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hra\OneDrive\Documents\"/>
    </mc:Choice>
  </mc:AlternateContent>
  <xr:revisionPtr revIDLastSave="0" documentId="13_ncr:1_{153C8B9F-D11F-4B2E-84FE-0F73923B4375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EADME" sheetId="1" r:id="rId1"/>
    <sheet name="Lists" sheetId="2" r:id="rId2"/>
    <sheet name="Assumptions" sheetId="3" r:id="rId3"/>
    <sheet name="Loans" sheetId="4" r:id="rId4"/>
    <sheet name="Snapshots" sheetId="5" r:id="rId5"/>
    <sheet name="Model" sheetId="6" r:id="rId6"/>
    <sheet name="Bank_KPIs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8" l="1"/>
  <c r="B33" i="8"/>
  <c r="B32" i="8"/>
  <c r="B31" i="8"/>
  <c r="B30" i="8"/>
  <c r="B29" i="8"/>
  <c r="B28" i="8"/>
  <c r="B27" i="8"/>
  <c r="E638" i="7"/>
  <c r="D638" i="7"/>
  <c r="C638" i="7"/>
  <c r="E637" i="7"/>
  <c r="D637" i="7"/>
  <c r="C637" i="7"/>
  <c r="E636" i="7"/>
  <c r="D636" i="7"/>
  <c r="F636" i="7" s="1"/>
  <c r="C636" i="7"/>
  <c r="E635" i="7"/>
  <c r="D635" i="7"/>
  <c r="C635" i="7"/>
  <c r="E634" i="7"/>
  <c r="D634" i="7"/>
  <c r="C634" i="7"/>
  <c r="E633" i="7"/>
  <c r="D633" i="7"/>
  <c r="F633" i="7" s="1"/>
  <c r="C633" i="7"/>
  <c r="E632" i="7"/>
  <c r="D632" i="7"/>
  <c r="C632" i="7"/>
  <c r="E631" i="7"/>
  <c r="D631" i="7"/>
  <c r="C631" i="7"/>
  <c r="E630" i="7"/>
  <c r="D630" i="7"/>
  <c r="C630" i="7"/>
  <c r="E629" i="7"/>
  <c r="D629" i="7"/>
  <c r="F629" i="7" s="1"/>
  <c r="C629" i="7"/>
  <c r="E628" i="7"/>
  <c r="D628" i="7"/>
  <c r="C628" i="7"/>
  <c r="E627" i="7"/>
  <c r="D627" i="7"/>
  <c r="C627" i="7"/>
  <c r="E626" i="7"/>
  <c r="D626" i="7"/>
  <c r="C626" i="7"/>
  <c r="E625" i="7"/>
  <c r="D625" i="7"/>
  <c r="C625" i="7"/>
  <c r="E624" i="7"/>
  <c r="D624" i="7"/>
  <c r="C624" i="7"/>
  <c r="E623" i="7"/>
  <c r="D623" i="7"/>
  <c r="C623" i="7"/>
  <c r="E622" i="7"/>
  <c r="D622" i="7"/>
  <c r="C622" i="7"/>
  <c r="E621" i="7"/>
  <c r="D621" i="7"/>
  <c r="C621" i="7"/>
  <c r="E620" i="7"/>
  <c r="D620" i="7"/>
  <c r="C620" i="7"/>
  <c r="E619" i="7"/>
  <c r="D619" i="7"/>
  <c r="C619" i="7"/>
  <c r="E618" i="7"/>
  <c r="D618" i="7"/>
  <c r="C618" i="7"/>
  <c r="E617" i="7"/>
  <c r="D617" i="7"/>
  <c r="F617" i="7" s="1"/>
  <c r="C617" i="7"/>
  <c r="E616" i="7"/>
  <c r="D616" i="7"/>
  <c r="C616" i="7"/>
  <c r="E615" i="7"/>
  <c r="D615" i="7"/>
  <c r="C615" i="7"/>
  <c r="E614" i="7"/>
  <c r="D614" i="7"/>
  <c r="C614" i="7"/>
  <c r="E613" i="7"/>
  <c r="D613" i="7"/>
  <c r="C613" i="7"/>
  <c r="E612" i="7"/>
  <c r="D612" i="7"/>
  <c r="C612" i="7"/>
  <c r="E611" i="7"/>
  <c r="D611" i="7"/>
  <c r="C611" i="7"/>
  <c r="E610" i="7"/>
  <c r="G610" i="7" s="1"/>
  <c r="D610" i="7"/>
  <c r="C610" i="7"/>
  <c r="E609" i="7"/>
  <c r="D609" i="7"/>
  <c r="C609" i="7"/>
  <c r="E608" i="7"/>
  <c r="D608" i="7"/>
  <c r="C608" i="7"/>
  <c r="E607" i="7"/>
  <c r="D607" i="7"/>
  <c r="C607" i="7"/>
  <c r="E606" i="7"/>
  <c r="D606" i="7"/>
  <c r="C606" i="7"/>
  <c r="E605" i="7"/>
  <c r="D605" i="7"/>
  <c r="C605" i="7"/>
  <c r="E604" i="7"/>
  <c r="D604" i="7"/>
  <c r="C604" i="7"/>
  <c r="E603" i="7"/>
  <c r="D603" i="7"/>
  <c r="C603" i="7"/>
  <c r="E602" i="7"/>
  <c r="D602" i="7"/>
  <c r="C602" i="7"/>
  <c r="E601" i="7"/>
  <c r="D601" i="7"/>
  <c r="C601" i="7"/>
  <c r="E600" i="7"/>
  <c r="D600" i="7"/>
  <c r="C600" i="7"/>
  <c r="E599" i="7"/>
  <c r="D599" i="7"/>
  <c r="C599" i="7"/>
  <c r="E598" i="7"/>
  <c r="D598" i="7"/>
  <c r="C598" i="7"/>
  <c r="E597" i="7"/>
  <c r="D597" i="7"/>
  <c r="C597" i="7"/>
  <c r="E596" i="7"/>
  <c r="D596" i="7"/>
  <c r="C596" i="7"/>
  <c r="E595" i="7"/>
  <c r="D595" i="7"/>
  <c r="C595" i="7"/>
  <c r="E594" i="7"/>
  <c r="D594" i="7"/>
  <c r="C594" i="7"/>
  <c r="E593" i="7"/>
  <c r="D593" i="7"/>
  <c r="C593" i="7"/>
  <c r="E592" i="7"/>
  <c r="D592" i="7"/>
  <c r="C592" i="7"/>
  <c r="E591" i="7"/>
  <c r="D591" i="7"/>
  <c r="C591" i="7"/>
  <c r="E590" i="7"/>
  <c r="D590" i="7"/>
  <c r="C590" i="7"/>
  <c r="E589" i="7"/>
  <c r="D589" i="7"/>
  <c r="C589" i="7"/>
  <c r="E588" i="7"/>
  <c r="G588" i="7" s="1"/>
  <c r="D588" i="7"/>
  <c r="C588" i="7"/>
  <c r="E587" i="7"/>
  <c r="D587" i="7"/>
  <c r="C587" i="7"/>
  <c r="E586" i="7"/>
  <c r="D586" i="7"/>
  <c r="C586" i="7"/>
  <c r="E585" i="7"/>
  <c r="D585" i="7"/>
  <c r="C585" i="7"/>
  <c r="E584" i="7"/>
  <c r="D584" i="7"/>
  <c r="C584" i="7"/>
  <c r="E583" i="7"/>
  <c r="D583" i="7"/>
  <c r="C583" i="7"/>
  <c r="E582" i="7"/>
  <c r="D582" i="7"/>
  <c r="C582" i="7"/>
  <c r="E581" i="7"/>
  <c r="D581" i="7"/>
  <c r="C581" i="7"/>
  <c r="F581" i="7" s="1"/>
  <c r="E580" i="7"/>
  <c r="D580" i="7"/>
  <c r="C580" i="7"/>
  <c r="E579" i="7"/>
  <c r="D579" i="7"/>
  <c r="C579" i="7"/>
  <c r="E578" i="7"/>
  <c r="D578" i="7"/>
  <c r="C578" i="7"/>
  <c r="E577" i="7"/>
  <c r="D577" i="7"/>
  <c r="C577" i="7"/>
  <c r="E576" i="7"/>
  <c r="D576" i="7"/>
  <c r="C576" i="7"/>
  <c r="E575" i="7"/>
  <c r="D575" i="7"/>
  <c r="C575" i="7"/>
  <c r="E574" i="7"/>
  <c r="D574" i="7"/>
  <c r="C574" i="7"/>
  <c r="E573" i="7"/>
  <c r="D573" i="7"/>
  <c r="C573" i="7"/>
  <c r="E572" i="7"/>
  <c r="D572" i="7"/>
  <c r="C572" i="7"/>
  <c r="E571" i="7"/>
  <c r="D571" i="7"/>
  <c r="C571" i="7"/>
  <c r="E570" i="7"/>
  <c r="D570" i="7"/>
  <c r="C570" i="7"/>
  <c r="F570" i="7" s="1"/>
  <c r="E569" i="7"/>
  <c r="D569" i="7"/>
  <c r="C569" i="7"/>
  <c r="E568" i="7"/>
  <c r="D568" i="7"/>
  <c r="C568" i="7"/>
  <c r="E567" i="7"/>
  <c r="D567" i="7"/>
  <c r="C567" i="7"/>
  <c r="E566" i="7"/>
  <c r="D566" i="7"/>
  <c r="C566" i="7"/>
  <c r="F566" i="7" s="1"/>
  <c r="E565" i="7"/>
  <c r="D565" i="7"/>
  <c r="C565" i="7"/>
  <c r="E564" i="7"/>
  <c r="D564" i="7"/>
  <c r="C564" i="7"/>
  <c r="E563" i="7"/>
  <c r="D563" i="7"/>
  <c r="C563" i="7"/>
  <c r="E562" i="7"/>
  <c r="D562" i="7"/>
  <c r="C562" i="7"/>
  <c r="E561" i="7"/>
  <c r="D561" i="7"/>
  <c r="C561" i="7"/>
  <c r="E560" i="7"/>
  <c r="D560" i="7"/>
  <c r="C560" i="7"/>
  <c r="E559" i="7"/>
  <c r="D559" i="7"/>
  <c r="C559" i="7"/>
  <c r="E558" i="7"/>
  <c r="D558" i="7"/>
  <c r="C558" i="7"/>
  <c r="E557" i="7"/>
  <c r="D557" i="7"/>
  <c r="C557" i="7"/>
  <c r="F557" i="7" s="1"/>
  <c r="E556" i="7"/>
  <c r="D556" i="7"/>
  <c r="C556" i="7"/>
  <c r="E555" i="7"/>
  <c r="D555" i="7"/>
  <c r="C555" i="7"/>
  <c r="E554" i="7"/>
  <c r="D554" i="7"/>
  <c r="C554" i="7"/>
  <c r="E553" i="7"/>
  <c r="D553" i="7"/>
  <c r="C553" i="7"/>
  <c r="E552" i="7"/>
  <c r="D552" i="7"/>
  <c r="C552" i="7"/>
  <c r="E551" i="7"/>
  <c r="D551" i="7"/>
  <c r="C551" i="7"/>
  <c r="F551" i="7" s="1"/>
  <c r="E550" i="7"/>
  <c r="D550" i="7"/>
  <c r="C550" i="7"/>
  <c r="E549" i="7"/>
  <c r="D549" i="7"/>
  <c r="C549" i="7"/>
  <c r="E548" i="7"/>
  <c r="D548" i="7"/>
  <c r="C548" i="7"/>
  <c r="E547" i="7"/>
  <c r="D547" i="7"/>
  <c r="C547" i="7"/>
  <c r="E546" i="7"/>
  <c r="D546" i="7"/>
  <c r="C546" i="7"/>
  <c r="E545" i="7"/>
  <c r="G545" i="7" s="1"/>
  <c r="D545" i="7"/>
  <c r="C545" i="7"/>
  <c r="E544" i="7"/>
  <c r="D544" i="7"/>
  <c r="C544" i="7"/>
  <c r="E543" i="7"/>
  <c r="D543" i="7"/>
  <c r="C543" i="7"/>
  <c r="E542" i="7"/>
  <c r="D542" i="7"/>
  <c r="C542" i="7"/>
  <c r="E541" i="7"/>
  <c r="D541" i="7"/>
  <c r="C541" i="7"/>
  <c r="E540" i="7"/>
  <c r="D540" i="7"/>
  <c r="C540" i="7"/>
  <c r="E539" i="7"/>
  <c r="D539" i="7"/>
  <c r="C539" i="7"/>
  <c r="E538" i="7"/>
  <c r="D538" i="7"/>
  <c r="C538" i="7"/>
  <c r="E537" i="7"/>
  <c r="G537" i="7" s="1"/>
  <c r="D537" i="7"/>
  <c r="C537" i="7"/>
  <c r="E536" i="7"/>
  <c r="D536" i="7"/>
  <c r="C536" i="7"/>
  <c r="E535" i="7"/>
  <c r="D535" i="7"/>
  <c r="C535" i="7"/>
  <c r="E534" i="7"/>
  <c r="D534" i="7"/>
  <c r="C534" i="7"/>
  <c r="E533" i="7"/>
  <c r="G533" i="7" s="1"/>
  <c r="D533" i="7"/>
  <c r="C533" i="7"/>
  <c r="E532" i="7"/>
  <c r="D532" i="7"/>
  <c r="C532" i="7"/>
  <c r="E531" i="7"/>
  <c r="D531" i="7"/>
  <c r="C531" i="7"/>
  <c r="E530" i="7"/>
  <c r="D530" i="7"/>
  <c r="C530" i="7"/>
  <c r="E529" i="7"/>
  <c r="D529" i="7"/>
  <c r="C529" i="7"/>
  <c r="E528" i="7"/>
  <c r="D528" i="7"/>
  <c r="C528" i="7"/>
  <c r="E527" i="7"/>
  <c r="D527" i="7"/>
  <c r="C527" i="7"/>
  <c r="E526" i="7"/>
  <c r="D526" i="7"/>
  <c r="C526" i="7"/>
  <c r="E525" i="7"/>
  <c r="G525" i="7" s="1"/>
  <c r="D525" i="7"/>
  <c r="C525" i="7"/>
  <c r="E524" i="7"/>
  <c r="D524" i="7"/>
  <c r="C524" i="7"/>
  <c r="E523" i="7"/>
  <c r="D523" i="7"/>
  <c r="C523" i="7"/>
  <c r="E522" i="7"/>
  <c r="D522" i="7"/>
  <c r="C522" i="7"/>
  <c r="E521" i="7"/>
  <c r="G521" i="7" s="1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C512" i="7"/>
  <c r="E511" i="7"/>
  <c r="D511" i="7"/>
  <c r="C511" i="7"/>
  <c r="E510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C505" i="7"/>
  <c r="E504" i="7"/>
  <c r="D504" i="7"/>
  <c r="C504" i="7"/>
  <c r="E503" i="7"/>
  <c r="D503" i="7"/>
  <c r="F503" i="7" s="1"/>
  <c r="C503" i="7"/>
  <c r="E502" i="7"/>
  <c r="D502" i="7"/>
  <c r="C502" i="7"/>
  <c r="E501" i="7"/>
  <c r="D501" i="7"/>
  <c r="C501" i="7"/>
  <c r="E500" i="7"/>
  <c r="D500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E495" i="7"/>
  <c r="D495" i="7"/>
  <c r="C495" i="7"/>
  <c r="E494" i="7"/>
  <c r="D494" i="7"/>
  <c r="C494" i="7"/>
  <c r="E493" i="7"/>
  <c r="D493" i="7"/>
  <c r="C493" i="7"/>
  <c r="G493" i="7" s="1"/>
  <c r="E492" i="7"/>
  <c r="G492" i="7" s="1"/>
  <c r="D492" i="7"/>
  <c r="F492" i="7" s="1"/>
  <c r="C492" i="7"/>
  <c r="E491" i="7"/>
  <c r="D491" i="7"/>
  <c r="C491" i="7"/>
  <c r="E490" i="7"/>
  <c r="D490" i="7"/>
  <c r="C490" i="7"/>
  <c r="E489" i="7"/>
  <c r="D489" i="7"/>
  <c r="C489" i="7"/>
  <c r="E488" i="7"/>
  <c r="D488" i="7"/>
  <c r="F488" i="7" s="1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G483" i="7" s="1"/>
  <c r="E482" i="7"/>
  <c r="D482" i="7"/>
  <c r="C482" i="7"/>
  <c r="E481" i="7"/>
  <c r="D481" i="7"/>
  <c r="C481" i="7"/>
  <c r="F481" i="7" s="1"/>
  <c r="E480" i="7"/>
  <c r="D480" i="7"/>
  <c r="C480" i="7"/>
  <c r="E479" i="7"/>
  <c r="D479" i="7"/>
  <c r="F479" i="7" s="1"/>
  <c r="C479" i="7"/>
  <c r="E478" i="7"/>
  <c r="D478" i="7"/>
  <c r="C478" i="7"/>
  <c r="E477" i="7"/>
  <c r="D477" i="7"/>
  <c r="C477" i="7"/>
  <c r="E476" i="7"/>
  <c r="D476" i="7"/>
  <c r="F476" i="7" s="1"/>
  <c r="C476" i="7"/>
  <c r="E475" i="7"/>
  <c r="G475" i="7" s="1"/>
  <c r="D475" i="7"/>
  <c r="F475" i="7" s="1"/>
  <c r="C475" i="7"/>
  <c r="E474" i="7"/>
  <c r="D474" i="7"/>
  <c r="C474" i="7"/>
  <c r="E473" i="7"/>
  <c r="D473" i="7"/>
  <c r="C473" i="7"/>
  <c r="E472" i="7"/>
  <c r="G472" i="7" s="1"/>
  <c r="D472" i="7"/>
  <c r="C472" i="7"/>
  <c r="E471" i="7"/>
  <c r="D471" i="7"/>
  <c r="F471" i="7" s="1"/>
  <c r="C471" i="7"/>
  <c r="E470" i="7"/>
  <c r="D470" i="7"/>
  <c r="C470" i="7"/>
  <c r="E469" i="7"/>
  <c r="D469" i="7"/>
  <c r="C469" i="7"/>
  <c r="E468" i="7"/>
  <c r="D468" i="7"/>
  <c r="C468" i="7"/>
  <c r="F468" i="7" s="1"/>
  <c r="E467" i="7"/>
  <c r="G467" i="7" s="1"/>
  <c r="D467" i="7"/>
  <c r="C467" i="7"/>
  <c r="E466" i="7"/>
  <c r="D466" i="7"/>
  <c r="C466" i="7"/>
  <c r="E465" i="7"/>
  <c r="G465" i="7" s="1"/>
  <c r="D465" i="7"/>
  <c r="F465" i="7" s="1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D460" i="7"/>
  <c r="C460" i="7"/>
  <c r="E459" i="7"/>
  <c r="D459" i="7"/>
  <c r="C459" i="7"/>
  <c r="E458" i="7"/>
  <c r="D458" i="7"/>
  <c r="F458" i="7" s="1"/>
  <c r="C458" i="7"/>
  <c r="E457" i="7"/>
  <c r="G457" i="7" s="1"/>
  <c r="D457" i="7"/>
  <c r="C457" i="7"/>
  <c r="E456" i="7"/>
  <c r="D456" i="7"/>
  <c r="C456" i="7"/>
  <c r="E455" i="7"/>
  <c r="D455" i="7"/>
  <c r="C455" i="7"/>
  <c r="E454" i="7"/>
  <c r="D454" i="7"/>
  <c r="C454" i="7"/>
  <c r="E453" i="7"/>
  <c r="G453" i="7" s="1"/>
  <c r="D453" i="7"/>
  <c r="F453" i="7" s="1"/>
  <c r="C453" i="7"/>
  <c r="E452" i="7"/>
  <c r="D452" i="7"/>
  <c r="C452" i="7"/>
  <c r="E451" i="7"/>
  <c r="G451" i="7" s="1"/>
  <c r="D451" i="7"/>
  <c r="C451" i="7"/>
  <c r="E450" i="7"/>
  <c r="D450" i="7"/>
  <c r="C450" i="7"/>
  <c r="E449" i="7"/>
  <c r="G449" i="7" s="1"/>
  <c r="D449" i="7"/>
  <c r="C449" i="7"/>
  <c r="E448" i="7"/>
  <c r="D448" i="7"/>
  <c r="C448" i="7"/>
  <c r="E447" i="7"/>
  <c r="G447" i="7" s="1"/>
  <c r="D447" i="7"/>
  <c r="C447" i="7"/>
  <c r="E446" i="7"/>
  <c r="D446" i="7"/>
  <c r="C446" i="7"/>
  <c r="E445" i="7"/>
  <c r="D445" i="7"/>
  <c r="F445" i="7" s="1"/>
  <c r="C445" i="7"/>
  <c r="E444" i="7"/>
  <c r="D444" i="7"/>
  <c r="C444" i="7"/>
  <c r="E443" i="7"/>
  <c r="G443" i="7" s="1"/>
  <c r="D443" i="7"/>
  <c r="C443" i="7"/>
  <c r="E442" i="7"/>
  <c r="D442" i="7"/>
  <c r="F442" i="7" s="1"/>
  <c r="C442" i="7"/>
  <c r="E441" i="7"/>
  <c r="D441" i="7"/>
  <c r="C441" i="7"/>
  <c r="E440" i="7"/>
  <c r="D440" i="7"/>
  <c r="C440" i="7"/>
  <c r="E439" i="7"/>
  <c r="D439" i="7"/>
  <c r="C439" i="7"/>
  <c r="E438" i="7"/>
  <c r="D438" i="7"/>
  <c r="F438" i="7" s="1"/>
  <c r="C438" i="7"/>
  <c r="E437" i="7"/>
  <c r="D437" i="7"/>
  <c r="C437" i="7"/>
  <c r="E436" i="7"/>
  <c r="D436" i="7"/>
  <c r="C436" i="7"/>
  <c r="E435" i="7"/>
  <c r="G435" i="7" s="1"/>
  <c r="D435" i="7"/>
  <c r="C435" i="7"/>
  <c r="E434" i="7"/>
  <c r="D434" i="7"/>
  <c r="C434" i="7"/>
  <c r="E433" i="7"/>
  <c r="D433" i="7"/>
  <c r="C433" i="7"/>
  <c r="E432" i="7"/>
  <c r="D432" i="7"/>
  <c r="C432" i="7"/>
  <c r="E431" i="7"/>
  <c r="G431" i="7" s="1"/>
  <c r="D431" i="7"/>
  <c r="C431" i="7"/>
  <c r="E430" i="7"/>
  <c r="D430" i="7"/>
  <c r="C430" i="7"/>
  <c r="E429" i="7"/>
  <c r="D429" i="7"/>
  <c r="F429" i="7" s="1"/>
  <c r="C429" i="7"/>
  <c r="E428" i="7"/>
  <c r="D428" i="7"/>
  <c r="C428" i="7"/>
  <c r="E427" i="7"/>
  <c r="G427" i="7" s="1"/>
  <c r="D427" i="7"/>
  <c r="C427" i="7"/>
  <c r="E426" i="7"/>
  <c r="D426" i="7"/>
  <c r="C426" i="7"/>
  <c r="E425" i="7"/>
  <c r="G425" i="7" s="1"/>
  <c r="D425" i="7"/>
  <c r="F425" i="7" s="1"/>
  <c r="C425" i="7"/>
  <c r="E424" i="7"/>
  <c r="D424" i="7"/>
  <c r="C424" i="7"/>
  <c r="E423" i="7"/>
  <c r="D423" i="7"/>
  <c r="C423" i="7"/>
  <c r="E422" i="7"/>
  <c r="D422" i="7"/>
  <c r="C422" i="7"/>
  <c r="E421" i="7"/>
  <c r="G421" i="7" s="1"/>
  <c r="D421" i="7"/>
  <c r="F421" i="7" s="1"/>
  <c r="C421" i="7"/>
  <c r="E420" i="7"/>
  <c r="D420" i="7"/>
  <c r="C420" i="7"/>
  <c r="E419" i="7"/>
  <c r="G419" i="7" s="1"/>
  <c r="D419" i="7"/>
  <c r="C419" i="7"/>
  <c r="E418" i="7"/>
  <c r="D418" i="7"/>
  <c r="C418" i="7"/>
  <c r="E417" i="7"/>
  <c r="G417" i="7" s="1"/>
  <c r="D417" i="7"/>
  <c r="C417" i="7"/>
  <c r="E416" i="7"/>
  <c r="D416" i="7"/>
  <c r="C416" i="7"/>
  <c r="E415" i="7"/>
  <c r="D415" i="7"/>
  <c r="C415" i="7"/>
  <c r="E414" i="7"/>
  <c r="D414" i="7"/>
  <c r="C414" i="7"/>
  <c r="E413" i="7"/>
  <c r="D413" i="7"/>
  <c r="C413" i="7"/>
  <c r="E412" i="7"/>
  <c r="D412" i="7"/>
  <c r="C412" i="7"/>
  <c r="E411" i="7"/>
  <c r="D411" i="7"/>
  <c r="C411" i="7"/>
  <c r="E410" i="7"/>
  <c r="D410" i="7"/>
  <c r="C410" i="7"/>
  <c r="E409" i="7"/>
  <c r="G409" i="7" s="1"/>
  <c r="D409" i="7"/>
  <c r="C409" i="7"/>
  <c r="E408" i="7"/>
  <c r="D408" i="7"/>
  <c r="C408" i="7"/>
  <c r="E407" i="7"/>
  <c r="D407" i="7"/>
  <c r="C407" i="7"/>
  <c r="E406" i="7"/>
  <c r="D406" i="7"/>
  <c r="C406" i="7"/>
  <c r="E405" i="7"/>
  <c r="G405" i="7" s="1"/>
  <c r="D405" i="7"/>
  <c r="C405" i="7"/>
  <c r="E404" i="7"/>
  <c r="D404" i="7"/>
  <c r="C404" i="7"/>
  <c r="E403" i="7"/>
  <c r="D403" i="7"/>
  <c r="C403" i="7"/>
  <c r="E402" i="7"/>
  <c r="D402" i="7"/>
  <c r="C402" i="7"/>
  <c r="E401" i="7"/>
  <c r="D401" i="7"/>
  <c r="C401" i="7"/>
  <c r="E400" i="7"/>
  <c r="D400" i="7"/>
  <c r="C400" i="7"/>
  <c r="E399" i="7"/>
  <c r="D399" i="7"/>
  <c r="C399" i="7"/>
  <c r="E398" i="7"/>
  <c r="D398" i="7"/>
  <c r="C398" i="7"/>
  <c r="E397" i="7"/>
  <c r="G397" i="7" s="1"/>
  <c r="D397" i="7"/>
  <c r="C397" i="7"/>
  <c r="E396" i="7"/>
  <c r="D396" i="7"/>
  <c r="C396" i="7"/>
  <c r="E395" i="7"/>
  <c r="D395" i="7"/>
  <c r="C395" i="7"/>
  <c r="E394" i="7"/>
  <c r="G394" i="7" s="1"/>
  <c r="D394" i="7"/>
  <c r="C394" i="7"/>
  <c r="E393" i="7"/>
  <c r="G393" i="7" s="1"/>
  <c r="D393" i="7"/>
  <c r="C393" i="7"/>
  <c r="E392" i="7"/>
  <c r="D392" i="7"/>
  <c r="C392" i="7"/>
  <c r="E391" i="7"/>
  <c r="D391" i="7"/>
  <c r="C391" i="7"/>
  <c r="E390" i="7"/>
  <c r="D390" i="7"/>
  <c r="C390" i="7"/>
  <c r="E389" i="7"/>
  <c r="D389" i="7"/>
  <c r="C389" i="7"/>
  <c r="E388" i="7"/>
  <c r="D388" i="7"/>
  <c r="C388" i="7"/>
  <c r="E387" i="7"/>
  <c r="D387" i="7"/>
  <c r="C387" i="7"/>
  <c r="E386" i="7"/>
  <c r="D386" i="7"/>
  <c r="C386" i="7"/>
  <c r="E385" i="7"/>
  <c r="D385" i="7"/>
  <c r="C385" i="7"/>
  <c r="E384" i="7"/>
  <c r="D384" i="7"/>
  <c r="C384" i="7"/>
  <c r="E383" i="7"/>
  <c r="D383" i="7"/>
  <c r="F383" i="7" s="1"/>
  <c r="C383" i="7"/>
  <c r="E382" i="7"/>
  <c r="D382" i="7"/>
  <c r="C382" i="7"/>
  <c r="E381" i="7"/>
  <c r="D381" i="7"/>
  <c r="F381" i="7" s="1"/>
  <c r="C381" i="7"/>
  <c r="E380" i="7"/>
  <c r="D380" i="7"/>
  <c r="C380" i="7"/>
  <c r="E379" i="7"/>
  <c r="D379" i="7"/>
  <c r="C379" i="7"/>
  <c r="E378" i="7"/>
  <c r="D378" i="7"/>
  <c r="C378" i="7"/>
  <c r="E377" i="7"/>
  <c r="D377" i="7"/>
  <c r="C377" i="7"/>
  <c r="E376" i="7"/>
  <c r="D376" i="7"/>
  <c r="C376" i="7"/>
  <c r="E375" i="7"/>
  <c r="D375" i="7"/>
  <c r="C375" i="7"/>
  <c r="E374" i="7"/>
  <c r="D374" i="7"/>
  <c r="C374" i="7"/>
  <c r="E373" i="7"/>
  <c r="D373" i="7"/>
  <c r="C373" i="7"/>
  <c r="E372" i="7"/>
  <c r="G372" i="7" s="1"/>
  <c r="D372" i="7"/>
  <c r="C372" i="7"/>
  <c r="E371" i="7"/>
  <c r="D371" i="7"/>
  <c r="C371" i="7"/>
  <c r="E370" i="7"/>
  <c r="D370" i="7"/>
  <c r="C370" i="7"/>
  <c r="E369" i="7"/>
  <c r="G369" i="7" s="1"/>
  <c r="D369" i="7"/>
  <c r="C369" i="7"/>
  <c r="E368" i="7"/>
  <c r="D368" i="7"/>
  <c r="C368" i="7"/>
  <c r="E367" i="7"/>
  <c r="D367" i="7"/>
  <c r="C367" i="7"/>
  <c r="E366" i="7"/>
  <c r="D366" i="7"/>
  <c r="C366" i="7"/>
  <c r="E365" i="7"/>
  <c r="D365" i="7"/>
  <c r="C365" i="7"/>
  <c r="E364" i="7"/>
  <c r="D364" i="7"/>
  <c r="F364" i="7" s="1"/>
  <c r="C364" i="7"/>
  <c r="E363" i="7"/>
  <c r="D363" i="7"/>
  <c r="C363" i="7"/>
  <c r="E362" i="7"/>
  <c r="D362" i="7"/>
  <c r="C362" i="7"/>
  <c r="E361" i="7"/>
  <c r="D361" i="7"/>
  <c r="C361" i="7"/>
  <c r="E360" i="7"/>
  <c r="D360" i="7"/>
  <c r="C360" i="7"/>
  <c r="E359" i="7"/>
  <c r="D359" i="7"/>
  <c r="C359" i="7"/>
  <c r="E358" i="7"/>
  <c r="D358" i="7"/>
  <c r="C358" i="7"/>
  <c r="E357" i="7"/>
  <c r="G357" i="7" s="1"/>
  <c r="D357" i="7"/>
  <c r="F357" i="7" s="1"/>
  <c r="C357" i="7"/>
  <c r="E356" i="7"/>
  <c r="D356" i="7"/>
  <c r="F356" i="7" s="1"/>
  <c r="C356" i="7"/>
  <c r="E355" i="7"/>
  <c r="D355" i="7"/>
  <c r="C355" i="7"/>
  <c r="E354" i="7"/>
  <c r="D354" i="7"/>
  <c r="C354" i="7"/>
  <c r="E353" i="7"/>
  <c r="G353" i="7" s="1"/>
  <c r="D353" i="7"/>
  <c r="C353" i="7"/>
  <c r="E352" i="7"/>
  <c r="D352" i="7"/>
  <c r="C352" i="7"/>
  <c r="E351" i="7"/>
  <c r="D351" i="7"/>
  <c r="C351" i="7"/>
  <c r="E350" i="7"/>
  <c r="D350" i="7"/>
  <c r="C350" i="7"/>
  <c r="E349" i="7"/>
  <c r="D349" i="7"/>
  <c r="C349" i="7"/>
  <c r="E348" i="7"/>
  <c r="D348" i="7"/>
  <c r="F348" i="7" s="1"/>
  <c r="C348" i="7"/>
  <c r="E347" i="7"/>
  <c r="D347" i="7"/>
  <c r="C347" i="7"/>
  <c r="E346" i="7"/>
  <c r="D346" i="7"/>
  <c r="C346" i="7"/>
  <c r="E345" i="7"/>
  <c r="D345" i="7"/>
  <c r="C345" i="7"/>
  <c r="E344" i="7"/>
  <c r="D344" i="7"/>
  <c r="F344" i="7" s="1"/>
  <c r="C344" i="7"/>
  <c r="E343" i="7"/>
  <c r="D343" i="7"/>
  <c r="C343" i="7"/>
  <c r="E342" i="7"/>
  <c r="D342" i="7"/>
  <c r="C342" i="7"/>
  <c r="E341" i="7"/>
  <c r="D341" i="7"/>
  <c r="C341" i="7"/>
  <c r="E340" i="7"/>
  <c r="D340" i="7"/>
  <c r="C340" i="7"/>
  <c r="E339" i="7"/>
  <c r="D339" i="7"/>
  <c r="C339" i="7"/>
  <c r="E338" i="7"/>
  <c r="D338" i="7"/>
  <c r="C338" i="7"/>
  <c r="E337" i="7"/>
  <c r="D337" i="7"/>
  <c r="C337" i="7"/>
  <c r="E336" i="7"/>
  <c r="D336" i="7"/>
  <c r="C336" i="7"/>
  <c r="E335" i="7"/>
  <c r="D335" i="7"/>
  <c r="C335" i="7"/>
  <c r="E334" i="7"/>
  <c r="D334" i="7"/>
  <c r="F334" i="7" s="1"/>
  <c r="C334" i="7"/>
  <c r="E333" i="7"/>
  <c r="D333" i="7"/>
  <c r="C333" i="7"/>
  <c r="F332" i="7"/>
  <c r="E332" i="7"/>
  <c r="D332" i="7"/>
  <c r="C332" i="7"/>
  <c r="E331" i="7"/>
  <c r="D331" i="7"/>
  <c r="C331" i="7"/>
  <c r="E330" i="7"/>
  <c r="D330" i="7"/>
  <c r="C330" i="7"/>
  <c r="F330" i="7" s="1"/>
  <c r="E329" i="7"/>
  <c r="D329" i="7"/>
  <c r="C329" i="7"/>
  <c r="E328" i="7"/>
  <c r="D328" i="7"/>
  <c r="C328" i="7"/>
  <c r="E327" i="7"/>
  <c r="D327" i="7"/>
  <c r="C327" i="7"/>
  <c r="E326" i="7"/>
  <c r="D326" i="7"/>
  <c r="C326" i="7"/>
  <c r="F326" i="7" s="1"/>
  <c r="E325" i="7"/>
  <c r="D325" i="7"/>
  <c r="C325" i="7"/>
  <c r="E324" i="7"/>
  <c r="D324" i="7"/>
  <c r="C324" i="7"/>
  <c r="E323" i="7"/>
  <c r="D323" i="7"/>
  <c r="C323" i="7"/>
  <c r="E322" i="7"/>
  <c r="D322" i="7"/>
  <c r="C322" i="7"/>
  <c r="E321" i="7"/>
  <c r="D321" i="7"/>
  <c r="C321" i="7"/>
  <c r="E320" i="7"/>
  <c r="D320" i="7"/>
  <c r="C320" i="7"/>
  <c r="E319" i="7"/>
  <c r="D319" i="7"/>
  <c r="C319" i="7"/>
  <c r="G319" i="7" s="1"/>
  <c r="E318" i="7"/>
  <c r="D318" i="7"/>
  <c r="C318" i="7"/>
  <c r="E317" i="7"/>
  <c r="D317" i="7"/>
  <c r="C317" i="7"/>
  <c r="E316" i="7"/>
  <c r="D316" i="7"/>
  <c r="F316" i="7" s="1"/>
  <c r="C316" i="7"/>
  <c r="E315" i="7"/>
  <c r="D315" i="7"/>
  <c r="C315" i="7"/>
  <c r="E314" i="7"/>
  <c r="D314" i="7"/>
  <c r="C314" i="7"/>
  <c r="E313" i="7"/>
  <c r="D313" i="7"/>
  <c r="C313" i="7"/>
  <c r="E312" i="7"/>
  <c r="D312" i="7"/>
  <c r="C312" i="7"/>
  <c r="E311" i="7"/>
  <c r="D311" i="7"/>
  <c r="C311" i="7"/>
  <c r="E310" i="7"/>
  <c r="D310" i="7"/>
  <c r="C310" i="7"/>
  <c r="E309" i="7"/>
  <c r="D309" i="7"/>
  <c r="C309" i="7"/>
  <c r="E308" i="7"/>
  <c r="D308" i="7"/>
  <c r="C308" i="7"/>
  <c r="E307" i="7"/>
  <c r="D307" i="7"/>
  <c r="C307" i="7"/>
  <c r="E306" i="7"/>
  <c r="D306" i="7"/>
  <c r="C306" i="7"/>
  <c r="E305" i="7"/>
  <c r="D305" i="7"/>
  <c r="C305" i="7"/>
  <c r="E304" i="7"/>
  <c r="D304" i="7"/>
  <c r="C304" i="7"/>
  <c r="E303" i="7"/>
  <c r="D303" i="7"/>
  <c r="C303" i="7"/>
  <c r="E302" i="7"/>
  <c r="D302" i="7"/>
  <c r="C302" i="7"/>
  <c r="E301" i="7"/>
  <c r="D301" i="7"/>
  <c r="C301" i="7"/>
  <c r="E300" i="7"/>
  <c r="D300" i="7"/>
  <c r="C300" i="7"/>
  <c r="E299" i="7"/>
  <c r="D299" i="7"/>
  <c r="C299" i="7"/>
  <c r="E298" i="7"/>
  <c r="D298" i="7"/>
  <c r="C298" i="7"/>
  <c r="E297" i="7"/>
  <c r="D297" i="7"/>
  <c r="C297" i="7"/>
  <c r="E296" i="7"/>
  <c r="D296" i="7"/>
  <c r="C296" i="7"/>
  <c r="E295" i="7"/>
  <c r="D295" i="7"/>
  <c r="C295" i="7"/>
  <c r="E294" i="7"/>
  <c r="D294" i="7"/>
  <c r="C294" i="7"/>
  <c r="E293" i="7"/>
  <c r="D293" i="7"/>
  <c r="C293" i="7"/>
  <c r="E292" i="7"/>
  <c r="D292" i="7"/>
  <c r="F292" i="7" s="1"/>
  <c r="C292" i="7"/>
  <c r="E291" i="7"/>
  <c r="D291" i="7"/>
  <c r="C291" i="7"/>
  <c r="E290" i="7"/>
  <c r="G290" i="7" s="1"/>
  <c r="D290" i="7"/>
  <c r="C290" i="7"/>
  <c r="E289" i="7"/>
  <c r="D289" i="7"/>
  <c r="C289" i="7"/>
  <c r="E288" i="7"/>
  <c r="D288" i="7"/>
  <c r="C288" i="7"/>
  <c r="E287" i="7"/>
  <c r="D287" i="7"/>
  <c r="C287" i="7"/>
  <c r="E286" i="7"/>
  <c r="D286" i="7"/>
  <c r="F286" i="7" s="1"/>
  <c r="C286" i="7"/>
  <c r="E285" i="7"/>
  <c r="D285" i="7"/>
  <c r="C285" i="7"/>
  <c r="F285" i="7" s="1"/>
  <c r="E284" i="7"/>
  <c r="G284" i="7" s="1"/>
  <c r="D284" i="7"/>
  <c r="C284" i="7"/>
  <c r="E283" i="7"/>
  <c r="G283" i="7" s="1"/>
  <c r="D283" i="7"/>
  <c r="C283" i="7"/>
  <c r="F283" i="7" s="1"/>
  <c r="E282" i="7"/>
  <c r="D282" i="7"/>
  <c r="C282" i="7"/>
  <c r="E281" i="7"/>
  <c r="D281" i="7"/>
  <c r="C281" i="7"/>
  <c r="E280" i="7"/>
  <c r="D280" i="7"/>
  <c r="C280" i="7"/>
  <c r="E279" i="7"/>
  <c r="D279" i="7"/>
  <c r="C279" i="7"/>
  <c r="E278" i="7"/>
  <c r="D278" i="7"/>
  <c r="C278" i="7"/>
  <c r="E277" i="7"/>
  <c r="D277" i="7"/>
  <c r="C277" i="7"/>
  <c r="E276" i="7"/>
  <c r="D276" i="7"/>
  <c r="C276" i="7"/>
  <c r="E275" i="7"/>
  <c r="D275" i="7"/>
  <c r="C275" i="7"/>
  <c r="E274" i="7"/>
  <c r="D274" i="7"/>
  <c r="C274" i="7"/>
  <c r="E273" i="7"/>
  <c r="D273" i="7"/>
  <c r="C273" i="7"/>
  <c r="E272" i="7"/>
  <c r="D272" i="7"/>
  <c r="C272" i="7"/>
  <c r="G272" i="7" s="1"/>
  <c r="E271" i="7"/>
  <c r="D271" i="7"/>
  <c r="C271" i="7"/>
  <c r="E270" i="7"/>
  <c r="D270" i="7"/>
  <c r="C270" i="7"/>
  <c r="E269" i="7"/>
  <c r="D269" i="7"/>
  <c r="C269" i="7"/>
  <c r="E268" i="7"/>
  <c r="D268" i="7"/>
  <c r="C268" i="7"/>
  <c r="E267" i="7"/>
  <c r="D267" i="7"/>
  <c r="C267" i="7"/>
  <c r="E266" i="7"/>
  <c r="G266" i="7" s="1"/>
  <c r="D266" i="7"/>
  <c r="C266" i="7"/>
  <c r="E265" i="7"/>
  <c r="D265" i="7"/>
  <c r="C265" i="7"/>
  <c r="E264" i="7"/>
  <c r="D264" i="7"/>
  <c r="C264" i="7"/>
  <c r="G264" i="7" s="1"/>
  <c r="E263" i="7"/>
  <c r="D263" i="7"/>
  <c r="C263" i="7"/>
  <c r="E262" i="7"/>
  <c r="D262" i="7"/>
  <c r="C262" i="7"/>
  <c r="E261" i="7"/>
  <c r="D261" i="7"/>
  <c r="C261" i="7"/>
  <c r="E260" i="7"/>
  <c r="D260" i="7"/>
  <c r="C260" i="7"/>
  <c r="E259" i="7"/>
  <c r="D259" i="7"/>
  <c r="C259" i="7"/>
  <c r="E258" i="7"/>
  <c r="D258" i="7"/>
  <c r="C258" i="7"/>
  <c r="E257" i="7"/>
  <c r="D257" i="7"/>
  <c r="C257" i="7"/>
  <c r="E256" i="7"/>
  <c r="D256" i="7"/>
  <c r="C256" i="7"/>
  <c r="E255" i="7"/>
  <c r="G255" i="7" s="1"/>
  <c r="D255" i="7"/>
  <c r="C255" i="7"/>
  <c r="E254" i="7"/>
  <c r="D254" i="7"/>
  <c r="C254" i="7"/>
  <c r="E253" i="7"/>
  <c r="D253" i="7"/>
  <c r="C253" i="7"/>
  <c r="E252" i="7"/>
  <c r="D252" i="7"/>
  <c r="C252" i="7"/>
  <c r="E251" i="7"/>
  <c r="G251" i="7" s="1"/>
  <c r="D251" i="7"/>
  <c r="C251" i="7"/>
  <c r="E250" i="7"/>
  <c r="D250" i="7"/>
  <c r="C250" i="7"/>
  <c r="E249" i="7"/>
  <c r="D249" i="7"/>
  <c r="C249" i="7"/>
  <c r="E248" i="7"/>
  <c r="D248" i="7"/>
  <c r="C248" i="7"/>
  <c r="E247" i="7"/>
  <c r="D247" i="7"/>
  <c r="C247" i="7"/>
  <c r="F247" i="7" s="1"/>
  <c r="E246" i="7"/>
  <c r="G246" i="7" s="1"/>
  <c r="D246" i="7"/>
  <c r="C246" i="7"/>
  <c r="E245" i="7"/>
  <c r="D245" i="7"/>
  <c r="C245" i="7"/>
  <c r="E244" i="7"/>
  <c r="D244" i="7"/>
  <c r="C244" i="7"/>
  <c r="F244" i="7" s="1"/>
  <c r="E243" i="7"/>
  <c r="D243" i="7"/>
  <c r="C243" i="7"/>
  <c r="E242" i="7"/>
  <c r="G242" i="7" s="1"/>
  <c r="D242" i="7"/>
  <c r="C242" i="7"/>
  <c r="E241" i="7"/>
  <c r="D241" i="7"/>
  <c r="C241" i="7"/>
  <c r="E240" i="7"/>
  <c r="D240" i="7"/>
  <c r="C240" i="7"/>
  <c r="F240" i="7" s="1"/>
  <c r="E239" i="7"/>
  <c r="D239" i="7"/>
  <c r="C239" i="7"/>
  <c r="E238" i="7"/>
  <c r="D238" i="7"/>
  <c r="C238" i="7"/>
  <c r="E237" i="7"/>
  <c r="D237" i="7"/>
  <c r="C237" i="7"/>
  <c r="E236" i="7"/>
  <c r="D236" i="7"/>
  <c r="C236" i="7"/>
  <c r="G236" i="7" s="1"/>
  <c r="E235" i="7"/>
  <c r="D235" i="7"/>
  <c r="C235" i="7"/>
  <c r="F235" i="7" s="1"/>
  <c r="E234" i="7"/>
  <c r="G234" i="7" s="1"/>
  <c r="D234" i="7"/>
  <c r="C234" i="7"/>
  <c r="E233" i="7"/>
  <c r="D233" i="7"/>
  <c r="C233" i="7"/>
  <c r="E232" i="7"/>
  <c r="D232" i="7"/>
  <c r="C232" i="7"/>
  <c r="E231" i="7"/>
  <c r="D231" i="7"/>
  <c r="C231" i="7"/>
  <c r="E230" i="7"/>
  <c r="G230" i="7" s="1"/>
  <c r="D230" i="7"/>
  <c r="C230" i="7"/>
  <c r="E229" i="7"/>
  <c r="D229" i="7"/>
  <c r="C229" i="7"/>
  <c r="E228" i="7"/>
  <c r="D228" i="7"/>
  <c r="C228" i="7"/>
  <c r="E227" i="7"/>
  <c r="D227" i="7"/>
  <c r="C227" i="7"/>
  <c r="E226" i="7"/>
  <c r="D226" i="7"/>
  <c r="C226" i="7"/>
  <c r="E225" i="7"/>
  <c r="D225" i="7"/>
  <c r="C225" i="7"/>
  <c r="E224" i="7"/>
  <c r="D224" i="7"/>
  <c r="C224" i="7"/>
  <c r="G224" i="7" s="1"/>
  <c r="E223" i="7"/>
  <c r="D223" i="7"/>
  <c r="C223" i="7"/>
  <c r="E222" i="7"/>
  <c r="G222" i="7" s="1"/>
  <c r="D222" i="7"/>
  <c r="C222" i="7"/>
  <c r="E221" i="7"/>
  <c r="D221" i="7"/>
  <c r="C221" i="7"/>
  <c r="E220" i="7"/>
  <c r="D220" i="7"/>
  <c r="C220" i="7"/>
  <c r="E219" i="7"/>
  <c r="D219" i="7"/>
  <c r="C219" i="7"/>
  <c r="E218" i="7"/>
  <c r="G218" i="7" s="1"/>
  <c r="D218" i="7"/>
  <c r="C218" i="7"/>
  <c r="E217" i="7"/>
  <c r="D217" i="7"/>
  <c r="C217" i="7"/>
  <c r="E216" i="7"/>
  <c r="D216" i="7"/>
  <c r="C216" i="7"/>
  <c r="E215" i="7"/>
  <c r="D215" i="7"/>
  <c r="C215" i="7"/>
  <c r="E214" i="7"/>
  <c r="G214" i="7" s="1"/>
  <c r="D214" i="7"/>
  <c r="C214" i="7"/>
  <c r="E213" i="7"/>
  <c r="D213" i="7"/>
  <c r="C213" i="7"/>
  <c r="E212" i="7"/>
  <c r="D212" i="7"/>
  <c r="C212" i="7"/>
  <c r="E211" i="7"/>
  <c r="D211" i="7"/>
  <c r="C211" i="7"/>
  <c r="E210" i="7"/>
  <c r="D210" i="7"/>
  <c r="C210" i="7"/>
  <c r="E209" i="7"/>
  <c r="D209" i="7"/>
  <c r="C209" i="7"/>
  <c r="E208" i="7"/>
  <c r="D208" i="7"/>
  <c r="C208" i="7"/>
  <c r="E207" i="7"/>
  <c r="D207" i="7"/>
  <c r="C207" i="7"/>
  <c r="E206" i="7"/>
  <c r="D206" i="7"/>
  <c r="C206" i="7"/>
  <c r="E205" i="7"/>
  <c r="D205" i="7"/>
  <c r="C205" i="7"/>
  <c r="E204" i="7"/>
  <c r="D204" i="7"/>
  <c r="C204" i="7"/>
  <c r="E203" i="7"/>
  <c r="D203" i="7"/>
  <c r="C203" i="7"/>
  <c r="E202" i="7"/>
  <c r="D202" i="7"/>
  <c r="C202" i="7"/>
  <c r="E201" i="7"/>
  <c r="D201" i="7"/>
  <c r="C201" i="7"/>
  <c r="E200" i="7"/>
  <c r="G200" i="7" s="1"/>
  <c r="D200" i="7"/>
  <c r="C200" i="7"/>
  <c r="E199" i="7"/>
  <c r="D199" i="7"/>
  <c r="C199" i="7"/>
  <c r="E198" i="7"/>
  <c r="G198" i="7" s="1"/>
  <c r="D198" i="7"/>
  <c r="C198" i="7"/>
  <c r="E197" i="7"/>
  <c r="D197" i="7"/>
  <c r="C197" i="7"/>
  <c r="E196" i="7"/>
  <c r="D196" i="7"/>
  <c r="C196" i="7"/>
  <c r="E195" i="7"/>
  <c r="D195" i="7"/>
  <c r="C195" i="7"/>
  <c r="E194" i="7"/>
  <c r="D194" i="7"/>
  <c r="C194" i="7"/>
  <c r="E193" i="7"/>
  <c r="D193" i="7"/>
  <c r="C193" i="7"/>
  <c r="E192" i="7"/>
  <c r="D192" i="7"/>
  <c r="C192" i="7"/>
  <c r="E191" i="7"/>
  <c r="D191" i="7"/>
  <c r="C191" i="7"/>
  <c r="E190" i="7"/>
  <c r="D190" i="7"/>
  <c r="C190" i="7"/>
  <c r="E189" i="7"/>
  <c r="D189" i="7"/>
  <c r="C189" i="7"/>
  <c r="E188" i="7"/>
  <c r="D188" i="7"/>
  <c r="C188" i="7"/>
  <c r="E187" i="7"/>
  <c r="D187" i="7"/>
  <c r="C187" i="7"/>
  <c r="F187" i="7" s="1"/>
  <c r="E186" i="7"/>
  <c r="D186" i="7"/>
  <c r="C186" i="7"/>
  <c r="F186" i="7" s="1"/>
  <c r="E185" i="7"/>
  <c r="D185" i="7"/>
  <c r="C185" i="7"/>
  <c r="E184" i="7"/>
  <c r="G184" i="7" s="1"/>
  <c r="D184" i="7"/>
  <c r="C184" i="7"/>
  <c r="E183" i="7"/>
  <c r="D183" i="7"/>
  <c r="C183" i="7"/>
  <c r="E182" i="7"/>
  <c r="D182" i="7"/>
  <c r="C182" i="7"/>
  <c r="E181" i="7"/>
  <c r="D181" i="7"/>
  <c r="C181" i="7"/>
  <c r="F181" i="7" s="1"/>
  <c r="E180" i="7"/>
  <c r="G180" i="7" s="1"/>
  <c r="D180" i="7"/>
  <c r="C180" i="7"/>
  <c r="E179" i="7"/>
  <c r="D179" i="7"/>
  <c r="C179" i="7"/>
  <c r="E178" i="7"/>
  <c r="D178" i="7"/>
  <c r="C178" i="7"/>
  <c r="E177" i="7"/>
  <c r="D177" i="7"/>
  <c r="C177" i="7"/>
  <c r="E176" i="7"/>
  <c r="D176" i="7"/>
  <c r="C176" i="7"/>
  <c r="G176" i="7" s="1"/>
  <c r="E175" i="7"/>
  <c r="D175" i="7"/>
  <c r="C175" i="7"/>
  <c r="E174" i="7"/>
  <c r="D174" i="7"/>
  <c r="F174" i="7" s="1"/>
  <c r="C174" i="7"/>
  <c r="E173" i="7"/>
  <c r="D173" i="7"/>
  <c r="F173" i="7" s="1"/>
  <c r="C173" i="7"/>
  <c r="E172" i="7"/>
  <c r="D172" i="7"/>
  <c r="C172" i="7"/>
  <c r="E171" i="7"/>
  <c r="D171" i="7"/>
  <c r="C171" i="7"/>
  <c r="E170" i="7"/>
  <c r="D170" i="7"/>
  <c r="F170" i="7" s="1"/>
  <c r="C170" i="7"/>
  <c r="E169" i="7"/>
  <c r="D169" i="7"/>
  <c r="C169" i="7"/>
  <c r="E168" i="7"/>
  <c r="D168" i="7"/>
  <c r="C168" i="7"/>
  <c r="E167" i="7"/>
  <c r="D167" i="7"/>
  <c r="C167" i="7"/>
  <c r="E166" i="7"/>
  <c r="D166" i="7"/>
  <c r="F166" i="7" s="1"/>
  <c r="C166" i="7"/>
  <c r="E165" i="7"/>
  <c r="D165" i="7"/>
  <c r="C165" i="7"/>
  <c r="E164" i="7"/>
  <c r="D164" i="7"/>
  <c r="C164" i="7"/>
  <c r="E163" i="7"/>
  <c r="D163" i="7"/>
  <c r="C163" i="7"/>
  <c r="E162" i="7"/>
  <c r="D162" i="7"/>
  <c r="C162" i="7"/>
  <c r="E161" i="7"/>
  <c r="D161" i="7"/>
  <c r="F161" i="7" s="1"/>
  <c r="C161" i="7"/>
  <c r="E160" i="7"/>
  <c r="D160" i="7"/>
  <c r="C160" i="7"/>
  <c r="E159" i="7"/>
  <c r="D159" i="7"/>
  <c r="C159" i="7"/>
  <c r="E158" i="7"/>
  <c r="D158" i="7"/>
  <c r="C158" i="7"/>
  <c r="E157" i="7"/>
  <c r="D157" i="7"/>
  <c r="F157" i="7" s="1"/>
  <c r="C157" i="7"/>
  <c r="E156" i="7"/>
  <c r="D156" i="7"/>
  <c r="C156" i="7"/>
  <c r="F156" i="7" s="1"/>
  <c r="E155" i="7"/>
  <c r="D155" i="7"/>
  <c r="C155" i="7"/>
  <c r="E154" i="7"/>
  <c r="D154" i="7"/>
  <c r="F154" i="7" s="1"/>
  <c r="C154" i="7"/>
  <c r="E153" i="7"/>
  <c r="D153" i="7"/>
  <c r="C153" i="7"/>
  <c r="E152" i="7"/>
  <c r="D152" i="7"/>
  <c r="C152" i="7"/>
  <c r="E151" i="7"/>
  <c r="D151" i="7"/>
  <c r="C151" i="7"/>
  <c r="E150" i="7"/>
  <c r="D150" i="7"/>
  <c r="C150" i="7"/>
  <c r="E149" i="7"/>
  <c r="D149" i="7"/>
  <c r="F149" i="7" s="1"/>
  <c r="C149" i="7"/>
  <c r="E148" i="7"/>
  <c r="D148" i="7"/>
  <c r="C148" i="7"/>
  <c r="E147" i="7"/>
  <c r="D147" i="7"/>
  <c r="C147" i="7"/>
  <c r="E146" i="7"/>
  <c r="D146" i="7"/>
  <c r="C146" i="7"/>
  <c r="E145" i="7"/>
  <c r="D145" i="7"/>
  <c r="F145" i="7" s="1"/>
  <c r="C145" i="7"/>
  <c r="E144" i="7"/>
  <c r="D144" i="7"/>
  <c r="C144" i="7"/>
  <c r="E143" i="7"/>
  <c r="D143" i="7"/>
  <c r="C143" i="7"/>
  <c r="G143" i="7" s="1"/>
  <c r="E142" i="7"/>
  <c r="D142" i="7"/>
  <c r="C142" i="7"/>
  <c r="E141" i="7"/>
  <c r="D141" i="7"/>
  <c r="C141" i="7"/>
  <c r="E140" i="7"/>
  <c r="D140" i="7"/>
  <c r="C140" i="7"/>
  <c r="E139" i="7"/>
  <c r="D139" i="7"/>
  <c r="C139" i="7"/>
  <c r="E138" i="7"/>
  <c r="D138" i="7"/>
  <c r="C138" i="7"/>
  <c r="E137" i="7"/>
  <c r="D137" i="7"/>
  <c r="C137" i="7"/>
  <c r="E136" i="7"/>
  <c r="D136" i="7"/>
  <c r="C136" i="7"/>
  <c r="E135" i="7"/>
  <c r="D135" i="7"/>
  <c r="C135" i="7"/>
  <c r="E134" i="7"/>
  <c r="D134" i="7"/>
  <c r="C134" i="7"/>
  <c r="E133" i="7"/>
  <c r="D133" i="7"/>
  <c r="F133" i="7" s="1"/>
  <c r="C133" i="7"/>
  <c r="E132" i="7"/>
  <c r="D132" i="7"/>
  <c r="C132" i="7"/>
  <c r="E131" i="7"/>
  <c r="D131" i="7"/>
  <c r="C131" i="7"/>
  <c r="E130" i="7"/>
  <c r="D130" i="7"/>
  <c r="C130" i="7"/>
  <c r="E129" i="7"/>
  <c r="D129" i="7"/>
  <c r="F129" i="7" s="1"/>
  <c r="C129" i="7"/>
  <c r="E128" i="7"/>
  <c r="D128" i="7"/>
  <c r="C128" i="7"/>
  <c r="E127" i="7"/>
  <c r="D127" i="7"/>
  <c r="C127" i="7"/>
  <c r="E126" i="7"/>
  <c r="D126" i="7"/>
  <c r="C126" i="7"/>
  <c r="E125" i="7"/>
  <c r="D125" i="7"/>
  <c r="F125" i="7" s="1"/>
  <c r="C125" i="7"/>
  <c r="E124" i="7"/>
  <c r="D124" i="7"/>
  <c r="C124" i="7"/>
  <c r="E123" i="7"/>
  <c r="D123" i="7"/>
  <c r="C123" i="7"/>
  <c r="E122" i="7"/>
  <c r="D122" i="7"/>
  <c r="C122" i="7"/>
  <c r="E121" i="7"/>
  <c r="G121" i="7" s="1"/>
  <c r="D121" i="7"/>
  <c r="C121" i="7"/>
  <c r="E120" i="7"/>
  <c r="D120" i="7"/>
  <c r="C120" i="7"/>
  <c r="E119" i="7"/>
  <c r="D119" i="7"/>
  <c r="F119" i="7" s="1"/>
  <c r="C119" i="7"/>
  <c r="E118" i="7"/>
  <c r="D118" i="7"/>
  <c r="C118" i="7"/>
  <c r="E117" i="7"/>
  <c r="D117" i="7"/>
  <c r="C117" i="7"/>
  <c r="E116" i="7"/>
  <c r="D116" i="7"/>
  <c r="C116" i="7"/>
  <c r="E115" i="7"/>
  <c r="D115" i="7"/>
  <c r="C115" i="7"/>
  <c r="E114" i="7"/>
  <c r="D114" i="7"/>
  <c r="C114" i="7"/>
  <c r="E113" i="7"/>
  <c r="G113" i="7" s="1"/>
  <c r="D113" i="7"/>
  <c r="C113" i="7"/>
  <c r="E112" i="7"/>
  <c r="D112" i="7"/>
  <c r="C112" i="7"/>
  <c r="E111" i="7"/>
  <c r="G111" i="7" s="1"/>
  <c r="D111" i="7"/>
  <c r="C111" i="7"/>
  <c r="F111" i="7" s="1"/>
  <c r="E110" i="7"/>
  <c r="D110" i="7"/>
  <c r="C110" i="7"/>
  <c r="E109" i="7"/>
  <c r="D109" i="7"/>
  <c r="C109" i="7"/>
  <c r="F109" i="7" s="1"/>
  <c r="E108" i="7"/>
  <c r="D108" i="7"/>
  <c r="C108" i="7"/>
  <c r="E107" i="7"/>
  <c r="D107" i="7"/>
  <c r="C107" i="7"/>
  <c r="E106" i="7"/>
  <c r="D106" i="7"/>
  <c r="C106" i="7"/>
  <c r="E105" i="7"/>
  <c r="D105" i="7"/>
  <c r="C105" i="7"/>
  <c r="G105" i="7" s="1"/>
  <c r="E104" i="7"/>
  <c r="D104" i="7"/>
  <c r="C104" i="7"/>
  <c r="E103" i="7"/>
  <c r="D103" i="7"/>
  <c r="C103" i="7"/>
  <c r="E102" i="7"/>
  <c r="D102" i="7"/>
  <c r="C102" i="7"/>
  <c r="E101" i="7"/>
  <c r="D101" i="7"/>
  <c r="C101" i="7"/>
  <c r="E100" i="7"/>
  <c r="D100" i="7"/>
  <c r="C100" i="7"/>
  <c r="F100" i="7" s="1"/>
  <c r="E99" i="7"/>
  <c r="D99" i="7"/>
  <c r="C99" i="7"/>
  <c r="E98" i="7"/>
  <c r="D98" i="7"/>
  <c r="C98" i="7"/>
  <c r="E97" i="7"/>
  <c r="D97" i="7"/>
  <c r="C97" i="7"/>
  <c r="E96" i="7"/>
  <c r="D96" i="7"/>
  <c r="C96" i="7"/>
  <c r="E95" i="7"/>
  <c r="D95" i="7"/>
  <c r="C95" i="7"/>
  <c r="E94" i="7"/>
  <c r="D94" i="7"/>
  <c r="C94" i="7"/>
  <c r="E93" i="7"/>
  <c r="D93" i="7"/>
  <c r="C93" i="7"/>
  <c r="E92" i="7"/>
  <c r="D92" i="7"/>
  <c r="C92" i="7"/>
  <c r="E91" i="7"/>
  <c r="D91" i="7"/>
  <c r="C91" i="7"/>
  <c r="E90" i="7"/>
  <c r="D90" i="7"/>
  <c r="C90" i="7"/>
  <c r="E89" i="7"/>
  <c r="D89" i="7"/>
  <c r="C89" i="7"/>
  <c r="E88" i="7"/>
  <c r="D88" i="7"/>
  <c r="C88" i="7"/>
  <c r="E87" i="7"/>
  <c r="G87" i="7" s="1"/>
  <c r="D87" i="7"/>
  <c r="C87" i="7"/>
  <c r="E86" i="7"/>
  <c r="D86" i="7"/>
  <c r="C86" i="7"/>
  <c r="E85" i="7"/>
  <c r="D85" i="7"/>
  <c r="C85" i="7"/>
  <c r="E84" i="7"/>
  <c r="D84" i="7"/>
  <c r="C84" i="7"/>
  <c r="E83" i="7"/>
  <c r="D83" i="7"/>
  <c r="C83" i="7"/>
  <c r="E82" i="7"/>
  <c r="D82" i="7"/>
  <c r="C82" i="7"/>
  <c r="E81" i="7"/>
  <c r="D81" i="7"/>
  <c r="C81" i="7"/>
  <c r="E80" i="7"/>
  <c r="D80" i="7"/>
  <c r="C80" i="7"/>
  <c r="E79" i="7"/>
  <c r="D79" i="7"/>
  <c r="C79" i="7"/>
  <c r="E78" i="7"/>
  <c r="D78" i="7"/>
  <c r="C78" i="7"/>
  <c r="E77" i="7"/>
  <c r="D77" i="7"/>
  <c r="C77" i="7"/>
  <c r="E76" i="7"/>
  <c r="D76" i="7"/>
  <c r="C76" i="7"/>
  <c r="E75" i="7"/>
  <c r="D75" i="7"/>
  <c r="C75" i="7"/>
  <c r="E74" i="7"/>
  <c r="D74" i="7"/>
  <c r="C74" i="7"/>
  <c r="E73" i="7"/>
  <c r="D73" i="7"/>
  <c r="C73" i="7"/>
  <c r="E72" i="7"/>
  <c r="D72" i="7"/>
  <c r="C72" i="7"/>
  <c r="F72" i="7" s="1"/>
  <c r="E71" i="7"/>
  <c r="D71" i="7"/>
  <c r="C71" i="7"/>
  <c r="E70" i="7"/>
  <c r="D70" i="7"/>
  <c r="C70" i="7"/>
  <c r="E69" i="7"/>
  <c r="D69" i="7"/>
  <c r="C69" i="7"/>
  <c r="G69" i="7" s="1"/>
  <c r="E68" i="7"/>
  <c r="D68" i="7"/>
  <c r="C68" i="7"/>
  <c r="E67" i="7"/>
  <c r="D67" i="7"/>
  <c r="F67" i="7" s="1"/>
  <c r="C67" i="7"/>
  <c r="E66" i="7"/>
  <c r="D66" i="7"/>
  <c r="C66" i="7"/>
  <c r="G66" i="7" s="1"/>
  <c r="E65" i="7"/>
  <c r="D65" i="7"/>
  <c r="C65" i="7"/>
  <c r="G65" i="7" s="1"/>
  <c r="E64" i="7"/>
  <c r="D64" i="7"/>
  <c r="C64" i="7"/>
  <c r="F64" i="7" s="1"/>
  <c r="E63" i="7"/>
  <c r="D63" i="7"/>
  <c r="C63" i="7"/>
  <c r="E62" i="7"/>
  <c r="D62" i="7"/>
  <c r="C62" i="7"/>
  <c r="E61" i="7"/>
  <c r="D61" i="7"/>
  <c r="C61" i="7"/>
  <c r="E60" i="7"/>
  <c r="D60" i="7"/>
  <c r="C60" i="7"/>
  <c r="E59" i="7"/>
  <c r="D59" i="7"/>
  <c r="C59" i="7"/>
  <c r="E58" i="7"/>
  <c r="D58" i="7"/>
  <c r="C58" i="7"/>
  <c r="E57" i="7"/>
  <c r="D57" i="7"/>
  <c r="C57" i="7"/>
  <c r="E56" i="7"/>
  <c r="D56" i="7"/>
  <c r="C56" i="7"/>
  <c r="E55" i="7"/>
  <c r="D55" i="7"/>
  <c r="C55" i="7"/>
  <c r="E54" i="7"/>
  <c r="D54" i="7"/>
  <c r="C54" i="7"/>
  <c r="E53" i="7"/>
  <c r="D53" i="7"/>
  <c r="C53" i="7"/>
  <c r="E52" i="7"/>
  <c r="D52" i="7"/>
  <c r="C52" i="7"/>
  <c r="E51" i="7"/>
  <c r="D51" i="7"/>
  <c r="C51" i="7"/>
  <c r="E50" i="7"/>
  <c r="D50" i="7"/>
  <c r="C50" i="7"/>
  <c r="E49" i="7"/>
  <c r="D49" i="7"/>
  <c r="C49" i="7"/>
  <c r="E48" i="7"/>
  <c r="D48" i="7"/>
  <c r="C48" i="7"/>
  <c r="E47" i="7"/>
  <c r="D47" i="7"/>
  <c r="C47" i="7"/>
  <c r="E46" i="7"/>
  <c r="D46" i="7"/>
  <c r="F46" i="7" s="1"/>
  <c r="C46" i="7"/>
  <c r="E45" i="7"/>
  <c r="D45" i="7"/>
  <c r="C45" i="7"/>
  <c r="E44" i="7"/>
  <c r="D44" i="7"/>
  <c r="C44" i="7"/>
  <c r="E43" i="7"/>
  <c r="G43" i="7" s="1"/>
  <c r="D43" i="7"/>
  <c r="C43" i="7"/>
  <c r="E42" i="7"/>
  <c r="D42" i="7"/>
  <c r="F42" i="7" s="1"/>
  <c r="C42" i="7"/>
  <c r="E41" i="7"/>
  <c r="D41" i="7"/>
  <c r="C41" i="7"/>
  <c r="E40" i="7"/>
  <c r="D40" i="7"/>
  <c r="C40" i="7"/>
  <c r="G40" i="7" s="1"/>
  <c r="E39" i="7"/>
  <c r="D39" i="7"/>
  <c r="C39" i="7"/>
  <c r="E38" i="7"/>
  <c r="D38" i="7"/>
  <c r="F38" i="7" s="1"/>
  <c r="C38" i="7"/>
  <c r="E37" i="7"/>
  <c r="D37" i="7"/>
  <c r="C37" i="7"/>
  <c r="E36" i="7"/>
  <c r="D36" i="7"/>
  <c r="C36" i="7"/>
  <c r="E35" i="7"/>
  <c r="D35" i="7"/>
  <c r="C35" i="7"/>
  <c r="E34" i="7"/>
  <c r="D34" i="7"/>
  <c r="C34" i="7"/>
  <c r="E33" i="7"/>
  <c r="D33" i="7"/>
  <c r="C33" i="7"/>
  <c r="E32" i="7"/>
  <c r="D32" i="7"/>
  <c r="C32" i="7"/>
  <c r="E31" i="7"/>
  <c r="D31" i="7"/>
  <c r="C31" i="7"/>
  <c r="E30" i="7"/>
  <c r="D30" i="7"/>
  <c r="C30" i="7"/>
  <c r="E29" i="7"/>
  <c r="D29" i="7"/>
  <c r="C29" i="7"/>
  <c r="E28" i="7"/>
  <c r="D28" i="7"/>
  <c r="C28" i="7"/>
  <c r="E27" i="7"/>
  <c r="D27" i="7"/>
  <c r="C27" i="7"/>
  <c r="E26" i="7"/>
  <c r="D26" i="7"/>
  <c r="C26" i="7"/>
  <c r="G26" i="7" s="1"/>
  <c r="E25" i="7"/>
  <c r="D25" i="7"/>
  <c r="C25" i="7"/>
  <c r="E24" i="7"/>
  <c r="D24" i="7"/>
  <c r="C24" i="7"/>
  <c r="E23" i="7"/>
  <c r="D23" i="7"/>
  <c r="C23" i="7"/>
  <c r="E22" i="7"/>
  <c r="D22" i="7"/>
  <c r="C22" i="7"/>
  <c r="E21" i="7"/>
  <c r="D21" i="7"/>
  <c r="C21" i="7"/>
  <c r="E20" i="7"/>
  <c r="D20" i="7"/>
  <c r="C20" i="7"/>
  <c r="E19" i="7"/>
  <c r="D19" i="7"/>
  <c r="C19" i="7"/>
  <c r="E18" i="7"/>
  <c r="D18" i="7"/>
  <c r="C18" i="7"/>
  <c r="E17" i="7"/>
  <c r="D17" i="7"/>
  <c r="C17" i="7"/>
  <c r="E16" i="7"/>
  <c r="D16" i="7"/>
  <c r="C16" i="7"/>
  <c r="E15" i="7"/>
  <c r="D15" i="7"/>
  <c r="C15" i="7"/>
  <c r="E14" i="7"/>
  <c r="D14" i="7"/>
  <c r="F14" i="7" s="1"/>
  <c r="C14" i="7"/>
  <c r="E13" i="7"/>
  <c r="D13" i="7"/>
  <c r="C13" i="7"/>
  <c r="G13" i="7" s="1"/>
  <c r="E12" i="7"/>
  <c r="D12" i="7"/>
  <c r="C12" i="7"/>
  <c r="E11" i="7"/>
  <c r="D11" i="7"/>
  <c r="C11" i="7"/>
  <c r="E10" i="7"/>
  <c r="D10" i="7"/>
  <c r="F10" i="7" s="1"/>
  <c r="C10" i="7"/>
  <c r="E9" i="7"/>
  <c r="D9" i="7"/>
  <c r="C9" i="7"/>
  <c r="E8" i="7"/>
  <c r="D8" i="7"/>
  <c r="C8" i="7"/>
  <c r="E7" i="7"/>
  <c r="D7" i="7"/>
  <c r="C7" i="7"/>
  <c r="E6" i="7"/>
  <c r="G6" i="7" s="1"/>
  <c r="D6" i="7"/>
  <c r="C6" i="7"/>
  <c r="E5" i="7"/>
  <c r="D5" i="7"/>
  <c r="C5" i="7"/>
  <c r="E4" i="7"/>
  <c r="D4" i="7"/>
  <c r="C4" i="7"/>
  <c r="E3" i="7"/>
  <c r="D3" i="7"/>
  <c r="C3" i="7"/>
  <c r="S9522" i="6"/>
  <c r="S9521" i="6"/>
  <c r="S9520" i="6"/>
  <c r="S9519" i="6"/>
  <c r="S9518" i="6"/>
  <c r="S9517" i="6"/>
  <c r="S9516" i="6"/>
  <c r="S9515" i="6"/>
  <c r="S9514" i="6"/>
  <c r="S9513" i="6"/>
  <c r="S9512" i="6"/>
  <c r="S9511" i="6"/>
  <c r="S9510" i="6"/>
  <c r="S9509" i="6"/>
  <c r="S9508" i="6"/>
  <c r="S9507" i="6"/>
  <c r="S9506" i="6"/>
  <c r="S9505" i="6"/>
  <c r="S9504" i="6"/>
  <c r="S9503" i="6"/>
  <c r="S9502" i="6"/>
  <c r="S9501" i="6"/>
  <c r="S9500" i="6"/>
  <c r="S9499" i="6"/>
  <c r="S9498" i="6"/>
  <c r="S9497" i="6"/>
  <c r="S9496" i="6"/>
  <c r="S9495" i="6"/>
  <c r="S9494" i="6"/>
  <c r="S9493" i="6"/>
  <c r="S9492" i="6"/>
  <c r="S9491" i="6"/>
  <c r="S9490" i="6"/>
  <c r="S9489" i="6"/>
  <c r="S9488" i="6"/>
  <c r="S9487" i="6"/>
  <c r="S9486" i="6"/>
  <c r="S9485" i="6"/>
  <c r="S9484" i="6"/>
  <c r="S9483" i="6"/>
  <c r="S9482" i="6"/>
  <c r="S9481" i="6"/>
  <c r="S9480" i="6"/>
  <c r="S9479" i="6"/>
  <c r="S9478" i="6"/>
  <c r="S9477" i="6"/>
  <c r="S9476" i="6"/>
  <c r="S9475" i="6"/>
  <c r="S9474" i="6"/>
  <c r="S9473" i="6"/>
  <c r="S9472" i="6"/>
  <c r="S9471" i="6"/>
  <c r="S9470" i="6"/>
  <c r="S9469" i="6"/>
  <c r="S9468" i="6"/>
  <c r="S9467" i="6"/>
  <c r="S9466" i="6"/>
  <c r="S9465" i="6"/>
  <c r="S9464" i="6"/>
  <c r="S9463" i="6"/>
  <c r="S9462" i="6"/>
  <c r="S9461" i="6"/>
  <c r="S9460" i="6"/>
  <c r="S9459" i="6"/>
  <c r="S9458" i="6"/>
  <c r="S9457" i="6"/>
  <c r="S9456" i="6"/>
  <c r="S9455" i="6"/>
  <c r="S9454" i="6"/>
  <c r="S9453" i="6"/>
  <c r="S9452" i="6"/>
  <c r="S9451" i="6"/>
  <c r="S9450" i="6"/>
  <c r="S9449" i="6"/>
  <c r="S9448" i="6"/>
  <c r="S9447" i="6"/>
  <c r="S9446" i="6"/>
  <c r="S9445" i="6"/>
  <c r="S9444" i="6"/>
  <c r="S9443" i="6"/>
  <c r="S9442" i="6"/>
  <c r="S9441" i="6"/>
  <c r="S9440" i="6"/>
  <c r="S9439" i="6"/>
  <c r="S9438" i="6"/>
  <c r="S9437" i="6"/>
  <c r="S9436" i="6"/>
  <c r="S9435" i="6"/>
  <c r="S9434" i="6"/>
  <c r="S9433" i="6"/>
  <c r="S9432" i="6"/>
  <c r="S9431" i="6"/>
  <c r="S9430" i="6"/>
  <c r="S9429" i="6"/>
  <c r="S9428" i="6"/>
  <c r="S9427" i="6"/>
  <c r="S9426" i="6"/>
  <c r="S9425" i="6"/>
  <c r="S9424" i="6"/>
  <c r="S9423" i="6"/>
  <c r="S9422" i="6"/>
  <c r="S9421" i="6"/>
  <c r="S9420" i="6"/>
  <c r="S9419" i="6"/>
  <c r="S9418" i="6"/>
  <c r="S9417" i="6"/>
  <c r="S9416" i="6"/>
  <c r="S9415" i="6"/>
  <c r="S9414" i="6"/>
  <c r="S9413" i="6"/>
  <c r="S9412" i="6"/>
  <c r="S9411" i="6"/>
  <c r="S9410" i="6"/>
  <c r="S9409" i="6"/>
  <c r="S9408" i="6"/>
  <c r="S9407" i="6"/>
  <c r="S9406" i="6"/>
  <c r="S9405" i="6"/>
  <c r="S9404" i="6"/>
  <c r="S9403" i="6"/>
  <c r="S9402" i="6"/>
  <c r="S9401" i="6"/>
  <c r="S9400" i="6"/>
  <c r="S9399" i="6"/>
  <c r="S9398" i="6"/>
  <c r="S9397" i="6"/>
  <c r="S9396" i="6"/>
  <c r="S9395" i="6"/>
  <c r="S9394" i="6"/>
  <c r="S9393" i="6"/>
  <c r="S9392" i="6"/>
  <c r="S9391" i="6"/>
  <c r="S9390" i="6"/>
  <c r="S9389" i="6"/>
  <c r="S9388" i="6"/>
  <c r="S9387" i="6"/>
  <c r="S9386" i="6"/>
  <c r="S9385" i="6"/>
  <c r="S9384" i="6"/>
  <c r="S9383" i="6"/>
  <c r="S9382" i="6"/>
  <c r="S9381" i="6"/>
  <c r="S9380" i="6"/>
  <c r="S9379" i="6"/>
  <c r="S9378" i="6"/>
  <c r="S9377" i="6"/>
  <c r="S9376" i="6"/>
  <c r="S9375" i="6"/>
  <c r="S9374" i="6"/>
  <c r="S9373" i="6"/>
  <c r="S9372" i="6"/>
  <c r="S9371" i="6"/>
  <c r="S9370" i="6"/>
  <c r="S9369" i="6"/>
  <c r="S9368" i="6"/>
  <c r="S9367" i="6"/>
  <c r="S9366" i="6"/>
  <c r="S9365" i="6"/>
  <c r="S9364" i="6"/>
  <c r="S9363" i="6"/>
  <c r="S9362" i="6"/>
  <c r="S9361" i="6"/>
  <c r="S9360" i="6"/>
  <c r="S9359" i="6"/>
  <c r="S9358" i="6"/>
  <c r="S9357" i="6"/>
  <c r="S9356" i="6"/>
  <c r="S9355" i="6"/>
  <c r="S9354" i="6"/>
  <c r="S9353" i="6"/>
  <c r="S9352" i="6"/>
  <c r="S9351" i="6"/>
  <c r="S9350" i="6"/>
  <c r="S9349" i="6"/>
  <c r="S9348" i="6"/>
  <c r="S9347" i="6"/>
  <c r="S9346" i="6"/>
  <c r="S9345" i="6"/>
  <c r="S9344" i="6"/>
  <c r="S9343" i="6"/>
  <c r="S9342" i="6"/>
  <c r="S9341" i="6"/>
  <c r="S9340" i="6"/>
  <c r="S9339" i="6"/>
  <c r="S9338" i="6"/>
  <c r="S9337" i="6"/>
  <c r="S9336" i="6"/>
  <c r="S9335" i="6"/>
  <c r="S9334" i="6"/>
  <c r="S9333" i="6"/>
  <c r="S9332" i="6"/>
  <c r="S9331" i="6"/>
  <c r="S9330" i="6"/>
  <c r="S9329" i="6"/>
  <c r="S9328" i="6"/>
  <c r="S9327" i="6"/>
  <c r="S9326" i="6"/>
  <c r="S9325" i="6"/>
  <c r="S9324" i="6"/>
  <c r="S9323" i="6"/>
  <c r="S9322" i="6"/>
  <c r="S9321" i="6"/>
  <c r="S9320" i="6"/>
  <c r="S9319" i="6"/>
  <c r="S9318" i="6"/>
  <c r="S9317" i="6"/>
  <c r="S9316" i="6"/>
  <c r="S9315" i="6"/>
  <c r="S9314" i="6"/>
  <c r="S9313" i="6"/>
  <c r="S9312" i="6"/>
  <c r="S9311" i="6"/>
  <c r="S9310" i="6"/>
  <c r="S9309" i="6"/>
  <c r="S9308" i="6"/>
  <c r="S9307" i="6"/>
  <c r="S9306" i="6"/>
  <c r="S9305" i="6"/>
  <c r="S9304" i="6"/>
  <c r="S9303" i="6"/>
  <c r="S9302" i="6"/>
  <c r="S9301" i="6"/>
  <c r="S9300" i="6"/>
  <c r="S9299" i="6"/>
  <c r="S9298" i="6"/>
  <c r="S9297" i="6"/>
  <c r="S9296" i="6"/>
  <c r="S9295" i="6"/>
  <c r="S9294" i="6"/>
  <c r="S9293" i="6"/>
  <c r="S9292" i="6"/>
  <c r="S9291" i="6"/>
  <c r="S9290" i="6"/>
  <c r="S9289" i="6"/>
  <c r="S9288" i="6"/>
  <c r="S9287" i="6"/>
  <c r="S9286" i="6"/>
  <c r="S9285" i="6"/>
  <c r="S9284" i="6"/>
  <c r="S9283" i="6"/>
  <c r="S9282" i="6"/>
  <c r="S9281" i="6"/>
  <c r="S9280" i="6"/>
  <c r="S9279" i="6"/>
  <c r="S9278" i="6"/>
  <c r="S9277" i="6"/>
  <c r="S9276" i="6"/>
  <c r="S9275" i="6"/>
  <c r="S9274" i="6"/>
  <c r="S9273" i="6"/>
  <c r="S9272" i="6"/>
  <c r="S9271" i="6"/>
  <c r="S9270" i="6"/>
  <c r="S9269" i="6"/>
  <c r="S9268" i="6"/>
  <c r="S9267" i="6"/>
  <c r="S9266" i="6"/>
  <c r="S9265" i="6"/>
  <c r="S9264" i="6"/>
  <c r="S9263" i="6"/>
  <c r="S9262" i="6"/>
  <c r="S9261" i="6"/>
  <c r="S9260" i="6"/>
  <c r="S9259" i="6"/>
  <c r="S9258" i="6"/>
  <c r="S9257" i="6"/>
  <c r="S9256" i="6"/>
  <c r="S9255" i="6"/>
  <c r="S9254" i="6"/>
  <c r="S9253" i="6"/>
  <c r="S9252" i="6"/>
  <c r="S9251" i="6"/>
  <c r="S9250" i="6"/>
  <c r="S9249" i="6"/>
  <c r="S9248" i="6"/>
  <c r="S9247" i="6"/>
  <c r="S9246" i="6"/>
  <c r="S9245" i="6"/>
  <c r="S9244" i="6"/>
  <c r="S9243" i="6"/>
  <c r="S9242" i="6"/>
  <c r="S9241" i="6"/>
  <c r="S9240" i="6"/>
  <c r="S9239" i="6"/>
  <c r="S9238" i="6"/>
  <c r="S9237" i="6"/>
  <c r="S9236" i="6"/>
  <c r="S9235" i="6"/>
  <c r="S9234" i="6"/>
  <c r="S9233" i="6"/>
  <c r="S9232" i="6"/>
  <c r="S9231" i="6"/>
  <c r="S9230" i="6"/>
  <c r="S9229" i="6"/>
  <c r="S9228" i="6"/>
  <c r="S9227" i="6"/>
  <c r="S9226" i="6"/>
  <c r="S9225" i="6"/>
  <c r="S9224" i="6"/>
  <c r="S9223" i="6"/>
  <c r="S9222" i="6"/>
  <c r="S9221" i="6"/>
  <c r="S9220" i="6"/>
  <c r="S9219" i="6"/>
  <c r="S9218" i="6"/>
  <c r="S9217" i="6"/>
  <c r="S9216" i="6"/>
  <c r="S9215" i="6"/>
  <c r="S9214" i="6"/>
  <c r="S9213" i="6"/>
  <c r="S9212" i="6"/>
  <c r="S9211" i="6"/>
  <c r="S9210" i="6"/>
  <c r="S9209" i="6"/>
  <c r="S9208" i="6"/>
  <c r="S9207" i="6"/>
  <c r="S9206" i="6"/>
  <c r="S9205" i="6"/>
  <c r="S9204" i="6"/>
  <c r="S9203" i="6"/>
  <c r="S9202" i="6"/>
  <c r="S9201" i="6"/>
  <c r="S9200" i="6"/>
  <c r="S9199" i="6"/>
  <c r="S9198" i="6"/>
  <c r="S9197" i="6"/>
  <c r="S9196" i="6"/>
  <c r="S9195" i="6"/>
  <c r="S9194" i="6"/>
  <c r="S9193" i="6"/>
  <c r="S9192" i="6"/>
  <c r="S9191" i="6"/>
  <c r="S9190" i="6"/>
  <c r="S9189" i="6"/>
  <c r="S9188" i="6"/>
  <c r="S9187" i="6"/>
  <c r="S9186" i="6"/>
  <c r="S9185" i="6"/>
  <c r="S9184" i="6"/>
  <c r="S9183" i="6"/>
  <c r="S9182" i="6"/>
  <c r="S9181" i="6"/>
  <c r="S9180" i="6"/>
  <c r="S9179" i="6"/>
  <c r="S9178" i="6"/>
  <c r="S9177" i="6"/>
  <c r="S9176" i="6"/>
  <c r="S9175" i="6"/>
  <c r="S9174" i="6"/>
  <c r="S9173" i="6"/>
  <c r="S9172" i="6"/>
  <c r="S9171" i="6"/>
  <c r="S9170" i="6"/>
  <c r="S9169" i="6"/>
  <c r="S9168" i="6"/>
  <c r="S9167" i="6"/>
  <c r="S9166" i="6"/>
  <c r="S9165" i="6"/>
  <c r="S9164" i="6"/>
  <c r="S9163" i="6"/>
  <c r="S9162" i="6"/>
  <c r="S9161" i="6"/>
  <c r="S9160" i="6"/>
  <c r="S9159" i="6"/>
  <c r="S9158" i="6"/>
  <c r="S9157" i="6"/>
  <c r="S9156" i="6"/>
  <c r="S9155" i="6"/>
  <c r="S9154" i="6"/>
  <c r="S9153" i="6"/>
  <c r="S9152" i="6"/>
  <c r="S9151" i="6"/>
  <c r="S9150" i="6"/>
  <c r="S9149" i="6"/>
  <c r="S9148" i="6"/>
  <c r="S9147" i="6"/>
  <c r="S9146" i="6"/>
  <c r="S9145" i="6"/>
  <c r="S9144" i="6"/>
  <c r="S9143" i="6"/>
  <c r="S9142" i="6"/>
  <c r="S9141" i="6"/>
  <c r="S9140" i="6"/>
  <c r="S9139" i="6"/>
  <c r="S9138" i="6"/>
  <c r="S9137" i="6"/>
  <c r="S9136" i="6"/>
  <c r="S9135" i="6"/>
  <c r="S9134" i="6"/>
  <c r="S9133" i="6"/>
  <c r="S9132" i="6"/>
  <c r="S9131" i="6"/>
  <c r="S9130" i="6"/>
  <c r="S9129" i="6"/>
  <c r="S9128" i="6"/>
  <c r="S9127" i="6"/>
  <c r="S9126" i="6"/>
  <c r="S9125" i="6"/>
  <c r="S9124" i="6"/>
  <c r="S9123" i="6"/>
  <c r="S9122" i="6"/>
  <c r="S9121" i="6"/>
  <c r="S9120" i="6"/>
  <c r="S9119" i="6"/>
  <c r="S9118" i="6"/>
  <c r="S9117" i="6"/>
  <c r="S9116" i="6"/>
  <c r="S9115" i="6"/>
  <c r="S9114" i="6"/>
  <c r="S9113" i="6"/>
  <c r="S9112" i="6"/>
  <c r="S9111" i="6"/>
  <c r="S9110" i="6"/>
  <c r="S9109" i="6"/>
  <c r="S9108" i="6"/>
  <c r="S9107" i="6"/>
  <c r="S9106" i="6"/>
  <c r="S9105" i="6"/>
  <c r="S9104" i="6"/>
  <c r="S9103" i="6"/>
  <c r="S9102" i="6"/>
  <c r="S9101" i="6"/>
  <c r="S9100" i="6"/>
  <c r="S9099" i="6"/>
  <c r="S9098" i="6"/>
  <c r="S9097" i="6"/>
  <c r="S9096" i="6"/>
  <c r="S9095" i="6"/>
  <c r="S9094" i="6"/>
  <c r="S9093" i="6"/>
  <c r="S9092" i="6"/>
  <c r="S9091" i="6"/>
  <c r="S9090" i="6"/>
  <c r="S9089" i="6"/>
  <c r="S9088" i="6"/>
  <c r="S9087" i="6"/>
  <c r="S9086" i="6"/>
  <c r="S9085" i="6"/>
  <c r="S9084" i="6"/>
  <c r="S9083" i="6"/>
  <c r="S9082" i="6"/>
  <c r="S9081" i="6"/>
  <c r="S9080" i="6"/>
  <c r="S9079" i="6"/>
  <c r="S9078" i="6"/>
  <c r="S9077" i="6"/>
  <c r="S9076" i="6"/>
  <c r="S9075" i="6"/>
  <c r="S9074" i="6"/>
  <c r="S9073" i="6"/>
  <c r="S9072" i="6"/>
  <c r="S9071" i="6"/>
  <c r="S9070" i="6"/>
  <c r="S9069" i="6"/>
  <c r="S9068" i="6"/>
  <c r="S9067" i="6"/>
  <c r="S9066" i="6"/>
  <c r="S9065" i="6"/>
  <c r="S9064" i="6"/>
  <c r="S9063" i="6"/>
  <c r="S9062" i="6"/>
  <c r="S9061" i="6"/>
  <c r="S9060" i="6"/>
  <c r="S9059" i="6"/>
  <c r="S9058" i="6"/>
  <c r="S9057" i="6"/>
  <c r="S9056" i="6"/>
  <c r="S9055" i="6"/>
  <c r="S9054" i="6"/>
  <c r="S9053" i="6"/>
  <c r="S9052" i="6"/>
  <c r="S9051" i="6"/>
  <c r="S9050" i="6"/>
  <c r="S9049" i="6"/>
  <c r="S9048" i="6"/>
  <c r="S9047" i="6"/>
  <c r="S9046" i="6"/>
  <c r="S9045" i="6"/>
  <c r="S9044" i="6"/>
  <c r="S9043" i="6"/>
  <c r="S9042" i="6"/>
  <c r="S9041" i="6"/>
  <c r="S9040" i="6"/>
  <c r="S9039" i="6"/>
  <c r="S9038" i="6"/>
  <c r="S9037" i="6"/>
  <c r="S9036" i="6"/>
  <c r="S9035" i="6"/>
  <c r="S9034" i="6"/>
  <c r="S9033" i="6"/>
  <c r="S9032" i="6"/>
  <c r="S9031" i="6"/>
  <c r="S9030" i="6"/>
  <c r="S9029" i="6"/>
  <c r="S9028" i="6"/>
  <c r="S9027" i="6"/>
  <c r="S9026" i="6"/>
  <c r="S9025" i="6"/>
  <c r="S9024" i="6"/>
  <c r="S9023" i="6"/>
  <c r="S9022" i="6"/>
  <c r="S9021" i="6"/>
  <c r="S9020" i="6"/>
  <c r="S9019" i="6"/>
  <c r="S9018" i="6"/>
  <c r="S9017" i="6"/>
  <c r="S9016" i="6"/>
  <c r="S9015" i="6"/>
  <c r="S9014" i="6"/>
  <c r="S9013" i="6"/>
  <c r="S9012" i="6"/>
  <c r="S9011" i="6"/>
  <c r="S9010" i="6"/>
  <c r="S9009" i="6"/>
  <c r="S9008" i="6"/>
  <c r="S9007" i="6"/>
  <c r="S9006" i="6"/>
  <c r="S9005" i="6"/>
  <c r="S9004" i="6"/>
  <c r="S9003" i="6"/>
  <c r="S9002" i="6"/>
  <c r="S9001" i="6"/>
  <c r="S9000" i="6"/>
  <c r="S8999" i="6"/>
  <c r="S8998" i="6"/>
  <c r="S8997" i="6"/>
  <c r="S8996" i="6"/>
  <c r="S8995" i="6"/>
  <c r="S8994" i="6"/>
  <c r="S8993" i="6"/>
  <c r="S8992" i="6"/>
  <c r="S8991" i="6"/>
  <c r="S8990" i="6"/>
  <c r="S8989" i="6"/>
  <c r="S8988" i="6"/>
  <c r="S8987" i="6"/>
  <c r="S8986" i="6"/>
  <c r="S8985" i="6"/>
  <c r="S8984" i="6"/>
  <c r="S8983" i="6"/>
  <c r="S8982" i="6"/>
  <c r="S8981" i="6"/>
  <c r="S8980" i="6"/>
  <c r="S8979" i="6"/>
  <c r="S8978" i="6"/>
  <c r="S8977" i="6"/>
  <c r="S8976" i="6"/>
  <c r="S8975" i="6"/>
  <c r="S8974" i="6"/>
  <c r="S8973" i="6"/>
  <c r="S8972" i="6"/>
  <c r="S8971" i="6"/>
  <c r="S8970" i="6"/>
  <c r="S8969" i="6"/>
  <c r="S8968" i="6"/>
  <c r="S8967" i="6"/>
  <c r="S8966" i="6"/>
  <c r="S8965" i="6"/>
  <c r="S8964" i="6"/>
  <c r="S8963" i="6"/>
  <c r="S8962" i="6"/>
  <c r="S8961" i="6"/>
  <c r="S8960" i="6"/>
  <c r="S8959" i="6"/>
  <c r="S8958" i="6"/>
  <c r="S8957" i="6"/>
  <c r="S8956" i="6"/>
  <c r="S8955" i="6"/>
  <c r="S8954" i="6"/>
  <c r="S8953" i="6"/>
  <c r="S8952" i="6"/>
  <c r="S8951" i="6"/>
  <c r="S8950" i="6"/>
  <c r="S8949" i="6"/>
  <c r="S8948" i="6"/>
  <c r="S8947" i="6"/>
  <c r="S8946" i="6"/>
  <c r="S8945" i="6"/>
  <c r="S8944" i="6"/>
  <c r="S8943" i="6"/>
  <c r="S8942" i="6"/>
  <c r="S8941" i="6"/>
  <c r="S8940" i="6"/>
  <c r="S8939" i="6"/>
  <c r="S8938" i="6"/>
  <c r="S8937" i="6"/>
  <c r="S8936" i="6"/>
  <c r="S8935" i="6"/>
  <c r="S8934" i="6"/>
  <c r="S8933" i="6"/>
  <c r="S8932" i="6"/>
  <c r="S8931" i="6"/>
  <c r="S8930" i="6"/>
  <c r="S8929" i="6"/>
  <c r="S8928" i="6"/>
  <c r="S8927" i="6"/>
  <c r="S8926" i="6"/>
  <c r="S8925" i="6"/>
  <c r="S8924" i="6"/>
  <c r="S8923" i="6"/>
  <c r="S8922" i="6"/>
  <c r="S8921" i="6"/>
  <c r="S8920" i="6"/>
  <c r="S8919" i="6"/>
  <c r="S8918" i="6"/>
  <c r="S8917" i="6"/>
  <c r="S8916" i="6"/>
  <c r="S8915" i="6"/>
  <c r="S8914" i="6"/>
  <c r="S8913" i="6"/>
  <c r="S8912" i="6"/>
  <c r="S8911" i="6"/>
  <c r="S8910" i="6"/>
  <c r="S8909" i="6"/>
  <c r="S8908" i="6"/>
  <c r="S8907" i="6"/>
  <c r="S8906" i="6"/>
  <c r="S8905" i="6"/>
  <c r="S8904" i="6"/>
  <c r="S8903" i="6"/>
  <c r="S8902" i="6"/>
  <c r="S8901" i="6"/>
  <c r="S8900" i="6"/>
  <c r="S8899" i="6"/>
  <c r="S8898" i="6"/>
  <c r="S8897" i="6"/>
  <c r="S8896" i="6"/>
  <c r="S8895" i="6"/>
  <c r="S8894" i="6"/>
  <c r="S8893" i="6"/>
  <c r="S8892" i="6"/>
  <c r="S8891" i="6"/>
  <c r="S8890" i="6"/>
  <c r="S8889" i="6"/>
  <c r="S8888" i="6"/>
  <c r="S8887" i="6"/>
  <c r="S8886" i="6"/>
  <c r="S8885" i="6"/>
  <c r="S8884" i="6"/>
  <c r="S8883" i="6"/>
  <c r="S8882" i="6"/>
  <c r="S8881" i="6"/>
  <c r="S8880" i="6"/>
  <c r="S8879" i="6"/>
  <c r="S8878" i="6"/>
  <c r="S8877" i="6"/>
  <c r="S8876" i="6"/>
  <c r="S8875" i="6"/>
  <c r="S8874" i="6"/>
  <c r="S8873" i="6"/>
  <c r="S8872" i="6"/>
  <c r="S8871" i="6"/>
  <c r="S8870" i="6"/>
  <c r="S8869" i="6"/>
  <c r="S8868" i="6"/>
  <c r="S8867" i="6"/>
  <c r="S8866" i="6"/>
  <c r="S8865" i="6"/>
  <c r="S8864" i="6"/>
  <c r="S8863" i="6"/>
  <c r="S8862" i="6"/>
  <c r="S8861" i="6"/>
  <c r="S8860" i="6"/>
  <c r="S8859" i="6"/>
  <c r="S8858" i="6"/>
  <c r="S8857" i="6"/>
  <c r="S8856" i="6"/>
  <c r="S8855" i="6"/>
  <c r="S8854" i="6"/>
  <c r="S8853" i="6"/>
  <c r="S8852" i="6"/>
  <c r="S8851" i="6"/>
  <c r="S8850" i="6"/>
  <c r="S8849" i="6"/>
  <c r="S8848" i="6"/>
  <c r="S8847" i="6"/>
  <c r="S8846" i="6"/>
  <c r="S8845" i="6"/>
  <c r="S8844" i="6"/>
  <c r="S8843" i="6"/>
  <c r="S8842" i="6"/>
  <c r="S8841" i="6"/>
  <c r="S8840" i="6"/>
  <c r="S8839" i="6"/>
  <c r="S8838" i="6"/>
  <c r="S8837" i="6"/>
  <c r="S8836" i="6"/>
  <c r="S8835" i="6"/>
  <c r="S8834" i="6"/>
  <c r="S8833" i="6"/>
  <c r="S8832" i="6"/>
  <c r="S8831" i="6"/>
  <c r="S8830" i="6"/>
  <c r="S8829" i="6"/>
  <c r="S8828" i="6"/>
  <c r="S8827" i="6"/>
  <c r="S8826" i="6"/>
  <c r="S8825" i="6"/>
  <c r="S8824" i="6"/>
  <c r="S8823" i="6"/>
  <c r="S8822" i="6"/>
  <c r="S8821" i="6"/>
  <c r="S8820" i="6"/>
  <c r="S8819" i="6"/>
  <c r="S8818" i="6"/>
  <c r="S8817" i="6"/>
  <c r="S8816" i="6"/>
  <c r="S8815" i="6"/>
  <c r="S8814" i="6"/>
  <c r="S8813" i="6"/>
  <c r="S8812" i="6"/>
  <c r="S8811" i="6"/>
  <c r="S8810" i="6"/>
  <c r="S8809" i="6"/>
  <c r="S8808" i="6"/>
  <c r="S8807" i="6"/>
  <c r="S8806" i="6"/>
  <c r="S8805" i="6"/>
  <c r="S8804" i="6"/>
  <c r="S8803" i="6"/>
  <c r="S8802" i="6"/>
  <c r="S8801" i="6"/>
  <c r="S8800" i="6"/>
  <c r="S8799" i="6"/>
  <c r="S8798" i="6"/>
  <c r="S8797" i="6"/>
  <c r="S8796" i="6"/>
  <c r="S8795" i="6"/>
  <c r="S8794" i="6"/>
  <c r="S8793" i="6"/>
  <c r="S8792" i="6"/>
  <c r="S8791" i="6"/>
  <c r="S8790" i="6"/>
  <c r="S8789" i="6"/>
  <c r="S8788" i="6"/>
  <c r="S8787" i="6"/>
  <c r="S8786" i="6"/>
  <c r="S8785" i="6"/>
  <c r="S8784" i="6"/>
  <c r="S8783" i="6"/>
  <c r="S8782" i="6"/>
  <c r="S8781" i="6"/>
  <c r="S8780" i="6"/>
  <c r="S8779" i="6"/>
  <c r="S8778" i="6"/>
  <c r="S8777" i="6"/>
  <c r="S8776" i="6"/>
  <c r="S8775" i="6"/>
  <c r="S8774" i="6"/>
  <c r="S8773" i="6"/>
  <c r="S8772" i="6"/>
  <c r="S8771" i="6"/>
  <c r="S8770" i="6"/>
  <c r="S8769" i="6"/>
  <c r="S8768" i="6"/>
  <c r="S8767" i="6"/>
  <c r="S8766" i="6"/>
  <c r="S8765" i="6"/>
  <c r="S8764" i="6"/>
  <c r="S8763" i="6"/>
  <c r="S8762" i="6"/>
  <c r="S8761" i="6"/>
  <c r="S8760" i="6"/>
  <c r="S8759" i="6"/>
  <c r="S8758" i="6"/>
  <c r="S8757" i="6"/>
  <c r="S8756" i="6"/>
  <c r="S8755" i="6"/>
  <c r="S8754" i="6"/>
  <c r="S8753" i="6"/>
  <c r="S8752" i="6"/>
  <c r="S8751" i="6"/>
  <c r="S8750" i="6"/>
  <c r="S8749" i="6"/>
  <c r="S8748" i="6"/>
  <c r="S8747" i="6"/>
  <c r="S8746" i="6"/>
  <c r="S8745" i="6"/>
  <c r="S8744" i="6"/>
  <c r="S8743" i="6"/>
  <c r="S8742" i="6"/>
  <c r="S8741" i="6"/>
  <c r="S8740" i="6"/>
  <c r="S8739" i="6"/>
  <c r="S8738" i="6"/>
  <c r="S8737" i="6"/>
  <c r="S8736" i="6"/>
  <c r="S8735" i="6"/>
  <c r="S8734" i="6"/>
  <c r="S8733" i="6"/>
  <c r="S8732" i="6"/>
  <c r="S8731" i="6"/>
  <c r="S8730" i="6"/>
  <c r="S8729" i="6"/>
  <c r="S8728" i="6"/>
  <c r="S8727" i="6"/>
  <c r="S8726" i="6"/>
  <c r="S8725" i="6"/>
  <c r="S8724" i="6"/>
  <c r="S8723" i="6"/>
  <c r="S8722" i="6"/>
  <c r="S8721" i="6"/>
  <c r="S8720" i="6"/>
  <c r="S8719" i="6"/>
  <c r="S8718" i="6"/>
  <c r="S8717" i="6"/>
  <c r="S8716" i="6"/>
  <c r="S8715" i="6"/>
  <c r="S8714" i="6"/>
  <c r="S8713" i="6"/>
  <c r="S8712" i="6"/>
  <c r="S8711" i="6"/>
  <c r="S8710" i="6"/>
  <c r="S8709" i="6"/>
  <c r="S8708" i="6"/>
  <c r="S8707" i="6"/>
  <c r="S8706" i="6"/>
  <c r="S8705" i="6"/>
  <c r="S8704" i="6"/>
  <c r="S8703" i="6"/>
  <c r="S8702" i="6"/>
  <c r="S8701" i="6"/>
  <c r="S8700" i="6"/>
  <c r="S8699" i="6"/>
  <c r="S8698" i="6"/>
  <c r="S8697" i="6"/>
  <c r="S8696" i="6"/>
  <c r="S8695" i="6"/>
  <c r="S8694" i="6"/>
  <c r="S8693" i="6"/>
  <c r="S8692" i="6"/>
  <c r="S8691" i="6"/>
  <c r="S8690" i="6"/>
  <c r="S8689" i="6"/>
  <c r="S8688" i="6"/>
  <c r="S8687" i="6"/>
  <c r="S8686" i="6"/>
  <c r="S8685" i="6"/>
  <c r="S8684" i="6"/>
  <c r="S8683" i="6"/>
  <c r="S8682" i="6"/>
  <c r="S8681" i="6"/>
  <c r="S8680" i="6"/>
  <c r="S8679" i="6"/>
  <c r="S8678" i="6"/>
  <c r="S8677" i="6"/>
  <c r="S8676" i="6"/>
  <c r="S8675" i="6"/>
  <c r="S8674" i="6"/>
  <c r="S8673" i="6"/>
  <c r="S8672" i="6"/>
  <c r="S8671" i="6"/>
  <c r="S8670" i="6"/>
  <c r="S8669" i="6"/>
  <c r="S8668" i="6"/>
  <c r="S8667" i="6"/>
  <c r="S8666" i="6"/>
  <c r="S8665" i="6"/>
  <c r="S8664" i="6"/>
  <c r="S8663" i="6"/>
  <c r="S8662" i="6"/>
  <c r="S8661" i="6"/>
  <c r="S8660" i="6"/>
  <c r="S8659" i="6"/>
  <c r="S8658" i="6"/>
  <c r="S8657" i="6"/>
  <c r="S8656" i="6"/>
  <c r="S8655" i="6"/>
  <c r="S8654" i="6"/>
  <c r="S8653" i="6"/>
  <c r="S8652" i="6"/>
  <c r="S8651" i="6"/>
  <c r="S8650" i="6"/>
  <c r="S8649" i="6"/>
  <c r="S8648" i="6"/>
  <c r="S8647" i="6"/>
  <c r="S8646" i="6"/>
  <c r="S8645" i="6"/>
  <c r="S8644" i="6"/>
  <c r="S8643" i="6"/>
  <c r="S8642" i="6"/>
  <c r="S8641" i="6"/>
  <c r="S8640" i="6"/>
  <c r="S8639" i="6"/>
  <c r="S8638" i="6"/>
  <c r="S8637" i="6"/>
  <c r="S8636" i="6"/>
  <c r="S8635" i="6"/>
  <c r="S8634" i="6"/>
  <c r="S8633" i="6"/>
  <c r="S8632" i="6"/>
  <c r="S8631" i="6"/>
  <c r="S8630" i="6"/>
  <c r="S8629" i="6"/>
  <c r="S8628" i="6"/>
  <c r="S8627" i="6"/>
  <c r="S8626" i="6"/>
  <c r="S8625" i="6"/>
  <c r="S8624" i="6"/>
  <c r="S8623" i="6"/>
  <c r="S8622" i="6"/>
  <c r="S8621" i="6"/>
  <c r="S8620" i="6"/>
  <c r="S8619" i="6"/>
  <c r="S8618" i="6"/>
  <c r="S8617" i="6"/>
  <c r="S8616" i="6"/>
  <c r="S8615" i="6"/>
  <c r="S8614" i="6"/>
  <c r="S8613" i="6"/>
  <c r="S8612" i="6"/>
  <c r="S8611" i="6"/>
  <c r="S8610" i="6"/>
  <c r="S8609" i="6"/>
  <c r="S8608" i="6"/>
  <c r="S8607" i="6"/>
  <c r="S8606" i="6"/>
  <c r="S8605" i="6"/>
  <c r="S8604" i="6"/>
  <c r="S8603" i="6"/>
  <c r="S8602" i="6"/>
  <c r="S8601" i="6"/>
  <c r="S8600" i="6"/>
  <c r="S8599" i="6"/>
  <c r="S8598" i="6"/>
  <c r="S8597" i="6"/>
  <c r="S8596" i="6"/>
  <c r="S8595" i="6"/>
  <c r="S8594" i="6"/>
  <c r="S8593" i="6"/>
  <c r="S8592" i="6"/>
  <c r="S8591" i="6"/>
  <c r="S8590" i="6"/>
  <c r="S8589" i="6"/>
  <c r="S8588" i="6"/>
  <c r="S8587" i="6"/>
  <c r="S8586" i="6"/>
  <c r="S8585" i="6"/>
  <c r="S8584" i="6"/>
  <c r="S8583" i="6"/>
  <c r="S8582" i="6"/>
  <c r="S8581" i="6"/>
  <c r="S8580" i="6"/>
  <c r="S8579" i="6"/>
  <c r="S8578" i="6"/>
  <c r="S8577" i="6"/>
  <c r="S8576" i="6"/>
  <c r="S8575" i="6"/>
  <c r="S8574" i="6"/>
  <c r="S8573" i="6"/>
  <c r="S8572" i="6"/>
  <c r="S8571" i="6"/>
  <c r="S8570" i="6"/>
  <c r="S8569" i="6"/>
  <c r="S8568" i="6"/>
  <c r="S8567" i="6"/>
  <c r="S8566" i="6"/>
  <c r="S8565" i="6"/>
  <c r="S8564" i="6"/>
  <c r="S8563" i="6"/>
  <c r="S8562" i="6"/>
  <c r="S8561" i="6"/>
  <c r="S8560" i="6"/>
  <c r="S8559" i="6"/>
  <c r="S8558" i="6"/>
  <c r="S8557" i="6"/>
  <c r="S8556" i="6"/>
  <c r="S8555" i="6"/>
  <c r="S8554" i="6"/>
  <c r="S8553" i="6"/>
  <c r="S8552" i="6"/>
  <c r="S8551" i="6"/>
  <c r="S8550" i="6"/>
  <c r="S8549" i="6"/>
  <c r="S8548" i="6"/>
  <c r="S8547" i="6"/>
  <c r="S8546" i="6"/>
  <c r="S8545" i="6"/>
  <c r="S8544" i="6"/>
  <c r="S8543" i="6"/>
  <c r="S8542" i="6"/>
  <c r="S8541" i="6"/>
  <c r="S8540" i="6"/>
  <c r="S8539" i="6"/>
  <c r="S8538" i="6"/>
  <c r="S8537" i="6"/>
  <c r="S8536" i="6"/>
  <c r="S8535" i="6"/>
  <c r="S8534" i="6"/>
  <c r="S8533" i="6"/>
  <c r="S8532" i="6"/>
  <c r="S8531" i="6"/>
  <c r="S8530" i="6"/>
  <c r="S8529" i="6"/>
  <c r="S8528" i="6"/>
  <c r="S8527" i="6"/>
  <c r="S8526" i="6"/>
  <c r="S8525" i="6"/>
  <c r="S8524" i="6"/>
  <c r="S8523" i="6"/>
  <c r="S8522" i="6"/>
  <c r="S8521" i="6"/>
  <c r="S8520" i="6"/>
  <c r="S8519" i="6"/>
  <c r="S8518" i="6"/>
  <c r="S8517" i="6"/>
  <c r="S8516" i="6"/>
  <c r="S8515" i="6"/>
  <c r="S8514" i="6"/>
  <c r="S8513" i="6"/>
  <c r="S8512" i="6"/>
  <c r="S8511" i="6"/>
  <c r="S8510" i="6"/>
  <c r="S8509" i="6"/>
  <c r="S8508" i="6"/>
  <c r="S8507" i="6"/>
  <c r="S8506" i="6"/>
  <c r="S8505" i="6"/>
  <c r="S8504" i="6"/>
  <c r="S8503" i="6"/>
  <c r="S8502" i="6"/>
  <c r="S8501" i="6"/>
  <c r="S8500" i="6"/>
  <c r="S8499" i="6"/>
  <c r="S8498" i="6"/>
  <c r="S8497" i="6"/>
  <c r="S8496" i="6"/>
  <c r="S8495" i="6"/>
  <c r="S8494" i="6"/>
  <c r="S8493" i="6"/>
  <c r="S8492" i="6"/>
  <c r="S8491" i="6"/>
  <c r="S8490" i="6"/>
  <c r="S8489" i="6"/>
  <c r="S8488" i="6"/>
  <c r="S8487" i="6"/>
  <c r="S8486" i="6"/>
  <c r="S8485" i="6"/>
  <c r="S8484" i="6"/>
  <c r="S8483" i="6"/>
  <c r="S8482" i="6"/>
  <c r="S8481" i="6"/>
  <c r="S8480" i="6"/>
  <c r="S8479" i="6"/>
  <c r="S8478" i="6"/>
  <c r="S8477" i="6"/>
  <c r="S8476" i="6"/>
  <c r="S8475" i="6"/>
  <c r="S8474" i="6"/>
  <c r="S8473" i="6"/>
  <c r="S8472" i="6"/>
  <c r="S8471" i="6"/>
  <c r="S8470" i="6"/>
  <c r="S8469" i="6"/>
  <c r="S8468" i="6"/>
  <c r="S8467" i="6"/>
  <c r="S8466" i="6"/>
  <c r="S8465" i="6"/>
  <c r="S8464" i="6"/>
  <c r="S8463" i="6"/>
  <c r="S8462" i="6"/>
  <c r="S8461" i="6"/>
  <c r="S8460" i="6"/>
  <c r="S8459" i="6"/>
  <c r="S8458" i="6"/>
  <c r="S8457" i="6"/>
  <c r="S8456" i="6"/>
  <c r="S8455" i="6"/>
  <c r="S8454" i="6"/>
  <c r="S8453" i="6"/>
  <c r="S8452" i="6"/>
  <c r="S8451" i="6"/>
  <c r="S8450" i="6"/>
  <c r="S8449" i="6"/>
  <c r="S8448" i="6"/>
  <c r="S8447" i="6"/>
  <c r="S8446" i="6"/>
  <c r="S8445" i="6"/>
  <c r="S8444" i="6"/>
  <c r="S8443" i="6"/>
  <c r="S8442" i="6"/>
  <c r="S8441" i="6"/>
  <c r="S8440" i="6"/>
  <c r="S8439" i="6"/>
  <c r="S8438" i="6"/>
  <c r="S8437" i="6"/>
  <c r="S8436" i="6"/>
  <c r="S8435" i="6"/>
  <c r="S8434" i="6"/>
  <c r="S8433" i="6"/>
  <c r="S8432" i="6"/>
  <c r="S8431" i="6"/>
  <c r="S8430" i="6"/>
  <c r="S8429" i="6"/>
  <c r="S8428" i="6"/>
  <c r="S8427" i="6"/>
  <c r="S8426" i="6"/>
  <c r="S8425" i="6"/>
  <c r="S8424" i="6"/>
  <c r="S8423" i="6"/>
  <c r="S8422" i="6"/>
  <c r="S8421" i="6"/>
  <c r="S8420" i="6"/>
  <c r="S8419" i="6"/>
  <c r="S8418" i="6"/>
  <c r="S8417" i="6"/>
  <c r="S8416" i="6"/>
  <c r="S8415" i="6"/>
  <c r="S8414" i="6"/>
  <c r="S8413" i="6"/>
  <c r="S8412" i="6"/>
  <c r="S8411" i="6"/>
  <c r="S8410" i="6"/>
  <c r="S8409" i="6"/>
  <c r="S8408" i="6"/>
  <c r="S8407" i="6"/>
  <c r="S8406" i="6"/>
  <c r="S8405" i="6"/>
  <c r="S8404" i="6"/>
  <c r="S8403" i="6"/>
  <c r="S8402" i="6"/>
  <c r="S8401" i="6"/>
  <c r="S8400" i="6"/>
  <c r="S8399" i="6"/>
  <c r="S8398" i="6"/>
  <c r="S8397" i="6"/>
  <c r="S8396" i="6"/>
  <c r="S8395" i="6"/>
  <c r="S8394" i="6"/>
  <c r="S8393" i="6"/>
  <c r="S8392" i="6"/>
  <c r="S8391" i="6"/>
  <c r="S8390" i="6"/>
  <c r="S8389" i="6"/>
  <c r="S8388" i="6"/>
  <c r="S8387" i="6"/>
  <c r="S8386" i="6"/>
  <c r="S8385" i="6"/>
  <c r="S8384" i="6"/>
  <c r="S8383" i="6"/>
  <c r="S8382" i="6"/>
  <c r="S8381" i="6"/>
  <c r="S8380" i="6"/>
  <c r="S8379" i="6"/>
  <c r="S8378" i="6"/>
  <c r="S8377" i="6"/>
  <c r="S8376" i="6"/>
  <c r="S8375" i="6"/>
  <c r="S8374" i="6"/>
  <c r="S8373" i="6"/>
  <c r="S8372" i="6"/>
  <c r="S8371" i="6"/>
  <c r="S8370" i="6"/>
  <c r="S8369" i="6"/>
  <c r="S8368" i="6"/>
  <c r="S8367" i="6"/>
  <c r="S8366" i="6"/>
  <c r="S8365" i="6"/>
  <c r="S8364" i="6"/>
  <c r="S8363" i="6"/>
  <c r="S8362" i="6"/>
  <c r="S8361" i="6"/>
  <c r="S8360" i="6"/>
  <c r="S8359" i="6"/>
  <c r="S8358" i="6"/>
  <c r="S8357" i="6"/>
  <c r="S8356" i="6"/>
  <c r="S8355" i="6"/>
  <c r="S8354" i="6"/>
  <c r="S8353" i="6"/>
  <c r="S8352" i="6"/>
  <c r="S8351" i="6"/>
  <c r="S8350" i="6"/>
  <c r="S8349" i="6"/>
  <c r="S8348" i="6"/>
  <c r="S8347" i="6"/>
  <c r="S8346" i="6"/>
  <c r="S8345" i="6"/>
  <c r="S8344" i="6"/>
  <c r="S8343" i="6"/>
  <c r="S8342" i="6"/>
  <c r="S8341" i="6"/>
  <c r="S8340" i="6"/>
  <c r="S8339" i="6"/>
  <c r="S8338" i="6"/>
  <c r="S8337" i="6"/>
  <c r="S8336" i="6"/>
  <c r="S8335" i="6"/>
  <c r="S8334" i="6"/>
  <c r="S8333" i="6"/>
  <c r="S8332" i="6"/>
  <c r="S8331" i="6"/>
  <c r="S8330" i="6"/>
  <c r="S8329" i="6"/>
  <c r="S8328" i="6"/>
  <c r="S8327" i="6"/>
  <c r="S8326" i="6"/>
  <c r="S8325" i="6"/>
  <c r="S8324" i="6"/>
  <c r="S8323" i="6"/>
  <c r="S8322" i="6"/>
  <c r="S8321" i="6"/>
  <c r="S8320" i="6"/>
  <c r="S8319" i="6"/>
  <c r="S8318" i="6"/>
  <c r="S8317" i="6"/>
  <c r="S8316" i="6"/>
  <c r="S8315" i="6"/>
  <c r="S8314" i="6"/>
  <c r="S8313" i="6"/>
  <c r="S8312" i="6"/>
  <c r="S8311" i="6"/>
  <c r="S8310" i="6"/>
  <c r="S8309" i="6"/>
  <c r="S8308" i="6"/>
  <c r="S8307" i="6"/>
  <c r="S8306" i="6"/>
  <c r="S8305" i="6"/>
  <c r="S8304" i="6"/>
  <c r="S8303" i="6"/>
  <c r="S8302" i="6"/>
  <c r="S8301" i="6"/>
  <c r="S8300" i="6"/>
  <c r="S8299" i="6"/>
  <c r="S8298" i="6"/>
  <c r="S8297" i="6"/>
  <c r="S8296" i="6"/>
  <c r="S8295" i="6"/>
  <c r="S8294" i="6"/>
  <c r="S8293" i="6"/>
  <c r="S8292" i="6"/>
  <c r="S8291" i="6"/>
  <c r="S8290" i="6"/>
  <c r="S8289" i="6"/>
  <c r="S8288" i="6"/>
  <c r="S8287" i="6"/>
  <c r="S8286" i="6"/>
  <c r="S8285" i="6"/>
  <c r="S8284" i="6"/>
  <c r="S8283" i="6"/>
  <c r="S8282" i="6"/>
  <c r="S8281" i="6"/>
  <c r="S8280" i="6"/>
  <c r="S8279" i="6"/>
  <c r="S8278" i="6"/>
  <c r="S8277" i="6"/>
  <c r="S8276" i="6"/>
  <c r="S8275" i="6"/>
  <c r="S8274" i="6"/>
  <c r="S8273" i="6"/>
  <c r="S8272" i="6"/>
  <c r="S8271" i="6"/>
  <c r="S8270" i="6"/>
  <c r="S8269" i="6"/>
  <c r="S8268" i="6"/>
  <c r="S8267" i="6"/>
  <c r="S8266" i="6"/>
  <c r="S8265" i="6"/>
  <c r="S8264" i="6"/>
  <c r="S8263" i="6"/>
  <c r="S8262" i="6"/>
  <c r="S8261" i="6"/>
  <c r="S8260" i="6"/>
  <c r="S8259" i="6"/>
  <c r="S8258" i="6"/>
  <c r="S8257" i="6"/>
  <c r="S8256" i="6"/>
  <c r="S8255" i="6"/>
  <c r="S8254" i="6"/>
  <c r="S8253" i="6"/>
  <c r="S8252" i="6"/>
  <c r="S8251" i="6"/>
  <c r="S8250" i="6"/>
  <c r="S8249" i="6"/>
  <c r="S8248" i="6"/>
  <c r="S8247" i="6"/>
  <c r="S8246" i="6"/>
  <c r="S8245" i="6"/>
  <c r="S8244" i="6"/>
  <c r="S8243" i="6"/>
  <c r="S8242" i="6"/>
  <c r="S8241" i="6"/>
  <c r="S8240" i="6"/>
  <c r="S8239" i="6"/>
  <c r="S8238" i="6"/>
  <c r="S8237" i="6"/>
  <c r="S8236" i="6"/>
  <c r="S8235" i="6"/>
  <c r="S8234" i="6"/>
  <c r="S8233" i="6"/>
  <c r="S8232" i="6"/>
  <c r="S8231" i="6"/>
  <c r="S8230" i="6"/>
  <c r="S8229" i="6"/>
  <c r="S8228" i="6"/>
  <c r="S8227" i="6"/>
  <c r="S8226" i="6"/>
  <c r="S8225" i="6"/>
  <c r="S8224" i="6"/>
  <c r="S8223" i="6"/>
  <c r="S8222" i="6"/>
  <c r="S8221" i="6"/>
  <c r="S8220" i="6"/>
  <c r="S8219" i="6"/>
  <c r="S8218" i="6"/>
  <c r="S8217" i="6"/>
  <c r="S8216" i="6"/>
  <c r="S8215" i="6"/>
  <c r="S8214" i="6"/>
  <c r="S8213" i="6"/>
  <c r="S8212" i="6"/>
  <c r="S8211" i="6"/>
  <c r="S8210" i="6"/>
  <c r="S8209" i="6"/>
  <c r="S8208" i="6"/>
  <c r="S8207" i="6"/>
  <c r="S8206" i="6"/>
  <c r="S8205" i="6"/>
  <c r="S8204" i="6"/>
  <c r="S8203" i="6"/>
  <c r="S8202" i="6"/>
  <c r="S8201" i="6"/>
  <c r="S8200" i="6"/>
  <c r="S8199" i="6"/>
  <c r="S8198" i="6"/>
  <c r="S8197" i="6"/>
  <c r="S8196" i="6"/>
  <c r="S8195" i="6"/>
  <c r="S8194" i="6"/>
  <c r="S8193" i="6"/>
  <c r="S8192" i="6"/>
  <c r="S8191" i="6"/>
  <c r="S8190" i="6"/>
  <c r="S8189" i="6"/>
  <c r="S8188" i="6"/>
  <c r="S8187" i="6"/>
  <c r="S8186" i="6"/>
  <c r="S8185" i="6"/>
  <c r="S8184" i="6"/>
  <c r="S8183" i="6"/>
  <c r="S8182" i="6"/>
  <c r="S8181" i="6"/>
  <c r="S8180" i="6"/>
  <c r="S8179" i="6"/>
  <c r="S8178" i="6"/>
  <c r="S8177" i="6"/>
  <c r="S8176" i="6"/>
  <c r="S8175" i="6"/>
  <c r="S8174" i="6"/>
  <c r="S8173" i="6"/>
  <c r="S8172" i="6"/>
  <c r="S8171" i="6"/>
  <c r="S8170" i="6"/>
  <c r="S8169" i="6"/>
  <c r="S8168" i="6"/>
  <c r="S8167" i="6"/>
  <c r="S8166" i="6"/>
  <c r="S8165" i="6"/>
  <c r="S8164" i="6"/>
  <c r="S8163" i="6"/>
  <c r="S8162" i="6"/>
  <c r="S8161" i="6"/>
  <c r="S8160" i="6"/>
  <c r="S8159" i="6"/>
  <c r="S8158" i="6"/>
  <c r="S8157" i="6"/>
  <c r="S8156" i="6"/>
  <c r="S8155" i="6"/>
  <c r="S8154" i="6"/>
  <c r="S8153" i="6"/>
  <c r="S8152" i="6"/>
  <c r="S8151" i="6"/>
  <c r="S8150" i="6"/>
  <c r="S8149" i="6"/>
  <c r="S8148" i="6"/>
  <c r="S8147" i="6"/>
  <c r="S8146" i="6"/>
  <c r="S8145" i="6"/>
  <c r="S8144" i="6"/>
  <c r="S8143" i="6"/>
  <c r="S8142" i="6"/>
  <c r="S8141" i="6"/>
  <c r="S8140" i="6"/>
  <c r="S8139" i="6"/>
  <c r="S8138" i="6"/>
  <c r="S8137" i="6"/>
  <c r="S8136" i="6"/>
  <c r="S8135" i="6"/>
  <c r="S8134" i="6"/>
  <c r="S8133" i="6"/>
  <c r="S8132" i="6"/>
  <c r="S8131" i="6"/>
  <c r="S8130" i="6"/>
  <c r="S8129" i="6"/>
  <c r="S8128" i="6"/>
  <c r="S8127" i="6"/>
  <c r="S8126" i="6"/>
  <c r="S8125" i="6"/>
  <c r="S8124" i="6"/>
  <c r="S8123" i="6"/>
  <c r="S8122" i="6"/>
  <c r="S8121" i="6"/>
  <c r="S8120" i="6"/>
  <c r="S8119" i="6"/>
  <c r="S8118" i="6"/>
  <c r="S8117" i="6"/>
  <c r="S8116" i="6"/>
  <c r="S8115" i="6"/>
  <c r="S8114" i="6"/>
  <c r="S8113" i="6"/>
  <c r="S8112" i="6"/>
  <c r="S8111" i="6"/>
  <c r="S8110" i="6"/>
  <c r="S8109" i="6"/>
  <c r="S8108" i="6"/>
  <c r="S8107" i="6"/>
  <c r="S8106" i="6"/>
  <c r="S8105" i="6"/>
  <c r="S8104" i="6"/>
  <c r="S8103" i="6"/>
  <c r="S8102" i="6"/>
  <c r="S8101" i="6"/>
  <c r="S8100" i="6"/>
  <c r="S8099" i="6"/>
  <c r="S8098" i="6"/>
  <c r="S8097" i="6"/>
  <c r="S8096" i="6"/>
  <c r="S8095" i="6"/>
  <c r="S8094" i="6"/>
  <c r="S8093" i="6"/>
  <c r="S8092" i="6"/>
  <c r="S8091" i="6"/>
  <c r="S8090" i="6"/>
  <c r="S8089" i="6"/>
  <c r="S8088" i="6"/>
  <c r="S8087" i="6"/>
  <c r="S8086" i="6"/>
  <c r="S8085" i="6"/>
  <c r="S8084" i="6"/>
  <c r="S8083" i="6"/>
  <c r="S8082" i="6"/>
  <c r="S8081" i="6"/>
  <c r="S8080" i="6"/>
  <c r="S8079" i="6"/>
  <c r="S8078" i="6"/>
  <c r="S8077" i="6"/>
  <c r="S8076" i="6"/>
  <c r="S8075" i="6"/>
  <c r="S8074" i="6"/>
  <c r="S8073" i="6"/>
  <c r="S8072" i="6"/>
  <c r="S8071" i="6"/>
  <c r="S8070" i="6"/>
  <c r="S8069" i="6"/>
  <c r="S8068" i="6"/>
  <c r="S8067" i="6"/>
  <c r="S8066" i="6"/>
  <c r="S8065" i="6"/>
  <c r="S8064" i="6"/>
  <c r="S8063" i="6"/>
  <c r="S8062" i="6"/>
  <c r="S8061" i="6"/>
  <c r="S8060" i="6"/>
  <c r="S8059" i="6"/>
  <c r="S8058" i="6"/>
  <c r="S8057" i="6"/>
  <c r="S8056" i="6"/>
  <c r="S8055" i="6"/>
  <c r="S8054" i="6"/>
  <c r="S8053" i="6"/>
  <c r="S8052" i="6"/>
  <c r="S8051" i="6"/>
  <c r="S8050" i="6"/>
  <c r="S8049" i="6"/>
  <c r="S8048" i="6"/>
  <c r="S8047" i="6"/>
  <c r="S8046" i="6"/>
  <c r="S8045" i="6"/>
  <c r="S8044" i="6"/>
  <c r="S8043" i="6"/>
  <c r="S8042" i="6"/>
  <c r="S8041" i="6"/>
  <c r="S8040" i="6"/>
  <c r="S8039" i="6"/>
  <c r="S8038" i="6"/>
  <c r="S8037" i="6"/>
  <c r="S8036" i="6"/>
  <c r="S8035" i="6"/>
  <c r="S8034" i="6"/>
  <c r="S8033" i="6"/>
  <c r="S8032" i="6"/>
  <c r="S8031" i="6"/>
  <c r="S8030" i="6"/>
  <c r="S8029" i="6"/>
  <c r="S8028" i="6"/>
  <c r="S8027" i="6"/>
  <c r="S8026" i="6"/>
  <c r="S8025" i="6"/>
  <c r="S8024" i="6"/>
  <c r="S8023" i="6"/>
  <c r="S8022" i="6"/>
  <c r="S8021" i="6"/>
  <c r="S8020" i="6"/>
  <c r="S8019" i="6"/>
  <c r="S8018" i="6"/>
  <c r="S8017" i="6"/>
  <c r="S8016" i="6"/>
  <c r="S8015" i="6"/>
  <c r="S8014" i="6"/>
  <c r="S8013" i="6"/>
  <c r="S8012" i="6"/>
  <c r="S8011" i="6"/>
  <c r="S8010" i="6"/>
  <c r="S8009" i="6"/>
  <c r="S8008" i="6"/>
  <c r="S8007" i="6"/>
  <c r="S8006" i="6"/>
  <c r="S8005" i="6"/>
  <c r="S8004" i="6"/>
  <c r="S8003" i="6"/>
  <c r="S8002" i="6"/>
  <c r="S8001" i="6"/>
  <c r="S8000" i="6"/>
  <c r="S7999" i="6"/>
  <c r="S7998" i="6"/>
  <c r="S7997" i="6"/>
  <c r="S7996" i="6"/>
  <c r="S7995" i="6"/>
  <c r="S7994" i="6"/>
  <c r="S7993" i="6"/>
  <c r="S7992" i="6"/>
  <c r="S7991" i="6"/>
  <c r="S7990" i="6"/>
  <c r="S7989" i="6"/>
  <c r="S7988" i="6"/>
  <c r="S7987" i="6"/>
  <c r="S7986" i="6"/>
  <c r="S7985" i="6"/>
  <c r="S7984" i="6"/>
  <c r="S7983" i="6"/>
  <c r="S7982" i="6"/>
  <c r="S7981" i="6"/>
  <c r="S7980" i="6"/>
  <c r="S7979" i="6"/>
  <c r="S7978" i="6"/>
  <c r="S7977" i="6"/>
  <c r="S7976" i="6"/>
  <c r="S7975" i="6"/>
  <c r="S7974" i="6"/>
  <c r="S7973" i="6"/>
  <c r="S7972" i="6"/>
  <c r="S7971" i="6"/>
  <c r="S7970" i="6"/>
  <c r="S7969" i="6"/>
  <c r="S7968" i="6"/>
  <c r="S7967" i="6"/>
  <c r="S7966" i="6"/>
  <c r="S7965" i="6"/>
  <c r="S7964" i="6"/>
  <c r="S7963" i="6"/>
  <c r="S7962" i="6"/>
  <c r="S7961" i="6"/>
  <c r="S7960" i="6"/>
  <c r="S7959" i="6"/>
  <c r="S7958" i="6"/>
  <c r="S7957" i="6"/>
  <c r="S7956" i="6"/>
  <c r="S7955" i="6"/>
  <c r="S7954" i="6"/>
  <c r="S7953" i="6"/>
  <c r="S7952" i="6"/>
  <c r="S7951" i="6"/>
  <c r="S7950" i="6"/>
  <c r="S7949" i="6"/>
  <c r="S7948" i="6"/>
  <c r="S7947" i="6"/>
  <c r="S7946" i="6"/>
  <c r="S7945" i="6"/>
  <c r="S7944" i="6"/>
  <c r="S7943" i="6"/>
  <c r="S7942" i="6"/>
  <c r="S7941" i="6"/>
  <c r="S7940" i="6"/>
  <c r="S7939" i="6"/>
  <c r="S7938" i="6"/>
  <c r="S7937" i="6"/>
  <c r="S7936" i="6"/>
  <c r="S7935" i="6"/>
  <c r="S7934" i="6"/>
  <c r="S7933" i="6"/>
  <c r="S7932" i="6"/>
  <c r="S7931" i="6"/>
  <c r="S7930" i="6"/>
  <c r="S7929" i="6"/>
  <c r="S7928" i="6"/>
  <c r="S7927" i="6"/>
  <c r="S7926" i="6"/>
  <c r="S7925" i="6"/>
  <c r="S7924" i="6"/>
  <c r="S7923" i="6"/>
  <c r="S7922" i="6"/>
  <c r="S7921" i="6"/>
  <c r="S7920" i="6"/>
  <c r="S7919" i="6"/>
  <c r="S7918" i="6"/>
  <c r="S7917" i="6"/>
  <c r="S7916" i="6"/>
  <c r="S7915" i="6"/>
  <c r="S7914" i="6"/>
  <c r="S7913" i="6"/>
  <c r="S7912" i="6"/>
  <c r="S7911" i="6"/>
  <c r="S7910" i="6"/>
  <c r="S7909" i="6"/>
  <c r="S7908" i="6"/>
  <c r="S7907" i="6"/>
  <c r="S7906" i="6"/>
  <c r="S7905" i="6"/>
  <c r="S7904" i="6"/>
  <c r="S7903" i="6"/>
  <c r="S7902" i="6"/>
  <c r="S7901" i="6"/>
  <c r="S7900" i="6"/>
  <c r="S7899" i="6"/>
  <c r="S7898" i="6"/>
  <c r="S7897" i="6"/>
  <c r="S7896" i="6"/>
  <c r="S7895" i="6"/>
  <c r="S7894" i="6"/>
  <c r="S7893" i="6"/>
  <c r="S7892" i="6"/>
  <c r="S7891" i="6"/>
  <c r="S7890" i="6"/>
  <c r="S7889" i="6"/>
  <c r="S7888" i="6"/>
  <c r="S7887" i="6"/>
  <c r="S7886" i="6"/>
  <c r="S7885" i="6"/>
  <c r="S7884" i="6"/>
  <c r="S7883" i="6"/>
  <c r="S7882" i="6"/>
  <c r="S7881" i="6"/>
  <c r="S7880" i="6"/>
  <c r="S7879" i="6"/>
  <c r="S7878" i="6"/>
  <c r="S7877" i="6"/>
  <c r="S7876" i="6"/>
  <c r="S7875" i="6"/>
  <c r="S7874" i="6"/>
  <c r="S7873" i="6"/>
  <c r="S7872" i="6"/>
  <c r="S7871" i="6"/>
  <c r="S7870" i="6"/>
  <c r="S7869" i="6"/>
  <c r="S7868" i="6"/>
  <c r="S7867" i="6"/>
  <c r="S7866" i="6"/>
  <c r="S7865" i="6"/>
  <c r="S7864" i="6"/>
  <c r="S7863" i="6"/>
  <c r="S7862" i="6"/>
  <c r="S7861" i="6"/>
  <c r="S7860" i="6"/>
  <c r="S7859" i="6"/>
  <c r="S7858" i="6"/>
  <c r="S7857" i="6"/>
  <c r="S7856" i="6"/>
  <c r="S7855" i="6"/>
  <c r="S7854" i="6"/>
  <c r="S7853" i="6"/>
  <c r="S7852" i="6"/>
  <c r="S7851" i="6"/>
  <c r="S7850" i="6"/>
  <c r="S7849" i="6"/>
  <c r="S7848" i="6"/>
  <c r="S7847" i="6"/>
  <c r="S7846" i="6"/>
  <c r="S7845" i="6"/>
  <c r="S7844" i="6"/>
  <c r="S7843" i="6"/>
  <c r="S7842" i="6"/>
  <c r="S7841" i="6"/>
  <c r="S7840" i="6"/>
  <c r="S7839" i="6"/>
  <c r="S7838" i="6"/>
  <c r="S7837" i="6"/>
  <c r="S7836" i="6"/>
  <c r="S7835" i="6"/>
  <c r="S7834" i="6"/>
  <c r="S7833" i="6"/>
  <c r="S7832" i="6"/>
  <c r="S7831" i="6"/>
  <c r="S7830" i="6"/>
  <c r="S7829" i="6"/>
  <c r="S7828" i="6"/>
  <c r="S7827" i="6"/>
  <c r="S7826" i="6"/>
  <c r="S7825" i="6"/>
  <c r="S7824" i="6"/>
  <c r="S7823" i="6"/>
  <c r="S7822" i="6"/>
  <c r="S7821" i="6"/>
  <c r="S7820" i="6"/>
  <c r="S7819" i="6"/>
  <c r="S7818" i="6"/>
  <c r="S7817" i="6"/>
  <c r="S7816" i="6"/>
  <c r="S7815" i="6"/>
  <c r="S7814" i="6"/>
  <c r="S7813" i="6"/>
  <c r="S7812" i="6"/>
  <c r="S7811" i="6"/>
  <c r="S7810" i="6"/>
  <c r="S7809" i="6"/>
  <c r="S7808" i="6"/>
  <c r="S7807" i="6"/>
  <c r="S7806" i="6"/>
  <c r="S7805" i="6"/>
  <c r="S7804" i="6"/>
  <c r="S7803" i="6"/>
  <c r="S7802" i="6"/>
  <c r="S7801" i="6"/>
  <c r="S7800" i="6"/>
  <c r="S7799" i="6"/>
  <c r="S7798" i="6"/>
  <c r="S7797" i="6"/>
  <c r="S7796" i="6"/>
  <c r="S7795" i="6"/>
  <c r="S7794" i="6"/>
  <c r="S7793" i="6"/>
  <c r="S7792" i="6"/>
  <c r="S7791" i="6"/>
  <c r="S7790" i="6"/>
  <c r="S7789" i="6"/>
  <c r="S7788" i="6"/>
  <c r="S7787" i="6"/>
  <c r="S7786" i="6"/>
  <c r="S7785" i="6"/>
  <c r="S7784" i="6"/>
  <c r="S7783" i="6"/>
  <c r="S7782" i="6"/>
  <c r="S7781" i="6"/>
  <c r="S7780" i="6"/>
  <c r="S7779" i="6"/>
  <c r="S7778" i="6"/>
  <c r="S7777" i="6"/>
  <c r="S7776" i="6"/>
  <c r="S7775" i="6"/>
  <c r="S7774" i="6"/>
  <c r="S7773" i="6"/>
  <c r="S7772" i="6"/>
  <c r="S7771" i="6"/>
  <c r="S7770" i="6"/>
  <c r="S7769" i="6"/>
  <c r="S7768" i="6"/>
  <c r="S7767" i="6"/>
  <c r="S7766" i="6"/>
  <c r="S7765" i="6"/>
  <c r="S7764" i="6"/>
  <c r="S7763" i="6"/>
  <c r="S7762" i="6"/>
  <c r="S7761" i="6"/>
  <c r="S7760" i="6"/>
  <c r="S7759" i="6"/>
  <c r="S7758" i="6"/>
  <c r="S7757" i="6"/>
  <c r="S7756" i="6"/>
  <c r="S7755" i="6"/>
  <c r="S7754" i="6"/>
  <c r="S7753" i="6"/>
  <c r="S7752" i="6"/>
  <c r="S7751" i="6"/>
  <c r="S7750" i="6"/>
  <c r="S7749" i="6"/>
  <c r="S7748" i="6"/>
  <c r="S7747" i="6"/>
  <c r="S7746" i="6"/>
  <c r="S7745" i="6"/>
  <c r="S7744" i="6"/>
  <c r="S7743" i="6"/>
  <c r="S7742" i="6"/>
  <c r="S7741" i="6"/>
  <c r="S7740" i="6"/>
  <c r="S7739" i="6"/>
  <c r="S7738" i="6"/>
  <c r="S7737" i="6"/>
  <c r="S7736" i="6"/>
  <c r="S7735" i="6"/>
  <c r="S7734" i="6"/>
  <c r="S7733" i="6"/>
  <c r="S7732" i="6"/>
  <c r="S7731" i="6"/>
  <c r="S7730" i="6"/>
  <c r="S7729" i="6"/>
  <c r="S7728" i="6"/>
  <c r="S7727" i="6"/>
  <c r="S7726" i="6"/>
  <c r="S7725" i="6"/>
  <c r="S7724" i="6"/>
  <c r="S7723" i="6"/>
  <c r="S7722" i="6"/>
  <c r="S7721" i="6"/>
  <c r="S7720" i="6"/>
  <c r="S7719" i="6"/>
  <c r="S7718" i="6"/>
  <c r="S7717" i="6"/>
  <c r="S7716" i="6"/>
  <c r="S7715" i="6"/>
  <c r="S7714" i="6"/>
  <c r="S7713" i="6"/>
  <c r="S7712" i="6"/>
  <c r="S7711" i="6"/>
  <c r="S7710" i="6"/>
  <c r="S7709" i="6"/>
  <c r="S7708" i="6"/>
  <c r="S7707" i="6"/>
  <c r="S7706" i="6"/>
  <c r="S7705" i="6"/>
  <c r="S7704" i="6"/>
  <c r="S7703" i="6"/>
  <c r="S7702" i="6"/>
  <c r="S7701" i="6"/>
  <c r="S7700" i="6"/>
  <c r="S7699" i="6"/>
  <c r="S7698" i="6"/>
  <c r="S7697" i="6"/>
  <c r="S7696" i="6"/>
  <c r="S7695" i="6"/>
  <c r="S7694" i="6"/>
  <c r="S7693" i="6"/>
  <c r="S7692" i="6"/>
  <c r="S7691" i="6"/>
  <c r="S7690" i="6"/>
  <c r="S7689" i="6"/>
  <c r="S7688" i="6"/>
  <c r="S7687" i="6"/>
  <c r="S7686" i="6"/>
  <c r="S7685" i="6"/>
  <c r="S7684" i="6"/>
  <c r="S7683" i="6"/>
  <c r="S7682" i="6"/>
  <c r="S7681" i="6"/>
  <c r="S7680" i="6"/>
  <c r="S7679" i="6"/>
  <c r="S7678" i="6"/>
  <c r="S7677" i="6"/>
  <c r="S7676" i="6"/>
  <c r="S7675" i="6"/>
  <c r="S7674" i="6"/>
  <c r="S7673" i="6"/>
  <c r="S7672" i="6"/>
  <c r="S7671" i="6"/>
  <c r="S7670" i="6"/>
  <c r="S7669" i="6"/>
  <c r="S7668" i="6"/>
  <c r="S7667" i="6"/>
  <c r="S7666" i="6"/>
  <c r="S7665" i="6"/>
  <c r="S7664" i="6"/>
  <c r="S7663" i="6"/>
  <c r="S7662" i="6"/>
  <c r="S7661" i="6"/>
  <c r="S7660" i="6"/>
  <c r="S7659" i="6"/>
  <c r="S7658" i="6"/>
  <c r="S7657" i="6"/>
  <c r="S7656" i="6"/>
  <c r="S7655" i="6"/>
  <c r="S7654" i="6"/>
  <c r="S7653" i="6"/>
  <c r="S7652" i="6"/>
  <c r="S7651" i="6"/>
  <c r="S7650" i="6"/>
  <c r="S7649" i="6"/>
  <c r="S7648" i="6"/>
  <c r="S7647" i="6"/>
  <c r="S7646" i="6"/>
  <c r="S7645" i="6"/>
  <c r="S7644" i="6"/>
  <c r="S7643" i="6"/>
  <c r="S7642" i="6"/>
  <c r="S7641" i="6"/>
  <c r="S7640" i="6"/>
  <c r="S7639" i="6"/>
  <c r="S7638" i="6"/>
  <c r="S7637" i="6"/>
  <c r="S7636" i="6"/>
  <c r="S7635" i="6"/>
  <c r="S7634" i="6"/>
  <c r="S7633" i="6"/>
  <c r="S7632" i="6"/>
  <c r="S7631" i="6"/>
  <c r="S7630" i="6"/>
  <c r="S7629" i="6"/>
  <c r="S7628" i="6"/>
  <c r="S7627" i="6"/>
  <c r="S7626" i="6"/>
  <c r="S7625" i="6"/>
  <c r="S7624" i="6"/>
  <c r="S7623" i="6"/>
  <c r="S7622" i="6"/>
  <c r="S7621" i="6"/>
  <c r="S7620" i="6"/>
  <c r="S7619" i="6"/>
  <c r="S7618" i="6"/>
  <c r="S7617" i="6"/>
  <c r="S7616" i="6"/>
  <c r="S7615" i="6"/>
  <c r="S7614" i="6"/>
  <c r="S7613" i="6"/>
  <c r="S7612" i="6"/>
  <c r="S7611" i="6"/>
  <c r="S7610" i="6"/>
  <c r="S7609" i="6"/>
  <c r="S7608" i="6"/>
  <c r="S7607" i="6"/>
  <c r="S7606" i="6"/>
  <c r="S7605" i="6"/>
  <c r="S7604" i="6"/>
  <c r="S7603" i="6"/>
  <c r="S7602" i="6"/>
  <c r="S7601" i="6"/>
  <c r="S7600" i="6"/>
  <c r="S7599" i="6"/>
  <c r="S7598" i="6"/>
  <c r="S7597" i="6"/>
  <c r="S7596" i="6"/>
  <c r="S7595" i="6"/>
  <c r="S7594" i="6"/>
  <c r="S7593" i="6"/>
  <c r="S7592" i="6"/>
  <c r="S7591" i="6"/>
  <c r="S7590" i="6"/>
  <c r="S7589" i="6"/>
  <c r="S7588" i="6"/>
  <c r="S7587" i="6"/>
  <c r="S7586" i="6"/>
  <c r="S7585" i="6"/>
  <c r="S7584" i="6"/>
  <c r="S7583" i="6"/>
  <c r="S7582" i="6"/>
  <c r="S7581" i="6"/>
  <c r="S7580" i="6"/>
  <c r="S7579" i="6"/>
  <c r="S7578" i="6"/>
  <c r="S7577" i="6"/>
  <c r="S7576" i="6"/>
  <c r="S7575" i="6"/>
  <c r="S7574" i="6"/>
  <c r="S7573" i="6"/>
  <c r="S7572" i="6"/>
  <c r="S7571" i="6"/>
  <c r="S7570" i="6"/>
  <c r="S7569" i="6"/>
  <c r="S7568" i="6"/>
  <c r="S7567" i="6"/>
  <c r="S7566" i="6"/>
  <c r="S7565" i="6"/>
  <c r="S7564" i="6"/>
  <c r="S7563" i="6"/>
  <c r="S7562" i="6"/>
  <c r="S7561" i="6"/>
  <c r="S7560" i="6"/>
  <c r="S7559" i="6"/>
  <c r="S7558" i="6"/>
  <c r="S7557" i="6"/>
  <c r="S7556" i="6"/>
  <c r="S7555" i="6"/>
  <c r="S7554" i="6"/>
  <c r="S7553" i="6"/>
  <c r="S7552" i="6"/>
  <c r="S7551" i="6"/>
  <c r="S7550" i="6"/>
  <c r="S7549" i="6"/>
  <c r="S7548" i="6"/>
  <c r="S7547" i="6"/>
  <c r="S7546" i="6"/>
  <c r="S7545" i="6"/>
  <c r="S7544" i="6"/>
  <c r="S7543" i="6"/>
  <c r="S7542" i="6"/>
  <c r="S7541" i="6"/>
  <c r="S7540" i="6"/>
  <c r="S7539" i="6"/>
  <c r="S7538" i="6"/>
  <c r="S7537" i="6"/>
  <c r="S7536" i="6"/>
  <c r="S7535" i="6"/>
  <c r="S7534" i="6"/>
  <c r="S7533" i="6"/>
  <c r="S7532" i="6"/>
  <c r="S7531" i="6"/>
  <c r="S7530" i="6"/>
  <c r="S7529" i="6"/>
  <c r="S7528" i="6"/>
  <c r="S7527" i="6"/>
  <c r="S7526" i="6"/>
  <c r="S7525" i="6"/>
  <c r="S7524" i="6"/>
  <c r="S7523" i="6"/>
  <c r="S7522" i="6"/>
  <c r="S7521" i="6"/>
  <c r="S7520" i="6"/>
  <c r="S7519" i="6"/>
  <c r="S7518" i="6"/>
  <c r="S7517" i="6"/>
  <c r="S7516" i="6"/>
  <c r="S7515" i="6"/>
  <c r="S7514" i="6"/>
  <c r="S7513" i="6"/>
  <c r="S7512" i="6"/>
  <c r="S7511" i="6"/>
  <c r="S7510" i="6"/>
  <c r="S7509" i="6"/>
  <c r="S7508" i="6"/>
  <c r="S7507" i="6"/>
  <c r="S7506" i="6"/>
  <c r="S7505" i="6"/>
  <c r="S7504" i="6"/>
  <c r="S7503" i="6"/>
  <c r="S7502" i="6"/>
  <c r="S7501" i="6"/>
  <c r="S7500" i="6"/>
  <c r="S7499" i="6"/>
  <c r="S7498" i="6"/>
  <c r="S7497" i="6"/>
  <c r="S7496" i="6"/>
  <c r="S7495" i="6"/>
  <c r="S7494" i="6"/>
  <c r="S7493" i="6"/>
  <c r="S7492" i="6"/>
  <c r="S7491" i="6"/>
  <c r="S7490" i="6"/>
  <c r="S7489" i="6"/>
  <c r="S7488" i="6"/>
  <c r="S7487" i="6"/>
  <c r="S7486" i="6"/>
  <c r="S7485" i="6"/>
  <c r="S7484" i="6"/>
  <c r="S7483" i="6"/>
  <c r="S7482" i="6"/>
  <c r="S7481" i="6"/>
  <c r="S7480" i="6"/>
  <c r="S7479" i="6"/>
  <c r="S7478" i="6"/>
  <c r="S7477" i="6"/>
  <c r="S7476" i="6"/>
  <c r="S7475" i="6"/>
  <c r="S7474" i="6"/>
  <c r="S7473" i="6"/>
  <c r="S7472" i="6"/>
  <c r="S7471" i="6"/>
  <c r="S7470" i="6"/>
  <c r="S7469" i="6"/>
  <c r="S7468" i="6"/>
  <c r="S7467" i="6"/>
  <c r="S7466" i="6"/>
  <c r="S7465" i="6"/>
  <c r="S7464" i="6"/>
  <c r="S7463" i="6"/>
  <c r="S7462" i="6"/>
  <c r="S7461" i="6"/>
  <c r="S7460" i="6"/>
  <c r="S7459" i="6"/>
  <c r="S7458" i="6"/>
  <c r="S7457" i="6"/>
  <c r="S7456" i="6"/>
  <c r="S7455" i="6"/>
  <c r="S7454" i="6"/>
  <c r="S7453" i="6"/>
  <c r="S7452" i="6"/>
  <c r="S7451" i="6"/>
  <c r="S7450" i="6"/>
  <c r="S7449" i="6"/>
  <c r="S7448" i="6"/>
  <c r="S7447" i="6"/>
  <c r="S7446" i="6"/>
  <c r="S7445" i="6"/>
  <c r="S7444" i="6"/>
  <c r="S7443" i="6"/>
  <c r="S7442" i="6"/>
  <c r="S7441" i="6"/>
  <c r="S7440" i="6"/>
  <c r="S7439" i="6"/>
  <c r="S7438" i="6"/>
  <c r="S7437" i="6"/>
  <c r="S7436" i="6"/>
  <c r="S7435" i="6"/>
  <c r="S7434" i="6"/>
  <c r="S7433" i="6"/>
  <c r="S7432" i="6"/>
  <c r="S7431" i="6"/>
  <c r="S7430" i="6"/>
  <c r="S7429" i="6"/>
  <c r="S7428" i="6"/>
  <c r="S7427" i="6"/>
  <c r="S7426" i="6"/>
  <c r="S7425" i="6"/>
  <c r="S7424" i="6"/>
  <c r="S7423" i="6"/>
  <c r="S7422" i="6"/>
  <c r="S7421" i="6"/>
  <c r="S7420" i="6"/>
  <c r="S7419" i="6"/>
  <c r="S7418" i="6"/>
  <c r="S7417" i="6"/>
  <c r="S7416" i="6"/>
  <c r="S7415" i="6"/>
  <c r="S7414" i="6"/>
  <c r="S7413" i="6"/>
  <c r="S7412" i="6"/>
  <c r="S7411" i="6"/>
  <c r="S7410" i="6"/>
  <c r="S7409" i="6"/>
  <c r="S7408" i="6"/>
  <c r="S7407" i="6"/>
  <c r="S7406" i="6"/>
  <c r="S7405" i="6"/>
  <c r="S7404" i="6"/>
  <c r="S7403" i="6"/>
  <c r="S7402" i="6"/>
  <c r="S7401" i="6"/>
  <c r="S7400" i="6"/>
  <c r="S7399" i="6"/>
  <c r="S7398" i="6"/>
  <c r="S7397" i="6"/>
  <c r="S7396" i="6"/>
  <c r="S7395" i="6"/>
  <c r="S7394" i="6"/>
  <c r="S7393" i="6"/>
  <c r="S7392" i="6"/>
  <c r="S7391" i="6"/>
  <c r="S7390" i="6"/>
  <c r="S7389" i="6"/>
  <c r="S7388" i="6"/>
  <c r="S7387" i="6"/>
  <c r="S7386" i="6"/>
  <c r="S7385" i="6"/>
  <c r="S7384" i="6"/>
  <c r="S7383" i="6"/>
  <c r="S7382" i="6"/>
  <c r="S7381" i="6"/>
  <c r="S7380" i="6"/>
  <c r="S7379" i="6"/>
  <c r="S7378" i="6"/>
  <c r="S7377" i="6"/>
  <c r="S7376" i="6"/>
  <c r="S7375" i="6"/>
  <c r="S7374" i="6"/>
  <c r="S7373" i="6"/>
  <c r="S7372" i="6"/>
  <c r="S7371" i="6"/>
  <c r="S7370" i="6"/>
  <c r="S7369" i="6"/>
  <c r="S7368" i="6"/>
  <c r="S7367" i="6"/>
  <c r="S7366" i="6"/>
  <c r="S7365" i="6"/>
  <c r="S7364" i="6"/>
  <c r="S7363" i="6"/>
  <c r="S7362" i="6"/>
  <c r="S7361" i="6"/>
  <c r="S7360" i="6"/>
  <c r="S7359" i="6"/>
  <c r="S7358" i="6"/>
  <c r="S7357" i="6"/>
  <c r="S7356" i="6"/>
  <c r="S7355" i="6"/>
  <c r="S7354" i="6"/>
  <c r="S7353" i="6"/>
  <c r="S7352" i="6"/>
  <c r="S7351" i="6"/>
  <c r="S7350" i="6"/>
  <c r="S7349" i="6"/>
  <c r="S7348" i="6"/>
  <c r="S7347" i="6"/>
  <c r="S7346" i="6"/>
  <c r="S7345" i="6"/>
  <c r="S7344" i="6"/>
  <c r="S7343" i="6"/>
  <c r="S7342" i="6"/>
  <c r="S7341" i="6"/>
  <c r="S7340" i="6"/>
  <c r="S7339" i="6"/>
  <c r="S7338" i="6"/>
  <c r="S7337" i="6"/>
  <c r="S7336" i="6"/>
  <c r="S7335" i="6"/>
  <c r="S7334" i="6"/>
  <c r="S7333" i="6"/>
  <c r="S7332" i="6"/>
  <c r="S7331" i="6"/>
  <c r="S7330" i="6"/>
  <c r="S7329" i="6"/>
  <c r="S7328" i="6"/>
  <c r="S7327" i="6"/>
  <c r="S7326" i="6"/>
  <c r="S7325" i="6"/>
  <c r="S7324" i="6"/>
  <c r="S7323" i="6"/>
  <c r="S7322" i="6"/>
  <c r="S7321" i="6"/>
  <c r="S7320" i="6"/>
  <c r="S7319" i="6"/>
  <c r="S7318" i="6"/>
  <c r="S7317" i="6"/>
  <c r="S7316" i="6"/>
  <c r="S7315" i="6"/>
  <c r="S7314" i="6"/>
  <c r="S7313" i="6"/>
  <c r="S7312" i="6"/>
  <c r="S7311" i="6"/>
  <c r="S7310" i="6"/>
  <c r="S7309" i="6"/>
  <c r="S7308" i="6"/>
  <c r="S7307" i="6"/>
  <c r="S7306" i="6"/>
  <c r="S7305" i="6"/>
  <c r="S7304" i="6"/>
  <c r="S7303" i="6"/>
  <c r="S7302" i="6"/>
  <c r="S7301" i="6"/>
  <c r="S7300" i="6"/>
  <c r="S7299" i="6"/>
  <c r="S7298" i="6"/>
  <c r="S7297" i="6"/>
  <c r="S7296" i="6"/>
  <c r="S7295" i="6"/>
  <c r="S7294" i="6"/>
  <c r="S7293" i="6"/>
  <c r="S7292" i="6"/>
  <c r="S7291" i="6"/>
  <c r="S7290" i="6"/>
  <c r="S7289" i="6"/>
  <c r="S7288" i="6"/>
  <c r="S7287" i="6"/>
  <c r="S7286" i="6"/>
  <c r="S7285" i="6"/>
  <c r="S7284" i="6"/>
  <c r="S7283" i="6"/>
  <c r="S7282" i="6"/>
  <c r="S7281" i="6"/>
  <c r="S7280" i="6"/>
  <c r="S7279" i="6"/>
  <c r="S7278" i="6"/>
  <c r="S7277" i="6"/>
  <c r="S7276" i="6"/>
  <c r="S7275" i="6"/>
  <c r="S7274" i="6"/>
  <c r="S7273" i="6"/>
  <c r="S7272" i="6"/>
  <c r="S7271" i="6"/>
  <c r="S7270" i="6"/>
  <c r="S7269" i="6"/>
  <c r="S7268" i="6"/>
  <c r="S7267" i="6"/>
  <c r="S7266" i="6"/>
  <c r="S7265" i="6"/>
  <c r="S7264" i="6"/>
  <c r="S7263" i="6"/>
  <c r="S7262" i="6"/>
  <c r="S7261" i="6"/>
  <c r="S7260" i="6"/>
  <c r="S7259" i="6"/>
  <c r="S7258" i="6"/>
  <c r="S7257" i="6"/>
  <c r="S7256" i="6"/>
  <c r="S7255" i="6"/>
  <c r="S7254" i="6"/>
  <c r="S7253" i="6"/>
  <c r="S7252" i="6"/>
  <c r="S7251" i="6"/>
  <c r="S7250" i="6"/>
  <c r="S7249" i="6"/>
  <c r="S7248" i="6"/>
  <c r="S7247" i="6"/>
  <c r="S7246" i="6"/>
  <c r="S7245" i="6"/>
  <c r="S7244" i="6"/>
  <c r="S7243" i="6"/>
  <c r="S7242" i="6"/>
  <c r="S7241" i="6"/>
  <c r="S7240" i="6"/>
  <c r="S7239" i="6"/>
  <c r="S7238" i="6"/>
  <c r="S7237" i="6"/>
  <c r="S7236" i="6"/>
  <c r="S7235" i="6"/>
  <c r="S7234" i="6"/>
  <c r="S7233" i="6"/>
  <c r="S7232" i="6"/>
  <c r="S7231" i="6"/>
  <c r="S7230" i="6"/>
  <c r="S7229" i="6"/>
  <c r="S7228" i="6"/>
  <c r="S7227" i="6"/>
  <c r="S7226" i="6"/>
  <c r="S7225" i="6"/>
  <c r="S7224" i="6"/>
  <c r="S7223" i="6"/>
  <c r="S7222" i="6"/>
  <c r="S7221" i="6"/>
  <c r="S7220" i="6"/>
  <c r="S7219" i="6"/>
  <c r="S7218" i="6"/>
  <c r="S7217" i="6"/>
  <c r="S7216" i="6"/>
  <c r="S7215" i="6"/>
  <c r="S7214" i="6"/>
  <c r="S7213" i="6"/>
  <c r="S7212" i="6"/>
  <c r="S7211" i="6"/>
  <c r="S7210" i="6"/>
  <c r="S7209" i="6"/>
  <c r="S7208" i="6"/>
  <c r="S7207" i="6"/>
  <c r="S7206" i="6"/>
  <c r="S7205" i="6"/>
  <c r="S7204" i="6"/>
  <c r="S7203" i="6"/>
  <c r="S7202" i="6"/>
  <c r="S7201" i="6"/>
  <c r="S7200" i="6"/>
  <c r="S7199" i="6"/>
  <c r="S7198" i="6"/>
  <c r="S7197" i="6"/>
  <c r="S7196" i="6"/>
  <c r="S7195" i="6"/>
  <c r="S7194" i="6"/>
  <c r="S7193" i="6"/>
  <c r="S7192" i="6"/>
  <c r="S7191" i="6"/>
  <c r="S7190" i="6"/>
  <c r="S7189" i="6"/>
  <c r="S7188" i="6"/>
  <c r="S7187" i="6"/>
  <c r="S7186" i="6"/>
  <c r="S7185" i="6"/>
  <c r="S7184" i="6"/>
  <c r="S7183" i="6"/>
  <c r="S7182" i="6"/>
  <c r="S7181" i="6"/>
  <c r="S7180" i="6"/>
  <c r="S7179" i="6"/>
  <c r="S7178" i="6"/>
  <c r="S7177" i="6"/>
  <c r="S7176" i="6"/>
  <c r="S7175" i="6"/>
  <c r="S7174" i="6"/>
  <c r="S7173" i="6"/>
  <c r="S7172" i="6"/>
  <c r="S7171" i="6"/>
  <c r="S7170" i="6"/>
  <c r="S7169" i="6"/>
  <c r="S7168" i="6"/>
  <c r="S7167" i="6"/>
  <c r="S7166" i="6"/>
  <c r="S7165" i="6"/>
  <c r="S7164" i="6"/>
  <c r="S7163" i="6"/>
  <c r="S7162" i="6"/>
  <c r="S7161" i="6"/>
  <c r="S7160" i="6"/>
  <c r="S7159" i="6"/>
  <c r="S7158" i="6"/>
  <c r="S7157" i="6"/>
  <c r="S7156" i="6"/>
  <c r="S7155" i="6"/>
  <c r="S7154" i="6"/>
  <c r="S7153" i="6"/>
  <c r="S7152" i="6"/>
  <c r="S7151" i="6"/>
  <c r="S7150" i="6"/>
  <c r="S7149" i="6"/>
  <c r="S7148" i="6"/>
  <c r="S7147" i="6"/>
  <c r="S7146" i="6"/>
  <c r="S7145" i="6"/>
  <c r="S7144" i="6"/>
  <c r="S7143" i="6"/>
  <c r="S7142" i="6"/>
  <c r="S7141" i="6"/>
  <c r="S7140" i="6"/>
  <c r="S7139" i="6"/>
  <c r="S7138" i="6"/>
  <c r="S7137" i="6"/>
  <c r="S7136" i="6"/>
  <c r="S7135" i="6"/>
  <c r="S7134" i="6"/>
  <c r="S7133" i="6"/>
  <c r="S7132" i="6"/>
  <c r="S7131" i="6"/>
  <c r="S7130" i="6"/>
  <c r="S7129" i="6"/>
  <c r="S7128" i="6"/>
  <c r="S7127" i="6"/>
  <c r="S7126" i="6"/>
  <c r="S7125" i="6"/>
  <c r="S7124" i="6"/>
  <c r="S7123" i="6"/>
  <c r="S7122" i="6"/>
  <c r="S7121" i="6"/>
  <c r="S7120" i="6"/>
  <c r="S7119" i="6"/>
  <c r="S7118" i="6"/>
  <c r="S7117" i="6"/>
  <c r="S7116" i="6"/>
  <c r="S7115" i="6"/>
  <c r="S7114" i="6"/>
  <c r="S7113" i="6"/>
  <c r="S7112" i="6"/>
  <c r="S7111" i="6"/>
  <c r="S7110" i="6"/>
  <c r="S7109" i="6"/>
  <c r="S7108" i="6"/>
  <c r="S7107" i="6"/>
  <c r="S7106" i="6"/>
  <c r="S7105" i="6"/>
  <c r="S7104" i="6"/>
  <c r="S7103" i="6"/>
  <c r="S7102" i="6"/>
  <c r="S7101" i="6"/>
  <c r="S7100" i="6"/>
  <c r="S7099" i="6"/>
  <c r="S7098" i="6"/>
  <c r="S7097" i="6"/>
  <c r="S7096" i="6"/>
  <c r="S7095" i="6"/>
  <c r="S7094" i="6"/>
  <c r="S7093" i="6"/>
  <c r="S7092" i="6"/>
  <c r="S7091" i="6"/>
  <c r="S7090" i="6"/>
  <c r="S7089" i="6"/>
  <c r="S7088" i="6"/>
  <c r="S7087" i="6"/>
  <c r="S7086" i="6"/>
  <c r="S7085" i="6"/>
  <c r="S7084" i="6"/>
  <c r="S7083" i="6"/>
  <c r="S7082" i="6"/>
  <c r="S7081" i="6"/>
  <c r="S7080" i="6"/>
  <c r="S7079" i="6"/>
  <c r="S7078" i="6"/>
  <c r="S7077" i="6"/>
  <c r="S7076" i="6"/>
  <c r="S7075" i="6"/>
  <c r="S7074" i="6"/>
  <c r="S7073" i="6"/>
  <c r="S7072" i="6"/>
  <c r="S7071" i="6"/>
  <c r="S7070" i="6"/>
  <c r="S7069" i="6"/>
  <c r="S7068" i="6"/>
  <c r="S7067" i="6"/>
  <c r="S7066" i="6"/>
  <c r="S7065" i="6"/>
  <c r="S7064" i="6"/>
  <c r="S7063" i="6"/>
  <c r="S7062" i="6"/>
  <c r="S7061" i="6"/>
  <c r="S7060" i="6"/>
  <c r="S7059" i="6"/>
  <c r="S7058" i="6"/>
  <c r="S7057" i="6"/>
  <c r="S7056" i="6"/>
  <c r="S7055" i="6"/>
  <c r="S7054" i="6"/>
  <c r="S7053" i="6"/>
  <c r="S7052" i="6"/>
  <c r="S7051" i="6"/>
  <c r="S7050" i="6"/>
  <c r="S7049" i="6"/>
  <c r="S7048" i="6"/>
  <c r="S7047" i="6"/>
  <c r="S7046" i="6"/>
  <c r="S7045" i="6"/>
  <c r="S7044" i="6"/>
  <c r="S7043" i="6"/>
  <c r="S7042" i="6"/>
  <c r="S7041" i="6"/>
  <c r="S7040" i="6"/>
  <c r="S7039" i="6"/>
  <c r="S7038" i="6"/>
  <c r="S7037" i="6"/>
  <c r="S7036" i="6"/>
  <c r="S7035" i="6"/>
  <c r="S7034" i="6"/>
  <c r="S7033" i="6"/>
  <c r="S7032" i="6"/>
  <c r="S7031" i="6"/>
  <c r="S7030" i="6"/>
  <c r="S7029" i="6"/>
  <c r="S7028" i="6"/>
  <c r="S7027" i="6"/>
  <c r="S7026" i="6"/>
  <c r="S7025" i="6"/>
  <c r="S7024" i="6"/>
  <c r="S7023" i="6"/>
  <c r="S7022" i="6"/>
  <c r="S7021" i="6"/>
  <c r="S7020" i="6"/>
  <c r="S7019" i="6"/>
  <c r="S7018" i="6"/>
  <c r="S7017" i="6"/>
  <c r="S7016" i="6"/>
  <c r="S7015" i="6"/>
  <c r="S7014" i="6"/>
  <c r="S7013" i="6"/>
  <c r="S7012" i="6"/>
  <c r="S7011" i="6"/>
  <c r="S7010" i="6"/>
  <c r="S7009" i="6"/>
  <c r="S7008" i="6"/>
  <c r="S7007" i="6"/>
  <c r="S7006" i="6"/>
  <c r="S7005" i="6"/>
  <c r="S7004" i="6"/>
  <c r="S7003" i="6"/>
  <c r="S7002" i="6"/>
  <c r="S7001" i="6"/>
  <c r="S7000" i="6"/>
  <c r="S6999" i="6"/>
  <c r="S6998" i="6"/>
  <c r="S6997" i="6"/>
  <c r="S6996" i="6"/>
  <c r="S6995" i="6"/>
  <c r="S6994" i="6"/>
  <c r="S6993" i="6"/>
  <c r="S6992" i="6"/>
  <c r="S6991" i="6"/>
  <c r="S6990" i="6"/>
  <c r="S6989" i="6"/>
  <c r="S6988" i="6"/>
  <c r="S6987" i="6"/>
  <c r="S6986" i="6"/>
  <c r="S6985" i="6"/>
  <c r="S6984" i="6"/>
  <c r="S6983" i="6"/>
  <c r="S6982" i="6"/>
  <c r="S6981" i="6"/>
  <c r="S6980" i="6"/>
  <c r="S6979" i="6"/>
  <c r="S6978" i="6"/>
  <c r="S6977" i="6"/>
  <c r="S6976" i="6"/>
  <c r="S6975" i="6"/>
  <c r="S6974" i="6"/>
  <c r="S6973" i="6"/>
  <c r="S6972" i="6"/>
  <c r="S6971" i="6"/>
  <c r="S6970" i="6"/>
  <c r="S6969" i="6"/>
  <c r="S6968" i="6"/>
  <c r="S6967" i="6"/>
  <c r="S6966" i="6"/>
  <c r="S6965" i="6"/>
  <c r="S6964" i="6"/>
  <c r="S6963" i="6"/>
  <c r="S6962" i="6"/>
  <c r="S6961" i="6"/>
  <c r="S6960" i="6"/>
  <c r="S6959" i="6"/>
  <c r="S6958" i="6"/>
  <c r="S6957" i="6"/>
  <c r="S6956" i="6"/>
  <c r="S6955" i="6"/>
  <c r="S6954" i="6"/>
  <c r="S6953" i="6"/>
  <c r="S6952" i="6"/>
  <c r="S6951" i="6"/>
  <c r="S6950" i="6"/>
  <c r="S6949" i="6"/>
  <c r="S6948" i="6"/>
  <c r="S6947" i="6"/>
  <c r="S6946" i="6"/>
  <c r="S6945" i="6"/>
  <c r="S6944" i="6"/>
  <c r="S6943" i="6"/>
  <c r="S6942" i="6"/>
  <c r="S6941" i="6"/>
  <c r="S6940" i="6"/>
  <c r="S6939" i="6"/>
  <c r="S6938" i="6"/>
  <c r="S6937" i="6"/>
  <c r="S6936" i="6"/>
  <c r="S6935" i="6"/>
  <c r="S6934" i="6"/>
  <c r="S6933" i="6"/>
  <c r="S6932" i="6"/>
  <c r="S6931" i="6"/>
  <c r="S6930" i="6"/>
  <c r="S6929" i="6"/>
  <c r="S6928" i="6"/>
  <c r="S6927" i="6"/>
  <c r="S6926" i="6"/>
  <c r="S6925" i="6"/>
  <c r="S6924" i="6"/>
  <c r="S6923" i="6"/>
  <c r="S6922" i="6"/>
  <c r="S6921" i="6"/>
  <c r="S6920" i="6"/>
  <c r="S6919" i="6"/>
  <c r="S6918" i="6"/>
  <c r="S6917" i="6"/>
  <c r="S6916" i="6"/>
  <c r="S6915" i="6"/>
  <c r="S6914" i="6"/>
  <c r="S6913" i="6"/>
  <c r="S6912" i="6"/>
  <c r="S6911" i="6"/>
  <c r="S6910" i="6"/>
  <c r="S6909" i="6"/>
  <c r="S6908" i="6"/>
  <c r="S6907" i="6"/>
  <c r="S6906" i="6"/>
  <c r="S6905" i="6"/>
  <c r="S6904" i="6"/>
  <c r="S6903" i="6"/>
  <c r="S6902" i="6"/>
  <c r="S6901" i="6"/>
  <c r="S6900" i="6"/>
  <c r="S6899" i="6"/>
  <c r="S6898" i="6"/>
  <c r="S6897" i="6"/>
  <c r="S6896" i="6"/>
  <c r="S6895" i="6"/>
  <c r="S6894" i="6"/>
  <c r="S6893" i="6"/>
  <c r="S6892" i="6"/>
  <c r="S6891" i="6"/>
  <c r="S6890" i="6"/>
  <c r="S6889" i="6"/>
  <c r="S6888" i="6"/>
  <c r="S6887" i="6"/>
  <c r="S6886" i="6"/>
  <c r="S6885" i="6"/>
  <c r="S6884" i="6"/>
  <c r="S6883" i="6"/>
  <c r="S6882" i="6"/>
  <c r="S6881" i="6"/>
  <c r="S6880" i="6"/>
  <c r="S6879" i="6"/>
  <c r="S6878" i="6"/>
  <c r="S6877" i="6"/>
  <c r="S6876" i="6"/>
  <c r="S6875" i="6"/>
  <c r="S6874" i="6"/>
  <c r="S6873" i="6"/>
  <c r="S6872" i="6"/>
  <c r="S6871" i="6"/>
  <c r="S6870" i="6"/>
  <c r="S6869" i="6"/>
  <c r="S6868" i="6"/>
  <c r="S6867" i="6"/>
  <c r="S6866" i="6"/>
  <c r="S6865" i="6"/>
  <c r="S6864" i="6"/>
  <c r="S6863" i="6"/>
  <c r="S6862" i="6"/>
  <c r="S6861" i="6"/>
  <c r="S6860" i="6"/>
  <c r="S6859" i="6"/>
  <c r="S6858" i="6"/>
  <c r="S6857" i="6"/>
  <c r="S6856" i="6"/>
  <c r="S6855" i="6"/>
  <c r="S6854" i="6"/>
  <c r="S6853" i="6"/>
  <c r="S6852" i="6"/>
  <c r="S6851" i="6"/>
  <c r="S6850" i="6"/>
  <c r="S6849" i="6"/>
  <c r="S6848" i="6"/>
  <c r="S6847" i="6"/>
  <c r="S6846" i="6"/>
  <c r="S6845" i="6"/>
  <c r="S6844" i="6"/>
  <c r="S6843" i="6"/>
  <c r="S6842" i="6"/>
  <c r="S6841" i="6"/>
  <c r="S6840" i="6"/>
  <c r="S6839" i="6"/>
  <c r="S6838" i="6"/>
  <c r="S6837" i="6"/>
  <c r="S6836" i="6"/>
  <c r="S6835" i="6"/>
  <c r="S6834" i="6"/>
  <c r="S6833" i="6"/>
  <c r="S6832" i="6"/>
  <c r="S6831" i="6"/>
  <c r="S6830" i="6"/>
  <c r="S6829" i="6"/>
  <c r="S6828" i="6"/>
  <c r="S6827" i="6"/>
  <c r="S6826" i="6"/>
  <c r="S6825" i="6"/>
  <c r="S6824" i="6"/>
  <c r="S6823" i="6"/>
  <c r="S6822" i="6"/>
  <c r="S6821" i="6"/>
  <c r="S6820" i="6"/>
  <c r="S6819" i="6"/>
  <c r="S6818" i="6"/>
  <c r="S6817" i="6"/>
  <c r="S6816" i="6"/>
  <c r="S6815" i="6"/>
  <c r="S6814" i="6"/>
  <c r="S6813" i="6"/>
  <c r="S6812" i="6"/>
  <c r="S6811" i="6"/>
  <c r="S6810" i="6"/>
  <c r="S6809" i="6"/>
  <c r="S6808" i="6"/>
  <c r="S6807" i="6"/>
  <c r="S6806" i="6"/>
  <c r="S6805" i="6"/>
  <c r="S6804" i="6"/>
  <c r="S6803" i="6"/>
  <c r="S6802" i="6"/>
  <c r="S6801" i="6"/>
  <c r="S6800" i="6"/>
  <c r="S6799" i="6"/>
  <c r="S6798" i="6"/>
  <c r="S6797" i="6"/>
  <c r="S6796" i="6"/>
  <c r="S6795" i="6"/>
  <c r="S6794" i="6"/>
  <c r="S6793" i="6"/>
  <c r="S6792" i="6"/>
  <c r="S6791" i="6"/>
  <c r="S6790" i="6"/>
  <c r="S6789" i="6"/>
  <c r="S6788" i="6"/>
  <c r="S6787" i="6"/>
  <c r="S6786" i="6"/>
  <c r="S6785" i="6"/>
  <c r="S6784" i="6"/>
  <c r="S6783" i="6"/>
  <c r="S6782" i="6"/>
  <c r="S6781" i="6"/>
  <c r="S6780" i="6"/>
  <c r="S6779" i="6"/>
  <c r="S6778" i="6"/>
  <c r="S6777" i="6"/>
  <c r="S6776" i="6"/>
  <c r="S6775" i="6"/>
  <c r="S6774" i="6"/>
  <c r="S6773" i="6"/>
  <c r="S6772" i="6"/>
  <c r="S6771" i="6"/>
  <c r="S6770" i="6"/>
  <c r="S6769" i="6"/>
  <c r="S6768" i="6"/>
  <c r="S6767" i="6"/>
  <c r="S6766" i="6"/>
  <c r="S6765" i="6"/>
  <c r="S6764" i="6"/>
  <c r="S6763" i="6"/>
  <c r="S6762" i="6"/>
  <c r="S6761" i="6"/>
  <c r="S6760" i="6"/>
  <c r="S6759" i="6"/>
  <c r="S6758" i="6"/>
  <c r="S6757" i="6"/>
  <c r="S6756" i="6"/>
  <c r="S6755" i="6"/>
  <c r="S6754" i="6"/>
  <c r="S6753" i="6"/>
  <c r="S6752" i="6"/>
  <c r="S6751" i="6"/>
  <c r="S6750" i="6"/>
  <c r="S6749" i="6"/>
  <c r="S6748" i="6"/>
  <c r="S6747" i="6"/>
  <c r="S6746" i="6"/>
  <c r="S6745" i="6"/>
  <c r="S6744" i="6"/>
  <c r="S6743" i="6"/>
  <c r="S6742" i="6"/>
  <c r="S6741" i="6"/>
  <c r="S6740" i="6"/>
  <c r="S6739" i="6"/>
  <c r="S6738" i="6"/>
  <c r="S6737" i="6"/>
  <c r="S6736" i="6"/>
  <c r="S6735" i="6"/>
  <c r="S6734" i="6"/>
  <c r="S6733" i="6"/>
  <c r="S6732" i="6"/>
  <c r="S6731" i="6"/>
  <c r="S6730" i="6"/>
  <c r="S6729" i="6"/>
  <c r="S6728" i="6"/>
  <c r="S6727" i="6"/>
  <c r="S6726" i="6"/>
  <c r="S6725" i="6"/>
  <c r="S6724" i="6"/>
  <c r="S6723" i="6"/>
  <c r="S6722" i="6"/>
  <c r="S6721" i="6"/>
  <c r="S6720" i="6"/>
  <c r="S6719" i="6"/>
  <c r="S6718" i="6"/>
  <c r="S6717" i="6"/>
  <c r="S6716" i="6"/>
  <c r="S6715" i="6"/>
  <c r="S6714" i="6"/>
  <c r="S6713" i="6"/>
  <c r="S6712" i="6"/>
  <c r="S6711" i="6"/>
  <c r="S6710" i="6"/>
  <c r="S6709" i="6"/>
  <c r="S6708" i="6"/>
  <c r="S6707" i="6"/>
  <c r="S6706" i="6"/>
  <c r="S6705" i="6"/>
  <c r="S6704" i="6"/>
  <c r="S6703" i="6"/>
  <c r="S6702" i="6"/>
  <c r="S6701" i="6"/>
  <c r="S6700" i="6"/>
  <c r="S6699" i="6"/>
  <c r="S6698" i="6"/>
  <c r="S6697" i="6"/>
  <c r="S6696" i="6"/>
  <c r="S6695" i="6"/>
  <c r="S6694" i="6"/>
  <c r="S6693" i="6"/>
  <c r="S6692" i="6"/>
  <c r="S6691" i="6"/>
  <c r="S6690" i="6"/>
  <c r="S6689" i="6"/>
  <c r="S6688" i="6"/>
  <c r="S6687" i="6"/>
  <c r="S6686" i="6"/>
  <c r="S6685" i="6"/>
  <c r="S6684" i="6"/>
  <c r="S6683" i="6"/>
  <c r="S6682" i="6"/>
  <c r="S6681" i="6"/>
  <c r="S6680" i="6"/>
  <c r="S6679" i="6"/>
  <c r="S6678" i="6"/>
  <c r="S6677" i="6"/>
  <c r="S6676" i="6"/>
  <c r="S6675" i="6"/>
  <c r="S6674" i="6"/>
  <c r="S6673" i="6"/>
  <c r="S6672" i="6"/>
  <c r="S6671" i="6"/>
  <c r="S6670" i="6"/>
  <c r="S6669" i="6"/>
  <c r="S6668" i="6"/>
  <c r="S6667" i="6"/>
  <c r="S6666" i="6"/>
  <c r="S6665" i="6"/>
  <c r="S6664" i="6"/>
  <c r="S6663" i="6"/>
  <c r="S6662" i="6"/>
  <c r="S6661" i="6"/>
  <c r="S6660" i="6"/>
  <c r="S6659" i="6"/>
  <c r="S6658" i="6"/>
  <c r="S6657" i="6"/>
  <c r="S6656" i="6"/>
  <c r="S6655" i="6"/>
  <c r="S6654" i="6"/>
  <c r="S6653" i="6"/>
  <c r="S6652" i="6"/>
  <c r="S6651" i="6"/>
  <c r="S6650" i="6"/>
  <c r="S6649" i="6"/>
  <c r="S6648" i="6"/>
  <c r="S6647" i="6"/>
  <c r="S6646" i="6"/>
  <c r="S6645" i="6"/>
  <c r="S6644" i="6"/>
  <c r="S6643" i="6"/>
  <c r="S6642" i="6"/>
  <c r="S6641" i="6"/>
  <c r="S6640" i="6"/>
  <c r="S6639" i="6"/>
  <c r="S6638" i="6"/>
  <c r="S6637" i="6"/>
  <c r="S6636" i="6"/>
  <c r="S6635" i="6"/>
  <c r="S6634" i="6"/>
  <c r="S6633" i="6"/>
  <c r="S6632" i="6"/>
  <c r="S6631" i="6"/>
  <c r="S6630" i="6"/>
  <c r="S6629" i="6"/>
  <c r="S6628" i="6"/>
  <c r="S6627" i="6"/>
  <c r="S6626" i="6"/>
  <c r="S6625" i="6"/>
  <c r="S6624" i="6"/>
  <c r="S6623" i="6"/>
  <c r="S6622" i="6"/>
  <c r="S6621" i="6"/>
  <c r="S6620" i="6"/>
  <c r="S6619" i="6"/>
  <c r="S6618" i="6"/>
  <c r="S6617" i="6"/>
  <c r="S6616" i="6"/>
  <c r="S6615" i="6"/>
  <c r="S6614" i="6"/>
  <c r="S6613" i="6"/>
  <c r="S6612" i="6"/>
  <c r="S6611" i="6"/>
  <c r="S6610" i="6"/>
  <c r="S6609" i="6"/>
  <c r="S6608" i="6"/>
  <c r="S6607" i="6"/>
  <c r="S6606" i="6"/>
  <c r="S6605" i="6"/>
  <c r="S6604" i="6"/>
  <c r="S6603" i="6"/>
  <c r="S6602" i="6"/>
  <c r="S6601" i="6"/>
  <c r="S6600" i="6"/>
  <c r="S6599" i="6"/>
  <c r="S6598" i="6"/>
  <c r="S6597" i="6"/>
  <c r="S6596" i="6"/>
  <c r="S6595" i="6"/>
  <c r="S6594" i="6"/>
  <c r="S6593" i="6"/>
  <c r="S6592" i="6"/>
  <c r="S6591" i="6"/>
  <c r="S6590" i="6"/>
  <c r="S6589" i="6"/>
  <c r="S6588" i="6"/>
  <c r="S6587" i="6"/>
  <c r="S6586" i="6"/>
  <c r="S6585" i="6"/>
  <c r="S6584" i="6"/>
  <c r="S6583" i="6"/>
  <c r="S6582" i="6"/>
  <c r="S6581" i="6"/>
  <c r="S6580" i="6"/>
  <c r="S6579" i="6"/>
  <c r="S6578" i="6"/>
  <c r="S6577" i="6"/>
  <c r="S6576" i="6"/>
  <c r="S6575" i="6"/>
  <c r="S6574" i="6"/>
  <c r="S6573" i="6"/>
  <c r="S6572" i="6"/>
  <c r="S6571" i="6"/>
  <c r="S6570" i="6"/>
  <c r="S6569" i="6"/>
  <c r="S6568" i="6"/>
  <c r="S6567" i="6"/>
  <c r="S6566" i="6"/>
  <c r="S6565" i="6"/>
  <c r="S6564" i="6"/>
  <c r="S6563" i="6"/>
  <c r="S6562" i="6"/>
  <c r="S6561" i="6"/>
  <c r="S6560" i="6"/>
  <c r="S6559" i="6"/>
  <c r="S6558" i="6"/>
  <c r="S6557" i="6"/>
  <c r="S6556" i="6"/>
  <c r="S6555" i="6"/>
  <c r="S6554" i="6"/>
  <c r="S6553" i="6"/>
  <c r="S6552" i="6"/>
  <c r="S6551" i="6"/>
  <c r="S6550" i="6"/>
  <c r="S6549" i="6"/>
  <c r="S6548" i="6"/>
  <c r="S6547" i="6"/>
  <c r="S6546" i="6"/>
  <c r="S6545" i="6"/>
  <c r="S6544" i="6"/>
  <c r="S6543" i="6"/>
  <c r="S6542" i="6"/>
  <c r="S6541" i="6"/>
  <c r="S6540" i="6"/>
  <c r="S6539" i="6"/>
  <c r="S6538" i="6"/>
  <c r="S6537" i="6"/>
  <c r="S6536" i="6"/>
  <c r="S6535" i="6"/>
  <c r="S6534" i="6"/>
  <c r="S6533" i="6"/>
  <c r="S6532" i="6"/>
  <c r="S6531" i="6"/>
  <c r="S6530" i="6"/>
  <c r="S6529" i="6"/>
  <c r="S6528" i="6"/>
  <c r="S6527" i="6"/>
  <c r="S6526" i="6"/>
  <c r="S6525" i="6"/>
  <c r="S6524" i="6"/>
  <c r="S6523" i="6"/>
  <c r="S6522" i="6"/>
  <c r="S6521" i="6"/>
  <c r="S6520" i="6"/>
  <c r="S6519" i="6"/>
  <c r="S6518" i="6"/>
  <c r="S6517" i="6"/>
  <c r="S6516" i="6"/>
  <c r="S6515" i="6"/>
  <c r="S6514" i="6"/>
  <c r="S6513" i="6"/>
  <c r="S6512" i="6"/>
  <c r="S6511" i="6"/>
  <c r="S6510" i="6"/>
  <c r="S6509" i="6"/>
  <c r="S6508" i="6"/>
  <c r="S6507" i="6"/>
  <c r="S6506" i="6"/>
  <c r="S6505" i="6"/>
  <c r="S6504" i="6"/>
  <c r="S6503" i="6"/>
  <c r="S6502" i="6"/>
  <c r="S6501" i="6"/>
  <c r="S6500" i="6"/>
  <c r="S6499" i="6"/>
  <c r="S6498" i="6"/>
  <c r="S6497" i="6"/>
  <c r="S6496" i="6"/>
  <c r="S6495" i="6"/>
  <c r="S6494" i="6"/>
  <c r="S6493" i="6"/>
  <c r="S6492" i="6"/>
  <c r="S6491" i="6"/>
  <c r="S6490" i="6"/>
  <c r="S6489" i="6"/>
  <c r="S6488" i="6"/>
  <c r="S6487" i="6"/>
  <c r="S6486" i="6"/>
  <c r="S6485" i="6"/>
  <c r="S6484" i="6"/>
  <c r="S6483" i="6"/>
  <c r="S6482" i="6"/>
  <c r="S6481" i="6"/>
  <c r="S6480" i="6"/>
  <c r="S6479" i="6"/>
  <c r="S6478" i="6"/>
  <c r="S6477" i="6"/>
  <c r="S6476" i="6"/>
  <c r="S6475" i="6"/>
  <c r="S6474" i="6"/>
  <c r="S6473" i="6"/>
  <c r="S6472" i="6"/>
  <c r="S6471" i="6"/>
  <c r="S6470" i="6"/>
  <c r="S6469" i="6"/>
  <c r="S6468" i="6"/>
  <c r="S6467" i="6"/>
  <c r="S6466" i="6"/>
  <c r="S6465" i="6"/>
  <c r="S6464" i="6"/>
  <c r="S6463" i="6"/>
  <c r="S6462" i="6"/>
  <c r="S6461" i="6"/>
  <c r="S6460" i="6"/>
  <c r="S6459" i="6"/>
  <c r="S6458" i="6"/>
  <c r="S6457" i="6"/>
  <c r="S6456" i="6"/>
  <c r="S6455" i="6"/>
  <c r="S6454" i="6"/>
  <c r="S6453" i="6"/>
  <c r="S6452" i="6"/>
  <c r="S6451" i="6"/>
  <c r="S6450" i="6"/>
  <c r="S6449" i="6"/>
  <c r="S6448" i="6"/>
  <c r="S6447" i="6"/>
  <c r="S6446" i="6"/>
  <c r="S6445" i="6"/>
  <c r="S6444" i="6"/>
  <c r="S6443" i="6"/>
  <c r="S6442" i="6"/>
  <c r="S6441" i="6"/>
  <c r="S6440" i="6"/>
  <c r="S6439" i="6"/>
  <c r="S6438" i="6"/>
  <c r="S6437" i="6"/>
  <c r="S6436" i="6"/>
  <c r="S6435" i="6"/>
  <c r="S6434" i="6"/>
  <c r="S6433" i="6"/>
  <c r="S6432" i="6"/>
  <c r="S6431" i="6"/>
  <c r="S6430" i="6"/>
  <c r="S6429" i="6"/>
  <c r="S6428" i="6"/>
  <c r="S6427" i="6"/>
  <c r="S6426" i="6"/>
  <c r="S6425" i="6"/>
  <c r="S6424" i="6"/>
  <c r="S6423" i="6"/>
  <c r="S6422" i="6"/>
  <c r="S6421" i="6"/>
  <c r="S6420" i="6"/>
  <c r="S6419" i="6"/>
  <c r="S6418" i="6"/>
  <c r="S6417" i="6"/>
  <c r="S6416" i="6"/>
  <c r="S6415" i="6"/>
  <c r="S6414" i="6"/>
  <c r="S6413" i="6"/>
  <c r="S6412" i="6"/>
  <c r="S6411" i="6"/>
  <c r="S6410" i="6"/>
  <c r="S6409" i="6"/>
  <c r="S6408" i="6"/>
  <c r="S6407" i="6"/>
  <c r="S6406" i="6"/>
  <c r="S6405" i="6"/>
  <c r="S6404" i="6"/>
  <c r="S6403" i="6"/>
  <c r="S6402" i="6"/>
  <c r="S6401" i="6"/>
  <c r="S6400" i="6"/>
  <c r="S6399" i="6"/>
  <c r="S6398" i="6"/>
  <c r="S6397" i="6"/>
  <c r="S6396" i="6"/>
  <c r="S6395" i="6"/>
  <c r="S6394" i="6"/>
  <c r="S6393" i="6"/>
  <c r="S6392" i="6"/>
  <c r="S6391" i="6"/>
  <c r="S6390" i="6"/>
  <c r="S6389" i="6"/>
  <c r="S6388" i="6"/>
  <c r="S6387" i="6"/>
  <c r="S6386" i="6"/>
  <c r="S6385" i="6"/>
  <c r="S6384" i="6"/>
  <c r="S6383" i="6"/>
  <c r="S6382" i="6"/>
  <c r="S6381" i="6"/>
  <c r="S6380" i="6"/>
  <c r="S6379" i="6"/>
  <c r="S6378" i="6"/>
  <c r="S6377" i="6"/>
  <c r="S6376" i="6"/>
  <c r="S6375" i="6"/>
  <c r="S6374" i="6"/>
  <c r="S6373" i="6"/>
  <c r="S6372" i="6"/>
  <c r="S6371" i="6"/>
  <c r="S6370" i="6"/>
  <c r="S6369" i="6"/>
  <c r="S6368" i="6"/>
  <c r="S6367" i="6"/>
  <c r="S6366" i="6"/>
  <c r="S6365" i="6"/>
  <c r="S6364" i="6"/>
  <c r="S6363" i="6"/>
  <c r="S6362" i="6"/>
  <c r="S6361" i="6"/>
  <c r="S6360" i="6"/>
  <c r="S6359" i="6"/>
  <c r="S6358" i="6"/>
  <c r="S6357" i="6"/>
  <c r="S6356" i="6"/>
  <c r="S6355" i="6"/>
  <c r="S6354" i="6"/>
  <c r="S6353" i="6"/>
  <c r="S6352" i="6"/>
  <c r="S6351" i="6"/>
  <c r="S6350" i="6"/>
  <c r="S6349" i="6"/>
  <c r="S6348" i="6"/>
  <c r="S6347" i="6"/>
  <c r="S6346" i="6"/>
  <c r="S6345" i="6"/>
  <c r="S6344" i="6"/>
  <c r="S6343" i="6"/>
  <c r="S6342" i="6"/>
  <c r="S6341" i="6"/>
  <c r="S6340" i="6"/>
  <c r="S6339" i="6"/>
  <c r="S6338" i="6"/>
  <c r="S6337" i="6"/>
  <c r="S6336" i="6"/>
  <c r="S6335" i="6"/>
  <c r="S6334" i="6"/>
  <c r="S6333" i="6"/>
  <c r="S6332" i="6"/>
  <c r="S6331" i="6"/>
  <c r="S6330" i="6"/>
  <c r="S6329" i="6"/>
  <c r="S6328" i="6"/>
  <c r="S6327" i="6"/>
  <c r="S6326" i="6"/>
  <c r="S6325" i="6"/>
  <c r="S6324" i="6"/>
  <c r="S6323" i="6"/>
  <c r="S6322" i="6"/>
  <c r="S6321" i="6"/>
  <c r="S6320" i="6"/>
  <c r="S6319" i="6"/>
  <c r="S6318" i="6"/>
  <c r="S6317" i="6"/>
  <c r="S6316" i="6"/>
  <c r="S6315" i="6"/>
  <c r="S6314" i="6"/>
  <c r="S6313" i="6"/>
  <c r="S6312" i="6"/>
  <c r="S6311" i="6"/>
  <c r="S6310" i="6"/>
  <c r="S6309" i="6"/>
  <c r="S6308" i="6"/>
  <c r="S6307" i="6"/>
  <c r="S6306" i="6"/>
  <c r="S6305" i="6"/>
  <c r="S6304" i="6"/>
  <c r="S6303" i="6"/>
  <c r="S6302" i="6"/>
  <c r="S6301" i="6"/>
  <c r="S6300" i="6"/>
  <c r="S6299" i="6"/>
  <c r="S6298" i="6"/>
  <c r="S6297" i="6"/>
  <c r="S6296" i="6"/>
  <c r="S6295" i="6"/>
  <c r="S6294" i="6"/>
  <c r="S6293" i="6"/>
  <c r="S6292" i="6"/>
  <c r="S6291" i="6"/>
  <c r="S6290" i="6"/>
  <c r="S6289" i="6"/>
  <c r="S6288" i="6"/>
  <c r="S6287" i="6"/>
  <c r="S6286" i="6"/>
  <c r="S6285" i="6"/>
  <c r="S6284" i="6"/>
  <c r="S6283" i="6"/>
  <c r="S6282" i="6"/>
  <c r="S6281" i="6"/>
  <c r="S6280" i="6"/>
  <c r="S6279" i="6"/>
  <c r="S6278" i="6"/>
  <c r="S6277" i="6"/>
  <c r="S6276" i="6"/>
  <c r="S6275" i="6"/>
  <c r="S6274" i="6"/>
  <c r="S6273" i="6"/>
  <c r="S6272" i="6"/>
  <c r="S6271" i="6"/>
  <c r="S6270" i="6"/>
  <c r="S6269" i="6"/>
  <c r="S6268" i="6"/>
  <c r="S6267" i="6"/>
  <c r="S6266" i="6"/>
  <c r="S6265" i="6"/>
  <c r="S6264" i="6"/>
  <c r="S6263" i="6"/>
  <c r="S6262" i="6"/>
  <c r="S6261" i="6"/>
  <c r="S6260" i="6"/>
  <c r="S6259" i="6"/>
  <c r="S6258" i="6"/>
  <c r="S6257" i="6"/>
  <c r="S6256" i="6"/>
  <c r="S6255" i="6"/>
  <c r="S6254" i="6"/>
  <c r="S6253" i="6"/>
  <c r="S6252" i="6"/>
  <c r="S6251" i="6"/>
  <c r="S6250" i="6"/>
  <c r="S6249" i="6"/>
  <c r="S6248" i="6"/>
  <c r="S6247" i="6"/>
  <c r="S6246" i="6"/>
  <c r="S6245" i="6"/>
  <c r="S6244" i="6"/>
  <c r="S6243" i="6"/>
  <c r="S6242" i="6"/>
  <c r="S6241" i="6"/>
  <c r="S6240" i="6"/>
  <c r="S6239" i="6"/>
  <c r="S6238" i="6"/>
  <c r="S6237" i="6"/>
  <c r="S6236" i="6"/>
  <c r="S6235" i="6"/>
  <c r="S6234" i="6"/>
  <c r="S6233" i="6"/>
  <c r="S6232" i="6"/>
  <c r="S6231" i="6"/>
  <c r="S6230" i="6"/>
  <c r="S6229" i="6"/>
  <c r="S6228" i="6"/>
  <c r="S6227" i="6"/>
  <c r="S6226" i="6"/>
  <c r="S6225" i="6"/>
  <c r="S6224" i="6"/>
  <c r="S6223" i="6"/>
  <c r="S6222" i="6"/>
  <c r="S6221" i="6"/>
  <c r="S6220" i="6"/>
  <c r="S6219" i="6"/>
  <c r="S6218" i="6"/>
  <c r="S6217" i="6"/>
  <c r="S6216" i="6"/>
  <c r="S6215" i="6"/>
  <c r="S6214" i="6"/>
  <c r="S6213" i="6"/>
  <c r="S6212" i="6"/>
  <c r="S6211" i="6"/>
  <c r="S6210" i="6"/>
  <c r="S6209" i="6"/>
  <c r="S6208" i="6"/>
  <c r="S6207" i="6"/>
  <c r="S6206" i="6"/>
  <c r="S6205" i="6"/>
  <c r="S6204" i="6"/>
  <c r="S6203" i="6"/>
  <c r="S6202" i="6"/>
  <c r="S6201" i="6"/>
  <c r="S6200" i="6"/>
  <c r="S6199" i="6"/>
  <c r="S6198" i="6"/>
  <c r="S6197" i="6"/>
  <c r="S6196" i="6"/>
  <c r="S6195" i="6"/>
  <c r="S6194" i="6"/>
  <c r="S6193" i="6"/>
  <c r="S6192" i="6"/>
  <c r="S6191" i="6"/>
  <c r="S6190" i="6"/>
  <c r="S6189" i="6"/>
  <c r="S6188" i="6"/>
  <c r="S6187" i="6"/>
  <c r="S6186" i="6"/>
  <c r="S6185" i="6"/>
  <c r="S6184" i="6"/>
  <c r="S6183" i="6"/>
  <c r="S6182" i="6"/>
  <c r="S6181" i="6"/>
  <c r="S6180" i="6"/>
  <c r="S6179" i="6"/>
  <c r="S6178" i="6"/>
  <c r="S6177" i="6"/>
  <c r="S6176" i="6"/>
  <c r="S6175" i="6"/>
  <c r="S6174" i="6"/>
  <c r="S6173" i="6"/>
  <c r="S6172" i="6"/>
  <c r="S6171" i="6"/>
  <c r="S6170" i="6"/>
  <c r="S6169" i="6"/>
  <c r="S6168" i="6"/>
  <c r="S6167" i="6"/>
  <c r="S6166" i="6"/>
  <c r="S6165" i="6"/>
  <c r="S6164" i="6"/>
  <c r="S6163" i="6"/>
  <c r="S6162" i="6"/>
  <c r="S6161" i="6"/>
  <c r="S6160" i="6"/>
  <c r="S6159" i="6"/>
  <c r="S6158" i="6"/>
  <c r="S6157" i="6"/>
  <c r="S6156" i="6"/>
  <c r="S6155" i="6"/>
  <c r="S6154" i="6"/>
  <c r="S6153" i="6"/>
  <c r="S6152" i="6"/>
  <c r="S6151" i="6"/>
  <c r="S6150" i="6"/>
  <c r="S6149" i="6"/>
  <c r="S6148" i="6"/>
  <c r="S6147" i="6"/>
  <c r="S6146" i="6"/>
  <c r="S6145" i="6"/>
  <c r="S6144" i="6"/>
  <c r="S6143" i="6"/>
  <c r="S6142" i="6"/>
  <c r="S6141" i="6"/>
  <c r="S6140" i="6"/>
  <c r="S6139" i="6"/>
  <c r="S6138" i="6"/>
  <c r="S6137" i="6"/>
  <c r="S6136" i="6"/>
  <c r="S6135" i="6"/>
  <c r="S6134" i="6"/>
  <c r="S6133" i="6"/>
  <c r="S6132" i="6"/>
  <c r="S6131" i="6"/>
  <c r="S6130" i="6"/>
  <c r="S6129" i="6"/>
  <c r="S6128" i="6"/>
  <c r="S6127" i="6"/>
  <c r="S6126" i="6"/>
  <c r="S6125" i="6"/>
  <c r="S6124" i="6"/>
  <c r="S6123" i="6"/>
  <c r="S6122" i="6"/>
  <c r="S6121" i="6"/>
  <c r="S6120" i="6"/>
  <c r="S6119" i="6"/>
  <c r="S6118" i="6"/>
  <c r="S6117" i="6"/>
  <c r="S6116" i="6"/>
  <c r="S6115" i="6"/>
  <c r="S6114" i="6"/>
  <c r="S6113" i="6"/>
  <c r="S6112" i="6"/>
  <c r="S6111" i="6"/>
  <c r="S6110" i="6"/>
  <c r="S6109" i="6"/>
  <c r="S6108" i="6"/>
  <c r="S6107" i="6"/>
  <c r="S6106" i="6"/>
  <c r="S6105" i="6"/>
  <c r="S6104" i="6"/>
  <c r="S6103" i="6"/>
  <c r="S6102" i="6"/>
  <c r="S6101" i="6"/>
  <c r="S6100" i="6"/>
  <c r="S6099" i="6"/>
  <c r="S6098" i="6"/>
  <c r="S6097" i="6"/>
  <c r="S6096" i="6"/>
  <c r="S6095" i="6"/>
  <c r="S6094" i="6"/>
  <c r="S6093" i="6"/>
  <c r="S6092" i="6"/>
  <c r="S6091" i="6"/>
  <c r="S6090" i="6"/>
  <c r="S6089" i="6"/>
  <c r="S6088" i="6"/>
  <c r="S6087" i="6"/>
  <c r="S6086" i="6"/>
  <c r="S6085" i="6"/>
  <c r="S6084" i="6"/>
  <c r="S6083" i="6"/>
  <c r="S6082" i="6"/>
  <c r="S6081" i="6"/>
  <c r="S6080" i="6"/>
  <c r="S6079" i="6"/>
  <c r="S6078" i="6"/>
  <c r="S6077" i="6"/>
  <c r="S6076" i="6"/>
  <c r="S6075" i="6"/>
  <c r="S6074" i="6"/>
  <c r="S6073" i="6"/>
  <c r="S6072" i="6"/>
  <c r="S6071" i="6"/>
  <c r="S6070" i="6"/>
  <c r="S6069" i="6"/>
  <c r="S6068" i="6"/>
  <c r="S6067" i="6"/>
  <c r="S6066" i="6"/>
  <c r="S6065" i="6"/>
  <c r="S6064" i="6"/>
  <c r="S6063" i="6"/>
  <c r="S6062" i="6"/>
  <c r="S6061" i="6"/>
  <c r="S6060" i="6"/>
  <c r="S6059" i="6"/>
  <c r="S6058" i="6"/>
  <c r="S6057" i="6"/>
  <c r="S6056" i="6"/>
  <c r="S6055" i="6"/>
  <c r="S6054" i="6"/>
  <c r="S6053" i="6"/>
  <c r="S6052" i="6"/>
  <c r="S6051" i="6"/>
  <c r="S6050" i="6"/>
  <c r="S6049" i="6"/>
  <c r="S6048" i="6"/>
  <c r="S6047" i="6"/>
  <c r="S6046" i="6"/>
  <c r="S6045" i="6"/>
  <c r="S6044" i="6"/>
  <c r="S6043" i="6"/>
  <c r="S6042" i="6"/>
  <c r="S6041" i="6"/>
  <c r="S6040" i="6"/>
  <c r="S6039" i="6"/>
  <c r="S6038" i="6"/>
  <c r="S6037" i="6"/>
  <c r="S6036" i="6"/>
  <c r="S6035" i="6"/>
  <c r="S6034" i="6"/>
  <c r="S6033" i="6"/>
  <c r="S6032" i="6"/>
  <c r="S6031" i="6"/>
  <c r="S6030" i="6"/>
  <c r="S6029" i="6"/>
  <c r="S6028" i="6"/>
  <c r="S6027" i="6"/>
  <c r="S6026" i="6"/>
  <c r="S6025" i="6"/>
  <c r="S6024" i="6"/>
  <c r="S6023" i="6"/>
  <c r="S6022" i="6"/>
  <c r="S6021" i="6"/>
  <c r="S6020" i="6"/>
  <c r="S6019" i="6"/>
  <c r="S6018" i="6"/>
  <c r="S6017" i="6"/>
  <c r="S6016" i="6"/>
  <c r="S6015" i="6"/>
  <c r="S6014" i="6"/>
  <c r="S6013" i="6"/>
  <c r="S6012" i="6"/>
  <c r="S6011" i="6"/>
  <c r="S6010" i="6"/>
  <c r="S6009" i="6"/>
  <c r="S6008" i="6"/>
  <c r="S6007" i="6"/>
  <c r="S6006" i="6"/>
  <c r="S6005" i="6"/>
  <c r="S6004" i="6"/>
  <c r="S6003" i="6"/>
  <c r="S6002" i="6"/>
  <c r="S6001" i="6"/>
  <c r="S6000" i="6"/>
  <c r="S5999" i="6"/>
  <c r="S5998" i="6"/>
  <c r="S5997" i="6"/>
  <c r="S5996" i="6"/>
  <c r="S5995" i="6"/>
  <c r="S5994" i="6"/>
  <c r="S5993" i="6"/>
  <c r="S5992" i="6"/>
  <c r="S5991" i="6"/>
  <c r="S5990" i="6"/>
  <c r="S5989" i="6"/>
  <c r="S5988" i="6"/>
  <c r="S5987" i="6"/>
  <c r="S5986" i="6"/>
  <c r="S5985" i="6"/>
  <c r="S5984" i="6"/>
  <c r="S5983" i="6"/>
  <c r="S5982" i="6"/>
  <c r="S5981" i="6"/>
  <c r="S5980" i="6"/>
  <c r="S5979" i="6"/>
  <c r="S5978" i="6"/>
  <c r="S5977" i="6"/>
  <c r="S5976" i="6"/>
  <c r="S5975" i="6"/>
  <c r="S5974" i="6"/>
  <c r="S5973" i="6"/>
  <c r="S5972" i="6"/>
  <c r="S5971" i="6"/>
  <c r="S5970" i="6"/>
  <c r="S5969" i="6"/>
  <c r="S5968" i="6"/>
  <c r="S5967" i="6"/>
  <c r="S5966" i="6"/>
  <c r="S5965" i="6"/>
  <c r="S5964" i="6"/>
  <c r="S5963" i="6"/>
  <c r="S5962" i="6"/>
  <c r="S5961" i="6"/>
  <c r="S5960" i="6"/>
  <c r="S5959" i="6"/>
  <c r="S5958" i="6"/>
  <c r="S5957" i="6"/>
  <c r="S5956" i="6"/>
  <c r="S5955" i="6"/>
  <c r="S5954" i="6"/>
  <c r="S5953" i="6"/>
  <c r="S5952" i="6"/>
  <c r="S5951" i="6"/>
  <c r="S5950" i="6"/>
  <c r="S5949" i="6"/>
  <c r="S5948" i="6"/>
  <c r="S5947" i="6"/>
  <c r="S5946" i="6"/>
  <c r="S5945" i="6"/>
  <c r="S5944" i="6"/>
  <c r="S5943" i="6"/>
  <c r="S5942" i="6"/>
  <c r="S5941" i="6"/>
  <c r="S5940" i="6"/>
  <c r="S5939" i="6"/>
  <c r="S5938" i="6"/>
  <c r="S5937" i="6"/>
  <c r="S5936" i="6"/>
  <c r="S5935" i="6"/>
  <c r="S5934" i="6"/>
  <c r="S5933" i="6"/>
  <c r="S5932" i="6"/>
  <c r="S5931" i="6"/>
  <c r="S5930" i="6"/>
  <c r="S5929" i="6"/>
  <c r="S5928" i="6"/>
  <c r="S5927" i="6"/>
  <c r="S5926" i="6"/>
  <c r="S5925" i="6"/>
  <c r="S5924" i="6"/>
  <c r="S5923" i="6"/>
  <c r="S5922" i="6"/>
  <c r="S5921" i="6"/>
  <c r="S5920" i="6"/>
  <c r="S5919" i="6"/>
  <c r="S5918" i="6"/>
  <c r="S5917" i="6"/>
  <c r="S5916" i="6"/>
  <c r="S5915" i="6"/>
  <c r="S5914" i="6"/>
  <c r="S5913" i="6"/>
  <c r="S5912" i="6"/>
  <c r="S5911" i="6"/>
  <c r="S5910" i="6"/>
  <c r="S5909" i="6"/>
  <c r="S5908" i="6"/>
  <c r="S5907" i="6"/>
  <c r="S5906" i="6"/>
  <c r="S5905" i="6"/>
  <c r="S5904" i="6"/>
  <c r="S5903" i="6"/>
  <c r="S5902" i="6"/>
  <c r="S5901" i="6"/>
  <c r="S5900" i="6"/>
  <c r="S5899" i="6"/>
  <c r="S5898" i="6"/>
  <c r="S5897" i="6"/>
  <c r="S5896" i="6"/>
  <c r="S5895" i="6"/>
  <c r="S5894" i="6"/>
  <c r="S5893" i="6"/>
  <c r="S5892" i="6"/>
  <c r="S5891" i="6"/>
  <c r="S5890" i="6"/>
  <c r="S5889" i="6"/>
  <c r="S5888" i="6"/>
  <c r="S5887" i="6"/>
  <c r="S5886" i="6"/>
  <c r="S5885" i="6"/>
  <c r="S5884" i="6"/>
  <c r="S5883" i="6"/>
  <c r="S5882" i="6"/>
  <c r="S5881" i="6"/>
  <c r="S5880" i="6"/>
  <c r="S5879" i="6"/>
  <c r="S5878" i="6"/>
  <c r="S5877" i="6"/>
  <c r="S5876" i="6"/>
  <c r="S5875" i="6"/>
  <c r="S5874" i="6"/>
  <c r="S5873" i="6"/>
  <c r="S5872" i="6"/>
  <c r="S5871" i="6"/>
  <c r="S5870" i="6"/>
  <c r="S5869" i="6"/>
  <c r="S5868" i="6"/>
  <c r="S5867" i="6"/>
  <c r="S5866" i="6"/>
  <c r="S5865" i="6"/>
  <c r="S5864" i="6"/>
  <c r="S5863" i="6"/>
  <c r="S5862" i="6"/>
  <c r="S5861" i="6"/>
  <c r="S5860" i="6"/>
  <c r="S5859" i="6"/>
  <c r="S5858" i="6"/>
  <c r="S5857" i="6"/>
  <c r="S5856" i="6"/>
  <c r="S5855" i="6"/>
  <c r="S5854" i="6"/>
  <c r="S5853" i="6"/>
  <c r="S5852" i="6"/>
  <c r="S5851" i="6"/>
  <c r="S5850" i="6"/>
  <c r="S5849" i="6"/>
  <c r="S5848" i="6"/>
  <c r="S5847" i="6"/>
  <c r="S5846" i="6"/>
  <c r="S5845" i="6"/>
  <c r="S5844" i="6"/>
  <c r="S5843" i="6"/>
  <c r="S5842" i="6"/>
  <c r="S5841" i="6"/>
  <c r="S5840" i="6"/>
  <c r="S5839" i="6"/>
  <c r="S5838" i="6"/>
  <c r="S5837" i="6"/>
  <c r="S5836" i="6"/>
  <c r="S5835" i="6"/>
  <c r="S5834" i="6"/>
  <c r="S5833" i="6"/>
  <c r="S5832" i="6"/>
  <c r="S5831" i="6"/>
  <c r="S5830" i="6"/>
  <c r="S5829" i="6"/>
  <c r="S5828" i="6"/>
  <c r="S5827" i="6"/>
  <c r="S5826" i="6"/>
  <c r="S5825" i="6"/>
  <c r="S5824" i="6"/>
  <c r="S5823" i="6"/>
  <c r="S5822" i="6"/>
  <c r="S5821" i="6"/>
  <c r="S5820" i="6"/>
  <c r="S5819" i="6"/>
  <c r="S5818" i="6"/>
  <c r="S5817" i="6"/>
  <c r="S5816" i="6"/>
  <c r="S5815" i="6"/>
  <c r="S5814" i="6"/>
  <c r="S5813" i="6"/>
  <c r="S5812" i="6"/>
  <c r="S5811" i="6"/>
  <c r="S5810" i="6"/>
  <c r="S5809" i="6"/>
  <c r="S5808" i="6"/>
  <c r="S5807" i="6"/>
  <c r="S5806" i="6"/>
  <c r="S5805" i="6"/>
  <c r="S5804" i="6"/>
  <c r="S5803" i="6"/>
  <c r="S5802" i="6"/>
  <c r="S5801" i="6"/>
  <c r="S5800" i="6"/>
  <c r="S5799" i="6"/>
  <c r="S5798" i="6"/>
  <c r="S5797" i="6"/>
  <c r="S5796" i="6"/>
  <c r="S5795" i="6"/>
  <c r="S5794" i="6"/>
  <c r="S5793" i="6"/>
  <c r="S5792" i="6"/>
  <c r="S5791" i="6"/>
  <c r="S5790" i="6"/>
  <c r="S5789" i="6"/>
  <c r="S5788" i="6"/>
  <c r="S5787" i="6"/>
  <c r="S5786" i="6"/>
  <c r="S5785" i="6"/>
  <c r="S5784" i="6"/>
  <c r="S5783" i="6"/>
  <c r="S5782" i="6"/>
  <c r="S5781" i="6"/>
  <c r="S5780" i="6"/>
  <c r="S5779" i="6"/>
  <c r="S5778" i="6"/>
  <c r="S5777" i="6"/>
  <c r="S5776" i="6"/>
  <c r="S5775" i="6"/>
  <c r="S5774" i="6"/>
  <c r="S5773" i="6"/>
  <c r="S5772" i="6"/>
  <c r="S5771" i="6"/>
  <c r="S5770" i="6"/>
  <c r="S5769" i="6"/>
  <c r="S5768" i="6"/>
  <c r="S5767" i="6"/>
  <c r="S5766" i="6"/>
  <c r="S5765" i="6"/>
  <c r="S5764" i="6"/>
  <c r="S5763" i="6"/>
  <c r="S5762" i="6"/>
  <c r="S5761" i="6"/>
  <c r="S5760" i="6"/>
  <c r="S5759" i="6"/>
  <c r="S5758" i="6"/>
  <c r="S5757" i="6"/>
  <c r="S5756" i="6"/>
  <c r="S5755" i="6"/>
  <c r="S5754" i="6"/>
  <c r="S5753" i="6"/>
  <c r="S5752" i="6"/>
  <c r="S5751" i="6"/>
  <c r="S5750" i="6"/>
  <c r="S5749" i="6"/>
  <c r="S5748" i="6"/>
  <c r="S5747" i="6"/>
  <c r="S5746" i="6"/>
  <c r="S5745" i="6"/>
  <c r="S5744" i="6"/>
  <c r="S5743" i="6"/>
  <c r="S5742" i="6"/>
  <c r="S5741" i="6"/>
  <c r="S5740" i="6"/>
  <c r="S5739" i="6"/>
  <c r="S5738" i="6"/>
  <c r="S5737" i="6"/>
  <c r="S5736" i="6"/>
  <c r="S5735" i="6"/>
  <c r="S5734" i="6"/>
  <c r="S5733" i="6"/>
  <c r="S5732" i="6"/>
  <c r="S5731" i="6"/>
  <c r="S5730" i="6"/>
  <c r="S5729" i="6"/>
  <c r="S5728" i="6"/>
  <c r="S5727" i="6"/>
  <c r="S5726" i="6"/>
  <c r="S5725" i="6"/>
  <c r="S5724" i="6"/>
  <c r="S5723" i="6"/>
  <c r="S5722" i="6"/>
  <c r="S5721" i="6"/>
  <c r="S5720" i="6"/>
  <c r="S5719" i="6"/>
  <c r="S5718" i="6"/>
  <c r="S5717" i="6"/>
  <c r="S5716" i="6"/>
  <c r="S5715" i="6"/>
  <c r="S5714" i="6"/>
  <c r="S5713" i="6"/>
  <c r="S5712" i="6"/>
  <c r="S5711" i="6"/>
  <c r="S5710" i="6"/>
  <c r="S5709" i="6"/>
  <c r="S5708" i="6"/>
  <c r="S5707" i="6"/>
  <c r="S5706" i="6"/>
  <c r="S5705" i="6"/>
  <c r="S5704" i="6"/>
  <c r="S5703" i="6"/>
  <c r="S5702" i="6"/>
  <c r="S5701" i="6"/>
  <c r="S5700" i="6"/>
  <c r="S5699" i="6"/>
  <c r="S5698" i="6"/>
  <c r="S5697" i="6"/>
  <c r="S5696" i="6"/>
  <c r="S5695" i="6"/>
  <c r="S5694" i="6"/>
  <c r="S5693" i="6"/>
  <c r="S5692" i="6"/>
  <c r="S5691" i="6"/>
  <c r="S5690" i="6"/>
  <c r="S5689" i="6"/>
  <c r="S5688" i="6"/>
  <c r="S5687" i="6"/>
  <c r="S5686" i="6"/>
  <c r="S5685" i="6"/>
  <c r="S5684" i="6"/>
  <c r="S5683" i="6"/>
  <c r="S5682" i="6"/>
  <c r="S5681" i="6"/>
  <c r="S5680" i="6"/>
  <c r="S5679" i="6"/>
  <c r="S5678" i="6"/>
  <c r="S5677" i="6"/>
  <c r="S5676" i="6"/>
  <c r="S5675" i="6"/>
  <c r="S5674" i="6"/>
  <c r="S5673" i="6"/>
  <c r="S5672" i="6"/>
  <c r="S5671" i="6"/>
  <c r="S5670" i="6"/>
  <c r="S5669" i="6"/>
  <c r="S5668" i="6"/>
  <c r="S5667" i="6"/>
  <c r="S5666" i="6"/>
  <c r="S5665" i="6"/>
  <c r="S5664" i="6"/>
  <c r="S5663" i="6"/>
  <c r="S5662" i="6"/>
  <c r="S5661" i="6"/>
  <c r="S5660" i="6"/>
  <c r="S5659" i="6"/>
  <c r="S5658" i="6"/>
  <c r="S5657" i="6"/>
  <c r="S5656" i="6"/>
  <c r="S5655" i="6"/>
  <c r="S5654" i="6"/>
  <c r="S5653" i="6"/>
  <c r="S5652" i="6"/>
  <c r="S5651" i="6"/>
  <c r="S5650" i="6"/>
  <c r="S5649" i="6"/>
  <c r="S5648" i="6"/>
  <c r="S5647" i="6"/>
  <c r="S5646" i="6"/>
  <c r="S5645" i="6"/>
  <c r="S5644" i="6"/>
  <c r="S5643" i="6"/>
  <c r="S5642" i="6"/>
  <c r="S5641" i="6"/>
  <c r="S5640" i="6"/>
  <c r="S5639" i="6"/>
  <c r="S5638" i="6"/>
  <c r="S5637" i="6"/>
  <c r="S5636" i="6"/>
  <c r="S5635" i="6"/>
  <c r="S5634" i="6"/>
  <c r="S5633" i="6"/>
  <c r="S5632" i="6"/>
  <c r="S5631" i="6"/>
  <c r="S5630" i="6"/>
  <c r="S5629" i="6"/>
  <c r="S5628" i="6"/>
  <c r="S5627" i="6"/>
  <c r="S5626" i="6"/>
  <c r="S5625" i="6"/>
  <c r="S5624" i="6"/>
  <c r="S5623" i="6"/>
  <c r="S5622" i="6"/>
  <c r="S5621" i="6"/>
  <c r="S5620" i="6"/>
  <c r="S5619" i="6"/>
  <c r="S5618" i="6"/>
  <c r="S5617" i="6"/>
  <c r="S5616" i="6"/>
  <c r="S5615" i="6"/>
  <c r="S5614" i="6"/>
  <c r="S5613" i="6"/>
  <c r="S5612" i="6"/>
  <c r="S5611" i="6"/>
  <c r="S5610" i="6"/>
  <c r="S5609" i="6"/>
  <c r="S5608" i="6"/>
  <c r="S5607" i="6"/>
  <c r="S5606" i="6"/>
  <c r="S5605" i="6"/>
  <c r="S5604" i="6"/>
  <c r="S5603" i="6"/>
  <c r="S5602" i="6"/>
  <c r="S5601" i="6"/>
  <c r="S5600" i="6"/>
  <c r="S5599" i="6"/>
  <c r="S5598" i="6"/>
  <c r="S5597" i="6"/>
  <c r="S5596" i="6"/>
  <c r="S5595" i="6"/>
  <c r="S5594" i="6"/>
  <c r="S5593" i="6"/>
  <c r="S5592" i="6"/>
  <c r="S5591" i="6"/>
  <c r="S5590" i="6"/>
  <c r="S5589" i="6"/>
  <c r="S5588" i="6"/>
  <c r="S5587" i="6"/>
  <c r="S5586" i="6"/>
  <c r="S5585" i="6"/>
  <c r="S5584" i="6"/>
  <c r="S5583" i="6"/>
  <c r="S5582" i="6"/>
  <c r="S5581" i="6"/>
  <c r="S5580" i="6"/>
  <c r="S5579" i="6"/>
  <c r="S5578" i="6"/>
  <c r="S5577" i="6"/>
  <c r="S5576" i="6"/>
  <c r="S5575" i="6"/>
  <c r="S5574" i="6"/>
  <c r="S5573" i="6"/>
  <c r="S5572" i="6"/>
  <c r="S5571" i="6"/>
  <c r="S5570" i="6"/>
  <c r="S5569" i="6"/>
  <c r="S5568" i="6"/>
  <c r="S5567" i="6"/>
  <c r="S5566" i="6"/>
  <c r="S5565" i="6"/>
  <c r="S5564" i="6"/>
  <c r="S5563" i="6"/>
  <c r="S5562" i="6"/>
  <c r="S5561" i="6"/>
  <c r="S5560" i="6"/>
  <c r="S5559" i="6"/>
  <c r="S5558" i="6"/>
  <c r="S5557" i="6"/>
  <c r="S5556" i="6"/>
  <c r="S5555" i="6"/>
  <c r="S5554" i="6"/>
  <c r="S5553" i="6"/>
  <c r="S5552" i="6"/>
  <c r="S5551" i="6"/>
  <c r="S5550" i="6"/>
  <c r="S5549" i="6"/>
  <c r="S5548" i="6"/>
  <c r="S5547" i="6"/>
  <c r="S5546" i="6"/>
  <c r="S5545" i="6"/>
  <c r="S5544" i="6"/>
  <c r="S5543" i="6"/>
  <c r="S5542" i="6"/>
  <c r="S5541" i="6"/>
  <c r="S5540" i="6"/>
  <c r="S5539" i="6"/>
  <c r="S5538" i="6"/>
  <c r="S5537" i="6"/>
  <c r="S5536" i="6"/>
  <c r="S5535" i="6"/>
  <c r="S5534" i="6"/>
  <c r="S5533" i="6"/>
  <c r="S5532" i="6"/>
  <c r="S5531" i="6"/>
  <c r="S5530" i="6"/>
  <c r="S5529" i="6"/>
  <c r="S5528" i="6"/>
  <c r="S5527" i="6"/>
  <c r="S5526" i="6"/>
  <c r="S5525" i="6"/>
  <c r="S5524" i="6"/>
  <c r="S5523" i="6"/>
  <c r="S5522" i="6"/>
  <c r="S5521" i="6"/>
  <c r="S5520" i="6"/>
  <c r="S5519" i="6"/>
  <c r="S5518" i="6"/>
  <c r="S5517" i="6"/>
  <c r="S5516" i="6"/>
  <c r="S5515" i="6"/>
  <c r="S5514" i="6"/>
  <c r="S5513" i="6"/>
  <c r="S5512" i="6"/>
  <c r="S5511" i="6"/>
  <c r="S5510" i="6"/>
  <c r="S5509" i="6"/>
  <c r="S5508" i="6"/>
  <c r="S5507" i="6"/>
  <c r="S5506" i="6"/>
  <c r="S5505" i="6"/>
  <c r="S5504" i="6"/>
  <c r="S5503" i="6"/>
  <c r="S5502" i="6"/>
  <c r="S5501" i="6"/>
  <c r="S5500" i="6"/>
  <c r="S5499" i="6"/>
  <c r="S5498" i="6"/>
  <c r="S5497" i="6"/>
  <c r="S5496" i="6"/>
  <c r="S5495" i="6"/>
  <c r="S5494" i="6"/>
  <c r="S5493" i="6"/>
  <c r="S5492" i="6"/>
  <c r="S5491" i="6"/>
  <c r="S5490" i="6"/>
  <c r="S5489" i="6"/>
  <c r="S5488" i="6"/>
  <c r="S5487" i="6"/>
  <c r="S5486" i="6"/>
  <c r="S5485" i="6"/>
  <c r="S5484" i="6"/>
  <c r="S5483" i="6"/>
  <c r="S5482" i="6"/>
  <c r="S5481" i="6"/>
  <c r="S5480" i="6"/>
  <c r="S5479" i="6"/>
  <c r="S5478" i="6"/>
  <c r="S5477" i="6"/>
  <c r="S5476" i="6"/>
  <c r="S5475" i="6"/>
  <c r="S5474" i="6"/>
  <c r="S5473" i="6"/>
  <c r="S5472" i="6"/>
  <c r="S5471" i="6"/>
  <c r="S5470" i="6"/>
  <c r="S5469" i="6"/>
  <c r="S5468" i="6"/>
  <c r="S5467" i="6"/>
  <c r="S5466" i="6"/>
  <c r="S5465" i="6"/>
  <c r="S5464" i="6"/>
  <c r="S5463" i="6"/>
  <c r="S5462" i="6"/>
  <c r="S5461" i="6"/>
  <c r="S5460" i="6"/>
  <c r="S5459" i="6"/>
  <c r="S5458" i="6"/>
  <c r="S5457" i="6"/>
  <c r="S5456" i="6"/>
  <c r="S5455" i="6"/>
  <c r="S5454" i="6"/>
  <c r="S5453" i="6"/>
  <c r="S5452" i="6"/>
  <c r="S5451" i="6"/>
  <c r="S5450" i="6"/>
  <c r="S5449" i="6"/>
  <c r="S5448" i="6"/>
  <c r="S5447" i="6"/>
  <c r="S5446" i="6"/>
  <c r="S5445" i="6"/>
  <c r="S5444" i="6"/>
  <c r="S5443" i="6"/>
  <c r="S5442" i="6"/>
  <c r="S5441" i="6"/>
  <c r="S5440" i="6"/>
  <c r="S5439" i="6"/>
  <c r="S5438" i="6"/>
  <c r="S5437" i="6"/>
  <c r="S5436" i="6"/>
  <c r="S5435" i="6"/>
  <c r="S5434" i="6"/>
  <c r="S5433" i="6"/>
  <c r="S5432" i="6"/>
  <c r="S5431" i="6"/>
  <c r="S5430" i="6"/>
  <c r="S5429" i="6"/>
  <c r="S5428" i="6"/>
  <c r="S5427" i="6"/>
  <c r="S5426" i="6"/>
  <c r="S5425" i="6"/>
  <c r="S5424" i="6"/>
  <c r="S5423" i="6"/>
  <c r="S5422" i="6"/>
  <c r="S5421" i="6"/>
  <c r="S5420" i="6"/>
  <c r="S5419" i="6"/>
  <c r="S5418" i="6"/>
  <c r="S5417" i="6"/>
  <c r="S5416" i="6"/>
  <c r="S5415" i="6"/>
  <c r="S5414" i="6"/>
  <c r="S5413" i="6"/>
  <c r="S5412" i="6"/>
  <c r="S5411" i="6"/>
  <c r="S5410" i="6"/>
  <c r="S5409" i="6"/>
  <c r="S5408" i="6"/>
  <c r="S5407" i="6"/>
  <c r="S5406" i="6"/>
  <c r="S5405" i="6"/>
  <c r="S5404" i="6"/>
  <c r="S5403" i="6"/>
  <c r="S5402" i="6"/>
  <c r="S5401" i="6"/>
  <c r="S5400" i="6"/>
  <c r="S5399" i="6"/>
  <c r="S5398" i="6"/>
  <c r="S5397" i="6"/>
  <c r="S5396" i="6"/>
  <c r="S5395" i="6"/>
  <c r="S5394" i="6"/>
  <c r="S5393" i="6"/>
  <c r="S5392" i="6"/>
  <c r="S5391" i="6"/>
  <c r="S5390" i="6"/>
  <c r="S5389" i="6"/>
  <c r="S5388" i="6"/>
  <c r="S5387" i="6"/>
  <c r="S5386" i="6"/>
  <c r="S5385" i="6"/>
  <c r="S5384" i="6"/>
  <c r="S5383" i="6"/>
  <c r="S5382" i="6"/>
  <c r="S5381" i="6"/>
  <c r="S5380" i="6"/>
  <c r="S5379" i="6"/>
  <c r="S5378" i="6"/>
  <c r="S5377" i="6"/>
  <c r="S5376" i="6"/>
  <c r="S5375" i="6"/>
  <c r="S5374" i="6"/>
  <c r="S5373" i="6"/>
  <c r="S5372" i="6"/>
  <c r="S5371" i="6"/>
  <c r="S5370" i="6"/>
  <c r="S5369" i="6"/>
  <c r="S5368" i="6"/>
  <c r="S5367" i="6"/>
  <c r="S5366" i="6"/>
  <c r="S5365" i="6"/>
  <c r="S5364" i="6"/>
  <c r="S5363" i="6"/>
  <c r="S5362" i="6"/>
  <c r="S5361" i="6"/>
  <c r="S5360" i="6"/>
  <c r="S5359" i="6"/>
  <c r="S5358" i="6"/>
  <c r="S5357" i="6"/>
  <c r="S5356" i="6"/>
  <c r="S5355" i="6"/>
  <c r="S5354" i="6"/>
  <c r="S5353" i="6"/>
  <c r="S5352" i="6"/>
  <c r="S5351" i="6"/>
  <c r="S5350" i="6"/>
  <c r="S5349" i="6"/>
  <c r="S5348" i="6"/>
  <c r="S5347" i="6"/>
  <c r="S5346" i="6"/>
  <c r="S5345" i="6"/>
  <c r="S5344" i="6"/>
  <c r="S5343" i="6"/>
  <c r="S5342" i="6"/>
  <c r="S5341" i="6"/>
  <c r="S5340" i="6"/>
  <c r="S5339" i="6"/>
  <c r="S5338" i="6"/>
  <c r="S5337" i="6"/>
  <c r="S5336" i="6"/>
  <c r="S5335" i="6"/>
  <c r="S5334" i="6"/>
  <c r="S5333" i="6"/>
  <c r="S5332" i="6"/>
  <c r="S5331" i="6"/>
  <c r="S5330" i="6"/>
  <c r="S5329" i="6"/>
  <c r="S5328" i="6"/>
  <c r="S5327" i="6"/>
  <c r="S5326" i="6"/>
  <c r="S5325" i="6"/>
  <c r="S5324" i="6"/>
  <c r="S5323" i="6"/>
  <c r="S5322" i="6"/>
  <c r="S5321" i="6"/>
  <c r="S5320" i="6"/>
  <c r="S5319" i="6"/>
  <c r="S5318" i="6"/>
  <c r="S5317" i="6"/>
  <c r="S5316" i="6"/>
  <c r="S5315" i="6"/>
  <c r="S5314" i="6"/>
  <c r="S5313" i="6"/>
  <c r="S5312" i="6"/>
  <c r="S5311" i="6"/>
  <c r="S5310" i="6"/>
  <c r="S5309" i="6"/>
  <c r="S5308" i="6"/>
  <c r="S5307" i="6"/>
  <c r="S5306" i="6"/>
  <c r="S5305" i="6"/>
  <c r="S5304" i="6"/>
  <c r="S5303" i="6"/>
  <c r="S5302" i="6"/>
  <c r="S5301" i="6"/>
  <c r="S5300" i="6"/>
  <c r="S5299" i="6"/>
  <c r="S5298" i="6"/>
  <c r="S5297" i="6"/>
  <c r="S5296" i="6"/>
  <c r="S5295" i="6"/>
  <c r="S5294" i="6"/>
  <c r="S5293" i="6"/>
  <c r="S5292" i="6"/>
  <c r="S5291" i="6"/>
  <c r="S5290" i="6"/>
  <c r="S5289" i="6"/>
  <c r="S5288" i="6"/>
  <c r="S5287" i="6"/>
  <c r="S5286" i="6"/>
  <c r="S5285" i="6"/>
  <c r="S5284" i="6"/>
  <c r="S5283" i="6"/>
  <c r="S5282" i="6"/>
  <c r="S5281" i="6"/>
  <c r="S5280" i="6"/>
  <c r="S5279" i="6"/>
  <c r="S5278" i="6"/>
  <c r="S5277" i="6"/>
  <c r="S5276" i="6"/>
  <c r="S5275" i="6"/>
  <c r="S5274" i="6"/>
  <c r="S5273" i="6"/>
  <c r="S5272" i="6"/>
  <c r="S5271" i="6"/>
  <c r="S5270" i="6"/>
  <c r="S5269" i="6"/>
  <c r="S5268" i="6"/>
  <c r="S5267" i="6"/>
  <c r="S5266" i="6"/>
  <c r="S5265" i="6"/>
  <c r="S5264" i="6"/>
  <c r="S5263" i="6"/>
  <c r="S5262" i="6"/>
  <c r="S5261" i="6"/>
  <c r="S5260" i="6"/>
  <c r="S5259" i="6"/>
  <c r="S5258" i="6"/>
  <c r="S5257" i="6"/>
  <c r="S5256" i="6"/>
  <c r="S5255" i="6"/>
  <c r="S5254" i="6"/>
  <c r="S5253" i="6"/>
  <c r="S5252" i="6"/>
  <c r="S5251" i="6"/>
  <c r="S5250" i="6"/>
  <c r="S5249" i="6"/>
  <c r="S5248" i="6"/>
  <c r="S5247" i="6"/>
  <c r="S5246" i="6"/>
  <c r="S5245" i="6"/>
  <c r="S5244" i="6"/>
  <c r="S5243" i="6"/>
  <c r="S5242" i="6"/>
  <c r="S5241" i="6"/>
  <c r="S5240" i="6"/>
  <c r="S5239" i="6"/>
  <c r="S5238" i="6"/>
  <c r="S5237" i="6"/>
  <c r="S5236" i="6"/>
  <c r="S5235" i="6"/>
  <c r="S5234" i="6"/>
  <c r="S5233" i="6"/>
  <c r="S5232" i="6"/>
  <c r="S5231" i="6"/>
  <c r="S5230" i="6"/>
  <c r="S5229" i="6"/>
  <c r="S5228" i="6"/>
  <c r="S5227" i="6"/>
  <c r="S5226" i="6"/>
  <c r="S5225" i="6"/>
  <c r="S5224" i="6"/>
  <c r="S5223" i="6"/>
  <c r="S5222" i="6"/>
  <c r="S5221" i="6"/>
  <c r="S5220" i="6"/>
  <c r="S5219" i="6"/>
  <c r="S5218" i="6"/>
  <c r="S5217" i="6"/>
  <c r="S5216" i="6"/>
  <c r="S5215" i="6"/>
  <c r="S5214" i="6"/>
  <c r="S5213" i="6"/>
  <c r="S5212" i="6"/>
  <c r="S5211" i="6"/>
  <c r="S5210" i="6"/>
  <c r="S5209" i="6"/>
  <c r="S5208" i="6"/>
  <c r="S5207" i="6"/>
  <c r="S5206" i="6"/>
  <c r="S5205" i="6"/>
  <c r="S5204" i="6"/>
  <c r="S5203" i="6"/>
  <c r="S5202" i="6"/>
  <c r="S5201" i="6"/>
  <c r="S5200" i="6"/>
  <c r="S5199" i="6"/>
  <c r="S5198" i="6"/>
  <c r="S5197" i="6"/>
  <c r="S5196" i="6"/>
  <c r="S5195" i="6"/>
  <c r="S5194" i="6"/>
  <c r="S5193" i="6"/>
  <c r="S5192" i="6"/>
  <c r="S5191" i="6"/>
  <c r="S5190" i="6"/>
  <c r="S5189" i="6"/>
  <c r="S5188" i="6"/>
  <c r="S5187" i="6"/>
  <c r="S5186" i="6"/>
  <c r="S5185" i="6"/>
  <c r="S5184" i="6"/>
  <c r="S5183" i="6"/>
  <c r="S5182" i="6"/>
  <c r="S5181" i="6"/>
  <c r="S5180" i="6"/>
  <c r="S5179" i="6"/>
  <c r="S5178" i="6"/>
  <c r="S5177" i="6"/>
  <c r="S5176" i="6"/>
  <c r="S5175" i="6"/>
  <c r="S5174" i="6"/>
  <c r="S5173" i="6"/>
  <c r="S5172" i="6"/>
  <c r="S5171" i="6"/>
  <c r="S5170" i="6"/>
  <c r="S5169" i="6"/>
  <c r="S5168" i="6"/>
  <c r="S5167" i="6"/>
  <c r="S5166" i="6"/>
  <c r="S5165" i="6"/>
  <c r="S5164" i="6"/>
  <c r="S5163" i="6"/>
  <c r="S5162" i="6"/>
  <c r="S5161" i="6"/>
  <c r="S5160" i="6"/>
  <c r="S5159" i="6"/>
  <c r="S5158" i="6"/>
  <c r="S5157" i="6"/>
  <c r="S5156" i="6"/>
  <c r="S5155" i="6"/>
  <c r="S5154" i="6"/>
  <c r="S5153" i="6"/>
  <c r="S5152" i="6"/>
  <c r="S5151" i="6"/>
  <c r="S5150" i="6"/>
  <c r="S5149" i="6"/>
  <c r="S5148" i="6"/>
  <c r="S5147" i="6"/>
  <c r="S5146" i="6"/>
  <c r="S5145" i="6"/>
  <c r="S5144" i="6"/>
  <c r="S5143" i="6"/>
  <c r="S5142" i="6"/>
  <c r="S5141" i="6"/>
  <c r="S5140" i="6"/>
  <c r="S5139" i="6"/>
  <c r="S5138" i="6"/>
  <c r="S5137" i="6"/>
  <c r="S5136" i="6"/>
  <c r="S5135" i="6"/>
  <c r="S5134" i="6"/>
  <c r="S5133" i="6"/>
  <c r="S5132" i="6"/>
  <c r="S5131" i="6"/>
  <c r="S5130" i="6"/>
  <c r="S5129" i="6"/>
  <c r="S5128" i="6"/>
  <c r="S5127" i="6"/>
  <c r="S5126" i="6"/>
  <c r="S5125" i="6"/>
  <c r="S5124" i="6"/>
  <c r="S5123" i="6"/>
  <c r="S5122" i="6"/>
  <c r="S5121" i="6"/>
  <c r="S5120" i="6"/>
  <c r="S5119" i="6"/>
  <c r="S5118" i="6"/>
  <c r="S5117" i="6"/>
  <c r="S5116" i="6"/>
  <c r="S5115" i="6"/>
  <c r="S5114" i="6"/>
  <c r="S5113" i="6"/>
  <c r="S5112" i="6"/>
  <c r="S5111" i="6"/>
  <c r="S5110" i="6"/>
  <c r="S5109" i="6"/>
  <c r="S5108" i="6"/>
  <c r="S5107" i="6"/>
  <c r="S5106" i="6"/>
  <c r="S5105" i="6"/>
  <c r="S5104" i="6"/>
  <c r="S5103" i="6"/>
  <c r="S5102" i="6"/>
  <c r="S5101" i="6"/>
  <c r="S5100" i="6"/>
  <c r="S5099" i="6"/>
  <c r="S5098" i="6"/>
  <c r="S5097" i="6"/>
  <c r="S5096" i="6"/>
  <c r="S5095" i="6"/>
  <c r="S5094" i="6"/>
  <c r="S5093" i="6"/>
  <c r="S5092" i="6"/>
  <c r="S5091" i="6"/>
  <c r="S5090" i="6"/>
  <c r="S5089" i="6"/>
  <c r="S5088" i="6"/>
  <c r="S5087" i="6"/>
  <c r="S5086" i="6"/>
  <c r="S5085" i="6"/>
  <c r="S5084" i="6"/>
  <c r="S5083" i="6"/>
  <c r="S5082" i="6"/>
  <c r="S5081" i="6"/>
  <c r="S5080" i="6"/>
  <c r="S5079" i="6"/>
  <c r="S5078" i="6"/>
  <c r="S5077" i="6"/>
  <c r="S5076" i="6"/>
  <c r="S5075" i="6"/>
  <c r="S5074" i="6"/>
  <c r="S5073" i="6"/>
  <c r="S5072" i="6"/>
  <c r="S5071" i="6"/>
  <c r="S5070" i="6"/>
  <c r="S5069" i="6"/>
  <c r="S5068" i="6"/>
  <c r="S5067" i="6"/>
  <c r="S5066" i="6"/>
  <c r="S5065" i="6"/>
  <c r="S5064" i="6"/>
  <c r="S5063" i="6"/>
  <c r="S5062" i="6"/>
  <c r="S5061" i="6"/>
  <c r="S5060" i="6"/>
  <c r="S5059" i="6"/>
  <c r="S5058" i="6"/>
  <c r="S5057" i="6"/>
  <c r="S5056" i="6"/>
  <c r="S5055" i="6"/>
  <c r="S5054" i="6"/>
  <c r="S5053" i="6"/>
  <c r="S5052" i="6"/>
  <c r="S5051" i="6"/>
  <c r="S5050" i="6"/>
  <c r="S5049" i="6"/>
  <c r="S5048" i="6"/>
  <c r="S5047" i="6"/>
  <c r="S5046" i="6"/>
  <c r="S5045" i="6"/>
  <c r="S5044" i="6"/>
  <c r="S5043" i="6"/>
  <c r="S5042" i="6"/>
  <c r="S5041" i="6"/>
  <c r="S5040" i="6"/>
  <c r="S5039" i="6"/>
  <c r="S5038" i="6"/>
  <c r="S5037" i="6"/>
  <c r="S5036" i="6"/>
  <c r="S5035" i="6"/>
  <c r="S5034" i="6"/>
  <c r="S5033" i="6"/>
  <c r="S5032" i="6"/>
  <c r="S5031" i="6"/>
  <c r="S5030" i="6"/>
  <c r="S5029" i="6"/>
  <c r="S5028" i="6"/>
  <c r="S5027" i="6"/>
  <c r="S5026" i="6"/>
  <c r="S5025" i="6"/>
  <c r="S5024" i="6"/>
  <c r="S5023" i="6"/>
  <c r="S5022" i="6"/>
  <c r="S5021" i="6"/>
  <c r="S5020" i="6"/>
  <c r="S5019" i="6"/>
  <c r="S5018" i="6"/>
  <c r="S5017" i="6"/>
  <c r="S5016" i="6"/>
  <c r="S5015" i="6"/>
  <c r="S5014" i="6"/>
  <c r="S5013" i="6"/>
  <c r="S5012" i="6"/>
  <c r="S5011" i="6"/>
  <c r="S5010" i="6"/>
  <c r="S5009" i="6"/>
  <c r="S5008" i="6"/>
  <c r="S5007" i="6"/>
  <c r="S5006" i="6"/>
  <c r="S5005" i="6"/>
  <c r="S5004" i="6"/>
  <c r="S5003" i="6"/>
  <c r="S5002" i="6"/>
  <c r="S5001" i="6"/>
  <c r="S5000" i="6"/>
  <c r="S4999" i="6"/>
  <c r="S4998" i="6"/>
  <c r="S4997" i="6"/>
  <c r="S4996" i="6"/>
  <c r="S4995" i="6"/>
  <c r="S4994" i="6"/>
  <c r="S4993" i="6"/>
  <c r="S4992" i="6"/>
  <c r="S4991" i="6"/>
  <c r="S4990" i="6"/>
  <c r="S4989" i="6"/>
  <c r="S4988" i="6"/>
  <c r="S4987" i="6"/>
  <c r="S4986" i="6"/>
  <c r="S4985" i="6"/>
  <c r="S4984" i="6"/>
  <c r="S4983" i="6"/>
  <c r="S4982" i="6"/>
  <c r="S4981" i="6"/>
  <c r="S4980" i="6"/>
  <c r="S4979" i="6"/>
  <c r="S4978" i="6"/>
  <c r="S4977" i="6"/>
  <c r="S4976" i="6"/>
  <c r="S4975" i="6"/>
  <c r="S4974" i="6"/>
  <c r="S4973" i="6"/>
  <c r="S4972" i="6"/>
  <c r="S4971" i="6"/>
  <c r="S4970" i="6"/>
  <c r="S4969" i="6"/>
  <c r="S4968" i="6"/>
  <c r="S4967" i="6"/>
  <c r="S4966" i="6"/>
  <c r="S4965" i="6"/>
  <c r="S4964" i="6"/>
  <c r="S4963" i="6"/>
  <c r="S4962" i="6"/>
  <c r="S4961" i="6"/>
  <c r="S4960" i="6"/>
  <c r="S4959" i="6"/>
  <c r="S4958" i="6"/>
  <c r="S4957" i="6"/>
  <c r="S4956" i="6"/>
  <c r="S4955" i="6"/>
  <c r="S4954" i="6"/>
  <c r="S4953" i="6"/>
  <c r="S4952" i="6"/>
  <c r="S4951" i="6"/>
  <c r="S4950" i="6"/>
  <c r="S4949" i="6"/>
  <c r="S4948" i="6"/>
  <c r="S4947" i="6"/>
  <c r="S4946" i="6"/>
  <c r="S4945" i="6"/>
  <c r="S4944" i="6"/>
  <c r="S4943" i="6"/>
  <c r="S4942" i="6"/>
  <c r="S4941" i="6"/>
  <c r="S4940" i="6"/>
  <c r="S4939" i="6"/>
  <c r="S4938" i="6"/>
  <c r="S4937" i="6"/>
  <c r="S4936" i="6"/>
  <c r="S4935" i="6"/>
  <c r="S4934" i="6"/>
  <c r="S4933" i="6"/>
  <c r="S4932" i="6"/>
  <c r="S4931" i="6"/>
  <c r="S4930" i="6"/>
  <c r="S4929" i="6"/>
  <c r="S4928" i="6"/>
  <c r="S4927" i="6"/>
  <c r="S4926" i="6"/>
  <c r="S4925" i="6"/>
  <c r="S4924" i="6"/>
  <c r="S4923" i="6"/>
  <c r="S4922" i="6"/>
  <c r="S4921" i="6"/>
  <c r="S4920" i="6"/>
  <c r="S4919" i="6"/>
  <c r="S4918" i="6"/>
  <c r="S4917" i="6"/>
  <c r="S4916" i="6"/>
  <c r="S4915" i="6"/>
  <c r="S4914" i="6"/>
  <c r="S4913" i="6"/>
  <c r="S4912" i="6"/>
  <c r="S4911" i="6"/>
  <c r="S4910" i="6"/>
  <c r="S4909" i="6"/>
  <c r="S4908" i="6"/>
  <c r="S4907" i="6"/>
  <c r="S4906" i="6"/>
  <c r="S4905" i="6"/>
  <c r="S4904" i="6"/>
  <c r="S4903" i="6"/>
  <c r="S4902" i="6"/>
  <c r="S4901" i="6"/>
  <c r="S4900" i="6"/>
  <c r="S4899" i="6"/>
  <c r="S4898" i="6"/>
  <c r="S4897" i="6"/>
  <c r="S4896" i="6"/>
  <c r="S4895" i="6"/>
  <c r="S4894" i="6"/>
  <c r="S4893" i="6"/>
  <c r="S4892" i="6"/>
  <c r="S4891" i="6"/>
  <c r="S4890" i="6"/>
  <c r="S4889" i="6"/>
  <c r="S4888" i="6"/>
  <c r="S4887" i="6"/>
  <c r="S4886" i="6"/>
  <c r="S4885" i="6"/>
  <c r="S4884" i="6"/>
  <c r="S4883" i="6"/>
  <c r="S4882" i="6"/>
  <c r="S4881" i="6"/>
  <c r="S4880" i="6"/>
  <c r="S4879" i="6"/>
  <c r="S4878" i="6"/>
  <c r="S4877" i="6"/>
  <c r="S4876" i="6"/>
  <c r="S4875" i="6"/>
  <c r="S4874" i="6"/>
  <c r="S4873" i="6"/>
  <c r="S4872" i="6"/>
  <c r="S4871" i="6"/>
  <c r="S4870" i="6"/>
  <c r="S4869" i="6"/>
  <c r="S4868" i="6"/>
  <c r="S4867" i="6"/>
  <c r="S4866" i="6"/>
  <c r="S4865" i="6"/>
  <c r="S4864" i="6"/>
  <c r="S4863" i="6"/>
  <c r="S4862" i="6"/>
  <c r="S4861" i="6"/>
  <c r="S4860" i="6"/>
  <c r="S4859" i="6"/>
  <c r="S4858" i="6"/>
  <c r="S4857" i="6"/>
  <c r="S4856" i="6"/>
  <c r="S4855" i="6"/>
  <c r="S4854" i="6"/>
  <c r="S4853" i="6"/>
  <c r="S4852" i="6"/>
  <c r="S4851" i="6"/>
  <c r="S4850" i="6"/>
  <c r="S4849" i="6"/>
  <c r="S4848" i="6"/>
  <c r="S4847" i="6"/>
  <c r="S4846" i="6"/>
  <c r="S4845" i="6"/>
  <c r="S4844" i="6"/>
  <c r="S4843" i="6"/>
  <c r="S4842" i="6"/>
  <c r="S4841" i="6"/>
  <c r="S4840" i="6"/>
  <c r="S4839" i="6"/>
  <c r="S4838" i="6"/>
  <c r="S4837" i="6"/>
  <c r="S4836" i="6"/>
  <c r="S4835" i="6"/>
  <c r="S4834" i="6"/>
  <c r="S4833" i="6"/>
  <c r="S4832" i="6"/>
  <c r="S4831" i="6"/>
  <c r="S4830" i="6"/>
  <c r="S4829" i="6"/>
  <c r="S4828" i="6"/>
  <c r="S4827" i="6"/>
  <c r="S4826" i="6"/>
  <c r="S4825" i="6"/>
  <c r="S4824" i="6"/>
  <c r="S4823" i="6"/>
  <c r="S4822" i="6"/>
  <c r="S4821" i="6"/>
  <c r="S4820" i="6"/>
  <c r="S4819" i="6"/>
  <c r="S4818" i="6"/>
  <c r="S4817" i="6"/>
  <c r="S4816" i="6"/>
  <c r="S4815" i="6"/>
  <c r="S4814" i="6"/>
  <c r="S4813" i="6"/>
  <c r="S4812" i="6"/>
  <c r="S4811" i="6"/>
  <c r="S4810" i="6"/>
  <c r="S4809" i="6"/>
  <c r="S4808" i="6"/>
  <c r="S4807" i="6"/>
  <c r="S4806" i="6"/>
  <c r="S4805" i="6"/>
  <c r="S4804" i="6"/>
  <c r="S4803" i="6"/>
  <c r="S4802" i="6"/>
  <c r="S4801" i="6"/>
  <c r="S4800" i="6"/>
  <c r="S4799" i="6"/>
  <c r="S4798" i="6"/>
  <c r="S4797" i="6"/>
  <c r="S4796" i="6"/>
  <c r="S4795" i="6"/>
  <c r="S4794" i="6"/>
  <c r="S4793" i="6"/>
  <c r="S4792" i="6"/>
  <c r="S4791" i="6"/>
  <c r="S4790" i="6"/>
  <c r="S4789" i="6"/>
  <c r="S4788" i="6"/>
  <c r="S4787" i="6"/>
  <c r="S4786" i="6"/>
  <c r="S4785" i="6"/>
  <c r="S4784" i="6"/>
  <c r="S4783" i="6"/>
  <c r="S4782" i="6"/>
  <c r="S4781" i="6"/>
  <c r="S4780" i="6"/>
  <c r="S4779" i="6"/>
  <c r="S4778" i="6"/>
  <c r="S4777" i="6"/>
  <c r="S4776" i="6"/>
  <c r="S4775" i="6"/>
  <c r="S4774" i="6"/>
  <c r="S4773" i="6"/>
  <c r="S4772" i="6"/>
  <c r="S4771" i="6"/>
  <c r="S4770" i="6"/>
  <c r="S4769" i="6"/>
  <c r="S4768" i="6"/>
  <c r="S4767" i="6"/>
  <c r="S4766" i="6"/>
  <c r="S4765" i="6"/>
  <c r="S4764" i="6"/>
  <c r="S4763" i="6"/>
  <c r="S4762" i="6"/>
  <c r="S4761" i="6"/>
  <c r="S4760" i="6"/>
  <c r="S4759" i="6"/>
  <c r="S4758" i="6"/>
  <c r="S4757" i="6"/>
  <c r="S4756" i="6"/>
  <c r="S4755" i="6"/>
  <c r="S4754" i="6"/>
  <c r="S4753" i="6"/>
  <c r="S4752" i="6"/>
  <c r="S4751" i="6"/>
  <c r="S4750" i="6"/>
  <c r="S4749" i="6"/>
  <c r="S4748" i="6"/>
  <c r="S4747" i="6"/>
  <c r="S4746" i="6"/>
  <c r="S4745" i="6"/>
  <c r="S4744" i="6"/>
  <c r="S4743" i="6"/>
  <c r="S4742" i="6"/>
  <c r="S4741" i="6"/>
  <c r="S4740" i="6"/>
  <c r="S4739" i="6"/>
  <c r="S4738" i="6"/>
  <c r="S4737" i="6"/>
  <c r="S4736" i="6"/>
  <c r="S4735" i="6"/>
  <c r="S4734" i="6"/>
  <c r="S4733" i="6"/>
  <c r="S4732" i="6"/>
  <c r="S4731" i="6"/>
  <c r="S4730" i="6"/>
  <c r="S4729" i="6"/>
  <c r="S4728" i="6"/>
  <c r="S4727" i="6"/>
  <c r="S4726" i="6"/>
  <c r="S4725" i="6"/>
  <c r="S4724" i="6"/>
  <c r="S4723" i="6"/>
  <c r="S4722" i="6"/>
  <c r="S4721" i="6"/>
  <c r="S4720" i="6"/>
  <c r="S4719" i="6"/>
  <c r="S4718" i="6"/>
  <c r="S4717" i="6"/>
  <c r="S4716" i="6"/>
  <c r="S4715" i="6"/>
  <c r="S4714" i="6"/>
  <c r="S4713" i="6"/>
  <c r="S4712" i="6"/>
  <c r="S4711" i="6"/>
  <c r="S4710" i="6"/>
  <c r="S4709" i="6"/>
  <c r="S4708" i="6"/>
  <c r="S4707" i="6"/>
  <c r="S4706" i="6"/>
  <c r="S4705" i="6"/>
  <c r="S4704" i="6"/>
  <c r="S4703" i="6"/>
  <c r="S4702" i="6"/>
  <c r="S4701" i="6"/>
  <c r="S4700" i="6"/>
  <c r="S4699" i="6"/>
  <c r="S4698" i="6"/>
  <c r="S4697" i="6"/>
  <c r="S4696" i="6"/>
  <c r="S4695" i="6"/>
  <c r="S4694" i="6"/>
  <c r="S4693" i="6"/>
  <c r="S4692" i="6"/>
  <c r="S4691" i="6"/>
  <c r="S4690" i="6"/>
  <c r="S4689" i="6"/>
  <c r="S4688" i="6"/>
  <c r="S4687" i="6"/>
  <c r="S4686" i="6"/>
  <c r="S4685" i="6"/>
  <c r="S4684" i="6"/>
  <c r="S4683" i="6"/>
  <c r="S4682" i="6"/>
  <c r="S4681" i="6"/>
  <c r="S4680" i="6"/>
  <c r="S4679" i="6"/>
  <c r="S4678" i="6"/>
  <c r="S4677" i="6"/>
  <c r="S4676" i="6"/>
  <c r="S4675" i="6"/>
  <c r="S4674" i="6"/>
  <c r="S4673" i="6"/>
  <c r="S4672" i="6"/>
  <c r="S4671" i="6"/>
  <c r="S4670" i="6"/>
  <c r="S4669" i="6"/>
  <c r="S4668" i="6"/>
  <c r="S4667" i="6"/>
  <c r="S4666" i="6"/>
  <c r="S4665" i="6"/>
  <c r="S4664" i="6"/>
  <c r="S4663" i="6"/>
  <c r="S4662" i="6"/>
  <c r="S4661" i="6"/>
  <c r="S4660" i="6"/>
  <c r="S4659" i="6"/>
  <c r="S4658" i="6"/>
  <c r="S4657" i="6"/>
  <c r="S4656" i="6"/>
  <c r="S4655" i="6"/>
  <c r="S4654" i="6"/>
  <c r="S4653" i="6"/>
  <c r="S4652" i="6"/>
  <c r="S4651" i="6"/>
  <c r="S4650" i="6"/>
  <c r="S4649" i="6"/>
  <c r="S4648" i="6"/>
  <c r="S4647" i="6"/>
  <c r="S4646" i="6"/>
  <c r="S4645" i="6"/>
  <c r="S4644" i="6"/>
  <c r="S4643" i="6"/>
  <c r="S4642" i="6"/>
  <c r="S4641" i="6"/>
  <c r="S4640" i="6"/>
  <c r="S4639" i="6"/>
  <c r="S4638" i="6"/>
  <c r="S4637" i="6"/>
  <c r="S4636" i="6"/>
  <c r="S4635" i="6"/>
  <c r="S4634" i="6"/>
  <c r="S4633" i="6"/>
  <c r="S4632" i="6"/>
  <c r="S4631" i="6"/>
  <c r="S4630" i="6"/>
  <c r="S4629" i="6"/>
  <c r="S4628" i="6"/>
  <c r="S4627" i="6"/>
  <c r="S4626" i="6"/>
  <c r="S4625" i="6"/>
  <c r="S4624" i="6"/>
  <c r="S4623" i="6"/>
  <c r="S4622" i="6"/>
  <c r="S4621" i="6"/>
  <c r="S4620" i="6"/>
  <c r="S4619" i="6"/>
  <c r="S4618" i="6"/>
  <c r="S4617" i="6"/>
  <c r="S4616" i="6"/>
  <c r="S4615" i="6"/>
  <c r="S4614" i="6"/>
  <c r="S4613" i="6"/>
  <c r="S4612" i="6"/>
  <c r="S4611" i="6"/>
  <c r="S4610" i="6"/>
  <c r="S4609" i="6"/>
  <c r="S4608" i="6"/>
  <c r="S4607" i="6"/>
  <c r="S4606" i="6"/>
  <c r="S4605" i="6"/>
  <c r="S4604" i="6"/>
  <c r="S4603" i="6"/>
  <c r="S4602" i="6"/>
  <c r="S4601" i="6"/>
  <c r="S4600" i="6"/>
  <c r="S4599" i="6"/>
  <c r="S4598" i="6"/>
  <c r="S4597" i="6"/>
  <c r="S4596" i="6"/>
  <c r="S4595" i="6"/>
  <c r="S4594" i="6"/>
  <c r="S4593" i="6"/>
  <c r="S4592" i="6"/>
  <c r="S4591" i="6"/>
  <c r="S4590" i="6"/>
  <c r="S4589" i="6"/>
  <c r="S4588" i="6"/>
  <c r="S4587" i="6"/>
  <c r="S4586" i="6"/>
  <c r="S4585" i="6"/>
  <c r="S4584" i="6"/>
  <c r="S4583" i="6"/>
  <c r="S4582" i="6"/>
  <c r="S4581" i="6"/>
  <c r="S4580" i="6"/>
  <c r="S4579" i="6"/>
  <c r="S4578" i="6"/>
  <c r="S4577" i="6"/>
  <c r="S4576" i="6"/>
  <c r="S4575" i="6"/>
  <c r="S4574" i="6"/>
  <c r="S4573" i="6"/>
  <c r="S4572" i="6"/>
  <c r="S4571" i="6"/>
  <c r="S4570" i="6"/>
  <c r="S4569" i="6"/>
  <c r="S4568" i="6"/>
  <c r="S4567" i="6"/>
  <c r="S4566" i="6"/>
  <c r="S4565" i="6"/>
  <c r="S4564" i="6"/>
  <c r="S4563" i="6"/>
  <c r="S4562" i="6"/>
  <c r="S4561" i="6"/>
  <c r="S4560" i="6"/>
  <c r="S4559" i="6"/>
  <c r="S4558" i="6"/>
  <c r="S4557" i="6"/>
  <c r="S4556" i="6"/>
  <c r="S4555" i="6"/>
  <c r="S4554" i="6"/>
  <c r="S4553" i="6"/>
  <c r="S4552" i="6"/>
  <c r="S4551" i="6"/>
  <c r="S4550" i="6"/>
  <c r="S4549" i="6"/>
  <c r="S4548" i="6"/>
  <c r="S4547" i="6"/>
  <c r="S4546" i="6"/>
  <c r="S4545" i="6"/>
  <c r="S4544" i="6"/>
  <c r="S4543" i="6"/>
  <c r="S4542" i="6"/>
  <c r="S4541" i="6"/>
  <c r="S4540" i="6"/>
  <c r="S4539" i="6"/>
  <c r="S4538" i="6"/>
  <c r="S4537" i="6"/>
  <c r="S4536" i="6"/>
  <c r="S4535" i="6"/>
  <c r="S4534" i="6"/>
  <c r="S4533" i="6"/>
  <c r="S4532" i="6"/>
  <c r="S4531" i="6"/>
  <c r="S4530" i="6"/>
  <c r="S4529" i="6"/>
  <c r="S4528" i="6"/>
  <c r="S4527" i="6"/>
  <c r="S4526" i="6"/>
  <c r="S4525" i="6"/>
  <c r="S4524" i="6"/>
  <c r="S4523" i="6"/>
  <c r="S4522" i="6"/>
  <c r="S4521" i="6"/>
  <c r="S4520" i="6"/>
  <c r="S4519" i="6"/>
  <c r="S4518" i="6"/>
  <c r="S4517" i="6"/>
  <c r="S4516" i="6"/>
  <c r="S4515" i="6"/>
  <c r="S4514" i="6"/>
  <c r="S4513" i="6"/>
  <c r="S4512" i="6"/>
  <c r="S4511" i="6"/>
  <c r="S4510" i="6"/>
  <c r="S4509" i="6"/>
  <c r="S4508" i="6"/>
  <c r="S4507" i="6"/>
  <c r="S4506" i="6"/>
  <c r="S4505" i="6"/>
  <c r="S4504" i="6"/>
  <c r="S4503" i="6"/>
  <c r="S4502" i="6"/>
  <c r="S4501" i="6"/>
  <c r="S4500" i="6"/>
  <c r="S4499" i="6"/>
  <c r="S4498" i="6"/>
  <c r="S4497" i="6"/>
  <c r="S4496" i="6"/>
  <c r="S4495" i="6"/>
  <c r="S4494" i="6"/>
  <c r="S4493" i="6"/>
  <c r="S4492" i="6"/>
  <c r="S4491" i="6"/>
  <c r="S4490" i="6"/>
  <c r="S4489" i="6"/>
  <c r="S4488" i="6"/>
  <c r="S4487" i="6"/>
  <c r="S4486" i="6"/>
  <c r="S4485" i="6"/>
  <c r="S4484" i="6"/>
  <c r="S4483" i="6"/>
  <c r="S4482" i="6"/>
  <c r="S4481" i="6"/>
  <c r="S4480" i="6"/>
  <c r="S4479" i="6"/>
  <c r="S4478" i="6"/>
  <c r="S4477" i="6"/>
  <c r="S4476" i="6"/>
  <c r="S4475" i="6"/>
  <c r="S4474" i="6"/>
  <c r="S4473" i="6"/>
  <c r="S4472" i="6"/>
  <c r="S4471" i="6"/>
  <c r="S4470" i="6"/>
  <c r="S4469" i="6"/>
  <c r="S4468" i="6"/>
  <c r="S4467" i="6"/>
  <c r="S4466" i="6"/>
  <c r="S4465" i="6"/>
  <c r="S4464" i="6"/>
  <c r="S4463" i="6"/>
  <c r="S4462" i="6"/>
  <c r="S4461" i="6"/>
  <c r="S4460" i="6"/>
  <c r="S4459" i="6"/>
  <c r="S4458" i="6"/>
  <c r="S4457" i="6"/>
  <c r="S4456" i="6"/>
  <c r="S4455" i="6"/>
  <c r="S4454" i="6"/>
  <c r="S4453" i="6"/>
  <c r="S4452" i="6"/>
  <c r="S4451" i="6"/>
  <c r="S4450" i="6"/>
  <c r="S4449" i="6"/>
  <c r="S4448" i="6"/>
  <c r="S4447" i="6"/>
  <c r="S4446" i="6"/>
  <c r="S4445" i="6"/>
  <c r="S4444" i="6"/>
  <c r="S4443" i="6"/>
  <c r="S4442" i="6"/>
  <c r="S4441" i="6"/>
  <c r="S4440" i="6"/>
  <c r="S4439" i="6"/>
  <c r="S4438" i="6"/>
  <c r="S4437" i="6"/>
  <c r="S4436" i="6"/>
  <c r="S4435" i="6"/>
  <c r="S4434" i="6"/>
  <c r="S4433" i="6"/>
  <c r="S4432" i="6"/>
  <c r="S4431" i="6"/>
  <c r="S4430" i="6"/>
  <c r="S4429" i="6"/>
  <c r="S4428" i="6"/>
  <c r="S4427" i="6"/>
  <c r="S4426" i="6"/>
  <c r="S4425" i="6"/>
  <c r="S4424" i="6"/>
  <c r="S4423" i="6"/>
  <c r="S4422" i="6"/>
  <c r="S4421" i="6"/>
  <c r="S4420" i="6"/>
  <c r="S4419" i="6"/>
  <c r="S4418" i="6"/>
  <c r="S4417" i="6"/>
  <c r="S4416" i="6"/>
  <c r="S4415" i="6"/>
  <c r="S4414" i="6"/>
  <c r="S4413" i="6"/>
  <c r="S4412" i="6"/>
  <c r="S4411" i="6"/>
  <c r="S4410" i="6"/>
  <c r="S4409" i="6"/>
  <c r="S4408" i="6"/>
  <c r="S4407" i="6"/>
  <c r="S4406" i="6"/>
  <c r="S4405" i="6"/>
  <c r="S4404" i="6"/>
  <c r="S4403" i="6"/>
  <c r="S4402" i="6"/>
  <c r="S4401" i="6"/>
  <c r="S4400" i="6"/>
  <c r="S4399" i="6"/>
  <c r="S4398" i="6"/>
  <c r="S4397" i="6"/>
  <c r="S4396" i="6"/>
  <c r="S4395" i="6"/>
  <c r="S4394" i="6"/>
  <c r="S4393" i="6"/>
  <c r="S4392" i="6"/>
  <c r="S4391" i="6"/>
  <c r="S4390" i="6"/>
  <c r="S4389" i="6"/>
  <c r="S4388" i="6"/>
  <c r="S4387" i="6"/>
  <c r="S4386" i="6"/>
  <c r="S4385" i="6"/>
  <c r="S4384" i="6"/>
  <c r="S4383" i="6"/>
  <c r="S4382" i="6"/>
  <c r="S4381" i="6"/>
  <c r="S4380" i="6"/>
  <c r="S4379" i="6"/>
  <c r="S4378" i="6"/>
  <c r="S4377" i="6"/>
  <c r="S4376" i="6"/>
  <c r="S4375" i="6"/>
  <c r="S4374" i="6"/>
  <c r="S4373" i="6"/>
  <c r="S4372" i="6"/>
  <c r="S4371" i="6"/>
  <c r="S4370" i="6"/>
  <c r="S4369" i="6"/>
  <c r="S4368" i="6"/>
  <c r="S4367" i="6"/>
  <c r="S4366" i="6"/>
  <c r="S4365" i="6"/>
  <c r="S4364" i="6"/>
  <c r="S4363" i="6"/>
  <c r="S4362" i="6"/>
  <c r="S4361" i="6"/>
  <c r="S4360" i="6"/>
  <c r="S4359" i="6"/>
  <c r="S4358" i="6"/>
  <c r="S4357" i="6"/>
  <c r="S4356" i="6"/>
  <c r="S4355" i="6"/>
  <c r="S4354" i="6"/>
  <c r="S4353" i="6"/>
  <c r="S4352" i="6"/>
  <c r="S4351" i="6"/>
  <c r="S4350" i="6"/>
  <c r="S4349" i="6"/>
  <c r="S4348" i="6"/>
  <c r="S4347" i="6"/>
  <c r="S4346" i="6"/>
  <c r="S4345" i="6"/>
  <c r="S4344" i="6"/>
  <c r="S4343" i="6"/>
  <c r="S4342" i="6"/>
  <c r="S4341" i="6"/>
  <c r="S4340" i="6"/>
  <c r="S4339" i="6"/>
  <c r="S4338" i="6"/>
  <c r="S4337" i="6"/>
  <c r="S4336" i="6"/>
  <c r="S4335" i="6"/>
  <c r="S4334" i="6"/>
  <c r="S4333" i="6"/>
  <c r="S4332" i="6"/>
  <c r="S4331" i="6"/>
  <c r="S4330" i="6"/>
  <c r="S4329" i="6"/>
  <c r="S4328" i="6"/>
  <c r="S4327" i="6"/>
  <c r="S4326" i="6"/>
  <c r="S4325" i="6"/>
  <c r="S4324" i="6"/>
  <c r="S4323" i="6"/>
  <c r="S4322" i="6"/>
  <c r="S4321" i="6"/>
  <c r="S4320" i="6"/>
  <c r="S4319" i="6"/>
  <c r="S4318" i="6"/>
  <c r="S4317" i="6"/>
  <c r="S4316" i="6"/>
  <c r="S4315" i="6"/>
  <c r="S4314" i="6"/>
  <c r="S4313" i="6"/>
  <c r="S4312" i="6"/>
  <c r="S4311" i="6"/>
  <c r="S4310" i="6"/>
  <c r="S4309" i="6"/>
  <c r="S4308" i="6"/>
  <c r="S4307" i="6"/>
  <c r="S4306" i="6"/>
  <c r="S4305" i="6"/>
  <c r="S4304" i="6"/>
  <c r="S4303" i="6"/>
  <c r="S4302" i="6"/>
  <c r="S4301" i="6"/>
  <c r="S4300" i="6"/>
  <c r="S4299" i="6"/>
  <c r="S4298" i="6"/>
  <c r="S4297" i="6"/>
  <c r="S4296" i="6"/>
  <c r="S4295" i="6"/>
  <c r="S4294" i="6"/>
  <c r="S4293" i="6"/>
  <c r="S4292" i="6"/>
  <c r="S4291" i="6"/>
  <c r="S4290" i="6"/>
  <c r="S4289" i="6"/>
  <c r="S4288" i="6"/>
  <c r="S4287" i="6"/>
  <c r="S4286" i="6"/>
  <c r="S4285" i="6"/>
  <c r="S4284" i="6"/>
  <c r="S4283" i="6"/>
  <c r="S4282" i="6"/>
  <c r="S4281" i="6"/>
  <c r="S4280" i="6"/>
  <c r="S4279" i="6"/>
  <c r="S4278" i="6"/>
  <c r="S4277" i="6"/>
  <c r="S4276" i="6"/>
  <c r="S4275" i="6"/>
  <c r="S4274" i="6"/>
  <c r="S4273" i="6"/>
  <c r="S4272" i="6"/>
  <c r="S4271" i="6"/>
  <c r="S4270" i="6"/>
  <c r="S4269" i="6"/>
  <c r="S4268" i="6"/>
  <c r="S4267" i="6"/>
  <c r="S4266" i="6"/>
  <c r="S4265" i="6"/>
  <c r="S4264" i="6"/>
  <c r="S4263" i="6"/>
  <c r="S4262" i="6"/>
  <c r="S4261" i="6"/>
  <c r="S4260" i="6"/>
  <c r="S4259" i="6"/>
  <c r="S4258" i="6"/>
  <c r="S4257" i="6"/>
  <c r="S4256" i="6"/>
  <c r="S4255" i="6"/>
  <c r="S4254" i="6"/>
  <c r="S4253" i="6"/>
  <c r="S4252" i="6"/>
  <c r="S4251" i="6"/>
  <c r="S4250" i="6"/>
  <c r="S4249" i="6"/>
  <c r="S4248" i="6"/>
  <c r="S4247" i="6"/>
  <c r="S4246" i="6"/>
  <c r="S4245" i="6"/>
  <c r="S4244" i="6"/>
  <c r="S4243" i="6"/>
  <c r="S4242" i="6"/>
  <c r="S4241" i="6"/>
  <c r="S4240" i="6"/>
  <c r="S4239" i="6"/>
  <c r="S4238" i="6"/>
  <c r="S4237" i="6"/>
  <c r="S4236" i="6"/>
  <c r="S4235" i="6"/>
  <c r="S4234" i="6"/>
  <c r="S4233" i="6"/>
  <c r="S4232" i="6"/>
  <c r="S4231" i="6"/>
  <c r="S4230" i="6"/>
  <c r="S4229" i="6"/>
  <c r="S4228" i="6"/>
  <c r="S4227" i="6"/>
  <c r="S4226" i="6"/>
  <c r="S4225" i="6"/>
  <c r="S4224" i="6"/>
  <c r="S4223" i="6"/>
  <c r="S4222" i="6"/>
  <c r="S4221" i="6"/>
  <c r="S4220" i="6"/>
  <c r="S4219" i="6"/>
  <c r="S4218" i="6"/>
  <c r="S4217" i="6"/>
  <c r="S4216" i="6"/>
  <c r="S4215" i="6"/>
  <c r="S4214" i="6"/>
  <c r="S4213" i="6"/>
  <c r="S4212" i="6"/>
  <c r="S4211" i="6"/>
  <c r="S4210" i="6"/>
  <c r="S4209" i="6"/>
  <c r="S4208" i="6"/>
  <c r="S4207" i="6"/>
  <c r="S4206" i="6"/>
  <c r="S4205" i="6"/>
  <c r="S4204" i="6"/>
  <c r="S4203" i="6"/>
  <c r="S4202" i="6"/>
  <c r="S4201" i="6"/>
  <c r="S4200" i="6"/>
  <c r="S4199" i="6"/>
  <c r="S4198" i="6"/>
  <c r="S4197" i="6"/>
  <c r="S4196" i="6"/>
  <c r="S4195" i="6"/>
  <c r="S4194" i="6"/>
  <c r="S4193" i="6"/>
  <c r="S4192" i="6"/>
  <c r="S4191" i="6"/>
  <c r="S4190" i="6"/>
  <c r="S4189" i="6"/>
  <c r="S4188" i="6"/>
  <c r="S4187" i="6"/>
  <c r="S4186" i="6"/>
  <c r="S4185" i="6"/>
  <c r="S4184" i="6"/>
  <c r="S4183" i="6"/>
  <c r="S4182" i="6"/>
  <c r="S4181" i="6"/>
  <c r="S4180" i="6"/>
  <c r="S4179" i="6"/>
  <c r="S4178" i="6"/>
  <c r="S4177" i="6"/>
  <c r="S4176" i="6"/>
  <c r="S4175" i="6"/>
  <c r="S4174" i="6"/>
  <c r="S4173" i="6"/>
  <c r="S4172" i="6"/>
  <c r="S4171" i="6"/>
  <c r="S4170" i="6"/>
  <c r="S4169" i="6"/>
  <c r="S4168" i="6"/>
  <c r="S4167" i="6"/>
  <c r="S4166" i="6"/>
  <c r="S4165" i="6"/>
  <c r="S4164" i="6"/>
  <c r="S4163" i="6"/>
  <c r="S4162" i="6"/>
  <c r="S4161" i="6"/>
  <c r="S4160" i="6"/>
  <c r="S4159" i="6"/>
  <c r="S4158" i="6"/>
  <c r="S4157" i="6"/>
  <c r="S4156" i="6"/>
  <c r="S4155" i="6"/>
  <c r="S4154" i="6"/>
  <c r="S4153" i="6"/>
  <c r="S4152" i="6"/>
  <c r="S4151" i="6"/>
  <c r="S4150" i="6"/>
  <c r="S4149" i="6"/>
  <c r="S4148" i="6"/>
  <c r="S4147" i="6"/>
  <c r="S4146" i="6"/>
  <c r="S4145" i="6"/>
  <c r="S4144" i="6"/>
  <c r="S4143" i="6"/>
  <c r="S4142" i="6"/>
  <c r="S4141" i="6"/>
  <c r="S4140" i="6"/>
  <c r="S4139" i="6"/>
  <c r="S4138" i="6"/>
  <c r="S4137" i="6"/>
  <c r="S4136" i="6"/>
  <c r="S4135" i="6"/>
  <c r="S4134" i="6"/>
  <c r="S4133" i="6"/>
  <c r="S4132" i="6"/>
  <c r="S4131" i="6"/>
  <c r="S4130" i="6"/>
  <c r="S4129" i="6"/>
  <c r="S4128" i="6"/>
  <c r="S4127" i="6"/>
  <c r="S4126" i="6"/>
  <c r="S4125" i="6"/>
  <c r="S4124" i="6"/>
  <c r="S4123" i="6"/>
  <c r="S4122" i="6"/>
  <c r="S4121" i="6"/>
  <c r="S4120" i="6"/>
  <c r="S4119" i="6"/>
  <c r="S4118" i="6"/>
  <c r="S4117" i="6"/>
  <c r="S4116" i="6"/>
  <c r="S4115" i="6"/>
  <c r="S4114" i="6"/>
  <c r="S4113" i="6"/>
  <c r="S4112" i="6"/>
  <c r="S4111" i="6"/>
  <c r="S4110" i="6"/>
  <c r="S4109" i="6"/>
  <c r="S4108" i="6"/>
  <c r="S4107" i="6"/>
  <c r="S4106" i="6"/>
  <c r="S4105" i="6"/>
  <c r="S4104" i="6"/>
  <c r="S4103" i="6"/>
  <c r="S4102" i="6"/>
  <c r="S4101" i="6"/>
  <c r="S4100" i="6"/>
  <c r="S4099" i="6"/>
  <c r="S4098" i="6"/>
  <c r="S4097" i="6"/>
  <c r="S4096" i="6"/>
  <c r="S4095" i="6"/>
  <c r="S4094" i="6"/>
  <c r="S4093" i="6"/>
  <c r="S4092" i="6"/>
  <c r="S4091" i="6"/>
  <c r="S4090" i="6"/>
  <c r="S4089" i="6"/>
  <c r="S4088" i="6"/>
  <c r="S4087" i="6"/>
  <c r="S4086" i="6"/>
  <c r="S4085" i="6"/>
  <c r="S4084" i="6"/>
  <c r="S4083" i="6"/>
  <c r="S4082" i="6"/>
  <c r="S4081" i="6"/>
  <c r="S4080" i="6"/>
  <c r="S4079" i="6"/>
  <c r="S4078" i="6"/>
  <c r="S4077" i="6"/>
  <c r="S4076" i="6"/>
  <c r="S4075" i="6"/>
  <c r="S4074" i="6"/>
  <c r="S4073" i="6"/>
  <c r="S4072" i="6"/>
  <c r="S4071" i="6"/>
  <c r="S4070" i="6"/>
  <c r="S4069" i="6"/>
  <c r="S4068" i="6"/>
  <c r="S4067" i="6"/>
  <c r="S4066" i="6"/>
  <c r="S4065" i="6"/>
  <c r="S4064" i="6"/>
  <c r="S4063" i="6"/>
  <c r="S4062" i="6"/>
  <c r="S4061" i="6"/>
  <c r="S4060" i="6"/>
  <c r="S4059" i="6"/>
  <c r="S4058" i="6"/>
  <c r="S4057" i="6"/>
  <c r="S4056" i="6"/>
  <c r="S4055" i="6"/>
  <c r="S4054" i="6"/>
  <c r="S4053" i="6"/>
  <c r="S4052" i="6"/>
  <c r="S4051" i="6"/>
  <c r="S4050" i="6"/>
  <c r="S4049" i="6"/>
  <c r="S4048" i="6"/>
  <c r="S4047" i="6"/>
  <c r="S4046" i="6"/>
  <c r="S4045" i="6"/>
  <c r="S4044" i="6"/>
  <c r="S4043" i="6"/>
  <c r="S4042" i="6"/>
  <c r="S4041" i="6"/>
  <c r="S4040" i="6"/>
  <c r="S4039" i="6"/>
  <c r="S4038" i="6"/>
  <c r="S4037" i="6"/>
  <c r="S4036" i="6"/>
  <c r="S4035" i="6"/>
  <c r="S4034" i="6"/>
  <c r="S4033" i="6"/>
  <c r="S4032" i="6"/>
  <c r="S4031" i="6"/>
  <c r="S4030" i="6"/>
  <c r="S4029" i="6"/>
  <c r="S4028" i="6"/>
  <c r="S4027" i="6"/>
  <c r="S4026" i="6"/>
  <c r="S4025" i="6"/>
  <c r="S4024" i="6"/>
  <c r="S4023" i="6"/>
  <c r="S4022" i="6"/>
  <c r="S4021" i="6"/>
  <c r="S4020" i="6"/>
  <c r="S4019" i="6"/>
  <c r="S4018" i="6"/>
  <c r="S4017" i="6"/>
  <c r="S4016" i="6"/>
  <c r="S4015" i="6"/>
  <c r="S4014" i="6"/>
  <c r="S4013" i="6"/>
  <c r="S4012" i="6"/>
  <c r="S4011" i="6"/>
  <c r="S4010" i="6"/>
  <c r="S4009" i="6"/>
  <c r="S4008" i="6"/>
  <c r="S4007" i="6"/>
  <c r="S4006" i="6"/>
  <c r="S4005" i="6"/>
  <c r="S4004" i="6"/>
  <c r="S4003" i="6"/>
  <c r="S4002" i="6"/>
  <c r="S4001" i="6"/>
  <c r="S4000" i="6"/>
  <c r="S3999" i="6"/>
  <c r="S3998" i="6"/>
  <c r="S3997" i="6"/>
  <c r="S3996" i="6"/>
  <c r="S3995" i="6"/>
  <c r="S3994" i="6"/>
  <c r="S3993" i="6"/>
  <c r="S3992" i="6"/>
  <c r="S3991" i="6"/>
  <c r="S3990" i="6"/>
  <c r="S3989" i="6"/>
  <c r="S3988" i="6"/>
  <c r="S3987" i="6"/>
  <c r="S3986" i="6"/>
  <c r="S3985" i="6"/>
  <c r="S3984" i="6"/>
  <c r="S3983" i="6"/>
  <c r="S3982" i="6"/>
  <c r="S3981" i="6"/>
  <c r="S3980" i="6"/>
  <c r="S3979" i="6"/>
  <c r="S3978" i="6"/>
  <c r="S3977" i="6"/>
  <c r="S3976" i="6"/>
  <c r="S3975" i="6"/>
  <c r="S3974" i="6"/>
  <c r="S3973" i="6"/>
  <c r="S3972" i="6"/>
  <c r="S3971" i="6"/>
  <c r="S3970" i="6"/>
  <c r="S3969" i="6"/>
  <c r="S3968" i="6"/>
  <c r="S3967" i="6"/>
  <c r="S3966" i="6"/>
  <c r="S3965" i="6"/>
  <c r="S3964" i="6"/>
  <c r="S3963" i="6"/>
  <c r="S3962" i="6"/>
  <c r="S3961" i="6"/>
  <c r="S3960" i="6"/>
  <c r="S3959" i="6"/>
  <c r="S3958" i="6"/>
  <c r="S3957" i="6"/>
  <c r="S3956" i="6"/>
  <c r="S3955" i="6"/>
  <c r="S3954" i="6"/>
  <c r="S3953" i="6"/>
  <c r="S3952" i="6"/>
  <c r="S3951" i="6"/>
  <c r="S3950" i="6"/>
  <c r="S3949" i="6"/>
  <c r="S3948" i="6"/>
  <c r="S3947" i="6"/>
  <c r="S3946" i="6"/>
  <c r="S3945" i="6"/>
  <c r="S3944" i="6"/>
  <c r="S3943" i="6"/>
  <c r="S3942" i="6"/>
  <c r="S3941" i="6"/>
  <c r="S3940" i="6"/>
  <c r="S3939" i="6"/>
  <c r="S3938" i="6"/>
  <c r="S3937" i="6"/>
  <c r="S3936" i="6"/>
  <c r="S3935" i="6"/>
  <c r="S3934" i="6"/>
  <c r="S3933" i="6"/>
  <c r="S3932" i="6"/>
  <c r="S3931" i="6"/>
  <c r="S3930" i="6"/>
  <c r="S3929" i="6"/>
  <c r="S3928" i="6"/>
  <c r="S3927" i="6"/>
  <c r="S3926" i="6"/>
  <c r="S3925" i="6"/>
  <c r="S3924" i="6"/>
  <c r="S3923" i="6"/>
  <c r="S3922" i="6"/>
  <c r="S3921" i="6"/>
  <c r="S3920" i="6"/>
  <c r="S3919" i="6"/>
  <c r="S3918" i="6"/>
  <c r="S3917" i="6"/>
  <c r="S3916" i="6"/>
  <c r="S3915" i="6"/>
  <c r="S3914" i="6"/>
  <c r="S3913" i="6"/>
  <c r="S3912" i="6"/>
  <c r="S3911" i="6"/>
  <c r="S3910" i="6"/>
  <c r="S3909" i="6"/>
  <c r="S3908" i="6"/>
  <c r="S3907" i="6"/>
  <c r="S3906" i="6"/>
  <c r="S3905" i="6"/>
  <c r="S3904" i="6"/>
  <c r="S3903" i="6"/>
  <c r="S3902" i="6"/>
  <c r="S3901" i="6"/>
  <c r="S3900" i="6"/>
  <c r="S3899" i="6"/>
  <c r="S3898" i="6"/>
  <c r="S3897" i="6"/>
  <c r="S3896" i="6"/>
  <c r="S3895" i="6"/>
  <c r="S3894" i="6"/>
  <c r="S3893" i="6"/>
  <c r="S3892" i="6"/>
  <c r="S3891" i="6"/>
  <c r="S3890" i="6"/>
  <c r="S3889" i="6"/>
  <c r="S3888" i="6"/>
  <c r="S3887" i="6"/>
  <c r="S3886" i="6"/>
  <c r="S3885" i="6"/>
  <c r="S3884" i="6"/>
  <c r="S3883" i="6"/>
  <c r="S3882" i="6"/>
  <c r="S3881" i="6"/>
  <c r="S3880" i="6"/>
  <c r="S3879" i="6"/>
  <c r="S3878" i="6"/>
  <c r="S3877" i="6"/>
  <c r="S3876" i="6"/>
  <c r="S3875" i="6"/>
  <c r="S3874" i="6"/>
  <c r="S3873" i="6"/>
  <c r="S3872" i="6"/>
  <c r="S3871" i="6"/>
  <c r="S3870" i="6"/>
  <c r="S3869" i="6"/>
  <c r="S3868" i="6"/>
  <c r="S3867" i="6"/>
  <c r="S3866" i="6"/>
  <c r="S3865" i="6"/>
  <c r="S3864" i="6"/>
  <c r="S3863" i="6"/>
  <c r="S3862" i="6"/>
  <c r="S3861" i="6"/>
  <c r="S3860" i="6"/>
  <c r="S3859" i="6"/>
  <c r="S3858" i="6"/>
  <c r="S3857" i="6"/>
  <c r="S3856" i="6"/>
  <c r="S3855" i="6"/>
  <c r="S3854" i="6"/>
  <c r="S3853" i="6"/>
  <c r="S3852" i="6"/>
  <c r="S3851" i="6"/>
  <c r="S3850" i="6"/>
  <c r="S3849" i="6"/>
  <c r="S3848" i="6"/>
  <c r="S3847" i="6"/>
  <c r="S3846" i="6"/>
  <c r="S3845" i="6"/>
  <c r="S3844" i="6"/>
  <c r="S3843" i="6"/>
  <c r="S3842" i="6"/>
  <c r="S3841" i="6"/>
  <c r="S3840" i="6"/>
  <c r="S3839" i="6"/>
  <c r="S3838" i="6"/>
  <c r="S3837" i="6"/>
  <c r="S3836" i="6"/>
  <c r="S3835" i="6"/>
  <c r="S3834" i="6"/>
  <c r="S3833" i="6"/>
  <c r="S3832" i="6"/>
  <c r="S3831" i="6"/>
  <c r="S3830" i="6"/>
  <c r="S3829" i="6"/>
  <c r="S3828" i="6"/>
  <c r="S3827" i="6"/>
  <c r="S3826" i="6"/>
  <c r="S3825" i="6"/>
  <c r="S3824" i="6"/>
  <c r="S3823" i="6"/>
  <c r="S3822" i="6"/>
  <c r="S3821" i="6"/>
  <c r="S3820" i="6"/>
  <c r="S3819" i="6"/>
  <c r="S3818" i="6"/>
  <c r="S3817" i="6"/>
  <c r="S3816" i="6"/>
  <c r="S3815" i="6"/>
  <c r="S3814" i="6"/>
  <c r="S3813" i="6"/>
  <c r="S3812" i="6"/>
  <c r="S3811" i="6"/>
  <c r="S3810" i="6"/>
  <c r="S3809" i="6"/>
  <c r="S3808" i="6"/>
  <c r="S3807" i="6"/>
  <c r="S3806" i="6"/>
  <c r="S3805" i="6"/>
  <c r="S3804" i="6"/>
  <c r="S3803" i="6"/>
  <c r="S3802" i="6"/>
  <c r="S3801" i="6"/>
  <c r="S3800" i="6"/>
  <c r="S3799" i="6"/>
  <c r="S3798" i="6"/>
  <c r="S3797" i="6"/>
  <c r="S3796" i="6"/>
  <c r="S3795" i="6"/>
  <c r="S3794" i="6"/>
  <c r="S3793" i="6"/>
  <c r="S3792" i="6"/>
  <c r="S3791" i="6"/>
  <c r="S3790" i="6"/>
  <c r="S3789" i="6"/>
  <c r="S3788" i="6"/>
  <c r="S3787" i="6"/>
  <c r="S3786" i="6"/>
  <c r="S3785" i="6"/>
  <c r="S3784" i="6"/>
  <c r="S3783" i="6"/>
  <c r="S3782" i="6"/>
  <c r="S3781" i="6"/>
  <c r="S3780" i="6"/>
  <c r="S3779" i="6"/>
  <c r="S3778" i="6"/>
  <c r="S3777" i="6"/>
  <c r="S3776" i="6"/>
  <c r="S3775" i="6"/>
  <c r="S3774" i="6"/>
  <c r="S3773" i="6"/>
  <c r="S3772" i="6"/>
  <c r="S3771" i="6"/>
  <c r="S3770" i="6"/>
  <c r="S3769" i="6"/>
  <c r="S3768" i="6"/>
  <c r="S3767" i="6"/>
  <c r="S3766" i="6"/>
  <c r="S3765" i="6"/>
  <c r="S3764" i="6"/>
  <c r="S3763" i="6"/>
  <c r="S3762" i="6"/>
  <c r="S3761" i="6"/>
  <c r="S3760" i="6"/>
  <c r="S3759" i="6"/>
  <c r="S3758" i="6"/>
  <c r="S3757" i="6"/>
  <c r="S3756" i="6"/>
  <c r="S3755" i="6"/>
  <c r="S3754" i="6"/>
  <c r="S3753" i="6"/>
  <c r="S3752" i="6"/>
  <c r="S3751" i="6"/>
  <c r="S3750" i="6"/>
  <c r="S3749" i="6"/>
  <c r="S3748" i="6"/>
  <c r="S3747" i="6"/>
  <c r="S3746" i="6"/>
  <c r="S3745" i="6"/>
  <c r="S3744" i="6"/>
  <c r="S3743" i="6"/>
  <c r="S3742" i="6"/>
  <c r="S3741" i="6"/>
  <c r="S3740" i="6"/>
  <c r="S3739" i="6"/>
  <c r="S3738" i="6"/>
  <c r="S3737" i="6"/>
  <c r="S3736" i="6"/>
  <c r="S3735" i="6"/>
  <c r="S3734" i="6"/>
  <c r="S3733" i="6"/>
  <c r="S3732" i="6"/>
  <c r="S3731" i="6"/>
  <c r="S3730" i="6"/>
  <c r="S3729" i="6"/>
  <c r="S3728" i="6"/>
  <c r="S3727" i="6"/>
  <c r="S3726" i="6"/>
  <c r="S3725" i="6"/>
  <c r="S3724" i="6"/>
  <c r="S3723" i="6"/>
  <c r="S3722" i="6"/>
  <c r="S3721" i="6"/>
  <c r="S3720" i="6"/>
  <c r="S3719" i="6"/>
  <c r="S3718" i="6"/>
  <c r="S3717" i="6"/>
  <c r="S3716" i="6"/>
  <c r="S3715" i="6"/>
  <c r="S3714" i="6"/>
  <c r="S3713" i="6"/>
  <c r="S3712" i="6"/>
  <c r="S3711" i="6"/>
  <c r="S3710" i="6"/>
  <c r="S3709" i="6"/>
  <c r="S3708" i="6"/>
  <c r="S3707" i="6"/>
  <c r="S3706" i="6"/>
  <c r="S3705" i="6"/>
  <c r="S3704" i="6"/>
  <c r="S3703" i="6"/>
  <c r="S3702" i="6"/>
  <c r="S3701" i="6"/>
  <c r="S3700" i="6"/>
  <c r="S3699" i="6"/>
  <c r="S3698" i="6"/>
  <c r="S3697" i="6"/>
  <c r="S3696" i="6"/>
  <c r="S3695" i="6"/>
  <c r="S3694" i="6"/>
  <c r="S3693" i="6"/>
  <c r="S3692" i="6"/>
  <c r="S3691" i="6"/>
  <c r="S3690" i="6"/>
  <c r="S3689" i="6"/>
  <c r="S3688" i="6"/>
  <c r="S3687" i="6"/>
  <c r="S3686" i="6"/>
  <c r="S3685" i="6"/>
  <c r="S3684" i="6"/>
  <c r="S3683" i="6"/>
  <c r="S3682" i="6"/>
  <c r="S3681" i="6"/>
  <c r="S3680" i="6"/>
  <c r="S3679" i="6"/>
  <c r="S3678" i="6"/>
  <c r="S3677" i="6"/>
  <c r="S3676" i="6"/>
  <c r="S3675" i="6"/>
  <c r="S3674" i="6"/>
  <c r="S3673" i="6"/>
  <c r="S3672" i="6"/>
  <c r="S3671" i="6"/>
  <c r="S3670" i="6"/>
  <c r="S3669" i="6"/>
  <c r="S3668" i="6"/>
  <c r="S3667" i="6"/>
  <c r="S3666" i="6"/>
  <c r="S3665" i="6"/>
  <c r="S3664" i="6"/>
  <c r="S3663" i="6"/>
  <c r="S3662" i="6"/>
  <c r="S3661" i="6"/>
  <c r="S3660" i="6"/>
  <c r="S3659" i="6"/>
  <c r="S3658" i="6"/>
  <c r="S3657" i="6"/>
  <c r="S3656" i="6"/>
  <c r="S3655" i="6"/>
  <c r="S3654" i="6"/>
  <c r="S3653" i="6"/>
  <c r="S3652" i="6"/>
  <c r="S3651" i="6"/>
  <c r="S3650" i="6"/>
  <c r="S3649" i="6"/>
  <c r="S3648" i="6"/>
  <c r="S3647" i="6"/>
  <c r="S3646" i="6"/>
  <c r="S3645" i="6"/>
  <c r="S3644" i="6"/>
  <c r="S3643" i="6"/>
  <c r="S3642" i="6"/>
  <c r="S3641" i="6"/>
  <c r="S3640" i="6"/>
  <c r="S3639" i="6"/>
  <c r="S3638" i="6"/>
  <c r="S3637" i="6"/>
  <c r="S3636" i="6"/>
  <c r="S3635" i="6"/>
  <c r="S3634" i="6"/>
  <c r="S3633" i="6"/>
  <c r="S3632" i="6"/>
  <c r="S3631" i="6"/>
  <c r="S3630" i="6"/>
  <c r="S3629" i="6"/>
  <c r="S3628" i="6"/>
  <c r="S3627" i="6"/>
  <c r="S3626" i="6"/>
  <c r="S3625" i="6"/>
  <c r="S3624" i="6"/>
  <c r="S3623" i="6"/>
  <c r="S3622" i="6"/>
  <c r="S3621" i="6"/>
  <c r="S3620" i="6"/>
  <c r="S3619" i="6"/>
  <c r="S3618" i="6"/>
  <c r="S3617" i="6"/>
  <c r="S3616" i="6"/>
  <c r="S3615" i="6"/>
  <c r="S3614" i="6"/>
  <c r="S3613" i="6"/>
  <c r="S3612" i="6"/>
  <c r="S3611" i="6"/>
  <c r="S3610" i="6"/>
  <c r="S3609" i="6"/>
  <c r="S3608" i="6"/>
  <c r="S3607" i="6"/>
  <c r="S3606" i="6"/>
  <c r="S3605" i="6"/>
  <c r="S3604" i="6"/>
  <c r="S3603" i="6"/>
  <c r="S3602" i="6"/>
  <c r="S3601" i="6"/>
  <c r="S3600" i="6"/>
  <c r="S3599" i="6"/>
  <c r="S3598" i="6"/>
  <c r="S3597" i="6"/>
  <c r="S3596" i="6"/>
  <c r="S3595" i="6"/>
  <c r="S3594" i="6"/>
  <c r="S3593" i="6"/>
  <c r="S3592" i="6"/>
  <c r="S3591" i="6"/>
  <c r="S3590" i="6"/>
  <c r="S3589" i="6"/>
  <c r="S3588" i="6"/>
  <c r="S3587" i="6"/>
  <c r="S3586" i="6"/>
  <c r="S3585" i="6"/>
  <c r="S3584" i="6"/>
  <c r="S3583" i="6"/>
  <c r="S3582" i="6"/>
  <c r="S3581" i="6"/>
  <c r="S3580" i="6"/>
  <c r="S3579" i="6"/>
  <c r="S3578" i="6"/>
  <c r="S3577" i="6"/>
  <c r="S3576" i="6"/>
  <c r="S3575" i="6"/>
  <c r="S3574" i="6"/>
  <c r="S3573" i="6"/>
  <c r="S3572" i="6"/>
  <c r="S3571" i="6"/>
  <c r="S3570" i="6"/>
  <c r="S3569" i="6"/>
  <c r="S3568" i="6"/>
  <c r="S3567" i="6"/>
  <c r="S3566" i="6"/>
  <c r="S3565" i="6"/>
  <c r="S3564" i="6"/>
  <c r="S3563" i="6"/>
  <c r="S3562" i="6"/>
  <c r="S3561" i="6"/>
  <c r="S3560" i="6"/>
  <c r="S3559" i="6"/>
  <c r="S3558" i="6"/>
  <c r="S3557" i="6"/>
  <c r="S3556" i="6"/>
  <c r="S3555" i="6"/>
  <c r="S3554" i="6"/>
  <c r="S3553" i="6"/>
  <c r="S3552" i="6"/>
  <c r="S3551" i="6"/>
  <c r="S3550" i="6"/>
  <c r="S3549" i="6"/>
  <c r="S3548" i="6"/>
  <c r="S3547" i="6"/>
  <c r="S3546" i="6"/>
  <c r="S3545" i="6"/>
  <c r="S3544" i="6"/>
  <c r="S3543" i="6"/>
  <c r="S3542" i="6"/>
  <c r="S3541" i="6"/>
  <c r="S3540" i="6"/>
  <c r="S3539" i="6"/>
  <c r="S3538" i="6"/>
  <c r="S3537" i="6"/>
  <c r="S3536" i="6"/>
  <c r="S3535" i="6"/>
  <c r="S3534" i="6"/>
  <c r="S3533" i="6"/>
  <c r="S3532" i="6"/>
  <c r="S3531" i="6"/>
  <c r="S3530" i="6"/>
  <c r="S3529" i="6"/>
  <c r="S3528" i="6"/>
  <c r="S3527" i="6"/>
  <c r="S3526" i="6"/>
  <c r="S3525" i="6"/>
  <c r="S3524" i="6"/>
  <c r="S3523" i="6"/>
  <c r="S3522" i="6"/>
  <c r="S3521" i="6"/>
  <c r="S3520" i="6"/>
  <c r="S3519" i="6"/>
  <c r="S3518" i="6"/>
  <c r="S3517" i="6"/>
  <c r="S3516" i="6"/>
  <c r="S3515" i="6"/>
  <c r="S3514" i="6"/>
  <c r="S3513" i="6"/>
  <c r="S3512" i="6"/>
  <c r="S3511" i="6"/>
  <c r="S3510" i="6"/>
  <c r="S3509" i="6"/>
  <c r="S3508" i="6"/>
  <c r="S3507" i="6"/>
  <c r="S3506" i="6"/>
  <c r="S3505" i="6"/>
  <c r="S3504" i="6"/>
  <c r="S3503" i="6"/>
  <c r="S3502" i="6"/>
  <c r="S3501" i="6"/>
  <c r="S3500" i="6"/>
  <c r="S3499" i="6"/>
  <c r="S3498" i="6"/>
  <c r="S3497" i="6"/>
  <c r="S3496" i="6"/>
  <c r="S3495" i="6"/>
  <c r="S3494" i="6"/>
  <c r="S3493" i="6"/>
  <c r="S3492" i="6"/>
  <c r="S3491" i="6"/>
  <c r="S3490" i="6"/>
  <c r="S3489" i="6"/>
  <c r="S3488" i="6"/>
  <c r="S3487" i="6"/>
  <c r="S3486" i="6"/>
  <c r="S3485" i="6"/>
  <c r="S3484" i="6"/>
  <c r="S3483" i="6"/>
  <c r="S3482" i="6"/>
  <c r="S3481" i="6"/>
  <c r="S3480" i="6"/>
  <c r="S3479" i="6"/>
  <c r="S3478" i="6"/>
  <c r="S3477" i="6"/>
  <c r="S3476" i="6"/>
  <c r="S3475" i="6"/>
  <c r="S3474" i="6"/>
  <c r="S3473" i="6"/>
  <c r="S3472" i="6"/>
  <c r="S3471" i="6"/>
  <c r="S3470" i="6"/>
  <c r="S3469" i="6"/>
  <c r="S3468" i="6"/>
  <c r="S3467" i="6"/>
  <c r="S3466" i="6"/>
  <c r="S3465" i="6"/>
  <c r="S3464" i="6"/>
  <c r="S3463" i="6"/>
  <c r="S3462" i="6"/>
  <c r="S3461" i="6"/>
  <c r="S3460" i="6"/>
  <c r="S3459" i="6"/>
  <c r="S3458" i="6"/>
  <c r="S3457" i="6"/>
  <c r="S3456" i="6"/>
  <c r="S3455" i="6"/>
  <c r="S3454" i="6"/>
  <c r="S3453" i="6"/>
  <c r="S3452" i="6"/>
  <c r="S3451" i="6"/>
  <c r="S3450" i="6"/>
  <c r="S3449" i="6"/>
  <c r="S3448" i="6"/>
  <c r="S3447" i="6"/>
  <c r="S3446" i="6"/>
  <c r="S3445" i="6"/>
  <c r="S3444" i="6"/>
  <c r="S3443" i="6"/>
  <c r="S3442" i="6"/>
  <c r="S3441" i="6"/>
  <c r="S3440" i="6"/>
  <c r="S3439" i="6"/>
  <c r="S3438" i="6"/>
  <c r="S3437" i="6"/>
  <c r="S3436" i="6"/>
  <c r="S3435" i="6"/>
  <c r="S3434" i="6"/>
  <c r="S3433" i="6"/>
  <c r="S3432" i="6"/>
  <c r="S3431" i="6"/>
  <c r="S3430" i="6"/>
  <c r="S3429" i="6"/>
  <c r="S3428" i="6"/>
  <c r="S3427" i="6"/>
  <c r="S3426" i="6"/>
  <c r="S3425" i="6"/>
  <c r="S3424" i="6"/>
  <c r="S3423" i="6"/>
  <c r="S3422" i="6"/>
  <c r="S3421" i="6"/>
  <c r="S3420" i="6"/>
  <c r="S3419" i="6"/>
  <c r="S3418" i="6"/>
  <c r="S3417" i="6"/>
  <c r="S3416" i="6"/>
  <c r="S3415" i="6"/>
  <c r="S3414" i="6"/>
  <c r="S3413" i="6"/>
  <c r="S3412" i="6"/>
  <c r="S3411" i="6"/>
  <c r="S3410" i="6"/>
  <c r="S3409" i="6"/>
  <c r="S3408" i="6"/>
  <c r="S3407" i="6"/>
  <c r="S3406" i="6"/>
  <c r="S3405" i="6"/>
  <c r="S3404" i="6"/>
  <c r="S3403" i="6"/>
  <c r="S3402" i="6"/>
  <c r="S3401" i="6"/>
  <c r="S3400" i="6"/>
  <c r="S3399" i="6"/>
  <c r="S3398" i="6"/>
  <c r="S3397" i="6"/>
  <c r="S3396" i="6"/>
  <c r="S3395" i="6"/>
  <c r="S3394" i="6"/>
  <c r="S3393" i="6"/>
  <c r="S3392" i="6"/>
  <c r="S3391" i="6"/>
  <c r="S3390" i="6"/>
  <c r="S3389" i="6"/>
  <c r="S3388" i="6"/>
  <c r="S3387" i="6"/>
  <c r="S3386" i="6"/>
  <c r="S3385" i="6"/>
  <c r="S3384" i="6"/>
  <c r="S3383" i="6"/>
  <c r="S3382" i="6"/>
  <c r="S3381" i="6"/>
  <c r="S3380" i="6"/>
  <c r="S3379" i="6"/>
  <c r="S3378" i="6"/>
  <c r="S3377" i="6"/>
  <c r="S3376" i="6"/>
  <c r="S3375" i="6"/>
  <c r="S3374" i="6"/>
  <c r="S3373" i="6"/>
  <c r="S3372" i="6"/>
  <c r="S3371" i="6"/>
  <c r="S3370" i="6"/>
  <c r="S3369" i="6"/>
  <c r="S3368" i="6"/>
  <c r="S3367" i="6"/>
  <c r="S3366" i="6"/>
  <c r="S3365" i="6"/>
  <c r="S3364" i="6"/>
  <c r="S3363" i="6"/>
  <c r="S3362" i="6"/>
  <c r="S3361" i="6"/>
  <c r="S3360" i="6"/>
  <c r="S3359" i="6"/>
  <c r="S3358" i="6"/>
  <c r="S3357" i="6"/>
  <c r="S3356" i="6"/>
  <c r="S3355" i="6"/>
  <c r="S3354" i="6"/>
  <c r="S3353" i="6"/>
  <c r="S3352" i="6"/>
  <c r="S3351" i="6"/>
  <c r="S3350" i="6"/>
  <c r="S3349" i="6"/>
  <c r="S3348" i="6"/>
  <c r="S3347" i="6"/>
  <c r="S3346" i="6"/>
  <c r="S3345" i="6"/>
  <c r="S3344" i="6"/>
  <c r="S3343" i="6"/>
  <c r="S3342" i="6"/>
  <c r="S3341" i="6"/>
  <c r="S3340" i="6"/>
  <c r="S3339" i="6"/>
  <c r="S3338" i="6"/>
  <c r="S3337" i="6"/>
  <c r="S3336" i="6"/>
  <c r="S3335" i="6"/>
  <c r="S3334" i="6"/>
  <c r="S3333" i="6"/>
  <c r="S3332" i="6"/>
  <c r="S3331" i="6"/>
  <c r="S3330" i="6"/>
  <c r="S3329" i="6"/>
  <c r="S3328" i="6"/>
  <c r="S3327" i="6"/>
  <c r="S3326" i="6"/>
  <c r="S3325" i="6"/>
  <c r="S3324" i="6"/>
  <c r="S3323" i="6"/>
  <c r="S3322" i="6"/>
  <c r="S3321" i="6"/>
  <c r="S3320" i="6"/>
  <c r="S3319" i="6"/>
  <c r="S3318" i="6"/>
  <c r="S3317" i="6"/>
  <c r="S3316" i="6"/>
  <c r="S3315" i="6"/>
  <c r="S3314" i="6"/>
  <c r="S3313" i="6"/>
  <c r="S3312" i="6"/>
  <c r="S3311" i="6"/>
  <c r="S3310" i="6"/>
  <c r="S3309" i="6"/>
  <c r="S3308" i="6"/>
  <c r="S3307" i="6"/>
  <c r="S3306" i="6"/>
  <c r="S3305" i="6"/>
  <c r="S3304" i="6"/>
  <c r="S3303" i="6"/>
  <c r="S3302" i="6"/>
  <c r="S3301" i="6"/>
  <c r="S3300" i="6"/>
  <c r="S3299" i="6"/>
  <c r="S3298" i="6"/>
  <c r="S3297" i="6"/>
  <c r="S3296" i="6"/>
  <c r="S3295" i="6"/>
  <c r="S3294" i="6"/>
  <c r="S3293" i="6"/>
  <c r="S3292" i="6"/>
  <c r="S3291" i="6"/>
  <c r="S3290" i="6"/>
  <c r="S3289" i="6"/>
  <c r="S3288" i="6"/>
  <c r="S3287" i="6"/>
  <c r="S3286" i="6"/>
  <c r="S3285" i="6"/>
  <c r="S3284" i="6"/>
  <c r="S3283" i="6"/>
  <c r="S3282" i="6"/>
  <c r="S3281" i="6"/>
  <c r="S3280" i="6"/>
  <c r="S3279" i="6"/>
  <c r="S3278" i="6"/>
  <c r="S3277" i="6"/>
  <c r="S3276" i="6"/>
  <c r="S3275" i="6"/>
  <c r="S3274" i="6"/>
  <c r="S3273" i="6"/>
  <c r="S3272" i="6"/>
  <c r="S3271" i="6"/>
  <c r="S3270" i="6"/>
  <c r="S3269" i="6"/>
  <c r="S3268" i="6"/>
  <c r="S3267" i="6"/>
  <c r="S3266" i="6"/>
  <c r="S3265" i="6"/>
  <c r="S3264" i="6"/>
  <c r="S3263" i="6"/>
  <c r="S3262" i="6"/>
  <c r="S3261" i="6"/>
  <c r="S3260" i="6"/>
  <c r="S3259" i="6"/>
  <c r="S3258" i="6"/>
  <c r="S3257" i="6"/>
  <c r="S3256" i="6"/>
  <c r="S3255" i="6"/>
  <c r="S3254" i="6"/>
  <c r="S3253" i="6"/>
  <c r="S3252" i="6"/>
  <c r="S3251" i="6"/>
  <c r="S3250" i="6"/>
  <c r="S3249" i="6"/>
  <c r="S3248" i="6"/>
  <c r="S3247" i="6"/>
  <c r="S3246" i="6"/>
  <c r="S3245" i="6"/>
  <c r="S3244" i="6"/>
  <c r="S3243" i="6"/>
  <c r="S3242" i="6"/>
  <c r="S3241" i="6"/>
  <c r="S3240" i="6"/>
  <c r="S3239" i="6"/>
  <c r="S3238" i="6"/>
  <c r="S3237" i="6"/>
  <c r="S3236" i="6"/>
  <c r="S3235" i="6"/>
  <c r="S3234" i="6"/>
  <c r="S3233" i="6"/>
  <c r="S3232" i="6"/>
  <c r="S3231" i="6"/>
  <c r="S3230" i="6"/>
  <c r="S3229" i="6"/>
  <c r="S3228" i="6"/>
  <c r="S3227" i="6"/>
  <c r="S3226" i="6"/>
  <c r="S3225" i="6"/>
  <c r="S3224" i="6"/>
  <c r="S3223" i="6"/>
  <c r="S3222" i="6"/>
  <c r="S3221" i="6"/>
  <c r="S3220" i="6"/>
  <c r="S3219" i="6"/>
  <c r="S3218" i="6"/>
  <c r="S3217" i="6"/>
  <c r="S3216" i="6"/>
  <c r="S3215" i="6"/>
  <c r="S3214" i="6"/>
  <c r="S3213" i="6"/>
  <c r="S3212" i="6"/>
  <c r="S3211" i="6"/>
  <c r="S3210" i="6"/>
  <c r="S3209" i="6"/>
  <c r="S3208" i="6"/>
  <c r="S3207" i="6"/>
  <c r="S3206" i="6"/>
  <c r="S3205" i="6"/>
  <c r="S3204" i="6"/>
  <c r="S3203" i="6"/>
  <c r="S3202" i="6"/>
  <c r="S3201" i="6"/>
  <c r="S3200" i="6"/>
  <c r="S3199" i="6"/>
  <c r="S3198" i="6"/>
  <c r="S3197" i="6"/>
  <c r="S3196" i="6"/>
  <c r="S3195" i="6"/>
  <c r="S3194" i="6"/>
  <c r="S3193" i="6"/>
  <c r="S3192" i="6"/>
  <c r="S3191" i="6"/>
  <c r="S3190" i="6"/>
  <c r="S3189" i="6"/>
  <c r="S3188" i="6"/>
  <c r="S3187" i="6"/>
  <c r="S3186" i="6"/>
  <c r="S3185" i="6"/>
  <c r="S3184" i="6"/>
  <c r="S3183" i="6"/>
  <c r="S3182" i="6"/>
  <c r="S3181" i="6"/>
  <c r="S3180" i="6"/>
  <c r="S3179" i="6"/>
  <c r="S3178" i="6"/>
  <c r="S3177" i="6"/>
  <c r="S3176" i="6"/>
  <c r="S3175" i="6"/>
  <c r="S3174" i="6"/>
  <c r="S3173" i="6"/>
  <c r="S3172" i="6"/>
  <c r="S3171" i="6"/>
  <c r="S3170" i="6"/>
  <c r="S3169" i="6"/>
  <c r="S3168" i="6"/>
  <c r="S3167" i="6"/>
  <c r="S3166" i="6"/>
  <c r="S3165" i="6"/>
  <c r="S3164" i="6"/>
  <c r="S3163" i="6"/>
  <c r="S3162" i="6"/>
  <c r="S3161" i="6"/>
  <c r="S3160" i="6"/>
  <c r="S3159" i="6"/>
  <c r="S3158" i="6"/>
  <c r="S3157" i="6"/>
  <c r="S3156" i="6"/>
  <c r="S3155" i="6"/>
  <c r="S3154" i="6"/>
  <c r="S3153" i="6"/>
  <c r="S3152" i="6"/>
  <c r="S3151" i="6"/>
  <c r="S3150" i="6"/>
  <c r="S3149" i="6"/>
  <c r="S3148" i="6"/>
  <c r="S3147" i="6"/>
  <c r="S3146" i="6"/>
  <c r="S3145" i="6"/>
  <c r="S3144" i="6"/>
  <c r="S3143" i="6"/>
  <c r="S3142" i="6"/>
  <c r="S3141" i="6"/>
  <c r="S3140" i="6"/>
  <c r="S3139" i="6"/>
  <c r="S3138" i="6"/>
  <c r="S3137" i="6"/>
  <c r="S3136" i="6"/>
  <c r="S3135" i="6"/>
  <c r="S3134" i="6"/>
  <c r="S3133" i="6"/>
  <c r="S3132" i="6"/>
  <c r="S3131" i="6"/>
  <c r="S3130" i="6"/>
  <c r="S3129" i="6"/>
  <c r="S3128" i="6"/>
  <c r="S3127" i="6"/>
  <c r="S3126" i="6"/>
  <c r="S3125" i="6"/>
  <c r="S3124" i="6"/>
  <c r="S3123" i="6"/>
  <c r="S3122" i="6"/>
  <c r="S3121" i="6"/>
  <c r="S3120" i="6"/>
  <c r="S3119" i="6"/>
  <c r="S3118" i="6"/>
  <c r="S3117" i="6"/>
  <c r="S3116" i="6"/>
  <c r="S3115" i="6"/>
  <c r="S3114" i="6"/>
  <c r="S3113" i="6"/>
  <c r="S3112" i="6"/>
  <c r="S3111" i="6"/>
  <c r="S3110" i="6"/>
  <c r="S3109" i="6"/>
  <c r="S3108" i="6"/>
  <c r="S3107" i="6"/>
  <c r="S3106" i="6"/>
  <c r="S3105" i="6"/>
  <c r="S3104" i="6"/>
  <c r="S3103" i="6"/>
  <c r="S3102" i="6"/>
  <c r="S3101" i="6"/>
  <c r="S3100" i="6"/>
  <c r="S3099" i="6"/>
  <c r="S3098" i="6"/>
  <c r="S3097" i="6"/>
  <c r="S3096" i="6"/>
  <c r="S3095" i="6"/>
  <c r="S3094" i="6"/>
  <c r="S3093" i="6"/>
  <c r="S3092" i="6"/>
  <c r="S3091" i="6"/>
  <c r="S3090" i="6"/>
  <c r="S3089" i="6"/>
  <c r="S3088" i="6"/>
  <c r="S3087" i="6"/>
  <c r="S3086" i="6"/>
  <c r="S3085" i="6"/>
  <c r="S3084" i="6"/>
  <c r="S3083" i="6"/>
  <c r="S3082" i="6"/>
  <c r="S3081" i="6"/>
  <c r="S3080" i="6"/>
  <c r="S3079" i="6"/>
  <c r="S3078" i="6"/>
  <c r="S3077" i="6"/>
  <c r="S3076" i="6"/>
  <c r="S3075" i="6"/>
  <c r="S3074" i="6"/>
  <c r="S3073" i="6"/>
  <c r="S3072" i="6"/>
  <c r="S3071" i="6"/>
  <c r="S3070" i="6"/>
  <c r="S3069" i="6"/>
  <c r="S3068" i="6"/>
  <c r="S3067" i="6"/>
  <c r="S3066" i="6"/>
  <c r="S3065" i="6"/>
  <c r="S3064" i="6"/>
  <c r="S3063" i="6"/>
  <c r="S3062" i="6"/>
  <c r="S3061" i="6"/>
  <c r="S3060" i="6"/>
  <c r="S3059" i="6"/>
  <c r="S3058" i="6"/>
  <c r="S3057" i="6"/>
  <c r="S3056" i="6"/>
  <c r="S3055" i="6"/>
  <c r="S3054" i="6"/>
  <c r="S3053" i="6"/>
  <c r="S3052" i="6"/>
  <c r="S3051" i="6"/>
  <c r="S3050" i="6"/>
  <c r="S3049" i="6"/>
  <c r="S3048" i="6"/>
  <c r="S3047" i="6"/>
  <c r="S3046" i="6"/>
  <c r="S3045" i="6"/>
  <c r="S3044" i="6"/>
  <c r="S3043" i="6"/>
  <c r="S3042" i="6"/>
  <c r="S3041" i="6"/>
  <c r="S3040" i="6"/>
  <c r="S3039" i="6"/>
  <c r="S3038" i="6"/>
  <c r="S3037" i="6"/>
  <c r="S3036" i="6"/>
  <c r="S3035" i="6"/>
  <c r="S3034" i="6"/>
  <c r="S3033" i="6"/>
  <c r="S3032" i="6"/>
  <c r="S3031" i="6"/>
  <c r="S3030" i="6"/>
  <c r="S3029" i="6"/>
  <c r="S3028" i="6"/>
  <c r="S3027" i="6"/>
  <c r="S3026" i="6"/>
  <c r="S3025" i="6"/>
  <c r="S3024" i="6"/>
  <c r="S3023" i="6"/>
  <c r="S3022" i="6"/>
  <c r="S3021" i="6"/>
  <c r="S3020" i="6"/>
  <c r="S3019" i="6"/>
  <c r="S3018" i="6"/>
  <c r="S3017" i="6"/>
  <c r="S3016" i="6"/>
  <c r="S3015" i="6"/>
  <c r="S3014" i="6"/>
  <c r="S3013" i="6"/>
  <c r="S3012" i="6"/>
  <c r="S3011" i="6"/>
  <c r="S3010" i="6"/>
  <c r="S3009" i="6"/>
  <c r="S3008" i="6"/>
  <c r="S3007" i="6"/>
  <c r="S3006" i="6"/>
  <c r="S3005" i="6"/>
  <c r="S3004" i="6"/>
  <c r="S3003" i="6"/>
  <c r="S3002" i="6"/>
  <c r="S3001" i="6"/>
  <c r="S3000" i="6"/>
  <c r="S2999" i="6"/>
  <c r="S2998" i="6"/>
  <c r="S2997" i="6"/>
  <c r="S2996" i="6"/>
  <c r="S2995" i="6"/>
  <c r="S2994" i="6"/>
  <c r="S2993" i="6"/>
  <c r="S2992" i="6"/>
  <c r="S2991" i="6"/>
  <c r="S2990" i="6"/>
  <c r="S2989" i="6"/>
  <c r="S2988" i="6"/>
  <c r="S2987" i="6"/>
  <c r="S2986" i="6"/>
  <c r="S2985" i="6"/>
  <c r="S2984" i="6"/>
  <c r="S2983" i="6"/>
  <c r="S2982" i="6"/>
  <c r="S2981" i="6"/>
  <c r="S2980" i="6"/>
  <c r="S2979" i="6"/>
  <c r="S2978" i="6"/>
  <c r="S2977" i="6"/>
  <c r="S2976" i="6"/>
  <c r="S2975" i="6"/>
  <c r="S2974" i="6"/>
  <c r="S2973" i="6"/>
  <c r="S2972" i="6"/>
  <c r="S2971" i="6"/>
  <c r="S2970" i="6"/>
  <c r="S2969" i="6"/>
  <c r="S2968" i="6"/>
  <c r="S2967" i="6"/>
  <c r="S2966" i="6"/>
  <c r="S2965" i="6"/>
  <c r="S2964" i="6"/>
  <c r="S2963" i="6"/>
  <c r="S2962" i="6"/>
  <c r="S2961" i="6"/>
  <c r="S2960" i="6"/>
  <c r="S2959" i="6"/>
  <c r="S2958" i="6"/>
  <c r="S2957" i="6"/>
  <c r="S2956" i="6"/>
  <c r="S2955" i="6"/>
  <c r="S2954" i="6"/>
  <c r="S2953" i="6"/>
  <c r="S2952" i="6"/>
  <c r="S2951" i="6"/>
  <c r="S2950" i="6"/>
  <c r="S2949" i="6"/>
  <c r="S2948" i="6"/>
  <c r="S2947" i="6"/>
  <c r="S2946" i="6"/>
  <c r="S2945" i="6"/>
  <c r="S2944" i="6"/>
  <c r="S2943" i="6"/>
  <c r="S2942" i="6"/>
  <c r="S2941" i="6"/>
  <c r="S2940" i="6"/>
  <c r="S2939" i="6"/>
  <c r="S2938" i="6"/>
  <c r="S2937" i="6"/>
  <c r="S2936" i="6"/>
  <c r="S2935" i="6"/>
  <c r="S2934" i="6"/>
  <c r="S2933" i="6"/>
  <c r="S2932" i="6"/>
  <c r="S2931" i="6"/>
  <c r="S2930" i="6"/>
  <c r="S2929" i="6"/>
  <c r="S2928" i="6"/>
  <c r="S2927" i="6"/>
  <c r="S2926" i="6"/>
  <c r="S2925" i="6"/>
  <c r="S2924" i="6"/>
  <c r="S2923" i="6"/>
  <c r="S2922" i="6"/>
  <c r="S2921" i="6"/>
  <c r="S2920" i="6"/>
  <c r="S2919" i="6"/>
  <c r="S2918" i="6"/>
  <c r="S2917" i="6"/>
  <c r="S2916" i="6"/>
  <c r="S2915" i="6"/>
  <c r="S2914" i="6"/>
  <c r="S2913" i="6"/>
  <c r="S2912" i="6"/>
  <c r="S2911" i="6"/>
  <c r="S2910" i="6"/>
  <c r="S2909" i="6"/>
  <c r="S2908" i="6"/>
  <c r="S2907" i="6"/>
  <c r="S2906" i="6"/>
  <c r="S2905" i="6"/>
  <c r="S2904" i="6"/>
  <c r="S2903" i="6"/>
  <c r="S2902" i="6"/>
  <c r="S2901" i="6"/>
  <c r="S2900" i="6"/>
  <c r="S2899" i="6"/>
  <c r="S2898" i="6"/>
  <c r="S2897" i="6"/>
  <c r="S2896" i="6"/>
  <c r="S2895" i="6"/>
  <c r="S2894" i="6"/>
  <c r="S2893" i="6"/>
  <c r="S2892" i="6"/>
  <c r="S2891" i="6"/>
  <c r="S2890" i="6"/>
  <c r="S2889" i="6"/>
  <c r="S2888" i="6"/>
  <c r="S2887" i="6"/>
  <c r="S2886" i="6"/>
  <c r="S2885" i="6"/>
  <c r="S2884" i="6"/>
  <c r="S2883" i="6"/>
  <c r="S2882" i="6"/>
  <c r="S2881" i="6"/>
  <c r="S2880" i="6"/>
  <c r="S2879" i="6"/>
  <c r="S2878" i="6"/>
  <c r="S2877" i="6"/>
  <c r="S2876" i="6"/>
  <c r="S2875" i="6"/>
  <c r="S2874" i="6"/>
  <c r="S2873" i="6"/>
  <c r="S2872" i="6"/>
  <c r="S2871" i="6"/>
  <c r="S2870" i="6"/>
  <c r="S2869" i="6"/>
  <c r="S2868" i="6"/>
  <c r="S2867" i="6"/>
  <c r="S2866" i="6"/>
  <c r="S2865" i="6"/>
  <c r="S2864" i="6"/>
  <c r="S2863" i="6"/>
  <c r="S2862" i="6"/>
  <c r="S2861" i="6"/>
  <c r="S2860" i="6"/>
  <c r="S2859" i="6"/>
  <c r="S2858" i="6"/>
  <c r="S2857" i="6"/>
  <c r="S2856" i="6"/>
  <c r="S2855" i="6"/>
  <c r="S2854" i="6"/>
  <c r="S2853" i="6"/>
  <c r="S2852" i="6"/>
  <c r="S2851" i="6"/>
  <c r="S2850" i="6"/>
  <c r="S2849" i="6"/>
  <c r="S2848" i="6"/>
  <c r="S2847" i="6"/>
  <c r="S2846" i="6"/>
  <c r="S2845" i="6"/>
  <c r="S2844" i="6"/>
  <c r="S2843" i="6"/>
  <c r="S2842" i="6"/>
  <c r="S2841" i="6"/>
  <c r="S2840" i="6"/>
  <c r="S2839" i="6"/>
  <c r="S2838" i="6"/>
  <c r="S2837" i="6"/>
  <c r="S2836" i="6"/>
  <c r="S2835" i="6"/>
  <c r="S2834" i="6"/>
  <c r="S2833" i="6"/>
  <c r="S2832" i="6"/>
  <c r="S2831" i="6"/>
  <c r="S2830" i="6"/>
  <c r="S2829" i="6"/>
  <c r="S2828" i="6"/>
  <c r="S2827" i="6"/>
  <c r="S2826" i="6"/>
  <c r="S2825" i="6"/>
  <c r="S2824" i="6"/>
  <c r="S2823" i="6"/>
  <c r="S2822" i="6"/>
  <c r="S2821" i="6"/>
  <c r="S2820" i="6"/>
  <c r="S2819" i="6"/>
  <c r="S2818" i="6"/>
  <c r="S2817" i="6"/>
  <c r="S2816" i="6"/>
  <c r="S2815" i="6"/>
  <c r="S2814" i="6"/>
  <c r="S2813" i="6"/>
  <c r="S2812" i="6"/>
  <c r="S2811" i="6"/>
  <c r="S2810" i="6"/>
  <c r="S2809" i="6"/>
  <c r="S2808" i="6"/>
  <c r="S2807" i="6"/>
  <c r="S2806" i="6"/>
  <c r="S2805" i="6"/>
  <c r="S2804" i="6"/>
  <c r="S2803" i="6"/>
  <c r="S2802" i="6"/>
  <c r="S2801" i="6"/>
  <c r="S2800" i="6"/>
  <c r="S2799" i="6"/>
  <c r="S2798" i="6"/>
  <c r="S2797" i="6"/>
  <c r="S2796" i="6"/>
  <c r="S2795" i="6"/>
  <c r="S2794" i="6"/>
  <c r="S2793" i="6"/>
  <c r="S2792" i="6"/>
  <c r="S2791" i="6"/>
  <c r="S2790" i="6"/>
  <c r="S2789" i="6"/>
  <c r="S2788" i="6"/>
  <c r="S2787" i="6"/>
  <c r="S2786" i="6"/>
  <c r="S2785" i="6"/>
  <c r="S2784" i="6"/>
  <c r="S2783" i="6"/>
  <c r="S2782" i="6"/>
  <c r="S2781" i="6"/>
  <c r="S2780" i="6"/>
  <c r="S2779" i="6"/>
  <c r="S2778" i="6"/>
  <c r="S2777" i="6"/>
  <c r="S2776" i="6"/>
  <c r="S2775" i="6"/>
  <c r="S2774" i="6"/>
  <c r="S2773" i="6"/>
  <c r="S2772" i="6"/>
  <c r="S2771" i="6"/>
  <c r="S2770" i="6"/>
  <c r="S2769" i="6"/>
  <c r="S2768" i="6"/>
  <c r="S2767" i="6"/>
  <c r="S2766" i="6"/>
  <c r="S2765" i="6"/>
  <c r="S2764" i="6"/>
  <c r="S2763" i="6"/>
  <c r="S2762" i="6"/>
  <c r="S2761" i="6"/>
  <c r="S2760" i="6"/>
  <c r="S2759" i="6"/>
  <c r="S2758" i="6"/>
  <c r="S2757" i="6"/>
  <c r="S2756" i="6"/>
  <c r="S2755" i="6"/>
  <c r="S2754" i="6"/>
  <c r="S2753" i="6"/>
  <c r="S2752" i="6"/>
  <c r="S2751" i="6"/>
  <c r="S2750" i="6"/>
  <c r="S2749" i="6"/>
  <c r="S2748" i="6"/>
  <c r="S2747" i="6"/>
  <c r="S2746" i="6"/>
  <c r="S2745" i="6"/>
  <c r="S2744" i="6"/>
  <c r="S2743" i="6"/>
  <c r="S2742" i="6"/>
  <c r="S2741" i="6"/>
  <c r="S2740" i="6"/>
  <c r="S2739" i="6"/>
  <c r="S2738" i="6"/>
  <c r="S2737" i="6"/>
  <c r="S2736" i="6"/>
  <c r="S2735" i="6"/>
  <c r="S2734" i="6"/>
  <c r="S2733" i="6"/>
  <c r="S2732" i="6"/>
  <c r="S2731" i="6"/>
  <c r="S2730" i="6"/>
  <c r="S2729" i="6"/>
  <c r="S2728" i="6"/>
  <c r="S2727" i="6"/>
  <c r="S2726" i="6"/>
  <c r="S2725" i="6"/>
  <c r="S2724" i="6"/>
  <c r="S2723" i="6"/>
  <c r="S2722" i="6"/>
  <c r="S2721" i="6"/>
  <c r="S2720" i="6"/>
  <c r="S2719" i="6"/>
  <c r="S2718" i="6"/>
  <c r="S2717" i="6"/>
  <c r="S2716" i="6"/>
  <c r="S2715" i="6"/>
  <c r="S2714" i="6"/>
  <c r="S2713" i="6"/>
  <c r="S2712" i="6"/>
  <c r="S2711" i="6"/>
  <c r="S2710" i="6"/>
  <c r="S2709" i="6"/>
  <c r="S2708" i="6"/>
  <c r="S2707" i="6"/>
  <c r="S2706" i="6"/>
  <c r="S2705" i="6"/>
  <c r="S2704" i="6"/>
  <c r="S2703" i="6"/>
  <c r="S2702" i="6"/>
  <c r="S2701" i="6"/>
  <c r="S2700" i="6"/>
  <c r="S2699" i="6"/>
  <c r="S2698" i="6"/>
  <c r="S2697" i="6"/>
  <c r="S2696" i="6"/>
  <c r="S2695" i="6"/>
  <c r="S2694" i="6"/>
  <c r="S2693" i="6"/>
  <c r="S2692" i="6"/>
  <c r="S2691" i="6"/>
  <c r="S2690" i="6"/>
  <c r="S2689" i="6"/>
  <c r="S2688" i="6"/>
  <c r="S2687" i="6"/>
  <c r="S2686" i="6"/>
  <c r="S2685" i="6"/>
  <c r="S2684" i="6"/>
  <c r="S2683" i="6"/>
  <c r="S2682" i="6"/>
  <c r="S2681" i="6"/>
  <c r="S2680" i="6"/>
  <c r="S2679" i="6"/>
  <c r="S2678" i="6"/>
  <c r="S2677" i="6"/>
  <c r="S2676" i="6"/>
  <c r="S2675" i="6"/>
  <c r="S2674" i="6"/>
  <c r="S2673" i="6"/>
  <c r="S2672" i="6"/>
  <c r="S2671" i="6"/>
  <c r="S2670" i="6"/>
  <c r="S2669" i="6"/>
  <c r="S2668" i="6"/>
  <c r="S2667" i="6"/>
  <c r="S2666" i="6"/>
  <c r="S2665" i="6"/>
  <c r="S2664" i="6"/>
  <c r="S2663" i="6"/>
  <c r="S2662" i="6"/>
  <c r="S2661" i="6"/>
  <c r="S2660" i="6"/>
  <c r="S2659" i="6"/>
  <c r="S2658" i="6"/>
  <c r="S2657" i="6"/>
  <c r="S2656" i="6"/>
  <c r="S2655" i="6"/>
  <c r="S2654" i="6"/>
  <c r="S2653" i="6"/>
  <c r="S2652" i="6"/>
  <c r="S2651" i="6"/>
  <c r="S2650" i="6"/>
  <c r="S2649" i="6"/>
  <c r="S2648" i="6"/>
  <c r="S2647" i="6"/>
  <c r="S2646" i="6"/>
  <c r="S2645" i="6"/>
  <c r="S2644" i="6"/>
  <c r="S2643" i="6"/>
  <c r="S2642" i="6"/>
  <c r="S2641" i="6"/>
  <c r="S2640" i="6"/>
  <c r="S2639" i="6"/>
  <c r="S2638" i="6"/>
  <c r="S2637" i="6"/>
  <c r="S2636" i="6"/>
  <c r="S2635" i="6"/>
  <c r="S2634" i="6"/>
  <c r="S2633" i="6"/>
  <c r="S2632" i="6"/>
  <c r="S2631" i="6"/>
  <c r="S2630" i="6"/>
  <c r="S2629" i="6"/>
  <c r="S2628" i="6"/>
  <c r="S2627" i="6"/>
  <c r="S2626" i="6"/>
  <c r="S2625" i="6"/>
  <c r="S2624" i="6"/>
  <c r="S2623" i="6"/>
  <c r="S2622" i="6"/>
  <c r="S2621" i="6"/>
  <c r="S2620" i="6"/>
  <c r="S2619" i="6"/>
  <c r="S2618" i="6"/>
  <c r="S2617" i="6"/>
  <c r="S2616" i="6"/>
  <c r="S2615" i="6"/>
  <c r="S2614" i="6"/>
  <c r="S2613" i="6"/>
  <c r="S2612" i="6"/>
  <c r="S2611" i="6"/>
  <c r="S2610" i="6"/>
  <c r="S2609" i="6"/>
  <c r="S2608" i="6"/>
  <c r="S2607" i="6"/>
  <c r="S2606" i="6"/>
  <c r="S2605" i="6"/>
  <c r="S2604" i="6"/>
  <c r="S2603" i="6"/>
  <c r="S2602" i="6"/>
  <c r="S2601" i="6"/>
  <c r="S2600" i="6"/>
  <c r="S2599" i="6"/>
  <c r="S2598" i="6"/>
  <c r="S2597" i="6"/>
  <c r="S2596" i="6"/>
  <c r="S2595" i="6"/>
  <c r="S2594" i="6"/>
  <c r="S2593" i="6"/>
  <c r="S2592" i="6"/>
  <c r="S2591" i="6"/>
  <c r="S2590" i="6"/>
  <c r="S2589" i="6"/>
  <c r="S2588" i="6"/>
  <c r="S2587" i="6"/>
  <c r="S2586" i="6"/>
  <c r="S2585" i="6"/>
  <c r="S2584" i="6"/>
  <c r="S2583" i="6"/>
  <c r="S2582" i="6"/>
  <c r="S2581" i="6"/>
  <c r="S2580" i="6"/>
  <c r="S2579" i="6"/>
  <c r="S2578" i="6"/>
  <c r="S2577" i="6"/>
  <c r="S2576" i="6"/>
  <c r="S2575" i="6"/>
  <c r="S2574" i="6"/>
  <c r="S2573" i="6"/>
  <c r="S2572" i="6"/>
  <c r="S2571" i="6"/>
  <c r="S2570" i="6"/>
  <c r="S2569" i="6"/>
  <c r="S2568" i="6"/>
  <c r="S2567" i="6"/>
  <c r="S2566" i="6"/>
  <c r="S2565" i="6"/>
  <c r="S2564" i="6"/>
  <c r="S2563" i="6"/>
  <c r="S2562" i="6"/>
  <c r="S2561" i="6"/>
  <c r="S2560" i="6"/>
  <c r="S2559" i="6"/>
  <c r="S2558" i="6"/>
  <c r="S2557" i="6"/>
  <c r="S2556" i="6"/>
  <c r="S2555" i="6"/>
  <c r="S2554" i="6"/>
  <c r="S2553" i="6"/>
  <c r="S2552" i="6"/>
  <c r="S2551" i="6"/>
  <c r="S2550" i="6"/>
  <c r="S2549" i="6"/>
  <c r="S2548" i="6"/>
  <c r="S2547" i="6"/>
  <c r="S2546" i="6"/>
  <c r="S2545" i="6"/>
  <c r="S2544" i="6"/>
  <c r="S2543" i="6"/>
  <c r="S2542" i="6"/>
  <c r="S2541" i="6"/>
  <c r="S2540" i="6"/>
  <c r="S2539" i="6"/>
  <c r="S2538" i="6"/>
  <c r="S2537" i="6"/>
  <c r="S2536" i="6"/>
  <c r="S2535" i="6"/>
  <c r="S2534" i="6"/>
  <c r="S2533" i="6"/>
  <c r="S2532" i="6"/>
  <c r="S2531" i="6"/>
  <c r="S2530" i="6"/>
  <c r="S2529" i="6"/>
  <c r="S2528" i="6"/>
  <c r="S2527" i="6"/>
  <c r="S2526" i="6"/>
  <c r="S2525" i="6"/>
  <c r="S2524" i="6"/>
  <c r="S2523" i="6"/>
  <c r="S2522" i="6"/>
  <c r="S2521" i="6"/>
  <c r="S2520" i="6"/>
  <c r="S2519" i="6"/>
  <c r="S2518" i="6"/>
  <c r="S2517" i="6"/>
  <c r="S2516" i="6"/>
  <c r="S2515" i="6"/>
  <c r="S2514" i="6"/>
  <c r="S2513" i="6"/>
  <c r="S2512" i="6"/>
  <c r="S2511" i="6"/>
  <c r="S2510" i="6"/>
  <c r="S2509" i="6"/>
  <c r="S2508" i="6"/>
  <c r="S2507" i="6"/>
  <c r="S2506" i="6"/>
  <c r="S2505" i="6"/>
  <c r="S2504" i="6"/>
  <c r="S2503" i="6"/>
  <c r="S2502" i="6"/>
  <c r="S2501" i="6"/>
  <c r="S2500" i="6"/>
  <c r="S2499" i="6"/>
  <c r="S2498" i="6"/>
  <c r="S2497" i="6"/>
  <c r="S2496" i="6"/>
  <c r="S2495" i="6"/>
  <c r="S2494" i="6"/>
  <c r="S2493" i="6"/>
  <c r="S2492" i="6"/>
  <c r="S2491" i="6"/>
  <c r="S2490" i="6"/>
  <c r="S2489" i="6"/>
  <c r="S2488" i="6"/>
  <c r="S2487" i="6"/>
  <c r="S2486" i="6"/>
  <c r="S2485" i="6"/>
  <c r="S2484" i="6"/>
  <c r="S2483" i="6"/>
  <c r="S2482" i="6"/>
  <c r="S2481" i="6"/>
  <c r="S2480" i="6"/>
  <c r="S2479" i="6"/>
  <c r="S2478" i="6"/>
  <c r="S2477" i="6"/>
  <c r="S2476" i="6"/>
  <c r="S2475" i="6"/>
  <c r="S2474" i="6"/>
  <c r="S2473" i="6"/>
  <c r="S2472" i="6"/>
  <c r="S2471" i="6"/>
  <c r="S2470" i="6"/>
  <c r="S2469" i="6"/>
  <c r="S2468" i="6"/>
  <c r="S2467" i="6"/>
  <c r="S2466" i="6"/>
  <c r="S2465" i="6"/>
  <c r="S2464" i="6"/>
  <c r="S2463" i="6"/>
  <c r="S2462" i="6"/>
  <c r="S2461" i="6"/>
  <c r="S2460" i="6"/>
  <c r="S2459" i="6"/>
  <c r="S2458" i="6"/>
  <c r="S2457" i="6"/>
  <c r="S2456" i="6"/>
  <c r="S2455" i="6"/>
  <c r="S2454" i="6"/>
  <c r="S2453" i="6"/>
  <c r="S2452" i="6"/>
  <c r="S2451" i="6"/>
  <c r="S2450" i="6"/>
  <c r="S2449" i="6"/>
  <c r="S2448" i="6"/>
  <c r="S2447" i="6"/>
  <c r="S2446" i="6"/>
  <c r="S2445" i="6"/>
  <c r="S2444" i="6"/>
  <c r="S2443" i="6"/>
  <c r="S2442" i="6"/>
  <c r="S2441" i="6"/>
  <c r="S2440" i="6"/>
  <c r="S2439" i="6"/>
  <c r="S2438" i="6"/>
  <c r="S2437" i="6"/>
  <c r="S2436" i="6"/>
  <c r="S2435" i="6"/>
  <c r="S2434" i="6"/>
  <c r="S2433" i="6"/>
  <c r="S2432" i="6"/>
  <c r="S2431" i="6"/>
  <c r="S2430" i="6"/>
  <c r="S2429" i="6"/>
  <c r="S2428" i="6"/>
  <c r="S2427" i="6"/>
  <c r="S2426" i="6"/>
  <c r="S2425" i="6"/>
  <c r="S2424" i="6"/>
  <c r="S2423" i="6"/>
  <c r="S2422" i="6"/>
  <c r="S2421" i="6"/>
  <c r="S2420" i="6"/>
  <c r="S2419" i="6"/>
  <c r="S2418" i="6"/>
  <c r="S2417" i="6"/>
  <c r="S2416" i="6"/>
  <c r="S2415" i="6"/>
  <c r="S2414" i="6"/>
  <c r="S2413" i="6"/>
  <c r="S2412" i="6"/>
  <c r="S2411" i="6"/>
  <c r="S2410" i="6"/>
  <c r="S2409" i="6"/>
  <c r="S2408" i="6"/>
  <c r="S2407" i="6"/>
  <c r="S2406" i="6"/>
  <c r="S2405" i="6"/>
  <c r="S2404" i="6"/>
  <c r="S2403" i="6"/>
  <c r="S2402" i="6"/>
  <c r="S2401" i="6"/>
  <c r="S2400" i="6"/>
  <c r="S2399" i="6"/>
  <c r="S2398" i="6"/>
  <c r="S2397" i="6"/>
  <c r="S2396" i="6"/>
  <c r="S2395" i="6"/>
  <c r="S2394" i="6"/>
  <c r="S2393" i="6"/>
  <c r="S2392" i="6"/>
  <c r="S2391" i="6"/>
  <c r="S2390" i="6"/>
  <c r="S2389" i="6"/>
  <c r="S2388" i="6"/>
  <c r="S2387" i="6"/>
  <c r="S2386" i="6"/>
  <c r="S2385" i="6"/>
  <c r="S2384" i="6"/>
  <c r="S2383" i="6"/>
  <c r="S2382" i="6"/>
  <c r="S2381" i="6"/>
  <c r="S2380" i="6"/>
  <c r="S2379" i="6"/>
  <c r="S2378" i="6"/>
  <c r="S2377" i="6"/>
  <c r="S2376" i="6"/>
  <c r="S2375" i="6"/>
  <c r="S2374" i="6"/>
  <c r="S2373" i="6"/>
  <c r="S2372" i="6"/>
  <c r="S2371" i="6"/>
  <c r="S2370" i="6"/>
  <c r="S2369" i="6"/>
  <c r="S2368" i="6"/>
  <c r="S2367" i="6"/>
  <c r="S2366" i="6"/>
  <c r="S2365" i="6"/>
  <c r="S2364" i="6"/>
  <c r="S2363" i="6"/>
  <c r="S2362" i="6"/>
  <c r="S2361" i="6"/>
  <c r="S2360" i="6"/>
  <c r="S2359" i="6"/>
  <c r="S2358" i="6"/>
  <c r="S2357" i="6"/>
  <c r="S2356" i="6"/>
  <c r="S2355" i="6"/>
  <c r="S2354" i="6"/>
  <c r="S2353" i="6"/>
  <c r="S2352" i="6"/>
  <c r="S2351" i="6"/>
  <c r="S2350" i="6"/>
  <c r="S2349" i="6"/>
  <c r="S2348" i="6"/>
  <c r="S2347" i="6"/>
  <c r="S2346" i="6"/>
  <c r="S2345" i="6"/>
  <c r="S2344" i="6"/>
  <c r="S2343" i="6"/>
  <c r="S2342" i="6"/>
  <c r="S2341" i="6"/>
  <c r="S2340" i="6"/>
  <c r="S2339" i="6"/>
  <c r="S2338" i="6"/>
  <c r="S2337" i="6"/>
  <c r="S2336" i="6"/>
  <c r="S2335" i="6"/>
  <c r="S2334" i="6"/>
  <c r="S2333" i="6"/>
  <c r="S2332" i="6"/>
  <c r="S2331" i="6"/>
  <c r="S2330" i="6"/>
  <c r="S2329" i="6"/>
  <c r="S2328" i="6"/>
  <c r="S2327" i="6"/>
  <c r="S2326" i="6"/>
  <c r="S2325" i="6"/>
  <c r="S2324" i="6"/>
  <c r="S2323" i="6"/>
  <c r="S2322" i="6"/>
  <c r="S2321" i="6"/>
  <c r="S2320" i="6"/>
  <c r="S2319" i="6"/>
  <c r="S2318" i="6"/>
  <c r="S2317" i="6"/>
  <c r="S2316" i="6"/>
  <c r="S2315" i="6"/>
  <c r="S2314" i="6"/>
  <c r="S2313" i="6"/>
  <c r="S2312" i="6"/>
  <c r="S2311" i="6"/>
  <c r="S2310" i="6"/>
  <c r="S2309" i="6"/>
  <c r="S2308" i="6"/>
  <c r="S2307" i="6"/>
  <c r="S2306" i="6"/>
  <c r="S2305" i="6"/>
  <c r="S2304" i="6"/>
  <c r="S2303" i="6"/>
  <c r="S2302" i="6"/>
  <c r="S2301" i="6"/>
  <c r="S2300" i="6"/>
  <c r="S2299" i="6"/>
  <c r="S2298" i="6"/>
  <c r="S2297" i="6"/>
  <c r="S2296" i="6"/>
  <c r="S2295" i="6"/>
  <c r="S2294" i="6"/>
  <c r="S2293" i="6"/>
  <c r="S2292" i="6"/>
  <c r="S2291" i="6"/>
  <c r="S2290" i="6"/>
  <c r="S2289" i="6"/>
  <c r="S2288" i="6"/>
  <c r="S2287" i="6"/>
  <c r="S2286" i="6"/>
  <c r="S2285" i="6"/>
  <c r="S2284" i="6"/>
  <c r="S2283" i="6"/>
  <c r="S2282" i="6"/>
  <c r="S2281" i="6"/>
  <c r="S2280" i="6"/>
  <c r="S2279" i="6"/>
  <c r="S2278" i="6"/>
  <c r="S2277" i="6"/>
  <c r="S2276" i="6"/>
  <c r="S2275" i="6"/>
  <c r="S2274" i="6"/>
  <c r="S2273" i="6"/>
  <c r="S2272" i="6"/>
  <c r="S2271" i="6"/>
  <c r="S2270" i="6"/>
  <c r="S2269" i="6"/>
  <c r="S2268" i="6"/>
  <c r="S2267" i="6"/>
  <c r="S2266" i="6"/>
  <c r="S2265" i="6"/>
  <c r="S2264" i="6"/>
  <c r="S2263" i="6"/>
  <c r="S2262" i="6"/>
  <c r="S2261" i="6"/>
  <c r="S2260" i="6"/>
  <c r="S2259" i="6"/>
  <c r="S2258" i="6"/>
  <c r="S2257" i="6"/>
  <c r="S2256" i="6"/>
  <c r="S2255" i="6"/>
  <c r="S2254" i="6"/>
  <c r="S2253" i="6"/>
  <c r="S2252" i="6"/>
  <c r="S2251" i="6"/>
  <c r="S2250" i="6"/>
  <c r="S2249" i="6"/>
  <c r="S2248" i="6"/>
  <c r="S2247" i="6"/>
  <c r="S2246" i="6"/>
  <c r="S2245" i="6"/>
  <c r="S2244" i="6"/>
  <c r="S2243" i="6"/>
  <c r="S2242" i="6"/>
  <c r="S2241" i="6"/>
  <c r="S2240" i="6"/>
  <c r="S2239" i="6"/>
  <c r="S2238" i="6"/>
  <c r="S2237" i="6"/>
  <c r="S2236" i="6"/>
  <c r="S2235" i="6"/>
  <c r="S2234" i="6"/>
  <c r="S2233" i="6"/>
  <c r="S2232" i="6"/>
  <c r="S2231" i="6"/>
  <c r="S2230" i="6"/>
  <c r="S2229" i="6"/>
  <c r="S2228" i="6"/>
  <c r="S2227" i="6"/>
  <c r="S2226" i="6"/>
  <c r="S2225" i="6"/>
  <c r="S2224" i="6"/>
  <c r="S2223" i="6"/>
  <c r="S2222" i="6"/>
  <c r="S2221" i="6"/>
  <c r="S2220" i="6"/>
  <c r="S2219" i="6"/>
  <c r="S2218" i="6"/>
  <c r="S2217" i="6"/>
  <c r="S2216" i="6"/>
  <c r="S2215" i="6"/>
  <c r="S2214" i="6"/>
  <c r="S2213" i="6"/>
  <c r="S2212" i="6"/>
  <c r="S2211" i="6"/>
  <c r="S2210" i="6"/>
  <c r="S2209" i="6"/>
  <c r="S2208" i="6"/>
  <c r="S2207" i="6"/>
  <c r="S2206" i="6"/>
  <c r="S2205" i="6"/>
  <c r="S2204" i="6"/>
  <c r="S2203" i="6"/>
  <c r="S2202" i="6"/>
  <c r="S2201" i="6"/>
  <c r="S2200" i="6"/>
  <c r="S2199" i="6"/>
  <c r="S2198" i="6"/>
  <c r="S2197" i="6"/>
  <c r="S2196" i="6"/>
  <c r="S2195" i="6"/>
  <c r="S2194" i="6"/>
  <c r="S2193" i="6"/>
  <c r="S2192" i="6"/>
  <c r="S2191" i="6"/>
  <c r="S2190" i="6"/>
  <c r="S2189" i="6"/>
  <c r="S2188" i="6"/>
  <c r="S2187" i="6"/>
  <c r="S2186" i="6"/>
  <c r="S2185" i="6"/>
  <c r="S2184" i="6"/>
  <c r="S2183" i="6"/>
  <c r="S2182" i="6"/>
  <c r="S2181" i="6"/>
  <c r="S2180" i="6"/>
  <c r="S2179" i="6"/>
  <c r="S2178" i="6"/>
  <c r="S2177" i="6"/>
  <c r="S2176" i="6"/>
  <c r="S2175" i="6"/>
  <c r="S2174" i="6"/>
  <c r="S2173" i="6"/>
  <c r="S2172" i="6"/>
  <c r="S2171" i="6"/>
  <c r="S2170" i="6"/>
  <c r="S2169" i="6"/>
  <c r="S2168" i="6"/>
  <c r="S2167" i="6"/>
  <c r="S2166" i="6"/>
  <c r="S2165" i="6"/>
  <c r="S2164" i="6"/>
  <c r="S2163" i="6"/>
  <c r="S2162" i="6"/>
  <c r="S2161" i="6"/>
  <c r="S2160" i="6"/>
  <c r="S2159" i="6"/>
  <c r="S2158" i="6"/>
  <c r="S2157" i="6"/>
  <c r="S2156" i="6"/>
  <c r="S2155" i="6"/>
  <c r="S2154" i="6"/>
  <c r="S2153" i="6"/>
  <c r="S2152" i="6"/>
  <c r="S2151" i="6"/>
  <c r="S2150" i="6"/>
  <c r="S2149" i="6"/>
  <c r="S2148" i="6"/>
  <c r="S2147" i="6"/>
  <c r="S2146" i="6"/>
  <c r="S2145" i="6"/>
  <c r="S2144" i="6"/>
  <c r="S2143" i="6"/>
  <c r="S2142" i="6"/>
  <c r="S2141" i="6"/>
  <c r="S2140" i="6"/>
  <c r="S2139" i="6"/>
  <c r="S2138" i="6"/>
  <c r="S2137" i="6"/>
  <c r="S2136" i="6"/>
  <c r="S2135" i="6"/>
  <c r="S2134" i="6"/>
  <c r="S2133" i="6"/>
  <c r="S2132" i="6"/>
  <c r="S2131" i="6"/>
  <c r="S2130" i="6"/>
  <c r="S2129" i="6"/>
  <c r="S2128" i="6"/>
  <c r="S2127" i="6"/>
  <c r="S2126" i="6"/>
  <c r="S2125" i="6"/>
  <c r="S2124" i="6"/>
  <c r="S2123" i="6"/>
  <c r="S2122" i="6"/>
  <c r="S2121" i="6"/>
  <c r="S2120" i="6"/>
  <c r="S2119" i="6"/>
  <c r="S2118" i="6"/>
  <c r="S2117" i="6"/>
  <c r="S2116" i="6"/>
  <c r="S2115" i="6"/>
  <c r="S2114" i="6"/>
  <c r="S2113" i="6"/>
  <c r="S2112" i="6"/>
  <c r="S2111" i="6"/>
  <c r="S2110" i="6"/>
  <c r="S2109" i="6"/>
  <c r="S2108" i="6"/>
  <c r="S2107" i="6"/>
  <c r="S2106" i="6"/>
  <c r="S2105" i="6"/>
  <c r="S2104" i="6"/>
  <c r="S2103" i="6"/>
  <c r="S2102" i="6"/>
  <c r="S2101" i="6"/>
  <c r="S2100" i="6"/>
  <c r="S2099" i="6"/>
  <c r="S2098" i="6"/>
  <c r="S2097" i="6"/>
  <c r="S2096" i="6"/>
  <c r="S2095" i="6"/>
  <c r="S2094" i="6"/>
  <c r="S2093" i="6"/>
  <c r="S2092" i="6"/>
  <c r="S2091" i="6"/>
  <c r="S2090" i="6"/>
  <c r="S2089" i="6"/>
  <c r="S2088" i="6"/>
  <c r="S2087" i="6"/>
  <c r="S2086" i="6"/>
  <c r="S2085" i="6"/>
  <c r="S2084" i="6"/>
  <c r="S2083" i="6"/>
  <c r="S2082" i="6"/>
  <c r="S2081" i="6"/>
  <c r="S2080" i="6"/>
  <c r="S2079" i="6"/>
  <c r="S2078" i="6"/>
  <c r="S2077" i="6"/>
  <c r="S2076" i="6"/>
  <c r="S2075" i="6"/>
  <c r="S2074" i="6"/>
  <c r="S2073" i="6"/>
  <c r="S2072" i="6"/>
  <c r="S2071" i="6"/>
  <c r="S2070" i="6"/>
  <c r="S2069" i="6"/>
  <c r="S2068" i="6"/>
  <c r="S2067" i="6"/>
  <c r="S2066" i="6"/>
  <c r="S2065" i="6"/>
  <c r="S2064" i="6"/>
  <c r="S2063" i="6"/>
  <c r="S2062" i="6"/>
  <c r="S2061" i="6"/>
  <c r="S2060" i="6"/>
  <c r="S2059" i="6"/>
  <c r="S2058" i="6"/>
  <c r="S2057" i="6"/>
  <c r="S2056" i="6"/>
  <c r="S2055" i="6"/>
  <c r="S2054" i="6"/>
  <c r="S2053" i="6"/>
  <c r="S2052" i="6"/>
  <c r="S2051" i="6"/>
  <c r="S2050" i="6"/>
  <c r="S2049" i="6"/>
  <c r="S2048" i="6"/>
  <c r="S2047" i="6"/>
  <c r="S2046" i="6"/>
  <c r="S2045" i="6"/>
  <c r="S2044" i="6"/>
  <c r="S2043" i="6"/>
  <c r="S2042" i="6"/>
  <c r="S2041" i="6"/>
  <c r="S2040" i="6"/>
  <c r="S2039" i="6"/>
  <c r="S2038" i="6"/>
  <c r="S2037" i="6"/>
  <c r="S2036" i="6"/>
  <c r="S2035" i="6"/>
  <c r="S2034" i="6"/>
  <c r="S2033" i="6"/>
  <c r="S2032" i="6"/>
  <c r="S2031" i="6"/>
  <c r="S2030" i="6"/>
  <c r="S2029" i="6"/>
  <c r="S2028" i="6"/>
  <c r="S2027" i="6"/>
  <c r="S2026" i="6"/>
  <c r="S2025" i="6"/>
  <c r="S2024" i="6"/>
  <c r="S2023" i="6"/>
  <c r="S2022" i="6"/>
  <c r="S2021" i="6"/>
  <c r="S2020" i="6"/>
  <c r="S2019" i="6"/>
  <c r="S2018" i="6"/>
  <c r="S2017" i="6"/>
  <c r="S2016" i="6"/>
  <c r="S2015" i="6"/>
  <c r="S2014" i="6"/>
  <c r="S2013" i="6"/>
  <c r="S2012" i="6"/>
  <c r="S2011" i="6"/>
  <c r="S2010" i="6"/>
  <c r="S2009" i="6"/>
  <c r="S2008" i="6"/>
  <c r="S2007" i="6"/>
  <c r="S2006" i="6"/>
  <c r="S2005" i="6"/>
  <c r="S2004" i="6"/>
  <c r="S2003" i="6"/>
  <c r="S2002" i="6"/>
  <c r="S2001" i="6"/>
  <c r="S2000" i="6"/>
  <c r="S1999" i="6"/>
  <c r="S1998" i="6"/>
  <c r="S1997" i="6"/>
  <c r="S1996" i="6"/>
  <c r="S1995" i="6"/>
  <c r="S1994" i="6"/>
  <c r="S1993" i="6"/>
  <c r="S1992" i="6"/>
  <c r="S1991" i="6"/>
  <c r="S1990" i="6"/>
  <c r="S1989" i="6"/>
  <c r="S1988" i="6"/>
  <c r="S1987" i="6"/>
  <c r="S1986" i="6"/>
  <c r="S1985" i="6"/>
  <c r="S1984" i="6"/>
  <c r="S1983" i="6"/>
  <c r="S1982" i="6"/>
  <c r="S1981" i="6"/>
  <c r="S1980" i="6"/>
  <c r="S1979" i="6"/>
  <c r="S1978" i="6"/>
  <c r="S1977" i="6"/>
  <c r="S1976" i="6"/>
  <c r="S1975" i="6"/>
  <c r="S1974" i="6"/>
  <c r="S1973" i="6"/>
  <c r="S1972" i="6"/>
  <c r="S1971" i="6"/>
  <c r="S1970" i="6"/>
  <c r="S1969" i="6"/>
  <c r="S1968" i="6"/>
  <c r="S1967" i="6"/>
  <c r="S1966" i="6"/>
  <c r="S1965" i="6"/>
  <c r="S1964" i="6"/>
  <c r="S1963" i="6"/>
  <c r="S1962" i="6"/>
  <c r="S1961" i="6"/>
  <c r="S1960" i="6"/>
  <c r="S1959" i="6"/>
  <c r="S1958" i="6"/>
  <c r="S1957" i="6"/>
  <c r="S1956" i="6"/>
  <c r="S1955" i="6"/>
  <c r="S1954" i="6"/>
  <c r="S1953" i="6"/>
  <c r="S1952" i="6"/>
  <c r="S1951" i="6"/>
  <c r="S1950" i="6"/>
  <c r="S1949" i="6"/>
  <c r="S1948" i="6"/>
  <c r="S1947" i="6"/>
  <c r="S1946" i="6"/>
  <c r="S1945" i="6"/>
  <c r="S1944" i="6"/>
  <c r="S1943" i="6"/>
  <c r="S1942" i="6"/>
  <c r="S1941" i="6"/>
  <c r="S1940" i="6"/>
  <c r="S1939" i="6"/>
  <c r="S1938" i="6"/>
  <c r="S1937" i="6"/>
  <c r="S1936" i="6"/>
  <c r="S1935" i="6"/>
  <c r="S1934" i="6"/>
  <c r="S1933" i="6"/>
  <c r="S1932" i="6"/>
  <c r="S1931" i="6"/>
  <c r="S1930" i="6"/>
  <c r="S1929" i="6"/>
  <c r="S1928" i="6"/>
  <c r="S1927" i="6"/>
  <c r="S1926" i="6"/>
  <c r="S1925" i="6"/>
  <c r="S1924" i="6"/>
  <c r="S1923" i="6"/>
  <c r="S1922" i="6"/>
  <c r="S1921" i="6"/>
  <c r="S1920" i="6"/>
  <c r="S1919" i="6"/>
  <c r="S1918" i="6"/>
  <c r="S1917" i="6"/>
  <c r="S1916" i="6"/>
  <c r="S1915" i="6"/>
  <c r="S1914" i="6"/>
  <c r="S1913" i="6"/>
  <c r="S1912" i="6"/>
  <c r="S1911" i="6"/>
  <c r="S1910" i="6"/>
  <c r="S1909" i="6"/>
  <c r="S1908" i="6"/>
  <c r="S1907" i="6"/>
  <c r="S1906" i="6"/>
  <c r="S1905" i="6"/>
  <c r="S1904" i="6"/>
  <c r="S1903" i="6"/>
  <c r="S1902" i="6"/>
  <c r="S1901" i="6"/>
  <c r="S1900" i="6"/>
  <c r="S1899" i="6"/>
  <c r="S1898" i="6"/>
  <c r="S1897" i="6"/>
  <c r="S1896" i="6"/>
  <c r="S1895" i="6"/>
  <c r="S1894" i="6"/>
  <c r="S1893" i="6"/>
  <c r="S1892" i="6"/>
  <c r="S1891" i="6"/>
  <c r="S1890" i="6"/>
  <c r="S1889" i="6"/>
  <c r="S1888" i="6"/>
  <c r="S1887" i="6"/>
  <c r="S1886" i="6"/>
  <c r="S1885" i="6"/>
  <c r="S1884" i="6"/>
  <c r="S1883" i="6"/>
  <c r="S1882" i="6"/>
  <c r="S1881" i="6"/>
  <c r="S1880" i="6"/>
  <c r="S1879" i="6"/>
  <c r="S1878" i="6"/>
  <c r="S1877" i="6"/>
  <c r="S1876" i="6"/>
  <c r="S1875" i="6"/>
  <c r="S1874" i="6"/>
  <c r="S1873" i="6"/>
  <c r="S1872" i="6"/>
  <c r="S1871" i="6"/>
  <c r="S1870" i="6"/>
  <c r="S1869" i="6"/>
  <c r="S1868" i="6"/>
  <c r="S1867" i="6"/>
  <c r="S1866" i="6"/>
  <c r="S1865" i="6"/>
  <c r="S1864" i="6"/>
  <c r="S1863" i="6"/>
  <c r="S1862" i="6"/>
  <c r="S1861" i="6"/>
  <c r="S1860" i="6"/>
  <c r="S1859" i="6"/>
  <c r="S1858" i="6"/>
  <c r="S1857" i="6"/>
  <c r="S1856" i="6"/>
  <c r="S1855" i="6"/>
  <c r="S1854" i="6"/>
  <c r="S1853" i="6"/>
  <c r="S1852" i="6"/>
  <c r="S1851" i="6"/>
  <c r="S1850" i="6"/>
  <c r="S1849" i="6"/>
  <c r="S1848" i="6"/>
  <c r="S1847" i="6"/>
  <c r="S1846" i="6"/>
  <c r="S1845" i="6"/>
  <c r="S1844" i="6"/>
  <c r="S1843" i="6"/>
  <c r="S1842" i="6"/>
  <c r="S1841" i="6"/>
  <c r="S1840" i="6"/>
  <c r="S1839" i="6"/>
  <c r="S1838" i="6"/>
  <c r="S1837" i="6"/>
  <c r="S1836" i="6"/>
  <c r="S1835" i="6"/>
  <c r="S1834" i="6"/>
  <c r="S1833" i="6"/>
  <c r="S1832" i="6"/>
  <c r="S1831" i="6"/>
  <c r="S1830" i="6"/>
  <c r="S1829" i="6"/>
  <c r="S1828" i="6"/>
  <c r="S1827" i="6"/>
  <c r="S1826" i="6"/>
  <c r="S1825" i="6"/>
  <c r="S1824" i="6"/>
  <c r="S1823" i="6"/>
  <c r="S1822" i="6"/>
  <c r="S1821" i="6"/>
  <c r="S1820" i="6"/>
  <c r="S1819" i="6"/>
  <c r="S1818" i="6"/>
  <c r="S1817" i="6"/>
  <c r="S1816" i="6"/>
  <c r="S1815" i="6"/>
  <c r="S1814" i="6"/>
  <c r="S1813" i="6"/>
  <c r="S1812" i="6"/>
  <c r="S1811" i="6"/>
  <c r="S1810" i="6"/>
  <c r="S1809" i="6"/>
  <c r="S1808" i="6"/>
  <c r="S1807" i="6"/>
  <c r="S1806" i="6"/>
  <c r="S1805" i="6"/>
  <c r="S1804" i="6"/>
  <c r="S1803" i="6"/>
  <c r="S1802" i="6"/>
  <c r="S1801" i="6"/>
  <c r="S1800" i="6"/>
  <c r="S1799" i="6"/>
  <c r="S1798" i="6"/>
  <c r="S1797" i="6"/>
  <c r="S1796" i="6"/>
  <c r="S1795" i="6"/>
  <c r="S1794" i="6"/>
  <c r="S1793" i="6"/>
  <c r="S1792" i="6"/>
  <c r="S1791" i="6"/>
  <c r="S1790" i="6"/>
  <c r="S1789" i="6"/>
  <c r="S1788" i="6"/>
  <c r="S1787" i="6"/>
  <c r="S1786" i="6"/>
  <c r="S1785" i="6"/>
  <c r="S1784" i="6"/>
  <c r="S1783" i="6"/>
  <c r="S1782" i="6"/>
  <c r="S1781" i="6"/>
  <c r="S1780" i="6"/>
  <c r="S1779" i="6"/>
  <c r="S1778" i="6"/>
  <c r="S1777" i="6"/>
  <c r="S1776" i="6"/>
  <c r="S1775" i="6"/>
  <c r="S1774" i="6"/>
  <c r="S1773" i="6"/>
  <c r="S1772" i="6"/>
  <c r="S1771" i="6"/>
  <c r="S1770" i="6"/>
  <c r="S1769" i="6"/>
  <c r="S1768" i="6"/>
  <c r="S1767" i="6"/>
  <c r="S1766" i="6"/>
  <c r="S1765" i="6"/>
  <c r="S1764" i="6"/>
  <c r="S1763" i="6"/>
  <c r="S1762" i="6"/>
  <c r="S1761" i="6"/>
  <c r="S1760" i="6"/>
  <c r="S1759" i="6"/>
  <c r="S1758" i="6"/>
  <c r="S1757" i="6"/>
  <c r="S1756" i="6"/>
  <c r="S1755" i="6"/>
  <c r="S1754" i="6"/>
  <c r="S1753" i="6"/>
  <c r="S1752" i="6"/>
  <c r="S1751" i="6"/>
  <c r="S1750" i="6"/>
  <c r="S1749" i="6"/>
  <c r="S1748" i="6"/>
  <c r="S1747" i="6"/>
  <c r="S1746" i="6"/>
  <c r="S1745" i="6"/>
  <c r="S1744" i="6"/>
  <c r="S1743" i="6"/>
  <c r="S1742" i="6"/>
  <c r="S1741" i="6"/>
  <c r="S1740" i="6"/>
  <c r="S1739" i="6"/>
  <c r="S1738" i="6"/>
  <c r="S1737" i="6"/>
  <c r="S1736" i="6"/>
  <c r="S1735" i="6"/>
  <c r="S1734" i="6"/>
  <c r="S1733" i="6"/>
  <c r="S1732" i="6"/>
  <c r="S1731" i="6"/>
  <c r="S1730" i="6"/>
  <c r="S1729" i="6"/>
  <c r="S1728" i="6"/>
  <c r="S1727" i="6"/>
  <c r="S1726" i="6"/>
  <c r="S1725" i="6"/>
  <c r="S1724" i="6"/>
  <c r="S1723" i="6"/>
  <c r="S1722" i="6"/>
  <c r="S1721" i="6"/>
  <c r="S1720" i="6"/>
  <c r="S1719" i="6"/>
  <c r="S1718" i="6"/>
  <c r="S1717" i="6"/>
  <c r="S1716" i="6"/>
  <c r="S1715" i="6"/>
  <c r="S1714" i="6"/>
  <c r="S1713" i="6"/>
  <c r="S1712" i="6"/>
  <c r="S1711" i="6"/>
  <c r="S1710" i="6"/>
  <c r="S1709" i="6"/>
  <c r="S1708" i="6"/>
  <c r="S1707" i="6"/>
  <c r="S1706" i="6"/>
  <c r="S1705" i="6"/>
  <c r="S1704" i="6"/>
  <c r="S1703" i="6"/>
  <c r="S1702" i="6"/>
  <c r="S1701" i="6"/>
  <c r="S1700" i="6"/>
  <c r="S1699" i="6"/>
  <c r="S1698" i="6"/>
  <c r="S1697" i="6"/>
  <c r="S1696" i="6"/>
  <c r="S1695" i="6"/>
  <c r="S1694" i="6"/>
  <c r="S1693" i="6"/>
  <c r="S1692" i="6"/>
  <c r="S1691" i="6"/>
  <c r="S1690" i="6"/>
  <c r="S1689" i="6"/>
  <c r="S1688" i="6"/>
  <c r="S1687" i="6"/>
  <c r="S1686" i="6"/>
  <c r="S1685" i="6"/>
  <c r="S1684" i="6"/>
  <c r="S1683" i="6"/>
  <c r="S1682" i="6"/>
  <c r="S1681" i="6"/>
  <c r="S1680" i="6"/>
  <c r="S1679" i="6"/>
  <c r="S1678" i="6"/>
  <c r="S1677" i="6"/>
  <c r="S1676" i="6"/>
  <c r="S1675" i="6"/>
  <c r="S1674" i="6"/>
  <c r="S1673" i="6"/>
  <c r="S1672" i="6"/>
  <c r="S1671" i="6"/>
  <c r="S1670" i="6"/>
  <c r="S1669" i="6"/>
  <c r="S1668" i="6"/>
  <c r="S1667" i="6"/>
  <c r="S1666" i="6"/>
  <c r="S1665" i="6"/>
  <c r="S1664" i="6"/>
  <c r="S1663" i="6"/>
  <c r="S1662" i="6"/>
  <c r="S1661" i="6"/>
  <c r="S1660" i="6"/>
  <c r="S1659" i="6"/>
  <c r="S1658" i="6"/>
  <c r="S1657" i="6"/>
  <c r="S1656" i="6"/>
  <c r="S1655" i="6"/>
  <c r="S1654" i="6"/>
  <c r="S1653" i="6"/>
  <c r="S1652" i="6"/>
  <c r="S1651" i="6"/>
  <c r="S1650" i="6"/>
  <c r="S1649" i="6"/>
  <c r="S1648" i="6"/>
  <c r="S1647" i="6"/>
  <c r="S1646" i="6"/>
  <c r="S1645" i="6"/>
  <c r="S1644" i="6"/>
  <c r="S1643" i="6"/>
  <c r="S1642" i="6"/>
  <c r="S1641" i="6"/>
  <c r="S1640" i="6"/>
  <c r="S1639" i="6"/>
  <c r="S1638" i="6"/>
  <c r="S1637" i="6"/>
  <c r="S1636" i="6"/>
  <c r="S1635" i="6"/>
  <c r="S1634" i="6"/>
  <c r="S1633" i="6"/>
  <c r="S1632" i="6"/>
  <c r="S1631" i="6"/>
  <c r="S1630" i="6"/>
  <c r="S1629" i="6"/>
  <c r="S1628" i="6"/>
  <c r="S1627" i="6"/>
  <c r="S1626" i="6"/>
  <c r="S1625" i="6"/>
  <c r="S1624" i="6"/>
  <c r="S1623" i="6"/>
  <c r="S1622" i="6"/>
  <c r="S1621" i="6"/>
  <c r="S1620" i="6"/>
  <c r="S1619" i="6"/>
  <c r="S1618" i="6"/>
  <c r="S1617" i="6"/>
  <c r="S1616" i="6"/>
  <c r="S1615" i="6"/>
  <c r="S1614" i="6"/>
  <c r="S1613" i="6"/>
  <c r="S1612" i="6"/>
  <c r="S1611" i="6"/>
  <c r="S1610" i="6"/>
  <c r="S1609" i="6"/>
  <c r="S1608" i="6"/>
  <c r="S1607" i="6"/>
  <c r="S1606" i="6"/>
  <c r="S1605" i="6"/>
  <c r="S1604" i="6"/>
  <c r="S1603" i="6"/>
  <c r="S1602" i="6"/>
  <c r="S1601" i="6"/>
  <c r="S1600" i="6"/>
  <c r="S1599" i="6"/>
  <c r="S1598" i="6"/>
  <c r="S1597" i="6"/>
  <c r="S1596" i="6"/>
  <c r="S1595" i="6"/>
  <c r="S1594" i="6"/>
  <c r="S1593" i="6"/>
  <c r="S1592" i="6"/>
  <c r="S1591" i="6"/>
  <c r="S1590" i="6"/>
  <c r="S1589" i="6"/>
  <c r="S1588" i="6"/>
  <c r="S1587" i="6"/>
  <c r="S1586" i="6"/>
  <c r="S1585" i="6"/>
  <c r="S1584" i="6"/>
  <c r="S1583" i="6"/>
  <c r="S1582" i="6"/>
  <c r="S1581" i="6"/>
  <c r="S1580" i="6"/>
  <c r="S1579" i="6"/>
  <c r="S1578" i="6"/>
  <c r="S1577" i="6"/>
  <c r="S1576" i="6"/>
  <c r="S1575" i="6"/>
  <c r="S1574" i="6"/>
  <c r="S1573" i="6"/>
  <c r="S1572" i="6"/>
  <c r="S1571" i="6"/>
  <c r="S1570" i="6"/>
  <c r="S1569" i="6"/>
  <c r="S1568" i="6"/>
  <c r="S1567" i="6"/>
  <c r="S1566" i="6"/>
  <c r="S1565" i="6"/>
  <c r="S1564" i="6"/>
  <c r="S1563" i="6"/>
  <c r="S1562" i="6"/>
  <c r="S1561" i="6"/>
  <c r="S1560" i="6"/>
  <c r="S1559" i="6"/>
  <c r="S1558" i="6"/>
  <c r="S1557" i="6"/>
  <c r="S1556" i="6"/>
  <c r="S1555" i="6"/>
  <c r="S1554" i="6"/>
  <c r="S1553" i="6"/>
  <c r="S1552" i="6"/>
  <c r="S1551" i="6"/>
  <c r="S1550" i="6"/>
  <c r="S1549" i="6"/>
  <c r="S1548" i="6"/>
  <c r="S1547" i="6"/>
  <c r="S1546" i="6"/>
  <c r="S1545" i="6"/>
  <c r="S1544" i="6"/>
  <c r="S1543" i="6"/>
  <c r="S1542" i="6"/>
  <c r="S1541" i="6"/>
  <c r="S1540" i="6"/>
  <c r="S1539" i="6"/>
  <c r="S1538" i="6"/>
  <c r="S1537" i="6"/>
  <c r="S1536" i="6"/>
  <c r="S1535" i="6"/>
  <c r="S1534" i="6"/>
  <c r="S1533" i="6"/>
  <c r="S1532" i="6"/>
  <c r="S1531" i="6"/>
  <c r="S1530" i="6"/>
  <c r="S1529" i="6"/>
  <c r="S1528" i="6"/>
  <c r="S1527" i="6"/>
  <c r="S1526" i="6"/>
  <c r="S1525" i="6"/>
  <c r="S1524" i="6"/>
  <c r="S1523" i="6"/>
  <c r="S1522" i="6"/>
  <c r="S1521" i="6"/>
  <c r="S1520" i="6"/>
  <c r="S1519" i="6"/>
  <c r="S1518" i="6"/>
  <c r="S1517" i="6"/>
  <c r="S1516" i="6"/>
  <c r="S1515" i="6"/>
  <c r="S1514" i="6"/>
  <c r="S1513" i="6"/>
  <c r="S1512" i="6"/>
  <c r="S1511" i="6"/>
  <c r="S1510" i="6"/>
  <c r="S1509" i="6"/>
  <c r="S1508" i="6"/>
  <c r="S1507" i="6"/>
  <c r="S1506" i="6"/>
  <c r="S1505" i="6"/>
  <c r="S1504" i="6"/>
  <c r="S1503" i="6"/>
  <c r="S1502" i="6"/>
  <c r="S1501" i="6"/>
  <c r="S1500" i="6"/>
  <c r="S1499" i="6"/>
  <c r="S1498" i="6"/>
  <c r="S1497" i="6"/>
  <c r="S1496" i="6"/>
  <c r="S1495" i="6"/>
  <c r="S1494" i="6"/>
  <c r="S1493" i="6"/>
  <c r="S1492" i="6"/>
  <c r="S1491" i="6"/>
  <c r="S1490" i="6"/>
  <c r="S1489" i="6"/>
  <c r="S1488" i="6"/>
  <c r="S1487" i="6"/>
  <c r="S1486" i="6"/>
  <c r="S1485" i="6"/>
  <c r="S1484" i="6"/>
  <c r="S1483" i="6"/>
  <c r="S1482" i="6"/>
  <c r="S1481" i="6"/>
  <c r="S1480" i="6"/>
  <c r="S1479" i="6"/>
  <c r="S1478" i="6"/>
  <c r="S1477" i="6"/>
  <c r="S1476" i="6"/>
  <c r="S1475" i="6"/>
  <c r="S1474" i="6"/>
  <c r="S1473" i="6"/>
  <c r="S1472" i="6"/>
  <c r="S1471" i="6"/>
  <c r="S1470" i="6"/>
  <c r="S1469" i="6"/>
  <c r="S1468" i="6"/>
  <c r="S1467" i="6"/>
  <c r="S1466" i="6"/>
  <c r="S1465" i="6"/>
  <c r="S1464" i="6"/>
  <c r="S1463" i="6"/>
  <c r="S1462" i="6"/>
  <c r="S1461" i="6"/>
  <c r="S1460" i="6"/>
  <c r="S1459" i="6"/>
  <c r="S1458" i="6"/>
  <c r="S1457" i="6"/>
  <c r="S1456" i="6"/>
  <c r="S1455" i="6"/>
  <c r="S1454" i="6"/>
  <c r="S1453" i="6"/>
  <c r="S1452" i="6"/>
  <c r="S1451" i="6"/>
  <c r="S1450" i="6"/>
  <c r="S1449" i="6"/>
  <c r="S1448" i="6"/>
  <c r="S1447" i="6"/>
  <c r="S1446" i="6"/>
  <c r="S1445" i="6"/>
  <c r="S1444" i="6"/>
  <c r="S1443" i="6"/>
  <c r="S1442" i="6"/>
  <c r="S1441" i="6"/>
  <c r="S1440" i="6"/>
  <c r="S1439" i="6"/>
  <c r="S1438" i="6"/>
  <c r="S1437" i="6"/>
  <c r="S1436" i="6"/>
  <c r="S1435" i="6"/>
  <c r="S1434" i="6"/>
  <c r="S1433" i="6"/>
  <c r="S1432" i="6"/>
  <c r="S1431" i="6"/>
  <c r="S1430" i="6"/>
  <c r="S1429" i="6"/>
  <c r="S1428" i="6"/>
  <c r="S1427" i="6"/>
  <c r="S1426" i="6"/>
  <c r="S1425" i="6"/>
  <c r="S1424" i="6"/>
  <c r="S1423" i="6"/>
  <c r="S1422" i="6"/>
  <c r="S1421" i="6"/>
  <c r="S1420" i="6"/>
  <c r="S1419" i="6"/>
  <c r="S1418" i="6"/>
  <c r="S1417" i="6"/>
  <c r="S1416" i="6"/>
  <c r="S1415" i="6"/>
  <c r="S1414" i="6"/>
  <c r="S1413" i="6"/>
  <c r="S1412" i="6"/>
  <c r="S1411" i="6"/>
  <c r="S1410" i="6"/>
  <c r="S1409" i="6"/>
  <c r="S1408" i="6"/>
  <c r="S1407" i="6"/>
  <c r="S1406" i="6"/>
  <c r="S1405" i="6"/>
  <c r="S1404" i="6"/>
  <c r="S1403" i="6"/>
  <c r="S1402" i="6"/>
  <c r="S1401" i="6"/>
  <c r="S1400" i="6"/>
  <c r="S1399" i="6"/>
  <c r="S1398" i="6"/>
  <c r="S1397" i="6"/>
  <c r="S1396" i="6"/>
  <c r="S1395" i="6"/>
  <c r="S1394" i="6"/>
  <c r="S1393" i="6"/>
  <c r="S1392" i="6"/>
  <c r="S1391" i="6"/>
  <c r="S1390" i="6"/>
  <c r="S1389" i="6"/>
  <c r="S1388" i="6"/>
  <c r="S1387" i="6"/>
  <c r="S1386" i="6"/>
  <c r="S1385" i="6"/>
  <c r="S1384" i="6"/>
  <c r="S1383" i="6"/>
  <c r="S1382" i="6"/>
  <c r="S1381" i="6"/>
  <c r="S1380" i="6"/>
  <c r="S1379" i="6"/>
  <c r="S1378" i="6"/>
  <c r="S1377" i="6"/>
  <c r="S1376" i="6"/>
  <c r="S1375" i="6"/>
  <c r="S1374" i="6"/>
  <c r="S1373" i="6"/>
  <c r="S1372" i="6"/>
  <c r="S1371" i="6"/>
  <c r="S1370" i="6"/>
  <c r="S1369" i="6"/>
  <c r="S1368" i="6"/>
  <c r="S1367" i="6"/>
  <c r="S1366" i="6"/>
  <c r="S1365" i="6"/>
  <c r="S1364" i="6"/>
  <c r="S1363" i="6"/>
  <c r="S1362" i="6"/>
  <c r="S1361" i="6"/>
  <c r="S1360" i="6"/>
  <c r="S1359" i="6"/>
  <c r="S1358" i="6"/>
  <c r="S1357" i="6"/>
  <c r="S1356" i="6"/>
  <c r="S1355" i="6"/>
  <c r="S1354" i="6"/>
  <c r="S1353" i="6"/>
  <c r="S1352" i="6"/>
  <c r="S1351" i="6"/>
  <c r="S1350" i="6"/>
  <c r="S1349" i="6"/>
  <c r="S1348" i="6"/>
  <c r="S1347" i="6"/>
  <c r="S1346" i="6"/>
  <c r="S1345" i="6"/>
  <c r="S1344" i="6"/>
  <c r="S1343" i="6"/>
  <c r="S1342" i="6"/>
  <c r="S1341" i="6"/>
  <c r="S1340" i="6"/>
  <c r="S1339" i="6"/>
  <c r="S1338" i="6"/>
  <c r="S1337" i="6"/>
  <c r="S1336" i="6"/>
  <c r="S1335" i="6"/>
  <c r="S1334" i="6"/>
  <c r="S1333" i="6"/>
  <c r="S1332" i="6"/>
  <c r="S1331" i="6"/>
  <c r="S1330" i="6"/>
  <c r="S1329" i="6"/>
  <c r="S1328" i="6"/>
  <c r="S1327" i="6"/>
  <c r="S1326" i="6"/>
  <c r="S1325" i="6"/>
  <c r="S1324" i="6"/>
  <c r="S1323" i="6"/>
  <c r="S1322" i="6"/>
  <c r="S1321" i="6"/>
  <c r="S1320" i="6"/>
  <c r="S1319" i="6"/>
  <c r="S1318" i="6"/>
  <c r="S1317" i="6"/>
  <c r="S1316" i="6"/>
  <c r="S1315" i="6"/>
  <c r="S1314" i="6"/>
  <c r="S1313" i="6"/>
  <c r="S1312" i="6"/>
  <c r="S1311" i="6"/>
  <c r="S1310" i="6"/>
  <c r="S1309" i="6"/>
  <c r="S1308" i="6"/>
  <c r="S1307" i="6"/>
  <c r="S1306" i="6"/>
  <c r="S1305" i="6"/>
  <c r="S1304" i="6"/>
  <c r="S1303" i="6"/>
  <c r="S1302" i="6"/>
  <c r="S1301" i="6"/>
  <c r="S1300" i="6"/>
  <c r="S1299" i="6"/>
  <c r="S1298" i="6"/>
  <c r="S1297" i="6"/>
  <c r="S1296" i="6"/>
  <c r="S1295" i="6"/>
  <c r="S1294" i="6"/>
  <c r="S1293" i="6"/>
  <c r="S1292" i="6"/>
  <c r="S1291" i="6"/>
  <c r="S1290" i="6"/>
  <c r="S1289" i="6"/>
  <c r="S1288" i="6"/>
  <c r="S1287" i="6"/>
  <c r="S1286" i="6"/>
  <c r="S1285" i="6"/>
  <c r="S1284" i="6"/>
  <c r="S1283" i="6"/>
  <c r="S1282" i="6"/>
  <c r="S1281" i="6"/>
  <c r="S1280" i="6"/>
  <c r="S1279" i="6"/>
  <c r="S1278" i="6"/>
  <c r="S1277" i="6"/>
  <c r="S1276" i="6"/>
  <c r="S1275" i="6"/>
  <c r="S1274" i="6"/>
  <c r="S1273" i="6"/>
  <c r="S1272" i="6"/>
  <c r="S1271" i="6"/>
  <c r="S1270" i="6"/>
  <c r="S1269" i="6"/>
  <c r="S1268" i="6"/>
  <c r="S1267" i="6"/>
  <c r="S1266" i="6"/>
  <c r="S1265" i="6"/>
  <c r="S1264" i="6"/>
  <c r="S1263" i="6"/>
  <c r="S1262" i="6"/>
  <c r="S1261" i="6"/>
  <c r="S1260" i="6"/>
  <c r="S1259" i="6"/>
  <c r="S1258" i="6"/>
  <c r="S1257" i="6"/>
  <c r="S1256" i="6"/>
  <c r="S1255" i="6"/>
  <c r="S1254" i="6"/>
  <c r="S1253" i="6"/>
  <c r="S1252" i="6"/>
  <c r="S1251" i="6"/>
  <c r="S1250" i="6"/>
  <c r="S1249" i="6"/>
  <c r="S1248" i="6"/>
  <c r="S1247" i="6"/>
  <c r="S1246" i="6"/>
  <c r="S1245" i="6"/>
  <c r="S1244" i="6"/>
  <c r="S1243" i="6"/>
  <c r="S1242" i="6"/>
  <c r="S1241" i="6"/>
  <c r="S1240" i="6"/>
  <c r="S1239" i="6"/>
  <c r="S1238" i="6"/>
  <c r="S1237" i="6"/>
  <c r="S1236" i="6"/>
  <c r="S1235" i="6"/>
  <c r="S1234" i="6"/>
  <c r="S1233" i="6"/>
  <c r="S1232" i="6"/>
  <c r="S1231" i="6"/>
  <c r="S1230" i="6"/>
  <c r="S1229" i="6"/>
  <c r="S1228" i="6"/>
  <c r="S1227" i="6"/>
  <c r="S1226" i="6"/>
  <c r="S1225" i="6"/>
  <c r="S1224" i="6"/>
  <c r="S1223" i="6"/>
  <c r="S1222" i="6"/>
  <c r="S1221" i="6"/>
  <c r="S1220" i="6"/>
  <c r="S1219" i="6"/>
  <c r="S1218" i="6"/>
  <c r="S1217" i="6"/>
  <c r="S1216" i="6"/>
  <c r="S1215" i="6"/>
  <c r="S1214" i="6"/>
  <c r="S1213" i="6"/>
  <c r="S1212" i="6"/>
  <c r="S1211" i="6"/>
  <c r="S1210" i="6"/>
  <c r="S1209" i="6"/>
  <c r="S1208" i="6"/>
  <c r="S1207" i="6"/>
  <c r="S1206" i="6"/>
  <c r="S1205" i="6"/>
  <c r="S1204" i="6"/>
  <c r="S1203" i="6"/>
  <c r="S1202" i="6"/>
  <c r="S1201" i="6"/>
  <c r="S1200" i="6"/>
  <c r="S1199" i="6"/>
  <c r="S1198" i="6"/>
  <c r="S1197" i="6"/>
  <c r="S1196" i="6"/>
  <c r="S1195" i="6"/>
  <c r="S1194" i="6"/>
  <c r="S1193" i="6"/>
  <c r="S1192" i="6"/>
  <c r="S1191" i="6"/>
  <c r="S1190" i="6"/>
  <c r="S1189" i="6"/>
  <c r="S1188" i="6"/>
  <c r="S1187" i="6"/>
  <c r="S1186" i="6"/>
  <c r="S1185" i="6"/>
  <c r="S1184" i="6"/>
  <c r="S1183" i="6"/>
  <c r="S1182" i="6"/>
  <c r="S1181" i="6"/>
  <c r="S1180" i="6"/>
  <c r="S1179" i="6"/>
  <c r="S1178" i="6"/>
  <c r="S1177" i="6"/>
  <c r="S1176" i="6"/>
  <c r="S1175" i="6"/>
  <c r="S1174" i="6"/>
  <c r="S1173" i="6"/>
  <c r="S1172" i="6"/>
  <c r="S1171" i="6"/>
  <c r="S1170" i="6"/>
  <c r="S1169" i="6"/>
  <c r="S1168" i="6"/>
  <c r="S1167" i="6"/>
  <c r="S1166" i="6"/>
  <c r="S1165" i="6"/>
  <c r="S1164" i="6"/>
  <c r="S1163" i="6"/>
  <c r="S1162" i="6"/>
  <c r="S1161" i="6"/>
  <c r="S1160" i="6"/>
  <c r="S1159" i="6"/>
  <c r="S1158" i="6"/>
  <c r="S1157" i="6"/>
  <c r="S1156" i="6"/>
  <c r="S1155" i="6"/>
  <c r="S1154" i="6"/>
  <c r="S1153" i="6"/>
  <c r="S1152" i="6"/>
  <c r="S1151" i="6"/>
  <c r="S1150" i="6"/>
  <c r="S1149" i="6"/>
  <c r="S1148" i="6"/>
  <c r="S1147" i="6"/>
  <c r="S1146" i="6"/>
  <c r="S1145" i="6"/>
  <c r="S1144" i="6"/>
  <c r="S1143" i="6"/>
  <c r="S1142" i="6"/>
  <c r="S1141" i="6"/>
  <c r="S1140" i="6"/>
  <c r="S1139" i="6"/>
  <c r="S1138" i="6"/>
  <c r="S1137" i="6"/>
  <c r="S1136" i="6"/>
  <c r="S1135" i="6"/>
  <c r="S1134" i="6"/>
  <c r="S1133" i="6"/>
  <c r="S1132" i="6"/>
  <c r="S1131" i="6"/>
  <c r="S1130" i="6"/>
  <c r="S1129" i="6"/>
  <c r="S1128" i="6"/>
  <c r="S1127" i="6"/>
  <c r="S1126" i="6"/>
  <c r="S1125" i="6"/>
  <c r="S1124" i="6"/>
  <c r="S1123" i="6"/>
  <c r="S1122" i="6"/>
  <c r="S1121" i="6"/>
  <c r="S1120" i="6"/>
  <c r="S1119" i="6"/>
  <c r="S1118" i="6"/>
  <c r="S1117" i="6"/>
  <c r="S1116" i="6"/>
  <c r="S1115" i="6"/>
  <c r="S1114" i="6"/>
  <c r="S1113" i="6"/>
  <c r="S1112" i="6"/>
  <c r="S1111" i="6"/>
  <c r="S1110" i="6"/>
  <c r="S1109" i="6"/>
  <c r="S1108" i="6"/>
  <c r="S1107" i="6"/>
  <c r="S1106" i="6"/>
  <c r="S1105" i="6"/>
  <c r="S1104" i="6"/>
  <c r="S1103" i="6"/>
  <c r="S1102" i="6"/>
  <c r="S1101" i="6"/>
  <c r="S1100" i="6"/>
  <c r="S1099" i="6"/>
  <c r="S1098" i="6"/>
  <c r="S1097" i="6"/>
  <c r="S1096" i="6"/>
  <c r="S1095" i="6"/>
  <c r="S1094" i="6"/>
  <c r="S1093" i="6"/>
  <c r="S1092" i="6"/>
  <c r="S1091" i="6"/>
  <c r="S1090" i="6"/>
  <c r="S1089" i="6"/>
  <c r="S1088" i="6"/>
  <c r="S1087" i="6"/>
  <c r="S1086" i="6"/>
  <c r="S1085" i="6"/>
  <c r="S1084" i="6"/>
  <c r="S1083" i="6"/>
  <c r="S1082" i="6"/>
  <c r="S1081" i="6"/>
  <c r="S1080" i="6"/>
  <c r="S1079" i="6"/>
  <c r="S1078" i="6"/>
  <c r="S1077" i="6"/>
  <c r="S1076" i="6"/>
  <c r="S1075" i="6"/>
  <c r="S1074" i="6"/>
  <c r="S1073" i="6"/>
  <c r="S1072" i="6"/>
  <c r="S1071" i="6"/>
  <c r="S1070" i="6"/>
  <c r="S1069" i="6"/>
  <c r="S1068" i="6"/>
  <c r="S1067" i="6"/>
  <c r="S1066" i="6"/>
  <c r="S1065" i="6"/>
  <c r="S1064" i="6"/>
  <c r="S1063" i="6"/>
  <c r="S1062" i="6"/>
  <c r="S1061" i="6"/>
  <c r="S1060" i="6"/>
  <c r="S1059" i="6"/>
  <c r="S1058" i="6"/>
  <c r="S1057" i="6"/>
  <c r="S1056" i="6"/>
  <c r="S1055" i="6"/>
  <c r="S1054" i="6"/>
  <c r="S1053" i="6"/>
  <c r="S1052" i="6"/>
  <c r="S1051" i="6"/>
  <c r="S1050" i="6"/>
  <c r="S1049" i="6"/>
  <c r="S1048" i="6"/>
  <c r="S1047" i="6"/>
  <c r="S1046" i="6"/>
  <c r="S1045" i="6"/>
  <c r="S1044" i="6"/>
  <c r="S1043" i="6"/>
  <c r="S1042" i="6"/>
  <c r="S1041" i="6"/>
  <c r="S1040" i="6"/>
  <c r="S1039" i="6"/>
  <c r="S1038" i="6"/>
  <c r="S1037" i="6"/>
  <c r="S1036" i="6"/>
  <c r="S1035" i="6"/>
  <c r="S1034" i="6"/>
  <c r="S1033" i="6"/>
  <c r="S1032" i="6"/>
  <c r="S1031" i="6"/>
  <c r="S1030" i="6"/>
  <c r="S1029" i="6"/>
  <c r="S1028" i="6"/>
  <c r="S1027" i="6"/>
  <c r="S1026" i="6"/>
  <c r="S1025" i="6"/>
  <c r="S1024" i="6"/>
  <c r="S1023" i="6"/>
  <c r="S1022" i="6"/>
  <c r="S1021" i="6"/>
  <c r="S1020" i="6"/>
  <c r="S1019" i="6"/>
  <c r="S1018" i="6"/>
  <c r="S1017" i="6"/>
  <c r="S1016" i="6"/>
  <c r="S1015" i="6"/>
  <c r="S1014" i="6"/>
  <c r="S1013" i="6"/>
  <c r="S1012" i="6"/>
  <c r="S1011" i="6"/>
  <c r="S1010" i="6"/>
  <c r="S1009" i="6"/>
  <c r="S1008" i="6"/>
  <c r="S1007" i="6"/>
  <c r="S1006" i="6"/>
  <c r="S1005" i="6"/>
  <c r="S1004" i="6"/>
  <c r="S1003" i="6"/>
  <c r="S1002" i="6"/>
  <c r="S1001" i="6"/>
  <c r="S1000" i="6"/>
  <c r="S999" i="6"/>
  <c r="S998" i="6"/>
  <c r="S997" i="6"/>
  <c r="S996" i="6"/>
  <c r="S995" i="6"/>
  <c r="S994" i="6"/>
  <c r="S993" i="6"/>
  <c r="S992" i="6"/>
  <c r="S991" i="6"/>
  <c r="S990" i="6"/>
  <c r="S989" i="6"/>
  <c r="S988" i="6"/>
  <c r="S987" i="6"/>
  <c r="S986" i="6"/>
  <c r="S985" i="6"/>
  <c r="S984" i="6"/>
  <c r="S983" i="6"/>
  <c r="S982" i="6"/>
  <c r="S981" i="6"/>
  <c r="S980" i="6"/>
  <c r="S979" i="6"/>
  <c r="S978" i="6"/>
  <c r="S977" i="6"/>
  <c r="S976" i="6"/>
  <c r="S975" i="6"/>
  <c r="S974" i="6"/>
  <c r="S973" i="6"/>
  <c r="S972" i="6"/>
  <c r="S971" i="6"/>
  <c r="S970" i="6"/>
  <c r="S969" i="6"/>
  <c r="S968" i="6"/>
  <c r="S967" i="6"/>
  <c r="S966" i="6"/>
  <c r="S965" i="6"/>
  <c r="S964" i="6"/>
  <c r="S963" i="6"/>
  <c r="S962" i="6"/>
  <c r="S961" i="6"/>
  <c r="S960" i="6"/>
  <c r="S959" i="6"/>
  <c r="S958" i="6"/>
  <c r="S957" i="6"/>
  <c r="S956" i="6"/>
  <c r="S955" i="6"/>
  <c r="S954" i="6"/>
  <c r="S953" i="6"/>
  <c r="S952" i="6"/>
  <c r="S951" i="6"/>
  <c r="S950" i="6"/>
  <c r="S949" i="6"/>
  <c r="S948" i="6"/>
  <c r="S947" i="6"/>
  <c r="S946" i="6"/>
  <c r="S945" i="6"/>
  <c r="S944" i="6"/>
  <c r="S943" i="6"/>
  <c r="S942" i="6"/>
  <c r="S941" i="6"/>
  <c r="S940" i="6"/>
  <c r="S939" i="6"/>
  <c r="S938" i="6"/>
  <c r="S937" i="6"/>
  <c r="S936" i="6"/>
  <c r="S935" i="6"/>
  <c r="S934" i="6"/>
  <c r="S933" i="6"/>
  <c r="S932" i="6"/>
  <c r="S931" i="6"/>
  <c r="S930" i="6"/>
  <c r="S929" i="6"/>
  <c r="S928" i="6"/>
  <c r="S927" i="6"/>
  <c r="S926" i="6"/>
  <c r="S925" i="6"/>
  <c r="S924" i="6"/>
  <c r="S923" i="6"/>
  <c r="S922" i="6"/>
  <c r="S921" i="6"/>
  <c r="S920" i="6"/>
  <c r="S919" i="6"/>
  <c r="S918" i="6"/>
  <c r="S917" i="6"/>
  <c r="S916" i="6"/>
  <c r="S915" i="6"/>
  <c r="S914" i="6"/>
  <c r="S913" i="6"/>
  <c r="S912" i="6"/>
  <c r="S911" i="6"/>
  <c r="S910" i="6"/>
  <c r="S909" i="6"/>
  <c r="S908" i="6"/>
  <c r="S907" i="6"/>
  <c r="S906" i="6"/>
  <c r="S905" i="6"/>
  <c r="S904" i="6"/>
  <c r="S903" i="6"/>
  <c r="S902" i="6"/>
  <c r="S901" i="6"/>
  <c r="S900" i="6"/>
  <c r="S899" i="6"/>
  <c r="S898" i="6"/>
  <c r="S897" i="6"/>
  <c r="S896" i="6"/>
  <c r="S895" i="6"/>
  <c r="S894" i="6"/>
  <c r="S893" i="6"/>
  <c r="S892" i="6"/>
  <c r="S891" i="6"/>
  <c r="S890" i="6"/>
  <c r="S889" i="6"/>
  <c r="S888" i="6"/>
  <c r="S887" i="6"/>
  <c r="S886" i="6"/>
  <c r="S885" i="6"/>
  <c r="S884" i="6"/>
  <c r="S883" i="6"/>
  <c r="S882" i="6"/>
  <c r="S881" i="6"/>
  <c r="S880" i="6"/>
  <c r="S879" i="6"/>
  <c r="S878" i="6"/>
  <c r="S877" i="6"/>
  <c r="S876" i="6"/>
  <c r="S875" i="6"/>
  <c r="S874" i="6"/>
  <c r="S873" i="6"/>
  <c r="S872" i="6"/>
  <c r="S871" i="6"/>
  <c r="S870" i="6"/>
  <c r="S869" i="6"/>
  <c r="S868" i="6"/>
  <c r="S867" i="6"/>
  <c r="S866" i="6"/>
  <c r="S865" i="6"/>
  <c r="S864" i="6"/>
  <c r="S863" i="6"/>
  <c r="S862" i="6"/>
  <c r="S861" i="6"/>
  <c r="S860" i="6"/>
  <c r="S859" i="6"/>
  <c r="S858" i="6"/>
  <c r="S857" i="6"/>
  <c r="S856" i="6"/>
  <c r="S855" i="6"/>
  <c r="S854" i="6"/>
  <c r="S853" i="6"/>
  <c r="S852" i="6"/>
  <c r="S851" i="6"/>
  <c r="S850" i="6"/>
  <c r="S849" i="6"/>
  <c r="S848" i="6"/>
  <c r="S847" i="6"/>
  <c r="S846" i="6"/>
  <c r="S845" i="6"/>
  <c r="S844" i="6"/>
  <c r="S843" i="6"/>
  <c r="S842" i="6"/>
  <c r="S841" i="6"/>
  <c r="S840" i="6"/>
  <c r="S839" i="6"/>
  <c r="S838" i="6"/>
  <c r="S837" i="6"/>
  <c r="S836" i="6"/>
  <c r="S835" i="6"/>
  <c r="S834" i="6"/>
  <c r="S833" i="6"/>
  <c r="S832" i="6"/>
  <c r="S831" i="6"/>
  <c r="S830" i="6"/>
  <c r="S829" i="6"/>
  <c r="S828" i="6"/>
  <c r="S827" i="6"/>
  <c r="S826" i="6"/>
  <c r="S825" i="6"/>
  <c r="S824" i="6"/>
  <c r="S823" i="6"/>
  <c r="S822" i="6"/>
  <c r="S821" i="6"/>
  <c r="S820" i="6"/>
  <c r="S819" i="6"/>
  <c r="S818" i="6"/>
  <c r="S817" i="6"/>
  <c r="S816" i="6"/>
  <c r="S815" i="6"/>
  <c r="S814" i="6"/>
  <c r="S813" i="6"/>
  <c r="S812" i="6"/>
  <c r="S811" i="6"/>
  <c r="S810" i="6"/>
  <c r="S809" i="6"/>
  <c r="S808" i="6"/>
  <c r="S807" i="6"/>
  <c r="S806" i="6"/>
  <c r="S805" i="6"/>
  <c r="S804" i="6"/>
  <c r="S803" i="6"/>
  <c r="S802" i="6"/>
  <c r="S801" i="6"/>
  <c r="S800" i="6"/>
  <c r="S799" i="6"/>
  <c r="S798" i="6"/>
  <c r="S797" i="6"/>
  <c r="S796" i="6"/>
  <c r="S795" i="6"/>
  <c r="S794" i="6"/>
  <c r="S793" i="6"/>
  <c r="S792" i="6"/>
  <c r="S791" i="6"/>
  <c r="S790" i="6"/>
  <c r="S789" i="6"/>
  <c r="S788" i="6"/>
  <c r="S787" i="6"/>
  <c r="S786" i="6"/>
  <c r="S785" i="6"/>
  <c r="S784" i="6"/>
  <c r="S783" i="6"/>
  <c r="S782" i="6"/>
  <c r="S781" i="6"/>
  <c r="S780" i="6"/>
  <c r="S779" i="6"/>
  <c r="S778" i="6"/>
  <c r="S777" i="6"/>
  <c r="S776" i="6"/>
  <c r="S775" i="6"/>
  <c r="S774" i="6"/>
  <c r="S773" i="6"/>
  <c r="S772" i="6"/>
  <c r="S771" i="6"/>
  <c r="S770" i="6"/>
  <c r="S769" i="6"/>
  <c r="S768" i="6"/>
  <c r="S767" i="6"/>
  <c r="S766" i="6"/>
  <c r="S765" i="6"/>
  <c r="S764" i="6"/>
  <c r="S763" i="6"/>
  <c r="S762" i="6"/>
  <c r="S761" i="6"/>
  <c r="S760" i="6"/>
  <c r="S759" i="6"/>
  <c r="S758" i="6"/>
  <c r="S757" i="6"/>
  <c r="S756" i="6"/>
  <c r="S755" i="6"/>
  <c r="S754" i="6"/>
  <c r="S753" i="6"/>
  <c r="S752" i="6"/>
  <c r="S751" i="6"/>
  <c r="S750" i="6"/>
  <c r="S749" i="6"/>
  <c r="S748" i="6"/>
  <c r="S747" i="6"/>
  <c r="S746" i="6"/>
  <c r="S745" i="6"/>
  <c r="S744" i="6"/>
  <c r="S743" i="6"/>
  <c r="S742" i="6"/>
  <c r="S741" i="6"/>
  <c r="S740" i="6"/>
  <c r="S739" i="6"/>
  <c r="S738" i="6"/>
  <c r="S737" i="6"/>
  <c r="S736" i="6"/>
  <c r="S735" i="6"/>
  <c r="S734" i="6"/>
  <c r="S733" i="6"/>
  <c r="S732" i="6"/>
  <c r="S731" i="6"/>
  <c r="S730" i="6"/>
  <c r="S729" i="6"/>
  <c r="S728" i="6"/>
  <c r="S727" i="6"/>
  <c r="S726" i="6"/>
  <c r="S725" i="6"/>
  <c r="S724" i="6"/>
  <c r="S723" i="6"/>
  <c r="S722" i="6"/>
  <c r="S721" i="6"/>
  <c r="S720" i="6"/>
  <c r="S719" i="6"/>
  <c r="S718" i="6"/>
  <c r="S717" i="6"/>
  <c r="S716" i="6"/>
  <c r="S715" i="6"/>
  <c r="S714" i="6"/>
  <c r="S713" i="6"/>
  <c r="S712" i="6"/>
  <c r="S711" i="6"/>
  <c r="S710" i="6"/>
  <c r="S709" i="6"/>
  <c r="S708" i="6"/>
  <c r="S707" i="6"/>
  <c r="S706" i="6"/>
  <c r="S705" i="6"/>
  <c r="S704" i="6"/>
  <c r="S703" i="6"/>
  <c r="S702" i="6"/>
  <c r="S701" i="6"/>
  <c r="S700" i="6"/>
  <c r="S699" i="6"/>
  <c r="S698" i="6"/>
  <c r="S697" i="6"/>
  <c r="S696" i="6"/>
  <c r="S695" i="6"/>
  <c r="S694" i="6"/>
  <c r="S693" i="6"/>
  <c r="S692" i="6"/>
  <c r="S691" i="6"/>
  <c r="S690" i="6"/>
  <c r="S689" i="6"/>
  <c r="S688" i="6"/>
  <c r="S687" i="6"/>
  <c r="S686" i="6"/>
  <c r="S685" i="6"/>
  <c r="S684" i="6"/>
  <c r="S683" i="6"/>
  <c r="S682" i="6"/>
  <c r="S681" i="6"/>
  <c r="S680" i="6"/>
  <c r="S679" i="6"/>
  <c r="S678" i="6"/>
  <c r="S677" i="6"/>
  <c r="S676" i="6"/>
  <c r="S675" i="6"/>
  <c r="S674" i="6"/>
  <c r="S673" i="6"/>
  <c r="S672" i="6"/>
  <c r="S671" i="6"/>
  <c r="S670" i="6"/>
  <c r="S669" i="6"/>
  <c r="S668" i="6"/>
  <c r="S667" i="6"/>
  <c r="S666" i="6"/>
  <c r="S665" i="6"/>
  <c r="S664" i="6"/>
  <c r="S663" i="6"/>
  <c r="S662" i="6"/>
  <c r="S661" i="6"/>
  <c r="S660" i="6"/>
  <c r="S659" i="6"/>
  <c r="S658" i="6"/>
  <c r="S657" i="6"/>
  <c r="S656" i="6"/>
  <c r="S655" i="6"/>
  <c r="S654" i="6"/>
  <c r="S653" i="6"/>
  <c r="S652" i="6"/>
  <c r="S651" i="6"/>
  <c r="S650" i="6"/>
  <c r="S649" i="6"/>
  <c r="S648" i="6"/>
  <c r="S647" i="6"/>
  <c r="S646" i="6"/>
  <c r="S645" i="6"/>
  <c r="S644" i="6"/>
  <c r="S643" i="6"/>
  <c r="S642" i="6"/>
  <c r="S641" i="6"/>
  <c r="S640" i="6"/>
  <c r="S639" i="6"/>
  <c r="S638" i="6"/>
  <c r="S637" i="6"/>
  <c r="S636" i="6"/>
  <c r="S635" i="6"/>
  <c r="S634" i="6"/>
  <c r="S633" i="6"/>
  <c r="S632" i="6"/>
  <c r="S631" i="6"/>
  <c r="S630" i="6"/>
  <c r="S629" i="6"/>
  <c r="S628" i="6"/>
  <c r="S627" i="6"/>
  <c r="S626" i="6"/>
  <c r="S625" i="6"/>
  <c r="S624" i="6"/>
  <c r="S623" i="6"/>
  <c r="S622" i="6"/>
  <c r="S621" i="6"/>
  <c r="S620" i="6"/>
  <c r="S619" i="6"/>
  <c r="S618" i="6"/>
  <c r="S617" i="6"/>
  <c r="S616" i="6"/>
  <c r="S615" i="6"/>
  <c r="S614" i="6"/>
  <c r="S613" i="6"/>
  <c r="S612" i="6"/>
  <c r="S611" i="6"/>
  <c r="S610" i="6"/>
  <c r="S609" i="6"/>
  <c r="S608" i="6"/>
  <c r="S607" i="6"/>
  <c r="S606" i="6"/>
  <c r="S605" i="6"/>
  <c r="S604" i="6"/>
  <c r="S603" i="6"/>
  <c r="S602" i="6"/>
  <c r="S601" i="6"/>
  <c r="S600" i="6"/>
  <c r="S599" i="6"/>
  <c r="S598" i="6"/>
  <c r="S597" i="6"/>
  <c r="S596" i="6"/>
  <c r="S595" i="6"/>
  <c r="S594" i="6"/>
  <c r="S593" i="6"/>
  <c r="S592" i="6"/>
  <c r="S591" i="6"/>
  <c r="S590" i="6"/>
  <c r="S589" i="6"/>
  <c r="S588" i="6"/>
  <c r="S587" i="6"/>
  <c r="S586" i="6"/>
  <c r="S585" i="6"/>
  <c r="S584" i="6"/>
  <c r="S583" i="6"/>
  <c r="S582" i="6"/>
  <c r="S581" i="6"/>
  <c r="S580" i="6"/>
  <c r="S579" i="6"/>
  <c r="S578" i="6"/>
  <c r="S577" i="6"/>
  <c r="S576" i="6"/>
  <c r="S575" i="6"/>
  <c r="S574" i="6"/>
  <c r="S573" i="6"/>
  <c r="S572" i="6"/>
  <c r="S571" i="6"/>
  <c r="S570" i="6"/>
  <c r="S569" i="6"/>
  <c r="S568" i="6"/>
  <c r="S567" i="6"/>
  <c r="S566" i="6"/>
  <c r="S565" i="6"/>
  <c r="S564" i="6"/>
  <c r="S563" i="6"/>
  <c r="S562" i="6"/>
  <c r="S561" i="6"/>
  <c r="S560" i="6"/>
  <c r="S559" i="6"/>
  <c r="S558" i="6"/>
  <c r="S557" i="6"/>
  <c r="S556" i="6"/>
  <c r="S555" i="6"/>
  <c r="S554" i="6"/>
  <c r="S553" i="6"/>
  <c r="S552" i="6"/>
  <c r="S551" i="6"/>
  <c r="S550" i="6"/>
  <c r="S549" i="6"/>
  <c r="S548" i="6"/>
  <c r="S547" i="6"/>
  <c r="S546" i="6"/>
  <c r="S545" i="6"/>
  <c r="S544" i="6"/>
  <c r="S543" i="6"/>
  <c r="S542" i="6"/>
  <c r="S541" i="6"/>
  <c r="S540" i="6"/>
  <c r="S539" i="6"/>
  <c r="S538" i="6"/>
  <c r="S537" i="6"/>
  <c r="S536" i="6"/>
  <c r="S535" i="6"/>
  <c r="S534" i="6"/>
  <c r="S533" i="6"/>
  <c r="S532" i="6"/>
  <c r="S531" i="6"/>
  <c r="S530" i="6"/>
  <c r="S529" i="6"/>
  <c r="S528" i="6"/>
  <c r="S527" i="6"/>
  <c r="S526" i="6"/>
  <c r="S525" i="6"/>
  <c r="S524" i="6"/>
  <c r="S523" i="6"/>
  <c r="S522" i="6"/>
  <c r="S521" i="6"/>
  <c r="S520" i="6"/>
  <c r="S519" i="6"/>
  <c r="S518" i="6"/>
  <c r="S517" i="6"/>
  <c r="S516" i="6"/>
  <c r="S515" i="6"/>
  <c r="S514" i="6"/>
  <c r="S513" i="6"/>
  <c r="S512" i="6"/>
  <c r="S511" i="6"/>
  <c r="S510" i="6"/>
  <c r="S509" i="6"/>
  <c r="S508" i="6"/>
  <c r="S507" i="6"/>
  <c r="S506" i="6"/>
  <c r="S505" i="6"/>
  <c r="S504" i="6"/>
  <c r="S503" i="6"/>
  <c r="S502" i="6"/>
  <c r="S501" i="6"/>
  <c r="S500" i="6"/>
  <c r="S499" i="6"/>
  <c r="S498" i="6"/>
  <c r="S497" i="6"/>
  <c r="S496" i="6"/>
  <c r="S495" i="6"/>
  <c r="S494" i="6"/>
  <c r="S493" i="6"/>
  <c r="S492" i="6"/>
  <c r="S491" i="6"/>
  <c r="S490" i="6"/>
  <c r="S489" i="6"/>
  <c r="S488" i="6"/>
  <c r="S487" i="6"/>
  <c r="S486" i="6"/>
  <c r="S485" i="6"/>
  <c r="S484" i="6"/>
  <c r="S483" i="6"/>
  <c r="S482" i="6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66" i="6"/>
  <c r="S465" i="6"/>
  <c r="S464" i="6"/>
  <c r="S463" i="6"/>
  <c r="S462" i="6"/>
  <c r="S461" i="6"/>
  <c r="S460" i="6"/>
  <c r="S459" i="6"/>
  <c r="S458" i="6"/>
  <c r="S457" i="6"/>
  <c r="S456" i="6"/>
  <c r="S455" i="6"/>
  <c r="S454" i="6"/>
  <c r="S453" i="6"/>
  <c r="S452" i="6"/>
  <c r="S451" i="6"/>
  <c r="S450" i="6"/>
  <c r="S449" i="6"/>
  <c r="S448" i="6"/>
  <c r="S447" i="6"/>
  <c r="S446" i="6"/>
  <c r="S445" i="6"/>
  <c r="S444" i="6"/>
  <c r="S443" i="6"/>
  <c r="S442" i="6"/>
  <c r="S441" i="6"/>
  <c r="S440" i="6"/>
  <c r="S439" i="6"/>
  <c r="S438" i="6"/>
  <c r="S437" i="6"/>
  <c r="S436" i="6"/>
  <c r="S435" i="6"/>
  <c r="S434" i="6"/>
  <c r="S433" i="6"/>
  <c r="S432" i="6"/>
  <c r="S431" i="6"/>
  <c r="S430" i="6"/>
  <c r="S429" i="6"/>
  <c r="S428" i="6"/>
  <c r="S427" i="6"/>
  <c r="S426" i="6"/>
  <c r="S425" i="6"/>
  <c r="S424" i="6"/>
  <c r="S423" i="6"/>
  <c r="S422" i="6"/>
  <c r="S421" i="6"/>
  <c r="S420" i="6"/>
  <c r="S419" i="6"/>
  <c r="S418" i="6"/>
  <c r="S417" i="6"/>
  <c r="S416" i="6"/>
  <c r="S415" i="6"/>
  <c r="S414" i="6"/>
  <c r="S413" i="6"/>
  <c r="S412" i="6"/>
  <c r="S411" i="6"/>
  <c r="S410" i="6"/>
  <c r="S409" i="6"/>
  <c r="S408" i="6"/>
  <c r="S407" i="6"/>
  <c r="S406" i="6"/>
  <c r="S405" i="6"/>
  <c r="S404" i="6"/>
  <c r="S403" i="6"/>
  <c r="S402" i="6"/>
  <c r="S401" i="6"/>
  <c r="S400" i="6"/>
  <c r="S399" i="6"/>
  <c r="S398" i="6"/>
  <c r="S397" i="6"/>
  <c r="S396" i="6"/>
  <c r="S395" i="6"/>
  <c r="S394" i="6"/>
  <c r="S393" i="6"/>
  <c r="S392" i="6"/>
  <c r="S391" i="6"/>
  <c r="S390" i="6"/>
  <c r="S389" i="6"/>
  <c r="S388" i="6"/>
  <c r="S387" i="6"/>
  <c r="S386" i="6"/>
  <c r="S385" i="6"/>
  <c r="S384" i="6"/>
  <c r="S383" i="6"/>
  <c r="S382" i="6"/>
  <c r="S381" i="6"/>
  <c r="S380" i="6"/>
  <c r="S379" i="6"/>
  <c r="S378" i="6"/>
  <c r="S377" i="6"/>
  <c r="S376" i="6"/>
  <c r="S375" i="6"/>
  <c r="S374" i="6"/>
  <c r="S373" i="6"/>
  <c r="S372" i="6"/>
  <c r="S371" i="6"/>
  <c r="S370" i="6"/>
  <c r="S369" i="6"/>
  <c r="S368" i="6"/>
  <c r="S367" i="6"/>
  <c r="S366" i="6"/>
  <c r="S365" i="6"/>
  <c r="S364" i="6"/>
  <c r="S363" i="6"/>
  <c r="S362" i="6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  <c r="B4" i="3"/>
  <c r="P817" i="6" s="1"/>
  <c r="B3" i="3"/>
  <c r="O815" i="6" s="1"/>
  <c r="F37" i="7" l="1"/>
  <c r="F41" i="7"/>
  <c r="F299" i="7"/>
  <c r="F303" i="7"/>
  <c r="F307" i="7"/>
  <c r="F319" i="7"/>
  <c r="F490" i="7"/>
  <c r="F614" i="7"/>
  <c r="G21" i="7"/>
  <c r="G29" i="7"/>
  <c r="G37" i="7"/>
  <c r="G45" i="7"/>
  <c r="G49" i="7"/>
  <c r="F85" i="7"/>
  <c r="F113" i="7"/>
  <c r="F204" i="7"/>
  <c r="F208" i="7"/>
  <c r="F212" i="7"/>
  <c r="F260" i="7"/>
  <c r="G307" i="7"/>
  <c r="G343" i="7"/>
  <c r="G367" i="7"/>
  <c r="G391" i="7"/>
  <c r="G415" i="7"/>
  <c r="G490" i="7"/>
  <c r="F546" i="7"/>
  <c r="F34" i="7"/>
  <c r="G212" i="7"/>
  <c r="G260" i="7"/>
  <c r="F308" i="7"/>
  <c r="G323" i="7"/>
  <c r="G562" i="7"/>
  <c r="G50" i="7"/>
  <c r="F90" i="7"/>
  <c r="F94" i="7"/>
  <c r="F106" i="7"/>
  <c r="F110" i="7"/>
  <c r="G125" i="7"/>
  <c r="F189" i="7"/>
  <c r="F193" i="7"/>
  <c r="F249" i="7"/>
  <c r="F257" i="7"/>
  <c r="G292" i="7"/>
  <c r="G296" i="7"/>
  <c r="G312" i="7"/>
  <c r="G503" i="7"/>
  <c r="F511" i="7"/>
  <c r="F515" i="7"/>
  <c r="F527" i="7"/>
  <c r="F531" i="7"/>
  <c r="F535" i="7"/>
  <c r="F587" i="7"/>
  <c r="F599" i="7"/>
  <c r="G90" i="7"/>
  <c r="G197" i="7"/>
  <c r="G209" i="7"/>
  <c r="G269" i="7"/>
  <c r="F368" i="7"/>
  <c r="F372" i="7"/>
  <c r="F376" i="7"/>
  <c r="F380" i="7"/>
  <c r="G507" i="7"/>
  <c r="G511" i="7"/>
  <c r="G523" i="7"/>
  <c r="G527" i="7"/>
  <c r="G531" i="7"/>
  <c r="G555" i="7"/>
  <c r="G563" i="7"/>
  <c r="G571" i="7"/>
  <c r="G579" i="7"/>
  <c r="G603" i="7"/>
  <c r="C14" i="8"/>
  <c r="G202" i="7"/>
  <c r="G206" i="7"/>
  <c r="F79" i="7"/>
  <c r="F83" i="7"/>
  <c r="G162" i="7"/>
  <c r="G166" i="7"/>
  <c r="G170" i="7"/>
  <c r="G174" i="7"/>
  <c r="F198" i="7"/>
  <c r="F222" i="7"/>
  <c r="F234" i="7"/>
  <c r="F246" i="7"/>
  <c r="F258" i="7"/>
  <c r="F274" i="7"/>
  <c r="F282" i="7"/>
  <c r="F321" i="7"/>
  <c r="F329" i="7"/>
  <c r="F337" i="7"/>
  <c r="F389" i="7"/>
  <c r="F413" i="7"/>
  <c r="G469" i="7"/>
  <c r="F508" i="7"/>
  <c r="F512" i="7"/>
  <c r="F516" i="7"/>
  <c r="F524" i="7"/>
  <c r="F532" i="7"/>
  <c r="F536" i="7"/>
  <c r="F540" i="7"/>
  <c r="F588" i="7"/>
  <c r="F596" i="7"/>
  <c r="F612" i="7"/>
  <c r="F616" i="7"/>
  <c r="F620" i="7"/>
  <c r="F624" i="7"/>
  <c r="F628" i="7"/>
  <c r="F632" i="7"/>
  <c r="F20" i="7"/>
  <c r="F24" i="7"/>
  <c r="F32" i="7"/>
  <c r="F36" i="7"/>
  <c r="F175" i="7"/>
  <c r="F489" i="7"/>
  <c r="G561" i="7"/>
  <c r="G585" i="7"/>
  <c r="G12" i="7"/>
  <c r="G16" i="7"/>
  <c r="G20" i="7"/>
  <c r="G24" i="7"/>
  <c r="G28" i="7"/>
  <c r="G52" i="7"/>
  <c r="G60" i="7"/>
  <c r="G72" i="7"/>
  <c r="F76" i="7"/>
  <c r="F80" i="7"/>
  <c r="G147" i="7"/>
  <c r="F199" i="7"/>
  <c r="F211" i="7"/>
  <c r="F215" i="7"/>
  <c r="G294" i="7"/>
  <c r="F378" i="7"/>
  <c r="F517" i="7"/>
  <c r="F521" i="7"/>
  <c r="F525" i="7"/>
  <c r="F549" i="7"/>
  <c r="F22" i="7"/>
  <c r="F88" i="7"/>
  <c r="F92" i="7"/>
  <c r="F123" i="7"/>
  <c r="F131" i="7"/>
  <c r="F135" i="7"/>
  <c r="G155" i="7"/>
  <c r="F178" i="7"/>
  <c r="F182" i="7"/>
  <c r="F220" i="7"/>
  <c r="F236" i="7"/>
  <c r="G270" i="7"/>
  <c r="G327" i="7"/>
  <c r="F346" i="7"/>
  <c r="F370" i="7"/>
  <c r="F500" i="7"/>
  <c r="F543" i="7"/>
  <c r="F547" i="7"/>
  <c r="G559" i="7"/>
  <c r="G583" i="7"/>
  <c r="F602" i="7"/>
  <c r="F18" i="7"/>
  <c r="G22" i="7"/>
  <c r="G30" i="7"/>
  <c r="G53" i="7"/>
  <c r="G61" i="7"/>
  <c r="F73" i="7"/>
  <c r="F77" i="7"/>
  <c r="G88" i="7"/>
  <c r="G100" i="7"/>
  <c r="F104" i="7"/>
  <c r="F108" i="7"/>
  <c r="G123" i="7"/>
  <c r="G127" i="7"/>
  <c r="G131" i="7"/>
  <c r="G135" i="7"/>
  <c r="G139" i="7"/>
  <c r="F147" i="7"/>
  <c r="F151" i="7"/>
  <c r="F155" i="7"/>
  <c r="F163" i="7"/>
  <c r="F167" i="7"/>
  <c r="G182" i="7"/>
  <c r="G186" i="7"/>
  <c r="G216" i="7"/>
  <c r="G220" i="7"/>
  <c r="G228" i="7"/>
  <c r="G232" i="7"/>
  <c r="F251" i="7"/>
  <c r="F255" i="7"/>
  <c r="F262" i="7"/>
  <c r="F270" i="7"/>
  <c r="F289" i="7"/>
  <c r="F323" i="7"/>
  <c r="F331" i="7"/>
  <c r="F335" i="7"/>
  <c r="G346" i="7"/>
  <c r="G366" i="7"/>
  <c r="F394" i="7"/>
  <c r="F422" i="7"/>
  <c r="F426" i="7"/>
  <c r="F446" i="7"/>
  <c r="F450" i="7"/>
  <c r="G496" i="7"/>
  <c r="G547" i="7"/>
  <c r="G551" i="7"/>
  <c r="F555" i="7"/>
  <c r="F559" i="7"/>
  <c r="F567" i="7"/>
  <c r="F571" i="7"/>
  <c r="F575" i="7"/>
  <c r="F583" i="7"/>
  <c r="F610" i="7"/>
  <c r="F618" i="7"/>
  <c r="F622" i="7"/>
  <c r="F630" i="7"/>
  <c r="F634" i="7"/>
  <c r="F638" i="7"/>
  <c r="F143" i="7"/>
  <c r="G638" i="7"/>
  <c r="G34" i="7"/>
  <c r="F62" i="7"/>
  <c r="F70" i="7"/>
  <c r="G85" i="7"/>
  <c r="F93" i="7"/>
  <c r="F97" i="7"/>
  <c r="G120" i="7"/>
  <c r="F124" i="7"/>
  <c r="F132" i="7"/>
  <c r="F140" i="7"/>
  <c r="F179" i="7"/>
  <c r="F183" i="7"/>
  <c r="G194" i="7"/>
  <c r="F225" i="7"/>
  <c r="F229" i="7"/>
  <c r="F233" i="7"/>
  <c r="F237" i="7"/>
  <c r="F241" i="7"/>
  <c r="F259" i="7"/>
  <c r="G278" i="7"/>
  <c r="G282" i="7"/>
  <c r="G297" i="7"/>
  <c r="F305" i="7"/>
  <c r="F339" i="7"/>
  <c r="F343" i="7"/>
  <c r="F359" i="7"/>
  <c r="F363" i="7"/>
  <c r="F367" i="7"/>
  <c r="G442" i="7"/>
  <c r="G485" i="7"/>
  <c r="G489" i="7"/>
  <c r="F493" i="7"/>
  <c r="F497" i="7"/>
  <c r="G540" i="7"/>
  <c r="F544" i="7"/>
  <c r="F548" i="7"/>
  <c r="G595" i="7"/>
  <c r="G599" i="7"/>
  <c r="F603" i="7"/>
  <c r="F54" i="7"/>
  <c r="F4" i="7"/>
  <c r="G27" i="7"/>
  <c r="F74" i="7"/>
  <c r="F78" i="7"/>
  <c r="F82" i="7"/>
  <c r="G93" i="7"/>
  <c r="G97" i="7"/>
  <c r="F101" i="7"/>
  <c r="F105" i="7"/>
  <c r="F148" i="7"/>
  <c r="F164" i="7"/>
  <c r="F267" i="7"/>
  <c r="F271" i="7"/>
  <c r="G298" i="7"/>
  <c r="G305" i="7"/>
  <c r="G313" i="7"/>
  <c r="F324" i="7"/>
  <c r="G339" i="7"/>
  <c r="G351" i="7"/>
  <c r="G355" i="7"/>
  <c r="G359" i="7"/>
  <c r="G363" i="7"/>
  <c r="G379" i="7"/>
  <c r="G383" i="7"/>
  <c r="F387" i="7"/>
  <c r="F391" i="7"/>
  <c r="F407" i="7"/>
  <c r="F415" i="7"/>
  <c r="G439" i="7"/>
  <c r="G459" i="7"/>
  <c r="G463" i="7"/>
  <c r="G474" i="7"/>
  <c r="F478" i="7"/>
  <c r="F482" i="7"/>
  <c r="G501" i="7"/>
  <c r="G513" i="7"/>
  <c r="G544" i="7"/>
  <c r="F556" i="7"/>
  <c r="F560" i="7"/>
  <c r="F564" i="7"/>
  <c r="F572" i="7"/>
  <c r="F576" i="7"/>
  <c r="F580" i="7"/>
  <c r="F607" i="7"/>
  <c r="F615" i="7"/>
  <c r="F619" i="7"/>
  <c r="F623" i="7"/>
  <c r="G54" i="7"/>
  <c r="G70" i="7"/>
  <c r="G4" i="7"/>
  <c r="F12" i="7"/>
  <c r="F16" i="7"/>
  <c r="G35" i="7"/>
  <c r="F43" i="7"/>
  <c r="G71" i="7"/>
  <c r="G78" i="7"/>
  <c r="F98" i="7"/>
  <c r="F121" i="7"/>
  <c r="F137" i="7"/>
  <c r="G164" i="7"/>
  <c r="G168" i="7"/>
  <c r="G172" i="7"/>
  <c r="F176" i="7"/>
  <c r="F191" i="7"/>
  <c r="F195" i="7"/>
  <c r="G248" i="7"/>
  <c r="F275" i="7"/>
  <c r="F279" i="7"/>
  <c r="F294" i="7"/>
  <c r="F317" i="7"/>
  <c r="F336" i="7"/>
  <c r="G387" i="7"/>
  <c r="G403" i="7"/>
  <c r="G407" i="7"/>
  <c r="G411" i="7"/>
  <c r="F423" i="7"/>
  <c r="F431" i="7"/>
  <c r="F435" i="7"/>
  <c r="F439" i="7"/>
  <c r="F447" i="7"/>
  <c r="F451" i="7"/>
  <c r="F455" i="7"/>
  <c r="F467" i="7"/>
  <c r="F30" i="7"/>
  <c r="G3" i="7"/>
  <c r="F5" i="7"/>
  <c r="F392" i="7"/>
  <c r="F396" i="7"/>
  <c r="F404" i="7"/>
  <c r="F412" i="7"/>
  <c r="F416" i="7"/>
  <c r="F565" i="7"/>
  <c r="F569" i="7"/>
  <c r="F604" i="7"/>
  <c r="F608" i="7"/>
  <c r="F65" i="7"/>
  <c r="G36" i="7"/>
  <c r="F40" i="7"/>
  <c r="F44" i="7"/>
  <c r="F48" i="7"/>
  <c r="G91" i="7"/>
  <c r="G106" i="7"/>
  <c r="F118" i="7"/>
  <c r="G145" i="7"/>
  <c r="G149" i="7"/>
  <c r="G203" i="7"/>
  <c r="G257" i="7"/>
  <c r="F276" i="7"/>
  <c r="F280" i="7"/>
  <c r="F314" i="7"/>
  <c r="G325" i="7"/>
  <c r="F341" i="7"/>
  <c r="G345" i="7"/>
  <c r="F420" i="7"/>
  <c r="F428" i="7"/>
  <c r="F436" i="7"/>
  <c r="F440" i="7"/>
  <c r="F444" i="7"/>
  <c r="F452" i="7"/>
  <c r="F456" i="7"/>
  <c r="F460" i="7"/>
  <c r="F487" i="7"/>
  <c r="G495" i="7"/>
  <c r="F514" i="7"/>
  <c r="F530" i="7"/>
  <c r="F538" i="7"/>
  <c r="F542" i="7"/>
  <c r="G569" i="7"/>
  <c r="G573" i="7"/>
  <c r="F589" i="7"/>
  <c r="F593" i="7"/>
  <c r="F597" i="7"/>
  <c r="F61" i="7"/>
  <c r="G5" i="7"/>
  <c r="G44" i="7"/>
  <c r="G48" i="7"/>
  <c r="F52" i="7"/>
  <c r="F56" i="7"/>
  <c r="F60" i="7"/>
  <c r="F68" i="7"/>
  <c r="F87" i="7"/>
  <c r="F99" i="7"/>
  <c r="F103" i="7"/>
  <c r="G114" i="7"/>
  <c r="F130" i="7"/>
  <c r="F138" i="7"/>
  <c r="F223" i="7"/>
  <c r="F239" i="7"/>
  <c r="G299" i="7"/>
  <c r="G311" i="7"/>
  <c r="G314" i="7"/>
  <c r="G333" i="7"/>
  <c r="G337" i="7"/>
  <c r="G487" i="7"/>
  <c r="G514" i="7"/>
  <c r="G522" i="7"/>
  <c r="F84" i="7"/>
  <c r="G119" i="7"/>
  <c r="F261" i="7"/>
  <c r="F269" i="7"/>
  <c r="F277" i="7"/>
  <c r="F311" i="7"/>
  <c r="G373" i="7"/>
  <c r="G381" i="7"/>
  <c r="F397" i="7"/>
  <c r="F401" i="7"/>
  <c r="F405" i="7"/>
  <c r="F433" i="7"/>
  <c r="F437" i="7"/>
  <c r="G441" i="7"/>
  <c r="F461" i="7"/>
  <c r="F507" i="7"/>
  <c r="G535" i="7"/>
  <c r="F554" i="7"/>
  <c r="F558" i="7"/>
  <c r="F562" i="7"/>
  <c r="F582" i="7"/>
  <c r="F590" i="7"/>
  <c r="F594" i="7"/>
  <c r="F637" i="7"/>
  <c r="G19" i="7"/>
  <c r="G51" i="7"/>
  <c r="G62" i="7"/>
  <c r="F6" i="7"/>
  <c r="G10" i="7"/>
  <c r="F13" i="7"/>
  <c r="G115" i="7"/>
  <c r="G41" i="7"/>
  <c r="G59" i="7"/>
  <c r="F89" i="7"/>
  <c r="G89" i="7"/>
  <c r="G17" i="7"/>
  <c r="F17" i="7"/>
  <c r="F28" i="7"/>
  <c r="G38" i="7"/>
  <c r="G67" i="7"/>
  <c r="G82" i="7"/>
  <c r="F210" i="7"/>
  <c r="G14" i="7"/>
  <c r="F57" i="7"/>
  <c r="F8" i="7"/>
  <c r="G11" i="7"/>
  <c r="G18" i="7"/>
  <c r="F25" i="7"/>
  <c r="G32" i="7"/>
  <c r="G46" i="7"/>
  <c r="G57" i="7"/>
  <c r="G64" i="7"/>
  <c r="G25" i="7"/>
  <c r="G39" i="7"/>
  <c r="G47" i="7"/>
  <c r="F58" i="7"/>
  <c r="G137" i="7"/>
  <c r="G15" i="7"/>
  <c r="F33" i="7"/>
  <c r="F185" i="7"/>
  <c r="G188" i="7"/>
  <c r="F26" i="7"/>
  <c r="F19" i="7"/>
  <c r="G23" i="7"/>
  <c r="G33" i="7"/>
  <c r="G58" i="7"/>
  <c r="B46" i="8"/>
  <c r="B72" i="8"/>
  <c r="F115" i="7"/>
  <c r="F122" i="7"/>
  <c r="F126" i="7"/>
  <c r="G133" i="7"/>
  <c r="F144" i="7"/>
  <c r="G151" i="7"/>
  <c r="F159" i="7"/>
  <c r="F177" i="7"/>
  <c r="F188" i="7"/>
  <c r="F202" i="7"/>
  <c r="F206" i="7"/>
  <c r="F213" i="7"/>
  <c r="F217" i="7"/>
  <c r="F227" i="7"/>
  <c r="F231" i="7"/>
  <c r="F245" i="7"/>
  <c r="F248" i="7"/>
  <c r="G262" i="7"/>
  <c r="F266" i="7"/>
  <c r="G276" i="7"/>
  <c r="G280" i="7"/>
  <c r="F287" i="7"/>
  <c r="F298" i="7"/>
  <c r="F309" i="7"/>
  <c r="G331" i="7"/>
  <c r="G348" i="7"/>
  <c r="F352" i="7"/>
  <c r="G370" i="7"/>
  <c r="G396" i="7"/>
  <c r="F400" i="7"/>
  <c r="F411" i="7"/>
  <c r="F418" i="7"/>
  <c r="G429" i="7"/>
  <c r="G455" i="7"/>
  <c r="F469" i="7"/>
  <c r="G498" i="7"/>
  <c r="F502" i="7"/>
  <c r="G509" i="7"/>
  <c r="G516" i="7"/>
  <c r="F520" i="7"/>
  <c r="G538" i="7"/>
  <c r="G549" i="7"/>
  <c r="G575" i="7"/>
  <c r="F579" i="7"/>
  <c r="B50" i="8"/>
  <c r="F605" i="7"/>
  <c r="B76" i="8"/>
  <c r="F627" i="7"/>
  <c r="G631" i="7"/>
  <c r="G122" i="7"/>
  <c r="G159" i="7"/>
  <c r="G185" i="7"/>
  <c r="G210" i="7"/>
  <c r="G231" i="7"/>
  <c r="F238" i="7"/>
  <c r="F242" i="7"/>
  <c r="G245" i="7"/>
  <c r="F252" i="7"/>
  <c r="F256" i="7"/>
  <c r="F273" i="7"/>
  <c r="F284" i="7"/>
  <c r="F291" i="7"/>
  <c r="F302" i="7"/>
  <c r="G309" i="7"/>
  <c r="F313" i="7"/>
  <c r="F320" i="7"/>
  <c r="G341" i="7"/>
  <c r="F345" i="7"/>
  <c r="G352" i="7"/>
  <c r="G378" i="7"/>
  <c r="F382" i="7"/>
  <c r="G389" i="7"/>
  <c r="F393" i="7"/>
  <c r="G400" i="7"/>
  <c r="G418" i="7"/>
  <c r="G444" i="7"/>
  <c r="F448" i="7"/>
  <c r="F459" i="7"/>
  <c r="G473" i="7"/>
  <c r="F477" i="7"/>
  <c r="F484" i="7"/>
  <c r="F491" i="7"/>
  <c r="F506" i="7"/>
  <c r="F513" i="7"/>
  <c r="G520" i="7"/>
  <c r="G546" i="7"/>
  <c r="G564" i="7"/>
  <c r="F568" i="7"/>
  <c r="B39" i="8"/>
  <c r="G612" i="7"/>
  <c r="B80" i="8"/>
  <c r="F631" i="7"/>
  <c r="F635" i="7"/>
  <c r="G42" i="7"/>
  <c r="F49" i="7"/>
  <c r="G56" i="7"/>
  <c r="G73" i="7"/>
  <c r="F91" i="7"/>
  <c r="G101" i="7"/>
  <c r="F112" i="7"/>
  <c r="G130" i="7"/>
  <c r="F134" i="7"/>
  <c r="F141" i="7"/>
  <c r="G148" i="7"/>
  <c r="F152" i="7"/>
  <c r="F171" i="7"/>
  <c r="G178" i="7"/>
  <c r="F196" i="7"/>
  <c r="F221" i="7"/>
  <c r="F224" i="7"/>
  <c r="G238" i="7"/>
  <c r="G252" i="7"/>
  <c r="G256" i="7"/>
  <c r="G273" i="7"/>
  <c r="F281" i="7"/>
  <c r="G288" i="7"/>
  <c r="F295" i="7"/>
  <c r="G302" i="7"/>
  <c r="F306" i="7"/>
  <c r="G310" i="7"/>
  <c r="G317" i="7"/>
  <c r="G324" i="7"/>
  <c r="F328" i="7"/>
  <c r="F338" i="7"/>
  <c r="F360" i="7"/>
  <c r="F371" i="7"/>
  <c r="G375" i="7"/>
  <c r="F386" i="7"/>
  <c r="F408" i="7"/>
  <c r="G426" i="7"/>
  <c r="F430" i="7"/>
  <c r="G437" i="7"/>
  <c r="F441" i="7"/>
  <c r="G448" i="7"/>
  <c r="F466" i="7"/>
  <c r="F470" i="7"/>
  <c r="F474" i="7"/>
  <c r="G477" i="7"/>
  <c r="G491" i="7"/>
  <c r="F495" i="7"/>
  <c r="F499" i="7"/>
  <c r="F510" i="7"/>
  <c r="G517" i="7"/>
  <c r="F528" i="7"/>
  <c r="F539" i="7"/>
  <c r="G543" i="7"/>
  <c r="F550" i="7"/>
  <c r="G557" i="7"/>
  <c r="F561" i="7"/>
  <c r="G568" i="7"/>
  <c r="B43" i="8"/>
  <c r="F598" i="7"/>
  <c r="F609" i="7"/>
  <c r="G627" i="7"/>
  <c r="B88" i="8"/>
  <c r="G74" i="7"/>
  <c r="G81" i="7"/>
  <c r="G98" i="7"/>
  <c r="F102" i="7"/>
  <c r="G109" i="7"/>
  <c r="F116" i="7"/>
  <c r="F127" i="7"/>
  <c r="G141" i="7"/>
  <c r="F168" i="7"/>
  <c r="G196" i="7"/>
  <c r="F203" i="7"/>
  <c r="F207" i="7"/>
  <c r="F214" i="7"/>
  <c r="F218" i="7"/>
  <c r="G221" i="7"/>
  <c r="F228" i="7"/>
  <c r="F232" i="7"/>
  <c r="F253" i="7"/>
  <c r="F263" i="7"/>
  <c r="G274" i="7"/>
  <c r="G281" i="7"/>
  <c r="G306" i="7"/>
  <c r="G321" i="7"/>
  <c r="G328" i="7"/>
  <c r="G335" i="7"/>
  <c r="G371" i="7"/>
  <c r="F375" i="7"/>
  <c r="F379" i="7"/>
  <c r="F419" i="7"/>
  <c r="G423" i="7"/>
  <c r="F434" i="7"/>
  <c r="G445" i="7"/>
  <c r="G466" i="7"/>
  <c r="F485" i="7"/>
  <c r="G499" i="7"/>
  <c r="G539" i="7"/>
  <c r="G565" i="7"/>
  <c r="G591" i="7"/>
  <c r="B51" i="8"/>
  <c r="B62" i="8"/>
  <c r="F613" i="7"/>
  <c r="G153" i="7"/>
  <c r="F318" i="7"/>
  <c r="F409" i="7"/>
  <c r="F463" i="7"/>
  <c r="G481" i="7"/>
  <c r="B40" i="8"/>
  <c r="F591" i="7"/>
  <c r="F595" i="7"/>
  <c r="F606" i="7"/>
  <c r="G609" i="7"/>
  <c r="F120" i="7"/>
  <c r="F142" i="7"/>
  <c r="F153" i="7"/>
  <c r="F172" i="7"/>
  <c r="F197" i="7"/>
  <c r="F200" i="7"/>
  <c r="F243" i="7"/>
  <c r="F278" i="7"/>
  <c r="F296" i="7"/>
  <c r="F350" i="7"/>
  <c r="F354" i="7"/>
  <c r="F365" i="7"/>
  <c r="F398" i="7"/>
  <c r="F402" i="7"/>
  <c r="F457" i="7"/>
  <c r="G471" i="7"/>
  <c r="F496" i="7"/>
  <c r="F518" i="7"/>
  <c r="F522" i="7"/>
  <c r="F573" i="7"/>
  <c r="F584" i="7"/>
  <c r="B44" i="8"/>
  <c r="F621" i="7"/>
  <c r="G625" i="7"/>
  <c r="G607" i="7"/>
  <c r="B74" i="8"/>
  <c r="G629" i="7"/>
  <c r="F96" i="7"/>
  <c r="G99" i="7"/>
  <c r="F107" i="7"/>
  <c r="F117" i="7"/>
  <c r="G124" i="7"/>
  <c r="F128" i="7"/>
  <c r="F139" i="7"/>
  <c r="F146" i="7"/>
  <c r="F150" i="7"/>
  <c r="G157" i="7"/>
  <c r="G161" i="7"/>
  <c r="F165" i="7"/>
  <c r="F169" i="7"/>
  <c r="G179" i="7"/>
  <c r="G183" i="7"/>
  <c r="F190" i="7"/>
  <c r="F194" i="7"/>
  <c r="G204" i="7"/>
  <c r="G208" i="7"/>
  <c r="F219" i="7"/>
  <c r="G233" i="7"/>
  <c r="F250" i="7"/>
  <c r="F254" i="7"/>
  <c r="F293" i="7"/>
  <c r="F300" i="7"/>
  <c r="F304" i="7"/>
  <c r="F315" i="7"/>
  <c r="F322" i="7"/>
  <c r="F333" i="7"/>
  <c r="G354" i="7"/>
  <c r="F358" i="7"/>
  <c r="G365" i="7"/>
  <c r="F369" i="7"/>
  <c r="G376" i="7"/>
  <c r="G402" i="7"/>
  <c r="F406" i="7"/>
  <c r="G420" i="7"/>
  <c r="F424" i="7"/>
  <c r="F464" i="7"/>
  <c r="F504" i="7"/>
  <c r="F526" i="7"/>
  <c r="F537" i="7"/>
  <c r="F592" i="7"/>
  <c r="B56" i="8"/>
  <c r="G75" i="7"/>
  <c r="G96" i="7"/>
  <c r="G103" i="7"/>
  <c r="G107" i="7"/>
  <c r="G117" i="7"/>
  <c r="G146" i="7"/>
  <c r="G158" i="7"/>
  <c r="G190" i="7"/>
  <c r="G226" i="7"/>
  <c r="G240" i="7"/>
  <c r="G250" i="7"/>
  <c r="G254" i="7"/>
  <c r="G268" i="7"/>
  <c r="G275" i="7"/>
  <c r="G293" i="7"/>
  <c r="G300" i="7"/>
  <c r="G304" i="7"/>
  <c r="G315" i="7"/>
  <c r="G322" i="7"/>
  <c r="F347" i="7"/>
  <c r="F362" i="7"/>
  <c r="F384" i="7"/>
  <c r="F395" i="7"/>
  <c r="G399" i="7"/>
  <c r="G413" i="7"/>
  <c r="F417" i="7"/>
  <c r="G424" i="7"/>
  <c r="G450" i="7"/>
  <c r="F454" i="7"/>
  <c r="G479" i="7"/>
  <c r="G519" i="7"/>
  <c r="G541" i="7"/>
  <c r="G570" i="7"/>
  <c r="F574" i="7"/>
  <c r="G581" i="7"/>
  <c r="F585" i="7"/>
  <c r="B49" i="8"/>
  <c r="B90" i="8"/>
  <c r="G68" i="7"/>
  <c r="G79" i="7"/>
  <c r="G83" i="7"/>
  <c r="F114" i="7"/>
  <c r="G129" i="7"/>
  <c r="F136" i="7"/>
  <c r="G154" i="7"/>
  <c r="F158" i="7"/>
  <c r="G173" i="7"/>
  <c r="F184" i="7"/>
  <c r="F201" i="7"/>
  <c r="F205" i="7"/>
  <c r="F209" i="7"/>
  <c r="F216" i="7"/>
  <c r="F226" i="7"/>
  <c r="F230" i="7"/>
  <c r="G244" i="7"/>
  <c r="G258" i="7"/>
  <c r="F265" i="7"/>
  <c r="F272" i="7"/>
  <c r="G286" i="7"/>
  <c r="F290" i="7"/>
  <c r="F297" i="7"/>
  <c r="F301" i="7"/>
  <c r="G308" i="7"/>
  <c r="F312" i="7"/>
  <c r="G330" i="7"/>
  <c r="F340" i="7"/>
  <c r="G347" i="7"/>
  <c r="F351" i="7"/>
  <c r="F355" i="7"/>
  <c r="F373" i="7"/>
  <c r="F388" i="7"/>
  <c r="G395" i="7"/>
  <c r="F399" i="7"/>
  <c r="F403" i="7"/>
  <c r="F410" i="7"/>
  <c r="F432" i="7"/>
  <c r="F443" i="7"/>
  <c r="G461" i="7"/>
  <c r="G468" i="7"/>
  <c r="F472" i="7"/>
  <c r="F483" i="7"/>
  <c r="G497" i="7"/>
  <c r="F501" i="7"/>
  <c r="G515" i="7"/>
  <c r="F519" i="7"/>
  <c r="F523" i="7"/>
  <c r="F534" i="7"/>
  <c r="F541" i="7"/>
  <c r="F545" i="7"/>
  <c r="F552" i="7"/>
  <c r="F563" i="7"/>
  <c r="G567" i="7"/>
  <c r="F578" i="7"/>
  <c r="G589" i="7"/>
  <c r="F600" i="7"/>
  <c r="F611" i="7"/>
  <c r="G615" i="7"/>
  <c r="F626" i="7"/>
  <c r="F385" i="7"/>
  <c r="F494" i="7"/>
  <c r="F498" i="7"/>
  <c r="F509" i="7"/>
  <c r="B64" i="8"/>
  <c r="B91" i="8"/>
  <c r="R815" i="6"/>
  <c r="P16" i="6"/>
  <c r="O69" i="6"/>
  <c r="P100" i="6"/>
  <c r="P124" i="6"/>
  <c r="O165" i="6"/>
  <c r="P184" i="6"/>
  <c r="P244" i="6"/>
  <c r="O261" i="6"/>
  <c r="O309" i="6"/>
  <c r="O333" i="6"/>
  <c r="P352" i="6"/>
  <c r="P412" i="6"/>
  <c r="P436" i="6"/>
  <c r="P589" i="6"/>
  <c r="P860" i="6"/>
  <c r="P920" i="6"/>
  <c r="P980" i="6"/>
  <c r="P1124" i="6"/>
  <c r="P1160" i="6"/>
  <c r="P1208" i="6"/>
  <c r="O1293" i="6"/>
  <c r="O1329" i="6"/>
  <c r="P1372" i="6"/>
  <c r="O1437" i="6"/>
  <c r="P1480" i="6"/>
  <c r="P1588" i="6"/>
  <c r="O1653" i="6"/>
  <c r="P1696" i="6"/>
  <c r="O1761" i="6"/>
  <c r="P1804" i="6"/>
  <c r="O1869" i="6"/>
  <c r="P1912" i="6"/>
  <c r="O1977" i="6"/>
  <c r="P2020" i="6"/>
  <c r="O2085" i="6"/>
  <c r="O8448" i="6"/>
  <c r="P9" i="6"/>
  <c r="O14" i="6"/>
  <c r="P21" i="6"/>
  <c r="O26" i="6"/>
  <c r="P33" i="6"/>
  <c r="O38" i="6"/>
  <c r="P45" i="6"/>
  <c r="O50" i="6"/>
  <c r="P57" i="6"/>
  <c r="O62" i="6"/>
  <c r="P69" i="6"/>
  <c r="O74" i="6"/>
  <c r="P81" i="6"/>
  <c r="O86" i="6"/>
  <c r="P93" i="6"/>
  <c r="O98" i="6"/>
  <c r="P105" i="6"/>
  <c r="O110" i="6"/>
  <c r="P117" i="6"/>
  <c r="O122" i="6"/>
  <c r="P129" i="6"/>
  <c r="O134" i="6"/>
  <c r="P141" i="6"/>
  <c r="O146" i="6"/>
  <c r="P153" i="6"/>
  <c r="O158" i="6"/>
  <c r="P165" i="6"/>
  <c r="O170" i="6"/>
  <c r="P177" i="6"/>
  <c r="O182" i="6"/>
  <c r="P189" i="6"/>
  <c r="O194" i="6"/>
  <c r="P201" i="6"/>
  <c r="O206" i="6"/>
  <c r="P213" i="6"/>
  <c r="O218" i="6"/>
  <c r="P225" i="6"/>
  <c r="O230" i="6"/>
  <c r="P237" i="6"/>
  <c r="O242" i="6"/>
  <c r="P249" i="6"/>
  <c r="O254" i="6"/>
  <c r="P261" i="6"/>
  <c r="O266" i="6"/>
  <c r="P273" i="6"/>
  <c r="O278" i="6"/>
  <c r="P285" i="6"/>
  <c r="O290" i="6"/>
  <c r="P297" i="6"/>
  <c r="O302" i="6"/>
  <c r="P309" i="6"/>
  <c r="O314" i="6"/>
  <c r="P321" i="6"/>
  <c r="O326" i="6"/>
  <c r="P333" i="6"/>
  <c r="O338" i="6"/>
  <c r="P345" i="6"/>
  <c r="O350" i="6"/>
  <c r="P357" i="6"/>
  <c r="O362" i="6"/>
  <c r="P369" i="6"/>
  <c r="O374" i="6"/>
  <c r="P381" i="6"/>
  <c r="O386" i="6"/>
  <c r="P393" i="6"/>
  <c r="O398" i="6"/>
  <c r="P405" i="6"/>
  <c r="O410" i="6"/>
  <c r="P417" i="6"/>
  <c r="O422" i="6"/>
  <c r="P429" i="6"/>
  <c r="O434" i="6"/>
  <c r="P441" i="6"/>
  <c r="O446" i="6"/>
  <c r="P453" i="6"/>
  <c r="O458" i="6"/>
  <c r="P465" i="6"/>
  <c r="O470" i="6"/>
  <c r="P477" i="6"/>
  <c r="O482" i="6"/>
  <c r="O491" i="6"/>
  <c r="O495" i="6"/>
  <c r="P500" i="6"/>
  <c r="P522" i="6"/>
  <c r="O531" i="6"/>
  <c r="P536" i="6"/>
  <c r="P558" i="6"/>
  <c r="O567" i="6"/>
  <c r="P572" i="6"/>
  <c r="P594" i="6"/>
  <c r="O603" i="6"/>
  <c r="P608" i="6"/>
  <c r="P630" i="6"/>
  <c r="O639" i="6"/>
  <c r="P644" i="6"/>
  <c r="O649" i="6"/>
  <c r="O654" i="6"/>
  <c r="O659" i="6"/>
  <c r="P680" i="6"/>
  <c r="O685" i="6"/>
  <c r="O690" i="6"/>
  <c r="O695" i="6"/>
  <c r="P716" i="6"/>
  <c r="O721" i="6"/>
  <c r="O726" i="6"/>
  <c r="O731" i="6"/>
  <c r="P752" i="6"/>
  <c r="O757" i="6"/>
  <c r="O762" i="6"/>
  <c r="O767" i="6"/>
  <c r="P788" i="6"/>
  <c r="O793" i="6"/>
  <c r="O798" i="6"/>
  <c r="O803" i="6"/>
  <c r="O57" i="6"/>
  <c r="P112" i="6"/>
  <c r="O153" i="6"/>
  <c r="O177" i="6"/>
  <c r="O213" i="6"/>
  <c r="P232" i="6"/>
  <c r="P292" i="6"/>
  <c r="P328" i="6"/>
  <c r="O429" i="6"/>
  <c r="O453" i="6"/>
  <c r="P517" i="6"/>
  <c r="P908" i="6"/>
  <c r="P956" i="6"/>
  <c r="P1052" i="6"/>
  <c r="P1100" i="6"/>
  <c r="P1172" i="6"/>
  <c r="O1221" i="6"/>
  <c r="P170" i="6"/>
  <c r="O747" i="6"/>
  <c r="P778" i="6"/>
  <c r="P793" i="6"/>
  <c r="O1240" i="6"/>
  <c r="O1276" i="6"/>
  <c r="O1312" i="6"/>
  <c r="P28" i="6"/>
  <c r="P52" i="6"/>
  <c r="O93" i="6"/>
  <c r="P136" i="6"/>
  <c r="P196" i="6"/>
  <c r="O273" i="6"/>
  <c r="O297" i="6"/>
  <c r="P400" i="6"/>
  <c r="O417" i="6"/>
  <c r="O441" i="6"/>
  <c r="O540" i="6"/>
  <c r="P625" i="6"/>
  <c r="P896" i="6"/>
  <c r="P1004" i="6"/>
  <c r="O43" i="6"/>
  <c r="O163" i="6"/>
  <c r="P230" i="6"/>
  <c r="O283" i="6"/>
  <c r="P350" i="6"/>
  <c r="P398" i="6"/>
  <c r="O415" i="6"/>
  <c r="P434" i="6"/>
  <c r="P458" i="6"/>
  <c r="P482" i="6"/>
  <c r="O599" i="6"/>
  <c r="O675" i="6"/>
  <c r="P690" i="6"/>
  <c r="P757" i="6"/>
  <c r="P7" i="6"/>
  <c r="O12" i="6"/>
  <c r="P19" i="6"/>
  <c r="O24" i="6"/>
  <c r="P31" i="6"/>
  <c r="O36" i="6"/>
  <c r="P43" i="6"/>
  <c r="O48" i="6"/>
  <c r="P55" i="6"/>
  <c r="O60" i="6"/>
  <c r="P67" i="6"/>
  <c r="O72" i="6"/>
  <c r="P79" i="6"/>
  <c r="O84" i="6"/>
  <c r="P91" i="6"/>
  <c r="O96" i="6"/>
  <c r="P103" i="6"/>
  <c r="O108" i="6"/>
  <c r="P115" i="6"/>
  <c r="O120" i="6"/>
  <c r="P127" i="6"/>
  <c r="O132" i="6"/>
  <c r="P139" i="6"/>
  <c r="O144" i="6"/>
  <c r="P151" i="6"/>
  <c r="O156" i="6"/>
  <c r="P163" i="6"/>
  <c r="O168" i="6"/>
  <c r="P175" i="6"/>
  <c r="O180" i="6"/>
  <c r="P187" i="6"/>
  <c r="O192" i="6"/>
  <c r="P199" i="6"/>
  <c r="O204" i="6"/>
  <c r="P211" i="6"/>
  <c r="O216" i="6"/>
  <c r="P223" i="6"/>
  <c r="O228" i="6"/>
  <c r="P235" i="6"/>
  <c r="O240" i="6"/>
  <c r="P247" i="6"/>
  <c r="O252" i="6"/>
  <c r="P259" i="6"/>
  <c r="O264" i="6"/>
  <c r="P271" i="6"/>
  <c r="O276" i="6"/>
  <c r="P283" i="6"/>
  <c r="O288" i="6"/>
  <c r="P295" i="6"/>
  <c r="O300" i="6"/>
  <c r="P307" i="6"/>
  <c r="O312" i="6"/>
  <c r="P319" i="6"/>
  <c r="O324" i="6"/>
  <c r="P331" i="6"/>
  <c r="O336" i="6"/>
  <c r="P343" i="6"/>
  <c r="O348" i="6"/>
  <c r="P355" i="6"/>
  <c r="O360" i="6"/>
  <c r="P367" i="6"/>
  <c r="O372" i="6"/>
  <c r="P379" i="6"/>
  <c r="O384" i="6"/>
  <c r="P391" i="6"/>
  <c r="O396" i="6"/>
  <c r="P403" i="6"/>
  <c r="O408" i="6"/>
  <c r="P415" i="6"/>
  <c r="O420" i="6"/>
  <c r="P427" i="6"/>
  <c r="O432" i="6"/>
  <c r="P439" i="6"/>
  <c r="O444" i="6"/>
  <c r="P451" i="6"/>
  <c r="O456" i="6"/>
  <c r="P463" i="6"/>
  <c r="O468" i="6"/>
  <c r="P475" i="6"/>
  <c r="O480" i="6"/>
  <c r="P485" i="6"/>
  <c r="P488" i="6"/>
  <c r="O492" i="6"/>
  <c r="O505" i="6"/>
  <c r="P514" i="6"/>
  <c r="P523" i="6"/>
  <c r="O541" i="6"/>
  <c r="P550" i="6"/>
  <c r="P559" i="6"/>
  <c r="O577" i="6"/>
  <c r="P586" i="6"/>
  <c r="P595" i="6"/>
  <c r="O613" i="6"/>
  <c r="P622" i="6"/>
  <c r="P631" i="6"/>
  <c r="O33" i="6"/>
  <c r="P64" i="6"/>
  <c r="O105" i="6"/>
  <c r="O129" i="6"/>
  <c r="P208" i="6"/>
  <c r="O285" i="6"/>
  <c r="O321" i="6"/>
  <c r="P340" i="6"/>
  <c r="O357" i="6"/>
  <c r="O393" i="6"/>
  <c r="P424" i="6"/>
  <c r="O522" i="6"/>
  <c r="O594" i="6"/>
  <c r="O630" i="6"/>
  <c r="P836" i="6"/>
  <c r="P884" i="6"/>
  <c r="P932" i="6"/>
  <c r="P1028" i="6"/>
  <c r="P1088" i="6"/>
  <c r="P1148" i="6"/>
  <c r="O1257" i="6"/>
  <c r="O1545" i="6"/>
  <c r="P26" i="6"/>
  <c r="O55" i="6"/>
  <c r="O79" i="6"/>
  <c r="P158" i="6"/>
  <c r="P194" i="6"/>
  <c r="P218" i="6"/>
  <c r="P254" i="6"/>
  <c r="P266" i="6"/>
  <c r="P278" i="6"/>
  <c r="P326" i="6"/>
  <c r="P362" i="6"/>
  <c r="P410" i="6"/>
  <c r="O485" i="6"/>
  <c r="P742" i="6"/>
  <c r="O5" i="6"/>
  <c r="P12" i="6"/>
  <c r="O17" i="6"/>
  <c r="P24" i="6"/>
  <c r="O29" i="6"/>
  <c r="P36" i="6"/>
  <c r="O41" i="6"/>
  <c r="P48" i="6"/>
  <c r="O53" i="6"/>
  <c r="P60" i="6"/>
  <c r="O65" i="6"/>
  <c r="P72" i="6"/>
  <c r="O77" i="6"/>
  <c r="P84" i="6"/>
  <c r="O89" i="6"/>
  <c r="P96" i="6"/>
  <c r="O101" i="6"/>
  <c r="P108" i="6"/>
  <c r="O113" i="6"/>
  <c r="P120" i="6"/>
  <c r="O125" i="6"/>
  <c r="P132" i="6"/>
  <c r="O137" i="6"/>
  <c r="P144" i="6"/>
  <c r="O149" i="6"/>
  <c r="P156" i="6"/>
  <c r="O161" i="6"/>
  <c r="P168" i="6"/>
  <c r="O173" i="6"/>
  <c r="P180" i="6"/>
  <c r="O185" i="6"/>
  <c r="P192" i="6"/>
  <c r="O197" i="6"/>
  <c r="P204" i="6"/>
  <c r="O209" i="6"/>
  <c r="P216" i="6"/>
  <c r="O221" i="6"/>
  <c r="P228" i="6"/>
  <c r="O233" i="6"/>
  <c r="P240" i="6"/>
  <c r="O245" i="6"/>
  <c r="P252" i="6"/>
  <c r="O257" i="6"/>
  <c r="P264" i="6"/>
  <c r="O269" i="6"/>
  <c r="P276" i="6"/>
  <c r="O281" i="6"/>
  <c r="P288" i="6"/>
  <c r="O293" i="6"/>
  <c r="P300" i="6"/>
  <c r="O305" i="6"/>
  <c r="P312" i="6"/>
  <c r="O317" i="6"/>
  <c r="P324" i="6"/>
  <c r="O329" i="6"/>
  <c r="P336" i="6"/>
  <c r="O341" i="6"/>
  <c r="P348" i="6"/>
  <c r="O353" i="6"/>
  <c r="P360" i="6"/>
  <c r="O365" i="6"/>
  <c r="P372" i="6"/>
  <c r="O377" i="6"/>
  <c r="P384" i="6"/>
  <c r="O389" i="6"/>
  <c r="P396" i="6"/>
  <c r="O401" i="6"/>
  <c r="P408" i="6"/>
  <c r="O413" i="6"/>
  <c r="P420" i="6"/>
  <c r="O425" i="6"/>
  <c r="P432" i="6"/>
  <c r="O437" i="6"/>
  <c r="P444" i="6"/>
  <c r="O449" i="6"/>
  <c r="P456" i="6"/>
  <c r="O461" i="6"/>
  <c r="P468" i="6"/>
  <c r="O473" i="6"/>
  <c r="P480" i="6"/>
  <c r="P505" i="6"/>
  <c r="O510" i="6"/>
  <c r="O528" i="6"/>
  <c r="P541" i="6"/>
  <c r="O546" i="6"/>
  <c r="O564" i="6"/>
  <c r="P577" i="6"/>
  <c r="O582" i="6"/>
  <c r="O600" i="6"/>
  <c r="P613" i="6"/>
  <c r="O618" i="6"/>
  <c r="O636" i="6"/>
  <c r="O1216" i="6"/>
  <c r="O1233" i="6"/>
  <c r="O1269" i="6"/>
  <c r="O1305" i="6"/>
  <c r="O1365" i="6"/>
  <c r="P1408" i="6"/>
  <c r="O1473" i="6"/>
  <c r="P1516" i="6"/>
  <c r="O1581" i="6"/>
  <c r="P1624" i="6"/>
  <c r="O1689" i="6"/>
  <c r="P1732" i="6"/>
  <c r="O1797" i="6"/>
  <c r="P1840" i="6"/>
  <c r="O1905" i="6"/>
  <c r="P1948" i="6"/>
  <c r="O2013" i="6"/>
  <c r="P2056" i="6"/>
  <c r="P172" i="6"/>
  <c r="O189" i="6"/>
  <c r="O225" i="6"/>
  <c r="P268" i="6"/>
  <c r="P472" i="6"/>
  <c r="P553" i="6"/>
  <c r="P824" i="6"/>
  <c r="P944" i="6"/>
  <c r="P992" i="6"/>
  <c r="P1040" i="6"/>
  <c r="P1136" i="6"/>
  <c r="P1184" i="6"/>
  <c r="O19" i="6"/>
  <c r="P62" i="6"/>
  <c r="P74" i="6"/>
  <c r="O91" i="6"/>
  <c r="P98" i="6"/>
  <c r="P110" i="6"/>
  <c r="P122" i="6"/>
  <c r="P134" i="6"/>
  <c r="P146" i="6"/>
  <c r="P182" i="6"/>
  <c r="O199" i="6"/>
  <c r="O235" i="6"/>
  <c r="O331" i="6"/>
  <c r="O391" i="6"/>
  <c r="O563" i="6"/>
  <c r="P649" i="6"/>
  <c r="P685" i="6"/>
  <c r="P721" i="6"/>
  <c r="P762" i="6"/>
  <c r="O783" i="6"/>
  <c r="P814" i="6"/>
  <c r="P5" i="6"/>
  <c r="O10" i="6"/>
  <c r="P17" i="6"/>
  <c r="O22" i="6"/>
  <c r="P29" i="6"/>
  <c r="O34" i="6"/>
  <c r="P41" i="6"/>
  <c r="O46" i="6"/>
  <c r="P53" i="6"/>
  <c r="O58" i="6"/>
  <c r="P65" i="6"/>
  <c r="O70" i="6"/>
  <c r="P77" i="6"/>
  <c r="O82" i="6"/>
  <c r="P89" i="6"/>
  <c r="O94" i="6"/>
  <c r="P101" i="6"/>
  <c r="O106" i="6"/>
  <c r="P113" i="6"/>
  <c r="O118" i="6"/>
  <c r="P125" i="6"/>
  <c r="O130" i="6"/>
  <c r="P137" i="6"/>
  <c r="O142" i="6"/>
  <c r="P149" i="6"/>
  <c r="O154" i="6"/>
  <c r="P161" i="6"/>
  <c r="O166" i="6"/>
  <c r="P173" i="6"/>
  <c r="O178" i="6"/>
  <c r="P185" i="6"/>
  <c r="O190" i="6"/>
  <c r="P197" i="6"/>
  <c r="O202" i="6"/>
  <c r="P209" i="6"/>
  <c r="O214" i="6"/>
  <c r="P221" i="6"/>
  <c r="O226" i="6"/>
  <c r="P233" i="6"/>
  <c r="O238" i="6"/>
  <c r="P245" i="6"/>
  <c r="O250" i="6"/>
  <c r="P257" i="6"/>
  <c r="O262" i="6"/>
  <c r="P269" i="6"/>
  <c r="O274" i="6"/>
  <c r="P281" i="6"/>
  <c r="O286" i="6"/>
  <c r="P293" i="6"/>
  <c r="O298" i="6"/>
  <c r="P305" i="6"/>
  <c r="O310" i="6"/>
  <c r="P317" i="6"/>
  <c r="O322" i="6"/>
  <c r="P329" i="6"/>
  <c r="O334" i="6"/>
  <c r="P341" i="6"/>
  <c r="O346" i="6"/>
  <c r="P353" i="6"/>
  <c r="O358" i="6"/>
  <c r="P365" i="6"/>
  <c r="O370" i="6"/>
  <c r="P377" i="6"/>
  <c r="O382" i="6"/>
  <c r="P389" i="6"/>
  <c r="O394" i="6"/>
  <c r="P401" i="6"/>
  <c r="O406" i="6"/>
  <c r="P413" i="6"/>
  <c r="O418" i="6"/>
  <c r="P425" i="6"/>
  <c r="O430" i="6"/>
  <c r="P437" i="6"/>
  <c r="O442" i="6"/>
  <c r="P449" i="6"/>
  <c r="O454" i="6"/>
  <c r="P461" i="6"/>
  <c r="O466" i="6"/>
  <c r="P473" i="6"/>
  <c r="O478" i="6"/>
  <c r="P510" i="6"/>
  <c r="O519" i="6"/>
  <c r="P524" i="6"/>
  <c r="P546" i="6"/>
  <c r="O555" i="6"/>
  <c r="P560" i="6"/>
  <c r="P582" i="6"/>
  <c r="O591" i="6"/>
  <c r="P596" i="6"/>
  <c r="P618" i="6"/>
  <c r="O627" i="6"/>
  <c r="P632" i="6"/>
  <c r="P656" i="6"/>
  <c r="O661" i="6"/>
  <c r="O666" i="6"/>
  <c r="O671" i="6"/>
  <c r="P692" i="6"/>
  <c r="O697" i="6"/>
  <c r="O702" i="6"/>
  <c r="O707" i="6"/>
  <c r="P728" i="6"/>
  <c r="O733" i="6"/>
  <c r="O738" i="6"/>
  <c r="O743" i="6"/>
  <c r="P764" i="6"/>
  <c r="O769" i="6"/>
  <c r="O774" i="6"/>
  <c r="O779" i="6"/>
  <c r="P800" i="6"/>
  <c r="O805" i="6"/>
  <c r="O810" i="6"/>
  <c r="P1216" i="6"/>
  <c r="O9514" i="6"/>
  <c r="O9502" i="6"/>
  <c r="O9490" i="6"/>
  <c r="O9478" i="6"/>
  <c r="O9466" i="6"/>
  <c r="O9454" i="6"/>
  <c r="O9511" i="6"/>
  <c r="O9506" i="6"/>
  <c r="O9488" i="6"/>
  <c r="O9475" i="6"/>
  <c r="O9470" i="6"/>
  <c r="O9452" i="6"/>
  <c r="O9442" i="6"/>
  <c r="O9430" i="6"/>
  <c r="O9418" i="6"/>
  <c r="O9406" i="6"/>
  <c r="O9394" i="6"/>
  <c r="O9382" i="6"/>
  <c r="O9370" i="6"/>
  <c r="O9358" i="6"/>
  <c r="O9346" i="6"/>
  <c r="O9334" i="6"/>
  <c r="O9322" i="6"/>
  <c r="O9310" i="6"/>
  <c r="O9298" i="6"/>
  <c r="O9286" i="6"/>
  <c r="O9274" i="6"/>
  <c r="O9262" i="6"/>
  <c r="O9250" i="6"/>
  <c r="O9238" i="6"/>
  <c r="O9226" i="6"/>
  <c r="O9214" i="6"/>
  <c r="O9202" i="6"/>
  <c r="O9190" i="6"/>
  <c r="O9178" i="6"/>
  <c r="O9166" i="6"/>
  <c r="O9154" i="6"/>
  <c r="O9142" i="6"/>
  <c r="O9130" i="6"/>
  <c r="O9118" i="6"/>
  <c r="O9106" i="6"/>
  <c r="O9094" i="6"/>
  <c r="O9082" i="6"/>
  <c r="O9507" i="6"/>
  <c r="O9496" i="6"/>
  <c r="O9515" i="6"/>
  <c r="O9501" i="6"/>
  <c r="O9487" i="6"/>
  <c r="O9479" i="6"/>
  <c r="O9465" i="6"/>
  <c r="O9451" i="6"/>
  <c r="O9438" i="6"/>
  <c r="O9433" i="6"/>
  <c r="O9425" i="6"/>
  <c r="O9420" i="6"/>
  <c r="O9402" i="6"/>
  <c r="O9397" i="6"/>
  <c r="O9389" i="6"/>
  <c r="O9384" i="6"/>
  <c r="O9366" i="6"/>
  <c r="O9361" i="6"/>
  <c r="O9353" i="6"/>
  <c r="O9348" i="6"/>
  <c r="O9330" i="6"/>
  <c r="O9325" i="6"/>
  <c r="O9317" i="6"/>
  <c r="O9312" i="6"/>
  <c r="O9294" i="6"/>
  <c r="O9289" i="6"/>
  <c r="O9281" i="6"/>
  <c r="O9276" i="6"/>
  <c r="O9258" i="6"/>
  <c r="O9253" i="6"/>
  <c r="O9245" i="6"/>
  <c r="O9240" i="6"/>
  <c r="O9222" i="6"/>
  <c r="O9217" i="6"/>
  <c r="O9209" i="6"/>
  <c r="O9204" i="6"/>
  <c r="O9516" i="6"/>
  <c r="O9505" i="6"/>
  <c r="O9494" i="6"/>
  <c r="O9480" i="6"/>
  <c r="O9469" i="6"/>
  <c r="O9458" i="6"/>
  <c r="O9439" i="6"/>
  <c r="O9434" i="6"/>
  <c r="O9416" i="6"/>
  <c r="O9403" i="6"/>
  <c r="O9398" i="6"/>
  <c r="O9380" i="6"/>
  <c r="O9367" i="6"/>
  <c r="O9362" i="6"/>
  <c r="O9344" i="6"/>
  <c r="O9331" i="6"/>
  <c r="O9326" i="6"/>
  <c r="O9308" i="6"/>
  <c r="O9295" i="6"/>
  <c r="O9290" i="6"/>
  <c r="O9484" i="6"/>
  <c r="O9474" i="6"/>
  <c r="O9461" i="6"/>
  <c r="O9448" i="6"/>
  <c r="O9374" i="6"/>
  <c r="O9371" i="6"/>
  <c r="O9368" i="6"/>
  <c r="O9356" i="6"/>
  <c r="O9350" i="6"/>
  <c r="O9347" i="6"/>
  <c r="O9329" i="6"/>
  <c r="O9323" i="6"/>
  <c r="O9305" i="6"/>
  <c r="O9273" i="6"/>
  <c r="O9254" i="6"/>
  <c r="O9243" i="6"/>
  <c r="O9210" i="6"/>
  <c r="O9186" i="6"/>
  <c r="O9181" i="6"/>
  <c r="O9173" i="6"/>
  <c r="O9168" i="6"/>
  <c r="O9150" i="6"/>
  <c r="O9145" i="6"/>
  <c r="O9137" i="6"/>
  <c r="O9132" i="6"/>
  <c r="O9114" i="6"/>
  <c r="O9109" i="6"/>
  <c r="O9101" i="6"/>
  <c r="O9096" i="6"/>
  <c r="O9078" i="6"/>
  <c r="O9073" i="6"/>
  <c r="O9061" i="6"/>
  <c r="O9049" i="6"/>
  <c r="O9037" i="6"/>
  <c r="O9025" i="6"/>
  <c r="O9013" i="6"/>
  <c r="O9001" i="6"/>
  <c r="O8989" i="6"/>
  <c r="O8977" i="6"/>
  <c r="O8965" i="6"/>
  <c r="O8953" i="6"/>
  <c r="O8941" i="6"/>
  <c r="O9499" i="6"/>
  <c r="O9495" i="6"/>
  <c r="O9459" i="6"/>
  <c r="O9456" i="6"/>
  <c r="O9453" i="6"/>
  <c r="O9449" i="6"/>
  <c r="O9443" i="6"/>
  <c r="O9436" i="6"/>
  <c r="O9379" i="6"/>
  <c r="O9316" i="6"/>
  <c r="O9303" i="6"/>
  <c r="O9300" i="6"/>
  <c r="O9293" i="6"/>
  <c r="O9266" i="6"/>
  <c r="O9263" i="6"/>
  <c r="O9260" i="6"/>
  <c r="O9242" i="6"/>
  <c r="O9239" i="6"/>
  <c r="O9236" i="6"/>
  <c r="O9233" i="6"/>
  <c r="O9517" i="6"/>
  <c r="O9483" i="6"/>
  <c r="O9472" i="6"/>
  <c r="O9432" i="6"/>
  <c r="O9391" i="6"/>
  <c r="O9369" i="6"/>
  <c r="O9338" i="6"/>
  <c r="O9328" i="6"/>
  <c r="O9299" i="6"/>
  <c r="O9277" i="6"/>
  <c r="O9271" i="6"/>
  <c r="O9268" i="6"/>
  <c r="O9259" i="6"/>
  <c r="O9256" i="6"/>
  <c r="O9247" i="6"/>
  <c r="O9218" i="6"/>
  <c r="O9215" i="6"/>
  <c r="O9212" i="6"/>
  <c r="O9206" i="6"/>
  <c r="O9203" i="6"/>
  <c r="O9200" i="6"/>
  <c r="O9192" i="6"/>
  <c r="O9167" i="6"/>
  <c r="O9445" i="6"/>
  <c r="O9422" i="6"/>
  <c r="O9415" i="6"/>
  <c r="O9381" i="6"/>
  <c r="O9378" i="6"/>
  <c r="O9365" i="6"/>
  <c r="O9359" i="6"/>
  <c r="O9321" i="6"/>
  <c r="O9318" i="6"/>
  <c r="O9241" i="6"/>
  <c r="O9183" i="6"/>
  <c r="O9172" i="6"/>
  <c r="O9512" i="6"/>
  <c r="O9491" i="6"/>
  <c r="O9482" i="6"/>
  <c r="O9417" i="6"/>
  <c r="O9413" i="6"/>
  <c r="O9375" i="6"/>
  <c r="O9278" i="6"/>
  <c r="O9267" i="6"/>
  <c r="O9252" i="6"/>
  <c r="O9225" i="6"/>
  <c r="O9208" i="6"/>
  <c r="O9185" i="6"/>
  <c r="O9182" i="6"/>
  <c r="O9179" i="6"/>
  <c r="O9176" i="6"/>
  <c r="O9152" i="6"/>
  <c r="O9149" i="6"/>
  <c r="O9127" i="6"/>
  <c r="O9119" i="6"/>
  <c r="O9105" i="6"/>
  <c r="O9520" i="6"/>
  <c r="O9508" i="6"/>
  <c r="O9383" i="6"/>
  <c r="O9363" i="6"/>
  <c r="O9355" i="6"/>
  <c r="O9340" i="6"/>
  <c r="O9337" i="6"/>
  <c r="O9313" i="6"/>
  <c r="O9309" i="6"/>
  <c r="O9285" i="6"/>
  <c r="O9231" i="6"/>
  <c r="O9228" i="6"/>
  <c r="O9211" i="6"/>
  <c r="O9191" i="6"/>
  <c r="O9188" i="6"/>
  <c r="O9163" i="6"/>
  <c r="O9160" i="6"/>
  <c r="O9138" i="6"/>
  <c r="O9124" i="6"/>
  <c r="O9116" i="6"/>
  <c r="O9113" i="6"/>
  <c r="O9519" i="6"/>
  <c r="O9485" i="6"/>
  <c r="O9481" i="6"/>
  <c r="O9435" i="6"/>
  <c r="O9405" i="6"/>
  <c r="O9401" i="6"/>
  <c r="O9354" i="6"/>
  <c r="O9336" i="6"/>
  <c r="O9332" i="6"/>
  <c r="O9324" i="6"/>
  <c r="O9320" i="6"/>
  <c r="O9292" i="6"/>
  <c r="O9251" i="6"/>
  <c r="O9224" i="6"/>
  <c r="O9207" i="6"/>
  <c r="O9157" i="6"/>
  <c r="O9151" i="6"/>
  <c r="O9140" i="6"/>
  <c r="O9510" i="6"/>
  <c r="O9489" i="6"/>
  <c r="O9411" i="6"/>
  <c r="O9404" i="6"/>
  <c r="O9357" i="6"/>
  <c r="O9342" i="6"/>
  <c r="O9335" i="6"/>
  <c r="O9327" i="6"/>
  <c r="O9319" i="6"/>
  <c r="O9311" i="6"/>
  <c r="O9307" i="6"/>
  <c r="O9265" i="6"/>
  <c r="O9223" i="6"/>
  <c r="O9220" i="6"/>
  <c r="O9213" i="6"/>
  <c r="O9193" i="6"/>
  <c r="O9180" i="6"/>
  <c r="O9177" i="6"/>
  <c r="O9171" i="6"/>
  <c r="O9156" i="6"/>
  <c r="O9131" i="6"/>
  <c r="O9503" i="6"/>
  <c r="O9477" i="6"/>
  <c r="O9455" i="6"/>
  <c r="O9446" i="6"/>
  <c r="O9441" i="6"/>
  <c r="O9412" i="6"/>
  <c r="O9343" i="6"/>
  <c r="O9302" i="6"/>
  <c r="O9291" i="6"/>
  <c r="O9280" i="6"/>
  <c r="O9234" i="6"/>
  <c r="O9221" i="6"/>
  <c r="O9195" i="6"/>
  <c r="O9174" i="6"/>
  <c r="O9170" i="6"/>
  <c r="O9147" i="6"/>
  <c r="O9136" i="6"/>
  <c r="O9090" i="6"/>
  <c r="O9079" i="6"/>
  <c r="O9071" i="6"/>
  <c r="O9058" i="6"/>
  <c r="O9053" i="6"/>
  <c r="O9035" i="6"/>
  <c r="O9022" i="6"/>
  <c r="O9017" i="6"/>
  <c r="O9509" i="6"/>
  <c r="O9426" i="6"/>
  <c r="O9408" i="6"/>
  <c r="O9393" i="6"/>
  <c r="O9333" i="6"/>
  <c r="O9296" i="6"/>
  <c r="O9261" i="6"/>
  <c r="O9158" i="6"/>
  <c r="O9143" i="6"/>
  <c r="O9098" i="6"/>
  <c r="O9087" i="6"/>
  <c r="O9076" i="6"/>
  <c r="O9068" i="6"/>
  <c r="O9063" i="6"/>
  <c r="O9045" i="6"/>
  <c r="O9040" i="6"/>
  <c r="O9032" i="6"/>
  <c r="O9027" i="6"/>
  <c r="O9518" i="6"/>
  <c r="O9497" i="6"/>
  <c r="O9492" i="6"/>
  <c r="O9471" i="6"/>
  <c r="O9460" i="6"/>
  <c r="O9450" i="6"/>
  <c r="O9421" i="6"/>
  <c r="O9388" i="6"/>
  <c r="O9306" i="6"/>
  <c r="O9279" i="6"/>
  <c r="O9275" i="6"/>
  <c r="O9270" i="6"/>
  <c r="O9229" i="6"/>
  <c r="O9216" i="6"/>
  <c r="O9198" i="6"/>
  <c r="O9194" i="6"/>
  <c r="O9165" i="6"/>
  <c r="O9161" i="6"/>
  <c r="O9095" i="6"/>
  <c r="O9055" i="6"/>
  <c r="O9050" i="6"/>
  <c r="O9019" i="6"/>
  <c r="O9014" i="6"/>
  <c r="O9513" i="6"/>
  <c r="O9486" i="6"/>
  <c r="O9476" i="6"/>
  <c r="O9440" i="6"/>
  <c r="O9301" i="6"/>
  <c r="O9284" i="6"/>
  <c r="O9255" i="6"/>
  <c r="O9201" i="6"/>
  <c r="O9189" i="6"/>
  <c r="O9169" i="6"/>
  <c r="O9146" i="6"/>
  <c r="O9139" i="6"/>
  <c r="O9135" i="6"/>
  <c r="O9125" i="6"/>
  <c r="O9122" i="6"/>
  <c r="O9103" i="6"/>
  <c r="O9092" i="6"/>
  <c r="O9084" i="6"/>
  <c r="O9060" i="6"/>
  <c r="O9042" i="6"/>
  <c r="O9024" i="6"/>
  <c r="O9444" i="6"/>
  <c r="O9429" i="6"/>
  <c r="O9407" i="6"/>
  <c r="O9373" i="6"/>
  <c r="O9352" i="6"/>
  <c r="O9315" i="6"/>
  <c r="O9237" i="6"/>
  <c r="O9232" i="6"/>
  <c r="O9197" i="6"/>
  <c r="O9128" i="6"/>
  <c r="O9112" i="6"/>
  <c r="O9100" i="6"/>
  <c r="O9089" i="6"/>
  <c r="O9081" i="6"/>
  <c r="O9070" i="6"/>
  <c r="O9065" i="6"/>
  <c r="O9047" i="6"/>
  <c r="O9034" i="6"/>
  <c r="O9029" i="6"/>
  <c r="O9011" i="6"/>
  <c r="O9464" i="6"/>
  <c r="O9396" i="6"/>
  <c r="O9392" i="6"/>
  <c r="O9387" i="6"/>
  <c r="O9377" i="6"/>
  <c r="O9283" i="6"/>
  <c r="O9269" i="6"/>
  <c r="O9184" i="6"/>
  <c r="O9164" i="6"/>
  <c r="O9153" i="6"/>
  <c r="O9115" i="6"/>
  <c r="O9075" i="6"/>
  <c r="O9522" i="6"/>
  <c r="O9424" i="6"/>
  <c r="O9372" i="6"/>
  <c r="O9351" i="6"/>
  <c r="O9341" i="6"/>
  <c r="O9304" i="6"/>
  <c r="O9246" i="6"/>
  <c r="O9205" i="6"/>
  <c r="O9134" i="6"/>
  <c r="O9097" i="6"/>
  <c r="O9086" i="6"/>
  <c r="O9067" i="6"/>
  <c r="O9062" i="6"/>
  <c r="O9521" i="6"/>
  <c r="O9500" i="6"/>
  <c r="O9457" i="6"/>
  <c r="O9447" i="6"/>
  <c r="O9386" i="6"/>
  <c r="O9360" i="6"/>
  <c r="O9282" i="6"/>
  <c r="O9249" i="6"/>
  <c r="O9187" i="6"/>
  <c r="O9175" i="6"/>
  <c r="O9159" i="6"/>
  <c r="O9468" i="6"/>
  <c r="O9423" i="6"/>
  <c r="O9414" i="6"/>
  <c r="O9395" i="6"/>
  <c r="O9287" i="6"/>
  <c r="O9272" i="6"/>
  <c r="O9199" i="6"/>
  <c r="O9148" i="6"/>
  <c r="O9141" i="6"/>
  <c r="O9099" i="6"/>
  <c r="O9364" i="6"/>
  <c r="O9248" i="6"/>
  <c r="O9196" i="6"/>
  <c r="O9052" i="6"/>
  <c r="O9006" i="6"/>
  <c r="O9003" i="6"/>
  <c r="O8995" i="6"/>
  <c r="O8990" i="6"/>
  <c r="O8959" i="6"/>
  <c r="O8954" i="6"/>
  <c r="O8926" i="6"/>
  <c r="O8914" i="6"/>
  <c r="O8902" i="6"/>
  <c r="O8890" i="6"/>
  <c r="O8878" i="6"/>
  <c r="O8866" i="6"/>
  <c r="O8854" i="6"/>
  <c r="O8842" i="6"/>
  <c r="O9345" i="6"/>
  <c r="O9144" i="6"/>
  <c r="O9107" i="6"/>
  <c r="O9056" i="6"/>
  <c r="O9048" i="6"/>
  <c r="O9039" i="6"/>
  <c r="O9028" i="6"/>
  <c r="O9020" i="6"/>
  <c r="O9016" i="6"/>
  <c r="O9009" i="6"/>
  <c r="O9000" i="6"/>
  <c r="O8982" i="6"/>
  <c r="O8964" i="6"/>
  <c r="O8946" i="6"/>
  <c r="O8921" i="6"/>
  <c r="O8909" i="6"/>
  <c r="O8897" i="6"/>
  <c r="O8885" i="6"/>
  <c r="O8873" i="6"/>
  <c r="O8861" i="6"/>
  <c r="O8849" i="6"/>
  <c r="O8837" i="6"/>
  <c r="O9264" i="6"/>
  <c r="O9230" i="6"/>
  <c r="O9083" i="6"/>
  <c r="O9074" i="6"/>
  <c r="O9069" i="6"/>
  <c r="O9031" i="6"/>
  <c r="O8987" i="6"/>
  <c r="O8974" i="6"/>
  <c r="O8969" i="6"/>
  <c r="O8951" i="6"/>
  <c r="O8938" i="6"/>
  <c r="O8933" i="6"/>
  <c r="O8928" i="6"/>
  <c r="O8916" i="6"/>
  <c r="O8904" i="6"/>
  <c r="O8892" i="6"/>
  <c r="O8880" i="6"/>
  <c r="O8868" i="6"/>
  <c r="O8856" i="6"/>
  <c r="O8844" i="6"/>
  <c r="O9504" i="6"/>
  <c r="O9467" i="6"/>
  <c r="O9431" i="6"/>
  <c r="O9088" i="6"/>
  <c r="O9064" i="6"/>
  <c r="O9043" i="6"/>
  <c r="O9012" i="6"/>
  <c r="O8997" i="6"/>
  <c r="O8992" i="6"/>
  <c r="O8984" i="6"/>
  <c r="O8979" i="6"/>
  <c r="O8961" i="6"/>
  <c r="O8956" i="6"/>
  <c r="O8948" i="6"/>
  <c r="O8943" i="6"/>
  <c r="O8923" i="6"/>
  <c r="O8911" i="6"/>
  <c r="O8899" i="6"/>
  <c r="O8887" i="6"/>
  <c r="O8875" i="6"/>
  <c r="O8863" i="6"/>
  <c r="O8851" i="6"/>
  <c r="O8839" i="6"/>
  <c r="O9288" i="6"/>
  <c r="O9111" i="6"/>
  <c r="O9059" i="6"/>
  <c r="O9051" i="6"/>
  <c r="O9023" i="6"/>
  <c r="O9008" i="6"/>
  <c r="O8971" i="6"/>
  <c r="O8966" i="6"/>
  <c r="O8935" i="6"/>
  <c r="O8930" i="6"/>
  <c r="O8918" i="6"/>
  <c r="O8906" i="6"/>
  <c r="O8894" i="6"/>
  <c r="O8882" i="6"/>
  <c r="O8870" i="6"/>
  <c r="O8858" i="6"/>
  <c r="O9297" i="6"/>
  <c r="O9244" i="6"/>
  <c r="O9162" i="6"/>
  <c r="O9155" i="6"/>
  <c r="O9129" i="6"/>
  <c r="O9123" i="6"/>
  <c r="O9117" i="6"/>
  <c r="O9093" i="6"/>
  <c r="O9077" i="6"/>
  <c r="O9072" i="6"/>
  <c r="O9046" i="6"/>
  <c r="O9015" i="6"/>
  <c r="O9005" i="6"/>
  <c r="O9002" i="6"/>
  <c r="O8994" i="6"/>
  <c r="O8976" i="6"/>
  <c r="O8958" i="6"/>
  <c r="O8940" i="6"/>
  <c r="O8925" i="6"/>
  <c r="O8913" i="6"/>
  <c r="O8901" i="6"/>
  <c r="O8889" i="6"/>
  <c r="O8877" i="6"/>
  <c r="O8865" i="6"/>
  <c r="O8853" i="6"/>
  <c r="O9493" i="6"/>
  <c r="O9235" i="6"/>
  <c r="O9227" i="6"/>
  <c r="O9054" i="6"/>
  <c r="O9038" i="6"/>
  <c r="O9026" i="6"/>
  <c r="O8999" i="6"/>
  <c r="O8986" i="6"/>
  <c r="O8981" i="6"/>
  <c r="O8963" i="6"/>
  <c r="O8950" i="6"/>
  <c r="O8945" i="6"/>
  <c r="O9473" i="6"/>
  <c r="O9437" i="6"/>
  <c r="O9428" i="6"/>
  <c r="O9419" i="6"/>
  <c r="O9410" i="6"/>
  <c r="O9385" i="6"/>
  <c r="O9376" i="6"/>
  <c r="O9314" i="6"/>
  <c r="O9219" i="6"/>
  <c r="O9110" i="6"/>
  <c r="O9104" i="6"/>
  <c r="O9030" i="6"/>
  <c r="O9018" i="6"/>
  <c r="O8996" i="6"/>
  <c r="O8991" i="6"/>
  <c r="O8973" i="6"/>
  <c r="O8968" i="6"/>
  <c r="O8960" i="6"/>
  <c r="O8955" i="6"/>
  <c r="O8937" i="6"/>
  <c r="O8932" i="6"/>
  <c r="O8927" i="6"/>
  <c r="O8915" i="6"/>
  <c r="O8903" i="6"/>
  <c r="O8891" i="6"/>
  <c r="O9463" i="6"/>
  <c r="O9400" i="6"/>
  <c r="O9349" i="6"/>
  <c r="O9121" i="6"/>
  <c r="O9091" i="6"/>
  <c r="O9041" i="6"/>
  <c r="O8983" i="6"/>
  <c r="O8978" i="6"/>
  <c r="O8947" i="6"/>
  <c r="O8942" i="6"/>
  <c r="O8922" i="6"/>
  <c r="O8910" i="6"/>
  <c r="O8898" i="6"/>
  <c r="O8886" i="6"/>
  <c r="O8874" i="6"/>
  <c r="O8862" i="6"/>
  <c r="O8850" i="6"/>
  <c r="O9462" i="6"/>
  <c r="O9339" i="6"/>
  <c r="O9108" i="6"/>
  <c r="O9080" i="6"/>
  <c r="O9066" i="6"/>
  <c r="O9044" i="6"/>
  <c r="O8998" i="6"/>
  <c r="O8993" i="6"/>
  <c r="O8975" i="6"/>
  <c r="O8962" i="6"/>
  <c r="O8957" i="6"/>
  <c r="O8939" i="6"/>
  <c r="O8924" i="6"/>
  <c r="O8912" i="6"/>
  <c r="O8900" i="6"/>
  <c r="O8888" i="6"/>
  <c r="O8876" i="6"/>
  <c r="O8864" i="6"/>
  <c r="O9399" i="6"/>
  <c r="O9036" i="6"/>
  <c r="O9010" i="6"/>
  <c r="O8988" i="6"/>
  <c r="O8944" i="6"/>
  <c r="O8936" i="6"/>
  <c r="O8929" i="6"/>
  <c r="O8871" i="6"/>
  <c r="O8847" i="6"/>
  <c r="O8843" i="6"/>
  <c r="O8840" i="6"/>
  <c r="O8834" i="6"/>
  <c r="O8822" i="6"/>
  <c r="O8810" i="6"/>
  <c r="O8798" i="6"/>
  <c r="O8786" i="6"/>
  <c r="O8774" i="6"/>
  <c r="O8762" i="6"/>
  <c r="O8750" i="6"/>
  <c r="O8738" i="6"/>
  <c r="O8726" i="6"/>
  <c r="O8714" i="6"/>
  <c r="O8702" i="6"/>
  <c r="O8690" i="6"/>
  <c r="O8678" i="6"/>
  <c r="O8666" i="6"/>
  <c r="O8654" i="6"/>
  <c r="O8642" i="6"/>
  <c r="O8630" i="6"/>
  <c r="O9409" i="6"/>
  <c r="O9102" i="6"/>
  <c r="O8881" i="6"/>
  <c r="O8860" i="6"/>
  <c r="O8829" i="6"/>
  <c r="O8817" i="6"/>
  <c r="O8805" i="6"/>
  <c r="O8793" i="6"/>
  <c r="O8781" i="6"/>
  <c r="O8769" i="6"/>
  <c r="O8757" i="6"/>
  <c r="O8745" i="6"/>
  <c r="O8733" i="6"/>
  <c r="O8721" i="6"/>
  <c r="O8709" i="6"/>
  <c r="O8697" i="6"/>
  <c r="O8685" i="6"/>
  <c r="O8673" i="6"/>
  <c r="O8661" i="6"/>
  <c r="O8649" i="6"/>
  <c r="O8637" i="6"/>
  <c r="O8625" i="6"/>
  <c r="O9133" i="6"/>
  <c r="O8980" i="6"/>
  <c r="O8972" i="6"/>
  <c r="O8855" i="6"/>
  <c r="O8846" i="6"/>
  <c r="O8836" i="6"/>
  <c r="O8824" i="6"/>
  <c r="O8812" i="6"/>
  <c r="O8800" i="6"/>
  <c r="O8788" i="6"/>
  <c r="O8776" i="6"/>
  <c r="O8764" i="6"/>
  <c r="O8752" i="6"/>
  <c r="O8740" i="6"/>
  <c r="O8728" i="6"/>
  <c r="O8716" i="6"/>
  <c r="O8704" i="6"/>
  <c r="O8692" i="6"/>
  <c r="O8680" i="6"/>
  <c r="O8668" i="6"/>
  <c r="O8656" i="6"/>
  <c r="O8644" i="6"/>
  <c r="O8632" i="6"/>
  <c r="O8934" i="6"/>
  <c r="O8831" i="6"/>
  <c r="O8819" i="6"/>
  <c r="O8807" i="6"/>
  <c r="O8795" i="6"/>
  <c r="O8783" i="6"/>
  <c r="O8771" i="6"/>
  <c r="O8759" i="6"/>
  <c r="O8747" i="6"/>
  <c r="O8735" i="6"/>
  <c r="O8723" i="6"/>
  <c r="O8711" i="6"/>
  <c r="O8699" i="6"/>
  <c r="O8687" i="6"/>
  <c r="O8675" i="6"/>
  <c r="O8663" i="6"/>
  <c r="O8651" i="6"/>
  <c r="O8639" i="6"/>
  <c r="O8627" i="6"/>
  <c r="O9033" i="6"/>
  <c r="O8949" i="6"/>
  <c r="O8920" i="6"/>
  <c r="O8908" i="6"/>
  <c r="O8896" i="6"/>
  <c r="O8859" i="6"/>
  <c r="O8826" i="6"/>
  <c r="O8814" i="6"/>
  <c r="O8802" i="6"/>
  <c r="O8790" i="6"/>
  <c r="O8778" i="6"/>
  <c r="O8766" i="6"/>
  <c r="O8754" i="6"/>
  <c r="O8742" i="6"/>
  <c r="O8730" i="6"/>
  <c r="O8718" i="6"/>
  <c r="O8706" i="6"/>
  <c r="O8694" i="6"/>
  <c r="O8682" i="6"/>
  <c r="O8670" i="6"/>
  <c r="O8658" i="6"/>
  <c r="O8646" i="6"/>
  <c r="O8634" i="6"/>
  <c r="O9498" i="6"/>
  <c r="O9120" i="6"/>
  <c r="O9007" i="6"/>
  <c r="O8970" i="6"/>
  <c r="O8884" i="6"/>
  <c r="O8869" i="6"/>
  <c r="O8833" i="6"/>
  <c r="O8821" i="6"/>
  <c r="O8809" i="6"/>
  <c r="O8797" i="6"/>
  <c r="O8785" i="6"/>
  <c r="O8773" i="6"/>
  <c r="O8761" i="6"/>
  <c r="O8749" i="6"/>
  <c r="O8737" i="6"/>
  <c r="O8725" i="6"/>
  <c r="O8713" i="6"/>
  <c r="O8701" i="6"/>
  <c r="O8689" i="6"/>
  <c r="O8677" i="6"/>
  <c r="O8665" i="6"/>
  <c r="O8653" i="6"/>
  <c r="O8641" i="6"/>
  <c r="O8629" i="6"/>
  <c r="O9427" i="6"/>
  <c r="O8985" i="6"/>
  <c r="O8879" i="6"/>
  <c r="O8845" i="6"/>
  <c r="O8838" i="6"/>
  <c r="O8828" i="6"/>
  <c r="O8816" i="6"/>
  <c r="O8804" i="6"/>
  <c r="O8792" i="6"/>
  <c r="O8780" i="6"/>
  <c r="O8768" i="6"/>
  <c r="O8756" i="6"/>
  <c r="O8744" i="6"/>
  <c r="O8732" i="6"/>
  <c r="O8720" i="6"/>
  <c r="O8708" i="6"/>
  <c r="O8696" i="6"/>
  <c r="O8684" i="6"/>
  <c r="O8672" i="6"/>
  <c r="O8660" i="6"/>
  <c r="O8648" i="6"/>
  <c r="O8919" i="6"/>
  <c r="O8907" i="6"/>
  <c r="O8895" i="6"/>
  <c r="O8841" i="6"/>
  <c r="O8835" i="6"/>
  <c r="O8823" i="6"/>
  <c r="O8811" i="6"/>
  <c r="O8799" i="6"/>
  <c r="O8787" i="6"/>
  <c r="O8775" i="6"/>
  <c r="O8763" i="6"/>
  <c r="O8751" i="6"/>
  <c r="O8739" i="6"/>
  <c r="O8727" i="6"/>
  <c r="O8715" i="6"/>
  <c r="O8703" i="6"/>
  <c r="O8691" i="6"/>
  <c r="O8679" i="6"/>
  <c r="O8667" i="6"/>
  <c r="O8655" i="6"/>
  <c r="O8643" i="6"/>
  <c r="O8631" i="6"/>
  <c r="O9021" i="6"/>
  <c r="O8883" i="6"/>
  <c r="O8848" i="6"/>
  <c r="O8830" i="6"/>
  <c r="O8818" i="6"/>
  <c r="O8806" i="6"/>
  <c r="O8794" i="6"/>
  <c r="O8782" i="6"/>
  <c r="O8770" i="6"/>
  <c r="O8758" i="6"/>
  <c r="O8746" i="6"/>
  <c r="O8734" i="6"/>
  <c r="O8722" i="6"/>
  <c r="O8710" i="6"/>
  <c r="O8698" i="6"/>
  <c r="O8686" i="6"/>
  <c r="O8674" i="6"/>
  <c r="O8662" i="6"/>
  <c r="O8650" i="6"/>
  <c r="O8638" i="6"/>
  <c r="O8626" i="6"/>
  <c r="O9126" i="6"/>
  <c r="O9085" i="6"/>
  <c r="O9004" i="6"/>
  <c r="O8952" i="6"/>
  <c r="O8867" i="6"/>
  <c r="O8852" i="6"/>
  <c r="O8832" i="6"/>
  <c r="O8820" i="6"/>
  <c r="O8808" i="6"/>
  <c r="O8796" i="6"/>
  <c r="O8784" i="6"/>
  <c r="O8772" i="6"/>
  <c r="O8760" i="6"/>
  <c r="O8748" i="6"/>
  <c r="O8736" i="6"/>
  <c r="O8724" i="6"/>
  <c r="O8712" i="6"/>
  <c r="O8700" i="6"/>
  <c r="O8688" i="6"/>
  <c r="O8676" i="6"/>
  <c r="O8664" i="6"/>
  <c r="O8652" i="6"/>
  <c r="O8640" i="6"/>
  <c r="O8628" i="6"/>
  <c r="O8967" i="6"/>
  <c r="O8893" i="6"/>
  <c r="O8801" i="6"/>
  <c r="O8765" i="6"/>
  <c r="O8729" i="6"/>
  <c r="O8693" i="6"/>
  <c r="O8657" i="6"/>
  <c r="O8636" i="6"/>
  <c r="O8622" i="6"/>
  <c r="O8610" i="6"/>
  <c r="O8598" i="6"/>
  <c r="O8586" i="6"/>
  <c r="O8574" i="6"/>
  <c r="O8562" i="6"/>
  <c r="O8550" i="6"/>
  <c r="O8538" i="6"/>
  <c r="O8526" i="6"/>
  <c r="O8514" i="6"/>
  <c r="O8502" i="6"/>
  <c r="O8490" i="6"/>
  <c r="O8478" i="6"/>
  <c r="O8466" i="6"/>
  <c r="O8454" i="6"/>
  <c r="O8872" i="6"/>
  <c r="O8815" i="6"/>
  <c r="O8779" i="6"/>
  <c r="O8743" i="6"/>
  <c r="O8707" i="6"/>
  <c r="O8671" i="6"/>
  <c r="O8617" i="6"/>
  <c r="O8605" i="6"/>
  <c r="O8593" i="6"/>
  <c r="O8581" i="6"/>
  <c r="O8569" i="6"/>
  <c r="O8557" i="6"/>
  <c r="O8545" i="6"/>
  <c r="O8533" i="6"/>
  <c r="O8521" i="6"/>
  <c r="O8509" i="6"/>
  <c r="O8497" i="6"/>
  <c r="O8485" i="6"/>
  <c r="O8473" i="6"/>
  <c r="O8461" i="6"/>
  <c r="O8449" i="6"/>
  <c r="O8612" i="6"/>
  <c r="O8600" i="6"/>
  <c r="O8588" i="6"/>
  <c r="O8576" i="6"/>
  <c r="O8564" i="6"/>
  <c r="O8552" i="6"/>
  <c r="O8540" i="6"/>
  <c r="O8528" i="6"/>
  <c r="O8516" i="6"/>
  <c r="O8504" i="6"/>
  <c r="O8492" i="6"/>
  <c r="O8480" i="6"/>
  <c r="O8468" i="6"/>
  <c r="O8456" i="6"/>
  <c r="O8444" i="6"/>
  <c r="O8635" i="6"/>
  <c r="O8619" i="6"/>
  <c r="O8607" i="6"/>
  <c r="O8595" i="6"/>
  <c r="O8583" i="6"/>
  <c r="O8571" i="6"/>
  <c r="O8559" i="6"/>
  <c r="O8547" i="6"/>
  <c r="O8535" i="6"/>
  <c r="O8523" i="6"/>
  <c r="O8511" i="6"/>
  <c r="O8499" i="6"/>
  <c r="O8487" i="6"/>
  <c r="O8475" i="6"/>
  <c r="O8463" i="6"/>
  <c r="O8451" i="6"/>
  <c r="O8931" i="6"/>
  <c r="O8813" i="6"/>
  <c r="O8777" i="6"/>
  <c r="O8741" i="6"/>
  <c r="O8705" i="6"/>
  <c r="O8669" i="6"/>
  <c r="O8624" i="6"/>
  <c r="O8614" i="6"/>
  <c r="O8602" i="6"/>
  <c r="O8590" i="6"/>
  <c r="O8578" i="6"/>
  <c r="O8566" i="6"/>
  <c r="O8554" i="6"/>
  <c r="O8542" i="6"/>
  <c r="O8530" i="6"/>
  <c r="O8518" i="6"/>
  <c r="O8506" i="6"/>
  <c r="O8494" i="6"/>
  <c r="O8482" i="6"/>
  <c r="O8470" i="6"/>
  <c r="O8458" i="6"/>
  <c r="O8446" i="6"/>
  <c r="O8827" i="6"/>
  <c r="O8791" i="6"/>
  <c r="O8755" i="6"/>
  <c r="O8719" i="6"/>
  <c r="O8683" i="6"/>
  <c r="O8647" i="6"/>
  <c r="O8621" i="6"/>
  <c r="O8609" i="6"/>
  <c r="O8597" i="6"/>
  <c r="O8585" i="6"/>
  <c r="O8573" i="6"/>
  <c r="O8561" i="6"/>
  <c r="O8549" i="6"/>
  <c r="O8537" i="6"/>
  <c r="O8525" i="6"/>
  <c r="O8513" i="6"/>
  <c r="O8501" i="6"/>
  <c r="O8489" i="6"/>
  <c r="O8477" i="6"/>
  <c r="O8465" i="6"/>
  <c r="O8453" i="6"/>
  <c r="O9390" i="6"/>
  <c r="O8616" i="6"/>
  <c r="O8604" i="6"/>
  <c r="O8592" i="6"/>
  <c r="O8580" i="6"/>
  <c r="O8568" i="6"/>
  <c r="O8556" i="6"/>
  <c r="O8544" i="6"/>
  <c r="O8532" i="6"/>
  <c r="O8520" i="6"/>
  <c r="O8508" i="6"/>
  <c r="O8496" i="6"/>
  <c r="O8484" i="6"/>
  <c r="O8472" i="6"/>
  <c r="O8633" i="6"/>
  <c r="O8611" i="6"/>
  <c r="O8599" i="6"/>
  <c r="O8587" i="6"/>
  <c r="O8575" i="6"/>
  <c r="O8563" i="6"/>
  <c r="O8551" i="6"/>
  <c r="O8539" i="6"/>
  <c r="O8527" i="6"/>
  <c r="O8515" i="6"/>
  <c r="O8503" i="6"/>
  <c r="O8491" i="6"/>
  <c r="O8479" i="6"/>
  <c r="O8467" i="6"/>
  <c r="O8455" i="6"/>
  <c r="O8917" i="6"/>
  <c r="O8825" i="6"/>
  <c r="O8789" i="6"/>
  <c r="O8753" i="6"/>
  <c r="O8717" i="6"/>
  <c r="O8681" i="6"/>
  <c r="O8645" i="6"/>
  <c r="O8618" i="6"/>
  <c r="O8606" i="6"/>
  <c r="O8594" i="6"/>
  <c r="O8582" i="6"/>
  <c r="O8570" i="6"/>
  <c r="O8558" i="6"/>
  <c r="O8546" i="6"/>
  <c r="O8534" i="6"/>
  <c r="O8522" i="6"/>
  <c r="O8510" i="6"/>
  <c r="O8498" i="6"/>
  <c r="O8486" i="6"/>
  <c r="O8474" i="6"/>
  <c r="O8462" i="6"/>
  <c r="O8450" i="6"/>
  <c r="O9257" i="6"/>
  <c r="O8857" i="6"/>
  <c r="O8803" i="6"/>
  <c r="O8767" i="6"/>
  <c r="O8731" i="6"/>
  <c r="O8695" i="6"/>
  <c r="O8659" i="6"/>
  <c r="O8623" i="6"/>
  <c r="O8613" i="6"/>
  <c r="O8601" i="6"/>
  <c r="O8589" i="6"/>
  <c r="O8577" i="6"/>
  <c r="O8565" i="6"/>
  <c r="O8553" i="6"/>
  <c r="O8541" i="6"/>
  <c r="O8529" i="6"/>
  <c r="O8517" i="6"/>
  <c r="O8505" i="6"/>
  <c r="O8493" i="6"/>
  <c r="O8481" i="6"/>
  <c r="O8469" i="6"/>
  <c r="O8457" i="6"/>
  <c r="O8603" i="6"/>
  <c r="O8567" i="6"/>
  <c r="O8531" i="6"/>
  <c r="O8495" i="6"/>
  <c r="O8434" i="6"/>
  <c r="O8422" i="6"/>
  <c r="O8410" i="6"/>
  <c r="O8398" i="6"/>
  <c r="O8386" i="6"/>
  <c r="O8374" i="6"/>
  <c r="O8362" i="6"/>
  <c r="O8350" i="6"/>
  <c r="O8338" i="6"/>
  <c r="O8326" i="6"/>
  <c r="O8314" i="6"/>
  <c r="O8302" i="6"/>
  <c r="O8290" i="6"/>
  <c r="O8278" i="6"/>
  <c r="O8266" i="6"/>
  <c r="O8254" i="6"/>
  <c r="O8242" i="6"/>
  <c r="O8230" i="6"/>
  <c r="O8218" i="6"/>
  <c r="O8206" i="6"/>
  <c r="O8194" i="6"/>
  <c r="O8182" i="6"/>
  <c r="O8170" i="6"/>
  <c r="O8158" i="6"/>
  <c r="O8146" i="6"/>
  <c r="O8134" i="6"/>
  <c r="O8122" i="6"/>
  <c r="O8110" i="6"/>
  <c r="O8098" i="6"/>
  <c r="O8086" i="6"/>
  <c r="O8074" i="6"/>
  <c r="O8062" i="6"/>
  <c r="O8050" i="6"/>
  <c r="O8038" i="6"/>
  <c r="O8026" i="6"/>
  <c r="O8014" i="6"/>
  <c r="O8002" i="6"/>
  <c r="O8441" i="6"/>
  <c r="O8429" i="6"/>
  <c r="O8417" i="6"/>
  <c r="O8405" i="6"/>
  <c r="O8393" i="6"/>
  <c r="O8381" i="6"/>
  <c r="O8369" i="6"/>
  <c r="O8357" i="6"/>
  <c r="O8345" i="6"/>
  <c r="O8333" i="6"/>
  <c r="O8321" i="6"/>
  <c r="O8309" i="6"/>
  <c r="O8297" i="6"/>
  <c r="O8285" i="6"/>
  <c r="O8273" i="6"/>
  <c r="O8261" i="6"/>
  <c r="O8249" i="6"/>
  <c r="O8237" i="6"/>
  <c r="O8225" i="6"/>
  <c r="O8213" i="6"/>
  <c r="O8201" i="6"/>
  <c r="O8189" i="6"/>
  <c r="O8177" i="6"/>
  <c r="O8165" i="6"/>
  <c r="O8153" i="6"/>
  <c r="O8141" i="6"/>
  <c r="O8129" i="6"/>
  <c r="O8117" i="6"/>
  <c r="O8105" i="6"/>
  <c r="O8093" i="6"/>
  <c r="O8081" i="6"/>
  <c r="O8069" i="6"/>
  <c r="O8057" i="6"/>
  <c r="O8045" i="6"/>
  <c r="O8033" i="6"/>
  <c r="O8021" i="6"/>
  <c r="O8009" i="6"/>
  <c r="O8459" i="6"/>
  <c r="O8447" i="6"/>
  <c r="O8436" i="6"/>
  <c r="O8424" i="6"/>
  <c r="O8412" i="6"/>
  <c r="O8400" i="6"/>
  <c r="O8388" i="6"/>
  <c r="O8376" i="6"/>
  <c r="O8364" i="6"/>
  <c r="O8352" i="6"/>
  <c r="O8340" i="6"/>
  <c r="O8328" i="6"/>
  <c r="O8316" i="6"/>
  <c r="O8304" i="6"/>
  <c r="O8292" i="6"/>
  <c r="O8280" i="6"/>
  <c r="O8268" i="6"/>
  <c r="O8256" i="6"/>
  <c r="O8244" i="6"/>
  <c r="O8232" i="6"/>
  <c r="O8220" i="6"/>
  <c r="O8208" i="6"/>
  <c r="O8196" i="6"/>
  <c r="O8184" i="6"/>
  <c r="O8172" i="6"/>
  <c r="O8160" i="6"/>
  <c r="O8148" i="6"/>
  <c r="O8136" i="6"/>
  <c r="O8124" i="6"/>
  <c r="O8112" i="6"/>
  <c r="O8100" i="6"/>
  <c r="O8088" i="6"/>
  <c r="O8076" i="6"/>
  <c r="O8064" i="6"/>
  <c r="O8052" i="6"/>
  <c r="O8040" i="6"/>
  <c r="O8028" i="6"/>
  <c r="O8016" i="6"/>
  <c r="O8004" i="6"/>
  <c r="O9057" i="6"/>
  <c r="O8608" i="6"/>
  <c r="O8572" i="6"/>
  <c r="O8536" i="6"/>
  <c r="O8500" i="6"/>
  <c r="O8464" i="6"/>
  <c r="O8452" i="6"/>
  <c r="O8443" i="6"/>
  <c r="O8431" i="6"/>
  <c r="O8419" i="6"/>
  <c r="O8407" i="6"/>
  <c r="O8395" i="6"/>
  <c r="O8383" i="6"/>
  <c r="O8371" i="6"/>
  <c r="O8359" i="6"/>
  <c r="O8347" i="6"/>
  <c r="O8335" i="6"/>
  <c r="O8323" i="6"/>
  <c r="O8311" i="6"/>
  <c r="O8299" i="6"/>
  <c r="O8287" i="6"/>
  <c r="O8275" i="6"/>
  <c r="O8263" i="6"/>
  <c r="O8251" i="6"/>
  <c r="O8239" i="6"/>
  <c r="O8227" i="6"/>
  <c r="O8215" i="6"/>
  <c r="O8203" i="6"/>
  <c r="O8191" i="6"/>
  <c r="O8179" i="6"/>
  <c r="O8167" i="6"/>
  <c r="O8155" i="6"/>
  <c r="O8143" i="6"/>
  <c r="O8131" i="6"/>
  <c r="O8119" i="6"/>
  <c r="O8107" i="6"/>
  <c r="O8095" i="6"/>
  <c r="O8083" i="6"/>
  <c r="O8071" i="6"/>
  <c r="O8059" i="6"/>
  <c r="O8047" i="6"/>
  <c r="O8035" i="6"/>
  <c r="O8023" i="6"/>
  <c r="O8011" i="6"/>
  <c r="O7999" i="6"/>
  <c r="O8905" i="6"/>
  <c r="O8615" i="6"/>
  <c r="O8579" i="6"/>
  <c r="O8543" i="6"/>
  <c r="O8507" i="6"/>
  <c r="O8471" i="6"/>
  <c r="O8438" i="6"/>
  <c r="O8426" i="6"/>
  <c r="O8414" i="6"/>
  <c r="O8402" i="6"/>
  <c r="O8390" i="6"/>
  <c r="O8378" i="6"/>
  <c r="O8366" i="6"/>
  <c r="O8354" i="6"/>
  <c r="O8342" i="6"/>
  <c r="O8330" i="6"/>
  <c r="O8318" i="6"/>
  <c r="O8306" i="6"/>
  <c r="O8294" i="6"/>
  <c r="O8282" i="6"/>
  <c r="O8270" i="6"/>
  <c r="O8258" i="6"/>
  <c r="O8246" i="6"/>
  <c r="O8234" i="6"/>
  <c r="O8222" i="6"/>
  <c r="O8210" i="6"/>
  <c r="O8198" i="6"/>
  <c r="O8186" i="6"/>
  <c r="O8174" i="6"/>
  <c r="O8162" i="6"/>
  <c r="O8150" i="6"/>
  <c r="O8138" i="6"/>
  <c r="O8126" i="6"/>
  <c r="O8114" i="6"/>
  <c r="O8102" i="6"/>
  <c r="O8090" i="6"/>
  <c r="O8078" i="6"/>
  <c r="O8066" i="6"/>
  <c r="O8054" i="6"/>
  <c r="O8042" i="6"/>
  <c r="O8030" i="6"/>
  <c r="O8018" i="6"/>
  <c r="O8006" i="6"/>
  <c r="O8433" i="6"/>
  <c r="O8421" i="6"/>
  <c r="O8409" i="6"/>
  <c r="O8397" i="6"/>
  <c r="O8385" i="6"/>
  <c r="O8373" i="6"/>
  <c r="O8361" i="6"/>
  <c r="O8349" i="6"/>
  <c r="O8337" i="6"/>
  <c r="O8325" i="6"/>
  <c r="O8313" i="6"/>
  <c r="O8301" i="6"/>
  <c r="O8289" i="6"/>
  <c r="O8277" i="6"/>
  <c r="O8265" i="6"/>
  <c r="O8253" i="6"/>
  <c r="O8241" i="6"/>
  <c r="O8229" i="6"/>
  <c r="O8217" i="6"/>
  <c r="O8205" i="6"/>
  <c r="O8193" i="6"/>
  <c r="O8181" i="6"/>
  <c r="O8169" i="6"/>
  <c r="O8157" i="6"/>
  <c r="O8145" i="6"/>
  <c r="O8133" i="6"/>
  <c r="O8121" i="6"/>
  <c r="O8109" i="6"/>
  <c r="O8097" i="6"/>
  <c r="O8085" i="6"/>
  <c r="O8073" i="6"/>
  <c r="O8061" i="6"/>
  <c r="O8049" i="6"/>
  <c r="O8037" i="6"/>
  <c r="O8025" i="6"/>
  <c r="O8013" i="6"/>
  <c r="O8001" i="6"/>
  <c r="O8440" i="6"/>
  <c r="O8428" i="6"/>
  <c r="O8416" i="6"/>
  <c r="O8404" i="6"/>
  <c r="O8392" i="6"/>
  <c r="O8380" i="6"/>
  <c r="O8368" i="6"/>
  <c r="O8356" i="6"/>
  <c r="O8344" i="6"/>
  <c r="O8332" i="6"/>
  <c r="O8320" i="6"/>
  <c r="O8308" i="6"/>
  <c r="O8296" i="6"/>
  <c r="O8284" i="6"/>
  <c r="O8272" i="6"/>
  <c r="O8260" i="6"/>
  <c r="O8248" i="6"/>
  <c r="O8236" i="6"/>
  <c r="O8224" i="6"/>
  <c r="O8212" i="6"/>
  <c r="O8200" i="6"/>
  <c r="O8188" i="6"/>
  <c r="O8176" i="6"/>
  <c r="O8164" i="6"/>
  <c r="O8152" i="6"/>
  <c r="O8140" i="6"/>
  <c r="O8128" i="6"/>
  <c r="O8116" i="6"/>
  <c r="O8104" i="6"/>
  <c r="O8092" i="6"/>
  <c r="O8080" i="6"/>
  <c r="O8068" i="6"/>
  <c r="O8056" i="6"/>
  <c r="O8044" i="6"/>
  <c r="O8032" i="6"/>
  <c r="O8020" i="6"/>
  <c r="O8008" i="6"/>
  <c r="O8620" i="6"/>
  <c r="O8584" i="6"/>
  <c r="O8548" i="6"/>
  <c r="O8512" i="6"/>
  <c r="O8476" i="6"/>
  <c r="O8445" i="6"/>
  <c r="O8435" i="6"/>
  <c r="O8423" i="6"/>
  <c r="O8411" i="6"/>
  <c r="O8399" i="6"/>
  <c r="O8387" i="6"/>
  <c r="O8375" i="6"/>
  <c r="O8363" i="6"/>
  <c r="O8351" i="6"/>
  <c r="O8339" i="6"/>
  <c r="O8327" i="6"/>
  <c r="O8315" i="6"/>
  <c r="O8303" i="6"/>
  <c r="O8291" i="6"/>
  <c r="O8279" i="6"/>
  <c r="O8267" i="6"/>
  <c r="O8255" i="6"/>
  <c r="O8243" i="6"/>
  <c r="O8231" i="6"/>
  <c r="O8219" i="6"/>
  <c r="O8207" i="6"/>
  <c r="O8195" i="6"/>
  <c r="O8183" i="6"/>
  <c r="O8171" i="6"/>
  <c r="O8159" i="6"/>
  <c r="O8147" i="6"/>
  <c r="O8135" i="6"/>
  <c r="O8123" i="6"/>
  <c r="O8111" i="6"/>
  <c r="O8099" i="6"/>
  <c r="O8087" i="6"/>
  <c r="O8075" i="6"/>
  <c r="O8063" i="6"/>
  <c r="O8051" i="6"/>
  <c r="O8039" i="6"/>
  <c r="O8027" i="6"/>
  <c r="O8015" i="6"/>
  <c r="O8003" i="6"/>
  <c r="O8591" i="6"/>
  <c r="O8555" i="6"/>
  <c r="O8519" i="6"/>
  <c r="O8483" i="6"/>
  <c r="O8442" i="6"/>
  <c r="O8430" i="6"/>
  <c r="O8418" i="6"/>
  <c r="O8406" i="6"/>
  <c r="O8394" i="6"/>
  <c r="O8382" i="6"/>
  <c r="O8370" i="6"/>
  <c r="O8358" i="6"/>
  <c r="O8346" i="6"/>
  <c r="O8334" i="6"/>
  <c r="O8322" i="6"/>
  <c r="O8310" i="6"/>
  <c r="O8298" i="6"/>
  <c r="O8286" i="6"/>
  <c r="O8274" i="6"/>
  <c r="O8262" i="6"/>
  <c r="O8250" i="6"/>
  <c r="O8238" i="6"/>
  <c r="O8226" i="6"/>
  <c r="O8214" i="6"/>
  <c r="O8202" i="6"/>
  <c r="O8190" i="6"/>
  <c r="O8178" i="6"/>
  <c r="O8166" i="6"/>
  <c r="O8154" i="6"/>
  <c r="O8142" i="6"/>
  <c r="O8130" i="6"/>
  <c r="O8118" i="6"/>
  <c r="O8106" i="6"/>
  <c r="O8094" i="6"/>
  <c r="O8082" i="6"/>
  <c r="O8070" i="6"/>
  <c r="O8058" i="6"/>
  <c r="O8046" i="6"/>
  <c r="O8034" i="6"/>
  <c r="O8022" i="6"/>
  <c r="O8010" i="6"/>
  <c r="O7998" i="6"/>
  <c r="O8437" i="6"/>
  <c r="O8425" i="6"/>
  <c r="O8413" i="6"/>
  <c r="O8401" i="6"/>
  <c r="O8389" i="6"/>
  <c r="O8377" i="6"/>
  <c r="O8365" i="6"/>
  <c r="O8353" i="6"/>
  <c r="O8341" i="6"/>
  <c r="O8329" i="6"/>
  <c r="O8317" i="6"/>
  <c r="O8305" i="6"/>
  <c r="O8293" i="6"/>
  <c r="O8281" i="6"/>
  <c r="O8269" i="6"/>
  <c r="O8257" i="6"/>
  <c r="O8245" i="6"/>
  <c r="O8233" i="6"/>
  <c r="O8221" i="6"/>
  <c r="O8209" i="6"/>
  <c r="O8197" i="6"/>
  <c r="O8185" i="6"/>
  <c r="O8173" i="6"/>
  <c r="O8161" i="6"/>
  <c r="O8149" i="6"/>
  <c r="O8137" i="6"/>
  <c r="O8125" i="6"/>
  <c r="O8113" i="6"/>
  <c r="O8101" i="6"/>
  <c r="O8089" i="6"/>
  <c r="O8077" i="6"/>
  <c r="O8065" i="6"/>
  <c r="O8053" i="6"/>
  <c r="O8041" i="6"/>
  <c r="O8029" i="6"/>
  <c r="O8017" i="6"/>
  <c r="O8005" i="6"/>
  <c r="O8439" i="6"/>
  <c r="O8403" i="6"/>
  <c r="O8367" i="6"/>
  <c r="O8331" i="6"/>
  <c r="O8295" i="6"/>
  <c r="O8259" i="6"/>
  <c r="O8223" i="6"/>
  <c r="O8187" i="6"/>
  <c r="O8151" i="6"/>
  <c r="O8115" i="6"/>
  <c r="O8079" i="6"/>
  <c r="O8043" i="6"/>
  <c r="O8007" i="6"/>
  <c r="O7991" i="6"/>
  <c r="O7979" i="6"/>
  <c r="O7967" i="6"/>
  <c r="O7955" i="6"/>
  <c r="O7943" i="6"/>
  <c r="O7931" i="6"/>
  <c r="O7919" i="6"/>
  <c r="O7907" i="6"/>
  <c r="O7895" i="6"/>
  <c r="O7883" i="6"/>
  <c r="O7871" i="6"/>
  <c r="O7859" i="6"/>
  <c r="O7847" i="6"/>
  <c r="O7835" i="6"/>
  <c r="O7823" i="6"/>
  <c r="O7811" i="6"/>
  <c r="O7799" i="6"/>
  <c r="O7787" i="6"/>
  <c r="O8596" i="6"/>
  <c r="O8488" i="6"/>
  <c r="O7986" i="6"/>
  <c r="O7974" i="6"/>
  <c r="O7962" i="6"/>
  <c r="O7950" i="6"/>
  <c r="O7938" i="6"/>
  <c r="O7926" i="6"/>
  <c r="O7914" i="6"/>
  <c r="O7902" i="6"/>
  <c r="O7890" i="6"/>
  <c r="O7878" i="6"/>
  <c r="O7866" i="6"/>
  <c r="O7854" i="6"/>
  <c r="O7842" i="6"/>
  <c r="O7830" i="6"/>
  <c r="O7818" i="6"/>
  <c r="O7806" i="6"/>
  <c r="O7794" i="6"/>
  <c r="O7782" i="6"/>
  <c r="O7770" i="6"/>
  <c r="O7758" i="6"/>
  <c r="O7746" i="6"/>
  <c r="O7734" i="6"/>
  <c r="O7722" i="6"/>
  <c r="O7710" i="6"/>
  <c r="O7698" i="6"/>
  <c r="O7686" i="6"/>
  <c r="O7674" i="6"/>
  <c r="O7662" i="6"/>
  <c r="O7650" i="6"/>
  <c r="O7993" i="6"/>
  <c r="O7981" i="6"/>
  <c r="O7969" i="6"/>
  <c r="O7957" i="6"/>
  <c r="O7945" i="6"/>
  <c r="O7933" i="6"/>
  <c r="O7921" i="6"/>
  <c r="O7909" i="6"/>
  <c r="O7897" i="6"/>
  <c r="O7885" i="6"/>
  <c r="O7873" i="6"/>
  <c r="O7861" i="6"/>
  <c r="O7849" i="6"/>
  <c r="O7837" i="6"/>
  <c r="O7825" i="6"/>
  <c r="O7813" i="6"/>
  <c r="O7801" i="6"/>
  <c r="O7789" i="6"/>
  <c r="O7777" i="6"/>
  <c r="O7765" i="6"/>
  <c r="O7753" i="6"/>
  <c r="O7741" i="6"/>
  <c r="O7729" i="6"/>
  <c r="O7717" i="6"/>
  <c r="O7705" i="6"/>
  <c r="O7693" i="6"/>
  <c r="O7681" i="6"/>
  <c r="O7669" i="6"/>
  <c r="O7657" i="6"/>
  <c r="O7645" i="6"/>
  <c r="O8408" i="6"/>
  <c r="O8372" i="6"/>
  <c r="O8336" i="6"/>
  <c r="O8300" i="6"/>
  <c r="O8264" i="6"/>
  <c r="O8228" i="6"/>
  <c r="O8192" i="6"/>
  <c r="O8156" i="6"/>
  <c r="O8120" i="6"/>
  <c r="O8084" i="6"/>
  <c r="O8048" i="6"/>
  <c r="O8012" i="6"/>
  <c r="O7988" i="6"/>
  <c r="O7976" i="6"/>
  <c r="O7964" i="6"/>
  <c r="O7952" i="6"/>
  <c r="O7940" i="6"/>
  <c r="O7928" i="6"/>
  <c r="O7916" i="6"/>
  <c r="O7904" i="6"/>
  <c r="O7892" i="6"/>
  <c r="O7880" i="6"/>
  <c r="O7868" i="6"/>
  <c r="O7856" i="6"/>
  <c r="O7844" i="6"/>
  <c r="O7832" i="6"/>
  <c r="O7820" i="6"/>
  <c r="O7808" i="6"/>
  <c r="O7796" i="6"/>
  <c r="O7784" i="6"/>
  <c r="O7772" i="6"/>
  <c r="O7760" i="6"/>
  <c r="O7748" i="6"/>
  <c r="O7736" i="6"/>
  <c r="O7724" i="6"/>
  <c r="O7712" i="6"/>
  <c r="O7700" i="6"/>
  <c r="O7688" i="6"/>
  <c r="O7676" i="6"/>
  <c r="O7664" i="6"/>
  <c r="O8415" i="6"/>
  <c r="O8379" i="6"/>
  <c r="O8343" i="6"/>
  <c r="O8307" i="6"/>
  <c r="O8271" i="6"/>
  <c r="O8235" i="6"/>
  <c r="O8199" i="6"/>
  <c r="O8163" i="6"/>
  <c r="O8127" i="6"/>
  <c r="O8091" i="6"/>
  <c r="O8055" i="6"/>
  <c r="O8019" i="6"/>
  <c r="O7995" i="6"/>
  <c r="O7983" i="6"/>
  <c r="O7971" i="6"/>
  <c r="O7959" i="6"/>
  <c r="O7947" i="6"/>
  <c r="O7935" i="6"/>
  <c r="O7923" i="6"/>
  <c r="O7911" i="6"/>
  <c r="O7899" i="6"/>
  <c r="O7887" i="6"/>
  <c r="O7875" i="6"/>
  <c r="O7863" i="6"/>
  <c r="O7851" i="6"/>
  <c r="O7839" i="6"/>
  <c r="O7827" i="6"/>
  <c r="O7815" i="6"/>
  <c r="O7803" i="6"/>
  <c r="O7791" i="6"/>
  <c r="O7779" i="6"/>
  <c r="O7767" i="6"/>
  <c r="O7755" i="6"/>
  <c r="O7743" i="6"/>
  <c r="O7731" i="6"/>
  <c r="O7719" i="6"/>
  <c r="O7707" i="6"/>
  <c r="O7695" i="6"/>
  <c r="O7683" i="6"/>
  <c r="O7671" i="6"/>
  <c r="O7659" i="6"/>
  <c r="O7647" i="6"/>
  <c r="O8560" i="6"/>
  <c r="O7990" i="6"/>
  <c r="O7978" i="6"/>
  <c r="O7966" i="6"/>
  <c r="O7954" i="6"/>
  <c r="O7942" i="6"/>
  <c r="O7930" i="6"/>
  <c r="O7918" i="6"/>
  <c r="O7906" i="6"/>
  <c r="O7894" i="6"/>
  <c r="O7882" i="6"/>
  <c r="O7870" i="6"/>
  <c r="O7858" i="6"/>
  <c r="O7846" i="6"/>
  <c r="O7834" i="6"/>
  <c r="O7822" i="6"/>
  <c r="O7810" i="6"/>
  <c r="O7798" i="6"/>
  <c r="O7786" i="6"/>
  <c r="O7774" i="6"/>
  <c r="O7762" i="6"/>
  <c r="O7750" i="6"/>
  <c r="O7738" i="6"/>
  <c r="O7726" i="6"/>
  <c r="O7714" i="6"/>
  <c r="O7702" i="6"/>
  <c r="O7690" i="6"/>
  <c r="O7678" i="6"/>
  <c r="O7666" i="6"/>
  <c r="O7654" i="6"/>
  <c r="O7642" i="6"/>
  <c r="O7985" i="6"/>
  <c r="O7973" i="6"/>
  <c r="O7961" i="6"/>
  <c r="O7949" i="6"/>
  <c r="O7937" i="6"/>
  <c r="O7925" i="6"/>
  <c r="O7913" i="6"/>
  <c r="O7901" i="6"/>
  <c r="O7889" i="6"/>
  <c r="O7877" i="6"/>
  <c r="O7865" i="6"/>
  <c r="O7853" i="6"/>
  <c r="O7841" i="6"/>
  <c r="O7829" i="6"/>
  <c r="O7817" i="6"/>
  <c r="O7805" i="6"/>
  <c r="O7793" i="6"/>
  <c r="O7781" i="6"/>
  <c r="O7769" i="6"/>
  <c r="O7757" i="6"/>
  <c r="O7745" i="6"/>
  <c r="O7733" i="6"/>
  <c r="O7721" i="6"/>
  <c r="O7709" i="6"/>
  <c r="O7697" i="6"/>
  <c r="O7685" i="6"/>
  <c r="O8420" i="6"/>
  <c r="O8384" i="6"/>
  <c r="O8348" i="6"/>
  <c r="O8312" i="6"/>
  <c r="O8276" i="6"/>
  <c r="O8240" i="6"/>
  <c r="O8204" i="6"/>
  <c r="O8168" i="6"/>
  <c r="O8132" i="6"/>
  <c r="O8096" i="6"/>
  <c r="O8060" i="6"/>
  <c r="O8024" i="6"/>
  <c r="O7997" i="6"/>
  <c r="O7992" i="6"/>
  <c r="O7980" i="6"/>
  <c r="O7968" i="6"/>
  <c r="O7956" i="6"/>
  <c r="O7944" i="6"/>
  <c r="O7932" i="6"/>
  <c r="O7920" i="6"/>
  <c r="O7908" i="6"/>
  <c r="O7896" i="6"/>
  <c r="O7884" i="6"/>
  <c r="O7872" i="6"/>
  <c r="O7860" i="6"/>
  <c r="O7848" i="6"/>
  <c r="O7836" i="6"/>
  <c r="O7824" i="6"/>
  <c r="O7812" i="6"/>
  <c r="O7800" i="6"/>
  <c r="O7788" i="6"/>
  <c r="O7776" i="6"/>
  <c r="O7764" i="6"/>
  <c r="O7752" i="6"/>
  <c r="O7740" i="6"/>
  <c r="O7728" i="6"/>
  <c r="O7716" i="6"/>
  <c r="O8460" i="6"/>
  <c r="O8427" i="6"/>
  <c r="O8391" i="6"/>
  <c r="O8355" i="6"/>
  <c r="O8319" i="6"/>
  <c r="O8283" i="6"/>
  <c r="O8247" i="6"/>
  <c r="O8211" i="6"/>
  <c r="O8175" i="6"/>
  <c r="O8139" i="6"/>
  <c r="O8103" i="6"/>
  <c r="O8067" i="6"/>
  <c r="O8031" i="6"/>
  <c r="O7987" i="6"/>
  <c r="O7975" i="6"/>
  <c r="O7963" i="6"/>
  <c r="O7951" i="6"/>
  <c r="O7939" i="6"/>
  <c r="O7927" i="6"/>
  <c r="O7915" i="6"/>
  <c r="O7903" i="6"/>
  <c r="O7891" i="6"/>
  <c r="O7879" i="6"/>
  <c r="O7867" i="6"/>
  <c r="O7855" i="6"/>
  <c r="O7843" i="6"/>
  <c r="O7831" i="6"/>
  <c r="O7819" i="6"/>
  <c r="O7807" i="6"/>
  <c r="O7795" i="6"/>
  <c r="O7783" i="6"/>
  <c r="O7771" i="6"/>
  <c r="O7759" i="6"/>
  <c r="O7747" i="6"/>
  <c r="O7735" i="6"/>
  <c r="O7723" i="6"/>
  <c r="O7711" i="6"/>
  <c r="O7699" i="6"/>
  <c r="O7687" i="6"/>
  <c r="O8524" i="6"/>
  <c r="O7994" i="6"/>
  <c r="O7982" i="6"/>
  <c r="O7970" i="6"/>
  <c r="O7958" i="6"/>
  <c r="O7946" i="6"/>
  <c r="O7934" i="6"/>
  <c r="O7922" i="6"/>
  <c r="O7910" i="6"/>
  <c r="O7898" i="6"/>
  <c r="O7886" i="6"/>
  <c r="O7874" i="6"/>
  <c r="O7862" i="6"/>
  <c r="O7850" i="6"/>
  <c r="O7838" i="6"/>
  <c r="O7826" i="6"/>
  <c r="O7814" i="6"/>
  <c r="O7802" i="6"/>
  <c r="O7790" i="6"/>
  <c r="O7778" i="6"/>
  <c r="O7766" i="6"/>
  <c r="O7754" i="6"/>
  <c r="O7742" i="6"/>
  <c r="O7730" i="6"/>
  <c r="O7718" i="6"/>
  <c r="O7706" i="6"/>
  <c r="O7694" i="6"/>
  <c r="O7682" i="6"/>
  <c r="O7670" i="6"/>
  <c r="O7780" i="6"/>
  <c r="O7768" i="6"/>
  <c r="O7756" i="6"/>
  <c r="O7744" i="6"/>
  <c r="O7732" i="6"/>
  <c r="O7720" i="6"/>
  <c r="O7632" i="6"/>
  <c r="O7620" i="6"/>
  <c r="O7608" i="6"/>
  <c r="O7596" i="6"/>
  <c r="O7584" i="6"/>
  <c r="O7572" i="6"/>
  <c r="O7560" i="6"/>
  <c r="O7548" i="6"/>
  <c r="O7536" i="6"/>
  <c r="O7524" i="6"/>
  <c r="O7512" i="6"/>
  <c r="O7500" i="6"/>
  <c r="O7488" i="6"/>
  <c r="O7476" i="6"/>
  <c r="O7464" i="6"/>
  <c r="O7452" i="6"/>
  <c r="O7440" i="6"/>
  <c r="O7428" i="6"/>
  <c r="O7416" i="6"/>
  <c r="O7404" i="6"/>
  <c r="O7392" i="6"/>
  <c r="O7380" i="6"/>
  <c r="O7368" i="6"/>
  <c r="O7356" i="6"/>
  <c r="O7344" i="6"/>
  <c r="O7332" i="6"/>
  <c r="O7320" i="6"/>
  <c r="O7308" i="6"/>
  <c r="O7296" i="6"/>
  <c r="O7284" i="6"/>
  <c r="O7272" i="6"/>
  <c r="O7260" i="6"/>
  <c r="O8360" i="6"/>
  <c r="O8252" i="6"/>
  <c r="O8144" i="6"/>
  <c r="O8036" i="6"/>
  <c r="O7773" i="6"/>
  <c r="O7761" i="6"/>
  <c r="O7749" i="6"/>
  <c r="O7737" i="6"/>
  <c r="O7725" i="6"/>
  <c r="O7713" i="6"/>
  <c r="O7708" i="6"/>
  <c r="O7703" i="6"/>
  <c r="O7692" i="6"/>
  <c r="O7655" i="6"/>
  <c r="O7639" i="6"/>
  <c r="O7627" i="6"/>
  <c r="O7615" i="6"/>
  <c r="O7603" i="6"/>
  <c r="O7591" i="6"/>
  <c r="O7579" i="6"/>
  <c r="O7567" i="6"/>
  <c r="O7555" i="6"/>
  <c r="O7543" i="6"/>
  <c r="O7531" i="6"/>
  <c r="O7519" i="6"/>
  <c r="O7507" i="6"/>
  <c r="O7495" i="6"/>
  <c r="O7483" i="6"/>
  <c r="O7471" i="6"/>
  <c r="O7459" i="6"/>
  <c r="O7447" i="6"/>
  <c r="O7435" i="6"/>
  <c r="O7423" i="6"/>
  <c r="O7411" i="6"/>
  <c r="O7399" i="6"/>
  <c r="O7387" i="6"/>
  <c r="O7375" i="6"/>
  <c r="O7363" i="6"/>
  <c r="O7351" i="6"/>
  <c r="O7339" i="6"/>
  <c r="O7327" i="6"/>
  <c r="O7315" i="6"/>
  <c r="O7303" i="6"/>
  <c r="O7291" i="6"/>
  <c r="O7279" i="6"/>
  <c r="O7267" i="6"/>
  <c r="O7255" i="6"/>
  <c r="O7965" i="6"/>
  <c r="O7929" i="6"/>
  <c r="O7893" i="6"/>
  <c r="O7857" i="6"/>
  <c r="O7821" i="6"/>
  <c r="O7785" i="6"/>
  <c r="O7673" i="6"/>
  <c r="O7665" i="6"/>
  <c r="O7661" i="6"/>
  <c r="O7658" i="6"/>
  <c r="O7634" i="6"/>
  <c r="O7622" i="6"/>
  <c r="O7610" i="6"/>
  <c r="O7598" i="6"/>
  <c r="O7586" i="6"/>
  <c r="O7574" i="6"/>
  <c r="O7562" i="6"/>
  <c r="O7550" i="6"/>
  <c r="O7538" i="6"/>
  <c r="O7526" i="6"/>
  <c r="O7514" i="6"/>
  <c r="O7502" i="6"/>
  <c r="O7490" i="6"/>
  <c r="O7478" i="6"/>
  <c r="O7466" i="6"/>
  <c r="O7454" i="6"/>
  <c r="O7442" i="6"/>
  <c r="O7430" i="6"/>
  <c r="O7418" i="6"/>
  <c r="O7406" i="6"/>
  <c r="O7394" i="6"/>
  <c r="O7382" i="6"/>
  <c r="O7370" i="6"/>
  <c r="O7358" i="6"/>
  <c r="O7346" i="6"/>
  <c r="O7334" i="6"/>
  <c r="O7322" i="6"/>
  <c r="O7310" i="6"/>
  <c r="O7298" i="6"/>
  <c r="O7286" i="6"/>
  <c r="O7274" i="6"/>
  <c r="O7262" i="6"/>
  <c r="O7250" i="6"/>
  <c r="O7972" i="6"/>
  <c r="O7936" i="6"/>
  <c r="O7900" i="6"/>
  <c r="O7864" i="6"/>
  <c r="O7828" i="6"/>
  <c r="O7792" i="6"/>
  <c r="O7677" i="6"/>
  <c r="O7651" i="6"/>
  <c r="O7648" i="6"/>
  <c r="O7629" i="6"/>
  <c r="O7617" i="6"/>
  <c r="O7605" i="6"/>
  <c r="O7593" i="6"/>
  <c r="O7581" i="6"/>
  <c r="O7569" i="6"/>
  <c r="O7557" i="6"/>
  <c r="O7545" i="6"/>
  <c r="O7533" i="6"/>
  <c r="O7521" i="6"/>
  <c r="O7509" i="6"/>
  <c r="O7497" i="6"/>
  <c r="O7485" i="6"/>
  <c r="O7473" i="6"/>
  <c r="O7461" i="6"/>
  <c r="O7449" i="6"/>
  <c r="O7437" i="6"/>
  <c r="O7425" i="6"/>
  <c r="O7413" i="6"/>
  <c r="O7401" i="6"/>
  <c r="O7389" i="6"/>
  <c r="O7377" i="6"/>
  <c r="O7365" i="6"/>
  <c r="O7353" i="6"/>
  <c r="O7341" i="6"/>
  <c r="O7329" i="6"/>
  <c r="O7317" i="6"/>
  <c r="O7305" i="6"/>
  <c r="O7293" i="6"/>
  <c r="O7281" i="6"/>
  <c r="O7269" i="6"/>
  <c r="O7257" i="6"/>
  <c r="O7644" i="6"/>
  <c r="O7641" i="6"/>
  <c r="O7636" i="6"/>
  <c r="O7624" i="6"/>
  <c r="O7612" i="6"/>
  <c r="O7600" i="6"/>
  <c r="O7588" i="6"/>
  <c r="O7576" i="6"/>
  <c r="O7564" i="6"/>
  <c r="O7552" i="6"/>
  <c r="O7540" i="6"/>
  <c r="O7528" i="6"/>
  <c r="O7516" i="6"/>
  <c r="O7504" i="6"/>
  <c r="O7492" i="6"/>
  <c r="O7480" i="6"/>
  <c r="O7468" i="6"/>
  <c r="O7456" i="6"/>
  <c r="O7444" i="6"/>
  <c r="O7432" i="6"/>
  <c r="O7420" i="6"/>
  <c r="O7408" i="6"/>
  <c r="O7396" i="6"/>
  <c r="O7384" i="6"/>
  <c r="O7372" i="6"/>
  <c r="O7360" i="6"/>
  <c r="O7348" i="6"/>
  <c r="O7336" i="6"/>
  <c r="O7324" i="6"/>
  <c r="O7312" i="6"/>
  <c r="O7300" i="6"/>
  <c r="O7288" i="6"/>
  <c r="O7276" i="6"/>
  <c r="O7264" i="6"/>
  <c r="O7252" i="6"/>
  <c r="O8432" i="6"/>
  <c r="O8324" i="6"/>
  <c r="O8216" i="6"/>
  <c r="O8108" i="6"/>
  <c r="O8000" i="6"/>
  <c r="O7701" i="6"/>
  <c r="O7696" i="6"/>
  <c r="O7691" i="6"/>
  <c r="O7668" i="6"/>
  <c r="O7631" i="6"/>
  <c r="O7619" i="6"/>
  <c r="O7607" i="6"/>
  <c r="O7595" i="6"/>
  <c r="O7583" i="6"/>
  <c r="O7571" i="6"/>
  <c r="O7559" i="6"/>
  <c r="O7547" i="6"/>
  <c r="O7535" i="6"/>
  <c r="O7523" i="6"/>
  <c r="O7511" i="6"/>
  <c r="O7499" i="6"/>
  <c r="O7487" i="6"/>
  <c r="O7475" i="6"/>
  <c r="O7463" i="6"/>
  <c r="O7451" i="6"/>
  <c r="O7439" i="6"/>
  <c r="O7427" i="6"/>
  <c r="O7415" i="6"/>
  <c r="O7403" i="6"/>
  <c r="O7391" i="6"/>
  <c r="O7379" i="6"/>
  <c r="O7367" i="6"/>
  <c r="O7355" i="6"/>
  <c r="O7343" i="6"/>
  <c r="O7331" i="6"/>
  <c r="O7319" i="6"/>
  <c r="O7307" i="6"/>
  <c r="O7977" i="6"/>
  <c r="O7941" i="6"/>
  <c r="O7905" i="6"/>
  <c r="O7869" i="6"/>
  <c r="O7833" i="6"/>
  <c r="O7797" i="6"/>
  <c r="O7680" i="6"/>
  <c r="O7672" i="6"/>
  <c r="O7638" i="6"/>
  <c r="O7626" i="6"/>
  <c r="O7614" i="6"/>
  <c r="O7602" i="6"/>
  <c r="O7590" i="6"/>
  <c r="O7578" i="6"/>
  <c r="O7566" i="6"/>
  <c r="O7554" i="6"/>
  <c r="O7542" i="6"/>
  <c r="O7530" i="6"/>
  <c r="O7518" i="6"/>
  <c r="O7506" i="6"/>
  <c r="O7494" i="6"/>
  <c r="O7482" i="6"/>
  <c r="O7470" i="6"/>
  <c r="O7458" i="6"/>
  <c r="O7446" i="6"/>
  <c r="O7434" i="6"/>
  <c r="O7422" i="6"/>
  <c r="O7410" i="6"/>
  <c r="O7398" i="6"/>
  <c r="O7386" i="6"/>
  <c r="O7374" i="6"/>
  <c r="O7362" i="6"/>
  <c r="O7350" i="6"/>
  <c r="O7338" i="6"/>
  <c r="O7326" i="6"/>
  <c r="O7314" i="6"/>
  <c r="O7302" i="6"/>
  <c r="O7290" i="6"/>
  <c r="O7278" i="6"/>
  <c r="O7266" i="6"/>
  <c r="O7984" i="6"/>
  <c r="O7948" i="6"/>
  <c r="O7912" i="6"/>
  <c r="O7876" i="6"/>
  <c r="O7840" i="6"/>
  <c r="O7804" i="6"/>
  <c r="O7660" i="6"/>
  <c r="O7633" i="6"/>
  <c r="O7621" i="6"/>
  <c r="O7609" i="6"/>
  <c r="O7597" i="6"/>
  <c r="O7585" i="6"/>
  <c r="O7573" i="6"/>
  <c r="O7561" i="6"/>
  <c r="O7549" i="6"/>
  <c r="O7537" i="6"/>
  <c r="O7525" i="6"/>
  <c r="O7513" i="6"/>
  <c r="O7501" i="6"/>
  <c r="O7489" i="6"/>
  <c r="O7477" i="6"/>
  <c r="O7465" i="6"/>
  <c r="O7453" i="6"/>
  <c r="O7441" i="6"/>
  <c r="O7429" i="6"/>
  <c r="O7417" i="6"/>
  <c r="O7405" i="6"/>
  <c r="O7393" i="6"/>
  <c r="O7381" i="6"/>
  <c r="O7369" i="6"/>
  <c r="O7357" i="6"/>
  <c r="O7345" i="6"/>
  <c r="O7333" i="6"/>
  <c r="O7321" i="6"/>
  <c r="O7309" i="6"/>
  <c r="O7297" i="6"/>
  <c r="O7285" i="6"/>
  <c r="O7273" i="6"/>
  <c r="O7261" i="6"/>
  <c r="O7675" i="6"/>
  <c r="O7663" i="6"/>
  <c r="O7656" i="6"/>
  <c r="O7653" i="6"/>
  <c r="O7640" i="6"/>
  <c r="O7628" i="6"/>
  <c r="O7616" i="6"/>
  <c r="O7604" i="6"/>
  <c r="O7592" i="6"/>
  <c r="O7580" i="6"/>
  <c r="O7568" i="6"/>
  <c r="O7556" i="6"/>
  <c r="O7544" i="6"/>
  <c r="O7532" i="6"/>
  <c r="O7520" i="6"/>
  <c r="O7508" i="6"/>
  <c r="O7496" i="6"/>
  <c r="O7484" i="6"/>
  <c r="O7472" i="6"/>
  <c r="O7460" i="6"/>
  <c r="O7448" i="6"/>
  <c r="O7436" i="6"/>
  <c r="O7424" i="6"/>
  <c r="O7412" i="6"/>
  <c r="O7400" i="6"/>
  <c r="O7388" i="6"/>
  <c r="O7376" i="6"/>
  <c r="O7364" i="6"/>
  <c r="O7352" i="6"/>
  <c r="O7340" i="6"/>
  <c r="O7328" i="6"/>
  <c r="O7316" i="6"/>
  <c r="O7304" i="6"/>
  <c r="O7292" i="6"/>
  <c r="O7280" i="6"/>
  <c r="O7268" i="6"/>
  <c r="O7256" i="6"/>
  <c r="O8396" i="6"/>
  <c r="O8288" i="6"/>
  <c r="O8180" i="6"/>
  <c r="O8072" i="6"/>
  <c r="O7704" i="6"/>
  <c r="O7689" i="6"/>
  <c r="O7684" i="6"/>
  <c r="O7667" i="6"/>
  <c r="O7643" i="6"/>
  <c r="O7635" i="6"/>
  <c r="O7623" i="6"/>
  <c r="O7611" i="6"/>
  <c r="O7599" i="6"/>
  <c r="O7587" i="6"/>
  <c r="O7575" i="6"/>
  <c r="O7563" i="6"/>
  <c r="O7551" i="6"/>
  <c r="O7539" i="6"/>
  <c r="O7527" i="6"/>
  <c r="O7515" i="6"/>
  <c r="O7503" i="6"/>
  <c r="O7491" i="6"/>
  <c r="O7479" i="6"/>
  <c r="O7467" i="6"/>
  <c r="O7455" i="6"/>
  <c r="O7443" i="6"/>
  <c r="O7431" i="6"/>
  <c r="O7419" i="6"/>
  <c r="O7407" i="6"/>
  <c r="O7395" i="6"/>
  <c r="O7383" i="6"/>
  <c r="O7371" i="6"/>
  <c r="O7359" i="6"/>
  <c r="O7347" i="6"/>
  <c r="O7335" i="6"/>
  <c r="O7323" i="6"/>
  <c r="O7311" i="6"/>
  <c r="O7299" i="6"/>
  <c r="O7287" i="6"/>
  <c r="O7275" i="6"/>
  <c r="O7263" i="6"/>
  <c r="O7715" i="6"/>
  <c r="O7649" i="6"/>
  <c r="O7254" i="6"/>
  <c r="O7248" i="6"/>
  <c r="O7243" i="6"/>
  <c r="O7231" i="6"/>
  <c r="O7219" i="6"/>
  <c r="O7207" i="6"/>
  <c r="O7195" i="6"/>
  <c r="O7183" i="6"/>
  <c r="O7171" i="6"/>
  <c r="O7159" i="6"/>
  <c r="O7147" i="6"/>
  <c r="O7135" i="6"/>
  <c r="O7123" i="6"/>
  <c r="O7111" i="6"/>
  <c r="O7099" i="6"/>
  <c r="O7087" i="6"/>
  <c r="O7075" i="6"/>
  <c r="O7063" i="6"/>
  <c r="O7051" i="6"/>
  <c r="O7039" i="6"/>
  <c r="O7027" i="6"/>
  <c r="O7015" i="6"/>
  <c r="O7003" i="6"/>
  <c r="O6991" i="6"/>
  <c r="O6979" i="6"/>
  <c r="O6967" i="6"/>
  <c r="O6955" i="6"/>
  <c r="O6943" i="6"/>
  <c r="O6931" i="6"/>
  <c r="O6919" i="6"/>
  <c r="O6907" i="6"/>
  <c r="O7953" i="6"/>
  <c r="O7924" i="6"/>
  <c r="O7845" i="6"/>
  <c r="O7816" i="6"/>
  <c r="O7618" i="6"/>
  <c r="O7582" i="6"/>
  <c r="O7546" i="6"/>
  <c r="O7510" i="6"/>
  <c r="O7474" i="6"/>
  <c r="O7438" i="6"/>
  <c r="O7402" i="6"/>
  <c r="O7366" i="6"/>
  <c r="O7330" i="6"/>
  <c r="O7295" i="6"/>
  <c r="O7283" i="6"/>
  <c r="O7271" i="6"/>
  <c r="O7259" i="6"/>
  <c r="O7238" i="6"/>
  <c r="O7226" i="6"/>
  <c r="O7214" i="6"/>
  <c r="O7202" i="6"/>
  <c r="O7190" i="6"/>
  <c r="O7178" i="6"/>
  <c r="O7166" i="6"/>
  <c r="O7154" i="6"/>
  <c r="O7142" i="6"/>
  <c r="O7130" i="6"/>
  <c r="O7118" i="6"/>
  <c r="O7106" i="6"/>
  <c r="O7094" i="6"/>
  <c r="O7082" i="6"/>
  <c r="O7070" i="6"/>
  <c r="O7058" i="6"/>
  <c r="O7046" i="6"/>
  <c r="O7034" i="6"/>
  <c r="O7022" i="6"/>
  <c r="O7010" i="6"/>
  <c r="O6998" i="6"/>
  <c r="O6986" i="6"/>
  <c r="O6974" i="6"/>
  <c r="O6962" i="6"/>
  <c r="O6950" i="6"/>
  <c r="O6938" i="6"/>
  <c r="O6926" i="6"/>
  <c r="O6914" i="6"/>
  <c r="O6902" i="6"/>
  <c r="O7775" i="6"/>
  <c r="O7625" i="6"/>
  <c r="O7589" i="6"/>
  <c r="O7553" i="6"/>
  <c r="O7517" i="6"/>
  <c r="O7481" i="6"/>
  <c r="O7445" i="6"/>
  <c r="O7409" i="6"/>
  <c r="O7373" i="6"/>
  <c r="O7337" i="6"/>
  <c r="O7301" i="6"/>
  <c r="O7289" i="6"/>
  <c r="O7277" i="6"/>
  <c r="O7265" i="6"/>
  <c r="O7245" i="6"/>
  <c r="O7233" i="6"/>
  <c r="O7221" i="6"/>
  <c r="O7209" i="6"/>
  <c r="O7197" i="6"/>
  <c r="O7185" i="6"/>
  <c r="O7173" i="6"/>
  <c r="O7161" i="6"/>
  <c r="O7149" i="6"/>
  <c r="O7137" i="6"/>
  <c r="O7125" i="6"/>
  <c r="O7113" i="6"/>
  <c r="O7101" i="6"/>
  <c r="O7089" i="6"/>
  <c r="O7077" i="6"/>
  <c r="O7065" i="6"/>
  <c r="O7053" i="6"/>
  <c r="O7041" i="6"/>
  <c r="O7029" i="6"/>
  <c r="O7017" i="6"/>
  <c r="O7005" i="6"/>
  <c r="O7294" i="6"/>
  <c r="O7282" i="6"/>
  <c r="O7270" i="6"/>
  <c r="O7258" i="6"/>
  <c r="O7240" i="6"/>
  <c r="O7228" i="6"/>
  <c r="O7216" i="6"/>
  <c r="O7204" i="6"/>
  <c r="O7192" i="6"/>
  <c r="O7180" i="6"/>
  <c r="O7168" i="6"/>
  <c r="O7156" i="6"/>
  <c r="O7144" i="6"/>
  <c r="O7132" i="6"/>
  <c r="O7120" i="6"/>
  <c r="O7108" i="6"/>
  <c r="O7096" i="6"/>
  <c r="O7084" i="6"/>
  <c r="O7072" i="6"/>
  <c r="O7060" i="6"/>
  <c r="O7048" i="6"/>
  <c r="O7036" i="6"/>
  <c r="O7024" i="6"/>
  <c r="O7012" i="6"/>
  <c r="O7000" i="6"/>
  <c r="O6988" i="6"/>
  <c r="O6976" i="6"/>
  <c r="O6964" i="6"/>
  <c r="O6952" i="6"/>
  <c r="O6940" i="6"/>
  <c r="O6928" i="6"/>
  <c r="O6916" i="6"/>
  <c r="O6904" i="6"/>
  <c r="O7763" i="6"/>
  <c r="O7646" i="6"/>
  <c r="O7253" i="6"/>
  <c r="O7247" i="6"/>
  <c r="O7235" i="6"/>
  <c r="O7223" i="6"/>
  <c r="O7211" i="6"/>
  <c r="O7199" i="6"/>
  <c r="O7187" i="6"/>
  <c r="O7175" i="6"/>
  <c r="O7163" i="6"/>
  <c r="O7151" i="6"/>
  <c r="O7139" i="6"/>
  <c r="O7127" i="6"/>
  <c r="O7115" i="6"/>
  <c r="O7103" i="6"/>
  <c r="O7091" i="6"/>
  <c r="O7079" i="6"/>
  <c r="O7067" i="6"/>
  <c r="O7055" i="6"/>
  <c r="O7043" i="6"/>
  <c r="O7031" i="6"/>
  <c r="O7019" i="6"/>
  <c r="O7007" i="6"/>
  <c r="O6995" i="6"/>
  <c r="O6983" i="6"/>
  <c r="O6971" i="6"/>
  <c r="O6959" i="6"/>
  <c r="O6947" i="6"/>
  <c r="O6935" i="6"/>
  <c r="O6923" i="6"/>
  <c r="O6911" i="6"/>
  <c r="O6899" i="6"/>
  <c r="O7989" i="6"/>
  <c r="O7960" i="6"/>
  <c r="O7881" i="6"/>
  <c r="O7852" i="6"/>
  <c r="O7630" i="6"/>
  <c r="O7594" i="6"/>
  <c r="O7558" i="6"/>
  <c r="O7522" i="6"/>
  <c r="O7486" i="6"/>
  <c r="O7450" i="6"/>
  <c r="O7414" i="6"/>
  <c r="O7378" i="6"/>
  <c r="O7342" i="6"/>
  <c r="O7306" i="6"/>
  <c r="O7242" i="6"/>
  <c r="O7230" i="6"/>
  <c r="O7218" i="6"/>
  <c r="O7206" i="6"/>
  <c r="O7194" i="6"/>
  <c r="O7182" i="6"/>
  <c r="O7170" i="6"/>
  <c r="O7158" i="6"/>
  <c r="O7146" i="6"/>
  <c r="O7134" i="6"/>
  <c r="O7122" i="6"/>
  <c r="O7110" i="6"/>
  <c r="O7098" i="6"/>
  <c r="O7086" i="6"/>
  <c r="O7074" i="6"/>
  <c r="O7062" i="6"/>
  <c r="O7050" i="6"/>
  <c r="O7038" i="6"/>
  <c r="O7026" i="6"/>
  <c r="O7014" i="6"/>
  <c r="O7002" i="6"/>
  <c r="O6990" i="6"/>
  <c r="O6978" i="6"/>
  <c r="O6966" i="6"/>
  <c r="O6954" i="6"/>
  <c r="O6942" i="6"/>
  <c r="O6930" i="6"/>
  <c r="O6918" i="6"/>
  <c r="O6906" i="6"/>
  <c r="O7751" i="6"/>
  <c r="O7679" i="6"/>
  <c r="O7637" i="6"/>
  <c r="O7601" i="6"/>
  <c r="O7565" i="6"/>
  <c r="O7529" i="6"/>
  <c r="O7493" i="6"/>
  <c r="O7457" i="6"/>
  <c r="O7421" i="6"/>
  <c r="O7385" i="6"/>
  <c r="O7349" i="6"/>
  <c r="O7313" i="6"/>
  <c r="O7237" i="6"/>
  <c r="O7225" i="6"/>
  <c r="O7213" i="6"/>
  <c r="O7201" i="6"/>
  <c r="O7189" i="6"/>
  <c r="O7177" i="6"/>
  <c r="O7165" i="6"/>
  <c r="O7153" i="6"/>
  <c r="O7141" i="6"/>
  <c r="O7129" i="6"/>
  <c r="O7117" i="6"/>
  <c r="O7105" i="6"/>
  <c r="O7093" i="6"/>
  <c r="O7081" i="6"/>
  <c r="O7069" i="6"/>
  <c r="O7057" i="6"/>
  <c r="O7045" i="6"/>
  <c r="O7033" i="6"/>
  <c r="O7021" i="6"/>
  <c r="O7009" i="6"/>
  <c r="O6997" i="6"/>
  <c r="O6985" i="6"/>
  <c r="O6973" i="6"/>
  <c r="O6961" i="6"/>
  <c r="O6949" i="6"/>
  <c r="O6937" i="6"/>
  <c r="O7249" i="6"/>
  <c r="O7244" i="6"/>
  <c r="O7232" i="6"/>
  <c r="O7220" i="6"/>
  <c r="O7208" i="6"/>
  <c r="O7196" i="6"/>
  <c r="O7184" i="6"/>
  <c r="O7172" i="6"/>
  <c r="O7160" i="6"/>
  <c r="O7148" i="6"/>
  <c r="O7136" i="6"/>
  <c r="O7124" i="6"/>
  <c r="O7112" i="6"/>
  <c r="O7100" i="6"/>
  <c r="O7088" i="6"/>
  <c r="O7076" i="6"/>
  <c r="O7064" i="6"/>
  <c r="O7052" i="6"/>
  <c r="O7040" i="6"/>
  <c r="O7028" i="6"/>
  <c r="O7016" i="6"/>
  <c r="O7004" i="6"/>
  <c r="O6992" i="6"/>
  <c r="O6980" i="6"/>
  <c r="O6968" i="6"/>
  <c r="O6956" i="6"/>
  <c r="O6944" i="6"/>
  <c r="O6932" i="6"/>
  <c r="O6920" i="6"/>
  <c r="O6908" i="6"/>
  <c r="O7739" i="6"/>
  <c r="O7652" i="6"/>
  <c r="O7239" i="6"/>
  <c r="O7227" i="6"/>
  <c r="O7215" i="6"/>
  <c r="O7203" i="6"/>
  <c r="O7191" i="6"/>
  <c r="O7179" i="6"/>
  <c r="O7167" i="6"/>
  <c r="O7155" i="6"/>
  <c r="O7143" i="6"/>
  <c r="O7131" i="6"/>
  <c r="O7119" i="6"/>
  <c r="O7107" i="6"/>
  <c r="O7095" i="6"/>
  <c r="O7083" i="6"/>
  <c r="O7071" i="6"/>
  <c r="O7059" i="6"/>
  <c r="O7047" i="6"/>
  <c r="O7035" i="6"/>
  <c r="O7023" i="6"/>
  <c r="O7011" i="6"/>
  <c r="O6999" i="6"/>
  <c r="O6987" i="6"/>
  <c r="O6975" i="6"/>
  <c r="O6963" i="6"/>
  <c r="O6951" i="6"/>
  <c r="O6939" i="6"/>
  <c r="O6927" i="6"/>
  <c r="O6915" i="6"/>
  <c r="O6903" i="6"/>
  <c r="O7996" i="6"/>
  <c r="O7917" i="6"/>
  <c r="O7888" i="6"/>
  <c r="O7809" i="6"/>
  <c r="O7606" i="6"/>
  <c r="O7570" i="6"/>
  <c r="O7534" i="6"/>
  <c r="O7498" i="6"/>
  <c r="O7462" i="6"/>
  <c r="O7426" i="6"/>
  <c r="O7390" i="6"/>
  <c r="O7354" i="6"/>
  <c r="O7318" i="6"/>
  <c r="O7246" i="6"/>
  <c r="O7234" i="6"/>
  <c r="O7222" i="6"/>
  <c r="O7210" i="6"/>
  <c r="O7198" i="6"/>
  <c r="O7186" i="6"/>
  <c r="O7174" i="6"/>
  <c r="O7162" i="6"/>
  <c r="O7150" i="6"/>
  <c r="O7138" i="6"/>
  <c r="O7126" i="6"/>
  <c r="O7114" i="6"/>
  <c r="O7102" i="6"/>
  <c r="O7090" i="6"/>
  <c r="O7078" i="6"/>
  <c r="O7066" i="6"/>
  <c r="O7054" i="6"/>
  <c r="O7042" i="6"/>
  <c r="O7030" i="6"/>
  <c r="O7018" i="6"/>
  <c r="O7006" i="6"/>
  <c r="O6994" i="6"/>
  <c r="O6982" i="6"/>
  <c r="O6970" i="6"/>
  <c r="O6958" i="6"/>
  <c r="O6946" i="6"/>
  <c r="O6934" i="6"/>
  <c r="O6922" i="6"/>
  <c r="O6910" i="6"/>
  <c r="O6898" i="6"/>
  <c r="O7236" i="6"/>
  <c r="O7200" i="6"/>
  <c r="O7164" i="6"/>
  <c r="O7128" i="6"/>
  <c r="O7092" i="6"/>
  <c r="O7056" i="6"/>
  <c r="O7020" i="6"/>
  <c r="O6993" i="6"/>
  <c r="O6981" i="6"/>
  <c r="O6969" i="6"/>
  <c r="O6957" i="6"/>
  <c r="O6945" i="6"/>
  <c r="O6933" i="6"/>
  <c r="O6917" i="6"/>
  <c r="O6912" i="6"/>
  <c r="O6890" i="6"/>
  <c r="O6878" i="6"/>
  <c r="O6866" i="6"/>
  <c r="O6854" i="6"/>
  <c r="O6842" i="6"/>
  <c r="O6830" i="6"/>
  <c r="O6818" i="6"/>
  <c r="O6806" i="6"/>
  <c r="O6794" i="6"/>
  <c r="O6782" i="6"/>
  <c r="O6770" i="6"/>
  <c r="O6758" i="6"/>
  <c r="O6746" i="6"/>
  <c r="O6734" i="6"/>
  <c r="O6722" i="6"/>
  <c r="O6710" i="6"/>
  <c r="O6698" i="6"/>
  <c r="O6686" i="6"/>
  <c r="O6674" i="6"/>
  <c r="O6662" i="6"/>
  <c r="O6650" i="6"/>
  <c r="O6638" i="6"/>
  <c r="O6626" i="6"/>
  <c r="O6614" i="6"/>
  <c r="O6602" i="6"/>
  <c r="O6590" i="6"/>
  <c r="O6578" i="6"/>
  <c r="O6566" i="6"/>
  <c r="O6554" i="6"/>
  <c r="O6542" i="6"/>
  <c r="O6530" i="6"/>
  <c r="O7577" i="6"/>
  <c r="O7469" i="6"/>
  <c r="O7361" i="6"/>
  <c r="O6885" i="6"/>
  <c r="O6873" i="6"/>
  <c r="O6861" i="6"/>
  <c r="O6849" i="6"/>
  <c r="O6837" i="6"/>
  <c r="O6825" i="6"/>
  <c r="O6813" i="6"/>
  <c r="O6801" i="6"/>
  <c r="O6789" i="6"/>
  <c r="O6777" i="6"/>
  <c r="O6765" i="6"/>
  <c r="O6753" i="6"/>
  <c r="O6741" i="6"/>
  <c r="O6729" i="6"/>
  <c r="O6717" i="6"/>
  <c r="O6705" i="6"/>
  <c r="O6693" i="6"/>
  <c r="O6681" i="6"/>
  <c r="O6669" i="6"/>
  <c r="O6657" i="6"/>
  <c r="O6645" i="6"/>
  <c r="O6633" i="6"/>
  <c r="O6621" i="6"/>
  <c r="O6609" i="6"/>
  <c r="O6597" i="6"/>
  <c r="O6585" i="6"/>
  <c r="O6573" i="6"/>
  <c r="O6561" i="6"/>
  <c r="O6549" i="6"/>
  <c r="O6537" i="6"/>
  <c r="O6525" i="6"/>
  <c r="O6513" i="6"/>
  <c r="O6901" i="6"/>
  <c r="O6897" i="6"/>
  <c r="O6892" i="6"/>
  <c r="O6880" i="6"/>
  <c r="O6868" i="6"/>
  <c r="O6856" i="6"/>
  <c r="O6844" i="6"/>
  <c r="O6832" i="6"/>
  <c r="O6820" i="6"/>
  <c r="O6808" i="6"/>
  <c r="O6796" i="6"/>
  <c r="O6784" i="6"/>
  <c r="O6772" i="6"/>
  <c r="O6760" i="6"/>
  <c r="O6748" i="6"/>
  <c r="O6736" i="6"/>
  <c r="O6724" i="6"/>
  <c r="O6712" i="6"/>
  <c r="O6700" i="6"/>
  <c r="O6688" i="6"/>
  <c r="O6676" i="6"/>
  <c r="O6664" i="6"/>
  <c r="O6652" i="6"/>
  <c r="O6640" i="6"/>
  <c r="O6628" i="6"/>
  <c r="O6616" i="6"/>
  <c r="O6604" i="6"/>
  <c r="O6592" i="6"/>
  <c r="O6580" i="6"/>
  <c r="O6568" i="6"/>
  <c r="O6556" i="6"/>
  <c r="O6544" i="6"/>
  <c r="O6532" i="6"/>
  <c r="O6520" i="6"/>
  <c r="O7241" i="6"/>
  <c r="O7205" i="6"/>
  <c r="O7169" i="6"/>
  <c r="O7133" i="6"/>
  <c r="O7097" i="6"/>
  <c r="O7061" i="6"/>
  <c r="O7025" i="6"/>
  <c r="O6921" i="6"/>
  <c r="O6887" i="6"/>
  <c r="O6875" i="6"/>
  <c r="O6863" i="6"/>
  <c r="O6851" i="6"/>
  <c r="O6839" i="6"/>
  <c r="O6827" i="6"/>
  <c r="O6815" i="6"/>
  <c r="O6803" i="6"/>
  <c r="O6791" i="6"/>
  <c r="O6779" i="6"/>
  <c r="O6767" i="6"/>
  <c r="O6755" i="6"/>
  <c r="O6743" i="6"/>
  <c r="O6731" i="6"/>
  <c r="O6719" i="6"/>
  <c r="O6707" i="6"/>
  <c r="O6695" i="6"/>
  <c r="O6683" i="6"/>
  <c r="O6671" i="6"/>
  <c r="O6659" i="6"/>
  <c r="O6647" i="6"/>
  <c r="O6635" i="6"/>
  <c r="O6623" i="6"/>
  <c r="O6611" i="6"/>
  <c r="O6599" i="6"/>
  <c r="O6587" i="6"/>
  <c r="O6575" i="6"/>
  <c r="O6563" i="6"/>
  <c r="O6551" i="6"/>
  <c r="O6539" i="6"/>
  <c r="O6527" i="6"/>
  <c r="O6515" i="6"/>
  <c r="O7212" i="6"/>
  <c r="O7176" i="6"/>
  <c r="O7140" i="6"/>
  <c r="O7104" i="6"/>
  <c r="O7068" i="6"/>
  <c r="O7032" i="6"/>
  <c r="O6905" i="6"/>
  <c r="O6894" i="6"/>
  <c r="O6882" i="6"/>
  <c r="O6870" i="6"/>
  <c r="O6858" i="6"/>
  <c r="O6846" i="6"/>
  <c r="O6834" i="6"/>
  <c r="O6822" i="6"/>
  <c r="O6810" i="6"/>
  <c r="O6798" i="6"/>
  <c r="O6786" i="6"/>
  <c r="O6774" i="6"/>
  <c r="O6762" i="6"/>
  <c r="O6750" i="6"/>
  <c r="O6738" i="6"/>
  <c r="O6726" i="6"/>
  <c r="O6714" i="6"/>
  <c r="O6702" i="6"/>
  <c r="O6690" i="6"/>
  <c r="O6678" i="6"/>
  <c r="O6666" i="6"/>
  <c r="O6654" i="6"/>
  <c r="O6642" i="6"/>
  <c r="O6630" i="6"/>
  <c r="O6618" i="6"/>
  <c r="O6606" i="6"/>
  <c r="O6594" i="6"/>
  <c r="O6582" i="6"/>
  <c r="O6570" i="6"/>
  <c r="O6558" i="6"/>
  <c r="O6546" i="6"/>
  <c r="O6534" i="6"/>
  <c r="O6522" i="6"/>
  <c r="O7541" i="6"/>
  <c r="O7433" i="6"/>
  <c r="O7325" i="6"/>
  <c r="O6925" i="6"/>
  <c r="O6900" i="6"/>
  <c r="O6889" i="6"/>
  <c r="O6877" i="6"/>
  <c r="O6865" i="6"/>
  <c r="O6853" i="6"/>
  <c r="O6841" i="6"/>
  <c r="O6829" i="6"/>
  <c r="O6817" i="6"/>
  <c r="O6805" i="6"/>
  <c r="O6793" i="6"/>
  <c r="O6781" i="6"/>
  <c r="O6769" i="6"/>
  <c r="O6757" i="6"/>
  <c r="O6745" i="6"/>
  <c r="O6733" i="6"/>
  <c r="O6721" i="6"/>
  <c r="O6709" i="6"/>
  <c r="O6697" i="6"/>
  <c r="O6685" i="6"/>
  <c r="O6673" i="6"/>
  <c r="O6661" i="6"/>
  <c r="O6649" i="6"/>
  <c r="O6637" i="6"/>
  <c r="O6625" i="6"/>
  <c r="O6613" i="6"/>
  <c r="O6601" i="6"/>
  <c r="O6589" i="6"/>
  <c r="O6577" i="6"/>
  <c r="O6565" i="6"/>
  <c r="O6553" i="6"/>
  <c r="O6541" i="6"/>
  <c r="O6996" i="6"/>
  <c r="O6984" i="6"/>
  <c r="O6972" i="6"/>
  <c r="O6960" i="6"/>
  <c r="O6948" i="6"/>
  <c r="O6936" i="6"/>
  <c r="O6896" i="6"/>
  <c r="O6884" i="6"/>
  <c r="O6872" i="6"/>
  <c r="O6860" i="6"/>
  <c r="O6848" i="6"/>
  <c r="O6836" i="6"/>
  <c r="O6824" i="6"/>
  <c r="O6812" i="6"/>
  <c r="O6800" i="6"/>
  <c r="O6788" i="6"/>
  <c r="O6776" i="6"/>
  <c r="O6764" i="6"/>
  <c r="O6752" i="6"/>
  <c r="O6740" i="6"/>
  <c r="O6728" i="6"/>
  <c r="O6716" i="6"/>
  <c r="O6704" i="6"/>
  <c r="O6692" i="6"/>
  <c r="O6680" i="6"/>
  <c r="O6668" i="6"/>
  <c r="O6656" i="6"/>
  <c r="O6644" i="6"/>
  <c r="O6632" i="6"/>
  <c r="O6620" i="6"/>
  <c r="O6608" i="6"/>
  <c r="O6596" i="6"/>
  <c r="O6584" i="6"/>
  <c r="O6572" i="6"/>
  <c r="O6560" i="6"/>
  <c r="O6548" i="6"/>
  <c r="O6536" i="6"/>
  <c r="O6524" i="6"/>
  <c r="O7217" i="6"/>
  <c r="O7181" i="6"/>
  <c r="O7145" i="6"/>
  <c r="O7109" i="6"/>
  <c r="O7073" i="6"/>
  <c r="O7037" i="6"/>
  <c r="O6909" i="6"/>
  <c r="O6891" i="6"/>
  <c r="O6879" i="6"/>
  <c r="O6867" i="6"/>
  <c r="O6855" i="6"/>
  <c r="O6843" i="6"/>
  <c r="O6831" i="6"/>
  <c r="O6819" i="6"/>
  <c r="O6807" i="6"/>
  <c r="O6795" i="6"/>
  <c r="O6783" i="6"/>
  <c r="O6771" i="6"/>
  <c r="O6759" i="6"/>
  <c r="O6747" i="6"/>
  <c r="O6735" i="6"/>
  <c r="O6723" i="6"/>
  <c r="O6711" i="6"/>
  <c r="O6699" i="6"/>
  <c r="O6687" i="6"/>
  <c r="O6675" i="6"/>
  <c r="O6663" i="6"/>
  <c r="O6651" i="6"/>
  <c r="O6639" i="6"/>
  <c r="O6627" i="6"/>
  <c r="O6615" i="6"/>
  <c r="O6603" i="6"/>
  <c r="O6591" i="6"/>
  <c r="O6579" i="6"/>
  <c r="O6567" i="6"/>
  <c r="O6555" i="6"/>
  <c r="O6543" i="6"/>
  <c r="O6531" i="6"/>
  <c r="O7224" i="6"/>
  <c r="O7188" i="6"/>
  <c r="O7152" i="6"/>
  <c r="O7116" i="6"/>
  <c r="O7080" i="6"/>
  <c r="O7044" i="6"/>
  <c r="O7008" i="6"/>
  <c r="O7001" i="6"/>
  <c r="O6989" i="6"/>
  <c r="O6977" i="6"/>
  <c r="O6965" i="6"/>
  <c r="O6953" i="6"/>
  <c r="O6941" i="6"/>
  <c r="O6929" i="6"/>
  <c r="O6924" i="6"/>
  <c r="O6886" i="6"/>
  <c r="O6874" i="6"/>
  <c r="O6862" i="6"/>
  <c r="O6850" i="6"/>
  <c r="O6838" i="6"/>
  <c r="O6826" i="6"/>
  <c r="O6814" i="6"/>
  <c r="O6802" i="6"/>
  <c r="O6790" i="6"/>
  <c r="O6778" i="6"/>
  <c r="O6766" i="6"/>
  <c r="O6754" i="6"/>
  <c r="O6742" i="6"/>
  <c r="O6730" i="6"/>
  <c r="O6718" i="6"/>
  <c r="O6706" i="6"/>
  <c r="O6694" i="6"/>
  <c r="O6682" i="6"/>
  <c r="O6670" i="6"/>
  <c r="O6658" i="6"/>
  <c r="O6646" i="6"/>
  <c r="O6634" i="6"/>
  <c r="O6622" i="6"/>
  <c r="O6610" i="6"/>
  <c r="O6598" i="6"/>
  <c r="O6586" i="6"/>
  <c r="O6574" i="6"/>
  <c r="O6562" i="6"/>
  <c r="O6550" i="6"/>
  <c r="O6538" i="6"/>
  <c r="O7613" i="6"/>
  <c r="O7505" i="6"/>
  <c r="O7397" i="6"/>
  <c r="O6913" i="6"/>
  <c r="O6893" i="6"/>
  <c r="O6881" i="6"/>
  <c r="O6869" i="6"/>
  <c r="O6857" i="6"/>
  <c r="O6845" i="6"/>
  <c r="O6833" i="6"/>
  <c r="O6821" i="6"/>
  <c r="O6809" i="6"/>
  <c r="O6797" i="6"/>
  <c r="O6785" i="6"/>
  <c r="O6773" i="6"/>
  <c r="O6761" i="6"/>
  <c r="O6749" i="6"/>
  <c r="O6737" i="6"/>
  <c r="O6725" i="6"/>
  <c r="O6713" i="6"/>
  <c r="O6701" i="6"/>
  <c r="O6689" i="6"/>
  <c r="O6677" i="6"/>
  <c r="O6665" i="6"/>
  <c r="O6653" i="6"/>
  <c r="O6641" i="6"/>
  <c r="O6629" i="6"/>
  <c r="O6617" i="6"/>
  <c r="O6605" i="6"/>
  <c r="O6593" i="6"/>
  <c r="O6581" i="6"/>
  <c r="O6569" i="6"/>
  <c r="O6557" i="6"/>
  <c r="O6545" i="6"/>
  <c r="O6533" i="6"/>
  <c r="O7157" i="6"/>
  <c r="O7049" i="6"/>
  <c r="O6895" i="6"/>
  <c r="O6859" i="6"/>
  <c r="O6823" i="6"/>
  <c r="O6787" i="6"/>
  <c r="O6751" i="6"/>
  <c r="O6715" i="6"/>
  <c r="O6679" i="6"/>
  <c r="O6643" i="6"/>
  <c r="O6607" i="6"/>
  <c r="O6571" i="6"/>
  <c r="O6535" i="6"/>
  <c r="O6508" i="6"/>
  <c r="O6496" i="6"/>
  <c r="O6484" i="6"/>
  <c r="O6472" i="6"/>
  <c r="O6460" i="6"/>
  <c r="O6448" i="6"/>
  <c r="O6436" i="6"/>
  <c r="O6424" i="6"/>
  <c r="O6412" i="6"/>
  <c r="O6400" i="6"/>
  <c r="O6388" i="6"/>
  <c r="O6376" i="6"/>
  <c r="O6364" i="6"/>
  <c r="O6352" i="6"/>
  <c r="O6340" i="6"/>
  <c r="O6328" i="6"/>
  <c r="O6316" i="6"/>
  <c r="O6304" i="6"/>
  <c r="O6292" i="6"/>
  <c r="O6280" i="6"/>
  <c r="O6268" i="6"/>
  <c r="O6256" i="6"/>
  <c r="O6244" i="6"/>
  <c r="O6232" i="6"/>
  <c r="O6220" i="6"/>
  <c r="O6208" i="6"/>
  <c r="O6196" i="6"/>
  <c r="O6184" i="6"/>
  <c r="O6172" i="6"/>
  <c r="O6160" i="6"/>
  <c r="O6148" i="6"/>
  <c r="O6136" i="6"/>
  <c r="O6124" i="6"/>
  <c r="O6112" i="6"/>
  <c r="O6100" i="6"/>
  <c r="O6088" i="6"/>
  <c r="O6076" i="6"/>
  <c r="O6064" i="6"/>
  <c r="O6052" i="6"/>
  <c r="O6040" i="6"/>
  <c r="O6503" i="6"/>
  <c r="O6491" i="6"/>
  <c r="O6479" i="6"/>
  <c r="O6467" i="6"/>
  <c r="O6455" i="6"/>
  <c r="O6443" i="6"/>
  <c r="O6431" i="6"/>
  <c r="O6419" i="6"/>
  <c r="O6407" i="6"/>
  <c r="O6395" i="6"/>
  <c r="O6383" i="6"/>
  <c r="O6371" i="6"/>
  <c r="O6359" i="6"/>
  <c r="O6347" i="6"/>
  <c r="O6335" i="6"/>
  <c r="O6323" i="6"/>
  <c r="O6311" i="6"/>
  <c r="O6299" i="6"/>
  <c r="O6287" i="6"/>
  <c r="O6275" i="6"/>
  <c r="O6263" i="6"/>
  <c r="O6251" i="6"/>
  <c r="O6239" i="6"/>
  <c r="O6227" i="6"/>
  <c r="O6215" i="6"/>
  <c r="O6203" i="6"/>
  <c r="O6191" i="6"/>
  <c r="O6179" i="6"/>
  <c r="O6167" i="6"/>
  <c r="O6155" i="6"/>
  <c r="O6143" i="6"/>
  <c r="O6131" i="6"/>
  <c r="O6119" i="6"/>
  <c r="O6107" i="6"/>
  <c r="O6095" i="6"/>
  <c r="O6083" i="6"/>
  <c r="O6071" i="6"/>
  <c r="O6059" i="6"/>
  <c r="O6047" i="6"/>
  <c r="O6035" i="6"/>
  <c r="O6528" i="6"/>
  <c r="O6519" i="6"/>
  <c r="O6516" i="6"/>
  <c r="O6510" i="6"/>
  <c r="O6498" i="6"/>
  <c r="O6486" i="6"/>
  <c r="O6474" i="6"/>
  <c r="O6462" i="6"/>
  <c r="O6450" i="6"/>
  <c r="O6438" i="6"/>
  <c r="O6426" i="6"/>
  <c r="O6414" i="6"/>
  <c r="O6402" i="6"/>
  <c r="O6390" i="6"/>
  <c r="O6378" i="6"/>
  <c r="O6366" i="6"/>
  <c r="O6354" i="6"/>
  <c r="O6342" i="6"/>
  <c r="O6330" i="6"/>
  <c r="O6318" i="6"/>
  <c r="O6306" i="6"/>
  <c r="O6294" i="6"/>
  <c r="O6282" i="6"/>
  <c r="O6270" i="6"/>
  <c r="O6258" i="6"/>
  <c r="O6246" i="6"/>
  <c r="O6234" i="6"/>
  <c r="O6222" i="6"/>
  <c r="O6210" i="6"/>
  <c r="O6198" i="6"/>
  <c r="O6186" i="6"/>
  <c r="O6174" i="6"/>
  <c r="O6162" i="6"/>
  <c r="O6150" i="6"/>
  <c r="O6138" i="6"/>
  <c r="O6126" i="6"/>
  <c r="O6114" i="6"/>
  <c r="O6102" i="6"/>
  <c r="O6090" i="6"/>
  <c r="O6078" i="6"/>
  <c r="O6066" i="6"/>
  <c r="O6054" i="6"/>
  <c r="O6042" i="6"/>
  <c r="O6030" i="6"/>
  <c r="O7727" i="6"/>
  <c r="O7251" i="6"/>
  <c r="O6864" i="6"/>
  <c r="O6828" i="6"/>
  <c r="O6792" i="6"/>
  <c r="O6756" i="6"/>
  <c r="O6720" i="6"/>
  <c r="O6684" i="6"/>
  <c r="O6648" i="6"/>
  <c r="O6612" i="6"/>
  <c r="O6576" i="6"/>
  <c r="O6540" i="6"/>
  <c r="O6523" i="6"/>
  <c r="O6505" i="6"/>
  <c r="O6493" i="6"/>
  <c r="O6481" i="6"/>
  <c r="O6469" i="6"/>
  <c r="O6457" i="6"/>
  <c r="O6445" i="6"/>
  <c r="O6433" i="6"/>
  <c r="O6421" i="6"/>
  <c r="O6409" i="6"/>
  <c r="O6397" i="6"/>
  <c r="O6385" i="6"/>
  <c r="O6373" i="6"/>
  <c r="O6361" i="6"/>
  <c r="O6349" i="6"/>
  <c r="O6337" i="6"/>
  <c r="O6325" i="6"/>
  <c r="O6313" i="6"/>
  <c r="O6301" i="6"/>
  <c r="O6289" i="6"/>
  <c r="O6277" i="6"/>
  <c r="O6265" i="6"/>
  <c r="O6253" i="6"/>
  <c r="O6241" i="6"/>
  <c r="O6229" i="6"/>
  <c r="O6217" i="6"/>
  <c r="O6205" i="6"/>
  <c r="O6193" i="6"/>
  <c r="O6181" i="6"/>
  <c r="O6169" i="6"/>
  <c r="O6157" i="6"/>
  <c r="O6145" i="6"/>
  <c r="O6133" i="6"/>
  <c r="O6121" i="6"/>
  <c r="O6109" i="6"/>
  <c r="O6097" i="6"/>
  <c r="O6085" i="6"/>
  <c r="O6073" i="6"/>
  <c r="O6061" i="6"/>
  <c r="O6049" i="6"/>
  <c r="O6037" i="6"/>
  <c r="O7229" i="6"/>
  <c r="O7121" i="6"/>
  <c r="O7013" i="6"/>
  <c r="O6871" i="6"/>
  <c r="O6835" i="6"/>
  <c r="O6799" i="6"/>
  <c r="O6763" i="6"/>
  <c r="O6727" i="6"/>
  <c r="O6691" i="6"/>
  <c r="O6655" i="6"/>
  <c r="O6619" i="6"/>
  <c r="O6583" i="6"/>
  <c r="O6547" i="6"/>
  <c r="O6512" i="6"/>
  <c r="O6500" i="6"/>
  <c r="O6488" i="6"/>
  <c r="O6476" i="6"/>
  <c r="O6464" i="6"/>
  <c r="O6452" i="6"/>
  <c r="O6440" i="6"/>
  <c r="O6428" i="6"/>
  <c r="O6416" i="6"/>
  <c r="O6404" i="6"/>
  <c r="O6392" i="6"/>
  <c r="O6380" i="6"/>
  <c r="O6368" i="6"/>
  <c r="O6356" i="6"/>
  <c r="O6344" i="6"/>
  <c r="O6332" i="6"/>
  <c r="O6320" i="6"/>
  <c r="O6308" i="6"/>
  <c r="O6296" i="6"/>
  <c r="O6284" i="6"/>
  <c r="O6272" i="6"/>
  <c r="O6260" i="6"/>
  <c r="O6248" i="6"/>
  <c r="O6236" i="6"/>
  <c r="O6224" i="6"/>
  <c r="O6212" i="6"/>
  <c r="O6200" i="6"/>
  <c r="O6188" i="6"/>
  <c r="O6176" i="6"/>
  <c r="O6164" i="6"/>
  <c r="O6152" i="6"/>
  <c r="O6140" i="6"/>
  <c r="O6128" i="6"/>
  <c r="O6116" i="6"/>
  <c r="O6104" i="6"/>
  <c r="O6092" i="6"/>
  <c r="O6080" i="6"/>
  <c r="O6068" i="6"/>
  <c r="O6056" i="6"/>
  <c r="O6044" i="6"/>
  <c r="O6032" i="6"/>
  <c r="O6507" i="6"/>
  <c r="O6495" i="6"/>
  <c r="O6483" i="6"/>
  <c r="O6471" i="6"/>
  <c r="O6459" i="6"/>
  <c r="O6447" i="6"/>
  <c r="O6435" i="6"/>
  <c r="O6423" i="6"/>
  <c r="O6411" i="6"/>
  <c r="O6399" i="6"/>
  <c r="O6387" i="6"/>
  <c r="O6375" i="6"/>
  <c r="O6363" i="6"/>
  <c r="O6351" i="6"/>
  <c r="O6339" i="6"/>
  <c r="O6327" i="6"/>
  <c r="O6315" i="6"/>
  <c r="O6303" i="6"/>
  <c r="O6291" i="6"/>
  <c r="O6279" i="6"/>
  <c r="O6267" i="6"/>
  <c r="O6255" i="6"/>
  <c r="O6243" i="6"/>
  <c r="O6231" i="6"/>
  <c r="O6219" i="6"/>
  <c r="O6207" i="6"/>
  <c r="O6195" i="6"/>
  <c r="O6183" i="6"/>
  <c r="O6171" i="6"/>
  <c r="O6159" i="6"/>
  <c r="O6147" i="6"/>
  <c r="O6135" i="6"/>
  <c r="O6123" i="6"/>
  <c r="O6111" i="6"/>
  <c r="O6099" i="6"/>
  <c r="O6087" i="6"/>
  <c r="O6075" i="6"/>
  <c r="O6063" i="6"/>
  <c r="O6051" i="6"/>
  <c r="O6039" i="6"/>
  <c r="O6027" i="6"/>
  <c r="O6526" i="6"/>
  <c r="O6502" i="6"/>
  <c r="O6490" i="6"/>
  <c r="O6478" i="6"/>
  <c r="O6466" i="6"/>
  <c r="O6454" i="6"/>
  <c r="O6442" i="6"/>
  <c r="O6430" i="6"/>
  <c r="O6418" i="6"/>
  <c r="O6406" i="6"/>
  <c r="O6394" i="6"/>
  <c r="O6382" i="6"/>
  <c r="O6370" i="6"/>
  <c r="O6358" i="6"/>
  <c r="O6346" i="6"/>
  <c r="O6334" i="6"/>
  <c r="O6322" i="6"/>
  <c r="O6310" i="6"/>
  <c r="O6298" i="6"/>
  <c r="O6286" i="6"/>
  <c r="O6274" i="6"/>
  <c r="O6262" i="6"/>
  <c r="O6250" i="6"/>
  <c r="O6238" i="6"/>
  <c r="O6226" i="6"/>
  <c r="O6214" i="6"/>
  <c r="O6202" i="6"/>
  <c r="O6190" i="6"/>
  <c r="O6178" i="6"/>
  <c r="O6166" i="6"/>
  <c r="O6154" i="6"/>
  <c r="O6142" i="6"/>
  <c r="O6130" i="6"/>
  <c r="O6118" i="6"/>
  <c r="O6106" i="6"/>
  <c r="O6094" i="6"/>
  <c r="O6082" i="6"/>
  <c r="O6070" i="6"/>
  <c r="O6058" i="6"/>
  <c r="O6046" i="6"/>
  <c r="O6034" i="6"/>
  <c r="O6876" i="6"/>
  <c r="O6840" i="6"/>
  <c r="O6804" i="6"/>
  <c r="O6768" i="6"/>
  <c r="O6732" i="6"/>
  <c r="O6696" i="6"/>
  <c r="O6660" i="6"/>
  <c r="O6624" i="6"/>
  <c r="O6588" i="6"/>
  <c r="O6552" i="6"/>
  <c r="O6518" i="6"/>
  <c r="O6509" i="6"/>
  <c r="O6497" i="6"/>
  <c r="O6485" i="6"/>
  <c r="O6473" i="6"/>
  <c r="O6461" i="6"/>
  <c r="O6449" i="6"/>
  <c r="O6437" i="6"/>
  <c r="O6425" i="6"/>
  <c r="O6413" i="6"/>
  <c r="O6401" i="6"/>
  <c r="O6389" i="6"/>
  <c r="O6377" i="6"/>
  <c r="O6365" i="6"/>
  <c r="O6353" i="6"/>
  <c r="O6341" i="6"/>
  <c r="O6329" i="6"/>
  <c r="O6317" i="6"/>
  <c r="O6305" i="6"/>
  <c r="O6293" i="6"/>
  <c r="O6281" i="6"/>
  <c r="O6269" i="6"/>
  <c r="O6257" i="6"/>
  <c r="O6245" i="6"/>
  <c r="O6233" i="6"/>
  <c r="O6221" i="6"/>
  <c r="O6209" i="6"/>
  <c r="O6197" i="6"/>
  <c r="O6185" i="6"/>
  <c r="O6173" i="6"/>
  <c r="O6161" i="6"/>
  <c r="O6149" i="6"/>
  <c r="O6137" i="6"/>
  <c r="O6125" i="6"/>
  <c r="O6113" i="6"/>
  <c r="O6101" i="6"/>
  <c r="O6089" i="6"/>
  <c r="O6077" i="6"/>
  <c r="O6065" i="6"/>
  <c r="O6053" i="6"/>
  <c r="O6041" i="6"/>
  <c r="O7193" i="6"/>
  <c r="O7085" i="6"/>
  <c r="O6883" i="6"/>
  <c r="O6847" i="6"/>
  <c r="O6811" i="6"/>
  <c r="O6775" i="6"/>
  <c r="O6739" i="6"/>
  <c r="O6703" i="6"/>
  <c r="O6667" i="6"/>
  <c r="O6631" i="6"/>
  <c r="O6595" i="6"/>
  <c r="O6559" i="6"/>
  <c r="O6521" i="6"/>
  <c r="O6514" i="6"/>
  <c r="O6504" i="6"/>
  <c r="O6492" i="6"/>
  <c r="O6480" i="6"/>
  <c r="O6468" i="6"/>
  <c r="O6456" i="6"/>
  <c r="O6444" i="6"/>
  <c r="O6432" i="6"/>
  <c r="O6420" i="6"/>
  <c r="O6408" i="6"/>
  <c r="O6396" i="6"/>
  <c r="O6384" i="6"/>
  <c r="O6372" i="6"/>
  <c r="O6360" i="6"/>
  <c r="O6348" i="6"/>
  <c r="O6336" i="6"/>
  <c r="O6324" i="6"/>
  <c r="O6312" i="6"/>
  <c r="O6300" i="6"/>
  <c r="O6288" i="6"/>
  <c r="O6276" i="6"/>
  <c r="O6264" i="6"/>
  <c r="O6252" i="6"/>
  <c r="O6240" i="6"/>
  <c r="O6228" i="6"/>
  <c r="O6216" i="6"/>
  <c r="O6204" i="6"/>
  <c r="O6192" i="6"/>
  <c r="O6180" i="6"/>
  <c r="O6168" i="6"/>
  <c r="O6156" i="6"/>
  <c r="O6144" i="6"/>
  <c r="O6132" i="6"/>
  <c r="O6120" i="6"/>
  <c r="O6108" i="6"/>
  <c r="O6096" i="6"/>
  <c r="O6084" i="6"/>
  <c r="O6072" i="6"/>
  <c r="O6060" i="6"/>
  <c r="O6048" i="6"/>
  <c r="O6036" i="6"/>
  <c r="O6506" i="6"/>
  <c r="O6494" i="6"/>
  <c r="O6482" i="6"/>
  <c r="O6470" i="6"/>
  <c r="O6458" i="6"/>
  <c r="O6446" i="6"/>
  <c r="O6434" i="6"/>
  <c r="O6422" i="6"/>
  <c r="O6410" i="6"/>
  <c r="O6398" i="6"/>
  <c r="O6386" i="6"/>
  <c r="O6374" i="6"/>
  <c r="O6362" i="6"/>
  <c r="O6350" i="6"/>
  <c r="O6338" i="6"/>
  <c r="O6326" i="6"/>
  <c r="O6314" i="6"/>
  <c r="O6302" i="6"/>
  <c r="O6290" i="6"/>
  <c r="O6278" i="6"/>
  <c r="O6266" i="6"/>
  <c r="O6254" i="6"/>
  <c r="O6242" i="6"/>
  <c r="O6230" i="6"/>
  <c r="O6218" i="6"/>
  <c r="O6206" i="6"/>
  <c r="O6194" i="6"/>
  <c r="O6182" i="6"/>
  <c r="O6170" i="6"/>
  <c r="O6158" i="6"/>
  <c r="O6146" i="6"/>
  <c r="O6134" i="6"/>
  <c r="O6122" i="6"/>
  <c r="O6110" i="6"/>
  <c r="O6098" i="6"/>
  <c r="O6086" i="6"/>
  <c r="O6074" i="6"/>
  <c r="O6062" i="6"/>
  <c r="O6050" i="6"/>
  <c r="O6038" i="6"/>
  <c r="O6028" i="6"/>
  <c r="O6018" i="6"/>
  <c r="O6006" i="6"/>
  <c r="O5994" i="6"/>
  <c r="O5982" i="6"/>
  <c r="O5970" i="6"/>
  <c r="O5958" i="6"/>
  <c r="O5946" i="6"/>
  <c r="O5934" i="6"/>
  <c r="O5922" i="6"/>
  <c r="O5910" i="6"/>
  <c r="O5898" i="6"/>
  <c r="O5886" i="6"/>
  <c r="O5874" i="6"/>
  <c r="O5862" i="6"/>
  <c r="O5850" i="6"/>
  <c r="O5838" i="6"/>
  <c r="O5826" i="6"/>
  <c r="O5814" i="6"/>
  <c r="O5802" i="6"/>
  <c r="O5790" i="6"/>
  <c r="O5778" i="6"/>
  <c r="O5766" i="6"/>
  <c r="O5754" i="6"/>
  <c r="O5742" i="6"/>
  <c r="O5730" i="6"/>
  <c r="O5718" i="6"/>
  <c r="O5706" i="6"/>
  <c r="O5694" i="6"/>
  <c r="O5682" i="6"/>
  <c r="O5670" i="6"/>
  <c r="O5658" i="6"/>
  <c r="O5646" i="6"/>
  <c r="O5634" i="6"/>
  <c r="O5622" i="6"/>
  <c r="O5610" i="6"/>
  <c r="O5598" i="6"/>
  <c r="O5586" i="6"/>
  <c r="O5574" i="6"/>
  <c r="O6888" i="6"/>
  <c r="O6780" i="6"/>
  <c r="O6672" i="6"/>
  <c r="O6564" i="6"/>
  <c r="O6025" i="6"/>
  <c r="O6013" i="6"/>
  <c r="O6001" i="6"/>
  <c r="O5989" i="6"/>
  <c r="O5977" i="6"/>
  <c r="O5965" i="6"/>
  <c r="O5953" i="6"/>
  <c r="O5941" i="6"/>
  <c r="O5929" i="6"/>
  <c r="O5917" i="6"/>
  <c r="O5905" i="6"/>
  <c r="O5893" i="6"/>
  <c r="O5881" i="6"/>
  <c r="O5869" i="6"/>
  <c r="O5857" i="6"/>
  <c r="O5845" i="6"/>
  <c r="O5833" i="6"/>
  <c r="O5821" i="6"/>
  <c r="O5809" i="6"/>
  <c r="O5797" i="6"/>
  <c r="O5785" i="6"/>
  <c r="O5773" i="6"/>
  <c r="O5761" i="6"/>
  <c r="O5749" i="6"/>
  <c r="O5737" i="6"/>
  <c r="O5725" i="6"/>
  <c r="O5713" i="6"/>
  <c r="O5701" i="6"/>
  <c r="O5689" i="6"/>
  <c r="O5677" i="6"/>
  <c r="O5665" i="6"/>
  <c r="O5653" i="6"/>
  <c r="O5641" i="6"/>
  <c r="O5629" i="6"/>
  <c r="O5617" i="6"/>
  <c r="O5605" i="6"/>
  <c r="O5593" i="6"/>
  <c r="O5581" i="6"/>
  <c r="O5569" i="6"/>
  <c r="O6499" i="6"/>
  <c r="O6463" i="6"/>
  <c r="O6427" i="6"/>
  <c r="O6391" i="6"/>
  <c r="O6355" i="6"/>
  <c r="O6319" i="6"/>
  <c r="O6283" i="6"/>
  <c r="O6247" i="6"/>
  <c r="O6211" i="6"/>
  <c r="O6175" i="6"/>
  <c r="O6139" i="6"/>
  <c r="O6103" i="6"/>
  <c r="O6067" i="6"/>
  <c r="O6031" i="6"/>
  <c r="O6020" i="6"/>
  <c r="O6008" i="6"/>
  <c r="O5996" i="6"/>
  <c r="O5984" i="6"/>
  <c r="O5972" i="6"/>
  <c r="O5960" i="6"/>
  <c r="O5948" i="6"/>
  <c r="O5936" i="6"/>
  <c r="O5924" i="6"/>
  <c r="O5912" i="6"/>
  <c r="O5900" i="6"/>
  <c r="O5888" i="6"/>
  <c r="O5876" i="6"/>
  <c r="O5864" i="6"/>
  <c r="O5852" i="6"/>
  <c r="O5840" i="6"/>
  <c r="O5828" i="6"/>
  <c r="O5816" i="6"/>
  <c r="O5804" i="6"/>
  <c r="O5792" i="6"/>
  <c r="O5780" i="6"/>
  <c r="O5768" i="6"/>
  <c r="O5756" i="6"/>
  <c r="O5744" i="6"/>
  <c r="O5732" i="6"/>
  <c r="O5720" i="6"/>
  <c r="O5708" i="6"/>
  <c r="O5696" i="6"/>
  <c r="O5684" i="6"/>
  <c r="O5672" i="6"/>
  <c r="O5660" i="6"/>
  <c r="O5648" i="6"/>
  <c r="O5636" i="6"/>
  <c r="O5624" i="6"/>
  <c r="O5612" i="6"/>
  <c r="O5600" i="6"/>
  <c r="O5588" i="6"/>
  <c r="O5576" i="6"/>
  <c r="O5564" i="6"/>
  <c r="O6477" i="6"/>
  <c r="O6441" i="6"/>
  <c r="O6405" i="6"/>
  <c r="O6369" i="6"/>
  <c r="O6333" i="6"/>
  <c r="O6297" i="6"/>
  <c r="O6261" i="6"/>
  <c r="O6225" i="6"/>
  <c r="O6189" i="6"/>
  <c r="O6153" i="6"/>
  <c r="O6117" i="6"/>
  <c r="O6081" i="6"/>
  <c r="O6045" i="6"/>
  <c r="O6015" i="6"/>
  <c r="O6003" i="6"/>
  <c r="O5991" i="6"/>
  <c r="O5979" i="6"/>
  <c r="O5967" i="6"/>
  <c r="O5955" i="6"/>
  <c r="O5943" i="6"/>
  <c r="O5931" i="6"/>
  <c r="O5919" i="6"/>
  <c r="O5907" i="6"/>
  <c r="O5895" i="6"/>
  <c r="O5883" i="6"/>
  <c r="O5871" i="6"/>
  <c r="O5859" i="6"/>
  <c r="O5847" i="6"/>
  <c r="O5835" i="6"/>
  <c r="O5823" i="6"/>
  <c r="O5811" i="6"/>
  <c r="O5799" i="6"/>
  <c r="O5787" i="6"/>
  <c r="O5775" i="6"/>
  <c r="O5763" i="6"/>
  <c r="O5751" i="6"/>
  <c r="O5739" i="6"/>
  <c r="O5727" i="6"/>
  <c r="O5715" i="6"/>
  <c r="O5703" i="6"/>
  <c r="O5691" i="6"/>
  <c r="O5679" i="6"/>
  <c r="O5667" i="6"/>
  <c r="O5655" i="6"/>
  <c r="O5643" i="6"/>
  <c r="O5631" i="6"/>
  <c r="O5619" i="6"/>
  <c r="O5607" i="6"/>
  <c r="O5595" i="6"/>
  <c r="O5583" i="6"/>
  <c r="O5571" i="6"/>
  <c r="O6022" i="6"/>
  <c r="O6010" i="6"/>
  <c r="O5998" i="6"/>
  <c r="O5986" i="6"/>
  <c r="O5974" i="6"/>
  <c r="O5962" i="6"/>
  <c r="O5950" i="6"/>
  <c r="O5938" i="6"/>
  <c r="O5926" i="6"/>
  <c r="O5914" i="6"/>
  <c r="O5902" i="6"/>
  <c r="O5890" i="6"/>
  <c r="O5878" i="6"/>
  <c r="O5866" i="6"/>
  <c r="O5854" i="6"/>
  <c r="O5842" i="6"/>
  <c r="O5830" i="6"/>
  <c r="O5818" i="6"/>
  <c r="O5806" i="6"/>
  <c r="O5794" i="6"/>
  <c r="O5782" i="6"/>
  <c r="O5770" i="6"/>
  <c r="O5758" i="6"/>
  <c r="O5746" i="6"/>
  <c r="O5734" i="6"/>
  <c r="O5722" i="6"/>
  <c r="O5710" i="6"/>
  <c r="O5698" i="6"/>
  <c r="O5686" i="6"/>
  <c r="O5674" i="6"/>
  <c r="O5662" i="6"/>
  <c r="O5650" i="6"/>
  <c r="O5638" i="6"/>
  <c r="O5626" i="6"/>
  <c r="O5614" i="6"/>
  <c r="O5602" i="6"/>
  <c r="O5590" i="6"/>
  <c r="O5578" i="6"/>
  <c r="O5566" i="6"/>
  <c r="O6852" i="6"/>
  <c r="O6744" i="6"/>
  <c r="O6636" i="6"/>
  <c r="O6529" i="6"/>
  <c r="O6017" i="6"/>
  <c r="O6005" i="6"/>
  <c r="O5993" i="6"/>
  <c r="O5981" i="6"/>
  <c r="O5969" i="6"/>
  <c r="O5957" i="6"/>
  <c r="O5945" i="6"/>
  <c r="O5933" i="6"/>
  <c r="O5921" i="6"/>
  <c r="O5909" i="6"/>
  <c r="O5897" i="6"/>
  <c r="O5885" i="6"/>
  <c r="O5873" i="6"/>
  <c r="O5861" i="6"/>
  <c r="O5849" i="6"/>
  <c r="O5837" i="6"/>
  <c r="O5825" i="6"/>
  <c r="O5813" i="6"/>
  <c r="O5801" i="6"/>
  <c r="O5789" i="6"/>
  <c r="O5777" i="6"/>
  <c r="O5765" i="6"/>
  <c r="O5753" i="6"/>
  <c r="O5741" i="6"/>
  <c r="O5729" i="6"/>
  <c r="O5717" i="6"/>
  <c r="O5705" i="6"/>
  <c r="O5693" i="6"/>
  <c r="O5681" i="6"/>
  <c r="O5669" i="6"/>
  <c r="O5657" i="6"/>
  <c r="O5645" i="6"/>
  <c r="O5633" i="6"/>
  <c r="O5621" i="6"/>
  <c r="O5609" i="6"/>
  <c r="O5597" i="6"/>
  <c r="O5585" i="6"/>
  <c r="O5573" i="6"/>
  <c r="O6511" i="6"/>
  <c r="O6475" i="6"/>
  <c r="O6439" i="6"/>
  <c r="O6403" i="6"/>
  <c r="O6367" i="6"/>
  <c r="O6331" i="6"/>
  <c r="O6295" i="6"/>
  <c r="O6259" i="6"/>
  <c r="O6223" i="6"/>
  <c r="O6187" i="6"/>
  <c r="O6151" i="6"/>
  <c r="O6115" i="6"/>
  <c r="O6079" i="6"/>
  <c r="O6043" i="6"/>
  <c r="O6024" i="6"/>
  <c r="O6012" i="6"/>
  <c r="O6000" i="6"/>
  <c r="O5988" i="6"/>
  <c r="O5976" i="6"/>
  <c r="O5964" i="6"/>
  <c r="O5952" i="6"/>
  <c r="O5940" i="6"/>
  <c r="O5928" i="6"/>
  <c r="O5916" i="6"/>
  <c r="O5904" i="6"/>
  <c r="O5892" i="6"/>
  <c r="O5880" i="6"/>
  <c r="O5868" i="6"/>
  <c r="O5856" i="6"/>
  <c r="O5844" i="6"/>
  <c r="O5832" i="6"/>
  <c r="O5820" i="6"/>
  <c r="O5808" i="6"/>
  <c r="O5796" i="6"/>
  <c r="O5784" i="6"/>
  <c r="O5772" i="6"/>
  <c r="O5760" i="6"/>
  <c r="O5748" i="6"/>
  <c r="O5736" i="6"/>
  <c r="O5724" i="6"/>
  <c r="O5712" i="6"/>
  <c r="O5700" i="6"/>
  <c r="O5688" i="6"/>
  <c r="O5676" i="6"/>
  <c r="O5664" i="6"/>
  <c r="O5652" i="6"/>
  <c r="O5640" i="6"/>
  <c r="O5628" i="6"/>
  <c r="O5616" i="6"/>
  <c r="O5604" i="6"/>
  <c r="O5592" i="6"/>
  <c r="O5580" i="6"/>
  <c r="O5568" i="6"/>
  <c r="O6489" i="6"/>
  <c r="O6453" i="6"/>
  <c r="O6417" i="6"/>
  <c r="O6381" i="6"/>
  <c r="O6345" i="6"/>
  <c r="O6309" i="6"/>
  <c r="O6273" i="6"/>
  <c r="O6237" i="6"/>
  <c r="O6201" i="6"/>
  <c r="O6165" i="6"/>
  <c r="O6129" i="6"/>
  <c r="O6093" i="6"/>
  <c r="O6057" i="6"/>
  <c r="O6029" i="6"/>
  <c r="O6019" i="6"/>
  <c r="O6007" i="6"/>
  <c r="O5995" i="6"/>
  <c r="O5983" i="6"/>
  <c r="O5971" i="6"/>
  <c r="O5959" i="6"/>
  <c r="O5947" i="6"/>
  <c r="O5935" i="6"/>
  <c r="O5923" i="6"/>
  <c r="O5911" i="6"/>
  <c r="O5899" i="6"/>
  <c r="O5887" i="6"/>
  <c r="O5875" i="6"/>
  <c r="O5863" i="6"/>
  <c r="O5851" i="6"/>
  <c r="O5839" i="6"/>
  <c r="O5827" i="6"/>
  <c r="O5815" i="6"/>
  <c r="O5803" i="6"/>
  <c r="O5791" i="6"/>
  <c r="O5779" i="6"/>
  <c r="O5767" i="6"/>
  <c r="O5755" i="6"/>
  <c r="O5743" i="6"/>
  <c r="O5731" i="6"/>
  <c r="O5719" i="6"/>
  <c r="O5707" i="6"/>
  <c r="O5695" i="6"/>
  <c r="O5683" i="6"/>
  <c r="O5671" i="6"/>
  <c r="O5659" i="6"/>
  <c r="O5647" i="6"/>
  <c r="O5635" i="6"/>
  <c r="O5623" i="6"/>
  <c r="O5611" i="6"/>
  <c r="O5599" i="6"/>
  <c r="O5587" i="6"/>
  <c r="O5575" i="6"/>
  <c r="O6026" i="6"/>
  <c r="O6014" i="6"/>
  <c r="O6002" i="6"/>
  <c r="O5990" i="6"/>
  <c r="O5978" i="6"/>
  <c r="O5966" i="6"/>
  <c r="O5954" i="6"/>
  <c r="O5942" i="6"/>
  <c r="O5930" i="6"/>
  <c r="O5918" i="6"/>
  <c r="O5906" i="6"/>
  <c r="O5894" i="6"/>
  <c r="O5882" i="6"/>
  <c r="O5870" i="6"/>
  <c r="O5858" i="6"/>
  <c r="O5846" i="6"/>
  <c r="O5834" i="6"/>
  <c r="O5822" i="6"/>
  <c r="O5810" i="6"/>
  <c r="O5798" i="6"/>
  <c r="O5786" i="6"/>
  <c r="O5774" i="6"/>
  <c r="O5762" i="6"/>
  <c r="O5750" i="6"/>
  <c r="O5738" i="6"/>
  <c r="O5726" i="6"/>
  <c r="O5714" i="6"/>
  <c r="O5702" i="6"/>
  <c r="O5690" i="6"/>
  <c r="O5678" i="6"/>
  <c r="O5666" i="6"/>
  <c r="O5654" i="6"/>
  <c r="O5642" i="6"/>
  <c r="O5630" i="6"/>
  <c r="O5618" i="6"/>
  <c r="O5606" i="6"/>
  <c r="O5594" i="6"/>
  <c r="O5582" i="6"/>
  <c r="O5570" i="6"/>
  <c r="O6816" i="6"/>
  <c r="O6708" i="6"/>
  <c r="O6600" i="6"/>
  <c r="O6517" i="6"/>
  <c r="O6021" i="6"/>
  <c r="O6009" i="6"/>
  <c r="O5997" i="6"/>
  <c r="O5985" i="6"/>
  <c r="O5973" i="6"/>
  <c r="O5961" i="6"/>
  <c r="O5949" i="6"/>
  <c r="O5937" i="6"/>
  <c r="O5925" i="6"/>
  <c r="O5913" i="6"/>
  <c r="O5901" i="6"/>
  <c r="O5889" i="6"/>
  <c r="O5877" i="6"/>
  <c r="O5865" i="6"/>
  <c r="O5853" i="6"/>
  <c r="O5841" i="6"/>
  <c r="O5829" i="6"/>
  <c r="O5817" i="6"/>
  <c r="O5805" i="6"/>
  <c r="O5793" i="6"/>
  <c r="O5781" i="6"/>
  <c r="O5769" i="6"/>
  <c r="O5757" i="6"/>
  <c r="O5745" i="6"/>
  <c r="O5733" i="6"/>
  <c r="O5721" i="6"/>
  <c r="O5709" i="6"/>
  <c r="O5697" i="6"/>
  <c r="O5685" i="6"/>
  <c r="O5673" i="6"/>
  <c r="O5661" i="6"/>
  <c r="O5649" i="6"/>
  <c r="O5637" i="6"/>
  <c r="O5625" i="6"/>
  <c r="O5613" i="6"/>
  <c r="O5601" i="6"/>
  <c r="O5589" i="6"/>
  <c r="O5577" i="6"/>
  <c r="O6004" i="6"/>
  <c r="O5968" i="6"/>
  <c r="O5932" i="6"/>
  <c r="O5896" i="6"/>
  <c r="O5860" i="6"/>
  <c r="O5824" i="6"/>
  <c r="O5788" i="6"/>
  <c r="O5752" i="6"/>
  <c r="O5716" i="6"/>
  <c r="O5680" i="6"/>
  <c r="O5644" i="6"/>
  <c r="O5608" i="6"/>
  <c r="O5572" i="6"/>
  <c r="O5560" i="6"/>
  <c r="O5548" i="6"/>
  <c r="O5536" i="6"/>
  <c r="O5524" i="6"/>
  <c r="O5512" i="6"/>
  <c r="O5500" i="6"/>
  <c r="O5488" i="6"/>
  <c r="O5476" i="6"/>
  <c r="O5464" i="6"/>
  <c r="O5452" i="6"/>
  <c r="O5440" i="6"/>
  <c r="O5428" i="6"/>
  <c r="O5416" i="6"/>
  <c r="O5404" i="6"/>
  <c r="O5392" i="6"/>
  <c r="O5380" i="6"/>
  <c r="O5368" i="6"/>
  <c r="O5356" i="6"/>
  <c r="O5344" i="6"/>
  <c r="O5332" i="6"/>
  <c r="O5320" i="6"/>
  <c r="O5308" i="6"/>
  <c r="O5296" i="6"/>
  <c r="O5284" i="6"/>
  <c r="O5272" i="6"/>
  <c r="O5260" i="6"/>
  <c r="O5248" i="6"/>
  <c r="O5236" i="6"/>
  <c r="O5224" i="6"/>
  <c r="O5212" i="6"/>
  <c r="O6465" i="6"/>
  <c r="O6393" i="6"/>
  <c r="O6321" i="6"/>
  <c r="O6249" i="6"/>
  <c r="O6177" i="6"/>
  <c r="O6105" i="6"/>
  <c r="O6033" i="6"/>
  <c r="O6011" i="6"/>
  <c r="O5975" i="6"/>
  <c r="O5939" i="6"/>
  <c r="O5903" i="6"/>
  <c r="O5867" i="6"/>
  <c r="O5562" i="6"/>
  <c r="O5550" i="6"/>
  <c r="O5538" i="6"/>
  <c r="O5526" i="6"/>
  <c r="O5514" i="6"/>
  <c r="O5502" i="6"/>
  <c r="O5490" i="6"/>
  <c r="O5478" i="6"/>
  <c r="O5466" i="6"/>
  <c r="O5454" i="6"/>
  <c r="O5442" i="6"/>
  <c r="O5430" i="6"/>
  <c r="O5418" i="6"/>
  <c r="O5406" i="6"/>
  <c r="O5394" i="6"/>
  <c r="O5382" i="6"/>
  <c r="O5370" i="6"/>
  <c r="O5358" i="6"/>
  <c r="O5346" i="6"/>
  <c r="O5334" i="6"/>
  <c r="O5322" i="6"/>
  <c r="O5310" i="6"/>
  <c r="O5298" i="6"/>
  <c r="O5286" i="6"/>
  <c r="O5274" i="6"/>
  <c r="O5262" i="6"/>
  <c r="O5250" i="6"/>
  <c r="O5238" i="6"/>
  <c r="O5226" i="6"/>
  <c r="O5214" i="6"/>
  <c r="O5565" i="6"/>
  <c r="O5557" i="6"/>
  <c r="O5545" i="6"/>
  <c r="O5533" i="6"/>
  <c r="O5521" i="6"/>
  <c r="O5509" i="6"/>
  <c r="O5497" i="6"/>
  <c r="O5485" i="6"/>
  <c r="O5473" i="6"/>
  <c r="O5461" i="6"/>
  <c r="O5449" i="6"/>
  <c r="O5437" i="6"/>
  <c r="O5425" i="6"/>
  <c r="O5413" i="6"/>
  <c r="O5401" i="6"/>
  <c r="O5389" i="6"/>
  <c r="O5377" i="6"/>
  <c r="O5365" i="6"/>
  <c r="O5353" i="6"/>
  <c r="O5341" i="6"/>
  <c r="O5329" i="6"/>
  <c r="O5317" i="6"/>
  <c r="O5305" i="6"/>
  <c r="O5293" i="6"/>
  <c r="O5281" i="6"/>
  <c r="O5269" i="6"/>
  <c r="O5257" i="6"/>
  <c r="O5245" i="6"/>
  <c r="O5233" i="6"/>
  <c r="O5221" i="6"/>
  <c r="O6016" i="6"/>
  <c r="O5980" i="6"/>
  <c r="O5944" i="6"/>
  <c r="O5908" i="6"/>
  <c r="O5872" i="6"/>
  <c r="O5836" i="6"/>
  <c r="O5800" i="6"/>
  <c r="O5764" i="6"/>
  <c r="O5728" i="6"/>
  <c r="O5692" i="6"/>
  <c r="O5656" i="6"/>
  <c r="O5620" i="6"/>
  <c r="O5584" i="6"/>
  <c r="O5552" i="6"/>
  <c r="O5540" i="6"/>
  <c r="O5528" i="6"/>
  <c r="O5516" i="6"/>
  <c r="O5504" i="6"/>
  <c r="O5492" i="6"/>
  <c r="O5480" i="6"/>
  <c r="O5468" i="6"/>
  <c r="O5456" i="6"/>
  <c r="O5444" i="6"/>
  <c r="O5432" i="6"/>
  <c r="O5420" i="6"/>
  <c r="O5408" i="6"/>
  <c r="O5396" i="6"/>
  <c r="O5384" i="6"/>
  <c r="O5372" i="6"/>
  <c r="O5360" i="6"/>
  <c r="O5348" i="6"/>
  <c r="O5336" i="6"/>
  <c r="O5324" i="6"/>
  <c r="O5312" i="6"/>
  <c r="O5300" i="6"/>
  <c r="O5288" i="6"/>
  <c r="O5276" i="6"/>
  <c r="O5264" i="6"/>
  <c r="O5252" i="6"/>
  <c r="O5240" i="6"/>
  <c r="O5228" i="6"/>
  <c r="O5216" i="6"/>
  <c r="O6451" i="6"/>
  <c r="O6379" i="6"/>
  <c r="O6307" i="6"/>
  <c r="O6235" i="6"/>
  <c r="O6163" i="6"/>
  <c r="O6091" i="6"/>
  <c r="O6023" i="6"/>
  <c r="O5987" i="6"/>
  <c r="O5951" i="6"/>
  <c r="O5915" i="6"/>
  <c r="O5879" i="6"/>
  <c r="O5843" i="6"/>
  <c r="O5807" i="6"/>
  <c r="O5771" i="6"/>
  <c r="O5735" i="6"/>
  <c r="O5699" i="6"/>
  <c r="O5663" i="6"/>
  <c r="O5627" i="6"/>
  <c r="O5591" i="6"/>
  <c r="O5559" i="6"/>
  <c r="O5547" i="6"/>
  <c r="O5535" i="6"/>
  <c r="O5523" i="6"/>
  <c r="O5511" i="6"/>
  <c r="O5499" i="6"/>
  <c r="O5487" i="6"/>
  <c r="O5475" i="6"/>
  <c r="O5463" i="6"/>
  <c r="O5451" i="6"/>
  <c r="O5439" i="6"/>
  <c r="O5427" i="6"/>
  <c r="O5415" i="6"/>
  <c r="O5403" i="6"/>
  <c r="O5391" i="6"/>
  <c r="O5379" i="6"/>
  <c r="O5367" i="6"/>
  <c r="O5355" i="6"/>
  <c r="O5343" i="6"/>
  <c r="O5331" i="6"/>
  <c r="O5319" i="6"/>
  <c r="O5307" i="6"/>
  <c r="O5295" i="6"/>
  <c r="O5283" i="6"/>
  <c r="O5554" i="6"/>
  <c r="O5542" i="6"/>
  <c r="O5530" i="6"/>
  <c r="O5518" i="6"/>
  <c r="O5506" i="6"/>
  <c r="O5494" i="6"/>
  <c r="O5482" i="6"/>
  <c r="O5470" i="6"/>
  <c r="O5458" i="6"/>
  <c r="O5446" i="6"/>
  <c r="O5434" i="6"/>
  <c r="O5422" i="6"/>
  <c r="O5410" i="6"/>
  <c r="O5398" i="6"/>
  <c r="O5386" i="6"/>
  <c r="O5374" i="6"/>
  <c r="O5362" i="6"/>
  <c r="O5350" i="6"/>
  <c r="O5338" i="6"/>
  <c r="O5326" i="6"/>
  <c r="O5314" i="6"/>
  <c r="O5302" i="6"/>
  <c r="O5290" i="6"/>
  <c r="O5278" i="6"/>
  <c r="O5266" i="6"/>
  <c r="O5254" i="6"/>
  <c r="O5242" i="6"/>
  <c r="O5230" i="6"/>
  <c r="O5218" i="6"/>
  <c r="O5206" i="6"/>
  <c r="O6501" i="6"/>
  <c r="O6429" i="6"/>
  <c r="O6357" i="6"/>
  <c r="O6285" i="6"/>
  <c r="O6213" i="6"/>
  <c r="O6141" i="6"/>
  <c r="O6069" i="6"/>
  <c r="O5561" i="6"/>
  <c r="O5549" i="6"/>
  <c r="O5537" i="6"/>
  <c r="O5525" i="6"/>
  <c r="O5513" i="6"/>
  <c r="O5501" i="6"/>
  <c r="O5489" i="6"/>
  <c r="O5477" i="6"/>
  <c r="O5465" i="6"/>
  <c r="O5453" i="6"/>
  <c r="O5441" i="6"/>
  <c r="O5429" i="6"/>
  <c r="O5417" i="6"/>
  <c r="O5405" i="6"/>
  <c r="O5393" i="6"/>
  <c r="O5381" i="6"/>
  <c r="O5369" i="6"/>
  <c r="O5357" i="6"/>
  <c r="O5345" i="6"/>
  <c r="O5333" i="6"/>
  <c r="O5321" i="6"/>
  <c r="O5309" i="6"/>
  <c r="O5297" i="6"/>
  <c r="O5285" i="6"/>
  <c r="O5273" i="6"/>
  <c r="O5261" i="6"/>
  <c r="O5992" i="6"/>
  <c r="O5956" i="6"/>
  <c r="O5920" i="6"/>
  <c r="O5884" i="6"/>
  <c r="O5848" i="6"/>
  <c r="O5812" i="6"/>
  <c r="O5776" i="6"/>
  <c r="O5740" i="6"/>
  <c r="O5704" i="6"/>
  <c r="O5668" i="6"/>
  <c r="O5632" i="6"/>
  <c r="O5596" i="6"/>
  <c r="O5556" i="6"/>
  <c r="O5544" i="6"/>
  <c r="O5532" i="6"/>
  <c r="O5520" i="6"/>
  <c r="O5508" i="6"/>
  <c r="O5496" i="6"/>
  <c r="O5484" i="6"/>
  <c r="O5472" i="6"/>
  <c r="O5460" i="6"/>
  <c r="O5448" i="6"/>
  <c r="O5436" i="6"/>
  <c r="O5424" i="6"/>
  <c r="O5412" i="6"/>
  <c r="O5400" i="6"/>
  <c r="O5388" i="6"/>
  <c r="O5376" i="6"/>
  <c r="O5364" i="6"/>
  <c r="O5352" i="6"/>
  <c r="O5340" i="6"/>
  <c r="O5999" i="6"/>
  <c r="O5963" i="6"/>
  <c r="O5927" i="6"/>
  <c r="O5891" i="6"/>
  <c r="O5855" i="6"/>
  <c r="O5819" i="6"/>
  <c r="O5783" i="6"/>
  <c r="O5747" i="6"/>
  <c r="O5711" i="6"/>
  <c r="O5675" i="6"/>
  <c r="O5639" i="6"/>
  <c r="O5603" i="6"/>
  <c r="O5567" i="6"/>
  <c r="O5563" i="6"/>
  <c r="O5551" i="6"/>
  <c r="O5539" i="6"/>
  <c r="O5527" i="6"/>
  <c r="O5515" i="6"/>
  <c r="O5503" i="6"/>
  <c r="O5491" i="6"/>
  <c r="O5479" i="6"/>
  <c r="O5467" i="6"/>
  <c r="O5455" i="6"/>
  <c r="O5443" i="6"/>
  <c r="O5431" i="6"/>
  <c r="O5419" i="6"/>
  <c r="O5407" i="6"/>
  <c r="O5395" i="6"/>
  <c r="O5383" i="6"/>
  <c r="O5371" i="6"/>
  <c r="O5359" i="6"/>
  <c r="O5347" i="6"/>
  <c r="O5335" i="6"/>
  <c r="O5323" i="6"/>
  <c r="O5311" i="6"/>
  <c r="O5299" i="6"/>
  <c r="O5287" i="6"/>
  <c r="O5275" i="6"/>
  <c r="O5263" i="6"/>
  <c r="O5251" i="6"/>
  <c r="O5239" i="6"/>
  <c r="O5558" i="6"/>
  <c r="O5546" i="6"/>
  <c r="O5534" i="6"/>
  <c r="O5522" i="6"/>
  <c r="O5510" i="6"/>
  <c r="O5498" i="6"/>
  <c r="O5486" i="6"/>
  <c r="O5474" i="6"/>
  <c r="O5462" i="6"/>
  <c r="O5450" i="6"/>
  <c r="O5438" i="6"/>
  <c r="O5426" i="6"/>
  <c r="O5414" i="6"/>
  <c r="O5402" i="6"/>
  <c r="O5390" i="6"/>
  <c r="O5378" i="6"/>
  <c r="O5366" i="6"/>
  <c r="O5354" i="6"/>
  <c r="O5342" i="6"/>
  <c r="O5330" i="6"/>
  <c r="O5318" i="6"/>
  <c r="O5306" i="6"/>
  <c r="O5294" i="6"/>
  <c r="O5282" i="6"/>
  <c r="O5279" i="6"/>
  <c r="O5256" i="6"/>
  <c r="O5208" i="6"/>
  <c r="O5198" i="6"/>
  <c r="O5186" i="6"/>
  <c r="O5174" i="6"/>
  <c r="O5162" i="6"/>
  <c r="O5150" i="6"/>
  <c r="O5138" i="6"/>
  <c r="O5126" i="6"/>
  <c r="O5114" i="6"/>
  <c r="O5102" i="6"/>
  <c r="O5090" i="6"/>
  <c r="O5078" i="6"/>
  <c r="O5066" i="6"/>
  <c r="O5054" i="6"/>
  <c r="O5042" i="6"/>
  <c r="O5030" i="6"/>
  <c r="O5018" i="6"/>
  <c r="O5006" i="6"/>
  <c r="O4994" i="6"/>
  <c r="O4982" i="6"/>
  <c r="O4970" i="6"/>
  <c r="O4958" i="6"/>
  <c r="O4946" i="6"/>
  <c r="O4934" i="6"/>
  <c r="O4922" i="6"/>
  <c r="O4910" i="6"/>
  <c r="O4898" i="6"/>
  <c r="O4886" i="6"/>
  <c r="O4874" i="6"/>
  <c r="O4862" i="6"/>
  <c r="O4850" i="6"/>
  <c r="O4838" i="6"/>
  <c r="O4826" i="6"/>
  <c r="O4814" i="6"/>
  <c r="O4802" i="6"/>
  <c r="O4790" i="6"/>
  <c r="O4778" i="6"/>
  <c r="O4766" i="6"/>
  <c r="O4754" i="6"/>
  <c r="O4742" i="6"/>
  <c r="O4730" i="6"/>
  <c r="O4718" i="6"/>
  <c r="O4706" i="6"/>
  <c r="O4694" i="6"/>
  <c r="O4682" i="6"/>
  <c r="O4670" i="6"/>
  <c r="O4658" i="6"/>
  <c r="O4646" i="6"/>
  <c r="O4634" i="6"/>
  <c r="O4622" i="6"/>
  <c r="O4610" i="6"/>
  <c r="O4598" i="6"/>
  <c r="O4586" i="6"/>
  <c r="O4574" i="6"/>
  <c r="O4562" i="6"/>
  <c r="O4550" i="6"/>
  <c r="O4538" i="6"/>
  <c r="O4526" i="6"/>
  <c r="O4514" i="6"/>
  <c r="O4502" i="6"/>
  <c r="O4490" i="6"/>
  <c r="O4478" i="6"/>
  <c r="O4466" i="6"/>
  <c r="O4454" i="6"/>
  <c r="O4442" i="6"/>
  <c r="O4430" i="6"/>
  <c r="O4418" i="6"/>
  <c r="O4406" i="6"/>
  <c r="O4394" i="6"/>
  <c r="O4382" i="6"/>
  <c r="O4370" i="6"/>
  <c r="O4358" i="6"/>
  <c r="O4346" i="6"/>
  <c r="O4334" i="6"/>
  <c r="O4322" i="6"/>
  <c r="O5553" i="6"/>
  <c r="O5517" i="6"/>
  <c r="O5481" i="6"/>
  <c r="O5445" i="6"/>
  <c r="O5409" i="6"/>
  <c r="O5373" i="6"/>
  <c r="O5247" i="6"/>
  <c r="O5235" i="6"/>
  <c r="O5217" i="6"/>
  <c r="O5205" i="6"/>
  <c r="O5193" i="6"/>
  <c r="O5181" i="6"/>
  <c r="O5169" i="6"/>
  <c r="O5157" i="6"/>
  <c r="O5145" i="6"/>
  <c r="O5133" i="6"/>
  <c r="O5121" i="6"/>
  <c r="O5109" i="6"/>
  <c r="O5097" i="6"/>
  <c r="O5085" i="6"/>
  <c r="O5073" i="6"/>
  <c r="O5061" i="6"/>
  <c r="O5049" i="6"/>
  <c r="O5037" i="6"/>
  <c r="O5025" i="6"/>
  <c r="O5013" i="6"/>
  <c r="O5001" i="6"/>
  <c r="O4989" i="6"/>
  <c r="O4977" i="6"/>
  <c r="O4965" i="6"/>
  <c r="O4953" i="6"/>
  <c r="O4941" i="6"/>
  <c r="O4929" i="6"/>
  <c r="O4917" i="6"/>
  <c r="O4905" i="6"/>
  <c r="O4893" i="6"/>
  <c r="O4881" i="6"/>
  <c r="O4869" i="6"/>
  <c r="O4857" i="6"/>
  <c r="O4845" i="6"/>
  <c r="O4833" i="6"/>
  <c r="O4821" i="6"/>
  <c r="O4809" i="6"/>
  <c r="O4797" i="6"/>
  <c r="O4785" i="6"/>
  <c r="O4773" i="6"/>
  <c r="O4761" i="6"/>
  <c r="O4749" i="6"/>
  <c r="O4737" i="6"/>
  <c r="O4725" i="6"/>
  <c r="O4713" i="6"/>
  <c r="O4701" i="6"/>
  <c r="O4689" i="6"/>
  <c r="O4677" i="6"/>
  <c r="O4665" i="6"/>
  <c r="O4653" i="6"/>
  <c r="O4641" i="6"/>
  <c r="O4629" i="6"/>
  <c r="O4617" i="6"/>
  <c r="O4605" i="6"/>
  <c r="O4593" i="6"/>
  <c r="O4581" i="6"/>
  <c r="O4569" i="6"/>
  <c r="O4557" i="6"/>
  <c r="O4545" i="6"/>
  <c r="O4533" i="6"/>
  <c r="O4521" i="6"/>
  <c r="O4509" i="6"/>
  <c r="O4497" i="6"/>
  <c r="O4485" i="6"/>
  <c r="O4473" i="6"/>
  <c r="O4461" i="6"/>
  <c r="O4449" i="6"/>
  <c r="O4437" i="6"/>
  <c r="O4425" i="6"/>
  <c r="O4413" i="6"/>
  <c r="O4401" i="6"/>
  <c r="O4389" i="6"/>
  <c r="O4377" i="6"/>
  <c r="O4365" i="6"/>
  <c r="O4353" i="6"/>
  <c r="O4341" i="6"/>
  <c r="O4329" i="6"/>
  <c r="O4317" i="6"/>
  <c r="O5531" i="6"/>
  <c r="O5495" i="6"/>
  <c r="O5459" i="6"/>
  <c r="O5423" i="6"/>
  <c r="O5387" i="6"/>
  <c r="O5351" i="6"/>
  <c r="O5337" i="6"/>
  <c r="O5325" i="6"/>
  <c r="O5313" i="6"/>
  <c r="O5301" i="6"/>
  <c r="O5289" i="6"/>
  <c r="O5265" i="6"/>
  <c r="O5220" i="6"/>
  <c r="O5213" i="6"/>
  <c r="O5200" i="6"/>
  <c r="O5188" i="6"/>
  <c r="O5176" i="6"/>
  <c r="O5164" i="6"/>
  <c r="O5152" i="6"/>
  <c r="O5140" i="6"/>
  <c r="O5128" i="6"/>
  <c r="O5116" i="6"/>
  <c r="O5104" i="6"/>
  <c r="O5092" i="6"/>
  <c r="O5080" i="6"/>
  <c r="O5068" i="6"/>
  <c r="O5056" i="6"/>
  <c r="O5044" i="6"/>
  <c r="O5032" i="6"/>
  <c r="O5020" i="6"/>
  <c r="O5008" i="6"/>
  <c r="O4996" i="6"/>
  <c r="O4984" i="6"/>
  <c r="O4972" i="6"/>
  <c r="O4960" i="6"/>
  <c r="O4948" i="6"/>
  <c r="O4936" i="6"/>
  <c r="O4924" i="6"/>
  <c r="O4912" i="6"/>
  <c r="O4900" i="6"/>
  <c r="O4888" i="6"/>
  <c r="O4876" i="6"/>
  <c r="O4864" i="6"/>
  <c r="O4852" i="6"/>
  <c r="O4840" i="6"/>
  <c r="O4828" i="6"/>
  <c r="O4816" i="6"/>
  <c r="O4804" i="6"/>
  <c r="O4792" i="6"/>
  <c r="O4780" i="6"/>
  <c r="O4768" i="6"/>
  <c r="O4756" i="6"/>
  <c r="O4744" i="6"/>
  <c r="O4732" i="6"/>
  <c r="O4720" i="6"/>
  <c r="O4708" i="6"/>
  <c r="O4696" i="6"/>
  <c r="O4684" i="6"/>
  <c r="O4672" i="6"/>
  <c r="O4660" i="6"/>
  <c r="O4648" i="6"/>
  <c r="O4636" i="6"/>
  <c r="O4624" i="6"/>
  <c r="O4612" i="6"/>
  <c r="O4600" i="6"/>
  <c r="O4588" i="6"/>
  <c r="O4576" i="6"/>
  <c r="O4564" i="6"/>
  <c r="O4552" i="6"/>
  <c r="O4540" i="6"/>
  <c r="O4528" i="6"/>
  <c r="O4516" i="6"/>
  <c r="O4504" i="6"/>
  <c r="O4492" i="6"/>
  <c r="O4480" i="6"/>
  <c r="O4468" i="6"/>
  <c r="O4456" i="6"/>
  <c r="O4444" i="6"/>
  <c r="O4432" i="6"/>
  <c r="O4420" i="6"/>
  <c r="O4408" i="6"/>
  <c r="O4396" i="6"/>
  <c r="O4384" i="6"/>
  <c r="O4372" i="6"/>
  <c r="O5795" i="6"/>
  <c r="O5687" i="6"/>
  <c r="O5579" i="6"/>
  <c r="O5243" i="6"/>
  <c r="O5231" i="6"/>
  <c r="O5227" i="6"/>
  <c r="O5223" i="6"/>
  <c r="O5195" i="6"/>
  <c r="O5183" i="6"/>
  <c r="O5171" i="6"/>
  <c r="O5159" i="6"/>
  <c r="O5147" i="6"/>
  <c r="O5135" i="6"/>
  <c r="O5123" i="6"/>
  <c r="O5111" i="6"/>
  <c r="O5099" i="6"/>
  <c r="O5087" i="6"/>
  <c r="O5075" i="6"/>
  <c r="O5063" i="6"/>
  <c r="O5051" i="6"/>
  <c r="O5039" i="6"/>
  <c r="O5027" i="6"/>
  <c r="O5015" i="6"/>
  <c r="O5003" i="6"/>
  <c r="O4991" i="6"/>
  <c r="O4979" i="6"/>
  <c r="O4967" i="6"/>
  <c r="O4955" i="6"/>
  <c r="O4943" i="6"/>
  <c r="O4931" i="6"/>
  <c r="O4919" i="6"/>
  <c r="O4907" i="6"/>
  <c r="O4895" i="6"/>
  <c r="O4883" i="6"/>
  <c r="O4871" i="6"/>
  <c r="O4859" i="6"/>
  <c r="O4847" i="6"/>
  <c r="O4835" i="6"/>
  <c r="O4823" i="6"/>
  <c r="O4811" i="6"/>
  <c r="O4799" i="6"/>
  <c r="O4787" i="6"/>
  <c r="O4775" i="6"/>
  <c r="O4763" i="6"/>
  <c r="O4751" i="6"/>
  <c r="O4739" i="6"/>
  <c r="O4727" i="6"/>
  <c r="O4715" i="6"/>
  <c r="O4703" i="6"/>
  <c r="O4691" i="6"/>
  <c r="O4679" i="6"/>
  <c r="O4667" i="6"/>
  <c r="O4655" i="6"/>
  <c r="O4643" i="6"/>
  <c r="O4631" i="6"/>
  <c r="O4619" i="6"/>
  <c r="O4607" i="6"/>
  <c r="O4595" i="6"/>
  <c r="O4583" i="6"/>
  <c r="O4571" i="6"/>
  <c r="O4559" i="6"/>
  <c r="O4547" i="6"/>
  <c r="O4535" i="6"/>
  <c r="O4523" i="6"/>
  <c r="O4511" i="6"/>
  <c r="O4499" i="6"/>
  <c r="O4487" i="6"/>
  <c r="O4475" i="6"/>
  <c r="O4463" i="6"/>
  <c r="O4451" i="6"/>
  <c r="O4439" i="6"/>
  <c r="O4427" i="6"/>
  <c r="O4415" i="6"/>
  <c r="O4403" i="6"/>
  <c r="O4391" i="6"/>
  <c r="O4379" i="6"/>
  <c r="O4367" i="6"/>
  <c r="O4355" i="6"/>
  <c r="O4343" i="6"/>
  <c r="O4331" i="6"/>
  <c r="O5268" i="6"/>
  <c r="O5259" i="6"/>
  <c r="O5255" i="6"/>
  <c r="O5210" i="6"/>
  <c r="O5207" i="6"/>
  <c r="O5202" i="6"/>
  <c r="O5190" i="6"/>
  <c r="O5178" i="6"/>
  <c r="O5166" i="6"/>
  <c r="O5154" i="6"/>
  <c r="O5142" i="6"/>
  <c r="O5130" i="6"/>
  <c r="O5118" i="6"/>
  <c r="O5106" i="6"/>
  <c r="O5094" i="6"/>
  <c r="O5082" i="6"/>
  <c r="O5070" i="6"/>
  <c r="O5058" i="6"/>
  <c r="O5046" i="6"/>
  <c r="O5034" i="6"/>
  <c r="O5022" i="6"/>
  <c r="O5010" i="6"/>
  <c r="O4998" i="6"/>
  <c r="O4986" i="6"/>
  <c r="O4974" i="6"/>
  <c r="O4962" i="6"/>
  <c r="O4950" i="6"/>
  <c r="O4938" i="6"/>
  <c r="O4926" i="6"/>
  <c r="O4914" i="6"/>
  <c r="O4902" i="6"/>
  <c r="O4890" i="6"/>
  <c r="O4878" i="6"/>
  <c r="O4866" i="6"/>
  <c r="O4854" i="6"/>
  <c r="O4842" i="6"/>
  <c r="O4830" i="6"/>
  <c r="O4818" i="6"/>
  <c r="O4806" i="6"/>
  <c r="O4794" i="6"/>
  <c r="O4782" i="6"/>
  <c r="O4770" i="6"/>
  <c r="O4758" i="6"/>
  <c r="O4746" i="6"/>
  <c r="O4734" i="6"/>
  <c r="O4722" i="6"/>
  <c r="O4710" i="6"/>
  <c r="O4698" i="6"/>
  <c r="O4686" i="6"/>
  <c r="O4674" i="6"/>
  <c r="O4662" i="6"/>
  <c r="O4650" i="6"/>
  <c r="O4638" i="6"/>
  <c r="O4626" i="6"/>
  <c r="O4614" i="6"/>
  <c r="O4602" i="6"/>
  <c r="O4590" i="6"/>
  <c r="O4578" i="6"/>
  <c r="O4566" i="6"/>
  <c r="O4554" i="6"/>
  <c r="O4542" i="6"/>
  <c r="O4530" i="6"/>
  <c r="O4518" i="6"/>
  <c r="O4506" i="6"/>
  <c r="O4494" i="6"/>
  <c r="O4482" i="6"/>
  <c r="O4470" i="6"/>
  <c r="O4458" i="6"/>
  <c r="O4446" i="6"/>
  <c r="O4434" i="6"/>
  <c r="O4422" i="6"/>
  <c r="O4410" i="6"/>
  <c r="O4398" i="6"/>
  <c r="O4386" i="6"/>
  <c r="O4374" i="6"/>
  <c r="O4362" i="6"/>
  <c r="O4350" i="6"/>
  <c r="O4338" i="6"/>
  <c r="O4326" i="6"/>
  <c r="O6487" i="6"/>
  <c r="O5529" i="6"/>
  <c r="O5493" i="6"/>
  <c r="O5457" i="6"/>
  <c r="O5421" i="6"/>
  <c r="O5385" i="6"/>
  <c r="O5349" i="6"/>
  <c r="O5246" i="6"/>
  <c r="O5234" i="6"/>
  <c r="O5197" i="6"/>
  <c r="O5185" i="6"/>
  <c r="O5173" i="6"/>
  <c r="O5161" i="6"/>
  <c r="O5149" i="6"/>
  <c r="O5137" i="6"/>
  <c r="O5125" i="6"/>
  <c r="O5113" i="6"/>
  <c r="O5101" i="6"/>
  <c r="O5089" i="6"/>
  <c r="O5077" i="6"/>
  <c r="O5065" i="6"/>
  <c r="O5053" i="6"/>
  <c r="O5041" i="6"/>
  <c r="O5029" i="6"/>
  <c r="O5017" i="6"/>
  <c r="O5005" i="6"/>
  <c r="O4993" i="6"/>
  <c r="O4981" i="6"/>
  <c r="O4969" i="6"/>
  <c r="O4957" i="6"/>
  <c r="O4945" i="6"/>
  <c r="O4933" i="6"/>
  <c r="O4921" i="6"/>
  <c r="O4909" i="6"/>
  <c r="O4897" i="6"/>
  <c r="O4885" i="6"/>
  <c r="O4873" i="6"/>
  <c r="O4861" i="6"/>
  <c r="O4849" i="6"/>
  <c r="O4837" i="6"/>
  <c r="O4825" i="6"/>
  <c r="O4813" i="6"/>
  <c r="O4801" i="6"/>
  <c r="O4789" i="6"/>
  <c r="O4777" i="6"/>
  <c r="O4765" i="6"/>
  <c r="O4753" i="6"/>
  <c r="O4741" i="6"/>
  <c r="O4729" i="6"/>
  <c r="O4717" i="6"/>
  <c r="O4705" i="6"/>
  <c r="O4693" i="6"/>
  <c r="O4681" i="6"/>
  <c r="O4669" i="6"/>
  <c r="O4657" i="6"/>
  <c r="O4645" i="6"/>
  <c r="O4633" i="6"/>
  <c r="O4621" i="6"/>
  <c r="O4609" i="6"/>
  <c r="O4597" i="6"/>
  <c r="O4585" i="6"/>
  <c r="O4573" i="6"/>
  <c r="O4561" i="6"/>
  <c r="O4549" i="6"/>
  <c r="O4537" i="6"/>
  <c r="O4525" i="6"/>
  <c r="O4513" i="6"/>
  <c r="O4501" i="6"/>
  <c r="O4489" i="6"/>
  <c r="O4477" i="6"/>
  <c r="O4465" i="6"/>
  <c r="O4453" i="6"/>
  <c r="O4441" i="6"/>
  <c r="O4429" i="6"/>
  <c r="O4417" i="6"/>
  <c r="O4405" i="6"/>
  <c r="O4393" i="6"/>
  <c r="O4381" i="6"/>
  <c r="O4369" i="6"/>
  <c r="O6415" i="6"/>
  <c r="O5543" i="6"/>
  <c r="O5507" i="6"/>
  <c r="O5471" i="6"/>
  <c r="O5435" i="6"/>
  <c r="O5399" i="6"/>
  <c r="O5363" i="6"/>
  <c r="O5277" i="6"/>
  <c r="O5219" i="6"/>
  <c r="O5204" i="6"/>
  <c r="O5192" i="6"/>
  <c r="O5180" i="6"/>
  <c r="O5168" i="6"/>
  <c r="O5156" i="6"/>
  <c r="O5144" i="6"/>
  <c r="O5132" i="6"/>
  <c r="O5120" i="6"/>
  <c r="O5108" i="6"/>
  <c r="O5096" i="6"/>
  <c r="O5084" i="6"/>
  <c r="O5072" i="6"/>
  <c r="O5060" i="6"/>
  <c r="O5048" i="6"/>
  <c r="O5036" i="6"/>
  <c r="O5024" i="6"/>
  <c r="O5012" i="6"/>
  <c r="O5000" i="6"/>
  <c r="O4988" i="6"/>
  <c r="O4976" i="6"/>
  <c r="O4964" i="6"/>
  <c r="O4952" i="6"/>
  <c r="O4940" i="6"/>
  <c r="O4928" i="6"/>
  <c r="O4916" i="6"/>
  <c r="O4904" i="6"/>
  <c r="O4892" i="6"/>
  <c r="O4880" i="6"/>
  <c r="O4868" i="6"/>
  <c r="O4856" i="6"/>
  <c r="O4844" i="6"/>
  <c r="O4832" i="6"/>
  <c r="O4820" i="6"/>
  <c r="O4808" i="6"/>
  <c r="O4796" i="6"/>
  <c r="O4784" i="6"/>
  <c r="O4772" i="6"/>
  <c r="O4760" i="6"/>
  <c r="O4748" i="6"/>
  <c r="O4736" i="6"/>
  <c r="O4724" i="6"/>
  <c r="O4712" i="6"/>
  <c r="O4700" i="6"/>
  <c r="O4688" i="6"/>
  <c r="O4676" i="6"/>
  <c r="O4664" i="6"/>
  <c r="O4652" i="6"/>
  <c r="O4640" i="6"/>
  <c r="O4628" i="6"/>
  <c r="O4616" i="6"/>
  <c r="O4604" i="6"/>
  <c r="O4592" i="6"/>
  <c r="O4580" i="6"/>
  <c r="O4568" i="6"/>
  <c r="O4556" i="6"/>
  <c r="O4544" i="6"/>
  <c r="O4532" i="6"/>
  <c r="O4520" i="6"/>
  <c r="O4508" i="6"/>
  <c r="O4496" i="6"/>
  <c r="O4484" i="6"/>
  <c r="O4472" i="6"/>
  <c r="O4460" i="6"/>
  <c r="O4448" i="6"/>
  <c r="O4436" i="6"/>
  <c r="O4424" i="6"/>
  <c r="O4412" i="6"/>
  <c r="O4400" i="6"/>
  <c r="O4388" i="6"/>
  <c r="O4376" i="6"/>
  <c r="O4364" i="6"/>
  <c r="O4352" i="6"/>
  <c r="O4340" i="6"/>
  <c r="O4328" i="6"/>
  <c r="O6343" i="6"/>
  <c r="O5759" i="6"/>
  <c r="O5651" i="6"/>
  <c r="O5328" i="6"/>
  <c r="O5316" i="6"/>
  <c r="O5304" i="6"/>
  <c r="O5292" i="6"/>
  <c r="O5258" i="6"/>
  <c r="O5215" i="6"/>
  <c r="O5199" i="6"/>
  <c r="O5187" i="6"/>
  <c r="O5175" i="6"/>
  <c r="O5163" i="6"/>
  <c r="O5151" i="6"/>
  <c r="O5139" i="6"/>
  <c r="O5127" i="6"/>
  <c r="O5115" i="6"/>
  <c r="O5103" i="6"/>
  <c r="O5091" i="6"/>
  <c r="O5079" i="6"/>
  <c r="O5067" i="6"/>
  <c r="O5055" i="6"/>
  <c r="O5043" i="6"/>
  <c r="O5031" i="6"/>
  <c r="O5019" i="6"/>
  <c r="O5007" i="6"/>
  <c r="O4995" i="6"/>
  <c r="O4983" i="6"/>
  <c r="O4971" i="6"/>
  <c r="O4959" i="6"/>
  <c r="O4947" i="6"/>
  <c r="O4935" i="6"/>
  <c r="O4923" i="6"/>
  <c r="O4911" i="6"/>
  <c r="O4899" i="6"/>
  <c r="O4887" i="6"/>
  <c r="O4875" i="6"/>
  <c r="O4863" i="6"/>
  <c r="O4851" i="6"/>
  <c r="O4839" i="6"/>
  <c r="O4827" i="6"/>
  <c r="O4815" i="6"/>
  <c r="O4803" i="6"/>
  <c r="O4791" i="6"/>
  <c r="O4779" i="6"/>
  <c r="O4767" i="6"/>
  <c r="O4755" i="6"/>
  <c r="O4743" i="6"/>
  <c r="O4731" i="6"/>
  <c r="O4719" i="6"/>
  <c r="O4707" i="6"/>
  <c r="O4695" i="6"/>
  <c r="O4683" i="6"/>
  <c r="O4671" i="6"/>
  <c r="O4659" i="6"/>
  <c r="O4647" i="6"/>
  <c r="O4635" i="6"/>
  <c r="O4623" i="6"/>
  <c r="O4611" i="6"/>
  <c r="O4599" i="6"/>
  <c r="O4587" i="6"/>
  <c r="O4575" i="6"/>
  <c r="O4563" i="6"/>
  <c r="O4551" i="6"/>
  <c r="O4539" i="6"/>
  <c r="O4527" i="6"/>
  <c r="O4515" i="6"/>
  <c r="O4503" i="6"/>
  <c r="O4491" i="6"/>
  <c r="O4479" i="6"/>
  <c r="O4467" i="6"/>
  <c r="O4455" i="6"/>
  <c r="O4443" i="6"/>
  <c r="O4431" i="6"/>
  <c r="O4419" i="6"/>
  <c r="O4407" i="6"/>
  <c r="O4395" i="6"/>
  <c r="O4383" i="6"/>
  <c r="O4371" i="6"/>
  <c r="O4359" i="6"/>
  <c r="O4347" i="6"/>
  <c r="O4335" i="6"/>
  <c r="O4323" i="6"/>
  <c r="O6271" i="6"/>
  <c r="O5280" i="6"/>
  <c r="O5271" i="6"/>
  <c r="O5267" i="6"/>
  <c r="O5249" i="6"/>
  <c r="O5237" i="6"/>
  <c r="O5222" i="6"/>
  <c r="O5209" i="6"/>
  <c r="O5194" i="6"/>
  <c r="O5182" i="6"/>
  <c r="O5170" i="6"/>
  <c r="O5158" i="6"/>
  <c r="O5146" i="6"/>
  <c r="O5134" i="6"/>
  <c r="O5122" i="6"/>
  <c r="O5110" i="6"/>
  <c r="O5098" i="6"/>
  <c r="O5086" i="6"/>
  <c r="O5074" i="6"/>
  <c r="O5062" i="6"/>
  <c r="O5050" i="6"/>
  <c r="O5038" i="6"/>
  <c r="O5026" i="6"/>
  <c r="O5014" i="6"/>
  <c r="O5002" i="6"/>
  <c r="O4990" i="6"/>
  <c r="O4978" i="6"/>
  <c r="O4966" i="6"/>
  <c r="O4954" i="6"/>
  <c r="O4942" i="6"/>
  <c r="O4930" i="6"/>
  <c r="O4918" i="6"/>
  <c r="O4906" i="6"/>
  <c r="O4894" i="6"/>
  <c r="O4882" i="6"/>
  <c r="O4870" i="6"/>
  <c r="O4858" i="6"/>
  <c r="O4846" i="6"/>
  <c r="O4834" i="6"/>
  <c r="O4822" i="6"/>
  <c r="O4810" i="6"/>
  <c r="O4798" i="6"/>
  <c r="O4786" i="6"/>
  <c r="O4774" i="6"/>
  <c r="O4762" i="6"/>
  <c r="O4750" i="6"/>
  <c r="O4738" i="6"/>
  <c r="O4726" i="6"/>
  <c r="O4714" i="6"/>
  <c r="O4702" i="6"/>
  <c r="O4690" i="6"/>
  <c r="O4678" i="6"/>
  <c r="O4666" i="6"/>
  <c r="O4654" i="6"/>
  <c r="O4642" i="6"/>
  <c r="O4630" i="6"/>
  <c r="O4618" i="6"/>
  <c r="O4606" i="6"/>
  <c r="O4594" i="6"/>
  <c r="O4582" i="6"/>
  <c r="O4570" i="6"/>
  <c r="O4558" i="6"/>
  <c r="O4546" i="6"/>
  <c r="O4534" i="6"/>
  <c r="O4522" i="6"/>
  <c r="O4510" i="6"/>
  <c r="O4498" i="6"/>
  <c r="O4486" i="6"/>
  <c r="O4474" i="6"/>
  <c r="O4462" i="6"/>
  <c r="O4450" i="6"/>
  <c r="O4438" i="6"/>
  <c r="O4426" i="6"/>
  <c r="O4414" i="6"/>
  <c r="O4402" i="6"/>
  <c r="O4390" i="6"/>
  <c r="O6199" i="6"/>
  <c r="O5541" i="6"/>
  <c r="O5505" i="6"/>
  <c r="O5469" i="6"/>
  <c r="O5433" i="6"/>
  <c r="O5397" i="6"/>
  <c r="O5361" i="6"/>
  <c r="O5241" i="6"/>
  <c r="O5229" i="6"/>
  <c r="O5225" i="6"/>
  <c r="O5201" i="6"/>
  <c r="O5189" i="6"/>
  <c r="O5177" i="6"/>
  <c r="O5165" i="6"/>
  <c r="O5153" i="6"/>
  <c r="O5141" i="6"/>
  <c r="O5129" i="6"/>
  <c r="O5117" i="6"/>
  <c r="O5105" i="6"/>
  <c r="O5093" i="6"/>
  <c r="O5081" i="6"/>
  <c r="O5069" i="6"/>
  <c r="O5057" i="6"/>
  <c r="O5045" i="6"/>
  <c r="O5033" i="6"/>
  <c r="O5021" i="6"/>
  <c r="O5009" i="6"/>
  <c r="O4997" i="6"/>
  <c r="O4985" i="6"/>
  <c r="O4973" i="6"/>
  <c r="O4961" i="6"/>
  <c r="O4949" i="6"/>
  <c r="O4937" i="6"/>
  <c r="O4925" i="6"/>
  <c r="O4913" i="6"/>
  <c r="O4901" i="6"/>
  <c r="O4889" i="6"/>
  <c r="O4877" i="6"/>
  <c r="O4865" i="6"/>
  <c r="O4853" i="6"/>
  <c r="O4841" i="6"/>
  <c r="O4829" i="6"/>
  <c r="O4817" i="6"/>
  <c r="O4805" i="6"/>
  <c r="O4793" i="6"/>
  <c r="O4781" i="6"/>
  <c r="O4769" i="6"/>
  <c r="O4757" i="6"/>
  <c r="O4745" i="6"/>
  <c r="O4733" i="6"/>
  <c r="O4721" i="6"/>
  <c r="O4709" i="6"/>
  <c r="O4697" i="6"/>
  <c r="O4685" i="6"/>
  <c r="O4673" i="6"/>
  <c r="O4661" i="6"/>
  <c r="O4649" i="6"/>
  <c r="O4637" i="6"/>
  <c r="O4625" i="6"/>
  <c r="O4613" i="6"/>
  <c r="O4601" i="6"/>
  <c r="O4589" i="6"/>
  <c r="O4577" i="6"/>
  <c r="O4565" i="6"/>
  <c r="O4553" i="6"/>
  <c r="O4541" i="6"/>
  <c r="O4529" i="6"/>
  <c r="O4517" i="6"/>
  <c r="O4505" i="6"/>
  <c r="O4493" i="6"/>
  <c r="O4481" i="6"/>
  <c r="O4469" i="6"/>
  <c r="O4457" i="6"/>
  <c r="O4445" i="6"/>
  <c r="O4433" i="6"/>
  <c r="O4421" i="6"/>
  <c r="O4409" i="6"/>
  <c r="O4397" i="6"/>
  <c r="O4385" i="6"/>
  <c r="O6127" i="6"/>
  <c r="O5555" i="6"/>
  <c r="O5519" i="6"/>
  <c r="O5483" i="6"/>
  <c r="O5447" i="6"/>
  <c r="O5411" i="6"/>
  <c r="O5375" i="6"/>
  <c r="O5339" i="6"/>
  <c r="O5327" i="6"/>
  <c r="O5315" i="6"/>
  <c r="O5303" i="6"/>
  <c r="O5291" i="6"/>
  <c r="O5253" i="6"/>
  <c r="O5196" i="6"/>
  <c r="O5184" i="6"/>
  <c r="O5172" i="6"/>
  <c r="O5160" i="6"/>
  <c r="O5148" i="6"/>
  <c r="O5136" i="6"/>
  <c r="O5124" i="6"/>
  <c r="O5112" i="6"/>
  <c r="O5100" i="6"/>
  <c r="O5088" i="6"/>
  <c r="O5270" i="6"/>
  <c r="O5047" i="6"/>
  <c r="O5011" i="6"/>
  <c r="O4975" i="6"/>
  <c r="O4939" i="6"/>
  <c r="O4903" i="6"/>
  <c r="O4867" i="6"/>
  <c r="O4831" i="6"/>
  <c r="O4795" i="6"/>
  <c r="O4759" i="6"/>
  <c r="O4723" i="6"/>
  <c r="O4687" i="6"/>
  <c r="O4651" i="6"/>
  <c r="O4615" i="6"/>
  <c r="O4579" i="6"/>
  <c r="O4543" i="6"/>
  <c r="O4507" i="6"/>
  <c r="O4471" i="6"/>
  <c r="O4435" i="6"/>
  <c r="O4399" i="6"/>
  <c r="O4319" i="6"/>
  <c r="O4301" i="6"/>
  <c r="O4289" i="6"/>
  <c r="O4277" i="6"/>
  <c r="O4265" i="6"/>
  <c r="O4253" i="6"/>
  <c r="O4241" i="6"/>
  <c r="O4229" i="6"/>
  <c r="O4217" i="6"/>
  <c r="O4205" i="6"/>
  <c r="O4193" i="6"/>
  <c r="O4181" i="6"/>
  <c r="O4169" i="6"/>
  <c r="O4157" i="6"/>
  <c r="O4145" i="6"/>
  <c r="O4133" i="6"/>
  <c r="O4121" i="6"/>
  <c r="O4109" i="6"/>
  <c r="O4097" i="6"/>
  <c r="O4085" i="6"/>
  <c r="O4073" i="6"/>
  <c r="O4061" i="6"/>
  <c r="O4049" i="6"/>
  <c r="O4037" i="6"/>
  <c r="O4025" i="6"/>
  <c r="O4013" i="6"/>
  <c r="O4001" i="6"/>
  <c r="O3989" i="6"/>
  <c r="O3977" i="6"/>
  <c r="O3965" i="6"/>
  <c r="O3953" i="6"/>
  <c r="O3941" i="6"/>
  <c r="O3929" i="6"/>
  <c r="O3917" i="6"/>
  <c r="O3905" i="6"/>
  <c r="O3893" i="6"/>
  <c r="O3881" i="6"/>
  <c r="O3869" i="6"/>
  <c r="O3857" i="6"/>
  <c r="O3845" i="6"/>
  <c r="O3833" i="6"/>
  <c r="O3821" i="6"/>
  <c r="O5191" i="6"/>
  <c r="O5155" i="6"/>
  <c r="O5119" i="6"/>
  <c r="O5083" i="6"/>
  <c r="O4354" i="6"/>
  <c r="O4342" i="6"/>
  <c r="O4330" i="6"/>
  <c r="O4313" i="6"/>
  <c r="O4308" i="6"/>
  <c r="O4296" i="6"/>
  <c r="O4284" i="6"/>
  <c r="O4272" i="6"/>
  <c r="O4260" i="6"/>
  <c r="O4248" i="6"/>
  <c r="O4236" i="6"/>
  <c r="O4224" i="6"/>
  <c r="O4212" i="6"/>
  <c r="O4200" i="6"/>
  <c r="O4188" i="6"/>
  <c r="O4176" i="6"/>
  <c r="O4164" i="6"/>
  <c r="O4152" i="6"/>
  <c r="O4140" i="6"/>
  <c r="O4128" i="6"/>
  <c r="O4116" i="6"/>
  <c r="O4104" i="6"/>
  <c r="O4092" i="6"/>
  <c r="O4080" i="6"/>
  <c r="O4068" i="6"/>
  <c r="O4056" i="6"/>
  <c r="O4044" i="6"/>
  <c r="O4032" i="6"/>
  <c r="O4020" i="6"/>
  <c r="O4008" i="6"/>
  <c r="O3996" i="6"/>
  <c r="O3984" i="6"/>
  <c r="O3972" i="6"/>
  <c r="O3960" i="6"/>
  <c r="O3948" i="6"/>
  <c r="O3936" i="6"/>
  <c r="O3924" i="6"/>
  <c r="O3912" i="6"/>
  <c r="O3900" i="6"/>
  <c r="O3888" i="6"/>
  <c r="O3876" i="6"/>
  <c r="O3864" i="6"/>
  <c r="O4366" i="6"/>
  <c r="O4303" i="6"/>
  <c r="O4291" i="6"/>
  <c r="O4279" i="6"/>
  <c r="O4267" i="6"/>
  <c r="O4255" i="6"/>
  <c r="O4243" i="6"/>
  <c r="O4231" i="6"/>
  <c r="O4219" i="6"/>
  <c r="O4207" i="6"/>
  <c r="O4195" i="6"/>
  <c r="O4183" i="6"/>
  <c r="O4171" i="6"/>
  <c r="O4159" i="6"/>
  <c r="O4147" i="6"/>
  <c r="O4135" i="6"/>
  <c r="O4123" i="6"/>
  <c r="O4111" i="6"/>
  <c r="O4099" i="6"/>
  <c r="O4087" i="6"/>
  <c r="O4075" i="6"/>
  <c r="O4063" i="6"/>
  <c r="O4051" i="6"/>
  <c r="O4039" i="6"/>
  <c r="O4027" i="6"/>
  <c r="O4015" i="6"/>
  <c r="O4003" i="6"/>
  <c r="O3991" i="6"/>
  <c r="O3979" i="6"/>
  <c r="O3967" i="6"/>
  <c r="O3955" i="6"/>
  <c r="O3943" i="6"/>
  <c r="O3931" i="6"/>
  <c r="O3919" i="6"/>
  <c r="O3907" i="6"/>
  <c r="O3895" i="6"/>
  <c r="O3883" i="6"/>
  <c r="O3871" i="6"/>
  <c r="O3859" i="6"/>
  <c r="O3847" i="6"/>
  <c r="O3835" i="6"/>
  <c r="O3823" i="6"/>
  <c r="O5831" i="6"/>
  <c r="O5052" i="6"/>
  <c r="O5016" i="6"/>
  <c r="O4980" i="6"/>
  <c r="O4944" i="6"/>
  <c r="O4908" i="6"/>
  <c r="O4872" i="6"/>
  <c r="O4836" i="6"/>
  <c r="O4800" i="6"/>
  <c r="O4764" i="6"/>
  <c r="O4728" i="6"/>
  <c r="O4692" i="6"/>
  <c r="O4656" i="6"/>
  <c r="O4620" i="6"/>
  <c r="O4584" i="6"/>
  <c r="O4548" i="6"/>
  <c r="O4512" i="6"/>
  <c r="O4476" i="6"/>
  <c r="O4440" i="6"/>
  <c r="O4404" i="6"/>
  <c r="O4318" i="6"/>
  <c r="O4310" i="6"/>
  <c r="O4298" i="6"/>
  <c r="O4286" i="6"/>
  <c r="O4274" i="6"/>
  <c r="O4262" i="6"/>
  <c r="O4250" i="6"/>
  <c r="O4238" i="6"/>
  <c r="O4226" i="6"/>
  <c r="O4214" i="6"/>
  <c r="O4202" i="6"/>
  <c r="O4190" i="6"/>
  <c r="O4178" i="6"/>
  <c r="O4166" i="6"/>
  <c r="O4154" i="6"/>
  <c r="O4142" i="6"/>
  <c r="O4130" i="6"/>
  <c r="O4118" i="6"/>
  <c r="O4106" i="6"/>
  <c r="O4094" i="6"/>
  <c r="O4082" i="6"/>
  <c r="O4070" i="6"/>
  <c r="O4058" i="6"/>
  <c r="O4046" i="6"/>
  <c r="O4034" i="6"/>
  <c r="O4022" i="6"/>
  <c r="O4010" i="6"/>
  <c r="O3998" i="6"/>
  <c r="O3986" i="6"/>
  <c r="O3974" i="6"/>
  <c r="O3962" i="6"/>
  <c r="O3950" i="6"/>
  <c r="O3938" i="6"/>
  <c r="O3926" i="6"/>
  <c r="O3914" i="6"/>
  <c r="O3902" i="6"/>
  <c r="O5059" i="6"/>
  <c r="O5023" i="6"/>
  <c r="O4987" i="6"/>
  <c r="O4951" i="6"/>
  <c r="O4915" i="6"/>
  <c r="O4879" i="6"/>
  <c r="O4843" i="6"/>
  <c r="O4807" i="6"/>
  <c r="O4771" i="6"/>
  <c r="O4735" i="6"/>
  <c r="O4699" i="6"/>
  <c r="O4663" i="6"/>
  <c r="O4627" i="6"/>
  <c r="O4591" i="6"/>
  <c r="O4555" i="6"/>
  <c r="O4519" i="6"/>
  <c r="O4483" i="6"/>
  <c r="O4447" i="6"/>
  <c r="O4411" i="6"/>
  <c r="O4361" i="6"/>
  <c r="O4357" i="6"/>
  <c r="O4349" i="6"/>
  <c r="O4345" i="6"/>
  <c r="O4337" i="6"/>
  <c r="O4333" i="6"/>
  <c r="O4325" i="6"/>
  <c r="O4315" i="6"/>
  <c r="O4305" i="6"/>
  <c r="O4293" i="6"/>
  <c r="O4281" i="6"/>
  <c r="O4269" i="6"/>
  <c r="O4257" i="6"/>
  <c r="O4245" i="6"/>
  <c r="O4233" i="6"/>
  <c r="O4221" i="6"/>
  <c r="O4209" i="6"/>
  <c r="O4197" i="6"/>
  <c r="O4185" i="6"/>
  <c r="O4173" i="6"/>
  <c r="O4161" i="6"/>
  <c r="O4149" i="6"/>
  <c r="O4137" i="6"/>
  <c r="O4125" i="6"/>
  <c r="O4113" i="6"/>
  <c r="O4101" i="6"/>
  <c r="O4089" i="6"/>
  <c r="O4077" i="6"/>
  <c r="O4065" i="6"/>
  <c r="O4053" i="6"/>
  <c r="O4041" i="6"/>
  <c r="O4029" i="6"/>
  <c r="O4017" i="6"/>
  <c r="O4005" i="6"/>
  <c r="O3993" i="6"/>
  <c r="O3981" i="6"/>
  <c r="O3969" i="6"/>
  <c r="O3957" i="6"/>
  <c r="O3945" i="6"/>
  <c r="O6055" i="6"/>
  <c r="O5179" i="6"/>
  <c r="O5143" i="6"/>
  <c r="O5107" i="6"/>
  <c r="O4321" i="6"/>
  <c r="O4312" i="6"/>
  <c r="O4300" i="6"/>
  <c r="O4288" i="6"/>
  <c r="O4276" i="6"/>
  <c r="O4264" i="6"/>
  <c r="O4252" i="6"/>
  <c r="O4240" i="6"/>
  <c r="O4228" i="6"/>
  <c r="O4216" i="6"/>
  <c r="O4204" i="6"/>
  <c r="O4192" i="6"/>
  <c r="O4180" i="6"/>
  <c r="O4168" i="6"/>
  <c r="O4156" i="6"/>
  <c r="O4144" i="6"/>
  <c r="O4132" i="6"/>
  <c r="O4120" i="6"/>
  <c r="O4108" i="6"/>
  <c r="O4096" i="6"/>
  <c r="O4084" i="6"/>
  <c r="O4072" i="6"/>
  <c r="O4060" i="6"/>
  <c r="O4048" i="6"/>
  <c r="O4036" i="6"/>
  <c r="O4024" i="6"/>
  <c r="O4012" i="6"/>
  <c r="O4000" i="6"/>
  <c r="O3988" i="6"/>
  <c r="O3976" i="6"/>
  <c r="O3964" i="6"/>
  <c r="O3952" i="6"/>
  <c r="O3940" i="6"/>
  <c r="O3928" i="6"/>
  <c r="O3916" i="6"/>
  <c r="O3904" i="6"/>
  <c r="O3892" i="6"/>
  <c r="O5244" i="6"/>
  <c r="O4307" i="6"/>
  <c r="O4295" i="6"/>
  <c r="O4283" i="6"/>
  <c r="O4271" i="6"/>
  <c r="O4259" i="6"/>
  <c r="O4247" i="6"/>
  <c r="O4235" i="6"/>
  <c r="O4223" i="6"/>
  <c r="O4211" i="6"/>
  <c r="O4199" i="6"/>
  <c r="O4187" i="6"/>
  <c r="O4175" i="6"/>
  <c r="O4163" i="6"/>
  <c r="O4151" i="6"/>
  <c r="O4139" i="6"/>
  <c r="O4127" i="6"/>
  <c r="O4115" i="6"/>
  <c r="O4103" i="6"/>
  <c r="O4091" i="6"/>
  <c r="O4079" i="6"/>
  <c r="O4067" i="6"/>
  <c r="O4055" i="6"/>
  <c r="O4043" i="6"/>
  <c r="O4031" i="6"/>
  <c r="O4019" i="6"/>
  <c r="O4007" i="6"/>
  <c r="O3995" i="6"/>
  <c r="O3983" i="6"/>
  <c r="O3971" i="6"/>
  <c r="O3959" i="6"/>
  <c r="O3947" i="6"/>
  <c r="O3935" i="6"/>
  <c r="O3923" i="6"/>
  <c r="O3911" i="6"/>
  <c r="O3899" i="6"/>
  <c r="O3887" i="6"/>
  <c r="O3875" i="6"/>
  <c r="O3863" i="6"/>
  <c r="O3851" i="6"/>
  <c r="O3839" i="6"/>
  <c r="O3827" i="6"/>
  <c r="O5723" i="6"/>
  <c r="O5064" i="6"/>
  <c r="O5028" i="6"/>
  <c r="O4992" i="6"/>
  <c r="O4956" i="6"/>
  <c r="O4920" i="6"/>
  <c r="O4884" i="6"/>
  <c r="O4848" i="6"/>
  <c r="O4812" i="6"/>
  <c r="O4776" i="6"/>
  <c r="O4740" i="6"/>
  <c r="O4704" i="6"/>
  <c r="O4668" i="6"/>
  <c r="O4632" i="6"/>
  <c r="O4596" i="6"/>
  <c r="O4560" i="6"/>
  <c r="O4524" i="6"/>
  <c r="O4488" i="6"/>
  <c r="O4452" i="6"/>
  <c r="O4416" i="6"/>
  <c r="O4380" i="6"/>
  <c r="O4375" i="6"/>
  <c r="O4360" i="6"/>
  <c r="O4348" i="6"/>
  <c r="O4336" i="6"/>
  <c r="O4324" i="6"/>
  <c r="O4302" i="6"/>
  <c r="O4290" i="6"/>
  <c r="O4278" i="6"/>
  <c r="O4266" i="6"/>
  <c r="O4254" i="6"/>
  <c r="O4242" i="6"/>
  <c r="O4230" i="6"/>
  <c r="O4218" i="6"/>
  <c r="O4206" i="6"/>
  <c r="O4194" i="6"/>
  <c r="O4182" i="6"/>
  <c r="O4170" i="6"/>
  <c r="O4158" i="6"/>
  <c r="O4146" i="6"/>
  <c r="O4134" i="6"/>
  <c r="O4122" i="6"/>
  <c r="O4110" i="6"/>
  <c r="O4098" i="6"/>
  <c r="O4086" i="6"/>
  <c r="O4074" i="6"/>
  <c r="O4062" i="6"/>
  <c r="O4050" i="6"/>
  <c r="O4038" i="6"/>
  <c r="O4026" i="6"/>
  <c r="O4014" i="6"/>
  <c r="O4002" i="6"/>
  <c r="O3990" i="6"/>
  <c r="O3978" i="6"/>
  <c r="O3966" i="6"/>
  <c r="O3954" i="6"/>
  <c r="O3942" i="6"/>
  <c r="O3930" i="6"/>
  <c r="O3918" i="6"/>
  <c r="O3906" i="6"/>
  <c r="O3894" i="6"/>
  <c r="O3882" i="6"/>
  <c r="O5071" i="6"/>
  <c r="O5035" i="6"/>
  <c r="O4999" i="6"/>
  <c r="O4963" i="6"/>
  <c r="O4927" i="6"/>
  <c r="O4891" i="6"/>
  <c r="O4855" i="6"/>
  <c r="O4819" i="6"/>
  <c r="O4783" i="6"/>
  <c r="O4747" i="6"/>
  <c r="O4711" i="6"/>
  <c r="O4675" i="6"/>
  <c r="O4639" i="6"/>
  <c r="O4603" i="6"/>
  <c r="O4567" i="6"/>
  <c r="O4531" i="6"/>
  <c r="O4495" i="6"/>
  <c r="O4459" i="6"/>
  <c r="O4423" i="6"/>
  <c r="O4387" i="6"/>
  <c r="O4356" i="6"/>
  <c r="O4344" i="6"/>
  <c r="O4332" i="6"/>
  <c r="O4314" i="6"/>
  <c r="O4309" i="6"/>
  <c r="O4297" i="6"/>
  <c r="O4285" i="6"/>
  <c r="O4273" i="6"/>
  <c r="O4261" i="6"/>
  <c r="O4249" i="6"/>
  <c r="O4237" i="6"/>
  <c r="O4225" i="6"/>
  <c r="O4213" i="6"/>
  <c r="O4201" i="6"/>
  <c r="O4189" i="6"/>
  <c r="O4177" i="6"/>
  <c r="O4165" i="6"/>
  <c r="O4153" i="6"/>
  <c r="O4141" i="6"/>
  <c r="O4129" i="6"/>
  <c r="O4117" i="6"/>
  <c r="O4105" i="6"/>
  <c r="O4093" i="6"/>
  <c r="O4081" i="6"/>
  <c r="O4069" i="6"/>
  <c r="O4057" i="6"/>
  <c r="O4045" i="6"/>
  <c r="O4033" i="6"/>
  <c r="O4021" i="6"/>
  <c r="O4009" i="6"/>
  <c r="O3997" i="6"/>
  <c r="O3985" i="6"/>
  <c r="O3973" i="6"/>
  <c r="O3961" i="6"/>
  <c r="O3949" i="6"/>
  <c r="O3937" i="6"/>
  <c r="O3925" i="6"/>
  <c r="O3913" i="6"/>
  <c r="O3901" i="6"/>
  <c r="O3889" i="6"/>
  <c r="O3877" i="6"/>
  <c r="O3865" i="6"/>
  <c r="O5232" i="6"/>
  <c r="O5203" i="6"/>
  <c r="O5167" i="6"/>
  <c r="O5131" i="6"/>
  <c r="O5095" i="6"/>
  <c r="O4320" i="6"/>
  <c r="O4304" i="6"/>
  <c r="O4292" i="6"/>
  <c r="O4280" i="6"/>
  <c r="O4268" i="6"/>
  <c r="O4256" i="6"/>
  <c r="O4244" i="6"/>
  <c r="O4232" i="6"/>
  <c r="O4220" i="6"/>
  <c r="O4208" i="6"/>
  <c r="O4196" i="6"/>
  <c r="O4184" i="6"/>
  <c r="O4172" i="6"/>
  <c r="O4160" i="6"/>
  <c r="O4148" i="6"/>
  <c r="O4136" i="6"/>
  <c r="O4124" i="6"/>
  <c r="O4112" i="6"/>
  <c r="O4100" i="6"/>
  <c r="O4088" i="6"/>
  <c r="O4076" i="6"/>
  <c r="O4064" i="6"/>
  <c r="O4052" i="6"/>
  <c r="O4040" i="6"/>
  <c r="O4028" i="6"/>
  <c r="O4016" i="6"/>
  <c r="O4004" i="6"/>
  <c r="O3992" i="6"/>
  <c r="O3980" i="6"/>
  <c r="O3968" i="6"/>
  <c r="O3956" i="6"/>
  <c r="O3944" i="6"/>
  <c r="O3932" i="6"/>
  <c r="O3920" i="6"/>
  <c r="O3908" i="6"/>
  <c r="O3896" i="6"/>
  <c r="O3884" i="6"/>
  <c r="O3872" i="6"/>
  <c r="O3860" i="6"/>
  <c r="O3848" i="6"/>
  <c r="O3836" i="6"/>
  <c r="O3824" i="6"/>
  <c r="O5211" i="6"/>
  <c r="O4378" i="6"/>
  <c r="O4311" i="6"/>
  <c r="O4299" i="6"/>
  <c r="O4287" i="6"/>
  <c r="O4275" i="6"/>
  <c r="O4263" i="6"/>
  <c r="O4251" i="6"/>
  <c r="O4239" i="6"/>
  <c r="O4227" i="6"/>
  <c r="O4215" i="6"/>
  <c r="O4203" i="6"/>
  <c r="O4191" i="6"/>
  <c r="O4179" i="6"/>
  <c r="O4167" i="6"/>
  <c r="O4155" i="6"/>
  <c r="O4143" i="6"/>
  <c r="O4131" i="6"/>
  <c r="O4119" i="6"/>
  <c r="O4107" i="6"/>
  <c r="O4095" i="6"/>
  <c r="O4083" i="6"/>
  <c r="O4071" i="6"/>
  <c r="O4059" i="6"/>
  <c r="O4047" i="6"/>
  <c r="O4035" i="6"/>
  <c r="O4023" i="6"/>
  <c r="O4011" i="6"/>
  <c r="O3999" i="6"/>
  <c r="O3987" i="6"/>
  <c r="O3975" i="6"/>
  <c r="O3963" i="6"/>
  <c r="O3951" i="6"/>
  <c r="O3939" i="6"/>
  <c r="O3927" i="6"/>
  <c r="O3915" i="6"/>
  <c r="O3903" i="6"/>
  <c r="O3891" i="6"/>
  <c r="O3879" i="6"/>
  <c r="O3867" i="6"/>
  <c r="O4306" i="6"/>
  <c r="O4270" i="6"/>
  <c r="O4234" i="6"/>
  <c r="O4198" i="6"/>
  <c r="O4162" i="6"/>
  <c r="O4126" i="6"/>
  <c r="O4090" i="6"/>
  <c r="O4054" i="6"/>
  <c r="O4018" i="6"/>
  <c r="O3982" i="6"/>
  <c r="O3946" i="6"/>
  <c r="O3870" i="6"/>
  <c r="O3862" i="6"/>
  <c r="O3858" i="6"/>
  <c r="O3822" i="6"/>
  <c r="O3809" i="6"/>
  <c r="O3797" i="6"/>
  <c r="O3785" i="6"/>
  <c r="O3773" i="6"/>
  <c r="O3761" i="6"/>
  <c r="O3749" i="6"/>
  <c r="O3737" i="6"/>
  <c r="O3725" i="6"/>
  <c r="O3713" i="6"/>
  <c r="O3701" i="6"/>
  <c r="O3689" i="6"/>
  <c r="O3677" i="6"/>
  <c r="O3665" i="6"/>
  <c r="O3653" i="6"/>
  <c r="O3641" i="6"/>
  <c r="O3629" i="6"/>
  <c r="O3617" i="6"/>
  <c r="O3605" i="6"/>
  <c r="O3593" i="6"/>
  <c r="O3581" i="6"/>
  <c r="O3569" i="6"/>
  <c r="O3557" i="6"/>
  <c r="O3545" i="6"/>
  <c r="O3533" i="6"/>
  <c r="O3521" i="6"/>
  <c r="O3509" i="6"/>
  <c r="O3497" i="6"/>
  <c r="O3485" i="6"/>
  <c r="O3473" i="6"/>
  <c r="O3461" i="6"/>
  <c r="O3449" i="6"/>
  <c r="O3437" i="6"/>
  <c r="O3425" i="6"/>
  <c r="O3413" i="6"/>
  <c r="O3401" i="6"/>
  <c r="O3389" i="6"/>
  <c r="O3377" i="6"/>
  <c r="O3365" i="6"/>
  <c r="O3353" i="6"/>
  <c r="O3341" i="6"/>
  <c r="O3329" i="6"/>
  <c r="O3317" i="6"/>
  <c r="O3305" i="6"/>
  <c r="O3293" i="6"/>
  <c r="O3281" i="6"/>
  <c r="O3269" i="6"/>
  <c r="O3257" i="6"/>
  <c r="O3245" i="6"/>
  <c r="O3233" i="6"/>
  <c r="O3221" i="6"/>
  <c r="O3209" i="6"/>
  <c r="O3197" i="6"/>
  <c r="O3185" i="6"/>
  <c r="O3173" i="6"/>
  <c r="O3161" i="6"/>
  <c r="O3149" i="6"/>
  <c r="O3137" i="6"/>
  <c r="O3125" i="6"/>
  <c r="O3113" i="6"/>
  <c r="O3101" i="6"/>
  <c r="O3089" i="6"/>
  <c r="O3077" i="6"/>
  <c r="O3065" i="6"/>
  <c r="O3053" i="6"/>
  <c r="O3041" i="6"/>
  <c r="O3029" i="6"/>
  <c r="O3017" i="6"/>
  <c r="O3005" i="6"/>
  <c r="O2993" i="6"/>
  <c r="O2981" i="6"/>
  <c r="O2969" i="6"/>
  <c r="O2957" i="6"/>
  <c r="O5615" i="6"/>
  <c r="O3909" i="6"/>
  <c r="O3874" i="6"/>
  <c r="O3816" i="6"/>
  <c r="O3804" i="6"/>
  <c r="O3792" i="6"/>
  <c r="O3780" i="6"/>
  <c r="O3768" i="6"/>
  <c r="O3756" i="6"/>
  <c r="O3744" i="6"/>
  <c r="O3732" i="6"/>
  <c r="O3720" i="6"/>
  <c r="O3708" i="6"/>
  <c r="O3696" i="6"/>
  <c r="O3684" i="6"/>
  <c r="O3672" i="6"/>
  <c r="O3660" i="6"/>
  <c r="O3648" i="6"/>
  <c r="O3636" i="6"/>
  <c r="O3624" i="6"/>
  <c r="O3612" i="6"/>
  <c r="O3600" i="6"/>
  <c r="O3588" i="6"/>
  <c r="O3576" i="6"/>
  <c r="O3564" i="6"/>
  <c r="O3552" i="6"/>
  <c r="O3540" i="6"/>
  <c r="O3528" i="6"/>
  <c r="O3516" i="6"/>
  <c r="O3504" i="6"/>
  <c r="O3492" i="6"/>
  <c r="O3480" i="6"/>
  <c r="O3468" i="6"/>
  <c r="O3456" i="6"/>
  <c r="O3444" i="6"/>
  <c r="O3432" i="6"/>
  <c r="O3420" i="6"/>
  <c r="O3408" i="6"/>
  <c r="O3396" i="6"/>
  <c r="O3384" i="6"/>
  <c r="O3372" i="6"/>
  <c r="O3360" i="6"/>
  <c r="O3348" i="6"/>
  <c r="O3336" i="6"/>
  <c r="O3324" i="6"/>
  <c r="O3312" i="6"/>
  <c r="O3300" i="6"/>
  <c r="O3288" i="6"/>
  <c r="O3276" i="6"/>
  <c r="O3264" i="6"/>
  <c r="O3252" i="6"/>
  <c r="O3240" i="6"/>
  <c r="O3228" i="6"/>
  <c r="O3216" i="6"/>
  <c r="O3204" i="6"/>
  <c r="O3192" i="6"/>
  <c r="O3180" i="6"/>
  <c r="O3168" i="6"/>
  <c r="O3156" i="6"/>
  <c r="O3144" i="6"/>
  <c r="O3132" i="6"/>
  <c r="O3120" i="6"/>
  <c r="O3108" i="6"/>
  <c r="O3096" i="6"/>
  <c r="O3084" i="6"/>
  <c r="O3072" i="6"/>
  <c r="O3060" i="6"/>
  <c r="O3048" i="6"/>
  <c r="O3036" i="6"/>
  <c r="O3024" i="6"/>
  <c r="O3012" i="6"/>
  <c r="O3000" i="6"/>
  <c r="O2988" i="6"/>
  <c r="O2976" i="6"/>
  <c r="O2964" i="6"/>
  <c r="O3878" i="6"/>
  <c r="O3854" i="6"/>
  <c r="O3841" i="6"/>
  <c r="O3838" i="6"/>
  <c r="O3828" i="6"/>
  <c r="O3825" i="6"/>
  <c r="O3811" i="6"/>
  <c r="O3799" i="6"/>
  <c r="O3787" i="6"/>
  <c r="O3775" i="6"/>
  <c r="O3763" i="6"/>
  <c r="O3751" i="6"/>
  <c r="O3739" i="6"/>
  <c r="O3727" i="6"/>
  <c r="O3715" i="6"/>
  <c r="O3703" i="6"/>
  <c r="O3691" i="6"/>
  <c r="O3679" i="6"/>
  <c r="O3667" i="6"/>
  <c r="O3655" i="6"/>
  <c r="O3643" i="6"/>
  <c r="O3631" i="6"/>
  <c r="O3619" i="6"/>
  <c r="O3607" i="6"/>
  <c r="O3595" i="6"/>
  <c r="O3583" i="6"/>
  <c r="O3571" i="6"/>
  <c r="O3559" i="6"/>
  <c r="O3547" i="6"/>
  <c r="O3535" i="6"/>
  <c r="O3523" i="6"/>
  <c r="O3511" i="6"/>
  <c r="O3499" i="6"/>
  <c r="O3487" i="6"/>
  <c r="O3475" i="6"/>
  <c r="O3463" i="6"/>
  <c r="O3451" i="6"/>
  <c r="O3439" i="6"/>
  <c r="O3427" i="6"/>
  <c r="O3415" i="6"/>
  <c r="O3403" i="6"/>
  <c r="O3391" i="6"/>
  <c r="O3379" i="6"/>
  <c r="O3367" i="6"/>
  <c r="O3355" i="6"/>
  <c r="O3343" i="6"/>
  <c r="O3331" i="6"/>
  <c r="O3319" i="6"/>
  <c r="O3307" i="6"/>
  <c r="O3295" i="6"/>
  <c r="O3283" i="6"/>
  <c r="O3271" i="6"/>
  <c r="O3259" i="6"/>
  <c r="O3247" i="6"/>
  <c r="O3235" i="6"/>
  <c r="O3223" i="6"/>
  <c r="O3211" i="6"/>
  <c r="O3199" i="6"/>
  <c r="O3187" i="6"/>
  <c r="O3175" i="6"/>
  <c r="O3163" i="6"/>
  <c r="O3151" i="6"/>
  <c r="O3139" i="6"/>
  <c r="O3127" i="6"/>
  <c r="O3115" i="6"/>
  <c r="O3103" i="6"/>
  <c r="O3091" i="6"/>
  <c r="O3079" i="6"/>
  <c r="O3067" i="6"/>
  <c r="O3055" i="6"/>
  <c r="O3043" i="6"/>
  <c r="O3031" i="6"/>
  <c r="O3019" i="6"/>
  <c r="O3007" i="6"/>
  <c r="O2995" i="6"/>
  <c r="O2983" i="6"/>
  <c r="O2971" i="6"/>
  <c r="O2959" i="6"/>
  <c r="O5076" i="6"/>
  <c r="O4968" i="6"/>
  <c r="O4860" i="6"/>
  <c r="O4752" i="6"/>
  <c r="O4644" i="6"/>
  <c r="O4536" i="6"/>
  <c r="O4428" i="6"/>
  <c r="O4373" i="6"/>
  <c r="O4363" i="6"/>
  <c r="O3922" i="6"/>
  <c r="O3861" i="6"/>
  <c r="O3844" i="6"/>
  <c r="O3831" i="6"/>
  <c r="O3818" i="6"/>
  <c r="O3806" i="6"/>
  <c r="O3794" i="6"/>
  <c r="O3782" i="6"/>
  <c r="O3770" i="6"/>
  <c r="O3758" i="6"/>
  <c r="O3746" i="6"/>
  <c r="O3734" i="6"/>
  <c r="O3722" i="6"/>
  <c r="O3710" i="6"/>
  <c r="O3698" i="6"/>
  <c r="O3686" i="6"/>
  <c r="O3674" i="6"/>
  <c r="O3662" i="6"/>
  <c r="O3650" i="6"/>
  <c r="O3638" i="6"/>
  <c r="O3626" i="6"/>
  <c r="O3614" i="6"/>
  <c r="O3602" i="6"/>
  <c r="O3590" i="6"/>
  <c r="O3578" i="6"/>
  <c r="O3566" i="6"/>
  <c r="O3554" i="6"/>
  <c r="O3542" i="6"/>
  <c r="O3530" i="6"/>
  <c r="O3518" i="6"/>
  <c r="O3506" i="6"/>
  <c r="O3494" i="6"/>
  <c r="O3482" i="6"/>
  <c r="O3470" i="6"/>
  <c r="O3458" i="6"/>
  <c r="O3446" i="6"/>
  <c r="O3434" i="6"/>
  <c r="O3422" i="6"/>
  <c r="O3410" i="6"/>
  <c r="O3398" i="6"/>
  <c r="O3386" i="6"/>
  <c r="O3374" i="6"/>
  <c r="O3362" i="6"/>
  <c r="O3350" i="6"/>
  <c r="O3338" i="6"/>
  <c r="O3326" i="6"/>
  <c r="O3314" i="6"/>
  <c r="O3302" i="6"/>
  <c r="O3290" i="6"/>
  <c r="O3278" i="6"/>
  <c r="O3266" i="6"/>
  <c r="O3254" i="6"/>
  <c r="O3242" i="6"/>
  <c r="O3230" i="6"/>
  <c r="O3218" i="6"/>
  <c r="O3206" i="6"/>
  <c r="O3194" i="6"/>
  <c r="O3182" i="6"/>
  <c r="O3170" i="6"/>
  <c r="O3158" i="6"/>
  <c r="O3146" i="6"/>
  <c r="O3134" i="6"/>
  <c r="O3122" i="6"/>
  <c r="O3110" i="6"/>
  <c r="O3098" i="6"/>
  <c r="O3086" i="6"/>
  <c r="O3074" i="6"/>
  <c r="O3062" i="6"/>
  <c r="O3050" i="6"/>
  <c r="O3038" i="6"/>
  <c r="O3026" i="6"/>
  <c r="O3014" i="6"/>
  <c r="O3002" i="6"/>
  <c r="O2990" i="6"/>
  <c r="O2978" i="6"/>
  <c r="O2966" i="6"/>
  <c r="O4294" i="6"/>
  <c r="O4258" i="6"/>
  <c r="O4222" i="6"/>
  <c r="O4186" i="6"/>
  <c r="O4150" i="6"/>
  <c r="O4114" i="6"/>
  <c r="O4078" i="6"/>
  <c r="O4042" i="6"/>
  <c r="O4006" i="6"/>
  <c r="O3970" i="6"/>
  <c r="O3873" i="6"/>
  <c r="O3834" i="6"/>
  <c r="O3813" i="6"/>
  <c r="O3801" i="6"/>
  <c r="O3789" i="6"/>
  <c r="O3777" i="6"/>
  <c r="O3765" i="6"/>
  <c r="O3753" i="6"/>
  <c r="O3741" i="6"/>
  <c r="O3729" i="6"/>
  <c r="O3717" i="6"/>
  <c r="O3705" i="6"/>
  <c r="O3693" i="6"/>
  <c r="O3681" i="6"/>
  <c r="O3669" i="6"/>
  <c r="O3657" i="6"/>
  <c r="O3645" i="6"/>
  <c r="O3633" i="6"/>
  <c r="O3621" i="6"/>
  <c r="O3609" i="6"/>
  <c r="O3597" i="6"/>
  <c r="O3585" i="6"/>
  <c r="O3573" i="6"/>
  <c r="O3561" i="6"/>
  <c r="O3549" i="6"/>
  <c r="O3537" i="6"/>
  <c r="O3525" i="6"/>
  <c r="O3513" i="6"/>
  <c r="O3501" i="6"/>
  <c r="O3489" i="6"/>
  <c r="O3477" i="6"/>
  <c r="O3465" i="6"/>
  <c r="O3453" i="6"/>
  <c r="O3441" i="6"/>
  <c r="O3429" i="6"/>
  <c r="O3417" i="6"/>
  <c r="O3405" i="6"/>
  <c r="O3393" i="6"/>
  <c r="O3381" i="6"/>
  <c r="O3369" i="6"/>
  <c r="O3357" i="6"/>
  <c r="O3345" i="6"/>
  <c r="O3333" i="6"/>
  <c r="O3321" i="6"/>
  <c r="O3309" i="6"/>
  <c r="O3297" i="6"/>
  <c r="O3285" i="6"/>
  <c r="O3273" i="6"/>
  <c r="O3261" i="6"/>
  <c r="O3249" i="6"/>
  <c r="O3237" i="6"/>
  <c r="O3225" i="6"/>
  <c r="O3213" i="6"/>
  <c r="O3201" i="6"/>
  <c r="O3189" i="6"/>
  <c r="O3177" i="6"/>
  <c r="O3165" i="6"/>
  <c r="O3153" i="6"/>
  <c r="O3141" i="6"/>
  <c r="O3129" i="6"/>
  <c r="O3117" i="6"/>
  <c r="O3105" i="6"/>
  <c r="O3093" i="6"/>
  <c r="O3081" i="6"/>
  <c r="O3069" i="6"/>
  <c r="O3057" i="6"/>
  <c r="O3045" i="6"/>
  <c r="O3033" i="6"/>
  <c r="O3021" i="6"/>
  <c r="O3009" i="6"/>
  <c r="O2997" i="6"/>
  <c r="O2985" i="6"/>
  <c r="O2973" i="6"/>
  <c r="O2961" i="6"/>
  <c r="O4351" i="6"/>
  <c r="O3921" i="6"/>
  <c r="O3808" i="6"/>
  <c r="O3796" i="6"/>
  <c r="O3784" i="6"/>
  <c r="O3772" i="6"/>
  <c r="O3760" i="6"/>
  <c r="O3748" i="6"/>
  <c r="O3736" i="6"/>
  <c r="O3724" i="6"/>
  <c r="O3712" i="6"/>
  <c r="O3700" i="6"/>
  <c r="O3688" i="6"/>
  <c r="O3676" i="6"/>
  <c r="O3664" i="6"/>
  <c r="O3652" i="6"/>
  <c r="O3640" i="6"/>
  <c r="O3628" i="6"/>
  <c r="O3616" i="6"/>
  <c r="O3604" i="6"/>
  <c r="O3592" i="6"/>
  <c r="O3580" i="6"/>
  <c r="O3568" i="6"/>
  <c r="O3556" i="6"/>
  <c r="O3544" i="6"/>
  <c r="O3532" i="6"/>
  <c r="O3520" i="6"/>
  <c r="O3508" i="6"/>
  <c r="O3496" i="6"/>
  <c r="O3484" i="6"/>
  <c r="O3472" i="6"/>
  <c r="O3460" i="6"/>
  <c r="O3448" i="6"/>
  <c r="O3436" i="6"/>
  <c r="O3424" i="6"/>
  <c r="O3412" i="6"/>
  <c r="O3400" i="6"/>
  <c r="O3388" i="6"/>
  <c r="O3376" i="6"/>
  <c r="O3364" i="6"/>
  <c r="O3352" i="6"/>
  <c r="O3340" i="6"/>
  <c r="O3328" i="6"/>
  <c r="O3316" i="6"/>
  <c r="O3304" i="6"/>
  <c r="O3292" i="6"/>
  <c r="O3280" i="6"/>
  <c r="O3268" i="6"/>
  <c r="O3256" i="6"/>
  <c r="O3244" i="6"/>
  <c r="O3232" i="6"/>
  <c r="O3220" i="6"/>
  <c r="O3208" i="6"/>
  <c r="O3196" i="6"/>
  <c r="O3184" i="6"/>
  <c r="O3172" i="6"/>
  <c r="O3160" i="6"/>
  <c r="O3148" i="6"/>
  <c r="O3136" i="6"/>
  <c r="O3124" i="6"/>
  <c r="O3112" i="6"/>
  <c r="O3100" i="6"/>
  <c r="O3088" i="6"/>
  <c r="O3076" i="6"/>
  <c r="O3064" i="6"/>
  <c r="O3052" i="6"/>
  <c r="O3040" i="6"/>
  <c r="O3028" i="6"/>
  <c r="O3016" i="6"/>
  <c r="O3004" i="6"/>
  <c r="O2992" i="6"/>
  <c r="O2980" i="6"/>
  <c r="O2968" i="6"/>
  <c r="O3868" i="6"/>
  <c r="O3853" i="6"/>
  <c r="O3850" i="6"/>
  <c r="O3840" i="6"/>
  <c r="O3837" i="6"/>
  <c r="O3830" i="6"/>
  <c r="O3815" i="6"/>
  <c r="O3803" i="6"/>
  <c r="O3791" i="6"/>
  <c r="O3779" i="6"/>
  <c r="O3767" i="6"/>
  <c r="O3755" i="6"/>
  <c r="O3743" i="6"/>
  <c r="O3731" i="6"/>
  <c r="O3719" i="6"/>
  <c r="O3707" i="6"/>
  <c r="O3695" i="6"/>
  <c r="O3683" i="6"/>
  <c r="O3671" i="6"/>
  <c r="O3659" i="6"/>
  <c r="O3647" i="6"/>
  <c r="O3635" i="6"/>
  <c r="O3623" i="6"/>
  <c r="O3611" i="6"/>
  <c r="O3599" i="6"/>
  <c r="O3587" i="6"/>
  <c r="O3575" i="6"/>
  <c r="O3563" i="6"/>
  <c r="O3551" i="6"/>
  <c r="O3539" i="6"/>
  <c r="O3527" i="6"/>
  <c r="O3515" i="6"/>
  <c r="O3503" i="6"/>
  <c r="O3491" i="6"/>
  <c r="O3479" i="6"/>
  <c r="O3467" i="6"/>
  <c r="O3455" i="6"/>
  <c r="O3443" i="6"/>
  <c r="O3431" i="6"/>
  <c r="O3419" i="6"/>
  <c r="O3407" i="6"/>
  <c r="O3395" i="6"/>
  <c r="O3383" i="6"/>
  <c r="O3371" i="6"/>
  <c r="O3359" i="6"/>
  <c r="O3347" i="6"/>
  <c r="O3335" i="6"/>
  <c r="O3323" i="6"/>
  <c r="O3311" i="6"/>
  <c r="O3299" i="6"/>
  <c r="O3287" i="6"/>
  <c r="O3275" i="6"/>
  <c r="O3263" i="6"/>
  <c r="O3251" i="6"/>
  <c r="O3239" i="6"/>
  <c r="O3227" i="6"/>
  <c r="O3215" i="6"/>
  <c r="O3203" i="6"/>
  <c r="O3191" i="6"/>
  <c r="O3179" i="6"/>
  <c r="O3167" i="6"/>
  <c r="O3155" i="6"/>
  <c r="O3143" i="6"/>
  <c r="O3131" i="6"/>
  <c r="O3119" i="6"/>
  <c r="O3107" i="6"/>
  <c r="O3095" i="6"/>
  <c r="O3083" i="6"/>
  <c r="O3071" i="6"/>
  <c r="O3059" i="6"/>
  <c r="O3047" i="6"/>
  <c r="O3035" i="6"/>
  <c r="O3023" i="6"/>
  <c r="O3011" i="6"/>
  <c r="O2999" i="6"/>
  <c r="O2987" i="6"/>
  <c r="O2975" i="6"/>
  <c r="O2963" i="6"/>
  <c r="O5040" i="6"/>
  <c r="O4932" i="6"/>
  <c r="O4824" i="6"/>
  <c r="O4716" i="6"/>
  <c r="O4608" i="6"/>
  <c r="O4500" i="6"/>
  <c r="O4392" i="6"/>
  <c r="O4339" i="6"/>
  <c r="O3934" i="6"/>
  <c r="O3898" i="6"/>
  <c r="O3886" i="6"/>
  <c r="O3856" i="6"/>
  <c r="O3843" i="6"/>
  <c r="O3820" i="6"/>
  <c r="O3810" i="6"/>
  <c r="O3798" i="6"/>
  <c r="O3786" i="6"/>
  <c r="O3774" i="6"/>
  <c r="O3762" i="6"/>
  <c r="O3750" i="6"/>
  <c r="O3738" i="6"/>
  <c r="O3726" i="6"/>
  <c r="O3714" i="6"/>
  <c r="O3702" i="6"/>
  <c r="O3690" i="6"/>
  <c r="O3678" i="6"/>
  <c r="O3666" i="6"/>
  <c r="O3654" i="6"/>
  <c r="O3642" i="6"/>
  <c r="O3630" i="6"/>
  <c r="O3618" i="6"/>
  <c r="O3606" i="6"/>
  <c r="O3594" i="6"/>
  <c r="O3582" i="6"/>
  <c r="O3570" i="6"/>
  <c r="O3558" i="6"/>
  <c r="O3546" i="6"/>
  <c r="O3534" i="6"/>
  <c r="O3522" i="6"/>
  <c r="O3510" i="6"/>
  <c r="O3498" i="6"/>
  <c r="O3486" i="6"/>
  <c r="O3474" i="6"/>
  <c r="O3462" i="6"/>
  <c r="O3450" i="6"/>
  <c r="O3438" i="6"/>
  <c r="O3426" i="6"/>
  <c r="O3414" i="6"/>
  <c r="O3402" i="6"/>
  <c r="O3390" i="6"/>
  <c r="O3378" i="6"/>
  <c r="O3366" i="6"/>
  <c r="O3354" i="6"/>
  <c r="O3342" i="6"/>
  <c r="O3330" i="6"/>
  <c r="O3318" i="6"/>
  <c r="O3306" i="6"/>
  <c r="O3294" i="6"/>
  <c r="O3282" i="6"/>
  <c r="O3270" i="6"/>
  <c r="O3258" i="6"/>
  <c r="O3246" i="6"/>
  <c r="O3234" i="6"/>
  <c r="O3222" i="6"/>
  <c r="O3210" i="6"/>
  <c r="O3198" i="6"/>
  <c r="O3186" i="6"/>
  <c r="O3174" i="6"/>
  <c r="O3162" i="6"/>
  <c r="O3150" i="6"/>
  <c r="O3138" i="6"/>
  <c r="O3126" i="6"/>
  <c r="O3114" i="6"/>
  <c r="O3102" i="6"/>
  <c r="O3090" i="6"/>
  <c r="O3078" i="6"/>
  <c r="O3066" i="6"/>
  <c r="O3054" i="6"/>
  <c r="O3042" i="6"/>
  <c r="O3030" i="6"/>
  <c r="O3018" i="6"/>
  <c r="O3006" i="6"/>
  <c r="O2994" i="6"/>
  <c r="O2982" i="6"/>
  <c r="O2970" i="6"/>
  <c r="O2958" i="6"/>
  <c r="O4282" i="6"/>
  <c r="O4246" i="6"/>
  <c r="O4210" i="6"/>
  <c r="O4174" i="6"/>
  <c r="O4138" i="6"/>
  <c r="O4102" i="6"/>
  <c r="O4066" i="6"/>
  <c r="O4030" i="6"/>
  <c r="O3994" i="6"/>
  <c r="O3958" i="6"/>
  <c r="O3846" i="6"/>
  <c r="O3817" i="6"/>
  <c r="O3805" i="6"/>
  <c r="O3793" i="6"/>
  <c r="O3781" i="6"/>
  <c r="O3769" i="6"/>
  <c r="O3757" i="6"/>
  <c r="O3745" i="6"/>
  <c r="O3733" i="6"/>
  <c r="O3721" i="6"/>
  <c r="O3709" i="6"/>
  <c r="O3697" i="6"/>
  <c r="O3685" i="6"/>
  <c r="O3673" i="6"/>
  <c r="O3661" i="6"/>
  <c r="O3649" i="6"/>
  <c r="O3637" i="6"/>
  <c r="O3625" i="6"/>
  <c r="O3613" i="6"/>
  <c r="O3601" i="6"/>
  <c r="O3589" i="6"/>
  <c r="O3577" i="6"/>
  <c r="O3565" i="6"/>
  <c r="O3553" i="6"/>
  <c r="O3541" i="6"/>
  <c r="O3529" i="6"/>
  <c r="O3517" i="6"/>
  <c r="O3505" i="6"/>
  <c r="O3493" i="6"/>
  <c r="O3481" i="6"/>
  <c r="O3469" i="6"/>
  <c r="O3457" i="6"/>
  <c r="O3445" i="6"/>
  <c r="O3433" i="6"/>
  <c r="O3421" i="6"/>
  <c r="O3409" i="6"/>
  <c r="O3397" i="6"/>
  <c r="O3385" i="6"/>
  <c r="O3373" i="6"/>
  <c r="O3361" i="6"/>
  <c r="O3349" i="6"/>
  <c r="O3337" i="6"/>
  <c r="O3325" i="6"/>
  <c r="O3313" i="6"/>
  <c r="O3301" i="6"/>
  <c r="O3289" i="6"/>
  <c r="O3277" i="6"/>
  <c r="O3265" i="6"/>
  <c r="O3253" i="6"/>
  <c r="O3241" i="6"/>
  <c r="O3229" i="6"/>
  <c r="O3217" i="6"/>
  <c r="O3205" i="6"/>
  <c r="O3193" i="6"/>
  <c r="O3181" i="6"/>
  <c r="O3169" i="6"/>
  <c r="O3157" i="6"/>
  <c r="O3145" i="6"/>
  <c r="O3133" i="6"/>
  <c r="O3121" i="6"/>
  <c r="O3109" i="6"/>
  <c r="O3097" i="6"/>
  <c r="O3085" i="6"/>
  <c r="O3073" i="6"/>
  <c r="O3061" i="6"/>
  <c r="O3049" i="6"/>
  <c r="O3037" i="6"/>
  <c r="O3025" i="6"/>
  <c r="O3013" i="6"/>
  <c r="O3001" i="6"/>
  <c r="O2989" i="6"/>
  <c r="O2977" i="6"/>
  <c r="O2965" i="6"/>
  <c r="O4368" i="6"/>
  <c r="O4327" i="6"/>
  <c r="O3933" i="6"/>
  <c r="O3897" i="6"/>
  <c r="O3890" i="6"/>
  <c r="O3812" i="6"/>
  <c r="O3800" i="6"/>
  <c r="O3788" i="6"/>
  <c r="O3776" i="6"/>
  <c r="O3764" i="6"/>
  <c r="O3752" i="6"/>
  <c r="O3740" i="6"/>
  <c r="O3728" i="6"/>
  <c r="O3716" i="6"/>
  <c r="O3704" i="6"/>
  <c r="O3692" i="6"/>
  <c r="O3680" i="6"/>
  <c r="O3668" i="6"/>
  <c r="O3656" i="6"/>
  <c r="O3644" i="6"/>
  <c r="O3632" i="6"/>
  <c r="O3620" i="6"/>
  <c r="O3608" i="6"/>
  <c r="O3596" i="6"/>
  <c r="O3584" i="6"/>
  <c r="O3572" i="6"/>
  <c r="O3560" i="6"/>
  <c r="O3548" i="6"/>
  <c r="O3536" i="6"/>
  <c r="O3524" i="6"/>
  <c r="O3512" i="6"/>
  <c r="O3500" i="6"/>
  <c r="O3488" i="6"/>
  <c r="O3476" i="6"/>
  <c r="O3464" i="6"/>
  <c r="O3452" i="6"/>
  <c r="O3440" i="6"/>
  <c r="O3428" i="6"/>
  <c r="O3416" i="6"/>
  <c r="O3404" i="6"/>
  <c r="O3392" i="6"/>
  <c r="O3380" i="6"/>
  <c r="O3368" i="6"/>
  <c r="O3356" i="6"/>
  <c r="O3344" i="6"/>
  <c r="O3332" i="6"/>
  <c r="O3320" i="6"/>
  <c r="O3308" i="6"/>
  <c r="O3296" i="6"/>
  <c r="O3284" i="6"/>
  <c r="O3272" i="6"/>
  <c r="O3260" i="6"/>
  <c r="O3248" i="6"/>
  <c r="O3236" i="6"/>
  <c r="O3224" i="6"/>
  <c r="O3212" i="6"/>
  <c r="O3200" i="6"/>
  <c r="O3188" i="6"/>
  <c r="O3176" i="6"/>
  <c r="O3164" i="6"/>
  <c r="O3152" i="6"/>
  <c r="O3140" i="6"/>
  <c r="O3128" i="6"/>
  <c r="O3116" i="6"/>
  <c r="O3104" i="6"/>
  <c r="O3092" i="6"/>
  <c r="O3080" i="6"/>
  <c r="O3068" i="6"/>
  <c r="O3056" i="6"/>
  <c r="O3044" i="6"/>
  <c r="O3032" i="6"/>
  <c r="O3020" i="6"/>
  <c r="O3008" i="6"/>
  <c r="O2996" i="6"/>
  <c r="O2984" i="6"/>
  <c r="O2972" i="6"/>
  <c r="O2960" i="6"/>
  <c r="O3885" i="6"/>
  <c r="O3880" i="6"/>
  <c r="O3866" i="6"/>
  <c r="O3852" i="6"/>
  <c r="O3849" i="6"/>
  <c r="O3842" i="6"/>
  <c r="O3829" i="6"/>
  <c r="O3826" i="6"/>
  <c r="O3807" i="6"/>
  <c r="O3795" i="6"/>
  <c r="O3783" i="6"/>
  <c r="O3771" i="6"/>
  <c r="O3759" i="6"/>
  <c r="O3747" i="6"/>
  <c r="O3735" i="6"/>
  <c r="O3723" i="6"/>
  <c r="O3711" i="6"/>
  <c r="O3699" i="6"/>
  <c r="O3687" i="6"/>
  <c r="O3675" i="6"/>
  <c r="O3663" i="6"/>
  <c r="O3651" i="6"/>
  <c r="O3639" i="6"/>
  <c r="O3627" i="6"/>
  <c r="O3615" i="6"/>
  <c r="O3603" i="6"/>
  <c r="O3591" i="6"/>
  <c r="O3579" i="6"/>
  <c r="O3567" i="6"/>
  <c r="O3555" i="6"/>
  <c r="O3543" i="6"/>
  <c r="O3531" i="6"/>
  <c r="O3519" i="6"/>
  <c r="O3507" i="6"/>
  <c r="O3495" i="6"/>
  <c r="O3483" i="6"/>
  <c r="O3471" i="6"/>
  <c r="O3459" i="6"/>
  <c r="O3447" i="6"/>
  <c r="O3435" i="6"/>
  <c r="O3423" i="6"/>
  <c r="O3411" i="6"/>
  <c r="O3399" i="6"/>
  <c r="O3387" i="6"/>
  <c r="O3375" i="6"/>
  <c r="O3363" i="6"/>
  <c r="O3351" i="6"/>
  <c r="O3339" i="6"/>
  <c r="O3327" i="6"/>
  <c r="O3315" i="6"/>
  <c r="O3303" i="6"/>
  <c r="O3291" i="6"/>
  <c r="O3279" i="6"/>
  <c r="O3267" i="6"/>
  <c r="O3255" i="6"/>
  <c r="O3243" i="6"/>
  <c r="O3231" i="6"/>
  <c r="O3219" i="6"/>
  <c r="O3207" i="6"/>
  <c r="O3195" i="6"/>
  <c r="O3183" i="6"/>
  <c r="O3171" i="6"/>
  <c r="O3159" i="6"/>
  <c r="O3147" i="6"/>
  <c r="O3135" i="6"/>
  <c r="O3123" i="6"/>
  <c r="O3111" i="6"/>
  <c r="O3099" i="6"/>
  <c r="O3087" i="6"/>
  <c r="O3075" i="6"/>
  <c r="O3063" i="6"/>
  <c r="O3051" i="6"/>
  <c r="O3039" i="6"/>
  <c r="O3027" i="6"/>
  <c r="O3015" i="6"/>
  <c r="O3003" i="6"/>
  <c r="O2991" i="6"/>
  <c r="O2979" i="6"/>
  <c r="O2967" i="6"/>
  <c r="O2950" i="6"/>
  <c r="O2938" i="6"/>
  <c r="O2926" i="6"/>
  <c r="O2914" i="6"/>
  <c r="O2902" i="6"/>
  <c r="O2890" i="6"/>
  <c r="O2878" i="6"/>
  <c r="O2866" i="6"/>
  <c r="O2854" i="6"/>
  <c r="O2842" i="6"/>
  <c r="O2830" i="6"/>
  <c r="O2818" i="6"/>
  <c r="O2806" i="6"/>
  <c r="O2794" i="6"/>
  <c r="O2782" i="6"/>
  <c r="O2770" i="6"/>
  <c r="O2758" i="6"/>
  <c r="O2746" i="6"/>
  <c r="O2734" i="6"/>
  <c r="O2722" i="6"/>
  <c r="O2710" i="6"/>
  <c r="O2698" i="6"/>
  <c r="O2686" i="6"/>
  <c r="O2674" i="6"/>
  <c r="O2662" i="6"/>
  <c r="O2650" i="6"/>
  <c r="O2638" i="6"/>
  <c r="O2626" i="6"/>
  <c r="O2614" i="6"/>
  <c r="O2602" i="6"/>
  <c r="O2590" i="6"/>
  <c r="O2578" i="6"/>
  <c r="O2566" i="6"/>
  <c r="O2554" i="6"/>
  <c r="O2542" i="6"/>
  <c r="O2530" i="6"/>
  <c r="O2518" i="6"/>
  <c r="O2506" i="6"/>
  <c r="O2494" i="6"/>
  <c r="O2482" i="6"/>
  <c r="O2470" i="6"/>
  <c r="O2458" i="6"/>
  <c r="O2446" i="6"/>
  <c r="O2434" i="6"/>
  <c r="O2422" i="6"/>
  <c r="O2410" i="6"/>
  <c r="O2398" i="6"/>
  <c r="O2386" i="6"/>
  <c r="O2374" i="6"/>
  <c r="O2362" i="6"/>
  <c r="O2350" i="6"/>
  <c r="O2338" i="6"/>
  <c r="O2326" i="6"/>
  <c r="O2314" i="6"/>
  <c r="O2302" i="6"/>
  <c r="O2290" i="6"/>
  <c r="O2278" i="6"/>
  <c r="O2266" i="6"/>
  <c r="O2254" i="6"/>
  <c r="O2242" i="6"/>
  <c r="O2230" i="6"/>
  <c r="O2218" i="6"/>
  <c r="O2206" i="6"/>
  <c r="O2194" i="6"/>
  <c r="O2182" i="6"/>
  <c r="O2170" i="6"/>
  <c r="O2158" i="6"/>
  <c r="O2146" i="6"/>
  <c r="O2134" i="6"/>
  <c r="O2122" i="6"/>
  <c r="O2110" i="6"/>
  <c r="O2098" i="6"/>
  <c r="O3790" i="6"/>
  <c r="O3754" i="6"/>
  <c r="O3718" i="6"/>
  <c r="O3682" i="6"/>
  <c r="O3646" i="6"/>
  <c r="O3610" i="6"/>
  <c r="O3574" i="6"/>
  <c r="O3538" i="6"/>
  <c r="O3502" i="6"/>
  <c r="O3466" i="6"/>
  <c r="O3430" i="6"/>
  <c r="O3394" i="6"/>
  <c r="O3358" i="6"/>
  <c r="O3322" i="6"/>
  <c r="O3286" i="6"/>
  <c r="O3250" i="6"/>
  <c r="O3214" i="6"/>
  <c r="O3178" i="6"/>
  <c r="O3142" i="6"/>
  <c r="O3106" i="6"/>
  <c r="O3070" i="6"/>
  <c r="O3034" i="6"/>
  <c r="O2998" i="6"/>
  <c r="O2945" i="6"/>
  <c r="O2933" i="6"/>
  <c r="O2921" i="6"/>
  <c r="O2909" i="6"/>
  <c r="O2897" i="6"/>
  <c r="O2885" i="6"/>
  <c r="O2873" i="6"/>
  <c r="O2861" i="6"/>
  <c r="O2849" i="6"/>
  <c r="O2837" i="6"/>
  <c r="O2825" i="6"/>
  <c r="O2813" i="6"/>
  <c r="O2801" i="6"/>
  <c r="O2789" i="6"/>
  <c r="O2777" i="6"/>
  <c r="O2765" i="6"/>
  <c r="O2753" i="6"/>
  <c r="O2741" i="6"/>
  <c r="O2729" i="6"/>
  <c r="O2717" i="6"/>
  <c r="O2705" i="6"/>
  <c r="O2693" i="6"/>
  <c r="O2681" i="6"/>
  <c r="O2669" i="6"/>
  <c r="O2657" i="6"/>
  <c r="O2645" i="6"/>
  <c r="O2633" i="6"/>
  <c r="O2621" i="6"/>
  <c r="O2609" i="6"/>
  <c r="O2597" i="6"/>
  <c r="O2585" i="6"/>
  <c r="O2573" i="6"/>
  <c r="O2561" i="6"/>
  <c r="O2549" i="6"/>
  <c r="O2537" i="6"/>
  <c r="O2525" i="6"/>
  <c r="O2513" i="6"/>
  <c r="O2501" i="6"/>
  <c r="O2489" i="6"/>
  <c r="O2477" i="6"/>
  <c r="O2465" i="6"/>
  <c r="O2453" i="6"/>
  <c r="O2441" i="6"/>
  <c r="O2429" i="6"/>
  <c r="O2417" i="6"/>
  <c r="O2405" i="6"/>
  <c r="O2393" i="6"/>
  <c r="O2381" i="6"/>
  <c r="O2369" i="6"/>
  <c r="O2357" i="6"/>
  <c r="O2345" i="6"/>
  <c r="O2333" i="6"/>
  <c r="O2321" i="6"/>
  <c r="O2309" i="6"/>
  <c r="O2297" i="6"/>
  <c r="O2285" i="6"/>
  <c r="O2273" i="6"/>
  <c r="O2261" i="6"/>
  <c r="O2249" i="6"/>
  <c r="O2237" i="6"/>
  <c r="O2225" i="6"/>
  <c r="O2213" i="6"/>
  <c r="O2201" i="6"/>
  <c r="O2189" i="6"/>
  <c r="O2177" i="6"/>
  <c r="O2165" i="6"/>
  <c r="O2153" i="6"/>
  <c r="O2141" i="6"/>
  <c r="O2129" i="6"/>
  <c r="O5004" i="6"/>
  <c r="O4680" i="6"/>
  <c r="O2962" i="6"/>
  <c r="O2952" i="6"/>
  <c r="O2940" i="6"/>
  <c r="O2928" i="6"/>
  <c r="O2916" i="6"/>
  <c r="O2904" i="6"/>
  <c r="O2892" i="6"/>
  <c r="O2880" i="6"/>
  <c r="O2868" i="6"/>
  <c r="O2856" i="6"/>
  <c r="O2844" i="6"/>
  <c r="O2832" i="6"/>
  <c r="O2820" i="6"/>
  <c r="O2808" i="6"/>
  <c r="O2796" i="6"/>
  <c r="O2784" i="6"/>
  <c r="O2772" i="6"/>
  <c r="O2760" i="6"/>
  <c r="O2748" i="6"/>
  <c r="O2736" i="6"/>
  <c r="O2724" i="6"/>
  <c r="O2712" i="6"/>
  <c r="O2700" i="6"/>
  <c r="O2688" i="6"/>
  <c r="O2676" i="6"/>
  <c r="O2664" i="6"/>
  <c r="O2652" i="6"/>
  <c r="O2640" i="6"/>
  <c r="O2628" i="6"/>
  <c r="O2616" i="6"/>
  <c r="O2604" i="6"/>
  <c r="O2592" i="6"/>
  <c r="O2580" i="6"/>
  <c r="O2568" i="6"/>
  <c r="O2556" i="6"/>
  <c r="O2544" i="6"/>
  <c r="O2532" i="6"/>
  <c r="O2520" i="6"/>
  <c r="O2508" i="6"/>
  <c r="O2496" i="6"/>
  <c r="O2484" i="6"/>
  <c r="O2472" i="6"/>
  <c r="O2460" i="6"/>
  <c r="O2448" i="6"/>
  <c r="O2436" i="6"/>
  <c r="O2424" i="6"/>
  <c r="O2412" i="6"/>
  <c r="O2400" i="6"/>
  <c r="O2388" i="6"/>
  <c r="O2376" i="6"/>
  <c r="O2364" i="6"/>
  <c r="O2352" i="6"/>
  <c r="O2340" i="6"/>
  <c r="O2328" i="6"/>
  <c r="O2316" i="6"/>
  <c r="O2304" i="6"/>
  <c r="O2292" i="6"/>
  <c r="O2280" i="6"/>
  <c r="O2268" i="6"/>
  <c r="O2256" i="6"/>
  <c r="O2244" i="6"/>
  <c r="O2232" i="6"/>
  <c r="O2220" i="6"/>
  <c r="O2208" i="6"/>
  <c r="O2196" i="6"/>
  <c r="O2184" i="6"/>
  <c r="O2172" i="6"/>
  <c r="O2160" i="6"/>
  <c r="O2148" i="6"/>
  <c r="O2136" i="6"/>
  <c r="O2124" i="6"/>
  <c r="O2112" i="6"/>
  <c r="O2100" i="6"/>
  <c r="O2947" i="6"/>
  <c r="O2935" i="6"/>
  <c r="O2923" i="6"/>
  <c r="O2911" i="6"/>
  <c r="O2899" i="6"/>
  <c r="O2887" i="6"/>
  <c r="O2875" i="6"/>
  <c r="O2863" i="6"/>
  <c r="O2851" i="6"/>
  <c r="O2839" i="6"/>
  <c r="O2827" i="6"/>
  <c r="O2815" i="6"/>
  <c r="O2803" i="6"/>
  <c r="O2791" i="6"/>
  <c r="O2779" i="6"/>
  <c r="O2767" i="6"/>
  <c r="O2755" i="6"/>
  <c r="O2743" i="6"/>
  <c r="O2731" i="6"/>
  <c r="O2719" i="6"/>
  <c r="O2707" i="6"/>
  <c r="O2695" i="6"/>
  <c r="O2683" i="6"/>
  <c r="O2671" i="6"/>
  <c r="O2659" i="6"/>
  <c r="O2647" i="6"/>
  <c r="O2635" i="6"/>
  <c r="O2623" i="6"/>
  <c r="O2611" i="6"/>
  <c r="O2599" i="6"/>
  <c r="O2587" i="6"/>
  <c r="O2575" i="6"/>
  <c r="O2563" i="6"/>
  <c r="O2551" i="6"/>
  <c r="O2539" i="6"/>
  <c r="O2527" i="6"/>
  <c r="O2515" i="6"/>
  <c r="O2503" i="6"/>
  <c r="O2491" i="6"/>
  <c r="O2479" i="6"/>
  <c r="O2467" i="6"/>
  <c r="O2455" i="6"/>
  <c r="O2443" i="6"/>
  <c r="O2431" i="6"/>
  <c r="O2419" i="6"/>
  <c r="O2407" i="6"/>
  <c r="O2395" i="6"/>
  <c r="O2383" i="6"/>
  <c r="O2371" i="6"/>
  <c r="O2359" i="6"/>
  <c r="O2347" i="6"/>
  <c r="O2335" i="6"/>
  <c r="O2323" i="6"/>
  <c r="O2311" i="6"/>
  <c r="O2299" i="6"/>
  <c r="O2287" i="6"/>
  <c r="O2275" i="6"/>
  <c r="O2263" i="6"/>
  <c r="O2251" i="6"/>
  <c r="O2239" i="6"/>
  <c r="O2227" i="6"/>
  <c r="O2215" i="6"/>
  <c r="O2203" i="6"/>
  <c r="O2191" i="6"/>
  <c r="O2179" i="6"/>
  <c r="O2167" i="6"/>
  <c r="O2155" i="6"/>
  <c r="O2143" i="6"/>
  <c r="O2131" i="6"/>
  <c r="O2119" i="6"/>
  <c r="O2107" i="6"/>
  <c r="O3910" i="6"/>
  <c r="O2954" i="6"/>
  <c r="O2942" i="6"/>
  <c r="O2930" i="6"/>
  <c r="O2918" i="6"/>
  <c r="O2906" i="6"/>
  <c r="O2894" i="6"/>
  <c r="O2882" i="6"/>
  <c r="O2870" i="6"/>
  <c r="O2858" i="6"/>
  <c r="O2846" i="6"/>
  <c r="O2834" i="6"/>
  <c r="O2822" i="6"/>
  <c r="O2810" i="6"/>
  <c r="O2798" i="6"/>
  <c r="O2786" i="6"/>
  <c r="O2774" i="6"/>
  <c r="O2762" i="6"/>
  <c r="O2750" i="6"/>
  <c r="O2738" i="6"/>
  <c r="O2726" i="6"/>
  <c r="O2714" i="6"/>
  <c r="O2702" i="6"/>
  <c r="O2690" i="6"/>
  <c r="O2678" i="6"/>
  <c r="O2666" i="6"/>
  <c r="O2654" i="6"/>
  <c r="O2642" i="6"/>
  <c r="O2630" i="6"/>
  <c r="O2618" i="6"/>
  <c r="O2606" i="6"/>
  <c r="O2594" i="6"/>
  <c r="O2582" i="6"/>
  <c r="O2570" i="6"/>
  <c r="O2558" i="6"/>
  <c r="O2546" i="6"/>
  <c r="O2534" i="6"/>
  <c r="O2522" i="6"/>
  <c r="O2510" i="6"/>
  <c r="O2498" i="6"/>
  <c r="O2486" i="6"/>
  <c r="O2474" i="6"/>
  <c r="O2462" i="6"/>
  <c r="O2450" i="6"/>
  <c r="O2438" i="6"/>
  <c r="O2426" i="6"/>
  <c r="O2414" i="6"/>
  <c r="O2402" i="6"/>
  <c r="O2390" i="6"/>
  <c r="O2378" i="6"/>
  <c r="O2366" i="6"/>
  <c r="O2354" i="6"/>
  <c r="O2342" i="6"/>
  <c r="O2330" i="6"/>
  <c r="O2318" i="6"/>
  <c r="O2306" i="6"/>
  <c r="O2294" i="6"/>
  <c r="O2282" i="6"/>
  <c r="O2270" i="6"/>
  <c r="O2258" i="6"/>
  <c r="O2246" i="6"/>
  <c r="O2234" i="6"/>
  <c r="O2222" i="6"/>
  <c r="O2210" i="6"/>
  <c r="O2198" i="6"/>
  <c r="O2186" i="6"/>
  <c r="O2174" i="6"/>
  <c r="O2162" i="6"/>
  <c r="O2150" i="6"/>
  <c r="O2138" i="6"/>
  <c r="O2126" i="6"/>
  <c r="O2114" i="6"/>
  <c r="O2102" i="6"/>
  <c r="O3855" i="6"/>
  <c r="O3814" i="6"/>
  <c r="O3778" i="6"/>
  <c r="O3742" i="6"/>
  <c r="O3706" i="6"/>
  <c r="O3670" i="6"/>
  <c r="O3634" i="6"/>
  <c r="O3598" i="6"/>
  <c r="O3562" i="6"/>
  <c r="O3526" i="6"/>
  <c r="O3490" i="6"/>
  <c r="O3454" i="6"/>
  <c r="O3418" i="6"/>
  <c r="O3382" i="6"/>
  <c r="O3346" i="6"/>
  <c r="O3310" i="6"/>
  <c r="O3274" i="6"/>
  <c r="O3238" i="6"/>
  <c r="O3202" i="6"/>
  <c r="O3166" i="6"/>
  <c r="O3130" i="6"/>
  <c r="O3094" i="6"/>
  <c r="O3058" i="6"/>
  <c r="O3022" i="6"/>
  <c r="O2986" i="6"/>
  <c r="O2949" i="6"/>
  <c r="O2937" i="6"/>
  <c r="O2925" i="6"/>
  <c r="O2913" i="6"/>
  <c r="O2901" i="6"/>
  <c r="O2889" i="6"/>
  <c r="O2877" i="6"/>
  <c r="O2865" i="6"/>
  <c r="O2853" i="6"/>
  <c r="O2841" i="6"/>
  <c r="O2829" i="6"/>
  <c r="O2817" i="6"/>
  <c r="O2805" i="6"/>
  <c r="O2793" i="6"/>
  <c r="O2781" i="6"/>
  <c r="O2769" i="6"/>
  <c r="O2757" i="6"/>
  <c r="O2745" i="6"/>
  <c r="O2733" i="6"/>
  <c r="O2721" i="6"/>
  <c r="O2709" i="6"/>
  <c r="O2697" i="6"/>
  <c r="O2685" i="6"/>
  <c r="O2673" i="6"/>
  <c r="O2661" i="6"/>
  <c r="O2649" i="6"/>
  <c r="O2637" i="6"/>
  <c r="O2625" i="6"/>
  <c r="O2613" i="6"/>
  <c r="O2601" i="6"/>
  <c r="O2589" i="6"/>
  <c r="O2577" i="6"/>
  <c r="O2565" i="6"/>
  <c r="O2553" i="6"/>
  <c r="O2541" i="6"/>
  <c r="O2529" i="6"/>
  <c r="O2517" i="6"/>
  <c r="O2505" i="6"/>
  <c r="O2493" i="6"/>
  <c r="O2481" i="6"/>
  <c r="O2469" i="6"/>
  <c r="O2457" i="6"/>
  <c r="O2445" i="6"/>
  <c r="O2433" i="6"/>
  <c r="O2421" i="6"/>
  <c r="O2409" i="6"/>
  <c r="O2397" i="6"/>
  <c r="O2385" i="6"/>
  <c r="O2373" i="6"/>
  <c r="O2361" i="6"/>
  <c r="O2349" i="6"/>
  <c r="O2337" i="6"/>
  <c r="O2325" i="6"/>
  <c r="O2313" i="6"/>
  <c r="O2301" i="6"/>
  <c r="O2289" i="6"/>
  <c r="O2277" i="6"/>
  <c r="O2265" i="6"/>
  <c r="O2253" i="6"/>
  <c r="O2241" i="6"/>
  <c r="O2229" i="6"/>
  <c r="O2217" i="6"/>
  <c r="O2205" i="6"/>
  <c r="O2193" i="6"/>
  <c r="O2181" i="6"/>
  <c r="O2169" i="6"/>
  <c r="O2157" i="6"/>
  <c r="O2145" i="6"/>
  <c r="O2133" i="6"/>
  <c r="O2121" i="6"/>
  <c r="O2109" i="6"/>
  <c r="O4896" i="6"/>
  <c r="O4572" i="6"/>
  <c r="O4316" i="6"/>
  <c r="O2944" i="6"/>
  <c r="O2932" i="6"/>
  <c r="O2920" i="6"/>
  <c r="O2908" i="6"/>
  <c r="O2896" i="6"/>
  <c r="O2884" i="6"/>
  <c r="O2872" i="6"/>
  <c r="O2860" i="6"/>
  <c r="O2848" i="6"/>
  <c r="O2836" i="6"/>
  <c r="O2824" i="6"/>
  <c r="O2812" i="6"/>
  <c r="O2800" i="6"/>
  <c r="O2788" i="6"/>
  <c r="O2776" i="6"/>
  <c r="O2764" i="6"/>
  <c r="O2752" i="6"/>
  <c r="O2740" i="6"/>
  <c r="O2728" i="6"/>
  <c r="O2716" i="6"/>
  <c r="O2704" i="6"/>
  <c r="O2692" i="6"/>
  <c r="O2680" i="6"/>
  <c r="O2668" i="6"/>
  <c r="O2656" i="6"/>
  <c r="O2644" i="6"/>
  <c r="O2632" i="6"/>
  <c r="O2620" i="6"/>
  <c r="O2608" i="6"/>
  <c r="O2596" i="6"/>
  <c r="O2584" i="6"/>
  <c r="O2572" i="6"/>
  <c r="O2560" i="6"/>
  <c r="O2548" i="6"/>
  <c r="O2536" i="6"/>
  <c r="O2524" i="6"/>
  <c r="O2512" i="6"/>
  <c r="O2500" i="6"/>
  <c r="O2488" i="6"/>
  <c r="O2476" i="6"/>
  <c r="O2464" i="6"/>
  <c r="O2452" i="6"/>
  <c r="O2440" i="6"/>
  <c r="O2428" i="6"/>
  <c r="O2416" i="6"/>
  <c r="O2404" i="6"/>
  <c r="O2392" i="6"/>
  <c r="O2380" i="6"/>
  <c r="O2368" i="6"/>
  <c r="O2356" i="6"/>
  <c r="O2344" i="6"/>
  <c r="O2332" i="6"/>
  <c r="O2320" i="6"/>
  <c r="O2308" i="6"/>
  <c r="O2296" i="6"/>
  <c r="O2284" i="6"/>
  <c r="O2272" i="6"/>
  <c r="O2260" i="6"/>
  <c r="O2248" i="6"/>
  <c r="O2236" i="6"/>
  <c r="O2224" i="6"/>
  <c r="O2212" i="6"/>
  <c r="O2200" i="6"/>
  <c r="O2188" i="6"/>
  <c r="O2176" i="6"/>
  <c r="O2164" i="6"/>
  <c r="O2152" i="6"/>
  <c r="O2140" i="6"/>
  <c r="O2128" i="6"/>
  <c r="O2116" i="6"/>
  <c r="O2104" i="6"/>
  <c r="O3832" i="6"/>
  <c r="O2956" i="6"/>
  <c r="O2951" i="6"/>
  <c r="O2939" i="6"/>
  <c r="O2927" i="6"/>
  <c r="O2915" i="6"/>
  <c r="O2903" i="6"/>
  <c r="O2891" i="6"/>
  <c r="O2879" i="6"/>
  <c r="O2867" i="6"/>
  <c r="O2855" i="6"/>
  <c r="O2843" i="6"/>
  <c r="O2831" i="6"/>
  <c r="O2819" i="6"/>
  <c r="O2807" i="6"/>
  <c r="O2795" i="6"/>
  <c r="O2783" i="6"/>
  <c r="O2771" i="6"/>
  <c r="O2759" i="6"/>
  <c r="O2747" i="6"/>
  <c r="O2735" i="6"/>
  <c r="O2723" i="6"/>
  <c r="O2711" i="6"/>
  <c r="O2699" i="6"/>
  <c r="O2687" i="6"/>
  <c r="O2675" i="6"/>
  <c r="O2663" i="6"/>
  <c r="O2651" i="6"/>
  <c r="O2639" i="6"/>
  <c r="O2627" i="6"/>
  <c r="O2615" i="6"/>
  <c r="O2603" i="6"/>
  <c r="O2591" i="6"/>
  <c r="O2579" i="6"/>
  <c r="O2567" i="6"/>
  <c r="O2555" i="6"/>
  <c r="O2543" i="6"/>
  <c r="O2531" i="6"/>
  <c r="O2519" i="6"/>
  <c r="O2507" i="6"/>
  <c r="O2495" i="6"/>
  <c r="O2483" i="6"/>
  <c r="O2471" i="6"/>
  <c r="O2459" i="6"/>
  <c r="O2447" i="6"/>
  <c r="O2435" i="6"/>
  <c r="O2423" i="6"/>
  <c r="O2411" i="6"/>
  <c r="O2399" i="6"/>
  <c r="O2387" i="6"/>
  <c r="O2375" i="6"/>
  <c r="O2363" i="6"/>
  <c r="O2351" i="6"/>
  <c r="O2339" i="6"/>
  <c r="O2327" i="6"/>
  <c r="O2315" i="6"/>
  <c r="O2303" i="6"/>
  <c r="O2291" i="6"/>
  <c r="O2279" i="6"/>
  <c r="O2267" i="6"/>
  <c r="O2255" i="6"/>
  <c r="O2243" i="6"/>
  <c r="O2231" i="6"/>
  <c r="O2219" i="6"/>
  <c r="O2207" i="6"/>
  <c r="O2195" i="6"/>
  <c r="O2183" i="6"/>
  <c r="O2171" i="6"/>
  <c r="O2159" i="6"/>
  <c r="O2147" i="6"/>
  <c r="O2135" i="6"/>
  <c r="O2123" i="6"/>
  <c r="O2111" i="6"/>
  <c r="O2099" i="6"/>
  <c r="O2946" i="6"/>
  <c r="O2934" i="6"/>
  <c r="O2922" i="6"/>
  <c r="O2910" i="6"/>
  <c r="O2898" i="6"/>
  <c r="O2886" i="6"/>
  <c r="O2874" i="6"/>
  <c r="O2862" i="6"/>
  <c r="O2850" i="6"/>
  <c r="O2838" i="6"/>
  <c r="O2826" i="6"/>
  <c r="O2814" i="6"/>
  <c r="O2802" i="6"/>
  <c r="O2790" i="6"/>
  <c r="O2778" i="6"/>
  <c r="O2766" i="6"/>
  <c r="O2754" i="6"/>
  <c r="O2742" i="6"/>
  <c r="O2730" i="6"/>
  <c r="O2718" i="6"/>
  <c r="O2706" i="6"/>
  <c r="O2694" i="6"/>
  <c r="O2682" i="6"/>
  <c r="O2670" i="6"/>
  <c r="O2658" i="6"/>
  <c r="O2646" i="6"/>
  <c r="O2634" i="6"/>
  <c r="O2622" i="6"/>
  <c r="O2610" i="6"/>
  <c r="O2598" i="6"/>
  <c r="O2586" i="6"/>
  <c r="O2574" i="6"/>
  <c r="O2562" i="6"/>
  <c r="O2550" i="6"/>
  <c r="O2538" i="6"/>
  <c r="O2526" i="6"/>
  <c r="O2514" i="6"/>
  <c r="O2502" i="6"/>
  <c r="O2490" i="6"/>
  <c r="O2478" i="6"/>
  <c r="O2466" i="6"/>
  <c r="O2454" i="6"/>
  <c r="O2442" i="6"/>
  <c r="O2430" i="6"/>
  <c r="O2418" i="6"/>
  <c r="O2406" i="6"/>
  <c r="O2394" i="6"/>
  <c r="O2382" i="6"/>
  <c r="O2370" i="6"/>
  <c r="O2358" i="6"/>
  <c r="O2346" i="6"/>
  <c r="O2334" i="6"/>
  <c r="O2322" i="6"/>
  <c r="O2310" i="6"/>
  <c r="O2298" i="6"/>
  <c r="O2286" i="6"/>
  <c r="O2274" i="6"/>
  <c r="O2262" i="6"/>
  <c r="O2250" i="6"/>
  <c r="O2238" i="6"/>
  <c r="O2226" i="6"/>
  <c r="O2214" i="6"/>
  <c r="O2202" i="6"/>
  <c r="O2190" i="6"/>
  <c r="O2178" i="6"/>
  <c r="O2166" i="6"/>
  <c r="O2154" i="6"/>
  <c r="O2142" i="6"/>
  <c r="O2130" i="6"/>
  <c r="O2118" i="6"/>
  <c r="O2106" i="6"/>
  <c r="O3802" i="6"/>
  <c r="O3766" i="6"/>
  <c r="O3730" i="6"/>
  <c r="O3694" i="6"/>
  <c r="O3658" i="6"/>
  <c r="O3622" i="6"/>
  <c r="O3586" i="6"/>
  <c r="O3550" i="6"/>
  <c r="O3514" i="6"/>
  <c r="O3478" i="6"/>
  <c r="O3442" i="6"/>
  <c r="O3406" i="6"/>
  <c r="O3370" i="6"/>
  <c r="O3334" i="6"/>
  <c r="O3298" i="6"/>
  <c r="O3262" i="6"/>
  <c r="O3226" i="6"/>
  <c r="O3190" i="6"/>
  <c r="O3154" i="6"/>
  <c r="O3118" i="6"/>
  <c r="O3082" i="6"/>
  <c r="O3046" i="6"/>
  <c r="O3010" i="6"/>
  <c r="O2974" i="6"/>
  <c r="O2953" i="6"/>
  <c r="O2941" i="6"/>
  <c r="O2929" i="6"/>
  <c r="O2917" i="6"/>
  <c r="O2905" i="6"/>
  <c r="O2893" i="6"/>
  <c r="O2881" i="6"/>
  <c r="O2869" i="6"/>
  <c r="O2857" i="6"/>
  <c r="O2845" i="6"/>
  <c r="O2833" i="6"/>
  <c r="O2821" i="6"/>
  <c r="O2809" i="6"/>
  <c r="O2797" i="6"/>
  <c r="O2785" i="6"/>
  <c r="O2773" i="6"/>
  <c r="O2761" i="6"/>
  <c r="O2749" i="6"/>
  <c r="O2737" i="6"/>
  <c r="O2725" i="6"/>
  <c r="O2713" i="6"/>
  <c r="O2701" i="6"/>
  <c r="O2689" i="6"/>
  <c r="O2677" i="6"/>
  <c r="O2665" i="6"/>
  <c r="O2653" i="6"/>
  <c r="O2641" i="6"/>
  <c r="O2629" i="6"/>
  <c r="O2617" i="6"/>
  <c r="O2605" i="6"/>
  <c r="O2593" i="6"/>
  <c r="O2581" i="6"/>
  <c r="O2569" i="6"/>
  <c r="O2557" i="6"/>
  <c r="O2545" i="6"/>
  <c r="O2533" i="6"/>
  <c r="O2521" i="6"/>
  <c r="O2509" i="6"/>
  <c r="O2497" i="6"/>
  <c r="O2485" i="6"/>
  <c r="O2473" i="6"/>
  <c r="O2461" i="6"/>
  <c r="O2449" i="6"/>
  <c r="O2437" i="6"/>
  <c r="O2425" i="6"/>
  <c r="O2413" i="6"/>
  <c r="O2401" i="6"/>
  <c r="O2389" i="6"/>
  <c r="O2377" i="6"/>
  <c r="O2365" i="6"/>
  <c r="O2353" i="6"/>
  <c r="O2341" i="6"/>
  <c r="O2329" i="6"/>
  <c r="O2317" i="6"/>
  <c r="O2305" i="6"/>
  <c r="O2293" i="6"/>
  <c r="O2281" i="6"/>
  <c r="O2269" i="6"/>
  <c r="O2257" i="6"/>
  <c r="O2245" i="6"/>
  <c r="O2233" i="6"/>
  <c r="O2221" i="6"/>
  <c r="O2209" i="6"/>
  <c r="O2197" i="6"/>
  <c r="O2185" i="6"/>
  <c r="O2173" i="6"/>
  <c r="O2161" i="6"/>
  <c r="O2149" i="6"/>
  <c r="O2137" i="6"/>
  <c r="O2125" i="6"/>
  <c r="O2113" i="6"/>
  <c r="O2101" i="6"/>
  <c r="O4788" i="6"/>
  <c r="O4464" i="6"/>
  <c r="O3819" i="6"/>
  <c r="O2948" i="6"/>
  <c r="O2936" i="6"/>
  <c r="O2924" i="6"/>
  <c r="O2912" i="6"/>
  <c r="O2900" i="6"/>
  <c r="O2888" i="6"/>
  <c r="O2876" i="6"/>
  <c r="O2864" i="6"/>
  <c r="O2852" i="6"/>
  <c r="O2840" i="6"/>
  <c r="O2828" i="6"/>
  <c r="O2816" i="6"/>
  <c r="O2804" i="6"/>
  <c r="O2792" i="6"/>
  <c r="O2780" i="6"/>
  <c r="O2768" i="6"/>
  <c r="O2756" i="6"/>
  <c r="O2744" i="6"/>
  <c r="O2732" i="6"/>
  <c r="O2720" i="6"/>
  <c r="O2708" i="6"/>
  <c r="O2696" i="6"/>
  <c r="O2684" i="6"/>
  <c r="O2672" i="6"/>
  <c r="O2660" i="6"/>
  <c r="O2648" i="6"/>
  <c r="O2636" i="6"/>
  <c r="O2624" i="6"/>
  <c r="O2612" i="6"/>
  <c r="O2600" i="6"/>
  <c r="O2588" i="6"/>
  <c r="O2576" i="6"/>
  <c r="O2564" i="6"/>
  <c r="O2552" i="6"/>
  <c r="O2540" i="6"/>
  <c r="O2528" i="6"/>
  <c r="O2516" i="6"/>
  <c r="O2504" i="6"/>
  <c r="O2492" i="6"/>
  <c r="O2480" i="6"/>
  <c r="O2468" i="6"/>
  <c r="O2456" i="6"/>
  <c r="O2444" i="6"/>
  <c r="O2432" i="6"/>
  <c r="O2420" i="6"/>
  <c r="O2408" i="6"/>
  <c r="O2396" i="6"/>
  <c r="O2384" i="6"/>
  <c r="O2372" i="6"/>
  <c r="O2360" i="6"/>
  <c r="O2348" i="6"/>
  <c r="O2336" i="6"/>
  <c r="O2324" i="6"/>
  <c r="O2312" i="6"/>
  <c r="O2300" i="6"/>
  <c r="O2288" i="6"/>
  <c r="O2276" i="6"/>
  <c r="O2264" i="6"/>
  <c r="O2252" i="6"/>
  <c r="O2240" i="6"/>
  <c r="O2228" i="6"/>
  <c r="O2216" i="6"/>
  <c r="O2204" i="6"/>
  <c r="O2192" i="6"/>
  <c r="O2180" i="6"/>
  <c r="O2168" i="6"/>
  <c r="O2156" i="6"/>
  <c r="O2144" i="6"/>
  <c r="O2132" i="6"/>
  <c r="O2120" i="6"/>
  <c r="O2108" i="6"/>
  <c r="O2096" i="6"/>
  <c r="O2105" i="6"/>
  <c r="O2087" i="6"/>
  <c r="O2075" i="6"/>
  <c r="O2063" i="6"/>
  <c r="O2051" i="6"/>
  <c r="O2039" i="6"/>
  <c r="O2027" i="6"/>
  <c r="O2015" i="6"/>
  <c r="O2003" i="6"/>
  <c r="O1991" i="6"/>
  <c r="O1979" i="6"/>
  <c r="O1967" i="6"/>
  <c r="O1955" i="6"/>
  <c r="O1943" i="6"/>
  <c r="O1931" i="6"/>
  <c r="O1919" i="6"/>
  <c r="O1907" i="6"/>
  <c r="O1895" i="6"/>
  <c r="O1883" i="6"/>
  <c r="O1871" i="6"/>
  <c r="O1859" i="6"/>
  <c r="O1847" i="6"/>
  <c r="O1835" i="6"/>
  <c r="O1823" i="6"/>
  <c r="O1811" i="6"/>
  <c r="O1799" i="6"/>
  <c r="O1787" i="6"/>
  <c r="O1775" i="6"/>
  <c r="O1763" i="6"/>
  <c r="O1751" i="6"/>
  <c r="O1739" i="6"/>
  <c r="O1727" i="6"/>
  <c r="O1715" i="6"/>
  <c r="O1703" i="6"/>
  <c r="O1691" i="6"/>
  <c r="O1679" i="6"/>
  <c r="O1667" i="6"/>
  <c r="O1655" i="6"/>
  <c r="O1643" i="6"/>
  <c r="O1631" i="6"/>
  <c r="O1619" i="6"/>
  <c r="O1607" i="6"/>
  <c r="O1595" i="6"/>
  <c r="O1583" i="6"/>
  <c r="O1571" i="6"/>
  <c r="O1559" i="6"/>
  <c r="O1547" i="6"/>
  <c r="O1535" i="6"/>
  <c r="O1523" i="6"/>
  <c r="O1511" i="6"/>
  <c r="O1499" i="6"/>
  <c r="O1487" i="6"/>
  <c r="O1475" i="6"/>
  <c r="O1463" i="6"/>
  <c r="O1451" i="6"/>
  <c r="O1439" i="6"/>
  <c r="O1427" i="6"/>
  <c r="O1415" i="6"/>
  <c r="O1403" i="6"/>
  <c r="O1391" i="6"/>
  <c r="O1379" i="6"/>
  <c r="O1367" i="6"/>
  <c r="O1355" i="6"/>
  <c r="O1343" i="6"/>
  <c r="O1331" i="6"/>
  <c r="O1319" i="6"/>
  <c r="O1307" i="6"/>
  <c r="O1295" i="6"/>
  <c r="O1283" i="6"/>
  <c r="O1271" i="6"/>
  <c r="O1259" i="6"/>
  <c r="O1247" i="6"/>
  <c r="O1235" i="6"/>
  <c r="O1223" i="6"/>
  <c r="O2955" i="6"/>
  <c r="O2919" i="6"/>
  <c r="O2883" i="6"/>
  <c r="O2847" i="6"/>
  <c r="O2811" i="6"/>
  <c r="O2775" i="6"/>
  <c r="O2739" i="6"/>
  <c r="O2703" i="6"/>
  <c r="O2667" i="6"/>
  <c r="O2631" i="6"/>
  <c r="O2595" i="6"/>
  <c r="O2559" i="6"/>
  <c r="O2523" i="6"/>
  <c r="O2487" i="6"/>
  <c r="O2451" i="6"/>
  <c r="O2415" i="6"/>
  <c r="O2379" i="6"/>
  <c r="O2343" i="6"/>
  <c r="O2307" i="6"/>
  <c r="O2271" i="6"/>
  <c r="O2235" i="6"/>
  <c r="O2199" i="6"/>
  <c r="O2163" i="6"/>
  <c r="O2127" i="6"/>
  <c r="O2094" i="6"/>
  <c r="O2082" i="6"/>
  <c r="O2070" i="6"/>
  <c r="O2058" i="6"/>
  <c r="O2046" i="6"/>
  <c r="O2034" i="6"/>
  <c r="O2022" i="6"/>
  <c r="O2010" i="6"/>
  <c r="O1998" i="6"/>
  <c r="O1986" i="6"/>
  <c r="O1974" i="6"/>
  <c r="O1962" i="6"/>
  <c r="O1950" i="6"/>
  <c r="O1938" i="6"/>
  <c r="O1926" i="6"/>
  <c r="O1914" i="6"/>
  <c r="O1902" i="6"/>
  <c r="O1890" i="6"/>
  <c r="O1878" i="6"/>
  <c r="O1866" i="6"/>
  <c r="O1854" i="6"/>
  <c r="O1842" i="6"/>
  <c r="O1830" i="6"/>
  <c r="O1818" i="6"/>
  <c r="O1806" i="6"/>
  <c r="O1794" i="6"/>
  <c r="O1782" i="6"/>
  <c r="O1770" i="6"/>
  <c r="O1758" i="6"/>
  <c r="O1746" i="6"/>
  <c r="O1734" i="6"/>
  <c r="O1722" i="6"/>
  <c r="O1710" i="6"/>
  <c r="O1698" i="6"/>
  <c r="O1686" i="6"/>
  <c r="O1674" i="6"/>
  <c r="O1662" i="6"/>
  <c r="O1650" i="6"/>
  <c r="O1638" i="6"/>
  <c r="O1626" i="6"/>
  <c r="O1614" i="6"/>
  <c r="O1602" i="6"/>
  <c r="O1590" i="6"/>
  <c r="O1578" i="6"/>
  <c r="O1566" i="6"/>
  <c r="O1554" i="6"/>
  <c r="O1542" i="6"/>
  <c r="O1530" i="6"/>
  <c r="O1518" i="6"/>
  <c r="O1506" i="6"/>
  <c r="O1494" i="6"/>
  <c r="O1482" i="6"/>
  <c r="O1470" i="6"/>
  <c r="O1458" i="6"/>
  <c r="O1446" i="6"/>
  <c r="O1434" i="6"/>
  <c r="O1422" i="6"/>
  <c r="O1410" i="6"/>
  <c r="O1398" i="6"/>
  <c r="O1386" i="6"/>
  <c r="O1374" i="6"/>
  <c r="O1362" i="6"/>
  <c r="O1350" i="6"/>
  <c r="O1338" i="6"/>
  <c r="O1326" i="6"/>
  <c r="O1314" i="6"/>
  <c r="O1302" i="6"/>
  <c r="O1290" i="6"/>
  <c r="O1278" i="6"/>
  <c r="O1266" i="6"/>
  <c r="O1254" i="6"/>
  <c r="O1242" i="6"/>
  <c r="O1230" i="6"/>
  <c r="O1218" i="6"/>
  <c r="O2097" i="6"/>
  <c r="O2089" i="6"/>
  <c r="O2077" i="6"/>
  <c r="O2065" i="6"/>
  <c r="O2053" i="6"/>
  <c r="O2041" i="6"/>
  <c r="O2029" i="6"/>
  <c r="O2017" i="6"/>
  <c r="O2005" i="6"/>
  <c r="O1993" i="6"/>
  <c r="O1981" i="6"/>
  <c r="O1969" i="6"/>
  <c r="O1957" i="6"/>
  <c r="O1945" i="6"/>
  <c r="O1933" i="6"/>
  <c r="O1921" i="6"/>
  <c r="O1909" i="6"/>
  <c r="O1897" i="6"/>
  <c r="O1885" i="6"/>
  <c r="O1873" i="6"/>
  <c r="O1861" i="6"/>
  <c r="O1849" i="6"/>
  <c r="O1837" i="6"/>
  <c r="O1825" i="6"/>
  <c r="O1813" i="6"/>
  <c r="O1801" i="6"/>
  <c r="O1789" i="6"/>
  <c r="O1777" i="6"/>
  <c r="O1765" i="6"/>
  <c r="O1753" i="6"/>
  <c r="O1741" i="6"/>
  <c r="O1729" i="6"/>
  <c r="O1717" i="6"/>
  <c r="O1705" i="6"/>
  <c r="O1693" i="6"/>
  <c r="O1681" i="6"/>
  <c r="O1669" i="6"/>
  <c r="O1657" i="6"/>
  <c r="O1645" i="6"/>
  <c r="O1633" i="6"/>
  <c r="O1621" i="6"/>
  <c r="O1609" i="6"/>
  <c r="O1597" i="6"/>
  <c r="O1585" i="6"/>
  <c r="O1573" i="6"/>
  <c r="O1561" i="6"/>
  <c r="O1549" i="6"/>
  <c r="O1537" i="6"/>
  <c r="O1525" i="6"/>
  <c r="O1513" i="6"/>
  <c r="O1501" i="6"/>
  <c r="O1489" i="6"/>
  <c r="O1477" i="6"/>
  <c r="O1465" i="6"/>
  <c r="O1453" i="6"/>
  <c r="O1441" i="6"/>
  <c r="O1429" i="6"/>
  <c r="O1417" i="6"/>
  <c r="O1405" i="6"/>
  <c r="O1393" i="6"/>
  <c r="O1381" i="6"/>
  <c r="O1369" i="6"/>
  <c r="O1357" i="6"/>
  <c r="O1345" i="6"/>
  <c r="O1333" i="6"/>
  <c r="O2103" i="6"/>
  <c r="O2084" i="6"/>
  <c r="O2072" i="6"/>
  <c r="O2060" i="6"/>
  <c r="O2048" i="6"/>
  <c r="O2036" i="6"/>
  <c r="O2024" i="6"/>
  <c r="O2012" i="6"/>
  <c r="O2000" i="6"/>
  <c r="O1988" i="6"/>
  <c r="O1976" i="6"/>
  <c r="O1964" i="6"/>
  <c r="O1952" i="6"/>
  <c r="O1940" i="6"/>
  <c r="O1928" i="6"/>
  <c r="O1916" i="6"/>
  <c r="O1904" i="6"/>
  <c r="O1892" i="6"/>
  <c r="O1880" i="6"/>
  <c r="O1868" i="6"/>
  <c r="O1856" i="6"/>
  <c r="O1844" i="6"/>
  <c r="O1832" i="6"/>
  <c r="O1820" i="6"/>
  <c r="O1808" i="6"/>
  <c r="O1796" i="6"/>
  <c r="O1784" i="6"/>
  <c r="O1772" i="6"/>
  <c r="O1760" i="6"/>
  <c r="O1748" i="6"/>
  <c r="O1736" i="6"/>
  <c r="O1724" i="6"/>
  <c r="O1712" i="6"/>
  <c r="O1700" i="6"/>
  <c r="O1688" i="6"/>
  <c r="O1676" i="6"/>
  <c r="O1664" i="6"/>
  <c r="O1652" i="6"/>
  <c r="O1640" i="6"/>
  <c r="O1628" i="6"/>
  <c r="O1616" i="6"/>
  <c r="O1604" i="6"/>
  <c r="O1592" i="6"/>
  <c r="O1580" i="6"/>
  <c r="O1568" i="6"/>
  <c r="O1556" i="6"/>
  <c r="O1544" i="6"/>
  <c r="O1532" i="6"/>
  <c r="O1520" i="6"/>
  <c r="O1508" i="6"/>
  <c r="O1496" i="6"/>
  <c r="O1484" i="6"/>
  <c r="O1472" i="6"/>
  <c r="O1460" i="6"/>
  <c r="O1448" i="6"/>
  <c r="O1436" i="6"/>
  <c r="O1424" i="6"/>
  <c r="O1412" i="6"/>
  <c r="O1400" i="6"/>
  <c r="O1388" i="6"/>
  <c r="O1376" i="6"/>
  <c r="O1364" i="6"/>
  <c r="O1352" i="6"/>
  <c r="O1340" i="6"/>
  <c r="O1328" i="6"/>
  <c r="O1316" i="6"/>
  <c r="O1304" i="6"/>
  <c r="O1292" i="6"/>
  <c r="O1280" i="6"/>
  <c r="O1268" i="6"/>
  <c r="O1256" i="6"/>
  <c r="O1244" i="6"/>
  <c r="O1232" i="6"/>
  <c r="O1220" i="6"/>
  <c r="O2117" i="6"/>
  <c r="O2091" i="6"/>
  <c r="O2079" i="6"/>
  <c r="O2067" i="6"/>
  <c r="O2055" i="6"/>
  <c r="O2043" i="6"/>
  <c r="O2031" i="6"/>
  <c r="O2019" i="6"/>
  <c r="O2007" i="6"/>
  <c r="O1995" i="6"/>
  <c r="O1983" i="6"/>
  <c r="O1971" i="6"/>
  <c r="O1959" i="6"/>
  <c r="O1947" i="6"/>
  <c r="O1935" i="6"/>
  <c r="O1923" i="6"/>
  <c r="O1911" i="6"/>
  <c r="O1899" i="6"/>
  <c r="O1887" i="6"/>
  <c r="O1875" i="6"/>
  <c r="O1863" i="6"/>
  <c r="O1851" i="6"/>
  <c r="O1839" i="6"/>
  <c r="O1827" i="6"/>
  <c r="O1815" i="6"/>
  <c r="O1803" i="6"/>
  <c r="O1791" i="6"/>
  <c r="O1779" i="6"/>
  <c r="O1767" i="6"/>
  <c r="O1755" i="6"/>
  <c r="O1743" i="6"/>
  <c r="O1731" i="6"/>
  <c r="O1719" i="6"/>
  <c r="O1707" i="6"/>
  <c r="O1695" i="6"/>
  <c r="O1683" i="6"/>
  <c r="O1671" i="6"/>
  <c r="O1659" i="6"/>
  <c r="O1647" i="6"/>
  <c r="O1635" i="6"/>
  <c r="O1623" i="6"/>
  <c r="O1611" i="6"/>
  <c r="O1599" i="6"/>
  <c r="O1587" i="6"/>
  <c r="O1575" i="6"/>
  <c r="O1563" i="6"/>
  <c r="O1551" i="6"/>
  <c r="O1539" i="6"/>
  <c r="O1527" i="6"/>
  <c r="O1515" i="6"/>
  <c r="O1503" i="6"/>
  <c r="O1491" i="6"/>
  <c r="O1479" i="6"/>
  <c r="O1467" i="6"/>
  <c r="O1455" i="6"/>
  <c r="O1443" i="6"/>
  <c r="O1431" i="6"/>
  <c r="O1419" i="6"/>
  <c r="O1407" i="6"/>
  <c r="O1395" i="6"/>
  <c r="O1383" i="6"/>
  <c r="O1371" i="6"/>
  <c r="O1359" i="6"/>
  <c r="O1347" i="6"/>
  <c r="O1335" i="6"/>
  <c r="O1323" i="6"/>
  <c r="O1311" i="6"/>
  <c r="O1299" i="6"/>
  <c r="O1287" i="6"/>
  <c r="O1275" i="6"/>
  <c r="O1263" i="6"/>
  <c r="O1251" i="6"/>
  <c r="O1239" i="6"/>
  <c r="O1227" i="6"/>
  <c r="O1215" i="6"/>
  <c r="O2943" i="6"/>
  <c r="O2907" i="6"/>
  <c r="O2871" i="6"/>
  <c r="O2835" i="6"/>
  <c r="O2799" i="6"/>
  <c r="O2763" i="6"/>
  <c r="O2727" i="6"/>
  <c r="O2691" i="6"/>
  <c r="O2655" i="6"/>
  <c r="O2619" i="6"/>
  <c r="O2583" i="6"/>
  <c r="O2547" i="6"/>
  <c r="O2511" i="6"/>
  <c r="O2475" i="6"/>
  <c r="O2439" i="6"/>
  <c r="O2403" i="6"/>
  <c r="O2367" i="6"/>
  <c r="O2331" i="6"/>
  <c r="O2295" i="6"/>
  <c r="O2259" i="6"/>
  <c r="O2223" i="6"/>
  <c r="O2187" i="6"/>
  <c r="O2151" i="6"/>
  <c r="O2086" i="6"/>
  <c r="O2074" i="6"/>
  <c r="O2062" i="6"/>
  <c r="O2050" i="6"/>
  <c r="O2038" i="6"/>
  <c r="O2026" i="6"/>
  <c r="O2014" i="6"/>
  <c r="O2002" i="6"/>
  <c r="O1990" i="6"/>
  <c r="O1978" i="6"/>
  <c r="O1966" i="6"/>
  <c r="O1954" i="6"/>
  <c r="O1942" i="6"/>
  <c r="O1930" i="6"/>
  <c r="O1918" i="6"/>
  <c r="O1906" i="6"/>
  <c r="O1894" i="6"/>
  <c r="O1882" i="6"/>
  <c r="O1870" i="6"/>
  <c r="O1858" i="6"/>
  <c r="O1846" i="6"/>
  <c r="O1834" i="6"/>
  <c r="O1822" i="6"/>
  <c r="O1810" i="6"/>
  <c r="O1798" i="6"/>
  <c r="O1786" i="6"/>
  <c r="O1774" i="6"/>
  <c r="O1762" i="6"/>
  <c r="O1750" i="6"/>
  <c r="O1738" i="6"/>
  <c r="O1726" i="6"/>
  <c r="O1714" i="6"/>
  <c r="O1702" i="6"/>
  <c r="O1690" i="6"/>
  <c r="O1678" i="6"/>
  <c r="O1666" i="6"/>
  <c r="O1654" i="6"/>
  <c r="O1642" i="6"/>
  <c r="O1630" i="6"/>
  <c r="O1618" i="6"/>
  <c r="O1606" i="6"/>
  <c r="O1594" i="6"/>
  <c r="O1582" i="6"/>
  <c r="O1570" i="6"/>
  <c r="O1558" i="6"/>
  <c r="O1546" i="6"/>
  <c r="O1534" i="6"/>
  <c r="O1522" i="6"/>
  <c r="O1510" i="6"/>
  <c r="O1498" i="6"/>
  <c r="O1486" i="6"/>
  <c r="O1474" i="6"/>
  <c r="O1462" i="6"/>
  <c r="O1450" i="6"/>
  <c r="O1438" i="6"/>
  <c r="O1426" i="6"/>
  <c r="O1414" i="6"/>
  <c r="O1402" i="6"/>
  <c r="O1390" i="6"/>
  <c r="O1378" i="6"/>
  <c r="O1366" i="6"/>
  <c r="O1354" i="6"/>
  <c r="O1342" i="6"/>
  <c r="O1330" i="6"/>
  <c r="O1318" i="6"/>
  <c r="O1306" i="6"/>
  <c r="O1294" i="6"/>
  <c r="O1282" i="6"/>
  <c r="O1270" i="6"/>
  <c r="O1258" i="6"/>
  <c r="O1246" i="6"/>
  <c r="O1234" i="6"/>
  <c r="O1222" i="6"/>
  <c r="O2093" i="6"/>
  <c r="O2081" i="6"/>
  <c r="O2069" i="6"/>
  <c r="O2057" i="6"/>
  <c r="O2045" i="6"/>
  <c r="O2033" i="6"/>
  <c r="O2021" i="6"/>
  <c r="O2009" i="6"/>
  <c r="O1997" i="6"/>
  <c r="O1985" i="6"/>
  <c r="O1973" i="6"/>
  <c r="O1961" i="6"/>
  <c r="O1949" i="6"/>
  <c r="O1937" i="6"/>
  <c r="O1925" i="6"/>
  <c r="O1913" i="6"/>
  <c r="O1901" i="6"/>
  <c r="O1889" i="6"/>
  <c r="O1877" i="6"/>
  <c r="O1865" i="6"/>
  <c r="O1853" i="6"/>
  <c r="O1841" i="6"/>
  <c r="O1829" i="6"/>
  <c r="O1817" i="6"/>
  <c r="O1805" i="6"/>
  <c r="O1793" i="6"/>
  <c r="O1781" i="6"/>
  <c r="O1769" i="6"/>
  <c r="O1757" i="6"/>
  <c r="O1745" i="6"/>
  <c r="O1733" i="6"/>
  <c r="O1721" i="6"/>
  <c r="O1709" i="6"/>
  <c r="O1697" i="6"/>
  <c r="O1685" i="6"/>
  <c r="O1673" i="6"/>
  <c r="O1661" i="6"/>
  <c r="O1649" i="6"/>
  <c r="O1637" i="6"/>
  <c r="O1625" i="6"/>
  <c r="O1613" i="6"/>
  <c r="O1601" i="6"/>
  <c r="O1589" i="6"/>
  <c r="O1577" i="6"/>
  <c r="O1565" i="6"/>
  <c r="O1553" i="6"/>
  <c r="O1541" i="6"/>
  <c r="O1529" i="6"/>
  <c r="O1517" i="6"/>
  <c r="O1505" i="6"/>
  <c r="O1493" i="6"/>
  <c r="O1481" i="6"/>
  <c r="O1469" i="6"/>
  <c r="O1457" i="6"/>
  <c r="O1445" i="6"/>
  <c r="O1433" i="6"/>
  <c r="O1421" i="6"/>
  <c r="O1409" i="6"/>
  <c r="O1397" i="6"/>
  <c r="O1385" i="6"/>
  <c r="O1373" i="6"/>
  <c r="O1361" i="6"/>
  <c r="O1349" i="6"/>
  <c r="O1337" i="6"/>
  <c r="O1325" i="6"/>
  <c r="O1313" i="6"/>
  <c r="O1301" i="6"/>
  <c r="O1289" i="6"/>
  <c r="O1277" i="6"/>
  <c r="O1265" i="6"/>
  <c r="O1253" i="6"/>
  <c r="O1241" i="6"/>
  <c r="O1229" i="6"/>
  <c r="O1217" i="6"/>
  <c r="O2115" i="6"/>
  <c r="O2088" i="6"/>
  <c r="O2076" i="6"/>
  <c r="O2064" i="6"/>
  <c r="O2052" i="6"/>
  <c r="O2040" i="6"/>
  <c r="O2028" i="6"/>
  <c r="O2016" i="6"/>
  <c r="O2004" i="6"/>
  <c r="O1992" i="6"/>
  <c r="O1980" i="6"/>
  <c r="O1968" i="6"/>
  <c r="O1956" i="6"/>
  <c r="O1944" i="6"/>
  <c r="O1932" i="6"/>
  <c r="O1920" i="6"/>
  <c r="O1908" i="6"/>
  <c r="O1896" i="6"/>
  <c r="O1884" i="6"/>
  <c r="O1872" i="6"/>
  <c r="O1860" i="6"/>
  <c r="O1848" i="6"/>
  <c r="O1836" i="6"/>
  <c r="O1824" i="6"/>
  <c r="O1812" i="6"/>
  <c r="O1800" i="6"/>
  <c r="O1788" i="6"/>
  <c r="O1776" i="6"/>
  <c r="O1764" i="6"/>
  <c r="O1752" i="6"/>
  <c r="O1740" i="6"/>
  <c r="O1728" i="6"/>
  <c r="O1716" i="6"/>
  <c r="O1704" i="6"/>
  <c r="O1692" i="6"/>
  <c r="O1680" i="6"/>
  <c r="O1668" i="6"/>
  <c r="O1656" i="6"/>
  <c r="O1644" i="6"/>
  <c r="O1632" i="6"/>
  <c r="O1620" i="6"/>
  <c r="O1608" i="6"/>
  <c r="O1596" i="6"/>
  <c r="O1584" i="6"/>
  <c r="O1572" i="6"/>
  <c r="O1560" i="6"/>
  <c r="O1548" i="6"/>
  <c r="O1536" i="6"/>
  <c r="O1524" i="6"/>
  <c r="O1512" i="6"/>
  <c r="O1500" i="6"/>
  <c r="O1488" i="6"/>
  <c r="O1476" i="6"/>
  <c r="O1464" i="6"/>
  <c r="O1452" i="6"/>
  <c r="O1440" i="6"/>
  <c r="O1428" i="6"/>
  <c r="O1416" i="6"/>
  <c r="O1404" i="6"/>
  <c r="O1392" i="6"/>
  <c r="O1380" i="6"/>
  <c r="O1368" i="6"/>
  <c r="O1356" i="6"/>
  <c r="O1344" i="6"/>
  <c r="O1332" i="6"/>
  <c r="O1320" i="6"/>
  <c r="O1308" i="6"/>
  <c r="O1296" i="6"/>
  <c r="O1284" i="6"/>
  <c r="O1272" i="6"/>
  <c r="O1260" i="6"/>
  <c r="O1248" i="6"/>
  <c r="O1236" i="6"/>
  <c r="O1224" i="6"/>
  <c r="O2095" i="6"/>
  <c r="O2083" i="6"/>
  <c r="O2071" i="6"/>
  <c r="O2059" i="6"/>
  <c r="O2047" i="6"/>
  <c r="O2035" i="6"/>
  <c r="O2023" i="6"/>
  <c r="O2011" i="6"/>
  <c r="O1999" i="6"/>
  <c r="O1987" i="6"/>
  <c r="O1975" i="6"/>
  <c r="O1963" i="6"/>
  <c r="O1951" i="6"/>
  <c r="O1939" i="6"/>
  <c r="O1927" i="6"/>
  <c r="O1915" i="6"/>
  <c r="O1903" i="6"/>
  <c r="O1891" i="6"/>
  <c r="O1879" i="6"/>
  <c r="O1867" i="6"/>
  <c r="O1855" i="6"/>
  <c r="O1843" i="6"/>
  <c r="O1831" i="6"/>
  <c r="O1819" i="6"/>
  <c r="O1807" i="6"/>
  <c r="O1795" i="6"/>
  <c r="O1783" i="6"/>
  <c r="O1771" i="6"/>
  <c r="O1759" i="6"/>
  <c r="O1747" i="6"/>
  <c r="O1735" i="6"/>
  <c r="O1723" i="6"/>
  <c r="O1711" i="6"/>
  <c r="O1699" i="6"/>
  <c r="O1687" i="6"/>
  <c r="O1675" i="6"/>
  <c r="O1663" i="6"/>
  <c r="O1651" i="6"/>
  <c r="O1639" i="6"/>
  <c r="O1627" i="6"/>
  <c r="O1615" i="6"/>
  <c r="O1603" i="6"/>
  <c r="O1591" i="6"/>
  <c r="O1579" i="6"/>
  <c r="O1567" i="6"/>
  <c r="O1555" i="6"/>
  <c r="O1543" i="6"/>
  <c r="O1531" i="6"/>
  <c r="O1519" i="6"/>
  <c r="O1507" i="6"/>
  <c r="O1495" i="6"/>
  <c r="O1483" i="6"/>
  <c r="O1471" i="6"/>
  <c r="O1459" i="6"/>
  <c r="O1447" i="6"/>
  <c r="O1435" i="6"/>
  <c r="O1423" i="6"/>
  <c r="O1411" i="6"/>
  <c r="O1399" i="6"/>
  <c r="O1387" i="6"/>
  <c r="O1375" i="6"/>
  <c r="O1363" i="6"/>
  <c r="O1351" i="6"/>
  <c r="O1339" i="6"/>
  <c r="O1327" i="6"/>
  <c r="O1315" i="6"/>
  <c r="O1303" i="6"/>
  <c r="O1291" i="6"/>
  <c r="O1279" i="6"/>
  <c r="O1267" i="6"/>
  <c r="O1255" i="6"/>
  <c r="O1243" i="6"/>
  <c r="O1231" i="6"/>
  <c r="O1219" i="6"/>
  <c r="O2931" i="6"/>
  <c r="O2895" i="6"/>
  <c r="O2859" i="6"/>
  <c r="O2823" i="6"/>
  <c r="O2787" i="6"/>
  <c r="O2751" i="6"/>
  <c r="O2715" i="6"/>
  <c r="O2679" i="6"/>
  <c r="O2643" i="6"/>
  <c r="O2607" i="6"/>
  <c r="O2571" i="6"/>
  <c r="O2535" i="6"/>
  <c r="O2499" i="6"/>
  <c r="O2463" i="6"/>
  <c r="O2427" i="6"/>
  <c r="O2391" i="6"/>
  <c r="O2355" i="6"/>
  <c r="O2319" i="6"/>
  <c r="O2283" i="6"/>
  <c r="O2247" i="6"/>
  <c r="O2211" i="6"/>
  <c r="O2175" i="6"/>
  <c r="O2139" i="6"/>
  <c r="O2090" i="6"/>
  <c r="O2078" i="6"/>
  <c r="O2066" i="6"/>
  <c r="O2054" i="6"/>
  <c r="O2042" i="6"/>
  <c r="O2030" i="6"/>
  <c r="O2018" i="6"/>
  <c r="O2006" i="6"/>
  <c r="O1994" i="6"/>
  <c r="O1982" i="6"/>
  <c r="O1970" i="6"/>
  <c r="O1958" i="6"/>
  <c r="O1946" i="6"/>
  <c r="O1934" i="6"/>
  <c r="O1922" i="6"/>
  <c r="O1910" i="6"/>
  <c r="O1898" i="6"/>
  <c r="O1886" i="6"/>
  <c r="O1874" i="6"/>
  <c r="O1862" i="6"/>
  <c r="O1850" i="6"/>
  <c r="O1838" i="6"/>
  <c r="O1826" i="6"/>
  <c r="O1814" i="6"/>
  <c r="O1802" i="6"/>
  <c r="O1790" i="6"/>
  <c r="O1778" i="6"/>
  <c r="O1766" i="6"/>
  <c r="O1754" i="6"/>
  <c r="O1742" i="6"/>
  <c r="O1730" i="6"/>
  <c r="O1718" i="6"/>
  <c r="O1706" i="6"/>
  <c r="O1694" i="6"/>
  <c r="O1682" i="6"/>
  <c r="O1670" i="6"/>
  <c r="O1658" i="6"/>
  <c r="O1646" i="6"/>
  <c r="O1634" i="6"/>
  <c r="O1622" i="6"/>
  <c r="O1610" i="6"/>
  <c r="O1598" i="6"/>
  <c r="O1586" i="6"/>
  <c r="O1574" i="6"/>
  <c r="O1562" i="6"/>
  <c r="O1550" i="6"/>
  <c r="O1538" i="6"/>
  <c r="O1526" i="6"/>
  <c r="O1514" i="6"/>
  <c r="O1502" i="6"/>
  <c r="O1490" i="6"/>
  <c r="O1478" i="6"/>
  <c r="O1466" i="6"/>
  <c r="O1454" i="6"/>
  <c r="O1442" i="6"/>
  <c r="O1430" i="6"/>
  <c r="O1418" i="6"/>
  <c r="O1406" i="6"/>
  <c r="O1394" i="6"/>
  <c r="O1382" i="6"/>
  <c r="O1370" i="6"/>
  <c r="O1358" i="6"/>
  <c r="O1346" i="6"/>
  <c r="O1334" i="6"/>
  <c r="O1322" i="6"/>
  <c r="O1310" i="6"/>
  <c r="O1298" i="6"/>
  <c r="O1286" i="6"/>
  <c r="O1274" i="6"/>
  <c r="O1262" i="6"/>
  <c r="O1250" i="6"/>
  <c r="O1238" i="6"/>
  <c r="O1226" i="6"/>
  <c r="O2092" i="6"/>
  <c r="O2056" i="6"/>
  <c r="O2020" i="6"/>
  <c r="O1984" i="6"/>
  <c r="O1948" i="6"/>
  <c r="O1912" i="6"/>
  <c r="O1876" i="6"/>
  <c r="O1840" i="6"/>
  <c r="O1804" i="6"/>
  <c r="O1768" i="6"/>
  <c r="O1732" i="6"/>
  <c r="O1696" i="6"/>
  <c r="O1660" i="6"/>
  <c r="O1624" i="6"/>
  <c r="O1588" i="6"/>
  <c r="O1552" i="6"/>
  <c r="O1516" i="6"/>
  <c r="O1480" i="6"/>
  <c r="O1444" i="6"/>
  <c r="O1408" i="6"/>
  <c r="O1372" i="6"/>
  <c r="O1336" i="6"/>
  <c r="O1208" i="6"/>
  <c r="O1196" i="6"/>
  <c r="O1184" i="6"/>
  <c r="O1172" i="6"/>
  <c r="O1160" i="6"/>
  <c r="O1148" i="6"/>
  <c r="O1136" i="6"/>
  <c r="O1124" i="6"/>
  <c r="O1112" i="6"/>
  <c r="O1100" i="6"/>
  <c r="O1088" i="6"/>
  <c r="O1076" i="6"/>
  <c r="O1064" i="6"/>
  <c r="O1052" i="6"/>
  <c r="O1040" i="6"/>
  <c r="O1028" i="6"/>
  <c r="O1016" i="6"/>
  <c r="O1004" i="6"/>
  <c r="O992" i="6"/>
  <c r="O980" i="6"/>
  <c r="O968" i="6"/>
  <c r="O956" i="6"/>
  <c r="O944" i="6"/>
  <c r="O932" i="6"/>
  <c r="O920" i="6"/>
  <c r="O908" i="6"/>
  <c r="O896" i="6"/>
  <c r="O884" i="6"/>
  <c r="O872" i="6"/>
  <c r="O860" i="6"/>
  <c r="O848" i="6"/>
  <c r="O836" i="6"/>
  <c r="O824" i="6"/>
  <c r="O812" i="6"/>
  <c r="O800" i="6"/>
  <c r="O788" i="6"/>
  <c r="O776" i="6"/>
  <c r="O764" i="6"/>
  <c r="O752" i="6"/>
  <c r="O740" i="6"/>
  <c r="O728" i="6"/>
  <c r="O716" i="6"/>
  <c r="O704" i="6"/>
  <c r="O692" i="6"/>
  <c r="O680" i="6"/>
  <c r="O668" i="6"/>
  <c r="O656" i="6"/>
  <c r="O644" i="6"/>
  <c r="O632" i="6"/>
  <c r="O620" i="6"/>
  <c r="O608" i="6"/>
  <c r="O596" i="6"/>
  <c r="O584" i="6"/>
  <c r="O572" i="6"/>
  <c r="O560" i="6"/>
  <c r="O548" i="6"/>
  <c r="O536" i="6"/>
  <c r="O524" i="6"/>
  <c r="O512" i="6"/>
  <c r="O500" i="6"/>
  <c r="O488" i="6"/>
  <c r="O1203" i="6"/>
  <c r="O1191" i="6"/>
  <c r="O1179" i="6"/>
  <c r="O1167" i="6"/>
  <c r="O1155" i="6"/>
  <c r="O1143" i="6"/>
  <c r="O1131" i="6"/>
  <c r="O1119" i="6"/>
  <c r="O1107" i="6"/>
  <c r="O1095" i="6"/>
  <c r="O1083" i="6"/>
  <c r="O1071" i="6"/>
  <c r="O1059" i="6"/>
  <c r="O1047" i="6"/>
  <c r="O1035" i="6"/>
  <c r="O1023" i="6"/>
  <c r="O1011" i="6"/>
  <c r="O999" i="6"/>
  <c r="O987" i="6"/>
  <c r="O975" i="6"/>
  <c r="O963" i="6"/>
  <c r="O951" i="6"/>
  <c r="O939" i="6"/>
  <c r="O927" i="6"/>
  <c r="O915" i="6"/>
  <c r="O903" i="6"/>
  <c r="O891" i="6"/>
  <c r="O879" i="6"/>
  <c r="O867" i="6"/>
  <c r="O855" i="6"/>
  <c r="O843" i="6"/>
  <c r="O831" i="6"/>
  <c r="O1210" i="6"/>
  <c r="O1198" i="6"/>
  <c r="O1186" i="6"/>
  <c r="O1174" i="6"/>
  <c r="O1162" i="6"/>
  <c r="O1150" i="6"/>
  <c r="O1138" i="6"/>
  <c r="O1126" i="6"/>
  <c r="O1114" i="6"/>
  <c r="O1102" i="6"/>
  <c r="O1090" i="6"/>
  <c r="O1078" i="6"/>
  <c r="O1066" i="6"/>
  <c r="O1054" i="6"/>
  <c r="O1042" i="6"/>
  <c r="O1030" i="6"/>
  <c r="O1018" i="6"/>
  <c r="O1006" i="6"/>
  <c r="O994" i="6"/>
  <c r="O982" i="6"/>
  <c r="O970" i="6"/>
  <c r="O958" i="6"/>
  <c r="O946" i="6"/>
  <c r="O934" i="6"/>
  <c r="O922" i="6"/>
  <c r="O910" i="6"/>
  <c r="O898" i="6"/>
  <c r="O886" i="6"/>
  <c r="O874" i="6"/>
  <c r="O862" i="6"/>
  <c r="O850" i="6"/>
  <c r="O838" i="6"/>
  <c r="O826" i="6"/>
  <c r="O814" i="6"/>
  <c r="O802" i="6"/>
  <c r="O790" i="6"/>
  <c r="O778" i="6"/>
  <c r="O766" i="6"/>
  <c r="O754" i="6"/>
  <c r="O742" i="6"/>
  <c r="O730" i="6"/>
  <c r="O718" i="6"/>
  <c r="O706" i="6"/>
  <c r="O694" i="6"/>
  <c r="O682" i="6"/>
  <c r="O670" i="6"/>
  <c r="O658" i="6"/>
  <c r="O646" i="6"/>
  <c r="O634" i="6"/>
  <c r="O622" i="6"/>
  <c r="O610" i="6"/>
  <c r="O598" i="6"/>
  <c r="O586" i="6"/>
  <c r="O574" i="6"/>
  <c r="O562" i="6"/>
  <c r="O550" i="6"/>
  <c r="O538" i="6"/>
  <c r="O526" i="6"/>
  <c r="O514" i="6"/>
  <c r="O502" i="6"/>
  <c r="O2061" i="6"/>
  <c r="O2025" i="6"/>
  <c r="O1989" i="6"/>
  <c r="O1953" i="6"/>
  <c r="O1917" i="6"/>
  <c r="O1881" i="6"/>
  <c r="O1845" i="6"/>
  <c r="O1809" i="6"/>
  <c r="O1773" i="6"/>
  <c r="O1737" i="6"/>
  <c r="O1701" i="6"/>
  <c r="O1665" i="6"/>
  <c r="O1629" i="6"/>
  <c r="O1593" i="6"/>
  <c r="O1557" i="6"/>
  <c r="O1521" i="6"/>
  <c r="O1485" i="6"/>
  <c r="O1449" i="6"/>
  <c r="O1413" i="6"/>
  <c r="O1377" i="6"/>
  <c r="O1341" i="6"/>
  <c r="O1321" i="6"/>
  <c r="O1309" i="6"/>
  <c r="O1297" i="6"/>
  <c r="O1285" i="6"/>
  <c r="O1273" i="6"/>
  <c r="O1261" i="6"/>
  <c r="O1249" i="6"/>
  <c r="O1237" i="6"/>
  <c r="O1225" i="6"/>
  <c r="O1205" i="6"/>
  <c r="O1193" i="6"/>
  <c r="O1181" i="6"/>
  <c r="O1169" i="6"/>
  <c r="O1157" i="6"/>
  <c r="O1145" i="6"/>
  <c r="O1133" i="6"/>
  <c r="O1121" i="6"/>
  <c r="O1109" i="6"/>
  <c r="O1097" i="6"/>
  <c r="O1085" i="6"/>
  <c r="O1073" i="6"/>
  <c r="O1061" i="6"/>
  <c r="O1049" i="6"/>
  <c r="O1037" i="6"/>
  <c r="O1025" i="6"/>
  <c r="O1013" i="6"/>
  <c r="O1001" i="6"/>
  <c r="O989" i="6"/>
  <c r="O977" i="6"/>
  <c r="O965" i="6"/>
  <c r="O953" i="6"/>
  <c r="O941" i="6"/>
  <c r="O929" i="6"/>
  <c r="O917" i="6"/>
  <c r="O905" i="6"/>
  <c r="O893" i="6"/>
  <c r="O881" i="6"/>
  <c r="O869" i="6"/>
  <c r="O857" i="6"/>
  <c r="O845" i="6"/>
  <c r="O833" i="6"/>
  <c r="O821" i="6"/>
  <c r="O809" i="6"/>
  <c r="O797" i="6"/>
  <c r="O785" i="6"/>
  <c r="O773" i="6"/>
  <c r="O761" i="6"/>
  <c r="O749" i="6"/>
  <c r="O737" i="6"/>
  <c r="O725" i="6"/>
  <c r="O713" i="6"/>
  <c r="O701" i="6"/>
  <c r="O689" i="6"/>
  <c r="O677" i="6"/>
  <c r="O665" i="6"/>
  <c r="O653" i="6"/>
  <c r="O641" i="6"/>
  <c r="O629" i="6"/>
  <c r="O617" i="6"/>
  <c r="O605" i="6"/>
  <c r="O593" i="6"/>
  <c r="O581" i="6"/>
  <c r="O569" i="6"/>
  <c r="O557" i="6"/>
  <c r="O545" i="6"/>
  <c r="O533" i="6"/>
  <c r="O521" i="6"/>
  <c r="O509" i="6"/>
  <c r="O497" i="6"/>
  <c r="O2068" i="6"/>
  <c r="O2032" i="6"/>
  <c r="O1996" i="6"/>
  <c r="O1960" i="6"/>
  <c r="O1924" i="6"/>
  <c r="O1888" i="6"/>
  <c r="O1852" i="6"/>
  <c r="O1816" i="6"/>
  <c r="O1780" i="6"/>
  <c r="O1744" i="6"/>
  <c r="O1708" i="6"/>
  <c r="O1672" i="6"/>
  <c r="O1636" i="6"/>
  <c r="O1600" i="6"/>
  <c r="O1564" i="6"/>
  <c r="O1528" i="6"/>
  <c r="O1492" i="6"/>
  <c r="O1456" i="6"/>
  <c r="O1420" i="6"/>
  <c r="O1384" i="6"/>
  <c r="O1348" i="6"/>
  <c r="O1212" i="6"/>
  <c r="O1200" i="6"/>
  <c r="O1188" i="6"/>
  <c r="O1176" i="6"/>
  <c r="O1164" i="6"/>
  <c r="O1152" i="6"/>
  <c r="O1140" i="6"/>
  <c r="O1128" i="6"/>
  <c r="O1116" i="6"/>
  <c r="O1104" i="6"/>
  <c r="O1092" i="6"/>
  <c r="O1080" i="6"/>
  <c r="O1068" i="6"/>
  <c r="O1056" i="6"/>
  <c r="O1044" i="6"/>
  <c r="O1032" i="6"/>
  <c r="O1020" i="6"/>
  <c r="O1008" i="6"/>
  <c r="O996" i="6"/>
  <c r="O984" i="6"/>
  <c r="O972" i="6"/>
  <c r="O960" i="6"/>
  <c r="O948" i="6"/>
  <c r="O936" i="6"/>
  <c r="O924" i="6"/>
  <c r="O912" i="6"/>
  <c r="O900" i="6"/>
  <c r="O888" i="6"/>
  <c r="O876" i="6"/>
  <c r="O864" i="6"/>
  <c r="O852" i="6"/>
  <c r="O840" i="6"/>
  <c r="O828" i="6"/>
  <c r="O816" i="6"/>
  <c r="O804" i="6"/>
  <c r="O792" i="6"/>
  <c r="O780" i="6"/>
  <c r="O768" i="6"/>
  <c r="O756" i="6"/>
  <c r="O744" i="6"/>
  <c r="O732" i="6"/>
  <c r="O720" i="6"/>
  <c r="O708" i="6"/>
  <c r="O696" i="6"/>
  <c r="O684" i="6"/>
  <c r="O672" i="6"/>
  <c r="O660" i="6"/>
  <c r="O648" i="6"/>
  <c r="O1207" i="6"/>
  <c r="O1195" i="6"/>
  <c r="O1183" i="6"/>
  <c r="O1171" i="6"/>
  <c r="O1159" i="6"/>
  <c r="O1147" i="6"/>
  <c r="O1135" i="6"/>
  <c r="O1123" i="6"/>
  <c r="O1111" i="6"/>
  <c r="O1099" i="6"/>
  <c r="O1087" i="6"/>
  <c r="O1075" i="6"/>
  <c r="O1063" i="6"/>
  <c r="O1051" i="6"/>
  <c r="O1039" i="6"/>
  <c r="O1027" i="6"/>
  <c r="O1015" i="6"/>
  <c r="O1003" i="6"/>
  <c r="O991" i="6"/>
  <c r="O979" i="6"/>
  <c r="O967" i="6"/>
  <c r="O955" i="6"/>
  <c r="O943" i="6"/>
  <c r="O931" i="6"/>
  <c r="O919" i="6"/>
  <c r="O907" i="6"/>
  <c r="O895" i="6"/>
  <c r="O883" i="6"/>
  <c r="O871" i="6"/>
  <c r="O859" i="6"/>
  <c r="O847" i="6"/>
  <c r="O835" i="6"/>
  <c r="O823" i="6"/>
  <c r="O811" i="6"/>
  <c r="O799" i="6"/>
  <c r="O787" i="6"/>
  <c r="O775" i="6"/>
  <c r="O763" i="6"/>
  <c r="O751" i="6"/>
  <c r="O739" i="6"/>
  <c r="O727" i="6"/>
  <c r="O715" i="6"/>
  <c r="O703" i="6"/>
  <c r="O691" i="6"/>
  <c r="O679" i="6"/>
  <c r="O667" i="6"/>
  <c r="O655" i="6"/>
  <c r="O643" i="6"/>
  <c r="O631" i="6"/>
  <c r="O619" i="6"/>
  <c r="O607" i="6"/>
  <c r="O595" i="6"/>
  <c r="O583" i="6"/>
  <c r="O571" i="6"/>
  <c r="O559" i="6"/>
  <c r="O547" i="6"/>
  <c r="O535" i="6"/>
  <c r="O523" i="6"/>
  <c r="O511" i="6"/>
  <c r="O499" i="6"/>
  <c r="O1214" i="6"/>
  <c r="O1202" i="6"/>
  <c r="O1190" i="6"/>
  <c r="O1178" i="6"/>
  <c r="O1166" i="6"/>
  <c r="O1154" i="6"/>
  <c r="O1142" i="6"/>
  <c r="O1130" i="6"/>
  <c r="O1118" i="6"/>
  <c r="O1106" i="6"/>
  <c r="O1094" i="6"/>
  <c r="O1082" i="6"/>
  <c r="O1070" i="6"/>
  <c r="O1058" i="6"/>
  <c r="O1046" i="6"/>
  <c r="O1034" i="6"/>
  <c r="O1022" i="6"/>
  <c r="O1010" i="6"/>
  <c r="O998" i="6"/>
  <c r="O986" i="6"/>
  <c r="O974" i="6"/>
  <c r="O962" i="6"/>
  <c r="O950" i="6"/>
  <c r="O938" i="6"/>
  <c r="O926" i="6"/>
  <c r="O914" i="6"/>
  <c r="O902" i="6"/>
  <c r="O890" i="6"/>
  <c r="O878" i="6"/>
  <c r="O866" i="6"/>
  <c r="O854" i="6"/>
  <c r="O842" i="6"/>
  <c r="O830" i="6"/>
  <c r="O818" i="6"/>
  <c r="O806" i="6"/>
  <c r="O794" i="6"/>
  <c r="O782" i="6"/>
  <c r="O770" i="6"/>
  <c r="O758" i="6"/>
  <c r="O746" i="6"/>
  <c r="O734" i="6"/>
  <c r="O722" i="6"/>
  <c r="O710" i="6"/>
  <c r="O698" i="6"/>
  <c r="O686" i="6"/>
  <c r="O674" i="6"/>
  <c r="O662" i="6"/>
  <c r="O650" i="6"/>
  <c r="O638" i="6"/>
  <c r="O626" i="6"/>
  <c r="O614" i="6"/>
  <c r="O602" i="6"/>
  <c r="O590" i="6"/>
  <c r="O578" i="6"/>
  <c r="O566" i="6"/>
  <c r="O554" i="6"/>
  <c r="O542" i="6"/>
  <c r="O530" i="6"/>
  <c r="O518" i="6"/>
  <c r="O506" i="6"/>
  <c r="O494" i="6"/>
  <c r="O2073" i="6"/>
  <c r="O2037" i="6"/>
  <c r="O2001" i="6"/>
  <c r="O1965" i="6"/>
  <c r="O1929" i="6"/>
  <c r="O1893" i="6"/>
  <c r="O1857" i="6"/>
  <c r="O1821" i="6"/>
  <c r="O1785" i="6"/>
  <c r="O1749" i="6"/>
  <c r="O1713" i="6"/>
  <c r="O1677" i="6"/>
  <c r="O1641" i="6"/>
  <c r="O1605" i="6"/>
  <c r="O1569" i="6"/>
  <c r="O1533" i="6"/>
  <c r="O1497" i="6"/>
  <c r="O1461" i="6"/>
  <c r="O1425" i="6"/>
  <c r="O1389" i="6"/>
  <c r="O1353" i="6"/>
  <c r="O1209" i="6"/>
  <c r="O1197" i="6"/>
  <c r="O1185" i="6"/>
  <c r="O1173" i="6"/>
  <c r="O1161" i="6"/>
  <c r="O1149" i="6"/>
  <c r="O1137" i="6"/>
  <c r="O1125" i="6"/>
  <c r="O1113" i="6"/>
  <c r="O1101" i="6"/>
  <c r="O1089" i="6"/>
  <c r="O1077" i="6"/>
  <c r="O1065" i="6"/>
  <c r="O1053" i="6"/>
  <c r="O1041" i="6"/>
  <c r="O1029" i="6"/>
  <c r="O1017" i="6"/>
  <c r="O1005" i="6"/>
  <c r="O993" i="6"/>
  <c r="O981" i="6"/>
  <c r="O969" i="6"/>
  <c r="O957" i="6"/>
  <c r="O945" i="6"/>
  <c r="O933" i="6"/>
  <c r="O921" i="6"/>
  <c r="O909" i="6"/>
  <c r="O897" i="6"/>
  <c r="O885" i="6"/>
  <c r="O873" i="6"/>
  <c r="O861" i="6"/>
  <c r="O849" i="6"/>
  <c r="O837" i="6"/>
  <c r="O825" i="6"/>
  <c r="O813" i="6"/>
  <c r="O801" i="6"/>
  <c r="O789" i="6"/>
  <c r="O777" i="6"/>
  <c r="O765" i="6"/>
  <c r="O753" i="6"/>
  <c r="O741" i="6"/>
  <c r="O729" i="6"/>
  <c r="O717" i="6"/>
  <c r="O705" i="6"/>
  <c r="O693" i="6"/>
  <c r="O681" i="6"/>
  <c r="O669" i="6"/>
  <c r="O657" i="6"/>
  <c r="O645" i="6"/>
  <c r="O633" i="6"/>
  <c r="O621" i="6"/>
  <c r="O609" i="6"/>
  <c r="O597" i="6"/>
  <c r="O585" i="6"/>
  <c r="O573" i="6"/>
  <c r="O561" i="6"/>
  <c r="O549" i="6"/>
  <c r="O537" i="6"/>
  <c r="O525" i="6"/>
  <c r="O513" i="6"/>
  <c r="O501" i="6"/>
  <c r="O489" i="6"/>
  <c r="O2080" i="6"/>
  <c r="O2044" i="6"/>
  <c r="O2008" i="6"/>
  <c r="O1972" i="6"/>
  <c r="O1936" i="6"/>
  <c r="O1900" i="6"/>
  <c r="O1864" i="6"/>
  <c r="O1828" i="6"/>
  <c r="O1792" i="6"/>
  <c r="O1756" i="6"/>
  <c r="O1720" i="6"/>
  <c r="O1684" i="6"/>
  <c r="O1648" i="6"/>
  <c r="O1612" i="6"/>
  <c r="O1576" i="6"/>
  <c r="O1540" i="6"/>
  <c r="O1504" i="6"/>
  <c r="O1468" i="6"/>
  <c r="O1432" i="6"/>
  <c r="O1396" i="6"/>
  <c r="O1360" i="6"/>
  <c r="O1204" i="6"/>
  <c r="O1192" i="6"/>
  <c r="O1180" i="6"/>
  <c r="O1168" i="6"/>
  <c r="O1156" i="6"/>
  <c r="O1144" i="6"/>
  <c r="O1132" i="6"/>
  <c r="O1120" i="6"/>
  <c r="O1108" i="6"/>
  <c r="O1096" i="6"/>
  <c r="O1084" i="6"/>
  <c r="O1072" i="6"/>
  <c r="O1060" i="6"/>
  <c r="O1048" i="6"/>
  <c r="O1036" i="6"/>
  <c r="O1024" i="6"/>
  <c r="O1012" i="6"/>
  <c r="O1000" i="6"/>
  <c r="O988" i="6"/>
  <c r="O976" i="6"/>
  <c r="O964" i="6"/>
  <c r="O952" i="6"/>
  <c r="O940" i="6"/>
  <c r="O928" i="6"/>
  <c r="O916" i="6"/>
  <c r="O904" i="6"/>
  <c r="O892" i="6"/>
  <c r="O880" i="6"/>
  <c r="O868" i="6"/>
  <c r="O856" i="6"/>
  <c r="O844" i="6"/>
  <c r="O832" i="6"/>
  <c r="O820" i="6"/>
  <c r="O808" i="6"/>
  <c r="O796" i="6"/>
  <c r="O784" i="6"/>
  <c r="O772" i="6"/>
  <c r="O760" i="6"/>
  <c r="O748" i="6"/>
  <c r="O736" i="6"/>
  <c r="O724" i="6"/>
  <c r="O712" i="6"/>
  <c r="O700" i="6"/>
  <c r="O688" i="6"/>
  <c r="O676" i="6"/>
  <c r="O664" i="6"/>
  <c r="O652" i="6"/>
  <c r="O640" i="6"/>
  <c r="O628" i="6"/>
  <c r="O616" i="6"/>
  <c r="O604" i="6"/>
  <c r="O592" i="6"/>
  <c r="O580" i="6"/>
  <c r="O568" i="6"/>
  <c r="O556" i="6"/>
  <c r="O544" i="6"/>
  <c r="O532" i="6"/>
  <c r="O520" i="6"/>
  <c r="O508" i="6"/>
  <c r="O496" i="6"/>
  <c r="O3" i="6"/>
  <c r="P10" i="6"/>
  <c r="O15" i="6"/>
  <c r="P22" i="6"/>
  <c r="O27" i="6"/>
  <c r="P34" i="6"/>
  <c r="O39" i="6"/>
  <c r="P46" i="6"/>
  <c r="O51" i="6"/>
  <c r="P58" i="6"/>
  <c r="O63" i="6"/>
  <c r="P70" i="6"/>
  <c r="O75" i="6"/>
  <c r="P82" i="6"/>
  <c r="O87" i="6"/>
  <c r="P94" i="6"/>
  <c r="O99" i="6"/>
  <c r="P106" i="6"/>
  <c r="O111" i="6"/>
  <c r="P118" i="6"/>
  <c r="O123" i="6"/>
  <c r="P130" i="6"/>
  <c r="O135" i="6"/>
  <c r="P142" i="6"/>
  <c r="O147" i="6"/>
  <c r="P154" i="6"/>
  <c r="O159" i="6"/>
  <c r="P166" i="6"/>
  <c r="O171" i="6"/>
  <c r="P178" i="6"/>
  <c r="O183" i="6"/>
  <c r="P190" i="6"/>
  <c r="O195" i="6"/>
  <c r="P202" i="6"/>
  <c r="O207" i="6"/>
  <c r="P214" i="6"/>
  <c r="O219" i="6"/>
  <c r="P226" i="6"/>
  <c r="O231" i="6"/>
  <c r="P238" i="6"/>
  <c r="O243" i="6"/>
  <c r="P250" i="6"/>
  <c r="O255" i="6"/>
  <c r="P262" i="6"/>
  <c r="O267" i="6"/>
  <c r="P274" i="6"/>
  <c r="O279" i="6"/>
  <c r="P286" i="6"/>
  <c r="O291" i="6"/>
  <c r="P298" i="6"/>
  <c r="O303" i="6"/>
  <c r="P310" i="6"/>
  <c r="O315" i="6"/>
  <c r="P322" i="6"/>
  <c r="O327" i="6"/>
  <c r="P334" i="6"/>
  <c r="O339" i="6"/>
  <c r="P346" i="6"/>
  <c r="O351" i="6"/>
  <c r="P358" i="6"/>
  <c r="O363" i="6"/>
  <c r="P370" i="6"/>
  <c r="O375" i="6"/>
  <c r="P382" i="6"/>
  <c r="O387" i="6"/>
  <c r="P394" i="6"/>
  <c r="O399" i="6"/>
  <c r="P406" i="6"/>
  <c r="O411" i="6"/>
  <c r="P418" i="6"/>
  <c r="O423" i="6"/>
  <c r="P430" i="6"/>
  <c r="O435" i="6"/>
  <c r="P442" i="6"/>
  <c r="O447" i="6"/>
  <c r="P454" i="6"/>
  <c r="O459" i="6"/>
  <c r="P466" i="6"/>
  <c r="O471" i="6"/>
  <c r="P478" i="6"/>
  <c r="O483" i="6"/>
  <c r="O486" i="6"/>
  <c r="O515" i="6"/>
  <c r="O551" i="6"/>
  <c r="O587" i="6"/>
  <c r="O623" i="6"/>
  <c r="P646" i="6"/>
  <c r="O651" i="6"/>
  <c r="P661" i="6"/>
  <c r="P666" i="6"/>
  <c r="P682" i="6"/>
  <c r="O687" i="6"/>
  <c r="P697" i="6"/>
  <c r="P702" i="6"/>
  <c r="P718" i="6"/>
  <c r="O723" i="6"/>
  <c r="P733" i="6"/>
  <c r="P738" i="6"/>
  <c r="P754" i="6"/>
  <c r="O759" i="6"/>
  <c r="P769" i="6"/>
  <c r="P774" i="6"/>
  <c r="P790" i="6"/>
  <c r="O795" i="6"/>
  <c r="P805" i="6"/>
  <c r="P810" i="6"/>
  <c r="O1252" i="6"/>
  <c r="O1288" i="6"/>
  <c r="O1324" i="6"/>
  <c r="P40" i="6"/>
  <c r="O117" i="6"/>
  <c r="O237" i="6"/>
  <c r="O465" i="6"/>
  <c r="O32" i="6"/>
  <c r="O56" i="6"/>
  <c r="P87" i="6"/>
  <c r="O92" i="6"/>
  <c r="P111" i="6"/>
  <c r="O116" i="6"/>
  <c r="P123" i="6"/>
  <c r="O128" i="6"/>
  <c r="P135" i="6"/>
  <c r="O140" i="6"/>
  <c r="P147" i="6"/>
  <c r="O152" i="6"/>
  <c r="P159" i="6"/>
  <c r="O164" i="6"/>
  <c r="P171" i="6"/>
  <c r="O176" i="6"/>
  <c r="P183" i="6"/>
  <c r="O188" i="6"/>
  <c r="P195" i="6"/>
  <c r="O200" i="6"/>
  <c r="P207" i="6"/>
  <c r="O212" i="6"/>
  <c r="P219" i="6"/>
  <c r="O224" i="6"/>
  <c r="P231" i="6"/>
  <c r="O236" i="6"/>
  <c r="P243" i="6"/>
  <c r="O248" i="6"/>
  <c r="P255" i="6"/>
  <c r="O260" i="6"/>
  <c r="P267" i="6"/>
  <c r="O272" i="6"/>
  <c r="P279" i="6"/>
  <c r="O284" i="6"/>
  <c r="P291" i="6"/>
  <c r="O296" i="6"/>
  <c r="P303" i="6"/>
  <c r="O308" i="6"/>
  <c r="P315" i="6"/>
  <c r="O320" i="6"/>
  <c r="P327" i="6"/>
  <c r="O332" i="6"/>
  <c r="P339" i="6"/>
  <c r="O344" i="6"/>
  <c r="P351" i="6"/>
  <c r="O356" i="6"/>
  <c r="P363" i="6"/>
  <c r="O368" i="6"/>
  <c r="P375" i="6"/>
  <c r="O380" i="6"/>
  <c r="P387" i="6"/>
  <c r="O392" i="6"/>
  <c r="P399" i="6"/>
  <c r="O404" i="6"/>
  <c r="P411" i="6"/>
  <c r="O416" i="6"/>
  <c r="P423" i="6"/>
  <c r="O428" i="6"/>
  <c r="P435" i="6"/>
  <c r="O440" i="6"/>
  <c r="P447" i="6"/>
  <c r="O452" i="6"/>
  <c r="P459" i="6"/>
  <c r="O464" i="6"/>
  <c r="P471" i="6"/>
  <c r="O476" i="6"/>
  <c r="P483" i="6"/>
  <c r="P486" i="6"/>
  <c r="O493" i="6"/>
  <c r="P502" i="6"/>
  <c r="P511" i="6"/>
  <c r="O529" i="6"/>
  <c r="P538" i="6"/>
  <c r="P547" i="6"/>
  <c r="O565" i="6"/>
  <c r="P574" i="6"/>
  <c r="P583" i="6"/>
  <c r="O601" i="6"/>
  <c r="P610" i="6"/>
  <c r="P619" i="6"/>
  <c r="O637" i="6"/>
  <c r="O827" i="6"/>
  <c r="O839" i="6"/>
  <c r="O851" i="6"/>
  <c r="O863" i="6"/>
  <c r="O875" i="6"/>
  <c r="O887" i="6"/>
  <c r="O899" i="6"/>
  <c r="O911" i="6"/>
  <c r="O923" i="6"/>
  <c r="O935" i="6"/>
  <c r="O947" i="6"/>
  <c r="O959" i="6"/>
  <c r="O971" i="6"/>
  <c r="O983" i="6"/>
  <c r="O995" i="6"/>
  <c r="O1007" i="6"/>
  <c r="O1019" i="6"/>
  <c r="O1031" i="6"/>
  <c r="O1043" i="6"/>
  <c r="O1055" i="6"/>
  <c r="O1067" i="6"/>
  <c r="O1079" i="6"/>
  <c r="O1091" i="6"/>
  <c r="O1103" i="6"/>
  <c r="O1115" i="6"/>
  <c r="O1127" i="6"/>
  <c r="O1139" i="6"/>
  <c r="O1151" i="6"/>
  <c r="O1163" i="6"/>
  <c r="O1175" i="6"/>
  <c r="O1187" i="6"/>
  <c r="O1199" i="6"/>
  <c r="O1211" i="6"/>
  <c r="O9" i="6"/>
  <c r="O45" i="6"/>
  <c r="O81" i="6"/>
  <c r="O201" i="6"/>
  <c r="O249" i="6"/>
  <c r="P280" i="6"/>
  <c r="P304" i="6"/>
  <c r="O369" i="6"/>
  <c r="P388" i="6"/>
  <c r="P448" i="6"/>
  <c r="O477" i="6"/>
  <c r="O558" i="6"/>
  <c r="P872" i="6"/>
  <c r="P968" i="6"/>
  <c r="P1076" i="6"/>
  <c r="P1196" i="6"/>
  <c r="O7" i="6"/>
  <c r="P86" i="6"/>
  <c r="O103" i="6"/>
  <c r="O127" i="6"/>
  <c r="O139" i="6"/>
  <c r="O211" i="6"/>
  <c r="O271" i="6"/>
  <c r="O295" i="6"/>
  <c r="O307" i="6"/>
  <c r="P338" i="6"/>
  <c r="O379" i="6"/>
  <c r="O403" i="6"/>
  <c r="O439" i="6"/>
  <c r="O475" i="6"/>
  <c r="O527" i="6"/>
  <c r="P654" i="6"/>
  <c r="O711" i="6"/>
  <c r="P726" i="6"/>
  <c r="P798" i="6"/>
  <c r="P3" i="6"/>
  <c r="O68" i="6"/>
  <c r="O104" i="6"/>
  <c r="O2" i="6"/>
  <c r="P8" i="6"/>
  <c r="O13" i="6"/>
  <c r="P20" i="6"/>
  <c r="O25" i="6"/>
  <c r="P32" i="6"/>
  <c r="O37" i="6"/>
  <c r="P44" i="6"/>
  <c r="O49" i="6"/>
  <c r="P56" i="6"/>
  <c r="O61" i="6"/>
  <c r="P68" i="6"/>
  <c r="O73" i="6"/>
  <c r="P80" i="6"/>
  <c r="O85" i="6"/>
  <c r="P92" i="6"/>
  <c r="O97" i="6"/>
  <c r="P104" i="6"/>
  <c r="O109" i="6"/>
  <c r="P116" i="6"/>
  <c r="O121" i="6"/>
  <c r="P128" i="6"/>
  <c r="O133" i="6"/>
  <c r="P140" i="6"/>
  <c r="O145" i="6"/>
  <c r="P152" i="6"/>
  <c r="O157" i="6"/>
  <c r="P164" i="6"/>
  <c r="O169" i="6"/>
  <c r="P176" i="6"/>
  <c r="O181" i="6"/>
  <c r="P188" i="6"/>
  <c r="O193" i="6"/>
  <c r="P200" i="6"/>
  <c r="O205" i="6"/>
  <c r="P212" i="6"/>
  <c r="O217" i="6"/>
  <c r="P224" i="6"/>
  <c r="O229" i="6"/>
  <c r="P236" i="6"/>
  <c r="O241" i="6"/>
  <c r="P248" i="6"/>
  <c r="O253" i="6"/>
  <c r="P260" i="6"/>
  <c r="O265" i="6"/>
  <c r="P272" i="6"/>
  <c r="O277" i="6"/>
  <c r="P284" i="6"/>
  <c r="O289" i="6"/>
  <c r="P296" i="6"/>
  <c r="O301" i="6"/>
  <c r="P308" i="6"/>
  <c r="O313" i="6"/>
  <c r="P320" i="6"/>
  <c r="O325" i="6"/>
  <c r="P332" i="6"/>
  <c r="O337" i="6"/>
  <c r="P344" i="6"/>
  <c r="O349" i="6"/>
  <c r="P356" i="6"/>
  <c r="O361" i="6"/>
  <c r="P368" i="6"/>
  <c r="O373" i="6"/>
  <c r="P380" i="6"/>
  <c r="O385" i="6"/>
  <c r="P392" i="6"/>
  <c r="O397" i="6"/>
  <c r="P404" i="6"/>
  <c r="O409" i="6"/>
  <c r="P416" i="6"/>
  <c r="O421" i="6"/>
  <c r="P428" i="6"/>
  <c r="O433" i="6"/>
  <c r="P440" i="6"/>
  <c r="O445" i="6"/>
  <c r="P452" i="6"/>
  <c r="O457" i="6"/>
  <c r="P464" i="6"/>
  <c r="O469" i="6"/>
  <c r="P476" i="6"/>
  <c r="O481" i="6"/>
  <c r="P493" i="6"/>
  <c r="O498" i="6"/>
  <c r="O516" i="6"/>
  <c r="P529" i="6"/>
  <c r="O534" i="6"/>
  <c r="O552" i="6"/>
  <c r="P565" i="6"/>
  <c r="O570" i="6"/>
  <c r="O588" i="6"/>
  <c r="P601" i="6"/>
  <c r="O606" i="6"/>
  <c r="O624" i="6"/>
  <c r="P637" i="6"/>
  <c r="O642" i="6"/>
  <c r="O822" i="6"/>
  <c r="O834" i="6"/>
  <c r="O846" i="6"/>
  <c r="O858" i="6"/>
  <c r="O870" i="6"/>
  <c r="O882" i="6"/>
  <c r="O894" i="6"/>
  <c r="O906" i="6"/>
  <c r="O918" i="6"/>
  <c r="O930" i="6"/>
  <c r="O942" i="6"/>
  <c r="O954" i="6"/>
  <c r="O966" i="6"/>
  <c r="O978" i="6"/>
  <c r="O990" i="6"/>
  <c r="O1002" i="6"/>
  <c r="O1014" i="6"/>
  <c r="O1026" i="6"/>
  <c r="O1038" i="6"/>
  <c r="O1050" i="6"/>
  <c r="O1062" i="6"/>
  <c r="O1074" i="6"/>
  <c r="O1086" i="6"/>
  <c r="O1098" i="6"/>
  <c r="O1110" i="6"/>
  <c r="O1122" i="6"/>
  <c r="O1134" i="6"/>
  <c r="O1146" i="6"/>
  <c r="O1158" i="6"/>
  <c r="O1170" i="6"/>
  <c r="O1182" i="6"/>
  <c r="O1194" i="6"/>
  <c r="O1206" i="6"/>
  <c r="O1245" i="6"/>
  <c r="O1281" i="6"/>
  <c r="O1317" i="6"/>
  <c r="P1336" i="6"/>
  <c r="O1401" i="6"/>
  <c r="P1444" i="6"/>
  <c r="O1509" i="6"/>
  <c r="P1552" i="6"/>
  <c r="O1617" i="6"/>
  <c r="P1660" i="6"/>
  <c r="O1725" i="6"/>
  <c r="P1768" i="6"/>
  <c r="O1833" i="6"/>
  <c r="P1876" i="6"/>
  <c r="O1941" i="6"/>
  <c r="P1984" i="6"/>
  <c r="O2049" i="6"/>
  <c r="P2092" i="6"/>
  <c r="P76" i="6"/>
  <c r="O141" i="6"/>
  <c r="P160" i="6"/>
  <c r="P256" i="6"/>
  <c r="O345" i="6"/>
  <c r="P364" i="6"/>
  <c r="O381" i="6"/>
  <c r="P460" i="6"/>
  <c r="O504" i="6"/>
  <c r="P848" i="6"/>
  <c r="P1112" i="6"/>
  <c r="O31" i="6"/>
  <c r="O151" i="6"/>
  <c r="O187" i="6"/>
  <c r="O247" i="6"/>
  <c r="P290" i="6"/>
  <c r="P314" i="6"/>
  <c r="P374" i="6"/>
  <c r="O427" i="6"/>
  <c r="O451" i="6"/>
  <c r="P470" i="6"/>
  <c r="P670" i="6"/>
  <c r="P15" i="6"/>
  <c r="P27" i="6"/>
  <c r="P39" i="6"/>
  <c r="P99" i="6"/>
  <c r="P2" i="6"/>
  <c r="O6" i="6"/>
  <c r="P13" i="6"/>
  <c r="O18" i="6"/>
  <c r="P25" i="6"/>
  <c r="O30" i="6"/>
  <c r="P37" i="6"/>
  <c r="O42" i="6"/>
  <c r="P49" i="6"/>
  <c r="O54" i="6"/>
  <c r="P61" i="6"/>
  <c r="O66" i="6"/>
  <c r="P73" i="6"/>
  <c r="O78" i="6"/>
  <c r="P85" i="6"/>
  <c r="O90" i="6"/>
  <c r="P97" i="6"/>
  <c r="O102" i="6"/>
  <c r="P109" i="6"/>
  <c r="O114" i="6"/>
  <c r="P121" i="6"/>
  <c r="O126" i="6"/>
  <c r="P133" i="6"/>
  <c r="O138" i="6"/>
  <c r="P145" i="6"/>
  <c r="O150" i="6"/>
  <c r="P157" i="6"/>
  <c r="O162" i="6"/>
  <c r="P169" i="6"/>
  <c r="O174" i="6"/>
  <c r="P181" i="6"/>
  <c r="O186" i="6"/>
  <c r="P193" i="6"/>
  <c r="O198" i="6"/>
  <c r="P205" i="6"/>
  <c r="O210" i="6"/>
  <c r="P217" i="6"/>
  <c r="O222" i="6"/>
  <c r="P229" i="6"/>
  <c r="O234" i="6"/>
  <c r="P241" i="6"/>
  <c r="O246" i="6"/>
  <c r="P253" i="6"/>
  <c r="O258" i="6"/>
  <c r="P265" i="6"/>
  <c r="O270" i="6"/>
  <c r="P277" i="6"/>
  <c r="O282" i="6"/>
  <c r="P289" i="6"/>
  <c r="O294" i="6"/>
  <c r="P301" i="6"/>
  <c r="O306" i="6"/>
  <c r="P313" i="6"/>
  <c r="O318" i="6"/>
  <c r="P325" i="6"/>
  <c r="O330" i="6"/>
  <c r="P337" i="6"/>
  <c r="O342" i="6"/>
  <c r="P349" i="6"/>
  <c r="O354" i="6"/>
  <c r="P361" i="6"/>
  <c r="O366" i="6"/>
  <c r="P373" i="6"/>
  <c r="O378" i="6"/>
  <c r="P385" i="6"/>
  <c r="O390" i="6"/>
  <c r="P397" i="6"/>
  <c r="O402" i="6"/>
  <c r="P409" i="6"/>
  <c r="O414" i="6"/>
  <c r="P421" i="6"/>
  <c r="O426" i="6"/>
  <c r="P433" i="6"/>
  <c r="O438" i="6"/>
  <c r="P445" i="6"/>
  <c r="O450" i="6"/>
  <c r="P457" i="6"/>
  <c r="O462" i="6"/>
  <c r="P469" i="6"/>
  <c r="O474" i="6"/>
  <c r="P481" i="6"/>
  <c r="O490" i="6"/>
  <c r="P498" i="6"/>
  <c r="O507" i="6"/>
  <c r="P512" i="6"/>
  <c r="P534" i="6"/>
  <c r="O543" i="6"/>
  <c r="P548" i="6"/>
  <c r="P570" i="6"/>
  <c r="O579" i="6"/>
  <c r="P584" i="6"/>
  <c r="P606" i="6"/>
  <c r="O615" i="6"/>
  <c r="P620" i="6"/>
  <c r="P642" i="6"/>
  <c r="O647" i="6"/>
  <c r="P668" i="6"/>
  <c r="O673" i="6"/>
  <c r="O678" i="6"/>
  <c r="O683" i="6"/>
  <c r="P704" i="6"/>
  <c r="O709" i="6"/>
  <c r="O714" i="6"/>
  <c r="O719" i="6"/>
  <c r="P740" i="6"/>
  <c r="O745" i="6"/>
  <c r="O750" i="6"/>
  <c r="O755" i="6"/>
  <c r="P776" i="6"/>
  <c r="O781" i="6"/>
  <c r="O786" i="6"/>
  <c r="O791" i="6"/>
  <c r="P812" i="6"/>
  <c r="O817" i="6"/>
  <c r="P822" i="6"/>
  <c r="P834" i="6"/>
  <c r="P846" i="6"/>
  <c r="P858" i="6"/>
  <c r="P870" i="6"/>
  <c r="P882" i="6"/>
  <c r="P894" i="6"/>
  <c r="P906" i="6"/>
  <c r="P918" i="6"/>
  <c r="P930" i="6"/>
  <c r="P942" i="6"/>
  <c r="P954" i="6"/>
  <c r="P966" i="6"/>
  <c r="P978" i="6"/>
  <c r="P990" i="6"/>
  <c r="P1002" i="6"/>
  <c r="P1014" i="6"/>
  <c r="P1026" i="6"/>
  <c r="P1038" i="6"/>
  <c r="P1050" i="6"/>
  <c r="P1062" i="6"/>
  <c r="P1074" i="6"/>
  <c r="P1086" i="6"/>
  <c r="P1098" i="6"/>
  <c r="P1110" i="6"/>
  <c r="P1122" i="6"/>
  <c r="P1134" i="6"/>
  <c r="P1146" i="6"/>
  <c r="P1158" i="6"/>
  <c r="P1170" i="6"/>
  <c r="P1182" i="6"/>
  <c r="P1194" i="6"/>
  <c r="P1206" i="6"/>
  <c r="P4" i="6"/>
  <c r="O21" i="6"/>
  <c r="P88" i="6"/>
  <c r="P148" i="6"/>
  <c r="P220" i="6"/>
  <c r="P316" i="6"/>
  <c r="P376" i="6"/>
  <c r="O405" i="6"/>
  <c r="O576" i="6"/>
  <c r="O612" i="6"/>
  <c r="P1016" i="6"/>
  <c r="P1064" i="6"/>
  <c r="P14" i="6"/>
  <c r="P38" i="6"/>
  <c r="P50" i="6"/>
  <c r="O67" i="6"/>
  <c r="O115" i="6"/>
  <c r="O175" i="6"/>
  <c r="P206" i="6"/>
  <c r="O223" i="6"/>
  <c r="P242" i="6"/>
  <c r="O259" i="6"/>
  <c r="P302" i="6"/>
  <c r="O319" i="6"/>
  <c r="O343" i="6"/>
  <c r="O355" i="6"/>
  <c r="O367" i="6"/>
  <c r="P386" i="6"/>
  <c r="P422" i="6"/>
  <c r="P446" i="6"/>
  <c r="O463" i="6"/>
  <c r="O635" i="6"/>
  <c r="P706" i="6"/>
  <c r="O819" i="6"/>
  <c r="O44" i="6"/>
  <c r="O80" i="6"/>
  <c r="P6" i="6"/>
  <c r="O11" i="6"/>
  <c r="P18" i="6"/>
  <c r="O23" i="6"/>
  <c r="P30" i="6"/>
  <c r="O35" i="6"/>
  <c r="P42" i="6"/>
  <c r="O47" i="6"/>
  <c r="P54" i="6"/>
  <c r="O59" i="6"/>
  <c r="P66" i="6"/>
  <c r="O71" i="6"/>
  <c r="P78" i="6"/>
  <c r="O83" i="6"/>
  <c r="P90" i="6"/>
  <c r="O95" i="6"/>
  <c r="P102" i="6"/>
  <c r="O107" i="6"/>
  <c r="P114" i="6"/>
  <c r="O119" i="6"/>
  <c r="P126" i="6"/>
  <c r="O131" i="6"/>
  <c r="P138" i="6"/>
  <c r="O143" i="6"/>
  <c r="P150" i="6"/>
  <c r="O155" i="6"/>
  <c r="P162" i="6"/>
  <c r="O167" i="6"/>
  <c r="P174" i="6"/>
  <c r="O179" i="6"/>
  <c r="P186" i="6"/>
  <c r="O191" i="6"/>
  <c r="P198" i="6"/>
  <c r="O203" i="6"/>
  <c r="P210" i="6"/>
  <c r="O215" i="6"/>
  <c r="P222" i="6"/>
  <c r="O227" i="6"/>
  <c r="P234" i="6"/>
  <c r="O239" i="6"/>
  <c r="P246" i="6"/>
  <c r="O251" i="6"/>
  <c r="P258" i="6"/>
  <c r="O263" i="6"/>
  <c r="P270" i="6"/>
  <c r="O275" i="6"/>
  <c r="P282" i="6"/>
  <c r="O287" i="6"/>
  <c r="P294" i="6"/>
  <c r="O299" i="6"/>
  <c r="P306" i="6"/>
  <c r="O311" i="6"/>
  <c r="P318" i="6"/>
  <c r="O323" i="6"/>
  <c r="P330" i="6"/>
  <c r="O335" i="6"/>
  <c r="P342" i="6"/>
  <c r="O347" i="6"/>
  <c r="P354" i="6"/>
  <c r="O359" i="6"/>
  <c r="P366" i="6"/>
  <c r="O371" i="6"/>
  <c r="P378" i="6"/>
  <c r="O383" i="6"/>
  <c r="P390" i="6"/>
  <c r="O395" i="6"/>
  <c r="P402" i="6"/>
  <c r="O407" i="6"/>
  <c r="P414" i="6"/>
  <c r="O419" i="6"/>
  <c r="P426" i="6"/>
  <c r="O431" i="6"/>
  <c r="P438" i="6"/>
  <c r="O443" i="6"/>
  <c r="P450" i="6"/>
  <c r="O455" i="6"/>
  <c r="P462" i="6"/>
  <c r="O467" i="6"/>
  <c r="P474" i="6"/>
  <c r="O479" i="6"/>
  <c r="O487" i="6"/>
  <c r="P490" i="6"/>
  <c r="O503" i="6"/>
  <c r="O539" i="6"/>
  <c r="O575" i="6"/>
  <c r="O611" i="6"/>
  <c r="P658" i="6"/>
  <c r="O663" i="6"/>
  <c r="P673" i="6"/>
  <c r="P678" i="6"/>
  <c r="P694" i="6"/>
  <c r="O699" i="6"/>
  <c r="P709" i="6"/>
  <c r="P714" i="6"/>
  <c r="P730" i="6"/>
  <c r="O735" i="6"/>
  <c r="P745" i="6"/>
  <c r="P750" i="6"/>
  <c r="P766" i="6"/>
  <c r="O771" i="6"/>
  <c r="P781" i="6"/>
  <c r="P786" i="6"/>
  <c r="P802" i="6"/>
  <c r="O807" i="6"/>
  <c r="O829" i="6"/>
  <c r="O841" i="6"/>
  <c r="O853" i="6"/>
  <c r="O865" i="6"/>
  <c r="O877" i="6"/>
  <c r="O889" i="6"/>
  <c r="O901" i="6"/>
  <c r="O913" i="6"/>
  <c r="O925" i="6"/>
  <c r="O937" i="6"/>
  <c r="O949" i="6"/>
  <c r="O961" i="6"/>
  <c r="O973" i="6"/>
  <c r="O985" i="6"/>
  <c r="O997" i="6"/>
  <c r="O1009" i="6"/>
  <c r="O1021" i="6"/>
  <c r="O1033" i="6"/>
  <c r="O1045" i="6"/>
  <c r="O1057" i="6"/>
  <c r="O1069" i="6"/>
  <c r="O1081" i="6"/>
  <c r="O1093" i="6"/>
  <c r="O1105" i="6"/>
  <c r="O1117" i="6"/>
  <c r="O1129" i="6"/>
  <c r="O1141" i="6"/>
  <c r="O1153" i="6"/>
  <c r="O1165" i="6"/>
  <c r="O1177" i="6"/>
  <c r="O1189" i="6"/>
  <c r="O1201" i="6"/>
  <c r="O1213" i="6"/>
  <c r="O1228" i="6"/>
  <c r="O1264" i="6"/>
  <c r="O1300" i="6"/>
  <c r="P9521" i="6"/>
  <c r="P9509" i="6"/>
  <c r="P9497" i="6"/>
  <c r="P9485" i="6"/>
  <c r="P9473" i="6"/>
  <c r="P9461" i="6"/>
  <c r="P9449" i="6"/>
  <c r="P9516" i="6"/>
  <c r="P9498" i="6"/>
  <c r="P9493" i="6"/>
  <c r="P9480" i="6"/>
  <c r="P9462" i="6"/>
  <c r="P9457" i="6"/>
  <c r="P9437" i="6"/>
  <c r="P9425" i="6"/>
  <c r="P9413" i="6"/>
  <c r="P9401" i="6"/>
  <c r="P9389" i="6"/>
  <c r="P9377" i="6"/>
  <c r="P9365" i="6"/>
  <c r="P9353" i="6"/>
  <c r="P9341" i="6"/>
  <c r="P9329" i="6"/>
  <c r="P9317" i="6"/>
  <c r="P9305" i="6"/>
  <c r="P9293" i="6"/>
  <c r="P9281" i="6"/>
  <c r="P9269" i="6"/>
  <c r="P9257" i="6"/>
  <c r="P9245" i="6"/>
  <c r="P9233" i="6"/>
  <c r="P9221" i="6"/>
  <c r="P9209" i="6"/>
  <c r="P9197" i="6"/>
  <c r="P9185" i="6"/>
  <c r="P9173" i="6"/>
  <c r="P9161" i="6"/>
  <c r="P9149" i="6"/>
  <c r="P9137" i="6"/>
  <c r="P9125" i="6"/>
  <c r="P9113" i="6"/>
  <c r="P9101" i="6"/>
  <c r="P9089" i="6"/>
  <c r="P9077" i="6"/>
  <c r="P9518" i="6"/>
  <c r="P9504" i="6"/>
  <c r="P9482" i="6"/>
  <c r="P9520" i="6"/>
  <c r="P9512" i="6"/>
  <c r="P9484" i="6"/>
  <c r="P9476" i="6"/>
  <c r="P9448" i="6"/>
  <c r="P9443" i="6"/>
  <c r="P9412" i="6"/>
  <c r="P9407" i="6"/>
  <c r="P9376" i="6"/>
  <c r="P9371" i="6"/>
  <c r="P9340" i="6"/>
  <c r="P9335" i="6"/>
  <c r="P9304" i="6"/>
  <c r="P9299" i="6"/>
  <c r="P9268" i="6"/>
  <c r="P9263" i="6"/>
  <c r="P9232" i="6"/>
  <c r="P9227" i="6"/>
  <c r="P9513" i="6"/>
  <c r="P9502" i="6"/>
  <c r="P9491" i="6"/>
  <c r="P9477" i="6"/>
  <c r="P9466" i="6"/>
  <c r="P9455" i="6"/>
  <c r="P9444" i="6"/>
  <c r="P9426" i="6"/>
  <c r="P9421" i="6"/>
  <c r="P9408" i="6"/>
  <c r="P9390" i="6"/>
  <c r="P9385" i="6"/>
  <c r="P9372" i="6"/>
  <c r="P9354" i="6"/>
  <c r="P9349" i="6"/>
  <c r="P9336" i="6"/>
  <c r="P9318" i="6"/>
  <c r="P9313" i="6"/>
  <c r="P9300" i="6"/>
  <c r="P9282" i="6"/>
  <c r="P9519" i="6"/>
  <c r="P9488" i="6"/>
  <c r="P9436" i="6"/>
  <c r="P9430" i="6"/>
  <c r="P9415" i="6"/>
  <c r="P9338" i="6"/>
  <c r="P9332" i="6"/>
  <c r="P9326" i="6"/>
  <c r="P9320" i="6"/>
  <c r="P9314" i="6"/>
  <c r="P9311" i="6"/>
  <c r="P9308" i="6"/>
  <c r="P9287" i="6"/>
  <c r="P9265" i="6"/>
  <c r="P9251" i="6"/>
  <c r="P9240" i="6"/>
  <c r="P9237" i="6"/>
  <c r="P9218" i="6"/>
  <c r="P9207" i="6"/>
  <c r="P9196" i="6"/>
  <c r="P9191" i="6"/>
  <c r="P9160" i="6"/>
  <c r="P9155" i="6"/>
  <c r="P9124" i="6"/>
  <c r="P9119" i="6"/>
  <c r="P9088" i="6"/>
  <c r="P9083" i="6"/>
  <c r="P9068" i="6"/>
  <c r="P9056" i="6"/>
  <c r="P9044" i="6"/>
  <c r="P9032" i="6"/>
  <c r="P9020" i="6"/>
  <c r="P9008" i="6"/>
  <c r="P8996" i="6"/>
  <c r="P8984" i="6"/>
  <c r="P8972" i="6"/>
  <c r="P8960" i="6"/>
  <c r="P8948" i="6"/>
  <c r="P8936" i="6"/>
  <c r="P9506" i="6"/>
  <c r="P9446" i="6"/>
  <c r="P9423" i="6"/>
  <c r="P9398" i="6"/>
  <c r="P9373" i="6"/>
  <c r="P9363" i="6"/>
  <c r="P9360" i="6"/>
  <c r="P9357" i="6"/>
  <c r="P9351" i="6"/>
  <c r="P9322" i="6"/>
  <c r="P9319" i="6"/>
  <c r="P9309" i="6"/>
  <c r="P9306" i="6"/>
  <c r="P9280" i="6"/>
  <c r="P9505" i="6"/>
  <c r="P9452" i="6"/>
  <c r="P9442" i="6"/>
  <c r="P9435" i="6"/>
  <c r="P9419" i="6"/>
  <c r="P9400" i="6"/>
  <c r="P9397" i="6"/>
  <c r="P9375" i="6"/>
  <c r="P9347" i="6"/>
  <c r="P9315" i="6"/>
  <c r="P9302" i="6"/>
  <c r="P9292" i="6"/>
  <c r="P9289" i="6"/>
  <c r="P9274" i="6"/>
  <c r="P9262" i="6"/>
  <c r="P9253" i="6"/>
  <c r="P9244" i="6"/>
  <c r="P9235" i="6"/>
  <c r="P9189" i="6"/>
  <c r="P9175" i="6"/>
  <c r="P9164" i="6"/>
  <c r="P9156" i="6"/>
  <c r="P9508" i="6"/>
  <c r="P9486" i="6"/>
  <c r="P9475" i="6"/>
  <c r="P9468" i="6"/>
  <c r="P9451" i="6"/>
  <c r="P9438" i="6"/>
  <c r="P9403" i="6"/>
  <c r="P9393" i="6"/>
  <c r="P9387" i="6"/>
  <c r="P9384" i="6"/>
  <c r="P9362" i="6"/>
  <c r="P9356" i="6"/>
  <c r="P9343" i="6"/>
  <c r="P9324" i="6"/>
  <c r="P9295" i="6"/>
  <c r="P9285" i="6"/>
  <c r="P9279" i="6"/>
  <c r="P9229" i="6"/>
  <c r="P9226" i="6"/>
  <c r="P9223" i="6"/>
  <c r="P9194" i="6"/>
  <c r="P9180" i="6"/>
  <c r="P9478" i="6"/>
  <c r="P9445" i="6"/>
  <c r="P9406" i="6"/>
  <c r="P9394" i="6"/>
  <c r="P9383" i="6"/>
  <c r="P9359" i="6"/>
  <c r="P9355" i="6"/>
  <c r="P9337" i="6"/>
  <c r="P9321" i="6"/>
  <c r="P9242" i="6"/>
  <c r="P9238" i="6"/>
  <c r="P9231" i="6"/>
  <c r="P9228" i="6"/>
  <c r="P9215" i="6"/>
  <c r="P9211" i="6"/>
  <c r="P9188" i="6"/>
  <c r="P9163" i="6"/>
  <c r="P9138" i="6"/>
  <c r="P9116" i="6"/>
  <c r="P9503" i="6"/>
  <c r="P9499" i="6"/>
  <c r="P9465" i="6"/>
  <c r="P9402" i="6"/>
  <c r="P9367" i="6"/>
  <c r="P9333" i="6"/>
  <c r="P9325" i="6"/>
  <c r="P9297" i="6"/>
  <c r="P9270" i="6"/>
  <c r="P9259" i="6"/>
  <c r="P9255" i="6"/>
  <c r="P9234" i="6"/>
  <c r="P9204" i="6"/>
  <c r="P9166" i="6"/>
  <c r="P9146" i="6"/>
  <c r="P9135" i="6"/>
  <c r="P9507" i="6"/>
  <c r="P9464" i="6"/>
  <c r="P9460" i="6"/>
  <c r="P9431" i="6"/>
  <c r="P9374" i="6"/>
  <c r="P9366" i="6"/>
  <c r="P9350" i="6"/>
  <c r="P9346" i="6"/>
  <c r="P9328" i="6"/>
  <c r="P9312" i="6"/>
  <c r="P9296" i="6"/>
  <c r="P9288" i="6"/>
  <c r="P9284" i="6"/>
  <c r="P9266" i="6"/>
  <c r="P9258" i="6"/>
  <c r="P9187" i="6"/>
  <c r="P9184" i="6"/>
  <c r="P9181" i="6"/>
  <c r="P9165" i="6"/>
  <c r="P9148" i="6"/>
  <c r="P9126" i="6"/>
  <c r="P9522" i="6"/>
  <c r="P9514" i="6"/>
  <c r="P9471" i="6"/>
  <c r="P9467" i="6"/>
  <c r="P9463" i="6"/>
  <c r="P9459" i="6"/>
  <c r="P9392" i="6"/>
  <c r="P9388" i="6"/>
  <c r="P9361" i="6"/>
  <c r="P9345" i="6"/>
  <c r="P9323" i="6"/>
  <c r="P9303" i="6"/>
  <c r="P9291" i="6"/>
  <c r="P9283" i="6"/>
  <c r="P9272" i="6"/>
  <c r="P9261" i="6"/>
  <c r="P9250" i="6"/>
  <c r="P9236" i="6"/>
  <c r="P9206" i="6"/>
  <c r="P9183" i="6"/>
  <c r="P9174" i="6"/>
  <c r="P9153" i="6"/>
  <c r="P9139" i="6"/>
  <c r="P9472" i="6"/>
  <c r="P9417" i="6"/>
  <c r="P9369" i="6"/>
  <c r="P9358" i="6"/>
  <c r="P9271" i="6"/>
  <c r="P9225" i="6"/>
  <c r="P9212" i="6"/>
  <c r="P9202" i="6"/>
  <c r="P9190" i="6"/>
  <c r="P9158" i="6"/>
  <c r="P9143" i="6"/>
  <c r="P9140" i="6"/>
  <c r="P9098" i="6"/>
  <c r="P9087" i="6"/>
  <c r="P9076" i="6"/>
  <c r="P9063" i="6"/>
  <c r="P9045" i="6"/>
  <c r="P9040" i="6"/>
  <c r="P9027" i="6"/>
  <c r="P9009" i="6"/>
  <c r="P9004" i="6"/>
  <c r="P9492" i="6"/>
  <c r="P9487" i="6"/>
  <c r="P9450" i="6"/>
  <c r="P9379" i="6"/>
  <c r="P9348" i="6"/>
  <c r="P9327" i="6"/>
  <c r="P9316" i="6"/>
  <c r="P9275" i="6"/>
  <c r="P9256" i="6"/>
  <c r="P9243" i="6"/>
  <c r="P9216" i="6"/>
  <c r="P9198" i="6"/>
  <c r="P9177" i="6"/>
  <c r="P9154" i="6"/>
  <c r="P9132" i="6"/>
  <c r="P9095" i="6"/>
  <c r="P9055" i="6"/>
  <c r="P9050" i="6"/>
  <c r="P9019" i="6"/>
  <c r="P9014" i="6"/>
  <c r="P9481" i="6"/>
  <c r="P9440" i="6"/>
  <c r="P9368" i="6"/>
  <c r="P9301" i="6"/>
  <c r="P9247" i="6"/>
  <c r="P9201" i="6"/>
  <c r="P9169" i="6"/>
  <c r="P9150" i="6"/>
  <c r="P9122" i="6"/>
  <c r="P9106" i="6"/>
  <c r="P9103" i="6"/>
  <c r="P9092" i="6"/>
  <c r="P9084" i="6"/>
  <c r="P9073" i="6"/>
  <c r="P9060" i="6"/>
  <c r="P9042" i="6"/>
  <c r="P9037" i="6"/>
  <c r="P9024" i="6"/>
  <c r="P9006" i="6"/>
  <c r="P9501" i="6"/>
  <c r="P9454" i="6"/>
  <c r="P9429" i="6"/>
  <c r="P9416" i="6"/>
  <c r="P9411" i="6"/>
  <c r="P9378" i="6"/>
  <c r="P9352" i="6"/>
  <c r="P9342" i="6"/>
  <c r="P9290" i="6"/>
  <c r="P9224" i="6"/>
  <c r="P9220" i="6"/>
  <c r="P9128" i="6"/>
  <c r="P9112" i="6"/>
  <c r="P9109" i="6"/>
  <c r="P9100" i="6"/>
  <c r="P9081" i="6"/>
  <c r="P9070" i="6"/>
  <c r="P9065" i="6"/>
  <c r="P9047" i="6"/>
  <c r="P9034" i="6"/>
  <c r="P9029" i="6"/>
  <c r="P9011" i="6"/>
  <c r="P9434" i="6"/>
  <c r="P9420" i="6"/>
  <c r="P9396" i="6"/>
  <c r="P9331" i="6"/>
  <c r="P9310" i="6"/>
  <c r="P9260" i="6"/>
  <c r="P9210" i="6"/>
  <c r="P9157" i="6"/>
  <c r="P9142" i="6"/>
  <c r="P9131" i="6"/>
  <c r="P9115" i="6"/>
  <c r="P9078" i="6"/>
  <c r="P9075" i="6"/>
  <c r="P9057" i="6"/>
  <c r="P9052" i="6"/>
  <c r="P9039" i="6"/>
  <c r="P9021" i="6"/>
  <c r="P9016" i="6"/>
  <c r="P9003" i="6"/>
  <c r="P9517" i="6"/>
  <c r="P9496" i="6"/>
  <c r="P9470" i="6"/>
  <c r="P9439" i="6"/>
  <c r="P9424" i="6"/>
  <c r="P9278" i="6"/>
  <c r="P9273" i="6"/>
  <c r="P9246" i="6"/>
  <c r="P9205" i="6"/>
  <c r="P9193" i="6"/>
  <c r="P9176" i="6"/>
  <c r="P9172" i="6"/>
  <c r="P9134" i="6"/>
  <c r="P9097" i="6"/>
  <c r="P9086" i="6"/>
  <c r="P9067" i="6"/>
  <c r="P9490" i="6"/>
  <c r="P9479" i="6"/>
  <c r="P9458" i="6"/>
  <c r="P9453" i="6"/>
  <c r="P9428" i="6"/>
  <c r="P9410" i="6"/>
  <c r="P9382" i="6"/>
  <c r="P9294" i="6"/>
  <c r="P9264" i="6"/>
  <c r="P9254" i="6"/>
  <c r="P9241" i="6"/>
  <c r="P9219" i="6"/>
  <c r="P9214" i="6"/>
  <c r="P9200" i="6"/>
  <c r="P9168" i="6"/>
  <c r="P9145" i="6"/>
  <c r="P9121" i="6"/>
  <c r="P9118" i="6"/>
  <c r="P9108" i="6"/>
  <c r="P9105" i="6"/>
  <c r="P9094" i="6"/>
  <c r="P9091" i="6"/>
  <c r="P9072" i="6"/>
  <c r="P9054" i="6"/>
  <c r="P9049" i="6"/>
  <c r="P9474" i="6"/>
  <c r="P9414" i="6"/>
  <c r="P9395" i="6"/>
  <c r="P9391" i="6"/>
  <c r="P9381" i="6"/>
  <c r="P9330" i="6"/>
  <c r="P9277" i="6"/>
  <c r="P9199" i="6"/>
  <c r="P9192" i="6"/>
  <c r="P9171" i="6"/>
  <c r="P9515" i="6"/>
  <c r="P9494" i="6"/>
  <c r="P9489" i="6"/>
  <c r="P9483" i="6"/>
  <c r="P9432" i="6"/>
  <c r="P9427" i="6"/>
  <c r="P9418" i="6"/>
  <c r="P9409" i="6"/>
  <c r="P9405" i="6"/>
  <c r="P9298" i="6"/>
  <c r="P9222" i="6"/>
  <c r="P9213" i="6"/>
  <c r="P9208" i="6"/>
  <c r="P9144" i="6"/>
  <c r="P9123" i="6"/>
  <c r="P9114" i="6"/>
  <c r="P9096" i="6"/>
  <c r="P9093" i="6"/>
  <c r="P9469" i="6"/>
  <c r="P9433" i="6"/>
  <c r="P9239" i="6"/>
  <c r="P9107" i="6"/>
  <c r="P9048" i="6"/>
  <c r="P9028" i="6"/>
  <c r="P9000" i="6"/>
  <c r="P8982" i="6"/>
  <c r="P8977" i="6"/>
  <c r="P8964" i="6"/>
  <c r="P8946" i="6"/>
  <c r="P8941" i="6"/>
  <c r="P8921" i="6"/>
  <c r="P8909" i="6"/>
  <c r="P8897" i="6"/>
  <c r="P8885" i="6"/>
  <c r="P8873" i="6"/>
  <c r="P8861" i="6"/>
  <c r="P8849" i="6"/>
  <c r="P8837" i="6"/>
  <c r="P9230" i="6"/>
  <c r="P9179" i="6"/>
  <c r="P9151" i="6"/>
  <c r="P9079" i="6"/>
  <c r="P9074" i="6"/>
  <c r="P9069" i="6"/>
  <c r="P9031" i="6"/>
  <c r="P8987" i="6"/>
  <c r="P8974" i="6"/>
  <c r="P8969" i="6"/>
  <c r="P8951" i="6"/>
  <c r="P8938" i="6"/>
  <c r="P8933" i="6"/>
  <c r="P8928" i="6"/>
  <c r="P8916" i="6"/>
  <c r="P8904" i="6"/>
  <c r="P8892" i="6"/>
  <c r="P8880" i="6"/>
  <c r="P8868" i="6"/>
  <c r="P8856" i="6"/>
  <c r="P8844" i="6"/>
  <c r="P9441" i="6"/>
  <c r="P9380" i="6"/>
  <c r="P9130" i="6"/>
  <c r="P9064" i="6"/>
  <c r="P9043" i="6"/>
  <c r="P9012" i="6"/>
  <c r="P8997" i="6"/>
  <c r="P8992" i="6"/>
  <c r="P8979" i="6"/>
  <c r="P8961" i="6"/>
  <c r="P8956" i="6"/>
  <c r="P8943" i="6"/>
  <c r="P8923" i="6"/>
  <c r="P8911" i="6"/>
  <c r="P8899" i="6"/>
  <c r="P8887" i="6"/>
  <c r="P8875" i="6"/>
  <c r="P8863" i="6"/>
  <c r="P8851" i="6"/>
  <c r="P8839" i="6"/>
  <c r="P9495" i="6"/>
  <c r="P9422" i="6"/>
  <c r="P9404" i="6"/>
  <c r="P9370" i="6"/>
  <c r="P9344" i="6"/>
  <c r="P9203" i="6"/>
  <c r="P9195" i="6"/>
  <c r="P9178" i="6"/>
  <c r="P9136" i="6"/>
  <c r="P9111" i="6"/>
  <c r="P9059" i="6"/>
  <c r="P9051" i="6"/>
  <c r="P9035" i="6"/>
  <c r="P9023" i="6"/>
  <c r="P8971" i="6"/>
  <c r="P8966" i="6"/>
  <c r="P8935" i="6"/>
  <c r="P8930" i="6"/>
  <c r="P8918" i="6"/>
  <c r="P8906" i="6"/>
  <c r="P8894" i="6"/>
  <c r="P8882" i="6"/>
  <c r="P8870" i="6"/>
  <c r="P8858" i="6"/>
  <c r="P8846" i="6"/>
  <c r="P9447" i="6"/>
  <c r="P9386" i="6"/>
  <c r="P9186" i="6"/>
  <c r="P9162" i="6"/>
  <c r="P9129" i="6"/>
  <c r="P9117" i="6"/>
  <c r="P9046" i="6"/>
  <c r="P9015" i="6"/>
  <c r="P9005" i="6"/>
  <c r="P9002" i="6"/>
  <c r="P8994" i="6"/>
  <c r="P8989" i="6"/>
  <c r="P8976" i="6"/>
  <c r="P8958" i="6"/>
  <c r="P8953" i="6"/>
  <c r="P8940" i="6"/>
  <c r="P8925" i="6"/>
  <c r="P8913" i="6"/>
  <c r="P8901" i="6"/>
  <c r="P8889" i="6"/>
  <c r="P8877" i="6"/>
  <c r="P8865" i="6"/>
  <c r="P8853" i="6"/>
  <c r="P9456" i="6"/>
  <c r="P9334" i="6"/>
  <c r="P9307" i="6"/>
  <c r="P9252" i="6"/>
  <c r="P9170" i="6"/>
  <c r="P9038" i="6"/>
  <c r="P9026" i="6"/>
  <c r="P8999" i="6"/>
  <c r="P8986" i="6"/>
  <c r="P8981" i="6"/>
  <c r="P8963" i="6"/>
  <c r="P8950" i="6"/>
  <c r="P8945" i="6"/>
  <c r="P8920" i="6"/>
  <c r="P8908" i="6"/>
  <c r="P8896" i="6"/>
  <c r="P8884" i="6"/>
  <c r="P8872" i="6"/>
  <c r="P8860" i="6"/>
  <c r="P8848" i="6"/>
  <c r="P9511" i="6"/>
  <c r="P9141" i="6"/>
  <c r="P9110" i="6"/>
  <c r="P9104" i="6"/>
  <c r="P9099" i="6"/>
  <c r="P9082" i="6"/>
  <c r="P9030" i="6"/>
  <c r="P9018" i="6"/>
  <c r="P8991" i="6"/>
  <c r="P8973" i="6"/>
  <c r="P8968" i="6"/>
  <c r="P8955" i="6"/>
  <c r="P8937" i="6"/>
  <c r="P8932" i="6"/>
  <c r="P8927" i="6"/>
  <c r="P9286" i="6"/>
  <c r="P9062" i="6"/>
  <c r="P9058" i="6"/>
  <c r="P9041" i="6"/>
  <c r="P9022" i="6"/>
  <c r="P8983" i="6"/>
  <c r="P8978" i="6"/>
  <c r="P8947" i="6"/>
  <c r="P8942" i="6"/>
  <c r="P8922" i="6"/>
  <c r="P8910" i="6"/>
  <c r="P8898" i="6"/>
  <c r="P9510" i="6"/>
  <c r="P9500" i="6"/>
  <c r="P9147" i="6"/>
  <c r="P9133" i="6"/>
  <c r="P9127" i="6"/>
  <c r="P9033" i="6"/>
  <c r="P9010" i="6"/>
  <c r="P9007" i="6"/>
  <c r="P8988" i="6"/>
  <c r="P8970" i="6"/>
  <c r="P8965" i="6"/>
  <c r="P8952" i="6"/>
  <c r="P8934" i="6"/>
  <c r="P8929" i="6"/>
  <c r="P8917" i="6"/>
  <c r="P8905" i="6"/>
  <c r="P8893" i="6"/>
  <c r="P8881" i="6"/>
  <c r="P8869" i="6"/>
  <c r="P8857" i="6"/>
  <c r="P8845" i="6"/>
  <c r="P9399" i="6"/>
  <c r="P9267" i="6"/>
  <c r="P9217" i="6"/>
  <c r="P9152" i="6"/>
  <c r="P9120" i="6"/>
  <c r="P9102" i="6"/>
  <c r="P9085" i="6"/>
  <c r="P9053" i="6"/>
  <c r="P9036" i="6"/>
  <c r="P9025" i="6"/>
  <c r="P9013" i="6"/>
  <c r="P8985" i="6"/>
  <c r="P8980" i="6"/>
  <c r="P8967" i="6"/>
  <c r="P8949" i="6"/>
  <c r="P8944" i="6"/>
  <c r="P8931" i="6"/>
  <c r="P8919" i="6"/>
  <c r="P8907" i="6"/>
  <c r="P8895" i="6"/>
  <c r="P8883" i="6"/>
  <c r="P8871" i="6"/>
  <c r="P8859" i="6"/>
  <c r="P9276" i="6"/>
  <c r="P9167" i="6"/>
  <c r="P8829" i="6"/>
  <c r="P8817" i="6"/>
  <c r="P8805" i="6"/>
  <c r="P8793" i="6"/>
  <c r="P8781" i="6"/>
  <c r="P8769" i="6"/>
  <c r="P8757" i="6"/>
  <c r="P8745" i="6"/>
  <c r="P8733" i="6"/>
  <c r="P8721" i="6"/>
  <c r="P8709" i="6"/>
  <c r="P8697" i="6"/>
  <c r="P8685" i="6"/>
  <c r="P8673" i="6"/>
  <c r="P8661" i="6"/>
  <c r="P8649" i="6"/>
  <c r="P8637" i="6"/>
  <c r="P8625" i="6"/>
  <c r="P8995" i="6"/>
  <c r="P8886" i="6"/>
  <c r="P8876" i="6"/>
  <c r="P8866" i="6"/>
  <c r="P8855" i="6"/>
  <c r="P8836" i="6"/>
  <c r="P8824" i="6"/>
  <c r="P8812" i="6"/>
  <c r="P8800" i="6"/>
  <c r="P8788" i="6"/>
  <c r="P8776" i="6"/>
  <c r="P8764" i="6"/>
  <c r="P8752" i="6"/>
  <c r="P8740" i="6"/>
  <c r="P8728" i="6"/>
  <c r="P8716" i="6"/>
  <c r="P8704" i="6"/>
  <c r="P8692" i="6"/>
  <c r="P8680" i="6"/>
  <c r="P8668" i="6"/>
  <c r="P8656" i="6"/>
  <c r="P8644" i="6"/>
  <c r="P8632" i="6"/>
  <c r="P8957" i="6"/>
  <c r="P8850" i="6"/>
  <c r="P8831" i="6"/>
  <c r="P8819" i="6"/>
  <c r="P8807" i="6"/>
  <c r="P8795" i="6"/>
  <c r="P8783" i="6"/>
  <c r="P8771" i="6"/>
  <c r="P8759" i="6"/>
  <c r="P8747" i="6"/>
  <c r="P8735" i="6"/>
  <c r="P8723" i="6"/>
  <c r="P8711" i="6"/>
  <c r="P8699" i="6"/>
  <c r="P8687" i="6"/>
  <c r="P8675" i="6"/>
  <c r="P8663" i="6"/>
  <c r="P8651" i="6"/>
  <c r="P8639" i="6"/>
  <c r="P8627" i="6"/>
  <c r="P9090" i="6"/>
  <c r="P9071" i="6"/>
  <c r="P9017" i="6"/>
  <c r="P9001" i="6"/>
  <c r="P8915" i="6"/>
  <c r="P8903" i="6"/>
  <c r="P8891" i="6"/>
  <c r="P8826" i="6"/>
  <c r="P8814" i="6"/>
  <c r="P8802" i="6"/>
  <c r="P8790" i="6"/>
  <c r="P8778" i="6"/>
  <c r="P8766" i="6"/>
  <c r="P8754" i="6"/>
  <c r="P8742" i="6"/>
  <c r="P8730" i="6"/>
  <c r="P8718" i="6"/>
  <c r="P8706" i="6"/>
  <c r="P8694" i="6"/>
  <c r="P8682" i="6"/>
  <c r="P8670" i="6"/>
  <c r="P8658" i="6"/>
  <c r="P8646" i="6"/>
  <c r="P8634" i="6"/>
  <c r="P8622" i="6"/>
  <c r="P9364" i="6"/>
  <c r="P9080" i="6"/>
  <c r="P9061" i="6"/>
  <c r="P8993" i="6"/>
  <c r="P8842" i="6"/>
  <c r="P8833" i="6"/>
  <c r="P8821" i="6"/>
  <c r="P8809" i="6"/>
  <c r="P8797" i="6"/>
  <c r="P8785" i="6"/>
  <c r="P8773" i="6"/>
  <c r="P8761" i="6"/>
  <c r="P8749" i="6"/>
  <c r="P8737" i="6"/>
  <c r="P8725" i="6"/>
  <c r="P8713" i="6"/>
  <c r="P8701" i="6"/>
  <c r="P8689" i="6"/>
  <c r="P8677" i="6"/>
  <c r="P8665" i="6"/>
  <c r="P8653" i="6"/>
  <c r="P8641" i="6"/>
  <c r="P8629" i="6"/>
  <c r="P8879" i="6"/>
  <c r="P8874" i="6"/>
  <c r="P8864" i="6"/>
  <c r="P8854" i="6"/>
  <c r="P8838" i="6"/>
  <c r="P8828" i="6"/>
  <c r="P8816" i="6"/>
  <c r="P8804" i="6"/>
  <c r="P8792" i="6"/>
  <c r="P8780" i="6"/>
  <c r="P8768" i="6"/>
  <c r="P8756" i="6"/>
  <c r="P8744" i="6"/>
  <c r="P8732" i="6"/>
  <c r="P8720" i="6"/>
  <c r="P8708" i="6"/>
  <c r="P8696" i="6"/>
  <c r="P8684" i="6"/>
  <c r="P8672" i="6"/>
  <c r="P8660" i="6"/>
  <c r="P8648" i="6"/>
  <c r="P8636" i="6"/>
  <c r="P9339" i="6"/>
  <c r="P9249" i="6"/>
  <c r="P8962" i="6"/>
  <c r="P8926" i="6"/>
  <c r="P8914" i="6"/>
  <c r="P8902" i="6"/>
  <c r="P8890" i="6"/>
  <c r="P8841" i="6"/>
  <c r="P8835" i="6"/>
  <c r="P8823" i="6"/>
  <c r="P8811" i="6"/>
  <c r="P8799" i="6"/>
  <c r="P8787" i="6"/>
  <c r="P8775" i="6"/>
  <c r="P8763" i="6"/>
  <c r="P8751" i="6"/>
  <c r="P8739" i="6"/>
  <c r="P8727" i="6"/>
  <c r="P8715" i="6"/>
  <c r="P8703" i="6"/>
  <c r="P8691" i="6"/>
  <c r="P8679" i="6"/>
  <c r="P8667" i="6"/>
  <c r="P8655" i="6"/>
  <c r="P8643" i="6"/>
  <c r="P9182" i="6"/>
  <c r="P8954" i="6"/>
  <c r="P8939" i="6"/>
  <c r="P8830" i="6"/>
  <c r="P8818" i="6"/>
  <c r="P8806" i="6"/>
  <c r="P8794" i="6"/>
  <c r="P8782" i="6"/>
  <c r="P8770" i="6"/>
  <c r="P8758" i="6"/>
  <c r="P8746" i="6"/>
  <c r="P8734" i="6"/>
  <c r="P8722" i="6"/>
  <c r="P8710" i="6"/>
  <c r="P8698" i="6"/>
  <c r="P8686" i="6"/>
  <c r="P8674" i="6"/>
  <c r="P8662" i="6"/>
  <c r="P8650" i="6"/>
  <c r="P8638" i="6"/>
  <c r="P9248" i="6"/>
  <c r="P8998" i="6"/>
  <c r="P8825" i="6"/>
  <c r="P8813" i="6"/>
  <c r="P8801" i="6"/>
  <c r="P8789" i="6"/>
  <c r="P8777" i="6"/>
  <c r="P8765" i="6"/>
  <c r="P8753" i="6"/>
  <c r="P8741" i="6"/>
  <c r="P8729" i="6"/>
  <c r="P8717" i="6"/>
  <c r="P8705" i="6"/>
  <c r="P8693" i="6"/>
  <c r="P8681" i="6"/>
  <c r="P8669" i="6"/>
  <c r="P8657" i="6"/>
  <c r="P8645" i="6"/>
  <c r="P8633" i="6"/>
  <c r="P8827" i="6"/>
  <c r="P8815" i="6"/>
  <c r="P8803" i="6"/>
  <c r="P8791" i="6"/>
  <c r="P8779" i="6"/>
  <c r="P8767" i="6"/>
  <c r="P8755" i="6"/>
  <c r="P8743" i="6"/>
  <c r="P8731" i="6"/>
  <c r="P8719" i="6"/>
  <c r="P8707" i="6"/>
  <c r="P8695" i="6"/>
  <c r="P8683" i="6"/>
  <c r="P8671" i="6"/>
  <c r="P8659" i="6"/>
  <c r="P8647" i="6"/>
  <c r="P8635" i="6"/>
  <c r="P9159" i="6"/>
  <c r="P8924" i="6"/>
  <c r="P8617" i="6"/>
  <c r="P8605" i="6"/>
  <c r="P8593" i="6"/>
  <c r="P8581" i="6"/>
  <c r="P8569" i="6"/>
  <c r="P8557" i="6"/>
  <c r="P8545" i="6"/>
  <c r="P8533" i="6"/>
  <c r="P8521" i="6"/>
  <c r="P8509" i="6"/>
  <c r="P8497" i="6"/>
  <c r="P8485" i="6"/>
  <c r="P8473" i="6"/>
  <c r="P8461" i="6"/>
  <c r="P8449" i="6"/>
  <c r="P9066" i="6"/>
  <c r="P8808" i="6"/>
  <c r="P8772" i="6"/>
  <c r="P8736" i="6"/>
  <c r="P8700" i="6"/>
  <c r="P8664" i="6"/>
  <c r="P8612" i="6"/>
  <c r="P8600" i="6"/>
  <c r="P8588" i="6"/>
  <c r="P8576" i="6"/>
  <c r="P8564" i="6"/>
  <c r="P8552" i="6"/>
  <c r="P8540" i="6"/>
  <c r="P8528" i="6"/>
  <c r="P8516" i="6"/>
  <c r="P8504" i="6"/>
  <c r="P8492" i="6"/>
  <c r="P8480" i="6"/>
  <c r="P8468" i="6"/>
  <c r="P8456" i="6"/>
  <c r="P8444" i="6"/>
  <c r="P8912" i="6"/>
  <c r="P8862" i="6"/>
  <c r="P8822" i="6"/>
  <c r="P8786" i="6"/>
  <c r="P8750" i="6"/>
  <c r="P8714" i="6"/>
  <c r="P8678" i="6"/>
  <c r="P8642" i="6"/>
  <c r="P8630" i="6"/>
  <c r="P8619" i="6"/>
  <c r="P8607" i="6"/>
  <c r="P8595" i="6"/>
  <c r="P8583" i="6"/>
  <c r="P8571" i="6"/>
  <c r="P8559" i="6"/>
  <c r="P8547" i="6"/>
  <c r="P8535" i="6"/>
  <c r="P8523" i="6"/>
  <c r="P8511" i="6"/>
  <c r="P8499" i="6"/>
  <c r="P8487" i="6"/>
  <c r="P8475" i="6"/>
  <c r="P8463" i="6"/>
  <c r="P8451" i="6"/>
  <c r="P8975" i="6"/>
  <c r="P8843" i="6"/>
  <c r="P8624" i="6"/>
  <c r="P8614" i="6"/>
  <c r="P8602" i="6"/>
  <c r="P8590" i="6"/>
  <c r="P8578" i="6"/>
  <c r="P8566" i="6"/>
  <c r="P8554" i="6"/>
  <c r="P8542" i="6"/>
  <c r="P8530" i="6"/>
  <c r="P8518" i="6"/>
  <c r="P8506" i="6"/>
  <c r="P8494" i="6"/>
  <c r="P8482" i="6"/>
  <c r="P8470" i="6"/>
  <c r="P8458" i="6"/>
  <c r="P8446" i="6"/>
  <c r="P8900" i="6"/>
  <c r="P8852" i="6"/>
  <c r="P8621" i="6"/>
  <c r="P8609" i="6"/>
  <c r="P8597" i="6"/>
  <c r="P8585" i="6"/>
  <c r="P8573" i="6"/>
  <c r="P8561" i="6"/>
  <c r="P8549" i="6"/>
  <c r="P8537" i="6"/>
  <c r="P8525" i="6"/>
  <c r="P8513" i="6"/>
  <c r="P8501" i="6"/>
  <c r="P8489" i="6"/>
  <c r="P8477" i="6"/>
  <c r="P8465" i="6"/>
  <c r="P8453" i="6"/>
  <c r="P8820" i="6"/>
  <c r="P8784" i="6"/>
  <c r="P8748" i="6"/>
  <c r="P8712" i="6"/>
  <c r="P8676" i="6"/>
  <c r="P8640" i="6"/>
  <c r="P8628" i="6"/>
  <c r="P8616" i="6"/>
  <c r="P8604" i="6"/>
  <c r="P8592" i="6"/>
  <c r="P8580" i="6"/>
  <c r="P8568" i="6"/>
  <c r="P8556" i="6"/>
  <c r="P8544" i="6"/>
  <c r="P8532" i="6"/>
  <c r="P8520" i="6"/>
  <c r="P8508" i="6"/>
  <c r="P8496" i="6"/>
  <c r="P8484" i="6"/>
  <c r="P8472" i="6"/>
  <c r="P8460" i="6"/>
  <c r="P8448" i="6"/>
  <c r="P8888" i="6"/>
  <c r="P8878" i="6"/>
  <c r="P8834" i="6"/>
  <c r="P8798" i="6"/>
  <c r="P8762" i="6"/>
  <c r="P8726" i="6"/>
  <c r="P8690" i="6"/>
  <c r="P8654" i="6"/>
  <c r="P8611" i="6"/>
  <c r="P8599" i="6"/>
  <c r="P8587" i="6"/>
  <c r="P8575" i="6"/>
  <c r="P8563" i="6"/>
  <c r="P8551" i="6"/>
  <c r="P8539" i="6"/>
  <c r="P8527" i="6"/>
  <c r="P8515" i="6"/>
  <c r="P8503" i="6"/>
  <c r="P8491" i="6"/>
  <c r="P8479" i="6"/>
  <c r="P8467" i="6"/>
  <c r="P8618" i="6"/>
  <c r="P8606" i="6"/>
  <c r="P8594" i="6"/>
  <c r="P8582" i="6"/>
  <c r="P8570" i="6"/>
  <c r="P8558" i="6"/>
  <c r="P8546" i="6"/>
  <c r="P8534" i="6"/>
  <c r="P8522" i="6"/>
  <c r="P8510" i="6"/>
  <c r="P8498" i="6"/>
  <c r="P8486" i="6"/>
  <c r="P8474" i="6"/>
  <c r="P8462" i="6"/>
  <c r="P8450" i="6"/>
  <c r="P8867" i="6"/>
  <c r="P8840" i="6"/>
  <c r="P8623" i="6"/>
  <c r="P8613" i="6"/>
  <c r="P8601" i="6"/>
  <c r="P8589" i="6"/>
  <c r="P8577" i="6"/>
  <c r="P8565" i="6"/>
  <c r="P8553" i="6"/>
  <c r="P8541" i="6"/>
  <c r="P8529" i="6"/>
  <c r="P8517" i="6"/>
  <c r="P8505" i="6"/>
  <c r="P8493" i="6"/>
  <c r="P8481" i="6"/>
  <c r="P8469" i="6"/>
  <c r="P8457" i="6"/>
  <c r="P8445" i="6"/>
  <c r="P8959" i="6"/>
  <c r="P8832" i="6"/>
  <c r="P8796" i="6"/>
  <c r="P8760" i="6"/>
  <c r="P8724" i="6"/>
  <c r="P8688" i="6"/>
  <c r="P8652" i="6"/>
  <c r="P8626" i="6"/>
  <c r="P8620" i="6"/>
  <c r="P8608" i="6"/>
  <c r="P8596" i="6"/>
  <c r="P8584" i="6"/>
  <c r="P8572" i="6"/>
  <c r="P8560" i="6"/>
  <c r="P8548" i="6"/>
  <c r="P8536" i="6"/>
  <c r="P8524" i="6"/>
  <c r="P8512" i="6"/>
  <c r="P8500" i="6"/>
  <c r="P8488" i="6"/>
  <c r="P8476" i="6"/>
  <c r="P8464" i="6"/>
  <c r="P8452" i="6"/>
  <c r="P8610" i="6"/>
  <c r="P8574" i="6"/>
  <c r="P8538" i="6"/>
  <c r="P8502" i="6"/>
  <c r="P8466" i="6"/>
  <c r="P8454" i="6"/>
  <c r="P8441" i="6"/>
  <c r="P8429" i="6"/>
  <c r="P8417" i="6"/>
  <c r="P8405" i="6"/>
  <c r="P8393" i="6"/>
  <c r="P8381" i="6"/>
  <c r="P8369" i="6"/>
  <c r="P8357" i="6"/>
  <c r="P8345" i="6"/>
  <c r="P8333" i="6"/>
  <c r="P8321" i="6"/>
  <c r="P8309" i="6"/>
  <c r="P8297" i="6"/>
  <c r="P8285" i="6"/>
  <c r="P8273" i="6"/>
  <c r="P8261" i="6"/>
  <c r="P8249" i="6"/>
  <c r="P8237" i="6"/>
  <c r="P8225" i="6"/>
  <c r="P8213" i="6"/>
  <c r="P8201" i="6"/>
  <c r="P8189" i="6"/>
  <c r="P8177" i="6"/>
  <c r="P8165" i="6"/>
  <c r="P8153" i="6"/>
  <c r="P8141" i="6"/>
  <c r="P8129" i="6"/>
  <c r="P8117" i="6"/>
  <c r="P8105" i="6"/>
  <c r="P8093" i="6"/>
  <c r="P8081" i="6"/>
  <c r="P8069" i="6"/>
  <c r="P8057" i="6"/>
  <c r="P8045" i="6"/>
  <c r="P8033" i="6"/>
  <c r="P8021" i="6"/>
  <c r="P8009" i="6"/>
  <c r="P8990" i="6"/>
  <c r="P8702" i="6"/>
  <c r="P8459" i="6"/>
  <c r="P8447" i="6"/>
  <c r="P8436" i="6"/>
  <c r="P8424" i="6"/>
  <c r="P8412" i="6"/>
  <c r="P8400" i="6"/>
  <c r="P8388" i="6"/>
  <c r="P8376" i="6"/>
  <c r="P8364" i="6"/>
  <c r="P8352" i="6"/>
  <c r="P8340" i="6"/>
  <c r="P8328" i="6"/>
  <c r="P8316" i="6"/>
  <c r="P8304" i="6"/>
  <c r="P8292" i="6"/>
  <c r="P8280" i="6"/>
  <c r="P8268" i="6"/>
  <c r="P8256" i="6"/>
  <c r="P8244" i="6"/>
  <c r="P8232" i="6"/>
  <c r="P8220" i="6"/>
  <c r="P8208" i="6"/>
  <c r="P8196" i="6"/>
  <c r="P8184" i="6"/>
  <c r="P8172" i="6"/>
  <c r="P8160" i="6"/>
  <c r="P8148" i="6"/>
  <c r="P8136" i="6"/>
  <c r="P8124" i="6"/>
  <c r="P8112" i="6"/>
  <c r="P8100" i="6"/>
  <c r="P8088" i="6"/>
  <c r="P8076" i="6"/>
  <c r="P8064" i="6"/>
  <c r="P8052" i="6"/>
  <c r="P8040" i="6"/>
  <c r="P8028" i="6"/>
  <c r="P8016" i="6"/>
  <c r="P8004" i="6"/>
  <c r="P8443" i="6"/>
  <c r="P8431" i="6"/>
  <c r="P8419" i="6"/>
  <c r="P8407" i="6"/>
  <c r="P8395" i="6"/>
  <c r="P8383" i="6"/>
  <c r="P8371" i="6"/>
  <c r="P8359" i="6"/>
  <c r="P8347" i="6"/>
  <c r="P8335" i="6"/>
  <c r="P8323" i="6"/>
  <c r="P8311" i="6"/>
  <c r="P8299" i="6"/>
  <c r="P8287" i="6"/>
  <c r="P8275" i="6"/>
  <c r="P8263" i="6"/>
  <c r="P8251" i="6"/>
  <c r="P8239" i="6"/>
  <c r="P8227" i="6"/>
  <c r="P8215" i="6"/>
  <c r="P8203" i="6"/>
  <c r="P8191" i="6"/>
  <c r="P8179" i="6"/>
  <c r="P8167" i="6"/>
  <c r="P8155" i="6"/>
  <c r="P8143" i="6"/>
  <c r="P8131" i="6"/>
  <c r="P8119" i="6"/>
  <c r="P8107" i="6"/>
  <c r="P8095" i="6"/>
  <c r="P8083" i="6"/>
  <c r="P8071" i="6"/>
  <c r="P8059" i="6"/>
  <c r="P8047" i="6"/>
  <c r="P8035" i="6"/>
  <c r="P8023" i="6"/>
  <c r="P8011" i="6"/>
  <c r="P7999" i="6"/>
  <c r="P8666" i="6"/>
  <c r="P8615" i="6"/>
  <c r="P8579" i="6"/>
  <c r="P8543" i="6"/>
  <c r="P8507" i="6"/>
  <c r="P8471" i="6"/>
  <c r="P8438" i="6"/>
  <c r="P8426" i="6"/>
  <c r="P8414" i="6"/>
  <c r="P8402" i="6"/>
  <c r="P8390" i="6"/>
  <c r="P8378" i="6"/>
  <c r="P8366" i="6"/>
  <c r="P8354" i="6"/>
  <c r="P8342" i="6"/>
  <c r="P8330" i="6"/>
  <c r="P8318" i="6"/>
  <c r="P8306" i="6"/>
  <c r="P8294" i="6"/>
  <c r="P8282" i="6"/>
  <c r="P8270" i="6"/>
  <c r="P8258" i="6"/>
  <c r="P8246" i="6"/>
  <c r="P8234" i="6"/>
  <c r="P8222" i="6"/>
  <c r="P8210" i="6"/>
  <c r="P8198" i="6"/>
  <c r="P8186" i="6"/>
  <c r="P8174" i="6"/>
  <c r="P8162" i="6"/>
  <c r="P8150" i="6"/>
  <c r="P8138" i="6"/>
  <c r="P8126" i="6"/>
  <c r="P8114" i="6"/>
  <c r="P8102" i="6"/>
  <c r="P8090" i="6"/>
  <c r="P8078" i="6"/>
  <c r="P8066" i="6"/>
  <c r="P8054" i="6"/>
  <c r="P8042" i="6"/>
  <c r="P8030" i="6"/>
  <c r="P8018" i="6"/>
  <c r="P8006" i="6"/>
  <c r="P8847" i="6"/>
  <c r="P8586" i="6"/>
  <c r="P8550" i="6"/>
  <c r="P8514" i="6"/>
  <c r="P8478" i="6"/>
  <c r="P8433" i="6"/>
  <c r="P8421" i="6"/>
  <c r="P8409" i="6"/>
  <c r="P8397" i="6"/>
  <c r="P8385" i="6"/>
  <c r="P8373" i="6"/>
  <c r="P8361" i="6"/>
  <c r="P8349" i="6"/>
  <c r="P8337" i="6"/>
  <c r="P8325" i="6"/>
  <c r="P8313" i="6"/>
  <c r="P8301" i="6"/>
  <c r="P8289" i="6"/>
  <c r="P8277" i="6"/>
  <c r="P8265" i="6"/>
  <c r="P8253" i="6"/>
  <c r="P8241" i="6"/>
  <c r="P8229" i="6"/>
  <c r="P8217" i="6"/>
  <c r="P8205" i="6"/>
  <c r="P8193" i="6"/>
  <c r="P8181" i="6"/>
  <c r="P8169" i="6"/>
  <c r="P8157" i="6"/>
  <c r="P8145" i="6"/>
  <c r="P8133" i="6"/>
  <c r="P8121" i="6"/>
  <c r="P8109" i="6"/>
  <c r="P8097" i="6"/>
  <c r="P8085" i="6"/>
  <c r="P8073" i="6"/>
  <c r="P8061" i="6"/>
  <c r="P8049" i="6"/>
  <c r="P8037" i="6"/>
  <c r="P8025" i="6"/>
  <c r="P8013" i="6"/>
  <c r="P8001" i="6"/>
  <c r="P8631" i="6"/>
  <c r="P8440" i="6"/>
  <c r="P8428" i="6"/>
  <c r="P8416" i="6"/>
  <c r="P8404" i="6"/>
  <c r="P8392" i="6"/>
  <c r="P8380" i="6"/>
  <c r="P8368" i="6"/>
  <c r="P8356" i="6"/>
  <c r="P8344" i="6"/>
  <c r="P8332" i="6"/>
  <c r="P8320" i="6"/>
  <c r="P8308" i="6"/>
  <c r="P8296" i="6"/>
  <c r="P8284" i="6"/>
  <c r="P8272" i="6"/>
  <c r="P8260" i="6"/>
  <c r="P8248" i="6"/>
  <c r="P8236" i="6"/>
  <c r="P8224" i="6"/>
  <c r="P8212" i="6"/>
  <c r="P8200" i="6"/>
  <c r="P8188" i="6"/>
  <c r="P8176" i="6"/>
  <c r="P8164" i="6"/>
  <c r="P8152" i="6"/>
  <c r="P8140" i="6"/>
  <c r="P8128" i="6"/>
  <c r="P8116" i="6"/>
  <c r="P8104" i="6"/>
  <c r="P8092" i="6"/>
  <c r="P8080" i="6"/>
  <c r="P8068" i="6"/>
  <c r="P8056" i="6"/>
  <c r="P8044" i="6"/>
  <c r="P8032" i="6"/>
  <c r="P8020" i="6"/>
  <c r="P8008" i="6"/>
  <c r="P7996" i="6"/>
  <c r="P8435" i="6"/>
  <c r="P8423" i="6"/>
  <c r="P8411" i="6"/>
  <c r="P8399" i="6"/>
  <c r="P8387" i="6"/>
  <c r="P8375" i="6"/>
  <c r="P8363" i="6"/>
  <c r="P8351" i="6"/>
  <c r="P8339" i="6"/>
  <c r="P8327" i="6"/>
  <c r="P8315" i="6"/>
  <c r="P8303" i="6"/>
  <c r="P8291" i="6"/>
  <c r="P8279" i="6"/>
  <c r="P8267" i="6"/>
  <c r="P8255" i="6"/>
  <c r="P8243" i="6"/>
  <c r="P8231" i="6"/>
  <c r="P8219" i="6"/>
  <c r="P8207" i="6"/>
  <c r="P8195" i="6"/>
  <c r="P8183" i="6"/>
  <c r="P8171" i="6"/>
  <c r="P8159" i="6"/>
  <c r="P8147" i="6"/>
  <c r="P8135" i="6"/>
  <c r="P8123" i="6"/>
  <c r="P8111" i="6"/>
  <c r="P8099" i="6"/>
  <c r="P8087" i="6"/>
  <c r="P8075" i="6"/>
  <c r="P8063" i="6"/>
  <c r="P8051" i="6"/>
  <c r="P8039" i="6"/>
  <c r="P8027" i="6"/>
  <c r="P8015" i="6"/>
  <c r="P8003" i="6"/>
  <c r="P8810" i="6"/>
  <c r="P8591" i="6"/>
  <c r="P8555" i="6"/>
  <c r="P8519" i="6"/>
  <c r="P8483" i="6"/>
  <c r="P8442" i="6"/>
  <c r="P8430" i="6"/>
  <c r="P8418" i="6"/>
  <c r="P8406" i="6"/>
  <c r="P8394" i="6"/>
  <c r="P8382" i="6"/>
  <c r="P8370" i="6"/>
  <c r="P8358" i="6"/>
  <c r="P8346" i="6"/>
  <c r="P8334" i="6"/>
  <c r="P8322" i="6"/>
  <c r="P8310" i="6"/>
  <c r="P8298" i="6"/>
  <c r="P8286" i="6"/>
  <c r="P8274" i="6"/>
  <c r="P8262" i="6"/>
  <c r="P8250" i="6"/>
  <c r="P8238" i="6"/>
  <c r="P8226" i="6"/>
  <c r="P8214" i="6"/>
  <c r="P8202" i="6"/>
  <c r="P8190" i="6"/>
  <c r="P8178" i="6"/>
  <c r="P8166" i="6"/>
  <c r="P8154" i="6"/>
  <c r="P8142" i="6"/>
  <c r="P8130" i="6"/>
  <c r="P8118" i="6"/>
  <c r="P8106" i="6"/>
  <c r="P8094" i="6"/>
  <c r="P8082" i="6"/>
  <c r="P8070" i="6"/>
  <c r="P8058" i="6"/>
  <c r="P8046" i="6"/>
  <c r="P8034" i="6"/>
  <c r="P8022" i="6"/>
  <c r="P8010" i="6"/>
  <c r="P7998" i="6"/>
  <c r="P8598" i="6"/>
  <c r="P8562" i="6"/>
  <c r="P8526" i="6"/>
  <c r="P8490" i="6"/>
  <c r="P8437" i="6"/>
  <c r="P8425" i="6"/>
  <c r="P8413" i="6"/>
  <c r="P8401" i="6"/>
  <c r="P8389" i="6"/>
  <c r="P8377" i="6"/>
  <c r="P8365" i="6"/>
  <c r="P8353" i="6"/>
  <c r="P8341" i="6"/>
  <c r="P8329" i="6"/>
  <c r="P8317" i="6"/>
  <c r="P8305" i="6"/>
  <c r="P8293" i="6"/>
  <c r="P8281" i="6"/>
  <c r="P8269" i="6"/>
  <c r="P8257" i="6"/>
  <c r="P8245" i="6"/>
  <c r="P8233" i="6"/>
  <c r="P8221" i="6"/>
  <c r="P8209" i="6"/>
  <c r="P8197" i="6"/>
  <c r="P8185" i="6"/>
  <c r="P8173" i="6"/>
  <c r="P8161" i="6"/>
  <c r="P8149" i="6"/>
  <c r="P8137" i="6"/>
  <c r="P8125" i="6"/>
  <c r="P8113" i="6"/>
  <c r="P8101" i="6"/>
  <c r="P8089" i="6"/>
  <c r="P8077" i="6"/>
  <c r="P8065" i="6"/>
  <c r="P8053" i="6"/>
  <c r="P8041" i="6"/>
  <c r="P8029" i="6"/>
  <c r="P8017" i="6"/>
  <c r="P8005" i="6"/>
  <c r="P8774" i="6"/>
  <c r="P8455" i="6"/>
  <c r="P8432" i="6"/>
  <c r="P8420" i="6"/>
  <c r="P8408" i="6"/>
  <c r="P8396" i="6"/>
  <c r="P8384" i="6"/>
  <c r="P8372" i="6"/>
  <c r="P8360" i="6"/>
  <c r="P8348" i="6"/>
  <c r="P8336" i="6"/>
  <c r="P8324" i="6"/>
  <c r="P8312" i="6"/>
  <c r="P8300" i="6"/>
  <c r="P8288" i="6"/>
  <c r="P8276" i="6"/>
  <c r="P8264" i="6"/>
  <c r="P8252" i="6"/>
  <c r="P8240" i="6"/>
  <c r="P8228" i="6"/>
  <c r="P8216" i="6"/>
  <c r="P8204" i="6"/>
  <c r="P8192" i="6"/>
  <c r="P8180" i="6"/>
  <c r="P8168" i="6"/>
  <c r="P8156" i="6"/>
  <c r="P8144" i="6"/>
  <c r="P8132" i="6"/>
  <c r="P8120" i="6"/>
  <c r="P8108" i="6"/>
  <c r="P8096" i="6"/>
  <c r="P8084" i="6"/>
  <c r="P8072" i="6"/>
  <c r="P8060" i="6"/>
  <c r="P8048" i="6"/>
  <c r="P8036" i="6"/>
  <c r="P8024" i="6"/>
  <c r="P8012" i="6"/>
  <c r="P8000" i="6"/>
  <c r="P8410" i="6"/>
  <c r="P8374" i="6"/>
  <c r="P8338" i="6"/>
  <c r="P8302" i="6"/>
  <c r="P8266" i="6"/>
  <c r="P8230" i="6"/>
  <c r="P8194" i="6"/>
  <c r="P8158" i="6"/>
  <c r="P8122" i="6"/>
  <c r="P8086" i="6"/>
  <c r="P8050" i="6"/>
  <c r="P8014" i="6"/>
  <c r="P7986" i="6"/>
  <c r="P7974" i="6"/>
  <c r="P7962" i="6"/>
  <c r="P7950" i="6"/>
  <c r="P7938" i="6"/>
  <c r="P7926" i="6"/>
  <c r="P7914" i="6"/>
  <c r="P7902" i="6"/>
  <c r="P7890" i="6"/>
  <c r="P7878" i="6"/>
  <c r="P7866" i="6"/>
  <c r="P7854" i="6"/>
  <c r="P7842" i="6"/>
  <c r="P7830" i="6"/>
  <c r="P7818" i="6"/>
  <c r="P7806" i="6"/>
  <c r="P7794" i="6"/>
  <c r="P8531" i="6"/>
  <c r="P7993" i="6"/>
  <c r="P7981" i="6"/>
  <c r="P7969" i="6"/>
  <c r="P7957" i="6"/>
  <c r="P7945" i="6"/>
  <c r="P7933" i="6"/>
  <c r="P7921" i="6"/>
  <c r="P7909" i="6"/>
  <c r="P7897" i="6"/>
  <c r="P7885" i="6"/>
  <c r="P7873" i="6"/>
  <c r="P7861" i="6"/>
  <c r="P7849" i="6"/>
  <c r="P7837" i="6"/>
  <c r="P7825" i="6"/>
  <c r="P7813" i="6"/>
  <c r="P7801" i="6"/>
  <c r="P7789" i="6"/>
  <c r="P7777" i="6"/>
  <c r="P7765" i="6"/>
  <c r="P7753" i="6"/>
  <c r="P7741" i="6"/>
  <c r="P7729" i="6"/>
  <c r="P7717" i="6"/>
  <c r="P7705" i="6"/>
  <c r="P7693" i="6"/>
  <c r="P7681" i="6"/>
  <c r="P7669" i="6"/>
  <c r="P7657" i="6"/>
  <c r="P7645" i="6"/>
  <c r="P7988" i="6"/>
  <c r="P7976" i="6"/>
  <c r="P7964" i="6"/>
  <c r="P7952" i="6"/>
  <c r="P7940" i="6"/>
  <c r="P7928" i="6"/>
  <c r="P7916" i="6"/>
  <c r="P7904" i="6"/>
  <c r="P7892" i="6"/>
  <c r="P7880" i="6"/>
  <c r="P7868" i="6"/>
  <c r="P7856" i="6"/>
  <c r="P7844" i="6"/>
  <c r="P7832" i="6"/>
  <c r="P7820" i="6"/>
  <c r="P7808" i="6"/>
  <c r="P7796" i="6"/>
  <c r="P7784" i="6"/>
  <c r="P7772" i="6"/>
  <c r="P7760" i="6"/>
  <c r="P7748" i="6"/>
  <c r="P7736" i="6"/>
  <c r="P7724" i="6"/>
  <c r="P7712" i="6"/>
  <c r="P7700" i="6"/>
  <c r="P7688" i="6"/>
  <c r="P7676" i="6"/>
  <c r="P7664" i="6"/>
  <c r="P7652" i="6"/>
  <c r="P8415" i="6"/>
  <c r="P8379" i="6"/>
  <c r="P8343" i="6"/>
  <c r="P8307" i="6"/>
  <c r="P8271" i="6"/>
  <c r="P8235" i="6"/>
  <c r="P8199" i="6"/>
  <c r="P8163" i="6"/>
  <c r="P8127" i="6"/>
  <c r="P8091" i="6"/>
  <c r="P8055" i="6"/>
  <c r="P8019" i="6"/>
  <c r="P7995" i="6"/>
  <c r="P7983" i="6"/>
  <c r="P7971" i="6"/>
  <c r="P7959" i="6"/>
  <c r="P7947" i="6"/>
  <c r="P7935" i="6"/>
  <c r="P7923" i="6"/>
  <c r="P7911" i="6"/>
  <c r="P7899" i="6"/>
  <c r="P7887" i="6"/>
  <c r="P7875" i="6"/>
  <c r="P7863" i="6"/>
  <c r="P7851" i="6"/>
  <c r="P7839" i="6"/>
  <c r="P7827" i="6"/>
  <c r="P7815" i="6"/>
  <c r="P7803" i="6"/>
  <c r="P7791" i="6"/>
  <c r="P7779" i="6"/>
  <c r="P7767" i="6"/>
  <c r="P7755" i="6"/>
  <c r="P7743" i="6"/>
  <c r="P7731" i="6"/>
  <c r="P7719" i="6"/>
  <c r="P7707" i="6"/>
  <c r="P7695" i="6"/>
  <c r="P7683" i="6"/>
  <c r="P7671" i="6"/>
  <c r="P8422" i="6"/>
  <c r="P8386" i="6"/>
  <c r="P8350" i="6"/>
  <c r="P8314" i="6"/>
  <c r="P8278" i="6"/>
  <c r="P8242" i="6"/>
  <c r="P8206" i="6"/>
  <c r="P8170" i="6"/>
  <c r="P8134" i="6"/>
  <c r="P8098" i="6"/>
  <c r="P8062" i="6"/>
  <c r="P8026" i="6"/>
  <c r="P7990" i="6"/>
  <c r="P7978" i="6"/>
  <c r="P7966" i="6"/>
  <c r="P7954" i="6"/>
  <c r="P7942" i="6"/>
  <c r="P7930" i="6"/>
  <c r="P7918" i="6"/>
  <c r="P7906" i="6"/>
  <c r="P7894" i="6"/>
  <c r="P7882" i="6"/>
  <c r="P7870" i="6"/>
  <c r="P7858" i="6"/>
  <c r="P7846" i="6"/>
  <c r="P7834" i="6"/>
  <c r="P7822" i="6"/>
  <c r="P7810" i="6"/>
  <c r="P7798" i="6"/>
  <c r="P7786" i="6"/>
  <c r="P7774" i="6"/>
  <c r="P7762" i="6"/>
  <c r="P7750" i="6"/>
  <c r="P7738" i="6"/>
  <c r="P7726" i="6"/>
  <c r="P7714" i="6"/>
  <c r="P7702" i="6"/>
  <c r="P7690" i="6"/>
  <c r="P7678" i="6"/>
  <c r="P7666" i="6"/>
  <c r="P7654" i="6"/>
  <c r="P7642" i="6"/>
  <c r="P8603" i="6"/>
  <c r="P8495" i="6"/>
  <c r="P7985" i="6"/>
  <c r="P7973" i="6"/>
  <c r="P7961" i="6"/>
  <c r="P7949" i="6"/>
  <c r="P7937" i="6"/>
  <c r="P7925" i="6"/>
  <c r="P7913" i="6"/>
  <c r="P7901" i="6"/>
  <c r="P7889" i="6"/>
  <c r="P7877" i="6"/>
  <c r="P7865" i="6"/>
  <c r="P7853" i="6"/>
  <c r="P7841" i="6"/>
  <c r="P7829" i="6"/>
  <c r="P7817" i="6"/>
  <c r="P7805" i="6"/>
  <c r="P7793" i="6"/>
  <c r="P7781" i="6"/>
  <c r="P7769" i="6"/>
  <c r="P7757" i="6"/>
  <c r="P7745" i="6"/>
  <c r="P7733" i="6"/>
  <c r="P7721" i="6"/>
  <c r="P7709" i="6"/>
  <c r="P7697" i="6"/>
  <c r="P7685" i="6"/>
  <c r="P7673" i="6"/>
  <c r="P7661" i="6"/>
  <c r="P7649" i="6"/>
  <c r="P7997" i="6"/>
  <c r="P7992" i="6"/>
  <c r="P7980" i="6"/>
  <c r="P7968" i="6"/>
  <c r="P7956" i="6"/>
  <c r="P7944" i="6"/>
  <c r="P7932" i="6"/>
  <c r="P7920" i="6"/>
  <c r="P7908" i="6"/>
  <c r="P7896" i="6"/>
  <c r="P7884" i="6"/>
  <c r="P7872" i="6"/>
  <c r="P7860" i="6"/>
  <c r="P7848" i="6"/>
  <c r="P7836" i="6"/>
  <c r="P7824" i="6"/>
  <c r="P7812" i="6"/>
  <c r="P7800" i="6"/>
  <c r="P7788" i="6"/>
  <c r="P7776" i="6"/>
  <c r="P7764" i="6"/>
  <c r="P7752" i="6"/>
  <c r="P7740" i="6"/>
  <c r="P7728" i="6"/>
  <c r="P7716" i="6"/>
  <c r="P7704" i="6"/>
  <c r="P7692" i="6"/>
  <c r="P7680" i="6"/>
  <c r="P8427" i="6"/>
  <c r="P8391" i="6"/>
  <c r="P8355" i="6"/>
  <c r="P8319" i="6"/>
  <c r="P8283" i="6"/>
  <c r="P8247" i="6"/>
  <c r="P8211" i="6"/>
  <c r="P8175" i="6"/>
  <c r="P8139" i="6"/>
  <c r="P8103" i="6"/>
  <c r="P8067" i="6"/>
  <c r="P8031" i="6"/>
  <c r="P7987" i="6"/>
  <c r="P7975" i="6"/>
  <c r="P7963" i="6"/>
  <c r="P7951" i="6"/>
  <c r="P7939" i="6"/>
  <c r="P7927" i="6"/>
  <c r="P7915" i="6"/>
  <c r="P7903" i="6"/>
  <c r="P7891" i="6"/>
  <c r="P7879" i="6"/>
  <c r="P7867" i="6"/>
  <c r="P7855" i="6"/>
  <c r="P7843" i="6"/>
  <c r="P7831" i="6"/>
  <c r="P7819" i="6"/>
  <c r="P7807" i="6"/>
  <c r="P7795" i="6"/>
  <c r="P7783" i="6"/>
  <c r="P7771" i="6"/>
  <c r="P7759" i="6"/>
  <c r="P7747" i="6"/>
  <c r="P7735" i="6"/>
  <c r="P7723" i="6"/>
  <c r="P8434" i="6"/>
  <c r="P8398" i="6"/>
  <c r="P8362" i="6"/>
  <c r="P8326" i="6"/>
  <c r="P8290" i="6"/>
  <c r="P8254" i="6"/>
  <c r="P8218" i="6"/>
  <c r="P8182" i="6"/>
  <c r="P8146" i="6"/>
  <c r="P8110" i="6"/>
  <c r="P8074" i="6"/>
  <c r="P8038" i="6"/>
  <c r="P8002" i="6"/>
  <c r="P7994" i="6"/>
  <c r="P7982" i="6"/>
  <c r="P7970" i="6"/>
  <c r="P7958" i="6"/>
  <c r="P7946" i="6"/>
  <c r="P7934" i="6"/>
  <c r="P7922" i="6"/>
  <c r="P7910" i="6"/>
  <c r="P7898" i="6"/>
  <c r="P7886" i="6"/>
  <c r="P7874" i="6"/>
  <c r="P7862" i="6"/>
  <c r="P7850" i="6"/>
  <c r="P7838" i="6"/>
  <c r="P7826" i="6"/>
  <c r="P7814" i="6"/>
  <c r="P7802" i="6"/>
  <c r="P7790" i="6"/>
  <c r="P7778" i="6"/>
  <c r="P7766" i="6"/>
  <c r="P7754" i="6"/>
  <c r="P7742" i="6"/>
  <c r="P7730" i="6"/>
  <c r="P7718" i="6"/>
  <c r="P7706" i="6"/>
  <c r="P7694" i="6"/>
  <c r="P8738" i="6"/>
  <c r="P8567" i="6"/>
  <c r="P7989" i="6"/>
  <c r="P7977" i="6"/>
  <c r="P7965" i="6"/>
  <c r="P7953" i="6"/>
  <c r="P7941" i="6"/>
  <c r="P7929" i="6"/>
  <c r="P7917" i="6"/>
  <c r="P7905" i="6"/>
  <c r="P7893" i="6"/>
  <c r="P7881" i="6"/>
  <c r="P7869" i="6"/>
  <c r="P7857" i="6"/>
  <c r="P7845" i="6"/>
  <c r="P7833" i="6"/>
  <c r="P7821" i="6"/>
  <c r="P7809" i="6"/>
  <c r="P7797" i="6"/>
  <c r="P7785" i="6"/>
  <c r="P7773" i="6"/>
  <c r="P7761" i="6"/>
  <c r="P7749" i="6"/>
  <c r="P7737" i="6"/>
  <c r="P7725" i="6"/>
  <c r="P7713" i="6"/>
  <c r="P7701" i="6"/>
  <c r="P7689" i="6"/>
  <c r="P7677" i="6"/>
  <c r="P7665" i="6"/>
  <c r="P7708" i="6"/>
  <c r="P7703" i="6"/>
  <c r="P7674" i="6"/>
  <c r="P7662" i="6"/>
  <c r="P7655" i="6"/>
  <c r="P7639" i="6"/>
  <c r="P7627" i="6"/>
  <c r="P7615" i="6"/>
  <c r="P7603" i="6"/>
  <c r="P7591" i="6"/>
  <c r="P7579" i="6"/>
  <c r="P7567" i="6"/>
  <c r="P7555" i="6"/>
  <c r="P7543" i="6"/>
  <c r="P7531" i="6"/>
  <c r="P7519" i="6"/>
  <c r="P7507" i="6"/>
  <c r="P7495" i="6"/>
  <c r="P7483" i="6"/>
  <c r="P7471" i="6"/>
  <c r="P7459" i="6"/>
  <c r="P7447" i="6"/>
  <c r="P7435" i="6"/>
  <c r="P7423" i="6"/>
  <c r="P7411" i="6"/>
  <c r="P7399" i="6"/>
  <c r="P7387" i="6"/>
  <c r="P7375" i="6"/>
  <c r="P7363" i="6"/>
  <c r="P7351" i="6"/>
  <c r="P7339" i="6"/>
  <c r="P7327" i="6"/>
  <c r="P7315" i="6"/>
  <c r="P7303" i="6"/>
  <c r="P7291" i="6"/>
  <c r="P7279" i="6"/>
  <c r="P7267" i="6"/>
  <c r="P7255" i="6"/>
  <c r="P8403" i="6"/>
  <c r="P8295" i="6"/>
  <c r="P8187" i="6"/>
  <c r="P8079" i="6"/>
  <c r="P7698" i="6"/>
  <c r="P7687" i="6"/>
  <c r="P7682" i="6"/>
  <c r="P7658" i="6"/>
  <c r="P7634" i="6"/>
  <c r="P7622" i="6"/>
  <c r="P7610" i="6"/>
  <c r="P7598" i="6"/>
  <c r="P7586" i="6"/>
  <c r="P7574" i="6"/>
  <c r="P7562" i="6"/>
  <c r="P7550" i="6"/>
  <c r="P7538" i="6"/>
  <c r="P7526" i="6"/>
  <c r="P7514" i="6"/>
  <c r="P7502" i="6"/>
  <c r="P7490" i="6"/>
  <c r="P7478" i="6"/>
  <c r="P7466" i="6"/>
  <c r="P7454" i="6"/>
  <c r="P7442" i="6"/>
  <c r="P7430" i="6"/>
  <c r="P7418" i="6"/>
  <c r="P7406" i="6"/>
  <c r="P7394" i="6"/>
  <c r="P7382" i="6"/>
  <c r="P7370" i="6"/>
  <c r="P7358" i="6"/>
  <c r="P7346" i="6"/>
  <c r="P7334" i="6"/>
  <c r="P7322" i="6"/>
  <c r="P7310" i="6"/>
  <c r="P7298" i="6"/>
  <c r="P7286" i="6"/>
  <c r="P7274" i="6"/>
  <c r="P7262" i="6"/>
  <c r="P7972" i="6"/>
  <c r="P7936" i="6"/>
  <c r="P7900" i="6"/>
  <c r="P7864" i="6"/>
  <c r="P7828" i="6"/>
  <c r="P7792" i="6"/>
  <c r="P7651" i="6"/>
  <c r="P7648" i="6"/>
  <c r="P7629" i="6"/>
  <c r="P7617" i="6"/>
  <c r="P7605" i="6"/>
  <c r="P7593" i="6"/>
  <c r="P7581" i="6"/>
  <c r="P7569" i="6"/>
  <c r="P7557" i="6"/>
  <c r="P7545" i="6"/>
  <c r="P7533" i="6"/>
  <c r="P7521" i="6"/>
  <c r="P7509" i="6"/>
  <c r="P7497" i="6"/>
  <c r="P7485" i="6"/>
  <c r="P7473" i="6"/>
  <c r="P7461" i="6"/>
  <c r="P7449" i="6"/>
  <c r="P7437" i="6"/>
  <c r="P7425" i="6"/>
  <c r="P7413" i="6"/>
  <c r="P7401" i="6"/>
  <c r="P7389" i="6"/>
  <c r="P7377" i="6"/>
  <c r="P7365" i="6"/>
  <c r="P7353" i="6"/>
  <c r="P7341" i="6"/>
  <c r="P7329" i="6"/>
  <c r="P7317" i="6"/>
  <c r="P7305" i="6"/>
  <c r="P7293" i="6"/>
  <c r="P7281" i="6"/>
  <c r="P7269" i="6"/>
  <c r="P7257" i="6"/>
  <c r="P7979" i="6"/>
  <c r="P7943" i="6"/>
  <c r="P7907" i="6"/>
  <c r="P7871" i="6"/>
  <c r="P7835" i="6"/>
  <c r="P7799" i="6"/>
  <c r="P7644" i="6"/>
  <c r="P7641" i="6"/>
  <c r="P7636" i="6"/>
  <c r="P7624" i="6"/>
  <c r="P7612" i="6"/>
  <c r="P7600" i="6"/>
  <c r="P7588" i="6"/>
  <c r="P7576" i="6"/>
  <c r="P7564" i="6"/>
  <c r="P7552" i="6"/>
  <c r="P7540" i="6"/>
  <c r="P7528" i="6"/>
  <c r="P7516" i="6"/>
  <c r="P7504" i="6"/>
  <c r="P7492" i="6"/>
  <c r="P7480" i="6"/>
  <c r="P7468" i="6"/>
  <c r="P7456" i="6"/>
  <c r="P7444" i="6"/>
  <c r="P7432" i="6"/>
  <c r="P7420" i="6"/>
  <c r="P7408" i="6"/>
  <c r="P7396" i="6"/>
  <c r="P7384" i="6"/>
  <c r="P7372" i="6"/>
  <c r="P7360" i="6"/>
  <c r="P7348" i="6"/>
  <c r="P7336" i="6"/>
  <c r="P7324" i="6"/>
  <c r="P7312" i="6"/>
  <c r="P7300" i="6"/>
  <c r="P7288" i="6"/>
  <c r="P7276" i="6"/>
  <c r="P7264" i="6"/>
  <c r="P7252" i="6"/>
  <c r="P7696" i="6"/>
  <c r="P7691" i="6"/>
  <c r="P7668" i="6"/>
  <c r="P7631" i="6"/>
  <c r="P7619" i="6"/>
  <c r="P7607" i="6"/>
  <c r="P7595" i="6"/>
  <c r="P7583" i="6"/>
  <c r="P7571" i="6"/>
  <c r="P7559" i="6"/>
  <c r="P7547" i="6"/>
  <c r="P7535" i="6"/>
  <c r="P7523" i="6"/>
  <c r="P7511" i="6"/>
  <c r="P7499" i="6"/>
  <c r="P7487" i="6"/>
  <c r="P7475" i="6"/>
  <c r="P7463" i="6"/>
  <c r="P7451" i="6"/>
  <c r="P7439" i="6"/>
  <c r="P7427" i="6"/>
  <c r="P7415" i="6"/>
  <c r="P7403" i="6"/>
  <c r="P7391" i="6"/>
  <c r="P7379" i="6"/>
  <c r="P7367" i="6"/>
  <c r="P7355" i="6"/>
  <c r="P7343" i="6"/>
  <c r="P7331" i="6"/>
  <c r="P7319" i="6"/>
  <c r="P7307" i="6"/>
  <c r="P7295" i="6"/>
  <c r="P7283" i="6"/>
  <c r="P7271" i="6"/>
  <c r="P7259" i="6"/>
  <c r="P8367" i="6"/>
  <c r="P8259" i="6"/>
  <c r="P8151" i="6"/>
  <c r="P8043" i="6"/>
  <c r="P7711" i="6"/>
  <c r="P7686" i="6"/>
  <c r="P7672" i="6"/>
  <c r="P7647" i="6"/>
  <c r="P7638" i="6"/>
  <c r="P7626" i="6"/>
  <c r="P7614" i="6"/>
  <c r="P7602" i="6"/>
  <c r="P7590" i="6"/>
  <c r="P7578" i="6"/>
  <c r="P7566" i="6"/>
  <c r="P7554" i="6"/>
  <c r="P7542" i="6"/>
  <c r="P7530" i="6"/>
  <c r="P7518" i="6"/>
  <c r="P7506" i="6"/>
  <c r="P7494" i="6"/>
  <c r="P7482" i="6"/>
  <c r="P7470" i="6"/>
  <c r="P7458" i="6"/>
  <c r="P7446" i="6"/>
  <c r="P7434" i="6"/>
  <c r="P7422" i="6"/>
  <c r="P7410" i="6"/>
  <c r="P7398" i="6"/>
  <c r="P7386" i="6"/>
  <c r="P7374" i="6"/>
  <c r="P7362" i="6"/>
  <c r="P7350" i="6"/>
  <c r="P7338" i="6"/>
  <c r="P7326" i="6"/>
  <c r="P7314" i="6"/>
  <c r="P7302" i="6"/>
  <c r="P7984" i="6"/>
  <c r="P7948" i="6"/>
  <c r="P7912" i="6"/>
  <c r="P7876" i="6"/>
  <c r="P7840" i="6"/>
  <c r="P7804" i="6"/>
  <c r="P7660" i="6"/>
  <c r="P7633" i="6"/>
  <c r="P7621" i="6"/>
  <c r="P7609" i="6"/>
  <c r="P7597" i="6"/>
  <c r="P7585" i="6"/>
  <c r="P7573" i="6"/>
  <c r="P7561" i="6"/>
  <c r="P7549" i="6"/>
  <c r="P7537" i="6"/>
  <c r="P7525" i="6"/>
  <c r="P7513" i="6"/>
  <c r="P7501" i="6"/>
  <c r="P7489" i="6"/>
  <c r="P7477" i="6"/>
  <c r="P7465" i="6"/>
  <c r="P7453" i="6"/>
  <c r="P7441" i="6"/>
  <c r="P7429" i="6"/>
  <c r="P7417" i="6"/>
  <c r="P7405" i="6"/>
  <c r="P7393" i="6"/>
  <c r="P7381" i="6"/>
  <c r="P7369" i="6"/>
  <c r="P7357" i="6"/>
  <c r="P7345" i="6"/>
  <c r="P7333" i="6"/>
  <c r="P7321" i="6"/>
  <c r="P7309" i="6"/>
  <c r="P7297" i="6"/>
  <c r="P7285" i="6"/>
  <c r="P7273" i="6"/>
  <c r="P7261" i="6"/>
  <c r="P7991" i="6"/>
  <c r="P7955" i="6"/>
  <c r="P7919" i="6"/>
  <c r="P7883" i="6"/>
  <c r="P7847" i="6"/>
  <c r="P7811" i="6"/>
  <c r="P7675" i="6"/>
  <c r="P7663" i="6"/>
  <c r="P7656" i="6"/>
  <c r="P7653" i="6"/>
  <c r="P7650" i="6"/>
  <c r="P7640" i="6"/>
  <c r="P7628" i="6"/>
  <c r="P7616" i="6"/>
  <c r="P7604" i="6"/>
  <c r="P7592" i="6"/>
  <c r="P7580" i="6"/>
  <c r="P7568" i="6"/>
  <c r="P7556" i="6"/>
  <c r="P7544" i="6"/>
  <c r="P7532" i="6"/>
  <c r="P7520" i="6"/>
  <c r="P7508" i="6"/>
  <c r="P7496" i="6"/>
  <c r="P7484" i="6"/>
  <c r="P7472" i="6"/>
  <c r="P7460" i="6"/>
  <c r="P7448" i="6"/>
  <c r="P7436" i="6"/>
  <c r="P7424" i="6"/>
  <c r="P7412" i="6"/>
  <c r="P7400" i="6"/>
  <c r="P7388" i="6"/>
  <c r="P7376" i="6"/>
  <c r="P7364" i="6"/>
  <c r="P7352" i="6"/>
  <c r="P7340" i="6"/>
  <c r="P7328" i="6"/>
  <c r="P7316" i="6"/>
  <c r="P7304" i="6"/>
  <c r="P7292" i="6"/>
  <c r="P7280" i="6"/>
  <c r="P7268" i="6"/>
  <c r="P7256" i="6"/>
  <c r="P7782" i="6"/>
  <c r="P7770" i="6"/>
  <c r="P7758" i="6"/>
  <c r="P7746" i="6"/>
  <c r="P7734" i="6"/>
  <c r="P7722" i="6"/>
  <c r="P7684" i="6"/>
  <c r="P7667" i="6"/>
  <c r="P7643" i="6"/>
  <c r="P7635" i="6"/>
  <c r="P7623" i="6"/>
  <c r="P7611" i="6"/>
  <c r="P7599" i="6"/>
  <c r="P7587" i="6"/>
  <c r="P7575" i="6"/>
  <c r="P7563" i="6"/>
  <c r="P7551" i="6"/>
  <c r="P7539" i="6"/>
  <c r="P7527" i="6"/>
  <c r="P7515" i="6"/>
  <c r="P7503" i="6"/>
  <c r="P7491" i="6"/>
  <c r="P7479" i="6"/>
  <c r="P7467" i="6"/>
  <c r="P7455" i="6"/>
  <c r="P7443" i="6"/>
  <c r="P7431" i="6"/>
  <c r="P7419" i="6"/>
  <c r="P7407" i="6"/>
  <c r="P7395" i="6"/>
  <c r="P7383" i="6"/>
  <c r="P7371" i="6"/>
  <c r="P7359" i="6"/>
  <c r="P7347" i="6"/>
  <c r="P7335" i="6"/>
  <c r="P7323" i="6"/>
  <c r="P7311" i="6"/>
  <c r="P7299" i="6"/>
  <c r="P7287" i="6"/>
  <c r="P7275" i="6"/>
  <c r="P7263" i="6"/>
  <c r="P8439" i="6"/>
  <c r="P8331" i="6"/>
  <c r="P8223" i="6"/>
  <c r="P8115" i="6"/>
  <c r="P8007" i="6"/>
  <c r="P7775" i="6"/>
  <c r="P7763" i="6"/>
  <c r="P7751" i="6"/>
  <c r="P7739" i="6"/>
  <c r="P7727" i="6"/>
  <c r="P7715" i="6"/>
  <c r="P7710" i="6"/>
  <c r="P7699" i="6"/>
  <c r="P7679" i="6"/>
  <c r="P7659" i="6"/>
  <c r="P7646" i="6"/>
  <c r="P7630" i="6"/>
  <c r="P7618" i="6"/>
  <c r="P7606" i="6"/>
  <c r="P7594" i="6"/>
  <c r="P7582" i="6"/>
  <c r="P7570" i="6"/>
  <c r="P7558" i="6"/>
  <c r="P7546" i="6"/>
  <c r="P7534" i="6"/>
  <c r="P7522" i="6"/>
  <c r="P7510" i="6"/>
  <c r="P7498" i="6"/>
  <c r="P7486" i="6"/>
  <c r="P7474" i="6"/>
  <c r="P7462" i="6"/>
  <c r="P7450" i="6"/>
  <c r="P7438" i="6"/>
  <c r="P7426" i="6"/>
  <c r="P7414" i="6"/>
  <c r="P7402" i="6"/>
  <c r="P7390" i="6"/>
  <c r="P7378" i="6"/>
  <c r="P7366" i="6"/>
  <c r="P7354" i="6"/>
  <c r="P7342" i="6"/>
  <c r="P7330" i="6"/>
  <c r="P7318" i="6"/>
  <c r="P7306" i="6"/>
  <c r="P7294" i="6"/>
  <c r="P7282" i="6"/>
  <c r="P7270" i="6"/>
  <c r="P7258" i="6"/>
  <c r="P7924" i="6"/>
  <c r="P7895" i="6"/>
  <c r="P7816" i="6"/>
  <c r="P7787" i="6"/>
  <c r="P7756" i="6"/>
  <c r="P7238" i="6"/>
  <c r="P7226" i="6"/>
  <c r="P7214" i="6"/>
  <c r="P7202" i="6"/>
  <c r="P7190" i="6"/>
  <c r="P7178" i="6"/>
  <c r="P7166" i="6"/>
  <c r="P7154" i="6"/>
  <c r="P7142" i="6"/>
  <c r="P7130" i="6"/>
  <c r="P7118" i="6"/>
  <c r="P7106" i="6"/>
  <c r="P7094" i="6"/>
  <c r="P7082" i="6"/>
  <c r="P7070" i="6"/>
  <c r="P7058" i="6"/>
  <c r="P7046" i="6"/>
  <c r="P7034" i="6"/>
  <c r="P7022" i="6"/>
  <c r="P7010" i="6"/>
  <c r="P6998" i="6"/>
  <c r="P6986" i="6"/>
  <c r="P6974" i="6"/>
  <c r="P6962" i="6"/>
  <c r="P6950" i="6"/>
  <c r="P6938" i="6"/>
  <c r="P6926" i="6"/>
  <c r="P6914" i="6"/>
  <c r="P6902" i="6"/>
  <c r="P7625" i="6"/>
  <c r="P7589" i="6"/>
  <c r="P7553" i="6"/>
  <c r="P7517" i="6"/>
  <c r="P7481" i="6"/>
  <c r="P7445" i="6"/>
  <c r="P7409" i="6"/>
  <c r="P7373" i="6"/>
  <c r="P7337" i="6"/>
  <c r="P7301" i="6"/>
  <c r="P7289" i="6"/>
  <c r="P7277" i="6"/>
  <c r="P7265" i="6"/>
  <c r="P7245" i="6"/>
  <c r="P7233" i="6"/>
  <c r="P7221" i="6"/>
  <c r="P7209" i="6"/>
  <c r="P7197" i="6"/>
  <c r="P7185" i="6"/>
  <c r="P7173" i="6"/>
  <c r="P7161" i="6"/>
  <c r="P7149" i="6"/>
  <c r="P7137" i="6"/>
  <c r="P7125" i="6"/>
  <c r="P7113" i="6"/>
  <c r="P7101" i="6"/>
  <c r="P7089" i="6"/>
  <c r="P7077" i="6"/>
  <c r="P7065" i="6"/>
  <c r="P7053" i="6"/>
  <c r="P7041" i="6"/>
  <c r="P7029" i="6"/>
  <c r="P7017" i="6"/>
  <c r="P7005" i="6"/>
  <c r="P6993" i="6"/>
  <c r="P6981" i="6"/>
  <c r="P6969" i="6"/>
  <c r="P6957" i="6"/>
  <c r="P6945" i="6"/>
  <c r="P6933" i="6"/>
  <c r="P6921" i="6"/>
  <c r="P6909" i="6"/>
  <c r="P7744" i="6"/>
  <c r="P7632" i="6"/>
  <c r="P7596" i="6"/>
  <c r="P7560" i="6"/>
  <c r="P7524" i="6"/>
  <c r="P7488" i="6"/>
  <c r="P7452" i="6"/>
  <c r="P7416" i="6"/>
  <c r="P7380" i="6"/>
  <c r="P7344" i="6"/>
  <c r="P7308" i="6"/>
  <c r="P7250" i="6"/>
  <c r="P7240" i="6"/>
  <c r="P7228" i="6"/>
  <c r="P7216" i="6"/>
  <c r="P7204" i="6"/>
  <c r="P7192" i="6"/>
  <c r="P7180" i="6"/>
  <c r="P7168" i="6"/>
  <c r="P7156" i="6"/>
  <c r="P7144" i="6"/>
  <c r="P7132" i="6"/>
  <c r="P7120" i="6"/>
  <c r="P7108" i="6"/>
  <c r="P7096" i="6"/>
  <c r="P7084" i="6"/>
  <c r="P7072" i="6"/>
  <c r="P7060" i="6"/>
  <c r="P7048" i="6"/>
  <c r="P7036" i="6"/>
  <c r="P7024" i="6"/>
  <c r="P7012" i="6"/>
  <c r="P7253" i="6"/>
  <c r="P7247" i="6"/>
  <c r="P7235" i="6"/>
  <c r="P7223" i="6"/>
  <c r="P7211" i="6"/>
  <c r="P7199" i="6"/>
  <c r="P7187" i="6"/>
  <c r="P7175" i="6"/>
  <c r="P7163" i="6"/>
  <c r="P7151" i="6"/>
  <c r="P7139" i="6"/>
  <c r="P7127" i="6"/>
  <c r="P7115" i="6"/>
  <c r="P7103" i="6"/>
  <c r="P7091" i="6"/>
  <c r="P7079" i="6"/>
  <c r="P7067" i="6"/>
  <c r="P7055" i="6"/>
  <c r="P7043" i="6"/>
  <c r="P7031" i="6"/>
  <c r="P7019" i="6"/>
  <c r="P7007" i="6"/>
  <c r="P6995" i="6"/>
  <c r="P6983" i="6"/>
  <c r="P6971" i="6"/>
  <c r="P6959" i="6"/>
  <c r="P6947" i="6"/>
  <c r="P6935" i="6"/>
  <c r="P6923" i="6"/>
  <c r="P6911" i="6"/>
  <c r="P7960" i="6"/>
  <c r="P7931" i="6"/>
  <c r="P7852" i="6"/>
  <c r="P7823" i="6"/>
  <c r="P7732" i="6"/>
  <c r="P7242" i="6"/>
  <c r="P7230" i="6"/>
  <c r="P7218" i="6"/>
  <c r="P7206" i="6"/>
  <c r="P7194" i="6"/>
  <c r="P7182" i="6"/>
  <c r="P7170" i="6"/>
  <c r="P7158" i="6"/>
  <c r="P7146" i="6"/>
  <c r="P7134" i="6"/>
  <c r="P7122" i="6"/>
  <c r="P7110" i="6"/>
  <c r="P7098" i="6"/>
  <c r="P7086" i="6"/>
  <c r="P7074" i="6"/>
  <c r="P7062" i="6"/>
  <c r="P7050" i="6"/>
  <c r="P7038" i="6"/>
  <c r="P7026" i="6"/>
  <c r="P7014" i="6"/>
  <c r="P7002" i="6"/>
  <c r="P6990" i="6"/>
  <c r="P6978" i="6"/>
  <c r="P6966" i="6"/>
  <c r="P6954" i="6"/>
  <c r="P6942" i="6"/>
  <c r="P6930" i="6"/>
  <c r="P6918" i="6"/>
  <c r="P6906" i="6"/>
  <c r="P7637" i="6"/>
  <c r="P7601" i="6"/>
  <c r="P7565" i="6"/>
  <c r="P7529" i="6"/>
  <c r="P7493" i="6"/>
  <c r="P7457" i="6"/>
  <c r="P7421" i="6"/>
  <c r="P7385" i="6"/>
  <c r="P7349" i="6"/>
  <c r="P7313" i="6"/>
  <c r="P7237" i="6"/>
  <c r="P7225" i="6"/>
  <c r="P7213" i="6"/>
  <c r="P7201" i="6"/>
  <c r="P7189" i="6"/>
  <c r="P7177" i="6"/>
  <c r="P7165" i="6"/>
  <c r="P7153" i="6"/>
  <c r="P7141" i="6"/>
  <c r="P7129" i="6"/>
  <c r="P7117" i="6"/>
  <c r="P7105" i="6"/>
  <c r="P7093" i="6"/>
  <c r="P7081" i="6"/>
  <c r="P7069" i="6"/>
  <c r="P7057" i="6"/>
  <c r="P7045" i="6"/>
  <c r="P7033" i="6"/>
  <c r="P7021" i="6"/>
  <c r="P7009" i="6"/>
  <c r="P6997" i="6"/>
  <c r="P6985" i="6"/>
  <c r="P6973" i="6"/>
  <c r="P6961" i="6"/>
  <c r="P6949" i="6"/>
  <c r="P6937" i="6"/>
  <c r="P6925" i="6"/>
  <c r="P6913" i="6"/>
  <c r="P6901" i="6"/>
  <c r="P7720" i="6"/>
  <c r="P7608" i="6"/>
  <c r="P7572" i="6"/>
  <c r="P7536" i="6"/>
  <c r="P7500" i="6"/>
  <c r="P7464" i="6"/>
  <c r="P7428" i="6"/>
  <c r="P7392" i="6"/>
  <c r="P7356" i="6"/>
  <c r="P7320" i="6"/>
  <c r="P7249" i="6"/>
  <c r="P7244" i="6"/>
  <c r="P7232" i="6"/>
  <c r="P7220" i="6"/>
  <c r="P7208" i="6"/>
  <c r="P7196" i="6"/>
  <c r="P7184" i="6"/>
  <c r="P7172" i="6"/>
  <c r="P7160" i="6"/>
  <c r="P7148" i="6"/>
  <c r="P7136" i="6"/>
  <c r="P7124" i="6"/>
  <c r="P7112" i="6"/>
  <c r="P7100" i="6"/>
  <c r="P7088" i="6"/>
  <c r="P7076" i="6"/>
  <c r="P7064" i="6"/>
  <c r="P7052" i="6"/>
  <c r="P7040" i="6"/>
  <c r="P7028" i="6"/>
  <c r="P7016" i="6"/>
  <c r="P7004" i="6"/>
  <c r="P6992" i="6"/>
  <c r="P6980" i="6"/>
  <c r="P6968" i="6"/>
  <c r="P6956" i="6"/>
  <c r="P6944" i="6"/>
  <c r="P6932" i="6"/>
  <c r="P7670" i="6"/>
  <c r="P7239" i="6"/>
  <c r="P7227" i="6"/>
  <c r="P7215" i="6"/>
  <c r="P7203" i="6"/>
  <c r="P7191" i="6"/>
  <c r="P7179" i="6"/>
  <c r="P7167" i="6"/>
  <c r="P7155" i="6"/>
  <c r="P7143" i="6"/>
  <c r="P7131" i="6"/>
  <c r="P7119" i="6"/>
  <c r="P7107" i="6"/>
  <c r="P7095" i="6"/>
  <c r="P7083" i="6"/>
  <c r="P7071" i="6"/>
  <c r="P7059" i="6"/>
  <c r="P7047" i="6"/>
  <c r="P7035" i="6"/>
  <c r="P7023" i="6"/>
  <c r="P7011" i="6"/>
  <c r="P6999" i="6"/>
  <c r="P6987" i="6"/>
  <c r="P6975" i="6"/>
  <c r="P6963" i="6"/>
  <c r="P6951" i="6"/>
  <c r="P6939" i="6"/>
  <c r="P6927" i="6"/>
  <c r="P6915" i="6"/>
  <c r="P6903" i="6"/>
  <c r="P7967" i="6"/>
  <c r="P7888" i="6"/>
  <c r="P7859" i="6"/>
  <c r="P7780" i="6"/>
  <c r="P7246" i="6"/>
  <c r="P7234" i="6"/>
  <c r="P7222" i="6"/>
  <c r="P7210" i="6"/>
  <c r="P7198" i="6"/>
  <c r="P7186" i="6"/>
  <c r="P7174" i="6"/>
  <c r="P7162" i="6"/>
  <c r="P7150" i="6"/>
  <c r="P7138" i="6"/>
  <c r="P7126" i="6"/>
  <c r="P7114" i="6"/>
  <c r="P7102" i="6"/>
  <c r="P7090" i="6"/>
  <c r="P7078" i="6"/>
  <c r="P7066" i="6"/>
  <c r="P7054" i="6"/>
  <c r="P7042" i="6"/>
  <c r="P7030" i="6"/>
  <c r="P7018" i="6"/>
  <c r="P7006" i="6"/>
  <c r="P6994" i="6"/>
  <c r="P6982" i="6"/>
  <c r="P6970" i="6"/>
  <c r="P6958" i="6"/>
  <c r="P6946" i="6"/>
  <c r="P6934" i="6"/>
  <c r="P6922" i="6"/>
  <c r="P6910" i="6"/>
  <c r="P6898" i="6"/>
  <c r="P7613" i="6"/>
  <c r="P7577" i="6"/>
  <c r="P7541" i="6"/>
  <c r="P7505" i="6"/>
  <c r="P7469" i="6"/>
  <c r="P7433" i="6"/>
  <c r="P7397" i="6"/>
  <c r="P7361" i="6"/>
  <c r="P7325" i="6"/>
  <c r="P7241" i="6"/>
  <c r="P7229" i="6"/>
  <c r="P7217" i="6"/>
  <c r="P7205" i="6"/>
  <c r="P7193" i="6"/>
  <c r="P7181" i="6"/>
  <c r="P7169" i="6"/>
  <c r="P7157" i="6"/>
  <c r="P7145" i="6"/>
  <c r="P7133" i="6"/>
  <c r="P7121" i="6"/>
  <c r="P7109" i="6"/>
  <c r="P7097" i="6"/>
  <c r="P7085" i="6"/>
  <c r="P7073" i="6"/>
  <c r="P7061" i="6"/>
  <c r="P7049" i="6"/>
  <c r="P7037" i="6"/>
  <c r="P7025" i="6"/>
  <c r="P7013" i="6"/>
  <c r="P7001" i="6"/>
  <c r="P6989" i="6"/>
  <c r="P6977" i="6"/>
  <c r="P6965" i="6"/>
  <c r="P6953" i="6"/>
  <c r="P6941" i="6"/>
  <c r="P6929" i="6"/>
  <c r="P6917" i="6"/>
  <c r="P6905" i="6"/>
  <c r="P7278" i="6"/>
  <c r="P7243" i="6"/>
  <c r="P7207" i="6"/>
  <c r="P7171" i="6"/>
  <c r="P7135" i="6"/>
  <c r="P7099" i="6"/>
  <c r="P7063" i="6"/>
  <c r="P7027" i="6"/>
  <c r="P6907" i="6"/>
  <c r="P6885" i="6"/>
  <c r="P6873" i="6"/>
  <c r="P6861" i="6"/>
  <c r="P6849" i="6"/>
  <c r="P6837" i="6"/>
  <c r="P6825" i="6"/>
  <c r="P6813" i="6"/>
  <c r="P6801" i="6"/>
  <c r="P6789" i="6"/>
  <c r="P6777" i="6"/>
  <c r="P6765" i="6"/>
  <c r="P6753" i="6"/>
  <c r="P6741" i="6"/>
  <c r="P6729" i="6"/>
  <c r="P6717" i="6"/>
  <c r="P6705" i="6"/>
  <c r="P6693" i="6"/>
  <c r="P6681" i="6"/>
  <c r="P6669" i="6"/>
  <c r="P6657" i="6"/>
  <c r="P6645" i="6"/>
  <c r="P6633" i="6"/>
  <c r="P6621" i="6"/>
  <c r="P6609" i="6"/>
  <c r="P6597" i="6"/>
  <c r="P6585" i="6"/>
  <c r="P6573" i="6"/>
  <c r="P6561" i="6"/>
  <c r="P6549" i="6"/>
  <c r="P6537" i="6"/>
  <c r="P6525" i="6"/>
  <c r="P7620" i="6"/>
  <c r="P7512" i="6"/>
  <c r="P7404" i="6"/>
  <c r="P6897" i="6"/>
  <c r="P6892" i="6"/>
  <c r="P6880" i="6"/>
  <c r="P6868" i="6"/>
  <c r="P6856" i="6"/>
  <c r="P6844" i="6"/>
  <c r="P6832" i="6"/>
  <c r="P6820" i="6"/>
  <c r="P6808" i="6"/>
  <c r="P6796" i="6"/>
  <c r="P6784" i="6"/>
  <c r="P6772" i="6"/>
  <c r="P6760" i="6"/>
  <c r="P6748" i="6"/>
  <c r="P6736" i="6"/>
  <c r="P6724" i="6"/>
  <c r="P6712" i="6"/>
  <c r="P6700" i="6"/>
  <c r="P6688" i="6"/>
  <c r="P6676" i="6"/>
  <c r="P6664" i="6"/>
  <c r="P6652" i="6"/>
  <c r="P6640" i="6"/>
  <c r="P6628" i="6"/>
  <c r="P6616" i="6"/>
  <c r="P6604" i="6"/>
  <c r="P6592" i="6"/>
  <c r="P6580" i="6"/>
  <c r="P6568" i="6"/>
  <c r="P6556" i="6"/>
  <c r="P6544" i="6"/>
  <c r="P6532" i="6"/>
  <c r="P6520" i="6"/>
  <c r="P7296" i="6"/>
  <c r="P6916" i="6"/>
  <c r="P6887" i="6"/>
  <c r="P6875" i="6"/>
  <c r="P6863" i="6"/>
  <c r="P6851" i="6"/>
  <c r="P6839" i="6"/>
  <c r="P6827" i="6"/>
  <c r="P6815" i="6"/>
  <c r="P6803" i="6"/>
  <c r="P6791" i="6"/>
  <c r="P6779" i="6"/>
  <c r="P6767" i="6"/>
  <c r="P6755" i="6"/>
  <c r="P6743" i="6"/>
  <c r="P6731" i="6"/>
  <c r="P6719" i="6"/>
  <c r="P6707" i="6"/>
  <c r="P6695" i="6"/>
  <c r="P6683" i="6"/>
  <c r="P6671" i="6"/>
  <c r="P6659" i="6"/>
  <c r="P6647" i="6"/>
  <c r="P6635" i="6"/>
  <c r="P6623" i="6"/>
  <c r="P6611" i="6"/>
  <c r="P6599" i="6"/>
  <c r="P6587" i="6"/>
  <c r="P6575" i="6"/>
  <c r="P6563" i="6"/>
  <c r="P6551" i="6"/>
  <c r="P6539" i="6"/>
  <c r="P6527" i="6"/>
  <c r="P6515" i="6"/>
  <c r="P7266" i="6"/>
  <c r="P7212" i="6"/>
  <c r="P7176" i="6"/>
  <c r="P7140" i="6"/>
  <c r="P7104" i="6"/>
  <c r="P7068" i="6"/>
  <c r="P7032" i="6"/>
  <c r="P6894" i="6"/>
  <c r="P6882" i="6"/>
  <c r="P6870" i="6"/>
  <c r="P6858" i="6"/>
  <c r="P6846" i="6"/>
  <c r="P6834" i="6"/>
  <c r="P6822" i="6"/>
  <c r="P6810" i="6"/>
  <c r="P6798" i="6"/>
  <c r="P6786" i="6"/>
  <c r="P6774" i="6"/>
  <c r="P6762" i="6"/>
  <c r="P6750" i="6"/>
  <c r="P6738" i="6"/>
  <c r="P6726" i="6"/>
  <c r="P6714" i="6"/>
  <c r="P6702" i="6"/>
  <c r="P6690" i="6"/>
  <c r="P6678" i="6"/>
  <c r="P6666" i="6"/>
  <c r="P6654" i="6"/>
  <c r="P6642" i="6"/>
  <c r="P6630" i="6"/>
  <c r="P6618" i="6"/>
  <c r="P6606" i="6"/>
  <c r="P6594" i="6"/>
  <c r="P6582" i="6"/>
  <c r="P6570" i="6"/>
  <c r="P6558" i="6"/>
  <c r="P6546" i="6"/>
  <c r="P6534" i="6"/>
  <c r="P6522" i="6"/>
  <c r="P7768" i="6"/>
  <c r="P7248" i="6"/>
  <c r="P7219" i="6"/>
  <c r="P7183" i="6"/>
  <c r="P7147" i="6"/>
  <c r="P7111" i="6"/>
  <c r="P7075" i="6"/>
  <c r="P7039" i="6"/>
  <c r="P7003" i="6"/>
  <c r="P6991" i="6"/>
  <c r="P6979" i="6"/>
  <c r="P6967" i="6"/>
  <c r="P6955" i="6"/>
  <c r="P6943" i="6"/>
  <c r="P6931" i="6"/>
  <c r="P6900" i="6"/>
  <c r="P6889" i="6"/>
  <c r="P6877" i="6"/>
  <c r="P6865" i="6"/>
  <c r="P6853" i="6"/>
  <c r="P6841" i="6"/>
  <c r="P6829" i="6"/>
  <c r="P6817" i="6"/>
  <c r="P6805" i="6"/>
  <c r="P6793" i="6"/>
  <c r="P6781" i="6"/>
  <c r="P6769" i="6"/>
  <c r="P6757" i="6"/>
  <c r="P6745" i="6"/>
  <c r="P6733" i="6"/>
  <c r="P6721" i="6"/>
  <c r="P6709" i="6"/>
  <c r="P6697" i="6"/>
  <c r="P6685" i="6"/>
  <c r="P6673" i="6"/>
  <c r="P6661" i="6"/>
  <c r="P6649" i="6"/>
  <c r="P6637" i="6"/>
  <c r="P6625" i="6"/>
  <c r="P6613" i="6"/>
  <c r="P6601" i="6"/>
  <c r="P6589" i="6"/>
  <c r="P6577" i="6"/>
  <c r="P6565" i="6"/>
  <c r="P6553" i="6"/>
  <c r="P6541" i="6"/>
  <c r="P6529" i="6"/>
  <c r="P6517" i="6"/>
  <c r="P7584" i="6"/>
  <c r="P7476" i="6"/>
  <c r="P7368" i="6"/>
  <c r="P7284" i="6"/>
  <c r="P6996" i="6"/>
  <c r="P6984" i="6"/>
  <c r="P6972" i="6"/>
  <c r="P6960" i="6"/>
  <c r="P6948" i="6"/>
  <c r="P6936" i="6"/>
  <c r="P6920" i="6"/>
  <c r="P6896" i="6"/>
  <c r="P6884" i="6"/>
  <c r="P6872" i="6"/>
  <c r="P6860" i="6"/>
  <c r="P6848" i="6"/>
  <c r="P6836" i="6"/>
  <c r="P6824" i="6"/>
  <c r="P6812" i="6"/>
  <c r="P6800" i="6"/>
  <c r="P6788" i="6"/>
  <c r="P6776" i="6"/>
  <c r="P6764" i="6"/>
  <c r="P6752" i="6"/>
  <c r="P6740" i="6"/>
  <c r="P6728" i="6"/>
  <c r="P6716" i="6"/>
  <c r="P6704" i="6"/>
  <c r="P6692" i="6"/>
  <c r="P6680" i="6"/>
  <c r="P6668" i="6"/>
  <c r="P6656" i="6"/>
  <c r="P6644" i="6"/>
  <c r="P6632" i="6"/>
  <c r="P6620" i="6"/>
  <c r="P6608" i="6"/>
  <c r="P6596" i="6"/>
  <c r="P6584" i="6"/>
  <c r="P6572" i="6"/>
  <c r="P6560" i="6"/>
  <c r="P6548" i="6"/>
  <c r="P6536" i="6"/>
  <c r="P7254" i="6"/>
  <c r="P6904" i="6"/>
  <c r="P6891" i="6"/>
  <c r="P6879" i="6"/>
  <c r="P6867" i="6"/>
  <c r="P6855" i="6"/>
  <c r="P6843" i="6"/>
  <c r="P6831" i="6"/>
  <c r="P6819" i="6"/>
  <c r="P6807" i="6"/>
  <c r="P6795" i="6"/>
  <c r="P6783" i="6"/>
  <c r="P6771" i="6"/>
  <c r="P6759" i="6"/>
  <c r="P6747" i="6"/>
  <c r="P6735" i="6"/>
  <c r="P6723" i="6"/>
  <c r="P6711" i="6"/>
  <c r="P6699" i="6"/>
  <c r="P6687" i="6"/>
  <c r="P6675" i="6"/>
  <c r="P6663" i="6"/>
  <c r="P6651" i="6"/>
  <c r="P6639" i="6"/>
  <c r="P6627" i="6"/>
  <c r="P6615" i="6"/>
  <c r="P6603" i="6"/>
  <c r="P6591" i="6"/>
  <c r="P6579" i="6"/>
  <c r="P6567" i="6"/>
  <c r="P6555" i="6"/>
  <c r="P6543" i="6"/>
  <c r="P6531" i="6"/>
  <c r="P6519" i="6"/>
  <c r="P7224" i="6"/>
  <c r="P7188" i="6"/>
  <c r="P7152" i="6"/>
  <c r="P7116" i="6"/>
  <c r="P7080" i="6"/>
  <c r="P7044" i="6"/>
  <c r="P7008" i="6"/>
  <c r="P6924" i="6"/>
  <c r="P6886" i="6"/>
  <c r="P6874" i="6"/>
  <c r="P6862" i="6"/>
  <c r="P6850" i="6"/>
  <c r="P6838" i="6"/>
  <c r="P6826" i="6"/>
  <c r="P6814" i="6"/>
  <c r="P6802" i="6"/>
  <c r="P6790" i="6"/>
  <c r="P6778" i="6"/>
  <c r="P6766" i="6"/>
  <c r="P6754" i="6"/>
  <c r="P6742" i="6"/>
  <c r="P6730" i="6"/>
  <c r="P6718" i="6"/>
  <c r="P6706" i="6"/>
  <c r="P6694" i="6"/>
  <c r="P6682" i="6"/>
  <c r="P6670" i="6"/>
  <c r="P6658" i="6"/>
  <c r="P6646" i="6"/>
  <c r="P6634" i="6"/>
  <c r="P6622" i="6"/>
  <c r="P6610" i="6"/>
  <c r="P6598" i="6"/>
  <c r="P6586" i="6"/>
  <c r="P6574" i="6"/>
  <c r="P6562" i="6"/>
  <c r="P6550" i="6"/>
  <c r="P6538" i="6"/>
  <c r="P6526" i="6"/>
  <c r="P7272" i="6"/>
  <c r="P7231" i="6"/>
  <c r="P7195" i="6"/>
  <c r="P7159" i="6"/>
  <c r="P7123" i="6"/>
  <c r="P7087" i="6"/>
  <c r="P7051" i="6"/>
  <c r="P7015" i="6"/>
  <c r="P6919" i="6"/>
  <c r="P6899" i="6"/>
  <c r="P6893" i="6"/>
  <c r="P6881" i="6"/>
  <c r="P6869" i="6"/>
  <c r="P6857" i="6"/>
  <c r="P6845" i="6"/>
  <c r="P6833" i="6"/>
  <c r="P6821" i="6"/>
  <c r="P6809" i="6"/>
  <c r="P6797" i="6"/>
  <c r="P6785" i="6"/>
  <c r="P6773" i="6"/>
  <c r="P6761" i="6"/>
  <c r="P6749" i="6"/>
  <c r="P6737" i="6"/>
  <c r="P6725" i="6"/>
  <c r="P6713" i="6"/>
  <c r="P6701" i="6"/>
  <c r="P6689" i="6"/>
  <c r="P6677" i="6"/>
  <c r="P6665" i="6"/>
  <c r="P6653" i="6"/>
  <c r="P6641" i="6"/>
  <c r="P6629" i="6"/>
  <c r="P6617" i="6"/>
  <c r="P6605" i="6"/>
  <c r="P6593" i="6"/>
  <c r="P6581" i="6"/>
  <c r="P6569" i="6"/>
  <c r="P6557" i="6"/>
  <c r="P6545" i="6"/>
  <c r="P6533" i="6"/>
  <c r="P7548" i="6"/>
  <c r="P7440" i="6"/>
  <c r="P7332" i="6"/>
  <c r="P7290" i="6"/>
  <c r="P6908" i="6"/>
  <c r="P6888" i="6"/>
  <c r="P6876" i="6"/>
  <c r="P6864" i="6"/>
  <c r="P6852" i="6"/>
  <c r="P6840" i="6"/>
  <c r="P6828" i="6"/>
  <c r="P6816" i="6"/>
  <c r="P6804" i="6"/>
  <c r="P6792" i="6"/>
  <c r="P6780" i="6"/>
  <c r="P6768" i="6"/>
  <c r="P6756" i="6"/>
  <c r="P6744" i="6"/>
  <c r="P6732" i="6"/>
  <c r="P6720" i="6"/>
  <c r="P6708" i="6"/>
  <c r="P6696" i="6"/>
  <c r="P6684" i="6"/>
  <c r="P6672" i="6"/>
  <c r="P6660" i="6"/>
  <c r="P6648" i="6"/>
  <c r="P6636" i="6"/>
  <c r="P6624" i="6"/>
  <c r="P6612" i="6"/>
  <c r="P6600" i="6"/>
  <c r="P6588" i="6"/>
  <c r="P6576" i="6"/>
  <c r="P6564" i="6"/>
  <c r="P6552" i="6"/>
  <c r="P6540" i="6"/>
  <c r="P6528" i="6"/>
  <c r="P7200" i="6"/>
  <c r="P7092" i="6"/>
  <c r="P6964" i="6"/>
  <c r="P6866" i="6"/>
  <c r="P6830" i="6"/>
  <c r="P6794" i="6"/>
  <c r="P6758" i="6"/>
  <c r="P6722" i="6"/>
  <c r="P6686" i="6"/>
  <c r="P6650" i="6"/>
  <c r="P6614" i="6"/>
  <c r="P6578" i="6"/>
  <c r="P6542" i="6"/>
  <c r="P6513" i="6"/>
  <c r="P6503" i="6"/>
  <c r="P6491" i="6"/>
  <c r="P6479" i="6"/>
  <c r="P6467" i="6"/>
  <c r="P6455" i="6"/>
  <c r="P6443" i="6"/>
  <c r="P6431" i="6"/>
  <c r="P6419" i="6"/>
  <c r="P6407" i="6"/>
  <c r="P6395" i="6"/>
  <c r="P6383" i="6"/>
  <c r="P6371" i="6"/>
  <c r="P6359" i="6"/>
  <c r="P6347" i="6"/>
  <c r="P6335" i="6"/>
  <c r="P6323" i="6"/>
  <c r="P6311" i="6"/>
  <c r="P6299" i="6"/>
  <c r="P6287" i="6"/>
  <c r="P6275" i="6"/>
  <c r="P6263" i="6"/>
  <c r="P6251" i="6"/>
  <c r="P6239" i="6"/>
  <c r="P6227" i="6"/>
  <c r="P6215" i="6"/>
  <c r="P6203" i="6"/>
  <c r="P6191" i="6"/>
  <c r="P6179" i="6"/>
  <c r="P6167" i="6"/>
  <c r="P6155" i="6"/>
  <c r="P6143" i="6"/>
  <c r="P6131" i="6"/>
  <c r="P6119" i="6"/>
  <c r="P6107" i="6"/>
  <c r="P6095" i="6"/>
  <c r="P6083" i="6"/>
  <c r="P6071" i="6"/>
  <c r="P6059" i="6"/>
  <c r="P6047" i="6"/>
  <c r="P6035" i="6"/>
  <c r="P6912" i="6"/>
  <c r="P6516" i="6"/>
  <c r="P6510" i="6"/>
  <c r="P6498" i="6"/>
  <c r="P6486" i="6"/>
  <c r="P6474" i="6"/>
  <c r="P6462" i="6"/>
  <c r="P6450" i="6"/>
  <c r="P6438" i="6"/>
  <c r="P6426" i="6"/>
  <c r="P6414" i="6"/>
  <c r="P6402" i="6"/>
  <c r="P6390" i="6"/>
  <c r="P6378" i="6"/>
  <c r="P6366" i="6"/>
  <c r="P6354" i="6"/>
  <c r="P6342" i="6"/>
  <c r="P6330" i="6"/>
  <c r="P6318" i="6"/>
  <c r="P6306" i="6"/>
  <c r="P6294" i="6"/>
  <c r="P6282" i="6"/>
  <c r="P6270" i="6"/>
  <c r="P6258" i="6"/>
  <c r="P6246" i="6"/>
  <c r="P6234" i="6"/>
  <c r="P6222" i="6"/>
  <c r="P6210" i="6"/>
  <c r="P6198" i="6"/>
  <c r="P6186" i="6"/>
  <c r="P6174" i="6"/>
  <c r="P6162" i="6"/>
  <c r="P6150" i="6"/>
  <c r="P6138" i="6"/>
  <c r="P6126" i="6"/>
  <c r="P6114" i="6"/>
  <c r="P6102" i="6"/>
  <c r="P6090" i="6"/>
  <c r="P6078" i="6"/>
  <c r="P6066" i="6"/>
  <c r="P6054" i="6"/>
  <c r="P6042" i="6"/>
  <c r="P6030" i="6"/>
  <c r="P7251" i="6"/>
  <c r="P6952" i="6"/>
  <c r="P6523" i="6"/>
  <c r="P6505" i="6"/>
  <c r="P6493" i="6"/>
  <c r="P6481" i="6"/>
  <c r="P6469" i="6"/>
  <c r="P6457" i="6"/>
  <c r="P6445" i="6"/>
  <c r="P6433" i="6"/>
  <c r="P6421" i="6"/>
  <c r="P6409" i="6"/>
  <c r="P6397" i="6"/>
  <c r="P6385" i="6"/>
  <c r="P6373" i="6"/>
  <c r="P6361" i="6"/>
  <c r="P6349" i="6"/>
  <c r="P6337" i="6"/>
  <c r="P6325" i="6"/>
  <c r="P6313" i="6"/>
  <c r="P6301" i="6"/>
  <c r="P6289" i="6"/>
  <c r="P6277" i="6"/>
  <c r="P6265" i="6"/>
  <c r="P6253" i="6"/>
  <c r="P6241" i="6"/>
  <c r="P6229" i="6"/>
  <c r="P6217" i="6"/>
  <c r="P6205" i="6"/>
  <c r="P6193" i="6"/>
  <c r="P6181" i="6"/>
  <c r="P6169" i="6"/>
  <c r="P6157" i="6"/>
  <c r="P6145" i="6"/>
  <c r="P6133" i="6"/>
  <c r="P6121" i="6"/>
  <c r="P6109" i="6"/>
  <c r="P6097" i="6"/>
  <c r="P6085" i="6"/>
  <c r="P6073" i="6"/>
  <c r="P6061" i="6"/>
  <c r="P6049" i="6"/>
  <c r="P6037" i="6"/>
  <c r="P6871" i="6"/>
  <c r="P6835" i="6"/>
  <c r="P6799" i="6"/>
  <c r="P6763" i="6"/>
  <c r="P6727" i="6"/>
  <c r="P6691" i="6"/>
  <c r="P6655" i="6"/>
  <c r="P6619" i="6"/>
  <c r="P6583" i="6"/>
  <c r="P6547" i="6"/>
  <c r="P6512" i="6"/>
  <c r="P6500" i="6"/>
  <c r="P6488" i="6"/>
  <c r="P6476" i="6"/>
  <c r="P6464" i="6"/>
  <c r="P6452" i="6"/>
  <c r="P6440" i="6"/>
  <c r="P6428" i="6"/>
  <c r="P6416" i="6"/>
  <c r="P6404" i="6"/>
  <c r="P6392" i="6"/>
  <c r="P6380" i="6"/>
  <c r="P6368" i="6"/>
  <c r="P6356" i="6"/>
  <c r="P6344" i="6"/>
  <c r="P6332" i="6"/>
  <c r="P6320" i="6"/>
  <c r="P6308" i="6"/>
  <c r="P6296" i="6"/>
  <c r="P6284" i="6"/>
  <c r="P6272" i="6"/>
  <c r="P6260" i="6"/>
  <c r="P6248" i="6"/>
  <c r="P6236" i="6"/>
  <c r="P6224" i="6"/>
  <c r="P6212" i="6"/>
  <c r="P6200" i="6"/>
  <c r="P6188" i="6"/>
  <c r="P6176" i="6"/>
  <c r="P6164" i="6"/>
  <c r="P6152" i="6"/>
  <c r="P6140" i="6"/>
  <c r="P6128" i="6"/>
  <c r="P6116" i="6"/>
  <c r="P6104" i="6"/>
  <c r="P6092" i="6"/>
  <c r="P6080" i="6"/>
  <c r="P6068" i="6"/>
  <c r="P6056" i="6"/>
  <c r="P6044" i="6"/>
  <c r="P6032" i="6"/>
  <c r="P7260" i="6"/>
  <c r="P7164" i="6"/>
  <c r="P7056" i="6"/>
  <c r="P6940" i="6"/>
  <c r="P6878" i="6"/>
  <c r="P6842" i="6"/>
  <c r="P6806" i="6"/>
  <c r="P6770" i="6"/>
  <c r="P6734" i="6"/>
  <c r="P6698" i="6"/>
  <c r="P6662" i="6"/>
  <c r="P6626" i="6"/>
  <c r="P6590" i="6"/>
  <c r="P6554" i="6"/>
  <c r="P6507" i="6"/>
  <c r="P6495" i="6"/>
  <c r="P6483" i="6"/>
  <c r="P6471" i="6"/>
  <c r="P6459" i="6"/>
  <c r="P6447" i="6"/>
  <c r="P6435" i="6"/>
  <c r="P6423" i="6"/>
  <c r="P6411" i="6"/>
  <c r="P6399" i="6"/>
  <c r="P6387" i="6"/>
  <c r="P6375" i="6"/>
  <c r="P6363" i="6"/>
  <c r="P6351" i="6"/>
  <c r="P6339" i="6"/>
  <c r="P6327" i="6"/>
  <c r="P6315" i="6"/>
  <c r="P6303" i="6"/>
  <c r="P6291" i="6"/>
  <c r="P6279" i="6"/>
  <c r="P6267" i="6"/>
  <c r="P6255" i="6"/>
  <c r="P6243" i="6"/>
  <c r="P6231" i="6"/>
  <c r="P6219" i="6"/>
  <c r="P6207" i="6"/>
  <c r="P6195" i="6"/>
  <c r="P6183" i="6"/>
  <c r="P6171" i="6"/>
  <c r="P6159" i="6"/>
  <c r="P6147" i="6"/>
  <c r="P6135" i="6"/>
  <c r="P6123" i="6"/>
  <c r="P6111" i="6"/>
  <c r="P6099" i="6"/>
  <c r="P6087" i="6"/>
  <c r="P6075" i="6"/>
  <c r="P6063" i="6"/>
  <c r="P6051" i="6"/>
  <c r="P6039" i="6"/>
  <c r="P6502" i="6"/>
  <c r="P6490" i="6"/>
  <c r="P6478" i="6"/>
  <c r="P6466" i="6"/>
  <c r="P6454" i="6"/>
  <c r="P6442" i="6"/>
  <c r="P6430" i="6"/>
  <c r="P6418" i="6"/>
  <c r="P6406" i="6"/>
  <c r="P6394" i="6"/>
  <c r="P6382" i="6"/>
  <c r="P6370" i="6"/>
  <c r="P6358" i="6"/>
  <c r="P6346" i="6"/>
  <c r="P6334" i="6"/>
  <c r="P6322" i="6"/>
  <c r="P6310" i="6"/>
  <c r="P6298" i="6"/>
  <c r="P6286" i="6"/>
  <c r="P6274" i="6"/>
  <c r="P6262" i="6"/>
  <c r="P6250" i="6"/>
  <c r="P6238" i="6"/>
  <c r="P6226" i="6"/>
  <c r="P6214" i="6"/>
  <c r="P6202" i="6"/>
  <c r="P6190" i="6"/>
  <c r="P6178" i="6"/>
  <c r="P6166" i="6"/>
  <c r="P6154" i="6"/>
  <c r="P6142" i="6"/>
  <c r="P6130" i="6"/>
  <c r="P6118" i="6"/>
  <c r="P6106" i="6"/>
  <c r="P6094" i="6"/>
  <c r="P6082" i="6"/>
  <c r="P6070" i="6"/>
  <c r="P6058" i="6"/>
  <c r="P6046" i="6"/>
  <c r="P6034" i="6"/>
  <c r="P7000" i="6"/>
  <c r="P6928" i="6"/>
  <c r="P6518" i="6"/>
  <c r="P6509" i="6"/>
  <c r="P6497" i="6"/>
  <c r="P6485" i="6"/>
  <c r="P6473" i="6"/>
  <c r="P6461" i="6"/>
  <c r="P6449" i="6"/>
  <c r="P6437" i="6"/>
  <c r="P6425" i="6"/>
  <c r="P6413" i="6"/>
  <c r="P6401" i="6"/>
  <c r="P6389" i="6"/>
  <c r="P6377" i="6"/>
  <c r="P6365" i="6"/>
  <c r="P6353" i="6"/>
  <c r="P6341" i="6"/>
  <c r="P6329" i="6"/>
  <c r="P6317" i="6"/>
  <c r="P6305" i="6"/>
  <c r="P6293" i="6"/>
  <c r="P6281" i="6"/>
  <c r="P6269" i="6"/>
  <c r="P6257" i="6"/>
  <c r="P6245" i="6"/>
  <c r="P6233" i="6"/>
  <c r="P6221" i="6"/>
  <c r="P6209" i="6"/>
  <c r="P6197" i="6"/>
  <c r="P6185" i="6"/>
  <c r="P6173" i="6"/>
  <c r="P6161" i="6"/>
  <c r="P6149" i="6"/>
  <c r="P6137" i="6"/>
  <c r="P6125" i="6"/>
  <c r="P6113" i="6"/>
  <c r="P6101" i="6"/>
  <c r="P6089" i="6"/>
  <c r="P6077" i="6"/>
  <c r="P6065" i="6"/>
  <c r="P6053" i="6"/>
  <c r="P6041" i="6"/>
  <c r="P6029" i="6"/>
  <c r="P6883" i="6"/>
  <c r="P6847" i="6"/>
  <c r="P6811" i="6"/>
  <c r="P6775" i="6"/>
  <c r="P6739" i="6"/>
  <c r="P6703" i="6"/>
  <c r="P6667" i="6"/>
  <c r="P6631" i="6"/>
  <c r="P6595" i="6"/>
  <c r="P6559" i="6"/>
  <c r="P6521" i="6"/>
  <c r="P6514" i="6"/>
  <c r="P6504" i="6"/>
  <c r="P6492" i="6"/>
  <c r="P6480" i="6"/>
  <c r="P6468" i="6"/>
  <c r="P6456" i="6"/>
  <c r="P6444" i="6"/>
  <c r="P6432" i="6"/>
  <c r="P6420" i="6"/>
  <c r="P6408" i="6"/>
  <c r="P6396" i="6"/>
  <c r="P6384" i="6"/>
  <c r="P6372" i="6"/>
  <c r="P6360" i="6"/>
  <c r="P6348" i="6"/>
  <c r="P6336" i="6"/>
  <c r="P6324" i="6"/>
  <c r="P6312" i="6"/>
  <c r="P6300" i="6"/>
  <c r="P6288" i="6"/>
  <c r="P6276" i="6"/>
  <c r="P6264" i="6"/>
  <c r="P6252" i="6"/>
  <c r="P6240" i="6"/>
  <c r="P6228" i="6"/>
  <c r="P6216" i="6"/>
  <c r="P6204" i="6"/>
  <c r="P6192" i="6"/>
  <c r="P6180" i="6"/>
  <c r="P6168" i="6"/>
  <c r="P6156" i="6"/>
  <c r="P6144" i="6"/>
  <c r="P6132" i="6"/>
  <c r="P6120" i="6"/>
  <c r="P6108" i="6"/>
  <c r="P6096" i="6"/>
  <c r="P6084" i="6"/>
  <c r="P6072" i="6"/>
  <c r="P6060" i="6"/>
  <c r="P6048" i="6"/>
  <c r="P6036" i="6"/>
  <c r="P7236" i="6"/>
  <c r="P7128" i="6"/>
  <c r="P7020" i="6"/>
  <c r="P6988" i="6"/>
  <c r="P6890" i="6"/>
  <c r="P6854" i="6"/>
  <c r="P6818" i="6"/>
  <c r="P6782" i="6"/>
  <c r="P6746" i="6"/>
  <c r="P6710" i="6"/>
  <c r="P6674" i="6"/>
  <c r="P6638" i="6"/>
  <c r="P6602" i="6"/>
  <c r="P6566" i="6"/>
  <c r="P6511" i="6"/>
  <c r="P6499" i="6"/>
  <c r="P6487" i="6"/>
  <c r="P6475" i="6"/>
  <c r="P6463" i="6"/>
  <c r="P6451" i="6"/>
  <c r="P6439" i="6"/>
  <c r="P6427" i="6"/>
  <c r="P6415" i="6"/>
  <c r="P6403" i="6"/>
  <c r="P6391" i="6"/>
  <c r="P6379" i="6"/>
  <c r="P6367" i="6"/>
  <c r="P6355" i="6"/>
  <c r="P6343" i="6"/>
  <c r="P6331" i="6"/>
  <c r="P6319" i="6"/>
  <c r="P6307" i="6"/>
  <c r="P6295" i="6"/>
  <c r="P6283" i="6"/>
  <c r="P6271" i="6"/>
  <c r="P6259" i="6"/>
  <c r="P6247" i="6"/>
  <c r="P6235" i="6"/>
  <c r="P6223" i="6"/>
  <c r="P6211" i="6"/>
  <c r="P6199" i="6"/>
  <c r="P6187" i="6"/>
  <c r="P6175" i="6"/>
  <c r="P6163" i="6"/>
  <c r="P6151" i="6"/>
  <c r="P6139" i="6"/>
  <c r="P6127" i="6"/>
  <c r="P6115" i="6"/>
  <c r="P6103" i="6"/>
  <c r="P6091" i="6"/>
  <c r="P6079" i="6"/>
  <c r="P6067" i="6"/>
  <c r="P6055" i="6"/>
  <c r="P6043" i="6"/>
  <c r="P6031" i="6"/>
  <c r="P6976" i="6"/>
  <c r="P6501" i="6"/>
  <c r="P6489" i="6"/>
  <c r="P6477" i="6"/>
  <c r="P6465" i="6"/>
  <c r="P6453" i="6"/>
  <c r="P6441" i="6"/>
  <c r="P6429" i="6"/>
  <c r="P6417" i="6"/>
  <c r="P6405" i="6"/>
  <c r="P6393" i="6"/>
  <c r="P6381" i="6"/>
  <c r="P6369" i="6"/>
  <c r="P6357" i="6"/>
  <c r="P6345" i="6"/>
  <c r="P6333" i="6"/>
  <c r="P6321" i="6"/>
  <c r="P6309" i="6"/>
  <c r="P6297" i="6"/>
  <c r="P6285" i="6"/>
  <c r="P6273" i="6"/>
  <c r="P6261" i="6"/>
  <c r="P6249" i="6"/>
  <c r="P6237" i="6"/>
  <c r="P6225" i="6"/>
  <c r="P6213" i="6"/>
  <c r="P6201" i="6"/>
  <c r="P6189" i="6"/>
  <c r="P6177" i="6"/>
  <c r="P6165" i="6"/>
  <c r="P6153" i="6"/>
  <c r="P6141" i="6"/>
  <c r="P6129" i="6"/>
  <c r="P6117" i="6"/>
  <c r="P6105" i="6"/>
  <c r="P6093" i="6"/>
  <c r="P6081" i="6"/>
  <c r="P6069" i="6"/>
  <c r="P6057" i="6"/>
  <c r="P6045" i="6"/>
  <c r="P6033" i="6"/>
  <c r="P6524" i="6"/>
  <c r="P6508" i="6"/>
  <c r="P6472" i="6"/>
  <c r="P6436" i="6"/>
  <c r="P6400" i="6"/>
  <c r="P6364" i="6"/>
  <c r="P6328" i="6"/>
  <c r="P6292" i="6"/>
  <c r="P6256" i="6"/>
  <c r="P6220" i="6"/>
  <c r="P6184" i="6"/>
  <c r="P6148" i="6"/>
  <c r="P6112" i="6"/>
  <c r="P6076" i="6"/>
  <c r="P6040" i="6"/>
  <c r="P6025" i="6"/>
  <c r="P6013" i="6"/>
  <c r="P6001" i="6"/>
  <c r="P5989" i="6"/>
  <c r="P5977" i="6"/>
  <c r="P5965" i="6"/>
  <c r="P5953" i="6"/>
  <c r="P5941" i="6"/>
  <c r="P5929" i="6"/>
  <c r="P5917" i="6"/>
  <c r="P5905" i="6"/>
  <c r="P5893" i="6"/>
  <c r="P5881" i="6"/>
  <c r="P5869" i="6"/>
  <c r="P5857" i="6"/>
  <c r="P5845" i="6"/>
  <c r="P5833" i="6"/>
  <c r="P5821" i="6"/>
  <c r="P5809" i="6"/>
  <c r="P5797" i="6"/>
  <c r="P5785" i="6"/>
  <c r="P5773" i="6"/>
  <c r="P5761" i="6"/>
  <c r="P5749" i="6"/>
  <c r="P5737" i="6"/>
  <c r="P5725" i="6"/>
  <c r="P5713" i="6"/>
  <c r="P5701" i="6"/>
  <c r="P5689" i="6"/>
  <c r="P5677" i="6"/>
  <c r="P5665" i="6"/>
  <c r="P5653" i="6"/>
  <c r="P5641" i="6"/>
  <c r="P5629" i="6"/>
  <c r="P5617" i="6"/>
  <c r="P5605" i="6"/>
  <c r="P5593" i="6"/>
  <c r="P5581" i="6"/>
  <c r="P5569" i="6"/>
  <c r="P6823" i="6"/>
  <c r="P6715" i="6"/>
  <c r="P6607" i="6"/>
  <c r="P6020" i="6"/>
  <c r="P6008" i="6"/>
  <c r="P5996" i="6"/>
  <c r="P5984" i="6"/>
  <c r="P5972" i="6"/>
  <c r="P5960" i="6"/>
  <c r="P5948" i="6"/>
  <c r="P5936" i="6"/>
  <c r="P5924" i="6"/>
  <c r="P5912" i="6"/>
  <c r="P5900" i="6"/>
  <c r="P5888" i="6"/>
  <c r="P5876" i="6"/>
  <c r="P5864" i="6"/>
  <c r="P5852" i="6"/>
  <c r="P5840" i="6"/>
  <c r="P5828" i="6"/>
  <c r="P5816" i="6"/>
  <c r="P5804" i="6"/>
  <c r="P5792" i="6"/>
  <c r="P5780" i="6"/>
  <c r="P5768" i="6"/>
  <c r="P5756" i="6"/>
  <c r="P5744" i="6"/>
  <c r="P5732" i="6"/>
  <c r="P5720" i="6"/>
  <c r="P5708" i="6"/>
  <c r="P5696" i="6"/>
  <c r="P5684" i="6"/>
  <c r="P5672" i="6"/>
  <c r="P5660" i="6"/>
  <c r="P5648" i="6"/>
  <c r="P5636" i="6"/>
  <c r="P5624" i="6"/>
  <c r="P5612" i="6"/>
  <c r="P5600" i="6"/>
  <c r="P5588" i="6"/>
  <c r="P5576" i="6"/>
  <c r="P5564" i="6"/>
  <c r="P6015" i="6"/>
  <c r="P6003" i="6"/>
  <c r="P5991" i="6"/>
  <c r="P5979" i="6"/>
  <c r="P5967" i="6"/>
  <c r="P5955" i="6"/>
  <c r="P5943" i="6"/>
  <c r="P5931" i="6"/>
  <c r="P5919" i="6"/>
  <c r="P5907" i="6"/>
  <c r="P5895" i="6"/>
  <c r="P5883" i="6"/>
  <c r="P5871" i="6"/>
  <c r="P5859" i="6"/>
  <c r="P5847" i="6"/>
  <c r="P5835" i="6"/>
  <c r="P5823" i="6"/>
  <c r="P5811" i="6"/>
  <c r="P5799" i="6"/>
  <c r="P5787" i="6"/>
  <c r="P5775" i="6"/>
  <c r="P5763" i="6"/>
  <c r="P5751" i="6"/>
  <c r="P5739" i="6"/>
  <c r="P5727" i="6"/>
  <c r="P5715" i="6"/>
  <c r="P5703" i="6"/>
  <c r="P5691" i="6"/>
  <c r="P5679" i="6"/>
  <c r="P5667" i="6"/>
  <c r="P5655" i="6"/>
  <c r="P5643" i="6"/>
  <c r="P5631" i="6"/>
  <c r="P5619" i="6"/>
  <c r="P5607" i="6"/>
  <c r="P5595" i="6"/>
  <c r="P5583" i="6"/>
  <c r="P5571" i="6"/>
  <c r="P6530" i="6"/>
  <c r="P6506" i="6"/>
  <c r="P6470" i="6"/>
  <c r="P6434" i="6"/>
  <c r="P6398" i="6"/>
  <c r="P6362" i="6"/>
  <c r="P6326" i="6"/>
  <c r="P6290" i="6"/>
  <c r="P6254" i="6"/>
  <c r="P6218" i="6"/>
  <c r="P6182" i="6"/>
  <c r="P6146" i="6"/>
  <c r="P6110" i="6"/>
  <c r="P6074" i="6"/>
  <c r="P6038" i="6"/>
  <c r="P6027" i="6"/>
  <c r="P6022" i="6"/>
  <c r="P6010" i="6"/>
  <c r="P5998" i="6"/>
  <c r="P5986" i="6"/>
  <c r="P5974" i="6"/>
  <c r="P5962" i="6"/>
  <c r="P5950" i="6"/>
  <c r="P5938" i="6"/>
  <c r="P5926" i="6"/>
  <c r="P5914" i="6"/>
  <c r="P5902" i="6"/>
  <c r="P5890" i="6"/>
  <c r="P5878" i="6"/>
  <c r="P5866" i="6"/>
  <c r="P5854" i="6"/>
  <c r="P5842" i="6"/>
  <c r="P5830" i="6"/>
  <c r="P5818" i="6"/>
  <c r="P5806" i="6"/>
  <c r="P5794" i="6"/>
  <c r="P5782" i="6"/>
  <c r="P5770" i="6"/>
  <c r="P5758" i="6"/>
  <c r="P5746" i="6"/>
  <c r="P5734" i="6"/>
  <c r="P5722" i="6"/>
  <c r="P5710" i="6"/>
  <c r="P5698" i="6"/>
  <c r="P5686" i="6"/>
  <c r="P5674" i="6"/>
  <c r="P5662" i="6"/>
  <c r="P5650" i="6"/>
  <c r="P5638" i="6"/>
  <c r="P5626" i="6"/>
  <c r="P5614" i="6"/>
  <c r="P5602" i="6"/>
  <c r="P5590" i="6"/>
  <c r="P5578" i="6"/>
  <c r="P5566" i="6"/>
  <c r="P6484" i="6"/>
  <c r="P6448" i="6"/>
  <c r="P6412" i="6"/>
  <c r="P6376" i="6"/>
  <c r="P6340" i="6"/>
  <c r="P6304" i="6"/>
  <c r="P6268" i="6"/>
  <c r="P6232" i="6"/>
  <c r="P6196" i="6"/>
  <c r="P6160" i="6"/>
  <c r="P6124" i="6"/>
  <c r="P6088" i="6"/>
  <c r="P6052" i="6"/>
  <c r="P6017" i="6"/>
  <c r="P6005" i="6"/>
  <c r="P5993" i="6"/>
  <c r="P5981" i="6"/>
  <c r="P5969" i="6"/>
  <c r="P5957" i="6"/>
  <c r="P5945" i="6"/>
  <c r="P5933" i="6"/>
  <c r="P5921" i="6"/>
  <c r="P5909" i="6"/>
  <c r="P5897" i="6"/>
  <c r="P5885" i="6"/>
  <c r="P5873" i="6"/>
  <c r="P5861" i="6"/>
  <c r="P5849" i="6"/>
  <c r="P5837" i="6"/>
  <c r="P5825" i="6"/>
  <c r="P5813" i="6"/>
  <c r="P5801" i="6"/>
  <c r="P5789" i="6"/>
  <c r="P5777" i="6"/>
  <c r="P5765" i="6"/>
  <c r="P5753" i="6"/>
  <c r="P5741" i="6"/>
  <c r="P5729" i="6"/>
  <c r="P5717" i="6"/>
  <c r="P5705" i="6"/>
  <c r="P5693" i="6"/>
  <c r="P5681" i="6"/>
  <c r="P5669" i="6"/>
  <c r="P5657" i="6"/>
  <c r="P5645" i="6"/>
  <c r="P5633" i="6"/>
  <c r="P5621" i="6"/>
  <c r="P5609" i="6"/>
  <c r="P5597" i="6"/>
  <c r="P5585" i="6"/>
  <c r="P5573" i="6"/>
  <c r="P6895" i="6"/>
  <c r="P6787" i="6"/>
  <c r="P6679" i="6"/>
  <c r="P6571" i="6"/>
  <c r="P6024" i="6"/>
  <c r="P6012" i="6"/>
  <c r="P6000" i="6"/>
  <c r="P5988" i="6"/>
  <c r="P5976" i="6"/>
  <c r="P5964" i="6"/>
  <c r="P5952" i="6"/>
  <c r="P5940" i="6"/>
  <c r="P5928" i="6"/>
  <c r="P5916" i="6"/>
  <c r="P5904" i="6"/>
  <c r="P5892" i="6"/>
  <c r="P5880" i="6"/>
  <c r="P5868" i="6"/>
  <c r="P5856" i="6"/>
  <c r="P5844" i="6"/>
  <c r="P5832" i="6"/>
  <c r="P5820" i="6"/>
  <c r="P5808" i="6"/>
  <c r="P5796" i="6"/>
  <c r="P5784" i="6"/>
  <c r="P5772" i="6"/>
  <c r="P5760" i="6"/>
  <c r="P5748" i="6"/>
  <c r="P5736" i="6"/>
  <c r="P5724" i="6"/>
  <c r="P5712" i="6"/>
  <c r="P5700" i="6"/>
  <c r="P5688" i="6"/>
  <c r="P5676" i="6"/>
  <c r="P5664" i="6"/>
  <c r="P5652" i="6"/>
  <c r="P5640" i="6"/>
  <c r="P5628" i="6"/>
  <c r="P5616" i="6"/>
  <c r="P5604" i="6"/>
  <c r="P5592" i="6"/>
  <c r="P5580" i="6"/>
  <c r="P5568" i="6"/>
  <c r="P6019" i="6"/>
  <c r="P6007" i="6"/>
  <c r="P5995" i="6"/>
  <c r="P5983" i="6"/>
  <c r="P5971" i="6"/>
  <c r="P5959" i="6"/>
  <c r="P5947" i="6"/>
  <c r="P5935" i="6"/>
  <c r="P5923" i="6"/>
  <c r="P5911" i="6"/>
  <c r="P5899" i="6"/>
  <c r="P5887" i="6"/>
  <c r="P5875" i="6"/>
  <c r="P5863" i="6"/>
  <c r="P5851" i="6"/>
  <c r="P5839" i="6"/>
  <c r="P5827" i="6"/>
  <c r="P5815" i="6"/>
  <c r="P5803" i="6"/>
  <c r="P5791" i="6"/>
  <c r="P5779" i="6"/>
  <c r="P5767" i="6"/>
  <c r="P5755" i="6"/>
  <c r="P5743" i="6"/>
  <c r="P5731" i="6"/>
  <c r="P5719" i="6"/>
  <c r="P5707" i="6"/>
  <c r="P5695" i="6"/>
  <c r="P5683" i="6"/>
  <c r="P5671" i="6"/>
  <c r="P5659" i="6"/>
  <c r="P5647" i="6"/>
  <c r="P5635" i="6"/>
  <c r="P5623" i="6"/>
  <c r="P5611" i="6"/>
  <c r="P5599" i="6"/>
  <c r="P5587" i="6"/>
  <c r="P5575" i="6"/>
  <c r="P6482" i="6"/>
  <c r="P6446" i="6"/>
  <c r="P6410" i="6"/>
  <c r="P6374" i="6"/>
  <c r="P6338" i="6"/>
  <c r="P6302" i="6"/>
  <c r="P6266" i="6"/>
  <c r="P6230" i="6"/>
  <c r="P6194" i="6"/>
  <c r="P6158" i="6"/>
  <c r="P6122" i="6"/>
  <c r="P6086" i="6"/>
  <c r="P6050" i="6"/>
  <c r="P6026" i="6"/>
  <c r="P6014" i="6"/>
  <c r="P6002" i="6"/>
  <c r="P5990" i="6"/>
  <c r="P5978" i="6"/>
  <c r="P5966" i="6"/>
  <c r="P5954" i="6"/>
  <c r="P5942" i="6"/>
  <c r="P5930" i="6"/>
  <c r="P5918" i="6"/>
  <c r="P5906" i="6"/>
  <c r="P5894" i="6"/>
  <c r="P5882" i="6"/>
  <c r="P5870" i="6"/>
  <c r="P5858" i="6"/>
  <c r="P5846" i="6"/>
  <c r="P5834" i="6"/>
  <c r="P5822" i="6"/>
  <c r="P5810" i="6"/>
  <c r="P5798" i="6"/>
  <c r="P5786" i="6"/>
  <c r="P5774" i="6"/>
  <c r="P5762" i="6"/>
  <c r="P5750" i="6"/>
  <c r="P5738" i="6"/>
  <c r="P5726" i="6"/>
  <c r="P5714" i="6"/>
  <c r="P5702" i="6"/>
  <c r="P5690" i="6"/>
  <c r="P5678" i="6"/>
  <c r="P5666" i="6"/>
  <c r="P5654" i="6"/>
  <c r="P5642" i="6"/>
  <c r="P5630" i="6"/>
  <c r="P5618" i="6"/>
  <c r="P5606" i="6"/>
  <c r="P5594" i="6"/>
  <c r="P5582" i="6"/>
  <c r="P5570" i="6"/>
  <c r="P6496" i="6"/>
  <c r="P6460" i="6"/>
  <c r="P6424" i="6"/>
  <c r="P6388" i="6"/>
  <c r="P6352" i="6"/>
  <c r="P6316" i="6"/>
  <c r="P6280" i="6"/>
  <c r="P6244" i="6"/>
  <c r="P6208" i="6"/>
  <c r="P6172" i="6"/>
  <c r="P6136" i="6"/>
  <c r="P6100" i="6"/>
  <c r="P6064" i="6"/>
  <c r="P6021" i="6"/>
  <c r="P6009" i="6"/>
  <c r="P5997" i="6"/>
  <c r="P5985" i="6"/>
  <c r="P5973" i="6"/>
  <c r="P5961" i="6"/>
  <c r="P5949" i="6"/>
  <c r="P5937" i="6"/>
  <c r="P5925" i="6"/>
  <c r="P5913" i="6"/>
  <c r="P5901" i="6"/>
  <c r="P5889" i="6"/>
  <c r="P5877" i="6"/>
  <c r="P5865" i="6"/>
  <c r="P5853" i="6"/>
  <c r="P5841" i="6"/>
  <c r="P5829" i="6"/>
  <c r="P5817" i="6"/>
  <c r="P5805" i="6"/>
  <c r="P5793" i="6"/>
  <c r="P5781" i="6"/>
  <c r="P5769" i="6"/>
  <c r="P5757" i="6"/>
  <c r="P5745" i="6"/>
  <c r="P5733" i="6"/>
  <c r="P5721" i="6"/>
  <c r="P5709" i="6"/>
  <c r="P5697" i="6"/>
  <c r="P5685" i="6"/>
  <c r="P5673" i="6"/>
  <c r="P5661" i="6"/>
  <c r="P5649" i="6"/>
  <c r="P5637" i="6"/>
  <c r="P5625" i="6"/>
  <c r="P5613" i="6"/>
  <c r="P5601" i="6"/>
  <c r="P5589" i="6"/>
  <c r="P5577" i="6"/>
  <c r="P6859" i="6"/>
  <c r="P6751" i="6"/>
  <c r="P6643" i="6"/>
  <c r="P6535" i="6"/>
  <c r="P6016" i="6"/>
  <c r="P6004" i="6"/>
  <c r="P5992" i="6"/>
  <c r="P5980" i="6"/>
  <c r="P5968" i="6"/>
  <c r="P5956" i="6"/>
  <c r="P5944" i="6"/>
  <c r="P5932" i="6"/>
  <c r="P5920" i="6"/>
  <c r="P5908" i="6"/>
  <c r="P5896" i="6"/>
  <c r="P5884" i="6"/>
  <c r="P5872" i="6"/>
  <c r="P5860" i="6"/>
  <c r="P5848" i="6"/>
  <c r="P5836" i="6"/>
  <c r="P5824" i="6"/>
  <c r="P5812" i="6"/>
  <c r="P5800" i="6"/>
  <c r="P5788" i="6"/>
  <c r="P5776" i="6"/>
  <c r="P5764" i="6"/>
  <c r="P5752" i="6"/>
  <c r="P5740" i="6"/>
  <c r="P5728" i="6"/>
  <c r="P5716" i="6"/>
  <c r="P5704" i="6"/>
  <c r="P5692" i="6"/>
  <c r="P5680" i="6"/>
  <c r="P5668" i="6"/>
  <c r="P5656" i="6"/>
  <c r="P5644" i="6"/>
  <c r="P5632" i="6"/>
  <c r="P5620" i="6"/>
  <c r="P5608" i="6"/>
  <c r="P5596" i="6"/>
  <c r="P5584" i="6"/>
  <c r="P5572" i="6"/>
  <c r="P6011" i="6"/>
  <c r="P5975" i="6"/>
  <c r="P5939" i="6"/>
  <c r="P5903" i="6"/>
  <c r="P5867" i="6"/>
  <c r="P5831" i="6"/>
  <c r="P5795" i="6"/>
  <c r="P5759" i="6"/>
  <c r="P5723" i="6"/>
  <c r="P5687" i="6"/>
  <c r="P5651" i="6"/>
  <c r="P5615" i="6"/>
  <c r="P5579" i="6"/>
  <c r="P5555" i="6"/>
  <c r="P5543" i="6"/>
  <c r="P5531" i="6"/>
  <c r="P5519" i="6"/>
  <c r="P5507" i="6"/>
  <c r="P5495" i="6"/>
  <c r="P5483" i="6"/>
  <c r="P5471" i="6"/>
  <c r="P5459" i="6"/>
  <c r="P5447" i="6"/>
  <c r="P5435" i="6"/>
  <c r="P5423" i="6"/>
  <c r="P5411" i="6"/>
  <c r="P5399" i="6"/>
  <c r="P5387" i="6"/>
  <c r="P5375" i="6"/>
  <c r="P5363" i="6"/>
  <c r="P5351" i="6"/>
  <c r="P5339" i="6"/>
  <c r="P5327" i="6"/>
  <c r="P5315" i="6"/>
  <c r="P5303" i="6"/>
  <c r="P5291" i="6"/>
  <c r="P5279" i="6"/>
  <c r="P5267" i="6"/>
  <c r="P5255" i="6"/>
  <c r="P5243" i="6"/>
  <c r="P5231" i="6"/>
  <c r="P5219" i="6"/>
  <c r="P5207" i="6"/>
  <c r="P6018" i="6"/>
  <c r="P5982" i="6"/>
  <c r="P5946" i="6"/>
  <c r="P5910" i="6"/>
  <c r="P5874" i="6"/>
  <c r="P5565" i="6"/>
  <c r="P5557" i="6"/>
  <c r="P5545" i="6"/>
  <c r="P5533" i="6"/>
  <c r="P5521" i="6"/>
  <c r="P5509" i="6"/>
  <c r="P5497" i="6"/>
  <c r="P5485" i="6"/>
  <c r="P5473" i="6"/>
  <c r="P5461" i="6"/>
  <c r="P5449" i="6"/>
  <c r="P5437" i="6"/>
  <c r="P5425" i="6"/>
  <c r="P5413" i="6"/>
  <c r="P5401" i="6"/>
  <c r="P5389" i="6"/>
  <c r="P5377" i="6"/>
  <c r="P5365" i="6"/>
  <c r="P5353" i="6"/>
  <c r="P5341" i="6"/>
  <c r="P5329" i="6"/>
  <c r="P5317" i="6"/>
  <c r="P5305" i="6"/>
  <c r="P5293" i="6"/>
  <c r="P5281" i="6"/>
  <c r="P5269" i="6"/>
  <c r="P5257" i="6"/>
  <c r="P5245" i="6"/>
  <c r="P5233" i="6"/>
  <c r="P5221" i="6"/>
  <c r="P6494" i="6"/>
  <c r="P6422" i="6"/>
  <c r="P6350" i="6"/>
  <c r="P6278" i="6"/>
  <c r="P6206" i="6"/>
  <c r="P6134" i="6"/>
  <c r="P6062" i="6"/>
  <c r="P5552" i="6"/>
  <c r="P5540" i="6"/>
  <c r="P5528" i="6"/>
  <c r="P5516" i="6"/>
  <c r="P5504" i="6"/>
  <c r="P5492" i="6"/>
  <c r="P5480" i="6"/>
  <c r="P5468" i="6"/>
  <c r="P5456" i="6"/>
  <c r="P5444" i="6"/>
  <c r="P5432" i="6"/>
  <c r="P5420" i="6"/>
  <c r="P5408" i="6"/>
  <c r="P5396" i="6"/>
  <c r="P5384" i="6"/>
  <c r="P5372" i="6"/>
  <c r="P5360" i="6"/>
  <c r="P5348" i="6"/>
  <c r="P5336" i="6"/>
  <c r="P5324" i="6"/>
  <c r="P5312" i="6"/>
  <c r="P5300" i="6"/>
  <c r="P5288" i="6"/>
  <c r="P5276" i="6"/>
  <c r="P5264" i="6"/>
  <c r="P5252" i="6"/>
  <c r="P5240" i="6"/>
  <c r="P5228" i="6"/>
  <c r="P5216" i="6"/>
  <c r="P6023" i="6"/>
  <c r="P5987" i="6"/>
  <c r="P5951" i="6"/>
  <c r="P5915" i="6"/>
  <c r="P5879" i="6"/>
  <c r="P5843" i="6"/>
  <c r="P5807" i="6"/>
  <c r="P5771" i="6"/>
  <c r="P5735" i="6"/>
  <c r="P5699" i="6"/>
  <c r="P5663" i="6"/>
  <c r="P5627" i="6"/>
  <c r="P5591" i="6"/>
  <c r="P5559" i="6"/>
  <c r="P5547" i="6"/>
  <c r="P5535" i="6"/>
  <c r="P5523" i="6"/>
  <c r="P5511" i="6"/>
  <c r="P5499" i="6"/>
  <c r="P5487" i="6"/>
  <c r="P5475" i="6"/>
  <c r="P5463" i="6"/>
  <c r="P5451" i="6"/>
  <c r="P5439" i="6"/>
  <c r="P5427" i="6"/>
  <c r="P5415" i="6"/>
  <c r="P5403" i="6"/>
  <c r="P5391" i="6"/>
  <c r="P5379" i="6"/>
  <c r="P5367" i="6"/>
  <c r="P5355" i="6"/>
  <c r="P5343" i="6"/>
  <c r="P5331" i="6"/>
  <c r="P5319" i="6"/>
  <c r="P5307" i="6"/>
  <c r="P5295" i="6"/>
  <c r="P5283" i="6"/>
  <c r="P5271" i="6"/>
  <c r="P5259" i="6"/>
  <c r="P5247" i="6"/>
  <c r="P5235" i="6"/>
  <c r="P5223" i="6"/>
  <c r="P5994" i="6"/>
  <c r="P5958" i="6"/>
  <c r="P5922" i="6"/>
  <c r="P5886" i="6"/>
  <c r="P5850" i="6"/>
  <c r="P5814" i="6"/>
  <c r="P5778" i="6"/>
  <c r="P5742" i="6"/>
  <c r="P5706" i="6"/>
  <c r="P5670" i="6"/>
  <c r="P5634" i="6"/>
  <c r="P5598" i="6"/>
  <c r="P5554" i="6"/>
  <c r="P5542" i="6"/>
  <c r="P5530" i="6"/>
  <c r="P5518" i="6"/>
  <c r="P5506" i="6"/>
  <c r="P5494" i="6"/>
  <c r="P5482" i="6"/>
  <c r="P5470" i="6"/>
  <c r="P5458" i="6"/>
  <c r="P5446" i="6"/>
  <c r="P5434" i="6"/>
  <c r="P5422" i="6"/>
  <c r="P5410" i="6"/>
  <c r="P5398" i="6"/>
  <c r="P5386" i="6"/>
  <c r="P5374" i="6"/>
  <c r="P5362" i="6"/>
  <c r="P5350" i="6"/>
  <c r="P5338" i="6"/>
  <c r="P5326" i="6"/>
  <c r="P5314" i="6"/>
  <c r="P5302" i="6"/>
  <c r="P5290" i="6"/>
  <c r="P5561" i="6"/>
  <c r="P5549" i="6"/>
  <c r="P5537" i="6"/>
  <c r="P5525" i="6"/>
  <c r="P5513" i="6"/>
  <c r="P5501" i="6"/>
  <c r="P5489" i="6"/>
  <c r="P5477" i="6"/>
  <c r="P5465" i="6"/>
  <c r="P5453" i="6"/>
  <c r="P5441" i="6"/>
  <c r="P5429" i="6"/>
  <c r="P5417" i="6"/>
  <c r="P5405" i="6"/>
  <c r="P5393" i="6"/>
  <c r="P5381" i="6"/>
  <c r="P5369" i="6"/>
  <c r="P5357" i="6"/>
  <c r="P5345" i="6"/>
  <c r="P5333" i="6"/>
  <c r="P5321" i="6"/>
  <c r="P5309" i="6"/>
  <c r="P5297" i="6"/>
  <c r="P5285" i="6"/>
  <c r="P5273" i="6"/>
  <c r="P5261" i="6"/>
  <c r="P5249" i="6"/>
  <c r="P5237" i="6"/>
  <c r="P5225" i="6"/>
  <c r="P5213" i="6"/>
  <c r="P5556" i="6"/>
  <c r="P5544" i="6"/>
  <c r="P5532" i="6"/>
  <c r="P5520" i="6"/>
  <c r="P5508" i="6"/>
  <c r="P5496" i="6"/>
  <c r="P5484" i="6"/>
  <c r="P5472" i="6"/>
  <c r="P5460" i="6"/>
  <c r="P5448" i="6"/>
  <c r="P5436" i="6"/>
  <c r="P5424" i="6"/>
  <c r="P5412" i="6"/>
  <c r="P5400" i="6"/>
  <c r="P5388" i="6"/>
  <c r="P5376" i="6"/>
  <c r="P5364" i="6"/>
  <c r="P5352" i="6"/>
  <c r="P5340" i="6"/>
  <c r="P5328" i="6"/>
  <c r="P5316" i="6"/>
  <c r="P5304" i="6"/>
  <c r="P5292" i="6"/>
  <c r="P5280" i="6"/>
  <c r="P5268" i="6"/>
  <c r="P5256" i="6"/>
  <c r="P6028" i="6"/>
  <c r="P5999" i="6"/>
  <c r="P5963" i="6"/>
  <c r="P5927" i="6"/>
  <c r="P5891" i="6"/>
  <c r="P5855" i="6"/>
  <c r="P5819" i="6"/>
  <c r="P5783" i="6"/>
  <c r="P5747" i="6"/>
  <c r="P5711" i="6"/>
  <c r="P5675" i="6"/>
  <c r="P5639" i="6"/>
  <c r="P5603" i="6"/>
  <c r="P5567" i="6"/>
  <c r="P5563" i="6"/>
  <c r="P5551" i="6"/>
  <c r="P5539" i="6"/>
  <c r="P5527" i="6"/>
  <c r="P5515" i="6"/>
  <c r="P5503" i="6"/>
  <c r="P5491" i="6"/>
  <c r="P5479" i="6"/>
  <c r="P5467" i="6"/>
  <c r="P5455" i="6"/>
  <c r="P5443" i="6"/>
  <c r="P5431" i="6"/>
  <c r="P5419" i="6"/>
  <c r="P5407" i="6"/>
  <c r="P5395" i="6"/>
  <c r="P5383" i="6"/>
  <c r="P5371" i="6"/>
  <c r="P5359" i="6"/>
  <c r="P5347" i="6"/>
  <c r="P6458" i="6"/>
  <c r="P6386" i="6"/>
  <c r="P6314" i="6"/>
  <c r="P6242" i="6"/>
  <c r="P6170" i="6"/>
  <c r="P6098" i="6"/>
  <c r="P6006" i="6"/>
  <c r="P5970" i="6"/>
  <c r="P5934" i="6"/>
  <c r="P5898" i="6"/>
  <c r="P5862" i="6"/>
  <c r="P5826" i="6"/>
  <c r="P5790" i="6"/>
  <c r="P5754" i="6"/>
  <c r="P5718" i="6"/>
  <c r="P5682" i="6"/>
  <c r="P5646" i="6"/>
  <c r="P5610" i="6"/>
  <c r="P5574" i="6"/>
  <c r="P5558" i="6"/>
  <c r="P5546" i="6"/>
  <c r="P5534" i="6"/>
  <c r="P5522" i="6"/>
  <c r="P5510" i="6"/>
  <c r="P5498" i="6"/>
  <c r="P5486" i="6"/>
  <c r="P5474" i="6"/>
  <c r="P5462" i="6"/>
  <c r="P5450" i="6"/>
  <c r="P5438" i="6"/>
  <c r="P5426" i="6"/>
  <c r="P5414" i="6"/>
  <c r="P5402" i="6"/>
  <c r="P5390" i="6"/>
  <c r="P5378" i="6"/>
  <c r="P5366" i="6"/>
  <c r="P5354" i="6"/>
  <c r="P5342" i="6"/>
  <c r="P5330" i="6"/>
  <c r="P5318" i="6"/>
  <c r="P5306" i="6"/>
  <c r="P5294" i="6"/>
  <c r="P5282" i="6"/>
  <c r="P5270" i="6"/>
  <c r="P5258" i="6"/>
  <c r="P5246" i="6"/>
  <c r="P5234" i="6"/>
  <c r="P5553" i="6"/>
  <c r="P5541" i="6"/>
  <c r="P5529" i="6"/>
  <c r="P5517" i="6"/>
  <c r="P5505" i="6"/>
  <c r="P5493" i="6"/>
  <c r="P5481" i="6"/>
  <c r="P5469" i="6"/>
  <c r="P5457" i="6"/>
  <c r="P5445" i="6"/>
  <c r="P5433" i="6"/>
  <c r="P5421" i="6"/>
  <c r="P5409" i="6"/>
  <c r="P5397" i="6"/>
  <c r="P5385" i="6"/>
  <c r="P5373" i="6"/>
  <c r="P5361" i="6"/>
  <c r="P5349" i="6"/>
  <c r="P5337" i="6"/>
  <c r="P5325" i="6"/>
  <c r="P5313" i="6"/>
  <c r="P5301" i="6"/>
  <c r="P5289" i="6"/>
  <c r="P5332" i="6"/>
  <c r="P5320" i="6"/>
  <c r="P5308" i="6"/>
  <c r="P5296" i="6"/>
  <c r="P5284" i="6"/>
  <c r="P5217" i="6"/>
  <c r="P5205" i="6"/>
  <c r="P5193" i="6"/>
  <c r="P5181" i="6"/>
  <c r="P5169" i="6"/>
  <c r="P5157" i="6"/>
  <c r="P5145" i="6"/>
  <c r="P5133" i="6"/>
  <c r="P5121" i="6"/>
  <c r="P5109" i="6"/>
  <c r="P5097" i="6"/>
  <c r="P5085" i="6"/>
  <c r="P5073" i="6"/>
  <c r="P5061" i="6"/>
  <c r="P5049" i="6"/>
  <c r="P5037" i="6"/>
  <c r="P5025" i="6"/>
  <c r="P5013" i="6"/>
  <c r="P5001" i="6"/>
  <c r="P4989" i="6"/>
  <c r="P4977" i="6"/>
  <c r="P4965" i="6"/>
  <c r="P4953" i="6"/>
  <c r="P4941" i="6"/>
  <c r="P4929" i="6"/>
  <c r="P4917" i="6"/>
  <c r="P4905" i="6"/>
  <c r="P4893" i="6"/>
  <c r="P4881" i="6"/>
  <c r="P4869" i="6"/>
  <c r="P4857" i="6"/>
  <c r="P4845" i="6"/>
  <c r="P4833" i="6"/>
  <c r="P4821" i="6"/>
  <c r="P4809" i="6"/>
  <c r="P4797" i="6"/>
  <c r="P4785" i="6"/>
  <c r="P4773" i="6"/>
  <c r="P4761" i="6"/>
  <c r="P4749" i="6"/>
  <c r="P4737" i="6"/>
  <c r="P4725" i="6"/>
  <c r="P4713" i="6"/>
  <c r="P4701" i="6"/>
  <c r="P4689" i="6"/>
  <c r="P4677" i="6"/>
  <c r="P4665" i="6"/>
  <c r="P4653" i="6"/>
  <c r="P4641" i="6"/>
  <c r="P4629" i="6"/>
  <c r="P4617" i="6"/>
  <c r="P4605" i="6"/>
  <c r="P4593" i="6"/>
  <c r="P4581" i="6"/>
  <c r="P4569" i="6"/>
  <c r="P4557" i="6"/>
  <c r="P4545" i="6"/>
  <c r="P4533" i="6"/>
  <c r="P4521" i="6"/>
  <c r="P4509" i="6"/>
  <c r="P4497" i="6"/>
  <c r="P4485" i="6"/>
  <c r="P4473" i="6"/>
  <c r="P4461" i="6"/>
  <c r="P4449" i="6"/>
  <c r="P4437" i="6"/>
  <c r="P4425" i="6"/>
  <c r="P4413" i="6"/>
  <c r="P4401" i="6"/>
  <c r="P4389" i="6"/>
  <c r="P4377" i="6"/>
  <c r="P4365" i="6"/>
  <c r="P4353" i="6"/>
  <c r="P4341" i="6"/>
  <c r="P4329" i="6"/>
  <c r="P4317" i="6"/>
  <c r="P5274" i="6"/>
  <c r="P5265" i="6"/>
  <c r="P5224" i="6"/>
  <c r="P5220" i="6"/>
  <c r="P5200" i="6"/>
  <c r="P5188" i="6"/>
  <c r="P5176" i="6"/>
  <c r="P5164" i="6"/>
  <c r="P5152" i="6"/>
  <c r="P5140" i="6"/>
  <c r="P5128" i="6"/>
  <c r="P5116" i="6"/>
  <c r="P5104" i="6"/>
  <c r="P5092" i="6"/>
  <c r="P5080" i="6"/>
  <c r="P5068" i="6"/>
  <c r="P5056" i="6"/>
  <c r="P5044" i="6"/>
  <c r="P5032" i="6"/>
  <c r="P5020" i="6"/>
  <c r="P5008" i="6"/>
  <c r="P4996" i="6"/>
  <c r="P4984" i="6"/>
  <c r="P4972" i="6"/>
  <c r="P4960" i="6"/>
  <c r="P4948" i="6"/>
  <c r="P4936" i="6"/>
  <c r="P4924" i="6"/>
  <c r="P4912" i="6"/>
  <c r="P4900" i="6"/>
  <c r="P4888" i="6"/>
  <c r="P4876" i="6"/>
  <c r="P4864" i="6"/>
  <c r="P4852" i="6"/>
  <c r="P4840" i="6"/>
  <c r="P4828" i="6"/>
  <c r="P4816" i="6"/>
  <c r="P4804" i="6"/>
  <c r="P4792" i="6"/>
  <c r="P4780" i="6"/>
  <c r="P4768" i="6"/>
  <c r="P4756" i="6"/>
  <c r="P4744" i="6"/>
  <c r="P4732" i="6"/>
  <c r="P4720" i="6"/>
  <c r="P4708" i="6"/>
  <c r="P4696" i="6"/>
  <c r="P4684" i="6"/>
  <c r="P4672" i="6"/>
  <c r="P4660" i="6"/>
  <c r="P4648" i="6"/>
  <c r="P4636" i="6"/>
  <c r="P4624" i="6"/>
  <c r="P4612" i="6"/>
  <c r="P4600" i="6"/>
  <c r="P4588" i="6"/>
  <c r="P4576" i="6"/>
  <c r="P4564" i="6"/>
  <c r="P4552" i="6"/>
  <c r="P4540" i="6"/>
  <c r="P4528" i="6"/>
  <c r="P4516" i="6"/>
  <c r="P4504" i="6"/>
  <c r="P4492" i="6"/>
  <c r="P4480" i="6"/>
  <c r="P4468" i="6"/>
  <c r="P4456" i="6"/>
  <c r="P4444" i="6"/>
  <c r="P4432" i="6"/>
  <c r="P4420" i="6"/>
  <c r="P4408" i="6"/>
  <c r="P4396" i="6"/>
  <c r="P4384" i="6"/>
  <c r="P4372" i="6"/>
  <c r="P4360" i="6"/>
  <c r="P4348" i="6"/>
  <c r="P4336" i="6"/>
  <c r="P4324" i="6"/>
  <c r="P4312" i="6"/>
  <c r="P5560" i="6"/>
  <c r="P5524" i="6"/>
  <c r="P5488" i="6"/>
  <c r="P5452" i="6"/>
  <c r="P5416" i="6"/>
  <c r="P5380" i="6"/>
  <c r="P5344" i="6"/>
  <c r="P5278" i="6"/>
  <c r="P5260" i="6"/>
  <c r="P5251" i="6"/>
  <c r="P5239" i="6"/>
  <c r="P5227" i="6"/>
  <c r="P5195" i="6"/>
  <c r="P5183" i="6"/>
  <c r="P5171" i="6"/>
  <c r="P5159" i="6"/>
  <c r="P5147" i="6"/>
  <c r="P5135" i="6"/>
  <c r="P5123" i="6"/>
  <c r="P5111" i="6"/>
  <c r="P5099" i="6"/>
  <c r="P5087" i="6"/>
  <c r="P5075" i="6"/>
  <c r="P5063" i="6"/>
  <c r="P5051" i="6"/>
  <c r="P5039" i="6"/>
  <c r="P5027" i="6"/>
  <c r="P5015" i="6"/>
  <c r="P5003" i="6"/>
  <c r="P4991" i="6"/>
  <c r="P4979" i="6"/>
  <c r="P4967" i="6"/>
  <c r="P4955" i="6"/>
  <c r="P4943" i="6"/>
  <c r="P4931" i="6"/>
  <c r="P4919" i="6"/>
  <c r="P4907" i="6"/>
  <c r="P4895" i="6"/>
  <c r="P4883" i="6"/>
  <c r="P4871" i="6"/>
  <c r="P4859" i="6"/>
  <c r="P4847" i="6"/>
  <c r="P4835" i="6"/>
  <c r="P4823" i="6"/>
  <c r="P4811" i="6"/>
  <c r="P4799" i="6"/>
  <c r="P4787" i="6"/>
  <c r="P4775" i="6"/>
  <c r="P4763" i="6"/>
  <c r="P4751" i="6"/>
  <c r="P4739" i="6"/>
  <c r="P4727" i="6"/>
  <c r="P4715" i="6"/>
  <c r="P4703" i="6"/>
  <c r="P4691" i="6"/>
  <c r="P4679" i="6"/>
  <c r="P4667" i="6"/>
  <c r="P4655" i="6"/>
  <c r="P4643" i="6"/>
  <c r="P4631" i="6"/>
  <c r="P4619" i="6"/>
  <c r="P4607" i="6"/>
  <c r="P4595" i="6"/>
  <c r="P4583" i="6"/>
  <c r="P4571" i="6"/>
  <c r="P4559" i="6"/>
  <c r="P4547" i="6"/>
  <c r="P4535" i="6"/>
  <c r="P4523" i="6"/>
  <c r="P4511" i="6"/>
  <c r="P4499" i="6"/>
  <c r="P4487" i="6"/>
  <c r="P4475" i="6"/>
  <c r="P4463" i="6"/>
  <c r="P4451" i="6"/>
  <c r="P4439" i="6"/>
  <c r="P4427" i="6"/>
  <c r="P4415" i="6"/>
  <c r="P4403" i="6"/>
  <c r="P4391" i="6"/>
  <c r="P4379" i="6"/>
  <c r="P4367" i="6"/>
  <c r="P5838" i="6"/>
  <c r="P5730" i="6"/>
  <c r="P5622" i="6"/>
  <c r="P5538" i="6"/>
  <c r="P5502" i="6"/>
  <c r="P5466" i="6"/>
  <c r="P5430" i="6"/>
  <c r="P5394" i="6"/>
  <c r="P5358" i="6"/>
  <c r="P5210" i="6"/>
  <c r="P5202" i="6"/>
  <c r="P5190" i="6"/>
  <c r="P5178" i="6"/>
  <c r="P5166" i="6"/>
  <c r="P5154" i="6"/>
  <c r="P5142" i="6"/>
  <c r="P5130" i="6"/>
  <c r="P5118" i="6"/>
  <c r="P5106" i="6"/>
  <c r="P5094" i="6"/>
  <c r="P5082" i="6"/>
  <c r="P5070" i="6"/>
  <c r="P5058" i="6"/>
  <c r="P5046" i="6"/>
  <c r="P5034" i="6"/>
  <c r="P5022" i="6"/>
  <c r="P5010" i="6"/>
  <c r="P4998" i="6"/>
  <c r="P4986" i="6"/>
  <c r="P4974" i="6"/>
  <c r="P4962" i="6"/>
  <c r="P4950" i="6"/>
  <c r="P4938" i="6"/>
  <c r="P4926" i="6"/>
  <c r="P4914" i="6"/>
  <c r="P4902" i="6"/>
  <c r="P4890" i="6"/>
  <c r="P4878" i="6"/>
  <c r="P4866" i="6"/>
  <c r="P4854" i="6"/>
  <c r="P4842" i="6"/>
  <c r="P4830" i="6"/>
  <c r="P4818" i="6"/>
  <c r="P4806" i="6"/>
  <c r="P4794" i="6"/>
  <c r="P4782" i="6"/>
  <c r="P4770" i="6"/>
  <c r="P4758" i="6"/>
  <c r="P4746" i="6"/>
  <c r="P4734" i="6"/>
  <c r="P4722" i="6"/>
  <c r="P4710" i="6"/>
  <c r="P4698" i="6"/>
  <c r="P4686" i="6"/>
  <c r="P4674" i="6"/>
  <c r="P4662" i="6"/>
  <c r="P4650" i="6"/>
  <c r="P4638" i="6"/>
  <c r="P4626" i="6"/>
  <c r="P4614" i="6"/>
  <c r="P4602" i="6"/>
  <c r="P4590" i="6"/>
  <c r="P4578" i="6"/>
  <c r="P4566" i="6"/>
  <c r="P4554" i="6"/>
  <c r="P4542" i="6"/>
  <c r="P4530" i="6"/>
  <c r="P4518" i="6"/>
  <c r="P4506" i="6"/>
  <c r="P4494" i="6"/>
  <c r="P4482" i="6"/>
  <c r="P4470" i="6"/>
  <c r="P4458" i="6"/>
  <c r="P4446" i="6"/>
  <c r="P4434" i="6"/>
  <c r="P4422" i="6"/>
  <c r="P4410" i="6"/>
  <c r="P4398" i="6"/>
  <c r="P4386" i="6"/>
  <c r="P4374" i="6"/>
  <c r="P4362" i="6"/>
  <c r="P4350" i="6"/>
  <c r="P4338" i="6"/>
  <c r="P4326" i="6"/>
  <c r="P5197" i="6"/>
  <c r="P5185" i="6"/>
  <c r="P5173" i="6"/>
  <c r="P5161" i="6"/>
  <c r="P5149" i="6"/>
  <c r="P5137" i="6"/>
  <c r="P5125" i="6"/>
  <c r="P5113" i="6"/>
  <c r="P5101" i="6"/>
  <c r="P5089" i="6"/>
  <c r="P5077" i="6"/>
  <c r="P5065" i="6"/>
  <c r="P5053" i="6"/>
  <c r="P5041" i="6"/>
  <c r="P5029" i="6"/>
  <c r="P5017" i="6"/>
  <c r="P5005" i="6"/>
  <c r="P4993" i="6"/>
  <c r="P4981" i="6"/>
  <c r="P4969" i="6"/>
  <c r="P4957" i="6"/>
  <c r="P4945" i="6"/>
  <c r="P4933" i="6"/>
  <c r="P4921" i="6"/>
  <c r="P4909" i="6"/>
  <c r="P4897" i="6"/>
  <c r="P4885" i="6"/>
  <c r="P4873" i="6"/>
  <c r="P4861" i="6"/>
  <c r="P4849" i="6"/>
  <c r="P4837" i="6"/>
  <c r="P4825" i="6"/>
  <c r="P4813" i="6"/>
  <c r="P4801" i="6"/>
  <c r="P4789" i="6"/>
  <c r="P4777" i="6"/>
  <c r="P4765" i="6"/>
  <c r="P4753" i="6"/>
  <c r="P4741" i="6"/>
  <c r="P4729" i="6"/>
  <c r="P4717" i="6"/>
  <c r="P4705" i="6"/>
  <c r="P4693" i="6"/>
  <c r="P4681" i="6"/>
  <c r="P4669" i="6"/>
  <c r="P4657" i="6"/>
  <c r="P4645" i="6"/>
  <c r="P4633" i="6"/>
  <c r="P4621" i="6"/>
  <c r="P4609" i="6"/>
  <c r="P4597" i="6"/>
  <c r="P4585" i="6"/>
  <c r="P4573" i="6"/>
  <c r="P4561" i="6"/>
  <c r="P4549" i="6"/>
  <c r="P4537" i="6"/>
  <c r="P4525" i="6"/>
  <c r="P4513" i="6"/>
  <c r="P4501" i="6"/>
  <c r="P4489" i="6"/>
  <c r="P4477" i="6"/>
  <c r="P4465" i="6"/>
  <c r="P4453" i="6"/>
  <c r="P4441" i="6"/>
  <c r="P4429" i="6"/>
  <c r="P4417" i="6"/>
  <c r="P4405" i="6"/>
  <c r="P4393" i="6"/>
  <c r="P4381" i="6"/>
  <c r="P4369" i="6"/>
  <c r="P4357" i="6"/>
  <c r="P4345" i="6"/>
  <c r="P4333" i="6"/>
  <c r="P4321" i="6"/>
  <c r="P5277" i="6"/>
  <c r="P5250" i="6"/>
  <c r="P5242" i="6"/>
  <c r="P5238" i="6"/>
  <c r="P5230" i="6"/>
  <c r="P5204" i="6"/>
  <c r="P5192" i="6"/>
  <c r="P5180" i="6"/>
  <c r="P5168" i="6"/>
  <c r="P5156" i="6"/>
  <c r="P5144" i="6"/>
  <c r="P5132" i="6"/>
  <c r="P5120" i="6"/>
  <c r="P5108" i="6"/>
  <c r="P5096" i="6"/>
  <c r="P5084" i="6"/>
  <c r="P5072" i="6"/>
  <c r="P5060" i="6"/>
  <c r="P5048" i="6"/>
  <c r="P5036" i="6"/>
  <c r="P5024" i="6"/>
  <c r="P5012" i="6"/>
  <c r="P5000" i="6"/>
  <c r="P4988" i="6"/>
  <c r="P4976" i="6"/>
  <c r="P4964" i="6"/>
  <c r="P4952" i="6"/>
  <c r="P4940" i="6"/>
  <c r="P4928" i="6"/>
  <c r="P4916" i="6"/>
  <c r="P4904" i="6"/>
  <c r="P4892" i="6"/>
  <c r="P4880" i="6"/>
  <c r="P4868" i="6"/>
  <c r="P4856" i="6"/>
  <c r="P4844" i="6"/>
  <c r="P4832" i="6"/>
  <c r="P4820" i="6"/>
  <c r="P4808" i="6"/>
  <c r="P4796" i="6"/>
  <c r="P4784" i="6"/>
  <c r="P4772" i="6"/>
  <c r="P4760" i="6"/>
  <c r="P4748" i="6"/>
  <c r="P4736" i="6"/>
  <c r="P4724" i="6"/>
  <c r="P4712" i="6"/>
  <c r="P4700" i="6"/>
  <c r="P4688" i="6"/>
  <c r="P4676" i="6"/>
  <c r="P4664" i="6"/>
  <c r="P4652" i="6"/>
  <c r="P4640" i="6"/>
  <c r="P4628" i="6"/>
  <c r="P4616" i="6"/>
  <c r="P4604" i="6"/>
  <c r="P4592" i="6"/>
  <c r="P4580" i="6"/>
  <c r="P4568" i="6"/>
  <c r="P4556" i="6"/>
  <c r="P4544" i="6"/>
  <c r="P4532" i="6"/>
  <c r="P4520" i="6"/>
  <c r="P4508" i="6"/>
  <c r="P4496" i="6"/>
  <c r="P4484" i="6"/>
  <c r="P4472" i="6"/>
  <c r="P4460" i="6"/>
  <c r="P4448" i="6"/>
  <c r="P4436" i="6"/>
  <c r="P4424" i="6"/>
  <c r="P4412" i="6"/>
  <c r="P4400" i="6"/>
  <c r="P4388" i="6"/>
  <c r="P4376" i="6"/>
  <c r="P4364" i="6"/>
  <c r="P5536" i="6"/>
  <c r="P5500" i="6"/>
  <c r="P5464" i="6"/>
  <c r="P5428" i="6"/>
  <c r="P5392" i="6"/>
  <c r="P5356" i="6"/>
  <c r="P5335" i="6"/>
  <c r="P5323" i="6"/>
  <c r="P5311" i="6"/>
  <c r="P5299" i="6"/>
  <c r="P5287" i="6"/>
  <c r="P5272" i="6"/>
  <c r="P5263" i="6"/>
  <c r="P5254" i="6"/>
  <c r="P5226" i="6"/>
  <c r="P5215" i="6"/>
  <c r="P5212" i="6"/>
  <c r="P5199" i="6"/>
  <c r="P5187" i="6"/>
  <c r="P5175" i="6"/>
  <c r="P5163" i="6"/>
  <c r="P5151" i="6"/>
  <c r="P5139" i="6"/>
  <c r="P5127" i="6"/>
  <c r="P5115" i="6"/>
  <c r="P5103" i="6"/>
  <c r="P5091" i="6"/>
  <c r="P5079" i="6"/>
  <c r="P5067" i="6"/>
  <c r="P5055" i="6"/>
  <c r="P5043" i="6"/>
  <c r="P5031" i="6"/>
  <c r="P5019" i="6"/>
  <c r="P5007" i="6"/>
  <c r="P4995" i="6"/>
  <c r="P4983" i="6"/>
  <c r="P4971" i="6"/>
  <c r="P4959" i="6"/>
  <c r="P4947" i="6"/>
  <c r="P4935" i="6"/>
  <c r="P4923" i="6"/>
  <c r="P4911" i="6"/>
  <c r="P4899" i="6"/>
  <c r="P4887" i="6"/>
  <c r="P4875" i="6"/>
  <c r="P4863" i="6"/>
  <c r="P4851" i="6"/>
  <c r="P4839" i="6"/>
  <c r="P4827" i="6"/>
  <c r="P4815" i="6"/>
  <c r="P4803" i="6"/>
  <c r="P4791" i="6"/>
  <c r="P4779" i="6"/>
  <c r="P4767" i="6"/>
  <c r="P4755" i="6"/>
  <c r="P4743" i="6"/>
  <c r="P4731" i="6"/>
  <c r="P4719" i="6"/>
  <c r="P4707" i="6"/>
  <c r="P4695" i="6"/>
  <c r="P4683" i="6"/>
  <c r="P4671" i="6"/>
  <c r="P4659" i="6"/>
  <c r="P4647" i="6"/>
  <c r="P4635" i="6"/>
  <c r="P4623" i="6"/>
  <c r="P4611" i="6"/>
  <c r="P4599" i="6"/>
  <c r="P4587" i="6"/>
  <c r="P4575" i="6"/>
  <c r="P4563" i="6"/>
  <c r="P4551" i="6"/>
  <c r="P4539" i="6"/>
  <c r="P4527" i="6"/>
  <c r="P4515" i="6"/>
  <c r="P4503" i="6"/>
  <c r="P4491" i="6"/>
  <c r="P4479" i="6"/>
  <c r="P4467" i="6"/>
  <c r="P4455" i="6"/>
  <c r="P4443" i="6"/>
  <c r="P4431" i="6"/>
  <c r="P4419" i="6"/>
  <c r="P4407" i="6"/>
  <c r="P4395" i="6"/>
  <c r="P4383" i="6"/>
  <c r="P4371" i="6"/>
  <c r="P4359" i="6"/>
  <c r="P4347" i="6"/>
  <c r="P4335" i="6"/>
  <c r="P4323" i="6"/>
  <c r="P5802" i="6"/>
  <c r="P5694" i="6"/>
  <c r="P5586" i="6"/>
  <c r="P5550" i="6"/>
  <c r="P5514" i="6"/>
  <c r="P5478" i="6"/>
  <c r="P5442" i="6"/>
  <c r="P5406" i="6"/>
  <c r="P5370" i="6"/>
  <c r="P5222" i="6"/>
  <c r="P5209" i="6"/>
  <c r="P5194" i="6"/>
  <c r="P5182" i="6"/>
  <c r="P5170" i="6"/>
  <c r="P5158" i="6"/>
  <c r="P5146" i="6"/>
  <c r="P5134" i="6"/>
  <c r="P5122" i="6"/>
  <c r="P5110" i="6"/>
  <c r="P5098" i="6"/>
  <c r="P5086" i="6"/>
  <c r="P5074" i="6"/>
  <c r="P5062" i="6"/>
  <c r="P5050" i="6"/>
  <c r="P5038" i="6"/>
  <c r="P5026" i="6"/>
  <c r="P5014" i="6"/>
  <c r="P5002" i="6"/>
  <c r="P4990" i="6"/>
  <c r="P4978" i="6"/>
  <c r="P4966" i="6"/>
  <c r="P4954" i="6"/>
  <c r="P4942" i="6"/>
  <c r="P4930" i="6"/>
  <c r="P4918" i="6"/>
  <c r="P4906" i="6"/>
  <c r="P4894" i="6"/>
  <c r="P4882" i="6"/>
  <c r="P4870" i="6"/>
  <c r="P4858" i="6"/>
  <c r="P4846" i="6"/>
  <c r="P4834" i="6"/>
  <c r="P4822" i="6"/>
  <c r="P4810" i="6"/>
  <c r="P4798" i="6"/>
  <c r="P4786" i="6"/>
  <c r="P4774" i="6"/>
  <c r="P4762" i="6"/>
  <c r="P4750" i="6"/>
  <c r="P4738" i="6"/>
  <c r="P4726" i="6"/>
  <c r="P4714" i="6"/>
  <c r="P4702" i="6"/>
  <c r="P4690" i="6"/>
  <c r="P4678" i="6"/>
  <c r="P4666" i="6"/>
  <c r="P4654" i="6"/>
  <c r="P4642" i="6"/>
  <c r="P4630" i="6"/>
  <c r="P4618" i="6"/>
  <c r="P4606" i="6"/>
  <c r="P4594" i="6"/>
  <c r="P4582" i="6"/>
  <c r="P4570" i="6"/>
  <c r="P4558" i="6"/>
  <c r="P4546" i="6"/>
  <c r="P4534" i="6"/>
  <c r="P4522" i="6"/>
  <c r="P4510" i="6"/>
  <c r="P4498" i="6"/>
  <c r="P4486" i="6"/>
  <c r="P4474" i="6"/>
  <c r="P4462" i="6"/>
  <c r="P4450" i="6"/>
  <c r="P4438" i="6"/>
  <c r="P4426" i="6"/>
  <c r="P4414" i="6"/>
  <c r="P4402" i="6"/>
  <c r="P4390" i="6"/>
  <c r="P4378" i="6"/>
  <c r="P4366" i="6"/>
  <c r="P4354" i="6"/>
  <c r="P4342" i="6"/>
  <c r="P4330" i="6"/>
  <c r="P4318" i="6"/>
  <c r="P5241" i="6"/>
  <c r="P5229" i="6"/>
  <c r="P5218" i="6"/>
  <c r="P5206" i="6"/>
  <c r="P5201" i="6"/>
  <c r="P5189" i="6"/>
  <c r="P5177" i="6"/>
  <c r="P5165" i="6"/>
  <c r="P5153" i="6"/>
  <c r="P5141" i="6"/>
  <c r="P5129" i="6"/>
  <c r="P5117" i="6"/>
  <c r="P5105" i="6"/>
  <c r="P5093" i="6"/>
  <c r="P5081" i="6"/>
  <c r="P5069" i="6"/>
  <c r="P5057" i="6"/>
  <c r="P5045" i="6"/>
  <c r="P5033" i="6"/>
  <c r="P5021" i="6"/>
  <c r="P5009" i="6"/>
  <c r="P4997" i="6"/>
  <c r="P4985" i="6"/>
  <c r="P4973" i="6"/>
  <c r="P4961" i="6"/>
  <c r="P4949" i="6"/>
  <c r="P4937" i="6"/>
  <c r="P4925" i="6"/>
  <c r="P4913" i="6"/>
  <c r="P4901" i="6"/>
  <c r="P4889" i="6"/>
  <c r="P4877" i="6"/>
  <c r="P4865" i="6"/>
  <c r="P4853" i="6"/>
  <c r="P4841" i="6"/>
  <c r="P4829" i="6"/>
  <c r="P4817" i="6"/>
  <c r="P4805" i="6"/>
  <c r="P4793" i="6"/>
  <c r="P4781" i="6"/>
  <c r="P4769" i="6"/>
  <c r="P4757" i="6"/>
  <c r="P4745" i="6"/>
  <c r="P4733" i="6"/>
  <c r="P4721" i="6"/>
  <c r="P4709" i="6"/>
  <c r="P4697" i="6"/>
  <c r="P4685" i="6"/>
  <c r="P4673" i="6"/>
  <c r="P4661" i="6"/>
  <c r="P4649" i="6"/>
  <c r="P4637" i="6"/>
  <c r="P4625" i="6"/>
  <c r="P4613" i="6"/>
  <c r="P4601" i="6"/>
  <c r="P4589" i="6"/>
  <c r="P4577" i="6"/>
  <c r="P4565" i="6"/>
  <c r="P4553" i="6"/>
  <c r="P4541" i="6"/>
  <c r="P4529" i="6"/>
  <c r="P4517" i="6"/>
  <c r="P4505" i="6"/>
  <c r="P4493" i="6"/>
  <c r="P4481" i="6"/>
  <c r="P4469" i="6"/>
  <c r="P4457" i="6"/>
  <c r="P4445" i="6"/>
  <c r="P4433" i="6"/>
  <c r="P4421" i="6"/>
  <c r="P4409" i="6"/>
  <c r="P4397" i="6"/>
  <c r="P4385" i="6"/>
  <c r="P5334" i="6"/>
  <c r="P5322" i="6"/>
  <c r="P5310" i="6"/>
  <c r="P5298" i="6"/>
  <c r="P5286" i="6"/>
  <c r="P5262" i="6"/>
  <c r="P5253" i="6"/>
  <c r="P5196" i="6"/>
  <c r="P5184" i="6"/>
  <c r="P5172" i="6"/>
  <c r="P5160" i="6"/>
  <c r="P5148" i="6"/>
  <c r="P5136" i="6"/>
  <c r="P5124" i="6"/>
  <c r="P5112" i="6"/>
  <c r="P5100" i="6"/>
  <c r="P5088" i="6"/>
  <c r="P5076" i="6"/>
  <c r="P5064" i="6"/>
  <c r="P5052" i="6"/>
  <c r="P5040" i="6"/>
  <c r="P5028" i="6"/>
  <c r="P5016" i="6"/>
  <c r="P5004" i="6"/>
  <c r="P4992" i="6"/>
  <c r="P4980" i="6"/>
  <c r="P4968" i="6"/>
  <c r="P4956" i="6"/>
  <c r="P4944" i="6"/>
  <c r="P4932" i="6"/>
  <c r="P4920" i="6"/>
  <c r="P4908" i="6"/>
  <c r="P4896" i="6"/>
  <c r="P4884" i="6"/>
  <c r="P4872" i="6"/>
  <c r="P4860" i="6"/>
  <c r="P4848" i="6"/>
  <c r="P4836" i="6"/>
  <c r="P4824" i="6"/>
  <c r="P4812" i="6"/>
  <c r="P4800" i="6"/>
  <c r="P4788" i="6"/>
  <c r="P4776" i="6"/>
  <c r="P4764" i="6"/>
  <c r="P4752" i="6"/>
  <c r="P4740" i="6"/>
  <c r="P4728" i="6"/>
  <c r="P4716" i="6"/>
  <c r="P4704" i="6"/>
  <c r="P4692" i="6"/>
  <c r="P4680" i="6"/>
  <c r="P4668" i="6"/>
  <c r="P4656" i="6"/>
  <c r="P4644" i="6"/>
  <c r="P4632" i="6"/>
  <c r="P4620" i="6"/>
  <c r="P4608" i="6"/>
  <c r="P4596" i="6"/>
  <c r="P4584" i="6"/>
  <c r="P4572" i="6"/>
  <c r="P4560" i="6"/>
  <c r="P4548" i="6"/>
  <c r="P4536" i="6"/>
  <c r="P4524" i="6"/>
  <c r="P4512" i="6"/>
  <c r="P4500" i="6"/>
  <c r="P4488" i="6"/>
  <c r="P4476" i="6"/>
  <c r="P4464" i="6"/>
  <c r="P4452" i="6"/>
  <c r="P4440" i="6"/>
  <c r="P4428" i="6"/>
  <c r="P4416" i="6"/>
  <c r="P4404" i="6"/>
  <c r="P4392" i="6"/>
  <c r="P4380" i="6"/>
  <c r="P5548" i="6"/>
  <c r="P5512" i="6"/>
  <c r="P5476" i="6"/>
  <c r="P5440" i="6"/>
  <c r="P5404" i="6"/>
  <c r="P5368" i="6"/>
  <c r="P5275" i="6"/>
  <c r="P5266" i="6"/>
  <c r="P5244" i="6"/>
  <c r="P5232" i="6"/>
  <c r="P5214" i="6"/>
  <c r="P5211" i="6"/>
  <c r="P5203" i="6"/>
  <c r="P5191" i="6"/>
  <c r="P5179" i="6"/>
  <c r="P5167" i="6"/>
  <c r="P5155" i="6"/>
  <c r="P5143" i="6"/>
  <c r="P5131" i="6"/>
  <c r="P5119" i="6"/>
  <c r="P5107" i="6"/>
  <c r="P5095" i="6"/>
  <c r="P5083" i="6"/>
  <c r="P5454" i="6"/>
  <c r="P5174" i="6"/>
  <c r="P5138" i="6"/>
  <c r="P5102" i="6"/>
  <c r="P5054" i="6"/>
  <c r="P5018" i="6"/>
  <c r="P4982" i="6"/>
  <c r="P4946" i="6"/>
  <c r="P4910" i="6"/>
  <c r="P4874" i="6"/>
  <c r="P4838" i="6"/>
  <c r="P4802" i="6"/>
  <c r="P4766" i="6"/>
  <c r="P4730" i="6"/>
  <c r="P4694" i="6"/>
  <c r="P4658" i="6"/>
  <c r="P4622" i="6"/>
  <c r="P4586" i="6"/>
  <c r="P4550" i="6"/>
  <c r="P4514" i="6"/>
  <c r="P4478" i="6"/>
  <c r="P4442" i="6"/>
  <c r="P4406" i="6"/>
  <c r="P4313" i="6"/>
  <c r="P4308" i="6"/>
  <c r="P4296" i="6"/>
  <c r="P4284" i="6"/>
  <c r="P4272" i="6"/>
  <c r="P4260" i="6"/>
  <c r="P4248" i="6"/>
  <c r="P4236" i="6"/>
  <c r="P4224" i="6"/>
  <c r="P4212" i="6"/>
  <c r="P4200" i="6"/>
  <c r="P4188" i="6"/>
  <c r="P4176" i="6"/>
  <c r="P4164" i="6"/>
  <c r="P4152" i="6"/>
  <c r="P4140" i="6"/>
  <c r="P4128" i="6"/>
  <c r="P4116" i="6"/>
  <c r="P4104" i="6"/>
  <c r="P4092" i="6"/>
  <c r="P4080" i="6"/>
  <c r="P4068" i="6"/>
  <c r="P4056" i="6"/>
  <c r="P4044" i="6"/>
  <c r="P4032" i="6"/>
  <c r="P4020" i="6"/>
  <c r="P4008" i="6"/>
  <c r="P3996" i="6"/>
  <c r="P3984" i="6"/>
  <c r="P3972" i="6"/>
  <c r="P3960" i="6"/>
  <c r="P3948" i="6"/>
  <c r="P3936" i="6"/>
  <c r="P3924" i="6"/>
  <c r="P3912" i="6"/>
  <c r="P3900" i="6"/>
  <c r="P3888" i="6"/>
  <c r="P3876" i="6"/>
  <c r="P3864" i="6"/>
  <c r="P3852" i="6"/>
  <c r="P3840" i="6"/>
  <c r="P3828" i="6"/>
  <c r="P5248" i="6"/>
  <c r="P4358" i="6"/>
  <c r="P4346" i="6"/>
  <c r="P4334" i="6"/>
  <c r="P4322" i="6"/>
  <c r="P4303" i="6"/>
  <c r="P4291" i="6"/>
  <c r="P4279" i="6"/>
  <c r="P4267" i="6"/>
  <c r="P4255" i="6"/>
  <c r="P4243" i="6"/>
  <c r="P4231" i="6"/>
  <c r="P4219" i="6"/>
  <c r="P4207" i="6"/>
  <c r="P4195" i="6"/>
  <c r="P4183" i="6"/>
  <c r="P4171" i="6"/>
  <c r="P4159" i="6"/>
  <c r="P4147" i="6"/>
  <c r="P4135" i="6"/>
  <c r="P4123" i="6"/>
  <c r="P4111" i="6"/>
  <c r="P4099" i="6"/>
  <c r="P4087" i="6"/>
  <c r="P4075" i="6"/>
  <c r="P4063" i="6"/>
  <c r="P4051" i="6"/>
  <c r="P4039" i="6"/>
  <c r="P4027" i="6"/>
  <c r="P4015" i="6"/>
  <c r="P4003" i="6"/>
  <c r="P3991" i="6"/>
  <c r="P3979" i="6"/>
  <c r="P3967" i="6"/>
  <c r="P3955" i="6"/>
  <c r="P3943" i="6"/>
  <c r="P3931" i="6"/>
  <c r="P3919" i="6"/>
  <c r="P3907" i="6"/>
  <c r="P3895" i="6"/>
  <c r="P3883" i="6"/>
  <c r="P3871" i="6"/>
  <c r="P3859" i="6"/>
  <c r="P5658" i="6"/>
  <c r="P5418" i="6"/>
  <c r="P5208" i="6"/>
  <c r="P4310" i="6"/>
  <c r="P4298" i="6"/>
  <c r="P4286" i="6"/>
  <c r="P4274" i="6"/>
  <c r="P4262" i="6"/>
  <c r="P4250" i="6"/>
  <c r="P4238" i="6"/>
  <c r="P4226" i="6"/>
  <c r="P4214" i="6"/>
  <c r="P4202" i="6"/>
  <c r="P4190" i="6"/>
  <c r="P4178" i="6"/>
  <c r="P4166" i="6"/>
  <c r="P4154" i="6"/>
  <c r="P4142" i="6"/>
  <c r="P4130" i="6"/>
  <c r="P4118" i="6"/>
  <c r="P4106" i="6"/>
  <c r="P4094" i="6"/>
  <c r="P4082" i="6"/>
  <c r="P4070" i="6"/>
  <c r="P4058" i="6"/>
  <c r="P4046" i="6"/>
  <c r="P4034" i="6"/>
  <c r="P4022" i="6"/>
  <c r="P4010" i="6"/>
  <c r="P3998" i="6"/>
  <c r="P3986" i="6"/>
  <c r="P3974" i="6"/>
  <c r="P3962" i="6"/>
  <c r="P3950" i="6"/>
  <c r="P3938" i="6"/>
  <c r="P3926" i="6"/>
  <c r="P3914" i="6"/>
  <c r="P3902" i="6"/>
  <c r="P3890" i="6"/>
  <c r="P3878" i="6"/>
  <c r="P3866" i="6"/>
  <c r="P3854" i="6"/>
  <c r="P3842" i="6"/>
  <c r="P3830" i="6"/>
  <c r="P3818" i="6"/>
  <c r="P5059" i="6"/>
  <c r="P5023" i="6"/>
  <c r="P4987" i="6"/>
  <c r="P4951" i="6"/>
  <c r="P4915" i="6"/>
  <c r="P4879" i="6"/>
  <c r="P4843" i="6"/>
  <c r="P4807" i="6"/>
  <c r="P4771" i="6"/>
  <c r="P4735" i="6"/>
  <c r="P4699" i="6"/>
  <c r="P4663" i="6"/>
  <c r="P4627" i="6"/>
  <c r="P4591" i="6"/>
  <c r="P4555" i="6"/>
  <c r="P4519" i="6"/>
  <c r="P4483" i="6"/>
  <c r="P4447" i="6"/>
  <c r="P4411" i="6"/>
  <c r="P4361" i="6"/>
  <c r="P4349" i="6"/>
  <c r="P4337" i="6"/>
  <c r="P4325" i="6"/>
  <c r="P4315" i="6"/>
  <c r="P4305" i="6"/>
  <c r="P4293" i="6"/>
  <c r="P4281" i="6"/>
  <c r="P4269" i="6"/>
  <c r="P4257" i="6"/>
  <c r="P4245" i="6"/>
  <c r="P4233" i="6"/>
  <c r="P4221" i="6"/>
  <c r="P4209" i="6"/>
  <c r="P4197" i="6"/>
  <c r="P4185" i="6"/>
  <c r="P4173" i="6"/>
  <c r="P4161" i="6"/>
  <c r="P4149" i="6"/>
  <c r="P4137" i="6"/>
  <c r="P4125" i="6"/>
  <c r="P4113" i="6"/>
  <c r="P4101" i="6"/>
  <c r="P4089" i="6"/>
  <c r="P4077" i="6"/>
  <c r="P4065" i="6"/>
  <c r="P4053" i="6"/>
  <c r="P4041" i="6"/>
  <c r="P4029" i="6"/>
  <c r="P4017" i="6"/>
  <c r="P4005" i="6"/>
  <c r="P3993" i="6"/>
  <c r="P3981" i="6"/>
  <c r="P3969" i="6"/>
  <c r="P3957" i="6"/>
  <c r="P3945" i="6"/>
  <c r="P3933" i="6"/>
  <c r="P3921" i="6"/>
  <c r="P3909" i="6"/>
  <c r="P3897" i="6"/>
  <c r="P5382" i="6"/>
  <c r="P5236" i="6"/>
  <c r="P5198" i="6"/>
  <c r="P5162" i="6"/>
  <c r="P5126" i="6"/>
  <c r="P5090" i="6"/>
  <c r="P5066" i="6"/>
  <c r="P5030" i="6"/>
  <c r="P4994" i="6"/>
  <c r="P4958" i="6"/>
  <c r="P4922" i="6"/>
  <c r="P4886" i="6"/>
  <c r="P4850" i="6"/>
  <c r="P4814" i="6"/>
  <c r="P4778" i="6"/>
  <c r="P4742" i="6"/>
  <c r="P4706" i="6"/>
  <c r="P4670" i="6"/>
  <c r="P4634" i="6"/>
  <c r="P4598" i="6"/>
  <c r="P4562" i="6"/>
  <c r="P4526" i="6"/>
  <c r="P4490" i="6"/>
  <c r="P4454" i="6"/>
  <c r="P4418" i="6"/>
  <c r="P4382" i="6"/>
  <c r="P4300" i="6"/>
  <c r="P4288" i="6"/>
  <c r="P4276" i="6"/>
  <c r="P4264" i="6"/>
  <c r="P4252" i="6"/>
  <c r="P4240" i="6"/>
  <c r="P4228" i="6"/>
  <c r="P4216" i="6"/>
  <c r="P4204" i="6"/>
  <c r="P4192" i="6"/>
  <c r="P4180" i="6"/>
  <c r="P4168" i="6"/>
  <c r="P4156" i="6"/>
  <c r="P4144" i="6"/>
  <c r="P4132" i="6"/>
  <c r="P4120" i="6"/>
  <c r="P4108" i="6"/>
  <c r="P4096" i="6"/>
  <c r="P4084" i="6"/>
  <c r="P4072" i="6"/>
  <c r="P4060" i="6"/>
  <c r="P4048" i="6"/>
  <c r="P4036" i="6"/>
  <c r="P4024" i="6"/>
  <c r="P4012" i="6"/>
  <c r="P4000" i="6"/>
  <c r="P3988" i="6"/>
  <c r="P3976" i="6"/>
  <c r="P3964" i="6"/>
  <c r="P3952" i="6"/>
  <c r="P4307" i="6"/>
  <c r="P4295" i="6"/>
  <c r="P4283" i="6"/>
  <c r="P4271" i="6"/>
  <c r="P4259" i="6"/>
  <c r="P4247" i="6"/>
  <c r="P4235" i="6"/>
  <c r="P4223" i="6"/>
  <c r="P4211" i="6"/>
  <c r="P4199" i="6"/>
  <c r="P4187" i="6"/>
  <c r="P4175" i="6"/>
  <c r="P4163" i="6"/>
  <c r="P4151" i="6"/>
  <c r="P4139" i="6"/>
  <c r="P4127" i="6"/>
  <c r="P4115" i="6"/>
  <c r="P4103" i="6"/>
  <c r="P4091" i="6"/>
  <c r="P4079" i="6"/>
  <c r="P4067" i="6"/>
  <c r="P4055" i="6"/>
  <c r="P4043" i="6"/>
  <c r="P4031" i="6"/>
  <c r="P4019" i="6"/>
  <c r="P4007" i="6"/>
  <c r="P3995" i="6"/>
  <c r="P3983" i="6"/>
  <c r="P3971" i="6"/>
  <c r="P3959" i="6"/>
  <c r="P3947" i="6"/>
  <c r="P3935" i="6"/>
  <c r="P3923" i="6"/>
  <c r="P3911" i="6"/>
  <c r="P3899" i="6"/>
  <c r="P5562" i="6"/>
  <c r="P5346" i="6"/>
  <c r="P4375" i="6"/>
  <c r="P4370" i="6"/>
  <c r="P4352" i="6"/>
  <c r="P4340" i="6"/>
  <c r="P4328" i="6"/>
  <c r="P4302" i="6"/>
  <c r="P4290" i="6"/>
  <c r="P4278" i="6"/>
  <c r="P4266" i="6"/>
  <c r="P4254" i="6"/>
  <c r="P4242" i="6"/>
  <c r="P4230" i="6"/>
  <c r="P4218" i="6"/>
  <c r="P4206" i="6"/>
  <c r="P4194" i="6"/>
  <c r="P4182" i="6"/>
  <c r="P4170" i="6"/>
  <c r="P4158" i="6"/>
  <c r="P4146" i="6"/>
  <c r="P4134" i="6"/>
  <c r="P4122" i="6"/>
  <c r="P4110" i="6"/>
  <c r="P4098" i="6"/>
  <c r="P4086" i="6"/>
  <c r="P4074" i="6"/>
  <c r="P4062" i="6"/>
  <c r="P4050" i="6"/>
  <c r="P4038" i="6"/>
  <c r="P4026" i="6"/>
  <c r="P4014" i="6"/>
  <c r="P4002" i="6"/>
  <c r="P3990" i="6"/>
  <c r="P3978" i="6"/>
  <c r="P3966" i="6"/>
  <c r="P3954" i="6"/>
  <c r="P3942" i="6"/>
  <c r="P3930" i="6"/>
  <c r="P3918" i="6"/>
  <c r="P3906" i="6"/>
  <c r="P3894" i="6"/>
  <c r="P3882" i="6"/>
  <c r="P3870" i="6"/>
  <c r="P3858" i="6"/>
  <c r="P3846" i="6"/>
  <c r="P3834" i="6"/>
  <c r="P3822" i="6"/>
  <c r="P5071" i="6"/>
  <c r="P5035" i="6"/>
  <c r="P4999" i="6"/>
  <c r="P4963" i="6"/>
  <c r="P4927" i="6"/>
  <c r="P4891" i="6"/>
  <c r="P4855" i="6"/>
  <c r="P4819" i="6"/>
  <c r="P4783" i="6"/>
  <c r="P4747" i="6"/>
  <c r="P4711" i="6"/>
  <c r="P4675" i="6"/>
  <c r="P4639" i="6"/>
  <c r="P4603" i="6"/>
  <c r="P4567" i="6"/>
  <c r="P4531" i="6"/>
  <c r="P4495" i="6"/>
  <c r="P4459" i="6"/>
  <c r="P4423" i="6"/>
  <c r="P4387" i="6"/>
  <c r="P4356" i="6"/>
  <c r="P4344" i="6"/>
  <c r="P4332" i="6"/>
  <c r="P4314" i="6"/>
  <c r="P4309" i="6"/>
  <c r="P4297" i="6"/>
  <c r="P4285" i="6"/>
  <c r="P4273" i="6"/>
  <c r="P4261" i="6"/>
  <c r="P4249" i="6"/>
  <c r="P4237" i="6"/>
  <c r="P4225" i="6"/>
  <c r="P4213" i="6"/>
  <c r="P4201" i="6"/>
  <c r="P4189" i="6"/>
  <c r="P4177" i="6"/>
  <c r="P4165" i="6"/>
  <c r="P4153" i="6"/>
  <c r="P4141" i="6"/>
  <c r="P4129" i="6"/>
  <c r="P4117" i="6"/>
  <c r="P4105" i="6"/>
  <c r="P4093" i="6"/>
  <c r="P4081" i="6"/>
  <c r="P4069" i="6"/>
  <c r="P4057" i="6"/>
  <c r="P4045" i="6"/>
  <c r="P4033" i="6"/>
  <c r="P4021" i="6"/>
  <c r="P4009" i="6"/>
  <c r="P3997" i="6"/>
  <c r="P3985" i="6"/>
  <c r="P3973" i="6"/>
  <c r="P3961" i="6"/>
  <c r="P3949" i="6"/>
  <c r="P3937" i="6"/>
  <c r="P3925" i="6"/>
  <c r="P3913" i="6"/>
  <c r="P3901" i="6"/>
  <c r="P3889" i="6"/>
  <c r="P5526" i="6"/>
  <c r="P5186" i="6"/>
  <c r="P5150" i="6"/>
  <c r="P5114" i="6"/>
  <c r="P5078" i="6"/>
  <c r="P5042" i="6"/>
  <c r="P5006" i="6"/>
  <c r="P4970" i="6"/>
  <c r="P4934" i="6"/>
  <c r="P4898" i="6"/>
  <c r="P4862" i="6"/>
  <c r="P4826" i="6"/>
  <c r="P4790" i="6"/>
  <c r="P4754" i="6"/>
  <c r="P4718" i="6"/>
  <c r="P4682" i="6"/>
  <c r="P4646" i="6"/>
  <c r="P4610" i="6"/>
  <c r="P4574" i="6"/>
  <c r="P4538" i="6"/>
  <c r="P4502" i="6"/>
  <c r="P4466" i="6"/>
  <c r="P4430" i="6"/>
  <c r="P4394" i="6"/>
  <c r="P4320" i="6"/>
  <c r="P4304" i="6"/>
  <c r="P4292" i="6"/>
  <c r="P4280" i="6"/>
  <c r="P4268" i="6"/>
  <c r="P4256" i="6"/>
  <c r="P4244" i="6"/>
  <c r="P4232" i="6"/>
  <c r="P4220" i="6"/>
  <c r="P4208" i="6"/>
  <c r="P4196" i="6"/>
  <c r="P4184" i="6"/>
  <c r="P4172" i="6"/>
  <c r="P4160" i="6"/>
  <c r="P4148" i="6"/>
  <c r="P4136" i="6"/>
  <c r="P4124" i="6"/>
  <c r="P4112" i="6"/>
  <c r="P4100" i="6"/>
  <c r="P4088" i="6"/>
  <c r="P4076" i="6"/>
  <c r="P4064" i="6"/>
  <c r="P4052" i="6"/>
  <c r="P4040" i="6"/>
  <c r="P4028" i="6"/>
  <c r="P4016" i="6"/>
  <c r="P4004" i="6"/>
  <c r="P3992" i="6"/>
  <c r="P3980" i="6"/>
  <c r="P3968" i="6"/>
  <c r="P3956" i="6"/>
  <c r="P3944" i="6"/>
  <c r="P3932" i="6"/>
  <c r="P3920" i="6"/>
  <c r="P3908" i="6"/>
  <c r="P3896" i="6"/>
  <c r="P3884" i="6"/>
  <c r="P3872" i="6"/>
  <c r="P4311" i="6"/>
  <c r="P4299" i="6"/>
  <c r="P4287" i="6"/>
  <c r="P4275" i="6"/>
  <c r="P4263" i="6"/>
  <c r="P4251" i="6"/>
  <c r="P4239" i="6"/>
  <c r="P4227" i="6"/>
  <c r="P4215" i="6"/>
  <c r="P4203" i="6"/>
  <c r="P4191" i="6"/>
  <c r="P4179" i="6"/>
  <c r="P4167" i="6"/>
  <c r="P4155" i="6"/>
  <c r="P4143" i="6"/>
  <c r="P4131" i="6"/>
  <c r="P4119" i="6"/>
  <c r="P4107" i="6"/>
  <c r="P4095" i="6"/>
  <c r="P4083" i="6"/>
  <c r="P4071" i="6"/>
  <c r="P4059" i="6"/>
  <c r="P4047" i="6"/>
  <c r="P4035" i="6"/>
  <c r="P4023" i="6"/>
  <c r="P4011" i="6"/>
  <c r="P3999" i="6"/>
  <c r="P3987" i="6"/>
  <c r="P3975" i="6"/>
  <c r="P3963" i="6"/>
  <c r="P3951" i="6"/>
  <c r="P3939" i="6"/>
  <c r="P3927" i="6"/>
  <c r="P3915" i="6"/>
  <c r="P3903" i="6"/>
  <c r="P3891" i="6"/>
  <c r="P3879" i="6"/>
  <c r="P3867" i="6"/>
  <c r="P3855" i="6"/>
  <c r="P3843" i="6"/>
  <c r="P3831" i="6"/>
  <c r="P3819" i="6"/>
  <c r="P5766" i="6"/>
  <c r="P5490" i="6"/>
  <c r="P4373" i="6"/>
  <c r="P4368" i="6"/>
  <c r="P4363" i="6"/>
  <c r="P4355" i="6"/>
  <c r="P4351" i="6"/>
  <c r="P4343" i="6"/>
  <c r="P4339" i="6"/>
  <c r="P4331" i="6"/>
  <c r="P4327" i="6"/>
  <c r="P4316" i="6"/>
  <c r="P4306" i="6"/>
  <c r="P4294" i="6"/>
  <c r="P4282" i="6"/>
  <c r="P4270" i="6"/>
  <c r="P4258" i="6"/>
  <c r="P4246" i="6"/>
  <c r="P4234" i="6"/>
  <c r="P4222" i="6"/>
  <c r="P4210" i="6"/>
  <c r="P4198" i="6"/>
  <c r="P4186" i="6"/>
  <c r="P4174" i="6"/>
  <c r="P4162" i="6"/>
  <c r="P4150" i="6"/>
  <c r="P4138" i="6"/>
  <c r="P4126" i="6"/>
  <c r="P4114" i="6"/>
  <c r="P4102" i="6"/>
  <c r="P4090" i="6"/>
  <c r="P4078" i="6"/>
  <c r="P4066" i="6"/>
  <c r="P4054" i="6"/>
  <c r="P4042" i="6"/>
  <c r="P4030" i="6"/>
  <c r="P4018" i="6"/>
  <c r="P4006" i="6"/>
  <c r="P3994" i="6"/>
  <c r="P3982" i="6"/>
  <c r="P3970" i="6"/>
  <c r="P3958" i="6"/>
  <c r="P3946" i="6"/>
  <c r="P3934" i="6"/>
  <c r="P3922" i="6"/>
  <c r="P3910" i="6"/>
  <c r="P3898" i="6"/>
  <c r="P3886" i="6"/>
  <c r="P3874" i="6"/>
  <c r="P3917" i="6"/>
  <c r="P3835" i="6"/>
  <c r="P3816" i="6"/>
  <c r="P3804" i="6"/>
  <c r="P3792" i="6"/>
  <c r="P3780" i="6"/>
  <c r="P3768" i="6"/>
  <c r="P3756" i="6"/>
  <c r="P3744" i="6"/>
  <c r="P3732" i="6"/>
  <c r="P3720" i="6"/>
  <c r="P3708" i="6"/>
  <c r="P3696" i="6"/>
  <c r="P3684" i="6"/>
  <c r="P3672" i="6"/>
  <c r="P3660" i="6"/>
  <c r="P3648" i="6"/>
  <c r="P3636" i="6"/>
  <c r="P3624" i="6"/>
  <c r="P3612" i="6"/>
  <c r="P3600" i="6"/>
  <c r="P3588" i="6"/>
  <c r="P3576" i="6"/>
  <c r="P3564" i="6"/>
  <c r="P3552" i="6"/>
  <c r="P3540" i="6"/>
  <c r="P3528" i="6"/>
  <c r="P3516" i="6"/>
  <c r="P3504" i="6"/>
  <c r="P3492" i="6"/>
  <c r="P3480" i="6"/>
  <c r="P3468" i="6"/>
  <c r="P3456" i="6"/>
  <c r="P3444" i="6"/>
  <c r="P3432" i="6"/>
  <c r="P3420" i="6"/>
  <c r="P3408" i="6"/>
  <c r="P3396" i="6"/>
  <c r="P3384" i="6"/>
  <c r="P3372" i="6"/>
  <c r="P3360" i="6"/>
  <c r="P3348" i="6"/>
  <c r="P3336" i="6"/>
  <c r="P3324" i="6"/>
  <c r="P3312" i="6"/>
  <c r="P3300" i="6"/>
  <c r="P3288" i="6"/>
  <c r="P3276" i="6"/>
  <c r="P3264" i="6"/>
  <c r="P3252" i="6"/>
  <c r="P3240" i="6"/>
  <c r="P3228" i="6"/>
  <c r="P3216" i="6"/>
  <c r="P3204" i="6"/>
  <c r="P3192" i="6"/>
  <c r="P3180" i="6"/>
  <c r="P3168" i="6"/>
  <c r="P3156" i="6"/>
  <c r="P3144" i="6"/>
  <c r="P3132" i="6"/>
  <c r="P3120" i="6"/>
  <c r="P3108" i="6"/>
  <c r="P3096" i="6"/>
  <c r="P3084" i="6"/>
  <c r="P3072" i="6"/>
  <c r="P3060" i="6"/>
  <c r="P3048" i="6"/>
  <c r="P3036" i="6"/>
  <c r="P3024" i="6"/>
  <c r="P3012" i="6"/>
  <c r="P3000" i="6"/>
  <c r="P2988" i="6"/>
  <c r="P2976" i="6"/>
  <c r="P2964" i="6"/>
  <c r="P3865" i="6"/>
  <c r="P3848" i="6"/>
  <c r="P3841" i="6"/>
  <c r="P3838" i="6"/>
  <c r="P3825" i="6"/>
  <c r="P3811" i="6"/>
  <c r="P3799" i="6"/>
  <c r="P3787" i="6"/>
  <c r="P3775" i="6"/>
  <c r="P3763" i="6"/>
  <c r="P3751" i="6"/>
  <c r="P3739" i="6"/>
  <c r="P3727" i="6"/>
  <c r="P3715" i="6"/>
  <c r="P3703" i="6"/>
  <c r="P3691" i="6"/>
  <c r="P3679" i="6"/>
  <c r="P3667" i="6"/>
  <c r="P3655" i="6"/>
  <c r="P3643" i="6"/>
  <c r="P3631" i="6"/>
  <c r="P3619" i="6"/>
  <c r="P3607" i="6"/>
  <c r="P3595" i="6"/>
  <c r="P3583" i="6"/>
  <c r="P3571" i="6"/>
  <c r="P3559" i="6"/>
  <c r="P3547" i="6"/>
  <c r="P3535" i="6"/>
  <c r="P3523" i="6"/>
  <c r="P3511" i="6"/>
  <c r="P3499" i="6"/>
  <c r="P3487" i="6"/>
  <c r="P3475" i="6"/>
  <c r="P3463" i="6"/>
  <c r="P3451" i="6"/>
  <c r="P3439" i="6"/>
  <c r="P3427" i="6"/>
  <c r="P3415" i="6"/>
  <c r="P3403" i="6"/>
  <c r="P3391" i="6"/>
  <c r="P3379" i="6"/>
  <c r="P3367" i="6"/>
  <c r="P3355" i="6"/>
  <c r="P3343" i="6"/>
  <c r="P3331" i="6"/>
  <c r="P3319" i="6"/>
  <c r="P3307" i="6"/>
  <c r="P3295" i="6"/>
  <c r="P3283" i="6"/>
  <c r="P3271" i="6"/>
  <c r="P3259" i="6"/>
  <c r="P3247" i="6"/>
  <c r="P3235" i="6"/>
  <c r="P3223" i="6"/>
  <c r="P3211" i="6"/>
  <c r="P3199" i="6"/>
  <c r="P3187" i="6"/>
  <c r="P3175" i="6"/>
  <c r="P3163" i="6"/>
  <c r="P3151" i="6"/>
  <c r="P3139" i="6"/>
  <c r="P3127" i="6"/>
  <c r="P3115" i="6"/>
  <c r="P3103" i="6"/>
  <c r="P3091" i="6"/>
  <c r="P3079" i="6"/>
  <c r="P3067" i="6"/>
  <c r="P3055" i="6"/>
  <c r="P3043" i="6"/>
  <c r="P3031" i="6"/>
  <c r="P3019" i="6"/>
  <c r="P3007" i="6"/>
  <c r="P2995" i="6"/>
  <c r="P2983" i="6"/>
  <c r="P2971" i="6"/>
  <c r="P3916" i="6"/>
  <c r="P3869" i="6"/>
  <c r="P3861" i="6"/>
  <c r="P3851" i="6"/>
  <c r="P3844" i="6"/>
  <c r="P3806" i="6"/>
  <c r="P3794" i="6"/>
  <c r="P3782" i="6"/>
  <c r="P3770" i="6"/>
  <c r="P3758" i="6"/>
  <c r="P3746" i="6"/>
  <c r="P3734" i="6"/>
  <c r="P3722" i="6"/>
  <c r="P3710" i="6"/>
  <c r="P3698" i="6"/>
  <c r="P3686" i="6"/>
  <c r="P3674" i="6"/>
  <c r="P3662" i="6"/>
  <c r="P3650" i="6"/>
  <c r="P3638" i="6"/>
  <c r="P3626" i="6"/>
  <c r="P3614" i="6"/>
  <c r="P3602" i="6"/>
  <c r="P3590" i="6"/>
  <c r="P3578" i="6"/>
  <c r="P3566" i="6"/>
  <c r="P3554" i="6"/>
  <c r="P3542" i="6"/>
  <c r="P3530" i="6"/>
  <c r="P3518" i="6"/>
  <c r="P3506" i="6"/>
  <c r="P3494" i="6"/>
  <c r="P3482" i="6"/>
  <c r="P3470" i="6"/>
  <c r="P3458" i="6"/>
  <c r="P3446" i="6"/>
  <c r="P3434" i="6"/>
  <c r="P3422" i="6"/>
  <c r="P3410" i="6"/>
  <c r="P3398" i="6"/>
  <c r="P3386" i="6"/>
  <c r="P3374" i="6"/>
  <c r="P3362" i="6"/>
  <c r="P3350" i="6"/>
  <c r="P3338" i="6"/>
  <c r="P3326" i="6"/>
  <c r="P3314" i="6"/>
  <c r="P3302" i="6"/>
  <c r="P3290" i="6"/>
  <c r="P3278" i="6"/>
  <c r="P3266" i="6"/>
  <c r="P3254" i="6"/>
  <c r="P3242" i="6"/>
  <c r="P3230" i="6"/>
  <c r="P3218" i="6"/>
  <c r="P3206" i="6"/>
  <c r="P3194" i="6"/>
  <c r="P3182" i="6"/>
  <c r="P3170" i="6"/>
  <c r="P3158" i="6"/>
  <c r="P3146" i="6"/>
  <c r="P3134" i="6"/>
  <c r="P3122" i="6"/>
  <c r="P3110" i="6"/>
  <c r="P3098" i="6"/>
  <c r="P3086" i="6"/>
  <c r="P3074" i="6"/>
  <c r="P3062" i="6"/>
  <c r="P3050" i="6"/>
  <c r="P3038" i="6"/>
  <c r="P3026" i="6"/>
  <c r="P3014" i="6"/>
  <c r="P3002" i="6"/>
  <c r="P2990" i="6"/>
  <c r="P2978" i="6"/>
  <c r="P2966" i="6"/>
  <c r="P5011" i="6"/>
  <c r="P4903" i="6"/>
  <c r="P4795" i="6"/>
  <c r="P4687" i="6"/>
  <c r="P4579" i="6"/>
  <c r="P4471" i="6"/>
  <c r="P4277" i="6"/>
  <c r="P4241" i="6"/>
  <c r="P4205" i="6"/>
  <c r="P4169" i="6"/>
  <c r="P4133" i="6"/>
  <c r="P4097" i="6"/>
  <c r="P4061" i="6"/>
  <c r="P4025" i="6"/>
  <c r="P3989" i="6"/>
  <c r="P3953" i="6"/>
  <c r="P3873" i="6"/>
  <c r="P3857" i="6"/>
  <c r="P3821" i="6"/>
  <c r="P3813" i="6"/>
  <c r="P3801" i="6"/>
  <c r="P3789" i="6"/>
  <c r="P3777" i="6"/>
  <c r="P3765" i="6"/>
  <c r="P3753" i="6"/>
  <c r="P3741" i="6"/>
  <c r="P3729" i="6"/>
  <c r="P3717" i="6"/>
  <c r="P3705" i="6"/>
  <c r="P3693" i="6"/>
  <c r="P3681" i="6"/>
  <c r="P3669" i="6"/>
  <c r="P3657" i="6"/>
  <c r="P3645" i="6"/>
  <c r="P3633" i="6"/>
  <c r="P3621" i="6"/>
  <c r="P3609" i="6"/>
  <c r="P3597" i="6"/>
  <c r="P3585" i="6"/>
  <c r="P3573" i="6"/>
  <c r="P3561" i="6"/>
  <c r="P3549" i="6"/>
  <c r="P3537" i="6"/>
  <c r="P3525" i="6"/>
  <c r="P3513" i="6"/>
  <c r="P3501" i="6"/>
  <c r="P3489" i="6"/>
  <c r="P3477" i="6"/>
  <c r="P3465" i="6"/>
  <c r="P3453" i="6"/>
  <c r="P3441" i="6"/>
  <c r="P3429" i="6"/>
  <c r="P3417" i="6"/>
  <c r="P3405" i="6"/>
  <c r="P3393" i="6"/>
  <c r="P3381" i="6"/>
  <c r="P3369" i="6"/>
  <c r="P3357" i="6"/>
  <c r="P3345" i="6"/>
  <c r="P3333" i="6"/>
  <c r="P3321" i="6"/>
  <c r="P3309" i="6"/>
  <c r="P3297" i="6"/>
  <c r="P3285" i="6"/>
  <c r="P3273" i="6"/>
  <c r="P3261" i="6"/>
  <c r="P3249" i="6"/>
  <c r="P3237" i="6"/>
  <c r="P3225" i="6"/>
  <c r="P3213" i="6"/>
  <c r="P3201" i="6"/>
  <c r="P3189" i="6"/>
  <c r="P3177" i="6"/>
  <c r="P3165" i="6"/>
  <c r="P3153" i="6"/>
  <c r="P3141" i="6"/>
  <c r="P3129" i="6"/>
  <c r="P3117" i="6"/>
  <c r="P3105" i="6"/>
  <c r="P3093" i="6"/>
  <c r="P3081" i="6"/>
  <c r="P3069" i="6"/>
  <c r="P3057" i="6"/>
  <c r="P3045" i="6"/>
  <c r="P3033" i="6"/>
  <c r="P3021" i="6"/>
  <c r="P3009" i="6"/>
  <c r="P2997" i="6"/>
  <c r="P2985" i="6"/>
  <c r="P2973" i="6"/>
  <c r="P2961" i="6"/>
  <c r="P3929" i="6"/>
  <c r="P3893" i="6"/>
  <c r="P3847" i="6"/>
  <c r="P3808" i="6"/>
  <c r="P3796" i="6"/>
  <c r="P3784" i="6"/>
  <c r="P3772" i="6"/>
  <c r="P3760" i="6"/>
  <c r="P3748" i="6"/>
  <c r="P3736" i="6"/>
  <c r="P3724" i="6"/>
  <c r="P3712" i="6"/>
  <c r="P3700" i="6"/>
  <c r="P3688" i="6"/>
  <c r="P3676" i="6"/>
  <c r="P3664" i="6"/>
  <c r="P3652" i="6"/>
  <c r="P3640" i="6"/>
  <c r="P3628" i="6"/>
  <c r="P3616" i="6"/>
  <c r="P3604" i="6"/>
  <c r="P3592" i="6"/>
  <c r="P3580" i="6"/>
  <c r="P3568" i="6"/>
  <c r="P3556" i="6"/>
  <c r="P3544" i="6"/>
  <c r="P3532" i="6"/>
  <c r="P3520" i="6"/>
  <c r="P3508" i="6"/>
  <c r="P3496" i="6"/>
  <c r="P3484" i="6"/>
  <c r="P3472" i="6"/>
  <c r="P3460" i="6"/>
  <c r="P3448" i="6"/>
  <c r="P3436" i="6"/>
  <c r="P3424" i="6"/>
  <c r="P3412" i="6"/>
  <c r="P3400" i="6"/>
  <c r="P3388" i="6"/>
  <c r="P3376" i="6"/>
  <c r="P3364" i="6"/>
  <c r="P3352" i="6"/>
  <c r="P3340" i="6"/>
  <c r="P3328" i="6"/>
  <c r="P3316" i="6"/>
  <c r="P3304" i="6"/>
  <c r="P3292" i="6"/>
  <c r="P3280" i="6"/>
  <c r="P3268" i="6"/>
  <c r="P3256" i="6"/>
  <c r="P3244" i="6"/>
  <c r="P3232" i="6"/>
  <c r="P3220" i="6"/>
  <c r="P3208" i="6"/>
  <c r="P3196" i="6"/>
  <c r="P3184" i="6"/>
  <c r="P3172" i="6"/>
  <c r="P3160" i="6"/>
  <c r="P3148" i="6"/>
  <c r="P3136" i="6"/>
  <c r="P3124" i="6"/>
  <c r="P3112" i="6"/>
  <c r="P3100" i="6"/>
  <c r="P3088" i="6"/>
  <c r="P3076" i="6"/>
  <c r="P3064" i="6"/>
  <c r="P3052" i="6"/>
  <c r="P3040" i="6"/>
  <c r="P3028" i="6"/>
  <c r="P3016" i="6"/>
  <c r="P3004" i="6"/>
  <c r="P2992" i="6"/>
  <c r="P2980" i="6"/>
  <c r="P2968" i="6"/>
  <c r="P3887" i="6"/>
  <c r="P3877" i="6"/>
  <c r="P3868" i="6"/>
  <c r="P3853" i="6"/>
  <c r="P3850" i="6"/>
  <c r="P3837" i="6"/>
  <c r="P3824" i="6"/>
  <c r="P3815" i="6"/>
  <c r="P3803" i="6"/>
  <c r="P3791" i="6"/>
  <c r="P3779" i="6"/>
  <c r="P3767" i="6"/>
  <c r="P3755" i="6"/>
  <c r="P3743" i="6"/>
  <c r="P3731" i="6"/>
  <c r="P3719" i="6"/>
  <c r="P3707" i="6"/>
  <c r="P3695" i="6"/>
  <c r="P3683" i="6"/>
  <c r="P3671" i="6"/>
  <c r="P3659" i="6"/>
  <c r="P3647" i="6"/>
  <c r="P3635" i="6"/>
  <c r="P3623" i="6"/>
  <c r="P3611" i="6"/>
  <c r="P3599" i="6"/>
  <c r="P3587" i="6"/>
  <c r="P3575" i="6"/>
  <c r="P3563" i="6"/>
  <c r="P3551" i="6"/>
  <c r="P3539" i="6"/>
  <c r="P3527" i="6"/>
  <c r="P3515" i="6"/>
  <c r="P3503" i="6"/>
  <c r="P3491" i="6"/>
  <c r="P3479" i="6"/>
  <c r="P3467" i="6"/>
  <c r="P3455" i="6"/>
  <c r="P3443" i="6"/>
  <c r="P3431" i="6"/>
  <c r="P3419" i="6"/>
  <c r="P3407" i="6"/>
  <c r="P3395" i="6"/>
  <c r="P3383" i="6"/>
  <c r="P3371" i="6"/>
  <c r="P3359" i="6"/>
  <c r="P3347" i="6"/>
  <c r="P3335" i="6"/>
  <c r="P3323" i="6"/>
  <c r="P3311" i="6"/>
  <c r="P3299" i="6"/>
  <c r="P3287" i="6"/>
  <c r="P3275" i="6"/>
  <c r="P3263" i="6"/>
  <c r="P3251" i="6"/>
  <c r="P3239" i="6"/>
  <c r="P3227" i="6"/>
  <c r="P3215" i="6"/>
  <c r="P3203" i="6"/>
  <c r="P3191" i="6"/>
  <c r="P3179" i="6"/>
  <c r="P3167" i="6"/>
  <c r="P3155" i="6"/>
  <c r="P3143" i="6"/>
  <c r="P3131" i="6"/>
  <c r="P3119" i="6"/>
  <c r="P3107" i="6"/>
  <c r="P3095" i="6"/>
  <c r="P3083" i="6"/>
  <c r="P3071" i="6"/>
  <c r="P3059" i="6"/>
  <c r="P3047" i="6"/>
  <c r="P3035" i="6"/>
  <c r="P3023" i="6"/>
  <c r="P3011" i="6"/>
  <c r="P2999" i="6"/>
  <c r="P2987" i="6"/>
  <c r="P2975" i="6"/>
  <c r="P2963" i="6"/>
  <c r="P3928" i="6"/>
  <c r="P3892" i="6"/>
  <c r="P3881" i="6"/>
  <c r="P3860" i="6"/>
  <c r="P3856" i="6"/>
  <c r="P3827" i="6"/>
  <c r="P3820" i="6"/>
  <c r="P3810" i="6"/>
  <c r="P3798" i="6"/>
  <c r="P3786" i="6"/>
  <c r="P3774" i="6"/>
  <c r="P3762" i="6"/>
  <c r="P3750" i="6"/>
  <c r="P3738" i="6"/>
  <c r="P3726" i="6"/>
  <c r="P3714" i="6"/>
  <c r="P3702" i="6"/>
  <c r="P3690" i="6"/>
  <c r="P3678" i="6"/>
  <c r="P3666" i="6"/>
  <c r="P3654" i="6"/>
  <c r="P3642" i="6"/>
  <c r="P3630" i="6"/>
  <c r="P3618" i="6"/>
  <c r="P3606" i="6"/>
  <c r="P3594" i="6"/>
  <c r="P3582" i="6"/>
  <c r="P3570" i="6"/>
  <c r="P3558" i="6"/>
  <c r="P3546" i="6"/>
  <c r="P3534" i="6"/>
  <c r="P3522" i="6"/>
  <c r="P3510" i="6"/>
  <c r="P3498" i="6"/>
  <c r="P3486" i="6"/>
  <c r="P3474" i="6"/>
  <c r="P3462" i="6"/>
  <c r="P3450" i="6"/>
  <c r="P3438" i="6"/>
  <c r="P3426" i="6"/>
  <c r="P3414" i="6"/>
  <c r="P3402" i="6"/>
  <c r="P3390" i="6"/>
  <c r="P3378" i="6"/>
  <c r="P3366" i="6"/>
  <c r="P3354" i="6"/>
  <c r="P3342" i="6"/>
  <c r="P3330" i="6"/>
  <c r="P3318" i="6"/>
  <c r="P3306" i="6"/>
  <c r="P3294" i="6"/>
  <c r="P3282" i="6"/>
  <c r="P3270" i="6"/>
  <c r="P3258" i="6"/>
  <c r="P3246" i="6"/>
  <c r="P3234" i="6"/>
  <c r="P3222" i="6"/>
  <c r="P3210" i="6"/>
  <c r="P3198" i="6"/>
  <c r="P3186" i="6"/>
  <c r="P3174" i="6"/>
  <c r="P3162" i="6"/>
  <c r="P3150" i="6"/>
  <c r="P3138" i="6"/>
  <c r="P3126" i="6"/>
  <c r="P3114" i="6"/>
  <c r="P3102" i="6"/>
  <c r="P3090" i="6"/>
  <c r="P3078" i="6"/>
  <c r="P3066" i="6"/>
  <c r="P3054" i="6"/>
  <c r="P3042" i="6"/>
  <c r="P3030" i="6"/>
  <c r="P3018" i="6"/>
  <c r="P3006" i="6"/>
  <c r="P2994" i="6"/>
  <c r="P2982" i="6"/>
  <c r="P2970" i="6"/>
  <c r="P4975" i="6"/>
  <c r="P4867" i="6"/>
  <c r="P4759" i="6"/>
  <c r="P4651" i="6"/>
  <c r="P4543" i="6"/>
  <c r="P4435" i="6"/>
  <c r="P4319" i="6"/>
  <c r="P4301" i="6"/>
  <c r="P4265" i="6"/>
  <c r="P4229" i="6"/>
  <c r="P4193" i="6"/>
  <c r="P4157" i="6"/>
  <c r="P4121" i="6"/>
  <c r="P4085" i="6"/>
  <c r="P4049" i="6"/>
  <c r="P4013" i="6"/>
  <c r="P3977" i="6"/>
  <c r="P3833" i="6"/>
  <c r="P3817" i="6"/>
  <c r="P3805" i="6"/>
  <c r="P3793" i="6"/>
  <c r="P3781" i="6"/>
  <c r="P3769" i="6"/>
  <c r="P3757" i="6"/>
  <c r="P3745" i="6"/>
  <c r="P3733" i="6"/>
  <c r="P3721" i="6"/>
  <c r="P3709" i="6"/>
  <c r="P3697" i="6"/>
  <c r="P3685" i="6"/>
  <c r="P3673" i="6"/>
  <c r="P3661" i="6"/>
  <c r="P3649" i="6"/>
  <c r="P3637" i="6"/>
  <c r="P3625" i="6"/>
  <c r="P3613" i="6"/>
  <c r="P3601" i="6"/>
  <c r="P3589" i="6"/>
  <c r="P3577" i="6"/>
  <c r="P3565" i="6"/>
  <c r="P3553" i="6"/>
  <c r="P3541" i="6"/>
  <c r="P3529" i="6"/>
  <c r="P3517" i="6"/>
  <c r="P3505" i="6"/>
  <c r="P3493" i="6"/>
  <c r="P3481" i="6"/>
  <c r="P3469" i="6"/>
  <c r="P3457" i="6"/>
  <c r="P3445" i="6"/>
  <c r="P3433" i="6"/>
  <c r="P3421" i="6"/>
  <c r="P3409" i="6"/>
  <c r="P3397" i="6"/>
  <c r="P3385" i="6"/>
  <c r="P3373" i="6"/>
  <c r="P3361" i="6"/>
  <c r="P3349" i="6"/>
  <c r="P3337" i="6"/>
  <c r="P3325" i="6"/>
  <c r="P3313" i="6"/>
  <c r="P3301" i="6"/>
  <c r="P3289" i="6"/>
  <c r="P3277" i="6"/>
  <c r="P3265" i="6"/>
  <c r="P3253" i="6"/>
  <c r="P3241" i="6"/>
  <c r="P3229" i="6"/>
  <c r="P3217" i="6"/>
  <c r="P3205" i="6"/>
  <c r="P3193" i="6"/>
  <c r="P3181" i="6"/>
  <c r="P3169" i="6"/>
  <c r="P3157" i="6"/>
  <c r="P3145" i="6"/>
  <c r="P3133" i="6"/>
  <c r="P3121" i="6"/>
  <c r="P3109" i="6"/>
  <c r="P3097" i="6"/>
  <c r="P3085" i="6"/>
  <c r="P3073" i="6"/>
  <c r="P3061" i="6"/>
  <c r="P3049" i="6"/>
  <c r="P3037" i="6"/>
  <c r="P3025" i="6"/>
  <c r="P3013" i="6"/>
  <c r="P3001" i="6"/>
  <c r="P2989" i="6"/>
  <c r="P2977" i="6"/>
  <c r="P2965" i="6"/>
  <c r="P3941" i="6"/>
  <c r="P3905" i="6"/>
  <c r="P3863" i="6"/>
  <c r="P3823" i="6"/>
  <c r="P3812" i="6"/>
  <c r="P3800" i="6"/>
  <c r="P3788" i="6"/>
  <c r="P3776" i="6"/>
  <c r="P3764" i="6"/>
  <c r="P3752" i="6"/>
  <c r="P3740" i="6"/>
  <c r="P3728" i="6"/>
  <c r="P3716" i="6"/>
  <c r="P3704" i="6"/>
  <c r="P3692" i="6"/>
  <c r="P3680" i="6"/>
  <c r="P3668" i="6"/>
  <c r="P3656" i="6"/>
  <c r="P3644" i="6"/>
  <c r="P3632" i="6"/>
  <c r="P3620" i="6"/>
  <c r="P3608" i="6"/>
  <c r="P3596" i="6"/>
  <c r="P3584" i="6"/>
  <c r="P3572" i="6"/>
  <c r="P3560" i="6"/>
  <c r="P3548" i="6"/>
  <c r="P3536" i="6"/>
  <c r="P3524" i="6"/>
  <c r="P3512" i="6"/>
  <c r="P3500" i="6"/>
  <c r="P3488" i="6"/>
  <c r="P3476" i="6"/>
  <c r="P3464" i="6"/>
  <c r="P3452" i="6"/>
  <c r="P3440" i="6"/>
  <c r="P3428" i="6"/>
  <c r="P3416" i="6"/>
  <c r="P3404" i="6"/>
  <c r="P3392" i="6"/>
  <c r="P3380" i="6"/>
  <c r="P3368" i="6"/>
  <c r="P3356" i="6"/>
  <c r="P3344" i="6"/>
  <c r="P3332" i="6"/>
  <c r="P3320" i="6"/>
  <c r="P3308" i="6"/>
  <c r="P3296" i="6"/>
  <c r="P3284" i="6"/>
  <c r="P3272" i="6"/>
  <c r="P3260" i="6"/>
  <c r="P3248" i="6"/>
  <c r="P3236" i="6"/>
  <c r="P3224" i="6"/>
  <c r="P3212" i="6"/>
  <c r="P3200" i="6"/>
  <c r="P3188" i="6"/>
  <c r="P3176" i="6"/>
  <c r="P3164" i="6"/>
  <c r="P3152" i="6"/>
  <c r="P3140" i="6"/>
  <c r="P3128" i="6"/>
  <c r="P3116" i="6"/>
  <c r="P3104" i="6"/>
  <c r="P3092" i="6"/>
  <c r="P3080" i="6"/>
  <c r="P3068" i="6"/>
  <c r="P3056" i="6"/>
  <c r="P3044" i="6"/>
  <c r="P3032" i="6"/>
  <c r="P3020" i="6"/>
  <c r="P3008" i="6"/>
  <c r="P2996" i="6"/>
  <c r="P2984" i="6"/>
  <c r="P2972" i="6"/>
  <c r="P3885" i="6"/>
  <c r="P3880" i="6"/>
  <c r="P3849" i="6"/>
  <c r="P3836" i="6"/>
  <c r="P3829" i="6"/>
  <c r="P3826" i="6"/>
  <c r="P3807" i="6"/>
  <c r="P3795" i="6"/>
  <c r="P3783" i="6"/>
  <c r="P3771" i="6"/>
  <c r="P3759" i="6"/>
  <c r="P3747" i="6"/>
  <c r="P3735" i="6"/>
  <c r="P3723" i="6"/>
  <c r="P3711" i="6"/>
  <c r="P3699" i="6"/>
  <c r="P3687" i="6"/>
  <c r="P3675" i="6"/>
  <c r="P3663" i="6"/>
  <c r="P3651" i="6"/>
  <c r="P3639" i="6"/>
  <c r="P3627" i="6"/>
  <c r="P3615" i="6"/>
  <c r="P3603" i="6"/>
  <c r="P3591" i="6"/>
  <c r="P3579" i="6"/>
  <c r="P3567" i="6"/>
  <c r="P3555" i="6"/>
  <c r="P3543" i="6"/>
  <c r="P3531" i="6"/>
  <c r="P3519" i="6"/>
  <c r="P3507" i="6"/>
  <c r="P3495" i="6"/>
  <c r="P3483" i="6"/>
  <c r="P3471" i="6"/>
  <c r="P3459" i="6"/>
  <c r="P3447" i="6"/>
  <c r="P3435" i="6"/>
  <c r="P3423" i="6"/>
  <c r="P3411" i="6"/>
  <c r="P3399" i="6"/>
  <c r="P3387" i="6"/>
  <c r="P3375" i="6"/>
  <c r="P3363" i="6"/>
  <c r="P3351" i="6"/>
  <c r="P3339" i="6"/>
  <c r="P3327" i="6"/>
  <c r="P3315" i="6"/>
  <c r="P3303" i="6"/>
  <c r="P3291" i="6"/>
  <c r="P3279" i="6"/>
  <c r="P3267" i="6"/>
  <c r="P3255" i="6"/>
  <c r="P3243" i="6"/>
  <c r="P3231" i="6"/>
  <c r="P3219" i="6"/>
  <c r="P3207" i="6"/>
  <c r="P3195" i="6"/>
  <c r="P3183" i="6"/>
  <c r="P3171" i="6"/>
  <c r="P3159" i="6"/>
  <c r="P3147" i="6"/>
  <c r="P3135" i="6"/>
  <c r="P3123" i="6"/>
  <c r="P3111" i="6"/>
  <c r="P3099" i="6"/>
  <c r="P3087" i="6"/>
  <c r="P3075" i="6"/>
  <c r="P3063" i="6"/>
  <c r="P3051" i="6"/>
  <c r="P3039" i="6"/>
  <c r="P3027" i="6"/>
  <c r="P3015" i="6"/>
  <c r="P3003" i="6"/>
  <c r="P2991" i="6"/>
  <c r="P2979" i="6"/>
  <c r="P2967" i="6"/>
  <c r="P2955" i="6"/>
  <c r="P3940" i="6"/>
  <c r="P3904" i="6"/>
  <c r="P3839" i="6"/>
  <c r="P3832" i="6"/>
  <c r="P3814" i="6"/>
  <c r="P3802" i="6"/>
  <c r="P3790" i="6"/>
  <c r="P3778" i="6"/>
  <c r="P3766" i="6"/>
  <c r="P3754" i="6"/>
  <c r="P3742" i="6"/>
  <c r="P3730" i="6"/>
  <c r="P3718" i="6"/>
  <c r="P3706" i="6"/>
  <c r="P3694" i="6"/>
  <c r="P3682" i="6"/>
  <c r="P3670" i="6"/>
  <c r="P3658" i="6"/>
  <c r="P3646" i="6"/>
  <c r="P3634" i="6"/>
  <c r="P3622" i="6"/>
  <c r="P3610" i="6"/>
  <c r="P3598" i="6"/>
  <c r="P3586" i="6"/>
  <c r="P3574" i="6"/>
  <c r="P3562" i="6"/>
  <c r="P3550" i="6"/>
  <c r="P3538" i="6"/>
  <c r="P3526" i="6"/>
  <c r="P3514" i="6"/>
  <c r="P3502" i="6"/>
  <c r="P3490" i="6"/>
  <c r="P3478" i="6"/>
  <c r="P3466" i="6"/>
  <c r="P3454" i="6"/>
  <c r="P3442" i="6"/>
  <c r="P3430" i="6"/>
  <c r="P3418" i="6"/>
  <c r="P3406" i="6"/>
  <c r="P3394" i="6"/>
  <c r="P3382" i="6"/>
  <c r="P3370" i="6"/>
  <c r="P3358" i="6"/>
  <c r="P3346" i="6"/>
  <c r="P3334" i="6"/>
  <c r="P3322" i="6"/>
  <c r="P3310" i="6"/>
  <c r="P3298" i="6"/>
  <c r="P3286" i="6"/>
  <c r="P3274" i="6"/>
  <c r="P3262" i="6"/>
  <c r="P3250" i="6"/>
  <c r="P3238" i="6"/>
  <c r="P3226" i="6"/>
  <c r="P3214" i="6"/>
  <c r="P3202" i="6"/>
  <c r="P3190" i="6"/>
  <c r="P3178" i="6"/>
  <c r="P3166" i="6"/>
  <c r="P3154" i="6"/>
  <c r="P3142" i="6"/>
  <c r="P3130" i="6"/>
  <c r="P3118" i="6"/>
  <c r="P3106" i="6"/>
  <c r="P3094" i="6"/>
  <c r="P3082" i="6"/>
  <c r="P3070" i="6"/>
  <c r="P3058" i="6"/>
  <c r="P3046" i="6"/>
  <c r="P3034" i="6"/>
  <c r="P3022" i="6"/>
  <c r="P3010" i="6"/>
  <c r="P2998" i="6"/>
  <c r="P2986" i="6"/>
  <c r="P2974" i="6"/>
  <c r="P2962" i="6"/>
  <c r="P4217" i="6"/>
  <c r="P3809" i="6"/>
  <c r="P3773" i="6"/>
  <c r="P3737" i="6"/>
  <c r="P3701" i="6"/>
  <c r="P3665" i="6"/>
  <c r="P3629" i="6"/>
  <c r="P3593" i="6"/>
  <c r="P3557" i="6"/>
  <c r="P3521" i="6"/>
  <c r="P3485" i="6"/>
  <c r="P3449" i="6"/>
  <c r="P3413" i="6"/>
  <c r="P3377" i="6"/>
  <c r="P3341" i="6"/>
  <c r="P3305" i="6"/>
  <c r="P3269" i="6"/>
  <c r="P3233" i="6"/>
  <c r="P3197" i="6"/>
  <c r="P3161" i="6"/>
  <c r="P3125" i="6"/>
  <c r="P3089" i="6"/>
  <c r="P3053" i="6"/>
  <c r="P3017" i="6"/>
  <c r="P2981" i="6"/>
  <c r="P2958" i="6"/>
  <c r="P2945" i="6"/>
  <c r="P2933" i="6"/>
  <c r="P2921" i="6"/>
  <c r="P2909" i="6"/>
  <c r="P2897" i="6"/>
  <c r="P2885" i="6"/>
  <c r="P2873" i="6"/>
  <c r="P2861" i="6"/>
  <c r="P2849" i="6"/>
  <c r="P2837" i="6"/>
  <c r="P2825" i="6"/>
  <c r="P2813" i="6"/>
  <c r="P2801" i="6"/>
  <c r="P2789" i="6"/>
  <c r="P2777" i="6"/>
  <c r="P2765" i="6"/>
  <c r="P2753" i="6"/>
  <c r="P2741" i="6"/>
  <c r="P2729" i="6"/>
  <c r="P2717" i="6"/>
  <c r="P2705" i="6"/>
  <c r="P2693" i="6"/>
  <c r="P2681" i="6"/>
  <c r="P2669" i="6"/>
  <c r="P2657" i="6"/>
  <c r="P2645" i="6"/>
  <c r="P2633" i="6"/>
  <c r="P2621" i="6"/>
  <c r="P2609" i="6"/>
  <c r="P2597" i="6"/>
  <c r="P2585" i="6"/>
  <c r="P2573" i="6"/>
  <c r="P2561" i="6"/>
  <c r="P2549" i="6"/>
  <c r="P2537" i="6"/>
  <c r="P2525" i="6"/>
  <c r="P2513" i="6"/>
  <c r="P2501" i="6"/>
  <c r="P2489" i="6"/>
  <c r="P2477" i="6"/>
  <c r="P2465" i="6"/>
  <c r="P2453" i="6"/>
  <c r="P2441" i="6"/>
  <c r="P2429" i="6"/>
  <c r="P2417" i="6"/>
  <c r="P2405" i="6"/>
  <c r="P2393" i="6"/>
  <c r="P2381" i="6"/>
  <c r="P2369" i="6"/>
  <c r="P2357" i="6"/>
  <c r="P2345" i="6"/>
  <c r="P2333" i="6"/>
  <c r="P2321" i="6"/>
  <c r="P2309" i="6"/>
  <c r="P2297" i="6"/>
  <c r="P2285" i="6"/>
  <c r="P2273" i="6"/>
  <c r="P2261" i="6"/>
  <c r="P2249" i="6"/>
  <c r="P2237" i="6"/>
  <c r="P2225" i="6"/>
  <c r="P2213" i="6"/>
  <c r="P2201" i="6"/>
  <c r="P2189" i="6"/>
  <c r="P2177" i="6"/>
  <c r="P2165" i="6"/>
  <c r="P2153" i="6"/>
  <c r="P2141" i="6"/>
  <c r="P2129" i="6"/>
  <c r="P2117" i="6"/>
  <c r="P2105" i="6"/>
  <c r="P4831" i="6"/>
  <c r="P4507" i="6"/>
  <c r="P4181" i="6"/>
  <c r="P2952" i="6"/>
  <c r="P2940" i="6"/>
  <c r="P2928" i="6"/>
  <c r="P2916" i="6"/>
  <c r="P2904" i="6"/>
  <c r="P2892" i="6"/>
  <c r="P2880" i="6"/>
  <c r="P2868" i="6"/>
  <c r="P2856" i="6"/>
  <c r="P2844" i="6"/>
  <c r="P2832" i="6"/>
  <c r="P2820" i="6"/>
  <c r="P2808" i="6"/>
  <c r="P2796" i="6"/>
  <c r="P2784" i="6"/>
  <c r="P2772" i="6"/>
  <c r="P2760" i="6"/>
  <c r="P2748" i="6"/>
  <c r="P2736" i="6"/>
  <c r="P2724" i="6"/>
  <c r="P2712" i="6"/>
  <c r="P2700" i="6"/>
  <c r="P2688" i="6"/>
  <c r="P2676" i="6"/>
  <c r="P2664" i="6"/>
  <c r="P2652" i="6"/>
  <c r="P2640" i="6"/>
  <c r="P2628" i="6"/>
  <c r="P2616" i="6"/>
  <c r="P2604" i="6"/>
  <c r="P2592" i="6"/>
  <c r="P2580" i="6"/>
  <c r="P2568" i="6"/>
  <c r="P2556" i="6"/>
  <c r="P2544" i="6"/>
  <c r="P2532" i="6"/>
  <c r="P2520" i="6"/>
  <c r="P2508" i="6"/>
  <c r="P2496" i="6"/>
  <c r="P2484" i="6"/>
  <c r="P2472" i="6"/>
  <c r="P2460" i="6"/>
  <c r="P2448" i="6"/>
  <c r="P2436" i="6"/>
  <c r="P2424" i="6"/>
  <c r="P2412" i="6"/>
  <c r="P2400" i="6"/>
  <c r="P2388" i="6"/>
  <c r="P2376" i="6"/>
  <c r="P2364" i="6"/>
  <c r="P2352" i="6"/>
  <c r="P2340" i="6"/>
  <c r="P2328" i="6"/>
  <c r="P2316" i="6"/>
  <c r="P2304" i="6"/>
  <c r="P2292" i="6"/>
  <c r="P2280" i="6"/>
  <c r="P2268" i="6"/>
  <c r="P2256" i="6"/>
  <c r="P2244" i="6"/>
  <c r="P2232" i="6"/>
  <c r="P2220" i="6"/>
  <c r="P2208" i="6"/>
  <c r="P2196" i="6"/>
  <c r="P2184" i="6"/>
  <c r="P2172" i="6"/>
  <c r="P2160" i="6"/>
  <c r="P2148" i="6"/>
  <c r="P2136" i="6"/>
  <c r="P2124" i="6"/>
  <c r="P4145" i="6"/>
  <c r="P2957" i="6"/>
  <c r="P2947" i="6"/>
  <c r="P2935" i="6"/>
  <c r="P2923" i="6"/>
  <c r="P2911" i="6"/>
  <c r="P2899" i="6"/>
  <c r="P2887" i="6"/>
  <c r="P2875" i="6"/>
  <c r="P2863" i="6"/>
  <c r="P2851" i="6"/>
  <c r="P2839" i="6"/>
  <c r="P2827" i="6"/>
  <c r="P2815" i="6"/>
  <c r="P2803" i="6"/>
  <c r="P2791" i="6"/>
  <c r="P2779" i="6"/>
  <c r="P2767" i="6"/>
  <c r="P2755" i="6"/>
  <c r="P2743" i="6"/>
  <c r="P2731" i="6"/>
  <c r="P2719" i="6"/>
  <c r="P2707" i="6"/>
  <c r="P2695" i="6"/>
  <c r="P2683" i="6"/>
  <c r="P2671" i="6"/>
  <c r="P2659" i="6"/>
  <c r="P2647" i="6"/>
  <c r="P2635" i="6"/>
  <c r="P2623" i="6"/>
  <c r="P2611" i="6"/>
  <c r="P2599" i="6"/>
  <c r="P2587" i="6"/>
  <c r="P2575" i="6"/>
  <c r="P2563" i="6"/>
  <c r="P2551" i="6"/>
  <c r="P2539" i="6"/>
  <c r="P2527" i="6"/>
  <c r="P2515" i="6"/>
  <c r="P2503" i="6"/>
  <c r="P2491" i="6"/>
  <c r="P2479" i="6"/>
  <c r="P2467" i="6"/>
  <c r="P2455" i="6"/>
  <c r="P2443" i="6"/>
  <c r="P2431" i="6"/>
  <c r="P2419" i="6"/>
  <c r="P2407" i="6"/>
  <c r="P2395" i="6"/>
  <c r="P2383" i="6"/>
  <c r="P2371" i="6"/>
  <c r="P2359" i="6"/>
  <c r="P2347" i="6"/>
  <c r="P2335" i="6"/>
  <c r="P2323" i="6"/>
  <c r="P2311" i="6"/>
  <c r="P2299" i="6"/>
  <c r="P2287" i="6"/>
  <c r="P2275" i="6"/>
  <c r="P2263" i="6"/>
  <c r="P2251" i="6"/>
  <c r="P2239" i="6"/>
  <c r="P2227" i="6"/>
  <c r="P2215" i="6"/>
  <c r="P2203" i="6"/>
  <c r="P2191" i="6"/>
  <c r="P2179" i="6"/>
  <c r="P2167" i="6"/>
  <c r="P2155" i="6"/>
  <c r="P2143" i="6"/>
  <c r="P2131" i="6"/>
  <c r="P2119" i="6"/>
  <c r="P2107" i="6"/>
  <c r="P4109" i="6"/>
  <c r="P2954" i="6"/>
  <c r="P2942" i="6"/>
  <c r="P2930" i="6"/>
  <c r="P2918" i="6"/>
  <c r="P2906" i="6"/>
  <c r="P2894" i="6"/>
  <c r="P2882" i="6"/>
  <c r="P2870" i="6"/>
  <c r="P2858" i="6"/>
  <c r="P2846" i="6"/>
  <c r="P2834" i="6"/>
  <c r="P2822" i="6"/>
  <c r="P2810" i="6"/>
  <c r="P2798" i="6"/>
  <c r="P2786" i="6"/>
  <c r="P2774" i="6"/>
  <c r="P2762" i="6"/>
  <c r="P2750" i="6"/>
  <c r="P2738" i="6"/>
  <c r="P2726" i="6"/>
  <c r="P2714" i="6"/>
  <c r="P2702" i="6"/>
  <c r="P2690" i="6"/>
  <c r="P2678" i="6"/>
  <c r="P2666" i="6"/>
  <c r="P2654" i="6"/>
  <c r="P2642" i="6"/>
  <c r="P2630" i="6"/>
  <c r="P2618" i="6"/>
  <c r="P2606" i="6"/>
  <c r="P2594" i="6"/>
  <c r="P2582" i="6"/>
  <c r="P2570" i="6"/>
  <c r="P2558" i="6"/>
  <c r="P2546" i="6"/>
  <c r="P2534" i="6"/>
  <c r="P2522" i="6"/>
  <c r="P2510" i="6"/>
  <c r="P2498" i="6"/>
  <c r="P2486" i="6"/>
  <c r="P2474" i="6"/>
  <c r="P2462" i="6"/>
  <c r="P2450" i="6"/>
  <c r="P2438" i="6"/>
  <c r="P2426" i="6"/>
  <c r="P2414" i="6"/>
  <c r="P2402" i="6"/>
  <c r="P2390" i="6"/>
  <c r="P2378" i="6"/>
  <c r="P2366" i="6"/>
  <c r="P2354" i="6"/>
  <c r="P2342" i="6"/>
  <c r="P2330" i="6"/>
  <c r="P2318" i="6"/>
  <c r="P2306" i="6"/>
  <c r="P2294" i="6"/>
  <c r="P2282" i="6"/>
  <c r="P2270" i="6"/>
  <c r="P2258" i="6"/>
  <c r="P2246" i="6"/>
  <c r="P2234" i="6"/>
  <c r="P2222" i="6"/>
  <c r="P2210" i="6"/>
  <c r="P2198" i="6"/>
  <c r="P2186" i="6"/>
  <c r="P2174" i="6"/>
  <c r="P2162" i="6"/>
  <c r="P2150" i="6"/>
  <c r="P2138" i="6"/>
  <c r="P2126" i="6"/>
  <c r="P2114" i="6"/>
  <c r="P2102" i="6"/>
  <c r="P4073" i="6"/>
  <c r="P3845" i="6"/>
  <c r="P3797" i="6"/>
  <c r="P3761" i="6"/>
  <c r="P3725" i="6"/>
  <c r="P3689" i="6"/>
  <c r="P3653" i="6"/>
  <c r="P3617" i="6"/>
  <c r="P3581" i="6"/>
  <c r="P3545" i="6"/>
  <c r="P3509" i="6"/>
  <c r="P3473" i="6"/>
  <c r="P3437" i="6"/>
  <c r="P3401" i="6"/>
  <c r="P3365" i="6"/>
  <c r="P3329" i="6"/>
  <c r="P3293" i="6"/>
  <c r="P3257" i="6"/>
  <c r="P3221" i="6"/>
  <c r="P3185" i="6"/>
  <c r="P3149" i="6"/>
  <c r="P3113" i="6"/>
  <c r="P3077" i="6"/>
  <c r="P3041" i="6"/>
  <c r="P3005" i="6"/>
  <c r="P2969" i="6"/>
  <c r="P2949" i="6"/>
  <c r="P2937" i="6"/>
  <c r="P2925" i="6"/>
  <c r="P2913" i="6"/>
  <c r="P2901" i="6"/>
  <c r="P2889" i="6"/>
  <c r="P2877" i="6"/>
  <c r="P2865" i="6"/>
  <c r="P2853" i="6"/>
  <c r="P2841" i="6"/>
  <c r="P2829" i="6"/>
  <c r="P2817" i="6"/>
  <c r="P2805" i="6"/>
  <c r="P2793" i="6"/>
  <c r="P2781" i="6"/>
  <c r="P2769" i="6"/>
  <c r="P2757" i="6"/>
  <c r="P2745" i="6"/>
  <c r="P2733" i="6"/>
  <c r="P2721" i="6"/>
  <c r="P2709" i="6"/>
  <c r="P2697" i="6"/>
  <c r="P2685" i="6"/>
  <c r="P2673" i="6"/>
  <c r="P2661" i="6"/>
  <c r="P2649" i="6"/>
  <c r="P2637" i="6"/>
  <c r="P2625" i="6"/>
  <c r="P2613" i="6"/>
  <c r="P2601" i="6"/>
  <c r="P2589" i="6"/>
  <c r="P2577" i="6"/>
  <c r="P2565" i="6"/>
  <c r="P2553" i="6"/>
  <c r="P2541" i="6"/>
  <c r="P2529" i="6"/>
  <c r="P2517" i="6"/>
  <c r="P2505" i="6"/>
  <c r="P2493" i="6"/>
  <c r="P2481" i="6"/>
  <c r="P2469" i="6"/>
  <c r="P2457" i="6"/>
  <c r="P2445" i="6"/>
  <c r="P2433" i="6"/>
  <c r="P2421" i="6"/>
  <c r="P2409" i="6"/>
  <c r="P2397" i="6"/>
  <c r="P2385" i="6"/>
  <c r="P2373" i="6"/>
  <c r="P2361" i="6"/>
  <c r="P2349" i="6"/>
  <c r="P2337" i="6"/>
  <c r="P2325" i="6"/>
  <c r="P2313" i="6"/>
  <c r="P2301" i="6"/>
  <c r="P2289" i="6"/>
  <c r="P2277" i="6"/>
  <c r="P2265" i="6"/>
  <c r="P2253" i="6"/>
  <c r="P2241" i="6"/>
  <c r="P2229" i="6"/>
  <c r="P2217" i="6"/>
  <c r="P2205" i="6"/>
  <c r="P2193" i="6"/>
  <c r="P2181" i="6"/>
  <c r="P2169" i="6"/>
  <c r="P2157" i="6"/>
  <c r="P2145" i="6"/>
  <c r="P2133" i="6"/>
  <c r="P2121" i="6"/>
  <c r="P2109" i="6"/>
  <c r="P2097" i="6"/>
  <c r="P5047" i="6"/>
  <c r="P4723" i="6"/>
  <c r="P4399" i="6"/>
  <c r="P4037" i="6"/>
  <c r="P3875" i="6"/>
  <c r="P2944" i="6"/>
  <c r="P2932" i="6"/>
  <c r="P2920" i="6"/>
  <c r="P2908" i="6"/>
  <c r="P2896" i="6"/>
  <c r="P2884" i="6"/>
  <c r="P2872" i="6"/>
  <c r="P2860" i="6"/>
  <c r="P2848" i="6"/>
  <c r="P2836" i="6"/>
  <c r="P2824" i="6"/>
  <c r="P2812" i="6"/>
  <c r="P2800" i="6"/>
  <c r="P2788" i="6"/>
  <c r="P2776" i="6"/>
  <c r="P2764" i="6"/>
  <c r="P2752" i="6"/>
  <c r="P2740" i="6"/>
  <c r="P2728" i="6"/>
  <c r="P2716" i="6"/>
  <c r="P2704" i="6"/>
  <c r="P2692" i="6"/>
  <c r="P2680" i="6"/>
  <c r="P2668" i="6"/>
  <c r="P2656" i="6"/>
  <c r="P2644" i="6"/>
  <c r="P2632" i="6"/>
  <c r="P2620" i="6"/>
  <c r="P2608" i="6"/>
  <c r="P2596" i="6"/>
  <c r="P2584" i="6"/>
  <c r="P2572" i="6"/>
  <c r="P2560" i="6"/>
  <c r="P2548" i="6"/>
  <c r="P2536" i="6"/>
  <c r="P2524" i="6"/>
  <c r="P2512" i="6"/>
  <c r="P2500" i="6"/>
  <c r="P2488" i="6"/>
  <c r="P2476" i="6"/>
  <c r="P2464" i="6"/>
  <c r="P2452" i="6"/>
  <c r="P2440" i="6"/>
  <c r="P2428" i="6"/>
  <c r="P2416" i="6"/>
  <c r="P2404" i="6"/>
  <c r="P2392" i="6"/>
  <c r="P2380" i="6"/>
  <c r="P2368" i="6"/>
  <c r="P2356" i="6"/>
  <c r="P2344" i="6"/>
  <c r="P2332" i="6"/>
  <c r="P2320" i="6"/>
  <c r="P2308" i="6"/>
  <c r="P2296" i="6"/>
  <c r="P2284" i="6"/>
  <c r="P2272" i="6"/>
  <c r="P2260" i="6"/>
  <c r="P2248" i="6"/>
  <c r="P2236" i="6"/>
  <c r="P2224" i="6"/>
  <c r="P2212" i="6"/>
  <c r="P2200" i="6"/>
  <c r="P2188" i="6"/>
  <c r="P2176" i="6"/>
  <c r="P2164" i="6"/>
  <c r="P2152" i="6"/>
  <c r="P2140" i="6"/>
  <c r="P2128" i="6"/>
  <c r="P2116" i="6"/>
  <c r="P2104" i="6"/>
  <c r="P4001" i="6"/>
  <c r="P2960" i="6"/>
  <c r="P2956" i="6"/>
  <c r="P2951" i="6"/>
  <c r="P2939" i="6"/>
  <c r="P2927" i="6"/>
  <c r="P2915" i="6"/>
  <c r="P2903" i="6"/>
  <c r="P2891" i="6"/>
  <c r="P2879" i="6"/>
  <c r="P2867" i="6"/>
  <c r="P2855" i="6"/>
  <c r="P2843" i="6"/>
  <c r="P2831" i="6"/>
  <c r="P2819" i="6"/>
  <c r="P2807" i="6"/>
  <c r="P2795" i="6"/>
  <c r="P2783" i="6"/>
  <c r="P2771" i="6"/>
  <c r="P2759" i="6"/>
  <c r="P2747" i="6"/>
  <c r="P2735" i="6"/>
  <c r="P2723" i="6"/>
  <c r="P2711" i="6"/>
  <c r="P2699" i="6"/>
  <c r="P2687" i="6"/>
  <c r="P2675" i="6"/>
  <c r="P2663" i="6"/>
  <c r="P2651" i="6"/>
  <c r="P2639" i="6"/>
  <c r="P2627" i="6"/>
  <c r="P2615" i="6"/>
  <c r="P2603" i="6"/>
  <c r="P2591" i="6"/>
  <c r="P2579" i="6"/>
  <c r="P2567" i="6"/>
  <c r="P2555" i="6"/>
  <c r="P2543" i="6"/>
  <c r="P2531" i="6"/>
  <c r="P2519" i="6"/>
  <c r="P2507" i="6"/>
  <c r="P2495" i="6"/>
  <c r="P2483" i="6"/>
  <c r="P2471" i="6"/>
  <c r="P2459" i="6"/>
  <c r="P2447" i="6"/>
  <c r="P2435" i="6"/>
  <c r="P2423" i="6"/>
  <c r="P2411" i="6"/>
  <c r="P2399" i="6"/>
  <c r="P2387" i="6"/>
  <c r="P2375" i="6"/>
  <c r="P2363" i="6"/>
  <c r="P2351" i="6"/>
  <c r="P2339" i="6"/>
  <c r="P2327" i="6"/>
  <c r="P2315" i="6"/>
  <c r="P2303" i="6"/>
  <c r="P2291" i="6"/>
  <c r="P2279" i="6"/>
  <c r="P2267" i="6"/>
  <c r="P2255" i="6"/>
  <c r="P2243" i="6"/>
  <c r="P2231" i="6"/>
  <c r="P2219" i="6"/>
  <c r="P2207" i="6"/>
  <c r="P2195" i="6"/>
  <c r="P2183" i="6"/>
  <c r="P2171" i="6"/>
  <c r="P2159" i="6"/>
  <c r="P2147" i="6"/>
  <c r="P2135" i="6"/>
  <c r="P2123" i="6"/>
  <c r="P2111" i="6"/>
  <c r="P2099" i="6"/>
  <c r="P3965" i="6"/>
  <c r="P2946" i="6"/>
  <c r="P2934" i="6"/>
  <c r="P2922" i="6"/>
  <c r="P2910" i="6"/>
  <c r="P2898" i="6"/>
  <c r="P2886" i="6"/>
  <c r="P2874" i="6"/>
  <c r="P2862" i="6"/>
  <c r="P2850" i="6"/>
  <c r="P2838" i="6"/>
  <c r="P2826" i="6"/>
  <c r="P2814" i="6"/>
  <c r="P2802" i="6"/>
  <c r="P2790" i="6"/>
  <c r="P2778" i="6"/>
  <c r="P2766" i="6"/>
  <c r="P2754" i="6"/>
  <c r="P2742" i="6"/>
  <c r="P2730" i="6"/>
  <c r="P2718" i="6"/>
  <c r="P2706" i="6"/>
  <c r="P2694" i="6"/>
  <c r="P2682" i="6"/>
  <c r="P2670" i="6"/>
  <c r="P2658" i="6"/>
  <c r="P2646" i="6"/>
  <c r="P2634" i="6"/>
  <c r="P2622" i="6"/>
  <c r="P2610" i="6"/>
  <c r="P2598" i="6"/>
  <c r="P2586" i="6"/>
  <c r="P2574" i="6"/>
  <c r="P2562" i="6"/>
  <c r="P2550" i="6"/>
  <c r="P2538" i="6"/>
  <c r="P2526" i="6"/>
  <c r="P2514" i="6"/>
  <c r="P2502" i="6"/>
  <c r="P2490" i="6"/>
  <c r="P2478" i="6"/>
  <c r="P2466" i="6"/>
  <c r="P2454" i="6"/>
  <c r="P2442" i="6"/>
  <c r="P2430" i="6"/>
  <c r="P2418" i="6"/>
  <c r="P2406" i="6"/>
  <c r="P2394" i="6"/>
  <c r="P2382" i="6"/>
  <c r="P2370" i="6"/>
  <c r="P2358" i="6"/>
  <c r="P2346" i="6"/>
  <c r="P2334" i="6"/>
  <c r="P2322" i="6"/>
  <c r="P2310" i="6"/>
  <c r="P2298" i="6"/>
  <c r="P2286" i="6"/>
  <c r="P2274" i="6"/>
  <c r="P2262" i="6"/>
  <c r="P2250" i="6"/>
  <c r="P2238" i="6"/>
  <c r="P2226" i="6"/>
  <c r="P2214" i="6"/>
  <c r="P2202" i="6"/>
  <c r="P2190" i="6"/>
  <c r="P2178" i="6"/>
  <c r="P2166" i="6"/>
  <c r="P2154" i="6"/>
  <c r="P2142" i="6"/>
  <c r="P2130" i="6"/>
  <c r="P2118" i="6"/>
  <c r="P2106" i="6"/>
  <c r="P3862" i="6"/>
  <c r="P3785" i="6"/>
  <c r="P3749" i="6"/>
  <c r="P3713" i="6"/>
  <c r="P3677" i="6"/>
  <c r="P3641" i="6"/>
  <c r="P3605" i="6"/>
  <c r="P3569" i="6"/>
  <c r="P3533" i="6"/>
  <c r="P3497" i="6"/>
  <c r="P3461" i="6"/>
  <c r="P3425" i="6"/>
  <c r="P3389" i="6"/>
  <c r="P3353" i="6"/>
  <c r="P3317" i="6"/>
  <c r="P3281" i="6"/>
  <c r="P3245" i="6"/>
  <c r="P3209" i="6"/>
  <c r="P3173" i="6"/>
  <c r="P3137" i="6"/>
  <c r="P3101" i="6"/>
  <c r="P3065" i="6"/>
  <c r="P3029" i="6"/>
  <c r="P2993" i="6"/>
  <c r="P2953" i="6"/>
  <c r="P2941" i="6"/>
  <c r="P2929" i="6"/>
  <c r="P2917" i="6"/>
  <c r="P2905" i="6"/>
  <c r="P2893" i="6"/>
  <c r="P2881" i="6"/>
  <c r="P2869" i="6"/>
  <c r="P2857" i="6"/>
  <c r="P2845" i="6"/>
  <c r="P2833" i="6"/>
  <c r="P2821" i="6"/>
  <c r="P2809" i="6"/>
  <c r="P2797" i="6"/>
  <c r="P2785" i="6"/>
  <c r="P2773" i="6"/>
  <c r="P2761" i="6"/>
  <c r="P2749" i="6"/>
  <c r="P2737" i="6"/>
  <c r="P2725" i="6"/>
  <c r="P2713" i="6"/>
  <c r="P2701" i="6"/>
  <c r="P2689" i="6"/>
  <c r="P2677" i="6"/>
  <c r="P2665" i="6"/>
  <c r="P2653" i="6"/>
  <c r="P2641" i="6"/>
  <c r="P2629" i="6"/>
  <c r="P2617" i="6"/>
  <c r="P2605" i="6"/>
  <c r="P2593" i="6"/>
  <c r="P2581" i="6"/>
  <c r="P2569" i="6"/>
  <c r="P2557" i="6"/>
  <c r="P2545" i="6"/>
  <c r="P2533" i="6"/>
  <c r="P2521" i="6"/>
  <c r="P2509" i="6"/>
  <c r="P2497" i="6"/>
  <c r="P2485" i="6"/>
  <c r="P2473" i="6"/>
  <c r="P2461" i="6"/>
  <c r="P2449" i="6"/>
  <c r="P2437" i="6"/>
  <c r="P2425" i="6"/>
  <c r="P2413" i="6"/>
  <c r="P2401" i="6"/>
  <c r="P2389" i="6"/>
  <c r="P2377" i="6"/>
  <c r="P2365" i="6"/>
  <c r="P2353" i="6"/>
  <c r="P2341" i="6"/>
  <c r="P2329" i="6"/>
  <c r="P2317" i="6"/>
  <c r="P2305" i="6"/>
  <c r="P2293" i="6"/>
  <c r="P2281" i="6"/>
  <c r="P2269" i="6"/>
  <c r="P2257" i="6"/>
  <c r="P2245" i="6"/>
  <c r="P2233" i="6"/>
  <c r="P2221" i="6"/>
  <c r="P2209" i="6"/>
  <c r="P2197" i="6"/>
  <c r="P2185" i="6"/>
  <c r="P2173" i="6"/>
  <c r="P2161" i="6"/>
  <c r="P2149" i="6"/>
  <c r="P2137" i="6"/>
  <c r="P2125" i="6"/>
  <c r="P2113" i="6"/>
  <c r="P2101" i="6"/>
  <c r="P4939" i="6"/>
  <c r="P4615" i="6"/>
  <c r="P2959" i="6"/>
  <c r="P2948" i="6"/>
  <c r="P2936" i="6"/>
  <c r="P2924" i="6"/>
  <c r="P2912" i="6"/>
  <c r="P2900" i="6"/>
  <c r="P2888" i="6"/>
  <c r="P2876" i="6"/>
  <c r="P2864" i="6"/>
  <c r="P2852" i="6"/>
  <c r="P2840" i="6"/>
  <c r="P2828" i="6"/>
  <c r="P2816" i="6"/>
  <c r="P2804" i="6"/>
  <c r="P2792" i="6"/>
  <c r="P2780" i="6"/>
  <c r="P2768" i="6"/>
  <c r="P2756" i="6"/>
  <c r="P2744" i="6"/>
  <c r="P2732" i="6"/>
  <c r="P2720" i="6"/>
  <c r="P2708" i="6"/>
  <c r="P2696" i="6"/>
  <c r="P2684" i="6"/>
  <c r="P2672" i="6"/>
  <c r="P2660" i="6"/>
  <c r="P2648" i="6"/>
  <c r="P2636" i="6"/>
  <c r="P2624" i="6"/>
  <c r="P2612" i="6"/>
  <c r="P2600" i="6"/>
  <c r="P2588" i="6"/>
  <c r="P2576" i="6"/>
  <c r="P2564" i="6"/>
  <c r="P2552" i="6"/>
  <c r="P2540" i="6"/>
  <c r="P2528" i="6"/>
  <c r="P2516" i="6"/>
  <c r="P2504" i="6"/>
  <c r="P2492" i="6"/>
  <c r="P2480" i="6"/>
  <c r="P2468" i="6"/>
  <c r="P2456" i="6"/>
  <c r="P2444" i="6"/>
  <c r="P2432" i="6"/>
  <c r="P2420" i="6"/>
  <c r="P2408" i="6"/>
  <c r="P2396" i="6"/>
  <c r="P2384" i="6"/>
  <c r="P2372" i="6"/>
  <c r="P2360" i="6"/>
  <c r="P2348" i="6"/>
  <c r="P2336" i="6"/>
  <c r="P2324" i="6"/>
  <c r="P2312" i="6"/>
  <c r="P2300" i="6"/>
  <c r="P2288" i="6"/>
  <c r="P2276" i="6"/>
  <c r="P2264" i="6"/>
  <c r="P2252" i="6"/>
  <c r="P2240" i="6"/>
  <c r="P2228" i="6"/>
  <c r="P2216" i="6"/>
  <c r="P2204" i="6"/>
  <c r="P2192" i="6"/>
  <c r="P2180" i="6"/>
  <c r="P2168" i="6"/>
  <c r="P2156" i="6"/>
  <c r="P2144" i="6"/>
  <c r="P2132" i="6"/>
  <c r="P2120" i="6"/>
  <c r="P2108" i="6"/>
  <c r="P2096" i="6"/>
  <c r="P4289" i="6"/>
  <c r="P2943" i="6"/>
  <c r="P2931" i="6"/>
  <c r="P2919" i="6"/>
  <c r="P2907" i="6"/>
  <c r="P2895" i="6"/>
  <c r="P2883" i="6"/>
  <c r="P2871" i="6"/>
  <c r="P2859" i="6"/>
  <c r="P2847" i="6"/>
  <c r="P2835" i="6"/>
  <c r="P2823" i="6"/>
  <c r="P2811" i="6"/>
  <c r="P2799" i="6"/>
  <c r="P2787" i="6"/>
  <c r="P2775" i="6"/>
  <c r="P2763" i="6"/>
  <c r="P2751" i="6"/>
  <c r="P2739" i="6"/>
  <c r="P2727" i="6"/>
  <c r="P2715" i="6"/>
  <c r="P2703" i="6"/>
  <c r="P2691" i="6"/>
  <c r="P2679" i="6"/>
  <c r="P2667" i="6"/>
  <c r="P2655" i="6"/>
  <c r="P2643" i="6"/>
  <c r="P2631" i="6"/>
  <c r="P2619" i="6"/>
  <c r="P2607" i="6"/>
  <c r="P2595" i="6"/>
  <c r="P2583" i="6"/>
  <c r="P2571" i="6"/>
  <c r="P2559" i="6"/>
  <c r="P2547" i="6"/>
  <c r="P2535" i="6"/>
  <c r="P2523" i="6"/>
  <c r="P2511" i="6"/>
  <c r="P2499" i="6"/>
  <c r="P2487" i="6"/>
  <c r="P2475" i="6"/>
  <c r="P2463" i="6"/>
  <c r="P2451" i="6"/>
  <c r="P2439" i="6"/>
  <c r="P2427" i="6"/>
  <c r="P2415" i="6"/>
  <c r="P2403" i="6"/>
  <c r="P2391" i="6"/>
  <c r="P2379" i="6"/>
  <c r="P2367" i="6"/>
  <c r="P2355" i="6"/>
  <c r="P2343" i="6"/>
  <c r="P2331" i="6"/>
  <c r="P2319" i="6"/>
  <c r="P2307" i="6"/>
  <c r="P2295" i="6"/>
  <c r="P2283" i="6"/>
  <c r="P2271" i="6"/>
  <c r="P2259" i="6"/>
  <c r="P2247" i="6"/>
  <c r="P2235" i="6"/>
  <c r="P2223" i="6"/>
  <c r="P2211" i="6"/>
  <c r="P2199" i="6"/>
  <c r="P2187" i="6"/>
  <c r="P2175" i="6"/>
  <c r="P2163" i="6"/>
  <c r="P2151" i="6"/>
  <c r="P2139" i="6"/>
  <c r="P2127" i="6"/>
  <c r="P2115" i="6"/>
  <c r="P2103" i="6"/>
  <c r="P2938" i="6"/>
  <c r="P2902" i="6"/>
  <c r="P2866" i="6"/>
  <c r="P2830" i="6"/>
  <c r="P2794" i="6"/>
  <c r="P2758" i="6"/>
  <c r="P2722" i="6"/>
  <c r="P2686" i="6"/>
  <c r="P2650" i="6"/>
  <c r="P2614" i="6"/>
  <c r="P2578" i="6"/>
  <c r="P2542" i="6"/>
  <c r="P2506" i="6"/>
  <c r="P2470" i="6"/>
  <c r="P2434" i="6"/>
  <c r="P2398" i="6"/>
  <c r="P2362" i="6"/>
  <c r="P2326" i="6"/>
  <c r="P2290" i="6"/>
  <c r="P2254" i="6"/>
  <c r="P2218" i="6"/>
  <c r="P2182" i="6"/>
  <c r="P2146" i="6"/>
  <c r="P2098" i="6"/>
  <c r="P2094" i="6"/>
  <c r="P2082" i="6"/>
  <c r="P2070" i="6"/>
  <c r="P2058" i="6"/>
  <c r="P2046" i="6"/>
  <c r="P2034" i="6"/>
  <c r="P2022" i="6"/>
  <c r="P2010" i="6"/>
  <c r="P1998" i="6"/>
  <c r="P1986" i="6"/>
  <c r="P1974" i="6"/>
  <c r="P1962" i="6"/>
  <c r="P1950" i="6"/>
  <c r="P1938" i="6"/>
  <c r="P1926" i="6"/>
  <c r="P1914" i="6"/>
  <c r="P1902" i="6"/>
  <c r="P1890" i="6"/>
  <c r="P1878" i="6"/>
  <c r="P1866" i="6"/>
  <c r="P1854" i="6"/>
  <c r="P1842" i="6"/>
  <c r="P1830" i="6"/>
  <c r="P1818" i="6"/>
  <c r="P1806" i="6"/>
  <c r="P1794" i="6"/>
  <c r="P1782" i="6"/>
  <c r="P1770" i="6"/>
  <c r="P1758" i="6"/>
  <c r="P1746" i="6"/>
  <c r="P1734" i="6"/>
  <c r="P1722" i="6"/>
  <c r="P1710" i="6"/>
  <c r="P1698" i="6"/>
  <c r="P1686" i="6"/>
  <c r="P1674" i="6"/>
  <c r="P1662" i="6"/>
  <c r="P1650" i="6"/>
  <c r="P1638" i="6"/>
  <c r="P1626" i="6"/>
  <c r="P1614" i="6"/>
  <c r="P1602" i="6"/>
  <c r="P1590" i="6"/>
  <c r="P1578" i="6"/>
  <c r="P1566" i="6"/>
  <c r="P1554" i="6"/>
  <c r="P1542" i="6"/>
  <c r="P1530" i="6"/>
  <c r="P1518" i="6"/>
  <c r="P1506" i="6"/>
  <c r="P1494" i="6"/>
  <c r="P1482" i="6"/>
  <c r="P1470" i="6"/>
  <c r="P1458" i="6"/>
  <c r="P1446" i="6"/>
  <c r="P1434" i="6"/>
  <c r="P1422" i="6"/>
  <c r="P1410" i="6"/>
  <c r="P1398" i="6"/>
  <c r="P1386" i="6"/>
  <c r="P1374" i="6"/>
  <c r="P1362" i="6"/>
  <c r="P1350" i="6"/>
  <c r="P1338" i="6"/>
  <c r="P1326" i="6"/>
  <c r="P1314" i="6"/>
  <c r="P1302" i="6"/>
  <c r="P1290" i="6"/>
  <c r="P1278" i="6"/>
  <c r="P1266" i="6"/>
  <c r="P1254" i="6"/>
  <c r="P1242" i="6"/>
  <c r="P1230" i="6"/>
  <c r="P2112" i="6"/>
  <c r="P2089" i="6"/>
  <c r="P2077" i="6"/>
  <c r="P2065" i="6"/>
  <c r="P2053" i="6"/>
  <c r="P2041" i="6"/>
  <c r="P2029" i="6"/>
  <c r="P2017" i="6"/>
  <c r="P2005" i="6"/>
  <c r="P1993" i="6"/>
  <c r="P1981" i="6"/>
  <c r="P1969" i="6"/>
  <c r="P1957" i="6"/>
  <c r="P1945" i="6"/>
  <c r="P1933" i="6"/>
  <c r="P1921" i="6"/>
  <c r="P1909" i="6"/>
  <c r="P1897" i="6"/>
  <c r="P1885" i="6"/>
  <c r="P1873" i="6"/>
  <c r="P1861" i="6"/>
  <c r="P1849" i="6"/>
  <c r="P1837" i="6"/>
  <c r="P1825" i="6"/>
  <c r="P1813" i="6"/>
  <c r="P1801" i="6"/>
  <c r="P1789" i="6"/>
  <c r="P1777" i="6"/>
  <c r="P1765" i="6"/>
  <c r="P1753" i="6"/>
  <c r="P1741" i="6"/>
  <c r="P1729" i="6"/>
  <c r="P1717" i="6"/>
  <c r="P1705" i="6"/>
  <c r="P1693" i="6"/>
  <c r="P1681" i="6"/>
  <c r="P1669" i="6"/>
  <c r="P1657" i="6"/>
  <c r="P1645" i="6"/>
  <c r="P1633" i="6"/>
  <c r="P1621" i="6"/>
  <c r="P1609" i="6"/>
  <c r="P1597" i="6"/>
  <c r="P1585" i="6"/>
  <c r="P1573" i="6"/>
  <c r="P1561" i="6"/>
  <c r="P1549" i="6"/>
  <c r="P1537" i="6"/>
  <c r="P1525" i="6"/>
  <c r="P1513" i="6"/>
  <c r="P1501" i="6"/>
  <c r="P1489" i="6"/>
  <c r="P1477" i="6"/>
  <c r="P1465" i="6"/>
  <c r="P1453" i="6"/>
  <c r="P1441" i="6"/>
  <c r="P1429" i="6"/>
  <c r="P1417" i="6"/>
  <c r="P1405" i="6"/>
  <c r="P1393" i="6"/>
  <c r="P1381" i="6"/>
  <c r="P1369" i="6"/>
  <c r="P1357" i="6"/>
  <c r="P1345" i="6"/>
  <c r="P1333" i="6"/>
  <c r="P1321" i="6"/>
  <c r="P1309" i="6"/>
  <c r="P1297" i="6"/>
  <c r="P1285" i="6"/>
  <c r="P1273" i="6"/>
  <c r="P1261" i="6"/>
  <c r="P1249" i="6"/>
  <c r="P1237" i="6"/>
  <c r="P1225" i="6"/>
  <c r="P2084" i="6"/>
  <c r="P2072" i="6"/>
  <c r="P2060" i="6"/>
  <c r="P2048" i="6"/>
  <c r="P2036" i="6"/>
  <c r="P2024" i="6"/>
  <c r="P2012" i="6"/>
  <c r="P2000" i="6"/>
  <c r="P1988" i="6"/>
  <c r="P1976" i="6"/>
  <c r="P1964" i="6"/>
  <c r="P1952" i="6"/>
  <c r="P1940" i="6"/>
  <c r="P1928" i="6"/>
  <c r="P1916" i="6"/>
  <c r="P1904" i="6"/>
  <c r="P1892" i="6"/>
  <c r="P1880" i="6"/>
  <c r="P1868" i="6"/>
  <c r="P1856" i="6"/>
  <c r="P1844" i="6"/>
  <c r="P1832" i="6"/>
  <c r="P1820" i="6"/>
  <c r="P1808" i="6"/>
  <c r="P1796" i="6"/>
  <c r="P1784" i="6"/>
  <c r="P1772" i="6"/>
  <c r="P1760" i="6"/>
  <c r="P1748" i="6"/>
  <c r="P1736" i="6"/>
  <c r="P1724" i="6"/>
  <c r="P1712" i="6"/>
  <c r="P1700" i="6"/>
  <c r="P1688" i="6"/>
  <c r="P1676" i="6"/>
  <c r="P1664" i="6"/>
  <c r="P1652" i="6"/>
  <c r="P1640" i="6"/>
  <c r="P1628" i="6"/>
  <c r="P1616" i="6"/>
  <c r="P1604" i="6"/>
  <c r="P1592" i="6"/>
  <c r="P1580" i="6"/>
  <c r="P1568" i="6"/>
  <c r="P1556" i="6"/>
  <c r="P1544" i="6"/>
  <c r="P1532" i="6"/>
  <c r="P1520" i="6"/>
  <c r="P1508" i="6"/>
  <c r="P1496" i="6"/>
  <c r="P1484" i="6"/>
  <c r="P1472" i="6"/>
  <c r="P1460" i="6"/>
  <c r="P1448" i="6"/>
  <c r="P1436" i="6"/>
  <c r="P1424" i="6"/>
  <c r="P1412" i="6"/>
  <c r="P1400" i="6"/>
  <c r="P1388" i="6"/>
  <c r="P1376" i="6"/>
  <c r="P1364" i="6"/>
  <c r="P1352" i="6"/>
  <c r="P1340" i="6"/>
  <c r="P2091" i="6"/>
  <c r="P2079" i="6"/>
  <c r="P2067" i="6"/>
  <c r="P2055" i="6"/>
  <c r="P2043" i="6"/>
  <c r="P2031" i="6"/>
  <c r="P2019" i="6"/>
  <c r="P2007" i="6"/>
  <c r="P1995" i="6"/>
  <c r="P1983" i="6"/>
  <c r="P1971" i="6"/>
  <c r="P1959" i="6"/>
  <c r="P1947" i="6"/>
  <c r="P1935" i="6"/>
  <c r="P1923" i="6"/>
  <c r="P1911" i="6"/>
  <c r="P1899" i="6"/>
  <c r="P1887" i="6"/>
  <c r="P1875" i="6"/>
  <c r="P1863" i="6"/>
  <c r="P1851" i="6"/>
  <c r="P1839" i="6"/>
  <c r="P1827" i="6"/>
  <c r="P1815" i="6"/>
  <c r="P1803" i="6"/>
  <c r="P1791" i="6"/>
  <c r="P1779" i="6"/>
  <c r="P1767" i="6"/>
  <c r="P1755" i="6"/>
  <c r="P1743" i="6"/>
  <c r="P1731" i="6"/>
  <c r="P1719" i="6"/>
  <c r="P1707" i="6"/>
  <c r="P1695" i="6"/>
  <c r="P1683" i="6"/>
  <c r="P1671" i="6"/>
  <c r="P1659" i="6"/>
  <c r="P1647" i="6"/>
  <c r="P1635" i="6"/>
  <c r="P1623" i="6"/>
  <c r="P1611" i="6"/>
  <c r="P1599" i="6"/>
  <c r="P1587" i="6"/>
  <c r="P1575" i="6"/>
  <c r="P1563" i="6"/>
  <c r="P1551" i="6"/>
  <c r="P1539" i="6"/>
  <c r="P1527" i="6"/>
  <c r="P1515" i="6"/>
  <c r="P1503" i="6"/>
  <c r="P1491" i="6"/>
  <c r="P1479" i="6"/>
  <c r="P1467" i="6"/>
  <c r="P1455" i="6"/>
  <c r="P1443" i="6"/>
  <c r="P1431" i="6"/>
  <c r="P1419" i="6"/>
  <c r="P1407" i="6"/>
  <c r="P1395" i="6"/>
  <c r="P1383" i="6"/>
  <c r="P1371" i="6"/>
  <c r="P1359" i="6"/>
  <c r="P1347" i="6"/>
  <c r="P1335" i="6"/>
  <c r="P1323" i="6"/>
  <c r="P1311" i="6"/>
  <c r="P1299" i="6"/>
  <c r="P1287" i="6"/>
  <c r="P1275" i="6"/>
  <c r="P1263" i="6"/>
  <c r="P1251" i="6"/>
  <c r="P1239" i="6"/>
  <c r="P1227" i="6"/>
  <c r="P1215" i="6"/>
  <c r="P2926" i="6"/>
  <c r="P2890" i="6"/>
  <c r="P2854" i="6"/>
  <c r="P2818" i="6"/>
  <c r="P2782" i="6"/>
  <c r="P2746" i="6"/>
  <c r="P2710" i="6"/>
  <c r="P2674" i="6"/>
  <c r="P2638" i="6"/>
  <c r="P2602" i="6"/>
  <c r="P2566" i="6"/>
  <c r="P2530" i="6"/>
  <c r="P2494" i="6"/>
  <c r="P2458" i="6"/>
  <c r="P2422" i="6"/>
  <c r="P2386" i="6"/>
  <c r="P2350" i="6"/>
  <c r="P2314" i="6"/>
  <c r="P2278" i="6"/>
  <c r="P2242" i="6"/>
  <c r="P2206" i="6"/>
  <c r="P2170" i="6"/>
  <c r="P2134" i="6"/>
  <c r="P2110" i="6"/>
  <c r="P2086" i="6"/>
  <c r="P2074" i="6"/>
  <c r="P2062" i="6"/>
  <c r="P2050" i="6"/>
  <c r="P2038" i="6"/>
  <c r="P2026" i="6"/>
  <c r="P2014" i="6"/>
  <c r="P2002" i="6"/>
  <c r="P1990" i="6"/>
  <c r="P1978" i="6"/>
  <c r="P1966" i="6"/>
  <c r="P1954" i="6"/>
  <c r="P1942" i="6"/>
  <c r="P1930" i="6"/>
  <c r="P1918" i="6"/>
  <c r="P1906" i="6"/>
  <c r="P1894" i="6"/>
  <c r="P1882" i="6"/>
  <c r="P1870" i="6"/>
  <c r="P1858" i="6"/>
  <c r="P1846" i="6"/>
  <c r="P1834" i="6"/>
  <c r="P1822" i="6"/>
  <c r="P1810" i="6"/>
  <c r="P1798" i="6"/>
  <c r="P1786" i="6"/>
  <c r="P1774" i="6"/>
  <c r="P1762" i="6"/>
  <c r="P1750" i="6"/>
  <c r="P1738" i="6"/>
  <c r="P1726" i="6"/>
  <c r="P1714" i="6"/>
  <c r="P1702" i="6"/>
  <c r="P1690" i="6"/>
  <c r="P1678" i="6"/>
  <c r="P1666" i="6"/>
  <c r="P1654" i="6"/>
  <c r="P1642" i="6"/>
  <c r="P1630" i="6"/>
  <c r="P1618" i="6"/>
  <c r="P1606" i="6"/>
  <c r="P1594" i="6"/>
  <c r="P1582" i="6"/>
  <c r="P1570" i="6"/>
  <c r="P1558" i="6"/>
  <c r="P1546" i="6"/>
  <c r="P1534" i="6"/>
  <c r="P1522" i="6"/>
  <c r="P1510" i="6"/>
  <c r="P1498" i="6"/>
  <c r="P1486" i="6"/>
  <c r="P1474" i="6"/>
  <c r="P1462" i="6"/>
  <c r="P1450" i="6"/>
  <c r="P1438" i="6"/>
  <c r="P1426" i="6"/>
  <c r="P1414" i="6"/>
  <c r="P1402" i="6"/>
  <c r="P1390" i="6"/>
  <c r="P1378" i="6"/>
  <c r="P1366" i="6"/>
  <c r="P1354" i="6"/>
  <c r="P1342" i="6"/>
  <c r="P1330" i="6"/>
  <c r="P1318" i="6"/>
  <c r="P1306" i="6"/>
  <c r="P1294" i="6"/>
  <c r="P1282" i="6"/>
  <c r="P1270" i="6"/>
  <c r="P1258" i="6"/>
  <c r="P1246" i="6"/>
  <c r="P1234" i="6"/>
  <c r="P1222" i="6"/>
  <c r="P2093" i="6"/>
  <c r="P2081" i="6"/>
  <c r="P2069" i="6"/>
  <c r="P2057" i="6"/>
  <c r="P2045" i="6"/>
  <c r="P2033" i="6"/>
  <c r="P2021" i="6"/>
  <c r="P2009" i="6"/>
  <c r="P1997" i="6"/>
  <c r="P1985" i="6"/>
  <c r="P1973" i="6"/>
  <c r="P1961" i="6"/>
  <c r="P1949" i="6"/>
  <c r="P1937" i="6"/>
  <c r="P1925" i="6"/>
  <c r="P1913" i="6"/>
  <c r="P1901" i="6"/>
  <c r="P1889" i="6"/>
  <c r="P1877" i="6"/>
  <c r="P1865" i="6"/>
  <c r="P1853" i="6"/>
  <c r="P1841" i="6"/>
  <c r="P1829" i="6"/>
  <c r="P1817" i="6"/>
  <c r="P1805" i="6"/>
  <c r="P1793" i="6"/>
  <c r="P1781" i="6"/>
  <c r="P1769" i="6"/>
  <c r="P1757" i="6"/>
  <c r="P1745" i="6"/>
  <c r="P1733" i="6"/>
  <c r="P1721" i="6"/>
  <c r="P1709" i="6"/>
  <c r="P1697" i="6"/>
  <c r="P1685" i="6"/>
  <c r="P1673" i="6"/>
  <c r="P1661" i="6"/>
  <c r="P1649" i="6"/>
  <c r="P1637" i="6"/>
  <c r="P1625" i="6"/>
  <c r="P1613" i="6"/>
  <c r="P1601" i="6"/>
  <c r="P1589" i="6"/>
  <c r="P1577" i="6"/>
  <c r="P1565" i="6"/>
  <c r="P1553" i="6"/>
  <c r="P1541" i="6"/>
  <c r="P1529" i="6"/>
  <c r="P1517" i="6"/>
  <c r="P1505" i="6"/>
  <c r="P1493" i="6"/>
  <c r="P1481" i="6"/>
  <c r="P1469" i="6"/>
  <c r="P1457" i="6"/>
  <c r="P1445" i="6"/>
  <c r="P1433" i="6"/>
  <c r="P1421" i="6"/>
  <c r="P1409" i="6"/>
  <c r="P1397" i="6"/>
  <c r="P1385" i="6"/>
  <c r="P1373" i="6"/>
  <c r="P1361" i="6"/>
  <c r="P1349" i="6"/>
  <c r="P1337" i="6"/>
  <c r="P1325" i="6"/>
  <c r="P1313" i="6"/>
  <c r="P1301" i="6"/>
  <c r="P1289" i="6"/>
  <c r="P1277" i="6"/>
  <c r="P1265" i="6"/>
  <c r="P1253" i="6"/>
  <c r="P1241" i="6"/>
  <c r="P1229" i="6"/>
  <c r="P1217" i="6"/>
  <c r="P2088" i="6"/>
  <c r="P2076" i="6"/>
  <c r="P2064" i="6"/>
  <c r="P2052" i="6"/>
  <c r="P2040" i="6"/>
  <c r="P2028" i="6"/>
  <c r="P2016" i="6"/>
  <c r="P2004" i="6"/>
  <c r="P1992" i="6"/>
  <c r="P1980" i="6"/>
  <c r="P1968" i="6"/>
  <c r="P1956" i="6"/>
  <c r="P1944" i="6"/>
  <c r="P1932" i="6"/>
  <c r="P1920" i="6"/>
  <c r="P1908" i="6"/>
  <c r="P1896" i="6"/>
  <c r="P1884" i="6"/>
  <c r="P1872" i="6"/>
  <c r="P1860" i="6"/>
  <c r="P1848" i="6"/>
  <c r="P1836" i="6"/>
  <c r="P1824" i="6"/>
  <c r="P1812" i="6"/>
  <c r="P1800" i="6"/>
  <c r="P1788" i="6"/>
  <c r="P1776" i="6"/>
  <c r="P1764" i="6"/>
  <c r="P1752" i="6"/>
  <c r="P1740" i="6"/>
  <c r="P1728" i="6"/>
  <c r="P1716" i="6"/>
  <c r="P1704" i="6"/>
  <c r="P1692" i="6"/>
  <c r="P1680" i="6"/>
  <c r="P1668" i="6"/>
  <c r="P1656" i="6"/>
  <c r="P1644" i="6"/>
  <c r="P1632" i="6"/>
  <c r="P1620" i="6"/>
  <c r="P1608" i="6"/>
  <c r="P1596" i="6"/>
  <c r="P1584" i="6"/>
  <c r="P1572" i="6"/>
  <c r="P1560" i="6"/>
  <c r="P1548" i="6"/>
  <c r="P1536" i="6"/>
  <c r="P1524" i="6"/>
  <c r="P1512" i="6"/>
  <c r="P1500" i="6"/>
  <c r="P1488" i="6"/>
  <c r="P1476" i="6"/>
  <c r="P1464" i="6"/>
  <c r="P1452" i="6"/>
  <c r="P1440" i="6"/>
  <c r="P1428" i="6"/>
  <c r="P1416" i="6"/>
  <c r="P1404" i="6"/>
  <c r="P1392" i="6"/>
  <c r="P1380" i="6"/>
  <c r="P1368" i="6"/>
  <c r="P1356" i="6"/>
  <c r="P1344" i="6"/>
  <c r="P1332" i="6"/>
  <c r="P1320" i="6"/>
  <c r="P1308" i="6"/>
  <c r="P1296" i="6"/>
  <c r="P1284" i="6"/>
  <c r="P1272" i="6"/>
  <c r="P1260" i="6"/>
  <c r="P1248" i="6"/>
  <c r="P1236" i="6"/>
  <c r="P1224" i="6"/>
  <c r="P2095" i="6"/>
  <c r="P2083" i="6"/>
  <c r="P2071" i="6"/>
  <c r="P2059" i="6"/>
  <c r="P2047" i="6"/>
  <c r="P2035" i="6"/>
  <c r="P2023" i="6"/>
  <c r="P2011" i="6"/>
  <c r="P1999" i="6"/>
  <c r="P1987" i="6"/>
  <c r="P1975" i="6"/>
  <c r="P1963" i="6"/>
  <c r="P1951" i="6"/>
  <c r="P1939" i="6"/>
  <c r="P1927" i="6"/>
  <c r="P1915" i="6"/>
  <c r="P1903" i="6"/>
  <c r="P1891" i="6"/>
  <c r="P1879" i="6"/>
  <c r="P1867" i="6"/>
  <c r="P1855" i="6"/>
  <c r="P1843" i="6"/>
  <c r="P1831" i="6"/>
  <c r="P1819" i="6"/>
  <c r="P1807" i="6"/>
  <c r="P1795" i="6"/>
  <c r="P1783" i="6"/>
  <c r="P1771" i="6"/>
  <c r="P1759" i="6"/>
  <c r="P1747" i="6"/>
  <c r="P1735" i="6"/>
  <c r="P1723" i="6"/>
  <c r="P1711" i="6"/>
  <c r="P1699" i="6"/>
  <c r="P1687" i="6"/>
  <c r="P1675" i="6"/>
  <c r="P1663" i="6"/>
  <c r="P1651" i="6"/>
  <c r="P1639" i="6"/>
  <c r="P1627" i="6"/>
  <c r="P1615" i="6"/>
  <c r="P1603" i="6"/>
  <c r="P1591" i="6"/>
  <c r="P1579" i="6"/>
  <c r="P1567" i="6"/>
  <c r="P1555" i="6"/>
  <c r="P1543" i="6"/>
  <c r="P1531" i="6"/>
  <c r="P1519" i="6"/>
  <c r="P1507" i="6"/>
  <c r="P1495" i="6"/>
  <c r="P1483" i="6"/>
  <c r="P1471" i="6"/>
  <c r="P1459" i="6"/>
  <c r="P1447" i="6"/>
  <c r="P1435" i="6"/>
  <c r="P1423" i="6"/>
  <c r="P1411" i="6"/>
  <c r="P1399" i="6"/>
  <c r="P1387" i="6"/>
  <c r="P1375" i="6"/>
  <c r="P1363" i="6"/>
  <c r="P1351" i="6"/>
  <c r="P1339" i="6"/>
  <c r="P1327" i="6"/>
  <c r="P1315" i="6"/>
  <c r="P1303" i="6"/>
  <c r="P1291" i="6"/>
  <c r="P1279" i="6"/>
  <c r="P1267" i="6"/>
  <c r="P1255" i="6"/>
  <c r="P1243" i="6"/>
  <c r="P1231" i="6"/>
  <c r="P1219" i="6"/>
  <c r="P4253" i="6"/>
  <c r="P2950" i="6"/>
  <c r="P2914" i="6"/>
  <c r="P2878" i="6"/>
  <c r="P2842" i="6"/>
  <c r="P2806" i="6"/>
  <c r="P2770" i="6"/>
  <c r="P2734" i="6"/>
  <c r="P2698" i="6"/>
  <c r="P2662" i="6"/>
  <c r="P2626" i="6"/>
  <c r="P2590" i="6"/>
  <c r="P2554" i="6"/>
  <c r="P2518" i="6"/>
  <c r="P2482" i="6"/>
  <c r="P2446" i="6"/>
  <c r="P2410" i="6"/>
  <c r="P2374" i="6"/>
  <c r="P2338" i="6"/>
  <c r="P2302" i="6"/>
  <c r="P2266" i="6"/>
  <c r="P2230" i="6"/>
  <c r="P2194" i="6"/>
  <c r="P2158" i="6"/>
  <c r="P2122" i="6"/>
  <c r="P2090" i="6"/>
  <c r="P2078" i="6"/>
  <c r="P2066" i="6"/>
  <c r="P2054" i="6"/>
  <c r="P2042" i="6"/>
  <c r="P2030" i="6"/>
  <c r="P2018" i="6"/>
  <c r="P2006" i="6"/>
  <c r="P1994" i="6"/>
  <c r="P1982" i="6"/>
  <c r="P1970" i="6"/>
  <c r="P1958" i="6"/>
  <c r="P1946" i="6"/>
  <c r="P1934" i="6"/>
  <c r="P1922" i="6"/>
  <c r="P1910" i="6"/>
  <c r="P1898" i="6"/>
  <c r="P1886" i="6"/>
  <c r="P1874" i="6"/>
  <c r="P1862" i="6"/>
  <c r="P1850" i="6"/>
  <c r="P1838" i="6"/>
  <c r="P1826" i="6"/>
  <c r="P1814" i="6"/>
  <c r="P1802" i="6"/>
  <c r="P1790" i="6"/>
  <c r="P1778" i="6"/>
  <c r="P1766" i="6"/>
  <c r="P1754" i="6"/>
  <c r="P1742" i="6"/>
  <c r="P1730" i="6"/>
  <c r="P1718" i="6"/>
  <c r="P1706" i="6"/>
  <c r="P1694" i="6"/>
  <c r="P1682" i="6"/>
  <c r="P1670" i="6"/>
  <c r="P1658" i="6"/>
  <c r="P1646" i="6"/>
  <c r="P1634" i="6"/>
  <c r="P1622" i="6"/>
  <c r="P1610" i="6"/>
  <c r="P1598" i="6"/>
  <c r="P1586" i="6"/>
  <c r="P1574" i="6"/>
  <c r="P1562" i="6"/>
  <c r="P1550" i="6"/>
  <c r="P1538" i="6"/>
  <c r="P1526" i="6"/>
  <c r="P1514" i="6"/>
  <c r="P1502" i="6"/>
  <c r="P1490" i="6"/>
  <c r="P1478" i="6"/>
  <c r="P1466" i="6"/>
  <c r="P1454" i="6"/>
  <c r="P1442" i="6"/>
  <c r="P1430" i="6"/>
  <c r="P1418" i="6"/>
  <c r="P1406" i="6"/>
  <c r="P1394" i="6"/>
  <c r="P1382" i="6"/>
  <c r="P1370" i="6"/>
  <c r="P1358" i="6"/>
  <c r="P1346" i="6"/>
  <c r="P1334" i="6"/>
  <c r="P1322" i="6"/>
  <c r="P1310" i="6"/>
  <c r="P1298" i="6"/>
  <c r="P1286" i="6"/>
  <c r="P1274" i="6"/>
  <c r="P1262" i="6"/>
  <c r="P1250" i="6"/>
  <c r="P1238" i="6"/>
  <c r="P1226" i="6"/>
  <c r="P1214" i="6"/>
  <c r="P2100" i="6"/>
  <c r="P2085" i="6"/>
  <c r="P2073" i="6"/>
  <c r="P2061" i="6"/>
  <c r="P2049" i="6"/>
  <c r="P2037" i="6"/>
  <c r="P2025" i="6"/>
  <c r="P2013" i="6"/>
  <c r="P2001" i="6"/>
  <c r="P1989" i="6"/>
  <c r="P1977" i="6"/>
  <c r="P1965" i="6"/>
  <c r="P1953" i="6"/>
  <c r="P1941" i="6"/>
  <c r="P1929" i="6"/>
  <c r="P1917" i="6"/>
  <c r="P1905" i="6"/>
  <c r="P1893" i="6"/>
  <c r="P1881" i="6"/>
  <c r="P1869" i="6"/>
  <c r="P1857" i="6"/>
  <c r="P1845" i="6"/>
  <c r="P1833" i="6"/>
  <c r="P1821" i="6"/>
  <c r="P1809" i="6"/>
  <c r="P1797" i="6"/>
  <c r="P1785" i="6"/>
  <c r="P1773" i="6"/>
  <c r="P1761" i="6"/>
  <c r="P1749" i="6"/>
  <c r="P1737" i="6"/>
  <c r="P1725" i="6"/>
  <c r="P1713" i="6"/>
  <c r="P1701" i="6"/>
  <c r="P1689" i="6"/>
  <c r="P1677" i="6"/>
  <c r="P1665" i="6"/>
  <c r="P1653" i="6"/>
  <c r="P1641" i="6"/>
  <c r="P1629" i="6"/>
  <c r="P1617" i="6"/>
  <c r="P1605" i="6"/>
  <c r="P1593" i="6"/>
  <c r="P1581" i="6"/>
  <c r="P1569" i="6"/>
  <c r="P1557" i="6"/>
  <c r="P1545" i="6"/>
  <c r="P1533" i="6"/>
  <c r="P1521" i="6"/>
  <c r="P1509" i="6"/>
  <c r="P1497" i="6"/>
  <c r="P1485" i="6"/>
  <c r="P1473" i="6"/>
  <c r="P1461" i="6"/>
  <c r="P1449" i="6"/>
  <c r="P1437" i="6"/>
  <c r="P1425" i="6"/>
  <c r="P1413" i="6"/>
  <c r="P1401" i="6"/>
  <c r="P1389" i="6"/>
  <c r="P1377" i="6"/>
  <c r="P1365" i="6"/>
  <c r="P1353" i="6"/>
  <c r="P1341" i="6"/>
  <c r="P1329" i="6"/>
  <c r="P1317" i="6"/>
  <c r="P1305" i="6"/>
  <c r="P1293" i="6"/>
  <c r="P1281" i="6"/>
  <c r="P1269" i="6"/>
  <c r="P1257" i="6"/>
  <c r="P1245" i="6"/>
  <c r="P1233" i="6"/>
  <c r="P1221" i="6"/>
  <c r="P2063" i="6"/>
  <c r="P2027" i="6"/>
  <c r="P1991" i="6"/>
  <c r="P1955" i="6"/>
  <c r="P1919" i="6"/>
  <c r="P1883" i="6"/>
  <c r="P1847" i="6"/>
  <c r="P1811" i="6"/>
  <c r="P1775" i="6"/>
  <c r="P1739" i="6"/>
  <c r="P1703" i="6"/>
  <c r="P1667" i="6"/>
  <c r="P1631" i="6"/>
  <c r="P1595" i="6"/>
  <c r="P1559" i="6"/>
  <c r="P1523" i="6"/>
  <c r="P1487" i="6"/>
  <c r="P1451" i="6"/>
  <c r="P1415" i="6"/>
  <c r="P1379" i="6"/>
  <c r="P1343" i="6"/>
  <c r="P1203" i="6"/>
  <c r="P1191" i="6"/>
  <c r="P1179" i="6"/>
  <c r="P1167" i="6"/>
  <c r="P1155" i="6"/>
  <c r="P1143" i="6"/>
  <c r="P1131" i="6"/>
  <c r="P1119" i="6"/>
  <c r="P1107" i="6"/>
  <c r="P1095" i="6"/>
  <c r="P1083" i="6"/>
  <c r="P1071" i="6"/>
  <c r="P1059" i="6"/>
  <c r="P1047" i="6"/>
  <c r="P1035" i="6"/>
  <c r="P1023" i="6"/>
  <c r="P1011" i="6"/>
  <c r="P999" i="6"/>
  <c r="P987" i="6"/>
  <c r="P975" i="6"/>
  <c r="P963" i="6"/>
  <c r="P951" i="6"/>
  <c r="P939" i="6"/>
  <c r="P927" i="6"/>
  <c r="P915" i="6"/>
  <c r="P903" i="6"/>
  <c r="P891" i="6"/>
  <c r="P879" i="6"/>
  <c r="P867" i="6"/>
  <c r="P855" i="6"/>
  <c r="P843" i="6"/>
  <c r="P831" i="6"/>
  <c r="P819" i="6"/>
  <c r="P807" i="6"/>
  <c r="P795" i="6"/>
  <c r="P783" i="6"/>
  <c r="P771" i="6"/>
  <c r="P759" i="6"/>
  <c r="P747" i="6"/>
  <c r="P735" i="6"/>
  <c r="P723" i="6"/>
  <c r="P711" i="6"/>
  <c r="P699" i="6"/>
  <c r="P687" i="6"/>
  <c r="P675" i="6"/>
  <c r="P663" i="6"/>
  <c r="P651" i="6"/>
  <c r="P639" i="6"/>
  <c r="P627" i="6"/>
  <c r="P615" i="6"/>
  <c r="P603" i="6"/>
  <c r="P591" i="6"/>
  <c r="P579" i="6"/>
  <c r="P567" i="6"/>
  <c r="P555" i="6"/>
  <c r="P543" i="6"/>
  <c r="P531" i="6"/>
  <c r="P519" i="6"/>
  <c r="P507" i="6"/>
  <c r="P495" i="6"/>
  <c r="P1328" i="6"/>
  <c r="P1316" i="6"/>
  <c r="P1304" i="6"/>
  <c r="P1292" i="6"/>
  <c r="P1280" i="6"/>
  <c r="P1268" i="6"/>
  <c r="P1256" i="6"/>
  <c r="P1244" i="6"/>
  <c r="P1232" i="6"/>
  <c r="P1220" i="6"/>
  <c r="P1210" i="6"/>
  <c r="P1198" i="6"/>
  <c r="P1186" i="6"/>
  <c r="P1174" i="6"/>
  <c r="P1162" i="6"/>
  <c r="P1150" i="6"/>
  <c r="P1138" i="6"/>
  <c r="P1126" i="6"/>
  <c r="P1114" i="6"/>
  <c r="P1102" i="6"/>
  <c r="P1090" i="6"/>
  <c r="P1078" i="6"/>
  <c r="P1066" i="6"/>
  <c r="P1054" i="6"/>
  <c r="P1042" i="6"/>
  <c r="P1030" i="6"/>
  <c r="P1018" i="6"/>
  <c r="P1006" i="6"/>
  <c r="P994" i="6"/>
  <c r="P982" i="6"/>
  <c r="P970" i="6"/>
  <c r="P958" i="6"/>
  <c r="P946" i="6"/>
  <c r="P934" i="6"/>
  <c r="P922" i="6"/>
  <c r="P910" i="6"/>
  <c r="P898" i="6"/>
  <c r="P886" i="6"/>
  <c r="P874" i="6"/>
  <c r="P862" i="6"/>
  <c r="P850" i="6"/>
  <c r="P838" i="6"/>
  <c r="P826" i="6"/>
  <c r="P1205" i="6"/>
  <c r="P1193" i="6"/>
  <c r="P1181" i="6"/>
  <c r="P1169" i="6"/>
  <c r="P1157" i="6"/>
  <c r="P1145" i="6"/>
  <c r="P1133" i="6"/>
  <c r="P1121" i="6"/>
  <c r="P1109" i="6"/>
  <c r="P1097" i="6"/>
  <c r="P1085" i="6"/>
  <c r="P1073" i="6"/>
  <c r="P1061" i="6"/>
  <c r="P1049" i="6"/>
  <c r="P1037" i="6"/>
  <c r="P1025" i="6"/>
  <c r="P1013" i="6"/>
  <c r="P1001" i="6"/>
  <c r="P989" i="6"/>
  <c r="P977" i="6"/>
  <c r="P965" i="6"/>
  <c r="P953" i="6"/>
  <c r="P941" i="6"/>
  <c r="P929" i="6"/>
  <c r="P917" i="6"/>
  <c r="P905" i="6"/>
  <c r="P893" i="6"/>
  <c r="P881" i="6"/>
  <c r="P869" i="6"/>
  <c r="P857" i="6"/>
  <c r="P845" i="6"/>
  <c r="P833" i="6"/>
  <c r="P821" i="6"/>
  <c r="P809" i="6"/>
  <c r="P797" i="6"/>
  <c r="P785" i="6"/>
  <c r="P773" i="6"/>
  <c r="P761" i="6"/>
  <c r="P749" i="6"/>
  <c r="P737" i="6"/>
  <c r="P725" i="6"/>
  <c r="P713" i="6"/>
  <c r="P701" i="6"/>
  <c r="P689" i="6"/>
  <c r="P677" i="6"/>
  <c r="P665" i="6"/>
  <c r="P653" i="6"/>
  <c r="P641" i="6"/>
  <c r="P629" i="6"/>
  <c r="P617" i="6"/>
  <c r="P605" i="6"/>
  <c r="P593" i="6"/>
  <c r="P581" i="6"/>
  <c r="P569" i="6"/>
  <c r="P557" i="6"/>
  <c r="P545" i="6"/>
  <c r="P533" i="6"/>
  <c r="P521" i="6"/>
  <c r="P509" i="6"/>
  <c r="P497" i="6"/>
  <c r="P2068" i="6"/>
  <c r="P2032" i="6"/>
  <c r="P1996" i="6"/>
  <c r="P1960" i="6"/>
  <c r="P1924" i="6"/>
  <c r="P1888" i="6"/>
  <c r="P1852" i="6"/>
  <c r="P1816" i="6"/>
  <c r="P1780" i="6"/>
  <c r="P1744" i="6"/>
  <c r="P1708" i="6"/>
  <c r="P1672" i="6"/>
  <c r="P1636" i="6"/>
  <c r="P1600" i="6"/>
  <c r="P1564" i="6"/>
  <c r="P1528" i="6"/>
  <c r="P1492" i="6"/>
  <c r="P1456" i="6"/>
  <c r="P1420" i="6"/>
  <c r="P1384" i="6"/>
  <c r="P1348" i="6"/>
  <c r="P1212" i="6"/>
  <c r="P1200" i="6"/>
  <c r="P1188" i="6"/>
  <c r="P1176" i="6"/>
  <c r="P1164" i="6"/>
  <c r="P1152" i="6"/>
  <c r="P1140" i="6"/>
  <c r="P1128" i="6"/>
  <c r="P1116" i="6"/>
  <c r="P1104" i="6"/>
  <c r="P1092" i="6"/>
  <c r="P1080" i="6"/>
  <c r="P1068" i="6"/>
  <c r="P1056" i="6"/>
  <c r="P1044" i="6"/>
  <c r="P1032" i="6"/>
  <c r="P1020" i="6"/>
  <c r="P1008" i="6"/>
  <c r="P996" i="6"/>
  <c r="P984" i="6"/>
  <c r="P972" i="6"/>
  <c r="P960" i="6"/>
  <c r="P948" i="6"/>
  <c r="P936" i="6"/>
  <c r="P924" i="6"/>
  <c r="P912" i="6"/>
  <c r="P900" i="6"/>
  <c r="P888" i="6"/>
  <c r="P876" i="6"/>
  <c r="P864" i="6"/>
  <c r="P852" i="6"/>
  <c r="P840" i="6"/>
  <c r="P828" i="6"/>
  <c r="P816" i="6"/>
  <c r="P804" i="6"/>
  <c r="P792" i="6"/>
  <c r="P780" i="6"/>
  <c r="P768" i="6"/>
  <c r="P756" i="6"/>
  <c r="P744" i="6"/>
  <c r="P732" i="6"/>
  <c r="P720" i="6"/>
  <c r="P708" i="6"/>
  <c r="P696" i="6"/>
  <c r="P684" i="6"/>
  <c r="P672" i="6"/>
  <c r="P660" i="6"/>
  <c r="P648" i="6"/>
  <c r="P636" i="6"/>
  <c r="P624" i="6"/>
  <c r="P612" i="6"/>
  <c r="P600" i="6"/>
  <c r="P588" i="6"/>
  <c r="P576" i="6"/>
  <c r="P564" i="6"/>
  <c r="P552" i="6"/>
  <c r="P540" i="6"/>
  <c r="P528" i="6"/>
  <c r="P516" i="6"/>
  <c r="P504" i="6"/>
  <c r="P492" i="6"/>
  <c r="P2075" i="6"/>
  <c r="P2039" i="6"/>
  <c r="P2003" i="6"/>
  <c r="P1967" i="6"/>
  <c r="P1931" i="6"/>
  <c r="P1895" i="6"/>
  <c r="P1859" i="6"/>
  <c r="P1823" i="6"/>
  <c r="P1787" i="6"/>
  <c r="P1751" i="6"/>
  <c r="P1715" i="6"/>
  <c r="P1679" i="6"/>
  <c r="P1643" i="6"/>
  <c r="P1607" i="6"/>
  <c r="P1571" i="6"/>
  <c r="P1535" i="6"/>
  <c r="P1499" i="6"/>
  <c r="P1463" i="6"/>
  <c r="P1427" i="6"/>
  <c r="P1391" i="6"/>
  <c r="P1355" i="6"/>
  <c r="P1207" i="6"/>
  <c r="P1195" i="6"/>
  <c r="P1183" i="6"/>
  <c r="P1171" i="6"/>
  <c r="P1159" i="6"/>
  <c r="P1147" i="6"/>
  <c r="P1135" i="6"/>
  <c r="P1123" i="6"/>
  <c r="P1111" i="6"/>
  <c r="P1099" i="6"/>
  <c r="P1087" i="6"/>
  <c r="P1075" i="6"/>
  <c r="P1063" i="6"/>
  <c r="P1051" i="6"/>
  <c r="P1039" i="6"/>
  <c r="P1027" i="6"/>
  <c r="P1015" i="6"/>
  <c r="P1003" i="6"/>
  <c r="P991" i="6"/>
  <c r="P979" i="6"/>
  <c r="P967" i="6"/>
  <c r="P955" i="6"/>
  <c r="P943" i="6"/>
  <c r="P931" i="6"/>
  <c r="P919" i="6"/>
  <c r="P907" i="6"/>
  <c r="P895" i="6"/>
  <c r="P883" i="6"/>
  <c r="P871" i="6"/>
  <c r="P859" i="6"/>
  <c r="P847" i="6"/>
  <c r="P835" i="6"/>
  <c r="P823" i="6"/>
  <c r="P811" i="6"/>
  <c r="P799" i="6"/>
  <c r="P787" i="6"/>
  <c r="P775" i="6"/>
  <c r="P763" i="6"/>
  <c r="P751" i="6"/>
  <c r="P739" i="6"/>
  <c r="P727" i="6"/>
  <c r="P715" i="6"/>
  <c r="P703" i="6"/>
  <c r="P691" i="6"/>
  <c r="P679" i="6"/>
  <c r="P667" i="6"/>
  <c r="P655" i="6"/>
  <c r="P1202" i="6"/>
  <c r="P1190" i="6"/>
  <c r="P1178" i="6"/>
  <c r="P1166" i="6"/>
  <c r="P1154" i="6"/>
  <c r="P1142" i="6"/>
  <c r="P1130" i="6"/>
  <c r="P1118" i="6"/>
  <c r="P1106" i="6"/>
  <c r="P1094" i="6"/>
  <c r="P1082" i="6"/>
  <c r="P1070" i="6"/>
  <c r="P1058" i="6"/>
  <c r="P1046" i="6"/>
  <c r="P1034" i="6"/>
  <c r="P1022" i="6"/>
  <c r="P1010" i="6"/>
  <c r="P998" i="6"/>
  <c r="P986" i="6"/>
  <c r="P974" i="6"/>
  <c r="P962" i="6"/>
  <c r="P950" i="6"/>
  <c r="P938" i="6"/>
  <c r="P926" i="6"/>
  <c r="P914" i="6"/>
  <c r="P902" i="6"/>
  <c r="P890" i="6"/>
  <c r="P878" i="6"/>
  <c r="P866" i="6"/>
  <c r="P854" i="6"/>
  <c r="P842" i="6"/>
  <c r="P830" i="6"/>
  <c r="P818" i="6"/>
  <c r="P806" i="6"/>
  <c r="P794" i="6"/>
  <c r="P782" i="6"/>
  <c r="P770" i="6"/>
  <c r="P758" i="6"/>
  <c r="P746" i="6"/>
  <c r="P734" i="6"/>
  <c r="P722" i="6"/>
  <c r="P710" i="6"/>
  <c r="P698" i="6"/>
  <c r="P686" i="6"/>
  <c r="P674" i="6"/>
  <c r="P662" i="6"/>
  <c r="P650" i="6"/>
  <c r="P638" i="6"/>
  <c r="P626" i="6"/>
  <c r="P614" i="6"/>
  <c r="P602" i="6"/>
  <c r="P590" i="6"/>
  <c r="P578" i="6"/>
  <c r="P566" i="6"/>
  <c r="P554" i="6"/>
  <c r="P542" i="6"/>
  <c r="P530" i="6"/>
  <c r="P518" i="6"/>
  <c r="P506" i="6"/>
  <c r="P494" i="6"/>
  <c r="P1218" i="6"/>
  <c r="P1209" i="6"/>
  <c r="P1197" i="6"/>
  <c r="P1185" i="6"/>
  <c r="P1173" i="6"/>
  <c r="P1161" i="6"/>
  <c r="P1149" i="6"/>
  <c r="P1137" i="6"/>
  <c r="P1125" i="6"/>
  <c r="P1113" i="6"/>
  <c r="P1101" i="6"/>
  <c r="P1089" i="6"/>
  <c r="P1077" i="6"/>
  <c r="P1065" i="6"/>
  <c r="P1053" i="6"/>
  <c r="P1041" i="6"/>
  <c r="P1029" i="6"/>
  <c r="P1017" i="6"/>
  <c r="P1005" i="6"/>
  <c r="P993" i="6"/>
  <c r="P981" i="6"/>
  <c r="P969" i="6"/>
  <c r="P957" i="6"/>
  <c r="P945" i="6"/>
  <c r="P933" i="6"/>
  <c r="P921" i="6"/>
  <c r="P909" i="6"/>
  <c r="P897" i="6"/>
  <c r="P885" i="6"/>
  <c r="P873" i="6"/>
  <c r="P861" i="6"/>
  <c r="P849" i="6"/>
  <c r="P837" i="6"/>
  <c r="P825" i="6"/>
  <c r="P813" i="6"/>
  <c r="P801" i="6"/>
  <c r="P789" i="6"/>
  <c r="P777" i="6"/>
  <c r="P765" i="6"/>
  <c r="P753" i="6"/>
  <c r="P741" i="6"/>
  <c r="P729" i="6"/>
  <c r="P717" i="6"/>
  <c r="P705" i="6"/>
  <c r="P693" i="6"/>
  <c r="P681" i="6"/>
  <c r="P669" i="6"/>
  <c r="P657" i="6"/>
  <c r="P645" i="6"/>
  <c r="P633" i="6"/>
  <c r="P621" i="6"/>
  <c r="P609" i="6"/>
  <c r="P597" i="6"/>
  <c r="P585" i="6"/>
  <c r="P573" i="6"/>
  <c r="P561" i="6"/>
  <c r="P549" i="6"/>
  <c r="P537" i="6"/>
  <c r="P525" i="6"/>
  <c r="P513" i="6"/>
  <c r="P501" i="6"/>
  <c r="P489" i="6"/>
  <c r="P2080" i="6"/>
  <c r="P2044" i="6"/>
  <c r="P2008" i="6"/>
  <c r="P1972" i="6"/>
  <c r="P1936" i="6"/>
  <c r="P1900" i="6"/>
  <c r="P1864" i="6"/>
  <c r="P1828" i="6"/>
  <c r="P1792" i="6"/>
  <c r="P1756" i="6"/>
  <c r="P1720" i="6"/>
  <c r="P1684" i="6"/>
  <c r="P1648" i="6"/>
  <c r="P1612" i="6"/>
  <c r="P1576" i="6"/>
  <c r="P1540" i="6"/>
  <c r="P1504" i="6"/>
  <c r="P1468" i="6"/>
  <c r="P1432" i="6"/>
  <c r="P1396" i="6"/>
  <c r="P1360" i="6"/>
  <c r="P1319" i="6"/>
  <c r="P1307" i="6"/>
  <c r="P1295" i="6"/>
  <c r="P1283" i="6"/>
  <c r="P1271" i="6"/>
  <c r="P1259" i="6"/>
  <c r="P1247" i="6"/>
  <c r="P1235" i="6"/>
  <c r="P1223" i="6"/>
  <c r="P1204" i="6"/>
  <c r="P1192" i="6"/>
  <c r="P1180" i="6"/>
  <c r="P1168" i="6"/>
  <c r="P1156" i="6"/>
  <c r="P1144" i="6"/>
  <c r="P1132" i="6"/>
  <c r="P1120" i="6"/>
  <c r="P1108" i="6"/>
  <c r="P1096" i="6"/>
  <c r="P1084" i="6"/>
  <c r="P1072" i="6"/>
  <c r="P1060" i="6"/>
  <c r="P1048" i="6"/>
  <c r="P1036" i="6"/>
  <c r="P1024" i="6"/>
  <c r="P1012" i="6"/>
  <c r="P1000" i="6"/>
  <c r="P988" i="6"/>
  <c r="P976" i="6"/>
  <c r="P964" i="6"/>
  <c r="P952" i="6"/>
  <c r="P940" i="6"/>
  <c r="P928" i="6"/>
  <c r="P916" i="6"/>
  <c r="P904" i="6"/>
  <c r="P892" i="6"/>
  <c r="P880" i="6"/>
  <c r="P868" i="6"/>
  <c r="P856" i="6"/>
  <c r="P844" i="6"/>
  <c r="P832" i="6"/>
  <c r="P820" i="6"/>
  <c r="P808" i="6"/>
  <c r="P796" i="6"/>
  <c r="P784" i="6"/>
  <c r="P772" i="6"/>
  <c r="P760" i="6"/>
  <c r="P748" i="6"/>
  <c r="P736" i="6"/>
  <c r="P724" i="6"/>
  <c r="P712" i="6"/>
  <c r="P700" i="6"/>
  <c r="P688" i="6"/>
  <c r="P676" i="6"/>
  <c r="P664" i="6"/>
  <c r="P652" i="6"/>
  <c r="P640" i="6"/>
  <c r="P628" i="6"/>
  <c r="P616" i="6"/>
  <c r="P604" i="6"/>
  <c r="P592" i="6"/>
  <c r="P580" i="6"/>
  <c r="P568" i="6"/>
  <c r="P556" i="6"/>
  <c r="P544" i="6"/>
  <c r="P532" i="6"/>
  <c r="P520" i="6"/>
  <c r="P508" i="6"/>
  <c r="P496" i="6"/>
  <c r="P484" i="6"/>
  <c r="P2087" i="6"/>
  <c r="P2051" i="6"/>
  <c r="P2015" i="6"/>
  <c r="P1979" i="6"/>
  <c r="P1943" i="6"/>
  <c r="P1907" i="6"/>
  <c r="P1871" i="6"/>
  <c r="P1835" i="6"/>
  <c r="P1799" i="6"/>
  <c r="P1763" i="6"/>
  <c r="P1727" i="6"/>
  <c r="P1691" i="6"/>
  <c r="P1655" i="6"/>
  <c r="P1619" i="6"/>
  <c r="P1583" i="6"/>
  <c r="P1547" i="6"/>
  <c r="P1511" i="6"/>
  <c r="P1475" i="6"/>
  <c r="P1439" i="6"/>
  <c r="P1403" i="6"/>
  <c r="P1367" i="6"/>
  <c r="P1331" i="6"/>
  <c r="P1324" i="6"/>
  <c r="P1312" i="6"/>
  <c r="P1300" i="6"/>
  <c r="P1288" i="6"/>
  <c r="P1276" i="6"/>
  <c r="P1264" i="6"/>
  <c r="P1252" i="6"/>
  <c r="P1240" i="6"/>
  <c r="P1228" i="6"/>
  <c r="P1211" i="6"/>
  <c r="P1199" i="6"/>
  <c r="P1187" i="6"/>
  <c r="P1175" i="6"/>
  <c r="P1163" i="6"/>
  <c r="P1151" i="6"/>
  <c r="P1139" i="6"/>
  <c r="P1127" i="6"/>
  <c r="P1115" i="6"/>
  <c r="P1103" i="6"/>
  <c r="P1091" i="6"/>
  <c r="P1079" i="6"/>
  <c r="P1067" i="6"/>
  <c r="P1055" i="6"/>
  <c r="P1043" i="6"/>
  <c r="P1031" i="6"/>
  <c r="P1019" i="6"/>
  <c r="P1007" i="6"/>
  <c r="P995" i="6"/>
  <c r="P983" i="6"/>
  <c r="P971" i="6"/>
  <c r="P959" i="6"/>
  <c r="P947" i="6"/>
  <c r="P935" i="6"/>
  <c r="P923" i="6"/>
  <c r="P911" i="6"/>
  <c r="P899" i="6"/>
  <c r="P887" i="6"/>
  <c r="P875" i="6"/>
  <c r="P863" i="6"/>
  <c r="P851" i="6"/>
  <c r="P839" i="6"/>
  <c r="P827" i="6"/>
  <c r="P815" i="6"/>
  <c r="Q815" i="6" s="1"/>
  <c r="P803" i="6"/>
  <c r="P791" i="6"/>
  <c r="P779" i="6"/>
  <c r="P767" i="6"/>
  <c r="P755" i="6"/>
  <c r="P743" i="6"/>
  <c r="P731" i="6"/>
  <c r="P719" i="6"/>
  <c r="P707" i="6"/>
  <c r="P695" i="6"/>
  <c r="P683" i="6"/>
  <c r="P671" i="6"/>
  <c r="P659" i="6"/>
  <c r="P647" i="6"/>
  <c r="P635" i="6"/>
  <c r="P623" i="6"/>
  <c r="P611" i="6"/>
  <c r="P599" i="6"/>
  <c r="P587" i="6"/>
  <c r="P575" i="6"/>
  <c r="P563" i="6"/>
  <c r="P551" i="6"/>
  <c r="P539" i="6"/>
  <c r="P527" i="6"/>
  <c r="P515" i="6"/>
  <c r="P503" i="6"/>
  <c r="P491" i="6"/>
  <c r="O8" i="6"/>
  <c r="O20" i="6"/>
  <c r="P51" i="6"/>
  <c r="P63" i="6"/>
  <c r="P75" i="6"/>
  <c r="O4" i="6"/>
  <c r="P11" i="6"/>
  <c r="O16" i="6"/>
  <c r="P23" i="6"/>
  <c r="O28" i="6"/>
  <c r="P35" i="6"/>
  <c r="O40" i="6"/>
  <c r="P47" i="6"/>
  <c r="O52" i="6"/>
  <c r="P59" i="6"/>
  <c r="O64" i="6"/>
  <c r="P71" i="6"/>
  <c r="O76" i="6"/>
  <c r="P83" i="6"/>
  <c r="O88" i="6"/>
  <c r="P95" i="6"/>
  <c r="O100" i="6"/>
  <c r="P107" i="6"/>
  <c r="O112" i="6"/>
  <c r="P119" i="6"/>
  <c r="O124" i="6"/>
  <c r="P131" i="6"/>
  <c r="O136" i="6"/>
  <c r="P143" i="6"/>
  <c r="O148" i="6"/>
  <c r="P155" i="6"/>
  <c r="O160" i="6"/>
  <c r="P167" i="6"/>
  <c r="O172" i="6"/>
  <c r="P179" i="6"/>
  <c r="O184" i="6"/>
  <c r="P191" i="6"/>
  <c r="O196" i="6"/>
  <c r="P203" i="6"/>
  <c r="O208" i="6"/>
  <c r="P215" i="6"/>
  <c r="O220" i="6"/>
  <c r="P227" i="6"/>
  <c r="O232" i="6"/>
  <c r="P239" i="6"/>
  <c r="O244" i="6"/>
  <c r="P251" i="6"/>
  <c r="O256" i="6"/>
  <c r="P263" i="6"/>
  <c r="O268" i="6"/>
  <c r="P275" i="6"/>
  <c r="O280" i="6"/>
  <c r="P287" i="6"/>
  <c r="O292" i="6"/>
  <c r="P299" i="6"/>
  <c r="O304" i="6"/>
  <c r="P311" i="6"/>
  <c r="O316" i="6"/>
  <c r="P323" i="6"/>
  <c r="O328" i="6"/>
  <c r="P335" i="6"/>
  <c r="O340" i="6"/>
  <c r="P347" i="6"/>
  <c r="O352" i="6"/>
  <c r="P359" i="6"/>
  <c r="O364" i="6"/>
  <c r="P371" i="6"/>
  <c r="O376" i="6"/>
  <c r="P383" i="6"/>
  <c r="O388" i="6"/>
  <c r="P395" i="6"/>
  <c r="O400" i="6"/>
  <c r="P407" i="6"/>
  <c r="O412" i="6"/>
  <c r="P419" i="6"/>
  <c r="O424" i="6"/>
  <c r="P431" i="6"/>
  <c r="O436" i="6"/>
  <c r="P443" i="6"/>
  <c r="O448" i="6"/>
  <c r="P455" i="6"/>
  <c r="O460" i="6"/>
  <c r="P467" i="6"/>
  <c r="O472" i="6"/>
  <c r="P479" i="6"/>
  <c r="O484" i="6"/>
  <c r="P487" i="6"/>
  <c r="P499" i="6"/>
  <c r="O517" i="6"/>
  <c r="P526" i="6"/>
  <c r="P535" i="6"/>
  <c r="O553" i="6"/>
  <c r="P562" i="6"/>
  <c r="P571" i="6"/>
  <c r="O589" i="6"/>
  <c r="P598" i="6"/>
  <c r="P607" i="6"/>
  <c r="O625" i="6"/>
  <c r="P634" i="6"/>
  <c r="P643" i="6"/>
  <c r="P829" i="6"/>
  <c r="P841" i="6"/>
  <c r="P853" i="6"/>
  <c r="P865" i="6"/>
  <c r="P877" i="6"/>
  <c r="P889" i="6"/>
  <c r="P901" i="6"/>
  <c r="P913" i="6"/>
  <c r="P925" i="6"/>
  <c r="P937" i="6"/>
  <c r="P949" i="6"/>
  <c r="P961" i="6"/>
  <c r="P973" i="6"/>
  <c r="P985" i="6"/>
  <c r="P997" i="6"/>
  <c r="P1009" i="6"/>
  <c r="P1021" i="6"/>
  <c r="P1033" i="6"/>
  <c r="P1045" i="6"/>
  <c r="P1057" i="6"/>
  <c r="P1069" i="6"/>
  <c r="P1081" i="6"/>
  <c r="P1093" i="6"/>
  <c r="P1105" i="6"/>
  <c r="P1117" i="6"/>
  <c r="P1129" i="6"/>
  <c r="P1141" i="6"/>
  <c r="P1153" i="6"/>
  <c r="P1165" i="6"/>
  <c r="P1177" i="6"/>
  <c r="P1189" i="6"/>
  <c r="P1201" i="6"/>
  <c r="P1213" i="6"/>
  <c r="G8" i="7"/>
  <c r="F9" i="7"/>
  <c r="G9" i="7"/>
  <c r="G7" i="7"/>
  <c r="F11" i="7"/>
  <c r="F50" i="7"/>
  <c r="F66" i="7"/>
  <c r="G63" i="7"/>
  <c r="F81" i="7"/>
  <c r="G31" i="7"/>
  <c r="F7" i="7"/>
  <c r="F15" i="7"/>
  <c r="B11" i="8"/>
  <c r="G55" i="7"/>
  <c r="F21" i="7"/>
  <c r="F45" i="7"/>
  <c r="C12" i="8"/>
  <c r="F69" i="7"/>
  <c r="F39" i="7"/>
  <c r="F63" i="7"/>
  <c r="G76" i="7"/>
  <c r="F86" i="7"/>
  <c r="G95" i="7"/>
  <c r="F95" i="7"/>
  <c r="F35" i="7"/>
  <c r="F59" i="7"/>
  <c r="F31" i="7"/>
  <c r="F55" i="7"/>
  <c r="F29" i="7"/>
  <c r="F53" i="7"/>
  <c r="G77" i="7"/>
  <c r="C11" i="8"/>
  <c r="F3" i="7"/>
  <c r="F27" i="7"/>
  <c r="F51" i="7"/>
  <c r="F75" i="7"/>
  <c r="F23" i="7"/>
  <c r="F47" i="7"/>
  <c r="B12" i="8"/>
  <c r="F71" i="7"/>
  <c r="C13" i="8"/>
  <c r="G144" i="7"/>
  <c r="F160" i="7"/>
  <c r="F192" i="7"/>
  <c r="G94" i="7"/>
  <c r="G118" i="7"/>
  <c r="G142" i="7"/>
  <c r="G160" i="7"/>
  <c r="G192" i="7"/>
  <c r="G92" i="7"/>
  <c r="G116" i="7"/>
  <c r="G140" i="7"/>
  <c r="G138" i="7"/>
  <c r="G112" i="7"/>
  <c r="G136" i="7"/>
  <c r="G86" i="7"/>
  <c r="G110" i="7"/>
  <c r="G134" i="7"/>
  <c r="G84" i="7"/>
  <c r="G108" i="7"/>
  <c r="G132" i="7"/>
  <c r="G156" i="7"/>
  <c r="B14" i="8"/>
  <c r="F180" i="7"/>
  <c r="G80" i="7"/>
  <c r="G104" i="7"/>
  <c r="G128" i="7"/>
  <c r="G152" i="7"/>
  <c r="G102" i="7"/>
  <c r="B13" i="8"/>
  <c r="G126" i="7"/>
  <c r="G150" i="7"/>
  <c r="F162" i="7"/>
  <c r="G165" i="7"/>
  <c r="G189" i="7"/>
  <c r="G213" i="7"/>
  <c r="G237" i="7"/>
  <c r="G261" i="7"/>
  <c r="B16" i="8"/>
  <c r="G285" i="7"/>
  <c r="G316" i="7"/>
  <c r="G163" i="7"/>
  <c r="G187" i="7"/>
  <c r="G211" i="7"/>
  <c r="G235" i="7"/>
  <c r="G259" i="7"/>
  <c r="C16" i="8"/>
  <c r="F361" i="7"/>
  <c r="G361" i="7"/>
  <c r="G207" i="7"/>
  <c r="F268" i="7"/>
  <c r="G279" i="7"/>
  <c r="G303" i="7"/>
  <c r="G594" i="7"/>
  <c r="B47" i="8"/>
  <c r="G181" i="7"/>
  <c r="G205" i="7"/>
  <c r="G229" i="7"/>
  <c r="G253" i="7"/>
  <c r="G277" i="7"/>
  <c r="G301" i="7"/>
  <c r="F325" i="7"/>
  <c r="G227" i="7"/>
  <c r="F264" i="7"/>
  <c r="F288" i="7"/>
  <c r="F310" i="7"/>
  <c r="G177" i="7"/>
  <c r="G201" i="7"/>
  <c r="G225" i="7"/>
  <c r="G249" i="7"/>
  <c r="G175" i="7"/>
  <c r="G199" i="7"/>
  <c r="G223" i="7"/>
  <c r="G247" i="7"/>
  <c r="G271" i="7"/>
  <c r="G295" i="7"/>
  <c r="G320" i="7"/>
  <c r="G329" i="7"/>
  <c r="F377" i="7"/>
  <c r="G171" i="7"/>
  <c r="G195" i="7"/>
  <c r="B15" i="8"/>
  <c r="G219" i="7"/>
  <c r="G243" i="7"/>
  <c r="G267" i="7"/>
  <c r="G291" i="7"/>
  <c r="G318" i="7"/>
  <c r="B17" i="8"/>
  <c r="G169" i="7"/>
  <c r="G193" i="7"/>
  <c r="C15" i="8"/>
  <c r="G217" i="7"/>
  <c r="G241" i="7"/>
  <c r="G265" i="7"/>
  <c r="G289" i="7"/>
  <c r="C18" i="8"/>
  <c r="G505" i="7"/>
  <c r="F505" i="7"/>
  <c r="G167" i="7"/>
  <c r="G191" i="7"/>
  <c r="G215" i="7"/>
  <c r="G239" i="7"/>
  <c r="G263" i="7"/>
  <c r="G287" i="7"/>
  <c r="F327" i="7"/>
  <c r="F349" i="7"/>
  <c r="G605" i="7"/>
  <c r="B58" i="8"/>
  <c r="G401" i="7"/>
  <c r="G577" i="7"/>
  <c r="F577" i="7"/>
  <c r="B18" i="8"/>
  <c r="F374" i="7"/>
  <c r="G377" i="7"/>
  <c r="G433" i="7"/>
  <c r="C19" i="8"/>
  <c r="F427" i="7"/>
  <c r="G553" i="7"/>
  <c r="F553" i="7"/>
  <c r="F342" i="7"/>
  <c r="G385" i="7"/>
  <c r="G342" i="7"/>
  <c r="F462" i="7"/>
  <c r="F486" i="7"/>
  <c r="G618" i="7"/>
  <c r="B71" i="8"/>
  <c r="G529" i="7"/>
  <c r="F529" i="7"/>
  <c r="F414" i="7"/>
  <c r="B20" i="8"/>
  <c r="G601" i="7"/>
  <c r="F601" i="7"/>
  <c r="G349" i="7"/>
  <c r="F353" i="7"/>
  <c r="F366" i="7"/>
  <c r="F390" i="7"/>
  <c r="F449" i="7"/>
  <c r="F473" i="7"/>
  <c r="C20" i="8"/>
  <c r="C21" i="8"/>
  <c r="G390" i="7"/>
  <c r="G414" i="7"/>
  <c r="G438" i="7"/>
  <c r="G462" i="7"/>
  <c r="G486" i="7"/>
  <c r="G510" i="7"/>
  <c r="G534" i="7"/>
  <c r="G558" i="7"/>
  <c r="G582" i="7"/>
  <c r="G597" i="7"/>
  <c r="B59" i="8"/>
  <c r="G606" i="7"/>
  <c r="B70" i="8"/>
  <c r="G621" i="7"/>
  <c r="G630" i="7"/>
  <c r="B83" i="8"/>
  <c r="G340" i="7"/>
  <c r="G364" i="7"/>
  <c r="G388" i="7"/>
  <c r="G412" i="7"/>
  <c r="G436" i="7"/>
  <c r="G460" i="7"/>
  <c r="G484" i="7"/>
  <c r="G508" i="7"/>
  <c r="G532" i="7"/>
  <c r="G556" i="7"/>
  <c r="G580" i="7"/>
  <c r="B57" i="8"/>
  <c r="G604" i="7"/>
  <c r="B68" i="8"/>
  <c r="G619" i="7"/>
  <c r="G628" i="7"/>
  <c r="G338" i="7"/>
  <c r="G362" i="7"/>
  <c r="G386" i="7"/>
  <c r="G410" i="7"/>
  <c r="G434" i="7"/>
  <c r="G458" i="7"/>
  <c r="G482" i="7"/>
  <c r="G506" i="7"/>
  <c r="G530" i="7"/>
  <c r="G554" i="7"/>
  <c r="G578" i="7"/>
  <c r="B42" i="8"/>
  <c r="G593" i="7"/>
  <c r="G602" i="7"/>
  <c r="B55" i="8"/>
  <c r="B66" i="8"/>
  <c r="G617" i="7"/>
  <c r="B79" i="8"/>
  <c r="G626" i="7"/>
  <c r="G336" i="7"/>
  <c r="G360" i="7"/>
  <c r="G384" i="7"/>
  <c r="G408" i="7"/>
  <c r="G432" i="7"/>
  <c r="G456" i="7"/>
  <c r="G480" i="7"/>
  <c r="G504" i="7"/>
  <c r="G528" i="7"/>
  <c r="G552" i="7"/>
  <c r="G576" i="7"/>
  <c r="G600" i="7"/>
  <c r="B77" i="8"/>
  <c r="G624" i="7"/>
  <c r="C17" i="8"/>
  <c r="B52" i="8"/>
  <c r="G334" i="7"/>
  <c r="G358" i="7"/>
  <c r="G382" i="7"/>
  <c r="G406" i="7"/>
  <c r="G430" i="7"/>
  <c r="G454" i="7"/>
  <c r="G478" i="7"/>
  <c r="F480" i="7"/>
  <c r="G502" i="7"/>
  <c r="G526" i="7"/>
  <c r="B21" i="8"/>
  <c r="G550" i="7"/>
  <c r="G574" i="7"/>
  <c r="G598" i="7"/>
  <c r="G613" i="7"/>
  <c r="B75" i="8"/>
  <c r="G622" i="7"/>
  <c r="B86" i="8"/>
  <c r="G637" i="7"/>
  <c r="B53" i="8"/>
  <c r="G332" i="7"/>
  <c r="G356" i="7"/>
  <c r="G380" i="7"/>
  <c r="G404" i="7"/>
  <c r="G428" i="7"/>
  <c r="G452" i="7"/>
  <c r="G476" i="7"/>
  <c r="G500" i="7"/>
  <c r="G524" i="7"/>
  <c r="G548" i="7"/>
  <c r="G572" i="7"/>
  <c r="G587" i="7"/>
  <c r="G596" i="7"/>
  <c r="B60" i="8"/>
  <c r="G611" i="7"/>
  <c r="G620" i="7"/>
  <c r="B73" i="8"/>
  <c r="B84" i="8"/>
  <c r="G635" i="7"/>
  <c r="B82" i="8"/>
  <c r="G633" i="7"/>
  <c r="F533" i="7"/>
  <c r="G592" i="7"/>
  <c r="B45" i="8"/>
  <c r="B69" i="8"/>
  <c r="G616" i="7"/>
  <c r="B41" i="8"/>
  <c r="G326" i="7"/>
  <c r="G350" i="7"/>
  <c r="G374" i="7"/>
  <c r="G398" i="7"/>
  <c r="G422" i="7"/>
  <c r="G446" i="7"/>
  <c r="G470" i="7"/>
  <c r="G494" i="7"/>
  <c r="G518" i="7"/>
  <c r="G542" i="7"/>
  <c r="G566" i="7"/>
  <c r="B22" i="8"/>
  <c r="C7" i="8"/>
  <c r="G590" i="7"/>
  <c r="B54" i="8"/>
  <c r="G614" i="7"/>
  <c r="B67" i="8"/>
  <c r="B78" i="8"/>
  <c r="B63" i="8"/>
  <c r="B19" i="8"/>
  <c r="C22" i="8"/>
  <c r="D7" i="8"/>
  <c r="F625" i="7"/>
  <c r="B89" i="8"/>
  <c r="E7" i="8"/>
  <c r="G586" i="7"/>
  <c r="B87" i="8"/>
  <c r="G634" i="7"/>
  <c r="B65" i="8"/>
  <c r="B81" i="8"/>
  <c r="G344" i="7"/>
  <c r="G368" i="7"/>
  <c r="G392" i="7"/>
  <c r="G416" i="7"/>
  <c r="G440" i="7"/>
  <c r="G464" i="7"/>
  <c r="G488" i="7"/>
  <c r="G512" i="7"/>
  <c r="G536" i="7"/>
  <c r="G560" i="7"/>
  <c r="G584" i="7"/>
  <c r="F586" i="7"/>
  <c r="B48" i="8"/>
  <c r="B61" i="8"/>
  <c r="G608" i="7"/>
  <c r="G623" i="7"/>
  <c r="B85" i="8"/>
  <c r="G632" i="7"/>
  <c r="G636" i="7"/>
  <c r="Q318" i="6" l="1"/>
  <c r="R318" i="6"/>
  <c r="R295" i="6"/>
  <c r="Q295" i="6"/>
  <c r="R188" i="6"/>
  <c r="Q188" i="6"/>
  <c r="R135" i="6"/>
  <c r="Q135" i="6"/>
  <c r="R681" i="6"/>
  <c r="Q681" i="6"/>
  <c r="R998" i="6"/>
  <c r="Q998" i="6"/>
  <c r="R1140" i="6"/>
  <c r="Q1140" i="6"/>
  <c r="Q1321" i="6"/>
  <c r="R1321" i="6"/>
  <c r="R1143" i="6"/>
  <c r="Q1143" i="6"/>
  <c r="R2355" i="6"/>
  <c r="Q2355" i="6"/>
  <c r="R1227" i="6"/>
  <c r="Q1227" i="6"/>
  <c r="R2882" i="6"/>
  <c r="Q2882" i="6"/>
  <c r="R4741" i="6"/>
  <c r="Q4741" i="6"/>
  <c r="R5190" i="6"/>
  <c r="Q5190" i="6"/>
  <c r="Q4480" i="6"/>
  <c r="R4480" i="6"/>
  <c r="R4569" i="6"/>
  <c r="Q4569" i="6"/>
  <c r="R4718" i="6"/>
  <c r="Q4718" i="6"/>
  <c r="R5472" i="6"/>
  <c r="Q5472" i="6"/>
  <c r="R5439" i="6"/>
  <c r="Q5439" i="6"/>
  <c r="R5509" i="6"/>
  <c r="Q5509" i="6"/>
  <c r="R5788" i="6"/>
  <c r="Q5788" i="6"/>
  <c r="R5671" i="6"/>
  <c r="Q5671" i="6"/>
  <c r="R6079" i="6"/>
  <c r="Q6079" i="6"/>
  <c r="R5739" i="6"/>
  <c r="Q5739" i="6"/>
  <c r="R6319" i="6"/>
  <c r="Q6319" i="6"/>
  <c r="R6134" i="6"/>
  <c r="Q6134" i="6"/>
  <c r="R6305" i="6"/>
  <c r="Q6305" i="6"/>
  <c r="R6051" i="6"/>
  <c r="Q6051" i="6"/>
  <c r="R6217" i="6"/>
  <c r="Q6217" i="6"/>
  <c r="R6203" i="6"/>
  <c r="Q6203" i="6"/>
  <c r="R6881" i="6"/>
  <c r="Q6881" i="6"/>
  <c r="R6608" i="6"/>
  <c r="Q6608" i="6"/>
  <c r="R6882" i="6"/>
  <c r="Q6882" i="6"/>
  <c r="R6813" i="6"/>
  <c r="Q6813" i="6"/>
  <c r="R7090" i="6"/>
  <c r="Q7090" i="6"/>
  <c r="R7177" i="6"/>
  <c r="Q7177" i="6"/>
  <c r="R7175" i="6"/>
  <c r="Q7175" i="6"/>
  <c r="R7816" i="6"/>
  <c r="Q7816" i="6"/>
  <c r="R7321" i="6"/>
  <c r="Q7321" i="6"/>
  <c r="R8216" i="6"/>
  <c r="Q8216" i="6"/>
  <c r="Q7454" i="6"/>
  <c r="R7454" i="6"/>
  <c r="R7778" i="6"/>
  <c r="Q7778" i="6"/>
  <c r="R7685" i="6"/>
  <c r="Q7685" i="6"/>
  <c r="R8343" i="6"/>
  <c r="Q8343" i="6"/>
  <c r="R7926" i="6"/>
  <c r="Q7926" i="6"/>
  <c r="R8094" i="6"/>
  <c r="Q8094" i="6"/>
  <c r="R8380" i="6"/>
  <c r="Q8380" i="6"/>
  <c r="R8354" i="6"/>
  <c r="Q8354" i="6"/>
  <c r="R8447" i="6"/>
  <c r="Q8447" i="6"/>
  <c r="R8695" i="6"/>
  <c r="Q8695" i="6"/>
  <c r="R8518" i="6"/>
  <c r="Q8518" i="6"/>
  <c r="R8657" i="6"/>
  <c r="Q8657" i="6"/>
  <c r="R8785" i="6"/>
  <c r="Q8785" i="6"/>
  <c r="Q8750" i="6"/>
  <c r="R8750" i="6"/>
  <c r="Q9093" i="6"/>
  <c r="R9093" i="6"/>
  <c r="R8897" i="6"/>
  <c r="Q8897" i="6"/>
  <c r="R9352" i="6"/>
  <c r="Q9352" i="6"/>
  <c r="Q9302" i="6"/>
  <c r="R9302" i="6"/>
  <c r="Q9381" i="6"/>
  <c r="R9381" i="6"/>
  <c r="R9367" i="6"/>
  <c r="Q9367" i="6"/>
  <c r="R779" i="6"/>
  <c r="Q779" i="6"/>
  <c r="R70" i="6"/>
  <c r="Q70" i="6"/>
  <c r="R209" i="6"/>
  <c r="Q209" i="6"/>
  <c r="R276" i="6"/>
  <c r="Q276" i="6"/>
  <c r="R726" i="6"/>
  <c r="Q726" i="6"/>
  <c r="R328" i="6"/>
  <c r="Q328" i="6"/>
  <c r="Q443" i="6"/>
  <c r="R443" i="6"/>
  <c r="R83" i="6"/>
  <c r="Q83" i="6"/>
  <c r="R1833" i="6"/>
  <c r="Q1833" i="6"/>
  <c r="R481" i="6"/>
  <c r="Q481" i="6"/>
  <c r="R49" i="6"/>
  <c r="Q49" i="6"/>
  <c r="R1055" i="6"/>
  <c r="Q1055" i="6"/>
  <c r="R664" i="6"/>
  <c r="Q664" i="6"/>
  <c r="R1432" i="6"/>
  <c r="Q1432" i="6"/>
  <c r="R981" i="6"/>
  <c r="Q981" i="6"/>
  <c r="R578" i="6"/>
  <c r="Q578" i="6"/>
  <c r="R1154" i="6"/>
  <c r="Q1154" i="6"/>
  <c r="R859" i="6"/>
  <c r="Q859" i="6"/>
  <c r="R864" i="6"/>
  <c r="Q864" i="6"/>
  <c r="R1996" i="6"/>
  <c r="Q1996" i="6"/>
  <c r="R893" i="6"/>
  <c r="Q893" i="6"/>
  <c r="R1773" i="6"/>
  <c r="Q1773" i="6"/>
  <c r="Q826" i="6"/>
  <c r="R826" i="6"/>
  <c r="R1011" i="6"/>
  <c r="Q1011" i="6"/>
  <c r="R860" i="6"/>
  <c r="Q860" i="6"/>
  <c r="R1984" i="6"/>
  <c r="Q1984" i="6"/>
  <c r="R1466" i="6"/>
  <c r="Q1466" i="6"/>
  <c r="R1898" i="6"/>
  <c r="Q1898" i="6"/>
  <c r="R2823" i="6"/>
  <c r="Q2823" i="6"/>
  <c r="R1459" i="6"/>
  <c r="Q1459" i="6"/>
  <c r="R1603" i="6"/>
  <c r="Q1603" i="6"/>
  <c r="R1747" i="6"/>
  <c r="Q1747" i="6"/>
  <c r="R2035" i="6"/>
  <c r="Q2035" i="6"/>
  <c r="R1440" i="6"/>
  <c r="Q1440" i="6"/>
  <c r="R1584" i="6"/>
  <c r="Q1584" i="6"/>
  <c r="R1728" i="6"/>
  <c r="Q1728" i="6"/>
  <c r="R1872" i="6"/>
  <c r="Q1872" i="6"/>
  <c r="R2016" i="6"/>
  <c r="Q2016" i="6"/>
  <c r="R1409" i="6"/>
  <c r="Q1409" i="6"/>
  <c r="R1553" i="6"/>
  <c r="Q1553" i="6"/>
  <c r="R1697" i="6"/>
  <c r="Q1697" i="6"/>
  <c r="R1841" i="6"/>
  <c r="Q1841" i="6"/>
  <c r="R1985" i="6"/>
  <c r="Q1985" i="6"/>
  <c r="Q1246" i="6"/>
  <c r="R1246" i="6"/>
  <c r="R1390" i="6"/>
  <c r="Q1390" i="6"/>
  <c r="R1534" i="6"/>
  <c r="Q1534" i="6"/>
  <c r="R1678" i="6"/>
  <c r="Q1678" i="6"/>
  <c r="R1966" i="6"/>
  <c r="Q1966" i="6"/>
  <c r="R2187" i="6"/>
  <c r="Q2187" i="6"/>
  <c r="R2619" i="6"/>
  <c r="Q2619" i="6"/>
  <c r="R1239" i="6"/>
  <c r="Q1239" i="6"/>
  <c r="R1383" i="6"/>
  <c r="Q1383" i="6"/>
  <c r="R1527" i="6"/>
  <c r="Q1527" i="6"/>
  <c r="R1671" i="6"/>
  <c r="Q1671" i="6"/>
  <c r="R1815" i="6"/>
  <c r="Q1815" i="6"/>
  <c r="R1959" i="6"/>
  <c r="Q1959" i="6"/>
  <c r="R2117" i="6"/>
  <c r="Q2117" i="6"/>
  <c r="R1352" i="6"/>
  <c r="Q1352" i="6"/>
  <c r="R1496" i="6"/>
  <c r="Q1496" i="6"/>
  <c r="R1640" i="6"/>
  <c r="Q1640" i="6"/>
  <c r="R1784" i="6"/>
  <c r="Q1784" i="6"/>
  <c r="R1928" i="6"/>
  <c r="Q1928" i="6"/>
  <c r="R2072" i="6"/>
  <c r="Q2072" i="6"/>
  <c r="Q1441" i="6"/>
  <c r="R1441" i="6"/>
  <c r="Q1585" i="6"/>
  <c r="R1585" i="6"/>
  <c r="Q1729" i="6"/>
  <c r="R1729" i="6"/>
  <c r="Q1873" i="6"/>
  <c r="R1873" i="6"/>
  <c r="Q2017" i="6"/>
  <c r="R2017" i="6"/>
  <c r="R1266" i="6"/>
  <c r="Q1266" i="6"/>
  <c r="R1410" i="6"/>
  <c r="Q1410" i="6"/>
  <c r="R1554" i="6"/>
  <c r="Q1554" i="6"/>
  <c r="R1698" i="6"/>
  <c r="Q1698" i="6"/>
  <c r="R1842" i="6"/>
  <c r="Q1842" i="6"/>
  <c r="R1986" i="6"/>
  <c r="Q1986" i="6"/>
  <c r="R2199" i="6"/>
  <c r="Q2199" i="6"/>
  <c r="R2631" i="6"/>
  <c r="Q2631" i="6"/>
  <c r="R1247" i="6"/>
  <c r="Q1247" i="6"/>
  <c r="R1391" i="6"/>
  <c r="Q1391" i="6"/>
  <c r="R1535" i="6"/>
  <c r="Q1535" i="6"/>
  <c r="R1679" i="6"/>
  <c r="Q1679" i="6"/>
  <c r="R1823" i="6"/>
  <c r="Q1823" i="6"/>
  <c r="R1967" i="6"/>
  <c r="Q1967" i="6"/>
  <c r="Q2096" i="6"/>
  <c r="R2096" i="6"/>
  <c r="R3819" i="6"/>
  <c r="Q3819" i="6"/>
  <c r="R2209" i="6"/>
  <c r="Q2209" i="6"/>
  <c r="R2353" i="6"/>
  <c r="Q2353" i="6"/>
  <c r="R2497" i="6"/>
  <c r="Q2497" i="6"/>
  <c r="R2641" i="6"/>
  <c r="Q2641" i="6"/>
  <c r="R2785" i="6"/>
  <c r="Q2785" i="6"/>
  <c r="R2929" i="6"/>
  <c r="Q2929" i="6"/>
  <c r="R3298" i="6"/>
  <c r="Q3298" i="6"/>
  <c r="R2214" i="6"/>
  <c r="Q2214" i="6"/>
  <c r="R2358" i="6"/>
  <c r="Q2358" i="6"/>
  <c r="R2502" i="6"/>
  <c r="Q2502" i="6"/>
  <c r="R2646" i="6"/>
  <c r="Q2646" i="6"/>
  <c r="R2790" i="6"/>
  <c r="Q2790" i="6"/>
  <c r="R2934" i="6"/>
  <c r="Q2934" i="6"/>
  <c r="R2219" i="6"/>
  <c r="Q2219" i="6"/>
  <c r="R2363" i="6"/>
  <c r="Q2363" i="6"/>
  <c r="R2507" i="6"/>
  <c r="Q2507" i="6"/>
  <c r="R2651" i="6"/>
  <c r="Q2651" i="6"/>
  <c r="R2795" i="6"/>
  <c r="Q2795" i="6"/>
  <c r="R2939" i="6"/>
  <c r="Q2939" i="6"/>
  <c r="R2200" i="6"/>
  <c r="Q2200" i="6"/>
  <c r="R2344" i="6"/>
  <c r="Q2344" i="6"/>
  <c r="R2488" i="6"/>
  <c r="Q2488" i="6"/>
  <c r="R2632" i="6"/>
  <c r="Q2632" i="6"/>
  <c r="R2776" i="6"/>
  <c r="Q2776" i="6"/>
  <c r="R2920" i="6"/>
  <c r="Q2920" i="6"/>
  <c r="R2181" i="6"/>
  <c r="Q2181" i="6"/>
  <c r="R2325" i="6"/>
  <c r="Q2325" i="6"/>
  <c r="R2469" i="6"/>
  <c r="Q2469" i="6"/>
  <c r="R2613" i="6"/>
  <c r="Q2613" i="6"/>
  <c r="R2757" i="6"/>
  <c r="Q2757" i="6"/>
  <c r="R2901" i="6"/>
  <c r="Q2901" i="6"/>
  <c r="R3238" i="6"/>
  <c r="Q3238" i="6"/>
  <c r="R3670" i="6"/>
  <c r="Q3670" i="6"/>
  <c r="R2174" i="6"/>
  <c r="Q2174" i="6"/>
  <c r="R2318" i="6"/>
  <c r="Q2318" i="6"/>
  <c r="R2462" i="6"/>
  <c r="Q2462" i="6"/>
  <c r="R2606" i="6"/>
  <c r="Q2606" i="6"/>
  <c r="R2750" i="6"/>
  <c r="Q2750" i="6"/>
  <c r="R2894" i="6"/>
  <c r="Q2894" i="6"/>
  <c r="R2167" i="6"/>
  <c r="Q2167" i="6"/>
  <c r="R2311" i="6"/>
  <c r="Q2311" i="6"/>
  <c r="R2455" i="6"/>
  <c r="Q2455" i="6"/>
  <c r="R2599" i="6"/>
  <c r="Q2599" i="6"/>
  <c r="R2743" i="6"/>
  <c r="Q2743" i="6"/>
  <c r="R2887" i="6"/>
  <c r="Q2887" i="6"/>
  <c r="Q2172" i="6"/>
  <c r="R2172" i="6"/>
  <c r="Q2316" i="6"/>
  <c r="R2316" i="6"/>
  <c r="Q2460" i="6"/>
  <c r="R2460" i="6"/>
  <c r="Q2604" i="6"/>
  <c r="R2604" i="6"/>
  <c r="Q2748" i="6"/>
  <c r="R2748" i="6"/>
  <c r="Q2892" i="6"/>
  <c r="R2892" i="6"/>
  <c r="R2165" i="6"/>
  <c r="Q2165" i="6"/>
  <c r="R2309" i="6"/>
  <c r="Q2309" i="6"/>
  <c r="R2453" i="6"/>
  <c r="Q2453" i="6"/>
  <c r="R2597" i="6"/>
  <c r="Q2597" i="6"/>
  <c r="R2741" i="6"/>
  <c r="Q2741" i="6"/>
  <c r="R2885" i="6"/>
  <c r="Q2885" i="6"/>
  <c r="R3214" i="6"/>
  <c r="Q3214" i="6"/>
  <c r="R3646" i="6"/>
  <c r="Q3646" i="6"/>
  <c r="R2182" i="6"/>
  <c r="Q2182" i="6"/>
  <c r="R2326" i="6"/>
  <c r="Q2326" i="6"/>
  <c r="R2470" i="6"/>
  <c r="Q2470" i="6"/>
  <c r="R2614" i="6"/>
  <c r="Q2614" i="6"/>
  <c r="R2758" i="6"/>
  <c r="Q2758" i="6"/>
  <c r="R2902" i="6"/>
  <c r="Q2902" i="6"/>
  <c r="R3051" i="6"/>
  <c r="Q3051" i="6"/>
  <c r="R3195" i="6"/>
  <c r="Q3195" i="6"/>
  <c r="R3339" i="6"/>
  <c r="Q3339" i="6"/>
  <c r="R3483" i="6"/>
  <c r="Q3483" i="6"/>
  <c r="R3627" i="6"/>
  <c r="Q3627" i="6"/>
  <c r="R3771" i="6"/>
  <c r="Q3771" i="6"/>
  <c r="R2960" i="6"/>
  <c r="Q2960" i="6"/>
  <c r="R3104" i="6"/>
  <c r="Q3104" i="6"/>
  <c r="R3248" i="6"/>
  <c r="Q3248" i="6"/>
  <c r="R3392" i="6"/>
  <c r="Q3392" i="6"/>
  <c r="R3536" i="6"/>
  <c r="Q3536" i="6"/>
  <c r="R3680" i="6"/>
  <c r="Q3680" i="6"/>
  <c r="R3890" i="6"/>
  <c r="Q3890" i="6"/>
  <c r="R3049" i="6"/>
  <c r="Q3049" i="6"/>
  <c r="R3193" i="6"/>
  <c r="Q3193" i="6"/>
  <c r="R3337" i="6"/>
  <c r="Q3337" i="6"/>
  <c r="R3481" i="6"/>
  <c r="Q3481" i="6"/>
  <c r="R3625" i="6"/>
  <c r="Q3625" i="6"/>
  <c r="R3769" i="6"/>
  <c r="Q3769" i="6"/>
  <c r="R4174" i="6"/>
  <c r="Q4174" i="6"/>
  <c r="R3054" i="6"/>
  <c r="Q3054" i="6"/>
  <c r="R3198" i="6"/>
  <c r="Q3198" i="6"/>
  <c r="R3342" i="6"/>
  <c r="Q3342" i="6"/>
  <c r="R3486" i="6"/>
  <c r="Q3486" i="6"/>
  <c r="R3630" i="6"/>
  <c r="Q3630" i="6"/>
  <c r="R3774" i="6"/>
  <c r="Q3774" i="6"/>
  <c r="R4500" i="6"/>
  <c r="Q4500" i="6"/>
  <c r="R3035" i="6"/>
  <c r="Q3035" i="6"/>
  <c r="R3179" i="6"/>
  <c r="Q3179" i="6"/>
  <c r="R3323" i="6"/>
  <c r="Q3323" i="6"/>
  <c r="R3467" i="6"/>
  <c r="Q3467" i="6"/>
  <c r="R3611" i="6"/>
  <c r="Q3611" i="6"/>
  <c r="R3755" i="6"/>
  <c r="Q3755" i="6"/>
  <c r="R2968" i="6"/>
  <c r="Q2968" i="6"/>
  <c r="R3112" i="6"/>
  <c r="Q3112" i="6"/>
  <c r="R3256" i="6"/>
  <c r="Q3256" i="6"/>
  <c r="R3400" i="6"/>
  <c r="Q3400" i="6"/>
  <c r="R3544" i="6"/>
  <c r="Q3544" i="6"/>
  <c r="R3688" i="6"/>
  <c r="Q3688" i="6"/>
  <c r="R4351" i="6"/>
  <c r="Q4351" i="6"/>
  <c r="R3093" i="6"/>
  <c r="Q3093" i="6"/>
  <c r="R3237" i="6"/>
  <c r="Q3237" i="6"/>
  <c r="R3381" i="6"/>
  <c r="Q3381" i="6"/>
  <c r="R3525" i="6"/>
  <c r="Q3525" i="6"/>
  <c r="R3669" i="6"/>
  <c r="Q3669" i="6"/>
  <c r="R3813" i="6"/>
  <c r="Q3813" i="6"/>
  <c r="R4294" i="6"/>
  <c r="Q4294" i="6"/>
  <c r="R3098" i="6"/>
  <c r="Q3098" i="6"/>
  <c r="R3242" i="6"/>
  <c r="Q3242" i="6"/>
  <c r="R3386" i="6"/>
  <c r="Q3386" i="6"/>
  <c r="R3530" i="6"/>
  <c r="Q3530" i="6"/>
  <c r="R3674" i="6"/>
  <c r="Q3674" i="6"/>
  <c r="R3818" i="6"/>
  <c r="Q3818" i="6"/>
  <c r="R4968" i="6"/>
  <c r="Q4968" i="6"/>
  <c r="Q3079" i="6"/>
  <c r="R3079" i="6"/>
  <c r="Q3223" i="6"/>
  <c r="R3223" i="6"/>
  <c r="Q3367" i="6"/>
  <c r="R3367" i="6"/>
  <c r="Q3511" i="6"/>
  <c r="R3511" i="6"/>
  <c r="Q3655" i="6"/>
  <c r="R3655" i="6"/>
  <c r="Q3799" i="6"/>
  <c r="R3799" i="6"/>
  <c r="R3012" i="6"/>
  <c r="Q3012" i="6"/>
  <c r="R3156" i="6"/>
  <c r="Q3156" i="6"/>
  <c r="R3300" i="6"/>
  <c r="Q3300" i="6"/>
  <c r="R3444" i="6"/>
  <c r="Q3444" i="6"/>
  <c r="R3588" i="6"/>
  <c r="Q3588" i="6"/>
  <c r="R3732" i="6"/>
  <c r="Q3732" i="6"/>
  <c r="R2969" i="6"/>
  <c r="Q2969" i="6"/>
  <c r="R3113" i="6"/>
  <c r="Q3113" i="6"/>
  <c r="R3257" i="6"/>
  <c r="Q3257" i="6"/>
  <c r="R3401" i="6"/>
  <c r="Q3401" i="6"/>
  <c r="R3545" i="6"/>
  <c r="Q3545" i="6"/>
  <c r="R3689" i="6"/>
  <c r="Q3689" i="6"/>
  <c r="R3858" i="6"/>
  <c r="Q3858" i="6"/>
  <c r="R4270" i="6"/>
  <c r="Q4270" i="6"/>
  <c r="R3987" i="6"/>
  <c r="Q3987" i="6"/>
  <c r="R4131" i="6"/>
  <c r="Q4131" i="6"/>
  <c r="R4275" i="6"/>
  <c r="Q4275" i="6"/>
  <c r="R3896" i="6"/>
  <c r="Q3896" i="6"/>
  <c r="R4040" i="6"/>
  <c r="Q4040" i="6"/>
  <c r="R4184" i="6"/>
  <c r="Q4184" i="6"/>
  <c r="R5095" i="6"/>
  <c r="Q5095" i="6"/>
  <c r="R3949" i="6"/>
  <c r="Q3949" i="6"/>
  <c r="R4093" i="6"/>
  <c r="Q4093" i="6"/>
  <c r="R4237" i="6"/>
  <c r="Q4237" i="6"/>
  <c r="R4423" i="6"/>
  <c r="Q4423" i="6"/>
  <c r="R4855" i="6"/>
  <c r="Q4855" i="6"/>
  <c r="Q3942" i="6"/>
  <c r="R3942" i="6"/>
  <c r="R4086" i="6"/>
  <c r="Q4086" i="6"/>
  <c r="R4230" i="6"/>
  <c r="Q4230" i="6"/>
  <c r="R4380" i="6"/>
  <c r="Q4380" i="6"/>
  <c r="R4812" i="6"/>
  <c r="Q4812" i="6"/>
  <c r="R3863" i="6"/>
  <c r="Q3863" i="6"/>
  <c r="R4007" i="6"/>
  <c r="Q4007" i="6"/>
  <c r="R4151" i="6"/>
  <c r="Q4151" i="6"/>
  <c r="R4295" i="6"/>
  <c r="Q4295" i="6"/>
  <c r="R4000" i="6"/>
  <c r="Q4000" i="6"/>
  <c r="R4144" i="6"/>
  <c r="Q4144" i="6"/>
  <c r="R4288" i="6"/>
  <c r="Q4288" i="6"/>
  <c r="R3993" i="6"/>
  <c r="Q3993" i="6"/>
  <c r="R4137" i="6"/>
  <c r="Q4137" i="6"/>
  <c r="R4281" i="6"/>
  <c r="Q4281" i="6"/>
  <c r="R4447" i="6"/>
  <c r="Q4447" i="6"/>
  <c r="R4879" i="6"/>
  <c r="Q4879" i="6"/>
  <c r="R3974" i="6"/>
  <c r="Q3974" i="6"/>
  <c r="R4118" i="6"/>
  <c r="Q4118" i="6"/>
  <c r="R4262" i="6"/>
  <c r="Q4262" i="6"/>
  <c r="R4620" i="6"/>
  <c r="Q4620" i="6"/>
  <c r="R5052" i="6"/>
  <c r="Q5052" i="6"/>
  <c r="Q3943" i="6"/>
  <c r="R3943" i="6"/>
  <c r="Q4087" i="6"/>
  <c r="R4087" i="6"/>
  <c r="Q4231" i="6"/>
  <c r="R4231" i="6"/>
  <c r="R3912" i="6"/>
  <c r="Q3912" i="6"/>
  <c r="R4056" i="6"/>
  <c r="Q4056" i="6"/>
  <c r="R4200" i="6"/>
  <c r="Q4200" i="6"/>
  <c r="Q4342" i="6"/>
  <c r="R4342" i="6"/>
  <c r="R3893" i="6"/>
  <c r="Q3893" i="6"/>
  <c r="R4037" i="6"/>
  <c r="Q4037" i="6"/>
  <c r="R4181" i="6"/>
  <c r="Q4181" i="6"/>
  <c r="R4399" i="6"/>
  <c r="Q4399" i="6"/>
  <c r="R4831" i="6"/>
  <c r="Q4831" i="6"/>
  <c r="R5136" i="6"/>
  <c r="Q5136" i="6"/>
  <c r="R5375" i="6"/>
  <c r="Q5375" i="6"/>
  <c r="R4445" i="6"/>
  <c r="Q4445" i="6"/>
  <c r="R4589" i="6"/>
  <c r="Q4589" i="6"/>
  <c r="R4733" i="6"/>
  <c r="Q4733" i="6"/>
  <c r="R4877" i="6"/>
  <c r="Q4877" i="6"/>
  <c r="R5021" i="6"/>
  <c r="Q5021" i="6"/>
  <c r="R5165" i="6"/>
  <c r="Q5165" i="6"/>
  <c r="R5541" i="6"/>
  <c r="Q5541" i="6"/>
  <c r="R4510" i="6"/>
  <c r="Q4510" i="6"/>
  <c r="R4654" i="6"/>
  <c r="Q4654" i="6"/>
  <c r="R4798" i="6"/>
  <c r="Q4798" i="6"/>
  <c r="R4942" i="6"/>
  <c r="Q4942" i="6"/>
  <c r="R5086" i="6"/>
  <c r="Q5086" i="6"/>
  <c r="R5237" i="6"/>
  <c r="Q5237" i="6"/>
  <c r="R4395" i="6"/>
  <c r="Q4395" i="6"/>
  <c r="R4539" i="6"/>
  <c r="Q4539" i="6"/>
  <c r="R4683" i="6"/>
  <c r="Q4683" i="6"/>
  <c r="R4827" i="6"/>
  <c r="Q4827" i="6"/>
  <c r="R4971" i="6"/>
  <c r="Q4971" i="6"/>
  <c r="R5115" i="6"/>
  <c r="Q5115" i="6"/>
  <c r="R5316" i="6"/>
  <c r="Q5316" i="6"/>
  <c r="R4412" i="6"/>
  <c r="Q4412" i="6"/>
  <c r="R4556" i="6"/>
  <c r="Q4556" i="6"/>
  <c r="R4700" i="6"/>
  <c r="Q4700" i="6"/>
  <c r="R4844" i="6"/>
  <c r="Q4844" i="6"/>
  <c r="R4988" i="6"/>
  <c r="Q4988" i="6"/>
  <c r="R5132" i="6"/>
  <c r="Q5132" i="6"/>
  <c r="R5471" i="6"/>
  <c r="Q5471" i="6"/>
  <c r="R4465" i="6"/>
  <c r="Q4465" i="6"/>
  <c r="R4609" i="6"/>
  <c r="Q4609" i="6"/>
  <c r="R4753" i="6"/>
  <c r="Q4753" i="6"/>
  <c r="R4897" i="6"/>
  <c r="Q4897" i="6"/>
  <c r="R5041" i="6"/>
  <c r="Q5041" i="6"/>
  <c r="R5185" i="6"/>
  <c r="Q5185" i="6"/>
  <c r="R4338" i="6"/>
  <c r="Q4338" i="6"/>
  <c r="R4482" i="6"/>
  <c r="Q4482" i="6"/>
  <c r="R4626" i="6"/>
  <c r="Q4626" i="6"/>
  <c r="R4770" i="6"/>
  <c r="Q4770" i="6"/>
  <c r="R4914" i="6"/>
  <c r="Q4914" i="6"/>
  <c r="R5058" i="6"/>
  <c r="Q5058" i="6"/>
  <c r="R5202" i="6"/>
  <c r="Q5202" i="6"/>
  <c r="R4403" i="6"/>
  <c r="Q4403" i="6"/>
  <c r="R4547" i="6"/>
  <c r="Q4547" i="6"/>
  <c r="R4691" i="6"/>
  <c r="Q4691" i="6"/>
  <c r="R4835" i="6"/>
  <c r="Q4835" i="6"/>
  <c r="R4979" i="6"/>
  <c r="Q4979" i="6"/>
  <c r="R5123" i="6"/>
  <c r="Q5123" i="6"/>
  <c r="R5687" i="6"/>
  <c r="Q5687" i="6"/>
  <c r="Q4492" i="6"/>
  <c r="R4492" i="6"/>
  <c r="Q4636" i="6"/>
  <c r="R4636" i="6"/>
  <c r="Q4780" i="6"/>
  <c r="R4780" i="6"/>
  <c r="Q4924" i="6"/>
  <c r="R4924" i="6"/>
  <c r="Q5068" i="6"/>
  <c r="R5068" i="6"/>
  <c r="R5213" i="6"/>
  <c r="Q5213" i="6"/>
  <c r="R5495" i="6"/>
  <c r="Q5495" i="6"/>
  <c r="R4437" i="6"/>
  <c r="Q4437" i="6"/>
  <c r="R4581" i="6"/>
  <c r="Q4581" i="6"/>
  <c r="R4725" i="6"/>
  <c r="Q4725" i="6"/>
  <c r="R4869" i="6"/>
  <c r="Q4869" i="6"/>
  <c r="R5013" i="6"/>
  <c r="Q5013" i="6"/>
  <c r="R5157" i="6"/>
  <c r="Q5157" i="6"/>
  <c r="R5517" i="6"/>
  <c r="Q5517" i="6"/>
  <c r="R4442" i="6"/>
  <c r="Q4442" i="6"/>
  <c r="R4586" i="6"/>
  <c r="Q4586" i="6"/>
  <c r="R4730" i="6"/>
  <c r="Q4730" i="6"/>
  <c r="R4874" i="6"/>
  <c r="Q4874" i="6"/>
  <c r="R5018" i="6"/>
  <c r="Q5018" i="6"/>
  <c r="R5162" i="6"/>
  <c r="Q5162" i="6"/>
  <c r="R5342" i="6"/>
  <c r="Q5342" i="6"/>
  <c r="R5486" i="6"/>
  <c r="Q5486" i="6"/>
  <c r="R5299" i="6"/>
  <c r="Q5299" i="6"/>
  <c r="R5443" i="6"/>
  <c r="Q5443" i="6"/>
  <c r="R5603" i="6"/>
  <c r="Q5603" i="6"/>
  <c r="R5340" i="6"/>
  <c r="Q5340" i="6"/>
  <c r="R5484" i="6"/>
  <c r="Q5484" i="6"/>
  <c r="R5776" i="6"/>
  <c r="Q5776" i="6"/>
  <c r="R5321" i="6"/>
  <c r="Q5321" i="6"/>
  <c r="R5465" i="6"/>
  <c r="Q5465" i="6"/>
  <c r="R6285" i="6"/>
  <c r="Q6285" i="6"/>
  <c r="R5302" i="6"/>
  <c r="Q5302" i="6"/>
  <c r="R5446" i="6"/>
  <c r="Q5446" i="6"/>
  <c r="R5307" i="6"/>
  <c r="Q5307" i="6"/>
  <c r="R5451" i="6"/>
  <c r="Q5451" i="6"/>
  <c r="R5663" i="6"/>
  <c r="Q5663" i="6"/>
  <c r="R6163" i="6"/>
  <c r="Q6163" i="6"/>
  <c r="Q5300" i="6"/>
  <c r="R5300" i="6"/>
  <c r="Q5444" i="6"/>
  <c r="R5444" i="6"/>
  <c r="R5656" i="6"/>
  <c r="Q5656" i="6"/>
  <c r="R5233" i="6"/>
  <c r="Q5233" i="6"/>
  <c r="R5377" i="6"/>
  <c r="Q5377" i="6"/>
  <c r="R5521" i="6"/>
  <c r="Q5521" i="6"/>
  <c r="Q5298" i="6"/>
  <c r="R5298" i="6"/>
  <c r="Q5442" i="6"/>
  <c r="R5442" i="6"/>
  <c r="R5903" i="6"/>
  <c r="Q5903" i="6"/>
  <c r="Q5224" i="6"/>
  <c r="R5224" i="6"/>
  <c r="R5368" i="6"/>
  <c r="Q5368" i="6"/>
  <c r="R5512" i="6"/>
  <c r="Q5512" i="6"/>
  <c r="R5824" i="6"/>
  <c r="Q5824" i="6"/>
  <c r="R5649" i="6"/>
  <c r="Q5649" i="6"/>
  <c r="R5793" i="6"/>
  <c r="Q5793" i="6"/>
  <c r="R5937" i="6"/>
  <c r="Q5937" i="6"/>
  <c r="R5570" i="6"/>
  <c r="Q5570" i="6"/>
  <c r="R5714" i="6"/>
  <c r="Q5714" i="6"/>
  <c r="R5858" i="6"/>
  <c r="Q5858" i="6"/>
  <c r="R6002" i="6"/>
  <c r="Q6002" i="6"/>
  <c r="R5683" i="6"/>
  <c r="Q5683" i="6"/>
  <c r="R5827" i="6"/>
  <c r="Q5827" i="6"/>
  <c r="R5971" i="6"/>
  <c r="Q5971" i="6"/>
  <c r="R6273" i="6"/>
  <c r="Q6273" i="6"/>
  <c r="R5628" i="6"/>
  <c r="Q5628" i="6"/>
  <c r="R5772" i="6"/>
  <c r="Q5772" i="6"/>
  <c r="R5916" i="6"/>
  <c r="Q5916" i="6"/>
  <c r="R6115" i="6"/>
  <c r="Q6115" i="6"/>
  <c r="R5573" i="6"/>
  <c r="Q5573" i="6"/>
  <c r="R5717" i="6"/>
  <c r="Q5717" i="6"/>
  <c r="R5861" i="6"/>
  <c r="Q5861" i="6"/>
  <c r="R6005" i="6"/>
  <c r="Q6005" i="6"/>
  <c r="R5638" i="6"/>
  <c r="Q5638" i="6"/>
  <c r="R5782" i="6"/>
  <c r="Q5782" i="6"/>
  <c r="R5926" i="6"/>
  <c r="Q5926" i="6"/>
  <c r="R5607" i="6"/>
  <c r="Q5607" i="6"/>
  <c r="R5751" i="6"/>
  <c r="Q5751" i="6"/>
  <c r="R5895" i="6"/>
  <c r="Q5895" i="6"/>
  <c r="R6081" i="6"/>
  <c r="Q6081" i="6"/>
  <c r="Q5564" i="6"/>
  <c r="R5564" i="6"/>
  <c r="Q5708" i="6"/>
  <c r="R5708" i="6"/>
  <c r="Q5852" i="6"/>
  <c r="R5852" i="6"/>
  <c r="Q5996" i="6"/>
  <c r="R5996" i="6"/>
  <c r="R6355" i="6"/>
  <c r="Q6355" i="6"/>
  <c r="R5653" i="6"/>
  <c r="Q5653" i="6"/>
  <c r="R5797" i="6"/>
  <c r="Q5797" i="6"/>
  <c r="R5941" i="6"/>
  <c r="Q5941" i="6"/>
  <c r="R5574" i="6"/>
  <c r="Q5574" i="6"/>
  <c r="R5718" i="6"/>
  <c r="Q5718" i="6"/>
  <c r="R5862" i="6"/>
  <c r="Q5862" i="6"/>
  <c r="R6006" i="6"/>
  <c r="Q6006" i="6"/>
  <c r="R6146" i="6"/>
  <c r="Q6146" i="6"/>
  <c r="R6290" i="6"/>
  <c r="Q6290" i="6"/>
  <c r="R6434" i="6"/>
  <c r="Q6434" i="6"/>
  <c r="R6096" i="6"/>
  <c r="Q6096" i="6"/>
  <c r="R6240" i="6"/>
  <c r="Q6240" i="6"/>
  <c r="R6384" i="6"/>
  <c r="Q6384" i="6"/>
  <c r="R6521" i="6"/>
  <c r="Q6521" i="6"/>
  <c r="R7193" i="6"/>
  <c r="Q7193" i="6"/>
  <c r="R6173" i="6"/>
  <c r="Q6173" i="6"/>
  <c r="R6317" i="6"/>
  <c r="Q6317" i="6"/>
  <c r="R6461" i="6"/>
  <c r="Q6461" i="6"/>
  <c r="R6768" i="6"/>
  <c r="Q6768" i="6"/>
  <c r="R6130" i="6"/>
  <c r="Q6130" i="6"/>
  <c r="R6274" i="6"/>
  <c r="Q6274" i="6"/>
  <c r="R6418" i="6"/>
  <c r="Q6418" i="6"/>
  <c r="R6063" i="6"/>
  <c r="Q6063" i="6"/>
  <c r="R6207" i="6"/>
  <c r="Q6207" i="6"/>
  <c r="R6351" i="6"/>
  <c r="Q6351" i="6"/>
  <c r="R6495" i="6"/>
  <c r="Q6495" i="6"/>
  <c r="R6152" i="6"/>
  <c r="Q6152" i="6"/>
  <c r="R6296" i="6"/>
  <c r="Q6296" i="6"/>
  <c r="R6440" i="6"/>
  <c r="Q6440" i="6"/>
  <c r="R6727" i="6"/>
  <c r="Q6727" i="6"/>
  <c r="R6085" i="6"/>
  <c r="Q6085" i="6"/>
  <c r="R6229" i="6"/>
  <c r="Q6229" i="6"/>
  <c r="R6373" i="6"/>
  <c r="Q6373" i="6"/>
  <c r="Q6523" i="6"/>
  <c r="R6523" i="6"/>
  <c r="R7727" i="6"/>
  <c r="Q7727" i="6"/>
  <c r="Q6162" i="6"/>
  <c r="R6162" i="6"/>
  <c r="Q6306" i="6"/>
  <c r="R6306" i="6"/>
  <c r="Q6450" i="6"/>
  <c r="R6450" i="6"/>
  <c r="R6071" i="6"/>
  <c r="Q6071" i="6"/>
  <c r="R6215" i="6"/>
  <c r="Q6215" i="6"/>
  <c r="R6359" i="6"/>
  <c r="Q6359" i="6"/>
  <c r="R6503" i="6"/>
  <c r="Q6503" i="6"/>
  <c r="Q6172" i="6"/>
  <c r="R6172" i="6"/>
  <c r="Q6316" i="6"/>
  <c r="R6316" i="6"/>
  <c r="Q6460" i="6"/>
  <c r="R6460" i="6"/>
  <c r="R6787" i="6"/>
  <c r="Q6787" i="6"/>
  <c r="R6605" i="6"/>
  <c r="Q6605" i="6"/>
  <c r="R6749" i="6"/>
  <c r="Q6749" i="6"/>
  <c r="R6893" i="6"/>
  <c r="Q6893" i="6"/>
  <c r="R6622" i="6"/>
  <c r="Q6622" i="6"/>
  <c r="R6766" i="6"/>
  <c r="Q6766" i="6"/>
  <c r="R6929" i="6"/>
  <c r="Q6929" i="6"/>
  <c r="R7188" i="6"/>
  <c r="Q7188" i="6"/>
  <c r="R6651" i="6"/>
  <c r="Q6651" i="6"/>
  <c r="R6795" i="6"/>
  <c r="Q6795" i="6"/>
  <c r="R7109" i="6"/>
  <c r="Q7109" i="6"/>
  <c r="R6620" i="6"/>
  <c r="Q6620" i="6"/>
  <c r="R6764" i="6"/>
  <c r="Q6764" i="6"/>
  <c r="R6936" i="6"/>
  <c r="Q6936" i="6"/>
  <c r="R6613" i="6"/>
  <c r="Q6613" i="6"/>
  <c r="R6757" i="6"/>
  <c r="Q6757" i="6"/>
  <c r="R6900" i="6"/>
  <c r="Q6900" i="6"/>
  <c r="R6606" i="6"/>
  <c r="Q6606" i="6"/>
  <c r="R6750" i="6"/>
  <c r="Q6750" i="6"/>
  <c r="R6894" i="6"/>
  <c r="Q6894" i="6"/>
  <c r="R6563" i="6"/>
  <c r="Q6563" i="6"/>
  <c r="R6707" i="6"/>
  <c r="Q6707" i="6"/>
  <c r="R6851" i="6"/>
  <c r="Q6851" i="6"/>
  <c r="R6520" i="6"/>
  <c r="Q6520" i="6"/>
  <c r="Q6664" i="6"/>
  <c r="R6664" i="6"/>
  <c r="Q6808" i="6"/>
  <c r="R6808" i="6"/>
  <c r="R6537" i="6"/>
  <c r="Q6537" i="6"/>
  <c r="R6681" i="6"/>
  <c r="Q6681" i="6"/>
  <c r="R6825" i="6"/>
  <c r="Q6825" i="6"/>
  <c r="R6566" i="6"/>
  <c r="Q6566" i="6"/>
  <c r="R6710" i="6"/>
  <c r="Q6710" i="6"/>
  <c r="R6854" i="6"/>
  <c r="Q6854" i="6"/>
  <c r="R7020" i="6"/>
  <c r="Q7020" i="6"/>
  <c r="R6958" i="6"/>
  <c r="Q6958" i="6"/>
  <c r="R7102" i="6"/>
  <c r="Q7102" i="6"/>
  <c r="R7246" i="6"/>
  <c r="Q7246" i="6"/>
  <c r="R7917" i="6"/>
  <c r="Q7917" i="6"/>
  <c r="R7023" i="6"/>
  <c r="Q7023" i="6"/>
  <c r="R7167" i="6"/>
  <c r="Q7167" i="6"/>
  <c r="R6944" i="6"/>
  <c r="Q6944" i="6"/>
  <c r="R7088" i="6"/>
  <c r="Q7088" i="6"/>
  <c r="R7232" i="6"/>
  <c r="Q7232" i="6"/>
  <c r="R7045" i="6"/>
  <c r="Q7045" i="6"/>
  <c r="R7189" i="6"/>
  <c r="Q7189" i="6"/>
  <c r="R7565" i="6"/>
  <c r="Q7565" i="6"/>
  <c r="Q6990" i="6"/>
  <c r="R6990" i="6"/>
  <c r="R7134" i="6"/>
  <c r="Q7134" i="6"/>
  <c r="R7378" i="6"/>
  <c r="Q7378" i="6"/>
  <c r="R6899" i="6"/>
  <c r="Q6899" i="6"/>
  <c r="R7043" i="6"/>
  <c r="Q7043" i="6"/>
  <c r="R7187" i="6"/>
  <c r="Q7187" i="6"/>
  <c r="R6940" i="6"/>
  <c r="Q6940" i="6"/>
  <c r="R7084" i="6"/>
  <c r="Q7084" i="6"/>
  <c r="R7228" i="6"/>
  <c r="Q7228" i="6"/>
  <c r="Q7077" i="6"/>
  <c r="R7077" i="6"/>
  <c r="Q7221" i="6"/>
  <c r="R7221" i="6"/>
  <c r="R7517" i="6"/>
  <c r="Q7517" i="6"/>
  <c r="R6986" i="6"/>
  <c r="Q6986" i="6"/>
  <c r="R7130" i="6"/>
  <c r="Q7130" i="6"/>
  <c r="R7283" i="6"/>
  <c r="Q7283" i="6"/>
  <c r="R7845" i="6"/>
  <c r="Q7845" i="6"/>
  <c r="R7015" i="6"/>
  <c r="Q7015" i="6"/>
  <c r="R7159" i="6"/>
  <c r="Q7159" i="6"/>
  <c r="R7263" i="6"/>
  <c r="Q7263" i="6"/>
  <c r="R7407" i="6"/>
  <c r="Q7407" i="6"/>
  <c r="R7551" i="6"/>
  <c r="Q7551" i="6"/>
  <c r="R7704" i="6"/>
  <c r="Q7704" i="6"/>
  <c r="R7340" i="6"/>
  <c r="Q7340" i="6"/>
  <c r="R7484" i="6"/>
  <c r="Q7484" i="6"/>
  <c r="R7628" i="6"/>
  <c r="Q7628" i="6"/>
  <c r="R7333" i="6"/>
  <c r="Q7333" i="6"/>
  <c r="R7477" i="6"/>
  <c r="Q7477" i="6"/>
  <c r="R7621" i="6"/>
  <c r="Q7621" i="6"/>
  <c r="R7302" i="6"/>
  <c r="Q7302" i="6"/>
  <c r="R7446" i="6"/>
  <c r="Q7446" i="6"/>
  <c r="R7590" i="6"/>
  <c r="Q7590" i="6"/>
  <c r="R7977" i="6"/>
  <c r="Q7977" i="6"/>
  <c r="R7439" i="6"/>
  <c r="Q7439" i="6"/>
  <c r="R7583" i="6"/>
  <c r="Q7583" i="6"/>
  <c r="R8324" i="6"/>
  <c r="Q8324" i="6"/>
  <c r="R7372" i="6"/>
  <c r="Q7372" i="6"/>
  <c r="R7516" i="6"/>
  <c r="Q7516" i="6"/>
  <c r="R7644" i="6"/>
  <c r="Q7644" i="6"/>
  <c r="R7389" i="6"/>
  <c r="Q7389" i="6"/>
  <c r="R7533" i="6"/>
  <c r="Q7533" i="6"/>
  <c r="R7792" i="6"/>
  <c r="Q7792" i="6"/>
  <c r="Q7322" i="6"/>
  <c r="R7322" i="6"/>
  <c r="Q7466" i="6"/>
  <c r="R7466" i="6"/>
  <c r="Q7610" i="6"/>
  <c r="R7610" i="6"/>
  <c r="R7965" i="6"/>
  <c r="Q7965" i="6"/>
  <c r="R7387" i="6"/>
  <c r="Q7387" i="6"/>
  <c r="R7531" i="6"/>
  <c r="Q7531" i="6"/>
  <c r="R7703" i="6"/>
  <c r="Q7703" i="6"/>
  <c r="R7260" i="6"/>
  <c r="Q7260" i="6"/>
  <c r="R7404" i="6"/>
  <c r="Q7404" i="6"/>
  <c r="R7548" i="6"/>
  <c r="Q7548" i="6"/>
  <c r="R7768" i="6"/>
  <c r="Q7768" i="6"/>
  <c r="R7790" i="6"/>
  <c r="Q7790" i="6"/>
  <c r="R7934" i="6"/>
  <c r="Q7934" i="6"/>
  <c r="R7747" i="6"/>
  <c r="Q7747" i="6"/>
  <c r="R7891" i="6"/>
  <c r="Q7891" i="6"/>
  <c r="R8139" i="6"/>
  <c r="Q8139" i="6"/>
  <c r="R7740" i="6"/>
  <c r="Q7740" i="6"/>
  <c r="R7884" i="6"/>
  <c r="Q7884" i="6"/>
  <c r="R8060" i="6"/>
  <c r="Q8060" i="6"/>
  <c r="R7697" i="6"/>
  <c r="Q7697" i="6"/>
  <c r="R7841" i="6"/>
  <c r="Q7841" i="6"/>
  <c r="R7985" i="6"/>
  <c r="Q7985" i="6"/>
  <c r="R7774" i="6"/>
  <c r="Q7774" i="6"/>
  <c r="R7918" i="6"/>
  <c r="Q7918" i="6"/>
  <c r="R7695" i="6"/>
  <c r="Q7695" i="6"/>
  <c r="R7839" i="6"/>
  <c r="Q7839" i="6"/>
  <c r="R7983" i="6"/>
  <c r="Q7983" i="6"/>
  <c r="R8379" i="6"/>
  <c r="Q8379" i="6"/>
  <c r="R7784" i="6"/>
  <c r="Q7784" i="6"/>
  <c r="R7928" i="6"/>
  <c r="Q7928" i="6"/>
  <c r="R8228" i="6"/>
  <c r="Q8228" i="6"/>
  <c r="R7717" i="6"/>
  <c r="Q7717" i="6"/>
  <c r="Q7861" i="6"/>
  <c r="R7861" i="6"/>
  <c r="R7650" i="6"/>
  <c r="Q7650" i="6"/>
  <c r="R7794" i="6"/>
  <c r="Q7794" i="6"/>
  <c r="R7938" i="6"/>
  <c r="Q7938" i="6"/>
  <c r="R7847" i="6"/>
  <c r="Q7847" i="6"/>
  <c r="R7991" i="6"/>
  <c r="Q7991" i="6"/>
  <c r="R8403" i="6"/>
  <c r="Q8403" i="6"/>
  <c r="R8125" i="6"/>
  <c r="Q8125" i="6"/>
  <c r="R8269" i="6"/>
  <c r="Q8269" i="6"/>
  <c r="R8413" i="6"/>
  <c r="Q8413" i="6"/>
  <c r="R8106" i="6"/>
  <c r="Q8106" i="6"/>
  <c r="R8250" i="6"/>
  <c r="Q8250" i="6"/>
  <c r="R8394" i="6"/>
  <c r="Q8394" i="6"/>
  <c r="R8039" i="6"/>
  <c r="Q8039" i="6"/>
  <c r="R8183" i="6"/>
  <c r="Q8183" i="6"/>
  <c r="R8327" i="6"/>
  <c r="Q8327" i="6"/>
  <c r="R8512" i="6"/>
  <c r="Q8512" i="6"/>
  <c r="R8104" i="6"/>
  <c r="Q8104" i="6"/>
  <c r="R8248" i="6"/>
  <c r="Q8248" i="6"/>
  <c r="R8392" i="6"/>
  <c r="Q8392" i="6"/>
  <c r="R8085" i="6"/>
  <c r="Q8085" i="6"/>
  <c r="R8229" i="6"/>
  <c r="Q8229" i="6"/>
  <c r="R8373" i="6"/>
  <c r="Q8373" i="6"/>
  <c r="R8078" i="6"/>
  <c r="Q8078" i="6"/>
  <c r="R8222" i="6"/>
  <c r="Q8222" i="6"/>
  <c r="R8366" i="6"/>
  <c r="Q8366" i="6"/>
  <c r="Q8905" i="6"/>
  <c r="R8905" i="6"/>
  <c r="R8131" i="6"/>
  <c r="Q8131" i="6"/>
  <c r="R8275" i="6"/>
  <c r="Q8275" i="6"/>
  <c r="R8419" i="6"/>
  <c r="Q8419" i="6"/>
  <c r="Q8028" i="6"/>
  <c r="R8028" i="6"/>
  <c r="Q8172" i="6"/>
  <c r="R8172" i="6"/>
  <c r="Q8316" i="6"/>
  <c r="R8316" i="6"/>
  <c r="R8459" i="6"/>
  <c r="Q8459" i="6"/>
  <c r="R8141" i="6"/>
  <c r="Q8141" i="6"/>
  <c r="R8285" i="6"/>
  <c r="Q8285" i="6"/>
  <c r="R8429" i="6"/>
  <c r="Q8429" i="6"/>
  <c r="R8122" i="6"/>
  <c r="Q8122" i="6"/>
  <c r="R8266" i="6"/>
  <c r="Q8266" i="6"/>
  <c r="R8410" i="6"/>
  <c r="Q8410" i="6"/>
  <c r="R8517" i="6"/>
  <c r="Q8517" i="6"/>
  <c r="R8731" i="6"/>
  <c r="Q8731" i="6"/>
  <c r="R8534" i="6"/>
  <c r="Q8534" i="6"/>
  <c r="R8789" i="6"/>
  <c r="Q8789" i="6"/>
  <c r="R8563" i="6"/>
  <c r="Q8563" i="6"/>
  <c r="R8544" i="6"/>
  <c r="Q8544" i="6"/>
  <c r="R8501" i="6"/>
  <c r="Q8501" i="6"/>
  <c r="R8683" i="6"/>
  <c r="Q8683" i="6"/>
  <c r="R8530" i="6"/>
  <c r="Q8530" i="6"/>
  <c r="R8777" i="6"/>
  <c r="Q8777" i="6"/>
  <c r="R8559" i="6"/>
  <c r="Q8559" i="6"/>
  <c r="Q8504" i="6"/>
  <c r="R8504" i="6"/>
  <c r="Q8473" i="6"/>
  <c r="R8473" i="6"/>
  <c r="Q8617" i="6"/>
  <c r="R8617" i="6"/>
  <c r="R8514" i="6"/>
  <c r="Q8514" i="6"/>
  <c r="R8693" i="6"/>
  <c r="Q8693" i="6"/>
  <c r="R8700" i="6"/>
  <c r="Q8700" i="6"/>
  <c r="Q8852" i="6"/>
  <c r="R8852" i="6"/>
  <c r="R8698" i="6"/>
  <c r="Q8698" i="6"/>
  <c r="R8848" i="6"/>
  <c r="Q8848" i="6"/>
  <c r="R8739" i="6"/>
  <c r="Q8739" i="6"/>
  <c r="R8919" i="6"/>
  <c r="Q8919" i="6"/>
  <c r="R8780" i="6"/>
  <c r="Q8780" i="6"/>
  <c r="R8653" i="6"/>
  <c r="Q8653" i="6"/>
  <c r="R8797" i="6"/>
  <c r="Q8797" i="6"/>
  <c r="R8658" i="6"/>
  <c r="Q8658" i="6"/>
  <c r="R8802" i="6"/>
  <c r="Q8802" i="6"/>
  <c r="R8663" i="6"/>
  <c r="Q8663" i="6"/>
  <c r="R8807" i="6"/>
  <c r="Q8807" i="6"/>
  <c r="Q8728" i="6"/>
  <c r="R8728" i="6"/>
  <c r="Q8972" i="6"/>
  <c r="R8972" i="6"/>
  <c r="R8733" i="6"/>
  <c r="Q8733" i="6"/>
  <c r="Q9409" i="6"/>
  <c r="R9409" i="6"/>
  <c r="Q8762" i="6"/>
  <c r="R8762" i="6"/>
  <c r="Q8936" i="6"/>
  <c r="R8936" i="6"/>
  <c r="R8939" i="6"/>
  <c r="Q8939" i="6"/>
  <c r="R8850" i="6"/>
  <c r="Q8850" i="6"/>
  <c r="R9091" i="6"/>
  <c r="Q9091" i="6"/>
  <c r="R8960" i="6"/>
  <c r="Q8960" i="6"/>
  <c r="R9385" i="6"/>
  <c r="Q9385" i="6"/>
  <c r="R9026" i="6"/>
  <c r="Q9026" i="6"/>
  <c r="R8925" i="6"/>
  <c r="Q8925" i="6"/>
  <c r="Q9117" i="6"/>
  <c r="R9117" i="6"/>
  <c r="R8918" i="6"/>
  <c r="Q8918" i="6"/>
  <c r="R8851" i="6"/>
  <c r="Q8851" i="6"/>
  <c r="R8984" i="6"/>
  <c r="Q8984" i="6"/>
  <c r="Q8868" i="6"/>
  <c r="R8868" i="6"/>
  <c r="R9031" i="6"/>
  <c r="Q9031" i="6"/>
  <c r="R8909" i="6"/>
  <c r="Q8909" i="6"/>
  <c r="Q9056" i="6"/>
  <c r="R9056" i="6"/>
  <c r="Q8954" i="6"/>
  <c r="R8954" i="6"/>
  <c r="R9148" i="6"/>
  <c r="Q9148" i="6"/>
  <c r="Q9282" i="6"/>
  <c r="R9282" i="6"/>
  <c r="R9205" i="6"/>
  <c r="Q9205" i="6"/>
  <c r="R9184" i="6"/>
  <c r="Q9184" i="6"/>
  <c r="R9065" i="6"/>
  <c r="Q9065" i="6"/>
  <c r="Q9373" i="6"/>
  <c r="R9373" i="6"/>
  <c r="Q9135" i="6"/>
  <c r="R9135" i="6"/>
  <c r="R9513" i="6"/>
  <c r="Q9513" i="6"/>
  <c r="Q9270" i="6"/>
  <c r="R9270" i="6"/>
  <c r="Q9027" i="6"/>
  <c r="R9027" i="6"/>
  <c r="R9296" i="6"/>
  <c r="Q9296" i="6"/>
  <c r="R9079" i="6"/>
  <c r="Q9079" i="6"/>
  <c r="R9343" i="6"/>
  <c r="Q9343" i="6"/>
  <c r="R9193" i="6"/>
  <c r="Q9193" i="6"/>
  <c r="R9404" i="6"/>
  <c r="Q9404" i="6"/>
  <c r="Q9324" i="6"/>
  <c r="R9324" i="6"/>
  <c r="Q9124" i="6"/>
  <c r="R9124" i="6"/>
  <c r="R9337" i="6"/>
  <c r="Q9337" i="6"/>
  <c r="R9176" i="6"/>
  <c r="Q9176" i="6"/>
  <c r="R9482" i="6"/>
  <c r="Q9482" i="6"/>
  <c r="R9415" i="6"/>
  <c r="Q9415" i="6"/>
  <c r="R9256" i="6"/>
  <c r="Q9256" i="6"/>
  <c r="R9483" i="6"/>
  <c r="Q9483" i="6"/>
  <c r="R9316" i="6"/>
  <c r="Q9316" i="6"/>
  <c r="R8965" i="6"/>
  <c r="Q8965" i="6"/>
  <c r="R9101" i="6"/>
  <c r="Q9101" i="6"/>
  <c r="R9243" i="6"/>
  <c r="Q9243" i="6"/>
  <c r="Q9448" i="6"/>
  <c r="R9448" i="6"/>
  <c r="R9380" i="6"/>
  <c r="Q9380" i="6"/>
  <c r="Q9204" i="6"/>
  <c r="R9204" i="6"/>
  <c r="Q9312" i="6"/>
  <c r="R9312" i="6"/>
  <c r="Q9420" i="6"/>
  <c r="R9420" i="6"/>
  <c r="R9082" i="6"/>
  <c r="Q9082" i="6"/>
  <c r="R9226" i="6"/>
  <c r="Q9226" i="6"/>
  <c r="Q9370" i="6"/>
  <c r="R9370" i="6"/>
  <c r="R9511" i="6"/>
  <c r="Q9511" i="6"/>
  <c r="R774" i="6"/>
  <c r="Q774" i="6"/>
  <c r="R666" i="6"/>
  <c r="Q666" i="6"/>
  <c r="R783" i="6"/>
  <c r="Q783" i="6"/>
  <c r="R1233" i="6"/>
  <c r="Q1233" i="6"/>
  <c r="R510" i="6"/>
  <c r="Q510" i="6"/>
  <c r="R1545" i="6"/>
  <c r="Q1545" i="6"/>
  <c r="Q393" i="6"/>
  <c r="R393" i="6"/>
  <c r="R613" i="6"/>
  <c r="Q613" i="6"/>
  <c r="R599" i="6"/>
  <c r="Q599" i="6"/>
  <c r="R721" i="6"/>
  <c r="Q721" i="6"/>
  <c r="R482" i="6"/>
  <c r="Q482" i="6"/>
  <c r="R410" i="6"/>
  <c r="Q410" i="6"/>
  <c r="R338" i="6"/>
  <c r="Q338" i="6"/>
  <c r="R266" i="6"/>
  <c r="Q266" i="6"/>
  <c r="R194" i="6"/>
  <c r="Q194" i="6"/>
  <c r="R122" i="6"/>
  <c r="Q122" i="6"/>
  <c r="R50" i="6"/>
  <c r="Q50" i="6"/>
  <c r="R1977" i="6"/>
  <c r="Q1977" i="6"/>
  <c r="R1293" i="6"/>
  <c r="Q1293" i="6"/>
  <c r="Q309" i="6"/>
  <c r="R309" i="6"/>
  <c r="R817" i="6"/>
  <c r="Q817" i="6"/>
  <c r="Q30" i="6"/>
  <c r="R30" i="6"/>
  <c r="R404" i="6"/>
  <c r="Q404" i="6"/>
  <c r="R351" i="6"/>
  <c r="Q351" i="6"/>
  <c r="R940" i="6"/>
  <c r="Q940" i="6"/>
  <c r="R1461" i="6"/>
  <c r="Q1461" i="6"/>
  <c r="R703" i="6"/>
  <c r="Q703" i="6"/>
  <c r="R1960" i="6"/>
  <c r="Q1960" i="6"/>
  <c r="Q958" i="6"/>
  <c r="R958" i="6"/>
  <c r="R1136" i="6"/>
  <c r="Q1136" i="6"/>
  <c r="R2030" i="6"/>
  <c r="Q2030" i="6"/>
  <c r="R2023" i="6"/>
  <c r="Q2023" i="6"/>
  <c r="R1397" i="6"/>
  <c r="Q1397" i="6"/>
  <c r="R1666" i="6"/>
  <c r="Q1666" i="6"/>
  <c r="R1947" i="6"/>
  <c r="Q1947" i="6"/>
  <c r="Q1573" i="6"/>
  <c r="R1573" i="6"/>
  <c r="R1542" i="6"/>
  <c r="Q1542" i="6"/>
  <c r="R1667" i="6"/>
  <c r="Q1667" i="6"/>
  <c r="R2660" i="6"/>
  <c r="Q2660" i="6"/>
  <c r="R2773" i="6"/>
  <c r="Q2773" i="6"/>
  <c r="R2778" i="6"/>
  <c r="Q2778" i="6"/>
  <c r="R2927" i="6"/>
  <c r="Q2927" i="6"/>
  <c r="R2313" i="6"/>
  <c r="Q2313" i="6"/>
  <c r="R2306" i="6"/>
  <c r="Q2306" i="6"/>
  <c r="R2731" i="6"/>
  <c r="Q2731" i="6"/>
  <c r="R2153" i="6"/>
  <c r="Q2153" i="6"/>
  <c r="R2170" i="6"/>
  <c r="Q2170" i="6"/>
  <c r="R3327" i="6"/>
  <c r="Q3327" i="6"/>
  <c r="R3380" i="6"/>
  <c r="Q3380" i="6"/>
  <c r="R3613" i="6"/>
  <c r="Q3613" i="6"/>
  <c r="R3474" i="6"/>
  <c r="Q3474" i="6"/>
  <c r="R3311" i="6"/>
  <c r="Q3311" i="6"/>
  <c r="R3676" i="6"/>
  <c r="Q3676" i="6"/>
  <c r="R3801" i="6"/>
  <c r="Q3801" i="6"/>
  <c r="R4860" i="6"/>
  <c r="Q4860" i="6"/>
  <c r="R3000" i="6"/>
  <c r="Q3000" i="6"/>
  <c r="R3101" i="6"/>
  <c r="Q3101" i="6"/>
  <c r="R3975" i="6"/>
  <c r="Q3975" i="6"/>
  <c r="R4172" i="6"/>
  <c r="Q4172" i="6"/>
  <c r="R4074" i="6"/>
  <c r="Q4074" i="6"/>
  <c r="R4139" i="6"/>
  <c r="Q4139" i="6"/>
  <c r="R4411" i="6"/>
  <c r="Q4411" i="6"/>
  <c r="Q4075" i="6"/>
  <c r="R4075" i="6"/>
  <c r="R4319" i="6"/>
  <c r="Q4319" i="6"/>
  <c r="R4865" i="6"/>
  <c r="Q4865" i="6"/>
  <c r="R5074" i="6"/>
  <c r="Q5074" i="6"/>
  <c r="R5103" i="6"/>
  <c r="Q5103" i="6"/>
  <c r="R5435" i="6"/>
  <c r="Q5435" i="6"/>
  <c r="R5029" i="6"/>
  <c r="Q5029" i="6"/>
  <c r="R4902" i="6"/>
  <c r="Q4902" i="6"/>
  <c r="R5111" i="6"/>
  <c r="Q5111" i="6"/>
  <c r="R5459" i="6"/>
  <c r="Q5459" i="6"/>
  <c r="R4430" i="6"/>
  <c r="Q4430" i="6"/>
  <c r="R5474" i="6"/>
  <c r="Q5474" i="6"/>
  <c r="R6213" i="6"/>
  <c r="Q6213" i="6"/>
  <c r="R6091" i="6"/>
  <c r="Q6091" i="6"/>
  <c r="R5867" i="6"/>
  <c r="Q5867" i="6"/>
  <c r="R6816" i="6"/>
  <c r="Q6816" i="6"/>
  <c r="R5760" i="6"/>
  <c r="Q5760" i="6"/>
  <c r="R5993" i="6"/>
  <c r="Q5993" i="6"/>
  <c r="R6477" i="6"/>
  <c r="Q6477" i="6"/>
  <c r="R5641" i="6"/>
  <c r="Q5641" i="6"/>
  <c r="R6278" i="6"/>
  <c r="Q6278" i="6"/>
  <c r="R6449" i="6"/>
  <c r="Q6449" i="6"/>
  <c r="R6483" i="6"/>
  <c r="Q6483" i="6"/>
  <c r="R6361" i="6"/>
  <c r="Q6361" i="6"/>
  <c r="R6347" i="6"/>
  <c r="Q6347" i="6"/>
  <c r="R6924" i="6"/>
  <c r="Q6924" i="6"/>
  <c r="R6601" i="6"/>
  <c r="Q6601" i="6"/>
  <c r="R7241" i="6"/>
  <c r="Q7241" i="6"/>
  <c r="R6842" i="6"/>
  <c r="Q6842" i="6"/>
  <c r="R7011" i="6"/>
  <c r="Q7011" i="6"/>
  <c r="R7122" i="6"/>
  <c r="Q7122" i="6"/>
  <c r="R7072" i="6"/>
  <c r="Q7072" i="6"/>
  <c r="R7271" i="6"/>
  <c r="Q7271" i="6"/>
  <c r="R7328" i="6"/>
  <c r="Q7328" i="6"/>
  <c r="R7941" i="6"/>
  <c r="Q7941" i="6"/>
  <c r="R7521" i="6"/>
  <c r="Q7521" i="6"/>
  <c r="R7519" i="6"/>
  <c r="Q7519" i="6"/>
  <c r="R7735" i="6"/>
  <c r="Q7735" i="6"/>
  <c r="R7973" i="6"/>
  <c r="Q7973" i="6"/>
  <c r="R7916" i="6"/>
  <c r="Q7916" i="6"/>
  <c r="R7979" i="6"/>
  <c r="Q7979" i="6"/>
  <c r="R8238" i="6"/>
  <c r="Q8238" i="6"/>
  <c r="R8073" i="6"/>
  <c r="Q8073" i="6"/>
  <c r="R8119" i="6"/>
  <c r="Q8119" i="6"/>
  <c r="Q8273" i="6"/>
  <c r="R8273" i="6"/>
  <c r="R8753" i="6"/>
  <c r="Q8753" i="6"/>
  <c r="R8547" i="6"/>
  <c r="Q8547" i="6"/>
  <c r="R8832" i="6"/>
  <c r="Q8832" i="6"/>
  <c r="R8790" i="6"/>
  <c r="Q8790" i="6"/>
  <c r="R9102" i="6"/>
  <c r="Q9102" i="6"/>
  <c r="Q9041" i="6"/>
  <c r="R9041" i="6"/>
  <c r="R8839" i="6"/>
  <c r="Q8839" i="6"/>
  <c r="Q9249" i="6"/>
  <c r="R9249" i="6"/>
  <c r="Q9518" i="6"/>
  <c r="R9518" i="6"/>
  <c r="Q9313" i="6"/>
  <c r="R9313" i="6"/>
  <c r="Q9096" i="6"/>
  <c r="R9096" i="6"/>
  <c r="Q9214" i="6"/>
  <c r="R9214" i="6"/>
  <c r="R214" i="6"/>
  <c r="Q214" i="6"/>
  <c r="R1905" i="6"/>
  <c r="Q1905" i="6"/>
  <c r="R485" i="6"/>
  <c r="Q485" i="6"/>
  <c r="R132" i="6"/>
  <c r="Q132" i="6"/>
  <c r="R400" i="6"/>
  <c r="Q400" i="6"/>
  <c r="R1033" i="6"/>
  <c r="Q1033" i="6"/>
  <c r="Q371" i="6"/>
  <c r="R371" i="6"/>
  <c r="R355" i="6"/>
  <c r="Q355" i="6"/>
  <c r="Q381" i="6"/>
  <c r="R381" i="6"/>
  <c r="R1074" i="6"/>
  <c r="Q1074" i="6"/>
  <c r="R337" i="6"/>
  <c r="Q337" i="6"/>
  <c r="R1199" i="6"/>
  <c r="Q1199" i="6"/>
  <c r="R520" i="6"/>
  <c r="Q520" i="6"/>
  <c r="R1096" i="6"/>
  <c r="Q1096" i="6"/>
  <c r="R837" i="6"/>
  <c r="Q837" i="6"/>
  <c r="R1497" i="6"/>
  <c r="Q1497" i="6"/>
  <c r="R866" i="6"/>
  <c r="Q866" i="6"/>
  <c r="R715" i="6"/>
  <c r="Q715" i="6"/>
  <c r="Q720" i="6"/>
  <c r="R720" i="6"/>
  <c r="R1564" i="6"/>
  <c r="Q1564" i="6"/>
  <c r="R749" i="6"/>
  <c r="Q749" i="6"/>
  <c r="R1341" i="6"/>
  <c r="Q1341" i="6"/>
  <c r="Q682" i="6"/>
  <c r="R682" i="6"/>
  <c r="Q1114" i="6"/>
  <c r="R1114" i="6"/>
  <c r="R1155" i="6"/>
  <c r="Q1155" i="6"/>
  <c r="R716" i="6"/>
  <c r="Q716" i="6"/>
  <c r="R1552" i="6"/>
  <c r="Q1552" i="6"/>
  <c r="R1610" i="6"/>
  <c r="Q1610" i="6"/>
  <c r="R2391" i="6"/>
  <c r="Q2391" i="6"/>
  <c r="R1891" i="6"/>
  <c r="Q1891" i="6"/>
  <c r="R3730" i="6"/>
  <c r="Q3730" i="6"/>
  <c r="R589" i="6"/>
  <c r="Q589" i="6"/>
  <c r="R1165" i="6"/>
  <c r="Q1165" i="6"/>
  <c r="R1021" i="6"/>
  <c r="Q1021" i="6"/>
  <c r="R877" i="6"/>
  <c r="Q877" i="6"/>
  <c r="R575" i="6"/>
  <c r="Q575" i="6"/>
  <c r="R343" i="6"/>
  <c r="Q343" i="6"/>
  <c r="R791" i="6"/>
  <c r="Q791" i="6"/>
  <c r="R683" i="6"/>
  <c r="Q683" i="6"/>
  <c r="Q450" i="6"/>
  <c r="R450" i="6"/>
  <c r="Q378" i="6"/>
  <c r="R378" i="6"/>
  <c r="Q306" i="6"/>
  <c r="R306" i="6"/>
  <c r="Q234" i="6"/>
  <c r="R234" i="6"/>
  <c r="Q162" i="6"/>
  <c r="R162" i="6"/>
  <c r="Q90" i="6"/>
  <c r="R90" i="6"/>
  <c r="Q18" i="6"/>
  <c r="R18" i="6"/>
  <c r="R1206" i="6"/>
  <c r="Q1206" i="6"/>
  <c r="R1062" i="6"/>
  <c r="Q1062" i="6"/>
  <c r="R918" i="6"/>
  <c r="Q918" i="6"/>
  <c r="R606" i="6"/>
  <c r="Q606" i="6"/>
  <c r="R211" i="6"/>
  <c r="Q211" i="6"/>
  <c r="R1187" i="6"/>
  <c r="Q1187" i="6"/>
  <c r="R1043" i="6"/>
  <c r="Q1043" i="6"/>
  <c r="R899" i="6"/>
  <c r="Q899" i="6"/>
  <c r="R464" i="6"/>
  <c r="Q464" i="6"/>
  <c r="R392" i="6"/>
  <c r="Q392" i="6"/>
  <c r="R320" i="6"/>
  <c r="Q320" i="6"/>
  <c r="R248" i="6"/>
  <c r="Q248" i="6"/>
  <c r="R176" i="6"/>
  <c r="Q176" i="6"/>
  <c r="R92" i="6"/>
  <c r="Q92" i="6"/>
  <c r="R483" i="6"/>
  <c r="Q483" i="6"/>
  <c r="R411" i="6"/>
  <c r="Q411" i="6"/>
  <c r="R339" i="6"/>
  <c r="Q339" i="6"/>
  <c r="R267" i="6"/>
  <c r="Q267" i="6"/>
  <c r="R195" i="6"/>
  <c r="Q195" i="6"/>
  <c r="R123" i="6"/>
  <c r="Q123" i="6"/>
  <c r="R51" i="6"/>
  <c r="Q51" i="6"/>
  <c r="R532" i="6"/>
  <c r="Q532" i="6"/>
  <c r="R676" i="6"/>
  <c r="Q676" i="6"/>
  <c r="R820" i="6"/>
  <c r="Q820" i="6"/>
  <c r="R964" i="6"/>
  <c r="Q964" i="6"/>
  <c r="R1108" i="6"/>
  <c r="Q1108" i="6"/>
  <c r="R1468" i="6"/>
  <c r="Q1468" i="6"/>
  <c r="R1900" i="6"/>
  <c r="Q1900" i="6"/>
  <c r="Q561" i="6"/>
  <c r="R561" i="6"/>
  <c r="R705" i="6"/>
  <c r="Q705" i="6"/>
  <c r="R849" i="6"/>
  <c r="Q849" i="6"/>
  <c r="R993" i="6"/>
  <c r="Q993" i="6"/>
  <c r="R1137" i="6"/>
  <c r="Q1137" i="6"/>
  <c r="R1533" i="6"/>
  <c r="Q1533" i="6"/>
  <c r="R1965" i="6"/>
  <c r="Q1965" i="6"/>
  <c r="R590" i="6"/>
  <c r="Q590" i="6"/>
  <c r="R734" i="6"/>
  <c r="Q734" i="6"/>
  <c r="R878" i="6"/>
  <c r="Q878" i="6"/>
  <c r="R1022" i="6"/>
  <c r="Q1022" i="6"/>
  <c r="R1166" i="6"/>
  <c r="Q1166" i="6"/>
  <c r="R583" i="6"/>
  <c r="Q583" i="6"/>
  <c r="R727" i="6"/>
  <c r="Q727" i="6"/>
  <c r="R871" i="6"/>
  <c r="Q871" i="6"/>
  <c r="R1015" i="6"/>
  <c r="Q1015" i="6"/>
  <c r="R1159" i="6"/>
  <c r="Q1159" i="6"/>
  <c r="Q732" i="6"/>
  <c r="R732" i="6"/>
  <c r="R876" i="6"/>
  <c r="Q876" i="6"/>
  <c r="R1020" i="6"/>
  <c r="Q1020" i="6"/>
  <c r="R1164" i="6"/>
  <c r="Q1164" i="6"/>
  <c r="R1600" i="6"/>
  <c r="Q1600" i="6"/>
  <c r="R2032" i="6"/>
  <c r="Q2032" i="6"/>
  <c r="R617" i="6"/>
  <c r="Q617" i="6"/>
  <c r="R761" i="6"/>
  <c r="Q761" i="6"/>
  <c r="R905" i="6"/>
  <c r="Q905" i="6"/>
  <c r="R1049" i="6"/>
  <c r="Q1049" i="6"/>
  <c r="R1193" i="6"/>
  <c r="Q1193" i="6"/>
  <c r="R1377" i="6"/>
  <c r="Q1377" i="6"/>
  <c r="R1809" i="6"/>
  <c r="Q1809" i="6"/>
  <c r="Q550" i="6"/>
  <c r="R550" i="6"/>
  <c r="Q694" i="6"/>
  <c r="R694" i="6"/>
  <c r="Q838" i="6"/>
  <c r="R838" i="6"/>
  <c r="Q982" i="6"/>
  <c r="R982" i="6"/>
  <c r="Q1126" i="6"/>
  <c r="R1126" i="6"/>
  <c r="R879" i="6"/>
  <c r="Q879" i="6"/>
  <c r="R1023" i="6"/>
  <c r="Q1023" i="6"/>
  <c r="R1167" i="6"/>
  <c r="Q1167" i="6"/>
  <c r="R584" i="6"/>
  <c r="Q584" i="6"/>
  <c r="R728" i="6"/>
  <c r="Q728" i="6"/>
  <c r="R872" i="6"/>
  <c r="Q872" i="6"/>
  <c r="R1016" i="6"/>
  <c r="Q1016" i="6"/>
  <c r="R1160" i="6"/>
  <c r="Q1160" i="6"/>
  <c r="R1588" i="6"/>
  <c r="Q1588" i="6"/>
  <c r="R2020" i="6"/>
  <c r="Q2020" i="6"/>
  <c r="R1334" i="6"/>
  <c r="Q1334" i="6"/>
  <c r="R1478" i="6"/>
  <c r="Q1478" i="6"/>
  <c r="R1622" i="6"/>
  <c r="Q1622" i="6"/>
  <c r="R1766" i="6"/>
  <c r="Q1766" i="6"/>
  <c r="R1910" i="6"/>
  <c r="Q1910" i="6"/>
  <c r="R2054" i="6"/>
  <c r="Q2054" i="6"/>
  <c r="R2427" i="6"/>
  <c r="Q2427" i="6"/>
  <c r="R2859" i="6"/>
  <c r="Q2859" i="6"/>
  <c r="R1327" i="6"/>
  <c r="Q1327" i="6"/>
  <c r="R1471" i="6"/>
  <c r="Q1471" i="6"/>
  <c r="R1615" i="6"/>
  <c r="Q1615" i="6"/>
  <c r="R1759" i="6"/>
  <c r="Q1759" i="6"/>
  <c r="R1903" i="6"/>
  <c r="Q1903" i="6"/>
  <c r="R2047" i="6"/>
  <c r="Q2047" i="6"/>
  <c r="R1308" i="6"/>
  <c r="Q1308" i="6"/>
  <c r="R1452" i="6"/>
  <c r="Q1452" i="6"/>
  <c r="R1596" i="6"/>
  <c r="Q1596" i="6"/>
  <c r="R1740" i="6"/>
  <c r="Q1740" i="6"/>
  <c r="R1884" i="6"/>
  <c r="Q1884" i="6"/>
  <c r="R2028" i="6"/>
  <c r="Q2028" i="6"/>
  <c r="R1277" i="6"/>
  <c r="Q1277" i="6"/>
  <c r="R1421" i="6"/>
  <c r="Q1421" i="6"/>
  <c r="R1565" i="6"/>
  <c r="Q1565" i="6"/>
  <c r="R1709" i="6"/>
  <c r="Q1709" i="6"/>
  <c r="R1853" i="6"/>
  <c r="Q1853" i="6"/>
  <c r="R1997" i="6"/>
  <c r="Q1997" i="6"/>
  <c r="Q1258" i="6"/>
  <c r="R1258" i="6"/>
  <c r="R1402" i="6"/>
  <c r="Q1402" i="6"/>
  <c r="R1546" i="6"/>
  <c r="Q1546" i="6"/>
  <c r="R1690" i="6"/>
  <c r="Q1690" i="6"/>
  <c r="R1834" i="6"/>
  <c r="Q1834" i="6"/>
  <c r="R1978" i="6"/>
  <c r="Q1978" i="6"/>
  <c r="R2223" i="6"/>
  <c r="Q2223" i="6"/>
  <c r="R2655" i="6"/>
  <c r="Q2655" i="6"/>
  <c r="R1251" i="6"/>
  <c r="Q1251" i="6"/>
  <c r="R1395" i="6"/>
  <c r="Q1395" i="6"/>
  <c r="R1539" i="6"/>
  <c r="Q1539" i="6"/>
  <c r="R1683" i="6"/>
  <c r="Q1683" i="6"/>
  <c r="R1827" i="6"/>
  <c r="Q1827" i="6"/>
  <c r="R1971" i="6"/>
  <c r="Q1971" i="6"/>
  <c r="R1220" i="6"/>
  <c r="Q1220" i="6"/>
  <c r="R1364" i="6"/>
  <c r="Q1364" i="6"/>
  <c r="R1508" i="6"/>
  <c r="Q1508" i="6"/>
  <c r="R1652" i="6"/>
  <c r="Q1652" i="6"/>
  <c r="R1796" i="6"/>
  <c r="Q1796" i="6"/>
  <c r="R1940" i="6"/>
  <c r="Q1940" i="6"/>
  <c r="R2084" i="6"/>
  <c r="Q2084" i="6"/>
  <c r="Q1453" i="6"/>
  <c r="R1453" i="6"/>
  <c r="Q1597" i="6"/>
  <c r="R1597" i="6"/>
  <c r="Q1741" i="6"/>
  <c r="R1741" i="6"/>
  <c r="Q1885" i="6"/>
  <c r="R1885" i="6"/>
  <c r="Q2029" i="6"/>
  <c r="R2029" i="6"/>
  <c r="R1278" i="6"/>
  <c r="Q1278" i="6"/>
  <c r="Q1422" i="6"/>
  <c r="R1422" i="6"/>
  <c r="Q1566" i="6"/>
  <c r="R1566" i="6"/>
  <c r="Q1710" i="6"/>
  <c r="R1710" i="6"/>
  <c r="Q1854" i="6"/>
  <c r="R1854" i="6"/>
  <c r="Q1998" i="6"/>
  <c r="R1998" i="6"/>
  <c r="R2235" i="6"/>
  <c r="Q2235" i="6"/>
  <c r="R2667" i="6"/>
  <c r="Q2667" i="6"/>
  <c r="R1259" i="6"/>
  <c r="Q1259" i="6"/>
  <c r="R1403" i="6"/>
  <c r="Q1403" i="6"/>
  <c r="R1547" i="6"/>
  <c r="Q1547" i="6"/>
  <c r="R1691" i="6"/>
  <c r="Q1691" i="6"/>
  <c r="R1835" i="6"/>
  <c r="Q1835" i="6"/>
  <c r="R1979" i="6"/>
  <c r="Q1979" i="6"/>
  <c r="R2108" i="6"/>
  <c r="Q2108" i="6"/>
  <c r="R2252" i="6"/>
  <c r="Q2252" i="6"/>
  <c r="R2396" i="6"/>
  <c r="Q2396" i="6"/>
  <c r="R2540" i="6"/>
  <c r="Q2540" i="6"/>
  <c r="R2684" i="6"/>
  <c r="Q2684" i="6"/>
  <c r="R2828" i="6"/>
  <c r="Q2828" i="6"/>
  <c r="R4464" i="6"/>
  <c r="Q4464" i="6"/>
  <c r="R2221" i="6"/>
  <c r="Q2221" i="6"/>
  <c r="R2365" i="6"/>
  <c r="Q2365" i="6"/>
  <c r="R2509" i="6"/>
  <c r="Q2509" i="6"/>
  <c r="R2653" i="6"/>
  <c r="Q2653" i="6"/>
  <c r="R2797" i="6"/>
  <c r="Q2797" i="6"/>
  <c r="R2941" i="6"/>
  <c r="Q2941" i="6"/>
  <c r="R3334" i="6"/>
  <c r="Q3334" i="6"/>
  <c r="R3766" i="6"/>
  <c r="Q3766" i="6"/>
  <c r="R2226" i="6"/>
  <c r="Q2226" i="6"/>
  <c r="R2370" i="6"/>
  <c r="Q2370" i="6"/>
  <c r="R2514" i="6"/>
  <c r="Q2514" i="6"/>
  <c r="R2658" i="6"/>
  <c r="Q2658" i="6"/>
  <c r="R2802" i="6"/>
  <c r="Q2802" i="6"/>
  <c r="R2946" i="6"/>
  <c r="Q2946" i="6"/>
  <c r="R2231" i="6"/>
  <c r="Q2231" i="6"/>
  <c r="R2375" i="6"/>
  <c r="Q2375" i="6"/>
  <c r="R2519" i="6"/>
  <c r="Q2519" i="6"/>
  <c r="R2663" i="6"/>
  <c r="Q2663" i="6"/>
  <c r="R2807" i="6"/>
  <c r="Q2807" i="6"/>
  <c r="R2951" i="6"/>
  <c r="Q2951" i="6"/>
  <c r="R2212" i="6"/>
  <c r="Q2212" i="6"/>
  <c r="R2356" i="6"/>
  <c r="Q2356" i="6"/>
  <c r="R2500" i="6"/>
  <c r="Q2500" i="6"/>
  <c r="R2644" i="6"/>
  <c r="Q2644" i="6"/>
  <c r="R2788" i="6"/>
  <c r="Q2788" i="6"/>
  <c r="R2932" i="6"/>
  <c r="Q2932" i="6"/>
  <c r="R2193" i="6"/>
  <c r="Q2193" i="6"/>
  <c r="R2337" i="6"/>
  <c r="Q2337" i="6"/>
  <c r="R2481" i="6"/>
  <c r="Q2481" i="6"/>
  <c r="R2625" i="6"/>
  <c r="Q2625" i="6"/>
  <c r="R2769" i="6"/>
  <c r="Q2769" i="6"/>
  <c r="R2913" i="6"/>
  <c r="Q2913" i="6"/>
  <c r="R3274" i="6"/>
  <c r="Q3274" i="6"/>
  <c r="R3706" i="6"/>
  <c r="Q3706" i="6"/>
  <c r="R2186" i="6"/>
  <c r="Q2186" i="6"/>
  <c r="R2330" i="6"/>
  <c r="Q2330" i="6"/>
  <c r="R2474" i="6"/>
  <c r="Q2474" i="6"/>
  <c r="R2618" i="6"/>
  <c r="Q2618" i="6"/>
  <c r="R2762" i="6"/>
  <c r="Q2762" i="6"/>
  <c r="R2906" i="6"/>
  <c r="Q2906" i="6"/>
  <c r="R2179" i="6"/>
  <c r="Q2179" i="6"/>
  <c r="R2323" i="6"/>
  <c r="Q2323" i="6"/>
  <c r="R2467" i="6"/>
  <c r="Q2467" i="6"/>
  <c r="R2611" i="6"/>
  <c r="Q2611" i="6"/>
  <c r="R2755" i="6"/>
  <c r="Q2755" i="6"/>
  <c r="R2899" i="6"/>
  <c r="Q2899" i="6"/>
  <c r="Q2184" i="6"/>
  <c r="R2184" i="6"/>
  <c r="Q2328" i="6"/>
  <c r="R2328" i="6"/>
  <c r="Q2472" i="6"/>
  <c r="R2472" i="6"/>
  <c r="Q2616" i="6"/>
  <c r="R2616" i="6"/>
  <c r="Q2760" i="6"/>
  <c r="R2760" i="6"/>
  <c r="Q2904" i="6"/>
  <c r="R2904" i="6"/>
  <c r="R2177" i="6"/>
  <c r="Q2177" i="6"/>
  <c r="R2321" i="6"/>
  <c r="Q2321" i="6"/>
  <c r="R2465" i="6"/>
  <c r="Q2465" i="6"/>
  <c r="R2609" i="6"/>
  <c r="Q2609" i="6"/>
  <c r="R2753" i="6"/>
  <c r="Q2753" i="6"/>
  <c r="R2897" i="6"/>
  <c r="Q2897" i="6"/>
  <c r="R3250" i="6"/>
  <c r="Q3250" i="6"/>
  <c r="R3682" i="6"/>
  <c r="Q3682" i="6"/>
  <c r="R2194" i="6"/>
  <c r="Q2194" i="6"/>
  <c r="R2338" i="6"/>
  <c r="Q2338" i="6"/>
  <c r="R2482" i="6"/>
  <c r="Q2482" i="6"/>
  <c r="R2626" i="6"/>
  <c r="Q2626" i="6"/>
  <c r="R2770" i="6"/>
  <c r="Q2770" i="6"/>
  <c r="R2914" i="6"/>
  <c r="Q2914" i="6"/>
  <c r="R3063" i="6"/>
  <c r="Q3063" i="6"/>
  <c r="R3207" i="6"/>
  <c r="Q3207" i="6"/>
  <c r="R3351" i="6"/>
  <c r="Q3351" i="6"/>
  <c r="R3495" i="6"/>
  <c r="Q3495" i="6"/>
  <c r="R3639" i="6"/>
  <c r="Q3639" i="6"/>
  <c r="R3783" i="6"/>
  <c r="Q3783" i="6"/>
  <c r="R2972" i="6"/>
  <c r="Q2972" i="6"/>
  <c r="R3116" i="6"/>
  <c r="Q3116" i="6"/>
  <c r="R3260" i="6"/>
  <c r="Q3260" i="6"/>
  <c r="R3404" i="6"/>
  <c r="Q3404" i="6"/>
  <c r="R3548" i="6"/>
  <c r="Q3548" i="6"/>
  <c r="R3692" i="6"/>
  <c r="Q3692" i="6"/>
  <c r="R3897" i="6"/>
  <c r="Q3897" i="6"/>
  <c r="R3061" i="6"/>
  <c r="Q3061" i="6"/>
  <c r="R3205" i="6"/>
  <c r="Q3205" i="6"/>
  <c r="R3349" i="6"/>
  <c r="Q3349" i="6"/>
  <c r="R3493" i="6"/>
  <c r="Q3493" i="6"/>
  <c r="R3637" i="6"/>
  <c r="Q3637" i="6"/>
  <c r="R3781" i="6"/>
  <c r="Q3781" i="6"/>
  <c r="R4210" i="6"/>
  <c r="Q4210" i="6"/>
  <c r="R3066" i="6"/>
  <c r="Q3066" i="6"/>
  <c r="R3210" i="6"/>
  <c r="Q3210" i="6"/>
  <c r="R3354" i="6"/>
  <c r="Q3354" i="6"/>
  <c r="R3498" i="6"/>
  <c r="Q3498" i="6"/>
  <c r="R3642" i="6"/>
  <c r="Q3642" i="6"/>
  <c r="R3786" i="6"/>
  <c r="Q3786" i="6"/>
  <c r="R4608" i="6"/>
  <c r="Q4608" i="6"/>
  <c r="R3047" i="6"/>
  <c r="Q3047" i="6"/>
  <c r="R3191" i="6"/>
  <c r="Q3191" i="6"/>
  <c r="R3335" i="6"/>
  <c r="Q3335" i="6"/>
  <c r="R3479" i="6"/>
  <c r="Q3479" i="6"/>
  <c r="R3623" i="6"/>
  <c r="Q3623" i="6"/>
  <c r="R3767" i="6"/>
  <c r="Q3767" i="6"/>
  <c r="R2980" i="6"/>
  <c r="Q2980" i="6"/>
  <c r="R3124" i="6"/>
  <c r="Q3124" i="6"/>
  <c r="R3268" i="6"/>
  <c r="Q3268" i="6"/>
  <c r="R3412" i="6"/>
  <c r="Q3412" i="6"/>
  <c r="R3556" i="6"/>
  <c r="Q3556" i="6"/>
  <c r="R3700" i="6"/>
  <c r="Q3700" i="6"/>
  <c r="Q2961" i="6"/>
  <c r="R2961" i="6"/>
  <c r="R3105" i="6"/>
  <c r="Q3105" i="6"/>
  <c r="R3249" i="6"/>
  <c r="Q3249" i="6"/>
  <c r="R3393" i="6"/>
  <c r="Q3393" i="6"/>
  <c r="R3537" i="6"/>
  <c r="Q3537" i="6"/>
  <c r="R3681" i="6"/>
  <c r="Q3681" i="6"/>
  <c r="R3834" i="6"/>
  <c r="Q3834" i="6"/>
  <c r="R2966" i="6"/>
  <c r="Q2966" i="6"/>
  <c r="R3110" i="6"/>
  <c r="Q3110" i="6"/>
  <c r="R3254" i="6"/>
  <c r="Q3254" i="6"/>
  <c r="R3398" i="6"/>
  <c r="Q3398" i="6"/>
  <c r="R3542" i="6"/>
  <c r="Q3542" i="6"/>
  <c r="R3686" i="6"/>
  <c r="Q3686" i="6"/>
  <c r="R3831" i="6"/>
  <c r="Q3831" i="6"/>
  <c r="R5076" i="6"/>
  <c r="Q5076" i="6"/>
  <c r="Q3091" i="6"/>
  <c r="R3091" i="6"/>
  <c r="Q3235" i="6"/>
  <c r="R3235" i="6"/>
  <c r="Q3379" i="6"/>
  <c r="R3379" i="6"/>
  <c r="Q3523" i="6"/>
  <c r="R3523" i="6"/>
  <c r="Q3667" i="6"/>
  <c r="R3667" i="6"/>
  <c r="Q3811" i="6"/>
  <c r="R3811" i="6"/>
  <c r="R3024" i="6"/>
  <c r="Q3024" i="6"/>
  <c r="R3168" i="6"/>
  <c r="Q3168" i="6"/>
  <c r="R3312" i="6"/>
  <c r="Q3312" i="6"/>
  <c r="R3456" i="6"/>
  <c r="Q3456" i="6"/>
  <c r="R3600" i="6"/>
  <c r="Q3600" i="6"/>
  <c r="R3744" i="6"/>
  <c r="Q3744" i="6"/>
  <c r="R2981" i="6"/>
  <c r="Q2981" i="6"/>
  <c r="R3125" i="6"/>
  <c r="Q3125" i="6"/>
  <c r="R3269" i="6"/>
  <c r="Q3269" i="6"/>
  <c r="R3413" i="6"/>
  <c r="Q3413" i="6"/>
  <c r="R3557" i="6"/>
  <c r="Q3557" i="6"/>
  <c r="R3701" i="6"/>
  <c r="Q3701" i="6"/>
  <c r="Q3862" i="6"/>
  <c r="R3862" i="6"/>
  <c r="R4306" i="6"/>
  <c r="Q4306" i="6"/>
  <c r="R3999" i="6"/>
  <c r="Q3999" i="6"/>
  <c r="R4143" i="6"/>
  <c r="Q4143" i="6"/>
  <c r="R4287" i="6"/>
  <c r="Q4287" i="6"/>
  <c r="R3908" i="6"/>
  <c r="Q3908" i="6"/>
  <c r="R4052" i="6"/>
  <c r="Q4052" i="6"/>
  <c r="R4196" i="6"/>
  <c r="Q4196" i="6"/>
  <c r="R5131" i="6"/>
  <c r="Q5131" i="6"/>
  <c r="R3961" i="6"/>
  <c r="Q3961" i="6"/>
  <c r="R4105" i="6"/>
  <c r="Q4105" i="6"/>
  <c r="R4249" i="6"/>
  <c r="Q4249" i="6"/>
  <c r="R4459" i="6"/>
  <c r="Q4459" i="6"/>
  <c r="R4891" i="6"/>
  <c r="Q4891" i="6"/>
  <c r="R3954" i="6"/>
  <c r="Q3954" i="6"/>
  <c r="R4098" i="6"/>
  <c r="Q4098" i="6"/>
  <c r="R4242" i="6"/>
  <c r="Q4242" i="6"/>
  <c r="R4416" i="6"/>
  <c r="Q4416" i="6"/>
  <c r="R4848" i="6"/>
  <c r="Q4848" i="6"/>
  <c r="R3875" i="6"/>
  <c r="Q3875" i="6"/>
  <c r="R4019" i="6"/>
  <c r="Q4019" i="6"/>
  <c r="R4163" i="6"/>
  <c r="Q4163" i="6"/>
  <c r="R4307" i="6"/>
  <c r="Q4307" i="6"/>
  <c r="R4012" i="6"/>
  <c r="Q4012" i="6"/>
  <c r="R4156" i="6"/>
  <c r="Q4156" i="6"/>
  <c r="R4300" i="6"/>
  <c r="Q4300" i="6"/>
  <c r="R4005" i="6"/>
  <c r="Q4005" i="6"/>
  <c r="R4149" i="6"/>
  <c r="Q4149" i="6"/>
  <c r="R4293" i="6"/>
  <c r="Q4293" i="6"/>
  <c r="R4483" i="6"/>
  <c r="Q4483" i="6"/>
  <c r="R4915" i="6"/>
  <c r="Q4915" i="6"/>
  <c r="R3986" i="6"/>
  <c r="Q3986" i="6"/>
  <c r="R4130" i="6"/>
  <c r="Q4130" i="6"/>
  <c r="R4274" i="6"/>
  <c r="Q4274" i="6"/>
  <c r="R4656" i="6"/>
  <c r="Q4656" i="6"/>
  <c r="R5831" i="6"/>
  <c r="Q5831" i="6"/>
  <c r="Q3955" i="6"/>
  <c r="R3955" i="6"/>
  <c r="Q4099" i="6"/>
  <c r="R4099" i="6"/>
  <c r="Q4243" i="6"/>
  <c r="R4243" i="6"/>
  <c r="R3924" i="6"/>
  <c r="Q3924" i="6"/>
  <c r="R4068" i="6"/>
  <c r="Q4068" i="6"/>
  <c r="R4212" i="6"/>
  <c r="Q4212" i="6"/>
  <c r="Q4354" i="6"/>
  <c r="R4354" i="6"/>
  <c r="R3905" i="6"/>
  <c r="Q3905" i="6"/>
  <c r="R4049" i="6"/>
  <c r="Q4049" i="6"/>
  <c r="R4193" i="6"/>
  <c r="Q4193" i="6"/>
  <c r="R4435" i="6"/>
  <c r="Q4435" i="6"/>
  <c r="R4867" i="6"/>
  <c r="Q4867" i="6"/>
  <c r="R5148" i="6"/>
  <c r="Q5148" i="6"/>
  <c r="R5411" i="6"/>
  <c r="Q5411" i="6"/>
  <c r="R4457" i="6"/>
  <c r="Q4457" i="6"/>
  <c r="R4601" i="6"/>
  <c r="Q4601" i="6"/>
  <c r="R4745" i="6"/>
  <c r="Q4745" i="6"/>
  <c r="R4889" i="6"/>
  <c r="Q4889" i="6"/>
  <c r="R5033" i="6"/>
  <c r="Q5033" i="6"/>
  <c r="R5177" i="6"/>
  <c r="Q5177" i="6"/>
  <c r="R6199" i="6"/>
  <c r="Q6199" i="6"/>
  <c r="R4522" i="6"/>
  <c r="Q4522" i="6"/>
  <c r="R4666" i="6"/>
  <c r="Q4666" i="6"/>
  <c r="R4810" i="6"/>
  <c r="Q4810" i="6"/>
  <c r="R4954" i="6"/>
  <c r="Q4954" i="6"/>
  <c r="R5098" i="6"/>
  <c r="Q5098" i="6"/>
  <c r="R5249" i="6"/>
  <c r="Q5249" i="6"/>
  <c r="R4407" i="6"/>
  <c r="Q4407" i="6"/>
  <c r="R4551" i="6"/>
  <c r="Q4551" i="6"/>
  <c r="R4695" i="6"/>
  <c r="Q4695" i="6"/>
  <c r="R4839" i="6"/>
  <c r="Q4839" i="6"/>
  <c r="R4983" i="6"/>
  <c r="Q4983" i="6"/>
  <c r="R5127" i="6"/>
  <c r="Q5127" i="6"/>
  <c r="R5328" i="6"/>
  <c r="Q5328" i="6"/>
  <c r="R4424" i="6"/>
  <c r="Q4424" i="6"/>
  <c r="R4568" i="6"/>
  <c r="Q4568" i="6"/>
  <c r="R4712" i="6"/>
  <c r="Q4712" i="6"/>
  <c r="R4856" i="6"/>
  <c r="Q4856" i="6"/>
  <c r="R5000" i="6"/>
  <c r="Q5000" i="6"/>
  <c r="R5144" i="6"/>
  <c r="Q5144" i="6"/>
  <c r="R5507" i="6"/>
  <c r="Q5507" i="6"/>
  <c r="R4477" i="6"/>
  <c r="Q4477" i="6"/>
  <c r="R4621" i="6"/>
  <c r="Q4621" i="6"/>
  <c r="R4765" i="6"/>
  <c r="Q4765" i="6"/>
  <c r="R4909" i="6"/>
  <c r="Q4909" i="6"/>
  <c r="R5053" i="6"/>
  <c r="Q5053" i="6"/>
  <c r="R5197" i="6"/>
  <c r="Q5197" i="6"/>
  <c r="R4350" i="6"/>
  <c r="Q4350" i="6"/>
  <c r="R4494" i="6"/>
  <c r="Q4494" i="6"/>
  <c r="R4638" i="6"/>
  <c r="Q4638" i="6"/>
  <c r="R4782" i="6"/>
  <c r="Q4782" i="6"/>
  <c r="R4926" i="6"/>
  <c r="Q4926" i="6"/>
  <c r="R5070" i="6"/>
  <c r="Q5070" i="6"/>
  <c r="R5207" i="6"/>
  <c r="Q5207" i="6"/>
  <c r="R4415" i="6"/>
  <c r="Q4415" i="6"/>
  <c r="R4559" i="6"/>
  <c r="Q4559" i="6"/>
  <c r="R4703" i="6"/>
  <c r="Q4703" i="6"/>
  <c r="R4847" i="6"/>
  <c r="Q4847" i="6"/>
  <c r="R4991" i="6"/>
  <c r="Q4991" i="6"/>
  <c r="R5135" i="6"/>
  <c r="Q5135" i="6"/>
  <c r="R5795" i="6"/>
  <c r="Q5795" i="6"/>
  <c r="Q4504" i="6"/>
  <c r="R4504" i="6"/>
  <c r="Q4648" i="6"/>
  <c r="R4648" i="6"/>
  <c r="Q4792" i="6"/>
  <c r="R4792" i="6"/>
  <c r="Q4936" i="6"/>
  <c r="R4936" i="6"/>
  <c r="Q5080" i="6"/>
  <c r="R5080" i="6"/>
  <c r="Q5220" i="6"/>
  <c r="R5220" i="6"/>
  <c r="R5531" i="6"/>
  <c r="Q5531" i="6"/>
  <c r="Q4449" i="6"/>
  <c r="R4449" i="6"/>
  <c r="Q4593" i="6"/>
  <c r="R4593" i="6"/>
  <c r="Q4737" i="6"/>
  <c r="R4737" i="6"/>
  <c r="Q4881" i="6"/>
  <c r="R4881" i="6"/>
  <c r="Q5025" i="6"/>
  <c r="R5025" i="6"/>
  <c r="R5169" i="6"/>
  <c r="Q5169" i="6"/>
  <c r="R5553" i="6"/>
  <c r="Q5553" i="6"/>
  <c r="R4454" i="6"/>
  <c r="Q4454" i="6"/>
  <c r="R4598" i="6"/>
  <c r="Q4598" i="6"/>
  <c r="R4742" i="6"/>
  <c r="Q4742" i="6"/>
  <c r="R4886" i="6"/>
  <c r="Q4886" i="6"/>
  <c r="R5030" i="6"/>
  <c r="Q5030" i="6"/>
  <c r="R5174" i="6"/>
  <c r="Q5174" i="6"/>
  <c r="R5354" i="6"/>
  <c r="Q5354" i="6"/>
  <c r="R5498" i="6"/>
  <c r="Q5498" i="6"/>
  <c r="R5311" i="6"/>
  <c r="Q5311" i="6"/>
  <c r="R5455" i="6"/>
  <c r="Q5455" i="6"/>
  <c r="R5639" i="6"/>
  <c r="Q5639" i="6"/>
  <c r="R5352" i="6"/>
  <c r="Q5352" i="6"/>
  <c r="R5496" i="6"/>
  <c r="Q5496" i="6"/>
  <c r="R5812" i="6"/>
  <c r="Q5812" i="6"/>
  <c r="R5333" i="6"/>
  <c r="Q5333" i="6"/>
  <c r="R5477" i="6"/>
  <c r="Q5477" i="6"/>
  <c r="R6357" i="6"/>
  <c r="Q6357" i="6"/>
  <c r="R5314" i="6"/>
  <c r="Q5314" i="6"/>
  <c r="R5458" i="6"/>
  <c r="Q5458" i="6"/>
  <c r="R5319" i="6"/>
  <c r="Q5319" i="6"/>
  <c r="R5463" i="6"/>
  <c r="Q5463" i="6"/>
  <c r="R5699" i="6"/>
  <c r="Q5699" i="6"/>
  <c r="R6235" i="6"/>
  <c r="Q6235" i="6"/>
  <c r="Q5312" i="6"/>
  <c r="R5312" i="6"/>
  <c r="Q5456" i="6"/>
  <c r="R5456" i="6"/>
  <c r="R5692" i="6"/>
  <c r="Q5692" i="6"/>
  <c r="R5245" i="6"/>
  <c r="Q5245" i="6"/>
  <c r="R5389" i="6"/>
  <c r="Q5389" i="6"/>
  <c r="R5533" i="6"/>
  <c r="Q5533" i="6"/>
  <c r="Q5310" i="6"/>
  <c r="R5310" i="6"/>
  <c r="Q5454" i="6"/>
  <c r="R5454" i="6"/>
  <c r="R5939" i="6"/>
  <c r="Q5939" i="6"/>
  <c r="R5236" i="6"/>
  <c r="Q5236" i="6"/>
  <c r="R5380" i="6"/>
  <c r="Q5380" i="6"/>
  <c r="R5524" i="6"/>
  <c r="Q5524" i="6"/>
  <c r="R5860" i="6"/>
  <c r="Q5860" i="6"/>
  <c r="R5661" i="6"/>
  <c r="Q5661" i="6"/>
  <c r="R5805" i="6"/>
  <c r="Q5805" i="6"/>
  <c r="R5949" i="6"/>
  <c r="Q5949" i="6"/>
  <c r="R5582" i="6"/>
  <c r="Q5582" i="6"/>
  <c r="R5726" i="6"/>
  <c r="Q5726" i="6"/>
  <c r="R5870" i="6"/>
  <c r="Q5870" i="6"/>
  <c r="R6014" i="6"/>
  <c r="Q6014" i="6"/>
  <c r="R5695" i="6"/>
  <c r="Q5695" i="6"/>
  <c r="R5839" i="6"/>
  <c r="Q5839" i="6"/>
  <c r="R5983" i="6"/>
  <c r="Q5983" i="6"/>
  <c r="R6309" i="6"/>
  <c r="Q6309" i="6"/>
  <c r="R5640" i="6"/>
  <c r="Q5640" i="6"/>
  <c r="R5784" i="6"/>
  <c r="Q5784" i="6"/>
  <c r="R5928" i="6"/>
  <c r="Q5928" i="6"/>
  <c r="R6151" i="6"/>
  <c r="Q6151" i="6"/>
  <c r="R5585" i="6"/>
  <c r="Q5585" i="6"/>
  <c r="R5729" i="6"/>
  <c r="Q5729" i="6"/>
  <c r="R5873" i="6"/>
  <c r="Q5873" i="6"/>
  <c r="R6017" i="6"/>
  <c r="Q6017" i="6"/>
  <c r="R5650" i="6"/>
  <c r="Q5650" i="6"/>
  <c r="R5794" i="6"/>
  <c r="Q5794" i="6"/>
  <c r="R5938" i="6"/>
  <c r="Q5938" i="6"/>
  <c r="R5619" i="6"/>
  <c r="Q5619" i="6"/>
  <c r="R5763" i="6"/>
  <c r="Q5763" i="6"/>
  <c r="R5907" i="6"/>
  <c r="Q5907" i="6"/>
  <c r="R6117" i="6"/>
  <c r="Q6117" i="6"/>
  <c r="Q5576" i="6"/>
  <c r="R5576" i="6"/>
  <c r="Q5720" i="6"/>
  <c r="R5720" i="6"/>
  <c r="Q5864" i="6"/>
  <c r="R5864" i="6"/>
  <c r="Q6008" i="6"/>
  <c r="R6008" i="6"/>
  <c r="R6391" i="6"/>
  <c r="Q6391" i="6"/>
  <c r="R5665" i="6"/>
  <c r="Q5665" i="6"/>
  <c r="R5809" i="6"/>
  <c r="Q5809" i="6"/>
  <c r="R5953" i="6"/>
  <c r="Q5953" i="6"/>
  <c r="R5586" i="6"/>
  <c r="Q5586" i="6"/>
  <c r="R5730" i="6"/>
  <c r="Q5730" i="6"/>
  <c r="R5874" i="6"/>
  <c r="Q5874" i="6"/>
  <c r="R6018" i="6"/>
  <c r="Q6018" i="6"/>
  <c r="R6158" i="6"/>
  <c r="Q6158" i="6"/>
  <c r="R6302" i="6"/>
  <c r="Q6302" i="6"/>
  <c r="R6446" i="6"/>
  <c r="Q6446" i="6"/>
  <c r="R6108" i="6"/>
  <c r="Q6108" i="6"/>
  <c r="R6252" i="6"/>
  <c r="Q6252" i="6"/>
  <c r="R6396" i="6"/>
  <c r="Q6396" i="6"/>
  <c r="R6559" i="6"/>
  <c r="Q6559" i="6"/>
  <c r="R6041" i="6"/>
  <c r="Q6041" i="6"/>
  <c r="R6185" i="6"/>
  <c r="Q6185" i="6"/>
  <c r="R6329" i="6"/>
  <c r="Q6329" i="6"/>
  <c r="R6473" i="6"/>
  <c r="Q6473" i="6"/>
  <c r="R6804" i="6"/>
  <c r="Q6804" i="6"/>
  <c r="R6142" i="6"/>
  <c r="Q6142" i="6"/>
  <c r="R6286" i="6"/>
  <c r="Q6286" i="6"/>
  <c r="R6430" i="6"/>
  <c r="Q6430" i="6"/>
  <c r="R6075" i="6"/>
  <c r="Q6075" i="6"/>
  <c r="R6219" i="6"/>
  <c r="Q6219" i="6"/>
  <c r="R6363" i="6"/>
  <c r="Q6363" i="6"/>
  <c r="R6507" i="6"/>
  <c r="Q6507" i="6"/>
  <c r="R6164" i="6"/>
  <c r="Q6164" i="6"/>
  <c r="R6308" i="6"/>
  <c r="Q6308" i="6"/>
  <c r="R6452" i="6"/>
  <c r="Q6452" i="6"/>
  <c r="R6763" i="6"/>
  <c r="Q6763" i="6"/>
  <c r="R6097" i="6"/>
  <c r="Q6097" i="6"/>
  <c r="R6241" i="6"/>
  <c r="Q6241" i="6"/>
  <c r="R6385" i="6"/>
  <c r="Q6385" i="6"/>
  <c r="R6540" i="6"/>
  <c r="Q6540" i="6"/>
  <c r="Q6030" i="6"/>
  <c r="R6030" i="6"/>
  <c r="Q6174" i="6"/>
  <c r="R6174" i="6"/>
  <c r="Q6318" i="6"/>
  <c r="R6318" i="6"/>
  <c r="Q6462" i="6"/>
  <c r="R6462" i="6"/>
  <c r="R6083" i="6"/>
  <c r="Q6083" i="6"/>
  <c r="R6227" i="6"/>
  <c r="Q6227" i="6"/>
  <c r="R6371" i="6"/>
  <c r="Q6371" i="6"/>
  <c r="Q6040" i="6"/>
  <c r="R6040" i="6"/>
  <c r="Q6184" i="6"/>
  <c r="R6184" i="6"/>
  <c r="Q6328" i="6"/>
  <c r="R6328" i="6"/>
  <c r="Q6472" i="6"/>
  <c r="R6472" i="6"/>
  <c r="R6823" i="6"/>
  <c r="Q6823" i="6"/>
  <c r="R6617" i="6"/>
  <c r="Q6617" i="6"/>
  <c r="R6761" i="6"/>
  <c r="Q6761" i="6"/>
  <c r="R6913" i="6"/>
  <c r="Q6913" i="6"/>
  <c r="R6634" i="6"/>
  <c r="Q6634" i="6"/>
  <c r="R6778" i="6"/>
  <c r="Q6778" i="6"/>
  <c r="R6941" i="6"/>
  <c r="Q6941" i="6"/>
  <c r="R7224" i="6"/>
  <c r="Q7224" i="6"/>
  <c r="R6663" i="6"/>
  <c r="Q6663" i="6"/>
  <c r="R6807" i="6"/>
  <c r="Q6807" i="6"/>
  <c r="R7145" i="6"/>
  <c r="Q7145" i="6"/>
  <c r="R6632" i="6"/>
  <c r="Q6632" i="6"/>
  <c r="R6776" i="6"/>
  <c r="Q6776" i="6"/>
  <c r="R6948" i="6"/>
  <c r="Q6948" i="6"/>
  <c r="R6625" i="6"/>
  <c r="Q6625" i="6"/>
  <c r="R6769" i="6"/>
  <c r="Q6769" i="6"/>
  <c r="R6925" i="6"/>
  <c r="Q6925" i="6"/>
  <c r="R6618" i="6"/>
  <c r="Q6618" i="6"/>
  <c r="R6762" i="6"/>
  <c r="Q6762" i="6"/>
  <c r="R6905" i="6"/>
  <c r="Q6905" i="6"/>
  <c r="R6575" i="6"/>
  <c r="Q6575" i="6"/>
  <c r="R6719" i="6"/>
  <c r="Q6719" i="6"/>
  <c r="R6863" i="6"/>
  <c r="Q6863" i="6"/>
  <c r="Q6532" i="6"/>
  <c r="R6532" i="6"/>
  <c r="Q6676" i="6"/>
  <c r="R6676" i="6"/>
  <c r="Q6820" i="6"/>
  <c r="R6820" i="6"/>
  <c r="Q6549" i="6"/>
  <c r="R6549" i="6"/>
  <c r="Q6693" i="6"/>
  <c r="R6693" i="6"/>
  <c r="Q6837" i="6"/>
  <c r="R6837" i="6"/>
  <c r="R6578" i="6"/>
  <c r="Q6578" i="6"/>
  <c r="R6722" i="6"/>
  <c r="Q6722" i="6"/>
  <c r="R6866" i="6"/>
  <c r="Q6866" i="6"/>
  <c r="R7056" i="6"/>
  <c r="Q7056" i="6"/>
  <c r="R6970" i="6"/>
  <c r="Q6970" i="6"/>
  <c r="R7114" i="6"/>
  <c r="Q7114" i="6"/>
  <c r="R7318" i="6"/>
  <c r="Q7318" i="6"/>
  <c r="R7996" i="6"/>
  <c r="Q7996" i="6"/>
  <c r="R7035" i="6"/>
  <c r="Q7035" i="6"/>
  <c r="R7179" i="6"/>
  <c r="Q7179" i="6"/>
  <c r="R6956" i="6"/>
  <c r="Q6956" i="6"/>
  <c r="R7100" i="6"/>
  <c r="Q7100" i="6"/>
  <c r="R7244" i="6"/>
  <c r="Q7244" i="6"/>
  <c r="R7057" i="6"/>
  <c r="Q7057" i="6"/>
  <c r="R7201" i="6"/>
  <c r="Q7201" i="6"/>
  <c r="R7601" i="6"/>
  <c r="Q7601" i="6"/>
  <c r="Q7002" i="6"/>
  <c r="R7002" i="6"/>
  <c r="R7146" i="6"/>
  <c r="Q7146" i="6"/>
  <c r="R7414" i="6"/>
  <c r="Q7414" i="6"/>
  <c r="R6911" i="6"/>
  <c r="Q6911" i="6"/>
  <c r="R7055" i="6"/>
  <c r="Q7055" i="6"/>
  <c r="R7199" i="6"/>
  <c r="Q7199" i="6"/>
  <c r="R6952" i="6"/>
  <c r="Q6952" i="6"/>
  <c r="R7096" i="6"/>
  <c r="Q7096" i="6"/>
  <c r="R7240" i="6"/>
  <c r="Q7240" i="6"/>
  <c r="Q7089" i="6"/>
  <c r="R7089" i="6"/>
  <c r="Q7233" i="6"/>
  <c r="R7233" i="6"/>
  <c r="R7553" i="6"/>
  <c r="Q7553" i="6"/>
  <c r="R6998" i="6"/>
  <c r="Q6998" i="6"/>
  <c r="Q7142" i="6"/>
  <c r="R7142" i="6"/>
  <c r="R7295" i="6"/>
  <c r="Q7295" i="6"/>
  <c r="R7924" i="6"/>
  <c r="Q7924" i="6"/>
  <c r="R7027" i="6"/>
  <c r="Q7027" i="6"/>
  <c r="R7171" i="6"/>
  <c r="Q7171" i="6"/>
  <c r="R7275" i="6"/>
  <c r="Q7275" i="6"/>
  <c r="R7419" i="6"/>
  <c r="Q7419" i="6"/>
  <c r="R7563" i="6"/>
  <c r="Q7563" i="6"/>
  <c r="R8072" i="6"/>
  <c r="Q8072" i="6"/>
  <c r="R7352" i="6"/>
  <c r="Q7352" i="6"/>
  <c r="R7496" i="6"/>
  <c r="Q7496" i="6"/>
  <c r="Q7640" i="6"/>
  <c r="R7640" i="6"/>
  <c r="R7345" i="6"/>
  <c r="Q7345" i="6"/>
  <c r="R7489" i="6"/>
  <c r="Q7489" i="6"/>
  <c r="R7633" i="6"/>
  <c r="Q7633" i="6"/>
  <c r="R7314" i="6"/>
  <c r="Q7314" i="6"/>
  <c r="R7458" i="6"/>
  <c r="Q7458" i="6"/>
  <c r="R7602" i="6"/>
  <c r="Q7602" i="6"/>
  <c r="R7307" i="6"/>
  <c r="Q7307" i="6"/>
  <c r="R7451" i="6"/>
  <c r="Q7451" i="6"/>
  <c r="R7595" i="6"/>
  <c r="Q7595" i="6"/>
  <c r="R8432" i="6"/>
  <c r="Q8432" i="6"/>
  <c r="R7384" i="6"/>
  <c r="Q7384" i="6"/>
  <c r="R7528" i="6"/>
  <c r="Q7528" i="6"/>
  <c r="R7257" i="6"/>
  <c r="Q7257" i="6"/>
  <c r="R7401" i="6"/>
  <c r="Q7401" i="6"/>
  <c r="R7545" i="6"/>
  <c r="Q7545" i="6"/>
  <c r="R7828" i="6"/>
  <c r="Q7828" i="6"/>
  <c r="Q7334" i="6"/>
  <c r="R7334" i="6"/>
  <c r="Q7478" i="6"/>
  <c r="R7478" i="6"/>
  <c r="Q7622" i="6"/>
  <c r="R7622" i="6"/>
  <c r="R7255" i="6"/>
  <c r="Q7255" i="6"/>
  <c r="R7399" i="6"/>
  <c r="Q7399" i="6"/>
  <c r="R7543" i="6"/>
  <c r="Q7543" i="6"/>
  <c r="R7708" i="6"/>
  <c r="Q7708" i="6"/>
  <c r="R7272" i="6"/>
  <c r="Q7272" i="6"/>
  <c r="R7416" i="6"/>
  <c r="Q7416" i="6"/>
  <c r="R7560" i="6"/>
  <c r="Q7560" i="6"/>
  <c r="R7780" i="6"/>
  <c r="Q7780" i="6"/>
  <c r="R7802" i="6"/>
  <c r="Q7802" i="6"/>
  <c r="R7946" i="6"/>
  <c r="Q7946" i="6"/>
  <c r="R7759" i="6"/>
  <c r="Q7759" i="6"/>
  <c r="R7903" i="6"/>
  <c r="Q7903" i="6"/>
  <c r="R8175" i="6"/>
  <c r="Q8175" i="6"/>
  <c r="R7752" i="6"/>
  <c r="Q7752" i="6"/>
  <c r="R7896" i="6"/>
  <c r="Q7896" i="6"/>
  <c r="R8096" i="6"/>
  <c r="Q8096" i="6"/>
  <c r="R7709" i="6"/>
  <c r="Q7709" i="6"/>
  <c r="R7853" i="6"/>
  <c r="Q7853" i="6"/>
  <c r="R7642" i="6"/>
  <c r="Q7642" i="6"/>
  <c r="R7786" i="6"/>
  <c r="Q7786" i="6"/>
  <c r="R7930" i="6"/>
  <c r="Q7930" i="6"/>
  <c r="R7707" i="6"/>
  <c r="Q7707" i="6"/>
  <c r="R7851" i="6"/>
  <c r="Q7851" i="6"/>
  <c r="R7995" i="6"/>
  <c r="Q7995" i="6"/>
  <c r="R8415" i="6"/>
  <c r="Q8415" i="6"/>
  <c r="R7796" i="6"/>
  <c r="Q7796" i="6"/>
  <c r="R7940" i="6"/>
  <c r="Q7940" i="6"/>
  <c r="R8264" i="6"/>
  <c r="Q8264" i="6"/>
  <c r="R7729" i="6"/>
  <c r="Q7729" i="6"/>
  <c r="Q7873" i="6"/>
  <c r="R7873" i="6"/>
  <c r="R7662" i="6"/>
  <c r="Q7662" i="6"/>
  <c r="R7806" i="6"/>
  <c r="Q7806" i="6"/>
  <c r="R7950" i="6"/>
  <c r="Q7950" i="6"/>
  <c r="R7859" i="6"/>
  <c r="Q7859" i="6"/>
  <c r="R8007" i="6"/>
  <c r="Q8007" i="6"/>
  <c r="R8439" i="6"/>
  <c r="Q8439" i="6"/>
  <c r="R8137" i="6"/>
  <c r="Q8137" i="6"/>
  <c r="R8281" i="6"/>
  <c r="Q8281" i="6"/>
  <c r="R8425" i="6"/>
  <c r="Q8425" i="6"/>
  <c r="R8118" i="6"/>
  <c r="Q8118" i="6"/>
  <c r="R8262" i="6"/>
  <c r="Q8262" i="6"/>
  <c r="R8406" i="6"/>
  <c r="Q8406" i="6"/>
  <c r="R8051" i="6"/>
  <c r="Q8051" i="6"/>
  <c r="R8195" i="6"/>
  <c r="Q8195" i="6"/>
  <c r="R8339" i="6"/>
  <c r="Q8339" i="6"/>
  <c r="R8548" i="6"/>
  <c r="Q8548" i="6"/>
  <c r="R8116" i="6"/>
  <c r="Q8116" i="6"/>
  <c r="R8260" i="6"/>
  <c r="Q8260" i="6"/>
  <c r="R8404" i="6"/>
  <c r="Q8404" i="6"/>
  <c r="R8097" i="6"/>
  <c r="Q8097" i="6"/>
  <c r="R8241" i="6"/>
  <c r="Q8241" i="6"/>
  <c r="R8385" i="6"/>
  <c r="Q8385" i="6"/>
  <c r="R8090" i="6"/>
  <c r="Q8090" i="6"/>
  <c r="R8234" i="6"/>
  <c r="Q8234" i="6"/>
  <c r="R8378" i="6"/>
  <c r="Q8378" i="6"/>
  <c r="R7999" i="6"/>
  <c r="Q7999" i="6"/>
  <c r="R8143" i="6"/>
  <c r="Q8143" i="6"/>
  <c r="R8287" i="6"/>
  <c r="Q8287" i="6"/>
  <c r="R8431" i="6"/>
  <c r="Q8431" i="6"/>
  <c r="Q8040" i="6"/>
  <c r="R8040" i="6"/>
  <c r="Q8184" i="6"/>
  <c r="R8184" i="6"/>
  <c r="Q8328" i="6"/>
  <c r="R8328" i="6"/>
  <c r="R8009" i="6"/>
  <c r="Q8009" i="6"/>
  <c r="R8153" i="6"/>
  <c r="Q8153" i="6"/>
  <c r="R8297" i="6"/>
  <c r="Q8297" i="6"/>
  <c r="R8441" i="6"/>
  <c r="Q8441" i="6"/>
  <c r="R8134" i="6"/>
  <c r="Q8134" i="6"/>
  <c r="R8278" i="6"/>
  <c r="Q8278" i="6"/>
  <c r="R8422" i="6"/>
  <c r="Q8422" i="6"/>
  <c r="R8529" i="6"/>
  <c r="Q8529" i="6"/>
  <c r="R8767" i="6"/>
  <c r="Q8767" i="6"/>
  <c r="R8546" i="6"/>
  <c r="Q8546" i="6"/>
  <c r="R8825" i="6"/>
  <c r="Q8825" i="6"/>
  <c r="R8575" i="6"/>
  <c r="Q8575" i="6"/>
  <c r="R8556" i="6"/>
  <c r="Q8556" i="6"/>
  <c r="R8513" i="6"/>
  <c r="Q8513" i="6"/>
  <c r="R8719" i="6"/>
  <c r="Q8719" i="6"/>
  <c r="R8542" i="6"/>
  <c r="Q8542" i="6"/>
  <c r="R8813" i="6"/>
  <c r="Q8813" i="6"/>
  <c r="R8571" i="6"/>
  <c r="Q8571" i="6"/>
  <c r="Q8516" i="6"/>
  <c r="R8516" i="6"/>
  <c r="R8485" i="6"/>
  <c r="Q8485" i="6"/>
  <c r="R8671" i="6"/>
  <c r="Q8671" i="6"/>
  <c r="R8526" i="6"/>
  <c r="Q8526" i="6"/>
  <c r="R8729" i="6"/>
  <c r="Q8729" i="6"/>
  <c r="R8712" i="6"/>
  <c r="Q8712" i="6"/>
  <c r="R8867" i="6"/>
  <c r="Q8867" i="6"/>
  <c r="R8710" i="6"/>
  <c r="Q8710" i="6"/>
  <c r="R8883" i="6"/>
  <c r="Q8883" i="6"/>
  <c r="R8751" i="6"/>
  <c r="Q8751" i="6"/>
  <c r="R8648" i="6"/>
  <c r="Q8648" i="6"/>
  <c r="R8792" i="6"/>
  <c r="Q8792" i="6"/>
  <c r="R8665" i="6"/>
  <c r="Q8665" i="6"/>
  <c r="R8809" i="6"/>
  <c r="Q8809" i="6"/>
  <c r="R8670" i="6"/>
  <c r="Q8670" i="6"/>
  <c r="R8814" i="6"/>
  <c r="Q8814" i="6"/>
  <c r="R8675" i="6"/>
  <c r="Q8675" i="6"/>
  <c r="R8819" i="6"/>
  <c r="Q8819" i="6"/>
  <c r="Q8740" i="6"/>
  <c r="R8740" i="6"/>
  <c r="R8980" i="6"/>
  <c r="Q8980" i="6"/>
  <c r="R8745" i="6"/>
  <c r="Q8745" i="6"/>
  <c r="Q8630" i="6"/>
  <c r="R8630" i="6"/>
  <c r="Q8774" i="6"/>
  <c r="R8774" i="6"/>
  <c r="R8944" i="6"/>
  <c r="Q8944" i="6"/>
  <c r="R8957" i="6"/>
  <c r="Q8957" i="6"/>
  <c r="R8862" i="6"/>
  <c r="Q8862" i="6"/>
  <c r="R9121" i="6"/>
  <c r="Q9121" i="6"/>
  <c r="R8968" i="6"/>
  <c r="Q8968" i="6"/>
  <c r="Q9410" i="6"/>
  <c r="R9410" i="6"/>
  <c r="R9038" i="6"/>
  <c r="Q9038" i="6"/>
  <c r="R8940" i="6"/>
  <c r="Q8940" i="6"/>
  <c r="R9123" i="6"/>
  <c r="Q9123" i="6"/>
  <c r="R8930" i="6"/>
  <c r="Q8930" i="6"/>
  <c r="R8863" i="6"/>
  <c r="Q8863" i="6"/>
  <c r="R8992" i="6"/>
  <c r="Q8992" i="6"/>
  <c r="Q8880" i="6"/>
  <c r="R8880" i="6"/>
  <c r="R9069" i="6"/>
  <c r="Q9069" i="6"/>
  <c r="R8921" i="6"/>
  <c r="Q8921" i="6"/>
  <c r="R9107" i="6"/>
  <c r="Q9107" i="6"/>
  <c r="Q8959" i="6"/>
  <c r="R8959" i="6"/>
  <c r="R9199" i="6"/>
  <c r="Q9199" i="6"/>
  <c r="Q9360" i="6"/>
  <c r="R9360" i="6"/>
  <c r="R9246" i="6"/>
  <c r="Q9246" i="6"/>
  <c r="R9269" i="6"/>
  <c r="Q9269" i="6"/>
  <c r="R9070" i="6"/>
  <c r="Q9070" i="6"/>
  <c r="R9407" i="6"/>
  <c r="Q9407" i="6"/>
  <c r="R9139" i="6"/>
  <c r="Q9139" i="6"/>
  <c r="Q9014" i="6"/>
  <c r="R9014" i="6"/>
  <c r="R9275" i="6"/>
  <c r="Q9275" i="6"/>
  <c r="Q9032" i="6"/>
  <c r="R9032" i="6"/>
  <c r="R9333" i="6"/>
  <c r="Q9333" i="6"/>
  <c r="R9090" i="6"/>
  <c r="Q9090" i="6"/>
  <c r="Q9412" i="6"/>
  <c r="R9412" i="6"/>
  <c r="R9213" i="6"/>
  <c r="Q9213" i="6"/>
  <c r="R9411" i="6"/>
  <c r="Q9411" i="6"/>
  <c r="R9332" i="6"/>
  <c r="Q9332" i="6"/>
  <c r="R9138" i="6"/>
  <c r="Q9138" i="6"/>
  <c r="Q9340" i="6"/>
  <c r="R9340" i="6"/>
  <c r="R9179" i="6"/>
  <c r="Q9179" i="6"/>
  <c r="R9491" i="6"/>
  <c r="Q9491" i="6"/>
  <c r="R9422" i="6"/>
  <c r="Q9422" i="6"/>
  <c r="R9259" i="6"/>
  <c r="Q9259" i="6"/>
  <c r="R9517" i="6"/>
  <c r="Q9517" i="6"/>
  <c r="R9379" i="6"/>
  <c r="Q9379" i="6"/>
  <c r="R8977" i="6"/>
  <c r="Q8977" i="6"/>
  <c r="R9109" i="6"/>
  <c r="Q9109" i="6"/>
  <c r="R9254" i="6"/>
  <c r="Q9254" i="6"/>
  <c r="Q9461" i="6"/>
  <c r="R9461" i="6"/>
  <c r="R9398" i="6"/>
  <c r="Q9398" i="6"/>
  <c r="R9209" i="6"/>
  <c r="Q9209" i="6"/>
  <c r="Q9317" i="6"/>
  <c r="R9317" i="6"/>
  <c r="Q9425" i="6"/>
  <c r="R9425" i="6"/>
  <c r="R9094" i="6"/>
  <c r="Q9094" i="6"/>
  <c r="Q9238" i="6"/>
  <c r="R9238" i="6"/>
  <c r="R9382" i="6"/>
  <c r="Q9382" i="6"/>
  <c r="R9454" i="6"/>
  <c r="Q9454" i="6"/>
  <c r="R769" i="6"/>
  <c r="Q769" i="6"/>
  <c r="R661" i="6"/>
  <c r="Q661" i="6"/>
  <c r="R519" i="6"/>
  <c r="Q519" i="6"/>
  <c r="R418" i="6"/>
  <c r="Q418" i="6"/>
  <c r="R346" i="6"/>
  <c r="Q346" i="6"/>
  <c r="R274" i="6"/>
  <c r="Q274" i="6"/>
  <c r="R202" i="6"/>
  <c r="Q202" i="6"/>
  <c r="R130" i="6"/>
  <c r="Q130" i="6"/>
  <c r="R58" i="6"/>
  <c r="Q58" i="6"/>
  <c r="R1797" i="6"/>
  <c r="Q1797" i="6"/>
  <c r="R1216" i="6"/>
  <c r="Q1216" i="6"/>
  <c r="R413" i="6"/>
  <c r="Q413" i="6"/>
  <c r="R341" i="6"/>
  <c r="Q341" i="6"/>
  <c r="R269" i="6"/>
  <c r="Q269" i="6"/>
  <c r="R197" i="6"/>
  <c r="Q197" i="6"/>
  <c r="R125" i="6"/>
  <c r="Q125" i="6"/>
  <c r="R53" i="6"/>
  <c r="Q53" i="6"/>
  <c r="R1257" i="6"/>
  <c r="Q1257" i="6"/>
  <c r="Q357" i="6"/>
  <c r="R357" i="6"/>
  <c r="R480" i="6"/>
  <c r="Q480" i="6"/>
  <c r="R408" i="6"/>
  <c r="Q408" i="6"/>
  <c r="R336" i="6"/>
  <c r="Q336" i="6"/>
  <c r="R264" i="6"/>
  <c r="Q264" i="6"/>
  <c r="R192" i="6"/>
  <c r="Q192" i="6"/>
  <c r="R120" i="6"/>
  <c r="Q120" i="6"/>
  <c r="R48" i="6"/>
  <c r="Q48" i="6"/>
  <c r="R1312" i="6"/>
  <c r="Q1312" i="6"/>
  <c r="Q57" i="6"/>
  <c r="R57" i="6"/>
  <c r="Q603" i="6"/>
  <c r="R603" i="6"/>
  <c r="Q261" i="6"/>
  <c r="R261" i="6"/>
  <c r="R1045" i="6"/>
  <c r="Q1045" i="6"/>
  <c r="R709" i="6"/>
  <c r="Q709" i="6"/>
  <c r="R451" i="6"/>
  <c r="Q451" i="6"/>
  <c r="R558" i="6"/>
  <c r="Q558" i="6"/>
  <c r="R116" i="6"/>
  <c r="Q116" i="6"/>
  <c r="R207" i="6"/>
  <c r="Q207" i="6"/>
  <c r="R1396" i="6"/>
  <c r="Q1396" i="6"/>
  <c r="R1893" i="6"/>
  <c r="Q1893" i="6"/>
  <c r="R1135" i="6"/>
  <c r="Q1135" i="6"/>
  <c r="R737" i="6"/>
  <c r="Q737" i="6"/>
  <c r="Q814" i="6"/>
  <c r="R814" i="6"/>
  <c r="R992" i="6"/>
  <c r="Q992" i="6"/>
  <c r="R1886" i="6"/>
  <c r="Q1886" i="6"/>
  <c r="R1879" i="6"/>
  <c r="Q1879" i="6"/>
  <c r="R1541" i="6"/>
  <c r="Q1541" i="6"/>
  <c r="R1954" i="6"/>
  <c r="Q1954" i="6"/>
  <c r="R2091" i="6"/>
  <c r="Q2091" i="6"/>
  <c r="Q1429" i="6"/>
  <c r="R1429" i="6"/>
  <c r="R1686" i="6"/>
  <c r="Q1686" i="6"/>
  <c r="R1523" i="6"/>
  <c r="Q1523" i="6"/>
  <c r="R2804" i="6"/>
  <c r="Q2804" i="6"/>
  <c r="R2917" i="6"/>
  <c r="Q2917" i="6"/>
  <c r="R2922" i="6"/>
  <c r="Q2922" i="6"/>
  <c r="R2188" i="6"/>
  <c r="Q2188" i="6"/>
  <c r="R2169" i="6"/>
  <c r="Q2169" i="6"/>
  <c r="R2162" i="6"/>
  <c r="Q2162" i="6"/>
  <c r="R2587" i="6"/>
  <c r="Q2587" i="6"/>
  <c r="R2297" i="6"/>
  <c r="Q2297" i="6"/>
  <c r="R2314" i="6"/>
  <c r="Q2314" i="6"/>
  <c r="R3183" i="6"/>
  <c r="Q3183" i="6"/>
  <c r="R3236" i="6"/>
  <c r="Q3236" i="6"/>
  <c r="R3325" i="6"/>
  <c r="Q3325" i="6"/>
  <c r="R3330" i="6"/>
  <c r="Q3330" i="6"/>
  <c r="R3455" i="6"/>
  <c r="Q3455" i="6"/>
  <c r="R3532" i="6"/>
  <c r="Q3532" i="6"/>
  <c r="R3657" i="6"/>
  <c r="Q3657" i="6"/>
  <c r="R3806" i="6"/>
  <c r="Q3806" i="6"/>
  <c r="Q3787" i="6"/>
  <c r="R3787" i="6"/>
  <c r="R3720" i="6"/>
  <c r="Q3720" i="6"/>
  <c r="R4234" i="6"/>
  <c r="Q4234" i="6"/>
  <c r="R4028" i="6"/>
  <c r="Q4028" i="6"/>
  <c r="R4819" i="6"/>
  <c r="Q4819" i="6"/>
  <c r="R4776" i="6"/>
  <c r="Q4776" i="6"/>
  <c r="R3981" i="6"/>
  <c r="Q3981" i="6"/>
  <c r="R4250" i="6"/>
  <c r="Q4250" i="6"/>
  <c r="R3900" i="6"/>
  <c r="Q3900" i="6"/>
  <c r="R4795" i="6"/>
  <c r="Q4795" i="6"/>
  <c r="R5009" i="6"/>
  <c r="Q5009" i="6"/>
  <c r="R5222" i="6"/>
  <c r="Q5222" i="6"/>
  <c r="R5304" i="6"/>
  <c r="Q5304" i="6"/>
  <c r="R4453" i="6"/>
  <c r="Q4453" i="6"/>
  <c r="R4614" i="6"/>
  <c r="Q4614" i="6"/>
  <c r="R4679" i="6"/>
  <c r="Q4679" i="6"/>
  <c r="Q4912" i="6"/>
  <c r="R4912" i="6"/>
  <c r="R4713" i="6"/>
  <c r="Q4713" i="6"/>
  <c r="R4574" i="6"/>
  <c r="Q4574" i="6"/>
  <c r="R5567" i="6"/>
  <c r="Q5567" i="6"/>
  <c r="R5295" i="6"/>
  <c r="Q5295" i="6"/>
  <c r="Q5430" i="6"/>
  <c r="R5430" i="6"/>
  <c r="R5925" i="6"/>
  <c r="Q5925" i="6"/>
  <c r="R5959" i="6"/>
  <c r="Q5959" i="6"/>
  <c r="R5705" i="6"/>
  <c r="Q5705" i="6"/>
  <c r="R6045" i="6"/>
  <c r="Q6045" i="6"/>
  <c r="R5929" i="6"/>
  <c r="Q5929" i="6"/>
  <c r="R6228" i="6"/>
  <c r="Q6228" i="6"/>
  <c r="R6118" i="6"/>
  <c r="Q6118" i="6"/>
  <c r="R6428" i="6"/>
  <c r="Q6428" i="6"/>
  <c r="Q6294" i="6"/>
  <c r="R6294" i="6"/>
  <c r="Q6448" i="6"/>
  <c r="R6448" i="6"/>
  <c r="R6754" i="6"/>
  <c r="Q6754" i="6"/>
  <c r="R6745" i="6"/>
  <c r="Q6745" i="6"/>
  <c r="Q6652" i="6"/>
  <c r="R6652" i="6"/>
  <c r="Q6993" i="6"/>
  <c r="R6993" i="6"/>
  <c r="R6932" i="6"/>
  <c r="Q6932" i="6"/>
  <c r="R7342" i="6"/>
  <c r="Q7342" i="6"/>
  <c r="Q7209" i="6"/>
  <c r="R7209" i="6"/>
  <c r="R7003" i="6"/>
  <c r="Q7003" i="6"/>
  <c r="R7472" i="6"/>
  <c r="Q7472" i="6"/>
  <c r="R7434" i="6"/>
  <c r="Q7434" i="6"/>
  <c r="R7377" i="6"/>
  <c r="Q7377" i="6"/>
  <c r="Q7598" i="6"/>
  <c r="R7598" i="6"/>
  <c r="R7756" i="6"/>
  <c r="Q7756" i="6"/>
  <c r="R7872" i="6"/>
  <c r="Q7872" i="6"/>
  <c r="R7906" i="6"/>
  <c r="Q7906" i="6"/>
  <c r="Q7849" i="6"/>
  <c r="R7849" i="6"/>
  <c r="R8257" i="6"/>
  <c r="Q8257" i="6"/>
  <c r="R8092" i="6"/>
  <c r="Q8092" i="6"/>
  <c r="R8210" i="6"/>
  <c r="Q8210" i="6"/>
  <c r="Q8160" i="6"/>
  <c r="R8160" i="6"/>
  <c r="R8398" i="6"/>
  <c r="Q8398" i="6"/>
  <c r="R8741" i="6"/>
  <c r="Q8741" i="6"/>
  <c r="R8688" i="6"/>
  <c r="Q8688" i="6"/>
  <c r="R8646" i="6"/>
  <c r="Q8646" i="6"/>
  <c r="R8721" i="6"/>
  <c r="Q8721" i="6"/>
  <c r="Q8955" i="6"/>
  <c r="R8955" i="6"/>
  <c r="Q8856" i="6"/>
  <c r="R8856" i="6"/>
  <c r="R9134" i="6"/>
  <c r="Q9134" i="6"/>
  <c r="R9261" i="6"/>
  <c r="Q9261" i="6"/>
  <c r="Q9417" i="6"/>
  <c r="R9417" i="6"/>
  <c r="R9374" i="6"/>
  <c r="Q9374" i="6"/>
  <c r="R9506" i="6"/>
  <c r="Q9506" i="6"/>
  <c r="R142" i="6"/>
  <c r="Q142" i="6"/>
  <c r="R425" i="6"/>
  <c r="Q425" i="6"/>
  <c r="R675" i="6"/>
  <c r="Q675" i="6"/>
  <c r="R1329" i="6"/>
  <c r="Q1329" i="6"/>
  <c r="R889" i="6"/>
  <c r="Q889" i="6"/>
  <c r="Q227" i="6"/>
  <c r="R227" i="6"/>
  <c r="R427" i="6"/>
  <c r="Q427" i="6"/>
  <c r="R930" i="6"/>
  <c r="Q930" i="6"/>
  <c r="R121" i="6"/>
  <c r="Q121" i="6"/>
  <c r="Q477" i="6"/>
  <c r="R477" i="6"/>
  <c r="R952" i="6"/>
  <c r="Q952" i="6"/>
  <c r="R1864" i="6"/>
  <c r="Q1864" i="6"/>
  <c r="R1125" i="6"/>
  <c r="Q1125" i="6"/>
  <c r="R722" i="6"/>
  <c r="Q722" i="6"/>
  <c r="R571" i="6"/>
  <c r="Q571" i="6"/>
  <c r="R1147" i="6"/>
  <c r="Q1147" i="6"/>
  <c r="R1008" i="6"/>
  <c r="Q1008" i="6"/>
  <c r="R605" i="6"/>
  <c r="Q605" i="6"/>
  <c r="R1181" i="6"/>
  <c r="Q1181" i="6"/>
  <c r="Q538" i="6"/>
  <c r="R538" i="6"/>
  <c r="Q970" i="6"/>
  <c r="R970" i="6"/>
  <c r="R867" i="6"/>
  <c r="Q867" i="6"/>
  <c r="Q572" i="6"/>
  <c r="R572" i="6"/>
  <c r="R1148" i="6"/>
  <c r="Q1148" i="6"/>
  <c r="R1322" i="6"/>
  <c r="Q1322" i="6"/>
  <c r="R1754" i="6"/>
  <c r="Q1754" i="6"/>
  <c r="R2042" i="6"/>
  <c r="Q2042" i="6"/>
  <c r="R1315" i="6"/>
  <c r="Q1315" i="6"/>
  <c r="R1296" i="6"/>
  <c r="Q1296" i="6"/>
  <c r="R2672" i="6"/>
  <c r="Q2672" i="6"/>
  <c r="R460" i="6"/>
  <c r="Q460" i="6"/>
  <c r="R388" i="6"/>
  <c r="Q388" i="6"/>
  <c r="R316" i="6"/>
  <c r="Q316" i="6"/>
  <c r="R244" i="6"/>
  <c r="Q244" i="6"/>
  <c r="R172" i="6"/>
  <c r="Q172" i="6"/>
  <c r="R100" i="6"/>
  <c r="Q100" i="6"/>
  <c r="R28" i="6"/>
  <c r="Q28" i="6"/>
  <c r="R1153" i="6"/>
  <c r="Q1153" i="6"/>
  <c r="R1009" i="6"/>
  <c r="Q1009" i="6"/>
  <c r="R865" i="6"/>
  <c r="Q865" i="6"/>
  <c r="Q735" i="6"/>
  <c r="R735" i="6"/>
  <c r="R539" i="6"/>
  <c r="Q539" i="6"/>
  <c r="Q431" i="6"/>
  <c r="R431" i="6"/>
  <c r="Q359" i="6"/>
  <c r="R359" i="6"/>
  <c r="R287" i="6"/>
  <c r="Q287" i="6"/>
  <c r="R215" i="6"/>
  <c r="Q215" i="6"/>
  <c r="Q143" i="6"/>
  <c r="R143" i="6"/>
  <c r="Q71" i="6"/>
  <c r="R71" i="6"/>
  <c r="R80" i="6"/>
  <c r="Q80" i="6"/>
  <c r="R319" i="6"/>
  <c r="Q319" i="6"/>
  <c r="R786" i="6"/>
  <c r="Q786" i="6"/>
  <c r="R678" i="6"/>
  <c r="Q678" i="6"/>
  <c r="R543" i="6"/>
  <c r="Q543" i="6"/>
  <c r="Q345" i="6"/>
  <c r="R345" i="6"/>
  <c r="R1725" i="6"/>
  <c r="Q1725" i="6"/>
  <c r="R1194" i="6"/>
  <c r="Q1194" i="6"/>
  <c r="R1050" i="6"/>
  <c r="Q1050" i="6"/>
  <c r="R906" i="6"/>
  <c r="Q906" i="6"/>
  <c r="R469" i="6"/>
  <c r="Q469" i="6"/>
  <c r="R397" i="6"/>
  <c r="Q397" i="6"/>
  <c r="R325" i="6"/>
  <c r="Q325" i="6"/>
  <c r="R253" i="6"/>
  <c r="Q253" i="6"/>
  <c r="R181" i="6"/>
  <c r="Q181" i="6"/>
  <c r="R109" i="6"/>
  <c r="Q109" i="6"/>
  <c r="R37" i="6"/>
  <c r="Q37" i="6"/>
  <c r="R711" i="6"/>
  <c r="Q711" i="6"/>
  <c r="R139" i="6"/>
  <c r="Q139" i="6"/>
  <c r="R1175" i="6"/>
  <c r="Q1175" i="6"/>
  <c r="R1031" i="6"/>
  <c r="Q1031" i="6"/>
  <c r="R887" i="6"/>
  <c r="Q887" i="6"/>
  <c r="R565" i="6"/>
  <c r="Q565" i="6"/>
  <c r="R795" i="6"/>
  <c r="Q795" i="6"/>
  <c r="R687" i="6"/>
  <c r="Q687" i="6"/>
  <c r="R544" i="6"/>
  <c r="Q544" i="6"/>
  <c r="R688" i="6"/>
  <c r="Q688" i="6"/>
  <c r="R832" i="6"/>
  <c r="Q832" i="6"/>
  <c r="R976" i="6"/>
  <c r="Q976" i="6"/>
  <c r="R1120" i="6"/>
  <c r="Q1120" i="6"/>
  <c r="R1504" i="6"/>
  <c r="Q1504" i="6"/>
  <c r="R1936" i="6"/>
  <c r="Q1936" i="6"/>
  <c r="Q573" i="6"/>
  <c r="R573" i="6"/>
  <c r="R717" i="6"/>
  <c r="Q717" i="6"/>
  <c r="R861" i="6"/>
  <c r="Q861" i="6"/>
  <c r="R1005" i="6"/>
  <c r="Q1005" i="6"/>
  <c r="R1149" i="6"/>
  <c r="Q1149" i="6"/>
  <c r="R1569" i="6"/>
  <c r="Q1569" i="6"/>
  <c r="R2001" i="6"/>
  <c r="Q2001" i="6"/>
  <c r="R602" i="6"/>
  <c r="Q602" i="6"/>
  <c r="R746" i="6"/>
  <c r="Q746" i="6"/>
  <c r="R890" i="6"/>
  <c r="Q890" i="6"/>
  <c r="R1034" i="6"/>
  <c r="Q1034" i="6"/>
  <c r="R1178" i="6"/>
  <c r="Q1178" i="6"/>
  <c r="R595" i="6"/>
  <c r="Q595" i="6"/>
  <c r="R739" i="6"/>
  <c r="Q739" i="6"/>
  <c r="R883" i="6"/>
  <c r="Q883" i="6"/>
  <c r="R1027" i="6"/>
  <c r="Q1027" i="6"/>
  <c r="R1171" i="6"/>
  <c r="Q1171" i="6"/>
  <c r="Q744" i="6"/>
  <c r="R744" i="6"/>
  <c r="R888" i="6"/>
  <c r="Q888" i="6"/>
  <c r="R1032" i="6"/>
  <c r="Q1032" i="6"/>
  <c r="R1176" i="6"/>
  <c r="Q1176" i="6"/>
  <c r="R1636" i="6"/>
  <c r="Q1636" i="6"/>
  <c r="R2068" i="6"/>
  <c r="Q2068" i="6"/>
  <c r="R629" i="6"/>
  <c r="Q629" i="6"/>
  <c r="R773" i="6"/>
  <c r="Q773" i="6"/>
  <c r="R917" i="6"/>
  <c r="Q917" i="6"/>
  <c r="R1061" i="6"/>
  <c r="Q1061" i="6"/>
  <c r="R1205" i="6"/>
  <c r="Q1205" i="6"/>
  <c r="R1413" i="6"/>
  <c r="Q1413" i="6"/>
  <c r="R1845" i="6"/>
  <c r="Q1845" i="6"/>
  <c r="Q562" i="6"/>
  <c r="R562" i="6"/>
  <c r="Q706" i="6"/>
  <c r="R706" i="6"/>
  <c r="Q850" i="6"/>
  <c r="R850" i="6"/>
  <c r="Q994" i="6"/>
  <c r="R994" i="6"/>
  <c r="Q1138" i="6"/>
  <c r="R1138" i="6"/>
  <c r="R891" i="6"/>
  <c r="Q891" i="6"/>
  <c r="R1035" i="6"/>
  <c r="Q1035" i="6"/>
  <c r="R1179" i="6"/>
  <c r="Q1179" i="6"/>
  <c r="R596" i="6"/>
  <c r="Q596" i="6"/>
  <c r="R740" i="6"/>
  <c r="Q740" i="6"/>
  <c r="R884" i="6"/>
  <c r="Q884" i="6"/>
  <c r="R1028" i="6"/>
  <c r="Q1028" i="6"/>
  <c r="R1172" i="6"/>
  <c r="Q1172" i="6"/>
  <c r="R1624" i="6"/>
  <c r="Q1624" i="6"/>
  <c r="R2056" i="6"/>
  <c r="Q2056" i="6"/>
  <c r="R1346" i="6"/>
  <c r="Q1346" i="6"/>
  <c r="R1490" i="6"/>
  <c r="Q1490" i="6"/>
  <c r="R1634" i="6"/>
  <c r="Q1634" i="6"/>
  <c r="R1778" i="6"/>
  <c r="Q1778" i="6"/>
  <c r="R1922" i="6"/>
  <c r="Q1922" i="6"/>
  <c r="R2066" i="6"/>
  <c r="Q2066" i="6"/>
  <c r="R2463" i="6"/>
  <c r="Q2463" i="6"/>
  <c r="R2895" i="6"/>
  <c r="Q2895" i="6"/>
  <c r="R1339" i="6"/>
  <c r="Q1339" i="6"/>
  <c r="R1483" i="6"/>
  <c r="Q1483" i="6"/>
  <c r="R1627" i="6"/>
  <c r="Q1627" i="6"/>
  <c r="R1771" i="6"/>
  <c r="Q1771" i="6"/>
  <c r="R1915" i="6"/>
  <c r="Q1915" i="6"/>
  <c r="R2059" i="6"/>
  <c r="Q2059" i="6"/>
  <c r="R1320" i="6"/>
  <c r="Q1320" i="6"/>
  <c r="R1464" i="6"/>
  <c r="Q1464" i="6"/>
  <c r="R1608" i="6"/>
  <c r="Q1608" i="6"/>
  <c r="R1752" i="6"/>
  <c r="Q1752" i="6"/>
  <c r="R1896" i="6"/>
  <c r="Q1896" i="6"/>
  <c r="R2040" i="6"/>
  <c r="Q2040" i="6"/>
  <c r="R1289" i="6"/>
  <c r="Q1289" i="6"/>
  <c r="R1433" i="6"/>
  <c r="Q1433" i="6"/>
  <c r="R1577" i="6"/>
  <c r="Q1577" i="6"/>
  <c r="R1721" i="6"/>
  <c r="Q1721" i="6"/>
  <c r="R1865" i="6"/>
  <c r="Q1865" i="6"/>
  <c r="R2009" i="6"/>
  <c r="Q2009" i="6"/>
  <c r="Q1270" i="6"/>
  <c r="R1270" i="6"/>
  <c r="R1414" i="6"/>
  <c r="Q1414" i="6"/>
  <c r="R1558" i="6"/>
  <c r="Q1558" i="6"/>
  <c r="R1702" i="6"/>
  <c r="Q1702" i="6"/>
  <c r="R1846" i="6"/>
  <c r="Q1846" i="6"/>
  <c r="R1990" i="6"/>
  <c r="Q1990" i="6"/>
  <c r="R2259" i="6"/>
  <c r="Q2259" i="6"/>
  <c r="R2691" i="6"/>
  <c r="Q2691" i="6"/>
  <c r="R1263" i="6"/>
  <c r="Q1263" i="6"/>
  <c r="R1407" i="6"/>
  <c r="Q1407" i="6"/>
  <c r="R1551" i="6"/>
  <c r="Q1551" i="6"/>
  <c r="R1695" i="6"/>
  <c r="Q1695" i="6"/>
  <c r="R1839" i="6"/>
  <c r="Q1839" i="6"/>
  <c r="R1983" i="6"/>
  <c r="Q1983" i="6"/>
  <c r="R1232" i="6"/>
  <c r="Q1232" i="6"/>
  <c r="R1376" i="6"/>
  <c r="Q1376" i="6"/>
  <c r="R1520" i="6"/>
  <c r="Q1520" i="6"/>
  <c r="R1664" i="6"/>
  <c r="Q1664" i="6"/>
  <c r="R1808" i="6"/>
  <c r="Q1808" i="6"/>
  <c r="R1952" i="6"/>
  <c r="Q1952" i="6"/>
  <c r="R2103" i="6"/>
  <c r="Q2103" i="6"/>
  <c r="Q1465" i="6"/>
  <c r="R1465" i="6"/>
  <c r="Q1609" i="6"/>
  <c r="R1609" i="6"/>
  <c r="Q1753" i="6"/>
  <c r="R1753" i="6"/>
  <c r="Q1897" i="6"/>
  <c r="R1897" i="6"/>
  <c r="Q2041" i="6"/>
  <c r="R2041" i="6"/>
  <c r="R1290" i="6"/>
  <c r="Q1290" i="6"/>
  <c r="R1434" i="6"/>
  <c r="Q1434" i="6"/>
  <c r="R1578" i="6"/>
  <c r="Q1578" i="6"/>
  <c r="R1722" i="6"/>
  <c r="Q1722" i="6"/>
  <c r="R1866" i="6"/>
  <c r="Q1866" i="6"/>
  <c r="R2010" i="6"/>
  <c r="Q2010" i="6"/>
  <c r="R2271" i="6"/>
  <c r="Q2271" i="6"/>
  <c r="R2703" i="6"/>
  <c r="Q2703" i="6"/>
  <c r="R1271" i="6"/>
  <c r="Q1271" i="6"/>
  <c r="R1415" i="6"/>
  <c r="Q1415" i="6"/>
  <c r="R1559" i="6"/>
  <c r="Q1559" i="6"/>
  <c r="R1703" i="6"/>
  <c r="Q1703" i="6"/>
  <c r="R1847" i="6"/>
  <c r="Q1847" i="6"/>
  <c r="R1991" i="6"/>
  <c r="Q1991" i="6"/>
  <c r="R2120" i="6"/>
  <c r="Q2120" i="6"/>
  <c r="R2264" i="6"/>
  <c r="Q2264" i="6"/>
  <c r="R2408" i="6"/>
  <c r="Q2408" i="6"/>
  <c r="R2552" i="6"/>
  <c r="Q2552" i="6"/>
  <c r="R2696" i="6"/>
  <c r="Q2696" i="6"/>
  <c r="R2840" i="6"/>
  <c r="Q2840" i="6"/>
  <c r="R4788" i="6"/>
  <c r="Q4788" i="6"/>
  <c r="R2233" i="6"/>
  <c r="Q2233" i="6"/>
  <c r="R2377" i="6"/>
  <c r="Q2377" i="6"/>
  <c r="R2521" i="6"/>
  <c r="Q2521" i="6"/>
  <c r="R2665" i="6"/>
  <c r="Q2665" i="6"/>
  <c r="R2809" i="6"/>
  <c r="Q2809" i="6"/>
  <c r="R2953" i="6"/>
  <c r="Q2953" i="6"/>
  <c r="R3370" i="6"/>
  <c r="Q3370" i="6"/>
  <c r="R3802" i="6"/>
  <c r="Q3802" i="6"/>
  <c r="R2238" i="6"/>
  <c r="Q2238" i="6"/>
  <c r="R2382" i="6"/>
  <c r="Q2382" i="6"/>
  <c r="R2526" i="6"/>
  <c r="Q2526" i="6"/>
  <c r="R2670" i="6"/>
  <c r="Q2670" i="6"/>
  <c r="R2814" i="6"/>
  <c r="Q2814" i="6"/>
  <c r="R2099" i="6"/>
  <c r="Q2099" i="6"/>
  <c r="R2243" i="6"/>
  <c r="Q2243" i="6"/>
  <c r="R2387" i="6"/>
  <c r="Q2387" i="6"/>
  <c r="R2531" i="6"/>
  <c r="Q2531" i="6"/>
  <c r="R2675" i="6"/>
  <c r="Q2675" i="6"/>
  <c r="R2819" i="6"/>
  <c r="Q2819" i="6"/>
  <c r="R2956" i="6"/>
  <c r="Q2956" i="6"/>
  <c r="R2224" i="6"/>
  <c r="Q2224" i="6"/>
  <c r="R2368" i="6"/>
  <c r="Q2368" i="6"/>
  <c r="R2512" i="6"/>
  <c r="Q2512" i="6"/>
  <c r="R2656" i="6"/>
  <c r="Q2656" i="6"/>
  <c r="R2800" i="6"/>
  <c r="Q2800" i="6"/>
  <c r="R2944" i="6"/>
  <c r="Q2944" i="6"/>
  <c r="R2205" i="6"/>
  <c r="Q2205" i="6"/>
  <c r="R2349" i="6"/>
  <c r="Q2349" i="6"/>
  <c r="R2493" i="6"/>
  <c r="Q2493" i="6"/>
  <c r="R2637" i="6"/>
  <c r="Q2637" i="6"/>
  <c r="R2781" i="6"/>
  <c r="Q2781" i="6"/>
  <c r="R2925" i="6"/>
  <c r="Q2925" i="6"/>
  <c r="R3310" i="6"/>
  <c r="Q3310" i="6"/>
  <c r="R3742" i="6"/>
  <c r="Q3742" i="6"/>
  <c r="R2198" i="6"/>
  <c r="Q2198" i="6"/>
  <c r="R2342" i="6"/>
  <c r="Q2342" i="6"/>
  <c r="R2486" i="6"/>
  <c r="Q2486" i="6"/>
  <c r="R2630" i="6"/>
  <c r="Q2630" i="6"/>
  <c r="R2774" i="6"/>
  <c r="Q2774" i="6"/>
  <c r="R2918" i="6"/>
  <c r="Q2918" i="6"/>
  <c r="R2191" i="6"/>
  <c r="Q2191" i="6"/>
  <c r="R2335" i="6"/>
  <c r="Q2335" i="6"/>
  <c r="R2479" i="6"/>
  <c r="Q2479" i="6"/>
  <c r="R2623" i="6"/>
  <c r="Q2623" i="6"/>
  <c r="R2767" i="6"/>
  <c r="Q2767" i="6"/>
  <c r="R2911" i="6"/>
  <c r="Q2911" i="6"/>
  <c r="Q2196" i="6"/>
  <c r="R2196" i="6"/>
  <c r="Q2340" i="6"/>
  <c r="R2340" i="6"/>
  <c r="Q2484" i="6"/>
  <c r="R2484" i="6"/>
  <c r="Q2628" i="6"/>
  <c r="R2628" i="6"/>
  <c r="Q2772" i="6"/>
  <c r="R2772" i="6"/>
  <c r="Q2916" i="6"/>
  <c r="R2916" i="6"/>
  <c r="R2189" i="6"/>
  <c r="Q2189" i="6"/>
  <c r="R2333" i="6"/>
  <c r="Q2333" i="6"/>
  <c r="R2477" i="6"/>
  <c r="Q2477" i="6"/>
  <c r="R2621" i="6"/>
  <c r="Q2621" i="6"/>
  <c r="R2765" i="6"/>
  <c r="Q2765" i="6"/>
  <c r="R2909" i="6"/>
  <c r="Q2909" i="6"/>
  <c r="R3286" i="6"/>
  <c r="Q3286" i="6"/>
  <c r="R3718" i="6"/>
  <c r="Q3718" i="6"/>
  <c r="R2206" i="6"/>
  <c r="Q2206" i="6"/>
  <c r="R2350" i="6"/>
  <c r="Q2350" i="6"/>
  <c r="R2494" i="6"/>
  <c r="Q2494" i="6"/>
  <c r="R2638" i="6"/>
  <c r="Q2638" i="6"/>
  <c r="R2782" i="6"/>
  <c r="Q2782" i="6"/>
  <c r="R2926" i="6"/>
  <c r="Q2926" i="6"/>
  <c r="R3075" i="6"/>
  <c r="Q3075" i="6"/>
  <c r="R3219" i="6"/>
  <c r="Q3219" i="6"/>
  <c r="R3363" i="6"/>
  <c r="Q3363" i="6"/>
  <c r="R3507" i="6"/>
  <c r="Q3507" i="6"/>
  <c r="R3651" i="6"/>
  <c r="Q3651" i="6"/>
  <c r="R3795" i="6"/>
  <c r="Q3795" i="6"/>
  <c r="R2984" i="6"/>
  <c r="Q2984" i="6"/>
  <c r="R3128" i="6"/>
  <c r="Q3128" i="6"/>
  <c r="R3272" i="6"/>
  <c r="Q3272" i="6"/>
  <c r="R3416" i="6"/>
  <c r="Q3416" i="6"/>
  <c r="R3560" i="6"/>
  <c r="Q3560" i="6"/>
  <c r="R3704" i="6"/>
  <c r="Q3704" i="6"/>
  <c r="R3933" i="6"/>
  <c r="Q3933" i="6"/>
  <c r="R3073" i="6"/>
  <c r="Q3073" i="6"/>
  <c r="R3217" i="6"/>
  <c r="Q3217" i="6"/>
  <c r="R3361" i="6"/>
  <c r="Q3361" i="6"/>
  <c r="R3505" i="6"/>
  <c r="Q3505" i="6"/>
  <c r="R3649" i="6"/>
  <c r="Q3649" i="6"/>
  <c r="R3793" i="6"/>
  <c r="Q3793" i="6"/>
  <c r="R4246" i="6"/>
  <c r="Q4246" i="6"/>
  <c r="R3078" i="6"/>
  <c r="Q3078" i="6"/>
  <c r="R3222" i="6"/>
  <c r="Q3222" i="6"/>
  <c r="R3366" i="6"/>
  <c r="Q3366" i="6"/>
  <c r="R3510" i="6"/>
  <c r="Q3510" i="6"/>
  <c r="R3654" i="6"/>
  <c r="Q3654" i="6"/>
  <c r="R3798" i="6"/>
  <c r="Q3798" i="6"/>
  <c r="R4716" i="6"/>
  <c r="Q4716" i="6"/>
  <c r="R3059" i="6"/>
  <c r="Q3059" i="6"/>
  <c r="R3203" i="6"/>
  <c r="Q3203" i="6"/>
  <c r="R3347" i="6"/>
  <c r="Q3347" i="6"/>
  <c r="R3491" i="6"/>
  <c r="Q3491" i="6"/>
  <c r="R3635" i="6"/>
  <c r="Q3635" i="6"/>
  <c r="R3779" i="6"/>
  <c r="Q3779" i="6"/>
  <c r="R2992" i="6"/>
  <c r="Q2992" i="6"/>
  <c r="R3136" i="6"/>
  <c r="Q3136" i="6"/>
  <c r="R3280" i="6"/>
  <c r="Q3280" i="6"/>
  <c r="R3424" i="6"/>
  <c r="Q3424" i="6"/>
  <c r="R3568" i="6"/>
  <c r="Q3568" i="6"/>
  <c r="R3712" i="6"/>
  <c r="Q3712" i="6"/>
  <c r="R2973" i="6"/>
  <c r="Q2973" i="6"/>
  <c r="R3117" i="6"/>
  <c r="Q3117" i="6"/>
  <c r="R3261" i="6"/>
  <c r="Q3261" i="6"/>
  <c r="R3405" i="6"/>
  <c r="Q3405" i="6"/>
  <c r="R3549" i="6"/>
  <c r="Q3549" i="6"/>
  <c r="R3693" i="6"/>
  <c r="Q3693" i="6"/>
  <c r="R3873" i="6"/>
  <c r="Q3873" i="6"/>
  <c r="R2978" i="6"/>
  <c r="Q2978" i="6"/>
  <c r="R3122" i="6"/>
  <c r="Q3122" i="6"/>
  <c r="R3266" i="6"/>
  <c r="Q3266" i="6"/>
  <c r="R3410" i="6"/>
  <c r="Q3410" i="6"/>
  <c r="R3554" i="6"/>
  <c r="Q3554" i="6"/>
  <c r="R3698" i="6"/>
  <c r="Q3698" i="6"/>
  <c r="R3844" i="6"/>
  <c r="Q3844" i="6"/>
  <c r="Q2959" i="6"/>
  <c r="R2959" i="6"/>
  <c r="Q3103" i="6"/>
  <c r="R3103" i="6"/>
  <c r="Q3247" i="6"/>
  <c r="R3247" i="6"/>
  <c r="Q3391" i="6"/>
  <c r="R3391" i="6"/>
  <c r="Q3535" i="6"/>
  <c r="R3535" i="6"/>
  <c r="Q3679" i="6"/>
  <c r="R3679" i="6"/>
  <c r="Q3825" i="6"/>
  <c r="R3825" i="6"/>
  <c r="R3036" i="6"/>
  <c r="Q3036" i="6"/>
  <c r="R3180" i="6"/>
  <c r="Q3180" i="6"/>
  <c r="R3324" i="6"/>
  <c r="Q3324" i="6"/>
  <c r="R3468" i="6"/>
  <c r="Q3468" i="6"/>
  <c r="R3612" i="6"/>
  <c r="Q3612" i="6"/>
  <c r="R3756" i="6"/>
  <c r="Q3756" i="6"/>
  <c r="R2993" i="6"/>
  <c r="Q2993" i="6"/>
  <c r="R3137" i="6"/>
  <c r="Q3137" i="6"/>
  <c r="R3281" i="6"/>
  <c r="Q3281" i="6"/>
  <c r="R3425" i="6"/>
  <c r="Q3425" i="6"/>
  <c r="R3569" i="6"/>
  <c r="Q3569" i="6"/>
  <c r="R3713" i="6"/>
  <c r="Q3713" i="6"/>
  <c r="R3870" i="6"/>
  <c r="Q3870" i="6"/>
  <c r="Q3867" i="6"/>
  <c r="R3867" i="6"/>
  <c r="R4011" i="6"/>
  <c r="Q4011" i="6"/>
  <c r="R4155" i="6"/>
  <c r="Q4155" i="6"/>
  <c r="R4299" i="6"/>
  <c r="Q4299" i="6"/>
  <c r="R3920" i="6"/>
  <c r="Q3920" i="6"/>
  <c r="R4064" i="6"/>
  <c r="Q4064" i="6"/>
  <c r="R4208" i="6"/>
  <c r="Q4208" i="6"/>
  <c r="R5167" i="6"/>
  <c r="Q5167" i="6"/>
  <c r="R3973" i="6"/>
  <c r="Q3973" i="6"/>
  <c r="R4117" i="6"/>
  <c r="Q4117" i="6"/>
  <c r="R4261" i="6"/>
  <c r="Q4261" i="6"/>
  <c r="R4495" i="6"/>
  <c r="Q4495" i="6"/>
  <c r="R4927" i="6"/>
  <c r="Q4927" i="6"/>
  <c r="R3966" i="6"/>
  <c r="Q3966" i="6"/>
  <c r="R4110" i="6"/>
  <c r="Q4110" i="6"/>
  <c r="R4254" i="6"/>
  <c r="Q4254" i="6"/>
  <c r="R4452" i="6"/>
  <c r="Q4452" i="6"/>
  <c r="R4884" i="6"/>
  <c r="Q4884" i="6"/>
  <c r="R3887" i="6"/>
  <c r="Q3887" i="6"/>
  <c r="R4031" i="6"/>
  <c r="Q4031" i="6"/>
  <c r="R4175" i="6"/>
  <c r="Q4175" i="6"/>
  <c r="Q5244" i="6"/>
  <c r="R5244" i="6"/>
  <c r="R4024" i="6"/>
  <c r="Q4024" i="6"/>
  <c r="R4168" i="6"/>
  <c r="Q4168" i="6"/>
  <c r="R4312" i="6"/>
  <c r="Q4312" i="6"/>
  <c r="R4017" i="6"/>
  <c r="Q4017" i="6"/>
  <c r="R4161" i="6"/>
  <c r="Q4161" i="6"/>
  <c r="R4305" i="6"/>
  <c r="Q4305" i="6"/>
  <c r="R4519" i="6"/>
  <c r="Q4519" i="6"/>
  <c r="R4951" i="6"/>
  <c r="Q4951" i="6"/>
  <c r="R3998" i="6"/>
  <c r="Q3998" i="6"/>
  <c r="R4142" i="6"/>
  <c r="Q4142" i="6"/>
  <c r="R4286" i="6"/>
  <c r="Q4286" i="6"/>
  <c r="R4692" i="6"/>
  <c r="Q4692" i="6"/>
  <c r="Q3823" i="6"/>
  <c r="R3823" i="6"/>
  <c r="Q3967" i="6"/>
  <c r="R3967" i="6"/>
  <c r="Q4111" i="6"/>
  <c r="R4111" i="6"/>
  <c r="Q4255" i="6"/>
  <c r="R4255" i="6"/>
  <c r="R3936" i="6"/>
  <c r="Q3936" i="6"/>
  <c r="R4080" i="6"/>
  <c r="Q4080" i="6"/>
  <c r="R4224" i="6"/>
  <c r="Q4224" i="6"/>
  <c r="R5083" i="6"/>
  <c r="Q5083" i="6"/>
  <c r="R3917" i="6"/>
  <c r="Q3917" i="6"/>
  <c r="R4061" i="6"/>
  <c r="Q4061" i="6"/>
  <c r="R4205" i="6"/>
  <c r="Q4205" i="6"/>
  <c r="R4471" i="6"/>
  <c r="Q4471" i="6"/>
  <c r="R4903" i="6"/>
  <c r="Q4903" i="6"/>
  <c r="R5160" i="6"/>
  <c r="Q5160" i="6"/>
  <c r="R5447" i="6"/>
  <c r="Q5447" i="6"/>
  <c r="R4469" i="6"/>
  <c r="Q4469" i="6"/>
  <c r="R4613" i="6"/>
  <c r="Q4613" i="6"/>
  <c r="R4757" i="6"/>
  <c r="Q4757" i="6"/>
  <c r="R4901" i="6"/>
  <c r="Q4901" i="6"/>
  <c r="R5045" i="6"/>
  <c r="Q5045" i="6"/>
  <c r="R5189" i="6"/>
  <c r="Q5189" i="6"/>
  <c r="R4390" i="6"/>
  <c r="Q4390" i="6"/>
  <c r="R4534" i="6"/>
  <c r="Q4534" i="6"/>
  <c r="R4678" i="6"/>
  <c r="Q4678" i="6"/>
  <c r="R4822" i="6"/>
  <c r="Q4822" i="6"/>
  <c r="R4966" i="6"/>
  <c r="Q4966" i="6"/>
  <c r="R5110" i="6"/>
  <c r="Q5110" i="6"/>
  <c r="R5267" i="6"/>
  <c r="Q5267" i="6"/>
  <c r="R4419" i="6"/>
  <c r="Q4419" i="6"/>
  <c r="R4563" i="6"/>
  <c r="Q4563" i="6"/>
  <c r="R4707" i="6"/>
  <c r="Q4707" i="6"/>
  <c r="R4851" i="6"/>
  <c r="Q4851" i="6"/>
  <c r="R4995" i="6"/>
  <c r="Q4995" i="6"/>
  <c r="R5139" i="6"/>
  <c r="Q5139" i="6"/>
  <c r="R5651" i="6"/>
  <c r="Q5651" i="6"/>
  <c r="R4436" i="6"/>
  <c r="Q4436" i="6"/>
  <c r="R4580" i="6"/>
  <c r="Q4580" i="6"/>
  <c r="R4724" i="6"/>
  <c r="Q4724" i="6"/>
  <c r="R4868" i="6"/>
  <c r="Q4868" i="6"/>
  <c r="R5012" i="6"/>
  <c r="Q5012" i="6"/>
  <c r="R5156" i="6"/>
  <c r="Q5156" i="6"/>
  <c r="R5543" i="6"/>
  <c r="Q5543" i="6"/>
  <c r="R4489" i="6"/>
  <c r="Q4489" i="6"/>
  <c r="R4633" i="6"/>
  <c r="Q4633" i="6"/>
  <c r="R4777" i="6"/>
  <c r="Q4777" i="6"/>
  <c r="R4921" i="6"/>
  <c r="Q4921" i="6"/>
  <c r="R5065" i="6"/>
  <c r="Q5065" i="6"/>
  <c r="R5234" i="6"/>
  <c r="Q5234" i="6"/>
  <c r="R4362" i="6"/>
  <c r="Q4362" i="6"/>
  <c r="R4506" i="6"/>
  <c r="Q4506" i="6"/>
  <c r="R4650" i="6"/>
  <c r="Q4650" i="6"/>
  <c r="R4794" i="6"/>
  <c r="Q4794" i="6"/>
  <c r="R4938" i="6"/>
  <c r="Q4938" i="6"/>
  <c r="R5082" i="6"/>
  <c r="Q5082" i="6"/>
  <c r="R5210" i="6"/>
  <c r="Q5210" i="6"/>
  <c r="R4427" i="6"/>
  <c r="Q4427" i="6"/>
  <c r="R4571" i="6"/>
  <c r="Q4571" i="6"/>
  <c r="R4715" i="6"/>
  <c r="Q4715" i="6"/>
  <c r="R4859" i="6"/>
  <c r="Q4859" i="6"/>
  <c r="R5003" i="6"/>
  <c r="Q5003" i="6"/>
  <c r="R5147" i="6"/>
  <c r="Q5147" i="6"/>
  <c r="Q4372" i="6"/>
  <c r="R4372" i="6"/>
  <c r="Q4516" i="6"/>
  <c r="R4516" i="6"/>
  <c r="Q4660" i="6"/>
  <c r="R4660" i="6"/>
  <c r="Q4804" i="6"/>
  <c r="R4804" i="6"/>
  <c r="Q4948" i="6"/>
  <c r="R4948" i="6"/>
  <c r="Q5092" i="6"/>
  <c r="R5092" i="6"/>
  <c r="Q5265" i="6"/>
  <c r="R5265" i="6"/>
  <c r="R4317" i="6"/>
  <c r="Q4317" i="6"/>
  <c r="R4461" i="6"/>
  <c r="Q4461" i="6"/>
  <c r="R4605" i="6"/>
  <c r="Q4605" i="6"/>
  <c r="R4749" i="6"/>
  <c r="Q4749" i="6"/>
  <c r="R4893" i="6"/>
  <c r="Q4893" i="6"/>
  <c r="R5037" i="6"/>
  <c r="Q5037" i="6"/>
  <c r="R5181" i="6"/>
  <c r="Q5181" i="6"/>
  <c r="Q4322" i="6"/>
  <c r="R4322" i="6"/>
  <c r="R4466" i="6"/>
  <c r="Q4466" i="6"/>
  <c r="R4610" i="6"/>
  <c r="Q4610" i="6"/>
  <c r="R4754" i="6"/>
  <c r="Q4754" i="6"/>
  <c r="R4898" i="6"/>
  <c r="Q4898" i="6"/>
  <c r="R5042" i="6"/>
  <c r="Q5042" i="6"/>
  <c r="R5186" i="6"/>
  <c r="Q5186" i="6"/>
  <c r="R5366" i="6"/>
  <c r="Q5366" i="6"/>
  <c r="R5510" i="6"/>
  <c r="Q5510" i="6"/>
  <c r="R5323" i="6"/>
  <c r="Q5323" i="6"/>
  <c r="R5467" i="6"/>
  <c r="Q5467" i="6"/>
  <c r="R5675" i="6"/>
  <c r="Q5675" i="6"/>
  <c r="R5364" i="6"/>
  <c r="Q5364" i="6"/>
  <c r="R5508" i="6"/>
  <c r="Q5508" i="6"/>
  <c r="R5848" i="6"/>
  <c r="Q5848" i="6"/>
  <c r="R5345" i="6"/>
  <c r="Q5345" i="6"/>
  <c r="R5489" i="6"/>
  <c r="Q5489" i="6"/>
  <c r="R6429" i="6"/>
  <c r="Q6429" i="6"/>
  <c r="R5326" i="6"/>
  <c r="Q5326" i="6"/>
  <c r="R5470" i="6"/>
  <c r="Q5470" i="6"/>
  <c r="R5331" i="6"/>
  <c r="Q5331" i="6"/>
  <c r="R5475" i="6"/>
  <c r="Q5475" i="6"/>
  <c r="R5735" i="6"/>
  <c r="Q5735" i="6"/>
  <c r="R6307" i="6"/>
  <c r="Q6307" i="6"/>
  <c r="Q5324" i="6"/>
  <c r="R5324" i="6"/>
  <c r="Q5468" i="6"/>
  <c r="R5468" i="6"/>
  <c r="R5728" i="6"/>
  <c r="Q5728" i="6"/>
  <c r="R5257" i="6"/>
  <c r="Q5257" i="6"/>
  <c r="R5401" i="6"/>
  <c r="Q5401" i="6"/>
  <c r="R5545" i="6"/>
  <c r="Q5545" i="6"/>
  <c r="Q5322" i="6"/>
  <c r="R5322" i="6"/>
  <c r="Q5466" i="6"/>
  <c r="R5466" i="6"/>
  <c r="R5975" i="6"/>
  <c r="Q5975" i="6"/>
  <c r="R5248" i="6"/>
  <c r="Q5248" i="6"/>
  <c r="R5392" i="6"/>
  <c r="Q5392" i="6"/>
  <c r="R5536" i="6"/>
  <c r="Q5536" i="6"/>
  <c r="R5896" i="6"/>
  <c r="Q5896" i="6"/>
  <c r="R5673" i="6"/>
  <c r="Q5673" i="6"/>
  <c r="R5817" i="6"/>
  <c r="Q5817" i="6"/>
  <c r="R5961" i="6"/>
  <c r="Q5961" i="6"/>
  <c r="R5594" i="6"/>
  <c r="Q5594" i="6"/>
  <c r="R5738" i="6"/>
  <c r="Q5738" i="6"/>
  <c r="R5882" i="6"/>
  <c r="Q5882" i="6"/>
  <c r="R6026" i="6"/>
  <c r="Q6026" i="6"/>
  <c r="R5707" i="6"/>
  <c r="Q5707" i="6"/>
  <c r="R5851" i="6"/>
  <c r="Q5851" i="6"/>
  <c r="R5995" i="6"/>
  <c r="Q5995" i="6"/>
  <c r="R6345" i="6"/>
  <c r="Q6345" i="6"/>
  <c r="R5652" i="6"/>
  <c r="Q5652" i="6"/>
  <c r="R5796" i="6"/>
  <c r="Q5796" i="6"/>
  <c r="R5940" i="6"/>
  <c r="Q5940" i="6"/>
  <c r="R6187" i="6"/>
  <c r="Q6187" i="6"/>
  <c r="R5597" i="6"/>
  <c r="Q5597" i="6"/>
  <c r="R5741" i="6"/>
  <c r="Q5741" i="6"/>
  <c r="R5885" i="6"/>
  <c r="Q5885" i="6"/>
  <c r="R6529" i="6"/>
  <c r="Q6529" i="6"/>
  <c r="R5662" i="6"/>
  <c r="Q5662" i="6"/>
  <c r="R5806" i="6"/>
  <c r="Q5806" i="6"/>
  <c r="R5950" i="6"/>
  <c r="Q5950" i="6"/>
  <c r="R5631" i="6"/>
  <c r="Q5631" i="6"/>
  <c r="R5775" i="6"/>
  <c r="Q5775" i="6"/>
  <c r="R5919" i="6"/>
  <c r="Q5919" i="6"/>
  <c r="R6153" i="6"/>
  <c r="Q6153" i="6"/>
  <c r="Q5588" i="6"/>
  <c r="R5588" i="6"/>
  <c r="Q5732" i="6"/>
  <c r="R5732" i="6"/>
  <c r="Q5876" i="6"/>
  <c r="R5876" i="6"/>
  <c r="Q6020" i="6"/>
  <c r="R6020" i="6"/>
  <c r="R6427" i="6"/>
  <c r="Q6427" i="6"/>
  <c r="R5677" i="6"/>
  <c r="Q5677" i="6"/>
  <c r="R5821" i="6"/>
  <c r="Q5821" i="6"/>
  <c r="R5965" i="6"/>
  <c r="Q5965" i="6"/>
  <c r="R5598" i="6"/>
  <c r="Q5598" i="6"/>
  <c r="R5742" i="6"/>
  <c r="Q5742" i="6"/>
  <c r="R5886" i="6"/>
  <c r="Q5886" i="6"/>
  <c r="R6028" i="6"/>
  <c r="Q6028" i="6"/>
  <c r="R6170" i="6"/>
  <c r="Q6170" i="6"/>
  <c r="R6314" i="6"/>
  <c r="Q6314" i="6"/>
  <c r="R6458" i="6"/>
  <c r="Q6458" i="6"/>
  <c r="R6120" i="6"/>
  <c r="Q6120" i="6"/>
  <c r="R6264" i="6"/>
  <c r="Q6264" i="6"/>
  <c r="R6408" i="6"/>
  <c r="Q6408" i="6"/>
  <c r="R6595" i="6"/>
  <c r="Q6595" i="6"/>
  <c r="R6053" i="6"/>
  <c r="Q6053" i="6"/>
  <c r="R6197" i="6"/>
  <c r="Q6197" i="6"/>
  <c r="R6341" i="6"/>
  <c r="Q6341" i="6"/>
  <c r="R6485" i="6"/>
  <c r="Q6485" i="6"/>
  <c r="R6840" i="6"/>
  <c r="Q6840" i="6"/>
  <c r="R6154" i="6"/>
  <c r="Q6154" i="6"/>
  <c r="R6298" i="6"/>
  <c r="Q6298" i="6"/>
  <c r="R6442" i="6"/>
  <c r="Q6442" i="6"/>
  <c r="R6087" i="6"/>
  <c r="Q6087" i="6"/>
  <c r="R6231" i="6"/>
  <c r="Q6231" i="6"/>
  <c r="R6375" i="6"/>
  <c r="Q6375" i="6"/>
  <c r="R6032" i="6"/>
  <c r="Q6032" i="6"/>
  <c r="R6176" i="6"/>
  <c r="Q6176" i="6"/>
  <c r="R6320" i="6"/>
  <c r="Q6320" i="6"/>
  <c r="R6464" i="6"/>
  <c r="Q6464" i="6"/>
  <c r="R6799" i="6"/>
  <c r="Q6799" i="6"/>
  <c r="R6109" i="6"/>
  <c r="Q6109" i="6"/>
  <c r="R6253" i="6"/>
  <c r="Q6253" i="6"/>
  <c r="R6397" i="6"/>
  <c r="Q6397" i="6"/>
  <c r="R6576" i="6"/>
  <c r="Q6576" i="6"/>
  <c r="Q6042" i="6"/>
  <c r="R6042" i="6"/>
  <c r="Q6186" i="6"/>
  <c r="R6186" i="6"/>
  <c r="Q6330" i="6"/>
  <c r="R6330" i="6"/>
  <c r="Q6474" i="6"/>
  <c r="R6474" i="6"/>
  <c r="R6095" i="6"/>
  <c r="Q6095" i="6"/>
  <c r="R6239" i="6"/>
  <c r="Q6239" i="6"/>
  <c r="R6383" i="6"/>
  <c r="Q6383" i="6"/>
  <c r="Q6052" i="6"/>
  <c r="R6052" i="6"/>
  <c r="Q6196" i="6"/>
  <c r="R6196" i="6"/>
  <c r="Q6340" i="6"/>
  <c r="R6340" i="6"/>
  <c r="Q6484" i="6"/>
  <c r="R6484" i="6"/>
  <c r="R6859" i="6"/>
  <c r="Q6859" i="6"/>
  <c r="R6629" i="6"/>
  <c r="Q6629" i="6"/>
  <c r="R6773" i="6"/>
  <c r="Q6773" i="6"/>
  <c r="R7397" i="6"/>
  <c r="Q7397" i="6"/>
  <c r="R6646" i="6"/>
  <c r="Q6646" i="6"/>
  <c r="R6790" i="6"/>
  <c r="Q6790" i="6"/>
  <c r="R6953" i="6"/>
  <c r="Q6953" i="6"/>
  <c r="R6531" i="6"/>
  <c r="Q6531" i="6"/>
  <c r="R6675" i="6"/>
  <c r="Q6675" i="6"/>
  <c r="R6819" i="6"/>
  <c r="Q6819" i="6"/>
  <c r="R7181" i="6"/>
  <c r="Q7181" i="6"/>
  <c r="R6644" i="6"/>
  <c r="Q6644" i="6"/>
  <c r="R6788" i="6"/>
  <c r="Q6788" i="6"/>
  <c r="R6960" i="6"/>
  <c r="Q6960" i="6"/>
  <c r="R6637" i="6"/>
  <c r="Q6637" i="6"/>
  <c r="R6781" i="6"/>
  <c r="Q6781" i="6"/>
  <c r="R7325" i="6"/>
  <c r="Q7325" i="6"/>
  <c r="R6630" i="6"/>
  <c r="Q6630" i="6"/>
  <c r="R6774" i="6"/>
  <c r="Q6774" i="6"/>
  <c r="R7032" i="6"/>
  <c r="Q7032" i="6"/>
  <c r="R6587" i="6"/>
  <c r="Q6587" i="6"/>
  <c r="R6731" i="6"/>
  <c r="Q6731" i="6"/>
  <c r="R6875" i="6"/>
  <c r="Q6875" i="6"/>
  <c r="Q6544" i="6"/>
  <c r="R6544" i="6"/>
  <c r="Q6688" i="6"/>
  <c r="R6688" i="6"/>
  <c r="Q6832" i="6"/>
  <c r="R6832" i="6"/>
  <c r="R6561" i="6"/>
  <c r="Q6561" i="6"/>
  <c r="R6705" i="6"/>
  <c r="Q6705" i="6"/>
  <c r="R6849" i="6"/>
  <c r="Q6849" i="6"/>
  <c r="R6590" i="6"/>
  <c r="Q6590" i="6"/>
  <c r="R6734" i="6"/>
  <c r="Q6734" i="6"/>
  <c r="R6878" i="6"/>
  <c r="Q6878" i="6"/>
  <c r="R7092" i="6"/>
  <c r="Q7092" i="6"/>
  <c r="R6982" i="6"/>
  <c r="Q6982" i="6"/>
  <c r="R7126" i="6"/>
  <c r="Q7126" i="6"/>
  <c r="R7354" i="6"/>
  <c r="Q7354" i="6"/>
  <c r="R6903" i="6"/>
  <c r="Q6903" i="6"/>
  <c r="R7047" i="6"/>
  <c r="Q7047" i="6"/>
  <c r="R7191" i="6"/>
  <c r="Q7191" i="6"/>
  <c r="R6968" i="6"/>
  <c r="Q6968" i="6"/>
  <c r="R7112" i="6"/>
  <c r="Q7112" i="6"/>
  <c r="R7249" i="6"/>
  <c r="Q7249" i="6"/>
  <c r="R7069" i="6"/>
  <c r="Q7069" i="6"/>
  <c r="R7213" i="6"/>
  <c r="Q7213" i="6"/>
  <c r="R7637" i="6"/>
  <c r="Q7637" i="6"/>
  <c r="R7014" i="6"/>
  <c r="Q7014" i="6"/>
  <c r="R7158" i="6"/>
  <c r="Q7158" i="6"/>
  <c r="R7450" i="6"/>
  <c r="Q7450" i="6"/>
  <c r="R6923" i="6"/>
  <c r="Q6923" i="6"/>
  <c r="R7067" i="6"/>
  <c r="Q7067" i="6"/>
  <c r="R7211" i="6"/>
  <c r="Q7211" i="6"/>
  <c r="R6964" i="6"/>
  <c r="Q6964" i="6"/>
  <c r="R7108" i="6"/>
  <c r="Q7108" i="6"/>
  <c r="R7258" i="6"/>
  <c r="Q7258" i="6"/>
  <c r="Q7101" i="6"/>
  <c r="R7101" i="6"/>
  <c r="Q7245" i="6"/>
  <c r="R7245" i="6"/>
  <c r="R7589" i="6"/>
  <c r="Q7589" i="6"/>
  <c r="R7010" i="6"/>
  <c r="Q7010" i="6"/>
  <c r="R7154" i="6"/>
  <c r="Q7154" i="6"/>
  <c r="R7330" i="6"/>
  <c r="Q7330" i="6"/>
  <c r="R7953" i="6"/>
  <c r="Q7953" i="6"/>
  <c r="R7039" i="6"/>
  <c r="Q7039" i="6"/>
  <c r="R7183" i="6"/>
  <c r="Q7183" i="6"/>
  <c r="R7287" i="6"/>
  <c r="Q7287" i="6"/>
  <c r="R7431" i="6"/>
  <c r="Q7431" i="6"/>
  <c r="R7575" i="6"/>
  <c r="Q7575" i="6"/>
  <c r="R8180" i="6"/>
  <c r="Q8180" i="6"/>
  <c r="R7364" i="6"/>
  <c r="Q7364" i="6"/>
  <c r="R7508" i="6"/>
  <c r="Q7508" i="6"/>
  <c r="R7653" i="6"/>
  <c r="Q7653" i="6"/>
  <c r="R7357" i="6"/>
  <c r="Q7357" i="6"/>
  <c r="R7501" i="6"/>
  <c r="Q7501" i="6"/>
  <c r="R7660" i="6"/>
  <c r="Q7660" i="6"/>
  <c r="R7326" i="6"/>
  <c r="Q7326" i="6"/>
  <c r="R7470" i="6"/>
  <c r="Q7470" i="6"/>
  <c r="R7614" i="6"/>
  <c r="Q7614" i="6"/>
  <c r="R7319" i="6"/>
  <c r="Q7319" i="6"/>
  <c r="R7463" i="6"/>
  <c r="Q7463" i="6"/>
  <c r="R7607" i="6"/>
  <c r="Q7607" i="6"/>
  <c r="Q7252" i="6"/>
  <c r="R7252" i="6"/>
  <c r="R7396" i="6"/>
  <c r="Q7396" i="6"/>
  <c r="R7540" i="6"/>
  <c r="Q7540" i="6"/>
  <c r="R7269" i="6"/>
  <c r="Q7269" i="6"/>
  <c r="R7413" i="6"/>
  <c r="Q7413" i="6"/>
  <c r="R7557" i="6"/>
  <c r="Q7557" i="6"/>
  <c r="R7864" i="6"/>
  <c r="Q7864" i="6"/>
  <c r="Q7346" i="6"/>
  <c r="R7346" i="6"/>
  <c r="Q7490" i="6"/>
  <c r="R7490" i="6"/>
  <c r="Q7634" i="6"/>
  <c r="R7634" i="6"/>
  <c r="R7267" i="6"/>
  <c r="Q7267" i="6"/>
  <c r="R7411" i="6"/>
  <c r="Q7411" i="6"/>
  <c r="R7555" i="6"/>
  <c r="Q7555" i="6"/>
  <c r="R7713" i="6"/>
  <c r="Q7713" i="6"/>
  <c r="R7284" i="6"/>
  <c r="Q7284" i="6"/>
  <c r="R7428" i="6"/>
  <c r="Q7428" i="6"/>
  <c r="R7572" i="6"/>
  <c r="Q7572" i="6"/>
  <c r="R7670" i="6"/>
  <c r="Q7670" i="6"/>
  <c r="R7814" i="6"/>
  <c r="Q7814" i="6"/>
  <c r="R7958" i="6"/>
  <c r="Q7958" i="6"/>
  <c r="R7771" i="6"/>
  <c r="Q7771" i="6"/>
  <c r="R7915" i="6"/>
  <c r="Q7915" i="6"/>
  <c r="R8211" i="6"/>
  <c r="Q8211" i="6"/>
  <c r="R7764" i="6"/>
  <c r="Q7764" i="6"/>
  <c r="R7908" i="6"/>
  <c r="Q7908" i="6"/>
  <c r="R8132" i="6"/>
  <c r="Q8132" i="6"/>
  <c r="R7721" i="6"/>
  <c r="Q7721" i="6"/>
  <c r="R7865" i="6"/>
  <c r="Q7865" i="6"/>
  <c r="R7654" i="6"/>
  <c r="Q7654" i="6"/>
  <c r="R7798" i="6"/>
  <c r="Q7798" i="6"/>
  <c r="R7942" i="6"/>
  <c r="Q7942" i="6"/>
  <c r="R7719" i="6"/>
  <c r="Q7719" i="6"/>
  <c r="R7863" i="6"/>
  <c r="Q7863" i="6"/>
  <c r="R8019" i="6"/>
  <c r="Q8019" i="6"/>
  <c r="Q7664" i="6"/>
  <c r="R7664" i="6"/>
  <c r="R7808" i="6"/>
  <c r="Q7808" i="6"/>
  <c r="R7952" i="6"/>
  <c r="Q7952" i="6"/>
  <c r="R8300" i="6"/>
  <c r="Q8300" i="6"/>
  <c r="R7741" i="6"/>
  <c r="Q7741" i="6"/>
  <c r="Q7885" i="6"/>
  <c r="R7885" i="6"/>
  <c r="R7674" i="6"/>
  <c r="Q7674" i="6"/>
  <c r="R7818" i="6"/>
  <c r="Q7818" i="6"/>
  <c r="R7962" i="6"/>
  <c r="Q7962" i="6"/>
  <c r="R7871" i="6"/>
  <c r="Q7871" i="6"/>
  <c r="R8043" i="6"/>
  <c r="Q8043" i="6"/>
  <c r="R8005" i="6"/>
  <c r="Q8005" i="6"/>
  <c r="R8149" i="6"/>
  <c r="Q8149" i="6"/>
  <c r="R8293" i="6"/>
  <c r="Q8293" i="6"/>
  <c r="R8437" i="6"/>
  <c r="Q8437" i="6"/>
  <c r="R8130" i="6"/>
  <c r="Q8130" i="6"/>
  <c r="R8274" i="6"/>
  <c r="Q8274" i="6"/>
  <c r="R8418" i="6"/>
  <c r="Q8418" i="6"/>
  <c r="R8063" i="6"/>
  <c r="Q8063" i="6"/>
  <c r="R8207" i="6"/>
  <c r="Q8207" i="6"/>
  <c r="R8351" i="6"/>
  <c r="Q8351" i="6"/>
  <c r="R8584" i="6"/>
  <c r="Q8584" i="6"/>
  <c r="R8128" i="6"/>
  <c r="Q8128" i="6"/>
  <c r="R8272" i="6"/>
  <c r="Q8272" i="6"/>
  <c r="R8416" i="6"/>
  <c r="Q8416" i="6"/>
  <c r="R8109" i="6"/>
  <c r="Q8109" i="6"/>
  <c r="R8253" i="6"/>
  <c r="Q8253" i="6"/>
  <c r="R8397" i="6"/>
  <c r="Q8397" i="6"/>
  <c r="R8102" i="6"/>
  <c r="Q8102" i="6"/>
  <c r="R8246" i="6"/>
  <c r="Q8246" i="6"/>
  <c r="R8390" i="6"/>
  <c r="Q8390" i="6"/>
  <c r="R8011" i="6"/>
  <c r="Q8011" i="6"/>
  <c r="R8155" i="6"/>
  <c r="Q8155" i="6"/>
  <c r="R8299" i="6"/>
  <c r="Q8299" i="6"/>
  <c r="R8443" i="6"/>
  <c r="Q8443" i="6"/>
  <c r="Q8052" i="6"/>
  <c r="R8052" i="6"/>
  <c r="Q8196" i="6"/>
  <c r="R8196" i="6"/>
  <c r="Q8340" i="6"/>
  <c r="R8340" i="6"/>
  <c r="Q8021" i="6"/>
  <c r="R8021" i="6"/>
  <c r="Q8165" i="6"/>
  <c r="R8165" i="6"/>
  <c r="Q8309" i="6"/>
  <c r="R8309" i="6"/>
  <c r="R8002" i="6"/>
  <c r="Q8002" i="6"/>
  <c r="R8146" i="6"/>
  <c r="Q8146" i="6"/>
  <c r="R8290" i="6"/>
  <c r="Q8290" i="6"/>
  <c r="R8434" i="6"/>
  <c r="Q8434" i="6"/>
  <c r="R8541" i="6"/>
  <c r="Q8541" i="6"/>
  <c r="R8803" i="6"/>
  <c r="Q8803" i="6"/>
  <c r="R8558" i="6"/>
  <c r="Q8558" i="6"/>
  <c r="Q8917" i="6"/>
  <c r="R8917" i="6"/>
  <c r="R8587" i="6"/>
  <c r="Q8587" i="6"/>
  <c r="R8568" i="6"/>
  <c r="Q8568" i="6"/>
  <c r="R8525" i="6"/>
  <c r="Q8525" i="6"/>
  <c r="R8755" i="6"/>
  <c r="Q8755" i="6"/>
  <c r="R8554" i="6"/>
  <c r="Q8554" i="6"/>
  <c r="Q8931" i="6"/>
  <c r="R8931" i="6"/>
  <c r="R8583" i="6"/>
  <c r="Q8583" i="6"/>
  <c r="Q8528" i="6"/>
  <c r="R8528" i="6"/>
  <c r="R8497" i="6"/>
  <c r="Q8497" i="6"/>
  <c r="R8707" i="6"/>
  <c r="Q8707" i="6"/>
  <c r="R8538" i="6"/>
  <c r="Q8538" i="6"/>
  <c r="R8765" i="6"/>
  <c r="Q8765" i="6"/>
  <c r="R8724" i="6"/>
  <c r="Q8724" i="6"/>
  <c r="R8952" i="6"/>
  <c r="Q8952" i="6"/>
  <c r="R8722" i="6"/>
  <c r="Q8722" i="6"/>
  <c r="R9021" i="6"/>
  <c r="Q9021" i="6"/>
  <c r="R8763" i="6"/>
  <c r="Q8763" i="6"/>
  <c r="R8660" i="6"/>
  <c r="Q8660" i="6"/>
  <c r="R8804" i="6"/>
  <c r="Q8804" i="6"/>
  <c r="R8677" i="6"/>
  <c r="Q8677" i="6"/>
  <c r="R8821" i="6"/>
  <c r="Q8821" i="6"/>
  <c r="R8682" i="6"/>
  <c r="Q8682" i="6"/>
  <c r="R8826" i="6"/>
  <c r="Q8826" i="6"/>
  <c r="R8687" i="6"/>
  <c r="Q8687" i="6"/>
  <c r="R8831" i="6"/>
  <c r="Q8831" i="6"/>
  <c r="Q8752" i="6"/>
  <c r="R8752" i="6"/>
  <c r="Q9133" i="6"/>
  <c r="R9133" i="6"/>
  <c r="R8757" i="6"/>
  <c r="Q8757" i="6"/>
  <c r="Q8642" i="6"/>
  <c r="R8642" i="6"/>
  <c r="Q8786" i="6"/>
  <c r="R8786" i="6"/>
  <c r="R8988" i="6"/>
  <c r="Q8988" i="6"/>
  <c r="R8962" i="6"/>
  <c r="Q8962" i="6"/>
  <c r="R8874" i="6"/>
  <c r="Q8874" i="6"/>
  <c r="Q9349" i="6"/>
  <c r="R9349" i="6"/>
  <c r="R8973" i="6"/>
  <c r="Q8973" i="6"/>
  <c r="R9419" i="6"/>
  <c r="Q9419" i="6"/>
  <c r="R9054" i="6"/>
  <c r="Q9054" i="6"/>
  <c r="R8958" i="6"/>
  <c r="Q8958" i="6"/>
  <c r="Q9129" i="6"/>
  <c r="R9129" i="6"/>
  <c r="R8935" i="6"/>
  <c r="Q8935" i="6"/>
  <c r="R8875" i="6"/>
  <c r="Q8875" i="6"/>
  <c r="R8997" i="6"/>
  <c r="Q8997" i="6"/>
  <c r="Q8892" i="6"/>
  <c r="R8892" i="6"/>
  <c r="Q9074" i="6"/>
  <c r="R9074" i="6"/>
  <c r="R8946" i="6"/>
  <c r="Q8946" i="6"/>
  <c r="Q9144" i="6"/>
  <c r="R9144" i="6"/>
  <c r="Q8990" i="6"/>
  <c r="R8990" i="6"/>
  <c r="Q9272" i="6"/>
  <c r="R9272" i="6"/>
  <c r="R9386" i="6"/>
  <c r="Q9386" i="6"/>
  <c r="R9304" i="6"/>
  <c r="Q9304" i="6"/>
  <c r="R9283" i="6"/>
  <c r="Q9283" i="6"/>
  <c r="R9081" i="6"/>
  <c r="Q9081" i="6"/>
  <c r="Q9429" i="6"/>
  <c r="R9429" i="6"/>
  <c r="Q9146" i="6"/>
  <c r="R9146" i="6"/>
  <c r="Q9019" i="6"/>
  <c r="R9019" i="6"/>
  <c r="R9279" i="6"/>
  <c r="Q9279" i="6"/>
  <c r="R9040" i="6"/>
  <c r="Q9040" i="6"/>
  <c r="R9393" i="6"/>
  <c r="Q9393" i="6"/>
  <c r="Q9136" i="6"/>
  <c r="R9136" i="6"/>
  <c r="R9441" i="6"/>
  <c r="Q9441" i="6"/>
  <c r="Q9220" i="6"/>
  <c r="R9220" i="6"/>
  <c r="R9489" i="6"/>
  <c r="Q9489" i="6"/>
  <c r="Q9336" i="6"/>
  <c r="R9336" i="6"/>
  <c r="Q9160" i="6"/>
  <c r="R9160" i="6"/>
  <c r="R9355" i="6"/>
  <c r="Q9355" i="6"/>
  <c r="R9182" i="6"/>
  <c r="Q9182" i="6"/>
  <c r="R9512" i="6"/>
  <c r="Q9512" i="6"/>
  <c r="R9445" i="6"/>
  <c r="Q9445" i="6"/>
  <c r="Q9268" i="6"/>
  <c r="R9268" i="6"/>
  <c r="R9233" i="6"/>
  <c r="Q9233" i="6"/>
  <c r="Q9436" i="6"/>
  <c r="R9436" i="6"/>
  <c r="R8989" i="6"/>
  <c r="Q8989" i="6"/>
  <c r="Q9114" i="6"/>
  <c r="R9114" i="6"/>
  <c r="Q9273" i="6"/>
  <c r="R9273" i="6"/>
  <c r="Q9474" i="6"/>
  <c r="R9474" i="6"/>
  <c r="R9403" i="6"/>
  <c r="Q9403" i="6"/>
  <c r="R9217" i="6"/>
  <c r="Q9217" i="6"/>
  <c r="R9325" i="6"/>
  <c r="Q9325" i="6"/>
  <c r="Q9433" i="6"/>
  <c r="R9433" i="6"/>
  <c r="Q9106" i="6"/>
  <c r="R9106" i="6"/>
  <c r="Q9250" i="6"/>
  <c r="R9250" i="6"/>
  <c r="Q9394" i="6"/>
  <c r="R9394" i="6"/>
  <c r="Q9466" i="6"/>
  <c r="R9466" i="6"/>
  <c r="Q636" i="6"/>
  <c r="R636" i="6"/>
  <c r="Q540" i="6"/>
  <c r="R540" i="6"/>
  <c r="R1276" i="6"/>
  <c r="Q1276" i="6"/>
  <c r="R803" i="6"/>
  <c r="Q803" i="6"/>
  <c r="R695" i="6"/>
  <c r="Q695" i="6"/>
  <c r="R470" i="6"/>
  <c r="Q470" i="6"/>
  <c r="R398" i="6"/>
  <c r="Q398" i="6"/>
  <c r="R326" i="6"/>
  <c r="Q326" i="6"/>
  <c r="R254" i="6"/>
  <c r="Q254" i="6"/>
  <c r="R182" i="6"/>
  <c r="Q182" i="6"/>
  <c r="R110" i="6"/>
  <c r="Q110" i="6"/>
  <c r="R38" i="6"/>
  <c r="Q38" i="6"/>
  <c r="R1869" i="6"/>
  <c r="Q1869" i="6"/>
  <c r="R901" i="6"/>
  <c r="Q901" i="6"/>
  <c r="R367" i="6"/>
  <c r="Q367" i="6"/>
  <c r="Q462" i="6"/>
  <c r="R462" i="6"/>
  <c r="R601" i="6"/>
  <c r="Q601" i="6"/>
  <c r="R652" i="6"/>
  <c r="Q652" i="6"/>
  <c r="R1113" i="6"/>
  <c r="Q1113" i="6"/>
  <c r="R991" i="6"/>
  <c r="Q991" i="6"/>
  <c r="R593" i="6"/>
  <c r="Q593" i="6"/>
  <c r="Q670" i="6"/>
  <c r="R670" i="6"/>
  <c r="R848" i="6"/>
  <c r="Q848" i="6"/>
  <c r="R1742" i="6"/>
  <c r="Q1742" i="6"/>
  <c r="R1735" i="6"/>
  <c r="Q1735" i="6"/>
  <c r="R2004" i="6"/>
  <c r="Q2004" i="6"/>
  <c r="R1378" i="6"/>
  <c r="Q1378" i="6"/>
  <c r="R1371" i="6"/>
  <c r="Q1371" i="6"/>
  <c r="R1340" i="6"/>
  <c r="Q1340" i="6"/>
  <c r="Q1717" i="6"/>
  <c r="R1717" i="6"/>
  <c r="R1974" i="6"/>
  <c r="Q1974" i="6"/>
  <c r="R1811" i="6"/>
  <c r="Q1811" i="6"/>
  <c r="R2948" i="6"/>
  <c r="Q2948" i="6"/>
  <c r="R3262" i="6"/>
  <c r="Q3262" i="6"/>
  <c r="R2351" i="6"/>
  <c r="Q2351" i="6"/>
  <c r="R2764" i="6"/>
  <c r="Q2764" i="6"/>
  <c r="R3202" i="6"/>
  <c r="Q3202" i="6"/>
  <c r="R2155" i="6"/>
  <c r="Q2155" i="6"/>
  <c r="Q2592" i="6"/>
  <c r="R2592" i="6"/>
  <c r="R2729" i="6"/>
  <c r="Q2729" i="6"/>
  <c r="R2890" i="6"/>
  <c r="Q2890" i="6"/>
  <c r="R3092" i="6"/>
  <c r="Q3092" i="6"/>
  <c r="R3469" i="6"/>
  <c r="Q3469" i="6"/>
  <c r="R3618" i="6"/>
  <c r="Q3618" i="6"/>
  <c r="R3743" i="6"/>
  <c r="Q3743" i="6"/>
  <c r="R3081" i="6"/>
  <c r="Q3081" i="6"/>
  <c r="R3374" i="6"/>
  <c r="Q3374" i="6"/>
  <c r="Q3355" i="6"/>
  <c r="R3355" i="6"/>
  <c r="R3576" i="6"/>
  <c r="Q3576" i="6"/>
  <c r="R3533" i="6"/>
  <c r="Q3533" i="6"/>
  <c r="R3937" i="6"/>
  <c r="Q3937" i="6"/>
  <c r="R3851" i="6"/>
  <c r="Q3851" i="6"/>
  <c r="R4125" i="6"/>
  <c r="Q4125" i="6"/>
  <c r="R5016" i="6"/>
  <c r="Q5016" i="6"/>
  <c r="Q4330" i="6"/>
  <c r="R4330" i="6"/>
  <c r="R4433" i="6"/>
  <c r="Q4433" i="6"/>
  <c r="R4498" i="6"/>
  <c r="Q4498" i="6"/>
  <c r="R4671" i="6"/>
  <c r="Q4671" i="6"/>
  <c r="R4976" i="6"/>
  <c r="Q4976" i="6"/>
  <c r="R4326" i="6"/>
  <c r="Q4326" i="6"/>
  <c r="R4823" i="6"/>
  <c r="Q4823" i="6"/>
  <c r="Q5056" i="6"/>
  <c r="R5056" i="6"/>
  <c r="R5481" i="6"/>
  <c r="Q5481" i="6"/>
  <c r="R5431" i="6"/>
  <c r="Q5431" i="6"/>
  <c r="R5290" i="6"/>
  <c r="Q5290" i="6"/>
  <c r="R5365" i="6"/>
  <c r="Q5365" i="6"/>
  <c r="R5637" i="6"/>
  <c r="Q5637" i="6"/>
  <c r="R6237" i="6"/>
  <c r="Q6237" i="6"/>
  <c r="R5770" i="6"/>
  <c r="Q5770" i="6"/>
  <c r="Q5984" i="6"/>
  <c r="R5984" i="6"/>
  <c r="R5994" i="6"/>
  <c r="Q5994" i="6"/>
  <c r="R7085" i="6"/>
  <c r="Q7085" i="6"/>
  <c r="R6195" i="6"/>
  <c r="Q6195" i="6"/>
  <c r="R6505" i="6"/>
  <c r="Q6505" i="6"/>
  <c r="Q6304" i="6"/>
  <c r="R6304" i="6"/>
  <c r="R7152" i="6"/>
  <c r="Q7152" i="6"/>
  <c r="R6738" i="6"/>
  <c r="Q6738" i="6"/>
  <c r="R6525" i="6"/>
  <c r="Q6525" i="6"/>
  <c r="R7234" i="6"/>
  <c r="Q7234" i="6"/>
  <c r="Q6978" i="6"/>
  <c r="R6978" i="6"/>
  <c r="R7216" i="6"/>
  <c r="Q7216" i="6"/>
  <c r="R7715" i="6"/>
  <c r="Q7715" i="6"/>
  <c r="R7609" i="6"/>
  <c r="Q7609" i="6"/>
  <c r="R7504" i="6"/>
  <c r="Q7504" i="6"/>
  <c r="R7375" i="6"/>
  <c r="Q7375" i="6"/>
  <c r="R8103" i="6"/>
  <c r="Q8103" i="6"/>
  <c r="R7971" i="6"/>
  <c r="Q7971" i="6"/>
  <c r="R7835" i="6"/>
  <c r="Q7835" i="6"/>
  <c r="R8382" i="6"/>
  <c r="Q8382" i="6"/>
  <c r="R8361" i="6"/>
  <c r="Q8361" i="6"/>
  <c r="Q8304" i="6"/>
  <c r="R8304" i="6"/>
  <c r="R8522" i="6"/>
  <c r="Q8522" i="6"/>
  <c r="Q8492" i="6"/>
  <c r="R8492" i="6"/>
  <c r="R8686" i="6"/>
  <c r="Q8686" i="6"/>
  <c r="Q8716" i="6"/>
  <c r="R8716" i="6"/>
  <c r="R8913" i="6"/>
  <c r="Q8913" i="6"/>
  <c r="R9048" i="6"/>
  <c r="Q9048" i="6"/>
  <c r="R9125" i="6"/>
  <c r="Q9125" i="6"/>
  <c r="R9357" i="6"/>
  <c r="Q9357" i="6"/>
  <c r="R9303" i="6"/>
  <c r="Q9303" i="6"/>
  <c r="Q9402" i="6"/>
  <c r="R9402" i="6"/>
  <c r="R286" i="6"/>
  <c r="Q286" i="6"/>
  <c r="R1269" i="6"/>
  <c r="Q1269" i="6"/>
  <c r="R65" i="6"/>
  <c r="Q65" i="6"/>
  <c r="R60" i="6"/>
  <c r="Q60" i="6"/>
  <c r="R491" i="6"/>
  <c r="Q491" i="6"/>
  <c r="R472" i="6"/>
  <c r="Q472" i="6"/>
  <c r="Q11" i="6"/>
  <c r="R11" i="6"/>
  <c r="R1245" i="6"/>
  <c r="Q1245" i="6"/>
  <c r="R265" i="6"/>
  <c r="Q265" i="6"/>
  <c r="R271" i="6"/>
  <c r="Q271" i="6"/>
  <c r="R486" i="6"/>
  <c r="Q486" i="6"/>
  <c r="R808" i="6"/>
  <c r="Q808" i="6"/>
  <c r="R693" i="6"/>
  <c r="Q693" i="6"/>
  <c r="R1929" i="6"/>
  <c r="Q1929" i="6"/>
  <c r="R1010" i="6"/>
  <c r="Q1010" i="6"/>
  <c r="R1003" i="6"/>
  <c r="Q1003" i="6"/>
  <c r="R1152" i="6"/>
  <c r="Q1152" i="6"/>
  <c r="R1037" i="6"/>
  <c r="Q1037" i="6"/>
  <c r="R1004" i="6"/>
  <c r="Q1004" i="6"/>
  <c r="R2816" i="6"/>
  <c r="Q2816" i="6"/>
  <c r="R1141" i="6"/>
  <c r="Q1141" i="6"/>
  <c r="R997" i="6"/>
  <c r="Q997" i="6"/>
  <c r="R853" i="6"/>
  <c r="Q853" i="6"/>
  <c r="R503" i="6"/>
  <c r="Q503" i="6"/>
  <c r="R44" i="6"/>
  <c r="Q44" i="6"/>
  <c r="R781" i="6"/>
  <c r="Q781" i="6"/>
  <c r="R673" i="6"/>
  <c r="Q673" i="6"/>
  <c r="Q438" i="6"/>
  <c r="R438" i="6"/>
  <c r="Q366" i="6"/>
  <c r="R366" i="6"/>
  <c r="Q294" i="6"/>
  <c r="R294" i="6"/>
  <c r="Q222" i="6"/>
  <c r="R222" i="6"/>
  <c r="Q150" i="6"/>
  <c r="R150" i="6"/>
  <c r="Q78" i="6"/>
  <c r="R78" i="6"/>
  <c r="Q6" i="6"/>
  <c r="R6" i="6"/>
  <c r="R1182" i="6"/>
  <c r="Q1182" i="6"/>
  <c r="R1038" i="6"/>
  <c r="Q1038" i="6"/>
  <c r="R894" i="6"/>
  <c r="Q894" i="6"/>
  <c r="Q588" i="6"/>
  <c r="R588" i="6"/>
  <c r="R127" i="6"/>
  <c r="Q127" i="6"/>
  <c r="Q369" i="6"/>
  <c r="R369" i="6"/>
  <c r="R1163" i="6"/>
  <c r="Q1163" i="6"/>
  <c r="R1019" i="6"/>
  <c r="Q1019" i="6"/>
  <c r="R875" i="6"/>
  <c r="Q875" i="6"/>
  <c r="R452" i="6"/>
  <c r="Q452" i="6"/>
  <c r="R380" i="6"/>
  <c r="Q380" i="6"/>
  <c r="R308" i="6"/>
  <c r="Q308" i="6"/>
  <c r="R236" i="6"/>
  <c r="Q236" i="6"/>
  <c r="R164" i="6"/>
  <c r="Q164" i="6"/>
  <c r="R56" i="6"/>
  <c r="Q56" i="6"/>
  <c r="R471" i="6"/>
  <c r="Q471" i="6"/>
  <c r="R399" i="6"/>
  <c r="Q399" i="6"/>
  <c r="R327" i="6"/>
  <c r="Q327" i="6"/>
  <c r="R255" i="6"/>
  <c r="Q255" i="6"/>
  <c r="R183" i="6"/>
  <c r="Q183" i="6"/>
  <c r="R111" i="6"/>
  <c r="Q111" i="6"/>
  <c r="R39" i="6"/>
  <c r="Q39" i="6"/>
  <c r="R556" i="6"/>
  <c r="Q556" i="6"/>
  <c r="R700" i="6"/>
  <c r="Q700" i="6"/>
  <c r="R844" i="6"/>
  <c r="Q844" i="6"/>
  <c r="R988" i="6"/>
  <c r="Q988" i="6"/>
  <c r="R1132" i="6"/>
  <c r="Q1132" i="6"/>
  <c r="R1540" i="6"/>
  <c r="Q1540" i="6"/>
  <c r="R1972" i="6"/>
  <c r="Q1972" i="6"/>
  <c r="Q585" i="6"/>
  <c r="R585" i="6"/>
  <c r="R729" i="6"/>
  <c r="Q729" i="6"/>
  <c r="R873" i="6"/>
  <c r="Q873" i="6"/>
  <c r="R1017" i="6"/>
  <c r="Q1017" i="6"/>
  <c r="R1161" i="6"/>
  <c r="Q1161" i="6"/>
  <c r="R1605" i="6"/>
  <c r="Q1605" i="6"/>
  <c r="R2037" i="6"/>
  <c r="Q2037" i="6"/>
  <c r="R614" i="6"/>
  <c r="Q614" i="6"/>
  <c r="R758" i="6"/>
  <c r="Q758" i="6"/>
  <c r="R902" i="6"/>
  <c r="Q902" i="6"/>
  <c r="R1046" i="6"/>
  <c r="Q1046" i="6"/>
  <c r="R1190" i="6"/>
  <c r="Q1190" i="6"/>
  <c r="R607" i="6"/>
  <c r="Q607" i="6"/>
  <c r="R751" i="6"/>
  <c r="Q751" i="6"/>
  <c r="R895" i="6"/>
  <c r="Q895" i="6"/>
  <c r="R1039" i="6"/>
  <c r="Q1039" i="6"/>
  <c r="R1183" i="6"/>
  <c r="Q1183" i="6"/>
  <c r="Q756" i="6"/>
  <c r="R756" i="6"/>
  <c r="R900" i="6"/>
  <c r="Q900" i="6"/>
  <c r="R1044" i="6"/>
  <c r="Q1044" i="6"/>
  <c r="R1188" i="6"/>
  <c r="Q1188" i="6"/>
  <c r="R1672" i="6"/>
  <c r="Q1672" i="6"/>
  <c r="R497" i="6"/>
  <c r="Q497" i="6"/>
  <c r="R641" i="6"/>
  <c r="Q641" i="6"/>
  <c r="R785" i="6"/>
  <c r="Q785" i="6"/>
  <c r="R929" i="6"/>
  <c r="Q929" i="6"/>
  <c r="R1073" i="6"/>
  <c r="Q1073" i="6"/>
  <c r="Q1225" i="6"/>
  <c r="R1225" i="6"/>
  <c r="R1449" i="6"/>
  <c r="Q1449" i="6"/>
  <c r="R1881" i="6"/>
  <c r="Q1881" i="6"/>
  <c r="Q574" i="6"/>
  <c r="R574" i="6"/>
  <c r="Q718" i="6"/>
  <c r="R718" i="6"/>
  <c r="Q862" i="6"/>
  <c r="R862" i="6"/>
  <c r="Q1006" i="6"/>
  <c r="R1006" i="6"/>
  <c r="Q1150" i="6"/>
  <c r="R1150" i="6"/>
  <c r="R903" i="6"/>
  <c r="Q903" i="6"/>
  <c r="R1047" i="6"/>
  <c r="Q1047" i="6"/>
  <c r="R1191" i="6"/>
  <c r="Q1191" i="6"/>
  <c r="Q608" i="6"/>
  <c r="R608" i="6"/>
  <c r="Q752" i="6"/>
  <c r="R752" i="6"/>
  <c r="R896" i="6"/>
  <c r="Q896" i="6"/>
  <c r="R1040" i="6"/>
  <c r="Q1040" i="6"/>
  <c r="R1184" i="6"/>
  <c r="Q1184" i="6"/>
  <c r="R1660" i="6"/>
  <c r="Q1660" i="6"/>
  <c r="R2092" i="6"/>
  <c r="Q2092" i="6"/>
  <c r="R1358" i="6"/>
  <c r="Q1358" i="6"/>
  <c r="R1502" i="6"/>
  <c r="Q1502" i="6"/>
  <c r="R1646" i="6"/>
  <c r="Q1646" i="6"/>
  <c r="R1790" i="6"/>
  <c r="Q1790" i="6"/>
  <c r="R1934" i="6"/>
  <c r="Q1934" i="6"/>
  <c r="R2078" i="6"/>
  <c r="Q2078" i="6"/>
  <c r="R2499" i="6"/>
  <c r="Q2499" i="6"/>
  <c r="R2931" i="6"/>
  <c r="Q2931" i="6"/>
  <c r="R1351" i="6"/>
  <c r="Q1351" i="6"/>
  <c r="R1495" i="6"/>
  <c r="Q1495" i="6"/>
  <c r="R1639" i="6"/>
  <c r="Q1639" i="6"/>
  <c r="R1783" i="6"/>
  <c r="Q1783" i="6"/>
  <c r="R1927" i="6"/>
  <c r="Q1927" i="6"/>
  <c r="R2071" i="6"/>
  <c r="Q2071" i="6"/>
  <c r="R1332" i="6"/>
  <c r="Q1332" i="6"/>
  <c r="R1476" i="6"/>
  <c r="Q1476" i="6"/>
  <c r="R1620" i="6"/>
  <c r="Q1620" i="6"/>
  <c r="R1764" i="6"/>
  <c r="Q1764" i="6"/>
  <c r="R1908" i="6"/>
  <c r="Q1908" i="6"/>
  <c r="R2052" i="6"/>
  <c r="Q2052" i="6"/>
  <c r="R1301" i="6"/>
  <c r="Q1301" i="6"/>
  <c r="R1445" i="6"/>
  <c r="Q1445" i="6"/>
  <c r="R1589" i="6"/>
  <c r="Q1589" i="6"/>
  <c r="R1733" i="6"/>
  <c r="Q1733" i="6"/>
  <c r="R1877" i="6"/>
  <c r="Q1877" i="6"/>
  <c r="R2021" i="6"/>
  <c r="Q2021" i="6"/>
  <c r="Q1282" i="6"/>
  <c r="R1282" i="6"/>
  <c r="R1426" i="6"/>
  <c r="Q1426" i="6"/>
  <c r="R1570" i="6"/>
  <c r="Q1570" i="6"/>
  <c r="R1714" i="6"/>
  <c r="Q1714" i="6"/>
  <c r="R1858" i="6"/>
  <c r="Q1858" i="6"/>
  <c r="R2002" i="6"/>
  <c r="Q2002" i="6"/>
  <c r="R2295" i="6"/>
  <c r="Q2295" i="6"/>
  <c r="R2727" i="6"/>
  <c r="Q2727" i="6"/>
  <c r="R1275" i="6"/>
  <c r="Q1275" i="6"/>
  <c r="R1419" i="6"/>
  <c r="Q1419" i="6"/>
  <c r="R1563" i="6"/>
  <c r="Q1563" i="6"/>
  <c r="R1707" i="6"/>
  <c r="Q1707" i="6"/>
  <c r="R1851" i="6"/>
  <c r="Q1851" i="6"/>
  <c r="R1995" i="6"/>
  <c r="Q1995" i="6"/>
  <c r="R1244" i="6"/>
  <c r="Q1244" i="6"/>
  <c r="R1388" i="6"/>
  <c r="Q1388" i="6"/>
  <c r="R1532" i="6"/>
  <c r="Q1532" i="6"/>
  <c r="R1676" i="6"/>
  <c r="Q1676" i="6"/>
  <c r="R1820" i="6"/>
  <c r="Q1820" i="6"/>
  <c r="R1964" i="6"/>
  <c r="Q1964" i="6"/>
  <c r="Q1333" i="6"/>
  <c r="R1333" i="6"/>
  <c r="Q1477" i="6"/>
  <c r="R1477" i="6"/>
  <c r="Q1621" i="6"/>
  <c r="R1621" i="6"/>
  <c r="Q1765" i="6"/>
  <c r="R1765" i="6"/>
  <c r="Q1909" i="6"/>
  <c r="R1909" i="6"/>
  <c r="Q2053" i="6"/>
  <c r="R2053" i="6"/>
  <c r="R1302" i="6"/>
  <c r="Q1302" i="6"/>
  <c r="R1446" i="6"/>
  <c r="Q1446" i="6"/>
  <c r="R1590" i="6"/>
  <c r="Q1590" i="6"/>
  <c r="R1734" i="6"/>
  <c r="Q1734" i="6"/>
  <c r="R1878" i="6"/>
  <c r="Q1878" i="6"/>
  <c r="R2022" i="6"/>
  <c r="Q2022" i="6"/>
  <c r="R2307" i="6"/>
  <c r="Q2307" i="6"/>
  <c r="R2739" i="6"/>
  <c r="Q2739" i="6"/>
  <c r="R1283" i="6"/>
  <c r="Q1283" i="6"/>
  <c r="R1427" i="6"/>
  <c r="Q1427" i="6"/>
  <c r="R1571" i="6"/>
  <c r="Q1571" i="6"/>
  <c r="R1715" i="6"/>
  <c r="Q1715" i="6"/>
  <c r="R1859" i="6"/>
  <c r="Q1859" i="6"/>
  <c r="R2003" i="6"/>
  <c r="Q2003" i="6"/>
  <c r="R2132" i="6"/>
  <c r="Q2132" i="6"/>
  <c r="R2276" i="6"/>
  <c r="Q2276" i="6"/>
  <c r="R2420" i="6"/>
  <c r="Q2420" i="6"/>
  <c r="R2564" i="6"/>
  <c r="Q2564" i="6"/>
  <c r="R2708" i="6"/>
  <c r="Q2708" i="6"/>
  <c r="R2852" i="6"/>
  <c r="Q2852" i="6"/>
  <c r="R2101" i="6"/>
  <c r="Q2101" i="6"/>
  <c r="R2245" i="6"/>
  <c r="Q2245" i="6"/>
  <c r="R2389" i="6"/>
  <c r="Q2389" i="6"/>
  <c r="R2533" i="6"/>
  <c r="Q2533" i="6"/>
  <c r="R2677" i="6"/>
  <c r="Q2677" i="6"/>
  <c r="R2821" i="6"/>
  <c r="Q2821" i="6"/>
  <c r="R2974" i="6"/>
  <c r="Q2974" i="6"/>
  <c r="R3406" i="6"/>
  <c r="Q3406" i="6"/>
  <c r="R2106" i="6"/>
  <c r="Q2106" i="6"/>
  <c r="R2250" i="6"/>
  <c r="Q2250" i="6"/>
  <c r="R2394" i="6"/>
  <c r="Q2394" i="6"/>
  <c r="R2538" i="6"/>
  <c r="Q2538" i="6"/>
  <c r="R2682" i="6"/>
  <c r="Q2682" i="6"/>
  <c r="R2826" i="6"/>
  <c r="Q2826" i="6"/>
  <c r="R2111" i="6"/>
  <c r="Q2111" i="6"/>
  <c r="R2255" i="6"/>
  <c r="Q2255" i="6"/>
  <c r="R2399" i="6"/>
  <c r="Q2399" i="6"/>
  <c r="R2543" i="6"/>
  <c r="Q2543" i="6"/>
  <c r="R2687" i="6"/>
  <c r="Q2687" i="6"/>
  <c r="R2831" i="6"/>
  <c r="Q2831" i="6"/>
  <c r="R3832" i="6"/>
  <c r="Q3832" i="6"/>
  <c r="R2236" i="6"/>
  <c r="Q2236" i="6"/>
  <c r="R2380" i="6"/>
  <c r="Q2380" i="6"/>
  <c r="R2524" i="6"/>
  <c r="Q2524" i="6"/>
  <c r="R2668" i="6"/>
  <c r="Q2668" i="6"/>
  <c r="R2812" i="6"/>
  <c r="Q2812" i="6"/>
  <c r="R4316" i="6"/>
  <c r="Q4316" i="6"/>
  <c r="R2217" i="6"/>
  <c r="Q2217" i="6"/>
  <c r="R2361" i="6"/>
  <c r="Q2361" i="6"/>
  <c r="R2505" i="6"/>
  <c r="Q2505" i="6"/>
  <c r="R2649" i="6"/>
  <c r="Q2649" i="6"/>
  <c r="R2793" i="6"/>
  <c r="Q2793" i="6"/>
  <c r="R2937" i="6"/>
  <c r="Q2937" i="6"/>
  <c r="R3346" i="6"/>
  <c r="Q3346" i="6"/>
  <c r="R3778" i="6"/>
  <c r="Q3778" i="6"/>
  <c r="R2210" i="6"/>
  <c r="Q2210" i="6"/>
  <c r="R2354" i="6"/>
  <c r="Q2354" i="6"/>
  <c r="R2498" i="6"/>
  <c r="Q2498" i="6"/>
  <c r="R2642" i="6"/>
  <c r="Q2642" i="6"/>
  <c r="R2786" i="6"/>
  <c r="Q2786" i="6"/>
  <c r="R2930" i="6"/>
  <c r="Q2930" i="6"/>
  <c r="R2203" i="6"/>
  <c r="Q2203" i="6"/>
  <c r="R2347" i="6"/>
  <c r="Q2347" i="6"/>
  <c r="R2491" i="6"/>
  <c r="Q2491" i="6"/>
  <c r="R2635" i="6"/>
  <c r="Q2635" i="6"/>
  <c r="R2779" i="6"/>
  <c r="Q2779" i="6"/>
  <c r="R2923" i="6"/>
  <c r="Q2923" i="6"/>
  <c r="Q2208" i="6"/>
  <c r="R2208" i="6"/>
  <c r="Q2352" i="6"/>
  <c r="R2352" i="6"/>
  <c r="Q2496" i="6"/>
  <c r="R2496" i="6"/>
  <c r="Q2640" i="6"/>
  <c r="R2640" i="6"/>
  <c r="Q2784" i="6"/>
  <c r="R2784" i="6"/>
  <c r="Q2928" i="6"/>
  <c r="R2928" i="6"/>
  <c r="R2201" i="6"/>
  <c r="Q2201" i="6"/>
  <c r="R2345" i="6"/>
  <c r="Q2345" i="6"/>
  <c r="R2489" i="6"/>
  <c r="Q2489" i="6"/>
  <c r="R2633" i="6"/>
  <c r="Q2633" i="6"/>
  <c r="R2777" i="6"/>
  <c r="Q2777" i="6"/>
  <c r="R2921" i="6"/>
  <c r="Q2921" i="6"/>
  <c r="R3322" i="6"/>
  <c r="Q3322" i="6"/>
  <c r="R3754" i="6"/>
  <c r="Q3754" i="6"/>
  <c r="R2218" i="6"/>
  <c r="Q2218" i="6"/>
  <c r="R2362" i="6"/>
  <c r="Q2362" i="6"/>
  <c r="R2506" i="6"/>
  <c r="Q2506" i="6"/>
  <c r="R2650" i="6"/>
  <c r="Q2650" i="6"/>
  <c r="R2794" i="6"/>
  <c r="Q2794" i="6"/>
  <c r="R2938" i="6"/>
  <c r="Q2938" i="6"/>
  <c r="R3087" i="6"/>
  <c r="Q3087" i="6"/>
  <c r="R3231" i="6"/>
  <c r="Q3231" i="6"/>
  <c r="R3375" i="6"/>
  <c r="Q3375" i="6"/>
  <c r="R3519" i="6"/>
  <c r="Q3519" i="6"/>
  <c r="R3663" i="6"/>
  <c r="Q3663" i="6"/>
  <c r="R3807" i="6"/>
  <c r="Q3807" i="6"/>
  <c r="R2996" i="6"/>
  <c r="Q2996" i="6"/>
  <c r="R3140" i="6"/>
  <c r="Q3140" i="6"/>
  <c r="R3284" i="6"/>
  <c r="Q3284" i="6"/>
  <c r="R3428" i="6"/>
  <c r="Q3428" i="6"/>
  <c r="R3572" i="6"/>
  <c r="Q3572" i="6"/>
  <c r="R3716" i="6"/>
  <c r="Q3716" i="6"/>
  <c r="R4327" i="6"/>
  <c r="Q4327" i="6"/>
  <c r="R3085" i="6"/>
  <c r="Q3085" i="6"/>
  <c r="R3229" i="6"/>
  <c r="Q3229" i="6"/>
  <c r="R3373" i="6"/>
  <c r="Q3373" i="6"/>
  <c r="R3517" i="6"/>
  <c r="Q3517" i="6"/>
  <c r="R3661" i="6"/>
  <c r="Q3661" i="6"/>
  <c r="R3805" i="6"/>
  <c r="Q3805" i="6"/>
  <c r="R4282" i="6"/>
  <c r="Q4282" i="6"/>
  <c r="R3090" i="6"/>
  <c r="Q3090" i="6"/>
  <c r="R3234" i="6"/>
  <c r="Q3234" i="6"/>
  <c r="R3378" i="6"/>
  <c r="Q3378" i="6"/>
  <c r="R3522" i="6"/>
  <c r="Q3522" i="6"/>
  <c r="R3666" i="6"/>
  <c r="Q3666" i="6"/>
  <c r="R3810" i="6"/>
  <c r="Q3810" i="6"/>
  <c r="R4824" i="6"/>
  <c r="Q4824" i="6"/>
  <c r="R3071" i="6"/>
  <c r="Q3071" i="6"/>
  <c r="R3215" i="6"/>
  <c r="Q3215" i="6"/>
  <c r="R3359" i="6"/>
  <c r="Q3359" i="6"/>
  <c r="R3503" i="6"/>
  <c r="Q3503" i="6"/>
  <c r="R3647" i="6"/>
  <c r="Q3647" i="6"/>
  <c r="R3791" i="6"/>
  <c r="Q3791" i="6"/>
  <c r="R3004" i="6"/>
  <c r="Q3004" i="6"/>
  <c r="R3148" i="6"/>
  <c r="Q3148" i="6"/>
  <c r="R3292" i="6"/>
  <c r="Q3292" i="6"/>
  <c r="R3436" i="6"/>
  <c r="Q3436" i="6"/>
  <c r="R3580" i="6"/>
  <c r="Q3580" i="6"/>
  <c r="R3724" i="6"/>
  <c r="Q3724" i="6"/>
  <c r="R2985" i="6"/>
  <c r="Q2985" i="6"/>
  <c r="R3129" i="6"/>
  <c r="Q3129" i="6"/>
  <c r="R3273" i="6"/>
  <c r="Q3273" i="6"/>
  <c r="R3417" i="6"/>
  <c r="Q3417" i="6"/>
  <c r="R3561" i="6"/>
  <c r="Q3561" i="6"/>
  <c r="R3705" i="6"/>
  <c r="Q3705" i="6"/>
  <c r="R3970" i="6"/>
  <c r="Q3970" i="6"/>
  <c r="R2990" i="6"/>
  <c r="Q2990" i="6"/>
  <c r="R3134" i="6"/>
  <c r="Q3134" i="6"/>
  <c r="R3278" i="6"/>
  <c r="Q3278" i="6"/>
  <c r="R3422" i="6"/>
  <c r="Q3422" i="6"/>
  <c r="R3566" i="6"/>
  <c r="Q3566" i="6"/>
  <c r="R3710" i="6"/>
  <c r="Q3710" i="6"/>
  <c r="R3861" i="6"/>
  <c r="Q3861" i="6"/>
  <c r="Q2971" i="6"/>
  <c r="R2971" i="6"/>
  <c r="Q3115" i="6"/>
  <c r="R3115" i="6"/>
  <c r="Q3259" i="6"/>
  <c r="R3259" i="6"/>
  <c r="Q3403" i="6"/>
  <c r="R3403" i="6"/>
  <c r="Q3547" i="6"/>
  <c r="R3547" i="6"/>
  <c r="Q3691" i="6"/>
  <c r="R3691" i="6"/>
  <c r="R3828" i="6"/>
  <c r="Q3828" i="6"/>
  <c r="R3048" i="6"/>
  <c r="Q3048" i="6"/>
  <c r="R3192" i="6"/>
  <c r="Q3192" i="6"/>
  <c r="R3336" i="6"/>
  <c r="Q3336" i="6"/>
  <c r="R3480" i="6"/>
  <c r="Q3480" i="6"/>
  <c r="R3624" i="6"/>
  <c r="Q3624" i="6"/>
  <c r="R3768" i="6"/>
  <c r="Q3768" i="6"/>
  <c r="R3005" i="6"/>
  <c r="Q3005" i="6"/>
  <c r="R3149" i="6"/>
  <c r="Q3149" i="6"/>
  <c r="R3293" i="6"/>
  <c r="Q3293" i="6"/>
  <c r="R3437" i="6"/>
  <c r="Q3437" i="6"/>
  <c r="R3581" i="6"/>
  <c r="Q3581" i="6"/>
  <c r="R3725" i="6"/>
  <c r="Q3725" i="6"/>
  <c r="R3946" i="6"/>
  <c r="Q3946" i="6"/>
  <c r="Q3879" i="6"/>
  <c r="R3879" i="6"/>
  <c r="R4023" i="6"/>
  <c r="Q4023" i="6"/>
  <c r="R4167" i="6"/>
  <c r="Q4167" i="6"/>
  <c r="R4311" i="6"/>
  <c r="Q4311" i="6"/>
  <c r="R3932" i="6"/>
  <c r="Q3932" i="6"/>
  <c r="R4076" i="6"/>
  <c r="Q4076" i="6"/>
  <c r="R4220" i="6"/>
  <c r="Q4220" i="6"/>
  <c r="R5203" i="6"/>
  <c r="Q5203" i="6"/>
  <c r="R3985" i="6"/>
  <c r="Q3985" i="6"/>
  <c r="R4129" i="6"/>
  <c r="Q4129" i="6"/>
  <c r="R4273" i="6"/>
  <c r="Q4273" i="6"/>
  <c r="R4531" i="6"/>
  <c r="Q4531" i="6"/>
  <c r="R4963" i="6"/>
  <c r="Q4963" i="6"/>
  <c r="R3978" i="6"/>
  <c r="Q3978" i="6"/>
  <c r="R4122" i="6"/>
  <c r="Q4122" i="6"/>
  <c r="R4266" i="6"/>
  <c r="Q4266" i="6"/>
  <c r="R4488" i="6"/>
  <c r="Q4488" i="6"/>
  <c r="R4920" i="6"/>
  <c r="Q4920" i="6"/>
  <c r="R3899" i="6"/>
  <c r="Q3899" i="6"/>
  <c r="R4043" i="6"/>
  <c r="Q4043" i="6"/>
  <c r="R4187" i="6"/>
  <c r="Q4187" i="6"/>
  <c r="R3892" i="6"/>
  <c r="Q3892" i="6"/>
  <c r="R4036" i="6"/>
  <c r="Q4036" i="6"/>
  <c r="R4180" i="6"/>
  <c r="Q4180" i="6"/>
  <c r="R4321" i="6"/>
  <c r="Q4321" i="6"/>
  <c r="R4029" i="6"/>
  <c r="Q4029" i="6"/>
  <c r="R4173" i="6"/>
  <c r="Q4173" i="6"/>
  <c r="R4315" i="6"/>
  <c r="Q4315" i="6"/>
  <c r="R4555" i="6"/>
  <c r="Q4555" i="6"/>
  <c r="R4987" i="6"/>
  <c r="Q4987" i="6"/>
  <c r="R4010" i="6"/>
  <c r="Q4010" i="6"/>
  <c r="R4154" i="6"/>
  <c r="Q4154" i="6"/>
  <c r="R4298" i="6"/>
  <c r="Q4298" i="6"/>
  <c r="R4728" i="6"/>
  <c r="Q4728" i="6"/>
  <c r="Q3835" i="6"/>
  <c r="R3835" i="6"/>
  <c r="Q3979" i="6"/>
  <c r="R3979" i="6"/>
  <c r="Q4123" i="6"/>
  <c r="R4123" i="6"/>
  <c r="Q4267" i="6"/>
  <c r="R4267" i="6"/>
  <c r="R3948" i="6"/>
  <c r="Q3948" i="6"/>
  <c r="R4092" i="6"/>
  <c r="Q4092" i="6"/>
  <c r="R4236" i="6"/>
  <c r="Q4236" i="6"/>
  <c r="R5119" i="6"/>
  <c r="Q5119" i="6"/>
  <c r="R3929" i="6"/>
  <c r="Q3929" i="6"/>
  <c r="R4073" i="6"/>
  <c r="Q4073" i="6"/>
  <c r="R4217" i="6"/>
  <c r="Q4217" i="6"/>
  <c r="R4507" i="6"/>
  <c r="Q4507" i="6"/>
  <c r="R4939" i="6"/>
  <c r="Q4939" i="6"/>
  <c r="R5172" i="6"/>
  <c r="Q5172" i="6"/>
  <c r="R5483" i="6"/>
  <c r="Q5483" i="6"/>
  <c r="R4481" i="6"/>
  <c r="Q4481" i="6"/>
  <c r="R4625" i="6"/>
  <c r="Q4625" i="6"/>
  <c r="R4769" i="6"/>
  <c r="Q4769" i="6"/>
  <c r="R4913" i="6"/>
  <c r="Q4913" i="6"/>
  <c r="R5057" i="6"/>
  <c r="Q5057" i="6"/>
  <c r="R5201" i="6"/>
  <c r="Q5201" i="6"/>
  <c r="R4402" i="6"/>
  <c r="Q4402" i="6"/>
  <c r="R4546" i="6"/>
  <c r="Q4546" i="6"/>
  <c r="R4690" i="6"/>
  <c r="Q4690" i="6"/>
  <c r="R4834" i="6"/>
  <c r="Q4834" i="6"/>
  <c r="R4978" i="6"/>
  <c r="Q4978" i="6"/>
  <c r="R5122" i="6"/>
  <c r="Q5122" i="6"/>
  <c r="R5271" i="6"/>
  <c r="Q5271" i="6"/>
  <c r="R4431" i="6"/>
  <c r="Q4431" i="6"/>
  <c r="R4575" i="6"/>
  <c r="Q4575" i="6"/>
  <c r="R4719" i="6"/>
  <c r="Q4719" i="6"/>
  <c r="R4863" i="6"/>
  <c r="Q4863" i="6"/>
  <c r="R5007" i="6"/>
  <c r="Q5007" i="6"/>
  <c r="R5151" i="6"/>
  <c r="Q5151" i="6"/>
  <c r="R5759" i="6"/>
  <c r="Q5759" i="6"/>
  <c r="R4448" i="6"/>
  <c r="Q4448" i="6"/>
  <c r="R4592" i="6"/>
  <c r="Q4592" i="6"/>
  <c r="R4736" i="6"/>
  <c r="Q4736" i="6"/>
  <c r="R4880" i="6"/>
  <c r="Q4880" i="6"/>
  <c r="R5024" i="6"/>
  <c r="Q5024" i="6"/>
  <c r="R5168" i="6"/>
  <c r="Q5168" i="6"/>
  <c r="R6415" i="6"/>
  <c r="Q6415" i="6"/>
  <c r="R4501" i="6"/>
  <c r="Q4501" i="6"/>
  <c r="R4645" i="6"/>
  <c r="Q4645" i="6"/>
  <c r="R4789" i="6"/>
  <c r="Q4789" i="6"/>
  <c r="R4933" i="6"/>
  <c r="Q4933" i="6"/>
  <c r="R5077" i="6"/>
  <c r="Q5077" i="6"/>
  <c r="R5246" i="6"/>
  <c r="Q5246" i="6"/>
  <c r="R4374" i="6"/>
  <c r="Q4374" i="6"/>
  <c r="R4518" i="6"/>
  <c r="Q4518" i="6"/>
  <c r="R4662" i="6"/>
  <c r="Q4662" i="6"/>
  <c r="R4806" i="6"/>
  <c r="Q4806" i="6"/>
  <c r="R4950" i="6"/>
  <c r="Q4950" i="6"/>
  <c r="R5094" i="6"/>
  <c r="Q5094" i="6"/>
  <c r="R5255" i="6"/>
  <c r="Q5255" i="6"/>
  <c r="R4439" i="6"/>
  <c r="Q4439" i="6"/>
  <c r="R4583" i="6"/>
  <c r="Q4583" i="6"/>
  <c r="R4727" i="6"/>
  <c r="Q4727" i="6"/>
  <c r="R4871" i="6"/>
  <c r="Q4871" i="6"/>
  <c r="R5015" i="6"/>
  <c r="Q5015" i="6"/>
  <c r="R5159" i="6"/>
  <c r="Q5159" i="6"/>
  <c r="Q4384" i="6"/>
  <c r="R4384" i="6"/>
  <c r="Q4528" i="6"/>
  <c r="R4528" i="6"/>
  <c r="Q4672" i="6"/>
  <c r="R4672" i="6"/>
  <c r="Q4816" i="6"/>
  <c r="R4816" i="6"/>
  <c r="Q4960" i="6"/>
  <c r="R4960" i="6"/>
  <c r="Q5104" i="6"/>
  <c r="R5104" i="6"/>
  <c r="Q5289" i="6"/>
  <c r="R5289" i="6"/>
  <c r="R4329" i="6"/>
  <c r="Q4329" i="6"/>
  <c r="R4473" i="6"/>
  <c r="Q4473" i="6"/>
  <c r="R4617" i="6"/>
  <c r="Q4617" i="6"/>
  <c r="R4761" i="6"/>
  <c r="Q4761" i="6"/>
  <c r="R4905" i="6"/>
  <c r="Q4905" i="6"/>
  <c r="R5049" i="6"/>
  <c r="Q5049" i="6"/>
  <c r="R5193" i="6"/>
  <c r="Q5193" i="6"/>
  <c r="Q4334" i="6"/>
  <c r="R4334" i="6"/>
  <c r="R4478" i="6"/>
  <c r="Q4478" i="6"/>
  <c r="R4622" i="6"/>
  <c r="Q4622" i="6"/>
  <c r="R4766" i="6"/>
  <c r="Q4766" i="6"/>
  <c r="R4910" i="6"/>
  <c r="Q4910" i="6"/>
  <c r="R5054" i="6"/>
  <c r="Q5054" i="6"/>
  <c r="R5198" i="6"/>
  <c r="Q5198" i="6"/>
  <c r="R5378" i="6"/>
  <c r="Q5378" i="6"/>
  <c r="R5522" i="6"/>
  <c r="Q5522" i="6"/>
  <c r="R5335" i="6"/>
  <c r="Q5335" i="6"/>
  <c r="R5479" i="6"/>
  <c r="Q5479" i="6"/>
  <c r="R5711" i="6"/>
  <c r="Q5711" i="6"/>
  <c r="R5376" i="6"/>
  <c r="Q5376" i="6"/>
  <c r="R5520" i="6"/>
  <c r="Q5520" i="6"/>
  <c r="R5884" i="6"/>
  <c r="Q5884" i="6"/>
  <c r="R5357" i="6"/>
  <c r="Q5357" i="6"/>
  <c r="R5501" i="6"/>
  <c r="Q5501" i="6"/>
  <c r="R6501" i="6"/>
  <c r="Q6501" i="6"/>
  <c r="R5338" i="6"/>
  <c r="Q5338" i="6"/>
  <c r="R5482" i="6"/>
  <c r="Q5482" i="6"/>
  <c r="R5343" i="6"/>
  <c r="Q5343" i="6"/>
  <c r="R5487" i="6"/>
  <c r="Q5487" i="6"/>
  <c r="R5771" i="6"/>
  <c r="Q5771" i="6"/>
  <c r="R6379" i="6"/>
  <c r="Q6379" i="6"/>
  <c r="Q5336" i="6"/>
  <c r="R5336" i="6"/>
  <c r="Q5480" i="6"/>
  <c r="R5480" i="6"/>
  <c r="R5764" i="6"/>
  <c r="Q5764" i="6"/>
  <c r="R5269" i="6"/>
  <c r="Q5269" i="6"/>
  <c r="R5413" i="6"/>
  <c r="Q5413" i="6"/>
  <c r="R5557" i="6"/>
  <c r="Q5557" i="6"/>
  <c r="Q5334" i="6"/>
  <c r="R5334" i="6"/>
  <c r="Q5478" i="6"/>
  <c r="R5478" i="6"/>
  <c r="R6011" i="6"/>
  <c r="Q6011" i="6"/>
  <c r="R5260" i="6"/>
  <c r="Q5260" i="6"/>
  <c r="R5404" i="6"/>
  <c r="Q5404" i="6"/>
  <c r="R5548" i="6"/>
  <c r="Q5548" i="6"/>
  <c r="R5932" i="6"/>
  <c r="Q5932" i="6"/>
  <c r="R5685" i="6"/>
  <c r="Q5685" i="6"/>
  <c r="R5829" i="6"/>
  <c r="Q5829" i="6"/>
  <c r="R5973" i="6"/>
  <c r="Q5973" i="6"/>
  <c r="R5606" i="6"/>
  <c r="Q5606" i="6"/>
  <c r="R5750" i="6"/>
  <c r="Q5750" i="6"/>
  <c r="R5894" i="6"/>
  <c r="Q5894" i="6"/>
  <c r="R5575" i="6"/>
  <c r="Q5575" i="6"/>
  <c r="R5719" i="6"/>
  <c r="Q5719" i="6"/>
  <c r="R5863" i="6"/>
  <c r="Q5863" i="6"/>
  <c r="R6007" i="6"/>
  <c r="Q6007" i="6"/>
  <c r="R6381" i="6"/>
  <c r="Q6381" i="6"/>
  <c r="R5664" i="6"/>
  <c r="Q5664" i="6"/>
  <c r="R5808" i="6"/>
  <c r="Q5808" i="6"/>
  <c r="R5952" i="6"/>
  <c r="Q5952" i="6"/>
  <c r="R6223" i="6"/>
  <c r="Q6223" i="6"/>
  <c r="R5609" i="6"/>
  <c r="Q5609" i="6"/>
  <c r="R5753" i="6"/>
  <c r="Q5753" i="6"/>
  <c r="R5897" i="6"/>
  <c r="Q5897" i="6"/>
  <c r="R6636" i="6"/>
  <c r="Q6636" i="6"/>
  <c r="R5674" i="6"/>
  <c r="Q5674" i="6"/>
  <c r="R5818" i="6"/>
  <c r="Q5818" i="6"/>
  <c r="R5962" i="6"/>
  <c r="Q5962" i="6"/>
  <c r="R5643" i="6"/>
  <c r="Q5643" i="6"/>
  <c r="R5787" i="6"/>
  <c r="Q5787" i="6"/>
  <c r="R5931" i="6"/>
  <c r="Q5931" i="6"/>
  <c r="R6189" i="6"/>
  <c r="Q6189" i="6"/>
  <c r="Q5600" i="6"/>
  <c r="R5600" i="6"/>
  <c r="Q5744" i="6"/>
  <c r="R5744" i="6"/>
  <c r="Q5888" i="6"/>
  <c r="R5888" i="6"/>
  <c r="R6031" i="6"/>
  <c r="Q6031" i="6"/>
  <c r="R6463" i="6"/>
  <c r="Q6463" i="6"/>
  <c r="R5689" i="6"/>
  <c r="Q5689" i="6"/>
  <c r="R5833" i="6"/>
  <c r="Q5833" i="6"/>
  <c r="R5977" i="6"/>
  <c r="Q5977" i="6"/>
  <c r="R5610" i="6"/>
  <c r="Q5610" i="6"/>
  <c r="R5754" i="6"/>
  <c r="Q5754" i="6"/>
  <c r="R5898" i="6"/>
  <c r="Q5898" i="6"/>
  <c r="R6038" i="6"/>
  <c r="Q6038" i="6"/>
  <c r="R6182" i="6"/>
  <c r="Q6182" i="6"/>
  <c r="R6326" i="6"/>
  <c r="Q6326" i="6"/>
  <c r="R6470" i="6"/>
  <c r="Q6470" i="6"/>
  <c r="R6132" i="6"/>
  <c r="Q6132" i="6"/>
  <c r="R6276" i="6"/>
  <c r="Q6276" i="6"/>
  <c r="R6420" i="6"/>
  <c r="Q6420" i="6"/>
  <c r="R6631" i="6"/>
  <c r="Q6631" i="6"/>
  <c r="R6065" i="6"/>
  <c r="Q6065" i="6"/>
  <c r="R6209" i="6"/>
  <c r="Q6209" i="6"/>
  <c r="R6353" i="6"/>
  <c r="Q6353" i="6"/>
  <c r="R6497" i="6"/>
  <c r="Q6497" i="6"/>
  <c r="R6876" i="6"/>
  <c r="Q6876" i="6"/>
  <c r="R6166" i="6"/>
  <c r="Q6166" i="6"/>
  <c r="R6310" i="6"/>
  <c r="Q6310" i="6"/>
  <c r="R6454" i="6"/>
  <c r="Q6454" i="6"/>
  <c r="R6099" i="6"/>
  <c r="Q6099" i="6"/>
  <c r="R6243" i="6"/>
  <c r="Q6243" i="6"/>
  <c r="R6387" i="6"/>
  <c r="Q6387" i="6"/>
  <c r="R6044" i="6"/>
  <c r="Q6044" i="6"/>
  <c r="R6188" i="6"/>
  <c r="Q6188" i="6"/>
  <c r="R6332" i="6"/>
  <c r="Q6332" i="6"/>
  <c r="R6476" i="6"/>
  <c r="Q6476" i="6"/>
  <c r="R6835" i="6"/>
  <c r="Q6835" i="6"/>
  <c r="R6121" i="6"/>
  <c r="Q6121" i="6"/>
  <c r="R6265" i="6"/>
  <c r="Q6265" i="6"/>
  <c r="R6409" i="6"/>
  <c r="Q6409" i="6"/>
  <c r="R6612" i="6"/>
  <c r="Q6612" i="6"/>
  <c r="Q6054" i="6"/>
  <c r="R6054" i="6"/>
  <c r="Q6198" i="6"/>
  <c r="R6198" i="6"/>
  <c r="Q6342" i="6"/>
  <c r="R6342" i="6"/>
  <c r="Q6486" i="6"/>
  <c r="R6486" i="6"/>
  <c r="R6107" i="6"/>
  <c r="Q6107" i="6"/>
  <c r="R6251" i="6"/>
  <c r="Q6251" i="6"/>
  <c r="R6395" i="6"/>
  <c r="Q6395" i="6"/>
  <c r="Q6064" i="6"/>
  <c r="R6064" i="6"/>
  <c r="Q6208" i="6"/>
  <c r="R6208" i="6"/>
  <c r="Q6352" i="6"/>
  <c r="R6352" i="6"/>
  <c r="Q6496" i="6"/>
  <c r="R6496" i="6"/>
  <c r="R6895" i="6"/>
  <c r="Q6895" i="6"/>
  <c r="R6641" i="6"/>
  <c r="Q6641" i="6"/>
  <c r="R6785" i="6"/>
  <c r="Q6785" i="6"/>
  <c r="R7505" i="6"/>
  <c r="Q7505" i="6"/>
  <c r="R6658" i="6"/>
  <c r="Q6658" i="6"/>
  <c r="R6802" i="6"/>
  <c r="Q6802" i="6"/>
  <c r="R6965" i="6"/>
  <c r="Q6965" i="6"/>
  <c r="R6543" i="6"/>
  <c r="Q6543" i="6"/>
  <c r="R6687" i="6"/>
  <c r="Q6687" i="6"/>
  <c r="R6831" i="6"/>
  <c r="Q6831" i="6"/>
  <c r="R7217" i="6"/>
  <c r="Q7217" i="6"/>
  <c r="R6656" i="6"/>
  <c r="Q6656" i="6"/>
  <c r="R6800" i="6"/>
  <c r="Q6800" i="6"/>
  <c r="R6972" i="6"/>
  <c r="Q6972" i="6"/>
  <c r="R6649" i="6"/>
  <c r="Q6649" i="6"/>
  <c r="R6793" i="6"/>
  <c r="Q6793" i="6"/>
  <c r="R7433" i="6"/>
  <c r="Q7433" i="6"/>
  <c r="R6642" i="6"/>
  <c r="Q6642" i="6"/>
  <c r="R6786" i="6"/>
  <c r="Q6786" i="6"/>
  <c r="R7068" i="6"/>
  <c r="Q7068" i="6"/>
  <c r="R6599" i="6"/>
  <c r="Q6599" i="6"/>
  <c r="R6743" i="6"/>
  <c r="Q6743" i="6"/>
  <c r="R6887" i="6"/>
  <c r="Q6887" i="6"/>
  <c r="Q6556" i="6"/>
  <c r="R6556" i="6"/>
  <c r="Q6700" i="6"/>
  <c r="R6700" i="6"/>
  <c r="Q6844" i="6"/>
  <c r="R6844" i="6"/>
  <c r="R6573" i="6"/>
  <c r="Q6573" i="6"/>
  <c r="R6717" i="6"/>
  <c r="Q6717" i="6"/>
  <c r="R6861" i="6"/>
  <c r="Q6861" i="6"/>
  <c r="R6602" i="6"/>
  <c r="Q6602" i="6"/>
  <c r="R6746" i="6"/>
  <c r="Q6746" i="6"/>
  <c r="R6890" i="6"/>
  <c r="Q6890" i="6"/>
  <c r="R7128" i="6"/>
  <c r="Q7128" i="6"/>
  <c r="R6994" i="6"/>
  <c r="Q6994" i="6"/>
  <c r="R7138" i="6"/>
  <c r="Q7138" i="6"/>
  <c r="R7390" i="6"/>
  <c r="Q7390" i="6"/>
  <c r="R6915" i="6"/>
  <c r="Q6915" i="6"/>
  <c r="R7059" i="6"/>
  <c r="Q7059" i="6"/>
  <c r="R7203" i="6"/>
  <c r="Q7203" i="6"/>
  <c r="R6980" i="6"/>
  <c r="Q6980" i="6"/>
  <c r="R7124" i="6"/>
  <c r="Q7124" i="6"/>
  <c r="R6937" i="6"/>
  <c r="Q6937" i="6"/>
  <c r="R7081" i="6"/>
  <c r="Q7081" i="6"/>
  <c r="R7225" i="6"/>
  <c r="Q7225" i="6"/>
  <c r="R7679" i="6"/>
  <c r="Q7679" i="6"/>
  <c r="R7026" i="6"/>
  <c r="Q7026" i="6"/>
  <c r="R7170" i="6"/>
  <c r="Q7170" i="6"/>
  <c r="R7486" i="6"/>
  <c r="Q7486" i="6"/>
  <c r="R6935" i="6"/>
  <c r="Q6935" i="6"/>
  <c r="R7079" i="6"/>
  <c r="Q7079" i="6"/>
  <c r="R7223" i="6"/>
  <c r="Q7223" i="6"/>
  <c r="R6976" i="6"/>
  <c r="Q6976" i="6"/>
  <c r="R7120" i="6"/>
  <c r="Q7120" i="6"/>
  <c r="R7270" i="6"/>
  <c r="Q7270" i="6"/>
  <c r="Q7113" i="6"/>
  <c r="R7113" i="6"/>
  <c r="R7265" i="6"/>
  <c r="Q7265" i="6"/>
  <c r="R7625" i="6"/>
  <c r="Q7625" i="6"/>
  <c r="R7022" i="6"/>
  <c r="Q7022" i="6"/>
  <c r="R7166" i="6"/>
  <c r="Q7166" i="6"/>
  <c r="R7366" i="6"/>
  <c r="Q7366" i="6"/>
  <c r="R6907" i="6"/>
  <c r="Q6907" i="6"/>
  <c r="R7051" i="6"/>
  <c r="Q7051" i="6"/>
  <c r="R7195" i="6"/>
  <c r="Q7195" i="6"/>
  <c r="R7299" i="6"/>
  <c r="Q7299" i="6"/>
  <c r="R7443" i="6"/>
  <c r="Q7443" i="6"/>
  <c r="R7587" i="6"/>
  <c r="Q7587" i="6"/>
  <c r="R8288" i="6"/>
  <c r="Q8288" i="6"/>
  <c r="R7376" i="6"/>
  <c r="Q7376" i="6"/>
  <c r="R7520" i="6"/>
  <c r="Q7520" i="6"/>
  <c r="R7656" i="6"/>
  <c r="Q7656" i="6"/>
  <c r="R7369" i="6"/>
  <c r="Q7369" i="6"/>
  <c r="R7513" i="6"/>
  <c r="Q7513" i="6"/>
  <c r="R7804" i="6"/>
  <c r="Q7804" i="6"/>
  <c r="R7338" i="6"/>
  <c r="Q7338" i="6"/>
  <c r="R7482" i="6"/>
  <c r="Q7482" i="6"/>
  <c r="R7626" i="6"/>
  <c r="Q7626" i="6"/>
  <c r="R7331" i="6"/>
  <c r="Q7331" i="6"/>
  <c r="R7475" i="6"/>
  <c r="Q7475" i="6"/>
  <c r="R7619" i="6"/>
  <c r="Q7619" i="6"/>
  <c r="R7264" i="6"/>
  <c r="Q7264" i="6"/>
  <c r="R7408" i="6"/>
  <c r="Q7408" i="6"/>
  <c r="R7552" i="6"/>
  <c r="Q7552" i="6"/>
  <c r="R7281" i="6"/>
  <c r="Q7281" i="6"/>
  <c r="R7425" i="6"/>
  <c r="Q7425" i="6"/>
  <c r="R7569" i="6"/>
  <c r="Q7569" i="6"/>
  <c r="R7900" i="6"/>
  <c r="Q7900" i="6"/>
  <c r="Q7358" i="6"/>
  <c r="R7358" i="6"/>
  <c r="Q7502" i="6"/>
  <c r="R7502" i="6"/>
  <c r="Q7658" i="6"/>
  <c r="R7658" i="6"/>
  <c r="R7279" i="6"/>
  <c r="Q7279" i="6"/>
  <c r="R7423" i="6"/>
  <c r="Q7423" i="6"/>
  <c r="R7567" i="6"/>
  <c r="Q7567" i="6"/>
  <c r="R7725" i="6"/>
  <c r="Q7725" i="6"/>
  <c r="R7296" i="6"/>
  <c r="Q7296" i="6"/>
  <c r="R7440" i="6"/>
  <c r="Q7440" i="6"/>
  <c r="R7584" i="6"/>
  <c r="Q7584" i="6"/>
  <c r="R7682" i="6"/>
  <c r="Q7682" i="6"/>
  <c r="R7826" i="6"/>
  <c r="Q7826" i="6"/>
  <c r="R7970" i="6"/>
  <c r="Q7970" i="6"/>
  <c r="R7783" i="6"/>
  <c r="Q7783" i="6"/>
  <c r="R7927" i="6"/>
  <c r="Q7927" i="6"/>
  <c r="R8247" i="6"/>
  <c r="Q8247" i="6"/>
  <c r="R7776" i="6"/>
  <c r="Q7776" i="6"/>
  <c r="R7920" i="6"/>
  <c r="Q7920" i="6"/>
  <c r="R8168" i="6"/>
  <c r="Q8168" i="6"/>
  <c r="R7733" i="6"/>
  <c r="Q7733" i="6"/>
  <c r="R7877" i="6"/>
  <c r="Q7877" i="6"/>
  <c r="R7666" i="6"/>
  <c r="Q7666" i="6"/>
  <c r="R7810" i="6"/>
  <c r="Q7810" i="6"/>
  <c r="R7954" i="6"/>
  <c r="Q7954" i="6"/>
  <c r="R7731" i="6"/>
  <c r="Q7731" i="6"/>
  <c r="R7875" i="6"/>
  <c r="Q7875" i="6"/>
  <c r="R8055" i="6"/>
  <c r="Q8055" i="6"/>
  <c r="Q7676" i="6"/>
  <c r="R7676" i="6"/>
  <c r="R7820" i="6"/>
  <c r="Q7820" i="6"/>
  <c r="R7964" i="6"/>
  <c r="Q7964" i="6"/>
  <c r="R8336" i="6"/>
  <c r="Q8336" i="6"/>
  <c r="R7753" i="6"/>
  <c r="Q7753" i="6"/>
  <c r="Q7897" i="6"/>
  <c r="R7897" i="6"/>
  <c r="R7686" i="6"/>
  <c r="Q7686" i="6"/>
  <c r="R7830" i="6"/>
  <c r="Q7830" i="6"/>
  <c r="R7974" i="6"/>
  <c r="Q7974" i="6"/>
  <c r="R7883" i="6"/>
  <c r="Q7883" i="6"/>
  <c r="R8079" i="6"/>
  <c r="Q8079" i="6"/>
  <c r="R8017" i="6"/>
  <c r="Q8017" i="6"/>
  <c r="R8161" i="6"/>
  <c r="Q8161" i="6"/>
  <c r="R8305" i="6"/>
  <c r="Q8305" i="6"/>
  <c r="R7998" i="6"/>
  <c r="Q7998" i="6"/>
  <c r="R8142" i="6"/>
  <c r="Q8142" i="6"/>
  <c r="R8286" i="6"/>
  <c r="Q8286" i="6"/>
  <c r="R8430" i="6"/>
  <c r="Q8430" i="6"/>
  <c r="R8075" i="6"/>
  <c r="Q8075" i="6"/>
  <c r="R8219" i="6"/>
  <c r="Q8219" i="6"/>
  <c r="R8363" i="6"/>
  <c r="Q8363" i="6"/>
  <c r="R8620" i="6"/>
  <c r="Q8620" i="6"/>
  <c r="R8140" i="6"/>
  <c r="Q8140" i="6"/>
  <c r="R8284" i="6"/>
  <c r="Q8284" i="6"/>
  <c r="R8428" i="6"/>
  <c r="Q8428" i="6"/>
  <c r="R8121" i="6"/>
  <c r="Q8121" i="6"/>
  <c r="R8265" i="6"/>
  <c r="Q8265" i="6"/>
  <c r="R8409" i="6"/>
  <c r="Q8409" i="6"/>
  <c r="R8114" i="6"/>
  <c r="Q8114" i="6"/>
  <c r="R8258" i="6"/>
  <c r="Q8258" i="6"/>
  <c r="R8402" i="6"/>
  <c r="Q8402" i="6"/>
  <c r="R8023" i="6"/>
  <c r="Q8023" i="6"/>
  <c r="R8167" i="6"/>
  <c r="Q8167" i="6"/>
  <c r="R8311" i="6"/>
  <c r="Q8311" i="6"/>
  <c r="R8452" i="6"/>
  <c r="Q8452" i="6"/>
  <c r="Q8064" i="6"/>
  <c r="R8064" i="6"/>
  <c r="Q8208" i="6"/>
  <c r="R8208" i="6"/>
  <c r="Q8352" i="6"/>
  <c r="R8352" i="6"/>
  <c r="R8033" i="6"/>
  <c r="Q8033" i="6"/>
  <c r="R8177" i="6"/>
  <c r="Q8177" i="6"/>
  <c r="R8321" i="6"/>
  <c r="Q8321" i="6"/>
  <c r="R8014" i="6"/>
  <c r="Q8014" i="6"/>
  <c r="R8158" i="6"/>
  <c r="Q8158" i="6"/>
  <c r="R8302" i="6"/>
  <c r="Q8302" i="6"/>
  <c r="R8495" i="6"/>
  <c r="Q8495" i="6"/>
  <c r="R8553" i="6"/>
  <c r="Q8553" i="6"/>
  <c r="R8857" i="6"/>
  <c r="Q8857" i="6"/>
  <c r="R8570" i="6"/>
  <c r="Q8570" i="6"/>
  <c r="R8455" i="6"/>
  <c r="Q8455" i="6"/>
  <c r="R8599" i="6"/>
  <c r="Q8599" i="6"/>
  <c r="R8580" i="6"/>
  <c r="Q8580" i="6"/>
  <c r="R8537" i="6"/>
  <c r="Q8537" i="6"/>
  <c r="R8791" i="6"/>
  <c r="Q8791" i="6"/>
  <c r="R8566" i="6"/>
  <c r="Q8566" i="6"/>
  <c r="R8451" i="6"/>
  <c r="Q8451" i="6"/>
  <c r="R8595" i="6"/>
  <c r="Q8595" i="6"/>
  <c r="Q8540" i="6"/>
  <c r="R8540" i="6"/>
  <c r="Q8509" i="6"/>
  <c r="R8509" i="6"/>
  <c r="R8743" i="6"/>
  <c r="Q8743" i="6"/>
  <c r="R8550" i="6"/>
  <c r="Q8550" i="6"/>
  <c r="R8801" i="6"/>
  <c r="Q8801" i="6"/>
  <c r="R8736" i="6"/>
  <c r="Q8736" i="6"/>
  <c r="R9004" i="6"/>
  <c r="Q9004" i="6"/>
  <c r="R8734" i="6"/>
  <c r="Q8734" i="6"/>
  <c r="R8631" i="6"/>
  <c r="Q8631" i="6"/>
  <c r="R8775" i="6"/>
  <c r="Q8775" i="6"/>
  <c r="R8672" i="6"/>
  <c r="Q8672" i="6"/>
  <c r="R8816" i="6"/>
  <c r="Q8816" i="6"/>
  <c r="R8689" i="6"/>
  <c r="Q8689" i="6"/>
  <c r="R8833" i="6"/>
  <c r="Q8833" i="6"/>
  <c r="R8694" i="6"/>
  <c r="Q8694" i="6"/>
  <c r="R8859" i="6"/>
  <c r="Q8859" i="6"/>
  <c r="R8699" i="6"/>
  <c r="Q8699" i="6"/>
  <c r="R8934" i="6"/>
  <c r="Q8934" i="6"/>
  <c r="Q8764" i="6"/>
  <c r="R8764" i="6"/>
  <c r="Q8625" i="6"/>
  <c r="R8625" i="6"/>
  <c r="R8769" i="6"/>
  <c r="Q8769" i="6"/>
  <c r="Q8654" i="6"/>
  <c r="R8654" i="6"/>
  <c r="Q8798" i="6"/>
  <c r="R8798" i="6"/>
  <c r="R9010" i="6"/>
  <c r="Q9010" i="6"/>
  <c r="R8975" i="6"/>
  <c r="Q8975" i="6"/>
  <c r="R8886" i="6"/>
  <c r="Q8886" i="6"/>
  <c r="Q9400" i="6"/>
  <c r="R9400" i="6"/>
  <c r="Q8991" i="6"/>
  <c r="R8991" i="6"/>
  <c r="Q9428" i="6"/>
  <c r="R9428" i="6"/>
  <c r="Q9227" i="6"/>
  <c r="R9227" i="6"/>
  <c r="R8976" i="6"/>
  <c r="Q8976" i="6"/>
  <c r="Q9155" i="6"/>
  <c r="R9155" i="6"/>
  <c r="R8966" i="6"/>
  <c r="Q8966" i="6"/>
  <c r="R8887" i="6"/>
  <c r="Q8887" i="6"/>
  <c r="R9012" i="6"/>
  <c r="Q9012" i="6"/>
  <c r="Q8904" i="6"/>
  <c r="R8904" i="6"/>
  <c r="R9083" i="6"/>
  <c r="Q9083" i="6"/>
  <c r="R8964" i="6"/>
  <c r="Q8964" i="6"/>
  <c r="Q9345" i="6"/>
  <c r="R9345" i="6"/>
  <c r="Q8995" i="6"/>
  <c r="R8995" i="6"/>
  <c r="Q9287" i="6"/>
  <c r="R9287" i="6"/>
  <c r="R9447" i="6"/>
  <c r="Q9447" i="6"/>
  <c r="Q9341" i="6"/>
  <c r="R9341" i="6"/>
  <c r="Q9377" i="6"/>
  <c r="R9377" i="6"/>
  <c r="R9089" i="6"/>
  <c r="Q9089" i="6"/>
  <c r="Q9444" i="6"/>
  <c r="R9444" i="6"/>
  <c r="Q9169" i="6"/>
  <c r="R9169" i="6"/>
  <c r="Q9050" i="6"/>
  <c r="R9050" i="6"/>
  <c r="R9306" i="6"/>
  <c r="Q9306" i="6"/>
  <c r="R9045" i="6"/>
  <c r="Q9045" i="6"/>
  <c r="Q9408" i="6"/>
  <c r="R9408" i="6"/>
  <c r="Q9147" i="6"/>
  <c r="R9147" i="6"/>
  <c r="R9446" i="6"/>
  <c r="Q9446" i="6"/>
  <c r="R9223" i="6"/>
  <c r="Q9223" i="6"/>
  <c r="Q9510" i="6"/>
  <c r="R9510" i="6"/>
  <c r="Q9354" i="6"/>
  <c r="R9354" i="6"/>
  <c r="R9163" i="6"/>
  <c r="Q9163" i="6"/>
  <c r="Q9363" i="6"/>
  <c r="R9363" i="6"/>
  <c r="R9185" i="6"/>
  <c r="Q9185" i="6"/>
  <c r="Q9172" i="6"/>
  <c r="R9172" i="6"/>
  <c r="R9167" i="6"/>
  <c r="Q9167" i="6"/>
  <c r="R9271" i="6"/>
  <c r="Q9271" i="6"/>
  <c r="R9236" i="6"/>
  <c r="Q9236" i="6"/>
  <c r="R9443" i="6"/>
  <c r="Q9443" i="6"/>
  <c r="R9001" i="6"/>
  <c r="Q9001" i="6"/>
  <c r="Q9132" i="6"/>
  <c r="R9132" i="6"/>
  <c r="Q9305" i="6"/>
  <c r="R9305" i="6"/>
  <c r="R9484" i="6"/>
  <c r="Q9484" i="6"/>
  <c r="R9416" i="6"/>
  <c r="Q9416" i="6"/>
  <c r="Q9222" i="6"/>
  <c r="R9222" i="6"/>
  <c r="R9330" i="6"/>
  <c r="Q9330" i="6"/>
  <c r="R9438" i="6"/>
  <c r="Q9438" i="6"/>
  <c r="R9118" i="6"/>
  <c r="Q9118" i="6"/>
  <c r="Q9262" i="6"/>
  <c r="R9262" i="6"/>
  <c r="Q9406" i="6"/>
  <c r="R9406" i="6"/>
  <c r="R9478" i="6"/>
  <c r="Q9478" i="6"/>
  <c r="R743" i="6"/>
  <c r="Q743" i="6"/>
  <c r="R478" i="6"/>
  <c r="Q478" i="6"/>
  <c r="R406" i="6"/>
  <c r="Q406" i="6"/>
  <c r="R334" i="6"/>
  <c r="Q334" i="6"/>
  <c r="R262" i="6"/>
  <c r="Q262" i="6"/>
  <c r="R190" i="6"/>
  <c r="Q190" i="6"/>
  <c r="R118" i="6"/>
  <c r="Q118" i="6"/>
  <c r="Q46" i="6"/>
  <c r="R46" i="6"/>
  <c r="R1689" i="6"/>
  <c r="Q1689" i="6"/>
  <c r="R618" i="6"/>
  <c r="Q618" i="6"/>
  <c r="R473" i="6"/>
  <c r="Q473" i="6"/>
  <c r="R401" i="6"/>
  <c r="Q401" i="6"/>
  <c r="R329" i="6"/>
  <c r="Q329" i="6"/>
  <c r="R257" i="6"/>
  <c r="Q257" i="6"/>
  <c r="R185" i="6"/>
  <c r="Q185" i="6"/>
  <c r="R113" i="6"/>
  <c r="Q113" i="6"/>
  <c r="R41" i="6"/>
  <c r="Q41" i="6"/>
  <c r="Q321" i="6"/>
  <c r="R321" i="6"/>
  <c r="R577" i="6"/>
  <c r="Q577" i="6"/>
  <c r="R468" i="6"/>
  <c r="Q468" i="6"/>
  <c r="R396" i="6"/>
  <c r="Q396" i="6"/>
  <c r="R324" i="6"/>
  <c r="Q324" i="6"/>
  <c r="R252" i="6"/>
  <c r="Q252" i="6"/>
  <c r="R180" i="6"/>
  <c r="Q180" i="6"/>
  <c r="R108" i="6"/>
  <c r="Q108" i="6"/>
  <c r="R36" i="6"/>
  <c r="Q36" i="6"/>
  <c r="R441" i="6"/>
  <c r="Q441" i="6"/>
  <c r="R1240" i="6"/>
  <c r="Q1240" i="6"/>
  <c r="R798" i="6"/>
  <c r="Q798" i="6"/>
  <c r="R690" i="6"/>
  <c r="Q690" i="6"/>
  <c r="R579" i="6"/>
  <c r="Q579" i="6"/>
  <c r="R1281" i="6"/>
  <c r="Q1281" i="6"/>
  <c r="R1211" i="6"/>
  <c r="Q1211" i="6"/>
  <c r="R423" i="6"/>
  <c r="Q423" i="6"/>
  <c r="Q537" i="6"/>
  <c r="R537" i="6"/>
  <c r="R559" i="6"/>
  <c r="Q559" i="6"/>
  <c r="R881" i="6"/>
  <c r="Q881" i="6"/>
  <c r="R999" i="6"/>
  <c r="Q999" i="6"/>
  <c r="R1598" i="6"/>
  <c r="Q1598" i="6"/>
  <c r="R1284" i="6"/>
  <c r="Q1284" i="6"/>
  <c r="R1829" i="6"/>
  <c r="Q1829" i="6"/>
  <c r="R2151" i="6"/>
  <c r="Q2151" i="6"/>
  <c r="R1772" i="6"/>
  <c r="Q1772" i="6"/>
  <c r="R1830" i="6"/>
  <c r="Q1830" i="6"/>
  <c r="R2516" i="6"/>
  <c r="Q2516" i="6"/>
  <c r="R2202" i="6"/>
  <c r="Q2202" i="6"/>
  <c r="R2332" i="6"/>
  <c r="Q2332" i="6"/>
  <c r="R2745" i="6"/>
  <c r="Q2745" i="6"/>
  <c r="R2443" i="6"/>
  <c r="Q2443" i="6"/>
  <c r="R2585" i="6"/>
  <c r="Q2585" i="6"/>
  <c r="R3471" i="6"/>
  <c r="Q3471" i="6"/>
  <c r="R3181" i="6"/>
  <c r="Q3181" i="6"/>
  <c r="R3762" i="6"/>
  <c r="Q3762" i="6"/>
  <c r="R3388" i="6"/>
  <c r="Q3388" i="6"/>
  <c r="R3230" i="6"/>
  <c r="Q3230" i="6"/>
  <c r="Q3643" i="6"/>
  <c r="R3643" i="6"/>
  <c r="R3677" i="6"/>
  <c r="Q3677" i="6"/>
  <c r="R4387" i="6"/>
  <c r="Q4387" i="6"/>
  <c r="R3988" i="6"/>
  <c r="Q3988" i="6"/>
  <c r="R4584" i="6"/>
  <c r="Q4584" i="6"/>
  <c r="R4169" i="6"/>
  <c r="Q4169" i="6"/>
  <c r="R4642" i="6"/>
  <c r="Q4642" i="6"/>
  <c r="R4544" i="6"/>
  <c r="Q4544" i="6"/>
  <c r="R4758" i="6"/>
  <c r="Q4758" i="6"/>
  <c r="Q5200" i="6"/>
  <c r="R5200" i="6"/>
  <c r="R5287" i="6"/>
  <c r="Q5287" i="6"/>
  <c r="R5620" i="6"/>
  <c r="Q5620" i="6"/>
  <c r="R5990" i="6"/>
  <c r="Q5990" i="6"/>
  <c r="R5595" i="6"/>
  <c r="Q5595" i="6"/>
  <c r="R6422" i="6"/>
  <c r="Q6422" i="6"/>
  <c r="R6140" i="6"/>
  <c r="Q6140" i="6"/>
  <c r="Q6160" i="6"/>
  <c r="R6160" i="6"/>
  <c r="R6896" i="6"/>
  <c r="Q6896" i="6"/>
  <c r="R6669" i="6"/>
  <c r="Q6669" i="6"/>
  <c r="R7033" i="6"/>
  <c r="Q7033" i="6"/>
  <c r="R7118" i="6"/>
  <c r="Q7118" i="6"/>
  <c r="R7578" i="6"/>
  <c r="Q7578" i="6"/>
  <c r="R7536" i="6"/>
  <c r="Q7536" i="6"/>
  <c r="Q7772" i="6"/>
  <c r="R7772" i="6"/>
  <c r="R8476" i="6"/>
  <c r="Q8476" i="6"/>
  <c r="R8110" i="6"/>
  <c r="Q8110" i="6"/>
  <c r="R8830" i="6"/>
  <c r="Q8830" i="6"/>
  <c r="R8999" i="6"/>
  <c r="Q8999" i="6"/>
  <c r="R9486" i="6"/>
  <c r="Q9486" i="6"/>
  <c r="R8953" i="6"/>
  <c r="Q8953" i="6"/>
  <c r="R430" i="6"/>
  <c r="Q430" i="6"/>
  <c r="R281" i="6"/>
  <c r="Q281" i="6"/>
  <c r="R204" i="6"/>
  <c r="Q204" i="6"/>
  <c r="R184" i="6"/>
  <c r="Q184" i="6"/>
  <c r="Q299" i="6"/>
  <c r="R299" i="6"/>
  <c r="Q624" i="6"/>
  <c r="R624" i="6"/>
  <c r="R911" i="6"/>
  <c r="Q911" i="6"/>
  <c r="Q549" i="6"/>
  <c r="R549" i="6"/>
  <c r="R2528" i="6"/>
  <c r="Q2528" i="6"/>
  <c r="R553" i="6"/>
  <c r="Q553" i="6"/>
  <c r="R448" i="6"/>
  <c r="Q448" i="6"/>
  <c r="R376" i="6"/>
  <c r="Q376" i="6"/>
  <c r="R304" i="6"/>
  <c r="Q304" i="6"/>
  <c r="R232" i="6"/>
  <c r="Q232" i="6"/>
  <c r="R160" i="6"/>
  <c r="Q160" i="6"/>
  <c r="R88" i="6"/>
  <c r="Q88" i="6"/>
  <c r="R16" i="6"/>
  <c r="Q16" i="6"/>
  <c r="R1129" i="6"/>
  <c r="Q1129" i="6"/>
  <c r="R985" i="6"/>
  <c r="Q985" i="6"/>
  <c r="R841" i="6"/>
  <c r="Q841" i="6"/>
  <c r="Q419" i="6"/>
  <c r="R419" i="6"/>
  <c r="Q347" i="6"/>
  <c r="R347" i="6"/>
  <c r="R275" i="6"/>
  <c r="Q275" i="6"/>
  <c r="R203" i="6"/>
  <c r="Q203" i="6"/>
  <c r="Q131" i="6"/>
  <c r="R131" i="6"/>
  <c r="Q59" i="6"/>
  <c r="R59" i="6"/>
  <c r="R819" i="6"/>
  <c r="Q819" i="6"/>
  <c r="R259" i="6"/>
  <c r="Q259" i="6"/>
  <c r="Q612" i="6"/>
  <c r="R612" i="6"/>
  <c r="R247" i="6"/>
  <c r="Q247" i="6"/>
  <c r="R1617" i="6"/>
  <c r="Q1617" i="6"/>
  <c r="R1170" i="6"/>
  <c r="Q1170" i="6"/>
  <c r="R1026" i="6"/>
  <c r="Q1026" i="6"/>
  <c r="R882" i="6"/>
  <c r="Q882" i="6"/>
  <c r="R570" i="6"/>
  <c r="Q570" i="6"/>
  <c r="R457" i="6"/>
  <c r="Q457" i="6"/>
  <c r="R385" i="6"/>
  <c r="Q385" i="6"/>
  <c r="R313" i="6"/>
  <c r="Q313" i="6"/>
  <c r="R241" i="6"/>
  <c r="Q241" i="6"/>
  <c r="R169" i="6"/>
  <c r="Q169" i="6"/>
  <c r="R97" i="6"/>
  <c r="Q97" i="6"/>
  <c r="R25" i="6"/>
  <c r="Q25" i="6"/>
  <c r="R527" i="6"/>
  <c r="Q527" i="6"/>
  <c r="R103" i="6"/>
  <c r="Q103" i="6"/>
  <c r="R1151" i="6"/>
  <c r="Q1151" i="6"/>
  <c r="R1007" i="6"/>
  <c r="Q1007" i="6"/>
  <c r="R863" i="6"/>
  <c r="Q863" i="6"/>
  <c r="R32" i="6"/>
  <c r="Q32" i="6"/>
  <c r="R568" i="6"/>
  <c r="Q568" i="6"/>
  <c r="R712" i="6"/>
  <c r="Q712" i="6"/>
  <c r="R856" i="6"/>
  <c r="Q856" i="6"/>
  <c r="R1000" i="6"/>
  <c r="Q1000" i="6"/>
  <c r="R1144" i="6"/>
  <c r="Q1144" i="6"/>
  <c r="R1576" i="6"/>
  <c r="Q1576" i="6"/>
  <c r="R2008" i="6"/>
  <c r="Q2008" i="6"/>
  <c r="Q597" i="6"/>
  <c r="R597" i="6"/>
  <c r="R741" i="6"/>
  <c r="Q741" i="6"/>
  <c r="R885" i="6"/>
  <c r="Q885" i="6"/>
  <c r="R1029" i="6"/>
  <c r="Q1029" i="6"/>
  <c r="R1173" i="6"/>
  <c r="Q1173" i="6"/>
  <c r="R1641" i="6"/>
  <c r="Q1641" i="6"/>
  <c r="R2073" i="6"/>
  <c r="Q2073" i="6"/>
  <c r="R626" i="6"/>
  <c r="Q626" i="6"/>
  <c r="R770" i="6"/>
  <c r="Q770" i="6"/>
  <c r="R914" i="6"/>
  <c r="Q914" i="6"/>
  <c r="R1058" i="6"/>
  <c r="Q1058" i="6"/>
  <c r="R1202" i="6"/>
  <c r="Q1202" i="6"/>
  <c r="R619" i="6"/>
  <c r="Q619" i="6"/>
  <c r="R763" i="6"/>
  <c r="Q763" i="6"/>
  <c r="R907" i="6"/>
  <c r="Q907" i="6"/>
  <c r="R1051" i="6"/>
  <c r="Q1051" i="6"/>
  <c r="R1195" i="6"/>
  <c r="Q1195" i="6"/>
  <c r="Q768" i="6"/>
  <c r="R768" i="6"/>
  <c r="R912" i="6"/>
  <c r="Q912" i="6"/>
  <c r="R1056" i="6"/>
  <c r="Q1056" i="6"/>
  <c r="R1200" i="6"/>
  <c r="Q1200" i="6"/>
  <c r="R1708" i="6"/>
  <c r="Q1708" i="6"/>
  <c r="R509" i="6"/>
  <c r="Q509" i="6"/>
  <c r="R653" i="6"/>
  <c r="Q653" i="6"/>
  <c r="R797" i="6"/>
  <c r="Q797" i="6"/>
  <c r="R941" i="6"/>
  <c r="Q941" i="6"/>
  <c r="R1085" i="6"/>
  <c r="Q1085" i="6"/>
  <c r="Q1237" i="6"/>
  <c r="R1237" i="6"/>
  <c r="R1485" i="6"/>
  <c r="Q1485" i="6"/>
  <c r="R1917" i="6"/>
  <c r="Q1917" i="6"/>
  <c r="Q586" i="6"/>
  <c r="R586" i="6"/>
  <c r="Q730" i="6"/>
  <c r="R730" i="6"/>
  <c r="Q874" i="6"/>
  <c r="R874" i="6"/>
  <c r="Q1018" i="6"/>
  <c r="R1018" i="6"/>
  <c r="Q1162" i="6"/>
  <c r="R1162" i="6"/>
  <c r="R915" i="6"/>
  <c r="Q915" i="6"/>
  <c r="R1059" i="6"/>
  <c r="Q1059" i="6"/>
  <c r="R1203" i="6"/>
  <c r="Q1203" i="6"/>
  <c r="R620" i="6"/>
  <c r="Q620" i="6"/>
  <c r="R764" i="6"/>
  <c r="Q764" i="6"/>
  <c r="R908" i="6"/>
  <c r="Q908" i="6"/>
  <c r="R1052" i="6"/>
  <c r="Q1052" i="6"/>
  <c r="R1196" i="6"/>
  <c r="Q1196" i="6"/>
  <c r="R1696" i="6"/>
  <c r="Q1696" i="6"/>
  <c r="R1226" i="6"/>
  <c r="Q1226" i="6"/>
  <c r="R1370" i="6"/>
  <c r="Q1370" i="6"/>
  <c r="R1514" i="6"/>
  <c r="Q1514" i="6"/>
  <c r="R1658" i="6"/>
  <c r="Q1658" i="6"/>
  <c r="R1802" i="6"/>
  <c r="Q1802" i="6"/>
  <c r="R1946" i="6"/>
  <c r="Q1946" i="6"/>
  <c r="R2090" i="6"/>
  <c r="Q2090" i="6"/>
  <c r="R2535" i="6"/>
  <c r="Q2535" i="6"/>
  <c r="R1219" i="6"/>
  <c r="Q1219" i="6"/>
  <c r="R1363" i="6"/>
  <c r="Q1363" i="6"/>
  <c r="R1507" i="6"/>
  <c r="Q1507" i="6"/>
  <c r="R1651" i="6"/>
  <c r="Q1651" i="6"/>
  <c r="R1795" i="6"/>
  <c r="Q1795" i="6"/>
  <c r="R1939" i="6"/>
  <c r="Q1939" i="6"/>
  <c r="R2083" i="6"/>
  <c r="Q2083" i="6"/>
  <c r="R1344" i="6"/>
  <c r="Q1344" i="6"/>
  <c r="R1488" i="6"/>
  <c r="Q1488" i="6"/>
  <c r="R1632" i="6"/>
  <c r="Q1632" i="6"/>
  <c r="R1776" i="6"/>
  <c r="Q1776" i="6"/>
  <c r="R1920" i="6"/>
  <c r="Q1920" i="6"/>
  <c r="R2064" i="6"/>
  <c r="Q2064" i="6"/>
  <c r="R1313" i="6"/>
  <c r="Q1313" i="6"/>
  <c r="R1457" i="6"/>
  <c r="Q1457" i="6"/>
  <c r="R1601" i="6"/>
  <c r="Q1601" i="6"/>
  <c r="R1745" i="6"/>
  <c r="Q1745" i="6"/>
  <c r="R1889" i="6"/>
  <c r="Q1889" i="6"/>
  <c r="R2033" i="6"/>
  <c r="Q2033" i="6"/>
  <c r="Q1294" i="6"/>
  <c r="R1294" i="6"/>
  <c r="R1438" i="6"/>
  <c r="Q1438" i="6"/>
  <c r="R1582" i="6"/>
  <c r="Q1582" i="6"/>
  <c r="R1726" i="6"/>
  <c r="Q1726" i="6"/>
  <c r="R1870" i="6"/>
  <c r="Q1870" i="6"/>
  <c r="R2014" i="6"/>
  <c r="Q2014" i="6"/>
  <c r="R2331" i="6"/>
  <c r="Q2331" i="6"/>
  <c r="R2763" i="6"/>
  <c r="Q2763" i="6"/>
  <c r="R1287" i="6"/>
  <c r="Q1287" i="6"/>
  <c r="R1431" i="6"/>
  <c r="Q1431" i="6"/>
  <c r="R1575" i="6"/>
  <c r="Q1575" i="6"/>
  <c r="R1719" i="6"/>
  <c r="Q1719" i="6"/>
  <c r="R1863" i="6"/>
  <c r="Q1863" i="6"/>
  <c r="R2007" i="6"/>
  <c r="Q2007" i="6"/>
  <c r="R1256" i="6"/>
  <c r="Q1256" i="6"/>
  <c r="R1400" i="6"/>
  <c r="Q1400" i="6"/>
  <c r="R1544" i="6"/>
  <c r="Q1544" i="6"/>
  <c r="R1688" i="6"/>
  <c r="Q1688" i="6"/>
  <c r="R1832" i="6"/>
  <c r="Q1832" i="6"/>
  <c r="R1976" i="6"/>
  <c r="Q1976" i="6"/>
  <c r="Q1345" i="6"/>
  <c r="R1345" i="6"/>
  <c r="Q1489" i="6"/>
  <c r="R1489" i="6"/>
  <c r="Q1633" i="6"/>
  <c r="R1633" i="6"/>
  <c r="Q1777" i="6"/>
  <c r="R1777" i="6"/>
  <c r="Q1921" i="6"/>
  <c r="R1921" i="6"/>
  <c r="Q2065" i="6"/>
  <c r="R2065" i="6"/>
  <c r="R1314" i="6"/>
  <c r="Q1314" i="6"/>
  <c r="Q1458" i="6"/>
  <c r="R1458" i="6"/>
  <c r="Q1602" i="6"/>
  <c r="R1602" i="6"/>
  <c r="Q1746" i="6"/>
  <c r="R1746" i="6"/>
  <c r="Q1890" i="6"/>
  <c r="R1890" i="6"/>
  <c r="Q2034" i="6"/>
  <c r="R2034" i="6"/>
  <c r="R2343" i="6"/>
  <c r="Q2343" i="6"/>
  <c r="R2775" i="6"/>
  <c r="Q2775" i="6"/>
  <c r="R1295" i="6"/>
  <c r="Q1295" i="6"/>
  <c r="R1439" i="6"/>
  <c r="Q1439" i="6"/>
  <c r="R1583" i="6"/>
  <c r="Q1583" i="6"/>
  <c r="R1727" i="6"/>
  <c r="Q1727" i="6"/>
  <c r="R1871" i="6"/>
  <c r="Q1871" i="6"/>
  <c r="R2015" i="6"/>
  <c r="Q2015" i="6"/>
  <c r="R2144" i="6"/>
  <c r="Q2144" i="6"/>
  <c r="R2288" i="6"/>
  <c r="Q2288" i="6"/>
  <c r="R2432" i="6"/>
  <c r="Q2432" i="6"/>
  <c r="R2576" i="6"/>
  <c r="Q2576" i="6"/>
  <c r="R2720" i="6"/>
  <c r="Q2720" i="6"/>
  <c r="R2864" i="6"/>
  <c r="Q2864" i="6"/>
  <c r="R2113" i="6"/>
  <c r="Q2113" i="6"/>
  <c r="R2257" i="6"/>
  <c r="Q2257" i="6"/>
  <c r="R2401" i="6"/>
  <c r="Q2401" i="6"/>
  <c r="R2545" i="6"/>
  <c r="Q2545" i="6"/>
  <c r="R2689" i="6"/>
  <c r="Q2689" i="6"/>
  <c r="R2833" i="6"/>
  <c r="Q2833" i="6"/>
  <c r="R3010" i="6"/>
  <c r="Q3010" i="6"/>
  <c r="R3442" i="6"/>
  <c r="Q3442" i="6"/>
  <c r="R2118" i="6"/>
  <c r="Q2118" i="6"/>
  <c r="R2262" i="6"/>
  <c r="Q2262" i="6"/>
  <c r="R2406" i="6"/>
  <c r="Q2406" i="6"/>
  <c r="R2550" i="6"/>
  <c r="Q2550" i="6"/>
  <c r="R2694" i="6"/>
  <c r="Q2694" i="6"/>
  <c r="R2838" i="6"/>
  <c r="Q2838" i="6"/>
  <c r="R2123" i="6"/>
  <c r="Q2123" i="6"/>
  <c r="R2267" i="6"/>
  <c r="Q2267" i="6"/>
  <c r="R2411" i="6"/>
  <c r="Q2411" i="6"/>
  <c r="R2555" i="6"/>
  <c r="Q2555" i="6"/>
  <c r="R2699" i="6"/>
  <c r="Q2699" i="6"/>
  <c r="R2843" i="6"/>
  <c r="Q2843" i="6"/>
  <c r="R2104" i="6"/>
  <c r="Q2104" i="6"/>
  <c r="R2248" i="6"/>
  <c r="Q2248" i="6"/>
  <c r="R2392" i="6"/>
  <c r="Q2392" i="6"/>
  <c r="R2536" i="6"/>
  <c r="Q2536" i="6"/>
  <c r="R2680" i="6"/>
  <c r="Q2680" i="6"/>
  <c r="R2824" i="6"/>
  <c r="Q2824" i="6"/>
  <c r="R4572" i="6"/>
  <c r="Q4572" i="6"/>
  <c r="R2229" i="6"/>
  <c r="Q2229" i="6"/>
  <c r="R2373" i="6"/>
  <c r="Q2373" i="6"/>
  <c r="R2517" i="6"/>
  <c r="Q2517" i="6"/>
  <c r="R2661" i="6"/>
  <c r="Q2661" i="6"/>
  <c r="R2805" i="6"/>
  <c r="Q2805" i="6"/>
  <c r="R2949" i="6"/>
  <c r="Q2949" i="6"/>
  <c r="R3382" i="6"/>
  <c r="Q3382" i="6"/>
  <c r="R3814" i="6"/>
  <c r="Q3814" i="6"/>
  <c r="R2222" i="6"/>
  <c r="Q2222" i="6"/>
  <c r="R2366" i="6"/>
  <c r="Q2366" i="6"/>
  <c r="R2510" i="6"/>
  <c r="Q2510" i="6"/>
  <c r="R2654" i="6"/>
  <c r="Q2654" i="6"/>
  <c r="R2798" i="6"/>
  <c r="Q2798" i="6"/>
  <c r="R2942" i="6"/>
  <c r="Q2942" i="6"/>
  <c r="R2215" i="6"/>
  <c r="Q2215" i="6"/>
  <c r="R2359" i="6"/>
  <c r="Q2359" i="6"/>
  <c r="R2503" i="6"/>
  <c r="Q2503" i="6"/>
  <c r="R2647" i="6"/>
  <c r="Q2647" i="6"/>
  <c r="R2791" i="6"/>
  <c r="Q2791" i="6"/>
  <c r="R2935" i="6"/>
  <c r="Q2935" i="6"/>
  <c r="Q2220" i="6"/>
  <c r="R2220" i="6"/>
  <c r="Q2364" i="6"/>
  <c r="R2364" i="6"/>
  <c r="Q2508" i="6"/>
  <c r="R2508" i="6"/>
  <c r="Q2652" i="6"/>
  <c r="R2652" i="6"/>
  <c r="Q2796" i="6"/>
  <c r="R2796" i="6"/>
  <c r="Q2940" i="6"/>
  <c r="R2940" i="6"/>
  <c r="R2213" i="6"/>
  <c r="Q2213" i="6"/>
  <c r="R2357" i="6"/>
  <c r="Q2357" i="6"/>
  <c r="R2501" i="6"/>
  <c r="Q2501" i="6"/>
  <c r="R2645" i="6"/>
  <c r="Q2645" i="6"/>
  <c r="R2789" i="6"/>
  <c r="Q2789" i="6"/>
  <c r="R2933" i="6"/>
  <c r="Q2933" i="6"/>
  <c r="R3358" i="6"/>
  <c r="Q3358" i="6"/>
  <c r="R3790" i="6"/>
  <c r="Q3790" i="6"/>
  <c r="R2230" i="6"/>
  <c r="Q2230" i="6"/>
  <c r="R2374" i="6"/>
  <c r="Q2374" i="6"/>
  <c r="R2518" i="6"/>
  <c r="Q2518" i="6"/>
  <c r="R2662" i="6"/>
  <c r="Q2662" i="6"/>
  <c r="R2806" i="6"/>
  <c r="Q2806" i="6"/>
  <c r="R2950" i="6"/>
  <c r="Q2950" i="6"/>
  <c r="R3099" i="6"/>
  <c r="Q3099" i="6"/>
  <c r="R3243" i="6"/>
  <c r="Q3243" i="6"/>
  <c r="R3387" i="6"/>
  <c r="Q3387" i="6"/>
  <c r="R3531" i="6"/>
  <c r="Q3531" i="6"/>
  <c r="R3675" i="6"/>
  <c r="Q3675" i="6"/>
  <c r="Q3826" i="6"/>
  <c r="R3826" i="6"/>
  <c r="R3008" i="6"/>
  <c r="Q3008" i="6"/>
  <c r="R3152" i="6"/>
  <c r="Q3152" i="6"/>
  <c r="R3296" i="6"/>
  <c r="Q3296" i="6"/>
  <c r="R3440" i="6"/>
  <c r="Q3440" i="6"/>
  <c r="R3584" i="6"/>
  <c r="Q3584" i="6"/>
  <c r="R3728" i="6"/>
  <c r="Q3728" i="6"/>
  <c r="R4368" i="6"/>
  <c r="Q4368" i="6"/>
  <c r="R3097" i="6"/>
  <c r="Q3097" i="6"/>
  <c r="R3241" i="6"/>
  <c r="Q3241" i="6"/>
  <c r="R3385" i="6"/>
  <c r="Q3385" i="6"/>
  <c r="R3529" i="6"/>
  <c r="Q3529" i="6"/>
  <c r="R3673" i="6"/>
  <c r="Q3673" i="6"/>
  <c r="R3817" i="6"/>
  <c r="Q3817" i="6"/>
  <c r="Q2958" i="6"/>
  <c r="R2958" i="6"/>
  <c r="R3102" i="6"/>
  <c r="Q3102" i="6"/>
  <c r="R3246" i="6"/>
  <c r="Q3246" i="6"/>
  <c r="R3390" i="6"/>
  <c r="Q3390" i="6"/>
  <c r="R3534" i="6"/>
  <c r="Q3534" i="6"/>
  <c r="R3678" i="6"/>
  <c r="Q3678" i="6"/>
  <c r="R3820" i="6"/>
  <c r="Q3820" i="6"/>
  <c r="R4932" i="6"/>
  <c r="Q4932" i="6"/>
  <c r="R3083" i="6"/>
  <c r="Q3083" i="6"/>
  <c r="R3227" i="6"/>
  <c r="Q3227" i="6"/>
  <c r="R3371" i="6"/>
  <c r="Q3371" i="6"/>
  <c r="R3515" i="6"/>
  <c r="Q3515" i="6"/>
  <c r="R3659" i="6"/>
  <c r="Q3659" i="6"/>
  <c r="R3803" i="6"/>
  <c r="Q3803" i="6"/>
  <c r="R3016" i="6"/>
  <c r="Q3016" i="6"/>
  <c r="R3160" i="6"/>
  <c r="Q3160" i="6"/>
  <c r="R3304" i="6"/>
  <c r="Q3304" i="6"/>
  <c r="R3448" i="6"/>
  <c r="Q3448" i="6"/>
  <c r="R3592" i="6"/>
  <c r="Q3592" i="6"/>
  <c r="R3736" i="6"/>
  <c r="Q3736" i="6"/>
  <c r="R2997" i="6"/>
  <c r="Q2997" i="6"/>
  <c r="R3141" i="6"/>
  <c r="Q3141" i="6"/>
  <c r="R3285" i="6"/>
  <c r="Q3285" i="6"/>
  <c r="R3429" i="6"/>
  <c r="Q3429" i="6"/>
  <c r="R3573" i="6"/>
  <c r="Q3573" i="6"/>
  <c r="R3717" i="6"/>
  <c r="Q3717" i="6"/>
  <c r="R4006" i="6"/>
  <c r="Q4006" i="6"/>
  <c r="R3002" i="6"/>
  <c r="Q3002" i="6"/>
  <c r="R3146" i="6"/>
  <c r="Q3146" i="6"/>
  <c r="R3290" i="6"/>
  <c r="Q3290" i="6"/>
  <c r="R3434" i="6"/>
  <c r="Q3434" i="6"/>
  <c r="R3578" i="6"/>
  <c r="Q3578" i="6"/>
  <c r="R3722" i="6"/>
  <c r="Q3722" i="6"/>
  <c r="R3922" i="6"/>
  <c r="Q3922" i="6"/>
  <c r="Q2983" i="6"/>
  <c r="R2983" i="6"/>
  <c r="Q3127" i="6"/>
  <c r="R3127" i="6"/>
  <c r="Q3271" i="6"/>
  <c r="R3271" i="6"/>
  <c r="Q3415" i="6"/>
  <c r="R3415" i="6"/>
  <c r="Q3559" i="6"/>
  <c r="R3559" i="6"/>
  <c r="Q3703" i="6"/>
  <c r="R3703" i="6"/>
  <c r="Q3838" i="6"/>
  <c r="R3838" i="6"/>
  <c r="R3060" i="6"/>
  <c r="Q3060" i="6"/>
  <c r="R3204" i="6"/>
  <c r="Q3204" i="6"/>
  <c r="R3348" i="6"/>
  <c r="Q3348" i="6"/>
  <c r="R3492" i="6"/>
  <c r="Q3492" i="6"/>
  <c r="R3636" i="6"/>
  <c r="Q3636" i="6"/>
  <c r="R3780" i="6"/>
  <c r="Q3780" i="6"/>
  <c r="R3017" i="6"/>
  <c r="Q3017" i="6"/>
  <c r="R3161" i="6"/>
  <c r="Q3161" i="6"/>
  <c r="R3305" i="6"/>
  <c r="Q3305" i="6"/>
  <c r="R3449" i="6"/>
  <c r="Q3449" i="6"/>
  <c r="R3593" i="6"/>
  <c r="Q3593" i="6"/>
  <c r="R3737" i="6"/>
  <c r="Q3737" i="6"/>
  <c r="R3982" i="6"/>
  <c r="Q3982" i="6"/>
  <c r="R3891" i="6"/>
  <c r="Q3891" i="6"/>
  <c r="R4035" i="6"/>
  <c r="Q4035" i="6"/>
  <c r="R4179" i="6"/>
  <c r="Q4179" i="6"/>
  <c r="R4378" i="6"/>
  <c r="Q4378" i="6"/>
  <c r="R3944" i="6"/>
  <c r="Q3944" i="6"/>
  <c r="R4088" i="6"/>
  <c r="Q4088" i="6"/>
  <c r="R4232" i="6"/>
  <c r="Q4232" i="6"/>
  <c r="Q5232" i="6"/>
  <c r="R5232" i="6"/>
  <c r="R3997" i="6"/>
  <c r="Q3997" i="6"/>
  <c r="R4141" i="6"/>
  <c r="Q4141" i="6"/>
  <c r="R4285" i="6"/>
  <c r="Q4285" i="6"/>
  <c r="R4567" i="6"/>
  <c r="Q4567" i="6"/>
  <c r="R4999" i="6"/>
  <c r="Q4999" i="6"/>
  <c r="R3990" i="6"/>
  <c r="Q3990" i="6"/>
  <c r="R4134" i="6"/>
  <c r="Q4134" i="6"/>
  <c r="R4278" i="6"/>
  <c r="Q4278" i="6"/>
  <c r="R4524" i="6"/>
  <c r="Q4524" i="6"/>
  <c r="R4956" i="6"/>
  <c r="Q4956" i="6"/>
  <c r="R3911" i="6"/>
  <c r="Q3911" i="6"/>
  <c r="R4055" i="6"/>
  <c r="Q4055" i="6"/>
  <c r="R4199" i="6"/>
  <c r="Q4199" i="6"/>
  <c r="R3904" i="6"/>
  <c r="Q3904" i="6"/>
  <c r="R4048" i="6"/>
  <c r="Q4048" i="6"/>
  <c r="R4192" i="6"/>
  <c r="Q4192" i="6"/>
  <c r="R5107" i="6"/>
  <c r="Q5107" i="6"/>
  <c r="R4041" i="6"/>
  <c r="Q4041" i="6"/>
  <c r="R4185" i="6"/>
  <c r="Q4185" i="6"/>
  <c r="R4325" i="6"/>
  <c r="Q4325" i="6"/>
  <c r="R4591" i="6"/>
  <c r="Q4591" i="6"/>
  <c r="R5023" i="6"/>
  <c r="Q5023" i="6"/>
  <c r="R4022" i="6"/>
  <c r="Q4022" i="6"/>
  <c r="R4166" i="6"/>
  <c r="Q4166" i="6"/>
  <c r="R4310" i="6"/>
  <c r="Q4310" i="6"/>
  <c r="R4764" i="6"/>
  <c r="Q4764" i="6"/>
  <c r="Q3847" i="6"/>
  <c r="R3847" i="6"/>
  <c r="Q3991" i="6"/>
  <c r="R3991" i="6"/>
  <c r="Q4135" i="6"/>
  <c r="R4135" i="6"/>
  <c r="Q4279" i="6"/>
  <c r="R4279" i="6"/>
  <c r="R3960" i="6"/>
  <c r="Q3960" i="6"/>
  <c r="R4104" i="6"/>
  <c r="Q4104" i="6"/>
  <c r="R4248" i="6"/>
  <c r="Q4248" i="6"/>
  <c r="R5155" i="6"/>
  <c r="Q5155" i="6"/>
  <c r="R3941" i="6"/>
  <c r="Q3941" i="6"/>
  <c r="R4085" i="6"/>
  <c r="Q4085" i="6"/>
  <c r="R4229" i="6"/>
  <c r="Q4229" i="6"/>
  <c r="R4543" i="6"/>
  <c r="Q4543" i="6"/>
  <c r="R4975" i="6"/>
  <c r="Q4975" i="6"/>
  <c r="R5184" i="6"/>
  <c r="Q5184" i="6"/>
  <c r="R5519" i="6"/>
  <c r="Q5519" i="6"/>
  <c r="R4493" i="6"/>
  <c r="Q4493" i="6"/>
  <c r="R4637" i="6"/>
  <c r="Q4637" i="6"/>
  <c r="R4781" i="6"/>
  <c r="Q4781" i="6"/>
  <c r="R4925" i="6"/>
  <c r="Q4925" i="6"/>
  <c r="R5069" i="6"/>
  <c r="Q5069" i="6"/>
  <c r="R5225" i="6"/>
  <c r="Q5225" i="6"/>
  <c r="R4414" i="6"/>
  <c r="Q4414" i="6"/>
  <c r="R4558" i="6"/>
  <c r="Q4558" i="6"/>
  <c r="R4702" i="6"/>
  <c r="Q4702" i="6"/>
  <c r="R4846" i="6"/>
  <c r="Q4846" i="6"/>
  <c r="R4990" i="6"/>
  <c r="Q4990" i="6"/>
  <c r="R5134" i="6"/>
  <c r="Q5134" i="6"/>
  <c r="Q5280" i="6"/>
  <c r="R5280" i="6"/>
  <c r="R4443" i="6"/>
  <c r="Q4443" i="6"/>
  <c r="R4587" i="6"/>
  <c r="Q4587" i="6"/>
  <c r="R4731" i="6"/>
  <c r="Q4731" i="6"/>
  <c r="R4875" i="6"/>
  <c r="Q4875" i="6"/>
  <c r="R5019" i="6"/>
  <c r="Q5019" i="6"/>
  <c r="R5163" i="6"/>
  <c r="Q5163" i="6"/>
  <c r="R6343" i="6"/>
  <c r="Q6343" i="6"/>
  <c r="R4460" i="6"/>
  <c r="Q4460" i="6"/>
  <c r="R4604" i="6"/>
  <c r="Q4604" i="6"/>
  <c r="R4748" i="6"/>
  <c r="Q4748" i="6"/>
  <c r="R4892" i="6"/>
  <c r="Q4892" i="6"/>
  <c r="R5036" i="6"/>
  <c r="Q5036" i="6"/>
  <c r="R5180" i="6"/>
  <c r="Q5180" i="6"/>
  <c r="R4369" i="6"/>
  <c r="Q4369" i="6"/>
  <c r="R4513" i="6"/>
  <c r="Q4513" i="6"/>
  <c r="R4657" i="6"/>
  <c r="Q4657" i="6"/>
  <c r="R4801" i="6"/>
  <c r="Q4801" i="6"/>
  <c r="R4945" i="6"/>
  <c r="Q4945" i="6"/>
  <c r="R5089" i="6"/>
  <c r="Q5089" i="6"/>
  <c r="R5349" i="6"/>
  <c r="Q5349" i="6"/>
  <c r="R4386" i="6"/>
  <c r="Q4386" i="6"/>
  <c r="R4530" i="6"/>
  <c r="Q4530" i="6"/>
  <c r="R4674" i="6"/>
  <c r="Q4674" i="6"/>
  <c r="R4818" i="6"/>
  <c r="Q4818" i="6"/>
  <c r="R4962" i="6"/>
  <c r="Q4962" i="6"/>
  <c r="R5106" i="6"/>
  <c r="Q5106" i="6"/>
  <c r="R5259" i="6"/>
  <c r="Q5259" i="6"/>
  <c r="R4451" i="6"/>
  <c r="Q4451" i="6"/>
  <c r="R4595" i="6"/>
  <c r="Q4595" i="6"/>
  <c r="R4739" i="6"/>
  <c r="Q4739" i="6"/>
  <c r="R4883" i="6"/>
  <c r="Q4883" i="6"/>
  <c r="R5027" i="6"/>
  <c r="Q5027" i="6"/>
  <c r="R5171" i="6"/>
  <c r="Q5171" i="6"/>
  <c r="Q4396" i="6"/>
  <c r="R4396" i="6"/>
  <c r="Q4540" i="6"/>
  <c r="R4540" i="6"/>
  <c r="Q4684" i="6"/>
  <c r="R4684" i="6"/>
  <c r="Q4828" i="6"/>
  <c r="R4828" i="6"/>
  <c r="Q4972" i="6"/>
  <c r="R4972" i="6"/>
  <c r="Q5116" i="6"/>
  <c r="R5116" i="6"/>
  <c r="Q5301" i="6"/>
  <c r="R5301" i="6"/>
  <c r="R4341" i="6"/>
  <c r="Q4341" i="6"/>
  <c r="Q4485" i="6"/>
  <c r="R4485" i="6"/>
  <c r="Q4629" i="6"/>
  <c r="R4629" i="6"/>
  <c r="Q4773" i="6"/>
  <c r="R4773" i="6"/>
  <c r="Q4917" i="6"/>
  <c r="R4917" i="6"/>
  <c r="Q5061" i="6"/>
  <c r="R5061" i="6"/>
  <c r="R5205" i="6"/>
  <c r="Q5205" i="6"/>
  <c r="Q4346" i="6"/>
  <c r="R4346" i="6"/>
  <c r="R4490" i="6"/>
  <c r="Q4490" i="6"/>
  <c r="R4634" i="6"/>
  <c r="Q4634" i="6"/>
  <c r="R4778" i="6"/>
  <c r="Q4778" i="6"/>
  <c r="R4922" i="6"/>
  <c r="Q4922" i="6"/>
  <c r="R5066" i="6"/>
  <c r="Q5066" i="6"/>
  <c r="Q5208" i="6"/>
  <c r="R5208" i="6"/>
  <c r="R5390" i="6"/>
  <c r="Q5390" i="6"/>
  <c r="R5534" i="6"/>
  <c r="Q5534" i="6"/>
  <c r="R5347" i="6"/>
  <c r="Q5347" i="6"/>
  <c r="R5491" i="6"/>
  <c r="Q5491" i="6"/>
  <c r="R5747" i="6"/>
  <c r="Q5747" i="6"/>
  <c r="R5388" i="6"/>
  <c r="Q5388" i="6"/>
  <c r="R5532" i="6"/>
  <c r="Q5532" i="6"/>
  <c r="R5920" i="6"/>
  <c r="Q5920" i="6"/>
  <c r="R5369" i="6"/>
  <c r="Q5369" i="6"/>
  <c r="R5513" i="6"/>
  <c r="Q5513" i="6"/>
  <c r="R5206" i="6"/>
  <c r="Q5206" i="6"/>
  <c r="R5350" i="6"/>
  <c r="Q5350" i="6"/>
  <c r="R5494" i="6"/>
  <c r="Q5494" i="6"/>
  <c r="R5355" i="6"/>
  <c r="Q5355" i="6"/>
  <c r="R5499" i="6"/>
  <c r="Q5499" i="6"/>
  <c r="R5807" i="6"/>
  <c r="Q5807" i="6"/>
  <c r="R6451" i="6"/>
  <c r="Q6451" i="6"/>
  <c r="Q5348" i="6"/>
  <c r="R5348" i="6"/>
  <c r="Q5492" i="6"/>
  <c r="R5492" i="6"/>
  <c r="R5800" i="6"/>
  <c r="Q5800" i="6"/>
  <c r="R5281" i="6"/>
  <c r="Q5281" i="6"/>
  <c r="R5425" i="6"/>
  <c r="Q5425" i="6"/>
  <c r="R5565" i="6"/>
  <c r="Q5565" i="6"/>
  <c r="Q5346" i="6"/>
  <c r="R5346" i="6"/>
  <c r="Q5490" i="6"/>
  <c r="R5490" i="6"/>
  <c r="R6033" i="6"/>
  <c r="Q6033" i="6"/>
  <c r="R5272" i="6"/>
  <c r="Q5272" i="6"/>
  <c r="R5416" i="6"/>
  <c r="Q5416" i="6"/>
  <c r="R5560" i="6"/>
  <c r="Q5560" i="6"/>
  <c r="R5968" i="6"/>
  <c r="Q5968" i="6"/>
  <c r="R5697" i="6"/>
  <c r="Q5697" i="6"/>
  <c r="R5841" i="6"/>
  <c r="Q5841" i="6"/>
  <c r="R5985" i="6"/>
  <c r="Q5985" i="6"/>
  <c r="R5618" i="6"/>
  <c r="Q5618" i="6"/>
  <c r="R5762" i="6"/>
  <c r="Q5762" i="6"/>
  <c r="R5906" i="6"/>
  <c r="Q5906" i="6"/>
  <c r="R5587" i="6"/>
  <c r="Q5587" i="6"/>
  <c r="R5731" i="6"/>
  <c r="Q5731" i="6"/>
  <c r="R5875" i="6"/>
  <c r="Q5875" i="6"/>
  <c r="R6019" i="6"/>
  <c r="Q6019" i="6"/>
  <c r="R6417" i="6"/>
  <c r="Q6417" i="6"/>
  <c r="R5676" i="6"/>
  <c r="Q5676" i="6"/>
  <c r="R5820" i="6"/>
  <c r="Q5820" i="6"/>
  <c r="R5964" i="6"/>
  <c r="Q5964" i="6"/>
  <c r="R6259" i="6"/>
  <c r="Q6259" i="6"/>
  <c r="R5621" i="6"/>
  <c r="Q5621" i="6"/>
  <c r="R5765" i="6"/>
  <c r="Q5765" i="6"/>
  <c r="R5909" i="6"/>
  <c r="Q5909" i="6"/>
  <c r="R6744" i="6"/>
  <c r="Q6744" i="6"/>
  <c r="R5686" i="6"/>
  <c r="Q5686" i="6"/>
  <c r="R5830" i="6"/>
  <c r="Q5830" i="6"/>
  <c r="R5974" i="6"/>
  <c r="Q5974" i="6"/>
  <c r="R5655" i="6"/>
  <c r="Q5655" i="6"/>
  <c r="R5799" i="6"/>
  <c r="Q5799" i="6"/>
  <c r="R5943" i="6"/>
  <c r="Q5943" i="6"/>
  <c r="R6225" i="6"/>
  <c r="Q6225" i="6"/>
  <c r="Q5612" i="6"/>
  <c r="R5612" i="6"/>
  <c r="Q5756" i="6"/>
  <c r="R5756" i="6"/>
  <c r="Q5900" i="6"/>
  <c r="R5900" i="6"/>
  <c r="R6067" i="6"/>
  <c r="Q6067" i="6"/>
  <c r="R6499" i="6"/>
  <c r="Q6499" i="6"/>
  <c r="R5701" i="6"/>
  <c r="Q5701" i="6"/>
  <c r="R5845" i="6"/>
  <c r="Q5845" i="6"/>
  <c r="R5989" i="6"/>
  <c r="Q5989" i="6"/>
  <c r="R5622" i="6"/>
  <c r="Q5622" i="6"/>
  <c r="R5766" i="6"/>
  <c r="Q5766" i="6"/>
  <c r="R5910" i="6"/>
  <c r="Q5910" i="6"/>
  <c r="R6050" i="6"/>
  <c r="Q6050" i="6"/>
  <c r="R6194" i="6"/>
  <c r="Q6194" i="6"/>
  <c r="R6338" i="6"/>
  <c r="Q6338" i="6"/>
  <c r="R6482" i="6"/>
  <c r="Q6482" i="6"/>
  <c r="R6144" i="6"/>
  <c r="Q6144" i="6"/>
  <c r="R6288" i="6"/>
  <c r="Q6288" i="6"/>
  <c r="R6432" i="6"/>
  <c r="Q6432" i="6"/>
  <c r="R6667" i="6"/>
  <c r="Q6667" i="6"/>
  <c r="R6077" i="6"/>
  <c r="Q6077" i="6"/>
  <c r="R6221" i="6"/>
  <c r="Q6221" i="6"/>
  <c r="R6365" i="6"/>
  <c r="Q6365" i="6"/>
  <c r="R6509" i="6"/>
  <c r="Q6509" i="6"/>
  <c r="R6034" i="6"/>
  <c r="Q6034" i="6"/>
  <c r="R6178" i="6"/>
  <c r="Q6178" i="6"/>
  <c r="R6322" i="6"/>
  <c r="Q6322" i="6"/>
  <c r="R6466" i="6"/>
  <c r="Q6466" i="6"/>
  <c r="R6111" i="6"/>
  <c r="Q6111" i="6"/>
  <c r="R6255" i="6"/>
  <c r="Q6255" i="6"/>
  <c r="R6399" i="6"/>
  <c r="Q6399" i="6"/>
  <c r="R6056" i="6"/>
  <c r="Q6056" i="6"/>
  <c r="R6200" i="6"/>
  <c r="Q6200" i="6"/>
  <c r="R6344" i="6"/>
  <c r="Q6344" i="6"/>
  <c r="R6488" i="6"/>
  <c r="Q6488" i="6"/>
  <c r="R6871" i="6"/>
  <c r="Q6871" i="6"/>
  <c r="R6133" i="6"/>
  <c r="Q6133" i="6"/>
  <c r="R6277" i="6"/>
  <c r="Q6277" i="6"/>
  <c r="R6421" i="6"/>
  <c r="Q6421" i="6"/>
  <c r="R6648" i="6"/>
  <c r="Q6648" i="6"/>
  <c r="Q6066" i="6"/>
  <c r="R6066" i="6"/>
  <c r="Q6210" i="6"/>
  <c r="R6210" i="6"/>
  <c r="Q6354" i="6"/>
  <c r="R6354" i="6"/>
  <c r="Q6498" i="6"/>
  <c r="R6498" i="6"/>
  <c r="R6119" i="6"/>
  <c r="Q6119" i="6"/>
  <c r="R6263" i="6"/>
  <c r="Q6263" i="6"/>
  <c r="R6407" i="6"/>
  <c r="Q6407" i="6"/>
  <c r="Q6076" i="6"/>
  <c r="R6076" i="6"/>
  <c r="Q6220" i="6"/>
  <c r="R6220" i="6"/>
  <c r="Q6364" i="6"/>
  <c r="R6364" i="6"/>
  <c r="Q6508" i="6"/>
  <c r="R6508" i="6"/>
  <c r="R7049" i="6"/>
  <c r="Q7049" i="6"/>
  <c r="R6653" i="6"/>
  <c r="Q6653" i="6"/>
  <c r="R6797" i="6"/>
  <c r="Q6797" i="6"/>
  <c r="R7613" i="6"/>
  <c r="Q7613" i="6"/>
  <c r="R6670" i="6"/>
  <c r="Q6670" i="6"/>
  <c r="R6814" i="6"/>
  <c r="Q6814" i="6"/>
  <c r="R6977" i="6"/>
  <c r="Q6977" i="6"/>
  <c r="R6555" i="6"/>
  <c r="Q6555" i="6"/>
  <c r="R6699" i="6"/>
  <c r="Q6699" i="6"/>
  <c r="R6843" i="6"/>
  <c r="Q6843" i="6"/>
  <c r="R6524" i="6"/>
  <c r="Q6524" i="6"/>
  <c r="R6668" i="6"/>
  <c r="Q6668" i="6"/>
  <c r="R6812" i="6"/>
  <c r="Q6812" i="6"/>
  <c r="R6984" i="6"/>
  <c r="Q6984" i="6"/>
  <c r="R6661" i="6"/>
  <c r="Q6661" i="6"/>
  <c r="R6805" i="6"/>
  <c r="Q6805" i="6"/>
  <c r="R7541" i="6"/>
  <c r="Q7541" i="6"/>
  <c r="R6654" i="6"/>
  <c r="Q6654" i="6"/>
  <c r="R6798" i="6"/>
  <c r="Q6798" i="6"/>
  <c r="R7104" i="6"/>
  <c r="Q7104" i="6"/>
  <c r="R6611" i="6"/>
  <c r="Q6611" i="6"/>
  <c r="R6755" i="6"/>
  <c r="Q6755" i="6"/>
  <c r="Q6921" i="6"/>
  <c r="R6921" i="6"/>
  <c r="Q6568" i="6"/>
  <c r="R6568" i="6"/>
  <c r="Q6712" i="6"/>
  <c r="R6712" i="6"/>
  <c r="Q6856" i="6"/>
  <c r="R6856" i="6"/>
  <c r="Q6585" i="6"/>
  <c r="R6585" i="6"/>
  <c r="Q6729" i="6"/>
  <c r="R6729" i="6"/>
  <c r="Q6873" i="6"/>
  <c r="R6873" i="6"/>
  <c r="R6614" i="6"/>
  <c r="Q6614" i="6"/>
  <c r="R6758" i="6"/>
  <c r="Q6758" i="6"/>
  <c r="R6912" i="6"/>
  <c r="Q6912" i="6"/>
  <c r="R7164" i="6"/>
  <c r="Q7164" i="6"/>
  <c r="R7006" i="6"/>
  <c r="Q7006" i="6"/>
  <c r="R7150" i="6"/>
  <c r="Q7150" i="6"/>
  <c r="R7426" i="6"/>
  <c r="Q7426" i="6"/>
  <c r="R6927" i="6"/>
  <c r="Q6927" i="6"/>
  <c r="R7071" i="6"/>
  <c r="Q7071" i="6"/>
  <c r="R7215" i="6"/>
  <c r="Q7215" i="6"/>
  <c r="R6992" i="6"/>
  <c r="Q6992" i="6"/>
  <c r="R7136" i="6"/>
  <c r="Q7136" i="6"/>
  <c r="R6949" i="6"/>
  <c r="Q6949" i="6"/>
  <c r="R7093" i="6"/>
  <c r="Q7093" i="6"/>
  <c r="R7237" i="6"/>
  <c r="Q7237" i="6"/>
  <c r="R7751" i="6"/>
  <c r="Q7751" i="6"/>
  <c r="R7038" i="6"/>
  <c r="Q7038" i="6"/>
  <c r="R7182" i="6"/>
  <c r="Q7182" i="6"/>
  <c r="R7522" i="6"/>
  <c r="Q7522" i="6"/>
  <c r="R6947" i="6"/>
  <c r="Q6947" i="6"/>
  <c r="R7091" i="6"/>
  <c r="Q7091" i="6"/>
  <c r="R7235" i="6"/>
  <c r="Q7235" i="6"/>
  <c r="R6988" i="6"/>
  <c r="Q6988" i="6"/>
  <c r="R7132" i="6"/>
  <c r="Q7132" i="6"/>
  <c r="R7282" i="6"/>
  <c r="Q7282" i="6"/>
  <c r="Q7125" i="6"/>
  <c r="R7125" i="6"/>
  <c r="R7277" i="6"/>
  <c r="Q7277" i="6"/>
  <c r="R7775" i="6"/>
  <c r="Q7775" i="6"/>
  <c r="Q7034" i="6"/>
  <c r="R7034" i="6"/>
  <c r="Q7178" i="6"/>
  <c r="R7178" i="6"/>
  <c r="R7402" i="6"/>
  <c r="Q7402" i="6"/>
  <c r="R6919" i="6"/>
  <c r="Q6919" i="6"/>
  <c r="R7063" i="6"/>
  <c r="Q7063" i="6"/>
  <c r="R7207" i="6"/>
  <c r="Q7207" i="6"/>
  <c r="R7311" i="6"/>
  <c r="Q7311" i="6"/>
  <c r="R7455" i="6"/>
  <c r="Q7455" i="6"/>
  <c r="R7599" i="6"/>
  <c r="Q7599" i="6"/>
  <c r="R8396" i="6"/>
  <c r="Q8396" i="6"/>
  <c r="R7388" i="6"/>
  <c r="Q7388" i="6"/>
  <c r="R7532" i="6"/>
  <c r="Q7532" i="6"/>
  <c r="R7663" i="6"/>
  <c r="Q7663" i="6"/>
  <c r="R7381" i="6"/>
  <c r="Q7381" i="6"/>
  <c r="R7525" i="6"/>
  <c r="Q7525" i="6"/>
  <c r="R7840" i="6"/>
  <c r="Q7840" i="6"/>
  <c r="R7350" i="6"/>
  <c r="Q7350" i="6"/>
  <c r="R7494" i="6"/>
  <c r="Q7494" i="6"/>
  <c r="R7638" i="6"/>
  <c r="Q7638" i="6"/>
  <c r="R7343" i="6"/>
  <c r="Q7343" i="6"/>
  <c r="R7487" i="6"/>
  <c r="Q7487" i="6"/>
  <c r="R7631" i="6"/>
  <c r="Q7631" i="6"/>
  <c r="R7276" i="6"/>
  <c r="Q7276" i="6"/>
  <c r="R7420" i="6"/>
  <c r="Q7420" i="6"/>
  <c r="R7564" i="6"/>
  <c r="Q7564" i="6"/>
  <c r="R7293" i="6"/>
  <c r="Q7293" i="6"/>
  <c r="R7437" i="6"/>
  <c r="Q7437" i="6"/>
  <c r="R7581" i="6"/>
  <c r="Q7581" i="6"/>
  <c r="R7936" i="6"/>
  <c r="Q7936" i="6"/>
  <c r="Q7370" i="6"/>
  <c r="R7370" i="6"/>
  <c r="Q7514" i="6"/>
  <c r="R7514" i="6"/>
  <c r="R7661" i="6"/>
  <c r="Q7661" i="6"/>
  <c r="R7291" i="6"/>
  <c r="Q7291" i="6"/>
  <c r="R7435" i="6"/>
  <c r="Q7435" i="6"/>
  <c r="R7579" i="6"/>
  <c r="Q7579" i="6"/>
  <c r="R7737" i="6"/>
  <c r="Q7737" i="6"/>
  <c r="R7308" i="6"/>
  <c r="Q7308" i="6"/>
  <c r="R7452" i="6"/>
  <c r="Q7452" i="6"/>
  <c r="R7596" i="6"/>
  <c r="Q7596" i="6"/>
  <c r="R7694" i="6"/>
  <c r="Q7694" i="6"/>
  <c r="R7838" i="6"/>
  <c r="Q7838" i="6"/>
  <c r="R7982" i="6"/>
  <c r="Q7982" i="6"/>
  <c r="R7795" i="6"/>
  <c r="Q7795" i="6"/>
  <c r="R7939" i="6"/>
  <c r="Q7939" i="6"/>
  <c r="R8283" i="6"/>
  <c r="Q8283" i="6"/>
  <c r="R7788" i="6"/>
  <c r="Q7788" i="6"/>
  <c r="R7932" i="6"/>
  <c r="Q7932" i="6"/>
  <c r="R8204" i="6"/>
  <c r="Q8204" i="6"/>
  <c r="R7745" i="6"/>
  <c r="Q7745" i="6"/>
  <c r="R7889" i="6"/>
  <c r="Q7889" i="6"/>
  <c r="R7678" i="6"/>
  <c r="Q7678" i="6"/>
  <c r="R7822" i="6"/>
  <c r="Q7822" i="6"/>
  <c r="R7966" i="6"/>
  <c r="Q7966" i="6"/>
  <c r="R7743" i="6"/>
  <c r="Q7743" i="6"/>
  <c r="R7887" i="6"/>
  <c r="Q7887" i="6"/>
  <c r="R8091" i="6"/>
  <c r="Q8091" i="6"/>
  <c r="Q7688" i="6"/>
  <c r="R7688" i="6"/>
  <c r="R7832" i="6"/>
  <c r="Q7832" i="6"/>
  <c r="R7976" i="6"/>
  <c r="Q7976" i="6"/>
  <c r="R8372" i="6"/>
  <c r="Q8372" i="6"/>
  <c r="R7765" i="6"/>
  <c r="Q7765" i="6"/>
  <c r="Q7909" i="6"/>
  <c r="R7909" i="6"/>
  <c r="Q7698" i="6"/>
  <c r="R7698" i="6"/>
  <c r="R7842" i="6"/>
  <c r="Q7842" i="6"/>
  <c r="R7986" i="6"/>
  <c r="Q7986" i="6"/>
  <c r="R7895" i="6"/>
  <c r="Q7895" i="6"/>
  <c r="R8115" i="6"/>
  <c r="Q8115" i="6"/>
  <c r="R8029" i="6"/>
  <c r="Q8029" i="6"/>
  <c r="R8173" i="6"/>
  <c r="Q8173" i="6"/>
  <c r="R8317" i="6"/>
  <c r="Q8317" i="6"/>
  <c r="R8010" i="6"/>
  <c r="Q8010" i="6"/>
  <c r="R8154" i="6"/>
  <c r="Q8154" i="6"/>
  <c r="R8298" i="6"/>
  <c r="Q8298" i="6"/>
  <c r="R8442" i="6"/>
  <c r="Q8442" i="6"/>
  <c r="R8087" i="6"/>
  <c r="Q8087" i="6"/>
  <c r="R8231" i="6"/>
  <c r="Q8231" i="6"/>
  <c r="R8375" i="6"/>
  <c r="Q8375" i="6"/>
  <c r="R8008" i="6"/>
  <c r="Q8008" i="6"/>
  <c r="R8152" i="6"/>
  <c r="Q8152" i="6"/>
  <c r="R8296" i="6"/>
  <c r="Q8296" i="6"/>
  <c r="R8440" i="6"/>
  <c r="Q8440" i="6"/>
  <c r="R8133" i="6"/>
  <c r="Q8133" i="6"/>
  <c r="R8277" i="6"/>
  <c r="Q8277" i="6"/>
  <c r="R8421" i="6"/>
  <c r="Q8421" i="6"/>
  <c r="R8126" i="6"/>
  <c r="Q8126" i="6"/>
  <c r="R8270" i="6"/>
  <c r="Q8270" i="6"/>
  <c r="R8414" i="6"/>
  <c r="Q8414" i="6"/>
  <c r="R8035" i="6"/>
  <c r="Q8035" i="6"/>
  <c r="R8179" i="6"/>
  <c r="Q8179" i="6"/>
  <c r="R8323" i="6"/>
  <c r="Q8323" i="6"/>
  <c r="R8464" i="6"/>
  <c r="Q8464" i="6"/>
  <c r="Q8076" i="6"/>
  <c r="R8076" i="6"/>
  <c r="Q8220" i="6"/>
  <c r="R8220" i="6"/>
  <c r="Q8364" i="6"/>
  <c r="R8364" i="6"/>
  <c r="R8045" i="6"/>
  <c r="Q8045" i="6"/>
  <c r="R8189" i="6"/>
  <c r="Q8189" i="6"/>
  <c r="R8333" i="6"/>
  <c r="Q8333" i="6"/>
  <c r="R8026" i="6"/>
  <c r="Q8026" i="6"/>
  <c r="R8170" i="6"/>
  <c r="Q8170" i="6"/>
  <c r="R8314" i="6"/>
  <c r="Q8314" i="6"/>
  <c r="R8531" i="6"/>
  <c r="Q8531" i="6"/>
  <c r="R8565" i="6"/>
  <c r="Q8565" i="6"/>
  <c r="Q9257" i="6"/>
  <c r="R9257" i="6"/>
  <c r="R8582" i="6"/>
  <c r="Q8582" i="6"/>
  <c r="R8467" i="6"/>
  <c r="Q8467" i="6"/>
  <c r="R8611" i="6"/>
  <c r="Q8611" i="6"/>
  <c r="R8592" i="6"/>
  <c r="Q8592" i="6"/>
  <c r="R8549" i="6"/>
  <c r="Q8549" i="6"/>
  <c r="R8827" i="6"/>
  <c r="Q8827" i="6"/>
  <c r="R8578" i="6"/>
  <c r="Q8578" i="6"/>
  <c r="R8463" i="6"/>
  <c r="Q8463" i="6"/>
  <c r="R8607" i="6"/>
  <c r="Q8607" i="6"/>
  <c r="Q8552" i="6"/>
  <c r="R8552" i="6"/>
  <c r="R8521" i="6"/>
  <c r="Q8521" i="6"/>
  <c r="R8779" i="6"/>
  <c r="Q8779" i="6"/>
  <c r="R8562" i="6"/>
  <c r="Q8562" i="6"/>
  <c r="Q8893" i="6"/>
  <c r="R8893" i="6"/>
  <c r="R8748" i="6"/>
  <c r="Q8748" i="6"/>
  <c r="Q9085" i="6"/>
  <c r="R9085" i="6"/>
  <c r="R8746" i="6"/>
  <c r="Q8746" i="6"/>
  <c r="R8643" i="6"/>
  <c r="Q8643" i="6"/>
  <c r="R8787" i="6"/>
  <c r="Q8787" i="6"/>
  <c r="R8684" i="6"/>
  <c r="Q8684" i="6"/>
  <c r="R8828" i="6"/>
  <c r="Q8828" i="6"/>
  <c r="R8701" i="6"/>
  <c r="Q8701" i="6"/>
  <c r="R8869" i="6"/>
  <c r="Q8869" i="6"/>
  <c r="R8706" i="6"/>
  <c r="Q8706" i="6"/>
  <c r="R8896" i="6"/>
  <c r="Q8896" i="6"/>
  <c r="R8711" i="6"/>
  <c r="Q8711" i="6"/>
  <c r="Q8632" i="6"/>
  <c r="R8632" i="6"/>
  <c r="Q8776" i="6"/>
  <c r="R8776" i="6"/>
  <c r="R8637" i="6"/>
  <c r="Q8637" i="6"/>
  <c r="R8781" i="6"/>
  <c r="Q8781" i="6"/>
  <c r="Q8666" i="6"/>
  <c r="R8666" i="6"/>
  <c r="Q8810" i="6"/>
  <c r="R8810" i="6"/>
  <c r="R9036" i="6"/>
  <c r="Q9036" i="6"/>
  <c r="R8993" i="6"/>
  <c r="Q8993" i="6"/>
  <c r="R8898" i="6"/>
  <c r="Q8898" i="6"/>
  <c r="R9463" i="6"/>
  <c r="Q9463" i="6"/>
  <c r="R8996" i="6"/>
  <c r="Q8996" i="6"/>
  <c r="R9437" i="6"/>
  <c r="Q9437" i="6"/>
  <c r="R9235" i="6"/>
  <c r="Q9235" i="6"/>
  <c r="R8994" i="6"/>
  <c r="Q8994" i="6"/>
  <c r="Q9162" i="6"/>
  <c r="R9162" i="6"/>
  <c r="R8971" i="6"/>
  <c r="Q8971" i="6"/>
  <c r="R8899" i="6"/>
  <c r="Q8899" i="6"/>
  <c r="R9043" i="6"/>
  <c r="Q9043" i="6"/>
  <c r="Q8916" i="6"/>
  <c r="R8916" i="6"/>
  <c r="Q9230" i="6"/>
  <c r="R9230" i="6"/>
  <c r="R8982" i="6"/>
  <c r="Q8982" i="6"/>
  <c r="R8842" i="6"/>
  <c r="Q8842" i="6"/>
  <c r="Q9003" i="6"/>
  <c r="R9003" i="6"/>
  <c r="Q9395" i="6"/>
  <c r="R9395" i="6"/>
  <c r="R9457" i="6"/>
  <c r="Q9457" i="6"/>
  <c r="R9351" i="6"/>
  <c r="Q9351" i="6"/>
  <c r="R9387" i="6"/>
  <c r="Q9387" i="6"/>
  <c r="R9100" i="6"/>
  <c r="Q9100" i="6"/>
  <c r="R9024" i="6"/>
  <c r="Q9024" i="6"/>
  <c r="R9189" i="6"/>
  <c r="Q9189" i="6"/>
  <c r="Q9055" i="6"/>
  <c r="R9055" i="6"/>
  <c r="R9388" i="6"/>
  <c r="Q9388" i="6"/>
  <c r="Q9063" i="6"/>
  <c r="R9063" i="6"/>
  <c r="R9426" i="6"/>
  <c r="Q9426" i="6"/>
  <c r="R9170" i="6"/>
  <c r="Q9170" i="6"/>
  <c r="Q9455" i="6"/>
  <c r="R9455" i="6"/>
  <c r="Q9265" i="6"/>
  <c r="R9265" i="6"/>
  <c r="R9140" i="6"/>
  <c r="Q9140" i="6"/>
  <c r="Q9401" i="6"/>
  <c r="R9401" i="6"/>
  <c r="R9188" i="6"/>
  <c r="Q9188" i="6"/>
  <c r="R9383" i="6"/>
  <c r="Q9383" i="6"/>
  <c r="Q9208" i="6"/>
  <c r="R9208" i="6"/>
  <c r="Q9183" i="6"/>
  <c r="R9183" i="6"/>
  <c r="Q9192" i="6"/>
  <c r="R9192" i="6"/>
  <c r="R9277" i="6"/>
  <c r="Q9277" i="6"/>
  <c r="R9239" i="6"/>
  <c r="Q9239" i="6"/>
  <c r="Q9449" i="6"/>
  <c r="R9449" i="6"/>
  <c r="R9013" i="6"/>
  <c r="Q9013" i="6"/>
  <c r="Q9137" i="6"/>
  <c r="R9137" i="6"/>
  <c r="Q9323" i="6"/>
  <c r="R9323" i="6"/>
  <c r="Q9290" i="6"/>
  <c r="R9290" i="6"/>
  <c r="Q9434" i="6"/>
  <c r="R9434" i="6"/>
  <c r="Q9240" i="6"/>
  <c r="R9240" i="6"/>
  <c r="Q9348" i="6"/>
  <c r="R9348" i="6"/>
  <c r="R9451" i="6"/>
  <c r="Q9451" i="6"/>
  <c r="R9130" i="6"/>
  <c r="Q9130" i="6"/>
  <c r="R9274" i="6"/>
  <c r="Q9274" i="6"/>
  <c r="R9418" i="6"/>
  <c r="Q9418" i="6"/>
  <c r="R9490" i="6"/>
  <c r="Q9490" i="6"/>
  <c r="R738" i="6"/>
  <c r="Q738" i="6"/>
  <c r="R627" i="6"/>
  <c r="Q627" i="6"/>
  <c r="R91" i="6"/>
  <c r="Q91" i="6"/>
  <c r="Q285" i="6"/>
  <c r="R285" i="6"/>
  <c r="R415" i="6"/>
  <c r="Q415" i="6"/>
  <c r="Q417" i="6"/>
  <c r="R417" i="6"/>
  <c r="Q453" i="6"/>
  <c r="R453" i="6"/>
  <c r="R793" i="6"/>
  <c r="Q793" i="6"/>
  <c r="R685" i="6"/>
  <c r="Q685" i="6"/>
  <c r="Q567" i="6"/>
  <c r="R567" i="6"/>
  <c r="R458" i="6"/>
  <c r="Q458" i="6"/>
  <c r="R386" i="6"/>
  <c r="Q386" i="6"/>
  <c r="R314" i="6"/>
  <c r="Q314" i="6"/>
  <c r="R242" i="6"/>
  <c r="Q242" i="6"/>
  <c r="R170" i="6"/>
  <c r="Q170" i="6"/>
  <c r="R98" i="6"/>
  <c r="Q98" i="6"/>
  <c r="R26" i="6"/>
  <c r="Q26" i="6"/>
  <c r="R1761" i="6"/>
  <c r="Q1761" i="6"/>
  <c r="Q165" i="6"/>
  <c r="R165" i="6"/>
  <c r="R8" i="6"/>
  <c r="Q8" i="6"/>
  <c r="Q102" i="6"/>
  <c r="R102" i="6"/>
  <c r="R942" i="6"/>
  <c r="Q942" i="6"/>
  <c r="R1067" i="6"/>
  <c r="Q1067" i="6"/>
  <c r="R332" i="6"/>
  <c r="Q332" i="6"/>
  <c r="R279" i="6"/>
  <c r="Q279" i="6"/>
  <c r="R796" i="6"/>
  <c r="Q796" i="6"/>
  <c r="R969" i="6"/>
  <c r="Q969" i="6"/>
  <c r="R1142" i="6"/>
  <c r="Q1142" i="6"/>
  <c r="R996" i="6"/>
  <c r="Q996" i="6"/>
  <c r="R1169" i="6"/>
  <c r="Q1169" i="6"/>
  <c r="R855" i="6"/>
  <c r="Q855" i="6"/>
  <c r="R1516" i="6"/>
  <c r="Q1516" i="6"/>
  <c r="R2787" i="6"/>
  <c r="Q2787" i="6"/>
  <c r="R1428" i="6"/>
  <c r="Q1428" i="6"/>
  <c r="R1253" i="6"/>
  <c r="Q1253" i="6"/>
  <c r="R1522" i="6"/>
  <c r="Q1522" i="6"/>
  <c r="R1659" i="6"/>
  <c r="Q1659" i="6"/>
  <c r="R1916" i="6"/>
  <c r="Q1916" i="6"/>
  <c r="R1254" i="6"/>
  <c r="Q1254" i="6"/>
  <c r="R2595" i="6"/>
  <c r="Q2595" i="6"/>
  <c r="R2105" i="6"/>
  <c r="Q2105" i="6"/>
  <c r="R2197" i="6"/>
  <c r="Q2197" i="6"/>
  <c r="R3694" i="6"/>
  <c r="Q3694" i="6"/>
  <c r="R2207" i="6"/>
  <c r="Q2207" i="6"/>
  <c r="R2620" i="6"/>
  <c r="Q2620" i="6"/>
  <c r="R2889" i="6"/>
  <c r="Q2889" i="6"/>
  <c r="R2738" i="6"/>
  <c r="Q2738" i="6"/>
  <c r="R2875" i="6"/>
  <c r="Q2875" i="6"/>
  <c r="Q2880" i="6"/>
  <c r="R2880" i="6"/>
  <c r="R3178" i="6"/>
  <c r="Q3178" i="6"/>
  <c r="R2602" i="6"/>
  <c r="Q2602" i="6"/>
  <c r="R3615" i="6"/>
  <c r="Q3615" i="6"/>
  <c r="R3668" i="6"/>
  <c r="Q3668" i="6"/>
  <c r="R3757" i="6"/>
  <c r="Q3757" i="6"/>
  <c r="R4392" i="6"/>
  <c r="Q4392" i="6"/>
  <c r="R3868" i="6"/>
  <c r="Q3868" i="6"/>
  <c r="R3225" i="6"/>
  <c r="Q3225" i="6"/>
  <c r="R3086" i="6"/>
  <c r="Q3086" i="6"/>
  <c r="Q3067" i="6"/>
  <c r="R3067" i="6"/>
  <c r="R3144" i="6"/>
  <c r="Q3144" i="6"/>
  <c r="R3389" i="6"/>
  <c r="Q3389" i="6"/>
  <c r="R4263" i="6"/>
  <c r="Q4263" i="6"/>
  <c r="R4081" i="6"/>
  <c r="Q4081" i="6"/>
  <c r="R4375" i="6"/>
  <c r="Q4375" i="6"/>
  <c r="R4276" i="6"/>
  <c r="Q4276" i="6"/>
  <c r="R4843" i="6"/>
  <c r="Q4843" i="6"/>
  <c r="Q4219" i="6"/>
  <c r="R4219" i="6"/>
  <c r="R4025" i="6"/>
  <c r="Q4025" i="6"/>
  <c r="R4721" i="6"/>
  <c r="Q4721" i="6"/>
  <c r="R4930" i="6"/>
  <c r="Q4930" i="6"/>
  <c r="R4959" i="6"/>
  <c r="Q4959" i="6"/>
  <c r="R5120" i="6"/>
  <c r="Q5120" i="6"/>
  <c r="R5173" i="6"/>
  <c r="Q5173" i="6"/>
  <c r="R4535" i="6"/>
  <c r="Q4535" i="6"/>
  <c r="Q4768" i="6"/>
  <c r="R4768" i="6"/>
  <c r="R5145" i="6"/>
  <c r="Q5145" i="6"/>
  <c r="R5150" i="6"/>
  <c r="Q5150" i="6"/>
  <c r="R5740" i="6"/>
  <c r="Q5740" i="6"/>
  <c r="R5627" i="6"/>
  <c r="Q5627" i="6"/>
  <c r="Q5286" i="6"/>
  <c r="R5286" i="6"/>
  <c r="R5781" i="6"/>
  <c r="Q5781" i="6"/>
  <c r="R5616" i="6"/>
  <c r="Q5616" i="6"/>
  <c r="R5626" i="6"/>
  <c r="Q5626" i="6"/>
  <c r="Q5696" i="6"/>
  <c r="R5696" i="6"/>
  <c r="R6888" i="6"/>
  <c r="Q6888" i="6"/>
  <c r="R6372" i="6"/>
  <c r="Q6372" i="6"/>
  <c r="R6406" i="6"/>
  <c r="Q6406" i="6"/>
  <c r="R6073" i="6"/>
  <c r="Q6073" i="6"/>
  <c r="R6059" i="6"/>
  <c r="Q6059" i="6"/>
  <c r="R6737" i="6"/>
  <c r="Q6737" i="6"/>
  <c r="R6639" i="6"/>
  <c r="Q6639" i="6"/>
  <c r="R6889" i="6"/>
  <c r="Q6889" i="6"/>
  <c r="R6695" i="6"/>
  <c r="Q6695" i="6"/>
  <c r="R6698" i="6"/>
  <c r="Q6698" i="6"/>
  <c r="R7076" i="6"/>
  <c r="Q7076" i="6"/>
  <c r="R7989" i="6"/>
  <c r="Q7989" i="6"/>
  <c r="R7481" i="6"/>
  <c r="Q7481" i="6"/>
  <c r="R7395" i="6"/>
  <c r="Q7395" i="6"/>
  <c r="R7465" i="6"/>
  <c r="Q7465" i="6"/>
  <c r="R7427" i="6"/>
  <c r="Q7427" i="6"/>
  <c r="R7677" i="6"/>
  <c r="Q7677" i="6"/>
  <c r="R7692" i="6"/>
  <c r="Q7692" i="6"/>
  <c r="R7879" i="6"/>
  <c r="Q7879" i="6"/>
  <c r="R7762" i="6"/>
  <c r="Q7762" i="6"/>
  <c r="R8192" i="6"/>
  <c r="Q8192" i="6"/>
  <c r="R8367" i="6"/>
  <c r="Q8367" i="6"/>
  <c r="R8315" i="6"/>
  <c r="Q8315" i="6"/>
  <c r="R8066" i="6"/>
  <c r="Q8066" i="6"/>
  <c r="Q8016" i="6"/>
  <c r="R8016" i="6"/>
  <c r="R8254" i="6"/>
  <c r="Q8254" i="6"/>
  <c r="R8489" i="6"/>
  <c r="Q8489" i="6"/>
  <c r="R8502" i="6"/>
  <c r="Q8502" i="6"/>
  <c r="R8641" i="6"/>
  <c r="Q8641" i="6"/>
  <c r="R8855" i="6"/>
  <c r="Q8855" i="6"/>
  <c r="R9376" i="6"/>
  <c r="Q9376" i="6"/>
  <c r="Q8987" i="6"/>
  <c r="R8987" i="6"/>
  <c r="R9047" i="6"/>
  <c r="Q9047" i="6"/>
  <c r="R9071" i="6"/>
  <c r="Q9071" i="6"/>
  <c r="R9152" i="6"/>
  <c r="Q9152" i="6"/>
  <c r="Q9210" i="6"/>
  <c r="R9210" i="6"/>
  <c r="R9507" i="6"/>
  <c r="Q9507" i="6"/>
  <c r="R137" i="6"/>
  <c r="Q137" i="6"/>
  <c r="R348" i="6"/>
  <c r="Q348" i="6"/>
  <c r="R40" i="6"/>
  <c r="Q40" i="6"/>
  <c r="R193" i="6"/>
  <c r="Q193" i="6"/>
  <c r="R2240" i="6"/>
  <c r="Q2240" i="6"/>
  <c r="R1117" i="6"/>
  <c r="Q1117" i="6"/>
  <c r="R973" i="6"/>
  <c r="Q973" i="6"/>
  <c r="R829" i="6"/>
  <c r="Q829" i="6"/>
  <c r="Q487" i="6"/>
  <c r="R487" i="6"/>
  <c r="Q576" i="6"/>
  <c r="R576" i="6"/>
  <c r="R755" i="6"/>
  <c r="Q755" i="6"/>
  <c r="R647" i="6"/>
  <c r="Q647" i="6"/>
  <c r="R507" i="6"/>
  <c r="Q507" i="6"/>
  <c r="Q426" i="6"/>
  <c r="R426" i="6"/>
  <c r="Q354" i="6"/>
  <c r="R354" i="6"/>
  <c r="Q282" i="6"/>
  <c r="R282" i="6"/>
  <c r="Q210" i="6"/>
  <c r="R210" i="6"/>
  <c r="Q138" i="6"/>
  <c r="R138" i="6"/>
  <c r="Q66" i="6"/>
  <c r="R66" i="6"/>
  <c r="R187" i="6"/>
  <c r="Q187" i="6"/>
  <c r="Q141" i="6"/>
  <c r="R141" i="6"/>
  <c r="R1158" i="6"/>
  <c r="Q1158" i="6"/>
  <c r="R1014" i="6"/>
  <c r="Q1014" i="6"/>
  <c r="R870" i="6"/>
  <c r="Q870" i="6"/>
  <c r="R475" i="6"/>
  <c r="Q475" i="6"/>
  <c r="R1139" i="6"/>
  <c r="Q1139" i="6"/>
  <c r="R995" i="6"/>
  <c r="Q995" i="6"/>
  <c r="R851" i="6"/>
  <c r="Q851" i="6"/>
  <c r="R529" i="6"/>
  <c r="Q529" i="6"/>
  <c r="R440" i="6"/>
  <c r="Q440" i="6"/>
  <c r="R368" i="6"/>
  <c r="Q368" i="6"/>
  <c r="R296" i="6"/>
  <c r="Q296" i="6"/>
  <c r="R224" i="6"/>
  <c r="Q224" i="6"/>
  <c r="R152" i="6"/>
  <c r="Q152" i="6"/>
  <c r="Q465" i="6"/>
  <c r="R465" i="6"/>
  <c r="R459" i="6"/>
  <c r="Q459" i="6"/>
  <c r="R387" i="6"/>
  <c r="Q387" i="6"/>
  <c r="R315" i="6"/>
  <c r="Q315" i="6"/>
  <c r="R243" i="6"/>
  <c r="Q243" i="6"/>
  <c r="R171" i="6"/>
  <c r="Q171" i="6"/>
  <c r="R99" i="6"/>
  <c r="Q99" i="6"/>
  <c r="R27" i="6"/>
  <c r="Q27" i="6"/>
  <c r="R580" i="6"/>
  <c r="Q580" i="6"/>
  <c r="R724" i="6"/>
  <c r="Q724" i="6"/>
  <c r="R868" i="6"/>
  <c r="Q868" i="6"/>
  <c r="R1012" i="6"/>
  <c r="Q1012" i="6"/>
  <c r="R1156" i="6"/>
  <c r="Q1156" i="6"/>
  <c r="R1612" i="6"/>
  <c r="Q1612" i="6"/>
  <c r="R2044" i="6"/>
  <c r="Q2044" i="6"/>
  <c r="Q609" i="6"/>
  <c r="R609" i="6"/>
  <c r="R753" i="6"/>
  <c r="Q753" i="6"/>
  <c r="R897" i="6"/>
  <c r="Q897" i="6"/>
  <c r="R1041" i="6"/>
  <c r="Q1041" i="6"/>
  <c r="R1185" i="6"/>
  <c r="Q1185" i="6"/>
  <c r="R1677" i="6"/>
  <c r="Q1677" i="6"/>
  <c r="R494" i="6"/>
  <c r="Q494" i="6"/>
  <c r="R638" i="6"/>
  <c r="Q638" i="6"/>
  <c r="R782" i="6"/>
  <c r="Q782" i="6"/>
  <c r="R926" i="6"/>
  <c r="Q926" i="6"/>
  <c r="R1070" i="6"/>
  <c r="Q1070" i="6"/>
  <c r="R1214" i="6"/>
  <c r="Q1214" i="6"/>
  <c r="R631" i="6"/>
  <c r="Q631" i="6"/>
  <c r="R775" i="6"/>
  <c r="Q775" i="6"/>
  <c r="R919" i="6"/>
  <c r="Q919" i="6"/>
  <c r="R1063" i="6"/>
  <c r="Q1063" i="6"/>
  <c r="R1207" i="6"/>
  <c r="Q1207" i="6"/>
  <c r="Q780" i="6"/>
  <c r="R780" i="6"/>
  <c r="R924" i="6"/>
  <c r="Q924" i="6"/>
  <c r="R1068" i="6"/>
  <c r="Q1068" i="6"/>
  <c r="R1212" i="6"/>
  <c r="Q1212" i="6"/>
  <c r="R1744" i="6"/>
  <c r="Q1744" i="6"/>
  <c r="R521" i="6"/>
  <c r="Q521" i="6"/>
  <c r="R665" i="6"/>
  <c r="Q665" i="6"/>
  <c r="R809" i="6"/>
  <c r="Q809" i="6"/>
  <c r="R953" i="6"/>
  <c r="Q953" i="6"/>
  <c r="R1097" i="6"/>
  <c r="Q1097" i="6"/>
  <c r="Q1249" i="6"/>
  <c r="R1249" i="6"/>
  <c r="R1521" i="6"/>
  <c r="Q1521" i="6"/>
  <c r="R1953" i="6"/>
  <c r="Q1953" i="6"/>
  <c r="Q598" i="6"/>
  <c r="R598" i="6"/>
  <c r="Q742" i="6"/>
  <c r="R742" i="6"/>
  <c r="Q886" i="6"/>
  <c r="R886" i="6"/>
  <c r="Q1030" i="6"/>
  <c r="R1030" i="6"/>
  <c r="Q1174" i="6"/>
  <c r="R1174" i="6"/>
  <c r="R927" i="6"/>
  <c r="Q927" i="6"/>
  <c r="R1071" i="6"/>
  <c r="Q1071" i="6"/>
  <c r="R488" i="6"/>
  <c r="Q488" i="6"/>
  <c r="R632" i="6"/>
  <c r="Q632" i="6"/>
  <c r="R776" i="6"/>
  <c r="Q776" i="6"/>
  <c r="R920" i="6"/>
  <c r="Q920" i="6"/>
  <c r="R1064" i="6"/>
  <c r="Q1064" i="6"/>
  <c r="R1208" i="6"/>
  <c r="Q1208" i="6"/>
  <c r="R1732" i="6"/>
  <c r="Q1732" i="6"/>
  <c r="R1238" i="6"/>
  <c r="Q1238" i="6"/>
  <c r="R1382" i="6"/>
  <c r="Q1382" i="6"/>
  <c r="R1526" i="6"/>
  <c r="Q1526" i="6"/>
  <c r="R1670" i="6"/>
  <c r="Q1670" i="6"/>
  <c r="R1814" i="6"/>
  <c r="Q1814" i="6"/>
  <c r="R1958" i="6"/>
  <c r="Q1958" i="6"/>
  <c r="R2139" i="6"/>
  <c r="Q2139" i="6"/>
  <c r="R2571" i="6"/>
  <c r="Q2571" i="6"/>
  <c r="R1231" i="6"/>
  <c r="Q1231" i="6"/>
  <c r="R1375" i="6"/>
  <c r="Q1375" i="6"/>
  <c r="R1519" i="6"/>
  <c r="Q1519" i="6"/>
  <c r="R1663" i="6"/>
  <c r="Q1663" i="6"/>
  <c r="R1807" i="6"/>
  <c r="Q1807" i="6"/>
  <c r="R1951" i="6"/>
  <c r="Q1951" i="6"/>
  <c r="R2095" i="6"/>
  <c r="Q2095" i="6"/>
  <c r="R1356" i="6"/>
  <c r="Q1356" i="6"/>
  <c r="R1500" i="6"/>
  <c r="Q1500" i="6"/>
  <c r="R1644" i="6"/>
  <c r="Q1644" i="6"/>
  <c r="R1788" i="6"/>
  <c r="Q1788" i="6"/>
  <c r="R1932" i="6"/>
  <c r="Q1932" i="6"/>
  <c r="R2076" i="6"/>
  <c r="Q2076" i="6"/>
  <c r="R1325" i="6"/>
  <c r="Q1325" i="6"/>
  <c r="R1469" i="6"/>
  <c r="Q1469" i="6"/>
  <c r="R1613" i="6"/>
  <c r="Q1613" i="6"/>
  <c r="R1757" i="6"/>
  <c r="Q1757" i="6"/>
  <c r="R1901" i="6"/>
  <c r="Q1901" i="6"/>
  <c r="R2045" i="6"/>
  <c r="Q2045" i="6"/>
  <c r="Q1306" i="6"/>
  <c r="R1306" i="6"/>
  <c r="R1450" i="6"/>
  <c r="Q1450" i="6"/>
  <c r="R1594" i="6"/>
  <c r="Q1594" i="6"/>
  <c r="R1738" i="6"/>
  <c r="Q1738" i="6"/>
  <c r="R1882" i="6"/>
  <c r="Q1882" i="6"/>
  <c r="R2026" i="6"/>
  <c r="Q2026" i="6"/>
  <c r="R2367" i="6"/>
  <c r="Q2367" i="6"/>
  <c r="R2799" i="6"/>
  <c r="Q2799" i="6"/>
  <c r="R1299" i="6"/>
  <c r="Q1299" i="6"/>
  <c r="R1443" i="6"/>
  <c r="Q1443" i="6"/>
  <c r="R1587" i="6"/>
  <c r="Q1587" i="6"/>
  <c r="R1731" i="6"/>
  <c r="Q1731" i="6"/>
  <c r="R1875" i="6"/>
  <c r="Q1875" i="6"/>
  <c r="R2019" i="6"/>
  <c r="Q2019" i="6"/>
  <c r="R1268" i="6"/>
  <c r="Q1268" i="6"/>
  <c r="R1412" i="6"/>
  <c r="Q1412" i="6"/>
  <c r="R1556" i="6"/>
  <c r="Q1556" i="6"/>
  <c r="R1700" i="6"/>
  <c r="Q1700" i="6"/>
  <c r="R1844" i="6"/>
  <c r="Q1844" i="6"/>
  <c r="R1988" i="6"/>
  <c r="Q1988" i="6"/>
  <c r="Q1357" i="6"/>
  <c r="R1357" i="6"/>
  <c r="Q1501" i="6"/>
  <c r="R1501" i="6"/>
  <c r="Q1645" i="6"/>
  <c r="R1645" i="6"/>
  <c r="Q1789" i="6"/>
  <c r="R1789" i="6"/>
  <c r="Q1933" i="6"/>
  <c r="R1933" i="6"/>
  <c r="Q2077" i="6"/>
  <c r="R2077" i="6"/>
  <c r="R1326" i="6"/>
  <c r="Q1326" i="6"/>
  <c r="R1470" i="6"/>
  <c r="Q1470" i="6"/>
  <c r="R1614" i="6"/>
  <c r="Q1614" i="6"/>
  <c r="R1758" i="6"/>
  <c r="Q1758" i="6"/>
  <c r="R1902" i="6"/>
  <c r="Q1902" i="6"/>
  <c r="R2046" i="6"/>
  <c r="Q2046" i="6"/>
  <c r="R2379" i="6"/>
  <c r="Q2379" i="6"/>
  <c r="R2811" i="6"/>
  <c r="Q2811" i="6"/>
  <c r="R1307" i="6"/>
  <c r="Q1307" i="6"/>
  <c r="R1451" i="6"/>
  <c r="Q1451" i="6"/>
  <c r="R1595" i="6"/>
  <c r="Q1595" i="6"/>
  <c r="R1739" i="6"/>
  <c r="Q1739" i="6"/>
  <c r="R1883" i="6"/>
  <c r="Q1883" i="6"/>
  <c r="R2027" i="6"/>
  <c r="Q2027" i="6"/>
  <c r="R2156" i="6"/>
  <c r="Q2156" i="6"/>
  <c r="R2300" i="6"/>
  <c r="Q2300" i="6"/>
  <c r="R2444" i="6"/>
  <c r="Q2444" i="6"/>
  <c r="R2588" i="6"/>
  <c r="Q2588" i="6"/>
  <c r="R2732" i="6"/>
  <c r="Q2732" i="6"/>
  <c r="R2876" i="6"/>
  <c r="Q2876" i="6"/>
  <c r="R2125" i="6"/>
  <c r="Q2125" i="6"/>
  <c r="R2269" i="6"/>
  <c r="Q2269" i="6"/>
  <c r="R2413" i="6"/>
  <c r="Q2413" i="6"/>
  <c r="R2557" i="6"/>
  <c r="Q2557" i="6"/>
  <c r="R2701" i="6"/>
  <c r="Q2701" i="6"/>
  <c r="R2845" i="6"/>
  <c r="Q2845" i="6"/>
  <c r="R3046" i="6"/>
  <c r="Q3046" i="6"/>
  <c r="R3478" i="6"/>
  <c r="Q3478" i="6"/>
  <c r="R2130" i="6"/>
  <c r="Q2130" i="6"/>
  <c r="R2274" i="6"/>
  <c r="Q2274" i="6"/>
  <c r="R2418" i="6"/>
  <c r="Q2418" i="6"/>
  <c r="R2562" i="6"/>
  <c r="Q2562" i="6"/>
  <c r="R2706" i="6"/>
  <c r="Q2706" i="6"/>
  <c r="R2850" i="6"/>
  <c r="Q2850" i="6"/>
  <c r="R2135" i="6"/>
  <c r="Q2135" i="6"/>
  <c r="R2279" i="6"/>
  <c r="Q2279" i="6"/>
  <c r="R2423" i="6"/>
  <c r="Q2423" i="6"/>
  <c r="R2567" i="6"/>
  <c r="Q2567" i="6"/>
  <c r="R2711" i="6"/>
  <c r="Q2711" i="6"/>
  <c r="R2855" i="6"/>
  <c r="Q2855" i="6"/>
  <c r="R2116" i="6"/>
  <c r="Q2116" i="6"/>
  <c r="R2260" i="6"/>
  <c r="Q2260" i="6"/>
  <c r="R2404" i="6"/>
  <c r="Q2404" i="6"/>
  <c r="R2548" i="6"/>
  <c r="Q2548" i="6"/>
  <c r="R2692" i="6"/>
  <c r="Q2692" i="6"/>
  <c r="R2836" i="6"/>
  <c r="Q2836" i="6"/>
  <c r="R4896" i="6"/>
  <c r="Q4896" i="6"/>
  <c r="R2241" i="6"/>
  <c r="Q2241" i="6"/>
  <c r="R2385" i="6"/>
  <c r="Q2385" i="6"/>
  <c r="R2529" i="6"/>
  <c r="Q2529" i="6"/>
  <c r="R2673" i="6"/>
  <c r="Q2673" i="6"/>
  <c r="R2817" i="6"/>
  <c r="Q2817" i="6"/>
  <c r="R2986" i="6"/>
  <c r="Q2986" i="6"/>
  <c r="R3418" i="6"/>
  <c r="Q3418" i="6"/>
  <c r="R3855" i="6"/>
  <c r="Q3855" i="6"/>
  <c r="R2234" i="6"/>
  <c r="Q2234" i="6"/>
  <c r="R2378" i="6"/>
  <c r="Q2378" i="6"/>
  <c r="R2522" i="6"/>
  <c r="Q2522" i="6"/>
  <c r="R2666" i="6"/>
  <c r="Q2666" i="6"/>
  <c r="R2810" i="6"/>
  <c r="Q2810" i="6"/>
  <c r="R2954" i="6"/>
  <c r="Q2954" i="6"/>
  <c r="R2227" i="6"/>
  <c r="Q2227" i="6"/>
  <c r="R2371" i="6"/>
  <c r="Q2371" i="6"/>
  <c r="R2515" i="6"/>
  <c r="Q2515" i="6"/>
  <c r="R2659" i="6"/>
  <c r="Q2659" i="6"/>
  <c r="R2803" i="6"/>
  <c r="Q2803" i="6"/>
  <c r="R2947" i="6"/>
  <c r="Q2947" i="6"/>
  <c r="Q2232" i="6"/>
  <c r="R2232" i="6"/>
  <c r="Q2376" i="6"/>
  <c r="R2376" i="6"/>
  <c r="Q2520" i="6"/>
  <c r="R2520" i="6"/>
  <c r="Q2664" i="6"/>
  <c r="R2664" i="6"/>
  <c r="Q2808" i="6"/>
  <c r="R2808" i="6"/>
  <c r="Q2952" i="6"/>
  <c r="R2952" i="6"/>
  <c r="R2225" i="6"/>
  <c r="Q2225" i="6"/>
  <c r="R2369" i="6"/>
  <c r="Q2369" i="6"/>
  <c r="R2513" i="6"/>
  <c r="Q2513" i="6"/>
  <c r="R2657" i="6"/>
  <c r="Q2657" i="6"/>
  <c r="R2801" i="6"/>
  <c r="Q2801" i="6"/>
  <c r="R2945" i="6"/>
  <c r="Q2945" i="6"/>
  <c r="R3394" i="6"/>
  <c r="Q3394" i="6"/>
  <c r="R2098" i="6"/>
  <c r="Q2098" i="6"/>
  <c r="R2242" i="6"/>
  <c r="Q2242" i="6"/>
  <c r="R2386" i="6"/>
  <c r="Q2386" i="6"/>
  <c r="R2530" i="6"/>
  <c r="Q2530" i="6"/>
  <c r="R2674" i="6"/>
  <c r="Q2674" i="6"/>
  <c r="R2818" i="6"/>
  <c r="Q2818" i="6"/>
  <c r="R2967" i="6"/>
  <c r="Q2967" i="6"/>
  <c r="R3111" i="6"/>
  <c r="Q3111" i="6"/>
  <c r="R3255" i="6"/>
  <c r="Q3255" i="6"/>
  <c r="R3399" i="6"/>
  <c r="Q3399" i="6"/>
  <c r="R3543" i="6"/>
  <c r="Q3543" i="6"/>
  <c r="R3687" i="6"/>
  <c r="Q3687" i="6"/>
  <c r="Q3829" i="6"/>
  <c r="R3829" i="6"/>
  <c r="R3020" i="6"/>
  <c r="Q3020" i="6"/>
  <c r="R3164" i="6"/>
  <c r="Q3164" i="6"/>
  <c r="R3308" i="6"/>
  <c r="Q3308" i="6"/>
  <c r="R3452" i="6"/>
  <c r="Q3452" i="6"/>
  <c r="R3596" i="6"/>
  <c r="Q3596" i="6"/>
  <c r="R3740" i="6"/>
  <c r="Q3740" i="6"/>
  <c r="R2965" i="6"/>
  <c r="Q2965" i="6"/>
  <c r="R3109" i="6"/>
  <c r="Q3109" i="6"/>
  <c r="R3253" i="6"/>
  <c r="Q3253" i="6"/>
  <c r="R3397" i="6"/>
  <c r="Q3397" i="6"/>
  <c r="R3541" i="6"/>
  <c r="Q3541" i="6"/>
  <c r="R3685" i="6"/>
  <c r="Q3685" i="6"/>
  <c r="R3846" i="6"/>
  <c r="Q3846" i="6"/>
  <c r="R2970" i="6"/>
  <c r="Q2970" i="6"/>
  <c r="R3114" i="6"/>
  <c r="Q3114" i="6"/>
  <c r="R3258" i="6"/>
  <c r="Q3258" i="6"/>
  <c r="R3402" i="6"/>
  <c r="Q3402" i="6"/>
  <c r="R3546" i="6"/>
  <c r="Q3546" i="6"/>
  <c r="R3690" i="6"/>
  <c r="Q3690" i="6"/>
  <c r="R3843" i="6"/>
  <c r="Q3843" i="6"/>
  <c r="R5040" i="6"/>
  <c r="Q5040" i="6"/>
  <c r="R3095" i="6"/>
  <c r="Q3095" i="6"/>
  <c r="R3239" i="6"/>
  <c r="Q3239" i="6"/>
  <c r="R3383" i="6"/>
  <c r="Q3383" i="6"/>
  <c r="R3527" i="6"/>
  <c r="Q3527" i="6"/>
  <c r="R3671" i="6"/>
  <c r="Q3671" i="6"/>
  <c r="R3815" i="6"/>
  <c r="Q3815" i="6"/>
  <c r="R3028" i="6"/>
  <c r="Q3028" i="6"/>
  <c r="R3172" i="6"/>
  <c r="Q3172" i="6"/>
  <c r="R3316" i="6"/>
  <c r="Q3316" i="6"/>
  <c r="R3460" i="6"/>
  <c r="Q3460" i="6"/>
  <c r="R3604" i="6"/>
  <c r="Q3604" i="6"/>
  <c r="R3748" i="6"/>
  <c r="Q3748" i="6"/>
  <c r="R3009" i="6"/>
  <c r="Q3009" i="6"/>
  <c r="R3153" i="6"/>
  <c r="Q3153" i="6"/>
  <c r="R3297" i="6"/>
  <c r="Q3297" i="6"/>
  <c r="R3441" i="6"/>
  <c r="Q3441" i="6"/>
  <c r="R3585" i="6"/>
  <c r="Q3585" i="6"/>
  <c r="R3729" i="6"/>
  <c r="Q3729" i="6"/>
  <c r="R4042" i="6"/>
  <c r="Q4042" i="6"/>
  <c r="R3014" i="6"/>
  <c r="Q3014" i="6"/>
  <c r="R3158" i="6"/>
  <c r="Q3158" i="6"/>
  <c r="R3302" i="6"/>
  <c r="Q3302" i="6"/>
  <c r="R3446" i="6"/>
  <c r="Q3446" i="6"/>
  <c r="R3590" i="6"/>
  <c r="Q3590" i="6"/>
  <c r="R3734" i="6"/>
  <c r="Q3734" i="6"/>
  <c r="R4363" i="6"/>
  <c r="Q4363" i="6"/>
  <c r="Q2995" i="6"/>
  <c r="R2995" i="6"/>
  <c r="Q3139" i="6"/>
  <c r="R3139" i="6"/>
  <c r="Q3283" i="6"/>
  <c r="R3283" i="6"/>
  <c r="Q3427" i="6"/>
  <c r="R3427" i="6"/>
  <c r="Q3571" i="6"/>
  <c r="R3571" i="6"/>
  <c r="Q3715" i="6"/>
  <c r="R3715" i="6"/>
  <c r="Q3841" i="6"/>
  <c r="R3841" i="6"/>
  <c r="R3072" i="6"/>
  <c r="Q3072" i="6"/>
  <c r="R3216" i="6"/>
  <c r="Q3216" i="6"/>
  <c r="R3360" i="6"/>
  <c r="Q3360" i="6"/>
  <c r="R3504" i="6"/>
  <c r="Q3504" i="6"/>
  <c r="R3648" i="6"/>
  <c r="Q3648" i="6"/>
  <c r="R3792" i="6"/>
  <c r="Q3792" i="6"/>
  <c r="R3029" i="6"/>
  <c r="Q3029" i="6"/>
  <c r="R3173" i="6"/>
  <c r="Q3173" i="6"/>
  <c r="R3317" i="6"/>
  <c r="Q3317" i="6"/>
  <c r="R3461" i="6"/>
  <c r="Q3461" i="6"/>
  <c r="R3605" i="6"/>
  <c r="Q3605" i="6"/>
  <c r="R3749" i="6"/>
  <c r="Q3749" i="6"/>
  <c r="R4018" i="6"/>
  <c r="Q4018" i="6"/>
  <c r="R3903" i="6"/>
  <c r="Q3903" i="6"/>
  <c r="R4047" i="6"/>
  <c r="Q4047" i="6"/>
  <c r="R4191" i="6"/>
  <c r="Q4191" i="6"/>
  <c r="R5211" i="6"/>
  <c r="Q5211" i="6"/>
  <c r="R3956" i="6"/>
  <c r="Q3956" i="6"/>
  <c r="R4100" i="6"/>
  <c r="Q4100" i="6"/>
  <c r="R4244" i="6"/>
  <c r="Q4244" i="6"/>
  <c r="Q3865" i="6"/>
  <c r="R3865" i="6"/>
  <c r="R4009" i="6"/>
  <c r="Q4009" i="6"/>
  <c r="R4153" i="6"/>
  <c r="Q4153" i="6"/>
  <c r="R4297" i="6"/>
  <c r="Q4297" i="6"/>
  <c r="R4603" i="6"/>
  <c r="Q4603" i="6"/>
  <c r="R5035" i="6"/>
  <c r="Q5035" i="6"/>
  <c r="R4002" i="6"/>
  <c r="Q4002" i="6"/>
  <c r="R4146" i="6"/>
  <c r="Q4146" i="6"/>
  <c r="R4290" i="6"/>
  <c r="Q4290" i="6"/>
  <c r="R4560" i="6"/>
  <c r="Q4560" i="6"/>
  <c r="R4992" i="6"/>
  <c r="Q4992" i="6"/>
  <c r="R3923" i="6"/>
  <c r="Q3923" i="6"/>
  <c r="R4067" i="6"/>
  <c r="Q4067" i="6"/>
  <c r="R4211" i="6"/>
  <c r="Q4211" i="6"/>
  <c r="R3916" i="6"/>
  <c r="Q3916" i="6"/>
  <c r="R4060" i="6"/>
  <c r="Q4060" i="6"/>
  <c r="R4204" i="6"/>
  <c r="Q4204" i="6"/>
  <c r="R5143" i="6"/>
  <c r="Q5143" i="6"/>
  <c r="R4053" i="6"/>
  <c r="Q4053" i="6"/>
  <c r="R4197" i="6"/>
  <c r="Q4197" i="6"/>
  <c r="Q4333" i="6"/>
  <c r="R4333" i="6"/>
  <c r="R4627" i="6"/>
  <c r="Q4627" i="6"/>
  <c r="R5059" i="6"/>
  <c r="Q5059" i="6"/>
  <c r="R4034" i="6"/>
  <c r="Q4034" i="6"/>
  <c r="R4178" i="6"/>
  <c r="Q4178" i="6"/>
  <c r="Q4318" i="6"/>
  <c r="R4318" i="6"/>
  <c r="R4800" i="6"/>
  <c r="Q4800" i="6"/>
  <c r="Q3859" i="6"/>
  <c r="R3859" i="6"/>
  <c r="Q4003" i="6"/>
  <c r="R4003" i="6"/>
  <c r="Q4147" i="6"/>
  <c r="R4147" i="6"/>
  <c r="Q4291" i="6"/>
  <c r="R4291" i="6"/>
  <c r="R3972" i="6"/>
  <c r="Q3972" i="6"/>
  <c r="R4116" i="6"/>
  <c r="Q4116" i="6"/>
  <c r="R4260" i="6"/>
  <c r="Q4260" i="6"/>
  <c r="R5191" i="6"/>
  <c r="Q5191" i="6"/>
  <c r="R3953" i="6"/>
  <c r="Q3953" i="6"/>
  <c r="R4097" i="6"/>
  <c r="Q4097" i="6"/>
  <c r="R4241" i="6"/>
  <c r="Q4241" i="6"/>
  <c r="R4579" i="6"/>
  <c r="Q4579" i="6"/>
  <c r="R5011" i="6"/>
  <c r="Q5011" i="6"/>
  <c r="R5196" i="6"/>
  <c r="Q5196" i="6"/>
  <c r="R5555" i="6"/>
  <c r="Q5555" i="6"/>
  <c r="R4505" i="6"/>
  <c r="Q4505" i="6"/>
  <c r="R4649" i="6"/>
  <c r="Q4649" i="6"/>
  <c r="R4793" i="6"/>
  <c r="Q4793" i="6"/>
  <c r="R4937" i="6"/>
  <c r="Q4937" i="6"/>
  <c r="R5081" i="6"/>
  <c r="Q5081" i="6"/>
  <c r="Q5229" i="6"/>
  <c r="R5229" i="6"/>
  <c r="R4426" i="6"/>
  <c r="Q4426" i="6"/>
  <c r="R4570" i="6"/>
  <c r="Q4570" i="6"/>
  <c r="R4714" i="6"/>
  <c r="Q4714" i="6"/>
  <c r="R4858" i="6"/>
  <c r="Q4858" i="6"/>
  <c r="R5002" i="6"/>
  <c r="Q5002" i="6"/>
  <c r="R5146" i="6"/>
  <c r="Q5146" i="6"/>
  <c r="R6271" i="6"/>
  <c r="Q6271" i="6"/>
  <c r="R4455" i="6"/>
  <c r="Q4455" i="6"/>
  <c r="R4599" i="6"/>
  <c r="Q4599" i="6"/>
  <c r="R4743" i="6"/>
  <c r="Q4743" i="6"/>
  <c r="R4887" i="6"/>
  <c r="Q4887" i="6"/>
  <c r="R5031" i="6"/>
  <c r="Q5031" i="6"/>
  <c r="R5175" i="6"/>
  <c r="Q5175" i="6"/>
  <c r="R4328" i="6"/>
  <c r="Q4328" i="6"/>
  <c r="R4472" i="6"/>
  <c r="Q4472" i="6"/>
  <c r="R4616" i="6"/>
  <c r="Q4616" i="6"/>
  <c r="R4760" i="6"/>
  <c r="Q4760" i="6"/>
  <c r="R4904" i="6"/>
  <c r="Q4904" i="6"/>
  <c r="R5048" i="6"/>
  <c r="Q5048" i="6"/>
  <c r="R5192" i="6"/>
  <c r="Q5192" i="6"/>
  <c r="R4381" i="6"/>
  <c r="Q4381" i="6"/>
  <c r="R4525" i="6"/>
  <c r="Q4525" i="6"/>
  <c r="R4669" i="6"/>
  <c r="Q4669" i="6"/>
  <c r="R4813" i="6"/>
  <c r="Q4813" i="6"/>
  <c r="R4957" i="6"/>
  <c r="Q4957" i="6"/>
  <c r="R5101" i="6"/>
  <c r="Q5101" i="6"/>
  <c r="R5385" i="6"/>
  <c r="Q5385" i="6"/>
  <c r="R4398" i="6"/>
  <c r="Q4398" i="6"/>
  <c r="R4542" i="6"/>
  <c r="Q4542" i="6"/>
  <c r="R4686" i="6"/>
  <c r="Q4686" i="6"/>
  <c r="R4830" i="6"/>
  <c r="Q4830" i="6"/>
  <c r="R4974" i="6"/>
  <c r="Q4974" i="6"/>
  <c r="R5118" i="6"/>
  <c r="Q5118" i="6"/>
  <c r="Q5268" i="6"/>
  <c r="R5268" i="6"/>
  <c r="R4463" i="6"/>
  <c r="Q4463" i="6"/>
  <c r="R4607" i="6"/>
  <c r="Q4607" i="6"/>
  <c r="R4751" i="6"/>
  <c r="Q4751" i="6"/>
  <c r="R4895" i="6"/>
  <c r="Q4895" i="6"/>
  <c r="R5039" i="6"/>
  <c r="Q5039" i="6"/>
  <c r="R5183" i="6"/>
  <c r="Q5183" i="6"/>
  <c r="Q4408" i="6"/>
  <c r="R4408" i="6"/>
  <c r="Q4552" i="6"/>
  <c r="R4552" i="6"/>
  <c r="Q4696" i="6"/>
  <c r="R4696" i="6"/>
  <c r="Q4840" i="6"/>
  <c r="R4840" i="6"/>
  <c r="Q4984" i="6"/>
  <c r="R4984" i="6"/>
  <c r="Q5128" i="6"/>
  <c r="R5128" i="6"/>
  <c r="Q5313" i="6"/>
  <c r="R5313" i="6"/>
  <c r="R4353" i="6"/>
  <c r="Q4353" i="6"/>
  <c r="R4497" i="6"/>
  <c r="Q4497" i="6"/>
  <c r="R4641" i="6"/>
  <c r="Q4641" i="6"/>
  <c r="R4785" i="6"/>
  <c r="Q4785" i="6"/>
  <c r="R4929" i="6"/>
  <c r="Q4929" i="6"/>
  <c r="R5073" i="6"/>
  <c r="Q5073" i="6"/>
  <c r="R5217" i="6"/>
  <c r="Q5217" i="6"/>
  <c r="Q4358" i="6"/>
  <c r="R4358" i="6"/>
  <c r="R4502" i="6"/>
  <c r="Q4502" i="6"/>
  <c r="R4646" i="6"/>
  <c r="Q4646" i="6"/>
  <c r="R4790" i="6"/>
  <c r="Q4790" i="6"/>
  <c r="R4934" i="6"/>
  <c r="Q4934" i="6"/>
  <c r="R5078" i="6"/>
  <c r="Q5078" i="6"/>
  <c r="Q5256" i="6"/>
  <c r="R5256" i="6"/>
  <c r="R5402" i="6"/>
  <c r="Q5402" i="6"/>
  <c r="R5546" i="6"/>
  <c r="Q5546" i="6"/>
  <c r="R5359" i="6"/>
  <c r="Q5359" i="6"/>
  <c r="R5503" i="6"/>
  <c r="Q5503" i="6"/>
  <c r="R5783" i="6"/>
  <c r="Q5783" i="6"/>
  <c r="R5400" i="6"/>
  <c r="Q5400" i="6"/>
  <c r="R5544" i="6"/>
  <c r="Q5544" i="6"/>
  <c r="R5956" i="6"/>
  <c r="Q5956" i="6"/>
  <c r="R5381" i="6"/>
  <c r="Q5381" i="6"/>
  <c r="R5525" i="6"/>
  <c r="Q5525" i="6"/>
  <c r="R5218" i="6"/>
  <c r="Q5218" i="6"/>
  <c r="R5362" i="6"/>
  <c r="Q5362" i="6"/>
  <c r="R5506" i="6"/>
  <c r="Q5506" i="6"/>
  <c r="R5367" i="6"/>
  <c r="Q5367" i="6"/>
  <c r="R5511" i="6"/>
  <c r="Q5511" i="6"/>
  <c r="R5843" i="6"/>
  <c r="Q5843" i="6"/>
  <c r="Q5216" i="6"/>
  <c r="R5216" i="6"/>
  <c r="Q5360" i="6"/>
  <c r="R5360" i="6"/>
  <c r="Q5504" i="6"/>
  <c r="R5504" i="6"/>
  <c r="R5836" i="6"/>
  <c r="Q5836" i="6"/>
  <c r="R5293" i="6"/>
  <c r="Q5293" i="6"/>
  <c r="R5437" i="6"/>
  <c r="Q5437" i="6"/>
  <c r="Q5214" i="6"/>
  <c r="R5214" i="6"/>
  <c r="Q5358" i="6"/>
  <c r="R5358" i="6"/>
  <c r="Q5502" i="6"/>
  <c r="R5502" i="6"/>
  <c r="R6105" i="6"/>
  <c r="Q6105" i="6"/>
  <c r="R5284" i="6"/>
  <c r="Q5284" i="6"/>
  <c r="R5428" i="6"/>
  <c r="Q5428" i="6"/>
  <c r="R5572" i="6"/>
  <c r="Q5572" i="6"/>
  <c r="R6004" i="6"/>
  <c r="Q6004" i="6"/>
  <c r="R5709" i="6"/>
  <c r="Q5709" i="6"/>
  <c r="R5853" i="6"/>
  <c r="Q5853" i="6"/>
  <c r="R5997" i="6"/>
  <c r="Q5997" i="6"/>
  <c r="R5630" i="6"/>
  <c r="Q5630" i="6"/>
  <c r="R5774" i="6"/>
  <c r="Q5774" i="6"/>
  <c r="R5918" i="6"/>
  <c r="Q5918" i="6"/>
  <c r="R5599" i="6"/>
  <c r="Q5599" i="6"/>
  <c r="R5743" i="6"/>
  <c r="Q5743" i="6"/>
  <c r="R5887" i="6"/>
  <c r="Q5887" i="6"/>
  <c r="Q6029" i="6"/>
  <c r="R6029" i="6"/>
  <c r="R6453" i="6"/>
  <c r="Q6453" i="6"/>
  <c r="R5688" i="6"/>
  <c r="Q5688" i="6"/>
  <c r="R5832" i="6"/>
  <c r="Q5832" i="6"/>
  <c r="R5976" i="6"/>
  <c r="Q5976" i="6"/>
  <c r="R6295" i="6"/>
  <c r="Q6295" i="6"/>
  <c r="R5633" i="6"/>
  <c r="Q5633" i="6"/>
  <c r="R5777" i="6"/>
  <c r="Q5777" i="6"/>
  <c r="R5921" i="6"/>
  <c r="Q5921" i="6"/>
  <c r="R6852" i="6"/>
  <c r="Q6852" i="6"/>
  <c r="R5698" i="6"/>
  <c r="Q5698" i="6"/>
  <c r="R5842" i="6"/>
  <c r="Q5842" i="6"/>
  <c r="R5986" i="6"/>
  <c r="Q5986" i="6"/>
  <c r="R5667" i="6"/>
  <c r="Q5667" i="6"/>
  <c r="R5811" i="6"/>
  <c r="Q5811" i="6"/>
  <c r="R5955" i="6"/>
  <c r="Q5955" i="6"/>
  <c r="R6261" i="6"/>
  <c r="Q6261" i="6"/>
  <c r="Q5624" i="6"/>
  <c r="R5624" i="6"/>
  <c r="Q5768" i="6"/>
  <c r="R5768" i="6"/>
  <c r="Q5912" i="6"/>
  <c r="R5912" i="6"/>
  <c r="R6103" i="6"/>
  <c r="Q6103" i="6"/>
  <c r="R5569" i="6"/>
  <c r="Q5569" i="6"/>
  <c r="R5713" i="6"/>
  <c r="Q5713" i="6"/>
  <c r="R5857" i="6"/>
  <c r="Q5857" i="6"/>
  <c r="R6001" i="6"/>
  <c r="Q6001" i="6"/>
  <c r="R5634" i="6"/>
  <c r="Q5634" i="6"/>
  <c r="R5778" i="6"/>
  <c r="Q5778" i="6"/>
  <c r="R5922" i="6"/>
  <c r="Q5922" i="6"/>
  <c r="R6062" i="6"/>
  <c r="Q6062" i="6"/>
  <c r="R6206" i="6"/>
  <c r="Q6206" i="6"/>
  <c r="R6350" i="6"/>
  <c r="Q6350" i="6"/>
  <c r="R6494" i="6"/>
  <c r="Q6494" i="6"/>
  <c r="R6156" i="6"/>
  <c r="Q6156" i="6"/>
  <c r="R6300" i="6"/>
  <c r="Q6300" i="6"/>
  <c r="R6444" i="6"/>
  <c r="Q6444" i="6"/>
  <c r="R6703" i="6"/>
  <c r="Q6703" i="6"/>
  <c r="R6089" i="6"/>
  <c r="Q6089" i="6"/>
  <c r="R6233" i="6"/>
  <c r="Q6233" i="6"/>
  <c r="R6377" i="6"/>
  <c r="Q6377" i="6"/>
  <c r="R6518" i="6"/>
  <c r="Q6518" i="6"/>
  <c r="R6046" i="6"/>
  <c r="Q6046" i="6"/>
  <c r="R6190" i="6"/>
  <c r="Q6190" i="6"/>
  <c r="R6334" i="6"/>
  <c r="Q6334" i="6"/>
  <c r="R6478" i="6"/>
  <c r="Q6478" i="6"/>
  <c r="R6123" i="6"/>
  <c r="Q6123" i="6"/>
  <c r="R6267" i="6"/>
  <c r="Q6267" i="6"/>
  <c r="R6411" i="6"/>
  <c r="Q6411" i="6"/>
  <c r="R6068" i="6"/>
  <c r="Q6068" i="6"/>
  <c r="R6212" i="6"/>
  <c r="Q6212" i="6"/>
  <c r="R6356" i="6"/>
  <c r="Q6356" i="6"/>
  <c r="R6500" i="6"/>
  <c r="Q6500" i="6"/>
  <c r="R7013" i="6"/>
  <c r="Q7013" i="6"/>
  <c r="R6145" i="6"/>
  <c r="Q6145" i="6"/>
  <c r="R6289" i="6"/>
  <c r="Q6289" i="6"/>
  <c r="R6433" i="6"/>
  <c r="Q6433" i="6"/>
  <c r="R6684" i="6"/>
  <c r="Q6684" i="6"/>
  <c r="Q6078" i="6"/>
  <c r="R6078" i="6"/>
  <c r="Q6222" i="6"/>
  <c r="R6222" i="6"/>
  <c r="Q6366" i="6"/>
  <c r="R6366" i="6"/>
  <c r="Q6510" i="6"/>
  <c r="R6510" i="6"/>
  <c r="R6131" i="6"/>
  <c r="Q6131" i="6"/>
  <c r="R6275" i="6"/>
  <c r="Q6275" i="6"/>
  <c r="R6419" i="6"/>
  <c r="Q6419" i="6"/>
  <c r="Q6088" i="6"/>
  <c r="R6088" i="6"/>
  <c r="Q6232" i="6"/>
  <c r="R6232" i="6"/>
  <c r="Q6376" i="6"/>
  <c r="R6376" i="6"/>
  <c r="R6535" i="6"/>
  <c r="Q6535" i="6"/>
  <c r="R7157" i="6"/>
  <c r="Q7157" i="6"/>
  <c r="R6665" i="6"/>
  <c r="Q6665" i="6"/>
  <c r="R6809" i="6"/>
  <c r="Q6809" i="6"/>
  <c r="R6538" i="6"/>
  <c r="Q6538" i="6"/>
  <c r="R6682" i="6"/>
  <c r="Q6682" i="6"/>
  <c r="R6826" i="6"/>
  <c r="Q6826" i="6"/>
  <c r="R6989" i="6"/>
  <c r="Q6989" i="6"/>
  <c r="R6567" i="6"/>
  <c r="Q6567" i="6"/>
  <c r="R6711" i="6"/>
  <c r="Q6711" i="6"/>
  <c r="R6855" i="6"/>
  <c r="Q6855" i="6"/>
  <c r="R6536" i="6"/>
  <c r="Q6536" i="6"/>
  <c r="R6680" i="6"/>
  <c r="Q6680" i="6"/>
  <c r="R6824" i="6"/>
  <c r="Q6824" i="6"/>
  <c r="R6996" i="6"/>
  <c r="Q6996" i="6"/>
  <c r="R6673" i="6"/>
  <c r="Q6673" i="6"/>
  <c r="R6817" i="6"/>
  <c r="Q6817" i="6"/>
  <c r="R6522" i="6"/>
  <c r="Q6522" i="6"/>
  <c r="R6666" i="6"/>
  <c r="Q6666" i="6"/>
  <c r="R6810" i="6"/>
  <c r="Q6810" i="6"/>
  <c r="R7140" i="6"/>
  <c r="Q7140" i="6"/>
  <c r="R6623" i="6"/>
  <c r="Q6623" i="6"/>
  <c r="R6767" i="6"/>
  <c r="Q6767" i="6"/>
  <c r="R7025" i="6"/>
  <c r="Q7025" i="6"/>
  <c r="Q6580" i="6"/>
  <c r="R6580" i="6"/>
  <c r="Q6724" i="6"/>
  <c r="R6724" i="6"/>
  <c r="Q6868" i="6"/>
  <c r="R6868" i="6"/>
  <c r="R6597" i="6"/>
  <c r="Q6597" i="6"/>
  <c r="R6741" i="6"/>
  <c r="Q6741" i="6"/>
  <c r="R6885" i="6"/>
  <c r="Q6885" i="6"/>
  <c r="R6626" i="6"/>
  <c r="Q6626" i="6"/>
  <c r="R6770" i="6"/>
  <c r="Q6770" i="6"/>
  <c r="R6917" i="6"/>
  <c r="Q6917" i="6"/>
  <c r="R7200" i="6"/>
  <c r="Q7200" i="6"/>
  <c r="R7018" i="6"/>
  <c r="Q7018" i="6"/>
  <c r="R7162" i="6"/>
  <c r="Q7162" i="6"/>
  <c r="R7462" i="6"/>
  <c r="Q7462" i="6"/>
  <c r="R6939" i="6"/>
  <c r="Q6939" i="6"/>
  <c r="R7083" i="6"/>
  <c r="Q7083" i="6"/>
  <c r="R7227" i="6"/>
  <c r="Q7227" i="6"/>
  <c r="R7004" i="6"/>
  <c r="Q7004" i="6"/>
  <c r="R7148" i="6"/>
  <c r="Q7148" i="6"/>
  <c r="R6961" i="6"/>
  <c r="Q6961" i="6"/>
  <c r="R7105" i="6"/>
  <c r="Q7105" i="6"/>
  <c r="R7313" i="6"/>
  <c r="Q7313" i="6"/>
  <c r="Q6906" i="6"/>
  <c r="R6906" i="6"/>
  <c r="R7050" i="6"/>
  <c r="Q7050" i="6"/>
  <c r="R7194" i="6"/>
  <c r="Q7194" i="6"/>
  <c r="R7558" i="6"/>
  <c r="Q7558" i="6"/>
  <c r="R6959" i="6"/>
  <c r="Q6959" i="6"/>
  <c r="R7103" i="6"/>
  <c r="Q7103" i="6"/>
  <c r="Q7247" i="6"/>
  <c r="R7247" i="6"/>
  <c r="R7000" i="6"/>
  <c r="Q7000" i="6"/>
  <c r="R7144" i="6"/>
  <c r="Q7144" i="6"/>
  <c r="R7294" i="6"/>
  <c r="Q7294" i="6"/>
  <c r="Q7137" i="6"/>
  <c r="R7137" i="6"/>
  <c r="R7289" i="6"/>
  <c r="Q7289" i="6"/>
  <c r="R6902" i="6"/>
  <c r="Q6902" i="6"/>
  <c r="R7046" i="6"/>
  <c r="Q7046" i="6"/>
  <c r="R7190" i="6"/>
  <c r="Q7190" i="6"/>
  <c r="R7438" i="6"/>
  <c r="Q7438" i="6"/>
  <c r="R6931" i="6"/>
  <c r="Q6931" i="6"/>
  <c r="R7075" i="6"/>
  <c r="Q7075" i="6"/>
  <c r="R7219" i="6"/>
  <c r="Q7219" i="6"/>
  <c r="R7323" i="6"/>
  <c r="Q7323" i="6"/>
  <c r="R7467" i="6"/>
  <c r="Q7467" i="6"/>
  <c r="R7611" i="6"/>
  <c r="Q7611" i="6"/>
  <c r="Q7256" i="6"/>
  <c r="R7256" i="6"/>
  <c r="R7400" i="6"/>
  <c r="Q7400" i="6"/>
  <c r="R7544" i="6"/>
  <c r="Q7544" i="6"/>
  <c r="R7675" i="6"/>
  <c r="Q7675" i="6"/>
  <c r="R7393" i="6"/>
  <c r="Q7393" i="6"/>
  <c r="R7537" i="6"/>
  <c r="Q7537" i="6"/>
  <c r="R7876" i="6"/>
  <c r="Q7876" i="6"/>
  <c r="R7362" i="6"/>
  <c r="Q7362" i="6"/>
  <c r="R7506" i="6"/>
  <c r="Q7506" i="6"/>
  <c r="Q7672" i="6"/>
  <c r="R7672" i="6"/>
  <c r="R7355" i="6"/>
  <c r="Q7355" i="6"/>
  <c r="R7499" i="6"/>
  <c r="Q7499" i="6"/>
  <c r="R7668" i="6"/>
  <c r="Q7668" i="6"/>
  <c r="R7288" i="6"/>
  <c r="Q7288" i="6"/>
  <c r="R7432" i="6"/>
  <c r="Q7432" i="6"/>
  <c r="R7576" i="6"/>
  <c r="Q7576" i="6"/>
  <c r="R7305" i="6"/>
  <c r="Q7305" i="6"/>
  <c r="R7449" i="6"/>
  <c r="Q7449" i="6"/>
  <c r="R7593" i="6"/>
  <c r="Q7593" i="6"/>
  <c r="R7972" i="6"/>
  <c r="Q7972" i="6"/>
  <c r="Q7382" i="6"/>
  <c r="R7382" i="6"/>
  <c r="Q7526" i="6"/>
  <c r="R7526" i="6"/>
  <c r="R7665" i="6"/>
  <c r="Q7665" i="6"/>
  <c r="R7303" i="6"/>
  <c r="Q7303" i="6"/>
  <c r="R7447" i="6"/>
  <c r="Q7447" i="6"/>
  <c r="R7591" i="6"/>
  <c r="Q7591" i="6"/>
  <c r="R7749" i="6"/>
  <c r="Q7749" i="6"/>
  <c r="R7320" i="6"/>
  <c r="Q7320" i="6"/>
  <c r="R7464" i="6"/>
  <c r="Q7464" i="6"/>
  <c r="R7608" i="6"/>
  <c r="Q7608" i="6"/>
  <c r="R7706" i="6"/>
  <c r="Q7706" i="6"/>
  <c r="R7850" i="6"/>
  <c r="Q7850" i="6"/>
  <c r="R7994" i="6"/>
  <c r="Q7994" i="6"/>
  <c r="R7807" i="6"/>
  <c r="Q7807" i="6"/>
  <c r="R7951" i="6"/>
  <c r="Q7951" i="6"/>
  <c r="R8319" i="6"/>
  <c r="Q8319" i="6"/>
  <c r="R7800" i="6"/>
  <c r="Q7800" i="6"/>
  <c r="R7944" i="6"/>
  <c r="Q7944" i="6"/>
  <c r="R8240" i="6"/>
  <c r="Q8240" i="6"/>
  <c r="R7757" i="6"/>
  <c r="Q7757" i="6"/>
  <c r="R7901" i="6"/>
  <c r="Q7901" i="6"/>
  <c r="R7690" i="6"/>
  <c r="Q7690" i="6"/>
  <c r="R7834" i="6"/>
  <c r="Q7834" i="6"/>
  <c r="R7978" i="6"/>
  <c r="Q7978" i="6"/>
  <c r="R7755" i="6"/>
  <c r="Q7755" i="6"/>
  <c r="R7899" i="6"/>
  <c r="Q7899" i="6"/>
  <c r="R8127" i="6"/>
  <c r="Q8127" i="6"/>
  <c r="Q7700" i="6"/>
  <c r="R7700" i="6"/>
  <c r="R7844" i="6"/>
  <c r="Q7844" i="6"/>
  <c r="R7988" i="6"/>
  <c r="Q7988" i="6"/>
  <c r="R8408" i="6"/>
  <c r="Q8408" i="6"/>
  <c r="R7777" i="6"/>
  <c r="Q7777" i="6"/>
  <c r="Q7921" i="6"/>
  <c r="R7921" i="6"/>
  <c r="R7710" i="6"/>
  <c r="Q7710" i="6"/>
  <c r="R7854" i="6"/>
  <c r="Q7854" i="6"/>
  <c r="R8488" i="6"/>
  <c r="Q8488" i="6"/>
  <c r="R7907" i="6"/>
  <c r="Q7907" i="6"/>
  <c r="R8151" i="6"/>
  <c r="Q8151" i="6"/>
  <c r="R8041" i="6"/>
  <c r="Q8041" i="6"/>
  <c r="R8185" i="6"/>
  <c r="Q8185" i="6"/>
  <c r="R8329" i="6"/>
  <c r="Q8329" i="6"/>
  <c r="R8022" i="6"/>
  <c r="Q8022" i="6"/>
  <c r="R8166" i="6"/>
  <c r="Q8166" i="6"/>
  <c r="R8310" i="6"/>
  <c r="Q8310" i="6"/>
  <c r="R8483" i="6"/>
  <c r="Q8483" i="6"/>
  <c r="R8099" i="6"/>
  <c r="Q8099" i="6"/>
  <c r="R8243" i="6"/>
  <c r="Q8243" i="6"/>
  <c r="R8387" i="6"/>
  <c r="Q8387" i="6"/>
  <c r="R8020" i="6"/>
  <c r="Q8020" i="6"/>
  <c r="R8164" i="6"/>
  <c r="Q8164" i="6"/>
  <c r="R8308" i="6"/>
  <c r="Q8308" i="6"/>
  <c r="R8001" i="6"/>
  <c r="Q8001" i="6"/>
  <c r="R8145" i="6"/>
  <c r="Q8145" i="6"/>
  <c r="R8289" i="6"/>
  <c r="Q8289" i="6"/>
  <c r="R8433" i="6"/>
  <c r="Q8433" i="6"/>
  <c r="R8138" i="6"/>
  <c r="Q8138" i="6"/>
  <c r="R8282" i="6"/>
  <c r="Q8282" i="6"/>
  <c r="R8426" i="6"/>
  <c r="Q8426" i="6"/>
  <c r="R8047" i="6"/>
  <c r="Q8047" i="6"/>
  <c r="R8191" i="6"/>
  <c r="Q8191" i="6"/>
  <c r="R8335" i="6"/>
  <c r="Q8335" i="6"/>
  <c r="R8500" i="6"/>
  <c r="Q8500" i="6"/>
  <c r="Q8088" i="6"/>
  <c r="R8088" i="6"/>
  <c r="Q8232" i="6"/>
  <c r="R8232" i="6"/>
  <c r="Q8376" i="6"/>
  <c r="R8376" i="6"/>
  <c r="Q8057" i="6"/>
  <c r="R8057" i="6"/>
  <c r="Q8201" i="6"/>
  <c r="R8201" i="6"/>
  <c r="Q8345" i="6"/>
  <c r="R8345" i="6"/>
  <c r="R8038" i="6"/>
  <c r="Q8038" i="6"/>
  <c r="R8182" i="6"/>
  <c r="Q8182" i="6"/>
  <c r="R8326" i="6"/>
  <c r="Q8326" i="6"/>
  <c r="R8567" i="6"/>
  <c r="Q8567" i="6"/>
  <c r="R8577" i="6"/>
  <c r="Q8577" i="6"/>
  <c r="R8450" i="6"/>
  <c r="Q8450" i="6"/>
  <c r="R8594" i="6"/>
  <c r="Q8594" i="6"/>
  <c r="R8479" i="6"/>
  <c r="Q8479" i="6"/>
  <c r="Q8633" i="6"/>
  <c r="R8633" i="6"/>
  <c r="R8604" i="6"/>
  <c r="Q8604" i="6"/>
  <c r="R8561" i="6"/>
  <c r="Q8561" i="6"/>
  <c r="R8446" i="6"/>
  <c r="Q8446" i="6"/>
  <c r="R8590" i="6"/>
  <c r="Q8590" i="6"/>
  <c r="R8475" i="6"/>
  <c r="Q8475" i="6"/>
  <c r="R8619" i="6"/>
  <c r="Q8619" i="6"/>
  <c r="Q8564" i="6"/>
  <c r="R8564" i="6"/>
  <c r="R8533" i="6"/>
  <c r="Q8533" i="6"/>
  <c r="R8815" i="6"/>
  <c r="Q8815" i="6"/>
  <c r="R8574" i="6"/>
  <c r="Q8574" i="6"/>
  <c r="Q8967" i="6"/>
  <c r="R8967" i="6"/>
  <c r="R8760" i="6"/>
  <c r="Q8760" i="6"/>
  <c r="R9126" i="6"/>
  <c r="Q9126" i="6"/>
  <c r="R8758" i="6"/>
  <c r="Q8758" i="6"/>
  <c r="R8655" i="6"/>
  <c r="Q8655" i="6"/>
  <c r="R8799" i="6"/>
  <c r="Q8799" i="6"/>
  <c r="R8696" i="6"/>
  <c r="Q8696" i="6"/>
  <c r="R8838" i="6"/>
  <c r="Q8838" i="6"/>
  <c r="R8713" i="6"/>
  <c r="Q8713" i="6"/>
  <c r="R8884" i="6"/>
  <c r="Q8884" i="6"/>
  <c r="R8718" i="6"/>
  <c r="Q8718" i="6"/>
  <c r="R8908" i="6"/>
  <c r="Q8908" i="6"/>
  <c r="R8723" i="6"/>
  <c r="Q8723" i="6"/>
  <c r="Q8644" i="6"/>
  <c r="R8644" i="6"/>
  <c r="Q8788" i="6"/>
  <c r="R8788" i="6"/>
  <c r="R8649" i="6"/>
  <c r="Q8649" i="6"/>
  <c r="R8793" i="6"/>
  <c r="Q8793" i="6"/>
  <c r="Q8678" i="6"/>
  <c r="R8678" i="6"/>
  <c r="Q8822" i="6"/>
  <c r="R8822" i="6"/>
  <c r="Q9399" i="6"/>
  <c r="R9399" i="6"/>
  <c r="R8998" i="6"/>
  <c r="Q8998" i="6"/>
  <c r="R8910" i="6"/>
  <c r="Q8910" i="6"/>
  <c r="R8891" i="6"/>
  <c r="Q8891" i="6"/>
  <c r="R9018" i="6"/>
  <c r="Q9018" i="6"/>
  <c r="Q9473" i="6"/>
  <c r="R9473" i="6"/>
  <c r="Q9493" i="6"/>
  <c r="R9493" i="6"/>
  <c r="R9002" i="6"/>
  <c r="Q9002" i="6"/>
  <c r="Q9244" i="6"/>
  <c r="R9244" i="6"/>
  <c r="Q9008" i="6"/>
  <c r="R9008" i="6"/>
  <c r="R8911" i="6"/>
  <c r="Q8911" i="6"/>
  <c r="R9064" i="6"/>
  <c r="Q9064" i="6"/>
  <c r="Q8928" i="6"/>
  <c r="R8928" i="6"/>
  <c r="Q9264" i="6"/>
  <c r="R9264" i="6"/>
  <c r="R9000" i="6"/>
  <c r="Q9000" i="6"/>
  <c r="Q8854" i="6"/>
  <c r="R8854" i="6"/>
  <c r="R9006" i="6"/>
  <c r="Q9006" i="6"/>
  <c r="R9414" i="6"/>
  <c r="Q9414" i="6"/>
  <c r="R9500" i="6"/>
  <c r="Q9500" i="6"/>
  <c r="Q9372" i="6"/>
  <c r="R9372" i="6"/>
  <c r="R9392" i="6"/>
  <c r="Q9392" i="6"/>
  <c r="R9112" i="6"/>
  <c r="Q9112" i="6"/>
  <c r="R9042" i="6"/>
  <c r="Q9042" i="6"/>
  <c r="Q9201" i="6"/>
  <c r="R9201" i="6"/>
  <c r="Q9095" i="6"/>
  <c r="R9095" i="6"/>
  <c r="R9421" i="6"/>
  <c r="Q9421" i="6"/>
  <c r="Q9068" i="6"/>
  <c r="R9068" i="6"/>
  <c r="Q9509" i="6"/>
  <c r="R9509" i="6"/>
  <c r="Q9174" i="6"/>
  <c r="R9174" i="6"/>
  <c r="R9477" i="6"/>
  <c r="Q9477" i="6"/>
  <c r="R9307" i="6"/>
  <c r="Q9307" i="6"/>
  <c r="R9151" i="6"/>
  <c r="Q9151" i="6"/>
  <c r="R9405" i="6"/>
  <c r="Q9405" i="6"/>
  <c r="R9191" i="6"/>
  <c r="Q9191" i="6"/>
  <c r="Q9508" i="6"/>
  <c r="R9508" i="6"/>
  <c r="Q9225" i="6"/>
  <c r="R9225" i="6"/>
  <c r="Q9241" i="6"/>
  <c r="R9241" i="6"/>
  <c r="R9200" i="6"/>
  <c r="Q9200" i="6"/>
  <c r="R9299" i="6"/>
  <c r="Q9299" i="6"/>
  <c r="R9242" i="6"/>
  <c r="Q9242" i="6"/>
  <c r="R9453" i="6"/>
  <c r="Q9453" i="6"/>
  <c r="R9025" i="6"/>
  <c r="Q9025" i="6"/>
  <c r="R9145" i="6"/>
  <c r="Q9145" i="6"/>
  <c r="R9329" i="6"/>
  <c r="Q9329" i="6"/>
  <c r="R9295" i="6"/>
  <c r="Q9295" i="6"/>
  <c r="R9439" i="6"/>
  <c r="Q9439" i="6"/>
  <c r="R9245" i="6"/>
  <c r="Q9245" i="6"/>
  <c r="R9353" i="6"/>
  <c r="Q9353" i="6"/>
  <c r="Q9465" i="6"/>
  <c r="R9465" i="6"/>
  <c r="Q9142" i="6"/>
  <c r="R9142" i="6"/>
  <c r="Q9286" i="6"/>
  <c r="R9286" i="6"/>
  <c r="Q9430" i="6"/>
  <c r="R9430" i="6"/>
  <c r="R9502" i="6"/>
  <c r="Q9502" i="6"/>
  <c r="R733" i="6"/>
  <c r="Q733" i="6"/>
  <c r="R466" i="6"/>
  <c r="Q466" i="6"/>
  <c r="R394" i="6"/>
  <c r="Q394" i="6"/>
  <c r="R322" i="6"/>
  <c r="Q322" i="6"/>
  <c r="R250" i="6"/>
  <c r="Q250" i="6"/>
  <c r="R178" i="6"/>
  <c r="Q178" i="6"/>
  <c r="Q106" i="6"/>
  <c r="R106" i="6"/>
  <c r="R34" i="6"/>
  <c r="Q34" i="6"/>
  <c r="R563" i="6"/>
  <c r="Q563" i="6"/>
  <c r="Q225" i="6"/>
  <c r="R225" i="6"/>
  <c r="R1581" i="6"/>
  <c r="Q1581" i="6"/>
  <c r="Q600" i="6"/>
  <c r="R600" i="6"/>
  <c r="R461" i="6"/>
  <c r="Q461" i="6"/>
  <c r="R389" i="6"/>
  <c r="Q389" i="6"/>
  <c r="R317" i="6"/>
  <c r="Q317" i="6"/>
  <c r="R245" i="6"/>
  <c r="Q245" i="6"/>
  <c r="R173" i="6"/>
  <c r="Q173" i="6"/>
  <c r="R101" i="6"/>
  <c r="Q101" i="6"/>
  <c r="R29" i="6"/>
  <c r="Q29" i="6"/>
  <c r="R456" i="6"/>
  <c r="Q456" i="6"/>
  <c r="R384" i="6"/>
  <c r="Q384" i="6"/>
  <c r="R312" i="6"/>
  <c r="Q312" i="6"/>
  <c r="R240" i="6"/>
  <c r="Q240" i="6"/>
  <c r="R168" i="6"/>
  <c r="Q168" i="6"/>
  <c r="R96" i="6"/>
  <c r="Q96" i="6"/>
  <c r="R24" i="6"/>
  <c r="Q24" i="6"/>
  <c r="Q429" i="6"/>
  <c r="R429" i="6"/>
  <c r="Q246" i="6"/>
  <c r="R246" i="6"/>
  <c r="R260" i="6"/>
  <c r="Q260" i="6"/>
  <c r="R508" i="6"/>
  <c r="Q508" i="6"/>
  <c r="R825" i="6"/>
  <c r="Q825" i="6"/>
  <c r="R854" i="6"/>
  <c r="Q854" i="6"/>
  <c r="R852" i="6"/>
  <c r="Q852" i="6"/>
  <c r="R1737" i="6"/>
  <c r="Q1737" i="6"/>
  <c r="R560" i="6"/>
  <c r="Q560" i="6"/>
  <c r="R1454" i="6"/>
  <c r="Q1454" i="6"/>
  <c r="R1591" i="6"/>
  <c r="Q1591" i="6"/>
  <c r="R1716" i="6"/>
  <c r="Q1716" i="6"/>
  <c r="R1973" i="6"/>
  <c r="Q1973" i="6"/>
  <c r="R2583" i="6"/>
  <c r="Q2583" i="6"/>
  <c r="R1484" i="6"/>
  <c r="Q1484" i="6"/>
  <c r="Q1861" i="6"/>
  <c r="R1861" i="6"/>
  <c r="R2163" i="6"/>
  <c r="Q2163" i="6"/>
  <c r="R1955" i="6"/>
  <c r="Q1955" i="6"/>
  <c r="R2485" i="6"/>
  <c r="Q2485" i="6"/>
  <c r="R2490" i="6"/>
  <c r="Q2490" i="6"/>
  <c r="R2639" i="6"/>
  <c r="Q2639" i="6"/>
  <c r="R2908" i="6"/>
  <c r="Q2908" i="6"/>
  <c r="R3634" i="6"/>
  <c r="Q3634" i="6"/>
  <c r="R2299" i="6"/>
  <c r="Q2299" i="6"/>
  <c r="Q2448" i="6"/>
  <c r="R2448" i="6"/>
  <c r="R2441" i="6"/>
  <c r="Q2441" i="6"/>
  <c r="R2458" i="6"/>
  <c r="Q2458" i="6"/>
  <c r="R3759" i="6"/>
  <c r="Q3759" i="6"/>
  <c r="R3037" i="6"/>
  <c r="Q3037" i="6"/>
  <c r="R3042" i="6"/>
  <c r="Q3042" i="6"/>
  <c r="R3167" i="6"/>
  <c r="Q3167" i="6"/>
  <c r="R3244" i="6"/>
  <c r="Q3244" i="6"/>
  <c r="R3513" i="6"/>
  <c r="Q3513" i="6"/>
  <c r="R3518" i="6"/>
  <c r="Q3518" i="6"/>
  <c r="Q3499" i="6"/>
  <c r="R3499" i="6"/>
  <c r="R2957" i="6"/>
  <c r="Q2957" i="6"/>
  <c r="R3884" i="6"/>
  <c r="Q3884" i="6"/>
  <c r="Q3930" i="6"/>
  <c r="R3930" i="6"/>
  <c r="R4132" i="6"/>
  <c r="Q4132" i="6"/>
  <c r="R4106" i="6"/>
  <c r="Q4106" i="6"/>
  <c r="R4188" i="6"/>
  <c r="Q4188" i="6"/>
  <c r="R5124" i="6"/>
  <c r="Q5124" i="6"/>
  <c r="R5153" i="6"/>
  <c r="Q5153" i="6"/>
  <c r="R4383" i="6"/>
  <c r="Q4383" i="6"/>
  <c r="R4400" i="6"/>
  <c r="Q4400" i="6"/>
  <c r="R4885" i="6"/>
  <c r="Q4885" i="6"/>
  <c r="R4391" i="6"/>
  <c r="Q4391" i="6"/>
  <c r="Q4624" i="6"/>
  <c r="R4624" i="6"/>
  <c r="R4857" i="6"/>
  <c r="Q4857" i="6"/>
  <c r="R4862" i="6"/>
  <c r="Q4862" i="6"/>
  <c r="R5999" i="6"/>
  <c r="Q5999" i="6"/>
  <c r="R5434" i="6"/>
  <c r="Q5434" i="6"/>
  <c r="R5221" i="6"/>
  <c r="Q5221" i="6"/>
  <c r="R5500" i="6"/>
  <c r="Q5500" i="6"/>
  <c r="R5702" i="6"/>
  <c r="Q5702" i="6"/>
  <c r="R5904" i="6"/>
  <c r="Q5904" i="6"/>
  <c r="R5849" i="6"/>
  <c r="Q5849" i="6"/>
  <c r="R5883" i="6"/>
  <c r="Q5883" i="6"/>
  <c r="R5785" i="6"/>
  <c r="Q5785" i="6"/>
  <c r="R6084" i="6"/>
  <c r="Q6084" i="6"/>
  <c r="R6732" i="6"/>
  <c r="Q6732" i="6"/>
  <c r="R6284" i="6"/>
  <c r="Q6284" i="6"/>
  <c r="Q6150" i="6"/>
  <c r="R6150" i="6"/>
  <c r="R6491" i="6"/>
  <c r="Q6491" i="6"/>
  <c r="R6610" i="6"/>
  <c r="Q6610" i="6"/>
  <c r="R6752" i="6"/>
  <c r="Q6752" i="6"/>
  <c r="R6551" i="6"/>
  <c r="Q6551" i="6"/>
  <c r="R6554" i="6"/>
  <c r="Q6554" i="6"/>
  <c r="R7888" i="6"/>
  <c r="Q7888" i="6"/>
  <c r="R7529" i="6"/>
  <c r="Q7529" i="6"/>
  <c r="R6928" i="6"/>
  <c r="Q6928" i="6"/>
  <c r="R7147" i="6"/>
  <c r="Q7147" i="6"/>
  <c r="R7616" i="6"/>
  <c r="Q7616" i="6"/>
  <c r="R7571" i="6"/>
  <c r="Q7571" i="6"/>
  <c r="Q7310" i="6"/>
  <c r="R7310" i="6"/>
  <c r="R7392" i="6"/>
  <c r="Q7392" i="6"/>
  <c r="R7728" i="6"/>
  <c r="Q7728" i="6"/>
  <c r="R7683" i="6"/>
  <c r="Q7683" i="6"/>
  <c r="R7782" i="6"/>
  <c r="Q7782" i="6"/>
  <c r="R8401" i="6"/>
  <c r="Q8401" i="6"/>
  <c r="R8236" i="6"/>
  <c r="Q8236" i="6"/>
  <c r="R8615" i="6"/>
  <c r="Q8615" i="6"/>
  <c r="Q8129" i="6"/>
  <c r="R8129" i="6"/>
  <c r="R8505" i="6"/>
  <c r="Q8505" i="6"/>
  <c r="R8647" i="6"/>
  <c r="Q8647" i="6"/>
  <c r="R8605" i="6"/>
  <c r="Q8605" i="6"/>
  <c r="R8768" i="6"/>
  <c r="Q8768" i="6"/>
  <c r="R8651" i="6"/>
  <c r="Q8651" i="6"/>
  <c r="R8929" i="6"/>
  <c r="Q8929" i="6"/>
  <c r="R8906" i="6"/>
  <c r="Q8906" i="6"/>
  <c r="R9141" i="6"/>
  <c r="Q9141" i="6"/>
  <c r="Q9229" i="6"/>
  <c r="R9229" i="6"/>
  <c r="R9116" i="6"/>
  <c r="Q9116" i="6"/>
  <c r="Q9472" i="6"/>
  <c r="R9472" i="6"/>
  <c r="R9294" i="6"/>
  <c r="Q9294" i="6"/>
  <c r="R358" i="6"/>
  <c r="Q358" i="6"/>
  <c r="Q528" i="6"/>
  <c r="R528" i="6"/>
  <c r="R333" i="6"/>
  <c r="Q333" i="6"/>
  <c r="R256" i="6"/>
  <c r="Q256" i="6"/>
  <c r="R1177" i="6"/>
  <c r="Q1177" i="6"/>
  <c r="R611" i="6"/>
  <c r="Q611" i="6"/>
  <c r="Q155" i="6"/>
  <c r="R155" i="6"/>
  <c r="Q21" i="6"/>
  <c r="R21" i="6"/>
  <c r="R409" i="6"/>
  <c r="Q409" i="6"/>
  <c r="R2384" i="6"/>
  <c r="Q2384" i="6"/>
  <c r="R436" i="6"/>
  <c r="Q436" i="6"/>
  <c r="R364" i="6"/>
  <c r="Q364" i="6"/>
  <c r="R292" i="6"/>
  <c r="Q292" i="6"/>
  <c r="R220" i="6"/>
  <c r="Q220" i="6"/>
  <c r="R148" i="6"/>
  <c r="Q148" i="6"/>
  <c r="R76" i="6"/>
  <c r="Q76" i="6"/>
  <c r="R4" i="6"/>
  <c r="Q4" i="6"/>
  <c r="R1300" i="6"/>
  <c r="Q1300" i="6"/>
  <c r="R1105" i="6"/>
  <c r="Q1105" i="6"/>
  <c r="R961" i="6"/>
  <c r="Q961" i="6"/>
  <c r="Q807" i="6"/>
  <c r="R807" i="6"/>
  <c r="Q699" i="6"/>
  <c r="R699" i="6"/>
  <c r="Q479" i="6"/>
  <c r="R479" i="6"/>
  <c r="Q407" i="6"/>
  <c r="R407" i="6"/>
  <c r="Q335" i="6"/>
  <c r="R335" i="6"/>
  <c r="Q263" i="6"/>
  <c r="R263" i="6"/>
  <c r="Q191" i="6"/>
  <c r="R191" i="6"/>
  <c r="Q119" i="6"/>
  <c r="R119" i="6"/>
  <c r="R47" i="6"/>
  <c r="Q47" i="6"/>
  <c r="R635" i="6"/>
  <c r="Q635" i="6"/>
  <c r="R223" i="6"/>
  <c r="Q223" i="6"/>
  <c r="Q405" i="6"/>
  <c r="R405" i="6"/>
  <c r="R750" i="6"/>
  <c r="Q750" i="6"/>
  <c r="R151" i="6"/>
  <c r="Q151" i="6"/>
  <c r="R1509" i="6"/>
  <c r="Q1509" i="6"/>
  <c r="R1146" i="6"/>
  <c r="Q1146" i="6"/>
  <c r="R1002" i="6"/>
  <c r="Q1002" i="6"/>
  <c r="R858" i="6"/>
  <c r="Q858" i="6"/>
  <c r="Q552" i="6"/>
  <c r="R552" i="6"/>
  <c r="R445" i="6"/>
  <c r="Q445" i="6"/>
  <c r="R373" i="6"/>
  <c r="Q373" i="6"/>
  <c r="R301" i="6"/>
  <c r="Q301" i="6"/>
  <c r="R229" i="6"/>
  <c r="Q229" i="6"/>
  <c r="R157" i="6"/>
  <c r="Q157" i="6"/>
  <c r="R85" i="6"/>
  <c r="Q85" i="6"/>
  <c r="R13" i="6"/>
  <c r="Q13" i="6"/>
  <c r="R439" i="6"/>
  <c r="Q439" i="6"/>
  <c r="R7" i="6"/>
  <c r="Q7" i="6"/>
  <c r="R249" i="6"/>
  <c r="Q249" i="6"/>
  <c r="R1127" i="6"/>
  <c r="Q1127" i="6"/>
  <c r="R983" i="6"/>
  <c r="Q983" i="6"/>
  <c r="R839" i="6"/>
  <c r="Q839" i="6"/>
  <c r="R237" i="6"/>
  <c r="Q237" i="6"/>
  <c r="R759" i="6"/>
  <c r="Q759" i="6"/>
  <c r="R651" i="6"/>
  <c r="Q651" i="6"/>
  <c r="R592" i="6"/>
  <c r="Q592" i="6"/>
  <c r="R736" i="6"/>
  <c r="Q736" i="6"/>
  <c r="R880" i="6"/>
  <c r="Q880" i="6"/>
  <c r="R1024" i="6"/>
  <c r="Q1024" i="6"/>
  <c r="R1168" i="6"/>
  <c r="Q1168" i="6"/>
  <c r="R1648" i="6"/>
  <c r="Q1648" i="6"/>
  <c r="R2080" i="6"/>
  <c r="Q2080" i="6"/>
  <c r="Q621" i="6"/>
  <c r="R621" i="6"/>
  <c r="R765" i="6"/>
  <c r="Q765" i="6"/>
  <c r="R909" i="6"/>
  <c r="Q909" i="6"/>
  <c r="R1053" i="6"/>
  <c r="Q1053" i="6"/>
  <c r="R1197" i="6"/>
  <c r="Q1197" i="6"/>
  <c r="R1713" i="6"/>
  <c r="Q1713" i="6"/>
  <c r="R506" i="6"/>
  <c r="Q506" i="6"/>
  <c r="R650" i="6"/>
  <c r="Q650" i="6"/>
  <c r="R794" i="6"/>
  <c r="Q794" i="6"/>
  <c r="R938" i="6"/>
  <c r="Q938" i="6"/>
  <c r="R1082" i="6"/>
  <c r="Q1082" i="6"/>
  <c r="R499" i="6"/>
  <c r="Q499" i="6"/>
  <c r="R643" i="6"/>
  <c r="Q643" i="6"/>
  <c r="R787" i="6"/>
  <c r="Q787" i="6"/>
  <c r="R931" i="6"/>
  <c r="Q931" i="6"/>
  <c r="R1075" i="6"/>
  <c r="Q1075" i="6"/>
  <c r="Q648" i="6"/>
  <c r="R648" i="6"/>
  <c r="Q792" i="6"/>
  <c r="R792" i="6"/>
  <c r="R936" i="6"/>
  <c r="Q936" i="6"/>
  <c r="R1080" i="6"/>
  <c r="Q1080" i="6"/>
  <c r="R1348" i="6"/>
  <c r="Q1348" i="6"/>
  <c r="R1780" i="6"/>
  <c r="Q1780" i="6"/>
  <c r="R533" i="6"/>
  <c r="Q533" i="6"/>
  <c r="R677" i="6"/>
  <c r="Q677" i="6"/>
  <c r="R821" i="6"/>
  <c r="Q821" i="6"/>
  <c r="R965" i="6"/>
  <c r="Q965" i="6"/>
  <c r="R1109" i="6"/>
  <c r="Q1109" i="6"/>
  <c r="Q1261" i="6"/>
  <c r="R1261" i="6"/>
  <c r="R1557" i="6"/>
  <c r="Q1557" i="6"/>
  <c r="R1989" i="6"/>
  <c r="Q1989" i="6"/>
  <c r="Q610" i="6"/>
  <c r="R610" i="6"/>
  <c r="Q754" i="6"/>
  <c r="R754" i="6"/>
  <c r="Q898" i="6"/>
  <c r="R898" i="6"/>
  <c r="Q1042" i="6"/>
  <c r="R1042" i="6"/>
  <c r="Q1186" i="6"/>
  <c r="R1186" i="6"/>
  <c r="R939" i="6"/>
  <c r="Q939" i="6"/>
  <c r="R1083" i="6"/>
  <c r="Q1083" i="6"/>
  <c r="Q500" i="6"/>
  <c r="R500" i="6"/>
  <c r="R644" i="6"/>
  <c r="Q644" i="6"/>
  <c r="R788" i="6"/>
  <c r="Q788" i="6"/>
  <c r="R932" i="6"/>
  <c r="Q932" i="6"/>
  <c r="R1076" i="6"/>
  <c r="Q1076" i="6"/>
  <c r="R1336" i="6"/>
  <c r="Q1336" i="6"/>
  <c r="R1768" i="6"/>
  <c r="Q1768" i="6"/>
  <c r="R1250" i="6"/>
  <c r="Q1250" i="6"/>
  <c r="R1394" i="6"/>
  <c r="Q1394" i="6"/>
  <c r="R1538" i="6"/>
  <c r="Q1538" i="6"/>
  <c r="R1682" i="6"/>
  <c r="Q1682" i="6"/>
  <c r="R1826" i="6"/>
  <c r="Q1826" i="6"/>
  <c r="R1970" i="6"/>
  <c r="Q1970" i="6"/>
  <c r="R2175" i="6"/>
  <c r="Q2175" i="6"/>
  <c r="R2607" i="6"/>
  <c r="Q2607" i="6"/>
  <c r="R1243" i="6"/>
  <c r="Q1243" i="6"/>
  <c r="R1387" i="6"/>
  <c r="Q1387" i="6"/>
  <c r="R1531" i="6"/>
  <c r="Q1531" i="6"/>
  <c r="R1675" i="6"/>
  <c r="Q1675" i="6"/>
  <c r="R1819" i="6"/>
  <c r="Q1819" i="6"/>
  <c r="R1963" i="6"/>
  <c r="Q1963" i="6"/>
  <c r="R1224" i="6"/>
  <c r="Q1224" i="6"/>
  <c r="R1368" i="6"/>
  <c r="Q1368" i="6"/>
  <c r="R1512" i="6"/>
  <c r="Q1512" i="6"/>
  <c r="R1656" i="6"/>
  <c r="Q1656" i="6"/>
  <c r="R1800" i="6"/>
  <c r="Q1800" i="6"/>
  <c r="R1944" i="6"/>
  <c r="Q1944" i="6"/>
  <c r="R2088" i="6"/>
  <c r="Q2088" i="6"/>
  <c r="R1337" i="6"/>
  <c r="Q1337" i="6"/>
  <c r="R1481" i="6"/>
  <c r="Q1481" i="6"/>
  <c r="R1625" i="6"/>
  <c r="Q1625" i="6"/>
  <c r="R1769" i="6"/>
  <c r="Q1769" i="6"/>
  <c r="R1913" i="6"/>
  <c r="Q1913" i="6"/>
  <c r="R2057" i="6"/>
  <c r="Q2057" i="6"/>
  <c r="Q1318" i="6"/>
  <c r="R1318" i="6"/>
  <c r="R1462" i="6"/>
  <c r="Q1462" i="6"/>
  <c r="R1606" i="6"/>
  <c r="Q1606" i="6"/>
  <c r="R1750" i="6"/>
  <c r="Q1750" i="6"/>
  <c r="R1894" i="6"/>
  <c r="Q1894" i="6"/>
  <c r="R2038" i="6"/>
  <c r="Q2038" i="6"/>
  <c r="R2403" i="6"/>
  <c r="Q2403" i="6"/>
  <c r="R2835" i="6"/>
  <c r="Q2835" i="6"/>
  <c r="R1311" i="6"/>
  <c r="Q1311" i="6"/>
  <c r="R1455" i="6"/>
  <c r="Q1455" i="6"/>
  <c r="R1599" i="6"/>
  <c r="Q1599" i="6"/>
  <c r="R1743" i="6"/>
  <c r="Q1743" i="6"/>
  <c r="R1887" i="6"/>
  <c r="Q1887" i="6"/>
  <c r="R2031" i="6"/>
  <c r="Q2031" i="6"/>
  <c r="R1280" i="6"/>
  <c r="Q1280" i="6"/>
  <c r="R1424" i="6"/>
  <c r="Q1424" i="6"/>
  <c r="R1568" i="6"/>
  <c r="Q1568" i="6"/>
  <c r="R1712" i="6"/>
  <c r="Q1712" i="6"/>
  <c r="R1856" i="6"/>
  <c r="Q1856" i="6"/>
  <c r="R2000" i="6"/>
  <c r="Q2000" i="6"/>
  <c r="Q1369" i="6"/>
  <c r="R1369" i="6"/>
  <c r="Q1513" i="6"/>
  <c r="R1513" i="6"/>
  <c r="Q1657" i="6"/>
  <c r="R1657" i="6"/>
  <c r="Q1801" i="6"/>
  <c r="R1801" i="6"/>
  <c r="Q1945" i="6"/>
  <c r="R1945" i="6"/>
  <c r="Q2089" i="6"/>
  <c r="R2089" i="6"/>
  <c r="R1338" i="6"/>
  <c r="Q1338" i="6"/>
  <c r="R1482" i="6"/>
  <c r="Q1482" i="6"/>
  <c r="R1626" i="6"/>
  <c r="Q1626" i="6"/>
  <c r="R1770" i="6"/>
  <c r="Q1770" i="6"/>
  <c r="R1914" i="6"/>
  <c r="Q1914" i="6"/>
  <c r="R2058" i="6"/>
  <c r="Q2058" i="6"/>
  <c r="R2415" i="6"/>
  <c r="Q2415" i="6"/>
  <c r="R2847" i="6"/>
  <c r="Q2847" i="6"/>
  <c r="R1319" i="6"/>
  <c r="Q1319" i="6"/>
  <c r="R1463" i="6"/>
  <c r="Q1463" i="6"/>
  <c r="R1607" i="6"/>
  <c r="Q1607" i="6"/>
  <c r="R1751" i="6"/>
  <c r="Q1751" i="6"/>
  <c r="R1895" i="6"/>
  <c r="Q1895" i="6"/>
  <c r="R2039" i="6"/>
  <c r="Q2039" i="6"/>
  <c r="R2168" i="6"/>
  <c r="Q2168" i="6"/>
  <c r="R2312" i="6"/>
  <c r="Q2312" i="6"/>
  <c r="R2456" i="6"/>
  <c r="Q2456" i="6"/>
  <c r="R2600" i="6"/>
  <c r="Q2600" i="6"/>
  <c r="R2744" i="6"/>
  <c r="Q2744" i="6"/>
  <c r="R2888" i="6"/>
  <c r="Q2888" i="6"/>
  <c r="R2137" i="6"/>
  <c r="Q2137" i="6"/>
  <c r="R2281" i="6"/>
  <c r="Q2281" i="6"/>
  <c r="R2425" i="6"/>
  <c r="Q2425" i="6"/>
  <c r="R2569" i="6"/>
  <c r="Q2569" i="6"/>
  <c r="R2713" i="6"/>
  <c r="Q2713" i="6"/>
  <c r="R2857" i="6"/>
  <c r="Q2857" i="6"/>
  <c r="R3082" i="6"/>
  <c r="Q3082" i="6"/>
  <c r="R3514" i="6"/>
  <c r="Q3514" i="6"/>
  <c r="R2142" i="6"/>
  <c r="Q2142" i="6"/>
  <c r="R2286" i="6"/>
  <c r="Q2286" i="6"/>
  <c r="R2430" i="6"/>
  <c r="Q2430" i="6"/>
  <c r="R2574" i="6"/>
  <c r="Q2574" i="6"/>
  <c r="R2718" i="6"/>
  <c r="Q2718" i="6"/>
  <c r="R2862" i="6"/>
  <c r="Q2862" i="6"/>
  <c r="R2147" i="6"/>
  <c r="Q2147" i="6"/>
  <c r="R2291" i="6"/>
  <c r="Q2291" i="6"/>
  <c r="R2435" i="6"/>
  <c r="Q2435" i="6"/>
  <c r="R2579" i="6"/>
  <c r="Q2579" i="6"/>
  <c r="R2723" i="6"/>
  <c r="Q2723" i="6"/>
  <c r="R2867" i="6"/>
  <c r="Q2867" i="6"/>
  <c r="R2128" i="6"/>
  <c r="Q2128" i="6"/>
  <c r="R2272" i="6"/>
  <c r="Q2272" i="6"/>
  <c r="R2416" i="6"/>
  <c r="Q2416" i="6"/>
  <c r="R2560" i="6"/>
  <c r="Q2560" i="6"/>
  <c r="R2704" i="6"/>
  <c r="Q2704" i="6"/>
  <c r="R2848" i="6"/>
  <c r="Q2848" i="6"/>
  <c r="R2109" i="6"/>
  <c r="Q2109" i="6"/>
  <c r="R2253" i="6"/>
  <c r="Q2253" i="6"/>
  <c r="R2397" i="6"/>
  <c r="Q2397" i="6"/>
  <c r="R2541" i="6"/>
  <c r="Q2541" i="6"/>
  <c r="R2685" i="6"/>
  <c r="Q2685" i="6"/>
  <c r="R2829" i="6"/>
  <c r="Q2829" i="6"/>
  <c r="R3022" i="6"/>
  <c r="Q3022" i="6"/>
  <c r="R3454" i="6"/>
  <c r="Q3454" i="6"/>
  <c r="Q2102" i="6"/>
  <c r="R2102" i="6"/>
  <c r="R2246" i="6"/>
  <c r="Q2246" i="6"/>
  <c r="R2390" i="6"/>
  <c r="Q2390" i="6"/>
  <c r="R2534" i="6"/>
  <c r="Q2534" i="6"/>
  <c r="R2678" i="6"/>
  <c r="Q2678" i="6"/>
  <c r="R2822" i="6"/>
  <c r="Q2822" i="6"/>
  <c r="R3910" i="6"/>
  <c r="Q3910" i="6"/>
  <c r="R2239" i="6"/>
  <c r="Q2239" i="6"/>
  <c r="R2383" i="6"/>
  <c r="Q2383" i="6"/>
  <c r="R2527" i="6"/>
  <c r="Q2527" i="6"/>
  <c r="R2671" i="6"/>
  <c r="Q2671" i="6"/>
  <c r="R2815" i="6"/>
  <c r="Q2815" i="6"/>
  <c r="Q2100" i="6"/>
  <c r="R2100" i="6"/>
  <c r="Q2244" i="6"/>
  <c r="R2244" i="6"/>
  <c r="Q2388" i="6"/>
  <c r="R2388" i="6"/>
  <c r="Q2532" i="6"/>
  <c r="R2532" i="6"/>
  <c r="Q2676" i="6"/>
  <c r="R2676" i="6"/>
  <c r="Q2820" i="6"/>
  <c r="R2820" i="6"/>
  <c r="Q2962" i="6"/>
  <c r="R2962" i="6"/>
  <c r="R2237" i="6"/>
  <c r="Q2237" i="6"/>
  <c r="R2381" i="6"/>
  <c r="Q2381" i="6"/>
  <c r="R2525" i="6"/>
  <c r="Q2525" i="6"/>
  <c r="R2669" i="6"/>
  <c r="Q2669" i="6"/>
  <c r="R2813" i="6"/>
  <c r="Q2813" i="6"/>
  <c r="R2998" i="6"/>
  <c r="Q2998" i="6"/>
  <c r="R3430" i="6"/>
  <c r="Q3430" i="6"/>
  <c r="R2110" i="6"/>
  <c r="Q2110" i="6"/>
  <c r="R2254" i="6"/>
  <c r="Q2254" i="6"/>
  <c r="R2398" i="6"/>
  <c r="Q2398" i="6"/>
  <c r="R2542" i="6"/>
  <c r="Q2542" i="6"/>
  <c r="R2686" i="6"/>
  <c r="Q2686" i="6"/>
  <c r="R2830" i="6"/>
  <c r="Q2830" i="6"/>
  <c r="R2979" i="6"/>
  <c r="Q2979" i="6"/>
  <c r="R3123" i="6"/>
  <c r="Q3123" i="6"/>
  <c r="R3267" i="6"/>
  <c r="Q3267" i="6"/>
  <c r="R3411" i="6"/>
  <c r="Q3411" i="6"/>
  <c r="R3555" i="6"/>
  <c r="Q3555" i="6"/>
  <c r="R3699" i="6"/>
  <c r="Q3699" i="6"/>
  <c r="R3842" i="6"/>
  <c r="Q3842" i="6"/>
  <c r="R3032" i="6"/>
  <c r="Q3032" i="6"/>
  <c r="R3176" i="6"/>
  <c r="Q3176" i="6"/>
  <c r="R3320" i="6"/>
  <c r="Q3320" i="6"/>
  <c r="R3464" i="6"/>
  <c r="Q3464" i="6"/>
  <c r="R3608" i="6"/>
  <c r="Q3608" i="6"/>
  <c r="R3752" i="6"/>
  <c r="Q3752" i="6"/>
  <c r="R2977" i="6"/>
  <c r="Q2977" i="6"/>
  <c r="R3121" i="6"/>
  <c r="Q3121" i="6"/>
  <c r="R3265" i="6"/>
  <c r="Q3265" i="6"/>
  <c r="R3409" i="6"/>
  <c r="Q3409" i="6"/>
  <c r="R3553" i="6"/>
  <c r="Q3553" i="6"/>
  <c r="R3697" i="6"/>
  <c r="Q3697" i="6"/>
  <c r="R3958" i="6"/>
  <c r="Q3958" i="6"/>
  <c r="R2982" i="6"/>
  <c r="Q2982" i="6"/>
  <c r="R3126" i="6"/>
  <c r="Q3126" i="6"/>
  <c r="R3270" i="6"/>
  <c r="Q3270" i="6"/>
  <c r="R3414" i="6"/>
  <c r="Q3414" i="6"/>
  <c r="R3558" i="6"/>
  <c r="Q3558" i="6"/>
  <c r="R3702" i="6"/>
  <c r="Q3702" i="6"/>
  <c r="R3856" i="6"/>
  <c r="Q3856" i="6"/>
  <c r="R2963" i="6"/>
  <c r="Q2963" i="6"/>
  <c r="R3107" i="6"/>
  <c r="Q3107" i="6"/>
  <c r="R3251" i="6"/>
  <c r="Q3251" i="6"/>
  <c r="R3395" i="6"/>
  <c r="Q3395" i="6"/>
  <c r="R3539" i="6"/>
  <c r="Q3539" i="6"/>
  <c r="R3683" i="6"/>
  <c r="Q3683" i="6"/>
  <c r="R3830" i="6"/>
  <c r="Q3830" i="6"/>
  <c r="R3040" i="6"/>
  <c r="Q3040" i="6"/>
  <c r="R3184" i="6"/>
  <c r="Q3184" i="6"/>
  <c r="R3328" i="6"/>
  <c r="Q3328" i="6"/>
  <c r="R3472" i="6"/>
  <c r="Q3472" i="6"/>
  <c r="R3616" i="6"/>
  <c r="Q3616" i="6"/>
  <c r="R3760" i="6"/>
  <c r="Q3760" i="6"/>
  <c r="R3021" i="6"/>
  <c r="Q3021" i="6"/>
  <c r="R3165" i="6"/>
  <c r="Q3165" i="6"/>
  <c r="R3309" i="6"/>
  <c r="Q3309" i="6"/>
  <c r="R3453" i="6"/>
  <c r="Q3453" i="6"/>
  <c r="R3597" i="6"/>
  <c r="Q3597" i="6"/>
  <c r="R3741" i="6"/>
  <c r="Q3741" i="6"/>
  <c r="R4078" i="6"/>
  <c r="Q4078" i="6"/>
  <c r="R3026" i="6"/>
  <c r="Q3026" i="6"/>
  <c r="R3170" i="6"/>
  <c r="Q3170" i="6"/>
  <c r="R3314" i="6"/>
  <c r="Q3314" i="6"/>
  <c r="R3458" i="6"/>
  <c r="Q3458" i="6"/>
  <c r="R3602" i="6"/>
  <c r="Q3602" i="6"/>
  <c r="R3746" i="6"/>
  <c r="Q3746" i="6"/>
  <c r="R4373" i="6"/>
  <c r="Q4373" i="6"/>
  <c r="Q3007" i="6"/>
  <c r="R3007" i="6"/>
  <c r="Q3151" i="6"/>
  <c r="R3151" i="6"/>
  <c r="Q3295" i="6"/>
  <c r="R3295" i="6"/>
  <c r="Q3439" i="6"/>
  <c r="R3439" i="6"/>
  <c r="Q3583" i="6"/>
  <c r="R3583" i="6"/>
  <c r="Q3727" i="6"/>
  <c r="R3727" i="6"/>
  <c r="R3854" i="6"/>
  <c r="Q3854" i="6"/>
  <c r="R3084" i="6"/>
  <c r="Q3084" i="6"/>
  <c r="R3228" i="6"/>
  <c r="Q3228" i="6"/>
  <c r="R3372" i="6"/>
  <c r="Q3372" i="6"/>
  <c r="R3516" i="6"/>
  <c r="Q3516" i="6"/>
  <c r="R3660" i="6"/>
  <c r="Q3660" i="6"/>
  <c r="R3804" i="6"/>
  <c r="Q3804" i="6"/>
  <c r="R3041" i="6"/>
  <c r="Q3041" i="6"/>
  <c r="R3185" i="6"/>
  <c r="Q3185" i="6"/>
  <c r="R3329" i="6"/>
  <c r="Q3329" i="6"/>
  <c r="R3473" i="6"/>
  <c r="Q3473" i="6"/>
  <c r="R3617" i="6"/>
  <c r="Q3617" i="6"/>
  <c r="R3761" i="6"/>
  <c r="Q3761" i="6"/>
  <c r="R4054" i="6"/>
  <c r="Q4054" i="6"/>
  <c r="R3915" i="6"/>
  <c r="Q3915" i="6"/>
  <c r="R4059" i="6"/>
  <c r="Q4059" i="6"/>
  <c r="R4203" i="6"/>
  <c r="Q4203" i="6"/>
  <c r="R3824" i="6"/>
  <c r="Q3824" i="6"/>
  <c r="R3968" i="6"/>
  <c r="Q3968" i="6"/>
  <c r="R4112" i="6"/>
  <c r="Q4112" i="6"/>
  <c r="R4256" i="6"/>
  <c r="Q4256" i="6"/>
  <c r="Q3877" i="6"/>
  <c r="R3877" i="6"/>
  <c r="R4021" i="6"/>
  <c r="Q4021" i="6"/>
  <c r="R4165" i="6"/>
  <c r="Q4165" i="6"/>
  <c r="R4309" i="6"/>
  <c r="Q4309" i="6"/>
  <c r="R4639" i="6"/>
  <c r="Q4639" i="6"/>
  <c r="R5071" i="6"/>
  <c r="Q5071" i="6"/>
  <c r="R4014" i="6"/>
  <c r="Q4014" i="6"/>
  <c r="R4158" i="6"/>
  <c r="Q4158" i="6"/>
  <c r="R4302" i="6"/>
  <c r="Q4302" i="6"/>
  <c r="R4596" i="6"/>
  <c r="Q4596" i="6"/>
  <c r="R5028" i="6"/>
  <c r="Q5028" i="6"/>
  <c r="R3935" i="6"/>
  <c r="Q3935" i="6"/>
  <c r="R4079" i="6"/>
  <c r="Q4079" i="6"/>
  <c r="R4223" i="6"/>
  <c r="Q4223" i="6"/>
  <c r="R3928" i="6"/>
  <c r="Q3928" i="6"/>
  <c r="R4072" i="6"/>
  <c r="Q4072" i="6"/>
  <c r="R4216" i="6"/>
  <c r="Q4216" i="6"/>
  <c r="R5179" i="6"/>
  <c r="Q5179" i="6"/>
  <c r="R4065" i="6"/>
  <c r="Q4065" i="6"/>
  <c r="R4209" i="6"/>
  <c r="Q4209" i="6"/>
  <c r="R4337" i="6"/>
  <c r="Q4337" i="6"/>
  <c r="R4663" i="6"/>
  <c r="Q4663" i="6"/>
  <c r="R3902" i="6"/>
  <c r="Q3902" i="6"/>
  <c r="R4046" i="6"/>
  <c r="Q4046" i="6"/>
  <c r="R4190" i="6"/>
  <c r="Q4190" i="6"/>
  <c r="R4404" i="6"/>
  <c r="Q4404" i="6"/>
  <c r="R4836" i="6"/>
  <c r="Q4836" i="6"/>
  <c r="Q3871" i="6"/>
  <c r="R3871" i="6"/>
  <c r="Q4015" i="6"/>
  <c r="R4015" i="6"/>
  <c r="Q4159" i="6"/>
  <c r="R4159" i="6"/>
  <c r="Q4303" i="6"/>
  <c r="R4303" i="6"/>
  <c r="R3984" i="6"/>
  <c r="Q3984" i="6"/>
  <c r="R4128" i="6"/>
  <c r="Q4128" i="6"/>
  <c r="R4272" i="6"/>
  <c r="Q4272" i="6"/>
  <c r="R3821" i="6"/>
  <c r="Q3821" i="6"/>
  <c r="R3965" i="6"/>
  <c r="Q3965" i="6"/>
  <c r="R4109" i="6"/>
  <c r="Q4109" i="6"/>
  <c r="R4253" i="6"/>
  <c r="Q4253" i="6"/>
  <c r="R4615" i="6"/>
  <c r="Q4615" i="6"/>
  <c r="R5047" i="6"/>
  <c r="Q5047" i="6"/>
  <c r="Q5253" i="6"/>
  <c r="R5253" i="6"/>
  <c r="R6127" i="6"/>
  <c r="Q6127" i="6"/>
  <c r="R4517" i="6"/>
  <c r="Q4517" i="6"/>
  <c r="R4661" i="6"/>
  <c r="Q4661" i="6"/>
  <c r="R4805" i="6"/>
  <c r="Q4805" i="6"/>
  <c r="R4949" i="6"/>
  <c r="Q4949" i="6"/>
  <c r="R5093" i="6"/>
  <c r="Q5093" i="6"/>
  <c r="Q5241" i="6"/>
  <c r="R5241" i="6"/>
  <c r="R4438" i="6"/>
  <c r="Q4438" i="6"/>
  <c r="R4582" i="6"/>
  <c r="Q4582" i="6"/>
  <c r="R4726" i="6"/>
  <c r="Q4726" i="6"/>
  <c r="R4870" i="6"/>
  <c r="Q4870" i="6"/>
  <c r="R5014" i="6"/>
  <c r="Q5014" i="6"/>
  <c r="R5158" i="6"/>
  <c r="Q5158" i="6"/>
  <c r="R4323" i="6"/>
  <c r="Q4323" i="6"/>
  <c r="R4467" i="6"/>
  <c r="Q4467" i="6"/>
  <c r="R4611" i="6"/>
  <c r="Q4611" i="6"/>
  <c r="R4755" i="6"/>
  <c r="Q4755" i="6"/>
  <c r="R4899" i="6"/>
  <c r="Q4899" i="6"/>
  <c r="R5043" i="6"/>
  <c r="Q5043" i="6"/>
  <c r="R5187" i="6"/>
  <c r="Q5187" i="6"/>
  <c r="R4340" i="6"/>
  <c r="Q4340" i="6"/>
  <c r="R4484" i="6"/>
  <c r="Q4484" i="6"/>
  <c r="R4628" i="6"/>
  <c r="Q4628" i="6"/>
  <c r="R4772" i="6"/>
  <c r="Q4772" i="6"/>
  <c r="R4916" i="6"/>
  <c r="Q4916" i="6"/>
  <c r="R5060" i="6"/>
  <c r="Q5060" i="6"/>
  <c r="R5204" i="6"/>
  <c r="Q5204" i="6"/>
  <c r="R4393" i="6"/>
  <c r="Q4393" i="6"/>
  <c r="R4537" i="6"/>
  <c r="Q4537" i="6"/>
  <c r="R4681" i="6"/>
  <c r="Q4681" i="6"/>
  <c r="R4825" i="6"/>
  <c r="Q4825" i="6"/>
  <c r="R4969" i="6"/>
  <c r="Q4969" i="6"/>
  <c r="R5113" i="6"/>
  <c r="Q5113" i="6"/>
  <c r="R5421" i="6"/>
  <c r="Q5421" i="6"/>
  <c r="R4410" i="6"/>
  <c r="Q4410" i="6"/>
  <c r="R4554" i="6"/>
  <c r="Q4554" i="6"/>
  <c r="R4698" i="6"/>
  <c r="Q4698" i="6"/>
  <c r="R4842" i="6"/>
  <c r="Q4842" i="6"/>
  <c r="R4986" i="6"/>
  <c r="Q4986" i="6"/>
  <c r="R5130" i="6"/>
  <c r="Q5130" i="6"/>
  <c r="R4331" i="6"/>
  <c r="Q4331" i="6"/>
  <c r="R4475" i="6"/>
  <c r="Q4475" i="6"/>
  <c r="R4619" i="6"/>
  <c r="Q4619" i="6"/>
  <c r="R4763" i="6"/>
  <c r="Q4763" i="6"/>
  <c r="R4907" i="6"/>
  <c r="Q4907" i="6"/>
  <c r="R5051" i="6"/>
  <c r="Q5051" i="6"/>
  <c r="R5195" i="6"/>
  <c r="Q5195" i="6"/>
  <c r="Q4420" i="6"/>
  <c r="R4420" i="6"/>
  <c r="Q4564" i="6"/>
  <c r="R4564" i="6"/>
  <c r="Q4708" i="6"/>
  <c r="R4708" i="6"/>
  <c r="Q4852" i="6"/>
  <c r="R4852" i="6"/>
  <c r="Q4996" i="6"/>
  <c r="R4996" i="6"/>
  <c r="Q5140" i="6"/>
  <c r="R5140" i="6"/>
  <c r="Q5325" i="6"/>
  <c r="R5325" i="6"/>
  <c r="R4365" i="6"/>
  <c r="Q4365" i="6"/>
  <c r="R4509" i="6"/>
  <c r="Q4509" i="6"/>
  <c r="R4653" i="6"/>
  <c r="Q4653" i="6"/>
  <c r="R4797" i="6"/>
  <c r="Q4797" i="6"/>
  <c r="R4941" i="6"/>
  <c r="Q4941" i="6"/>
  <c r="R5085" i="6"/>
  <c r="Q5085" i="6"/>
  <c r="R5235" i="6"/>
  <c r="Q5235" i="6"/>
  <c r="R4370" i="6"/>
  <c r="Q4370" i="6"/>
  <c r="R4514" i="6"/>
  <c r="Q4514" i="6"/>
  <c r="R4658" i="6"/>
  <c r="Q4658" i="6"/>
  <c r="R4802" i="6"/>
  <c r="Q4802" i="6"/>
  <c r="R4946" i="6"/>
  <c r="Q4946" i="6"/>
  <c r="R5090" i="6"/>
  <c r="Q5090" i="6"/>
  <c r="R5279" i="6"/>
  <c r="Q5279" i="6"/>
  <c r="R5414" i="6"/>
  <c r="Q5414" i="6"/>
  <c r="R5558" i="6"/>
  <c r="Q5558" i="6"/>
  <c r="R5371" i="6"/>
  <c r="Q5371" i="6"/>
  <c r="R5515" i="6"/>
  <c r="Q5515" i="6"/>
  <c r="R5819" i="6"/>
  <c r="Q5819" i="6"/>
  <c r="R5412" i="6"/>
  <c r="Q5412" i="6"/>
  <c r="R5556" i="6"/>
  <c r="Q5556" i="6"/>
  <c r="R5992" i="6"/>
  <c r="Q5992" i="6"/>
  <c r="R5393" i="6"/>
  <c r="Q5393" i="6"/>
  <c r="R5537" i="6"/>
  <c r="Q5537" i="6"/>
  <c r="R5230" i="6"/>
  <c r="Q5230" i="6"/>
  <c r="R5374" i="6"/>
  <c r="Q5374" i="6"/>
  <c r="R5518" i="6"/>
  <c r="Q5518" i="6"/>
  <c r="R5379" i="6"/>
  <c r="Q5379" i="6"/>
  <c r="R5523" i="6"/>
  <c r="Q5523" i="6"/>
  <c r="R5879" i="6"/>
  <c r="Q5879" i="6"/>
  <c r="Q5228" i="6"/>
  <c r="R5228" i="6"/>
  <c r="Q5372" i="6"/>
  <c r="R5372" i="6"/>
  <c r="Q5516" i="6"/>
  <c r="R5516" i="6"/>
  <c r="R5872" i="6"/>
  <c r="Q5872" i="6"/>
  <c r="R5305" i="6"/>
  <c r="Q5305" i="6"/>
  <c r="R5449" i="6"/>
  <c r="Q5449" i="6"/>
  <c r="Q5226" i="6"/>
  <c r="R5226" i="6"/>
  <c r="Q5370" i="6"/>
  <c r="R5370" i="6"/>
  <c r="Q5514" i="6"/>
  <c r="R5514" i="6"/>
  <c r="R6177" i="6"/>
  <c r="Q6177" i="6"/>
  <c r="R5296" i="6"/>
  <c r="Q5296" i="6"/>
  <c r="R5440" i="6"/>
  <c r="Q5440" i="6"/>
  <c r="R5608" i="6"/>
  <c r="Q5608" i="6"/>
  <c r="R5577" i="6"/>
  <c r="Q5577" i="6"/>
  <c r="R5721" i="6"/>
  <c r="Q5721" i="6"/>
  <c r="R5865" i="6"/>
  <c r="Q5865" i="6"/>
  <c r="R6009" i="6"/>
  <c r="Q6009" i="6"/>
  <c r="R5642" i="6"/>
  <c r="Q5642" i="6"/>
  <c r="R5786" i="6"/>
  <c r="Q5786" i="6"/>
  <c r="R5930" i="6"/>
  <c r="Q5930" i="6"/>
  <c r="R5611" i="6"/>
  <c r="Q5611" i="6"/>
  <c r="R5755" i="6"/>
  <c r="Q5755" i="6"/>
  <c r="R5899" i="6"/>
  <c r="Q5899" i="6"/>
  <c r="R6057" i="6"/>
  <c r="Q6057" i="6"/>
  <c r="R6489" i="6"/>
  <c r="Q6489" i="6"/>
  <c r="R5700" i="6"/>
  <c r="Q5700" i="6"/>
  <c r="R5844" i="6"/>
  <c r="Q5844" i="6"/>
  <c r="R5988" i="6"/>
  <c r="Q5988" i="6"/>
  <c r="R6331" i="6"/>
  <c r="Q6331" i="6"/>
  <c r="R5645" i="6"/>
  <c r="Q5645" i="6"/>
  <c r="R5789" i="6"/>
  <c r="Q5789" i="6"/>
  <c r="R5933" i="6"/>
  <c r="Q5933" i="6"/>
  <c r="R5566" i="6"/>
  <c r="Q5566" i="6"/>
  <c r="R5710" i="6"/>
  <c r="Q5710" i="6"/>
  <c r="R5854" i="6"/>
  <c r="Q5854" i="6"/>
  <c r="R5998" i="6"/>
  <c r="Q5998" i="6"/>
  <c r="R5679" i="6"/>
  <c r="Q5679" i="6"/>
  <c r="R5823" i="6"/>
  <c r="Q5823" i="6"/>
  <c r="R5967" i="6"/>
  <c r="Q5967" i="6"/>
  <c r="R6297" i="6"/>
  <c r="Q6297" i="6"/>
  <c r="Q5636" i="6"/>
  <c r="R5636" i="6"/>
  <c r="Q5780" i="6"/>
  <c r="R5780" i="6"/>
  <c r="Q5924" i="6"/>
  <c r="R5924" i="6"/>
  <c r="R6139" i="6"/>
  <c r="Q6139" i="6"/>
  <c r="R5581" i="6"/>
  <c r="Q5581" i="6"/>
  <c r="R5725" i="6"/>
  <c r="Q5725" i="6"/>
  <c r="R5869" i="6"/>
  <c r="Q5869" i="6"/>
  <c r="R6013" i="6"/>
  <c r="Q6013" i="6"/>
  <c r="R5646" i="6"/>
  <c r="Q5646" i="6"/>
  <c r="R5790" i="6"/>
  <c r="Q5790" i="6"/>
  <c r="R5934" i="6"/>
  <c r="Q5934" i="6"/>
  <c r="R6074" i="6"/>
  <c r="Q6074" i="6"/>
  <c r="R6218" i="6"/>
  <c r="Q6218" i="6"/>
  <c r="R6362" i="6"/>
  <c r="Q6362" i="6"/>
  <c r="R6506" i="6"/>
  <c r="Q6506" i="6"/>
  <c r="R6168" i="6"/>
  <c r="Q6168" i="6"/>
  <c r="R6312" i="6"/>
  <c r="Q6312" i="6"/>
  <c r="R6456" i="6"/>
  <c r="Q6456" i="6"/>
  <c r="R6739" i="6"/>
  <c r="Q6739" i="6"/>
  <c r="R6101" i="6"/>
  <c r="Q6101" i="6"/>
  <c r="R6245" i="6"/>
  <c r="Q6245" i="6"/>
  <c r="R6389" i="6"/>
  <c r="Q6389" i="6"/>
  <c r="R6552" i="6"/>
  <c r="Q6552" i="6"/>
  <c r="R6058" i="6"/>
  <c r="Q6058" i="6"/>
  <c r="R6202" i="6"/>
  <c r="Q6202" i="6"/>
  <c r="R6346" i="6"/>
  <c r="Q6346" i="6"/>
  <c r="R6490" i="6"/>
  <c r="Q6490" i="6"/>
  <c r="R6135" i="6"/>
  <c r="Q6135" i="6"/>
  <c r="R6279" i="6"/>
  <c r="Q6279" i="6"/>
  <c r="R6423" i="6"/>
  <c r="Q6423" i="6"/>
  <c r="R6080" i="6"/>
  <c r="Q6080" i="6"/>
  <c r="R6224" i="6"/>
  <c r="Q6224" i="6"/>
  <c r="R6368" i="6"/>
  <c r="Q6368" i="6"/>
  <c r="R6512" i="6"/>
  <c r="Q6512" i="6"/>
  <c r="R7121" i="6"/>
  <c r="Q7121" i="6"/>
  <c r="R6157" i="6"/>
  <c r="Q6157" i="6"/>
  <c r="R6301" i="6"/>
  <c r="Q6301" i="6"/>
  <c r="R6445" i="6"/>
  <c r="Q6445" i="6"/>
  <c r="R6720" i="6"/>
  <c r="Q6720" i="6"/>
  <c r="Q6090" i="6"/>
  <c r="R6090" i="6"/>
  <c r="Q6234" i="6"/>
  <c r="R6234" i="6"/>
  <c r="Q6378" i="6"/>
  <c r="R6378" i="6"/>
  <c r="Q6516" i="6"/>
  <c r="R6516" i="6"/>
  <c r="R6143" i="6"/>
  <c r="Q6143" i="6"/>
  <c r="R6287" i="6"/>
  <c r="Q6287" i="6"/>
  <c r="R6431" i="6"/>
  <c r="Q6431" i="6"/>
  <c r="Q6100" i="6"/>
  <c r="R6100" i="6"/>
  <c r="Q6244" i="6"/>
  <c r="R6244" i="6"/>
  <c r="Q6388" i="6"/>
  <c r="R6388" i="6"/>
  <c r="R6571" i="6"/>
  <c r="Q6571" i="6"/>
  <c r="R6533" i="6"/>
  <c r="Q6533" i="6"/>
  <c r="R6677" i="6"/>
  <c r="Q6677" i="6"/>
  <c r="R6821" i="6"/>
  <c r="Q6821" i="6"/>
  <c r="R6550" i="6"/>
  <c r="Q6550" i="6"/>
  <c r="R6694" i="6"/>
  <c r="Q6694" i="6"/>
  <c r="R6838" i="6"/>
  <c r="Q6838" i="6"/>
  <c r="R7001" i="6"/>
  <c r="Q7001" i="6"/>
  <c r="R6579" i="6"/>
  <c r="Q6579" i="6"/>
  <c r="R6723" i="6"/>
  <c r="Q6723" i="6"/>
  <c r="R6867" i="6"/>
  <c r="Q6867" i="6"/>
  <c r="R6548" i="6"/>
  <c r="Q6548" i="6"/>
  <c r="R6692" i="6"/>
  <c r="Q6692" i="6"/>
  <c r="R6836" i="6"/>
  <c r="Q6836" i="6"/>
  <c r="R6541" i="6"/>
  <c r="Q6541" i="6"/>
  <c r="R6685" i="6"/>
  <c r="Q6685" i="6"/>
  <c r="R6829" i="6"/>
  <c r="Q6829" i="6"/>
  <c r="R6534" i="6"/>
  <c r="Q6534" i="6"/>
  <c r="R6678" i="6"/>
  <c r="Q6678" i="6"/>
  <c r="R6822" i="6"/>
  <c r="Q6822" i="6"/>
  <c r="R7176" i="6"/>
  <c r="Q7176" i="6"/>
  <c r="R6635" i="6"/>
  <c r="Q6635" i="6"/>
  <c r="R6779" i="6"/>
  <c r="Q6779" i="6"/>
  <c r="R7061" i="6"/>
  <c r="Q7061" i="6"/>
  <c r="Q6592" i="6"/>
  <c r="R6592" i="6"/>
  <c r="Q6736" i="6"/>
  <c r="R6736" i="6"/>
  <c r="Q6880" i="6"/>
  <c r="R6880" i="6"/>
  <c r="R6609" i="6"/>
  <c r="Q6609" i="6"/>
  <c r="R6753" i="6"/>
  <c r="Q6753" i="6"/>
  <c r="R7361" i="6"/>
  <c r="Q7361" i="6"/>
  <c r="R6638" i="6"/>
  <c r="Q6638" i="6"/>
  <c r="R6782" i="6"/>
  <c r="Q6782" i="6"/>
  <c r="Q6933" i="6"/>
  <c r="R6933" i="6"/>
  <c r="R7236" i="6"/>
  <c r="Q7236" i="6"/>
  <c r="R7030" i="6"/>
  <c r="Q7030" i="6"/>
  <c r="R7174" i="6"/>
  <c r="Q7174" i="6"/>
  <c r="R7498" i="6"/>
  <c r="Q7498" i="6"/>
  <c r="R6951" i="6"/>
  <c r="Q6951" i="6"/>
  <c r="R7095" i="6"/>
  <c r="Q7095" i="6"/>
  <c r="R7239" i="6"/>
  <c r="Q7239" i="6"/>
  <c r="R7016" i="6"/>
  <c r="Q7016" i="6"/>
  <c r="R7160" i="6"/>
  <c r="Q7160" i="6"/>
  <c r="R6973" i="6"/>
  <c r="Q6973" i="6"/>
  <c r="R7117" i="6"/>
  <c r="Q7117" i="6"/>
  <c r="R7349" i="6"/>
  <c r="Q7349" i="6"/>
  <c r="Q6918" i="6"/>
  <c r="R6918" i="6"/>
  <c r="R7062" i="6"/>
  <c r="Q7062" i="6"/>
  <c r="R7206" i="6"/>
  <c r="Q7206" i="6"/>
  <c r="R7594" i="6"/>
  <c r="Q7594" i="6"/>
  <c r="R6971" i="6"/>
  <c r="Q6971" i="6"/>
  <c r="R7115" i="6"/>
  <c r="Q7115" i="6"/>
  <c r="R7253" i="6"/>
  <c r="Q7253" i="6"/>
  <c r="R7012" i="6"/>
  <c r="Q7012" i="6"/>
  <c r="R7156" i="6"/>
  <c r="Q7156" i="6"/>
  <c r="Q7005" i="6"/>
  <c r="R7005" i="6"/>
  <c r="Q7149" i="6"/>
  <c r="R7149" i="6"/>
  <c r="R7301" i="6"/>
  <c r="Q7301" i="6"/>
  <c r="R6914" i="6"/>
  <c r="Q6914" i="6"/>
  <c r="R7058" i="6"/>
  <c r="Q7058" i="6"/>
  <c r="R7202" i="6"/>
  <c r="Q7202" i="6"/>
  <c r="R7474" i="6"/>
  <c r="Q7474" i="6"/>
  <c r="R6943" i="6"/>
  <c r="Q6943" i="6"/>
  <c r="R7087" i="6"/>
  <c r="Q7087" i="6"/>
  <c r="R7231" i="6"/>
  <c r="Q7231" i="6"/>
  <c r="R7335" i="6"/>
  <c r="Q7335" i="6"/>
  <c r="R7479" i="6"/>
  <c r="Q7479" i="6"/>
  <c r="R7623" i="6"/>
  <c r="Q7623" i="6"/>
  <c r="Q7268" i="6"/>
  <c r="R7268" i="6"/>
  <c r="R7412" i="6"/>
  <c r="Q7412" i="6"/>
  <c r="R7556" i="6"/>
  <c r="Q7556" i="6"/>
  <c r="R7261" i="6"/>
  <c r="Q7261" i="6"/>
  <c r="R7405" i="6"/>
  <c r="Q7405" i="6"/>
  <c r="R7549" i="6"/>
  <c r="Q7549" i="6"/>
  <c r="R7912" i="6"/>
  <c r="Q7912" i="6"/>
  <c r="R7374" i="6"/>
  <c r="Q7374" i="6"/>
  <c r="R7518" i="6"/>
  <c r="Q7518" i="6"/>
  <c r="R7680" i="6"/>
  <c r="Q7680" i="6"/>
  <c r="R7367" i="6"/>
  <c r="Q7367" i="6"/>
  <c r="R7511" i="6"/>
  <c r="Q7511" i="6"/>
  <c r="R7691" i="6"/>
  <c r="Q7691" i="6"/>
  <c r="R7300" i="6"/>
  <c r="Q7300" i="6"/>
  <c r="R7444" i="6"/>
  <c r="Q7444" i="6"/>
  <c r="R7588" i="6"/>
  <c r="Q7588" i="6"/>
  <c r="R7317" i="6"/>
  <c r="Q7317" i="6"/>
  <c r="R7461" i="6"/>
  <c r="Q7461" i="6"/>
  <c r="R7605" i="6"/>
  <c r="Q7605" i="6"/>
  <c r="Q7250" i="6"/>
  <c r="R7250" i="6"/>
  <c r="Q7394" i="6"/>
  <c r="R7394" i="6"/>
  <c r="Q7538" i="6"/>
  <c r="R7538" i="6"/>
  <c r="R7673" i="6"/>
  <c r="Q7673" i="6"/>
  <c r="R7315" i="6"/>
  <c r="Q7315" i="6"/>
  <c r="R7459" i="6"/>
  <c r="Q7459" i="6"/>
  <c r="R7603" i="6"/>
  <c r="Q7603" i="6"/>
  <c r="R7761" i="6"/>
  <c r="Q7761" i="6"/>
  <c r="R7332" i="6"/>
  <c r="Q7332" i="6"/>
  <c r="R7476" i="6"/>
  <c r="Q7476" i="6"/>
  <c r="R7620" i="6"/>
  <c r="Q7620" i="6"/>
  <c r="R7718" i="6"/>
  <c r="Q7718" i="6"/>
  <c r="R7862" i="6"/>
  <c r="Q7862" i="6"/>
  <c r="R8524" i="6"/>
  <c r="Q8524" i="6"/>
  <c r="R7819" i="6"/>
  <c r="Q7819" i="6"/>
  <c r="R7963" i="6"/>
  <c r="Q7963" i="6"/>
  <c r="R8355" i="6"/>
  <c r="Q8355" i="6"/>
  <c r="R7812" i="6"/>
  <c r="Q7812" i="6"/>
  <c r="R7956" i="6"/>
  <c r="Q7956" i="6"/>
  <c r="R8276" i="6"/>
  <c r="Q8276" i="6"/>
  <c r="R7769" i="6"/>
  <c r="Q7769" i="6"/>
  <c r="R7913" i="6"/>
  <c r="Q7913" i="6"/>
  <c r="R7702" i="6"/>
  <c r="Q7702" i="6"/>
  <c r="R7846" i="6"/>
  <c r="Q7846" i="6"/>
  <c r="R7990" i="6"/>
  <c r="Q7990" i="6"/>
  <c r="R7767" i="6"/>
  <c r="Q7767" i="6"/>
  <c r="R7911" i="6"/>
  <c r="Q7911" i="6"/>
  <c r="R8163" i="6"/>
  <c r="Q8163" i="6"/>
  <c r="Q7712" i="6"/>
  <c r="R7712" i="6"/>
  <c r="R7856" i="6"/>
  <c r="Q7856" i="6"/>
  <c r="R8012" i="6"/>
  <c r="Q8012" i="6"/>
  <c r="R7645" i="6"/>
  <c r="Q7645" i="6"/>
  <c r="Q7789" i="6"/>
  <c r="R7789" i="6"/>
  <c r="Q7933" i="6"/>
  <c r="R7933" i="6"/>
  <c r="R7722" i="6"/>
  <c r="Q7722" i="6"/>
  <c r="R7866" i="6"/>
  <c r="Q7866" i="6"/>
  <c r="R8596" i="6"/>
  <c r="Q8596" i="6"/>
  <c r="R7919" i="6"/>
  <c r="Q7919" i="6"/>
  <c r="R8187" i="6"/>
  <c r="Q8187" i="6"/>
  <c r="R8053" i="6"/>
  <c r="Q8053" i="6"/>
  <c r="R8197" i="6"/>
  <c r="Q8197" i="6"/>
  <c r="R8341" i="6"/>
  <c r="Q8341" i="6"/>
  <c r="R8034" i="6"/>
  <c r="Q8034" i="6"/>
  <c r="R8178" i="6"/>
  <c r="Q8178" i="6"/>
  <c r="R8322" i="6"/>
  <c r="Q8322" i="6"/>
  <c r="R8519" i="6"/>
  <c r="Q8519" i="6"/>
  <c r="R8111" i="6"/>
  <c r="Q8111" i="6"/>
  <c r="R8255" i="6"/>
  <c r="Q8255" i="6"/>
  <c r="R8399" i="6"/>
  <c r="Q8399" i="6"/>
  <c r="R8032" i="6"/>
  <c r="Q8032" i="6"/>
  <c r="R8176" i="6"/>
  <c r="Q8176" i="6"/>
  <c r="R8320" i="6"/>
  <c r="Q8320" i="6"/>
  <c r="R8013" i="6"/>
  <c r="Q8013" i="6"/>
  <c r="R8157" i="6"/>
  <c r="Q8157" i="6"/>
  <c r="R8301" i="6"/>
  <c r="Q8301" i="6"/>
  <c r="R8006" i="6"/>
  <c r="Q8006" i="6"/>
  <c r="R8150" i="6"/>
  <c r="Q8150" i="6"/>
  <c r="R8294" i="6"/>
  <c r="Q8294" i="6"/>
  <c r="R8438" i="6"/>
  <c r="Q8438" i="6"/>
  <c r="R8059" i="6"/>
  <c r="Q8059" i="6"/>
  <c r="R8203" i="6"/>
  <c r="Q8203" i="6"/>
  <c r="R8347" i="6"/>
  <c r="Q8347" i="6"/>
  <c r="R8536" i="6"/>
  <c r="Q8536" i="6"/>
  <c r="Q8100" i="6"/>
  <c r="R8100" i="6"/>
  <c r="Q8244" i="6"/>
  <c r="R8244" i="6"/>
  <c r="Q8388" i="6"/>
  <c r="R8388" i="6"/>
  <c r="R8069" i="6"/>
  <c r="Q8069" i="6"/>
  <c r="R8213" i="6"/>
  <c r="Q8213" i="6"/>
  <c r="R8357" i="6"/>
  <c r="Q8357" i="6"/>
  <c r="R8050" i="6"/>
  <c r="Q8050" i="6"/>
  <c r="R8194" i="6"/>
  <c r="Q8194" i="6"/>
  <c r="R8338" i="6"/>
  <c r="Q8338" i="6"/>
  <c r="R8603" i="6"/>
  <c r="Q8603" i="6"/>
  <c r="R8589" i="6"/>
  <c r="Q8589" i="6"/>
  <c r="R8462" i="6"/>
  <c r="Q8462" i="6"/>
  <c r="R8606" i="6"/>
  <c r="Q8606" i="6"/>
  <c r="R8491" i="6"/>
  <c r="Q8491" i="6"/>
  <c r="R8472" i="6"/>
  <c r="Q8472" i="6"/>
  <c r="R8616" i="6"/>
  <c r="Q8616" i="6"/>
  <c r="R8573" i="6"/>
  <c r="Q8573" i="6"/>
  <c r="R8458" i="6"/>
  <c r="Q8458" i="6"/>
  <c r="R8602" i="6"/>
  <c r="Q8602" i="6"/>
  <c r="R8487" i="6"/>
  <c r="Q8487" i="6"/>
  <c r="R8635" i="6"/>
  <c r="Q8635" i="6"/>
  <c r="Q8576" i="6"/>
  <c r="R8576" i="6"/>
  <c r="Q8545" i="6"/>
  <c r="R8545" i="6"/>
  <c r="R8872" i="6"/>
  <c r="Q8872" i="6"/>
  <c r="R8586" i="6"/>
  <c r="Q8586" i="6"/>
  <c r="R8628" i="6"/>
  <c r="Q8628" i="6"/>
  <c r="R8772" i="6"/>
  <c r="Q8772" i="6"/>
  <c r="R8626" i="6"/>
  <c r="Q8626" i="6"/>
  <c r="R8770" i="6"/>
  <c r="Q8770" i="6"/>
  <c r="R8667" i="6"/>
  <c r="Q8667" i="6"/>
  <c r="R8811" i="6"/>
  <c r="Q8811" i="6"/>
  <c r="R8708" i="6"/>
  <c r="Q8708" i="6"/>
  <c r="R8845" i="6"/>
  <c r="Q8845" i="6"/>
  <c r="R8725" i="6"/>
  <c r="Q8725" i="6"/>
  <c r="R8970" i="6"/>
  <c r="Q8970" i="6"/>
  <c r="R8730" i="6"/>
  <c r="Q8730" i="6"/>
  <c r="R8920" i="6"/>
  <c r="Q8920" i="6"/>
  <c r="R8735" i="6"/>
  <c r="Q8735" i="6"/>
  <c r="Q8656" i="6"/>
  <c r="R8656" i="6"/>
  <c r="Q8800" i="6"/>
  <c r="R8800" i="6"/>
  <c r="R8661" i="6"/>
  <c r="Q8661" i="6"/>
  <c r="R8805" i="6"/>
  <c r="Q8805" i="6"/>
  <c r="Q8690" i="6"/>
  <c r="R8690" i="6"/>
  <c r="Q8834" i="6"/>
  <c r="R8834" i="6"/>
  <c r="Q8864" i="6"/>
  <c r="R8864" i="6"/>
  <c r="R9044" i="6"/>
  <c r="Q9044" i="6"/>
  <c r="R8922" i="6"/>
  <c r="Q8922" i="6"/>
  <c r="R8903" i="6"/>
  <c r="Q8903" i="6"/>
  <c r="R9030" i="6"/>
  <c r="Q9030" i="6"/>
  <c r="R8945" i="6"/>
  <c r="Q8945" i="6"/>
  <c r="R8853" i="6"/>
  <c r="Q8853" i="6"/>
  <c r="R9005" i="6"/>
  <c r="Q9005" i="6"/>
  <c r="R9297" i="6"/>
  <c r="Q9297" i="6"/>
  <c r="R9023" i="6"/>
  <c r="Q9023" i="6"/>
  <c r="R8923" i="6"/>
  <c r="Q8923" i="6"/>
  <c r="R9088" i="6"/>
  <c r="Q9088" i="6"/>
  <c r="Q8933" i="6"/>
  <c r="R8933" i="6"/>
  <c r="R8837" i="6"/>
  <c r="Q8837" i="6"/>
  <c r="Q9009" i="6"/>
  <c r="R9009" i="6"/>
  <c r="Q8866" i="6"/>
  <c r="R8866" i="6"/>
  <c r="R9052" i="6"/>
  <c r="Q9052" i="6"/>
  <c r="R9423" i="6"/>
  <c r="Q9423" i="6"/>
  <c r="Q9521" i="6"/>
  <c r="R9521" i="6"/>
  <c r="Q9424" i="6"/>
  <c r="R9424" i="6"/>
  <c r="Q9396" i="6"/>
  <c r="R9396" i="6"/>
  <c r="R9128" i="6"/>
  <c r="Q9128" i="6"/>
  <c r="R9060" i="6"/>
  <c r="Q9060" i="6"/>
  <c r="Q9255" i="6"/>
  <c r="R9255" i="6"/>
  <c r="R9161" i="6"/>
  <c r="Q9161" i="6"/>
  <c r="Q9450" i="6"/>
  <c r="R9450" i="6"/>
  <c r="R9076" i="6"/>
  <c r="Q9076" i="6"/>
  <c r="Q9017" i="6"/>
  <c r="R9017" i="6"/>
  <c r="R9195" i="6"/>
  <c r="Q9195" i="6"/>
  <c r="Q9503" i="6"/>
  <c r="R9503" i="6"/>
  <c r="Q9311" i="6"/>
  <c r="R9311" i="6"/>
  <c r="R9157" i="6"/>
  <c r="Q9157" i="6"/>
  <c r="Q9435" i="6"/>
  <c r="R9435" i="6"/>
  <c r="R9211" i="6"/>
  <c r="Q9211" i="6"/>
  <c r="R9520" i="6"/>
  <c r="Q9520" i="6"/>
  <c r="Q9252" i="6"/>
  <c r="R9252" i="6"/>
  <c r="R9318" i="6"/>
  <c r="Q9318" i="6"/>
  <c r="Q9203" i="6"/>
  <c r="R9203" i="6"/>
  <c r="Q9328" i="6"/>
  <c r="R9328" i="6"/>
  <c r="R9260" i="6"/>
  <c r="Q9260" i="6"/>
  <c r="Q9456" i="6"/>
  <c r="R9456" i="6"/>
  <c r="R9037" i="6"/>
  <c r="Q9037" i="6"/>
  <c r="Q9150" i="6"/>
  <c r="R9150" i="6"/>
  <c r="R9347" i="6"/>
  <c r="Q9347" i="6"/>
  <c r="R9308" i="6"/>
  <c r="Q9308" i="6"/>
  <c r="Q9458" i="6"/>
  <c r="R9458" i="6"/>
  <c r="R9253" i="6"/>
  <c r="Q9253" i="6"/>
  <c r="R9361" i="6"/>
  <c r="Q9361" i="6"/>
  <c r="Q9479" i="6"/>
  <c r="R9479" i="6"/>
  <c r="R9154" i="6"/>
  <c r="Q9154" i="6"/>
  <c r="R9298" i="6"/>
  <c r="Q9298" i="6"/>
  <c r="R9442" i="6"/>
  <c r="Q9442" i="6"/>
  <c r="Q9514" i="6"/>
  <c r="R9514" i="6"/>
  <c r="R391" i="6"/>
  <c r="Q391" i="6"/>
  <c r="R189" i="6"/>
  <c r="Q189" i="6"/>
  <c r="R582" i="6"/>
  <c r="Q582" i="6"/>
  <c r="Q129" i="6"/>
  <c r="R129" i="6"/>
  <c r="R541" i="6"/>
  <c r="Q541" i="6"/>
  <c r="Q297" i="6"/>
  <c r="R297" i="6"/>
  <c r="R747" i="6"/>
  <c r="Q747" i="6"/>
  <c r="R767" i="6"/>
  <c r="Q767" i="6"/>
  <c r="R659" i="6"/>
  <c r="Q659" i="6"/>
  <c r="R446" i="6"/>
  <c r="Q446" i="6"/>
  <c r="R374" i="6"/>
  <c r="Q374" i="6"/>
  <c r="R302" i="6"/>
  <c r="Q302" i="6"/>
  <c r="R230" i="6"/>
  <c r="Q230" i="6"/>
  <c r="R158" i="6"/>
  <c r="Q158" i="6"/>
  <c r="R86" i="6"/>
  <c r="Q86" i="6"/>
  <c r="R14" i="6"/>
  <c r="Q14" i="6"/>
  <c r="R1653" i="6"/>
  <c r="Q1653" i="6"/>
  <c r="Q390" i="6"/>
  <c r="R390" i="6"/>
  <c r="R923" i="6"/>
  <c r="Q923" i="6"/>
  <c r="R515" i="6"/>
  <c r="Q515" i="6"/>
  <c r="R1084" i="6"/>
  <c r="Q1084" i="6"/>
  <c r="R710" i="6"/>
  <c r="Q710" i="6"/>
  <c r="Q708" i="6"/>
  <c r="R708" i="6"/>
  <c r="R1025" i="6"/>
  <c r="Q1025" i="6"/>
  <c r="Q1102" i="6"/>
  <c r="R1102" i="6"/>
  <c r="R1948" i="6"/>
  <c r="Q1948" i="6"/>
  <c r="R1447" i="6"/>
  <c r="Q1447" i="6"/>
  <c r="R1860" i="6"/>
  <c r="Q1860" i="6"/>
  <c r="Q1234" i="6"/>
  <c r="R1234" i="6"/>
  <c r="R1515" i="6"/>
  <c r="Q1515" i="6"/>
  <c r="R1628" i="6"/>
  <c r="Q1628" i="6"/>
  <c r="Q2005" i="6"/>
  <c r="R2005" i="6"/>
  <c r="R1235" i="6"/>
  <c r="Q1235" i="6"/>
  <c r="R2372" i="6"/>
  <c r="Q2372" i="6"/>
  <c r="R2629" i="6"/>
  <c r="Q2629" i="6"/>
  <c r="R2634" i="6"/>
  <c r="Q2634" i="6"/>
  <c r="R2783" i="6"/>
  <c r="Q2783" i="6"/>
  <c r="R2457" i="6"/>
  <c r="Q2457" i="6"/>
  <c r="R2594" i="6"/>
  <c r="Q2594" i="6"/>
  <c r="Q2304" i="6"/>
  <c r="R2304" i="6"/>
  <c r="R2873" i="6"/>
  <c r="Q2873" i="6"/>
  <c r="R3039" i="6"/>
  <c r="Q3039" i="6"/>
  <c r="R3524" i="6"/>
  <c r="Q3524" i="6"/>
  <c r="R3186" i="6"/>
  <c r="Q3186" i="6"/>
  <c r="R3599" i="6"/>
  <c r="Q3599" i="6"/>
  <c r="R3369" i="6"/>
  <c r="Q3369" i="6"/>
  <c r="R3662" i="6"/>
  <c r="Q3662" i="6"/>
  <c r="R3432" i="6"/>
  <c r="Q3432" i="6"/>
  <c r="R3822" i="6"/>
  <c r="Q3822" i="6"/>
  <c r="R4225" i="6"/>
  <c r="Q4225" i="6"/>
  <c r="R3995" i="6"/>
  <c r="Q3995" i="6"/>
  <c r="R3962" i="6"/>
  <c r="Q3962" i="6"/>
  <c r="R4044" i="6"/>
  <c r="Q4044" i="6"/>
  <c r="R5339" i="6"/>
  <c r="Q5339" i="6"/>
  <c r="R5505" i="6"/>
  <c r="Q5505" i="6"/>
  <c r="R4527" i="6"/>
  <c r="Q4527" i="6"/>
  <c r="R4832" i="6"/>
  <c r="Q4832" i="6"/>
  <c r="R4470" i="6"/>
  <c r="Q4470" i="6"/>
  <c r="R4967" i="6"/>
  <c r="Q4967" i="6"/>
  <c r="R4425" i="6"/>
  <c r="Q4425" i="6"/>
  <c r="R5006" i="6"/>
  <c r="Q5006" i="6"/>
  <c r="R5453" i="6"/>
  <c r="Q5453" i="6"/>
  <c r="Q5432" i="6"/>
  <c r="R5432" i="6"/>
  <c r="R5356" i="6"/>
  <c r="Q5356" i="6"/>
  <c r="R5815" i="6"/>
  <c r="Q5815" i="6"/>
  <c r="R5914" i="6"/>
  <c r="Q5914" i="6"/>
  <c r="R5706" i="6"/>
  <c r="Q5706" i="6"/>
  <c r="R6161" i="6"/>
  <c r="Q6161" i="6"/>
  <c r="R6339" i="6"/>
  <c r="Q6339" i="6"/>
  <c r="R7251" i="6"/>
  <c r="Q7251" i="6"/>
  <c r="R6751" i="6"/>
  <c r="Q6751" i="6"/>
  <c r="R7073" i="6"/>
  <c r="Q7073" i="6"/>
  <c r="R6839" i="6"/>
  <c r="Q6839" i="6"/>
  <c r="R7155" i="6"/>
  <c r="Q7155" i="6"/>
  <c r="Q7065" i="6"/>
  <c r="R7065" i="6"/>
  <c r="Q7689" i="6"/>
  <c r="R7689" i="6"/>
  <c r="R7360" i="6"/>
  <c r="Q7360" i="6"/>
  <c r="R8360" i="6"/>
  <c r="Q8360" i="6"/>
  <c r="R7829" i="6"/>
  <c r="Q7829" i="6"/>
  <c r="R7705" i="6"/>
  <c r="Q7705" i="6"/>
  <c r="R8027" i="6"/>
  <c r="Q8027" i="6"/>
  <c r="R8407" i="6"/>
  <c r="Q8407" i="6"/>
  <c r="R8551" i="6"/>
  <c r="Q8551" i="6"/>
  <c r="R8727" i="6"/>
  <c r="Q8727" i="6"/>
  <c r="R8924" i="6"/>
  <c r="Q8924" i="6"/>
  <c r="Q8926" i="6"/>
  <c r="R8926" i="6"/>
  <c r="R9320" i="6"/>
  <c r="Q9320" i="6"/>
  <c r="Q9358" i="6"/>
  <c r="R9358" i="6"/>
  <c r="R1265" i="6"/>
  <c r="Q1265" i="6"/>
  <c r="R517" i="6"/>
  <c r="Q517" i="6"/>
  <c r="R1264" i="6"/>
  <c r="Q1264" i="6"/>
  <c r="R1093" i="6"/>
  <c r="Q1093" i="6"/>
  <c r="R949" i="6"/>
  <c r="Q949" i="6"/>
  <c r="R463" i="6"/>
  <c r="Q463" i="6"/>
  <c r="R745" i="6"/>
  <c r="Q745" i="6"/>
  <c r="Q490" i="6"/>
  <c r="R490" i="6"/>
  <c r="Q414" i="6"/>
  <c r="R414" i="6"/>
  <c r="Q342" i="6"/>
  <c r="R342" i="6"/>
  <c r="Q270" i="6"/>
  <c r="R270" i="6"/>
  <c r="Q198" i="6"/>
  <c r="R198" i="6"/>
  <c r="Q126" i="6"/>
  <c r="R126" i="6"/>
  <c r="Q54" i="6"/>
  <c r="R54" i="6"/>
  <c r="R31" i="6"/>
  <c r="Q31" i="6"/>
  <c r="R1134" i="6"/>
  <c r="Q1134" i="6"/>
  <c r="R990" i="6"/>
  <c r="Q990" i="6"/>
  <c r="R846" i="6"/>
  <c r="Q846" i="6"/>
  <c r="R534" i="6"/>
  <c r="Q534" i="6"/>
  <c r="R403" i="6"/>
  <c r="Q403" i="6"/>
  <c r="R201" i="6"/>
  <c r="Q201" i="6"/>
  <c r="R1115" i="6"/>
  <c r="Q1115" i="6"/>
  <c r="R971" i="6"/>
  <c r="Q971" i="6"/>
  <c r="R827" i="6"/>
  <c r="Q827" i="6"/>
  <c r="R428" i="6"/>
  <c r="Q428" i="6"/>
  <c r="R356" i="6"/>
  <c r="Q356" i="6"/>
  <c r="R284" i="6"/>
  <c r="Q284" i="6"/>
  <c r="R212" i="6"/>
  <c r="Q212" i="6"/>
  <c r="R140" i="6"/>
  <c r="Q140" i="6"/>
  <c r="Q117" i="6"/>
  <c r="R117" i="6"/>
  <c r="R447" i="6"/>
  <c r="Q447" i="6"/>
  <c r="R375" i="6"/>
  <c r="Q375" i="6"/>
  <c r="R303" i="6"/>
  <c r="Q303" i="6"/>
  <c r="R231" i="6"/>
  <c r="Q231" i="6"/>
  <c r="R159" i="6"/>
  <c r="Q159" i="6"/>
  <c r="R87" i="6"/>
  <c r="Q87" i="6"/>
  <c r="R15" i="6"/>
  <c r="Q15" i="6"/>
  <c r="R604" i="6"/>
  <c r="Q604" i="6"/>
  <c r="R748" i="6"/>
  <c r="Q748" i="6"/>
  <c r="R892" i="6"/>
  <c r="Q892" i="6"/>
  <c r="R1036" i="6"/>
  <c r="Q1036" i="6"/>
  <c r="R1180" i="6"/>
  <c r="Q1180" i="6"/>
  <c r="R1684" i="6"/>
  <c r="Q1684" i="6"/>
  <c r="Q489" i="6"/>
  <c r="R489" i="6"/>
  <c r="Q633" i="6"/>
  <c r="R633" i="6"/>
  <c r="R777" i="6"/>
  <c r="Q777" i="6"/>
  <c r="R921" i="6"/>
  <c r="Q921" i="6"/>
  <c r="R1065" i="6"/>
  <c r="Q1065" i="6"/>
  <c r="R1209" i="6"/>
  <c r="Q1209" i="6"/>
  <c r="R1749" i="6"/>
  <c r="Q1749" i="6"/>
  <c r="R518" i="6"/>
  <c r="Q518" i="6"/>
  <c r="R662" i="6"/>
  <c r="Q662" i="6"/>
  <c r="R806" i="6"/>
  <c r="Q806" i="6"/>
  <c r="R950" i="6"/>
  <c r="Q950" i="6"/>
  <c r="R1094" i="6"/>
  <c r="Q1094" i="6"/>
  <c r="R511" i="6"/>
  <c r="Q511" i="6"/>
  <c r="R655" i="6"/>
  <c r="Q655" i="6"/>
  <c r="R799" i="6"/>
  <c r="Q799" i="6"/>
  <c r="R943" i="6"/>
  <c r="Q943" i="6"/>
  <c r="R1087" i="6"/>
  <c r="Q1087" i="6"/>
  <c r="Q660" i="6"/>
  <c r="R660" i="6"/>
  <c r="Q804" i="6"/>
  <c r="R804" i="6"/>
  <c r="R948" i="6"/>
  <c r="Q948" i="6"/>
  <c r="R1092" i="6"/>
  <c r="Q1092" i="6"/>
  <c r="R1384" i="6"/>
  <c r="Q1384" i="6"/>
  <c r="R1816" i="6"/>
  <c r="Q1816" i="6"/>
  <c r="R545" i="6"/>
  <c r="Q545" i="6"/>
  <c r="R689" i="6"/>
  <c r="Q689" i="6"/>
  <c r="R833" i="6"/>
  <c r="Q833" i="6"/>
  <c r="R977" i="6"/>
  <c r="Q977" i="6"/>
  <c r="R1121" i="6"/>
  <c r="Q1121" i="6"/>
  <c r="Q1273" i="6"/>
  <c r="R1273" i="6"/>
  <c r="R1593" i="6"/>
  <c r="Q1593" i="6"/>
  <c r="R2025" i="6"/>
  <c r="Q2025" i="6"/>
  <c r="Q622" i="6"/>
  <c r="R622" i="6"/>
  <c r="Q766" i="6"/>
  <c r="R766" i="6"/>
  <c r="Q910" i="6"/>
  <c r="R910" i="6"/>
  <c r="Q1054" i="6"/>
  <c r="R1054" i="6"/>
  <c r="Q1198" i="6"/>
  <c r="R1198" i="6"/>
  <c r="R951" i="6"/>
  <c r="Q951" i="6"/>
  <c r="R1095" i="6"/>
  <c r="Q1095" i="6"/>
  <c r="R512" i="6"/>
  <c r="Q512" i="6"/>
  <c r="R656" i="6"/>
  <c r="Q656" i="6"/>
  <c r="R800" i="6"/>
  <c r="Q800" i="6"/>
  <c r="R944" i="6"/>
  <c r="Q944" i="6"/>
  <c r="R1088" i="6"/>
  <c r="Q1088" i="6"/>
  <c r="R1372" i="6"/>
  <c r="Q1372" i="6"/>
  <c r="R1804" i="6"/>
  <c r="Q1804" i="6"/>
  <c r="R1262" i="6"/>
  <c r="Q1262" i="6"/>
  <c r="R1406" i="6"/>
  <c r="Q1406" i="6"/>
  <c r="R1550" i="6"/>
  <c r="Q1550" i="6"/>
  <c r="R1694" i="6"/>
  <c r="Q1694" i="6"/>
  <c r="R1838" i="6"/>
  <c r="Q1838" i="6"/>
  <c r="R1982" i="6"/>
  <c r="Q1982" i="6"/>
  <c r="R2211" i="6"/>
  <c r="Q2211" i="6"/>
  <c r="R2643" i="6"/>
  <c r="Q2643" i="6"/>
  <c r="R1255" i="6"/>
  <c r="Q1255" i="6"/>
  <c r="R1399" i="6"/>
  <c r="Q1399" i="6"/>
  <c r="R1543" i="6"/>
  <c r="Q1543" i="6"/>
  <c r="R1687" i="6"/>
  <c r="Q1687" i="6"/>
  <c r="R1831" i="6"/>
  <c r="Q1831" i="6"/>
  <c r="R1975" i="6"/>
  <c r="Q1975" i="6"/>
  <c r="R1236" i="6"/>
  <c r="Q1236" i="6"/>
  <c r="R1380" i="6"/>
  <c r="Q1380" i="6"/>
  <c r="R1524" i="6"/>
  <c r="Q1524" i="6"/>
  <c r="R1668" i="6"/>
  <c r="Q1668" i="6"/>
  <c r="R1812" i="6"/>
  <c r="Q1812" i="6"/>
  <c r="R1956" i="6"/>
  <c r="Q1956" i="6"/>
  <c r="R2115" i="6"/>
  <c r="Q2115" i="6"/>
  <c r="R1349" i="6"/>
  <c r="Q1349" i="6"/>
  <c r="R1493" i="6"/>
  <c r="Q1493" i="6"/>
  <c r="R1637" i="6"/>
  <c r="Q1637" i="6"/>
  <c r="R1781" i="6"/>
  <c r="Q1781" i="6"/>
  <c r="R1925" i="6"/>
  <c r="Q1925" i="6"/>
  <c r="R2069" i="6"/>
  <c r="Q2069" i="6"/>
  <c r="R1330" i="6"/>
  <c r="Q1330" i="6"/>
  <c r="R1474" i="6"/>
  <c r="Q1474" i="6"/>
  <c r="R1618" i="6"/>
  <c r="Q1618" i="6"/>
  <c r="R1762" i="6"/>
  <c r="Q1762" i="6"/>
  <c r="R1906" i="6"/>
  <c r="Q1906" i="6"/>
  <c r="R2050" i="6"/>
  <c r="Q2050" i="6"/>
  <c r="R2439" i="6"/>
  <c r="Q2439" i="6"/>
  <c r="R2871" i="6"/>
  <c r="Q2871" i="6"/>
  <c r="R1323" i="6"/>
  <c r="Q1323" i="6"/>
  <c r="R1467" i="6"/>
  <c r="Q1467" i="6"/>
  <c r="R1611" i="6"/>
  <c r="Q1611" i="6"/>
  <c r="R1755" i="6"/>
  <c r="Q1755" i="6"/>
  <c r="R1899" i="6"/>
  <c r="Q1899" i="6"/>
  <c r="R2043" i="6"/>
  <c r="Q2043" i="6"/>
  <c r="R1292" i="6"/>
  <c r="Q1292" i="6"/>
  <c r="R1436" i="6"/>
  <c r="Q1436" i="6"/>
  <c r="R1580" i="6"/>
  <c r="Q1580" i="6"/>
  <c r="R1724" i="6"/>
  <c r="Q1724" i="6"/>
  <c r="R1868" i="6"/>
  <c r="Q1868" i="6"/>
  <c r="R2012" i="6"/>
  <c r="Q2012" i="6"/>
  <c r="Q1381" i="6"/>
  <c r="R1381" i="6"/>
  <c r="Q1525" i="6"/>
  <c r="R1525" i="6"/>
  <c r="Q1669" i="6"/>
  <c r="R1669" i="6"/>
  <c r="Q1813" i="6"/>
  <c r="R1813" i="6"/>
  <c r="Q1957" i="6"/>
  <c r="R1957" i="6"/>
  <c r="R2097" i="6"/>
  <c r="Q2097" i="6"/>
  <c r="Q1350" i="6"/>
  <c r="R1350" i="6"/>
  <c r="Q1494" i="6"/>
  <c r="R1494" i="6"/>
  <c r="Q1638" i="6"/>
  <c r="R1638" i="6"/>
  <c r="Q1782" i="6"/>
  <c r="R1782" i="6"/>
  <c r="Q1926" i="6"/>
  <c r="R1926" i="6"/>
  <c r="Q2070" i="6"/>
  <c r="R2070" i="6"/>
  <c r="R2451" i="6"/>
  <c r="Q2451" i="6"/>
  <c r="R2883" i="6"/>
  <c r="Q2883" i="6"/>
  <c r="R1331" i="6"/>
  <c r="Q1331" i="6"/>
  <c r="R1475" i="6"/>
  <c r="Q1475" i="6"/>
  <c r="R1619" i="6"/>
  <c r="Q1619" i="6"/>
  <c r="R1763" i="6"/>
  <c r="Q1763" i="6"/>
  <c r="R1907" i="6"/>
  <c r="Q1907" i="6"/>
  <c r="R2051" i="6"/>
  <c r="Q2051" i="6"/>
  <c r="R2180" i="6"/>
  <c r="Q2180" i="6"/>
  <c r="R2324" i="6"/>
  <c r="Q2324" i="6"/>
  <c r="R2468" i="6"/>
  <c r="Q2468" i="6"/>
  <c r="R2612" i="6"/>
  <c r="Q2612" i="6"/>
  <c r="R2756" i="6"/>
  <c r="Q2756" i="6"/>
  <c r="R2900" i="6"/>
  <c r="Q2900" i="6"/>
  <c r="R2149" i="6"/>
  <c r="Q2149" i="6"/>
  <c r="R2293" i="6"/>
  <c r="Q2293" i="6"/>
  <c r="R2437" i="6"/>
  <c r="Q2437" i="6"/>
  <c r="R2581" i="6"/>
  <c r="Q2581" i="6"/>
  <c r="R2725" i="6"/>
  <c r="Q2725" i="6"/>
  <c r="R2869" i="6"/>
  <c r="Q2869" i="6"/>
  <c r="R3118" i="6"/>
  <c r="Q3118" i="6"/>
  <c r="R3550" i="6"/>
  <c r="Q3550" i="6"/>
  <c r="R2154" i="6"/>
  <c r="Q2154" i="6"/>
  <c r="R2298" i="6"/>
  <c r="Q2298" i="6"/>
  <c r="R2442" i="6"/>
  <c r="Q2442" i="6"/>
  <c r="R2586" i="6"/>
  <c r="Q2586" i="6"/>
  <c r="R2730" i="6"/>
  <c r="Q2730" i="6"/>
  <c r="R2874" i="6"/>
  <c r="Q2874" i="6"/>
  <c r="R2159" i="6"/>
  <c r="Q2159" i="6"/>
  <c r="R2303" i="6"/>
  <c r="Q2303" i="6"/>
  <c r="R2447" i="6"/>
  <c r="Q2447" i="6"/>
  <c r="R2591" i="6"/>
  <c r="Q2591" i="6"/>
  <c r="R2735" i="6"/>
  <c r="Q2735" i="6"/>
  <c r="R2879" i="6"/>
  <c r="Q2879" i="6"/>
  <c r="R2140" i="6"/>
  <c r="Q2140" i="6"/>
  <c r="R2284" i="6"/>
  <c r="Q2284" i="6"/>
  <c r="R2428" i="6"/>
  <c r="Q2428" i="6"/>
  <c r="R2572" i="6"/>
  <c r="Q2572" i="6"/>
  <c r="R2716" i="6"/>
  <c r="Q2716" i="6"/>
  <c r="R2860" i="6"/>
  <c r="Q2860" i="6"/>
  <c r="R2121" i="6"/>
  <c r="Q2121" i="6"/>
  <c r="R2265" i="6"/>
  <c r="Q2265" i="6"/>
  <c r="R2409" i="6"/>
  <c r="Q2409" i="6"/>
  <c r="R2553" i="6"/>
  <c r="Q2553" i="6"/>
  <c r="R2697" i="6"/>
  <c r="Q2697" i="6"/>
  <c r="R2841" i="6"/>
  <c r="Q2841" i="6"/>
  <c r="R3058" i="6"/>
  <c r="Q3058" i="6"/>
  <c r="R3490" i="6"/>
  <c r="Q3490" i="6"/>
  <c r="Q2114" i="6"/>
  <c r="R2114" i="6"/>
  <c r="R2258" i="6"/>
  <c r="Q2258" i="6"/>
  <c r="R2402" i="6"/>
  <c r="Q2402" i="6"/>
  <c r="R2546" i="6"/>
  <c r="Q2546" i="6"/>
  <c r="R2690" i="6"/>
  <c r="Q2690" i="6"/>
  <c r="R2834" i="6"/>
  <c r="Q2834" i="6"/>
  <c r="R2107" i="6"/>
  <c r="Q2107" i="6"/>
  <c r="R2251" i="6"/>
  <c r="Q2251" i="6"/>
  <c r="R2395" i="6"/>
  <c r="Q2395" i="6"/>
  <c r="R2539" i="6"/>
  <c r="Q2539" i="6"/>
  <c r="R2683" i="6"/>
  <c r="Q2683" i="6"/>
  <c r="R2827" i="6"/>
  <c r="Q2827" i="6"/>
  <c r="Q2112" i="6"/>
  <c r="R2112" i="6"/>
  <c r="Q2256" i="6"/>
  <c r="R2256" i="6"/>
  <c r="Q2400" i="6"/>
  <c r="R2400" i="6"/>
  <c r="Q2544" i="6"/>
  <c r="R2544" i="6"/>
  <c r="Q2688" i="6"/>
  <c r="R2688" i="6"/>
  <c r="Q2832" i="6"/>
  <c r="R2832" i="6"/>
  <c r="R4680" i="6"/>
  <c r="Q4680" i="6"/>
  <c r="R2249" i="6"/>
  <c r="Q2249" i="6"/>
  <c r="R2393" i="6"/>
  <c r="Q2393" i="6"/>
  <c r="R2537" i="6"/>
  <c r="Q2537" i="6"/>
  <c r="R2681" i="6"/>
  <c r="Q2681" i="6"/>
  <c r="R2825" i="6"/>
  <c r="Q2825" i="6"/>
  <c r="R3034" i="6"/>
  <c r="Q3034" i="6"/>
  <c r="R3466" i="6"/>
  <c r="Q3466" i="6"/>
  <c r="R2122" i="6"/>
  <c r="Q2122" i="6"/>
  <c r="R2266" i="6"/>
  <c r="Q2266" i="6"/>
  <c r="R2410" i="6"/>
  <c r="Q2410" i="6"/>
  <c r="R2554" i="6"/>
  <c r="Q2554" i="6"/>
  <c r="R2698" i="6"/>
  <c r="Q2698" i="6"/>
  <c r="R2842" i="6"/>
  <c r="Q2842" i="6"/>
  <c r="R2991" i="6"/>
  <c r="Q2991" i="6"/>
  <c r="R3135" i="6"/>
  <c r="Q3135" i="6"/>
  <c r="R3279" i="6"/>
  <c r="Q3279" i="6"/>
  <c r="R3423" i="6"/>
  <c r="Q3423" i="6"/>
  <c r="R3567" i="6"/>
  <c r="Q3567" i="6"/>
  <c r="R3711" i="6"/>
  <c r="Q3711" i="6"/>
  <c r="Q3849" i="6"/>
  <c r="R3849" i="6"/>
  <c r="R3044" i="6"/>
  <c r="Q3044" i="6"/>
  <c r="R3188" i="6"/>
  <c r="Q3188" i="6"/>
  <c r="R3332" i="6"/>
  <c r="Q3332" i="6"/>
  <c r="R3476" i="6"/>
  <c r="Q3476" i="6"/>
  <c r="R3620" i="6"/>
  <c r="Q3620" i="6"/>
  <c r="R3764" i="6"/>
  <c r="Q3764" i="6"/>
  <c r="R2989" i="6"/>
  <c r="Q2989" i="6"/>
  <c r="R3133" i="6"/>
  <c r="Q3133" i="6"/>
  <c r="R3277" i="6"/>
  <c r="Q3277" i="6"/>
  <c r="R3421" i="6"/>
  <c r="Q3421" i="6"/>
  <c r="R3565" i="6"/>
  <c r="Q3565" i="6"/>
  <c r="R3709" i="6"/>
  <c r="Q3709" i="6"/>
  <c r="R3994" i="6"/>
  <c r="Q3994" i="6"/>
  <c r="R2994" i="6"/>
  <c r="Q2994" i="6"/>
  <c r="R3138" i="6"/>
  <c r="Q3138" i="6"/>
  <c r="R3282" i="6"/>
  <c r="Q3282" i="6"/>
  <c r="R3426" i="6"/>
  <c r="Q3426" i="6"/>
  <c r="R3570" i="6"/>
  <c r="Q3570" i="6"/>
  <c r="R3714" i="6"/>
  <c r="Q3714" i="6"/>
  <c r="R3886" i="6"/>
  <c r="Q3886" i="6"/>
  <c r="R2975" i="6"/>
  <c r="Q2975" i="6"/>
  <c r="R3119" i="6"/>
  <c r="Q3119" i="6"/>
  <c r="R3263" i="6"/>
  <c r="Q3263" i="6"/>
  <c r="R3407" i="6"/>
  <c r="Q3407" i="6"/>
  <c r="R3551" i="6"/>
  <c r="Q3551" i="6"/>
  <c r="R3695" i="6"/>
  <c r="Q3695" i="6"/>
  <c r="Q3837" i="6"/>
  <c r="R3837" i="6"/>
  <c r="R3052" i="6"/>
  <c r="Q3052" i="6"/>
  <c r="R3196" i="6"/>
  <c r="Q3196" i="6"/>
  <c r="R3340" i="6"/>
  <c r="Q3340" i="6"/>
  <c r="R3484" i="6"/>
  <c r="Q3484" i="6"/>
  <c r="R3628" i="6"/>
  <c r="Q3628" i="6"/>
  <c r="R3772" i="6"/>
  <c r="Q3772" i="6"/>
  <c r="R3033" i="6"/>
  <c r="Q3033" i="6"/>
  <c r="R3177" i="6"/>
  <c r="Q3177" i="6"/>
  <c r="R3321" i="6"/>
  <c r="Q3321" i="6"/>
  <c r="R3465" i="6"/>
  <c r="Q3465" i="6"/>
  <c r="R3609" i="6"/>
  <c r="Q3609" i="6"/>
  <c r="R3753" i="6"/>
  <c r="Q3753" i="6"/>
  <c r="R4114" i="6"/>
  <c r="Q4114" i="6"/>
  <c r="R3038" i="6"/>
  <c r="Q3038" i="6"/>
  <c r="R3182" i="6"/>
  <c r="Q3182" i="6"/>
  <c r="R3326" i="6"/>
  <c r="Q3326" i="6"/>
  <c r="R3470" i="6"/>
  <c r="Q3470" i="6"/>
  <c r="R3614" i="6"/>
  <c r="Q3614" i="6"/>
  <c r="R3758" i="6"/>
  <c r="Q3758" i="6"/>
  <c r="R4428" i="6"/>
  <c r="Q4428" i="6"/>
  <c r="Q3019" i="6"/>
  <c r="R3019" i="6"/>
  <c r="Q3163" i="6"/>
  <c r="R3163" i="6"/>
  <c r="Q3307" i="6"/>
  <c r="R3307" i="6"/>
  <c r="Q3451" i="6"/>
  <c r="R3451" i="6"/>
  <c r="Q3595" i="6"/>
  <c r="R3595" i="6"/>
  <c r="Q3739" i="6"/>
  <c r="R3739" i="6"/>
  <c r="R3878" i="6"/>
  <c r="Q3878" i="6"/>
  <c r="R3096" i="6"/>
  <c r="Q3096" i="6"/>
  <c r="R3240" i="6"/>
  <c r="Q3240" i="6"/>
  <c r="R3384" i="6"/>
  <c r="Q3384" i="6"/>
  <c r="R3528" i="6"/>
  <c r="Q3528" i="6"/>
  <c r="R3672" i="6"/>
  <c r="Q3672" i="6"/>
  <c r="R3816" i="6"/>
  <c r="Q3816" i="6"/>
  <c r="R3053" i="6"/>
  <c r="Q3053" i="6"/>
  <c r="R3197" i="6"/>
  <c r="Q3197" i="6"/>
  <c r="R3341" i="6"/>
  <c r="Q3341" i="6"/>
  <c r="R3485" i="6"/>
  <c r="Q3485" i="6"/>
  <c r="R3629" i="6"/>
  <c r="Q3629" i="6"/>
  <c r="R3773" i="6"/>
  <c r="Q3773" i="6"/>
  <c r="R4090" i="6"/>
  <c r="Q4090" i="6"/>
  <c r="R3927" i="6"/>
  <c r="Q3927" i="6"/>
  <c r="R4071" i="6"/>
  <c r="Q4071" i="6"/>
  <c r="R4215" i="6"/>
  <c r="Q4215" i="6"/>
  <c r="R3836" i="6"/>
  <c r="Q3836" i="6"/>
  <c r="R3980" i="6"/>
  <c r="Q3980" i="6"/>
  <c r="R4124" i="6"/>
  <c r="Q4124" i="6"/>
  <c r="R4268" i="6"/>
  <c r="Q4268" i="6"/>
  <c r="Q3889" i="6"/>
  <c r="R3889" i="6"/>
  <c r="R4033" i="6"/>
  <c r="Q4033" i="6"/>
  <c r="R4177" i="6"/>
  <c r="Q4177" i="6"/>
  <c r="R4314" i="6"/>
  <c r="Q4314" i="6"/>
  <c r="R4675" i="6"/>
  <c r="Q4675" i="6"/>
  <c r="R3882" i="6"/>
  <c r="Q3882" i="6"/>
  <c r="R4026" i="6"/>
  <c r="Q4026" i="6"/>
  <c r="R4170" i="6"/>
  <c r="Q4170" i="6"/>
  <c r="Q4324" i="6"/>
  <c r="R4324" i="6"/>
  <c r="R4632" i="6"/>
  <c r="Q4632" i="6"/>
  <c r="R5064" i="6"/>
  <c r="Q5064" i="6"/>
  <c r="R3947" i="6"/>
  <c r="Q3947" i="6"/>
  <c r="R4091" i="6"/>
  <c r="Q4091" i="6"/>
  <c r="R4235" i="6"/>
  <c r="Q4235" i="6"/>
  <c r="R3940" i="6"/>
  <c r="Q3940" i="6"/>
  <c r="R4084" i="6"/>
  <c r="Q4084" i="6"/>
  <c r="R4228" i="6"/>
  <c r="Q4228" i="6"/>
  <c r="R6055" i="6"/>
  <c r="Q6055" i="6"/>
  <c r="R4077" i="6"/>
  <c r="Q4077" i="6"/>
  <c r="R4221" i="6"/>
  <c r="Q4221" i="6"/>
  <c r="Q4345" i="6"/>
  <c r="R4345" i="6"/>
  <c r="R4699" i="6"/>
  <c r="Q4699" i="6"/>
  <c r="R3914" i="6"/>
  <c r="Q3914" i="6"/>
  <c r="R4058" i="6"/>
  <c r="Q4058" i="6"/>
  <c r="R4202" i="6"/>
  <c r="Q4202" i="6"/>
  <c r="R4440" i="6"/>
  <c r="Q4440" i="6"/>
  <c r="R4872" i="6"/>
  <c r="Q4872" i="6"/>
  <c r="Q3883" i="6"/>
  <c r="R3883" i="6"/>
  <c r="Q4027" i="6"/>
  <c r="R4027" i="6"/>
  <c r="Q4171" i="6"/>
  <c r="R4171" i="6"/>
  <c r="R4366" i="6"/>
  <c r="Q4366" i="6"/>
  <c r="R3996" i="6"/>
  <c r="Q3996" i="6"/>
  <c r="R4140" i="6"/>
  <c r="Q4140" i="6"/>
  <c r="R4284" i="6"/>
  <c r="Q4284" i="6"/>
  <c r="R3833" i="6"/>
  <c r="Q3833" i="6"/>
  <c r="R3977" i="6"/>
  <c r="Q3977" i="6"/>
  <c r="R4121" i="6"/>
  <c r="Q4121" i="6"/>
  <c r="R4265" i="6"/>
  <c r="Q4265" i="6"/>
  <c r="R4651" i="6"/>
  <c r="Q4651" i="6"/>
  <c r="R5270" i="6"/>
  <c r="Q5270" i="6"/>
  <c r="R5291" i="6"/>
  <c r="Q5291" i="6"/>
  <c r="R4385" i="6"/>
  <c r="Q4385" i="6"/>
  <c r="R4529" i="6"/>
  <c r="Q4529" i="6"/>
  <c r="R4673" i="6"/>
  <c r="Q4673" i="6"/>
  <c r="R4817" i="6"/>
  <c r="Q4817" i="6"/>
  <c r="R4961" i="6"/>
  <c r="Q4961" i="6"/>
  <c r="R5105" i="6"/>
  <c r="Q5105" i="6"/>
  <c r="R5361" i="6"/>
  <c r="Q5361" i="6"/>
  <c r="R4450" i="6"/>
  <c r="Q4450" i="6"/>
  <c r="R4594" i="6"/>
  <c r="Q4594" i="6"/>
  <c r="R4738" i="6"/>
  <c r="Q4738" i="6"/>
  <c r="R4882" i="6"/>
  <c r="Q4882" i="6"/>
  <c r="R5026" i="6"/>
  <c r="Q5026" i="6"/>
  <c r="R5170" i="6"/>
  <c r="Q5170" i="6"/>
  <c r="R4335" i="6"/>
  <c r="Q4335" i="6"/>
  <c r="R4479" i="6"/>
  <c r="Q4479" i="6"/>
  <c r="R4623" i="6"/>
  <c r="Q4623" i="6"/>
  <c r="R4767" i="6"/>
  <c r="Q4767" i="6"/>
  <c r="R4911" i="6"/>
  <c r="Q4911" i="6"/>
  <c r="R5055" i="6"/>
  <c r="Q5055" i="6"/>
  <c r="R5199" i="6"/>
  <c r="Q5199" i="6"/>
  <c r="R4352" i="6"/>
  <c r="Q4352" i="6"/>
  <c r="R4496" i="6"/>
  <c r="Q4496" i="6"/>
  <c r="R4640" i="6"/>
  <c r="Q4640" i="6"/>
  <c r="R4784" i="6"/>
  <c r="Q4784" i="6"/>
  <c r="R4928" i="6"/>
  <c r="Q4928" i="6"/>
  <c r="R5072" i="6"/>
  <c r="Q5072" i="6"/>
  <c r="R5219" i="6"/>
  <c r="Q5219" i="6"/>
  <c r="R4405" i="6"/>
  <c r="Q4405" i="6"/>
  <c r="R4549" i="6"/>
  <c r="Q4549" i="6"/>
  <c r="R4693" i="6"/>
  <c r="Q4693" i="6"/>
  <c r="R4837" i="6"/>
  <c r="Q4837" i="6"/>
  <c r="R4981" i="6"/>
  <c r="Q4981" i="6"/>
  <c r="R5125" i="6"/>
  <c r="Q5125" i="6"/>
  <c r="R5457" i="6"/>
  <c r="Q5457" i="6"/>
  <c r="R4422" i="6"/>
  <c r="Q4422" i="6"/>
  <c r="R4566" i="6"/>
  <c r="Q4566" i="6"/>
  <c r="R4710" i="6"/>
  <c r="Q4710" i="6"/>
  <c r="R4854" i="6"/>
  <c r="Q4854" i="6"/>
  <c r="R4998" i="6"/>
  <c r="Q4998" i="6"/>
  <c r="R5142" i="6"/>
  <c r="Q5142" i="6"/>
  <c r="R4343" i="6"/>
  <c r="Q4343" i="6"/>
  <c r="R4487" i="6"/>
  <c r="Q4487" i="6"/>
  <c r="R4631" i="6"/>
  <c r="Q4631" i="6"/>
  <c r="R4775" i="6"/>
  <c r="Q4775" i="6"/>
  <c r="R4919" i="6"/>
  <c r="Q4919" i="6"/>
  <c r="R5063" i="6"/>
  <c r="Q5063" i="6"/>
  <c r="R5223" i="6"/>
  <c r="Q5223" i="6"/>
  <c r="Q4432" i="6"/>
  <c r="R4432" i="6"/>
  <c r="Q4576" i="6"/>
  <c r="R4576" i="6"/>
  <c r="Q4720" i="6"/>
  <c r="R4720" i="6"/>
  <c r="Q4864" i="6"/>
  <c r="R4864" i="6"/>
  <c r="Q5008" i="6"/>
  <c r="R5008" i="6"/>
  <c r="Q5152" i="6"/>
  <c r="R5152" i="6"/>
  <c r="Q5337" i="6"/>
  <c r="R5337" i="6"/>
  <c r="R4377" i="6"/>
  <c r="Q4377" i="6"/>
  <c r="Q4521" i="6"/>
  <c r="R4521" i="6"/>
  <c r="Q4665" i="6"/>
  <c r="R4665" i="6"/>
  <c r="Q4809" i="6"/>
  <c r="R4809" i="6"/>
  <c r="Q4953" i="6"/>
  <c r="R4953" i="6"/>
  <c r="R5097" i="6"/>
  <c r="Q5097" i="6"/>
  <c r="R5247" i="6"/>
  <c r="Q5247" i="6"/>
  <c r="R4382" i="6"/>
  <c r="Q4382" i="6"/>
  <c r="R4526" i="6"/>
  <c r="Q4526" i="6"/>
  <c r="R4670" i="6"/>
  <c r="Q4670" i="6"/>
  <c r="R4814" i="6"/>
  <c r="Q4814" i="6"/>
  <c r="R4958" i="6"/>
  <c r="Q4958" i="6"/>
  <c r="R5102" i="6"/>
  <c r="Q5102" i="6"/>
  <c r="R5282" i="6"/>
  <c r="Q5282" i="6"/>
  <c r="R5426" i="6"/>
  <c r="Q5426" i="6"/>
  <c r="R5239" i="6"/>
  <c r="Q5239" i="6"/>
  <c r="R5383" i="6"/>
  <c r="Q5383" i="6"/>
  <c r="R5527" i="6"/>
  <c r="Q5527" i="6"/>
  <c r="R5855" i="6"/>
  <c r="Q5855" i="6"/>
  <c r="R5424" i="6"/>
  <c r="Q5424" i="6"/>
  <c r="R5596" i="6"/>
  <c r="Q5596" i="6"/>
  <c r="R5261" i="6"/>
  <c r="Q5261" i="6"/>
  <c r="R5405" i="6"/>
  <c r="Q5405" i="6"/>
  <c r="R5549" i="6"/>
  <c r="Q5549" i="6"/>
  <c r="R5242" i="6"/>
  <c r="Q5242" i="6"/>
  <c r="R5386" i="6"/>
  <c r="Q5386" i="6"/>
  <c r="R5530" i="6"/>
  <c r="Q5530" i="6"/>
  <c r="R5391" i="6"/>
  <c r="Q5391" i="6"/>
  <c r="R5535" i="6"/>
  <c r="Q5535" i="6"/>
  <c r="R5915" i="6"/>
  <c r="Q5915" i="6"/>
  <c r="Q5240" i="6"/>
  <c r="R5240" i="6"/>
  <c r="Q5384" i="6"/>
  <c r="R5384" i="6"/>
  <c r="Q5528" i="6"/>
  <c r="R5528" i="6"/>
  <c r="R5908" i="6"/>
  <c r="Q5908" i="6"/>
  <c r="R5317" i="6"/>
  <c r="Q5317" i="6"/>
  <c r="R5461" i="6"/>
  <c r="Q5461" i="6"/>
  <c r="Q5238" i="6"/>
  <c r="R5238" i="6"/>
  <c r="Q5382" i="6"/>
  <c r="R5382" i="6"/>
  <c r="Q5526" i="6"/>
  <c r="R5526" i="6"/>
  <c r="R6249" i="6"/>
  <c r="Q6249" i="6"/>
  <c r="R5308" i="6"/>
  <c r="Q5308" i="6"/>
  <c r="R5452" i="6"/>
  <c r="Q5452" i="6"/>
  <c r="R5644" i="6"/>
  <c r="Q5644" i="6"/>
  <c r="R5589" i="6"/>
  <c r="Q5589" i="6"/>
  <c r="R5733" i="6"/>
  <c r="Q5733" i="6"/>
  <c r="R5877" i="6"/>
  <c r="Q5877" i="6"/>
  <c r="R6021" i="6"/>
  <c r="Q6021" i="6"/>
  <c r="R5654" i="6"/>
  <c r="Q5654" i="6"/>
  <c r="R5798" i="6"/>
  <c r="Q5798" i="6"/>
  <c r="R5942" i="6"/>
  <c r="Q5942" i="6"/>
  <c r="R5623" i="6"/>
  <c r="Q5623" i="6"/>
  <c r="R5767" i="6"/>
  <c r="Q5767" i="6"/>
  <c r="R5911" i="6"/>
  <c r="Q5911" i="6"/>
  <c r="R6093" i="6"/>
  <c r="Q6093" i="6"/>
  <c r="R5568" i="6"/>
  <c r="Q5568" i="6"/>
  <c r="R5712" i="6"/>
  <c r="Q5712" i="6"/>
  <c r="R5856" i="6"/>
  <c r="Q5856" i="6"/>
  <c r="R6000" i="6"/>
  <c r="Q6000" i="6"/>
  <c r="R6367" i="6"/>
  <c r="Q6367" i="6"/>
  <c r="R5657" i="6"/>
  <c r="Q5657" i="6"/>
  <c r="R5801" i="6"/>
  <c r="Q5801" i="6"/>
  <c r="R5945" i="6"/>
  <c r="Q5945" i="6"/>
  <c r="R5578" i="6"/>
  <c r="Q5578" i="6"/>
  <c r="R5722" i="6"/>
  <c r="Q5722" i="6"/>
  <c r="R5866" i="6"/>
  <c r="Q5866" i="6"/>
  <c r="R6010" i="6"/>
  <c r="Q6010" i="6"/>
  <c r="R5691" i="6"/>
  <c r="Q5691" i="6"/>
  <c r="R5835" i="6"/>
  <c r="Q5835" i="6"/>
  <c r="R5979" i="6"/>
  <c r="Q5979" i="6"/>
  <c r="R6333" i="6"/>
  <c r="Q6333" i="6"/>
  <c r="Q5648" i="6"/>
  <c r="R5648" i="6"/>
  <c r="Q5792" i="6"/>
  <c r="R5792" i="6"/>
  <c r="Q5936" i="6"/>
  <c r="R5936" i="6"/>
  <c r="R6175" i="6"/>
  <c r="Q6175" i="6"/>
  <c r="R5593" i="6"/>
  <c r="Q5593" i="6"/>
  <c r="R5737" i="6"/>
  <c r="Q5737" i="6"/>
  <c r="R5881" i="6"/>
  <c r="Q5881" i="6"/>
  <c r="R6025" i="6"/>
  <c r="Q6025" i="6"/>
  <c r="R5658" i="6"/>
  <c r="Q5658" i="6"/>
  <c r="R5802" i="6"/>
  <c r="Q5802" i="6"/>
  <c r="R5946" i="6"/>
  <c r="Q5946" i="6"/>
  <c r="R6086" i="6"/>
  <c r="Q6086" i="6"/>
  <c r="R6230" i="6"/>
  <c r="Q6230" i="6"/>
  <c r="R6374" i="6"/>
  <c r="Q6374" i="6"/>
  <c r="R6036" i="6"/>
  <c r="Q6036" i="6"/>
  <c r="R6180" i="6"/>
  <c r="Q6180" i="6"/>
  <c r="R6324" i="6"/>
  <c r="Q6324" i="6"/>
  <c r="R6468" i="6"/>
  <c r="Q6468" i="6"/>
  <c r="R6775" i="6"/>
  <c r="Q6775" i="6"/>
  <c r="R6113" i="6"/>
  <c r="Q6113" i="6"/>
  <c r="R6257" i="6"/>
  <c r="Q6257" i="6"/>
  <c r="R6401" i="6"/>
  <c r="Q6401" i="6"/>
  <c r="R6588" i="6"/>
  <c r="Q6588" i="6"/>
  <c r="R6070" i="6"/>
  <c r="Q6070" i="6"/>
  <c r="R6214" i="6"/>
  <c r="Q6214" i="6"/>
  <c r="R6358" i="6"/>
  <c r="Q6358" i="6"/>
  <c r="R6502" i="6"/>
  <c r="Q6502" i="6"/>
  <c r="R6147" i="6"/>
  <c r="Q6147" i="6"/>
  <c r="R6291" i="6"/>
  <c r="Q6291" i="6"/>
  <c r="R6435" i="6"/>
  <c r="Q6435" i="6"/>
  <c r="R6092" i="6"/>
  <c r="Q6092" i="6"/>
  <c r="R6236" i="6"/>
  <c r="Q6236" i="6"/>
  <c r="R6380" i="6"/>
  <c r="Q6380" i="6"/>
  <c r="R6547" i="6"/>
  <c r="Q6547" i="6"/>
  <c r="R7229" i="6"/>
  <c r="Q7229" i="6"/>
  <c r="R6169" i="6"/>
  <c r="Q6169" i="6"/>
  <c r="R6313" i="6"/>
  <c r="Q6313" i="6"/>
  <c r="R6457" i="6"/>
  <c r="Q6457" i="6"/>
  <c r="R6756" i="6"/>
  <c r="Q6756" i="6"/>
  <c r="Q6102" i="6"/>
  <c r="R6102" i="6"/>
  <c r="Q6246" i="6"/>
  <c r="R6246" i="6"/>
  <c r="Q6390" i="6"/>
  <c r="R6390" i="6"/>
  <c r="R6519" i="6"/>
  <c r="Q6519" i="6"/>
  <c r="R6155" i="6"/>
  <c r="Q6155" i="6"/>
  <c r="R6299" i="6"/>
  <c r="Q6299" i="6"/>
  <c r="R6443" i="6"/>
  <c r="Q6443" i="6"/>
  <c r="Q6112" i="6"/>
  <c r="R6112" i="6"/>
  <c r="Q6256" i="6"/>
  <c r="R6256" i="6"/>
  <c r="Q6400" i="6"/>
  <c r="R6400" i="6"/>
  <c r="R6607" i="6"/>
  <c r="Q6607" i="6"/>
  <c r="R6545" i="6"/>
  <c r="Q6545" i="6"/>
  <c r="R6689" i="6"/>
  <c r="Q6689" i="6"/>
  <c r="R6833" i="6"/>
  <c r="Q6833" i="6"/>
  <c r="R6562" i="6"/>
  <c r="Q6562" i="6"/>
  <c r="R6706" i="6"/>
  <c r="Q6706" i="6"/>
  <c r="R6850" i="6"/>
  <c r="Q6850" i="6"/>
  <c r="R7008" i="6"/>
  <c r="Q7008" i="6"/>
  <c r="R6591" i="6"/>
  <c r="Q6591" i="6"/>
  <c r="R6735" i="6"/>
  <c r="Q6735" i="6"/>
  <c r="R6879" i="6"/>
  <c r="Q6879" i="6"/>
  <c r="R6560" i="6"/>
  <c r="Q6560" i="6"/>
  <c r="R6704" i="6"/>
  <c r="Q6704" i="6"/>
  <c r="R6848" i="6"/>
  <c r="Q6848" i="6"/>
  <c r="R6553" i="6"/>
  <c r="Q6553" i="6"/>
  <c r="R6697" i="6"/>
  <c r="Q6697" i="6"/>
  <c r="R6841" i="6"/>
  <c r="Q6841" i="6"/>
  <c r="R6546" i="6"/>
  <c r="Q6546" i="6"/>
  <c r="R6690" i="6"/>
  <c r="Q6690" i="6"/>
  <c r="R6834" i="6"/>
  <c r="Q6834" i="6"/>
  <c r="R7212" i="6"/>
  <c r="Q7212" i="6"/>
  <c r="R6647" i="6"/>
  <c r="Q6647" i="6"/>
  <c r="R6791" i="6"/>
  <c r="Q6791" i="6"/>
  <c r="R7097" i="6"/>
  <c r="Q7097" i="6"/>
  <c r="Q6604" i="6"/>
  <c r="R6604" i="6"/>
  <c r="Q6748" i="6"/>
  <c r="R6748" i="6"/>
  <c r="Q6892" i="6"/>
  <c r="R6892" i="6"/>
  <c r="Q6621" i="6"/>
  <c r="R6621" i="6"/>
  <c r="Q6765" i="6"/>
  <c r="R6765" i="6"/>
  <c r="R7469" i="6"/>
  <c r="Q7469" i="6"/>
  <c r="R6650" i="6"/>
  <c r="Q6650" i="6"/>
  <c r="R6794" i="6"/>
  <c r="Q6794" i="6"/>
  <c r="Q6945" i="6"/>
  <c r="R6945" i="6"/>
  <c r="Q6898" i="6"/>
  <c r="R6898" i="6"/>
  <c r="R7042" i="6"/>
  <c r="Q7042" i="6"/>
  <c r="R7186" i="6"/>
  <c r="Q7186" i="6"/>
  <c r="R7534" i="6"/>
  <c r="Q7534" i="6"/>
  <c r="R6963" i="6"/>
  <c r="Q6963" i="6"/>
  <c r="R7107" i="6"/>
  <c r="Q7107" i="6"/>
  <c r="Q7652" i="6"/>
  <c r="R7652" i="6"/>
  <c r="R7028" i="6"/>
  <c r="Q7028" i="6"/>
  <c r="R7172" i="6"/>
  <c r="Q7172" i="6"/>
  <c r="R6985" i="6"/>
  <c r="Q6985" i="6"/>
  <c r="R7129" i="6"/>
  <c r="Q7129" i="6"/>
  <c r="R7385" i="6"/>
  <c r="Q7385" i="6"/>
  <c r="Q6930" i="6"/>
  <c r="R6930" i="6"/>
  <c r="R7074" i="6"/>
  <c r="Q7074" i="6"/>
  <c r="R7218" i="6"/>
  <c r="Q7218" i="6"/>
  <c r="R7630" i="6"/>
  <c r="Q7630" i="6"/>
  <c r="R6983" i="6"/>
  <c r="Q6983" i="6"/>
  <c r="R7127" i="6"/>
  <c r="Q7127" i="6"/>
  <c r="R7646" i="6"/>
  <c r="Q7646" i="6"/>
  <c r="R7024" i="6"/>
  <c r="Q7024" i="6"/>
  <c r="R7168" i="6"/>
  <c r="Q7168" i="6"/>
  <c r="Q7017" i="6"/>
  <c r="R7017" i="6"/>
  <c r="Q7161" i="6"/>
  <c r="R7161" i="6"/>
  <c r="R7337" i="6"/>
  <c r="Q7337" i="6"/>
  <c r="R6926" i="6"/>
  <c r="Q6926" i="6"/>
  <c r="Q7070" i="6"/>
  <c r="R7070" i="6"/>
  <c r="Q7214" i="6"/>
  <c r="R7214" i="6"/>
  <c r="R7510" i="6"/>
  <c r="Q7510" i="6"/>
  <c r="R6955" i="6"/>
  <c r="Q6955" i="6"/>
  <c r="R7099" i="6"/>
  <c r="Q7099" i="6"/>
  <c r="R7243" i="6"/>
  <c r="Q7243" i="6"/>
  <c r="R7347" i="6"/>
  <c r="Q7347" i="6"/>
  <c r="R7491" i="6"/>
  <c r="Q7491" i="6"/>
  <c r="R7635" i="6"/>
  <c r="Q7635" i="6"/>
  <c r="Q7280" i="6"/>
  <c r="R7280" i="6"/>
  <c r="R7424" i="6"/>
  <c r="Q7424" i="6"/>
  <c r="R7568" i="6"/>
  <c r="Q7568" i="6"/>
  <c r="R7273" i="6"/>
  <c r="Q7273" i="6"/>
  <c r="R7417" i="6"/>
  <c r="Q7417" i="6"/>
  <c r="R7561" i="6"/>
  <c r="Q7561" i="6"/>
  <c r="R7948" i="6"/>
  <c r="Q7948" i="6"/>
  <c r="R7386" i="6"/>
  <c r="Q7386" i="6"/>
  <c r="R7530" i="6"/>
  <c r="Q7530" i="6"/>
  <c r="R7797" i="6"/>
  <c r="Q7797" i="6"/>
  <c r="R7379" i="6"/>
  <c r="Q7379" i="6"/>
  <c r="R7523" i="6"/>
  <c r="Q7523" i="6"/>
  <c r="R7696" i="6"/>
  <c r="Q7696" i="6"/>
  <c r="R7312" i="6"/>
  <c r="Q7312" i="6"/>
  <c r="R7456" i="6"/>
  <c r="Q7456" i="6"/>
  <c r="R7600" i="6"/>
  <c r="Q7600" i="6"/>
  <c r="R7329" i="6"/>
  <c r="Q7329" i="6"/>
  <c r="R7473" i="6"/>
  <c r="Q7473" i="6"/>
  <c r="R7617" i="6"/>
  <c r="Q7617" i="6"/>
  <c r="Q7262" i="6"/>
  <c r="R7262" i="6"/>
  <c r="Q7406" i="6"/>
  <c r="R7406" i="6"/>
  <c r="Q7550" i="6"/>
  <c r="R7550" i="6"/>
  <c r="R7785" i="6"/>
  <c r="Q7785" i="6"/>
  <c r="R7327" i="6"/>
  <c r="Q7327" i="6"/>
  <c r="R7471" i="6"/>
  <c r="Q7471" i="6"/>
  <c r="R7615" i="6"/>
  <c r="Q7615" i="6"/>
  <c r="R7773" i="6"/>
  <c r="Q7773" i="6"/>
  <c r="R7344" i="6"/>
  <c r="Q7344" i="6"/>
  <c r="R7488" i="6"/>
  <c r="Q7488" i="6"/>
  <c r="R7632" i="6"/>
  <c r="Q7632" i="6"/>
  <c r="R7730" i="6"/>
  <c r="Q7730" i="6"/>
  <c r="R7874" i="6"/>
  <c r="Q7874" i="6"/>
  <c r="R7687" i="6"/>
  <c r="Q7687" i="6"/>
  <c r="R7831" i="6"/>
  <c r="Q7831" i="6"/>
  <c r="R7975" i="6"/>
  <c r="Q7975" i="6"/>
  <c r="R8391" i="6"/>
  <c r="Q8391" i="6"/>
  <c r="R7824" i="6"/>
  <c r="Q7824" i="6"/>
  <c r="R7968" i="6"/>
  <c r="Q7968" i="6"/>
  <c r="R8312" i="6"/>
  <c r="Q8312" i="6"/>
  <c r="R7781" i="6"/>
  <c r="Q7781" i="6"/>
  <c r="R7925" i="6"/>
  <c r="Q7925" i="6"/>
  <c r="R7714" i="6"/>
  <c r="Q7714" i="6"/>
  <c r="R7858" i="6"/>
  <c r="Q7858" i="6"/>
  <c r="R8560" i="6"/>
  <c r="Q8560" i="6"/>
  <c r="R7779" i="6"/>
  <c r="Q7779" i="6"/>
  <c r="R7923" i="6"/>
  <c r="Q7923" i="6"/>
  <c r="R8199" i="6"/>
  <c r="Q8199" i="6"/>
  <c r="Q7724" i="6"/>
  <c r="R7724" i="6"/>
  <c r="R7868" i="6"/>
  <c r="Q7868" i="6"/>
  <c r="R8048" i="6"/>
  <c r="Q8048" i="6"/>
  <c r="R7657" i="6"/>
  <c r="Q7657" i="6"/>
  <c r="Q7801" i="6"/>
  <c r="R7801" i="6"/>
  <c r="Q7945" i="6"/>
  <c r="R7945" i="6"/>
  <c r="R7734" i="6"/>
  <c r="Q7734" i="6"/>
  <c r="R7878" i="6"/>
  <c r="Q7878" i="6"/>
  <c r="R7787" i="6"/>
  <c r="Q7787" i="6"/>
  <c r="R7931" i="6"/>
  <c r="Q7931" i="6"/>
  <c r="R8223" i="6"/>
  <c r="Q8223" i="6"/>
  <c r="R8065" i="6"/>
  <c r="Q8065" i="6"/>
  <c r="R8209" i="6"/>
  <c r="Q8209" i="6"/>
  <c r="R8353" i="6"/>
  <c r="Q8353" i="6"/>
  <c r="R8046" i="6"/>
  <c r="Q8046" i="6"/>
  <c r="R8190" i="6"/>
  <c r="Q8190" i="6"/>
  <c r="R8334" i="6"/>
  <c r="Q8334" i="6"/>
  <c r="R8555" i="6"/>
  <c r="Q8555" i="6"/>
  <c r="R8123" i="6"/>
  <c r="Q8123" i="6"/>
  <c r="R8267" i="6"/>
  <c r="Q8267" i="6"/>
  <c r="R8411" i="6"/>
  <c r="Q8411" i="6"/>
  <c r="R8044" i="6"/>
  <c r="Q8044" i="6"/>
  <c r="R8188" i="6"/>
  <c r="Q8188" i="6"/>
  <c r="R8332" i="6"/>
  <c r="Q8332" i="6"/>
  <c r="R8025" i="6"/>
  <c r="Q8025" i="6"/>
  <c r="R8169" i="6"/>
  <c r="Q8169" i="6"/>
  <c r="R8313" i="6"/>
  <c r="Q8313" i="6"/>
  <c r="R8018" i="6"/>
  <c r="Q8018" i="6"/>
  <c r="R8162" i="6"/>
  <c r="Q8162" i="6"/>
  <c r="R8306" i="6"/>
  <c r="Q8306" i="6"/>
  <c r="R8471" i="6"/>
  <c r="Q8471" i="6"/>
  <c r="R8071" i="6"/>
  <c r="Q8071" i="6"/>
  <c r="R8215" i="6"/>
  <c r="Q8215" i="6"/>
  <c r="R8359" i="6"/>
  <c r="Q8359" i="6"/>
  <c r="R8572" i="6"/>
  <c r="Q8572" i="6"/>
  <c r="Q8112" i="6"/>
  <c r="R8112" i="6"/>
  <c r="Q8256" i="6"/>
  <c r="R8256" i="6"/>
  <c r="Q8400" i="6"/>
  <c r="R8400" i="6"/>
  <c r="R8081" i="6"/>
  <c r="Q8081" i="6"/>
  <c r="R8225" i="6"/>
  <c r="Q8225" i="6"/>
  <c r="R8369" i="6"/>
  <c r="Q8369" i="6"/>
  <c r="R8062" i="6"/>
  <c r="Q8062" i="6"/>
  <c r="R8206" i="6"/>
  <c r="Q8206" i="6"/>
  <c r="R8350" i="6"/>
  <c r="Q8350" i="6"/>
  <c r="Q8457" i="6"/>
  <c r="R8457" i="6"/>
  <c r="R8601" i="6"/>
  <c r="Q8601" i="6"/>
  <c r="R8474" i="6"/>
  <c r="Q8474" i="6"/>
  <c r="R8618" i="6"/>
  <c r="Q8618" i="6"/>
  <c r="R8503" i="6"/>
  <c r="Q8503" i="6"/>
  <c r="R8484" i="6"/>
  <c r="Q8484" i="6"/>
  <c r="R9390" i="6"/>
  <c r="Q9390" i="6"/>
  <c r="R8585" i="6"/>
  <c r="Q8585" i="6"/>
  <c r="R8470" i="6"/>
  <c r="Q8470" i="6"/>
  <c r="R8614" i="6"/>
  <c r="Q8614" i="6"/>
  <c r="R8499" i="6"/>
  <c r="Q8499" i="6"/>
  <c r="R8444" i="6"/>
  <c r="Q8444" i="6"/>
  <c r="Q8588" i="6"/>
  <c r="R8588" i="6"/>
  <c r="R8557" i="6"/>
  <c r="Q8557" i="6"/>
  <c r="R8454" i="6"/>
  <c r="Q8454" i="6"/>
  <c r="R8598" i="6"/>
  <c r="Q8598" i="6"/>
  <c r="R8640" i="6"/>
  <c r="Q8640" i="6"/>
  <c r="R8784" i="6"/>
  <c r="Q8784" i="6"/>
  <c r="R8638" i="6"/>
  <c r="Q8638" i="6"/>
  <c r="R8782" i="6"/>
  <c r="Q8782" i="6"/>
  <c r="R8679" i="6"/>
  <c r="Q8679" i="6"/>
  <c r="R8823" i="6"/>
  <c r="Q8823" i="6"/>
  <c r="R8720" i="6"/>
  <c r="Q8720" i="6"/>
  <c r="R8879" i="6"/>
  <c r="Q8879" i="6"/>
  <c r="R8737" i="6"/>
  <c r="Q8737" i="6"/>
  <c r="R9007" i="6"/>
  <c r="Q9007" i="6"/>
  <c r="R8742" i="6"/>
  <c r="Q8742" i="6"/>
  <c r="R8949" i="6"/>
  <c r="Q8949" i="6"/>
  <c r="R8747" i="6"/>
  <c r="Q8747" i="6"/>
  <c r="Q8668" i="6"/>
  <c r="R8668" i="6"/>
  <c r="Q8812" i="6"/>
  <c r="R8812" i="6"/>
  <c r="R8673" i="6"/>
  <c r="Q8673" i="6"/>
  <c r="R8817" i="6"/>
  <c r="Q8817" i="6"/>
  <c r="Q8702" i="6"/>
  <c r="R8702" i="6"/>
  <c r="Q8840" i="6"/>
  <c r="R8840" i="6"/>
  <c r="Q8876" i="6"/>
  <c r="R8876" i="6"/>
  <c r="R9066" i="6"/>
  <c r="Q9066" i="6"/>
  <c r="R8942" i="6"/>
  <c r="Q8942" i="6"/>
  <c r="R8915" i="6"/>
  <c r="Q8915" i="6"/>
  <c r="Q9104" i="6"/>
  <c r="R9104" i="6"/>
  <c r="R8950" i="6"/>
  <c r="Q8950" i="6"/>
  <c r="R8865" i="6"/>
  <c r="Q8865" i="6"/>
  <c r="Q9015" i="6"/>
  <c r="R9015" i="6"/>
  <c r="R8858" i="6"/>
  <c r="Q8858" i="6"/>
  <c r="Q9051" i="6"/>
  <c r="R9051" i="6"/>
  <c r="Q8943" i="6"/>
  <c r="R8943" i="6"/>
  <c r="Q9431" i="6"/>
  <c r="R9431" i="6"/>
  <c r="R8938" i="6"/>
  <c r="Q8938" i="6"/>
  <c r="R8849" i="6"/>
  <c r="Q8849" i="6"/>
  <c r="R9016" i="6"/>
  <c r="Q9016" i="6"/>
  <c r="Q8878" i="6"/>
  <c r="R8878" i="6"/>
  <c r="R9196" i="6"/>
  <c r="Q9196" i="6"/>
  <c r="Q9468" i="6"/>
  <c r="R9468" i="6"/>
  <c r="R9062" i="6"/>
  <c r="Q9062" i="6"/>
  <c r="R9522" i="6"/>
  <c r="Q9522" i="6"/>
  <c r="Q9464" i="6"/>
  <c r="R9464" i="6"/>
  <c r="Q9197" i="6"/>
  <c r="R9197" i="6"/>
  <c r="Q9084" i="6"/>
  <c r="R9084" i="6"/>
  <c r="Q9284" i="6"/>
  <c r="R9284" i="6"/>
  <c r="Q9165" i="6"/>
  <c r="R9165" i="6"/>
  <c r="R9460" i="6"/>
  <c r="Q9460" i="6"/>
  <c r="R9087" i="6"/>
  <c r="Q9087" i="6"/>
  <c r="R9022" i="6"/>
  <c r="Q9022" i="6"/>
  <c r="R9221" i="6"/>
  <c r="Q9221" i="6"/>
  <c r="R9131" i="6"/>
  <c r="Q9131" i="6"/>
  <c r="R9319" i="6"/>
  <c r="Q9319" i="6"/>
  <c r="Q9207" i="6"/>
  <c r="R9207" i="6"/>
  <c r="Q9481" i="6"/>
  <c r="R9481" i="6"/>
  <c r="Q9228" i="6"/>
  <c r="R9228" i="6"/>
  <c r="R9105" i="6"/>
  <c r="Q9105" i="6"/>
  <c r="R9267" i="6"/>
  <c r="Q9267" i="6"/>
  <c r="Q9321" i="6"/>
  <c r="R9321" i="6"/>
  <c r="R9206" i="6"/>
  <c r="Q9206" i="6"/>
  <c r="R9338" i="6"/>
  <c r="Q9338" i="6"/>
  <c r="R9263" i="6"/>
  <c r="Q9263" i="6"/>
  <c r="R9459" i="6"/>
  <c r="Q9459" i="6"/>
  <c r="R9049" i="6"/>
  <c r="Q9049" i="6"/>
  <c r="Q9168" i="6"/>
  <c r="R9168" i="6"/>
  <c r="R9350" i="6"/>
  <c r="Q9350" i="6"/>
  <c r="R9326" i="6"/>
  <c r="Q9326" i="6"/>
  <c r="R9469" i="6"/>
  <c r="Q9469" i="6"/>
  <c r="R9258" i="6"/>
  <c r="Q9258" i="6"/>
  <c r="Q9366" i="6"/>
  <c r="R9366" i="6"/>
  <c r="R9487" i="6"/>
  <c r="Q9487" i="6"/>
  <c r="R9166" i="6"/>
  <c r="Q9166" i="6"/>
  <c r="R9310" i="6"/>
  <c r="Q9310" i="6"/>
  <c r="Q9452" i="6"/>
  <c r="R9452" i="6"/>
  <c r="R707" i="6"/>
  <c r="Q707" i="6"/>
  <c r="R591" i="6"/>
  <c r="Q591" i="6"/>
  <c r="R454" i="6"/>
  <c r="Q454" i="6"/>
  <c r="R382" i="6"/>
  <c r="Q382" i="6"/>
  <c r="R310" i="6"/>
  <c r="Q310" i="6"/>
  <c r="R238" i="6"/>
  <c r="Q238" i="6"/>
  <c r="R166" i="6"/>
  <c r="Q166" i="6"/>
  <c r="R94" i="6"/>
  <c r="Q94" i="6"/>
  <c r="R22" i="6"/>
  <c r="Q22" i="6"/>
  <c r="R331" i="6"/>
  <c r="Q331" i="6"/>
  <c r="R19" i="6"/>
  <c r="Q19" i="6"/>
  <c r="R1473" i="6"/>
  <c r="Q1473" i="6"/>
  <c r="R449" i="6"/>
  <c r="Q449" i="6"/>
  <c r="R377" i="6"/>
  <c r="Q377" i="6"/>
  <c r="R305" i="6"/>
  <c r="Q305" i="6"/>
  <c r="R233" i="6"/>
  <c r="Q233" i="6"/>
  <c r="R161" i="6"/>
  <c r="Q161" i="6"/>
  <c r="R89" i="6"/>
  <c r="Q89" i="6"/>
  <c r="R17" i="6"/>
  <c r="Q17" i="6"/>
  <c r="Q105" i="6"/>
  <c r="R105" i="6"/>
  <c r="R444" i="6"/>
  <c r="Q444" i="6"/>
  <c r="R372" i="6"/>
  <c r="Q372" i="6"/>
  <c r="R300" i="6"/>
  <c r="Q300" i="6"/>
  <c r="R228" i="6"/>
  <c r="Q228" i="6"/>
  <c r="R156" i="6"/>
  <c r="Q156" i="6"/>
  <c r="R84" i="6"/>
  <c r="Q84" i="6"/>
  <c r="R12" i="6"/>
  <c r="Q12" i="6"/>
  <c r="R283" i="6"/>
  <c r="Q283" i="6"/>
  <c r="Q273" i="6"/>
  <c r="R273" i="6"/>
  <c r="R762" i="6"/>
  <c r="Q762" i="6"/>
  <c r="R654" i="6"/>
  <c r="Q654" i="6"/>
  <c r="Q531" i="6"/>
  <c r="R531" i="6"/>
  <c r="R69" i="6"/>
  <c r="Q69" i="6"/>
  <c r="R1189" i="6"/>
  <c r="Q1189" i="6"/>
  <c r="Q174" i="6"/>
  <c r="R174" i="6"/>
  <c r="R1086" i="6"/>
  <c r="Q1086" i="6"/>
  <c r="R476" i="6"/>
  <c r="Q476" i="6"/>
  <c r="R1252" i="6"/>
  <c r="Q1252" i="6"/>
  <c r="R63" i="6"/>
  <c r="Q63" i="6"/>
  <c r="R1828" i="6"/>
  <c r="Q1828" i="6"/>
  <c r="R566" i="6"/>
  <c r="Q566" i="6"/>
  <c r="R847" i="6"/>
  <c r="Q847" i="6"/>
  <c r="R1528" i="6"/>
  <c r="Q1528" i="6"/>
  <c r="Q526" i="6"/>
  <c r="R526" i="6"/>
  <c r="R704" i="6"/>
  <c r="Q704" i="6"/>
  <c r="R1310" i="6"/>
  <c r="Q1310" i="6"/>
  <c r="R1303" i="6"/>
  <c r="Q1303" i="6"/>
  <c r="R1572" i="6"/>
  <c r="Q1572" i="6"/>
  <c r="R1685" i="6"/>
  <c r="Q1685" i="6"/>
  <c r="R1810" i="6"/>
  <c r="Q1810" i="6"/>
  <c r="R1803" i="6"/>
  <c r="Q1803" i="6"/>
  <c r="R2060" i="6"/>
  <c r="Q2060" i="6"/>
  <c r="R1398" i="6"/>
  <c r="Q1398" i="6"/>
  <c r="R1379" i="6"/>
  <c r="Q1379" i="6"/>
  <c r="R2228" i="6"/>
  <c r="Q2228" i="6"/>
  <c r="R2341" i="6"/>
  <c r="Q2341" i="6"/>
  <c r="R2346" i="6"/>
  <c r="Q2346" i="6"/>
  <c r="R2495" i="6"/>
  <c r="Q2495" i="6"/>
  <c r="R2476" i="6"/>
  <c r="Q2476" i="6"/>
  <c r="R2601" i="6"/>
  <c r="Q2601" i="6"/>
  <c r="R2450" i="6"/>
  <c r="Q2450" i="6"/>
  <c r="Q2160" i="6"/>
  <c r="R2160" i="6"/>
  <c r="Q2736" i="6"/>
  <c r="R2736" i="6"/>
  <c r="R3610" i="6"/>
  <c r="Q3610" i="6"/>
  <c r="R2746" i="6"/>
  <c r="Q2746" i="6"/>
  <c r="R3885" i="6"/>
  <c r="Q3885" i="6"/>
  <c r="R3812" i="6"/>
  <c r="Q3812" i="6"/>
  <c r="R4138" i="6"/>
  <c r="Q4138" i="6"/>
  <c r="R3023" i="6"/>
  <c r="Q3023" i="6"/>
  <c r="R3100" i="6"/>
  <c r="Q3100" i="6"/>
  <c r="R3921" i="6"/>
  <c r="Q3921" i="6"/>
  <c r="R4258" i="6"/>
  <c r="Q4258" i="6"/>
  <c r="Q3211" i="6"/>
  <c r="R3211" i="6"/>
  <c r="R3288" i="6"/>
  <c r="Q3288" i="6"/>
  <c r="R3245" i="6"/>
  <c r="Q3245" i="6"/>
  <c r="R4119" i="6"/>
  <c r="Q4119" i="6"/>
  <c r="R4320" i="6"/>
  <c r="Q4320" i="6"/>
  <c r="R4218" i="6"/>
  <c r="Q4218" i="6"/>
  <c r="R4283" i="6"/>
  <c r="Q4283" i="6"/>
  <c r="R4269" i="6"/>
  <c r="Q4269" i="6"/>
  <c r="Q3931" i="6"/>
  <c r="R3931" i="6"/>
  <c r="R3881" i="6"/>
  <c r="Q3881" i="6"/>
  <c r="R4577" i="6"/>
  <c r="Q4577" i="6"/>
  <c r="R4786" i="6"/>
  <c r="Q4786" i="6"/>
  <c r="R4815" i="6"/>
  <c r="Q4815" i="6"/>
  <c r="R4688" i="6"/>
  <c r="Q4688" i="6"/>
  <c r="R4597" i="6"/>
  <c r="Q4597" i="6"/>
  <c r="R5046" i="6"/>
  <c r="Q5046" i="6"/>
  <c r="R5579" i="6"/>
  <c r="Q5579" i="6"/>
  <c r="R5001" i="6"/>
  <c r="Q5001" i="6"/>
  <c r="R5330" i="6"/>
  <c r="Q5330" i="6"/>
  <c r="R5309" i="6"/>
  <c r="Q5309" i="6"/>
  <c r="Q5288" i="6"/>
  <c r="R5288" i="6"/>
  <c r="R5212" i="6"/>
  <c r="Q5212" i="6"/>
  <c r="R5846" i="6"/>
  <c r="Q5846" i="6"/>
  <c r="R6511" i="6"/>
  <c r="Q6511" i="6"/>
  <c r="Q5840" i="6"/>
  <c r="R5840" i="6"/>
  <c r="R5850" i="6"/>
  <c r="Q5850" i="6"/>
  <c r="Q6514" i="6"/>
  <c r="R6514" i="6"/>
  <c r="R6262" i="6"/>
  <c r="Q6262" i="6"/>
  <c r="R6691" i="6"/>
  <c r="Q6691" i="6"/>
  <c r="Q6438" i="6"/>
  <c r="R6438" i="6"/>
  <c r="R6593" i="6"/>
  <c r="Q6593" i="6"/>
  <c r="R6783" i="6"/>
  <c r="Q6783" i="6"/>
  <c r="R6594" i="6"/>
  <c r="Q6594" i="6"/>
  <c r="Q6796" i="6"/>
  <c r="R6796" i="6"/>
  <c r="R6946" i="6"/>
  <c r="Q6946" i="6"/>
  <c r="R7220" i="6"/>
  <c r="Q7220" i="6"/>
  <c r="R7031" i="6"/>
  <c r="Q7031" i="6"/>
  <c r="R6974" i="6"/>
  <c r="Q6974" i="6"/>
  <c r="R7539" i="6"/>
  <c r="Q7539" i="6"/>
  <c r="R7290" i="6"/>
  <c r="Q7290" i="6"/>
  <c r="R7641" i="6"/>
  <c r="Q7641" i="6"/>
  <c r="R7929" i="6"/>
  <c r="Q7929" i="6"/>
  <c r="R7922" i="6"/>
  <c r="Q7922" i="6"/>
  <c r="R8024" i="6"/>
  <c r="Q8024" i="6"/>
  <c r="R7827" i="6"/>
  <c r="Q7827" i="6"/>
  <c r="Q7993" i="6"/>
  <c r="R7993" i="6"/>
  <c r="R8113" i="6"/>
  <c r="Q8113" i="6"/>
  <c r="R8171" i="6"/>
  <c r="Q8171" i="6"/>
  <c r="R8217" i="6"/>
  <c r="Q8217" i="6"/>
  <c r="R8263" i="6"/>
  <c r="Q8263" i="6"/>
  <c r="Q8417" i="6"/>
  <c r="R8417" i="6"/>
  <c r="R8532" i="6"/>
  <c r="Q8532" i="6"/>
  <c r="R8461" i="6"/>
  <c r="Q8461" i="6"/>
  <c r="R8907" i="6"/>
  <c r="Q8907" i="6"/>
  <c r="R8795" i="6"/>
  <c r="Q8795" i="6"/>
  <c r="Q9462" i="6"/>
  <c r="R9462" i="6"/>
  <c r="Q8979" i="6"/>
  <c r="R8979" i="6"/>
  <c r="R9164" i="6"/>
  <c r="Q9164" i="6"/>
  <c r="Q9180" i="6"/>
  <c r="R9180" i="6"/>
  <c r="R9247" i="6"/>
  <c r="Q9247" i="6"/>
  <c r="Q9516" i="6"/>
  <c r="R9516" i="6"/>
  <c r="R671" i="6"/>
  <c r="Q671" i="6"/>
  <c r="R353" i="6"/>
  <c r="Q353" i="6"/>
  <c r="R420" i="6"/>
  <c r="Q420" i="6"/>
  <c r="Q153" i="6"/>
  <c r="R153" i="6"/>
  <c r="R112" i="6"/>
  <c r="Q112" i="6"/>
  <c r="R1822" i="6"/>
  <c r="Q1822" i="6"/>
  <c r="R424" i="6"/>
  <c r="Q424" i="6"/>
  <c r="R352" i="6"/>
  <c r="Q352" i="6"/>
  <c r="R280" i="6"/>
  <c r="Q280" i="6"/>
  <c r="R208" i="6"/>
  <c r="Q208" i="6"/>
  <c r="R136" i="6"/>
  <c r="Q136" i="6"/>
  <c r="R64" i="6"/>
  <c r="Q64" i="6"/>
  <c r="R1228" i="6"/>
  <c r="Q1228" i="6"/>
  <c r="R1081" i="6"/>
  <c r="Q1081" i="6"/>
  <c r="R937" i="6"/>
  <c r="Q937" i="6"/>
  <c r="Q467" i="6"/>
  <c r="R467" i="6"/>
  <c r="Q395" i="6"/>
  <c r="R395" i="6"/>
  <c r="Q323" i="6"/>
  <c r="R323" i="6"/>
  <c r="Q251" i="6"/>
  <c r="R251" i="6"/>
  <c r="Q179" i="6"/>
  <c r="R179" i="6"/>
  <c r="Q107" i="6"/>
  <c r="R107" i="6"/>
  <c r="Q35" i="6"/>
  <c r="R35" i="6"/>
  <c r="R175" i="6"/>
  <c r="Q175" i="6"/>
  <c r="R615" i="6"/>
  <c r="Q615" i="6"/>
  <c r="R2049" i="6"/>
  <c r="Q2049" i="6"/>
  <c r="R1401" i="6"/>
  <c r="Q1401" i="6"/>
  <c r="R1122" i="6"/>
  <c r="Q1122" i="6"/>
  <c r="R978" i="6"/>
  <c r="Q978" i="6"/>
  <c r="R834" i="6"/>
  <c r="Q834" i="6"/>
  <c r="R433" i="6"/>
  <c r="Q433" i="6"/>
  <c r="R361" i="6"/>
  <c r="Q361" i="6"/>
  <c r="R289" i="6"/>
  <c r="Q289" i="6"/>
  <c r="R217" i="6"/>
  <c r="Q217" i="6"/>
  <c r="R145" i="6"/>
  <c r="Q145" i="6"/>
  <c r="R73" i="6"/>
  <c r="Q73" i="6"/>
  <c r="R2" i="6"/>
  <c r="Q2" i="6"/>
  <c r="R379" i="6"/>
  <c r="Q379" i="6"/>
  <c r="Q81" i="6"/>
  <c r="R81" i="6"/>
  <c r="R1103" i="6"/>
  <c r="Q1103" i="6"/>
  <c r="R959" i="6"/>
  <c r="Q959" i="6"/>
  <c r="R637" i="6"/>
  <c r="Q637" i="6"/>
  <c r="R493" i="6"/>
  <c r="Q493" i="6"/>
  <c r="R623" i="6"/>
  <c r="Q623" i="6"/>
  <c r="R616" i="6"/>
  <c r="Q616" i="6"/>
  <c r="R760" i="6"/>
  <c r="Q760" i="6"/>
  <c r="R904" i="6"/>
  <c r="Q904" i="6"/>
  <c r="R1048" i="6"/>
  <c r="Q1048" i="6"/>
  <c r="R1192" i="6"/>
  <c r="Q1192" i="6"/>
  <c r="R1720" i="6"/>
  <c r="Q1720" i="6"/>
  <c r="Q501" i="6"/>
  <c r="R501" i="6"/>
  <c r="R645" i="6"/>
  <c r="Q645" i="6"/>
  <c r="R789" i="6"/>
  <c r="Q789" i="6"/>
  <c r="R933" i="6"/>
  <c r="Q933" i="6"/>
  <c r="R1077" i="6"/>
  <c r="Q1077" i="6"/>
  <c r="R1353" i="6"/>
  <c r="Q1353" i="6"/>
  <c r="R1785" i="6"/>
  <c r="Q1785" i="6"/>
  <c r="R530" i="6"/>
  <c r="Q530" i="6"/>
  <c r="R674" i="6"/>
  <c r="Q674" i="6"/>
  <c r="R818" i="6"/>
  <c r="Q818" i="6"/>
  <c r="R962" i="6"/>
  <c r="Q962" i="6"/>
  <c r="R1106" i="6"/>
  <c r="Q1106" i="6"/>
  <c r="R523" i="6"/>
  <c r="Q523" i="6"/>
  <c r="R667" i="6"/>
  <c r="Q667" i="6"/>
  <c r="R811" i="6"/>
  <c r="Q811" i="6"/>
  <c r="R955" i="6"/>
  <c r="Q955" i="6"/>
  <c r="R1099" i="6"/>
  <c r="Q1099" i="6"/>
  <c r="Q672" i="6"/>
  <c r="R672" i="6"/>
  <c r="Q816" i="6"/>
  <c r="R816" i="6"/>
  <c r="R960" i="6"/>
  <c r="Q960" i="6"/>
  <c r="R1104" i="6"/>
  <c r="Q1104" i="6"/>
  <c r="R1420" i="6"/>
  <c r="Q1420" i="6"/>
  <c r="R1852" i="6"/>
  <c r="Q1852" i="6"/>
  <c r="R557" i="6"/>
  <c r="Q557" i="6"/>
  <c r="R701" i="6"/>
  <c r="Q701" i="6"/>
  <c r="R845" i="6"/>
  <c r="Q845" i="6"/>
  <c r="R989" i="6"/>
  <c r="Q989" i="6"/>
  <c r="R1133" i="6"/>
  <c r="Q1133" i="6"/>
  <c r="Q1285" i="6"/>
  <c r="R1285" i="6"/>
  <c r="R1629" i="6"/>
  <c r="Q1629" i="6"/>
  <c r="R2061" i="6"/>
  <c r="Q2061" i="6"/>
  <c r="Q634" i="6"/>
  <c r="R634" i="6"/>
  <c r="Q778" i="6"/>
  <c r="R778" i="6"/>
  <c r="Q922" i="6"/>
  <c r="R922" i="6"/>
  <c r="Q1066" i="6"/>
  <c r="R1066" i="6"/>
  <c r="Q1210" i="6"/>
  <c r="R1210" i="6"/>
  <c r="R963" i="6"/>
  <c r="Q963" i="6"/>
  <c r="R1107" i="6"/>
  <c r="Q1107" i="6"/>
  <c r="R524" i="6"/>
  <c r="Q524" i="6"/>
  <c r="R668" i="6"/>
  <c r="Q668" i="6"/>
  <c r="R812" i="6"/>
  <c r="Q812" i="6"/>
  <c r="R956" i="6"/>
  <c r="Q956" i="6"/>
  <c r="R1100" i="6"/>
  <c r="Q1100" i="6"/>
  <c r="R1408" i="6"/>
  <c r="Q1408" i="6"/>
  <c r="R1840" i="6"/>
  <c r="Q1840" i="6"/>
  <c r="R1274" i="6"/>
  <c r="Q1274" i="6"/>
  <c r="R1418" i="6"/>
  <c r="Q1418" i="6"/>
  <c r="R1562" i="6"/>
  <c r="Q1562" i="6"/>
  <c r="R1706" i="6"/>
  <c r="Q1706" i="6"/>
  <c r="R1850" i="6"/>
  <c r="Q1850" i="6"/>
  <c r="R1994" i="6"/>
  <c r="Q1994" i="6"/>
  <c r="R2247" i="6"/>
  <c r="Q2247" i="6"/>
  <c r="R2679" i="6"/>
  <c r="Q2679" i="6"/>
  <c r="R1267" i="6"/>
  <c r="Q1267" i="6"/>
  <c r="R1411" i="6"/>
  <c r="Q1411" i="6"/>
  <c r="R1555" i="6"/>
  <c r="Q1555" i="6"/>
  <c r="R1699" i="6"/>
  <c r="Q1699" i="6"/>
  <c r="R1843" i="6"/>
  <c r="Q1843" i="6"/>
  <c r="R1987" i="6"/>
  <c r="Q1987" i="6"/>
  <c r="R1248" i="6"/>
  <c r="Q1248" i="6"/>
  <c r="R1392" i="6"/>
  <c r="Q1392" i="6"/>
  <c r="R1536" i="6"/>
  <c r="Q1536" i="6"/>
  <c r="R1680" i="6"/>
  <c r="Q1680" i="6"/>
  <c r="R1824" i="6"/>
  <c r="Q1824" i="6"/>
  <c r="R1968" i="6"/>
  <c r="Q1968" i="6"/>
  <c r="R1217" i="6"/>
  <c r="Q1217" i="6"/>
  <c r="R1361" i="6"/>
  <c r="Q1361" i="6"/>
  <c r="R1505" i="6"/>
  <c r="Q1505" i="6"/>
  <c r="R1649" i="6"/>
  <c r="Q1649" i="6"/>
  <c r="R1793" i="6"/>
  <c r="Q1793" i="6"/>
  <c r="R1937" i="6"/>
  <c r="Q1937" i="6"/>
  <c r="R2081" i="6"/>
  <c r="Q2081" i="6"/>
  <c r="R1342" i="6"/>
  <c r="Q1342" i="6"/>
  <c r="R1486" i="6"/>
  <c r="Q1486" i="6"/>
  <c r="R1630" i="6"/>
  <c r="Q1630" i="6"/>
  <c r="R1774" i="6"/>
  <c r="Q1774" i="6"/>
  <c r="R1918" i="6"/>
  <c r="Q1918" i="6"/>
  <c r="R2062" i="6"/>
  <c r="Q2062" i="6"/>
  <c r="R2475" i="6"/>
  <c r="Q2475" i="6"/>
  <c r="R2907" i="6"/>
  <c r="Q2907" i="6"/>
  <c r="R1335" i="6"/>
  <c r="Q1335" i="6"/>
  <c r="R1479" i="6"/>
  <c r="Q1479" i="6"/>
  <c r="R1623" i="6"/>
  <c r="Q1623" i="6"/>
  <c r="R1767" i="6"/>
  <c r="Q1767" i="6"/>
  <c r="R1911" i="6"/>
  <c r="Q1911" i="6"/>
  <c r="R2055" i="6"/>
  <c r="Q2055" i="6"/>
  <c r="R1304" i="6"/>
  <c r="Q1304" i="6"/>
  <c r="R1448" i="6"/>
  <c r="Q1448" i="6"/>
  <c r="R1592" i="6"/>
  <c r="Q1592" i="6"/>
  <c r="R1736" i="6"/>
  <c r="Q1736" i="6"/>
  <c r="R1880" i="6"/>
  <c r="Q1880" i="6"/>
  <c r="R2024" i="6"/>
  <c r="Q2024" i="6"/>
  <c r="Q1393" i="6"/>
  <c r="R1393" i="6"/>
  <c r="Q1537" i="6"/>
  <c r="R1537" i="6"/>
  <c r="Q1681" i="6"/>
  <c r="R1681" i="6"/>
  <c r="Q1825" i="6"/>
  <c r="R1825" i="6"/>
  <c r="Q1969" i="6"/>
  <c r="R1969" i="6"/>
  <c r="R1218" i="6"/>
  <c r="Q1218" i="6"/>
  <c r="R1362" i="6"/>
  <c r="Q1362" i="6"/>
  <c r="R1506" i="6"/>
  <c r="Q1506" i="6"/>
  <c r="R1650" i="6"/>
  <c r="Q1650" i="6"/>
  <c r="R1794" i="6"/>
  <c r="Q1794" i="6"/>
  <c r="R1938" i="6"/>
  <c r="Q1938" i="6"/>
  <c r="R2082" i="6"/>
  <c r="Q2082" i="6"/>
  <c r="R2487" i="6"/>
  <c r="Q2487" i="6"/>
  <c r="R2919" i="6"/>
  <c r="Q2919" i="6"/>
  <c r="R1343" i="6"/>
  <c r="Q1343" i="6"/>
  <c r="R1487" i="6"/>
  <c r="Q1487" i="6"/>
  <c r="R1631" i="6"/>
  <c r="Q1631" i="6"/>
  <c r="R1775" i="6"/>
  <c r="Q1775" i="6"/>
  <c r="R1919" i="6"/>
  <c r="Q1919" i="6"/>
  <c r="R2063" i="6"/>
  <c r="Q2063" i="6"/>
  <c r="R2192" i="6"/>
  <c r="Q2192" i="6"/>
  <c r="R2336" i="6"/>
  <c r="Q2336" i="6"/>
  <c r="R2480" i="6"/>
  <c r="Q2480" i="6"/>
  <c r="R2624" i="6"/>
  <c r="Q2624" i="6"/>
  <c r="R2768" i="6"/>
  <c r="Q2768" i="6"/>
  <c r="R2912" i="6"/>
  <c r="Q2912" i="6"/>
  <c r="R2161" i="6"/>
  <c r="Q2161" i="6"/>
  <c r="R2305" i="6"/>
  <c r="Q2305" i="6"/>
  <c r="R2449" i="6"/>
  <c r="Q2449" i="6"/>
  <c r="R2593" i="6"/>
  <c r="Q2593" i="6"/>
  <c r="R2737" i="6"/>
  <c r="Q2737" i="6"/>
  <c r="R2881" i="6"/>
  <c r="Q2881" i="6"/>
  <c r="R3154" i="6"/>
  <c r="Q3154" i="6"/>
  <c r="R3586" i="6"/>
  <c r="Q3586" i="6"/>
  <c r="R2166" i="6"/>
  <c r="Q2166" i="6"/>
  <c r="R2310" i="6"/>
  <c r="Q2310" i="6"/>
  <c r="R2454" i="6"/>
  <c r="Q2454" i="6"/>
  <c r="R2598" i="6"/>
  <c r="Q2598" i="6"/>
  <c r="R2742" i="6"/>
  <c r="Q2742" i="6"/>
  <c r="R2886" i="6"/>
  <c r="Q2886" i="6"/>
  <c r="R2171" i="6"/>
  <c r="Q2171" i="6"/>
  <c r="R2315" i="6"/>
  <c r="Q2315" i="6"/>
  <c r="R2459" i="6"/>
  <c r="Q2459" i="6"/>
  <c r="R2603" i="6"/>
  <c r="Q2603" i="6"/>
  <c r="R2747" i="6"/>
  <c r="Q2747" i="6"/>
  <c r="R2891" i="6"/>
  <c r="Q2891" i="6"/>
  <c r="R2152" i="6"/>
  <c r="Q2152" i="6"/>
  <c r="R2296" i="6"/>
  <c r="Q2296" i="6"/>
  <c r="R2440" i="6"/>
  <c r="Q2440" i="6"/>
  <c r="R2584" i="6"/>
  <c r="Q2584" i="6"/>
  <c r="R2728" i="6"/>
  <c r="Q2728" i="6"/>
  <c r="R2872" i="6"/>
  <c r="Q2872" i="6"/>
  <c r="R2133" i="6"/>
  <c r="Q2133" i="6"/>
  <c r="R2277" i="6"/>
  <c r="Q2277" i="6"/>
  <c r="R2421" i="6"/>
  <c r="Q2421" i="6"/>
  <c r="R2565" i="6"/>
  <c r="Q2565" i="6"/>
  <c r="R2709" i="6"/>
  <c r="Q2709" i="6"/>
  <c r="R2853" i="6"/>
  <c r="Q2853" i="6"/>
  <c r="R3094" i="6"/>
  <c r="Q3094" i="6"/>
  <c r="R3526" i="6"/>
  <c r="Q3526" i="6"/>
  <c r="R2126" i="6"/>
  <c r="Q2126" i="6"/>
  <c r="R2270" i="6"/>
  <c r="Q2270" i="6"/>
  <c r="R2414" i="6"/>
  <c r="Q2414" i="6"/>
  <c r="R2558" i="6"/>
  <c r="Q2558" i="6"/>
  <c r="R2702" i="6"/>
  <c r="Q2702" i="6"/>
  <c r="R2846" i="6"/>
  <c r="Q2846" i="6"/>
  <c r="R2119" i="6"/>
  <c r="Q2119" i="6"/>
  <c r="R2263" i="6"/>
  <c r="Q2263" i="6"/>
  <c r="R2407" i="6"/>
  <c r="Q2407" i="6"/>
  <c r="R2551" i="6"/>
  <c r="Q2551" i="6"/>
  <c r="R2695" i="6"/>
  <c r="Q2695" i="6"/>
  <c r="R2839" i="6"/>
  <c r="Q2839" i="6"/>
  <c r="Q2124" i="6"/>
  <c r="R2124" i="6"/>
  <c r="Q2268" i="6"/>
  <c r="R2268" i="6"/>
  <c r="Q2412" i="6"/>
  <c r="R2412" i="6"/>
  <c r="Q2556" i="6"/>
  <c r="R2556" i="6"/>
  <c r="Q2700" i="6"/>
  <c r="R2700" i="6"/>
  <c r="Q2844" i="6"/>
  <c r="R2844" i="6"/>
  <c r="R5004" i="6"/>
  <c r="Q5004" i="6"/>
  <c r="R2261" i="6"/>
  <c r="Q2261" i="6"/>
  <c r="R2405" i="6"/>
  <c r="Q2405" i="6"/>
  <c r="R2549" i="6"/>
  <c r="Q2549" i="6"/>
  <c r="R2693" i="6"/>
  <c r="Q2693" i="6"/>
  <c r="R2837" i="6"/>
  <c r="Q2837" i="6"/>
  <c r="R3070" i="6"/>
  <c r="Q3070" i="6"/>
  <c r="R3502" i="6"/>
  <c r="Q3502" i="6"/>
  <c r="R2134" i="6"/>
  <c r="Q2134" i="6"/>
  <c r="R2278" i="6"/>
  <c r="Q2278" i="6"/>
  <c r="R2422" i="6"/>
  <c r="Q2422" i="6"/>
  <c r="R2566" i="6"/>
  <c r="Q2566" i="6"/>
  <c r="R2710" i="6"/>
  <c r="Q2710" i="6"/>
  <c r="R2854" i="6"/>
  <c r="Q2854" i="6"/>
  <c r="R3003" i="6"/>
  <c r="Q3003" i="6"/>
  <c r="R3147" i="6"/>
  <c r="Q3147" i="6"/>
  <c r="R3291" i="6"/>
  <c r="Q3291" i="6"/>
  <c r="R3435" i="6"/>
  <c r="Q3435" i="6"/>
  <c r="R3579" i="6"/>
  <c r="Q3579" i="6"/>
  <c r="R3723" i="6"/>
  <c r="Q3723" i="6"/>
  <c r="R3852" i="6"/>
  <c r="Q3852" i="6"/>
  <c r="R3056" i="6"/>
  <c r="Q3056" i="6"/>
  <c r="R3200" i="6"/>
  <c r="Q3200" i="6"/>
  <c r="R3344" i="6"/>
  <c r="Q3344" i="6"/>
  <c r="R3488" i="6"/>
  <c r="Q3488" i="6"/>
  <c r="R3632" i="6"/>
  <c r="Q3632" i="6"/>
  <c r="R3776" i="6"/>
  <c r="Q3776" i="6"/>
  <c r="R3001" i="6"/>
  <c r="Q3001" i="6"/>
  <c r="R3145" i="6"/>
  <c r="Q3145" i="6"/>
  <c r="R3289" i="6"/>
  <c r="Q3289" i="6"/>
  <c r="R3433" i="6"/>
  <c r="Q3433" i="6"/>
  <c r="R3577" i="6"/>
  <c r="Q3577" i="6"/>
  <c r="R3721" i="6"/>
  <c r="Q3721" i="6"/>
  <c r="R4030" i="6"/>
  <c r="Q4030" i="6"/>
  <c r="R3006" i="6"/>
  <c r="Q3006" i="6"/>
  <c r="R3150" i="6"/>
  <c r="Q3150" i="6"/>
  <c r="R3294" i="6"/>
  <c r="Q3294" i="6"/>
  <c r="R3438" i="6"/>
  <c r="Q3438" i="6"/>
  <c r="R3582" i="6"/>
  <c r="Q3582" i="6"/>
  <c r="R3726" i="6"/>
  <c r="Q3726" i="6"/>
  <c r="R3898" i="6"/>
  <c r="Q3898" i="6"/>
  <c r="R2987" i="6"/>
  <c r="Q2987" i="6"/>
  <c r="R3131" i="6"/>
  <c r="Q3131" i="6"/>
  <c r="R3275" i="6"/>
  <c r="Q3275" i="6"/>
  <c r="R3419" i="6"/>
  <c r="Q3419" i="6"/>
  <c r="R3563" i="6"/>
  <c r="Q3563" i="6"/>
  <c r="R3707" i="6"/>
  <c r="Q3707" i="6"/>
  <c r="R3840" i="6"/>
  <c r="Q3840" i="6"/>
  <c r="R3064" i="6"/>
  <c r="Q3064" i="6"/>
  <c r="R3208" i="6"/>
  <c r="Q3208" i="6"/>
  <c r="R3352" i="6"/>
  <c r="Q3352" i="6"/>
  <c r="R3496" i="6"/>
  <c r="Q3496" i="6"/>
  <c r="R3640" i="6"/>
  <c r="Q3640" i="6"/>
  <c r="R3784" i="6"/>
  <c r="Q3784" i="6"/>
  <c r="R3045" i="6"/>
  <c r="Q3045" i="6"/>
  <c r="R3189" i="6"/>
  <c r="Q3189" i="6"/>
  <c r="R3333" i="6"/>
  <c r="Q3333" i="6"/>
  <c r="R3477" i="6"/>
  <c r="Q3477" i="6"/>
  <c r="R3621" i="6"/>
  <c r="Q3621" i="6"/>
  <c r="R3765" i="6"/>
  <c r="Q3765" i="6"/>
  <c r="R4150" i="6"/>
  <c r="Q4150" i="6"/>
  <c r="R3050" i="6"/>
  <c r="Q3050" i="6"/>
  <c r="R3194" i="6"/>
  <c r="Q3194" i="6"/>
  <c r="R3338" i="6"/>
  <c r="Q3338" i="6"/>
  <c r="R3482" i="6"/>
  <c r="Q3482" i="6"/>
  <c r="R3626" i="6"/>
  <c r="Q3626" i="6"/>
  <c r="R3770" i="6"/>
  <c r="Q3770" i="6"/>
  <c r="R4536" i="6"/>
  <c r="Q4536" i="6"/>
  <c r="Q3031" i="6"/>
  <c r="R3031" i="6"/>
  <c r="Q3175" i="6"/>
  <c r="R3175" i="6"/>
  <c r="Q3319" i="6"/>
  <c r="R3319" i="6"/>
  <c r="Q3463" i="6"/>
  <c r="R3463" i="6"/>
  <c r="Q3607" i="6"/>
  <c r="R3607" i="6"/>
  <c r="Q3751" i="6"/>
  <c r="R3751" i="6"/>
  <c r="R2964" i="6"/>
  <c r="Q2964" i="6"/>
  <c r="R3108" i="6"/>
  <c r="Q3108" i="6"/>
  <c r="R3252" i="6"/>
  <c r="Q3252" i="6"/>
  <c r="R3396" i="6"/>
  <c r="Q3396" i="6"/>
  <c r="R3540" i="6"/>
  <c r="Q3540" i="6"/>
  <c r="R3684" i="6"/>
  <c r="Q3684" i="6"/>
  <c r="R3874" i="6"/>
  <c r="Q3874" i="6"/>
  <c r="R3065" i="6"/>
  <c r="Q3065" i="6"/>
  <c r="R3209" i="6"/>
  <c r="Q3209" i="6"/>
  <c r="R3353" i="6"/>
  <c r="Q3353" i="6"/>
  <c r="R3497" i="6"/>
  <c r="Q3497" i="6"/>
  <c r="R3641" i="6"/>
  <c r="Q3641" i="6"/>
  <c r="R3785" i="6"/>
  <c r="Q3785" i="6"/>
  <c r="R4126" i="6"/>
  <c r="Q4126" i="6"/>
  <c r="R3939" i="6"/>
  <c r="Q3939" i="6"/>
  <c r="R4083" i="6"/>
  <c r="Q4083" i="6"/>
  <c r="R4227" i="6"/>
  <c r="Q4227" i="6"/>
  <c r="R3848" i="6"/>
  <c r="Q3848" i="6"/>
  <c r="R3992" i="6"/>
  <c r="Q3992" i="6"/>
  <c r="R4136" i="6"/>
  <c r="Q4136" i="6"/>
  <c r="R4280" i="6"/>
  <c r="Q4280" i="6"/>
  <c r="R3901" i="6"/>
  <c r="Q3901" i="6"/>
  <c r="R4045" i="6"/>
  <c r="Q4045" i="6"/>
  <c r="R4189" i="6"/>
  <c r="Q4189" i="6"/>
  <c r="R4332" i="6"/>
  <c r="Q4332" i="6"/>
  <c r="R4711" i="6"/>
  <c r="Q4711" i="6"/>
  <c r="Q3894" i="6"/>
  <c r="R3894" i="6"/>
  <c r="R4038" i="6"/>
  <c r="Q4038" i="6"/>
  <c r="R4182" i="6"/>
  <c r="Q4182" i="6"/>
  <c r="Q4336" i="6"/>
  <c r="R4336" i="6"/>
  <c r="R4668" i="6"/>
  <c r="Q4668" i="6"/>
  <c r="R5723" i="6"/>
  <c r="Q5723" i="6"/>
  <c r="R3959" i="6"/>
  <c r="Q3959" i="6"/>
  <c r="R4103" i="6"/>
  <c r="Q4103" i="6"/>
  <c r="R4247" i="6"/>
  <c r="Q4247" i="6"/>
  <c r="R3952" i="6"/>
  <c r="Q3952" i="6"/>
  <c r="R4096" i="6"/>
  <c r="Q4096" i="6"/>
  <c r="R4240" i="6"/>
  <c r="Q4240" i="6"/>
  <c r="R3945" i="6"/>
  <c r="Q3945" i="6"/>
  <c r="R4089" i="6"/>
  <c r="Q4089" i="6"/>
  <c r="R4233" i="6"/>
  <c r="Q4233" i="6"/>
  <c r="R4349" i="6"/>
  <c r="Q4349" i="6"/>
  <c r="R4735" i="6"/>
  <c r="Q4735" i="6"/>
  <c r="R3926" i="6"/>
  <c r="Q3926" i="6"/>
  <c r="R4070" i="6"/>
  <c r="Q4070" i="6"/>
  <c r="R4214" i="6"/>
  <c r="Q4214" i="6"/>
  <c r="R4476" i="6"/>
  <c r="Q4476" i="6"/>
  <c r="R4908" i="6"/>
  <c r="Q4908" i="6"/>
  <c r="Q3895" i="6"/>
  <c r="R3895" i="6"/>
  <c r="Q4039" i="6"/>
  <c r="R4039" i="6"/>
  <c r="Q4183" i="6"/>
  <c r="R4183" i="6"/>
  <c r="R3864" i="6"/>
  <c r="Q3864" i="6"/>
  <c r="R4008" i="6"/>
  <c r="Q4008" i="6"/>
  <c r="R4152" i="6"/>
  <c r="Q4152" i="6"/>
  <c r="R4296" i="6"/>
  <c r="Q4296" i="6"/>
  <c r="R3845" i="6"/>
  <c r="Q3845" i="6"/>
  <c r="R3989" i="6"/>
  <c r="Q3989" i="6"/>
  <c r="R4133" i="6"/>
  <c r="Q4133" i="6"/>
  <c r="R4277" i="6"/>
  <c r="Q4277" i="6"/>
  <c r="R4687" i="6"/>
  <c r="Q4687" i="6"/>
  <c r="R5088" i="6"/>
  <c r="Q5088" i="6"/>
  <c r="R5303" i="6"/>
  <c r="Q5303" i="6"/>
  <c r="R4397" i="6"/>
  <c r="Q4397" i="6"/>
  <c r="R4541" i="6"/>
  <c r="Q4541" i="6"/>
  <c r="R4685" i="6"/>
  <c r="Q4685" i="6"/>
  <c r="R4829" i="6"/>
  <c r="Q4829" i="6"/>
  <c r="R4973" i="6"/>
  <c r="Q4973" i="6"/>
  <c r="R5117" i="6"/>
  <c r="Q5117" i="6"/>
  <c r="R5397" i="6"/>
  <c r="Q5397" i="6"/>
  <c r="R4462" i="6"/>
  <c r="Q4462" i="6"/>
  <c r="R4606" i="6"/>
  <c r="Q4606" i="6"/>
  <c r="R4750" i="6"/>
  <c r="Q4750" i="6"/>
  <c r="R4894" i="6"/>
  <c r="Q4894" i="6"/>
  <c r="R5038" i="6"/>
  <c r="Q5038" i="6"/>
  <c r="R5182" i="6"/>
  <c r="Q5182" i="6"/>
  <c r="R4347" i="6"/>
  <c r="Q4347" i="6"/>
  <c r="R4491" i="6"/>
  <c r="Q4491" i="6"/>
  <c r="R4635" i="6"/>
  <c r="Q4635" i="6"/>
  <c r="R4779" i="6"/>
  <c r="Q4779" i="6"/>
  <c r="R4923" i="6"/>
  <c r="Q4923" i="6"/>
  <c r="R5067" i="6"/>
  <c r="Q5067" i="6"/>
  <c r="R5215" i="6"/>
  <c r="Q5215" i="6"/>
  <c r="R4364" i="6"/>
  <c r="Q4364" i="6"/>
  <c r="R4508" i="6"/>
  <c r="Q4508" i="6"/>
  <c r="R4652" i="6"/>
  <c r="Q4652" i="6"/>
  <c r="R4796" i="6"/>
  <c r="Q4796" i="6"/>
  <c r="R4940" i="6"/>
  <c r="Q4940" i="6"/>
  <c r="R5084" i="6"/>
  <c r="Q5084" i="6"/>
  <c r="Q5277" i="6"/>
  <c r="R5277" i="6"/>
  <c r="R4417" i="6"/>
  <c r="Q4417" i="6"/>
  <c r="R4561" i="6"/>
  <c r="Q4561" i="6"/>
  <c r="R4705" i="6"/>
  <c r="Q4705" i="6"/>
  <c r="R4849" i="6"/>
  <c r="Q4849" i="6"/>
  <c r="R4993" i="6"/>
  <c r="Q4993" i="6"/>
  <c r="R5137" i="6"/>
  <c r="Q5137" i="6"/>
  <c r="R5493" i="6"/>
  <c r="Q5493" i="6"/>
  <c r="R4434" i="6"/>
  <c r="Q4434" i="6"/>
  <c r="R4578" i="6"/>
  <c r="Q4578" i="6"/>
  <c r="R4722" i="6"/>
  <c r="Q4722" i="6"/>
  <c r="R4866" i="6"/>
  <c r="Q4866" i="6"/>
  <c r="R5010" i="6"/>
  <c r="Q5010" i="6"/>
  <c r="R5154" i="6"/>
  <c r="Q5154" i="6"/>
  <c r="R4355" i="6"/>
  <c r="Q4355" i="6"/>
  <c r="R4499" i="6"/>
  <c r="Q4499" i="6"/>
  <c r="R4643" i="6"/>
  <c r="Q4643" i="6"/>
  <c r="R4787" i="6"/>
  <c r="Q4787" i="6"/>
  <c r="R4931" i="6"/>
  <c r="Q4931" i="6"/>
  <c r="R5075" i="6"/>
  <c r="Q5075" i="6"/>
  <c r="R5227" i="6"/>
  <c r="Q5227" i="6"/>
  <c r="Q4444" i="6"/>
  <c r="R4444" i="6"/>
  <c r="Q4588" i="6"/>
  <c r="R4588" i="6"/>
  <c r="Q4732" i="6"/>
  <c r="R4732" i="6"/>
  <c r="Q4876" i="6"/>
  <c r="R4876" i="6"/>
  <c r="Q5020" i="6"/>
  <c r="R5020" i="6"/>
  <c r="Q5164" i="6"/>
  <c r="R5164" i="6"/>
  <c r="R5351" i="6"/>
  <c r="Q5351" i="6"/>
  <c r="R4389" i="6"/>
  <c r="Q4389" i="6"/>
  <c r="R4533" i="6"/>
  <c r="Q4533" i="6"/>
  <c r="R4677" i="6"/>
  <c r="Q4677" i="6"/>
  <c r="R4821" i="6"/>
  <c r="Q4821" i="6"/>
  <c r="R4965" i="6"/>
  <c r="Q4965" i="6"/>
  <c r="R5109" i="6"/>
  <c r="Q5109" i="6"/>
  <c r="R5373" i="6"/>
  <c r="Q5373" i="6"/>
  <c r="R4394" i="6"/>
  <c r="Q4394" i="6"/>
  <c r="R4538" i="6"/>
  <c r="Q4538" i="6"/>
  <c r="R4682" i="6"/>
  <c r="Q4682" i="6"/>
  <c r="R4826" i="6"/>
  <c r="Q4826" i="6"/>
  <c r="R4970" i="6"/>
  <c r="Q4970" i="6"/>
  <c r="R5114" i="6"/>
  <c r="Q5114" i="6"/>
  <c r="R5294" i="6"/>
  <c r="Q5294" i="6"/>
  <c r="R5438" i="6"/>
  <c r="Q5438" i="6"/>
  <c r="R5251" i="6"/>
  <c r="Q5251" i="6"/>
  <c r="R5395" i="6"/>
  <c r="Q5395" i="6"/>
  <c r="R5539" i="6"/>
  <c r="Q5539" i="6"/>
  <c r="R5891" i="6"/>
  <c r="Q5891" i="6"/>
  <c r="R5436" i="6"/>
  <c r="Q5436" i="6"/>
  <c r="R5632" i="6"/>
  <c r="Q5632" i="6"/>
  <c r="R5273" i="6"/>
  <c r="Q5273" i="6"/>
  <c r="R5417" i="6"/>
  <c r="Q5417" i="6"/>
  <c r="R5561" i="6"/>
  <c r="Q5561" i="6"/>
  <c r="R5254" i="6"/>
  <c r="Q5254" i="6"/>
  <c r="R5398" i="6"/>
  <c r="Q5398" i="6"/>
  <c r="R5542" i="6"/>
  <c r="Q5542" i="6"/>
  <c r="R5403" i="6"/>
  <c r="Q5403" i="6"/>
  <c r="R5547" i="6"/>
  <c r="Q5547" i="6"/>
  <c r="R5951" i="6"/>
  <c r="Q5951" i="6"/>
  <c r="Q5252" i="6"/>
  <c r="R5252" i="6"/>
  <c r="Q5396" i="6"/>
  <c r="R5396" i="6"/>
  <c r="Q5540" i="6"/>
  <c r="R5540" i="6"/>
  <c r="R5944" i="6"/>
  <c r="Q5944" i="6"/>
  <c r="R5329" i="6"/>
  <c r="Q5329" i="6"/>
  <c r="R5473" i="6"/>
  <c r="Q5473" i="6"/>
  <c r="Q5250" i="6"/>
  <c r="R5250" i="6"/>
  <c r="Q5394" i="6"/>
  <c r="R5394" i="6"/>
  <c r="Q5538" i="6"/>
  <c r="R5538" i="6"/>
  <c r="R6321" i="6"/>
  <c r="Q6321" i="6"/>
  <c r="R5320" i="6"/>
  <c r="Q5320" i="6"/>
  <c r="R5464" i="6"/>
  <c r="Q5464" i="6"/>
  <c r="R5680" i="6"/>
  <c r="Q5680" i="6"/>
  <c r="R5601" i="6"/>
  <c r="Q5601" i="6"/>
  <c r="R5745" i="6"/>
  <c r="Q5745" i="6"/>
  <c r="R5889" i="6"/>
  <c r="Q5889" i="6"/>
  <c r="R6517" i="6"/>
  <c r="Q6517" i="6"/>
  <c r="R5666" i="6"/>
  <c r="Q5666" i="6"/>
  <c r="R5810" i="6"/>
  <c r="Q5810" i="6"/>
  <c r="R5954" i="6"/>
  <c r="Q5954" i="6"/>
  <c r="R5635" i="6"/>
  <c r="Q5635" i="6"/>
  <c r="R5779" i="6"/>
  <c r="Q5779" i="6"/>
  <c r="R5923" i="6"/>
  <c r="Q5923" i="6"/>
  <c r="R6129" i="6"/>
  <c r="Q6129" i="6"/>
  <c r="R5580" i="6"/>
  <c r="Q5580" i="6"/>
  <c r="R5724" i="6"/>
  <c r="Q5724" i="6"/>
  <c r="R5868" i="6"/>
  <c r="Q5868" i="6"/>
  <c r="R6012" i="6"/>
  <c r="Q6012" i="6"/>
  <c r="R6403" i="6"/>
  <c r="Q6403" i="6"/>
  <c r="R5669" i="6"/>
  <c r="Q5669" i="6"/>
  <c r="R5813" i="6"/>
  <c r="Q5813" i="6"/>
  <c r="R5957" i="6"/>
  <c r="Q5957" i="6"/>
  <c r="R5590" i="6"/>
  <c r="Q5590" i="6"/>
  <c r="R5734" i="6"/>
  <c r="Q5734" i="6"/>
  <c r="R5878" i="6"/>
  <c r="Q5878" i="6"/>
  <c r="R6022" i="6"/>
  <c r="Q6022" i="6"/>
  <c r="R5703" i="6"/>
  <c r="Q5703" i="6"/>
  <c r="R5847" i="6"/>
  <c r="Q5847" i="6"/>
  <c r="R5991" i="6"/>
  <c r="Q5991" i="6"/>
  <c r="R6369" i="6"/>
  <c r="Q6369" i="6"/>
  <c r="Q5660" i="6"/>
  <c r="R5660" i="6"/>
  <c r="Q5804" i="6"/>
  <c r="R5804" i="6"/>
  <c r="Q5948" i="6"/>
  <c r="R5948" i="6"/>
  <c r="R6211" i="6"/>
  <c r="Q6211" i="6"/>
  <c r="R5605" i="6"/>
  <c r="Q5605" i="6"/>
  <c r="R5749" i="6"/>
  <c r="Q5749" i="6"/>
  <c r="R5893" i="6"/>
  <c r="Q5893" i="6"/>
  <c r="R6564" i="6"/>
  <c r="Q6564" i="6"/>
  <c r="R5670" i="6"/>
  <c r="Q5670" i="6"/>
  <c r="R5814" i="6"/>
  <c r="Q5814" i="6"/>
  <c r="R5958" i="6"/>
  <c r="Q5958" i="6"/>
  <c r="R6098" i="6"/>
  <c r="Q6098" i="6"/>
  <c r="R6242" i="6"/>
  <c r="Q6242" i="6"/>
  <c r="R6386" i="6"/>
  <c r="Q6386" i="6"/>
  <c r="R6048" i="6"/>
  <c r="Q6048" i="6"/>
  <c r="R6192" i="6"/>
  <c r="Q6192" i="6"/>
  <c r="R6336" i="6"/>
  <c r="Q6336" i="6"/>
  <c r="R6480" i="6"/>
  <c r="Q6480" i="6"/>
  <c r="R6811" i="6"/>
  <c r="Q6811" i="6"/>
  <c r="R6125" i="6"/>
  <c r="Q6125" i="6"/>
  <c r="R6269" i="6"/>
  <c r="Q6269" i="6"/>
  <c r="R6413" i="6"/>
  <c r="Q6413" i="6"/>
  <c r="R6624" i="6"/>
  <c r="Q6624" i="6"/>
  <c r="R6082" i="6"/>
  <c r="Q6082" i="6"/>
  <c r="R6226" i="6"/>
  <c r="Q6226" i="6"/>
  <c r="R6370" i="6"/>
  <c r="Q6370" i="6"/>
  <c r="Q6526" i="6"/>
  <c r="R6526" i="6"/>
  <c r="R6159" i="6"/>
  <c r="Q6159" i="6"/>
  <c r="R6303" i="6"/>
  <c r="Q6303" i="6"/>
  <c r="R6447" i="6"/>
  <c r="Q6447" i="6"/>
  <c r="R6104" i="6"/>
  <c r="Q6104" i="6"/>
  <c r="R6248" i="6"/>
  <c r="Q6248" i="6"/>
  <c r="R6392" i="6"/>
  <c r="Q6392" i="6"/>
  <c r="R6583" i="6"/>
  <c r="Q6583" i="6"/>
  <c r="R6037" i="6"/>
  <c r="Q6037" i="6"/>
  <c r="R6181" i="6"/>
  <c r="Q6181" i="6"/>
  <c r="R6325" i="6"/>
  <c r="Q6325" i="6"/>
  <c r="R6469" i="6"/>
  <c r="Q6469" i="6"/>
  <c r="R6792" i="6"/>
  <c r="Q6792" i="6"/>
  <c r="Q6114" i="6"/>
  <c r="R6114" i="6"/>
  <c r="Q6258" i="6"/>
  <c r="R6258" i="6"/>
  <c r="Q6402" i="6"/>
  <c r="R6402" i="6"/>
  <c r="R6528" i="6"/>
  <c r="Q6528" i="6"/>
  <c r="R6167" i="6"/>
  <c r="Q6167" i="6"/>
  <c r="R6311" i="6"/>
  <c r="Q6311" i="6"/>
  <c r="R6455" i="6"/>
  <c r="Q6455" i="6"/>
  <c r="Q6124" i="6"/>
  <c r="R6124" i="6"/>
  <c r="Q6268" i="6"/>
  <c r="R6268" i="6"/>
  <c r="Q6412" i="6"/>
  <c r="R6412" i="6"/>
  <c r="R6643" i="6"/>
  <c r="Q6643" i="6"/>
  <c r="R6557" i="6"/>
  <c r="Q6557" i="6"/>
  <c r="R6701" i="6"/>
  <c r="Q6701" i="6"/>
  <c r="R6845" i="6"/>
  <c r="Q6845" i="6"/>
  <c r="R6574" i="6"/>
  <c r="Q6574" i="6"/>
  <c r="R6718" i="6"/>
  <c r="Q6718" i="6"/>
  <c r="R6862" i="6"/>
  <c r="Q6862" i="6"/>
  <c r="R7044" i="6"/>
  <c r="Q7044" i="6"/>
  <c r="R6603" i="6"/>
  <c r="Q6603" i="6"/>
  <c r="R6747" i="6"/>
  <c r="Q6747" i="6"/>
  <c r="R6891" i="6"/>
  <c r="Q6891" i="6"/>
  <c r="R6572" i="6"/>
  <c r="Q6572" i="6"/>
  <c r="R6716" i="6"/>
  <c r="Q6716" i="6"/>
  <c r="R6860" i="6"/>
  <c r="Q6860" i="6"/>
  <c r="R6565" i="6"/>
  <c r="Q6565" i="6"/>
  <c r="R6709" i="6"/>
  <c r="Q6709" i="6"/>
  <c r="R6853" i="6"/>
  <c r="Q6853" i="6"/>
  <c r="R6558" i="6"/>
  <c r="Q6558" i="6"/>
  <c r="R6702" i="6"/>
  <c r="Q6702" i="6"/>
  <c r="R6846" i="6"/>
  <c r="Q6846" i="6"/>
  <c r="Q6515" i="6"/>
  <c r="R6515" i="6"/>
  <c r="R6659" i="6"/>
  <c r="Q6659" i="6"/>
  <c r="R6803" i="6"/>
  <c r="Q6803" i="6"/>
  <c r="R7133" i="6"/>
  <c r="Q7133" i="6"/>
  <c r="Q6616" i="6"/>
  <c r="R6616" i="6"/>
  <c r="Q6760" i="6"/>
  <c r="R6760" i="6"/>
  <c r="Q6897" i="6"/>
  <c r="R6897" i="6"/>
  <c r="R6633" i="6"/>
  <c r="Q6633" i="6"/>
  <c r="R6777" i="6"/>
  <c r="Q6777" i="6"/>
  <c r="R7577" i="6"/>
  <c r="Q7577" i="6"/>
  <c r="R6662" i="6"/>
  <c r="Q6662" i="6"/>
  <c r="R6806" i="6"/>
  <c r="Q6806" i="6"/>
  <c r="Q6957" i="6"/>
  <c r="R6957" i="6"/>
  <c r="Q6910" i="6"/>
  <c r="R6910" i="6"/>
  <c r="R7054" i="6"/>
  <c r="Q7054" i="6"/>
  <c r="R7198" i="6"/>
  <c r="Q7198" i="6"/>
  <c r="R7570" i="6"/>
  <c r="Q7570" i="6"/>
  <c r="R6975" i="6"/>
  <c r="Q6975" i="6"/>
  <c r="R7119" i="6"/>
  <c r="Q7119" i="6"/>
  <c r="R7739" i="6"/>
  <c r="Q7739" i="6"/>
  <c r="R7040" i="6"/>
  <c r="Q7040" i="6"/>
  <c r="R7184" i="6"/>
  <c r="Q7184" i="6"/>
  <c r="R6997" i="6"/>
  <c r="Q6997" i="6"/>
  <c r="R7141" i="6"/>
  <c r="Q7141" i="6"/>
  <c r="R7421" i="6"/>
  <c r="Q7421" i="6"/>
  <c r="Q6942" i="6"/>
  <c r="R6942" i="6"/>
  <c r="R7086" i="6"/>
  <c r="Q7086" i="6"/>
  <c r="R7230" i="6"/>
  <c r="Q7230" i="6"/>
  <c r="R7852" i="6"/>
  <c r="Q7852" i="6"/>
  <c r="R6995" i="6"/>
  <c r="Q6995" i="6"/>
  <c r="R7139" i="6"/>
  <c r="Q7139" i="6"/>
  <c r="R7763" i="6"/>
  <c r="Q7763" i="6"/>
  <c r="R7036" i="6"/>
  <c r="Q7036" i="6"/>
  <c r="R7180" i="6"/>
  <c r="Q7180" i="6"/>
  <c r="Q7029" i="6"/>
  <c r="R7029" i="6"/>
  <c r="Q7173" i="6"/>
  <c r="R7173" i="6"/>
  <c r="R7373" i="6"/>
  <c r="Q7373" i="6"/>
  <c r="R6938" i="6"/>
  <c r="Q6938" i="6"/>
  <c r="R7082" i="6"/>
  <c r="Q7082" i="6"/>
  <c r="R7226" i="6"/>
  <c r="Q7226" i="6"/>
  <c r="R7546" i="6"/>
  <c r="Q7546" i="6"/>
  <c r="R6967" i="6"/>
  <c r="Q6967" i="6"/>
  <c r="R7111" i="6"/>
  <c r="Q7111" i="6"/>
  <c r="R7248" i="6"/>
  <c r="Q7248" i="6"/>
  <c r="R7359" i="6"/>
  <c r="Q7359" i="6"/>
  <c r="R7503" i="6"/>
  <c r="Q7503" i="6"/>
  <c r="R7643" i="6"/>
  <c r="Q7643" i="6"/>
  <c r="Q7292" i="6"/>
  <c r="R7292" i="6"/>
  <c r="R7436" i="6"/>
  <c r="Q7436" i="6"/>
  <c r="R7580" i="6"/>
  <c r="Q7580" i="6"/>
  <c r="R7285" i="6"/>
  <c r="Q7285" i="6"/>
  <c r="R7429" i="6"/>
  <c r="Q7429" i="6"/>
  <c r="R7573" i="6"/>
  <c r="Q7573" i="6"/>
  <c r="R7984" i="6"/>
  <c r="Q7984" i="6"/>
  <c r="R7398" i="6"/>
  <c r="Q7398" i="6"/>
  <c r="R7542" i="6"/>
  <c r="Q7542" i="6"/>
  <c r="R7833" i="6"/>
  <c r="Q7833" i="6"/>
  <c r="R7391" i="6"/>
  <c r="Q7391" i="6"/>
  <c r="R7535" i="6"/>
  <c r="Q7535" i="6"/>
  <c r="Q7701" i="6"/>
  <c r="R7701" i="6"/>
  <c r="R7324" i="6"/>
  <c r="Q7324" i="6"/>
  <c r="R7468" i="6"/>
  <c r="Q7468" i="6"/>
  <c r="R7612" i="6"/>
  <c r="Q7612" i="6"/>
  <c r="R7341" i="6"/>
  <c r="Q7341" i="6"/>
  <c r="R7485" i="6"/>
  <c r="Q7485" i="6"/>
  <c r="R7629" i="6"/>
  <c r="Q7629" i="6"/>
  <c r="Q7274" i="6"/>
  <c r="R7274" i="6"/>
  <c r="Q7418" i="6"/>
  <c r="R7418" i="6"/>
  <c r="Q7562" i="6"/>
  <c r="R7562" i="6"/>
  <c r="R7821" i="6"/>
  <c r="Q7821" i="6"/>
  <c r="R7339" i="6"/>
  <c r="Q7339" i="6"/>
  <c r="R7483" i="6"/>
  <c r="Q7483" i="6"/>
  <c r="R7627" i="6"/>
  <c r="Q7627" i="6"/>
  <c r="R8036" i="6"/>
  <c r="Q8036" i="6"/>
  <c r="R7356" i="6"/>
  <c r="Q7356" i="6"/>
  <c r="R7500" i="6"/>
  <c r="Q7500" i="6"/>
  <c r="R7720" i="6"/>
  <c r="Q7720" i="6"/>
  <c r="R7742" i="6"/>
  <c r="Q7742" i="6"/>
  <c r="R7886" i="6"/>
  <c r="Q7886" i="6"/>
  <c r="R7699" i="6"/>
  <c r="Q7699" i="6"/>
  <c r="R7843" i="6"/>
  <c r="Q7843" i="6"/>
  <c r="R7987" i="6"/>
  <c r="Q7987" i="6"/>
  <c r="R8427" i="6"/>
  <c r="Q8427" i="6"/>
  <c r="R7836" i="6"/>
  <c r="Q7836" i="6"/>
  <c r="R7980" i="6"/>
  <c r="Q7980" i="6"/>
  <c r="R8348" i="6"/>
  <c r="Q8348" i="6"/>
  <c r="R7793" i="6"/>
  <c r="Q7793" i="6"/>
  <c r="R7937" i="6"/>
  <c r="Q7937" i="6"/>
  <c r="R7726" i="6"/>
  <c r="Q7726" i="6"/>
  <c r="R7870" i="6"/>
  <c r="Q7870" i="6"/>
  <c r="R7647" i="6"/>
  <c r="Q7647" i="6"/>
  <c r="R7791" i="6"/>
  <c r="Q7791" i="6"/>
  <c r="R7935" i="6"/>
  <c r="Q7935" i="6"/>
  <c r="R8235" i="6"/>
  <c r="Q8235" i="6"/>
  <c r="Q7736" i="6"/>
  <c r="R7736" i="6"/>
  <c r="R7880" i="6"/>
  <c r="Q7880" i="6"/>
  <c r="R8084" i="6"/>
  <c r="Q8084" i="6"/>
  <c r="R7669" i="6"/>
  <c r="Q7669" i="6"/>
  <c r="Q7813" i="6"/>
  <c r="R7813" i="6"/>
  <c r="Q7957" i="6"/>
  <c r="R7957" i="6"/>
  <c r="R7746" i="6"/>
  <c r="Q7746" i="6"/>
  <c r="R7890" i="6"/>
  <c r="Q7890" i="6"/>
  <c r="R7799" i="6"/>
  <c r="Q7799" i="6"/>
  <c r="R7943" i="6"/>
  <c r="Q7943" i="6"/>
  <c r="R8259" i="6"/>
  <c r="Q8259" i="6"/>
  <c r="R8077" i="6"/>
  <c r="Q8077" i="6"/>
  <c r="R8221" i="6"/>
  <c r="Q8221" i="6"/>
  <c r="R8365" i="6"/>
  <c r="Q8365" i="6"/>
  <c r="R8058" i="6"/>
  <c r="Q8058" i="6"/>
  <c r="R8202" i="6"/>
  <c r="Q8202" i="6"/>
  <c r="R8346" i="6"/>
  <c r="Q8346" i="6"/>
  <c r="R8591" i="6"/>
  <c r="Q8591" i="6"/>
  <c r="R8135" i="6"/>
  <c r="Q8135" i="6"/>
  <c r="R8279" i="6"/>
  <c r="Q8279" i="6"/>
  <c r="R8423" i="6"/>
  <c r="Q8423" i="6"/>
  <c r="R8056" i="6"/>
  <c r="Q8056" i="6"/>
  <c r="R8200" i="6"/>
  <c r="Q8200" i="6"/>
  <c r="R8344" i="6"/>
  <c r="Q8344" i="6"/>
  <c r="R8037" i="6"/>
  <c r="Q8037" i="6"/>
  <c r="R8181" i="6"/>
  <c r="Q8181" i="6"/>
  <c r="R8325" i="6"/>
  <c r="Q8325" i="6"/>
  <c r="R8030" i="6"/>
  <c r="Q8030" i="6"/>
  <c r="R8174" i="6"/>
  <c r="Q8174" i="6"/>
  <c r="R8318" i="6"/>
  <c r="Q8318" i="6"/>
  <c r="R8507" i="6"/>
  <c r="Q8507" i="6"/>
  <c r="R8083" i="6"/>
  <c r="Q8083" i="6"/>
  <c r="R8227" i="6"/>
  <c r="Q8227" i="6"/>
  <c r="R8371" i="6"/>
  <c r="Q8371" i="6"/>
  <c r="R8608" i="6"/>
  <c r="Q8608" i="6"/>
  <c r="Q8124" i="6"/>
  <c r="R8124" i="6"/>
  <c r="Q8268" i="6"/>
  <c r="R8268" i="6"/>
  <c r="Q8412" i="6"/>
  <c r="R8412" i="6"/>
  <c r="Q8093" i="6"/>
  <c r="R8093" i="6"/>
  <c r="Q8237" i="6"/>
  <c r="R8237" i="6"/>
  <c r="Q8381" i="6"/>
  <c r="R8381" i="6"/>
  <c r="R8074" i="6"/>
  <c r="Q8074" i="6"/>
  <c r="R8218" i="6"/>
  <c r="Q8218" i="6"/>
  <c r="R8362" i="6"/>
  <c r="Q8362" i="6"/>
  <c r="R8469" i="6"/>
  <c r="Q8469" i="6"/>
  <c r="R8613" i="6"/>
  <c r="Q8613" i="6"/>
  <c r="R8486" i="6"/>
  <c r="Q8486" i="6"/>
  <c r="R8645" i="6"/>
  <c r="Q8645" i="6"/>
  <c r="R8515" i="6"/>
  <c r="Q8515" i="6"/>
  <c r="R8496" i="6"/>
  <c r="Q8496" i="6"/>
  <c r="R8453" i="6"/>
  <c r="Q8453" i="6"/>
  <c r="R8597" i="6"/>
  <c r="Q8597" i="6"/>
  <c r="R8482" i="6"/>
  <c r="Q8482" i="6"/>
  <c r="R8624" i="6"/>
  <c r="Q8624" i="6"/>
  <c r="R8511" i="6"/>
  <c r="Q8511" i="6"/>
  <c r="Q8456" i="6"/>
  <c r="R8456" i="6"/>
  <c r="Q8600" i="6"/>
  <c r="R8600" i="6"/>
  <c r="R8569" i="6"/>
  <c r="Q8569" i="6"/>
  <c r="R8466" i="6"/>
  <c r="Q8466" i="6"/>
  <c r="R8610" i="6"/>
  <c r="Q8610" i="6"/>
  <c r="R8652" i="6"/>
  <c r="Q8652" i="6"/>
  <c r="R8796" i="6"/>
  <c r="Q8796" i="6"/>
  <c r="R8650" i="6"/>
  <c r="Q8650" i="6"/>
  <c r="R8794" i="6"/>
  <c r="Q8794" i="6"/>
  <c r="R8691" i="6"/>
  <c r="Q8691" i="6"/>
  <c r="R8835" i="6"/>
  <c r="Q8835" i="6"/>
  <c r="R8732" i="6"/>
  <c r="Q8732" i="6"/>
  <c r="R8985" i="6"/>
  <c r="Q8985" i="6"/>
  <c r="R8749" i="6"/>
  <c r="Q8749" i="6"/>
  <c r="Q9120" i="6"/>
  <c r="R9120" i="6"/>
  <c r="R8754" i="6"/>
  <c r="Q8754" i="6"/>
  <c r="R9033" i="6"/>
  <c r="Q9033" i="6"/>
  <c r="R8759" i="6"/>
  <c r="Q8759" i="6"/>
  <c r="Q8680" i="6"/>
  <c r="R8680" i="6"/>
  <c r="Q8824" i="6"/>
  <c r="R8824" i="6"/>
  <c r="R8685" i="6"/>
  <c r="Q8685" i="6"/>
  <c r="R8829" i="6"/>
  <c r="Q8829" i="6"/>
  <c r="Q8714" i="6"/>
  <c r="R8714" i="6"/>
  <c r="Q8843" i="6"/>
  <c r="R8843" i="6"/>
  <c r="R8888" i="6"/>
  <c r="Q8888" i="6"/>
  <c r="R9080" i="6"/>
  <c r="Q9080" i="6"/>
  <c r="R8947" i="6"/>
  <c r="Q8947" i="6"/>
  <c r="R8927" i="6"/>
  <c r="Q8927" i="6"/>
  <c r="R9110" i="6"/>
  <c r="Q9110" i="6"/>
  <c r="R8963" i="6"/>
  <c r="Q8963" i="6"/>
  <c r="R8877" i="6"/>
  <c r="Q8877" i="6"/>
  <c r="R9046" i="6"/>
  <c r="Q9046" i="6"/>
  <c r="R8870" i="6"/>
  <c r="Q8870" i="6"/>
  <c r="Q9059" i="6"/>
  <c r="R9059" i="6"/>
  <c r="R8948" i="6"/>
  <c r="Q8948" i="6"/>
  <c r="Q9467" i="6"/>
  <c r="R9467" i="6"/>
  <c r="Q8951" i="6"/>
  <c r="R8951" i="6"/>
  <c r="R8861" i="6"/>
  <c r="Q8861" i="6"/>
  <c r="Q9020" i="6"/>
  <c r="R9020" i="6"/>
  <c r="Q8890" i="6"/>
  <c r="R8890" i="6"/>
  <c r="Q9248" i="6"/>
  <c r="R9248" i="6"/>
  <c r="Q9159" i="6"/>
  <c r="R9159" i="6"/>
  <c r="R9067" i="6"/>
  <c r="Q9067" i="6"/>
  <c r="Q9075" i="6"/>
  <c r="R9075" i="6"/>
  <c r="Q9011" i="6"/>
  <c r="R9011" i="6"/>
  <c r="Q9232" i="6"/>
  <c r="R9232" i="6"/>
  <c r="R9092" i="6"/>
  <c r="Q9092" i="6"/>
  <c r="R9301" i="6"/>
  <c r="Q9301" i="6"/>
  <c r="R9194" i="6"/>
  <c r="Q9194" i="6"/>
  <c r="R9471" i="6"/>
  <c r="Q9471" i="6"/>
  <c r="R9098" i="6"/>
  <c r="Q9098" i="6"/>
  <c r="R9035" i="6"/>
  <c r="Q9035" i="6"/>
  <c r="R9234" i="6"/>
  <c r="Q9234" i="6"/>
  <c r="Q9156" i="6"/>
  <c r="R9156" i="6"/>
  <c r="Q9327" i="6"/>
  <c r="R9327" i="6"/>
  <c r="R9224" i="6"/>
  <c r="Q9224" i="6"/>
  <c r="Q9485" i="6"/>
  <c r="R9485" i="6"/>
  <c r="R9231" i="6"/>
  <c r="Q9231" i="6"/>
  <c r="R9119" i="6"/>
  <c r="Q9119" i="6"/>
  <c r="R9278" i="6"/>
  <c r="Q9278" i="6"/>
  <c r="Q9359" i="6"/>
  <c r="R9359" i="6"/>
  <c r="R9212" i="6"/>
  <c r="Q9212" i="6"/>
  <c r="R9369" i="6"/>
  <c r="Q9369" i="6"/>
  <c r="R9266" i="6"/>
  <c r="Q9266" i="6"/>
  <c r="R9495" i="6"/>
  <c r="Q9495" i="6"/>
  <c r="Q9061" i="6"/>
  <c r="R9061" i="6"/>
  <c r="R9173" i="6"/>
  <c r="Q9173" i="6"/>
  <c r="R9356" i="6"/>
  <c r="Q9356" i="6"/>
  <c r="R9331" i="6"/>
  <c r="Q9331" i="6"/>
  <c r="Q9480" i="6"/>
  <c r="R9480" i="6"/>
  <c r="Q9276" i="6"/>
  <c r="R9276" i="6"/>
  <c r="Q9384" i="6"/>
  <c r="R9384" i="6"/>
  <c r="Q9501" i="6"/>
  <c r="R9501" i="6"/>
  <c r="Q9178" i="6"/>
  <c r="R9178" i="6"/>
  <c r="Q9322" i="6"/>
  <c r="R9322" i="6"/>
  <c r="R9470" i="6"/>
  <c r="Q9470" i="6"/>
  <c r="R810" i="6"/>
  <c r="Q810" i="6"/>
  <c r="R702" i="6"/>
  <c r="Q702" i="6"/>
  <c r="R235" i="6"/>
  <c r="Q235" i="6"/>
  <c r="Q564" i="6"/>
  <c r="R564" i="6"/>
  <c r="R630" i="6"/>
  <c r="Q630" i="6"/>
  <c r="R757" i="6"/>
  <c r="Q757" i="6"/>
  <c r="R649" i="6"/>
  <c r="Q649" i="6"/>
  <c r="R434" i="6"/>
  <c r="Q434" i="6"/>
  <c r="R362" i="6"/>
  <c r="Q362" i="6"/>
  <c r="R290" i="6"/>
  <c r="Q290" i="6"/>
  <c r="R218" i="6"/>
  <c r="Q218" i="6"/>
  <c r="R146" i="6"/>
  <c r="Q146" i="6"/>
  <c r="R74" i="6"/>
  <c r="Q74" i="6"/>
  <c r="R1213" i="6"/>
  <c r="Q1213" i="6"/>
  <c r="R1069" i="6"/>
  <c r="Q1069" i="6"/>
  <c r="R925" i="6"/>
  <c r="Q925" i="6"/>
  <c r="R115" i="6"/>
  <c r="Q115" i="6"/>
  <c r="R719" i="6"/>
  <c r="Q719" i="6"/>
  <c r="Q474" i="6"/>
  <c r="R474" i="6"/>
  <c r="Q402" i="6"/>
  <c r="H287" i="7" s="1"/>
  <c r="R402" i="6"/>
  <c r="Q330" i="6"/>
  <c r="R330" i="6"/>
  <c r="Q258" i="6"/>
  <c r="R258" i="6"/>
  <c r="Q186" i="6"/>
  <c r="R186" i="6"/>
  <c r="Q114" i="6"/>
  <c r="R114" i="6"/>
  <c r="Q42" i="6"/>
  <c r="R42" i="6"/>
  <c r="R1110" i="6"/>
  <c r="Q1110" i="6"/>
  <c r="R966" i="6"/>
  <c r="Q966" i="6"/>
  <c r="R822" i="6"/>
  <c r="Q822" i="6"/>
  <c r="Q516" i="6"/>
  <c r="R516" i="6"/>
  <c r="R104" i="6"/>
  <c r="Q104" i="6"/>
  <c r="Q45" i="6"/>
  <c r="R45" i="6"/>
  <c r="R1091" i="6"/>
  <c r="Q1091" i="6"/>
  <c r="R947" i="6"/>
  <c r="Q947" i="6"/>
  <c r="R416" i="6"/>
  <c r="Q416" i="6"/>
  <c r="R344" i="6"/>
  <c r="Q344" i="6"/>
  <c r="R272" i="6"/>
  <c r="Q272" i="6"/>
  <c r="R200" i="6"/>
  <c r="Q200" i="6"/>
  <c r="R128" i="6"/>
  <c r="Q128" i="6"/>
  <c r="R1324" i="6"/>
  <c r="Q1324" i="6"/>
  <c r="R587" i="6"/>
  <c r="Q587" i="6"/>
  <c r="R435" i="6"/>
  <c r="Q435" i="6"/>
  <c r="R363" i="6"/>
  <c r="Q363" i="6"/>
  <c r="R291" i="6"/>
  <c r="Q291" i="6"/>
  <c r="R219" i="6"/>
  <c r="Q219" i="6"/>
  <c r="R147" i="6"/>
  <c r="Q147" i="6"/>
  <c r="R75" i="6"/>
  <c r="Q75" i="6"/>
  <c r="R3" i="6"/>
  <c r="Q3" i="6"/>
  <c r="R628" i="6"/>
  <c r="Q628" i="6"/>
  <c r="R772" i="6"/>
  <c r="Q772" i="6"/>
  <c r="R916" i="6"/>
  <c r="Q916" i="6"/>
  <c r="R1060" i="6"/>
  <c r="Q1060" i="6"/>
  <c r="R1204" i="6"/>
  <c r="Q1204" i="6"/>
  <c r="R1756" i="6"/>
  <c r="Q1756" i="6"/>
  <c r="Q513" i="6"/>
  <c r="R513" i="6"/>
  <c r="R657" i="6"/>
  <c r="Q657" i="6"/>
  <c r="R801" i="6"/>
  <c r="Q801" i="6"/>
  <c r="R945" i="6"/>
  <c r="Q945" i="6"/>
  <c r="R1089" i="6"/>
  <c r="Q1089" i="6"/>
  <c r="R1389" i="6"/>
  <c r="Q1389" i="6"/>
  <c r="R1821" i="6"/>
  <c r="Q1821" i="6"/>
  <c r="R542" i="6"/>
  <c r="Q542" i="6"/>
  <c r="R686" i="6"/>
  <c r="Q686" i="6"/>
  <c r="R830" i="6"/>
  <c r="Q830" i="6"/>
  <c r="R974" i="6"/>
  <c r="Q974" i="6"/>
  <c r="R1118" i="6"/>
  <c r="Q1118" i="6"/>
  <c r="R535" i="6"/>
  <c r="Q535" i="6"/>
  <c r="R679" i="6"/>
  <c r="Q679" i="6"/>
  <c r="R823" i="6"/>
  <c r="Q823" i="6"/>
  <c r="R967" i="6"/>
  <c r="Q967" i="6"/>
  <c r="R1111" i="6"/>
  <c r="Q1111" i="6"/>
  <c r="Q684" i="6"/>
  <c r="R684" i="6"/>
  <c r="R828" i="6"/>
  <c r="Q828" i="6"/>
  <c r="R972" i="6"/>
  <c r="Q972" i="6"/>
  <c r="R1116" i="6"/>
  <c r="Q1116" i="6"/>
  <c r="R1456" i="6"/>
  <c r="Q1456" i="6"/>
  <c r="R1888" i="6"/>
  <c r="Q1888" i="6"/>
  <c r="R569" i="6"/>
  <c r="Q569" i="6"/>
  <c r="R713" i="6"/>
  <c r="Q713" i="6"/>
  <c r="R857" i="6"/>
  <c r="Q857" i="6"/>
  <c r="R1001" i="6"/>
  <c r="Q1001" i="6"/>
  <c r="R1145" i="6"/>
  <c r="Q1145" i="6"/>
  <c r="Q1297" i="6"/>
  <c r="R1297" i="6"/>
  <c r="R1665" i="6"/>
  <c r="Q1665" i="6"/>
  <c r="Q502" i="6"/>
  <c r="R502" i="6"/>
  <c r="Q646" i="6"/>
  <c r="R646" i="6"/>
  <c r="Q790" i="6"/>
  <c r="R790" i="6"/>
  <c r="Q934" i="6"/>
  <c r="R934" i="6"/>
  <c r="Q1078" i="6"/>
  <c r="R1078" i="6"/>
  <c r="R831" i="6"/>
  <c r="Q831" i="6"/>
  <c r="R975" i="6"/>
  <c r="Q975" i="6"/>
  <c r="R1119" i="6"/>
  <c r="Q1119" i="6"/>
  <c r="R536" i="6"/>
  <c r="Q536" i="6"/>
  <c r="Q680" i="6"/>
  <c r="R680" i="6"/>
  <c r="R824" i="6"/>
  <c r="Q824" i="6"/>
  <c r="R968" i="6"/>
  <c r="Q968" i="6"/>
  <c r="R1112" i="6"/>
  <c r="Q1112" i="6"/>
  <c r="R1444" i="6"/>
  <c r="Q1444" i="6"/>
  <c r="R1876" i="6"/>
  <c r="Q1876" i="6"/>
  <c r="R1286" i="6"/>
  <c r="Q1286" i="6"/>
  <c r="R1430" i="6"/>
  <c r="Q1430" i="6"/>
  <c r="R1574" i="6"/>
  <c r="Q1574" i="6"/>
  <c r="R1718" i="6"/>
  <c r="Q1718" i="6"/>
  <c r="R1862" i="6"/>
  <c r="Q1862" i="6"/>
  <c r="R2006" i="6"/>
  <c r="Q2006" i="6"/>
  <c r="R2283" i="6"/>
  <c r="Q2283" i="6"/>
  <c r="R2715" i="6"/>
  <c r="Q2715" i="6"/>
  <c r="R1279" i="6"/>
  <c r="Q1279" i="6"/>
  <c r="R1423" i="6"/>
  <c r="Q1423" i="6"/>
  <c r="R1567" i="6"/>
  <c r="Q1567" i="6"/>
  <c r="R1711" i="6"/>
  <c r="Q1711" i="6"/>
  <c r="R1855" i="6"/>
  <c r="Q1855" i="6"/>
  <c r="R1999" i="6"/>
  <c r="Q1999" i="6"/>
  <c r="R1260" i="6"/>
  <c r="Q1260" i="6"/>
  <c r="R1404" i="6"/>
  <c r="Q1404" i="6"/>
  <c r="R1548" i="6"/>
  <c r="Q1548" i="6"/>
  <c r="R1692" i="6"/>
  <c r="Q1692" i="6"/>
  <c r="R1836" i="6"/>
  <c r="Q1836" i="6"/>
  <c r="R1980" i="6"/>
  <c r="Q1980" i="6"/>
  <c r="R1229" i="6"/>
  <c r="Q1229" i="6"/>
  <c r="R1373" i="6"/>
  <c r="Q1373" i="6"/>
  <c r="R1517" i="6"/>
  <c r="Q1517" i="6"/>
  <c r="R1661" i="6"/>
  <c r="Q1661" i="6"/>
  <c r="R1805" i="6"/>
  <c r="Q1805" i="6"/>
  <c r="R1949" i="6"/>
  <c r="Q1949" i="6"/>
  <c r="R2093" i="6"/>
  <c r="Q2093" i="6"/>
  <c r="R1354" i="6"/>
  <c r="Q1354" i="6"/>
  <c r="R1498" i="6"/>
  <c r="Q1498" i="6"/>
  <c r="R1642" i="6"/>
  <c r="Q1642" i="6"/>
  <c r="R1786" i="6"/>
  <c r="Q1786" i="6"/>
  <c r="R1930" i="6"/>
  <c r="Q1930" i="6"/>
  <c r="R2074" i="6"/>
  <c r="Q2074" i="6"/>
  <c r="R2511" i="6"/>
  <c r="Q2511" i="6"/>
  <c r="R2943" i="6"/>
  <c r="Q2943" i="6"/>
  <c r="R1347" i="6"/>
  <c r="Q1347" i="6"/>
  <c r="R1491" i="6"/>
  <c r="Q1491" i="6"/>
  <c r="R1635" i="6"/>
  <c r="Q1635" i="6"/>
  <c r="R1779" i="6"/>
  <c r="Q1779" i="6"/>
  <c r="R1923" i="6"/>
  <c r="Q1923" i="6"/>
  <c r="R2067" i="6"/>
  <c r="Q2067" i="6"/>
  <c r="R1316" i="6"/>
  <c r="Q1316" i="6"/>
  <c r="R1460" i="6"/>
  <c r="Q1460" i="6"/>
  <c r="R1604" i="6"/>
  <c r="Q1604" i="6"/>
  <c r="R1748" i="6"/>
  <c r="Q1748" i="6"/>
  <c r="R1892" i="6"/>
  <c r="Q1892" i="6"/>
  <c r="R2036" i="6"/>
  <c r="Q2036" i="6"/>
  <c r="Q1405" i="6"/>
  <c r="R1405" i="6"/>
  <c r="Q1549" i="6"/>
  <c r="R1549" i="6"/>
  <c r="Q1693" i="6"/>
  <c r="R1693" i="6"/>
  <c r="Q1837" i="6"/>
  <c r="R1837" i="6"/>
  <c r="Q1981" i="6"/>
  <c r="R1981" i="6"/>
  <c r="R1230" i="6"/>
  <c r="Q1230" i="6"/>
  <c r="R1374" i="6"/>
  <c r="Q1374" i="6"/>
  <c r="R1518" i="6"/>
  <c r="Q1518" i="6"/>
  <c r="R1662" i="6"/>
  <c r="Q1662" i="6"/>
  <c r="R1806" i="6"/>
  <c r="Q1806" i="6"/>
  <c r="R1950" i="6"/>
  <c r="Q1950" i="6"/>
  <c r="R2094" i="6"/>
  <c r="Q2094" i="6"/>
  <c r="R2523" i="6"/>
  <c r="Q2523" i="6"/>
  <c r="R2955" i="6"/>
  <c r="Q2955" i="6"/>
  <c r="R1355" i="6"/>
  <c r="Q1355" i="6"/>
  <c r="R1499" i="6"/>
  <c r="Q1499" i="6"/>
  <c r="R1643" i="6"/>
  <c r="Q1643" i="6"/>
  <c r="R1787" i="6"/>
  <c r="Q1787" i="6"/>
  <c r="R1931" i="6"/>
  <c r="Q1931" i="6"/>
  <c r="R2075" i="6"/>
  <c r="Q2075" i="6"/>
  <c r="R2204" i="6"/>
  <c r="Q2204" i="6"/>
  <c r="R2348" i="6"/>
  <c r="Q2348" i="6"/>
  <c r="R2492" i="6"/>
  <c r="Q2492" i="6"/>
  <c r="R2636" i="6"/>
  <c r="Q2636" i="6"/>
  <c r="R2780" i="6"/>
  <c r="Q2780" i="6"/>
  <c r="R2924" i="6"/>
  <c r="Q2924" i="6"/>
  <c r="R2173" i="6"/>
  <c r="Q2173" i="6"/>
  <c r="R2317" i="6"/>
  <c r="Q2317" i="6"/>
  <c r="R2461" i="6"/>
  <c r="Q2461" i="6"/>
  <c r="R2605" i="6"/>
  <c r="Q2605" i="6"/>
  <c r="R2749" i="6"/>
  <c r="Q2749" i="6"/>
  <c r="R2893" i="6"/>
  <c r="Q2893" i="6"/>
  <c r="R3190" i="6"/>
  <c r="Q3190" i="6"/>
  <c r="R3622" i="6"/>
  <c r="Q3622" i="6"/>
  <c r="R2178" i="6"/>
  <c r="Q2178" i="6"/>
  <c r="R2322" i="6"/>
  <c r="Q2322" i="6"/>
  <c r="R2466" i="6"/>
  <c r="Q2466" i="6"/>
  <c r="R2610" i="6"/>
  <c r="Q2610" i="6"/>
  <c r="R2754" i="6"/>
  <c r="Q2754" i="6"/>
  <c r="R2898" i="6"/>
  <c r="Q2898" i="6"/>
  <c r="R2183" i="6"/>
  <c r="Q2183" i="6"/>
  <c r="R2327" i="6"/>
  <c r="Q2327" i="6"/>
  <c r="R2471" i="6"/>
  <c r="Q2471" i="6"/>
  <c r="R2615" i="6"/>
  <c r="Q2615" i="6"/>
  <c r="R2759" i="6"/>
  <c r="Q2759" i="6"/>
  <c r="R2903" i="6"/>
  <c r="Q2903" i="6"/>
  <c r="R2164" i="6"/>
  <c r="Q2164" i="6"/>
  <c r="R2308" i="6"/>
  <c r="Q2308" i="6"/>
  <c r="R2452" i="6"/>
  <c r="Q2452" i="6"/>
  <c r="R2596" i="6"/>
  <c r="Q2596" i="6"/>
  <c r="R2740" i="6"/>
  <c r="Q2740" i="6"/>
  <c r="R2884" i="6"/>
  <c r="Q2884" i="6"/>
  <c r="R2145" i="6"/>
  <c r="Q2145" i="6"/>
  <c r="R2289" i="6"/>
  <c r="Q2289" i="6"/>
  <c r="R2433" i="6"/>
  <c r="Q2433" i="6"/>
  <c r="R2577" i="6"/>
  <c r="Q2577" i="6"/>
  <c r="R2721" i="6"/>
  <c r="Q2721" i="6"/>
  <c r="R2865" i="6"/>
  <c r="Q2865" i="6"/>
  <c r="R3130" i="6"/>
  <c r="Q3130" i="6"/>
  <c r="R3562" i="6"/>
  <c r="Q3562" i="6"/>
  <c r="R2138" i="6"/>
  <c r="Q2138" i="6"/>
  <c r="R2282" i="6"/>
  <c r="Q2282" i="6"/>
  <c r="R2426" i="6"/>
  <c r="Q2426" i="6"/>
  <c r="R2570" i="6"/>
  <c r="Q2570" i="6"/>
  <c r="R2714" i="6"/>
  <c r="Q2714" i="6"/>
  <c r="R2858" i="6"/>
  <c r="Q2858" i="6"/>
  <c r="R2131" i="6"/>
  <c r="Q2131" i="6"/>
  <c r="R2275" i="6"/>
  <c r="Q2275" i="6"/>
  <c r="R2419" i="6"/>
  <c r="Q2419" i="6"/>
  <c r="R2563" i="6"/>
  <c r="Q2563" i="6"/>
  <c r="R2707" i="6"/>
  <c r="Q2707" i="6"/>
  <c r="R2851" i="6"/>
  <c r="Q2851" i="6"/>
  <c r="Q2136" i="6"/>
  <c r="R2136" i="6"/>
  <c r="Q2280" i="6"/>
  <c r="R2280" i="6"/>
  <c r="Q2424" i="6"/>
  <c r="R2424" i="6"/>
  <c r="Q2568" i="6"/>
  <c r="R2568" i="6"/>
  <c r="Q2712" i="6"/>
  <c r="R2712" i="6"/>
  <c r="Q2856" i="6"/>
  <c r="R2856" i="6"/>
  <c r="R2129" i="6"/>
  <c r="Q2129" i="6"/>
  <c r="R2273" i="6"/>
  <c r="Q2273" i="6"/>
  <c r="R2417" i="6"/>
  <c r="Q2417" i="6"/>
  <c r="R2561" i="6"/>
  <c r="Q2561" i="6"/>
  <c r="R2705" i="6"/>
  <c r="Q2705" i="6"/>
  <c r="R2849" i="6"/>
  <c r="Q2849" i="6"/>
  <c r="R3106" i="6"/>
  <c r="Q3106" i="6"/>
  <c r="R3538" i="6"/>
  <c r="Q3538" i="6"/>
  <c r="R2146" i="6"/>
  <c r="Q2146" i="6"/>
  <c r="R2290" i="6"/>
  <c r="Q2290" i="6"/>
  <c r="R2434" i="6"/>
  <c r="Q2434" i="6"/>
  <c r="R2578" i="6"/>
  <c r="Q2578" i="6"/>
  <c r="R2722" i="6"/>
  <c r="Q2722" i="6"/>
  <c r="R2866" i="6"/>
  <c r="Q2866" i="6"/>
  <c r="R3015" i="6"/>
  <c r="Q3015" i="6"/>
  <c r="R3159" i="6"/>
  <c r="Q3159" i="6"/>
  <c r="R3303" i="6"/>
  <c r="Q3303" i="6"/>
  <c r="R3447" i="6"/>
  <c r="Q3447" i="6"/>
  <c r="R3591" i="6"/>
  <c r="Q3591" i="6"/>
  <c r="R3735" i="6"/>
  <c r="Q3735" i="6"/>
  <c r="R3866" i="6"/>
  <c r="Q3866" i="6"/>
  <c r="R3068" i="6"/>
  <c r="Q3068" i="6"/>
  <c r="R3212" i="6"/>
  <c r="Q3212" i="6"/>
  <c r="R3356" i="6"/>
  <c r="Q3356" i="6"/>
  <c r="R3500" i="6"/>
  <c r="Q3500" i="6"/>
  <c r="R3644" i="6"/>
  <c r="Q3644" i="6"/>
  <c r="R3788" i="6"/>
  <c r="Q3788" i="6"/>
  <c r="R3013" i="6"/>
  <c r="Q3013" i="6"/>
  <c r="R3157" i="6"/>
  <c r="Q3157" i="6"/>
  <c r="R3301" i="6"/>
  <c r="Q3301" i="6"/>
  <c r="R3445" i="6"/>
  <c r="Q3445" i="6"/>
  <c r="R3589" i="6"/>
  <c r="Q3589" i="6"/>
  <c r="R3733" i="6"/>
  <c r="Q3733" i="6"/>
  <c r="R4066" i="6"/>
  <c r="Q4066" i="6"/>
  <c r="R3018" i="6"/>
  <c r="Q3018" i="6"/>
  <c r="R3162" i="6"/>
  <c r="Q3162" i="6"/>
  <c r="R3306" i="6"/>
  <c r="Q3306" i="6"/>
  <c r="R3450" i="6"/>
  <c r="Q3450" i="6"/>
  <c r="R3594" i="6"/>
  <c r="Q3594" i="6"/>
  <c r="R3738" i="6"/>
  <c r="Q3738" i="6"/>
  <c r="R3934" i="6"/>
  <c r="Q3934" i="6"/>
  <c r="R2999" i="6"/>
  <c r="Q2999" i="6"/>
  <c r="R3143" i="6"/>
  <c r="Q3143" i="6"/>
  <c r="R3287" i="6"/>
  <c r="Q3287" i="6"/>
  <c r="R3431" i="6"/>
  <c r="Q3431" i="6"/>
  <c r="R3575" i="6"/>
  <c r="Q3575" i="6"/>
  <c r="R3719" i="6"/>
  <c r="Q3719" i="6"/>
  <c r="Q3850" i="6"/>
  <c r="R3850" i="6"/>
  <c r="R3076" i="6"/>
  <c r="Q3076" i="6"/>
  <c r="R3220" i="6"/>
  <c r="Q3220" i="6"/>
  <c r="R3364" i="6"/>
  <c r="Q3364" i="6"/>
  <c r="R3508" i="6"/>
  <c r="Q3508" i="6"/>
  <c r="R3652" i="6"/>
  <c r="Q3652" i="6"/>
  <c r="R3796" i="6"/>
  <c r="Q3796" i="6"/>
  <c r="R3057" i="6"/>
  <c r="Q3057" i="6"/>
  <c r="R3201" i="6"/>
  <c r="Q3201" i="6"/>
  <c r="R3345" i="6"/>
  <c r="Q3345" i="6"/>
  <c r="R3489" i="6"/>
  <c r="Q3489" i="6"/>
  <c r="R3633" i="6"/>
  <c r="Q3633" i="6"/>
  <c r="R3777" i="6"/>
  <c r="Q3777" i="6"/>
  <c r="R4186" i="6"/>
  <c r="Q4186" i="6"/>
  <c r="R3062" i="6"/>
  <c r="Q3062" i="6"/>
  <c r="R3206" i="6"/>
  <c r="Q3206" i="6"/>
  <c r="R3350" i="6"/>
  <c r="Q3350" i="6"/>
  <c r="R3494" i="6"/>
  <c r="Q3494" i="6"/>
  <c r="R3638" i="6"/>
  <c r="Q3638" i="6"/>
  <c r="R3782" i="6"/>
  <c r="Q3782" i="6"/>
  <c r="R4644" i="6"/>
  <c r="Q4644" i="6"/>
  <c r="Q3043" i="6"/>
  <c r="R3043" i="6"/>
  <c r="Q3187" i="6"/>
  <c r="R3187" i="6"/>
  <c r="Q3331" i="6"/>
  <c r="R3331" i="6"/>
  <c r="Q3475" i="6"/>
  <c r="R3475" i="6"/>
  <c r="Q3619" i="6"/>
  <c r="R3619" i="6"/>
  <c r="Q3763" i="6"/>
  <c r="R3763" i="6"/>
  <c r="R2976" i="6"/>
  <c r="Q2976" i="6"/>
  <c r="R3120" i="6"/>
  <c r="Q3120" i="6"/>
  <c r="R3264" i="6"/>
  <c r="Q3264" i="6"/>
  <c r="R3408" i="6"/>
  <c r="Q3408" i="6"/>
  <c r="R3552" i="6"/>
  <c r="Q3552" i="6"/>
  <c r="R3696" i="6"/>
  <c r="Q3696" i="6"/>
  <c r="R3909" i="6"/>
  <c r="Q3909" i="6"/>
  <c r="R3077" i="6"/>
  <c r="Q3077" i="6"/>
  <c r="R3221" i="6"/>
  <c r="Q3221" i="6"/>
  <c r="R3365" i="6"/>
  <c r="Q3365" i="6"/>
  <c r="R3509" i="6"/>
  <c r="Q3509" i="6"/>
  <c r="R3653" i="6"/>
  <c r="Q3653" i="6"/>
  <c r="R3797" i="6"/>
  <c r="Q3797" i="6"/>
  <c r="R4162" i="6"/>
  <c r="Q4162" i="6"/>
  <c r="R3951" i="6"/>
  <c r="Q3951" i="6"/>
  <c r="R4095" i="6"/>
  <c r="Q4095" i="6"/>
  <c r="R4239" i="6"/>
  <c r="Q4239" i="6"/>
  <c r="R3860" i="6"/>
  <c r="Q3860" i="6"/>
  <c r="R4004" i="6"/>
  <c r="Q4004" i="6"/>
  <c r="R4148" i="6"/>
  <c r="Q4148" i="6"/>
  <c r="R4292" i="6"/>
  <c r="Q4292" i="6"/>
  <c r="R3913" i="6"/>
  <c r="Q3913" i="6"/>
  <c r="R4057" i="6"/>
  <c r="Q4057" i="6"/>
  <c r="R4201" i="6"/>
  <c r="Q4201" i="6"/>
  <c r="R4344" i="6"/>
  <c r="Q4344" i="6"/>
  <c r="R4747" i="6"/>
  <c r="Q4747" i="6"/>
  <c r="Q3906" i="6"/>
  <c r="R3906" i="6"/>
  <c r="R4050" i="6"/>
  <c r="Q4050" i="6"/>
  <c r="R4194" i="6"/>
  <c r="Q4194" i="6"/>
  <c r="Q4348" i="6"/>
  <c r="R4348" i="6"/>
  <c r="R4704" i="6"/>
  <c r="Q4704" i="6"/>
  <c r="R3827" i="6"/>
  <c r="Q3827" i="6"/>
  <c r="R3971" i="6"/>
  <c r="Q3971" i="6"/>
  <c r="R4115" i="6"/>
  <c r="Q4115" i="6"/>
  <c r="R4259" i="6"/>
  <c r="Q4259" i="6"/>
  <c r="R3964" i="6"/>
  <c r="Q3964" i="6"/>
  <c r="R4108" i="6"/>
  <c r="Q4108" i="6"/>
  <c r="R4252" i="6"/>
  <c r="Q4252" i="6"/>
  <c r="R3957" i="6"/>
  <c r="Q3957" i="6"/>
  <c r="R4101" i="6"/>
  <c r="Q4101" i="6"/>
  <c r="R4245" i="6"/>
  <c r="Q4245" i="6"/>
  <c r="Q4357" i="6"/>
  <c r="R4357" i="6"/>
  <c r="R4771" i="6"/>
  <c r="Q4771" i="6"/>
  <c r="R3938" i="6"/>
  <c r="Q3938" i="6"/>
  <c r="R4082" i="6"/>
  <c r="Q4082" i="6"/>
  <c r="R4226" i="6"/>
  <c r="Q4226" i="6"/>
  <c r="R4512" i="6"/>
  <c r="Q4512" i="6"/>
  <c r="R4944" i="6"/>
  <c r="Q4944" i="6"/>
  <c r="Q3907" i="6"/>
  <c r="R3907" i="6"/>
  <c r="Q4051" i="6"/>
  <c r="R4051" i="6"/>
  <c r="Q4195" i="6"/>
  <c r="R4195" i="6"/>
  <c r="R3876" i="6"/>
  <c r="Q3876" i="6"/>
  <c r="R4020" i="6"/>
  <c r="Q4020" i="6"/>
  <c r="R4164" i="6"/>
  <c r="Q4164" i="6"/>
  <c r="R4308" i="6"/>
  <c r="Q4308" i="6"/>
  <c r="R3857" i="6"/>
  <c r="Q3857" i="6"/>
  <c r="R4001" i="6"/>
  <c r="Q4001" i="6"/>
  <c r="R4145" i="6"/>
  <c r="Q4145" i="6"/>
  <c r="R4289" i="6"/>
  <c r="Q4289" i="6"/>
  <c r="R4723" i="6"/>
  <c r="Q4723" i="6"/>
  <c r="R5100" i="6"/>
  <c r="Q5100" i="6"/>
  <c r="R5315" i="6"/>
  <c r="Q5315" i="6"/>
  <c r="R4409" i="6"/>
  <c r="Q4409" i="6"/>
  <c r="R4553" i="6"/>
  <c r="Q4553" i="6"/>
  <c r="R4697" i="6"/>
  <c r="Q4697" i="6"/>
  <c r="R4841" i="6"/>
  <c r="Q4841" i="6"/>
  <c r="R4985" i="6"/>
  <c r="Q4985" i="6"/>
  <c r="R5129" i="6"/>
  <c r="Q5129" i="6"/>
  <c r="R5433" i="6"/>
  <c r="Q5433" i="6"/>
  <c r="R4474" i="6"/>
  <c r="Q4474" i="6"/>
  <c r="R4618" i="6"/>
  <c r="Q4618" i="6"/>
  <c r="R4762" i="6"/>
  <c r="Q4762" i="6"/>
  <c r="R4906" i="6"/>
  <c r="Q4906" i="6"/>
  <c r="R5050" i="6"/>
  <c r="Q5050" i="6"/>
  <c r="R5194" i="6"/>
  <c r="Q5194" i="6"/>
  <c r="R4359" i="6"/>
  <c r="Q4359" i="6"/>
  <c r="R4503" i="6"/>
  <c r="Q4503" i="6"/>
  <c r="R4647" i="6"/>
  <c r="Q4647" i="6"/>
  <c r="R4791" i="6"/>
  <c r="Q4791" i="6"/>
  <c r="R4935" i="6"/>
  <c r="Q4935" i="6"/>
  <c r="R5079" i="6"/>
  <c r="Q5079" i="6"/>
  <c r="R5258" i="6"/>
  <c r="Q5258" i="6"/>
  <c r="R4376" i="6"/>
  <c r="Q4376" i="6"/>
  <c r="R4520" i="6"/>
  <c r="Q4520" i="6"/>
  <c r="R4664" i="6"/>
  <c r="Q4664" i="6"/>
  <c r="R4808" i="6"/>
  <c r="Q4808" i="6"/>
  <c r="R4952" i="6"/>
  <c r="Q4952" i="6"/>
  <c r="R5096" i="6"/>
  <c r="Q5096" i="6"/>
  <c r="R5363" i="6"/>
  <c r="Q5363" i="6"/>
  <c r="R4429" i="6"/>
  <c r="Q4429" i="6"/>
  <c r="R4573" i="6"/>
  <c r="Q4573" i="6"/>
  <c r="R4717" i="6"/>
  <c r="Q4717" i="6"/>
  <c r="R4861" i="6"/>
  <c r="Q4861" i="6"/>
  <c r="R5005" i="6"/>
  <c r="Q5005" i="6"/>
  <c r="R5149" i="6"/>
  <c r="Q5149" i="6"/>
  <c r="R5529" i="6"/>
  <c r="Q5529" i="6"/>
  <c r="R4446" i="6"/>
  <c r="Q4446" i="6"/>
  <c r="R4590" i="6"/>
  <c r="Q4590" i="6"/>
  <c r="R4734" i="6"/>
  <c r="Q4734" i="6"/>
  <c r="R4878" i="6"/>
  <c r="Q4878" i="6"/>
  <c r="R5022" i="6"/>
  <c r="Q5022" i="6"/>
  <c r="R5166" i="6"/>
  <c r="Q5166" i="6"/>
  <c r="R4367" i="6"/>
  <c r="Q4367" i="6"/>
  <c r="R4511" i="6"/>
  <c r="Q4511" i="6"/>
  <c r="R4655" i="6"/>
  <c r="Q4655" i="6"/>
  <c r="R4799" i="6"/>
  <c r="Q4799" i="6"/>
  <c r="R4943" i="6"/>
  <c r="Q4943" i="6"/>
  <c r="R5087" i="6"/>
  <c r="Q5087" i="6"/>
  <c r="R5231" i="6"/>
  <c r="Q5231" i="6"/>
  <c r="Q4456" i="6"/>
  <c r="R4456" i="6"/>
  <c r="Q4600" i="6"/>
  <c r="R4600" i="6"/>
  <c r="Q4744" i="6"/>
  <c r="R4744" i="6"/>
  <c r="Q4888" i="6"/>
  <c r="R4888" i="6"/>
  <c r="Q5032" i="6"/>
  <c r="R5032" i="6"/>
  <c r="Q5176" i="6"/>
  <c r="R5176" i="6"/>
  <c r="R5387" i="6"/>
  <c r="Q5387" i="6"/>
  <c r="R4401" i="6"/>
  <c r="Q4401" i="6"/>
  <c r="R4545" i="6"/>
  <c r="Q4545" i="6"/>
  <c r="R4689" i="6"/>
  <c r="Q4689" i="6"/>
  <c r="R4833" i="6"/>
  <c r="Q4833" i="6"/>
  <c r="R4977" i="6"/>
  <c r="Q4977" i="6"/>
  <c r="R5121" i="6"/>
  <c r="Q5121" i="6"/>
  <c r="R5409" i="6"/>
  <c r="Q5409" i="6"/>
  <c r="R4406" i="6"/>
  <c r="Q4406" i="6"/>
  <c r="R4550" i="6"/>
  <c r="Q4550" i="6"/>
  <c r="R4694" i="6"/>
  <c r="Q4694" i="6"/>
  <c r="R4838" i="6"/>
  <c r="Q4838" i="6"/>
  <c r="R4982" i="6"/>
  <c r="Q4982" i="6"/>
  <c r="R5126" i="6"/>
  <c r="Q5126" i="6"/>
  <c r="R5306" i="6"/>
  <c r="Q5306" i="6"/>
  <c r="R5450" i="6"/>
  <c r="Q5450" i="6"/>
  <c r="R5263" i="6"/>
  <c r="Q5263" i="6"/>
  <c r="R5407" i="6"/>
  <c r="Q5407" i="6"/>
  <c r="R5551" i="6"/>
  <c r="Q5551" i="6"/>
  <c r="R5927" i="6"/>
  <c r="Q5927" i="6"/>
  <c r="R5448" i="6"/>
  <c r="Q5448" i="6"/>
  <c r="R5668" i="6"/>
  <c r="Q5668" i="6"/>
  <c r="R5285" i="6"/>
  <c r="Q5285" i="6"/>
  <c r="R5429" i="6"/>
  <c r="Q5429" i="6"/>
  <c r="R6069" i="6"/>
  <c r="Q6069" i="6"/>
  <c r="R5266" i="6"/>
  <c r="Q5266" i="6"/>
  <c r="R5410" i="6"/>
  <c r="Q5410" i="6"/>
  <c r="R5554" i="6"/>
  <c r="Q5554" i="6"/>
  <c r="R5415" i="6"/>
  <c r="Q5415" i="6"/>
  <c r="R5559" i="6"/>
  <c r="Q5559" i="6"/>
  <c r="R5987" i="6"/>
  <c r="Q5987" i="6"/>
  <c r="Q5264" i="6"/>
  <c r="R5264" i="6"/>
  <c r="Q5408" i="6"/>
  <c r="R5408" i="6"/>
  <c r="Q5552" i="6"/>
  <c r="R5552" i="6"/>
  <c r="R5980" i="6"/>
  <c r="Q5980" i="6"/>
  <c r="R5341" i="6"/>
  <c r="Q5341" i="6"/>
  <c r="R5485" i="6"/>
  <c r="Q5485" i="6"/>
  <c r="Q5262" i="6"/>
  <c r="R5262" i="6"/>
  <c r="Q5406" i="6"/>
  <c r="R5406" i="6"/>
  <c r="Q5550" i="6"/>
  <c r="R5550" i="6"/>
  <c r="R6393" i="6"/>
  <c r="Q6393" i="6"/>
  <c r="R5332" i="6"/>
  <c r="Q5332" i="6"/>
  <c r="R5476" i="6"/>
  <c r="Q5476" i="6"/>
  <c r="R5716" i="6"/>
  <c r="Q5716" i="6"/>
  <c r="R5613" i="6"/>
  <c r="Q5613" i="6"/>
  <c r="R5757" i="6"/>
  <c r="Q5757" i="6"/>
  <c r="R5901" i="6"/>
  <c r="Q5901" i="6"/>
  <c r="R6600" i="6"/>
  <c r="Q6600" i="6"/>
  <c r="R5678" i="6"/>
  <c r="Q5678" i="6"/>
  <c r="R5822" i="6"/>
  <c r="Q5822" i="6"/>
  <c r="R5966" i="6"/>
  <c r="Q5966" i="6"/>
  <c r="R5647" i="6"/>
  <c r="Q5647" i="6"/>
  <c r="R5791" i="6"/>
  <c r="Q5791" i="6"/>
  <c r="R5935" i="6"/>
  <c r="Q5935" i="6"/>
  <c r="R6165" i="6"/>
  <c r="Q6165" i="6"/>
  <c r="R5592" i="6"/>
  <c r="Q5592" i="6"/>
  <c r="R5736" i="6"/>
  <c r="Q5736" i="6"/>
  <c r="R5880" i="6"/>
  <c r="Q5880" i="6"/>
  <c r="R6024" i="6"/>
  <c r="Q6024" i="6"/>
  <c r="R6439" i="6"/>
  <c r="Q6439" i="6"/>
  <c r="R5681" i="6"/>
  <c r="Q5681" i="6"/>
  <c r="R5825" i="6"/>
  <c r="Q5825" i="6"/>
  <c r="R5969" i="6"/>
  <c r="Q5969" i="6"/>
  <c r="R5602" i="6"/>
  <c r="Q5602" i="6"/>
  <c r="R5746" i="6"/>
  <c r="Q5746" i="6"/>
  <c r="R5890" i="6"/>
  <c r="Q5890" i="6"/>
  <c r="R5571" i="6"/>
  <c r="Q5571" i="6"/>
  <c r="R5715" i="6"/>
  <c r="Q5715" i="6"/>
  <c r="R5859" i="6"/>
  <c r="Q5859" i="6"/>
  <c r="R6003" i="6"/>
  <c r="Q6003" i="6"/>
  <c r="R6405" i="6"/>
  <c r="Q6405" i="6"/>
  <c r="Q5672" i="6"/>
  <c r="R5672" i="6"/>
  <c r="Q5816" i="6"/>
  <c r="R5816" i="6"/>
  <c r="Q5960" i="6"/>
  <c r="R5960" i="6"/>
  <c r="R6247" i="6"/>
  <c r="Q6247" i="6"/>
  <c r="R5617" i="6"/>
  <c r="Q5617" i="6"/>
  <c r="R5761" i="6"/>
  <c r="Q5761" i="6"/>
  <c r="R5905" i="6"/>
  <c r="Q5905" i="6"/>
  <c r="R6672" i="6"/>
  <c r="Q6672" i="6"/>
  <c r="R5682" i="6"/>
  <c r="Q5682" i="6"/>
  <c r="R5826" i="6"/>
  <c r="Q5826" i="6"/>
  <c r="R5970" i="6"/>
  <c r="Q5970" i="6"/>
  <c r="R6110" i="6"/>
  <c r="Q6110" i="6"/>
  <c r="R6254" i="6"/>
  <c r="Q6254" i="6"/>
  <c r="R6398" i="6"/>
  <c r="Q6398" i="6"/>
  <c r="R6060" i="6"/>
  <c r="Q6060" i="6"/>
  <c r="R6204" i="6"/>
  <c r="Q6204" i="6"/>
  <c r="R6348" i="6"/>
  <c r="Q6348" i="6"/>
  <c r="R6492" i="6"/>
  <c r="Q6492" i="6"/>
  <c r="R6847" i="6"/>
  <c r="Q6847" i="6"/>
  <c r="R6137" i="6"/>
  <c r="Q6137" i="6"/>
  <c r="R6281" i="6"/>
  <c r="Q6281" i="6"/>
  <c r="R6425" i="6"/>
  <c r="Q6425" i="6"/>
  <c r="R6660" i="6"/>
  <c r="Q6660" i="6"/>
  <c r="R6094" i="6"/>
  <c r="Q6094" i="6"/>
  <c r="R6238" i="6"/>
  <c r="Q6238" i="6"/>
  <c r="R6382" i="6"/>
  <c r="Q6382" i="6"/>
  <c r="Q6027" i="6"/>
  <c r="R6027" i="6"/>
  <c r="R6171" i="6"/>
  <c r="Q6171" i="6"/>
  <c r="R6315" i="6"/>
  <c r="Q6315" i="6"/>
  <c r="R6459" i="6"/>
  <c r="Q6459" i="6"/>
  <c r="R6116" i="6"/>
  <c r="Q6116" i="6"/>
  <c r="R6260" i="6"/>
  <c r="Q6260" i="6"/>
  <c r="R6404" i="6"/>
  <c r="Q6404" i="6"/>
  <c r="R6619" i="6"/>
  <c r="Q6619" i="6"/>
  <c r="R6049" i="6"/>
  <c r="Q6049" i="6"/>
  <c r="R6193" i="6"/>
  <c r="Q6193" i="6"/>
  <c r="R6337" i="6"/>
  <c r="Q6337" i="6"/>
  <c r="R6481" i="6"/>
  <c r="Q6481" i="6"/>
  <c r="R6828" i="6"/>
  <c r="Q6828" i="6"/>
  <c r="Q6126" i="6"/>
  <c r="R6126" i="6"/>
  <c r="Q6270" i="6"/>
  <c r="R6270" i="6"/>
  <c r="Q6414" i="6"/>
  <c r="R6414" i="6"/>
  <c r="R6035" i="6"/>
  <c r="Q6035" i="6"/>
  <c r="R6179" i="6"/>
  <c r="Q6179" i="6"/>
  <c r="R6323" i="6"/>
  <c r="Q6323" i="6"/>
  <c r="R6467" i="6"/>
  <c r="Q6467" i="6"/>
  <c r="Q6136" i="6"/>
  <c r="R6136" i="6"/>
  <c r="Q6280" i="6"/>
  <c r="R6280" i="6"/>
  <c r="Q6424" i="6"/>
  <c r="R6424" i="6"/>
  <c r="R6679" i="6"/>
  <c r="Q6679" i="6"/>
  <c r="R6569" i="6"/>
  <c r="Q6569" i="6"/>
  <c r="R6713" i="6"/>
  <c r="Q6713" i="6"/>
  <c r="R6857" i="6"/>
  <c r="Q6857" i="6"/>
  <c r="R6586" i="6"/>
  <c r="Q6586" i="6"/>
  <c r="R6730" i="6"/>
  <c r="Q6730" i="6"/>
  <c r="R6874" i="6"/>
  <c r="Q6874" i="6"/>
  <c r="R7080" i="6"/>
  <c r="Q7080" i="6"/>
  <c r="R6615" i="6"/>
  <c r="Q6615" i="6"/>
  <c r="R6759" i="6"/>
  <c r="Q6759" i="6"/>
  <c r="Q6909" i="6"/>
  <c r="R6909" i="6"/>
  <c r="R6584" i="6"/>
  <c r="Q6584" i="6"/>
  <c r="R6728" i="6"/>
  <c r="Q6728" i="6"/>
  <c r="R6872" i="6"/>
  <c r="Q6872" i="6"/>
  <c r="R6577" i="6"/>
  <c r="Q6577" i="6"/>
  <c r="R6721" i="6"/>
  <c r="Q6721" i="6"/>
  <c r="R6865" i="6"/>
  <c r="Q6865" i="6"/>
  <c r="R6570" i="6"/>
  <c r="Q6570" i="6"/>
  <c r="R6714" i="6"/>
  <c r="Q6714" i="6"/>
  <c r="R6858" i="6"/>
  <c r="Q6858" i="6"/>
  <c r="R6527" i="6"/>
  <c r="Q6527" i="6"/>
  <c r="R6671" i="6"/>
  <c r="Q6671" i="6"/>
  <c r="R6815" i="6"/>
  <c r="Q6815" i="6"/>
  <c r="R7169" i="6"/>
  <c r="Q7169" i="6"/>
  <c r="Q6628" i="6"/>
  <c r="R6628" i="6"/>
  <c r="Q6772" i="6"/>
  <c r="R6772" i="6"/>
  <c r="Q6901" i="6"/>
  <c r="R6901" i="6"/>
  <c r="R6645" i="6"/>
  <c r="Q6645" i="6"/>
  <c r="R6789" i="6"/>
  <c r="Q6789" i="6"/>
  <c r="R6530" i="6"/>
  <c r="Q6530" i="6"/>
  <c r="R6674" i="6"/>
  <c r="Q6674" i="6"/>
  <c r="R6818" i="6"/>
  <c r="Q6818" i="6"/>
  <c r="Q6969" i="6"/>
  <c r="R6969" i="6"/>
  <c r="Q6922" i="6"/>
  <c r="R6922" i="6"/>
  <c r="R7066" i="6"/>
  <c r="Q7066" i="6"/>
  <c r="R7210" i="6"/>
  <c r="Q7210" i="6"/>
  <c r="R7606" i="6"/>
  <c r="Q7606" i="6"/>
  <c r="R6987" i="6"/>
  <c r="Q6987" i="6"/>
  <c r="R7131" i="6"/>
  <c r="Q7131" i="6"/>
  <c r="R6908" i="6"/>
  <c r="Q6908" i="6"/>
  <c r="R7052" i="6"/>
  <c r="Q7052" i="6"/>
  <c r="R7196" i="6"/>
  <c r="Q7196" i="6"/>
  <c r="R7009" i="6"/>
  <c r="Q7009" i="6"/>
  <c r="R7153" i="6"/>
  <c r="Q7153" i="6"/>
  <c r="R7457" i="6"/>
  <c r="Q7457" i="6"/>
  <c r="Q6954" i="6"/>
  <c r="R6954" i="6"/>
  <c r="R7098" i="6"/>
  <c r="Q7098" i="6"/>
  <c r="R7242" i="6"/>
  <c r="Q7242" i="6"/>
  <c r="R7881" i="6"/>
  <c r="Q7881" i="6"/>
  <c r="R7007" i="6"/>
  <c r="Q7007" i="6"/>
  <c r="R7151" i="6"/>
  <c r="Q7151" i="6"/>
  <c r="R6904" i="6"/>
  <c r="Q6904" i="6"/>
  <c r="R7048" i="6"/>
  <c r="Q7048" i="6"/>
  <c r="R7192" i="6"/>
  <c r="Q7192" i="6"/>
  <c r="Q7041" i="6"/>
  <c r="R7041" i="6"/>
  <c r="Q7185" i="6"/>
  <c r="R7185" i="6"/>
  <c r="R7409" i="6"/>
  <c r="Q7409" i="6"/>
  <c r="R6950" i="6"/>
  <c r="Q6950" i="6"/>
  <c r="R7094" i="6"/>
  <c r="Q7094" i="6"/>
  <c r="R7238" i="6"/>
  <c r="Q7238" i="6"/>
  <c r="R7582" i="6"/>
  <c r="Q7582" i="6"/>
  <c r="R6979" i="6"/>
  <c r="Q6979" i="6"/>
  <c r="R7123" i="6"/>
  <c r="Q7123" i="6"/>
  <c r="R7254" i="6"/>
  <c r="Q7254" i="6"/>
  <c r="R7371" i="6"/>
  <c r="Q7371" i="6"/>
  <c r="R7515" i="6"/>
  <c r="Q7515" i="6"/>
  <c r="R7667" i="6"/>
  <c r="Q7667" i="6"/>
  <c r="R7304" i="6"/>
  <c r="Q7304" i="6"/>
  <c r="R7448" i="6"/>
  <c r="Q7448" i="6"/>
  <c r="R7592" i="6"/>
  <c r="Q7592" i="6"/>
  <c r="R7297" i="6"/>
  <c r="Q7297" i="6"/>
  <c r="R7441" i="6"/>
  <c r="Q7441" i="6"/>
  <c r="R7585" i="6"/>
  <c r="Q7585" i="6"/>
  <c r="R7266" i="6"/>
  <c r="Q7266" i="6"/>
  <c r="R7410" i="6"/>
  <c r="Q7410" i="6"/>
  <c r="R7554" i="6"/>
  <c r="Q7554" i="6"/>
  <c r="R7869" i="6"/>
  <c r="Q7869" i="6"/>
  <c r="R7403" i="6"/>
  <c r="Q7403" i="6"/>
  <c r="R7547" i="6"/>
  <c r="Q7547" i="6"/>
  <c r="R8000" i="6"/>
  <c r="Q8000" i="6"/>
  <c r="R7336" i="6"/>
  <c r="Q7336" i="6"/>
  <c r="R7480" i="6"/>
  <c r="Q7480" i="6"/>
  <c r="R7624" i="6"/>
  <c r="Q7624" i="6"/>
  <c r="R7353" i="6"/>
  <c r="Q7353" i="6"/>
  <c r="R7497" i="6"/>
  <c r="Q7497" i="6"/>
  <c r="R7648" i="6"/>
  <c r="Q7648" i="6"/>
  <c r="Q7286" i="6"/>
  <c r="R7286" i="6"/>
  <c r="Q7430" i="6"/>
  <c r="R7430" i="6"/>
  <c r="Q7574" i="6"/>
  <c r="R7574" i="6"/>
  <c r="R7857" i="6"/>
  <c r="Q7857" i="6"/>
  <c r="R7351" i="6"/>
  <c r="Q7351" i="6"/>
  <c r="R7495" i="6"/>
  <c r="Q7495" i="6"/>
  <c r="R7639" i="6"/>
  <c r="Q7639" i="6"/>
  <c r="R8144" i="6"/>
  <c r="Q8144" i="6"/>
  <c r="R7368" i="6"/>
  <c r="Q7368" i="6"/>
  <c r="R7512" i="6"/>
  <c r="Q7512" i="6"/>
  <c r="R7732" i="6"/>
  <c r="Q7732" i="6"/>
  <c r="R7754" i="6"/>
  <c r="Q7754" i="6"/>
  <c r="R7898" i="6"/>
  <c r="Q7898" i="6"/>
  <c r="R7711" i="6"/>
  <c r="Q7711" i="6"/>
  <c r="R7855" i="6"/>
  <c r="Q7855" i="6"/>
  <c r="R8031" i="6"/>
  <c r="Q8031" i="6"/>
  <c r="R8460" i="6"/>
  <c r="Q8460" i="6"/>
  <c r="R7848" i="6"/>
  <c r="Q7848" i="6"/>
  <c r="R7992" i="6"/>
  <c r="Q7992" i="6"/>
  <c r="R8384" i="6"/>
  <c r="Q8384" i="6"/>
  <c r="R7805" i="6"/>
  <c r="Q7805" i="6"/>
  <c r="R7949" i="6"/>
  <c r="Q7949" i="6"/>
  <c r="R7738" i="6"/>
  <c r="Q7738" i="6"/>
  <c r="R7882" i="6"/>
  <c r="Q7882" i="6"/>
  <c r="R7659" i="6"/>
  <c r="Q7659" i="6"/>
  <c r="R7803" i="6"/>
  <c r="Q7803" i="6"/>
  <c r="R7947" i="6"/>
  <c r="Q7947" i="6"/>
  <c r="R8271" i="6"/>
  <c r="Q8271" i="6"/>
  <c r="Q7748" i="6"/>
  <c r="R7748" i="6"/>
  <c r="R7892" i="6"/>
  <c r="Q7892" i="6"/>
  <c r="R8120" i="6"/>
  <c r="Q8120" i="6"/>
  <c r="R7681" i="6"/>
  <c r="Q7681" i="6"/>
  <c r="Q7825" i="6"/>
  <c r="R7825" i="6"/>
  <c r="Q7969" i="6"/>
  <c r="R7969" i="6"/>
  <c r="R7758" i="6"/>
  <c r="Q7758" i="6"/>
  <c r="R7902" i="6"/>
  <c r="Q7902" i="6"/>
  <c r="R7811" i="6"/>
  <c r="Q7811" i="6"/>
  <c r="R7955" i="6"/>
  <c r="Q7955" i="6"/>
  <c r="R8295" i="6"/>
  <c r="Q8295" i="6"/>
  <c r="R8089" i="6"/>
  <c r="Q8089" i="6"/>
  <c r="R8233" i="6"/>
  <c r="Q8233" i="6"/>
  <c r="R8377" i="6"/>
  <c r="Q8377" i="6"/>
  <c r="R8070" i="6"/>
  <c r="Q8070" i="6"/>
  <c r="R8214" i="6"/>
  <c r="Q8214" i="6"/>
  <c r="R8358" i="6"/>
  <c r="Q8358" i="6"/>
  <c r="R8003" i="6"/>
  <c r="Q8003" i="6"/>
  <c r="R8147" i="6"/>
  <c r="Q8147" i="6"/>
  <c r="R8291" i="6"/>
  <c r="Q8291" i="6"/>
  <c r="R8435" i="6"/>
  <c r="Q8435" i="6"/>
  <c r="R8068" i="6"/>
  <c r="Q8068" i="6"/>
  <c r="R8212" i="6"/>
  <c r="Q8212" i="6"/>
  <c r="R8356" i="6"/>
  <c r="Q8356" i="6"/>
  <c r="R8049" i="6"/>
  <c r="Q8049" i="6"/>
  <c r="R8193" i="6"/>
  <c r="Q8193" i="6"/>
  <c r="R8337" i="6"/>
  <c r="Q8337" i="6"/>
  <c r="R8042" i="6"/>
  <c r="Q8042" i="6"/>
  <c r="R8186" i="6"/>
  <c r="Q8186" i="6"/>
  <c r="R8330" i="6"/>
  <c r="Q8330" i="6"/>
  <c r="R8543" i="6"/>
  <c r="Q8543" i="6"/>
  <c r="R8095" i="6"/>
  <c r="Q8095" i="6"/>
  <c r="R8239" i="6"/>
  <c r="Q8239" i="6"/>
  <c r="R8383" i="6"/>
  <c r="Q8383" i="6"/>
  <c r="R9057" i="6"/>
  <c r="Q9057" i="6"/>
  <c r="Q8136" i="6"/>
  <c r="R8136" i="6"/>
  <c r="Q8280" i="6"/>
  <c r="R8280" i="6"/>
  <c r="Q8424" i="6"/>
  <c r="R8424" i="6"/>
  <c r="R8105" i="6"/>
  <c r="Q8105" i="6"/>
  <c r="R8249" i="6"/>
  <c r="Q8249" i="6"/>
  <c r="R8393" i="6"/>
  <c r="Q8393" i="6"/>
  <c r="R8086" i="6"/>
  <c r="Q8086" i="6"/>
  <c r="R8230" i="6"/>
  <c r="Q8230" i="6"/>
  <c r="R8374" i="6"/>
  <c r="Q8374" i="6"/>
  <c r="R8481" i="6"/>
  <c r="Q8481" i="6"/>
  <c r="R8623" i="6"/>
  <c r="Q8623" i="6"/>
  <c r="R8498" i="6"/>
  <c r="Q8498" i="6"/>
  <c r="R8681" i="6"/>
  <c r="Q8681" i="6"/>
  <c r="R8527" i="6"/>
  <c r="Q8527" i="6"/>
  <c r="R8508" i="6"/>
  <c r="Q8508" i="6"/>
  <c r="R8465" i="6"/>
  <c r="Q8465" i="6"/>
  <c r="R8609" i="6"/>
  <c r="Q8609" i="6"/>
  <c r="R8494" i="6"/>
  <c r="Q8494" i="6"/>
  <c r="R8669" i="6"/>
  <c r="Q8669" i="6"/>
  <c r="R8523" i="6"/>
  <c r="Q8523" i="6"/>
  <c r="Q8468" i="6"/>
  <c r="R8468" i="6"/>
  <c r="Q8612" i="6"/>
  <c r="R8612" i="6"/>
  <c r="Q8581" i="6"/>
  <c r="R8581" i="6"/>
  <c r="R8478" i="6"/>
  <c r="Q8478" i="6"/>
  <c r="R8622" i="6"/>
  <c r="Q8622" i="6"/>
  <c r="R8664" i="6"/>
  <c r="Q8664" i="6"/>
  <c r="R8808" i="6"/>
  <c r="Q8808" i="6"/>
  <c r="R8662" i="6"/>
  <c r="Q8662" i="6"/>
  <c r="R8806" i="6"/>
  <c r="Q8806" i="6"/>
  <c r="R8703" i="6"/>
  <c r="Q8703" i="6"/>
  <c r="R8841" i="6"/>
  <c r="Q8841" i="6"/>
  <c r="R8744" i="6"/>
  <c r="Q8744" i="6"/>
  <c r="R9427" i="6"/>
  <c r="Q9427" i="6"/>
  <c r="R8761" i="6"/>
  <c r="Q8761" i="6"/>
  <c r="Q9498" i="6"/>
  <c r="R9498" i="6"/>
  <c r="R8766" i="6"/>
  <c r="Q8766" i="6"/>
  <c r="R8627" i="6"/>
  <c r="Q8627" i="6"/>
  <c r="R8771" i="6"/>
  <c r="Q8771" i="6"/>
  <c r="Q8692" i="6"/>
  <c r="R8692" i="6"/>
  <c r="Q8836" i="6"/>
  <c r="R8836" i="6"/>
  <c r="R8697" i="6"/>
  <c r="Q8697" i="6"/>
  <c r="R8860" i="6"/>
  <c r="Q8860" i="6"/>
  <c r="Q8726" i="6"/>
  <c r="R8726" i="6"/>
  <c r="R8847" i="6"/>
  <c r="Q8847" i="6"/>
  <c r="R8900" i="6"/>
  <c r="Q8900" i="6"/>
  <c r="Q9108" i="6"/>
  <c r="R9108" i="6"/>
  <c r="R8978" i="6"/>
  <c r="Q8978" i="6"/>
  <c r="R8932" i="6"/>
  <c r="Q8932" i="6"/>
  <c r="Q9219" i="6"/>
  <c r="R9219" i="6"/>
  <c r="R8981" i="6"/>
  <c r="Q8981" i="6"/>
  <c r="R8889" i="6"/>
  <c r="Q8889" i="6"/>
  <c r="R9072" i="6"/>
  <c r="Q9072" i="6"/>
  <c r="R8882" i="6"/>
  <c r="Q8882" i="6"/>
  <c r="Q9111" i="6"/>
  <c r="R9111" i="6"/>
  <c r="R8956" i="6"/>
  <c r="Q8956" i="6"/>
  <c r="Q9504" i="6"/>
  <c r="R9504" i="6"/>
  <c r="Q8969" i="6"/>
  <c r="R8969" i="6"/>
  <c r="R8873" i="6"/>
  <c r="Q8873" i="6"/>
  <c r="R9028" i="6"/>
  <c r="Q9028" i="6"/>
  <c r="Q8902" i="6"/>
  <c r="R8902" i="6"/>
  <c r="Q9364" i="6"/>
  <c r="R9364" i="6"/>
  <c r="R9175" i="6"/>
  <c r="Q9175" i="6"/>
  <c r="R9086" i="6"/>
  <c r="Q9086" i="6"/>
  <c r="R9115" i="6"/>
  <c r="Q9115" i="6"/>
  <c r="R9029" i="6"/>
  <c r="Q9029" i="6"/>
  <c r="Q9237" i="6"/>
  <c r="R9237" i="6"/>
  <c r="R9103" i="6"/>
  <c r="Q9103" i="6"/>
  <c r="R9440" i="6"/>
  <c r="Q9440" i="6"/>
  <c r="Q9198" i="6"/>
  <c r="R9198" i="6"/>
  <c r="Q9492" i="6"/>
  <c r="R9492" i="6"/>
  <c r="R9143" i="6"/>
  <c r="Q9143" i="6"/>
  <c r="R9053" i="6"/>
  <c r="Q9053" i="6"/>
  <c r="Q9280" i="6"/>
  <c r="R9280" i="6"/>
  <c r="R9171" i="6"/>
  <c r="Q9171" i="6"/>
  <c r="Q9335" i="6"/>
  <c r="R9335" i="6"/>
  <c r="R9251" i="6"/>
  <c r="Q9251" i="6"/>
  <c r="Q9519" i="6"/>
  <c r="R9519" i="6"/>
  <c r="R9285" i="6"/>
  <c r="Q9285" i="6"/>
  <c r="R9127" i="6"/>
  <c r="Q9127" i="6"/>
  <c r="R9375" i="6"/>
  <c r="Q9375" i="6"/>
  <c r="R9365" i="6"/>
  <c r="Q9365" i="6"/>
  <c r="Q9215" i="6"/>
  <c r="R9215" i="6"/>
  <c r="R9391" i="6"/>
  <c r="Q9391" i="6"/>
  <c r="Q9293" i="6"/>
  <c r="R9293" i="6"/>
  <c r="R9499" i="6"/>
  <c r="Q9499" i="6"/>
  <c r="R9073" i="6"/>
  <c r="Q9073" i="6"/>
  <c r="R9181" i="6"/>
  <c r="Q9181" i="6"/>
  <c r="R9368" i="6"/>
  <c r="Q9368" i="6"/>
  <c r="R9344" i="6"/>
  <c r="Q9344" i="6"/>
  <c r="Q9494" i="6"/>
  <c r="R9494" i="6"/>
  <c r="R9281" i="6"/>
  <c r="Q9281" i="6"/>
  <c r="R9389" i="6"/>
  <c r="Q9389" i="6"/>
  <c r="Q9515" i="6"/>
  <c r="R9515" i="6"/>
  <c r="Q9190" i="6"/>
  <c r="R9190" i="6"/>
  <c r="Q9334" i="6"/>
  <c r="R9334" i="6"/>
  <c r="R9475" i="6"/>
  <c r="Q9475" i="6"/>
  <c r="R805" i="6"/>
  <c r="Q805" i="6"/>
  <c r="R697" i="6"/>
  <c r="Q697" i="6"/>
  <c r="R442" i="6"/>
  <c r="Q442" i="6"/>
  <c r="R370" i="6"/>
  <c r="Q370" i="6"/>
  <c r="R298" i="6"/>
  <c r="Q298" i="6"/>
  <c r="R226" i="6"/>
  <c r="Q226" i="6"/>
  <c r="R154" i="6"/>
  <c r="Q154" i="6"/>
  <c r="Q82" i="6"/>
  <c r="R82" i="6"/>
  <c r="R10" i="6"/>
  <c r="Q10" i="6"/>
  <c r="R199" i="6"/>
  <c r="Q199" i="6"/>
  <c r="R2013" i="6"/>
  <c r="Q2013" i="6"/>
  <c r="R1365" i="6"/>
  <c r="Q1365" i="6"/>
  <c r="R546" i="6"/>
  <c r="Q546" i="6"/>
  <c r="R437" i="6"/>
  <c r="Q437" i="6"/>
  <c r="R365" i="6"/>
  <c r="Q365" i="6"/>
  <c r="R293" i="6"/>
  <c r="Q293" i="6"/>
  <c r="R221" i="6"/>
  <c r="Q221" i="6"/>
  <c r="R149" i="6"/>
  <c r="Q149" i="6"/>
  <c r="R77" i="6"/>
  <c r="Q77" i="6"/>
  <c r="R5" i="6"/>
  <c r="Q5" i="6"/>
  <c r="R79" i="6"/>
  <c r="Q79" i="6"/>
  <c r="R594" i="6"/>
  <c r="Q594" i="6"/>
  <c r="Q33" i="6"/>
  <c r="R33" i="6"/>
  <c r="R505" i="6"/>
  <c r="Q505" i="6"/>
  <c r="R432" i="6"/>
  <c r="Q432" i="6"/>
  <c r="R360" i="6"/>
  <c r="Q360" i="6"/>
  <c r="R288" i="6"/>
  <c r="Q288" i="6"/>
  <c r="R216" i="6"/>
  <c r="Q216" i="6"/>
  <c r="R144" i="6"/>
  <c r="Q144" i="6"/>
  <c r="R72" i="6"/>
  <c r="Q72" i="6"/>
  <c r="R163" i="6"/>
  <c r="Q163" i="6"/>
  <c r="R1221" i="6"/>
  <c r="Q1221" i="6"/>
  <c r="R213" i="6"/>
  <c r="Q213" i="6"/>
  <c r="R8448" i="6"/>
  <c r="Q8448" i="6"/>
  <c r="R1437" i="6"/>
  <c r="Q1437" i="6"/>
  <c r="R625" i="6"/>
  <c r="Q625" i="6"/>
  <c r="Q484" i="6"/>
  <c r="R484" i="6"/>
  <c r="R412" i="6"/>
  <c r="Q412" i="6"/>
  <c r="R340" i="6"/>
  <c r="Q340" i="6"/>
  <c r="R268" i="6"/>
  <c r="Q268" i="6"/>
  <c r="R196" i="6"/>
  <c r="Q196" i="6"/>
  <c r="R124" i="6"/>
  <c r="Q124" i="6"/>
  <c r="R52" i="6"/>
  <c r="Q52" i="6"/>
  <c r="R20" i="6"/>
  <c r="Q20" i="6"/>
  <c r="R1201" i="6"/>
  <c r="Q1201" i="6"/>
  <c r="R1057" i="6"/>
  <c r="Q1057" i="6"/>
  <c r="R913" i="6"/>
  <c r="Q913" i="6"/>
  <c r="Q771" i="6"/>
  <c r="R771" i="6"/>
  <c r="Q663" i="6"/>
  <c r="R663" i="6"/>
  <c r="R455" i="6"/>
  <c r="Q455" i="6"/>
  <c r="Q383" i="6"/>
  <c r="R383" i="6"/>
  <c r="Q311" i="6"/>
  <c r="R311" i="6"/>
  <c r="Q239" i="6"/>
  <c r="R239" i="6"/>
  <c r="Q167" i="6"/>
  <c r="R167" i="6"/>
  <c r="Q95" i="6"/>
  <c r="R95" i="6"/>
  <c r="Q23" i="6"/>
  <c r="R23" i="6"/>
  <c r="R67" i="6"/>
  <c r="Q67" i="6"/>
  <c r="R714" i="6"/>
  <c r="Q714" i="6"/>
  <c r="Q504" i="6"/>
  <c r="R504" i="6"/>
  <c r="R1941" i="6"/>
  <c r="Q1941" i="6"/>
  <c r="R1317" i="6"/>
  <c r="Q1317" i="6"/>
  <c r="R1098" i="6"/>
  <c r="Q1098" i="6"/>
  <c r="R954" i="6"/>
  <c r="Q954" i="6"/>
  <c r="R642" i="6"/>
  <c r="Q642" i="6"/>
  <c r="R498" i="6"/>
  <c r="Q498" i="6"/>
  <c r="R421" i="6"/>
  <c r="Q421" i="6"/>
  <c r="R349" i="6"/>
  <c r="Q349" i="6"/>
  <c r="R277" i="6"/>
  <c r="Q277" i="6"/>
  <c r="R205" i="6"/>
  <c r="Q205" i="6"/>
  <c r="R133" i="6"/>
  <c r="Q133" i="6"/>
  <c r="R61" i="6"/>
  <c r="Q61" i="6"/>
  <c r="R68" i="6"/>
  <c r="Q68" i="6"/>
  <c r="R307" i="6"/>
  <c r="Q307" i="6"/>
  <c r="H231" i="7" s="1"/>
  <c r="R9" i="6"/>
  <c r="Q9" i="6"/>
  <c r="R1079" i="6"/>
  <c r="Q1079" i="6"/>
  <c r="R935" i="6"/>
  <c r="Q935" i="6"/>
  <c r="R1288" i="6"/>
  <c r="Q1288" i="6"/>
  <c r="R723" i="6"/>
  <c r="Q723" i="6"/>
  <c r="R551" i="6"/>
  <c r="Q551" i="6"/>
  <c r="R496" i="6"/>
  <c r="Q496" i="6"/>
  <c r="R640" i="6"/>
  <c r="Q640" i="6"/>
  <c r="R784" i="6"/>
  <c r="Q784" i="6"/>
  <c r="R928" i="6"/>
  <c r="Q928" i="6"/>
  <c r="R1072" i="6"/>
  <c r="Q1072" i="6"/>
  <c r="R1360" i="6"/>
  <c r="Q1360" i="6"/>
  <c r="R1792" i="6"/>
  <c r="Q1792" i="6"/>
  <c r="Q525" i="6"/>
  <c r="R525" i="6"/>
  <c r="R669" i="6"/>
  <c r="Q669" i="6"/>
  <c r="R813" i="6"/>
  <c r="Q813" i="6"/>
  <c r="R957" i="6"/>
  <c r="Q957" i="6"/>
  <c r="R1101" i="6"/>
  <c r="Q1101" i="6"/>
  <c r="R1425" i="6"/>
  <c r="Q1425" i="6"/>
  <c r="R1857" i="6"/>
  <c r="Q1857" i="6"/>
  <c r="R554" i="6"/>
  <c r="Q554" i="6"/>
  <c r="R698" i="6"/>
  <c r="Q698" i="6"/>
  <c r="R842" i="6"/>
  <c r="Q842" i="6"/>
  <c r="R986" i="6"/>
  <c r="Q986" i="6"/>
  <c r="R1130" i="6"/>
  <c r="Q1130" i="6"/>
  <c r="R547" i="6"/>
  <c r="Q547" i="6"/>
  <c r="R691" i="6"/>
  <c r="Q691" i="6"/>
  <c r="R835" i="6"/>
  <c r="Q835" i="6"/>
  <c r="H374" i="7" s="1"/>
  <c r="R979" i="6"/>
  <c r="Q979" i="6"/>
  <c r="R1123" i="6"/>
  <c r="Q1123" i="6"/>
  <c r="Q696" i="6"/>
  <c r="R696" i="6"/>
  <c r="R840" i="6"/>
  <c r="Q840" i="6"/>
  <c r="R984" i="6"/>
  <c r="Q984" i="6"/>
  <c r="R1128" i="6"/>
  <c r="Q1128" i="6"/>
  <c r="R1492" i="6"/>
  <c r="Q1492" i="6"/>
  <c r="R1924" i="6"/>
  <c r="Q1924" i="6"/>
  <c r="R581" i="6"/>
  <c r="Q581" i="6"/>
  <c r="R725" i="6"/>
  <c r="Q725" i="6"/>
  <c r="R869" i="6"/>
  <c r="Q869" i="6"/>
  <c r="R1013" i="6"/>
  <c r="Q1013" i="6"/>
  <c r="R1157" i="6"/>
  <c r="Q1157" i="6"/>
  <c r="Q1309" i="6"/>
  <c r="R1309" i="6"/>
  <c r="R1701" i="6"/>
  <c r="Q1701" i="6"/>
  <c r="Q514" i="6"/>
  <c r="R514" i="6"/>
  <c r="Q658" i="6"/>
  <c r="R658" i="6"/>
  <c r="Q802" i="6"/>
  <c r="R802" i="6"/>
  <c r="Q946" i="6"/>
  <c r="R946" i="6"/>
  <c r="Q1090" i="6"/>
  <c r="R1090" i="6"/>
  <c r="R843" i="6"/>
  <c r="Q843" i="6"/>
  <c r="R987" i="6"/>
  <c r="Q987" i="6"/>
  <c r="R1131" i="6"/>
  <c r="Q1131" i="6"/>
  <c r="R548" i="6"/>
  <c r="Q548" i="6"/>
  <c r="R692" i="6"/>
  <c r="Q692" i="6"/>
  <c r="R836" i="6"/>
  <c r="Q836" i="6"/>
  <c r="R980" i="6"/>
  <c r="Q980" i="6"/>
  <c r="R1124" i="6"/>
  <c r="Q1124" i="6"/>
  <c r="R1480" i="6"/>
  <c r="Q1480" i="6"/>
  <c r="R1912" i="6"/>
  <c r="Q1912" i="6"/>
  <c r="R1298" i="6"/>
  <c r="Q1298" i="6"/>
  <c r="R1442" i="6"/>
  <c r="Q1442" i="6"/>
  <c r="R1586" i="6"/>
  <c r="Q1586" i="6"/>
  <c r="R1730" i="6"/>
  <c r="Q1730" i="6"/>
  <c r="R1874" i="6"/>
  <c r="Q1874" i="6"/>
  <c r="R2018" i="6"/>
  <c r="Q2018" i="6"/>
  <c r="R2319" i="6"/>
  <c r="Q2319" i="6"/>
  <c r="R2751" i="6"/>
  <c r="Q2751" i="6"/>
  <c r="R1291" i="6"/>
  <c r="Q1291" i="6"/>
  <c r="R1435" i="6"/>
  <c r="Q1435" i="6"/>
  <c r="R1579" i="6"/>
  <c r="Q1579" i="6"/>
  <c r="R1723" i="6"/>
  <c r="Q1723" i="6"/>
  <c r="R1867" i="6"/>
  <c r="Q1867" i="6"/>
  <c r="R2011" i="6"/>
  <c r="Q2011" i="6"/>
  <c r="R1272" i="6"/>
  <c r="Q1272" i="6"/>
  <c r="R1416" i="6"/>
  <c r="Q1416" i="6"/>
  <c r="R1560" i="6"/>
  <c r="Q1560" i="6"/>
  <c r="R1704" i="6"/>
  <c r="Q1704" i="6"/>
  <c r="R1848" i="6"/>
  <c r="Q1848" i="6"/>
  <c r="R1992" i="6"/>
  <c r="Q1992" i="6"/>
  <c r="R1241" i="6"/>
  <c r="Q1241" i="6"/>
  <c r="R1385" i="6"/>
  <c r="Q1385" i="6"/>
  <c r="R1529" i="6"/>
  <c r="Q1529" i="6"/>
  <c r="R1673" i="6"/>
  <c r="Q1673" i="6"/>
  <c r="R1817" i="6"/>
  <c r="Q1817" i="6"/>
  <c r="R1961" i="6"/>
  <c r="Q1961" i="6"/>
  <c r="Q1222" i="6"/>
  <c r="R1222" i="6"/>
  <c r="R1366" i="6"/>
  <c r="Q1366" i="6"/>
  <c r="R1510" i="6"/>
  <c r="Q1510" i="6"/>
  <c r="R1654" i="6"/>
  <c r="Q1654" i="6"/>
  <c r="R1798" i="6"/>
  <c r="Q1798" i="6"/>
  <c r="R1942" i="6"/>
  <c r="Q1942" i="6"/>
  <c r="R2086" i="6"/>
  <c r="Q2086" i="6"/>
  <c r="R2547" i="6"/>
  <c r="Q2547" i="6"/>
  <c r="R1215" i="6"/>
  <c r="Q1215" i="6"/>
  <c r="R1359" i="6"/>
  <c r="Q1359" i="6"/>
  <c r="R1503" i="6"/>
  <c r="Q1503" i="6"/>
  <c r="R1647" i="6"/>
  <c r="Q1647" i="6"/>
  <c r="R1791" i="6"/>
  <c r="Q1791" i="6"/>
  <c r="R1935" i="6"/>
  <c r="Q1935" i="6"/>
  <c r="R2079" i="6"/>
  <c r="Q2079" i="6"/>
  <c r="R1328" i="6"/>
  <c r="Q1328" i="6"/>
  <c r="R1472" i="6"/>
  <c r="Q1472" i="6"/>
  <c r="R1616" i="6"/>
  <c r="Q1616" i="6"/>
  <c r="R1760" i="6"/>
  <c r="Q1760" i="6"/>
  <c r="R1904" i="6"/>
  <c r="Q1904" i="6"/>
  <c r="R2048" i="6"/>
  <c r="Q2048" i="6"/>
  <c r="Q1417" i="6"/>
  <c r="R1417" i="6"/>
  <c r="Q1561" i="6"/>
  <c r="R1561" i="6"/>
  <c r="Q1705" i="6"/>
  <c r="R1705" i="6"/>
  <c r="Q1849" i="6"/>
  <c r="R1849" i="6"/>
  <c r="Q1993" i="6"/>
  <c r="R1993" i="6"/>
  <c r="R1242" i="6"/>
  <c r="Q1242" i="6"/>
  <c r="Q1386" i="6"/>
  <c r="R1386" i="6"/>
  <c r="Q1530" i="6"/>
  <c r="R1530" i="6"/>
  <c r="Q1674" i="6"/>
  <c r="R1674" i="6"/>
  <c r="Q1818" i="6"/>
  <c r="R1818" i="6"/>
  <c r="Q1962" i="6"/>
  <c r="R1962" i="6"/>
  <c r="R2127" i="6"/>
  <c r="Q2127" i="6"/>
  <c r="R2559" i="6"/>
  <c r="Q2559" i="6"/>
  <c r="R1223" i="6"/>
  <c r="Q1223" i="6"/>
  <c r="R1367" i="6"/>
  <c r="Q1367" i="6"/>
  <c r="R1511" i="6"/>
  <c r="Q1511" i="6"/>
  <c r="R1655" i="6"/>
  <c r="Q1655" i="6"/>
  <c r="R1799" i="6"/>
  <c r="Q1799" i="6"/>
  <c r="R1943" i="6"/>
  <c r="Q1943" i="6"/>
  <c r="R2087" i="6"/>
  <c r="Q2087" i="6"/>
  <c r="R2216" i="6"/>
  <c r="Q2216" i="6"/>
  <c r="R2360" i="6"/>
  <c r="Q2360" i="6"/>
  <c r="R2504" i="6"/>
  <c r="Q2504" i="6"/>
  <c r="R2648" i="6"/>
  <c r="Q2648" i="6"/>
  <c r="R2792" i="6"/>
  <c r="Q2792" i="6"/>
  <c r="R2936" i="6"/>
  <c r="Q2936" i="6"/>
  <c r="R2185" i="6"/>
  <c r="Q2185" i="6"/>
  <c r="R2329" i="6"/>
  <c r="Q2329" i="6"/>
  <c r="R2473" i="6"/>
  <c r="Q2473" i="6"/>
  <c r="R2617" i="6"/>
  <c r="Q2617" i="6"/>
  <c r="R2761" i="6"/>
  <c r="Q2761" i="6"/>
  <c r="R2905" i="6"/>
  <c r="Q2905" i="6"/>
  <c r="R3226" i="6"/>
  <c r="Q3226" i="6"/>
  <c r="R3658" i="6"/>
  <c r="Q3658" i="6"/>
  <c r="R2190" i="6"/>
  <c r="Q2190" i="6"/>
  <c r="R2334" i="6"/>
  <c r="Q2334" i="6"/>
  <c r="R2478" i="6"/>
  <c r="Q2478" i="6"/>
  <c r="R2622" i="6"/>
  <c r="Q2622" i="6"/>
  <c r="R2766" i="6"/>
  <c r="Q2766" i="6"/>
  <c r="R2910" i="6"/>
  <c r="Q2910" i="6"/>
  <c r="R2195" i="6"/>
  <c r="Q2195" i="6"/>
  <c r="R2339" i="6"/>
  <c r="Q2339" i="6"/>
  <c r="R2483" i="6"/>
  <c r="Q2483" i="6"/>
  <c r="R2627" i="6"/>
  <c r="Q2627" i="6"/>
  <c r="R2771" i="6"/>
  <c r="Q2771" i="6"/>
  <c r="R2915" i="6"/>
  <c r="Q2915" i="6"/>
  <c r="R2176" i="6"/>
  <c r="Q2176" i="6"/>
  <c r="R2320" i="6"/>
  <c r="Q2320" i="6"/>
  <c r="R2464" i="6"/>
  <c r="Q2464" i="6"/>
  <c r="R2608" i="6"/>
  <c r="Q2608" i="6"/>
  <c r="R2752" i="6"/>
  <c r="Q2752" i="6"/>
  <c r="R2896" i="6"/>
  <c r="Q2896" i="6"/>
  <c r="R2157" i="6"/>
  <c r="Q2157" i="6"/>
  <c r="R2301" i="6"/>
  <c r="Q2301" i="6"/>
  <c r="R2445" i="6"/>
  <c r="Q2445" i="6"/>
  <c r="R2589" i="6"/>
  <c r="Q2589" i="6"/>
  <c r="R2733" i="6"/>
  <c r="Q2733" i="6"/>
  <c r="R2877" i="6"/>
  <c r="Q2877" i="6"/>
  <c r="R3166" i="6"/>
  <c r="Q3166" i="6"/>
  <c r="R3598" i="6"/>
  <c r="Q3598" i="6"/>
  <c r="R2150" i="6"/>
  <c r="Q2150" i="6"/>
  <c r="R2294" i="6"/>
  <c r="Q2294" i="6"/>
  <c r="R2438" i="6"/>
  <c r="Q2438" i="6"/>
  <c r="R2582" i="6"/>
  <c r="Q2582" i="6"/>
  <c r="R2726" i="6"/>
  <c r="Q2726" i="6"/>
  <c r="R2870" i="6"/>
  <c r="Q2870" i="6"/>
  <c r="R2143" i="6"/>
  <c r="Q2143" i="6"/>
  <c r="R2287" i="6"/>
  <c r="Q2287" i="6"/>
  <c r="R2431" i="6"/>
  <c r="Q2431" i="6"/>
  <c r="R2575" i="6"/>
  <c r="Q2575" i="6"/>
  <c r="R2719" i="6"/>
  <c r="Q2719" i="6"/>
  <c r="R2863" i="6"/>
  <c r="Q2863" i="6"/>
  <c r="Q2148" i="6"/>
  <c r="R2148" i="6"/>
  <c r="Q2292" i="6"/>
  <c r="R2292" i="6"/>
  <c r="Q2436" i="6"/>
  <c r="R2436" i="6"/>
  <c r="Q2580" i="6"/>
  <c r="R2580" i="6"/>
  <c r="Q2724" i="6"/>
  <c r="R2724" i="6"/>
  <c r="Q2868" i="6"/>
  <c r="R2868" i="6"/>
  <c r="R2141" i="6"/>
  <c r="Q2141" i="6"/>
  <c r="R2285" i="6"/>
  <c r="Q2285" i="6"/>
  <c r="R2429" i="6"/>
  <c r="Q2429" i="6"/>
  <c r="R2573" i="6"/>
  <c r="Q2573" i="6"/>
  <c r="R2717" i="6"/>
  <c r="Q2717" i="6"/>
  <c r="R2861" i="6"/>
  <c r="Q2861" i="6"/>
  <c r="R3142" i="6"/>
  <c r="Q3142" i="6"/>
  <c r="R3574" i="6"/>
  <c r="Q3574" i="6"/>
  <c r="R2158" i="6"/>
  <c r="Q2158" i="6"/>
  <c r="R2302" i="6"/>
  <c r="Q2302" i="6"/>
  <c r="R2446" i="6"/>
  <c r="Q2446" i="6"/>
  <c r="R2590" i="6"/>
  <c r="Q2590" i="6"/>
  <c r="R2734" i="6"/>
  <c r="Q2734" i="6"/>
  <c r="R2878" i="6"/>
  <c r="Q2878" i="6"/>
  <c r="R3027" i="6"/>
  <c r="Q3027" i="6"/>
  <c r="R3171" i="6"/>
  <c r="Q3171" i="6"/>
  <c r="R3315" i="6"/>
  <c r="Q3315" i="6"/>
  <c r="R3459" i="6"/>
  <c r="Q3459" i="6"/>
  <c r="R3603" i="6"/>
  <c r="Q3603" i="6"/>
  <c r="R3747" i="6"/>
  <c r="Q3747" i="6"/>
  <c r="R3880" i="6"/>
  <c r="Q3880" i="6"/>
  <c r="R3080" i="6"/>
  <c r="Q3080" i="6"/>
  <c r="R3224" i="6"/>
  <c r="Q3224" i="6"/>
  <c r="R3368" i="6"/>
  <c r="Q3368" i="6"/>
  <c r="R3512" i="6"/>
  <c r="Q3512" i="6"/>
  <c r="R3656" i="6"/>
  <c r="Q3656" i="6"/>
  <c r="R3800" i="6"/>
  <c r="Q3800" i="6"/>
  <c r="R3025" i="6"/>
  <c r="Q3025" i="6"/>
  <c r="R3169" i="6"/>
  <c r="Q3169" i="6"/>
  <c r="R3313" i="6"/>
  <c r="Q3313" i="6"/>
  <c r="R3457" i="6"/>
  <c r="Q3457" i="6"/>
  <c r="R3601" i="6"/>
  <c r="Q3601" i="6"/>
  <c r="R3745" i="6"/>
  <c r="Q3745" i="6"/>
  <c r="R4102" i="6"/>
  <c r="Q4102" i="6"/>
  <c r="R3030" i="6"/>
  <c r="Q3030" i="6"/>
  <c r="R3174" i="6"/>
  <c r="Q3174" i="6"/>
  <c r="R3318" i="6"/>
  <c r="Q3318" i="6"/>
  <c r="R3462" i="6"/>
  <c r="Q3462" i="6"/>
  <c r="R3606" i="6"/>
  <c r="Q3606" i="6"/>
  <c r="R3750" i="6"/>
  <c r="Q3750" i="6"/>
  <c r="R4339" i="6"/>
  <c r="Q4339" i="6"/>
  <c r="R3011" i="6"/>
  <c r="Q3011" i="6"/>
  <c r="R3155" i="6"/>
  <c r="Q3155" i="6"/>
  <c r="R3299" i="6"/>
  <c r="Q3299" i="6"/>
  <c r="R3443" i="6"/>
  <c r="Q3443" i="6"/>
  <c r="R3587" i="6"/>
  <c r="Q3587" i="6"/>
  <c r="R3731" i="6"/>
  <c r="Q3731" i="6"/>
  <c r="Q3853" i="6"/>
  <c r="R3853" i="6"/>
  <c r="R3088" i="6"/>
  <c r="Q3088" i="6"/>
  <c r="R3232" i="6"/>
  <c r="Q3232" i="6"/>
  <c r="R3376" i="6"/>
  <c r="Q3376" i="6"/>
  <c r="R3520" i="6"/>
  <c r="Q3520" i="6"/>
  <c r="R3664" i="6"/>
  <c r="Q3664" i="6"/>
  <c r="R3808" i="6"/>
  <c r="Q3808" i="6"/>
  <c r="R3069" i="6"/>
  <c r="Q3069" i="6"/>
  <c r="R3213" i="6"/>
  <c r="Q3213" i="6"/>
  <c r="R3357" i="6"/>
  <c r="Q3357" i="6"/>
  <c r="R3501" i="6"/>
  <c r="Q3501" i="6"/>
  <c r="R3645" i="6"/>
  <c r="Q3645" i="6"/>
  <c r="R3789" i="6"/>
  <c r="Q3789" i="6"/>
  <c r="R4222" i="6"/>
  <c r="Q4222" i="6"/>
  <c r="R3074" i="6"/>
  <c r="Q3074" i="6"/>
  <c r="R3218" i="6"/>
  <c r="Q3218" i="6"/>
  <c r="R3362" i="6"/>
  <c r="Q3362" i="6"/>
  <c r="R3506" i="6"/>
  <c r="Q3506" i="6"/>
  <c r="R3650" i="6"/>
  <c r="Q3650" i="6"/>
  <c r="R3794" i="6"/>
  <c r="Q3794" i="6"/>
  <c r="R4752" i="6"/>
  <c r="Q4752" i="6"/>
  <c r="Q3055" i="6"/>
  <c r="R3055" i="6"/>
  <c r="Q3199" i="6"/>
  <c r="R3199" i="6"/>
  <c r="Q3343" i="6"/>
  <c r="R3343" i="6"/>
  <c r="Q3487" i="6"/>
  <c r="R3487" i="6"/>
  <c r="Q3631" i="6"/>
  <c r="R3631" i="6"/>
  <c r="Q3775" i="6"/>
  <c r="R3775" i="6"/>
  <c r="R2988" i="6"/>
  <c r="Q2988" i="6"/>
  <c r="R3132" i="6"/>
  <c r="Q3132" i="6"/>
  <c r="R3276" i="6"/>
  <c r="Q3276" i="6"/>
  <c r="R3420" i="6"/>
  <c r="Q3420" i="6"/>
  <c r="R3564" i="6"/>
  <c r="Q3564" i="6"/>
  <c r="R3708" i="6"/>
  <c r="Q3708" i="6"/>
  <c r="R5615" i="6"/>
  <c r="Q5615" i="6"/>
  <c r="R3089" i="6"/>
  <c r="Q3089" i="6"/>
  <c r="R3233" i="6"/>
  <c r="Q3233" i="6"/>
  <c r="R3377" i="6"/>
  <c r="Q3377" i="6"/>
  <c r="R3521" i="6"/>
  <c r="Q3521" i="6"/>
  <c r="R3665" i="6"/>
  <c r="Q3665" i="6"/>
  <c r="R3809" i="6"/>
  <c r="Q3809" i="6"/>
  <c r="R4198" i="6"/>
  <c r="Q4198" i="6"/>
  <c r="R3963" i="6"/>
  <c r="Q3963" i="6"/>
  <c r="R4107" i="6"/>
  <c r="Q4107" i="6"/>
  <c r="R4251" i="6"/>
  <c r="Q4251" i="6"/>
  <c r="R3872" i="6"/>
  <c r="Q3872" i="6"/>
  <c r="R4016" i="6"/>
  <c r="Q4016" i="6"/>
  <c r="R4160" i="6"/>
  <c r="Q4160" i="6"/>
  <c r="R4304" i="6"/>
  <c r="Q4304" i="6"/>
  <c r="R3925" i="6"/>
  <c r="Q3925" i="6"/>
  <c r="R4069" i="6"/>
  <c r="Q4069" i="6"/>
  <c r="R4213" i="6"/>
  <c r="Q4213" i="6"/>
  <c r="R4356" i="6"/>
  <c r="Q4356" i="6"/>
  <c r="R4783" i="6"/>
  <c r="Q4783" i="6"/>
  <c r="Q3918" i="6"/>
  <c r="R3918" i="6"/>
  <c r="R4062" i="6"/>
  <c r="Q4062" i="6"/>
  <c r="R4206" i="6"/>
  <c r="Q4206" i="6"/>
  <c r="Q4360" i="6"/>
  <c r="R4360" i="6"/>
  <c r="R4740" i="6"/>
  <c r="Q4740" i="6"/>
  <c r="R3839" i="6"/>
  <c r="Q3839" i="6"/>
  <c r="R3983" i="6"/>
  <c r="Q3983" i="6"/>
  <c r="R4127" i="6"/>
  <c r="Q4127" i="6"/>
  <c r="R4271" i="6"/>
  <c r="Q4271" i="6"/>
  <c r="R3976" i="6"/>
  <c r="Q3976" i="6"/>
  <c r="R4120" i="6"/>
  <c r="Q4120" i="6"/>
  <c r="R4264" i="6"/>
  <c r="Q4264" i="6"/>
  <c r="R3969" i="6"/>
  <c r="Q3969" i="6"/>
  <c r="R4113" i="6"/>
  <c r="Q4113" i="6"/>
  <c r="R4257" i="6"/>
  <c r="Q4257" i="6"/>
  <c r="R4361" i="6"/>
  <c r="Q4361" i="6"/>
  <c r="R4807" i="6"/>
  <c r="Q4807" i="6"/>
  <c r="R3950" i="6"/>
  <c r="Q3950" i="6"/>
  <c r="R4094" i="6"/>
  <c r="Q4094" i="6"/>
  <c r="R4238" i="6"/>
  <c r="Q4238" i="6"/>
  <c r="R4548" i="6"/>
  <c r="Q4548" i="6"/>
  <c r="R4980" i="6"/>
  <c r="Q4980" i="6"/>
  <c r="Q3919" i="6"/>
  <c r="R3919" i="6"/>
  <c r="Q4063" i="6"/>
  <c r="R4063" i="6"/>
  <c r="Q4207" i="6"/>
  <c r="R4207" i="6"/>
  <c r="R3888" i="6"/>
  <c r="Q3888" i="6"/>
  <c r="R4032" i="6"/>
  <c r="Q4032" i="6"/>
  <c r="R4176" i="6"/>
  <c r="Q4176" i="6"/>
  <c r="R4313" i="6"/>
  <c r="Q4313" i="6"/>
  <c r="R3869" i="6"/>
  <c r="Q3869" i="6"/>
  <c r="R4013" i="6"/>
  <c r="Q4013" i="6"/>
  <c r="R4157" i="6"/>
  <c r="Q4157" i="6"/>
  <c r="R4301" i="6"/>
  <c r="Q4301" i="6"/>
  <c r="R4759" i="6"/>
  <c r="Q4759" i="6"/>
  <c r="R5112" i="6"/>
  <c r="Q5112" i="6"/>
  <c r="R5327" i="6"/>
  <c r="Q5327" i="6"/>
  <c r="R4421" i="6"/>
  <c r="Q4421" i="6"/>
  <c r="R4565" i="6"/>
  <c r="Q4565" i="6"/>
  <c r="R4709" i="6"/>
  <c r="Q4709" i="6"/>
  <c r="R4853" i="6"/>
  <c r="Q4853" i="6"/>
  <c r="R4997" i="6"/>
  <c r="Q4997" i="6"/>
  <c r="R5141" i="6"/>
  <c r="Q5141" i="6"/>
  <c r="R5469" i="6"/>
  <c r="Q5469" i="6"/>
  <c r="R4486" i="6"/>
  <c r="Q4486" i="6"/>
  <c r="R4630" i="6"/>
  <c r="Q4630" i="6"/>
  <c r="R4774" i="6"/>
  <c r="Q4774" i="6"/>
  <c r="R4918" i="6"/>
  <c r="Q4918" i="6"/>
  <c r="R5062" i="6"/>
  <c r="Q5062" i="6"/>
  <c r="R5209" i="6"/>
  <c r="Q5209" i="6"/>
  <c r="R4371" i="6"/>
  <c r="Q4371" i="6"/>
  <c r="R4515" i="6"/>
  <c r="Q4515" i="6"/>
  <c r="R4659" i="6"/>
  <c r="Q4659" i="6"/>
  <c r="R4803" i="6"/>
  <c r="Q4803" i="6"/>
  <c r="R4947" i="6"/>
  <c r="Q4947" i="6"/>
  <c r="R5091" i="6"/>
  <c r="Q5091" i="6"/>
  <c r="R5292" i="6"/>
  <c r="Q5292" i="6"/>
  <c r="R4388" i="6"/>
  <c r="Q4388" i="6"/>
  <c r="R4532" i="6"/>
  <c r="Q4532" i="6"/>
  <c r="R4676" i="6"/>
  <c r="Q4676" i="6"/>
  <c r="R4820" i="6"/>
  <c r="Q4820" i="6"/>
  <c r="R4964" i="6"/>
  <c r="Q4964" i="6"/>
  <c r="R5108" i="6"/>
  <c r="Q5108" i="6"/>
  <c r="R5399" i="6"/>
  <c r="Q5399" i="6"/>
  <c r="R4441" i="6"/>
  <c r="Q4441" i="6"/>
  <c r="R4585" i="6"/>
  <c r="Q4585" i="6"/>
  <c r="R4729" i="6"/>
  <c r="Q4729" i="6"/>
  <c r="R4873" i="6"/>
  <c r="Q4873" i="6"/>
  <c r="R5017" i="6"/>
  <c r="Q5017" i="6"/>
  <c r="R5161" i="6"/>
  <c r="Q5161" i="6"/>
  <c r="R6487" i="6"/>
  <c r="Q6487" i="6"/>
  <c r="R4458" i="6"/>
  <c r="Q4458" i="6"/>
  <c r="R4602" i="6"/>
  <c r="Q4602" i="6"/>
  <c r="R4746" i="6"/>
  <c r="Q4746" i="6"/>
  <c r="R4890" i="6"/>
  <c r="Q4890" i="6"/>
  <c r="R5034" i="6"/>
  <c r="Q5034" i="6"/>
  <c r="R5178" i="6"/>
  <c r="Q5178" i="6"/>
  <c r="R4379" i="6"/>
  <c r="Q4379" i="6"/>
  <c r="R4523" i="6"/>
  <c r="Q4523" i="6"/>
  <c r="R4667" i="6"/>
  <c r="Q4667" i="6"/>
  <c r="R4811" i="6"/>
  <c r="Q4811" i="6"/>
  <c r="R4955" i="6"/>
  <c r="Q4955" i="6"/>
  <c r="R5099" i="6"/>
  <c r="Q5099" i="6"/>
  <c r="R5243" i="6"/>
  <c r="Q5243" i="6"/>
  <c r="Q4468" i="6"/>
  <c r="R4468" i="6"/>
  <c r="Q4612" i="6"/>
  <c r="R4612" i="6"/>
  <c r="Q4756" i="6"/>
  <c r="R4756" i="6"/>
  <c r="Q4900" i="6"/>
  <c r="R4900" i="6"/>
  <c r="Q5044" i="6"/>
  <c r="R5044" i="6"/>
  <c r="Q5188" i="6"/>
  <c r="R5188" i="6"/>
  <c r="R5423" i="6"/>
  <c r="Q5423" i="6"/>
  <c r="Q4413" i="6"/>
  <c r="R4413" i="6"/>
  <c r="Q4557" i="6"/>
  <c r="R4557" i="6"/>
  <c r="Q4701" i="6"/>
  <c r="R4701" i="6"/>
  <c r="Q4845" i="6"/>
  <c r="R4845" i="6"/>
  <c r="Q4989" i="6"/>
  <c r="R4989" i="6"/>
  <c r="R5133" i="6"/>
  <c r="Q5133" i="6"/>
  <c r="R5445" i="6"/>
  <c r="Q5445" i="6"/>
  <c r="R4418" i="6"/>
  <c r="Q4418" i="6"/>
  <c r="R4562" i="6"/>
  <c r="Q4562" i="6"/>
  <c r="R4706" i="6"/>
  <c r="Q4706" i="6"/>
  <c r="R4850" i="6"/>
  <c r="Q4850" i="6"/>
  <c r="R4994" i="6"/>
  <c r="Q4994" i="6"/>
  <c r="R5138" i="6"/>
  <c r="Q5138" i="6"/>
  <c r="R5318" i="6"/>
  <c r="Q5318" i="6"/>
  <c r="R5462" i="6"/>
  <c r="Q5462" i="6"/>
  <c r="R5275" i="6"/>
  <c r="Q5275" i="6"/>
  <c r="R5419" i="6"/>
  <c r="Q5419" i="6"/>
  <c r="R5563" i="6"/>
  <c r="Q5563" i="6"/>
  <c r="R5963" i="6"/>
  <c r="Q5963" i="6"/>
  <c r="R5460" i="6"/>
  <c r="Q5460" i="6"/>
  <c r="R5704" i="6"/>
  <c r="Q5704" i="6"/>
  <c r="R5297" i="6"/>
  <c r="Q5297" i="6"/>
  <c r="R5441" i="6"/>
  <c r="Q5441" i="6"/>
  <c r="R6141" i="6"/>
  <c r="Q6141" i="6"/>
  <c r="R5278" i="6"/>
  <c r="Q5278" i="6"/>
  <c r="R5422" i="6"/>
  <c r="Q5422" i="6"/>
  <c r="R5283" i="6"/>
  <c r="Q5283" i="6"/>
  <c r="R5427" i="6"/>
  <c r="Q5427" i="6"/>
  <c r="R5591" i="6"/>
  <c r="Q5591" i="6"/>
  <c r="R6023" i="6"/>
  <c r="Q6023" i="6"/>
  <c r="Q5276" i="6"/>
  <c r="R5276" i="6"/>
  <c r="Q5420" i="6"/>
  <c r="R5420" i="6"/>
  <c r="R5584" i="6"/>
  <c r="Q5584" i="6"/>
  <c r="R6016" i="6"/>
  <c r="Q6016" i="6"/>
  <c r="R5353" i="6"/>
  <c r="Q5353" i="6"/>
  <c r="R5497" i="6"/>
  <c r="Q5497" i="6"/>
  <c r="Q5274" i="6"/>
  <c r="R5274" i="6"/>
  <c r="Q5418" i="6"/>
  <c r="R5418" i="6"/>
  <c r="Q5562" i="6"/>
  <c r="R5562" i="6"/>
  <c r="R6465" i="6"/>
  <c r="Q6465" i="6"/>
  <c r="R5344" i="6"/>
  <c r="Q5344" i="6"/>
  <c r="R5488" i="6"/>
  <c r="Q5488" i="6"/>
  <c r="R5752" i="6"/>
  <c r="Q5752" i="6"/>
  <c r="R5625" i="6"/>
  <c r="Q5625" i="6"/>
  <c r="R5769" i="6"/>
  <c r="Q5769" i="6"/>
  <c r="R5913" i="6"/>
  <c r="Q5913" i="6"/>
  <c r="R6708" i="6"/>
  <c r="Q6708" i="6"/>
  <c r="R5690" i="6"/>
  <c r="Q5690" i="6"/>
  <c r="R5834" i="6"/>
  <c r="Q5834" i="6"/>
  <c r="R5978" i="6"/>
  <c r="Q5978" i="6"/>
  <c r="R5659" i="6"/>
  <c r="Q5659" i="6"/>
  <c r="R5803" i="6"/>
  <c r="Q5803" i="6"/>
  <c r="R5947" i="6"/>
  <c r="Q5947" i="6"/>
  <c r="R6201" i="6"/>
  <c r="Q6201" i="6"/>
  <c r="R5604" i="6"/>
  <c r="Q5604" i="6"/>
  <c r="R5748" i="6"/>
  <c r="Q5748" i="6"/>
  <c r="R5892" i="6"/>
  <c r="Q5892" i="6"/>
  <c r="R6043" i="6"/>
  <c r="Q6043" i="6"/>
  <c r="R6475" i="6"/>
  <c r="Q6475" i="6"/>
  <c r="R5693" i="6"/>
  <c r="Q5693" i="6"/>
  <c r="R5837" i="6"/>
  <c r="Q5837" i="6"/>
  <c r="R5981" i="6"/>
  <c r="Q5981" i="6"/>
  <c r="R5614" i="6"/>
  <c r="Q5614" i="6"/>
  <c r="R5758" i="6"/>
  <c r="Q5758" i="6"/>
  <c r="R5902" i="6"/>
  <c r="Q5902" i="6"/>
  <c r="R5583" i="6"/>
  <c r="Q5583" i="6"/>
  <c r="R5727" i="6"/>
  <c r="Q5727" i="6"/>
  <c r="R5871" i="6"/>
  <c r="Q5871" i="6"/>
  <c r="R6015" i="6"/>
  <c r="Q6015" i="6"/>
  <c r="R6441" i="6"/>
  <c r="Q6441" i="6"/>
  <c r="Q5684" i="6"/>
  <c r="R5684" i="6"/>
  <c r="Q5828" i="6"/>
  <c r="R5828" i="6"/>
  <c r="Q5972" i="6"/>
  <c r="R5972" i="6"/>
  <c r="R6283" i="6"/>
  <c r="Q6283" i="6"/>
  <c r="R5629" i="6"/>
  <c r="Q5629" i="6"/>
  <c r="R5773" i="6"/>
  <c r="Q5773" i="6"/>
  <c r="R5917" i="6"/>
  <c r="Q5917" i="6"/>
  <c r="R6780" i="6"/>
  <c r="Q6780" i="6"/>
  <c r="R5694" i="6"/>
  <c r="Q5694" i="6"/>
  <c r="R5838" i="6"/>
  <c r="Q5838" i="6"/>
  <c r="R5982" i="6"/>
  <c r="Q5982" i="6"/>
  <c r="R6122" i="6"/>
  <c r="Q6122" i="6"/>
  <c r="R6266" i="6"/>
  <c r="Q6266" i="6"/>
  <c r="R6410" i="6"/>
  <c r="Q6410" i="6"/>
  <c r="R6072" i="6"/>
  <c r="Q6072" i="6"/>
  <c r="R6216" i="6"/>
  <c r="Q6216" i="6"/>
  <c r="R6360" i="6"/>
  <c r="Q6360" i="6"/>
  <c r="R6504" i="6"/>
  <c r="Q6504" i="6"/>
  <c r="R6883" i="6"/>
  <c r="Q6883" i="6"/>
  <c r="R6149" i="6"/>
  <c r="Q6149" i="6"/>
  <c r="R6293" i="6"/>
  <c r="Q6293" i="6"/>
  <c r="R6437" i="6"/>
  <c r="Q6437" i="6"/>
  <c r="R6696" i="6"/>
  <c r="Q6696" i="6"/>
  <c r="R6106" i="6"/>
  <c r="Q6106" i="6"/>
  <c r="R6250" i="6"/>
  <c r="Q6250" i="6"/>
  <c r="R6394" i="6"/>
  <c r="Q6394" i="6"/>
  <c r="R6039" i="6"/>
  <c r="Q6039" i="6"/>
  <c r="R6183" i="6"/>
  <c r="Q6183" i="6"/>
  <c r="R6327" i="6"/>
  <c r="Q6327" i="6"/>
  <c r="R6471" i="6"/>
  <c r="Q6471" i="6"/>
  <c r="R6128" i="6"/>
  <c r="Q6128" i="6"/>
  <c r="R6272" i="6"/>
  <c r="Q6272" i="6"/>
  <c r="R6416" i="6"/>
  <c r="Q6416" i="6"/>
  <c r="R6655" i="6"/>
  <c r="Q6655" i="6"/>
  <c r="R6061" i="6"/>
  <c r="Q6061" i="6"/>
  <c r="R6205" i="6"/>
  <c r="Q6205" i="6"/>
  <c r="R6349" i="6"/>
  <c r="Q6349" i="6"/>
  <c r="R6493" i="6"/>
  <c r="Q6493" i="6"/>
  <c r="R6864" i="6"/>
  <c r="Q6864" i="6"/>
  <c r="Q6138" i="6"/>
  <c r="R6138" i="6"/>
  <c r="Q6282" i="6"/>
  <c r="R6282" i="6"/>
  <c r="Q6426" i="6"/>
  <c r="R6426" i="6"/>
  <c r="R6047" i="6"/>
  <c r="Q6047" i="6"/>
  <c r="R6191" i="6"/>
  <c r="Q6191" i="6"/>
  <c r="R6335" i="6"/>
  <c r="Q6335" i="6"/>
  <c r="R6479" i="6"/>
  <c r="Q6479" i="6"/>
  <c r="Q6148" i="6"/>
  <c r="R6148" i="6"/>
  <c r="Q6292" i="6"/>
  <c r="R6292" i="6"/>
  <c r="Q6436" i="6"/>
  <c r="R6436" i="6"/>
  <c r="R6715" i="6"/>
  <c r="Q6715" i="6"/>
  <c r="R6581" i="6"/>
  <c r="Q6581" i="6"/>
  <c r="R6725" i="6"/>
  <c r="Q6725" i="6"/>
  <c r="R6869" i="6"/>
  <c r="Q6869" i="6"/>
  <c r="R6598" i="6"/>
  <c r="Q6598" i="6"/>
  <c r="R6742" i="6"/>
  <c r="Q6742" i="6"/>
  <c r="R6886" i="6"/>
  <c r="Q6886" i="6"/>
  <c r="R7116" i="6"/>
  <c r="Q7116" i="6"/>
  <c r="R6627" i="6"/>
  <c r="Q6627" i="6"/>
  <c r="R6771" i="6"/>
  <c r="Q6771" i="6"/>
  <c r="R7037" i="6"/>
  <c r="Q7037" i="6"/>
  <c r="R6596" i="6"/>
  <c r="Q6596" i="6"/>
  <c r="R6740" i="6"/>
  <c r="Q6740" i="6"/>
  <c r="R6884" i="6"/>
  <c r="Q6884" i="6"/>
  <c r="R6589" i="6"/>
  <c r="Q6589" i="6"/>
  <c r="R6733" i="6"/>
  <c r="Q6733" i="6"/>
  <c r="R6877" i="6"/>
  <c r="Q6877" i="6"/>
  <c r="R6582" i="6"/>
  <c r="Q6582" i="6"/>
  <c r="R6726" i="6"/>
  <c r="Q6726" i="6"/>
  <c r="R6870" i="6"/>
  <c r="Q6870" i="6"/>
  <c r="R6539" i="6"/>
  <c r="Q6539" i="6"/>
  <c r="R6683" i="6"/>
  <c r="Q6683" i="6"/>
  <c r="R6827" i="6"/>
  <c r="Q6827" i="6"/>
  <c r="R7205" i="6"/>
  <c r="Q7205" i="6"/>
  <c r="Q6640" i="6"/>
  <c r="R6640" i="6"/>
  <c r="Q6784" i="6"/>
  <c r="R6784" i="6"/>
  <c r="R6513" i="6"/>
  <c r="Q6513" i="6"/>
  <c r="Q6657" i="6"/>
  <c r="R6657" i="6"/>
  <c r="Q6801" i="6"/>
  <c r="R6801" i="6"/>
  <c r="R6542" i="6"/>
  <c r="Q6542" i="6"/>
  <c r="R6686" i="6"/>
  <c r="Q6686" i="6"/>
  <c r="R6830" i="6"/>
  <c r="Q6830" i="6"/>
  <c r="Q6981" i="6"/>
  <c r="R6981" i="6"/>
  <c r="R6934" i="6"/>
  <c r="Q6934" i="6"/>
  <c r="R7078" i="6"/>
  <c r="Q7078" i="6"/>
  <c r="R7222" i="6"/>
  <c r="Q7222" i="6"/>
  <c r="R7809" i="6"/>
  <c r="Q7809" i="6"/>
  <c r="R6999" i="6"/>
  <c r="Q6999" i="6"/>
  <c r="R7143" i="6"/>
  <c r="Q7143" i="6"/>
  <c r="R6920" i="6"/>
  <c r="Q6920" i="6"/>
  <c r="R7064" i="6"/>
  <c r="Q7064" i="6"/>
  <c r="R7208" i="6"/>
  <c r="Q7208" i="6"/>
  <c r="R7021" i="6"/>
  <c r="Q7021" i="6"/>
  <c r="R7165" i="6"/>
  <c r="Q7165" i="6"/>
  <c r="R7493" i="6"/>
  <c r="Q7493" i="6"/>
  <c r="Q6966" i="6"/>
  <c r="R6966" i="6"/>
  <c r="R7110" i="6"/>
  <c r="Q7110" i="6"/>
  <c r="R7306" i="6"/>
  <c r="Q7306" i="6"/>
  <c r="R7960" i="6"/>
  <c r="Q7960" i="6"/>
  <c r="R7019" i="6"/>
  <c r="Q7019" i="6"/>
  <c r="R7163" i="6"/>
  <c r="Q7163" i="6"/>
  <c r="R6916" i="6"/>
  <c r="Q6916" i="6"/>
  <c r="R7060" i="6"/>
  <c r="Q7060" i="6"/>
  <c r="R7204" i="6"/>
  <c r="Q7204" i="6"/>
  <c r="Q7053" i="6"/>
  <c r="R7053" i="6"/>
  <c r="Q7197" i="6"/>
  <c r="R7197" i="6"/>
  <c r="R7445" i="6"/>
  <c r="Q7445" i="6"/>
  <c r="R6962" i="6"/>
  <c r="Q6962" i="6"/>
  <c r="Q7106" i="6"/>
  <c r="R7106" i="6"/>
  <c r="R7259" i="6"/>
  <c r="Q7259" i="6"/>
  <c r="R7618" i="6"/>
  <c r="Q7618" i="6"/>
  <c r="R6991" i="6"/>
  <c r="Q6991" i="6"/>
  <c r="R7135" i="6"/>
  <c r="Q7135" i="6"/>
  <c r="Q7649" i="6"/>
  <c r="R7649" i="6"/>
  <c r="R7383" i="6"/>
  <c r="Q7383" i="6"/>
  <c r="R7527" i="6"/>
  <c r="Q7527" i="6"/>
  <c r="R7684" i="6"/>
  <c r="Q7684" i="6"/>
  <c r="R7316" i="6"/>
  <c r="Q7316" i="6"/>
  <c r="R7460" i="6"/>
  <c r="Q7460" i="6"/>
  <c r="R7604" i="6"/>
  <c r="Q7604" i="6"/>
  <c r="R7309" i="6"/>
  <c r="Q7309" i="6"/>
  <c r="R7453" i="6"/>
  <c r="Q7453" i="6"/>
  <c r="R7597" i="6"/>
  <c r="Q7597" i="6"/>
  <c r="R7278" i="6"/>
  <c r="Q7278" i="6"/>
  <c r="R7422" i="6"/>
  <c r="Q7422" i="6"/>
  <c r="R7566" i="6"/>
  <c r="Q7566" i="6"/>
  <c r="R7905" i="6"/>
  <c r="Q7905" i="6"/>
  <c r="R7415" i="6"/>
  <c r="Q7415" i="6"/>
  <c r="R7559" i="6"/>
  <c r="Q7559" i="6"/>
  <c r="R8108" i="6"/>
  <c r="Q8108" i="6"/>
  <c r="R7348" i="6"/>
  <c r="Q7348" i="6"/>
  <c r="R7492" i="6"/>
  <c r="Q7492" i="6"/>
  <c r="R7636" i="6"/>
  <c r="Q7636" i="6"/>
  <c r="R7365" i="6"/>
  <c r="Q7365" i="6"/>
  <c r="R7509" i="6"/>
  <c r="Q7509" i="6"/>
  <c r="R7651" i="6"/>
  <c r="Q7651" i="6"/>
  <c r="Q7298" i="6"/>
  <c r="R7298" i="6"/>
  <c r="Q7442" i="6"/>
  <c r="R7442" i="6"/>
  <c r="Q7586" i="6"/>
  <c r="R7586" i="6"/>
  <c r="R7893" i="6"/>
  <c r="Q7893" i="6"/>
  <c r="R7363" i="6"/>
  <c r="Q7363" i="6"/>
  <c r="R7507" i="6"/>
  <c r="Q7507" i="6"/>
  <c r="R7655" i="6"/>
  <c r="Q7655" i="6"/>
  <c r="R8252" i="6"/>
  <c r="Q8252" i="6"/>
  <c r="R7380" i="6"/>
  <c r="Q7380" i="6"/>
  <c r="R7524" i="6"/>
  <c r="Q7524" i="6"/>
  <c r="R7744" i="6"/>
  <c r="Q7744" i="6"/>
  <c r="R7766" i="6"/>
  <c r="Q7766" i="6"/>
  <c r="R7910" i="6"/>
  <c r="Q7910" i="6"/>
  <c r="R7723" i="6"/>
  <c r="Q7723" i="6"/>
  <c r="R7867" i="6"/>
  <c r="Q7867" i="6"/>
  <c r="R8067" i="6"/>
  <c r="Q8067" i="6"/>
  <c r="R7716" i="6"/>
  <c r="Q7716" i="6"/>
  <c r="R7860" i="6"/>
  <c r="Q7860" i="6"/>
  <c r="R7997" i="6"/>
  <c r="Q7997" i="6"/>
  <c r="R8420" i="6"/>
  <c r="Q8420" i="6"/>
  <c r="R7817" i="6"/>
  <c r="Q7817" i="6"/>
  <c r="R7961" i="6"/>
  <c r="Q7961" i="6"/>
  <c r="R7750" i="6"/>
  <c r="Q7750" i="6"/>
  <c r="R7894" i="6"/>
  <c r="Q7894" i="6"/>
  <c r="R7671" i="6"/>
  <c r="Q7671" i="6"/>
  <c r="R7815" i="6"/>
  <c r="Q7815" i="6"/>
  <c r="R7959" i="6"/>
  <c r="Q7959" i="6"/>
  <c r="R8307" i="6"/>
  <c r="Q8307" i="6"/>
  <c r="Q7760" i="6"/>
  <c r="R7760" i="6"/>
  <c r="R7904" i="6"/>
  <c r="Q7904" i="6"/>
  <c r="R8156" i="6"/>
  <c r="Q8156" i="6"/>
  <c r="R7693" i="6"/>
  <c r="Q7693" i="6"/>
  <c r="Q7837" i="6"/>
  <c r="R7837" i="6"/>
  <c r="Q7981" i="6"/>
  <c r="R7981" i="6"/>
  <c r="R7770" i="6"/>
  <c r="Q7770" i="6"/>
  <c r="R7914" i="6"/>
  <c r="Q7914" i="6"/>
  <c r="R7823" i="6"/>
  <c r="Q7823" i="6"/>
  <c r="R7967" i="6"/>
  <c r="Q7967" i="6"/>
  <c r="R8331" i="6"/>
  <c r="Q8331" i="6"/>
  <c r="R8101" i="6"/>
  <c r="Q8101" i="6"/>
  <c r="R8245" i="6"/>
  <c r="Q8245" i="6"/>
  <c r="R8389" i="6"/>
  <c r="Q8389" i="6"/>
  <c r="R8082" i="6"/>
  <c r="Q8082" i="6"/>
  <c r="R8226" i="6"/>
  <c r="Q8226" i="6"/>
  <c r="R8370" i="6"/>
  <c r="Q8370" i="6"/>
  <c r="R8015" i="6"/>
  <c r="Q8015" i="6"/>
  <c r="R8159" i="6"/>
  <c r="Q8159" i="6"/>
  <c r="R8303" i="6"/>
  <c r="Q8303" i="6"/>
  <c r="R8445" i="6"/>
  <c r="Q8445" i="6"/>
  <c r="R8080" i="6"/>
  <c r="Q8080" i="6"/>
  <c r="R8224" i="6"/>
  <c r="Q8224" i="6"/>
  <c r="R8368" i="6"/>
  <c r="Q8368" i="6"/>
  <c r="R8061" i="6"/>
  <c r="Q8061" i="6"/>
  <c r="R8205" i="6"/>
  <c r="Q8205" i="6"/>
  <c r="R8349" i="6"/>
  <c r="Q8349" i="6"/>
  <c r="R8054" i="6"/>
  <c r="Q8054" i="6"/>
  <c r="R8198" i="6"/>
  <c r="Q8198" i="6"/>
  <c r="R8342" i="6"/>
  <c r="Q8342" i="6"/>
  <c r="R8579" i="6"/>
  <c r="Q8579" i="6"/>
  <c r="R8107" i="6"/>
  <c r="Q8107" i="6"/>
  <c r="R8251" i="6"/>
  <c r="Q8251" i="6"/>
  <c r="R8395" i="6"/>
  <c r="Q8395" i="6"/>
  <c r="Q8004" i="6"/>
  <c r="R8004" i="6"/>
  <c r="Q8148" i="6"/>
  <c r="R8148" i="6"/>
  <c r="Q8292" i="6"/>
  <c r="R8292" i="6"/>
  <c r="Q8436" i="6"/>
  <c r="R8436" i="6"/>
  <c r="R8117" i="6"/>
  <c r="Q8117" i="6"/>
  <c r="R8261" i="6"/>
  <c r="Q8261" i="6"/>
  <c r="R8405" i="6"/>
  <c r="Q8405" i="6"/>
  <c r="R8098" i="6"/>
  <c r="Q8098" i="6"/>
  <c r="R8242" i="6"/>
  <c r="Q8242" i="6"/>
  <c r="R8386" i="6"/>
  <c r="Q8386" i="6"/>
  <c r="R8493" i="6"/>
  <c r="Q8493" i="6"/>
  <c r="R8659" i="6"/>
  <c r="Q8659" i="6"/>
  <c r="R8510" i="6"/>
  <c r="Q8510" i="6"/>
  <c r="R8717" i="6"/>
  <c r="Q8717" i="6"/>
  <c r="R8539" i="6"/>
  <c r="Q8539" i="6"/>
  <c r="R8520" i="6"/>
  <c r="Q8520" i="6"/>
  <c r="R8477" i="6"/>
  <c r="Q8477" i="6"/>
  <c r="R8621" i="6"/>
  <c r="Q8621" i="6"/>
  <c r="R8506" i="6"/>
  <c r="Q8506" i="6"/>
  <c r="R8705" i="6"/>
  <c r="Q8705" i="6"/>
  <c r="R8535" i="6"/>
  <c r="Q8535" i="6"/>
  <c r="Q8480" i="6"/>
  <c r="R8480" i="6"/>
  <c r="R8449" i="6"/>
  <c r="Q8449" i="6"/>
  <c r="R8593" i="6"/>
  <c r="Q8593" i="6"/>
  <c r="R8490" i="6"/>
  <c r="Q8490" i="6"/>
  <c r="R8636" i="6"/>
  <c r="Q8636" i="6"/>
  <c r="R8676" i="6"/>
  <c r="Q8676" i="6"/>
  <c r="R8820" i="6"/>
  <c r="Q8820" i="6"/>
  <c r="R8674" i="6"/>
  <c r="Q8674" i="6"/>
  <c r="R8818" i="6"/>
  <c r="Q8818" i="6"/>
  <c r="R8715" i="6"/>
  <c r="Q8715" i="6"/>
  <c r="R8895" i="6"/>
  <c r="Q8895" i="6"/>
  <c r="R8756" i="6"/>
  <c r="Q8756" i="6"/>
  <c r="R8629" i="6"/>
  <c r="Q8629" i="6"/>
  <c r="R8773" i="6"/>
  <c r="Q8773" i="6"/>
  <c r="R8634" i="6"/>
  <c r="Q8634" i="6"/>
  <c r="R8778" i="6"/>
  <c r="Q8778" i="6"/>
  <c r="R8639" i="6"/>
  <c r="Q8639" i="6"/>
  <c r="R8783" i="6"/>
  <c r="Q8783" i="6"/>
  <c r="Q8704" i="6"/>
  <c r="R8704" i="6"/>
  <c r="R8846" i="6"/>
  <c r="Q8846" i="6"/>
  <c r="R8709" i="6"/>
  <c r="Q8709" i="6"/>
  <c r="Q8881" i="6"/>
  <c r="R8881" i="6"/>
  <c r="Q8738" i="6"/>
  <c r="R8738" i="6"/>
  <c r="R8871" i="6"/>
  <c r="Q8871" i="6"/>
  <c r="R8912" i="6"/>
  <c r="Q8912" i="6"/>
  <c r="Q9339" i="6"/>
  <c r="R9339" i="6"/>
  <c r="R8983" i="6"/>
  <c r="Q8983" i="6"/>
  <c r="R8937" i="6"/>
  <c r="Q8937" i="6"/>
  <c r="R9314" i="6"/>
  <c r="Q9314" i="6"/>
  <c r="R8986" i="6"/>
  <c r="Q8986" i="6"/>
  <c r="R8901" i="6"/>
  <c r="Q8901" i="6"/>
  <c r="R9077" i="6"/>
  <c r="Q9077" i="6"/>
  <c r="R8894" i="6"/>
  <c r="Q8894" i="6"/>
  <c r="Q9288" i="6"/>
  <c r="R9288" i="6"/>
  <c r="R8961" i="6"/>
  <c r="Q8961" i="6"/>
  <c r="Q8844" i="6"/>
  <c r="R8844" i="6"/>
  <c r="R8974" i="6"/>
  <c r="Q8974" i="6"/>
  <c r="R8885" i="6"/>
  <c r="Q8885" i="6"/>
  <c r="Q9039" i="6"/>
  <c r="R9039" i="6"/>
  <c r="Q8914" i="6"/>
  <c r="R8914" i="6"/>
  <c r="R9099" i="6"/>
  <c r="Q9099" i="6"/>
  <c r="R9187" i="6"/>
  <c r="Q9187" i="6"/>
  <c r="R9097" i="6"/>
  <c r="Q9097" i="6"/>
  <c r="R9153" i="6"/>
  <c r="Q9153" i="6"/>
  <c r="R9034" i="6"/>
  <c r="Q9034" i="6"/>
  <c r="R9315" i="6"/>
  <c r="Q9315" i="6"/>
  <c r="R9122" i="6"/>
  <c r="Q9122" i="6"/>
  <c r="R9476" i="6"/>
  <c r="Q9476" i="6"/>
  <c r="Q9216" i="6"/>
  <c r="R9216" i="6"/>
  <c r="Q9497" i="6"/>
  <c r="R9497" i="6"/>
  <c r="Q9158" i="6"/>
  <c r="R9158" i="6"/>
  <c r="R9058" i="6"/>
  <c r="Q9058" i="6"/>
  <c r="Q9291" i="6"/>
  <c r="R9291" i="6"/>
  <c r="Q9177" i="6"/>
  <c r="R9177" i="6"/>
  <c r="R9342" i="6"/>
  <c r="Q9342" i="6"/>
  <c r="Q9292" i="6"/>
  <c r="R9292" i="6"/>
  <c r="Q9113" i="6"/>
  <c r="R9113" i="6"/>
  <c r="Q9309" i="6"/>
  <c r="R9309" i="6"/>
  <c r="R9149" i="6"/>
  <c r="Q9149" i="6"/>
  <c r="Q9413" i="6"/>
  <c r="R9413" i="6"/>
  <c r="Q9378" i="6"/>
  <c r="R9378" i="6"/>
  <c r="R9218" i="6"/>
  <c r="Q9218" i="6"/>
  <c r="Q9432" i="6"/>
  <c r="R9432" i="6"/>
  <c r="Q9300" i="6"/>
  <c r="R9300" i="6"/>
  <c r="R8941" i="6"/>
  <c r="Q8941" i="6"/>
  <c r="R9078" i="6"/>
  <c r="Q9078" i="6"/>
  <c r="Q9186" i="6"/>
  <c r="R9186" i="6"/>
  <c r="R9371" i="6"/>
  <c r="Q9371" i="6"/>
  <c r="R9362" i="6"/>
  <c r="Q9362" i="6"/>
  <c r="Q9505" i="6"/>
  <c r="R9505" i="6"/>
  <c r="R9289" i="6"/>
  <c r="Q9289" i="6"/>
  <c r="R9397" i="6"/>
  <c r="Q9397" i="6"/>
  <c r="R9496" i="6"/>
  <c r="Q9496" i="6"/>
  <c r="R9202" i="6"/>
  <c r="Q9202" i="6"/>
  <c r="R9346" i="6"/>
  <c r="Q9346" i="6"/>
  <c r="Q9488" i="6"/>
  <c r="R9488" i="6"/>
  <c r="R555" i="6"/>
  <c r="Q555" i="6"/>
  <c r="R1305" i="6"/>
  <c r="Q1305" i="6"/>
  <c r="R55" i="6"/>
  <c r="Q55" i="6"/>
  <c r="R522" i="6"/>
  <c r="Q522" i="6"/>
  <c r="R492" i="6"/>
  <c r="Q492" i="6"/>
  <c r="R43" i="6"/>
  <c r="Q43" i="6"/>
  <c r="Q93" i="6"/>
  <c r="R93" i="6"/>
  <c r="R177" i="6"/>
  <c r="Q177" i="6"/>
  <c r="R731" i="6"/>
  <c r="Q731" i="6"/>
  <c r="Q639" i="6"/>
  <c r="R639" i="6"/>
  <c r="Q495" i="6"/>
  <c r="R495" i="6"/>
  <c r="R422" i="6"/>
  <c r="Q422" i="6"/>
  <c r="R350" i="6"/>
  <c r="Q350" i="6"/>
  <c r="R278" i="6"/>
  <c r="Q278" i="6"/>
  <c r="R206" i="6"/>
  <c r="Q206" i="6"/>
  <c r="R134" i="6"/>
  <c r="Q134" i="6"/>
  <c r="R62" i="6"/>
  <c r="Q62" i="6"/>
  <c r="R2085" i="6"/>
  <c r="Q2085" i="6"/>
  <c r="H261" i="7" l="1"/>
  <c r="H563" i="7"/>
  <c r="H392" i="7"/>
  <c r="H424" i="7"/>
  <c r="H300" i="7"/>
  <c r="H308" i="7"/>
  <c r="H461" i="7"/>
  <c r="H55" i="7"/>
  <c r="H108" i="7"/>
  <c r="H503" i="7"/>
  <c r="H329" i="7"/>
  <c r="H199" i="7"/>
  <c r="H423" i="7"/>
  <c r="H33" i="7"/>
  <c r="H258" i="7"/>
  <c r="H552" i="7"/>
  <c r="H111" i="7"/>
  <c r="H637" i="7"/>
  <c r="H52" i="7"/>
  <c r="H342" i="7"/>
  <c r="H502" i="7"/>
  <c r="H131" i="7"/>
  <c r="H404" i="7"/>
  <c r="H486" i="7"/>
  <c r="H262" i="7"/>
  <c r="H68" i="7"/>
  <c r="H473" i="7"/>
  <c r="H367" i="7"/>
  <c r="H433" i="7"/>
  <c r="H63" i="7"/>
  <c r="H609" i="7"/>
  <c r="H510" i="7"/>
  <c r="H161" i="7"/>
  <c r="H479" i="7"/>
  <c r="H595" i="7"/>
  <c r="H178" i="7"/>
  <c r="H87" i="7"/>
  <c r="H58" i="7"/>
  <c r="H221" i="7"/>
  <c r="H436" i="7"/>
  <c r="H546" i="7"/>
  <c r="H339" i="7"/>
  <c r="H78" i="7"/>
  <c r="H597" i="7"/>
  <c r="H544" i="7"/>
  <c r="H386" i="7"/>
  <c r="H538" i="7"/>
  <c r="H476" i="7"/>
  <c r="H155" i="7"/>
  <c r="H580" i="7"/>
  <c r="H247" i="7"/>
  <c r="H570" i="7"/>
  <c r="H407" i="7"/>
  <c r="H237" i="7"/>
  <c r="H498" i="7"/>
  <c r="H357" i="7"/>
  <c r="H422" i="7"/>
  <c r="H86" i="7"/>
  <c r="H449" i="7"/>
  <c r="H581" i="7"/>
  <c r="H521" i="7"/>
  <c r="H509" i="7"/>
  <c r="H625" i="7"/>
  <c r="H291" i="7"/>
  <c r="H4" i="7"/>
  <c r="H415" i="7"/>
  <c r="H491" i="7"/>
  <c r="H66" i="7"/>
  <c r="H345" i="7"/>
  <c r="H452" i="7"/>
  <c r="H558" i="7"/>
  <c r="H567" i="7"/>
  <c r="H485" i="7"/>
  <c r="H372" i="7"/>
  <c r="H173" i="7"/>
  <c r="H446" i="7"/>
  <c r="H463" i="7"/>
  <c r="H292" i="7"/>
  <c r="H527" i="7"/>
  <c r="H554" i="7"/>
  <c r="H495" i="7"/>
  <c r="H474" i="7"/>
  <c r="H324" i="7"/>
  <c r="H277" i="7"/>
  <c r="H299" i="7"/>
  <c r="H442" i="7"/>
  <c r="H333" i="7"/>
  <c r="H95" i="7"/>
  <c r="H628" i="7"/>
  <c r="H289" i="7"/>
  <c r="H232" i="7"/>
  <c r="H96" i="7"/>
  <c r="H638" i="7"/>
  <c r="H273" i="7"/>
  <c r="H167" i="7"/>
  <c r="H338" i="7"/>
  <c r="H152" i="7"/>
  <c r="H403" i="7"/>
  <c r="H268" i="7"/>
  <c r="H388" i="7"/>
  <c r="H355" i="7"/>
  <c r="H176" i="7"/>
  <c r="H512" i="7"/>
  <c r="H416" i="7"/>
  <c r="H599" i="7"/>
  <c r="H94" i="7"/>
  <c r="H365" i="7"/>
  <c r="H209" i="7"/>
  <c r="H356" i="7"/>
  <c r="H115" i="7"/>
  <c r="H629" i="7"/>
  <c r="H506" i="7"/>
  <c r="H177" i="7"/>
  <c r="H72" i="7"/>
  <c r="H515" i="7"/>
  <c r="H253" i="7"/>
  <c r="H411" i="7"/>
  <c r="H128" i="7"/>
  <c r="H255" i="7"/>
  <c r="H170" i="7"/>
  <c r="H267" i="7"/>
  <c r="H248" i="7"/>
  <c r="H587" i="7"/>
  <c r="H275" i="7"/>
  <c r="H561" i="7"/>
  <c r="H216" i="7"/>
  <c r="H135" i="7"/>
  <c r="H484" i="7"/>
  <c r="H120" i="7"/>
  <c r="H130" i="7"/>
  <c r="H226" i="7"/>
  <c r="H555" i="7"/>
  <c r="H45" i="7"/>
  <c r="H24" i="7"/>
  <c r="H348" i="7"/>
  <c r="H437" i="7"/>
  <c r="H426" i="7"/>
  <c r="H51" i="7"/>
  <c r="H109" i="7"/>
  <c r="H23" i="7"/>
  <c r="H194" i="7"/>
  <c r="H483" i="7"/>
  <c r="H260" i="7"/>
  <c r="H245" i="7"/>
  <c r="H76" i="7"/>
  <c r="H19" i="7"/>
  <c r="H22" i="7"/>
  <c r="H349" i="7"/>
  <c r="H74" i="7"/>
  <c r="H622" i="7"/>
  <c r="H514" i="7"/>
  <c r="H371" i="7"/>
  <c r="H40" i="7"/>
  <c r="H271" i="7"/>
  <c r="H157" i="7"/>
  <c r="H383" i="7"/>
  <c r="H169" i="7"/>
  <c r="H282" i="7"/>
  <c r="H562" i="7"/>
  <c r="H620" i="7"/>
  <c r="H100" i="7"/>
  <c r="H530" i="7"/>
  <c r="H354" i="7"/>
  <c r="H297" i="7"/>
  <c r="H598" i="7"/>
  <c r="H207" i="7"/>
  <c r="H540" i="7"/>
  <c r="H557" i="7"/>
  <c r="H487" i="7"/>
  <c r="H616" i="7"/>
  <c r="H17" i="7"/>
  <c r="H472" i="7"/>
  <c r="H591" i="7"/>
  <c r="H320" i="7"/>
  <c r="H467" i="7"/>
  <c r="H507" i="7"/>
  <c r="H314" i="7"/>
  <c r="H469" i="7"/>
  <c r="H363" i="7"/>
  <c r="H205" i="7"/>
  <c r="H430" i="7"/>
  <c r="H582" i="7"/>
  <c r="H98" i="7"/>
  <c r="H151" i="7"/>
  <c r="H617" i="7"/>
  <c r="H125" i="7"/>
  <c r="H516" i="7"/>
  <c r="H493" i="7"/>
  <c r="H305" i="7"/>
  <c r="H235" i="7"/>
  <c r="H278" i="7"/>
  <c r="H369" i="7"/>
  <c r="H32" i="7"/>
  <c r="H310" i="7"/>
  <c r="H340" i="7"/>
  <c r="H604" i="7"/>
  <c r="H306" i="7"/>
  <c r="H559" i="7"/>
  <c r="H330" i="7"/>
  <c r="H551" i="7"/>
  <c r="H593" i="7"/>
  <c r="H59" i="7"/>
  <c r="H529" i="7"/>
  <c r="H611" i="7"/>
  <c r="H249" i="7"/>
  <c r="H201" i="7"/>
  <c r="H143" i="7"/>
  <c r="H405" i="7"/>
  <c r="H602" i="7"/>
  <c r="H619" i="7"/>
  <c r="H263" i="7"/>
  <c r="H408" i="7"/>
  <c r="H37" i="7"/>
  <c r="H243" i="7"/>
  <c r="H85" i="7"/>
  <c r="H156" i="7"/>
  <c r="H610" i="7"/>
  <c r="H50" i="7"/>
  <c r="H154" i="7"/>
  <c r="H378" i="7"/>
  <c r="H360" i="7"/>
  <c r="H179" i="7"/>
  <c r="H188" i="7"/>
  <c r="H136" i="7"/>
  <c r="H144" i="7"/>
  <c r="H387" i="7"/>
  <c r="H413" i="7"/>
  <c r="H53" i="7"/>
  <c r="H5" i="7"/>
  <c r="H285" i="7"/>
  <c r="H172" i="7"/>
  <c r="H534" i="7"/>
  <c r="H420" i="7"/>
  <c r="H196" i="7"/>
  <c r="H184" i="7"/>
  <c r="H497" i="7"/>
  <c r="H517" i="7"/>
  <c r="H435" i="7"/>
  <c r="H43" i="7"/>
  <c r="H399" i="7"/>
  <c r="H142" i="7"/>
  <c r="H548" i="7"/>
  <c r="H393" i="7"/>
  <c r="H77" i="7"/>
  <c r="H316" i="7"/>
  <c r="H103" i="7"/>
  <c r="H470" i="7"/>
  <c r="H200" i="7"/>
  <c r="H326" i="7"/>
  <c r="H592" i="7"/>
  <c r="H603" i="7"/>
  <c r="H384" i="7"/>
  <c r="H141" i="7"/>
  <c r="H377" i="7"/>
  <c r="H21" i="7"/>
  <c r="H65" i="7"/>
  <c r="H466" i="7"/>
  <c r="H244" i="7"/>
  <c r="H632" i="7"/>
  <c r="H505" i="7"/>
  <c r="H145" i="7"/>
  <c r="H589" i="7"/>
  <c r="H553" i="7"/>
  <c r="H352" i="7"/>
  <c r="H550" i="7"/>
  <c r="H193" i="7"/>
  <c r="H210" i="7"/>
  <c r="H239" i="7"/>
  <c r="H471" i="7"/>
  <c r="H382" i="7"/>
  <c r="H615" i="7"/>
  <c r="H312" i="7"/>
  <c r="H106" i="7"/>
  <c r="H453" i="7"/>
  <c r="H27" i="7"/>
  <c r="H283" i="7"/>
  <c r="H198" i="7"/>
  <c r="H175" i="7"/>
  <c r="H331" i="7"/>
  <c r="H44" i="7"/>
  <c r="H234" i="7"/>
  <c r="H574" i="7"/>
  <c r="H518" i="7"/>
  <c r="H477" i="7"/>
  <c r="H301" i="7"/>
  <c r="H7" i="7"/>
  <c r="H395" i="7"/>
  <c r="H401" i="7"/>
  <c r="H490" i="7"/>
  <c r="H229" i="7"/>
  <c r="H83" i="7"/>
  <c r="H91" i="7"/>
  <c r="H186" i="7"/>
  <c r="H272" i="7"/>
  <c r="H236" i="7"/>
  <c r="H385" i="7"/>
  <c r="H421" i="7"/>
  <c r="H347" i="7"/>
  <c r="H478" i="7"/>
  <c r="H29" i="7"/>
  <c r="H359" i="7"/>
  <c r="H578" i="7"/>
  <c r="H181" i="7"/>
  <c r="H590" i="7"/>
  <c r="H153" i="7"/>
  <c r="H539" i="7"/>
  <c r="H290" i="7"/>
  <c r="H468" i="7"/>
  <c r="H633" i="7"/>
  <c r="H626" i="7"/>
  <c r="H318" i="7"/>
  <c r="H573" i="7"/>
  <c r="H127" i="7"/>
  <c r="H62" i="7"/>
  <c r="H494" i="7"/>
  <c r="H500" i="7"/>
  <c r="H575" i="7"/>
  <c r="H138" i="7"/>
  <c r="H192" i="7"/>
  <c r="H122" i="7"/>
  <c r="H482" i="7"/>
  <c r="H364" i="7"/>
  <c r="H536" i="7"/>
  <c r="H560" i="7"/>
  <c r="H171" i="7"/>
  <c r="H54" i="7"/>
  <c r="H584" i="7"/>
  <c r="H577" i="7"/>
  <c r="H133" i="7"/>
  <c r="H313" i="7"/>
  <c r="H547" i="7"/>
  <c r="H443" i="7"/>
  <c r="H454" i="7"/>
  <c r="H295" i="7"/>
  <c r="H303" i="7"/>
  <c r="H455" i="7"/>
  <c r="H451" i="7"/>
  <c r="H75" i="7"/>
  <c r="H202" i="7"/>
  <c r="H89" i="7"/>
  <c r="H568" i="7"/>
  <c r="H343" i="7"/>
  <c r="H206" i="7"/>
  <c r="H8" i="7"/>
  <c r="H445" i="7"/>
  <c r="H322" i="7"/>
  <c r="H459" i="7"/>
  <c r="H542" i="7"/>
  <c r="H332" i="7"/>
  <c r="H585" i="7"/>
  <c r="H556" i="7"/>
  <c r="H376" i="7"/>
  <c r="H533" i="7"/>
  <c r="H191" i="7"/>
  <c r="H302" i="7"/>
  <c r="H26" i="7"/>
  <c r="H10" i="7"/>
  <c r="H148" i="7"/>
  <c r="H112" i="7"/>
  <c r="H489" i="7"/>
  <c r="H429" i="7"/>
  <c r="H3" i="7"/>
  <c r="H6" i="7"/>
  <c r="H398" i="7"/>
  <c r="H344" i="7"/>
  <c r="H164" i="7"/>
  <c r="H457" i="7"/>
  <c r="H214" i="7"/>
  <c r="H409" i="7"/>
  <c r="H15" i="7"/>
  <c r="H545" i="7"/>
  <c r="H358" i="7"/>
  <c r="H134" i="7"/>
  <c r="H630" i="7"/>
  <c r="H69" i="7"/>
  <c r="H123" i="7"/>
  <c r="H39" i="7"/>
  <c r="H379" i="7"/>
  <c r="H523" i="7"/>
  <c r="H402" i="7"/>
  <c r="H351" i="7"/>
  <c r="H276" i="7"/>
  <c r="H213" i="7"/>
  <c r="H90" i="7"/>
  <c r="H566" i="7"/>
  <c r="H11" i="7"/>
  <c r="H107" i="7"/>
  <c r="H187" i="7"/>
  <c r="H256" i="7"/>
  <c r="H508" i="7"/>
  <c r="H242" i="7"/>
  <c r="H250" i="7"/>
  <c r="H217" i="7"/>
  <c r="H307" i="7"/>
  <c r="H203" i="7"/>
  <c r="H439" i="7"/>
  <c r="H238" i="7"/>
  <c r="H197" i="7"/>
  <c r="H594" i="7"/>
  <c r="H596" i="7"/>
  <c r="H274" i="7"/>
  <c r="H18" i="7"/>
  <c r="H30" i="7"/>
  <c r="H38" i="7"/>
  <c r="H266" i="7"/>
  <c r="H64" i="7"/>
  <c r="H288" i="7"/>
  <c r="H525" i="7"/>
  <c r="H149" i="7"/>
  <c r="H524" i="7"/>
  <c r="H624" i="7"/>
  <c r="H460" i="7"/>
  <c r="H264" i="7"/>
  <c r="H296" i="7"/>
  <c r="H520" i="7"/>
  <c r="H105" i="7"/>
  <c r="H579" i="7"/>
  <c r="H532" i="7"/>
  <c r="H233" i="7"/>
  <c r="H406" i="7"/>
  <c r="H504" i="7"/>
  <c r="H67" i="7"/>
  <c r="H511" i="7"/>
  <c r="H222" i="7"/>
  <c r="H102" i="7"/>
  <c r="H70" i="7"/>
  <c r="H450" i="7"/>
  <c r="H12" i="7"/>
  <c r="H34" i="7"/>
  <c r="H335" i="7"/>
  <c r="H251" i="7"/>
  <c r="H228" i="7"/>
  <c r="H465" i="7"/>
  <c r="H182" i="7"/>
  <c r="H635" i="7"/>
  <c r="H92" i="7"/>
  <c r="H636" i="7"/>
  <c r="H586" i="7"/>
  <c r="H16" i="7"/>
  <c r="H208" i="7"/>
  <c r="H319" i="7"/>
  <c r="H572" i="7"/>
  <c r="H434" i="7"/>
  <c r="H36" i="7"/>
  <c r="H432" i="7"/>
  <c r="H88" i="7"/>
  <c r="H528" i="7"/>
  <c r="H456" i="7"/>
  <c r="H475" i="7"/>
  <c r="H166" i="7"/>
  <c r="H428" i="7"/>
  <c r="H612" i="7"/>
  <c r="H325" i="7"/>
  <c r="H361" i="7"/>
  <c r="H431" i="7"/>
  <c r="H126" i="7"/>
  <c r="H601" i="7"/>
  <c r="H438" i="7"/>
  <c r="H180" i="7"/>
  <c r="H389" i="7"/>
  <c r="H448" i="7"/>
  <c r="H543" i="7"/>
  <c r="H304" i="7"/>
  <c r="H281" i="7"/>
  <c r="H440" i="7"/>
  <c r="H531" i="7"/>
  <c r="H535" i="7"/>
  <c r="H410" i="7"/>
  <c r="H224" i="7"/>
  <c r="H20" i="7"/>
  <c r="H230" i="7"/>
  <c r="H140" i="7"/>
  <c r="H219" i="7"/>
  <c r="H270" i="7"/>
  <c r="H158" i="7"/>
  <c r="H321" i="7"/>
  <c r="H60" i="7"/>
  <c r="H240" i="7"/>
  <c r="H132" i="7"/>
  <c r="H9" i="7"/>
  <c r="H81" i="7"/>
  <c r="H600" i="7"/>
  <c r="H317" i="7"/>
  <c r="H28" i="7"/>
  <c r="H220" i="7"/>
  <c r="H519" i="7"/>
  <c r="H375" i="7"/>
  <c r="H41" i="7"/>
  <c r="H254" i="7"/>
  <c r="H31" i="7"/>
  <c r="H35" i="7"/>
  <c r="H80" i="7"/>
  <c r="H412" i="7"/>
  <c r="H159" i="7"/>
  <c r="H116" i="7"/>
  <c r="H576" i="7"/>
  <c r="H211" i="7"/>
  <c r="H227" i="7"/>
  <c r="H25" i="7"/>
  <c r="H481" i="7"/>
  <c r="H113" i="7"/>
  <c r="H419" i="7"/>
  <c r="H47" i="7"/>
  <c r="H82" i="7"/>
  <c r="H114" i="7"/>
  <c r="H311" i="7"/>
  <c r="H150" i="7"/>
  <c r="H418" i="7"/>
  <c r="H147" i="7"/>
  <c r="H215" i="7"/>
  <c r="H541" i="7"/>
  <c r="H513" i="7"/>
  <c r="H608" i="7"/>
  <c r="H84" i="7"/>
  <c r="H252" i="7"/>
  <c r="H334" i="7"/>
  <c r="H605" i="7"/>
  <c r="H501" i="7"/>
  <c r="H323" i="7"/>
  <c r="H368" i="7"/>
  <c r="H14" i="7"/>
  <c r="H269" i="7"/>
  <c r="H396" i="7"/>
  <c r="H480" i="7"/>
  <c r="H61" i="7"/>
  <c r="H212" i="7"/>
  <c r="H373" i="7"/>
  <c r="H522" i="7"/>
  <c r="H246" i="7"/>
  <c r="H162" i="7"/>
  <c r="H118" i="7"/>
  <c r="H279" i="7"/>
  <c r="H391" i="7"/>
  <c r="H447" i="7"/>
  <c r="H294" i="7"/>
  <c r="H49" i="7"/>
  <c r="H425" i="7"/>
  <c r="H417" i="7"/>
  <c r="H441" i="7"/>
  <c r="H174" i="7"/>
  <c r="H129" i="7"/>
  <c r="H315" i="7"/>
  <c r="H623" i="7"/>
  <c r="H104" i="7"/>
  <c r="H366" i="7"/>
  <c r="H496" i="7"/>
  <c r="H137" i="7"/>
  <c r="H93" i="7"/>
  <c r="H341" i="7"/>
  <c r="H565" i="7"/>
  <c r="H189" i="7"/>
  <c r="H569" i="7"/>
  <c r="H526" i="7"/>
  <c r="H13" i="7"/>
  <c r="H634" i="7"/>
  <c r="H362" i="7"/>
  <c r="H606" i="7"/>
  <c r="H627" i="7"/>
  <c r="H185" i="7"/>
  <c r="H190" i="7"/>
  <c r="H618" i="7"/>
  <c r="H204" i="7"/>
  <c r="H124" i="7"/>
  <c r="H464" i="7"/>
  <c r="H165" i="7"/>
  <c r="H462" i="7"/>
  <c r="H293" i="7"/>
  <c r="H350" i="7"/>
  <c r="H337" i="7"/>
  <c r="H265" i="7"/>
  <c r="H564" i="7"/>
  <c r="H163" i="7"/>
  <c r="H119" i="7"/>
  <c r="H492" i="7"/>
  <c r="H394" i="7"/>
  <c r="H427" i="7"/>
  <c r="H183" i="7"/>
  <c r="H79" i="7"/>
  <c r="H168" i="7"/>
  <c r="H370" i="7"/>
  <c r="H328" i="7"/>
  <c r="H397" i="7"/>
  <c r="H380" i="7"/>
  <c r="H71" i="7"/>
  <c r="H280" i="7"/>
  <c r="H390" i="7"/>
  <c r="H327" i="7"/>
  <c r="H46" i="7"/>
  <c r="H139" i="7"/>
  <c r="H121" i="7"/>
  <c r="H583" i="7"/>
  <c r="H353" i="7"/>
  <c r="H110" i="7"/>
  <c r="H73" i="7"/>
  <c r="H381" i="7"/>
  <c r="H286" i="7"/>
  <c r="H56" i="7"/>
  <c r="H160" i="7"/>
  <c r="H346" i="7"/>
  <c r="H444" i="7"/>
  <c r="H549" i="7"/>
  <c r="H99" i="7"/>
  <c r="H458" i="7"/>
  <c r="H309" i="7"/>
  <c r="H499" i="7"/>
  <c r="H588" i="7"/>
  <c r="H241" i="7"/>
  <c r="H195" i="7"/>
  <c r="H48" i="7"/>
  <c r="H284" i="7"/>
  <c r="H607" i="7"/>
  <c r="H218" i="7"/>
  <c r="H614" i="7"/>
  <c r="H225" i="7"/>
  <c r="H97" i="7"/>
  <c r="H400" i="7"/>
  <c r="H117" i="7"/>
  <c r="H57" i="7"/>
  <c r="H336" i="7"/>
  <c r="H537" i="7"/>
  <c r="H613" i="7"/>
  <c r="H621" i="7"/>
  <c r="H414" i="7"/>
  <c r="H259" i="7"/>
  <c r="H146" i="7"/>
  <c r="H488" i="7"/>
  <c r="H571" i="7"/>
  <c r="H298" i="7"/>
  <c r="H257" i="7"/>
  <c r="H631" i="7"/>
  <c r="H42" i="7"/>
  <c r="H223" i="7"/>
  <c r="H101" i="7"/>
  <c r="D18" i="8" l="1"/>
  <c r="D21" i="8"/>
  <c r="D14" i="8"/>
  <c r="D11" i="8"/>
  <c r="D16" i="8"/>
  <c r="D19" i="8"/>
  <c r="D12" i="8"/>
  <c r="D20" i="8"/>
  <c r="D17" i="8"/>
  <c r="D15" i="8"/>
  <c r="D22" i="8"/>
  <c r="F7" i="8"/>
  <c r="D13" i="8"/>
</calcChain>
</file>

<file path=xl/sharedStrings.xml><?xml version="1.0" encoding="utf-8"?>
<sst xmlns="http://schemas.openxmlformats.org/spreadsheetml/2006/main" count="83871" uniqueCount="1440">
  <si>
    <t>Bangladesh Loan Default Risk Dashboard (Excel Template)</t>
  </si>
  <si>
    <t>What this file does</t>
  </si>
  <si>
    <t>• Provides a synthetic loan portfolio for multiple Bangladesh banks and a risk model (PD/LGD/ECL).</t>
  </si>
  <si>
    <t>• Lets you filter by Bank + Month on the Dashboard and see Default Rate, NPL Ratio, and Expected Loss.</t>
  </si>
  <si>
    <t>• Designed so you can replace the synthetic data with real bank/branch data later.</t>
  </si>
  <si>
    <t>How to use</t>
  </si>
  <si>
    <t>1) Go to 'Dashboard' and pick Bank + Month (cells B2–B3).</t>
  </si>
  <si>
    <t>2) (Optional) Adjust PD/LGD stress and weights in 'Assumptions' (blue cells).</t>
  </si>
  <si>
    <t>3) Dashboard KPIs + charts update automatically when Excel recalculates.</t>
  </si>
  <si>
    <t>Where to plug in your own data</t>
  </si>
  <si>
    <t>• Replace 'Loans' and 'Snapshots' tables with your own extracts.</t>
  </si>
  <si>
    <t>• Keep the column headers unchanged; Model + KPIs will continue to work.</t>
  </si>
  <si>
    <t>Notes</t>
  </si>
  <si>
    <t>• All data is synthetic (randomly generated) for learning / portfolio purposes.</t>
  </si>
  <si>
    <t>• Currency figures are in BDT.</t>
  </si>
  <si>
    <t>• Definitions: PD=Probability of Default, LGD=Loss Given Default, EAD=Exposure at Default, ECL=Expected Credit Loss.</t>
  </si>
  <si>
    <t>Banks</t>
  </si>
  <si>
    <t>Sectors</t>
  </si>
  <si>
    <t>Regions</t>
  </si>
  <si>
    <t>Collateral</t>
  </si>
  <si>
    <t>Months</t>
  </si>
  <si>
    <t>AB Bank Limited</t>
  </si>
  <si>
    <t>Agriculture</t>
  </si>
  <si>
    <t>Dhaka</t>
  </si>
  <si>
    <t>Cash</t>
  </si>
  <si>
    <t>Agrani Bank Limited</t>
  </si>
  <si>
    <t>RMG</t>
  </si>
  <si>
    <t>Chattogram</t>
  </si>
  <si>
    <t>Real Estate</t>
  </si>
  <si>
    <t>Al-Arafah Islami Bank Limited</t>
  </si>
  <si>
    <t>Trading</t>
  </si>
  <si>
    <t>Khulna</t>
  </si>
  <si>
    <t>Vehicle</t>
  </si>
  <si>
    <t>Bangladesh Commerce Bank Limited</t>
  </si>
  <si>
    <t>Construction</t>
  </si>
  <si>
    <t>Rajshahi</t>
  </si>
  <si>
    <t>Inventory</t>
  </si>
  <si>
    <t>Bangladesh Development Bank Limited</t>
  </si>
  <si>
    <t>Transport</t>
  </si>
  <si>
    <t>Sylhet</t>
  </si>
  <si>
    <t>Unsecured</t>
  </si>
  <si>
    <t>Bangladesh Krishi Bank</t>
  </si>
  <si>
    <t>Services</t>
  </si>
  <si>
    <t>Barishal</t>
  </si>
  <si>
    <t>Bank Asia Limited</t>
  </si>
  <si>
    <t>Manufacturing</t>
  </si>
  <si>
    <t>Rangpur</t>
  </si>
  <si>
    <t>BASIC Bank Limited</t>
  </si>
  <si>
    <t>Consumer</t>
  </si>
  <si>
    <t>Mymensingh</t>
  </si>
  <si>
    <t>Bengal Commercial Bank Limited</t>
  </si>
  <si>
    <t>BRAC Bank Limited</t>
  </si>
  <si>
    <t>Citizens Bank</t>
  </si>
  <si>
    <t>City Bank Limited</t>
  </si>
  <si>
    <t>Commercial Bank of Ceylon PLC</t>
  </si>
  <si>
    <t>Community Bank Bangladesh Limited</t>
  </si>
  <si>
    <t>Dhaka Bank Limited</t>
  </si>
  <si>
    <t>Dutch-Bangla Bank Limited</t>
  </si>
  <si>
    <t>Eastern Bank Limited</t>
  </si>
  <si>
    <t>Export Import Bank of Bangladesh Limited</t>
  </si>
  <si>
    <t>First Security Islami Bank Limited</t>
  </si>
  <si>
    <t>Global Islami Bank Limited</t>
  </si>
  <si>
    <t>ICB Islamic Bank Limited</t>
  </si>
  <si>
    <t>IFIC Bank Limited</t>
  </si>
  <si>
    <t>Islami Bank Bangladesh Limited</t>
  </si>
  <si>
    <t>Jamuna Bank Limited</t>
  </si>
  <si>
    <t>Janata Bank PLC</t>
  </si>
  <si>
    <t>Meghna Bank Limited</t>
  </si>
  <si>
    <t>Mercantile Bank Limited</t>
  </si>
  <si>
    <t>Midland Bank Limited</t>
  </si>
  <si>
    <t>Modhumoti Bank Limited</t>
  </si>
  <si>
    <t>Mutual Trust Bank Limited</t>
  </si>
  <si>
    <t>National Bank Limited</t>
  </si>
  <si>
    <t>National Credit and Commerce Bank Ltd.</t>
  </si>
  <si>
    <t>NRB Bank Limited</t>
  </si>
  <si>
    <t>NRB Commercial Bank Limited</t>
  </si>
  <si>
    <t>ONE Bank Limited</t>
  </si>
  <si>
    <t>Padma Bank Limited</t>
  </si>
  <si>
    <t>Premier Bank Limited</t>
  </si>
  <si>
    <t>Prime Bank Limited</t>
  </si>
  <si>
    <t>Pubali Bank Ltd.</t>
  </si>
  <si>
    <t>Rupali Bank PLC</t>
  </si>
  <si>
    <t>SBAC Bank Limited</t>
  </si>
  <si>
    <t>Shahjalal Islami Bank Limited</t>
  </si>
  <si>
    <t>Shimanto Bank Limited</t>
  </si>
  <si>
    <t>Social Islami Bank Limited</t>
  </si>
  <si>
    <t>Sonali Bank PLC</t>
  </si>
  <si>
    <t>Southeast Bank Limited</t>
  </si>
  <si>
    <t>Standard Bank Limited</t>
  </si>
  <si>
    <t>Standard Chartered Bank</t>
  </si>
  <si>
    <t>The Hongkong and Shanghai Banking Corporation Limited-Bangladesh</t>
  </si>
  <si>
    <t>Trust Bank Limited</t>
  </si>
  <si>
    <t>Union Bank Limited</t>
  </si>
  <si>
    <t>United Commercial Bank Limited</t>
  </si>
  <si>
    <t>Uttara Bank Limited</t>
  </si>
  <si>
    <t>Scenario</t>
  </si>
  <si>
    <t>Base</t>
  </si>
  <si>
    <t>Scenario Map</t>
  </si>
  <si>
    <t>PD Stress Multiplier</t>
  </si>
  <si>
    <t>PD Stress</t>
  </si>
  <si>
    <t>LGD Stress</t>
  </si>
  <si>
    <t>LGD Stress Multiplier</t>
  </si>
  <si>
    <t>PD Logistic Intercept</t>
  </si>
  <si>
    <t>Mild</t>
  </si>
  <si>
    <t>PD Logistic Beta (RiskScore)</t>
  </si>
  <si>
    <t>Severe</t>
  </si>
  <si>
    <t>RiskScore Weights (must be positive)</t>
  </si>
  <si>
    <t>Sector Risk Factor (0–1)</t>
  </si>
  <si>
    <t>Weight: DPD</t>
  </si>
  <si>
    <t>Weight: Payment Behavior</t>
  </si>
  <si>
    <t>Weight: LTV</t>
  </si>
  <si>
    <t>Weight: Tenure</t>
  </si>
  <si>
    <t>Weight: Sector</t>
  </si>
  <si>
    <t>Weight: Restructured</t>
  </si>
  <si>
    <t>PD → Risk Grade Thresholds</t>
  </si>
  <si>
    <t>A (Low)</t>
  </si>
  <si>
    <t>B</t>
  </si>
  <si>
    <t>C</t>
  </si>
  <si>
    <t>D</t>
  </si>
  <si>
    <t>LGD by Collateral Type</t>
  </si>
  <si>
    <t>LoanID</t>
  </si>
  <si>
    <t>BorrowerID</t>
  </si>
  <si>
    <t>Bank</t>
  </si>
  <si>
    <t>Segment</t>
  </si>
  <si>
    <t>Sector</t>
  </si>
  <si>
    <t>Region</t>
  </si>
  <si>
    <t>CollateralType</t>
  </si>
  <si>
    <t>Product</t>
  </si>
  <si>
    <t>OriginationDate</t>
  </si>
  <si>
    <t>MaturityDate</t>
  </si>
  <si>
    <t>EAD0_BDT</t>
  </si>
  <si>
    <t>InterestRate</t>
  </si>
  <si>
    <t>LTV</t>
  </si>
  <si>
    <t>LN00001</t>
  </si>
  <si>
    <t>BORR0047</t>
  </si>
  <si>
    <t>Retail</t>
  </si>
  <si>
    <t>SME Loan</t>
  </si>
  <si>
    <t>LN00002</t>
  </si>
  <si>
    <t>BORR0440</t>
  </si>
  <si>
    <t>LN00003</t>
  </si>
  <si>
    <t>BORR0317</t>
  </si>
  <si>
    <t>Agri Loan</t>
  </si>
  <si>
    <t>LN00004</t>
  </si>
  <si>
    <t>BORR0295</t>
  </si>
  <si>
    <t>SME</t>
  </si>
  <si>
    <t>Auto Loan</t>
  </si>
  <si>
    <t>LN00005</t>
  </si>
  <si>
    <t>BORR0040</t>
  </si>
  <si>
    <t>Term Loan</t>
  </si>
  <si>
    <t>LN00006</t>
  </si>
  <si>
    <t>BORR0243</t>
  </si>
  <si>
    <t>LN00007</t>
  </si>
  <si>
    <t>BORR0148</t>
  </si>
  <si>
    <t>LN00008</t>
  </si>
  <si>
    <t>BORR0213</t>
  </si>
  <si>
    <t>LN00009</t>
  </si>
  <si>
    <t>BORR0274</t>
  </si>
  <si>
    <t>Working Capital</t>
  </si>
  <si>
    <t>LN00010</t>
  </si>
  <si>
    <t>BORR0247</t>
  </si>
  <si>
    <t>Credit Card/OD</t>
  </si>
  <si>
    <t>LN00011</t>
  </si>
  <si>
    <t>BORR0448</t>
  </si>
  <si>
    <t>Home Loan</t>
  </si>
  <si>
    <t>LN00012</t>
  </si>
  <si>
    <t>BORR0160</t>
  </si>
  <si>
    <t>LN00013</t>
  </si>
  <si>
    <t>BORR0271</t>
  </si>
  <si>
    <t>LN00014</t>
  </si>
  <si>
    <t>BORR0314</t>
  </si>
  <si>
    <t>LN00015</t>
  </si>
  <si>
    <t>BORR0355</t>
  </si>
  <si>
    <t>LN00016</t>
  </si>
  <si>
    <t>BORR0313</t>
  </si>
  <si>
    <t>LN00017</t>
  </si>
  <si>
    <t>BORR0485</t>
  </si>
  <si>
    <t>LN00018</t>
  </si>
  <si>
    <t>BORR0424</t>
  </si>
  <si>
    <t>LN00019</t>
  </si>
  <si>
    <t>BORR0109</t>
  </si>
  <si>
    <t>LN00020</t>
  </si>
  <si>
    <t>BORR0299</t>
  </si>
  <si>
    <t>LN00021</t>
  </si>
  <si>
    <t>BORR0372</t>
  </si>
  <si>
    <t>LN00022</t>
  </si>
  <si>
    <t>BORR0015</t>
  </si>
  <si>
    <t>LN00023</t>
  </si>
  <si>
    <t>BORR0133</t>
  </si>
  <si>
    <t>LN00024</t>
  </si>
  <si>
    <t>BORR0156</t>
  </si>
  <si>
    <t>Corporate</t>
  </si>
  <si>
    <t>LN00025</t>
  </si>
  <si>
    <t>BORR0083</t>
  </si>
  <si>
    <t>LN00026</t>
  </si>
  <si>
    <t>BORR0010</t>
  </si>
  <si>
    <t>LN00027</t>
  </si>
  <si>
    <t>BORR0217</t>
  </si>
  <si>
    <t>LN00028</t>
  </si>
  <si>
    <t>BORR0094</t>
  </si>
  <si>
    <t>LN00029</t>
  </si>
  <si>
    <t>BORR0138</t>
  </si>
  <si>
    <t>LN00030</t>
  </si>
  <si>
    <t>BORR0106</t>
  </si>
  <si>
    <t>LN00031</t>
  </si>
  <si>
    <t>BORR0055</t>
  </si>
  <si>
    <t>LN00032</t>
  </si>
  <si>
    <t>BORR0326</t>
  </si>
  <si>
    <t>LN00033</t>
  </si>
  <si>
    <t>BORR0307</t>
  </si>
  <si>
    <t>LN00034</t>
  </si>
  <si>
    <t>BORR0495</t>
  </si>
  <si>
    <t>LN00035</t>
  </si>
  <si>
    <t>BORR0205</t>
  </si>
  <si>
    <t>LN00036</t>
  </si>
  <si>
    <t>BORR0392</t>
  </si>
  <si>
    <t>LN00037</t>
  </si>
  <si>
    <t>BORR0292</t>
  </si>
  <si>
    <t>LN00038</t>
  </si>
  <si>
    <t>LN00039</t>
  </si>
  <si>
    <t>BORR0434</t>
  </si>
  <si>
    <t>LN00040</t>
  </si>
  <si>
    <t>BORR0102</t>
  </si>
  <si>
    <t>LN00041</t>
  </si>
  <si>
    <t>BORR0239</t>
  </si>
  <si>
    <t>LN00042</t>
  </si>
  <si>
    <t>LN00043</t>
  </si>
  <si>
    <t>BORR0255</t>
  </si>
  <si>
    <t>LN00044</t>
  </si>
  <si>
    <t>BORR0062</t>
  </si>
  <si>
    <t>LN00045</t>
  </si>
  <si>
    <t>BORR0185</t>
  </si>
  <si>
    <t>LN00046</t>
  </si>
  <si>
    <t>BORR0098</t>
  </si>
  <si>
    <t>LN00047</t>
  </si>
  <si>
    <t>BORR0446</t>
  </si>
  <si>
    <t>LN00048</t>
  </si>
  <si>
    <t>BORR0336</t>
  </si>
  <si>
    <t>LN00049</t>
  </si>
  <si>
    <t>BORR0231</t>
  </si>
  <si>
    <t>LN00050</t>
  </si>
  <si>
    <t>BORR0384</t>
  </si>
  <si>
    <t>LN00051</t>
  </si>
  <si>
    <t>BORR0435</t>
  </si>
  <si>
    <t>LN00052</t>
  </si>
  <si>
    <t>LN00053</t>
  </si>
  <si>
    <t>BORR0332</t>
  </si>
  <si>
    <t>LN00054</t>
  </si>
  <si>
    <t>LN00055</t>
  </si>
  <si>
    <t>BORR0491</t>
  </si>
  <si>
    <t>LN00056</t>
  </si>
  <si>
    <t>BORR0346</t>
  </si>
  <si>
    <t>LN00057</t>
  </si>
  <si>
    <t>BORR0259</t>
  </si>
  <si>
    <t>LN00058</t>
  </si>
  <si>
    <t>BORR0115</t>
  </si>
  <si>
    <t>LN00059</t>
  </si>
  <si>
    <t>BORR0376</t>
  </si>
  <si>
    <t>LN00060</t>
  </si>
  <si>
    <t>BORR0170</t>
  </si>
  <si>
    <t>LN00061</t>
  </si>
  <si>
    <t>LN00062</t>
  </si>
  <si>
    <t>BORR0193</t>
  </si>
  <si>
    <t>LN00063</t>
  </si>
  <si>
    <t>BORR0474</t>
  </si>
  <si>
    <t>LN00064</t>
  </si>
  <si>
    <t>BORR0221</t>
  </si>
  <si>
    <t>LN00065</t>
  </si>
  <si>
    <t>BORR0306</t>
  </si>
  <si>
    <t>LN00066</t>
  </si>
  <si>
    <t>BORR0054</t>
  </si>
  <si>
    <t>LN00067</t>
  </si>
  <si>
    <t>BORR0397</t>
  </si>
  <si>
    <t>LN00068</t>
  </si>
  <si>
    <t>BORR0079</t>
  </si>
  <si>
    <t>LN00069</t>
  </si>
  <si>
    <t>BORR0453</t>
  </si>
  <si>
    <t>LN00070</t>
  </si>
  <si>
    <t>BORR0444</t>
  </si>
  <si>
    <t>LN00071</t>
  </si>
  <si>
    <t>BORR0375</t>
  </si>
  <si>
    <t>LN00072</t>
  </si>
  <si>
    <t>BORR0033</t>
  </si>
  <si>
    <t>LN00073</t>
  </si>
  <si>
    <t>LN00074</t>
  </si>
  <si>
    <t>BORR0208</t>
  </si>
  <si>
    <t>LN00075</t>
  </si>
  <si>
    <t>BORR0075</t>
  </si>
  <si>
    <t>LN00076</t>
  </si>
  <si>
    <t>BORR0248</t>
  </si>
  <si>
    <t>LN00077</t>
  </si>
  <si>
    <t>LN00078</t>
  </si>
  <si>
    <t>BORR0388</t>
  </si>
  <si>
    <t>LN00079</t>
  </si>
  <si>
    <t>BORR0229</t>
  </si>
  <si>
    <t>LN00080</t>
  </si>
  <si>
    <t>BORR0066</t>
  </si>
  <si>
    <t>LN00081</t>
  </si>
  <si>
    <t>BORR0487</t>
  </si>
  <si>
    <t>LN00082</t>
  </si>
  <si>
    <t>BORR0180</t>
  </si>
  <si>
    <t>LN00083</t>
  </si>
  <si>
    <t>LN00084</t>
  </si>
  <si>
    <t>BORR0285</t>
  </si>
  <si>
    <t>LN00085</t>
  </si>
  <si>
    <t>BORR0381</t>
  </si>
  <si>
    <t>LN00086</t>
  </si>
  <si>
    <t>BORR0149</t>
  </si>
  <si>
    <t>LN00087</t>
  </si>
  <si>
    <t>LN00088</t>
  </si>
  <si>
    <t>BORR0050</t>
  </si>
  <si>
    <t>LN00089</t>
  </si>
  <si>
    <t>LN00090</t>
  </si>
  <si>
    <t>BORR0283</t>
  </si>
  <si>
    <t>LN00091</t>
  </si>
  <si>
    <t>BORR0004</t>
  </si>
  <si>
    <t>LN00092</t>
  </si>
  <si>
    <t>BORR0356</t>
  </si>
  <si>
    <t>LN00093</t>
  </si>
  <si>
    <t>BORR0464</t>
  </si>
  <si>
    <t>LN00094</t>
  </si>
  <si>
    <t>BORR0341</t>
  </si>
  <si>
    <t>LN00095</t>
  </si>
  <si>
    <t>BORR0017</t>
  </si>
  <si>
    <t>LN00096</t>
  </si>
  <si>
    <t>BORR0024</t>
  </si>
  <si>
    <t>LN00097</t>
  </si>
  <si>
    <t>BORR0386</t>
  </si>
  <si>
    <t>LN00098</t>
  </si>
  <si>
    <t>LN00099</t>
  </si>
  <si>
    <t>BORR0051</t>
  </si>
  <si>
    <t>LN00100</t>
  </si>
  <si>
    <t>BORR0028</t>
  </si>
  <si>
    <t>LN00101</t>
  </si>
  <si>
    <t>BORR0057</t>
  </si>
  <si>
    <t>LN00102</t>
  </si>
  <si>
    <t>LN00103</t>
  </si>
  <si>
    <t>BORR0168</t>
  </si>
  <si>
    <t>LN00104</t>
  </si>
  <si>
    <t>BORR0357</t>
  </si>
  <si>
    <t>LN00105</t>
  </si>
  <si>
    <t>BORR0053</t>
  </si>
  <si>
    <t>LN00106</t>
  </si>
  <si>
    <t>LN00107</t>
  </si>
  <si>
    <t>LN00108</t>
  </si>
  <si>
    <t>BORR0064</t>
  </si>
  <si>
    <t>LN00109</t>
  </si>
  <si>
    <t>BORR0266</t>
  </si>
  <si>
    <t>LN00110</t>
  </si>
  <si>
    <t>BORR0482</t>
  </si>
  <si>
    <t>LN00111</t>
  </si>
  <si>
    <t>BORR0351</t>
  </si>
  <si>
    <t>LN00112</t>
  </si>
  <si>
    <t>LN00113</t>
  </si>
  <si>
    <t>BORR0241</t>
  </si>
  <si>
    <t>LN00114</t>
  </si>
  <si>
    <t>BORR0400</t>
  </si>
  <si>
    <t>LN00115</t>
  </si>
  <si>
    <t>BORR0246</t>
  </si>
  <si>
    <t>LN00116</t>
  </si>
  <si>
    <t>BORR0072</t>
  </si>
  <si>
    <t>LN00117</t>
  </si>
  <si>
    <t>BORR0402</t>
  </si>
  <si>
    <t>LN00118</t>
  </si>
  <si>
    <t>BORR0041</t>
  </si>
  <si>
    <t>LN00119</t>
  </si>
  <si>
    <t>BORR0085</t>
  </si>
  <si>
    <t>LN00120</t>
  </si>
  <si>
    <t>BORR0492</t>
  </si>
  <si>
    <t>LN00121</t>
  </si>
  <si>
    <t>BORR0368</t>
  </si>
  <si>
    <t>LN00122</t>
  </si>
  <si>
    <t>LN00123</t>
  </si>
  <si>
    <t>BORR0154</t>
  </si>
  <si>
    <t>LN00124</t>
  </si>
  <si>
    <t>BORR0421</t>
  </si>
  <si>
    <t>LN00125</t>
  </si>
  <si>
    <t>BORR0391</t>
  </si>
  <si>
    <t>LN00126</t>
  </si>
  <si>
    <t>LN00127</t>
  </si>
  <si>
    <t>BORR0471</t>
  </si>
  <si>
    <t>LN00128</t>
  </si>
  <si>
    <t>BORR0008</t>
  </si>
  <si>
    <t>LN00129</t>
  </si>
  <si>
    <t>BORR0188</t>
  </si>
  <si>
    <t>LN00130</t>
  </si>
  <si>
    <t>LN00131</t>
  </si>
  <si>
    <t>LN00132</t>
  </si>
  <si>
    <t>LN00133</t>
  </si>
  <si>
    <t>LN00134</t>
  </si>
  <si>
    <t>BORR0401</t>
  </si>
  <si>
    <t>LN00135</t>
  </si>
  <si>
    <t>BORR0196</t>
  </si>
  <si>
    <t>LN00136</t>
  </si>
  <si>
    <t>BORR0277</t>
  </si>
  <si>
    <t>LN00137</t>
  </si>
  <si>
    <t>BORR0359</t>
  </si>
  <si>
    <t>LN00138</t>
  </si>
  <si>
    <t>LN00139</t>
  </si>
  <si>
    <t>LN00140</t>
  </si>
  <si>
    <t>BORR0235</t>
  </si>
  <si>
    <t>LN00141</t>
  </si>
  <si>
    <t>BORR0436</t>
  </si>
  <si>
    <t>LN00142</t>
  </si>
  <si>
    <t>BORR0403</t>
  </si>
  <si>
    <t>LN00143</t>
  </si>
  <si>
    <t>BORR0166</t>
  </si>
  <si>
    <t>LN00144</t>
  </si>
  <si>
    <t>BORR0410</t>
  </si>
  <si>
    <t>LN00145</t>
  </si>
  <si>
    <t>LN00146</t>
  </si>
  <si>
    <t>BORR0077</t>
  </si>
  <si>
    <t>LN00147</t>
  </si>
  <si>
    <t>BORR0030</t>
  </si>
  <si>
    <t>LN00148</t>
  </si>
  <si>
    <t>LN00149</t>
  </si>
  <si>
    <t>BORR0147</t>
  </si>
  <si>
    <t>LN00150</t>
  </si>
  <si>
    <t>LN00151</t>
  </si>
  <si>
    <t>BORR0267</t>
  </si>
  <si>
    <t>LN00152</t>
  </si>
  <si>
    <t>BORR0447</t>
  </si>
  <si>
    <t>LN00153</t>
  </si>
  <si>
    <t>BORR0366</t>
  </si>
  <si>
    <t>LN00154</t>
  </si>
  <si>
    <t>BORR0011</t>
  </si>
  <si>
    <t>LN00155</t>
  </si>
  <si>
    <t>BORR0296</t>
  </si>
  <si>
    <t>LN00156</t>
  </si>
  <si>
    <t>BORR0144</t>
  </si>
  <si>
    <t>LN00157</t>
  </si>
  <si>
    <t>BORR0430</t>
  </si>
  <si>
    <t>LN00158</t>
  </si>
  <si>
    <t>BORR0165</t>
  </si>
  <si>
    <t>LN00159</t>
  </si>
  <si>
    <t>LN00160</t>
  </si>
  <si>
    <t>BORR0140</t>
  </si>
  <si>
    <t>LN00161</t>
  </si>
  <si>
    <t>BORR0490</t>
  </si>
  <si>
    <t>LN00162</t>
  </si>
  <si>
    <t>BORR0380</t>
  </si>
  <si>
    <t>LN00163</t>
  </si>
  <si>
    <t>BORR0097</t>
  </si>
  <si>
    <t>LN00164</t>
  </si>
  <si>
    <t>BORR0111</t>
  </si>
  <si>
    <t>LN00165</t>
  </si>
  <si>
    <t>BORR0379</t>
  </si>
  <si>
    <t>LN00166</t>
  </si>
  <si>
    <t>BORR0473</t>
  </si>
  <si>
    <t>LN00167</t>
  </si>
  <si>
    <t>LN00168</t>
  </si>
  <si>
    <t>LN00169</t>
  </si>
  <si>
    <t>BORR0432</t>
  </si>
  <si>
    <t>LN00170</t>
  </si>
  <si>
    <t>LN00171</t>
  </si>
  <si>
    <t>BORR0257</t>
  </si>
  <si>
    <t>LN00172</t>
  </si>
  <si>
    <t>BORR0272</t>
  </si>
  <si>
    <t>LN00173</t>
  </si>
  <si>
    <t>BORR0455</t>
  </si>
  <si>
    <t>LN00174</t>
  </si>
  <si>
    <t>BORR0324</t>
  </si>
  <si>
    <t>LN00175</t>
  </si>
  <si>
    <t>BORR0394</t>
  </si>
  <si>
    <t>LN00176</t>
  </si>
  <si>
    <t>BORR0088</t>
  </si>
  <si>
    <t>LN00177</t>
  </si>
  <si>
    <t>LN00178</t>
  </si>
  <si>
    <t>BORR0318</t>
  </si>
  <si>
    <t>LN00179</t>
  </si>
  <si>
    <t>BORR0347</t>
  </si>
  <si>
    <t>LN00180</t>
  </si>
  <si>
    <t>BORR0195</t>
  </si>
  <si>
    <t>LN00181</t>
  </si>
  <si>
    <t>BORR0126</t>
  </si>
  <si>
    <t>LN00182</t>
  </si>
  <si>
    <t>BORR0139</t>
  </si>
  <si>
    <t>LN00183</t>
  </si>
  <si>
    <t>LN00184</t>
  </si>
  <si>
    <t>LN00185</t>
  </si>
  <si>
    <t>LN00186</t>
  </si>
  <si>
    <t>BORR0183</t>
  </si>
  <si>
    <t>LN00187</t>
  </si>
  <si>
    <t>LN00188</t>
  </si>
  <si>
    <t>LN00189</t>
  </si>
  <si>
    <t>BORR0480</t>
  </si>
  <si>
    <t>LN00190</t>
  </si>
  <si>
    <t>BORR0164</t>
  </si>
  <si>
    <t>LN00191</t>
  </si>
  <si>
    <t>BORR0175</t>
  </si>
  <si>
    <t>LN00192</t>
  </si>
  <si>
    <t>LN00193</t>
  </si>
  <si>
    <t>LN00194</t>
  </si>
  <si>
    <t>LN00195</t>
  </si>
  <si>
    <t>LN00196</t>
  </si>
  <si>
    <t>BORR0058</t>
  </si>
  <si>
    <t>LN00197</t>
  </si>
  <si>
    <t>BORR0289</t>
  </si>
  <si>
    <t>LN00198</t>
  </si>
  <si>
    <t>BORR0335</t>
  </si>
  <si>
    <t>LN00199</t>
  </si>
  <si>
    <t>LN00200</t>
  </si>
  <si>
    <t>BORR0426</t>
  </si>
  <si>
    <t>LN00201</t>
  </si>
  <si>
    <t>BORR0084</t>
  </si>
  <si>
    <t>LN00202</t>
  </si>
  <si>
    <t>BORR0427</t>
  </si>
  <si>
    <t>LN00203</t>
  </si>
  <si>
    <t>BORR0003</t>
  </si>
  <si>
    <t>LN00204</t>
  </si>
  <si>
    <t>BORR0499</t>
  </si>
  <si>
    <t>LN00205</t>
  </si>
  <si>
    <t>BORR0454</t>
  </si>
  <si>
    <t>LN00206</t>
  </si>
  <si>
    <t>BORR0226</t>
  </si>
  <si>
    <t>LN00207</t>
  </si>
  <si>
    <t>BORR0278</t>
  </si>
  <si>
    <t>LN00208</t>
  </si>
  <si>
    <t>BORR0486</t>
  </si>
  <si>
    <t>LN00209</t>
  </si>
  <si>
    <t>BORR0122</t>
  </si>
  <si>
    <t>LN00210</t>
  </si>
  <si>
    <t>BORR0470</t>
  </si>
  <si>
    <t>LN00211</t>
  </si>
  <si>
    <t>BORR0052</t>
  </si>
  <si>
    <t>LN00212</t>
  </si>
  <si>
    <t>BORR0298</t>
  </si>
  <si>
    <t>LN00213</t>
  </si>
  <si>
    <t>BORR0354</t>
  </si>
  <si>
    <t>LN00214</t>
  </si>
  <si>
    <t>LN00215</t>
  </si>
  <si>
    <t>LN00216</t>
  </si>
  <si>
    <t>BORR0172</t>
  </si>
  <si>
    <t>LN00217</t>
  </si>
  <si>
    <t>LN00218</t>
  </si>
  <si>
    <t>BORR0408</t>
  </si>
  <si>
    <t>LN00219</t>
  </si>
  <si>
    <t>BORR0361</t>
  </si>
  <si>
    <t>LN00220</t>
  </si>
  <si>
    <t>BORR0233</t>
  </si>
  <si>
    <t>LN00221</t>
  </si>
  <si>
    <t>LN00222</t>
  </si>
  <si>
    <t>LN00223</t>
  </si>
  <si>
    <t>LN00224</t>
  </si>
  <si>
    <t>BORR0449</t>
  </si>
  <si>
    <t>LN00225</t>
  </si>
  <si>
    <t>LN00226</t>
  </si>
  <si>
    <t>BORR0029</t>
  </si>
  <si>
    <t>LN00227</t>
  </si>
  <si>
    <t>LN00228</t>
  </si>
  <si>
    <t>BORR0396</t>
  </si>
  <si>
    <t>LN00229</t>
  </si>
  <si>
    <t>BORR0322</t>
  </si>
  <si>
    <t>LN00230</t>
  </si>
  <si>
    <t>BORR0378</t>
  </si>
  <si>
    <t>LN00231</t>
  </si>
  <si>
    <t>LN00232</t>
  </si>
  <si>
    <t>LN00233</t>
  </si>
  <si>
    <t>BORR0256</t>
  </si>
  <si>
    <t>LN00234</t>
  </si>
  <si>
    <t>BORR0128</t>
  </si>
  <si>
    <t>LN00235</t>
  </si>
  <si>
    <t>LN00236</t>
  </si>
  <si>
    <t>BORR0204</t>
  </si>
  <si>
    <t>LN00237</t>
  </si>
  <si>
    <t>LN00238</t>
  </si>
  <si>
    <t>BORR0076</t>
  </si>
  <si>
    <t>LN00239</t>
  </si>
  <si>
    <t>BORR0136</t>
  </si>
  <si>
    <t>LN00240</t>
  </si>
  <si>
    <t>BORR0281</t>
  </si>
  <si>
    <t>LN00241</t>
  </si>
  <si>
    <t>LN00242</t>
  </si>
  <si>
    <t>LN00243</t>
  </si>
  <si>
    <t>BORR0423</t>
  </si>
  <si>
    <t>LN00244</t>
  </si>
  <si>
    <t>BORR0279</t>
  </si>
  <si>
    <t>LN00245</t>
  </si>
  <si>
    <t>LN00246</t>
  </si>
  <si>
    <t>BORR0334</t>
  </si>
  <si>
    <t>LN00247</t>
  </si>
  <si>
    <t>BORR0046</t>
  </si>
  <si>
    <t>LN00248</t>
  </si>
  <si>
    <t>BORR0251</t>
  </si>
  <si>
    <t>LN00249</t>
  </si>
  <si>
    <t>BORR0131</t>
  </si>
  <si>
    <t>LN00250</t>
  </si>
  <si>
    <t>LN00251</t>
  </si>
  <si>
    <t>BORR0365</t>
  </si>
  <si>
    <t>LN00252</t>
  </si>
  <si>
    <t>BORR0406</t>
  </si>
  <si>
    <t>LN00253</t>
  </si>
  <si>
    <t>BORR0103</t>
  </si>
  <si>
    <t>LN00254</t>
  </si>
  <si>
    <t>LN00255</t>
  </si>
  <si>
    <t>BORR0209</t>
  </si>
  <si>
    <t>LN00256</t>
  </si>
  <si>
    <t>BORR0340</t>
  </si>
  <si>
    <t>LN00257</t>
  </si>
  <si>
    <t>LN00258</t>
  </si>
  <si>
    <t>BORR0273</t>
  </si>
  <si>
    <t>LN00259</t>
  </si>
  <si>
    <t>BORR0228</t>
  </si>
  <si>
    <t>LN00260</t>
  </si>
  <si>
    <t>LN00261</t>
  </si>
  <si>
    <t>LN00262</t>
  </si>
  <si>
    <t>LN00263</t>
  </si>
  <si>
    <t>BORR0080</t>
  </si>
  <si>
    <t>LN00264</t>
  </si>
  <si>
    <t>BORR0063</t>
  </si>
  <si>
    <t>LN00265</t>
  </si>
  <si>
    <t>BORR0104</t>
  </si>
  <si>
    <t>LN00266</t>
  </si>
  <si>
    <t>BORR0089</t>
  </si>
  <si>
    <t>LN00267</t>
  </si>
  <si>
    <t>BORR0305</t>
  </si>
  <si>
    <t>LN00268</t>
  </si>
  <si>
    <t>LN00269</t>
  </si>
  <si>
    <t>BORR0275</t>
  </si>
  <si>
    <t>LN00270</t>
  </si>
  <si>
    <t>BORR0373</t>
  </si>
  <si>
    <t>LN00271</t>
  </si>
  <si>
    <t>BORR0016</t>
  </si>
  <si>
    <t>LN00272</t>
  </si>
  <si>
    <t>BORR0032</t>
  </si>
  <si>
    <t>LN00273</t>
  </si>
  <si>
    <t>BORR0163</t>
  </si>
  <si>
    <t>LN00274</t>
  </si>
  <si>
    <t>BORR0105</t>
  </si>
  <si>
    <t>LN00275</t>
  </si>
  <si>
    <t>BORR0321</t>
  </si>
  <si>
    <t>LN00276</t>
  </si>
  <si>
    <t>LN00277</t>
  </si>
  <si>
    <t>LN00278</t>
  </si>
  <si>
    <t>BORR0201</t>
  </si>
  <si>
    <t>LN00279</t>
  </si>
  <si>
    <t>LN00280</t>
  </si>
  <si>
    <t>LN00281</t>
  </si>
  <si>
    <t>BORR0095</t>
  </si>
  <si>
    <t>LN00282</t>
  </si>
  <si>
    <t>BORR0311</t>
  </si>
  <si>
    <t>LN00283</t>
  </si>
  <si>
    <t>BORR0377</t>
  </si>
  <si>
    <t>LN00284</t>
  </si>
  <si>
    <t>BORR0339</t>
  </si>
  <si>
    <t>LN00285</t>
  </si>
  <si>
    <t>BORR0078</t>
  </si>
  <si>
    <t>LN00286</t>
  </si>
  <si>
    <t>LN00287</t>
  </si>
  <si>
    <t>BORR0364</t>
  </si>
  <si>
    <t>LN00288</t>
  </si>
  <si>
    <t>BORR0158</t>
  </si>
  <si>
    <t>LN00289</t>
  </si>
  <si>
    <t>BORR0207</t>
  </si>
  <si>
    <t>LN00290</t>
  </si>
  <si>
    <t>BORR0210</t>
  </si>
  <si>
    <t>LN00291</t>
  </si>
  <si>
    <t>BORR0203</t>
  </si>
  <si>
    <t>LN00292</t>
  </si>
  <si>
    <t>LN00293</t>
  </si>
  <si>
    <t>BORR0202</t>
  </si>
  <si>
    <t>LN00294</t>
  </si>
  <si>
    <t>BORR0343</t>
  </si>
  <si>
    <t>LN00295</t>
  </si>
  <si>
    <t>LN00296</t>
  </si>
  <si>
    <t>LN00297</t>
  </si>
  <si>
    <t>BORR0049</t>
  </si>
  <si>
    <t>LN00298</t>
  </si>
  <si>
    <t>LN00299</t>
  </si>
  <si>
    <t>BORR0112</t>
  </si>
  <si>
    <t>LN00300</t>
  </si>
  <si>
    <t>BORR0371</t>
  </si>
  <si>
    <t>LN00301</t>
  </si>
  <si>
    <t>LN00302</t>
  </si>
  <si>
    <t>BORR0265</t>
  </si>
  <si>
    <t>LN00303</t>
  </si>
  <si>
    <t>BORR0182</t>
  </si>
  <si>
    <t>LN00304</t>
  </si>
  <si>
    <t>LN00305</t>
  </si>
  <si>
    <t>BORR0460</t>
  </si>
  <si>
    <t>LN00306</t>
  </si>
  <si>
    <t>BORR0224</t>
  </si>
  <si>
    <t>LN00307</t>
  </si>
  <si>
    <t>LN00308</t>
  </si>
  <si>
    <t>LN00309</t>
  </si>
  <si>
    <t>LN00310</t>
  </si>
  <si>
    <t>BORR0123</t>
  </si>
  <si>
    <t>LN00311</t>
  </si>
  <si>
    <t>BORR0124</t>
  </si>
  <si>
    <t>LN00312</t>
  </si>
  <si>
    <t>LN00313</t>
  </si>
  <si>
    <t>LN00314</t>
  </si>
  <si>
    <t>BORR0429</t>
  </si>
  <si>
    <t>LN00315</t>
  </si>
  <si>
    <t>LN00316</t>
  </si>
  <si>
    <t>BORR0393</t>
  </si>
  <si>
    <t>LN00317</t>
  </si>
  <si>
    <t>LN00318</t>
  </si>
  <si>
    <t>BORR0227</t>
  </si>
  <si>
    <t>LN00319</t>
  </si>
  <si>
    <t>BORR0395</t>
  </si>
  <si>
    <t>LN00320</t>
  </si>
  <si>
    <t>LN00321</t>
  </si>
  <si>
    <t>LN00322</t>
  </si>
  <si>
    <t>LN00323</t>
  </si>
  <si>
    <t>LN00324</t>
  </si>
  <si>
    <t>LN00325</t>
  </si>
  <si>
    <t>LN00326</t>
  </si>
  <si>
    <t>LN00327</t>
  </si>
  <si>
    <t>BORR0268</t>
  </si>
  <si>
    <t>LN00328</t>
  </si>
  <si>
    <t>LN00329</t>
  </si>
  <si>
    <t>BORR0252</t>
  </si>
  <si>
    <t>LN00330</t>
  </si>
  <si>
    <t>BORR0174</t>
  </si>
  <si>
    <t>LN00331</t>
  </si>
  <si>
    <t>BORR0162</t>
  </si>
  <si>
    <t>LN00332</t>
  </si>
  <si>
    <t>LN00333</t>
  </si>
  <si>
    <t>BORR0120</t>
  </si>
  <si>
    <t>LN00334</t>
  </si>
  <si>
    <t>LN00335</t>
  </si>
  <si>
    <t>BORR0013</t>
  </si>
  <si>
    <t>LN00336</t>
  </si>
  <si>
    <t>BORR0099</t>
  </si>
  <si>
    <t>LN00337</t>
  </si>
  <si>
    <t>LN00338</t>
  </si>
  <si>
    <t>BORR0214</t>
  </si>
  <si>
    <t>LN00339</t>
  </si>
  <si>
    <t>LN00340</t>
  </si>
  <si>
    <t>BORR0090</t>
  </si>
  <si>
    <t>LN00341</t>
  </si>
  <si>
    <t>BORR0461</t>
  </si>
  <si>
    <t>LN00342</t>
  </si>
  <si>
    <t>BORR0132</t>
  </si>
  <si>
    <t>LN00343</t>
  </si>
  <si>
    <t>LN00344</t>
  </si>
  <si>
    <t>BORR0254</t>
  </si>
  <si>
    <t>LN00345</t>
  </si>
  <si>
    <t>LN00346</t>
  </si>
  <si>
    <t>BORR0428</t>
  </si>
  <si>
    <t>LN00347</t>
  </si>
  <si>
    <t>LN00348</t>
  </si>
  <si>
    <t>LN00349</t>
  </si>
  <si>
    <t>LN00350</t>
  </si>
  <si>
    <t>LN00351</t>
  </si>
  <si>
    <t>LN00352</t>
  </si>
  <si>
    <t>LN00353</t>
  </si>
  <si>
    <t>LN00354</t>
  </si>
  <si>
    <t>BORR0360</t>
  </si>
  <si>
    <t>LN00355</t>
  </si>
  <si>
    <t>LN00356</t>
  </si>
  <si>
    <t>BORR0130</t>
  </si>
  <si>
    <t>LN00357</t>
  </si>
  <si>
    <t>LN00358</t>
  </si>
  <si>
    <t>BORR0437</t>
  </si>
  <si>
    <t>LN00359</t>
  </si>
  <si>
    <t>LN00360</t>
  </si>
  <si>
    <t>BORR0498</t>
  </si>
  <si>
    <t>LN00361</t>
  </si>
  <si>
    <t>LN00362</t>
  </si>
  <si>
    <t>BORR0374</t>
  </si>
  <si>
    <t>LN00363</t>
  </si>
  <si>
    <t>LN00364</t>
  </si>
  <si>
    <t>BORR0211</t>
  </si>
  <si>
    <t>LN00365</t>
  </si>
  <si>
    <t>LN00366</t>
  </si>
  <si>
    <t>LN00367</t>
  </si>
  <si>
    <t>LN00368</t>
  </si>
  <si>
    <t>BORR0245</t>
  </si>
  <si>
    <t>LN00369</t>
  </si>
  <si>
    <t>LN00370</t>
  </si>
  <si>
    <t>BORR0237</t>
  </si>
  <si>
    <t>LN00371</t>
  </si>
  <si>
    <t>LN00372</t>
  </si>
  <si>
    <t>LN00373</t>
  </si>
  <si>
    <t>LN00374</t>
  </si>
  <si>
    <t>BORR0070</t>
  </si>
  <si>
    <t>LN00375</t>
  </si>
  <si>
    <t>BORR0276</t>
  </si>
  <si>
    <t>LN00376</t>
  </si>
  <si>
    <t>LN00377</t>
  </si>
  <si>
    <t>BORR0328</t>
  </si>
  <si>
    <t>LN00378</t>
  </si>
  <si>
    <t>LN00379</t>
  </si>
  <si>
    <t>BORR0304</t>
  </si>
  <si>
    <t>LN00380</t>
  </si>
  <si>
    <t>BORR0431</t>
  </si>
  <si>
    <t>LN00381</t>
  </si>
  <si>
    <t>BORR0284</t>
  </si>
  <si>
    <t>LN00382</t>
  </si>
  <si>
    <t>BORR0081</t>
  </si>
  <si>
    <t>LN00383</t>
  </si>
  <si>
    <t>BORR0282</t>
  </si>
  <si>
    <t>LN00384</t>
  </si>
  <si>
    <t>BORR0199</t>
  </si>
  <si>
    <t>LN00385</t>
  </si>
  <si>
    <t>LN00386</t>
  </si>
  <si>
    <t>LN00387</t>
  </si>
  <si>
    <t>BORR0020</t>
  </si>
  <si>
    <t>LN00388</t>
  </si>
  <si>
    <t>LN00389</t>
  </si>
  <si>
    <t>LN00390</t>
  </si>
  <si>
    <t>LN00391</t>
  </si>
  <si>
    <t>BORR0409</t>
  </si>
  <si>
    <t>LN00392</t>
  </si>
  <si>
    <t>BORR0463</t>
  </si>
  <si>
    <t>LN00393</t>
  </si>
  <si>
    <t>LN00394</t>
  </si>
  <si>
    <t>BORR0045</t>
  </si>
  <si>
    <t>LN00395</t>
  </si>
  <si>
    <t>BORR0370</t>
  </si>
  <si>
    <t>LN00396</t>
  </si>
  <si>
    <t>BORR0143</t>
  </si>
  <si>
    <t>LN00397</t>
  </si>
  <si>
    <t>BORR0327</t>
  </si>
  <si>
    <t>LN00398</t>
  </si>
  <si>
    <t>LN00399</t>
  </si>
  <si>
    <t>LN00400</t>
  </si>
  <si>
    <t>LN00401</t>
  </si>
  <si>
    <t>LN00402</t>
  </si>
  <si>
    <t>LN00403</t>
  </si>
  <si>
    <t>BORR0146</t>
  </si>
  <si>
    <t>LN00404</t>
  </si>
  <si>
    <t>LN00405</t>
  </si>
  <si>
    <t>BORR0475</t>
  </si>
  <si>
    <t>LN00406</t>
  </si>
  <si>
    <t>LN00407</t>
  </si>
  <si>
    <t>LN00408</t>
  </si>
  <si>
    <t>BORR0187</t>
  </si>
  <si>
    <t>LN00409</t>
  </si>
  <si>
    <t>BORR0073</t>
  </si>
  <si>
    <t>LN00410</t>
  </si>
  <si>
    <t>LN00411</t>
  </si>
  <si>
    <t>BORR0344</t>
  </si>
  <si>
    <t>LN00412</t>
  </si>
  <si>
    <t>BORR0333</t>
  </si>
  <si>
    <t>LN00413</t>
  </si>
  <si>
    <t>LN00414</t>
  </si>
  <si>
    <t>LN00415</t>
  </si>
  <si>
    <t>LN00416</t>
  </si>
  <si>
    <t>BORR0135</t>
  </si>
  <si>
    <t>LN00417</t>
  </si>
  <si>
    <t>BORR0035</t>
  </si>
  <si>
    <t>LN00418</t>
  </si>
  <si>
    <t>LN00419</t>
  </si>
  <si>
    <t>LN00420</t>
  </si>
  <si>
    <t>LN00421</t>
  </si>
  <si>
    <t>BORR0338</t>
  </si>
  <si>
    <t>LN00422</t>
  </si>
  <si>
    <t>BORR0244</t>
  </si>
  <si>
    <t>LN00423</t>
  </si>
  <si>
    <t>LN00424</t>
  </si>
  <si>
    <t>LN00425</t>
  </si>
  <si>
    <t>BORR0096</t>
  </si>
  <si>
    <t>LN00426</t>
  </si>
  <si>
    <t>LN00427</t>
  </si>
  <si>
    <t>LN00428</t>
  </si>
  <si>
    <t>BORR0059</t>
  </si>
  <si>
    <t>LN00429</t>
  </si>
  <si>
    <t>BORR0242</t>
  </si>
  <si>
    <t>LN00430</t>
  </si>
  <si>
    <t>LN00431</t>
  </si>
  <si>
    <t>LN00432</t>
  </si>
  <si>
    <t>LN00433</t>
  </si>
  <si>
    <t>BORR0189</t>
  </si>
  <si>
    <t>LN00434</t>
  </si>
  <si>
    <t>LN00435</t>
  </si>
  <si>
    <t>LN00436</t>
  </si>
  <si>
    <t>LN00437</t>
  </si>
  <si>
    <t>BORR0331</t>
  </si>
  <si>
    <t>LN00438</t>
  </si>
  <si>
    <t>LN00439</t>
  </si>
  <si>
    <t>BORR0031</t>
  </si>
  <si>
    <t>LN00440</t>
  </si>
  <si>
    <t>BORR0118</t>
  </si>
  <si>
    <t>LN00441</t>
  </si>
  <si>
    <t>BORR0369</t>
  </si>
  <si>
    <t>LN00442</t>
  </si>
  <si>
    <t>LN00443</t>
  </si>
  <si>
    <t>BORR0413</t>
  </si>
  <si>
    <t>LN00444</t>
  </si>
  <si>
    <t>LN00445</t>
  </si>
  <si>
    <t>BORR0337</t>
  </si>
  <si>
    <t>LN00446</t>
  </si>
  <si>
    <t>BORR0293</t>
  </si>
  <si>
    <t>LN00447</t>
  </si>
  <si>
    <t>LN00448</t>
  </si>
  <si>
    <t>BORR0488</t>
  </si>
  <si>
    <t>LN00449</t>
  </si>
  <si>
    <t>LN00450</t>
  </si>
  <si>
    <t>LN00451</t>
  </si>
  <si>
    <t>LN00452</t>
  </si>
  <si>
    <t>LN00453</t>
  </si>
  <si>
    <t>LN00454</t>
  </si>
  <si>
    <t>LN00455</t>
  </si>
  <si>
    <t>LN00456</t>
  </si>
  <si>
    <t>LN00457</t>
  </si>
  <si>
    <t>LN00458</t>
  </si>
  <si>
    <t>BORR0316</t>
  </si>
  <si>
    <t>LN00459</t>
  </si>
  <si>
    <t>LN00460</t>
  </si>
  <si>
    <t>LN00461</t>
  </si>
  <si>
    <t>LN00462</t>
  </si>
  <si>
    <t>BORR0065</t>
  </si>
  <si>
    <t>LN00463</t>
  </si>
  <si>
    <t>BORR0301</t>
  </si>
  <si>
    <t>LN00464</t>
  </si>
  <si>
    <t>LN00465</t>
  </si>
  <si>
    <t>LN00466</t>
  </si>
  <si>
    <t>BORR0223</t>
  </si>
  <si>
    <t>LN00467</t>
  </si>
  <si>
    <t>BORR0100</t>
  </si>
  <si>
    <t>LN00468</t>
  </si>
  <si>
    <t>LN00469</t>
  </si>
  <si>
    <t>LN00470</t>
  </si>
  <si>
    <t>BORR0451</t>
  </si>
  <si>
    <t>LN00471</t>
  </si>
  <si>
    <t>LN00472</t>
  </si>
  <si>
    <t>LN00473</t>
  </si>
  <si>
    <t>LN00474</t>
  </si>
  <si>
    <t>BORR0249</t>
  </si>
  <si>
    <t>LN00475</t>
  </si>
  <si>
    <t>LN00476</t>
  </si>
  <si>
    <t>BORR0141</t>
  </si>
  <si>
    <t>LN00477</t>
  </si>
  <si>
    <t>LN00478</t>
  </si>
  <si>
    <t>LN00479</t>
  </si>
  <si>
    <t>BORR0157</t>
  </si>
  <si>
    <t>LN00480</t>
  </si>
  <si>
    <t>LN00481</t>
  </si>
  <si>
    <t>LN00482</t>
  </si>
  <si>
    <t>LN00483</t>
  </si>
  <si>
    <t>BORR0027</t>
  </si>
  <si>
    <t>LN00484</t>
  </si>
  <si>
    <t>BORR0325</t>
  </si>
  <si>
    <t>LN00485</t>
  </si>
  <si>
    <t>BORR0382</t>
  </si>
  <si>
    <t>LN00486</t>
  </si>
  <si>
    <t>LN00487</t>
  </si>
  <si>
    <t>BORR0476</t>
  </si>
  <si>
    <t>LN00488</t>
  </si>
  <si>
    <t>BORR0260</t>
  </si>
  <si>
    <t>LN00489</t>
  </si>
  <si>
    <t>LN00490</t>
  </si>
  <si>
    <t>BORR0142</t>
  </si>
  <si>
    <t>LN00491</t>
  </si>
  <si>
    <t>LN00492</t>
  </si>
  <si>
    <t>LN00493</t>
  </si>
  <si>
    <t>BORR0178</t>
  </si>
  <si>
    <t>LN00494</t>
  </si>
  <si>
    <t>LN00495</t>
  </si>
  <si>
    <t>BORR0258</t>
  </si>
  <si>
    <t>LN00496</t>
  </si>
  <si>
    <t>BORR0044</t>
  </si>
  <si>
    <t>LN00497</t>
  </si>
  <si>
    <t>LN00498</t>
  </si>
  <si>
    <t>LN00499</t>
  </si>
  <si>
    <t>LN00500</t>
  </si>
  <si>
    <t>LN00501</t>
  </si>
  <si>
    <t>LN00502</t>
  </si>
  <si>
    <t>LN00503</t>
  </si>
  <si>
    <t>LN00504</t>
  </si>
  <si>
    <t>BORR0367</t>
  </si>
  <si>
    <t>LN00505</t>
  </si>
  <si>
    <t>LN00506</t>
  </si>
  <si>
    <t>LN00507</t>
  </si>
  <si>
    <t>LN00508</t>
  </si>
  <si>
    <t>LN00509</t>
  </si>
  <si>
    <t>LN00510</t>
  </si>
  <si>
    <t>LN00511</t>
  </si>
  <si>
    <t>LN00512</t>
  </si>
  <si>
    <t>BORR0297</t>
  </si>
  <si>
    <t>LN00513</t>
  </si>
  <si>
    <t>LN00514</t>
  </si>
  <si>
    <t>LN00515</t>
  </si>
  <si>
    <t>BORR0407</t>
  </si>
  <si>
    <t>LN00516</t>
  </si>
  <si>
    <t>BORR0107</t>
  </si>
  <si>
    <t>LN00517</t>
  </si>
  <si>
    <t>LN00518</t>
  </si>
  <si>
    <t>LN00519</t>
  </si>
  <si>
    <t>LN00520</t>
  </si>
  <si>
    <t>LN00521</t>
  </si>
  <si>
    <t>BORR0212</t>
  </si>
  <si>
    <t>LN00522</t>
  </si>
  <si>
    <t>LN00523</t>
  </si>
  <si>
    <t>BORR0262</t>
  </si>
  <si>
    <t>LN00524</t>
  </si>
  <si>
    <t>BORR0472</t>
  </si>
  <si>
    <t>LN00525</t>
  </si>
  <si>
    <t>LN00526</t>
  </si>
  <si>
    <t>BORR0288</t>
  </si>
  <si>
    <t>LN00527</t>
  </si>
  <si>
    <t>BORR0186</t>
  </si>
  <si>
    <t>LN00528</t>
  </si>
  <si>
    <t>LN00529</t>
  </si>
  <si>
    <t>LN00530</t>
  </si>
  <si>
    <t>LN00531</t>
  </si>
  <si>
    <t>BORR0302</t>
  </si>
  <si>
    <t>LN00532</t>
  </si>
  <si>
    <t>LN00533</t>
  </si>
  <si>
    <t>LN00534</t>
  </si>
  <si>
    <t>BORR0225</t>
  </si>
  <si>
    <t>LN00535</t>
  </si>
  <si>
    <t>LN00536</t>
  </si>
  <si>
    <t>LN00537</t>
  </si>
  <si>
    <t>BORR0134</t>
  </si>
  <si>
    <t>LN00538</t>
  </si>
  <si>
    <t>BORR0358</t>
  </si>
  <si>
    <t>LN00539</t>
  </si>
  <si>
    <t>LN00540</t>
  </si>
  <si>
    <t>LN00541</t>
  </si>
  <si>
    <t>BORR0477</t>
  </si>
  <si>
    <t>LN00542</t>
  </si>
  <si>
    <t>LN00543</t>
  </si>
  <si>
    <t>BORR0151</t>
  </si>
  <si>
    <t>LN00544</t>
  </si>
  <si>
    <t>BORR0093</t>
  </si>
  <si>
    <t>LN00545</t>
  </si>
  <si>
    <t>LN00546</t>
  </si>
  <si>
    <t>LN00547</t>
  </si>
  <si>
    <t>BORR0416</t>
  </si>
  <si>
    <t>LN00548</t>
  </si>
  <si>
    <t>LN00549</t>
  </si>
  <si>
    <t>LN00550</t>
  </si>
  <si>
    <t>LN00551</t>
  </si>
  <si>
    <t>LN00552</t>
  </si>
  <si>
    <t>BORR0067</t>
  </si>
  <si>
    <t>LN00553</t>
  </si>
  <si>
    <t>BORR0191</t>
  </si>
  <si>
    <t>LN00554</t>
  </si>
  <si>
    <t>LN00555</t>
  </si>
  <si>
    <t>BORR0177</t>
  </si>
  <si>
    <t>LN00556</t>
  </si>
  <si>
    <t>LN00557</t>
  </si>
  <si>
    <t>LN00558</t>
  </si>
  <si>
    <t>LN00559</t>
  </si>
  <si>
    <t>BORR0113</t>
  </si>
  <si>
    <t>LN00560</t>
  </si>
  <si>
    <t>BORR0329</t>
  </si>
  <si>
    <t>LN00561</t>
  </si>
  <si>
    <t>LN00562</t>
  </si>
  <si>
    <t>LN00563</t>
  </si>
  <si>
    <t>LN00564</t>
  </si>
  <si>
    <t>LN00565</t>
  </si>
  <si>
    <t>LN00566</t>
  </si>
  <si>
    <t>LN00567</t>
  </si>
  <si>
    <t>BORR0253</t>
  </si>
  <si>
    <t>LN00568</t>
  </si>
  <si>
    <t>BORR0443</t>
  </si>
  <si>
    <t>LN00569</t>
  </si>
  <si>
    <t>LN00570</t>
  </si>
  <si>
    <t>BORR0323</t>
  </si>
  <si>
    <t>LN00571</t>
  </si>
  <si>
    <t>LN00572</t>
  </si>
  <si>
    <t>LN00573</t>
  </si>
  <si>
    <t>BORR0232</t>
  </si>
  <si>
    <t>LN00574</t>
  </si>
  <si>
    <t>LN00575</t>
  </si>
  <si>
    <t>BORR0450</t>
  </si>
  <si>
    <t>LN00576</t>
  </si>
  <si>
    <t>LN00577</t>
  </si>
  <si>
    <t>LN00578</t>
  </si>
  <si>
    <t>BORR0022</t>
  </si>
  <si>
    <t>LN00579</t>
  </si>
  <si>
    <t>LN00580</t>
  </si>
  <si>
    <t>LN00581</t>
  </si>
  <si>
    <t>LN00582</t>
  </si>
  <si>
    <t>LN00583</t>
  </si>
  <si>
    <t>LN00584</t>
  </si>
  <si>
    <t>BORR0483</t>
  </si>
  <si>
    <t>LN00585</t>
  </si>
  <si>
    <t>BORR0294</t>
  </si>
  <si>
    <t>LN00586</t>
  </si>
  <si>
    <t>LN00587</t>
  </si>
  <si>
    <t>LN00588</t>
  </si>
  <si>
    <t>LN00589</t>
  </si>
  <si>
    <t>BORR0494</t>
  </si>
  <si>
    <t>LN00590</t>
  </si>
  <si>
    <t>LN00591</t>
  </si>
  <si>
    <t>LN00592</t>
  </si>
  <si>
    <t>LN00593</t>
  </si>
  <si>
    <t>LN00594</t>
  </si>
  <si>
    <t>LN00595</t>
  </si>
  <si>
    <t>LN00596</t>
  </si>
  <si>
    <t>BORR0092</t>
  </si>
  <si>
    <t>LN00597</t>
  </si>
  <si>
    <t>LN00598</t>
  </si>
  <si>
    <t>BORR0442</t>
  </si>
  <si>
    <t>LN00599</t>
  </si>
  <si>
    <t>LN00600</t>
  </si>
  <si>
    <t>LN00601</t>
  </si>
  <si>
    <t>BORR0496</t>
  </si>
  <si>
    <t>LN00602</t>
  </si>
  <si>
    <t>LN00603</t>
  </si>
  <si>
    <t>LN00604</t>
  </si>
  <si>
    <t>LN00605</t>
  </si>
  <si>
    <t>BORR0125</t>
  </si>
  <si>
    <t>LN00606</t>
  </si>
  <si>
    <t>LN00607</t>
  </si>
  <si>
    <t>BORR0114</t>
  </si>
  <si>
    <t>LN00608</t>
  </si>
  <si>
    <t>LN00609</t>
  </si>
  <si>
    <t>LN00610</t>
  </si>
  <si>
    <t>BORR0198</t>
  </si>
  <si>
    <t>LN00611</t>
  </si>
  <si>
    <t>LN00612</t>
  </si>
  <si>
    <t>LN00613</t>
  </si>
  <si>
    <t>LN00614</t>
  </si>
  <si>
    <t>LN00615</t>
  </si>
  <si>
    <t>LN00616</t>
  </si>
  <si>
    <t>LN00617</t>
  </si>
  <si>
    <t>LN00618</t>
  </si>
  <si>
    <t>BORR0074</t>
  </si>
  <si>
    <t>LN00619</t>
  </si>
  <si>
    <t>LN00620</t>
  </si>
  <si>
    <t>BORR0411</t>
  </si>
  <si>
    <t>LN00621</t>
  </si>
  <si>
    <t>LN00622</t>
  </si>
  <si>
    <t>LN00623</t>
  </si>
  <si>
    <t>LN00624</t>
  </si>
  <si>
    <t>BORR0462</t>
  </si>
  <si>
    <t>LN00625</t>
  </si>
  <si>
    <t>LN00626</t>
  </si>
  <si>
    <t>LN00627</t>
  </si>
  <si>
    <t>BORR0264</t>
  </si>
  <si>
    <t>LN00628</t>
  </si>
  <si>
    <t>LN00629</t>
  </si>
  <si>
    <t>LN00630</t>
  </si>
  <si>
    <t>LN00631</t>
  </si>
  <si>
    <t>BORR0216</t>
  </si>
  <si>
    <t>LN00632</t>
  </si>
  <si>
    <t>LN00633</t>
  </si>
  <si>
    <t>LN00634</t>
  </si>
  <si>
    <t>LN00635</t>
  </si>
  <si>
    <t>LN00636</t>
  </si>
  <si>
    <t>BORR0192</t>
  </si>
  <si>
    <t>LN00637</t>
  </si>
  <si>
    <t>LN00638</t>
  </si>
  <si>
    <t>LN00639</t>
  </si>
  <si>
    <t>BORR0419</t>
  </si>
  <si>
    <t>LN00640</t>
  </si>
  <si>
    <t>LN00641</t>
  </si>
  <si>
    <t>BORR0479</t>
  </si>
  <si>
    <t>LN00642</t>
  </si>
  <si>
    <t>LN00643</t>
  </si>
  <si>
    <t>LN00644</t>
  </si>
  <si>
    <t>LN00645</t>
  </si>
  <si>
    <t>LN00646</t>
  </si>
  <si>
    <t>BORR0303</t>
  </si>
  <si>
    <t>LN00647</t>
  </si>
  <si>
    <t>LN00648</t>
  </si>
  <si>
    <t>LN00649</t>
  </si>
  <si>
    <t>LN00650</t>
  </si>
  <si>
    <t>LN00651</t>
  </si>
  <si>
    <t>LN00652</t>
  </si>
  <si>
    <t>BORR0457</t>
  </si>
  <si>
    <t>LN00653</t>
  </si>
  <si>
    <t>BORR0459</t>
  </si>
  <si>
    <t>LN00654</t>
  </si>
  <si>
    <t>BORR0006</t>
  </si>
  <si>
    <t>LN00655</t>
  </si>
  <si>
    <t>LN00656</t>
  </si>
  <si>
    <t>BORR0121</t>
  </si>
  <si>
    <t>LN00657</t>
  </si>
  <si>
    <t>LN00658</t>
  </si>
  <si>
    <t>LN00659</t>
  </si>
  <si>
    <t>LN00660</t>
  </si>
  <si>
    <t>LN00661</t>
  </si>
  <si>
    <t>LN00662</t>
  </si>
  <si>
    <t>LN00663</t>
  </si>
  <si>
    <t>BORR0497</t>
  </si>
  <si>
    <t>LN00664</t>
  </si>
  <si>
    <t>LN00665</t>
  </si>
  <si>
    <t>BORR0348</t>
  </si>
  <si>
    <t>LN00666</t>
  </si>
  <si>
    <t>LN00667</t>
  </si>
  <si>
    <t>LN00668</t>
  </si>
  <si>
    <t>LN00669</t>
  </si>
  <si>
    <t>BORR0167</t>
  </si>
  <si>
    <t>LN00670</t>
  </si>
  <si>
    <t>LN00671</t>
  </si>
  <si>
    <t>LN00672</t>
  </si>
  <si>
    <t>LN00673</t>
  </si>
  <si>
    <t>BORR0342</t>
  </si>
  <si>
    <t>LN00674</t>
  </si>
  <si>
    <t>LN00675</t>
  </si>
  <si>
    <t>BORR0261</t>
  </si>
  <si>
    <t>LN00676</t>
  </si>
  <si>
    <t>LN00677</t>
  </si>
  <si>
    <t>LN00678</t>
  </si>
  <si>
    <t>LN00679</t>
  </si>
  <si>
    <t>BORR0352</t>
  </si>
  <si>
    <t>LN00680</t>
  </si>
  <si>
    <t>LN00681</t>
  </si>
  <si>
    <t>LN00682</t>
  </si>
  <si>
    <t>BORR0433</t>
  </si>
  <si>
    <t>LN00683</t>
  </si>
  <si>
    <t>LN00684</t>
  </si>
  <si>
    <t>LN00685</t>
  </si>
  <si>
    <t>LN00686</t>
  </si>
  <si>
    <t>LN00687</t>
  </si>
  <si>
    <t>LN00688</t>
  </si>
  <si>
    <t>LN00689</t>
  </si>
  <si>
    <t>BORR0043</t>
  </si>
  <si>
    <t>LN00690</t>
  </si>
  <si>
    <t>BORR0286</t>
  </si>
  <si>
    <t>LN00691</t>
  </si>
  <si>
    <t>LN00692</t>
  </si>
  <si>
    <t>LN00693</t>
  </si>
  <si>
    <t>LN00694</t>
  </si>
  <si>
    <t>LN00695</t>
  </si>
  <si>
    <t>LN00696</t>
  </si>
  <si>
    <t>BORR0179</t>
  </si>
  <si>
    <t>LN00697</t>
  </si>
  <si>
    <t>LN00698</t>
  </si>
  <si>
    <t>LN00699</t>
  </si>
  <si>
    <t>BORR0320</t>
  </si>
  <si>
    <t>LN00700</t>
  </si>
  <si>
    <t>LN00701</t>
  </si>
  <si>
    <t>LN00702</t>
  </si>
  <si>
    <t>LN00703</t>
  </si>
  <si>
    <t>LN00704</t>
  </si>
  <si>
    <t>LN00705</t>
  </si>
  <si>
    <t>LN00706</t>
  </si>
  <si>
    <t>LN00707</t>
  </si>
  <si>
    <t>LN00708</t>
  </si>
  <si>
    <t>LN00709</t>
  </si>
  <si>
    <t>LN00710</t>
  </si>
  <si>
    <t>LN00711</t>
  </si>
  <si>
    <t>LN00712</t>
  </si>
  <si>
    <t>LN00713</t>
  </si>
  <si>
    <t>LN00714</t>
  </si>
  <si>
    <t>BORR0387</t>
  </si>
  <si>
    <t>LN00715</t>
  </si>
  <si>
    <t>LN00716</t>
  </si>
  <si>
    <t>LN00717</t>
  </si>
  <si>
    <t>BORR0173</t>
  </si>
  <si>
    <t>LN00718</t>
  </si>
  <si>
    <t>LN00719</t>
  </si>
  <si>
    <t>LN00720</t>
  </si>
  <si>
    <t>LN00721</t>
  </si>
  <si>
    <t>BORR0159</t>
  </si>
  <si>
    <t>LN00722</t>
  </si>
  <si>
    <t>LN00723</t>
  </si>
  <si>
    <t>LN00724</t>
  </si>
  <si>
    <t>LN00725</t>
  </si>
  <si>
    <t>LN00726</t>
  </si>
  <si>
    <t>BORR0009</t>
  </si>
  <si>
    <t>LN00727</t>
  </si>
  <si>
    <t>LN00728</t>
  </si>
  <si>
    <t>LN00729</t>
  </si>
  <si>
    <t>LN00730</t>
  </si>
  <si>
    <t>LN00731</t>
  </si>
  <si>
    <t>LN00732</t>
  </si>
  <si>
    <t>BORR0250</t>
  </si>
  <si>
    <t>LN00733</t>
  </si>
  <si>
    <t>BORR0287</t>
  </si>
  <si>
    <t>LN00734</t>
  </si>
  <si>
    <t>LN00735</t>
  </si>
  <si>
    <t>LN00736</t>
  </si>
  <si>
    <t>LN00737</t>
  </si>
  <si>
    <t>LN00738</t>
  </si>
  <si>
    <t>LN00739</t>
  </si>
  <si>
    <t>LN00740</t>
  </si>
  <si>
    <t>BORR0222</t>
  </si>
  <si>
    <t>LN00741</t>
  </si>
  <si>
    <t>LN00742</t>
  </si>
  <si>
    <t>LN00743</t>
  </si>
  <si>
    <t>LN00744</t>
  </si>
  <si>
    <t>BORR0385</t>
  </si>
  <si>
    <t>LN00745</t>
  </si>
  <si>
    <t>LN00746</t>
  </si>
  <si>
    <t>LN00747</t>
  </si>
  <si>
    <t>LN00748</t>
  </si>
  <si>
    <t>LN00749</t>
  </si>
  <si>
    <t>LN00750</t>
  </si>
  <si>
    <t>LN00751</t>
  </si>
  <si>
    <t>LN00752</t>
  </si>
  <si>
    <t>BORR0353</t>
  </si>
  <si>
    <t>LN00753</t>
  </si>
  <si>
    <t>LN00754</t>
  </si>
  <si>
    <t>LN00755</t>
  </si>
  <si>
    <t>LN00756</t>
  </si>
  <si>
    <t>BORR0007</t>
  </si>
  <si>
    <t>LN00757</t>
  </si>
  <si>
    <t>LN00758</t>
  </si>
  <si>
    <t>LN00759</t>
  </si>
  <si>
    <t>LN00760</t>
  </si>
  <si>
    <t>LN00761</t>
  </si>
  <si>
    <t>LN00762</t>
  </si>
  <si>
    <t>BORR0023</t>
  </si>
  <si>
    <t>LN00763</t>
  </si>
  <si>
    <t>LN00764</t>
  </si>
  <si>
    <t>BORR0362</t>
  </si>
  <si>
    <t>LN00765</t>
  </si>
  <si>
    <t>BORR0350</t>
  </si>
  <si>
    <t>LN00766</t>
  </si>
  <si>
    <t>LN00767</t>
  </si>
  <si>
    <t>BORR0025</t>
  </si>
  <si>
    <t>LN00768</t>
  </si>
  <si>
    <t>BORR0194</t>
  </si>
  <si>
    <t>LN00769</t>
  </si>
  <si>
    <t>LN00770</t>
  </si>
  <si>
    <t>LN00771</t>
  </si>
  <si>
    <t>LN00772</t>
  </si>
  <si>
    <t>LN00773</t>
  </si>
  <si>
    <t>BORR0465</t>
  </si>
  <si>
    <t>LN00774</t>
  </si>
  <si>
    <t>LN00775</t>
  </si>
  <si>
    <t>LN00776</t>
  </si>
  <si>
    <t>BORR0034</t>
  </si>
  <si>
    <t>LN00777</t>
  </si>
  <si>
    <t>LN00778</t>
  </si>
  <si>
    <t>LN00779</t>
  </si>
  <si>
    <t>BORR0048</t>
  </si>
  <si>
    <t>LN00780</t>
  </si>
  <si>
    <t>BORR0145</t>
  </si>
  <si>
    <t>LN00781</t>
  </si>
  <si>
    <t>LN00782</t>
  </si>
  <si>
    <t>BORR0091</t>
  </si>
  <si>
    <t>LN00783</t>
  </si>
  <si>
    <t>LN00784</t>
  </si>
  <si>
    <t>LN00785</t>
  </si>
  <si>
    <t>LN00786</t>
  </si>
  <si>
    <t>LN00787</t>
  </si>
  <si>
    <t>LN00788</t>
  </si>
  <si>
    <t>LN00789</t>
  </si>
  <si>
    <t>LN00790</t>
  </si>
  <si>
    <t>LN00791</t>
  </si>
  <si>
    <t>LN00792</t>
  </si>
  <si>
    <t>LN00793</t>
  </si>
  <si>
    <t>LN00794</t>
  </si>
  <si>
    <t>BORR0290</t>
  </si>
  <si>
    <t>LN00795</t>
  </si>
  <si>
    <t>LN00796</t>
  </si>
  <si>
    <t>LN00797</t>
  </si>
  <si>
    <t>LN00798</t>
  </si>
  <si>
    <t>BORR0310</t>
  </si>
  <si>
    <t>LN00799</t>
  </si>
  <si>
    <t>LN00800</t>
  </si>
  <si>
    <t>LN00801</t>
  </si>
  <si>
    <t>LN00802</t>
  </si>
  <si>
    <t>LN00803</t>
  </si>
  <si>
    <t>LN00804</t>
  </si>
  <si>
    <t>LN00805</t>
  </si>
  <si>
    <t>LN00806</t>
  </si>
  <si>
    <t>LN00807</t>
  </si>
  <si>
    <t>LN00808</t>
  </si>
  <si>
    <t>LN00809</t>
  </si>
  <si>
    <t>BORR0390</t>
  </si>
  <si>
    <t>LN00810</t>
  </si>
  <si>
    <t>LN00811</t>
  </si>
  <si>
    <t>LN00812</t>
  </si>
  <si>
    <t>LN00813</t>
  </si>
  <si>
    <t>LN00814</t>
  </si>
  <si>
    <t>LN00815</t>
  </si>
  <si>
    <t>LN00816</t>
  </si>
  <si>
    <t>BORR0458</t>
  </si>
  <si>
    <t>LN00817</t>
  </si>
  <si>
    <t>LN00818</t>
  </si>
  <si>
    <t>LN00819</t>
  </si>
  <si>
    <t>LN00820</t>
  </si>
  <si>
    <t>LN00821</t>
  </si>
  <si>
    <t>LN00822</t>
  </si>
  <si>
    <t>BORR0236</t>
  </si>
  <si>
    <t>LN00823</t>
  </si>
  <si>
    <t>LN00824</t>
  </si>
  <si>
    <t>LN00825</t>
  </si>
  <si>
    <t>LN00826</t>
  </si>
  <si>
    <t>LN00827</t>
  </si>
  <si>
    <t>LN00828</t>
  </si>
  <si>
    <t>LN00829</t>
  </si>
  <si>
    <t>BORR0500</t>
  </si>
  <si>
    <t>LN00830</t>
  </si>
  <si>
    <t>BORR0110</t>
  </si>
  <si>
    <t>LN00831</t>
  </si>
  <si>
    <t>LN00832</t>
  </si>
  <si>
    <t>LN00833</t>
  </si>
  <si>
    <t>LN00834</t>
  </si>
  <si>
    <t>BORR0002</t>
  </si>
  <si>
    <t>LN00835</t>
  </si>
  <si>
    <t>LN00836</t>
  </si>
  <si>
    <t>LN00837</t>
  </si>
  <si>
    <t>LN00838</t>
  </si>
  <si>
    <t>LN00839</t>
  </si>
  <si>
    <t>LN00840</t>
  </si>
  <si>
    <t>BORR0478</t>
  </si>
  <si>
    <t>LN00841</t>
  </si>
  <si>
    <t>LN00842</t>
  </si>
  <si>
    <t>LN00843</t>
  </si>
  <si>
    <t>LN00844</t>
  </si>
  <si>
    <t>LN00845</t>
  </si>
  <si>
    <t>BORR0117</t>
  </si>
  <si>
    <t>LN00846</t>
  </si>
  <si>
    <t>LN00847</t>
  </si>
  <si>
    <t>LN00848</t>
  </si>
  <si>
    <t>BORR0415</t>
  </si>
  <si>
    <t>LN00849</t>
  </si>
  <si>
    <t>LN00850</t>
  </si>
  <si>
    <t>Month</t>
  </si>
  <si>
    <t>OutstandingEAD_BDT</t>
  </si>
  <si>
    <t>DaysPastDue</t>
  </si>
  <si>
    <t>InstallmentAmt_BDT</t>
  </si>
  <si>
    <t>PaidAmt_BDT</t>
  </si>
  <si>
    <t>PaymentRatio</t>
  </si>
  <si>
    <t>Restructured</t>
  </si>
  <si>
    <t>Status</t>
  </si>
  <si>
    <t>Current</t>
  </si>
  <si>
    <t>90+ DPD</t>
  </si>
  <si>
    <t>30-59 DPD</t>
  </si>
  <si>
    <t>60-89 DPD</t>
  </si>
  <si>
    <t>Default</t>
  </si>
  <si>
    <t>RiskScore</t>
  </si>
  <si>
    <t>PD</t>
  </si>
  <si>
    <t>LGD</t>
  </si>
  <si>
    <t>ECL_BDT</t>
  </si>
  <si>
    <t>RiskGrade</t>
  </si>
  <si>
    <t>DefaultFlag</t>
  </si>
  <si>
    <t>Bank-level KPIs (calculated from Model)</t>
  </si>
  <si>
    <t>TotalEAD_BDT</t>
  </si>
  <si>
    <t>DefaultEAD_BDT</t>
  </si>
  <si>
    <t>NPL90plusEAD_BDT</t>
  </si>
  <si>
    <t>DefaultRate</t>
  </si>
  <si>
    <t>NPL_Ratio</t>
  </si>
  <si>
    <t>ExpectedLoss_BDT</t>
  </si>
  <si>
    <t>Loan Default Risk Dashboard (Bangladesh Banks)</t>
  </si>
  <si>
    <t>Total EAD (BDT)</t>
  </si>
  <si>
    <t>Default Rate</t>
  </si>
  <si>
    <t>NPL Ratio (90+)</t>
  </si>
  <si>
    <t>Expected Loss (BDT)</t>
  </si>
  <si>
    <t>Month:</t>
  </si>
  <si>
    <t>Monthly trend (for selected Bank)</t>
  </si>
  <si>
    <t>NPL Ratio by Bank (selected Month)</t>
  </si>
  <si>
    <t>TotalEAD</t>
  </si>
  <si>
    <t>ExpectedLoss</t>
  </si>
  <si>
    <t>NPL Ratio</t>
  </si>
  <si>
    <t>Exposure by Sector (selected Bank + Month)</t>
  </si>
  <si>
    <t>EAD</t>
  </si>
  <si>
    <t>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</si>
</sst>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8"/>
      <color rgb="FF1F4E79"/>
      <name val="Albert Sans"/>
    </font>
    <font>
      <sz val="11"/>
      <color theme="1"/>
      <name val="Albert Sans"/>
    </font>
    <font>
      <b/>
      <sz val="12"/>
      <color rgb="FF1F4E79"/>
      <name val="Albert Sans"/>
    </font>
    <font>
      <b/>
      <sz val="11"/>
      <color theme="0"/>
      <name val="Albert Sans"/>
    </font>
    <font>
      <b/>
      <sz val="11"/>
      <color rgb="FFFFFFFF"/>
      <name val="Albert Sans"/>
    </font>
    <font>
      <sz val="11"/>
      <color theme="0"/>
      <name val="Albert Sans"/>
    </font>
    <font>
      <sz val="11"/>
      <name val="Albert Sans"/>
    </font>
    <font>
      <b/>
      <sz val="11"/>
      <name val="Albert Sans"/>
    </font>
    <font>
      <b/>
      <sz val="12"/>
      <color theme="0"/>
      <name val="Albert Sans"/>
    </font>
    <font>
      <sz val="11"/>
      <color rgb="FF000000"/>
      <name val="Albert Sans"/>
    </font>
    <font>
      <b/>
      <sz val="11"/>
      <color theme="1"/>
      <name val="Albert Sans"/>
    </font>
    <font>
      <b/>
      <sz val="12"/>
      <name val="Albert Sans"/>
    </font>
    <font>
      <b/>
      <sz val="18"/>
      <name val="Albert Sans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4" fillId="4" borderId="0" xfId="0" applyFont="1" applyFill="1"/>
    <xf numFmtId="0" fontId="5" fillId="2" borderId="1" xfId="0" applyFont="1" applyFill="1" applyBorder="1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2" fillId="0" borderId="6" xfId="0" applyFont="1" applyBorder="1"/>
    <xf numFmtId="0" fontId="2" fillId="0" borderId="8" xfId="0" applyFont="1" applyBorder="1"/>
    <xf numFmtId="0" fontId="2" fillId="0" borderId="10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0" xfId="0" applyFont="1"/>
    <xf numFmtId="0" fontId="8" fillId="0" borderId="9" xfId="0" applyFont="1" applyBorder="1"/>
    <xf numFmtId="0" fontId="8" fillId="0" borderId="11" xfId="0" applyFont="1" applyBorder="1"/>
    <xf numFmtId="0" fontId="8" fillId="0" borderId="0" xfId="0" applyFont="1"/>
    <xf numFmtId="0" fontId="4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4" fillId="6" borderId="14" xfId="0" applyFont="1" applyFill="1" applyBorder="1"/>
    <xf numFmtId="0" fontId="4" fillId="6" borderId="15" xfId="0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8" fillId="0" borderId="7" xfId="0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10" fontId="10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" fillId="8" borderId="0" xfId="0" applyFont="1" applyFill="1"/>
    <xf numFmtId="0" fontId="13" fillId="8" borderId="0" xfId="0" applyFont="1" applyFill="1" applyAlignment="1">
      <alignment horizontal="center"/>
    </xf>
    <xf numFmtId="0" fontId="12" fillId="8" borderId="0" xfId="0" applyFont="1" applyFill="1"/>
    <xf numFmtId="0" fontId="7" fillId="8" borderId="0" xfId="0" applyFont="1" applyFill="1"/>
    <xf numFmtId="0" fontId="9" fillId="4" borderId="13" xfId="0" applyFont="1" applyFill="1" applyBorder="1"/>
    <xf numFmtId="0" fontId="6" fillId="4" borderId="13" xfId="0" applyFont="1" applyFill="1" applyBorder="1"/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3" fontId="2" fillId="0" borderId="16" xfId="0" applyNumberFormat="1" applyFont="1" applyBorder="1" applyAlignment="1">
      <alignment vertical="center"/>
    </xf>
    <xf numFmtId="10" fontId="2" fillId="0" borderId="16" xfId="0" applyNumberFormat="1" applyFont="1" applyBorder="1" applyAlignment="1">
      <alignment vertical="center"/>
    </xf>
    <xf numFmtId="3" fontId="2" fillId="0" borderId="15" xfId="0" applyNumberFormat="1" applyFont="1" applyBorder="1" applyAlignment="1">
      <alignment vertical="center"/>
    </xf>
    <xf numFmtId="0" fontId="4" fillId="7" borderId="16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10" fontId="11" fillId="0" borderId="16" xfId="0" applyNumberFormat="1" applyFont="1" applyBorder="1" applyAlignment="1">
      <alignment vertical="center"/>
    </xf>
    <xf numFmtId="3" fontId="11" fillId="0" borderId="16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0" xfId="0" applyFont="1" applyBorder="1"/>
    <xf numFmtId="0" fontId="2" fillId="5" borderId="0" xfId="0" applyFont="1" applyFill="1" applyBorder="1"/>
    <xf numFmtId="0" fontId="5" fillId="5" borderId="0" xfId="0" applyFont="1" applyFill="1" applyBorder="1" applyAlignment="1">
      <alignment horizontal="center" vertical="center" wrapText="1"/>
    </xf>
    <xf numFmtId="10" fontId="11" fillId="0" borderId="12" xfId="0" applyNumberFormat="1" applyFont="1" applyBorder="1" applyAlignment="1">
      <alignment vertical="center"/>
    </xf>
    <xf numFmtId="3" fontId="11" fillId="0" borderId="9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 wrapText="1"/>
    </xf>
    <xf numFmtId="164" fontId="2" fillId="0" borderId="14" xfId="0" applyNumberFormat="1" applyFont="1" applyBorder="1" applyAlignment="1">
      <alignment vertical="center"/>
    </xf>
    <xf numFmtId="3" fontId="11" fillId="0" borderId="15" xfId="0" applyNumberFormat="1" applyFont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164" fontId="8" fillId="3" borderId="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3" fontId="8" fillId="5" borderId="17" xfId="0" applyNumberFormat="1" applyFont="1" applyFill="1" applyBorder="1" applyAlignment="1">
      <alignment horizontal="center"/>
    </xf>
    <xf numFmtId="10" fontId="8" fillId="5" borderId="17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328752066421898E-2"/>
          <c:y val="6.6508931529189907E-2"/>
          <c:w val="0.87542694290706391"/>
          <c:h val="0.82348699131055203"/>
        </c:manualLayout>
      </c:layout>
      <c:lineChart>
        <c:grouping val="standard"/>
        <c:varyColors val="1"/>
        <c:ser>
          <c:idx val="0"/>
          <c:order val="0"/>
          <c:tx>
            <c:strRef>
              <c:f>Dashboard!$C$10</c:f>
              <c:strCache>
                <c:ptCount val="1"/>
                <c:pt idx="0">
                  <c:v>DefaultRate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A4B-473B-A071-84AA4B1AC90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cat>
            <c:numRef>
              <c:f>Dashboard!$A$11:$A$22</c:f>
              <c:numCache>
                <c:formatCode>yyyy\-mm\-dd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Dashboard!$C$11:$C$22</c:f>
              <c:numCache>
                <c:formatCode>0.00%</c:formatCode>
                <c:ptCount val="12"/>
                <c:pt idx="0">
                  <c:v>0</c:v>
                </c:pt>
                <c:pt idx="1">
                  <c:v>1.3959394713371738E-2</c:v>
                </c:pt>
                <c:pt idx="2">
                  <c:v>0.10626537870895134</c:v>
                </c:pt>
                <c:pt idx="3">
                  <c:v>1.4516289746876323E-2</c:v>
                </c:pt>
                <c:pt idx="4">
                  <c:v>1.4549195482666017E-2</c:v>
                </c:pt>
                <c:pt idx="5">
                  <c:v>0.38750690891350459</c:v>
                </c:pt>
                <c:pt idx="6">
                  <c:v>0.37894093930676503</c:v>
                </c:pt>
                <c:pt idx="7">
                  <c:v>0.48726594695111969</c:v>
                </c:pt>
                <c:pt idx="8">
                  <c:v>0.49238936988795762</c:v>
                </c:pt>
                <c:pt idx="9">
                  <c:v>0.49723335810274133</c:v>
                </c:pt>
                <c:pt idx="10">
                  <c:v>0.5021863340036905</c:v>
                </c:pt>
                <c:pt idx="11">
                  <c:v>0.50726190067011734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B8-43B9-8C40-C1CB7865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NPL Ratio by Bank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Dashboard!$B$38</c:f>
              <c:strCache>
                <c:ptCount val="1"/>
                <c:pt idx="0">
                  <c:v>NPL Ratio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Dashboard!$A$39:$A$91</c:f>
              <c:strCache>
                <c:ptCount val="53"/>
                <c:pt idx="0">
                  <c:v>AB Bank Limited</c:v>
                </c:pt>
                <c:pt idx="1">
                  <c:v>Agrani Bank Limited</c:v>
                </c:pt>
                <c:pt idx="2">
                  <c:v>Al-Arafah Islami Bank Limited</c:v>
                </c:pt>
                <c:pt idx="3">
                  <c:v>Bangladesh Commerce Bank Limited</c:v>
                </c:pt>
                <c:pt idx="4">
                  <c:v>Bangladesh Development Bank Limited</c:v>
                </c:pt>
                <c:pt idx="5">
                  <c:v>Bangladesh Krishi Bank</c:v>
                </c:pt>
                <c:pt idx="6">
                  <c:v>Bank Asia Limited</c:v>
                </c:pt>
                <c:pt idx="7">
                  <c:v>BASIC Bank Limited</c:v>
                </c:pt>
                <c:pt idx="8">
                  <c:v>Bengal Commercial Bank Limited</c:v>
                </c:pt>
                <c:pt idx="9">
                  <c:v>BRAC Bank Limited</c:v>
                </c:pt>
                <c:pt idx="10">
                  <c:v>Citizens Bank</c:v>
                </c:pt>
                <c:pt idx="11">
                  <c:v>City Bank Limited</c:v>
                </c:pt>
                <c:pt idx="12">
                  <c:v>Commercial Bank of Ceylon PLC</c:v>
                </c:pt>
                <c:pt idx="13">
                  <c:v>Community Bank Bangladesh Limited</c:v>
                </c:pt>
                <c:pt idx="14">
                  <c:v>Dhaka Bank Limited</c:v>
                </c:pt>
                <c:pt idx="15">
                  <c:v>Dutch-Bangla Bank Limited</c:v>
                </c:pt>
                <c:pt idx="16">
                  <c:v>Eastern Bank Limited</c:v>
                </c:pt>
                <c:pt idx="17">
                  <c:v>Export Import Bank of Bangladesh Limited</c:v>
                </c:pt>
                <c:pt idx="18">
                  <c:v>First Security Islami Bank Limited</c:v>
                </c:pt>
                <c:pt idx="19">
                  <c:v>Global Islami Bank Limited</c:v>
                </c:pt>
                <c:pt idx="20">
                  <c:v>ICB Islamic Bank Limited</c:v>
                </c:pt>
                <c:pt idx="21">
                  <c:v>IFIC Bank Limited</c:v>
                </c:pt>
                <c:pt idx="22">
                  <c:v>Islami Bank Bangladesh Limited</c:v>
                </c:pt>
                <c:pt idx="23">
                  <c:v>Jamuna Bank Limited</c:v>
                </c:pt>
                <c:pt idx="24">
                  <c:v>Janata Bank PLC</c:v>
                </c:pt>
                <c:pt idx="25">
                  <c:v>Meghna Bank Limited</c:v>
                </c:pt>
                <c:pt idx="26">
                  <c:v>Mercantile Bank Limited</c:v>
                </c:pt>
                <c:pt idx="27">
                  <c:v>Midland Bank Limited</c:v>
                </c:pt>
                <c:pt idx="28">
                  <c:v>Modhumoti Bank Limited</c:v>
                </c:pt>
                <c:pt idx="29">
                  <c:v>Mutual Trust Bank Limited</c:v>
                </c:pt>
                <c:pt idx="30">
                  <c:v>National Bank Limited</c:v>
                </c:pt>
                <c:pt idx="31">
                  <c:v>National Credit and Commerce Bank Ltd.</c:v>
                </c:pt>
                <c:pt idx="32">
                  <c:v>NRB Bank Limited</c:v>
                </c:pt>
                <c:pt idx="33">
                  <c:v>NRB Commercial Bank Limited</c:v>
                </c:pt>
                <c:pt idx="34">
                  <c:v>ONE Bank Limited</c:v>
                </c:pt>
                <c:pt idx="35">
                  <c:v>Padma Bank Limited</c:v>
                </c:pt>
                <c:pt idx="36">
                  <c:v>Premier Bank Limited</c:v>
                </c:pt>
                <c:pt idx="37">
                  <c:v>Prime Bank Limited</c:v>
                </c:pt>
                <c:pt idx="38">
                  <c:v>Pubali Bank Ltd.</c:v>
                </c:pt>
                <c:pt idx="39">
                  <c:v>Rupali Bank PLC</c:v>
                </c:pt>
                <c:pt idx="40">
                  <c:v>SBAC Bank Limited</c:v>
                </c:pt>
                <c:pt idx="41">
                  <c:v>Shahjalal Islami Bank Limited</c:v>
                </c:pt>
                <c:pt idx="42">
                  <c:v>Shimanto Bank Limited</c:v>
                </c:pt>
                <c:pt idx="43">
                  <c:v>Social Islami Bank Limited</c:v>
                </c:pt>
                <c:pt idx="44">
                  <c:v>Sonali Bank PLC</c:v>
                </c:pt>
                <c:pt idx="45">
                  <c:v>Southeast Bank Limited</c:v>
                </c:pt>
                <c:pt idx="46">
                  <c:v>Standard Bank Limited</c:v>
                </c:pt>
                <c:pt idx="47">
                  <c:v>Standard Chartered Bank</c:v>
                </c:pt>
                <c:pt idx="48">
                  <c:v>The Hongkong and Shanghai Banking Corporation Limited-Bangladesh</c:v>
                </c:pt>
                <c:pt idx="49">
                  <c:v>Trust Bank Limited</c:v>
                </c:pt>
                <c:pt idx="50">
                  <c:v>Union Bank Limited</c:v>
                </c:pt>
                <c:pt idx="51">
                  <c:v>United Commercial Bank Limited</c:v>
                </c:pt>
                <c:pt idx="52">
                  <c:v>Uttara Bank Limited</c:v>
                </c:pt>
              </c:strCache>
            </c:strRef>
          </c:cat>
          <c:val>
            <c:numRef>
              <c:f>Dashboard!$B$39:$B$91</c:f>
              <c:numCache>
                <c:formatCode>0.00%</c:formatCode>
                <c:ptCount val="53"/>
                <c:pt idx="0">
                  <c:v>0.39869250583926003</c:v>
                </c:pt>
                <c:pt idx="1">
                  <c:v>0</c:v>
                </c:pt>
                <c:pt idx="2">
                  <c:v>0.10364654793109614</c:v>
                </c:pt>
                <c:pt idx="3">
                  <c:v>4.7088804487679013E-2</c:v>
                </c:pt>
                <c:pt idx="4">
                  <c:v>0.10644369639778552</c:v>
                </c:pt>
                <c:pt idx="5">
                  <c:v>0.42248202845501992</c:v>
                </c:pt>
                <c:pt idx="6">
                  <c:v>0.25714501299732417</c:v>
                </c:pt>
                <c:pt idx="7">
                  <c:v>0.16329435653096389</c:v>
                </c:pt>
                <c:pt idx="8">
                  <c:v>0.30020307989253725</c:v>
                </c:pt>
                <c:pt idx="9">
                  <c:v>0.25514040613961875</c:v>
                </c:pt>
                <c:pt idx="10">
                  <c:v>0.29060044987091876</c:v>
                </c:pt>
                <c:pt idx="11">
                  <c:v>0.61313757267153102</c:v>
                </c:pt>
                <c:pt idx="12">
                  <c:v>0.63047314300560409</c:v>
                </c:pt>
                <c:pt idx="13">
                  <c:v>0.36857381365049469</c:v>
                </c:pt>
                <c:pt idx="14">
                  <c:v>0.49010174540829932</c:v>
                </c:pt>
                <c:pt idx="15">
                  <c:v>1.294314484412637E-2</c:v>
                </c:pt>
                <c:pt idx="16">
                  <c:v>8.1678966836542924E-2</c:v>
                </c:pt>
                <c:pt idx="17">
                  <c:v>6.3660378269343537E-2</c:v>
                </c:pt>
                <c:pt idx="18">
                  <c:v>2.8632265164333936E-2</c:v>
                </c:pt>
                <c:pt idx="19">
                  <c:v>0.32733742043278746</c:v>
                </c:pt>
                <c:pt idx="20">
                  <c:v>0.52598299611151444</c:v>
                </c:pt>
                <c:pt idx="21">
                  <c:v>6.8583694316849894E-2</c:v>
                </c:pt>
                <c:pt idx="22">
                  <c:v>0</c:v>
                </c:pt>
                <c:pt idx="23">
                  <c:v>0.17601266296465906</c:v>
                </c:pt>
                <c:pt idx="24">
                  <c:v>7.8048642209699204E-2</c:v>
                </c:pt>
                <c:pt idx="25">
                  <c:v>0.84597450859171008</c:v>
                </c:pt>
                <c:pt idx="26">
                  <c:v>0.52931646502836693</c:v>
                </c:pt>
                <c:pt idx="27">
                  <c:v>5.085238199899722E-2</c:v>
                </c:pt>
                <c:pt idx="28">
                  <c:v>6.4977285053862952E-2</c:v>
                </c:pt>
                <c:pt idx="29">
                  <c:v>0.3505552020057871</c:v>
                </c:pt>
                <c:pt idx="30">
                  <c:v>0.29271858927704897</c:v>
                </c:pt>
                <c:pt idx="31">
                  <c:v>0.48715855678289333</c:v>
                </c:pt>
                <c:pt idx="32">
                  <c:v>8.3217294418302078E-3</c:v>
                </c:pt>
                <c:pt idx="33">
                  <c:v>0.66722035880790731</c:v>
                </c:pt>
                <c:pt idx="34">
                  <c:v>0.71282042387517752</c:v>
                </c:pt>
                <c:pt idx="35">
                  <c:v>0.51186967555462637</c:v>
                </c:pt>
                <c:pt idx="36">
                  <c:v>0.47244673020098621</c:v>
                </c:pt>
                <c:pt idx="37">
                  <c:v>0.32932307692179608</c:v>
                </c:pt>
                <c:pt idx="38">
                  <c:v>2.7161606388734862E-2</c:v>
                </c:pt>
                <c:pt idx="39">
                  <c:v>0.14444795236818644</c:v>
                </c:pt>
                <c:pt idx="40">
                  <c:v>0.26625881053138506</c:v>
                </c:pt>
                <c:pt idx="41">
                  <c:v>0.2229451572734629</c:v>
                </c:pt>
                <c:pt idx="42">
                  <c:v>0.14936507185853118</c:v>
                </c:pt>
                <c:pt idx="43">
                  <c:v>0.2055752603472534</c:v>
                </c:pt>
                <c:pt idx="44">
                  <c:v>0.14725841970827475</c:v>
                </c:pt>
                <c:pt idx="45">
                  <c:v>0.65013414353251997</c:v>
                </c:pt>
                <c:pt idx="46">
                  <c:v>5.2203154348909389E-2</c:v>
                </c:pt>
                <c:pt idx="47">
                  <c:v>0.25288029067499324</c:v>
                </c:pt>
                <c:pt idx="48">
                  <c:v>1.4286273720821595E-2</c:v>
                </c:pt>
                <c:pt idx="49">
                  <c:v>3.3261381198247529E-2</c:v>
                </c:pt>
                <c:pt idx="50">
                  <c:v>0.39745209253324776</c:v>
                </c:pt>
                <c:pt idx="51">
                  <c:v>0.40295977350825923</c:v>
                </c:pt>
                <c:pt idx="52">
                  <c:v>0.14878925476743859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0-4775-8212-21901F4F7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Bank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NPL Ratio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374402278347054"/>
          <c:y val="0.10636916666666668"/>
          <c:w val="0.28523003065361857"/>
          <c:h val="0.89309499999999997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1"/>
              <a:t>EXPOSURE</a:t>
            </a:r>
            <a:r>
              <a:rPr lang="en-US" sz="4000" b="1" baseline="0"/>
              <a:t> BY SECTOR</a:t>
            </a:r>
            <a:endParaRPr lang="en-US" sz="4000" b="1"/>
          </a:p>
        </c:rich>
      </c:tx>
      <c:layout>
        <c:manualLayout>
          <c:xMode val="edge"/>
          <c:yMode val="edge"/>
          <c:x val="9.4826856320385074E-5"/>
          <c:y val="1.87457416169633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EAD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57-40A1-ACEE-FF9F20D2A4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A357-40A1-ACEE-FF9F20D2A4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lbert Sans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Dashboard!$A$27:$A$34</c:f>
              <c:strCache>
                <c:ptCount val="8"/>
                <c:pt idx="0">
                  <c:v>Agriculture</c:v>
                </c:pt>
                <c:pt idx="1">
                  <c:v>RMG</c:v>
                </c:pt>
                <c:pt idx="2">
                  <c:v>Trading</c:v>
                </c:pt>
                <c:pt idx="3">
                  <c:v>Construction</c:v>
                </c:pt>
                <c:pt idx="4">
                  <c:v>Transport</c:v>
                </c:pt>
                <c:pt idx="5">
                  <c:v>Services</c:v>
                </c:pt>
                <c:pt idx="6">
                  <c:v>Manufacturing</c:v>
                </c:pt>
                <c:pt idx="7">
                  <c:v>Consumer</c:v>
                </c:pt>
              </c:strCache>
            </c:strRef>
          </c:cat>
          <c:val>
            <c:numRef>
              <c:f>Dashboard!$B$27:$B$34</c:f>
              <c:numCache>
                <c:formatCode>#,##0</c:formatCode>
                <c:ptCount val="8"/>
                <c:pt idx="0">
                  <c:v>8372750.3600000003</c:v>
                </c:pt>
                <c:pt idx="1">
                  <c:v>13005111.439999999</c:v>
                </c:pt>
                <c:pt idx="2">
                  <c:v>0</c:v>
                </c:pt>
                <c:pt idx="3">
                  <c:v>24795699.530000001</c:v>
                </c:pt>
                <c:pt idx="4">
                  <c:v>32548372.659999996</c:v>
                </c:pt>
                <c:pt idx="5">
                  <c:v>95420429.670000002</c:v>
                </c:pt>
                <c:pt idx="6">
                  <c:v>7857374.6600000001</c:v>
                </c:pt>
                <c:pt idx="7">
                  <c:v>48194716.560000002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6-4D0E-8D90-BC9EAF70463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ert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400050</xdr:colOff>
      <xdr:row>19</xdr:row>
      <xdr:rowOff>209550</xdr:rowOff>
    </xdr:from>
    <xdr:ext cx="17004030" cy="7848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470808</xdr:colOff>
      <xdr:row>56</xdr:row>
      <xdr:rowOff>16328</xdr:rowOff>
    </xdr:from>
    <xdr:ext cx="13383738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266700</xdr:colOff>
      <xdr:row>24</xdr:row>
      <xdr:rowOff>138545</xdr:rowOff>
    </xdr:from>
    <xdr:ext cx="11869882" cy="677487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zoomScale="70" zoomScaleNormal="70" workbookViewId="0"/>
  </sheetViews>
  <sheetFormatPr defaultRowHeight="17.399999999999999" x14ac:dyDescent="0.45"/>
  <cols>
    <col min="1" max="1" width="138.21875" style="2" customWidth="1"/>
    <col min="2" max="16384" width="8.88671875" style="2"/>
  </cols>
  <sheetData>
    <row r="1" spans="1:1" ht="28.2" x14ac:dyDescent="0.7">
      <c r="A1" s="64" t="s">
        <v>0</v>
      </c>
    </row>
    <row r="2" spans="1:1" ht="18" customHeight="1" x14ac:dyDescent="0.45">
      <c r="A2" s="63"/>
    </row>
    <row r="3" spans="1:1" ht="18" customHeight="1" x14ac:dyDescent="0.45">
      <c r="A3" s="65" t="s">
        <v>1</v>
      </c>
    </row>
    <row r="4" spans="1:1" ht="18" customHeight="1" x14ac:dyDescent="0.45">
      <c r="A4" s="66" t="s">
        <v>2</v>
      </c>
    </row>
    <row r="5" spans="1:1" ht="18" customHeight="1" x14ac:dyDescent="0.45">
      <c r="A5" s="66" t="s">
        <v>3</v>
      </c>
    </row>
    <row r="6" spans="1:1" ht="18" customHeight="1" x14ac:dyDescent="0.45">
      <c r="A6" s="66" t="s">
        <v>4</v>
      </c>
    </row>
    <row r="7" spans="1:1" ht="18" customHeight="1" x14ac:dyDescent="0.45">
      <c r="A7" s="66"/>
    </row>
    <row r="8" spans="1:1" ht="18" customHeight="1" x14ac:dyDescent="0.45">
      <c r="A8" s="65" t="s">
        <v>5</v>
      </c>
    </row>
    <row r="9" spans="1:1" ht="18" customHeight="1" x14ac:dyDescent="0.45">
      <c r="A9" s="66" t="s">
        <v>6</v>
      </c>
    </row>
    <row r="10" spans="1:1" ht="18" customHeight="1" x14ac:dyDescent="0.45">
      <c r="A10" s="66" t="s">
        <v>7</v>
      </c>
    </row>
    <row r="11" spans="1:1" ht="18" customHeight="1" x14ac:dyDescent="0.45">
      <c r="A11" s="66" t="s">
        <v>8</v>
      </c>
    </row>
    <row r="12" spans="1:1" ht="18" customHeight="1" x14ac:dyDescent="0.45">
      <c r="A12" s="66"/>
    </row>
    <row r="13" spans="1:1" ht="18" customHeight="1" x14ac:dyDescent="0.45">
      <c r="A13" s="65" t="s">
        <v>9</v>
      </c>
    </row>
    <row r="14" spans="1:1" ht="18" customHeight="1" x14ac:dyDescent="0.45">
      <c r="A14" s="66" t="s">
        <v>10</v>
      </c>
    </row>
    <row r="15" spans="1:1" ht="18" customHeight="1" x14ac:dyDescent="0.45">
      <c r="A15" s="66" t="s">
        <v>11</v>
      </c>
    </row>
    <row r="16" spans="1:1" ht="18" customHeight="1" x14ac:dyDescent="0.45">
      <c r="A16" s="66"/>
    </row>
    <row r="17" spans="1:1" ht="18" customHeight="1" x14ac:dyDescent="0.45">
      <c r="A17" s="65" t="s">
        <v>12</v>
      </c>
    </row>
    <row r="18" spans="1:1" ht="18" customHeight="1" x14ac:dyDescent="0.45">
      <c r="A18" s="66" t="s">
        <v>13</v>
      </c>
    </row>
    <row r="19" spans="1:1" ht="18" customHeight="1" x14ac:dyDescent="0.45">
      <c r="A19" s="66" t="s">
        <v>14</v>
      </c>
    </row>
    <row r="20" spans="1:1" ht="18" customHeight="1" x14ac:dyDescent="0.45">
      <c r="A20" s="66" t="s">
        <v>15</v>
      </c>
    </row>
    <row r="21" spans="1:1" ht="18" customHeight="1" x14ac:dyDescent="0.45">
      <c r="A21" s="63"/>
    </row>
    <row r="22" spans="1:1" ht="18" customHeight="1" x14ac:dyDescent="0.45"/>
    <row r="23" spans="1:1" ht="18" customHeight="1" x14ac:dyDescent="0.45"/>
    <row r="24" spans="1:1" ht="18" customHeight="1" x14ac:dyDescent="0.4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showGridLines="0" workbookViewId="0">
      <pane ySplit="1" topLeftCell="A2" activePane="bottomLeft" state="frozen"/>
      <selection pane="bottomLeft" activeCell="D20" sqref="D20"/>
    </sheetView>
  </sheetViews>
  <sheetFormatPr defaultRowHeight="17.399999999999999" x14ac:dyDescent="0.45"/>
  <cols>
    <col min="1" max="1" width="58.44140625" style="2" bestFit="1" customWidth="1"/>
    <col min="2" max="2" width="18.77734375" style="2" customWidth="1"/>
    <col min="3" max="3" width="17.6640625" style="2" customWidth="1"/>
    <col min="4" max="4" width="16" style="2" customWidth="1"/>
    <col min="5" max="5" width="14" style="2" customWidth="1"/>
    <col min="6" max="16384" width="8.88671875" style="2"/>
  </cols>
  <sheetData>
    <row r="1" spans="1:5" ht="18.600000000000001" x14ac:dyDescent="0.45">
      <c r="A1" s="3" t="s">
        <v>16</v>
      </c>
      <c r="B1" s="6" t="s">
        <v>17</v>
      </c>
      <c r="C1" s="7" t="s">
        <v>18</v>
      </c>
      <c r="D1" s="8" t="s">
        <v>19</v>
      </c>
      <c r="E1" s="9" t="s">
        <v>20</v>
      </c>
    </row>
    <row r="2" spans="1:5" x14ac:dyDescent="0.45">
      <c r="A2" s="4" t="s">
        <v>21</v>
      </c>
      <c r="B2" s="10" t="s">
        <v>22</v>
      </c>
      <c r="C2" s="11" t="s">
        <v>23</v>
      </c>
      <c r="D2" s="12" t="s">
        <v>24</v>
      </c>
      <c r="E2" s="13">
        <v>45658</v>
      </c>
    </row>
    <row r="3" spans="1:5" x14ac:dyDescent="0.45">
      <c r="A3" s="4" t="s">
        <v>25</v>
      </c>
      <c r="B3" s="14" t="s">
        <v>26</v>
      </c>
      <c r="C3" s="11" t="s">
        <v>27</v>
      </c>
      <c r="D3" s="12" t="s">
        <v>28</v>
      </c>
      <c r="E3" s="13">
        <v>45689</v>
      </c>
    </row>
    <row r="4" spans="1:5" x14ac:dyDescent="0.45">
      <c r="A4" s="4" t="s">
        <v>29</v>
      </c>
      <c r="B4" s="14" t="s">
        <v>30</v>
      </c>
      <c r="C4" s="11" t="s">
        <v>31</v>
      </c>
      <c r="D4" s="12" t="s">
        <v>32</v>
      </c>
      <c r="E4" s="13">
        <v>45717</v>
      </c>
    </row>
    <row r="5" spans="1:5" x14ac:dyDescent="0.45">
      <c r="A5" s="4" t="s">
        <v>33</v>
      </c>
      <c r="B5" s="14" t="s">
        <v>34</v>
      </c>
      <c r="C5" s="11" t="s">
        <v>35</v>
      </c>
      <c r="D5" s="12" t="s">
        <v>36</v>
      </c>
      <c r="E5" s="13">
        <v>45748</v>
      </c>
    </row>
    <row r="6" spans="1:5" x14ac:dyDescent="0.45">
      <c r="A6" s="4" t="s">
        <v>37</v>
      </c>
      <c r="B6" s="14" t="s">
        <v>38</v>
      </c>
      <c r="C6" s="11" t="s">
        <v>39</v>
      </c>
      <c r="D6" s="15" t="s">
        <v>40</v>
      </c>
      <c r="E6" s="13">
        <v>45778</v>
      </c>
    </row>
    <row r="7" spans="1:5" x14ac:dyDescent="0.45">
      <c r="A7" s="4" t="s">
        <v>41</v>
      </c>
      <c r="B7" s="14" t="s">
        <v>42</v>
      </c>
      <c r="C7" s="11" t="s">
        <v>43</v>
      </c>
      <c r="D7" s="12"/>
      <c r="E7" s="13">
        <v>45809</v>
      </c>
    </row>
    <row r="8" spans="1:5" x14ac:dyDescent="0.45">
      <c r="A8" s="4" t="s">
        <v>44</v>
      </c>
      <c r="B8" s="14" t="s">
        <v>45</v>
      </c>
      <c r="C8" s="11" t="s">
        <v>46</v>
      </c>
      <c r="D8" s="12"/>
      <c r="E8" s="13">
        <v>45839</v>
      </c>
    </row>
    <row r="9" spans="1:5" x14ac:dyDescent="0.45">
      <c r="A9" s="4" t="s">
        <v>47</v>
      </c>
      <c r="B9" s="16" t="s">
        <v>48</v>
      </c>
      <c r="C9" s="17" t="s">
        <v>49</v>
      </c>
      <c r="D9" s="12"/>
      <c r="E9" s="13">
        <v>45870</v>
      </c>
    </row>
    <row r="10" spans="1:5" x14ac:dyDescent="0.45">
      <c r="A10" s="4" t="s">
        <v>50</v>
      </c>
      <c r="B10" s="12"/>
      <c r="C10" s="12"/>
      <c r="D10" s="12"/>
      <c r="E10" s="13">
        <v>45901</v>
      </c>
    </row>
    <row r="11" spans="1:5" x14ac:dyDescent="0.45">
      <c r="A11" s="4" t="s">
        <v>51</v>
      </c>
      <c r="B11" s="12"/>
      <c r="C11" s="12"/>
      <c r="D11" s="12"/>
      <c r="E11" s="13">
        <v>45931</v>
      </c>
    </row>
    <row r="12" spans="1:5" x14ac:dyDescent="0.45">
      <c r="A12" s="4" t="s">
        <v>52</v>
      </c>
      <c r="B12" s="12"/>
      <c r="C12" s="12"/>
      <c r="D12" s="12"/>
      <c r="E12" s="13">
        <v>45962</v>
      </c>
    </row>
    <row r="13" spans="1:5" x14ac:dyDescent="0.45">
      <c r="A13" s="4" t="s">
        <v>53</v>
      </c>
      <c r="B13" s="12"/>
      <c r="C13" s="12"/>
      <c r="D13" s="12"/>
      <c r="E13" s="18">
        <v>45992</v>
      </c>
    </row>
    <row r="14" spans="1:5" x14ac:dyDescent="0.45">
      <c r="A14" s="4" t="s">
        <v>54</v>
      </c>
    </row>
    <row r="15" spans="1:5" x14ac:dyDescent="0.45">
      <c r="A15" s="4" t="s">
        <v>55</v>
      </c>
    </row>
    <row r="16" spans="1:5" x14ac:dyDescent="0.45">
      <c r="A16" s="4" t="s">
        <v>56</v>
      </c>
    </row>
    <row r="17" spans="1:1" x14ac:dyDescent="0.45">
      <c r="A17" s="4" t="s">
        <v>57</v>
      </c>
    </row>
    <row r="18" spans="1:1" x14ac:dyDescent="0.45">
      <c r="A18" s="4" t="s">
        <v>58</v>
      </c>
    </row>
    <row r="19" spans="1:1" x14ac:dyDescent="0.45">
      <c r="A19" s="4" t="s">
        <v>59</v>
      </c>
    </row>
    <row r="20" spans="1:1" x14ac:dyDescent="0.45">
      <c r="A20" s="4" t="s">
        <v>60</v>
      </c>
    </row>
    <row r="21" spans="1:1" x14ac:dyDescent="0.45">
      <c r="A21" s="4" t="s">
        <v>61</v>
      </c>
    </row>
    <row r="22" spans="1:1" x14ac:dyDescent="0.45">
      <c r="A22" s="4" t="s">
        <v>62</v>
      </c>
    </row>
    <row r="23" spans="1:1" x14ac:dyDescent="0.45">
      <c r="A23" s="4" t="s">
        <v>63</v>
      </c>
    </row>
    <row r="24" spans="1:1" x14ac:dyDescent="0.45">
      <c r="A24" s="4" t="s">
        <v>64</v>
      </c>
    </row>
    <row r="25" spans="1:1" x14ac:dyDescent="0.45">
      <c r="A25" s="4" t="s">
        <v>65</v>
      </c>
    </row>
    <row r="26" spans="1:1" x14ac:dyDescent="0.45">
      <c r="A26" s="4" t="s">
        <v>66</v>
      </c>
    </row>
    <row r="27" spans="1:1" x14ac:dyDescent="0.45">
      <c r="A27" s="4" t="s">
        <v>67</v>
      </c>
    </row>
    <row r="28" spans="1:1" x14ac:dyDescent="0.45">
      <c r="A28" s="4" t="s">
        <v>68</v>
      </c>
    </row>
    <row r="29" spans="1:1" x14ac:dyDescent="0.45">
      <c r="A29" s="4" t="s">
        <v>69</v>
      </c>
    </row>
    <row r="30" spans="1:1" x14ac:dyDescent="0.45">
      <c r="A30" s="4" t="s">
        <v>70</v>
      </c>
    </row>
    <row r="31" spans="1:1" x14ac:dyDescent="0.45">
      <c r="A31" s="4" t="s">
        <v>71</v>
      </c>
    </row>
    <row r="32" spans="1:1" x14ac:dyDescent="0.45">
      <c r="A32" s="4" t="s">
        <v>72</v>
      </c>
    </row>
    <row r="33" spans="1:1" x14ac:dyDescent="0.45">
      <c r="A33" s="4" t="s">
        <v>73</v>
      </c>
    </row>
    <row r="34" spans="1:1" x14ac:dyDescent="0.45">
      <c r="A34" s="4" t="s">
        <v>74</v>
      </c>
    </row>
    <row r="35" spans="1:1" x14ac:dyDescent="0.45">
      <c r="A35" s="4" t="s">
        <v>75</v>
      </c>
    </row>
    <row r="36" spans="1:1" x14ac:dyDescent="0.45">
      <c r="A36" s="4" t="s">
        <v>76</v>
      </c>
    </row>
    <row r="37" spans="1:1" x14ac:dyDescent="0.45">
      <c r="A37" s="4" t="s">
        <v>77</v>
      </c>
    </row>
    <row r="38" spans="1:1" x14ac:dyDescent="0.45">
      <c r="A38" s="4" t="s">
        <v>78</v>
      </c>
    </row>
    <row r="39" spans="1:1" x14ac:dyDescent="0.45">
      <c r="A39" s="4" t="s">
        <v>79</v>
      </c>
    </row>
    <row r="40" spans="1:1" x14ac:dyDescent="0.45">
      <c r="A40" s="4" t="s">
        <v>80</v>
      </c>
    </row>
    <row r="41" spans="1:1" x14ac:dyDescent="0.45">
      <c r="A41" s="4" t="s">
        <v>81</v>
      </c>
    </row>
    <row r="42" spans="1:1" x14ac:dyDescent="0.45">
      <c r="A42" s="4" t="s">
        <v>82</v>
      </c>
    </row>
    <row r="43" spans="1:1" x14ac:dyDescent="0.45">
      <c r="A43" s="4" t="s">
        <v>83</v>
      </c>
    </row>
    <row r="44" spans="1:1" x14ac:dyDescent="0.45">
      <c r="A44" s="4" t="s">
        <v>84</v>
      </c>
    </row>
    <row r="45" spans="1:1" x14ac:dyDescent="0.45">
      <c r="A45" s="4" t="s">
        <v>85</v>
      </c>
    </row>
    <row r="46" spans="1:1" x14ac:dyDescent="0.45">
      <c r="A46" s="4" t="s">
        <v>86</v>
      </c>
    </row>
    <row r="47" spans="1:1" x14ac:dyDescent="0.45">
      <c r="A47" s="4" t="s">
        <v>87</v>
      </c>
    </row>
    <row r="48" spans="1:1" x14ac:dyDescent="0.45">
      <c r="A48" s="4" t="s">
        <v>88</v>
      </c>
    </row>
    <row r="49" spans="1:1" x14ac:dyDescent="0.45">
      <c r="A49" s="4" t="s">
        <v>89</v>
      </c>
    </row>
    <row r="50" spans="1:1" x14ac:dyDescent="0.45">
      <c r="A50" s="4" t="s">
        <v>90</v>
      </c>
    </row>
    <row r="51" spans="1:1" x14ac:dyDescent="0.45">
      <c r="A51" s="4" t="s">
        <v>91</v>
      </c>
    </row>
    <row r="52" spans="1:1" x14ac:dyDescent="0.45">
      <c r="A52" s="4" t="s">
        <v>92</v>
      </c>
    </row>
    <row r="53" spans="1:1" x14ac:dyDescent="0.45">
      <c r="A53" s="4" t="s">
        <v>93</v>
      </c>
    </row>
    <row r="54" spans="1:1" x14ac:dyDescent="0.45">
      <c r="A54" s="5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>
      <selection activeCell="B15" sqref="B15"/>
    </sheetView>
  </sheetViews>
  <sheetFormatPr defaultRowHeight="17.399999999999999" x14ac:dyDescent="0.45"/>
  <cols>
    <col min="1" max="1" width="32" style="2" customWidth="1"/>
    <col min="2" max="2" width="18" style="2" customWidth="1"/>
    <col min="3" max="3" width="2" style="2" customWidth="1"/>
    <col min="4" max="4" width="22" style="2" customWidth="1"/>
    <col min="5" max="5" width="24.44140625" style="2" bestFit="1" customWidth="1"/>
    <col min="6" max="6" width="17.44140625" style="2" customWidth="1"/>
    <col min="7" max="7" width="15.109375" style="2" customWidth="1"/>
    <col min="8" max="16384" width="8.88671875" style="2"/>
  </cols>
  <sheetData>
    <row r="1" spans="1:7" ht="28.2" x14ac:dyDescent="0.7">
      <c r="A1" s="1" t="s">
        <v>1439</v>
      </c>
    </row>
    <row r="2" spans="1:7" ht="18" customHeight="1" x14ac:dyDescent="0.45">
      <c r="A2" s="19" t="s">
        <v>95</v>
      </c>
      <c r="B2" s="19" t="s">
        <v>96</v>
      </c>
      <c r="E2" s="67" t="s">
        <v>97</v>
      </c>
      <c r="F2" s="68"/>
      <c r="G2" s="68"/>
    </row>
    <row r="3" spans="1:7" ht="18" customHeight="1" x14ac:dyDescent="0.45">
      <c r="A3" s="31" t="s">
        <v>98</v>
      </c>
      <c r="B3" s="32">
        <f>VLOOKUP($B$2,$E$4:$G$6,2,FALSE)</f>
        <v>1</v>
      </c>
      <c r="C3" s="21"/>
      <c r="E3" s="33" t="s">
        <v>95</v>
      </c>
      <c r="F3" s="33" t="s">
        <v>99</v>
      </c>
      <c r="G3" s="33" t="s">
        <v>100</v>
      </c>
    </row>
    <row r="4" spans="1:7" ht="18" customHeight="1" x14ac:dyDescent="0.45">
      <c r="A4" s="22" t="s">
        <v>101</v>
      </c>
      <c r="B4" s="38">
        <f>VLOOKUP($B$2,$E$4:$G$6,3,FALSE)</f>
        <v>1</v>
      </c>
      <c r="E4" s="40" t="s">
        <v>96</v>
      </c>
      <c r="F4" s="41">
        <v>1</v>
      </c>
      <c r="G4" s="42">
        <v>1</v>
      </c>
    </row>
    <row r="5" spans="1:7" ht="18" customHeight="1" x14ac:dyDescent="0.45">
      <c r="A5" s="23" t="s">
        <v>102</v>
      </c>
      <c r="B5" s="28">
        <v>-3.2</v>
      </c>
      <c r="E5" s="43" t="s">
        <v>103</v>
      </c>
      <c r="F5" s="39">
        <v>1.1499999999999999</v>
      </c>
      <c r="G5" s="44">
        <v>1.1000000000000001</v>
      </c>
    </row>
    <row r="6" spans="1:7" ht="18" customHeight="1" x14ac:dyDescent="0.45">
      <c r="A6" s="24" t="s">
        <v>104</v>
      </c>
      <c r="B6" s="29">
        <v>5</v>
      </c>
      <c r="E6" s="45" t="s">
        <v>105</v>
      </c>
      <c r="F6" s="46">
        <v>1.35</v>
      </c>
      <c r="G6" s="47">
        <v>1.25</v>
      </c>
    </row>
    <row r="7" spans="1:7" ht="18" customHeight="1" x14ac:dyDescent="0.45">
      <c r="B7" s="27"/>
    </row>
    <row r="8" spans="1:7" ht="18" customHeight="1" x14ac:dyDescent="0.45">
      <c r="A8" s="34" t="s">
        <v>106</v>
      </c>
      <c r="B8" s="35"/>
      <c r="E8" s="36" t="s">
        <v>107</v>
      </c>
      <c r="F8" s="37"/>
    </row>
    <row r="9" spans="1:7" ht="18" customHeight="1" x14ac:dyDescent="0.45">
      <c r="A9" s="23" t="s">
        <v>108</v>
      </c>
      <c r="B9" s="28">
        <v>0.35</v>
      </c>
      <c r="E9" s="23" t="s">
        <v>22</v>
      </c>
      <c r="F9" s="28">
        <v>0.45</v>
      </c>
    </row>
    <row r="10" spans="1:7" ht="18" customHeight="1" x14ac:dyDescent="0.45">
      <c r="A10" s="23" t="s">
        <v>109</v>
      </c>
      <c r="B10" s="28">
        <v>0.2</v>
      </c>
      <c r="E10" s="23" t="s">
        <v>26</v>
      </c>
      <c r="F10" s="28">
        <v>0.35</v>
      </c>
    </row>
    <row r="11" spans="1:7" ht="18" customHeight="1" x14ac:dyDescent="0.45">
      <c r="A11" s="23" t="s">
        <v>110</v>
      </c>
      <c r="B11" s="28">
        <v>0.15</v>
      </c>
      <c r="E11" s="23" t="s">
        <v>30</v>
      </c>
      <c r="F11" s="28">
        <v>0.4</v>
      </c>
    </row>
    <row r="12" spans="1:7" ht="18" customHeight="1" x14ac:dyDescent="0.45">
      <c r="A12" s="23" t="s">
        <v>111</v>
      </c>
      <c r="B12" s="28">
        <v>0.15</v>
      </c>
      <c r="E12" s="23" t="s">
        <v>34</v>
      </c>
      <c r="F12" s="28">
        <v>0.55000000000000004</v>
      </c>
    </row>
    <row r="13" spans="1:7" ht="18" customHeight="1" x14ac:dyDescent="0.45">
      <c r="A13" s="23" t="s">
        <v>112</v>
      </c>
      <c r="B13" s="28">
        <v>0.1</v>
      </c>
      <c r="E13" s="23" t="s">
        <v>38</v>
      </c>
      <c r="F13" s="28">
        <v>0.5</v>
      </c>
    </row>
    <row r="14" spans="1:7" ht="18" customHeight="1" x14ac:dyDescent="0.45">
      <c r="A14" s="24" t="s">
        <v>113</v>
      </c>
      <c r="B14" s="29">
        <v>0.05</v>
      </c>
      <c r="E14" s="23" t="s">
        <v>42</v>
      </c>
      <c r="F14" s="28">
        <v>0.38</v>
      </c>
    </row>
    <row r="15" spans="1:7" ht="18" customHeight="1" x14ac:dyDescent="0.45">
      <c r="B15" s="27"/>
      <c r="E15" s="23" t="s">
        <v>45</v>
      </c>
      <c r="F15" s="28">
        <v>0.42</v>
      </c>
    </row>
    <row r="16" spans="1:7" ht="18" customHeight="1" x14ac:dyDescent="0.45">
      <c r="A16" s="34" t="s">
        <v>114</v>
      </c>
      <c r="B16" s="35"/>
      <c r="E16" s="24" t="s">
        <v>48</v>
      </c>
      <c r="F16" s="29">
        <v>0.33</v>
      </c>
    </row>
    <row r="17" spans="1:2" ht="18" customHeight="1" x14ac:dyDescent="0.45">
      <c r="A17" s="23" t="s">
        <v>115</v>
      </c>
      <c r="B17" s="28">
        <v>0.02</v>
      </c>
    </row>
    <row r="18" spans="1:2" ht="18" customHeight="1" x14ac:dyDescent="0.45">
      <c r="A18" s="23" t="s">
        <v>116</v>
      </c>
      <c r="B18" s="28">
        <v>0.05</v>
      </c>
    </row>
    <row r="19" spans="1:2" ht="18" customHeight="1" x14ac:dyDescent="0.45">
      <c r="A19" s="23" t="s">
        <v>117</v>
      </c>
      <c r="B19" s="28">
        <v>0.1</v>
      </c>
    </row>
    <row r="20" spans="1:2" ht="18" customHeight="1" x14ac:dyDescent="0.45">
      <c r="A20" s="24" t="s">
        <v>118</v>
      </c>
      <c r="B20" s="29">
        <v>0.2</v>
      </c>
    </row>
    <row r="21" spans="1:2" ht="18" customHeight="1" x14ac:dyDescent="0.45">
      <c r="A21" s="24"/>
      <c r="B21" s="30"/>
    </row>
    <row r="22" spans="1:2" ht="18" customHeight="1" x14ac:dyDescent="0.45">
      <c r="A22" s="34" t="s">
        <v>119</v>
      </c>
      <c r="B22" s="35"/>
    </row>
    <row r="23" spans="1:2" ht="18" customHeight="1" x14ac:dyDescent="0.45">
      <c r="A23" s="23" t="s">
        <v>24</v>
      </c>
      <c r="B23" s="25">
        <v>0.2</v>
      </c>
    </row>
    <row r="24" spans="1:2" ht="18" customHeight="1" x14ac:dyDescent="0.45">
      <c r="A24" s="23" t="s">
        <v>28</v>
      </c>
      <c r="B24" s="25">
        <v>0.35</v>
      </c>
    </row>
    <row r="25" spans="1:2" ht="18" customHeight="1" x14ac:dyDescent="0.45">
      <c r="A25" s="23" t="s">
        <v>32</v>
      </c>
      <c r="B25" s="25">
        <v>0.5</v>
      </c>
    </row>
    <row r="26" spans="1:2" ht="18" customHeight="1" x14ac:dyDescent="0.45">
      <c r="A26" s="23" t="s">
        <v>36</v>
      </c>
      <c r="B26" s="25">
        <v>0.55000000000000004</v>
      </c>
    </row>
    <row r="27" spans="1:2" ht="18" customHeight="1" x14ac:dyDescent="0.45">
      <c r="A27" s="24" t="s">
        <v>40</v>
      </c>
      <c r="B27" s="26">
        <v>0.7</v>
      </c>
    </row>
    <row r="28" spans="1:2" ht="18" customHeight="1" x14ac:dyDescent="0.45"/>
    <row r="29" spans="1:2" ht="18" customHeight="1" x14ac:dyDescent="0.45"/>
  </sheetData>
  <dataValidations count="1">
    <dataValidation type="list" sqref="B2" xr:uid="{00000000-0002-0000-0200-000000000000}">
      <formula1>"Base,Mild,Severe"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51"/>
  <sheetViews>
    <sheetView showGridLines="0" zoomScale="40" zoomScaleNormal="40" workbookViewId="0">
      <pane ySplit="1" topLeftCell="A814" activePane="bottomLeft" state="frozen"/>
      <selection pane="bottomLeft" activeCell="D831" sqref="D831"/>
    </sheetView>
  </sheetViews>
  <sheetFormatPr defaultRowHeight="14.4" x14ac:dyDescent="0.3"/>
  <cols>
    <col min="1" max="1" width="9.88671875" bestFit="1" customWidth="1"/>
    <col min="2" max="2" width="11.77734375" bestFit="1" customWidth="1"/>
    <col min="3" max="3" width="68.109375" bestFit="1" customWidth="1"/>
    <col min="4" max="4" width="11" bestFit="1" customWidth="1"/>
    <col min="5" max="5" width="14.44140625" bestFit="1" customWidth="1"/>
    <col min="6" max="6" width="12.77734375" bestFit="1" customWidth="1"/>
    <col min="7" max="7" width="15.109375" bestFit="1" customWidth="1"/>
    <col min="8" max="8" width="16" bestFit="1" customWidth="1"/>
    <col min="9" max="9" width="16.109375" bestFit="1" customWidth="1"/>
    <col min="10" max="10" width="13.5546875" bestFit="1" customWidth="1"/>
    <col min="11" max="11" width="12.6640625" bestFit="1" customWidth="1"/>
    <col min="12" max="12" width="12.5546875" bestFit="1" customWidth="1"/>
    <col min="13" max="13" width="6.5546875" bestFit="1" customWidth="1"/>
  </cols>
  <sheetData>
    <row r="1" spans="1:13" ht="17.399999999999999" x14ac:dyDescent="0.3">
      <c r="A1" s="20" t="s">
        <v>120</v>
      </c>
      <c r="B1" s="20" t="s">
        <v>121</v>
      </c>
      <c r="C1" s="20" t="s">
        <v>122</v>
      </c>
      <c r="D1" s="20" t="s">
        <v>123</v>
      </c>
      <c r="E1" s="20" t="s">
        <v>124</v>
      </c>
      <c r="F1" s="20" t="s">
        <v>125</v>
      </c>
      <c r="G1" s="20" t="s">
        <v>126</v>
      </c>
      <c r="H1" s="20" t="s">
        <v>127</v>
      </c>
      <c r="I1" s="20" t="s">
        <v>128</v>
      </c>
      <c r="J1" s="20" t="s">
        <v>129</v>
      </c>
      <c r="K1" s="20" t="s">
        <v>130</v>
      </c>
      <c r="L1" s="20" t="s">
        <v>131</v>
      </c>
      <c r="M1" s="20" t="s">
        <v>132</v>
      </c>
    </row>
    <row r="2" spans="1:13" ht="17.399999999999999" x14ac:dyDescent="0.3">
      <c r="A2" s="48" t="s">
        <v>133</v>
      </c>
      <c r="B2" s="48" t="s">
        <v>134</v>
      </c>
      <c r="C2" s="48" t="s">
        <v>51</v>
      </c>
      <c r="D2" s="48" t="s">
        <v>135</v>
      </c>
      <c r="E2" s="48" t="s">
        <v>45</v>
      </c>
      <c r="F2" s="48" t="s">
        <v>23</v>
      </c>
      <c r="G2" s="48" t="s">
        <v>24</v>
      </c>
      <c r="H2" s="48" t="s">
        <v>136</v>
      </c>
      <c r="I2" s="49">
        <v>43635</v>
      </c>
      <c r="J2" s="49">
        <v>44001</v>
      </c>
      <c r="K2" s="50">
        <v>2635691.52</v>
      </c>
      <c r="L2" s="51">
        <v>9.2600000000000002E-2</v>
      </c>
      <c r="M2" s="52">
        <v>0.77300000000000002</v>
      </c>
    </row>
    <row r="3" spans="1:13" ht="17.399999999999999" x14ac:dyDescent="0.3">
      <c r="A3" s="48" t="s">
        <v>137</v>
      </c>
      <c r="B3" s="48" t="s">
        <v>138</v>
      </c>
      <c r="C3" s="48" t="s">
        <v>78</v>
      </c>
      <c r="D3" s="48" t="s">
        <v>135</v>
      </c>
      <c r="E3" s="48" t="s">
        <v>26</v>
      </c>
      <c r="F3" s="48" t="s">
        <v>35</v>
      </c>
      <c r="G3" s="48" t="s">
        <v>36</v>
      </c>
      <c r="H3" s="48" t="s">
        <v>136</v>
      </c>
      <c r="I3" s="49">
        <v>43757</v>
      </c>
      <c r="J3" s="49">
        <v>44853</v>
      </c>
      <c r="K3" s="50">
        <v>4886024.51</v>
      </c>
      <c r="L3" s="51">
        <v>9.3299999999999994E-2</v>
      </c>
      <c r="M3" s="52">
        <v>0.88400000000000001</v>
      </c>
    </row>
    <row r="4" spans="1:13" ht="17.399999999999999" x14ac:dyDescent="0.3">
      <c r="A4" s="48" t="s">
        <v>139</v>
      </c>
      <c r="B4" s="48" t="s">
        <v>140</v>
      </c>
      <c r="C4" s="48" t="s">
        <v>76</v>
      </c>
      <c r="D4" s="48" t="s">
        <v>135</v>
      </c>
      <c r="E4" s="48" t="s">
        <v>26</v>
      </c>
      <c r="F4" s="48" t="s">
        <v>39</v>
      </c>
      <c r="G4" s="48" t="s">
        <v>32</v>
      </c>
      <c r="H4" s="48" t="s">
        <v>141</v>
      </c>
      <c r="I4" s="49">
        <v>43880</v>
      </c>
      <c r="J4" s="49">
        <v>44976</v>
      </c>
      <c r="K4" s="50">
        <v>1101780.93</v>
      </c>
      <c r="L4" s="51">
        <v>9.6799999999999997E-2</v>
      </c>
      <c r="M4" s="52">
        <v>0.78300000000000003</v>
      </c>
    </row>
    <row r="5" spans="1:13" ht="17.399999999999999" x14ac:dyDescent="0.3">
      <c r="A5" s="48" t="s">
        <v>142</v>
      </c>
      <c r="B5" s="48" t="s">
        <v>143</v>
      </c>
      <c r="C5" s="48" t="s">
        <v>69</v>
      </c>
      <c r="D5" s="48" t="s">
        <v>144</v>
      </c>
      <c r="E5" s="48" t="s">
        <v>42</v>
      </c>
      <c r="F5" s="48" t="s">
        <v>49</v>
      </c>
      <c r="G5" s="48" t="s">
        <v>32</v>
      </c>
      <c r="H5" s="48" t="s">
        <v>145</v>
      </c>
      <c r="I5" s="49">
        <v>44324</v>
      </c>
      <c r="J5" s="49">
        <v>45785</v>
      </c>
      <c r="K5" s="50">
        <v>14280894.24</v>
      </c>
      <c r="L5" s="51">
        <v>0.11459999999999999</v>
      </c>
      <c r="M5" s="52">
        <v>0.57399999999999995</v>
      </c>
    </row>
    <row r="6" spans="1:13" ht="17.399999999999999" x14ac:dyDescent="0.3">
      <c r="A6" s="48" t="s">
        <v>146</v>
      </c>
      <c r="B6" s="48" t="s">
        <v>147</v>
      </c>
      <c r="C6" s="48" t="s">
        <v>63</v>
      </c>
      <c r="D6" s="48" t="s">
        <v>144</v>
      </c>
      <c r="E6" s="48" t="s">
        <v>48</v>
      </c>
      <c r="F6" s="48" t="s">
        <v>39</v>
      </c>
      <c r="G6" s="48" t="s">
        <v>36</v>
      </c>
      <c r="H6" s="48" t="s">
        <v>148</v>
      </c>
      <c r="I6" s="49">
        <v>43722</v>
      </c>
      <c r="J6" s="49">
        <v>44453</v>
      </c>
      <c r="K6" s="50">
        <v>7499060.3200000003</v>
      </c>
      <c r="L6" s="51">
        <v>0.156</v>
      </c>
      <c r="M6" s="52">
        <v>0.35399999999999998</v>
      </c>
    </row>
    <row r="7" spans="1:13" ht="17.399999999999999" x14ac:dyDescent="0.3">
      <c r="A7" s="48" t="s">
        <v>149</v>
      </c>
      <c r="B7" s="48" t="s">
        <v>150</v>
      </c>
      <c r="C7" s="48" t="s">
        <v>94</v>
      </c>
      <c r="D7" s="48" t="s">
        <v>144</v>
      </c>
      <c r="E7" s="48" t="s">
        <v>42</v>
      </c>
      <c r="F7" s="48" t="s">
        <v>43</v>
      </c>
      <c r="G7" s="48" t="s">
        <v>36</v>
      </c>
      <c r="H7" s="48" t="s">
        <v>136</v>
      </c>
      <c r="I7" s="49">
        <v>44860</v>
      </c>
      <c r="J7" s="49">
        <v>45956</v>
      </c>
      <c r="K7" s="50">
        <v>16959387.829999998</v>
      </c>
      <c r="L7" s="51">
        <v>0.15670000000000001</v>
      </c>
      <c r="M7" s="52">
        <v>1.1160000000000001</v>
      </c>
    </row>
    <row r="8" spans="1:13" ht="17.399999999999999" x14ac:dyDescent="0.3">
      <c r="A8" s="48" t="s">
        <v>151</v>
      </c>
      <c r="B8" s="48" t="s">
        <v>152</v>
      </c>
      <c r="C8" s="48" t="s">
        <v>88</v>
      </c>
      <c r="D8" s="48" t="s">
        <v>135</v>
      </c>
      <c r="E8" s="48" t="s">
        <v>38</v>
      </c>
      <c r="F8" s="48" t="s">
        <v>49</v>
      </c>
      <c r="G8" s="48" t="s">
        <v>28</v>
      </c>
      <c r="H8" s="48" t="s">
        <v>145</v>
      </c>
      <c r="I8" s="49">
        <v>45444</v>
      </c>
      <c r="J8" s="49">
        <v>47270</v>
      </c>
      <c r="K8" s="50">
        <v>1906227.73</v>
      </c>
      <c r="L8" s="51">
        <v>0.1328</v>
      </c>
      <c r="M8" s="52">
        <v>0.69599999999999995</v>
      </c>
    </row>
    <row r="9" spans="1:13" ht="17.399999999999999" x14ac:dyDescent="0.3">
      <c r="A9" s="48" t="s">
        <v>153</v>
      </c>
      <c r="B9" s="48" t="s">
        <v>154</v>
      </c>
      <c r="C9" s="48" t="s">
        <v>67</v>
      </c>
      <c r="D9" s="48" t="s">
        <v>135</v>
      </c>
      <c r="E9" s="48" t="s">
        <v>48</v>
      </c>
      <c r="F9" s="48" t="s">
        <v>27</v>
      </c>
      <c r="G9" s="48" t="s">
        <v>28</v>
      </c>
      <c r="H9" s="48" t="s">
        <v>145</v>
      </c>
      <c r="I9" s="49">
        <v>45051</v>
      </c>
      <c r="J9" s="49">
        <v>46512</v>
      </c>
      <c r="K9" s="50">
        <v>4347125.45</v>
      </c>
      <c r="L9" s="51">
        <v>0.1095</v>
      </c>
      <c r="M9" s="52">
        <v>0.85599999999999998</v>
      </c>
    </row>
    <row r="10" spans="1:13" ht="17.399999999999999" x14ac:dyDescent="0.3">
      <c r="A10" s="48" t="s">
        <v>155</v>
      </c>
      <c r="B10" s="48" t="s">
        <v>156</v>
      </c>
      <c r="C10" s="48" t="s">
        <v>66</v>
      </c>
      <c r="D10" s="48" t="s">
        <v>144</v>
      </c>
      <c r="E10" s="48" t="s">
        <v>34</v>
      </c>
      <c r="F10" s="48" t="s">
        <v>31</v>
      </c>
      <c r="G10" s="48" t="s">
        <v>24</v>
      </c>
      <c r="H10" s="48" t="s">
        <v>157</v>
      </c>
      <c r="I10" s="49">
        <v>44143</v>
      </c>
      <c r="J10" s="49">
        <v>44508</v>
      </c>
      <c r="K10" s="50">
        <v>16790777.670000002</v>
      </c>
      <c r="L10" s="51">
        <v>0.1109</v>
      </c>
      <c r="M10" s="52">
        <v>0.82499999999999996</v>
      </c>
    </row>
    <row r="11" spans="1:13" ht="17.399999999999999" x14ac:dyDescent="0.3">
      <c r="A11" s="48" t="s">
        <v>158</v>
      </c>
      <c r="B11" s="48" t="s">
        <v>159</v>
      </c>
      <c r="C11" s="48" t="s">
        <v>50</v>
      </c>
      <c r="D11" s="48" t="s">
        <v>144</v>
      </c>
      <c r="E11" s="48" t="s">
        <v>22</v>
      </c>
      <c r="F11" s="48" t="s">
        <v>49</v>
      </c>
      <c r="G11" s="48" t="s">
        <v>40</v>
      </c>
      <c r="H11" s="48" t="s">
        <v>160</v>
      </c>
      <c r="I11" s="49">
        <v>45987</v>
      </c>
      <c r="J11" s="49">
        <v>47083</v>
      </c>
      <c r="K11" s="50">
        <v>8563322.9800000004</v>
      </c>
      <c r="L11" s="51">
        <v>0.1236</v>
      </c>
      <c r="M11" s="52">
        <v>0.97099999999999997</v>
      </c>
    </row>
    <row r="12" spans="1:13" ht="17.399999999999999" x14ac:dyDescent="0.3">
      <c r="A12" s="48" t="s">
        <v>161</v>
      </c>
      <c r="B12" s="48" t="s">
        <v>162</v>
      </c>
      <c r="C12" s="48" t="s">
        <v>37</v>
      </c>
      <c r="D12" s="48" t="s">
        <v>135</v>
      </c>
      <c r="E12" s="48" t="s">
        <v>34</v>
      </c>
      <c r="F12" s="48" t="s">
        <v>49</v>
      </c>
      <c r="G12" s="48" t="s">
        <v>28</v>
      </c>
      <c r="H12" s="48" t="s">
        <v>163</v>
      </c>
      <c r="I12" s="49">
        <v>44930</v>
      </c>
      <c r="J12" s="49">
        <v>45295</v>
      </c>
      <c r="K12" s="50">
        <v>926071.67</v>
      </c>
      <c r="L12" s="51">
        <v>9.7100000000000006E-2</v>
      </c>
      <c r="M12" s="52">
        <v>0.81699999999999995</v>
      </c>
    </row>
    <row r="13" spans="1:13" ht="17.399999999999999" x14ac:dyDescent="0.3">
      <c r="A13" s="48" t="s">
        <v>164</v>
      </c>
      <c r="B13" s="48" t="s">
        <v>165</v>
      </c>
      <c r="C13" s="48" t="s">
        <v>82</v>
      </c>
      <c r="D13" s="48" t="s">
        <v>135</v>
      </c>
      <c r="E13" s="48" t="s">
        <v>38</v>
      </c>
      <c r="F13" s="48" t="s">
        <v>43</v>
      </c>
      <c r="G13" s="48" t="s">
        <v>36</v>
      </c>
      <c r="H13" s="48" t="s">
        <v>145</v>
      </c>
      <c r="I13" s="49">
        <v>43524</v>
      </c>
      <c r="J13" s="49">
        <v>44620</v>
      </c>
      <c r="K13" s="50">
        <v>4893550.4000000004</v>
      </c>
      <c r="L13" s="51">
        <v>0.1236</v>
      </c>
      <c r="M13" s="52">
        <v>0.88800000000000001</v>
      </c>
    </row>
    <row r="14" spans="1:13" ht="17.399999999999999" x14ac:dyDescent="0.3">
      <c r="A14" s="48" t="s">
        <v>166</v>
      </c>
      <c r="B14" s="48" t="s">
        <v>167</v>
      </c>
      <c r="C14" s="48" t="s">
        <v>63</v>
      </c>
      <c r="D14" s="48" t="s">
        <v>135</v>
      </c>
      <c r="E14" s="48" t="s">
        <v>38</v>
      </c>
      <c r="F14" s="48" t="s">
        <v>49</v>
      </c>
      <c r="G14" s="48" t="s">
        <v>40</v>
      </c>
      <c r="H14" s="48" t="s">
        <v>157</v>
      </c>
      <c r="I14" s="49">
        <v>44933</v>
      </c>
      <c r="J14" s="49">
        <v>46759</v>
      </c>
      <c r="K14" s="50">
        <v>2735635.5</v>
      </c>
      <c r="L14" s="51">
        <v>0.1003</v>
      </c>
      <c r="M14" s="52">
        <v>0.8</v>
      </c>
    </row>
    <row r="15" spans="1:13" ht="17.399999999999999" x14ac:dyDescent="0.3">
      <c r="A15" s="48" t="s">
        <v>168</v>
      </c>
      <c r="B15" s="48" t="s">
        <v>169</v>
      </c>
      <c r="C15" s="48" t="s">
        <v>41</v>
      </c>
      <c r="D15" s="48" t="s">
        <v>144</v>
      </c>
      <c r="E15" s="48" t="s">
        <v>38</v>
      </c>
      <c r="F15" s="48" t="s">
        <v>43</v>
      </c>
      <c r="G15" s="48" t="s">
        <v>40</v>
      </c>
      <c r="H15" s="48" t="s">
        <v>163</v>
      </c>
      <c r="I15" s="49">
        <v>45765</v>
      </c>
      <c r="J15" s="49">
        <v>46861</v>
      </c>
      <c r="K15" s="50">
        <v>10551243.439999999</v>
      </c>
      <c r="L15" s="51">
        <v>0.13819999999999999</v>
      </c>
      <c r="M15" s="52">
        <v>0.83599999999999997</v>
      </c>
    </row>
    <row r="16" spans="1:13" ht="17.399999999999999" x14ac:dyDescent="0.3">
      <c r="A16" s="48" t="s">
        <v>170</v>
      </c>
      <c r="B16" s="48" t="s">
        <v>171</v>
      </c>
      <c r="C16" s="48" t="s">
        <v>54</v>
      </c>
      <c r="D16" s="48" t="s">
        <v>22</v>
      </c>
      <c r="E16" s="48" t="s">
        <v>34</v>
      </c>
      <c r="F16" s="48" t="s">
        <v>46</v>
      </c>
      <c r="G16" s="48" t="s">
        <v>36</v>
      </c>
      <c r="H16" s="48" t="s">
        <v>157</v>
      </c>
      <c r="I16" s="49">
        <v>44090</v>
      </c>
      <c r="J16" s="49">
        <v>45185</v>
      </c>
      <c r="K16" s="50">
        <v>581107.46</v>
      </c>
      <c r="L16" s="51">
        <v>7.1999999999999995E-2</v>
      </c>
      <c r="M16" s="52">
        <v>0.81899999999999995</v>
      </c>
    </row>
    <row r="17" spans="1:13" ht="17.399999999999999" x14ac:dyDescent="0.3">
      <c r="A17" s="48" t="s">
        <v>172</v>
      </c>
      <c r="B17" s="48" t="s">
        <v>173</v>
      </c>
      <c r="C17" s="48" t="s">
        <v>93</v>
      </c>
      <c r="D17" s="48" t="s">
        <v>135</v>
      </c>
      <c r="E17" s="48" t="s">
        <v>42</v>
      </c>
      <c r="F17" s="48" t="s">
        <v>43</v>
      </c>
      <c r="G17" s="48" t="s">
        <v>24</v>
      </c>
      <c r="H17" s="48" t="s">
        <v>148</v>
      </c>
      <c r="I17" s="49">
        <v>44050</v>
      </c>
      <c r="J17" s="49">
        <v>44780</v>
      </c>
      <c r="K17" s="50">
        <v>2516735.85</v>
      </c>
      <c r="L17" s="51">
        <v>0.159</v>
      </c>
      <c r="M17" s="52">
        <v>1.018</v>
      </c>
    </row>
    <row r="18" spans="1:13" ht="17.399999999999999" x14ac:dyDescent="0.3">
      <c r="A18" s="48" t="s">
        <v>174</v>
      </c>
      <c r="B18" s="48" t="s">
        <v>175</v>
      </c>
      <c r="C18" s="48" t="s">
        <v>83</v>
      </c>
      <c r="D18" s="48" t="s">
        <v>144</v>
      </c>
      <c r="E18" s="48" t="s">
        <v>42</v>
      </c>
      <c r="F18" s="48" t="s">
        <v>27</v>
      </c>
      <c r="G18" s="48" t="s">
        <v>40</v>
      </c>
      <c r="H18" s="48" t="s">
        <v>148</v>
      </c>
      <c r="I18" s="49">
        <v>44920</v>
      </c>
      <c r="J18" s="49">
        <v>45651</v>
      </c>
      <c r="K18" s="50">
        <v>17891209.079999998</v>
      </c>
      <c r="L18" s="51">
        <v>0.126</v>
      </c>
      <c r="M18" s="52">
        <v>0.78800000000000003</v>
      </c>
    </row>
    <row r="19" spans="1:13" ht="17.399999999999999" x14ac:dyDescent="0.3">
      <c r="A19" s="48" t="s">
        <v>176</v>
      </c>
      <c r="B19" s="48" t="s">
        <v>177</v>
      </c>
      <c r="C19" s="48" t="s">
        <v>67</v>
      </c>
      <c r="D19" s="48" t="s">
        <v>135</v>
      </c>
      <c r="E19" s="48" t="s">
        <v>26</v>
      </c>
      <c r="F19" s="48" t="s">
        <v>31</v>
      </c>
      <c r="G19" s="48" t="s">
        <v>28</v>
      </c>
      <c r="H19" s="48" t="s">
        <v>157</v>
      </c>
      <c r="I19" s="49">
        <v>43543</v>
      </c>
      <c r="J19" s="49">
        <v>45370</v>
      </c>
      <c r="K19" s="50">
        <v>4071209.51</v>
      </c>
      <c r="L19" s="51">
        <v>0.1002</v>
      </c>
      <c r="M19" s="52">
        <v>0.77900000000000003</v>
      </c>
    </row>
    <row r="20" spans="1:13" ht="17.399999999999999" x14ac:dyDescent="0.3">
      <c r="A20" s="48" t="s">
        <v>178</v>
      </c>
      <c r="B20" s="48" t="s">
        <v>179</v>
      </c>
      <c r="C20" s="48" t="s">
        <v>64</v>
      </c>
      <c r="D20" s="48" t="s">
        <v>144</v>
      </c>
      <c r="E20" s="48" t="s">
        <v>30</v>
      </c>
      <c r="F20" s="48" t="s">
        <v>31</v>
      </c>
      <c r="G20" s="48" t="s">
        <v>24</v>
      </c>
      <c r="H20" s="48" t="s">
        <v>160</v>
      </c>
      <c r="I20" s="49">
        <v>45600</v>
      </c>
      <c r="J20" s="49">
        <v>46695</v>
      </c>
      <c r="K20" s="50">
        <v>18738871.300000001</v>
      </c>
      <c r="L20" s="51">
        <v>0.126</v>
      </c>
      <c r="M20" s="52">
        <v>1.135</v>
      </c>
    </row>
    <row r="21" spans="1:13" ht="17.399999999999999" x14ac:dyDescent="0.3">
      <c r="A21" s="48" t="s">
        <v>180</v>
      </c>
      <c r="B21" s="48" t="s">
        <v>181</v>
      </c>
      <c r="C21" s="48" t="s">
        <v>74</v>
      </c>
      <c r="D21" s="48" t="s">
        <v>135</v>
      </c>
      <c r="E21" s="48" t="s">
        <v>34</v>
      </c>
      <c r="F21" s="48" t="s">
        <v>43</v>
      </c>
      <c r="G21" s="48" t="s">
        <v>28</v>
      </c>
      <c r="H21" s="48" t="s">
        <v>145</v>
      </c>
      <c r="I21" s="49">
        <v>45718</v>
      </c>
      <c r="J21" s="49">
        <v>47544</v>
      </c>
      <c r="K21" s="50">
        <v>1898163.31</v>
      </c>
      <c r="L21" s="51">
        <v>0.1221</v>
      </c>
      <c r="M21" s="52">
        <v>0.55300000000000005</v>
      </c>
    </row>
    <row r="22" spans="1:13" ht="17.399999999999999" x14ac:dyDescent="0.3">
      <c r="A22" s="48" t="s">
        <v>182</v>
      </c>
      <c r="B22" s="48" t="s">
        <v>183</v>
      </c>
      <c r="C22" s="48" t="s">
        <v>94</v>
      </c>
      <c r="D22" s="48" t="s">
        <v>144</v>
      </c>
      <c r="E22" s="48" t="s">
        <v>30</v>
      </c>
      <c r="F22" s="48" t="s">
        <v>31</v>
      </c>
      <c r="G22" s="48" t="s">
        <v>32</v>
      </c>
      <c r="H22" s="48" t="s">
        <v>148</v>
      </c>
      <c r="I22" s="49">
        <v>45894</v>
      </c>
      <c r="J22" s="49">
        <v>46624</v>
      </c>
      <c r="K22" s="50">
        <v>1074717.1499999999</v>
      </c>
      <c r="L22" s="51">
        <v>0.14799999999999999</v>
      </c>
      <c r="M22" s="52">
        <v>0.96699999999999997</v>
      </c>
    </row>
    <row r="23" spans="1:13" ht="17.399999999999999" x14ac:dyDescent="0.3">
      <c r="A23" s="48" t="s">
        <v>184</v>
      </c>
      <c r="B23" s="48" t="s">
        <v>185</v>
      </c>
      <c r="C23" s="48" t="s">
        <v>85</v>
      </c>
      <c r="D23" s="48" t="s">
        <v>135</v>
      </c>
      <c r="E23" s="48" t="s">
        <v>48</v>
      </c>
      <c r="F23" s="48" t="s">
        <v>27</v>
      </c>
      <c r="G23" s="48" t="s">
        <v>40</v>
      </c>
      <c r="H23" s="48" t="s">
        <v>148</v>
      </c>
      <c r="I23" s="49">
        <v>43930</v>
      </c>
      <c r="J23" s="49">
        <v>44295</v>
      </c>
      <c r="K23" s="50">
        <v>669177.31000000006</v>
      </c>
      <c r="L23" s="51">
        <v>0.1217</v>
      </c>
      <c r="M23" s="52">
        <v>1.07</v>
      </c>
    </row>
    <row r="24" spans="1:13" ht="17.399999999999999" x14ac:dyDescent="0.3">
      <c r="A24" s="48" t="s">
        <v>186</v>
      </c>
      <c r="B24" s="48" t="s">
        <v>187</v>
      </c>
      <c r="C24" s="48" t="s">
        <v>70</v>
      </c>
      <c r="D24" s="48" t="s">
        <v>22</v>
      </c>
      <c r="E24" s="48" t="s">
        <v>42</v>
      </c>
      <c r="F24" s="48" t="s">
        <v>35</v>
      </c>
      <c r="G24" s="48" t="s">
        <v>36</v>
      </c>
      <c r="H24" s="48" t="s">
        <v>145</v>
      </c>
      <c r="I24" s="49">
        <v>45195</v>
      </c>
      <c r="J24" s="49">
        <v>46291</v>
      </c>
      <c r="K24" s="50">
        <v>9432560.9399999995</v>
      </c>
      <c r="L24" s="51">
        <v>0.11890000000000001</v>
      </c>
      <c r="M24" s="52">
        <v>1.2250000000000001</v>
      </c>
    </row>
    <row r="25" spans="1:13" ht="17.399999999999999" x14ac:dyDescent="0.3">
      <c r="A25" s="48" t="s">
        <v>188</v>
      </c>
      <c r="B25" s="48" t="s">
        <v>189</v>
      </c>
      <c r="C25" s="48" t="s">
        <v>54</v>
      </c>
      <c r="D25" s="48" t="s">
        <v>190</v>
      </c>
      <c r="E25" s="48" t="s">
        <v>48</v>
      </c>
      <c r="F25" s="48" t="s">
        <v>31</v>
      </c>
      <c r="G25" s="48" t="s">
        <v>28</v>
      </c>
      <c r="H25" s="48" t="s">
        <v>145</v>
      </c>
      <c r="I25" s="49">
        <v>44715</v>
      </c>
      <c r="J25" s="49">
        <v>46176</v>
      </c>
      <c r="K25" s="50">
        <v>57117254.5</v>
      </c>
      <c r="L25" s="51">
        <v>9.2799999999999994E-2</v>
      </c>
      <c r="M25" s="52">
        <v>0.48199999999999998</v>
      </c>
    </row>
    <row r="26" spans="1:13" ht="17.399999999999999" x14ac:dyDescent="0.3">
      <c r="A26" s="48" t="s">
        <v>191</v>
      </c>
      <c r="B26" s="48" t="s">
        <v>192</v>
      </c>
      <c r="C26" s="48" t="s">
        <v>51</v>
      </c>
      <c r="D26" s="48" t="s">
        <v>190</v>
      </c>
      <c r="E26" s="48" t="s">
        <v>42</v>
      </c>
      <c r="F26" s="48" t="s">
        <v>31</v>
      </c>
      <c r="G26" s="48" t="s">
        <v>28</v>
      </c>
      <c r="H26" s="48" t="s">
        <v>157</v>
      </c>
      <c r="I26" s="49">
        <v>44675</v>
      </c>
      <c r="J26" s="49">
        <v>46501</v>
      </c>
      <c r="K26" s="50">
        <v>53808256.219999999</v>
      </c>
      <c r="L26" s="51">
        <v>0.10920000000000001</v>
      </c>
      <c r="M26" s="52">
        <v>1.2649999999999999</v>
      </c>
    </row>
    <row r="27" spans="1:13" ht="17.399999999999999" x14ac:dyDescent="0.3">
      <c r="A27" s="48" t="s">
        <v>193</v>
      </c>
      <c r="B27" s="48" t="s">
        <v>194</v>
      </c>
      <c r="C27" s="48" t="s">
        <v>67</v>
      </c>
      <c r="D27" s="48" t="s">
        <v>22</v>
      </c>
      <c r="E27" s="48" t="s">
        <v>42</v>
      </c>
      <c r="F27" s="48" t="s">
        <v>46</v>
      </c>
      <c r="G27" s="48" t="s">
        <v>28</v>
      </c>
      <c r="H27" s="48" t="s">
        <v>163</v>
      </c>
      <c r="I27" s="49">
        <v>43811</v>
      </c>
      <c r="J27" s="49">
        <v>44177</v>
      </c>
      <c r="K27" s="50">
        <v>5674287.4000000004</v>
      </c>
      <c r="L27" s="51">
        <v>0.1008</v>
      </c>
      <c r="M27" s="52">
        <v>0.82399999999999995</v>
      </c>
    </row>
    <row r="28" spans="1:13" ht="17.399999999999999" x14ac:dyDescent="0.3">
      <c r="A28" s="48" t="s">
        <v>195</v>
      </c>
      <c r="B28" s="48" t="s">
        <v>196</v>
      </c>
      <c r="C28" s="48" t="s">
        <v>60</v>
      </c>
      <c r="D28" s="48" t="s">
        <v>144</v>
      </c>
      <c r="E28" s="48" t="s">
        <v>26</v>
      </c>
      <c r="F28" s="48" t="s">
        <v>27</v>
      </c>
      <c r="G28" s="48" t="s">
        <v>40</v>
      </c>
      <c r="H28" s="48" t="s">
        <v>160</v>
      </c>
      <c r="I28" s="49">
        <v>43864</v>
      </c>
      <c r="J28" s="49">
        <v>44595</v>
      </c>
      <c r="K28" s="50">
        <v>1752175.61</v>
      </c>
      <c r="L28" s="51">
        <v>0.1467</v>
      </c>
      <c r="M28" s="52">
        <v>0.83499999999999996</v>
      </c>
    </row>
    <row r="29" spans="1:13" ht="17.399999999999999" x14ac:dyDescent="0.3">
      <c r="A29" s="48" t="s">
        <v>197</v>
      </c>
      <c r="B29" s="48" t="s">
        <v>198</v>
      </c>
      <c r="C29" s="48" t="s">
        <v>58</v>
      </c>
      <c r="D29" s="48" t="s">
        <v>144</v>
      </c>
      <c r="E29" s="48" t="s">
        <v>45</v>
      </c>
      <c r="F29" s="48" t="s">
        <v>31</v>
      </c>
      <c r="G29" s="48" t="s">
        <v>32</v>
      </c>
      <c r="H29" s="48" t="s">
        <v>136</v>
      </c>
      <c r="I29" s="49">
        <v>45161</v>
      </c>
      <c r="J29" s="49">
        <v>45892</v>
      </c>
      <c r="K29" s="50">
        <v>6302183.7300000004</v>
      </c>
      <c r="L29" s="51">
        <v>0.14799999999999999</v>
      </c>
      <c r="M29" s="52">
        <v>0.96499999999999997</v>
      </c>
    </row>
    <row r="30" spans="1:13" ht="17.399999999999999" x14ac:dyDescent="0.3">
      <c r="A30" s="48" t="s">
        <v>199</v>
      </c>
      <c r="B30" s="48" t="s">
        <v>200</v>
      </c>
      <c r="C30" s="48" t="s">
        <v>25</v>
      </c>
      <c r="D30" s="48" t="s">
        <v>135</v>
      </c>
      <c r="E30" s="48" t="s">
        <v>26</v>
      </c>
      <c r="F30" s="48" t="s">
        <v>39</v>
      </c>
      <c r="G30" s="48" t="s">
        <v>24</v>
      </c>
      <c r="H30" s="48" t="s">
        <v>160</v>
      </c>
      <c r="I30" s="49">
        <v>43870</v>
      </c>
      <c r="J30" s="49">
        <v>45697</v>
      </c>
      <c r="K30" s="50">
        <v>2378112.9</v>
      </c>
      <c r="L30" s="51">
        <v>0.1137</v>
      </c>
      <c r="M30" s="52">
        <v>0.375</v>
      </c>
    </row>
    <row r="31" spans="1:13" ht="17.399999999999999" x14ac:dyDescent="0.3">
      <c r="A31" s="48" t="s">
        <v>201</v>
      </c>
      <c r="B31" s="48" t="s">
        <v>202</v>
      </c>
      <c r="C31" s="48" t="s">
        <v>87</v>
      </c>
      <c r="D31" s="48" t="s">
        <v>135</v>
      </c>
      <c r="E31" s="48" t="s">
        <v>34</v>
      </c>
      <c r="F31" s="48" t="s">
        <v>27</v>
      </c>
      <c r="G31" s="48" t="s">
        <v>40</v>
      </c>
      <c r="H31" s="48" t="s">
        <v>163</v>
      </c>
      <c r="I31" s="49">
        <v>43531</v>
      </c>
      <c r="J31" s="49">
        <v>45358</v>
      </c>
      <c r="K31" s="50">
        <v>3217621.27</v>
      </c>
      <c r="L31" s="51">
        <v>0.12720000000000001</v>
      </c>
      <c r="M31" s="52">
        <v>0.68500000000000005</v>
      </c>
    </row>
    <row r="32" spans="1:13" ht="17.399999999999999" x14ac:dyDescent="0.3">
      <c r="A32" s="48" t="s">
        <v>203</v>
      </c>
      <c r="B32" s="48" t="s">
        <v>204</v>
      </c>
      <c r="C32" s="48" t="s">
        <v>53</v>
      </c>
      <c r="D32" s="48" t="s">
        <v>144</v>
      </c>
      <c r="E32" s="48" t="s">
        <v>38</v>
      </c>
      <c r="F32" s="48" t="s">
        <v>43</v>
      </c>
      <c r="G32" s="48" t="s">
        <v>40</v>
      </c>
      <c r="H32" s="48" t="s">
        <v>163</v>
      </c>
      <c r="I32" s="49">
        <v>43466</v>
      </c>
      <c r="J32" s="49">
        <v>44927</v>
      </c>
      <c r="K32" s="50">
        <v>11469933.43</v>
      </c>
      <c r="L32" s="51">
        <v>0.1114</v>
      </c>
      <c r="M32" s="52">
        <v>0.35</v>
      </c>
    </row>
    <row r="33" spans="1:13" ht="17.399999999999999" x14ac:dyDescent="0.3">
      <c r="A33" s="48" t="s">
        <v>205</v>
      </c>
      <c r="B33" s="48" t="s">
        <v>206</v>
      </c>
      <c r="C33" s="48" t="s">
        <v>84</v>
      </c>
      <c r="D33" s="48" t="s">
        <v>144</v>
      </c>
      <c r="E33" s="48" t="s">
        <v>48</v>
      </c>
      <c r="F33" s="48" t="s">
        <v>46</v>
      </c>
      <c r="G33" s="48" t="s">
        <v>40</v>
      </c>
      <c r="H33" s="48" t="s">
        <v>163</v>
      </c>
      <c r="I33" s="49">
        <v>45390</v>
      </c>
      <c r="J33" s="49">
        <v>46120</v>
      </c>
      <c r="K33" s="50">
        <v>16813444.32</v>
      </c>
      <c r="L33" s="51">
        <v>0.1424</v>
      </c>
      <c r="M33" s="52">
        <v>0.93100000000000005</v>
      </c>
    </row>
    <row r="34" spans="1:13" ht="17.399999999999999" x14ac:dyDescent="0.3">
      <c r="A34" s="48" t="s">
        <v>207</v>
      </c>
      <c r="B34" s="48" t="s">
        <v>208</v>
      </c>
      <c r="C34" s="48" t="s">
        <v>33</v>
      </c>
      <c r="D34" s="48" t="s">
        <v>22</v>
      </c>
      <c r="E34" s="48" t="s">
        <v>30</v>
      </c>
      <c r="F34" s="48" t="s">
        <v>23</v>
      </c>
      <c r="G34" s="48" t="s">
        <v>24</v>
      </c>
      <c r="H34" s="48" t="s">
        <v>141</v>
      </c>
      <c r="I34" s="49">
        <v>44383</v>
      </c>
      <c r="J34" s="49">
        <v>44748</v>
      </c>
      <c r="K34" s="50">
        <v>6752708.5</v>
      </c>
      <c r="L34" s="51">
        <v>9.6699999999999994E-2</v>
      </c>
      <c r="M34" s="52">
        <v>0.35</v>
      </c>
    </row>
    <row r="35" spans="1:13" ht="17.399999999999999" x14ac:dyDescent="0.3">
      <c r="A35" s="48" t="s">
        <v>209</v>
      </c>
      <c r="B35" s="48" t="s">
        <v>210</v>
      </c>
      <c r="C35" s="48" t="s">
        <v>71</v>
      </c>
      <c r="D35" s="48" t="s">
        <v>135</v>
      </c>
      <c r="E35" s="48" t="s">
        <v>30</v>
      </c>
      <c r="F35" s="48" t="s">
        <v>31</v>
      </c>
      <c r="G35" s="48" t="s">
        <v>28</v>
      </c>
      <c r="H35" s="48" t="s">
        <v>148</v>
      </c>
      <c r="I35" s="49">
        <v>44358</v>
      </c>
      <c r="J35" s="49">
        <v>46184</v>
      </c>
      <c r="K35" s="50">
        <v>2825952.2</v>
      </c>
      <c r="L35" s="51">
        <v>0.1071</v>
      </c>
      <c r="M35" s="52">
        <v>0.82799999999999996</v>
      </c>
    </row>
    <row r="36" spans="1:13" ht="17.399999999999999" x14ac:dyDescent="0.3">
      <c r="A36" s="48" t="s">
        <v>211</v>
      </c>
      <c r="B36" s="48" t="s">
        <v>212</v>
      </c>
      <c r="C36" s="48" t="s">
        <v>53</v>
      </c>
      <c r="D36" s="48" t="s">
        <v>135</v>
      </c>
      <c r="E36" s="48" t="s">
        <v>22</v>
      </c>
      <c r="F36" s="48" t="s">
        <v>43</v>
      </c>
      <c r="G36" s="48" t="s">
        <v>28</v>
      </c>
      <c r="H36" s="48" t="s">
        <v>145</v>
      </c>
      <c r="I36" s="49">
        <v>44460</v>
      </c>
      <c r="J36" s="49">
        <v>45190</v>
      </c>
      <c r="K36" s="50">
        <v>2622731.0699999998</v>
      </c>
      <c r="L36" s="51">
        <v>9.0300000000000005E-2</v>
      </c>
      <c r="M36" s="52">
        <v>0.84199999999999997</v>
      </c>
    </row>
    <row r="37" spans="1:13" ht="17.399999999999999" x14ac:dyDescent="0.3">
      <c r="A37" s="48" t="s">
        <v>213</v>
      </c>
      <c r="B37" s="48" t="s">
        <v>214</v>
      </c>
      <c r="C37" s="48" t="s">
        <v>61</v>
      </c>
      <c r="D37" s="48" t="s">
        <v>135</v>
      </c>
      <c r="E37" s="48" t="s">
        <v>38</v>
      </c>
      <c r="F37" s="48" t="s">
        <v>35</v>
      </c>
      <c r="G37" s="48" t="s">
        <v>24</v>
      </c>
      <c r="H37" s="48" t="s">
        <v>136</v>
      </c>
      <c r="I37" s="49">
        <v>45738</v>
      </c>
      <c r="J37" s="49">
        <v>47564</v>
      </c>
      <c r="K37" s="50">
        <v>3963397.31</v>
      </c>
      <c r="L37" s="51">
        <v>0.1318</v>
      </c>
      <c r="M37" s="52">
        <v>0.94499999999999995</v>
      </c>
    </row>
    <row r="38" spans="1:13" ht="17.399999999999999" x14ac:dyDescent="0.3">
      <c r="A38" s="48" t="s">
        <v>215</v>
      </c>
      <c r="B38" s="48" t="s">
        <v>216</v>
      </c>
      <c r="C38" s="48" t="s">
        <v>51</v>
      </c>
      <c r="D38" s="48" t="s">
        <v>22</v>
      </c>
      <c r="E38" s="48" t="s">
        <v>38</v>
      </c>
      <c r="F38" s="48" t="s">
        <v>31</v>
      </c>
      <c r="G38" s="48" t="s">
        <v>24</v>
      </c>
      <c r="H38" s="48" t="s">
        <v>160</v>
      </c>
      <c r="I38" s="49">
        <v>45556</v>
      </c>
      <c r="J38" s="49">
        <v>46651</v>
      </c>
      <c r="K38" s="50">
        <v>7100216.9100000001</v>
      </c>
      <c r="L38" s="51">
        <v>0.10539999999999999</v>
      </c>
      <c r="M38" s="52">
        <v>1.1599999999999999</v>
      </c>
    </row>
    <row r="39" spans="1:13" ht="17.399999999999999" x14ac:dyDescent="0.3">
      <c r="A39" s="48" t="s">
        <v>217</v>
      </c>
      <c r="B39" s="48" t="s">
        <v>194</v>
      </c>
      <c r="C39" s="48" t="s">
        <v>94</v>
      </c>
      <c r="D39" s="48" t="s">
        <v>190</v>
      </c>
      <c r="E39" s="48" t="s">
        <v>34</v>
      </c>
      <c r="F39" s="48" t="s">
        <v>27</v>
      </c>
      <c r="G39" s="48" t="s">
        <v>24</v>
      </c>
      <c r="H39" s="48" t="s">
        <v>157</v>
      </c>
      <c r="I39" s="49">
        <v>45447</v>
      </c>
      <c r="J39" s="49">
        <v>46542</v>
      </c>
      <c r="K39" s="50">
        <v>59652479.82</v>
      </c>
      <c r="L39" s="51">
        <v>8.3000000000000004E-2</v>
      </c>
      <c r="M39" s="52">
        <v>0.65300000000000002</v>
      </c>
    </row>
    <row r="40" spans="1:13" ht="17.399999999999999" x14ac:dyDescent="0.3">
      <c r="A40" s="48" t="s">
        <v>218</v>
      </c>
      <c r="B40" s="48" t="s">
        <v>219</v>
      </c>
      <c r="C40" s="48" t="s">
        <v>73</v>
      </c>
      <c r="D40" s="48" t="s">
        <v>144</v>
      </c>
      <c r="E40" s="48" t="s">
        <v>38</v>
      </c>
      <c r="F40" s="48" t="s">
        <v>23</v>
      </c>
      <c r="G40" s="48" t="s">
        <v>32</v>
      </c>
      <c r="H40" s="48" t="s">
        <v>148</v>
      </c>
      <c r="I40" s="49">
        <v>45553</v>
      </c>
      <c r="J40" s="49">
        <v>45918</v>
      </c>
      <c r="K40" s="50">
        <v>10993812.880000001</v>
      </c>
      <c r="L40" s="51">
        <v>0.1447</v>
      </c>
      <c r="M40" s="52">
        <v>0.45500000000000002</v>
      </c>
    </row>
    <row r="41" spans="1:13" ht="17.399999999999999" x14ac:dyDescent="0.3">
      <c r="A41" s="48" t="s">
        <v>220</v>
      </c>
      <c r="B41" s="48" t="s">
        <v>221</v>
      </c>
      <c r="C41" s="48" t="s">
        <v>55</v>
      </c>
      <c r="D41" s="48" t="s">
        <v>144</v>
      </c>
      <c r="E41" s="48" t="s">
        <v>34</v>
      </c>
      <c r="F41" s="48" t="s">
        <v>49</v>
      </c>
      <c r="G41" s="48" t="s">
        <v>32</v>
      </c>
      <c r="H41" s="48" t="s">
        <v>145</v>
      </c>
      <c r="I41" s="49">
        <v>43699</v>
      </c>
      <c r="J41" s="49">
        <v>44430</v>
      </c>
      <c r="K41" s="50">
        <v>1888202.27</v>
      </c>
      <c r="L41" s="51">
        <v>0.13800000000000001</v>
      </c>
      <c r="M41" s="52">
        <v>0.91500000000000004</v>
      </c>
    </row>
    <row r="42" spans="1:13" ht="17.399999999999999" x14ac:dyDescent="0.3">
      <c r="A42" s="48" t="s">
        <v>222</v>
      </c>
      <c r="B42" s="48" t="s">
        <v>223</v>
      </c>
      <c r="C42" s="48" t="s">
        <v>58</v>
      </c>
      <c r="D42" s="48" t="s">
        <v>135</v>
      </c>
      <c r="E42" s="48" t="s">
        <v>38</v>
      </c>
      <c r="F42" s="48" t="s">
        <v>31</v>
      </c>
      <c r="G42" s="48" t="s">
        <v>24</v>
      </c>
      <c r="H42" s="48" t="s">
        <v>148</v>
      </c>
      <c r="I42" s="49">
        <v>44703</v>
      </c>
      <c r="J42" s="49">
        <v>45068</v>
      </c>
      <c r="K42" s="50">
        <v>1244928.6100000001</v>
      </c>
      <c r="L42" s="51">
        <v>0.12429999999999999</v>
      </c>
      <c r="M42" s="52">
        <v>0.80400000000000005</v>
      </c>
    </row>
    <row r="43" spans="1:13" ht="17.399999999999999" x14ac:dyDescent="0.3">
      <c r="A43" s="48" t="s">
        <v>224</v>
      </c>
      <c r="B43" s="48" t="s">
        <v>200</v>
      </c>
      <c r="C43" s="48" t="s">
        <v>77</v>
      </c>
      <c r="D43" s="48" t="s">
        <v>135</v>
      </c>
      <c r="E43" s="48" t="s">
        <v>34</v>
      </c>
      <c r="F43" s="48" t="s">
        <v>39</v>
      </c>
      <c r="G43" s="48" t="s">
        <v>40</v>
      </c>
      <c r="H43" s="48" t="s">
        <v>145</v>
      </c>
      <c r="I43" s="49">
        <v>43600</v>
      </c>
      <c r="J43" s="49">
        <v>43966</v>
      </c>
      <c r="K43" s="50">
        <v>2631768.87</v>
      </c>
      <c r="L43" s="51">
        <v>0.15959999999999999</v>
      </c>
      <c r="M43" s="52">
        <v>0.67600000000000005</v>
      </c>
    </row>
    <row r="44" spans="1:13" ht="17.399999999999999" x14ac:dyDescent="0.3">
      <c r="A44" s="48" t="s">
        <v>225</v>
      </c>
      <c r="B44" s="48" t="s">
        <v>226</v>
      </c>
      <c r="C44" s="48" t="s">
        <v>55</v>
      </c>
      <c r="D44" s="48" t="s">
        <v>22</v>
      </c>
      <c r="E44" s="48" t="s">
        <v>26</v>
      </c>
      <c r="F44" s="48" t="s">
        <v>27</v>
      </c>
      <c r="G44" s="48" t="s">
        <v>28</v>
      </c>
      <c r="H44" s="48" t="s">
        <v>136</v>
      </c>
      <c r="I44" s="49">
        <v>44352</v>
      </c>
      <c r="J44" s="49">
        <v>45448</v>
      </c>
      <c r="K44" s="50">
        <v>6427181.5300000003</v>
      </c>
      <c r="L44" s="51">
        <v>8.9599999999999999E-2</v>
      </c>
      <c r="M44" s="52">
        <v>1.0089999999999999</v>
      </c>
    </row>
    <row r="45" spans="1:13" ht="17.399999999999999" x14ac:dyDescent="0.3">
      <c r="A45" s="48" t="s">
        <v>227</v>
      </c>
      <c r="B45" s="48" t="s">
        <v>228</v>
      </c>
      <c r="C45" s="48" t="s">
        <v>25</v>
      </c>
      <c r="D45" s="48" t="s">
        <v>144</v>
      </c>
      <c r="E45" s="48" t="s">
        <v>30</v>
      </c>
      <c r="F45" s="48" t="s">
        <v>23</v>
      </c>
      <c r="G45" s="48" t="s">
        <v>40</v>
      </c>
      <c r="H45" s="48" t="s">
        <v>141</v>
      </c>
      <c r="I45" s="49">
        <v>44752</v>
      </c>
      <c r="J45" s="49">
        <v>46213</v>
      </c>
      <c r="K45" s="50">
        <v>8907442.6899999995</v>
      </c>
      <c r="L45" s="51">
        <v>0.1226</v>
      </c>
      <c r="M45" s="52">
        <v>0.98599999999999999</v>
      </c>
    </row>
    <row r="46" spans="1:13" ht="17.399999999999999" x14ac:dyDescent="0.3">
      <c r="A46" s="48" t="s">
        <v>229</v>
      </c>
      <c r="B46" s="48" t="s">
        <v>230</v>
      </c>
      <c r="C46" s="48" t="s">
        <v>90</v>
      </c>
      <c r="D46" s="48" t="s">
        <v>135</v>
      </c>
      <c r="E46" s="48" t="s">
        <v>42</v>
      </c>
      <c r="F46" s="48" t="s">
        <v>46</v>
      </c>
      <c r="G46" s="48" t="s">
        <v>28</v>
      </c>
      <c r="H46" s="48" t="s">
        <v>157</v>
      </c>
      <c r="I46" s="49">
        <v>45315</v>
      </c>
      <c r="J46" s="49">
        <v>46046</v>
      </c>
      <c r="K46" s="50">
        <v>1986665.6</v>
      </c>
      <c r="L46" s="51">
        <v>0.11749999999999999</v>
      </c>
      <c r="M46" s="52">
        <v>1.143</v>
      </c>
    </row>
    <row r="47" spans="1:13" ht="17.399999999999999" x14ac:dyDescent="0.3">
      <c r="A47" s="48" t="s">
        <v>231</v>
      </c>
      <c r="B47" s="48" t="s">
        <v>232</v>
      </c>
      <c r="C47" s="48" t="s">
        <v>33</v>
      </c>
      <c r="D47" s="48" t="s">
        <v>190</v>
      </c>
      <c r="E47" s="48" t="s">
        <v>38</v>
      </c>
      <c r="F47" s="48" t="s">
        <v>27</v>
      </c>
      <c r="G47" s="48" t="s">
        <v>24</v>
      </c>
      <c r="H47" s="48" t="s">
        <v>141</v>
      </c>
      <c r="I47" s="49">
        <v>44505</v>
      </c>
      <c r="J47" s="49">
        <v>45235</v>
      </c>
      <c r="K47" s="50">
        <v>39230081.649999999</v>
      </c>
      <c r="L47" s="51">
        <v>0.11070000000000001</v>
      </c>
      <c r="M47" s="52">
        <v>0.84799999999999998</v>
      </c>
    </row>
    <row r="48" spans="1:13" ht="17.399999999999999" x14ac:dyDescent="0.3">
      <c r="A48" s="48" t="s">
        <v>233</v>
      </c>
      <c r="B48" s="48" t="s">
        <v>234</v>
      </c>
      <c r="C48" s="48" t="s">
        <v>69</v>
      </c>
      <c r="D48" s="48" t="s">
        <v>190</v>
      </c>
      <c r="E48" s="48" t="s">
        <v>22</v>
      </c>
      <c r="F48" s="48" t="s">
        <v>46</v>
      </c>
      <c r="G48" s="48" t="s">
        <v>40</v>
      </c>
      <c r="H48" s="48" t="s">
        <v>136</v>
      </c>
      <c r="I48" s="49">
        <v>45040</v>
      </c>
      <c r="J48" s="49">
        <v>45406</v>
      </c>
      <c r="K48" s="50">
        <v>112681188.73999999</v>
      </c>
      <c r="L48" s="51">
        <v>0.1047</v>
      </c>
      <c r="M48" s="52">
        <v>0.76</v>
      </c>
    </row>
    <row r="49" spans="1:13" ht="17.399999999999999" x14ac:dyDescent="0.3">
      <c r="A49" s="48" t="s">
        <v>235</v>
      </c>
      <c r="B49" s="48" t="s">
        <v>236</v>
      </c>
      <c r="C49" s="48" t="s">
        <v>77</v>
      </c>
      <c r="D49" s="48" t="s">
        <v>135</v>
      </c>
      <c r="E49" s="48" t="s">
        <v>30</v>
      </c>
      <c r="F49" s="48" t="s">
        <v>31</v>
      </c>
      <c r="G49" s="48" t="s">
        <v>32</v>
      </c>
      <c r="H49" s="48" t="s">
        <v>163</v>
      </c>
      <c r="I49" s="49">
        <v>44325</v>
      </c>
      <c r="J49" s="49">
        <v>45786</v>
      </c>
      <c r="K49" s="50">
        <v>4886221.6500000004</v>
      </c>
      <c r="L49" s="51">
        <v>0.1082</v>
      </c>
      <c r="M49" s="52">
        <v>0.77100000000000002</v>
      </c>
    </row>
    <row r="50" spans="1:13" ht="17.399999999999999" x14ac:dyDescent="0.3">
      <c r="A50" s="48" t="s">
        <v>237</v>
      </c>
      <c r="B50" s="48" t="s">
        <v>238</v>
      </c>
      <c r="C50" s="48" t="s">
        <v>84</v>
      </c>
      <c r="D50" s="48" t="s">
        <v>144</v>
      </c>
      <c r="E50" s="48" t="s">
        <v>45</v>
      </c>
      <c r="F50" s="48" t="s">
        <v>27</v>
      </c>
      <c r="G50" s="48" t="s">
        <v>28</v>
      </c>
      <c r="H50" s="48" t="s">
        <v>157</v>
      </c>
      <c r="I50" s="49">
        <v>43572</v>
      </c>
      <c r="J50" s="49">
        <v>45399</v>
      </c>
      <c r="K50" s="50">
        <v>10444439.92</v>
      </c>
      <c r="L50" s="51">
        <v>0.1132</v>
      </c>
      <c r="M50" s="52">
        <v>1.35</v>
      </c>
    </row>
    <row r="51" spans="1:13" ht="17.399999999999999" x14ac:dyDescent="0.3">
      <c r="A51" s="48" t="s">
        <v>239</v>
      </c>
      <c r="B51" s="48" t="s">
        <v>240</v>
      </c>
      <c r="C51" s="48" t="s">
        <v>57</v>
      </c>
      <c r="D51" s="48" t="s">
        <v>144</v>
      </c>
      <c r="E51" s="48" t="s">
        <v>26</v>
      </c>
      <c r="F51" s="48" t="s">
        <v>31</v>
      </c>
      <c r="G51" s="48" t="s">
        <v>28</v>
      </c>
      <c r="H51" s="48" t="s">
        <v>148</v>
      </c>
      <c r="I51" s="49">
        <v>44298</v>
      </c>
      <c r="J51" s="49">
        <v>45028</v>
      </c>
      <c r="K51" s="50">
        <v>11822737.1</v>
      </c>
      <c r="L51" s="51">
        <v>0.1532</v>
      </c>
      <c r="M51" s="52">
        <v>0.439</v>
      </c>
    </row>
    <row r="52" spans="1:13" ht="17.399999999999999" x14ac:dyDescent="0.3">
      <c r="A52" s="48" t="s">
        <v>241</v>
      </c>
      <c r="B52" s="48" t="s">
        <v>242</v>
      </c>
      <c r="C52" s="48" t="s">
        <v>89</v>
      </c>
      <c r="D52" s="48" t="s">
        <v>135</v>
      </c>
      <c r="E52" s="48" t="s">
        <v>34</v>
      </c>
      <c r="F52" s="48" t="s">
        <v>46</v>
      </c>
      <c r="G52" s="48" t="s">
        <v>28</v>
      </c>
      <c r="H52" s="48" t="s">
        <v>160</v>
      </c>
      <c r="I52" s="49">
        <v>43686</v>
      </c>
      <c r="J52" s="49">
        <v>44782</v>
      </c>
      <c r="K52" s="50">
        <v>1928697.13</v>
      </c>
      <c r="L52" s="51">
        <v>0.1381</v>
      </c>
      <c r="M52" s="52">
        <v>0.46800000000000003</v>
      </c>
    </row>
    <row r="53" spans="1:13" ht="17.399999999999999" x14ac:dyDescent="0.3">
      <c r="A53" s="48" t="s">
        <v>243</v>
      </c>
      <c r="B53" s="48" t="s">
        <v>150</v>
      </c>
      <c r="C53" s="48" t="s">
        <v>57</v>
      </c>
      <c r="D53" s="48" t="s">
        <v>135</v>
      </c>
      <c r="E53" s="48" t="s">
        <v>45</v>
      </c>
      <c r="F53" s="48" t="s">
        <v>46</v>
      </c>
      <c r="G53" s="48" t="s">
        <v>36</v>
      </c>
      <c r="H53" s="48" t="s">
        <v>145</v>
      </c>
      <c r="I53" s="49">
        <v>44201</v>
      </c>
      <c r="J53" s="49">
        <v>44566</v>
      </c>
      <c r="K53" s="50">
        <v>3605656.57</v>
      </c>
      <c r="L53" s="51">
        <v>0.1527</v>
      </c>
      <c r="M53" s="52">
        <v>0.77900000000000003</v>
      </c>
    </row>
    <row r="54" spans="1:13" ht="17.399999999999999" x14ac:dyDescent="0.3">
      <c r="A54" s="48" t="s">
        <v>244</v>
      </c>
      <c r="B54" s="48" t="s">
        <v>245</v>
      </c>
      <c r="C54" s="48" t="s">
        <v>37</v>
      </c>
      <c r="D54" s="48" t="s">
        <v>144</v>
      </c>
      <c r="E54" s="48" t="s">
        <v>45</v>
      </c>
      <c r="F54" s="48" t="s">
        <v>49</v>
      </c>
      <c r="G54" s="48" t="s">
        <v>40</v>
      </c>
      <c r="H54" s="48" t="s">
        <v>157</v>
      </c>
      <c r="I54" s="49">
        <v>45696</v>
      </c>
      <c r="J54" s="49">
        <v>46426</v>
      </c>
      <c r="K54" s="50">
        <v>10924946.539999999</v>
      </c>
      <c r="L54" s="51">
        <v>0.1409</v>
      </c>
      <c r="M54" s="52">
        <v>1.1779999999999999</v>
      </c>
    </row>
    <row r="55" spans="1:13" ht="17.399999999999999" x14ac:dyDescent="0.3">
      <c r="A55" s="48" t="s">
        <v>246</v>
      </c>
      <c r="B55" s="48" t="s">
        <v>167</v>
      </c>
      <c r="C55" s="48" t="s">
        <v>41</v>
      </c>
      <c r="D55" s="48" t="s">
        <v>190</v>
      </c>
      <c r="E55" s="48" t="s">
        <v>22</v>
      </c>
      <c r="F55" s="48" t="s">
        <v>23</v>
      </c>
      <c r="G55" s="48" t="s">
        <v>36</v>
      </c>
      <c r="H55" s="48" t="s">
        <v>157</v>
      </c>
      <c r="I55" s="49">
        <v>44947</v>
      </c>
      <c r="J55" s="49">
        <v>46408</v>
      </c>
      <c r="K55" s="50">
        <v>115867838.59</v>
      </c>
      <c r="L55" s="51">
        <v>0.1176</v>
      </c>
      <c r="M55" s="52">
        <v>0.72399999999999998</v>
      </c>
    </row>
    <row r="56" spans="1:13" ht="17.399999999999999" x14ac:dyDescent="0.3">
      <c r="A56" s="48" t="s">
        <v>247</v>
      </c>
      <c r="B56" s="48" t="s">
        <v>248</v>
      </c>
      <c r="C56" s="48" t="s">
        <v>47</v>
      </c>
      <c r="D56" s="48" t="s">
        <v>144</v>
      </c>
      <c r="E56" s="48" t="s">
        <v>26</v>
      </c>
      <c r="F56" s="48" t="s">
        <v>27</v>
      </c>
      <c r="G56" s="48" t="s">
        <v>28</v>
      </c>
      <c r="H56" s="48" t="s">
        <v>136</v>
      </c>
      <c r="I56" s="49">
        <v>44021</v>
      </c>
      <c r="J56" s="49">
        <v>44751</v>
      </c>
      <c r="K56" s="50">
        <v>12420157.050000001</v>
      </c>
      <c r="L56" s="51">
        <v>0.10059999999999999</v>
      </c>
      <c r="M56" s="52">
        <v>0.77200000000000002</v>
      </c>
    </row>
    <row r="57" spans="1:13" ht="17.399999999999999" x14ac:dyDescent="0.3">
      <c r="A57" s="48" t="s">
        <v>249</v>
      </c>
      <c r="B57" s="48" t="s">
        <v>250</v>
      </c>
      <c r="C57" s="48" t="s">
        <v>57</v>
      </c>
      <c r="D57" s="48" t="s">
        <v>190</v>
      </c>
      <c r="E57" s="48" t="s">
        <v>48</v>
      </c>
      <c r="F57" s="48" t="s">
        <v>35</v>
      </c>
      <c r="G57" s="48" t="s">
        <v>32</v>
      </c>
      <c r="H57" s="48" t="s">
        <v>148</v>
      </c>
      <c r="I57" s="49">
        <v>44916</v>
      </c>
      <c r="J57" s="49">
        <v>45647</v>
      </c>
      <c r="K57" s="50">
        <v>12396612.25</v>
      </c>
      <c r="L57" s="51">
        <v>0.1099</v>
      </c>
      <c r="M57" s="52">
        <v>1.0820000000000001</v>
      </c>
    </row>
    <row r="58" spans="1:13" ht="17.399999999999999" x14ac:dyDescent="0.3">
      <c r="A58" s="48" t="s">
        <v>251</v>
      </c>
      <c r="B58" s="48" t="s">
        <v>252</v>
      </c>
      <c r="C58" s="48" t="s">
        <v>56</v>
      </c>
      <c r="D58" s="48" t="s">
        <v>135</v>
      </c>
      <c r="E58" s="48" t="s">
        <v>45</v>
      </c>
      <c r="F58" s="48" t="s">
        <v>43</v>
      </c>
      <c r="G58" s="48" t="s">
        <v>28</v>
      </c>
      <c r="H58" s="48" t="s">
        <v>148</v>
      </c>
      <c r="I58" s="49">
        <v>45466</v>
      </c>
      <c r="J58" s="49">
        <v>46561</v>
      </c>
      <c r="K58" s="50">
        <v>3476320.08</v>
      </c>
      <c r="L58" s="51">
        <v>0.10390000000000001</v>
      </c>
      <c r="M58" s="52">
        <v>0.95499999999999996</v>
      </c>
    </row>
    <row r="59" spans="1:13" ht="17.399999999999999" x14ac:dyDescent="0.3">
      <c r="A59" s="48" t="s">
        <v>253</v>
      </c>
      <c r="B59" s="48" t="s">
        <v>254</v>
      </c>
      <c r="C59" s="48" t="s">
        <v>54</v>
      </c>
      <c r="D59" s="48" t="s">
        <v>144</v>
      </c>
      <c r="E59" s="48" t="s">
        <v>38</v>
      </c>
      <c r="F59" s="48" t="s">
        <v>35</v>
      </c>
      <c r="G59" s="48" t="s">
        <v>28</v>
      </c>
      <c r="H59" s="48" t="s">
        <v>157</v>
      </c>
      <c r="I59" s="49">
        <v>44320</v>
      </c>
      <c r="J59" s="49">
        <v>46146</v>
      </c>
      <c r="K59" s="50">
        <v>10419529.859999999</v>
      </c>
      <c r="L59" s="51">
        <v>0.11119999999999999</v>
      </c>
      <c r="M59" s="52">
        <v>0.505</v>
      </c>
    </row>
    <row r="60" spans="1:13" ht="17.399999999999999" x14ac:dyDescent="0.3">
      <c r="A60" s="48" t="s">
        <v>255</v>
      </c>
      <c r="B60" s="48" t="s">
        <v>256</v>
      </c>
      <c r="C60" s="48" t="s">
        <v>33</v>
      </c>
      <c r="D60" s="48" t="s">
        <v>22</v>
      </c>
      <c r="E60" s="48" t="s">
        <v>30</v>
      </c>
      <c r="F60" s="48" t="s">
        <v>46</v>
      </c>
      <c r="G60" s="48" t="s">
        <v>24</v>
      </c>
      <c r="H60" s="48" t="s">
        <v>148</v>
      </c>
      <c r="I60" s="49">
        <v>44999</v>
      </c>
      <c r="J60" s="49">
        <v>45365</v>
      </c>
      <c r="K60" s="50">
        <v>883311.97</v>
      </c>
      <c r="L60" s="51">
        <v>9.7500000000000003E-2</v>
      </c>
      <c r="M60" s="52">
        <v>1.216</v>
      </c>
    </row>
    <row r="61" spans="1:13" ht="17.399999999999999" x14ac:dyDescent="0.3">
      <c r="A61" s="48" t="s">
        <v>257</v>
      </c>
      <c r="B61" s="48" t="s">
        <v>258</v>
      </c>
      <c r="C61" s="48" t="s">
        <v>52</v>
      </c>
      <c r="D61" s="48" t="s">
        <v>135</v>
      </c>
      <c r="E61" s="48" t="s">
        <v>42</v>
      </c>
      <c r="F61" s="48" t="s">
        <v>35</v>
      </c>
      <c r="G61" s="48" t="s">
        <v>28</v>
      </c>
      <c r="H61" s="48" t="s">
        <v>136</v>
      </c>
      <c r="I61" s="49">
        <v>45506</v>
      </c>
      <c r="J61" s="49">
        <v>46236</v>
      </c>
      <c r="K61" s="50">
        <v>3681811.12</v>
      </c>
      <c r="L61" s="51">
        <v>0.1487</v>
      </c>
      <c r="M61" s="52">
        <v>0.57799999999999996</v>
      </c>
    </row>
    <row r="62" spans="1:13" ht="17.399999999999999" x14ac:dyDescent="0.3">
      <c r="A62" s="48" t="s">
        <v>259</v>
      </c>
      <c r="B62" s="48" t="s">
        <v>150</v>
      </c>
      <c r="C62" s="48" t="s">
        <v>41</v>
      </c>
      <c r="D62" s="48" t="s">
        <v>135</v>
      </c>
      <c r="E62" s="48" t="s">
        <v>38</v>
      </c>
      <c r="F62" s="48" t="s">
        <v>27</v>
      </c>
      <c r="G62" s="48" t="s">
        <v>28</v>
      </c>
      <c r="H62" s="48" t="s">
        <v>148</v>
      </c>
      <c r="I62" s="49">
        <v>45029</v>
      </c>
      <c r="J62" s="49">
        <v>46125</v>
      </c>
      <c r="K62" s="50">
        <v>4143553.36</v>
      </c>
      <c r="L62" s="51">
        <v>0.14749999999999999</v>
      </c>
      <c r="M62" s="52">
        <v>0.78600000000000003</v>
      </c>
    </row>
    <row r="63" spans="1:13" ht="17.399999999999999" x14ac:dyDescent="0.3">
      <c r="A63" s="48" t="s">
        <v>260</v>
      </c>
      <c r="B63" s="48" t="s">
        <v>261</v>
      </c>
      <c r="C63" s="48" t="s">
        <v>70</v>
      </c>
      <c r="D63" s="48" t="s">
        <v>144</v>
      </c>
      <c r="E63" s="48" t="s">
        <v>34</v>
      </c>
      <c r="F63" s="48" t="s">
        <v>43</v>
      </c>
      <c r="G63" s="48" t="s">
        <v>28</v>
      </c>
      <c r="H63" s="48" t="s">
        <v>145</v>
      </c>
      <c r="I63" s="49">
        <v>43783</v>
      </c>
      <c r="J63" s="49">
        <v>44514</v>
      </c>
      <c r="K63" s="50">
        <v>12882757.789999999</v>
      </c>
      <c r="L63" s="51">
        <v>0.12429999999999999</v>
      </c>
      <c r="M63" s="52">
        <v>0.879</v>
      </c>
    </row>
    <row r="64" spans="1:13" ht="17.399999999999999" x14ac:dyDescent="0.3">
      <c r="A64" s="48" t="s">
        <v>262</v>
      </c>
      <c r="B64" s="48" t="s">
        <v>263</v>
      </c>
      <c r="C64" s="48" t="s">
        <v>33</v>
      </c>
      <c r="D64" s="48" t="s">
        <v>135</v>
      </c>
      <c r="E64" s="48" t="s">
        <v>38</v>
      </c>
      <c r="F64" s="48" t="s">
        <v>35</v>
      </c>
      <c r="G64" s="48" t="s">
        <v>36</v>
      </c>
      <c r="H64" s="48" t="s">
        <v>136</v>
      </c>
      <c r="I64" s="49">
        <v>44356</v>
      </c>
      <c r="J64" s="49">
        <v>45086</v>
      </c>
      <c r="K64" s="50">
        <v>4778059.6399999997</v>
      </c>
      <c r="L64" s="51">
        <v>9.3100000000000002E-2</v>
      </c>
      <c r="M64" s="52">
        <v>0.84199999999999997</v>
      </c>
    </row>
    <row r="65" spans="1:13" ht="17.399999999999999" x14ac:dyDescent="0.3">
      <c r="A65" s="48" t="s">
        <v>264</v>
      </c>
      <c r="B65" s="48" t="s">
        <v>265</v>
      </c>
      <c r="C65" s="48" t="s">
        <v>90</v>
      </c>
      <c r="D65" s="48" t="s">
        <v>135</v>
      </c>
      <c r="E65" s="48" t="s">
        <v>26</v>
      </c>
      <c r="F65" s="48" t="s">
        <v>23</v>
      </c>
      <c r="G65" s="48" t="s">
        <v>40</v>
      </c>
      <c r="H65" s="48" t="s">
        <v>148</v>
      </c>
      <c r="I65" s="49">
        <v>44910</v>
      </c>
      <c r="J65" s="49">
        <v>46736</v>
      </c>
      <c r="K65" s="50">
        <v>2055270.99</v>
      </c>
      <c r="L65" s="51">
        <v>0.1076</v>
      </c>
      <c r="M65" s="52">
        <v>0.51400000000000001</v>
      </c>
    </row>
    <row r="66" spans="1:13" ht="17.399999999999999" x14ac:dyDescent="0.3">
      <c r="A66" s="48" t="s">
        <v>266</v>
      </c>
      <c r="B66" s="48" t="s">
        <v>267</v>
      </c>
      <c r="C66" s="48" t="s">
        <v>73</v>
      </c>
      <c r="D66" s="48" t="s">
        <v>135</v>
      </c>
      <c r="E66" s="48" t="s">
        <v>30</v>
      </c>
      <c r="F66" s="48" t="s">
        <v>23</v>
      </c>
      <c r="G66" s="48" t="s">
        <v>40</v>
      </c>
      <c r="H66" s="48" t="s">
        <v>141</v>
      </c>
      <c r="I66" s="49">
        <v>44555</v>
      </c>
      <c r="J66" s="49">
        <v>45285</v>
      </c>
      <c r="K66" s="50">
        <v>1333484.05</v>
      </c>
      <c r="L66" s="51">
        <v>0.15029999999999999</v>
      </c>
      <c r="M66" s="52">
        <v>0.47699999999999998</v>
      </c>
    </row>
    <row r="67" spans="1:13" ht="17.399999999999999" x14ac:dyDescent="0.3">
      <c r="A67" s="48" t="s">
        <v>268</v>
      </c>
      <c r="B67" s="48" t="s">
        <v>269</v>
      </c>
      <c r="C67" s="48" t="s">
        <v>90</v>
      </c>
      <c r="D67" s="48" t="s">
        <v>135</v>
      </c>
      <c r="E67" s="48" t="s">
        <v>30</v>
      </c>
      <c r="F67" s="48" t="s">
        <v>35</v>
      </c>
      <c r="G67" s="48" t="s">
        <v>28</v>
      </c>
      <c r="H67" s="48" t="s">
        <v>141</v>
      </c>
      <c r="I67" s="49">
        <v>43695</v>
      </c>
      <c r="J67" s="49">
        <v>44791</v>
      </c>
      <c r="K67" s="50">
        <v>971323.45</v>
      </c>
      <c r="L67" s="51">
        <v>0.11990000000000001</v>
      </c>
      <c r="M67" s="52">
        <v>0.94399999999999995</v>
      </c>
    </row>
    <row r="68" spans="1:13" ht="17.399999999999999" x14ac:dyDescent="0.3">
      <c r="A68" s="48" t="s">
        <v>270</v>
      </c>
      <c r="B68" s="48" t="s">
        <v>271</v>
      </c>
      <c r="C68" s="48" t="s">
        <v>41</v>
      </c>
      <c r="D68" s="48" t="s">
        <v>135</v>
      </c>
      <c r="E68" s="48" t="s">
        <v>34</v>
      </c>
      <c r="F68" s="48" t="s">
        <v>27</v>
      </c>
      <c r="G68" s="48" t="s">
        <v>28</v>
      </c>
      <c r="H68" s="48" t="s">
        <v>141</v>
      </c>
      <c r="I68" s="49">
        <v>44628</v>
      </c>
      <c r="J68" s="49">
        <v>45359</v>
      </c>
      <c r="K68" s="50">
        <v>2412434.08</v>
      </c>
      <c r="L68" s="51">
        <v>0.15240000000000001</v>
      </c>
      <c r="M68" s="52">
        <v>0.876</v>
      </c>
    </row>
    <row r="69" spans="1:13" ht="17.399999999999999" x14ac:dyDescent="0.3">
      <c r="A69" s="48" t="s">
        <v>272</v>
      </c>
      <c r="B69" s="48" t="s">
        <v>273</v>
      </c>
      <c r="C69" s="48" t="s">
        <v>60</v>
      </c>
      <c r="D69" s="48" t="s">
        <v>135</v>
      </c>
      <c r="E69" s="48" t="s">
        <v>38</v>
      </c>
      <c r="F69" s="48" t="s">
        <v>39</v>
      </c>
      <c r="G69" s="48" t="s">
        <v>32</v>
      </c>
      <c r="H69" s="48" t="s">
        <v>163</v>
      </c>
      <c r="I69" s="49">
        <v>44539</v>
      </c>
      <c r="J69" s="49">
        <v>45269</v>
      </c>
      <c r="K69" s="50">
        <v>1387659.81</v>
      </c>
      <c r="L69" s="51">
        <v>0.1072</v>
      </c>
      <c r="M69" s="52">
        <v>1.1220000000000001</v>
      </c>
    </row>
    <row r="70" spans="1:13" ht="17.399999999999999" x14ac:dyDescent="0.3">
      <c r="A70" s="48" t="s">
        <v>274</v>
      </c>
      <c r="B70" s="48" t="s">
        <v>275</v>
      </c>
      <c r="C70" s="48" t="s">
        <v>54</v>
      </c>
      <c r="D70" s="48" t="s">
        <v>22</v>
      </c>
      <c r="E70" s="48" t="s">
        <v>42</v>
      </c>
      <c r="F70" s="48" t="s">
        <v>27</v>
      </c>
      <c r="G70" s="48" t="s">
        <v>28</v>
      </c>
      <c r="H70" s="48" t="s">
        <v>157</v>
      </c>
      <c r="I70" s="49">
        <v>45177</v>
      </c>
      <c r="J70" s="49">
        <v>46273</v>
      </c>
      <c r="K70" s="50">
        <v>1275261.73</v>
      </c>
      <c r="L70" s="51">
        <v>0.10249999999999999</v>
      </c>
      <c r="M70" s="52">
        <v>0.87</v>
      </c>
    </row>
    <row r="71" spans="1:13" ht="17.399999999999999" x14ac:dyDescent="0.3">
      <c r="A71" s="48" t="s">
        <v>276</v>
      </c>
      <c r="B71" s="48" t="s">
        <v>277</v>
      </c>
      <c r="C71" s="48" t="s">
        <v>65</v>
      </c>
      <c r="D71" s="48" t="s">
        <v>190</v>
      </c>
      <c r="E71" s="48" t="s">
        <v>22</v>
      </c>
      <c r="F71" s="48" t="s">
        <v>39</v>
      </c>
      <c r="G71" s="48" t="s">
        <v>28</v>
      </c>
      <c r="H71" s="48" t="s">
        <v>148</v>
      </c>
      <c r="I71" s="49">
        <v>44131</v>
      </c>
      <c r="J71" s="49">
        <v>45226</v>
      </c>
      <c r="K71" s="50">
        <v>112319112.26000001</v>
      </c>
      <c r="L71" s="51">
        <v>0.1023</v>
      </c>
      <c r="M71" s="52">
        <v>0.85499999999999998</v>
      </c>
    </row>
    <row r="72" spans="1:13" ht="17.399999999999999" x14ac:dyDescent="0.3">
      <c r="A72" s="48" t="s">
        <v>278</v>
      </c>
      <c r="B72" s="48" t="s">
        <v>279</v>
      </c>
      <c r="C72" s="48" t="s">
        <v>91</v>
      </c>
      <c r="D72" s="48" t="s">
        <v>144</v>
      </c>
      <c r="E72" s="48" t="s">
        <v>22</v>
      </c>
      <c r="F72" s="48" t="s">
        <v>27</v>
      </c>
      <c r="G72" s="48" t="s">
        <v>36</v>
      </c>
      <c r="H72" s="48" t="s">
        <v>141</v>
      </c>
      <c r="I72" s="49">
        <v>45084</v>
      </c>
      <c r="J72" s="49">
        <v>45450</v>
      </c>
      <c r="K72" s="50">
        <v>7460314.6399999997</v>
      </c>
      <c r="L72" s="51">
        <v>0.1026</v>
      </c>
      <c r="M72" s="52">
        <v>0.91100000000000003</v>
      </c>
    </row>
    <row r="73" spans="1:13" ht="17.399999999999999" x14ac:dyDescent="0.3">
      <c r="A73" s="48" t="s">
        <v>280</v>
      </c>
      <c r="B73" s="48" t="s">
        <v>281</v>
      </c>
      <c r="C73" s="48" t="s">
        <v>21</v>
      </c>
      <c r="D73" s="48" t="s">
        <v>135</v>
      </c>
      <c r="E73" s="48" t="s">
        <v>42</v>
      </c>
      <c r="F73" s="48" t="s">
        <v>46</v>
      </c>
      <c r="G73" s="48" t="s">
        <v>36</v>
      </c>
      <c r="H73" s="48" t="s">
        <v>157</v>
      </c>
      <c r="I73" s="49">
        <v>45049</v>
      </c>
      <c r="J73" s="49">
        <v>45780</v>
      </c>
      <c r="K73" s="50">
        <v>4017349.61</v>
      </c>
      <c r="L73" s="51">
        <v>0.12839999999999999</v>
      </c>
      <c r="M73" s="52">
        <v>0.85</v>
      </c>
    </row>
    <row r="74" spans="1:13" ht="17.399999999999999" x14ac:dyDescent="0.3">
      <c r="A74" s="48" t="s">
        <v>282</v>
      </c>
      <c r="B74" s="48" t="s">
        <v>275</v>
      </c>
      <c r="C74" s="48" t="s">
        <v>84</v>
      </c>
      <c r="D74" s="48" t="s">
        <v>190</v>
      </c>
      <c r="E74" s="48" t="s">
        <v>30</v>
      </c>
      <c r="F74" s="48" t="s">
        <v>27</v>
      </c>
      <c r="G74" s="48" t="s">
        <v>36</v>
      </c>
      <c r="H74" s="48" t="s">
        <v>145</v>
      </c>
      <c r="I74" s="49">
        <v>45426</v>
      </c>
      <c r="J74" s="49">
        <v>47252</v>
      </c>
      <c r="K74" s="50">
        <v>83459203.569999993</v>
      </c>
      <c r="L74" s="51">
        <v>0.1051</v>
      </c>
      <c r="M74" s="52">
        <v>1.1950000000000001</v>
      </c>
    </row>
    <row r="75" spans="1:13" ht="17.399999999999999" x14ac:dyDescent="0.3">
      <c r="A75" s="48" t="s">
        <v>283</v>
      </c>
      <c r="B75" s="48" t="s">
        <v>284</v>
      </c>
      <c r="C75" s="48" t="s">
        <v>91</v>
      </c>
      <c r="D75" s="48" t="s">
        <v>135</v>
      </c>
      <c r="E75" s="48" t="s">
        <v>42</v>
      </c>
      <c r="F75" s="48" t="s">
        <v>35</v>
      </c>
      <c r="G75" s="48" t="s">
        <v>28</v>
      </c>
      <c r="H75" s="48" t="s">
        <v>145</v>
      </c>
      <c r="I75" s="49">
        <v>43844</v>
      </c>
      <c r="J75" s="49">
        <v>45671</v>
      </c>
      <c r="K75" s="50">
        <v>2234023.06</v>
      </c>
      <c r="L75" s="51">
        <v>0.1474</v>
      </c>
      <c r="M75" s="52">
        <v>0.96499999999999997</v>
      </c>
    </row>
    <row r="76" spans="1:13" ht="17.399999999999999" x14ac:dyDescent="0.3">
      <c r="A76" s="48" t="s">
        <v>285</v>
      </c>
      <c r="B76" s="48" t="s">
        <v>286</v>
      </c>
      <c r="C76" s="48" t="s">
        <v>91</v>
      </c>
      <c r="D76" s="48" t="s">
        <v>135</v>
      </c>
      <c r="E76" s="48" t="s">
        <v>30</v>
      </c>
      <c r="F76" s="48" t="s">
        <v>31</v>
      </c>
      <c r="G76" s="48" t="s">
        <v>24</v>
      </c>
      <c r="H76" s="48" t="s">
        <v>136</v>
      </c>
      <c r="I76" s="49">
        <v>44161</v>
      </c>
      <c r="J76" s="49">
        <v>45987</v>
      </c>
      <c r="K76" s="50">
        <v>627349.34</v>
      </c>
      <c r="L76" s="51">
        <v>0.1336</v>
      </c>
      <c r="M76" s="52">
        <v>0.67100000000000004</v>
      </c>
    </row>
    <row r="77" spans="1:13" ht="17.399999999999999" x14ac:dyDescent="0.3">
      <c r="A77" s="48" t="s">
        <v>287</v>
      </c>
      <c r="B77" s="48" t="s">
        <v>288</v>
      </c>
      <c r="C77" s="48" t="s">
        <v>52</v>
      </c>
      <c r="D77" s="48" t="s">
        <v>135</v>
      </c>
      <c r="E77" s="48" t="s">
        <v>26</v>
      </c>
      <c r="F77" s="48" t="s">
        <v>27</v>
      </c>
      <c r="G77" s="48" t="s">
        <v>28</v>
      </c>
      <c r="H77" s="48" t="s">
        <v>160</v>
      </c>
      <c r="I77" s="49">
        <v>45757</v>
      </c>
      <c r="J77" s="49">
        <v>46487</v>
      </c>
      <c r="K77" s="50">
        <v>4726763.4000000004</v>
      </c>
      <c r="L77" s="51">
        <v>0.1583</v>
      </c>
      <c r="M77" s="52">
        <v>1.0389999999999999</v>
      </c>
    </row>
    <row r="78" spans="1:13" ht="17.399999999999999" x14ac:dyDescent="0.3">
      <c r="A78" s="48" t="s">
        <v>289</v>
      </c>
      <c r="B78" s="48" t="s">
        <v>198</v>
      </c>
      <c r="C78" s="48" t="s">
        <v>82</v>
      </c>
      <c r="D78" s="48" t="s">
        <v>144</v>
      </c>
      <c r="E78" s="48" t="s">
        <v>45</v>
      </c>
      <c r="F78" s="48" t="s">
        <v>27</v>
      </c>
      <c r="G78" s="48" t="s">
        <v>40</v>
      </c>
      <c r="H78" s="48" t="s">
        <v>136</v>
      </c>
      <c r="I78" s="49">
        <v>45372</v>
      </c>
      <c r="J78" s="49">
        <v>46833</v>
      </c>
      <c r="K78" s="50">
        <v>5219426.6500000004</v>
      </c>
      <c r="L78" s="51">
        <v>0.12429999999999999</v>
      </c>
      <c r="M78" s="52">
        <v>1.085</v>
      </c>
    </row>
    <row r="79" spans="1:13" ht="17.399999999999999" x14ac:dyDescent="0.3">
      <c r="A79" s="48" t="s">
        <v>290</v>
      </c>
      <c r="B79" s="48" t="s">
        <v>291</v>
      </c>
      <c r="C79" s="48" t="s">
        <v>75</v>
      </c>
      <c r="D79" s="48" t="s">
        <v>135</v>
      </c>
      <c r="E79" s="48" t="s">
        <v>30</v>
      </c>
      <c r="F79" s="48" t="s">
        <v>46</v>
      </c>
      <c r="G79" s="48" t="s">
        <v>28</v>
      </c>
      <c r="H79" s="48" t="s">
        <v>157</v>
      </c>
      <c r="I79" s="49">
        <v>44192</v>
      </c>
      <c r="J79" s="49">
        <v>46018</v>
      </c>
      <c r="K79" s="50">
        <v>397275.36</v>
      </c>
      <c r="L79" s="51">
        <v>0.12939999999999999</v>
      </c>
      <c r="M79" s="52">
        <v>0.51</v>
      </c>
    </row>
    <row r="80" spans="1:13" ht="17.399999999999999" x14ac:dyDescent="0.3">
      <c r="A80" s="48" t="s">
        <v>292</v>
      </c>
      <c r="B80" s="48" t="s">
        <v>293</v>
      </c>
      <c r="C80" s="48" t="s">
        <v>62</v>
      </c>
      <c r="D80" s="48" t="s">
        <v>144</v>
      </c>
      <c r="E80" s="48" t="s">
        <v>26</v>
      </c>
      <c r="F80" s="48" t="s">
        <v>46</v>
      </c>
      <c r="G80" s="48" t="s">
        <v>32</v>
      </c>
      <c r="H80" s="48" t="s">
        <v>136</v>
      </c>
      <c r="I80" s="49">
        <v>45986</v>
      </c>
      <c r="J80" s="49">
        <v>46716</v>
      </c>
      <c r="K80" s="50">
        <v>8981365.4299999997</v>
      </c>
      <c r="L80" s="51">
        <v>0.13500000000000001</v>
      </c>
      <c r="M80" s="52">
        <v>0.56200000000000006</v>
      </c>
    </row>
    <row r="81" spans="1:13" ht="17.399999999999999" x14ac:dyDescent="0.3">
      <c r="A81" s="48" t="s">
        <v>294</v>
      </c>
      <c r="B81" s="48" t="s">
        <v>295</v>
      </c>
      <c r="C81" s="48" t="s">
        <v>21</v>
      </c>
      <c r="D81" s="48" t="s">
        <v>135</v>
      </c>
      <c r="E81" s="48" t="s">
        <v>48</v>
      </c>
      <c r="F81" s="48" t="s">
        <v>49</v>
      </c>
      <c r="G81" s="48" t="s">
        <v>28</v>
      </c>
      <c r="H81" s="48" t="s">
        <v>160</v>
      </c>
      <c r="I81" s="49">
        <v>45165</v>
      </c>
      <c r="J81" s="49">
        <v>45896</v>
      </c>
      <c r="K81" s="50">
        <v>2471450.46</v>
      </c>
      <c r="L81" s="51">
        <v>9.7500000000000003E-2</v>
      </c>
      <c r="M81" s="52">
        <v>0.995</v>
      </c>
    </row>
    <row r="82" spans="1:13" ht="17.399999999999999" x14ac:dyDescent="0.3">
      <c r="A82" s="48" t="s">
        <v>296</v>
      </c>
      <c r="B82" s="48" t="s">
        <v>297</v>
      </c>
      <c r="C82" s="48" t="s">
        <v>93</v>
      </c>
      <c r="D82" s="48" t="s">
        <v>135</v>
      </c>
      <c r="E82" s="48" t="s">
        <v>48</v>
      </c>
      <c r="F82" s="48" t="s">
        <v>23</v>
      </c>
      <c r="G82" s="48" t="s">
        <v>24</v>
      </c>
      <c r="H82" s="48" t="s">
        <v>157</v>
      </c>
      <c r="I82" s="49">
        <v>43810</v>
      </c>
      <c r="J82" s="49">
        <v>45271</v>
      </c>
      <c r="K82" s="50">
        <v>2655112.3199999998</v>
      </c>
      <c r="L82" s="51">
        <v>9.3799999999999994E-2</v>
      </c>
      <c r="M82" s="52">
        <v>0.63600000000000001</v>
      </c>
    </row>
    <row r="83" spans="1:13" ht="17.399999999999999" x14ac:dyDescent="0.3">
      <c r="A83" s="48" t="s">
        <v>298</v>
      </c>
      <c r="B83" s="48" t="s">
        <v>299</v>
      </c>
      <c r="C83" s="48" t="s">
        <v>37</v>
      </c>
      <c r="D83" s="48" t="s">
        <v>135</v>
      </c>
      <c r="E83" s="48" t="s">
        <v>26</v>
      </c>
      <c r="F83" s="48" t="s">
        <v>35</v>
      </c>
      <c r="G83" s="48" t="s">
        <v>28</v>
      </c>
      <c r="H83" s="48" t="s">
        <v>145</v>
      </c>
      <c r="I83" s="49">
        <v>44277</v>
      </c>
      <c r="J83" s="49">
        <v>45738</v>
      </c>
      <c r="K83" s="50">
        <v>4666800.7</v>
      </c>
      <c r="L83" s="51">
        <v>9.4600000000000004E-2</v>
      </c>
      <c r="M83" s="52">
        <v>0.84499999999999997</v>
      </c>
    </row>
    <row r="84" spans="1:13" ht="17.399999999999999" x14ac:dyDescent="0.3">
      <c r="A84" s="48" t="s">
        <v>300</v>
      </c>
      <c r="B84" s="48" t="s">
        <v>192</v>
      </c>
      <c r="C84" s="48" t="s">
        <v>62</v>
      </c>
      <c r="D84" s="48" t="s">
        <v>135</v>
      </c>
      <c r="E84" s="48" t="s">
        <v>38</v>
      </c>
      <c r="F84" s="48" t="s">
        <v>49</v>
      </c>
      <c r="G84" s="48" t="s">
        <v>28</v>
      </c>
      <c r="H84" s="48" t="s">
        <v>136</v>
      </c>
      <c r="I84" s="49">
        <v>44670</v>
      </c>
      <c r="J84" s="49">
        <v>45401</v>
      </c>
      <c r="K84" s="50">
        <v>2628833.4700000002</v>
      </c>
      <c r="L84" s="51">
        <v>0.1123</v>
      </c>
      <c r="M84" s="52">
        <v>0.98599999999999999</v>
      </c>
    </row>
    <row r="85" spans="1:13" ht="17.399999999999999" x14ac:dyDescent="0.3">
      <c r="A85" s="48" t="s">
        <v>301</v>
      </c>
      <c r="B85" s="48" t="s">
        <v>302</v>
      </c>
      <c r="C85" s="48" t="s">
        <v>62</v>
      </c>
      <c r="D85" s="48" t="s">
        <v>135</v>
      </c>
      <c r="E85" s="48" t="s">
        <v>45</v>
      </c>
      <c r="F85" s="48" t="s">
        <v>31</v>
      </c>
      <c r="G85" s="48" t="s">
        <v>36</v>
      </c>
      <c r="H85" s="48" t="s">
        <v>163</v>
      </c>
      <c r="I85" s="49">
        <v>43710</v>
      </c>
      <c r="J85" s="49">
        <v>44806</v>
      </c>
      <c r="K85" s="50">
        <v>1926939.81</v>
      </c>
      <c r="L85" s="51">
        <v>0.15110000000000001</v>
      </c>
      <c r="M85" s="52">
        <v>0.88200000000000001</v>
      </c>
    </row>
    <row r="86" spans="1:13" ht="17.399999999999999" x14ac:dyDescent="0.3">
      <c r="A86" s="48" t="s">
        <v>303</v>
      </c>
      <c r="B86" s="48" t="s">
        <v>304</v>
      </c>
      <c r="C86" s="48" t="s">
        <v>44</v>
      </c>
      <c r="D86" s="48" t="s">
        <v>144</v>
      </c>
      <c r="E86" s="48" t="s">
        <v>38</v>
      </c>
      <c r="F86" s="48" t="s">
        <v>46</v>
      </c>
      <c r="G86" s="48" t="s">
        <v>36</v>
      </c>
      <c r="H86" s="48" t="s">
        <v>163</v>
      </c>
      <c r="I86" s="49">
        <v>44389</v>
      </c>
      <c r="J86" s="49">
        <v>45485</v>
      </c>
      <c r="K86" s="50">
        <v>7844776.2999999998</v>
      </c>
      <c r="L86" s="51">
        <v>0.1459</v>
      </c>
      <c r="M86" s="52">
        <v>0.72199999999999998</v>
      </c>
    </row>
    <row r="87" spans="1:13" ht="17.399999999999999" x14ac:dyDescent="0.3">
      <c r="A87" s="48" t="s">
        <v>305</v>
      </c>
      <c r="B87" s="48" t="s">
        <v>306</v>
      </c>
      <c r="C87" s="48" t="s">
        <v>75</v>
      </c>
      <c r="D87" s="48" t="s">
        <v>135</v>
      </c>
      <c r="E87" s="48" t="s">
        <v>38</v>
      </c>
      <c r="F87" s="48" t="s">
        <v>39</v>
      </c>
      <c r="G87" s="48" t="s">
        <v>36</v>
      </c>
      <c r="H87" s="48" t="s">
        <v>160</v>
      </c>
      <c r="I87" s="49">
        <v>45241</v>
      </c>
      <c r="J87" s="49">
        <v>46702</v>
      </c>
      <c r="K87" s="50">
        <v>3786174.97</v>
      </c>
      <c r="L87" s="51">
        <v>0.1055</v>
      </c>
      <c r="M87" s="52">
        <v>0.89900000000000002</v>
      </c>
    </row>
    <row r="88" spans="1:13" ht="17.399999999999999" x14ac:dyDescent="0.3">
      <c r="A88" s="48" t="s">
        <v>307</v>
      </c>
      <c r="B88" s="48" t="s">
        <v>254</v>
      </c>
      <c r="C88" s="48" t="s">
        <v>74</v>
      </c>
      <c r="D88" s="48" t="s">
        <v>135</v>
      </c>
      <c r="E88" s="48" t="s">
        <v>42</v>
      </c>
      <c r="F88" s="48" t="s">
        <v>23</v>
      </c>
      <c r="G88" s="48" t="s">
        <v>28</v>
      </c>
      <c r="H88" s="48" t="s">
        <v>157</v>
      </c>
      <c r="I88" s="49">
        <v>45232</v>
      </c>
      <c r="J88" s="49">
        <v>45598</v>
      </c>
      <c r="K88" s="50">
        <v>212554.37</v>
      </c>
      <c r="L88" s="51">
        <v>0.1148</v>
      </c>
      <c r="M88" s="52">
        <v>1.012</v>
      </c>
    </row>
    <row r="89" spans="1:13" ht="17.399999999999999" x14ac:dyDescent="0.3">
      <c r="A89" s="48" t="s">
        <v>308</v>
      </c>
      <c r="B89" s="48" t="s">
        <v>309</v>
      </c>
      <c r="C89" s="48" t="s">
        <v>50</v>
      </c>
      <c r="D89" s="48" t="s">
        <v>135</v>
      </c>
      <c r="E89" s="48" t="s">
        <v>34</v>
      </c>
      <c r="F89" s="48" t="s">
        <v>43</v>
      </c>
      <c r="G89" s="48" t="s">
        <v>36</v>
      </c>
      <c r="H89" s="48" t="s">
        <v>145</v>
      </c>
      <c r="I89" s="49">
        <v>43891</v>
      </c>
      <c r="J89" s="49">
        <v>45717</v>
      </c>
      <c r="K89" s="50">
        <v>1369223.68</v>
      </c>
      <c r="L89" s="51">
        <v>0.10050000000000001</v>
      </c>
      <c r="M89" s="52">
        <v>0.97799999999999998</v>
      </c>
    </row>
    <row r="90" spans="1:13" ht="17.399999999999999" x14ac:dyDescent="0.3">
      <c r="A90" s="48" t="s">
        <v>310</v>
      </c>
      <c r="B90" s="48" t="s">
        <v>256</v>
      </c>
      <c r="C90" s="48" t="s">
        <v>84</v>
      </c>
      <c r="D90" s="48" t="s">
        <v>135</v>
      </c>
      <c r="E90" s="48" t="s">
        <v>38</v>
      </c>
      <c r="F90" s="48" t="s">
        <v>46</v>
      </c>
      <c r="G90" s="48" t="s">
        <v>40</v>
      </c>
      <c r="H90" s="48" t="s">
        <v>148</v>
      </c>
      <c r="I90" s="49">
        <v>43796</v>
      </c>
      <c r="J90" s="49">
        <v>44892</v>
      </c>
      <c r="K90" s="50">
        <v>1881596.98</v>
      </c>
      <c r="L90" s="51">
        <v>0.13519999999999999</v>
      </c>
      <c r="M90" s="52">
        <v>0.36399999999999999</v>
      </c>
    </row>
    <row r="91" spans="1:13" ht="17.399999999999999" x14ac:dyDescent="0.3">
      <c r="A91" s="48" t="s">
        <v>311</v>
      </c>
      <c r="B91" s="48" t="s">
        <v>312</v>
      </c>
      <c r="C91" s="48" t="s">
        <v>21</v>
      </c>
      <c r="D91" s="48" t="s">
        <v>135</v>
      </c>
      <c r="E91" s="48" t="s">
        <v>22</v>
      </c>
      <c r="F91" s="48" t="s">
        <v>23</v>
      </c>
      <c r="G91" s="48" t="s">
        <v>32</v>
      </c>
      <c r="H91" s="48" t="s">
        <v>145</v>
      </c>
      <c r="I91" s="49">
        <v>43927</v>
      </c>
      <c r="J91" s="49">
        <v>44292</v>
      </c>
      <c r="K91" s="50">
        <v>3938586.74</v>
      </c>
      <c r="L91" s="51">
        <v>9.0899999999999995E-2</v>
      </c>
      <c r="M91" s="52">
        <v>1.0289999999999999</v>
      </c>
    </row>
    <row r="92" spans="1:13" ht="17.399999999999999" x14ac:dyDescent="0.3">
      <c r="A92" s="48" t="s">
        <v>313</v>
      </c>
      <c r="B92" s="48" t="s">
        <v>314</v>
      </c>
      <c r="C92" s="48" t="s">
        <v>68</v>
      </c>
      <c r="D92" s="48" t="s">
        <v>135</v>
      </c>
      <c r="E92" s="48" t="s">
        <v>34</v>
      </c>
      <c r="F92" s="48" t="s">
        <v>46</v>
      </c>
      <c r="G92" s="48" t="s">
        <v>40</v>
      </c>
      <c r="H92" s="48" t="s">
        <v>157</v>
      </c>
      <c r="I92" s="49">
        <v>45049</v>
      </c>
      <c r="J92" s="49">
        <v>45780</v>
      </c>
      <c r="K92" s="50">
        <v>432755.73</v>
      </c>
      <c r="L92" s="51">
        <v>0.15229999999999999</v>
      </c>
      <c r="M92" s="52">
        <v>0.92200000000000004</v>
      </c>
    </row>
    <row r="93" spans="1:13" ht="17.399999999999999" x14ac:dyDescent="0.3">
      <c r="A93" s="48" t="s">
        <v>315</v>
      </c>
      <c r="B93" s="48" t="s">
        <v>316</v>
      </c>
      <c r="C93" s="48" t="s">
        <v>71</v>
      </c>
      <c r="D93" s="48" t="s">
        <v>135</v>
      </c>
      <c r="E93" s="48" t="s">
        <v>26</v>
      </c>
      <c r="F93" s="48" t="s">
        <v>49</v>
      </c>
      <c r="G93" s="48" t="s">
        <v>28</v>
      </c>
      <c r="H93" s="48" t="s">
        <v>148</v>
      </c>
      <c r="I93" s="49">
        <v>44307</v>
      </c>
      <c r="J93" s="49">
        <v>44672</v>
      </c>
      <c r="K93" s="50">
        <v>1810477.07</v>
      </c>
      <c r="L93" s="51">
        <v>0.14249999999999999</v>
      </c>
      <c r="M93" s="52">
        <v>0.50900000000000001</v>
      </c>
    </row>
    <row r="94" spans="1:13" ht="17.399999999999999" x14ac:dyDescent="0.3">
      <c r="A94" s="48" t="s">
        <v>317</v>
      </c>
      <c r="B94" s="48" t="s">
        <v>318</v>
      </c>
      <c r="C94" s="48" t="s">
        <v>33</v>
      </c>
      <c r="D94" s="48" t="s">
        <v>135</v>
      </c>
      <c r="E94" s="48" t="s">
        <v>38</v>
      </c>
      <c r="F94" s="48" t="s">
        <v>46</v>
      </c>
      <c r="G94" s="48" t="s">
        <v>36</v>
      </c>
      <c r="H94" s="48" t="s">
        <v>136</v>
      </c>
      <c r="I94" s="49">
        <v>44337</v>
      </c>
      <c r="J94" s="49">
        <v>46163</v>
      </c>
      <c r="K94" s="50">
        <v>4492054.21</v>
      </c>
      <c r="L94" s="51">
        <v>9.6000000000000002E-2</v>
      </c>
      <c r="M94" s="52">
        <v>0.71599999999999997</v>
      </c>
    </row>
    <row r="95" spans="1:13" ht="17.399999999999999" x14ac:dyDescent="0.3">
      <c r="A95" s="48" t="s">
        <v>319</v>
      </c>
      <c r="B95" s="48" t="s">
        <v>320</v>
      </c>
      <c r="C95" s="48" t="s">
        <v>52</v>
      </c>
      <c r="D95" s="48" t="s">
        <v>144</v>
      </c>
      <c r="E95" s="48" t="s">
        <v>42</v>
      </c>
      <c r="F95" s="48" t="s">
        <v>35</v>
      </c>
      <c r="G95" s="48" t="s">
        <v>40</v>
      </c>
      <c r="H95" s="48" t="s">
        <v>163</v>
      </c>
      <c r="I95" s="49">
        <v>45029</v>
      </c>
      <c r="J95" s="49">
        <v>46856</v>
      </c>
      <c r="K95" s="50">
        <v>12983224.810000001</v>
      </c>
      <c r="L95" s="51">
        <v>0.1416</v>
      </c>
      <c r="M95" s="52">
        <v>0.84399999999999997</v>
      </c>
    </row>
    <row r="96" spans="1:13" ht="17.399999999999999" x14ac:dyDescent="0.3">
      <c r="A96" s="48" t="s">
        <v>321</v>
      </c>
      <c r="B96" s="48" t="s">
        <v>322</v>
      </c>
      <c r="C96" s="48" t="s">
        <v>72</v>
      </c>
      <c r="D96" s="48" t="s">
        <v>144</v>
      </c>
      <c r="E96" s="48" t="s">
        <v>22</v>
      </c>
      <c r="F96" s="48" t="s">
        <v>23</v>
      </c>
      <c r="G96" s="48" t="s">
        <v>28</v>
      </c>
      <c r="H96" s="48" t="s">
        <v>141</v>
      </c>
      <c r="I96" s="49">
        <v>44114</v>
      </c>
      <c r="J96" s="49">
        <v>45575</v>
      </c>
      <c r="K96" s="50">
        <v>8439698.0500000007</v>
      </c>
      <c r="L96" s="51">
        <v>0.1351</v>
      </c>
      <c r="M96" s="52">
        <v>0.72599999999999998</v>
      </c>
    </row>
    <row r="97" spans="1:13" ht="17.399999999999999" x14ac:dyDescent="0.3">
      <c r="A97" s="48" t="s">
        <v>323</v>
      </c>
      <c r="B97" s="48" t="s">
        <v>324</v>
      </c>
      <c r="C97" s="48" t="s">
        <v>52</v>
      </c>
      <c r="D97" s="48" t="s">
        <v>135</v>
      </c>
      <c r="E97" s="48" t="s">
        <v>42</v>
      </c>
      <c r="F97" s="48" t="s">
        <v>31</v>
      </c>
      <c r="G97" s="48" t="s">
        <v>36</v>
      </c>
      <c r="H97" s="48" t="s">
        <v>148</v>
      </c>
      <c r="I97" s="49">
        <v>43547</v>
      </c>
      <c r="J97" s="49">
        <v>44643</v>
      </c>
      <c r="K97" s="50">
        <v>404702.35</v>
      </c>
      <c r="L97" s="51">
        <v>9.4700000000000006E-2</v>
      </c>
      <c r="M97" s="52">
        <v>0.79600000000000004</v>
      </c>
    </row>
    <row r="98" spans="1:13" ht="17.399999999999999" x14ac:dyDescent="0.3">
      <c r="A98" s="48" t="s">
        <v>325</v>
      </c>
      <c r="B98" s="48" t="s">
        <v>326</v>
      </c>
      <c r="C98" s="48" t="s">
        <v>65</v>
      </c>
      <c r="D98" s="48" t="s">
        <v>144</v>
      </c>
      <c r="E98" s="48" t="s">
        <v>34</v>
      </c>
      <c r="F98" s="48" t="s">
        <v>27</v>
      </c>
      <c r="G98" s="48" t="s">
        <v>40</v>
      </c>
      <c r="H98" s="48" t="s">
        <v>160</v>
      </c>
      <c r="I98" s="49">
        <v>45477</v>
      </c>
      <c r="J98" s="49">
        <v>46207</v>
      </c>
      <c r="K98" s="50">
        <v>4860048.42</v>
      </c>
      <c r="L98" s="51">
        <v>0.10199999999999999</v>
      </c>
      <c r="M98" s="52">
        <v>1.31</v>
      </c>
    </row>
    <row r="99" spans="1:13" ht="17.399999999999999" x14ac:dyDescent="0.3">
      <c r="A99" s="48" t="s">
        <v>327</v>
      </c>
      <c r="B99" s="48" t="s">
        <v>299</v>
      </c>
      <c r="C99" s="48" t="s">
        <v>82</v>
      </c>
      <c r="D99" s="48" t="s">
        <v>190</v>
      </c>
      <c r="E99" s="48" t="s">
        <v>38</v>
      </c>
      <c r="F99" s="48" t="s">
        <v>49</v>
      </c>
      <c r="G99" s="48" t="s">
        <v>24</v>
      </c>
      <c r="H99" s="48" t="s">
        <v>148</v>
      </c>
      <c r="I99" s="49">
        <v>45968</v>
      </c>
      <c r="J99" s="49">
        <v>46698</v>
      </c>
      <c r="K99" s="50">
        <v>47016739.07</v>
      </c>
      <c r="L99" s="51">
        <v>9.5699999999999993E-2</v>
      </c>
      <c r="M99" s="52">
        <v>0.69799999999999995</v>
      </c>
    </row>
    <row r="100" spans="1:13" ht="17.399999999999999" x14ac:dyDescent="0.3">
      <c r="A100" s="48" t="s">
        <v>328</v>
      </c>
      <c r="B100" s="48" t="s">
        <v>329</v>
      </c>
      <c r="C100" s="48" t="s">
        <v>87</v>
      </c>
      <c r="D100" s="48" t="s">
        <v>135</v>
      </c>
      <c r="E100" s="48" t="s">
        <v>42</v>
      </c>
      <c r="F100" s="48" t="s">
        <v>43</v>
      </c>
      <c r="G100" s="48" t="s">
        <v>36</v>
      </c>
      <c r="H100" s="48" t="s">
        <v>136</v>
      </c>
      <c r="I100" s="49">
        <v>45166</v>
      </c>
      <c r="J100" s="49">
        <v>45897</v>
      </c>
      <c r="K100" s="50">
        <v>3779143.5</v>
      </c>
      <c r="L100" s="51">
        <v>0.1452</v>
      </c>
      <c r="M100" s="52">
        <v>1.111</v>
      </c>
    </row>
    <row r="101" spans="1:13" ht="17.399999999999999" x14ac:dyDescent="0.3">
      <c r="A101" s="48" t="s">
        <v>330</v>
      </c>
      <c r="B101" s="48" t="s">
        <v>331</v>
      </c>
      <c r="C101" s="48" t="s">
        <v>76</v>
      </c>
      <c r="D101" s="48" t="s">
        <v>144</v>
      </c>
      <c r="E101" s="48" t="s">
        <v>34</v>
      </c>
      <c r="F101" s="48" t="s">
        <v>27</v>
      </c>
      <c r="G101" s="48" t="s">
        <v>32</v>
      </c>
      <c r="H101" s="48" t="s">
        <v>163</v>
      </c>
      <c r="I101" s="49">
        <v>44013</v>
      </c>
      <c r="J101" s="49">
        <v>45108</v>
      </c>
      <c r="K101" s="50">
        <v>6478358.6500000004</v>
      </c>
      <c r="L101" s="51">
        <v>0.14499999999999999</v>
      </c>
      <c r="M101" s="52">
        <v>0.90200000000000002</v>
      </c>
    </row>
    <row r="102" spans="1:13" ht="17.399999999999999" x14ac:dyDescent="0.3">
      <c r="A102" s="48" t="s">
        <v>332</v>
      </c>
      <c r="B102" s="48" t="s">
        <v>333</v>
      </c>
      <c r="C102" s="48" t="s">
        <v>73</v>
      </c>
      <c r="D102" s="48" t="s">
        <v>144</v>
      </c>
      <c r="E102" s="48" t="s">
        <v>30</v>
      </c>
      <c r="F102" s="48" t="s">
        <v>49</v>
      </c>
      <c r="G102" s="48" t="s">
        <v>32</v>
      </c>
      <c r="H102" s="48" t="s">
        <v>160</v>
      </c>
      <c r="I102" s="49">
        <v>45065</v>
      </c>
      <c r="J102" s="49">
        <v>46892</v>
      </c>
      <c r="K102" s="50">
        <v>6390865.3099999996</v>
      </c>
      <c r="L102" s="51">
        <v>0.1129</v>
      </c>
      <c r="M102" s="52">
        <v>0.76900000000000002</v>
      </c>
    </row>
    <row r="103" spans="1:13" ht="17.399999999999999" x14ac:dyDescent="0.3">
      <c r="A103" s="48" t="s">
        <v>334</v>
      </c>
      <c r="B103" s="48" t="s">
        <v>189</v>
      </c>
      <c r="C103" s="48" t="s">
        <v>73</v>
      </c>
      <c r="D103" s="48" t="s">
        <v>190</v>
      </c>
      <c r="E103" s="48" t="s">
        <v>26</v>
      </c>
      <c r="F103" s="48" t="s">
        <v>43</v>
      </c>
      <c r="G103" s="48" t="s">
        <v>28</v>
      </c>
      <c r="H103" s="48" t="s">
        <v>145</v>
      </c>
      <c r="I103" s="49">
        <v>44898</v>
      </c>
      <c r="J103" s="49">
        <v>45994</v>
      </c>
      <c r="K103" s="50">
        <v>81044895.219999999</v>
      </c>
      <c r="L103" s="51">
        <v>0.1023</v>
      </c>
      <c r="M103" s="52">
        <v>0.60499999999999998</v>
      </c>
    </row>
    <row r="104" spans="1:13" ht="17.399999999999999" x14ac:dyDescent="0.3">
      <c r="A104" s="48" t="s">
        <v>335</v>
      </c>
      <c r="B104" s="48" t="s">
        <v>336</v>
      </c>
      <c r="C104" s="48" t="s">
        <v>74</v>
      </c>
      <c r="D104" s="48" t="s">
        <v>22</v>
      </c>
      <c r="E104" s="48" t="s">
        <v>30</v>
      </c>
      <c r="F104" s="48" t="s">
        <v>46</v>
      </c>
      <c r="G104" s="48" t="s">
        <v>40</v>
      </c>
      <c r="H104" s="48" t="s">
        <v>141</v>
      </c>
      <c r="I104" s="49">
        <v>44048</v>
      </c>
      <c r="J104" s="49">
        <v>45143</v>
      </c>
      <c r="K104" s="50">
        <v>7618414.0999999996</v>
      </c>
      <c r="L104" s="51">
        <v>0.1227</v>
      </c>
      <c r="M104" s="52">
        <v>0.72599999999999998</v>
      </c>
    </row>
    <row r="105" spans="1:13" ht="17.399999999999999" x14ac:dyDescent="0.3">
      <c r="A105" s="48" t="s">
        <v>337</v>
      </c>
      <c r="B105" s="48" t="s">
        <v>338</v>
      </c>
      <c r="C105" s="48" t="s">
        <v>70</v>
      </c>
      <c r="D105" s="48" t="s">
        <v>190</v>
      </c>
      <c r="E105" s="48" t="s">
        <v>42</v>
      </c>
      <c r="F105" s="48" t="s">
        <v>31</v>
      </c>
      <c r="G105" s="48" t="s">
        <v>32</v>
      </c>
      <c r="H105" s="48" t="s">
        <v>141</v>
      </c>
      <c r="I105" s="49">
        <v>45796</v>
      </c>
      <c r="J105" s="49">
        <v>46526</v>
      </c>
      <c r="K105" s="50">
        <v>46745912.590000004</v>
      </c>
      <c r="L105" s="51">
        <v>0.1186</v>
      </c>
      <c r="M105" s="52">
        <v>0.68799999999999994</v>
      </c>
    </row>
    <row r="106" spans="1:13" ht="17.399999999999999" x14ac:dyDescent="0.3">
      <c r="A106" s="48" t="s">
        <v>339</v>
      </c>
      <c r="B106" s="48" t="s">
        <v>340</v>
      </c>
      <c r="C106" s="48" t="s">
        <v>61</v>
      </c>
      <c r="D106" s="48" t="s">
        <v>135</v>
      </c>
      <c r="E106" s="48" t="s">
        <v>30</v>
      </c>
      <c r="F106" s="48" t="s">
        <v>31</v>
      </c>
      <c r="G106" s="48" t="s">
        <v>40</v>
      </c>
      <c r="H106" s="48" t="s">
        <v>141</v>
      </c>
      <c r="I106" s="49">
        <v>44486</v>
      </c>
      <c r="J106" s="49">
        <v>45216</v>
      </c>
      <c r="K106" s="50">
        <v>1333822.6599999999</v>
      </c>
      <c r="L106" s="51">
        <v>0.15690000000000001</v>
      </c>
      <c r="M106" s="52">
        <v>0.82</v>
      </c>
    </row>
    <row r="107" spans="1:13" ht="17.399999999999999" x14ac:dyDescent="0.3">
      <c r="A107" s="48" t="s">
        <v>341</v>
      </c>
      <c r="B107" s="48" t="s">
        <v>204</v>
      </c>
      <c r="C107" s="48" t="s">
        <v>54</v>
      </c>
      <c r="D107" s="48" t="s">
        <v>144</v>
      </c>
      <c r="E107" s="48" t="s">
        <v>45</v>
      </c>
      <c r="F107" s="48" t="s">
        <v>31</v>
      </c>
      <c r="G107" s="48" t="s">
        <v>40</v>
      </c>
      <c r="H107" s="48" t="s">
        <v>160</v>
      </c>
      <c r="I107" s="49">
        <v>44540</v>
      </c>
      <c r="J107" s="49">
        <v>45636</v>
      </c>
      <c r="K107" s="50">
        <v>4727627.7</v>
      </c>
      <c r="L107" s="51">
        <v>0.13830000000000001</v>
      </c>
      <c r="M107" s="52">
        <v>1.35</v>
      </c>
    </row>
    <row r="108" spans="1:13" ht="17.399999999999999" x14ac:dyDescent="0.3">
      <c r="A108" s="48" t="s">
        <v>342</v>
      </c>
      <c r="B108" s="48" t="s">
        <v>284</v>
      </c>
      <c r="C108" s="48" t="s">
        <v>71</v>
      </c>
      <c r="D108" s="48" t="s">
        <v>190</v>
      </c>
      <c r="E108" s="48" t="s">
        <v>22</v>
      </c>
      <c r="F108" s="48" t="s">
        <v>23</v>
      </c>
      <c r="G108" s="48" t="s">
        <v>28</v>
      </c>
      <c r="H108" s="48" t="s">
        <v>160</v>
      </c>
      <c r="I108" s="49">
        <v>44903</v>
      </c>
      <c r="J108" s="49">
        <v>45999</v>
      </c>
      <c r="K108" s="50">
        <v>79561551.230000004</v>
      </c>
      <c r="L108" s="51">
        <v>0.10780000000000001</v>
      </c>
      <c r="M108" s="52">
        <v>1.038</v>
      </c>
    </row>
    <row r="109" spans="1:13" ht="17.399999999999999" x14ac:dyDescent="0.3">
      <c r="A109" s="48" t="s">
        <v>343</v>
      </c>
      <c r="B109" s="48" t="s">
        <v>344</v>
      </c>
      <c r="C109" s="48" t="s">
        <v>69</v>
      </c>
      <c r="D109" s="48" t="s">
        <v>135</v>
      </c>
      <c r="E109" s="48" t="s">
        <v>45</v>
      </c>
      <c r="F109" s="48" t="s">
        <v>35</v>
      </c>
      <c r="G109" s="48" t="s">
        <v>36</v>
      </c>
      <c r="H109" s="48" t="s">
        <v>141</v>
      </c>
      <c r="I109" s="49">
        <v>45984</v>
      </c>
      <c r="J109" s="49">
        <v>47080</v>
      </c>
      <c r="K109" s="50">
        <v>1297309.54</v>
      </c>
      <c r="L109" s="51">
        <v>0.1027</v>
      </c>
      <c r="M109" s="52">
        <v>1.083</v>
      </c>
    </row>
    <row r="110" spans="1:13" ht="17.399999999999999" x14ac:dyDescent="0.3">
      <c r="A110" s="48" t="s">
        <v>345</v>
      </c>
      <c r="B110" s="48" t="s">
        <v>346</v>
      </c>
      <c r="C110" s="48" t="s">
        <v>82</v>
      </c>
      <c r="D110" s="48" t="s">
        <v>135</v>
      </c>
      <c r="E110" s="48" t="s">
        <v>26</v>
      </c>
      <c r="F110" s="48" t="s">
        <v>46</v>
      </c>
      <c r="G110" s="48" t="s">
        <v>28</v>
      </c>
      <c r="H110" s="48" t="s">
        <v>145</v>
      </c>
      <c r="I110" s="49">
        <v>45647</v>
      </c>
      <c r="J110" s="49">
        <v>46377</v>
      </c>
      <c r="K110" s="50">
        <v>4277318.99</v>
      </c>
      <c r="L110" s="51">
        <v>0.12379999999999999</v>
      </c>
      <c r="M110" s="52">
        <v>1.282</v>
      </c>
    </row>
    <row r="111" spans="1:13" ht="17.399999999999999" x14ac:dyDescent="0.3">
      <c r="A111" s="48" t="s">
        <v>347</v>
      </c>
      <c r="B111" s="48" t="s">
        <v>348</v>
      </c>
      <c r="C111" s="48" t="s">
        <v>53</v>
      </c>
      <c r="D111" s="48" t="s">
        <v>22</v>
      </c>
      <c r="E111" s="48" t="s">
        <v>42</v>
      </c>
      <c r="F111" s="48" t="s">
        <v>23</v>
      </c>
      <c r="G111" s="48" t="s">
        <v>28</v>
      </c>
      <c r="H111" s="48" t="s">
        <v>145</v>
      </c>
      <c r="I111" s="49">
        <v>43474</v>
      </c>
      <c r="J111" s="49">
        <v>44570</v>
      </c>
      <c r="K111" s="50">
        <v>1860173.32</v>
      </c>
      <c r="L111" s="51">
        <v>0.12470000000000001</v>
      </c>
      <c r="M111" s="52">
        <v>0.90400000000000003</v>
      </c>
    </row>
    <row r="112" spans="1:13" ht="17.399999999999999" x14ac:dyDescent="0.3">
      <c r="A112" s="48" t="s">
        <v>349</v>
      </c>
      <c r="B112" s="48" t="s">
        <v>350</v>
      </c>
      <c r="C112" s="48" t="s">
        <v>78</v>
      </c>
      <c r="D112" s="48" t="s">
        <v>135</v>
      </c>
      <c r="E112" s="48" t="s">
        <v>48</v>
      </c>
      <c r="F112" s="48" t="s">
        <v>35</v>
      </c>
      <c r="G112" s="48" t="s">
        <v>36</v>
      </c>
      <c r="H112" s="48" t="s">
        <v>136</v>
      </c>
      <c r="I112" s="49">
        <v>43795</v>
      </c>
      <c r="J112" s="49">
        <v>45256</v>
      </c>
      <c r="K112" s="50">
        <v>2704103.7</v>
      </c>
      <c r="L112" s="51">
        <v>0.1187</v>
      </c>
      <c r="M112" s="52">
        <v>0.99299999999999999</v>
      </c>
    </row>
    <row r="113" spans="1:13" ht="17.399999999999999" x14ac:dyDescent="0.3">
      <c r="A113" s="48" t="s">
        <v>351</v>
      </c>
      <c r="B113" s="48" t="s">
        <v>250</v>
      </c>
      <c r="C113" s="48" t="s">
        <v>47</v>
      </c>
      <c r="D113" s="48" t="s">
        <v>144</v>
      </c>
      <c r="E113" s="48" t="s">
        <v>42</v>
      </c>
      <c r="F113" s="48" t="s">
        <v>23</v>
      </c>
      <c r="G113" s="48" t="s">
        <v>28</v>
      </c>
      <c r="H113" s="48" t="s">
        <v>145</v>
      </c>
      <c r="I113" s="49">
        <v>44562</v>
      </c>
      <c r="J113" s="49">
        <v>44927</v>
      </c>
      <c r="K113" s="50">
        <v>18393277.539999999</v>
      </c>
      <c r="L113" s="51">
        <v>0.13769999999999999</v>
      </c>
      <c r="M113" s="52">
        <v>0.80100000000000005</v>
      </c>
    </row>
    <row r="114" spans="1:13" ht="17.399999999999999" x14ac:dyDescent="0.3">
      <c r="A114" s="48" t="s">
        <v>352</v>
      </c>
      <c r="B114" s="48" t="s">
        <v>353</v>
      </c>
      <c r="C114" s="48" t="s">
        <v>56</v>
      </c>
      <c r="D114" s="48" t="s">
        <v>135</v>
      </c>
      <c r="E114" s="48" t="s">
        <v>38</v>
      </c>
      <c r="F114" s="48" t="s">
        <v>46</v>
      </c>
      <c r="G114" s="48" t="s">
        <v>40</v>
      </c>
      <c r="H114" s="48" t="s">
        <v>136</v>
      </c>
      <c r="I114" s="49">
        <v>44027</v>
      </c>
      <c r="J114" s="49">
        <v>44757</v>
      </c>
      <c r="K114" s="50">
        <v>820636.09</v>
      </c>
      <c r="L114" s="51">
        <v>0.1444</v>
      </c>
      <c r="M114" s="52">
        <v>0.96399999999999997</v>
      </c>
    </row>
    <row r="115" spans="1:13" ht="17.399999999999999" x14ac:dyDescent="0.3">
      <c r="A115" s="48" t="s">
        <v>354</v>
      </c>
      <c r="B115" s="48" t="s">
        <v>355</v>
      </c>
      <c r="C115" s="48" t="s">
        <v>94</v>
      </c>
      <c r="D115" s="48" t="s">
        <v>144</v>
      </c>
      <c r="E115" s="48" t="s">
        <v>30</v>
      </c>
      <c r="F115" s="48" t="s">
        <v>43</v>
      </c>
      <c r="G115" s="48" t="s">
        <v>36</v>
      </c>
      <c r="H115" s="48" t="s">
        <v>160</v>
      </c>
      <c r="I115" s="49">
        <v>45853</v>
      </c>
      <c r="J115" s="49">
        <v>47679</v>
      </c>
      <c r="K115" s="50">
        <v>15437870.68</v>
      </c>
      <c r="L115" s="51">
        <v>0.13900000000000001</v>
      </c>
      <c r="M115" s="52">
        <v>0.56000000000000005</v>
      </c>
    </row>
    <row r="116" spans="1:13" ht="17.399999999999999" x14ac:dyDescent="0.3">
      <c r="A116" s="48" t="s">
        <v>356</v>
      </c>
      <c r="B116" s="48" t="s">
        <v>357</v>
      </c>
      <c r="C116" s="48" t="s">
        <v>56</v>
      </c>
      <c r="D116" s="48" t="s">
        <v>135</v>
      </c>
      <c r="E116" s="48" t="s">
        <v>38</v>
      </c>
      <c r="F116" s="48" t="s">
        <v>46</v>
      </c>
      <c r="G116" s="48" t="s">
        <v>36</v>
      </c>
      <c r="H116" s="48" t="s">
        <v>145</v>
      </c>
      <c r="I116" s="49">
        <v>45367</v>
      </c>
      <c r="J116" s="49">
        <v>45732</v>
      </c>
      <c r="K116" s="50">
        <v>3664589.17</v>
      </c>
      <c r="L116" s="51">
        <v>0.10970000000000001</v>
      </c>
      <c r="M116" s="52">
        <v>0.85599999999999998</v>
      </c>
    </row>
    <row r="117" spans="1:13" ht="17.399999999999999" x14ac:dyDescent="0.3">
      <c r="A117" s="48" t="s">
        <v>358</v>
      </c>
      <c r="B117" s="48" t="s">
        <v>359</v>
      </c>
      <c r="C117" s="48" t="s">
        <v>41</v>
      </c>
      <c r="D117" s="48" t="s">
        <v>144</v>
      </c>
      <c r="E117" s="48" t="s">
        <v>42</v>
      </c>
      <c r="F117" s="48" t="s">
        <v>31</v>
      </c>
      <c r="G117" s="48" t="s">
        <v>40</v>
      </c>
      <c r="H117" s="48" t="s">
        <v>160</v>
      </c>
      <c r="I117" s="49">
        <v>44564</v>
      </c>
      <c r="J117" s="49">
        <v>46025</v>
      </c>
      <c r="K117" s="50">
        <v>18210313.010000002</v>
      </c>
      <c r="L117" s="51">
        <v>0.14699999999999999</v>
      </c>
      <c r="M117" s="52">
        <v>1.036</v>
      </c>
    </row>
    <row r="118" spans="1:13" ht="17.399999999999999" x14ac:dyDescent="0.3">
      <c r="A118" s="48" t="s">
        <v>360</v>
      </c>
      <c r="B118" s="48" t="s">
        <v>361</v>
      </c>
      <c r="C118" s="48" t="s">
        <v>79</v>
      </c>
      <c r="D118" s="48" t="s">
        <v>135</v>
      </c>
      <c r="E118" s="48" t="s">
        <v>22</v>
      </c>
      <c r="F118" s="48" t="s">
        <v>23</v>
      </c>
      <c r="G118" s="48" t="s">
        <v>28</v>
      </c>
      <c r="H118" s="48" t="s">
        <v>148</v>
      </c>
      <c r="I118" s="49">
        <v>45421</v>
      </c>
      <c r="J118" s="49">
        <v>46516</v>
      </c>
      <c r="K118" s="50">
        <v>2976738.15</v>
      </c>
      <c r="L118" s="51">
        <v>0.14979999999999999</v>
      </c>
      <c r="M118" s="52">
        <v>0.94499999999999995</v>
      </c>
    </row>
    <row r="119" spans="1:13" ht="17.399999999999999" x14ac:dyDescent="0.3">
      <c r="A119" s="48" t="s">
        <v>362</v>
      </c>
      <c r="B119" s="48" t="s">
        <v>363</v>
      </c>
      <c r="C119" s="48" t="s">
        <v>92</v>
      </c>
      <c r="D119" s="48" t="s">
        <v>22</v>
      </c>
      <c r="E119" s="48" t="s">
        <v>30</v>
      </c>
      <c r="F119" s="48" t="s">
        <v>27</v>
      </c>
      <c r="G119" s="48" t="s">
        <v>36</v>
      </c>
      <c r="H119" s="48" t="s">
        <v>136</v>
      </c>
      <c r="I119" s="49">
        <v>45988</v>
      </c>
      <c r="J119" s="49">
        <v>46718</v>
      </c>
      <c r="K119" s="50">
        <v>5096277.3899999997</v>
      </c>
      <c r="L119" s="51">
        <v>8.4900000000000003E-2</v>
      </c>
      <c r="M119" s="52">
        <v>1.0720000000000001</v>
      </c>
    </row>
    <row r="120" spans="1:13" ht="17.399999999999999" x14ac:dyDescent="0.3">
      <c r="A120" s="48" t="s">
        <v>364</v>
      </c>
      <c r="B120" s="48" t="s">
        <v>365</v>
      </c>
      <c r="C120" s="48" t="s">
        <v>47</v>
      </c>
      <c r="D120" s="48" t="s">
        <v>135</v>
      </c>
      <c r="E120" s="48" t="s">
        <v>26</v>
      </c>
      <c r="F120" s="48" t="s">
        <v>39</v>
      </c>
      <c r="G120" s="48" t="s">
        <v>28</v>
      </c>
      <c r="H120" s="48" t="s">
        <v>160</v>
      </c>
      <c r="I120" s="49">
        <v>44059</v>
      </c>
      <c r="J120" s="49">
        <v>45154</v>
      </c>
      <c r="K120" s="50">
        <v>2524979.02</v>
      </c>
      <c r="L120" s="51">
        <v>0.15340000000000001</v>
      </c>
      <c r="M120" s="52">
        <v>0.79900000000000004</v>
      </c>
    </row>
    <row r="121" spans="1:13" ht="17.399999999999999" x14ac:dyDescent="0.3">
      <c r="A121" s="48" t="s">
        <v>366</v>
      </c>
      <c r="B121" s="48" t="s">
        <v>367</v>
      </c>
      <c r="C121" s="48" t="s">
        <v>21</v>
      </c>
      <c r="D121" s="48" t="s">
        <v>190</v>
      </c>
      <c r="E121" s="48" t="s">
        <v>30</v>
      </c>
      <c r="F121" s="48" t="s">
        <v>43</v>
      </c>
      <c r="G121" s="48" t="s">
        <v>32</v>
      </c>
      <c r="H121" s="48" t="s">
        <v>136</v>
      </c>
      <c r="I121" s="49">
        <v>44875</v>
      </c>
      <c r="J121" s="49">
        <v>46336</v>
      </c>
      <c r="K121" s="50">
        <v>51245366.530000001</v>
      </c>
      <c r="L121" s="51">
        <v>0.1051</v>
      </c>
      <c r="M121" s="52">
        <v>0.69199999999999995</v>
      </c>
    </row>
    <row r="122" spans="1:13" ht="17.399999999999999" x14ac:dyDescent="0.3">
      <c r="A122" s="48" t="s">
        <v>368</v>
      </c>
      <c r="B122" s="48" t="s">
        <v>369</v>
      </c>
      <c r="C122" s="48" t="s">
        <v>65</v>
      </c>
      <c r="D122" s="48" t="s">
        <v>135</v>
      </c>
      <c r="E122" s="48" t="s">
        <v>22</v>
      </c>
      <c r="F122" s="48" t="s">
        <v>23</v>
      </c>
      <c r="G122" s="48" t="s">
        <v>36</v>
      </c>
      <c r="H122" s="48" t="s">
        <v>141</v>
      </c>
      <c r="I122" s="49">
        <v>45469</v>
      </c>
      <c r="J122" s="49">
        <v>47295</v>
      </c>
      <c r="K122" s="50">
        <v>2651002.79</v>
      </c>
      <c r="L122" s="51">
        <v>0.1239</v>
      </c>
      <c r="M122" s="52">
        <v>0.89600000000000002</v>
      </c>
    </row>
    <row r="123" spans="1:13" ht="17.399999999999999" x14ac:dyDescent="0.3">
      <c r="A123" s="48" t="s">
        <v>370</v>
      </c>
      <c r="B123" s="48" t="s">
        <v>177</v>
      </c>
      <c r="C123" s="48" t="s">
        <v>44</v>
      </c>
      <c r="D123" s="48" t="s">
        <v>135</v>
      </c>
      <c r="E123" s="48" t="s">
        <v>42</v>
      </c>
      <c r="F123" s="48" t="s">
        <v>43</v>
      </c>
      <c r="G123" s="48" t="s">
        <v>32</v>
      </c>
      <c r="H123" s="48" t="s">
        <v>136</v>
      </c>
      <c r="I123" s="49">
        <v>45026</v>
      </c>
      <c r="J123" s="49">
        <v>46122</v>
      </c>
      <c r="K123" s="50">
        <v>2227465.2799999998</v>
      </c>
      <c r="L123" s="51">
        <v>0.1288</v>
      </c>
      <c r="M123" s="52">
        <v>0.81499999999999995</v>
      </c>
    </row>
    <row r="124" spans="1:13" ht="17.399999999999999" x14ac:dyDescent="0.3">
      <c r="A124" s="48" t="s">
        <v>371</v>
      </c>
      <c r="B124" s="48" t="s">
        <v>372</v>
      </c>
      <c r="C124" s="48" t="s">
        <v>73</v>
      </c>
      <c r="D124" s="48" t="s">
        <v>135</v>
      </c>
      <c r="E124" s="48" t="s">
        <v>45</v>
      </c>
      <c r="F124" s="48" t="s">
        <v>43</v>
      </c>
      <c r="G124" s="48" t="s">
        <v>32</v>
      </c>
      <c r="H124" s="48" t="s">
        <v>163</v>
      </c>
      <c r="I124" s="49">
        <v>45912</v>
      </c>
      <c r="J124" s="49">
        <v>47738</v>
      </c>
      <c r="K124" s="50">
        <v>3341883.94</v>
      </c>
      <c r="L124" s="51">
        <v>0.1454</v>
      </c>
      <c r="M124" s="52">
        <v>0.75600000000000001</v>
      </c>
    </row>
    <row r="125" spans="1:13" ht="17.399999999999999" x14ac:dyDescent="0.3">
      <c r="A125" s="48" t="s">
        <v>373</v>
      </c>
      <c r="B125" s="48" t="s">
        <v>374</v>
      </c>
      <c r="C125" s="48" t="s">
        <v>41</v>
      </c>
      <c r="D125" s="48" t="s">
        <v>22</v>
      </c>
      <c r="E125" s="48" t="s">
        <v>22</v>
      </c>
      <c r="F125" s="48" t="s">
        <v>46</v>
      </c>
      <c r="G125" s="48" t="s">
        <v>36</v>
      </c>
      <c r="H125" s="48" t="s">
        <v>145</v>
      </c>
      <c r="I125" s="49">
        <v>45201</v>
      </c>
      <c r="J125" s="49">
        <v>46297</v>
      </c>
      <c r="K125" s="50">
        <v>1352454.95</v>
      </c>
      <c r="L125" s="51">
        <v>7.3200000000000001E-2</v>
      </c>
      <c r="M125" s="52">
        <v>1.018</v>
      </c>
    </row>
    <row r="126" spans="1:13" ht="17.399999999999999" x14ac:dyDescent="0.3">
      <c r="A126" s="48" t="s">
        <v>375</v>
      </c>
      <c r="B126" s="48" t="s">
        <v>376</v>
      </c>
      <c r="C126" s="48" t="s">
        <v>84</v>
      </c>
      <c r="D126" s="48" t="s">
        <v>144</v>
      </c>
      <c r="E126" s="48" t="s">
        <v>22</v>
      </c>
      <c r="F126" s="48" t="s">
        <v>46</v>
      </c>
      <c r="G126" s="48" t="s">
        <v>36</v>
      </c>
      <c r="H126" s="48" t="s">
        <v>141</v>
      </c>
      <c r="I126" s="49">
        <v>45649</v>
      </c>
      <c r="J126" s="49">
        <v>46744</v>
      </c>
      <c r="K126" s="50">
        <v>13938605.939999999</v>
      </c>
      <c r="L126" s="51">
        <v>0.1128</v>
      </c>
      <c r="M126" s="52">
        <v>0.72899999999999998</v>
      </c>
    </row>
    <row r="127" spans="1:13" ht="17.399999999999999" x14ac:dyDescent="0.3">
      <c r="A127" s="48" t="s">
        <v>377</v>
      </c>
      <c r="B127" s="48" t="s">
        <v>187</v>
      </c>
      <c r="C127" s="48" t="s">
        <v>29</v>
      </c>
      <c r="D127" s="48" t="s">
        <v>144</v>
      </c>
      <c r="E127" s="48" t="s">
        <v>45</v>
      </c>
      <c r="F127" s="48" t="s">
        <v>27</v>
      </c>
      <c r="G127" s="48" t="s">
        <v>40</v>
      </c>
      <c r="H127" s="48" t="s">
        <v>141</v>
      </c>
      <c r="I127" s="49">
        <v>43644</v>
      </c>
      <c r="J127" s="49">
        <v>45105</v>
      </c>
      <c r="K127" s="50">
        <v>15944260.92</v>
      </c>
      <c r="L127" s="51">
        <v>0.13370000000000001</v>
      </c>
      <c r="M127" s="52">
        <v>0.63900000000000001</v>
      </c>
    </row>
    <row r="128" spans="1:13" ht="17.399999999999999" x14ac:dyDescent="0.3">
      <c r="A128" s="48" t="s">
        <v>378</v>
      </c>
      <c r="B128" s="48" t="s">
        <v>379</v>
      </c>
      <c r="C128" s="48" t="s">
        <v>29</v>
      </c>
      <c r="D128" s="48" t="s">
        <v>135</v>
      </c>
      <c r="E128" s="48" t="s">
        <v>42</v>
      </c>
      <c r="F128" s="48" t="s">
        <v>23</v>
      </c>
      <c r="G128" s="48" t="s">
        <v>28</v>
      </c>
      <c r="H128" s="48" t="s">
        <v>141</v>
      </c>
      <c r="I128" s="49">
        <v>44942</v>
      </c>
      <c r="J128" s="49">
        <v>46038</v>
      </c>
      <c r="K128" s="50">
        <v>389021.34</v>
      </c>
      <c r="L128" s="51">
        <v>9.8299999999999998E-2</v>
      </c>
      <c r="M128" s="52">
        <v>0.95699999999999996</v>
      </c>
    </row>
    <row r="129" spans="1:13" ht="17.399999999999999" x14ac:dyDescent="0.3">
      <c r="A129" s="48" t="s">
        <v>380</v>
      </c>
      <c r="B129" s="48" t="s">
        <v>381</v>
      </c>
      <c r="C129" s="48" t="s">
        <v>85</v>
      </c>
      <c r="D129" s="48" t="s">
        <v>135</v>
      </c>
      <c r="E129" s="48" t="s">
        <v>45</v>
      </c>
      <c r="F129" s="48" t="s">
        <v>31</v>
      </c>
      <c r="G129" s="48" t="s">
        <v>32</v>
      </c>
      <c r="H129" s="48" t="s">
        <v>145</v>
      </c>
      <c r="I129" s="49">
        <v>44960</v>
      </c>
      <c r="J129" s="49">
        <v>46056</v>
      </c>
      <c r="K129" s="50">
        <v>1218929.22</v>
      </c>
      <c r="L129" s="51">
        <v>0.10059999999999999</v>
      </c>
      <c r="M129" s="52">
        <v>0.58299999999999996</v>
      </c>
    </row>
    <row r="130" spans="1:13" ht="17.399999999999999" x14ac:dyDescent="0.3">
      <c r="A130" s="48" t="s">
        <v>382</v>
      </c>
      <c r="B130" s="48" t="s">
        <v>383</v>
      </c>
      <c r="C130" s="48" t="s">
        <v>84</v>
      </c>
      <c r="D130" s="48" t="s">
        <v>135</v>
      </c>
      <c r="E130" s="48" t="s">
        <v>26</v>
      </c>
      <c r="F130" s="48" t="s">
        <v>27</v>
      </c>
      <c r="G130" s="48" t="s">
        <v>28</v>
      </c>
      <c r="H130" s="48" t="s">
        <v>148</v>
      </c>
      <c r="I130" s="49">
        <v>44044</v>
      </c>
      <c r="J130" s="49">
        <v>44774</v>
      </c>
      <c r="K130" s="50">
        <v>2931150.72</v>
      </c>
      <c r="L130" s="51">
        <v>0.1216</v>
      </c>
      <c r="M130" s="52">
        <v>0.83199999999999996</v>
      </c>
    </row>
    <row r="131" spans="1:13" ht="17.399999999999999" x14ac:dyDescent="0.3">
      <c r="A131" s="48" t="s">
        <v>384</v>
      </c>
      <c r="B131" s="48" t="s">
        <v>369</v>
      </c>
      <c r="C131" s="48" t="s">
        <v>51</v>
      </c>
      <c r="D131" s="48" t="s">
        <v>144</v>
      </c>
      <c r="E131" s="48" t="s">
        <v>26</v>
      </c>
      <c r="F131" s="48" t="s">
        <v>39</v>
      </c>
      <c r="G131" s="48" t="s">
        <v>36</v>
      </c>
      <c r="H131" s="48" t="s">
        <v>141</v>
      </c>
      <c r="I131" s="49">
        <v>44795</v>
      </c>
      <c r="J131" s="49">
        <v>46621</v>
      </c>
      <c r="K131" s="50">
        <v>5826960.7699999996</v>
      </c>
      <c r="L131" s="51">
        <v>0.15790000000000001</v>
      </c>
      <c r="M131" s="52">
        <v>0.35199999999999998</v>
      </c>
    </row>
    <row r="132" spans="1:13" ht="17.399999999999999" x14ac:dyDescent="0.3">
      <c r="A132" s="48" t="s">
        <v>385</v>
      </c>
      <c r="B132" s="48" t="s">
        <v>353</v>
      </c>
      <c r="C132" s="48" t="s">
        <v>83</v>
      </c>
      <c r="D132" s="48" t="s">
        <v>135</v>
      </c>
      <c r="E132" s="48" t="s">
        <v>26</v>
      </c>
      <c r="F132" s="48" t="s">
        <v>46</v>
      </c>
      <c r="G132" s="48" t="s">
        <v>28</v>
      </c>
      <c r="H132" s="48" t="s">
        <v>141</v>
      </c>
      <c r="I132" s="49">
        <v>45013</v>
      </c>
      <c r="J132" s="49">
        <v>46474</v>
      </c>
      <c r="K132" s="50">
        <v>3122951.37</v>
      </c>
      <c r="L132" s="51">
        <v>0.11210000000000001</v>
      </c>
      <c r="M132" s="52">
        <v>1.1870000000000001</v>
      </c>
    </row>
    <row r="133" spans="1:13" ht="17.399999999999999" x14ac:dyDescent="0.3">
      <c r="A133" s="48" t="s">
        <v>386</v>
      </c>
      <c r="B133" s="48" t="s">
        <v>361</v>
      </c>
      <c r="C133" s="48" t="s">
        <v>93</v>
      </c>
      <c r="D133" s="48" t="s">
        <v>135</v>
      </c>
      <c r="E133" s="48" t="s">
        <v>26</v>
      </c>
      <c r="F133" s="48" t="s">
        <v>43</v>
      </c>
      <c r="G133" s="48" t="s">
        <v>40</v>
      </c>
      <c r="H133" s="48" t="s">
        <v>157</v>
      </c>
      <c r="I133" s="49">
        <v>45489</v>
      </c>
      <c r="J133" s="49">
        <v>46584</v>
      </c>
      <c r="K133" s="50">
        <v>3973962.87</v>
      </c>
      <c r="L133" s="51">
        <v>0.15609999999999999</v>
      </c>
      <c r="M133" s="52">
        <v>0.73799999999999999</v>
      </c>
    </row>
    <row r="134" spans="1:13" ht="17.399999999999999" x14ac:dyDescent="0.3">
      <c r="A134" s="48" t="s">
        <v>387</v>
      </c>
      <c r="B134" s="48" t="s">
        <v>261</v>
      </c>
      <c r="C134" s="48" t="s">
        <v>59</v>
      </c>
      <c r="D134" s="48" t="s">
        <v>135</v>
      </c>
      <c r="E134" s="48" t="s">
        <v>22</v>
      </c>
      <c r="F134" s="48" t="s">
        <v>43</v>
      </c>
      <c r="G134" s="48" t="s">
        <v>40</v>
      </c>
      <c r="H134" s="48" t="s">
        <v>141</v>
      </c>
      <c r="I134" s="49">
        <v>43544</v>
      </c>
      <c r="J134" s="49">
        <v>45005</v>
      </c>
      <c r="K134" s="50">
        <v>3006407.54</v>
      </c>
      <c r="L134" s="51">
        <v>0.1583</v>
      </c>
      <c r="M134" s="52">
        <v>0.85499999999999998</v>
      </c>
    </row>
    <row r="135" spans="1:13" ht="17.399999999999999" x14ac:dyDescent="0.3">
      <c r="A135" s="48" t="s">
        <v>388</v>
      </c>
      <c r="B135" s="48" t="s">
        <v>389</v>
      </c>
      <c r="C135" s="48" t="s">
        <v>93</v>
      </c>
      <c r="D135" s="48" t="s">
        <v>190</v>
      </c>
      <c r="E135" s="48" t="s">
        <v>48</v>
      </c>
      <c r="F135" s="48" t="s">
        <v>39</v>
      </c>
      <c r="G135" s="48" t="s">
        <v>36</v>
      </c>
      <c r="H135" s="48" t="s">
        <v>163</v>
      </c>
      <c r="I135" s="49">
        <v>44330</v>
      </c>
      <c r="J135" s="49">
        <v>45060</v>
      </c>
      <c r="K135" s="50">
        <v>111265586.45999999</v>
      </c>
      <c r="L135" s="51">
        <v>0.1258</v>
      </c>
      <c r="M135" s="52">
        <v>1.0680000000000001</v>
      </c>
    </row>
    <row r="136" spans="1:13" ht="17.399999999999999" x14ac:dyDescent="0.3">
      <c r="A136" s="48" t="s">
        <v>390</v>
      </c>
      <c r="B136" s="48" t="s">
        <v>391</v>
      </c>
      <c r="C136" s="48" t="s">
        <v>93</v>
      </c>
      <c r="D136" s="48" t="s">
        <v>190</v>
      </c>
      <c r="E136" s="48" t="s">
        <v>30</v>
      </c>
      <c r="F136" s="48" t="s">
        <v>39</v>
      </c>
      <c r="G136" s="48" t="s">
        <v>40</v>
      </c>
      <c r="H136" s="48" t="s">
        <v>160</v>
      </c>
      <c r="I136" s="49">
        <v>45922</v>
      </c>
      <c r="J136" s="49">
        <v>47383</v>
      </c>
      <c r="K136" s="50">
        <v>64997353.909999996</v>
      </c>
      <c r="L136" s="51">
        <v>0.11210000000000001</v>
      </c>
      <c r="M136" s="52">
        <v>0.60499999999999998</v>
      </c>
    </row>
    <row r="137" spans="1:13" ht="17.399999999999999" x14ac:dyDescent="0.3">
      <c r="A137" s="48" t="s">
        <v>392</v>
      </c>
      <c r="B137" s="48" t="s">
        <v>393</v>
      </c>
      <c r="C137" s="48" t="s">
        <v>56</v>
      </c>
      <c r="D137" s="48" t="s">
        <v>190</v>
      </c>
      <c r="E137" s="48" t="s">
        <v>38</v>
      </c>
      <c r="F137" s="48" t="s">
        <v>23</v>
      </c>
      <c r="G137" s="48" t="s">
        <v>36</v>
      </c>
      <c r="H137" s="48" t="s">
        <v>145</v>
      </c>
      <c r="I137" s="49">
        <v>45391</v>
      </c>
      <c r="J137" s="49">
        <v>46486</v>
      </c>
      <c r="K137" s="50">
        <v>11030657.939999999</v>
      </c>
      <c r="L137" s="51">
        <v>0.1031</v>
      </c>
      <c r="M137" s="52">
        <v>0.78700000000000003</v>
      </c>
    </row>
    <row r="138" spans="1:13" ht="17.399999999999999" x14ac:dyDescent="0.3">
      <c r="A138" s="48" t="s">
        <v>394</v>
      </c>
      <c r="B138" s="48" t="s">
        <v>395</v>
      </c>
      <c r="C138" s="48" t="s">
        <v>91</v>
      </c>
      <c r="D138" s="48" t="s">
        <v>190</v>
      </c>
      <c r="E138" s="48" t="s">
        <v>26</v>
      </c>
      <c r="F138" s="48" t="s">
        <v>35</v>
      </c>
      <c r="G138" s="48" t="s">
        <v>28</v>
      </c>
      <c r="H138" s="48" t="s">
        <v>136</v>
      </c>
      <c r="I138" s="49">
        <v>44450</v>
      </c>
      <c r="J138" s="49">
        <v>45546</v>
      </c>
      <c r="K138" s="50">
        <v>74826149.659999996</v>
      </c>
      <c r="L138" s="51">
        <v>9.1300000000000006E-2</v>
      </c>
      <c r="M138" s="52">
        <v>0.89900000000000002</v>
      </c>
    </row>
    <row r="139" spans="1:13" ht="17.399999999999999" x14ac:dyDescent="0.3">
      <c r="A139" s="48" t="s">
        <v>396</v>
      </c>
      <c r="B139" s="48" t="s">
        <v>267</v>
      </c>
      <c r="C139" s="48" t="s">
        <v>64</v>
      </c>
      <c r="D139" s="48" t="s">
        <v>144</v>
      </c>
      <c r="E139" s="48" t="s">
        <v>45</v>
      </c>
      <c r="F139" s="48" t="s">
        <v>31</v>
      </c>
      <c r="G139" s="48" t="s">
        <v>28</v>
      </c>
      <c r="H139" s="48" t="s">
        <v>145</v>
      </c>
      <c r="I139" s="49">
        <v>44239</v>
      </c>
      <c r="J139" s="49">
        <v>45334</v>
      </c>
      <c r="K139" s="50">
        <v>15959603.42</v>
      </c>
      <c r="L139" s="51">
        <v>0.1094</v>
      </c>
      <c r="M139" s="52">
        <v>0.98</v>
      </c>
    </row>
    <row r="140" spans="1:13" ht="17.399999999999999" x14ac:dyDescent="0.3">
      <c r="A140" s="48" t="s">
        <v>397</v>
      </c>
      <c r="B140" s="48" t="s">
        <v>293</v>
      </c>
      <c r="C140" s="48" t="s">
        <v>80</v>
      </c>
      <c r="D140" s="48" t="s">
        <v>135</v>
      </c>
      <c r="E140" s="48" t="s">
        <v>22</v>
      </c>
      <c r="F140" s="48" t="s">
        <v>27</v>
      </c>
      <c r="G140" s="48" t="s">
        <v>24</v>
      </c>
      <c r="H140" s="48" t="s">
        <v>160</v>
      </c>
      <c r="I140" s="49">
        <v>45946</v>
      </c>
      <c r="J140" s="49">
        <v>47042</v>
      </c>
      <c r="K140" s="50">
        <v>1225198.8700000001</v>
      </c>
      <c r="L140" s="51">
        <v>0.15479999999999999</v>
      </c>
      <c r="M140" s="52">
        <v>0.83099999999999996</v>
      </c>
    </row>
    <row r="141" spans="1:13" ht="17.399999999999999" x14ac:dyDescent="0.3">
      <c r="A141" s="48" t="s">
        <v>398</v>
      </c>
      <c r="B141" s="48" t="s">
        <v>399</v>
      </c>
      <c r="C141" s="48" t="s">
        <v>50</v>
      </c>
      <c r="D141" s="48" t="s">
        <v>190</v>
      </c>
      <c r="E141" s="48" t="s">
        <v>38</v>
      </c>
      <c r="F141" s="48" t="s">
        <v>23</v>
      </c>
      <c r="G141" s="48" t="s">
        <v>28</v>
      </c>
      <c r="H141" s="48" t="s">
        <v>157</v>
      </c>
      <c r="I141" s="49">
        <v>44593</v>
      </c>
      <c r="J141" s="49">
        <v>44958</v>
      </c>
      <c r="K141" s="50">
        <v>71311827.159999996</v>
      </c>
      <c r="L141" s="51">
        <v>0.13220000000000001</v>
      </c>
      <c r="M141" s="52">
        <v>0.94799999999999995</v>
      </c>
    </row>
    <row r="142" spans="1:13" ht="17.399999999999999" x14ac:dyDescent="0.3">
      <c r="A142" s="48" t="s">
        <v>400</v>
      </c>
      <c r="B142" s="48" t="s">
        <v>401</v>
      </c>
      <c r="C142" s="48" t="s">
        <v>37</v>
      </c>
      <c r="D142" s="48" t="s">
        <v>190</v>
      </c>
      <c r="E142" s="48" t="s">
        <v>45</v>
      </c>
      <c r="F142" s="48" t="s">
        <v>27</v>
      </c>
      <c r="G142" s="48" t="s">
        <v>36</v>
      </c>
      <c r="H142" s="48" t="s">
        <v>148</v>
      </c>
      <c r="I142" s="49">
        <v>44366</v>
      </c>
      <c r="J142" s="49">
        <v>45096</v>
      </c>
      <c r="K142" s="50">
        <v>19876157.609999999</v>
      </c>
      <c r="L142" s="51">
        <v>0.1353</v>
      </c>
      <c r="M142" s="52">
        <v>0.71</v>
      </c>
    </row>
    <row r="143" spans="1:13" ht="17.399999999999999" x14ac:dyDescent="0.3">
      <c r="A143" s="48" t="s">
        <v>402</v>
      </c>
      <c r="B143" s="48" t="s">
        <v>403</v>
      </c>
      <c r="C143" s="48" t="s">
        <v>88</v>
      </c>
      <c r="D143" s="48" t="s">
        <v>22</v>
      </c>
      <c r="E143" s="48" t="s">
        <v>34</v>
      </c>
      <c r="F143" s="48" t="s">
        <v>31</v>
      </c>
      <c r="G143" s="48" t="s">
        <v>24</v>
      </c>
      <c r="H143" s="48" t="s">
        <v>163</v>
      </c>
      <c r="I143" s="49">
        <v>44214</v>
      </c>
      <c r="J143" s="49">
        <v>46040</v>
      </c>
      <c r="K143" s="50">
        <v>8421013.6699999999</v>
      </c>
      <c r="L143" s="51">
        <v>7.3300000000000004E-2</v>
      </c>
      <c r="M143" s="52">
        <v>0.84399999999999997</v>
      </c>
    </row>
    <row r="144" spans="1:13" ht="17.399999999999999" x14ac:dyDescent="0.3">
      <c r="A144" s="48" t="s">
        <v>404</v>
      </c>
      <c r="B144" s="48" t="s">
        <v>405</v>
      </c>
      <c r="C144" s="48" t="s">
        <v>90</v>
      </c>
      <c r="D144" s="48" t="s">
        <v>144</v>
      </c>
      <c r="E144" s="48" t="s">
        <v>48</v>
      </c>
      <c r="F144" s="48" t="s">
        <v>23</v>
      </c>
      <c r="G144" s="48" t="s">
        <v>28</v>
      </c>
      <c r="H144" s="48" t="s">
        <v>163</v>
      </c>
      <c r="I144" s="49">
        <v>45664</v>
      </c>
      <c r="J144" s="49">
        <v>47125</v>
      </c>
      <c r="K144" s="50">
        <v>6677062.04</v>
      </c>
      <c r="L144" s="51">
        <v>0.13550000000000001</v>
      </c>
      <c r="M144" s="52">
        <v>0.85499999999999998</v>
      </c>
    </row>
    <row r="145" spans="1:13" ht="17.399999999999999" x14ac:dyDescent="0.3">
      <c r="A145" s="48" t="s">
        <v>406</v>
      </c>
      <c r="B145" s="48" t="s">
        <v>407</v>
      </c>
      <c r="C145" s="48" t="s">
        <v>65</v>
      </c>
      <c r="D145" s="48" t="s">
        <v>135</v>
      </c>
      <c r="E145" s="48" t="s">
        <v>48</v>
      </c>
      <c r="F145" s="48" t="s">
        <v>46</v>
      </c>
      <c r="G145" s="48" t="s">
        <v>28</v>
      </c>
      <c r="H145" s="48" t="s">
        <v>157</v>
      </c>
      <c r="I145" s="49">
        <v>45738</v>
      </c>
      <c r="J145" s="49">
        <v>47564</v>
      </c>
      <c r="K145" s="50">
        <v>2445911.41</v>
      </c>
      <c r="L145" s="51">
        <v>0.15390000000000001</v>
      </c>
      <c r="M145" s="52">
        <v>0.746</v>
      </c>
    </row>
    <row r="146" spans="1:13" ht="17.399999999999999" x14ac:dyDescent="0.3">
      <c r="A146" s="48" t="s">
        <v>408</v>
      </c>
      <c r="B146" s="48" t="s">
        <v>405</v>
      </c>
      <c r="C146" s="48" t="s">
        <v>56</v>
      </c>
      <c r="D146" s="48" t="s">
        <v>22</v>
      </c>
      <c r="E146" s="48" t="s">
        <v>26</v>
      </c>
      <c r="F146" s="48" t="s">
        <v>43</v>
      </c>
      <c r="G146" s="48" t="s">
        <v>40</v>
      </c>
      <c r="H146" s="48" t="s">
        <v>157</v>
      </c>
      <c r="I146" s="49">
        <v>45873</v>
      </c>
      <c r="J146" s="49">
        <v>47699</v>
      </c>
      <c r="K146" s="50">
        <v>4035267.7</v>
      </c>
      <c r="L146" s="51">
        <v>7.1499999999999994E-2</v>
      </c>
      <c r="M146" s="52">
        <v>1.35</v>
      </c>
    </row>
    <row r="147" spans="1:13" ht="17.399999999999999" x14ac:dyDescent="0.3">
      <c r="A147" s="48" t="s">
        <v>409</v>
      </c>
      <c r="B147" s="48" t="s">
        <v>410</v>
      </c>
      <c r="C147" s="48" t="s">
        <v>82</v>
      </c>
      <c r="D147" s="48" t="s">
        <v>144</v>
      </c>
      <c r="E147" s="48" t="s">
        <v>42</v>
      </c>
      <c r="F147" s="48" t="s">
        <v>31</v>
      </c>
      <c r="G147" s="48" t="s">
        <v>28</v>
      </c>
      <c r="H147" s="48" t="s">
        <v>141</v>
      </c>
      <c r="I147" s="49">
        <v>43547</v>
      </c>
      <c r="J147" s="49">
        <v>44643</v>
      </c>
      <c r="K147" s="50">
        <v>17897022.57</v>
      </c>
      <c r="L147" s="51">
        <v>0.1263</v>
      </c>
      <c r="M147" s="52">
        <v>1.1180000000000001</v>
      </c>
    </row>
    <row r="148" spans="1:13" ht="17.399999999999999" x14ac:dyDescent="0.3">
      <c r="A148" s="48" t="s">
        <v>411</v>
      </c>
      <c r="B148" s="48" t="s">
        <v>412</v>
      </c>
      <c r="C148" s="48" t="s">
        <v>51</v>
      </c>
      <c r="D148" s="48" t="s">
        <v>135</v>
      </c>
      <c r="E148" s="48" t="s">
        <v>22</v>
      </c>
      <c r="F148" s="48" t="s">
        <v>39</v>
      </c>
      <c r="G148" s="48" t="s">
        <v>32</v>
      </c>
      <c r="H148" s="48" t="s">
        <v>163</v>
      </c>
      <c r="I148" s="49">
        <v>44264</v>
      </c>
      <c r="J148" s="49">
        <v>45360</v>
      </c>
      <c r="K148" s="50">
        <v>1726720.9</v>
      </c>
      <c r="L148" s="51">
        <v>0.1532</v>
      </c>
      <c r="M148" s="52">
        <v>1.31</v>
      </c>
    </row>
    <row r="149" spans="1:13" ht="17.399999999999999" x14ac:dyDescent="0.3">
      <c r="A149" s="48" t="s">
        <v>413</v>
      </c>
      <c r="B149" s="48" t="s">
        <v>309</v>
      </c>
      <c r="C149" s="48" t="s">
        <v>55</v>
      </c>
      <c r="D149" s="48" t="s">
        <v>190</v>
      </c>
      <c r="E149" s="48" t="s">
        <v>48</v>
      </c>
      <c r="F149" s="48" t="s">
        <v>39</v>
      </c>
      <c r="G149" s="48" t="s">
        <v>28</v>
      </c>
      <c r="H149" s="48" t="s">
        <v>160</v>
      </c>
      <c r="I149" s="49">
        <v>43996</v>
      </c>
      <c r="J149" s="49">
        <v>45822</v>
      </c>
      <c r="K149" s="50">
        <v>119789419</v>
      </c>
      <c r="L149" s="51">
        <v>0.13550000000000001</v>
      </c>
      <c r="M149" s="52">
        <v>1.2509999999999999</v>
      </c>
    </row>
    <row r="150" spans="1:13" ht="17.399999999999999" x14ac:dyDescent="0.3">
      <c r="A150" s="48" t="s">
        <v>414</v>
      </c>
      <c r="B150" s="48" t="s">
        <v>415</v>
      </c>
      <c r="C150" s="48" t="s">
        <v>52</v>
      </c>
      <c r="D150" s="48" t="s">
        <v>135</v>
      </c>
      <c r="E150" s="48" t="s">
        <v>22</v>
      </c>
      <c r="F150" s="48" t="s">
        <v>39</v>
      </c>
      <c r="G150" s="48" t="s">
        <v>28</v>
      </c>
      <c r="H150" s="48" t="s">
        <v>141</v>
      </c>
      <c r="I150" s="49">
        <v>43703</v>
      </c>
      <c r="J150" s="49">
        <v>44799</v>
      </c>
      <c r="K150" s="50">
        <v>2651765.2400000002</v>
      </c>
      <c r="L150" s="51">
        <v>0.121</v>
      </c>
      <c r="M150" s="52">
        <v>0.98</v>
      </c>
    </row>
    <row r="151" spans="1:13" ht="17.399999999999999" x14ac:dyDescent="0.3">
      <c r="A151" s="48" t="s">
        <v>416</v>
      </c>
      <c r="B151" s="48" t="s">
        <v>363</v>
      </c>
      <c r="C151" s="48" t="s">
        <v>68</v>
      </c>
      <c r="D151" s="48" t="s">
        <v>135</v>
      </c>
      <c r="E151" s="48" t="s">
        <v>34</v>
      </c>
      <c r="F151" s="48" t="s">
        <v>39</v>
      </c>
      <c r="G151" s="48" t="s">
        <v>32</v>
      </c>
      <c r="H151" s="48" t="s">
        <v>157</v>
      </c>
      <c r="I151" s="49">
        <v>45733</v>
      </c>
      <c r="J151" s="49">
        <v>47194</v>
      </c>
      <c r="K151" s="50">
        <v>3615767.8</v>
      </c>
      <c r="L151" s="51">
        <v>0.1038</v>
      </c>
      <c r="M151" s="52">
        <v>0.35</v>
      </c>
    </row>
    <row r="152" spans="1:13" ht="17.399999999999999" x14ac:dyDescent="0.3">
      <c r="A152" s="48" t="s">
        <v>417</v>
      </c>
      <c r="B152" s="48" t="s">
        <v>418</v>
      </c>
      <c r="C152" s="48" t="s">
        <v>88</v>
      </c>
      <c r="D152" s="48" t="s">
        <v>190</v>
      </c>
      <c r="E152" s="48" t="s">
        <v>48</v>
      </c>
      <c r="F152" s="48" t="s">
        <v>39</v>
      </c>
      <c r="G152" s="48" t="s">
        <v>28</v>
      </c>
      <c r="H152" s="48" t="s">
        <v>157</v>
      </c>
      <c r="I152" s="49">
        <v>45253</v>
      </c>
      <c r="J152" s="49">
        <v>46349</v>
      </c>
      <c r="K152" s="50">
        <v>31139788.210000001</v>
      </c>
      <c r="L152" s="51">
        <v>9.8500000000000004E-2</v>
      </c>
      <c r="M152" s="52">
        <v>1.1870000000000001</v>
      </c>
    </row>
    <row r="153" spans="1:13" ht="17.399999999999999" x14ac:dyDescent="0.3">
      <c r="A153" s="48" t="s">
        <v>419</v>
      </c>
      <c r="B153" s="48" t="s">
        <v>420</v>
      </c>
      <c r="C153" s="48" t="s">
        <v>33</v>
      </c>
      <c r="D153" s="48" t="s">
        <v>144</v>
      </c>
      <c r="E153" s="48" t="s">
        <v>42</v>
      </c>
      <c r="F153" s="48" t="s">
        <v>43</v>
      </c>
      <c r="G153" s="48" t="s">
        <v>28</v>
      </c>
      <c r="H153" s="48" t="s">
        <v>141</v>
      </c>
      <c r="I153" s="49">
        <v>45872</v>
      </c>
      <c r="J153" s="49">
        <v>46237</v>
      </c>
      <c r="K153" s="50">
        <v>18294103.329999998</v>
      </c>
      <c r="L153" s="51">
        <v>0.12859999999999999</v>
      </c>
      <c r="M153" s="52">
        <v>0.871</v>
      </c>
    </row>
    <row r="154" spans="1:13" ht="17.399999999999999" x14ac:dyDescent="0.3">
      <c r="A154" s="48" t="s">
        <v>421</v>
      </c>
      <c r="B154" s="48" t="s">
        <v>422</v>
      </c>
      <c r="C154" s="48" t="s">
        <v>78</v>
      </c>
      <c r="D154" s="48" t="s">
        <v>135</v>
      </c>
      <c r="E154" s="48" t="s">
        <v>42</v>
      </c>
      <c r="F154" s="48" t="s">
        <v>23</v>
      </c>
      <c r="G154" s="48" t="s">
        <v>28</v>
      </c>
      <c r="H154" s="48" t="s">
        <v>163</v>
      </c>
      <c r="I154" s="49">
        <v>45227</v>
      </c>
      <c r="J154" s="49">
        <v>45593</v>
      </c>
      <c r="K154" s="50">
        <v>2695150.36</v>
      </c>
      <c r="L154" s="51">
        <v>0.1212</v>
      </c>
      <c r="M154" s="52">
        <v>0.73899999999999999</v>
      </c>
    </row>
    <row r="155" spans="1:13" ht="17.399999999999999" x14ac:dyDescent="0.3">
      <c r="A155" s="48" t="s">
        <v>423</v>
      </c>
      <c r="B155" s="48" t="s">
        <v>424</v>
      </c>
      <c r="C155" s="48" t="s">
        <v>62</v>
      </c>
      <c r="D155" s="48" t="s">
        <v>190</v>
      </c>
      <c r="E155" s="48" t="s">
        <v>45</v>
      </c>
      <c r="F155" s="48" t="s">
        <v>23</v>
      </c>
      <c r="G155" s="48" t="s">
        <v>28</v>
      </c>
      <c r="H155" s="48" t="s">
        <v>148</v>
      </c>
      <c r="I155" s="49">
        <v>45519</v>
      </c>
      <c r="J155" s="49">
        <v>46614</v>
      </c>
      <c r="K155" s="50">
        <v>68356155.670000002</v>
      </c>
      <c r="L155" s="51">
        <v>0.11219999999999999</v>
      </c>
      <c r="M155" s="52">
        <v>0.83899999999999997</v>
      </c>
    </row>
    <row r="156" spans="1:13" ht="17.399999999999999" x14ac:dyDescent="0.3">
      <c r="A156" s="48" t="s">
        <v>425</v>
      </c>
      <c r="B156" s="48" t="s">
        <v>426</v>
      </c>
      <c r="C156" s="48" t="s">
        <v>81</v>
      </c>
      <c r="D156" s="48" t="s">
        <v>135</v>
      </c>
      <c r="E156" s="48" t="s">
        <v>30</v>
      </c>
      <c r="F156" s="48" t="s">
        <v>31</v>
      </c>
      <c r="G156" s="48" t="s">
        <v>28</v>
      </c>
      <c r="H156" s="48" t="s">
        <v>163</v>
      </c>
      <c r="I156" s="49">
        <v>44927</v>
      </c>
      <c r="J156" s="49">
        <v>45292</v>
      </c>
      <c r="K156" s="50">
        <v>3555042.93</v>
      </c>
      <c r="L156" s="51">
        <v>0.1037</v>
      </c>
      <c r="M156" s="52">
        <v>1.1459999999999999</v>
      </c>
    </row>
    <row r="157" spans="1:13" ht="17.399999999999999" x14ac:dyDescent="0.3">
      <c r="A157" s="48" t="s">
        <v>427</v>
      </c>
      <c r="B157" s="48" t="s">
        <v>428</v>
      </c>
      <c r="C157" s="48" t="s">
        <v>70</v>
      </c>
      <c r="D157" s="48" t="s">
        <v>135</v>
      </c>
      <c r="E157" s="48" t="s">
        <v>26</v>
      </c>
      <c r="F157" s="48" t="s">
        <v>43</v>
      </c>
      <c r="G157" s="48" t="s">
        <v>40</v>
      </c>
      <c r="H157" s="48" t="s">
        <v>141</v>
      </c>
      <c r="I157" s="49">
        <v>43839</v>
      </c>
      <c r="J157" s="49">
        <v>44570</v>
      </c>
      <c r="K157" s="50">
        <v>2569241.16</v>
      </c>
      <c r="L157" s="51">
        <v>0.12509999999999999</v>
      </c>
      <c r="M157" s="52">
        <v>0.88300000000000001</v>
      </c>
    </row>
    <row r="158" spans="1:13" ht="17.399999999999999" x14ac:dyDescent="0.3">
      <c r="A158" s="48" t="s">
        <v>429</v>
      </c>
      <c r="B158" s="48" t="s">
        <v>430</v>
      </c>
      <c r="C158" s="48" t="s">
        <v>50</v>
      </c>
      <c r="D158" s="48" t="s">
        <v>135</v>
      </c>
      <c r="E158" s="48" t="s">
        <v>34</v>
      </c>
      <c r="F158" s="48" t="s">
        <v>35</v>
      </c>
      <c r="G158" s="48" t="s">
        <v>28</v>
      </c>
      <c r="H158" s="48" t="s">
        <v>136</v>
      </c>
      <c r="I158" s="49">
        <v>44908</v>
      </c>
      <c r="J158" s="49">
        <v>45639</v>
      </c>
      <c r="K158" s="50">
        <v>4164866.4</v>
      </c>
      <c r="L158" s="51">
        <v>0.15559999999999999</v>
      </c>
      <c r="M158" s="52">
        <v>0.67400000000000004</v>
      </c>
    </row>
    <row r="159" spans="1:13" ht="17.399999999999999" x14ac:dyDescent="0.3">
      <c r="A159" s="48" t="s">
        <v>431</v>
      </c>
      <c r="B159" s="48" t="s">
        <v>432</v>
      </c>
      <c r="C159" s="48" t="s">
        <v>33</v>
      </c>
      <c r="D159" s="48" t="s">
        <v>135</v>
      </c>
      <c r="E159" s="48" t="s">
        <v>42</v>
      </c>
      <c r="F159" s="48" t="s">
        <v>43</v>
      </c>
      <c r="G159" s="48" t="s">
        <v>28</v>
      </c>
      <c r="H159" s="48" t="s">
        <v>160</v>
      </c>
      <c r="I159" s="49">
        <v>44544</v>
      </c>
      <c r="J159" s="49">
        <v>46005</v>
      </c>
      <c r="K159" s="50">
        <v>2909237.84</v>
      </c>
      <c r="L159" s="51">
        <v>0.159</v>
      </c>
      <c r="M159" s="52">
        <v>0.998</v>
      </c>
    </row>
    <row r="160" spans="1:13" ht="17.399999999999999" x14ac:dyDescent="0.3">
      <c r="A160" s="48" t="s">
        <v>433</v>
      </c>
      <c r="B160" s="48" t="s">
        <v>252</v>
      </c>
      <c r="C160" s="48" t="s">
        <v>33</v>
      </c>
      <c r="D160" s="48" t="s">
        <v>190</v>
      </c>
      <c r="E160" s="48" t="s">
        <v>42</v>
      </c>
      <c r="F160" s="48" t="s">
        <v>31</v>
      </c>
      <c r="G160" s="48" t="s">
        <v>40</v>
      </c>
      <c r="H160" s="48" t="s">
        <v>163</v>
      </c>
      <c r="I160" s="49">
        <v>44034</v>
      </c>
      <c r="J160" s="49">
        <v>45129</v>
      </c>
      <c r="K160" s="50">
        <v>50087516.770000003</v>
      </c>
      <c r="L160" s="51">
        <v>0.1118</v>
      </c>
      <c r="M160" s="52">
        <v>1.0629999999999999</v>
      </c>
    </row>
    <row r="161" spans="1:13" ht="17.399999999999999" x14ac:dyDescent="0.3">
      <c r="A161" s="48" t="s">
        <v>434</v>
      </c>
      <c r="B161" s="48" t="s">
        <v>435</v>
      </c>
      <c r="C161" s="48" t="s">
        <v>68</v>
      </c>
      <c r="D161" s="48" t="s">
        <v>135</v>
      </c>
      <c r="E161" s="48" t="s">
        <v>45</v>
      </c>
      <c r="F161" s="48" t="s">
        <v>49</v>
      </c>
      <c r="G161" s="48" t="s">
        <v>36</v>
      </c>
      <c r="H161" s="48" t="s">
        <v>160</v>
      </c>
      <c r="I161" s="49">
        <v>43493</v>
      </c>
      <c r="J161" s="49">
        <v>44589</v>
      </c>
      <c r="K161" s="50">
        <v>1475705.6</v>
      </c>
      <c r="L161" s="51">
        <v>0.13750000000000001</v>
      </c>
      <c r="M161" s="52">
        <v>0.94899999999999995</v>
      </c>
    </row>
    <row r="162" spans="1:13" ht="17.399999999999999" x14ac:dyDescent="0.3">
      <c r="A162" s="48" t="s">
        <v>436</v>
      </c>
      <c r="B162" s="48" t="s">
        <v>437</v>
      </c>
      <c r="C162" s="48" t="s">
        <v>29</v>
      </c>
      <c r="D162" s="48" t="s">
        <v>190</v>
      </c>
      <c r="E162" s="48" t="s">
        <v>26</v>
      </c>
      <c r="F162" s="48" t="s">
        <v>39</v>
      </c>
      <c r="G162" s="48" t="s">
        <v>28</v>
      </c>
      <c r="H162" s="48" t="s">
        <v>148</v>
      </c>
      <c r="I162" s="49">
        <v>44653</v>
      </c>
      <c r="J162" s="49">
        <v>45384</v>
      </c>
      <c r="K162" s="50">
        <v>43595291.810000002</v>
      </c>
      <c r="L162" s="51">
        <v>0.11890000000000001</v>
      </c>
      <c r="M162" s="52">
        <v>1.0649999999999999</v>
      </c>
    </row>
    <row r="163" spans="1:13" ht="17.399999999999999" x14ac:dyDescent="0.3">
      <c r="A163" s="48" t="s">
        <v>438</v>
      </c>
      <c r="B163" s="48" t="s">
        <v>439</v>
      </c>
      <c r="C163" s="48" t="s">
        <v>41</v>
      </c>
      <c r="D163" s="48" t="s">
        <v>22</v>
      </c>
      <c r="E163" s="48" t="s">
        <v>48</v>
      </c>
      <c r="F163" s="48" t="s">
        <v>31</v>
      </c>
      <c r="G163" s="48" t="s">
        <v>28</v>
      </c>
      <c r="H163" s="48" t="s">
        <v>136</v>
      </c>
      <c r="I163" s="49">
        <v>43965</v>
      </c>
      <c r="J163" s="49">
        <v>45060</v>
      </c>
      <c r="K163" s="50">
        <v>2958886.5</v>
      </c>
      <c r="L163" s="51">
        <v>0.1215</v>
      </c>
      <c r="M163" s="52">
        <v>1.0529999999999999</v>
      </c>
    </row>
    <row r="164" spans="1:13" ht="17.399999999999999" x14ac:dyDescent="0.3">
      <c r="A164" s="48" t="s">
        <v>440</v>
      </c>
      <c r="B164" s="48" t="s">
        <v>441</v>
      </c>
      <c r="C164" s="48" t="s">
        <v>81</v>
      </c>
      <c r="D164" s="48" t="s">
        <v>190</v>
      </c>
      <c r="E164" s="48" t="s">
        <v>34</v>
      </c>
      <c r="F164" s="48" t="s">
        <v>46</v>
      </c>
      <c r="G164" s="48" t="s">
        <v>28</v>
      </c>
      <c r="H164" s="48" t="s">
        <v>141</v>
      </c>
      <c r="I164" s="49">
        <v>44426</v>
      </c>
      <c r="J164" s="49">
        <v>45156</v>
      </c>
      <c r="K164" s="50">
        <v>62564144.299999997</v>
      </c>
      <c r="L164" s="51">
        <v>0.12909999999999999</v>
      </c>
      <c r="M164" s="52">
        <v>1.044</v>
      </c>
    </row>
    <row r="165" spans="1:13" ht="17.399999999999999" x14ac:dyDescent="0.3">
      <c r="A165" s="48" t="s">
        <v>442</v>
      </c>
      <c r="B165" s="48" t="s">
        <v>443</v>
      </c>
      <c r="C165" s="48" t="s">
        <v>79</v>
      </c>
      <c r="D165" s="48" t="s">
        <v>135</v>
      </c>
      <c r="E165" s="48" t="s">
        <v>45</v>
      </c>
      <c r="F165" s="48" t="s">
        <v>23</v>
      </c>
      <c r="G165" s="48" t="s">
        <v>40</v>
      </c>
      <c r="H165" s="48" t="s">
        <v>157</v>
      </c>
      <c r="I165" s="49">
        <v>45758</v>
      </c>
      <c r="J165" s="49">
        <v>46854</v>
      </c>
      <c r="K165" s="50">
        <v>2558755.29</v>
      </c>
      <c r="L165" s="51">
        <v>0.1099</v>
      </c>
      <c r="M165" s="52">
        <v>0.88800000000000001</v>
      </c>
    </row>
    <row r="166" spans="1:13" ht="17.399999999999999" x14ac:dyDescent="0.3">
      <c r="A166" s="48" t="s">
        <v>444</v>
      </c>
      <c r="B166" s="48" t="s">
        <v>445</v>
      </c>
      <c r="C166" s="48" t="s">
        <v>52</v>
      </c>
      <c r="D166" s="48" t="s">
        <v>190</v>
      </c>
      <c r="E166" s="48" t="s">
        <v>26</v>
      </c>
      <c r="F166" s="48" t="s">
        <v>43</v>
      </c>
      <c r="G166" s="48" t="s">
        <v>28</v>
      </c>
      <c r="H166" s="48" t="s">
        <v>148</v>
      </c>
      <c r="I166" s="49">
        <v>45134</v>
      </c>
      <c r="J166" s="49">
        <v>46230</v>
      </c>
      <c r="K166" s="50">
        <v>90895430.620000005</v>
      </c>
      <c r="L166" s="51">
        <v>8.6599999999999996E-2</v>
      </c>
      <c r="M166" s="52">
        <v>0.93700000000000006</v>
      </c>
    </row>
    <row r="167" spans="1:13" ht="17.399999999999999" x14ac:dyDescent="0.3">
      <c r="A167" s="48" t="s">
        <v>446</v>
      </c>
      <c r="B167" s="48" t="s">
        <v>447</v>
      </c>
      <c r="C167" s="48" t="s">
        <v>84</v>
      </c>
      <c r="D167" s="48" t="s">
        <v>135</v>
      </c>
      <c r="E167" s="48" t="s">
        <v>42</v>
      </c>
      <c r="F167" s="48" t="s">
        <v>31</v>
      </c>
      <c r="G167" s="48" t="s">
        <v>36</v>
      </c>
      <c r="H167" s="48" t="s">
        <v>136</v>
      </c>
      <c r="I167" s="49">
        <v>45073</v>
      </c>
      <c r="J167" s="49">
        <v>46534</v>
      </c>
      <c r="K167" s="50">
        <v>656248.36</v>
      </c>
      <c r="L167" s="51">
        <v>0.14990000000000001</v>
      </c>
      <c r="M167" s="52">
        <v>1.35</v>
      </c>
    </row>
    <row r="168" spans="1:13" ht="17.399999999999999" x14ac:dyDescent="0.3">
      <c r="A168" s="48" t="s">
        <v>448</v>
      </c>
      <c r="B168" s="48" t="s">
        <v>428</v>
      </c>
      <c r="C168" s="48" t="s">
        <v>92</v>
      </c>
      <c r="D168" s="48" t="s">
        <v>144</v>
      </c>
      <c r="E168" s="48" t="s">
        <v>30</v>
      </c>
      <c r="F168" s="48" t="s">
        <v>46</v>
      </c>
      <c r="G168" s="48" t="s">
        <v>40</v>
      </c>
      <c r="H168" s="48" t="s">
        <v>148</v>
      </c>
      <c r="I168" s="49">
        <v>44823</v>
      </c>
      <c r="J168" s="49">
        <v>45554</v>
      </c>
      <c r="K168" s="50">
        <v>8552375.0099999998</v>
      </c>
      <c r="L168" s="51">
        <v>0.15959999999999999</v>
      </c>
      <c r="M168" s="52">
        <v>1.103</v>
      </c>
    </row>
    <row r="169" spans="1:13" ht="17.399999999999999" x14ac:dyDescent="0.3">
      <c r="A169" s="48" t="s">
        <v>449</v>
      </c>
      <c r="B169" s="48" t="s">
        <v>314</v>
      </c>
      <c r="C169" s="48" t="s">
        <v>66</v>
      </c>
      <c r="D169" s="48" t="s">
        <v>144</v>
      </c>
      <c r="E169" s="48" t="s">
        <v>48</v>
      </c>
      <c r="F169" s="48" t="s">
        <v>49</v>
      </c>
      <c r="G169" s="48" t="s">
        <v>28</v>
      </c>
      <c r="H169" s="48" t="s">
        <v>163</v>
      </c>
      <c r="I169" s="49">
        <v>44360</v>
      </c>
      <c r="J169" s="49">
        <v>45456</v>
      </c>
      <c r="K169" s="50">
        <v>12312989.449999999</v>
      </c>
      <c r="L169" s="51">
        <v>0.1389</v>
      </c>
      <c r="M169" s="52">
        <v>1.196</v>
      </c>
    </row>
    <row r="170" spans="1:13" ht="17.399999999999999" x14ac:dyDescent="0.3">
      <c r="A170" s="48" t="s">
        <v>450</v>
      </c>
      <c r="B170" s="48" t="s">
        <v>451</v>
      </c>
      <c r="C170" s="48" t="s">
        <v>73</v>
      </c>
      <c r="D170" s="48" t="s">
        <v>190</v>
      </c>
      <c r="E170" s="48" t="s">
        <v>45</v>
      </c>
      <c r="F170" s="48" t="s">
        <v>49</v>
      </c>
      <c r="G170" s="48" t="s">
        <v>28</v>
      </c>
      <c r="H170" s="48" t="s">
        <v>136</v>
      </c>
      <c r="I170" s="49">
        <v>44269</v>
      </c>
      <c r="J170" s="49">
        <v>45365</v>
      </c>
      <c r="K170" s="50">
        <v>73974062.25</v>
      </c>
      <c r="L170" s="51">
        <v>8.5300000000000001E-2</v>
      </c>
      <c r="M170" s="52">
        <v>1.0209999999999999</v>
      </c>
    </row>
    <row r="171" spans="1:13" ht="17.399999999999999" x14ac:dyDescent="0.3">
      <c r="A171" s="48" t="s">
        <v>452</v>
      </c>
      <c r="B171" s="48" t="s">
        <v>271</v>
      </c>
      <c r="C171" s="48" t="s">
        <v>62</v>
      </c>
      <c r="D171" s="48" t="s">
        <v>135</v>
      </c>
      <c r="E171" s="48" t="s">
        <v>34</v>
      </c>
      <c r="F171" s="48" t="s">
        <v>46</v>
      </c>
      <c r="G171" s="48" t="s">
        <v>40</v>
      </c>
      <c r="H171" s="48" t="s">
        <v>148</v>
      </c>
      <c r="I171" s="49">
        <v>43474</v>
      </c>
      <c r="J171" s="49">
        <v>44570</v>
      </c>
      <c r="K171" s="50">
        <v>2587219.25</v>
      </c>
      <c r="L171" s="51">
        <v>0.15440000000000001</v>
      </c>
      <c r="M171" s="52">
        <v>0.75600000000000001</v>
      </c>
    </row>
    <row r="172" spans="1:13" ht="17.399999999999999" x14ac:dyDescent="0.3">
      <c r="A172" s="48" t="s">
        <v>453</v>
      </c>
      <c r="B172" s="48" t="s">
        <v>454</v>
      </c>
      <c r="C172" s="48" t="s">
        <v>69</v>
      </c>
      <c r="D172" s="48" t="s">
        <v>144</v>
      </c>
      <c r="E172" s="48" t="s">
        <v>45</v>
      </c>
      <c r="F172" s="48" t="s">
        <v>46</v>
      </c>
      <c r="G172" s="48" t="s">
        <v>32</v>
      </c>
      <c r="H172" s="48" t="s">
        <v>148</v>
      </c>
      <c r="I172" s="49">
        <v>45242</v>
      </c>
      <c r="J172" s="49">
        <v>46338</v>
      </c>
      <c r="K172" s="50">
        <v>1197211.74</v>
      </c>
      <c r="L172" s="51">
        <v>0.1041</v>
      </c>
      <c r="M172" s="52">
        <v>0.879</v>
      </c>
    </row>
    <row r="173" spans="1:13" ht="17.399999999999999" x14ac:dyDescent="0.3">
      <c r="A173" s="48" t="s">
        <v>455</v>
      </c>
      <c r="B173" s="48" t="s">
        <v>456</v>
      </c>
      <c r="C173" s="48" t="s">
        <v>78</v>
      </c>
      <c r="D173" s="48" t="s">
        <v>144</v>
      </c>
      <c r="E173" s="48" t="s">
        <v>30</v>
      </c>
      <c r="F173" s="48" t="s">
        <v>35</v>
      </c>
      <c r="G173" s="48" t="s">
        <v>40</v>
      </c>
      <c r="H173" s="48" t="s">
        <v>145</v>
      </c>
      <c r="I173" s="49">
        <v>44798</v>
      </c>
      <c r="J173" s="49">
        <v>45894</v>
      </c>
      <c r="K173" s="50">
        <v>19926361.870000001</v>
      </c>
      <c r="L173" s="51">
        <v>0.1206</v>
      </c>
      <c r="M173" s="52">
        <v>1.0740000000000001</v>
      </c>
    </row>
    <row r="174" spans="1:13" ht="17.399999999999999" x14ac:dyDescent="0.3">
      <c r="A174" s="48" t="s">
        <v>457</v>
      </c>
      <c r="B174" s="48" t="s">
        <v>458</v>
      </c>
      <c r="C174" s="48" t="s">
        <v>65</v>
      </c>
      <c r="D174" s="48" t="s">
        <v>135</v>
      </c>
      <c r="E174" s="48" t="s">
        <v>42</v>
      </c>
      <c r="F174" s="48" t="s">
        <v>43</v>
      </c>
      <c r="G174" s="48" t="s">
        <v>40</v>
      </c>
      <c r="H174" s="48" t="s">
        <v>160</v>
      </c>
      <c r="I174" s="49">
        <v>44445</v>
      </c>
      <c r="J174" s="49">
        <v>45175</v>
      </c>
      <c r="K174" s="50">
        <v>4493653.16</v>
      </c>
      <c r="L174" s="51">
        <v>0.13830000000000001</v>
      </c>
      <c r="M174" s="52">
        <v>1.137</v>
      </c>
    </row>
    <row r="175" spans="1:13" ht="17.399999999999999" x14ac:dyDescent="0.3">
      <c r="A175" s="48" t="s">
        <v>459</v>
      </c>
      <c r="B175" s="48" t="s">
        <v>460</v>
      </c>
      <c r="C175" s="48" t="s">
        <v>75</v>
      </c>
      <c r="D175" s="48" t="s">
        <v>144</v>
      </c>
      <c r="E175" s="48" t="s">
        <v>38</v>
      </c>
      <c r="F175" s="48" t="s">
        <v>35</v>
      </c>
      <c r="G175" s="48" t="s">
        <v>32</v>
      </c>
      <c r="H175" s="48" t="s">
        <v>157</v>
      </c>
      <c r="I175" s="49">
        <v>44622</v>
      </c>
      <c r="J175" s="49">
        <v>45718</v>
      </c>
      <c r="K175" s="50">
        <v>12459425.24</v>
      </c>
      <c r="L175" s="51">
        <v>0.1212</v>
      </c>
      <c r="M175" s="52">
        <v>0.35</v>
      </c>
    </row>
    <row r="176" spans="1:13" ht="17.399999999999999" x14ac:dyDescent="0.3">
      <c r="A176" s="48" t="s">
        <v>461</v>
      </c>
      <c r="B176" s="48" t="s">
        <v>462</v>
      </c>
      <c r="C176" s="48" t="s">
        <v>68</v>
      </c>
      <c r="D176" s="48" t="s">
        <v>135</v>
      </c>
      <c r="E176" s="48" t="s">
        <v>22</v>
      </c>
      <c r="F176" s="48" t="s">
        <v>23</v>
      </c>
      <c r="G176" s="48" t="s">
        <v>28</v>
      </c>
      <c r="H176" s="48" t="s">
        <v>141</v>
      </c>
      <c r="I176" s="49">
        <v>44936</v>
      </c>
      <c r="J176" s="49">
        <v>46032</v>
      </c>
      <c r="K176" s="50">
        <v>672786.53</v>
      </c>
      <c r="L176" s="51">
        <v>9.11E-2</v>
      </c>
      <c r="M176" s="52">
        <v>0.98399999999999999</v>
      </c>
    </row>
    <row r="177" spans="1:13" ht="17.399999999999999" x14ac:dyDescent="0.3">
      <c r="A177" s="48" t="s">
        <v>463</v>
      </c>
      <c r="B177" s="48" t="s">
        <v>464</v>
      </c>
      <c r="C177" s="48" t="s">
        <v>83</v>
      </c>
      <c r="D177" s="48" t="s">
        <v>135</v>
      </c>
      <c r="E177" s="48" t="s">
        <v>30</v>
      </c>
      <c r="F177" s="48" t="s">
        <v>35</v>
      </c>
      <c r="G177" s="48" t="s">
        <v>28</v>
      </c>
      <c r="H177" s="48" t="s">
        <v>148</v>
      </c>
      <c r="I177" s="49">
        <v>43907</v>
      </c>
      <c r="J177" s="49">
        <v>45368</v>
      </c>
      <c r="K177" s="50">
        <v>711901.45</v>
      </c>
      <c r="L177" s="51">
        <v>9.7000000000000003E-2</v>
      </c>
      <c r="M177" s="52">
        <v>0.875</v>
      </c>
    </row>
    <row r="178" spans="1:13" ht="17.399999999999999" x14ac:dyDescent="0.3">
      <c r="A178" s="48" t="s">
        <v>465</v>
      </c>
      <c r="B178" s="48" t="s">
        <v>138</v>
      </c>
      <c r="C178" s="48" t="s">
        <v>71</v>
      </c>
      <c r="D178" s="48" t="s">
        <v>144</v>
      </c>
      <c r="E178" s="48" t="s">
        <v>45</v>
      </c>
      <c r="F178" s="48" t="s">
        <v>23</v>
      </c>
      <c r="G178" s="48" t="s">
        <v>36</v>
      </c>
      <c r="H178" s="48" t="s">
        <v>141</v>
      </c>
      <c r="I178" s="49">
        <v>45941</v>
      </c>
      <c r="J178" s="49">
        <v>46671</v>
      </c>
      <c r="K178" s="50">
        <v>5526995.5599999996</v>
      </c>
      <c r="L178" s="51">
        <v>0.11650000000000001</v>
      </c>
      <c r="M178" s="52">
        <v>1.153</v>
      </c>
    </row>
    <row r="179" spans="1:13" ht="17.399999999999999" x14ac:dyDescent="0.3">
      <c r="A179" s="48" t="s">
        <v>466</v>
      </c>
      <c r="B179" s="48" t="s">
        <v>467</v>
      </c>
      <c r="C179" s="48" t="s">
        <v>64</v>
      </c>
      <c r="D179" s="48" t="s">
        <v>144</v>
      </c>
      <c r="E179" s="48" t="s">
        <v>34</v>
      </c>
      <c r="F179" s="48" t="s">
        <v>49</v>
      </c>
      <c r="G179" s="48" t="s">
        <v>36</v>
      </c>
      <c r="H179" s="48" t="s">
        <v>148</v>
      </c>
      <c r="I179" s="49">
        <v>43568</v>
      </c>
      <c r="J179" s="49">
        <v>44664</v>
      </c>
      <c r="K179" s="50">
        <v>19232643.52</v>
      </c>
      <c r="L179" s="51">
        <v>0.12640000000000001</v>
      </c>
      <c r="M179" s="52">
        <v>0.91400000000000003</v>
      </c>
    </row>
    <row r="180" spans="1:13" ht="17.399999999999999" x14ac:dyDescent="0.3">
      <c r="A180" s="48" t="s">
        <v>468</v>
      </c>
      <c r="B180" s="48" t="s">
        <v>469</v>
      </c>
      <c r="C180" s="48" t="s">
        <v>52</v>
      </c>
      <c r="D180" s="48" t="s">
        <v>135</v>
      </c>
      <c r="E180" s="48" t="s">
        <v>30</v>
      </c>
      <c r="F180" s="48" t="s">
        <v>43</v>
      </c>
      <c r="G180" s="48" t="s">
        <v>24</v>
      </c>
      <c r="H180" s="48" t="s">
        <v>160</v>
      </c>
      <c r="I180" s="49">
        <v>45879</v>
      </c>
      <c r="J180" s="49">
        <v>46975</v>
      </c>
      <c r="K180" s="50">
        <v>1409445.02</v>
      </c>
      <c r="L180" s="51">
        <v>0.15210000000000001</v>
      </c>
      <c r="M180" s="52">
        <v>0.93200000000000005</v>
      </c>
    </row>
    <row r="181" spans="1:13" ht="17.399999999999999" x14ac:dyDescent="0.3">
      <c r="A181" s="48" t="s">
        <v>470</v>
      </c>
      <c r="B181" s="48" t="s">
        <v>471</v>
      </c>
      <c r="C181" s="48" t="s">
        <v>56</v>
      </c>
      <c r="D181" s="48" t="s">
        <v>144</v>
      </c>
      <c r="E181" s="48" t="s">
        <v>45</v>
      </c>
      <c r="F181" s="48" t="s">
        <v>39</v>
      </c>
      <c r="G181" s="48" t="s">
        <v>28</v>
      </c>
      <c r="H181" s="48" t="s">
        <v>141</v>
      </c>
      <c r="I181" s="49">
        <v>44587</v>
      </c>
      <c r="J181" s="49">
        <v>46413</v>
      </c>
      <c r="K181" s="50">
        <v>2661847.2599999998</v>
      </c>
      <c r="L181" s="51">
        <v>0.11020000000000001</v>
      </c>
      <c r="M181" s="52">
        <v>0.83899999999999997</v>
      </c>
    </row>
    <row r="182" spans="1:13" ht="17.399999999999999" x14ac:dyDescent="0.3">
      <c r="A182" s="48" t="s">
        <v>472</v>
      </c>
      <c r="B182" s="48" t="s">
        <v>473</v>
      </c>
      <c r="C182" s="48" t="s">
        <v>60</v>
      </c>
      <c r="D182" s="48" t="s">
        <v>22</v>
      </c>
      <c r="E182" s="48" t="s">
        <v>45</v>
      </c>
      <c r="F182" s="48" t="s">
        <v>43</v>
      </c>
      <c r="G182" s="48" t="s">
        <v>28</v>
      </c>
      <c r="H182" s="48" t="s">
        <v>136</v>
      </c>
      <c r="I182" s="49">
        <v>45849</v>
      </c>
      <c r="J182" s="49">
        <v>46945</v>
      </c>
      <c r="K182" s="50">
        <v>934835.19999999995</v>
      </c>
      <c r="L182" s="51">
        <v>7.8600000000000003E-2</v>
      </c>
      <c r="M182" s="52">
        <v>0.94399999999999995</v>
      </c>
    </row>
    <row r="183" spans="1:13" ht="17.399999999999999" x14ac:dyDescent="0.3">
      <c r="A183" s="48" t="s">
        <v>474</v>
      </c>
      <c r="B183" s="48" t="s">
        <v>475</v>
      </c>
      <c r="C183" s="48" t="s">
        <v>64</v>
      </c>
      <c r="D183" s="48" t="s">
        <v>144</v>
      </c>
      <c r="E183" s="48" t="s">
        <v>34</v>
      </c>
      <c r="F183" s="48" t="s">
        <v>46</v>
      </c>
      <c r="G183" s="48" t="s">
        <v>24</v>
      </c>
      <c r="H183" s="48" t="s">
        <v>141</v>
      </c>
      <c r="I183" s="49">
        <v>43642</v>
      </c>
      <c r="J183" s="49">
        <v>44373</v>
      </c>
      <c r="K183" s="50">
        <v>14411551.439999999</v>
      </c>
      <c r="L183" s="51">
        <v>0.1056</v>
      </c>
      <c r="M183" s="52">
        <v>0.66800000000000004</v>
      </c>
    </row>
    <row r="184" spans="1:13" ht="17.399999999999999" x14ac:dyDescent="0.3">
      <c r="A184" s="48" t="s">
        <v>476</v>
      </c>
      <c r="B184" s="48" t="s">
        <v>297</v>
      </c>
      <c r="C184" s="48" t="s">
        <v>77</v>
      </c>
      <c r="D184" s="48" t="s">
        <v>190</v>
      </c>
      <c r="E184" s="48" t="s">
        <v>48</v>
      </c>
      <c r="F184" s="48" t="s">
        <v>49</v>
      </c>
      <c r="G184" s="48" t="s">
        <v>40</v>
      </c>
      <c r="H184" s="48" t="s">
        <v>160</v>
      </c>
      <c r="I184" s="49">
        <v>43902</v>
      </c>
      <c r="J184" s="49">
        <v>44997</v>
      </c>
      <c r="K184" s="50">
        <v>89471292.230000004</v>
      </c>
      <c r="L184" s="51">
        <v>0.1026</v>
      </c>
      <c r="M184" s="52">
        <v>0.995</v>
      </c>
    </row>
    <row r="185" spans="1:13" ht="17.399999999999999" x14ac:dyDescent="0.3">
      <c r="A185" s="48" t="s">
        <v>477</v>
      </c>
      <c r="B185" s="48" t="s">
        <v>420</v>
      </c>
      <c r="C185" s="48" t="s">
        <v>70</v>
      </c>
      <c r="D185" s="48" t="s">
        <v>135</v>
      </c>
      <c r="E185" s="48" t="s">
        <v>30</v>
      </c>
      <c r="F185" s="48" t="s">
        <v>39</v>
      </c>
      <c r="G185" s="48" t="s">
        <v>32</v>
      </c>
      <c r="H185" s="48" t="s">
        <v>145</v>
      </c>
      <c r="I185" s="49">
        <v>45095</v>
      </c>
      <c r="J185" s="49">
        <v>45826</v>
      </c>
      <c r="K185" s="50">
        <v>3119377.39</v>
      </c>
      <c r="L185" s="51">
        <v>0.10489999999999999</v>
      </c>
      <c r="M185" s="52">
        <v>0.81100000000000005</v>
      </c>
    </row>
    <row r="186" spans="1:13" ht="17.399999999999999" x14ac:dyDescent="0.3">
      <c r="A186" s="48" t="s">
        <v>478</v>
      </c>
      <c r="B186" s="48" t="s">
        <v>441</v>
      </c>
      <c r="C186" s="48" t="s">
        <v>41</v>
      </c>
      <c r="D186" s="48" t="s">
        <v>144</v>
      </c>
      <c r="E186" s="48" t="s">
        <v>38</v>
      </c>
      <c r="F186" s="48" t="s">
        <v>46</v>
      </c>
      <c r="G186" s="48" t="s">
        <v>24</v>
      </c>
      <c r="H186" s="48" t="s">
        <v>141</v>
      </c>
      <c r="I186" s="49">
        <v>44995</v>
      </c>
      <c r="J186" s="49">
        <v>45361</v>
      </c>
      <c r="K186" s="50">
        <v>14503388.16</v>
      </c>
      <c r="L186" s="51">
        <v>0.14169999999999999</v>
      </c>
      <c r="M186" s="52">
        <v>0.876</v>
      </c>
    </row>
    <row r="187" spans="1:13" ht="17.399999999999999" x14ac:dyDescent="0.3">
      <c r="A187" s="48" t="s">
        <v>479</v>
      </c>
      <c r="B187" s="48" t="s">
        <v>480</v>
      </c>
      <c r="C187" s="48" t="s">
        <v>77</v>
      </c>
      <c r="D187" s="48" t="s">
        <v>135</v>
      </c>
      <c r="E187" s="48" t="s">
        <v>42</v>
      </c>
      <c r="F187" s="48" t="s">
        <v>39</v>
      </c>
      <c r="G187" s="48" t="s">
        <v>28</v>
      </c>
      <c r="H187" s="48" t="s">
        <v>141</v>
      </c>
      <c r="I187" s="49">
        <v>44235</v>
      </c>
      <c r="J187" s="49">
        <v>44965</v>
      </c>
      <c r="K187" s="50">
        <v>4120787.93</v>
      </c>
      <c r="L187" s="51">
        <v>0.1179</v>
      </c>
      <c r="M187" s="52">
        <v>0.69199999999999995</v>
      </c>
    </row>
    <row r="188" spans="1:13" ht="17.399999999999999" x14ac:dyDescent="0.3">
      <c r="A188" s="48" t="s">
        <v>481</v>
      </c>
      <c r="B188" s="48" t="s">
        <v>219</v>
      </c>
      <c r="C188" s="48" t="s">
        <v>91</v>
      </c>
      <c r="D188" s="48" t="s">
        <v>22</v>
      </c>
      <c r="E188" s="48" t="s">
        <v>30</v>
      </c>
      <c r="F188" s="48" t="s">
        <v>39</v>
      </c>
      <c r="G188" s="48" t="s">
        <v>28</v>
      </c>
      <c r="H188" s="48" t="s">
        <v>163</v>
      </c>
      <c r="I188" s="49">
        <v>45619</v>
      </c>
      <c r="J188" s="49">
        <v>46714</v>
      </c>
      <c r="K188" s="50">
        <v>4301935.43</v>
      </c>
      <c r="L188" s="51">
        <v>0.11609999999999999</v>
      </c>
      <c r="M188" s="52">
        <v>0.79800000000000004</v>
      </c>
    </row>
    <row r="189" spans="1:13" ht="17.399999999999999" x14ac:dyDescent="0.3">
      <c r="A189" s="48" t="s">
        <v>482</v>
      </c>
      <c r="B189" s="48" t="s">
        <v>265</v>
      </c>
      <c r="C189" s="48" t="s">
        <v>44</v>
      </c>
      <c r="D189" s="48" t="s">
        <v>22</v>
      </c>
      <c r="E189" s="48" t="s">
        <v>30</v>
      </c>
      <c r="F189" s="48" t="s">
        <v>39</v>
      </c>
      <c r="G189" s="48" t="s">
        <v>28</v>
      </c>
      <c r="H189" s="48" t="s">
        <v>136</v>
      </c>
      <c r="I189" s="49">
        <v>45405</v>
      </c>
      <c r="J189" s="49">
        <v>46866</v>
      </c>
      <c r="K189" s="50">
        <v>4225225.29</v>
      </c>
      <c r="L189" s="51">
        <v>0.11260000000000001</v>
      </c>
      <c r="M189" s="52">
        <v>0.69199999999999995</v>
      </c>
    </row>
    <row r="190" spans="1:13" ht="17.399999999999999" x14ac:dyDescent="0.3">
      <c r="A190" s="48" t="s">
        <v>483</v>
      </c>
      <c r="B190" s="48" t="s">
        <v>484</v>
      </c>
      <c r="C190" s="48" t="s">
        <v>66</v>
      </c>
      <c r="D190" s="48" t="s">
        <v>135</v>
      </c>
      <c r="E190" s="48" t="s">
        <v>22</v>
      </c>
      <c r="F190" s="48" t="s">
        <v>39</v>
      </c>
      <c r="G190" s="48" t="s">
        <v>36</v>
      </c>
      <c r="H190" s="48" t="s">
        <v>157</v>
      </c>
      <c r="I190" s="49">
        <v>45035</v>
      </c>
      <c r="J190" s="49">
        <v>46131</v>
      </c>
      <c r="K190" s="50">
        <v>2699740.99</v>
      </c>
      <c r="L190" s="51">
        <v>0.15479999999999999</v>
      </c>
      <c r="M190" s="52">
        <v>0.71199999999999997</v>
      </c>
    </row>
    <row r="191" spans="1:13" ht="17.399999999999999" x14ac:dyDescent="0.3">
      <c r="A191" s="48" t="s">
        <v>485</v>
      </c>
      <c r="B191" s="48" t="s">
        <v>486</v>
      </c>
      <c r="C191" s="48" t="s">
        <v>91</v>
      </c>
      <c r="D191" s="48" t="s">
        <v>190</v>
      </c>
      <c r="E191" s="48" t="s">
        <v>38</v>
      </c>
      <c r="F191" s="48" t="s">
        <v>23</v>
      </c>
      <c r="G191" s="48" t="s">
        <v>40</v>
      </c>
      <c r="H191" s="48" t="s">
        <v>136</v>
      </c>
      <c r="I191" s="49">
        <v>45262</v>
      </c>
      <c r="J191" s="49">
        <v>47089</v>
      </c>
      <c r="K191" s="50">
        <v>84917595.180000007</v>
      </c>
      <c r="L191" s="51">
        <v>8.2199999999999995E-2</v>
      </c>
      <c r="M191" s="52">
        <v>0.59799999999999998</v>
      </c>
    </row>
    <row r="192" spans="1:13" ht="17.399999999999999" x14ac:dyDescent="0.3">
      <c r="A192" s="48" t="s">
        <v>487</v>
      </c>
      <c r="B192" s="48" t="s">
        <v>488</v>
      </c>
      <c r="C192" s="48" t="s">
        <v>89</v>
      </c>
      <c r="D192" s="48" t="s">
        <v>22</v>
      </c>
      <c r="E192" s="48" t="s">
        <v>26</v>
      </c>
      <c r="F192" s="48" t="s">
        <v>46</v>
      </c>
      <c r="G192" s="48" t="s">
        <v>36</v>
      </c>
      <c r="H192" s="48" t="s">
        <v>145</v>
      </c>
      <c r="I192" s="49">
        <v>45592</v>
      </c>
      <c r="J192" s="49">
        <v>46322</v>
      </c>
      <c r="K192" s="50">
        <v>5415048.7199999997</v>
      </c>
      <c r="L192" s="51">
        <v>9.4399999999999998E-2</v>
      </c>
      <c r="M192" s="52">
        <v>1.0760000000000001</v>
      </c>
    </row>
    <row r="193" spans="1:13" ht="17.399999999999999" x14ac:dyDescent="0.3">
      <c r="A193" s="48" t="s">
        <v>489</v>
      </c>
      <c r="B193" s="48" t="s">
        <v>441</v>
      </c>
      <c r="C193" s="48" t="s">
        <v>82</v>
      </c>
      <c r="D193" s="48" t="s">
        <v>144</v>
      </c>
      <c r="E193" s="48" t="s">
        <v>48</v>
      </c>
      <c r="F193" s="48" t="s">
        <v>23</v>
      </c>
      <c r="G193" s="48" t="s">
        <v>36</v>
      </c>
      <c r="H193" s="48" t="s">
        <v>157</v>
      </c>
      <c r="I193" s="49">
        <v>44882</v>
      </c>
      <c r="J193" s="49">
        <v>46343</v>
      </c>
      <c r="K193" s="50">
        <v>15786766.470000001</v>
      </c>
      <c r="L193" s="51">
        <v>0.12939999999999999</v>
      </c>
      <c r="M193" s="52">
        <v>0.77600000000000002</v>
      </c>
    </row>
    <row r="194" spans="1:13" ht="17.399999999999999" x14ac:dyDescent="0.3">
      <c r="A194" s="48" t="s">
        <v>490</v>
      </c>
      <c r="B194" s="48" t="s">
        <v>206</v>
      </c>
      <c r="C194" s="48" t="s">
        <v>93</v>
      </c>
      <c r="D194" s="48" t="s">
        <v>144</v>
      </c>
      <c r="E194" s="48" t="s">
        <v>38</v>
      </c>
      <c r="F194" s="48" t="s">
        <v>31</v>
      </c>
      <c r="G194" s="48" t="s">
        <v>32</v>
      </c>
      <c r="H194" s="48" t="s">
        <v>160</v>
      </c>
      <c r="I194" s="49">
        <v>45400</v>
      </c>
      <c r="J194" s="49">
        <v>46130</v>
      </c>
      <c r="K194" s="50">
        <v>19308527.460000001</v>
      </c>
      <c r="L194" s="51">
        <v>0.1101</v>
      </c>
      <c r="M194" s="52">
        <v>0.79400000000000004</v>
      </c>
    </row>
    <row r="195" spans="1:13" ht="17.399999999999999" x14ac:dyDescent="0.3">
      <c r="A195" s="48" t="s">
        <v>491</v>
      </c>
      <c r="B195" s="48" t="s">
        <v>372</v>
      </c>
      <c r="C195" s="48" t="s">
        <v>87</v>
      </c>
      <c r="D195" s="48" t="s">
        <v>135</v>
      </c>
      <c r="E195" s="48" t="s">
        <v>48</v>
      </c>
      <c r="F195" s="48" t="s">
        <v>49</v>
      </c>
      <c r="G195" s="48" t="s">
        <v>28</v>
      </c>
      <c r="H195" s="48" t="s">
        <v>157</v>
      </c>
      <c r="I195" s="49">
        <v>43731</v>
      </c>
      <c r="J195" s="49">
        <v>44827</v>
      </c>
      <c r="K195" s="50">
        <v>4692048.8499999996</v>
      </c>
      <c r="L195" s="51">
        <v>0.11459999999999999</v>
      </c>
      <c r="M195" s="52">
        <v>0.92900000000000005</v>
      </c>
    </row>
    <row r="196" spans="1:13" ht="17.399999999999999" x14ac:dyDescent="0.3">
      <c r="A196" s="48" t="s">
        <v>492</v>
      </c>
      <c r="B196" s="48" t="s">
        <v>284</v>
      </c>
      <c r="C196" s="48" t="s">
        <v>79</v>
      </c>
      <c r="D196" s="48" t="s">
        <v>144</v>
      </c>
      <c r="E196" s="48" t="s">
        <v>34</v>
      </c>
      <c r="F196" s="48" t="s">
        <v>43</v>
      </c>
      <c r="G196" s="48" t="s">
        <v>36</v>
      </c>
      <c r="H196" s="48" t="s">
        <v>148</v>
      </c>
      <c r="I196" s="49">
        <v>45132</v>
      </c>
      <c r="J196" s="49">
        <v>46959</v>
      </c>
      <c r="K196" s="50">
        <v>13863476.039999999</v>
      </c>
      <c r="L196" s="51">
        <v>0.10929999999999999</v>
      </c>
      <c r="M196" s="52">
        <v>1.2669999999999999</v>
      </c>
    </row>
    <row r="197" spans="1:13" ht="17.399999999999999" x14ac:dyDescent="0.3">
      <c r="A197" s="48" t="s">
        <v>493</v>
      </c>
      <c r="B197" s="48" t="s">
        <v>494</v>
      </c>
      <c r="C197" s="48" t="s">
        <v>60</v>
      </c>
      <c r="D197" s="48" t="s">
        <v>135</v>
      </c>
      <c r="E197" s="48" t="s">
        <v>22</v>
      </c>
      <c r="F197" s="48" t="s">
        <v>43</v>
      </c>
      <c r="G197" s="48" t="s">
        <v>32</v>
      </c>
      <c r="H197" s="48" t="s">
        <v>148</v>
      </c>
      <c r="I197" s="49">
        <v>43595</v>
      </c>
      <c r="J197" s="49">
        <v>44326</v>
      </c>
      <c r="K197" s="50">
        <v>3567794.45</v>
      </c>
      <c r="L197" s="51">
        <v>0.12139999999999999</v>
      </c>
      <c r="M197" s="52">
        <v>0.79500000000000004</v>
      </c>
    </row>
    <row r="198" spans="1:13" ht="17.399999999999999" x14ac:dyDescent="0.3">
      <c r="A198" s="48" t="s">
        <v>495</v>
      </c>
      <c r="B198" s="48" t="s">
        <v>496</v>
      </c>
      <c r="C198" s="48" t="s">
        <v>78</v>
      </c>
      <c r="D198" s="48" t="s">
        <v>135</v>
      </c>
      <c r="E198" s="48" t="s">
        <v>42</v>
      </c>
      <c r="F198" s="48" t="s">
        <v>39</v>
      </c>
      <c r="G198" s="48" t="s">
        <v>28</v>
      </c>
      <c r="H198" s="48" t="s">
        <v>148</v>
      </c>
      <c r="I198" s="49">
        <v>43480</v>
      </c>
      <c r="J198" s="49">
        <v>45306</v>
      </c>
      <c r="K198" s="50">
        <v>3802138.95</v>
      </c>
      <c r="L198" s="51">
        <v>9.5899999999999999E-2</v>
      </c>
      <c r="M198" s="52">
        <v>0.72399999999999998</v>
      </c>
    </row>
    <row r="199" spans="1:13" ht="17.399999999999999" x14ac:dyDescent="0.3">
      <c r="A199" s="48" t="s">
        <v>497</v>
      </c>
      <c r="B199" s="48" t="s">
        <v>498</v>
      </c>
      <c r="C199" s="48" t="s">
        <v>69</v>
      </c>
      <c r="D199" s="48" t="s">
        <v>144</v>
      </c>
      <c r="E199" s="48" t="s">
        <v>48</v>
      </c>
      <c r="F199" s="48" t="s">
        <v>35</v>
      </c>
      <c r="G199" s="48" t="s">
        <v>36</v>
      </c>
      <c r="H199" s="48" t="s">
        <v>163</v>
      </c>
      <c r="I199" s="49">
        <v>43619</v>
      </c>
      <c r="J199" s="49">
        <v>44715</v>
      </c>
      <c r="K199" s="50">
        <v>12927141.119999999</v>
      </c>
      <c r="L199" s="51">
        <v>0.15609999999999999</v>
      </c>
      <c r="M199" s="52">
        <v>0.35</v>
      </c>
    </row>
    <row r="200" spans="1:13" ht="17.399999999999999" x14ac:dyDescent="0.3">
      <c r="A200" s="48" t="s">
        <v>499</v>
      </c>
      <c r="B200" s="48" t="s">
        <v>340</v>
      </c>
      <c r="C200" s="48" t="s">
        <v>41</v>
      </c>
      <c r="D200" s="48" t="s">
        <v>144</v>
      </c>
      <c r="E200" s="48" t="s">
        <v>30</v>
      </c>
      <c r="F200" s="48" t="s">
        <v>23</v>
      </c>
      <c r="G200" s="48" t="s">
        <v>24</v>
      </c>
      <c r="H200" s="48" t="s">
        <v>145</v>
      </c>
      <c r="I200" s="49">
        <v>45726</v>
      </c>
      <c r="J200" s="49">
        <v>46822</v>
      </c>
      <c r="K200" s="50">
        <v>19278427.98</v>
      </c>
      <c r="L200" s="51">
        <v>0.13150000000000001</v>
      </c>
      <c r="M200" s="52">
        <v>1.1140000000000001</v>
      </c>
    </row>
    <row r="201" spans="1:13" ht="17.399999999999999" x14ac:dyDescent="0.3">
      <c r="A201" s="48" t="s">
        <v>500</v>
      </c>
      <c r="B201" s="48" t="s">
        <v>501</v>
      </c>
      <c r="C201" s="48" t="s">
        <v>89</v>
      </c>
      <c r="D201" s="48" t="s">
        <v>190</v>
      </c>
      <c r="E201" s="48" t="s">
        <v>42</v>
      </c>
      <c r="F201" s="48" t="s">
        <v>46</v>
      </c>
      <c r="G201" s="48" t="s">
        <v>28</v>
      </c>
      <c r="H201" s="48" t="s">
        <v>160</v>
      </c>
      <c r="I201" s="49">
        <v>44355</v>
      </c>
      <c r="J201" s="49">
        <v>45451</v>
      </c>
      <c r="K201" s="50">
        <v>70624762.629999995</v>
      </c>
      <c r="L201" s="51">
        <v>0.1022</v>
      </c>
      <c r="M201" s="52">
        <v>0.64700000000000002</v>
      </c>
    </row>
    <row r="202" spans="1:13" ht="17.399999999999999" x14ac:dyDescent="0.3">
      <c r="A202" s="48" t="s">
        <v>502</v>
      </c>
      <c r="B202" s="48" t="s">
        <v>503</v>
      </c>
      <c r="C202" s="48" t="s">
        <v>44</v>
      </c>
      <c r="D202" s="48" t="s">
        <v>135</v>
      </c>
      <c r="E202" s="48" t="s">
        <v>45</v>
      </c>
      <c r="F202" s="48" t="s">
        <v>23</v>
      </c>
      <c r="G202" s="48" t="s">
        <v>40</v>
      </c>
      <c r="H202" s="48" t="s">
        <v>145</v>
      </c>
      <c r="I202" s="49">
        <v>44797</v>
      </c>
      <c r="J202" s="49">
        <v>45528</v>
      </c>
      <c r="K202" s="50">
        <v>1637946.58</v>
      </c>
      <c r="L202" s="51">
        <v>0.13070000000000001</v>
      </c>
      <c r="M202" s="52">
        <v>1.1439999999999999</v>
      </c>
    </row>
    <row r="203" spans="1:13" ht="17.399999999999999" x14ac:dyDescent="0.3">
      <c r="A203" s="48" t="s">
        <v>504</v>
      </c>
      <c r="B203" s="48" t="s">
        <v>505</v>
      </c>
      <c r="C203" s="48" t="s">
        <v>67</v>
      </c>
      <c r="D203" s="48" t="s">
        <v>144</v>
      </c>
      <c r="E203" s="48" t="s">
        <v>26</v>
      </c>
      <c r="F203" s="48" t="s">
        <v>23</v>
      </c>
      <c r="G203" s="48" t="s">
        <v>40</v>
      </c>
      <c r="H203" s="48" t="s">
        <v>145</v>
      </c>
      <c r="I203" s="49">
        <v>43945</v>
      </c>
      <c r="J203" s="49">
        <v>45040</v>
      </c>
      <c r="K203" s="50">
        <v>1608404.09</v>
      </c>
      <c r="L203" s="51">
        <v>0.1366</v>
      </c>
      <c r="M203" s="52">
        <v>1.012</v>
      </c>
    </row>
    <row r="204" spans="1:13" ht="17.399999999999999" x14ac:dyDescent="0.3">
      <c r="A204" s="48" t="s">
        <v>506</v>
      </c>
      <c r="B204" s="48" t="s">
        <v>507</v>
      </c>
      <c r="C204" s="48" t="s">
        <v>60</v>
      </c>
      <c r="D204" s="48" t="s">
        <v>135</v>
      </c>
      <c r="E204" s="48" t="s">
        <v>26</v>
      </c>
      <c r="F204" s="48" t="s">
        <v>23</v>
      </c>
      <c r="G204" s="48" t="s">
        <v>32</v>
      </c>
      <c r="H204" s="48" t="s">
        <v>145</v>
      </c>
      <c r="I204" s="49">
        <v>44242</v>
      </c>
      <c r="J204" s="49">
        <v>44607</v>
      </c>
      <c r="K204" s="50">
        <v>4788838.51</v>
      </c>
      <c r="L204" s="51">
        <v>0.1023</v>
      </c>
      <c r="M204" s="52">
        <v>0.81599999999999995</v>
      </c>
    </row>
    <row r="205" spans="1:13" ht="17.399999999999999" x14ac:dyDescent="0.3">
      <c r="A205" s="48" t="s">
        <v>508</v>
      </c>
      <c r="B205" s="48" t="s">
        <v>509</v>
      </c>
      <c r="C205" s="48" t="s">
        <v>64</v>
      </c>
      <c r="D205" s="48" t="s">
        <v>144</v>
      </c>
      <c r="E205" s="48" t="s">
        <v>34</v>
      </c>
      <c r="F205" s="48" t="s">
        <v>49</v>
      </c>
      <c r="G205" s="48" t="s">
        <v>24</v>
      </c>
      <c r="H205" s="48" t="s">
        <v>163</v>
      </c>
      <c r="I205" s="49">
        <v>45152</v>
      </c>
      <c r="J205" s="49">
        <v>46979</v>
      </c>
      <c r="K205" s="50">
        <v>18265424.879999999</v>
      </c>
      <c r="L205" s="51">
        <v>0.15190000000000001</v>
      </c>
      <c r="M205" s="52">
        <v>0.63800000000000001</v>
      </c>
    </row>
    <row r="206" spans="1:13" ht="17.399999999999999" x14ac:dyDescent="0.3">
      <c r="A206" s="48" t="s">
        <v>510</v>
      </c>
      <c r="B206" s="48" t="s">
        <v>511</v>
      </c>
      <c r="C206" s="48" t="s">
        <v>41</v>
      </c>
      <c r="D206" s="48" t="s">
        <v>144</v>
      </c>
      <c r="E206" s="48" t="s">
        <v>22</v>
      </c>
      <c r="F206" s="48" t="s">
        <v>43</v>
      </c>
      <c r="G206" s="48" t="s">
        <v>36</v>
      </c>
      <c r="H206" s="48" t="s">
        <v>163</v>
      </c>
      <c r="I206" s="49">
        <v>45213</v>
      </c>
      <c r="J206" s="49">
        <v>47040</v>
      </c>
      <c r="K206" s="50">
        <v>10133912.51</v>
      </c>
      <c r="L206" s="51">
        <v>0.13880000000000001</v>
      </c>
      <c r="M206" s="52">
        <v>0.78800000000000003</v>
      </c>
    </row>
    <row r="207" spans="1:13" ht="17.399999999999999" x14ac:dyDescent="0.3">
      <c r="A207" s="48" t="s">
        <v>512</v>
      </c>
      <c r="B207" s="48" t="s">
        <v>513</v>
      </c>
      <c r="C207" s="48" t="s">
        <v>56</v>
      </c>
      <c r="D207" s="48" t="s">
        <v>190</v>
      </c>
      <c r="E207" s="48" t="s">
        <v>48</v>
      </c>
      <c r="F207" s="48" t="s">
        <v>27</v>
      </c>
      <c r="G207" s="48" t="s">
        <v>28</v>
      </c>
      <c r="H207" s="48" t="s">
        <v>136</v>
      </c>
      <c r="I207" s="49">
        <v>44458</v>
      </c>
      <c r="J207" s="49">
        <v>46284</v>
      </c>
      <c r="K207" s="50">
        <v>49600133.960000001</v>
      </c>
      <c r="L207" s="51">
        <v>9.4399999999999998E-2</v>
      </c>
      <c r="M207" s="52">
        <v>1.042</v>
      </c>
    </row>
    <row r="208" spans="1:13" ht="17.399999999999999" x14ac:dyDescent="0.3">
      <c r="A208" s="48" t="s">
        <v>514</v>
      </c>
      <c r="B208" s="48" t="s">
        <v>515</v>
      </c>
      <c r="C208" s="48" t="s">
        <v>53</v>
      </c>
      <c r="D208" s="48" t="s">
        <v>135</v>
      </c>
      <c r="E208" s="48" t="s">
        <v>34</v>
      </c>
      <c r="F208" s="48" t="s">
        <v>27</v>
      </c>
      <c r="G208" s="48" t="s">
        <v>28</v>
      </c>
      <c r="H208" s="48" t="s">
        <v>160</v>
      </c>
      <c r="I208" s="49">
        <v>44504</v>
      </c>
      <c r="J208" s="49">
        <v>45234</v>
      </c>
      <c r="K208" s="50">
        <v>3417146.61</v>
      </c>
      <c r="L208" s="51">
        <v>0.1396</v>
      </c>
      <c r="M208" s="52">
        <v>0.88500000000000001</v>
      </c>
    </row>
    <row r="209" spans="1:13" ht="17.399999999999999" x14ac:dyDescent="0.3">
      <c r="A209" s="48" t="s">
        <v>516</v>
      </c>
      <c r="B209" s="48" t="s">
        <v>517</v>
      </c>
      <c r="C209" s="48" t="s">
        <v>74</v>
      </c>
      <c r="D209" s="48" t="s">
        <v>135</v>
      </c>
      <c r="E209" s="48" t="s">
        <v>26</v>
      </c>
      <c r="F209" s="48" t="s">
        <v>46</v>
      </c>
      <c r="G209" s="48" t="s">
        <v>36</v>
      </c>
      <c r="H209" s="48" t="s">
        <v>160</v>
      </c>
      <c r="I209" s="49">
        <v>44648</v>
      </c>
      <c r="J209" s="49">
        <v>45744</v>
      </c>
      <c r="K209" s="50">
        <v>2634727.27</v>
      </c>
      <c r="L209" s="51">
        <v>0.1487</v>
      </c>
      <c r="M209" s="52">
        <v>1.091</v>
      </c>
    </row>
    <row r="210" spans="1:13" ht="17.399999999999999" x14ac:dyDescent="0.3">
      <c r="A210" s="48" t="s">
        <v>518</v>
      </c>
      <c r="B210" s="48" t="s">
        <v>519</v>
      </c>
      <c r="C210" s="48" t="s">
        <v>88</v>
      </c>
      <c r="D210" s="48" t="s">
        <v>22</v>
      </c>
      <c r="E210" s="48" t="s">
        <v>26</v>
      </c>
      <c r="F210" s="48" t="s">
        <v>49</v>
      </c>
      <c r="G210" s="48" t="s">
        <v>40</v>
      </c>
      <c r="H210" s="48" t="s">
        <v>145</v>
      </c>
      <c r="I210" s="49">
        <v>44992</v>
      </c>
      <c r="J210" s="49">
        <v>46088</v>
      </c>
      <c r="K210" s="50">
        <v>7817306.0199999996</v>
      </c>
      <c r="L210" s="51">
        <v>7.9600000000000004E-2</v>
      </c>
      <c r="M210" s="52">
        <v>0.86199999999999999</v>
      </c>
    </row>
    <row r="211" spans="1:13" ht="17.399999999999999" x14ac:dyDescent="0.3">
      <c r="A211" s="48" t="s">
        <v>520</v>
      </c>
      <c r="B211" s="48" t="s">
        <v>521</v>
      </c>
      <c r="C211" s="48" t="s">
        <v>86</v>
      </c>
      <c r="D211" s="48" t="s">
        <v>135</v>
      </c>
      <c r="E211" s="48" t="s">
        <v>34</v>
      </c>
      <c r="F211" s="48" t="s">
        <v>49</v>
      </c>
      <c r="G211" s="48" t="s">
        <v>28</v>
      </c>
      <c r="H211" s="48" t="s">
        <v>141</v>
      </c>
      <c r="I211" s="49">
        <v>44015</v>
      </c>
      <c r="J211" s="49">
        <v>45110</v>
      </c>
      <c r="K211" s="50">
        <v>4386200.26</v>
      </c>
      <c r="L211" s="51">
        <v>0.12939999999999999</v>
      </c>
      <c r="M211" s="52">
        <v>0.77500000000000002</v>
      </c>
    </row>
    <row r="212" spans="1:13" ht="17.399999999999999" x14ac:dyDescent="0.3">
      <c r="A212" s="48" t="s">
        <v>522</v>
      </c>
      <c r="B212" s="48" t="s">
        <v>523</v>
      </c>
      <c r="C212" s="48" t="s">
        <v>65</v>
      </c>
      <c r="D212" s="48" t="s">
        <v>135</v>
      </c>
      <c r="E212" s="48" t="s">
        <v>42</v>
      </c>
      <c r="F212" s="48" t="s">
        <v>23</v>
      </c>
      <c r="G212" s="48" t="s">
        <v>40</v>
      </c>
      <c r="H212" s="48" t="s">
        <v>148</v>
      </c>
      <c r="I212" s="49">
        <v>43999</v>
      </c>
      <c r="J212" s="49">
        <v>45460</v>
      </c>
      <c r="K212" s="50">
        <v>4750543.13</v>
      </c>
      <c r="L212" s="51">
        <v>0.14050000000000001</v>
      </c>
      <c r="M212" s="52">
        <v>1.1379999999999999</v>
      </c>
    </row>
    <row r="213" spans="1:13" ht="17.399999999999999" x14ac:dyDescent="0.3">
      <c r="A213" s="48" t="s">
        <v>524</v>
      </c>
      <c r="B213" s="48" t="s">
        <v>525</v>
      </c>
      <c r="C213" s="48" t="s">
        <v>80</v>
      </c>
      <c r="D213" s="48" t="s">
        <v>135</v>
      </c>
      <c r="E213" s="48" t="s">
        <v>26</v>
      </c>
      <c r="F213" s="48" t="s">
        <v>23</v>
      </c>
      <c r="G213" s="48" t="s">
        <v>40</v>
      </c>
      <c r="H213" s="48" t="s">
        <v>141</v>
      </c>
      <c r="I213" s="49">
        <v>43963</v>
      </c>
      <c r="J213" s="49">
        <v>44693</v>
      </c>
      <c r="K213" s="50">
        <v>2344486.37</v>
      </c>
      <c r="L213" s="51">
        <v>0.1487</v>
      </c>
      <c r="M213" s="52">
        <v>0.93100000000000005</v>
      </c>
    </row>
    <row r="214" spans="1:13" ht="17.399999999999999" x14ac:dyDescent="0.3">
      <c r="A214" s="48" t="s">
        <v>526</v>
      </c>
      <c r="B214" s="48" t="s">
        <v>527</v>
      </c>
      <c r="C214" s="48" t="s">
        <v>73</v>
      </c>
      <c r="D214" s="48" t="s">
        <v>190</v>
      </c>
      <c r="E214" s="48" t="s">
        <v>26</v>
      </c>
      <c r="F214" s="48" t="s">
        <v>27</v>
      </c>
      <c r="G214" s="48" t="s">
        <v>40</v>
      </c>
      <c r="H214" s="48" t="s">
        <v>157</v>
      </c>
      <c r="I214" s="49">
        <v>44084</v>
      </c>
      <c r="J214" s="49">
        <v>45910</v>
      </c>
      <c r="K214" s="50">
        <v>83652218.299999997</v>
      </c>
      <c r="L214" s="51">
        <v>0.13020000000000001</v>
      </c>
      <c r="M214" s="52">
        <v>0.70799999999999996</v>
      </c>
    </row>
    <row r="215" spans="1:13" ht="17.399999999999999" x14ac:dyDescent="0.3">
      <c r="A215" s="48" t="s">
        <v>528</v>
      </c>
      <c r="B215" s="48" t="s">
        <v>198</v>
      </c>
      <c r="C215" s="48" t="s">
        <v>70</v>
      </c>
      <c r="D215" s="48" t="s">
        <v>135</v>
      </c>
      <c r="E215" s="48" t="s">
        <v>22</v>
      </c>
      <c r="F215" s="48" t="s">
        <v>23</v>
      </c>
      <c r="G215" s="48" t="s">
        <v>28</v>
      </c>
      <c r="H215" s="48" t="s">
        <v>157</v>
      </c>
      <c r="I215" s="49">
        <v>44820</v>
      </c>
      <c r="J215" s="49">
        <v>46646</v>
      </c>
      <c r="K215" s="50">
        <v>4042180.83</v>
      </c>
      <c r="L215" s="51">
        <v>9.2499999999999999E-2</v>
      </c>
      <c r="M215" s="52">
        <v>0.76200000000000001</v>
      </c>
    </row>
    <row r="216" spans="1:13" ht="17.399999999999999" x14ac:dyDescent="0.3">
      <c r="A216" s="48" t="s">
        <v>529</v>
      </c>
      <c r="B216" s="48" t="s">
        <v>165</v>
      </c>
      <c r="C216" s="48" t="s">
        <v>80</v>
      </c>
      <c r="D216" s="48" t="s">
        <v>144</v>
      </c>
      <c r="E216" s="48" t="s">
        <v>45</v>
      </c>
      <c r="F216" s="48" t="s">
        <v>49</v>
      </c>
      <c r="G216" s="48" t="s">
        <v>40</v>
      </c>
      <c r="H216" s="48" t="s">
        <v>141</v>
      </c>
      <c r="I216" s="49">
        <v>45882</v>
      </c>
      <c r="J216" s="49">
        <v>46612</v>
      </c>
      <c r="K216" s="50">
        <v>19200430.82</v>
      </c>
      <c r="L216" s="51">
        <v>0.13100000000000001</v>
      </c>
      <c r="M216" s="52">
        <v>0.67700000000000005</v>
      </c>
    </row>
    <row r="217" spans="1:13" ht="17.399999999999999" x14ac:dyDescent="0.3">
      <c r="A217" s="48" t="s">
        <v>530</v>
      </c>
      <c r="B217" s="48" t="s">
        <v>531</v>
      </c>
      <c r="C217" s="48" t="s">
        <v>29</v>
      </c>
      <c r="D217" s="48" t="s">
        <v>144</v>
      </c>
      <c r="E217" s="48" t="s">
        <v>34</v>
      </c>
      <c r="F217" s="48" t="s">
        <v>31</v>
      </c>
      <c r="G217" s="48" t="s">
        <v>40</v>
      </c>
      <c r="H217" s="48" t="s">
        <v>141</v>
      </c>
      <c r="I217" s="49">
        <v>44731</v>
      </c>
      <c r="J217" s="49">
        <v>45827</v>
      </c>
      <c r="K217" s="50">
        <v>18810835.149999999</v>
      </c>
      <c r="L217" s="51">
        <v>0.11890000000000001</v>
      </c>
      <c r="M217" s="52">
        <v>1.0569999999999999</v>
      </c>
    </row>
    <row r="218" spans="1:13" ht="17.399999999999999" x14ac:dyDescent="0.3">
      <c r="A218" s="48" t="s">
        <v>532</v>
      </c>
      <c r="B218" s="48" t="s">
        <v>480</v>
      </c>
      <c r="C218" s="48" t="s">
        <v>25</v>
      </c>
      <c r="D218" s="48" t="s">
        <v>135</v>
      </c>
      <c r="E218" s="48" t="s">
        <v>34</v>
      </c>
      <c r="F218" s="48" t="s">
        <v>49</v>
      </c>
      <c r="G218" s="48" t="s">
        <v>40</v>
      </c>
      <c r="H218" s="48" t="s">
        <v>136</v>
      </c>
      <c r="I218" s="49">
        <v>43774</v>
      </c>
      <c r="J218" s="49">
        <v>45235</v>
      </c>
      <c r="K218" s="50">
        <v>889524.78</v>
      </c>
      <c r="L218" s="51">
        <v>0.1169</v>
      </c>
      <c r="M218" s="52">
        <v>1.35</v>
      </c>
    </row>
    <row r="219" spans="1:13" ht="17.399999999999999" x14ac:dyDescent="0.3">
      <c r="A219" s="48" t="s">
        <v>533</v>
      </c>
      <c r="B219" s="48" t="s">
        <v>534</v>
      </c>
      <c r="C219" s="48" t="s">
        <v>50</v>
      </c>
      <c r="D219" s="48" t="s">
        <v>144</v>
      </c>
      <c r="E219" s="48" t="s">
        <v>22</v>
      </c>
      <c r="F219" s="48" t="s">
        <v>27</v>
      </c>
      <c r="G219" s="48" t="s">
        <v>40</v>
      </c>
      <c r="H219" s="48" t="s">
        <v>160</v>
      </c>
      <c r="I219" s="49">
        <v>44884</v>
      </c>
      <c r="J219" s="49">
        <v>45980</v>
      </c>
      <c r="K219" s="50">
        <v>7895298.3700000001</v>
      </c>
      <c r="L219" s="51">
        <v>0.1169</v>
      </c>
      <c r="M219" s="52">
        <v>1.113</v>
      </c>
    </row>
    <row r="220" spans="1:13" ht="17.399999999999999" x14ac:dyDescent="0.3">
      <c r="A220" s="48" t="s">
        <v>535</v>
      </c>
      <c r="B220" s="48" t="s">
        <v>536</v>
      </c>
      <c r="C220" s="48" t="s">
        <v>51</v>
      </c>
      <c r="D220" s="48" t="s">
        <v>190</v>
      </c>
      <c r="E220" s="48" t="s">
        <v>26</v>
      </c>
      <c r="F220" s="48" t="s">
        <v>39</v>
      </c>
      <c r="G220" s="48" t="s">
        <v>40</v>
      </c>
      <c r="H220" s="48" t="s">
        <v>163</v>
      </c>
      <c r="I220" s="49">
        <v>45460</v>
      </c>
      <c r="J220" s="49">
        <v>47286</v>
      </c>
      <c r="K220" s="50">
        <v>36972314.259999998</v>
      </c>
      <c r="L220" s="51">
        <v>0.13239999999999999</v>
      </c>
      <c r="M220" s="52">
        <v>0.80800000000000005</v>
      </c>
    </row>
    <row r="221" spans="1:13" ht="17.399999999999999" x14ac:dyDescent="0.3">
      <c r="A221" s="48" t="s">
        <v>537</v>
      </c>
      <c r="B221" s="48" t="s">
        <v>538</v>
      </c>
      <c r="C221" s="48" t="s">
        <v>92</v>
      </c>
      <c r="D221" s="48" t="s">
        <v>135</v>
      </c>
      <c r="E221" s="48" t="s">
        <v>48</v>
      </c>
      <c r="F221" s="48" t="s">
        <v>43</v>
      </c>
      <c r="G221" s="48" t="s">
        <v>40</v>
      </c>
      <c r="H221" s="48" t="s">
        <v>160</v>
      </c>
      <c r="I221" s="49">
        <v>43987</v>
      </c>
      <c r="J221" s="49">
        <v>44717</v>
      </c>
      <c r="K221" s="50">
        <v>234715.97</v>
      </c>
      <c r="L221" s="51">
        <v>0.151</v>
      </c>
      <c r="M221" s="52">
        <v>0.65600000000000003</v>
      </c>
    </row>
    <row r="222" spans="1:13" ht="17.399999999999999" x14ac:dyDescent="0.3">
      <c r="A222" s="48" t="s">
        <v>539</v>
      </c>
      <c r="B222" s="48" t="s">
        <v>232</v>
      </c>
      <c r="C222" s="48" t="s">
        <v>91</v>
      </c>
      <c r="D222" s="48" t="s">
        <v>135</v>
      </c>
      <c r="E222" s="48" t="s">
        <v>38</v>
      </c>
      <c r="F222" s="48" t="s">
        <v>31</v>
      </c>
      <c r="G222" s="48" t="s">
        <v>32</v>
      </c>
      <c r="H222" s="48" t="s">
        <v>157</v>
      </c>
      <c r="I222" s="49">
        <v>44540</v>
      </c>
      <c r="J222" s="49">
        <v>45270</v>
      </c>
      <c r="K222" s="50">
        <v>2945113.13</v>
      </c>
      <c r="L222" s="51">
        <v>0.1361</v>
      </c>
      <c r="M222" s="52">
        <v>0.93400000000000005</v>
      </c>
    </row>
    <row r="223" spans="1:13" ht="17.399999999999999" x14ac:dyDescent="0.3">
      <c r="A223" s="48" t="s">
        <v>540</v>
      </c>
      <c r="B223" s="48" t="s">
        <v>486</v>
      </c>
      <c r="C223" s="48" t="s">
        <v>53</v>
      </c>
      <c r="D223" s="48" t="s">
        <v>135</v>
      </c>
      <c r="E223" s="48" t="s">
        <v>38</v>
      </c>
      <c r="F223" s="48" t="s">
        <v>43</v>
      </c>
      <c r="G223" s="48" t="s">
        <v>40</v>
      </c>
      <c r="H223" s="48" t="s">
        <v>163</v>
      </c>
      <c r="I223" s="49">
        <v>46005</v>
      </c>
      <c r="J223" s="49">
        <v>47466</v>
      </c>
      <c r="K223" s="50">
        <v>4625377.8</v>
      </c>
      <c r="L223" s="51">
        <v>0.1487</v>
      </c>
      <c r="M223" s="52">
        <v>0.83199999999999996</v>
      </c>
    </row>
    <row r="224" spans="1:13" ht="17.399999999999999" x14ac:dyDescent="0.3">
      <c r="A224" s="48" t="s">
        <v>541</v>
      </c>
      <c r="B224" s="48" t="s">
        <v>329</v>
      </c>
      <c r="C224" s="48" t="s">
        <v>58</v>
      </c>
      <c r="D224" s="48" t="s">
        <v>135</v>
      </c>
      <c r="E224" s="48" t="s">
        <v>22</v>
      </c>
      <c r="F224" s="48" t="s">
        <v>31</v>
      </c>
      <c r="G224" s="48" t="s">
        <v>36</v>
      </c>
      <c r="H224" s="48" t="s">
        <v>157</v>
      </c>
      <c r="I224" s="49">
        <v>45298</v>
      </c>
      <c r="J224" s="49">
        <v>45664</v>
      </c>
      <c r="K224" s="50">
        <v>2350009.94</v>
      </c>
      <c r="L224" s="51">
        <v>0.1525</v>
      </c>
      <c r="M224" s="52">
        <v>0.79700000000000004</v>
      </c>
    </row>
    <row r="225" spans="1:13" ht="17.399999999999999" x14ac:dyDescent="0.3">
      <c r="A225" s="48" t="s">
        <v>542</v>
      </c>
      <c r="B225" s="48" t="s">
        <v>543</v>
      </c>
      <c r="C225" s="48" t="s">
        <v>50</v>
      </c>
      <c r="D225" s="48" t="s">
        <v>144</v>
      </c>
      <c r="E225" s="48" t="s">
        <v>22</v>
      </c>
      <c r="F225" s="48" t="s">
        <v>27</v>
      </c>
      <c r="G225" s="48" t="s">
        <v>24</v>
      </c>
      <c r="H225" s="48" t="s">
        <v>160</v>
      </c>
      <c r="I225" s="49">
        <v>45101</v>
      </c>
      <c r="J225" s="49">
        <v>45832</v>
      </c>
      <c r="K225" s="50">
        <v>4575361.99</v>
      </c>
      <c r="L225" s="51">
        <v>0.13220000000000001</v>
      </c>
      <c r="M225" s="52">
        <v>1.1040000000000001</v>
      </c>
    </row>
    <row r="226" spans="1:13" ht="17.399999999999999" x14ac:dyDescent="0.3">
      <c r="A226" s="48" t="s">
        <v>544</v>
      </c>
      <c r="B226" s="48" t="s">
        <v>324</v>
      </c>
      <c r="C226" s="48" t="s">
        <v>25</v>
      </c>
      <c r="D226" s="48" t="s">
        <v>135</v>
      </c>
      <c r="E226" s="48" t="s">
        <v>34</v>
      </c>
      <c r="F226" s="48" t="s">
        <v>43</v>
      </c>
      <c r="G226" s="48" t="s">
        <v>28</v>
      </c>
      <c r="H226" s="48" t="s">
        <v>141</v>
      </c>
      <c r="I226" s="49">
        <v>43785</v>
      </c>
      <c r="J226" s="49">
        <v>44881</v>
      </c>
      <c r="K226" s="50">
        <v>3459025.46</v>
      </c>
      <c r="L226" s="51">
        <v>0.11360000000000001</v>
      </c>
      <c r="M226" s="52">
        <v>1.0629999999999999</v>
      </c>
    </row>
    <row r="227" spans="1:13" ht="17.399999999999999" x14ac:dyDescent="0.3">
      <c r="A227" s="48" t="s">
        <v>545</v>
      </c>
      <c r="B227" s="48" t="s">
        <v>546</v>
      </c>
      <c r="C227" s="48" t="s">
        <v>91</v>
      </c>
      <c r="D227" s="48" t="s">
        <v>144</v>
      </c>
      <c r="E227" s="48" t="s">
        <v>48</v>
      </c>
      <c r="F227" s="48" t="s">
        <v>46</v>
      </c>
      <c r="G227" s="48" t="s">
        <v>28</v>
      </c>
      <c r="H227" s="48" t="s">
        <v>145</v>
      </c>
      <c r="I227" s="49">
        <v>45658</v>
      </c>
      <c r="J227" s="49">
        <v>47484</v>
      </c>
      <c r="K227" s="50">
        <v>11718646.779999999</v>
      </c>
      <c r="L227" s="51">
        <v>0.1593</v>
      </c>
      <c r="M227" s="52">
        <v>0.93</v>
      </c>
    </row>
    <row r="228" spans="1:13" ht="17.399999999999999" x14ac:dyDescent="0.3">
      <c r="A228" s="48" t="s">
        <v>547</v>
      </c>
      <c r="B228" s="48" t="s">
        <v>277</v>
      </c>
      <c r="C228" s="48" t="s">
        <v>63</v>
      </c>
      <c r="D228" s="48" t="s">
        <v>144</v>
      </c>
      <c r="E228" s="48" t="s">
        <v>30</v>
      </c>
      <c r="F228" s="48" t="s">
        <v>27</v>
      </c>
      <c r="G228" s="48" t="s">
        <v>24</v>
      </c>
      <c r="H228" s="48" t="s">
        <v>157</v>
      </c>
      <c r="I228" s="49">
        <v>44099</v>
      </c>
      <c r="J228" s="49">
        <v>45560</v>
      </c>
      <c r="K228" s="50">
        <v>7799050.3200000003</v>
      </c>
      <c r="L228" s="51">
        <v>0.1217</v>
      </c>
      <c r="M228" s="52">
        <v>0.66500000000000004</v>
      </c>
    </row>
    <row r="229" spans="1:13" ht="17.399999999999999" x14ac:dyDescent="0.3">
      <c r="A229" s="48" t="s">
        <v>548</v>
      </c>
      <c r="B229" s="48" t="s">
        <v>549</v>
      </c>
      <c r="C229" s="48" t="s">
        <v>80</v>
      </c>
      <c r="D229" s="48" t="s">
        <v>144</v>
      </c>
      <c r="E229" s="48" t="s">
        <v>42</v>
      </c>
      <c r="F229" s="48" t="s">
        <v>35</v>
      </c>
      <c r="G229" s="48" t="s">
        <v>36</v>
      </c>
      <c r="H229" s="48" t="s">
        <v>163</v>
      </c>
      <c r="I229" s="49">
        <v>46007</v>
      </c>
      <c r="J229" s="49">
        <v>47468</v>
      </c>
      <c r="K229" s="50">
        <v>15743842.119999999</v>
      </c>
      <c r="L229" s="51">
        <v>0.1186</v>
      </c>
      <c r="M229" s="52">
        <v>1.1259999999999999</v>
      </c>
    </row>
    <row r="230" spans="1:13" ht="17.399999999999999" x14ac:dyDescent="0.3">
      <c r="A230" s="48" t="s">
        <v>550</v>
      </c>
      <c r="B230" s="48" t="s">
        <v>551</v>
      </c>
      <c r="C230" s="48" t="s">
        <v>77</v>
      </c>
      <c r="D230" s="48" t="s">
        <v>144</v>
      </c>
      <c r="E230" s="48" t="s">
        <v>38</v>
      </c>
      <c r="F230" s="48" t="s">
        <v>43</v>
      </c>
      <c r="G230" s="48" t="s">
        <v>32</v>
      </c>
      <c r="H230" s="48" t="s">
        <v>163</v>
      </c>
      <c r="I230" s="49">
        <v>43952</v>
      </c>
      <c r="J230" s="49">
        <v>45047</v>
      </c>
      <c r="K230" s="50">
        <v>2896023.53</v>
      </c>
      <c r="L230" s="51">
        <v>0.14860000000000001</v>
      </c>
      <c r="M230" s="52">
        <v>0.97399999999999998</v>
      </c>
    </row>
    <row r="231" spans="1:13" ht="17.399999999999999" x14ac:dyDescent="0.3">
      <c r="A231" s="48" t="s">
        <v>552</v>
      </c>
      <c r="B231" s="48" t="s">
        <v>553</v>
      </c>
      <c r="C231" s="48" t="s">
        <v>41</v>
      </c>
      <c r="D231" s="48" t="s">
        <v>190</v>
      </c>
      <c r="E231" s="48" t="s">
        <v>22</v>
      </c>
      <c r="F231" s="48" t="s">
        <v>31</v>
      </c>
      <c r="G231" s="48" t="s">
        <v>28</v>
      </c>
      <c r="H231" s="48" t="s">
        <v>136</v>
      </c>
      <c r="I231" s="49">
        <v>45034</v>
      </c>
      <c r="J231" s="49">
        <v>46495</v>
      </c>
      <c r="K231" s="50">
        <v>38502438.840000004</v>
      </c>
      <c r="L231" s="51">
        <v>0.1164</v>
      </c>
      <c r="M231" s="52">
        <v>0.83199999999999996</v>
      </c>
    </row>
    <row r="232" spans="1:13" ht="17.399999999999999" x14ac:dyDescent="0.3">
      <c r="A232" s="48" t="s">
        <v>554</v>
      </c>
      <c r="B232" s="48" t="s">
        <v>405</v>
      </c>
      <c r="C232" s="48" t="s">
        <v>89</v>
      </c>
      <c r="D232" s="48" t="s">
        <v>135</v>
      </c>
      <c r="E232" s="48" t="s">
        <v>30</v>
      </c>
      <c r="F232" s="48" t="s">
        <v>23</v>
      </c>
      <c r="G232" s="48" t="s">
        <v>28</v>
      </c>
      <c r="H232" s="48" t="s">
        <v>141</v>
      </c>
      <c r="I232" s="49">
        <v>44071</v>
      </c>
      <c r="J232" s="49">
        <v>45166</v>
      </c>
      <c r="K232" s="50">
        <v>3253402.85</v>
      </c>
      <c r="L232" s="51">
        <v>0.11409999999999999</v>
      </c>
      <c r="M232" s="52">
        <v>0.92600000000000005</v>
      </c>
    </row>
    <row r="233" spans="1:13" ht="17.399999999999999" x14ac:dyDescent="0.3">
      <c r="A233" s="48" t="s">
        <v>555</v>
      </c>
      <c r="B233" s="48" t="s">
        <v>261</v>
      </c>
      <c r="C233" s="48" t="s">
        <v>84</v>
      </c>
      <c r="D233" s="48" t="s">
        <v>135</v>
      </c>
      <c r="E233" s="48" t="s">
        <v>22</v>
      </c>
      <c r="F233" s="48" t="s">
        <v>27</v>
      </c>
      <c r="G233" s="48" t="s">
        <v>40</v>
      </c>
      <c r="H233" s="48" t="s">
        <v>145</v>
      </c>
      <c r="I233" s="49">
        <v>45445</v>
      </c>
      <c r="J233" s="49">
        <v>46175</v>
      </c>
      <c r="K233" s="50">
        <v>2004761.29</v>
      </c>
      <c r="L233" s="51">
        <v>0.1535</v>
      </c>
      <c r="M233" s="52">
        <v>0.61799999999999999</v>
      </c>
    </row>
    <row r="234" spans="1:13" ht="17.399999999999999" x14ac:dyDescent="0.3">
      <c r="A234" s="48" t="s">
        <v>556</v>
      </c>
      <c r="B234" s="48" t="s">
        <v>557</v>
      </c>
      <c r="C234" s="48" t="s">
        <v>56</v>
      </c>
      <c r="D234" s="48" t="s">
        <v>144</v>
      </c>
      <c r="E234" s="48" t="s">
        <v>22</v>
      </c>
      <c r="F234" s="48" t="s">
        <v>39</v>
      </c>
      <c r="G234" s="48" t="s">
        <v>24</v>
      </c>
      <c r="H234" s="48" t="s">
        <v>141</v>
      </c>
      <c r="I234" s="49">
        <v>44659</v>
      </c>
      <c r="J234" s="49">
        <v>45755</v>
      </c>
      <c r="K234" s="50">
        <v>7194863.0199999996</v>
      </c>
      <c r="L234" s="51">
        <v>0.1255</v>
      </c>
      <c r="M234" s="52">
        <v>0.76900000000000002</v>
      </c>
    </row>
    <row r="235" spans="1:13" ht="17.399999999999999" x14ac:dyDescent="0.3">
      <c r="A235" s="48" t="s">
        <v>558</v>
      </c>
      <c r="B235" s="48" t="s">
        <v>559</v>
      </c>
      <c r="C235" s="48" t="s">
        <v>52</v>
      </c>
      <c r="D235" s="48" t="s">
        <v>144</v>
      </c>
      <c r="E235" s="48" t="s">
        <v>48</v>
      </c>
      <c r="F235" s="48" t="s">
        <v>39</v>
      </c>
      <c r="G235" s="48" t="s">
        <v>40</v>
      </c>
      <c r="H235" s="48" t="s">
        <v>157</v>
      </c>
      <c r="I235" s="49">
        <v>45787</v>
      </c>
      <c r="J235" s="49">
        <v>46152</v>
      </c>
      <c r="K235" s="50">
        <v>1074708.2</v>
      </c>
      <c r="L235" s="51">
        <v>0.15229999999999999</v>
      </c>
      <c r="M235" s="52">
        <v>1.2949999999999999</v>
      </c>
    </row>
    <row r="236" spans="1:13" ht="17.399999999999999" x14ac:dyDescent="0.3">
      <c r="A236" s="48" t="s">
        <v>560</v>
      </c>
      <c r="B236" s="48" t="s">
        <v>484</v>
      </c>
      <c r="C236" s="48" t="s">
        <v>80</v>
      </c>
      <c r="D236" s="48" t="s">
        <v>144</v>
      </c>
      <c r="E236" s="48" t="s">
        <v>48</v>
      </c>
      <c r="F236" s="48" t="s">
        <v>35</v>
      </c>
      <c r="G236" s="48" t="s">
        <v>32</v>
      </c>
      <c r="H236" s="48" t="s">
        <v>160</v>
      </c>
      <c r="I236" s="49">
        <v>44177</v>
      </c>
      <c r="J236" s="49">
        <v>44542</v>
      </c>
      <c r="K236" s="50">
        <v>15704864.310000001</v>
      </c>
      <c r="L236" s="51">
        <v>0.1263</v>
      </c>
      <c r="M236" s="52">
        <v>0.73899999999999999</v>
      </c>
    </row>
    <row r="237" spans="1:13" ht="17.399999999999999" x14ac:dyDescent="0.3">
      <c r="A237" s="48" t="s">
        <v>561</v>
      </c>
      <c r="B237" s="48" t="s">
        <v>562</v>
      </c>
      <c r="C237" s="48" t="s">
        <v>47</v>
      </c>
      <c r="D237" s="48" t="s">
        <v>135</v>
      </c>
      <c r="E237" s="48" t="s">
        <v>30</v>
      </c>
      <c r="F237" s="48" t="s">
        <v>23</v>
      </c>
      <c r="G237" s="48" t="s">
        <v>28</v>
      </c>
      <c r="H237" s="48" t="s">
        <v>163</v>
      </c>
      <c r="I237" s="49">
        <v>44098</v>
      </c>
      <c r="J237" s="49">
        <v>45193</v>
      </c>
      <c r="K237" s="50">
        <v>3806259.53</v>
      </c>
      <c r="L237" s="51">
        <v>0.1225</v>
      </c>
      <c r="M237" s="52">
        <v>0.89800000000000002</v>
      </c>
    </row>
    <row r="238" spans="1:13" ht="17.399999999999999" x14ac:dyDescent="0.3">
      <c r="A238" s="48" t="s">
        <v>563</v>
      </c>
      <c r="B238" s="48" t="s">
        <v>265</v>
      </c>
      <c r="C238" s="48" t="s">
        <v>84</v>
      </c>
      <c r="D238" s="48" t="s">
        <v>135</v>
      </c>
      <c r="E238" s="48" t="s">
        <v>45</v>
      </c>
      <c r="F238" s="48" t="s">
        <v>43</v>
      </c>
      <c r="G238" s="48" t="s">
        <v>40</v>
      </c>
      <c r="H238" s="48" t="s">
        <v>148</v>
      </c>
      <c r="I238" s="49">
        <v>45023</v>
      </c>
      <c r="J238" s="49">
        <v>46484</v>
      </c>
      <c r="K238" s="50">
        <v>3509399.25</v>
      </c>
      <c r="L238" s="51">
        <v>9.2700000000000005E-2</v>
      </c>
      <c r="M238" s="52">
        <v>0.69</v>
      </c>
    </row>
    <row r="239" spans="1:13" ht="17.399999999999999" x14ac:dyDescent="0.3">
      <c r="A239" s="48" t="s">
        <v>564</v>
      </c>
      <c r="B239" s="48" t="s">
        <v>565</v>
      </c>
      <c r="C239" s="48" t="s">
        <v>33</v>
      </c>
      <c r="D239" s="48" t="s">
        <v>144</v>
      </c>
      <c r="E239" s="48" t="s">
        <v>42</v>
      </c>
      <c r="F239" s="48" t="s">
        <v>27</v>
      </c>
      <c r="G239" s="48" t="s">
        <v>40</v>
      </c>
      <c r="H239" s="48" t="s">
        <v>148</v>
      </c>
      <c r="I239" s="49">
        <v>44637</v>
      </c>
      <c r="J239" s="49">
        <v>45733</v>
      </c>
      <c r="K239" s="50">
        <v>4400642.6900000004</v>
      </c>
      <c r="L239" s="51">
        <v>0.1411</v>
      </c>
      <c r="M239" s="52">
        <v>0.84499999999999997</v>
      </c>
    </row>
    <row r="240" spans="1:13" ht="17.399999999999999" x14ac:dyDescent="0.3">
      <c r="A240" s="48" t="s">
        <v>566</v>
      </c>
      <c r="B240" s="48" t="s">
        <v>567</v>
      </c>
      <c r="C240" s="48" t="s">
        <v>47</v>
      </c>
      <c r="D240" s="48" t="s">
        <v>144</v>
      </c>
      <c r="E240" s="48" t="s">
        <v>42</v>
      </c>
      <c r="F240" s="48" t="s">
        <v>49</v>
      </c>
      <c r="G240" s="48" t="s">
        <v>40</v>
      </c>
      <c r="H240" s="48" t="s">
        <v>148</v>
      </c>
      <c r="I240" s="49">
        <v>44314</v>
      </c>
      <c r="J240" s="49">
        <v>46140</v>
      </c>
      <c r="K240" s="50">
        <v>17779934.899999999</v>
      </c>
      <c r="L240" s="51">
        <v>0.1439</v>
      </c>
      <c r="M240" s="52">
        <v>0.83</v>
      </c>
    </row>
    <row r="241" spans="1:13" ht="17.399999999999999" x14ac:dyDescent="0.3">
      <c r="A241" s="48" t="s">
        <v>568</v>
      </c>
      <c r="B241" s="48" t="s">
        <v>569</v>
      </c>
      <c r="C241" s="48" t="s">
        <v>54</v>
      </c>
      <c r="D241" s="48" t="s">
        <v>22</v>
      </c>
      <c r="E241" s="48" t="s">
        <v>22</v>
      </c>
      <c r="F241" s="48" t="s">
        <v>46</v>
      </c>
      <c r="G241" s="48" t="s">
        <v>36</v>
      </c>
      <c r="H241" s="48" t="s">
        <v>163</v>
      </c>
      <c r="I241" s="49">
        <v>44207</v>
      </c>
      <c r="J241" s="49">
        <v>45668</v>
      </c>
      <c r="K241" s="50">
        <v>6635210.4400000004</v>
      </c>
      <c r="L241" s="51">
        <v>0.1081</v>
      </c>
      <c r="M241" s="52">
        <v>0.98599999999999999</v>
      </c>
    </row>
    <row r="242" spans="1:13" ht="17.399999999999999" x14ac:dyDescent="0.3">
      <c r="A242" s="48" t="s">
        <v>570</v>
      </c>
      <c r="B242" s="48" t="s">
        <v>507</v>
      </c>
      <c r="C242" s="48" t="s">
        <v>89</v>
      </c>
      <c r="D242" s="48" t="s">
        <v>135</v>
      </c>
      <c r="E242" s="48" t="s">
        <v>38</v>
      </c>
      <c r="F242" s="48" t="s">
        <v>46</v>
      </c>
      <c r="G242" s="48" t="s">
        <v>28</v>
      </c>
      <c r="H242" s="48" t="s">
        <v>136</v>
      </c>
      <c r="I242" s="49">
        <v>44747</v>
      </c>
      <c r="J242" s="49">
        <v>45843</v>
      </c>
      <c r="K242" s="50">
        <v>2049991.11</v>
      </c>
      <c r="L242" s="51">
        <v>0.1187</v>
      </c>
      <c r="M242" s="52">
        <v>1.34</v>
      </c>
    </row>
    <row r="243" spans="1:13" ht="17.399999999999999" x14ac:dyDescent="0.3">
      <c r="A243" s="48" t="s">
        <v>571</v>
      </c>
      <c r="B243" s="48" t="s">
        <v>284</v>
      </c>
      <c r="C243" s="48" t="s">
        <v>58</v>
      </c>
      <c r="D243" s="48" t="s">
        <v>144</v>
      </c>
      <c r="E243" s="48" t="s">
        <v>45</v>
      </c>
      <c r="F243" s="48" t="s">
        <v>35</v>
      </c>
      <c r="G243" s="48" t="s">
        <v>40</v>
      </c>
      <c r="H243" s="48" t="s">
        <v>141</v>
      </c>
      <c r="I243" s="49">
        <v>43523</v>
      </c>
      <c r="J243" s="49">
        <v>44619</v>
      </c>
      <c r="K243" s="50">
        <v>1639402.57</v>
      </c>
      <c r="L243" s="51">
        <v>0.14299999999999999</v>
      </c>
      <c r="M243" s="52">
        <v>1.35</v>
      </c>
    </row>
    <row r="244" spans="1:13" ht="17.399999999999999" x14ac:dyDescent="0.3">
      <c r="A244" s="48" t="s">
        <v>572</v>
      </c>
      <c r="B244" s="48" t="s">
        <v>573</v>
      </c>
      <c r="C244" s="48" t="s">
        <v>83</v>
      </c>
      <c r="D244" s="48" t="s">
        <v>135</v>
      </c>
      <c r="E244" s="48" t="s">
        <v>48</v>
      </c>
      <c r="F244" s="48" t="s">
        <v>43</v>
      </c>
      <c r="G244" s="48" t="s">
        <v>32</v>
      </c>
      <c r="H244" s="48" t="s">
        <v>136</v>
      </c>
      <c r="I244" s="49">
        <v>43701</v>
      </c>
      <c r="J244" s="49">
        <v>44797</v>
      </c>
      <c r="K244" s="50">
        <v>2458917</v>
      </c>
      <c r="L244" s="51">
        <v>0.114</v>
      </c>
      <c r="M244" s="52">
        <v>0.64400000000000002</v>
      </c>
    </row>
    <row r="245" spans="1:13" ht="17.399999999999999" x14ac:dyDescent="0.3">
      <c r="A245" s="48" t="s">
        <v>574</v>
      </c>
      <c r="B245" s="48" t="s">
        <v>575</v>
      </c>
      <c r="C245" s="48" t="s">
        <v>66</v>
      </c>
      <c r="D245" s="48" t="s">
        <v>144</v>
      </c>
      <c r="E245" s="48" t="s">
        <v>42</v>
      </c>
      <c r="F245" s="48" t="s">
        <v>27</v>
      </c>
      <c r="G245" s="48" t="s">
        <v>28</v>
      </c>
      <c r="H245" s="48" t="s">
        <v>136</v>
      </c>
      <c r="I245" s="49">
        <v>44491</v>
      </c>
      <c r="J245" s="49">
        <v>45952</v>
      </c>
      <c r="K245" s="50">
        <v>7120597.1699999999</v>
      </c>
      <c r="L245" s="51">
        <v>0.13769999999999999</v>
      </c>
      <c r="M245" s="52">
        <v>0.78800000000000003</v>
      </c>
    </row>
    <row r="246" spans="1:13" ht="17.399999999999999" x14ac:dyDescent="0.3">
      <c r="A246" s="48" t="s">
        <v>576</v>
      </c>
      <c r="B246" s="48" t="s">
        <v>167</v>
      </c>
      <c r="C246" s="48" t="s">
        <v>90</v>
      </c>
      <c r="D246" s="48" t="s">
        <v>22</v>
      </c>
      <c r="E246" s="48" t="s">
        <v>38</v>
      </c>
      <c r="F246" s="48" t="s">
        <v>39</v>
      </c>
      <c r="G246" s="48" t="s">
        <v>40</v>
      </c>
      <c r="H246" s="48" t="s">
        <v>145</v>
      </c>
      <c r="I246" s="49">
        <v>46003</v>
      </c>
      <c r="J246" s="49">
        <v>47099</v>
      </c>
      <c r="K246" s="50">
        <v>4923196.66</v>
      </c>
      <c r="L246" s="51">
        <v>8.5500000000000007E-2</v>
      </c>
      <c r="M246" s="52">
        <v>1.1659999999999999</v>
      </c>
    </row>
    <row r="247" spans="1:13" ht="17.399999999999999" x14ac:dyDescent="0.3">
      <c r="A247" s="48" t="s">
        <v>577</v>
      </c>
      <c r="B247" s="48" t="s">
        <v>578</v>
      </c>
      <c r="C247" s="48" t="s">
        <v>52</v>
      </c>
      <c r="D247" s="48" t="s">
        <v>135</v>
      </c>
      <c r="E247" s="48" t="s">
        <v>42</v>
      </c>
      <c r="F247" s="48" t="s">
        <v>35</v>
      </c>
      <c r="G247" s="48" t="s">
        <v>36</v>
      </c>
      <c r="H247" s="48" t="s">
        <v>157</v>
      </c>
      <c r="I247" s="49">
        <v>45976</v>
      </c>
      <c r="J247" s="49">
        <v>46706</v>
      </c>
      <c r="K247" s="50">
        <v>4747333.22</v>
      </c>
      <c r="L247" s="51">
        <v>0.14990000000000001</v>
      </c>
      <c r="M247" s="52">
        <v>1.242</v>
      </c>
    </row>
    <row r="248" spans="1:13" ht="17.399999999999999" x14ac:dyDescent="0.3">
      <c r="A248" s="48" t="s">
        <v>579</v>
      </c>
      <c r="B248" s="48" t="s">
        <v>580</v>
      </c>
      <c r="C248" s="48" t="s">
        <v>66</v>
      </c>
      <c r="D248" s="48" t="s">
        <v>135</v>
      </c>
      <c r="E248" s="48" t="s">
        <v>42</v>
      </c>
      <c r="F248" s="48" t="s">
        <v>46</v>
      </c>
      <c r="G248" s="48" t="s">
        <v>28</v>
      </c>
      <c r="H248" s="48" t="s">
        <v>157</v>
      </c>
      <c r="I248" s="49">
        <v>45425</v>
      </c>
      <c r="J248" s="49">
        <v>46155</v>
      </c>
      <c r="K248" s="50">
        <v>1911903.76</v>
      </c>
      <c r="L248" s="51">
        <v>0.1462</v>
      </c>
      <c r="M248" s="52">
        <v>0.61099999999999999</v>
      </c>
    </row>
    <row r="249" spans="1:13" ht="17.399999999999999" x14ac:dyDescent="0.3">
      <c r="A249" s="48" t="s">
        <v>581</v>
      </c>
      <c r="B249" s="48" t="s">
        <v>582</v>
      </c>
      <c r="C249" s="48" t="s">
        <v>70</v>
      </c>
      <c r="D249" s="48" t="s">
        <v>135</v>
      </c>
      <c r="E249" s="48" t="s">
        <v>26</v>
      </c>
      <c r="F249" s="48" t="s">
        <v>49</v>
      </c>
      <c r="G249" s="48" t="s">
        <v>36</v>
      </c>
      <c r="H249" s="48" t="s">
        <v>141</v>
      </c>
      <c r="I249" s="49">
        <v>45741</v>
      </c>
      <c r="J249" s="49">
        <v>46837</v>
      </c>
      <c r="K249" s="50">
        <v>228413.74</v>
      </c>
      <c r="L249" s="51">
        <v>9.9099999999999994E-2</v>
      </c>
      <c r="M249" s="52">
        <v>0.81799999999999995</v>
      </c>
    </row>
    <row r="250" spans="1:13" ht="17.399999999999999" x14ac:dyDescent="0.3">
      <c r="A250" s="48" t="s">
        <v>583</v>
      </c>
      <c r="B250" s="48" t="s">
        <v>584</v>
      </c>
      <c r="C250" s="48" t="s">
        <v>65</v>
      </c>
      <c r="D250" s="48" t="s">
        <v>135</v>
      </c>
      <c r="E250" s="48" t="s">
        <v>42</v>
      </c>
      <c r="F250" s="48" t="s">
        <v>46</v>
      </c>
      <c r="G250" s="48" t="s">
        <v>28</v>
      </c>
      <c r="H250" s="48" t="s">
        <v>136</v>
      </c>
      <c r="I250" s="49">
        <v>43849</v>
      </c>
      <c r="J250" s="49">
        <v>44580</v>
      </c>
      <c r="K250" s="50">
        <v>3034838.73</v>
      </c>
      <c r="L250" s="51">
        <v>0.1115</v>
      </c>
      <c r="M250" s="52">
        <v>0.378</v>
      </c>
    </row>
    <row r="251" spans="1:13" ht="17.399999999999999" x14ac:dyDescent="0.3">
      <c r="A251" s="48" t="s">
        <v>585</v>
      </c>
      <c r="B251" s="48" t="s">
        <v>261</v>
      </c>
      <c r="C251" s="48" t="s">
        <v>41</v>
      </c>
      <c r="D251" s="48" t="s">
        <v>190</v>
      </c>
      <c r="E251" s="48" t="s">
        <v>48</v>
      </c>
      <c r="F251" s="48" t="s">
        <v>27</v>
      </c>
      <c r="G251" s="48" t="s">
        <v>28</v>
      </c>
      <c r="H251" s="48" t="s">
        <v>145</v>
      </c>
      <c r="I251" s="49">
        <v>45797</v>
      </c>
      <c r="J251" s="49">
        <v>47258</v>
      </c>
      <c r="K251" s="50">
        <v>111257195.14</v>
      </c>
      <c r="L251" s="51">
        <v>0.123</v>
      </c>
      <c r="M251" s="52">
        <v>0.71399999999999997</v>
      </c>
    </row>
    <row r="252" spans="1:13" ht="17.399999999999999" x14ac:dyDescent="0.3">
      <c r="A252" s="48" t="s">
        <v>586</v>
      </c>
      <c r="B252" s="48" t="s">
        <v>587</v>
      </c>
      <c r="C252" s="48" t="s">
        <v>60</v>
      </c>
      <c r="D252" s="48" t="s">
        <v>144</v>
      </c>
      <c r="E252" s="48" t="s">
        <v>45</v>
      </c>
      <c r="F252" s="48" t="s">
        <v>46</v>
      </c>
      <c r="G252" s="48" t="s">
        <v>36</v>
      </c>
      <c r="H252" s="48" t="s">
        <v>160</v>
      </c>
      <c r="I252" s="49">
        <v>44355</v>
      </c>
      <c r="J252" s="49">
        <v>45451</v>
      </c>
      <c r="K252" s="50">
        <v>11995317.26</v>
      </c>
      <c r="L252" s="51">
        <v>0.1555</v>
      </c>
      <c r="M252" s="52">
        <v>1.06</v>
      </c>
    </row>
    <row r="253" spans="1:13" ht="17.399999999999999" x14ac:dyDescent="0.3">
      <c r="A253" s="48" t="s">
        <v>588</v>
      </c>
      <c r="B253" s="48" t="s">
        <v>589</v>
      </c>
      <c r="C253" s="48" t="s">
        <v>55</v>
      </c>
      <c r="D253" s="48" t="s">
        <v>135</v>
      </c>
      <c r="E253" s="48" t="s">
        <v>42</v>
      </c>
      <c r="F253" s="48" t="s">
        <v>27</v>
      </c>
      <c r="G253" s="48" t="s">
        <v>24</v>
      </c>
      <c r="H253" s="48" t="s">
        <v>145</v>
      </c>
      <c r="I253" s="49">
        <v>44759</v>
      </c>
      <c r="J253" s="49">
        <v>45855</v>
      </c>
      <c r="K253" s="50">
        <v>4691582.76</v>
      </c>
      <c r="L253" s="51">
        <v>0.13500000000000001</v>
      </c>
      <c r="M253" s="52">
        <v>1.35</v>
      </c>
    </row>
    <row r="254" spans="1:13" ht="17.399999999999999" x14ac:dyDescent="0.3">
      <c r="A254" s="48" t="s">
        <v>590</v>
      </c>
      <c r="B254" s="48" t="s">
        <v>591</v>
      </c>
      <c r="C254" s="48" t="s">
        <v>71</v>
      </c>
      <c r="D254" s="48" t="s">
        <v>144</v>
      </c>
      <c r="E254" s="48" t="s">
        <v>48</v>
      </c>
      <c r="F254" s="48" t="s">
        <v>46</v>
      </c>
      <c r="G254" s="48" t="s">
        <v>28</v>
      </c>
      <c r="H254" s="48" t="s">
        <v>145</v>
      </c>
      <c r="I254" s="49">
        <v>43876</v>
      </c>
      <c r="J254" s="49">
        <v>44972</v>
      </c>
      <c r="K254" s="50">
        <v>3570343.11</v>
      </c>
      <c r="L254" s="51">
        <v>0.1452</v>
      </c>
      <c r="M254" s="52">
        <v>1.01</v>
      </c>
    </row>
    <row r="255" spans="1:13" ht="17.399999999999999" x14ac:dyDescent="0.3">
      <c r="A255" s="48" t="s">
        <v>592</v>
      </c>
      <c r="B255" s="48" t="s">
        <v>340</v>
      </c>
      <c r="C255" s="48" t="s">
        <v>85</v>
      </c>
      <c r="D255" s="48" t="s">
        <v>135</v>
      </c>
      <c r="E255" s="48" t="s">
        <v>38</v>
      </c>
      <c r="F255" s="48" t="s">
        <v>43</v>
      </c>
      <c r="G255" s="48" t="s">
        <v>36</v>
      </c>
      <c r="H255" s="48" t="s">
        <v>160</v>
      </c>
      <c r="I255" s="49">
        <v>44595</v>
      </c>
      <c r="J255" s="49">
        <v>45325</v>
      </c>
      <c r="K255" s="50">
        <v>570256.80000000005</v>
      </c>
      <c r="L255" s="51">
        <v>0.1472</v>
      </c>
      <c r="M255" s="52">
        <v>0.86</v>
      </c>
    </row>
    <row r="256" spans="1:13" ht="17.399999999999999" x14ac:dyDescent="0.3">
      <c r="A256" s="48" t="s">
        <v>593</v>
      </c>
      <c r="B256" s="48" t="s">
        <v>594</v>
      </c>
      <c r="C256" s="48" t="s">
        <v>55</v>
      </c>
      <c r="D256" s="48" t="s">
        <v>190</v>
      </c>
      <c r="E256" s="48" t="s">
        <v>48</v>
      </c>
      <c r="F256" s="48" t="s">
        <v>23</v>
      </c>
      <c r="G256" s="48" t="s">
        <v>40</v>
      </c>
      <c r="H256" s="48" t="s">
        <v>157</v>
      </c>
      <c r="I256" s="49">
        <v>45459</v>
      </c>
      <c r="J256" s="49">
        <v>47285</v>
      </c>
      <c r="K256" s="50">
        <v>70541500.489999995</v>
      </c>
      <c r="L256" s="51">
        <v>0.1249</v>
      </c>
      <c r="M256" s="52">
        <v>0.91700000000000004</v>
      </c>
    </row>
    <row r="257" spans="1:13" ht="17.399999999999999" x14ac:dyDescent="0.3">
      <c r="A257" s="48" t="s">
        <v>595</v>
      </c>
      <c r="B257" s="48" t="s">
        <v>596</v>
      </c>
      <c r="C257" s="48" t="s">
        <v>51</v>
      </c>
      <c r="D257" s="48" t="s">
        <v>190</v>
      </c>
      <c r="E257" s="48" t="s">
        <v>42</v>
      </c>
      <c r="F257" s="48" t="s">
        <v>43</v>
      </c>
      <c r="G257" s="48" t="s">
        <v>28</v>
      </c>
      <c r="H257" s="48" t="s">
        <v>148</v>
      </c>
      <c r="I257" s="49">
        <v>44083</v>
      </c>
      <c r="J257" s="49">
        <v>45178</v>
      </c>
      <c r="K257" s="50">
        <v>19527594.109999999</v>
      </c>
      <c r="L257" s="51">
        <v>0.10299999999999999</v>
      </c>
      <c r="M257" s="52">
        <v>0.749</v>
      </c>
    </row>
    <row r="258" spans="1:13" ht="17.399999999999999" x14ac:dyDescent="0.3">
      <c r="A258" s="48" t="s">
        <v>597</v>
      </c>
      <c r="B258" s="48" t="s">
        <v>578</v>
      </c>
      <c r="C258" s="48" t="s">
        <v>74</v>
      </c>
      <c r="D258" s="48" t="s">
        <v>144</v>
      </c>
      <c r="E258" s="48" t="s">
        <v>45</v>
      </c>
      <c r="F258" s="48" t="s">
        <v>23</v>
      </c>
      <c r="G258" s="48" t="s">
        <v>28</v>
      </c>
      <c r="H258" s="48" t="s">
        <v>157</v>
      </c>
      <c r="I258" s="49">
        <v>45864</v>
      </c>
      <c r="J258" s="49">
        <v>46960</v>
      </c>
      <c r="K258" s="50">
        <v>11252356.43</v>
      </c>
      <c r="L258" s="51">
        <v>0.1183</v>
      </c>
      <c r="M258" s="52">
        <v>0.95199999999999996</v>
      </c>
    </row>
    <row r="259" spans="1:13" ht="17.399999999999999" x14ac:dyDescent="0.3">
      <c r="A259" s="48" t="s">
        <v>598</v>
      </c>
      <c r="B259" s="48" t="s">
        <v>599</v>
      </c>
      <c r="C259" s="48" t="s">
        <v>73</v>
      </c>
      <c r="D259" s="48" t="s">
        <v>144</v>
      </c>
      <c r="E259" s="48" t="s">
        <v>30</v>
      </c>
      <c r="F259" s="48" t="s">
        <v>43</v>
      </c>
      <c r="G259" s="48" t="s">
        <v>40</v>
      </c>
      <c r="H259" s="48" t="s">
        <v>163</v>
      </c>
      <c r="I259" s="49">
        <v>44066</v>
      </c>
      <c r="J259" s="49">
        <v>45161</v>
      </c>
      <c r="K259" s="50">
        <v>1972047.75</v>
      </c>
      <c r="L259" s="51">
        <v>0.11890000000000001</v>
      </c>
      <c r="M259" s="52">
        <v>0.96</v>
      </c>
    </row>
    <row r="260" spans="1:13" ht="17.399999999999999" x14ac:dyDescent="0.3">
      <c r="A260" s="48" t="s">
        <v>600</v>
      </c>
      <c r="B260" s="48" t="s">
        <v>601</v>
      </c>
      <c r="C260" s="48" t="s">
        <v>94</v>
      </c>
      <c r="D260" s="48" t="s">
        <v>22</v>
      </c>
      <c r="E260" s="48" t="s">
        <v>42</v>
      </c>
      <c r="F260" s="48" t="s">
        <v>23</v>
      </c>
      <c r="G260" s="48" t="s">
        <v>28</v>
      </c>
      <c r="H260" s="48" t="s">
        <v>160</v>
      </c>
      <c r="I260" s="49">
        <v>44688</v>
      </c>
      <c r="J260" s="49">
        <v>46149</v>
      </c>
      <c r="K260" s="50">
        <v>8083877.75</v>
      </c>
      <c r="L260" s="51">
        <v>0.1114</v>
      </c>
      <c r="M260" s="52">
        <v>0.35699999999999998</v>
      </c>
    </row>
    <row r="261" spans="1:13" ht="17.399999999999999" x14ac:dyDescent="0.3">
      <c r="A261" s="48" t="s">
        <v>602</v>
      </c>
      <c r="B261" s="48" t="s">
        <v>407</v>
      </c>
      <c r="C261" s="48" t="s">
        <v>53</v>
      </c>
      <c r="D261" s="48" t="s">
        <v>135</v>
      </c>
      <c r="E261" s="48" t="s">
        <v>45</v>
      </c>
      <c r="F261" s="48" t="s">
        <v>27</v>
      </c>
      <c r="G261" s="48" t="s">
        <v>24</v>
      </c>
      <c r="H261" s="48" t="s">
        <v>160</v>
      </c>
      <c r="I261" s="49">
        <v>43754</v>
      </c>
      <c r="J261" s="49">
        <v>44485</v>
      </c>
      <c r="K261" s="50">
        <v>4627512.6100000003</v>
      </c>
      <c r="L261" s="51">
        <v>0.1293</v>
      </c>
      <c r="M261" s="52">
        <v>0.995</v>
      </c>
    </row>
    <row r="262" spans="1:13" ht="17.399999999999999" x14ac:dyDescent="0.3">
      <c r="A262" s="48" t="s">
        <v>603</v>
      </c>
      <c r="B262" s="48" t="s">
        <v>254</v>
      </c>
      <c r="C262" s="48" t="s">
        <v>88</v>
      </c>
      <c r="D262" s="48" t="s">
        <v>135</v>
      </c>
      <c r="E262" s="48" t="s">
        <v>38</v>
      </c>
      <c r="F262" s="48" t="s">
        <v>35</v>
      </c>
      <c r="G262" s="48" t="s">
        <v>32</v>
      </c>
      <c r="H262" s="48" t="s">
        <v>157</v>
      </c>
      <c r="I262" s="49">
        <v>44172</v>
      </c>
      <c r="J262" s="49">
        <v>45267</v>
      </c>
      <c r="K262" s="50">
        <v>2435183.34</v>
      </c>
      <c r="L262" s="51">
        <v>0.1041</v>
      </c>
      <c r="M262" s="52">
        <v>0.90900000000000003</v>
      </c>
    </row>
    <row r="263" spans="1:13" ht="17.399999999999999" x14ac:dyDescent="0.3">
      <c r="A263" s="48" t="s">
        <v>604</v>
      </c>
      <c r="B263" s="48" t="s">
        <v>181</v>
      </c>
      <c r="C263" s="48" t="s">
        <v>70</v>
      </c>
      <c r="D263" s="48" t="s">
        <v>135</v>
      </c>
      <c r="E263" s="48" t="s">
        <v>45</v>
      </c>
      <c r="F263" s="48" t="s">
        <v>31</v>
      </c>
      <c r="G263" s="48" t="s">
        <v>40</v>
      </c>
      <c r="H263" s="48" t="s">
        <v>141</v>
      </c>
      <c r="I263" s="49">
        <v>43836</v>
      </c>
      <c r="J263" s="49">
        <v>45297</v>
      </c>
      <c r="K263" s="50">
        <v>1609448.54</v>
      </c>
      <c r="L263" s="51">
        <v>0.10630000000000001</v>
      </c>
      <c r="M263" s="52">
        <v>0.88800000000000001</v>
      </c>
    </row>
    <row r="264" spans="1:13" ht="17.399999999999999" x14ac:dyDescent="0.3">
      <c r="A264" s="48" t="s">
        <v>605</v>
      </c>
      <c r="B264" s="48" t="s">
        <v>606</v>
      </c>
      <c r="C264" s="48" t="s">
        <v>88</v>
      </c>
      <c r="D264" s="48" t="s">
        <v>144</v>
      </c>
      <c r="E264" s="48" t="s">
        <v>30</v>
      </c>
      <c r="F264" s="48" t="s">
        <v>39</v>
      </c>
      <c r="G264" s="48" t="s">
        <v>40</v>
      </c>
      <c r="H264" s="48" t="s">
        <v>163</v>
      </c>
      <c r="I264" s="49">
        <v>45021</v>
      </c>
      <c r="J264" s="49">
        <v>46848</v>
      </c>
      <c r="K264" s="50">
        <v>13642269.99</v>
      </c>
      <c r="L264" s="51">
        <v>0.1138</v>
      </c>
      <c r="M264" s="52">
        <v>1.0429999999999999</v>
      </c>
    </row>
    <row r="265" spans="1:13" ht="17.399999999999999" x14ac:dyDescent="0.3">
      <c r="A265" s="48" t="s">
        <v>607</v>
      </c>
      <c r="B265" s="48" t="s">
        <v>608</v>
      </c>
      <c r="C265" s="48" t="s">
        <v>76</v>
      </c>
      <c r="D265" s="48" t="s">
        <v>135</v>
      </c>
      <c r="E265" s="48" t="s">
        <v>26</v>
      </c>
      <c r="F265" s="48" t="s">
        <v>35</v>
      </c>
      <c r="G265" s="48" t="s">
        <v>32</v>
      </c>
      <c r="H265" s="48" t="s">
        <v>141</v>
      </c>
      <c r="I265" s="49">
        <v>44023</v>
      </c>
      <c r="J265" s="49">
        <v>45484</v>
      </c>
      <c r="K265" s="50">
        <v>748989.32</v>
      </c>
      <c r="L265" s="51">
        <v>0.14799999999999999</v>
      </c>
      <c r="M265" s="52">
        <v>0.81799999999999995</v>
      </c>
    </row>
    <row r="266" spans="1:13" ht="17.399999999999999" x14ac:dyDescent="0.3">
      <c r="A266" s="48" t="s">
        <v>609</v>
      </c>
      <c r="B266" s="48" t="s">
        <v>610</v>
      </c>
      <c r="C266" s="48" t="s">
        <v>83</v>
      </c>
      <c r="D266" s="48" t="s">
        <v>135</v>
      </c>
      <c r="E266" s="48" t="s">
        <v>26</v>
      </c>
      <c r="F266" s="48" t="s">
        <v>39</v>
      </c>
      <c r="G266" s="48" t="s">
        <v>32</v>
      </c>
      <c r="H266" s="48" t="s">
        <v>148</v>
      </c>
      <c r="I266" s="49">
        <v>45872</v>
      </c>
      <c r="J266" s="49">
        <v>46602</v>
      </c>
      <c r="K266" s="50">
        <v>1543994.42</v>
      </c>
      <c r="L266" s="51">
        <v>0.11119999999999999</v>
      </c>
      <c r="M266" s="52">
        <v>0.53100000000000003</v>
      </c>
    </row>
    <row r="267" spans="1:13" ht="17.399999999999999" x14ac:dyDescent="0.3">
      <c r="A267" s="48" t="s">
        <v>611</v>
      </c>
      <c r="B267" s="48" t="s">
        <v>612</v>
      </c>
      <c r="C267" s="48" t="s">
        <v>90</v>
      </c>
      <c r="D267" s="48" t="s">
        <v>135</v>
      </c>
      <c r="E267" s="48" t="s">
        <v>34</v>
      </c>
      <c r="F267" s="48" t="s">
        <v>39</v>
      </c>
      <c r="G267" s="48" t="s">
        <v>24</v>
      </c>
      <c r="H267" s="48" t="s">
        <v>136</v>
      </c>
      <c r="I267" s="49">
        <v>43477</v>
      </c>
      <c r="J267" s="49">
        <v>44208</v>
      </c>
      <c r="K267" s="50">
        <v>930631.08</v>
      </c>
      <c r="L267" s="51">
        <v>0.111</v>
      </c>
      <c r="M267" s="52">
        <v>0.66400000000000003</v>
      </c>
    </row>
    <row r="268" spans="1:13" ht="17.399999999999999" x14ac:dyDescent="0.3">
      <c r="A268" s="48" t="s">
        <v>613</v>
      </c>
      <c r="B268" s="48" t="s">
        <v>614</v>
      </c>
      <c r="C268" s="48" t="s">
        <v>57</v>
      </c>
      <c r="D268" s="48" t="s">
        <v>135</v>
      </c>
      <c r="E268" s="48" t="s">
        <v>42</v>
      </c>
      <c r="F268" s="48" t="s">
        <v>43</v>
      </c>
      <c r="G268" s="48" t="s">
        <v>28</v>
      </c>
      <c r="H268" s="48" t="s">
        <v>160</v>
      </c>
      <c r="I268" s="49">
        <v>45803</v>
      </c>
      <c r="J268" s="49">
        <v>46168</v>
      </c>
      <c r="K268" s="50">
        <v>2884040.44</v>
      </c>
      <c r="L268" s="51">
        <v>9.6699999999999994E-2</v>
      </c>
      <c r="M268" s="52">
        <v>0.48299999999999998</v>
      </c>
    </row>
    <row r="269" spans="1:13" ht="17.399999999999999" x14ac:dyDescent="0.3">
      <c r="A269" s="48" t="s">
        <v>615</v>
      </c>
      <c r="B269" s="48" t="s">
        <v>503</v>
      </c>
      <c r="C269" s="48" t="s">
        <v>29</v>
      </c>
      <c r="D269" s="48" t="s">
        <v>135</v>
      </c>
      <c r="E269" s="48" t="s">
        <v>26</v>
      </c>
      <c r="F269" s="48" t="s">
        <v>46</v>
      </c>
      <c r="G269" s="48" t="s">
        <v>36</v>
      </c>
      <c r="H269" s="48" t="s">
        <v>157</v>
      </c>
      <c r="I269" s="49">
        <v>44861</v>
      </c>
      <c r="J269" s="49">
        <v>45957</v>
      </c>
      <c r="K269" s="50">
        <v>1998620.98</v>
      </c>
      <c r="L269" s="51">
        <v>0.13639999999999999</v>
      </c>
      <c r="M269" s="52">
        <v>0.72699999999999998</v>
      </c>
    </row>
    <row r="270" spans="1:13" ht="17.399999999999999" x14ac:dyDescent="0.3">
      <c r="A270" s="48" t="s">
        <v>616</v>
      </c>
      <c r="B270" s="48" t="s">
        <v>617</v>
      </c>
      <c r="C270" s="48" t="s">
        <v>41</v>
      </c>
      <c r="D270" s="48" t="s">
        <v>144</v>
      </c>
      <c r="E270" s="48" t="s">
        <v>42</v>
      </c>
      <c r="F270" s="48" t="s">
        <v>23</v>
      </c>
      <c r="G270" s="48" t="s">
        <v>40</v>
      </c>
      <c r="H270" s="48" t="s">
        <v>160</v>
      </c>
      <c r="I270" s="49">
        <v>45879</v>
      </c>
      <c r="J270" s="49">
        <v>46609</v>
      </c>
      <c r="K270" s="50">
        <v>2786250.52</v>
      </c>
      <c r="L270" s="51">
        <v>0.1527</v>
      </c>
      <c r="M270" s="52">
        <v>1.0409999999999999</v>
      </c>
    </row>
    <row r="271" spans="1:13" ht="17.399999999999999" x14ac:dyDescent="0.3">
      <c r="A271" s="48" t="s">
        <v>618</v>
      </c>
      <c r="B271" s="48" t="s">
        <v>619</v>
      </c>
      <c r="C271" s="48" t="s">
        <v>57</v>
      </c>
      <c r="D271" s="48" t="s">
        <v>135</v>
      </c>
      <c r="E271" s="48" t="s">
        <v>30</v>
      </c>
      <c r="F271" s="48" t="s">
        <v>23</v>
      </c>
      <c r="G271" s="48" t="s">
        <v>32</v>
      </c>
      <c r="H271" s="48" t="s">
        <v>163</v>
      </c>
      <c r="I271" s="49">
        <v>43964</v>
      </c>
      <c r="J271" s="49">
        <v>45059</v>
      </c>
      <c r="K271" s="50">
        <v>4942584.8899999997</v>
      </c>
      <c r="L271" s="51">
        <v>0.15359999999999999</v>
      </c>
      <c r="M271" s="52">
        <v>1.0229999999999999</v>
      </c>
    </row>
    <row r="272" spans="1:13" ht="17.399999999999999" x14ac:dyDescent="0.3">
      <c r="A272" s="48" t="s">
        <v>620</v>
      </c>
      <c r="B272" s="48" t="s">
        <v>621</v>
      </c>
      <c r="C272" s="48" t="s">
        <v>44</v>
      </c>
      <c r="D272" s="48" t="s">
        <v>144</v>
      </c>
      <c r="E272" s="48" t="s">
        <v>22</v>
      </c>
      <c r="F272" s="48" t="s">
        <v>27</v>
      </c>
      <c r="G272" s="48" t="s">
        <v>40</v>
      </c>
      <c r="H272" s="48" t="s">
        <v>145</v>
      </c>
      <c r="I272" s="49">
        <v>46010</v>
      </c>
      <c r="J272" s="49">
        <v>46740</v>
      </c>
      <c r="K272" s="50">
        <v>15130398.369999999</v>
      </c>
      <c r="L272" s="51">
        <v>0.1052</v>
      </c>
      <c r="M272" s="52">
        <v>1.05</v>
      </c>
    </row>
    <row r="273" spans="1:13" ht="17.399999999999999" x14ac:dyDescent="0.3">
      <c r="A273" s="48" t="s">
        <v>622</v>
      </c>
      <c r="B273" s="48" t="s">
        <v>623</v>
      </c>
      <c r="C273" s="48" t="s">
        <v>47</v>
      </c>
      <c r="D273" s="48" t="s">
        <v>144</v>
      </c>
      <c r="E273" s="48" t="s">
        <v>38</v>
      </c>
      <c r="F273" s="48" t="s">
        <v>27</v>
      </c>
      <c r="G273" s="48" t="s">
        <v>24</v>
      </c>
      <c r="H273" s="48" t="s">
        <v>136</v>
      </c>
      <c r="I273" s="49">
        <v>43929</v>
      </c>
      <c r="J273" s="49">
        <v>45024</v>
      </c>
      <c r="K273" s="50">
        <v>15896244.02</v>
      </c>
      <c r="L273" s="51">
        <v>0.1426</v>
      </c>
      <c r="M273" s="52">
        <v>1.2210000000000001</v>
      </c>
    </row>
    <row r="274" spans="1:13" ht="17.399999999999999" x14ac:dyDescent="0.3">
      <c r="A274" s="48" t="s">
        <v>624</v>
      </c>
      <c r="B274" s="48" t="s">
        <v>625</v>
      </c>
      <c r="C274" s="48" t="s">
        <v>63</v>
      </c>
      <c r="D274" s="48" t="s">
        <v>135</v>
      </c>
      <c r="E274" s="48" t="s">
        <v>26</v>
      </c>
      <c r="F274" s="48" t="s">
        <v>23</v>
      </c>
      <c r="G274" s="48" t="s">
        <v>28</v>
      </c>
      <c r="H274" s="48" t="s">
        <v>160</v>
      </c>
      <c r="I274" s="49">
        <v>45378</v>
      </c>
      <c r="J274" s="49">
        <v>46108</v>
      </c>
      <c r="K274" s="50">
        <v>603213.9</v>
      </c>
      <c r="L274" s="51">
        <v>0.1431</v>
      </c>
      <c r="M274" s="52">
        <v>0.73299999999999998</v>
      </c>
    </row>
    <row r="275" spans="1:13" ht="17.399999999999999" x14ac:dyDescent="0.3">
      <c r="A275" s="48" t="s">
        <v>626</v>
      </c>
      <c r="B275" s="48" t="s">
        <v>627</v>
      </c>
      <c r="C275" s="48" t="s">
        <v>68</v>
      </c>
      <c r="D275" s="48" t="s">
        <v>135</v>
      </c>
      <c r="E275" s="48" t="s">
        <v>22</v>
      </c>
      <c r="F275" s="48" t="s">
        <v>27</v>
      </c>
      <c r="G275" s="48" t="s">
        <v>36</v>
      </c>
      <c r="H275" s="48" t="s">
        <v>157</v>
      </c>
      <c r="I275" s="49">
        <v>45557</v>
      </c>
      <c r="J275" s="49">
        <v>46287</v>
      </c>
      <c r="K275" s="50">
        <v>4028763.83</v>
      </c>
      <c r="L275" s="51">
        <v>0.1439</v>
      </c>
      <c r="M275" s="52">
        <v>0.77400000000000002</v>
      </c>
    </row>
    <row r="276" spans="1:13" ht="17.399999999999999" x14ac:dyDescent="0.3">
      <c r="A276" s="48" t="s">
        <v>628</v>
      </c>
      <c r="B276" s="48" t="s">
        <v>629</v>
      </c>
      <c r="C276" s="48" t="s">
        <v>63</v>
      </c>
      <c r="D276" s="48" t="s">
        <v>135</v>
      </c>
      <c r="E276" s="48" t="s">
        <v>26</v>
      </c>
      <c r="F276" s="48" t="s">
        <v>23</v>
      </c>
      <c r="G276" s="48" t="s">
        <v>36</v>
      </c>
      <c r="H276" s="48" t="s">
        <v>145</v>
      </c>
      <c r="I276" s="49">
        <v>43694</v>
      </c>
      <c r="J276" s="49">
        <v>45155</v>
      </c>
      <c r="K276" s="50">
        <v>4558861.91</v>
      </c>
      <c r="L276" s="51">
        <v>0.1426</v>
      </c>
      <c r="M276" s="52">
        <v>0.754</v>
      </c>
    </row>
    <row r="277" spans="1:13" ht="17.399999999999999" x14ac:dyDescent="0.3">
      <c r="A277" s="48" t="s">
        <v>630</v>
      </c>
      <c r="B277" s="48" t="s">
        <v>484</v>
      </c>
      <c r="C277" s="48" t="s">
        <v>68</v>
      </c>
      <c r="D277" s="48" t="s">
        <v>135</v>
      </c>
      <c r="E277" s="48" t="s">
        <v>26</v>
      </c>
      <c r="F277" s="48" t="s">
        <v>43</v>
      </c>
      <c r="G277" s="48" t="s">
        <v>32</v>
      </c>
      <c r="H277" s="48" t="s">
        <v>160</v>
      </c>
      <c r="I277" s="49">
        <v>44890</v>
      </c>
      <c r="J277" s="49">
        <v>46351</v>
      </c>
      <c r="K277" s="50">
        <v>847718.44</v>
      </c>
      <c r="L277" s="51">
        <v>0.14799999999999999</v>
      </c>
      <c r="M277" s="52">
        <v>0.73899999999999999</v>
      </c>
    </row>
    <row r="278" spans="1:13" ht="17.399999999999999" x14ac:dyDescent="0.3">
      <c r="A278" s="48" t="s">
        <v>631</v>
      </c>
      <c r="B278" s="48" t="s">
        <v>389</v>
      </c>
      <c r="C278" s="48" t="s">
        <v>71</v>
      </c>
      <c r="D278" s="48" t="s">
        <v>135</v>
      </c>
      <c r="E278" s="48" t="s">
        <v>30</v>
      </c>
      <c r="F278" s="48" t="s">
        <v>46</v>
      </c>
      <c r="G278" s="48" t="s">
        <v>28</v>
      </c>
      <c r="H278" s="48" t="s">
        <v>141</v>
      </c>
      <c r="I278" s="49">
        <v>45910</v>
      </c>
      <c r="J278" s="49">
        <v>47371</v>
      </c>
      <c r="K278" s="50">
        <v>3049255.08</v>
      </c>
      <c r="L278" s="51">
        <v>0.13589999999999999</v>
      </c>
      <c r="M278" s="52">
        <v>0.79400000000000004</v>
      </c>
    </row>
    <row r="279" spans="1:13" ht="17.399999999999999" x14ac:dyDescent="0.3">
      <c r="A279" s="48" t="s">
        <v>632</v>
      </c>
      <c r="B279" s="48" t="s">
        <v>633</v>
      </c>
      <c r="C279" s="48" t="s">
        <v>56</v>
      </c>
      <c r="D279" s="48" t="s">
        <v>135</v>
      </c>
      <c r="E279" s="48" t="s">
        <v>34</v>
      </c>
      <c r="F279" s="48" t="s">
        <v>35</v>
      </c>
      <c r="G279" s="48" t="s">
        <v>32</v>
      </c>
      <c r="H279" s="48" t="s">
        <v>136</v>
      </c>
      <c r="I279" s="49">
        <v>44062</v>
      </c>
      <c r="J279" s="49">
        <v>45888</v>
      </c>
      <c r="K279" s="50">
        <v>3489566.06</v>
      </c>
      <c r="L279" s="51">
        <v>0.13969999999999999</v>
      </c>
      <c r="M279" s="52">
        <v>0.78900000000000003</v>
      </c>
    </row>
    <row r="280" spans="1:13" ht="17.399999999999999" x14ac:dyDescent="0.3">
      <c r="A280" s="48" t="s">
        <v>634</v>
      </c>
      <c r="B280" s="48" t="s">
        <v>507</v>
      </c>
      <c r="C280" s="48" t="s">
        <v>82</v>
      </c>
      <c r="D280" s="48" t="s">
        <v>135</v>
      </c>
      <c r="E280" s="48" t="s">
        <v>42</v>
      </c>
      <c r="F280" s="48" t="s">
        <v>46</v>
      </c>
      <c r="G280" s="48" t="s">
        <v>28</v>
      </c>
      <c r="H280" s="48" t="s">
        <v>148</v>
      </c>
      <c r="I280" s="49">
        <v>44157</v>
      </c>
      <c r="J280" s="49">
        <v>45618</v>
      </c>
      <c r="K280" s="50">
        <v>1830038.95</v>
      </c>
      <c r="L280" s="51">
        <v>0.13159999999999999</v>
      </c>
      <c r="M280" s="52">
        <v>1.0509999999999999</v>
      </c>
    </row>
    <row r="281" spans="1:13" ht="17.399999999999999" x14ac:dyDescent="0.3">
      <c r="A281" s="48" t="s">
        <v>635</v>
      </c>
      <c r="B281" s="48" t="s">
        <v>223</v>
      </c>
      <c r="C281" s="48" t="s">
        <v>47</v>
      </c>
      <c r="D281" s="48" t="s">
        <v>144</v>
      </c>
      <c r="E281" s="48" t="s">
        <v>48</v>
      </c>
      <c r="F281" s="48" t="s">
        <v>46</v>
      </c>
      <c r="G281" s="48" t="s">
        <v>28</v>
      </c>
      <c r="H281" s="48" t="s">
        <v>163</v>
      </c>
      <c r="I281" s="49">
        <v>44631</v>
      </c>
      <c r="J281" s="49">
        <v>45727</v>
      </c>
      <c r="K281" s="50">
        <v>2578887</v>
      </c>
      <c r="L281" s="51">
        <v>0.1236</v>
      </c>
      <c r="M281" s="52">
        <v>0.51600000000000001</v>
      </c>
    </row>
    <row r="282" spans="1:13" ht="17.399999999999999" x14ac:dyDescent="0.3">
      <c r="A282" s="48" t="s">
        <v>636</v>
      </c>
      <c r="B282" s="48" t="s">
        <v>637</v>
      </c>
      <c r="C282" s="48" t="s">
        <v>41</v>
      </c>
      <c r="D282" s="48" t="s">
        <v>135</v>
      </c>
      <c r="E282" s="48" t="s">
        <v>38</v>
      </c>
      <c r="F282" s="48" t="s">
        <v>31</v>
      </c>
      <c r="G282" s="48" t="s">
        <v>36</v>
      </c>
      <c r="H282" s="48" t="s">
        <v>145</v>
      </c>
      <c r="I282" s="49">
        <v>44883</v>
      </c>
      <c r="J282" s="49">
        <v>46344</v>
      </c>
      <c r="K282" s="50">
        <v>779411.01</v>
      </c>
      <c r="L282" s="51">
        <v>0.13780000000000001</v>
      </c>
      <c r="M282" s="52">
        <v>1.246</v>
      </c>
    </row>
    <row r="283" spans="1:13" ht="17.399999999999999" x14ac:dyDescent="0.3">
      <c r="A283" s="48" t="s">
        <v>638</v>
      </c>
      <c r="B283" s="48" t="s">
        <v>639</v>
      </c>
      <c r="C283" s="48" t="s">
        <v>51</v>
      </c>
      <c r="D283" s="48" t="s">
        <v>135</v>
      </c>
      <c r="E283" s="48" t="s">
        <v>42</v>
      </c>
      <c r="F283" s="48" t="s">
        <v>31</v>
      </c>
      <c r="G283" s="48" t="s">
        <v>28</v>
      </c>
      <c r="H283" s="48" t="s">
        <v>160</v>
      </c>
      <c r="I283" s="49">
        <v>45117</v>
      </c>
      <c r="J283" s="49">
        <v>46213</v>
      </c>
      <c r="K283" s="50">
        <v>4787761.91</v>
      </c>
      <c r="L283" s="51">
        <v>0.1255</v>
      </c>
      <c r="M283" s="52">
        <v>0.95599999999999996</v>
      </c>
    </row>
    <row r="284" spans="1:13" ht="17.399999999999999" x14ac:dyDescent="0.3">
      <c r="A284" s="48" t="s">
        <v>640</v>
      </c>
      <c r="B284" s="48" t="s">
        <v>641</v>
      </c>
      <c r="C284" s="48" t="s">
        <v>52</v>
      </c>
      <c r="D284" s="48" t="s">
        <v>190</v>
      </c>
      <c r="E284" s="48" t="s">
        <v>45</v>
      </c>
      <c r="F284" s="48" t="s">
        <v>23</v>
      </c>
      <c r="G284" s="48" t="s">
        <v>24</v>
      </c>
      <c r="H284" s="48" t="s">
        <v>157</v>
      </c>
      <c r="I284" s="49">
        <v>43570</v>
      </c>
      <c r="J284" s="49">
        <v>44666</v>
      </c>
      <c r="K284" s="50">
        <v>82286508.439999998</v>
      </c>
      <c r="L284" s="51">
        <v>0.1242</v>
      </c>
      <c r="M284" s="52">
        <v>0.56599999999999995</v>
      </c>
    </row>
    <row r="285" spans="1:13" ht="17.399999999999999" x14ac:dyDescent="0.3">
      <c r="A285" s="48" t="s">
        <v>642</v>
      </c>
      <c r="B285" s="48" t="s">
        <v>643</v>
      </c>
      <c r="C285" s="48" t="s">
        <v>66</v>
      </c>
      <c r="D285" s="48" t="s">
        <v>144</v>
      </c>
      <c r="E285" s="48" t="s">
        <v>30</v>
      </c>
      <c r="F285" s="48" t="s">
        <v>39</v>
      </c>
      <c r="G285" s="48" t="s">
        <v>36</v>
      </c>
      <c r="H285" s="48" t="s">
        <v>148</v>
      </c>
      <c r="I285" s="49">
        <v>45210</v>
      </c>
      <c r="J285" s="49">
        <v>46306</v>
      </c>
      <c r="K285" s="50">
        <v>19199046.739999998</v>
      </c>
      <c r="L285" s="51">
        <v>0.1217</v>
      </c>
      <c r="M285" s="52">
        <v>0.35</v>
      </c>
    </row>
    <row r="286" spans="1:13" ht="17.399999999999999" x14ac:dyDescent="0.3">
      <c r="A286" s="48" t="s">
        <v>644</v>
      </c>
      <c r="B286" s="48" t="s">
        <v>645</v>
      </c>
      <c r="C286" s="48" t="s">
        <v>75</v>
      </c>
      <c r="D286" s="48" t="s">
        <v>144</v>
      </c>
      <c r="E286" s="48" t="s">
        <v>22</v>
      </c>
      <c r="F286" s="48" t="s">
        <v>49</v>
      </c>
      <c r="G286" s="48" t="s">
        <v>32</v>
      </c>
      <c r="H286" s="48" t="s">
        <v>141</v>
      </c>
      <c r="I286" s="49">
        <v>43492</v>
      </c>
      <c r="J286" s="49">
        <v>45318</v>
      </c>
      <c r="K286" s="50">
        <v>3262029.56</v>
      </c>
      <c r="L286" s="51">
        <v>0.1226</v>
      </c>
      <c r="M286" s="52">
        <v>0.751</v>
      </c>
    </row>
    <row r="287" spans="1:13" ht="17.399999999999999" x14ac:dyDescent="0.3">
      <c r="A287" s="48" t="s">
        <v>646</v>
      </c>
      <c r="B287" s="48" t="s">
        <v>612</v>
      </c>
      <c r="C287" s="48" t="s">
        <v>29</v>
      </c>
      <c r="D287" s="48" t="s">
        <v>144</v>
      </c>
      <c r="E287" s="48" t="s">
        <v>42</v>
      </c>
      <c r="F287" s="48" t="s">
        <v>49</v>
      </c>
      <c r="G287" s="48" t="s">
        <v>28</v>
      </c>
      <c r="H287" s="48" t="s">
        <v>163</v>
      </c>
      <c r="I287" s="49">
        <v>43940</v>
      </c>
      <c r="J287" s="49">
        <v>45766</v>
      </c>
      <c r="K287" s="50">
        <v>10651863.710000001</v>
      </c>
      <c r="L287" s="51">
        <v>0.15989999999999999</v>
      </c>
      <c r="M287" s="52">
        <v>1.0940000000000001</v>
      </c>
    </row>
    <row r="288" spans="1:13" ht="17.399999999999999" x14ac:dyDescent="0.3">
      <c r="A288" s="48" t="s">
        <v>647</v>
      </c>
      <c r="B288" s="48" t="s">
        <v>648</v>
      </c>
      <c r="C288" s="48" t="s">
        <v>59</v>
      </c>
      <c r="D288" s="48" t="s">
        <v>144</v>
      </c>
      <c r="E288" s="48" t="s">
        <v>34</v>
      </c>
      <c r="F288" s="48" t="s">
        <v>39</v>
      </c>
      <c r="G288" s="48" t="s">
        <v>36</v>
      </c>
      <c r="H288" s="48" t="s">
        <v>148</v>
      </c>
      <c r="I288" s="49">
        <v>44818</v>
      </c>
      <c r="J288" s="49">
        <v>45914</v>
      </c>
      <c r="K288" s="50">
        <v>16293169.460000001</v>
      </c>
      <c r="L288" s="51">
        <v>0.1406</v>
      </c>
      <c r="M288" s="52">
        <v>0.437</v>
      </c>
    </row>
    <row r="289" spans="1:13" ht="17.399999999999999" x14ac:dyDescent="0.3">
      <c r="A289" s="48" t="s">
        <v>649</v>
      </c>
      <c r="B289" s="48" t="s">
        <v>650</v>
      </c>
      <c r="C289" s="48" t="s">
        <v>62</v>
      </c>
      <c r="D289" s="48" t="s">
        <v>22</v>
      </c>
      <c r="E289" s="48" t="s">
        <v>30</v>
      </c>
      <c r="F289" s="48" t="s">
        <v>49</v>
      </c>
      <c r="G289" s="48" t="s">
        <v>40</v>
      </c>
      <c r="H289" s="48" t="s">
        <v>160</v>
      </c>
      <c r="I289" s="49">
        <v>45082</v>
      </c>
      <c r="J289" s="49">
        <v>45813</v>
      </c>
      <c r="K289" s="50">
        <v>8132169.0499999998</v>
      </c>
      <c r="L289" s="51">
        <v>7.4300000000000005E-2</v>
      </c>
      <c r="M289" s="52">
        <v>1.2350000000000001</v>
      </c>
    </row>
    <row r="290" spans="1:13" ht="17.399999999999999" x14ac:dyDescent="0.3">
      <c r="A290" s="48" t="s">
        <v>651</v>
      </c>
      <c r="B290" s="48" t="s">
        <v>652</v>
      </c>
      <c r="C290" s="48" t="s">
        <v>61</v>
      </c>
      <c r="D290" s="48" t="s">
        <v>135</v>
      </c>
      <c r="E290" s="48" t="s">
        <v>22</v>
      </c>
      <c r="F290" s="48" t="s">
        <v>39</v>
      </c>
      <c r="G290" s="48" t="s">
        <v>40</v>
      </c>
      <c r="H290" s="48" t="s">
        <v>160</v>
      </c>
      <c r="I290" s="49">
        <v>44536</v>
      </c>
      <c r="J290" s="49">
        <v>45266</v>
      </c>
      <c r="K290" s="50">
        <v>4477961.9400000004</v>
      </c>
      <c r="L290" s="51">
        <v>0.1232</v>
      </c>
      <c r="M290" s="52">
        <v>0.48399999999999999</v>
      </c>
    </row>
    <row r="291" spans="1:13" ht="17.399999999999999" x14ac:dyDescent="0.3">
      <c r="A291" s="48" t="s">
        <v>653</v>
      </c>
      <c r="B291" s="48" t="s">
        <v>654</v>
      </c>
      <c r="C291" s="48" t="s">
        <v>67</v>
      </c>
      <c r="D291" s="48" t="s">
        <v>135</v>
      </c>
      <c r="E291" s="48" t="s">
        <v>42</v>
      </c>
      <c r="F291" s="48" t="s">
        <v>46</v>
      </c>
      <c r="G291" s="48" t="s">
        <v>36</v>
      </c>
      <c r="H291" s="48" t="s">
        <v>145</v>
      </c>
      <c r="I291" s="49">
        <v>44234</v>
      </c>
      <c r="J291" s="49">
        <v>46060</v>
      </c>
      <c r="K291" s="50">
        <v>3189121.62</v>
      </c>
      <c r="L291" s="51">
        <v>0.12509999999999999</v>
      </c>
      <c r="M291" s="52">
        <v>0.503</v>
      </c>
    </row>
    <row r="292" spans="1:13" ht="17.399999999999999" x14ac:dyDescent="0.3">
      <c r="A292" s="48" t="s">
        <v>655</v>
      </c>
      <c r="B292" s="48" t="s">
        <v>656</v>
      </c>
      <c r="C292" s="48" t="s">
        <v>62</v>
      </c>
      <c r="D292" s="48" t="s">
        <v>190</v>
      </c>
      <c r="E292" s="48" t="s">
        <v>22</v>
      </c>
      <c r="F292" s="48" t="s">
        <v>31</v>
      </c>
      <c r="G292" s="48" t="s">
        <v>28</v>
      </c>
      <c r="H292" s="48" t="s">
        <v>136</v>
      </c>
      <c r="I292" s="49">
        <v>44883</v>
      </c>
      <c r="J292" s="49">
        <v>46344</v>
      </c>
      <c r="K292" s="50">
        <v>55289562.07</v>
      </c>
      <c r="L292" s="51">
        <v>8.4599999999999995E-2</v>
      </c>
      <c r="M292" s="52">
        <v>0.57799999999999996</v>
      </c>
    </row>
    <row r="293" spans="1:13" ht="17.399999999999999" x14ac:dyDescent="0.3">
      <c r="A293" s="48" t="s">
        <v>657</v>
      </c>
      <c r="B293" s="48" t="s">
        <v>230</v>
      </c>
      <c r="C293" s="48" t="s">
        <v>82</v>
      </c>
      <c r="D293" s="48" t="s">
        <v>135</v>
      </c>
      <c r="E293" s="48" t="s">
        <v>26</v>
      </c>
      <c r="F293" s="48" t="s">
        <v>39</v>
      </c>
      <c r="G293" s="48" t="s">
        <v>28</v>
      </c>
      <c r="H293" s="48" t="s">
        <v>148</v>
      </c>
      <c r="I293" s="49">
        <v>43735</v>
      </c>
      <c r="J293" s="49">
        <v>45196</v>
      </c>
      <c r="K293" s="50">
        <v>1666814.94</v>
      </c>
      <c r="L293" s="51">
        <v>0.13220000000000001</v>
      </c>
      <c r="M293" s="52">
        <v>1.07</v>
      </c>
    </row>
    <row r="294" spans="1:13" ht="17.399999999999999" x14ac:dyDescent="0.3">
      <c r="A294" s="48" t="s">
        <v>658</v>
      </c>
      <c r="B294" s="48" t="s">
        <v>659</v>
      </c>
      <c r="C294" s="48" t="s">
        <v>37</v>
      </c>
      <c r="D294" s="48" t="s">
        <v>135</v>
      </c>
      <c r="E294" s="48" t="s">
        <v>26</v>
      </c>
      <c r="F294" s="48" t="s">
        <v>46</v>
      </c>
      <c r="G294" s="48" t="s">
        <v>40</v>
      </c>
      <c r="H294" s="48" t="s">
        <v>141</v>
      </c>
      <c r="I294" s="49">
        <v>43591</v>
      </c>
      <c r="J294" s="49">
        <v>44687</v>
      </c>
      <c r="K294" s="50">
        <v>4843014.2300000004</v>
      </c>
      <c r="L294" s="51">
        <v>0.13439999999999999</v>
      </c>
      <c r="M294" s="52">
        <v>0.71499999999999997</v>
      </c>
    </row>
    <row r="295" spans="1:13" ht="17.399999999999999" x14ac:dyDescent="0.3">
      <c r="A295" s="48" t="s">
        <v>660</v>
      </c>
      <c r="B295" s="48" t="s">
        <v>661</v>
      </c>
      <c r="C295" s="48" t="s">
        <v>63</v>
      </c>
      <c r="D295" s="48" t="s">
        <v>190</v>
      </c>
      <c r="E295" s="48" t="s">
        <v>45</v>
      </c>
      <c r="F295" s="48" t="s">
        <v>46</v>
      </c>
      <c r="G295" s="48" t="s">
        <v>32</v>
      </c>
      <c r="H295" s="48" t="s">
        <v>163</v>
      </c>
      <c r="I295" s="49">
        <v>44278</v>
      </c>
      <c r="J295" s="49">
        <v>46104</v>
      </c>
      <c r="K295" s="50">
        <v>68497105.019999996</v>
      </c>
      <c r="L295" s="51">
        <v>0.1113</v>
      </c>
      <c r="M295" s="52">
        <v>0.495</v>
      </c>
    </row>
    <row r="296" spans="1:13" ht="17.399999999999999" x14ac:dyDescent="0.3">
      <c r="A296" s="48" t="s">
        <v>662</v>
      </c>
      <c r="B296" s="48" t="s">
        <v>403</v>
      </c>
      <c r="C296" s="48" t="s">
        <v>55</v>
      </c>
      <c r="D296" s="48" t="s">
        <v>135</v>
      </c>
      <c r="E296" s="48" t="s">
        <v>42</v>
      </c>
      <c r="F296" s="48" t="s">
        <v>27</v>
      </c>
      <c r="G296" s="48" t="s">
        <v>40</v>
      </c>
      <c r="H296" s="48" t="s">
        <v>148</v>
      </c>
      <c r="I296" s="49">
        <v>44954</v>
      </c>
      <c r="J296" s="49">
        <v>46050</v>
      </c>
      <c r="K296" s="50">
        <v>1330606.8700000001</v>
      </c>
      <c r="L296" s="51">
        <v>0.1203</v>
      </c>
      <c r="M296" s="52">
        <v>0.93</v>
      </c>
    </row>
    <row r="297" spans="1:13" ht="17.399999999999999" x14ac:dyDescent="0.3">
      <c r="A297" s="48" t="s">
        <v>663</v>
      </c>
      <c r="B297" s="48" t="s">
        <v>374</v>
      </c>
      <c r="C297" s="48" t="s">
        <v>50</v>
      </c>
      <c r="D297" s="48" t="s">
        <v>190</v>
      </c>
      <c r="E297" s="48" t="s">
        <v>30</v>
      </c>
      <c r="F297" s="48" t="s">
        <v>35</v>
      </c>
      <c r="G297" s="48" t="s">
        <v>36</v>
      </c>
      <c r="H297" s="48" t="s">
        <v>160</v>
      </c>
      <c r="I297" s="49">
        <v>44078</v>
      </c>
      <c r="J297" s="49">
        <v>45904</v>
      </c>
      <c r="K297" s="50">
        <v>108869712.98</v>
      </c>
      <c r="L297" s="51">
        <v>0.1246</v>
      </c>
      <c r="M297" s="52">
        <v>1.196</v>
      </c>
    </row>
    <row r="298" spans="1:13" ht="17.399999999999999" x14ac:dyDescent="0.3">
      <c r="A298" s="48" t="s">
        <v>664</v>
      </c>
      <c r="B298" s="48" t="s">
        <v>665</v>
      </c>
      <c r="C298" s="48" t="s">
        <v>60</v>
      </c>
      <c r="D298" s="48" t="s">
        <v>135</v>
      </c>
      <c r="E298" s="48" t="s">
        <v>30</v>
      </c>
      <c r="F298" s="48" t="s">
        <v>46</v>
      </c>
      <c r="G298" s="48" t="s">
        <v>36</v>
      </c>
      <c r="H298" s="48" t="s">
        <v>163</v>
      </c>
      <c r="I298" s="49">
        <v>45347</v>
      </c>
      <c r="J298" s="49">
        <v>46443</v>
      </c>
      <c r="K298" s="50">
        <v>4156382.48</v>
      </c>
      <c r="L298" s="51">
        <v>0.1091</v>
      </c>
      <c r="M298" s="52">
        <v>0.88600000000000001</v>
      </c>
    </row>
    <row r="299" spans="1:13" ht="17.399999999999999" x14ac:dyDescent="0.3">
      <c r="A299" s="48" t="s">
        <v>666</v>
      </c>
      <c r="B299" s="48" t="s">
        <v>214</v>
      </c>
      <c r="C299" s="48" t="s">
        <v>93</v>
      </c>
      <c r="D299" s="48" t="s">
        <v>144</v>
      </c>
      <c r="E299" s="48" t="s">
        <v>26</v>
      </c>
      <c r="F299" s="48" t="s">
        <v>43</v>
      </c>
      <c r="G299" s="48" t="s">
        <v>24</v>
      </c>
      <c r="H299" s="48" t="s">
        <v>136</v>
      </c>
      <c r="I299" s="49">
        <v>43523</v>
      </c>
      <c r="J299" s="49">
        <v>45349</v>
      </c>
      <c r="K299" s="50">
        <v>5149454.3600000003</v>
      </c>
      <c r="L299" s="51">
        <v>0.1275</v>
      </c>
      <c r="M299" s="52">
        <v>1.002</v>
      </c>
    </row>
    <row r="300" spans="1:13" ht="17.399999999999999" x14ac:dyDescent="0.3">
      <c r="A300" s="48" t="s">
        <v>667</v>
      </c>
      <c r="B300" s="48" t="s">
        <v>668</v>
      </c>
      <c r="C300" s="48" t="s">
        <v>33</v>
      </c>
      <c r="D300" s="48" t="s">
        <v>135</v>
      </c>
      <c r="E300" s="48" t="s">
        <v>48</v>
      </c>
      <c r="F300" s="48" t="s">
        <v>23</v>
      </c>
      <c r="G300" s="48" t="s">
        <v>24</v>
      </c>
      <c r="H300" s="48" t="s">
        <v>160</v>
      </c>
      <c r="I300" s="49">
        <v>44608</v>
      </c>
      <c r="J300" s="49">
        <v>45338</v>
      </c>
      <c r="K300" s="50">
        <v>3221356.25</v>
      </c>
      <c r="L300" s="51">
        <v>0.1138</v>
      </c>
      <c r="M300" s="52">
        <v>0.71099999999999997</v>
      </c>
    </row>
    <row r="301" spans="1:13" ht="17.399999999999999" x14ac:dyDescent="0.3">
      <c r="A301" s="48" t="s">
        <v>669</v>
      </c>
      <c r="B301" s="48" t="s">
        <v>670</v>
      </c>
      <c r="C301" s="48" t="s">
        <v>60</v>
      </c>
      <c r="D301" s="48" t="s">
        <v>190</v>
      </c>
      <c r="E301" s="48" t="s">
        <v>22</v>
      </c>
      <c r="F301" s="48" t="s">
        <v>35</v>
      </c>
      <c r="G301" s="48" t="s">
        <v>36</v>
      </c>
      <c r="H301" s="48" t="s">
        <v>148</v>
      </c>
      <c r="I301" s="49">
        <v>45909</v>
      </c>
      <c r="J301" s="49">
        <v>47005</v>
      </c>
      <c r="K301" s="50">
        <v>16936189.420000002</v>
      </c>
      <c r="L301" s="51">
        <v>0.1178</v>
      </c>
      <c r="M301" s="52">
        <v>1.099</v>
      </c>
    </row>
    <row r="302" spans="1:13" ht="17.399999999999999" x14ac:dyDescent="0.3">
      <c r="A302" s="48" t="s">
        <v>671</v>
      </c>
      <c r="B302" s="48" t="s">
        <v>538</v>
      </c>
      <c r="C302" s="48" t="s">
        <v>66</v>
      </c>
      <c r="D302" s="48" t="s">
        <v>135</v>
      </c>
      <c r="E302" s="48" t="s">
        <v>45</v>
      </c>
      <c r="F302" s="48" t="s">
        <v>35</v>
      </c>
      <c r="G302" s="48" t="s">
        <v>36</v>
      </c>
      <c r="H302" s="48" t="s">
        <v>148</v>
      </c>
      <c r="I302" s="49">
        <v>45826</v>
      </c>
      <c r="J302" s="49">
        <v>46556</v>
      </c>
      <c r="K302" s="50">
        <v>4934011.95</v>
      </c>
      <c r="L302" s="51">
        <v>9.5000000000000001E-2</v>
      </c>
      <c r="M302" s="52">
        <v>0.73299999999999998</v>
      </c>
    </row>
    <row r="303" spans="1:13" ht="17.399999999999999" x14ac:dyDescent="0.3">
      <c r="A303" s="48" t="s">
        <v>672</v>
      </c>
      <c r="B303" s="48" t="s">
        <v>673</v>
      </c>
      <c r="C303" s="48" t="s">
        <v>81</v>
      </c>
      <c r="D303" s="48" t="s">
        <v>190</v>
      </c>
      <c r="E303" s="48" t="s">
        <v>48</v>
      </c>
      <c r="F303" s="48" t="s">
        <v>35</v>
      </c>
      <c r="G303" s="48" t="s">
        <v>28</v>
      </c>
      <c r="H303" s="48" t="s">
        <v>157</v>
      </c>
      <c r="I303" s="49">
        <v>43652</v>
      </c>
      <c r="J303" s="49">
        <v>44383</v>
      </c>
      <c r="K303" s="50">
        <v>31362872.260000002</v>
      </c>
      <c r="L303" s="51">
        <v>0.1242</v>
      </c>
      <c r="M303" s="52">
        <v>0.86599999999999999</v>
      </c>
    </row>
    <row r="304" spans="1:13" ht="17.399999999999999" x14ac:dyDescent="0.3">
      <c r="A304" s="48" t="s">
        <v>674</v>
      </c>
      <c r="B304" s="48" t="s">
        <v>675</v>
      </c>
      <c r="C304" s="48" t="s">
        <v>92</v>
      </c>
      <c r="D304" s="48" t="s">
        <v>190</v>
      </c>
      <c r="E304" s="48" t="s">
        <v>34</v>
      </c>
      <c r="F304" s="48" t="s">
        <v>39</v>
      </c>
      <c r="G304" s="48" t="s">
        <v>28</v>
      </c>
      <c r="H304" s="48" t="s">
        <v>160</v>
      </c>
      <c r="I304" s="49">
        <v>45436</v>
      </c>
      <c r="J304" s="49">
        <v>46897</v>
      </c>
      <c r="K304" s="50">
        <v>12520533.359999999</v>
      </c>
      <c r="L304" s="51">
        <v>0.1244</v>
      </c>
      <c r="M304" s="52">
        <v>0.82</v>
      </c>
    </row>
    <row r="305" spans="1:13" ht="17.399999999999999" x14ac:dyDescent="0.3">
      <c r="A305" s="48" t="s">
        <v>676</v>
      </c>
      <c r="B305" s="48" t="s">
        <v>675</v>
      </c>
      <c r="C305" s="48" t="s">
        <v>83</v>
      </c>
      <c r="D305" s="48" t="s">
        <v>135</v>
      </c>
      <c r="E305" s="48" t="s">
        <v>38</v>
      </c>
      <c r="F305" s="48" t="s">
        <v>43</v>
      </c>
      <c r="G305" s="48" t="s">
        <v>36</v>
      </c>
      <c r="H305" s="48" t="s">
        <v>136</v>
      </c>
      <c r="I305" s="49">
        <v>45455</v>
      </c>
      <c r="J305" s="49">
        <v>46185</v>
      </c>
      <c r="K305" s="50">
        <v>412359.49</v>
      </c>
      <c r="L305" s="51">
        <v>0.1023</v>
      </c>
      <c r="M305" s="52">
        <v>0.82399999999999995</v>
      </c>
    </row>
    <row r="306" spans="1:13" ht="17.399999999999999" x14ac:dyDescent="0.3">
      <c r="A306" s="48" t="s">
        <v>677</v>
      </c>
      <c r="B306" s="48" t="s">
        <v>678</v>
      </c>
      <c r="C306" s="48" t="s">
        <v>87</v>
      </c>
      <c r="D306" s="48" t="s">
        <v>135</v>
      </c>
      <c r="E306" s="48" t="s">
        <v>48</v>
      </c>
      <c r="F306" s="48" t="s">
        <v>27</v>
      </c>
      <c r="G306" s="48" t="s">
        <v>28</v>
      </c>
      <c r="H306" s="48" t="s">
        <v>160</v>
      </c>
      <c r="I306" s="49">
        <v>44007</v>
      </c>
      <c r="J306" s="49">
        <v>45833</v>
      </c>
      <c r="K306" s="50">
        <v>2532897.6</v>
      </c>
      <c r="L306" s="51">
        <v>9.5799999999999996E-2</v>
      </c>
      <c r="M306" s="52">
        <v>0.749</v>
      </c>
    </row>
    <row r="307" spans="1:13" ht="17.399999999999999" x14ac:dyDescent="0.3">
      <c r="A307" s="48" t="s">
        <v>679</v>
      </c>
      <c r="B307" s="48" t="s">
        <v>680</v>
      </c>
      <c r="C307" s="48" t="s">
        <v>44</v>
      </c>
      <c r="D307" s="48" t="s">
        <v>135</v>
      </c>
      <c r="E307" s="48" t="s">
        <v>38</v>
      </c>
      <c r="F307" s="48" t="s">
        <v>46</v>
      </c>
      <c r="G307" s="48" t="s">
        <v>28</v>
      </c>
      <c r="H307" s="48" t="s">
        <v>163</v>
      </c>
      <c r="I307" s="49">
        <v>45298</v>
      </c>
      <c r="J307" s="49">
        <v>46759</v>
      </c>
      <c r="K307" s="50">
        <v>4737500.32</v>
      </c>
      <c r="L307" s="51">
        <v>0.15859999999999999</v>
      </c>
      <c r="M307" s="52">
        <v>1.014</v>
      </c>
    </row>
    <row r="308" spans="1:13" ht="17.399999999999999" x14ac:dyDescent="0.3">
      <c r="A308" s="48" t="s">
        <v>681</v>
      </c>
      <c r="B308" s="48" t="s">
        <v>355</v>
      </c>
      <c r="C308" s="48" t="s">
        <v>52</v>
      </c>
      <c r="D308" s="48" t="s">
        <v>144</v>
      </c>
      <c r="E308" s="48" t="s">
        <v>45</v>
      </c>
      <c r="F308" s="48" t="s">
        <v>31</v>
      </c>
      <c r="G308" s="48" t="s">
        <v>28</v>
      </c>
      <c r="H308" s="48" t="s">
        <v>148</v>
      </c>
      <c r="I308" s="49">
        <v>44184</v>
      </c>
      <c r="J308" s="49">
        <v>45279</v>
      </c>
      <c r="K308" s="50">
        <v>1524461.26</v>
      </c>
      <c r="L308" s="51">
        <v>0.14879999999999999</v>
      </c>
      <c r="M308" s="52">
        <v>0.94199999999999995</v>
      </c>
    </row>
    <row r="309" spans="1:13" ht="17.399999999999999" x14ac:dyDescent="0.3">
      <c r="A309" s="48" t="s">
        <v>682</v>
      </c>
      <c r="B309" s="48" t="s">
        <v>318</v>
      </c>
      <c r="C309" s="48" t="s">
        <v>76</v>
      </c>
      <c r="D309" s="48" t="s">
        <v>190</v>
      </c>
      <c r="E309" s="48" t="s">
        <v>26</v>
      </c>
      <c r="F309" s="48" t="s">
        <v>43</v>
      </c>
      <c r="G309" s="48" t="s">
        <v>28</v>
      </c>
      <c r="H309" s="48" t="s">
        <v>136</v>
      </c>
      <c r="I309" s="49">
        <v>44798</v>
      </c>
      <c r="J309" s="49">
        <v>45894</v>
      </c>
      <c r="K309" s="50">
        <v>32629225.41</v>
      </c>
      <c r="L309" s="51">
        <v>9.4600000000000004E-2</v>
      </c>
      <c r="M309" s="52">
        <v>0.83399999999999996</v>
      </c>
    </row>
    <row r="310" spans="1:13" ht="17.399999999999999" x14ac:dyDescent="0.3">
      <c r="A310" s="48" t="s">
        <v>683</v>
      </c>
      <c r="B310" s="48" t="s">
        <v>353</v>
      </c>
      <c r="C310" s="48" t="s">
        <v>44</v>
      </c>
      <c r="D310" s="48" t="s">
        <v>190</v>
      </c>
      <c r="E310" s="48" t="s">
        <v>30</v>
      </c>
      <c r="F310" s="48" t="s">
        <v>35</v>
      </c>
      <c r="G310" s="48" t="s">
        <v>28</v>
      </c>
      <c r="H310" s="48" t="s">
        <v>136</v>
      </c>
      <c r="I310" s="49">
        <v>45252</v>
      </c>
      <c r="J310" s="49">
        <v>46713</v>
      </c>
      <c r="K310" s="50">
        <v>58359233.619999997</v>
      </c>
      <c r="L310" s="51">
        <v>8.4099999999999994E-2</v>
      </c>
      <c r="M310" s="52">
        <v>0.83799999999999997</v>
      </c>
    </row>
    <row r="311" spans="1:13" ht="17.399999999999999" x14ac:dyDescent="0.3">
      <c r="A311" s="48" t="s">
        <v>684</v>
      </c>
      <c r="B311" s="48" t="s">
        <v>685</v>
      </c>
      <c r="C311" s="48" t="s">
        <v>87</v>
      </c>
      <c r="D311" s="48" t="s">
        <v>144</v>
      </c>
      <c r="E311" s="48" t="s">
        <v>34</v>
      </c>
      <c r="F311" s="48" t="s">
        <v>49</v>
      </c>
      <c r="G311" s="48" t="s">
        <v>36</v>
      </c>
      <c r="H311" s="48" t="s">
        <v>145</v>
      </c>
      <c r="I311" s="49">
        <v>44989</v>
      </c>
      <c r="J311" s="49">
        <v>46816</v>
      </c>
      <c r="K311" s="50">
        <v>12382363.84</v>
      </c>
      <c r="L311" s="51">
        <v>0.1038</v>
      </c>
      <c r="M311" s="52">
        <v>0.77800000000000002</v>
      </c>
    </row>
    <row r="312" spans="1:13" ht="17.399999999999999" x14ac:dyDescent="0.3">
      <c r="A312" s="48" t="s">
        <v>686</v>
      </c>
      <c r="B312" s="48" t="s">
        <v>687</v>
      </c>
      <c r="C312" s="48" t="s">
        <v>21</v>
      </c>
      <c r="D312" s="48" t="s">
        <v>190</v>
      </c>
      <c r="E312" s="48" t="s">
        <v>45</v>
      </c>
      <c r="F312" s="48" t="s">
        <v>35</v>
      </c>
      <c r="G312" s="48" t="s">
        <v>36</v>
      </c>
      <c r="H312" s="48" t="s">
        <v>141</v>
      </c>
      <c r="I312" s="49">
        <v>45299</v>
      </c>
      <c r="J312" s="49">
        <v>45665</v>
      </c>
      <c r="K312" s="50">
        <v>117376537.70999999</v>
      </c>
      <c r="L312" s="51">
        <v>0.12820000000000001</v>
      </c>
      <c r="M312" s="52">
        <v>0.91800000000000004</v>
      </c>
    </row>
    <row r="313" spans="1:13" ht="17.399999999999999" x14ac:dyDescent="0.3">
      <c r="A313" s="48" t="s">
        <v>688</v>
      </c>
      <c r="B313" s="48" t="s">
        <v>648</v>
      </c>
      <c r="C313" s="48" t="s">
        <v>91</v>
      </c>
      <c r="D313" s="48" t="s">
        <v>22</v>
      </c>
      <c r="E313" s="48" t="s">
        <v>22</v>
      </c>
      <c r="F313" s="48" t="s">
        <v>46</v>
      </c>
      <c r="G313" s="48" t="s">
        <v>28</v>
      </c>
      <c r="H313" s="48" t="s">
        <v>157</v>
      </c>
      <c r="I313" s="49">
        <v>44577</v>
      </c>
      <c r="J313" s="49">
        <v>46038</v>
      </c>
      <c r="K313" s="50">
        <v>1307014.56</v>
      </c>
      <c r="L313" s="51">
        <v>0.1381</v>
      </c>
      <c r="M313" s="52">
        <v>0.86599999999999999</v>
      </c>
    </row>
    <row r="314" spans="1:13" ht="17.399999999999999" x14ac:dyDescent="0.3">
      <c r="A314" s="48" t="s">
        <v>689</v>
      </c>
      <c r="B314" s="48" t="s">
        <v>614</v>
      </c>
      <c r="C314" s="48" t="s">
        <v>75</v>
      </c>
      <c r="D314" s="48" t="s">
        <v>135</v>
      </c>
      <c r="E314" s="48" t="s">
        <v>30</v>
      </c>
      <c r="F314" s="48" t="s">
        <v>43</v>
      </c>
      <c r="G314" s="48" t="s">
        <v>28</v>
      </c>
      <c r="H314" s="48" t="s">
        <v>160</v>
      </c>
      <c r="I314" s="49">
        <v>44564</v>
      </c>
      <c r="J314" s="49">
        <v>46390</v>
      </c>
      <c r="K314" s="50">
        <v>2868294.6</v>
      </c>
      <c r="L314" s="51">
        <v>0.14749999999999999</v>
      </c>
      <c r="M314" s="52">
        <v>0.54400000000000004</v>
      </c>
    </row>
    <row r="315" spans="1:13" ht="17.399999999999999" x14ac:dyDescent="0.3">
      <c r="A315" s="48" t="s">
        <v>690</v>
      </c>
      <c r="B315" s="48" t="s">
        <v>691</v>
      </c>
      <c r="C315" s="48" t="s">
        <v>87</v>
      </c>
      <c r="D315" s="48" t="s">
        <v>144</v>
      </c>
      <c r="E315" s="48" t="s">
        <v>22</v>
      </c>
      <c r="F315" s="48" t="s">
        <v>39</v>
      </c>
      <c r="G315" s="48" t="s">
        <v>32</v>
      </c>
      <c r="H315" s="48" t="s">
        <v>141</v>
      </c>
      <c r="I315" s="49">
        <v>43732</v>
      </c>
      <c r="J315" s="49">
        <v>44463</v>
      </c>
      <c r="K315" s="50">
        <v>4559999.87</v>
      </c>
      <c r="L315" s="51">
        <v>0.13039999999999999</v>
      </c>
      <c r="M315" s="52">
        <v>0.84499999999999997</v>
      </c>
    </row>
    <row r="316" spans="1:13" ht="17.399999999999999" x14ac:dyDescent="0.3">
      <c r="A316" s="48" t="s">
        <v>692</v>
      </c>
      <c r="B316" s="48" t="s">
        <v>523</v>
      </c>
      <c r="C316" s="48" t="s">
        <v>83</v>
      </c>
      <c r="D316" s="48" t="s">
        <v>135</v>
      </c>
      <c r="E316" s="48" t="s">
        <v>34</v>
      </c>
      <c r="F316" s="48" t="s">
        <v>46</v>
      </c>
      <c r="G316" s="48" t="s">
        <v>40</v>
      </c>
      <c r="H316" s="48" t="s">
        <v>136</v>
      </c>
      <c r="I316" s="49">
        <v>43725</v>
      </c>
      <c r="J316" s="49">
        <v>44821</v>
      </c>
      <c r="K316" s="50">
        <v>651348.62</v>
      </c>
      <c r="L316" s="51">
        <v>0.1411</v>
      </c>
      <c r="M316" s="52">
        <v>1.101</v>
      </c>
    </row>
    <row r="317" spans="1:13" ht="17.399999999999999" x14ac:dyDescent="0.3">
      <c r="A317" s="48" t="s">
        <v>693</v>
      </c>
      <c r="B317" s="48" t="s">
        <v>694</v>
      </c>
      <c r="C317" s="48" t="s">
        <v>61</v>
      </c>
      <c r="D317" s="48" t="s">
        <v>135</v>
      </c>
      <c r="E317" s="48" t="s">
        <v>38</v>
      </c>
      <c r="F317" s="48" t="s">
        <v>31</v>
      </c>
      <c r="G317" s="48" t="s">
        <v>32</v>
      </c>
      <c r="H317" s="48" t="s">
        <v>136</v>
      </c>
      <c r="I317" s="49">
        <v>44287</v>
      </c>
      <c r="J317" s="49">
        <v>44652</v>
      </c>
      <c r="K317" s="50">
        <v>409041.22</v>
      </c>
      <c r="L317" s="51">
        <v>0.13780000000000001</v>
      </c>
      <c r="M317" s="52">
        <v>0.504</v>
      </c>
    </row>
    <row r="318" spans="1:13" ht="17.399999999999999" x14ac:dyDescent="0.3">
      <c r="A318" s="48" t="s">
        <v>695</v>
      </c>
      <c r="B318" s="48" t="s">
        <v>265</v>
      </c>
      <c r="C318" s="48" t="s">
        <v>71</v>
      </c>
      <c r="D318" s="48" t="s">
        <v>144</v>
      </c>
      <c r="E318" s="48" t="s">
        <v>45</v>
      </c>
      <c r="F318" s="48" t="s">
        <v>35</v>
      </c>
      <c r="G318" s="48" t="s">
        <v>40</v>
      </c>
      <c r="H318" s="48" t="s">
        <v>141</v>
      </c>
      <c r="I318" s="49">
        <v>45689</v>
      </c>
      <c r="J318" s="49">
        <v>47150</v>
      </c>
      <c r="K318" s="50">
        <v>14616744.52</v>
      </c>
      <c r="L318" s="51">
        <v>0.1018</v>
      </c>
      <c r="M318" s="52">
        <v>0.67</v>
      </c>
    </row>
    <row r="319" spans="1:13" ht="17.399999999999999" x14ac:dyDescent="0.3">
      <c r="A319" s="48" t="s">
        <v>696</v>
      </c>
      <c r="B319" s="48" t="s">
        <v>697</v>
      </c>
      <c r="C319" s="48" t="s">
        <v>81</v>
      </c>
      <c r="D319" s="48" t="s">
        <v>135</v>
      </c>
      <c r="E319" s="48" t="s">
        <v>38</v>
      </c>
      <c r="F319" s="48" t="s">
        <v>49</v>
      </c>
      <c r="G319" s="48" t="s">
        <v>28</v>
      </c>
      <c r="H319" s="48" t="s">
        <v>157</v>
      </c>
      <c r="I319" s="49">
        <v>44344</v>
      </c>
      <c r="J319" s="49">
        <v>45074</v>
      </c>
      <c r="K319" s="50">
        <v>1757190.32</v>
      </c>
      <c r="L319" s="51">
        <v>9.6600000000000005E-2</v>
      </c>
      <c r="M319" s="52">
        <v>0.46100000000000002</v>
      </c>
    </row>
    <row r="320" spans="1:13" ht="17.399999999999999" x14ac:dyDescent="0.3">
      <c r="A320" s="48" t="s">
        <v>698</v>
      </c>
      <c r="B320" s="48" t="s">
        <v>699</v>
      </c>
      <c r="C320" s="48" t="s">
        <v>83</v>
      </c>
      <c r="D320" s="48" t="s">
        <v>22</v>
      </c>
      <c r="E320" s="48" t="s">
        <v>48</v>
      </c>
      <c r="F320" s="48" t="s">
        <v>43</v>
      </c>
      <c r="G320" s="48" t="s">
        <v>28</v>
      </c>
      <c r="H320" s="48" t="s">
        <v>157</v>
      </c>
      <c r="I320" s="49">
        <v>43664</v>
      </c>
      <c r="J320" s="49">
        <v>44030</v>
      </c>
      <c r="K320" s="50">
        <v>2538567.4700000002</v>
      </c>
      <c r="L320" s="51">
        <v>0.13200000000000001</v>
      </c>
      <c r="M320" s="52">
        <v>1.0229999999999999</v>
      </c>
    </row>
    <row r="321" spans="1:13" ht="17.399999999999999" x14ac:dyDescent="0.3">
      <c r="A321" s="48" t="s">
        <v>700</v>
      </c>
      <c r="B321" s="48" t="s">
        <v>210</v>
      </c>
      <c r="C321" s="48" t="s">
        <v>63</v>
      </c>
      <c r="D321" s="48" t="s">
        <v>135</v>
      </c>
      <c r="E321" s="48" t="s">
        <v>26</v>
      </c>
      <c r="F321" s="48" t="s">
        <v>31</v>
      </c>
      <c r="G321" s="48" t="s">
        <v>28</v>
      </c>
      <c r="H321" s="48" t="s">
        <v>160</v>
      </c>
      <c r="I321" s="49">
        <v>45822</v>
      </c>
      <c r="J321" s="49">
        <v>46918</v>
      </c>
      <c r="K321" s="50">
        <v>1962202.96</v>
      </c>
      <c r="L321" s="51">
        <v>0.12759999999999999</v>
      </c>
      <c r="M321" s="52">
        <v>0.75600000000000001</v>
      </c>
    </row>
    <row r="322" spans="1:13" ht="17.399999999999999" x14ac:dyDescent="0.3">
      <c r="A322" s="48" t="s">
        <v>701</v>
      </c>
      <c r="B322" s="48" t="s">
        <v>265</v>
      </c>
      <c r="C322" s="48" t="s">
        <v>33</v>
      </c>
      <c r="D322" s="48" t="s">
        <v>135</v>
      </c>
      <c r="E322" s="48" t="s">
        <v>34</v>
      </c>
      <c r="F322" s="48" t="s">
        <v>46</v>
      </c>
      <c r="G322" s="48" t="s">
        <v>40</v>
      </c>
      <c r="H322" s="48" t="s">
        <v>136</v>
      </c>
      <c r="I322" s="49">
        <v>45599</v>
      </c>
      <c r="J322" s="49">
        <v>46694</v>
      </c>
      <c r="K322" s="50">
        <v>1246688.02</v>
      </c>
      <c r="L322" s="51">
        <v>0.1429</v>
      </c>
      <c r="M322" s="52">
        <v>1.1120000000000001</v>
      </c>
    </row>
    <row r="323" spans="1:13" ht="17.399999999999999" x14ac:dyDescent="0.3">
      <c r="A323" s="48" t="s">
        <v>702</v>
      </c>
      <c r="B323" s="48" t="s">
        <v>277</v>
      </c>
      <c r="C323" s="48" t="s">
        <v>53</v>
      </c>
      <c r="D323" s="48" t="s">
        <v>22</v>
      </c>
      <c r="E323" s="48" t="s">
        <v>48</v>
      </c>
      <c r="F323" s="48" t="s">
        <v>31</v>
      </c>
      <c r="G323" s="48" t="s">
        <v>36</v>
      </c>
      <c r="H323" s="48" t="s">
        <v>141</v>
      </c>
      <c r="I323" s="49">
        <v>44385</v>
      </c>
      <c r="J323" s="49">
        <v>45115</v>
      </c>
      <c r="K323" s="50">
        <v>9617739.1699999999</v>
      </c>
      <c r="L323" s="51">
        <v>7.6399999999999996E-2</v>
      </c>
      <c r="M323" s="52">
        <v>0.621</v>
      </c>
    </row>
    <row r="324" spans="1:13" ht="17.399999999999999" x14ac:dyDescent="0.3">
      <c r="A324" s="48" t="s">
        <v>703</v>
      </c>
      <c r="B324" s="48" t="s">
        <v>494</v>
      </c>
      <c r="C324" s="48" t="s">
        <v>83</v>
      </c>
      <c r="D324" s="48" t="s">
        <v>135</v>
      </c>
      <c r="E324" s="48" t="s">
        <v>30</v>
      </c>
      <c r="F324" s="48" t="s">
        <v>27</v>
      </c>
      <c r="G324" s="48" t="s">
        <v>32</v>
      </c>
      <c r="H324" s="48" t="s">
        <v>141</v>
      </c>
      <c r="I324" s="49">
        <v>44684</v>
      </c>
      <c r="J324" s="49">
        <v>45049</v>
      </c>
      <c r="K324" s="50">
        <v>521175.81</v>
      </c>
      <c r="L324" s="51">
        <v>9.0999999999999998E-2</v>
      </c>
      <c r="M324" s="52">
        <v>0.77100000000000002</v>
      </c>
    </row>
    <row r="325" spans="1:13" ht="17.399999999999999" x14ac:dyDescent="0.3">
      <c r="A325" s="48" t="s">
        <v>704</v>
      </c>
      <c r="B325" s="48" t="s">
        <v>619</v>
      </c>
      <c r="C325" s="48" t="s">
        <v>74</v>
      </c>
      <c r="D325" s="48" t="s">
        <v>144</v>
      </c>
      <c r="E325" s="48" t="s">
        <v>38</v>
      </c>
      <c r="F325" s="48" t="s">
        <v>49</v>
      </c>
      <c r="G325" s="48" t="s">
        <v>28</v>
      </c>
      <c r="H325" s="48" t="s">
        <v>148</v>
      </c>
      <c r="I325" s="49">
        <v>44329</v>
      </c>
      <c r="J325" s="49">
        <v>45425</v>
      </c>
      <c r="K325" s="50">
        <v>14100877.08</v>
      </c>
      <c r="L325" s="51">
        <v>0.12670000000000001</v>
      </c>
      <c r="M325" s="52">
        <v>0.94299999999999995</v>
      </c>
    </row>
    <row r="326" spans="1:13" ht="17.399999999999999" x14ac:dyDescent="0.3">
      <c r="A326" s="48" t="s">
        <v>705</v>
      </c>
      <c r="B326" s="48" t="s">
        <v>232</v>
      </c>
      <c r="C326" s="48" t="s">
        <v>71</v>
      </c>
      <c r="D326" s="48" t="s">
        <v>190</v>
      </c>
      <c r="E326" s="48" t="s">
        <v>42</v>
      </c>
      <c r="F326" s="48" t="s">
        <v>43</v>
      </c>
      <c r="G326" s="48" t="s">
        <v>40</v>
      </c>
      <c r="H326" s="48" t="s">
        <v>148</v>
      </c>
      <c r="I326" s="49">
        <v>44655</v>
      </c>
      <c r="J326" s="49">
        <v>46481</v>
      </c>
      <c r="K326" s="50">
        <v>98315873.810000002</v>
      </c>
      <c r="L326" s="51">
        <v>0.1202</v>
      </c>
      <c r="M326" s="52">
        <v>0.84499999999999997</v>
      </c>
    </row>
    <row r="327" spans="1:13" ht="17.399999999999999" x14ac:dyDescent="0.3">
      <c r="A327" s="48" t="s">
        <v>706</v>
      </c>
      <c r="B327" s="48" t="s">
        <v>216</v>
      </c>
      <c r="C327" s="48" t="s">
        <v>92</v>
      </c>
      <c r="D327" s="48" t="s">
        <v>135</v>
      </c>
      <c r="E327" s="48" t="s">
        <v>38</v>
      </c>
      <c r="F327" s="48" t="s">
        <v>39</v>
      </c>
      <c r="G327" s="48" t="s">
        <v>28</v>
      </c>
      <c r="H327" s="48" t="s">
        <v>157</v>
      </c>
      <c r="I327" s="49">
        <v>44619</v>
      </c>
      <c r="J327" s="49">
        <v>46445</v>
      </c>
      <c r="K327" s="50">
        <v>2038456.56</v>
      </c>
      <c r="L327" s="51">
        <v>0.13569999999999999</v>
      </c>
      <c r="M327" s="52">
        <v>0.88</v>
      </c>
    </row>
    <row r="328" spans="1:13" ht="17.399999999999999" x14ac:dyDescent="0.3">
      <c r="A328" s="48" t="s">
        <v>707</v>
      </c>
      <c r="B328" s="48" t="s">
        <v>708</v>
      </c>
      <c r="C328" s="48" t="s">
        <v>60</v>
      </c>
      <c r="D328" s="48" t="s">
        <v>135</v>
      </c>
      <c r="E328" s="48" t="s">
        <v>22</v>
      </c>
      <c r="F328" s="48" t="s">
        <v>39</v>
      </c>
      <c r="G328" s="48" t="s">
        <v>40</v>
      </c>
      <c r="H328" s="48" t="s">
        <v>157</v>
      </c>
      <c r="I328" s="49">
        <v>44365</v>
      </c>
      <c r="J328" s="49">
        <v>45826</v>
      </c>
      <c r="K328" s="50">
        <v>864127.34</v>
      </c>
      <c r="L328" s="51">
        <v>0.1452</v>
      </c>
      <c r="M328" s="52">
        <v>0.84799999999999998</v>
      </c>
    </row>
    <row r="329" spans="1:13" ht="17.399999999999999" x14ac:dyDescent="0.3">
      <c r="A329" s="48" t="s">
        <v>709</v>
      </c>
      <c r="B329" s="48" t="s">
        <v>383</v>
      </c>
      <c r="C329" s="48" t="s">
        <v>92</v>
      </c>
      <c r="D329" s="48" t="s">
        <v>190</v>
      </c>
      <c r="E329" s="48" t="s">
        <v>30</v>
      </c>
      <c r="F329" s="48" t="s">
        <v>39</v>
      </c>
      <c r="G329" s="48" t="s">
        <v>36</v>
      </c>
      <c r="H329" s="48" t="s">
        <v>160</v>
      </c>
      <c r="I329" s="49">
        <v>43576</v>
      </c>
      <c r="J329" s="49">
        <v>44307</v>
      </c>
      <c r="K329" s="50">
        <v>34092170.479999997</v>
      </c>
      <c r="L329" s="51">
        <v>0.1031</v>
      </c>
      <c r="M329" s="52">
        <v>1.06</v>
      </c>
    </row>
    <row r="330" spans="1:13" ht="17.399999999999999" x14ac:dyDescent="0.3">
      <c r="A330" s="48" t="s">
        <v>710</v>
      </c>
      <c r="B330" s="48" t="s">
        <v>711</v>
      </c>
      <c r="C330" s="48" t="s">
        <v>58</v>
      </c>
      <c r="D330" s="48" t="s">
        <v>190</v>
      </c>
      <c r="E330" s="48" t="s">
        <v>22</v>
      </c>
      <c r="F330" s="48" t="s">
        <v>23</v>
      </c>
      <c r="G330" s="48" t="s">
        <v>24</v>
      </c>
      <c r="H330" s="48" t="s">
        <v>145</v>
      </c>
      <c r="I330" s="49">
        <v>45816</v>
      </c>
      <c r="J330" s="49">
        <v>46546</v>
      </c>
      <c r="K330" s="50">
        <v>61984721.630000003</v>
      </c>
      <c r="L330" s="51">
        <v>0.10920000000000001</v>
      </c>
      <c r="M330" s="52">
        <v>1.0660000000000001</v>
      </c>
    </row>
    <row r="331" spans="1:13" ht="17.399999999999999" x14ac:dyDescent="0.3">
      <c r="A331" s="48" t="s">
        <v>712</v>
      </c>
      <c r="B331" s="48" t="s">
        <v>713</v>
      </c>
      <c r="C331" s="48" t="s">
        <v>72</v>
      </c>
      <c r="D331" s="48" t="s">
        <v>135</v>
      </c>
      <c r="E331" s="48" t="s">
        <v>30</v>
      </c>
      <c r="F331" s="48" t="s">
        <v>35</v>
      </c>
      <c r="G331" s="48" t="s">
        <v>28</v>
      </c>
      <c r="H331" s="48" t="s">
        <v>148</v>
      </c>
      <c r="I331" s="49">
        <v>43558</v>
      </c>
      <c r="J331" s="49">
        <v>44289</v>
      </c>
      <c r="K331" s="50">
        <v>2330806.0499999998</v>
      </c>
      <c r="L331" s="51">
        <v>0.1067</v>
      </c>
      <c r="M331" s="52">
        <v>1.028</v>
      </c>
    </row>
    <row r="332" spans="1:13" ht="17.399999999999999" x14ac:dyDescent="0.3">
      <c r="A332" s="48" t="s">
        <v>714</v>
      </c>
      <c r="B332" s="48" t="s">
        <v>715</v>
      </c>
      <c r="C332" s="48" t="s">
        <v>56</v>
      </c>
      <c r="D332" s="48" t="s">
        <v>135</v>
      </c>
      <c r="E332" s="48" t="s">
        <v>48</v>
      </c>
      <c r="F332" s="48" t="s">
        <v>35</v>
      </c>
      <c r="G332" s="48" t="s">
        <v>32</v>
      </c>
      <c r="H332" s="48" t="s">
        <v>160</v>
      </c>
      <c r="I332" s="49">
        <v>45842</v>
      </c>
      <c r="J332" s="49">
        <v>46207</v>
      </c>
      <c r="K332" s="50">
        <v>2272900.9500000002</v>
      </c>
      <c r="L332" s="51">
        <v>9.3899999999999997E-2</v>
      </c>
      <c r="M332" s="52">
        <v>0.58899999999999997</v>
      </c>
    </row>
    <row r="333" spans="1:13" ht="17.399999999999999" x14ac:dyDescent="0.3">
      <c r="A333" s="48" t="s">
        <v>716</v>
      </c>
      <c r="B333" s="48" t="s">
        <v>230</v>
      </c>
      <c r="C333" s="48" t="s">
        <v>58</v>
      </c>
      <c r="D333" s="48" t="s">
        <v>135</v>
      </c>
      <c r="E333" s="48" t="s">
        <v>48</v>
      </c>
      <c r="F333" s="48" t="s">
        <v>49</v>
      </c>
      <c r="G333" s="48" t="s">
        <v>36</v>
      </c>
      <c r="H333" s="48" t="s">
        <v>157</v>
      </c>
      <c r="I333" s="49">
        <v>43698</v>
      </c>
      <c r="J333" s="49">
        <v>44429</v>
      </c>
      <c r="K333" s="50">
        <v>1185598.67</v>
      </c>
      <c r="L333" s="51">
        <v>0.13639999999999999</v>
      </c>
      <c r="M333" s="52">
        <v>0.81499999999999995</v>
      </c>
    </row>
    <row r="334" spans="1:13" ht="17.399999999999999" x14ac:dyDescent="0.3">
      <c r="A334" s="48" t="s">
        <v>717</v>
      </c>
      <c r="B334" s="48" t="s">
        <v>718</v>
      </c>
      <c r="C334" s="48" t="s">
        <v>72</v>
      </c>
      <c r="D334" s="48" t="s">
        <v>144</v>
      </c>
      <c r="E334" s="48" t="s">
        <v>48</v>
      </c>
      <c r="F334" s="48" t="s">
        <v>39</v>
      </c>
      <c r="G334" s="48" t="s">
        <v>28</v>
      </c>
      <c r="H334" s="48" t="s">
        <v>148</v>
      </c>
      <c r="I334" s="49">
        <v>45622</v>
      </c>
      <c r="J334" s="49">
        <v>46717</v>
      </c>
      <c r="K334" s="50">
        <v>1464979.81</v>
      </c>
      <c r="L334" s="51">
        <v>0.12820000000000001</v>
      </c>
      <c r="M334" s="52">
        <v>0.83399999999999996</v>
      </c>
    </row>
    <row r="335" spans="1:13" ht="17.399999999999999" x14ac:dyDescent="0.3">
      <c r="A335" s="48" t="s">
        <v>719</v>
      </c>
      <c r="B335" s="48" t="s">
        <v>395</v>
      </c>
      <c r="C335" s="48" t="s">
        <v>50</v>
      </c>
      <c r="D335" s="48" t="s">
        <v>144</v>
      </c>
      <c r="E335" s="48" t="s">
        <v>42</v>
      </c>
      <c r="F335" s="48" t="s">
        <v>31</v>
      </c>
      <c r="G335" s="48" t="s">
        <v>28</v>
      </c>
      <c r="H335" s="48" t="s">
        <v>163</v>
      </c>
      <c r="I335" s="49">
        <v>45319</v>
      </c>
      <c r="J335" s="49">
        <v>47146</v>
      </c>
      <c r="K335" s="50">
        <v>13472684.960000001</v>
      </c>
      <c r="L335" s="51">
        <v>0.13900000000000001</v>
      </c>
      <c r="M335" s="52">
        <v>0.57699999999999996</v>
      </c>
    </row>
    <row r="336" spans="1:13" ht="17.399999999999999" x14ac:dyDescent="0.3">
      <c r="A336" s="48" t="s">
        <v>720</v>
      </c>
      <c r="B336" s="48" t="s">
        <v>721</v>
      </c>
      <c r="C336" s="48" t="s">
        <v>88</v>
      </c>
      <c r="D336" s="48" t="s">
        <v>144</v>
      </c>
      <c r="E336" s="48" t="s">
        <v>26</v>
      </c>
      <c r="F336" s="48" t="s">
        <v>49</v>
      </c>
      <c r="G336" s="48" t="s">
        <v>28</v>
      </c>
      <c r="H336" s="48" t="s">
        <v>148</v>
      </c>
      <c r="I336" s="49">
        <v>44413</v>
      </c>
      <c r="J336" s="49">
        <v>45874</v>
      </c>
      <c r="K336" s="50">
        <v>6784430.2999999998</v>
      </c>
      <c r="L336" s="51">
        <v>0.1188</v>
      </c>
      <c r="M336" s="52">
        <v>0.875</v>
      </c>
    </row>
    <row r="337" spans="1:13" ht="17.399999999999999" x14ac:dyDescent="0.3">
      <c r="A337" s="48" t="s">
        <v>722</v>
      </c>
      <c r="B337" s="48" t="s">
        <v>723</v>
      </c>
      <c r="C337" s="48" t="s">
        <v>72</v>
      </c>
      <c r="D337" s="48" t="s">
        <v>135</v>
      </c>
      <c r="E337" s="48" t="s">
        <v>34</v>
      </c>
      <c r="F337" s="48" t="s">
        <v>27</v>
      </c>
      <c r="G337" s="48" t="s">
        <v>32</v>
      </c>
      <c r="H337" s="48" t="s">
        <v>136</v>
      </c>
      <c r="I337" s="49">
        <v>46007</v>
      </c>
      <c r="J337" s="49">
        <v>47468</v>
      </c>
      <c r="K337" s="50">
        <v>1218900.06</v>
      </c>
      <c r="L337" s="51">
        <v>0.15340000000000001</v>
      </c>
      <c r="M337" s="52">
        <v>0.92700000000000005</v>
      </c>
    </row>
    <row r="338" spans="1:13" ht="17.399999999999999" x14ac:dyDescent="0.3">
      <c r="A338" s="48" t="s">
        <v>724</v>
      </c>
      <c r="B338" s="48" t="s">
        <v>685</v>
      </c>
      <c r="C338" s="48" t="s">
        <v>92</v>
      </c>
      <c r="D338" s="48" t="s">
        <v>135</v>
      </c>
      <c r="E338" s="48" t="s">
        <v>48</v>
      </c>
      <c r="F338" s="48" t="s">
        <v>39</v>
      </c>
      <c r="G338" s="48" t="s">
        <v>28</v>
      </c>
      <c r="H338" s="48" t="s">
        <v>160</v>
      </c>
      <c r="I338" s="49">
        <v>44210</v>
      </c>
      <c r="J338" s="49">
        <v>44940</v>
      </c>
      <c r="K338" s="50">
        <v>2182669.08</v>
      </c>
      <c r="L338" s="51">
        <v>0.1396</v>
      </c>
      <c r="M338" s="52">
        <v>0.50700000000000001</v>
      </c>
    </row>
    <row r="339" spans="1:13" ht="17.399999999999999" x14ac:dyDescent="0.3">
      <c r="A339" s="48" t="s">
        <v>725</v>
      </c>
      <c r="B339" s="48" t="s">
        <v>726</v>
      </c>
      <c r="C339" s="48" t="s">
        <v>80</v>
      </c>
      <c r="D339" s="48" t="s">
        <v>135</v>
      </c>
      <c r="E339" s="48" t="s">
        <v>38</v>
      </c>
      <c r="F339" s="48" t="s">
        <v>49</v>
      </c>
      <c r="G339" s="48" t="s">
        <v>32</v>
      </c>
      <c r="H339" s="48" t="s">
        <v>136</v>
      </c>
      <c r="I339" s="49">
        <v>45478</v>
      </c>
      <c r="J339" s="49">
        <v>46208</v>
      </c>
      <c r="K339" s="50">
        <v>2898095.39</v>
      </c>
      <c r="L339" s="51">
        <v>0.10920000000000001</v>
      </c>
      <c r="M339" s="52">
        <v>0.69199999999999995</v>
      </c>
    </row>
    <row r="340" spans="1:13" ht="17.399999999999999" x14ac:dyDescent="0.3">
      <c r="A340" s="48" t="s">
        <v>727</v>
      </c>
      <c r="B340" s="48" t="s">
        <v>643</v>
      </c>
      <c r="C340" s="48" t="s">
        <v>75</v>
      </c>
      <c r="D340" s="48" t="s">
        <v>135</v>
      </c>
      <c r="E340" s="48" t="s">
        <v>30</v>
      </c>
      <c r="F340" s="48" t="s">
        <v>43</v>
      </c>
      <c r="G340" s="48" t="s">
        <v>40</v>
      </c>
      <c r="H340" s="48" t="s">
        <v>148</v>
      </c>
      <c r="I340" s="49">
        <v>43935</v>
      </c>
      <c r="J340" s="49">
        <v>44665</v>
      </c>
      <c r="K340" s="50">
        <v>3010825.97</v>
      </c>
      <c r="L340" s="51">
        <v>0.1217</v>
      </c>
      <c r="M340" s="52">
        <v>0.46300000000000002</v>
      </c>
    </row>
    <row r="341" spans="1:13" ht="17.399999999999999" x14ac:dyDescent="0.3">
      <c r="A341" s="48" t="s">
        <v>728</v>
      </c>
      <c r="B341" s="48" t="s">
        <v>729</v>
      </c>
      <c r="C341" s="48" t="s">
        <v>89</v>
      </c>
      <c r="D341" s="48" t="s">
        <v>135</v>
      </c>
      <c r="E341" s="48" t="s">
        <v>38</v>
      </c>
      <c r="F341" s="48" t="s">
        <v>46</v>
      </c>
      <c r="G341" s="48" t="s">
        <v>24</v>
      </c>
      <c r="H341" s="48" t="s">
        <v>145</v>
      </c>
      <c r="I341" s="49">
        <v>45689</v>
      </c>
      <c r="J341" s="49">
        <v>47515</v>
      </c>
      <c r="K341" s="50">
        <v>538566.39</v>
      </c>
      <c r="L341" s="51">
        <v>0.14269999999999999</v>
      </c>
      <c r="M341" s="52">
        <v>1.099</v>
      </c>
    </row>
    <row r="342" spans="1:13" ht="17.399999999999999" x14ac:dyDescent="0.3">
      <c r="A342" s="48" t="s">
        <v>730</v>
      </c>
      <c r="B342" s="48" t="s">
        <v>731</v>
      </c>
      <c r="C342" s="48" t="s">
        <v>75</v>
      </c>
      <c r="D342" s="48" t="s">
        <v>135</v>
      </c>
      <c r="E342" s="48" t="s">
        <v>45</v>
      </c>
      <c r="F342" s="48" t="s">
        <v>39</v>
      </c>
      <c r="G342" s="48" t="s">
        <v>40</v>
      </c>
      <c r="H342" s="48" t="s">
        <v>141</v>
      </c>
      <c r="I342" s="49">
        <v>45554</v>
      </c>
      <c r="J342" s="49">
        <v>46284</v>
      </c>
      <c r="K342" s="50">
        <v>1369979.34</v>
      </c>
      <c r="L342" s="51">
        <v>0.1361</v>
      </c>
      <c r="M342" s="52">
        <v>0.51100000000000001</v>
      </c>
    </row>
    <row r="343" spans="1:13" ht="17.399999999999999" x14ac:dyDescent="0.3">
      <c r="A343" s="48" t="s">
        <v>732</v>
      </c>
      <c r="B343" s="48" t="s">
        <v>733</v>
      </c>
      <c r="C343" s="48" t="s">
        <v>69</v>
      </c>
      <c r="D343" s="48" t="s">
        <v>144</v>
      </c>
      <c r="E343" s="48" t="s">
        <v>26</v>
      </c>
      <c r="F343" s="48" t="s">
        <v>39</v>
      </c>
      <c r="G343" s="48" t="s">
        <v>32</v>
      </c>
      <c r="H343" s="48" t="s">
        <v>157</v>
      </c>
      <c r="I343" s="49">
        <v>46000</v>
      </c>
      <c r="J343" s="49">
        <v>47096</v>
      </c>
      <c r="K343" s="50">
        <v>8828783.4600000009</v>
      </c>
      <c r="L343" s="51">
        <v>0.15740000000000001</v>
      </c>
      <c r="M343" s="52">
        <v>0.64600000000000002</v>
      </c>
    </row>
    <row r="344" spans="1:13" ht="17.399999999999999" x14ac:dyDescent="0.3">
      <c r="A344" s="48" t="s">
        <v>734</v>
      </c>
      <c r="B344" s="48" t="s">
        <v>248</v>
      </c>
      <c r="C344" s="48" t="s">
        <v>89</v>
      </c>
      <c r="D344" s="48" t="s">
        <v>135</v>
      </c>
      <c r="E344" s="48" t="s">
        <v>22</v>
      </c>
      <c r="F344" s="48" t="s">
        <v>49</v>
      </c>
      <c r="G344" s="48" t="s">
        <v>28</v>
      </c>
      <c r="H344" s="48" t="s">
        <v>163</v>
      </c>
      <c r="I344" s="49">
        <v>45672</v>
      </c>
      <c r="J344" s="49">
        <v>46767</v>
      </c>
      <c r="K344" s="50">
        <v>3454103.64</v>
      </c>
      <c r="L344" s="51">
        <v>0.1396</v>
      </c>
      <c r="M344" s="52">
        <v>0.76700000000000002</v>
      </c>
    </row>
    <row r="345" spans="1:13" ht="17.399999999999999" x14ac:dyDescent="0.3">
      <c r="A345" s="48" t="s">
        <v>735</v>
      </c>
      <c r="B345" s="48" t="s">
        <v>736</v>
      </c>
      <c r="C345" s="48" t="s">
        <v>69</v>
      </c>
      <c r="D345" s="48" t="s">
        <v>22</v>
      </c>
      <c r="E345" s="48" t="s">
        <v>26</v>
      </c>
      <c r="F345" s="48" t="s">
        <v>35</v>
      </c>
      <c r="G345" s="48" t="s">
        <v>32</v>
      </c>
      <c r="H345" s="48" t="s">
        <v>145</v>
      </c>
      <c r="I345" s="49">
        <v>44173</v>
      </c>
      <c r="J345" s="49">
        <v>45268</v>
      </c>
      <c r="K345" s="50">
        <v>7169721.1399999997</v>
      </c>
      <c r="L345" s="51">
        <v>9.6600000000000005E-2</v>
      </c>
      <c r="M345" s="52">
        <v>0.73899999999999999</v>
      </c>
    </row>
    <row r="346" spans="1:13" ht="17.399999999999999" x14ac:dyDescent="0.3">
      <c r="A346" s="48" t="s">
        <v>737</v>
      </c>
      <c r="B346" s="48" t="s">
        <v>480</v>
      </c>
      <c r="C346" s="48" t="s">
        <v>56</v>
      </c>
      <c r="D346" s="48" t="s">
        <v>135</v>
      </c>
      <c r="E346" s="48" t="s">
        <v>34</v>
      </c>
      <c r="F346" s="48" t="s">
        <v>39</v>
      </c>
      <c r="G346" s="48" t="s">
        <v>28</v>
      </c>
      <c r="H346" s="48" t="s">
        <v>136</v>
      </c>
      <c r="I346" s="49">
        <v>44032</v>
      </c>
      <c r="J346" s="49">
        <v>45127</v>
      </c>
      <c r="K346" s="50">
        <v>573410.4</v>
      </c>
      <c r="L346" s="51">
        <v>0.1308</v>
      </c>
      <c r="M346" s="52">
        <v>1.1200000000000001</v>
      </c>
    </row>
    <row r="347" spans="1:13" ht="17.399999999999999" x14ac:dyDescent="0.3">
      <c r="A347" s="48" t="s">
        <v>738</v>
      </c>
      <c r="B347" s="48" t="s">
        <v>739</v>
      </c>
      <c r="C347" s="48" t="s">
        <v>62</v>
      </c>
      <c r="D347" s="48" t="s">
        <v>190</v>
      </c>
      <c r="E347" s="48" t="s">
        <v>30</v>
      </c>
      <c r="F347" s="48" t="s">
        <v>49</v>
      </c>
      <c r="G347" s="48" t="s">
        <v>36</v>
      </c>
      <c r="H347" s="48" t="s">
        <v>141</v>
      </c>
      <c r="I347" s="49">
        <v>45364</v>
      </c>
      <c r="J347" s="49">
        <v>46459</v>
      </c>
      <c r="K347" s="50">
        <v>115872976.84999999</v>
      </c>
      <c r="L347" s="51">
        <v>0.126</v>
      </c>
      <c r="M347" s="52">
        <v>0.748</v>
      </c>
    </row>
    <row r="348" spans="1:13" ht="17.399999999999999" x14ac:dyDescent="0.3">
      <c r="A348" s="48" t="s">
        <v>740</v>
      </c>
      <c r="B348" s="48" t="s">
        <v>221</v>
      </c>
      <c r="C348" s="48" t="s">
        <v>57</v>
      </c>
      <c r="D348" s="48" t="s">
        <v>135</v>
      </c>
      <c r="E348" s="48" t="s">
        <v>34</v>
      </c>
      <c r="F348" s="48" t="s">
        <v>43</v>
      </c>
      <c r="G348" s="48" t="s">
        <v>36</v>
      </c>
      <c r="H348" s="48" t="s">
        <v>163</v>
      </c>
      <c r="I348" s="49">
        <v>45418</v>
      </c>
      <c r="J348" s="49">
        <v>46879</v>
      </c>
      <c r="K348" s="50">
        <v>3085405.46</v>
      </c>
      <c r="L348" s="51">
        <v>0.14949999999999999</v>
      </c>
      <c r="M348" s="52">
        <v>1.0580000000000001</v>
      </c>
    </row>
    <row r="349" spans="1:13" ht="17.399999999999999" x14ac:dyDescent="0.3">
      <c r="A349" s="48" t="s">
        <v>741</v>
      </c>
      <c r="B349" s="48" t="s">
        <v>567</v>
      </c>
      <c r="C349" s="48" t="s">
        <v>68</v>
      </c>
      <c r="D349" s="48" t="s">
        <v>144</v>
      </c>
      <c r="E349" s="48" t="s">
        <v>38</v>
      </c>
      <c r="F349" s="48" t="s">
        <v>23</v>
      </c>
      <c r="G349" s="48" t="s">
        <v>24</v>
      </c>
      <c r="H349" s="48" t="s">
        <v>148</v>
      </c>
      <c r="I349" s="49">
        <v>45719</v>
      </c>
      <c r="J349" s="49">
        <v>47180</v>
      </c>
      <c r="K349" s="50">
        <v>1074775.1100000001</v>
      </c>
      <c r="L349" s="51">
        <v>0.1138</v>
      </c>
      <c r="M349" s="52">
        <v>0.64300000000000002</v>
      </c>
    </row>
    <row r="350" spans="1:13" ht="17.399999999999999" x14ac:dyDescent="0.3">
      <c r="A350" s="48" t="s">
        <v>742</v>
      </c>
      <c r="B350" s="48" t="s">
        <v>187</v>
      </c>
      <c r="C350" s="48" t="s">
        <v>57</v>
      </c>
      <c r="D350" s="48" t="s">
        <v>190</v>
      </c>
      <c r="E350" s="48" t="s">
        <v>22</v>
      </c>
      <c r="F350" s="48" t="s">
        <v>23</v>
      </c>
      <c r="G350" s="48" t="s">
        <v>28</v>
      </c>
      <c r="H350" s="48" t="s">
        <v>148</v>
      </c>
      <c r="I350" s="49">
        <v>43906</v>
      </c>
      <c r="J350" s="49">
        <v>44636</v>
      </c>
      <c r="K350" s="50">
        <v>67455718.510000005</v>
      </c>
      <c r="L350" s="51">
        <v>9.9199999999999997E-2</v>
      </c>
      <c r="M350" s="52">
        <v>0.63200000000000001</v>
      </c>
    </row>
    <row r="351" spans="1:13" ht="17.399999999999999" x14ac:dyDescent="0.3">
      <c r="A351" s="48" t="s">
        <v>743</v>
      </c>
      <c r="B351" s="48" t="s">
        <v>454</v>
      </c>
      <c r="C351" s="48" t="s">
        <v>58</v>
      </c>
      <c r="D351" s="48" t="s">
        <v>22</v>
      </c>
      <c r="E351" s="48" t="s">
        <v>30</v>
      </c>
      <c r="F351" s="48" t="s">
        <v>39</v>
      </c>
      <c r="G351" s="48" t="s">
        <v>24</v>
      </c>
      <c r="H351" s="48" t="s">
        <v>136</v>
      </c>
      <c r="I351" s="49">
        <v>43808</v>
      </c>
      <c r="J351" s="49">
        <v>44539</v>
      </c>
      <c r="K351" s="50">
        <v>8720661.8599999994</v>
      </c>
      <c r="L351" s="51">
        <v>9.2999999999999999E-2</v>
      </c>
      <c r="M351" s="52">
        <v>0.97499999999999998</v>
      </c>
    </row>
    <row r="352" spans="1:13" ht="17.399999999999999" x14ac:dyDescent="0.3">
      <c r="A352" s="48" t="s">
        <v>744</v>
      </c>
      <c r="B352" s="48" t="s">
        <v>645</v>
      </c>
      <c r="C352" s="48" t="s">
        <v>77</v>
      </c>
      <c r="D352" s="48" t="s">
        <v>135</v>
      </c>
      <c r="E352" s="48" t="s">
        <v>22</v>
      </c>
      <c r="F352" s="48" t="s">
        <v>31</v>
      </c>
      <c r="G352" s="48" t="s">
        <v>40</v>
      </c>
      <c r="H352" s="48" t="s">
        <v>145</v>
      </c>
      <c r="I352" s="49">
        <v>44704</v>
      </c>
      <c r="J352" s="49">
        <v>45069</v>
      </c>
      <c r="K352" s="50">
        <v>1694621.95</v>
      </c>
      <c r="L352" s="51">
        <v>9.5100000000000004E-2</v>
      </c>
      <c r="M352" s="52">
        <v>0.77</v>
      </c>
    </row>
    <row r="353" spans="1:13" ht="17.399999999999999" x14ac:dyDescent="0.3">
      <c r="A353" s="48" t="s">
        <v>745</v>
      </c>
      <c r="B353" s="48" t="s">
        <v>443</v>
      </c>
      <c r="C353" s="48" t="s">
        <v>93</v>
      </c>
      <c r="D353" s="48" t="s">
        <v>144</v>
      </c>
      <c r="E353" s="48" t="s">
        <v>48</v>
      </c>
      <c r="F353" s="48" t="s">
        <v>35</v>
      </c>
      <c r="G353" s="48" t="s">
        <v>36</v>
      </c>
      <c r="H353" s="48" t="s">
        <v>160</v>
      </c>
      <c r="I353" s="49">
        <v>45523</v>
      </c>
      <c r="J353" s="49">
        <v>46618</v>
      </c>
      <c r="K353" s="50">
        <v>1249817.8799999999</v>
      </c>
      <c r="L353" s="51">
        <v>0.156</v>
      </c>
      <c r="M353" s="52">
        <v>0.86399999999999999</v>
      </c>
    </row>
    <row r="354" spans="1:13" ht="17.399999999999999" x14ac:dyDescent="0.3">
      <c r="A354" s="48" t="s">
        <v>746</v>
      </c>
      <c r="B354" s="48" t="s">
        <v>538</v>
      </c>
      <c r="C354" s="48" t="s">
        <v>57</v>
      </c>
      <c r="D354" s="48" t="s">
        <v>144</v>
      </c>
      <c r="E354" s="48" t="s">
        <v>38</v>
      </c>
      <c r="F354" s="48" t="s">
        <v>46</v>
      </c>
      <c r="G354" s="48" t="s">
        <v>32</v>
      </c>
      <c r="H354" s="48" t="s">
        <v>163</v>
      </c>
      <c r="I354" s="49">
        <v>45292</v>
      </c>
      <c r="J354" s="49">
        <v>46023</v>
      </c>
      <c r="K354" s="50">
        <v>1446629.33</v>
      </c>
      <c r="L354" s="51">
        <v>0.1308</v>
      </c>
      <c r="M354" s="52">
        <v>0.93400000000000005</v>
      </c>
    </row>
    <row r="355" spans="1:13" ht="17.399999999999999" x14ac:dyDescent="0.3">
      <c r="A355" s="48" t="s">
        <v>747</v>
      </c>
      <c r="B355" s="48" t="s">
        <v>748</v>
      </c>
      <c r="C355" s="48" t="s">
        <v>55</v>
      </c>
      <c r="D355" s="48" t="s">
        <v>22</v>
      </c>
      <c r="E355" s="48" t="s">
        <v>38</v>
      </c>
      <c r="F355" s="48" t="s">
        <v>39</v>
      </c>
      <c r="G355" s="48" t="s">
        <v>28</v>
      </c>
      <c r="H355" s="48" t="s">
        <v>148</v>
      </c>
      <c r="I355" s="49">
        <v>44068</v>
      </c>
      <c r="J355" s="49">
        <v>44798</v>
      </c>
      <c r="K355" s="50">
        <v>7129758.3200000003</v>
      </c>
      <c r="L355" s="51">
        <v>0.1177</v>
      </c>
      <c r="M355" s="52">
        <v>1.19</v>
      </c>
    </row>
    <row r="356" spans="1:13" ht="17.399999999999999" x14ac:dyDescent="0.3">
      <c r="A356" s="48" t="s">
        <v>749</v>
      </c>
      <c r="B356" s="48" t="s">
        <v>621</v>
      </c>
      <c r="C356" s="48" t="s">
        <v>62</v>
      </c>
      <c r="D356" s="48" t="s">
        <v>135</v>
      </c>
      <c r="E356" s="48" t="s">
        <v>38</v>
      </c>
      <c r="F356" s="48" t="s">
        <v>23</v>
      </c>
      <c r="G356" s="48" t="s">
        <v>36</v>
      </c>
      <c r="H356" s="48" t="s">
        <v>163</v>
      </c>
      <c r="I356" s="49">
        <v>43587</v>
      </c>
      <c r="J356" s="49">
        <v>44318</v>
      </c>
      <c r="K356" s="50">
        <v>1334456.1200000001</v>
      </c>
      <c r="L356" s="51">
        <v>0.1023</v>
      </c>
      <c r="M356" s="52">
        <v>0.73699999999999999</v>
      </c>
    </row>
    <row r="357" spans="1:13" ht="17.399999999999999" x14ac:dyDescent="0.3">
      <c r="A357" s="48" t="s">
        <v>750</v>
      </c>
      <c r="B357" s="48" t="s">
        <v>751</v>
      </c>
      <c r="C357" s="48" t="s">
        <v>74</v>
      </c>
      <c r="D357" s="48" t="s">
        <v>135</v>
      </c>
      <c r="E357" s="48" t="s">
        <v>42</v>
      </c>
      <c r="F357" s="48" t="s">
        <v>49</v>
      </c>
      <c r="G357" s="48" t="s">
        <v>32</v>
      </c>
      <c r="H357" s="48" t="s">
        <v>160</v>
      </c>
      <c r="I357" s="49">
        <v>43518</v>
      </c>
      <c r="J357" s="49">
        <v>43883</v>
      </c>
      <c r="K357" s="50">
        <v>2057730.31</v>
      </c>
      <c r="L357" s="51">
        <v>0.12379999999999999</v>
      </c>
      <c r="M357" s="52">
        <v>0.73</v>
      </c>
    </row>
    <row r="358" spans="1:13" ht="17.399999999999999" x14ac:dyDescent="0.3">
      <c r="A358" s="48" t="s">
        <v>752</v>
      </c>
      <c r="B358" s="48" t="s">
        <v>462</v>
      </c>
      <c r="C358" s="48" t="s">
        <v>70</v>
      </c>
      <c r="D358" s="48" t="s">
        <v>144</v>
      </c>
      <c r="E358" s="48" t="s">
        <v>42</v>
      </c>
      <c r="F358" s="48" t="s">
        <v>49</v>
      </c>
      <c r="G358" s="48" t="s">
        <v>40</v>
      </c>
      <c r="H358" s="48" t="s">
        <v>145</v>
      </c>
      <c r="I358" s="49">
        <v>46003</v>
      </c>
      <c r="J358" s="49">
        <v>47099</v>
      </c>
      <c r="K358" s="50">
        <v>15815348.18</v>
      </c>
      <c r="L358" s="51">
        <v>0.14349999999999999</v>
      </c>
      <c r="M358" s="52">
        <v>0.82199999999999995</v>
      </c>
    </row>
    <row r="359" spans="1:13" ht="17.399999999999999" x14ac:dyDescent="0.3">
      <c r="A359" s="48" t="s">
        <v>753</v>
      </c>
      <c r="B359" s="48" t="s">
        <v>754</v>
      </c>
      <c r="C359" s="48" t="s">
        <v>59</v>
      </c>
      <c r="D359" s="48" t="s">
        <v>144</v>
      </c>
      <c r="E359" s="48" t="s">
        <v>30</v>
      </c>
      <c r="F359" s="48" t="s">
        <v>23</v>
      </c>
      <c r="G359" s="48" t="s">
        <v>40</v>
      </c>
      <c r="H359" s="48" t="s">
        <v>136</v>
      </c>
      <c r="I359" s="49">
        <v>43876</v>
      </c>
      <c r="J359" s="49">
        <v>45337</v>
      </c>
      <c r="K359" s="50">
        <v>1667369.56</v>
      </c>
      <c r="L359" s="51">
        <v>0.13950000000000001</v>
      </c>
      <c r="M359" s="52">
        <v>0.91500000000000004</v>
      </c>
    </row>
    <row r="360" spans="1:13" ht="17.399999999999999" x14ac:dyDescent="0.3">
      <c r="A360" s="48" t="s">
        <v>755</v>
      </c>
      <c r="B360" s="48" t="s">
        <v>715</v>
      </c>
      <c r="C360" s="48" t="s">
        <v>69</v>
      </c>
      <c r="D360" s="48" t="s">
        <v>190</v>
      </c>
      <c r="E360" s="48" t="s">
        <v>26</v>
      </c>
      <c r="F360" s="48" t="s">
        <v>31</v>
      </c>
      <c r="G360" s="48" t="s">
        <v>28</v>
      </c>
      <c r="H360" s="48" t="s">
        <v>148</v>
      </c>
      <c r="I360" s="49">
        <v>45628</v>
      </c>
      <c r="J360" s="49">
        <v>45993</v>
      </c>
      <c r="K360" s="50">
        <v>110079690.62</v>
      </c>
      <c r="L360" s="51">
        <v>0.1202</v>
      </c>
      <c r="M360" s="52">
        <v>0.51500000000000001</v>
      </c>
    </row>
    <row r="361" spans="1:13" ht="17.399999999999999" x14ac:dyDescent="0.3">
      <c r="A361" s="48" t="s">
        <v>756</v>
      </c>
      <c r="B361" s="48" t="s">
        <v>757</v>
      </c>
      <c r="C361" s="48" t="s">
        <v>68</v>
      </c>
      <c r="D361" s="48" t="s">
        <v>144</v>
      </c>
      <c r="E361" s="48" t="s">
        <v>30</v>
      </c>
      <c r="F361" s="48" t="s">
        <v>35</v>
      </c>
      <c r="G361" s="48" t="s">
        <v>28</v>
      </c>
      <c r="H361" s="48" t="s">
        <v>160</v>
      </c>
      <c r="I361" s="49">
        <v>45861</v>
      </c>
      <c r="J361" s="49">
        <v>46591</v>
      </c>
      <c r="K361" s="50">
        <v>3342118.47</v>
      </c>
      <c r="L361" s="51">
        <v>0.11459999999999999</v>
      </c>
      <c r="M361" s="52">
        <v>0.78600000000000003</v>
      </c>
    </row>
    <row r="362" spans="1:13" ht="17.399999999999999" x14ac:dyDescent="0.3">
      <c r="A362" s="48" t="s">
        <v>758</v>
      </c>
      <c r="B362" s="48" t="s">
        <v>248</v>
      </c>
      <c r="C362" s="48" t="s">
        <v>89</v>
      </c>
      <c r="D362" s="48" t="s">
        <v>135</v>
      </c>
      <c r="E362" s="48" t="s">
        <v>45</v>
      </c>
      <c r="F362" s="48" t="s">
        <v>49</v>
      </c>
      <c r="G362" s="48" t="s">
        <v>28</v>
      </c>
      <c r="H362" s="48" t="s">
        <v>157</v>
      </c>
      <c r="I362" s="49">
        <v>45071</v>
      </c>
      <c r="J362" s="49">
        <v>46167</v>
      </c>
      <c r="K362" s="50">
        <v>3636981.35</v>
      </c>
      <c r="L362" s="51">
        <v>0.1414</v>
      </c>
      <c r="M362" s="52">
        <v>0.94899999999999995</v>
      </c>
    </row>
    <row r="363" spans="1:13" ht="17.399999999999999" x14ac:dyDescent="0.3">
      <c r="A363" s="48" t="s">
        <v>759</v>
      </c>
      <c r="B363" s="48" t="s">
        <v>760</v>
      </c>
      <c r="C363" s="48" t="s">
        <v>74</v>
      </c>
      <c r="D363" s="48" t="s">
        <v>190</v>
      </c>
      <c r="E363" s="48" t="s">
        <v>42</v>
      </c>
      <c r="F363" s="48" t="s">
        <v>35</v>
      </c>
      <c r="G363" s="48" t="s">
        <v>24</v>
      </c>
      <c r="H363" s="48" t="s">
        <v>136</v>
      </c>
      <c r="I363" s="49">
        <v>44900</v>
      </c>
      <c r="J363" s="49">
        <v>46726</v>
      </c>
      <c r="K363" s="50">
        <v>77689687.870000005</v>
      </c>
      <c r="L363" s="51">
        <v>9.8799999999999999E-2</v>
      </c>
      <c r="M363" s="52">
        <v>0.95499999999999996</v>
      </c>
    </row>
    <row r="364" spans="1:13" ht="17.399999999999999" x14ac:dyDescent="0.3">
      <c r="A364" s="48" t="s">
        <v>761</v>
      </c>
      <c r="B364" s="48" t="s">
        <v>336</v>
      </c>
      <c r="C364" s="48" t="s">
        <v>54</v>
      </c>
      <c r="D364" s="48" t="s">
        <v>135</v>
      </c>
      <c r="E364" s="48" t="s">
        <v>45</v>
      </c>
      <c r="F364" s="48" t="s">
        <v>23</v>
      </c>
      <c r="G364" s="48" t="s">
        <v>40</v>
      </c>
      <c r="H364" s="48" t="s">
        <v>160</v>
      </c>
      <c r="I364" s="49">
        <v>44116</v>
      </c>
      <c r="J364" s="49">
        <v>44481</v>
      </c>
      <c r="K364" s="50">
        <v>3864445.84</v>
      </c>
      <c r="L364" s="51">
        <v>0.13250000000000001</v>
      </c>
      <c r="M364" s="52">
        <v>1.2869999999999999</v>
      </c>
    </row>
    <row r="365" spans="1:13" ht="17.399999999999999" x14ac:dyDescent="0.3">
      <c r="A365" s="48" t="s">
        <v>762</v>
      </c>
      <c r="B365" s="48" t="s">
        <v>763</v>
      </c>
      <c r="C365" s="48" t="s">
        <v>59</v>
      </c>
      <c r="D365" s="48" t="s">
        <v>135</v>
      </c>
      <c r="E365" s="48" t="s">
        <v>42</v>
      </c>
      <c r="F365" s="48" t="s">
        <v>39</v>
      </c>
      <c r="G365" s="48" t="s">
        <v>28</v>
      </c>
      <c r="H365" s="48" t="s">
        <v>163</v>
      </c>
      <c r="I365" s="49">
        <v>44752</v>
      </c>
      <c r="J365" s="49">
        <v>45483</v>
      </c>
      <c r="K365" s="50">
        <v>1290285.99</v>
      </c>
      <c r="L365" s="51">
        <v>0.1537</v>
      </c>
      <c r="M365" s="52">
        <v>0.53</v>
      </c>
    </row>
    <row r="366" spans="1:13" ht="17.399999999999999" x14ac:dyDescent="0.3">
      <c r="A366" s="48" t="s">
        <v>764</v>
      </c>
      <c r="B366" s="48" t="s">
        <v>685</v>
      </c>
      <c r="C366" s="48" t="s">
        <v>78</v>
      </c>
      <c r="D366" s="48" t="s">
        <v>190</v>
      </c>
      <c r="E366" s="48" t="s">
        <v>34</v>
      </c>
      <c r="F366" s="48" t="s">
        <v>23</v>
      </c>
      <c r="G366" s="48" t="s">
        <v>40</v>
      </c>
      <c r="H366" s="48" t="s">
        <v>141</v>
      </c>
      <c r="I366" s="49">
        <v>43917</v>
      </c>
      <c r="J366" s="49">
        <v>44647</v>
      </c>
      <c r="K366" s="50">
        <v>65500379.520000003</v>
      </c>
      <c r="L366" s="51">
        <v>9.9599999999999994E-2</v>
      </c>
      <c r="M366" s="52">
        <v>0.67600000000000005</v>
      </c>
    </row>
    <row r="367" spans="1:13" ht="17.399999999999999" x14ac:dyDescent="0.3">
      <c r="A367" s="48" t="s">
        <v>765</v>
      </c>
      <c r="B367" s="48" t="s">
        <v>469</v>
      </c>
      <c r="C367" s="48" t="s">
        <v>94</v>
      </c>
      <c r="D367" s="48" t="s">
        <v>135</v>
      </c>
      <c r="E367" s="48" t="s">
        <v>22</v>
      </c>
      <c r="F367" s="48" t="s">
        <v>43</v>
      </c>
      <c r="G367" s="48" t="s">
        <v>40</v>
      </c>
      <c r="H367" s="48" t="s">
        <v>157</v>
      </c>
      <c r="I367" s="49">
        <v>45833</v>
      </c>
      <c r="J367" s="49">
        <v>46563</v>
      </c>
      <c r="K367" s="50">
        <v>4703603.46</v>
      </c>
      <c r="L367" s="51">
        <v>0.1421</v>
      </c>
      <c r="M367" s="52">
        <v>0.92300000000000004</v>
      </c>
    </row>
    <row r="368" spans="1:13" ht="17.399999999999999" x14ac:dyDescent="0.3">
      <c r="A368" s="48" t="s">
        <v>766</v>
      </c>
      <c r="B368" s="48" t="s">
        <v>511</v>
      </c>
      <c r="C368" s="48" t="s">
        <v>92</v>
      </c>
      <c r="D368" s="48" t="s">
        <v>22</v>
      </c>
      <c r="E368" s="48" t="s">
        <v>48</v>
      </c>
      <c r="F368" s="48" t="s">
        <v>43</v>
      </c>
      <c r="G368" s="48" t="s">
        <v>32</v>
      </c>
      <c r="H368" s="48" t="s">
        <v>145</v>
      </c>
      <c r="I368" s="49">
        <v>46019</v>
      </c>
      <c r="J368" s="49">
        <v>47480</v>
      </c>
      <c r="K368" s="50">
        <v>7375582.6600000001</v>
      </c>
      <c r="L368" s="51">
        <v>9.5299999999999996E-2</v>
      </c>
      <c r="M368" s="52">
        <v>0.95199999999999996</v>
      </c>
    </row>
    <row r="369" spans="1:13" ht="17.399999999999999" x14ac:dyDescent="0.3">
      <c r="A369" s="48" t="s">
        <v>767</v>
      </c>
      <c r="B369" s="48" t="s">
        <v>768</v>
      </c>
      <c r="C369" s="48" t="s">
        <v>56</v>
      </c>
      <c r="D369" s="48" t="s">
        <v>190</v>
      </c>
      <c r="E369" s="48" t="s">
        <v>42</v>
      </c>
      <c r="F369" s="48" t="s">
        <v>27</v>
      </c>
      <c r="G369" s="48" t="s">
        <v>36</v>
      </c>
      <c r="H369" s="48" t="s">
        <v>145</v>
      </c>
      <c r="I369" s="49">
        <v>45298</v>
      </c>
      <c r="J369" s="49">
        <v>47125</v>
      </c>
      <c r="K369" s="50">
        <v>80408184.560000002</v>
      </c>
      <c r="L369" s="51">
        <v>9.8699999999999996E-2</v>
      </c>
      <c r="M369" s="52">
        <v>0.89300000000000002</v>
      </c>
    </row>
    <row r="370" spans="1:13" ht="17.399999999999999" x14ac:dyDescent="0.3">
      <c r="A370" s="48" t="s">
        <v>769</v>
      </c>
      <c r="B370" s="48" t="s">
        <v>346</v>
      </c>
      <c r="C370" s="48" t="s">
        <v>82</v>
      </c>
      <c r="D370" s="48" t="s">
        <v>135</v>
      </c>
      <c r="E370" s="48" t="s">
        <v>48</v>
      </c>
      <c r="F370" s="48" t="s">
        <v>43</v>
      </c>
      <c r="G370" s="48" t="s">
        <v>40</v>
      </c>
      <c r="H370" s="48" t="s">
        <v>141</v>
      </c>
      <c r="I370" s="49">
        <v>45801</v>
      </c>
      <c r="J370" s="49">
        <v>47627</v>
      </c>
      <c r="K370" s="50">
        <v>2951687.09</v>
      </c>
      <c r="L370" s="51">
        <v>9.74E-2</v>
      </c>
      <c r="M370" s="52">
        <v>0.497</v>
      </c>
    </row>
    <row r="371" spans="1:13" ht="17.399999999999999" x14ac:dyDescent="0.3">
      <c r="A371" s="48" t="s">
        <v>770</v>
      </c>
      <c r="B371" s="48" t="s">
        <v>771</v>
      </c>
      <c r="C371" s="48" t="s">
        <v>21</v>
      </c>
      <c r="D371" s="48" t="s">
        <v>135</v>
      </c>
      <c r="E371" s="48" t="s">
        <v>34</v>
      </c>
      <c r="F371" s="48" t="s">
        <v>35</v>
      </c>
      <c r="G371" s="48" t="s">
        <v>28</v>
      </c>
      <c r="H371" s="48" t="s">
        <v>136</v>
      </c>
      <c r="I371" s="49">
        <v>44523</v>
      </c>
      <c r="J371" s="49">
        <v>46349</v>
      </c>
      <c r="K371" s="50">
        <v>3342999.18</v>
      </c>
      <c r="L371" s="51">
        <v>0.1298</v>
      </c>
      <c r="M371" s="52">
        <v>0.63400000000000001</v>
      </c>
    </row>
    <row r="372" spans="1:13" ht="17.399999999999999" x14ac:dyDescent="0.3">
      <c r="A372" s="48" t="s">
        <v>772</v>
      </c>
      <c r="B372" s="48" t="s">
        <v>412</v>
      </c>
      <c r="C372" s="48" t="s">
        <v>87</v>
      </c>
      <c r="D372" s="48" t="s">
        <v>135</v>
      </c>
      <c r="E372" s="48" t="s">
        <v>30</v>
      </c>
      <c r="F372" s="48" t="s">
        <v>46</v>
      </c>
      <c r="G372" s="48" t="s">
        <v>40</v>
      </c>
      <c r="H372" s="48" t="s">
        <v>157</v>
      </c>
      <c r="I372" s="49">
        <v>45073</v>
      </c>
      <c r="J372" s="49">
        <v>46169</v>
      </c>
      <c r="K372" s="50">
        <v>3775999.07</v>
      </c>
      <c r="L372" s="51">
        <v>9.7100000000000006E-2</v>
      </c>
      <c r="M372" s="52">
        <v>0.93200000000000005</v>
      </c>
    </row>
    <row r="373" spans="1:13" ht="17.399999999999999" x14ac:dyDescent="0.3">
      <c r="A373" s="48" t="s">
        <v>773</v>
      </c>
      <c r="B373" s="48" t="s">
        <v>757</v>
      </c>
      <c r="C373" s="48" t="s">
        <v>89</v>
      </c>
      <c r="D373" s="48" t="s">
        <v>190</v>
      </c>
      <c r="E373" s="48" t="s">
        <v>45</v>
      </c>
      <c r="F373" s="48" t="s">
        <v>31</v>
      </c>
      <c r="G373" s="48" t="s">
        <v>28</v>
      </c>
      <c r="H373" s="48" t="s">
        <v>141</v>
      </c>
      <c r="I373" s="49">
        <v>43653</v>
      </c>
      <c r="J373" s="49">
        <v>44384</v>
      </c>
      <c r="K373" s="50">
        <v>119078915.39</v>
      </c>
      <c r="L373" s="51">
        <v>0.1109</v>
      </c>
      <c r="M373" s="52">
        <v>0.56200000000000006</v>
      </c>
    </row>
    <row r="374" spans="1:13" ht="17.399999999999999" x14ac:dyDescent="0.3">
      <c r="A374" s="48" t="s">
        <v>774</v>
      </c>
      <c r="B374" s="48" t="s">
        <v>216</v>
      </c>
      <c r="C374" s="48" t="s">
        <v>74</v>
      </c>
      <c r="D374" s="48" t="s">
        <v>144</v>
      </c>
      <c r="E374" s="48" t="s">
        <v>22</v>
      </c>
      <c r="F374" s="48" t="s">
        <v>31</v>
      </c>
      <c r="G374" s="48" t="s">
        <v>36</v>
      </c>
      <c r="H374" s="48" t="s">
        <v>145</v>
      </c>
      <c r="I374" s="49">
        <v>45926</v>
      </c>
      <c r="J374" s="49">
        <v>46656</v>
      </c>
      <c r="K374" s="50">
        <v>1333406.23</v>
      </c>
      <c r="L374" s="51">
        <v>0.13900000000000001</v>
      </c>
      <c r="M374" s="52">
        <v>0.92800000000000005</v>
      </c>
    </row>
    <row r="375" spans="1:13" ht="17.399999999999999" x14ac:dyDescent="0.3">
      <c r="A375" s="48" t="s">
        <v>775</v>
      </c>
      <c r="B375" s="48" t="s">
        <v>776</v>
      </c>
      <c r="C375" s="48" t="s">
        <v>55</v>
      </c>
      <c r="D375" s="48" t="s">
        <v>22</v>
      </c>
      <c r="E375" s="48" t="s">
        <v>22</v>
      </c>
      <c r="F375" s="48" t="s">
        <v>35</v>
      </c>
      <c r="G375" s="48" t="s">
        <v>32</v>
      </c>
      <c r="H375" s="48" t="s">
        <v>157</v>
      </c>
      <c r="I375" s="49">
        <v>45021</v>
      </c>
      <c r="J375" s="49">
        <v>45752</v>
      </c>
      <c r="K375" s="50">
        <v>4551171.96</v>
      </c>
      <c r="L375" s="51">
        <v>7.2099999999999997E-2</v>
      </c>
      <c r="M375" s="52">
        <v>0.77600000000000002</v>
      </c>
    </row>
    <row r="376" spans="1:13" ht="17.399999999999999" x14ac:dyDescent="0.3">
      <c r="A376" s="48" t="s">
        <v>777</v>
      </c>
      <c r="B376" s="48" t="s">
        <v>778</v>
      </c>
      <c r="C376" s="48" t="s">
        <v>59</v>
      </c>
      <c r="D376" s="48" t="s">
        <v>135</v>
      </c>
      <c r="E376" s="48" t="s">
        <v>34</v>
      </c>
      <c r="F376" s="48" t="s">
        <v>46</v>
      </c>
      <c r="G376" s="48" t="s">
        <v>28</v>
      </c>
      <c r="H376" s="48" t="s">
        <v>141</v>
      </c>
      <c r="I376" s="49">
        <v>44564</v>
      </c>
      <c r="J376" s="49">
        <v>46025</v>
      </c>
      <c r="K376" s="50">
        <v>4052890.8</v>
      </c>
      <c r="L376" s="51">
        <v>0.1532</v>
      </c>
      <c r="M376" s="52">
        <v>1.0449999999999999</v>
      </c>
    </row>
    <row r="377" spans="1:13" ht="17.399999999999999" x14ac:dyDescent="0.3">
      <c r="A377" s="48" t="s">
        <v>779</v>
      </c>
      <c r="B377" s="48" t="s">
        <v>443</v>
      </c>
      <c r="C377" s="48" t="s">
        <v>53</v>
      </c>
      <c r="D377" s="48" t="s">
        <v>144</v>
      </c>
      <c r="E377" s="48" t="s">
        <v>34</v>
      </c>
      <c r="F377" s="48" t="s">
        <v>31</v>
      </c>
      <c r="G377" s="48" t="s">
        <v>40</v>
      </c>
      <c r="H377" s="48" t="s">
        <v>157</v>
      </c>
      <c r="I377" s="49">
        <v>45284</v>
      </c>
      <c r="J377" s="49">
        <v>46015</v>
      </c>
      <c r="K377" s="50">
        <v>9784676.3499999996</v>
      </c>
      <c r="L377" s="51">
        <v>0.13569999999999999</v>
      </c>
      <c r="M377" s="52">
        <v>1.181</v>
      </c>
    </row>
    <row r="378" spans="1:13" ht="17.399999999999999" x14ac:dyDescent="0.3">
      <c r="A378" s="48" t="s">
        <v>780</v>
      </c>
      <c r="B378" s="48" t="s">
        <v>781</v>
      </c>
      <c r="C378" s="48" t="s">
        <v>74</v>
      </c>
      <c r="D378" s="48" t="s">
        <v>190</v>
      </c>
      <c r="E378" s="48" t="s">
        <v>22</v>
      </c>
      <c r="F378" s="48" t="s">
        <v>49</v>
      </c>
      <c r="G378" s="48" t="s">
        <v>40</v>
      </c>
      <c r="H378" s="48" t="s">
        <v>145</v>
      </c>
      <c r="I378" s="49">
        <v>45716</v>
      </c>
      <c r="J378" s="49">
        <v>46081</v>
      </c>
      <c r="K378" s="50">
        <v>97655024.390000001</v>
      </c>
      <c r="L378" s="51">
        <v>0.1207</v>
      </c>
      <c r="M378" s="52">
        <v>1.0029999999999999</v>
      </c>
    </row>
    <row r="379" spans="1:13" ht="17.399999999999999" x14ac:dyDescent="0.3">
      <c r="A379" s="48" t="s">
        <v>782</v>
      </c>
      <c r="B379" s="48" t="s">
        <v>293</v>
      </c>
      <c r="C379" s="48" t="s">
        <v>68</v>
      </c>
      <c r="D379" s="48" t="s">
        <v>144</v>
      </c>
      <c r="E379" s="48" t="s">
        <v>34</v>
      </c>
      <c r="F379" s="48" t="s">
        <v>35</v>
      </c>
      <c r="G379" s="48" t="s">
        <v>28</v>
      </c>
      <c r="H379" s="48" t="s">
        <v>160</v>
      </c>
      <c r="I379" s="49">
        <v>44732</v>
      </c>
      <c r="J379" s="49">
        <v>45828</v>
      </c>
      <c r="K379" s="50">
        <v>6890729.1100000003</v>
      </c>
      <c r="L379" s="51">
        <v>0.1381</v>
      </c>
      <c r="M379" s="52">
        <v>1.04</v>
      </c>
    </row>
    <row r="380" spans="1:13" ht="17.399999999999999" x14ac:dyDescent="0.3">
      <c r="A380" s="48" t="s">
        <v>783</v>
      </c>
      <c r="B380" s="48" t="s">
        <v>784</v>
      </c>
      <c r="C380" s="48" t="s">
        <v>62</v>
      </c>
      <c r="D380" s="48" t="s">
        <v>135</v>
      </c>
      <c r="E380" s="48" t="s">
        <v>26</v>
      </c>
      <c r="F380" s="48" t="s">
        <v>39</v>
      </c>
      <c r="G380" s="48" t="s">
        <v>28</v>
      </c>
      <c r="H380" s="48" t="s">
        <v>145</v>
      </c>
      <c r="I380" s="49">
        <v>45894</v>
      </c>
      <c r="J380" s="49">
        <v>47720</v>
      </c>
      <c r="K380" s="50">
        <v>2533992.96</v>
      </c>
      <c r="L380" s="51">
        <v>0.15609999999999999</v>
      </c>
      <c r="M380" s="52">
        <v>0.70599999999999996</v>
      </c>
    </row>
    <row r="381" spans="1:13" ht="17.399999999999999" x14ac:dyDescent="0.3">
      <c r="A381" s="48" t="s">
        <v>785</v>
      </c>
      <c r="B381" s="48" t="s">
        <v>786</v>
      </c>
      <c r="C381" s="48" t="s">
        <v>56</v>
      </c>
      <c r="D381" s="48" t="s">
        <v>144</v>
      </c>
      <c r="E381" s="48" t="s">
        <v>26</v>
      </c>
      <c r="F381" s="48" t="s">
        <v>43</v>
      </c>
      <c r="G381" s="48" t="s">
        <v>36</v>
      </c>
      <c r="H381" s="48" t="s">
        <v>148</v>
      </c>
      <c r="I381" s="49">
        <v>44604</v>
      </c>
      <c r="J381" s="49">
        <v>46065</v>
      </c>
      <c r="K381" s="50">
        <v>7375871.5300000003</v>
      </c>
      <c r="L381" s="51">
        <v>0.14230000000000001</v>
      </c>
      <c r="M381" s="52">
        <v>0.876</v>
      </c>
    </row>
    <row r="382" spans="1:13" ht="17.399999999999999" x14ac:dyDescent="0.3">
      <c r="A382" s="48" t="s">
        <v>787</v>
      </c>
      <c r="B382" s="48" t="s">
        <v>788</v>
      </c>
      <c r="C382" s="48" t="s">
        <v>78</v>
      </c>
      <c r="D382" s="48" t="s">
        <v>135</v>
      </c>
      <c r="E382" s="48" t="s">
        <v>22</v>
      </c>
      <c r="F382" s="48" t="s">
        <v>23</v>
      </c>
      <c r="G382" s="48" t="s">
        <v>40</v>
      </c>
      <c r="H382" s="48" t="s">
        <v>141</v>
      </c>
      <c r="I382" s="49">
        <v>44729</v>
      </c>
      <c r="J382" s="49">
        <v>45825</v>
      </c>
      <c r="K382" s="50">
        <v>4617097.88</v>
      </c>
      <c r="L382" s="51">
        <v>0.1181</v>
      </c>
      <c r="M382" s="52">
        <v>0.68100000000000005</v>
      </c>
    </row>
    <row r="383" spans="1:13" ht="17.399999999999999" x14ac:dyDescent="0.3">
      <c r="A383" s="48" t="s">
        <v>789</v>
      </c>
      <c r="B383" s="48" t="s">
        <v>790</v>
      </c>
      <c r="C383" s="48" t="s">
        <v>21</v>
      </c>
      <c r="D383" s="48" t="s">
        <v>144</v>
      </c>
      <c r="E383" s="48" t="s">
        <v>30</v>
      </c>
      <c r="F383" s="48" t="s">
        <v>43</v>
      </c>
      <c r="G383" s="48" t="s">
        <v>36</v>
      </c>
      <c r="H383" s="48" t="s">
        <v>145</v>
      </c>
      <c r="I383" s="49">
        <v>45827</v>
      </c>
      <c r="J383" s="49">
        <v>46923</v>
      </c>
      <c r="K383" s="50">
        <v>5173874.82</v>
      </c>
      <c r="L383" s="51">
        <v>0.14810000000000001</v>
      </c>
      <c r="M383" s="52">
        <v>0.92600000000000005</v>
      </c>
    </row>
    <row r="384" spans="1:13" ht="17.399999999999999" x14ac:dyDescent="0.3">
      <c r="A384" s="48" t="s">
        <v>791</v>
      </c>
      <c r="B384" s="48" t="s">
        <v>792</v>
      </c>
      <c r="C384" s="48" t="s">
        <v>53</v>
      </c>
      <c r="D384" s="48" t="s">
        <v>135</v>
      </c>
      <c r="E384" s="48" t="s">
        <v>38</v>
      </c>
      <c r="F384" s="48" t="s">
        <v>27</v>
      </c>
      <c r="G384" s="48" t="s">
        <v>28</v>
      </c>
      <c r="H384" s="48" t="s">
        <v>160</v>
      </c>
      <c r="I384" s="49">
        <v>43749</v>
      </c>
      <c r="J384" s="49">
        <v>45210</v>
      </c>
      <c r="K384" s="50">
        <v>2315902.7999999998</v>
      </c>
      <c r="L384" s="51">
        <v>0.10920000000000001</v>
      </c>
      <c r="M384" s="52">
        <v>0.80600000000000005</v>
      </c>
    </row>
    <row r="385" spans="1:13" ht="17.399999999999999" x14ac:dyDescent="0.3">
      <c r="A385" s="48" t="s">
        <v>793</v>
      </c>
      <c r="B385" s="48" t="s">
        <v>794</v>
      </c>
      <c r="C385" s="48" t="s">
        <v>82</v>
      </c>
      <c r="D385" s="48" t="s">
        <v>22</v>
      </c>
      <c r="E385" s="48" t="s">
        <v>48</v>
      </c>
      <c r="F385" s="48" t="s">
        <v>27</v>
      </c>
      <c r="G385" s="48" t="s">
        <v>28</v>
      </c>
      <c r="H385" s="48" t="s">
        <v>145</v>
      </c>
      <c r="I385" s="49">
        <v>45218</v>
      </c>
      <c r="J385" s="49">
        <v>46679</v>
      </c>
      <c r="K385" s="50">
        <v>2827840.24</v>
      </c>
      <c r="L385" s="51">
        <v>9.5899999999999999E-2</v>
      </c>
      <c r="M385" s="52">
        <v>0.84399999999999997</v>
      </c>
    </row>
    <row r="386" spans="1:13" ht="17.399999999999999" x14ac:dyDescent="0.3">
      <c r="A386" s="48" t="s">
        <v>795</v>
      </c>
      <c r="B386" s="48" t="s">
        <v>359</v>
      </c>
      <c r="C386" s="48" t="s">
        <v>82</v>
      </c>
      <c r="D386" s="48" t="s">
        <v>190</v>
      </c>
      <c r="E386" s="48" t="s">
        <v>22</v>
      </c>
      <c r="F386" s="48" t="s">
        <v>39</v>
      </c>
      <c r="G386" s="48" t="s">
        <v>40</v>
      </c>
      <c r="H386" s="48" t="s">
        <v>163</v>
      </c>
      <c r="I386" s="49">
        <v>45875</v>
      </c>
      <c r="J386" s="49">
        <v>47701</v>
      </c>
      <c r="K386" s="50">
        <v>51498549.149999999</v>
      </c>
      <c r="L386" s="51">
        <v>8.4500000000000006E-2</v>
      </c>
      <c r="M386" s="52">
        <v>0.94</v>
      </c>
    </row>
    <row r="387" spans="1:13" ht="17.399999999999999" x14ac:dyDescent="0.3">
      <c r="A387" s="48" t="s">
        <v>796</v>
      </c>
      <c r="B387" s="48" t="s">
        <v>410</v>
      </c>
      <c r="C387" s="48" t="s">
        <v>33</v>
      </c>
      <c r="D387" s="48" t="s">
        <v>135</v>
      </c>
      <c r="E387" s="48" t="s">
        <v>45</v>
      </c>
      <c r="F387" s="48" t="s">
        <v>39</v>
      </c>
      <c r="G387" s="48" t="s">
        <v>28</v>
      </c>
      <c r="H387" s="48" t="s">
        <v>141</v>
      </c>
      <c r="I387" s="49">
        <v>43542</v>
      </c>
      <c r="J387" s="49">
        <v>44638</v>
      </c>
      <c r="K387" s="50">
        <v>4872995.58</v>
      </c>
      <c r="L387" s="51">
        <v>0.14410000000000001</v>
      </c>
      <c r="M387" s="52">
        <v>1.198</v>
      </c>
    </row>
    <row r="388" spans="1:13" ht="17.399999999999999" x14ac:dyDescent="0.3">
      <c r="A388" s="48" t="s">
        <v>797</v>
      </c>
      <c r="B388" s="48" t="s">
        <v>798</v>
      </c>
      <c r="C388" s="48" t="s">
        <v>89</v>
      </c>
      <c r="D388" s="48" t="s">
        <v>135</v>
      </c>
      <c r="E388" s="48" t="s">
        <v>48</v>
      </c>
      <c r="F388" s="48" t="s">
        <v>46</v>
      </c>
      <c r="G388" s="48" t="s">
        <v>28</v>
      </c>
      <c r="H388" s="48" t="s">
        <v>141</v>
      </c>
      <c r="I388" s="49">
        <v>46016</v>
      </c>
      <c r="J388" s="49">
        <v>46746</v>
      </c>
      <c r="K388" s="50">
        <v>806325.94</v>
      </c>
      <c r="L388" s="51">
        <v>0.1111</v>
      </c>
      <c r="M388" s="52">
        <v>0.96199999999999997</v>
      </c>
    </row>
    <row r="389" spans="1:13" ht="17.399999999999999" x14ac:dyDescent="0.3">
      <c r="A389" s="48" t="s">
        <v>799</v>
      </c>
      <c r="B389" s="48" t="s">
        <v>228</v>
      </c>
      <c r="C389" s="48" t="s">
        <v>82</v>
      </c>
      <c r="D389" s="48" t="s">
        <v>144</v>
      </c>
      <c r="E389" s="48" t="s">
        <v>30</v>
      </c>
      <c r="F389" s="48" t="s">
        <v>27</v>
      </c>
      <c r="G389" s="48" t="s">
        <v>32</v>
      </c>
      <c r="H389" s="48" t="s">
        <v>148</v>
      </c>
      <c r="I389" s="49">
        <v>43941</v>
      </c>
      <c r="J389" s="49">
        <v>45036</v>
      </c>
      <c r="K389" s="50">
        <v>18882624.52</v>
      </c>
      <c r="L389" s="51">
        <v>0.1119</v>
      </c>
      <c r="M389" s="52">
        <v>0.91600000000000004</v>
      </c>
    </row>
    <row r="390" spans="1:13" ht="17.399999999999999" x14ac:dyDescent="0.3">
      <c r="A390" s="48" t="s">
        <v>800</v>
      </c>
      <c r="B390" s="48" t="s">
        <v>236</v>
      </c>
      <c r="C390" s="48" t="s">
        <v>67</v>
      </c>
      <c r="D390" s="48" t="s">
        <v>135</v>
      </c>
      <c r="E390" s="48" t="s">
        <v>45</v>
      </c>
      <c r="F390" s="48" t="s">
        <v>39</v>
      </c>
      <c r="G390" s="48" t="s">
        <v>28</v>
      </c>
      <c r="H390" s="48" t="s">
        <v>145</v>
      </c>
      <c r="I390" s="49">
        <v>43792</v>
      </c>
      <c r="J390" s="49">
        <v>45619</v>
      </c>
      <c r="K390" s="50">
        <v>994696.8</v>
      </c>
      <c r="L390" s="51">
        <v>0.1525</v>
      </c>
      <c r="M390" s="52">
        <v>0.93400000000000005</v>
      </c>
    </row>
    <row r="391" spans="1:13" ht="17.399999999999999" x14ac:dyDescent="0.3">
      <c r="A391" s="48" t="s">
        <v>801</v>
      </c>
      <c r="B391" s="48" t="s">
        <v>656</v>
      </c>
      <c r="C391" s="48" t="s">
        <v>85</v>
      </c>
      <c r="D391" s="48" t="s">
        <v>144</v>
      </c>
      <c r="E391" s="48" t="s">
        <v>22</v>
      </c>
      <c r="F391" s="48" t="s">
        <v>49</v>
      </c>
      <c r="G391" s="48" t="s">
        <v>32</v>
      </c>
      <c r="H391" s="48" t="s">
        <v>136</v>
      </c>
      <c r="I391" s="49">
        <v>43692</v>
      </c>
      <c r="J391" s="49">
        <v>45519</v>
      </c>
      <c r="K391" s="50">
        <v>12419195.23</v>
      </c>
      <c r="L391" s="51">
        <v>0.1202</v>
      </c>
      <c r="M391" s="52">
        <v>0.55300000000000005</v>
      </c>
    </row>
    <row r="392" spans="1:13" ht="17.399999999999999" x14ac:dyDescent="0.3">
      <c r="A392" s="48" t="s">
        <v>802</v>
      </c>
      <c r="B392" s="48" t="s">
        <v>803</v>
      </c>
      <c r="C392" s="48" t="s">
        <v>33</v>
      </c>
      <c r="D392" s="48" t="s">
        <v>135</v>
      </c>
      <c r="E392" s="48" t="s">
        <v>30</v>
      </c>
      <c r="F392" s="48" t="s">
        <v>49</v>
      </c>
      <c r="G392" s="48" t="s">
        <v>28</v>
      </c>
      <c r="H392" s="48" t="s">
        <v>145</v>
      </c>
      <c r="I392" s="49">
        <v>44186</v>
      </c>
      <c r="J392" s="49">
        <v>44551</v>
      </c>
      <c r="K392" s="50">
        <v>4049891.83</v>
      </c>
      <c r="L392" s="51">
        <v>0.14499999999999999</v>
      </c>
      <c r="M392" s="52">
        <v>0.82699999999999996</v>
      </c>
    </row>
    <row r="393" spans="1:13" ht="17.399999999999999" x14ac:dyDescent="0.3">
      <c r="A393" s="48" t="s">
        <v>804</v>
      </c>
      <c r="B393" s="48" t="s">
        <v>805</v>
      </c>
      <c r="C393" s="48" t="s">
        <v>54</v>
      </c>
      <c r="D393" s="48" t="s">
        <v>144</v>
      </c>
      <c r="E393" s="48" t="s">
        <v>45</v>
      </c>
      <c r="F393" s="48" t="s">
        <v>46</v>
      </c>
      <c r="G393" s="48" t="s">
        <v>28</v>
      </c>
      <c r="H393" s="48" t="s">
        <v>145</v>
      </c>
      <c r="I393" s="49">
        <v>45205</v>
      </c>
      <c r="J393" s="49">
        <v>45936</v>
      </c>
      <c r="K393" s="50">
        <v>8155380.5800000001</v>
      </c>
      <c r="L393" s="51">
        <v>0.11609999999999999</v>
      </c>
      <c r="M393" s="52">
        <v>0.84799999999999998</v>
      </c>
    </row>
    <row r="394" spans="1:13" ht="17.399999999999999" x14ac:dyDescent="0.3">
      <c r="A394" s="48" t="s">
        <v>806</v>
      </c>
      <c r="B394" s="48" t="s">
        <v>447</v>
      </c>
      <c r="C394" s="48" t="s">
        <v>81</v>
      </c>
      <c r="D394" s="48" t="s">
        <v>144</v>
      </c>
      <c r="E394" s="48" t="s">
        <v>22</v>
      </c>
      <c r="F394" s="48" t="s">
        <v>43</v>
      </c>
      <c r="G394" s="48" t="s">
        <v>28</v>
      </c>
      <c r="H394" s="48" t="s">
        <v>160</v>
      </c>
      <c r="I394" s="49">
        <v>45072</v>
      </c>
      <c r="J394" s="49">
        <v>46168</v>
      </c>
      <c r="K394" s="50">
        <v>4010638.7</v>
      </c>
      <c r="L394" s="51">
        <v>0.1515</v>
      </c>
      <c r="M394" s="52">
        <v>0.67400000000000004</v>
      </c>
    </row>
    <row r="395" spans="1:13" ht="17.399999999999999" x14ac:dyDescent="0.3">
      <c r="A395" s="48" t="s">
        <v>807</v>
      </c>
      <c r="B395" s="48" t="s">
        <v>808</v>
      </c>
      <c r="C395" s="48" t="s">
        <v>90</v>
      </c>
      <c r="D395" s="48" t="s">
        <v>144</v>
      </c>
      <c r="E395" s="48" t="s">
        <v>22</v>
      </c>
      <c r="F395" s="48" t="s">
        <v>31</v>
      </c>
      <c r="G395" s="48" t="s">
        <v>28</v>
      </c>
      <c r="H395" s="48" t="s">
        <v>148</v>
      </c>
      <c r="I395" s="49">
        <v>45117</v>
      </c>
      <c r="J395" s="49">
        <v>46213</v>
      </c>
      <c r="K395" s="50">
        <v>9118347.1600000001</v>
      </c>
      <c r="L395" s="51">
        <v>0.156</v>
      </c>
      <c r="M395" s="52">
        <v>0.86199999999999999</v>
      </c>
    </row>
    <row r="396" spans="1:13" ht="17.399999999999999" x14ac:dyDescent="0.3">
      <c r="A396" s="48" t="s">
        <v>809</v>
      </c>
      <c r="B396" s="48" t="s">
        <v>810</v>
      </c>
      <c r="C396" s="48" t="s">
        <v>66</v>
      </c>
      <c r="D396" s="48" t="s">
        <v>135</v>
      </c>
      <c r="E396" s="48" t="s">
        <v>38</v>
      </c>
      <c r="F396" s="48" t="s">
        <v>27</v>
      </c>
      <c r="G396" s="48" t="s">
        <v>36</v>
      </c>
      <c r="H396" s="48" t="s">
        <v>145</v>
      </c>
      <c r="I396" s="49">
        <v>44921</v>
      </c>
      <c r="J396" s="49">
        <v>45652</v>
      </c>
      <c r="K396" s="50">
        <v>3705560.83</v>
      </c>
      <c r="L396" s="51">
        <v>0.13539999999999999</v>
      </c>
      <c r="M396" s="52">
        <v>1.06</v>
      </c>
    </row>
    <row r="397" spans="1:13" ht="17.399999999999999" x14ac:dyDescent="0.3">
      <c r="A397" s="48" t="s">
        <v>811</v>
      </c>
      <c r="B397" s="48" t="s">
        <v>812</v>
      </c>
      <c r="C397" s="48" t="s">
        <v>58</v>
      </c>
      <c r="D397" s="48" t="s">
        <v>135</v>
      </c>
      <c r="E397" s="48" t="s">
        <v>38</v>
      </c>
      <c r="F397" s="48" t="s">
        <v>43</v>
      </c>
      <c r="G397" s="48" t="s">
        <v>28</v>
      </c>
      <c r="H397" s="48" t="s">
        <v>136</v>
      </c>
      <c r="I397" s="49">
        <v>45183</v>
      </c>
      <c r="J397" s="49">
        <v>46644</v>
      </c>
      <c r="K397" s="50">
        <v>3524749.95</v>
      </c>
      <c r="L397" s="51">
        <v>0.1353</v>
      </c>
      <c r="M397" s="52">
        <v>0.998</v>
      </c>
    </row>
    <row r="398" spans="1:13" ht="17.399999999999999" x14ac:dyDescent="0.3">
      <c r="A398" s="48" t="s">
        <v>813</v>
      </c>
      <c r="B398" s="48" t="s">
        <v>814</v>
      </c>
      <c r="C398" s="48" t="s">
        <v>67</v>
      </c>
      <c r="D398" s="48" t="s">
        <v>190</v>
      </c>
      <c r="E398" s="48" t="s">
        <v>48</v>
      </c>
      <c r="F398" s="48" t="s">
        <v>27</v>
      </c>
      <c r="G398" s="48" t="s">
        <v>24</v>
      </c>
      <c r="H398" s="48" t="s">
        <v>160</v>
      </c>
      <c r="I398" s="49">
        <v>44145</v>
      </c>
      <c r="J398" s="49">
        <v>44510</v>
      </c>
      <c r="K398" s="50">
        <v>118711379.13</v>
      </c>
      <c r="L398" s="51">
        <v>0.1125</v>
      </c>
      <c r="M398" s="52">
        <v>0.84299999999999997</v>
      </c>
    </row>
    <row r="399" spans="1:13" ht="17.399999999999999" x14ac:dyDescent="0.3">
      <c r="A399" s="48" t="s">
        <v>815</v>
      </c>
      <c r="B399" s="48" t="s">
        <v>760</v>
      </c>
      <c r="C399" s="48" t="s">
        <v>58</v>
      </c>
      <c r="D399" s="48" t="s">
        <v>190</v>
      </c>
      <c r="E399" s="48" t="s">
        <v>22</v>
      </c>
      <c r="F399" s="48" t="s">
        <v>49</v>
      </c>
      <c r="G399" s="48" t="s">
        <v>32</v>
      </c>
      <c r="H399" s="48" t="s">
        <v>148</v>
      </c>
      <c r="I399" s="49">
        <v>43472</v>
      </c>
      <c r="J399" s="49">
        <v>44568</v>
      </c>
      <c r="K399" s="50">
        <v>61593182.729999997</v>
      </c>
      <c r="L399" s="51">
        <v>0.1231</v>
      </c>
      <c r="M399" s="52">
        <v>0.73399999999999999</v>
      </c>
    </row>
    <row r="400" spans="1:13" ht="17.399999999999999" x14ac:dyDescent="0.3">
      <c r="A400" s="48" t="s">
        <v>816</v>
      </c>
      <c r="B400" s="48" t="s">
        <v>138</v>
      </c>
      <c r="C400" s="48" t="s">
        <v>80</v>
      </c>
      <c r="D400" s="48" t="s">
        <v>190</v>
      </c>
      <c r="E400" s="48" t="s">
        <v>30</v>
      </c>
      <c r="F400" s="48" t="s">
        <v>31</v>
      </c>
      <c r="G400" s="48" t="s">
        <v>36</v>
      </c>
      <c r="H400" s="48" t="s">
        <v>160</v>
      </c>
      <c r="I400" s="49">
        <v>43775</v>
      </c>
      <c r="J400" s="49">
        <v>45236</v>
      </c>
      <c r="K400" s="50">
        <v>38630468.149999999</v>
      </c>
      <c r="L400" s="51">
        <v>8.9899999999999994E-2</v>
      </c>
      <c r="M400" s="52">
        <v>0.98</v>
      </c>
    </row>
    <row r="401" spans="1:13" ht="17.399999999999999" x14ac:dyDescent="0.3">
      <c r="A401" s="48" t="s">
        <v>817</v>
      </c>
      <c r="B401" s="48" t="s">
        <v>179</v>
      </c>
      <c r="C401" s="48" t="s">
        <v>33</v>
      </c>
      <c r="D401" s="48" t="s">
        <v>135</v>
      </c>
      <c r="E401" s="48" t="s">
        <v>34</v>
      </c>
      <c r="F401" s="48" t="s">
        <v>31</v>
      </c>
      <c r="G401" s="48" t="s">
        <v>40</v>
      </c>
      <c r="H401" s="48" t="s">
        <v>136</v>
      </c>
      <c r="I401" s="49">
        <v>44248</v>
      </c>
      <c r="J401" s="49">
        <v>45343</v>
      </c>
      <c r="K401" s="50">
        <v>3198259.74</v>
      </c>
      <c r="L401" s="51">
        <v>0.15770000000000001</v>
      </c>
      <c r="M401" s="52">
        <v>0.76300000000000001</v>
      </c>
    </row>
    <row r="402" spans="1:13" ht="17.399999999999999" x14ac:dyDescent="0.3">
      <c r="A402" s="48" t="s">
        <v>818</v>
      </c>
      <c r="B402" s="48" t="s">
        <v>788</v>
      </c>
      <c r="C402" s="48" t="s">
        <v>93</v>
      </c>
      <c r="D402" s="48" t="s">
        <v>22</v>
      </c>
      <c r="E402" s="48" t="s">
        <v>42</v>
      </c>
      <c r="F402" s="48" t="s">
        <v>23</v>
      </c>
      <c r="G402" s="48" t="s">
        <v>36</v>
      </c>
      <c r="H402" s="48" t="s">
        <v>157</v>
      </c>
      <c r="I402" s="49">
        <v>45520</v>
      </c>
      <c r="J402" s="49">
        <v>46981</v>
      </c>
      <c r="K402" s="50">
        <v>9631374.9100000001</v>
      </c>
      <c r="L402" s="51">
        <v>0.1346</v>
      </c>
      <c r="M402" s="52">
        <v>1.028</v>
      </c>
    </row>
    <row r="403" spans="1:13" ht="17.399999999999999" x14ac:dyDescent="0.3">
      <c r="A403" s="48" t="s">
        <v>819</v>
      </c>
      <c r="B403" s="48" t="s">
        <v>503</v>
      </c>
      <c r="C403" s="48" t="s">
        <v>50</v>
      </c>
      <c r="D403" s="48" t="s">
        <v>190</v>
      </c>
      <c r="E403" s="48" t="s">
        <v>48</v>
      </c>
      <c r="F403" s="48" t="s">
        <v>49</v>
      </c>
      <c r="G403" s="48" t="s">
        <v>32</v>
      </c>
      <c r="H403" s="48" t="s">
        <v>163</v>
      </c>
      <c r="I403" s="49">
        <v>45081</v>
      </c>
      <c r="J403" s="49">
        <v>46177</v>
      </c>
      <c r="K403" s="50">
        <v>93806712.609999999</v>
      </c>
      <c r="L403" s="51">
        <v>0.1154</v>
      </c>
      <c r="M403" s="52">
        <v>1.1319999999999999</v>
      </c>
    </row>
    <row r="404" spans="1:13" ht="17.399999999999999" x14ac:dyDescent="0.3">
      <c r="A404" s="48" t="s">
        <v>820</v>
      </c>
      <c r="B404" s="48" t="s">
        <v>821</v>
      </c>
      <c r="C404" s="48" t="s">
        <v>66</v>
      </c>
      <c r="D404" s="48" t="s">
        <v>135</v>
      </c>
      <c r="E404" s="48" t="s">
        <v>26</v>
      </c>
      <c r="F404" s="48" t="s">
        <v>31</v>
      </c>
      <c r="G404" s="48" t="s">
        <v>32</v>
      </c>
      <c r="H404" s="48" t="s">
        <v>163</v>
      </c>
      <c r="I404" s="49">
        <v>44396</v>
      </c>
      <c r="J404" s="49">
        <v>45492</v>
      </c>
      <c r="K404" s="50">
        <v>1706504.71</v>
      </c>
      <c r="L404" s="51">
        <v>9.1999999999999998E-2</v>
      </c>
      <c r="M404" s="52">
        <v>0.88200000000000001</v>
      </c>
    </row>
    <row r="405" spans="1:13" ht="17.399999999999999" x14ac:dyDescent="0.3">
      <c r="A405" s="48" t="s">
        <v>822</v>
      </c>
      <c r="B405" s="48" t="s">
        <v>232</v>
      </c>
      <c r="C405" s="48" t="s">
        <v>91</v>
      </c>
      <c r="D405" s="48" t="s">
        <v>135</v>
      </c>
      <c r="E405" s="48" t="s">
        <v>42</v>
      </c>
      <c r="F405" s="48" t="s">
        <v>49</v>
      </c>
      <c r="G405" s="48" t="s">
        <v>40</v>
      </c>
      <c r="H405" s="48" t="s">
        <v>141</v>
      </c>
      <c r="I405" s="49">
        <v>44102</v>
      </c>
      <c r="J405" s="49">
        <v>45563</v>
      </c>
      <c r="K405" s="50">
        <v>1039442.46</v>
      </c>
      <c r="L405" s="51">
        <v>0.1032</v>
      </c>
      <c r="M405" s="52">
        <v>0.95899999999999996</v>
      </c>
    </row>
    <row r="406" spans="1:13" ht="17.399999999999999" x14ac:dyDescent="0.3">
      <c r="A406" s="48" t="s">
        <v>823</v>
      </c>
      <c r="B406" s="48" t="s">
        <v>824</v>
      </c>
      <c r="C406" s="48" t="s">
        <v>57</v>
      </c>
      <c r="D406" s="48" t="s">
        <v>22</v>
      </c>
      <c r="E406" s="48" t="s">
        <v>26</v>
      </c>
      <c r="F406" s="48" t="s">
        <v>46</v>
      </c>
      <c r="G406" s="48" t="s">
        <v>24</v>
      </c>
      <c r="H406" s="48" t="s">
        <v>136</v>
      </c>
      <c r="I406" s="49">
        <v>43572</v>
      </c>
      <c r="J406" s="49">
        <v>44668</v>
      </c>
      <c r="K406" s="50">
        <v>1446175.92</v>
      </c>
      <c r="L406" s="51">
        <v>0.12859999999999999</v>
      </c>
      <c r="M406" s="52">
        <v>0.68700000000000006</v>
      </c>
    </row>
    <row r="407" spans="1:13" ht="17.399999999999999" x14ac:dyDescent="0.3">
      <c r="A407" s="48" t="s">
        <v>825</v>
      </c>
      <c r="B407" s="48" t="s">
        <v>299</v>
      </c>
      <c r="C407" s="48" t="s">
        <v>79</v>
      </c>
      <c r="D407" s="48" t="s">
        <v>135</v>
      </c>
      <c r="E407" s="48" t="s">
        <v>22</v>
      </c>
      <c r="F407" s="48" t="s">
        <v>39</v>
      </c>
      <c r="G407" s="48" t="s">
        <v>24</v>
      </c>
      <c r="H407" s="48" t="s">
        <v>145</v>
      </c>
      <c r="I407" s="49">
        <v>43596</v>
      </c>
      <c r="J407" s="49">
        <v>45423</v>
      </c>
      <c r="K407" s="50">
        <v>3527042.39</v>
      </c>
      <c r="L407" s="51">
        <v>0.12609999999999999</v>
      </c>
      <c r="M407" s="52">
        <v>0.55800000000000005</v>
      </c>
    </row>
    <row r="408" spans="1:13" ht="17.399999999999999" x14ac:dyDescent="0.3">
      <c r="A408" s="48" t="s">
        <v>826</v>
      </c>
      <c r="B408" s="48" t="s">
        <v>250</v>
      </c>
      <c r="C408" s="48" t="s">
        <v>94</v>
      </c>
      <c r="D408" s="48" t="s">
        <v>144</v>
      </c>
      <c r="E408" s="48" t="s">
        <v>30</v>
      </c>
      <c r="F408" s="48" t="s">
        <v>23</v>
      </c>
      <c r="G408" s="48" t="s">
        <v>32</v>
      </c>
      <c r="H408" s="48" t="s">
        <v>157</v>
      </c>
      <c r="I408" s="49">
        <v>45751</v>
      </c>
      <c r="J408" s="49">
        <v>46481</v>
      </c>
      <c r="K408" s="50">
        <v>3310899.5</v>
      </c>
      <c r="L408" s="51">
        <v>0.1351</v>
      </c>
      <c r="M408" s="52">
        <v>0.81399999999999995</v>
      </c>
    </row>
    <row r="409" spans="1:13" ht="17.399999999999999" x14ac:dyDescent="0.3">
      <c r="A409" s="48" t="s">
        <v>827</v>
      </c>
      <c r="B409" s="48" t="s">
        <v>828</v>
      </c>
      <c r="C409" s="48" t="s">
        <v>86</v>
      </c>
      <c r="D409" s="48" t="s">
        <v>135</v>
      </c>
      <c r="E409" s="48" t="s">
        <v>22</v>
      </c>
      <c r="F409" s="48" t="s">
        <v>27</v>
      </c>
      <c r="G409" s="48" t="s">
        <v>32</v>
      </c>
      <c r="H409" s="48" t="s">
        <v>141</v>
      </c>
      <c r="I409" s="49">
        <v>44619</v>
      </c>
      <c r="J409" s="49">
        <v>46080</v>
      </c>
      <c r="K409" s="50">
        <v>1497938.95</v>
      </c>
      <c r="L409" s="51">
        <v>0.1004</v>
      </c>
      <c r="M409" s="52">
        <v>0.35</v>
      </c>
    </row>
    <row r="410" spans="1:13" ht="17.399999999999999" x14ac:dyDescent="0.3">
      <c r="A410" s="48" t="s">
        <v>829</v>
      </c>
      <c r="B410" s="48" t="s">
        <v>830</v>
      </c>
      <c r="C410" s="48" t="s">
        <v>25</v>
      </c>
      <c r="D410" s="48" t="s">
        <v>135</v>
      </c>
      <c r="E410" s="48" t="s">
        <v>22</v>
      </c>
      <c r="F410" s="48" t="s">
        <v>46</v>
      </c>
      <c r="G410" s="48" t="s">
        <v>36</v>
      </c>
      <c r="H410" s="48" t="s">
        <v>141</v>
      </c>
      <c r="I410" s="49">
        <v>44632</v>
      </c>
      <c r="J410" s="49">
        <v>46093</v>
      </c>
      <c r="K410" s="50">
        <v>2846068.94</v>
      </c>
      <c r="L410" s="51">
        <v>0.11509999999999999</v>
      </c>
      <c r="M410" s="52">
        <v>0.98699999999999999</v>
      </c>
    </row>
    <row r="411" spans="1:13" ht="17.399999999999999" x14ac:dyDescent="0.3">
      <c r="A411" s="48" t="s">
        <v>831</v>
      </c>
      <c r="B411" s="48" t="s">
        <v>619</v>
      </c>
      <c r="C411" s="48" t="s">
        <v>47</v>
      </c>
      <c r="D411" s="48" t="s">
        <v>135</v>
      </c>
      <c r="E411" s="48" t="s">
        <v>26</v>
      </c>
      <c r="F411" s="48" t="s">
        <v>31</v>
      </c>
      <c r="G411" s="48" t="s">
        <v>28</v>
      </c>
      <c r="H411" s="48" t="s">
        <v>136</v>
      </c>
      <c r="I411" s="49">
        <v>44975</v>
      </c>
      <c r="J411" s="49">
        <v>46071</v>
      </c>
      <c r="K411" s="50">
        <v>2423976.73</v>
      </c>
      <c r="L411" s="51">
        <v>0.14249999999999999</v>
      </c>
      <c r="M411" s="52">
        <v>0.751</v>
      </c>
    </row>
    <row r="412" spans="1:13" ht="17.399999999999999" x14ac:dyDescent="0.3">
      <c r="A412" s="48" t="s">
        <v>832</v>
      </c>
      <c r="B412" s="48" t="s">
        <v>833</v>
      </c>
      <c r="C412" s="48" t="s">
        <v>57</v>
      </c>
      <c r="D412" s="48" t="s">
        <v>135</v>
      </c>
      <c r="E412" s="48" t="s">
        <v>22</v>
      </c>
      <c r="F412" s="48" t="s">
        <v>35</v>
      </c>
      <c r="G412" s="48" t="s">
        <v>40</v>
      </c>
      <c r="H412" s="48" t="s">
        <v>163</v>
      </c>
      <c r="I412" s="49">
        <v>43888</v>
      </c>
      <c r="J412" s="49">
        <v>44984</v>
      </c>
      <c r="K412" s="50">
        <v>2060113</v>
      </c>
      <c r="L412" s="51">
        <v>0.1135</v>
      </c>
      <c r="M412" s="52">
        <v>0.86499999999999999</v>
      </c>
    </row>
    <row r="413" spans="1:13" ht="17.399999999999999" x14ac:dyDescent="0.3">
      <c r="A413" s="48" t="s">
        <v>834</v>
      </c>
      <c r="B413" s="48" t="s">
        <v>835</v>
      </c>
      <c r="C413" s="48" t="s">
        <v>74</v>
      </c>
      <c r="D413" s="48" t="s">
        <v>135</v>
      </c>
      <c r="E413" s="48" t="s">
        <v>34</v>
      </c>
      <c r="F413" s="48" t="s">
        <v>23</v>
      </c>
      <c r="G413" s="48" t="s">
        <v>36</v>
      </c>
      <c r="H413" s="48" t="s">
        <v>157</v>
      </c>
      <c r="I413" s="49">
        <v>43870</v>
      </c>
      <c r="J413" s="49">
        <v>44236</v>
      </c>
      <c r="K413" s="50">
        <v>1791851.31</v>
      </c>
      <c r="L413" s="51">
        <v>9.6199999999999994E-2</v>
      </c>
      <c r="M413" s="52">
        <v>0.69499999999999995</v>
      </c>
    </row>
    <row r="414" spans="1:13" ht="17.399999999999999" x14ac:dyDescent="0.3">
      <c r="A414" s="48" t="s">
        <v>836</v>
      </c>
      <c r="B414" s="48" t="s">
        <v>226</v>
      </c>
      <c r="C414" s="48" t="s">
        <v>37</v>
      </c>
      <c r="D414" s="48" t="s">
        <v>190</v>
      </c>
      <c r="E414" s="48" t="s">
        <v>48</v>
      </c>
      <c r="F414" s="48" t="s">
        <v>35</v>
      </c>
      <c r="G414" s="48" t="s">
        <v>36</v>
      </c>
      <c r="H414" s="48" t="s">
        <v>157</v>
      </c>
      <c r="I414" s="49">
        <v>44388</v>
      </c>
      <c r="J414" s="49">
        <v>46214</v>
      </c>
      <c r="K414" s="50">
        <v>21677991.510000002</v>
      </c>
      <c r="L414" s="51">
        <v>0.1108</v>
      </c>
      <c r="M414" s="52">
        <v>1.113</v>
      </c>
    </row>
    <row r="415" spans="1:13" ht="17.399999999999999" x14ac:dyDescent="0.3">
      <c r="A415" s="48" t="s">
        <v>837</v>
      </c>
      <c r="B415" s="48" t="s">
        <v>284</v>
      </c>
      <c r="C415" s="48" t="s">
        <v>83</v>
      </c>
      <c r="D415" s="48" t="s">
        <v>190</v>
      </c>
      <c r="E415" s="48" t="s">
        <v>30</v>
      </c>
      <c r="F415" s="48" t="s">
        <v>23</v>
      </c>
      <c r="G415" s="48" t="s">
        <v>28</v>
      </c>
      <c r="H415" s="48" t="s">
        <v>148</v>
      </c>
      <c r="I415" s="49">
        <v>44200</v>
      </c>
      <c r="J415" s="49">
        <v>45295</v>
      </c>
      <c r="K415" s="50">
        <v>92290754.459999993</v>
      </c>
      <c r="L415" s="51">
        <v>9.1499999999999998E-2</v>
      </c>
      <c r="M415" s="52">
        <v>0.72299999999999998</v>
      </c>
    </row>
    <row r="416" spans="1:13" ht="17.399999999999999" x14ac:dyDescent="0.3">
      <c r="A416" s="48" t="s">
        <v>838</v>
      </c>
      <c r="B416" s="48" t="s">
        <v>828</v>
      </c>
      <c r="C416" s="48" t="s">
        <v>69</v>
      </c>
      <c r="D416" s="48" t="s">
        <v>144</v>
      </c>
      <c r="E416" s="48" t="s">
        <v>38</v>
      </c>
      <c r="F416" s="48" t="s">
        <v>49</v>
      </c>
      <c r="G416" s="48" t="s">
        <v>24</v>
      </c>
      <c r="H416" s="48" t="s">
        <v>145</v>
      </c>
      <c r="I416" s="49">
        <v>43807</v>
      </c>
      <c r="J416" s="49">
        <v>45268</v>
      </c>
      <c r="K416" s="50">
        <v>2918476.32</v>
      </c>
      <c r="L416" s="51">
        <v>0.1245</v>
      </c>
      <c r="M416" s="52">
        <v>0.67300000000000004</v>
      </c>
    </row>
    <row r="417" spans="1:13" ht="17.399999999999999" x14ac:dyDescent="0.3">
      <c r="A417" s="48" t="s">
        <v>839</v>
      </c>
      <c r="B417" s="48" t="s">
        <v>840</v>
      </c>
      <c r="C417" s="48" t="s">
        <v>84</v>
      </c>
      <c r="D417" s="48" t="s">
        <v>135</v>
      </c>
      <c r="E417" s="48" t="s">
        <v>42</v>
      </c>
      <c r="F417" s="48" t="s">
        <v>35</v>
      </c>
      <c r="G417" s="48" t="s">
        <v>24</v>
      </c>
      <c r="H417" s="48" t="s">
        <v>145</v>
      </c>
      <c r="I417" s="49">
        <v>45476</v>
      </c>
      <c r="J417" s="49">
        <v>46206</v>
      </c>
      <c r="K417" s="50">
        <v>538190.57999999996</v>
      </c>
      <c r="L417" s="51">
        <v>0.128</v>
      </c>
      <c r="M417" s="52">
        <v>0.80900000000000005</v>
      </c>
    </row>
    <row r="418" spans="1:13" ht="17.399999999999999" x14ac:dyDescent="0.3">
      <c r="A418" s="48" t="s">
        <v>841</v>
      </c>
      <c r="B418" s="48" t="s">
        <v>842</v>
      </c>
      <c r="C418" s="48" t="s">
        <v>74</v>
      </c>
      <c r="D418" s="48" t="s">
        <v>135</v>
      </c>
      <c r="E418" s="48" t="s">
        <v>48</v>
      </c>
      <c r="F418" s="48" t="s">
        <v>39</v>
      </c>
      <c r="G418" s="48" t="s">
        <v>28</v>
      </c>
      <c r="H418" s="48" t="s">
        <v>141</v>
      </c>
      <c r="I418" s="49">
        <v>44860</v>
      </c>
      <c r="J418" s="49">
        <v>45956</v>
      </c>
      <c r="K418" s="50">
        <v>504619.94</v>
      </c>
      <c r="L418" s="51">
        <v>0.1313</v>
      </c>
      <c r="M418" s="52">
        <v>0.93899999999999995</v>
      </c>
    </row>
    <row r="419" spans="1:13" ht="17.399999999999999" x14ac:dyDescent="0.3">
      <c r="A419" s="48" t="s">
        <v>843</v>
      </c>
      <c r="B419" s="48" t="s">
        <v>331</v>
      </c>
      <c r="C419" s="48" t="s">
        <v>85</v>
      </c>
      <c r="D419" s="48" t="s">
        <v>135</v>
      </c>
      <c r="E419" s="48" t="s">
        <v>22</v>
      </c>
      <c r="F419" s="48" t="s">
        <v>31</v>
      </c>
      <c r="G419" s="48" t="s">
        <v>32</v>
      </c>
      <c r="H419" s="48" t="s">
        <v>141</v>
      </c>
      <c r="I419" s="49">
        <v>43825</v>
      </c>
      <c r="J419" s="49">
        <v>45286</v>
      </c>
      <c r="K419" s="50">
        <v>741854.1</v>
      </c>
      <c r="L419" s="51">
        <v>0.1125</v>
      </c>
      <c r="M419" s="52">
        <v>0.77800000000000002</v>
      </c>
    </row>
    <row r="420" spans="1:13" ht="17.399999999999999" x14ac:dyDescent="0.3">
      <c r="A420" s="48" t="s">
        <v>844</v>
      </c>
      <c r="B420" s="48" t="s">
        <v>183</v>
      </c>
      <c r="C420" s="48" t="s">
        <v>59</v>
      </c>
      <c r="D420" s="48" t="s">
        <v>22</v>
      </c>
      <c r="E420" s="48" t="s">
        <v>42</v>
      </c>
      <c r="F420" s="48" t="s">
        <v>31</v>
      </c>
      <c r="G420" s="48" t="s">
        <v>36</v>
      </c>
      <c r="H420" s="48" t="s">
        <v>163</v>
      </c>
      <c r="I420" s="49">
        <v>44922</v>
      </c>
      <c r="J420" s="49">
        <v>45653</v>
      </c>
      <c r="K420" s="50">
        <v>9788138.75</v>
      </c>
      <c r="L420" s="51">
        <v>0.1007</v>
      </c>
      <c r="M420" s="52">
        <v>0.94599999999999995</v>
      </c>
    </row>
    <row r="421" spans="1:13" ht="17.399999999999999" x14ac:dyDescent="0.3">
      <c r="A421" s="48" t="s">
        <v>845</v>
      </c>
      <c r="B421" s="48" t="s">
        <v>162</v>
      </c>
      <c r="C421" s="48" t="s">
        <v>51</v>
      </c>
      <c r="D421" s="48" t="s">
        <v>135</v>
      </c>
      <c r="E421" s="48" t="s">
        <v>38</v>
      </c>
      <c r="F421" s="48" t="s">
        <v>27</v>
      </c>
      <c r="G421" s="48" t="s">
        <v>28</v>
      </c>
      <c r="H421" s="48" t="s">
        <v>145</v>
      </c>
      <c r="I421" s="49">
        <v>43777</v>
      </c>
      <c r="J421" s="49">
        <v>44143</v>
      </c>
      <c r="K421" s="50">
        <v>403132.73</v>
      </c>
      <c r="L421" s="51">
        <v>0.1148</v>
      </c>
      <c r="M421" s="52">
        <v>0.85199999999999998</v>
      </c>
    </row>
    <row r="422" spans="1:13" ht="17.399999999999999" x14ac:dyDescent="0.3">
      <c r="A422" s="48" t="s">
        <v>846</v>
      </c>
      <c r="B422" s="48" t="s">
        <v>847</v>
      </c>
      <c r="C422" s="48" t="s">
        <v>89</v>
      </c>
      <c r="D422" s="48" t="s">
        <v>144</v>
      </c>
      <c r="E422" s="48" t="s">
        <v>48</v>
      </c>
      <c r="F422" s="48" t="s">
        <v>35</v>
      </c>
      <c r="G422" s="48" t="s">
        <v>28</v>
      </c>
      <c r="H422" s="48" t="s">
        <v>157</v>
      </c>
      <c r="I422" s="49">
        <v>44906</v>
      </c>
      <c r="J422" s="49">
        <v>45637</v>
      </c>
      <c r="K422" s="50">
        <v>7739934.1100000003</v>
      </c>
      <c r="L422" s="51">
        <v>0.13350000000000001</v>
      </c>
      <c r="M422" s="52">
        <v>1.155</v>
      </c>
    </row>
    <row r="423" spans="1:13" ht="17.399999999999999" x14ac:dyDescent="0.3">
      <c r="A423" s="48" t="s">
        <v>848</v>
      </c>
      <c r="B423" s="48" t="s">
        <v>849</v>
      </c>
      <c r="C423" s="48" t="s">
        <v>68</v>
      </c>
      <c r="D423" s="48" t="s">
        <v>144</v>
      </c>
      <c r="E423" s="48" t="s">
        <v>45</v>
      </c>
      <c r="F423" s="48" t="s">
        <v>31</v>
      </c>
      <c r="G423" s="48" t="s">
        <v>24</v>
      </c>
      <c r="H423" s="48" t="s">
        <v>163</v>
      </c>
      <c r="I423" s="49">
        <v>44252</v>
      </c>
      <c r="J423" s="49">
        <v>45347</v>
      </c>
      <c r="K423" s="50">
        <v>9471564.5999999996</v>
      </c>
      <c r="L423" s="51">
        <v>0.1225</v>
      </c>
      <c r="M423" s="52">
        <v>0.83</v>
      </c>
    </row>
    <row r="424" spans="1:13" ht="17.399999999999999" x14ac:dyDescent="0.3">
      <c r="A424" s="48" t="s">
        <v>850</v>
      </c>
      <c r="B424" s="48" t="s">
        <v>648</v>
      </c>
      <c r="C424" s="48" t="s">
        <v>74</v>
      </c>
      <c r="D424" s="48" t="s">
        <v>22</v>
      </c>
      <c r="E424" s="48" t="s">
        <v>45</v>
      </c>
      <c r="F424" s="48" t="s">
        <v>39</v>
      </c>
      <c r="G424" s="48" t="s">
        <v>28</v>
      </c>
      <c r="H424" s="48" t="s">
        <v>160</v>
      </c>
      <c r="I424" s="49">
        <v>45318</v>
      </c>
      <c r="J424" s="49">
        <v>46049</v>
      </c>
      <c r="K424" s="50">
        <v>3410579.65</v>
      </c>
      <c r="L424" s="51">
        <v>0.1177</v>
      </c>
      <c r="M424" s="52">
        <v>0.79300000000000004</v>
      </c>
    </row>
    <row r="425" spans="1:13" ht="17.399999999999999" x14ac:dyDescent="0.3">
      <c r="A425" s="48" t="s">
        <v>851</v>
      </c>
      <c r="B425" s="48" t="s">
        <v>435</v>
      </c>
      <c r="C425" s="48" t="s">
        <v>90</v>
      </c>
      <c r="D425" s="48" t="s">
        <v>135</v>
      </c>
      <c r="E425" s="48" t="s">
        <v>42</v>
      </c>
      <c r="F425" s="48" t="s">
        <v>35</v>
      </c>
      <c r="G425" s="48" t="s">
        <v>40</v>
      </c>
      <c r="H425" s="48" t="s">
        <v>160</v>
      </c>
      <c r="I425" s="49">
        <v>44889</v>
      </c>
      <c r="J425" s="49">
        <v>46350</v>
      </c>
      <c r="K425" s="50">
        <v>3249133.83</v>
      </c>
      <c r="L425" s="51">
        <v>0.13850000000000001</v>
      </c>
      <c r="M425" s="52">
        <v>0.41599999999999998</v>
      </c>
    </row>
    <row r="426" spans="1:13" ht="17.399999999999999" x14ac:dyDescent="0.3">
      <c r="A426" s="48" t="s">
        <v>852</v>
      </c>
      <c r="B426" s="48" t="s">
        <v>853</v>
      </c>
      <c r="C426" s="48" t="s">
        <v>68</v>
      </c>
      <c r="D426" s="48" t="s">
        <v>135</v>
      </c>
      <c r="E426" s="48" t="s">
        <v>22</v>
      </c>
      <c r="F426" s="48" t="s">
        <v>46</v>
      </c>
      <c r="G426" s="48" t="s">
        <v>40</v>
      </c>
      <c r="H426" s="48" t="s">
        <v>136</v>
      </c>
      <c r="I426" s="49">
        <v>45438</v>
      </c>
      <c r="J426" s="49">
        <v>46899</v>
      </c>
      <c r="K426" s="50">
        <v>1833915.41</v>
      </c>
      <c r="L426" s="51">
        <v>0.1231</v>
      </c>
      <c r="M426" s="52">
        <v>0.78200000000000003</v>
      </c>
    </row>
    <row r="427" spans="1:13" ht="17.399999999999999" x14ac:dyDescent="0.3">
      <c r="A427" s="48" t="s">
        <v>854</v>
      </c>
      <c r="B427" s="48" t="s">
        <v>273</v>
      </c>
      <c r="C427" s="48" t="s">
        <v>59</v>
      </c>
      <c r="D427" s="48" t="s">
        <v>135</v>
      </c>
      <c r="E427" s="48" t="s">
        <v>48</v>
      </c>
      <c r="F427" s="48" t="s">
        <v>23</v>
      </c>
      <c r="G427" s="48" t="s">
        <v>36</v>
      </c>
      <c r="H427" s="48" t="s">
        <v>163</v>
      </c>
      <c r="I427" s="49">
        <v>45866</v>
      </c>
      <c r="J427" s="49">
        <v>47692</v>
      </c>
      <c r="K427" s="50">
        <v>1585149.26</v>
      </c>
      <c r="L427" s="51">
        <v>0.1009</v>
      </c>
      <c r="M427" s="52">
        <v>0.497</v>
      </c>
    </row>
    <row r="428" spans="1:13" ht="17.399999999999999" x14ac:dyDescent="0.3">
      <c r="A428" s="48" t="s">
        <v>855</v>
      </c>
      <c r="B428" s="48" t="s">
        <v>361</v>
      </c>
      <c r="C428" s="48" t="s">
        <v>52</v>
      </c>
      <c r="D428" s="48" t="s">
        <v>135</v>
      </c>
      <c r="E428" s="48" t="s">
        <v>42</v>
      </c>
      <c r="F428" s="48" t="s">
        <v>39</v>
      </c>
      <c r="G428" s="48" t="s">
        <v>24</v>
      </c>
      <c r="H428" s="48" t="s">
        <v>141</v>
      </c>
      <c r="I428" s="49">
        <v>45758</v>
      </c>
      <c r="J428" s="49">
        <v>46123</v>
      </c>
      <c r="K428" s="50">
        <v>1030709.74</v>
      </c>
      <c r="L428" s="51">
        <v>9.3799999999999994E-2</v>
      </c>
      <c r="M428" s="52">
        <v>0.73799999999999999</v>
      </c>
    </row>
    <row r="429" spans="1:13" ht="17.399999999999999" x14ac:dyDescent="0.3">
      <c r="A429" s="48" t="s">
        <v>856</v>
      </c>
      <c r="B429" s="48" t="s">
        <v>857</v>
      </c>
      <c r="C429" s="48" t="s">
        <v>59</v>
      </c>
      <c r="D429" s="48" t="s">
        <v>135</v>
      </c>
      <c r="E429" s="48" t="s">
        <v>48</v>
      </c>
      <c r="F429" s="48" t="s">
        <v>46</v>
      </c>
      <c r="G429" s="48" t="s">
        <v>40</v>
      </c>
      <c r="H429" s="48" t="s">
        <v>163</v>
      </c>
      <c r="I429" s="49">
        <v>43659</v>
      </c>
      <c r="J429" s="49">
        <v>44390</v>
      </c>
      <c r="K429" s="50">
        <v>3953988.84</v>
      </c>
      <c r="L429" s="51">
        <v>0.14149999999999999</v>
      </c>
      <c r="M429" s="52">
        <v>0.90800000000000003</v>
      </c>
    </row>
    <row r="430" spans="1:13" ht="17.399999999999999" x14ac:dyDescent="0.3">
      <c r="A430" s="48" t="s">
        <v>858</v>
      </c>
      <c r="B430" s="48" t="s">
        <v>859</v>
      </c>
      <c r="C430" s="48" t="s">
        <v>85</v>
      </c>
      <c r="D430" s="48" t="s">
        <v>135</v>
      </c>
      <c r="E430" s="48" t="s">
        <v>22</v>
      </c>
      <c r="F430" s="48" t="s">
        <v>35</v>
      </c>
      <c r="G430" s="48" t="s">
        <v>28</v>
      </c>
      <c r="H430" s="48" t="s">
        <v>136</v>
      </c>
      <c r="I430" s="49">
        <v>45585</v>
      </c>
      <c r="J430" s="49">
        <v>46315</v>
      </c>
      <c r="K430" s="50">
        <v>671967.55</v>
      </c>
      <c r="L430" s="51">
        <v>0.1396</v>
      </c>
      <c r="M430" s="52">
        <v>0.94499999999999995</v>
      </c>
    </row>
    <row r="431" spans="1:13" ht="17.399999999999999" x14ac:dyDescent="0.3">
      <c r="A431" s="48" t="s">
        <v>860</v>
      </c>
      <c r="B431" s="48" t="s">
        <v>165</v>
      </c>
      <c r="C431" s="48" t="s">
        <v>62</v>
      </c>
      <c r="D431" s="48" t="s">
        <v>144</v>
      </c>
      <c r="E431" s="48" t="s">
        <v>26</v>
      </c>
      <c r="F431" s="48" t="s">
        <v>23</v>
      </c>
      <c r="G431" s="48" t="s">
        <v>32</v>
      </c>
      <c r="H431" s="48" t="s">
        <v>136</v>
      </c>
      <c r="I431" s="49">
        <v>45568</v>
      </c>
      <c r="J431" s="49">
        <v>46663</v>
      </c>
      <c r="K431" s="50">
        <v>3324491.62</v>
      </c>
      <c r="L431" s="51">
        <v>0.1128</v>
      </c>
      <c r="M431" s="52">
        <v>0.71699999999999997</v>
      </c>
    </row>
    <row r="432" spans="1:13" ht="17.399999999999999" x14ac:dyDescent="0.3">
      <c r="A432" s="48" t="s">
        <v>861</v>
      </c>
      <c r="B432" s="48" t="s">
        <v>792</v>
      </c>
      <c r="C432" s="48" t="s">
        <v>21</v>
      </c>
      <c r="D432" s="48" t="s">
        <v>22</v>
      </c>
      <c r="E432" s="48" t="s">
        <v>34</v>
      </c>
      <c r="F432" s="48" t="s">
        <v>27</v>
      </c>
      <c r="G432" s="48" t="s">
        <v>28</v>
      </c>
      <c r="H432" s="48" t="s">
        <v>145</v>
      </c>
      <c r="I432" s="49">
        <v>44163</v>
      </c>
      <c r="J432" s="49">
        <v>45258</v>
      </c>
      <c r="K432" s="50">
        <v>3535084.45</v>
      </c>
      <c r="L432" s="51">
        <v>8.6800000000000002E-2</v>
      </c>
      <c r="M432" s="52">
        <v>0.67200000000000004</v>
      </c>
    </row>
    <row r="433" spans="1:13" ht="17.399999999999999" x14ac:dyDescent="0.3">
      <c r="A433" s="48" t="s">
        <v>862</v>
      </c>
      <c r="B433" s="48" t="s">
        <v>451</v>
      </c>
      <c r="C433" s="48" t="s">
        <v>91</v>
      </c>
      <c r="D433" s="48" t="s">
        <v>135</v>
      </c>
      <c r="E433" s="48" t="s">
        <v>48</v>
      </c>
      <c r="F433" s="48" t="s">
        <v>49</v>
      </c>
      <c r="G433" s="48" t="s">
        <v>40</v>
      </c>
      <c r="H433" s="48" t="s">
        <v>148</v>
      </c>
      <c r="I433" s="49">
        <v>45488</v>
      </c>
      <c r="J433" s="49">
        <v>46218</v>
      </c>
      <c r="K433" s="50">
        <v>3199703.1</v>
      </c>
      <c r="L433" s="51">
        <v>0.14449999999999999</v>
      </c>
      <c r="M433" s="52">
        <v>0.65200000000000002</v>
      </c>
    </row>
    <row r="434" spans="1:13" ht="17.399999999999999" x14ac:dyDescent="0.3">
      <c r="A434" s="48" t="s">
        <v>863</v>
      </c>
      <c r="B434" s="48" t="s">
        <v>864</v>
      </c>
      <c r="C434" s="48" t="s">
        <v>52</v>
      </c>
      <c r="D434" s="48" t="s">
        <v>22</v>
      </c>
      <c r="E434" s="48" t="s">
        <v>26</v>
      </c>
      <c r="F434" s="48" t="s">
        <v>39</v>
      </c>
      <c r="G434" s="48" t="s">
        <v>36</v>
      </c>
      <c r="H434" s="48" t="s">
        <v>141</v>
      </c>
      <c r="I434" s="49">
        <v>44602</v>
      </c>
      <c r="J434" s="49">
        <v>45698</v>
      </c>
      <c r="K434" s="50">
        <v>2361324.04</v>
      </c>
      <c r="L434" s="51">
        <v>7.0099999999999996E-2</v>
      </c>
      <c r="M434" s="52">
        <v>0.93</v>
      </c>
    </row>
    <row r="435" spans="1:13" ht="17.399999999999999" x14ac:dyDescent="0.3">
      <c r="A435" s="48" t="s">
        <v>865</v>
      </c>
      <c r="B435" s="48" t="s">
        <v>515</v>
      </c>
      <c r="C435" s="48" t="s">
        <v>71</v>
      </c>
      <c r="D435" s="48" t="s">
        <v>135</v>
      </c>
      <c r="E435" s="48" t="s">
        <v>38</v>
      </c>
      <c r="F435" s="48" t="s">
        <v>43</v>
      </c>
      <c r="G435" s="48" t="s">
        <v>32</v>
      </c>
      <c r="H435" s="48" t="s">
        <v>141</v>
      </c>
      <c r="I435" s="49">
        <v>43878</v>
      </c>
      <c r="J435" s="49">
        <v>44974</v>
      </c>
      <c r="K435" s="50">
        <v>747162.89</v>
      </c>
      <c r="L435" s="51">
        <v>0.1103</v>
      </c>
      <c r="M435" s="52">
        <v>0.90300000000000002</v>
      </c>
    </row>
    <row r="436" spans="1:13" ht="17.399999999999999" x14ac:dyDescent="0.3">
      <c r="A436" s="48" t="s">
        <v>866</v>
      </c>
      <c r="B436" s="48" t="s">
        <v>250</v>
      </c>
      <c r="C436" s="48" t="s">
        <v>64</v>
      </c>
      <c r="D436" s="48" t="s">
        <v>190</v>
      </c>
      <c r="E436" s="48" t="s">
        <v>42</v>
      </c>
      <c r="F436" s="48" t="s">
        <v>39</v>
      </c>
      <c r="G436" s="48" t="s">
        <v>28</v>
      </c>
      <c r="H436" s="48" t="s">
        <v>148</v>
      </c>
      <c r="I436" s="49">
        <v>45272</v>
      </c>
      <c r="J436" s="49">
        <v>46733</v>
      </c>
      <c r="K436" s="50">
        <v>50264078.32</v>
      </c>
      <c r="L436" s="51">
        <v>0.1391</v>
      </c>
      <c r="M436" s="52">
        <v>0.77500000000000002</v>
      </c>
    </row>
    <row r="437" spans="1:13" ht="17.399999999999999" x14ac:dyDescent="0.3">
      <c r="A437" s="48" t="s">
        <v>867</v>
      </c>
      <c r="B437" s="48" t="s">
        <v>718</v>
      </c>
      <c r="C437" s="48" t="s">
        <v>68</v>
      </c>
      <c r="D437" s="48" t="s">
        <v>135</v>
      </c>
      <c r="E437" s="48" t="s">
        <v>22</v>
      </c>
      <c r="F437" s="48" t="s">
        <v>43</v>
      </c>
      <c r="G437" s="48" t="s">
        <v>28</v>
      </c>
      <c r="H437" s="48" t="s">
        <v>148</v>
      </c>
      <c r="I437" s="49">
        <v>44142</v>
      </c>
      <c r="J437" s="49">
        <v>45603</v>
      </c>
      <c r="K437" s="50">
        <v>2342395.4700000002</v>
      </c>
      <c r="L437" s="51">
        <v>0.11840000000000001</v>
      </c>
      <c r="M437" s="52">
        <v>0.75700000000000001</v>
      </c>
    </row>
    <row r="438" spans="1:13" ht="17.399999999999999" x14ac:dyDescent="0.3">
      <c r="A438" s="48" t="s">
        <v>868</v>
      </c>
      <c r="B438" s="48" t="s">
        <v>869</v>
      </c>
      <c r="C438" s="48" t="s">
        <v>52</v>
      </c>
      <c r="D438" s="48" t="s">
        <v>144</v>
      </c>
      <c r="E438" s="48" t="s">
        <v>42</v>
      </c>
      <c r="F438" s="48" t="s">
        <v>23</v>
      </c>
      <c r="G438" s="48" t="s">
        <v>24</v>
      </c>
      <c r="H438" s="48" t="s">
        <v>157</v>
      </c>
      <c r="I438" s="49">
        <v>44513</v>
      </c>
      <c r="J438" s="49">
        <v>45974</v>
      </c>
      <c r="K438" s="50">
        <v>10443378.5</v>
      </c>
      <c r="L438" s="51">
        <v>0.1283</v>
      </c>
      <c r="M438" s="52">
        <v>0.89400000000000002</v>
      </c>
    </row>
    <row r="439" spans="1:13" ht="17.399999999999999" x14ac:dyDescent="0.3">
      <c r="A439" s="48" t="s">
        <v>870</v>
      </c>
      <c r="B439" s="48" t="s">
        <v>333</v>
      </c>
      <c r="C439" s="48" t="s">
        <v>93</v>
      </c>
      <c r="D439" s="48" t="s">
        <v>135</v>
      </c>
      <c r="E439" s="48" t="s">
        <v>30</v>
      </c>
      <c r="F439" s="48" t="s">
        <v>31</v>
      </c>
      <c r="G439" s="48" t="s">
        <v>36</v>
      </c>
      <c r="H439" s="48" t="s">
        <v>160</v>
      </c>
      <c r="I439" s="49">
        <v>44334</v>
      </c>
      <c r="J439" s="49">
        <v>45430</v>
      </c>
      <c r="K439" s="50">
        <v>3639356.33</v>
      </c>
      <c r="L439" s="51">
        <v>0.14130000000000001</v>
      </c>
      <c r="M439" s="52">
        <v>0.97799999999999998</v>
      </c>
    </row>
    <row r="440" spans="1:13" ht="17.399999999999999" x14ac:dyDescent="0.3">
      <c r="A440" s="48" t="s">
        <v>871</v>
      </c>
      <c r="B440" s="48" t="s">
        <v>872</v>
      </c>
      <c r="C440" s="48" t="s">
        <v>85</v>
      </c>
      <c r="D440" s="48" t="s">
        <v>135</v>
      </c>
      <c r="E440" s="48" t="s">
        <v>34</v>
      </c>
      <c r="F440" s="48" t="s">
        <v>35</v>
      </c>
      <c r="G440" s="48" t="s">
        <v>36</v>
      </c>
      <c r="H440" s="48" t="s">
        <v>141</v>
      </c>
      <c r="I440" s="49">
        <v>45827</v>
      </c>
      <c r="J440" s="49">
        <v>46557</v>
      </c>
      <c r="K440" s="50">
        <v>4293197.0199999996</v>
      </c>
      <c r="L440" s="51">
        <v>0.1246</v>
      </c>
      <c r="M440" s="52">
        <v>0.72499999999999998</v>
      </c>
    </row>
    <row r="441" spans="1:13" ht="17.399999999999999" x14ac:dyDescent="0.3">
      <c r="A441" s="48" t="s">
        <v>873</v>
      </c>
      <c r="B441" s="48" t="s">
        <v>874</v>
      </c>
      <c r="C441" s="48" t="s">
        <v>81</v>
      </c>
      <c r="D441" s="48" t="s">
        <v>135</v>
      </c>
      <c r="E441" s="48" t="s">
        <v>22</v>
      </c>
      <c r="F441" s="48" t="s">
        <v>31</v>
      </c>
      <c r="G441" s="48" t="s">
        <v>28</v>
      </c>
      <c r="H441" s="48" t="s">
        <v>160</v>
      </c>
      <c r="I441" s="49">
        <v>43551</v>
      </c>
      <c r="J441" s="49">
        <v>45378</v>
      </c>
      <c r="K441" s="50">
        <v>312159</v>
      </c>
      <c r="L441" s="51">
        <v>0.1333</v>
      </c>
      <c r="M441" s="52">
        <v>0.80900000000000005</v>
      </c>
    </row>
    <row r="442" spans="1:13" ht="17.399999999999999" x14ac:dyDescent="0.3">
      <c r="A442" s="48" t="s">
        <v>875</v>
      </c>
      <c r="B442" s="48" t="s">
        <v>876</v>
      </c>
      <c r="C442" s="48" t="s">
        <v>86</v>
      </c>
      <c r="D442" s="48" t="s">
        <v>190</v>
      </c>
      <c r="E442" s="48" t="s">
        <v>48</v>
      </c>
      <c r="F442" s="48" t="s">
        <v>35</v>
      </c>
      <c r="G442" s="48" t="s">
        <v>40</v>
      </c>
      <c r="H442" s="48" t="s">
        <v>157</v>
      </c>
      <c r="I442" s="49">
        <v>44511</v>
      </c>
      <c r="J442" s="49">
        <v>45607</v>
      </c>
      <c r="K442" s="50">
        <v>24486566.09</v>
      </c>
      <c r="L442" s="51">
        <v>0.1024</v>
      </c>
      <c r="M442" s="52">
        <v>0.89</v>
      </c>
    </row>
    <row r="443" spans="1:13" ht="17.399999999999999" x14ac:dyDescent="0.3">
      <c r="A443" s="48" t="s">
        <v>877</v>
      </c>
      <c r="B443" s="48" t="s">
        <v>507</v>
      </c>
      <c r="C443" s="48" t="s">
        <v>60</v>
      </c>
      <c r="D443" s="48" t="s">
        <v>135</v>
      </c>
      <c r="E443" s="48" t="s">
        <v>38</v>
      </c>
      <c r="F443" s="48" t="s">
        <v>39</v>
      </c>
      <c r="G443" s="48" t="s">
        <v>40</v>
      </c>
      <c r="H443" s="48" t="s">
        <v>148</v>
      </c>
      <c r="I443" s="49">
        <v>45762</v>
      </c>
      <c r="J443" s="49">
        <v>46858</v>
      </c>
      <c r="K443" s="50">
        <v>4859525.57</v>
      </c>
      <c r="L443" s="51">
        <v>0.12870000000000001</v>
      </c>
      <c r="M443" s="52">
        <v>0.82499999999999996</v>
      </c>
    </row>
    <row r="444" spans="1:13" ht="17.399999999999999" x14ac:dyDescent="0.3">
      <c r="A444" s="48" t="s">
        <v>878</v>
      </c>
      <c r="B444" s="48" t="s">
        <v>879</v>
      </c>
      <c r="C444" s="48" t="s">
        <v>56</v>
      </c>
      <c r="D444" s="48" t="s">
        <v>144</v>
      </c>
      <c r="E444" s="48" t="s">
        <v>38</v>
      </c>
      <c r="F444" s="48" t="s">
        <v>27</v>
      </c>
      <c r="G444" s="48" t="s">
        <v>40</v>
      </c>
      <c r="H444" s="48" t="s">
        <v>141</v>
      </c>
      <c r="I444" s="49">
        <v>45158</v>
      </c>
      <c r="J444" s="49">
        <v>46254</v>
      </c>
      <c r="K444" s="50">
        <v>17784238.059999999</v>
      </c>
      <c r="L444" s="51">
        <v>0.1229</v>
      </c>
      <c r="M444" s="52">
        <v>0.64400000000000002</v>
      </c>
    </row>
    <row r="445" spans="1:13" ht="17.399999999999999" x14ac:dyDescent="0.3">
      <c r="A445" s="48" t="s">
        <v>880</v>
      </c>
      <c r="B445" s="48" t="s">
        <v>668</v>
      </c>
      <c r="C445" s="48" t="s">
        <v>56</v>
      </c>
      <c r="D445" s="48" t="s">
        <v>135</v>
      </c>
      <c r="E445" s="48" t="s">
        <v>38</v>
      </c>
      <c r="F445" s="48" t="s">
        <v>39</v>
      </c>
      <c r="G445" s="48" t="s">
        <v>36</v>
      </c>
      <c r="H445" s="48" t="s">
        <v>160</v>
      </c>
      <c r="I445" s="49">
        <v>45021</v>
      </c>
      <c r="J445" s="49">
        <v>46482</v>
      </c>
      <c r="K445" s="50">
        <v>2101246.6</v>
      </c>
      <c r="L445" s="51">
        <v>0.1057</v>
      </c>
      <c r="M445" s="52">
        <v>0.79300000000000004</v>
      </c>
    </row>
    <row r="446" spans="1:13" ht="17.399999999999999" x14ac:dyDescent="0.3">
      <c r="A446" s="48" t="s">
        <v>881</v>
      </c>
      <c r="B446" s="48" t="s">
        <v>882</v>
      </c>
      <c r="C446" s="48" t="s">
        <v>71</v>
      </c>
      <c r="D446" s="48" t="s">
        <v>190</v>
      </c>
      <c r="E446" s="48" t="s">
        <v>42</v>
      </c>
      <c r="F446" s="48" t="s">
        <v>49</v>
      </c>
      <c r="G446" s="48" t="s">
        <v>24</v>
      </c>
      <c r="H446" s="48" t="s">
        <v>160</v>
      </c>
      <c r="I446" s="49">
        <v>46017</v>
      </c>
      <c r="J446" s="49">
        <v>47843</v>
      </c>
      <c r="K446" s="50">
        <v>49263505.369999997</v>
      </c>
      <c r="L446" s="51">
        <v>9.2600000000000002E-2</v>
      </c>
      <c r="M446" s="52">
        <v>0.64500000000000002</v>
      </c>
    </row>
    <row r="447" spans="1:13" ht="17.399999999999999" x14ac:dyDescent="0.3">
      <c r="A447" s="48" t="s">
        <v>883</v>
      </c>
      <c r="B447" s="48" t="s">
        <v>884</v>
      </c>
      <c r="C447" s="48" t="s">
        <v>90</v>
      </c>
      <c r="D447" s="48" t="s">
        <v>135</v>
      </c>
      <c r="E447" s="48" t="s">
        <v>30</v>
      </c>
      <c r="F447" s="48" t="s">
        <v>46</v>
      </c>
      <c r="G447" s="48" t="s">
        <v>40</v>
      </c>
      <c r="H447" s="48" t="s">
        <v>145</v>
      </c>
      <c r="I447" s="49">
        <v>45042</v>
      </c>
      <c r="J447" s="49">
        <v>46869</v>
      </c>
      <c r="K447" s="50">
        <v>3337694.87</v>
      </c>
      <c r="L447" s="51">
        <v>0.1074</v>
      </c>
      <c r="M447" s="52">
        <v>1.1419999999999999</v>
      </c>
    </row>
    <row r="448" spans="1:13" ht="17.399999999999999" x14ac:dyDescent="0.3">
      <c r="A448" s="48" t="s">
        <v>885</v>
      </c>
      <c r="B448" s="48" t="s">
        <v>501</v>
      </c>
      <c r="C448" s="48" t="s">
        <v>59</v>
      </c>
      <c r="D448" s="48" t="s">
        <v>135</v>
      </c>
      <c r="E448" s="48" t="s">
        <v>42</v>
      </c>
      <c r="F448" s="48" t="s">
        <v>27</v>
      </c>
      <c r="G448" s="48" t="s">
        <v>32</v>
      </c>
      <c r="H448" s="48" t="s">
        <v>145</v>
      </c>
      <c r="I448" s="49">
        <v>45226</v>
      </c>
      <c r="J448" s="49">
        <v>45957</v>
      </c>
      <c r="K448" s="50">
        <v>2299393.7400000002</v>
      </c>
      <c r="L448" s="51">
        <v>9.01E-2</v>
      </c>
      <c r="M448" s="52">
        <v>0.90100000000000002</v>
      </c>
    </row>
    <row r="449" spans="1:13" ht="17.399999999999999" x14ac:dyDescent="0.3">
      <c r="A449" s="48" t="s">
        <v>886</v>
      </c>
      <c r="B449" s="48" t="s">
        <v>887</v>
      </c>
      <c r="C449" s="48" t="s">
        <v>78</v>
      </c>
      <c r="D449" s="48" t="s">
        <v>144</v>
      </c>
      <c r="E449" s="48" t="s">
        <v>30</v>
      </c>
      <c r="F449" s="48" t="s">
        <v>31</v>
      </c>
      <c r="G449" s="48" t="s">
        <v>28</v>
      </c>
      <c r="H449" s="48" t="s">
        <v>160</v>
      </c>
      <c r="I449" s="49">
        <v>43783</v>
      </c>
      <c r="J449" s="49">
        <v>45244</v>
      </c>
      <c r="K449" s="50">
        <v>9296892.5899999999</v>
      </c>
      <c r="L449" s="51">
        <v>0.1404</v>
      </c>
      <c r="M449" s="52">
        <v>0.68899999999999995</v>
      </c>
    </row>
    <row r="450" spans="1:13" ht="17.399999999999999" x14ac:dyDescent="0.3">
      <c r="A450" s="48" t="s">
        <v>888</v>
      </c>
      <c r="B450" s="48" t="s">
        <v>232</v>
      </c>
      <c r="C450" s="48" t="s">
        <v>51</v>
      </c>
      <c r="D450" s="48" t="s">
        <v>190</v>
      </c>
      <c r="E450" s="48" t="s">
        <v>45</v>
      </c>
      <c r="F450" s="48" t="s">
        <v>31</v>
      </c>
      <c r="G450" s="48" t="s">
        <v>32</v>
      </c>
      <c r="H450" s="48" t="s">
        <v>157</v>
      </c>
      <c r="I450" s="49">
        <v>44307</v>
      </c>
      <c r="J450" s="49">
        <v>46133</v>
      </c>
      <c r="K450" s="50">
        <v>52679054.07</v>
      </c>
      <c r="L450" s="51">
        <v>8.8900000000000007E-2</v>
      </c>
      <c r="M450" s="52">
        <v>0.96799999999999997</v>
      </c>
    </row>
    <row r="451" spans="1:13" ht="17.399999999999999" x14ac:dyDescent="0.3">
      <c r="A451" s="48" t="s">
        <v>889</v>
      </c>
      <c r="B451" s="48" t="s">
        <v>778</v>
      </c>
      <c r="C451" s="48" t="s">
        <v>54</v>
      </c>
      <c r="D451" s="48" t="s">
        <v>144</v>
      </c>
      <c r="E451" s="48" t="s">
        <v>48</v>
      </c>
      <c r="F451" s="48" t="s">
        <v>49</v>
      </c>
      <c r="G451" s="48" t="s">
        <v>40</v>
      </c>
      <c r="H451" s="48" t="s">
        <v>148</v>
      </c>
      <c r="I451" s="49">
        <v>45762</v>
      </c>
      <c r="J451" s="49">
        <v>46127</v>
      </c>
      <c r="K451" s="50">
        <v>15583360.32</v>
      </c>
      <c r="L451" s="51">
        <v>0.13420000000000001</v>
      </c>
      <c r="M451" s="52">
        <v>1.1140000000000001</v>
      </c>
    </row>
    <row r="452" spans="1:13" ht="17.399999999999999" x14ac:dyDescent="0.3">
      <c r="A452" s="48" t="s">
        <v>890</v>
      </c>
      <c r="B452" s="48" t="s">
        <v>256</v>
      </c>
      <c r="C452" s="48" t="s">
        <v>61</v>
      </c>
      <c r="D452" s="48" t="s">
        <v>190</v>
      </c>
      <c r="E452" s="48" t="s">
        <v>34</v>
      </c>
      <c r="F452" s="48" t="s">
        <v>31</v>
      </c>
      <c r="G452" s="48" t="s">
        <v>36</v>
      </c>
      <c r="H452" s="48" t="s">
        <v>163</v>
      </c>
      <c r="I452" s="49">
        <v>43703</v>
      </c>
      <c r="J452" s="49">
        <v>44069</v>
      </c>
      <c r="K452" s="50">
        <v>80767957.319999993</v>
      </c>
      <c r="L452" s="51">
        <v>0.1215</v>
      </c>
      <c r="M452" s="52">
        <v>1.0089999999999999</v>
      </c>
    </row>
    <row r="453" spans="1:13" ht="17.399999999999999" x14ac:dyDescent="0.3">
      <c r="A453" s="48" t="s">
        <v>891</v>
      </c>
      <c r="B453" s="48" t="s">
        <v>372</v>
      </c>
      <c r="C453" s="48" t="s">
        <v>78</v>
      </c>
      <c r="D453" s="48" t="s">
        <v>135</v>
      </c>
      <c r="E453" s="48" t="s">
        <v>22</v>
      </c>
      <c r="F453" s="48" t="s">
        <v>35</v>
      </c>
      <c r="G453" s="48" t="s">
        <v>28</v>
      </c>
      <c r="H453" s="48" t="s">
        <v>148</v>
      </c>
      <c r="I453" s="49">
        <v>44343</v>
      </c>
      <c r="J453" s="49">
        <v>44708</v>
      </c>
      <c r="K453" s="50">
        <v>2548912.69</v>
      </c>
      <c r="L453" s="51">
        <v>0.1075</v>
      </c>
      <c r="M453" s="52">
        <v>1.079</v>
      </c>
    </row>
    <row r="454" spans="1:13" ht="17.399999999999999" x14ac:dyDescent="0.3">
      <c r="A454" s="48" t="s">
        <v>892</v>
      </c>
      <c r="B454" s="48" t="s">
        <v>299</v>
      </c>
      <c r="C454" s="48" t="s">
        <v>57</v>
      </c>
      <c r="D454" s="48" t="s">
        <v>135</v>
      </c>
      <c r="E454" s="48" t="s">
        <v>45</v>
      </c>
      <c r="F454" s="48" t="s">
        <v>27</v>
      </c>
      <c r="G454" s="48" t="s">
        <v>36</v>
      </c>
      <c r="H454" s="48" t="s">
        <v>160</v>
      </c>
      <c r="I454" s="49">
        <v>43507</v>
      </c>
      <c r="J454" s="49">
        <v>44968</v>
      </c>
      <c r="K454" s="50">
        <v>2370781.16</v>
      </c>
      <c r="L454" s="51">
        <v>0.12429999999999999</v>
      </c>
      <c r="M454" s="52">
        <v>1.006</v>
      </c>
    </row>
    <row r="455" spans="1:13" ht="17.399999999999999" x14ac:dyDescent="0.3">
      <c r="A455" s="48" t="s">
        <v>893</v>
      </c>
      <c r="B455" s="48" t="s">
        <v>501</v>
      </c>
      <c r="C455" s="48" t="s">
        <v>68</v>
      </c>
      <c r="D455" s="48" t="s">
        <v>190</v>
      </c>
      <c r="E455" s="48" t="s">
        <v>45</v>
      </c>
      <c r="F455" s="48" t="s">
        <v>35</v>
      </c>
      <c r="G455" s="48" t="s">
        <v>28</v>
      </c>
      <c r="H455" s="48" t="s">
        <v>148</v>
      </c>
      <c r="I455" s="49">
        <v>45193</v>
      </c>
      <c r="J455" s="49">
        <v>46289</v>
      </c>
      <c r="K455" s="50">
        <v>58079526.979999997</v>
      </c>
      <c r="L455" s="51">
        <v>0.12609999999999999</v>
      </c>
      <c r="M455" s="52">
        <v>0.873</v>
      </c>
    </row>
    <row r="456" spans="1:13" ht="17.399999999999999" x14ac:dyDescent="0.3">
      <c r="A456" s="48" t="s">
        <v>894</v>
      </c>
      <c r="B456" s="48" t="s">
        <v>350</v>
      </c>
      <c r="C456" s="48" t="s">
        <v>94</v>
      </c>
      <c r="D456" s="48" t="s">
        <v>135</v>
      </c>
      <c r="E456" s="48" t="s">
        <v>45</v>
      </c>
      <c r="F456" s="48" t="s">
        <v>46</v>
      </c>
      <c r="G456" s="48" t="s">
        <v>28</v>
      </c>
      <c r="H456" s="48" t="s">
        <v>148</v>
      </c>
      <c r="I456" s="49">
        <v>45031</v>
      </c>
      <c r="J456" s="49">
        <v>46858</v>
      </c>
      <c r="K456" s="50">
        <v>4531649.8</v>
      </c>
      <c r="L456" s="51">
        <v>0.15970000000000001</v>
      </c>
      <c r="M456" s="52">
        <v>0.74</v>
      </c>
    </row>
    <row r="457" spans="1:13" ht="17.399999999999999" x14ac:dyDescent="0.3">
      <c r="A457" s="48" t="s">
        <v>895</v>
      </c>
      <c r="B457" s="48" t="s">
        <v>206</v>
      </c>
      <c r="C457" s="48" t="s">
        <v>21</v>
      </c>
      <c r="D457" s="48" t="s">
        <v>190</v>
      </c>
      <c r="E457" s="48" t="s">
        <v>22</v>
      </c>
      <c r="F457" s="48" t="s">
        <v>39</v>
      </c>
      <c r="G457" s="48" t="s">
        <v>36</v>
      </c>
      <c r="H457" s="48" t="s">
        <v>141</v>
      </c>
      <c r="I457" s="49">
        <v>43937</v>
      </c>
      <c r="J457" s="49">
        <v>45398</v>
      </c>
      <c r="K457" s="50">
        <v>106221950.67</v>
      </c>
      <c r="L457" s="51">
        <v>0.106</v>
      </c>
      <c r="M457" s="52">
        <v>0.84399999999999997</v>
      </c>
    </row>
    <row r="458" spans="1:13" ht="17.399999999999999" x14ac:dyDescent="0.3">
      <c r="A458" s="48" t="s">
        <v>896</v>
      </c>
      <c r="B458" s="48" t="s">
        <v>415</v>
      </c>
      <c r="C458" s="48" t="s">
        <v>83</v>
      </c>
      <c r="D458" s="48" t="s">
        <v>135</v>
      </c>
      <c r="E458" s="48" t="s">
        <v>45</v>
      </c>
      <c r="F458" s="48" t="s">
        <v>23</v>
      </c>
      <c r="G458" s="48" t="s">
        <v>36</v>
      </c>
      <c r="H458" s="48" t="s">
        <v>148</v>
      </c>
      <c r="I458" s="49">
        <v>44797</v>
      </c>
      <c r="J458" s="49">
        <v>45528</v>
      </c>
      <c r="K458" s="50">
        <v>3066590.94</v>
      </c>
      <c r="L458" s="51">
        <v>0.11360000000000001</v>
      </c>
      <c r="M458" s="52">
        <v>1.077</v>
      </c>
    </row>
    <row r="459" spans="1:13" ht="17.399999999999999" x14ac:dyDescent="0.3">
      <c r="A459" s="48" t="s">
        <v>897</v>
      </c>
      <c r="B459" s="48" t="s">
        <v>898</v>
      </c>
      <c r="C459" s="48" t="s">
        <v>92</v>
      </c>
      <c r="D459" s="48" t="s">
        <v>135</v>
      </c>
      <c r="E459" s="48" t="s">
        <v>30</v>
      </c>
      <c r="F459" s="48" t="s">
        <v>27</v>
      </c>
      <c r="G459" s="48" t="s">
        <v>24</v>
      </c>
      <c r="H459" s="48" t="s">
        <v>141</v>
      </c>
      <c r="I459" s="49">
        <v>43586</v>
      </c>
      <c r="J459" s="49">
        <v>45047</v>
      </c>
      <c r="K459" s="50">
        <v>4599709.57</v>
      </c>
      <c r="L459" s="51">
        <v>0.13930000000000001</v>
      </c>
      <c r="M459" s="52">
        <v>1.0860000000000001</v>
      </c>
    </row>
    <row r="460" spans="1:13" ht="17.399999999999999" x14ac:dyDescent="0.3">
      <c r="A460" s="48" t="s">
        <v>899</v>
      </c>
      <c r="B460" s="48" t="s">
        <v>587</v>
      </c>
      <c r="C460" s="48" t="s">
        <v>68</v>
      </c>
      <c r="D460" s="48" t="s">
        <v>144</v>
      </c>
      <c r="E460" s="48" t="s">
        <v>26</v>
      </c>
      <c r="F460" s="48" t="s">
        <v>27</v>
      </c>
      <c r="G460" s="48" t="s">
        <v>32</v>
      </c>
      <c r="H460" s="48" t="s">
        <v>163</v>
      </c>
      <c r="I460" s="49">
        <v>44786</v>
      </c>
      <c r="J460" s="49">
        <v>45517</v>
      </c>
      <c r="K460" s="50">
        <v>18585448.030000001</v>
      </c>
      <c r="L460" s="51">
        <v>0.12280000000000001</v>
      </c>
      <c r="M460" s="52">
        <v>0.92800000000000005</v>
      </c>
    </row>
    <row r="461" spans="1:13" ht="17.399999999999999" x14ac:dyDescent="0.3">
      <c r="A461" s="48" t="s">
        <v>900</v>
      </c>
      <c r="B461" s="48" t="s">
        <v>173</v>
      </c>
      <c r="C461" s="48" t="s">
        <v>90</v>
      </c>
      <c r="D461" s="48" t="s">
        <v>135</v>
      </c>
      <c r="E461" s="48" t="s">
        <v>38</v>
      </c>
      <c r="F461" s="48" t="s">
        <v>27</v>
      </c>
      <c r="G461" s="48" t="s">
        <v>32</v>
      </c>
      <c r="H461" s="48" t="s">
        <v>141</v>
      </c>
      <c r="I461" s="49">
        <v>44709</v>
      </c>
      <c r="J461" s="49">
        <v>46535</v>
      </c>
      <c r="K461" s="50">
        <v>936429.97</v>
      </c>
      <c r="L461" s="51">
        <v>0.1173</v>
      </c>
      <c r="M461" s="52">
        <v>1.089</v>
      </c>
    </row>
    <row r="462" spans="1:13" ht="17.399999999999999" x14ac:dyDescent="0.3">
      <c r="A462" s="48" t="s">
        <v>901</v>
      </c>
      <c r="B462" s="48" t="s">
        <v>189</v>
      </c>
      <c r="C462" s="48" t="s">
        <v>75</v>
      </c>
      <c r="D462" s="48" t="s">
        <v>135</v>
      </c>
      <c r="E462" s="48" t="s">
        <v>30</v>
      </c>
      <c r="F462" s="48" t="s">
        <v>46</v>
      </c>
      <c r="G462" s="48" t="s">
        <v>28</v>
      </c>
      <c r="H462" s="48" t="s">
        <v>163</v>
      </c>
      <c r="I462" s="49">
        <v>45751</v>
      </c>
      <c r="J462" s="49">
        <v>46847</v>
      </c>
      <c r="K462" s="50">
        <v>2197909.62</v>
      </c>
      <c r="L462" s="51">
        <v>9.2399999999999996E-2</v>
      </c>
      <c r="M462" s="52">
        <v>0.39</v>
      </c>
    </row>
    <row r="463" spans="1:13" ht="17.399999999999999" x14ac:dyDescent="0.3">
      <c r="A463" s="48" t="s">
        <v>902</v>
      </c>
      <c r="B463" s="48" t="s">
        <v>903</v>
      </c>
      <c r="C463" s="48" t="s">
        <v>90</v>
      </c>
      <c r="D463" s="48" t="s">
        <v>135</v>
      </c>
      <c r="E463" s="48" t="s">
        <v>26</v>
      </c>
      <c r="F463" s="48" t="s">
        <v>27</v>
      </c>
      <c r="G463" s="48" t="s">
        <v>40</v>
      </c>
      <c r="H463" s="48" t="s">
        <v>148</v>
      </c>
      <c r="I463" s="49">
        <v>44698</v>
      </c>
      <c r="J463" s="49">
        <v>46159</v>
      </c>
      <c r="K463" s="50">
        <v>292799.2</v>
      </c>
      <c r="L463" s="51">
        <v>0.1163</v>
      </c>
      <c r="M463" s="52">
        <v>1.018</v>
      </c>
    </row>
    <row r="464" spans="1:13" ht="17.399999999999999" x14ac:dyDescent="0.3">
      <c r="A464" s="48" t="s">
        <v>904</v>
      </c>
      <c r="B464" s="48" t="s">
        <v>905</v>
      </c>
      <c r="C464" s="48" t="s">
        <v>25</v>
      </c>
      <c r="D464" s="48" t="s">
        <v>135</v>
      </c>
      <c r="E464" s="48" t="s">
        <v>30</v>
      </c>
      <c r="F464" s="48" t="s">
        <v>35</v>
      </c>
      <c r="G464" s="48" t="s">
        <v>36</v>
      </c>
      <c r="H464" s="48" t="s">
        <v>160</v>
      </c>
      <c r="I464" s="49">
        <v>43715</v>
      </c>
      <c r="J464" s="49">
        <v>44811</v>
      </c>
      <c r="K464" s="50">
        <v>538297.01</v>
      </c>
      <c r="L464" s="51">
        <v>0.1103</v>
      </c>
      <c r="M464" s="52">
        <v>1.083</v>
      </c>
    </row>
    <row r="465" spans="1:13" ht="17.399999999999999" x14ac:dyDescent="0.3">
      <c r="A465" s="48" t="s">
        <v>906</v>
      </c>
      <c r="B465" s="48" t="s">
        <v>430</v>
      </c>
      <c r="C465" s="48" t="s">
        <v>33</v>
      </c>
      <c r="D465" s="48" t="s">
        <v>190</v>
      </c>
      <c r="E465" s="48" t="s">
        <v>26</v>
      </c>
      <c r="F465" s="48" t="s">
        <v>46</v>
      </c>
      <c r="G465" s="48" t="s">
        <v>28</v>
      </c>
      <c r="H465" s="48" t="s">
        <v>148</v>
      </c>
      <c r="I465" s="49">
        <v>45692</v>
      </c>
      <c r="J465" s="49">
        <v>46787</v>
      </c>
      <c r="K465" s="50">
        <v>72935731.760000005</v>
      </c>
      <c r="L465" s="51">
        <v>9.2899999999999996E-2</v>
      </c>
      <c r="M465" s="52">
        <v>0.80400000000000005</v>
      </c>
    </row>
    <row r="466" spans="1:13" ht="17.399999999999999" x14ac:dyDescent="0.3">
      <c r="A466" s="48" t="s">
        <v>907</v>
      </c>
      <c r="B466" s="48" t="s">
        <v>673</v>
      </c>
      <c r="C466" s="48" t="s">
        <v>73</v>
      </c>
      <c r="D466" s="48" t="s">
        <v>135</v>
      </c>
      <c r="E466" s="48" t="s">
        <v>38</v>
      </c>
      <c r="F466" s="48" t="s">
        <v>31</v>
      </c>
      <c r="G466" s="48" t="s">
        <v>32</v>
      </c>
      <c r="H466" s="48" t="s">
        <v>148</v>
      </c>
      <c r="I466" s="49">
        <v>44427</v>
      </c>
      <c r="J466" s="49">
        <v>45157</v>
      </c>
      <c r="K466" s="50">
        <v>2842150.2</v>
      </c>
      <c r="L466" s="51">
        <v>0.13469999999999999</v>
      </c>
      <c r="M466" s="52">
        <v>0.752</v>
      </c>
    </row>
    <row r="467" spans="1:13" ht="17.399999999999999" x14ac:dyDescent="0.3">
      <c r="A467" s="48" t="s">
        <v>908</v>
      </c>
      <c r="B467" s="48" t="s">
        <v>909</v>
      </c>
      <c r="C467" s="48" t="s">
        <v>47</v>
      </c>
      <c r="D467" s="48" t="s">
        <v>135</v>
      </c>
      <c r="E467" s="48" t="s">
        <v>42</v>
      </c>
      <c r="F467" s="48" t="s">
        <v>39</v>
      </c>
      <c r="G467" s="48" t="s">
        <v>36</v>
      </c>
      <c r="H467" s="48" t="s">
        <v>163</v>
      </c>
      <c r="I467" s="49">
        <v>44029</v>
      </c>
      <c r="J467" s="49">
        <v>44759</v>
      </c>
      <c r="K467" s="50">
        <v>4909060.55</v>
      </c>
      <c r="L467" s="51">
        <v>0.1525</v>
      </c>
      <c r="M467" s="52">
        <v>0.84399999999999997</v>
      </c>
    </row>
    <row r="468" spans="1:13" ht="17.399999999999999" x14ac:dyDescent="0.3">
      <c r="A468" s="48" t="s">
        <v>910</v>
      </c>
      <c r="B468" s="48" t="s">
        <v>911</v>
      </c>
      <c r="C468" s="48" t="s">
        <v>94</v>
      </c>
      <c r="D468" s="48" t="s">
        <v>135</v>
      </c>
      <c r="E468" s="48" t="s">
        <v>34</v>
      </c>
      <c r="F468" s="48" t="s">
        <v>31</v>
      </c>
      <c r="G468" s="48" t="s">
        <v>40</v>
      </c>
      <c r="H468" s="48" t="s">
        <v>141</v>
      </c>
      <c r="I468" s="49">
        <v>44075</v>
      </c>
      <c r="J468" s="49">
        <v>44440</v>
      </c>
      <c r="K468" s="50">
        <v>4343893.29</v>
      </c>
      <c r="L468" s="51">
        <v>0.1023</v>
      </c>
      <c r="M468" s="52">
        <v>0.83299999999999996</v>
      </c>
    </row>
    <row r="469" spans="1:13" ht="17.399999999999999" x14ac:dyDescent="0.3">
      <c r="A469" s="48" t="s">
        <v>912</v>
      </c>
      <c r="B469" s="48" t="s">
        <v>232</v>
      </c>
      <c r="C469" s="48" t="s">
        <v>83</v>
      </c>
      <c r="D469" s="48" t="s">
        <v>135</v>
      </c>
      <c r="E469" s="48" t="s">
        <v>26</v>
      </c>
      <c r="F469" s="48" t="s">
        <v>39</v>
      </c>
      <c r="G469" s="48" t="s">
        <v>36</v>
      </c>
      <c r="H469" s="48" t="s">
        <v>148</v>
      </c>
      <c r="I469" s="49">
        <v>44064</v>
      </c>
      <c r="J469" s="49">
        <v>45159</v>
      </c>
      <c r="K469" s="50">
        <v>3499170.53</v>
      </c>
      <c r="L469" s="51">
        <v>9.2999999999999999E-2</v>
      </c>
      <c r="M469" s="52">
        <v>1.1539999999999999</v>
      </c>
    </row>
    <row r="470" spans="1:13" ht="17.399999999999999" x14ac:dyDescent="0.3">
      <c r="A470" s="48" t="s">
        <v>913</v>
      </c>
      <c r="B470" s="48" t="s">
        <v>830</v>
      </c>
      <c r="C470" s="48" t="s">
        <v>85</v>
      </c>
      <c r="D470" s="48" t="s">
        <v>135</v>
      </c>
      <c r="E470" s="48" t="s">
        <v>45</v>
      </c>
      <c r="F470" s="48" t="s">
        <v>35</v>
      </c>
      <c r="G470" s="48" t="s">
        <v>28</v>
      </c>
      <c r="H470" s="48" t="s">
        <v>141</v>
      </c>
      <c r="I470" s="49">
        <v>45281</v>
      </c>
      <c r="J470" s="49">
        <v>46012</v>
      </c>
      <c r="K470" s="50">
        <v>3360301.74</v>
      </c>
      <c r="L470" s="51">
        <v>0.11799999999999999</v>
      </c>
      <c r="M470" s="52">
        <v>0.67600000000000005</v>
      </c>
    </row>
    <row r="471" spans="1:13" ht="17.399999999999999" x14ac:dyDescent="0.3">
      <c r="A471" s="48" t="s">
        <v>914</v>
      </c>
      <c r="B471" s="48" t="s">
        <v>915</v>
      </c>
      <c r="C471" s="48" t="s">
        <v>77</v>
      </c>
      <c r="D471" s="48" t="s">
        <v>190</v>
      </c>
      <c r="E471" s="48" t="s">
        <v>48</v>
      </c>
      <c r="F471" s="48" t="s">
        <v>23</v>
      </c>
      <c r="G471" s="48" t="s">
        <v>40</v>
      </c>
      <c r="H471" s="48" t="s">
        <v>157</v>
      </c>
      <c r="I471" s="49">
        <v>45629</v>
      </c>
      <c r="J471" s="49">
        <v>47090</v>
      </c>
      <c r="K471" s="50">
        <v>113243485.31</v>
      </c>
      <c r="L471" s="51">
        <v>0.13</v>
      </c>
      <c r="M471" s="52">
        <v>0.98299999999999998</v>
      </c>
    </row>
    <row r="472" spans="1:13" ht="17.399999999999999" x14ac:dyDescent="0.3">
      <c r="A472" s="48" t="s">
        <v>916</v>
      </c>
      <c r="B472" s="48" t="s">
        <v>768</v>
      </c>
      <c r="C472" s="48" t="s">
        <v>71</v>
      </c>
      <c r="D472" s="48" t="s">
        <v>190</v>
      </c>
      <c r="E472" s="48" t="s">
        <v>48</v>
      </c>
      <c r="F472" s="48" t="s">
        <v>43</v>
      </c>
      <c r="G472" s="48" t="s">
        <v>28</v>
      </c>
      <c r="H472" s="48" t="s">
        <v>163</v>
      </c>
      <c r="I472" s="49">
        <v>45744</v>
      </c>
      <c r="J472" s="49">
        <v>46840</v>
      </c>
      <c r="K472" s="50">
        <v>29445537.100000001</v>
      </c>
      <c r="L472" s="51">
        <v>8.5300000000000001E-2</v>
      </c>
      <c r="M472" s="52">
        <v>1.0609999999999999</v>
      </c>
    </row>
    <row r="473" spans="1:13" ht="17.399999999999999" x14ac:dyDescent="0.3">
      <c r="A473" s="48" t="s">
        <v>917</v>
      </c>
      <c r="B473" s="48" t="s">
        <v>517</v>
      </c>
      <c r="C473" s="48" t="s">
        <v>51</v>
      </c>
      <c r="D473" s="48" t="s">
        <v>135</v>
      </c>
      <c r="E473" s="48" t="s">
        <v>30</v>
      </c>
      <c r="F473" s="48" t="s">
        <v>35</v>
      </c>
      <c r="G473" s="48" t="s">
        <v>40</v>
      </c>
      <c r="H473" s="48" t="s">
        <v>160</v>
      </c>
      <c r="I473" s="49">
        <v>44326</v>
      </c>
      <c r="J473" s="49">
        <v>44691</v>
      </c>
      <c r="K473" s="50">
        <v>1188561.23</v>
      </c>
      <c r="L473" s="51">
        <v>0.15429999999999999</v>
      </c>
      <c r="M473" s="52">
        <v>0.68</v>
      </c>
    </row>
    <row r="474" spans="1:13" ht="17.399999999999999" x14ac:dyDescent="0.3">
      <c r="A474" s="48" t="s">
        <v>918</v>
      </c>
      <c r="B474" s="48" t="s">
        <v>134</v>
      </c>
      <c r="C474" s="48" t="s">
        <v>21</v>
      </c>
      <c r="D474" s="48" t="s">
        <v>135</v>
      </c>
      <c r="E474" s="48" t="s">
        <v>48</v>
      </c>
      <c r="F474" s="48" t="s">
        <v>46</v>
      </c>
      <c r="G474" s="48" t="s">
        <v>36</v>
      </c>
      <c r="H474" s="48" t="s">
        <v>148</v>
      </c>
      <c r="I474" s="49">
        <v>44021</v>
      </c>
      <c r="J474" s="49">
        <v>44751</v>
      </c>
      <c r="K474" s="50">
        <v>3049042.13</v>
      </c>
      <c r="L474" s="51">
        <v>0.12230000000000001</v>
      </c>
      <c r="M474" s="52">
        <v>0.56499999999999995</v>
      </c>
    </row>
    <row r="475" spans="1:13" ht="17.399999999999999" x14ac:dyDescent="0.3">
      <c r="A475" s="48" t="s">
        <v>919</v>
      </c>
      <c r="B475" s="48" t="s">
        <v>920</v>
      </c>
      <c r="C475" s="48" t="s">
        <v>33</v>
      </c>
      <c r="D475" s="48" t="s">
        <v>135</v>
      </c>
      <c r="E475" s="48" t="s">
        <v>42</v>
      </c>
      <c r="F475" s="48" t="s">
        <v>23</v>
      </c>
      <c r="G475" s="48" t="s">
        <v>40</v>
      </c>
      <c r="H475" s="48" t="s">
        <v>148</v>
      </c>
      <c r="I475" s="49">
        <v>45931</v>
      </c>
      <c r="J475" s="49">
        <v>47027</v>
      </c>
      <c r="K475" s="50">
        <v>3015841.6</v>
      </c>
      <c r="L475" s="51">
        <v>0.15190000000000001</v>
      </c>
      <c r="M475" s="52">
        <v>1.008</v>
      </c>
    </row>
    <row r="476" spans="1:13" ht="17.399999999999999" x14ac:dyDescent="0.3">
      <c r="A476" s="48" t="s">
        <v>921</v>
      </c>
      <c r="B476" s="48" t="s">
        <v>911</v>
      </c>
      <c r="C476" s="48" t="s">
        <v>51</v>
      </c>
      <c r="D476" s="48" t="s">
        <v>190</v>
      </c>
      <c r="E476" s="48" t="s">
        <v>48</v>
      </c>
      <c r="F476" s="48" t="s">
        <v>39</v>
      </c>
      <c r="G476" s="48" t="s">
        <v>28</v>
      </c>
      <c r="H476" s="48" t="s">
        <v>157</v>
      </c>
      <c r="I476" s="49">
        <v>43884</v>
      </c>
      <c r="J476" s="49">
        <v>45711</v>
      </c>
      <c r="K476" s="50">
        <v>96458730.140000001</v>
      </c>
      <c r="L476" s="51">
        <v>0.1198</v>
      </c>
      <c r="M476" s="52">
        <v>0.72899999999999998</v>
      </c>
    </row>
    <row r="477" spans="1:13" ht="17.399999999999999" x14ac:dyDescent="0.3">
      <c r="A477" s="48" t="s">
        <v>922</v>
      </c>
      <c r="B477" s="48" t="s">
        <v>923</v>
      </c>
      <c r="C477" s="48" t="s">
        <v>62</v>
      </c>
      <c r="D477" s="48" t="s">
        <v>144</v>
      </c>
      <c r="E477" s="48" t="s">
        <v>22</v>
      </c>
      <c r="F477" s="48" t="s">
        <v>43</v>
      </c>
      <c r="G477" s="48" t="s">
        <v>32</v>
      </c>
      <c r="H477" s="48" t="s">
        <v>148</v>
      </c>
      <c r="I477" s="49">
        <v>44339</v>
      </c>
      <c r="J477" s="49">
        <v>45800</v>
      </c>
      <c r="K477" s="50">
        <v>18919333.23</v>
      </c>
      <c r="L477" s="51">
        <v>0.11559999999999999</v>
      </c>
      <c r="M477" s="52">
        <v>1.0509999999999999</v>
      </c>
    </row>
    <row r="478" spans="1:13" ht="17.399999999999999" x14ac:dyDescent="0.3">
      <c r="A478" s="48" t="s">
        <v>924</v>
      </c>
      <c r="B478" s="48" t="s">
        <v>295</v>
      </c>
      <c r="C478" s="48" t="s">
        <v>70</v>
      </c>
      <c r="D478" s="48" t="s">
        <v>190</v>
      </c>
      <c r="E478" s="48" t="s">
        <v>48</v>
      </c>
      <c r="F478" s="48" t="s">
        <v>49</v>
      </c>
      <c r="G478" s="48" t="s">
        <v>32</v>
      </c>
      <c r="H478" s="48" t="s">
        <v>136</v>
      </c>
      <c r="I478" s="49">
        <v>44250</v>
      </c>
      <c r="J478" s="49">
        <v>45345</v>
      </c>
      <c r="K478" s="50">
        <v>98986755.480000004</v>
      </c>
      <c r="L478" s="51">
        <v>9.4899999999999998E-2</v>
      </c>
      <c r="M478" s="52">
        <v>0.66200000000000003</v>
      </c>
    </row>
    <row r="479" spans="1:13" ht="17.399999999999999" x14ac:dyDescent="0.3">
      <c r="A479" s="48" t="s">
        <v>925</v>
      </c>
      <c r="B479" s="48" t="s">
        <v>412</v>
      </c>
      <c r="C479" s="48" t="s">
        <v>84</v>
      </c>
      <c r="D479" s="48" t="s">
        <v>135</v>
      </c>
      <c r="E479" s="48" t="s">
        <v>42</v>
      </c>
      <c r="F479" s="48" t="s">
        <v>35</v>
      </c>
      <c r="G479" s="48" t="s">
        <v>40</v>
      </c>
      <c r="H479" s="48" t="s">
        <v>141</v>
      </c>
      <c r="I479" s="49">
        <v>44799</v>
      </c>
      <c r="J479" s="49">
        <v>45164</v>
      </c>
      <c r="K479" s="50">
        <v>4220004.51</v>
      </c>
      <c r="L479" s="51">
        <v>0.14699999999999999</v>
      </c>
      <c r="M479" s="52">
        <v>0.42499999999999999</v>
      </c>
    </row>
    <row r="480" spans="1:13" ht="17.399999999999999" x14ac:dyDescent="0.3">
      <c r="A480" s="48" t="s">
        <v>926</v>
      </c>
      <c r="B480" s="48" t="s">
        <v>927</v>
      </c>
      <c r="C480" s="48" t="s">
        <v>70</v>
      </c>
      <c r="D480" s="48" t="s">
        <v>135</v>
      </c>
      <c r="E480" s="48" t="s">
        <v>22</v>
      </c>
      <c r="F480" s="48" t="s">
        <v>23</v>
      </c>
      <c r="G480" s="48" t="s">
        <v>40</v>
      </c>
      <c r="H480" s="48" t="s">
        <v>141</v>
      </c>
      <c r="I480" s="49">
        <v>44807</v>
      </c>
      <c r="J480" s="49">
        <v>45903</v>
      </c>
      <c r="K480" s="50">
        <v>4278883.8600000003</v>
      </c>
      <c r="L480" s="51">
        <v>0.14460000000000001</v>
      </c>
      <c r="M480" s="52">
        <v>0.71099999999999997</v>
      </c>
    </row>
    <row r="481" spans="1:13" ht="17.399999999999999" x14ac:dyDescent="0.3">
      <c r="A481" s="48" t="s">
        <v>928</v>
      </c>
      <c r="B481" s="48" t="s">
        <v>546</v>
      </c>
      <c r="C481" s="48" t="s">
        <v>33</v>
      </c>
      <c r="D481" s="48" t="s">
        <v>135</v>
      </c>
      <c r="E481" s="48" t="s">
        <v>22</v>
      </c>
      <c r="F481" s="48" t="s">
        <v>43</v>
      </c>
      <c r="G481" s="48" t="s">
        <v>24</v>
      </c>
      <c r="H481" s="48" t="s">
        <v>160</v>
      </c>
      <c r="I481" s="49">
        <v>44659</v>
      </c>
      <c r="J481" s="49">
        <v>45390</v>
      </c>
      <c r="K481" s="50">
        <v>257801.93</v>
      </c>
      <c r="L481" s="51">
        <v>9.6600000000000005E-2</v>
      </c>
      <c r="M481" s="52">
        <v>0.76600000000000001</v>
      </c>
    </row>
    <row r="482" spans="1:13" ht="17.399999999999999" x14ac:dyDescent="0.3">
      <c r="A482" s="48" t="s">
        <v>929</v>
      </c>
      <c r="B482" s="48" t="s">
        <v>515</v>
      </c>
      <c r="C482" s="48" t="s">
        <v>73</v>
      </c>
      <c r="D482" s="48" t="s">
        <v>190</v>
      </c>
      <c r="E482" s="48" t="s">
        <v>48</v>
      </c>
      <c r="F482" s="48" t="s">
        <v>43</v>
      </c>
      <c r="G482" s="48" t="s">
        <v>40</v>
      </c>
      <c r="H482" s="48" t="s">
        <v>136</v>
      </c>
      <c r="I482" s="49">
        <v>44845</v>
      </c>
      <c r="J482" s="49">
        <v>45210</v>
      </c>
      <c r="K482" s="50">
        <v>52188041.350000001</v>
      </c>
      <c r="L482" s="51">
        <v>9.5699999999999993E-2</v>
      </c>
      <c r="M482" s="52">
        <v>0.79100000000000004</v>
      </c>
    </row>
    <row r="483" spans="1:13" ht="17.399999999999999" x14ac:dyDescent="0.3">
      <c r="A483" s="48" t="s">
        <v>930</v>
      </c>
      <c r="B483" s="48" t="s">
        <v>694</v>
      </c>
      <c r="C483" s="48" t="s">
        <v>44</v>
      </c>
      <c r="D483" s="48" t="s">
        <v>135</v>
      </c>
      <c r="E483" s="48" t="s">
        <v>45</v>
      </c>
      <c r="F483" s="48" t="s">
        <v>27</v>
      </c>
      <c r="G483" s="48" t="s">
        <v>32</v>
      </c>
      <c r="H483" s="48" t="s">
        <v>145</v>
      </c>
      <c r="I483" s="49">
        <v>45920</v>
      </c>
      <c r="J483" s="49">
        <v>46285</v>
      </c>
      <c r="K483" s="50">
        <v>3712339.78</v>
      </c>
      <c r="L483" s="51">
        <v>0.1229</v>
      </c>
      <c r="M483" s="52">
        <v>0.79400000000000004</v>
      </c>
    </row>
    <row r="484" spans="1:13" ht="17.399999999999999" x14ac:dyDescent="0.3">
      <c r="A484" s="48" t="s">
        <v>931</v>
      </c>
      <c r="B484" s="48" t="s">
        <v>932</v>
      </c>
      <c r="C484" s="48" t="s">
        <v>29</v>
      </c>
      <c r="D484" s="48" t="s">
        <v>190</v>
      </c>
      <c r="E484" s="48" t="s">
        <v>45</v>
      </c>
      <c r="F484" s="48" t="s">
        <v>39</v>
      </c>
      <c r="G484" s="48" t="s">
        <v>36</v>
      </c>
      <c r="H484" s="48" t="s">
        <v>148</v>
      </c>
      <c r="I484" s="49">
        <v>45877</v>
      </c>
      <c r="J484" s="49">
        <v>46973</v>
      </c>
      <c r="K484" s="50">
        <v>61538556.75</v>
      </c>
      <c r="L484" s="51">
        <v>8.6199999999999999E-2</v>
      </c>
      <c r="M484" s="52">
        <v>0.64300000000000002</v>
      </c>
    </row>
    <row r="485" spans="1:13" ht="17.399999999999999" x14ac:dyDescent="0.3">
      <c r="A485" s="48" t="s">
        <v>933</v>
      </c>
      <c r="B485" s="48" t="s">
        <v>934</v>
      </c>
      <c r="C485" s="48" t="s">
        <v>94</v>
      </c>
      <c r="D485" s="48" t="s">
        <v>144</v>
      </c>
      <c r="E485" s="48" t="s">
        <v>45</v>
      </c>
      <c r="F485" s="48" t="s">
        <v>23</v>
      </c>
      <c r="G485" s="48" t="s">
        <v>28</v>
      </c>
      <c r="H485" s="48" t="s">
        <v>136</v>
      </c>
      <c r="I485" s="49">
        <v>45645</v>
      </c>
      <c r="J485" s="49">
        <v>47471</v>
      </c>
      <c r="K485" s="50">
        <v>12842650.15</v>
      </c>
      <c r="L485" s="51">
        <v>0.12870000000000001</v>
      </c>
      <c r="M485" s="52">
        <v>0.63400000000000001</v>
      </c>
    </row>
    <row r="486" spans="1:13" ht="17.399999999999999" x14ac:dyDescent="0.3">
      <c r="A486" s="48" t="s">
        <v>935</v>
      </c>
      <c r="B486" s="48" t="s">
        <v>936</v>
      </c>
      <c r="C486" s="48" t="s">
        <v>60</v>
      </c>
      <c r="D486" s="48" t="s">
        <v>135</v>
      </c>
      <c r="E486" s="48" t="s">
        <v>22</v>
      </c>
      <c r="F486" s="48" t="s">
        <v>31</v>
      </c>
      <c r="G486" s="48" t="s">
        <v>28</v>
      </c>
      <c r="H486" s="48" t="s">
        <v>141</v>
      </c>
      <c r="I486" s="49">
        <v>43556</v>
      </c>
      <c r="J486" s="49">
        <v>45383</v>
      </c>
      <c r="K486" s="50">
        <v>990670.33</v>
      </c>
      <c r="L486" s="51">
        <v>0.1084</v>
      </c>
      <c r="M486" s="52">
        <v>0.80500000000000005</v>
      </c>
    </row>
    <row r="487" spans="1:13" ht="17.399999999999999" x14ac:dyDescent="0.3">
      <c r="A487" s="48" t="s">
        <v>937</v>
      </c>
      <c r="B487" s="48" t="s">
        <v>273</v>
      </c>
      <c r="C487" s="48" t="s">
        <v>80</v>
      </c>
      <c r="D487" s="48" t="s">
        <v>144</v>
      </c>
      <c r="E487" s="48" t="s">
        <v>42</v>
      </c>
      <c r="F487" s="48" t="s">
        <v>31</v>
      </c>
      <c r="G487" s="48" t="s">
        <v>40</v>
      </c>
      <c r="H487" s="48" t="s">
        <v>160</v>
      </c>
      <c r="I487" s="49">
        <v>45696</v>
      </c>
      <c r="J487" s="49">
        <v>46791</v>
      </c>
      <c r="K487" s="50">
        <v>17839822.32</v>
      </c>
      <c r="L487" s="51">
        <v>0.15709999999999999</v>
      </c>
      <c r="M487" s="52">
        <v>0.433</v>
      </c>
    </row>
    <row r="488" spans="1:13" ht="17.399999999999999" x14ac:dyDescent="0.3">
      <c r="A488" s="48" t="s">
        <v>938</v>
      </c>
      <c r="B488" s="48" t="s">
        <v>939</v>
      </c>
      <c r="C488" s="48" t="s">
        <v>77</v>
      </c>
      <c r="D488" s="48" t="s">
        <v>135</v>
      </c>
      <c r="E488" s="48" t="s">
        <v>38</v>
      </c>
      <c r="F488" s="48" t="s">
        <v>43</v>
      </c>
      <c r="G488" s="48" t="s">
        <v>24</v>
      </c>
      <c r="H488" s="48" t="s">
        <v>163</v>
      </c>
      <c r="I488" s="49">
        <v>45871</v>
      </c>
      <c r="J488" s="49">
        <v>47697</v>
      </c>
      <c r="K488" s="50">
        <v>983222.41</v>
      </c>
      <c r="L488" s="51">
        <v>0.1489</v>
      </c>
      <c r="M488" s="52">
        <v>0.629</v>
      </c>
    </row>
    <row r="489" spans="1:13" ht="17.399999999999999" x14ac:dyDescent="0.3">
      <c r="A489" s="48" t="s">
        <v>940</v>
      </c>
      <c r="B489" s="48" t="s">
        <v>941</v>
      </c>
      <c r="C489" s="48" t="s">
        <v>37</v>
      </c>
      <c r="D489" s="48" t="s">
        <v>135</v>
      </c>
      <c r="E489" s="48" t="s">
        <v>30</v>
      </c>
      <c r="F489" s="48" t="s">
        <v>46</v>
      </c>
      <c r="G489" s="48" t="s">
        <v>28</v>
      </c>
      <c r="H489" s="48" t="s">
        <v>163</v>
      </c>
      <c r="I489" s="49">
        <v>45262</v>
      </c>
      <c r="J489" s="49">
        <v>46358</v>
      </c>
      <c r="K489" s="50">
        <v>784630.83</v>
      </c>
      <c r="L489" s="51">
        <v>0.14610000000000001</v>
      </c>
      <c r="M489" s="52">
        <v>1.0169999999999999</v>
      </c>
    </row>
    <row r="490" spans="1:13" ht="17.399999999999999" x14ac:dyDescent="0.3">
      <c r="A490" s="48" t="s">
        <v>942</v>
      </c>
      <c r="B490" s="48" t="s">
        <v>198</v>
      </c>
      <c r="C490" s="48" t="s">
        <v>94</v>
      </c>
      <c r="D490" s="48" t="s">
        <v>144</v>
      </c>
      <c r="E490" s="48" t="s">
        <v>26</v>
      </c>
      <c r="F490" s="48" t="s">
        <v>35</v>
      </c>
      <c r="G490" s="48" t="s">
        <v>40</v>
      </c>
      <c r="H490" s="48" t="s">
        <v>157</v>
      </c>
      <c r="I490" s="49">
        <v>45785</v>
      </c>
      <c r="J490" s="49">
        <v>47611</v>
      </c>
      <c r="K490" s="50">
        <v>2030645.97</v>
      </c>
      <c r="L490" s="51">
        <v>0.15479999999999999</v>
      </c>
      <c r="M490" s="52">
        <v>0.82599999999999996</v>
      </c>
    </row>
    <row r="491" spans="1:13" ht="17.399999999999999" x14ac:dyDescent="0.3">
      <c r="A491" s="48" t="s">
        <v>943</v>
      </c>
      <c r="B491" s="48" t="s">
        <v>944</v>
      </c>
      <c r="C491" s="48" t="s">
        <v>93</v>
      </c>
      <c r="D491" s="48" t="s">
        <v>144</v>
      </c>
      <c r="E491" s="48" t="s">
        <v>42</v>
      </c>
      <c r="F491" s="48" t="s">
        <v>31</v>
      </c>
      <c r="G491" s="48" t="s">
        <v>40</v>
      </c>
      <c r="H491" s="48" t="s">
        <v>163</v>
      </c>
      <c r="I491" s="49">
        <v>45609</v>
      </c>
      <c r="J491" s="49">
        <v>47070</v>
      </c>
      <c r="K491" s="50">
        <v>17127867.48</v>
      </c>
      <c r="L491" s="51">
        <v>0.13400000000000001</v>
      </c>
      <c r="M491" s="52">
        <v>1.32</v>
      </c>
    </row>
    <row r="492" spans="1:13" ht="17.399999999999999" x14ac:dyDescent="0.3">
      <c r="A492" s="48" t="s">
        <v>945</v>
      </c>
      <c r="B492" s="48" t="s">
        <v>329</v>
      </c>
      <c r="C492" s="48" t="s">
        <v>53</v>
      </c>
      <c r="D492" s="48" t="s">
        <v>144</v>
      </c>
      <c r="E492" s="48" t="s">
        <v>30</v>
      </c>
      <c r="F492" s="48" t="s">
        <v>43</v>
      </c>
      <c r="G492" s="48" t="s">
        <v>40</v>
      </c>
      <c r="H492" s="48" t="s">
        <v>157</v>
      </c>
      <c r="I492" s="49">
        <v>45627</v>
      </c>
      <c r="J492" s="49">
        <v>47088</v>
      </c>
      <c r="K492" s="50">
        <v>3315283.78</v>
      </c>
      <c r="L492" s="51">
        <v>0.1467</v>
      </c>
      <c r="M492" s="52">
        <v>0.86899999999999999</v>
      </c>
    </row>
    <row r="493" spans="1:13" ht="17.399999999999999" x14ac:dyDescent="0.3">
      <c r="A493" s="48" t="s">
        <v>946</v>
      </c>
      <c r="B493" s="48" t="s">
        <v>134</v>
      </c>
      <c r="C493" s="48" t="s">
        <v>85</v>
      </c>
      <c r="D493" s="48" t="s">
        <v>22</v>
      </c>
      <c r="E493" s="48" t="s">
        <v>48</v>
      </c>
      <c r="F493" s="48" t="s">
        <v>31</v>
      </c>
      <c r="G493" s="48" t="s">
        <v>28</v>
      </c>
      <c r="H493" s="48" t="s">
        <v>148</v>
      </c>
      <c r="I493" s="49">
        <v>44383</v>
      </c>
      <c r="J493" s="49">
        <v>45113</v>
      </c>
      <c r="K493" s="50">
        <v>1012110.14</v>
      </c>
      <c r="L493" s="51">
        <v>0.1227</v>
      </c>
      <c r="M493" s="52">
        <v>0.66300000000000003</v>
      </c>
    </row>
    <row r="494" spans="1:13" ht="17.399999999999999" x14ac:dyDescent="0.3">
      <c r="A494" s="48" t="s">
        <v>947</v>
      </c>
      <c r="B494" s="48" t="s">
        <v>948</v>
      </c>
      <c r="C494" s="48" t="s">
        <v>50</v>
      </c>
      <c r="D494" s="48" t="s">
        <v>135</v>
      </c>
      <c r="E494" s="48" t="s">
        <v>34</v>
      </c>
      <c r="F494" s="48" t="s">
        <v>49</v>
      </c>
      <c r="G494" s="48" t="s">
        <v>36</v>
      </c>
      <c r="H494" s="48" t="s">
        <v>160</v>
      </c>
      <c r="I494" s="49">
        <v>44880</v>
      </c>
      <c r="J494" s="49">
        <v>45611</v>
      </c>
      <c r="K494" s="50">
        <v>2105036.46</v>
      </c>
      <c r="L494" s="51">
        <v>0.1041</v>
      </c>
      <c r="M494" s="52">
        <v>0.65</v>
      </c>
    </row>
    <row r="495" spans="1:13" ht="17.399999999999999" x14ac:dyDescent="0.3">
      <c r="A495" s="48" t="s">
        <v>949</v>
      </c>
      <c r="B495" s="48" t="s">
        <v>441</v>
      </c>
      <c r="C495" s="48" t="s">
        <v>86</v>
      </c>
      <c r="D495" s="48" t="s">
        <v>144</v>
      </c>
      <c r="E495" s="48" t="s">
        <v>30</v>
      </c>
      <c r="F495" s="48" t="s">
        <v>46</v>
      </c>
      <c r="G495" s="48" t="s">
        <v>24</v>
      </c>
      <c r="H495" s="48" t="s">
        <v>145</v>
      </c>
      <c r="I495" s="49">
        <v>44340</v>
      </c>
      <c r="J495" s="49">
        <v>45070</v>
      </c>
      <c r="K495" s="50">
        <v>9298158.0700000003</v>
      </c>
      <c r="L495" s="51">
        <v>0.12670000000000001</v>
      </c>
      <c r="M495" s="52">
        <v>0.72699999999999998</v>
      </c>
    </row>
    <row r="496" spans="1:13" ht="17.399999999999999" x14ac:dyDescent="0.3">
      <c r="A496" s="48" t="s">
        <v>950</v>
      </c>
      <c r="B496" s="48" t="s">
        <v>951</v>
      </c>
      <c r="C496" s="48" t="s">
        <v>72</v>
      </c>
      <c r="D496" s="48" t="s">
        <v>144</v>
      </c>
      <c r="E496" s="48" t="s">
        <v>38</v>
      </c>
      <c r="F496" s="48" t="s">
        <v>46</v>
      </c>
      <c r="G496" s="48" t="s">
        <v>36</v>
      </c>
      <c r="H496" s="48" t="s">
        <v>148</v>
      </c>
      <c r="I496" s="49">
        <v>43680</v>
      </c>
      <c r="J496" s="49">
        <v>44776</v>
      </c>
      <c r="K496" s="50">
        <v>17387708.949999999</v>
      </c>
      <c r="L496" s="51">
        <v>0.1154</v>
      </c>
      <c r="M496" s="52">
        <v>0.84399999999999997</v>
      </c>
    </row>
    <row r="497" spans="1:13" ht="17.399999999999999" x14ac:dyDescent="0.3">
      <c r="A497" s="48" t="s">
        <v>952</v>
      </c>
      <c r="B497" s="48" t="s">
        <v>953</v>
      </c>
      <c r="C497" s="48" t="s">
        <v>74</v>
      </c>
      <c r="D497" s="48" t="s">
        <v>144</v>
      </c>
      <c r="E497" s="48" t="s">
        <v>45</v>
      </c>
      <c r="F497" s="48" t="s">
        <v>35</v>
      </c>
      <c r="G497" s="48" t="s">
        <v>40</v>
      </c>
      <c r="H497" s="48" t="s">
        <v>145</v>
      </c>
      <c r="I497" s="49">
        <v>44725</v>
      </c>
      <c r="J497" s="49">
        <v>45821</v>
      </c>
      <c r="K497" s="50">
        <v>11584795.01</v>
      </c>
      <c r="L497" s="51">
        <v>0.1434</v>
      </c>
      <c r="M497" s="52">
        <v>0.95199999999999996</v>
      </c>
    </row>
    <row r="498" spans="1:13" ht="17.399999999999999" x14ac:dyDescent="0.3">
      <c r="A498" s="48" t="s">
        <v>954</v>
      </c>
      <c r="B498" s="48" t="s">
        <v>359</v>
      </c>
      <c r="C498" s="48" t="s">
        <v>61</v>
      </c>
      <c r="D498" s="48" t="s">
        <v>144</v>
      </c>
      <c r="E498" s="48" t="s">
        <v>45</v>
      </c>
      <c r="F498" s="48" t="s">
        <v>31</v>
      </c>
      <c r="G498" s="48" t="s">
        <v>28</v>
      </c>
      <c r="H498" s="48" t="s">
        <v>145</v>
      </c>
      <c r="I498" s="49">
        <v>45879</v>
      </c>
      <c r="J498" s="49">
        <v>47705</v>
      </c>
      <c r="K498" s="50">
        <v>18212512.079999998</v>
      </c>
      <c r="L498" s="51">
        <v>0.15559999999999999</v>
      </c>
      <c r="M498" s="52">
        <v>0.35</v>
      </c>
    </row>
    <row r="499" spans="1:13" ht="17.399999999999999" x14ac:dyDescent="0.3">
      <c r="A499" s="48" t="s">
        <v>955</v>
      </c>
      <c r="B499" s="48" t="s">
        <v>162</v>
      </c>
      <c r="C499" s="48" t="s">
        <v>74</v>
      </c>
      <c r="D499" s="48" t="s">
        <v>135</v>
      </c>
      <c r="E499" s="48" t="s">
        <v>22</v>
      </c>
      <c r="F499" s="48" t="s">
        <v>46</v>
      </c>
      <c r="G499" s="48" t="s">
        <v>36</v>
      </c>
      <c r="H499" s="48" t="s">
        <v>160</v>
      </c>
      <c r="I499" s="49">
        <v>43613</v>
      </c>
      <c r="J499" s="49">
        <v>44709</v>
      </c>
      <c r="K499" s="50">
        <v>2585513.65</v>
      </c>
      <c r="L499" s="51">
        <v>0.15129999999999999</v>
      </c>
      <c r="M499" s="52">
        <v>0.92800000000000005</v>
      </c>
    </row>
    <row r="500" spans="1:13" ht="17.399999999999999" x14ac:dyDescent="0.3">
      <c r="A500" s="48" t="s">
        <v>956</v>
      </c>
      <c r="B500" s="48" t="s">
        <v>643</v>
      </c>
      <c r="C500" s="48" t="s">
        <v>71</v>
      </c>
      <c r="D500" s="48" t="s">
        <v>190</v>
      </c>
      <c r="E500" s="48" t="s">
        <v>45</v>
      </c>
      <c r="F500" s="48" t="s">
        <v>35</v>
      </c>
      <c r="G500" s="48" t="s">
        <v>36</v>
      </c>
      <c r="H500" s="48" t="s">
        <v>141</v>
      </c>
      <c r="I500" s="49">
        <v>45325</v>
      </c>
      <c r="J500" s="49">
        <v>46421</v>
      </c>
      <c r="K500" s="50">
        <v>119152843.23999999</v>
      </c>
      <c r="L500" s="51">
        <v>9.8599999999999993E-2</v>
      </c>
      <c r="M500" s="52">
        <v>0.91200000000000003</v>
      </c>
    </row>
    <row r="501" spans="1:13" ht="17.399999999999999" x14ac:dyDescent="0.3">
      <c r="A501" s="48" t="s">
        <v>957</v>
      </c>
      <c r="B501" s="48" t="s">
        <v>484</v>
      </c>
      <c r="C501" s="48" t="s">
        <v>82</v>
      </c>
      <c r="D501" s="48" t="s">
        <v>22</v>
      </c>
      <c r="E501" s="48" t="s">
        <v>45</v>
      </c>
      <c r="F501" s="48" t="s">
        <v>43</v>
      </c>
      <c r="G501" s="48" t="s">
        <v>28</v>
      </c>
      <c r="H501" s="48" t="s">
        <v>157</v>
      </c>
      <c r="I501" s="49">
        <v>43602</v>
      </c>
      <c r="J501" s="49">
        <v>44333</v>
      </c>
      <c r="K501" s="50">
        <v>7568073.1100000003</v>
      </c>
      <c r="L501" s="51">
        <v>0.1232</v>
      </c>
      <c r="M501" s="52">
        <v>1.0529999999999999</v>
      </c>
    </row>
    <row r="502" spans="1:13" ht="17.399999999999999" x14ac:dyDescent="0.3">
      <c r="A502" s="48" t="s">
        <v>958</v>
      </c>
      <c r="B502" s="48" t="s">
        <v>557</v>
      </c>
      <c r="C502" s="48" t="s">
        <v>68</v>
      </c>
      <c r="D502" s="48" t="s">
        <v>135</v>
      </c>
      <c r="E502" s="48" t="s">
        <v>30</v>
      </c>
      <c r="F502" s="48" t="s">
        <v>35</v>
      </c>
      <c r="G502" s="48" t="s">
        <v>40</v>
      </c>
      <c r="H502" s="48" t="s">
        <v>136</v>
      </c>
      <c r="I502" s="49">
        <v>45183</v>
      </c>
      <c r="J502" s="49">
        <v>45914</v>
      </c>
      <c r="K502" s="50">
        <v>2050465.42</v>
      </c>
      <c r="L502" s="51">
        <v>0.16</v>
      </c>
      <c r="M502" s="52">
        <v>0.84299999999999997</v>
      </c>
    </row>
    <row r="503" spans="1:13" ht="17.399999999999999" x14ac:dyDescent="0.3">
      <c r="A503" s="48" t="s">
        <v>959</v>
      </c>
      <c r="B503" s="48" t="s">
        <v>654</v>
      </c>
      <c r="C503" s="48" t="s">
        <v>33</v>
      </c>
      <c r="D503" s="48" t="s">
        <v>135</v>
      </c>
      <c r="E503" s="48" t="s">
        <v>30</v>
      </c>
      <c r="F503" s="48" t="s">
        <v>23</v>
      </c>
      <c r="G503" s="48" t="s">
        <v>28</v>
      </c>
      <c r="H503" s="48" t="s">
        <v>160</v>
      </c>
      <c r="I503" s="49">
        <v>43563</v>
      </c>
      <c r="J503" s="49">
        <v>44659</v>
      </c>
      <c r="K503" s="50">
        <v>1633695.59</v>
      </c>
      <c r="L503" s="51">
        <v>0.153</v>
      </c>
      <c r="M503" s="52">
        <v>0.79</v>
      </c>
    </row>
    <row r="504" spans="1:13" ht="17.399999999999999" x14ac:dyDescent="0.3">
      <c r="A504" s="48" t="s">
        <v>960</v>
      </c>
      <c r="B504" s="48" t="s">
        <v>344</v>
      </c>
      <c r="C504" s="48" t="s">
        <v>37</v>
      </c>
      <c r="D504" s="48" t="s">
        <v>135</v>
      </c>
      <c r="E504" s="48" t="s">
        <v>30</v>
      </c>
      <c r="F504" s="48" t="s">
        <v>35</v>
      </c>
      <c r="G504" s="48" t="s">
        <v>36</v>
      </c>
      <c r="H504" s="48" t="s">
        <v>145</v>
      </c>
      <c r="I504" s="49">
        <v>44101</v>
      </c>
      <c r="J504" s="49">
        <v>45562</v>
      </c>
      <c r="K504" s="50">
        <v>1935051.17</v>
      </c>
      <c r="L504" s="51">
        <v>9.9900000000000003E-2</v>
      </c>
      <c r="M504" s="52">
        <v>0.745</v>
      </c>
    </row>
    <row r="505" spans="1:13" ht="17.399999999999999" x14ac:dyDescent="0.3">
      <c r="A505" s="48" t="s">
        <v>961</v>
      </c>
      <c r="B505" s="48" t="s">
        <v>962</v>
      </c>
      <c r="C505" s="48" t="s">
        <v>29</v>
      </c>
      <c r="D505" s="48" t="s">
        <v>144</v>
      </c>
      <c r="E505" s="48" t="s">
        <v>45</v>
      </c>
      <c r="F505" s="48" t="s">
        <v>39</v>
      </c>
      <c r="G505" s="48" t="s">
        <v>28</v>
      </c>
      <c r="H505" s="48" t="s">
        <v>157</v>
      </c>
      <c r="I505" s="49">
        <v>44270</v>
      </c>
      <c r="J505" s="49">
        <v>45000</v>
      </c>
      <c r="K505" s="50">
        <v>16497509.810000001</v>
      </c>
      <c r="L505" s="51">
        <v>0.12720000000000001</v>
      </c>
      <c r="M505" s="52">
        <v>1.0569999999999999</v>
      </c>
    </row>
    <row r="506" spans="1:13" ht="17.399999999999999" x14ac:dyDescent="0.3">
      <c r="A506" s="48" t="s">
        <v>963</v>
      </c>
      <c r="B506" s="48" t="s">
        <v>486</v>
      </c>
      <c r="C506" s="48" t="s">
        <v>50</v>
      </c>
      <c r="D506" s="48" t="s">
        <v>190</v>
      </c>
      <c r="E506" s="48" t="s">
        <v>45</v>
      </c>
      <c r="F506" s="48" t="s">
        <v>27</v>
      </c>
      <c r="G506" s="48" t="s">
        <v>28</v>
      </c>
      <c r="H506" s="48" t="s">
        <v>163</v>
      </c>
      <c r="I506" s="49">
        <v>45430</v>
      </c>
      <c r="J506" s="49">
        <v>46160</v>
      </c>
      <c r="K506" s="50">
        <v>98997654.849999994</v>
      </c>
      <c r="L506" s="51">
        <v>0.1133</v>
      </c>
      <c r="M506" s="52">
        <v>0.622</v>
      </c>
    </row>
    <row r="507" spans="1:13" ht="17.399999999999999" x14ac:dyDescent="0.3">
      <c r="A507" s="48" t="s">
        <v>964</v>
      </c>
      <c r="B507" s="48" t="s">
        <v>768</v>
      </c>
      <c r="C507" s="48" t="s">
        <v>69</v>
      </c>
      <c r="D507" s="48" t="s">
        <v>135</v>
      </c>
      <c r="E507" s="48" t="s">
        <v>42</v>
      </c>
      <c r="F507" s="48" t="s">
        <v>39</v>
      </c>
      <c r="G507" s="48" t="s">
        <v>32</v>
      </c>
      <c r="H507" s="48" t="s">
        <v>136</v>
      </c>
      <c r="I507" s="49">
        <v>45392</v>
      </c>
      <c r="J507" s="49">
        <v>46122</v>
      </c>
      <c r="K507" s="50">
        <v>3241269.41</v>
      </c>
      <c r="L507" s="51">
        <v>0.1293</v>
      </c>
      <c r="M507" s="52">
        <v>1.054</v>
      </c>
    </row>
    <row r="508" spans="1:13" ht="17.399999999999999" x14ac:dyDescent="0.3">
      <c r="A508" s="48" t="s">
        <v>965</v>
      </c>
      <c r="B508" s="48" t="s">
        <v>835</v>
      </c>
      <c r="C508" s="48" t="s">
        <v>66</v>
      </c>
      <c r="D508" s="48" t="s">
        <v>190</v>
      </c>
      <c r="E508" s="48" t="s">
        <v>26</v>
      </c>
      <c r="F508" s="48" t="s">
        <v>23</v>
      </c>
      <c r="G508" s="48" t="s">
        <v>32</v>
      </c>
      <c r="H508" s="48" t="s">
        <v>160</v>
      </c>
      <c r="I508" s="49">
        <v>43756</v>
      </c>
      <c r="J508" s="49">
        <v>45217</v>
      </c>
      <c r="K508" s="50">
        <v>79341553.629999995</v>
      </c>
      <c r="L508" s="51">
        <v>0.1188</v>
      </c>
      <c r="M508" s="52">
        <v>0.61499999999999999</v>
      </c>
    </row>
    <row r="509" spans="1:13" ht="17.399999999999999" x14ac:dyDescent="0.3">
      <c r="A509" s="48" t="s">
        <v>966</v>
      </c>
      <c r="B509" s="48" t="s">
        <v>214</v>
      </c>
      <c r="C509" s="48" t="s">
        <v>73</v>
      </c>
      <c r="D509" s="48" t="s">
        <v>190</v>
      </c>
      <c r="E509" s="48" t="s">
        <v>22</v>
      </c>
      <c r="F509" s="48" t="s">
        <v>49</v>
      </c>
      <c r="G509" s="48" t="s">
        <v>36</v>
      </c>
      <c r="H509" s="48" t="s">
        <v>157</v>
      </c>
      <c r="I509" s="49">
        <v>44433</v>
      </c>
      <c r="J509" s="49">
        <v>44798</v>
      </c>
      <c r="K509" s="50">
        <v>38488472.939999998</v>
      </c>
      <c r="L509" s="51">
        <v>0.11990000000000001</v>
      </c>
      <c r="M509" s="52">
        <v>0.85299999999999998</v>
      </c>
    </row>
    <row r="510" spans="1:13" ht="17.399999999999999" x14ac:dyDescent="0.3">
      <c r="A510" s="48" t="s">
        <v>967</v>
      </c>
      <c r="B510" s="48" t="s">
        <v>723</v>
      </c>
      <c r="C510" s="48" t="s">
        <v>93</v>
      </c>
      <c r="D510" s="48" t="s">
        <v>190</v>
      </c>
      <c r="E510" s="48" t="s">
        <v>34</v>
      </c>
      <c r="F510" s="48" t="s">
        <v>39</v>
      </c>
      <c r="G510" s="48" t="s">
        <v>32</v>
      </c>
      <c r="H510" s="48" t="s">
        <v>136</v>
      </c>
      <c r="I510" s="49">
        <v>44172</v>
      </c>
      <c r="J510" s="49">
        <v>45998</v>
      </c>
      <c r="K510" s="50">
        <v>53797576.859999999</v>
      </c>
      <c r="L510" s="51">
        <v>8.1299999999999997E-2</v>
      </c>
      <c r="M510" s="52">
        <v>0.70799999999999996</v>
      </c>
    </row>
    <row r="511" spans="1:13" ht="17.399999999999999" x14ac:dyDescent="0.3">
      <c r="A511" s="48" t="s">
        <v>968</v>
      </c>
      <c r="B511" s="48" t="s">
        <v>275</v>
      </c>
      <c r="C511" s="48" t="s">
        <v>88</v>
      </c>
      <c r="D511" s="48" t="s">
        <v>135</v>
      </c>
      <c r="E511" s="48" t="s">
        <v>38</v>
      </c>
      <c r="F511" s="48" t="s">
        <v>27</v>
      </c>
      <c r="G511" s="48" t="s">
        <v>28</v>
      </c>
      <c r="H511" s="48" t="s">
        <v>136</v>
      </c>
      <c r="I511" s="49">
        <v>43871</v>
      </c>
      <c r="J511" s="49">
        <v>44602</v>
      </c>
      <c r="K511" s="50">
        <v>2671969.98</v>
      </c>
      <c r="L511" s="51">
        <v>0.1089</v>
      </c>
      <c r="M511" s="52">
        <v>1.3180000000000001</v>
      </c>
    </row>
    <row r="512" spans="1:13" ht="17.399999999999999" x14ac:dyDescent="0.3">
      <c r="A512" s="48" t="s">
        <v>969</v>
      </c>
      <c r="B512" s="48" t="s">
        <v>760</v>
      </c>
      <c r="C512" s="48" t="s">
        <v>90</v>
      </c>
      <c r="D512" s="48" t="s">
        <v>190</v>
      </c>
      <c r="E512" s="48" t="s">
        <v>42</v>
      </c>
      <c r="F512" s="48" t="s">
        <v>39</v>
      </c>
      <c r="G512" s="48" t="s">
        <v>36</v>
      </c>
      <c r="H512" s="48" t="s">
        <v>141</v>
      </c>
      <c r="I512" s="49">
        <v>43566</v>
      </c>
      <c r="J512" s="49">
        <v>44297</v>
      </c>
      <c r="K512" s="50">
        <v>95740027.890000001</v>
      </c>
      <c r="L512" s="51">
        <v>0.12790000000000001</v>
      </c>
      <c r="M512" s="52">
        <v>0.83399999999999996</v>
      </c>
    </row>
    <row r="513" spans="1:13" ht="17.399999999999999" x14ac:dyDescent="0.3">
      <c r="A513" s="48" t="s">
        <v>970</v>
      </c>
      <c r="B513" s="48" t="s">
        <v>971</v>
      </c>
      <c r="C513" s="48" t="s">
        <v>21</v>
      </c>
      <c r="D513" s="48" t="s">
        <v>135</v>
      </c>
      <c r="E513" s="48" t="s">
        <v>38</v>
      </c>
      <c r="F513" s="48" t="s">
        <v>31</v>
      </c>
      <c r="G513" s="48" t="s">
        <v>28</v>
      </c>
      <c r="H513" s="48" t="s">
        <v>148</v>
      </c>
      <c r="I513" s="49">
        <v>45454</v>
      </c>
      <c r="J513" s="49">
        <v>46184</v>
      </c>
      <c r="K513" s="50">
        <v>1062539.8899999999</v>
      </c>
      <c r="L513" s="51">
        <v>0.1075</v>
      </c>
      <c r="M513" s="52">
        <v>1.0509999999999999</v>
      </c>
    </row>
    <row r="514" spans="1:13" ht="17.399999999999999" x14ac:dyDescent="0.3">
      <c r="A514" s="48" t="s">
        <v>972</v>
      </c>
      <c r="B514" s="48" t="s">
        <v>527</v>
      </c>
      <c r="C514" s="48" t="s">
        <v>65</v>
      </c>
      <c r="D514" s="48" t="s">
        <v>144</v>
      </c>
      <c r="E514" s="48" t="s">
        <v>22</v>
      </c>
      <c r="F514" s="48" t="s">
        <v>43</v>
      </c>
      <c r="G514" s="48" t="s">
        <v>28</v>
      </c>
      <c r="H514" s="48" t="s">
        <v>136</v>
      </c>
      <c r="I514" s="49">
        <v>45795</v>
      </c>
      <c r="J514" s="49">
        <v>46525</v>
      </c>
      <c r="K514" s="50">
        <v>10477892.74</v>
      </c>
      <c r="L514" s="51">
        <v>0.1547</v>
      </c>
      <c r="M514" s="52">
        <v>0.85599999999999998</v>
      </c>
    </row>
    <row r="515" spans="1:13" ht="17.399999999999999" x14ac:dyDescent="0.3">
      <c r="A515" s="48" t="s">
        <v>973</v>
      </c>
      <c r="B515" s="48" t="s">
        <v>320</v>
      </c>
      <c r="C515" s="48" t="s">
        <v>57</v>
      </c>
      <c r="D515" s="48" t="s">
        <v>22</v>
      </c>
      <c r="E515" s="48" t="s">
        <v>22</v>
      </c>
      <c r="F515" s="48" t="s">
        <v>35</v>
      </c>
      <c r="G515" s="48" t="s">
        <v>36</v>
      </c>
      <c r="H515" s="48" t="s">
        <v>157</v>
      </c>
      <c r="I515" s="49">
        <v>44096</v>
      </c>
      <c r="J515" s="49">
        <v>45557</v>
      </c>
      <c r="K515" s="50">
        <v>3700295.92</v>
      </c>
      <c r="L515" s="51">
        <v>0.10489999999999999</v>
      </c>
      <c r="M515" s="52">
        <v>1.02</v>
      </c>
    </row>
    <row r="516" spans="1:13" ht="17.399999999999999" x14ac:dyDescent="0.3">
      <c r="A516" s="48" t="s">
        <v>974</v>
      </c>
      <c r="B516" s="48" t="s">
        <v>975</v>
      </c>
      <c r="C516" s="48" t="s">
        <v>56</v>
      </c>
      <c r="D516" s="48" t="s">
        <v>144</v>
      </c>
      <c r="E516" s="48" t="s">
        <v>45</v>
      </c>
      <c r="F516" s="48" t="s">
        <v>49</v>
      </c>
      <c r="G516" s="48" t="s">
        <v>28</v>
      </c>
      <c r="H516" s="48" t="s">
        <v>141</v>
      </c>
      <c r="I516" s="49">
        <v>44199</v>
      </c>
      <c r="J516" s="49">
        <v>44929</v>
      </c>
      <c r="K516" s="50">
        <v>3236828.01</v>
      </c>
      <c r="L516" s="51">
        <v>0.1089</v>
      </c>
      <c r="M516" s="52">
        <v>0.71599999999999997</v>
      </c>
    </row>
    <row r="517" spans="1:13" ht="17.399999999999999" x14ac:dyDescent="0.3">
      <c r="A517" s="48" t="s">
        <v>976</v>
      </c>
      <c r="B517" s="48" t="s">
        <v>977</v>
      </c>
      <c r="C517" s="48" t="s">
        <v>51</v>
      </c>
      <c r="D517" s="48" t="s">
        <v>144</v>
      </c>
      <c r="E517" s="48" t="s">
        <v>45</v>
      </c>
      <c r="F517" s="48" t="s">
        <v>31</v>
      </c>
      <c r="G517" s="48" t="s">
        <v>28</v>
      </c>
      <c r="H517" s="48" t="s">
        <v>136</v>
      </c>
      <c r="I517" s="49">
        <v>45824</v>
      </c>
      <c r="J517" s="49">
        <v>46189</v>
      </c>
      <c r="K517" s="50">
        <v>10094314.59</v>
      </c>
      <c r="L517" s="51">
        <v>0.14710000000000001</v>
      </c>
      <c r="M517" s="52">
        <v>0.82599999999999996</v>
      </c>
    </row>
    <row r="518" spans="1:13" ht="17.399999999999999" x14ac:dyDescent="0.3">
      <c r="A518" s="48" t="s">
        <v>978</v>
      </c>
      <c r="B518" s="48" t="s">
        <v>410</v>
      </c>
      <c r="C518" s="48" t="s">
        <v>73</v>
      </c>
      <c r="D518" s="48" t="s">
        <v>135</v>
      </c>
      <c r="E518" s="48" t="s">
        <v>48</v>
      </c>
      <c r="F518" s="48" t="s">
        <v>35</v>
      </c>
      <c r="G518" s="48" t="s">
        <v>28</v>
      </c>
      <c r="H518" s="48" t="s">
        <v>136</v>
      </c>
      <c r="I518" s="49">
        <v>43827</v>
      </c>
      <c r="J518" s="49">
        <v>44923</v>
      </c>
      <c r="K518" s="50">
        <v>4837817.97</v>
      </c>
      <c r="L518" s="51">
        <v>0.1057</v>
      </c>
      <c r="M518" s="52">
        <v>0.86799999999999999</v>
      </c>
    </row>
    <row r="519" spans="1:13" ht="17.399999999999999" x14ac:dyDescent="0.3">
      <c r="A519" s="48" t="s">
        <v>979</v>
      </c>
      <c r="B519" s="48" t="s">
        <v>771</v>
      </c>
      <c r="C519" s="48" t="s">
        <v>88</v>
      </c>
      <c r="D519" s="48" t="s">
        <v>190</v>
      </c>
      <c r="E519" s="48" t="s">
        <v>42</v>
      </c>
      <c r="F519" s="48" t="s">
        <v>43</v>
      </c>
      <c r="G519" s="48" t="s">
        <v>36</v>
      </c>
      <c r="H519" s="48" t="s">
        <v>145</v>
      </c>
      <c r="I519" s="49">
        <v>43710</v>
      </c>
      <c r="J519" s="49">
        <v>44441</v>
      </c>
      <c r="K519" s="50">
        <v>78789538.530000001</v>
      </c>
      <c r="L519" s="51">
        <v>0.1283</v>
      </c>
      <c r="M519" s="52">
        <v>0.65100000000000002</v>
      </c>
    </row>
    <row r="520" spans="1:13" ht="17.399999999999999" x14ac:dyDescent="0.3">
      <c r="A520" s="48" t="s">
        <v>980</v>
      </c>
      <c r="B520" s="48" t="s">
        <v>167</v>
      </c>
      <c r="C520" s="48" t="s">
        <v>61</v>
      </c>
      <c r="D520" s="48" t="s">
        <v>190</v>
      </c>
      <c r="E520" s="48" t="s">
        <v>22</v>
      </c>
      <c r="F520" s="48" t="s">
        <v>35</v>
      </c>
      <c r="G520" s="48" t="s">
        <v>32</v>
      </c>
      <c r="H520" s="48" t="s">
        <v>148</v>
      </c>
      <c r="I520" s="49">
        <v>44004</v>
      </c>
      <c r="J520" s="49">
        <v>45099</v>
      </c>
      <c r="K520" s="50">
        <v>30703550.260000002</v>
      </c>
      <c r="L520" s="51">
        <v>0.1236</v>
      </c>
      <c r="M520" s="52">
        <v>1.1519999999999999</v>
      </c>
    </row>
    <row r="521" spans="1:13" ht="17.399999999999999" x14ac:dyDescent="0.3">
      <c r="A521" s="48" t="s">
        <v>981</v>
      </c>
      <c r="B521" s="48" t="s">
        <v>447</v>
      </c>
      <c r="C521" s="48" t="s">
        <v>80</v>
      </c>
      <c r="D521" s="48" t="s">
        <v>144</v>
      </c>
      <c r="E521" s="48" t="s">
        <v>30</v>
      </c>
      <c r="F521" s="48" t="s">
        <v>23</v>
      </c>
      <c r="G521" s="48" t="s">
        <v>32</v>
      </c>
      <c r="H521" s="48" t="s">
        <v>145</v>
      </c>
      <c r="I521" s="49">
        <v>44856</v>
      </c>
      <c r="J521" s="49">
        <v>46317</v>
      </c>
      <c r="K521" s="50">
        <v>6228976.2699999996</v>
      </c>
      <c r="L521" s="51">
        <v>0.1018</v>
      </c>
      <c r="M521" s="52">
        <v>0.97699999999999998</v>
      </c>
    </row>
    <row r="522" spans="1:13" ht="17.399999999999999" x14ac:dyDescent="0.3">
      <c r="A522" s="48" t="s">
        <v>982</v>
      </c>
      <c r="B522" s="48" t="s">
        <v>983</v>
      </c>
      <c r="C522" s="48" t="s">
        <v>59</v>
      </c>
      <c r="D522" s="48" t="s">
        <v>144</v>
      </c>
      <c r="E522" s="48" t="s">
        <v>30</v>
      </c>
      <c r="F522" s="48" t="s">
        <v>49</v>
      </c>
      <c r="G522" s="48" t="s">
        <v>40</v>
      </c>
      <c r="H522" s="48" t="s">
        <v>141</v>
      </c>
      <c r="I522" s="49">
        <v>45755</v>
      </c>
      <c r="J522" s="49">
        <v>46485</v>
      </c>
      <c r="K522" s="50">
        <v>18056567.300000001</v>
      </c>
      <c r="L522" s="51">
        <v>0.1399</v>
      </c>
      <c r="M522" s="52">
        <v>0.749</v>
      </c>
    </row>
    <row r="523" spans="1:13" ht="17.399999999999999" x14ac:dyDescent="0.3">
      <c r="A523" s="48" t="s">
        <v>984</v>
      </c>
      <c r="B523" s="48" t="s">
        <v>776</v>
      </c>
      <c r="C523" s="48" t="s">
        <v>69</v>
      </c>
      <c r="D523" s="48" t="s">
        <v>190</v>
      </c>
      <c r="E523" s="48" t="s">
        <v>45</v>
      </c>
      <c r="F523" s="48" t="s">
        <v>23</v>
      </c>
      <c r="G523" s="48" t="s">
        <v>32</v>
      </c>
      <c r="H523" s="48" t="s">
        <v>148</v>
      </c>
      <c r="I523" s="49">
        <v>44861</v>
      </c>
      <c r="J523" s="49">
        <v>46322</v>
      </c>
      <c r="K523" s="50">
        <v>106017211.93000001</v>
      </c>
      <c r="L523" s="51">
        <v>0.1043</v>
      </c>
      <c r="M523" s="52">
        <v>0.79200000000000004</v>
      </c>
    </row>
    <row r="524" spans="1:13" ht="17.399999999999999" x14ac:dyDescent="0.3">
      <c r="A524" s="48" t="s">
        <v>985</v>
      </c>
      <c r="B524" s="48" t="s">
        <v>986</v>
      </c>
      <c r="C524" s="48" t="s">
        <v>51</v>
      </c>
      <c r="D524" s="48" t="s">
        <v>144</v>
      </c>
      <c r="E524" s="48" t="s">
        <v>45</v>
      </c>
      <c r="F524" s="48" t="s">
        <v>31</v>
      </c>
      <c r="G524" s="48" t="s">
        <v>32</v>
      </c>
      <c r="H524" s="48" t="s">
        <v>145</v>
      </c>
      <c r="I524" s="49">
        <v>44319</v>
      </c>
      <c r="J524" s="49">
        <v>45049</v>
      </c>
      <c r="K524" s="50">
        <v>9735686.6400000006</v>
      </c>
      <c r="L524" s="51">
        <v>0.13880000000000001</v>
      </c>
      <c r="M524" s="52">
        <v>0.432</v>
      </c>
    </row>
    <row r="525" spans="1:13" ht="17.399999999999999" x14ac:dyDescent="0.3">
      <c r="A525" s="48" t="s">
        <v>987</v>
      </c>
      <c r="B525" s="48" t="s">
        <v>988</v>
      </c>
      <c r="C525" s="48" t="s">
        <v>75</v>
      </c>
      <c r="D525" s="48" t="s">
        <v>135</v>
      </c>
      <c r="E525" s="48" t="s">
        <v>34</v>
      </c>
      <c r="F525" s="48" t="s">
        <v>31</v>
      </c>
      <c r="G525" s="48" t="s">
        <v>24</v>
      </c>
      <c r="H525" s="48" t="s">
        <v>163</v>
      </c>
      <c r="I525" s="49">
        <v>43990</v>
      </c>
      <c r="J525" s="49">
        <v>44720</v>
      </c>
      <c r="K525" s="50">
        <v>2207158.7000000002</v>
      </c>
      <c r="L525" s="51">
        <v>9.2399999999999996E-2</v>
      </c>
      <c r="M525" s="52">
        <v>0.65400000000000003</v>
      </c>
    </row>
    <row r="526" spans="1:13" ht="17.399999999999999" x14ac:dyDescent="0.3">
      <c r="A526" s="48" t="s">
        <v>989</v>
      </c>
      <c r="B526" s="48" t="s">
        <v>573</v>
      </c>
      <c r="C526" s="48" t="s">
        <v>84</v>
      </c>
      <c r="D526" s="48" t="s">
        <v>190</v>
      </c>
      <c r="E526" s="48" t="s">
        <v>34</v>
      </c>
      <c r="F526" s="48" t="s">
        <v>46</v>
      </c>
      <c r="G526" s="48" t="s">
        <v>28</v>
      </c>
      <c r="H526" s="48" t="s">
        <v>141</v>
      </c>
      <c r="I526" s="49">
        <v>45387</v>
      </c>
      <c r="J526" s="49">
        <v>46482</v>
      </c>
      <c r="K526" s="50">
        <v>75486725.730000004</v>
      </c>
      <c r="L526" s="51">
        <v>0.1265</v>
      </c>
      <c r="M526" s="52">
        <v>0.95</v>
      </c>
    </row>
    <row r="527" spans="1:13" ht="17.399999999999999" x14ac:dyDescent="0.3">
      <c r="A527" s="48" t="s">
        <v>990</v>
      </c>
      <c r="B527" s="48" t="s">
        <v>991</v>
      </c>
      <c r="C527" s="48" t="s">
        <v>47</v>
      </c>
      <c r="D527" s="48" t="s">
        <v>135</v>
      </c>
      <c r="E527" s="48" t="s">
        <v>34</v>
      </c>
      <c r="F527" s="48" t="s">
        <v>49</v>
      </c>
      <c r="G527" s="48" t="s">
        <v>28</v>
      </c>
      <c r="H527" s="48" t="s">
        <v>141</v>
      </c>
      <c r="I527" s="49">
        <v>45637</v>
      </c>
      <c r="J527" s="49">
        <v>46732</v>
      </c>
      <c r="K527" s="50">
        <v>3941741.08</v>
      </c>
      <c r="L527" s="51">
        <v>0.12609999999999999</v>
      </c>
      <c r="M527" s="52">
        <v>1.026</v>
      </c>
    </row>
    <row r="528" spans="1:13" ht="17.399999999999999" x14ac:dyDescent="0.3">
      <c r="A528" s="48" t="s">
        <v>992</v>
      </c>
      <c r="B528" s="48" t="s">
        <v>993</v>
      </c>
      <c r="C528" s="48" t="s">
        <v>33</v>
      </c>
      <c r="D528" s="48" t="s">
        <v>144</v>
      </c>
      <c r="E528" s="48" t="s">
        <v>38</v>
      </c>
      <c r="F528" s="48" t="s">
        <v>23</v>
      </c>
      <c r="G528" s="48" t="s">
        <v>32</v>
      </c>
      <c r="H528" s="48" t="s">
        <v>160</v>
      </c>
      <c r="I528" s="49">
        <v>44836</v>
      </c>
      <c r="J528" s="49">
        <v>45567</v>
      </c>
      <c r="K528" s="50">
        <v>9091334.9000000004</v>
      </c>
      <c r="L528" s="51">
        <v>0.12529999999999999</v>
      </c>
      <c r="M528" s="52">
        <v>0.59299999999999997</v>
      </c>
    </row>
    <row r="529" spans="1:13" ht="17.399999999999999" x14ac:dyDescent="0.3">
      <c r="A529" s="48" t="s">
        <v>994</v>
      </c>
      <c r="B529" s="48" t="s">
        <v>784</v>
      </c>
      <c r="C529" s="48" t="s">
        <v>58</v>
      </c>
      <c r="D529" s="48" t="s">
        <v>135</v>
      </c>
      <c r="E529" s="48" t="s">
        <v>42</v>
      </c>
      <c r="F529" s="48" t="s">
        <v>39</v>
      </c>
      <c r="G529" s="48" t="s">
        <v>40</v>
      </c>
      <c r="H529" s="48" t="s">
        <v>148</v>
      </c>
      <c r="I529" s="49">
        <v>44572</v>
      </c>
      <c r="J529" s="49">
        <v>46033</v>
      </c>
      <c r="K529" s="50">
        <v>2097026.25</v>
      </c>
      <c r="L529" s="51">
        <v>0.12139999999999999</v>
      </c>
      <c r="M529" s="52">
        <v>0.96699999999999997</v>
      </c>
    </row>
    <row r="530" spans="1:13" ht="17.399999999999999" x14ac:dyDescent="0.3">
      <c r="A530" s="48" t="s">
        <v>995</v>
      </c>
      <c r="B530" s="48" t="s">
        <v>584</v>
      </c>
      <c r="C530" s="48" t="s">
        <v>78</v>
      </c>
      <c r="D530" s="48" t="s">
        <v>135</v>
      </c>
      <c r="E530" s="48" t="s">
        <v>22</v>
      </c>
      <c r="F530" s="48" t="s">
        <v>31</v>
      </c>
      <c r="G530" s="48" t="s">
        <v>40</v>
      </c>
      <c r="H530" s="48" t="s">
        <v>141</v>
      </c>
      <c r="I530" s="49">
        <v>44430</v>
      </c>
      <c r="J530" s="49">
        <v>45160</v>
      </c>
      <c r="K530" s="50">
        <v>480074.8</v>
      </c>
      <c r="L530" s="51">
        <v>0.1525</v>
      </c>
      <c r="M530" s="52">
        <v>0.93400000000000005</v>
      </c>
    </row>
    <row r="531" spans="1:13" ht="17.399999999999999" x14ac:dyDescent="0.3">
      <c r="A531" s="48" t="s">
        <v>996</v>
      </c>
      <c r="B531" s="48" t="s">
        <v>403</v>
      </c>
      <c r="C531" s="48" t="s">
        <v>72</v>
      </c>
      <c r="D531" s="48" t="s">
        <v>190</v>
      </c>
      <c r="E531" s="48" t="s">
        <v>48</v>
      </c>
      <c r="F531" s="48" t="s">
        <v>46</v>
      </c>
      <c r="G531" s="48" t="s">
        <v>28</v>
      </c>
      <c r="H531" s="48" t="s">
        <v>157</v>
      </c>
      <c r="I531" s="49">
        <v>45812</v>
      </c>
      <c r="J531" s="49">
        <v>46542</v>
      </c>
      <c r="K531" s="50">
        <v>99919001.079999998</v>
      </c>
      <c r="L531" s="51">
        <v>0.12230000000000001</v>
      </c>
      <c r="M531" s="52">
        <v>0.71</v>
      </c>
    </row>
    <row r="532" spans="1:13" ht="17.399999999999999" x14ac:dyDescent="0.3">
      <c r="A532" s="48" t="s">
        <v>997</v>
      </c>
      <c r="B532" s="48" t="s">
        <v>998</v>
      </c>
      <c r="C532" s="48" t="s">
        <v>33</v>
      </c>
      <c r="D532" s="48" t="s">
        <v>135</v>
      </c>
      <c r="E532" s="48" t="s">
        <v>45</v>
      </c>
      <c r="F532" s="48" t="s">
        <v>35</v>
      </c>
      <c r="G532" s="48" t="s">
        <v>24</v>
      </c>
      <c r="H532" s="48" t="s">
        <v>160</v>
      </c>
      <c r="I532" s="49">
        <v>44884</v>
      </c>
      <c r="J532" s="49">
        <v>45980</v>
      </c>
      <c r="K532" s="50">
        <v>4479570.4800000004</v>
      </c>
      <c r="L532" s="51">
        <v>0.15529999999999999</v>
      </c>
      <c r="M532" s="52">
        <v>0.77500000000000002</v>
      </c>
    </row>
    <row r="533" spans="1:13" ht="17.399999999999999" x14ac:dyDescent="0.3">
      <c r="A533" s="48" t="s">
        <v>999</v>
      </c>
      <c r="B533" s="48" t="s">
        <v>876</v>
      </c>
      <c r="C533" s="48" t="s">
        <v>74</v>
      </c>
      <c r="D533" s="48" t="s">
        <v>135</v>
      </c>
      <c r="E533" s="48" t="s">
        <v>26</v>
      </c>
      <c r="F533" s="48" t="s">
        <v>35</v>
      </c>
      <c r="G533" s="48" t="s">
        <v>28</v>
      </c>
      <c r="H533" s="48" t="s">
        <v>157</v>
      </c>
      <c r="I533" s="49">
        <v>45080</v>
      </c>
      <c r="J533" s="49">
        <v>46176</v>
      </c>
      <c r="K533" s="50">
        <v>4104207.81</v>
      </c>
      <c r="L533" s="51">
        <v>0.1027</v>
      </c>
      <c r="M533" s="52">
        <v>0.78300000000000003</v>
      </c>
    </row>
    <row r="534" spans="1:13" ht="17.399999999999999" x14ac:dyDescent="0.3">
      <c r="A534" s="48" t="s">
        <v>1000</v>
      </c>
      <c r="B534" s="48" t="s">
        <v>432</v>
      </c>
      <c r="C534" s="48" t="s">
        <v>88</v>
      </c>
      <c r="D534" s="48" t="s">
        <v>22</v>
      </c>
      <c r="E534" s="48" t="s">
        <v>26</v>
      </c>
      <c r="F534" s="48" t="s">
        <v>43</v>
      </c>
      <c r="G534" s="48" t="s">
        <v>40</v>
      </c>
      <c r="H534" s="48" t="s">
        <v>148</v>
      </c>
      <c r="I534" s="49">
        <v>43599</v>
      </c>
      <c r="J534" s="49">
        <v>45426</v>
      </c>
      <c r="K534" s="50">
        <v>1999346.82</v>
      </c>
      <c r="L534" s="51">
        <v>0.105</v>
      </c>
      <c r="M534" s="52">
        <v>0.98199999999999998</v>
      </c>
    </row>
    <row r="535" spans="1:13" ht="17.399999999999999" x14ac:dyDescent="0.3">
      <c r="A535" s="48" t="s">
        <v>1001</v>
      </c>
      <c r="B535" s="48" t="s">
        <v>1002</v>
      </c>
      <c r="C535" s="48" t="s">
        <v>61</v>
      </c>
      <c r="D535" s="48" t="s">
        <v>135</v>
      </c>
      <c r="E535" s="48" t="s">
        <v>30</v>
      </c>
      <c r="F535" s="48" t="s">
        <v>39</v>
      </c>
      <c r="G535" s="48" t="s">
        <v>28</v>
      </c>
      <c r="H535" s="48" t="s">
        <v>136</v>
      </c>
      <c r="I535" s="49">
        <v>45427</v>
      </c>
      <c r="J535" s="49">
        <v>46888</v>
      </c>
      <c r="K535" s="50">
        <v>948928.02</v>
      </c>
      <c r="L535" s="51">
        <v>0.10829999999999999</v>
      </c>
      <c r="M535" s="52">
        <v>0.65</v>
      </c>
    </row>
    <row r="536" spans="1:13" ht="17.399999999999999" x14ac:dyDescent="0.3">
      <c r="A536" s="48" t="s">
        <v>1003</v>
      </c>
      <c r="B536" s="48" t="s">
        <v>271</v>
      </c>
      <c r="C536" s="48" t="s">
        <v>79</v>
      </c>
      <c r="D536" s="48" t="s">
        <v>144</v>
      </c>
      <c r="E536" s="48" t="s">
        <v>34</v>
      </c>
      <c r="F536" s="48" t="s">
        <v>49</v>
      </c>
      <c r="G536" s="48" t="s">
        <v>28</v>
      </c>
      <c r="H536" s="48" t="s">
        <v>157</v>
      </c>
      <c r="I536" s="49">
        <v>45449</v>
      </c>
      <c r="J536" s="49">
        <v>46544</v>
      </c>
      <c r="K536" s="50">
        <v>15433340.83</v>
      </c>
      <c r="L536" s="51">
        <v>0.1242</v>
      </c>
      <c r="M536" s="52">
        <v>0.63200000000000001</v>
      </c>
    </row>
    <row r="537" spans="1:13" ht="17.399999999999999" x14ac:dyDescent="0.3">
      <c r="A537" s="48" t="s">
        <v>1004</v>
      </c>
      <c r="B537" s="48" t="s">
        <v>511</v>
      </c>
      <c r="C537" s="48" t="s">
        <v>94</v>
      </c>
      <c r="D537" s="48" t="s">
        <v>135</v>
      </c>
      <c r="E537" s="48" t="s">
        <v>38</v>
      </c>
      <c r="F537" s="48" t="s">
        <v>31</v>
      </c>
      <c r="G537" s="48" t="s">
        <v>40</v>
      </c>
      <c r="H537" s="48" t="s">
        <v>136</v>
      </c>
      <c r="I537" s="49">
        <v>44507</v>
      </c>
      <c r="J537" s="49">
        <v>45603</v>
      </c>
      <c r="K537" s="50">
        <v>1503433.45</v>
      </c>
      <c r="L537" s="51">
        <v>9.9500000000000005E-2</v>
      </c>
      <c r="M537" s="52">
        <v>0.88400000000000001</v>
      </c>
    </row>
    <row r="538" spans="1:13" ht="17.399999999999999" x14ac:dyDescent="0.3">
      <c r="A538" s="48" t="s">
        <v>1005</v>
      </c>
      <c r="B538" s="48" t="s">
        <v>1006</v>
      </c>
      <c r="C538" s="48" t="s">
        <v>94</v>
      </c>
      <c r="D538" s="48" t="s">
        <v>22</v>
      </c>
      <c r="E538" s="48" t="s">
        <v>48</v>
      </c>
      <c r="F538" s="48" t="s">
        <v>35</v>
      </c>
      <c r="G538" s="48" t="s">
        <v>28</v>
      </c>
      <c r="H538" s="48" t="s">
        <v>141</v>
      </c>
      <c r="I538" s="49">
        <v>44525</v>
      </c>
      <c r="J538" s="49">
        <v>45621</v>
      </c>
      <c r="K538" s="50">
        <v>323057.42</v>
      </c>
      <c r="L538" s="51">
        <v>0.1198</v>
      </c>
      <c r="M538" s="52">
        <v>0.77400000000000002</v>
      </c>
    </row>
    <row r="539" spans="1:13" ht="17.399999999999999" x14ac:dyDescent="0.3">
      <c r="A539" s="48" t="s">
        <v>1007</v>
      </c>
      <c r="B539" s="48" t="s">
        <v>1008</v>
      </c>
      <c r="C539" s="48" t="s">
        <v>60</v>
      </c>
      <c r="D539" s="48" t="s">
        <v>135</v>
      </c>
      <c r="E539" s="48" t="s">
        <v>48</v>
      </c>
      <c r="F539" s="48" t="s">
        <v>43</v>
      </c>
      <c r="G539" s="48" t="s">
        <v>32</v>
      </c>
      <c r="H539" s="48" t="s">
        <v>163</v>
      </c>
      <c r="I539" s="49">
        <v>45803</v>
      </c>
      <c r="J539" s="49">
        <v>46533</v>
      </c>
      <c r="K539" s="50">
        <v>3995306.5</v>
      </c>
      <c r="L539" s="51">
        <v>0.1452</v>
      </c>
      <c r="M539" s="52">
        <v>0.88400000000000001</v>
      </c>
    </row>
    <row r="540" spans="1:13" ht="17.399999999999999" x14ac:dyDescent="0.3">
      <c r="A540" s="48" t="s">
        <v>1009</v>
      </c>
      <c r="B540" s="48" t="s">
        <v>326</v>
      </c>
      <c r="C540" s="48" t="s">
        <v>84</v>
      </c>
      <c r="D540" s="48" t="s">
        <v>144</v>
      </c>
      <c r="E540" s="48" t="s">
        <v>26</v>
      </c>
      <c r="F540" s="48" t="s">
        <v>23</v>
      </c>
      <c r="G540" s="48" t="s">
        <v>24</v>
      </c>
      <c r="H540" s="48" t="s">
        <v>136</v>
      </c>
      <c r="I540" s="49">
        <v>44442</v>
      </c>
      <c r="J540" s="49">
        <v>45903</v>
      </c>
      <c r="K540" s="50">
        <v>12129172.1</v>
      </c>
      <c r="L540" s="51">
        <v>0.1258</v>
      </c>
      <c r="M540" s="52">
        <v>0.88100000000000001</v>
      </c>
    </row>
    <row r="541" spans="1:13" ht="17.399999999999999" x14ac:dyDescent="0.3">
      <c r="A541" s="48" t="s">
        <v>1010</v>
      </c>
      <c r="B541" s="48" t="s">
        <v>754</v>
      </c>
      <c r="C541" s="48" t="s">
        <v>61</v>
      </c>
      <c r="D541" s="48" t="s">
        <v>144</v>
      </c>
      <c r="E541" s="48" t="s">
        <v>38</v>
      </c>
      <c r="F541" s="48" t="s">
        <v>27</v>
      </c>
      <c r="G541" s="48" t="s">
        <v>28</v>
      </c>
      <c r="H541" s="48" t="s">
        <v>160</v>
      </c>
      <c r="I541" s="49">
        <v>44449</v>
      </c>
      <c r="J541" s="49">
        <v>45910</v>
      </c>
      <c r="K541" s="50">
        <v>15182420.35</v>
      </c>
      <c r="L541" s="51">
        <v>0.15709999999999999</v>
      </c>
      <c r="M541" s="52">
        <v>1.35</v>
      </c>
    </row>
    <row r="542" spans="1:13" ht="17.399999999999999" x14ac:dyDescent="0.3">
      <c r="A542" s="48" t="s">
        <v>1011</v>
      </c>
      <c r="B542" s="48" t="s">
        <v>1012</v>
      </c>
      <c r="C542" s="48" t="s">
        <v>85</v>
      </c>
      <c r="D542" s="48" t="s">
        <v>144</v>
      </c>
      <c r="E542" s="48" t="s">
        <v>42</v>
      </c>
      <c r="F542" s="48" t="s">
        <v>39</v>
      </c>
      <c r="G542" s="48" t="s">
        <v>28</v>
      </c>
      <c r="H542" s="48" t="s">
        <v>136</v>
      </c>
      <c r="I542" s="49">
        <v>43580</v>
      </c>
      <c r="J542" s="49">
        <v>43946</v>
      </c>
      <c r="K542" s="50">
        <v>12635458.119999999</v>
      </c>
      <c r="L542" s="51">
        <v>0.121</v>
      </c>
      <c r="M542" s="52">
        <v>0.94099999999999995</v>
      </c>
    </row>
    <row r="543" spans="1:13" ht="17.399999999999999" x14ac:dyDescent="0.3">
      <c r="A543" s="48" t="s">
        <v>1013</v>
      </c>
      <c r="B543" s="48" t="s">
        <v>788</v>
      </c>
      <c r="C543" s="48" t="s">
        <v>82</v>
      </c>
      <c r="D543" s="48" t="s">
        <v>144</v>
      </c>
      <c r="E543" s="48" t="s">
        <v>38</v>
      </c>
      <c r="F543" s="48" t="s">
        <v>31</v>
      </c>
      <c r="G543" s="48" t="s">
        <v>32</v>
      </c>
      <c r="H543" s="48" t="s">
        <v>148</v>
      </c>
      <c r="I543" s="49">
        <v>44986</v>
      </c>
      <c r="J543" s="49">
        <v>45717</v>
      </c>
      <c r="K543" s="50">
        <v>10762325.4</v>
      </c>
      <c r="L543" s="51">
        <v>0.12859999999999999</v>
      </c>
      <c r="M543" s="52">
        <v>1.0669999999999999</v>
      </c>
    </row>
    <row r="544" spans="1:13" ht="17.399999999999999" x14ac:dyDescent="0.3">
      <c r="A544" s="48" t="s">
        <v>1014</v>
      </c>
      <c r="B544" s="48" t="s">
        <v>1015</v>
      </c>
      <c r="C544" s="48" t="s">
        <v>79</v>
      </c>
      <c r="D544" s="48" t="s">
        <v>135</v>
      </c>
      <c r="E544" s="48" t="s">
        <v>48</v>
      </c>
      <c r="F544" s="48" t="s">
        <v>31</v>
      </c>
      <c r="G544" s="48" t="s">
        <v>24</v>
      </c>
      <c r="H544" s="48" t="s">
        <v>160</v>
      </c>
      <c r="I544" s="49">
        <v>43486</v>
      </c>
      <c r="J544" s="49">
        <v>44217</v>
      </c>
      <c r="K544" s="50">
        <v>886831.94</v>
      </c>
      <c r="L544" s="51">
        <v>0.13220000000000001</v>
      </c>
      <c r="M544" s="52">
        <v>0.873</v>
      </c>
    </row>
    <row r="545" spans="1:13" ht="17.399999999999999" x14ac:dyDescent="0.3">
      <c r="A545" s="48" t="s">
        <v>1016</v>
      </c>
      <c r="B545" s="48" t="s">
        <v>1017</v>
      </c>
      <c r="C545" s="48" t="s">
        <v>44</v>
      </c>
      <c r="D545" s="48" t="s">
        <v>190</v>
      </c>
      <c r="E545" s="48" t="s">
        <v>30</v>
      </c>
      <c r="F545" s="48" t="s">
        <v>46</v>
      </c>
      <c r="G545" s="48" t="s">
        <v>36</v>
      </c>
      <c r="H545" s="48" t="s">
        <v>136</v>
      </c>
      <c r="I545" s="49">
        <v>45423</v>
      </c>
      <c r="J545" s="49">
        <v>46153</v>
      </c>
      <c r="K545" s="50">
        <v>59398332.75</v>
      </c>
      <c r="L545" s="51">
        <v>0.1067</v>
      </c>
      <c r="M545" s="52">
        <v>0.73699999999999999</v>
      </c>
    </row>
    <row r="546" spans="1:13" ht="17.399999999999999" x14ac:dyDescent="0.3">
      <c r="A546" s="48" t="s">
        <v>1018</v>
      </c>
      <c r="B546" s="48" t="s">
        <v>617</v>
      </c>
      <c r="C546" s="48" t="s">
        <v>77</v>
      </c>
      <c r="D546" s="48" t="s">
        <v>135</v>
      </c>
      <c r="E546" s="48" t="s">
        <v>42</v>
      </c>
      <c r="F546" s="48" t="s">
        <v>35</v>
      </c>
      <c r="G546" s="48" t="s">
        <v>28</v>
      </c>
      <c r="H546" s="48" t="s">
        <v>160</v>
      </c>
      <c r="I546" s="49">
        <v>45705</v>
      </c>
      <c r="J546" s="49">
        <v>46435</v>
      </c>
      <c r="K546" s="50">
        <v>4680058.1500000004</v>
      </c>
      <c r="L546" s="51">
        <v>0.15049999999999999</v>
      </c>
      <c r="M546" s="52">
        <v>1.179</v>
      </c>
    </row>
    <row r="547" spans="1:13" ht="17.399999999999999" x14ac:dyDescent="0.3">
      <c r="A547" s="48" t="s">
        <v>1019</v>
      </c>
      <c r="B547" s="48" t="s">
        <v>534</v>
      </c>
      <c r="C547" s="48" t="s">
        <v>47</v>
      </c>
      <c r="D547" s="48" t="s">
        <v>144</v>
      </c>
      <c r="E547" s="48" t="s">
        <v>38</v>
      </c>
      <c r="F547" s="48" t="s">
        <v>27</v>
      </c>
      <c r="G547" s="48" t="s">
        <v>28</v>
      </c>
      <c r="H547" s="48" t="s">
        <v>163</v>
      </c>
      <c r="I547" s="49">
        <v>44378</v>
      </c>
      <c r="J547" s="49">
        <v>45474</v>
      </c>
      <c r="K547" s="50">
        <v>2916989.93</v>
      </c>
      <c r="L547" s="51">
        <v>0.14230000000000001</v>
      </c>
      <c r="M547" s="52">
        <v>0.67100000000000004</v>
      </c>
    </row>
    <row r="548" spans="1:13" ht="17.399999999999999" x14ac:dyDescent="0.3">
      <c r="A548" s="48" t="s">
        <v>1020</v>
      </c>
      <c r="B548" s="48" t="s">
        <v>1021</v>
      </c>
      <c r="C548" s="48" t="s">
        <v>58</v>
      </c>
      <c r="D548" s="48" t="s">
        <v>22</v>
      </c>
      <c r="E548" s="48" t="s">
        <v>42</v>
      </c>
      <c r="F548" s="48" t="s">
        <v>23</v>
      </c>
      <c r="G548" s="48" t="s">
        <v>28</v>
      </c>
      <c r="H548" s="48" t="s">
        <v>160</v>
      </c>
      <c r="I548" s="49">
        <v>44534</v>
      </c>
      <c r="J548" s="49">
        <v>45630</v>
      </c>
      <c r="K548" s="50">
        <v>3630053.12</v>
      </c>
      <c r="L548" s="51">
        <v>8.0799999999999997E-2</v>
      </c>
      <c r="M548" s="52">
        <v>0.97</v>
      </c>
    </row>
    <row r="549" spans="1:13" ht="17.399999999999999" x14ac:dyDescent="0.3">
      <c r="A549" s="48" t="s">
        <v>1022</v>
      </c>
      <c r="B549" s="48" t="s">
        <v>302</v>
      </c>
      <c r="C549" s="48" t="s">
        <v>87</v>
      </c>
      <c r="D549" s="48" t="s">
        <v>135</v>
      </c>
      <c r="E549" s="48" t="s">
        <v>26</v>
      </c>
      <c r="F549" s="48" t="s">
        <v>43</v>
      </c>
      <c r="G549" s="48" t="s">
        <v>40</v>
      </c>
      <c r="H549" s="48" t="s">
        <v>163</v>
      </c>
      <c r="I549" s="49">
        <v>45643</v>
      </c>
      <c r="J549" s="49">
        <v>46738</v>
      </c>
      <c r="K549" s="50">
        <v>4335057.58</v>
      </c>
      <c r="L549" s="51">
        <v>0.14319999999999999</v>
      </c>
      <c r="M549" s="52">
        <v>0.63700000000000001</v>
      </c>
    </row>
    <row r="550" spans="1:13" ht="17.399999999999999" x14ac:dyDescent="0.3">
      <c r="A550" s="48" t="s">
        <v>1023</v>
      </c>
      <c r="B550" s="48" t="s">
        <v>763</v>
      </c>
      <c r="C550" s="48" t="s">
        <v>50</v>
      </c>
      <c r="D550" s="48" t="s">
        <v>135</v>
      </c>
      <c r="E550" s="48" t="s">
        <v>26</v>
      </c>
      <c r="F550" s="48" t="s">
        <v>39</v>
      </c>
      <c r="G550" s="48" t="s">
        <v>36</v>
      </c>
      <c r="H550" s="48" t="s">
        <v>141</v>
      </c>
      <c r="I550" s="49">
        <v>44149</v>
      </c>
      <c r="J550" s="49">
        <v>44514</v>
      </c>
      <c r="K550" s="50">
        <v>4087951.8</v>
      </c>
      <c r="L550" s="51">
        <v>0.127</v>
      </c>
      <c r="M550" s="52">
        <v>0.59199999999999997</v>
      </c>
    </row>
    <row r="551" spans="1:13" ht="17.399999999999999" x14ac:dyDescent="0.3">
      <c r="A551" s="48" t="s">
        <v>1024</v>
      </c>
      <c r="B551" s="48" t="s">
        <v>932</v>
      </c>
      <c r="C551" s="48" t="s">
        <v>50</v>
      </c>
      <c r="D551" s="48" t="s">
        <v>144</v>
      </c>
      <c r="E551" s="48" t="s">
        <v>34</v>
      </c>
      <c r="F551" s="48" t="s">
        <v>27</v>
      </c>
      <c r="G551" s="48" t="s">
        <v>36</v>
      </c>
      <c r="H551" s="48" t="s">
        <v>141</v>
      </c>
      <c r="I551" s="49">
        <v>44885</v>
      </c>
      <c r="J551" s="49">
        <v>46346</v>
      </c>
      <c r="K551" s="50">
        <v>14159529.050000001</v>
      </c>
      <c r="L551" s="51">
        <v>0.15579999999999999</v>
      </c>
      <c r="M551" s="52">
        <v>0.75900000000000001</v>
      </c>
    </row>
    <row r="552" spans="1:13" ht="17.399999999999999" x14ac:dyDescent="0.3">
      <c r="A552" s="48" t="s">
        <v>1025</v>
      </c>
      <c r="B552" s="48" t="s">
        <v>812</v>
      </c>
      <c r="C552" s="48" t="s">
        <v>90</v>
      </c>
      <c r="D552" s="48" t="s">
        <v>144</v>
      </c>
      <c r="E552" s="48" t="s">
        <v>30</v>
      </c>
      <c r="F552" s="48" t="s">
        <v>46</v>
      </c>
      <c r="G552" s="48" t="s">
        <v>32</v>
      </c>
      <c r="H552" s="48" t="s">
        <v>160</v>
      </c>
      <c r="I552" s="49">
        <v>43918</v>
      </c>
      <c r="J552" s="49">
        <v>45013</v>
      </c>
      <c r="K552" s="50">
        <v>18114301.140000001</v>
      </c>
      <c r="L552" s="51">
        <v>0.14480000000000001</v>
      </c>
      <c r="M552" s="52">
        <v>0.64900000000000002</v>
      </c>
    </row>
    <row r="553" spans="1:13" ht="17.399999999999999" x14ac:dyDescent="0.3">
      <c r="A553" s="48" t="s">
        <v>1026</v>
      </c>
      <c r="B553" s="48" t="s">
        <v>1027</v>
      </c>
      <c r="C553" s="48" t="s">
        <v>56</v>
      </c>
      <c r="D553" s="48" t="s">
        <v>190</v>
      </c>
      <c r="E553" s="48" t="s">
        <v>42</v>
      </c>
      <c r="F553" s="48" t="s">
        <v>39</v>
      </c>
      <c r="G553" s="48" t="s">
        <v>32</v>
      </c>
      <c r="H553" s="48" t="s">
        <v>160</v>
      </c>
      <c r="I553" s="49">
        <v>44573</v>
      </c>
      <c r="J553" s="49">
        <v>45669</v>
      </c>
      <c r="K553" s="50">
        <v>23896518.09</v>
      </c>
      <c r="L553" s="51">
        <v>0.1174</v>
      </c>
      <c r="M553" s="52">
        <v>1</v>
      </c>
    </row>
    <row r="554" spans="1:13" ht="17.399999999999999" x14ac:dyDescent="0.3">
      <c r="A554" s="48" t="s">
        <v>1028</v>
      </c>
      <c r="B554" s="48" t="s">
        <v>1029</v>
      </c>
      <c r="C554" s="48" t="s">
        <v>75</v>
      </c>
      <c r="D554" s="48" t="s">
        <v>190</v>
      </c>
      <c r="E554" s="48" t="s">
        <v>42</v>
      </c>
      <c r="F554" s="48" t="s">
        <v>23</v>
      </c>
      <c r="G554" s="48" t="s">
        <v>36</v>
      </c>
      <c r="H554" s="48" t="s">
        <v>141</v>
      </c>
      <c r="I554" s="49">
        <v>45522</v>
      </c>
      <c r="J554" s="49">
        <v>46983</v>
      </c>
      <c r="K554" s="50">
        <v>26370010.460000001</v>
      </c>
      <c r="L554" s="51">
        <v>0.1003</v>
      </c>
      <c r="M554" s="52">
        <v>0.75800000000000001</v>
      </c>
    </row>
    <row r="555" spans="1:13" ht="17.399999999999999" x14ac:dyDescent="0.3">
      <c r="A555" s="48" t="s">
        <v>1030</v>
      </c>
      <c r="B555" s="48" t="s">
        <v>601</v>
      </c>
      <c r="C555" s="48" t="s">
        <v>73</v>
      </c>
      <c r="D555" s="48" t="s">
        <v>135</v>
      </c>
      <c r="E555" s="48" t="s">
        <v>22</v>
      </c>
      <c r="F555" s="48" t="s">
        <v>27</v>
      </c>
      <c r="G555" s="48" t="s">
        <v>32</v>
      </c>
      <c r="H555" s="48" t="s">
        <v>148</v>
      </c>
      <c r="I555" s="49">
        <v>45118</v>
      </c>
      <c r="J555" s="49">
        <v>45849</v>
      </c>
      <c r="K555" s="50">
        <v>3343514.97</v>
      </c>
      <c r="L555" s="51">
        <v>0.1353</v>
      </c>
      <c r="M555" s="52">
        <v>0.45100000000000001</v>
      </c>
    </row>
    <row r="556" spans="1:13" ht="17.399999999999999" x14ac:dyDescent="0.3">
      <c r="A556" s="48" t="s">
        <v>1031</v>
      </c>
      <c r="B556" s="48" t="s">
        <v>1032</v>
      </c>
      <c r="C556" s="48" t="s">
        <v>77</v>
      </c>
      <c r="D556" s="48" t="s">
        <v>190</v>
      </c>
      <c r="E556" s="48" t="s">
        <v>48</v>
      </c>
      <c r="F556" s="48" t="s">
        <v>39</v>
      </c>
      <c r="G556" s="48" t="s">
        <v>32</v>
      </c>
      <c r="H556" s="48" t="s">
        <v>136</v>
      </c>
      <c r="I556" s="49">
        <v>44436</v>
      </c>
      <c r="J556" s="49">
        <v>46262</v>
      </c>
      <c r="K556" s="50">
        <v>89937879.620000005</v>
      </c>
      <c r="L556" s="51">
        <v>0.12959999999999999</v>
      </c>
      <c r="M556" s="52">
        <v>0.95099999999999996</v>
      </c>
    </row>
    <row r="557" spans="1:13" ht="17.399999999999999" x14ac:dyDescent="0.3">
      <c r="A557" s="48" t="s">
        <v>1033</v>
      </c>
      <c r="B557" s="48" t="s">
        <v>372</v>
      </c>
      <c r="C557" s="48" t="s">
        <v>84</v>
      </c>
      <c r="D557" s="48" t="s">
        <v>144</v>
      </c>
      <c r="E557" s="48" t="s">
        <v>34</v>
      </c>
      <c r="F557" s="48" t="s">
        <v>35</v>
      </c>
      <c r="G557" s="48" t="s">
        <v>28</v>
      </c>
      <c r="H557" s="48" t="s">
        <v>157</v>
      </c>
      <c r="I557" s="49">
        <v>44209</v>
      </c>
      <c r="J557" s="49">
        <v>44939</v>
      </c>
      <c r="K557" s="50">
        <v>2073434.37</v>
      </c>
      <c r="L557" s="51">
        <v>0.13170000000000001</v>
      </c>
      <c r="M557" s="52">
        <v>0.90100000000000002</v>
      </c>
    </row>
    <row r="558" spans="1:13" ht="17.399999999999999" x14ac:dyDescent="0.3">
      <c r="A558" s="48" t="s">
        <v>1034</v>
      </c>
      <c r="B558" s="48" t="s">
        <v>915</v>
      </c>
      <c r="C558" s="48" t="s">
        <v>66</v>
      </c>
      <c r="D558" s="48" t="s">
        <v>190</v>
      </c>
      <c r="E558" s="48" t="s">
        <v>38</v>
      </c>
      <c r="F558" s="48" t="s">
        <v>31</v>
      </c>
      <c r="G558" s="48" t="s">
        <v>32</v>
      </c>
      <c r="H558" s="48" t="s">
        <v>145</v>
      </c>
      <c r="I558" s="49">
        <v>45790</v>
      </c>
      <c r="J558" s="49">
        <v>46155</v>
      </c>
      <c r="K558" s="50">
        <v>61260394.780000001</v>
      </c>
      <c r="L558" s="51">
        <v>0.11700000000000001</v>
      </c>
      <c r="M558" s="52">
        <v>1.02</v>
      </c>
    </row>
    <row r="559" spans="1:13" ht="17.399999999999999" x14ac:dyDescent="0.3">
      <c r="A559" s="48" t="s">
        <v>1035</v>
      </c>
      <c r="B559" s="48" t="s">
        <v>794</v>
      </c>
      <c r="C559" s="48" t="s">
        <v>73</v>
      </c>
      <c r="D559" s="48" t="s">
        <v>144</v>
      </c>
      <c r="E559" s="48" t="s">
        <v>30</v>
      </c>
      <c r="F559" s="48" t="s">
        <v>35</v>
      </c>
      <c r="G559" s="48" t="s">
        <v>28</v>
      </c>
      <c r="H559" s="48" t="s">
        <v>141</v>
      </c>
      <c r="I559" s="49">
        <v>45203</v>
      </c>
      <c r="J559" s="49">
        <v>45934</v>
      </c>
      <c r="K559" s="50">
        <v>12057680.869999999</v>
      </c>
      <c r="L559" s="51">
        <v>0.15490000000000001</v>
      </c>
      <c r="M559" s="52">
        <v>1.252</v>
      </c>
    </row>
    <row r="560" spans="1:13" ht="17.399999999999999" x14ac:dyDescent="0.3">
      <c r="A560" s="48" t="s">
        <v>1036</v>
      </c>
      <c r="B560" s="48" t="s">
        <v>1037</v>
      </c>
      <c r="C560" s="48" t="s">
        <v>63</v>
      </c>
      <c r="D560" s="48" t="s">
        <v>135</v>
      </c>
      <c r="E560" s="48" t="s">
        <v>42</v>
      </c>
      <c r="F560" s="48" t="s">
        <v>43</v>
      </c>
      <c r="G560" s="48" t="s">
        <v>40</v>
      </c>
      <c r="H560" s="48" t="s">
        <v>157</v>
      </c>
      <c r="I560" s="49">
        <v>43849</v>
      </c>
      <c r="J560" s="49">
        <v>45310</v>
      </c>
      <c r="K560" s="50">
        <v>4326663.97</v>
      </c>
      <c r="L560" s="51">
        <v>0.12230000000000001</v>
      </c>
      <c r="M560" s="52">
        <v>1.04</v>
      </c>
    </row>
    <row r="561" spans="1:13" ht="17.399999999999999" x14ac:dyDescent="0.3">
      <c r="A561" s="48" t="s">
        <v>1038</v>
      </c>
      <c r="B561" s="48" t="s">
        <v>1039</v>
      </c>
      <c r="C561" s="48" t="s">
        <v>65</v>
      </c>
      <c r="D561" s="48" t="s">
        <v>135</v>
      </c>
      <c r="E561" s="48" t="s">
        <v>34</v>
      </c>
      <c r="F561" s="48" t="s">
        <v>46</v>
      </c>
      <c r="G561" s="48" t="s">
        <v>32</v>
      </c>
      <c r="H561" s="48" t="s">
        <v>163</v>
      </c>
      <c r="I561" s="49">
        <v>44440</v>
      </c>
      <c r="J561" s="49">
        <v>44805</v>
      </c>
      <c r="K561" s="50">
        <v>2759973.57</v>
      </c>
      <c r="L561" s="51">
        <v>0.13869999999999999</v>
      </c>
      <c r="M561" s="52">
        <v>0.83</v>
      </c>
    </row>
    <row r="562" spans="1:13" ht="17.399999999999999" x14ac:dyDescent="0.3">
      <c r="A562" s="48" t="s">
        <v>1040</v>
      </c>
      <c r="B562" s="48" t="s">
        <v>312</v>
      </c>
      <c r="C562" s="48" t="s">
        <v>87</v>
      </c>
      <c r="D562" s="48" t="s">
        <v>144</v>
      </c>
      <c r="E562" s="48" t="s">
        <v>45</v>
      </c>
      <c r="F562" s="48" t="s">
        <v>39</v>
      </c>
      <c r="G562" s="48" t="s">
        <v>40</v>
      </c>
      <c r="H562" s="48" t="s">
        <v>160</v>
      </c>
      <c r="I562" s="49">
        <v>43630</v>
      </c>
      <c r="J562" s="49">
        <v>43996</v>
      </c>
      <c r="K562" s="50">
        <v>6610852.2000000002</v>
      </c>
      <c r="L562" s="51">
        <v>0.10100000000000001</v>
      </c>
      <c r="M562" s="52">
        <v>0.92300000000000004</v>
      </c>
    </row>
    <row r="563" spans="1:13" ht="17.399999999999999" x14ac:dyDescent="0.3">
      <c r="A563" s="48" t="s">
        <v>1041</v>
      </c>
      <c r="B563" s="48" t="s">
        <v>242</v>
      </c>
      <c r="C563" s="48" t="s">
        <v>44</v>
      </c>
      <c r="D563" s="48" t="s">
        <v>144</v>
      </c>
      <c r="E563" s="48" t="s">
        <v>42</v>
      </c>
      <c r="F563" s="48" t="s">
        <v>27</v>
      </c>
      <c r="G563" s="48" t="s">
        <v>32</v>
      </c>
      <c r="H563" s="48" t="s">
        <v>163</v>
      </c>
      <c r="I563" s="49">
        <v>44232</v>
      </c>
      <c r="J563" s="49">
        <v>46058</v>
      </c>
      <c r="K563" s="50">
        <v>15100514.52</v>
      </c>
      <c r="L563" s="51">
        <v>0.14699999999999999</v>
      </c>
      <c r="M563" s="52">
        <v>0.873</v>
      </c>
    </row>
    <row r="564" spans="1:13" ht="17.399999999999999" x14ac:dyDescent="0.3">
      <c r="A564" s="48" t="s">
        <v>1042</v>
      </c>
      <c r="B564" s="48" t="s">
        <v>138</v>
      </c>
      <c r="C564" s="48" t="s">
        <v>53</v>
      </c>
      <c r="D564" s="48" t="s">
        <v>190</v>
      </c>
      <c r="E564" s="48" t="s">
        <v>38</v>
      </c>
      <c r="F564" s="48" t="s">
        <v>43</v>
      </c>
      <c r="G564" s="48" t="s">
        <v>40</v>
      </c>
      <c r="H564" s="48" t="s">
        <v>141</v>
      </c>
      <c r="I564" s="49">
        <v>44890</v>
      </c>
      <c r="J564" s="49">
        <v>46351</v>
      </c>
      <c r="K564" s="50">
        <v>54979675.030000001</v>
      </c>
      <c r="L564" s="51">
        <v>0.1135</v>
      </c>
      <c r="M564" s="52">
        <v>0.93500000000000005</v>
      </c>
    </row>
    <row r="565" spans="1:13" ht="17.399999999999999" x14ac:dyDescent="0.3">
      <c r="A565" s="48" t="s">
        <v>1043</v>
      </c>
      <c r="B565" s="48" t="s">
        <v>723</v>
      </c>
      <c r="C565" s="48" t="s">
        <v>78</v>
      </c>
      <c r="D565" s="48" t="s">
        <v>144</v>
      </c>
      <c r="E565" s="48" t="s">
        <v>22</v>
      </c>
      <c r="F565" s="48" t="s">
        <v>31</v>
      </c>
      <c r="G565" s="48" t="s">
        <v>36</v>
      </c>
      <c r="H565" s="48" t="s">
        <v>160</v>
      </c>
      <c r="I565" s="49">
        <v>44718</v>
      </c>
      <c r="J565" s="49">
        <v>45814</v>
      </c>
      <c r="K565" s="50">
        <v>17086853.420000002</v>
      </c>
      <c r="L565" s="51">
        <v>0.1178</v>
      </c>
      <c r="M565" s="52">
        <v>0.73099999999999998</v>
      </c>
    </row>
    <row r="566" spans="1:13" ht="17.399999999999999" x14ac:dyDescent="0.3">
      <c r="A566" s="48" t="s">
        <v>1044</v>
      </c>
      <c r="B566" s="48" t="s">
        <v>194</v>
      </c>
      <c r="C566" s="48" t="s">
        <v>87</v>
      </c>
      <c r="D566" s="48" t="s">
        <v>135</v>
      </c>
      <c r="E566" s="48" t="s">
        <v>30</v>
      </c>
      <c r="F566" s="48" t="s">
        <v>31</v>
      </c>
      <c r="G566" s="48" t="s">
        <v>28</v>
      </c>
      <c r="H566" s="48" t="s">
        <v>160</v>
      </c>
      <c r="I566" s="49">
        <v>45253</v>
      </c>
      <c r="J566" s="49">
        <v>45984</v>
      </c>
      <c r="K566" s="50">
        <v>224909</v>
      </c>
      <c r="L566" s="51">
        <v>0.14280000000000001</v>
      </c>
      <c r="M566" s="52">
        <v>0.68</v>
      </c>
    </row>
    <row r="567" spans="1:13" ht="17.399999999999999" x14ac:dyDescent="0.3">
      <c r="A567" s="48" t="s">
        <v>1045</v>
      </c>
      <c r="B567" s="48" t="s">
        <v>494</v>
      </c>
      <c r="C567" s="48" t="s">
        <v>57</v>
      </c>
      <c r="D567" s="48" t="s">
        <v>135</v>
      </c>
      <c r="E567" s="48" t="s">
        <v>26</v>
      </c>
      <c r="F567" s="48" t="s">
        <v>49</v>
      </c>
      <c r="G567" s="48" t="s">
        <v>28</v>
      </c>
      <c r="H567" s="48" t="s">
        <v>148</v>
      </c>
      <c r="I567" s="49">
        <v>45634</v>
      </c>
      <c r="J567" s="49">
        <v>46364</v>
      </c>
      <c r="K567" s="50">
        <v>1270179.5900000001</v>
      </c>
      <c r="L567" s="51">
        <v>0.1207</v>
      </c>
      <c r="M567" s="52">
        <v>0.72799999999999998</v>
      </c>
    </row>
    <row r="568" spans="1:13" ht="17.399999999999999" x14ac:dyDescent="0.3">
      <c r="A568" s="48" t="s">
        <v>1046</v>
      </c>
      <c r="B568" s="48" t="s">
        <v>1047</v>
      </c>
      <c r="C568" s="48" t="s">
        <v>72</v>
      </c>
      <c r="D568" s="48" t="s">
        <v>135</v>
      </c>
      <c r="E568" s="48" t="s">
        <v>30</v>
      </c>
      <c r="F568" s="48" t="s">
        <v>46</v>
      </c>
      <c r="G568" s="48" t="s">
        <v>32</v>
      </c>
      <c r="H568" s="48" t="s">
        <v>157</v>
      </c>
      <c r="I568" s="49">
        <v>44403</v>
      </c>
      <c r="J568" s="49">
        <v>45499</v>
      </c>
      <c r="K568" s="50">
        <v>2769384.9</v>
      </c>
      <c r="L568" s="51">
        <v>0.1376</v>
      </c>
      <c r="M568" s="52">
        <v>1.0820000000000001</v>
      </c>
    </row>
    <row r="569" spans="1:13" ht="17.399999999999999" x14ac:dyDescent="0.3">
      <c r="A569" s="48" t="s">
        <v>1048</v>
      </c>
      <c r="B569" s="48" t="s">
        <v>1049</v>
      </c>
      <c r="C569" s="48" t="s">
        <v>84</v>
      </c>
      <c r="D569" s="48" t="s">
        <v>144</v>
      </c>
      <c r="E569" s="48" t="s">
        <v>42</v>
      </c>
      <c r="F569" s="48" t="s">
        <v>31</v>
      </c>
      <c r="G569" s="48" t="s">
        <v>24</v>
      </c>
      <c r="H569" s="48" t="s">
        <v>141</v>
      </c>
      <c r="I569" s="49">
        <v>45854</v>
      </c>
      <c r="J569" s="49">
        <v>47680</v>
      </c>
      <c r="K569" s="50">
        <v>8171404.0899999999</v>
      </c>
      <c r="L569" s="51">
        <v>0.1082</v>
      </c>
      <c r="M569" s="52">
        <v>1.0109999999999999</v>
      </c>
    </row>
    <row r="570" spans="1:13" ht="17.399999999999999" x14ac:dyDescent="0.3">
      <c r="A570" s="48" t="s">
        <v>1050</v>
      </c>
      <c r="B570" s="48" t="s">
        <v>138</v>
      </c>
      <c r="C570" s="48" t="s">
        <v>71</v>
      </c>
      <c r="D570" s="48" t="s">
        <v>135</v>
      </c>
      <c r="E570" s="48" t="s">
        <v>38</v>
      </c>
      <c r="F570" s="48" t="s">
        <v>27</v>
      </c>
      <c r="G570" s="48" t="s">
        <v>40</v>
      </c>
      <c r="H570" s="48" t="s">
        <v>136</v>
      </c>
      <c r="I570" s="49">
        <v>43994</v>
      </c>
      <c r="J570" s="49">
        <v>44724</v>
      </c>
      <c r="K570" s="50">
        <v>3226225.56</v>
      </c>
      <c r="L570" s="51">
        <v>0.14169999999999999</v>
      </c>
      <c r="M570" s="52">
        <v>0.85499999999999998</v>
      </c>
    </row>
    <row r="571" spans="1:13" ht="17.399999999999999" x14ac:dyDescent="0.3">
      <c r="A571" s="48" t="s">
        <v>1051</v>
      </c>
      <c r="B571" s="48" t="s">
        <v>1052</v>
      </c>
      <c r="C571" s="48" t="s">
        <v>69</v>
      </c>
      <c r="D571" s="48" t="s">
        <v>22</v>
      </c>
      <c r="E571" s="48" t="s">
        <v>30</v>
      </c>
      <c r="F571" s="48" t="s">
        <v>35</v>
      </c>
      <c r="G571" s="48" t="s">
        <v>28</v>
      </c>
      <c r="H571" s="48" t="s">
        <v>160</v>
      </c>
      <c r="I571" s="49">
        <v>44230</v>
      </c>
      <c r="J571" s="49">
        <v>44960</v>
      </c>
      <c r="K571" s="50">
        <v>4921931.6100000003</v>
      </c>
      <c r="L571" s="51">
        <v>0.1221</v>
      </c>
      <c r="M571" s="52">
        <v>1.1870000000000001</v>
      </c>
    </row>
    <row r="572" spans="1:13" ht="17.399999999999999" x14ac:dyDescent="0.3">
      <c r="A572" s="48" t="s">
        <v>1053</v>
      </c>
      <c r="B572" s="48" t="s">
        <v>983</v>
      </c>
      <c r="C572" s="48" t="s">
        <v>71</v>
      </c>
      <c r="D572" s="48" t="s">
        <v>190</v>
      </c>
      <c r="E572" s="48" t="s">
        <v>22</v>
      </c>
      <c r="F572" s="48" t="s">
        <v>46</v>
      </c>
      <c r="G572" s="48" t="s">
        <v>24</v>
      </c>
      <c r="H572" s="48" t="s">
        <v>148</v>
      </c>
      <c r="I572" s="49">
        <v>45114</v>
      </c>
      <c r="J572" s="49">
        <v>45480</v>
      </c>
      <c r="K572" s="50">
        <v>67857949.459999993</v>
      </c>
      <c r="L572" s="51">
        <v>0.11799999999999999</v>
      </c>
      <c r="M572" s="52">
        <v>0.97799999999999998</v>
      </c>
    </row>
    <row r="573" spans="1:13" ht="17.399999999999999" x14ac:dyDescent="0.3">
      <c r="A573" s="48" t="s">
        <v>1054</v>
      </c>
      <c r="B573" s="48" t="s">
        <v>372</v>
      </c>
      <c r="C573" s="48" t="s">
        <v>83</v>
      </c>
      <c r="D573" s="48" t="s">
        <v>135</v>
      </c>
      <c r="E573" s="48" t="s">
        <v>34</v>
      </c>
      <c r="F573" s="48" t="s">
        <v>39</v>
      </c>
      <c r="G573" s="48" t="s">
        <v>28</v>
      </c>
      <c r="H573" s="48" t="s">
        <v>148</v>
      </c>
      <c r="I573" s="49">
        <v>44006</v>
      </c>
      <c r="J573" s="49">
        <v>45832</v>
      </c>
      <c r="K573" s="50">
        <v>2602844.7200000002</v>
      </c>
      <c r="L573" s="51">
        <v>9.2600000000000002E-2</v>
      </c>
      <c r="M573" s="52">
        <v>1.264</v>
      </c>
    </row>
    <row r="574" spans="1:13" ht="17.399999999999999" x14ac:dyDescent="0.3">
      <c r="A574" s="48" t="s">
        <v>1055</v>
      </c>
      <c r="B574" s="48" t="s">
        <v>1056</v>
      </c>
      <c r="C574" s="48" t="s">
        <v>44</v>
      </c>
      <c r="D574" s="48" t="s">
        <v>144</v>
      </c>
      <c r="E574" s="48" t="s">
        <v>22</v>
      </c>
      <c r="F574" s="48" t="s">
        <v>46</v>
      </c>
      <c r="G574" s="48" t="s">
        <v>40</v>
      </c>
      <c r="H574" s="48" t="s">
        <v>160</v>
      </c>
      <c r="I574" s="49">
        <v>44910</v>
      </c>
      <c r="J574" s="49">
        <v>46006</v>
      </c>
      <c r="K574" s="50">
        <v>16931316.25</v>
      </c>
      <c r="L574" s="51">
        <v>0.10100000000000001</v>
      </c>
      <c r="M574" s="52">
        <v>0.64700000000000002</v>
      </c>
    </row>
    <row r="575" spans="1:13" ht="17.399999999999999" x14ac:dyDescent="0.3">
      <c r="A575" s="48" t="s">
        <v>1057</v>
      </c>
      <c r="B575" s="48" t="s">
        <v>842</v>
      </c>
      <c r="C575" s="48" t="s">
        <v>85</v>
      </c>
      <c r="D575" s="48" t="s">
        <v>135</v>
      </c>
      <c r="E575" s="48" t="s">
        <v>48</v>
      </c>
      <c r="F575" s="48" t="s">
        <v>43</v>
      </c>
      <c r="G575" s="48" t="s">
        <v>32</v>
      </c>
      <c r="H575" s="48" t="s">
        <v>160</v>
      </c>
      <c r="I575" s="49">
        <v>45915</v>
      </c>
      <c r="J575" s="49">
        <v>46280</v>
      </c>
      <c r="K575" s="50">
        <v>1834324.67</v>
      </c>
      <c r="L575" s="51">
        <v>0.1144</v>
      </c>
      <c r="M575" s="52">
        <v>0.62</v>
      </c>
    </row>
    <row r="576" spans="1:13" ht="17.399999999999999" x14ac:dyDescent="0.3">
      <c r="A576" s="48" t="s">
        <v>1058</v>
      </c>
      <c r="B576" s="48" t="s">
        <v>1059</v>
      </c>
      <c r="C576" s="48" t="s">
        <v>70</v>
      </c>
      <c r="D576" s="48" t="s">
        <v>135</v>
      </c>
      <c r="E576" s="48" t="s">
        <v>22</v>
      </c>
      <c r="F576" s="48" t="s">
        <v>46</v>
      </c>
      <c r="G576" s="48" t="s">
        <v>40</v>
      </c>
      <c r="H576" s="48" t="s">
        <v>160</v>
      </c>
      <c r="I576" s="49">
        <v>45530</v>
      </c>
      <c r="J576" s="49">
        <v>46991</v>
      </c>
      <c r="K576" s="50">
        <v>638112.37</v>
      </c>
      <c r="L576" s="51">
        <v>0.15190000000000001</v>
      </c>
      <c r="M576" s="52">
        <v>0.82399999999999995</v>
      </c>
    </row>
    <row r="577" spans="1:13" ht="17.399999999999999" x14ac:dyDescent="0.3">
      <c r="A577" s="48" t="s">
        <v>1060</v>
      </c>
      <c r="B577" s="48" t="s">
        <v>699</v>
      </c>
      <c r="C577" s="48" t="s">
        <v>75</v>
      </c>
      <c r="D577" s="48" t="s">
        <v>190</v>
      </c>
      <c r="E577" s="48" t="s">
        <v>34</v>
      </c>
      <c r="F577" s="48" t="s">
        <v>46</v>
      </c>
      <c r="G577" s="48" t="s">
        <v>40</v>
      </c>
      <c r="H577" s="48" t="s">
        <v>148</v>
      </c>
      <c r="I577" s="49">
        <v>45463</v>
      </c>
      <c r="J577" s="49">
        <v>45828</v>
      </c>
      <c r="K577" s="50">
        <v>118115627.22</v>
      </c>
      <c r="L577" s="51">
        <v>0.10489999999999999</v>
      </c>
      <c r="M577" s="52">
        <v>1.0669999999999999</v>
      </c>
    </row>
    <row r="578" spans="1:13" ht="17.399999999999999" x14ac:dyDescent="0.3">
      <c r="A578" s="48" t="s">
        <v>1061</v>
      </c>
      <c r="B578" s="48" t="s">
        <v>454</v>
      </c>
      <c r="C578" s="48" t="s">
        <v>52</v>
      </c>
      <c r="D578" s="48" t="s">
        <v>144</v>
      </c>
      <c r="E578" s="48" t="s">
        <v>22</v>
      </c>
      <c r="F578" s="48" t="s">
        <v>27</v>
      </c>
      <c r="G578" s="48" t="s">
        <v>28</v>
      </c>
      <c r="H578" s="48" t="s">
        <v>157</v>
      </c>
      <c r="I578" s="49">
        <v>43901</v>
      </c>
      <c r="J578" s="49">
        <v>45727</v>
      </c>
      <c r="K578" s="50">
        <v>8436886.2699999996</v>
      </c>
      <c r="L578" s="51">
        <v>0.15160000000000001</v>
      </c>
      <c r="M578" s="52">
        <v>0.66600000000000004</v>
      </c>
    </row>
    <row r="579" spans="1:13" ht="17.399999999999999" x14ac:dyDescent="0.3">
      <c r="A579" s="48" t="s">
        <v>1062</v>
      </c>
      <c r="B579" s="48" t="s">
        <v>1063</v>
      </c>
      <c r="C579" s="48" t="s">
        <v>86</v>
      </c>
      <c r="D579" s="48" t="s">
        <v>144</v>
      </c>
      <c r="E579" s="48" t="s">
        <v>38</v>
      </c>
      <c r="F579" s="48" t="s">
        <v>23</v>
      </c>
      <c r="G579" s="48" t="s">
        <v>36</v>
      </c>
      <c r="H579" s="48" t="s">
        <v>163</v>
      </c>
      <c r="I579" s="49">
        <v>44675</v>
      </c>
      <c r="J579" s="49">
        <v>45771</v>
      </c>
      <c r="K579" s="50">
        <v>18789722.670000002</v>
      </c>
      <c r="L579" s="51">
        <v>0.1139</v>
      </c>
      <c r="M579" s="52">
        <v>1.1180000000000001</v>
      </c>
    </row>
    <row r="580" spans="1:13" ht="17.399999999999999" x14ac:dyDescent="0.3">
      <c r="A580" s="48" t="s">
        <v>1064</v>
      </c>
      <c r="B580" s="48" t="s">
        <v>316</v>
      </c>
      <c r="C580" s="48" t="s">
        <v>78</v>
      </c>
      <c r="D580" s="48" t="s">
        <v>144</v>
      </c>
      <c r="E580" s="48" t="s">
        <v>34</v>
      </c>
      <c r="F580" s="48" t="s">
        <v>46</v>
      </c>
      <c r="G580" s="48" t="s">
        <v>40</v>
      </c>
      <c r="H580" s="48" t="s">
        <v>145</v>
      </c>
      <c r="I580" s="49">
        <v>43500</v>
      </c>
      <c r="J580" s="49">
        <v>44231</v>
      </c>
      <c r="K580" s="50">
        <v>11286396.18</v>
      </c>
      <c r="L580" s="51">
        <v>0.12920000000000001</v>
      </c>
      <c r="M580" s="52">
        <v>0.91200000000000003</v>
      </c>
    </row>
    <row r="581" spans="1:13" ht="17.399999999999999" x14ac:dyDescent="0.3">
      <c r="A581" s="48" t="s">
        <v>1065</v>
      </c>
      <c r="B581" s="48" t="s">
        <v>399</v>
      </c>
      <c r="C581" s="48" t="s">
        <v>88</v>
      </c>
      <c r="D581" s="48" t="s">
        <v>135</v>
      </c>
      <c r="E581" s="48" t="s">
        <v>30</v>
      </c>
      <c r="F581" s="48" t="s">
        <v>35</v>
      </c>
      <c r="G581" s="48" t="s">
        <v>36</v>
      </c>
      <c r="H581" s="48" t="s">
        <v>145</v>
      </c>
      <c r="I581" s="49">
        <v>44660</v>
      </c>
      <c r="J581" s="49">
        <v>45391</v>
      </c>
      <c r="K581" s="50">
        <v>3281621.33</v>
      </c>
      <c r="L581" s="51">
        <v>0.1138</v>
      </c>
      <c r="M581" s="52">
        <v>0.77900000000000003</v>
      </c>
    </row>
    <row r="582" spans="1:13" ht="17.399999999999999" x14ac:dyDescent="0.3">
      <c r="A582" s="48" t="s">
        <v>1066</v>
      </c>
      <c r="B582" s="48" t="s">
        <v>312</v>
      </c>
      <c r="C582" s="48" t="s">
        <v>58</v>
      </c>
      <c r="D582" s="48" t="s">
        <v>135</v>
      </c>
      <c r="E582" s="48" t="s">
        <v>48</v>
      </c>
      <c r="F582" s="48" t="s">
        <v>23</v>
      </c>
      <c r="G582" s="48" t="s">
        <v>40</v>
      </c>
      <c r="H582" s="48" t="s">
        <v>157</v>
      </c>
      <c r="I582" s="49">
        <v>45032</v>
      </c>
      <c r="J582" s="49">
        <v>45763</v>
      </c>
      <c r="K582" s="50">
        <v>4542540.2300000004</v>
      </c>
      <c r="L582" s="51">
        <v>0.13650000000000001</v>
      </c>
      <c r="M582" s="52">
        <v>0.50900000000000001</v>
      </c>
    </row>
    <row r="583" spans="1:13" ht="17.399999999999999" x14ac:dyDescent="0.3">
      <c r="A583" s="48" t="s">
        <v>1067</v>
      </c>
      <c r="B583" s="48" t="s">
        <v>314</v>
      </c>
      <c r="C583" s="48" t="s">
        <v>76</v>
      </c>
      <c r="D583" s="48" t="s">
        <v>135</v>
      </c>
      <c r="E583" s="48" t="s">
        <v>30</v>
      </c>
      <c r="F583" s="48" t="s">
        <v>27</v>
      </c>
      <c r="G583" s="48" t="s">
        <v>28</v>
      </c>
      <c r="H583" s="48" t="s">
        <v>157</v>
      </c>
      <c r="I583" s="49">
        <v>45617</v>
      </c>
      <c r="J583" s="49">
        <v>46347</v>
      </c>
      <c r="K583" s="50">
        <v>295864.52</v>
      </c>
      <c r="L583" s="51">
        <v>0.1246</v>
      </c>
      <c r="M583" s="52">
        <v>0.66300000000000003</v>
      </c>
    </row>
    <row r="584" spans="1:13" ht="17.399999999999999" x14ac:dyDescent="0.3">
      <c r="A584" s="48" t="s">
        <v>1068</v>
      </c>
      <c r="B584" s="48" t="s">
        <v>691</v>
      </c>
      <c r="C584" s="48" t="s">
        <v>94</v>
      </c>
      <c r="D584" s="48" t="s">
        <v>135</v>
      </c>
      <c r="E584" s="48" t="s">
        <v>34</v>
      </c>
      <c r="F584" s="48" t="s">
        <v>49</v>
      </c>
      <c r="G584" s="48" t="s">
        <v>24</v>
      </c>
      <c r="H584" s="48" t="s">
        <v>163</v>
      </c>
      <c r="I584" s="49">
        <v>45410</v>
      </c>
      <c r="J584" s="49">
        <v>46140</v>
      </c>
      <c r="K584" s="50">
        <v>2189557.37</v>
      </c>
      <c r="L584" s="51">
        <v>0.1152</v>
      </c>
      <c r="M584" s="52">
        <v>0.83099999999999996</v>
      </c>
    </row>
    <row r="585" spans="1:13" ht="17.399999999999999" x14ac:dyDescent="0.3">
      <c r="A585" s="48" t="s">
        <v>1069</v>
      </c>
      <c r="B585" s="48" t="s">
        <v>1070</v>
      </c>
      <c r="C585" s="48" t="s">
        <v>84</v>
      </c>
      <c r="D585" s="48" t="s">
        <v>144</v>
      </c>
      <c r="E585" s="48" t="s">
        <v>22</v>
      </c>
      <c r="F585" s="48" t="s">
        <v>35</v>
      </c>
      <c r="G585" s="48" t="s">
        <v>24</v>
      </c>
      <c r="H585" s="48" t="s">
        <v>145</v>
      </c>
      <c r="I585" s="49">
        <v>44872</v>
      </c>
      <c r="J585" s="49">
        <v>46333</v>
      </c>
      <c r="K585" s="50">
        <v>10199145.140000001</v>
      </c>
      <c r="L585" s="51">
        <v>0.1081</v>
      </c>
      <c r="M585" s="52">
        <v>0.88900000000000001</v>
      </c>
    </row>
    <row r="586" spans="1:13" ht="17.399999999999999" x14ac:dyDescent="0.3">
      <c r="A586" s="48" t="s">
        <v>1071</v>
      </c>
      <c r="B586" s="48" t="s">
        <v>1072</v>
      </c>
      <c r="C586" s="48" t="s">
        <v>47</v>
      </c>
      <c r="D586" s="48" t="s">
        <v>144</v>
      </c>
      <c r="E586" s="48" t="s">
        <v>22</v>
      </c>
      <c r="F586" s="48" t="s">
        <v>43</v>
      </c>
      <c r="G586" s="48" t="s">
        <v>28</v>
      </c>
      <c r="H586" s="48" t="s">
        <v>136</v>
      </c>
      <c r="I586" s="49">
        <v>45403</v>
      </c>
      <c r="J586" s="49">
        <v>46498</v>
      </c>
      <c r="K586" s="50">
        <v>16369044.109999999</v>
      </c>
      <c r="L586" s="51">
        <v>0.1318</v>
      </c>
      <c r="M586" s="52">
        <v>0.77100000000000002</v>
      </c>
    </row>
    <row r="587" spans="1:13" ht="17.399999999999999" x14ac:dyDescent="0.3">
      <c r="A587" s="48" t="s">
        <v>1073</v>
      </c>
      <c r="B587" s="48" t="s">
        <v>812</v>
      </c>
      <c r="C587" s="48" t="s">
        <v>37</v>
      </c>
      <c r="D587" s="48" t="s">
        <v>22</v>
      </c>
      <c r="E587" s="48" t="s">
        <v>26</v>
      </c>
      <c r="F587" s="48" t="s">
        <v>31</v>
      </c>
      <c r="G587" s="48" t="s">
        <v>28</v>
      </c>
      <c r="H587" s="48" t="s">
        <v>148</v>
      </c>
      <c r="I587" s="49">
        <v>44132</v>
      </c>
      <c r="J587" s="49">
        <v>45958</v>
      </c>
      <c r="K587" s="50">
        <v>9349864.7300000004</v>
      </c>
      <c r="L587" s="51">
        <v>0.1384</v>
      </c>
      <c r="M587" s="52">
        <v>0.72799999999999998</v>
      </c>
    </row>
    <row r="588" spans="1:13" ht="17.399999999999999" x14ac:dyDescent="0.3">
      <c r="A588" s="48" t="s">
        <v>1074</v>
      </c>
      <c r="B588" s="48" t="s">
        <v>814</v>
      </c>
      <c r="C588" s="48" t="s">
        <v>78</v>
      </c>
      <c r="D588" s="48" t="s">
        <v>135</v>
      </c>
      <c r="E588" s="48" t="s">
        <v>26</v>
      </c>
      <c r="F588" s="48" t="s">
        <v>46</v>
      </c>
      <c r="G588" s="48" t="s">
        <v>28</v>
      </c>
      <c r="H588" s="48" t="s">
        <v>145</v>
      </c>
      <c r="I588" s="49">
        <v>44606</v>
      </c>
      <c r="J588" s="49">
        <v>46067</v>
      </c>
      <c r="K588" s="50">
        <v>1084688.06</v>
      </c>
      <c r="L588" s="51">
        <v>9.9500000000000005E-2</v>
      </c>
      <c r="M588" s="52">
        <v>0.79500000000000004</v>
      </c>
    </row>
    <row r="589" spans="1:13" ht="17.399999999999999" x14ac:dyDescent="0.3">
      <c r="A589" s="48" t="s">
        <v>1075</v>
      </c>
      <c r="B589" s="48" t="s">
        <v>511</v>
      </c>
      <c r="C589" s="48" t="s">
        <v>86</v>
      </c>
      <c r="D589" s="48" t="s">
        <v>190</v>
      </c>
      <c r="E589" s="48" t="s">
        <v>34</v>
      </c>
      <c r="F589" s="48" t="s">
        <v>49</v>
      </c>
      <c r="G589" s="48" t="s">
        <v>32</v>
      </c>
      <c r="H589" s="48" t="s">
        <v>157</v>
      </c>
      <c r="I589" s="49">
        <v>43927</v>
      </c>
      <c r="J589" s="49">
        <v>44657</v>
      </c>
      <c r="K589" s="50">
        <v>18469715.129999999</v>
      </c>
      <c r="L589" s="51">
        <v>0.10100000000000001</v>
      </c>
      <c r="M589" s="52">
        <v>1.1599999999999999</v>
      </c>
    </row>
    <row r="590" spans="1:13" ht="17.399999999999999" x14ac:dyDescent="0.3">
      <c r="A590" s="48" t="s">
        <v>1076</v>
      </c>
      <c r="B590" s="48" t="s">
        <v>1077</v>
      </c>
      <c r="C590" s="48" t="s">
        <v>56</v>
      </c>
      <c r="D590" s="48" t="s">
        <v>144</v>
      </c>
      <c r="E590" s="48" t="s">
        <v>26</v>
      </c>
      <c r="F590" s="48" t="s">
        <v>23</v>
      </c>
      <c r="G590" s="48" t="s">
        <v>24</v>
      </c>
      <c r="H590" s="48" t="s">
        <v>148</v>
      </c>
      <c r="I590" s="49">
        <v>45219</v>
      </c>
      <c r="J590" s="49">
        <v>46680</v>
      </c>
      <c r="K590" s="50">
        <v>2995514.06</v>
      </c>
      <c r="L590" s="51">
        <v>0.1222</v>
      </c>
      <c r="M590" s="52">
        <v>1.0609999999999999</v>
      </c>
    </row>
    <row r="591" spans="1:13" ht="17.399999999999999" x14ac:dyDescent="0.3">
      <c r="A591" s="48" t="s">
        <v>1078</v>
      </c>
      <c r="B591" s="48" t="s">
        <v>216</v>
      </c>
      <c r="C591" s="48" t="s">
        <v>67</v>
      </c>
      <c r="D591" s="48" t="s">
        <v>22</v>
      </c>
      <c r="E591" s="48" t="s">
        <v>45</v>
      </c>
      <c r="F591" s="48" t="s">
        <v>31</v>
      </c>
      <c r="G591" s="48" t="s">
        <v>36</v>
      </c>
      <c r="H591" s="48" t="s">
        <v>136</v>
      </c>
      <c r="I591" s="49">
        <v>45598</v>
      </c>
      <c r="J591" s="49">
        <v>47424</v>
      </c>
      <c r="K591" s="50">
        <v>7671970.9400000004</v>
      </c>
      <c r="L591" s="51">
        <v>8.5099999999999995E-2</v>
      </c>
      <c r="M591" s="52">
        <v>0.75900000000000001</v>
      </c>
    </row>
    <row r="592" spans="1:13" ht="17.399999999999999" x14ac:dyDescent="0.3">
      <c r="A592" s="48" t="s">
        <v>1079</v>
      </c>
      <c r="B592" s="48" t="s">
        <v>567</v>
      </c>
      <c r="C592" s="48" t="s">
        <v>69</v>
      </c>
      <c r="D592" s="48" t="s">
        <v>22</v>
      </c>
      <c r="E592" s="48" t="s">
        <v>48</v>
      </c>
      <c r="F592" s="48" t="s">
        <v>35</v>
      </c>
      <c r="G592" s="48" t="s">
        <v>36</v>
      </c>
      <c r="H592" s="48" t="s">
        <v>148</v>
      </c>
      <c r="I592" s="49">
        <v>44756</v>
      </c>
      <c r="J592" s="49">
        <v>46217</v>
      </c>
      <c r="K592" s="50">
        <v>7330883.9900000002</v>
      </c>
      <c r="L592" s="51">
        <v>0.13930000000000001</v>
      </c>
      <c r="M592" s="52">
        <v>1.2450000000000001</v>
      </c>
    </row>
    <row r="593" spans="1:13" ht="17.399999999999999" x14ac:dyDescent="0.3">
      <c r="A593" s="48" t="s">
        <v>1080</v>
      </c>
      <c r="B593" s="48" t="s">
        <v>582</v>
      </c>
      <c r="C593" s="48" t="s">
        <v>86</v>
      </c>
      <c r="D593" s="48" t="s">
        <v>190</v>
      </c>
      <c r="E593" s="48" t="s">
        <v>22</v>
      </c>
      <c r="F593" s="48" t="s">
        <v>49</v>
      </c>
      <c r="G593" s="48" t="s">
        <v>32</v>
      </c>
      <c r="H593" s="48" t="s">
        <v>136</v>
      </c>
      <c r="I593" s="49">
        <v>43785</v>
      </c>
      <c r="J593" s="49">
        <v>44516</v>
      </c>
      <c r="K593" s="50">
        <v>101748848.95999999</v>
      </c>
      <c r="L593" s="51">
        <v>9.7900000000000001E-2</v>
      </c>
      <c r="M593" s="52">
        <v>0.84699999999999998</v>
      </c>
    </row>
    <row r="594" spans="1:13" ht="17.399999999999999" x14ac:dyDescent="0.3">
      <c r="A594" s="48" t="s">
        <v>1081</v>
      </c>
      <c r="B594" s="48" t="s">
        <v>383</v>
      </c>
      <c r="C594" s="48" t="s">
        <v>52</v>
      </c>
      <c r="D594" s="48" t="s">
        <v>135</v>
      </c>
      <c r="E594" s="48" t="s">
        <v>48</v>
      </c>
      <c r="F594" s="48" t="s">
        <v>49</v>
      </c>
      <c r="G594" s="48" t="s">
        <v>40</v>
      </c>
      <c r="H594" s="48" t="s">
        <v>145</v>
      </c>
      <c r="I594" s="49">
        <v>45063</v>
      </c>
      <c r="J594" s="49">
        <v>45794</v>
      </c>
      <c r="K594" s="50">
        <v>3170459.05</v>
      </c>
      <c r="L594" s="51">
        <v>0.1221</v>
      </c>
      <c r="M594" s="52">
        <v>0.78400000000000003</v>
      </c>
    </row>
    <row r="595" spans="1:13" ht="17.399999999999999" x14ac:dyDescent="0.3">
      <c r="A595" s="48" t="s">
        <v>1082</v>
      </c>
      <c r="B595" s="48" t="s">
        <v>212</v>
      </c>
      <c r="C595" s="48" t="s">
        <v>62</v>
      </c>
      <c r="D595" s="48" t="s">
        <v>135</v>
      </c>
      <c r="E595" s="48" t="s">
        <v>42</v>
      </c>
      <c r="F595" s="48" t="s">
        <v>46</v>
      </c>
      <c r="G595" s="48" t="s">
        <v>32</v>
      </c>
      <c r="H595" s="48" t="s">
        <v>160</v>
      </c>
      <c r="I595" s="49">
        <v>45662</v>
      </c>
      <c r="J595" s="49">
        <v>46392</v>
      </c>
      <c r="K595" s="50">
        <v>1189526.5900000001</v>
      </c>
      <c r="L595" s="51">
        <v>0.1158</v>
      </c>
      <c r="M595" s="52">
        <v>0.78400000000000003</v>
      </c>
    </row>
    <row r="596" spans="1:13" ht="17.399999999999999" x14ac:dyDescent="0.3">
      <c r="A596" s="48" t="s">
        <v>1083</v>
      </c>
      <c r="B596" s="48" t="s">
        <v>731</v>
      </c>
      <c r="C596" s="48" t="s">
        <v>78</v>
      </c>
      <c r="D596" s="48" t="s">
        <v>135</v>
      </c>
      <c r="E596" s="48" t="s">
        <v>48</v>
      </c>
      <c r="F596" s="48" t="s">
        <v>23</v>
      </c>
      <c r="G596" s="48" t="s">
        <v>36</v>
      </c>
      <c r="H596" s="48" t="s">
        <v>136</v>
      </c>
      <c r="I596" s="49">
        <v>45758</v>
      </c>
      <c r="J596" s="49">
        <v>47219</v>
      </c>
      <c r="K596" s="50">
        <v>3657692.61</v>
      </c>
      <c r="L596" s="51">
        <v>0.1</v>
      </c>
      <c r="M596" s="52">
        <v>1.1339999999999999</v>
      </c>
    </row>
    <row r="597" spans="1:13" ht="17.399999999999999" x14ac:dyDescent="0.3">
      <c r="A597" s="48" t="s">
        <v>1084</v>
      </c>
      <c r="B597" s="48" t="s">
        <v>1085</v>
      </c>
      <c r="C597" s="48" t="s">
        <v>83</v>
      </c>
      <c r="D597" s="48" t="s">
        <v>135</v>
      </c>
      <c r="E597" s="48" t="s">
        <v>48</v>
      </c>
      <c r="F597" s="48" t="s">
        <v>39</v>
      </c>
      <c r="G597" s="48" t="s">
        <v>28</v>
      </c>
      <c r="H597" s="48" t="s">
        <v>136</v>
      </c>
      <c r="I597" s="49">
        <v>44295</v>
      </c>
      <c r="J597" s="49">
        <v>45391</v>
      </c>
      <c r="K597" s="50">
        <v>1316216.17</v>
      </c>
      <c r="L597" s="51">
        <v>0.1239</v>
      </c>
      <c r="M597" s="52">
        <v>0.85</v>
      </c>
    </row>
    <row r="598" spans="1:13" ht="17.399999999999999" x14ac:dyDescent="0.3">
      <c r="A598" s="48" t="s">
        <v>1086</v>
      </c>
      <c r="B598" s="48" t="s">
        <v>1047</v>
      </c>
      <c r="C598" s="48" t="s">
        <v>47</v>
      </c>
      <c r="D598" s="48" t="s">
        <v>22</v>
      </c>
      <c r="E598" s="48" t="s">
        <v>34</v>
      </c>
      <c r="F598" s="48" t="s">
        <v>49</v>
      </c>
      <c r="G598" s="48" t="s">
        <v>36</v>
      </c>
      <c r="H598" s="48" t="s">
        <v>148</v>
      </c>
      <c r="I598" s="49">
        <v>44830</v>
      </c>
      <c r="J598" s="49">
        <v>46291</v>
      </c>
      <c r="K598" s="50">
        <v>2780351.56</v>
      </c>
      <c r="L598" s="51">
        <v>7.4999999999999997E-2</v>
      </c>
      <c r="M598" s="52">
        <v>0.86</v>
      </c>
    </row>
    <row r="599" spans="1:13" ht="17.399999999999999" x14ac:dyDescent="0.3">
      <c r="A599" s="48" t="s">
        <v>1087</v>
      </c>
      <c r="B599" s="48" t="s">
        <v>1088</v>
      </c>
      <c r="C599" s="48" t="s">
        <v>72</v>
      </c>
      <c r="D599" s="48" t="s">
        <v>144</v>
      </c>
      <c r="E599" s="48" t="s">
        <v>42</v>
      </c>
      <c r="F599" s="48" t="s">
        <v>39</v>
      </c>
      <c r="G599" s="48" t="s">
        <v>40</v>
      </c>
      <c r="H599" s="48" t="s">
        <v>145</v>
      </c>
      <c r="I599" s="49">
        <v>43857</v>
      </c>
      <c r="J599" s="49">
        <v>44588</v>
      </c>
      <c r="K599" s="50">
        <v>17617979.73</v>
      </c>
      <c r="L599" s="51">
        <v>0.13439999999999999</v>
      </c>
      <c r="M599" s="52">
        <v>0.749</v>
      </c>
    </row>
    <row r="600" spans="1:13" ht="17.399999999999999" x14ac:dyDescent="0.3">
      <c r="A600" s="48" t="s">
        <v>1089</v>
      </c>
      <c r="B600" s="48" t="s">
        <v>754</v>
      </c>
      <c r="C600" s="48" t="s">
        <v>59</v>
      </c>
      <c r="D600" s="48" t="s">
        <v>135</v>
      </c>
      <c r="E600" s="48" t="s">
        <v>48</v>
      </c>
      <c r="F600" s="48" t="s">
        <v>23</v>
      </c>
      <c r="G600" s="48" t="s">
        <v>28</v>
      </c>
      <c r="H600" s="48" t="s">
        <v>163</v>
      </c>
      <c r="I600" s="49">
        <v>45650</v>
      </c>
      <c r="J600" s="49">
        <v>46380</v>
      </c>
      <c r="K600" s="50">
        <v>4271605.8600000003</v>
      </c>
      <c r="L600" s="51">
        <v>0.1099</v>
      </c>
      <c r="M600" s="52">
        <v>0.99299999999999999</v>
      </c>
    </row>
    <row r="601" spans="1:13" ht="17.399999999999999" x14ac:dyDescent="0.3">
      <c r="A601" s="48" t="s">
        <v>1090</v>
      </c>
      <c r="B601" s="48" t="s">
        <v>1032</v>
      </c>
      <c r="C601" s="48" t="s">
        <v>52</v>
      </c>
      <c r="D601" s="48" t="s">
        <v>190</v>
      </c>
      <c r="E601" s="48" t="s">
        <v>34</v>
      </c>
      <c r="F601" s="48" t="s">
        <v>31</v>
      </c>
      <c r="G601" s="48" t="s">
        <v>36</v>
      </c>
      <c r="H601" s="48" t="s">
        <v>136</v>
      </c>
      <c r="I601" s="49">
        <v>44636</v>
      </c>
      <c r="J601" s="49">
        <v>45001</v>
      </c>
      <c r="K601" s="50">
        <v>33042545.98</v>
      </c>
      <c r="L601" s="51">
        <v>0.12720000000000001</v>
      </c>
      <c r="M601" s="52">
        <v>0.96299999999999997</v>
      </c>
    </row>
    <row r="602" spans="1:13" ht="17.399999999999999" x14ac:dyDescent="0.3">
      <c r="A602" s="48" t="s">
        <v>1091</v>
      </c>
      <c r="B602" s="48" t="s">
        <v>1092</v>
      </c>
      <c r="C602" s="48" t="s">
        <v>33</v>
      </c>
      <c r="D602" s="48" t="s">
        <v>190</v>
      </c>
      <c r="E602" s="48" t="s">
        <v>42</v>
      </c>
      <c r="F602" s="48" t="s">
        <v>49</v>
      </c>
      <c r="G602" s="48" t="s">
        <v>24</v>
      </c>
      <c r="H602" s="48" t="s">
        <v>145</v>
      </c>
      <c r="I602" s="49">
        <v>44413</v>
      </c>
      <c r="J602" s="49">
        <v>45143</v>
      </c>
      <c r="K602" s="50">
        <v>91816832.769999996</v>
      </c>
      <c r="L602" s="51">
        <v>0.1343</v>
      </c>
      <c r="M602" s="52">
        <v>1.018</v>
      </c>
    </row>
    <row r="603" spans="1:13" ht="17.399999999999999" x14ac:dyDescent="0.3">
      <c r="A603" s="48" t="s">
        <v>1093</v>
      </c>
      <c r="B603" s="48" t="s">
        <v>549</v>
      </c>
      <c r="C603" s="48" t="s">
        <v>52</v>
      </c>
      <c r="D603" s="48" t="s">
        <v>190</v>
      </c>
      <c r="E603" s="48" t="s">
        <v>26</v>
      </c>
      <c r="F603" s="48" t="s">
        <v>43</v>
      </c>
      <c r="G603" s="48" t="s">
        <v>32</v>
      </c>
      <c r="H603" s="48" t="s">
        <v>136</v>
      </c>
      <c r="I603" s="49">
        <v>44626</v>
      </c>
      <c r="J603" s="49">
        <v>45357</v>
      </c>
      <c r="K603" s="50">
        <v>114991664.87</v>
      </c>
      <c r="L603" s="51">
        <v>0.1042</v>
      </c>
      <c r="M603" s="52">
        <v>1.05</v>
      </c>
    </row>
    <row r="604" spans="1:13" ht="17.399999999999999" x14ac:dyDescent="0.3">
      <c r="A604" s="48" t="s">
        <v>1094</v>
      </c>
      <c r="B604" s="48" t="s">
        <v>757</v>
      </c>
      <c r="C604" s="48" t="s">
        <v>90</v>
      </c>
      <c r="D604" s="48" t="s">
        <v>135</v>
      </c>
      <c r="E604" s="48" t="s">
        <v>26</v>
      </c>
      <c r="F604" s="48" t="s">
        <v>46</v>
      </c>
      <c r="G604" s="48" t="s">
        <v>40</v>
      </c>
      <c r="H604" s="48" t="s">
        <v>157</v>
      </c>
      <c r="I604" s="49">
        <v>44169</v>
      </c>
      <c r="J604" s="49">
        <v>44899</v>
      </c>
      <c r="K604" s="50">
        <v>428854.45</v>
      </c>
      <c r="L604" s="51">
        <v>9.6000000000000002E-2</v>
      </c>
      <c r="M604" s="52">
        <v>1.044</v>
      </c>
    </row>
    <row r="605" spans="1:13" ht="17.399999999999999" x14ac:dyDescent="0.3">
      <c r="A605" s="48" t="s">
        <v>1095</v>
      </c>
      <c r="B605" s="48" t="s">
        <v>527</v>
      </c>
      <c r="C605" s="48" t="s">
        <v>86</v>
      </c>
      <c r="D605" s="48" t="s">
        <v>135</v>
      </c>
      <c r="E605" s="48" t="s">
        <v>22</v>
      </c>
      <c r="F605" s="48" t="s">
        <v>31</v>
      </c>
      <c r="G605" s="48" t="s">
        <v>32</v>
      </c>
      <c r="H605" s="48" t="s">
        <v>148</v>
      </c>
      <c r="I605" s="49">
        <v>44858</v>
      </c>
      <c r="J605" s="49">
        <v>45954</v>
      </c>
      <c r="K605" s="50">
        <v>1771661.94</v>
      </c>
      <c r="L605" s="51">
        <v>0.14810000000000001</v>
      </c>
      <c r="M605" s="52">
        <v>0.95</v>
      </c>
    </row>
    <row r="606" spans="1:13" ht="17.399999999999999" x14ac:dyDescent="0.3">
      <c r="A606" s="48" t="s">
        <v>1096</v>
      </c>
      <c r="B606" s="48" t="s">
        <v>1097</v>
      </c>
      <c r="C606" s="48" t="s">
        <v>63</v>
      </c>
      <c r="D606" s="48" t="s">
        <v>135</v>
      </c>
      <c r="E606" s="48" t="s">
        <v>22</v>
      </c>
      <c r="F606" s="48" t="s">
        <v>35</v>
      </c>
      <c r="G606" s="48" t="s">
        <v>28</v>
      </c>
      <c r="H606" s="48" t="s">
        <v>141</v>
      </c>
      <c r="I606" s="49">
        <v>44937</v>
      </c>
      <c r="J606" s="49">
        <v>46763</v>
      </c>
      <c r="K606" s="50">
        <v>797074.66</v>
      </c>
      <c r="L606" s="51">
        <v>0.1454</v>
      </c>
      <c r="M606" s="52">
        <v>0.86899999999999999</v>
      </c>
    </row>
    <row r="607" spans="1:13" ht="17.399999999999999" x14ac:dyDescent="0.3">
      <c r="A607" s="48" t="s">
        <v>1098</v>
      </c>
      <c r="B607" s="48" t="s">
        <v>1072</v>
      </c>
      <c r="C607" s="48" t="s">
        <v>55</v>
      </c>
      <c r="D607" s="48" t="s">
        <v>135</v>
      </c>
      <c r="E607" s="48" t="s">
        <v>30</v>
      </c>
      <c r="F607" s="48" t="s">
        <v>23</v>
      </c>
      <c r="G607" s="48" t="s">
        <v>36</v>
      </c>
      <c r="H607" s="48" t="s">
        <v>136</v>
      </c>
      <c r="I607" s="49">
        <v>45992</v>
      </c>
      <c r="J607" s="49">
        <v>47818</v>
      </c>
      <c r="K607" s="50">
        <v>571018.74</v>
      </c>
      <c r="L607" s="51">
        <v>0.1023</v>
      </c>
      <c r="M607" s="52">
        <v>0.60199999999999998</v>
      </c>
    </row>
    <row r="608" spans="1:13" ht="17.399999999999999" x14ac:dyDescent="0.3">
      <c r="A608" s="48" t="s">
        <v>1099</v>
      </c>
      <c r="B608" s="48" t="s">
        <v>1100</v>
      </c>
      <c r="C608" s="48" t="s">
        <v>47</v>
      </c>
      <c r="D608" s="48" t="s">
        <v>190</v>
      </c>
      <c r="E608" s="48" t="s">
        <v>26</v>
      </c>
      <c r="F608" s="48" t="s">
        <v>43</v>
      </c>
      <c r="G608" s="48" t="s">
        <v>40</v>
      </c>
      <c r="H608" s="48" t="s">
        <v>136</v>
      </c>
      <c r="I608" s="49">
        <v>44932</v>
      </c>
      <c r="J608" s="49">
        <v>46028</v>
      </c>
      <c r="K608" s="50">
        <v>77514110.329999998</v>
      </c>
      <c r="L608" s="51">
        <v>0.1263</v>
      </c>
      <c r="M608" s="52">
        <v>0.74199999999999999</v>
      </c>
    </row>
    <row r="609" spans="1:13" ht="17.399999999999999" x14ac:dyDescent="0.3">
      <c r="A609" s="48" t="s">
        <v>1101</v>
      </c>
      <c r="B609" s="48" t="s">
        <v>685</v>
      </c>
      <c r="C609" s="48" t="s">
        <v>89</v>
      </c>
      <c r="D609" s="48" t="s">
        <v>135</v>
      </c>
      <c r="E609" s="48" t="s">
        <v>26</v>
      </c>
      <c r="F609" s="48" t="s">
        <v>39</v>
      </c>
      <c r="G609" s="48" t="s">
        <v>28</v>
      </c>
      <c r="H609" s="48" t="s">
        <v>160</v>
      </c>
      <c r="I609" s="49">
        <v>44817</v>
      </c>
      <c r="J609" s="49">
        <v>45913</v>
      </c>
      <c r="K609" s="50">
        <v>4826342.2</v>
      </c>
      <c r="L609" s="51">
        <v>0.13070000000000001</v>
      </c>
      <c r="M609" s="52">
        <v>0.83799999999999997</v>
      </c>
    </row>
    <row r="610" spans="1:13" ht="17.399999999999999" x14ac:dyDescent="0.3">
      <c r="A610" s="48" t="s">
        <v>1102</v>
      </c>
      <c r="B610" s="48" t="s">
        <v>424</v>
      </c>
      <c r="C610" s="48" t="s">
        <v>33</v>
      </c>
      <c r="D610" s="48" t="s">
        <v>144</v>
      </c>
      <c r="E610" s="48" t="s">
        <v>42</v>
      </c>
      <c r="F610" s="48" t="s">
        <v>46</v>
      </c>
      <c r="G610" s="48" t="s">
        <v>32</v>
      </c>
      <c r="H610" s="48" t="s">
        <v>145</v>
      </c>
      <c r="I610" s="49">
        <v>45244</v>
      </c>
      <c r="J610" s="49">
        <v>45975</v>
      </c>
      <c r="K610" s="50">
        <v>12058838.060000001</v>
      </c>
      <c r="L610" s="51">
        <v>0.1193</v>
      </c>
      <c r="M610" s="52">
        <v>0.50700000000000001</v>
      </c>
    </row>
    <row r="611" spans="1:13" ht="17.399999999999999" x14ac:dyDescent="0.3">
      <c r="A611" s="48" t="s">
        <v>1103</v>
      </c>
      <c r="B611" s="48" t="s">
        <v>1104</v>
      </c>
      <c r="C611" s="48" t="s">
        <v>76</v>
      </c>
      <c r="D611" s="48" t="s">
        <v>135</v>
      </c>
      <c r="E611" s="48" t="s">
        <v>48</v>
      </c>
      <c r="F611" s="48" t="s">
        <v>49</v>
      </c>
      <c r="G611" s="48" t="s">
        <v>40</v>
      </c>
      <c r="H611" s="48" t="s">
        <v>148</v>
      </c>
      <c r="I611" s="49">
        <v>44236</v>
      </c>
      <c r="J611" s="49">
        <v>44966</v>
      </c>
      <c r="K611" s="50">
        <v>339723.62</v>
      </c>
      <c r="L611" s="51">
        <v>0.1507</v>
      </c>
      <c r="M611" s="52">
        <v>0.90800000000000003</v>
      </c>
    </row>
    <row r="612" spans="1:13" ht="17.399999999999999" x14ac:dyDescent="0.3">
      <c r="A612" s="48" t="s">
        <v>1105</v>
      </c>
      <c r="B612" s="48" t="s">
        <v>372</v>
      </c>
      <c r="C612" s="48" t="s">
        <v>64</v>
      </c>
      <c r="D612" s="48" t="s">
        <v>144</v>
      </c>
      <c r="E612" s="48" t="s">
        <v>42</v>
      </c>
      <c r="F612" s="48" t="s">
        <v>39</v>
      </c>
      <c r="G612" s="48" t="s">
        <v>28</v>
      </c>
      <c r="H612" s="48" t="s">
        <v>163</v>
      </c>
      <c r="I612" s="49">
        <v>45451</v>
      </c>
      <c r="J612" s="49">
        <v>46181</v>
      </c>
      <c r="K612" s="50">
        <v>12145249.43</v>
      </c>
      <c r="L612" s="51">
        <v>0.13730000000000001</v>
      </c>
      <c r="M612" s="52">
        <v>1.3</v>
      </c>
    </row>
    <row r="613" spans="1:13" ht="17.399999999999999" x14ac:dyDescent="0.3">
      <c r="A613" s="48" t="s">
        <v>1106</v>
      </c>
      <c r="B613" s="48" t="s">
        <v>673</v>
      </c>
      <c r="C613" s="48" t="s">
        <v>85</v>
      </c>
      <c r="D613" s="48" t="s">
        <v>135</v>
      </c>
      <c r="E613" s="48" t="s">
        <v>38</v>
      </c>
      <c r="F613" s="48" t="s">
        <v>31</v>
      </c>
      <c r="G613" s="48" t="s">
        <v>28</v>
      </c>
      <c r="H613" s="48" t="s">
        <v>157</v>
      </c>
      <c r="I613" s="49">
        <v>45710</v>
      </c>
      <c r="J613" s="49">
        <v>46805</v>
      </c>
      <c r="K613" s="50">
        <v>3972748.68</v>
      </c>
      <c r="L613" s="51">
        <v>9.8199999999999996E-2</v>
      </c>
      <c r="M613" s="52">
        <v>0.92400000000000004</v>
      </c>
    </row>
    <row r="614" spans="1:13" ht="17.399999999999999" x14ac:dyDescent="0.3">
      <c r="A614" s="48" t="s">
        <v>1107</v>
      </c>
      <c r="B614" s="48" t="s">
        <v>432</v>
      </c>
      <c r="C614" s="48" t="s">
        <v>82</v>
      </c>
      <c r="D614" s="48" t="s">
        <v>135</v>
      </c>
      <c r="E614" s="48" t="s">
        <v>48</v>
      </c>
      <c r="F614" s="48" t="s">
        <v>49</v>
      </c>
      <c r="G614" s="48" t="s">
        <v>32</v>
      </c>
      <c r="H614" s="48" t="s">
        <v>145</v>
      </c>
      <c r="I614" s="49">
        <v>44578</v>
      </c>
      <c r="J614" s="49">
        <v>45674</v>
      </c>
      <c r="K614" s="50">
        <v>351985.71</v>
      </c>
      <c r="L614" s="51">
        <v>9.3700000000000006E-2</v>
      </c>
      <c r="M614" s="52">
        <v>1.0580000000000001</v>
      </c>
    </row>
    <row r="615" spans="1:13" ht="17.399999999999999" x14ac:dyDescent="0.3">
      <c r="A615" s="48" t="s">
        <v>1108</v>
      </c>
      <c r="B615" s="48" t="s">
        <v>340</v>
      </c>
      <c r="C615" s="48" t="s">
        <v>81</v>
      </c>
      <c r="D615" s="48" t="s">
        <v>135</v>
      </c>
      <c r="E615" s="48" t="s">
        <v>22</v>
      </c>
      <c r="F615" s="48" t="s">
        <v>49</v>
      </c>
      <c r="G615" s="48" t="s">
        <v>28</v>
      </c>
      <c r="H615" s="48" t="s">
        <v>157</v>
      </c>
      <c r="I615" s="49">
        <v>45719</v>
      </c>
      <c r="J615" s="49">
        <v>46815</v>
      </c>
      <c r="K615" s="50">
        <v>1992608.89</v>
      </c>
      <c r="L615" s="51">
        <v>0.1167</v>
      </c>
      <c r="M615" s="52">
        <v>0.77700000000000002</v>
      </c>
    </row>
    <row r="616" spans="1:13" ht="17.399999999999999" x14ac:dyDescent="0.3">
      <c r="A616" s="48" t="s">
        <v>1109</v>
      </c>
      <c r="B616" s="48" t="s">
        <v>430</v>
      </c>
      <c r="C616" s="48" t="s">
        <v>29</v>
      </c>
      <c r="D616" s="48" t="s">
        <v>144</v>
      </c>
      <c r="E616" s="48" t="s">
        <v>45</v>
      </c>
      <c r="F616" s="48" t="s">
        <v>49</v>
      </c>
      <c r="G616" s="48" t="s">
        <v>32</v>
      </c>
      <c r="H616" s="48" t="s">
        <v>148</v>
      </c>
      <c r="I616" s="49">
        <v>44987</v>
      </c>
      <c r="J616" s="49">
        <v>45718</v>
      </c>
      <c r="K616" s="50">
        <v>13893600.26</v>
      </c>
      <c r="L616" s="51">
        <v>0.1053</v>
      </c>
      <c r="M616" s="52">
        <v>0.873</v>
      </c>
    </row>
    <row r="617" spans="1:13" ht="17.399999999999999" x14ac:dyDescent="0.3">
      <c r="A617" s="48" t="s">
        <v>1110</v>
      </c>
      <c r="B617" s="48" t="s">
        <v>314</v>
      </c>
      <c r="C617" s="48" t="s">
        <v>83</v>
      </c>
      <c r="D617" s="48" t="s">
        <v>190</v>
      </c>
      <c r="E617" s="48" t="s">
        <v>26</v>
      </c>
      <c r="F617" s="48" t="s">
        <v>39</v>
      </c>
      <c r="G617" s="48" t="s">
        <v>32</v>
      </c>
      <c r="H617" s="48" t="s">
        <v>160</v>
      </c>
      <c r="I617" s="49">
        <v>44734</v>
      </c>
      <c r="J617" s="49">
        <v>45465</v>
      </c>
      <c r="K617" s="50">
        <v>105223872.09</v>
      </c>
      <c r="L617" s="51">
        <v>0.12230000000000001</v>
      </c>
      <c r="M617" s="52">
        <v>0.70799999999999996</v>
      </c>
    </row>
    <row r="618" spans="1:13" ht="17.399999999999999" x14ac:dyDescent="0.3">
      <c r="A618" s="48" t="s">
        <v>1111</v>
      </c>
      <c r="B618" s="48" t="s">
        <v>830</v>
      </c>
      <c r="C618" s="48" t="s">
        <v>91</v>
      </c>
      <c r="D618" s="48" t="s">
        <v>22</v>
      </c>
      <c r="E618" s="48" t="s">
        <v>48</v>
      </c>
      <c r="F618" s="48" t="s">
        <v>27</v>
      </c>
      <c r="G618" s="48" t="s">
        <v>36</v>
      </c>
      <c r="H618" s="48" t="s">
        <v>163</v>
      </c>
      <c r="I618" s="49">
        <v>43987</v>
      </c>
      <c r="J618" s="49">
        <v>45813</v>
      </c>
      <c r="K618" s="50">
        <v>7194785.5099999998</v>
      </c>
      <c r="L618" s="51">
        <v>0.13270000000000001</v>
      </c>
      <c r="M618" s="52">
        <v>0.94</v>
      </c>
    </row>
    <row r="619" spans="1:13" ht="17.399999999999999" x14ac:dyDescent="0.3">
      <c r="A619" s="48" t="s">
        <v>1112</v>
      </c>
      <c r="B619" s="48" t="s">
        <v>1113</v>
      </c>
      <c r="C619" s="48" t="s">
        <v>79</v>
      </c>
      <c r="D619" s="48" t="s">
        <v>135</v>
      </c>
      <c r="E619" s="48" t="s">
        <v>45</v>
      </c>
      <c r="F619" s="48" t="s">
        <v>43</v>
      </c>
      <c r="G619" s="48" t="s">
        <v>32</v>
      </c>
      <c r="H619" s="48" t="s">
        <v>148</v>
      </c>
      <c r="I619" s="49">
        <v>44536</v>
      </c>
      <c r="J619" s="49">
        <v>45997</v>
      </c>
      <c r="K619" s="50">
        <v>4203394.38</v>
      </c>
      <c r="L619" s="51">
        <v>0.1411</v>
      </c>
      <c r="M619" s="52">
        <v>0.72599999999999998</v>
      </c>
    </row>
    <row r="620" spans="1:13" ht="17.399999999999999" x14ac:dyDescent="0.3">
      <c r="A620" s="48" t="s">
        <v>1114</v>
      </c>
      <c r="B620" s="48" t="s">
        <v>376</v>
      </c>
      <c r="C620" s="48" t="s">
        <v>84</v>
      </c>
      <c r="D620" s="48" t="s">
        <v>135</v>
      </c>
      <c r="E620" s="48" t="s">
        <v>38</v>
      </c>
      <c r="F620" s="48" t="s">
        <v>35</v>
      </c>
      <c r="G620" s="48" t="s">
        <v>32</v>
      </c>
      <c r="H620" s="48" t="s">
        <v>163</v>
      </c>
      <c r="I620" s="49">
        <v>44704</v>
      </c>
      <c r="J620" s="49">
        <v>45800</v>
      </c>
      <c r="K620" s="50">
        <v>969349.5</v>
      </c>
      <c r="L620" s="51">
        <v>0.11070000000000001</v>
      </c>
      <c r="M620" s="52">
        <v>0.71</v>
      </c>
    </row>
    <row r="621" spans="1:13" ht="17.399999999999999" x14ac:dyDescent="0.3">
      <c r="A621" s="48" t="s">
        <v>1115</v>
      </c>
      <c r="B621" s="48" t="s">
        <v>1116</v>
      </c>
      <c r="C621" s="48" t="s">
        <v>59</v>
      </c>
      <c r="D621" s="48" t="s">
        <v>22</v>
      </c>
      <c r="E621" s="48" t="s">
        <v>38</v>
      </c>
      <c r="F621" s="48" t="s">
        <v>27</v>
      </c>
      <c r="G621" s="48" t="s">
        <v>24</v>
      </c>
      <c r="H621" s="48" t="s">
        <v>145</v>
      </c>
      <c r="I621" s="49">
        <v>43984</v>
      </c>
      <c r="J621" s="49">
        <v>45810</v>
      </c>
      <c r="K621" s="50">
        <v>9516735.9399999995</v>
      </c>
      <c r="L621" s="51">
        <v>0.1</v>
      </c>
      <c r="M621" s="52">
        <v>1.012</v>
      </c>
    </row>
    <row r="622" spans="1:13" ht="17.399999999999999" x14ac:dyDescent="0.3">
      <c r="A622" s="48" t="s">
        <v>1117</v>
      </c>
      <c r="B622" s="48" t="s">
        <v>236</v>
      </c>
      <c r="C622" s="48" t="s">
        <v>53</v>
      </c>
      <c r="D622" s="48" t="s">
        <v>144</v>
      </c>
      <c r="E622" s="48" t="s">
        <v>26</v>
      </c>
      <c r="F622" s="48" t="s">
        <v>49</v>
      </c>
      <c r="G622" s="48" t="s">
        <v>28</v>
      </c>
      <c r="H622" s="48" t="s">
        <v>163</v>
      </c>
      <c r="I622" s="49">
        <v>44246</v>
      </c>
      <c r="J622" s="49">
        <v>45707</v>
      </c>
      <c r="K622" s="50">
        <v>16864089.030000001</v>
      </c>
      <c r="L622" s="51">
        <v>0.12790000000000001</v>
      </c>
      <c r="M622" s="52">
        <v>1.22</v>
      </c>
    </row>
    <row r="623" spans="1:13" ht="17.399999999999999" x14ac:dyDescent="0.3">
      <c r="A623" s="48" t="s">
        <v>1118</v>
      </c>
      <c r="B623" s="48" t="s">
        <v>439</v>
      </c>
      <c r="C623" s="48" t="s">
        <v>29</v>
      </c>
      <c r="D623" s="48" t="s">
        <v>135</v>
      </c>
      <c r="E623" s="48" t="s">
        <v>38</v>
      </c>
      <c r="F623" s="48" t="s">
        <v>27</v>
      </c>
      <c r="G623" s="48" t="s">
        <v>36</v>
      </c>
      <c r="H623" s="48" t="s">
        <v>157</v>
      </c>
      <c r="I623" s="49">
        <v>44661</v>
      </c>
      <c r="J623" s="49">
        <v>45757</v>
      </c>
      <c r="K623" s="50">
        <v>746416.71</v>
      </c>
      <c r="L623" s="51">
        <v>0.1011</v>
      </c>
      <c r="M623" s="52">
        <v>1.2370000000000001</v>
      </c>
    </row>
    <row r="624" spans="1:13" ht="17.399999999999999" x14ac:dyDescent="0.3">
      <c r="A624" s="48" t="s">
        <v>1119</v>
      </c>
      <c r="B624" s="48" t="s">
        <v>238</v>
      </c>
      <c r="C624" s="48" t="s">
        <v>94</v>
      </c>
      <c r="D624" s="48" t="s">
        <v>135</v>
      </c>
      <c r="E624" s="48" t="s">
        <v>34</v>
      </c>
      <c r="F624" s="48" t="s">
        <v>39</v>
      </c>
      <c r="G624" s="48" t="s">
        <v>24</v>
      </c>
      <c r="H624" s="48" t="s">
        <v>163</v>
      </c>
      <c r="I624" s="49">
        <v>44442</v>
      </c>
      <c r="J624" s="49">
        <v>45903</v>
      </c>
      <c r="K624" s="50">
        <v>2943177.83</v>
      </c>
      <c r="L624" s="51">
        <v>0.1087</v>
      </c>
      <c r="M624" s="52">
        <v>0.60799999999999998</v>
      </c>
    </row>
    <row r="625" spans="1:13" ht="17.399999999999999" x14ac:dyDescent="0.3">
      <c r="A625" s="48" t="s">
        <v>1120</v>
      </c>
      <c r="B625" s="48" t="s">
        <v>1121</v>
      </c>
      <c r="C625" s="48" t="s">
        <v>85</v>
      </c>
      <c r="D625" s="48" t="s">
        <v>135</v>
      </c>
      <c r="E625" s="48" t="s">
        <v>30</v>
      </c>
      <c r="F625" s="48" t="s">
        <v>23</v>
      </c>
      <c r="G625" s="48" t="s">
        <v>32</v>
      </c>
      <c r="H625" s="48" t="s">
        <v>163</v>
      </c>
      <c r="I625" s="49">
        <v>45773</v>
      </c>
      <c r="J625" s="49">
        <v>47234</v>
      </c>
      <c r="K625" s="50">
        <v>1836690.52</v>
      </c>
      <c r="L625" s="51">
        <v>0.15559999999999999</v>
      </c>
      <c r="M625" s="52">
        <v>0.95399999999999996</v>
      </c>
    </row>
    <row r="626" spans="1:13" ht="17.399999999999999" x14ac:dyDescent="0.3">
      <c r="A626" s="48" t="s">
        <v>1122</v>
      </c>
      <c r="B626" s="48" t="s">
        <v>277</v>
      </c>
      <c r="C626" s="48" t="s">
        <v>80</v>
      </c>
      <c r="D626" s="48" t="s">
        <v>135</v>
      </c>
      <c r="E626" s="48" t="s">
        <v>34</v>
      </c>
      <c r="F626" s="48" t="s">
        <v>27</v>
      </c>
      <c r="G626" s="48" t="s">
        <v>24</v>
      </c>
      <c r="H626" s="48" t="s">
        <v>163</v>
      </c>
      <c r="I626" s="49">
        <v>43725</v>
      </c>
      <c r="J626" s="49">
        <v>44456</v>
      </c>
      <c r="K626" s="50">
        <v>2425527.9500000002</v>
      </c>
      <c r="L626" s="51">
        <v>0.107</v>
      </c>
      <c r="M626" s="52">
        <v>1.264</v>
      </c>
    </row>
    <row r="627" spans="1:13" ht="17.399999999999999" x14ac:dyDescent="0.3">
      <c r="A627" s="48" t="s">
        <v>1123</v>
      </c>
      <c r="B627" s="48" t="s">
        <v>336</v>
      </c>
      <c r="C627" s="48" t="s">
        <v>57</v>
      </c>
      <c r="D627" s="48" t="s">
        <v>190</v>
      </c>
      <c r="E627" s="48" t="s">
        <v>26</v>
      </c>
      <c r="F627" s="48" t="s">
        <v>35</v>
      </c>
      <c r="G627" s="48" t="s">
        <v>28</v>
      </c>
      <c r="H627" s="48" t="s">
        <v>145</v>
      </c>
      <c r="I627" s="49">
        <v>44481</v>
      </c>
      <c r="J627" s="49">
        <v>45577</v>
      </c>
      <c r="K627" s="50">
        <v>105463673.84999999</v>
      </c>
      <c r="L627" s="51">
        <v>0.13370000000000001</v>
      </c>
      <c r="M627" s="52">
        <v>0.72799999999999998</v>
      </c>
    </row>
    <row r="628" spans="1:13" ht="17.399999999999999" x14ac:dyDescent="0.3">
      <c r="A628" s="48" t="s">
        <v>1124</v>
      </c>
      <c r="B628" s="48" t="s">
        <v>1125</v>
      </c>
      <c r="C628" s="48" t="s">
        <v>77</v>
      </c>
      <c r="D628" s="48" t="s">
        <v>190</v>
      </c>
      <c r="E628" s="48" t="s">
        <v>26</v>
      </c>
      <c r="F628" s="48" t="s">
        <v>49</v>
      </c>
      <c r="G628" s="48" t="s">
        <v>24</v>
      </c>
      <c r="H628" s="48" t="s">
        <v>141</v>
      </c>
      <c r="I628" s="49">
        <v>44455</v>
      </c>
      <c r="J628" s="49">
        <v>46281</v>
      </c>
      <c r="K628" s="50">
        <v>11552808.15</v>
      </c>
      <c r="L628" s="51">
        <v>0.11459999999999999</v>
      </c>
      <c r="M628" s="52">
        <v>0.90100000000000002</v>
      </c>
    </row>
    <row r="629" spans="1:13" ht="17.399999999999999" x14ac:dyDescent="0.3">
      <c r="A629" s="48" t="s">
        <v>1126</v>
      </c>
      <c r="B629" s="48" t="s">
        <v>661</v>
      </c>
      <c r="C629" s="48" t="s">
        <v>90</v>
      </c>
      <c r="D629" s="48" t="s">
        <v>135</v>
      </c>
      <c r="E629" s="48" t="s">
        <v>42</v>
      </c>
      <c r="F629" s="48" t="s">
        <v>31</v>
      </c>
      <c r="G629" s="48" t="s">
        <v>40</v>
      </c>
      <c r="H629" s="48" t="s">
        <v>141</v>
      </c>
      <c r="I629" s="49">
        <v>44089</v>
      </c>
      <c r="J629" s="49">
        <v>45550</v>
      </c>
      <c r="K629" s="50">
        <v>4070413.02</v>
      </c>
      <c r="L629" s="51">
        <v>0.13400000000000001</v>
      </c>
      <c r="M629" s="52">
        <v>1.036</v>
      </c>
    </row>
    <row r="630" spans="1:13" ht="17.399999999999999" x14ac:dyDescent="0.3">
      <c r="A630" s="48" t="s">
        <v>1127</v>
      </c>
      <c r="B630" s="48" t="s">
        <v>297</v>
      </c>
      <c r="C630" s="48" t="s">
        <v>37</v>
      </c>
      <c r="D630" s="48" t="s">
        <v>190</v>
      </c>
      <c r="E630" s="48" t="s">
        <v>42</v>
      </c>
      <c r="F630" s="48" t="s">
        <v>49</v>
      </c>
      <c r="G630" s="48" t="s">
        <v>40</v>
      </c>
      <c r="H630" s="48" t="s">
        <v>160</v>
      </c>
      <c r="I630" s="49">
        <v>43967</v>
      </c>
      <c r="J630" s="49">
        <v>45793</v>
      </c>
      <c r="K630" s="50">
        <v>16504668.640000001</v>
      </c>
      <c r="L630" s="51">
        <v>8.3699999999999997E-2</v>
      </c>
      <c r="M630" s="52">
        <v>0.80900000000000005</v>
      </c>
    </row>
    <row r="631" spans="1:13" ht="17.399999999999999" x14ac:dyDescent="0.3">
      <c r="A631" s="48" t="s">
        <v>1128</v>
      </c>
      <c r="B631" s="48" t="s">
        <v>357</v>
      </c>
      <c r="C631" s="48" t="s">
        <v>65</v>
      </c>
      <c r="D631" s="48" t="s">
        <v>22</v>
      </c>
      <c r="E631" s="48" t="s">
        <v>26</v>
      </c>
      <c r="F631" s="48" t="s">
        <v>35</v>
      </c>
      <c r="G631" s="48" t="s">
        <v>36</v>
      </c>
      <c r="H631" s="48" t="s">
        <v>145</v>
      </c>
      <c r="I631" s="49">
        <v>45165</v>
      </c>
      <c r="J631" s="49">
        <v>46992</v>
      </c>
      <c r="K631" s="50">
        <v>2989874.59</v>
      </c>
      <c r="L631" s="51">
        <v>0.10680000000000001</v>
      </c>
      <c r="M631" s="52">
        <v>0.92800000000000005</v>
      </c>
    </row>
    <row r="632" spans="1:13" ht="17.399999999999999" x14ac:dyDescent="0.3">
      <c r="A632" s="48" t="s">
        <v>1129</v>
      </c>
      <c r="B632" s="48" t="s">
        <v>1130</v>
      </c>
      <c r="C632" s="48" t="s">
        <v>75</v>
      </c>
      <c r="D632" s="48" t="s">
        <v>135</v>
      </c>
      <c r="E632" s="48" t="s">
        <v>26</v>
      </c>
      <c r="F632" s="48" t="s">
        <v>46</v>
      </c>
      <c r="G632" s="48" t="s">
        <v>28</v>
      </c>
      <c r="H632" s="48" t="s">
        <v>148</v>
      </c>
      <c r="I632" s="49">
        <v>44648</v>
      </c>
      <c r="J632" s="49">
        <v>46474</v>
      </c>
      <c r="K632" s="50">
        <v>416881.88</v>
      </c>
      <c r="L632" s="51">
        <v>0.13550000000000001</v>
      </c>
      <c r="M632" s="52">
        <v>0.95399999999999996</v>
      </c>
    </row>
    <row r="633" spans="1:13" ht="17.399999999999999" x14ac:dyDescent="0.3">
      <c r="A633" s="48" t="s">
        <v>1131</v>
      </c>
      <c r="B633" s="48" t="s">
        <v>569</v>
      </c>
      <c r="C633" s="48" t="s">
        <v>87</v>
      </c>
      <c r="D633" s="48" t="s">
        <v>144</v>
      </c>
      <c r="E633" s="48" t="s">
        <v>45</v>
      </c>
      <c r="F633" s="48" t="s">
        <v>43</v>
      </c>
      <c r="G633" s="48" t="s">
        <v>28</v>
      </c>
      <c r="H633" s="48" t="s">
        <v>136</v>
      </c>
      <c r="I633" s="49">
        <v>45779</v>
      </c>
      <c r="J633" s="49">
        <v>47605</v>
      </c>
      <c r="K633" s="50">
        <v>4617425.78</v>
      </c>
      <c r="L633" s="51">
        <v>0.108</v>
      </c>
      <c r="M633" s="52">
        <v>0.98599999999999999</v>
      </c>
    </row>
    <row r="634" spans="1:13" ht="17.399999999999999" x14ac:dyDescent="0.3">
      <c r="A634" s="48" t="s">
        <v>1132</v>
      </c>
      <c r="B634" s="48" t="s">
        <v>206</v>
      </c>
      <c r="C634" s="48" t="s">
        <v>64</v>
      </c>
      <c r="D634" s="48" t="s">
        <v>135</v>
      </c>
      <c r="E634" s="48" t="s">
        <v>22</v>
      </c>
      <c r="F634" s="48" t="s">
        <v>43</v>
      </c>
      <c r="G634" s="48" t="s">
        <v>36</v>
      </c>
      <c r="H634" s="48" t="s">
        <v>163</v>
      </c>
      <c r="I634" s="49">
        <v>43965</v>
      </c>
      <c r="J634" s="49">
        <v>44695</v>
      </c>
      <c r="K634" s="50">
        <v>2775448.85</v>
      </c>
      <c r="L634" s="51">
        <v>9.8400000000000001E-2</v>
      </c>
      <c r="M634" s="52">
        <v>1.0529999999999999</v>
      </c>
    </row>
    <row r="635" spans="1:13" ht="17.399999999999999" x14ac:dyDescent="0.3">
      <c r="A635" s="48" t="s">
        <v>1133</v>
      </c>
      <c r="B635" s="48" t="s">
        <v>326</v>
      </c>
      <c r="C635" s="48" t="s">
        <v>71</v>
      </c>
      <c r="D635" s="48" t="s">
        <v>135</v>
      </c>
      <c r="E635" s="48" t="s">
        <v>42</v>
      </c>
      <c r="F635" s="48" t="s">
        <v>46</v>
      </c>
      <c r="G635" s="48" t="s">
        <v>28</v>
      </c>
      <c r="H635" s="48" t="s">
        <v>163</v>
      </c>
      <c r="I635" s="49">
        <v>43682</v>
      </c>
      <c r="J635" s="49">
        <v>44413</v>
      </c>
      <c r="K635" s="50">
        <v>3142000.99</v>
      </c>
      <c r="L635" s="51">
        <v>0.152</v>
      </c>
      <c r="M635" s="52">
        <v>0.69399999999999995</v>
      </c>
    </row>
    <row r="636" spans="1:13" ht="17.399999999999999" x14ac:dyDescent="0.3">
      <c r="A636" s="48" t="s">
        <v>1134</v>
      </c>
      <c r="B636" s="48" t="s">
        <v>214</v>
      </c>
      <c r="C636" s="48" t="s">
        <v>56</v>
      </c>
      <c r="D636" s="48" t="s">
        <v>22</v>
      </c>
      <c r="E636" s="48" t="s">
        <v>34</v>
      </c>
      <c r="F636" s="48" t="s">
        <v>31</v>
      </c>
      <c r="G636" s="48" t="s">
        <v>32</v>
      </c>
      <c r="H636" s="48" t="s">
        <v>141</v>
      </c>
      <c r="I636" s="49">
        <v>45645</v>
      </c>
      <c r="J636" s="49">
        <v>47106</v>
      </c>
      <c r="K636" s="50">
        <v>1113220.6499999999</v>
      </c>
      <c r="L636" s="51">
        <v>7.51E-2</v>
      </c>
      <c r="M636" s="52">
        <v>0.40899999999999997</v>
      </c>
    </row>
    <row r="637" spans="1:13" ht="17.399999999999999" x14ac:dyDescent="0.3">
      <c r="A637" s="48" t="s">
        <v>1135</v>
      </c>
      <c r="B637" s="48" t="s">
        <v>1136</v>
      </c>
      <c r="C637" s="48" t="s">
        <v>41</v>
      </c>
      <c r="D637" s="48" t="s">
        <v>135</v>
      </c>
      <c r="E637" s="48" t="s">
        <v>42</v>
      </c>
      <c r="F637" s="48" t="s">
        <v>49</v>
      </c>
      <c r="G637" s="48" t="s">
        <v>40</v>
      </c>
      <c r="H637" s="48" t="s">
        <v>163</v>
      </c>
      <c r="I637" s="49">
        <v>43772</v>
      </c>
      <c r="J637" s="49">
        <v>44138</v>
      </c>
      <c r="K637" s="50">
        <v>3915188.04</v>
      </c>
      <c r="L637" s="51">
        <v>0.15049999999999999</v>
      </c>
      <c r="M637" s="52">
        <v>0.86899999999999999</v>
      </c>
    </row>
    <row r="638" spans="1:13" ht="17.399999999999999" x14ac:dyDescent="0.3">
      <c r="A638" s="48" t="s">
        <v>1137</v>
      </c>
      <c r="B638" s="48" t="s">
        <v>721</v>
      </c>
      <c r="C638" s="48" t="s">
        <v>58</v>
      </c>
      <c r="D638" s="48" t="s">
        <v>22</v>
      </c>
      <c r="E638" s="48" t="s">
        <v>22</v>
      </c>
      <c r="F638" s="48" t="s">
        <v>35</v>
      </c>
      <c r="G638" s="48" t="s">
        <v>40</v>
      </c>
      <c r="H638" s="48" t="s">
        <v>148</v>
      </c>
      <c r="I638" s="49">
        <v>45543</v>
      </c>
      <c r="J638" s="49">
        <v>47369</v>
      </c>
      <c r="K638" s="50">
        <v>9635933.8000000007</v>
      </c>
      <c r="L638" s="51">
        <v>0.13120000000000001</v>
      </c>
      <c r="M638" s="52">
        <v>1.2450000000000001</v>
      </c>
    </row>
    <row r="639" spans="1:13" ht="17.399999999999999" x14ac:dyDescent="0.3">
      <c r="A639" s="48" t="s">
        <v>1138</v>
      </c>
      <c r="B639" s="48" t="s">
        <v>608</v>
      </c>
      <c r="C639" s="48" t="s">
        <v>65</v>
      </c>
      <c r="D639" s="48" t="s">
        <v>135</v>
      </c>
      <c r="E639" s="48" t="s">
        <v>38</v>
      </c>
      <c r="F639" s="48" t="s">
        <v>39</v>
      </c>
      <c r="G639" s="48" t="s">
        <v>36</v>
      </c>
      <c r="H639" s="48" t="s">
        <v>145</v>
      </c>
      <c r="I639" s="49">
        <v>44031</v>
      </c>
      <c r="J639" s="49">
        <v>44761</v>
      </c>
      <c r="K639" s="50">
        <v>2830806.21</v>
      </c>
      <c r="L639" s="51">
        <v>0.10920000000000001</v>
      </c>
      <c r="M639" s="52">
        <v>0.70699999999999996</v>
      </c>
    </row>
    <row r="640" spans="1:13" ht="17.399999999999999" x14ac:dyDescent="0.3">
      <c r="A640" s="48" t="s">
        <v>1139</v>
      </c>
      <c r="B640" s="48" t="s">
        <v>1140</v>
      </c>
      <c r="C640" s="48" t="s">
        <v>79</v>
      </c>
      <c r="D640" s="48" t="s">
        <v>135</v>
      </c>
      <c r="E640" s="48" t="s">
        <v>38</v>
      </c>
      <c r="F640" s="48" t="s">
        <v>39</v>
      </c>
      <c r="G640" s="48" t="s">
        <v>24</v>
      </c>
      <c r="H640" s="48" t="s">
        <v>148</v>
      </c>
      <c r="I640" s="49">
        <v>44140</v>
      </c>
      <c r="J640" s="49">
        <v>45235</v>
      </c>
      <c r="K640" s="50">
        <v>1763053.69</v>
      </c>
      <c r="L640" s="51">
        <v>9.5600000000000004E-2</v>
      </c>
      <c r="M640" s="52">
        <v>0.58299999999999996</v>
      </c>
    </row>
    <row r="641" spans="1:13" ht="17.399999999999999" x14ac:dyDescent="0.3">
      <c r="A641" s="48" t="s">
        <v>1141</v>
      </c>
      <c r="B641" s="48" t="s">
        <v>226</v>
      </c>
      <c r="C641" s="48" t="s">
        <v>74</v>
      </c>
      <c r="D641" s="48" t="s">
        <v>135</v>
      </c>
      <c r="E641" s="48" t="s">
        <v>38</v>
      </c>
      <c r="F641" s="48" t="s">
        <v>35</v>
      </c>
      <c r="G641" s="48" t="s">
        <v>40</v>
      </c>
      <c r="H641" s="48" t="s">
        <v>157</v>
      </c>
      <c r="I641" s="49">
        <v>44140</v>
      </c>
      <c r="J641" s="49">
        <v>44505</v>
      </c>
      <c r="K641" s="50">
        <v>594326.03</v>
      </c>
      <c r="L641" s="51">
        <v>0.1396</v>
      </c>
      <c r="M641" s="52">
        <v>0.872</v>
      </c>
    </row>
    <row r="642" spans="1:13" ht="17.399999999999999" x14ac:dyDescent="0.3">
      <c r="A642" s="48" t="s">
        <v>1142</v>
      </c>
      <c r="B642" s="48" t="s">
        <v>1143</v>
      </c>
      <c r="C642" s="48" t="s">
        <v>62</v>
      </c>
      <c r="D642" s="48" t="s">
        <v>144</v>
      </c>
      <c r="E642" s="48" t="s">
        <v>45</v>
      </c>
      <c r="F642" s="48" t="s">
        <v>23</v>
      </c>
      <c r="G642" s="48" t="s">
        <v>28</v>
      </c>
      <c r="H642" s="48" t="s">
        <v>136</v>
      </c>
      <c r="I642" s="49">
        <v>44939</v>
      </c>
      <c r="J642" s="49">
        <v>46765</v>
      </c>
      <c r="K642" s="50">
        <v>12012494.67</v>
      </c>
      <c r="L642" s="51">
        <v>0.1208</v>
      </c>
      <c r="M642" s="52">
        <v>0.82</v>
      </c>
    </row>
    <row r="643" spans="1:13" ht="17.399999999999999" x14ac:dyDescent="0.3">
      <c r="A643" s="48" t="s">
        <v>1144</v>
      </c>
      <c r="B643" s="48" t="s">
        <v>1100</v>
      </c>
      <c r="C643" s="48" t="s">
        <v>80</v>
      </c>
      <c r="D643" s="48" t="s">
        <v>190</v>
      </c>
      <c r="E643" s="48" t="s">
        <v>22</v>
      </c>
      <c r="F643" s="48" t="s">
        <v>35</v>
      </c>
      <c r="G643" s="48" t="s">
        <v>32</v>
      </c>
      <c r="H643" s="48" t="s">
        <v>157</v>
      </c>
      <c r="I643" s="49">
        <v>45370</v>
      </c>
      <c r="J643" s="49">
        <v>46465</v>
      </c>
      <c r="K643" s="50">
        <v>52766599.670000002</v>
      </c>
      <c r="L643" s="51">
        <v>0.13</v>
      </c>
      <c r="M643" s="52">
        <v>0.98799999999999999</v>
      </c>
    </row>
    <row r="644" spans="1:13" ht="17.399999999999999" x14ac:dyDescent="0.3">
      <c r="A644" s="48" t="s">
        <v>1145</v>
      </c>
      <c r="B644" s="48" t="s">
        <v>525</v>
      </c>
      <c r="C644" s="48" t="s">
        <v>77</v>
      </c>
      <c r="D644" s="48" t="s">
        <v>144</v>
      </c>
      <c r="E644" s="48" t="s">
        <v>45</v>
      </c>
      <c r="F644" s="48" t="s">
        <v>31</v>
      </c>
      <c r="G644" s="48" t="s">
        <v>24</v>
      </c>
      <c r="H644" s="48" t="s">
        <v>160</v>
      </c>
      <c r="I644" s="49">
        <v>44568</v>
      </c>
      <c r="J644" s="49">
        <v>46029</v>
      </c>
      <c r="K644" s="50">
        <v>10042628.92</v>
      </c>
      <c r="L644" s="51">
        <v>0.113</v>
      </c>
      <c r="M644" s="52">
        <v>0.77800000000000002</v>
      </c>
    </row>
    <row r="645" spans="1:13" ht="17.399999999999999" x14ac:dyDescent="0.3">
      <c r="A645" s="48" t="s">
        <v>1146</v>
      </c>
      <c r="B645" s="48" t="s">
        <v>562</v>
      </c>
      <c r="C645" s="48" t="s">
        <v>71</v>
      </c>
      <c r="D645" s="48" t="s">
        <v>135</v>
      </c>
      <c r="E645" s="48" t="s">
        <v>30</v>
      </c>
      <c r="F645" s="48" t="s">
        <v>46</v>
      </c>
      <c r="G645" s="48" t="s">
        <v>36</v>
      </c>
      <c r="H645" s="48" t="s">
        <v>136</v>
      </c>
      <c r="I645" s="49">
        <v>43813</v>
      </c>
      <c r="J645" s="49">
        <v>45640</v>
      </c>
      <c r="K645" s="50">
        <v>1617728.05</v>
      </c>
      <c r="L645" s="51">
        <v>0.13780000000000001</v>
      </c>
      <c r="M645" s="52">
        <v>0.89800000000000002</v>
      </c>
    </row>
    <row r="646" spans="1:13" ht="17.399999999999999" x14ac:dyDescent="0.3">
      <c r="A646" s="48" t="s">
        <v>1147</v>
      </c>
      <c r="B646" s="48" t="s">
        <v>1012</v>
      </c>
      <c r="C646" s="48" t="s">
        <v>79</v>
      </c>
      <c r="D646" s="48" t="s">
        <v>144</v>
      </c>
      <c r="E646" s="48" t="s">
        <v>34</v>
      </c>
      <c r="F646" s="48" t="s">
        <v>39</v>
      </c>
      <c r="G646" s="48" t="s">
        <v>32</v>
      </c>
      <c r="H646" s="48" t="s">
        <v>148</v>
      </c>
      <c r="I646" s="49">
        <v>43535</v>
      </c>
      <c r="J646" s="49">
        <v>44631</v>
      </c>
      <c r="K646" s="50">
        <v>1294285.24</v>
      </c>
      <c r="L646" s="51">
        <v>0.12909999999999999</v>
      </c>
      <c r="M646" s="52">
        <v>0.64</v>
      </c>
    </row>
    <row r="647" spans="1:13" ht="17.399999999999999" x14ac:dyDescent="0.3">
      <c r="A647" s="48" t="s">
        <v>1148</v>
      </c>
      <c r="B647" s="48" t="s">
        <v>1149</v>
      </c>
      <c r="C647" s="48" t="s">
        <v>83</v>
      </c>
      <c r="D647" s="48" t="s">
        <v>190</v>
      </c>
      <c r="E647" s="48" t="s">
        <v>34</v>
      </c>
      <c r="F647" s="48" t="s">
        <v>23</v>
      </c>
      <c r="G647" s="48" t="s">
        <v>40</v>
      </c>
      <c r="H647" s="48" t="s">
        <v>157</v>
      </c>
      <c r="I647" s="49">
        <v>44838</v>
      </c>
      <c r="J647" s="49">
        <v>45934</v>
      </c>
      <c r="K647" s="50">
        <v>24028933.719999999</v>
      </c>
      <c r="L647" s="51">
        <v>8.2199999999999995E-2</v>
      </c>
      <c r="M647" s="52">
        <v>0.64800000000000002</v>
      </c>
    </row>
    <row r="648" spans="1:13" ht="17.399999999999999" x14ac:dyDescent="0.3">
      <c r="A648" s="48" t="s">
        <v>1150</v>
      </c>
      <c r="B648" s="48" t="s">
        <v>697</v>
      </c>
      <c r="C648" s="48" t="s">
        <v>90</v>
      </c>
      <c r="D648" s="48" t="s">
        <v>135</v>
      </c>
      <c r="E648" s="48" t="s">
        <v>45</v>
      </c>
      <c r="F648" s="48" t="s">
        <v>23</v>
      </c>
      <c r="G648" s="48" t="s">
        <v>32</v>
      </c>
      <c r="H648" s="48" t="s">
        <v>141</v>
      </c>
      <c r="I648" s="49">
        <v>44975</v>
      </c>
      <c r="J648" s="49">
        <v>46071</v>
      </c>
      <c r="K648" s="50">
        <v>1096822.6299999999</v>
      </c>
      <c r="L648" s="51">
        <v>0.10290000000000001</v>
      </c>
      <c r="M648" s="52">
        <v>0.75900000000000001</v>
      </c>
    </row>
    <row r="649" spans="1:13" ht="17.399999999999999" x14ac:dyDescent="0.3">
      <c r="A649" s="48" t="s">
        <v>1151</v>
      </c>
      <c r="B649" s="48" t="s">
        <v>993</v>
      </c>
      <c r="C649" s="48" t="s">
        <v>76</v>
      </c>
      <c r="D649" s="48" t="s">
        <v>190</v>
      </c>
      <c r="E649" s="48" t="s">
        <v>48</v>
      </c>
      <c r="F649" s="48" t="s">
        <v>43</v>
      </c>
      <c r="G649" s="48" t="s">
        <v>28</v>
      </c>
      <c r="H649" s="48" t="s">
        <v>136</v>
      </c>
      <c r="I649" s="49">
        <v>43726</v>
      </c>
      <c r="J649" s="49">
        <v>45187</v>
      </c>
      <c r="K649" s="50">
        <v>86265423.489999995</v>
      </c>
      <c r="L649" s="51">
        <v>0.11600000000000001</v>
      </c>
      <c r="M649" s="52">
        <v>0.47799999999999998</v>
      </c>
    </row>
    <row r="650" spans="1:13" ht="17.399999999999999" x14ac:dyDescent="0.3">
      <c r="A650" s="48" t="s">
        <v>1152</v>
      </c>
      <c r="B650" s="48" t="s">
        <v>212</v>
      </c>
      <c r="C650" s="48" t="s">
        <v>72</v>
      </c>
      <c r="D650" s="48" t="s">
        <v>190</v>
      </c>
      <c r="E650" s="48" t="s">
        <v>30</v>
      </c>
      <c r="F650" s="48" t="s">
        <v>49</v>
      </c>
      <c r="G650" s="48" t="s">
        <v>28</v>
      </c>
      <c r="H650" s="48" t="s">
        <v>163</v>
      </c>
      <c r="I650" s="49">
        <v>45193</v>
      </c>
      <c r="J650" s="49">
        <v>45924</v>
      </c>
      <c r="K650" s="50">
        <v>55643008.450000003</v>
      </c>
      <c r="L650" s="51">
        <v>0.12970000000000001</v>
      </c>
      <c r="M650" s="52">
        <v>0.81399999999999995</v>
      </c>
    </row>
    <row r="651" spans="1:13" ht="17.399999999999999" x14ac:dyDescent="0.3">
      <c r="A651" s="48" t="s">
        <v>1153</v>
      </c>
      <c r="B651" s="48" t="s">
        <v>248</v>
      </c>
      <c r="C651" s="48" t="s">
        <v>87</v>
      </c>
      <c r="D651" s="48" t="s">
        <v>144</v>
      </c>
      <c r="E651" s="48" t="s">
        <v>48</v>
      </c>
      <c r="F651" s="48" t="s">
        <v>43</v>
      </c>
      <c r="G651" s="48" t="s">
        <v>40</v>
      </c>
      <c r="H651" s="48" t="s">
        <v>141</v>
      </c>
      <c r="I651" s="49">
        <v>44568</v>
      </c>
      <c r="J651" s="49">
        <v>46394</v>
      </c>
      <c r="K651" s="50">
        <v>6473307.0499999998</v>
      </c>
      <c r="L651" s="51">
        <v>0.13270000000000001</v>
      </c>
      <c r="M651" s="52">
        <v>0.85099999999999998</v>
      </c>
    </row>
    <row r="652" spans="1:13" ht="17.399999999999999" x14ac:dyDescent="0.3">
      <c r="A652" s="48" t="s">
        <v>1154</v>
      </c>
      <c r="B652" s="48" t="s">
        <v>318</v>
      </c>
      <c r="C652" s="48" t="s">
        <v>41</v>
      </c>
      <c r="D652" s="48" t="s">
        <v>22</v>
      </c>
      <c r="E652" s="48" t="s">
        <v>34</v>
      </c>
      <c r="F652" s="48" t="s">
        <v>43</v>
      </c>
      <c r="G652" s="48" t="s">
        <v>28</v>
      </c>
      <c r="H652" s="48" t="s">
        <v>160</v>
      </c>
      <c r="I652" s="49">
        <v>43713</v>
      </c>
      <c r="J652" s="49">
        <v>44079</v>
      </c>
      <c r="K652" s="50">
        <v>2934675.67</v>
      </c>
      <c r="L652" s="51">
        <v>0.10580000000000001</v>
      </c>
      <c r="M652" s="52">
        <v>0.93600000000000005</v>
      </c>
    </row>
    <row r="653" spans="1:13" ht="17.399999999999999" x14ac:dyDescent="0.3">
      <c r="A653" s="48" t="s">
        <v>1155</v>
      </c>
      <c r="B653" s="48" t="s">
        <v>1156</v>
      </c>
      <c r="C653" s="48" t="s">
        <v>80</v>
      </c>
      <c r="D653" s="48" t="s">
        <v>144</v>
      </c>
      <c r="E653" s="48" t="s">
        <v>26</v>
      </c>
      <c r="F653" s="48" t="s">
        <v>27</v>
      </c>
      <c r="G653" s="48" t="s">
        <v>36</v>
      </c>
      <c r="H653" s="48" t="s">
        <v>148</v>
      </c>
      <c r="I653" s="49">
        <v>45568</v>
      </c>
      <c r="J653" s="49">
        <v>47029</v>
      </c>
      <c r="K653" s="50">
        <v>9461681.8699999992</v>
      </c>
      <c r="L653" s="51">
        <v>0.13300000000000001</v>
      </c>
      <c r="M653" s="52">
        <v>1.0169999999999999</v>
      </c>
    </row>
    <row r="654" spans="1:13" ht="17.399999999999999" x14ac:dyDescent="0.3">
      <c r="A654" s="48" t="s">
        <v>1157</v>
      </c>
      <c r="B654" s="48" t="s">
        <v>1158</v>
      </c>
      <c r="C654" s="48" t="s">
        <v>80</v>
      </c>
      <c r="D654" s="48" t="s">
        <v>22</v>
      </c>
      <c r="E654" s="48" t="s">
        <v>30</v>
      </c>
      <c r="F654" s="48" t="s">
        <v>46</v>
      </c>
      <c r="G654" s="48" t="s">
        <v>28</v>
      </c>
      <c r="H654" s="48" t="s">
        <v>141</v>
      </c>
      <c r="I654" s="49">
        <v>45354</v>
      </c>
      <c r="J654" s="49">
        <v>46449</v>
      </c>
      <c r="K654" s="50">
        <v>667644.84</v>
      </c>
      <c r="L654" s="51">
        <v>0.13850000000000001</v>
      </c>
      <c r="M654" s="52">
        <v>0.874</v>
      </c>
    </row>
    <row r="655" spans="1:13" ht="17.399999999999999" x14ac:dyDescent="0.3">
      <c r="A655" s="48" t="s">
        <v>1159</v>
      </c>
      <c r="B655" s="48" t="s">
        <v>1160</v>
      </c>
      <c r="C655" s="48" t="s">
        <v>59</v>
      </c>
      <c r="D655" s="48" t="s">
        <v>190</v>
      </c>
      <c r="E655" s="48" t="s">
        <v>26</v>
      </c>
      <c r="F655" s="48" t="s">
        <v>46</v>
      </c>
      <c r="G655" s="48" t="s">
        <v>28</v>
      </c>
      <c r="H655" s="48" t="s">
        <v>148</v>
      </c>
      <c r="I655" s="49">
        <v>45282</v>
      </c>
      <c r="J655" s="49">
        <v>46013</v>
      </c>
      <c r="K655" s="50">
        <v>62537225.200000003</v>
      </c>
      <c r="L655" s="51">
        <v>0.128</v>
      </c>
      <c r="M655" s="52">
        <v>0.58799999999999997</v>
      </c>
    </row>
    <row r="656" spans="1:13" ht="17.399999999999999" x14ac:dyDescent="0.3">
      <c r="A656" s="48" t="s">
        <v>1161</v>
      </c>
      <c r="B656" s="48" t="s">
        <v>179</v>
      </c>
      <c r="C656" s="48" t="s">
        <v>82</v>
      </c>
      <c r="D656" s="48" t="s">
        <v>190</v>
      </c>
      <c r="E656" s="48" t="s">
        <v>42</v>
      </c>
      <c r="F656" s="48" t="s">
        <v>23</v>
      </c>
      <c r="G656" s="48" t="s">
        <v>40</v>
      </c>
      <c r="H656" s="48" t="s">
        <v>157</v>
      </c>
      <c r="I656" s="49">
        <v>43863</v>
      </c>
      <c r="J656" s="49">
        <v>45324</v>
      </c>
      <c r="K656" s="50">
        <v>16230404.140000001</v>
      </c>
      <c r="L656" s="51">
        <v>9.1600000000000001E-2</v>
      </c>
      <c r="M656" s="52">
        <v>0.82099999999999995</v>
      </c>
    </row>
    <row r="657" spans="1:13" ht="17.399999999999999" x14ac:dyDescent="0.3">
      <c r="A657" s="48" t="s">
        <v>1162</v>
      </c>
      <c r="B657" s="48" t="s">
        <v>1163</v>
      </c>
      <c r="C657" s="48" t="s">
        <v>72</v>
      </c>
      <c r="D657" s="48" t="s">
        <v>135</v>
      </c>
      <c r="E657" s="48" t="s">
        <v>30</v>
      </c>
      <c r="F657" s="48" t="s">
        <v>43</v>
      </c>
      <c r="G657" s="48" t="s">
        <v>28</v>
      </c>
      <c r="H657" s="48" t="s">
        <v>148</v>
      </c>
      <c r="I657" s="49">
        <v>44831</v>
      </c>
      <c r="J657" s="49">
        <v>45196</v>
      </c>
      <c r="K657" s="50">
        <v>2573657.2400000002</v>
      </c>
      <c r="L657" s="51">
        <v>9.4500000000000001E-2</v>
      </c>
      <c r="M657" s="52">
        <v>1.1890000000000001</v>
      </c>
    </row>
    <row r="658" spans="1:13" ht="17.399999999999999" x14ac:dyDescent="0.3">
      <c r="A658" s="48" t="s">
        <v>1164</v>
      </c>
      <c r="B658" s="48" t="s">
        <v>230</v>
      </c>
      <c r="C658" s="48" t="s">
        <v>52</v>
      </c>
      <c r="D658" s="48" t="s">
        <v>144</v>
      </c>
      <c r="E658" s="48" t="s">
        <v>34</v>
      </c>
      <c r="F658" s="48" t="s">
        <v>43</v>
      </c>
      <c r="G658" s="48" t="s">
        <v>28</v>
      </c>
      <c r="H658" s="48" t="s">
        <v>141</v>
      </c>
      <c r="I658" s="49">
        <v>44002</v>
      </c>
      <c r="J658" s="49">
        <v>44367</v>
      </c>
      <c r="K658" s="50">
        <v>2289080.77</v>
      </c>
      <c r="L658" s="51">
        <v>0.1221</v>
      </c>
      <c r="M658" s="52">
        <v>1.042</v>
      </c>
    </row>
    <row r="659" spans="1:13" ht="17.399999999999999" x14ac:dyDescent="0.3">
      <c r="A659" s="48" t="s">
        <v>1165</v>
      </c>
      <c r="B659" s="48" t="s">
        <v>460</v>
      </c>
      <c r="C659" s="48" t="s">
        <v>82</v>
      </c>
      <c r="D659" s="48" t="s">
        <v>144</v>
      </c>
      <c r="E659" s="48" t="s">
        <v>34</v>
      </c>
      <c r="F659" s="48" t="s">
        <v>46</v>
      </c>
      <c r="G659" s="48" t="s">
        <v>32</v>
      </c>
      <c r="H659" s="48" t="s">
        <v>136</v>
      </c>
      <c r="I659" s="49">
        <v>44263</v>
      </c>
      <c r="J659" s="49">
        <v>44993</v>
      </c>
      <c r="K659" s="50">
        <v>15287883.550000001</v>
      </c>
      <c r="L659" s="51">
        <v>0.10100000000000001</v>
      </c>
      <c r="M659" s="52">
        <v>0.76900000000000002</v>
      </c>
    </row>
    <row r="660" spans="1:13" ht="17.399999999999999" x14ac:dyDescent="0.3">
      <c r="A660" s="48" t="s">
        <v>1166</v>
      </c>
      <c r="B660" s="48" t="s">
        <v>202</v>
      </c>
      <c r="C660" s="48" t="s">
        <v>41</v>
      </c>
      <c r="D660" s="48" t="s">
        <v>135</v>
      </c>
      <c r="E660" s="48" t="s">
        <v>42</v>
      </c>
      <c r="F660" s="48" t="s">
        <v>23</v>
      </c>
      <c r="G660" s="48" t="s">
        <v>32</v>
      </c>
      <c r="H660" s="48" t="s">
        <v>145</v>
      </c>
      <c r="I660" s="49">
        <v>45285</v>
      </c>
      <c r="J660" s="49">
        <v>45651</v>
      </c>
      <c r="K660" s="50">
        <v>2649047.2400000002</v>
      </c>
      <c r="L660" s="51">
        <v>0.1082</v>
      </c>
      <c r="M660" s="52">
        <v>0.70599999999999996</v>
      </c>
    </row>
    <row r="661" spans="1:13" ht="17.399999999999999" x14ac:dyDescent="0.3">
      <c r="A661" s="48" t="s">
        <v>1167</v>
      </c>
      <c r="B661" s="48" t="s">
        <v>494</v>
      </c>
      <c r="C661" s="48" t="s">
        <v>81</v>
      </c>
      <c r="D661" s="48" t="s">
        <v>144</v>
      </c>
      <c r="E661" s="48" t="s">
        <v>42</v>
      </c>
      <c r="F661" s="48" t="s">
        <v>23</v>
      </c>
      <c r="G661" s="48" t="s">
        <v>36</v>
      </c>
      <c r="H661" s="48" t="s">
        <v>163</v>
      </c>
      <c r="I661" s="49">
        <v>44464</v>
      </c>
      <c r="J661" s="49">
        <v>44829</v>
      </c>
      <c r="K661" s="50">
        <v>18724392.23</v>
      </c>
      <c r="L661" s="51">
        <v>0.13789999999999999</v>
      </c>
      <c r="M661" s="52">
        <v>0.75900000000000001</v>
      </c>
    </row>
    <row r="662" spans="1:13" ht="17.399999999999999" x14ac:dyDescent="0.3">
      <c r="A662" s="48" t="s">
        <v>1168</v>
      </c>
      <c r="B662" s="48" t="s">
        <v>584</v>
      </c>
      <c r="C662" s="48" t="s">
        <v>72</v>
      </c>
      <c r="D662" s="48" t="s">
        <v>22</v>
      </c>
      <c r="E662" s="48" t="s">
        <v>38</v>
      </c>
      <c r="F662" s="48" t="s">
        <v>49</v>
      </c>
      <c r="G662" s="48" t="s">
        <v>24</v>
      </c>
      <c r="H662" s="48" t="s">
        <v>160</v>
      </c>
      <c r="I662" s="49">
        <v>44630</v>
      </c>
      <c r="J662" s="49">
        <v>45361</v>
      </c>
      <c r="K662" s="50">
        <v>1377822.29</v>
      </c>
      <c r="L662" s="51">
        <v>9.7900000000000001E-2</v>
      </c>
      <c r="M662" s="52">
        <v>1.244</v>
      </c>
    </row>
    <row r="663" spans="1:13" ht="17.399999999999999" x14ac:dyDescent="0.3">
      <c r="A663" s="48" t="s">
        <v>1169</v>
      </c>
      <c r="B663" s="48" t="s">
        <v>557</v>
      </c>
      <c r="C663" s="48" t="s">
        <v>85</v>
      </c>
      <c r="D663" s="48" t="s">
        <v>190</v>
      </c>
      <c r="E663" s="48" t="s">
        <v>34</v>
      </c>
      <c r="F663" s="48" t="s">
        <v>49</v>
      </c>
      <c r="G663" s="48" t="s">
        <v>28</v>
      </c>
      <c r="H663" s="48" t="s">
        <v>160</v>
      </c>
      <c r="I663" s="49">
        <v>44475</v>
      </c>
      <c r="J663" s="49">
        <v>45936</v>
      </c>
      <c r="K663" s="50">
        <v>83753690.620000005</v>
      </c>
      <c r="L663" s="51">
        <v>0.104</v>
      </c>
      <c r="M663" s="52">
        <v>0.90300000000000002</v>
      </c>
    </row>
    <row r="664" spans="1:13" ht="17.399999999999999" x14ac:dyDescent="0.3">
      <c r="A664" s="48" t="s">
        <v>1170</v>
      </c>
      <c r="B664" s="48" t="s">
        <v>1171</v>
      </c>
      <c r="C664" s="48" t="s">
        <v>58</v>
      </c>
      <c r="D664" s="48" t="s">
        <v>144</v>
      </c>
      <c r="E664" s="48" t="s">
        <v>48</v>
      </c>
      <c r="F664" s="48" t="s">
        <v>31</v>
      </c>
      <c r="G664" s="48" t="s">
        <v>40</v>
      </c>
      <c r="H664" s="48" t="s">
        <v>141</v>
      </c>
      <c r="I664" s="49">
        <v>44533</v>
      </c>
      <c r="J664" s="49">
        <v>45629</v>
      </c>
      <c r="K664" s="50">
        <v>11889708.07</v>
      </c>
      <c r="L664" s="51">
        <v>0.14000000000000001</v>
      </c>
      <c r="M664" s="52">
        <v>1.0880000000000001</v>
      </c>
    </row>
    <row r="665" spans="1:13" ht="17.399999999999999" x14ac:dyDescent="0.3">
      <c r="A665" s="48" t="s">
        <v>1172</v>
      </c>
      <c r="B665" s="48" t="s">
        <v>733</v>
      </c>
      <c r="C665" s="48" t="s">
        <v>33</v>
      </c>
      <c r="D665" s="48" t="s">
        <v>135</v>
      </c>
      <c r="E665" s="48" t="s">
        <v>26</v>
      </c>
      <c r="F665" s="48" t="s">
        <v>39</v>
      </c>
      <c r="G665" s="48" t="s">
        <v>28</v>
      </c>
      <c r="H665" s="48" t="s">
        <v>160</v>
      </c>
      <c r="I665" s="49">
        <v>43840</v>
      </c>
      <c r="J665" s="49">
        <v>45301</v>
      </c>
      <c r="K665" s="50">
        <v>4030326.85</v>
      </c>
      <c r="L665" s="51">
        <v>0.15079999999999999</v>
      </c>
      <c r="M665" s="52">
        <v>0.86099999999999999</v>
      </c>
    </row>
    <row r="666" spans="1:13" ht="17.399999999999999" x14ac:dyDescent="0.3">
      <c r="A666" s="48" t="s">
        <v>1173</v>
      </c>
      <c r="B666" s="48" t="s">
        <v>1174</v>
      </c>
      <c r="C666" s="48" t="s">
        <v>75</v>
      </c>
      <c r="D666" s="48" t="s">
        <v>135</v>
      </c>
      <c r="E666" s="48" t="s">
        <v>48</v>
      </c>
      <c r="F666" s="48" t="s">
        <v>43</v>
      </c>
      <c r="G666" s="48" t="s">
        <v>36</v>
      </c>
      <c r="H666" s="48" t="s">
        <v>148</v>
      </c>
      <c r="I666" s="49">
        <v>43489</v>
      </c>
      <c r="J666" s="49">
        <v>44220</v>
      </c>
      <c r="K666" s="50">
        <v>707432.43</v>
      </c>
      <c r="L666" s="51">
        <v>0.1477</v>
      </c>
      <c r="M666" s="52">
        <v>0.85099999999999998</v>
      </c>
    </row>
    <row r="667" spans="1:13" ht="17.399999999999999" x14ac:dyDescent="0.3">
      <c r="A667" s="48" t="s">
        <v>1175</v>
      </c>
      <c r="B667" s="48" t="s">
        <v>1049</v>
      </c>
      <c r="C667" s="48" t="s">
        <v>87</v>
      </c>
      <c r="D667" s="48" t="s">
        <v>190</v>
      </c>
      <c r="E667" s="48" t="s">
        <v>42</v>
      </c>
      <c r="F667" s="48" t="s">
        <v>27</v>
      </c>
      <c r="G667" s="48" t="s">
        <v>36</v>
      </c>
      <c r="H667" s="48" t="s">
        <v>148</v>
      </c>
      <c r="I667" s="49">
        <v>45707</v>
      </c>
      <c r="J667" s="49">
        <v>46437</v>
      </c>
      <c r="K667" s="50">
        <v>104159631.34</v>
      </c>
      <c r="L667" s="51">
        <v>9.3700000000000006E-2</v>
      </c>
      <c r="M667" s="52">
        <v>1.35</v>
      </c>
    </row>
    <row r="668" spans="1:13" ht="17.399999999999999" x14ac:dyDescent="0.3">
      <c r="A668" s="48" t="s">
        <v>1176</v>
      </c>
      <c r="B668" s="48" t="s">
        <v>240</v>
      </c>
      <c r="C668" s="48" t="s">
        <v>78</v>
      </c>
      <c r="D668" s="48" t="s">
        <v>144</v>
      </c>
      <c r="E668" s="48" t="s">
        <v>30</v>
      </c>
      <c r="F668" s="48" t="s">
        <v>31</v>
      </c>
      <c r="G668" s="48" t="s">
        <v>24</v>
      </c>
      <c r="H668" s="48" t="s">
        <v>145</v>
      </c>
      <c r="I668" s="49">
        <v>43483</v>
      </c>
      <c r="J668" s="49">
        <v>43848</v>
      </c>
      <c r="K668" s="50">
        <v>9546868.9600000009</v>
      </c>
      <c r="L668" s="51">
        <v>0.108</v>
      </c>
      <c r="M668" s="52">
        <v>0.93799999999999994</v>
      </c>
    </row>
    <row r="669" spans="1:13" ht="17.399999999999999" x14ac:dyDescent="0.3">
      <c r="A669" s="48" t="s">
        <v>1177</v>
      </c>
      <c r="B669" s="48" t="s">
        <v>1156</v>
      </c>
      <c r="C669" s="48" t="s">
        <v>90</v>
      </c>
      <c r="D669" s="48" t="s">
        <v>190</v>
      </c>
      <c r="E669" s="48" t="s">
        <v>22</v>
      </c>
      <c r="F669" s="48" t="s">
        <v>46</v>
      </c>
      <c r="G669" s="48" t="s">
        <v>32</v>
      </c>
      <c r="H669" s="48" t="s">
        <v>136</v>
      </c>
      <c r="I669" s="49">
        <v>44326</v>
      </c>
      <c r="J669" s="49">
        <v>45787</v>
      </c>
      <c r="K669" s="50">
        <v>103851399.90000001</v>
      </c>
      <c r="L669" s="51">
        <v>0.13830000000000001</v>
      </c>
      <c r="M669" s="52">
        <v>0.77600000000000002</v>
      </c>
    </row>
    <row r="670" spans="1:13" ht="17.399999999999999" x14ac:dyDescent="0.3">
      <c r="A670" s="48" t="s">
        <v>1178</v>
      </c>
      <c r="B670" s="48" t="s">
        <v>1179</v>
      </c>
      <c r="C670" s="48" t="s">
        <v>53</v>
      </c>
      <c r="D670" s="48" t="s">
        <v>144</v>
      </c>
      <c r="E670" s="48" t="s">
        <v>26</v>
      </c>
      <c r="F670" s="48" t="s">
        <v>39</v>
      </c>
      <c r="G670" s="48" t="s">
        <v>32</v>
      </c>
      <c r="H670" s="48" t="s">
        <v>160</v>
      </c>
      <c r="I670" s="49">
        <v>45465</v>
      </c>
      <c r="J670" s="49">
        <v>46926</v>
      </c>
      <c r="K670" s="50">
        <v>3013880.99</v>
      </c>
      <c r="L670" s="51">
        <v>0.15279999999999999</v>
      </c>
      <c r="M670" s="52">
        <v>0.35299999999999998</v>
      </c>
    </row>
    <row r="671" spans="1:13" ht="17.399999999999999" x14ac:dyDescent="0.3">
      <c r="A671" s="48" t="s">
        <v>1180</v>
      </c>
      <c r="B671" s="48" t="s">
        <v>230</v>
      </c>
      <c r="C671" s="48" t="s">
        <v>79</v>
      </c>
      <c r="D671" s="48" t="s">
        <v>144</v>
      </c>
      <c r="E671" s="48" t="s">
        <v>48</v>
      </c>
      <c r="F671" s="48" t="s">
        <v>39</v>
      </c>
      <c r="G671" s="48" t="s">
        <v>28</v>
      </c>
      <c r="H671" s="48" t="s">
        <v>157</v>
      </c>
      <c r="I671" s="49">
        <v>45340</v>
      </c>
      <c r="J671" s="49">
        <v>46801</v>
      </c>
      <c r="K671" s="50">
        <v>18471109.039999999</v>
      </c>
      <c r="L671" s="51">
        <v>0.1076</v>
      </c>
      <c r="M671" s="52">
        <v>0.60699999999999998</v>
      </c>
    </row>
    <row r="672" spans="1:13" ht="17.399999999999999" x14ac:dyDescent="0.3">
      <c r="A672" s="48" t="s">
        <v>1181</v>
      </c>
      <c r="B672" s="48" t="s">
        <v>606</v>
      </c>
      <c r="C672" s="48" t="s">
        <v>76</v>
      </c>
      <c r="D672" s="48" t="s">
        <v>190</v>
      </c>
      <c r="E672" s="48" t="s">
        <v>42</v>
      </c>
      <c r="F672" s="48" t="s">
        <v>39</v>
      </c>
      <c r="G672" s="48" t="s">
        <v>28</v>
      </c>
      <c r="H672" s="48" t="s">
        <v>148</v>
      </c>
      <c r="I672" s="49">
        <v>45754</v>
      </c>
      <c r="J672" s="49">
        <v>46850</v>
      </c>
      <c r="K672" s="50">
        <v>11682128.279999999</v>
      </c>
      <c r="L672" s="51">
        <v>9.5200000000000007E-2</v>
      </c>
      <c r="M672" s="52">
        <v>0.52200000000000002</v>
      </c>
    </row>
    <row r="673" spans="1:13" ht="17.399999999999999" x14ac:dyDescent="0.3">
      <c r="A673" s="48" t="s">
        <v>1182</v>
      </c>
      <c r="B673" s="48" t="s">
        <v>169</v>
      </c>
      <c r="C673" s="48" t="s">
        <v>41</v>
      </c>
      <c r="D673" s="48" t="s">
        <v>144</v>
      </c>
      <c r="E673" s="48" t="s">
        <v>30</v>
      </c>
      <c r="F673" s="48" t="s">
        <v>27</v>
      </c>
      <c r="G673" s="48" t="s">
        <v>36</v>
      </c>
      <c r="H673" s="48" t="s">
        <v>160</v>
      </c>
      <c r="I673" s="49">
        <v>45932</v>
      </c>
      <c r="J673" s="49">
        <v>47028</v>
      </c>
      <c r="K673" s="50">
        <v>10357487.09</v>
      </c>
      <c r="L673" s="51">
        <v>0.1142</v>
      </c>
      <c r="M673" s="52">
        <v>0.90600000000000003</v>
      </c>
    </row>
    <row r="674" spans="1:13" ht="17.399999999999999" x14ac:dyDescent="0.3">
      <c r="A674" s="48" t="s">
        <v>1183</v>
      </c>
      <c r="B674" s="48" t="s">
        <v>1184</v>
      </c>
      <c r="C674" s="48" t="s">
        <v>41</v>
      </c>
      <c r="D674" s="48" t="s">
        <v>190</v>
      </c>
      <c r="E674" s="48" t="s">
        <v>48</v>
      </c>
      <c r="F674" s="48" t="s">
        <v>23</v>
      </c>
      <c r="G674" s="48" t="s">
        <v>28</v>
      </c>
      <c r="H674" s="48" t="s">
        <v>163</v>
      </c>
      <c r="I674" s="49">
        <v>43916</v>
      </c>
      <c r="J674" s="49">
        <v>45377</v>
      </c>
      <c r="K674" s="50">
        <v>15152668.17</v>
      </c>
      <c r="L674" s="51">
        <v>8.5699999999999998E-2</v>
      </c>
      <c r="M674" s="52">
        <v>0.77500000000000002</v>
      </c>
    </row>
    <row r="675" spans="1:13" ht="17.399999999999999" x14ac:dyDescent="0.3">
      <c r="A675" s="48" t="s">
        <v>1185</v>
      </c>
      <c r="B675" s="48" t="s">
        <v>355</v>
      </c>
      <c r="C675" s="48" t="s">
        <v>67</v>
      </c>
      <c r="D675" s="48" t="s">
        <v>144</v>
      </c>
      <c r="E675" s="48" t="s">
        <v>48</v>
      </c>
      <c r="F675" s="48" t="s">
        <v>35</v>
      </c>
      <c r="G675" s="48" t="s">
        <v>28</v>
      </c>
      <c r="H675" s="48" t="s">
        <v>141</v>
      </c>
      <c r="I675" s="49">
        <v>45653</v>
      </c>
      <c r="J675" s="49">
        <v>46748</v>
      </c>
      <c r="K675" s="50">
        <v>2157022.81</v>
      </c>
      <c r="L675" s="51">
        <v>0.1532</v>
      </c>
      <c r="M675" s="52">
        <v>0.752</v>
      </c>
    </row>
    <row r="676" spans="1:13" ht="17.399999999999999" x14ac:dyDescent="0.3">
      <c r="A676" s="48" t="s">
        <v>1186</v>
      </c>
      <c r="B676" s="48" t="s">
        <v>1187</v>
      </c>
      <c r="C676" s="48" t="s">
        <v>80</v>
      </c>
      <c r="D676" s="48" t="s">
        <v>135</v>
      </c>
      <c r="E676" s="48" t="s">
        <v>48</v>
      </c>
      <c r="F676" s="48" t="s">
        <v>39</v>
      </c>
      <c r="G676" s="48" t="s">
        <v>28</v>
      </c>
      <c r="H676" s="48" t="s">
        <v>136</v>
      </c>
      <c r="I676" s="49">
        <v>45762</v>
      </c>
      <c r="J676" s="49">
        <v>46127</v>
      </c>
      <c r="K676" s="50">
        <v>2699904.37</v>
      </c>
      <c r="L676" s="51">
        <v>0.15090000000000001</v>
      </c>
      <c r="M676" s="52">
        <v>0.82099999999999995</v>
      </c>
    </row>
    <row r="677" spans="1:13" ht="17.399999999999999" x14ac:dyDescent="0.3">
      <c r="A677" s="48" t="s">
        <v>1188</v>
      </c>
      <c r="B677" s="48" t="s">
        <v>415</v>
      </c>
      <c r="C677" s="48" t="s">
        <v>33</v>
      </c>
      <c r="D677" s="48" t="s">
        <v>144</v>
      </c>
      <c r="E677" s="48" t="s">
        <v>48</v>
      </c>
      <c r="F677" s="48" t="s">
        <v>49</v>
      </c>
      <c r="G677" s="48" t="s">
        <v>40</v>
      </c>
      <c r="H677" s="48" t="s">
        <v>136</v>
      </c>
      <c r="I677" s="49">
        <v>43487</v>
      </c>
      <c r="J677" s="49">
        <v>44583</v>
      </c>
      <c r="K677" s="50">
        <v>15140481.34</v>
      </c>
      <c r="L677" s="51">
        <v>0.1246</v>
      </c>
      <c r="M677" s="52">
        <v>0.70199999999999996</v>
      </c>
    </row>
    <row r="678" spans="1:13" ht="17.399999999999999" x14ac:dyDescent="0.3">
      <c r="A678" s="48" t="s">
        <v>1189</v>
      </c>
      <c r="B678" s="48" t="s">
        <v>1059</v>
      </c>
      <c r="C678" s="48" t="s">
        <v>60</v>
      </c>
      <c r="D678" s="48" t="s">
        <v>144</v>
      </c>
      <c r="E678" s="48" t="s">
        <v>48</v>
      </c>
      <c r="F678" s="48" t="s">
        <v>35</v>
      </c>
      <c r="G678" s="48" t="s">
        <v>36</v>
      </c>
      <c r="H678" s="48" t="s">
        <v>163</v>
      </c>
      <c r="I678" s="49">
        <v>45277</v>
      </c>
      <c r="J678" s="49">
        <v>47104</v>
      </c>
      <c r="K678" s="50">
        <v>4032716.16</v>
      </c>
      <c r="L678" s="51">
        <v>0.13780000000000001</v>
      </c>
      <c r="M678" s="52">
        <v>1.056</v>
      </c>
    </row>
    <row r="679" spans="1:13" ht="17.399999999999999" x14ac:dyDescent="0.3">
      <c r="A679" s="48" t="s">
        <v>1190</v>
      </c>
      <c r="B679" s="48" t="s">
        <v>521</v>
      </c>
      <c r="C679" s="48" t="s">
        <v>86</v>
      </c>
      <c r="D679" s="48" t="s">
        <v>190</v>
      </c>
      <c r="E679" s="48" t="s">
        <v>30</v>
      </c>
      <c r="F679" s="48" t="s">
        <v>49</v>
      </c>
      <c r="G679" s="48" t="s">
        <v>40</v>
      </c>
      <c r="H679" s="48" t="s">
        <v>145</v>
      </c>
      <c r="I679" s="49">
        <v>44724</v>
      </c>
      <c r="J679" s="49">
        <v>45820</v>
      </c>
      <c r="K679" s="50">
        <v>90101220.5</v>
      </c>
      <c r="L679" s="51">
        <v>0.13370000000000001</v>
      </c>
      <c r="M679" s="52">
        <v>0.79500000000000004</v>
      </c>
    </row>
    <row r="680" spans="1:13" ht="17.399999999999999" x14ac:dyDescent="0.3">
      <c r="A680" s="48" t="s">
        <v>1191</v>
      </c>
      <c r="B680" s="48" t="s">
        <v>1192</v>
      </c>
      <c r="C680" s="48" t="s">
        <v>65</v>
      </c>
      <c r="D680" s="48" t="s">
        <v>135</v>
      </c>
      <c r="E680" s="48" t="s">
        <v>30</v>
      </c>
      <c r="F680" s="48" t="s">
        <v>23</v>
      </c>
      <c r="G680" s="48" t="s">
        <v>24</v>
      </c>
      <c r="H680" s="48" t="s">
        <v>163</v>
      </c>
      <c r="I680" s="49">
        <v>44277</v>
      </c>
      <c r="J680" s="49">
        <v>45373</v>
      </c>
      <c r="K680" s="50">
        <v>832717.68</v>
      </c>
      <c r="L680" s="51">
        <v>0.13569999999999999</v>
      </c>
      <c r="M680" s="52">
        <v>0.71</v>
      </c>
    </row>
    <row r="681" spans="1:13" ht="17.399999999999999" x14ac:dyDescent="0.3">
      <c r="A681" s="48" t="s">
        <v>1193</v>
      </c>
      <c r="B681" s="48" t="s">
        <v>277</v>
      </c>
      <c r="C681" s="48" t="s">
        <v>55</v>
      </c>
      <c r="D681" s="48" t="s">
        <v>135</v>
      </c>
      <c r="E681" s="48" t="s">
        <v>38</v>
      </c>
      <c r="F681" s="48" t="s">
        <v>39</v>
      </c>
      <c r="G681" s="48" t="s">
        <v>28</v>
      </c>
      <c r="H681" s="48" t="s">
        <v>145</v>
      </c>
      <c r="I681" s="49">
        <v>43851</v>
      </c>
      <c r="J681" s="49">
        <v>44217</v>
      </c>
      <c r="K681" s="50">
        <v>1302360.98</v>
      </c>
      <c r="L681" s="51">
        <v>9.5699999999999993E-2</v>
      </c>
      <c r="M681" s="52">
        <v>0.93799999999999994</v>
      </c>
    </row>
    <row r="682" spans="1:13" ht="17.399999999999999" x14ac:dyDescent="0.3">
      <c r="A682" s="48" t="s">
        <v>1194</v>
      </c>
      <c r="B682" s="48" t="s">
        <v>754</v>
      </c>
      <c r="C682" s="48" t="s">
        <v>51</v>
      </c>
      <c r="D682" s="48" t="s">
        <v>22</v>
      </c>
      <c r="E682" s="48" t="s">
        <v>26</v>
      </c>
      <c r="F682" s="48" t="s">
        <v>35</v>
      </c>
      <c r="G682" s="48" t="s">
        <v>36</v>
      </c>
      <c r="H682" s="48" t="s">
        <v>160</v>
      </c>
      <c r="I682" s="49">
        <v>45357</v>
      </c>
      <c r="J682" s="49">
        <v>46087</v>
      </c>
      <c r="K682" s="50">
        <v>1018727.82</v>
      </c>
      <c r="L682" s="51">
        <v>0.1295</v>
      </c>
      <c r="M682" s="52">
        <v>0.82499999999999996</v>
      </c>
    </row>
    <row r="683" spans="1:13" ht="17.399999999999999" x14ac:dyDescent="0.3">
      <c r="A683" s="48" t="s">
        <v>1195</v>
      </c>
      <c r="B683" s="48" t="s">
        <v>1196</v>
      </c>
      <c r="C683" s="48" t="s">
        <v>92</v>
      </c>
      <c r="D683" s="48" t="s">
        <v>22</v>
      </c>
      <c r="E683" s="48" t="s">
        <v>26</v>
      </c>
      <c r="F683" s="48" t="s">
        <v>39</v>
      </c>
      <c r="G683" s="48" t="s">
        <v>28</v>
      </c>
      <c r="H683" s="48" t="s">
        <v>148</v>
      </c>
      <c r="I683" s="49">
        <v>44140</v>
      </c>
      <c r="J683" s="49">
        <v>44505</v>
      </c>
      <c r="K683" s="50">
        <v>6328890.6699999999</v>
      </c>
      <c r="L683" s="51">
        <v>9.11E-2</v>
      </c>
      <c r="M683" s="52">
        <v>0.7</v>
      </c>
    </row>
    <row r="684" spans="1:13" ht="17.399999999999999" x14ac:dyDescent="0.3">
      <c r="A684" s="48" t="s">
        <v>1197</v>
      </c>
      <c r="B684" s="48" t="s">
        <v>748</v>
      </c>
      <c r="C684" s="48" t="s">
        <v>93</v>
      </c>
      <c r="D684" s="48" t="s">
        <v>144</v>
      </c>
      <c r="E684" s="48" t="s">
        <v>42</v>
      </c>
      <c r="F684" s="48" t="s">
        <v>23</v>
      </c>
      <c r="G684" s="48" t="s">
        <v>24</v>
      </c>
      <c r="H684" s="48" t="s">
        <v>136</v>
      </c>
      <c r="I684" s="49">
        <v>45368</v>
      </c>
      <c r="J684" s="49">
        <v>46829</v>
      </c>
      <c r="K684" s="50">
        <v>19430189.559999999</v>
      </c>
      <c r="L684" s="51">
        <v>0.1226</v>
      </c>
      <c r="M684" s="52">
        <v>0.70199999999999996</v>
      </c>
    </row>
    <row r="685" spans="1:13" ht="17.399999999999999" x14ac:dyDescent="0.3">
      <c r="A685" s="48" t="s">
        <v>1198</v>
      </c>
      <c r="B685" s="48" t="s">
        <v>150</v>
      </c>
      <c r="C685" s="48" t="s">
        <v>88</v>
      </c>
      <c r="D685" s="48" t="s">
        <v>135</v>
      </c>
      <c r="E685" s="48" t="s">
        <v>22</v>
      </c>
      <c r="F685" s="48" t="s">
        <v>49</v>
      </c>
      <c r="G685" s="48" t="s">
        <v>36</v>
      </c>
      <c r="H685" s="48" t="s">
        <v>157</v>
      </c>
      <c r="I685" s="49">
        <v>45923</v>
      </c>
      <c r="J685" s="49">
        <v>47749</v>
      </c>
      <c r="K685" s="50">
        <v>315122.59999999998</v>
      </c>
      <c r="L685" s="51">
        <v>0.10780000000000001</v>
      </c>
      <c r="M685" s="52">
        <v>0.48299999999999998</v>
      </c>
    </row>
    <row r="686" spans="1:13" ht="17.399999999999999" x14ac:dyDescent="0.3">
      <c r="A686" s="48" t="s">
        <v>1199</v>
      </c>
      <c r="B686" s="48" t="s">
        <v>226</v>
      </c>
      <c r="C686" s="48" t="s">
        <v>21</v>
      </c>
      <c r="D686" s="48" t="s">
        <v>144</v>
      </c>
      <c r="E686" s="48" t="s">
        <v>30</v>
      </c>
      <c r="F686" s="48" t="s">
        <v>43</v>
      </c>
      <c r="G686" s="48" t="s">
        <v>40</v>
      </c>
      <c r="H686" s="48" t="s">
        <v>157</v>
      </c>
      <c r="I686" s="49">
        <v>45494</v>
      </c>
      <c r="J686" s="49">
        <v>46955</v>
      </c>
      <c r="K686" s="50">
        <v>9696906.9700000007</v>
      </c>
      <c r="L686" s="51">
        <v>0.1595</v>
      </c>
      <c r="M686" s="52">
        <v>0.98799999999999999</v>
      </c>
    </row>
    <row r="687" spans="1:13" ht="17.399999999999999" x14ac:dyDescent="0.3">
      <c r="A687" s="48" t="s">
        <v>1200</v>
      </c>
      <c r="B687" s="48" t="s">
        <v>673</v>
      </c>
      <c r="C687" s="48" t="s">
        <v>67</v>
      </c>
      <c r="D687" s="48" t="s">
        <v>135</v>
      </c>
      <c r="E687" s="48" t="s">
        <v>22</v>
      </c>
      <c r="F687" s="48" t="s">
        <v>35</v>
      </c>
      <c r="G687" s="48" t="s">
        <v>40</v>
      </c>
      <c r="H687" s="48" t="s">
        <v>160</v>
      </c>
      <c r="I687" s="49">
        <v>45404</v>
      </c>
      <c r="J687" s="49">
        <v>46499</v>
      </c>
      <c r="K687" s="50">
        <v>4258848.16</v>
      </c>
      <c r="L687" s="51">
        <v>9.8799999999999999E-2</v>
      </c>
      <c r="M687" s="52">
        <v>0.81799999999999995</v>
      </c>
    </row>
    <row r="688" spans="1:13" ht="17.399999999999999" x14ac:dyDescent="0.3">
      <c r="A688" s="48" t="s">
        <v>1201</v>
      </c>
      <c r="B688" s="48" t="s">
        <v>189</v>
      </c>
      <c r="C688" s="48" t="s">
        <v>66</v>
      </c>
      <c r="D688" s="48" t="s">
        <v>135</v>
      </c>
      <c r="E688" s="48" t="s">
        <v>48</v>
      </c>
      <c r="F688" s="48" t="s">
        <v>31</v>
      </c>
      <c r="G688" s="48" t="s">
        <v>40</v>
      </c>
      <c r="H688" s="48" t="s">
        <v>141</v>
      </c>
      <c r="I688" s="49">
        <v>45159</v>
      </c>
      <c r="J688" s="49">
        <v>45525</v>
      </c>
      <c r="K688" s="50">
        <v>4250658.75</v>
      </c>
      <c r="L688" s="51">
        <v>9.2100000000000001E-2</v>
      </c>
      <c r="M688" s="52">
        <v>1.024</v>
      </c>
    </row>
    <row r="689" spans="1:13" ht="17.399999999999999" x14ac:dyDescent="0.3">
      <c r="A689" s="48" t="s">
        <v>1202</v>
      </c>
      <c r="B689" s="48" t="s">
        <v>208</v>
      </c>
      <c r="C689" s="48" t="s">
        <v>78</v>
      </c>
      <c r="D689" s="48" t="s">
        <v>190</v>
      </c>
      <c r="E689" s="48" t="s">
        <v>30</v>
      </c>
      <c r="F689" s="48" t="s">
        <v>31</v>
      </c>
      <c r="G689" s="48" t="s">
        <v>32</v>
      </c>
      <c r="H689" s="48" t="s">
        <v>136</v>
      </c>
      <c r="I689" s="49">
        <v>43924</v>
      </c>
      <c r="J689" s="49">
        <v>44654</v>
      </c>
      <c r="K689" s="50">
        <v>95517252.829999998</v>
      </c>
      <c r="L689" s="51">
        <v>0.12620000000000001</v>
      </c>
      <c r="M689" s="52">
        <v>1.238</v>
      </c>
    </row>
    <row r="690" spans="1:13" ht="17.399999999999999" x14ac:dyDescent="0.3">
      <c r="A690" s="48" t="s">
        <v>1203</v>
      </c>
      <c r="B690" s="48" t="s">
        <v>1204</v>
      </c>
      <c r="C690" s="48" t="s">
        <v>91</v>
      </c>
      <c r="D690" s="48" t="s">
        <v>144</v>
      </c>
      <c r="E690" s="48" t="s">
        <v>38</v>
      </c>
      <c r="F690" s="48" t="s">
        <v>46</v>
      </c>
      <c r="G690" s="48" t="s">
        <v>40</v>
      </c>
      <c r="H690" s="48" t="s">
        <v>148</v>
      </c>
      <c r="I690" s="49">
        <v>44197</v>
      </c>
      <c r="J690" s="49">
        <v>46023</v>
      </c>
      <c r="K690" s="50">
        <v>7022398.9000000004</v>
      </c>
      <c r="L690" s="51">
        <v>0.1542</v>
      </c>
      <c r="M690" s="52">
        <v>0.78</v>
      </c>
    </row>
    <row r="691" spans="1:13" ht="17.399999999999999" x14ac:dyDescent="0.3">
      <c r="A691" s="48" t="s">
        <v>1205</v>
      </c>
      <c r="B691" s="48" t="s">
        <v>1206</v>
      </c>
      <c r="C691" s="48" t="s">
        <v>74</v>
      </c>
      <c r="D691" s="48" t="s">
        <v>135</v>
      </c>
      <c r="E691" s="48" t="s">
        <v>26</v>
      </c>
      <c r="F691" s="48" t="s">
        <v>43</v>
      </c>
      <c r="G691" s="48" t="s">
        <v>32</v>
      </c>
      <c r="H691" s="48" t="s">
        <v>160</v>
      </c>
      <c r="I691" s="49">
        <v>43898</v>
      </c>
      <c r="J691" s="49">
        <v>45724</v>
      </c>
      <c r="K691" s="50">
        <v>885665.88</v>
      </c>
      <c r="L691" s="51">
        <v>0.1145</v>
      </c>
      <c r="M691" s="52">
        <v>1.1950000000000001</v>
      </c>
    </row>
    <row r="692" spans="1:13" ht="17.399999999999999" x14ac:dyDescent="0.3">
      <c r="A692" s="48" t="s">
        <v>1207</v>
      </c>
      <c r="B692" s="48" t="s">
        <v>418</v>
      </c>
      <c r="C692" s="48" t="s">
        <v>89</v>
      </c>
      <c r="D692" s="48" t="s">
        <v>135</v>
      </c>
      <c r="E692" s="48" t="s">
        <v>22</v>
      </c>
      <c r="F692" s="48" t="s">
        <v>27</v>
      </c>
      <c r="G692" s="48" t="s">
        <v>28</v>
      </c>
      <c r="H692" s="48" t="s">
        <v>148</v>
      </c>
      <c r="I692" s="49">
        <v>43550</v>
      </c>
      <c r="J692" s="49">
        <v>44281</v>
      </c>
      <c r="K692" s="50">
        <v>4959825.3099999996</v>
      </c>
      <c r="L692" s="51">
        <v>0.13020000000000001</v>
      </c>
      <c r="M692" s="52">
        <v>0.77700000000000002</v>
      </c>
    </row>
    <row r="693" spans="1:13" ht="17.399999999999999" x14ac:dyDescent="0.3">
      <c r="A693" s="48" t="s">
        <v>1208</v>
      </c>
      <c r="B693" s="48" t="s">
        <v>367</v>
      </c>
      <c r="C693" s="48" t="s">
        <v>67</v>
      </c>
      <c r="D693" s="48" t="s">
        <v>144</v>
      </c>
      <c r="E693" s="48" t="s">
        <v>22</v>
      </c>
      <c r="F693" s="48" t="s">
        <v>27</v>
      </c>
      <c r="G693" s="48" t="s">
        <v>32</v>
      </c>
      <c r="H693" s="48" t="s">
        <v>141</v>
      </c>
      <c r="I693" s="49">
        <v>44216</v>
      </c>
      <c r="J693" s="49">
        <v>44946</v>
      </c>
      <c r="K693" s="50">
        <v>2419317.17</v>
      </c>
      <c r="L693" s="51">
        <v>0.1331</v>
      </c>
      <c r="M693" s="52">
        <v>0.996</v>
      </c>
    </row>
    <row r="694" spans="1:13" ht="17.399999999999999" x14ac:dyDescent="0.3">
      <c r="A694" s="48" t="s">
        <v>1209</v>
      </c>
      <c r="B694" s="48" t="s">
        <v>1130</v>
      </c>
      <c r="C694" s="48" t="s">
        <v>57</v>
      </c>
      <c r="D694" s="48" t="s">
        <v>135</v>
      </c>
      <c r="E694" s="48" t="s">
        <v>42</v>
      </c>
      <c r="F694" s="48" t="s">
        <v>39</v>
      </c>
      <c r="G694" s="48" t="s">
        <v>36</v>
      </c>
      <c r="H694" s="48" t="s">
        <v>136</v>
      </c>
      <c r="I694" s="49">
        <v>44704</v>
      </c>
      <c r="J694" s="49">
        <v>45800</v>
      </c>
      <c r="K694" s="50">
        <v>2728025.97</v>
      </c>
      <c r="L694" s="51">
        <v>0.11650000000000001</v>
      </c>
      <c r="M694" s="52">
        <v>0.76200000000000001</v>
      </c>
    </row>
    <row r="695" spans="1:13" ht="17.399999999999999" x14ac:dyDescent="0.3">
      <c r="A695" s="48" t="s">
        <v>1210</v>
      </c>
      <c r="B695" s="48" t="s">
        <v>723</v>
      </c>
      <c r="C695" s="48" t="s">
        <v>94</v>
      </c>
      <c r="D695" s="48" t="s">
        <v>135</v>
      </c>
      <c r="E695" s="48" t="s">
        <v>38</v>
      </c>
      <c r="F695" s="48" t="s">
        <v>46</v>
      </c>
      <c r="G695" s="48" t="s">
        <v>36</v>
      </c>
      <c r="H695" s="48" t="s">
        <v>145</v>
      </c>
      <c r="I695" s="49">
        <v>43823</v>
      </c>
      <c r="J695" s="49">
        <v>44554</v>
      </c>
      <c r="K695" s="50">
        <v>3161853.02</v>
      </c>
      <c r="L695" s="51">
        <v>9.11E-2</v>
      </c>
      <c r="M695" s="52">
        <v>0.81200000000000006</v>
      </c>
    </row>
    <row r="696" spans="1:13" ht="17.399999999999999" x14ac:dyDescent="0.3">
      <c r="A696" s="48" t="s">
        <v>1211</v>
      </c>
      <c r="B696" s="48" t="s">
        <v>441</v>
      </c>
      <c r="C696" s="48" t="s">
        <v>89</v>
      </c>
      <c r="D696" s="48" t="s">
        <v>135</v>
      </c>
      <c r="E696" s="48" t="s">
        <v>26</v>
      </c>
      <c r="F696" s="48" t="s">
        <v>23</v>
      </c>
      <c r="G696" s="48" t="s">
        <v>40</v>
      </c>
      <c r="H696" s="48" t="s">
        <v>148</v>
      </c>
      <c r="I696" s="49">
        <v>43636</v>
      </c>
      <c r="J696" s="49">
        <v>45463</v>
      </c>
      <c r="K696" s="50">
        <v>522926.7</v>
      </c>
      <c r="L696" s="51">
        <v>0.13239999999999999</v>
      </c>
      <c r="M696" s="52">
        <v>0.879</v>
      </c>
    </row>
    <row r="697" spans="1:13" ht="17.399999999999999" x14ac:dyDescent="0.3">
      <c r="A697" s="48" t="s">
        <v>1212</v>
      </c>
      <c r="B697" s="48" t="s">
        <v>1213</v>
      </c>
      <c r="C697" s="48" t="s">
        <v>91</v>
      </c>
      <c r="D697" s="48" t="s">
        <v>144</v>
      </c>
      <c r="E697" s="48" t="s">
        <v>42</v>
      </c>
      <c r="F697" s="48" t="s">
        <v>31</v>
      </c>
      <c r="G697" s="48" t="s">
        <v>24</v>
      </c>
      <c r="H697" s="48" t="s">
        <v>148</v>
      </c>
      <c r="I697" s="49">
        <v>45127</v>
      </c>
      <c r="J697" s="49">
        <v>46223</v>
      </c>
      <c r="K697" s="50">
        <v>8941630.3699999992</v>
      </c>
      <c r="L697" s="51">
        <v>0.159</v>
      </c>
      <c r="M697" s="52">
        <v>0.80600000000000005</v>
      </c>
    </row>
    <row r="698" spans="1:13" ht="17.399999999999999" x14ac:dyDescent="0.3">
      <c r="A698" s="48" t="s">
        <v>1214</v>
      </c>
      <c r="B698" s="48" t="s">
        <v>543</v>
      </c>
      <c r="C698" s="48" t="s">
        <v>94</v>
      </c>
      <c r="D698" s="48" t="s">
        <v>135</v>
      </c>
      <c r="E698" s="48" t="s">
        <v>42</v>
      </c>
      <c r="F698" s="48" t="s">
        <v>49</v>
      </c>
      <c r="G698" s="48" t="s">
        <v>40</v>
      </c>
      <c r="H698" s="48" t="s">
        <v>145</v>
      </c>
      <c r="I698" s="49">
        <v>44965</v>
      </c>
      <c r="J698" s="49">
        <v>45330</v>
      </c>
      <c r="K698" s="50">
        <v>1542664.44</v>
      </c>
      <c r="L698" s="51">
        <v>0.1022</v>
      </c>
      <c r="M698" s="52">
        <v>1.018</v>
      </c>
    </row>
    <row r="699" spans="1:13" ht="17.399999999999999" x14ac:dyDescent="0.3">
      <c r="A699" s="48" t="s">
        <v>1215</v>
      </c>
      <c r="B699" s="48" t="s">
        <v>840</v>
      </c>
      <c r="C699" s="48" t="s">
        <v>87</v>
      </c>
      <c r="D699" s="48" t="s">
        <v>144</v>
      </c>
      <c r="E699" s="48" t="s">
        <v>48</v>
      </c>
      <c r="F699" s="48" t="s">
        <v>49</v>
      </c>
      <c r="G699" s="48" t="s">
        <v>28</v>
      </c>
      <c r="H699" s="48" t="s">
        <v>136</v>
      </c>
      <c r="I699" s="49">
        <v>44313</v>
      </c>
      <c r="J699" s="49">
        <v>46139</v>
      </c>
      <c r="K699" s="50">
        <v>8622795.2100000009</v>
      </c>
      <c r="L699" s="51">
        <v>0.15709999999999999</v>
      </c>
      <c r="M699" s="52">
        <v>0.72699999999999998</v>
      </c>
    </row>
    <row r="700" spans="1:13" ht="17.399999999999999" x14ac:dyDescent="0.3">
      <c r="A700" s="48" t="s">
        <v>1216</v>
      </c>
      <c r="B700" s="48" t="s">
        <v>1217</v>
      </c>
      <c r="C700" s="48" t="s">
        <v>75</v>
      </c>
      <c r="D700" s="48" t="s">
        <v>144</v>
      </c>
      <c r="E700" s="48" t="s">
        <v>42</v>
      </c>
      <c r="F700" s="48" t="s">
        <v>46</v>
      </c>
      <c r="G700" s="48" t="s">
        <v>40</v>
      </c>
      <c r="H700" s="48" t="s">
        <v>157</v>
      </c>
      <c r="I700" s="49">
        <v>45211</v>
      </c>
      <c r="J700" s="49">
        <v>45942</v>
      </c>
      <c r="K700" s="50">
        <v>15995323.470000001</v>
      </c>
      <c r="L700" s="51">
        <v>0.12909999999999999</v>
      </c>
      <c r="M700" s="52">
        <v>0.88800000000000001</v>
      </c>
    </row>
    <row r="701" spans="1:13" ht="17.399999999999999" x14ac:dyDescent="0.3">
      <c r="A701" s="48" t="s">
        <v>1218</v>
      </c>
      <c r="B701" s="48" t="s">
        <v>639</v>
      </c>
      <c r="C701" s="48" t="s">
        <v>55</v>
      </c>
      <c r="D701" s="48" t="s">
        <v>135</v>
      </c>
      <c r="E701" s="48" t="s">
        <v>30</v>
      </c>
      <c r="F701" s="48" t="s">
        <v>49</v>
      </c>
      <c r="G701" s="48" t="s">
        <v>36</v>
      </c>
      <c r="H701" s="48" t="s">
        <v>148</v>
      </c>
      <c r="I701" s="49">
        <v>44035</v>
      </c>
      <c r="J701" s="49">
        <v>44765</v>
      </c>
      <c r="K701" s="50">
        <v>2288312.56</v>
      </c>
      <c r="L701" s="51">
        <v>9.4200000000000006E-2</v>
      </c>
      <c r="M701" s="52">
        <v>0.35499999999999998</v>
      </c>
    </row>
    <row r="702" spans="1:13" ht="17.399999999999999" x14ac:dyDescent="0.3">
      <c r="A702" s="48" t="s">
        <v>1219</v>
      </c>
      <c r="B702" s="48" t="s">
        <v>723</v>
      </c>
      <c r="C702" s="48" t="s">
        <v>57</v>
      </c>
      <c r="D702" s="48" t="s">
        <v>144</v>
      </c>
      <c r="E702" s="48" t="s">
        <v>42</v>
      </c>
      <c r="F702" s="48" t="s">
        <v>23</v>
      </c>
      <c r="G702" s="48" t="s">
        <v>32</v>
      </c>
      <c r="H702" s="48" t="s">
        <v>160</v>
      </c>
      <c r="I702" s="49">
        <v>44973</v>
      </c>
      <c r="J702" s="49">
        <v>46434</v>
      </c>
      <c r="K702" s="50">
        <v>7326186.8099999996</v>
      </c>
      <c r="L702" s="51">
        <v>0.1419</v>
      </c>
      <c r="M702" s="52">
        <v>0.63700000000000001</v>
      </c>
    </row>
    <row r="703" spans="1:13" ht="17.399999999999999" x14ac:dyDescent="0.3">
      <c r="A703" s="48" t="s">
        <v>1220</v>
      </c>
      <c r="B703" s="48" t="s">
        <v>538</v>
      </c>
      <c r="C703" s="48" t="s">
        <v>53</v>
      </c>
      <c r="D703" s="48" t="s">
        <v>135</v>
      </c>
      <c r="E703" s="48" t="s">
        <v>34</v>
      </c>
      <c r="F703" s="48" t="s">
        <v>43</v>
      </c>
      <c r="G703" s="48" t="s">
        <v>32</v>
      </c>
      <c r="H703" s="48" t="s">
        <v>145</v>
      </c>
      <c r="I703" s="49">
        <v>45702</v>
      </c>
      <c r="J703" s="49">
        <v>46432</v>
      </c>
      <c r="K703" s="50">
        <v>262135.79</v>
      </c>
      <c r="L703" s="51">
        <v>0.1244</v>
      </c>
      <c r="M703" s="52">
        <v>0.99099999999999999</v>
      </c>
    </row>
    <row r="704" spans="1:13" ht="17.399999999999999" x14ac:dyDescent="0.3">
      <c r="A704" s="48" t="s">
        <v>1221</v>
      </c>
      <c r="B704" s="48" t="s">
        <v>383</v>
      </c>
      <c r="C704" s="48" t="s">
        <v>89</v>
      </c>
      <c r="D704" s="48" t="s">
        <v>144</v>
      </c>
      <c r="E704" s="48" t="s">
        <v>45</v>
      </c>
      <c r="F704" s="48" t="s">
        <v>49</v>
      </c>
      <c r="G704" s="48" t="s">
        <v>24</v>
      </c>
      <c r="H704" s="48" t="s">
        <v>141</v>
      </c>
      <c r="I704" s="49">
        <v>45825</v>
      </c>
      <c r="J704" s="49">
        <v>46921</v>
      </c>
      <c r="K704" s="50">
        <v>12685776.060000001</v>
      </c>
      <c r="L704" s="51">
        <v>0.15609999999999999</v>
      </c>
      <c r="M704" s="52">
        <v>0.68799999999999994</v>
      </c>
    </row>
    <row r="705" spans="1:13" ht="17.399999999999999" x14ac:dyDescent="0.3">
      <c r="A705" s="48" t="s">
        <v>1222</v>
      </c>
      <c r="B705" s="48" t="s">
        <v>250</v>
      </c>
      <c r="C705" s="48" t="s">
        <v>59</v>
      </c>
      <c r="D705" s="48" t="s">
        <v>135</v>
      </c>
      <c r="E705" s="48" t="s">
        <v>42</v>
      </c>
      <c r="F705" s="48" t="s">
        <v>43</v>
      </c>
      <c r="G705" s="48" t="s">
        <v>32</v>
      </c>
      <c r="H705" s="48" t="s">
        <v>163</v>
      </c>
      <c r="I705" s="49">
        <v>43558</v>
      </c>
      <c r="J705" s="49">
        <v>44289</v>
      </c>
      <c r="K705" s="50">
        <v>4271078.8099999996</v>
      </c>
      <c r="L705" s="51">
        <v>9.7199999999999995E-2</v>
      </c>
      <c r="M705" s="52">
        <v>0.91900000000000004</v>
      </c>
    </row>
    <row r="706" spans="1:13" ht="17.399999999999999" x14ac:dyDescent="0.3">
      <c r="A706" s="48" t="s">
        <v>1223</v>
      </c>
      <c r="B706" s="48" t="s">
        <v>810</v>
      </c>
      <c r="C706" s="48" t="s">
        <v>57</v>
      </c>
      <c r="D706" s="48" t="s">
        <v>190</v>
      </c>
      <c r="E706" s="48" t="s">
        <v>22</v>
      </c>
      <c r="F706" s="48" t="s">
        <v>49</v>
      </c>
      <c r="G706" s="48" t="s">
        <v>28</v>
      </c>
      <c r="H706" s="48" t="s">
        <v>157</v>
      </c>
      <c r="I706" s="49">
        <v>43685</v>
      </c>
      <c r="J706" s="49">
        <v>44781</v>
      </c>
      <c r="K706" s="50">
        <v>103243637.78</v>
      </c>
      <c r="L706" s="51">
        <v>0.115</v>
      </c>
      <c r="M706" s="52">
        <v>0.94799999999999995</v>
      </c>
    </row>
    <row r="707" spans="1:13" ht="17.399999999999999" x14ac:dyDescent="0.3">
      <c r="A707" s="48" t="s">
        <v>1224</v>
      </c>
      <c r="B707" s="48" t="s">
        <v>401</v>
      </c>
      <c r="C707" s="48" t="s">
        <v>72</v>
      </c>
      <c r="D707" s="48" t="s">
        <v>190</v>
      </c>
      <c r="E707" s="48" t="s">
        <v>22</v>
      </c>
      <c r="F707" s="48" t="s">
        <v>31</v>
      </c>
      <c r="G707" s="48" t="s">
        <v>40</v>
      </c>
      <c r="H707" s="48" t="s">
        <v>157</v>
      </c>
      <c r="I707" s="49">
        <v>45419</v>
      </c>
      <c r="J707" s="49">
        <v>46149</v>
      </c>
      <c r="K707" s="50">
        <v>61295752.939999998</v>
      </c>
      <c r="L707" s="51">
        <v>0.13669999999999999</v>
      </c>
      <c r="M707" s="52">
        <v>0.91600000000000004</v>
      </c>
    </row>
    <row r="708" spans="1:13" ht="17.399999999999999" x14ac:dyDescent="0.3">
      <c r="A708" s="48" t="s">
        <v>1225</v>
      </c>
      <c r="B708" s="48" t="s">
        <v>1143</v>
      </c>
      <c r="C708" s="48" t="s">
        <v>62</v>
      </c>
      <c r="D708" s="48" t="s">
        <v>144</v>
      </c>
      <c r="E708" s="48" t="s">
        <v>22</v>
      </c>
      <c r="F708" s="48" t="s">
        <v>23</v>
      </c>
      <c r="G708" s="48" t="s">
        <v>40</v>
      </c>
      <c r="H708" s="48" t="s">
        <v>148</v>
      </c>
      <c r="I708" s="49">
        <v>44128</v>
      </c>
      <c r="J708" s="49">
        <v>44858</v>
      </c>
      <c r="K708" s="50">
        <v>1458873.03</v>
      </c>
      <c r="L708" s="51">
        <v>0.1036</v>
      </c>
      <c r="M708" s="52">
        <v>0.84799999999999998</v>
      </c>
    </row>
    <row r="709" spans="1:13" ht="17.399999999999999" x14ac:dyDescent="0.3">
      <c r="A709" s="48" t="s">
        <v>1226</v>
      </c>
      <c r="B709" s="48" t="s">
        <v>639</v>
      </c>
      <c r="C709" s="48" t="s">
        <v>93</v>
      </c>
      <c r="D709" s="48" t="s">
        <v>22</v>
      </c>
      <c r="E709" s="48" t="s">
        <v>42</v>
      </c>
      <c r="F709" s="48" t="s">
        <v>43</v>
      </c>
      <c r="G709" s="48" t="s">
        <v>28</v>
      </c>
      <c r="H709" s="48" t="s">
        <v>163</v>
      </c>
      <c r="I709" s="49">
        <v>43731</v>
      </c>
      <c r="J709" s="49">
        <v>45558</v>
      </c>
      <c r="K709" s="50">
        <v>6717079.79</v>
      </c>
      <c r="L709" s="51">
        <v>0.13639999999999999</v>
      </c>
      <c r="M709" s="52">
        <v>0.995</v>
      </c>
    </row>
    <row r="710" spans="1:13" ht="17.399999999999999" x14ac:dyDescent="0.3">
      <c r="A710" s="48" t="s">
        <v>1227</v>
      </c>
      <c r="B710" s="48" t="s">
        <v>140</v>
      </c>
      <c r="C710" s="48" t="s">
        <v>64</v>
      </c>
      <c r="D710" s="48" t="s">
        <v>135</v>
      </c>
      <c r="E710" s="48" t="s">
        <v>34</v>
      </c>
      <c r="F710" s="48" t="s">
        <v>31</v>
      </c>
      <c r="G710" s="48" t="s">
        <v>24</v>
      </c>
      <c r="H710" s="48" t="s">
        <v>141</v>
      </c>
      <c r="I710" s="49">
        <v>44424</v>
      </c>
      <c r="J710" s="49">
        <v>45154</v>
      </c>
      <c r="K710" s="50">
        <v>2883473.91</v>
      </c>
      <c r="L710" s="51">
        <v>0.1085</v>
      </c>
      <c r="M710" s="52">
        <v>0.81499999999999995</v>
      </c>
    </row>
    <row r="711" spans="1:13" ht="17.399999999999999" x14ac:dyDescent="0.3">
      <c r="A711" s="48" t="s">
        <v>1228</v>
      </c>
      <c r="B711" s="48" t="s">
        <v>587</v>
      </c>
      <c r="C711" s="48" t="s">
        <v>77</v>
      </c>
      <c r="D711" s="48" t="s">
        <v>190</v>
      </c>
      <c r="E711" s="48" t="s">
        <v>45</v>
      </c>
      <c r="F711" s="48" t="s">
        <v>39</v>
      </c>
      <c r="G711" s="48" t="s">
        <v>32</v>
      </c>
      <c r="H711" s="48" t="s">
        <v>145</v>
      </c>
      <c r="I711" s="49">
        <v>43993</v>
      </c>
      <c r="J711" s="49">
        <v>45454</v>
      </c>
      <c r="K711" s="50">
        <v>107283752.28</v>
      </c>
      <c r="L711" s="51">
        <v>9.7900000000000001E-2</v>
      </c>
      <c r="M711" s="52">
        <v>1.298</v>
      </c>
    </row>
    <row r="712" spans="1:13" ht="17.399999999999999" x14ac:dyDescent="0.3">
      <c r="A712" s="48" t="s">
        <v>1229</v>
      </c>
      <c r="B712" s="48" t="s">
        <v>923</v>
      </c>
      <c r="C712" s="48" t="s">
        <v>53</v>
      </c>
      <c r="D712" s="48" t="s">
        <v>135</v>
      </c>
      <c r="E712" s="48" t="s">
        <v>38</v>
      </c>
      <c r="F712" s="48" t="s">
        <v>31</v>
      </c>
      <c r="G712" s="48" t="s">
        <v>28</v>
      </c>
      <c r="H712" s="48" t="s">
        <v>148</v>
      </c>
      <c r="I712" s="49">
        <v>45637</v>
      </c>
      <c r="J712" s="49">
        <v>46732</v>
      </c>
      <c r="K712" s="50">
        <v>3664657.16</v>
      </c>
      <c r="L712" s="51">
        <v>0.15679999999999999</v>
      </c>
      <c r="M712" s="52">
        <v>0.73399999999999999</v>
      </c>
    </row>
    <row r="713" spans="1:13" ht="17.399999999999999" x14ac:dyDescent="0.3">
      <c r="A713" s="48" t="s">
        <v>1230</v>
      </c>
      <c r="B713" s="48" t="s">
        <v>830</v>
      </c>
      <c r="C713" s="48" t="s">
        <v>51</v>
      </c>
      <c r="D713" s="48" t="s">
        <v>144</v>
      </c>
      <c r="E713" s="48" t="s">
        <v>38</v>
      </c>
      <c r="F713" s="48" t="s">
        <v>27</v>
      </c>
      <c r="G713" s="48" t="s">
        <v>24</v>
      </c>
      <c r="H713" s="48" t="s">
        <v>141</v>
      </c>
      <c r="I713" s="49">
        <v>45283</v>
      </c>
      <c r="J713" s="49">
        <v>45649</v>
      </c>
      <c r="K713" s="50">
        <v>17844344.27</v>
      </c>
      <c r="L713" s="51">
        <v>0.12690000000000001</v>
      </c>
      <c r="M713" s="52">
        <v>0.85799999999999998</v>
      </c>
    </row>
    <row r="714" spans="1:13" ht="17.399999999999999" x14ac:dyDescent="0.3">
      <c r="A714" s="48" t="s">
        <v>1231</v>
      </c>
      <c r="B714" s="48" t="s">
        <v>1187</v>
      </c>
      <c r="C714" s="48" t="s">
        <v>77</v>
      </c>
      <c r="D714" s="48" t="s">
        <v>135</v>
      </c>
      <c r="E714" s="48" t="s">
        <v>38</v>
      </c>
      <c r="F714" s="48" t="s">
        <v>31</v>
      </c>
      <c r="G714" s="48" t="s">
        <v>28</v>
      </c>
      <c r="H714" s="48" t="s">
        <v>136</v>
      </c>
      <c r="I714" s="49">
        <v>44577</v>
      </c>
      <c r="J714" s="49">
        <v>44942</v>
      </c>
      <c r="K714" s="50">
        <v>4819615.42</v>
      </c>
      <c r="L714" s="51">
        <v>0.152</v>
      </c>
      <c r="M714" s="52">
        <v>1.141</v>
      </c>
    </row>
    <row r="715" spans="1:13" ht="17.399999999999999" x14ac:dyDescent="0.3">
      <c r="A715" s="48" t="s">
        <v>1232</v>
      </c>
      <c r="B715" s="48" t="s">
        <v>1233</v>
      </c>
      <c r="C715" s="48" t="s">
        <v>93</v>
      </c>
      <c r="D715" s="48" t="s">
        <v>135</v>
      </c>
      <c r="E715" s="48" t="s">
        <v>30</v>
      </c>
      <c r="F715" s="48" t="s">
        <v>46</v>
      </c>
      <c r="G715" s="48" t="s">
        <v>28</v>
      </c>
      <c r="H715" s="48" t="s">
        <v>160</v>
      </c>
      <c r="I715" s="49">
        <v>43625</v>
      </c>
      <c r="J715" s="49">
        <v>45452</v>
      </c>
      <c r="K715" s="50">
        <v>3999197.4</v>
      </c>
      <c r="L715" s="51">
        <v>0.15759999999999999</v>
      </c>
      <c r="M715" s="52">
        <v>0.98599999999999999</v>
      </c>
    </row>
    <row r="716" spans="1:13" ht="17.399999999999999" x14ac:dyDescent="0.3">
      <c r="A716" s="48" t="s">
        <v>1234</v>
      </c>
      <c r="B716" s="48" t="s">
        <v>805</v>
      </c>
      <c r="C716" s="48" t="s">
        <v>56</v>
      </c>
      <c r="D716" s="48" t="s">
        <v>135</v>
      </c>
      <c r="E716" s="48" t="s">
        <v>22</v>
      </c>
      <c r="F716" s="48" t="s">
        <v>43</v>
      </c>
      <c r="G716" s="48" t="s">
        <v>32</v>
      </c>
      <c r="H716" s="48" t="s">
        <v>136</v>
      </c>
      <c r="I716" s="49">
        <v>43827</v>
      </c>
      <c r="J716" s="49">
        <v>44558</v>
      </c>
      <c r="K716" s="50">
        <v>3109512.81</v>
      </c>
      <c r="L716" s="51">
        <v>0.14149999999999999</v>
      </c>
      <c r="M716" s="52">
        <v>0.60499999999999998</v>
      </c>
    </row>
    <row r="717" spans="1:13" ht="17.399999999999999" x14ac:dyDescent="0.3">
      <c r="A717" s="48" t="s">
        <v>1235</v>
      </c>
      <c r="B717" s="48" t="s">
        <v>874</v>
      </c>
      <c r="C717" s="48" t="s">
        <v>82</v>
      </c>
      <c r="D717" s="48" t="s">
        <v>135</v>
      </c>
      <c r="E717" s="48" t="s">
        <v>48</v>
      </c>
      <c r="F717" s="48" t="s">
        <v>46</v>
      </c>
      <c r="G717" s="48" t="s">
        <v>40</v>
      </c>
      <c r="H717" s="48" t="s">
        <v>163</v>
      </c>
      <c r="I717" s="49">
        <v>45790</v>
      </c>
      <c r="J717" s="49">
        <v>46886</v>
      </c>
      <c r="K717" s="50">
        <v>3331071.99</v>
      </c>
      <c r="L717" s="51">
        <v>0.1008</v>
      </c>
      <c r="M717" s="52">
        <v>1.075</v>
      </c>
    </row>
    <row r="718" spans="1:13" ht="17.399999999999999" x14ac:dyDescent="0.3">
      <c r="A718" s="48" t="s">
        <v>1236</v>
      </c>
      <c r="B718" s="48" t="s">
        <v>1237</v>
      </c>
      <c r="C718" s="48" t="s">
        <v>68</v>
      </c>
      <c r="D718" s="48" t="s">
        <v>144</v>
      </c>
      <c r="E718" s="48" t="s">
        <v>22</v>
      </c>
      <c r="F718" s="48" t="s">
        <v>39</v>
      </c>
      <c r="G718" s="48" t="s">
        <v>28</v>
      </c>
      <c r="H718" s="48" t="s">
        <v>136</v>
      </c>
      <c r="I718" s="49">
        <v>45698</v>
      </c>
      <c r="J718" s="49">
        <v>47524</v>
      </c>
      <c r="K718" s="50">
        <v>12154365.43</v>
      </c>
      <c r="L718" s="51">
        <v>0.1275</v>
      </c>
      <c r="M718" s="52">
        <v>1.0129999999999999</v>
      </c>
    </row>
    <row r="719" spans="1:13" ht="17.399999999999999" x14ac:dyDescent="0.3">
      <c r="A719" s="48" t="s">
        <v>1238</v>
      </c>
      <c r="B719" s="48" t="s">
        <v>1204</v>
      </c>
      <c r="C719" s="48" t="s">
        <v>56</v>
      </c>
      <c r="D719" s="48" t="s">
        <v>135</v>
      </c>
      <c r="E719" s="48" t="s">
        <v>48</v>
      </c>
      <c r="F719" s="48" t="s">
        <v>31</v>
      </c>
      <c r="G719" s="48" t="s">
        <v>28</v>
      </c>
      <c r="H719" s="48" t="s">
        <v>136</v>
      </c>
      <c r="I719" s="49">
        <v>44541</v>
      </c>
      <c r="J719" s="49">
        <v>45637</v>
      </c>
      <c r="K719" s="50">
        <v>3800811.43</v>
      </c>
      <c r="L719" s="51">
        <v>0.1336</v>
      </c>
      <c r="M719" s="52">
        <v>0.88</v>
      </c>
    </row>
    <row r="720" spans="1:13" ht="17.399999999999999" x14ac:dyDescent="0.3">
      <c r="A720" s="48" t="s">
        <v>1239</v>
      </c>
      <c r="B720" s="48" t="s">
        <v>226</v>
      </c>
      <c r="C720" s="48" t="s">
        <v>76</v>
      </c>
      <c r="D720" s="48" t="s">
        <v>144</v>
      </c>
      <c r="E720" s="48" t="s">
        <v>38</v>
      </c>
      <c r="F720" s="48" t="s">
        <v>46</v>
      </c>
      <c r="G720" s="48" t="s">
        <v>28</v>
      </c>
      <c r="H720" s="48" t="s">
        <v>160</v>
      </c>
      <c r="I720" s="49">
        <v>43571</v>
      </c>
      <c r="J720" s="49">
        <v>45032</v>
      </c>
      <c r="K720" s="50">
        <v>1104708.3799999999</v>
      </c>
      <c r="L720" s="51">
        <v>0.14949999999999999</v>
      </c>
      <c r="M720" s="52">
        <v>0.622</v>
      </c>
    </row>
    <row r="721" spans="1:13" ht="17.399999999999999" x14ac:dyDescent="0.3">
      <c r="A721" s="48" t="s">
        <v>1240</v>
      </c>
      <c r="B721" s="48" t="s">
        <v>998</v>
      </c>
      <c r="C721" s="48" t="s">
        <v>71</v>
      </c>
      <c r="D721" s="48" t="s">
        <v>135</v>
      </c>
      <c r="E721" s="48" t="s">
        <v>34</v>
      </c>
      <c r="F721" s="48" t="s">
        <v>43</v>
      </c>
      <c r="G721" s="48" t="s">
        <v>24</v>
      </c>
      <c r="H721" s="48" t="s">
        <v>163</v>
      </c>
      <c r="I721" s="49">
        <v>44844</v>
      </c>
      <c r="J721" s="49">
        <v>45940</v>
      </c>
      <c r="K721" s="50">
        <v>538441.65</v>
      </c>
      <c r="L721" s="51">
        <v>9.3200000000000005E-2</v>
      </c>
      <c r="M721" s="52">
        <v>0.93100000000000005</v>
      </c>
    </row>
    <row r="722" spans="1:13" ht="17.399999999999999" x14ac:dyDescent="0.3">
      <c r="A722" s="48" t="s">
        <v>1241</v>
      </c>
      <c r="B722" s="48" t="s">
        <v>1242</v>
      </c>
      <c r="C722" s="48" t="s">
        <v>50</v>
      </c>
      <c r="D722" s="48" t="s">
        <v>22</v>
      </c>
      <c r="E722" s="48" t="s">
        <v>42</v>
      </c>
      <c r="F722" s="48" t="s">
        <v>35</v>
      </c>
      <c r="G722" s="48" t="s">
        <v>28</v>
      </c>
      <c r="H722" s="48" t="s">
        <v>136</v>
      </c>
      <c r="I722" s="49">
        <v>44700</v>
      </c>
      <c r="J722" s="49">
        <v>46161</v>
      </c>
      <c r="K722" s="50">
        <v>8889696.8900000006</v>
      </c>
      <c r="L722" s="51">
        <v>7.4999999999999997E-2</v>
      </c>
      <c r="M722" s="52">
        <v>0.95599999999999996</v>
      </c>
    </row>
    <row r="723" spans="1:13" ht="17.399999999999999" x14ac:dyDescent="0.3">
      <c r="A723" s="48" t="s">
        <v>1243</v>
      </c>
      <c r="B723" s="48" t="s">
        <v>275</v>
      </c>
      <c r="C723" s="48" t="s">
        <v>56</v>
      </c>
      <c r="D723" s="48" t="s">
        <v>135</v>
      </c>
      <c r="E723" s="48" t="s">
        <v>42</v>
      </c>
      <c r="F723" s="48" t="s">
        <v>49</v>
      </c>
      <c r="G723" s="48" t="s">
        <v>36</v>
      </c>
      <c r="H723" s="48" t="s">
        <v>141</v>
      </c>
      <c r="I723" s="49">
        <v>43669</v>
      </c>
      <c r="J723" s="49">
        <v>44765</v>
      </c>
      <c r="K723" s="50">
        <v>834696.89</v>
      </c>
      <c r="L723" s="51">
        <v>0.13270000000000001</v>
      </c>
      <c r="M723" s="52">
        <v>0.86799999999999999</v>
      </c>
    </row>
    <row r="724" spans="1:13" ht="17.399999999999999" x14ac:dyDescent="0.3">
      <c r="A724" s="48" t="s">
        <v>1244</v>
      </c>
      <c r="B724" s="48" t="s">
        <v>256</v>
      </c>
      <c r="C724" s="48" t="s">
        <v>52</v>
      </c>
      <c r="D724" s="48" t="s">
        <v>135</v>
      </c>
      <c r="E724" s="48" t="s">
        <v>30</v>
      </c>
      <c r="F724" s="48" t="s">
        <v>23</v>
      </c>
      <c r="G724" s="48" t="s">
        <v>36</v>
      </c>
      <c r="H724" s="48" t="s">
        <v>148</v>
      </c>
      <c r="I724" s="49">
        <v>45575</v>
      </c>
      <c r="J724" s="49">
        <v>45940</v>
      </c>
      <c r="K724" s="50">
        <v>3736552.61</v>
      </c>
      <c r="L724" s="51">
        <v>0.14560000000000001</v>
      </c>
      <c r="M724" s="52">
        <v>0.84299999999999997</v>
      </c>
    </row>
    <row r="725" spans="1:13" ht="17.399999999999999" x14ac:dyDescent="0.3">
      <c r="A725" s="48" t="s">
        <v>1245</v>
      </c>
      <c r="B725" s="48" t="s">
        <v>697</v>
      </c>
      <c r="C725" s="48" t="s">
        <v>60</v>
      </c>
      <c r="D725" s="48" t="s">
        <v>144</v>
      </c>
      <c r="E725" s="48" t="s">
        <v>42</v>
      </c>
      <c r="F725" s="48" t="s">
        <v>43</v>
      </c>
      <c r="G725" s="48" t="s">
        <v>28</v>
      </c>
      <c r="H725" s="48" t="s">
        <v>160</v>
      </c>
      <c r="I725" s="49">
        <v>44738</v>
      </c>
      <c r="J725" s="49">
        <v>45469</v>
      </c>
      <c r="K725" s="50">
        <v>19932643.949999999</v>
      </c>
      <c r="L725" s="51">
        <v>0.12570000000000001</v>
      </c>
      <c r="M725" s="52">
        <v>0.86499999999999999</v>
      </c>
    </row>
    <row r="726" spans="1:13" ht="17.399999999999999" x14ac:dyDescent="0.3">
      <c r="A726" s="48" t="s">
        <v>1246</v>
      </c>
      <c r="B726" s="48" t="s">
        <v>379</v>
      </c>
      <c r="C726" s="48" t="s">
        <v>51</v>
      </c>
      <c r="D726" s="48" t="s">
        <v>190</v>
      </c>
      <c r="E726" s="48" t="s">
        <v>48</v>
      </c>
      <c r="F726" s="48" t="s">
        <v>35</v>
      </c>
      <c r="G726" s="48" t="s">
        <v>40</v>
      </c>
      <c r="H726" s="48" t="s">
        <v>145</v>
      </c>
      <c r="I726" s="49">
        <v>44401</v>
      </c>
      <c r="J726" s="49">
        <v>45862</v>
      </c>
      <c r="K726" s="50">
        <v>116794724.54000001</v>
      </c>
      <c r="L726" s="51">
        <v>0.12529999999999999</v>
      </c>
      <c r="M726" s="52">
        <v>0.73399999999999999</v>
      </c>
    </row>
    <row r="727" spans="1:13" ht="17.399999999999999" x14ac:dyDescent="0.3">
      <c r="A727" s="48" t="s">
        <v>1247</v>
      </c>
      <c r="B727" s="48" t="s">
        <v>1248</v>
      </c>
      <c r="C727" s="48" t="s">
        <v>66</v>
      </c>
      <c r="D727" s="48" t="s">
        <v>144</v>
      </c>
      <c r="E727" s="48" t="s">
        <v>30</v>
      </c>
      <c r="F727" s="48" t="s">
        <v>23</v>
      </c>
      <c r="G727" s="48" t="s">
        <v>28</v>
      </c>
      <c r="H727" s="48" t="s">
        <v>163</v>
      </c>
      <c r="I727" s="49">
        <v>44201</v>
      </c>
      <c r="J727" s="49">
        <v>46027</v>
      </c>
      <c r="K727" s="50">
        <v>6841728.0800000001</v>
      </c>
      <c r="L727" s="51">
        <v>0.15590000000000001</v>
      </c>
      <c r="M727" s="52">
        <v>0.45400000000000001</v>
      </c>
    </row>
    <row r="728" spans="1:13" ht="17.399999999999999" x14ac:dyDescent="0.3">
      <c r="A728" s="48" t="s">
        <v>1249</v>
      </c>
      <c r="B728" s="48" t="s">
        <v>216</v>
      </c>
      <c r="C728" s="48" t="s">
        <v>21</v>
      </c>
      <c r="D728" s="48" t="s">
        <v>190</v>
      </c>
      <c r="E728" s="48" t="s">
        <v>42</v>
      </c>
      <c r="F728" s="48" t="s">
        <v>49</v>
      </c>
      <c r="G728" s="48" t="s">
        <v>40</v>
      </c>
      <c r="H728" s="48" t="s">
        <v>157</v>
      </c>
      <c r="I728" s="49">
        <v>45955</v>
      </c>
      <c r="J728" s="49">
        <v>47416</v>
      </c>
      <c r="K728" s="50">
        <v>92990736.450000003</v>
      </c>
      <c r="L728" s="51">
        <v>8.9599999999999999E-2</v>
      </c>
      <c r="M728" s="52">
        <v>0.68</v>
      </c>
    </row>
    <row r="729" spans="1:13" ht="17.399999999999999" x14ac:dyDescent="0.3">
      <c r="A729" s="48" t="s">
        <v>1250</v>
      </c>
      <c r="B729" s="48" t="s">
        <v>304</v>
      </c>
      <c r="C729" s="48" t="s">
        <v>89</v>
      </c>
      <c r="D729" s="48" t="s">
        <v>144</v>
      </c>
      <c r="E729" s="48" t="s">
        <v>48</v>
      </c>
      <c r="F729" s="48" t="s">
        <v>43</v>
      </c>
      <c r="G729" s="48" t="s">
        <v>32</v>
      </c>
      <c r="H729" s="48" t="s">
        <v>157</v>
      </c>
      <c r="I729" s="49">
        <v>44887</v>
      </c>
      <c r="J729" s="49">
        <v>46348</v>
      </c>
      <c r="K729" s="50">
        <v>1109147.3600000001</v>
      </c>
      <c r="L729" s="51">
        <v>0.14169999999999999</v>
      </c>
      <c r="M729" s="52">
        <v>0.93700000000000006</v>
      </c>
    </row>
    <row r="730" spans="1:13" ht="17.399999999999999" x14ac:dyDescent="0.3">
      <c r="A730" s="48" t="s">
        <v>1251</v>
      </c>
      <c r="B730" s="48" t="s">
        <v>1130</v>
      </c>
      <c r="C730" s="48" t="s">
        <v>64</v>
      </c>
      <c r="D730" s="48" t="s">
        <v>135</v>
      </c>
      <c r="E730" s="48" t="s">
        <v>45</v>
      </c>
      <c r="F730" s="48" t="s">
        <v>23</v>
      </c>
      <c r="G730" s="48" t="s">
        <v>36</v>
      </c>
      <c r="H730" s="48" t="s">
        <v>163</v>
      </c>
      <c r="I730" s="49">
        <v>44983</v>
      </c>
      <c r="J730" s="49">
        <v>46079</v>
      </c>
      <c r="K730" s="50">
        <v>4988720.8899999997</v>
      </c>
      <c r="L730" s="51">
        <v>0.1406</v>
      </c>
      <c r="M730" s="52">
        <v>0.77800000000000002</v>
      </c>
    </row>
    <row r="731" spans="1:13" ht="17.399999999999999" x14ac:dyDescent="0.3">
      <c r="A731" s="48" t="s">
        <v>1252</v>
      </c>
      <c r="B731" s="48" t="s">
        <v>629</v>
      </c>
      <c r="C731" s="48" t="s">
        <v>76</v>
      </c>
      <c r="D731" s="48" t="s">
        <v>135</v>
      </c>
      <c r="E731" s="48" t="s">
        <v>30</v>
      </c>
      <c r="F731" s="48" t="s">
        <v>35</v>
      </c>
      <c r="G731" s="48" t="s">
        <v>36</v>
      </c>
      <c r="H731" s="48" t="s">
        <v>145</v>
      </c>
      <c r="I731" s="49">
        <v>45103</v>
      </c>
      <c r="J731" s="49">
        <v>46199</v>
      </c>
      <c r="K731" s="50">
        <v>2396111.04</v>
      </c>
      <c r="L731" s="51">
        <v>0.15859999999999999</v>
      </c>
      <c r="M731" s="52">
        <v>0.48899999999999999</v>
      </c>
    </row>
    <row r="732" spans="1:13" ht="17.399999999999999" x14ac:dyDescent="0.3">
      <c r="A732" s="48" t="s">
        <v>1253</v>
      </c>
      <c r="B732" s="48" t="s">
        <v>1047</v>
      </c>
      <c r="C732" s="48" t="s">
        <v>53</v>
      </c>
      <c r="D732" s="48" t="s">
        <v>144</v>
      </c>
      <c r="E732" s="48" t="s">
        <v>34</v>
      </c>
      <c r="F732" s="48" t="s">
        <v>23</v>
      </c>
      <c r="G732" s="48" t="s">
        <v>28</v>
      </c>
      <c r="H732" s="48" t="s">
        <v>136</v>
      </c>
      <c r="I732" s="49">
        <v>45951</v>
      </c>
      <c r="J732" s="49">
        <v>47412</v>
      </c>
      <c r="K732" s="50">
        <v>6714181.9000000004</v>
      </c>
      <c r="L732" s="51">
        <v>0.14069999999999999</v>
      </c>
      <c r="M732" s="52">
        <v>0.58799999999999997</v>
      </c>
    </row>
    <row r="733" spans="1:13" ht="17.399999999999999" x14ac:dyDescent="0.3">
      <c r="A733" s="48" t="s">
        <v>1254</v>
      </c>
      <c r="B733" s="48" t="s">
        <v>1255</v>
      </c>
      <c r="C733" s="48" t="s">
        <v>44</v>
      </c>
      <c r="D733" s="48" t="s">
        <v>144</v>
      </c>
      <c r="E733" s="48" t="s">
        <v>38</v>
      </c>
      <c r="F733" s="48" t="s">
        <v>35</v>
      </c>
      <c r="G733" s="48" t="s">
        <v>24</v>
      </c>
      <c r="H733" s="48" t="s">
        <v>148</v>
      </c>
      <c r="I733" s="49">
        <v>44978</v>
      </c>
      <c r="J733" s="49">
        <v>45709</v>
      </c>
      <c r="K733" s="50">
        <v>15570451.27</v>
      </c>
      <c r="L733" s="51">
        <v>0.13980000000000001</v>
      </c>
      <c r="M733" s="52">
        <v>1.131</v>
      </c>
    </row>
    <row r="734" spans="1:13" ht="17.399999999999999" x14ac:dyDescent="0.3">
      <c r="A734" s="48" t="s">
        <v>1256</v>
      </c>
      <c r="B734" s="48" t="s">
        <v>1257</v>
      </c>
      <c r="C734" s="48" t="s">
        <v>88</v>
      </c>
      <c r="D734" s="48" t="s">
        <v>135</v>
      </c>
      <c r="E734" s="48" t="s">
        <v>34</v>
      </c>
      <c r="F734" s="48" t="s">
        <v>43</v>
      </c>
      <c r="G734" s="48" t="s">
        <v>40</v>
      </c>
      <c r="H734" s="48" t="s">
        <v>163</v>
      </c>
      <c r="I734" s="49">
        <v>44352</v>
      </c>
      <c r="J734" s="49">
        <v>45448</v>
      </c>
      <c r="K734" s="50">
        <v>4269561.55</v>
      </c>
      <c r="L734" s="51">
        <v>9.4200000000000006E-2</v>
      </c>
      <c r="M734" s="52">
        <v>1.238</v>
      </c>
    </row>
    <row r="735" spans="1:13" ht="17.399999999999999" x14ac:dyDescent="0.3">
      <c r="A735" s="48" t="s">
        <v>1258</v>
      </c>
      <c r="B735" s="48" t="s">
        <v>781</v>
      </c>
      <c r="C735" s="48" t="s">
        <v>90</v>
      </c>
      <c r="D735" s="48" t="s">
        <v>144</v>
      </c>
      <c r="E735" s="48" t="s">
        <v>30</v>
      </c>
      <c r="F735" s="48" t="s">
        <v>46</v>
      </c>
      <c r="G735" s="48" t="s">
        <v>40</v>
      </c>
      <c r="H735" s="48" t="s">
        <v>160</v>
      </c>
      <c r="I735" s="49">
        <v>43955</v>
      </c>
      <c r="J735" s="49">
        <v>45781</v>
      </c>
      <c r="K735" s="50">
        <v>13201644.789999999</v>
      </c>
      <c r="L735" s="51">
        <v>0.1268</v>
      </c>
      <c r="M735" s="52">
        <v>0.82399999999999995</v>
      </c>
    </row>
    <row r="736" spans="1:13" ht="17.399999999999999" x14ac:dyDescent="0.3">
      <c r="A736" s="48" t="s">
        <v>1259</v>
      </c>
      <c r="B736" s="48" t="s">
        <v>261</v>
      </c>
      <c r="C736" s="48" t="s">
        <v>90</v>
      </c>
      <c r="D736" s="48" t="s">
        <v>22</v>
      </c>
      <c r="E736" s="48" t="s">
        <v>42</v>
      </c>
      <c r="F736" s="48" t="s">
        <v>39</v>
      </c>
      <c r="G736" s="48" t="s">
        <v>28</v>
      </c>
      <c r="H736" s="48" t="s">
        <v>136</v>
      </c>
      <c r="I736" s="49">
        <v>43640</v>
      </c>
      <c r="J736" s="49">
        <v>44371</v>
      </c>
      <c r="K736" s="50">
        <v>7478563.1500000004</v>
      </c>
      <c r="L736" s="51">
        <v>9.5299999999999996E-2</v>
      </c>
      <c r="M736" s="52">
        <v>0.83199999999999996</v>
      </c>
    </row>
    <row r="737" spans="1:13" ht="17.399999999999999" x14ac:dyDescent="0.3">
      <c r="A737" s="48" t="s">
        <v>1260</v>
      </c>
      <c r="B737" s="48" t="s">
        <v>729</v>
      </c>
      <c r="C737" s="48" t="s">
        <v>37</v>
      </c>
      <c r="D737" s="48" t="s">
        <v>144</v>
      </c>
      <c r="E737" s="48" t="s">
        <v>45</v>
      </c>
      <c r="F737" s="48" t="s">
        <v>46</v>
      </c>
      <c r="G737" s="48" t="s">
        <v>24</v>
      </c>
      <c r="H737" s="48" t="s">
        <v>145</v>
      </c>
      <c r="I737" s="49">
        <v>45213</v>
      </c>
      <c r="J737" s="49">
        <v>46309</v>
      </c>
      <c r="K737" s="50">
        <v>5500857.3799999999</v>
      </c>
      <c r="L737" s="51">
        <v>0.1245</v>
      </c>
      <c r="M737" s="52">
        <v>0.48399999999999999</v>
      </c>
    </row>
    <row r="738" spans="1:13" ht="17.399999999999999" x14ac:dyDescent="0.3">
      <c r="A738" s="48" t="s">
        <v>1261</v>
      </c>
      <c r="B738" s="48" t="s">
        <v>612</v>
      </c>
      <c r="C738" s="48" t="s">
        <v>68</v>
      </c>
      <c r="D738" s="48" t="s">
        <v>144</v>
      </c>
      <c r="E738" s="48" t="s">
        <v>30</v>
      </c>
      <c r="F738" s="48" t="s">
        <v>49</v>
      </c>
      <c r="G738" s="48" t="s">
        <v>40</v>
      </c>
      <c r="H738" s="48" t="s">
        <v>163</v>
      </c>
      <c r="I738" s="49">
        <v>43955</v>
      </c>
      <c r="J738" s="49">
        <v>44320</v>
      </c>
      <c r="K738" s="50">
        <v>3025422.01</v>
      </c>
      <c r="L738" s="51">
        <v>0.11609999999999999</v>
      </c>
      <c r="M738" s="52">
        <v>0.35</v>
      </c>
    </row>
    <row r="739" spans="1:13" ht="17.399999999999999" x14ac:dyDescent="0.3">
      <c r="A739" s="48" t="s">
        <v>1262</v>
      </c>
      <c r="B739" s="48" t="s">
        <v>219</v>
      </c>
      <c r="C739" s="48" t="s">
        <v>37</v>
      </c>
      <c r="D739" s="48" t="s">
        <v>135</v>
      </c>
      <c r="E739" s="48" t="s">
        <v>42</v>
      </c>
      <c r="F739" s="48" t="s">
        <v>43</v>
      </c>
      <c r="G739" s="48" t="s">
        <v>36</v>
      </c>
      <c r="H739" s="48" t="s">
        <v>136</v>
      </c>
      <c r="I739" s="49">
        <v>43953</v>
      </c>
      <c r="J739" s="49">
        <v>45048</v>
      </c>
      <c r="K739" s="50">
        <v>2590799.5499999998</v>
      </c>
      <c r="L739" s="51">
        <v>9.7299999999999998E-2</v>
      </c>
      <c r="M739" s="52">
        <v>0.75600000000000001</v>
      </c>
    </row>
    <row r="740" spans="1:13" ht="17.399999999999999" x14ac:dyDescent="0.3">
      <c r="A740" s="48" t="s">
        <v>1263</v>
      </c>
      <c r="B740" s="48" t="s">
        <v>326</v>
      </c>
      <c r="C740" s="48" t="s">
        <v>37</v>
      </c>
      <c r="D740" s="48" t="s">
        <v>144</v>
      </c>
      <c r="E740" s="48" t="s">
        <v>38</v>
      </c>
      <c r="F740" s="48" t="s">
        <v>31</v>
      </c>
      <c r="G740" s="48" t="s">
        <v>36</v>
      </c>
      <c r="H740" s="48" t="s">
        <v>157</v>
      </c>
      <c r="I740" s="49">
        <v>44765</v>
      </c>
      <c r="J740" s="49">
        <v>45130</v>
      </c>
      <c r="K740" s="50">
        <v>2666790.39</v>
      </c>
      <c r="L740" s="51">
        <v>0.1211</v>
      </c>
      <c r="M740" s="52">
        <v>1.1970000000000001</v>
      </c>
    </row>
    <row r="741" spans="1:13" ht="17.399999999999999" x14ac:dyDescent="0.3">
      <c r="A741" s="48" t="s">
        <v>1264</v>
      </c>
      <c r="B741" s="48" t="s">
        <v>1265</v>
      </c>
      <c r="C741" s="48" t="s">
        <v>62</v>
      </c>
      <c r="D741" s="48" t="s">
        <v>144</v>
      </c>
      <c r="E741" s="48" t="s">
        <v>48</v>
      </c>
      <c r="F741" s="48" t="s">
        <v>46</v>
      </c>
      <c r="G741" s="48" t="s">
        <v>40</v>
      </c>
      <c r="H741" s="48" t="s">
        <v>160</v>
      </c>
      <c r="I741" s="49">
        <v>44396</v>
      </c>
      <c r="J741" s="49">
        <v>45857</v>
      </c>
      <c r="K741" s="50">
        <v>19315478.850000001</v>
      </c>
      <c r="L741" s="51">
        <v>0.1207</v>
      </c>
      <c r="M741" s="52">
        <v>0.51400000000000001</v>
      </c>
    </row>
    <row r="742" spans="1:13" ht="17.399999999999999" x14ac:dyDescent="0.3">
      <c r="A742" s="48" t="s">
        <v>1266</v>
      </c>
      <c r="B742" s="48" t="s">
        <v>934</v>
      </c>
      <c r="C742" s="48" t="s">
        <v>41</v>
      </c>
      <c r="D742" s="48" t="s">
        <v>22</v>
      </c>
      <c r="E742" s="48" t="s">
        <v>42</v>
      </c>
      <c r="F742" s="48" t="s">
        <v>35</v>
      </c>
      <c r="G742" s="48" t="s">
        <v>36</v>
      </c>
      <c r="H742" s="48" t="s">
        <v>157</v>
      </c>
      <c r="I742" s="49">
        <v>44246</v>
      </c>
      <c r="J742" s="49">
        <v>45341</v>
      </c>
      <c r="K742" s="50">
        <v>2662523.64</v>
      </c>
      <c r="L742" s="51">
        <v>0.11360000000000001</v>
      </c>
      <c r="M742" s="52">
        <v>0.749</v>
      </c>
    </row>
    <row r="743" spans="1:13" ht="17.399999999999999" x14ac:dyDescent="0.3">
      <c r="A743" s="48" t="s">
        <v>1267</v>
      </c>
      <c r="B743" s="48" t="s">
        <v>629</v>
      </c>
      <c r="C743" s="48" t="s">
        <v>56</v>
      </c>
      <c r="D743" s="48" t="s">
        <v>135</v>
      </c>
      <c r="E743" s="48" t="s">
        <v>38</v>
      </c>
      <c r="F743" s="48" t="s">
        <v>43</v>
      </c>
      <c r="G743" s="48" t="s">
        <v>40</v>
      </c>
      <c r="H743" s="48" t="s">
        <v>160</v>
      </c>
      <c r="I743" s="49">
        <v>45790</v>
      </c>
      <c r="J743" s="49">
        <v>47616</v>
      </c>
      <c r="K743" s="50">
        <v>3662786.46</v>
      </c>
      <c r="L743" s="51">
        <v>0.1409</v>
      </c>
      <c r="M743" s="52">
        <v>0.72299999999999998</v>
      </c>
    </row>
    <row r="744" spans="1:13" ht="17.399999999999999" x14ac:dyDescent="0.3">
      <c r="A744" s="48" t="s">
        <v>1268</v>
      </c>
      <c r="B744" s="48" t="s">
        <v>736</v>
      </c>
      <c r="C744" s="48" t="s">
        <v>67</v>
      </c>
      <c r="D744" s="48" t="s">
        <v>135</v>
      </c>
      <c r="E744" s="48" t="s">
        <v>34</v>
      </c>
      <c r="F744" s="48" t="s">
        <v>39</v>
      </c>
      <c r="G744" s="48" t="s">
        <v>32</v>
      </c>
      <c r="H744" s="48" t="s">
        <v>136</v>
      </c>
      <c r="I744" s="49">
        <v>43578</v>
      </c>
      <c r="J744" s="49">
        <v>44674</v>
      </c>
      <c r="K744" s="50">
        <v>2110939.52</v>
      </c>
      <c r="L744" s="51">
        <v>0.1585</v>
      </c>
      <c r="M744" s="52">
        <v>0.38500000000000001</v>
      </c>
    </row>
    <row r="745" spans="1:13" ht="17.399999999999999" x14ac:dyDescent="0.3">
      <c r="A745" s="48" t="s">
        <v>1269</v>
      </c>
      <c r="B745" s="48" t="s">
        <v>1270</v>
      </c>
      <c r="C745" s="48" t="s">
        <v>33</v>
      </c>
      <c r="D745" s="48" t="s">
        <v>144</v>
      </c>
      <c r="E745" s="48" t="s">
        <v>34</v>
      </c>
      <c r="F745" s="48" t="s">
        <v>49</v>
      </c>
      <c r="G745" s="48" t="s">
        <v>40</v>
      </c>
      <c r="H745" s="48" t="s">
        <v>148</v>
      </c>
      <c r="I745" s="49">
        <v>44961</v>
      </c>
      <c r="J745" s="49">
        <v>46057</v>
      </c>
      <c r="K745" s="50">
        <v>19280551.969999999</v>
      </c>
      <c r="L745" s="51">
        <v>0.1573</v>
      </c>
      <c r="M745" s="52">
        <v>0.85299999999999998</v>
      </c>
    </row>
    <row r="746" spans="1:13" ht="17.399999999999999" x14ac:dyDescent="0.3">
      <c r="A746" s="48" t="s">
        <v>1271</v>
      </c>
      <c r="B746" s="48" t="s">
        <v>575</v>
      </c>
      <c r="C746" s="48" t="s">
        <v>44</v>
      </c>
      <c r="D746" s="48" t="s">
        <v>135</v>
      </c>
      <c r="E746" s="48" t="s">
        <v>42</v>
      </c>
      <c r="F746" s="48" t="s">
        <v>35</v>
      </c>
      <c r="G746" s="48" t="s">
        <v>32</v>
      </c>
      <c r="H746" s="48" t="s">
        <v>136</v>
      </c>
      <c r="I746" s="49">
        <v>43705</v>
      </c>
      <c r="J746" s="49">
        <v>45166</v>
      </c>
      <c r="K746" s="50">
        <v>3585113.76</v>
      </c>
      <c r="L746" s="51">
        <v>0.14729999999999999</v>
      </c>
      <c r="M746" s="52">
        <v>0.84499999999999997</v>
      </c>
    </row>
    <row r="747" spans="1:13" ht="17.399999999999999" x14ac:dyDescent="0.3">
      <c r="A747" s="48" t="s">
        <v>1272</v>
      </c>
      <c r="B747" s="48" t="s">
        <v>962</v>
      </c>
      <c r="C747" s="48" t="s">
        <v>56</v>
      </c>
      <c r="D747" s="48" t="s">
        <v>190</v>
      </c>
      <c r="E747" s="48" t="s">
        <v>34</v>
      </c>
      <c r="F747" s="48" t="s">
        <v>49</v>
      </c>
      <c r="G747" s="48" t="s">
        <v>40</v>
      </c>
      <c r="H747" s="48" t="s">
        <v>148</v>
      </c>
      <c r="I747" s="49">
        <v>45706</v>
      </c>
      <c r="J747" s="49">
        <v>46801</v>
      </c>
      <c r="K747" s="50">
        <v>22683513.620000001</v>
      </c>
      <c r="L747" s="51">
        <v>9.2899999999999996E-2</v>
      </c>
      <c r="M747" s="52">
        <v>1.111</v>
      </c>
    </row>
    <row r="748" spans="1:13" ht="17.399999999999999" x14ac:dyDescent="0.3">
      <c r="A748" s="48" t="s">
        <v>1273</v>
      </c>
      <c r="B748" s="48" t="s">
        <v>167</v>
      </c>
      <c r="C748" s="48" t="s">
        <v>63</v>
      </c>
      <c r="D748" s="48" t="s">
        <v>135</v>
      </c>
      <c r="E748" s="48" t="s">
        <v>30</v>
      </c>
      <c r="F748" s="48" t="s">
        <v>46</v>
      </c>
      <c r="G748" s="48" t="s">
        <v>28</v>
      </c>
      <c r="H748" s="48" t="s">
        <v>148</v>
      </c>
      <c r="I748" s="49">
        <v>43552</v>
      </c>
      <c r="J748" s="49">
        <v>44283</v>
      </c>
      <c r="K748" s="50">
        <v>2793160.72</v>
      </c>
      <c r="L748" s="51">
        <v>0.12189999999999999</v>
      </c>
      <c r="M748" s="52">
        <v>0.81599999999999995</v>
      </c>
    </row>
    <row r="749" spans="1:13" ht="17.399999999999999" x14ac:dyDescent="0.3">
      <c r="A749" s="48" t="s">
        <v>1274</v>
      </c>
      <c r="B749" s="48" t="s">
        <v>405</v>
      </c>
      <c r="C749" s="48" t="s">
        <v>94</v>
      </c>
      <c r="D749" s="48" t="s">
        <v>135</v>
      </c>
      <c r="E749" s="48" t="s">
        <v>22</v>
      </c>
      <c r="F749" s="48" t="s">
        <v>23</v>
      </c>
      <c r="G749" s="48" t="s">
        <v>28</v>
      </c>
      <c r="H749" s="48" t="s">
        <v>145</v>
      </c>
      <c r="I749" s="49">
        <v>44069</v>
      </c>
      <c r="J749" s="49">
        <v>44799</v>
      </c>
      <c r="K749" s="50">
        <v>3728174.25</v>
      </c>
      <c r="L749" s="51">
        <v>0.15129999999999999</v>
      </c>
      <c r="M749" s="52">
        <v>0.85799999999999998</v>
      </c>
    </row>
    <row r="750" spans="1:13" ht="17.399999999999999" x14ac:dyDescent="0.3">
      <c r="A750" s="48" t="s">
        <v>1275</v>
      </c>
      <c r="B750" s="48" t="s">
        <v>242</v>
      </c>
      <c r="C750" s="48" t="s">
        <v>41</v>
      </c>
      <c r="D750" s="48" t="s">
        <v>22</v>
      </c>
      <c r="E750" s="48" t="s">
        <v>30</v>
      </c>
      <c r="F750" s="48" t="s">
        <v>49</v>
      </c>
      <c r="G750" s="48" t="s">
        <v>40</v>
      </c>
      <c r="H750" s="48" t="s">
        <v>157</v>
      </c>
      <c r="I750" s="49">
        <v>45278</v>
      </c>
      <c r="J750" s="49">
        <v>47105</v>
      </c>
      <c r="K750" s="50">
        <v>9001701.7899999991</v>
      </c>
      <c r="L750" s="51">
        <v>0.12939999999999999</v>
      </c>
      <c r="M750" s="52">
        <v>0.60699999999999998</v>
      </c>
    </row>
    <row r="751" spans="1:13" ht="17.399999999999999" x14ac:dyDescent="0.3">
      <c r="A751" s="48" t="s">
        <v>1276</v>
      </c>
      <c r="B751" s="48" t="s">
        <v>909</v>
      </c>
      <c r="C751" s="48" t="s">
        <v>44</v>
      </c>
      <c r="D751" s="48" t="s">
        <v>135</v>
      </c>
      <c r="E751" s="48" t="s">
        <v>22</v>
      </c>
      <c r="F751" s="48" t="s">
        <v>39</v>
      </c>
      <c r="G751" s="48" t="s">
        <v>28</v>
      </c>
      <c r="H751" s="48" t="s">
        <v>157</v>
      </c>
      <c r="I751" s="49">
        <v>43958</v>
      </c>
      <c r="J751" s="49">
        <v>45053</v>
      </c>
      <c r="K751" s="50">
        <v>4877830</v>
      </c>
      <c r="L751" s="51">
        <v>0.1384</v>
      </c>
      <c r="M751" s="52">
        <v>0.95199999999999996</v>
      </c>
    </row>
    <row r="752" spans="1:13" ht="17.399999999999999" x14ac:dyDescent="0.3">
      <c r="A752" s="48" t="s">
        <v>1277</v>
      </c>
      <c r="B752" s="48" t="s">
        <v>828</v>
      </c>
      <c r="C752" s="48" t="s">
        <v>60</v>
      </c>
      <c r="D752" s="48" t="s">
        <v>144</v>
      </c>
      <c r="E752" s="48" t="s">
        <v>38</v>
      </c>
      <c r="F752" s="48" t="s">
        <v>31</v>
      </c>
      <c r="G752" s="48" t="s">
        <v>28</v>
      </c>
      <c r="H752" s="48" t="s">
        <v>136</v>
      </c>
      <c r="I752" s="49">
        <v>44471</v>
      </c>
      <c r="J752" s="49">
        <v>45567</v>
      </c>
      <c r="K752" s="50">
        <v>6626051.5899999999</v>
      </c>
      <c r="L752" s="51">
        <v>0.14119999999999999</v>
      </c>
      <c r="M752" s="52">
        <v>0.89900000000000002</v>
      </c>
    </row>
    <row r="753" spans="1:13" ht="17.399999999999999" x14ac:dyDescent="0.3">
      <c r="A753" s="48" t="s">
        <v>1278</v>
      </c>
      <c r="B753" s="48" t="s">
        <v>1279</v>
      </c>
      <c r="C753" s="48" t="s">
        <v>62</v>
      </c>
      <c r="D753" s="48" t="s">
        <v>135</v>
      </c>
      <c r="E753" s="48" t="s">
        <v>38</v>
      </c>
      <c r="F753" s="48" t="s">
        <v>27</v>
      </c>
      <c r="G753" s="48" t="s">
        <v>40</v>
      </c>
      <c r="H753" s="48" t="s">
        <v>145</v>
      </c>
      <c r="I753" s="49">
        <v>45264</v>
      </c>
      <c r="J753" s="49">
        <v>46725</v>
      </c>
      <c r="K753" s="50">
        <v>3344439.42</v>
      </c>
      <c r="L753" s="51">
        <v>9.1600000000000001E-2</v>
      </c>
      <c r="M753" s="52">
        <v>0.90400000000000003</v>
      </c>
    </row>
    <row r="754" spans="1:13" ht="17.399999999999999" x14ac:dyDescent="0.3">
      <c r="A754" s="48" t="s">
        <v>1280</v>
      </c>
      <c r="B754" s="48" t="s">
        <v>198</v>
      </c>
      <c r="C754" s="48" t="s">
        <v>93</v>
      </c>
      <c r="D754" s="48" t="s">
        <v>135</v>
      </c>
      <c r="E754" s="48" t="s">
        <v>26</v>
      </c>
      <c r="F754" s="48" t="s">
        <v>46</v>
      </c>
      <c r="G754" s="48" t="s">
        <v>24</v>
      </c>
      <c r="H754" s="48" t="s">
        <v>136</v>
      </c>
      <c r="I754" s="49">
        <v>45699</v>
      </c>
      <c r="J754" s="49">
        <v>47160</v>
      </c>
      <c r="K754" s="50">
        <v>2193404.66</v>
      </c>
      <c r="L754" s="51">
        <v>0.15970000000000001</v>
      </c>
      <c r="M754" s="52">
        <v>0.82699999999999996</v>
      </c>
    </row>
    <row r="755" spans="1:13" ht="17.399999999999999" x14ac:dyDescent="0.3">
      <c r="A755" s="48" t="s">
        <v>1281</v>
      </c>
      <c r="B755" s="48" t="s">
        <v>629</v>
      </c>
      <c r="C755" s="48" t="s">
        <v>77</v>
      </c>
      <c r="D755" s="48" t="s">
        <v>22</v>
      </c>
      <c r="E755" s="48" t="s">
        <v>42</v>
      </c>
      <c r="F755" s="48" t="s">
        <v>43</v>
      </c>
      <c r="G755" s="48" t="s">
        <v>24</v>
      </c>
      <c r="H755" s="48" t="s">
        <v>141</v>
      </c>
      <c r="I755" s="49">
        <v>44502</v>
      </c>
      <c r="J755" s="49">
        <v>45598</v>
      </c>
      <c r="K755" s="50">
        <v>8090821.0099999998</v>
      </c>
      <c r="L755" s="51">
        <v>0.1268</v>
      </c>
      <c r="M755" s="52">
        <v>0.61899999999999999</v>
      </c>
    </row>
    <row r="756" spans="1:13" ht="17.399999999999999" x14ac:dyDescent="0.3">
      <c r="A756" s="48" t="s">
        <v>1282</v>
      </c>
      <c r="B756" s="48" t="s">
        <v>1156</v>
      </c>
      <c r="C756" s="48" t="s">
        <v>75</v>
      </c>
      <c r="D756" s="48" t="s">
        <v>135</v>
      </c>
      <c r="E756" s="48" t="s">
        <v>26</v>
      </c>
      <c r="F756" s="48" t="s">
        <v>43</v>
      </c>
      <c r="G756" s="48" t="s">
        <v>28</v>
      </c>
      <c r="H756" s="48" t="s">
        <v>141</v>
      </c>
      <c r="I756" s="49">
        <v>43605</v>
      </c>
      <c r="J756" s="49">
        <v>44336</v>
      </c>
      <c r="K756" s="50">
        <v>2532418.2999999998</v>
      </c>
      <c r="L756" s="51">
        <v>0.12529999999999999</v>
      </c>
      <c r="M756" s="52">
        <v>1.024</v>
      </c>
    </row>
    <row r="757" spans="1:13" ht="17.399999999999999" x14ac:dyDescent="0.3">
      <c r="A757" s="48" t="s">
        <v>1283</v>
      </c>
      <c r="B757" s="48" t="s">
        <v>1284</v>
      </c>
      <c r="C757" s="48" t="s">
        <v>61</v>
      </c>
      <c r="D757" s="48" t="s">
        <v>144</v>
      </c>
      <c r="E757" s="48" t="s">
        <v>34</v>
      </c>
      <c r="F757" s="48" t="s">
        <v>23</v>
      </c>
      <c r="G757" s="48" t="s">
        <v>40</v>
      </c>
      <c r="H757" s="48" t="s">
        <v>148</v>
      </c>
      <c r="I757" s="49">
        <v>45477</v>
      </c>
      <c r="J757" s="49">
        <v>46207</v>
      </c>
      <c r="K757" s="50">
        <v>19432877.109999999</v>
      </c>
      <c r="L757" s="51">
        <v>0.1095</v>
      </c>
      <c r="M757" s="52">
        <v>0.78100000000000003</v>
      </c>
    </row>
    <row r="758" spans="1:13" ht="17.399999999999999" x14ac:dyDescent="0.3">
      <c r="A758" s="48" t="s">
        <v>1285</v>
      </c>
      <c r="B758" s="48" t="s">
        <v>1233</v>
      </c>
      <c r="C758" s="48" t="s">
        <v>89</v>
      </c>
      <c r="D758" s="48" t="s">
        <v>190</v>
      </c>
      <c r="E758" s="48" t="s">
        <v>26</v>
      </c>
      <c r="F758" s="48" t="s">
        <v>49</v>
      </c>
      <c r="G758" s="48" t="s">
        <v>32</v>
      </c>
      <c r="H758" s="48" t="s">
        <v>148</v>
      </c>
      <c r="I758" s="49">
        <v>45568</v>
      </c>
      <c r="J758" s="49">
        <v>46663</v>
      </c>
      <c r="K758" s="50">
        <v>93753006.640000001</v>
      </c>
      <c r="L758" s="51">
        <v>0.1241</v>
      </c>
      <c r="M758" s="52">
        <v>0.80800000000000005</v>
      </c>
    </row>
    <row r="759" spans="1:13" ht="17.399999999999999" x14ac:dyDescent="0.3">
      <c r="A759" s="48" t="s">
        <v>1286</v>
      </c>
      <c r="B759" s="48" t="s">
        <v>1027</v>
      </c>
      <c r="C759" s="48" t="s">
        <v>52</v>
      </c>
      <c r="D759" s="48" t="s">
        <v>144</v>
      </c>
      <c r="E759" s="48" t="s">
        <v>30</v>
      </c>
      <c r="F759" s="48" t="s">
        <v>39</v>
      </c>
      <c r="G759" s="48" t="s">
        <v>32</v>
      </c>
      <c r="H759" s="48" t="s">
        <v>160</v>
      </c>
      <c r="I759" s="49">
        <v>45130</v>
      </c>
      <c r="J759" s="49">
        <v>46591</v>
      </c>
      <c r="K759" s="50">
        <v>10622821.23</v>
      </c>
      <c r="L759" s="51">
        <v>0.1245</v>
      </c>
      <c r="M759" s="52">
        <v>0.64600000000000002</v>
      </c>
    </row>
    <row r="760" spans="1:13" ht="17.399999999999999" x14ac:dyDescent="0.3">
      <c r="A760" s="48" t="s">
        <v>1287</v>
      </c>
      <c r="B760" s="48" t="s">
        <v>376</v>
      </c>
      <c r="C760" s="48" t="s">
        <v>71</v>
      </c>
      <c r="D760" s="48" t="s">
        <v>135</v>
      </c>
      <c r="E760" s="48" t="s">
        <v>30</v>
      </c>
      <c r="F760" s="48" t="s">
        <v>49</v>
      </c>
      <c r="G760" s="48" t="s">
        <v>32</v>
      </c>
      <c r="H760" s="48" t="s">
        <v>163</v>
      </c>
      <c r="I760" s="49">
        <v>45298</v>
      </c>
      <c r="J760" s="49">
        <v>46394</v>
      </c>
      <c r="K760" s="50">
        <v>3697982.47</v>
      </c>
      <c r="L760" s="51">
        <v>0.1003</v>
      </c>
      <c r="M760" s="52">
        <v>0.70699999999999996</v>
      </c>
    </row>
    <row r="761" spans="1:13" ht="17.399999999999999" x14ac:dyDescent="0.3">
      <c r="A761" s="48" t="s">
        <v>1288</v>
      </c>
      <c r="B761" s="48" t="s">
        <v>998</v>
      </c>
      <c r="C761" s="48" t="s">
        <v>81</v>
      </c>
      <c r="D761" s="48" t="s">
        <v>144</v>
      </c>
      <c r="E761" s="48" t="s">
        <v>30</v>
      </c>
      <c r="F761" s="48" t="s">
        <v>49</v>
      </c>
      <c r="G761" s="48" t="s">
        <v>28</v>
      </c>
      <c r="H761" s="48" t="s">
        <v>160</v>
      </c>
      <c r="I761" s="49">
        <v>45238</v>
      </c>
      <c r="J761" s="49">
        <v>46699</v>
      </c>
      <c r="K761" s="50">
        <v>8399566.3800000008</v>
      </c>
      <c r="L761" s="51">
        <v>0.15160000000000001</v>
      </c>
      <c r="M761" s="52">
        <v>0.82499999999999996</v>
      </c>
    </row>
    <row r="762" spans="1:13" ht="17.399999999999999" x14ac:dyDescent="0.3">
      <c r="A762" s="48" t="s">
        <v>1289</v>
      </c>
      <c r="B762" s="48" t="s">
        <v>432</v>
      </c>
      <c r="C762" s="48" t="s">
        <v>69</v>
      </c>
      <c r="D762" s="48" t="s">
        <v>144</v>
      </c>
      <c r="E762" s="48" t="s">
        <v>22</v>
      </c>
      <c r="F762" s="48" t="s">
        <v>27</v>
      </c>
      <c r="G762" s="48" t="s">
        <v>36</v>
      </c>
      <c r="H762" s="48" t="s">
        <v>160</v>
      </c>
      <c r="I762" s="49">
        <v>44905</v>
      </c>
      <c r="J762" s="49">
        <v>46001</v>
      </c>
      <c r="K762" s="50">
        <v>10365514.9</v>
      </c>
      <c r="L762" s="51">
        <v>0.12540000000000001</v>
      </c>
      <c r="M762" s="52">
        <v>1.022</v>
      </c>
    </row>
    <row r="763" spans="1:13" ht="17.399999999999999" x14ac:dyDescent="0.3">
      <c r="A763" s="48" t="s">
        <v>1290</v>
      </c>
      <c r="B763" s="48" t="s">
        <v>1291</v>
      </c>
      <c r="C763" s="48" t="s">
        <v>37</v>
      </c>
      <c r="D763" s="48" t="s">
        <v>135</v>
      </c>
      <c r="E763" s="48" t="s">
        <v>38</v>
      </c>
      <c r="F763" s="48" t="s">
        <v>43</v>
      </c>
      <c r="G763" s="48" t="s">
        <v>28</v>
      </c>
      <c r="H763" s="48" t="s">
        <v>160</v>
      </c>
      <c r="I763" s="49">
        <v>45176</v>
      </c>
      <c r="J763" s="49">
        <v>46637</v>
      </c>
      <c r="K763" s="50">
        <v>4991605.43</v>
      </c>
      <c r="L763" s="51">
        <v>0.12970000000000001</v>
      </c>
      <c r="M763" s="52">
        <v>0.71</v>
      </c>
    </row>
    <row r="764" spans="1:13" ht="17.399999999999999" x14ac:dyDescent="0.3">
      <c r="A764" s="48" t="s">
        <v>1292</v>
      </c>
      <c r="B764" s="48" t="s">
        <v>531</v>
      </c>
      <c r="C764" s="48" t="s">
        <v>73</v>
      </c>
      <c r="D764" s="48" t="s">
        <v>144</v>
      </c>
      <c r="E764" s="48" t="s">
        <v>30</v>
      </c>
      <c r="F764" s="48" t="s">
        <v>46</v>
      </c>
      <c r="G764" s="48" t="s">
        <v>40</v>
      </c>
      <c r="H764" s="48" t="s">
        <v>148</v>
      </c>
      <c r="I764" s="49">
        <v>44951</v>
      </c>
      <c r="J764" s="49">
        <v>46777</v>
      </c>
      <c r="K764" s="50">
        <v>8727013.9299999997</v>
      </c>
      <c r="L764" s="51">
        <v>0.1333</v>
      </c>
      <c r="M764" s="52">
        <v>0.75900000000000001</v>
      </c>
    </row>
    <row r="765" spans="1:13" ht="17.399999999999999" x14ac:dyDescent="0.3">
      <c r="A765" s="48" t="s">
        <v>1293</v>
      </c>
      <c r="B765" s="48" t="s">
        <v>1294</v>
      </c>
      <c r="C765" s="48" t="s">
        <v>63</v>
      </c>
      <c r="D765" s="48" t="s">
        <v>135</v>
      </c>
      <c r="E765" s="48" t="s">
        <v>42</v>
      </c>
      <c r="F765" s="48" t="s">
        <v>27</v>
      </c>
      <c r="G765" s="48" t="s">
        <v>28</v>
      </c>
      <c r="H765" s="48" t="s">
        <v>145</v>
      </c>
      <c r="I765" s="49">
        <v>45783</v>
      </c>
      <c r="J765" s="49">
        <v>46513</v>
      </c>
      <c r="K765" s="50">
        <v>4859723.5999999996</v>
      </c>
      <c r="L765" s="51">
        <v>0.15429999999999999</v>
      </c>
      <c r="M765" s="52">
        <v>0.78700000000000003</v>
      </c>
    </row>
    <row r="766" spans="1:13" ht="17.399999999999999" x14ac:dyDescent="0.3">
      <c r="A766" s="48" t="s">
        <v>1295</v>
      </c>
      <c r="B766" s="48" t="s">
        <v>1296</v>
      </c>
      <c r="C766" s="48" t="s">
        <v>71</v>
      </c>
      <c r="D766" s="48" t="s">
        <v>144</v>
      </c>
      <c r="E766" s="48" t="s">
        <v>26</v>
      </c>
      <c r="F766" s="48" t="s">
        <v>27</v>
      </c>
      <c r="G766" s="48" t="s">
        <v>40</v>
      </c>
      <c r="H766" s="48" t="s">
        <v>145</v>
      </c>
      <c r="I766" s="49">
        <v>44402</v>
      </c>
      <c r="J766" s="49">
        <v>45498</v>
      </c>
      <c r="K766" s="50">
        <v>9825692.4900000002</v>
      </c>
      <c r="L766" s="51">
        <v>0.15190000000000001</v>
      </c>
      <c r="M766" s="52">
        <v>0.88900000000000001</v>
      </c>
    </row>
    <row r="767" spans="1:13" ht="17.399999999999999" x14ac:dyDescent="0.3">
      <c r="A767" s="48" t="s">
        <v>1297</v>
      </c>
      <c r="B767" s="48" t="s">
        <v>275</v>
      </c>
      <c r="C767" s="48" t="s">
        <v>33</v>
      </c>
      <c r="D767" s="48" t="s">
        <v>144</v>
      </c>
      <c r="E767" s="48" t="s">
        <v>34</v>
      </c>
      <c r="F767" s="48" t="s">
        <v>31</v>
      </c>
      <c r="G767" s="48" t="s">
        <v>40</v>
      </c>
      <c r="H767" s="48" t="s">
        <v>163</v>
      </c>
      <c r="I767" s="49">
        <v>45465</v>
      </c>
      <c r="J767" s="49">
        <v>47291</v>
      </c>
      <c r="K767" s="50">
        <v>12064575.279999999</v>
      </c>
      <c r="L767" s="51">
        <v>0.15840000000000001</v>
      </c>
      <c r="M767" s="52">
        <v>0.36899999999999999</v>
      </c>
    </row>
    <row r="768" spans="1:13" ht="17.399999999999999" x14ac:dyDescent="0.3">
      <c r="A768" s="48" t="s">
        <v>1298</v>
      </c>
      <c r="B768" s="48" t="s">
        <v>1299</v>
      </c>
      <c r="C768" s="48" t="s">
        <v>58</v>
      </c>
      <c r="D768" s="48" t="s">
        <v>144</v>
      </c>
      <c r="E768" s="48" t="s">
        <v>48</v>
      </c>
      <c r="F768" s="48" t="s">
        <v>43</v>
      </c>
      <c r="G768" s="48" t="s">
        <v>32</v>
      </c>
      <c r="H768" s="48" t="s">
        <v>160</v>
      </c>
      <c r="I768" s="49">
        <v>44626</v>
      </c>
      <c r="J768" s="49">
        <v>45357</v>
      </c>
      <c r="K768" s="50">
        <v>10895610.26</v>
      </c>
      <c r="L768" s="51">
        <v>0.1087</v>
      </c>
      <c r="M768" s="52">
        <v>0.93700000000000006</v>
      </c>
    </row>
    <row r="769" spans="1:13" ht="17.399999999999999" x14ac:dyDescent="0.3">
      <c r="A769" s="48" t="s">
        <v>1300</v>
      </c>
      <c r="B769" s="48" t="s">
        <v>1301</v>
      </c>
      <c r="C769" s="48" t="s">
        <v>73</v>
      </c>
      <c r="D769" s="48" t="s">
        <v>190</v>
      </c>
      <c r="E769" s="48" t="s">
        <v>45</v>
      </c>
      <c r="F769" s="48" t="s">
        <v>27</v>
      </c>
      <c r="G769" s="48" t="s">
        <v>32</v>
      </c>
      <c r="H769" s="48" t="s">
        <v>148</v>
      </c>
      <c r="I769" s="49">
        <v>45734</v>
      </c>
      <c r="J769" s="49">
        <v>47195</v>
      </c>
      <c r="K769" s="50">
        <v>24906458.789999999</v>
      </c>
      <c r="L769" s="51">
        <v>0.1158</v>
      </c>
      <c r="M769" s="52">
        <v>1.01</v>
      </c>
    </row>
    <row r="770" spans="1:13" ht="17.399999999999999" x14ac:dyDescent="0.3">
      <c r="A770" s="48" t="s">
        <v>1302</v>
      </c>
      <c r="B770" s="48" t="s">
        <v>267</v>
      </c>
      <c r="C770" s="48" t="s">
        <v>41</v>
      </c>
      <c r="D770" s="48" t="s">
        <v>144</v>
      </c>
      <c r="E770" s="48" t="s">
        <v>34</v>
      </c>
      <c r="F770" s="48" t="s">
        <v>46</v>
      </c>
      <c r="G770" s="48" t="s">
        <v>28</v>
      </c>
      <c r="H770" s="48" t="s">
        <v>145</v>
      </c>
      <c r="I770" s="49">
        <v>45847</v>
      </c>
      <c r="J770" s="49">
        <v>47308</v>
      </c>
      <c r="K770" s="50">
        <v>19358385.739999998</v>
      </c>
      <c r="L770" s="51">
        <v>0.1323</v>
      </c>
      <c r="M770" s="52">
        <v>0.78900000000000003</v>
      </c>
    </row>
    <row r="771" spans="1:13" ht="17.399999999999999" x14ac:dyDescent="0.3">
      <c r="A771" s="48" t="s">
        <v>1303</v>
      </c>
      <c r="B771" s="48" t="s">
        <v>1237</v>
      </c>
      <c r="C771" s="48" t="s">
        <v>68</v>
      </c>
      <c r="D771" s="48" t="s">
        <v>144</v>
      </c>
      <c r="E771" s="48" t="s">
        <v>45</v>
      </c>
      <c r="F771" s="48" t="s">
        <v>46</v>
      </c>
      <c r="G771" s="48" t="s">
        <v>40</v>
      </c>
      <c r="H771" s="48" t="s">
        <v>145</v>
      </c>
      <c r="I771" s="49">
        <v>44615</v>
      </c>
      <c r="J771" s="49">
        <v>46076</v>
      </c>
      <c r="K771" s="50">
        <v>11933120.859999999</v>
      </c>
      <c r="L771" s="51">
        <v>0.157</v>
      </c>
      <c r="M771" s="52">
        <v>1.006</v>
      </c>
    </row>
    <row r="772" spans="1:13" ht="17.399999999999999" x14ac:dyDescent="0.3">
      <c r="A772" s="48" t="s">
        <v>1304</v>
      </c>
      <c r="B772" s="48" t="s">
        <v>731</v>
      </c>
      <c r="C772" s="48" t="s">
        <v>94</v>
      </c>
      <c r="D772" s="48" t="s">
        <v>135</v>
      </c>
      <c r="E772" s="48" t="s">
        <v>26</v>
      </c>
      <c r="F772" s="48" t="s">
        <v>46</v>
      </c>
      <c r="G772" s="48" t="s">
        <v>24</v>
      </c>
      <c r="H772" s="48" t="s">
        <v>160</v>
      </c>
      <c r="I772" s="49">
        <v>43569</v>
      </c>
      <c r="J772" s="49">
        <v>44300</v>
      </c>
      <c r="K772" s="50">
        <v>4918938.42</v>
      </c>
      <c r="L772" s="51">
        <v>0.10050000000000001</v>
      </c>
      <c r="M772" s="52">
        <v>0.71399999999999997</v>
      </c>
    </row>
    <row r="773" spans="1:13" ht="17.399999999999999" x14ac:dyDescent="0.3">
      <c r="A773" s="48" t="s">
        <v>1305</v>
      </c>
      <c r="B773" s="48" t="s">
        <v>840</v>
      </c>
      <c r="C773" s="48" t="s">
        <v>67</v>
      </c>
      <c r="D773" s="48" t="s">
        <v>135</v>
      </c>
      <c r="E773" s="48" t="s">
        <v>30</v>
      </c>
      <c r="F773" s="48" t="s">
        <v>46</v>
      </c>
      <c r="G773" s="48" t="s">
        <v>32</v>
      </c>
      <c r="H773" s="48" t="s">
        <v>157</v>
      </c>
      <c r="I773" s="49">
        <v>44512</v>
      </c>
      <c r="J773" s="49">
        <v>45608</v>
      </c>
      <c r="K773" s="50">
        <v>3618300.66</v>
      </c>
      <c r="L773" s="51">
        <v>0.14319999999999999</v>
      </c>
      <c r="M773" s="52">
        <v>0.78100000000000003</v>
      </c>
    </row>
    <row r="774" spans="1:13" ht="17.399999999999999" x14ac:dyDescent="0.3">
      <c r="A774" s="48" t="s">
        <v>1306</v>
      </c>
      <c r="B774" s="48" t="s">
        <v>1307</v>
      </c>
      <c r="C774" s="48" t="s">
        <v>33</v>
      </c>
      <c r="D774" s="48" t="s">
        <v>144</v>
      </c>
      <c r="E774" s="48" t="s">
        <v>30</v>
      </c>
      <c r="F774" s="48" t="s">
        <v>43</v>
      </c>
      <c r="G774" s="48" t="s">
        <v>40</v>
      </c>
      <c r="H774" s="48" t="s">
        <v>148</v>
      </c>
      <c r="I774" s="49">
        <v>44028</v>
      </c>
      <c r="J774" s="49">
        <v>45123</v>
      </c>
      <c r="K774" s="50">
        <v>7923696.2699999996</v>
      </c>
      <c r="L774" s="51">
        <v>0.111</v>
      </c>
      <c r="M774" s="52">
        <v>0.90700000000000003</v>
      </c>
    </row>
    <row r="775" spans="1:13" ht="17.399999999999999" x14ac:dyDescent="0.3">
      <c r="A775" s="48" t="s">
        <v>1308</v>
      </c>
      <c r="B775" s="48" t="s">
        <v>208</v>
      </c>
      <c r="C775" s="48" t="s">
        <v>76</v>
      </c>
      <c r="D775" s="48" t="s">
        <v>190</v>
      </c>
      <c r="E775" s="48" t="s">
        <v>34</v>
      </c>
      <c r="F775" s="48" t="s">
        <v>46</v>
      </c>
      <c r="G775" s="48" t="s">
        <v>40</v>
      </c>
      <c r="H775" s="48" t="s">
        <v>157</v>
      </c>
      <c r="I775" s="49">
        <v>45469</v>
      </c>
      <c r="J775" s="49">
        <v>45834</v>
      </c>
      <c r="K775" s="50">
        <v>31984286.890000001</v>
      </c>
      <c r="L775" s="51">
        <v>0.13270000000000001</v>
      </c>
      <c r="M775" s="52">
        <v>0.79300000000000004</v>
      </c>
    </row>
    <row r="776" spans="1:13" ht="17.399999999999999" x14ac:dyDescent="0.3">
      <c r="A776" s="48" t="s">
        <v>1309</v>
      </c>
      <c r="B776" s="48" t="s">
        <v>781</v>
      </c>
      <c r="C776" s="48" t="s">
        <v>71</v>
      </c>
      <c r="D776" s="48" t="s">
        <v>135</v>
      </c>
      <c r="E776" s="48" t="s">
        <v>42</v>
      </c>
      <c r="F776" s="48" t="s">
        <v>35</v>
      </c>
      <c r="G776" s="48" t="s">
        <v>40</v>
      </c>
      <c r="H776" s="48" t="s">
        <v>157</v>
      </c>
      <c r="I776" s="49">
        <v>44734</v>
      </c>
      <c r="J776" s="49">
        <v>46195</v>
      </c>
      <c r="K776" s="50">
        <v>4552897.3499999996</v>
      </c>
      <c r="L776" s="51">
        <v>0.1227</v>
      </c>
      <c r="M776" s="52">
        <v>0.875</v>
      </c>
    </row>
    <row r="777" spans="1:13" ht="17.399999999999999" x14ac:dyDescent="0.3">
      <c r="A777" s="48" t="s">
        <v>1310</v>
      </c>
      <c r="B777" s="48" t="s">
        <v>1311</v>
      </c>
      <c r="C777" s="48" t="s">
        <v>37</v>
      </c>
      <c r="D777" s="48" t="s">
        <v>144</v>
      </c>
      <c r="E777" s="48" t="s">
        <v>38</v>
      </c>
      <c r="F777" s="48" t="s">
        <v>49</v>
      </c>
      <c r="G777" s="48" t="s">
        <v>28</v>
      </c>
      <c r="H777" s="48" t="s">
        <v>163</v>
      </c>
      <c r="I777" s="49">
        <v>45273</v>
      </c>
      <c r="J777" s="49">
        <v>46734</v>
      </c>
      <c r="K777" s="50">
        <v>18343837.629999999</v>
      </c>
      <c r="L777" s="51">
        <v>0.12479999999999999</v>
      </c>
      <c r="M777" s="52">
        <v>0.747</v>
      </c>
    </row>
    <row r="778" spans="1:13" ht="17.399999999999999" x14ac:dyDescent="0.3">
      <c r="A778" s="48" t="s">
        <v>1312</v>
      </c>
      <c r="B778" s="48" t="s">
        <v>1257</v>
      </c>
      <c r="C778" s="48" t="s">
        <v>84</v>
      </c>
      <c r="D778" s="48" t="s">
        <v>135</v>
      </c>
      <c r="E778" s="48" t="s">
        <v>48</v>
      </c>
      <c r="F778" s="48" t="s">
        <v>49</v>
      </c>
      <c r="G778" s="48" t="s">
        <v>28</v>
      </c>
      <c r="H778" s="48" t="s">
        <v>160</v>
      </c>
      <c r="I778" s="49">
        <v>43556</v>
      </c>
      <c r="J778" s="49">
        <v>45017</v>
      </c>
      <c r="K778" s="50">
        <v>2406830.25</v>
      </c>
      <c r="L778" s="51">
        <v>0.1517</v>
      </c>
      <c r="M778" s="52">
        <v>0.94499999999999995</v>
      </c>
    </row>
    <row r="779" spans="1:13" ht="17.399999999999999" x14ac:dyDescent="0.3">
      <c r="A779" s="48" t="s">
        <v>1313</v>
      </c>
      <c r="B779" s="48" t="s">
        <v>219</v>
      </c>
      <c r="C779" s="48" t="s">
        <v>76</v>
      </c>
      <c r="D779" s="48" t="s">
        <v>135</v>
      </c>
      <c r="E779" s="48" t="s">
        <v>48</v>
      </c>
      <c r="F779" s="48" t="s">
        <v>23</v>
      </c>
      <c r="G779" s="48" t="s">
        <v>24</v>
      </c>
      <c r="H779" s="48" t="s">
        <v>157</v>
      </c>
      <c r="I779" s="49">
        <v>43880</v>
      </c>
      <c r="J779" s="49">
        <v>45707</v>
      </c>
      <c r="K779" s="50">
        <v>2686846.9</v>
      </c>
      <c r="L779" s="51">
        <v>0.14230000000000001</v>
      </c>
      <c r="M779" s="52">
        <v>0.59499999999999997</v>
      </c>
    </row>
    <row r="780" spans="1:13" ht="17.399999999999999" x14ac:dyDescent="0.3">
      <c r="A780" s="48" t="s">
        <v>1314</v>
      </c>
      <c r="B780" s="48" t="s">
        <v>1315</v>
      </c>
      <c r="C780" s="48" t="s">
        <v>84</v>
      </c>
      <c r="D780" s="48" t="s">
        <v>135</v>
      </c>
      <c r="E780" s="48" t="s">
        <v>26</v>
      </c>
      <c r="F780" s="48" t="s">
        <v>23</v>
      </c>
      <c r="G780" s="48" t="s">
        <v>40</v>
      </c>
      <c r="H780" s="48" t="s">
        <v>148</v>
      </c>
      <c r="I780" s="49">
        <v>43840</v>
      </c>
      <c r="J780" s="49">
        <v>44206</v>
      </c>
      <c r="K780" s="50">
        <v>3763943.05</v>
      </c>
      <c r="L780" s="51">
        <v>0.153</v>
      </c>
      <c r="M780" s="52">
        <v>0.79300000000000004</v>
      </c>
    </row>
    <row r="781" spans="1:13" ht="17.399999999999999" x14ac:dyDescent="0.3">
      <c r="A781" s="48" t="s">
        <v>1316</v>
      </c>
      <c r="B781" s="48" t="s">
        <v>1317</v>
      </c>
      <c r="C781" s="48" t="s">
        <v>64</v>
      </c>
      <c r="D781" s="48" t="s">
        <v>135</v>
      </c>
      <c r="E781" s="48" t="s">
        <v>26</v>
      </c>
      <c r="F781" s="48" t="s">
        <v>49</v>
      </c>
      <c r="G781" s="48" t="s">
        <v>28</v>
      </c>
      <c r="H781" s="48" t="s">
        <v>141</v>
      </c>
      <c r="I781" s="49">
        <v>45704</v>
      </c>
      <c r="J781" s="49">
        <v>46434</v>
      </c>
      <c r="K781" s="50">
        <v>1204558.31</v>
      </c>
      <c r="L781" s="51">
        <v>0.1053</v>
      </c>
      <c r="M781" s="52">
        <v>0.93500000000000005</v>
      </c>
    </row>
    <row r="782" spans="1:13" ht="17.399999999999999" x14ac:dyDescent="0.3">
      <c r="A782" s="48" t="s">
        <v>1318</v>
      </c>
      <c r="B782" s="48" t="s">
        <v>1174</v>
      </c>
      <c r="C782" s="48" t="s">
        <v>82</v>
      </c>
      <c r="D782" s="48" t="s">
        <v>135</v>
      </c>
      <c r="E782" s="48" t="s">
        <v>26</v>
      </c>
      <c r="F782" s="48" t="s">
        <v>23</v>
      </c>
      <c r="G782" s="48" t="s">
        <v>40</v>
      </c>
      <c r="H782" s="48" t="s">
        <v>157</v>
      </c>
      <c r="I782" s="49">
        <v>45630</v>
      </c>
      <c r="J782" s="49">
        <v>46360</v>
      </c>
      <c r="K782" s="50">
        <v>3408043.43</v>
      </c>
      <c r="L782" s="51">
        <v>0.1128</v>
      </c>
      <c r="M782" s="52">
        <v>1.0449999999999999</v>
      </c>
    </row>
    <row r="783" spans="1:13" ht="17.399999999999999" x14ac:dyDescent="0.3">
      <c r="A783" s="48" t="s">
        <v>1319</v>
      </c>
      <c r="B783" s="48" t="s">
        <v>1320</v>
      </c>
      <c r="C783" s="48" t="s">
        <v>64</v>
      </c>
      <c r="D783" s="48" t="s">
        <v>135</v>
      </c>
      <c r="E783" s="48" t="s">
        <v>34</v>
      </c>
      <c r="F783" s="48" t="s">
        <v>49</v>
      </c>
      <c r="G783" s="48" t="s">
        <v>28</v>
      </c>
      <c r="H783" s="48" t="s">
        <v>145</v>
      </c>
      <c r="I783" s="49">
        <v>45094</v>
      </c>
      <c r="J783" s="49">
        <v>46921</v>
      </c>
      <c r="K783" s="50">
        <v>1962581.78</v>
      </c>
      <c r="L783" s="51">
        <v>0.1376</v>
      </c>
      <c r="M783" s="52">
        <v>0.90200000000000002</v>
      </c>
    </row>
    <row r="784" spans="1:13" ht="17.399999999999999" x14ac:dyDescent="0.3">
      <c r="A784" s="48" t="s">
        <v>1321</v>
      </c>
      <c r="B784" s="48" t="s">
        <v>359</v>
      </c>
      <c r="C784" s="48" t="s">
        <v>91</v>
      </c>
      <c r="D784" s="48" t="s">
        <v>135</v>
      </c>
      <c r="E784" s="48" t="s">
        <v>42</v>
      </c>
      <c r="F784" s="48" t="s">
        <v>31</v>
      </c>
      <c r="G784" s="48" t="s">
        <v>32</v>
      </c>
      <c r="H784" s="48" t="s">
        <v>163</v>
      </c>
      <c r="I784" s="49">
        <v>44077</v>
      </c>
      <c r="J784" s="49">
        <v>45903</v>
      </c>
      <c r="K784" s="50">
        <v>3528785.19</v>
      </c>
      <c r="L784" s="51">
        <v>0.1477</v>
      </c>
      <c r="M784" s="52">
        <v>0.57099999999999995</v>
      </c>
    </row>
    <row r="785" spans="1:13" ht="17.399999999999999" x14ac:dyDescent="0.3">
      <c r="A785" s="48" t="s">
        <v>1322</v>
      </c>
      <c r="B785" s="48" t="s">
        <v>608</v>
      </c>
      <c r="C785" s="48" t="s">
        <v>83</v>
      </c>
      <c r="D785" s="48" t="s">
        <v>144</v>
      </c>
      <c r="E785" s="48" t="s">
        <v>22</v>
      </c>
      <c r="F785" s="48" t="s">
        <v>39</v>
      </c>
      <c r="G785" s="48" t="s">
        <v>28</v>
      </c>
      <c r="H785" s="48" t="s">
        <v>157</v>
      </c>
      <c r="I785" s="49">
        <v>45271</v>
      </c>
      <c r="J785" s="49">
        <v>46367</v>
      </c>
      <c r="K785" s="50">
        <v>10588512.699999999</v>
      </c>
      <c r="L785" s="51">
        <v>0.15459999999999999</v>
      </c>
      <c r="M785" s="52">
        <v>0.72599999999999998</v>
      </c>
    </row>
    <row r="786" spans="1:13" ht="17.399999999999999" x14ac:dyDescent="0.3">
      <c r="A786" s="48" t="s">
        <v>1323</v>
      </c>
      <c r="B786" s="48" t="s">
        <v>223</v>
      </c>
      <c r="C786" s="48" t="s">
        <v>66</v>
      </c>
      <c r="D786" s="48" t="s">
        <v>144</v>
      </c>
      <c r="E786" s="48" t="s">
        <v>42</v>
      </c>
      <c r="F786" s="48" t="s">
        <v>23</v>
      </c>
      <c r="G786" s="48" t="s">
        <v>40</v>
      </c>
      <c r="H786" s="48" t="s">
        <v>141</v>
      </c>
      <c r="I786" s="49">
        <v>45493</v>
      </c>
      <c r="J786" s="49">
        <v>46588</v>
      </c>
      <c r="K786" s="50">
        <v>1867797.49</v>
      </c>
      <c r="L786" s="51">
        <v>0.15329999999999999</v>
      </c>
      <c r="M786" s="52">
        <v>0.99399999999999999</v>
      </c>
    </row>
    <row r="787" spans="1:13" ht="17.399999999999999" x14ac:dyDescent="0.3">
      <c r="A787" s="48" t="s">
        <v>1324</v>
      </c>
      <c r="B787" s="48" t="s">
        <v>295</v>
      </c>
      <c r="C787" s="48" t="s">
        <v>72</v>
      </c>
      <c r="D787" s="48" t="s">
        <v>135</v>
      </c>
      <c r="E787" s="48" t="s">
        <v>45</v>
      </c>
      <c r="F787" s="48" t="s">
        <v>39</v>
      </c>
      <c r="G787" s="48" t="s">
        <v>28</v>
      </c>
      <c r="H787" s="48" t="s">
        <v>136</v>
      </c>
      <c r="I787" s="49">
        <v>44336</v>
      </c>
      <c r="J787" s="49">
        <v>45797</v>
      </c>
      <c r="K787" s="50">
        <v>2138459.65</v>
      </c>
      <c r="L787" s="51">
        <v>9.0200000000000002E-2</v>
      </c>
      <c r="M787" s="52">
        <v>0.59199999999999997</v>
      </c>
    </row>
    <row r="788" spans="1:13" ht="17.399999999999999" x14ac:dyDescent="0.3">
      <c r="A788" s="48" t="s">
        <v>1325</v>
      </c>
      <c r="B788" s="48" t="s">
        <v>1100</v>
      </c>
      <c r="C788" s="48" t="s">
        <v>71</v>
      </c>
      <c r="D788" s="48" t="s">
        <v>190</v>
      </c>
      <c r="E788" s="48" t="s">
        <v>48</v>
      </c>
      <c r="F788" s="48" t="s">
        <v>39</v>
      </c>
      <c r="G788" s="48" t="s">
        <v>24</v>
      </c>
      <c r="H788" s="48" t="s">
        <v>148</v>
      </c>
      <c r="I788" s="49">
        <v>45307</v>
      </c>
      <c r="J788" s="49">
        <v>47134</v>
      </c>
      <c r="K788" s="50">
        <v>15211563.59</v>
      </c>
      <c r="L788" s="51">
        <v>9.9299999999999999E-2</v>
      </c>
      <c r="M788" s="52">
        <v>0.56699999999999995</v>
      </c>
    </row>
    <row r="789" spans="1:13" ht="17.399999999999999" x14ac:dyDescent="0.3">
      <c r="A789" s="48" t="s">
        <v>1326</v>
      </c>
      <c r="B789" s="48" t="s">
        <v>428</v>
      </c>
      <c r="C789" s="48" t="s">
        <v>57</v>
      </c>
      <c r="D789" s="48" t="s">
        <v>135</v>
      </c>
      <c r="E789" s="48" t="s">
        <v>45</v>
      </c>
      <c r="F789" s="48" t="s">
        <v>27</v>
      </c>
      <c r="G789" s="48" t="s">
        <v>40</v>
      </c>
      <c r="H789" s="48" t="s">
        <v>141</v>
      </c>
      <c r="I789" s="49">
        <v>43656</v>
      </c>
      <c r="J789" s="49">
        <v>44387</v>
      </c>
      <c r="K789" s="50">
        <v>4195518.97</v>
      </c>
      <c r="L789" s="51">
        <v>0.13730000000000001</v>
      </c>
      <c r="M789" s="52">
        <v>0.89800000000000002</v>
      </c>
    </row>
    <row r="790" spans="1:13" ht="17.399999999999999" x14ac:dyDescent="0.3">
      <c r="A790" s="48" t="s">
        <v>1327</v>
      </c>
      <c r="B790" s="48" t="s">
        <v>336</v>
      </c>
      <c r="C790" s="48" t="s">
        <v>94</v>
      </c>
      <c r="D790" s="48" t="s">
        <v>144</v>
      </c>
      <c r="E790" s="48" t="s">
        <v>30</v>
      </c>
      <c r="F790" s="48" t="s">
        <v>23</v>
      </c>
      <c r="G790" s="48" t="s">
        <v>36</v>
      </c>
      <c r="H790" s="48" t="s">
        <v>148</v>
      </c>
      <c r="I790" s="49">
        <v>45890</v>
      </c>
      <c r="J790" s="49">
        <v>47716</v>
      </c>
      <c r="K790" s="50">
        <v>10818956.6</v>
      </c>
      <c r="L790" s="51">
        <v>0.10639999999999999</v>
      </c>
      <c r="M790" s="52">
        <v>0.92600000000000005</v>
      </c>
    </row>
    <row r="791" spans="1:13" ht="17.399999999999999" x14ac:dyDescent="0.3">
      <c r="A791" s="48" t="s">
        <v>1328</v>
      </c>
      <c r="B791" s="48" t="s">
        <v>1296</v>
      </c>
      <c r="C791" s="48" t="s">
        <v>53</v>
      </c>
      <c r="D791" s="48" t="s">
        <v>144</v>
      </c>
      <c r="E791" s="48" t="s">
        <v>26</v>
      </c>
      <c r="F791" s="48" t="s">
        <v>49</v>
      </c>
      <c r="G791" s="48" t="s">
        <v>36</v>
      </c>
      <c r="H791" s="48" t="s">
        <v>148</v>
      </c>
      <c r="I791" s="49">
        <v>44026</v>
      </c>
      <c r="J791" s="49">
        <v>45487</v>
      </c>
      <c r="K791" s="50">
        <v>3490556.95</v>
      </c>
      <c r="L791" s="51">
        <v>0.1303</v>
      </c>
      <c r="M791" s="52">
        <v>0.89300000000000002</v>
      </c>
    </row>
    <row r="792" spans="1:13" ht="17.399999999999999" x14ac:dyDescent="0.3">
      <c r="A792" s="48" t="s">
        <v>1329</v>
      </c>
      <c r="B792" s="48" t="s">
        <v>637</v>
      </c>
      <c r="C792" s="48" t="s">
        <v>51</v>
      </c>
      <c r="D792" s="48" t="s">
        <v>135</v>
      </c>
      <c r="E792" s="48" t="s">
        <v>22</v>
      </c>
      <c r="F792" s="48" t="s">
        <v>31</v>
      </c>
      <c r="G792" s="48" t="s">
        <v>28</v>
      </c>
      <c r="H792" s="48" t="s">
        <v>136</v>
      </c>
      <c r="I792" s="49">
        <v>43718</v>
      </c>
      <c r="J792" s="49">
        <v>45179</v>
      </c>
      <c r="K792" s="50">
        <v>737415.5</v>
      </c>
      <c r="L792" s="51">
        <v>0.15820000000000001</v>
      </c>
      <c r="M792" s="52">
        <v>0.84399999999999997</v>
      </c>
    </row>
    <row r="793" spans="1:13" ht="17.399999999999999" x14ac:dyDescent="0.3">
      <c r="A793" s="48" t="s">
        <v>1330</v>
      </c>
      <c r="B793" s="48" t="s">
        <v>993</v>
      </c>
      <c r="C793" s="48" t="s">
        <v>52</v>
      </c>
      <c r="D793" s="48" t="s">
        <v>144</v>
      </c>
      <c r="E793" s="48" t="s">
        <v>26</v>
      </c>
      <c r="F793" s="48" t="s">
        <v>35</v>
      </c>
      <c r="G793" s="48" t="s">
        <v>28</v>
      </c>
      <c r="H793" s="48" t="s">
        <v>160</v>
      </c>
      <c r="I793" s="49">
        <v>44607</v>
      </c>
      <c r="J793" s="49">
        <v>45337</v>
      </c>
      <c r="K793" s="50">
        <v>16581050.98</v>
      </c>
      <c r="L793" s="51">
        <v>0.1439</v>
      </c>
      <c r="M793" s="52">
        <v>0.40300000000000002</v>
      </c>
    </row>
    <row r="794" spans="1:13" ht="17.399999999999999" x14ac:dyDescent="0.3">
      <c r="A794" s="48" t="s">
        <v>1331</v>
      </c>
      <c r="B794" s="48" t="s">
        <v>1100</v>
      </c>
      <c r="C794" s="48" t="s">
        <v>51</v>
      </c>
      <c r="D794" s="48" t="s">
        <v>190</v>
      </c>
      <c r="E794" s="48" t="s">
        <v>38</v>
      </c>
      <c r="F794" s="48" t="s">
        <v>27</v>
      </c>
      <c r="G794" s="48" t="s">
        <v>36</v>
      </c>
      <c r="H794" s="48" t="s">
        <v>145</v>
      </c>
      <c r="I794" s="49">
        <v>43936</v>
      </c>
      <c r="J794" s="49">
        <v>44666</v>
      </c>
      <c r="K794" s="50">
        <v>87006903.290000007</v>
      </c>
      <c r="L794" s="51">
        <v>0.1217</v>
      </c>
      <c r="M794" s="52">
        <v>0.85599999999999998</v>
      </c>
    </row>
    <row r="795" spans="1:13" ht="17.399999999999999" x14ac:dyDescent="0.3">
      <c r="A795" s="48" t="s">
        <v>1332</v>
      </c>
      <c r="B795" s="48" t="s">
        <v>1333</v>
      </c>
      <c r="C795" s="48" t="s">
        <v>41</v>
      </c>
      <c r="D795" s="48" t="s">
        <v>144</v>
      </c>
      <c r="E795" s="48" t="s">
        <v>30</v>
      </c>
      <c r="F795" s="48" t="s">
        <v>39</v>
      </c>
      <c r="G795" s="48" t="s">
        <v>32</v>
      </c>
      <c r="H795" s="48" t="s">
        <v>148</v>
      </c>
      <c r="I795" s="49">
        <v>45859</v>
      </c>
      <c r="J795" s="49">
        <v>47685</v>
      </c>
      <c r="K795" s="50">
        <v>18603837.699999999</v>
      </c>
      <c r="L795" s="51">
        <v>0.11459999999999999</v>
      </c>
      <c r="M795" s="52">
        <v>0.76800000000000002</v>
      </c>
    </row>
    <row r="796" spans="1:13" ht="17.399999999999999" x14ac:dyDescent="0.3">
      <c r="A796" s="48" t="s">
        <v>1334</v>
      </c>
      <c r="B796" s="48" t="s">
        <v>606</v>
      </c>
      <c r="C796" s="48" t="s">
        <v>84</v>
      </c>
      <c r="D796" s="48" t="s">
        <v>144</v>
      </c>
      <c r="E796" s="48" t="s">
        <v>26</v>
      </c>
      <c r="F796" s="48" t="s">
        <v>49</v>
      </c>
      <c r="G796" s="48" t="s">
        <v>28</v>
      </c>
      <c r="H796" s="48" t="s">
        <v>145</v>
      </c>
      <c r="I796" s="49">
        <v>43550</v>
      </c>
      <c r="J796" s="49">
        <v>45377</v>
      </c>
      <c r="K796" s="50">
        <v>15467614.23</v>
      </c>
      <c r="L796" s="51">
        <v>0.15379999999999999</v>
      </c>
      <c r="M796" s="52">
        <v>1.085</v>
      </c>
    </row>
    <row r="797" spans="1:13" ht="17.399999999999999" x14ac:dyDescent="0.3">
      <c r="A797" s="48" t="s">
        <v>1335</v>
      </c>
      <c r="B797" s="48" t="s">
        <v>923</v>
      </c>
      <c r="C797" s="48" t="s">
        <v>92</v>
      </c>
      <c r="D797" s="48" t="s">
        <v>135</v>
      </c>
      <c r="E797" s="48" t="s">
        <v>45</v>
      </c>
      <c r="F797" s="48" t="s">
        <v>39</v>
      </c>
      <c r="G797" s="48" t="s">
        <v>28</v>
      </c>
      <c r="H797" s="48" t="s">
        <v>157</v>
      </c>
      <c r="I797" s="49">
        <v>43965</v>
      </c>
      <c r="J797" s="49">
        <v>45426</v>
      </c>
      <c r="K797" s="50">
        <v>1323020.43</v>
      </c>
      <c r="L797" s="51">
        <v>0.14069999999999999</v>
      </c>
      <c r="M797" s="52">
        <v>0.82899999999999996</v>
      </c>
    </row>
    <row r="798" spans="1:13" ht="17.399999999999999" x14ac:dyDescent="0.3">
      <c r="A798" s="48" t="s">
        <v>1336</v>
      </c>
      <c r="B798" s="48" t="s">
        <v>1296</v>
      </c>
      <c r="C798" s="48" t="s">
        <v>57</v>
      </c>
      <c r="D798" s="48" t="s">
        <v>135</v>
      </c>
      <c r="E798" s="48" t="s">
        <v>42</v>
      </c>
      <c r="F798" s="48" t="s">
        <v>43</v>
      </c>
      <c r="G798" s="48" t="s">
        <v>40</v>
      </c>
      <c r="H798" s="48" t="s">
        <v>157</v>
      </c>
      <c r="I798" s="49">
        <v>44583</v>
      </c>
      <c r="J798" s="49">
        <v>45679</v>
      </c>
      <c r="K798" s="50">
        <v>3753310.64</v>
      </c>
      <c r="L798" s="51">
        <v>0.1283</v>
      </c>
      <c r="M798" s="52">
        <v>1.35</v>
      </c>
    </row>
    <row r="799" spans="1:13" ht="17.399999999999999" x14ac:dyDescent="0.3">
      <c r="A799" s="48" t="s">
        <v>1337</v>
      </c>
      <c r="B799" s="48" t="s">
        <v>1338</v>
      </c>
      <c r="C799" s="48" t="s">
        <v>57</v>
      </c>
      <c r="D799" s="48" t="s">
        <v>144</v>
      </c>
      <c r="E799" s="48" t="s">
        <v>26</v>
      </c>
      <c r="F799" s="48" t="s">
        <v>46</v>
      </c>
      <c r="G799" s="48" t="s">
        <v>28</v>
      </c>
      <c r="H799" s="48" t="s">
        <v>163</v>
      </c>
      <c r="I799" s="49">
        <v>44273</v>
      </c>
      <c r="J799" s="49">
        <v>45369</v>
      </c>
      <c r="K799" s="50">
        <v>19196267.09</v>
      </c>
      <c r="L799" s="51">
        <v>0.15920000000000001</v>
      </c>
      <c r="M799" s="52">
        <v>0.69099999999999995</v>
      </c>
    </row>
    <row r="800" spans="1:13" ht="17.399999999999999" x14ac:dyDescent="0.3">
      <c r="A800" s="48" t="s">
        <v>1339</v>
      </c>
      <c r="B800" s="48" t="s">
        <v>1130</v>
      </c>
      <c r="C800" s="48" t="s">
        <v>93</v>
      </c>
      <c r="D800" s="48" t="s">
        <v>135</v>
      </c>
      <c r="E800" s="48" t="s">
        <v>45</v>
      </c>
      <c r="F800" s="48" t="s">
        <v>49</v>
      </c>
      <c r="G800" s="48" t="s">
        <v>36</v>
      </c>
      <c r="H800" s="48" t="s">
        <v>157</v>
      </c>
      <c r="I800" s="49">
        <v>44412</v>
      </c>
      <c r="J800" s="49">
        <v>45142</v>
      </c>
      <c r="K800" s="50">
        <v>2790217.9</v>
      </c>
      <c r="L800" s="51">
        <v>0.13539999999999999</v>
      </c>
      <c r="M800" s="52">
        <v>0.69299999999999995</v>
      </c>
    </row>
    <row r="801" spans="1:13" ht="17.399999999999999" x14ac:dyDescent="0.3">
      <c r="A801" s="48" t="s">
        <v>1340</v>
      </c>
      <c r="B801" s="48" t="s">
        <v>357</v>
      </c>
      <c r="C801" s="48" t="s">
        <v>66</v>
      </c>
      <c r="D801" s="48" t="s">
        <v>144</v>
      </c>
      <c r="E801" s="48" t="s">
        <v>45</v>
      </c>
      <c r="F801" s="48" t="s">
        <v>35</v>
      </c>
      <c r="G801" s="48" t="s">
        <v>28</v>
      </c>
      <c r="H801" s="48" t="s">
        <v>163</v>
      </c>
      <c r="I801" s="49">
        <v>44735</v>
      </c>
      <c r="J801" s="49">
        <v>45100</v>
      </c>
      <c r="K801" s="50">
        <v>15613455.470000001</v>
      </c>
      <c r="L801" s="51">
        <v>0.13150000000000001</v>
      </c>
      <c r="M801" s="52">
        <v>1.117</v>
      </c>
    </row>
    <row r="802" spans="1:13" ht="17.399999999999999" x14ac:dyDescent="0.3">
      <c r="A802" s="48" t="s">
        <v>1341</v>
      </c>
      <c r="B802" s="48" t="s">
        <v>771</v>
      </c>
      <c r="C802" s="48" t="s">
        <v>77</v>
      </c>
      <c r="D802" s="48" t="s">
        <v>135</v>
      </c>
      <c r="E802" s="48" t="s">
        <v>30</v>
      </c>
      <c r="F802" s="48" t="s">
        <v>23</v>
      </c>
      <c r="G802" s="48" t="s">
        <v>36</v>
      </c>
      <c r="H802" s="48" t="s">
        <v>145</v>
      </c>
      <c r="I802" s="49">
        <v>45118</v>
      </c>
      <c r="J802" s="49">
        <v>46945</v>
      </c>
      <c r="K802" s="50">
        <v>2158767.73</v>
      </c>
      <c r="L802" s="51">
        <v>0.11409999999999999</v>
      </c>
      <c r="M802" s="52">
        <v>0.505</v>
      </c>
    </row>
    <row r="803" spans="1:13" ht="17.399999999999999" x14ac:dyDescent="0.3">
      <c r="A803" s="48" t="s">
        <v>1342</v>
      </c>
      <c r="B803" s="48" t="s">
        <v>882</v>
      </c>
      <c r="C803" s="48" t="s">
        <v>25</v>
      </c>
      <c r="D803" s="48" t="s">
        <v>144</v>
      </c>
      <c r="E803" s="48" t="s">
        <v>42</v>
      </c>
      <c r="F803" s="48" t="s">
        <v>43</v>
      </c>
      <c r="G803" s="48" t="s">
        <v>36</v>
      </c>
      <c r="H803" s="48" t="s">
        <v>145</v>
      </c>
      <c r="I803" s="49">
        <v>45030</v>
      </c>
      <c r="J803" s="49">
        <v>46126</v>
      </c>
      <c r="K803" s="50">
        <v>19078077.27</v>
      </c>
      <c r="L803" s="51">
        <v>0.1497</v>
      </c>
      <c r="M803" s="52">
        <v>1.002</v>
      </c>
    </row>
    <row r="804" spans="1:13" ht="17.399999999999999" x14ac:dyDescent="0.3">
      <c r="A804" s="48" t="s">
        <v>1343</v>
      </c>
      <c r="B804" s="48" t="s">
        <v>473</v>
      </c>
      <c r="C804" s="48" t="s">
        <v>78</v>
      </c>
      <c r="D804" s="48" t="s">
        <v>135</v>
      </c>
      <c r="E804" s="48" t="s">
        <v>34</v>
      </c>
      <c r="F804" s="48" t="s">
        <v>35</v>
      </c>
      <c r="G804" s="48" t="s">
        <v>28</v>
      </c>
      <c r="H804" s="48" t="s">
        <v>141</v>
      </c>
      <c r="I804" s="49">
        <v>45786</v>
      </c>
      <c r="J804" s="49">
        <v>46882</v>
      </c>
      <c r="K804" s="50">
        <v>3920933.54</v>
      </c>
      <c r="L804" s="51">
        <v>9.2299999999999993E-2</v>
      </c>
      <c r="M804" s="52">
        <v>0.99399999999999999</v>
      </c>
    </row>
    <row r="805" spans="1:13" ht="17.399999999999999" x14ac:dyDescent="0.3">
      <c r="A805" s="48" t="s">
        <v>1344</v>
      </c>
      <c r="B805" s="48" t="s">
        <v>864</v>
      </c>
      <c r="C805" s="48" t="s">
        <v>53</v>
      </c>
      <c r="D805" s="48" t="s">
        <v>190</v>
      </c>
      <c r="E805" s="48" t="s">
        <v>30</v>
      </c>
      <c r="F805" s="48" t="s">
        <v>46</v>
      </c>
      <c r="G805" s="48" t="s">
        <v>24</v>
      </c>
      <c r="H805" s="48" t="s">
        <v>157</v>
      </c>
      <c r="I805" s="49">
        <v>45973</v>
      </c>
      <c r="J805" s="49">
        <v>47069</v>
      </c>
      <c r="K805" s="50">
        <v>93916492.629999995</v>
      </c>
      <c r="L805" s="51">
        <v>0.1236</v>
      </c>
      <c r="M805" s="52">
        <v>0.624</v>
      </c>
    </row>
    <row r="806" spans="1:13" ht="17.399999999999999" x14ac:dyDescent="0.3">
      <c r="A806" s="48" t="s">
        <v>1345</v>
      </c>
      <c r="B806" s="48" t="s">
        <v>279</v>
      </c>
      <c r="C806" s="48" t="s">
        <v>69</v>
      </c>
      <c r="D806" s="48" t="s">
        <v>135</v>
      </c>
      <c r="E806" s="48" t="s">
        <v>34</v>
      </c>
      <c r="F806" s="48" t="s">
        <v>39</v>
      </c>
      <c r="G806" s="48" t="s">
        <v>28</v>
      </c>
      <c r="H806" s="48" t="s">
        <v>141</v>
      </c>
      <c r="I806" s="49">
        <v>43891</v>
      </c>
      <c r="J806" s="49">
        <v>45717</v>
      </c>
      <c r="K806" s="50">
        <v>2829571.85</v>
      </c>
      <c r="L806" s="51">
        <v>0.1545</v>
      </c>
      <c r="M806" s="52">
        <v>0.77500000000000002</v>
      </c>
    </row>
    <row r="807" spans="1:13" ht="17.399999999999999" x14ac:dyDescent="0.3">
      <c r="A807" s="48" t="s">
        <v>1346</v>
      </c>
      <c r="B807" s="48" t="s">
        <v>1113</v>
      </c>
      <c r="C807" s="48" t="s">
        <v>44</v>
      </c>
      <c r="D807" s="48" t="s">
        <v>190</v>
      </c>
      <c r="E807" s="48" t="s">
        <v>34</v>
      </c>
      <c r="F807" s="48" t="s">
        <v>43</v>
      </c>
      <c r="G807" s="48" t="s">
        <v>28</v>
      </c>
      <c r="H807" s="48" t="s">
        <v>157</v>
      </c>
      <c r="I807" s="49">
        <v>45093</v>
      </c>
      <c r="J807" s="49">
        <v>45824</v>
      </c>
      <c r="K807" s="50">
        <v>36847082.299999997</v>
      </c>
      <c r="L807" s="51">
        <v>0.1094</v>
      </c>
      <c r="M807" s="52">
        <v>0.71699999999999997</v>
      </c>
    </row>
    <row r="808" spans="1:13" ht="17.399999999999999" x14ac:dyDescent="0.3">
      <c r="A808" s="48" t="s">
        <v>1347</v>
      </c>
      <c r="B808" s="48" t="s">
        <v>214</v>
      </c>
      <c r="C808" s="48" t="s">
        <v>86</v>
      </c>
      <c r="D808" s="48" t="s">
        <v>135</v>
      </c>
      <c r="E808" s="48" t="s">
        <v>22</v>
      </c>
      <c r="F808" s="48" t="s">
        <v>46</v>
      </c>
      <c r="G808" s="48" t="s">
        <v>36</v>
      </c>
      <c r="H808" s="48" t="s">
        <v>145</v>
      </c>
      <c r="I808" s="49">
        <v>45482</v>
      </c>
      <c r="J808" s="49">
        <v>46577</v>
      </c>
      <c r="K808" s="50">
        <v>2516814.23</v>
      </c>
      <c r="L808" s="51">
        <v>0.1</v>
      </c>
      <c r="M808" s="52">
        <v>1.006</v>
      </c>
    </row>
    <row r="809" spans="1:13" ht="17.399999999999999" x14ac:dyDescent="0.3">
      <c r="A809" s="48" t="s">
        <v>1348</v>
      </c>
      <c r="B809" s="48" t="s">
        <v>723</v>
      </c>
      <c r="C809" s="48" t="s">
        <v>65</v>
      </c>
      <c r="D809" s="48" t="s">
        <v>22</v>
      </c>
      <c r="E809" s="48" t="s">
        <v>45</v>
      </c>
      <c r="F809" s="48" t="s">
        <v>35</v>
      </c>
      <c r="G809" s="48" t="s">
        <v>28</v>
      </c>
      <c r="H809" s="48" t="s">
        <v>145</v>
      </c>
      <c r="I809" s="49">
        <v>46018</v>
      </c>
      <c r="J809" s="49">
        <v>46748</v>
      </c>
      <c r="K809" s="50">
        <v>4343361.82</v>
      </c>
      <c r="L809" s="51">
        <v>0.13550000000000001</v>
      </c>
      <c r="M809" s="52">
        <v>0.96599999999999997</v>
      </c>
    </row>
    <row r="810" spans="1:13" ht="17.399999999999999" x14ac:dyDescent="0.3">
      <c r="A810" s="48" t="s">
        <v>1349</v>
      </c>
      <c r="B810" s="48" t="s">
        <v>1350</v>
      </c>
      <c r="C810" s="48" t="s">
        <v>83</v>
      </c>
      <c r="D810" s="48" t="s">
        <v>135</v>
      </c>
      <c r="E810" s="48" t="s">
        <v>42</v>
      </c>
      <c r="F810" s="48" t="s">
        <v>35</v>
      </c>
      <c r="G810" s="48" t="s">
        <v>36</v>
      </c>
      <c r="H810" s="48" t="s">
        <v>157</v>
      </c>
      <c r="I810" s="49">
        <v>45214</v>
      </c>
      <c r="J810" s="49">
        <v>46310</v>
      </c>
      <c r="K810" s="50">
        <v>869294.82</v>
      </c>
      <c r="L810" s="51">
        <v>0.14430000000000001</v>
      </c>
      <c r="M810" s="52">
        <v>1.008</v>
      </c>
    </row>
    <row r="811" spans="1:13" ht="17.399999999999999" x14ac:dyDescent="0.3">
      <c r="A811" s="48" t="s">
        <v>1351</v>
      </c>
      <c r="B811" s="48" t="s">
        <v>228</v>
      </c>
      <c r="C811" s="48" t="s">
        <v>33</v>
      </c>
      <c r="D811" s="48" t="s">
        <v>22</v>
      </c>
      <c r="E811" s="48" t="s">
        <v>34</v>
      </c>
      <c r="F811" s="48" t="s">
        <v>31</v>
      </c>
      <c r="G811" s="48" t="s">
        <v>28</v>
      </c>
      <c r="H811" s="48" t="s">
        <v>145</v>
      </c>
      <c r="I811" s="49">
        <v>44215</v>
      </c>
      <c r="J811" s="49">
        <v>44580</v>
      </c>
      <c r="K811" s="50">
        <v>8561131.9199999999</v>
      </c>
      <c r="L811" s="51">
        <v>9.8799999999999999E-2</v>
      </c>
      <c r="M811" s="52">
        <v>1.212</v>
      </c>
    </row>
    <row r="812" spans="1:13" ht="17.399999999999999" x14ac:dyDescent="0.3">
      <c r="A812" s="48" t="s">
        <v>1352</v>
      </c>
      <c r="B812" s="48" t="s">
        <v>1130</v>
      </c>
      <c r="C812" s="48" t="s">
        <v>51</v>
      </c>
      <c r="D812" s="48" t="s">
        <v>135</v>
      </c>
      <c r="E812" s="48" t="s">
        <v>22</v>
      </c>
      <c r="F812" s="48" t="s">
        <v>31</v>
      </c>
      <c r="G812" s="48" t="s">
        <v>28</v>
      </c>
      <c r="H812" s="48" t="s">
        <v>157</v>
      </c>
      <c r="I812" s="49">
        <v>44089</v>
      </c>
      <c r="J812" s="49">
        <v>45550</v>
      </c>
      <c r="K812" s="50">
        <v>348798.06</v>
      </c>
      <c r="L812" s="51">
        <v>0.1547</v>
      </c>
      <c r="M812" s="52">
        <v>0.72799999999999998</v>
      </c>
    </row>
    <row r="813" spans="1:13" ht="17.399999999999999" x14ac:dyDescent="0.3">
      <c r="A813" s="48" t="s">
        <v>1353</v>
      </c>
      <c r="B813" s="48" t="s">
        <v>165</v>
      </c>
      <c r="C813" s="48" t="s">
        <v>52</v>
      </c>
      <c r="D813" s="48" t="s">
        <v>135</v>
      </c>
      <c r="E813" s="48" t="s">
        <v>38</v>
      </c>
      <c r="F813" s="48" t="s">
        <v>35</v>
      </c>
      <c r="G813" s="48" t="s">
        <v>28</v>
      </c>
      <c r="H813" s="48" t="s">
        <v>148</v>
      </c>
      <c r="I813" s="49">
        <v>45983</v>
      </c>
      <c r="J813" s="49">
        <v>46713</v>
      </c>
      <c r="K813" s="50">
        <v>2229525.21</v>
      </c>
      <c r="L813" s="51">
        <v>0.1484</v>
      </c>
      <c r="M813" s="52">
        <v>0.45300000000000001</v>
      </c>
    </row>
    <row r="814" spans="1:13" ht="17.399999999999999" x14ac:dyDescent="0.3">
      <c r="A814" s="48" t="s">
        <v>1354</v>
      </c>
      <c r="B814" s="48" t="s">
        <v>536</v>
      </c>
      <c r="C814" s="48" t="s">
        <v>74</v>
      </c>
      <c r="D814" s="48" t="s">
        <v>144</v>
      </c>
      <c r="E814" s="48" t="s">
        <v>26</v>
      </c>
      <c r="F814" s="48" t="s">
        <v>35</v>
      </c>
      <c r="G814" s="48" t="s">
        <v>28</v>
      </c>
      <c r="H814" s="48" t="s">
        <v>160</v>
      </c>
      <c r="I814" s="49">
        <v>45418</v>
      </c>
      <c r="J814" s="49">
        <v>45783</v>
      </c>
      <c r="K814" s="50">
        <v>9926581.2599999998</v>
      </c>
      <c r="L814" s="51">
        <v>0.1201</v>
      </c>
      <c r="M814" s="52">
        <v>0.91</v>
      </c>
    </row>
    <row r="815" spans="1:13" ht="17.399999999999999" x14ac:dyDescent="0.3">
      <c r="A815" s="48" t="s">
        <v>1355</v>
      </c>
      <c r="B815" s="48" t="s">
        <v>223</v>
      </c>
      <c r="C815" s="48" t="s">
        <v>87</v>
      </c>
      <c r="D815" s="48" t="s">
        <v>135</v>
      </c>
      <c r="E815" s="48" t="s">
        <v>45</v>
      </c>
      <c r="F815" s="48" t="s">
        <v>39</v>
      </c>
      <c r="G815" s="48" t="s">
        <v>32</v>
      </c>
      <c r="H815" s="48" t="s">
        <v>141</v>
      </c>
      <c r="I815" s="49">
        <v>45476</v>
      </c>
      <c r="J815" s="49">
        <v>46571</v>
      </c>
      <c r="K815" s="50">
        <v>3010108.89</v>
      </c>
      <c r="L815" s="51">
        <v>0.10539999999999999</v>
      </c>
      <c r="M815" s="52">
        <v>0.60199999999999998</v>
      </c>
    </row>
    <row r="816" spans="1:13" ht="17.399999999999999" x14ac:dyDescent="0.3">
      <c r="A816" s="48" t="s">
        <v>1356</v>
      </c>
      <c r="B816" s="48" t="s">
        <v>549</v>
      </c>
      <c r="C816" s="48" t="s">
        <v>85</v>
      </c>
      <c r="D816" s="48" t="s">
        <v>135</v>
      </c>
      <c r="E816" s="48" t="s">
        <v>26</v>
      </c>
      <c r="F816" s="48" t="s">
        <v>23</v>
      </c>
      <c r="G816" s="48" t="s">
        <v>40</v>
      </c>
      <c r="H816" s="48" t="s">
        <v>145</v>
      </c>
      <c r="I816" s="49">
        <v>44643</v>
      </c>
      <c r="J816" s="49">
        <v>45739</v>
      </c>
      <c r="K816" s="50">
        <v>3047299.3</v>
      </c>
      <c r="L816" s="51">
        <v>0.1338</v>
      </c>
      <c r="M816" s="52">
        <v>1.0760000000000001</v>
      </c>
    </row>
    <row r="817" spans="1:13" ht="17.399999999999999" x14ac:dyDescent="0.3">
      <c r="A817" s="48" t="s">
        <v>1357</v>
      </c>
      <c r="B817" s="48" t="s">
        <v>1358</v>
      </c>
      <c r="C817" s="48" t="s">
        <v>79</v>
      </c>
      <c r="D817" s="48" t="s">
        <v>135</v>
      </c>
      <c r="E817" s="48" t="s">
        <v>45</v>
      </c>
      <c r="F817" s="48" t="s">
        <v>39</v>
      </c>
      <c r="G817" s="48" t="s">
        <v>32</v>
      </c>
      <c r="H817" s="48" t="s">
        <v>145</v>
      </c>
      <c r="I817" s="49">
        <v>45736</v>
      </c>
      <c r="J817" s="49">
        <v>46832</v>
      </c>
      <c r="K817" s="50">
        <v>3624074.05</v>
      </c>
      <c r="L817" s="51">
        <v>0.14560000000000001</v>
      </c>
      <c r="M817" s="52">
        <v>0.65100000000000002</v>
      </c>
    </row>
    <row r="818" spans="1:13" ht="17.399999999999999" x14ac:dyDescent="0.3">
      <c r="A818" s="48" t="s">
        <v>1359</v>
      </c>
      <c r="B818" s="48" t="s">
        <v>198</v>
      </c>
      <c r="C818" s="48" t="s">
        <v>64</v>
      </c>
      <c r="D818" s="48" t="s">
        <v>22</v>
      </c>
      <c r="E818" s="48" t="s">
        <v>42</v>
      </c>
      <c r="F818" s="48" t="s">
        <v>23</v>
      </c>
      <c r="G818" s="48" t="s">
        <v>32</v>
      </c>
      <c r="H818" s="48" t="s">
        <v>136</v>
      </c>
      <c r="I818" s="49">
        <v>45132</v>
      </c>
      <c r="J818" s="49">
        <v>46593</v>
      </c>
      <c r="K818" s="50">
        <v>5191417.72</v>
      </c>
      <c r="L818" s="51">
        <v>0.1002</v>
      </c>
      <c r="M818" s="52">
        <v>0.59799999999999998</v>
      </c>
    </row>
    <row r="819" spans="1:13" ht="17.399999999999999" x14ac:dyDescent="0.3">
      <c r="A819" s="48" t="s">
        <v>1360</v>
      </c>
      <c r="B819" s="48" t="s">
        <v>610</v>
      </c>
      <c r="C819" s="48" t="s">
        <v>75</v>
      </c>
      <c r="D819" s="48" t="s">
        <v>135</v>
      </c>
      <c r="E819" s="48" t="s">
        <v>34</v>
      </c>
      <c r="F819" s="48" t="s">
        <v>46</v>
      </c>
      <c r="G819" s="48" t="s">
        <v>24</v>
      </c>
      <c r="H819" s="48" t="s">
        <v>157</v>
      </c>
      <c r="I819" s="49">
        <v>44129</v>
      </c>
      <c r="J819" s="49">
        <v>45590</v>
      </c>
      <c r="K819" s="50">
        <v>3090540.88</v>
      </c>
      <c r="L819" s="51">
        <v>0.15459999999999999</v>
      </c>
      <c r="M819" s="52">
        <v>0.63200000000000001</v>
      </c>
    </row>
    <row r="820" spans="1:13" ht="17.399999999999999" x14ac:dyDescent="0.3">
      <c r="A820" s="48" t="s">
        <v>1361</v>
      </c>
      <c r="B820" s="48" t="s">
        <v>621</v>
      </c>
      <c r="C820" s="48" t="s">
        <v>92</v>
      </c>
      <c r="D820" s="48" t="s">
        <v>135</v>
      </c>
      <c r="E820" s="48" t="s">
        <v>42</v>
      </c>
      <c r="F820" s="48" t="s">
        <v>46</v>
      </c>
      <c r="G820" s="48" t="s">
        <v>32</v>
      </c>
      <c r="H820" s="48" t="s">
        <v>163</v>
      </c>
      <c r="I820" s="49">
        <v>44492</v>
      </c>
      <c r="J820" s="49">
        <v>45588</v>
      </c>
      <c r="K820" s="50">
        <v>1925498.33</v>
      </c>
      <c r="L820" s="51">
        <v>0.154</v>
      </c>
      <c r="M820" s="52">
        <v>0.60199999999999998</v>
      </c>
    </row>
    <row r="821" spans="1:13" ht="17.399999999999999" x14ac:dyDescent="0.3">
      <c r="A821" s="48" t="s">
        <v>1362</v>
      </c>
      <c r="B821" s="48" t="s">
        <v>494</v>
      </c>
      <c r="C821" s="48" t="s">
        <v>86</v>
      </c>
      <c r="D821" s="48" t="s">
        <v>144</v>
      </c>
      <c r="E821" s="48" t="s">
        <v>22</v>
      </c>
      <c r="F821" s="48" t="s">
        <v>43</v>
      </c>
      <c r="G821" s="48" t="s">
        <v>36</v>
      </c>
      <c r="H821" s="48" t="s">
        <v>148</v>
      </c>
      <c r="I821" s="49">
        <v>45180</v>
      </c>
      <c r="J821" s="49">
        <v>46641</v>
      </c>
      <c r="K821" s="50">
        <v>2021057.59</v>
      </c>
      <c r="L821" s="51">
        <v>0.1444</v>
      </c>
      <c r="M821" s="52">
        <v>0.86399999999999999</v>
      </c>
    </row>
    <row r="822" spans="1:13" ht="17.399999999999999" x14ac:dyDescent="0.3">
      <c r="A822" s="48" t="s">
        <v>1363</v>
      </c>
      <c r="B822" s="48" t="s">
        <v>469</v>
      </c>
      <c r="C822" s="48" t="s">
        <v>74</v>
      </c>
      <c r="D822" s="48" t="s">
        <v>190</v>
      </c>
      <c r="E822" s="48" t="s">
        <v>26</v>
      </c>
      <c r="F822" s="48" t="s">
        <v>35</v>
      </c>
      <c r="G822" s="48" t="s">
        <v>36</v>
      </c>
      <c r="H822" s="48" t="s">
        <v>145</v>
      </c>
      <c r="I822" s="49">
        <v>45698</v>
      </c>
      <c r="J822" s="49">
        <v>47524</v>
      </c>
      <c r="K822" s="50">
        <v>61533977.609999999</v>
      </c>
      <c r="L822" s="51">
        <v>0.13420000000000001</v>
      </c>
      <c r="M822" s="52">
        <v>1.3340000000000001</v>
      </c>
    </row>
    <row r="823" spans="1:13" ht="17.399999999999999" x14ac:dyDescent="0.3">
      <c r="A823" s="48" t="s">
        <v>1364</v>
      </c>
      <c r="B823" s="48" t="s">
        <v>1365</v>
      </c>
      <c r="C823" s="48" t="s">
        <v>65</v>
      </c>
      <c r="D823" s="48" t="s">
        <v>144</v>
      </c>
      <c r="E823" s="48" t="s">
        <v>42</v>
      </c>
      <c r="F823" s="48" t="s">
        <v>35</v>
      </c>
      <c r="G823" s="48" t="s">
        <v>40</v>
      </c>
      <c r="H823" s="48" t="s">
        <v>148</v>
      </c>
      <c r="I823" s="49">
        <v>44280</v>
      </c>
      <c r="J823" s="49">
        <v>45376</v>
      </c>
      <c r="K823" s="50">
        <v>19057406.98</v>
      </c>
      <c r="L823" s="51">
        <v>0.15939999999999999</v>
      </c>
      <c r="M823" s="52">
        <v>0.86899999999999999</v>
      </c>
    </row>
    <row r="824" spans="1:13" ht="17.399999999999999" x14ac:dyDescent="0.3">
      <c r="A824" s="48" t="s">
        <v>1366</v>
      </c>
      <c r="B824" s="48" t="s">
        <v>486</v>
      </c>
      <c r="C824" s="48" t="s">
        <v>69</v>
      </c>
      <c r="D824" s="48" t="s">
        <v>144</v>
      </c>
      <c r="E824" s="48" t="s">
        <v>42</v>
      </c>
      <c r="F824" s="48" t="s">
        <v>49</v>
      </c>
      <c r="G824" s="48" t="s">
        <v>28</v>
      </c>
      <c r="H824" s="48" t="s">
        <v>163</v>
      </c>
      <c r="I824" s="49">
        <v>44497</v>
      </c>
      <c r="J824" s="49">
        <v>45227</v>
      </c>
      <c r="K824" s="50">
        <v>4328068.6900000004</v>
      </c>
      <c r="L824" s="51">
        <v>0.15049999999999999</v>
      </c>
      <c r="M824" s="52">
        <v>1.0609999999999999</v>
      </c>
    </row>
    <row r="825" spans="1:13" ht="17.399999999999999" x14ac:dyDescent="0.3">
      <c r="A825" s="48" t="s">
        <v>1367</v>
      </c>
      <c r="B825" s="48" t="s">
        <v>415</v>
      </c>
      <c r="C825" s="48" t="s">
        <v>70</v>
      </c>
      <c r="D825" s="48" t="s">
        <v>135</v>
      </c>
      <c r="E825" s="48" t="s">
        <v>38</v>
      </c>
      <c r="F825" s="48" t="s">
        <v>23</v>
      </c>
      <c r="G825" s="48" t="s">
        <v>28</v>
      </c>
      <c r="H825" s="48" t="s">
        <v>145</v>
      </c>
      <c r="I825" s="49">
        <v>45099</v>
      </c>
      <c r="J825" s="49">
        <v>46926</v>
      </c>
      <c r="K825" s="50">
        <v>4133973.74</v>
      </c>
      <c r="L825" s="51">
        <v>0.13750000000000001</v>
      </c>
      <c r="M825" s="52">
        <v>0.95299999999999996</v>
      </c>
    </row>
    <row r="826" spans="1:13" ht="17.399999999999999" x14ac:dyDescent="0.3">
      <c r="A826" s="48" t="s">
        <v>1368</v>
      </c>
      <c r="B826" s="48" t="s">
        <v>1206</v>
      </c>
      <c r="C826" s="48" t="s">
        <v>44</v>
      </c>
      <c r="D826" s="48" t="s">
        <v>135</v>
      </c>
      <c r="E826" s="48" t="s">
        <v>38</v>
      </c>
      <c r="F826" s="48" t="s">
        <v>35</v>
      </c>
      <c r="G826" s="48" t="s">
        <v>40</v>
      </c>
      <c r="H826" s="48" t="s">
        <v>145</v>
      </c>
      <c r="I826" s="49">
        <v>44314</v>
      </c>
      <c r="J826" s="49">
        <v>45410</v>
      </c>
      <c r="K826" s="50">
        <v>215026.94</v>
      </c>
      <c r="L826" s="51">
        <v>9.0700000000000003E-2</v>
      </c>
      <c r="M826" s="52">
        <v>0.79900000000000004</v>
      </c>
    </row>
    <row r="827" spans="1:13" ht="17.399999999999999" x14ac:dyDescent="0.3">
      <c r="A827" s="48" t="s">
        <v>1369</v>
      </c>
      <c r="B827" s="48" t="s">
        <v>1204</v>
      </c>
      <c r="C827" s="48" t="s">
        <v>62</v>
      </c>
      <c r="D827" s="48" t="s">
        <v>135</v>
      </c>
      <c r="E827" s="48" t="s">
        <v>22</v>
      </c>
      <c r="F827" s="48" t="s">
        <v>49</v>
      </c>
      <c r="G827" s="48" t="s">
        <v>28</v>
      </c>
      <c r="H827" s="48" t="s">
        <v>160</v>
      </c>
      <c r="I827" s="49">
        <v>44647</v>
      </c>
      <c r="J827" s="49">
        <v>45012</v>
      </c>
      <c r="K827" s="50">
        <v>4951627.4000000004</v>
      </c>
      <c r="L827" s="51">
        <v>0.1229</v>
      </c>
      <c r="M827" s="52">
        <v>0.83299999999999996</v>
      </c>
    </row>
    <row r="828" spans="1:13" ht="17.399999999999999" x14ac:dyDescent="0.3">
      <c r="A828" s="48" t="s">
        <v>1370</v>
      </c>
      <c r="B828" s="48" t="s">
        <v>309</v>
      </c>
      <c r="C828" s="48" t="s">
        <v>92</v>
      </c>
      <c r="D828" s="48" t="s">
        <v>135</v>
      </c>
      <c r="E828" s="48" t="s">
        <v>26</v>
      </c>
      <c r="F828" s="48" t="s">
        <v>31</v>
      </c>
      <c r="G828" s="48" t="s">
        <v>36</v>
      </c>
      <c r="H828" s="48" t="s">
        <v>163</v>
      </c>
      <c r="I828" s="49">
        <v>44811</v>
      </c>
      <c r="J828" s="49">
        <v>46637</v>
      </c>
      <c r="K828" s="50">
        <v>1812343.59</v>
      </c>
      <c r="L828" s="51">
        <v>9.0300000000000005E-2</v>
      </c>
      <c r="M828" s="52">
        <v>0.50700000000000001</v>
      </c>
    </row>
    <row r="829" spans="1:13" ht="17.399999999999999" x14ac:dyDescent="0.3">
      <c r="A829" s="48" t="s">
        <v>1371</v>
      </c>
      <c r="B829" s="48" t="s">
        <v>250</v>
      </c>
      <c r="C829" s="48" t="s">
        <v>59</v>
      </c>
      <c r="D829" s="48" t="s">
        <v>135</v>
      </c>
      <c r="E829" s="48" t="s">
        <v>42</v>
      </c>
      <c r="F829" s="48" t="s">
        <v>46</v>
      </c>
      <c r="G829" s="48" t="s">
        <v>40</v>
      </c>
      <c r="H829" s="48" t="s">
        <v>136</v>
      </c>
      <c r="I829" s="49">
        <v>44738</v>
      </c>
      <c r="J829" s="49">
        <v>46199</v>
      </c>
      <c r="K829" s="50">
        <v>3705793.36</v>
      </c>
      <c r="L829" s="51">
        <v>0.1376</v>
      </c>
      <c r="M829" s="52">
        <v>1.1419999999999999</v>
      </c>
    </row>
    <row r="830" spans="1:13" ht="17.399999999999999" x14ac:dyDescent="0.3">
      <c r="A830" s="48" t="s">
        <v>1372</v>
      </c>
      <c r="B830" s="48" t="s">
        <v>1373</v>
      </c>
      <c r="C830" s="48" t="s">
        <v>69</v>
      </c>
      <c r="D830" s="48" t="s">
        <v>135</v>
      </c>
      <c r="E830" s="48" t="s">
        <v>42</v>
      </c>
      <c r="F830" s="48" t="s">
        <v>43</v>
      </c>
      <c r="G830" s="48" t="s">
        <v>28</v>
      </c>
      <c r="H830" s="48" t="s">
        <v>148</v>
      </c>
      <c r="I830" s="49">
        <v>43710</v>
      </c>
      <c r="J830" s="49">
        <v>44441</v>
      </c>
      <c r="K830" s="50">
        <v>1554221.66</v>
      </c>
      <c r="L830" s="51">
        <v>0.1108</v>
      </c>
      <c r="M830" s="52">
        <v>0.69199999999999995</v>
      </c>
    </row>
    <row r="831" spans="1:13" ht="17.399999999999999" x14ac:dyDescent="0.3">
      <c r="A831" s="48" t="s">
        <v>1374</v>
      </c>
      <c r="B831" s="48" t="s">
        <v>1375</v>
      </c>
      <c r="C831" s="48" t="s">
        <v>78</v>
      </c>
      <c r="D831" s="48" t="s">
        <v>22</v>
      </c>
      <c r="E831" s="48" t="s">
        <v>45</v>
      </c>
      <c r="F831" s="48" t="s">
        <v>23</v>
      </c>
      <c r="G831" s="48" t="s">
        <v>32</v>
      </c>
      <c r="H831" s="48" t="s">
        <v>160</v>
      </c>
      <c r="I831" s="49">
        <v>45556</v>
      </c>
      <c r="J831" s="49">
        <v>46651</v>
      </c>
      <c r="K831" s="50">
        <v>3705539.46</v>
      </c>
      <c r="L831" s="51">
        <v>8.3000000000000004E-2</v>
      </c>
      <c r="M831" s="52">
        <v>1.0149999999999999</v>
      </c>
    </row>
    <row r="832" spans="1:13" ht="17.399999999999999" x14ac:dyDescent="0.3">
      <c r="A832" s="48" t="s">
        <v>1376</v>
      </c>
      <c r="B832" s="48" t="s">
        <v>275</v>
      </c>
      <c r="C832" s="48" t="s">
        <v>29</v>
      </c>
      <c r="D832" s="48" t="s">
        <v>135</v>
      </c>
      <c r="E832" s="48" t="s">
        <v>22</v>
      </c>
      <c r="F832" s="48" t="s">
        <v>46</v>
      </c>
      <c r="G832" s="48" t="s">
        <v>24</v>
      </c>
      <c r="H832" s="48" t="s">
        <v>148</v>
      </c>
      <c r="I832" s="49">
        <v>44089</v>
      </c>
      <c r="J832" s="49">
        <v>44819</v>
      </c>
      <c r="K832" s="50">
        <v>307658.45</v>
      </c>
      <c r="L832" s="51">
        <v>0.1565</v>
      </c>
      <c r="M832" s="52">
        <v>0.746</v>
      </c>
    </row>
    <row r="833" spans="1:13" ht="17.399999999999999" x14ac:dyDescent="0.3">
      <c r="A833" s="48" t="s">
        <v>1377</v>
      </c>
      <c r="B833" s="48" t="s">
        <v>932</v>
      </c>
      <c r="C833" s="48" t="s">
        <v>89</v>
      </c>
      <c r="D833" s="48" t="s">
        <v>135</v>
      </c>
      <c r="E833" s="48" t="s">
        <v>45</v>
      </c>
      <c r="F833" s="48" t="s">
        <v>43</v>
      </c>
      <c r="G833" s="48" t="s">
        <v>40</v>
      </c>
      <c r="H833" s="48" t="s">
        <v>163</v>
      </c>
      <c r="I833" s="49">
        <v>43784</v>
      </c>
      <c r="J833" s="49">
        <v>44515</v>
      </c>
      <c r="K833" s="50">
        <v>1406746.46</v>
      </c>
      <c r="L833" s="51">
        <v>0.1552</v>
      </c>
      <c r="M833" s="52">
        <v>1.1379999999999999</v>
      </c>
    </row>
    <row r="834" spans="1:13" ht="17.399999999999999" x14ac:dyDescent="0.3">
      <c r="A834" s="48" t="s">
        <v>1378</v>
      </c>
      <c r="B834" s="48" t="s">
        <v>200</v>
      </c>
      <c r="C834" s="48" t="s">
        <v>62</v>
      </c>
      <c r="D834" s="48" t="s">
        <v>135</v>
      </c>
      <c r="E834" s="48" t="s">
        <v>34</v>
      </c>
      <c r="F834" s="48" t="s">
        <v>49</v>
      </c>
      <c r="G834" s="48" t="s">
        <v>28</v>
      </c>
      <c r="H834" s="48" t="s">
        <v>148</v>
      </c>
      <c r="I834" s="49">
        <v>43932</v>
      </c>
      <c r="J834" s="49">
        <v>44297</v>
      </c>
      <c r="K834" s="50">
        <v>1491564.24</v>
      </c>
      <c r="L834" s="51">
        <v>0.13339999999999999</v>
      </c>
      <c r="M834" s="52">
        <v>0.92900000000000005</v>
      </c>
    </row>
    <row r="835" spans="1:13" ht="17.399999999999999" x14ac:dyDescent="0.3">
      <c r="A835" s="48" t="s">
        <v>1379</v>
      </c>
      <c r="B835" s="48" t="s">
        <v>1380</v>
      </c>
      <c r="C835" s="48" t="s">
        <v>68</v>
      </c>
      <c r="D835" s="48" t="s">
        <v>190</v>
      </c>
      <c r="E835" s="48" t="s">
        <v>45</v>
      </c>
      <c r="F835" s="48" t="s">
        <v>27</v>
      </c>
      <c r="G835" s="48" t="s">
        <v>28</v>
      </c>
      <c r="H835" s="48" t="s">
        <v>141</v>
      </c>
      <c r="I835" s="49">
        <v>44123</v>
      </c>
      <c r="J835" s="49">
        <v>44488</v>
      </c>
      <c r="K835" s="50">
        <v>65296059.740000002</v>
      </c>
      <c r="L835" s="51">
        <v>0.12909999999999999</v>
      </c>
      <c r="M835" s="52">
        <v>0.78800000000000003</v>
      </c>
    </row>
    <row r="836" spans="1:13" ht="17.399999999999999" x14ac:dyDescent="0.3">
      <c r="A836" s="48" t="s">
        <v>1381</v>
      </c>
      <c r="B836" s="48" t="s">
        <v>159</v>
      </c>
      <c r="C836" s="48" t="s">
        <v>79</v>
      </c>
      <c r="D836" s="48" t="s">
        <v>135</v>
      </c>
      <c r="E836" s="48" t="s">
        <v>42</v>
      </c>
      <c r="F836" s="48" t="s">
        <v>49</v>
      </c>
      <c r="G836" s="48" t="s">
        <v>28</v>
      </c>
      <c r="H836" s="48" t="s">
        <v>163</v>
      </c>
      <c r="I836" s="49">
        <v>43778</v>
      </c>
      <c r="J836" s="49">
        <v>44874</v>
      </c>
      <c r="K836" s="50">
        <v>4659909.47</v>
      </c>
      <c r="L836" s="51">
        <v>0.127</v>
      </c>
      <c r="M836" s="52">
        <v>0.56999999999999995</v>
      </c>
    </row>
    <row r="837" spans="1:13" ht="17.399999999999999" x14ac:dyDescent="0.3">
      <c r="A837" s="48" t="s">
        <v>1382</v>
      </c>
      <c r="B837" s="48" t="s">
        <v>824</v>
      </c>
      <c r="C837" s="48" t="s">
        <v>92</v>
      </c>
      <c r="D837" s="48" t="s">
        <v>190</v>
      </c>
      <c r="E837" s="48" t="s">
        <v>34</v>
      </c>
      <c r="F837" s="48" t="s">
        <v>39</v>
      </c>
      <c r="G837" s="48" t="s">
        <v>28</v>
      </c>
      <c r="H837" s="48" t="s">
        <v>141</v>
      </c>
      <c r="I837" s="49">
        <v>45765</v>
      </c>
      <c r="J837" s="49">
        <v>47591</v>
      </c>
      <c r="K837" s="50">
        <v>42613907.380000003</v>
      </c>
      <c r="L837" s="51">
        <v>0.1187</v>
      </c>
      <c r="M837" s="52">
        <v>0.68300000000000005</v>
      </c>
    </row>
    <row r="838" spans="1:13" ht="17.399999999999999" x14ac:dyDescent="0.3">
      <c r="A838" s="48" t="s">
        <v>1383</v>
      </c>
      <c r="B838" s="48" t="s">
        <v>763</v>
      </c>
      <c r="C838" s="48" t="s">
        <v>58</v>
      </c>
      <c r="D838" s="48" t="s">
        <v>135</v>
      </c>
      <c r="E838" s="48" t="s">
        <v>48</v>
      </c>
      <c r="F838" s="48" t="s">
        <v>27</v>
      </c>
      <c r="G838" s="48" t="s">
        <v>28</v>
      </c>
      <c r="H838" s="48" t="s">
        <v>141</v>
      </c>
      <c r="I838" s="49">
        <v>46016</v>
      </c>
      <c r="J838" s="49">
        <v>46746</v>
      </c>
      <c r="K838" s="50">
        <v>1394183.61</v>
      </c>
      <c r="L838" s="51">
        <v>9.2700000000000005E-2</v>
      </c>
      <c r="M838" s="52">
        <v>0.52500000000000002</v>
      </c>
    </row>
    <row r="839" spans="1:13" ht="17.399999999999999" x14ac:dyDescent="0.3">
      <c r="A839" s="48" t="s">
        <v>1384</v>
      </c>
      <c r="B839" s="48" t="s">
        <v>869</v>
      </c>
      <c r="C839" s="48" t="s">
        <v>29</v>
      </c>
      <c r="D839" s="48" t="s">
        <v>135</v>
      </c>
      <c r="E839" s="48" t="s">
        <v>30</v>
      </c>
      <c r="F839" s="48" t="s">
        <v>23</v>
      </c>
      <c r="G839" s="48" t="s">
        <v>40</v>
      </c>
      <c r="H839" s="48" t="s">
        <v>136</v>
      </c>
      <c r="I839" s="49">
        <v>44549</v>
      </c>
      <c r="J839" s="49">
        <v>45645</v>
      </c>
      <c r="K839" s="50">
        <v>1446377.62</v>
      </c>
      <c r="L839" s="51">
        <v>9.9199999999999997E-2</v>
      </c>
      <c r="M839" s="52">
        <v>0.90900000000000003</v>
      </c>
    </row>
    <row r="840" spans="1:13" ht="17.399999999999999" x14ac:dyDescent="0.3">
      <c r="A840" s="48" t="s">
        <v>1385</v>
      </c>
      <c r="B840" s="48" t="s">
        <v>599</v>
      </c>
      <c r="C840" s="48" t="s">
        <v>63</v>
      </c>
      <c r="D840" s="48" t="s">
        <v>144</v>
      </c>
      <c r="E840" s="48" t="s">
        <v>26</v>
      </c>
      <c r="F840" s="48" t="s">
        <v>43</v>
      </c>
      <c r="G840" s="48" t="s">
        <v>28</v>
      </c>
      <c r="H840" s="48" t="s">
        <v>141</v>
      </c>
      <c r="I840" s="49">
        <v>44574</v>
      </c>
      <c r="J840" s="49">
        <v>45304</v>
      </c>
      <c r="K840" s="50">
        <v>5989410.6200000001</v>
      </c>
      <c r="L840" s="51">
        <v>0.11</v>
      </c>
      <c r="M840" s="52">
        <v>1.042</v>
      </c>
    </row>
    <row r="841" spans="1:13" ht="17.399999999999999" x14ac:dyDescent="0.3">
      <c r="A841" s="48" t="s">
        <v>1386</v>
      </c>
      <c r="B841" s="48" t="s">
        <v>1387</v>
      </c>
      <c r="C841" s="48" t="s">
        <v>60</v>
      </c>
      <c r="D841" s="48" t="s">
        <v>135</v>
      </c>
      <c r="E841" s="48" t="s">
        <v>45</v>
      </c>
      <c r="F841" s="48" t="s">
        <v>49</v>
      </c>
      <c r="G841" s="48" t="s">
        <v>28</v>
      </c>
      <c r="H841" s="48" t="s">
        <v>148</v>
      </c>
      <c r="I841" s="49">
        <v>44087</v>
      </c>
      <c r="J841" s="49">
        <v>44817</v>
      </c>
      <c r="K841" s="50">
        <v>351248.38</v>
      </c>
      <c r="L841" s="51">
        <v>0.13</v>
      </c>
      <c r="M841" s="52">
        <v>0.95399999999999996</v>
      </c>
    </row>
    <row r="842" spans="1:13" ht="17.399999999999999" x14ac:dyDescent="0.3">
      <c r="A842" s="48" t="s">
        <v>1388</v>
      </c>
      <c r="B842" s="48" t="s">
        <v>353</v>
      </c>
      <c r="C842" s="48" t="s">
        <v>76</v>
      </c>
      <c r="D842" s="48" t="s">
        <v>190</v>
      </c>
      <c r="E842" s="48" t="s">
        <v>22</v>
      </c>
      <c r="F842" s="48" t="s">
        <v>31</v>
      </c>
      <c r="G842" s="48" t="s">
        <v>28</v>
      </c>
      <c r="H842" s="48" t="s">
        <v>136</v>
      </c>
      <c r="I842" s="49">
        <v>45493</v>
      </c>
      <c r="J842" s="49">
        <v>46223</v>
      </c>
      <c r="K842" s="50">
        <v>17440491.82</v>
      </c>
      <c r="L842" s="51">
        <v>0.13189999999999999</v>
      </c>
      <c r="M842" s="52">
        <v>0.75800000000000001</v>
      </c>
    </row>
    <row r="843" spans="1:13" ht="17.399999999999999" x14ac:dyDescent="0.3">
      <c r="A843" s="48" t="s">
        <v>1389</v>
      </c>
      <c r="B843" s="48" t="s">
        <v>299</v>
      </c>
      <c r="C843" s="48" t="s">
        <v>21</v>
      </c>
      <c r="D843" s="48" t="s">
        <v>22</v>
      </c>
      <c r="E843" s="48" t="s">
        <v>26</v>
      </c>
      <c r="F843" s="48" t="s">
        <v>35</v>
      </c>
      <c r="G843" s="48" t="s">
        <v>36</v>
      </c>
      <c r="H843" s="48" t="s">
        <v>160</v>
      </c>
      <c r="I843" s="49">
        <v>45698</v>
      </c>
      <c r="J843" s="49">
        <v>46793</v>
      </c>
      <c r="K843" s="50">
        <v>5223121.8499999996</v>
      </c>
      <c r="L843" s="51">
        <v>9.2499999999999999E-2</v>
      </c>
      <c r="M843" s="52">
        <v>0.68899999999999995</v>
      </c>
    </row>
    <row r="844" spans="1:13" ht="17.399999999999999" x14ac:dyDescent="0.3">
      <c r="A844" s="48" t="s">
        <v>1390</v>
      </c>
      <c r="B844" s="48" t="s">
        <v>204</v>
      </c>
      <c r="C844" s="48" t="s">
        <v>74</v>
      </c>
      <c r="D844" s="48" t="s">
        <v>135</v>
      </c>
      <c r="E844" s="48" t="s">
        <v>48</v>
      </c>
      <c r="F844" s="48" t="s">
        <v>46</v>
      </c>
      <c r="G844" s="48" t="s">
        <v>28</v>
      </c>
      <c r="H844" s="48" t="s">
        <v>163</v>
      </c>
      <c r="I844" s="49">
        <v>45794</v>
      </c>
      <c r="J844" s="49">
        <v>46890</v>
      </c>
      <c r="K844" s="50">
        <v>3514527.31</v>
      </c>
      <c r="L844" s="51">
        <v>0.10150000000000001</v>
      </c>
      <c r="M844" s="52">
        <v>0.84499999999999997</v>
      </c>
    </row>
    <row r="845" spans="1:13" ht="17.399999999999999" x14ac:dyDescent="0.3">
      <c r="A845" s="48" t="s">
        <v>1391</v>
      </c>
      <c r="B845" s="48" t="s">
        <v>1032</v>
      </c>
      <c r="C845" s="48" t="s">
        <v>74</v>
      </c>
      <c r="D845" s="48" t="s">
        <v>135</v>
      </c>
      <c r="E845" s="48" t="s">
        <v>42</v>
      </c>
      <c r="F845" s="48" t="s">
        <v>31</v>
      </c>
      <c r="G845" s="48" t="s">
        <v>36</v>
      </c>
      <c r="H845" s="48" t="s">
        <v>141</v>
      </c>
      <c r="I845" s="49">
        <v>45885</v>
      </c>
      <c r="J845" s="49">
        <v>46981</v>
      </c>
      <c r="K845" s="50">
        <v>812931.19</v>
      </c>
      <c r="L845" s="51">
        <v>0.1069</v>
      </c>
      <c r="M845" s="52">
        <v>0.99399999999999999</v>
      </c>
    </row>
    <row r="846" spans="1:13" ht="17.399999999999999" x14ac:dyDescent="0.3">
      <c r="A846" s="48" t="s">
        <v>1392</v>
      </c>
      <c r="B846" s="48" t="s">
        <v>1393</v>
      </c>
      <c r="C846" s="48" t="s">
        <v>61</v>
      </c>
      <c r="D846" s="48" t="s">
        <v>190</v>
      </c>
      <c r="E846" s="48" t="s">
        <v>34</v>
      </c>
      <c r="F846" s="48" t="s">
        <v>31</v>
      </c>
      <c r="G846" s="48" t="s">
        <v>28</v>
      </c>
      <c r="H846" s="48" t="s">
        <v>160</v>
      </c>
      <c r="I846" s="49">
        <v>44963</v>
      </c>
      <c r="J846" s="49">
        <v>46424</v>
      </c>
      <c r="K846" s="50">
        <v>31458753.969999999</v>
      </c>
      <c r="L846" s="51">
        <v>0.10929999999999999</v>
      </c>
      <c r="M846" s="52">
        <v>1.0509999999999999</v>
      </c>
    </row>
    <row r="847" spans="1:13" ht="17.399999999999999" x14ac:dyDescent="0.3">
      <c r="A847" s="48" t="s">
        <v>1394</v>
      </c>
      <c r="B847" s="48" t="s">
        <v>953</v>
      </c>
      <c r="C847" s="48" t="s">
        <v>21</v>
      </c>
      <c r="D847" s="48" t="s">
        <v>144</v>
      </c>
      <c r="E847" s="48" t="s">
        <v>34</v>
      </c>
      <c r="F847" s="48" t="s">
        <v>46</v>
      </c>
      <c r="G847" s="48" t="s">
        <v>36</v>
      </c>
      <c r="H847" s="48" t="s">
        <v>141</v>
      </c>
      <c r="I847" s="49">
        <v>45147</v>
      </c>
      <c r="J847" s="49">
        <v>46243</v>
      </c>
      <c r="K847" s="50">
        <v>11025801.68</v>
      </c>
      <c r="L847" s="51">
        <v>0.1207</v>
      </c>
      <c r="M847" s="52">
        <v>0.50600000000000001</v>
      </c>
    </row>
    <row r="848" spans="1:13" ht="17.399999999999999" x14ac:dyDescent="0.3">
      <c r="A848" s="48" t="s">
        <v>1395</v>
      </c>
      <c r="B848" s="48" t="s">
        <v>138</v>
      </c>
      <c r="C848" s="48" t="s">
        <v>61</v>
      </c>
      <c r="D848" s="48" t="s">
        <v>135</v>
      </c>
      <c r="E848" s="48" t="s">
        <v>45</v>
      </c>
      <c r="F848" s="48" t="s">
        <v>31</v>
      </c>
      <c r="G848" s="48" t="s">
        <v>40</v>
      </c>
      <c r="H848" s="48" t="s">
        <v>141</v>
      </c>
      <c r="I848" s="49">
        <v>44288</v>
      </c>
      <c r="J848" s="49">
        <v>45018</v>
      </c>
      <c r="K848" s="50">
        <v>4096053.06</v>
      </c>
      <c r="L848" s="51">
        <v>0.1555</v>
      </c>
      <c r="M848" s="52">
        <v>0.54300000000000004</v>
      </c>
    </row>
    <row r="849" spans="1:13" ht="17.399999999999999" x14ac:dyDescent="0.3">
      <c r="A849" s="48" t="s">
        <v>1396</v>
      </c>
      <c r="B849" s="48" t="s">
        <v>1397</v>
      </c>
      <c r="C849" s="48" t="s">
        <v>88</v>
      </c>
      <c r="D849" s="48" t="s">
        <v>135</v>
      </c>
      <c r="E849" s="48" t="s">
        <v>42</v>
      </c>
      <c r="F849" s="48" t="s">
        <v>43</v>
      </c>
      <c r="G849" s="48" t="s">
        <v>28</v>
      </c>
      <c r="H849" s="48" t="s">
        <v>145</v>
      </c>
      <c r="I849" s="49">
        <v>44556</v>
      </c>
      <c r="J849" s="49">
        <v>46017</v>
      </c>
      <c r="K849" s="50">
        <v>1916700.54</v>
      </c>
      <c r="L849" s="51">
        <v>0.1197</v>
      </c>
      <c r="M849" s="52">
        <v>0.70099999999999996</v>
      </c>
    </row>
    <row r="850" spans="1:13" ht="17.399999999999999" x14ac:dyDescent="0.3">
      <c r="A850" s="48" t="s">
        <v>1398</v>
      </c>
      <c r="B850" s="48" t="s">
        <v>673</v>
      </c>
      <c r="C850" s="48" t="s">
        <v>80</v>
      </c>
      <c r="D850" s="48" t="s">
        <v>190</v>
      </c>
      <c r="E850" s="48" t="s">
        <v>26</v>
      </c>
      <c r="F850" s="48" t="s">
        <v>39</v>
      </c>
      <c r="G850" s="48" t="s">
        <v>36</v>
      </c>
      <c r="H850" s="48" t="s">
        <v>145</v>
      </c>
      <c r="I850" s="49">
        <v>45550</v>
      </c>
      <c r="J850" s="49">
        <v>46645</v>
      </c>
      <c r="K850" s="50">
        <v>118535002.19</v>
      </c>
      <c r="L850" s="51">
        <v>0.13170000000000001</v>
      </c>
      <c r="M850" s="52">
        <v>1.087</v>
      </c>
    </row>
    <row r="851" spans="1:13" ht="17.399999999999999" x14ac:dyDescent="0.3">
      <c r="A851" s="48" t="s">
        <v>1399</v>
      </c>
      <c r="B851" s="48" t="s">
        <v>324</v>
      </c>
      <c r="C851" s="48" t="s">
        <v>85</v>
      </c>
      <c r="D851" s="48" t="s">
        <v>22</v>
      </c>
      <c r="E851" s="48" t="s">
        <v>45</v>
      </c>
      <c r="F851" s="48" t="s">
        <v>46</v>
      </c>
      <c r="G851" s="48" t="s">
        <v>36</v>
      </c>
      <c r="H851" s="48" t="s">
        <v>160</v>
      </c>
      <c r="I851" s="49">
        <v>45383</v>
      </c>
      <c r="J851" s="49">
        <v>46844</v>
      </c>
      <c r="K851" s="50">
        <v>4022676.04</v>
      </c>
      <c r="L851" s="51">
        <v>8.9499999999999996E-2</v>
      </c>
      <c r="M851" s="52">
        <v>1.1259999999999999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2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88671875" bestFit="1" customWidth="1"/>
    <col min="2" max="2" width="15.33203125" style="58" customWidth="1"/>
    <col min="3" max="3" width="23.77734375" style="58" customWidth="1"/>
    <col min="4" max="4" width="16.44140625" style="58" customWidth="1"/>
    <col min="5" max="5" width="23.33203125" customWidth="1"/>
    <col min="6" max="6" width="20.77734375" customWidth="1"/>
    <col min="7" max="7" width="19.44140625" customWidth="1"/>
    <col min="8" max="8" width="16.44140625" customWidth="1"/>
    <col min="9" max="9" width="14.33203125" customWidth="1"/>
  </cols>
  <sheetData>
    <row r="1" spans="1:9" ht="17.399999999999999" x14ac:dyDescent="0.3">
      <c r="A1" s="61" t="s">
        <v>120</v>
      </c>
      <c r="B1" s="56" t="s">
        <v>1400</v>
      </c>
      <c r="C1" s="56" t="s">
        <v>1401</v>
      </c>
      <c r="D1" s="56" t="s">
        <v>1402</v>
      </c>
      <c r="E1" s="56" t="s">
        <v>1403</v>
      </c>
      <c r="F1" s="56" t="s">
        <v>1404</v>
      </c>
      <c r="G1" s="56" t="s">
        <v>1405</v>
      </c>
      <c r="H1" s="56" t="s">
        <v>1406</v>
      </c>
      <c r="I1" s="56" t="s">
        <v>1407</v>
      </c>
    </row>
    <row r="2" spans="1:9" ht="17.399999999999999" x14ac:dyDescent="0.3">
      <c r="A2" s="53" t="s">
        <v>133</v>
      </c>
      <c r="B2" s="57">
        <v>45658</v>
      </c>
      <c r="C2" s="59">
        <v>2549146.8199999998</v>
      </c>
      <c r="D2" s="60">
        <v>0</v>
      </c>
      <c r="E2" s="54">
        <v>38237.199999999997</v>
      </c>
      <c r="F2" s="54">
        <v>37503.86</v>
      </c>
      <c r="G2" s="55">
        <v>0.98099999999999998</v>
      </c>
      <c r="H2" s="53">
        <v>0</v>
      </c>
      <c r="I2" s="53" t="s">
        <v>1408</v>
      </c>
    </row>
    <row r="3" spans="1:9" ht="17.399999999999999" x14ac:dyDescent="0.3">
      <c r="A3" s="53" t="s">
        <v>133</v>
      </c>
      <c r="B3" s="57">
        <v>45689</v>
      </c>
      <c r="C3" s="59">
        <v>2481708.04</v>
      </c>
      <c r="D3" s="60">
        <v>0</v>
      </c>
      <c r="E3" s="54">
        <v>37225.620000000003</v>
      </c>
      <c r="F3" s="54">
        <v>35502.959999999999</v>
      </c>
      <c r="G3" s="55">
        <v>0.95399999999999996</v>
      </c>
      <c r="H3" s="53">
        <v>0</v>
      </c>
      <c r="I3" s="53" t="s">
        <v>1408</v>
      </c>
    </row>
    <row r="4" spans="1:9" ht="17.399999999999999" x14ac:dyDescent="0.3">
      <c r="A4" s="53" t="s">
        <v>133</v>
      </c>
      <c r="B4" s="57">
        <v>45717</v>
      </c>
      <c r="C4" s="59">
        <v>2414928.41</v>
      </c>
      <c r="D4" s="60">
        <v>15</v>
      </c>
      <c r="E4" s="54">
        <v>36223.93</v>
      </c>
      <c r="F4" s="54">
        <v>37132.730000000003</v>
      </c>
      <c r="G4" s="55">
        <v>1.0249999999999999</v>
      </c>
      <c r="H4" s="53">
        <v>0</v>
      </c>
      <c r="I4" s="53" t="s">
        <v>1408</v>
      </c>
    </row>
    <row r="5" spans="1:9" ht="17.399999999999999" x14ac:dyDescent="0.3">
      <c r="A5" s="53" t="s">
        <v>133</v>
      </c>
      <c r="B5" s="57">
        <v>45748</v>
      </c>
      <c r="C5" s="59">
        <v>2350055.83</v>
      </c>
      <c r="D5" s="60">
        <v>15</v>
      </c>
      <c r="E5" s="54">
        <v>35250.839999999997</v>
      </c>
      <c r="F5" s="54">
        <v>37326.22</v>
      </c>
      <c r="G5" s="55">
        <v>1.0589999999999999</v>
      </c>
      <c r="H5" s="53">
        <v>0</v>
      </c>
      <c r="I5" s="53" t="s">
        <v>1408</v>
      </c>
    </row>
    <row r="6" spans="1:9" ht="17.399999999999999" x14ac:dyDescent="0.3">
      <c r="A6" s="53" t="s">
        <v>133</v>
      </c>
      <c r="B6" s="57">
        <v>45778</v>
      </c>
      <c r="C6" s="59">
        <v>2280207.58</v>
      </c>
      <c r="D6" s="60">
        <v>0</v>
      </c>
      <c r="E6" s="54">
        <v>34203.11</v>
      </c>
      <c r="F6" s="54">
        <v>33912.81</v>
      </c>
      <c r="G6" s="55">
        <v>0.99199999999999999</v>
      </c>
      <c r="H6" s="53">
        <v>0</v>
      </c>
      <c r="I6" s="53" t="s">
        <v>1408</v>
      </c>
    </row>
    <row r="7" spans="1:9" ht="17.399999999999999" x14ac:dyDescent="0.3">
      <c r="A7" s="53" t="s">
        <v>133</v>
      </c>
      <c r="B7" s="57">
        <v>45809</v>
      </c>
      <c r="C7" s="59">
        <v>2206900.09</v>
      </c>
      <c r="D7" s="60">
        <v>15</v>
      </c>
      <c r="E7" s="54">
        <v>33103.5</v>
      </c>
      <c r="F7" s="54">
        <v>34197.71</v>
      </c>
      <c r="G7" s="55">
        <v>1.0329999999999999</v>
      </c>
      <c r="H7" s="53">
        <v>0</v>
      </c>
      <c r="I7" s="53" t="s">
        <v>1408</v>
      </c>
    </row>
    <row r="8" spans="1:9" ht="17.399999999999999" x14ac:dyDescent="0.3">
      <c r="A8" s="53" t="s">
        <v>133</v>
      </c>
      <c r="B8" s="57">
        <v>45839</v>
      </c>
      <c r="C8" s="59">
        <v>2144161.23</v>
      </c>
      <c r="D8" s="60">
        <v>95</v>
      </c>
      <c r="E8" s="54">
        <v>32162.42</v>
      </c>
      <c r="F8" s="54">
        <v>19279.150000000001</v>
      </c>
      <c r="G8" s="55">
        <v>0.59899999999999998</v>
      </c>
      <c r="H8" s="53">
        <v>0</v>
      </c>
      <c r="I8" s="53" t="s">
        <v>1409</v>
      </c>
    </row>
    <row r="9" spans="1:9" ht="17.399999999999999" x14ac:dyDescent="0.3">
      <c r="A9" s="53" t="s">
        <v>133</v>
      </c>
      <c r="B9" s="57">
        <v>45870</v>
      </c>
      <c r="C9" s="59">
        <v>2086523.67</v>
      </c>
      <c r="D9" s="60">
        <v>0</v>
      </c>
      <c r="E9" s="54">
        <v>31297.86</v>
      </c>
      <c r="F9" s="54">
        <v>34512.79</v>
      </c>
      <c r="G9" s="55">
        <v>1.103</v>
      </c>
      <c r="H9" s="53">
        <v>0</v>
      </c>
      <c r="I9" s="53" t="s">
        <v>1408</v>
      </c>
    </row>
    <row r="10" spans="1:9" ht="17.399999999999999" x14ac:dyDescent="0.3">
      <c r="A10" s="53" t="s">
        <v>133</v>
      </c>
      <c r="B10" s="57">
        <v>45901</v>
      </c>
      <c r="C10" s="59">
        <v>2030285.39</v>
      </c>
      <c r="D10" s="60">
        <v>0</v>
      </c>
      <c r="E10" s="54">
        <v>30454.28</v>
      </c>
      <c r="F10" s="54">
        <v>32904.449999999997</v>
      </c>
      <c r="G10" s="55">
        <v>1.08</v>
      </c>
      <c r="H10" s="53">
        <v>0</v>
      </c>
      <c r="I10" s="53" t="s">
        <v>1408</v>
      </c>
    </row>
    <row r="11" spans="1:9" ht="17.399999999999999" x14ac:dyDescent="0.3">
      <c r="A11" s="53" t="s">
        <v>133</v>
      </c>
      <c r="B11" s="57">
        <v>45931</v>
      </c>
      <c r="C11" s="59">
        <v>1969886.82</v>
      </c>
      <c r="D11" s="60">
        <v>0</v>
      </c>
      <c r="E11" s="54">
        <v>29548.3</v>
      </c>
      <c r="F11" s="54">
        <v>29765.040000000001</v>
      </c>
      <c r="G11" s="55">
        <v>1.0069999999999999</v>
      </c>
      <c r="H11" s="53">
        <v>0</v>
      </c>
      <c r="I11" s="53" t="s">
        <v>1408</v>
      </c>
    </row>
    <row r="12" spans="1:9" ht="17.399999999999999" x14ac:dyDescent="0.3">
      <c r="A12" s="53" t="s">
        <v>133</v>
      </c>
      <c r="B12" s="57">
        <v>45962</v>
      </c>
      <c r="C12" s="59">
        <v>1913240.45</v>
      </c>
      <c r="D12" s="60">
        <v>15</v>
      </c>
      <c r="E12" s="54">
        <v>28698.61</v>
      </c>
      <c r="F12" s="54">
        <v>31193.23</v>
      </c>
      <c r="G12" s="55">
        <v>1.087</v>
      </c>
      <c r="H12" s="53">
        <v>0</v>
      </c>
      <c r="I12" s="53" t="s">
        <v>1408</v>
      </c>
    </row>
    <row r="13" spans="1:9" ht="17.399999999999999" x14ac:dyDescent="0.3">
      <c r="A13" s="53" t="s">
        <v>133</v>
      </c>
      <c r="B13" s="57">
        <v>45992</v>
      </c>
      <c r="C13" s="59">
        <v>1858210.24</v>
      </c>
      <c r="D13" s="60">
        <v>35</v>
      </c>
      <c r="E13" s="54">
        <v>27873.15</v>
      </c>
      <c r="F13" s="54">
        <v>20339.79</v>
      </c>
      <c r="G13" s="55">
        <v>0.73</v>
      </c>
      <c r="H13" s="53">
        <v>0</v>
      </c>
      <c r="I13" s="53" t="s">
        <v>1410</v>
      </c>
    </row>
    <row r="14" spans="1:9" ht="17.399999999999999" x14ac:dyDescent="0.3">
      <c r="A14" s="53" t="s">
        <v>137</v>
      </c>
      <c r="B14" s="57">
        <v>45658</v>
      </c>
      <c r="C14" s="59">
        <v>4736390.9400000004</v>
      </c>
      <c r="D14" s="60">
        <v>0</v>
      </c>
      <c r="E14" s="54">
        <v>71045.86</v>
      </c>
      <c r="F14" s="54">
        <v>79978.61</v>
      </c>
      <c r="G14" s="55">
        <v>1.1259999999999999</v>
      </c>
      <c r="H14" s="53">
        <v>0</v>
      </c>
      <c r="I14" s="53" t="s">
        <v>1408</v>
      </c>
    </row>
    <row r="15" spans="1:9" ht="17.399999999999999" x14ac:dyDescent="0.3">
      <c r="A15" s="53" t="s">
        <v>137</v>
      </c>
      <c r="B15" s="57">
        <v>45689</v>
      </c>
      <c r="C15" s="59">
        <v>4602422.82</v>
      </c>
      <c r="D15" s="60">
        <v>0</v>
      </c>
      <c r="E15" s="54">
        <v>69036.34</v>
      </c>
      <c r="F15" s="54">
        <v>71964.56</v>
      </c>
      <c r="G15" s="55">
        <v>1.042</v>
      </c>
      <c r="H15" s="53">
        <v>0</v>
      </c>
      <c r="I15" s="53" t="s">
        <v>1408</v>
      </c>
    </row>
    <row r="16" spans="1:9" ht="17.399999999999999" x14ac:dyDescent="0.3">
      <c r="A16" s="53" t="s">
        <v>137</v>
      </c>
      <c r="B16" s="57">
        <v>45717</v>
      </c>
      <c r="C16" s="59">
        <v>4466990.45</v>
      </c>
      <c r="D16" s="60">
        <v>0</v>
      </c>
      <c r="E16" s="54">
        <v>67004.86</v>
      </c>
      <c r="F16" s="54">
        <v>76926.22</v>
      </c>
      <c r="G16" s="55">
        <v>1.1479999999999999</v>
      </c>
      <c r="H16" s="53">
        <v>0</v>
      </c>
      <c r="I16" s="53" t="s">
        <v>1408</v>
      </c>
    </row>
    <row r="17" spans="1:9" ht="17.399999999999999" x14ac:dyDescent="0.3">
      <c r="A17" s="53" t="s">
        <v>137</v>
      </c>
      <c r="B17" s="57">
        <v>45748</v>
      </c>
      <c r="C17" s="59">
        <v>4335318.59</v>
      </c>
      <c r="D17" s="60">
        <v>35</v>
      </c>
      <c r="E17" s="54">
        <v>65029.78</v>
      </c>
      <c r="F17" s="54">
        <v>34450.49</v>
      </c>
      <c r="G17" s="55">
        <v>0.53</v>
      </c>
      <c r="H17" s="53">
        <v>0</v>
      </c>
      <c r="I17" s="53" t="s">
        <v>1410</v>
      </c>
    </row>
    <row r="18" spans="1:9" ht="17.399999999999999" x14ac:dyDescent="0.3">
      <c r="A18" s="53" t="s">
        <v>137</v>
      </c>
      <c r="B18" s="57">
        <v>45778</v>
      </c>
      <c r="C18" s="59">
        <v>4202214.03</v>
      </c>
      <c r="D18" s="60">
        <v>65</v>
      </c>
      <c r="E18" s="54">
        <v>63033.21</v>
      </c>
      <c r="F18" s="54">
        <v>44548.78</v>
      </c>
      <c r="G18" s="55">
        <v>0.70699999999999996</v>
      </c>
      <c r="H18" s="53">
        <v>0</v>
      </c>
      <c r="I18" s="53" t="s">
        <v>1411</v>
      </c>
    </row>
    <row r="19" spans="1:9" ht="17.399999999999999" x14ac:dyDescent="0.3">
      <c r="A19" s="53" t="s">
        <v>137</v>
      </c>
      <c r="B19" s="57">
        <v>45809</v>
      </c>
      <c r="C19" s="59">
        <v>4090811.7</v>
      </c>
      <c r="D19" s="60">
        <v>0</v>
      </c>
      <c r="E19" s="54">
        <v>61362.18</v>
      </c>
      <c r="F19" s="54">
        <v>62497.53</v>
      </c>
      <c r="G19" s="55">
        <v>1.0189999999999999</v>
      </c>
      <c r="H19" s="53">
        <v>0</v>
      </c>
      <c r="I19" s="53" t="s">
        <v>1408</v>
      </c>
    </row>
    <row r="20" spans="1:9" ht="17.399999999999999" x14ac:dyDescent="0.3">
      <c r="A20" s="53" t="s">
        <v>137</v>
      </c>
      <c r="B20" s="57">
        <v>45839</v>
      </c>
      <c r="C20" s="59">
        <v>3972767.75</v>
      </c>
      <c r="D20" s="60">
        <v>0</v>
      </c>
      <c r="E20" s="54">
        <v>59591.519999999997</v>
      </c>
      <c r="F20" s="54">
        <v>61472.32</v>
      </c>
      <c r="G20" s="55">
        <v>1.032</v>
      </c>
      <c r="H20" s="53">
        <v>0</v>
      </c>
      <c r="I20" s="53" t="s">
        <v>1408</v>
      </c>
    </row>
    <row r="21" spans="1:9" ht="17.399999999999999" x14ac:dyDescent="0.3">
      <c r="A21" s="53" t="s">
        <v>137</v>
      </c>
      <c r="B21" s="57">
        <v>45870</v>
      </c>
      <c r="C21" s="59">
        <v>3853461.96</v>
      </c>
      <c r="D21" s="60">
        <v>0</v>
      </c>
      <c r="E21" s="54">
        <v>57801.93</v>
      </c>
      <c r="F21" s="54">
        <v>62572.03</v>
      </c>
      <c r="G21" s="55">
        <v>1.083</v>
      </c>
      <c r="H21" s="53">
        <v>0</v>
      </c>
      <c r="I21" s="53" t="s">
        <v>1408</v>
      </c>
    </row>
    <row r="22" spans="1:9" ht="17.399999999999999" x14ac:dyDescent="0.3">
      <c r="A22" s="53" t="s">
        <v>137</v>
      </c>
      <c r="B22" s="57">
        <v>45901</v>
      </c>
      <c r="C22" s="59">
        <v>3744349.81</v>
      </c>
      <c r="D22" s="60">
        <v>0</v>
      </c>
      <c r="E22" s="54">
        <v>56165.25</v>
      </c>
      <c r="F22" s="54">
        <v>64099.94</v>
      </c>
      <c r="G22" s="55">
        <v>1.141</v>
      </c>
      <c r="H22" s="53">
        <v>0</v>
      </c>
      <c r="I22" s="53" t="s">
        <v>1408</v>
      </c>
    </row>
    <row r="23" spans="1:9" ht="17.399999999999999" x14ac:dyDescent="0.3">
      <c r="A23" s="53" t="s">
        <v>137</v>
      </c>
      <c r="B23" s="57">
        <v>45931</v>
      </c>
      <c r="C23" s="59">
        <v>3636803.22</v>
      </c>
      <c r="D23" s="60">
        <v>0</v>
      </c>
      <c r="E23" s="54">
        <v>54552.05</v>
      </c>
      <c r="F23" s="54">
        <v>56237.78</v>
      </c>
      <c r="G23" s="55">
        <v>1.0309999999999999</v>
      </c>
      <c r="H23" s="53">
        <v>0</v>
      </c>
      <c r="I23" s="53" t="s">
        <v>1408</v>
      </c>
    </row>
    <row r="24" spans="1:9" ht="17.399999999999999" x14ac:dyDescent="0.3">
      <c r="A24" s="53" t="s">
        <v>137</v>
      </c>
      <c r="B24" s="57">
        <v>45962</v>
      </c>
      <c r="C24" s="59">
        <v>3517106.52</v>
      </c>
      <c r="D24" s="60">
        <v>0</v>
      </c>
      <c r="E24" s="54">
        <v>52756.6</v>
      </c>
      <c r="F24" s="54">
        <v>54297.07</v>
      </c>
      <c r="G24" s="55">
        <v>1.0289999999999999</v>
      </c>
      <c r="H24" s="53">
        <v>0</v>
      </c>
      <c r="I24" s="53" t="s">
        <v>1408</v>
      </c>
    </row>
    <row r="25" spans="1:9" ht="17.399999999999999" x14ac:dyDescent="0.3">
      <c r="A25" s="53" t="s">
        <v>137</v>
      </c>
      <c r="B25" s="57">
        <v>45992</v>
      </c>
      <c r="C25" s="59">
        <v>3402982.83</v>
      </c>
      <c r="D25" s="60">
        <v>0</v>
      </c>
      <c r="E25" s="54">
        <v>51044.74</v>
      </c>
      <c r="F25" s="54">
        <v>55318.99</v>
      </c>
      <c r="G25" s="55">
        <v>1.0840000000000001</v>
      </c>
      <c r="H25" s="53">
        <v>0</v>
      </c>
      <c r="I25" s="53" t="s">
        <v>1408</v>
      </c>
    </row>
    <row r="26" spans="1:9" ht="17.399999999999999" x14ac:dyDescent="0.3">
      <c r="A26" s="53" t="s">
        <v>139</v>
      </c>
      <c r="B26" s="57">
        <v>45658</v>
      </c>
      <c r="C26" s="59">
        <v>1073071.98</v>
      </c>
      <c r="D26" s="60">
        <v>0</v>
      </c>
      <c r="E26" s="54">
        <v>16096.08</v>
      </c>
      <c r="F26" s="54">
        <v>16826.89</v>
      </c>
      <c r="G26" s="55">
        <v>1.0449999999999999</v>
      </c>
      <c r="H26" s="53">
        <v>0</v>
      </c>
      <c r="I26" s="53" t="s">
        <v>1408</v>
      </c>
    </row>
    <row r="27" spans="1:9" ht="17.399999999999999" x14ac:dyDescent="0.3">
      <c r="A27" s="53" t="s">
        <v>139</v>
      </c>
      <c r="B27" s="57">
        <v>45689</v>
      </c>
      <c r="C27" s="59">
        <v>1043525.21</v>
      </c>
      <c r="D27" s="60">
        <v>0</v>
      </c>
      <c r="E27" s="54">
        <v>15652.88</v>
      </c>
      <c r="F27" s="54">
        <v>17902.38</v>
      </c>
      <c r="G27" s="55">
        <v>1.1439999999999999</v>
      </c>
      <c r="H27" s="53">
        <v>0</v>
      </c>
      <c r="I27" s="53" t="s">
        <v>1408</v>
      </c>
    </row>
    <row r="28" spans="1:9" ht="17.399999999999999" x14ac:dyDescent="0.3">
      <c r="A28" s="53" t="s">
        <v>139</v>
      </c>
      <c r="B28" s="57">
        <v>45717</v>
      </c>
      <c r="C28" s="59">
        <v>1014346.01</v>
      </c>
      <c r="D28" s="60">
        <v>0</v>
      </c>
      <c r="E28" s="54">
        <v>15215.19</v>
      </c>
      <c r="F28" s="54">
        <v>17386.59</v>
      </c>
      <c r="G28" s="55">
        <v>1.143</v>
      </c>
      <c r="H28" s="53">
        <v>0</v>
      </c>
      <c r="I28" s="53" t="s">
        <v>1408</v>
      </c>
    </row>
    <row r="29" spans="1:9" ht="17.399999999999999" x14ac:dyDescent="0.3">
      <c r="A29" s="53" t="s">
        <v>139</v>
      </c>
      <c r="B29" s="57">
        <v>45748</v>
      </c>
      <c r="C29" s="59">
        <v>983434.39</v>
      </c>
      <c r="D29" s="60">
        <v>0</v>
      </c>
      <c r="E29" s="54">
        <v>14751.52</v>
      </c>
      <c r="F29" s="54">
        <v>15386.89</v>
      </c>
      <c r="G29" s="55">
        <v>1.0429999999999999</v>
      </c>
      <c r="H29" s="53">
        <v>0</v>
      </c>
      <c r="I29" s="53" t="s">
        <v>1408</v>
      </c>
    </row>
    <row r="30" spans="1:9" ht="17.399999999999999" x14ac:dyDescent="0.3">
      <c r="A30" s="53" t="s">
        <v>139</v>
      </c>
      <c r="B30" s="57">
        <v>45778</v>
      </c>
      <c r="C30" s="59">
        <v>951431.84</v>
      </c>
      <c r="D30" s="60">
        <v>0</v>
      </c>
      <c r="E30" s="54">
        <v>14271.48</v>
      </c>
      <c r="F30" s="54">
        <v>14530.91</v>
      </c>
      <c r="G30" s="55">
        <v>1.018</v>
      </c>
      <c r="H30" s="53">
        <v>0</v>
      </c>
      <c r="I30" s="53" t="s">
        <v>1408</v>
      </c>
    </row>
    <row r="31" spans="1:9" ht="17.399999999999999" x14ac:dyDescent="0.3">
      <c r="A31" s="53" t="s">
        <v>139</v>
      </c>
      <c r="B31" s="57">
        <v>45809</v>
      </c>
      <c r="C31" s="59">
        <v>922935.58</v>
      </c>
      <c r="D31" s="60">
        <v>35</v>
      </c>
      <c r="E31" s="54">
        <v>13844.03</v>
      </c>
      <c r="F31" s="54">
        <v>5597.6</v>
      </c>
      <c r="G31" s="55">
        <v>0.40400000000000003</v>
      </c>
      <c r="H31" s="53">
        <v>0</v>
      </c>
      <c r="I31" s="53" t="s">
        <v>1410</v>
      </c>
    </row>
    <row r="32" spans="1:9" ht="17.399999999999999" x14ac:dyDescent="0.3">
      <c r="A32" s="53" t="s">
        <v>139</v>
      </c>
      <c r="B32" s="57">
        <v>45839</v>
      </c>
      <c r="C32" s="59">
        <v>896523.37</v>
      </c>
      <c r="D32" s="60">
        <v>0</v>
      </c>
      <c r="E32" s="54">
        <v>13447.85</v>
      </c>
      <c r="F32" s="54">
        <v>13534.24</v>
      </c>
      <c r="G32" s="55">
        <v>1.006</v>
      </c>
      <c r="H32" s="53">
        <v>0</v>
      </c>
      <c r="I32" s="53" t="s">
        <v>1408</v>
      </c>
    </row>
    <row r="33" spans="1:9" ht="17.399999999999999" x14ac:dyDescent="0.3">
      <c r="A33" s="53" t="s">
        <v>139</v>
      </c>
      <c r="B33" s="57">
        <v>45870</v>
      </c>
      <c r="C33" s="59">
        <v>869307.72</v>
      </c>
      <c r="D33" s="60">
        <v>0</v>
      </c>
      <c r="E33" s="54">
        <v>13039.62</v>
      </c>
      <c r="F33" s="54">
        <v>14814.36</v>
      </c>
      <c r="G33" s="55">
        <v>1.1359999999999999</v>
      </c>
      <c r="H33" s="53">
        <v>0</v>
      </c>
      <c r="I33" s="53" t="s">
        <v>1408</v>
      </c>
    </row>
    <row r="34" spans="1:9" ht="17.399999999999999" x14ac:dyDescent="0.3">
      <c r="A34" s="53" t="s">
        <v>139</v>
      </c>
      <c r="B34" s="57">
        <v>45901</v>
      </c>
      <c r="C34" s="59">
        <v>842602.85</v>
      </c>
      <c r="D34" s="60">
        <v>0</v>
      </c>
      <c r="E34" s="54">
        <v>12639.04</v>
      </c>
      <c r="F34" s="54">
        <v>12226.99</v>
      </c>
      <c r="G34" s="55">
        <v>0.96699999999999997</v>
      </c>
      <c r="H34" s="53">
        <v>0</v>
      </c>
      <c r="I34" s="53" t="s">
        <v>1408</v>
      </c>
    </row>
    <row r="35" spans="1:9" ht="17.399999999999999" x14ac:dyDescent="0.3">
      <c r="A35" s="53" t="s">
        <v>139</v>
      </c>
      <c r="B35" s="57">
        <v>45931</v>
      </c>
      <c r="C35" s="59">
        <v>818058.94</v>
      </c>
      <c r="D35" s="60">
        <v>0</v>
      </c>
      <c r="E35" s="54">
        <v>12270.88</v>
      </c>
      <c r="F35" s="54">
        <v>12622.54</v>
      </c>
      <c r="G35" s="55">
        <v>1.0289999999999999</v>
      </c>
      <c r="H35" s="53">
        <v>0</v>
      </c>
      <c r="I35" s="53" t="s">
        <v>1408</v>
      </c>
    </row>
    <row r="36" spans="1:9" ht="17.399999999999999" x14ac:dyDescent="0.3">
      <c r="A36" s="53" t="s">
        <v>139</v>
      </c>
      <c r="B36" s="57">
        <v>45962</v>
      </c>
      <c r="C36" s="59">
        <v>793964.74</v>
      </c>
      <c r="D36" s="60">
        <v>0</v>
      </c>
      <c r="E36" s="54">
        <v>11909.47</v>
      </c>
      <c r="F36" s="54">
        <v>11547.76</v>
      </c>
      <c r="G36" s="55">
        <v>0.97</v>
      </c>
      <c r="H36" s="53">
        <v>0</v>
      </c>
      <c r="I36" s="53" t="s">
        <v>1408</v>
      </c>
    </row>
    <row r="37" spans="1:9" ht="17.399999999999999" x14ac:dyDescent="0.3">
      <c r="A37" s="53" t="s">
        <v>139</v>
      </c>
      <c r="B37" s="57">
        <v>45992</v>
      </c>
      <c r="C37" s="59">
        <v>768935.07</v>
      </c>
      <c r="D37" s="60">
        <v>0</v>
      </c>
      <c r="E37" s="54">
        <v>11534.03</v>
      </c>
      <c r="F37" s="54">
        <v>12673.9</v>
      </c>
      <c r="G37" s="55">
        <v>1.099</v>
      </c>
      <c r="H37" s="53">
        <v>0</v>
      </c>
      <c r="I37" s="53" t="s">
        <v>1408</v>
      </c>
    </row>
    <row r="38" spans="1:9" ht="17.399999999999999" x14ac:dyDescent="0.3">
      <c r="A38" s="53" t="s">
        <v>142</v>
      </c>
      <c r="B38" s="57">
        <v>45658</v>
      </c>
      <c r="C38" s="59">
        <v>13941063.109999999</v>
      </c>
      <c r="D38" s="60">
        <v>0</v>
      </c>
      <c r="E38" s="54">
        <v>209115.95</v>
      </c>
      <c r="F38" s="54">
        <v>204456.12</v>
      </c>
      <c r="G38" s="55">
        <v>0.97799999999999998</v>
      </c>
      <c r="H38" s="53">
        <v>0</v>
      </c>
      <c r="I38" s="53" t="s">
        <v>1408</v>
      </c>
    </row>
    <row r="39" spans="1:9" ht="17.399999999999999" x14ac:dyDescent="0.3">
      <c r="A39" s="53" t="s">
        <v>142</v>
      </c>
      <c r="B39" s="57">
        <v>45689</v>
      </c>
      <c r="C39" s="59">
        <v>13601534.460000001</v>
      </c>
      <c r="D39" s="60">
        <v>15</v>
      </c>
      <c r="E39" s="54">
        <v>204023.02</v>
      </c>
      <c r="F39" s="54">
        <v>224954.25</v>
      </c>
      <c r="G39" s="55">
        <v>1.103</v>
      </c>
      <c r="H39" s="53">
        <v>0</v>
      </c>
      <c r="I39" s="53" t="s">
        <v>1408</v>
      </c>
    </row>
    <row r="40" spans="1:9" ht="17.399999999999999" x14ac:dyDescent="0.3">
      <c r="A40" s="53" t="s">
        <v>142</v>
      </c>
      <c r="B40" s="57">
        <v>45717</v>
      </c>
      <c r="C40" s="59">
        <v>13254036.99</v>
      </c>
      <c r="D40" s="60">
        <v>0</v>
      </c>
      <c r="E40" s="54">
        <v>198810.55</v>
      </c>
      <c r="F40" s="54">
        <v>225888.49</v>
      </c>
      <c r="G40" s="55">
        <v>1.1359999999999999</v>
      </c>
      <c r="H40" s="53">
        <v>0</v>
      </c>
      <c r="I40" s="53" t="s">
        <v>1408</v>
      </c>
    </row>
    <row r="41" spans="1:9" ht="17.399999999999999" x14ac:dyDescent="0.3">
      <c r="A41" s="53" t="s">
        <v>142</v>
      </c>
      <c r="B41" s="57">
        <v>45748</v>
      </c>
      <c r="C41" s="59">
        <v>12910285.18</v>
      </c>
      <c r="D41" s="60">
        <v>0</v>
      </c>
      <c r="E41" s="54">
        <v>193654.28</v>
      </c>
      <c r="F41" s="54">
        <v>208476.07</v>
      </c>
      <c r="G41" s="55">
        <v>1.077</v>
      </c>
      <c r="H41" s="53">
        <v>0</v>
      </c>
      <c r="I41" s="53" t="s">
        <v>1408</v>
      </c>
    </row>
    <row r="42" spans="1:9" ht="17.399999999999999" x14ac:dyDescent="0.3">
      <c r="A42" s="53" t="s">
        <v>142</v>
      </c>
      <c r="B42" s="57">
        <v>45778</v>
      </c>
      <c r="C42" s="59">
        <v>12910285.18</v>
      </c>
      <c r="D42" s="60">
        <v>185</v>
      </c>
      <c r="E42" s="54">
        <v>193654.28</v>
      </c>
      <c r="F42" s="54">
        <v>20171.45</v>
      </c>
      <c r="G42" s="55">
        <v>0.104</v>
      </c>
      <c r="H42" s="53">
        <v>0</v>
      </c>
      <c r="I42" s="53" t="s">
        <v>1412</v>
      </c>
    </row>
    <row r="43" spans="1:9" ht="17.399999999999999" x14ac:dyDescent="0.3">
      <c r="A43" s="53" t="s">
        <v>142</v>
      </c>
      <c r="B43" s="57">
        <v>45809</v>
      </c>
      <c r="C43" s="59">
        <v>12910285.18</v>
      </c>
      <c r="D43" s="60">
        <v>999</v>
      </c>
      <c r="E43" s="54">
        <v>193654.28</v>
      </c>
      <c r="F43" s="54">
        <v>24043.19</v>
      </c>
      <c r="G43" s="55">
        <v>0.124</v>
      </c>
      <c r="H43" s="53">
        <v>0</v>
      </c>
      <c r="I43" s="53" t="s">
        <v>1412</v>
      </c>
    </row>
    <row r="44" spans="1:9" ht="17.399999999999999" x14ac:dyDescent="0.3">
      <c r="A44" s="53" t="s">
        <v>142</v>
      </c>
      <c r="B44" s="57">
        <v>45839</v>
      </c>
      <c r="C44" s="59">
        <v>12910285.18</v>
      </c>
      <c r="D44" s="60">
        <v>999</v>
      </c>
      <c r="E44" s="54">
        <v>193654.28</v>
      </c>
      <c r="F44" s="54">
        <v>17193.77</v>
      </c>
      <c r="G44" s="55">
        <v>8.8999999999999996E-2</v>
      </c>
      <c r="H44" s="53">
        <v>0</v>
      </c>
      <c r="I44" s="53" t="s">
        <v>1412</v>
      </c>
    </row>
    <row r="45" spans="1:9" ht="17.399999999999999" x14ac:dyDescent="0.3">
      <c r="A45" s="53" t="s">
        <v>142</v>
      </c>
      <c r="B45" s="57">
        <v>45870</v>
      </c>
      <c r="C45" s="59">
        <v>12910285.18</v>
      </c>
      <c r="D45" s="60">
        <v>999</v>
      </c>
      <c r="E45" s="54">
        <v>193654.28</v>
      </c>
      <c r="F45" s="54">
        <v>23735.21</v>
      </c>
      <c r="G45" s="55">
        <v>0.123</v>
      </c>
      <c r="H45" s="53">
        <v>0</v>
      </c>
      <c r="I45" s="53" t="s">
        <v>1412</v>
      </c>
    </row>
    <row r="46" spans="1:9" ht="17.399999999999999" x14ac:dyDescent="0.3">
      <c r="A46" s="53" t="s">
        <v>142</v>
      </c>
      <c r="B46" s="57">
        <v>45901</v>
      </c>
      <c r="C46" s="59">
        <v>12910285.18</v>
      </c>
      <c r="D46" s="60">
        <v>999</v>
      </c>
      <c r="E46" s="54">
        <v>193654.28</v>
      </c>
      <c r="F46" s="54">
        <v>5939.86</v>
      </c>
      <c r="G46" s="55">
        <v>3.1E-2</v>
      </c>
      <c r="H46" s="53">
        <v>0</v>
      </c>
      <c r="I46" s="53" t="s">
        <v>1412</v>
      </c>
    </row>
    <row r="47" spans="1:9" ht="17.399999999999999" x14ac:dyDescent="0.3">
      <c r="A47" s="53" t="s">
        <v>142</v>
      </c>
      <c r="B47" s="57">
        <v>45931</v>
      </c>
      <c r="C47" s="59">
        <v>12910285.18</v>
      </c>
      <c r="D47" s="60">
        <v>999</v>
      </c>
      <c r="E47" s="54">
        <v>193654.28</v>
      </c>
      <c r="F47" s="54">
        <v>28191.35</v>
      </c>
      <c r="G47" s="55">
        <v>0.14599999999999999</v>
      </c>
      <c r="H47" s="53">
        <v>0</v>
      </c>
      <c r="I47" s="53" t="s">
        <v>1412</v>
      </c>
    </row>
    <row r="48" spans="1:9" ht="17.399999999999999" x14ac:dyDescent="0.3">
      <c r="A48" s="53" t="s">
        <v>142</v>
      </c>
      <c r="B48" s="57">
        <v>45962</v>
      </c>
      <c r="C48" s="59">
        <v>12910285.18</v>
      </c>
      <c r="D48" s="60">
        <v>999</v>
      </c>
      <c r="E48" s="54">
        <v>193654.28</v>
      </c>
      <c r="F48" s="54">
        <v>252.81</v>
      </c>
      <c r="G48" s="55">
        <v>1E-3</v>
      </c>
      <c r="H48" s="53">
        <v>0</v>
      </c>
      <c r="I48" s="53" t="s">
        <v>1412</v>
      </c>
    </row>
    <row r="49" spans="1:9" ht="17.399999999999999" x14ac:dyDescent="0.3">
      <c r="A49" s="53" t="s">
        <v>142</v>
      </c>
      <c r="B49" s="57">
        <v>45992</v>
      </c>
      <c r="C49" s="59">
        <v>12910285.18</v>
      </c>
      <c r="D49" s="60">
        <v>999</v>
      </c>
      <c r="E49" s="54">
        <v>193654.28</v>
      </c>
      <c r="F49" s="54">
        <v>24743.3</v>
      </c>
      <c r="G49" s="55">
        <v>0.128</v>
      </c>
      <c r="H49" s="53">
        <v>0</v>
      </c>
      <c r="I49" s="53" t="s">
        <v>1412</v>
      </c>
    </row>
    <row r="50" spans="1:9" ht="17.399999999999999" x14ac:dyDescent="0.3">
      <c r="A50" s="53" t="s">
        <v>146</v>
      </c>
      <c r="B50" s="57">
        <v>45658</v>
      </c>
      <c r="C50" s="59">
        <v>7331718.6200000001</v>
      </c>
      <c r="D50" s="60">
        <v>65</v>
      </c>
      <c r="E50" s="54">
        <v>109975.78</v>
      </c>
      <c r="F50" s="54">
        <v>47315.14</v>
      </c>
      <c r="G50" s="55">
        <v>0.43</v>
      </c>
      <c r="H50" s="53">
        <v>0</v>
      </c>
      <c r="I50" s="53" t="s">
        <v>1411</v>
      </c>
    </row>
    <row r="51" spans="1:9" ht="17.399999999999999" x14ac:dyDescent="0.3">
      <c r="A51" s="53" t="s">
        <v>146</v>
      </c>
      <c r="B51" s="57">
        <v>45689</v>
      </c>
      <c r="C51" s="59">
        <v>7143678.3499999996</v>
      </c>
      <c r="D51" s="60">
        <v>35</v>
      </c>
      <c r="E51" s="54">
        <v>107155.18</v>
      </c>
      <c r="F51" s="54">
        <v>74495.06</v>
      </c>
      <c r="G51" s="55">
        <v>0.69499999999999995</v>
      </c>
      <c r="H51" s="53">
        <v>0</v>
      </c>
      <c r="I51" s="53" t="s">
        <v>1410</v>
      </c>
    </row>
    <row r="52" spans="1:9" ht="17.399999999999999" x14ac:dyDescent="0.3">
      <c r="A52" s="53" t="s">
        <v>146</v>
      </c>
      <c r="B52" s="57">
        <v>45717</v>
      </c>
      <c r="C52" s="59">
        <v>6951078.04</v>
      </c>
      <c r="D52" s="60">
        <v>0</v>
      </c>
      <c r="E52" s="54">
        <v>104266.17</v>
      </c>
      <c r="F52" s="54">
        <v>101644.28</v>
      </c>
      <c r="G52" s="55">
        <v>0.97499999999999998</v>
      </c>
      <c r="H52" s="53">
        <v>0</v>
      </c>
      <c r="I52" s="53" t="s">
        <v>1408</v>
      </c>
    </row>
    <row r="53" spans="1:9" ht="17.399999999999999" x14ac:dyDescent="0.3">
      <c r="A53" s="53" t="s">
        <v>146</v>
      </c>
      <c r="B53" s="57">
        <v>45748</v>
      </c>
      <c r="C53" s="59">
        <v>6788727.2999999998</v>
      </c>
      <c r="D53" s="60">
        <v>0</v>
      </c>
      <c r="E53" s="54">
        <v>101830.91</v>
      </c>
      <c r="F53" s="54">
        <v>116891.18</v>
      </c>
      <c r="G53" s="55">
        <v>1.1479999999999999</v>
      </c>
      <c r="H53" s="53">
        <v>0</v>
      </c>
      <c r="I53" s="53" t="s">
        <v>1408</v>
      </c>
    </row>
    <row r="54" spans="1:9" ht="17.399999999999999" x14ac:dyDescent="0.3">
      <c r="A54" s="53" t="s">
        <v>146</v>
      </c>
      <c r="B54" s="57">
        <v>45778</v>
      </c>
      <c r="C54" s="59">
        <v>6619125.96</v>
      </c>
      <c r="D54" s="60">
        <v>0</v>
      </c>
      <c r="E54" s="54">
        <v>99286.89</v>
      </c>
      <c r="F54" s="54">
        <v>95323.44</v>
      </c>
      <c r="G54" s="55">
        <v>0.96</v>
      </c>
      <c r="H54" s="53">
        <v>0</v>
      </c>
      <c r="I54" s="53" t="s">
        <v>1408</v>
      </c>
    </row>
    <row r="55" spans="1:9" ht="17.399999999999999" x14ac:dyDescent="0.3">
      <c r="A55" s="53" t="s">
        <v>146</v>
      </c>
      <c r="B55" s="57">
        <v>45809</v>
      </c>
      <c r="C55" s="59">
        <v>6478570.54</v>
      </c>
      <c r="D55" s="60">
        <v>0</v>
      </c>
      <c r="E55" s="54">
        <v>97178.559999999998</v>
      </c>
      <c r="F55" s="54">
        <v>100215.15</v>
      </c>
      <c r="G55" s="55">
        <v>1.0309999999999999</v>
      </c>
      <c r="H55" s="53">
        <v>0</v>
      </c>
      <c r="I55" s="53" t="s">
        <v>1408</v>
      </c>
    </row>
    <row r="56" spans="1:9" ht="17.399999999999999" x14ac:dyDescent="0.3">
      <c r="A56" s="53" t="s">
        <v>146</v>
      </c>
      <c r="B56" s="57">
        <v>45839</v>
      </c>
      <c r="C56" s="59">
        <v>6307765.4100000001</v>
      </c>
      <c r="D56" s="60">
        <v>0</v>
      </c>
      <c r="E56" s="54">
        <v>94616.48</v>
      </c>
      <c r="F56" s="54">
        <v>107924.01</v>
      </c>
      <c r="G56" s="55">
        <v>1.141</v>
      </c>
      <c r="H56" s="53">
        <v>0</v>
      </c>
      <c r="I56" s="53" t="s">
        <v>1408</v>
      </c>
    </row>
    <row r="57" spans="1:9" ht="17.399999999999999" x14ac:dyDescent="0.3">
      <c r="A57" s="53" t="s">
        <v>146</v>
      </c>
      <c r="B57" s="57">
        <v>45870</v>
      </c>
      <c r="C57" s="59">
        <v>6157901.0700000003</v>
      </c>
      <c r="D57" s="60">
        <v>15</v>
      </c>
      <c r="E57" s="54">
        <v>92368.52</v>
      </c>
      <c r="F57" s="54">
        <v>99969.66</v>
      </c>
      <c r="G57" s="55">
        <v>1.0820000000000001</v>
      </c>
      <c r="H57" s="53">
        <v>0</v>
      </c>
      <c r="I57" s="53" t="s">
        <v>1408</v>
      </c>
    </row>
    <row r="58" spans="1:9" ht="17.399999999999999" x14ac:dyDescent="0.3">
      <c r="A58" s="53" t="s">
        <v>146</v>
      </c>
      <c r="B58" s="57">
        <v>45901</v>
      </c>
      <c r="C58" s="59">
        <v>5998567.7999999998</v>
      </c>
      <c r="D58" s="60">
        <v>0</v>
      </c>
      <c r="E58" s="54">
        <v>89978.52</v>
      </c>
      <c r="F58" s="54">
        <v>95110.38</v>
      </c>
      <c r="G58" s="55">
        <v>1.0569999999999999</v>
      </c>
      <c r="H58" s="53">
        <v>0</v>
      </c>
      <c r="I58" s="53" t="s">
        <v>1408</v>
      </c>
    </row>
    <row r="59" spans="1:9" ht="17.399999999999999" x14ac:dyDescent="0.3">
      <c r="A59" s="53" t="s">
        <v>146</v>
      </c>
      <c r="B59" s="57">
        <v>45931</v>
      </c>
      <c r="C59" s="59">
        <v>5866679.5199999996</v>
      </c>
      <c r="D59" s="60">
        <v>0</v>
      </c>
      <c r="E59" s="54">
        <v>88000.19</v>
      </c>
      <c r="F59" s="54">
        <v>96419.36</v>
      </c>
      <c r="G59" s="55">
        <v>1.0960000000000001</v>
      </c>
      <c r="H59" s="53">
        <v>0</v>
      </c>
      <c r="I59" s="53" t="s">
        <v>1408</v>
      </c>
    </row>
    <row r="60" spans="1:9" ht="17.399999999999999" x14ac:dyDescent="0.3">
      <c r="A60" s="53" t="s">
        <v>146</v>
      </c>
      <c r="B60" s="57">
        <v>45962</v>
      </c>
      <c r="C60" s="59">
        <v>5866679.5199999996</v>
      </c>
      <c r="D60" s="60">
        <v>220</v>
      </c>
      <c r="E60" s="54">
        <v>88000.19</v>
      </c>
      <c r="F60" s="54">
        <v>5017.91</v>
      </c>
      <c r="G60" s="55">
        <v>5.7000000000000002E-2</v>
      </c>
      <c r="H60" s="53">
        <v>0</v>
      </c>
      <c r="I60" s="53" t="s">
        <v>1412</v>
      </c>
    </row>
    <row r="61" spans="1:9" ht="17.399999999999999" x14ac:dyDescent="0.3">
      <c r="A61" s="53" t="s">
        <v>146</v>
      </c>
      <c r="B61" s="57">
        <v>45992</v>
      </c>
      <c r="C61" s="59">
        <v>5866679.5199999996</v>
      </c>
      <c r="D61" s="60">
        <v>999</v>
      </c>
      <c r="E61" s="54">
        <v>88000.19</v>
      </c>
      <c r="F61" s="54">
        <v>2982.83</v>
      </c>
      <c r="G61" s="55">
        <v>3.4000000000000002E-2</v>
      </c>
      <c r="H61" s="53">
        <v>0</v>
      </c>
      <c r="I61" s="53" t="s">
        <v>1412</v>
      </c>
    </row>
    <row r="62" spans="1:9" ht="17.399999999999999" x14ac:dyDescent="0.3">
      <c r="A62" s="53" t="s">
        <v>149</v>
      </c>
      <c r="B62" s="57">
        <v>45658</v>
      </c>
      <c r="C62" s="59">
        <v>16516758</v>
      </c>
      <c r="D62" s="60">
        <v>95</v>
      </c>
      <c r="E62" s="54">
        <v>247751.37</v>
      </c>
      <c r="F62" s="54">
        <v>60764.83</v>
      </c>
      <c r="G62" s="55">
        <v>0.245</v>
      </c>
      <c r="H62" s="53">
        <v>0</v>
      </c>
      <c r="I62" s="53" t="s">
        <v>1409</v>
      </c>
    </row>
    <row r="63" spans="1:9" ht="17.399999999999999" x14ac:dyDescent="0.3">
      <c r="A63" s="53" t="s">
        <v>149</v>
      </c>
      <c r="B63" s="57">
        <v>45689</v>
      </c>
      <c r="C63" s="59">
        <v>16091694.25</v>
      </c>
      <c r="D63" s="60">
        <v>0</v>
      </c>
      <c r="E63" s="54">
        <v>241375.41</v>
      </c>
      <c r="F63" s="54">
        <v>239315.32</v>
      </c>
      <c r="G63" s="55">
        <v>0.99099999999999999</v>
      </c>
      <c r="H63" s="53">
        <v>0</v>
      </c>
      <c r="I63" s="53" t="s">
        <v>1408</v>
      </c>
    </row>
    <row r="64" spans="1:9" ht="17.399999999999999" x14ac:dyDescent="0.3">
      <c r="A64" s="53" t="s">
        <v>149</v>
      </c>
      <c r="B64" s="57">
        <v>45717</v>
      </c>
      <c r="C64" s="59">
        <v>15742335.289999999</v>
      </c>
      <c r="D64" s="60">
        <v>0</v>
      </c>
      <c r="E64" s="54">
        <v>236135.03</v>
      </c>
      <c r="F64" s="54">
        <v>268448.59999999998</v>
      </c>
      <c r="G64" s="55">
        <v>1.137</v>
      </c>
      <c r="H64" s="53">
        <v>0</v>
      </c>
      <c r="I64" s="53" t="s">
        <v>1408</v>
      </c>
    </row>
    <row r="65" spans="1:9" ht="17.399999999999999" x14ac:dyDescent="0.3">
      <c r="A65" s="53" t="s">
        <v>149</v>
      </c>
      <c r="B65" s="57">
        <v>45748</v>
      </c>
      <c r="C65" s="59">
        <v>15397085.02</v>
      </c>
      <c r="D65" s="60">
        <v>0</v>
      </c>
      <c r="E65" s="54">
        <v>230956.28</v>
      </c>
      <c r="F65" s="54">
        <v>237178.56</v>
      </c>
      <c r="G65" s="55">
        <v>1.0269999999999999</v>
      </c>
      <c r="H65" s="53">
        <v>0</v>
      </c>
      <c r="I65" s="53" t="s">
        <v>1408</v>
      </c>
    </row>
    <row r="66" spans="1:9" ht="17.399999999999999" x14ac:dyDescent="0.3">
      <c r="A66" s="53" t="s">
        <v>149</v>
      </c>
      <c r="B66" s="57">
        <v>45778</v>
      </c>
      <c r="C66" s="59">
        <v>14966522.199999999</v>
      </c>
      <c r="D66" s="60">
        <v>35</v>
      </c>
      <c r="E66" s="54">
        <v>224497.83</v>
      </c>
      <c r="F66" s="54">
        <v>193373</v>
      </c>
      <c r="G66" s="55">
        <v>0.86099999999999999</v>
      </c>
      <c r="H66" s="53">
        <v>0</v>
      </c>
      <c r="I66" s="53" t="s">
        <v>1410</v>
      </c>
    </row>
    <row r="67" spans="1:9" ht="17.399999999999999" x14ac:dyDescent="0.3">
      <c r="A67" s="53" t="s">
        <v>149</v>
      </c>
      <c r="B67" s="57">
        <v>45809</v>
      </c>
      <c r="C67" s="59">
        <v>14607293.27</v>
      </c>
      <c r="D67" s="60">
        <v>15</v>
      </c>
      <c r="E67" s="54">
        <v>219109.4</v>
      </c>
      <c r="F67" s="54">
        <v>213522.21</v>
      </c>
      <c r="G67" s="55">
        <v>0.97499999999999998</v>
      </c>
      <c r="H67" s="53">
        <v>0</v>
      </c>
      <c r="I67" s="53" t="s">
        <v>1408</v>
      </c>
    </row>
    <row r="68" spans="1:9" ht="17.399999999999999" x14ac:dyDescent="0.3">
      <c r="A68" s="53" t="s">
        <v>149</v>
      </c>
      <c r="B68" s="57">
        <v>45839</v>
      </c>
      <c r="C68" s="59">
        <v>14242469.41</v>
      </c>
      <c r="D68" s="60">
        <v>0</v>
      </c>
      <c r="E68" s="54">
        <v>213637.04</v>
      </c>
      <c r="F68" s="54">
        <v>224855.02</v>
      </c>
      <c r="G68" s="55">
        <v>1.0529999999999999</v>
      </c>
      <c r="H68" s="53">
        <v>0</v>
      </c>
      <c r="I68" s="53" t="s">
        <v>1408</v>
      </c>
    </row>
    <row r="69" spans="1:9" ht="17.399999999999999" x14ac:dyDescent="0.3">
      <c r="A69" s="53" t="s">
        <v>149</v>
      </c>
      <c r="B69" s="57">
        <v>45870</v>
      </c>
      <c r="C69" s="59">
        <v>13884912.34</v>
      </c>
      <c r="D69" s="60">
        <v>0</v>
      </c>
      <c r="E69" s="54">
        <v>208273.69</v>
      </c>
      <c r="F69" s="54">
        <v>236995.52</v>
      </c>
      <c r="G69" s="55">
        <v>1.1379999999999999</v>
      </c>
      <c r="H69" s="53">
        <v>0</v>
      </c>
      <c r="I69" s="53" t="s">
        <v>1408</v>
      </c>
    </row>
    <row r="70" spans="1:9" ht="17.399999999999999" x14ac:dyDescent="0.3">
      <c r="A70" s="53" t="s">
        <v>149</v>
      </c>
      <c r="B70" s="57">
        <v>45901</v>
      </c>
      <c r="C70" s="59">
        <v>13533777.57</v>
      </c>
      <c r="D70" s="60">
        <v>0</v>
      </c>
      <c r="E70" s="54">
        <v>203006.66</v>
      </c>
      <c r="F70" s="54">
        <v>197949.73</v>
      </c>
      <c r="G70" s="55">
        <v>0.97499999999999998</v>
      </c>
      <c r="H70" s="53">
        <v>0</v>
      </c>
      <c r="I70" s="53" t="s">
        <v>1408</v>
      </c>
    </row>
    <row r="71" spans="1:9" ht="17.399999999999999" x14ac:dyDescent="0.3">
      <c r="A71" s="53" t="s">
        <v>149</v>
      </c>
      <c r="B71" s="57">
        <v>45931</v>
      </c>
      <c r="C71" s="59">
        <v>13222328.83</v>
      </c>
      <c r="D71" s="60">
        <v>0</v>
      </c>
      <c r="E71" s="54">
        <v>198334.93</v>
      </c>
      <c r="F71" s="54">
        <v>191570.86</v>
      </c>
      <c r="G71" s="55">
        <v>0.96599999999999997</v>
      </c>
      <c r="H71" s="53">
        <v>0</v>
      </c>
      <c r="I71" s="53" t="s">
        <v>1408</v>
      </c>
    </row>
    <row r="72" spans="1:9" ht="17.399999999999999" x14ac:dyDescent="0.3">
      <c r="A72" s="53" t="s">
        <v>149</v>
      </c>
      <c r="B72" s="57">
        <v>45962</v>
      </c>
      <c r="C72" s="59">
        <v>12874426.699999999</v>
      </c>
      <c r="D72" s="60">
        <v>0</v>
      </c>
      <c r="E72" s="54">
        <v>193116.4</v>
      </c>
      <c r="F72" s="54">
        <v>208669.62</v>
      </c>
      <c r="G72" s="55">
        <v>1.081</v>
      </c>
      <c r="H72" s="53">
        <v>0</v>
      </c>
      <c r="I72" s="53" t="s">
        <v>1408</v>
      </c>
    </row>
    <row r="73" spans="1:9" ht="17.399999999999999" x14ac:dyDescent="0.3">
      <c r="A73" s="53" t="s">
        <v>149</v>
      </c>
      <c r="B73" s="57">
        <v>45992</v>
      </c>
      <c r="C73" s="59">
        <v>12521705.289999999</v>
      </c>
      <c r="D73" s="60">
        <v>0</v>
      </c>
      <c r="E73" s="54">
        <v>187825.58</v>
      </c>
      <c r="F73" s="54">
        <v>187308.62</v>
      </c>
      <c r="G73" s="55">
        <v>0.997</v>
      </c>
      <c r="H73" s="53">
        <v>0</v>
      </c>
      <c r="I73" s="53" t="s">
        <v>1408</v>
      </c>
    </row>
    <row r="74" spans="1:9" ht="17.399999999999999" x14ac:dyDescent="0.3">
      <c r="A74" s="53" t="s">
        <v>151</v>
      </c>
      <c r="B74" s="57">
        <v>45658</v>
      </c>
      <c r="C74" s="59">
        <v>1855727.25</v>
      </c>
      <c r="D74" s="60">
        <v>0</v>
      </c>
      <c r="E74" s="54">
        <v>27835.91</v>
      </c>
      <c r="F74" s="54">
        <v>26745.759999999998</v>
      </c>
      <c r="G74" s="55">
        <v>0.96099999999999997</v>
      </c>
      <c r="H74" s="53">
        <v>0</v>
      </c>
      <c r="I74" s="53" t="s">
        <v>1408</v>
      </c>
    </row>
    <row r="75" spans="1:9" ht="17.399999999999999" x14ac:dyDescent="0.3">
      <c r="A75" s="53" t="s">
        <v>151</v>
      </c>
      <c r="B75" s="57">
        <v>45689</v>
      </c>
      <c r="C75" s="59">
        <v>1803848.55</v>
      </c>
      <c r="D75" s="60">
        <v>0</v>
      </c>
      <c r="E75" s="54">
        <v>27057.73</v>
      </c>
      <c r="F75" s="54">
        <v>27548.42</v>
      </c>
      <c r="G75" s="55">
        <v>1.018</v>
      </c>
      <c r="H75" s="53">
        <v>0</v>
      </c>
      <c r="I75" s="53" t="s">
        <v>1408</v>
      </c>
    </row>
    <row r="76" spans="1:9" ht="17.399999999999999" x14ac:dyDescent="0.3">
      <c r="A76" s="53" t="s">
        <v>151</v>
      </c>
      <c r="B76" s="57">
        <v>45717</v>
      </c>
      <c r="C76" s="59">
        <v>1751991.39</v>
      </c>
      <c r="D76" s="60">
        <v>0</v>
      </c>
      <c r="E76" s="54">
        <v>26279.87</v>
      </c>
      <c r="F76" s="54">
        <v>27205.26</v>
      </c>
      <c r="G76" s="55">
        <v>1.0349999999999999</v>
      </c>
      <c r="H76" s="53">
        <v>0</v>
      </c>
      <c r="I76" s="53" t="s">
        <v>1408</v>
      </c>
    </row>
    <row r="77" spans="1:9" ht="17.399999999999999" x14ac:dyDescent="0.3">
      <c r="A77" s="53" t="s">
        <v>151</v>
      </c>
      <c r="B77" s="57">
        <v>45748</v>
      </c>
      <c r="C77" s="59">
        <v>1702822.21</v>
      </c>
      <c r="D77" s="60">
        <v>185</v>
      </c>
      <c r="E77" s="54">
        <v>25542.33</v>
      </c>
      <c r="F77" s="54">
        <v>10062.98</v>
      </c>
      <c r="G77" s="55">
        <v>0.39400000000000002</v>
      </c>
      <c r="H77" s="53">
        <v>0</v>
      </c>
      <c r="I77" s="53" t="s">
        <v>1409</v>
      </c>
    </row>
    <row r="78" spans="1:9" ht="17.399999999999999" x14ac:dyDescent="0.3">
      <c r="A78" s="53" t="s">
        <v>151</v>
      </c>
      <c r="B78" s="57">
        <v>45778</v>
      </c>
      <c r="C78" s="59">
        <v>1648703.97</v>
      </c>
      <c r="D78" s="60">
        <v>0</v>
      </c>
      <c r="E78" s="54">
        <v>24730.560000000001</v>
      </c>
      <c r="F78" s="54">
        <v>24642.79</v>
      </c>
      <c r="G78" s="55">
        <v>0.996</v>
      </c>
      <c r="H78" s="53">
        <v>0</v>
      </c>
      <c r="I78" s="53" t="s">
        <v>1408</v>
      </c>
    </row>
    <row r="79" spans="1:9" ht="17.399999999999999" x14ac:dyDescent="0.3">
      <c r="A79" s="53" t="s">
        <v>151</v>
      </c>
      <c r="B79" s="57">
        <v>45809</v>
      </c>
      <c r="C79" s="59">
        <v>1594944.97</v>
      </c>
      <c r="D79" s="60">
        <v>0</v>
      </c>
      <c r="E79" s="54">
        <v>23924.17</v>
      </c>
      <c r="F79" s="54">
        <v>23139.59</v>
      </c>
      <c r="G79" s="55">
        <v>0.96699999999999997</v>
      </c>
      <c r="H79" s="53">
        <v>0</v>
      </c>
      <c r="I79" s="53" t="s">
        <v>1408</v>
      </c>
    </row>
    <row r="80" spans="1:9" ht="17.399999999999999" x14ac:dyDescent="0.3">
      <c r="A80" s="53" t="s">
        <v>151</v>
      </c>
      <c r="B80" s="57">
        <v>45839</v>
      </c>
      <c r="C80" s="59">
        <v>1543401.51</v>
      </c>
      <c r="D80" s="60">
        <v>0</v>
      </c>
      <c r="E80" s="54">
        <v>23151.02</v>
      </c>
      <c r="F80" s="54">
        <v>23607.73</v>
      </c>
      <c r="G80" s="55">
        <v>1.02</v>
      </c>
      <c r="H80" s="53">
        <v>0</v>
      </c>
      <c r="I80" s="53" t="s">
        <v>1408</v>
      </c>
    </row>
    <row r="81" spans="1:9" ht="17.399999999999999" x14ac:dyDescent="0.3">
      <c r="A81" s="53" t="s">
        <v>151</v>
      </c>
      <c r="B81" s="57">
        <v>45870</v>
      </c>
      <c r="C81" s="59">
        <v>1493814.51</v>
      </c>
      <c r="D81" s="60">
        <v>0</v>
      </c>
      <c r="E81" s="54">
        <v>22407.22</v>
      </c>
      <c r="F81" s="54">
        <v>25301.86</v>
      </c>
      <c r="G81" s="55">
        <v>1.129</v>
      </c>
      <c r="H81" s="53">
        <v>0</v>
      </c>
      <c r="I81" s="53" t="s">
        <v>1408</v>
      </c>
    </row>
    <row r="82" spans="1:9" ht="17.399999999999999" x14ac:dyDescent="0.3">
      <c r="A82" s="53" t="s">
        <v>151</v>
      </c>
      <c r="B82" s="57">
        <v>45901</v>
      </c>
      <c r="C82" s="59">
        <v>1452009.79</v>
      </c>
      <c r="D82" s="60">
        <v>0</v>
      </c>
      <c r="E82" s="54">
        <v>21780.15</v>
      </c>
      <c r="F82" s="54">
        <v>21883.040000000001</v>
      </c>
      <c r="G82" s="55">
        <v>1.0049999999999999</v>
      </c>
      <c r="H82" s="53">
        <v>0</v>
      </c>
      <c r="I82" s="53" t="s">
        <v>1408</v>
      </c>
    </row>
    <row r="83" spans="1:9" ht="17.399999999999999" x14ac:dyDescent="0.3">
      <c r="A83" s="53" t="s">
        <v>151</v>
      </c>
      <c r="B83" s="57">
        <v>45931</v>
      </c>
      <c r="C83" s="59">
        <v>1413710.93</v>
      </c>
      <c r="D83" s="60">
        <v>0</v>
      </c>
      <c r="E83" s="54">
        <v>21205.66</v>
      </c>
      <c r="F83" s="54">
        <v>20588.259999999998</v>
      </c>
      <c r="G83" s="55">
        <v>0.97099999999999997</v>
      </c>
      <c r="H83" s="53">
        <v>0</v>
      </c>
      <c r="I83" s="53" t="s">
        <v>1408</v>
      </c>
    </row>
    <row r="84" spans="1:9" ht="17.399999999999999" x14ac:dyDescent="0.3">
      <c r="A84" s="53" t="s">
        <v>151</v>
      </c>
      <c r="B84" s="57">
        <v>45962</v>
      </c>
      <c r="C84" s="59">
        <v>1372553.75</v>
      </c>
      <c r="D84" s="60">
        <v>0</v>
      </c>
      <c r="E84" s="54">
        <v>20588.310000000001</v>
      </c>
      <c r="F84" s="54">
        <v>22356.41</v>
      </c>
      <c r="G84" s="55">
        <v>1.0860000000000001</v>
      </c>
      <c r="H84" s="53">
        <v>0</v>
      </c>
      <c r="I84" s="53" t="s">
        <v>1408</v>
      </c>
    </row>
    <row r="85" spans="1:9" ht="17.399999999999999" x14ac:dyDescent="0.3">
      <c r="A85" s="53" t="s">
        <v>151</v>
      </c>
      <c r="B85" s="57">
        <v>45992</v>
      </c>
      <c r="C85" s="59">
        <v>1333632.3600000001</v>
      </c>
      <c r="D85" s="60">
        <v>0</v>
      </c>
      <c r="E85" s="54">
        <v>20004.490000000002</v>
      </c>
      <c r="F85" s="54">
        <v>19654.41</v>
      </c>
      <c r="G85" s="55">
        <v>0.98299999999999998</v>
      </c>
      <c r="H85" s="53">
        <v>0</v>
      </c>
      <c r="I85" s="53" t="s">
        <v>1408</v>
      </c>
    </row>
    <row r="86" spans="1:9" ht="17.399999999999999" x14ac:dyDescent="0.3">
      <c r="A86" s="53" t="s">
        <v>153</v>
      </c>
      <c r="B86" s="57">
        <v>45658</v>
      </c>
      <c r="C86" s="59">
        <v>4227812.6399999997</v>
      </c>
      <c r="D86" s="60">
        <v>0</v>
      </c>
      <c r="E86" s="54">
        <v>63417.19</v>
      </c>
      <c r="F86" s="54">
        <v>69826.2</v>
      </c>
      <c r="G86" s="55">
        <v>1.101</v>
      </c>
      <c r="H86" s="53">
        <v>0</v>
      </c>
      <c r="I86" s="53" t="s">
        <v>1408</v>
      </c>
    </row>
    <row r="87" spans="1:9" ht="17.399999999999999" x14ac:dyDescent="0.3">
      <c r="A87" s="53" t="s">
        <v>153</v>
      </c>
      <c r="B87" s="57">
        <v>45689</v>
      </c>
      <c r="C87" s="59">
        <v>4102160.58</v>
      </c>
      <c r="D87" s="60">
        <v>65</v>
      </c>
      <c r="E87" s="54">
        <v>61532.41</v>
      </c>
      <c r="F87" s="54">
        <v>31567.47</v>
      </c>
      <c r="G87" s="55">
        <v>0.51300000000000001</v>
      </c>
      <c r="H87" s="53">
        <v>0</v>
      </c>
      <c r="I87" s="53" t="s">
        <v>1411</v>
      </c>
    </row>
    <row r="88" spans="1:9" ht="17.399999999999999" x14ac:dyDescent="0.3">
      <c r="A88" s="53" t="s">
        <v>153</v>
      </c>
      <c r="B88" s="57">
        <v>45717</v>
      </c>
      <c r="C88" s="59">
        <v>3969271.55</v>
      </c>
      <c r="D88" s="60">
        <v>15</v>
      </c>
      <c r="E88" s="54">
        <v>59539.07</v>
      </c>
      <c r="F88" s="54">
        <v>58233.67</v>
      </c>
      <c r="G88" s="55">
        <v>0.97799999999999998</v>
      </c>
      <c r="H88" s="53">
        <v>0</v>
      </c>
      <c r="I88" s="53" t="s">
        <v>1408</v>
      </c>
    </row>
    <row r="89" spans="1:9" ht="17.399999999999999" x14ac:dyDescent="0.3">
      <c r="A89" s="53" t="s">
        <v>153</v>
      </c>
      <c r="B89" s="57">
        <v>45748</v>
      </c>
      <c r="C89" s="59">
        <v>3847761.37</v>
      </c>
      <c r="D89" s="60">
        <v>15</v>
      </c>
      <c r="E89" s="54">
        <v>57716.42</v>
      </c>
      <c r="F89" s="54">
        <v>62390.03</v>
      </c>
      <c r="G89" s="55">
        <v>1.081</v>
      </c>
      <c r="H89" s="53">
        <v>0</v>
      </c>
      <c r="I89" s="53" t="s">
        <v>1408</v>
      </c>
    </row>
    <row r="90" spans="1:9" ht="17.399999999999999" x14ac:dyDescent="0.3">
      <c r="A90" s="53" t="s">
        <v>153</v>
      </c>
      <c r="B90" s="57">
        <v>45778</v>
      </c>
      <c r="C90" s="59">
        <v>3732467.64</v>
      </c>
      <c r="D90" s="60">
        <v>15</v>
      </c>
      <c r="E90" s="54">
        <v>55987.01</v>
      </c>
      <c r="F90" s="54">
        <v>55939.49</v>
      </c>
      <c r="G90" s="55">
        <v>0.999</v>
      </c>
      <c r="H90" s="53">
        <v>0</v>
      </c>
      <c r="I90" s="53" t="s">
        <v>1408</v>
      </c>
    </row>
    <row r="91" spans="1:9" ht="17.399999999999999" x14ac:dyDescent="0.3">
      <c r="A91" s="53" t="s">
        <v>153</v>
      </c>
      <c r="B91" s="57">
        <v>45809</v>
      </c>
      <c r="C91" s="59">
        <v>3732467.64</v>
      </c>
      <c r="D91" s="60">
        <v>185</v>
      </c>
      <c r="E91" s="54">
        <v>55987.01</v>
      </c>
      <c r="F91" s="54">
        <v>6958.3</v>
      </c>
      <c r="G91" s="55">
        <v>0.124</v>
      </c>
      <c r="H91" s="53">
        <v>0</v>
      </c>
      <c r="I91" s="53" t="s">
        <v>1412</v>
      </c>
    </row>
    <row r="92" spans="1:9" ht="17.399999999999999" x14ac:dyDescent="0.3">
      <c r="A92" s="53" t="s">
        <v>153</v>
      </c>
      <c r="B92" s="57">
        <v>45839</v>
      </c>
      <c r="C92" s="59">
        <v>3732467.64</v>
      </c>
      <c r="D92" s="60">
        <v>999</v>
      </c>
      <c r="E92" s="54">
        <v>55987.01</v>
      </c>
      <c r="F92" s="54">
        <v>6938.59</v>
      </c>
      <c r="G92" s="55">
        <v>0.124</v>
      </c>
      <c r="H92" s="53">
        <v>0</v>
      </c>
      <c r="I92" s="53" t="s">
        <v>1412</v>
      </c>
    </row>
    <row r="93" spans="1:9" ht="17.399999999999999" x14ac:dyDescent="0.3">
      <c r="A93" s="53" t="s">
        <v>153</v>
      </c>
      <c r="B93" s="57">
        <v>45870</v>
      </c>
      <c r="C93" s="59">
        <v>3732467.64</v>
      </c>
      <c r="D93" s="60">
        <v>999</v>
      </c>
      <c r="E93" s="54">
        <v>55987.01</v>
      </c>
      <c r="F93" s="54">
        <v>2409.52</v>
      </c>
      <c r="G93" s="55">
        <v>4.2999999999999997E-2</v>
      </c>
      <c r="H93" s="53">
        <v>0</v>
      </c>
      <c r="I93" s="53" t="s">
        <v>1412</v>
      </c>
    </row>
    <row r="94" spans="1:9" ht="17.399999999999999" x14ac:dyDescent="0.3">
      <c r="A94" s="53" t="s">
        <v>153</v>
      </c>
      <c r="B94" s="57">
        <v>45901</v>
      </c>
      <c r="C94" s="59">
        <v>3732467.64</v>
      </c>
      <c r="D94" s="60">
        <v>999</v>
      </c>
      <c r="E94" s="54">
        <v>55987.01</v>
      </c>
      <c r="F94" s="54">
        <v>1943.72</v>
      </c>
      <c r="G94" s="55">
        <v>3.5000000000000003E-2</v>
      </c>
      <c r="H94" s="53">
        <v>0</v>
      </c>
      <c r="I94" s="53" t="s">
        <v>1412</v>
      </c>
    </row>
    <row r="95" spans="1:9" ht="17.399999999999999" x14ac:dyDescent="0.3">
      <c r="A95" s="53" t="s">
        <v>153</v>
      </c>
      <c r="B95" s="57">
        <v>45931</v>
      </c>
      <c r="C95" s="59">
        <v>3732467.64</v>
      </c>
      <c r="D95" s="60">
        <v>999</v>
      </c>
      <c r="E95" s="54">
        <v>55987.01</v>
      </c>
      <c r="F95" s="54">
        <v>4197.88</v>
      </c>
      <c r="G95" s="55">
        <v>7.4999999999999997E-2</v>
      </c>
      <c r="H95" s="53">
        <v>0</v>
      </c>
      <c r="I95" s="53" t="s">
        <v>1412</v>
      </c>
    </row>
    <row r="96" spans="1:9" ht="17.399999999999999" x14ac:dyDescent="0.3">
      <c r="A96" s="53" t="s">
        <v>153</v>
      </c>
      <c r="B96" s="57">
        <v>45962</v>
      </c>
      <c r="C96" s="59">
        <v>3732467.64</v>
      </c>
      <c r="D96" s="60">
        <v>999</v>
      </c>
      <c r="E96" s="54">
        <v>55987.01</v>
      </c>
      <c r="F96" s="54">
        <v>2400.02</v>
      </c>
      <c r="G96" s="55">
        <v>4.2999999999999997E-2</v>
      </c>
      <c r="H96" s="53">
        <v>0</v>
      </c>
      <c r="I96" s="53" t="s">
        <v>1412</v>
      </c>
    </row>
    <row r="97" spans="1:9" ht="17.399999999999999" x14ac:dyDescent="0.3">
      <c r="A97" s="53" t="s">
        <v>153</v>
      </c>
      <c r="B97" s="57">
        <v>45992</v>
      </c>
      <c r="C97" s="59">
        <v>3732467.64</v>
      </c>
      <c r="D97" s="60">
        <v>999</v>
      </c>
      <c r="E97" s="54">
        <v>55987.01</v>
      </c>
      <c r="F97" s="54">
        <v>5924.71</v>
      </c>
      <c r="G97" s="55">
        <v>0.106</v>
      </c>
      <c r="H97" s="53">
        <v>0</v>
      </c>
      <c r="I97" s="53" t="s">
        <v>1412</v>
      </c>
    </row>
    <row r="98" spans="1:9" ht="17.399999999999999" x14ac:dyDescent="0.3">
      <c r="A98" s="53" t="s">
        <v>155</v>
      </c>
      <c r="B98" s="57">
        <v>45658</v>
      </c>
      <c r="C98" s="59">
        <v>16348016.24</v>
      </c>
      <c r="D98" s="60">
        <v>0</v>
      </c>
      <c r="E98" s="54">
        <v>245220.24</v>
      </c>
      <c r="F98" s="54">
        <v>262147.55</v>
      </c>
      <c r="G98" s="55">
        <v>1.069</v>
      </c>
      <c r="H98" s="53">
        <v>0</v>
      </c>
      <c r="I98" s="53" t="s">
        <v>1408</v>
      </c>
    </row>
    <row r="99" spans="1:9" ht="17.399999999999999" x14ac:dyDescent="0.3">
      <c r="A99" s="53" t="s">
        <v>155</v>
      </c>
      <c r="B99" s="57">
        <v>45689</v>
      </c>
      <c r="C99" s="59">
        <v>15911486.890000001</v>
      </c>
      <c r="D99" s="60">
        <v>0</v>
      </c>
      <c r="E99" s="54">
        <v>238672.3</v>
      </c>
      <c r="F99" s="54">
        <v>261256.91</v>
      </c>
      <c r="G99" s="55">
        <v>1.095</v>
      </c>
      <c r="H99" s="53">
        <v>0</v>
      </c>
      <c r="I99" s="53" t="s">
        <v>1408</v>
      </c>
    </row>
    <row r="100" spans="1:9" ht="17.399999999999999" x14ac:dyDescent="0.3">
      <c r="A100" s="53" t="s">
        <v>155</v>
      </c>
      <c r="B100" s="57">
        <v>45717</v>
      </c>
      <c r="C100" s="59">
        <v>15479295.09</v>
      </c>
      <c r="D100" s="60">
        <v>0</v>
      </c>
      <c r="E100" s="54">
        <v>232189.43</v>
      </c>
      <c r="F100" s="54">
        <v>222517.57</v>
      </c>
      <c r="G100" s="55">
        <v>0.95799999999999996</v>
      </c>
      <c r="H100" s="53">
        <v>0</v>
      </c>
      <c r="I100" s="53" t="s">
        <v>1408</v>
      </c>
    </row>
    <row r="101" spans="1:9" ht="17.399999999999999" x14ac:dyDescent="0.3">
      <c r="A101" s="53" t="s">
        <v>155</v>
      </c>
      <c r="B101" s="57">
        <v>45748</v>
      </c>
      <c r="C101" s="59">
        <v>15109229.17</v>
      </c>
      <c r="D101" s="60">
        <v>0</v>
      </c>
      <c r="E101" s="54">
        <v>226638.44</v>
      </c>
      <c r="F101" s="54">
        <v>241431.88</v>
      </c>
      <c r="G101" s="55">
        <v>1.0649999999999999</v>
      </c>
      <c r="H101" s="53">
        <v>0</v>
      </c>
      <c r="I101" s="53" t="s">
        <v>1408</v>
      </c>
    </row>
    <row r="102" spans="1:9" ht="17.399999999999999" x14ac:dyDescent="0.3">
      <c r="A102" s="53" t="s">
        <v>155</v>
      </c>
      <c r="B102" s="57">
        <v>45778</v>
      </c>
      <c r="C102" s="59">
        <v>14705644.689999999</v>
      </c>
      <c r="D102" s="60">
        <v>0</v>
      </c>
      <c r="E102" s="54">
        <v>220584.67</v>
      </c>
      <c r="F102" s="54">
        <v>210060.88</v>
      </c>
      <c r="G102" s="55">
        <v>0.95199999999999996</v>
      </c>
      <c r="H102" s="53">
        <v>0</v>
      </c>
      <c r="I102" s="53" t="s">
        <v>1408</v>
      </c>
    </row>
    <row r="103" spans="1:9" ht="17.399999999999999" x14ac:dyDescent="0.3">
      <c r="A103" s="53" t="s">
        <v>155</v>
      </c>
      <c r="B103" s="57">
        <v>45809</v>
      </c>
      <c r="C103" s="59">
        <v>14384498.68</v>
      </c>
      <c r="D103" s="60">
        <v>0</v>
      </c>
      <c r="E103" s="54">
        <v>215767.48</v>
      </c>
      <c r="F103" s="54">
        <v>232699.15</v>
      </c>
      <c r="G103" s="55">
        <v>1.0780000000000001</v>
      </c>
      <c r="H103" s="53">
        <v>0</v>
      </c>
      <c r="I103" s="53" t="s">
        <v>1408</v>
      </c>
    </row>
    <row r="104" spans="1:9" ht="17.399999999999999" x14ac:dyDescent="0.3">
      <c r="A104" s="53" t="s">
        <v>155</v>
      </c>
      <c r="B104" s="57">
        <v>45839</v>
      </c>
      <c r="C104" s="59">
        <v>13989769.880000001</v>
      </c>
      <c r="D104" s="60">
        <v>0</v>
      </c>
      <c r="E104" s="54">
        <v>209846.55</v>
      </c>
      <c r="F104" s="54">
        <v>232409.47</v>
      </c>
      <c r="G104" s="55">
        <v>1.1080000000000001</v>
      </c>
      <c r="H104" s="53">
        <v>0</v>
      </c>
      <c r="I104" s="53" t="s">
        <v>1408</v>
      </c>
    </row>
    <row r="105" spans="1:9" ht="17.399999999999999" x14ac:dyDescent="0.3">
      <c r="A105" s="53" t="s">
        <v>155</v>
      </c>
      <c r="B105" s="57">
        <v>45870</v>
      </c>
      <c r="C105" s="59">
        <v>13694019.039999999</v>
      </c>
      <c r="D105" s="60">
        <v>0</v>
      </c>
      <c r="E105" s="54">
        <v>205410.29</v>
      </c>
      <c r="F105" s="54">
        <v>232335.07</v>
      </c>
      <c r="G105" s="55">
        <v>1.131</v>
      </c>
      <c r="H105" s="53">
        <v>0</v>
      </c>
      <c r="I105" s="53" t="s">
        <v>1408</v>
      </c>
    </row>
    <row r="106" spans="1:9" ht="17.399999999999999" x14ac:dyDescent="0.3">
      <c r="A106" s="53" t="s">
        <v>155</v>
      </c>
      <c r="B106" s="57">
        <v>45901</v>
      </c>
      <c r="C106" s="59">
        <v>13402619.789999999</v>
      </c>
      <c r="D106" s="60">
        <v>0</v>
      </c>
      <c r="E106" s="54">
        <v>201039.3</v>
      </c>
      <c r="F106" s="54">
        <v>202750.44</v>
      </c>
      <c r="G106" s="55">
        <v>1.0089999999999999</v>
      </c>
      <c r="H106" s="53">
        <v>0</v>
      </c>
      <c r="I106" s="53" t="s">
        <v>1408</v>
      </c>
    </row>
    <row r="107" spans="1:9" ht="17.399999999999999" x14ac:dyDescent="0.3">
      <c r="A107" s="53" t="s">
        <v>155</v>
      </c>
      <c r="B107" s="57">
        <v>45931</v>
      </c>
      <c r="C107" s="59">
        <v>13118280.029999999</v>
      </c>
      <c r="D107" s="60">
        <v>0</v>
      </c>
      <c r="E107" s="54">
        <v>196774.2</v>
      </c>
      <c r="F107" s="54">
        <v>222297.32</v>
      </c>
      <c r="G107" s="55">
        <v>1.1299999999999999</v>
      </c>
      <c r="H107" s="53">
        <v>0</v>
      </c>
      <c r="I107" s="53" t="s">
        <v>1408</v>
      </c>
    </row>
    <row r="108" spans="1:9" ht="17.399999999999999" x14ac:dyDescent="0.3">
      <c r="A108" s="53" t="s">
        <v>155</v>
      </c>
      <c r="B108" s="57">
        <v>45962</v>
      </c>
      <c r="C108" s="59">
        <v>12778947.720000001</v>
      </c>
      <c r="D108" s="60">
        <v>0</v>
      </c>
      <c r="E108" s="54">
        <v>191684.22</v>
      </c>
      <c r="F108" s="54">
        <v>200311.67</v>
      </c>
      <c r="G108" s="55">
        <v>1.0449999999999999</v>
      </c>
      <c r="H108" s="53">
        <v>0</v>
      </c>
      <c r="I108" s="53" t="s">
        <v>1408</v>
      </c>
    </row>
    <row r="109" spans="1:9" ht="17.399999999999999" x14ac:dyDescent="0.3">
      <c r="A109" s="53" t="s">
        <v>155</v>
      </c>
      <c r="B109" s="57">
        <v>45992</v>
      </c>
      <c r="C109" s="59">
        <v>12496875.42</v>
      </c>
      <c r="D109" s="60">
        <v>35</v>
      </c>
      <c r="E109" s="54">
        <v>187453.13</v>
      </c>
      <c r="F109" s="54">
        <v>86230.5</v>
      </c>
      <c r="G109" s="55">
        <v>0.46</v>
      </c>
      <c r="H109" s="53">
        <v>0</v>
      </c>
      <c r="I109" s="53" t="s">
        <v>1410</v>
      </c>
    </row>
    <row r="110" spans="1:9" ht="17.399999999999999" x14ac:dyDescent="0.3">
      <c r="A110" s="53" t="s">
        <v>158</v>
      </c>
      <c r="B110" s="57">
        <v>45962</v>
      </c>
      <c r="C110" s="59">
        <v>8351063.5899999999</v>
      </c>
      <c r="D110" s="60">
        <v>0</v>
      </c>
      <c r="E110" s="54">
        <v>125265.95</v>
      </c>
      <c r="F110" s="54">
        <v>134781.54999999999</v>
      </c>
      <c r="G110" s="55">
        <v>1.0760000000000001</v>
      </c>
      <c r="H110" s="53">
        <v>0</v>
      </c>
      <c r="I110" s="53" t="s">
        <v>1408</v>
      </c>
    </row>
    <row r="111" spans="1:9" ht="17.399999999999999" x14ac:dyDescent="0.3">
      <c r="A111" s="53" t="s">
        <v>158</v>
      </c>
      <c r="B111" s="57">
        <v>45992</v>
      </c>
      <c r="C111" s="59">
        <v>8148858.2400000002</v>
      </c>
      <c r="D111" s="60">
        <v>0</v>
      </c>
      <c r="E111" s="54">
        <v>122232.87</v>
      </c>
      <c r="F111" s="54">
        <v>135733.42000000001</v>
      </c>
      <c r="G111" s="55">
        <v>1.1100000000000001</v>
      </c>
      <c r="H111" s="53">
        <v>0</v>
      </c>
      <c r="I111" s="53" t="s">
        <v>1408</v>
      </c>
    </row>
    <row r="112" spans="1:9" ht="17.399999999999999" x14ac:dyDescent="0.3">
      <c r="A112" s="53" t="s">
        <v>161</v>
      </c>
      <c r="B112" s="57">
        <v>45658</v>
      </c>
      <c r="C112" s="59">
        <v>899677.96</v>
      </c>
      <c r="D112" s="60">
        <v>0</v>
      </c>
      <c r="E112" s="54">
        <v>13495.17</v>
      </c>
      <c r="F112" s="54">
        <v>12989.19</v>
      </c>
      <c r="G112" s="55">
        <v>0.96299999999999997</v>
      </c>
      <c r="H112" s="53">
        <v>0</v>
      </c>
      <c r="I112" s="53" t="s">
        <v>1408</v>
      </c>
    </row>
    <row r="113" spans="1:9" ht="17.399999999999999" x14ac:dyDescent="0.3">
      <c r="A113" s="53" t="s">
        <v>161</v>
      </c>
      <c r="B113" s="57">
        <v>45689</v>
      </c>
      <c r="C113" s="59">
        <v>873074.19</v>
      </c>
      <c r="D113" s="60">
        <v>0</v>
      </c>
      <c r="E113" s="54">
        <v>13096.11</v>
      </c>
      <c r="F113" s="54">
        <v>13475.67</v>
      </c>
      <c r="G113" s="55">
        <v>1.0289999999999999</v>
      </c>
      <c r="H113" s="53">
        <v>0</v>
      </c>
      <c r="I113" s="53" t="s">
        <v>1408</v>
      </c>
    </row>
    <row r="114" spans="1:9" ht="17.399999999999999" x14ac:dyDescent="0.3">
      <c r="A114" s="53" t="s">
        <v>161</v>
      </c>
      <c r="B114" s="57">
        <v>45717</v>
      </c>
      <c r="C114" s="59">
        <v>844358.8</v>
      </c>
      <c r="D114" s="60">
        <v>0</v>
      </c>
      <c r="E114" s="54">
        <v>12665.38</v>
      </c>
      <c r="F114" s="54">
        <v>12656.36</v>
      </c>
      <c r="G114" s="55">
        <v>0.999</v>
      </c>
      <c r="H114" s="53">
        <v>0</v>
      </c>
      <c r="I114" s="53" t="s">
        <v>1408</v>
      </c>
    </row>
    <row r="115" spans="1:9" ht="17.399999999999999" x14ac:dyDescent="0.3">
      <c r="A115" s="53" t="s">
        <v>161</v>
      </c>
      <c r="B115" s="57">
        <v>45748</v>
      </c>
      <c r="C115" s="59">
        <v>822291.04</v>
      </c>
      <c r="D115" s="60">
        <v>0</v>
      </c>
      <c r="E115" s="54">
        <v>12334.37</v>
      </c>
      <c r="F115" s="54">
        <v>13903.88</v>
      </c>
      <c r="G115" s="55">
        <v>1.127</v>
      </c>
      <c r="H115" s="53">
        <v>0</v>
      </c>
      <c r="I115" s="53" t="s">
        <v>1408</v>
      </c>
    </row>
    <row r="116" spans="1:9" ht="17.399999999999999" x14ac:dyDescent="0.3">
      <c r="A116" s="53" t="s">
        <v>161</v>
      </c>
      <c r="B116" s="57">
        <v>45778</v>
      </c>
      <c r="C116" s="59">
        <v>796616</v>
      </c>
      <c r="D116" s="60">
        <v>0</v>
      </c>
      <c r="E116" s="54">
        <v>11949.24</v>
      </c>
      <c r="F116" s="54">
        <v>13158.58</v>
      </c>
      <c r="G116" s="55">
        <v>1.101</v>
      </c>
      <c r="H116" s="53">
        <v>0</v>
      </c>
      <c r="I116" s="53" t="s">
        <v>1408</v>
      </c>
    </row>
    <row r="117" spans="1:9" ht="17.399999999999999" x14ac:dyDescent="0.3">
      <c r="A117" s="53" t="s">
        <v>161</v>
      </c>
      <c r="B117" s="57">
        <v>45809</v>
      </c>
      <c r="C117" s="59">
        <v>773782.59</v>
      </c>
      <c r="D117" s="60">
        <v>0</v>
      </c>
      <c r="E117" s="54">
        <v>11606.74</v>
      </c>
      <c r="F117" s="54">
        <v>11868.93</v>
      </c>
      <c r="G117" s="55">
        <v>1.0229999999999999</v>
      </c>
      <c r="H117" s="53">
        <v>0</v>
      </c>
      <c r="I117" s="53" t="s">
        <v>1408</v>
      </c>
    </row>
    <row r="118" spans="1:9" ht="17.399999999999999" x14ac:dyDescent="0.3">
      <c r="A118" s="53" t="s">
        <v>161</v>
      </c>
      <c r="B118" s="57">
        <v>45839</v>
      </c>
      <c r="C118" s="59">
        <v>752016.55</v>
      </c>
      <c r="D118" s="60">
        <v>0</v>
      </c>
      <c r="E118" s="54">
        <v>11280.25</v>
      </c>
      <c r="F118" s="54">
        <v>11795.34</v>
      </c>
      <c r="G118" s="55">
        <v>1.046</v>
      </c>
      <c r="H118" s="53">
        <v>0</v>
      </c>
      <c r="I118" s="53" t="s">
        <v>1408</v>
      </c>
    </row>
    <row r="119" spans="1:9" ht="17.399999999999999" x14ac:dyDescent="0.3">
      <c r="A119" s="53" t="s">
        <v>161</v>
      </c>
      <c r="B119" s="57">
        <v>45870</v>
      </c>
      <c r="C119" s="59">
        <v>728344.05</v>
      </c>
      <c r="D119" s="60">
        <v>0</v>
      </c>
      <c r="E119" s="54">
        <v>10925.16</v>
      </c>
      <c r="F119" s="54">
        <v>11379.2</v>
      </c>
      <c r="G119" s="55">
        <v>1.042</v>
      </c>
      <c r="H119" s="53">
        <v>0</v>
      </c>
      <c r="I119" s="53" t="s">
        <v>1408</v>
      </c>
    </row>
    <row r="120" spans="1:9" ht="17.399999999999999" x14ac:dyDescent="0.3">
      <c r="A120" s="53" t="s">
        <v>161</v>
      </c>
      <c r="B120" s="57">
        <v>45901</v>
      </c>
      <c r="C120" s="59">
        <v>707547.39</v>
      </c>
      <c r="D120" s="60">
        <v>0</v>
      </c>
      <c r="E120" s="54">
        <v>10613.21</v>
      </c>
      <c r="F120" s="54">
        <v>10438.18</v>
      </c>
      <c r="G120" s="55">
        <v>0.98399999999999999</v>
      </c>
      <c r="H120" s="53">
        <v>0</v>
      </c>
      <c r="I120" s="53" t="s">
        <v>1408</v>
      </c>
    </row>
    <row r="121" spans="1:9" ht="17.399999999999999" x14ac:dyDescent="0.3">
      <c r="A121" s="53" t="s">
        <v>161</v>
      </c>
      <c r="B121" s="57">
        <v>45931</v>
      </c>
      <c r="C121" s="59">
        <v>685721.57</v>
      </c>
      <c r="D121" s="60">
        <v>0</v>
      </c>
      <c r="E121" s="54">
        <v>10285.82</v>
      </c>
      <c r="F121" s="54">
        <v>10461.98</v>
      </c>
      <c r="G121" s="55">
        <v>1.0169999999999999</v>
      </c>
      <c r="H121" s="53">
        <v>0</v>
      </c>
      <c r="I121" s="53" t="s">
        <v>1408</v>
      </c>
    </row>
    <row r="122" spans="1:9" ht="17.399999999999999" x14ac:dyDescent="0.3">
      <c r="A122" s="53" t="s">
        <v>161</v>
      </c>
      <c r="B122" s="57">
        <v>45962</v>
      </c>
      <c r="C122" s="59">
        <v>664140.09</v>
      </c>
      <c r="D122" s="60">
        <v>0</v>
      </c>
      <c r="E122" s="54">
        <v>9962.1</v>
      </c>
      <c r="F122" s="54">
        <v>9471.68</v>
      </c>
      <c r="G122" s="55">
        <v>0.95099999999999996</v>
      </c>
      <c r="H122" s="53">
        <v>0</v>
      </c>
      <c r="I122" s="53" t="s">
        <v>1408</v>
      </c>
    </row>
    <row r="123" spans="1:9" ht="17.399999999999999" x14ac:dyDescent="0.3">
      <c r="A123" s="53" t="s">
        <v>161</v>
      </c>
      <c r="B123" s="57">
        <v>45992</v>
      </c>
      <c r="C123" s="59">
        <v>643983.99</v>
      </c>
      <c r="D123" s="60">
        <v>0</v>
      </c>
      <c r="E123" s="54">
        <v>9659.76</v>
      </c>
      <c r="F123" s="54">
        <v>10509.16</v>
      </c>
      <c r="G123" s="55">
        <v>1.0880000000000001</v>
      </c>
      <c r="H123" s="53">
        <v>0</v>
      </c>
      <c r="I123" s="53" t="s">
        <v>1408</v>
      </c>
    </row>
    <row r="124" spans="1:9" ht="17.399999999999999" x14ac:dyDescent="0.3">
      <c r="A124" s="53" t="s">
        <v>164</v>
      </c>
      <c r="B124" s="57">
        <v>45658</v>
      </c>
      <c r="C124" s="59">
        <v>4749079.01</v>
      </c>
      <c r="D124" s="60">
        <v>0</v>
      </c>
      <c r="E124" s="54">
        <v>71236.19</v>
      </c>
      <c r="F124" s="54">
        <v>68864.179999999993</v>
      </c>
      <c r="G124" s="55">
        <v>0.96699999999999997</v>
      </c>
      <c r="H124" s="53">
        <v>0</v>
      </c>
      <c r="I124" s="53" t="s">
        <v>1408</v>
      </c>
    </row>
    <row r="125" spans="1:9" ht="17.399999999999999" x14ac:dyDescent="0.3">
      <c r="A125" s="53" t="s">
        <v>164</v>
      </c>
      <c r="B125" s="57">
        <v>45689</v>
      </c>
      <c r="C125" s="59">
        <v>4602624.8499999996</v>
      </c>
      <c r="D125" s="60">
        <v>0</v>
      </c>
      <c r="E125" s="54">
        <v>69039.37</v>
      </c>
      <c r="F125" s="54">
        <v>71268.759999999995</v>
      </c>
      <c r="G125" s="55">
        <v>1.032</v>
      </c>
      <c r="H125" s="53">
        <v>0</v>
      </c>
      <c r="I125" s="53" t="s">
        <v>1408</v>
      </c>
    </row>
    <row r="126" spans="1:9" ht="17.399999999999999" x14ac:dyDescent="0.3">
      <c r="A126" s="53" t="s">
        <v>164</v>
      </c>
      <c r="B126" s="57">
        <v>45717</v>
      </c>
      <c r="C126" s="59">
        <v>4471188.5599999996</v>
      </c>
      <c r="D126" s="60">
        <v>0</v>
      </c>
      <c r="E126" s="54">
        <v>67067.83</v>
      </c>
      <c r="F126" s="54">
        <v>76436.160000000003</v>
      </c>
      <c r="G126" s="55">
        <v>1.1399999999999999</v>
      </c>
      <c r="H126" s="53">
        <v>0</v>
      </c>
      <c r="I126" s="53" t="s">
        <v>1408</v>
      </c>
    </row>
    <row r="127" spans="1:9" ht="17.399999999999999" x14ac:dyDescent="0.3">
      <c r="A127" s="53" t="s">
        <v>164</v>
      </c>
      <c r="B127" s="57">
        <v>45748</v>
      </c>
      <c r="C127" s="59">
        <v>4330446.66</v>
      </c>
      <c r="D127" s="60">
        <v>0</v>
      </c>
      <c r="E127" s="54">
        <v>64956.7</v>
      </c>
      <c r="F127" s="54">
        <v>63835.08</v>
      </c>
      <c r="G127" s="55">
        <v>0.98299999999999998</v>
      </c>
      <c r="H127" s="53">
        <v>0</v>
      </c>
      <c r="I127" s="53" t="s">
        <v>1408</v>
      </c>
    </row>
    <row r="128" spans="1:9" ht="17.399999999999999" x14ac:dyDescent="0.3">
      <c r="A128" s="53" t="s">
        <v>164</v>
      </c>
      <c r="B128" s="57">
        <v>45778</v>
      </c>
      <c r="C128" s="59">
        <v>4194977.0199999996</v>
      </c>
      <c r="D128" s="60">
        <v>0</v>
      </c>
      <c r="E128" s="54">
        <v>62924.66</v>
      </c>
      <c r="F128" s="54">
        <v>60603.45</v>
      </c>
      <c r="G128" s="55">
        <v>0.96299999999999997</v>
      </c>
      <c r="H128" s="53">
        <v>0</v>
      </c>
      <c r="I128" s="53" t="s">
        <v>1408</v>
      </c>
    </row>
    <row r="129" spans="1:9" ht="17.399999999999999" x14ac:dyDescent="0.3">
      <c r="A129" s="53" t="s">
        <v>164</v>
      </c>
      <c r="B129" s="57">
        <v>45809</v>
      </c>
      <c r="C129" s="59">
        <v>4078472.78</v>
      </c>
      <c r="D129" s="60">
        <v>15</v>
      </c>
      <c r="E129" s="54">
        <v>61177.09</v>
      </c>
      <c r="F129" s="54">
        <v>59192.7</v>
      </c>
      <c r="G129" s="55">
        <v>0.96799999999999997</v>
      </c>
      <c r="H129" s="53">
        <v>0</v>
      </c>
      <c r="I129" s="53" t="s">
        <v>1408</v>
      </c>
    </row>
    <row r="130" spans="1:9" ht="17.399999999999999" x14ac:dyDescent="0.3">
      <c r="A130" s="53" t="s">
        <v>164</v>
      </c>
      <c r="B130" s="57">
        <v>45839</v>
      </c>
      <c r="C130" s="59">
        <v>3969279.54</v>
      </c>
      <c r="D130" s="60">
        <v>0</v>
      </c>
      <c r="E130" s="54">
        <v>59539.19</v>
      </c>
      <c r="F130" s="54">
        <v>60388.63</v>
      </c>
      <c r="G130" s="55">
        <v>1.014</v>
      </c>
      <c r="H130" s="53">
        <v>0</v>
      </c>
      <c r="I130" s="53" t="s">
        <v>1408</v>
      </c>
    </row>
    <row r="131" spans="1:9" ht="17.399999999999999" x14ac:dyDescent="0.3">
      <c r="A131" s="53" t="s">
        <v>164</v>
      </c>
      <c r="B131" s="57">
        <v>45870</v>
      </c>
      <c r="C131" s="59">
        <v>3852796.64</v>
      </c>
      <c r="D131" s="60">
        <v>0</v>
      </c>
      <c r="E131" s="54">
        <v>57791.95</v>
      </c>
      <c r="F131" s="54">
        <v>62366.17</v>
      </c>
      <c r="G131" s="55">
        <v>1.079</v>
      </c>
      <c r="H131" s="53">
        <v>0</v>
      </c>
      <c r="I131" s="53" t="s">
        <v>1408</v>
      </c>
    </row>
    <row r="132" spans="1:9" ht="17.399999999999999" x14ac:dyDescent="0.3">
      <c r="A132" s="53" t="s">
        <v>164</v>
      </c>
      <c r="B132" s="57">
        <v>45901</v>
      </c>
      <c r="C132" s="59">
        <v>3728104.13</v>
      </c>
      <c r="D132" s="60">
        <v>0</v>
      </c>
      <c r="E132" s="54">
        <v>55921.56</v>
      </c>
      <c r="F132" s="54">
        <v>53788.800000000003</v>
      </c>
      <c r="G132" s="55">
        <v>0.96199999999999997</v>
      </c>
      <c r="H132" s="53">
        <v>0</v>
      </c>
      <c r="I132" s="53" t="s">
        <v>1408</v>
      </c>
    </row>
    <row r="133" spans="1:9" ht="17.399999999999999" x14ac:dyDescent="0.3">
      <c r="A133" s="53" t="s">
        <v>164</v>
      </c>
      <c r="B133" s="57">
        <v>45931</v>
      </c>
      <c r="C133" s="59">
        <v>3612369.41</v>
      </c>
      <c r="D133" s="60">
        <v>0</v>
      </c>
      <c r="E133" s="54">
        <v>54185.54</v>
      </c>
      <c r="F133" s="54">
        <v>61789.31</v>
      </c>
      <c r="G133" s="55">
        <v>1.1399999999999999</v>
      </c>
      <c r="H133" s="53">
        <v>0</v>
      </c>
      <c r="I133" s="53" t="s">
        <v>1408</v>
      </c>
    </row>
    <row r="134" spans="1:9" ht="17.399999999999999" x14ac:dyDescent="0.3">
      <c r="A134" s="53" t="s">
        <v>164</v>
      </c>
      <c r="B134" s="57">
        <v>45962</v>
      </c>
      <c r="C134" s="59">
        <v>3497039.42</v>
      </c>
      <c r="D134" s="60">
        <v>0</v>
      </c>
      <c r="E134" s="54">
        <v>52455.59</v>
      </c>
      <c r="F134" s="54">
        <v>58502.05</v>
      </c>
      <c r="G134" s="55">
        <v>1.115</v>
      </c>
      <c r="H134" s="53">
        <v>0</v>
      </c>
      <c r="I134" s="53" t="s">
        <v>1408</v>
      </c>
    </row>
    <row r="135" spans="1:9" ht="17.399999999999999" x14ac:dyDescent="0.3">
      <c r="A135" s="53" t="s">
        <v>164</v>
      </c>
      <c r="B135" s="57">
        <v>45992</v>
      </c>
      <c r="C135" s="59">
        <v>3384362.47</v>
      </c>
      <c r="D135" s="60">
        <v>0</v>
      </c>
      <c r="E135" s="54">
        <v>50765.440000000002</v>
      </c>
      <c r="F135" s="54">
        <v>53255.61</v>
      </c>
      <c r="G135" s="55">
        <v>1.0489999999999999</v>
      </c>
      <c r="H135" s="53">
        <v>0</v>
      </c>
      <c r="I135" s="53" t="s">
        <v>1408</v>
      </c>
    </row>
    <row r="136" spans="1:9" ht="17.399999999999999" x14ac:dyDescent="0.3">
      <c r="A136" s="53" t="s">
        <v>166</v>
      </c>
      <c r="B136" s="57">
        <v>45658</v>
      </c>
      <c r="C136" s="59">
        <v>2649158.5499999998</v>
      </c>
      <c r="D136" s="60">
        <v>0</v>
      </c>
      <c r="E136" s="54">
        <v>39737.379999999997</v>
      </c>
      <c r="F136" s="54">
        <v>43076.4</v>
      </c>
      <c r="G136" s="55">
        <v>1.0840000000000001</v>
      </c>
      <c r="H136" s="53">
        <v>0</v>
      </c>
      <c r="I136" s="53" t="s">
        <v>1408</v>
      </c>
    </row>
    <row r="137" spans="1:9" ht="17.399999999999999" x14ac:dyDescent="0.3">
      <c r="A137" s="53" t="s">
        <v>166</v>
      </c>
      <c r="B137" s="57">
        <v>45689</v>
      </c>
      <c r="C137" s="59">
        <v>2571150.89</v>
      </c>
      <c r="D137" s="60">
        <v>0</v>
      </c>
      <c r="E137" s="54">
        <v>38567.26</v>
      </c>
      <c r="F137" s="54">
        <v>44216.98</v>
      </c>
      <c r="G137" s="55">
        <v>1.1459999999999999</v>
      </c>
      <c r="H137" s="53">
        <v>0</v>
      </c>
      <c r="I137" s="53" t="s">
        <v>1408</v>
      </c>
    </row>
    <row r="138" spans="1:9" ht="17.399999999999999" x14ac:dyDescent="0.3">
      <c r="A138" s="53" t="s">
        <v>166</v>
      </c>
      <c r="B138" s="57">
        <v>45717</v>
      </c>
      <c r="C138" s="59">
        <v>2503014.2999999998</v>
      </c>
      <c r="D138" s="60">
        <v>0</v>
      </c>
      <c r="E138" s="54">
        <v>37545.21</v>
      </c>
      <c r="F138" s="54">
        <v>35672.14</v>
      </c>
      <c r="G138" s="55">
        <v>0.95</v>
      </c>
      <c r="H138" s="53">
        <v>0</v>
      </c>
      <c r="I138" s="53" t="s">
        <v>1408</v>
      </c>
    </row>
    <row r="139" spans="1:9" ht="17.399999999999999" x14ac:dyDescent="0.3">
      <c r="A139" s="53" t="s">
        <v>166</v>
      </c>
      <c r="B139" s="57">
        <v>45748</v>
      </c>
      <c r="C139" s="59">
        <v>2429878.1</v>
      </c>
      <c r="D139" s="60">
        <v>0</v>
      </c>
      <c r="E139" s="54">
        <v>36448.17</v>
      </c>
      <c r="F139" s="54">
        <v>38316.89</v>
      </c>
      <c r="G139" s="55">
        <v>1.0509999999999999</v>
      </c>
      <c r="H139" s="53">
        <v>0</v>
      </c>
      <c r="I139" s="53" t="s">
        <v>1408</v>
      </c>
    </row>
    <row r="140" spans="1:9" ht="17.399999999999999" x14ac:dyDescent="0.3">
      <c r="A140" s="53" t="s">
        <v>166</v>
      </c>
      <c r="B140" s="57">
        <v>45778</v>
      </c>
      <c r="C140" s="59">
        <v>2362761.21</v>
      </c>
      <c r="D140" s="60">
        <v>0</v>
      </c>
      <c r="E140" s="54">
        <v>35441.42</v>
      </c>
      <c r="F140" s="54">
        <v>40621</v>
      </c>
      <c r="G140" s="55">
        <v>1.1459999999999999</v>
      </c>
      <c r="H140" s="53">
        <v>0</v>
      </c>
      <c r="I140" s="53" t="s">
        <v>1408</v>
      </c>
    </row>
    <row r="141" spans="1:9" ht="17.399999999999999" x14ac:dyDescent="0.3">
      <c r="A141" s="53" t="s">
        <v>166</v>
      </c>
      <c r="B141" s="57">
        <v>45809</v>
      </c>
      <c r="C141" s="59">
        <v>2295027.9500000002</v>
      </c>
      <c r="D141" s="60">
        <v>15</v>
      </c>
      <c r="E141" s="54">
        <v>34425.42</v>
      </c>
      <c r="F141" s="54">
        <v>32915.360000000001</v>
      </c>
      <c r="G141" s="55">
        <v>0.95599999999999996</v>
      </c>
      <c r="H141" s="53">
        <v>0</v>
      </c>
      <c r="I141" s="53" t="s">
        <v>1408</v>
      </c>
    </row>
    <row r="142" spans="1:9" ht="17.399999999999999" x14ac:dyDescent="0.3">
      <c r="A142" s="53" t="s">
        <v>166</v>
      </c>
      <c r="B142" s="57">
        <v>45839</v>
      </c>
      <c r="C142" s="59">
        <v>2234494.4500000002</v>
      </c>
      <c r="D142" s="60">
        <v>15</v>
      </c>
      <c r="E142" s="54">
        <v>33517.42</v>
      </c>
      <c r="F142" s="54">
        <v>38190.239999999998</v>
      </c>
      <c r="G142" s="55">
        <v>1.139</v>
      </c>
      <c r="H142" s="53">
        <v>0</v>
      </c>
      <c r="I142" s="53" t="s">
        <v>1408</v>
      </c>
    </row>
    <row r="143" spans="1:9" ht="17.399999999999999" x14ac:dyDescent="0.3">
      <c r="A143" s="53" t="s">
        <v>166</v>
      </c>
      <c r="B143" s="57">
        <v>45870</v>
      </c>
      <c r="C143" s="59">
        <v>2175012.67</v>
      </c>
      <c r="D143" s="60">
        <v>95</v>
      </c>
      <c r="E143" s="54">
        <v>32625.19</v>
      </c>
      <c r="F143" s="54">
        <v>4736.93</v>
      </c>
      <c r="G143" s="55">
        <v>0.14499999999999999</v>
      </c>
      <c r="H143" s="53">
        <v>1</v>
      </c>
      <c r="I143" s="53" t="s">
        <v>1409</v>
      </c>
    </row>
    <row r="144" spans="1:9" ht="17.399999999999999" x14ac:dyDescent="0.3">
      <c r="A144" s="53" t="s">
        <v>166</v>
      </c>
      <c r="B144" s="57">
        <v>45901</v>
      </c>
      <c r="C144" s="59">
        <v>2117443.21</v>
      </c>
      <c r="D144" s="60">
        <v>0</v>
      </c>
      <c r="E144" s="54">
        <v>31761.65</v>
      </c>
      <c r="F144" s="54">
        <v>30434.28</v>
      </c>
      <c r="G144" s="55">
        <v>0.95799999999999996</v>
      </c>
      <c r="H144" s="53">
        <v>1</v>
      </c>
      <c r="I144" s="53" t="s">
        <v>1408</v>
      </c>
    </row>
    <row r="145" spans="1:9" ht="17.399999999999999" x14ac:dyDescent="0.3">
      <c r="A145" s="53" t="s">
        <v>166</v>
      </c>
      <c r="B145" s="57">
        <v>45931</v>
      </c>
      <c r="C145" s="59">
        <v>2051001.71</v>
      </c>
      <c r="D145" s="60">
        <v>0</v>
      </c>
      <c r="E145" s="54">
        <v>30765.03</v>
      </c>
      <c r="F145" s="54">
        <v>31519.18</v>
      </c>
      <c r="G145" s="55">
        <v>1.0249999999999999</v>
      </c>
      <c r="H145" s="53">
        <v>1</v>
      </c>
      <c r="I145" s="53" t="s">
        <v>1408</v>
      </c>
    </row>
    <row r="146" spans="1:9" ht="17.399999999999999" x14ac:dyDescent="0.3">
      <c r="A146" s="53" t="s">
        <v>166</v>
      </c>
      <c r="B146" s="57">
        <v>45962</v>
      </c>
      <c r="C146" s="59">
        <v>1992563.71</v>
      </c>
      <c r="D146" s="60">
        <v>15</v>
      </c>
      <c r="E146" s="54">
        <v>29888.46</v>
      </c>
      <c r="F146" s="54">
        <v>31040.28</v>
      </c>
      <c r="G146" s="55">
        <v>1.0389999999999999</v>
      </c>
      <c r="H146" s="53">
        <v>1</v>
      </c>
      <c r="I146" s="53" t="s">
        <v>1408</v>
      </c>
    </row>
    <row r="147" spans="1:9" ht="17.399999999999999" x14ac:dyDescent="0.3">
      <c r="A147" s="53" t="s">
        <v>166</v>
      </c>
      <c r="B147" s="57">
        <v>45992</v>
      </c>
      <c r="C147" s="59">
        <v>1938771.89</v>
      </c>
      <c r="D147" s="60">
        <v>0</v>
      </c>
      <c r="E147" s="54">
        <v>29081.58</v>
      </c>
      <c r="F147" s="54">
        <v>28329.56</v>
      </c>
      <c r="G147" s="55">
        <v>0.97399999999999998</v>
      </c>
      <c r="H147" s="53">
        <v>1</v>
      </c>
      <c r="I147" s="53" t="s">
        <v>1408</v>
      </c>
    </row>
    <row r="148" spans="1:9" ht="17.399999999999999" x14ac:dyDescent="0.3">
      <c r="A148" s="53" t="s">
        <v>168</v>
      </c>
      <c r="B148" s="57">
        <v>45748</v>
      </c>
      <c r="C148" s="59">
        <v>10287648.130000001</v>
      </c>
      <c r="D148" s="60">
        <v>35</v>
      </c>
      <c r="E148" s="54">
        <v>154314.72</v>
      </c>
      <c r="F148" s="54">
        <v>93619.24</v>
      </c>
      <c r="G148" s="55">
        <v>0.60699999999999998</v>
      </c>
      <c r="H148" s="53">
        <v>0</v>
      </c>
      <c r="I148" s="53" t="s">
        <v>1410</v>
      </c>
    </row>
    <row r="149" spans="1:9" ht="17.399999999999999" x14ac:dyDescent="0.3">
      <c r="A149" s="53" t="s">
        <v>168</v>
      </c>
      <c r="B149" s="57">
        <v>45778</v>
      </c>
      <c r="C149" s="59">
        <v>10039648.060000001</v>
      </c>
      <c r="D149" s="60">
        <v>0</v>
      </c>
      <c r="E149" s="54">
        <v>150594.72</v>
      </c>
      <c r="F149" s="54">
        <v>146550.96</v>
      </c>
      <c r="G149" s="55">
        <v>0.97299999999999998</v>
      </c>
      <c r="H149" s="53">
        <v>0</v>
      </c>
      <c r="I149" s="53" t="s">
        <v>1408</v>
      </c>
    </row>
    <row r="150" spans="1:9" ht="17.399999999999999" x14ac:dyDescent="0.3">
      <c r="A150" s="53" t="s">
        <v>168</v>
      </c>
      <c r="B150" s="57">
        <v>45809</v>
      </c>
      <c r="C150" s="59">
        <v>9809832.1099999994</v>
      </c>
      <c r="D150" s="60">
        <v>95</v>
      </c>
      <c r="E150" s="54">
        <v>147147.48000000001</v>
      </c>
      <c r="F150" s="54">
        <v>34951.1</v>
      </c>
      <c r="G150" s="55">
        <v>0.23799999999999999</v>
      </c>
      <c r="H150" s="53">
        <v>0</v>
      </c>
      <c r="I150" s="53" t="s">
        <v>1409</v>
      </c>
    </row>
    <row r="151" spans="1:9" ht="17.399999999999999" x14ac:dyDescent="0.3">
      <c r="A151" s="53" t="s">
        <v>168</v>
      </c>
      <c r="B151" s="57">
        <v>45839</v>
      </c>
      <c r="C151" s="59">
        <v>9570829.9000000004</v>
      </c>
      <c r="D151" s="60">
        <v>95</v>
      </c>
      <c r="E151" s="54">
        <v>143562.45000000001</v>
      </c>
      <c r="F151" s="54">
        <v>25230.17</v>
      </c>
      <c r="G151" s="55">
        <v>0.17599999999999999</v>
      </c>
      <c r="H151" s="53">
        <v>0</v>
      </c>
      <c r="I151" s="53" t="s">
        <v>1409</v>
      </c>
    </row>
    <row r="152" spans="1:9" ht="17.399999999999999" x14ac:dyDescent="0.3">
      <c r="A152" s="53" t="s">
        <v>168</v>
      </c>
      <c r="B152" s="57">
        <v>45870</v>
      </c>
      <c r="C152" s="59">
        <v>9359760.1799999997</v>
      </c>
      <c r="D152" s="60">
        <v>0</v>
      </c>
      <c r="E152" s="54">
        <v>140396.4</v>
      </c>
      <c r="F152" s="54">
        <v>133754.15</v>
      </c>
      <c r="G152" s="55">
        <v>0.95299999999999996</v>
      </c>
      <c r="H152" s="53">
        <v>0</v>
      </c>
      <c r="I152" s="53" t="s">
        <v>1408</v>
      </c>
    </row>
    <row r="153" spans="1:9" ht="17.399999999999999" x14ac:dyDescent="0.3">
      <c r="A153" s="53" t="s">
        <v>168</v>
      </c>
      <c r="B153" s="57">
        <v>45901</v>
      </c>
      <c r="C153" s="59">
        <v>9137074.2799999993</v>
      </c>
      <c r="D153" s="60">
        <v>0</v>
      </c>
      <c r="E153" s="54">
        <v>137056.10999999999</v>
      </c>
      <c r="F153" s="54">
        <v>150094.29999999999</v>
      </c>
      <c r="G153" s="55">
        <v>1.095</v>
      </c>
      <c r="H153" s="53">
        <v>0</v>
      </c>
      <c r="I153" s="53" t="s">
        <v>1408</v>
      </c>
    </row>
    <row r="154" spans="1:9" ht="17.399999999999999" x14ac:dyDescent="0.3">
      <c r="A154" s="53" t="s">
        <v>168</v>
      </c>
      <c r="B154" s="57">
        <v>45931</v>
      </c>
      <c r="C154" s="59">
        <v>8929913.7799999993</v>
      </c>
      <c r="D154" s="60">
        <v>95</v>
      </c>
      <c r="E154" s="54">
        <v>133948.71</v>
      </c>
      <c r="F154" s="54">
        <v>45750.22</v>
      </c>
      <c r="G154" s="55">
        <v>0.34200000000000003</v>
      </c>
      <c r="H154" s="53">
        <v>0</v>
      </c>
      <c r="I154" s="53" t="s">
        <v>1409</v>
      </c>
    </row>
    <row r="155" spans="1:9" ht="17.399999999999999" x14ac:dyDescent="0.3">
      <c r="A155" s="53" t="s">
        <v>168</v>
      </c>
      <c r="B155" s="57">
        <v>45962</v>
      </c>
      <c r="C155" s="59">
        <v>8737924.4000000004</v>
      </c>
      <c r="D155" s="60">
        <v>15</v>
      </c>
      <c r="E155" s="54">
        <v>131068.87</v>
      </c>
      <c r="F155" s="54">
        <v>128740.17</v>
      </c>
      <c r="G155" s="55">
        <v>0.98199999999999998</v>
      </c>
      <c r="H155" s="53">
        <v>0</v>
      </c>
      <c r="I155" s="53" t="s">
        <v>1408</v>
      </c>
    </row>
    <row r="156" spans="1:9" ht="17.399999999999999" x14ac:dyDescent="0.3">
      <c r="A156" s="53" t="s">
        <v>168</v>
      </c>
      <c r="B156" s="57">
        <v>45992</v>
      </c>
      <c r="C156" s="59">
        <v>8502015.1500000004</v>
      </c>
      <c r="D156" s="60">
        <v>35</v>
      </c>
      <c r="E156" s="54">
        <v>127530.23</v>
      </c>
      <c r="F156" s="54">
        <v>62498.18</v>
      </c>
      <c r="G156" s="55">
        <v>0.49</v>
      </c>
      <c r="H156" s="53">
        <v>0</v>
      </c>
      <c r="I156" s="53" t="s">
        <v>1410</v>
      </c>
    </row>
    <row r="157" spans="1:9" ht="17.399999999999999" x14ac:dyDescent="0.3">
      <c r="A157" s="53" t="s">
        <v>170</v>
      </c>
      <c r="B157" s="57">
        <v>45658</v>
      </c>
      <c r="C157" s="59">
        <v>570232.93999999994</v>
      </c>
      <c r="D157" s="60">
        <v>0</v>
      </c>
      <c r="E157" s="54">
        <v>5702.33</v>
      </c>
      <c r="F157" s="54">
        <v>5536.73</v>
      </c>
      <c r="G157" s="55">
        <v>0.97099999999999997</v>
      </c>
      <c r="H157" s="53">
        <v>0</v>
      </c>
      <c r="I157" s="53" t="s">
        <v>1408</v>
      </c>
    </row>
    <row r="158" spans="1:9" ht="17.399999999999999" x14ac:dyDescent="0.3">
      <c r="A158" s="53" t="s">
        <v>170</v>
      </c>
      <c r="B158" s="57">
        <v>45689</v>
      </c>
      <c r="C158" s="59">
        <v>561298.18000000005</v>
      </c>
      <c r="D158" s="60">
        <v>185</v>
      </c>
      <c r="E158" s="54">
        <v>5612.98</v>
      </c>
      <c r="F158" s="54">
        <v>1484.05</v>
      </c>
      <c r="G158" s="55">
        <v>0.26400000000000001</v>
      </c>
      <c r="H158" s="53">
        <v>0</v>
      </c>
      <c r="I158" s="53" t="s">
        <v>1409</v>
      </c>
    </row>
    <row r="159" spans="1:9" ht="17.399999999999999" x14ac:dyDescent="0.3">
      <c r="A159" s="53" t="s">
        <v>170</v>
      </c>
      <c r="B159" s="57">
        <v>45717</v>
      </c>
      <c r="C159" s="59">
        <v>550952.26</v>
      </c>
      <c r="D159" s="60">
        <v>35</v>
      </c>
      <c r="E159" s="54">
        <v>5509.52</v>
      </c>
      <c r="F159" s="54">
        <v>2370.89</v>
      </c>
      <c r="G159" s="55">
        <v>0.43</v>
      </c>
      <c r="H159" s="53">
        <v>0</v>
      </c>
      <c r="I159" s="53" t="s">
        <v>1410</v>
      </c>
    </row>
    <row r="160" spans="1:9" ht="17.399999999999999" x14ac:dyDescent="0.3">
      <c r="A160" s="53" t="s">
        <v>170</v>
      </c>
      <c r="B160" s="57">
        <v>45748</v>
      </c>
      <c r="C160" s="59">
        <v>542826.93000000005</v>
      </c>
      <c r="D160" s="60">
        <v>0</v>
      </c>
      <c r="E160" s="54">
        <v>5428.27</v>
      </c>
      <c r="F160" s="54">
        <v>5677.07</v>
      </c>
      <c r="G160" s="55">
        <v>1.046</v>
      </c>
      <c r="H160" s="53">
        <v>0</v>
      </c>
      <c r="I160" s="53" t="s">
        <v>1408</v>
      </c>
    </row>
    <row r="161" spans="1:9" ht="17.399999999999999" x14ac:dyDescent="0.3">
      <c r="A161" s="53" t="s">
        <v>170</v>
      </c>
      <c r="B161" s="57">
        <v>45778</v>
      </c>
      <c r="C161" s="59">
        <v>534079.84</v>
      </c>
      <c r="D161" s="60">
        <v>0</v>
      </c>
      <c r="E161" s="54">
        <v>5340.8</v>
      </c>
      <c r="F161" s="54">
        <v>5887.75</v>
      </c>
      <c r="G161" s="55">
        <v>1.1020000000000001</v>
      </c>
      <c r="H161" s="53">
        <v>0</v>
      </c>
      <c r="I161" s="53" t="s">
        <v>1408</v>
      </c>
    </row>
    <row r="162" spans="1:9" ht="17.399999999999999" x14ac:dyDescent="0.3">
      <c r="A162" s="53" t="s">
        <v>170</v>
      </c>
      <c r="B162" s="57">
        <v>45809</v>
      </c>
      <c r="C162" s="59">
        <v>526176.48</v>
      </c>
      <c r="D162" s="60">
        <v>65</v>
      </c>
      <c r="E162" s="54">
        <v>5261.76</v>
      </c>
      <c r="F162" s="54">
        <v>2720.88</v>
      </c>
      <c r="G162" s="55">
        <v>0.51700000000000002</v>
      </c>
      <c r="H162" s="53">
        <v>0</v>
      </c>
      <c r="I162" s="53" t="s">
        <v>1411</v>
      </c>
    </row>
    <row r="163" spans="1:9" ht="17.399999999999999" x14ac:dyDescent="0.3">
      <c r="A163" s="53" t="s">
        <v>170</v>
      </c>
      <c r="B163" s="57">
        <v>45839</v>
      </c>
      <c r="C163" s="59">
        <v>518469.51</v>
      </c>
      <c r="D163" s="60">
        <v>15</v>
      </c>
      <c r="E163" s="54">
        <v>5184.7</v>
      </c>
      <c r="F163" s="54">
        <v>5895.62</v>
      </c>
      <c r="G163" s="55">
        <v>1.137</v>
      </c>
      <c r="H163" s="53">
        <v>0</v>
      </c>
      <c r="I163" s="53" t="s">
        <v>1408</v>
      </c>
    </row>
    <row r="164" spans="1:9" ht="17.399999999999999" x14ac:dyDescent="0.3">
      <c r="A164" s="53" t="s">
        <v>170</v>
      </c>
      <c r="B164" s="57">
        <v>45870</v>
      </c>
      <c r="C164" s="59">
        <v>509584.18</v>
      </c>
      <c r="D164" s="60">
        <v>0</v>
      </c>
      <c r="E164" s="54">
        <v>5095.84</v>
      </c>
      <c r="F164" s="54">
        <v>5629.23</v>
      </c>
      <c r="G164" s="55">
        <v>1.105</v>
      </c>
      <c r="H164" s="53">
        <v>0</v>
      </c>
      <c r="I164" s="53" t="s">
        <v>1408</v>
      </c>
    </row>
    <row r="165" spans="1:9" ht="17.399999999999999" x14ac:dyDescent="0.3">
      <c r="A165" s="53" t="s">
        <v>170</v>
      </c>
      <c r="B165" s="57">
        <v>45901</v>
      </c>
      <c r="C165" s="59">
        <v>499883.67</v>
      </c>
      <c r="D165" s="60">
        <v>35</v>
      </c>
      <c r="E165" s="54">
        <v>4998.84</v>
      </c>
      <c r="F165" s="54">
        <v>4174.6899999999996</v>
      </c>
      <c r="G165" s="55">
        <v>0.83499999999999996</v>
      </c>
      <c r="H165" s="53">
        <v>0</v>
      </c>
      <c r="I165" s="53" t="s">
        <v>1410</v>
      </c>
    </row>
    <row r="166" spans="1:9" ht="17.399999999999999" x14ac:dyDescent="0.3">
      <c r="A166" s="53" t="s">
        <v>170</v>
      </c>
      <c r="B166" s="57">
        <v>45931</v>
      </c>
      <c r="C166" s="59">
        <v>491188.72</v>
      </c>
      <c r="D166" s="60">
        <v>0</v>
      </c>
      <c r="E166" s="54">
        <v>4911.8900000000003</v>
      </c>
      <c r="F166" s="54">
        <v>5102.25</v>
      </c>
      <c r="G166" s="55">
        <v>1.0389999999999999</v>
      </c>
      <c r="H166" s="53">
        <v>0</v>
      </c>
      <c r="I166" s="53" t="s">
        <v>1408</v>
      </c>
    </row>
    <row r="167" spans="1:9" ht="17.399999999999999" x14ac:dyDescent="0.3">
      <c r="A167" s="53" t="s">
        <v>170</v>
      </c>
      <c r="B167" s="57">
        <v>45962</v>
      </c>
      <c r="C167" s="59">
        <v>480969.45</v>
      </c>
      <c r="D167" s="60">
        <v>0</v>
      </c>
      <c r="E167" s="54">
        <v>4809.6899999999996</v>
      </c>
      <c r="F167" s="54">
        <v>5448.19</v>
      </c>
      <c r="G167" s="55">
        <v>1.133</v>
      </c>
      <c r="H167" s="53">
        <v>0</v>
      </c>
      <c r="I167" s="53" t="s">
        <v>1408</v>
      </c>
    </row>
    <row r="168" spans="1:9" ht="17.399999999999999" x14ac:dyDescent="0.3">
      <c r="A168" s="53" t="s">
        <v>170</v>
      </c>
      <c r="B168" s="57">
        <v>45992</v>
      </c>
      <c r="C168" s="59">
        <v>473875.7</v>
      </c>
      <c r="D168" s="60">
        <v>15</v>
      </c>
      <c r="E168" s="54">
        <v>4738.76</v>
      </c>
      <c r="F168" s="54">
        <v>4895.93</v>
      </c>
      <c r="G168" s="55">
        <v>1.0329999999999999</v>
      </c>
      <c r="H168" s="53">
        <v>0</v>
      </c>
      <c r="I168" s="53" t="s">
        <v>1408</v>
      </c>
    </row>
    <row r="169" spans="1:9" ht="17.399999999999999" x14ac:dyDescent="0.3">
      <c r="A169" s="53" t="s">
        <v>172</v>
      </c>
      <c r="B169" s="57">
        <v>45658</v>
      </c>
      <c r="C169" s="59">
        <v>2438680.3199999998</v>
      </c>
      <c r="D169" s="60">
        <v>0</v>
      </c>
      <c r="E169" s="54">
        <v>36580.199999999997</v>
      </c>
      <c r="F169" s="54">
        <v>41807.370000000003</v>
      </c>
      <c r="G169" s="55">
        <v>1.143</v>
      </c>
      <c r="H169" s="53">
        <v>0</v>
      </c>
      <c r="I169" s="53" t="s">
        <v>1408</v>
      </c>
    </row>
    <row r="170" spans="1:9" ht="17.399999999999999" x14ac:dyDescent="0.3">
      <c r="A170" s="53" t="s">
        <v>172</v>
      </c>
      <c r="B170" s="57">
        <v>45689</v>
      </c>
      <c r="C170" s="59">
        <v>2361003.77</v>
      </c>
      <c r="D170" s="60">
        <v>35</v>
      </c>
      <c r="E170" s="54">
        <v>35415.06</v>
      </c>
      <c r="F170" s="54">
        <v>18627.759999999998</v>
      </c>
      <c r="G170" s="55">
        <v>0.52600000000000002</v>
      </c>
      <c r="H170" s="53">
        <v>0</v>
      </c>
      <c r="I170" s="53" t="s">
        <v>1410</v>
      </c>
    </row>
    <row r="171" spans="1:9" ht="17.399999999999999" x14ac:dyDescent="0.3">
      <c r="A171" s="53" t="s">
        <v>172</v>
      </c>
      <c r="B171" s="57">
        <v>45717</v>
      </c>
      <c r="C171" s="59">
        <v>2285790.54</v>
      </c>
      <c r="D171" s="60">
        <v>65</v>
      </c>
      <c r="E171" s="54">
        <v>34286.86</v>
      </c>
      <c r="F171" s="54">
        <v>22201.48</v>
      </c>
      <c r="G171" s="55">
        <v>0.64800000000000002</v>
      </c>
      <c r="H171" s="53">
        <v>0</v>
      </c>
      <c r="I171" s="53" t="s">
        <v>1411</v>
      </c>
    </row>
    <row r="172" spans="1:9" ht="17.399999999999999" x14ac:dyDescent="0.3">
      <c r="A172" s="53" t="s">
        <v>172</v>
      </c>
      <c r="B172" s="57">
        <v>45748</v>
      </c>
      <c r="C172" s="59">
        <v>2219459.7999999998</v>
      </c>
      <c r="D172" s="60">
        <v>95</v>
      </c>
      <c r="E172" s="54">
        <v>33291.9</v>
      </c>
      <c r="F172" s="54">
        <v>13261.55</v>
      </c>
      <c r="G172" s="55">
        <v>0.39800000000000002</v>
      </c>
      <c r="H172" s="53">
        <v>0</v>
      </c>
      <c r="I172" s="53" t="s">
        <v>1409</v>
      </c>
    </row>
    <row r="173" spans="1:9" ht="17.399999999999999" x14ac:dyDescent="0.3">
      <c r="A173" s="53" t="s">
        <v>172</v>
      </c>
      <c r="B173" s="57">
        <v>45778</v>
      </c>
      <c r="C173" s="59">
        <v>2157720.92</v>
      </c>
      <c r="D173" s="60">
        <v>15</v>
      </c>
      <c r="E173" s="54">
        <v>32365.81</v>
      </c>
      <c r="F173" s="54">
        <v>31002.81</v>
      </c>
      <c r="G173" s="55">
        <v>0.95799999999999996</v>
      </c>
      <c r="H173" s="53">
        <v>0</v>
      </c>
      <c r="I173" s="53" t="s">
        <v>1408</v>
      </c>
    </row>
    <row r="174" spans="1:9" ht="17.399999999999999" x14ac:dyDescent="0.3">
      <c r="A174" s="53" t="s">
        <v>172</v>
      </c>
      <c r="B174" s="57">
        <v>45809</v>
      </c>
      <c r="C174" s="59">
        <v>2100340.9700000002</v>
      </c>
      <c r="D174" s="60">
        <v>0</v>
      </c>
      <c r="E174" s="54">
        <v>31505.11</v>
      </c>
      <c r="F174" s="54">
        <v>36145.58</v>
      </c>
      <c r="G174" s="55">
        <v>1.147</v>
      </c>
      <c r="H174" s="53">
        <v>0</v>
      </c>
      <c r="I174" s="53" t="s">
        <v>1408</v>
      </c>
    </row>
    <row r="175" spans="1:9" ht="17.399999999999999" x14ac:dyDescent="0.3">
      <c r="A175" s="53" t="s">
        <v>172</v>
      </c>
      <c r="B175" s="57">
        <v>45839</v>
      </c>
      <c r="C175" s="59">
        <v>2041593.8</v>
      </c>
      <c r="D175" s="60">
        <v>0</v>
      </c>
      <c r="E175" s="54">
        <v>30623.91</v>
      </c>
      <c r="F175" s="54">
        <v>31180.54</v>
      </c>
      <c r="G175" s="55">
        <v>1.018</v>
      </c>
      <c r="H175" s="53">
        <v>0</v>
      </c>
      <c r="I175" s="53" t="s">
        <v>1408</v>
      </c>
    </row>
    <row r="176" spans="1:9" ht="17.399999999999999" x14ac:dyDescent="0.3">
      <c r="A176" s="53" t="s">
        <v>172</v>
      </c>
      <c r="B176" s="57">
        <v>45870</v>
      </c>
      <c r="C176" s="59">
        <v>1979835.47</v>
      </c>
      <c r="D176" s="60">
        <v>35</v>
      </c>
      <c r="E176" s="54">
        <v>29697.53</v>
      </c>
      <c r="F176" s="54">
        <v>22114.75</v>
      </c>
      <c r="G176" s="55">
        <v>0.745</v>
      </c>
      <c r="H176" s="53">
        <v>0</v>
      </c>
      <c r="I176" s="53" t="s">
        <v>1410</v>
      </c>
    </row>
    <row r="177" spans="1:9" ht="17.399999999999999" x14ac:dyDescent="0.3">
      <c r="A177" s="53" t="s">
        <v>172</v>
      </c>
      <c r="B177" s="57">
        <v>45901</v>
      </c>
      <c r="C177" s="59">
        <v>1915884.05</v>
      </c>
      <c r="D177" s="60">
        <v>35</v>
      </c>
      <c r="E177" s="54">
        <v>28738.26</v>
      </c>
      <c r="F177" s="54">
        <v>24163.919999999998</v>
      </c>
      <c r="G177" s="55">
        <v>0.84099999999999997</v>
      </c>
      <c r="H177" s="53">
        <v>0</v>
      </c>
      <c r="I177" s="53" t="s">
        <v>1410</v>
      </c>
    </row>
    <row r="178" spans="1:9" ht="17.399999999999999" x14ac:dyDescent="0.3">
      <c r="A178" s="53" t="s">
        <v>172</v>
      </c>
      <c r="B178" s="57">
        <v>45931</v>
      </c>
      <c r="C178" s="59">
        <v>1915884.05</v>
      </c>
      <c r="D178" s="60">
        <v>185</v>
      </c>
      <c r="E178" s="54">
        <v>28738.26</v>
      </c>
      <c r="F178" s="54">
        <v>5646.31</v>
      </c>
      <c r="G178" s="55">
        <v>0.19600000000000001</v>
      </c>
      <c r="H178" s="53">
        <v>0</v>
      </c>
      <c r="I178" s="53" t="s">
        <v>1412</v>
      </c>
    </row>
    <row r="179" spans="1:9" ht="17.399999999999999" x14ac:dyDescent="0.3">
      <c r="A179" s="53" t="s">
        <v>172</v>
      </c>
      <c r="B179" s="57">
        <v>45962</v>
      </c>
      <c r="C179" s="59">
        <v>1915884.05</v>
      </c>
      <c r="D179" s="60">
        <v>999</v>
      </c>
      <c r="E179" s="54">
        <v>28738.26</v>
      </c>
      <c r="F179" s="54">
        <v>5231.2</v>
      </c>
      <c r="G179" s="55">
        <v>0.182</v>
      </c>
      <c r="H179" s="53">
        <v>0</v>
      </c>
      <c r="I179" s="53" t="s">
        <v>1412</v>
      </c>
    </row>
    <row r="180" spans="1:9" ht="17.399999999999999" x14ac:dyDescent="0.3">
      <c r="A180" s="53" t="s">
        <v>172</v>
      </c>
      <c r="B180" s="57">
        <v>45992</v>
      </c>
      <c r="C180" s="59">
        <v>1915884.05</v>
      </c>
      <c r="D180" s="60">
        <v>999</v>
      </c>
      <c r="E180" s="54">
        <v>28738.26</v>
      </c>
      <c r="F180" s="54">
        <v>229.78</v>
      </c>
      <c r="G180" s="55">
        <v>8.0000000000000002E-3</v>
      </c>
      <c r="H180" s="53">
        <v>0</v>
      </c>
      <c r="I180" s="53" t="s">
        <v>1412</v>
      </c>
    </row>
    <row r="181" spans="1:9" ht="17.399999999999999" x14ac:dyDescent="0.3">
      <c r="A181" s="53" t="s">
        <v>174</v>
      </c>
      <c r="B181" s="57">
        <v>45658</v>
      </c>
      <c r="C181" s="59">
        <v>17441450.09</v>
      </c>
      <c r="D181" s="60">
        <v>0</v>
      </c>
      <c r="E181" s="54">
        <v>261621.75</v>
      </c>
      <c r="F181" s="54">
        <v>274385.89</v>
      </c>
      <c r="G181" s="55">
        <v>1.0489999999999999</v>
      </c>
      <c r="H181" s="53">
        <v>0</v>
      </c>
      <c r="I181" s="53" t="s">
        <v>1408</v>
      </c>
    </row>
    <row r="182" spans="1:9" ht="17.399999999999999" x14ac:dyDescent="0.3">
      <c r="A182" s="53" t="s">
        <v>174</v>
      </c>
      <c r="B182" s="57">
        <v>45689</v>
      </c>
      <c r="C182" s="59">
        <v>17033052.670000002</v>
      </c>
      <c r="D182" s="60">
        <v>0</v>
      </c>
      <c r="E182" s="54">
        <v>255495.79</v>
      </c>
      <c r="F182" s="54">
        <v>249314.96</v>
      </c>
      <c r="G182" s="55">
        <v>0.97599999999999998</v>
      </c>
      <c r="H182" s="53">
        <v>0</v>
      </c>
      <c r="I182" s="53" t="s">
        <v>1408</v>
      </c>
    </row>
    <row r="183" spans="1:9" ht="17.399999999999999" x14ac:dyDescent="0.3">
      <c r="A183" s="53" t="s">
        <v>174</v>
      </c>
      <c r="B183" s="57">
        <v>45717</v>
      </c>
      <c r="C183" s="59">
        <v>16620881.42</v>
      </c>
      <c r="D183" s="60">
        <v>0</v>
      </c>
      <c r="E183" s="54">
        <v>249313.22</v>
      </c>
      <c r="F183" s="54">
        <v>276291.51</v>
      </c>
      <c r="G183" s="55">
        <v>1.1080000000000001</v>
      </c>
      <c r="H183" s="53">
        <v>0</v>
      </c>
      <c r="I183" s="53" t="s">
        <v>1408</v>
      </c>
    </row>
    <row r="184" spans="1:9" ht="17.399999999999999" x14ac:dyDescent="0.3">
      <c r="A184" s="53" t="s">
        <v>174</v>
      </c>
      <c r="B184" s="57">
        <v>45748</v>
      </c>
      <c r="C184" s="59">
        <v>16620881.42</v>
      </c>
      <c r="D184" s="60">
        <v>220</v>
      </c>
      <c r="E184" s="54">
        <v>249313.22</v>
      </c>
      <c r="F184" s="54">
        <v>49240.14</v>
      </c>
      <c r="G184" s="55">
        <v>0.19800000000000001</v>
      </c>
      <c r="H184" s="53">
        <v>0</v>
      </c>
      <c r="I184" s="53" t="s">
        <v>1412</v>
      </c>
    </row>
    <row r="185" spans="1:9" ht="17.399999999999999" x14ac:dyDescent="0.3">
      <c r="A185" s="53" t="s">
        <v>174</v>
      </c>
      <c r="B185" s="57">
        <v>45778</v>
      </c>
      <c r="C185" s="59">
        <v>16620881.42</v>
      </c>
      <c r="D185" s="60">
        <v>999</v>
      </c>
      <c r="E185" s="54">
        <v>249313.22</v>
      </c>
      <c r="F185" s="54">
        <v>23976.99</v>
      </c>
      <c r="G185" s="55">
        <v>9.6000000000000002E-2</v>
      </c>
      <c r="H185" s="53">
        <v>0</v>
      </c>
      <c r="I185" s="53" t="s">
        <v>1412</v>
      </c>
    </row>
    <row r="186" spans="1:9" ht="17.399999999999999" x14ac:dyDescent="0.3">
      <c r="A186" s="53" t="s">
        <v>174</v>
      </c>
      <c r="B186" s="57">
        <v>45809</v>
      </c>
      <c r="C186" s="59">
        <v>16620881.42</v>
      </c>
      <c r="D186" s="60">
        <v>999</v>
      </c>
      <c r="E186" s="54">
        <v>249313.22</v>
      </c>
      <c r="F186" s="54">
        <v>7647.33</v>
      </c>
      <c r="G186" s="55">
        <v>3.1E-2</v>
      </c>
      <c r="H186" s="53">
        <v>0</v>
      </c>
      <c r="I186" s="53" t="s">
        <v>1412</v>
      </c>
    </row>
    <row r="187" spans="1:9" ht="17.399999999999999" x14ac:dyDescent="0.3">
      <c r="A187" s="53" t="s">
        <v>174</v>
      </c>
      <c r="B187" s="57">
        <v>45839</v>
      </c>
      <c r="C187" s="59">
        <v>16620881.42</v>
      </c>
      <c r="D187" s="60">
        <v>999</v>
      </c>
      <c r="E187" s="54">
        <v>249313.22</v>
      </c>
      <c r="F187" s="54">
        <v>44328.54</v>
      </c>
      <c r="G187" s="55">
        <v>0.17799999999999999</v>
      </c>
      <c r="H187" s="53">
        <v>0</v>
      </c>
      <c r="I187" s="53" t="s">
        <v>1412</v>
      </c>
    </row>
    <row r="188" spans="1:9" ht="17.399999999999999" x14ac:dyDescent="0.3">
      <c r="A188" s="53" t="s">
        <v>174</v>
      </c>
      <c r="B188" s="57">
        <v>45870</v>
      </c>
      <c r="C188" s="59">
        <v>16620881.42</v>
      </c>
      <c r="D188" s="60">
        <v>999</v>
      </c>
      <c r="E188" s="54">
        <v>249313.22</v>
      </c>
      <c r="F188" s="54">
        <v>3579.1</v>
      </c>
      <c r="G188" s="55">
        <v>1.4E-2</v>
      </c>
      <c r="H188" s="53">
        <v>0</v>
      </c>
      <c r="I188" s="53" t="s">
        <v>1412</v>
      </c>
    </row>
    <row r="189" spans="1:9" ht="17.399999999999999" x14ac:dyDescent="0.3">
      <c r="A189" s="53" t="s">
        <v>174</v>
      </c>
      <c r="B189" s="57">
        <v>45901</v>
      </c>
      <c r="C189" s="59">
        <v>16620881.42</v>
      </c>
      <c r="D189" s="60">
        <v>999</v>
      </c>
      <c r="E189" s="54">
        <v>249313.22</v>
      </c>
      <c r="F189" s="54">
        <v>37380.79</v>
      </c>
      <c r="G189" s="55">
        <v>0.15</v>
      </c>
      <c r="H189" s="53">
        <v>0</v>
      </c>
      <c r="I189" s="53" t="s">
        <v>1412</v>
      </c>
    </row>
    <row r="190" spans="1:9" ht="17.399999999999999" x14ac:dyDescent="0.3">
      <c r="A190" s="53" t="s">
        <v>174</v>
      </c>
      <c r="B190" s="57">
        <v>45931</v>
      </c>
      <c r="C190" s="59">
        <v>16620881.42</v>
      </c>
      <c r="D190" s="60">
        <v>999</v>
      </c>
      <c r="E190" s="54">
        <v>249313.22</v>
      </c>
      <c r="F190" s="54">
        <v>8883.5499999999993</v>
      </c>
      <c r="G190" s="55">
        <v>3.5999999999999997E-2</v>
      </c>
      <c r="H190" s="53">
        <v>0</v>
      </c>
      <c r="I190" s="53" t="s">
        <v>1412</v>
      </c>
    </row>
    <row r="191" spans="1:9" ht="17.399999999999999" x14ac:dyDescent="0.3">
      <c r="A191" s="53" t="s">
        <v>174</v>
      </c>
      <c r="B191" s="57">
        <v>45962</v>
      </c>
      <c r="C191" s="59">
        <v>16620881.42</v>
      </c>
      <c r="D191" s="60">
        <v>999</v>
      </c>
      <c r="E191" s="54">
        <v>249313.22</v>
      </c>
      <c r="F191" s="54">
        <v>1060.18</v>
      </c>
      <c r="G191" s="55">
        <v>4.0000000000000001E-3</v>
      </c>
      <c r="H191" s="53">
        <v>0</v>
      </c>
      <c r="I191" s="53" t="s">
        <v>1412</v>
      </c>
    </row>
    <row r="192" spans="1:9" ht="17.399999999999999" x14ac:dyDescent="0.3">
      <c r="A192" s="53" t="s">
        <v>174</v>
      </c>
      <c r="B192" s="57">
        <v>45992</v>
      </c>
      <c r="C192" s="59">
        <v>16620881.42</v>
      </c>
      <c r="D192" s="60">
        <v>999</v>
      </c>
      <c r="E192" s="54">
        <v>249313.22</v>
      </c>
      <c r="F192" s="54">
        <v>6826.26</v>
      </c>
      <c r="G192" s="55">
        <v>2.7E-2</v>
      </c>
      <c r="H192" s="53">
        <v>0</v>
      </c>
      <c r="I192" s="53" t="s">
        <v>1412</v>
      </c>
    </row>
    <row r="193" spans="1:9" ht="17.399999999999999" x14ac:dyDescent="0.3">
      <c r="A193" s="53" t="s">
        <v>176</v>
      </c>
      <c r="B193" s="57">
        <v>45658</v>
      </c>
      <c r="C193" s="59">
        <v>3954095.66</v>
      </c>
      <c r="D193" s="60">
        <v>0</v>
      </c>
      <c r="E193" s="54">
        <v>59311.43</v>
      </c>
      <c r="F193" s="54">
        <v>57589.87</v>
      </c>
      <c r="G193" s="55">
        <v>0.97099999999999997</v>
      </c>
      <c r="H193" s="53">
        <v>0</v>
      </c>
      <c r="I193" s="53" t="s">
        <v>1408</v>
      </c>
    </row>
    <row r="194" spans="1:9" ht="17.399999999999999" x14ac:dyDescent="0.3">
      <c r="A194" s="53" t="s">
        <v>176</v>
      </c>
      <c r="B194" s="57">
        <v>45689</v>
      </c>
      <c r="C194" s="59">
        <v>3843132.89</v>
      </c>
      <c r="D194" s="60">
        <v>0</v>
      </c>
      <c r="E194" s="54">
        <v>57646.99</v>
      </c>
      <c r="F194" s="54">
        <v>65247.49</v>
      </c>
      <c r="G194" s="55">
        <v>1.1319999999999999</v>
      </c>
      <c r="H194" s="53">
        <v>0</v>
      </c>
      <c r="I194" s="53" t="s">
        <v>1408</v>
      </c>
    </row>
    <row r="195" spans="1:9" ht="17.399999999999999" x14ac:dyDescent="0.3">
      <c r="A195" s="53" t="s">
        <v>176</v>
      </c>
      <c r="B195" s="57">
        <v>45717</v>
      </c>
      <c r="C195" s="59">
        <v>3732314.53</v>
      </c>
      <c r="D195" s="60">
        <v>0</v>
      </c>
      <c r="E195" s="54">
        <v>55984.72</v>
      </c>
      <c r="F195" s="54">
        <v>59719.87</v>
      </c>
      <c r="G195" s="55">
        <v>1.0669999999999999</v>
      </c>
      <c r="H195" s="53">
        <v>0</v>
      </c>
      <c r="I195" s="53" t="s">
        <v>1408</v>
      </c>
    </row>
    <row r="196" spans="1:9" ht="17.399999999999999" x14ac:dyDescent="0.3">
      <c r="A196" s="53" t="s">
        <v>176</v>
      </c>
      <c r="B196" s="57">
        <v>45748</v>
      </c>
      <c r="C196" s="59">
        <v>3611552.98</v>
      </c>
      <c r="D196" s="60">
        <v>0</v>
      </c>
      <c r="E196" s="54">
        <v>54173.29</v>
      </c>
      <c r="F196" s="54">
        <v>61279.62</v>
      </c>
      <c r="G196" s="55">
        <v>1.131</v>
      </c>
      <c r="H196" s="53">
        <v>0</v>
      </c>
      <c r="I196" s="53" t="s">
        <v>1408</v>
      </c>
    </row>
    <row r="197" spans="1:9" ht="17.399999999999999" x14ac:dyDescent="0.3">
      <c r="A197" s="53" t="s">
        <v>176</v>
      </c>
      <c r="B197" s="57">
        <v>45778</v>
      </c>
      <c r="C197" s="59">
        <v>3510777.53</v>
      </c>
      <c r="D197" s="60">
        <v>0</v>
      </c>
      <c r="E197" s="54">
        <v>52661.66</v>
      </c>
      <c r="F197" s="54">
        <v>55992.53</v>
      </c>
      <c r="G197" s="55">
        <v>1.0629999999999999</v>
      </c>
      <c r="H197" s="53">
        <v>0</v>
      </c>
      <c r="I197" s="53" t="s">
        <v>1408</v>
      </c>
    </row>
    <row r="198" spans="1:9" ht="17.399999999999999" x14ac:dyDescent="0.3">
      <c r="A198" s="53" t="s">
        <v>176</v>
      </c>
      <c r="B198" s="57">
        <v>45809</v>
      </c>
      <c r="C198" s="59">
        <v>3411492.9</v>
      </c>
      <c r="D198" s="60">
        <v>0</v>
      </c>
      <c r="E198" s="54">
        <v>51172.39</v>
      </c>
      <c r="F198" s="54">
        <v>52022.27</v>
      </c>
      <c r="G198" s="55">
        <v>1.0169999999999999</v>
      </c>
      <c r="H198" s="53">
        <v>0</v>
      </c>
      <c r="I198" s="53" t="s">
        <v>1408</v>
      </c>
    </row>
    <row r="199" spans="1:9" ht="17.399999999999999" x14ac:dyDescent="0.3">
      <c r="A199" s="53" t="s">
        <v>176</v>
      </c>
      <c r="B199" s="57">
        <v>45839</v>
      </c>
      <c r="C199" s="59">
        <v>3299011.32</v>
      </c>
      <c r="D199" s="60">
        <v>15</v>
      </c>
      <c r="E199" s="54">
        <v>49485.17</v>
      </c>
      <c r="F199" s="54">
        <v>53105.55</v>
      </c>
      <c r="G199" s="55">
        <v>1.073</v>
      </c>
      <c r="H199" s="53">
        <v>0</v>
      </c>
      <c r="I199" s="53" t="s">
        <v>1408</v>
      </c>
    </row>
    <row r="200" spans="1:9" ht="17.399999999999999" x14ac:dyDescent="0.3">
      <c r="A200" s="53" t="s">
        <v>176</v>
      </c>
      <c r="B200" s="57">
        <v>45870</v>
      </c>
      <c r="C200" s="59">
        <v>3208680.23</v>
      </c>
      <c r="D200" s="60">
        <v>0</v>
      </c>
      <c r="E200" s="54">
        <v>48130.2</v>
      </c>
      <c r="F200" s="54">
        <v>53258.71</v>
      </c>
      <c r="G200" s="55">
        <v>1.107</v>
      </c>
      <c r="H200" s="53">
        <v>0</v>
      </c>
      <c r="I200" s="53" t="s">
        <v>1408</v>
      </c>
    </row>
    <row r="201" spans="1:9" ht="17.399999999999999" x14ac:dyDescent="0.3">
      <c r="A201" s="53" t="s">
        <v>176</v>
      </c>
      <c r="B201" s="57">
        <v>45901</v>
      </c>
      <c r="C201" s="59">
        <v>3105468.45</v>
      </c>
      <c r="D201" s="60">
        <v>15</v>
      </c>
      <c r="E201" s="54">
        <v>46582.03</v>
      </c>
      <c r="F201" s="54">
        <v>51303.54</v>
      </c>
      <c r="G201" s="55">
        <v>1.101</v>
      </c>
      <c r="H201" s="53">
        <v>0</v>
      </c>
      <c r="I201" s="53" t="s">
        <v>1408</v>
      </c>
    </row>
    <row r="202" spans="1:9" ht="17.399999999999999" x14ac:dyDescent="0.3">
      <c r="A202" s="53" t="s">
        <v>176</v>
      </c>
      <c r="B202" s="57">
        <v>45931</v>
      </c>
      <c r="C202" s="59">
        <v>3105468.45</v>
      </c>
      <c r="D202" s="60">
        <v>220</v>
      </c>
      <c r="E202" s="54">
        <v>46582.03</v>
      </c>
      <c r="F202" s="54">
        <v>7929.48</v>
      </c>
      <c r="G202" s="55">
        <v>0.17</v>
      </c>
      <c r="H202" s="53">
        <v>0</v>
      </c>
      <c r="I202" s="53" t="s">
        <v>1412</v>
      </c>
    </row>
    <row r="203" spans="1:9" ht="17.399999999999999" x14ac:dyDescent="0.3">
      <c r="A203" s="53" t="s">
        <v>176</v>
      </c>
      <c r="B203" s="57">
        <v>45962</v>
      </c>
      <c r="C203" s="59">
        <v>3105468.45</v>
      </c>
      <c r="D203" s="60">
        <v>999</v>
      </c>
      <c r="E203" s="54">
        <v>46582.03</v>
      </c>
      <c r="F203" s="54">
        <v>8769.08</v>
      </c>
      <c r="G203" s="55">
        <v>0.188</v>
      </c>
      <c r="H203" s="53">
        <v>0</v>
      </c>
      <c r="I203" s="53" t="s">
        <v>1412</v>
      </c>
    </row>
    <row r="204" spans="1:9" ht="17.399999999999999" x14ac:dyDescent="0.3">
      <c r="A204" s="53" t="s">
        <v>176</v>
      </c>
      <c r="B204" s="57">
        <v>45992</v>
      </c>
      <c r="C204" s="59">
        <v>3105468.45</v>
      </c>
      <c r="D204" s="60">
        <v>999</v>
      </c>
      <c r="E204" s="54">
        <v>46582.03</v>
      </c>
      <c r="F204" s="54">
        <v>3022.14</v>
      </c>
      <c r="G204" s="55">
        <v>6.5000000000000002E-2</v>
      </c>
      <c r="H204" s="53">
        <v>0</v>
      </c>
      <c r="I204" s="53" t="s">
        <v>1412</v>
      </c>
    </row>
    <row r="205" spans="1:9" ht="17.399999999999999" x14ac:dyDescent="0.3">
      <c r="A205" s="53" t="s">
        <v>178</v>
      </c>
      <c r="B205" s="57">
        <v>45658</v>
      </c>
      <c r="C205" s="59">
        <v>18287363.489999998</v>
      </c>
      <c r="D205" s="60">
        <v>0</v>
      </c>
      <c r="E205" s="54">
        <v>274310.45</v>
      </c>
      <c r="F205" s="54">
        <v>291389.19</v>
      </c>
      <c r="G205" s="55">
        <v>1.0620000000000001</v>
      </c>
      <c r="H205" s="53">
        <v>0</v>
      </c>
      <c r="I205" s="53" t="s">
        <v>1408</v>
      </c>
    </row>
    <row r="206" spans="1:9" ht="17.399999999999999" x14ac:dyDescent="0.3">
      <c r="A206" s="53" t="s">
        <v>178</v>
      </c>
      <c r="B206" s="57">
        <v>45689</v>
      </c>
      <c r="C206" s="59">
        <v>17902131.550000001</v>
      </c>
      <c r="D206" s="60">
        <v>0</v>
      </c>
      <c r="E206" s="54">
        <v>268531.96999999997</v>
      </c>
      <c r="F206" s="54">
        <v>278249.2</v>
      </c>
      <c r="G206" s="55">
        <v>1.036</v>
      </c>
      <c r="H206" s="53">
        <v>0</v>
      </c>
      <c r="I206" s="53" t="s">
        <v>1408</v>
      </c>
    </row>
    <row r="207" spans="1:9" ht="17.399999999999999" x14ac:dyDescent="0.3">
      <c r="A207" s="53" t="s">
        <v>178</v>
      </c>
      <c r="B207" s="57">
        <v>45717</v>
      </c>
      <c r="C207" s="59">
        <v>17503315.879999999</v>
      </c>
      <c r="D207" s="60">
        <v>0</v>
      </c>
      <c r="E207" s="54">
        <v>262549.74</v>
      </c>
      <c r="F207" s="54">
        <v>282717.59999999998</v>
      </c>
      <c r="G207" s="55">
        <v>1.077</v>
      </c>
      <c r="H207" s="53">
        <v>0</v>
      </c>
      <c r="I207" s="53" t="s">
        <v>1408</v>
      </c>
    </row>
    <row r="208" spans="1:9" ht="17.399999999999999" x14ac:dyDescent="0.3">
      <c r="A208" s="53" t="s">
        <v>178</v>
      </c>
      <c r="B208" s="57">
        <v>45748</v>
      </c>
      <c r="C208" s="59">
        <v>17123277.440000001</v>
      </c>
      <c r="D208" s="60">
        <v>0</v>
      </c>
      <c r="E208" s="54">
        <v>256849.16</v>
      </c>
      <c r="F208" s="54">
        <v>244510.09</v>
      </c>
      <c r="G208" s="55">
        <v>0.95199999999999996</v>
      </c>
      <c r="H208" s="53">
        <v>0</v>
      </c>
      <c r="I208" s="53" t="s">
        <v>1408</v>
      </c>
    </row>
    <row r="209" spans="1:9" ht="17.399999999999999" x14ac:dyDescent="0.3">
      <c r="A209" s="53" t="s">
        <v>178</v>
      </c>
      <c r="B209" s="57">
        <v>45778</v>
      </c>
      <c r="C209" s="59">
        <v>16676877.07</v>
      </c>
      <c r="D209" s="60">
        <v>0</v>
      </c>
      <c r="E209" s="54">
        <v>250153.16</v>
      </c>
      <c r="F209" s="54">
        <v>278372.15000000002</v>
      </c>
      <c r="G209" s="55">
        <v>1.113</v>
      </c>
      <c r="H209" s="53">
        <v>0</v>
      </c>
      <c r="I209" s="53" t="s">
        <v>1408</v>
      </c>
    </row>
    <row r="210" spans="1:9" ht="17.399999999999999" x14ac:dyDescent="0.3">
      <c r="A210" s="53" t="s">
        <v>178</v>
      </c>
      <c r="B210" s="57">
        <v>45809</v>
      </c>
      <c r="C210" s="59">
        <v>16267941.49</v>
      </c>
      <c r="D210" s="60">
        <v>0</v>
      </c>
      <c r="E210" s="54">
        <v>244019.12</v>
      </c>
      <c r="F210" s="54">
        <v>260194.39</v>
      </c>
      <c r="G210" s="55">
        <v>1.0660000000000001</v>
      </c>
      <c r="H210" s="53">
        <v>0</v>
      </c>
      <c r="I210" s="53" t="s">
        <v>1408</v>
      </c>
    </row>
    <row r="211" spans="1:9" ht="17.399999999999999" x14ac:dyDescent="0.3">
      <c r="A211" s="53" t="s">
        <v>178</v>
      </c>
      <c r="B211" s="57">
        <v>45839</v>
      </c>
      <c r="C211" s="59">
        <v>15898473.35</v>
      </c>
      <c r="D211" s="60">
        <v>0</v>
      </c>
      <c r="E211" s="54">
        <v>238477.1</v>
      </c>
      <c r="F211" s="54">
        <v>256621.59</v>
      </c>
      <c r="G211" s="55">
        <v>1.0760000000000001</v>
      </c>
      <c r="H211" s="53">
        <v>0</v>
      </c>
      <c r="I211" s="53" t="s">
        <v>1408</v>
      </c>
    </row>
    <row r="212" spans="1:9" ht="17.399999999999999" x14ac:dyDescent="0.3">
      <c r="A212" s="53" t="s">
        <v>178</v>
      </c>
      <c r="B212" s="57">
        <v>45870</v>
      </c>
      <c r="C212" s="59">
        <v>15476340.800000001</v>
      </c>
      <c r="D212" s="60">
        <v>15</v>
      </c>
      <c r="E212" s="54">
        <v>232145.11</v>
      </c>
      <c r="F212" s="54">
        <v>255795.77</v>
      </c>
      <c r="G212" s="55">
        <v>1.1020000000000001</v>
      </c>
      <c r="H212" s="53">
        <v>0</v>
      </c>
      <c r="I212" s="53" t="s">
        <v>1408</v>
      </c>
    </row>
    <row r="213" spans="1:9" ht="17.399999999999999" x14ac:dyDescent="0.3">
      <c r="A213" s="53" t="s">
        <v>178</v>
      </c>
      <c r="B213" s="57">
        <v>45901</v>
      </c>
      <c r="C213" s="59">
        <v>15052793.66</v>
      </c>
      <c r="D213" s="60">
        <v>15</v>
      </c>
      <c r="E213" s="54">
        <v>225791.9</v>
      </c>
      <c r="F213" s="54">
        <v>216263.11</v>
      </c>
      <c r="G213" s="55">
        <v>0.95799999999999996</v>
      </c>
      <c r="H213" s="53">
        <v>0</v>
      </c>
      <c r="I213" s="53" t="s">
        <v>1408</v>
      </c>
    </row>
    <row r="214" spans="1:9" ht="17.399999999999999" x14ac:dyDescent="0.3">
      <c r="A214" s="53" t="s">
        <v>178</v>
      </c>
      <c r="B214" s="57">
        <v>45931</v>
      </c>
      <c r="C214" s="59">
        <v>14735523.98</v>
      </c>
      <c r="D214" s="60">
        <v>0</v>
      </c>
      <c r="E214" s="54">
        <v>221032.86</v>
      </c>
      <c r="F214" s="54">
        <v>220858.19</v>
      </c>
      <c r="G214" s="55">
        <v>0.999</v>
      </c>
      <c r="H214" s="53">
        <v>0</v>
      </c>
      <c r="I214" s="53" t="s">
        <v>1408</v>
      </c>
    </row>
    <row r="215" spans="1:9" ht="17.399999999999999" x14ac:dyDescent="0.3">
      <c r="A215" s="53" t="s">
        <v>178</v>
      </c>
      <c r="B215" s="57">
        <v>45962</v>
      </c>
      <c r="C215" s="59">
        <v>14341339.76</v>
      </c>
      <c r="D215" s="60">
        <v>0</v>
      </c>
      <c r="E215" s="54">
        <v>215120.1</v>
      </c>
      <c r="F215" s="54">
        <v>230922.19</v>
      </c>
      <c r="G215" s="55">
        <v>1.073</v>
      </c>
      <c r="H215" s="53">
        <v>0</v>
      </c>
      <c r="I215" s="53" t="s">
        <v>1408</v>
      </c>
    </row>
    <row r="216" spans="1:9" ht="17.399999999999999" x14ac:dyDescent="0.3">
      <c r="A216" s="53" t="s">
        <v>178</v>
      </c>
      <c r="B216" s="57">
        <v>45992</v>
      </c>
      <c r="C216" s="59">
        <v>13944651.73</v>
      </c>
      <c r="D216" s="60">
        <v>0</v>
      </c>
      <c r="E216" s="54">
        <v>209169.78</v>
      </c>
      <c r="F216" s="54">
        <v>212352.2</v>
      </c>
      <c r="G216" s="55">
        <v>1.0149999999999999</v>
      </c>
      <c r="H216" s="53">
        <v>0</v>
      </c>
      <c r="I216" s="53" t="s">
        <v>1408</v>
      </c>
    </row>
    <row r="217" spans="1:9" ht="17.399999999999999" x14ac:dyDescent="0.3">
      <c r="A217" s="53" t="s">
        <v>180</v>
      </c>
      <c r="B217" s="57">
        <v>45717</v>
      </c>
      <c r="C217" s="59">
        <v>1844755.68</v>
      </c>
      <c r="D217" s="60">
        <v>65</v>
      </c>
      <c r="E217" s="54">
        <v>27671.34</v>
      </c>
      <c r="F217" s="54">
        <v>13572.53</v>
      </c>
      <c r="G217" s="55">
        <v>0.49</v>
      </c>
      <c r="H217" s="53">
        <v>0</v>
      </c>
      <c r="I217" s="53" t="s">
        <v>1411</v>
      </c>
    </row>
    <row r="218" spans="1:9" ht="17.399999999999999" x14ac:dyDescent="0.3">
      <c r="A218" s="53" t="s">
        <v>180</v>
      </c>
      <c r="B218" s="57">
        <v>45748</v>
      </c>
      <c r="C218" s="59">
        <v>1790945.96</v>
      </c>
      <c r="D218" s="60">
        <v>0</v>
      </c>
      <c r="E218" s="54">
        <v>26864.19</v>
      </c>
      <c r="F218" s="54">
        <v>28387.39</v>
      </c>
      <c r="G218" s="55">
        <v>1.0569999999999999</v>
      </c>
      <c r="H218" s="53">
        <v>0</v>
      </c>
      <c r="I218" s="53" t="s">
        <v>1408</v>
      </c>
    </row>
    <row r="219" spans="1:9" ht="17.399999999999999" x14ac:dyDescent="0.3">
      <c r="A219" s="53" t="s">
        <v>180</v>
      </c>
      <c r="B219" s="57">
        <v>45778</v>
      </c>
      <c r="C219" s="59">
        <v>1741013.75</v>
      </c>
      <c r="D219" s="60">
        <v>0</v>
      </c>
      <c r="E219" s="54">
        <v>26115.21</v>
      </c>
      <c r="F219" s="54">
        <v>25043.02</v>
      </c>
      <c r="G219" s="55">
        <v>0.95899999999999996</v>
      </c>
      <c r="H219" s="53">
        <v>0</v>
      </c>
      <c r="I219" s="53" t="s">
        <v>1408</v>
      </c>
    </row>
    <row r="220" spans="1:9" ht="17.399999999999999" x14ac:dyDescent="0.3">
      <c r="A220" s="53" t="s">
        <v>180</v>
      </c>
      <c r="B220" s="57">
        <v>45809</v>
      </c>
      <c r="C220" s="59">
        <v>1686654.72</v>
      </c>
      <c r="D220" s="60">
        <v>35</v>
      </c>
      <c r="E220" s="54">
        <v>25299.82</v>
      </c>
      <c r="F220" s="54">
        <v>21535.73</v>
      </c>
      <c r="G220" s="55">
        <v>0.85099999999999998</v>
      </c>
      <c r="H220" s="53">
        <v>0</v>
      </c>
      <c r="I220" s="53" t="s">
        <v>1410</v>
      </c>
    </row>
    <row r="221" spans="1:9" ht="17.399999999999999" x14ac:dyDescent="0.3">
      <c r="A221" s="53" t="s">
        <v>180</v>
      </c>
      <c r="B221" s="57">
        <v>45839</v>
      </c>
      <c r="C221" s="59">
        <v>1634722.45</v>
      </c>
      <c r="D221" s="60">
        <v>35</v>
      </c>
      <c r="E221" s="54">
        <v>24520.84</v>
      </c>
      <c r="F221" s="54">
        <v>17163.650000000001</v>
      </c>
      <c r="G221" s="55">
        <v>0.7</v>
      </c>
      <c r="H221" s="53">
        <v>0</v>
      </c>
      <c r="I221" s="53" t="s">
        <v>1410</v>
      </c>
    </row>
    <row r="222" spans="1:9" ht="17.399999999999999" x14ac:dyDescent="0.3">
      <c r="A222" s="53" t="s">
        <v>180</v>
      </c>
      <c r="B222" s="57">
        <v>45870</v>
      </c>
      <c r="C222" s="59">
        <v>1583343.13</v>
      </c>
      <c r="D222" s="60">
        <v>0</v>
      </c>
      <c r="E222" s="54">
        <v>23750.15</v>
      </c>
      <c r="F222" s="54">
        <v>24950.400000000001</v>
      </c>
      <c r="G222" s="55">
        <v>1.0509999999999999</v>
      </c>
      <c r="H222" s="53">
        <v>0</v>
      </c>
      <c r="I222" s="53" t="s">
        <v>1408</v>
      </c>
    </row>
    <row r="223" spans="1:9" ht="17.399999999999999" x14ac:dyDescent="0.3">
      <c r="A223" s="53" t="s">
        <v>180</v>
      </c>
      <c r="B223" s="57">
        <v>45901</v>
      </c>
      <c r="C223" s="59">
        <v>1541498.45</v>
      </c>
      <c r="D223" s="60">
        <v>35</v>
      </c>
      <c r="E223" s="54">
        <v>23122.48</v>
      </c>
      <c r="F223" s="54">
        <v>17548.79</v>
      </c>
      <c r="G223" s="55">
        <v>0.75900000000000001</v>
      </c>
      <c r="H223" s="53">
        <v>0</v>
      </c>
      <c r="I223" s="53" t="s">
        <v>1410</v>
      </c>
    </row>
    <row r="224" spans="1:9" ht="17.399999999999999" x14ac:dyDescent="0.3">
      <c r="A224" s="53" t="s">
        <v>180</v>
      </c>
      <c r="B224" s="57">
        <v>45931</v>
      </c>
      <c r="C224" s="59">
        <v>1494847.65</v>
      </c>
      <c r="D224" s="60">
        <v>0</v>
      </c>
      <c r="E224" s="54">
        <v>22422.71</v>
      </c>
      <c r="F224" s="54">
        <v>22661.47</v>
      </c>
      <c r="G224" s="55">
        <v>1.0109999999999999</v>
      </c>
      <c r="H224" s="53">
        <v>0</v>
      </c>
      <c r="I224" s="53" t="s">
        <v>1408</v>
      </c>
    </row>
    <row r="225" spans="1:9" ht="17.399999999999999" x14ac:dyDescent="0.3">
      <c r="A225" s="53" t="s">
        <v>180</v>
      </c>
      <c r="B225" s="57">
        <v>45962</v>
      </c>
      <c r="C225" s="59">
        <v>1494847.65</v>
      </c>
      <c r="D225" s="60">
        <v>185</v>
      </c>
      <c r="E225" s="54">
        <v>22422.71</v>
      </c>
      <c r="F225" s="54">
        <v>555.95000000000005</v>
      </c>
      <c r="G225" s="55">
        <v>2.5000000000000001E-2</v>
      </c>
      <c r="H225" s="53">
        <v>0</v>
      </c>
      <c r="I225" s="53" t="s">
        <v>1412</v>
      </c>
    </row>
    <row r="226" spans="1:9" ht="17.399999999999999" x14ac:dyDescent="0.3">
      <c r="A226" s="53" t="s">
        <v>180</v>
      </c>
      <c r="B226" s="57">
        <v>45992</v>
      </c>
      <c r="C226" s="59">
        <v>1494847.65</v>
      </c>
      <c r="D226" s="60">
        <v>999</v>
      </c>
      <c r="E226" s="54">
        <v>22422.71</v>
      </c>
      <c r="F226" s="54">
        <v>2342.3000000000002</v>
      </c>
      <c r="G226" s="55">
        <v>0.104</v>
      </c>
      <c r="H226" s="53">
        <v>0</v>
      </c>
      <c r="I226" s="53" t="s">
        <v>1412</v>
      </c>
    </row>
    <row r="227" spans="1:9" ht="17.399999999999999" x14ac:dyDescent="0.3">
      <c r="A227" s="53" t="s">
        <v>182</v>
      </c>
      <c r="B227" s="57">
        <v>45870</v>
      </c>
      <c r="C227" s="59">
        <v>1050816.93</v>
      </c>
      <c r="D227" s="60">
        <v>220</v>
      </c>
      <c r="E227" s="54">
        <v>15762.25</v>
      </c>
      <c r="F227" s="54">
        <v>6111.96</v>
      </c>
      <c r="G227" s="55">
        <v>0.38800000000000001</v>
      </c>
      <c r="H227" s="53">
        <v>1</v>
      </c>
      <c r="I227" s="53" t="s">
        <v>1409</v>
      </c>
    </row>
    <row r="228" spans="1:9" ht="17.399999999999999" x14ac:dyDescent="0.3">
      <c r="A228" s="53" t="s">
        <v>182</v>
      </c>
      <c r="B228" s="57">
        <v>45901</v>
      </c>
      <c r="C228" s="59">
        <v>1027429.06</v>
      </c>
      <c r="D228" s="60">
        <v>0</v>
      </c>
      <c r="E228" s="54">
        <v>15411.44</v>
      </c>
      <c r="F228" s="54">
        <v>15569.64</v>
      </c>
      <c r="G228" s="55">
        <v>1.01</v>
      </c>
      <c r="H228" s="53">
        <v>1</v>
      </c>
      <c r="I228" s="53" t="s">
        <v>1408</v>
      </c>
    </row>
    <row r="229" spans="1:9" ht="17.399999999999999" x14ac:dyDescent="0.3">
      <c r="A229" s="53" t="s">
        <v>182</v>
      </c>
      <c r="B229" s="57">
        <v>45931</v>
      </c>
      <c r="C229" s="59">
        <v>1027429.06</v>
      </c>
      <c r="D229" s="60">
        <v>185</v>
      </c>
      <c r="E229" s="54">
        <v>15411.44</v>
      </c>
      <c r="F229" s="54">
        <v>697.97</v>
      </c>
      <c r="G229" s="55">
        <v>4.4999999999999998E-2</v>
      </c>
      <c r="H229" s="53">
        <v>1</v>
      </c>
      <c r="I229" s="53" t="s">
        <v>1412</v>
      </c>
    </row>
    <row r="230" spans="1:9" ht="17.399999999999999" x14ac:dyDescent="0.3">
      <c r="A230" s="53" t="s">
        <v>182</v>
      </c>
      <c r="B230" s="57">
        <v>45962</v>
      </c>
      <c r="C230" s="59">
        <v>1027429.06</v>
      </c>
      <c r="D230" s="60">
        <v>999</v>
      </c>
      <c r="E230" s="54">
        <v>15411.44</v>
      </c>
      <c r="F230" s="54">
        <v>2262.98</v>
      </c>
      <c r="G230" s="55">
        <v>0.14699999999999999</v>
      </c>
      <c r="H230" s="53">
        <v>1</v>
      </c>
      <c r="I230" s="53" t="s">
        <v>1412</v>
      </c>
    </row>
    <row r="231" spans="1:9" ht="17.399999999999999" x14ac:dyDescent="0.3">
      <c r="A231" s="53" t="s">
        <v>182</v>
      </c>
      <c r="B231" s="57">
        <v>45992</v>
      </c>
      <c r="C231" s="59">
        <v>1027429.06</v>
      </c>
      <c r="D231" s="60">
        <v>999</v>
      </c>
      <c r="E231" s="54">
        <v>15411.44</v>
      </c>
      <c r="F231" s="54">
        <v>378.86</v>
      </c>
      <c r="G231" s="55">
        <v>2.5000000000000001E-2</v>
      </c>
      <c r="H231" s="53">
        <v>1</v>
      </c>
      <c r="I231" s="53" t="s">
        <v>1412</v>
      </c>
    </row>
    <row r="232" spans="1:9" ht="17.399999999999999" x14ac:dyDescent="0.3">
      <c r="A232" s="53" t="s">
        <v>184</v>
      </c>
      <c r="B232" s="57">
        <v>45658</v>
      </c>
      <c r="C232" s="59">
        <v>647888.64000000001</v>
      </c>
      <c r="D232" s="60">
        <v>0</v>
      </c>
      <c r="E232" s="54">
        <v>9718.33</v>
      </c>
      <c r="F232" s="54">
        <v>9412.64</v>
      </c>
      <c r="G232" s="55">
        <v>0.96899999999999997</v>
      </c>
      <c r="H232" s="53">
        <v>0</v>
      </c>
      <c r="I232" s="53" t="s">
        <v>1408</v>
      </c>
    </row>
    <row r="233" spans="1:9" ht="17.399999999999999" x14ac:dyDescent="0.3">
      <c r="A233" s="53" t="s">
        <v>184</v>
      </c>
      <c r="B233" s="57">
        <v>45689</v>
      </c>
      <c r="C233" s="59">
        <v>626572.81999999995</v>
      </c>
      <c r="D233" s="60">
        <v>95</v>
      </c>
      <c r="E233" s="54">
        <v>9398.59</v>
      </c>
      <c r="F233" s="54">
        <v>2483.5</v>
      </c>
      <c r="G233" s="55">
        <v>0.26400000000000001</v>
      </c>
      <c r="H233" s="53">
        <v>0</v>
      </c>
      <c r="I233" s="53" t="s">
        <v>1409</v>
      </c>
    </row>
    <row r="234" spans="1:9" ht="17.399999999999999" x14ac:dyDescent="0.3">
      <c r="A234" s="53" t="s">
        <v>184</v>
      </c>
      <c r="B234" s="57">
        <v>45717</v>
      </c>
      <c r="C234" s="59">
        <v>609008.93999999994</v>
      </c>
      <c r="D234" s="60">
        <v>0</v>
      </c>
      <c r="E234" s="54">
        <v>9135.1299999999992</v>
      </c>
      <c r="F234" s="54">
        <v>10473.790000000001</v>
      </c>
      <c r="G234" s="55">
        <v>1.147</v>
      </c>
      <c r="H234" s="53">
        <v>0</v>
      </c>
      <c r="I234" s="53" t="s">
        <v>1408</v>
      </c>
    </row>
    <row r="235" spans="1:9" ht="17.399999999999999" x14ac:dyDescent="0.3">
      <c r="A235" s="53" t="s">
        <v>184</v>
      </c>
      <c r="B235" s="57">
        <v>45748</v>
      </c>
      <c r="C235" s="59">
        <v>592659.15</v>
      </c>
      <c r="D235" s="60">
        <v>15</v>
      </c>
      <c r="E235" s="54">
        <v>8889.89</v>
      </c>
      <c r="F235" s="54">
        <v>8913.9699999999993</v>
      </c>
      <c r="G235" s="55">
        <v>1.0029999999999999</v>
      </c>
      <c r="H235" s="53">
        <v>0</v>
      </c>
      <c r="I235" s="53" t="s">
        <v>1408</v>
      </c>
    </row>
    <row r="236" spans="1:9" ht="17.399999999999999" x14ac:dyDescent="0.3">
      <c r="A236" s="53" t="s">
        <v>184</v>
      </c>
      <c r="B236" s="57">
        <v>45778</v>
      </c>
      <c r="C236" s="59">
        <v>574147.13</v>
      </c>
      <c r="D236" s="60">
        <v>95</v>
      </c>
      <c r="E236" s="54">
        <v>8612.2099999999991</v>
      </c>
      <c r="F236" s="54">
        <v>1928.6</v>
      </c>
      <c r="G236" s="55">
        <v>0.224</v>
      </c>
      <c r="H236" s="53">
        <v>0</v>
      </c>
      <c r="I236" s="53" t="s">
        <v>1409</v>
      </c>
    </row>
    <row r="237" spans="1:9" ht="17.399999999999999" x14ac:dyDescent="0.3">
      <c r="A237" s="53" t="s">
        <v>184</v>
      </c>
      <c r="B237" s="57">
        <v>45809</v>
      </c>
      <c r="C237" s="59">
        <v>557687.41</v>
      </c>
      <c r="D237" s="60">
        <v>15</v>
      </c>
      <c r="E237" s="54">
        <v>8365.31</v>
      </c>
      <c r="F237" s="54">
        <v>8625.69</v>
      </c>
      <c r="G237" s="55">
        <v>1.0309999999999999</v>
      </c>
      <c r="H237" s="53">
        <v>0</v>
      </c>
      <c r="I237" s="53" t="s">
        <v>1408</v>
      </c>
    </row>
    <row r="238" spans="1:9" ht="17.399999999999999" x14ac:dyDescent="0.3">
      <c r="A238" s="53" t="s">
        <v>184</v>
      </c>
      <c r="B238" s="57">
        <v>45839</v>
      </c>
      <c r="C238" s="59">
        <v>542563.98</v>
      </c>
      <c r="D238" s="60">
        <v>15</v>
      </c>
      <c r="E238" s="54">
        <v>8138.46</v>
      </c>
      <c r="F238" s="54">
        <v>7953.4</v>
      </c>
      <c r="G238" s="55">
        <v>0.97699999999999998</v>
      </c>
      <c r="H238" s="53">
        <v>0</v>
      </c>
      <c r="I238" s="53" t="s">
        <v>1408</v>
      </c>
    </row>
    <row r="239" spans="1:9" ht="17.399999999999999" x14ac:dyDescent="0.3">
      <c r="A239" s="53" t="s">
        <v>184</v>
      </c>
      <c r="B239" s="57">
        <v>45870</v>
      </c>
      <c r="C239" s="59">
        <v>525777.43999999994</v>
      </c>
      <c r="D239" s="60">
        <v>35</v>
      </c>
      <c r="E239" s="54">
        <v>7886.66</v>
      </c>
      <c r="F239" s="54">
        <v>3971.16</v>
      </c>
      <c r="G239" s="55">
        <v>0.504</v>
      </c>
      <c r="H239" s="53">
        <v>0</v>
      </c>
      <c r="I239" s="53" t="s">
        <v>1410</v>
      </c>
    </row>
    <row r="240" spans="1:9" ht="17.399999999999999" x14ac:dyDescent="0.3">
      <c r="A240" s="53" t="s">
        <v>184</v>
      </c>
      <c r="B240" s="57">
        <v>45901</v>
      </c>
      <c r="C240" s="59">
        <v>511064.36</v>
      </c>
      <c r="D240" s="60">
        <v>0</v>
      </c>
      <c r="E240" s="54">
        <v>7665.97</v>
      </c>
      <c r="F240" s="54">
        <v>7701.1</v>
      </c>
      <c r="G240" s="55">
        <v>1.0049999999999999</v>
      </c>
      <c r="H240" s="53">
        <v>0</v>
      </c>
      <c r="I240" s="53" t="s">
        <v>1408</v>
      </c>
    </row>
    <row r="241" spans="1:9" ht="17.399999999999999" x14ac:dyDescent="0.3">
      <c r="A241" s="53" t="s">
        <v>184</v>
      </c>
      <c r="B241" s="57">
        <v>45931</v>
      </c>
      <c r="C241" s="59">
        <v>496365.71</v>
      </c>
      <c r="D241" s="60">
        <v>15</v>
      </c>
      <c r="E241" s="54">
        <v>7445.49</v>
      </c>
      <c r="F241" s="54">
        <v>7458.62</v>
      </c>
      <c r="G241" s="55">
        <v>1.002</v>
      </c>
      <c r="H241" s="53">
        <v>0</v>
      </c>
      <c r="I241" s="53" t="s">
        <v>1408</v>
      </c>
    </row>
    <row r="242" spans="1:9" ht="17.399999999999999" x14ac:dyDescent="0.3">
      <c r="A242" s="53" t="s">
        <v>184</v>
      </c>
      <c r="B242" s="57">
        <v>45962</v>
      </c>
      <c r="C242" s="59">
        <v>481613.94</v>
      </c>
      <c r="D242" s="60">
        <v>0</v>
      </c>
      <c r="E242" s="54">
        <v>7224.21</v>
      </c>
      <c r="F242" s="54">
        <v>7125.14</v>
      </c>
      <c r="G242" s="55">
        <v>0.98599999999999999</v>
      </c>
      <c r="H242" s="53">
        <v>0</v>
      </c>
      <c r="I242" s="53" t="s">
        <v>1408</v>
      </c>
    </row>
    <row r="243" spans="1:9" ht="17.399999999999999" x14ac:dyDescent="0.3">
      <c r="A243" s="53" t="s">
        <v>184</v>
      </c>
      <c r="B243" s="57">
        <v>45992</v>
      </c>
      <c r="C243" s="59">
        <v>468840.35</v>
      </c>
      <c r="D243" s="60">
        <v>0</v>
      </c>
      <c r="E243" s="54">
        <v>7032.61</v>
      </c>
      <c r="F243" s="54">
        <v>7971.25</v>
      </c>
      <c r="G243" s="55">
        <v>1.133</v>
      </c>
      <c r="H243" s="53">
        <v>0</v>
      </c>
      <c r="I243" s="53" t="s">
        <v>1408</v>
      </c>
    </row>
    <row r="244" spans="1:9" ht="17.399999999999999" x14ac:dyDescent="0.3">
      <c r="A244" s="53" t="s">
        <v>186</v>
      </c>
      <c r="B244" s="57">
        <v>45658</v>
      </c>
      <c r="C244" s="59">
        <v>9270614.0999999996</v>
      </c>
      <c r="D244" s="60">
        <v>0</v>
      </c>
      <c r="E244" s="54">
        <v>92706.14</v>
      </c>
      <c r="F244" s="54">
        <v>105623.64</v>
      </c>
      <c r="G244" s="55">
        <v>1.139</v>
      </c>
      <c r="H244" s="53">
        <v>0</v>
      </c>
      <c r="I244" s="53" t="s">
        <v>1408</v>
      </c>
    </row>
    <row r="245" spans="1:9" ht="17.399999999999999" x14ac:dyDescent="0.3">
      <c r="A245" s="53" t="s">
        <v>186</v>
      </c>
      <c r="B245" s="57">
        <v>45689</v>
      </c>
      <c r="C245" s="59">
        <v>9112408.6500000004</v>
      </c>
      <c r="D245" s="60">
        <v>95</v>
      </c>
      <c r="E245" s="54">
        <v>91124.09</v>
      </c>
      <c r="F245" s="54">
        <v>14077.78</v>
      </c>
      <c r="G245" s="55">
        <v>0.154</v>
      </c>
      <c r="H245" s="53">
        <v>0</v>
      </c>
      <c r="I245" s="53" t="s">
        <v>1409</v>
      </c>
    </row>
    <row r="246" spans="1:9" ht="17.399999999999999" x14ac:dyDescent="0.3">
      <c r="A246" s="53" t="s">
        <v>186</v>
      </c>
      <c r="B246" s="57">
        <v>45717</v>
      </c>
      <c r="C246" s="59">
        <v>8931661.5600000005</v>
      </c>
      <c r="D246" s="60">
        <v>220</v>
      </c>
      <c r="E246" s="54">
        <v>89316.62</v>
      </c>
      <c r="F246" s="54">
        <v>48944.15</v>
      </c>
      <c r="G246" s="55">
        <v>0.54800000000000004</v>
      </c>
      <c r="H246" s="53">
        <v>0</v>
      </c>
      <c r="I246" s="53" t="s">
        <v>1409</v>
      </c>
    </row>
    <row r="247" spans="1:9" ht="17.399999999999999" x14ac:dyDescent="0.3">
      <c r="A247" s="53" t="s">
        <v>186</v>
      </c>
      <c r="B247" s="57">
        <v>45748</v>
      </c>
      <c r="C247" s="59">
        <v>8771792.9100000001</v>
      </c>
      <c r="D247" s="60">
        <v>0</v>
      </c>
      <c r="E247" s="54">
        <v>87717.93</v>
      </c>
      <c r="F247" s="54">
        <v>83374.929999999993</v>
      </c>
      <c r="G247" s="55">
        <v>0.95</v>
      </c>
      <c r="H247" s="53">
        <v>0</v>
      </c>
      <c r="I247" s="53" t="s">
        <v>1408</v>
      </c>
    </row>
    <row r="248" spans="1:9" ht="17.399999999999999" x14ac:dyDescent="0.3">
      <c r="A248" s="53" t="s">
        <v>186</v>
      </c>
      <c r="B248" s="57">
        <v>45778</v>
      </c>
      <c r="C248" s="59">
        <v>8587818.8900000006</v>
      </c>
      <c r="D248" s="60">
        <v>0</v>
      </c>
      <c r="E248" s="54">
        <v>85878.19</v>
      </c>
      <c r="F248" s="54">
        <v>81730.679999999993</v>
      </c>
      <c r="G248" s="55">
        <v>0.95199999999999996</v>
      </c>
      <c r="H248" s="53">
        <v>0</v>
      </c>
      <c r="I248" s="53" t="s">
        <v>1408</v>
      </c>
    </row>
    <row r="249" spans="1:9" ht="17.399999999999999" x14ac:dyDescent="0.3">
      <c r="A249" s="53" t="s">
        <v>186</v>
      </c>
      <c r="B249" s="57">
        <v>45809</v>
      </c>
      <c r="C249" s="59">
        <v>8453109.7899999991</v>
      </c>
      <c r="D249" s="60">
        <v>15</v>
      </c>
      <c r="E249" s="54">
        <v>84531.1</v>
      </c>
      <c r="F249" s="54">
        <v>86896.76</v>
      </c>
      <c r="G249" s="55">
        <v>1.028</v>
      </c>
      <c r="H249" s="53">
        <v>0</v>
      </c>
      <c r="I249" s="53" t="s">
        <v>1408</v>
      </c>
    </row>
    <row r="250" spans="1:9" ht="17.399999999999999" x14ac:dyDescent="0.3">
      <c r="A250" s="53" t="s">
        <v>186</v>
      </c>
      <c r="B250" s="57">
        <v>45839</v>
      </c>
      <c r="C250" s="59">
        <v>8312932.3399999999</v>
      </c>
      <c r="D250" s="60">
        <v>95</v>
      </c>
      <c r="E250" s="54">
        <v>83129.320000000007</v>
      </c>
      <c r="F250" s="54">
        <v>45845.7</v>
      </c>
      <c r="G250" s="55">
        <v>0.55100000000000005</v>
      </c>
      <c r="H250" s="53">
        <v>1</v>
      </c>
      <c r="I250" s="53" t="s">
        <v>1409</v>
      </c>
    </row>
    <row r="251" spans="1:9" ht="17.399999999999999" x14ac:dyDescent="0.3">
      <c r="A251" s="53" t="s">
        <v>186</v>
      </c>
      <c r="B251" s="57">
        <v>45870</v>
      </c>
      <c r="C251" s="59">
        <v>8146199.1299999999</v>
      </c>
      <c r="D251" s="60">
        <v>65</v>
      </c>
      <c r="E251" s="54">
        <v>81461.990000000005</v>
      </c>
      <c r="F251" s="54">
        <v>62377.18</v>
      </c>
      <c r="G251" s="55">
        <v>0.76600000000000001</v>
      </c>
      <c r="H251" s="53">
        <v>1</v>
      </c>
      <c r="I251" s="53" t="s">
        <v>1411</v>
      </c>
    </row>
    <row r="252" spans="1:9" ht="17.399999999999999" x14ac:dyDescent="0.3">
      <c r="A252" s="53" t="s">
        <v>186</v>
      </c>
      <c r="B252" s="57">
        <v>45901</v>
      </c>
      <c r="C252" s="59">
        <v>8028552.0099999998</v>
      </c>
      <c r="D252" s="60">
        <v>0</v>
      </c>
      <c r="E252" s="54">
        <v>80285.52</v>
      </c>
      <c r="F252" s="54">
        <v>77685.42</v>
      </c>
      <c r="G252" s="55">
        <v>0.96799999999999997</v>
      </c>
      <c r="H252" s="53">
        <v>1</v>
      </c>
      <c r="I252" s="53" t="s">
        <v>1408</v>
      </c>
    </row>
    <row r="253" spans="1:9" ht="17.399999999999999" x14ac:dyDescent="0.3">
      <c r="A253" s="53" t="s">
        <v>186</v>
      </c>
      <c r="B253" s="57">
        <v>45931</v>
      </c>
      <c r="C253" s="59">
        <v>7897119.7999999998</v>
      </c>
      <c r="D253" s="60">
        <v>15</v>
      </c>
      <c r="E253" s="54">
        <v>78971.199999999997</v>
      </c>
      <c r="F253" s="54">
        <v>75597.350000000006</v>
      </c>
      <c r="G253" s="55">
        <v>0.95699999999999996</v>
      </c>
      <c r="H253" s="53">
        <v>1</v>
      </c>
      <c r="I253" s="53" t="s">
        <v>1408</v>
      </c>
    </row>
    <row r="254" spans="1:9" ht="17.399999999999999" x14ac:dyDescent="0.3">
      <c r="A254" s="53" t="s">
        <v>186</v>
      </c>
      <c r="B254" s="57">
        <v>45962</v>
      </c>
      <c r="C254" s="59">
        <v>7757456.2599999998</v>
      </c>
      <c r="D254" s="60">
        <v>0</v>
      </c>
      <c r="E254" s="54">
        <v>77574.559999999998</v>
      </c>
      <c r="F254" s="54">
        <v>78701</v>
      </c>
      <c r="G254" s="55">
        <v>1.0149999999999999</v>
      </c>
      <c r="H254" s="53">
        <v>1</v>
      </c>
      <c r="I254" s="53" t="s">
        <v>1408</v>
      </c>
    </row>
    <row r="255" spans="1:9" ht="17.399999999999999" x14ac:dyDescent="0.3">
      <c r="A255" s="53" t="s">
        <v>186</v>
      </c>
      <c r="B255" s="57">
        <v>45992</v>
      </c>
      <c r="C255" s="59">
        <v>7599117.3899999997</v>
      </c>
      <c r="D255" s="60">
        <v>0</v>
      </c>
      <c r="E255" s="54">
        <v>75991.17</v>
      </c>
      <c r="F255" s="54">
        <v>75954.38</v>
      </c>
      <c r="G255" s="55">
        <v>1</v>
      </c>
      <c r="H255" s="53">
        <v>1</v>
      </c>
      <c r="I255" s="53" t="s">
        <v>1408</v>
      </c>
    </row>
    <row r="256" spans="1:9" ht="17.399999999999999" x14ac:dyDescent="0.3">
      <c r="A256" s="53" t="s">
        <v>188</v>
      </c>
      <c r="B256" s="57">
        <v>45658</v>
      </c>
      <c r="C256" s="59">
        <v>56253257.850000001</v>
      </c>
      <c r="D256" s="60">
        <v>0</v>
      </c>
      <c r="E256" s="54">
        <v>562532.57999999996</v>
      </c>
      <c r="F256" s="54">
        <v>550477.59</v>
      </c>
      <c r="G256" s="55">
        <v>0.97899999999999998</v>
      </c>
      <c r="H256" s="53">
        <v>0</v>
      </c>
      <c r="I256" s="53" t="s">
        <v>1408</v>
      </c>
    </row>
    <row r="257" spans="1:9" ht="17.399999999999999" x14ac:dyDescent="0.3">
      <c r="A257" s="53" t="s">
        <v>188</v>
      </c>
      <c r="B257" s="57">
        <v>45689</v>
      </c>
      <c r="C257" s="59">
        <v>55234782.600000001</v>
      </c>
      <c r="D257" s="60">
        <v>15</v>
      </c>
      <c r="E257" s="54">
        <v>552347.82999999996</v>
      </c>
      <c r="F257" s="54">
        <v>585665.73</v>
      </c>
      <c r="G257" s="55">
        <v>1.06</v>
      </c>
      <c r="H257" s="53">
        <v>0</v>
      </c>
      <c r="I257" s="53" t="s">
        <v>1408</v>
      </c>
    </row>
    <row r="258" spans="1:9" ht="17.399999999999999" x14ac:dyDescent="0.3">
      <c r="A258" s="53" t="s">
        <v>188</v>
      </c>
      <c r="B258" s="57">
        <v>45717</v>
      </c>
      <c r="C258" s="59">
        <v>54440951.729999997</v>
      </c>
      <c r="D258" s="60">
        <v>0</v>
      </c>
      <c r="E258" s="54">
        <v>544409.52</v>
      </c>
      <c r="F258" s="54">
        <v>606718.68999999994</v>
      </c>
      <c r="G258" s="55">
        <v>1.1140000000000001</v>
      </c>
      <c r="H258" s="53">
        <v>0</v>
      </c>
      <c r="I258" s="53" t="s">
        <v>1408</v>
      </c>
    </row>
    <row r="259" spans="1:9" ht="17.399999999999999" x14ac:dyDescent="0.3">
      <c r="A259" s="53" t="s">
        <v>188</v>
      </c>
      <c r="B259" s="57">
        <v>45748</v>
      </c>
      <c r="C259" s="59">
        <v>53465928.210000001</v>
      </c>
      <c r="D259" s="60">
        <v>15</v>
      </c>
      <c r="E259" s="54">
        <v>534659.28</v>
      </c>
      <c r="F259" s="54">
        <v>580497.87</v>
      </c>
      <c r="G259" s="55">
        <v>1.0860000000000001</v>
      </c>
      <c r="H259" s="53">
        <v>0</v>
      </c>
      <c r="I259" s="53" t="s">
        <v>1408</v>
      </c>
    </row>
    <row r="260" spans="1:9" ht="17.399999999999999" x14ac:dyDescent="0.3">
      <c r="A260" s="53" t="s">
        <v>188</v>
      </c>
      <c r="B260" s="57">
        <v>45778</v>
      </c>
      <c r="C260" s="59">
        <v>52692549.700000003</v>
      </c>
      <c r="D260" s="60">
        <v>0</v>
      </c>
      <c r="E260" s="54">
        <v>526925.5</v>
      </c>
      <c r="F260" s="54">
        <v>598655.5</v>
      </c>
      <c r="G260" s="55">
        <v>1.1359999999999999</v>
      </c>
      <c r="H260" s="53">
        <v>0</v>
      </c>
      <c r="I260" s="53" t="s">
        <v>1408</v>
      </c>
    </row>
    <row r="261" spans="1:9" ht="17.399999999999999" x14ac:dyDescent="0.3">
      <c r="A261" s="53" t="s">
        <v>188</v>
      </c>
      <c r="B261" s="57">
        <v>45809</v>
      </c>
      <c r="C261" s="59">
        <v>51951514.149999999</v>
      </c>
      <c r="D261" s="60">
        <v>35</v>
      </c>
      <c r="E261" s="54">
        <v>519515.14</v>
      </c>
      <c r="F261" s="54">
        <v>384826.33</v>
      </c>
      <c r="G261" s="55">
        <v>0.74099999999999999</v>
      </c>
      <c r="H261" s="53">
        <v>0</v>
      </c>
      <c r="I261" s="53" t="s">
        <v>1410</v>
      </c>
    </row>
    <row r="262" spans="1:9" ht="17.399999999999999" x14ac:dyDescent="0.3">
      <c r="A262" s="53" t="s">
        <v>188</v>
      </c>
      <c r="B262" s="57">
        <v>45839</v>
      </c>
      <c r="C262" s="59">
        <v>51025017.719999999</v>
      </c>
      <c r="D262" s="60">
        <v>95</v>
      </c>
      <c r="E262" s="54">
        <v>510250.18</v>
      </c>
      <c r="F262" s="54">
        <v>224993.95</v>
      </c>
      <c r="G262" s="55">
        <v>0.441</v>
      </c>
      <c r="H262" s="53">
        <v>0</v>
      </c>
      <c r="I262" s="53" t="s">
        <v>1409</v>
      </c>
    </row>
    <row r="263" spans="1:9" ht="17.399999999999999" x14ac:dyDescent="0.3">
      <c r="A263" s="53" t="s">
        <v>188</v>
      </c>
      <c r="B263" s="57">
        <v>45870</v>
      </c>
      <c r="C263" s="59">
        <v>50011614.310000002</v>
      </c>
      <c r="D263" s="60">
        <v>95</v>
      </c>
      <c r="E263" s="54">
        <v>500116.14</v>
      </c>
      <c r="F263" s="54">
        <v>213004.9</v>
      </c>
      <c r="G263" s="55">
        <v>0.42599999999999999</v>
      </c>
      <c r="H263" s="53">
        <v>0</v>
      </c>
      <c r="I263" s="53" t="s">
        <v>1409</v>
      </c>
    </row>
    <row r="264" spans="1:9" ht="17.399999999999999" x14ac:dyDescent="0.3">
      <c r="A264" s="53" t="s">
        <v>188</v>
      </c>
      <c r="B264" s="57">
        <v>45901</v>
      </c>
      <c r="C264" s="59">
        <v>49132238.909999996</v>
      </c>
      <c r="D264" s="60">
        <v>35</v>
      </c>
      <c r="E264" s="54">
        <v>491322.39</v>
      </c>
      <c r="F264" s="54">
        <v>387522.02</v>
      </c>
      <c r="G264" s="55">
        <v>0.78900000000000003</v>
      </c>
      <c r="H264" s="53">
        <v>0</v>
      </c>
      <c r="I264" s="53" t="s">
        <v>1410</v>
      </c>
    </row>
    <row r="265" spans="1:9" ht="17.399999999999999" x14ac:dyDescent="0.3">
      <c r="A265" s="53" t="s">
        <v>188</v>
      </c>
      <c r="B265" s="57">
        <v>45931</v>
      </c>
      <c r="C265" s="59">
        <v>48373379.060000002</v>
      </c>
      <c r="D265" s="60">
        <v>0</v>
      </c>
      <c r="E265" s="54">
        <v>483733.79</v>
      </c>
      <c r="F265" s="54">
        <v>545382.65</v>
      </c>
      <c r="G265" s="55">
        <v>1.127</v>
      </c>
      <c r="H265" s="53">
        <v>0</v>
      </c>
      <c r="I265" s="53" t="s">
        <v>1408</v>
      </c>
    </row>
    <row r="266" spans="1:9" ht="17.399999999999999" x14ac:dyDescent="0.3">
      <c r="A266" s="53" t="s">
        <v>188</v>
      </c>
      <c r="B266" s="57">
        <v>45962</v>
      </c>
      <c r="C266" s="59">
        <v>47619141.630000003</v>
      </c>
      <c r="D266" s="60">
        <v>35</v>
      </c>
      <c r="E266" s="54">
        <v>476191.42</v>
      </c>
      <c r="F266" s="54">
        <v>211019.91</v>
      </c>
      <c r="G266" s="55">
        <v>0.443</v>
      </c>
      <c r="H266" s="53">
        <v>0</v>
      </c>
      <c r="I266" s="53" t="s">
        <v>1410</v>
      </c>
    </row>
    <row r="267" spans="1:9" ht="17.399999999999999" x14ac:dyDescent="0.3">
      <c r="A267" s="53" t="s">
        <v>188</v>
      </c>
      <c r="B267" s="57">
        <v>45992</v>
      </c>
      <c r="C267" s="59">
        <v>46807784.149999999</v>
      </c>
      <c r="D267" s="60">
        <v>35</v>
      </c>
      <c r="E267" s="54">
        <v>468077.84</v>
      </c>
      <c r="F267" s="54">
        <v>209567.51</v>
      </c>
      <c r="G267" s="55">
        <v>0.44800000000000001</v>
      </c>
      <c r="H267" s="53">
        <v>0</v>
      </c>
      <c r="I267" s="53" t="s">
        <v>1410</v>
      </c>
    </row>
    <row r="268" spans="1:9" ht="17.399999999999999" x14ac:dyDescent="0.3">
      <c r="A268" s="53" t="s">
        <v>191</v>
      </c>
      <c r="B268" s="57">
        <v>45658</v>
      </c>
      <c r="C268" s="59">
        <v>52987556.5</v>
      </c>
      <c r="D268" s="60">
        <v>0</v>
      </c>
      <c r="E268" s="54">
        <v>529875.56999999995</v>
      </c>
      <c r="F268" s="54">
        <v>601493.04</v>
      </c>
      <c r="G268" s="55">
        <v>1.135</v>
      </c>
      <c r="H268" s="53">
        <v>0</v>
      </c>
      <c r="I268" s="53" t="s">
        <v>1408</v>
      </c>
    </row>
    <row r="269" spans="1:9" ht="17.399999999999999" x14ac:dyDescent="0.3">
      <c r="A269" s="53" t="s">
        <v>191</v>
      </c>
      <c r="B269" s="57">
        <v>45689</v>
      </c>
      <c r="C269" s="59">
        <v>51993775.07</v>
      </c>
      <c r="D269" s="60">
        <v>0</v>
      </c>
      <c r="E269" s="54">
        <v>519937.75</v>
      </c>
      <c r="F269" s="54">
        <v>561833.61</v>
      </c>
      <c r="G269" s="55">
        <v>1.081</v>
      </c>
      <c r="H269" s="53">
        <v>0</v>
      </c>
      <c r="I269" s="53" t="s">
        <v>1408</v>
      </c>
    </row>
    <row r="270" spans="1:9" ht="17.399999999999999" x14ac:dyDescent="0.3">
      <c r="A270" s="53" t="s">
        <v>191</v>
      </c>
      <c r="B270" s="57">
        <v>45717</v>
      </c>
      <c r="C270" s="59">
        <v>51150744.880000003</v>
      </c>
      <c r="D270" s="60">
        <v>15</v>
      </c>
      <c r="E270" s="54">
        <v>511507.45</v>
      </c>
      <c r="F270" s="54">
        <v>567125.05000000005</v>
      </c>
      <c r="G270" s="55">
        <v>1.109</v>
      </c>
      <c r="H270" s="53">
        <v>0</v>
      </c>
      <c r="I270" s="53" t="s">
        <v>1408</v>
      </c>
    </row>
    <row r="271" spans="1:9" ht="17.399999999999999" x14ac:dyDescent="0.3">
      <c r="A271" s="53" t="s">
        <v>191</v>
      </c>
      <c r="B271" s="57">
        <v>45748</v>
      </c>
      <c r="C271" s="59">
        <v>50361126.640000001</v>
      </c>
      <c r="D271" s="60">
        <v>95</v>
      </c>
      <c r="E271" s="54">
        <v>503611.27</v>
      </c>
      <c r="F271" s="54">
        <v>101724.3</v>
      </c>
      <c r="G271" s="55">
        <v>0.20200000000000001</v>
      </c>
      <c r="H271" s="53">
        <v>0</v>
      </c>
      <c r="I271" s="53" t="s">
        <v>1409</v>
      </c>
    </row>
    <row r="272" spans="1:9" ht="17.399999999999999" x14ac:dyDescent="0.3">
      <c r="A272" s="53" t="s">
        <v>191</v>
      </c>
      <c r="B272" s="57">
        <v>45778</v>
      </c>
      <c r="C272" s="59">
        <v>49578216.189999998</v>
      </c>
      <c r="D272" s="60">
        <v>35</v>
      </c>
      <c r="E272" s="54">
        <v>495782.16</v>
      </c>
      <c r="F272" s="54">
        <v>260121.17</v>
      </c>
      <c r="G272" s="55">
        <v>0.52500000000000002</v>
      </c>
      <c r="H272" s="53">
        <v>0</v>
      </c>
      <c r="I272" s="53" t="s">
        <v>1410</v>
      </c>
    </row>
    <row r="273" spans="1:9" ht="17.399999999999999" x14ac:dyDescent="0.3">
      <c r="A273" s="53" t="s">
        <v>191</v>
      </c>
      <c r="B273" s="57">
        <v>45809</v>
      </c>
      <c r="C273" s="59">
        <v>48610594.479999997</v>
      </c>
      <c r="D273" s="60">
        <v>0</v>
      </c>
      <c r="E273" s="54">
        <v>486105.94</v>
      </c>
      <c r="F273" s="54">
        <v>555543.22</v>
      </c>
      <c r="G273" s="55">
        <v>1.143</v>
      </c>
      <c r="H273" s="53">
        <v>0</v>
      </c>
      <c r="I273" s="53" t="s">
        <v>1408</v>
      </c>
    </row>
    <row r="274" spans="1:9" ht="17.399999999999999" x14ac:dyDescent="0.3">
      <c r="A274" s="53" t="s">
        <v>191</v>
      </c>
      <c r="B274" s="57">
        <v>45839</v>
      </c>
      <c r="C274" s="59">
        <v>47770283.649999999</v>
      </c>
      <c r="D274" s="60">
        <v>0</v>
      </c>
      <c r="E274" s="54">
        <v>477702.84</v>
      </c>
      <c r="F274" s="54">
        <v>549087.4</v>
      </c>
      <c r="G274" s="55">
        <v>1.149</v>
      </c>
      <c r="H274" s="53">
        <v>0</v>
      </c>
      <c r="I274" s="53" t="s">
        <v>1408</v>
      </c>
    </row>
    <row r="275" spans="1:9" ht="17.399999999999999" x14ac:dyDescent="0.3">
      <c r="A275" s="53" t="s">
        <v>191</v>
      </c>
      <c r="B275" s="57">
        <v>45870</v>
      </c>
      <c r="C275" s="59">
        <v>46949213.359999999</v>
      </c>
      <c r="D275" s="60">
        <v>0</v>
      </c>
      <c r="E275" s="54">
        <v>469492.13</v>
      </c>
      <c r="F275" s="54">
        <v>505551.51</v>
      </c>
      <c r="G275" s="55">
        <v>1.077</v>
      </c>
      <c r="H275" s="53">
        <v>0</v>
      </c>
      <c r="I275" s="53" t="s">
        <v>1408</v>
      </c>
    </row>
    <row r="276" spans="1:9" ht="17.399999999999999" x14ac:dyDescent="0.3">
      <c r="A276" s="53" t="s">
        <v>191</v>
      </c>
      <c r="B276" s="57">
        <v>45901</v>
      </c>
      <c r="C276" s="59">
        <v>46949213.359999999</v>
      </c>
      <c r="D276" s="60">
        <v>185</v>
      </c>
      <c r="E276" s="54">
        <v>469492.13</v>
      </c>
      <c r="F276" s="54">
        <v>14570.6</v>
      </c>
      <c r="G276" s="55">
        <v>3.1E-2</v>
      </c>
      <c r="H276" s="53">
        <v>0</v>
      </c>
      <c r="I276" s="53" t="s">
        <v>1412</v>
      </c>
    </row>
    <row r="277" spans="1:9" ht="17.399999999999999" x14ac:dyDescent="0.3">
      <c r="A277" s="53" t="s">
        <v>191</v>
      </c>
      <c r="B277" s="57">
        <v>45931</v>
      </c>
      <c r="C277" s="59">
        <v>46949213.359999999</v>
      </c>
      <c r="D277" s="60">
        <v>999</v>
      </c>
      <c r="E277" s="54">
        <v>469492.13</v>
      </c>
      <c r="F277" s="54">
        <v>44959.63</v>
      </c>
      <c r="G277" s="55">
        <v>9.6000000000000002E-2</v>
      </c>
      <c r="H277" s="53">
        <v>0</v>
      </c>
      <c r="I277" s="53" t="s">
        <v>1412</v>
      </c>
    </row>
    <row r="278" spans="1:9" ht="17.399999999999999" x14ac:dyDescent="0.3">
      <c r="A278" s="53" t="s">
        <v>191</v>
      </c>
      <c r="B278" s="57">
        <v>45962</v>
      </c>
      <c r="C278" s="59">
        <v>46949213.359999999</v>
      </c>
      <c r="D278" s="60">
        <v>999</v>
      </c>
      <c r="E278" s="54">
        <v>469492.13</v>
      </c>
      <c r="F278" s="54">
        <v>40448.06</v>
      </c>
      <c r="G278" s="55">
        <v>8.5999999999999993E-2</v>
      </c>
      <c r="H278" s="53">
        <v>0</v>
      </c>
      <c r="I278" s="53" t="s">
        <v>1412</v>
      </c>
    </row>
    <row r="279" spans="1:9" ht="17.399999999999999" x14ac:dyDescent="0.3">
      <c r="A279" s="53" t="s">
        <v>191</v>
      </c>
      <c r="B279" s="57">
        <v>45992</v>
      </c>
      <c r="C279" s="59">
        <v>46949213.359999999</v>
      </c>
      <c r="D279" s="60">
        <v>999</v>
      </c>
      <c r="E279" s="54">
        <v>469492.13</v>
      </c>
      <c r="F279" s="54">
        <v>20516.88</v>
      </c>
      <c r="G279" s="55">
        <v>4.3999999999999997E-2</v>
      </c>
      <c r="H279" s="53">
        <v>0</v>
      </c>
      <c r="I279" s="53" t="s">
        <v>1412</v>
      </c>
    </row>
    <row r="280" spans="1:9" ht="17.399999999999999" x14ac:dyDescent="0.3">
      <c r="A280" s="53" t="s">
        <v>193</v>
      </c>
      <c r="B280" s="57">
        <v>45658</v>
      </c>
      <c r="C280" s="59">
        <v>5567915.8099999996</v>
      </c>
      <c r="D280" s="60">
        <v>0</v>
      </c>
      <c r="E280" s="54">
        <v>55679.16</v>
      </c>
      <c r="F280" s="54">
        <v>58183.17</v>
      </c>
      <c r="G280" s="55">
        <v>1.0449999999999999</v>
      </c>
      <c r="H280" s="53">
        <v>0</v>
      </c>
      <c r="I280" s="53" t="s">
        <v>1408</v>
      </c>
    </row>
    <row r="281" spans="1:9" ht="17.399999999999999" x14ac:dyDescent="0.3">
      <c r="A281" s="53" t="s">
        <v>193</v>
      </c>
      <c r="B281" s="57">
        <v>45689</v>
      </c>
      <c r="C281" s="59">
        <v>5463025.5300000003</v>
      </c>
      <c r="D281" s="60">
        <v>15</v>
      </c>
      <c r="E281" s="54">
        <v>54630.26</v>
      </c>
      <c r="F281" s="54">
        <v>54077.15</v>
      </c>
      <c r="G281" s="55">
        <v>0.99</v>
      </c>
      <c r="H281" s="53">
        <v>0</v>
      </c>
      <c r="I281" s="53" t="s">
        <v>1408</v>
      </c>
    </row>
    <row r="282" spans="1:9" ht="17.399999999999999" x14ac:dyDescent="0.3">
      <c r="A282" s="53" t="s">
        <v>193</v>
      </c>
      <c r="B282" s="57">
        <v>45717</v>
      </c>
      <c r="C282" s="59">
        <v>5376648.46</v>
      </c>
      <c r="D282" s="60">
        <v>0</v>
      </c>
      <c r="E282" s="54">
        <v>53766.48</v>
      </c>
      <c r="F282" s="54">
        <v>59651.7</v>
      </c>
      <c r="G282" s="55">
        <v>1.109</v>
      </c>
      <c r="H282" s="53">
        <v>0</v>
      </c>
      <c r="I282" s="53" t="s">
        <v>1408</v>
      </c>
    </row>
    <row r="283" spans="1:9" ht="17.399999999999999" x14ac:dyDescent="0.3">
      <c r="A283" s="53" t="s">
        <v>193</v>
      </c>
      <c r="B283" s="57">
        <v>45748</v>
      </c>
      <c r="C283" s="59">
        <v>5286039.1500000004</v>
      </c>
      <c r="D283" s="60">
        <v>0</v>
      </c>
      <c r="E283" s="54">
        <v>52860.39</v>
      </c>
      <c r="F283" s="54">
        <v>55761.49</v>
      </c>
      <c r="G283" s="55">
        <v>1.0549999999999999</v>
      </c>
      <c r="H283" s="53">
        <v>0</v>
      </c>
      <c r="I283" s="53" t="s">
        <v>1408</v>
      </c>
    </row>
    <row r="284" spans="1:9" ht="17.399999999999999" x14ac:dyDescent="0.3">
      <c r="A284" s="53" t="s">
        <v>193</v>
      </c>
      <c r="B284" s="57">
        <v>45778</v>
      </c>
      <c r="C284" s="59">
        <v>5181750.6900000004</v>
      </c>
      <c r="D284" s="60">
        <v>0</v>
      </c>
      <c r="E284" s="54">
        <v>51817.51</v>
      </c>
      <c r="F284" s="54">
        <v>54639.85</v>
      </c>
      <c r="G284" s="55">
        <v>1.054</v>
      </c>
      <c r="H284" s="53">
        <v>0</v>
      </c>
      <c r="I284" s="53" t="s">
        <v>1408</v>
      </c>
    </row>
    <row r="285" spans="1:9" ht="17.399999999999999" x14ac:dyDescent="0.3">
      <c r="A285" s="53" t="s">
        <v>193</v>
      </c>
      <c r="B285" s="57">
        <v>45809</v>
      </c>
      <c r="C285" s="59">
        <v>5087064.2</v>
      </c>
      <c r="D285" s="60">
        <v>0</v>
      </c>
      <c r="E285" s="54">
        <v>50870.64</v>
      </c>
      <c r="F285" s="54">
        <v>58439.01</v>
      </c>
      <c r="G285" s="55">
        <v>1.149</v>
      </c>
      <c r="H285" s="53">
        <v>0</v>
      </c>
      <c r="I285" s="53" t="s">
        <v>1408</v>
      </c>
    </row>
    <row r="286" spans="1:9" ht="17.399999999999999" x14ac:dyDescent="0.3">
      <c r="A286" s="53" t="s">
        <v>193</v>
      </c>
      <c r="B286" s="57">
        <v>45839</v>
      </c>
      <c r="C286" s="59">
        <v>4997365.3899999997</v>
      </c>
      <c r="D286" s="60">
        <v>15</v>
      </c>
      <c r="E286" s="54">
        <v>49973.65</v>
      </c>
      <c r="F286" s="54">
        <v>54996.87</v>
      </c>
      <c r="G286" s="55">
        <v>1.101</v>
      </c>
      <c r="H286" s="53">
        <v>0</v>
      </c>
      <c r="I286" s="53" t="s">
        <v>1408</v>
      </c>
    </row>
    <row r="287" spans="1:9" ht="17.399999999999999" x14ac:dyDescent="0.3">
      <c r="A287" s="53" t="s">
        <v>193</v>
      </c>
      <c r="B287" s="57">
        <v>45870</v>
      </c>
      <c r="C287" s="59">
        <v>4912861.24</v>
      </c>
      <c r="D287" s="60">
        <v>0</v>
      </c>
      <c r="E287" s="54">
        <v>49128.61</v>
      </c>
      <c r="F287" s="54">
        <v>49348.86</v>
      </c>
      <c r="G287" s="55">
        <v>1.004</v>
      </c>
      <c r="H287" s="53">
        <v>0</v>
      </c>
      <c r="I287" s="53" t="s">
        <v>1408</v>
      </c>
    </row>
    <row r="288" spans="1:9" ht="17.399999999999999" x14ac:dyDescent="0.3">
      <c r="A288" s="53" t="s">
        <v>193</v>
      </c>
      <c r="B288" s="57">
        <v>45901</v>
      </c>
      <c r="C288" s="59">
        <v>4818982.34</v>
      </c>
      <c r="D288" s="60">
        <v>0</v>
      </c>
      <c r="E288" s="54">
        <v>48189.82</v>
      </c>
      <c r="F288" s="54">
        <v>47322.71</v>
      </c>
      <c r="G288" s="55">
        <v>0.98199999999999998</v>
      </c>
      <c r="H288" s="53">
        <v>0</v>
      </c>
      <c r="I288" s="53" t="s">
        <v>1408</v>
      </c>
    </row>
    <row r="289" spans="1:9" ht="17.399999999999999" x14ac:dyDescent="0.3">
      <c r="A289" s="53" t="s">
        <v>193</v>
      </c>
      <c r="B289" s="57">
        <v>45931</v>
      </c>
      <c r="C289" s="59">
        <v>4741723.54</v>
      </c>
      <c r="D289" s="60">
        <v>0</v>
      </c>
      <c r="E289" s="54">
        <v>47417.24</v>
      </c>
      <c r="F289" s="54">
        <v>47510.74</v>
      </c>
      <c r="G289" s="55">
        <v>1.002</v>
      </c>
      <c r="H289" s="53">
        <v>0</v>
      </c>
      <c r="I289" s="53" t="s">
        <v>1408</v>
      </c>
    </row>
    <row r="290" spans="1:9" ht="17.399999999999999" x14ac:dyDescent="0.3">
      <c r="A290" s="53" t="s">
        <v>193</v>
      </c>
      <c r="B290" s="57">
        <v>45962</v>
      </c>
      <c r="C290" s="59">
        <v>4650465.9400000004</v>
      </c>
      <c r="D290" s="60">
        <v>35</v>
      </c>
      <c r="E290" s="54">
        <v>46504.66</v>
      </c>
      <c r="F290" s="54">
        <v>24034.51</v>
      </c>
      <c r="G290" s="55">
        <v>0.51700000000000002</v>
      </c>
      <c r="H290" s="53">
        <v>0</v>
      </c>
      <c r="I290" s="53" t="s">
        <v>1410</v>
      </c>
    </row>
    <row r="291" spans="1:9" ht="17.399999999999999" x14ac:dyDescent="0.3">
      <c r="A291" s="53" t="s">
        <v>193</v>
      </c>
      <c r="B291" s="57">
        <v>45992</v>
      </c>
      <c r="C291" s="59">
        <v>4558586.87</v>
      </c>
      <c r="D291" s="60">
        <v>35</v>
      </c>
      <c r="E291" s="54">
        <v>45585.87</v>
      </c>
      <c r="F291" s="54">
        <v>22123.19</v>
      </c>
      <c r="G291" s="55">
        <v>0.48499999999999999</v>
      </c>
      <c r="H291" s="53">
        <v>0</v>
      </c>
      <c r="I291" s="53" t="s">
        <v>1410</v>
      </c>
    </row>
    <row r="292" spans="1:9" ht="17.399999999999999" x14ac:dyDescent="0.3">
      <c r="A292" s="53" t="s">
        <v>195</v>
      </c>
      <c r="B292" s="57">
        <v>45658</v>
      </c>
      <c r="C292" s="59">
        <v>1703530.77</v>
      </c>
      <c r="D292" s="60">
        <v>0</v>
      </c>
      <c r="E292" s="54">
        <v>25552.959999999999</v>
      </c>
      <c r="F292" s="54">
        <v>28342.02</v>
      </c>
      <c r="G292" s="55">
        <v>1.109</v>
      </c>
      <c r="H292" s="53">
        <v>0</v>
      </c>
      <c r="I292" s="53" t="s">
        <v>1408</v>
      </c>
    </row>
    <row r="293" spans="1:9" ht="17.399999999999999" x14ac:dyDescent="0.3">
      <c r="A293" s="53" t="s">
        <v>195</v>
      </c>
      <c r="B293" s="57">
        <v>45689</v>
      </c>
      <c r="C293" s="59">
        <v>1659076.93</v>
      </c>
      <c r="D293" s="60">
        <v>0</v>
      </c>
      <c r="E293" s="54">
        <v>24886.15</v>
      </c>
      <c r="F293" s="54">
        <v>24084.38</v>
      </c>
      <c r="G293" s="55">
        <v>0.96799999999999997</v>
      </c>
      <c r="H293" s="53">
        <v>0</v>
      </c>
      <c r="I293" s="53" t="s">
        <v>1408</v>
      </c>
    </row>
    <row r="294" spans="1:9" ht="17.399999999999999" x14ac:dyDescent="0.3">
      <c r="A294" s="53" t="s">
        <v>195</v>
      </c>
      <c r="B294" s="57">
        <v>45717</v>
      </c>
      <c r="C294" s="59">
        <v>1659076.93</v>
      </c>
      <c r="D294" s="60">
        <v>185</v>
      </c>
      <c r="E294" s="54">
        <v>24886.15</v>
      </c>
      <c r="F294" s="54">
        <v>3435.84</v>
      </c>
      <c r="G294" s="55">
        <v>0.13800000000000001</v>
      </c>
      <c r="H294" s="53">
        <v>0</v>
      </c>
      <c r="I294" s="53" t="s">
        <v>1412</v>
      </c>
    </row>
    <row r="295" spans="1:9" ht="17.399999999999999" x14ac:dyDescent="0.3">
      <c r="A295" s="53" t="s">
        <v>195</v>
      </c>
      <c r="B295" s="57">
        <v>45748</v>
      </c>
      <c r="C295" s="59">
        <v>1659076.93</v>
      </c>
      <c r="D295" s="60">
        <v>999</v>
      </c>
      <c r="E295" s="54">
        <v>24886.15</v>
      </c>
      <c r="F295" s="54">
        <v>1923.59</v>
      </c>
      <c r="G295" s="55">
        <v>7.6999999999999999E-2</v>
      </c>
      <c r="H295" s="53">
        <v>0</v>
      </c>
      <c r="I295" s="53" t="s">
        <v>1412</v>
      </c>
    </row>
    <row r="296" spans="1:9" ht="17.399999999999999" x14ac:dyDescent="0.3">
      <c r="A296" s="53" t="s">
        <v>195</v>
      </c>
      <c r="B296" s="57">
        <v>45778</v>
      </c>
      <c r="C296" s="59">
        <v>1659076.93</v>
      </c>
      <c r="D296" s="60">
        <v>999</v>
      </c>
      <c r="E296" s="54">
        <v>24886.15</v>
      </c>
      <c r="F296" s="54">
        <v>1031.01</v>
      </c>
      <c r="G296" s="55">
        <v>4.1000000000000002E-2</v>
      </c>
      <c r="H296" s="53">
        <v>0</v>
      </c>
      <c r="I296" s="53" t="s">
        <v>1412</v>
      </c>
    </row>
    <row r="297" spans="1:9" ht="17.399999999999999" x14ac:dyDescent="0.3">
      <c r="A297" s="53" t="s">
        <v>195</v>
      </c>
      <c r="B297" s="57">
        <v>45809</v>
      </c>
      <c r="C297" s="59">
        <v>1659076.93</v>
      </c>
      <c r="D297" s="60">
        <v>999</v>
      </c>
      <c r="E297" s="54">
        <v>24886.15</v>
      </c>
      <c r="F297" s="54">
        <v>2672.49</v>
      </c>
      <c r="G297" s="55">
        <v>0.107</v>
      </c>
      <c r="H297" s="53">
        <v>0</v>
      </c>
      <c r="I297" s="53" t="s">
        <v>1412</v>
      </c>
    </row>
    <row r="298" spans="1:9" ht="17.399999999999999" x14ac:dyDescent="0.3">
      <c r="A298" s="53" t="s">
        <v>195</v>
      </c>
      <c r="B298" s="57">
        <v>45839</v>
      </c>
      <c r="C298" s="59">
        <v>1659076.93</v>
      </c>
      <c r="D298" s="60">
        <v>999</v>
      </c>
      <c r="E298" s="54">
        <v>24886.15</v>
      </c>
      <c r="F298" s="54">
        <v>3050.07</v>
      </c>
      <c r="G298" s="55">
        <v>0.123</v>
      </c>
      <c r="H298" s="53">
        <v>0</v>
      </c>
      <c r="I298" s="53" t="s">
        <v>1412</v>
      </c>
    </row>
    <row r="299" spans="1:9" ht="17.399999999999999" x14ac:dyDescent="0.3">
      <c r="A299" s="53" t="s">
        <v>195</v>
      </c>
      <c r="B299" s="57">
        <v>45870</v>
      </c>
      <c r="C299" s="59">
        <v>1659076.93</v>
      </c>
      <c r="D299" s="60">
        <v>999</v>
      </c>
      <c r="E299" s="54">
        <v>24886.15</v>
      </c>
      <c r="F299" s="54">
        <v>693.28</v>
      </c>
      <c r="G299" s="55">
        <v>2.8000000000000001E-2</v>
      </c>
      <c r="H299" s="53">
        <v>0</v>
      </c>
      <c r="I299" s="53" t="s">
        <v>1412</v>
      </c>
    </row>
    <row r="300" spans="1:9" ht="17.399999999999999" x14ac:dyDescent="0.3">
      <c r="A300" s="53" t="s">
        <v>195</v>
      </c>
      <c r="B300" s="57">
        <v>45901</v>
      </c>
      <c r="C300" s="59">
        <v>1659076.93</v>
      </c>
      <c r="D300" s="60">
        <v>999</v>
      </c>
      <c r="E300" s="54">
        <v>24886.15</v>
      </c>
      <c r="F300" s="54">
        <v>3961.2</v>
      </c>
      <c r="G300" s="55">
        <v>0.159</v>
      </c>
      <c r="H300" s="53">
        <v>0</v>
      </c>
      <c r="I300" s="53" t="s">
        <v>1412</v>
      </c>
    </row>
    <row r="301" spans="1:9" ht="17.399999999999999" x14ac:dyDescent="0.3">
      <c r="A301" s="53" t="s">
        <v>195</v>
      </c>
      <c r="B301" s="57">
        <v>45931</v>
      </c>
      <c r="C301" s="59">
        <v>1659076.93</v>
      </c>
      <c r="D301" s="60">
        <v>999</v>
      </c>
      <c r="E301" s="54">
        <v>24886.15</v>
      </c>
      <c r="F301" s="54">
        <v>3354.02</v>
      </c>
      <c r="G301" s="55">
        <v>0.13500000000000001</v>
      </c>
      <c r="H301" s="53">
        <v>0</v>
      </c>
      <c r="I301" s="53" t="s">
        <v>1412</v>
      </c>
    </row>
    <row r="302" spans="1:9" ht="17.399999999999999" x14ac:dyDescent="0.3">
      <c r="A302" s="53" t="s">
        <v>195</v>
      </c>
      <c r="B302" s="57">
        <v>45962</v>
      </c>
      <c r="C302" s="59">
        <v>1659076.93</v>
      </c>
      <c r="D302" s="60">
        <v>999</v>
      </c>
      <c r="E302" s="54">
        <v>24886.15</v>
      </c>
      <c r="F302" s="54">
        <v>2019.39</v>
      </c>
      <c r="G302" s="55">
        <v>8.1000000000000003E-2</v>
      </c>
      <c r="H302" s="53">
        <v>0</v>
      </c>
      <c r="I302" s="53" t="s">
        <v>1412</v>
      </c>
    </row>
    <row r="303" spans="1:9" ht="17.399999999999999" x14ac:dyDescent="0.3">
      <c r="A303" s="53" t="s">
        <v>195</v>
      </c>
      <c r="B303" s="57">
        <v>45992</v>
      </c>
      <c r="C303" s="59">
        <v>1659076.93</v>
      </c>
      <c r="D303" s="60">
        <v>999</v>
      </c>
      <c r="E303" s="54">
        <v>24886.15</v>
      </c>
      <c r="F303" s="54">
        <v>3965.78</v>
      </c>
      <c r="G303" s="55">
        <v>0.159</v>
      </c>
      <c r="H303" s="53">
        <v>0</v>
      </c>
      <c r="I303" s="53" t="s">
        <v>1412</v>
      </c>
    </row>
    <row r="304" spans="1:9" ht="17.399999999999999" x14ac:dyDescent="0.3">
      <c r="A304" s="53" t="s">
        <v>197</v>
      </c>
      <c r="B304" s="57">
        <v>45658</v>
      </c>
      <c r="C304" s="59">
        <v>6136540.0199999996</v>
      </c>
      <c r="D304" s="60">
        <v>0</v>
      </c>
      <c r="E304" s="54">
        <v>92048.1</v>
      </c>
      <c r="F304" s="54">
        <v>101102.69</v>
      </c>
      <c r="G304" s="55">
        <v>1.0980000000000001</v>
      </c>
      <c r="H304" s="53">
        <v>0</v>
      </c>
      <c r="I304" s="53" t="s">
        <v>1408</v>
      </c>
    </row>
    <row r="305" spans="1:9" ht="17.399999999999999" x14ac:dyDescent="0.3">
      <c r="A305" s="53" t="s">
        <v>197</v>
      </c>
      <c r="B305" s="57">
        <v>45689</v>
      </c>
      <c r="C305" s="59">
        <v>6000303.0599999996</v>
      </c>
      <c r="D305" s="60">
        <v>0</v>
      </c>
      <c r="E305" s="54">
        <v>90004.55</v>
      </c>
      <c r="F305" s="54">
        <v>93427.199999999997</v>
      </c>
      <c r="G305" s="55">
        <v>1.038</v>
      </c>
      <c r="H305" s="53">
        <v>0</v>
      </c>
      <c r="I305" s="53" t="s">
        <v>1408</v>
      </c>
    </row>
    <row r="306" spans="1:9" ht="17.399999999999999" x14ac:dyDescent="0.3">
      <c r="A306" s="53" t="s">
        <v>197</v>
      </c>
      <c r="B306" s="57">
        <v>45717</v>
      </c>
      <c r="C306" s="59">
        <v>5855130.04</v>
      </c>
      <c r="D306" s="60">
        <v>35</v>
      </c>
      <c r="E306" s="54">
        <v>87826.95</v>
      </c>
      <c r="F306" s="54">
        <v>68299.08</v>
      </c>
      <c r="G306" s="55">
        <v>0.77800000000000002</v>
      </c>
      <c r="H306" s="53">
        <v>0</v>
      </c>
      <c r="I306" s="53" t="s">
        <v>1410</v>
      </c>
    </row>
    <row r="307" spans="1:9" ht="17.399999999999999" x14ac:dyDescent="0.3">
      <c r="A307" s="53" t="s">
        <v>197</v>
      </c>
      <c r="B307" s="57">
        <v>45748</v>
      </c>
      <c r="C307" s="59">
        <v>5713520.8899999997</v>
      </c>
      <c r="D307" s="60">
        <v>0</v>
      </c>
      <c r="E307" s="54">
        <v>85702.81</v>
      </c>
      <c r="F307" s="54">
        <v>84454.3</v>
      </c>
      <c r="G307" s="55">
        <v>0.98499999999999999</v>
      </c>
      <c r="H307" s="53">
        <v>0</v>
      </c>
      <c r="I307" s="53" t="s">
        <v>1408</v>
      </c>
    </row>
    <row r="308" spans="1:9" ht="17.399999999999999" x14ac:dyDescent="0.3">
      <c r="A308" s="53" t="s">
        <v>197</v>
      </c>
      <c r="B308" s="57">
        <v>45778</v>
      </c>
      <c r="C308" s="59">
        <v>5582798.0800000001</v>
      </c>
      <c r="D308" s="60">
        <v>0</v>
      </c>
      <c r="E308" s="54">
        <v>83741.97</v>
      </c>
      <c r="F308" s="54">
        <v>91726.06</v>
      </c>
      <c r="G308" s="55">
        <v>1.095</v>
      </c>
      <c r="H308" s="53">
        <v>0</v>
      </c>
      <c r="I308" s="53" t="s">
        <v>1408</v>
      </c>
    </row>
    <row r="309" spans="1:9" ht="17.399999999999999" x14ac:dyDescent="0.3">
      <c r="A309" s="53" t="s">
        <v>197</v>
      </c>
      <c r="B309" s="57">
        <v>45809</v>
      </c>
      <c r="C309" s="59">
        <v>5440456.8700000001</v>
      </c>
      <c r="D309" s="60">
        <v>15</v>
      </c>
      <c r="E309" s="54">
        <v>81606.850000000006</v>
      </c>
      <c r="F309" s="54">
        <v>83624.03</v>
      </c>
      <c r="G309" s="55">
        <v>1.0249999999999999</v>
      </c>
      <c r="H309" s="53">
        <v>0</v>
      </c>
      <c r="I309" s="53" t="s">
        <v>1408</v>
      </c>
    </row>
    <row r="310" spans="1:9" ht="17.399999999999999" x14ac:dyDescent="0.3">
      <c r="A310" s="53" t="s">
        <v>197</v>
      </c>
      <c r="B310" s="57">
        <v>45839</v>
      </c>
      <c r="C310" s="59">
        <v>5302668.13</v>
      </c>
      <c r="D310" s="60">
        <v>65</v>
      </c>
      <c r="E310" s="54">
        <v>79540.02</v>
      </c>
      <c r="F310" s="54">
        <v>51217.760000000002</v>
      </c>
      <c r="G310" s="55">
        <v>0.64400000000000002</v>
      </c>
      <c r="H310" s="53">
        <v>0</v>
      </c>
      <c r="I310" s="53" t="s">
        <v>1411</v>
      </c>
    </row>
    <row r="311" spans="1:9" ht="17.399999999999999" x14ac:dyDescent="0.3">
      <c r="A311" s="53" t="s">
        <v>197</v>
      </c>
      <c r="B311" s="57">
        <v>45870</v>
      </c>
      <c r="C311" s="59">
        <v>5177313.75</v>
      </c>
      <c r="D311" s="60">
        <v>0</v>
      </c>
      <c r="E311" s="54">
        <v>77659.710000000006</v>
      </c>
      <c r="F311" s="54">
        <v>84770.85</v>
      </c>
      <c r="G311" s="55">
        <v>1.0920000000000001</v>
      </c>
      <c r="H311" s="53">
        <v>0</v>
      </c>
      <c r="I311" s="53" t="s">
        <v>1408</v>
      </c>
    </row>
    <row r="312" spans="1:9" ht="17.399999999999999" x14ac:dyDescent="0.3">
      <c r="A312" s="53" t="s">
        <v>197</v>
      </c>
      <c r="B312" s="57">
        <v>45901</v>
      </c>
      <c r="C312" s="59">
        <v>5041446.58</v>
      </c>
      <c r="D312" s="60">
        <v>0</v>
      </c>
      <c r="E312" s="54">
        <v>75621.7</v>
      </c>
      <c r="F312" s="54">
        <v>82562</v>
      </c>
      <c r="G312" s="55">
        <v>1.0920000000000001</v>
      </c>
      <c r="H312" s="53">
        <v>0</v>
      </c>
      <c r="I312" s="53" t="s">
        <v>1408</v>
      </c>
    </row>
    <row r="313" spans="1:9" ht="17.399999999999999" x14ac:dyDescent="0.3">
      <c r="A313" s="53" t="s">
        <v>197</v>
      </c>
      <c r="B313" s="57">
        <v>45931</v>
      </c>
      <c r="C313" s="59">
        <v>4932189.8099999996</v>
      </c>
      <c r="D313" s="60">
        <v>0</v>
      </c>
      <c r="E313" s="54">
        <v>73982.850000000006</v>
      </c>
      <c r="F313" s="54">
        <v>80506.679999999993</v>
      </c>
      <c r="G313" s="55">
        <v>1.0880000000000001</v>
      </c>
      <c r="H313" s="53">
        <v>0</v>
      </c>
      <c r="I313" s="53" t="s">
        <v>1408</v>
      </c>
    </row>
    <row r="314" spans="1:9" ht="17.399999999999999" x14ac:dyDescent="0.3">
      <c r="A314" s="53" t="s">
        <v>197</v>
      </c>
      <c r="B314" s="57">
        <v>45962</v>
      </c>
      <c r="C314" s="59">
        <v>4807090.62</v>
      </c>
      <c r="D314" s="60">
        <v>0</v>
      </c>
      <c r="E314" s="54">
        <v>72106.36</v>
      </c>
      <c r="F314" s="54">
        <v>71457.53</v>
      </c>
      <c r="G314" s="55">
        <v>0.99099999999999999</v>
      </c>
      <c r="H314" s="53">
        <v>0</v>
      </c>
      <c r="I314" s="53" t="s">
        <v>1408</v>
      </c>
    </row>
    <row r="315" spans="1:9" ht="17.399999999999999" x14ac:dyDescent="0.3">
      <c r="A315" s="53" t="s">
        <v>197</v>
      </c>
      <c r="B315" s="57">
        <v>45992</v>
      </c>
      <c r="C315" s="59">
        <v>4690736.53</v>
      </c>
      <c r="D315" s="60">
        <v>0</v>
      </c>
      <c r="E315" s="54">
        <v>70361.05</v>
      </c>
      <c r="F315" s="54">
        <v>70508.27</v>
      </c>
      <c r="G315" s="55">
        <v>1.002</v>
      </c>
      <c r="H315" s="53">
        <v>0</v>
      </c>
      <c r="I315" s="53" t="s">
        <v>1408</v>
      </c>
    </row>
    <row r="316" spans="1:9" ht="17.399999999999999" x14ac:dyDescent="0.3">
      <c r="A316" s="53" t="s">
        <v>199</v>
      </c>
      <c r="B316" s="57">
        <v>45658</v>
      </c>
      <c r="C316" s="59">
        <v>2313263.2400000002</v>
      </c>
      <c r="D316" s="60">
        <v>0</v>
      </c>
      <c r="E316" s="54">
        <v>34698.949999999997</v>
      </c>
      <c r="F316" s="54">
        <v>34766.07</v>
      </c>
      <c r="G316" s="55">
        <v>1.002</v>
      </c>
      <c r="H316" s="53">
        <v>0</v>
      </c>
      <c r="I316" s="53" t="s">
        <v>1408</v>
      </c>
    </row>
    <row r="317" spans="1:9" ht="17.399999999999999" x14ac:dyDescent="0.3">
      <c r="A317" s="53" t="s">
        <v>199</v>
      </c>
      <c r="B317" s="57">
        <v>45689</v>
      </c>
      <c r="C317" s="59">
        <v>2240470.85</v>
      </c>
      <c r="D317" s="60">
        <v>0</v>
      </c>
      <c r="E317" s="54">
        <v>33607.06</v>
      </c>
      <c r="F317" s="54">
        <v>34467.019999999997</v>
      </c>
      <c r="G317" s="55">
        <v>1.026</v>
      </c>
      <c r="H317" s="53">
        <v>0</v>
      </c>
      <c r="I317" s="53" t="s">
        <v>1408</v>
      </c>
    </row>
    <row r="318" spans="1:9" ht="17.399999999999999" x14ac:dyDescent="0.3">
      <c r="A318" s="53" t="s">
        <v>199</v>
      </c>
      <c r="B318" s="57">
        <v>45717</v>
      </c>
      <c r="C318" s="59">
        <v>2167676.4900000002</v>
      </c>
      <c r="D318" s="60">
        <v>0</v>
      </c>
      <c r="E318" s="54">
        <v>32515.15</v>
      </c>
      <c r="F318" s="54">
        <v>33776.199999999997</v>
      </c>
      <c r="G318" s="55">
        <v>1.0389999999999999</v>
      </c>
      <c r="H318" s="53">
        <v>0</v>
      </c>
      <c r="I318" s="53" t="s">
        <v>1408</v>
      </c>
    </row>
    <row r="319" spans="1:9" ht="17.399999999999999" x14ac:dyDescent="0.3">
      <c r="A319" s="53" t="s">
        <v>199</v>
      </c>
      <c r="B319" s="57">
        <v>45748</v>
      </c>
      <c r="C319" s="59">
        <v>2100737.9500000002</v>
      </c>
      <c r="D319" s="60">
        <v>0</v>
      </c>
      <c r="E319" s="54">
        <v>31511.07</v>
      </c>
      <c r="F319" s="54">
        <v>34532.93</v>
      </c>
      <c r="G319" s="55">
        <v>1.0960000000000001</v>
      </c>
      <c r="H319" s="53">
        <v>0</v>
      </c>
      <c r="I319" s="53" t="s">
        <v>1408</v>
      </c>
    </row>
    <row r="320" spans="1:9" ht="17.399999999999999" x14ac:dyDescent="0.3">
      <c r="A320" s="53" t="s">
        <v>199</v>
      </c>
      <c r="B320" s="57">
        <v>45778</v>
      </c>
      <c r="C320" s="59">
        <v>2037294.77</v>
      </c>
      <c r="D320" s="60">
        <v>0</v>
      </c>
      <c r="E320" s="54">
        <v>30559.42</v>
      </c>
      <c r="F320" s="54">
        <v>32451.7</v>
      </c>
      <c r="G320" s="55">
        <v>1.0620000000000001</v>
      </c>
      <c r="H320" s="53">
        <v>0</v>
      </c>
      <c r="I320" s="53" t="s">
        <v>1408</v>
      </c>
    </row>
    <row r="321" spans="1:9" ht="17.399999999999999" x14ac:dyDescent="0.3">
      <c r="A321" s="53" t="s">
        <v>199</v>
      </c>
      <c r="B321" s="57">
        <v>45809</v>
      </c>
      <c r="C321" s="59">
        <v>1974278.02</v>
      </c>
      <c r="D321" s="60">
        <v>0</v>
      </c>
      <c r="E321" s="54">
        <v>29614.17</v>
      </c>
      <c r="F321" s="54">
        <v>33987.68</v>
      </c>
      <c r="G321" s="55">
        <v>1.1479999999999999</v>
      </c>
      <c r="H321" s="53">
        <v>0</v>
      </c>
      <c r="I321" s="53" t="s">
        <v>1408</v>
      </c>
    </row>
    <row r="322" spans="1:9" ht="17.399999999999999" x14ac:dyDescent="0.3">
      <c r="A322" s="53" t="s">
        <v>199</v>
      </c>
      <c r="B322" s="57">
        <v>45839</v>
      </c>
      <c r="C322" s="59">
        <v>1916925</v>
      </c>
      <c r="D322" s="60">
        <v>35</v>
      </c>
      <c r="E322" s="54">
        <v>28753.88</v>
      </c>
      <c r="F322" s="54">
        <v>22388.55</v>
      </c>
      <c r="G322" s="55">
        <v>0.77900000000000003</v>
      </c>
      <c r="H322" s="53">
        <v>0</v>
      </c>
      <c r="I322" s="53" t="s">
        <v>1410</v>
      </c>
    </row>
    <row r="323" spans="1:9" ht="17.399999999999999" x14ac:dyDescent="0.3">
      <c r="A323" s="53" t="s">
        <v>199</v>
      </c>
      <c r="B323" s="57">
        <v>45870</v>
      </c>
      <c r="C323" s="59">
        <v>1853864.65</v>
      </c>
      <c r="D323" s="60">
        <v>15</v>
      </c>
      <c r="E323" s="54">
        <v>27807.97</v>
      </c>
      <c r="F323" s="54">
        <v>31697.73</v>
      </c>
      <c r="G323" s="55">
        <v>1.1399999999999999</v>
      </c>
      <c r="H323" s="53">
        <v>0</v>
      </c>
      <c r="I323" s="53" t="s">
        <v>1408</v>
      </c>
    </row>
    <row r="324" spans="1:9" ht="17.399999999999999" x14ac:dyDescent="0.3">
      <c r="A324" s="53" t="s">
        <v>199</v>
      </c>
      <c r="B324" s="57">
        <v>45901</v>
      </c>
      <c r="C324" s="59">
        <v>1799028.25</v>
      </c>
      <c r="D324" s="60">
        <v>0</v>
      </c>
      <c r="E324" s="54">
        <v>26985.42</v>
      </c>
      <c r="F324" s="54">
        <v>28708.86</v>
      </c>
      <c r="G324" s="55">
        <v>1.0640000000000001</v>
      </c>
      <c r="H324" s="53">
        <v>0</v>
      </c>
      <c r="I324" s="53" t="s">
        <v>1408</v>
      </c>
    </row>
    <row r="325" spans="1:9" ht="17.399999999999999" x14ac:dyDescent="0.3">
      <c r="A325" s="53" t="s">
        <v>199</v>
      </c>
      <c r="B325" s="57">
        <v>45931</v>
      </c>
      <c r="C325" s="59">
        <v>1750237.76</v>
      </c>
      <c r="D325" s="60">
        <v>0</v>
      </c>
      <c r="E325" s="54">
        <v>26253.57</v>
      </c>
      <c r="F325" s="54">
        <v>29865.73</v>
      </c>
      <c r="G325" s="55">
        <v>1.1379999999999999</v>
      </c>
      <c r="H325" s="53">
        <v>0</v>
      </c>
      <c r="I325" s="53" t="s">
        <v>1408</v>
      </c>
    </row>
    <row r="326" spans="1:9" ht="17.399999999999999" x14ac:dyDescent="0.3">
      <c r="A326" s="53" t="s">
        <v>199</v>
      </c>
      <c r="B326" s="57">
        <v>45962</v>
      </c>
      <c r="C326" s="59">
        <v>1700663.61</v>
      </c>
      <c r="D326" s="60">
        <v>95</v>
      </c>
      <c r="E326" s="54">
        <v>25509.95</v>
      </c>
      <c r="F326" s="54">
        <v>11149.78</v>
      </c>
      <c r="G326" s="55">
        <v>0.437</v>
      </c>
      <c r="H326" s="53">
        <v>0</v>
      </c>
      <c r="I326" s="53" t="s">
        <v>1409</v>
      </c>
    </row>
    <row r="327" spans="1:9" ht="17.399999999999999" x14ac:dyDescent="0.3">
      <c r="A327" s="53" t="s">
        <v>199</v>
      </c>
      <c r="B327" s="57">
        <v>45992</v>
      </c>
      <c r="C327" s="59">
        <v>1656444.09</v>
      </c>
      <c r="D327" s="60">
        <v>0</v>
      </c>
      <c r="E327" s="54">
        <v>24846.66</v>
      </c>
      <c r="F327" s="54">
        <v>25485</v>
      </c>
      <c r="G327" s="55">
        <v>1.026</v>
      </c>
      <c r="H327" s="53">
        <v>0</v>
      </c>
      <c r="I327" s="53" t="s">
        <v>1408</v>
      </c>
    </row>
    <row r="328" spans="1:9" ht="17.399999999999999" x14ac:dyDescent="0.3">
      <c r="A328" s="53" t="s">
        <v>201</v>
      </c>
      <c r="B328" s="57">
        <v>45658</v>
      </c>
      <c r="C328" s="59">
        <v>3113746.02</v>
      </c>
      <c r="D328" s="60">
        <v>0</v>
      </c>
      <c r="E328" s="54">
        <v>46706.19</v>
      </c>
      <c r="F328" s="54">
        <v>47496.3</v>
      </c>
      <c r="G328" s="55">
        <v>1.0169999999999999</v>
      </c>
      <c r="H328" s="53">
        <v>0</v>
      </c>
      <c r="I328" s="53" t="s">
        <v>1408</v>
      </c>
    </row>
    <row r="329" spans="1:9" ht="17.399999999999999" x14ac:dyDescent="0.3">
      <c r="A329" s="53" t="s">
        <v>201</v>
      </c>
      <c r="B329" s="57">
        <v>45689</v>
      </c>
      <c r="C329" s="59">
        <v>3030096.59</v>
      </c>
      <c r="D329" s="60">
        <v>15</v>
      </c>
      <c r="E329" s="54">
        <v>45451.45</v>
      </c>
      <c r="F329" s="54">
        <v>45197.41</v>
      </c>
      <c r="G329" s="55">
        <v>0.99399999999999999</v>
      </c>
      <c r="H329" s="53">
        <v>0</v>
      </c>
      <c r="I329" s="53" t="s">
        <v>1408</v>
      </c>
    </row>
    <row r="330" spans="1:9" ht="17.399999999999999" x14ac:dyDescent="0.3">
      <c r="A330" s="53" t="s">
        <v>201</v>
      </c>
      <c r="B330" s="57">
        <v>45717</v>
      </c>
      <c r="C330" s="59">
        <v>2945658.99</v>
      </c>
      <c r="D330" s="60">
        <v>0</v>
      </c>
      <c r="E330" s="54">
        <v>44184.88</v>
      </c>
      <c r="F330" s="54">
        <v>42191.83</v>
      </c>
      <c r="G330" s="55">
        <v>0.95499999999999996</v>
      </c>
      <c r="H330" s="53">
        <v>0</v>
      </c>
      <c r="I330" s="53" t="s">
        <v>1408</v>
      </c>
    </row>
    <row r="331" spans="1:9" ht="17.399999999999999" x14ac:dyDescent="0.3">
      <c r="A331" s="53" t="s">
        <v>201</v>
      </c>
      <c r="B331" s="57">
        <v>45748</v>
      </c>
      <c r="C331" s="59">
        <v>2860636.83</v>
      </c>
      <c r="D331" s="60">
        <v>0</v>
      </c>
      <c r="E331" s="54">
        <v>42909.55</v>
      </c>
      <c r="F331" s="54">
        <v>47585.98</v>
      </c>
      <c r="G331" s="55">
        <v>1.109</v>
      </c>
      <c r="H331" s="53">
        <v>0</v>
      </c>
      <c r="I331" s="53" t="s">
        <v>1408</v>
      </c>
    </row>
    <row r="332" spans="1:9" ht="17.399999999999999" x14ac:dyDescent="0.3">
      <c r="A332" s="53" t="s">
        <v>201</v>
      </c>
      <c r="B332" s="57">
        <v>45778</v>
      </c>
      <c r="C332" s="59">
        <v>2784197.82</v>
      </c>
      <c r="D332" s="60">
        <v>0</v>
      </c>
      <c r="E332" s="54">
        <v>41762.97</v>
      </c>
      <c r="F332" s="54">
        <v>43029.85</v>
      </c>
      <c r="G332" s="55">
        <v>1.03</v>
      </c>
      <c r="H332" s="53">
        <v>0</v>
      </c>
      <c r="I332" s="53" t="s">
        <v>1408</v>
      </c>
    </row>
    <row r="333" spans="1:9" ht="17.399999999999999" x14ac:dyDescent="0.3">
      <c r="A333" s="53" t="s">
        <v>201</v>
      </c>
      <c r="B333" s="57">
        <v>45809</v>
      </c>
      <c r="C333" s="59">
        <v>2706833.67</v>
      </c>
      <c r="D333" s="60">
        <v>0</v>
      </c>
      <c r="E333" s="54">
        <v>40602.51</v>
      </c>
      <c r="F333" s="54">
        <v>43170.83</v>
      </c>
      <c r="G333" s="55">
        <v>1.0629999999999999</v>
      </c>
      <c r="H333" s="53">
        <v>0</v>
      </c>
      <c r="I333" s="53" t="s">
        <v>1408</v>
      </c>
    </row>
    <row r="334" spans="1:9" ht="17.399999999999999" x14ac:dyDescent="0.3">
      <c r="A334" s="53" t="s">
        <v>201</v>
      </c>
      <c r="B334" s="57">
        <v>45839</v>
      </c>
      <c r="C334" s="59">
        <v>2627582.5099999998</v>
      </c>
      <c r="D334" s="60">
        <v>0</v>
      </c>
      <c r="E334" s="54">
        <v>39413.74</v>
      </c>
      <c r="F334" s="54">
        <v>43391.29</v>
      </c>
      <c r="G334" s="55">
        <v>1.101</v>
      </c>
      <c r="H334" s="53">
        <v>0</v>
      </c>
      <c r="I334" s="53" t="s">
        <v>1408</v>
      </c>
    </row>
    <row r="335" spans="1:9" ht="17.399999999999999" x14ac:dyDescent="0.3">
      <c r="A335" s="53" t="s">
        <v>201</v>
      </c>
      <c r="B335" s="57">
        <v>45870</v>
      </c>
      <c r="C335" s="59">
        <v>2555703.02</v>
      </c>
      <c r="D335" s="60">
        <v>65</v>
      </c>
      <c r="E335" s="54">
        <v>38335.550000000003</v>
      </c>
      <c r="F335" s="54">
        <v>19984.29</v>
      </c>
      <c r="G335" s="55">
        <v>0.52100000000000002</v>
      </c>
      <c r="H335" s="53">
        <v>0</v>
      </c>
      <c r="I335" s="53" t="s">
        <v>1411</v>
      </c>
    </row>
    <row r="336" spans="1:9" ht="17.399999999999999" x14ac:dyDescent="0.3">
      <c r="A336" s="53" t="s">
        <v>201</v>
      </c>
      <c r="B336" s="57">
        <v>45901</v>
      </c>
      <c r="C336" s="59">
        <v>2555703.02</v>
      </c>
      <c r="D336" s="60">
        <v>185</v>
      </c>
      <c r="E336" s="54">
        <v>38335.550000000003</v>
      </c>
      <c r="F336" s="54">
        <v>2350.19</v>
      </c>
      <c r="G336" s="55">
        <v>6.0999999999999999E-2</v>
      </c>
      <c r="H336" s="53">
        <v>0</v>
      </c>
      <c r="I336" s="53" t="s">
        <v>1412</v>
      </c>
    </row>
    <row r="337" spans="1:9" ht="17.399999999999999" x14ac:dyDescent="0.3">
      <c r="A337" s="53" t="s">
        <v>201</v>
      </c>
      <c r="B337" s="57">
        <v>45931</v>
      </c>
      <c r="C337" s="59">
        <v>2555703.02</v>
      </c>
      <c r="D337" s="60">
        <v>999</v>
      </c>
      <c r="E337" s="54">
        <v>38335.550000000003</v>
      </c>
      <c r="F337" s="54">
        <v>180.16</v>
      </c>
      <c r="G337" s="55">
        <v>5.0000000000000001E-3</v>
      </c>
      <c r="H337" s="53">
        <v>0</v>
      </c>
      <c r="I337" s="53" t="s">
        <v>1412</v>
      </c>
    </row>
    <row r="338" spans="1:9" ht="17.399999999999999" x14ac:dyDescent="0.3">
      <c r="A338" s="53" t="s">
        <v>201</v>
      </c>
      <c r="B338" s="57">
        <v>45962</v>
      </c>
      <c r="C338" s="59">
        <v>2555703.02</v>
      </c>
      <c r="D338" s="60">
        <v>999</v>
      </c>
      <c r="E338" s="54">
        <v>38335.550000000003</v>
      </c>
      <c r="F338" s="54">
        <v>5703.34</v>
      </c>
      <c r="G338" s="55">
        <v>0.14899999999999999</v>
      </c>
      <c r="H338" s="53">
        <v>0</v>
      </c>
      <c r="I338" s="53" t="s">
        <v>1412</v>
      </c>
    </row>
    <row r="339" spans="1:9" ht="17.399999999999999" x14ac:dyDescent="0.3">
      <c r="A339" s="53" t="s">
        <v>201</v>
      </c>
      <c r="B339" s="57">
        <v>45992</v>
      </c>
      <c r="C339" s="59">
        <v>2555703.02</v>
      </c>
      <c r="D339" s="60">
        <v>999</v>
      </c>
      <c r="E339" s="54">
        <v>38335.550000000003</v>
      </c>
      <c r="F339" s="54">
        <v>1362.56</v>
      </c>
      <c r="G339" s="55">
        <v>3.5999999999999997E-2</v>
      </c>
      <c r="H339" s="53">
        <v>0</v>
      </c>
      <c r="I339" s="53" t="s">
        <v>1412</v>
      </c>
    </row>
    <row r="340" spans="1:9" ht="17.399999999999999" x14ac:dyDescent="0.3">
      <c r="A340" s="53" t="s">
        <v>203</v>
      </c>
      <c r="B340" s="57">
        <v>45658</v>
      </c>
      <c r="C340" s="59">
        <v>11164685.039999999</v>
      </c>
      <c r="D340" s="60">
        <v>65</v>
      </c>
      <c r="E340" s="54">
        <v>167470.28</v>
      </c>
      <c r="F340" s="54">
        <v>144216.45000000001</v>
      </c>
      <c r="G340" s="55">
        <v>0.86099999999999999</v>
      </c>
      <c r="H340" s="53">
        <v>0</v>
      </c>
      <c r="I340" s="53" t="s">
        <v>1411</v>
      </c>
    </row>
    <row r="341" spans="1:9" ht="17.399999999999999" x14ac:dyDescent="0.3">
      <c r="A341" s="53" t="s">
        <v>203</v>
      </c>
      <c r="B341" s="57">
        <v>45689</v>
      </c>
      <c r="C341" s="59">
        <v>10875900.92</v>
      </c>
      <c r="D341" s="60">
        <v>0</v>
      </c>
      <c r="E341" s="54">
        <v>163138.51</v>
      </c>
      <c r="F341" s="54">
        <v>179910.18</v>
      </c>
      <c r="G341" s="55">
        <v>1.103</v>
      </c>
      <c r="H341" s="53">
        <v>0</v>
      </c>
      <c r="I341" s="53" t="s">
        <v>1408</v>
      </c>
    </row>
    <row r="342" spans="1:9" ht="17.399999999999999" x14ac:dyDescent="0.3">
      <c r="A342" s="53" t="s">
        <v>203</v>
      </c>
      <c r="B342" s="57">
        <v>45717</v>
      </c>
      <c r="C342" s="59">
        <v>10615752.68</v>
      </c>
      <c r="D342" s="60">
        <v>185</v>
      </c>
      <c r="E342" s="54">
        <v>159236.29</v>
      </c>
      <c r="F342" s="54">
        <v>63197.75</v>
      </c>
      <c r="G342" s="55">
        <v>0.39700000000000002</v>
      </c>
      <c r="H342" s="53">
        <v>0</v>
      </c>
      <c r="I342" s="53" t="s">
        <v>1409</v>
      </c>
    </row>
    <row r="343" spans="1:9" ht="17.399999999999999" x14ac:dyDescent="0.3">
      <c r="A343" s="53" t="s">
        <v>203</v>
      </c>
      <c r="B343" s="57">
        <v>45748</v>
      </c>
      <c r="C343" s="59">
        <v>10325212.560000001</v>
      </c>
      <c r="D343" s="60">
        <v>15</v>
      </c>
      <c r="E343" s="54">
        <v>154878.19</v>
      </c>
      <c r="F343" s="54">
        <v>148072.15</v>
      </c>
      <c r="G343" s="55">
        <v>0.95599999999999996</v>
      </c>
      <c r="H343" s="53">
        <v>0</v>
      </c>
      <c r="I343" s="53" t="s">
        <v>1408</v>
      </c>
    </row>
    <row r="344" spans="1:9" ht="17.399999999999999" x14ac:dyDescent="0.3">
      <c r="A344" s="53" t="s">
        <v>203</v>
      </c>
      <c r="B344" s="57">
        <v>45778</v>
      </c>
      <c r="C344" s="59">
        <v>10079581.16</v>
      </c>
      <c r="D344" s="60">
        <v>0</v>
      </c>
      <c r="E344" s="54">
        <v>151193.72</v>
      </c>
      <c r="F344" s="54">
        <v>160454.59</v>
      </c>
      <c r="G344" s="55">
        <v>1.0609999999999999</v>
      </c>
      <c r="H344" s="53">
        <v>0</v>
      </c>
      <c r="I344" s="53" t="s">
        <v>1408</v>
      </c>
    </row>
    <row r="345" spans="1:9" ht="17.399999999999999" x14ac:dyDescent="0.3">
      <c r="A345" s="53" t="s">
        <v>203</v>
      </c>
      <c r="B345" s="57">
        <v>45809</v>
      </c>
      <c r="C345" s="59">
        <v>9811089.0600000005</v>
      </c>
      <c r="D345" s="60">
        <v>0</v>
      </c>
      <c r="E345" s="54">
        <v>147166.34</v>
      </c>
      <c r="F345" s="54">
        <v>167774.76</v>
      </c>
      <c r="G345" s="55">
        <v>1.1399999999999999</v>
      </c>
      <c r="H345" s="53">
        <v>0</v>
      </c>
      <c r="I345" s="53" t="s">
        <v>1408</v>
      </c>
    </row>
    <row r="346" spans="1:9" ht="17.399999999999999" x14ac:dyDescent="0.3">
      <c r="A346" s="53" t="s">
        <v>203</v>
      </c>
      <c r="B346" s="57">
        <v>45839</v>
      </c>
      <c r="C346" s="59">
        <v>9574495.6300000008</v>
      </c>
      <c r="D346" s="60">
        <v>95</v>
      </c>
      <c r="E346" s="54">
        <v>143617.43</v>
      </c>
      <c r="F346" s="54">
        <v>32202.48</v>
      </c>
      <c r="G346" s="55">
        <v>0.224</v>
      </c>
      <c r="H346" s="53">
        <v>0</v>
      </c>
      <c r="I346" s="53" t="s">
        <v>1409</v>
      </c>
    </row>
    <row r="347" spans="1:9" ht="17.399999999999999" x14ac:dyDescent="0.3">
      <c r="A347" s="53" t="s">
        <v>203</v>
      </c>
      <c r="B347" s="57">
        <v>45870</v>
      </c>
      <c r="C347" s="59">
        <v>9363287.5700000003</v>
      </c>
      <c r="D347" s="60">
        <v>0</v>
      </c>
      <c r="E347" s="54">
        <v>140449.31</v>
      </c>
      <c r="F347" s="54">
        <v>141885.46</v>
      </c>
      <c r="G347" s="55">
        <v>1.01</v>
      </c>
      <c r="H347" s="53">
        <v>0</v>
      </c>
      <c r="I347" s="53" t="s">
        <v>1408</v>
      </c>
    </row>
    <row r="348" spans="1:9" ht="17.399999999999999" x14ac:dyDescent="0.3">
      <c r="A348" s="53" t="s">
        <v>203</v>
      </c>
      <c r="B348" s="57">
        <v>45901</v>
      </c>
      <c r="C348" s="59">
        <v>9114310.4199999999</v>
      </c>
      <c r="D348" s="60">
        <v>0</v>
      </c>
      <c r="E348" s="54">
        <v>136714.66</v>
      </c>
      <c r="F348" s="54">
        <v>135277.78</v>
      </c>
      <c r="G348" s="55">
        <v>0.98899999999999999</v>
      </c>
      <c r="H348" s="53">
        <v>0</v>
      </c>
      <c r="I348" s="53" t="s">
        <v>1408</v>
      </c>
    </row>
    <row r="349" spans="1:9" ht="17.399999999999999" x14ac:dyDescent="0.3">
      <c r="A349" s="53" t="s">
        <v>203</v>
      </c>
      <c r="B349" s="57">
        <v>45931</v>
      </c>
      <c r="C349" s="59">
        <v>8868498.0099999998</v>
      </c>
      <c r="D349" s="60">
        <v>0</v>
      </c>
      <c r="E349" s="54">
        <v>133027.47</v>
      </c>
      <c r="F349" s="54">
        <v>139103.62</v>
      </c>
      <c r="G349" s="55">
        <v>1.046</v>
      </c>
      <c r="H349" s="53">
        <v>0</v>
      </c>
      <c r="I349" s="53" t="s">
        <v>1408</v>
      </c>
    </row>
    <row r="350" spans="1:9" ht="17.399999999999999" x14ac:dyDescent="0.3">
      <c r="A350" s="53" t="s">
        <v>203</v>
      </c>
      <c r="B350" s="57">
        <v>45962</v>
      </c>
      <c r="C350" s="59">
        <v>8657679.7699999996</v>
      </c>
      <c r="D350" s="60">
        <v>0</v>
      </c>
      <c r="E350" s="54">
        <v>129865.2</v>
      </c>
      <c r="F350" s="54">
        <v>135742.88</v>
      </c>
      <c r="G350" s="55">
        <v>1.0449999999999999</v>
      </c>
      <c r="H350" s="53">
        <v>0</v>
      </c>
      <c r="I350" s="53" t="s">
        <v>1408</v>
      </c>
    </row>
    <row r="351" spans="1:9" ht="17.399999999999999" x14ac:dyDescent="0.3">
      <c r="A351" s="53" t="s">
        <v>203</v>
      </c>
      <c r="B351" s="57">
        <v>45992</v>
      </c>
      <c r="C351" s="59">
        <v>8446476.8800000008</v>
      </c>
      <c r="D351" s="60">
        <v>0</v>
      </c>
      <c r="E351" s="54">
        <v>126697.15</v>
      </c>
      <c r="F351" s="54">
        <v>128903.67</v>
      </c>
      <c r="G351" s="55">
        <v>1.0169999999999999</v>
      </c>
      <c r="H351" s="53">
        <v>0</v>
      </c>
      <c r="I351" s="53" t="s">
        <v>1408</v>
      </c>
    </row>
    <row r="352" spans="1:9" ht="17.399999999999999" x14ac:dyDescent="0.3">
      <c r="A352" s="53" t="s">
        <v>205</v>
      </c>
      <c r="B352" s="57">
        <v>45658</v>
      </c>
      <c r="C352" s="59">
        <v>16377453.02</v>
      </c>
      <c r="D352" s="60">
        <v>35</v>
      </c>
      <c r="E352" s="54">
        <v>245661.8</v>
      </c>
      <c r="F352" s="54">
        <v>169674.18</v>
      </c>
      <c r="G352" s="55">
        <v>0.69099999999999995</v>
      </c>
      <c r="H352" s="53">
        <v>0</v>
      </c>
      <c r="I352" s="53" t="s">
        <v>1410</v>
      </c>
    </row>
    <row r="353" spans="1:9" ht="17.399999999999999" x14ac:dyDescent="0.3">
      <c r="A353" s="53" t="s">
        <v>205</v>
      </c>
      <c r="B353" s="57">
        <v>45689</v>
      </c>
      <c r="C353" s="59">
        <v>16019246.09</v>
      </c>
      <c r="D353" s="60">
        <v>0</v>
      </c>
      <c r="E353" s="54">
        <v>240288.69</v>
      </c>
      <c r="F353" s="54">
        <v>250348.24</v>
      </c>
      <c r="G353" s="55">
        <v>1.042</v>
      </c>
      <c r="H353" s="53">
        <v>0</v>
      </c>
      <c r="I353" s="53" t="s">
        <v>1408</v>
      </c>
    </row>
    <row r="354" spans="1:9" ht="17.399999999999999" x14ac:dyDescent="0.3">
      <c r="A354" s="53" t="s">
        <v>205</v>
      </c>
      <c r="B354" s="57">
        <v>45717</v>
      </c>
      <c r="C354" s="59">
        <v>15620963.699999999</v>
      </c>
      <c r="D354" s="60">
        <v>65</v>
      </c>
      <c r="E354" s="54">
        <v>234314.46</v>
      </c>
      <c r="F354" s="54">
        <v>203085.9</v>
      </c>
      <c r="G354" s="55">
        <v>0.86699999999999999</v>
      </c>
      <c r="H354" s="53">
        <v>0</v>
      </c>
      <c r="I354" s="53" t="s">
        <v>1411</v>
      </c>
    </row>
    <row r="355" spans="1:9" ht="17.399999999999999" x14ac:dyDescent="0.3">
      <c r="A355" s="53" t="s">
        <v>205</v>
      </c>
      <c r="B355" s="57">
        <v>45748</v>
      </c>
      <c r="C355" s="59">
        <v>15269511.67</v>
      </c>
      <c r="D355" s="60">
        <v>0</v>
      </c>
      <c r="E355" s="54">
        <v>229042.68</v>
      </c>
      <c r="F355" s="54">
        <v>242993.4</v>
      </c>
      <c r="G355" s="55">
        <v>1.0609999999999999</v>
      </c>
      <c r="H355" s="53">
        <v>0</v>
      </c>
      <c r="I355" s="53" t="s">
        <v>1408</v>
      </c>
    </row>
    <row r="356" spans="1:9" ht="17.399999999999999" x14ac:dyDescent="0.3">
      <c r="A356" s="53" t="s">
        <v>205</v>
      </c>
      <c r="B356" s="57">
        <v>45778</v>
      </c>
      <c r="C356" s="59">
        <v>14877351.09</v>
      </c>
      <c r="D356" s="60">
        <v>0</v>
      </c>
      <c r="E356" s="54">
        <v>223160.27</v>
      </c>
      <c r="F356" s="54">
        <v>256281.02</v>
      </c>
      <c r="G356" s="55">
        <v>1.1479999999999999</v>
      </c>
      <c r="H356" s="53">
        <v>0</v>
      </c>
      <c r="I356" s="53" t="s">
        <v>1408</v>
      </c>
    </row>
    <row r="357" spans="1:9" ht="17.399999999999999" x14ac:dyDescent="0.3">
      <c r="A357" s="53" t="s">
        <v>205</v>
      </c>
      <c r="B357" s="57">
        <v>45809</v>
      </c>
      <c r="C357" s="59">
        <v>14470923.82</v>
      </c>
      <c r="D357" s="60">
        <v>0</v>
      </c>
      <c r="E357" s="54">
        <v>217063.86</v>
      </c>
      <c r="F357" s="54">
        <v>236865.09</v>
      </c>
      <c r="G357" s="55">
        <v>1.091</v>
      </c>
      <c r="H357" s="53">
        <v>0</v>
      </c>
      <c r="I357" s="53" t="s">
        <v>1408</v>
      </c>
    </row>
    <row r="358" spans="1:9" ht="17.399999999999999" x14ac:dyDescent="0.3">
      <c r="A358" s="53" t="s">
        <v>205</v>
      </c>
      <c r="B358" s="57">
        <v>45839</v>
      </c>
      <c r="C358" s="59">
        <v>14125908.49</v>
      </c>
      <c r="D358" s="60">
        <v>35</v>
      </c>
      <c r="E358" s="54">
        <v>211888.63</v>
      </c>
      <c r="F358" s="54">
        <v>140025.31</v>
      </c>
      <c r="G358" s="55">
        <v>0.66100000000000003</v>
      </c>
      <c r="H358" s="53">
        <v>0</v>
      </c>
      <c r="I358" s="53" t="s">
        <v>1410</v>
      </c>
    </row>
    <row r="359" spans="1:9" ht="17.399999999999999" x14ac:dyDescent="0.3">
      <c r="A359" s="53" t="s">
        <v>205</v>
      </c>
      <c r="B359" s="57">
        <v>45870</v>
      </c>
      <c r="C359" s="59">
        <v>13731788.08</v>
      </c>
      <c r="D359" s="60">
        <v>95</v>
      </c>
      <c r="E359" s="54">
        <v>205976.82</v>
      </c>
      <c r="F359" s="54">
        <v>87002.04</v>
      </c>
      <c r="G359" s="55">
        <v>0.42199999999999999</v>
      </c>
      <c r="H359" s="53">
        <v>0</v>
      </c>
      <c r="I359" s="53" t="s">
        <v>1409</v>
      </c>
    </row>
    <row r="360" spans="1:9" ht="17.399999999999999" x14ac:dyDescent="0.3">
      <c r="A360" s="53" t="s">
        <v>205</v>
      </c>
      <c r="B360" s="57">
        <v>45901</v>
      </c>
      <c r="C360" s="59">
        <v>13366729.210000001</v>
      </c>
      <c r="D360" s="60">
        <v>0</v>
      </c>
      <c r="E360" s="54">
        <v>200500.94</v>
      </c>
      <c r="F360" s="54">
        <v>202949.87</v>
      </c>
      <c r="G360" s="55">
        <v>1.012</v>
      </c>
      <c r="H360" s="53">
        <v>0</v>
      </c>
      <c r="I360" s="53" t="s">
        <v>1408</v>
      </c>
    </row>
    <row r="361" spans="1:9" ht="17.399999999999999" x14ac:dyDescent="0.3">
      <c r="A361" s="53" t="s">
        <v>205</v>
      </c>
      <c r="B361" s="57">
        <v>45931</v>
      </c>
      <c r="C361" s="59">
        <v>13024288.359999999</v>
      </c>
      <c r="D361" s="60">
        <v>95</v>
      </c>
      <c r="E361" s="54">
        <v>195364.33</v>
      </c>
      <c r="F361" s="54">
        <v>38798.720000000001</v>
      </c>
      <c r="G361" s="55">
        <v>0.19900000000000001</v>
      </c>
      <c r="H361" s="53">
        <v>0</v>
      </c>
      <c r="I361" s="53" t="s">
        <v>1409</v>
      </c>
    </row>
    <row r="362" spans="1:9" ht="17.399999999999999" x14ac:dyDescent="0.3">
      <c r="A362" s="53" t="s">
        <v>205</v>
      </c>
      <c r="B362" s="57">
        <v>45962</v>
      </c>
      <c r="C362" s="59">
        <v>12749023.93</v>
      </c>
      <c r="D362" s="60">
        <v>0</v>
      </c>
      <c r="E362" s="54">
        <v>191235.36</v>
      </c>
      <c r="F362" s="54">
        <v>216335.18</v>
      </c>
      <c r="G362" s="55">
        <v>1.131</v>
      </c>
      <c r="H362" s="53">
        <v>0</v>
      </c>
      <c r="I362" s="53" t="s">
        <v>1408</v>
      </c>
    </row>
    <row r="363" spans="1:9" ht="17.399999999999999" x14ac:dyDescent="0.3">
      <c r="A363" s="53" t="s">
        <v>205</v>
      </c>
      <c r="B363" s="57">
        <v>45992</v>
      </c>
      <c r="C363" s="59">
        <v>12468584.43</v>
      </c>
      <c r="D363" s="60">
        <v>35</v>
      </c>
      <c r="E363" s="54">
        <v>187028.77</v>
      </c>
      <c r="F363" s="54">
        <v>143080.45000000001</v>
      </c>
      <c r="G363" s="55">
        <v>0.76500000000000001</v>
      </c>
      <c r="H363" s="53">
        <v>0</v>
      </c>
      <c r="I363" s="53" t="s">
        <v>1410</v>
      </c>
    </row>
    <row r="364" spans="1:9" ht="17.399999999999999" x14ac:dyDescent="0.3">
      <c r="A364" s="53" t="s">
        <v>207</v>
      </c>
      <c r="B364" s="57">
        <v>45658</v>
      </c>
      <c r="C364" s="59">
        <v>6634834.8600000003</v>
      </c>
      <c r="D364" s="60">
        <v>0</v>
      </c>
      <c r="E364" s="54">
        <v>66348.350000000006</v>
      </c>
      <c r="F364" s="54">
        <v>64371.37</v>
      </c>
      <c r="G364" s="55">
        <v>0.97</v>
      </c>
      <c r="H364" s="53">
        <v>0</v>
      </c>
      <c r="I364" s="53" t="s">
        <v>1408</v>
      </c>
    </row>
    <row r="365" spans="1:9" ht="17.399999999999999" x14ac:dyDescent="0.3">
      <c r="A365" s="53" t="s">
        <v>207</v>
      </c>
      <c r="B365" s="57">
        <v>45689</v>
      </c>
      <c r="C365" s="59">
        <v>6500680.29</v>
      </c>
      <c r="D365" s="60">
        <v>0</v>
      </c>
      <c r="E365" s="54">
        <v>65006.8</v>
      </c>
      <c r="F365" s="54">
        <v>64887.22</v>
      </c>
      <c r="G365" s="55">
        <v>0.998</v>
      </c>
      <c r="H365" s="53">
        <v>0</v>
      </c>
      <c r="I365" s="53" t="s">
        <v>1408</v>
      </c>
    </row>
    <row r="366" spans="1:9" ht="17.399999999999999" x14ac:dyDescent="0.3">
      <c r="A366" s="53" t="s">
        <v>207</v>
      </c>
      <c r="B366" s="57">
        <v>45717</v>
      </c>
      <c r="C366" s="59">
        <v>6385919.1600000001</v>
      </c>
      <c r="D366" s="60">
        <v>0</v>
      </c>
      <c r="E366" s="54">
        <v>63859.19</v>
      </c>
      <c r="F366" s="54">
        <v>63148.73</v>
      </c>
      <c r="G366" s="55">
        <v>0.98899999999999999</v>
      </c>
      <c r="H366" s="53">
        <v>0</v>
      </c>
      <c r="I366" s="53" t="s">
        <v>1408</v>
      </c>
    </row>
    <row r="367" spans="1:9" ht="17.399999999999999" x14ac:dyDescent="0.3">
      <c r="A367" s="53" t="s">
        <v>207</v>
      </c>
      <c r="B367" s="57">
        <v>45748</v>
      </c>
      <c r="C367" s="59">
        <v>6258322.3300000001</v>
      </c>
      <c r="D367" s="60">
        <v>0</v>
      </c>
      <c r="E367" s="54">
        <v>62583.22</v>
      </c>
      <c r="F367" s="54">
        <v>62611.89</v>
      </c>
      <c r="G367" s="55">
        <v>1</v>
      </c>
      <c r="H367" s="53">
        <v>0</v>
      </c>
      <c r="I367" s="53" t="s">
        <v>1408</v>
      </c>
    </row>
    <row r="368" spans="1:9" ht="17.399999999999999" x14ac:dyDescent="0.3">
      <c r="A368" s="53" t="s">
        <v>207</v>
      </c>
      <c r="B368" s="57">
        <v>45778</v>
      </c>
      <c r="C368" s="59">
        <v>6162484.96</v>
      </c>
      <c r="D368" s="60">
        <v>0</v>
      </c>
      <c r="E368" s="54">
        <v>61624.85</v>
      </c>
      <c r="F368" s="54">
        <v>61593.3</v>
      </c>
      <c r="G368" s="55">
        <v>0.999</v>
      </c>
      <c r="H368" s="53">
        <v>0</v>
      </c>
      <c r="I368" s="53" t="s">
        <v>1408</v>
      </c>
    </row>
    <row r="369" spans="1:9" ht="17.399999999999999" x14ac:dyDescent="0.3">
      <c r="A369" s="53" t="s">
        <v>207</v>
      </c>
      <c r="B369" s="57">
        <v>45809</v>
      </c>
      <c r="C369" s="59">
        <v>6064920.1399999997</v>
      </c>
      <c r="D369" s="60">
        <v>0</v>
      </c>
      <c r="E369" s="54">
        <v>60649.2</v>
      </c>
      <c r="F369" s="54">
        <v>61124.639999999999</v>
      </c>
      <c r="G369" s="55">
        <v>1.008</v>
      </c>
      <c r="H369" s="53">
        <v>0</v>
      </c>
      <c r="I369" s="53" t="s">
        <v>1408</v>
      </c>
    </row>
    <row r="370" spans="1:9" ht="17.399999999999999" x14ac:dyDescent="0.3">
      <c r="A370" s="53" t="s">
        <v>207</v>
      </c>
      <c r="B370" s="57">
        <v>45839</v>
      </c>
      <c r="C370" s="59">
        <v>5941126.1100000003</v>
      </c>
      <c r="D370" s="60">
        <v>0</v>
      </c>
      <c r="E370" s="54">
        <v>59411.26</v>
      </c>
      <c r="F370" s="54">
        <v>56463.24</v>
      </c>
      <c r="G370" s="55">
        <v>0.95</v>
      </c>
      <c r="H370" s="53">
        <v>0</v>
      </c>
      <c r="I370" s="53" t="s">
        <v>1408</v>
      </c>
    </row>
    <row r="371" spans="1:9" ht="17.399999999999999" x14ac:dyDescent="0.3">
      <c r="A371" s="53" t="s">
        <v>207</v>
      </c>
      <c r="B371" s="57">
        <v>45870</v>
      </c>
      <c r="C371" s="59">
        <v>5845813.0800000001</v>
      </c>
      <c r="D371" s="60">
        <v>0</v>
      </c>
      <c r="E371" s="54">
        <v>58458.13</v>
      </c>
      <c r="F371" s="54">
        <v>62029.27</v>
      </c>
      <c r="G371" s="55">
        <v>1.0609999999999999</v>
      </c>
      <c r="H371" s="53">
        <v>0</v>
      </c>
      <c r="I371" s="53" t="s">
        <v>1408</v>
      </c>
    </row>
    <row r="372" spans="1:9" ht="17.399999999999999" x14ac:dyDescent="0.3">
      <c r="A372" s="53" t="s">
        <v>207</v>
      </c>
      <c r="B372" s="57">
        <v>45901</v>
      </c>
      <c r="C372" s="59">
        <v>5750740.3300000001</v>
      </c>
      <c r="D372" s="60">
        <v>0</v>
      </c>
      <c r="E372" s="54">
        <v>57507.4</v>
      </c>
      <c r="F372" s="54">
        <v>59021.7</v>
      </c>
      <c r="G372" s="55">
        <v>1.026</v>
      </c>
      <c r="H372" s="53">
        <v>0</v>
      </c>
      <c r="I372" s="53" t="s">
        <v>1408</v>
      </c>
    </row>
    <row r="373" spans="1:9" ht="17.399999999999999" x14ac:dyDescent="0.3">
      <c r="A373" s="53" t="s">
        <v>207</v>
      </c>
      <c r="B373" s="57">
        <v>45931</v>
      </c>
      <c r="C373" s="59">
        <v>5666748.5099999998</v>
      </c>
      <c r="D373" s="60">
        <v>35</v>
      </c>
      <c r="E373" s="54">
        <v>56667.49</v>
      </c>
      <c r="F373" s="54">
        <v>23832.84</v>
      </c>
      <c r="G373" s="55">
        <v>0.42099999999999999</v>
      </c>
      <c r="H373" s="53">
        <v>0</v>
      </c>
      <c r="I373" s="53" t="s">
        <v>1410</v>
      </c>
    </row>
    <row r="374" spans="1:9" ht="17.399999999999999" x14ac:dyDescent="0.3">
      <c r="A374" s="53" t="s">
        <v>207</v>
      </c>
      <c r="B374" s="57">
        <v>45962</v>
      </c>
      <c r="C374" s="59">
        <v>5587089.4400000004</v>
      </c>
      <c r="D374" s="60">
        <v>0</v>
      </c>
      <c r="E374" s="54">
        <v>55870.89</v>
      </c>
      <c r="F374" s="54">
        <v>57596.09</v>
      </c>
      <c r="G374" s="55">
        <v>1.0309999999999999</v>
      </c>
      <c r="H374" s="53">
        <v>0</v>
      </c>
      <c r="I374" s="53" t="s">
        <v>1408</v>
      </c>
    </row>
    <row r="375" spans="1:9" ht="17.399999999999999" x14ac:dyDescent="0.3">
      <c r="A375" s="53" t="s">
        <v>207</v>
      </c>
      <c r="B375" s="57">
        <v>45992</v>
      </c>
      <c r="C375" s="59">
        <v>5484336.3600000003</v>
      </c>
      <c r="D375" s="60">
        <v>0</v>
      </c>
      <c r="E375" s="54">
        <v>54843.360000000001</v>
      </c>
      <c r="F375" s="54">
        <v>58746.96</v>
      </c>
      <c r="G375" s="55">
        <v>1.071</v>
      </c>
      <c r="H375" s="53">
        <v>0</v>
      </c>
      <c r="I375" s="53" t="s">
        <v>1408</v>
      </c>
    </row>
    <row r="376" spans="1:9" ht="17.399999999999999" x14ac:dyDescent="0.3">
      <c r="A376" s="53" t="s">
        <v>209</v>
      </c>
      <c r="B376" s="57">
        <v>45658</v>
      </c>
      <c r="C376" s="59">
        <v>2742524.16</v>
      </c>
      <c r="D376" s="60">
        <v>0</v>
      </c>
      <c r="E376" s="54">
        <v>41137.86</v>
      </c>
      <c r="F376" s="54">
        <v>43713.18</v>
      </c>
      <c r="G376" s="55">
        <v>1.0629999999999999</v>
      </c>
      <c r="H376" s="53">
        <v>0</v>
      </c>
      <c r="I376" s="53" t="s">
        <v>1408</v>
      </c>
    </row>
    <row r="377" spans="1:9" ht="17.399999999999999" x14ac:dyDescent="0.3">
      <c r="A377" s="53" t="s">
        <v>209</v>
      </c>
      <c r="B377" s="57">
        <v>45689</v>
      </c>
      <c r="C377" s="59">
        <v>2664188.66</v>
      </c>
      <c r="D377" s="60">
        <v>0</v>
      </c>
      <c r="E377" s="54">
        <v>39962.83</v>
      </c>
      <c r="F377" s="54">
        <v>44778.16</v>
      </c>
      <c r="G377" s="55">
        <v>1.1200000000000001</v>
      </c>
      <c r="H377" s="53">
        <v>0</v>
      </c>
      <c r="I377" s="53" t="s">
        <v>1408</v>
      </c>
    </row>
    <row r="378" spans="1:9" ht="17.399999999999999" x14ac:dyDescent="0.3">
      <c r="A378" s="53" t="s">
        <v>209</v>
      </c>
      <c r="B378" s="57">
        <v>45717</v>
      </c>
      <c r="C378" s="59">
        <v>2590388.02</v>
      </c>
      <c r="D378" s="60">
        <v>15</v>
      </c>
      <c r="E378" s="54">
        <v>38855.82</v>
      </c>
      <c r="F378" s="54">
        <v>42002.37</v>
      </c>
      <c r="G378" s="55">
        <v>1.081</v>
      </c>
      <c r="H378" s="53">
        <v>0</v>
      </c>
      <c r="I378" s="53" t="s">
        <v>1408</v>
      </c>
    </row>
    <row r="379" spans="1:9" ht="17.399999999999999" x14ac:dyDescent="0.3">
      <c r="A379" s="53" t="s">
        <v>209</v>
      </c>
      <c r="B379" s="57">
        <v>45748</v>
      </c>
      <c r="C379" s="59">
        <v>2520838.2000000002</v>
      </c>
      <c r="D379" s="60">
        <v>95</v>
      </c>
      <c r="E379" s="54">
        <v>37812.57</v>
      </c>
      <c r="F379" s="54">
        <v>6207.92</v>
      </c>
      <c r="G379" s="55">
        <v>0.16400000000000001</v>
      </c>
      <c r="H379" s="53">
        <v>1</v>
      </c>
      <c r="I379" s="53" t="s">
        <v>1409</v>
      </c>
    </row>
    <row r="380" spans="1:9" ht="17.399999999999999" x14ac:dyDescent="0.3">
      <c r="A380" s="53" t="s">
        <v>209</v>
      </c>
      <c r="B380" s="57">
        <v>45778</v>
      </c>
      <c r="C380" s="59">
        <v>2442462.65</v>
      </c>
      <c r="D380" s="60">
        <v>15</v>
      </c>
      <c r="E380" s="54">
        <v>36636.94</v>
      </c>
      <c r="F380" s="54">
        <v>35381.69</v>
      </c>
      <c r="G380" s="55">
        <v>0.96599999999999997</v>
      </c>
      <c r="H380" s="53">
        <v>1</v>
      </c>
      <c r="I380" s="53" t="s">
        <v>1408</v>
      </c>
    </row>
    <row r="381" spans="1:9" ht="17.399999999999999" x14ac:dyDescent="0.3">
      <c r="A381" s="53" t="s">
        <v>209</v>
      </c>
      <c r="B381" s="57">
        <v>45809</v>
      </c>
      <c r="C381" s="59">
        <v>2368157.0499999998</v>
      </c>
      <c r="D381" s="60">
        <v>0</v>
      </c>
      <c r="E381" s="54">
        <v>35522.36</v>
      </c>
      <c r="F381" s="54">
        <v>40075.919999999998</v>
      </c>
      <c r="G381" s="55">
        <v>1.1279999999999999</v>
      </c>
      <c r="H381" s="53">
        <v>1</v>
      </c>
      <c r="I381" s="53" t="s">
        <v>1408</v>
      </c>
    </row>
    <row r="382" spans="1:9" ht="17.399999999999999" x14ac:dyDescent="0.3">
      <c r="A382" s="53" t="s">
        <v>209</v>
      </c>
      <c r="B382" s="57">
        <v>45839</v>
      </c>
      <c r="C382" s="59">
        <v>2305808.33</v>
      </c>
      <c r="D382" s="60">
        <v>95</v>
      </c>
      <c r="E382" s="54">
        <v>34587.120000000003</v>
      </c>
      <c r="F382" s="54">
        <v>14165.99</v>
      </c>
      <c r="G382" s="55">
        <v>0.41</v>
      </c>
      <c r="H382" s="53">
        <v>1</v>
      </c>
      <c r="I382" s="53" t="s">
        <v>1409</v>
      </c>
    </row>
    <row r="383" spans="1:9" ht="17.399999999999999" x14ac:dyDescent="0.3">
      <c r="A383" s="53" t="s">
        <v>209</v>
      </c>
      <c r="B383" s="57">
        <v>45870</v>
      </c>
      <c r="C383" s="59">
        <v>2242826.7999999998</v>
      </c>
      <c r="D383" s="60">
        <v>15</v>
      </c>
      <c r="E383" s="54">
        <v>33642.400000000001</v>
      </c>
      <c r="F383" s="54">
        <v>37397.86</v>
      </c>
      <c r="G383" s="55">
        <v>1.1120000000000001</v>
      </c>
      <c r="H383" s="53">
        <v>1</v>
      </c>
      <c r="I383" s="53" t="s">
        <v>1408</v>
      </c>
    </row>
    <row r="384" spans="1:9" ht="17.399999999999999" x14ac:dyDescent="0.3">
      <c r="A384" s="53" t="s">
        <v>209</v>
      </c>
      <c r="B384" s="57">
        <v>45901</v>
      </c>
      <c r="C384" s="59">
        <v>2172153.5699999998</v>
      </c>
      <c r="D384" s="60">
        <v>0</v>
      </c>
      <c r="E384" s="54">
        <v>32582.3</v>
      </c>
      <c r="F384" s="54">
        <v>35369.11</v>
      </c>
      <c r="G384" s="55">
        <v>1.0860000000000001</v>
      </c>
      <c r="H384" s="53">
        <v>1</v>
      </c>
      <c r="I384" s="53" t="s">
        <v>1408</v>
      </c>
    </row>
    <row r="385" spans="1:9" ht="17.399999999999999" x14ac:dyDescent="0.3">
      <c r="A385" s="53" t="s">
        <v>209</v>
      </c>
      <c r="B385" s="57">
        <v>45931</v>
      </c>
      <c r="C385" s="59">
        <v>2108976.7000000002</v>
      </c>
      <c r="D385" s="60">
        <v>0</v>
      </c>
      <c r="E385" s="54">
        <v>31634.65</v>
      </c>
      <c r="F385" s="54">
        <v>35627.199999999997</v>
      </c>
      <c r="G385" s="55">
        <v>1.1259999999999999</v>
      </c>
      <c r="H385" s="53">
        <v>1</v>
      </c>
      <c r="I385" s="53" t="s">
        <v>1408</v>
      </c>
    </row>
    <row r="386" spans="1:9" ht="17.399999999999999" x14ac:dyDescent="0.3">
      <c r="A386" s="53" t="s">
        <v>209</v>
      </c>
      <c r="B386" s="57">
        <v>45962</v>
      </c>
      <c r="C386" s="59">
        <v>2040734.82</v>
      </c>
      <c r="D386" s="60">
        <v>65</v>
      </c>
      <c r="E386" s="54">
        <v>30611.02</v>
      </c>
      <c r="F386" s="54">
        <v>21204.17</v>
      </c>
      <c r="G386" s="55">
        <v>0.69299999999999995</v>
      </c>
      <c r="H386" s="53">
        <v>1</v>
      </c>
      <c r="I386" s="53" t="s">
        <v>1411</v>
      </c>
    </row>
    <row r="387" spans="1:9" ht="17.399999999999999" x14ac:dyDescent="0.3">
      <c r="A387" s="53" t="s">
        <v>209</v>
      </c>
      <c r="B387" s="57">
        <v>45992</v>
      </c>
      <c r="C387" s="59">
        <v>1986077.48</v>
      </c>
      <c r="D387" s="60">
        <v>35</v>
      </c>
      <c r="E387" s="54">
        <v>29791.16</v>
      </c>
      <c r="F387" s="54">
        <v>25125.83</v>
      </c>
      <c r="G387" s="55">
        <v>0.84299999999999997</v>
      </c>
      <c r="H387" s="53">
        <v>1</v>
      </c>
      <c r="I387" s="53" t="s">
        <v>1410</v>
      </c>
    </row>
    <row r="388" spans="1:9" ht="17.399999999999999" x14ac:dyDescent="0.3">
      <c r="A388" s="53" t="s">
        <v>211</v>
      </c>
      <c r="B388" s="57">
        <v>45658</v>
      </c>
      <c r="C388" s="59">
        <v>2541354.6</v>
      </c>
      <c r="D388" s="60">
        <v>0</v>
      </c>
      <c r="E388" s="54">
        <v>38120.32</v>
      </c>
      <c r="F388" s="54">
        <v>40022.83</v>
      </c>
      <c r="G388" s="55">
        <v>1.05</v>
      </c>
      <c r="H388" s="53">
        <v>0</v>
      </c>
      <c r="I388" s="53" t="s">
        <v>1408</v>
      </c>
    </row>
    <row r="389" spans="1:9" ht="17.399999999999999" x14ac:dyDescent="0.3">
      <c r="A389" s="53" t="s">
        <v>211</v>
      </c>
      <c r="B389" s="57">
        <v>45689</v>
      </c>
      <c r="C389" s="59">
        <v>2464412.08</v>
      </c>
      <c r="D389" s="60">
        <v>95</v>
      </c>
      <c r="E389" s="54">
        <v>36966.18</v>
      </c>
      <c r="F389" s="54">
        <v>19397.05</v>
      </c>
      <c r="G389" s="55">
        <v>0.52500000000000002</v>
      </c>
      <c r="H389" s="53">
        <v>0</v>
      </c>
      <c r="I389" s="53" t="s">
        <v>1409</v>
      </c>
    </row>
    <row r="390" spans="1:9" ht="17.399999999999999" x14ac:dyDescent="0.3">
      <c r="A390" s="53" t="s">
        <v>211</v>
      </c>
      <c r="B390" s="57">
        <v>45717</v>
      </c>
      <c r="C390" s="59">
        <v>2391997.81</v>
      </c>
      <c r="D390" s="60">
        <v>0</v>
      </c>
      <c r="E390" s="54">
        <v>35879.97</v>
      </c>
      <c r="F390" s="54">
        <v>39463</v>
      </c>
      <c r="G390" s="55">
        <v>1.1000000000000001</v>
      </c>
      <c r="H390" s="53">
        <v>0</v>
      </c>
      <c r="I390" s="53" t="s">
        <v>1408</v>
      </c>
    </row>
    <row r="391" spans="1:9" ht="17.399999999999999" x14ac:dyDescent="0.3">
      <c r="A391" s="53" t="s">
        <v>211</v>
      </c>
      <c r="B391" s="57">
        <v>45748</v>
      </c>
      <c r="C391" s="59">
        <v>2316722.09</v>
      </c>
      <c r="D391" s="60">
        <v>0</v>
      </c>
      <c r="E391" s="54">
        <v>34750.83</v>
      </c>
      <c r="F391" s="54">
        <v>36233.879999999997</v>
      </c>
      <c r="G391" s="55">
        <v>1.0429999999999999</v>
      </c>
      <c r="H391" s="53">
        <v>0</v>
      </c>
      <c r="I391" s="53" t="s">
        <v>1408</v>
      </c>
    </row>
    <row r="392" spans="1:9" ht="17.399999999999999" x14ac:dyDescent="0.3">
      <c r="A392" s="53" t="s">
        <v>211</v>
      </c>
      <c r="B392" s="57">
        <v>45778</v>
      </c>
      <c r="C392" s="59">
        <v>2316722.09</v>
      </c>
      <c r="D392" s="60">
        <v>220</v>
      </c>
      <c r="E392" s="54">
        <v>34750.83</v>
      </c>
      <c r="F392" s="54">
        <v>5557.71</v>
      </c>
      <c r="G392" s="55">
        <v>0.16</v>
      </c>
      <c r="H392" s="53">
        <v>0</v>
      </c>
      <c r="I392" s="53" t="s">
        <v>1412</v>
      </c>
    </row>
    <row r="393" spans="1:9" ht="17.399999999999999" x14ac:dyDescent="0.3">
      <c r="A393" s="53" t="s">
        <v>211</v>
      </c>
      <c r="B393" s="57">
        <v>45809</v>
      </c>
      <c r="C393" s="59">
        <v>2316722.09</v>
      </c>
      <c r="D393" s="60">
        <v>999</v>
      </c>
      <c r="E393" s="54">
        <v>34750.83</v>
      </c>
      <c r="F393" s="54">
        <v>1705.54</v>
      </c>
      <c r="G393" s="55">
        <v>4.9000000000000002E-2</v>
      </c>
      <c r="H393" s="53">
        <v>0</v>
      </c>
      <c r="I393" s="53" t="s">
        <v>1412</v>
      </c>
    </row>
    <row r="394" spans="1:9" ht="17.399999999999999" x14ac:dyDescent="0.3">
      <c r="A394" s="53" t="s">
        <v>211</v>
      </c>
      <c r="B394" s="57">
        <v>45839</v>
      </c>
      <c r="C394" s="59">
        <v>2316722.09</v>
      </c>
      <c r="D394" s="60">
        <v>999</v>
      </c>
      <c r="E394" s="54">
        <v>34750.83</v>
      </c>
      <c r="F394" s="54">
        <v>2524.5500000000002</v>
      </c>
      <c r="G394" s="55">
        <v>7.2999999999999995E-2</v>
      </c>
      <c r="H394" s="53">
        <v>0</v>
      </c>
      <c r="I394" s="53" t="s">
        <v>1412</v>
      </c>
    </row>
    <row r="395" spans="1:9" ht="17.399999999999999" x14ac:dyDescent="0.3">
      <c r="A395" s="53" t="s">
        <v>211</v>
      </c>
      <c r="B395" s="57">
        <v>45870</v>
      </c>
      <c r="C395" s="59">
        <v>2316722.09</v>
      </c>
      <c r="D395" s="60">
        <v>999</v>
      </c>
      <c r="E395" s="54">
        <v>34750.83</v>
      </c>
      <c r="F395" s="54">
        <v>4048.88</v>
      </c>
      <c r="G395" s="55">
        <v>0.11700000000000001</v>
      </c>
      <c r="H395" s="53">
        <v>0</v>
      </c>
      <c r="I395" s="53" t="s">
        <v>1412</v>
      </c>
    </row>
    <row r="396" spans="1:9" ht="17.399999999999999" x14ac:dyDescent="0.3">
      <c r="A396" s="53" t="s">
        <v>211</v>
      </c>
      <c r="B396" s="57">
        <v>45901</v>
      </c>
      <c r="C396" s="59">
        <v>2316722.09</v>
      </c>
      <c r="D396" s="60">
        <v>999</v>
      </c>
      <c r="E396" s="54">
        <v>34750.83</v>
      </c>
      <c r="F396" s="54">
        <v>3456.43</v>
      </c>
      <c r="G396" s="55">
        <v>9.9000000000000005E-2</v>
      </c>
      <c r="H396" s="53">
        <v>0</v>
      </c>
      <c r="I396" s="53" t="s">
        <v>1412</v>
      </c>
    </row>
    <row r="397" spans="1:9" ht="17.399999999999999" x14ac:dyDescent="0.3">
      <c r="A397" s="53" t="s">
        <v>211</v>
      </c>
      <c r="B397" s="57">
        <v>45931</v>
      </c>
      <c r="C397" s="59">
        <v>2316722.09</v>
      </c>
      <c r="D397" s="60">
        <v>999</v>
      </c>
      <c r="E397" s="54">
        <v>34750.83</v>
      </c>
      <c r="F397" s="54">
        <v>6164.54</v>
      </c>
      <c r="G397" s="55">
        <v>0.17699999999999999</v>
      </c>
      <c r="H397" s="53">
        <v>0</v>
      </c>
      <c r="I397" s="53" t="s">
        <v>1412</v>
      </c>
    </row>
    <row r="398" spans="1:9" ht="17.399999999999999" x14ac:dyDescent="0.3">
      <c r="A398" s="53" t="s">
        <v>211</v>
      </c>
      <c r="B398" s="57">
        <v>45962</v>
      </c>
      <c r="C398" s="59">
        <v>2316722.09</v>
      </c>
      <c r="D398" s="60">
        <v>999</v>
      </c>
      <c r="E398" s="54">
        <v>34750.83</v>
      </c>
      <c r="F398" s="54">
        <v>5484.62</v>
      </c>
      <c r="G398" s="55">
        <v>0.158</v>
      </c>
      <c r="H398" s="53">
        <v>0</v>
      </c>
      <c r="I398" s="53" t="s">
        <v>1412</v>
      </c>
    </row>
    <row r="399" spans="1:9" ht="17.399999999999999" x14ac:dyDescent="0.3">
      <c r="A399" s="53" t="s">
        <v>211</v>
      </c>
      <c r="B399" s="57">
        <v>45992</v>
      </c>
      <c r="C399" s="59">
        <v>2316722.09</v>
      </c>
      <c r="D399" s="60">
        <v>999</v>
      </c>
      <c r="E399" s="54">
        <v>34750.83</v>
      </c>
      <c r="F399" s="54">
        <v>2848.22</v>
      </c>
      <c r="G399" s="55">
        <v>8.2000000000000003E-2</v>
      </c>
      <c r="H399" s="53">
        <v>0</v>
      </c>
      <c r="I399" s="53" t="s">
        <v>1412</v>
      </c>
    </row>
    <row r="400" spans="1:9" ht="17.399999999999999" x14ac:dyDescent="0.3">
      <c r="A400" s="53" t="s">
        <v>213</v>
      </c>
      <c r="B400" s="57">
        <v>45717</v>
      </c>
      <c r="C400" s="59">
        <v>3846176.62</v>
      </c>
      <c r="D400" s="60">
        <v>0</v>
      </c>
      <c r="E400" s="54">
        <v>57692.65</v>
      </c>
      <c r="F400" s="54">
        <v>63894.55</v>
      </c>
      <c r="G400" s="55">
        <v>1.107</v>
      </c>
      <c r="H400" s="53">
        <v>0</v>
      </c>
      <c r="I400" s="53" t="s">
        <v>1408</v>
      </c>
    </row>
    <row r="401" spans="1:9" ht="17.399999999999999" x14ac:dyDescent="0.3">
      <c r="A401" s="53" t="s">
        <v>213</v>
      </c>
      <c r="B401" s="57">
        <v>45748</v>
      </c>
      <c r="C401" s="59">
        <v>3744618.91</v>
      </c>
      <c r="D401" s="60">
        <v>0</v>
      </c>
      <c r="E401" s="54">
        <v>56169.279999999999</v>
      </c>
      <c r="F401" s="54">
        <v>62351.14</v>
      </c>
      <c r="G401" s="55">
        <v>1.1100000000000001</v>
      </c>
      <c r="H401" s="53">
        <v>0</v>
      </c>
      <c r="I401" s="53" t="s">
        <v>1408</v>
      </c>
    </row>
    <row r="402" spans="1:9" ht="17.399999999999999" x14ac:dyDescent="0.3">
      <c r="A402" s="53" t="s">
        <v>213</v>
      </c>
      <c r="B402" s="57">
        <v>45778</v>
      </c>
      <c r="C402" s="59">
        <v>3634371.19</v>
      </c>
      <c r="D402" s="60">
        <v>0</v>
      </c>
      <c r="E402" s="54">
        <v>54515.57</v>
      </c>
      <c r="F402" s="54">
        <v>58297.36</v>
      </c>
      <c r="G402" s="55">
        <v>1.069</v>
      </c>
      <c r="H402" s="53">
        <v>0</v>
      </c>
      <c r="I402" s="53" t="s">
        <v>1408</v>
      </c>
    </row>
    <row r="403" spans="1:9" ht="17.399999999999999" x14ac:dyDescent="0.3">
      <c r="A403" s="53" t="s">
        <v>213</v>
      </c>
      <c r="B403" s="57">
        <v>45809</v>
      </c>
      <c r="C403" s="59">
        <v>3523568.38</v>
      </c>
      <c r="D403" s="60">
        <v>185</v>
      </c>
      <c r="E403" s="54">
        <v>52853.53</v>
      </c>
      <c r="F403" s="54">
        <v>5842.43</v>
      </c>
      <c r="G403" s="55">
        <v>0.111</v>
      </c>
      <c r="H403" s="53">
        <v>0</v>
      </c>
      <c r="I403" s="53" t="s">
        <v>1409</v>
      </c>
    </row>
    <row r="404" spans="1:9" ht="17.399999999999999" x14ac:dyDescent="0.3">
      <c r="A404" s="53" t="s">
        <v>213</v>
      </c>
      <c r="B404" s="57">
        <v>45839</v>
      </c>
      <c r="C404" s="59">
        <v>3417780.9</v>
      </c>
      <c r="D404" s="60">
        <v>0</v>
      </c>
      <c r="E404" s="54">
        <v>51266.71</v>
      </c>
      <c r="F404" s="54">
        <v>49991.16</v>
      </c>
      <c r="G404" s="55">
        <v>0.97499999999999998</v>
      </c>
      <c r="H404" s="53">
        <v>0</v>
      </c>
      <c r="I404" s="53" t="s">
        <v>1408</v>
      </c>
    </row>
    <row r="405" spans="1:9" ht="17.399999999999999" x14ac:dyDescent="0.3">
      <c r="A405" s="53" t="s">
        <v>213</v>
      </c>
      <c r="B405" s="57">
        <v>45870</v>
      </c>
      <c r="C405" s="59">
        <v>3323359.1</v>
      </c>
      <c r="D405" s="60">
        <v>0</v>
      </c>
      <c r="E405" s="54">
        <v>49850.39</v>
      </c>
      <c r="F405" s="54">
        <v>49946.87</v>
      </c>
      <c r="G405" s="55">
        <v>1.002</v>
      </c>
      <c r="H405" s="53">
        <v>0</v>
      </c>
      <c r="I405" s="53" t="s">
        <v>1408</v>
      </c>
    </row>
    <row r="406" spans="1:9" ht="17.399999999999999" x14ac:dyDescent="0.3">
      <c r="A406" s="53" t="s">
        <v>213</v>
      </c>
      <c r="B406" s="57">
        <v>45901</v>
      </c>
      <c r="C406" s="59">
        <v>3213752.82</v>
      </c>
      <c r="D406" s="60">
        <v>0</v>
      </c>
      <c r="E406" s="54">
        <v>48206.29</v>
      </c>
      <c r="F406" s="54">
        <v>50627.83</v>
      </c>
      <c r="G406" s="55">
        <v>1.05</v>
      </c>
      <c r="H406" s="53">
        <v>0</v>
      </c>
      <c r="I406" s="53" t="s">
        <v>1408</v>
      </c>
    </row>
    <row r="407" spans="1:9" ht="17.399999999999999" x14ac:dyDescent="0.3">
      <c r="A407" s="53" t="s">
        <v>213</v>
      </c>
      <c r="B407" s="57">
        <v>45931</v>
      </c>
      <c r="C407" s="59">
        <v>3114900.61</v>
      </c>
      <c r="D407" s="60">
        <v>0</v>
      </c>
      <c r="E407" s="54">
        <v>46723.51</v>
      </c>
      <c r="F407" s="54">
        <v>45222.32</v>
      </c>
      <c r="G407" s="55">
        <v>0.96799999999999997</v>
      </c>
      <c r="H407" s="53">
        <v>0</v>
      </c>
      <c r="I407" s="53" t="s">
        <v>1408</v>
      </c>
    </row>
    <row r="408" spans="1:9" ht="17.399999999999999" x14ac:dyDescent="0.3">
      <c r="A408" s="53" t="s">
        <v>213</v>
      </c>
      <c r="B408" s="57">
        <v>45962</v>
      </c>
      <c r="C408" s="59">
        <v>3033074.53</v>
      </c>
      <c r="D408" s="60">
        <v>65</v>
      </c>
      <c r="E408" s="54">
        <v>45496.12</v>
      </c>
      <c r="F408" s="54">
        <v>25784.18</v>
      </c>
      <c r="G408" s="55">
        <v>0.56699999999999995</v>
      </c>
      <c r="H408" s="53">
        <v>0</v>
      </c>
      <c r="I408" s="53" t="s">
        <v>1411</v>
      </c>
    </row>
    <row r="409" spans="1:9" ht="17.399999999999999" x14ac:dyDescent="0.3">
      <c r="A409" s="53" t="s">
        <v>213</v>
      </c>
      <c r="B409" s="57">
        <v>45992</v>
      </c>
      <c r="C409" s="59">
        <v>2938370.97</v>
      </c>
      <c r="D409" s="60">
        <v>185</v>
      </c>
      <c r="E409" s="54">
        <v>44075.56</v>
      </c>
      <c r="F409" s="54">
        <v>11690.51</v>
      </c>
      <c r="G409" s="55">
        <v>0.26500000000000001</v>
      </c>
      <c r="H409" s="53">
        <v>0</v>
      </c>
      <c r="I409" s="53" t="s">
        <v>1409</v>
      </c>
    </row>
    <row r="410" spans="1:9" ht="17.399999999999999" x14ac:dyDescent="0.3">
      <c r="A410" s="53" t="s">
        <v>215</v>
      </c>
      <c r="B410" s="57">
        <v>45658</v>
      </c>
      <c r="C410" s="59">
        <v>7100216.9100000001</v>
      </c>
      <c r="D410" s="60">
        <v>220</v>
      </c>
      <c r="E410" s="54">
        <v>71002.17</v>
      </c>
      <c r="F410" s="54">
        <v>13424.42</v>
      </c>
      <c r="G410" s="55">
        <v>0.189</v>
      </c>
      <c r="H410" s="53">
        <v>0</v>
      </c>
      <c r="I410" s="53" t="s">
        <v>1412</v>
      </c>
    </row>
    <row r="411" spans="1:9" ht="17.399999999999999" x14ac:dyDescent="0.3">
      <c r="A411" s="53" t="s">
        <v>215</v>
      </c>
      <c r="B411" s="57">
        <v>45689</v>
      </c>
      <c r="C411" s="59">
        <v>7100216.9100000001</v>
      </c>
      <c r="D411" s="60">
        <v>999</v>
      </c>
      <c r="E411" s="54">
        <v>71002.17</v>
      </c>
      <c r="F411" s="54">
        <v>9494.58</v>
      </c>
      <c r="G411" s="55">
        <v>0.13400000000000001</v>
      </c>
      <c r="H411" s="53">
        <v>0</v>
      </c>
      <c r="I411" s="53" t="s">
        <v>1412</v>
      </c>
    </row>
    <row r="412" spans="1:9" ht="17.399999999999999" x14ac:dyDescent="0.3">
      <c r="A412" s="53" t="s">
        <v>215</v>
      </c>
      <c r="B412" s="57">
        <v>45717</v>
      </c>
      <c r="C412" s="59">
        <v>7100216.9100000001</v>
      </c>
      <c r="D412" s="60">
        <v>999</v>
      </c>
      <c r="E412" s="54">
        <v>71002.17</v>
      </c>
      <c r="F412" s="54">
        <v>4031.23</v>
      </c>
      <c r="G412" s="55">
        <v>5.7000000000000002E-2</v>
      </c>
      <c r="H412" s="53">
        <v>0</v>
      </c>
      <c r="I412" s="53" t="s">
        <v>1412</v>
      </c>
    </row>
    <row r="413" spans="1:9" ht="17.399999999999999" x14ac:dyDescent="0.3">
      <c r="A413" s="53" t="s">
        <v>215</v>
      </c>
      <c r="B413" s="57">
        <v>45748</v>
      </c>
      <c r="C413" s="59">
        <v>7100216.9100000001</v>
      </c>
      <c r="D413" s="60">
        <v>999</v>
      </c>
      <c r="E413" s="54">
        <v>71002.17</v>
      </c>
      <c r="F413" s="54">
        <v>6718.94</v>
      </c>
      <c r="G413" s="55">
        <v>9.5000000000000001E-2</v>
      </c>
      <c r="H413" s="53">
        <v>0</v>
      </c>
      <c r="I413" s="53" t="s">
        <v>1412</v>
      </c>
    </row>
    <row r="414" spans="1:9" ht="17.399999999999999" x14ac:dyDescent="0.3">
      <c r="A414" s="53" t="s">
        <v>215</v>
      </c>
      <c r="B414" s="57">
        <v>45778</v>
      </c>
      <c r="C414" s="59">
        <v>7100216.9100000001</v>
      </c>
      <c r="D414" s="60">
        <v>999</v>
      </c>
      <c r="E414" s="54">
        <v>71002.17</v>
      </c>
      <c r="F414" s="54">
        <v>10725.9</v>
      </c>
      <c r="G414" s="55">
        <v>0.151</v>
      </c>
      <c r="H414" s="53">
        <v>0</v>
      </c>
      <c r="I414" s="53" t="s">
        <v>1412</v>
      </c>
    </row>
    <row r="415" spans="1:9" ht="17.399999999999999" x14ac:dyDescent="0.3">
      <c r="A415" s="53" t="s">
        <v>215</v>
      </c>
      <c r="B415" s="57">
        <v>45809</v>
      </c>
      <c r="C415" s="59">
        <v>7100216.9100000001</v>
      </c>
      <c r="D415" s="60">
        <v>999</v>
      </c>
      <c r="E415" s="54">
        <v>71002.17</v>
      </c>
      <c r="F415" s="54">
        <v>5607.65</v>
      </c>
      <c r="G415" s="55">
        <v>7.9000000000000001E-2</v>
      </c>
      <c r="H415" s="53">
        <v>0</v>
      </c>
      <c r="I415" s="53" t="s">
        <v>1412</v>
      </c>
    </row>
    <row r="416" spans="1:9" ht="17.399999999999999" x14ac:dyDescent="0.3">
      <c r="A416" s="53" t="s">
        <v>215</v>
      </c>
      <c r="B416" s="57">
        <v>45839</v>
      </c>
      <c r="C416" s="59">
        <v>7100216.9100000001</v>
      </c>
      <c r="D416" s="60">
        <v>999</v>
      </c>
      <c r="E416" s="54">
        <v>71002.17</v>
      </c>
      <c r="F416" s="54">
        <v>11035.88</v>
      </c>
      <c r="G416" s="55">
        <v>0.155</v>
      </c>
      <c r="H416" s="53">
        <v>0</v>
      </c>
      <c r="I416" s="53" t="s">
        <v>1412</v>
      </c>
    </row>
    <row r="417" spans="1:9" ht="17.399999999999999" x14ac:dyDescent="0.3">
      <c r="A417" s="53" t="s">
        <v>215</v>
      </c>
      <c r="B417" s="57">
        <v>45870</v>
      </c>
      <c r="C417" s="59">
        <v>7100216.9100000001</v>
      </c>
      <c r="D417" s="60">
        <v>999</v>
      </c>
      <c r="E417" s="54">
        <v>71002.17</v>
      </c>
      <c r="F417" s="54">
        <v>12647.81</v>
      </c>
      <c r="G417" s="55">
        <v>0.17799999999999999</v>
      </c>
      <c r="H417" s="53">
        <v>0</v>
      </c>
      <c r="I417" s="53" t="s">
        <v>1412</v>
      </c>
    </row>
    <row r="418" spans="1:9" ht="17.399999999999999" x14ac:dyDescent="0.3">
      <c r="A418" s="53" t="s">
        <v>215</v>
      </c>
      <c r="B418" s="57">
        <v>45901</v>
      </c>
      <c r="C418" s="59">
        <v>7100216.9100000001</v>
      </c>
      <c r="D418" s="60">
        <v>999</v>
      </c>
      <c r="E418" s="54">
        <v>71002.17</v>
      </c>
      <c r="F418" s="54">
        <v>498.09</v>
      </c>
      <c r="G418" s="55">
        <v>7.0000000000000001E-3</v>
      </c>
      <c r="H418" s="53">
        <v>0</v>
      </c>
      <c r="I418" s="53" t="s">
        <v>1412</v>
      </c>
    </row>
    <row r="419" spans="1:9" ht="17.399999999999999" x14ac:dyDescent="0.3">
      <c r="A419" s="53" t="s">
        <v>215</v>
      </c>
      <c r="B419" s="57">
        <v>45931</v>
      </c>
      <c r="C419" s="59">
        <v>7100216.9100000001</v>
      </c>
      <c r="D419" s="60">
        <v>999</v>
      </c>
      <c r="E419" s="54">
        <v>71002.17</v>
      </c>
      <c r="F419" s="54">
        <v>8456.35</v>
      </c>
      <c r="G419" s="55">
        <v>0.11899999999999999</v>
      </c>
      <c r="H419" s="53">
        <v>0</v>
      </c>
      <c r="I419" s="53" t="s">
        <v>1412</v>
      </c>
    </row>
    <row r="420" spans="1:9" ht="17.399999999999999" x14ac:dyDescent="0.3">
      <c r="A420" s="53" t="s">
        <v>215</v>
      </c>
      <c r="B420" s="57">
        <v>45962</v>
      </c>
      <c r="C420" s="59">
        <v>7100216.9100000001</v>
      </c>
      <c r="D420" s="60">
        <v>999</v>
      </c>
      <c r="E420" s="54">
        <v>71002.17</v>
      </c>
      <c r="F420" s="54">
        <v>8231.73</v>
      </c>
      <c r="G420" s="55">
        <v>0.11600000000000001</v>
      </c>
      <c r="H420" s="53">
        <v>0</v>
      </c>
      <c r="I420" s="53" t="s">
        <v>1412</v>
      </c>
    </row>
    <row r="421" spans="1:9" ht="17.399999999999999" x14ac:dyDescent="0.3">
      <c r="A421" s="53" t="s">
        <v>215</v>
      </c>
      <c r="B421" s="57">
        <v>45992</v>
      </c>
      <c r="C421" s="59">
        <v>7100216.9100000001</v>
      </c>
      <c r="D421" s="60">
        <v>999</v>
      </c>
      <c r="E421" s="54">
        <v>71002.17</v>
      </c>
      <c r="F421" s="54">
        <v>6608.83</v>
      </c>
      <c r="G421" s="55">
        <v>9.2999999999999999E-2</v>
      </c>
      <c r="H421" s="53">
        <v>0</v>
      </c>
      <c r="I421" s="53" t="s">
        <v>1412</v>
      </c>
    </row>
    <row r="422" spans="1:9" ht="17.399999999999999" x14ac:dyDescent="0.3">
      <c r="A422" s="53" t="s">
        <v>217</v>
      </c>
      <c r="B422" s="57">
        <v>45658</v>
      </c>
      <c r="C422" s="59">
        <v>58665243.530000001</v>
      </c>
      <c r="D422" s="60">
        <v>0</v>
      </c>
      <c r="E422" s="54">
        <v>586652.43999999994</v>
      </c>
      <c r="F422" s="54">
        <v>583903.30000000005</v>
      </c>
      <c r="G422" s="55">
        <v>0.995</v>
      </c>
      <c r="H422" s="53">
        <v>0</v>
      </c>
      <c r="I422" s="53" t="s">
        <v>1408</v>
      </c>
    </row>
    <row r="423" spans="1:9" ht="17.399999999999999" x14ac:dyDescent="0.3">
      <c r="A423" s="53" t="s">
        <v>217</v>
      </c>
      <c r="B423" s="57">
        <v>45689</v>
      </c>
      <c r="C423" s="59">
        <v>57771820.829999998</v>
      </c>
      <c r="D423" s="60">
        <v>95</v>
      </c>
      <c r="E423" s="54">
        <v>577718.21</v>
      </c>
      <c r="F423" s="54">
        <v>152798.78</v>
      </c>
      <c r="G423" s="55">
        <v>0.26400000000000001</v>
      </c>
      <c r="H423" s="53">
        <v>0</v>
      </c>
      <c r="I423" s="53" t="s">
        <v>1409</v>
      </c>
    </row>
    <row r="424" spans="1:9" ht="17.399999999999999" x14ac:dyDescent="0.3">
      <c r="A424" s="53" t="s">
        <v>217</v>
      </c>
      <c r="B424" s="57">
        <v>45717</v>
      </c>
      <c r="C424" s="59">
        <v>56918893.310000002</v>
      </c>
      <c r="D424" s="60">
        <v>0</v>
      </c>
      <c r="E424" s="54">
        <v>569188.93000000005</v>
      </c>
      <c r="F424" s="54">
        <v>627637.19999999995</v>
      </c>
      <c r="G424" s="55">
        <v>1.103</v>
      </c>
      <c r="H424" s="53">
        <v>0</v>
      </c>
      <c r="I424" s="53" t="s">
        <v>1408</v>
      </c>
    </row>
    <row r="425" spans="1:9" ht="17.399999999999999" x14ac:dyDescent="0.3">
      <c r="A425" s="53" t="s">
        <v>217</v>
      </c>
      <c r="B425" s="57">
        <v>45748</v>
      </c>
      <c r="C425" s="59">
        <v>56031650.07</v>
      </c>
      <c r="D425" s="60">
        <v>0</v>
      </c>
      <c r="E425" s="54">
        <v>560316.5</v>
      </c>
      <c r="F425" s="54">
        <v>561568.96</v>
      </c>
      <c r="G425" s="55">
        <v>1.002</v>
      </c>
      <c r="H425" s="53">
        <v>0</v>
      </c>
      <c r="I425" s="53" t="s">
        <v>1408</v>
      </c>
    </row>
    <row r="426" spans="1:9" ht="17.399999999999999" x14ac:dyDescent="0.3">
      <c r="A426" s="53" t="s">
        <v>217</v>
      </c>
      <c r="B426" s="57">
        <v>45778</v>
      </c>
      <c r="C426" s="59">
        <v>54856765.100000001</v>
      </c>
      <c r="D426" s="60">
        <v>0</v>
      </c>
      <c r="E426" s="54">
        <v>548567.65</v>
      </c>
      <c r="F426" s="54">
        <v>624518.39</v>
      </c>
      <c r="G426" s="55">
        <v>1.1379999999999999</v>
      </c>
      <c r="H426" s="53">
        <v>0</v>
      </c>
      <c r="I426" s="53" t="s">
        <v>1408</v>
      </c>
    </row>
    <row r="427" spans="1:9" ht="17.399999999999999" x14ac:dyDescent="0.3">
      <c r="A427" s="53" t="s">
        <v>217</v>
      </c>
      <c r="B427" s="57">
        <v>45809</v>
      </c>
      <c r="C427" s="59">
        <v>53901789.380000003</v>
      </c>
      <c r="D427" s="60">
        <v>95</v>
      </c>
      <c r="E427" s="54">
        <v>539017.89</v>
      </c>
      <c r="F427" s="54">
        <v>166792.64000000001</v>
      </c>
      <c r="G427" s="55">
        <v>0.309</v>
      </c>
      <c r="H427" s="53">
        <v>0</v>
      </c>
      <c r="I427" s="53" t="s">
        <v>1409</v>
      </c>
    </row>
    <row r="428" spans="1:9" ht="17.399999999999999" x14ac:dyDescent="0.3">
      <c r="A428" s="53" t="s">
        <v>217</v>
      </c>
      <c r="B428" s="57">
        <v>45839</v>
      </c>
      <c r="C428" s="59">
        <v>52827337.979999997</v>
      </c>
      <c r="D428" s="60">
        <v>65</v>
      </c>
      <c r="E428" s="54">
        <v>528273.38</v>
      </c>
      <c r="F428" s="54">
        <v>230251.71</v>
      </c>
      <c r="G428" s="55">
        <v>0.436</v>
      </c>
      <c r="H428" s="53">
        <v>0</v>
      </c>
      <c r="I428" s="53" t="s">
        <v>1411</v>
      </c>
    </row>
    <row r="429" spans="1:9" ht="17.399999999999999" x14ac:dyDescent="0.3">
      <c r="A429" s="53" t="s">
        <v>217</v>
      </c>
      <c r="B429" s="57">
        <v>45870</v>
      </c>
      <c r="C429" s="59">
        <v>51933605.850000001</v>
      </c>
      <c r="D429" s="60">
        <v>0</v>
      </c>
      <c r="E429" s="54">
        <v>519336.06</v>
      </c>
      <c r="F429" s="54">
        <v>494672.4</v>
      </c>
      <c r="G429" s="55">
        <v>0.95299999999999996</v>
      </c>
      <c r="H429" s="53">
        <v>0</v>
      </c>
      <c r="I429" s="53" t="s">
        <v>1408</v>
      </c>
    </row>
    <row r="430" spans="1:9" ht="17.399999999999999" x14ac:dyDescent="0.3">
      <c r="A430" s="53" t="s">
        <v>217</v>
      </c>
      <c r="B430" s="57">
        <v>45901</v>
      </c>
      <c r="C430" s="59">
        <v>51107774.490000002</v>
      </c>
      <c r="D430" s="60">
        <v>95</v>
      </c>
      <c r="E430" s="54">
        <v>511077.74</v>
      </c>
      <c r="F430" s="54">
        <v>102310.1</v>
      </c>
      <c r="G430" s="55">
        <v>0.2</v>
      </c>
      <c r="H430" s="53">
        <v>1</v>
      </c>
      <c r="I430" s="53" t="s">
        <v>1409</v>
      </c>
    </row>
    <row r="431" spans="1:9" ht="17.399999999999999" x14ac:dyDescent="0.3">
      <c r="A431" s="53" t="s">
        <v>217</v>
      </c>
      <c r="B431" s="57">
        <v>45931</v>
      </c>
      <c r="C431" s="59">
        <v>50361877.219999999</v>
      </c>
      <c r="D431" s="60">
        <v>35</v>
      </c>
      <c r="E431" s="54">
        <v>503618.77</v>
      </c>
      <c r="F431" s="54">
        <v>451821.4</v>
      </c>
      <c r="G431" s="55">
        <v>0.89700000000000002</v>
      </c>
      <c r="H431" s="53">
        <v>1</v>
      </c>
      <c r="I431" s="53" t="s">
        <v>1410</v>
      </c>
    </row>
    <row r="432" spans="1:9" ht="17.399999999999999" x14ac:dyDescent="0.3">
      <c r="A432" s="53" t="s">
        <v>217</v>
      </c>
      <c r="B432" s="57">
        <v>45962</v>
      </c>
      <c r="C432" s="59">
        <v>49344299.420000002</v>
      </c>
      <c r="D432" s="60">
        <v>0</v>
      </c>
      <c r="E432" s="54">
        <v>493442.99</v>
      </c>
      <c r="F432" s="54">
        <v>492028.11</v>
      </c>
      <c r="G432" s="55">
        <v>0.997</v>
      </c>
      <c r="H432" s="53">
        <v>1</v>
      </c>
      <c r="I432" s="53" t="s">
        <v>1408</v>
      </c>
    </row>
    <row r="433" spans="1:9" ht="17.399999999999999" x14ac:dyDescent="0.3">
      <c r="A433" s="53" t="s">
        <v>217</v>
      </c>
      <c r="B433" s="57">
        <v>45992</v>
      </c>
      <c r="C433" s="59">
        <v>48644810.75</v>
      </c>
      <c r="D433" s="60">
        <v>0</v>
      </c>
      <c r="E433" s="54">
        <v>486448.11</v>
      </c>
      <c r="F433" s="54">
        <v>517794.85</v>
      </c>
      <c r="G433" s="55">
        <v>1.0640000000000001</v>
      </c>
      <c r="H433" s="53">
        <v>1</v>
      </c>
      <c r="I433" s="53" t="s">
        <v>1408</v>
      </c>
    </row>
    <row r="434" spans="1:9" ht="17.399999999999999" x14ac:dyDescent="0.3">
      <c r="A434" s="53" t="s">
        <v>218</v>
      </c>
      <c r="B434" s="57">
        <v>45658</v>
      </c>
      <c r="C434" s="59">
        <v>10746848.300000001</v>
      </c>
      <c r="D434" s="60">
        <v>0</v>
      </c>
      <c r="E434" s="54">
        <v>161202.72</v>
      </c>
      <c r="F434" s="54">
        <v>174059.66</v>
      </c>
      <c r="G434" s="55">
        <v>1.08</v>
      </c>
      <c r="H434" s="53">
        <v>0</v>
      </c>
      <c r="I434" s="53" t="s">
        <v>1408</v>
      </c>
    </row>
    <row r="435" spans="1:9" ht="17.399999999999999" x14ac:dyDescent="0.3">
      <c r="A435" s="53" t="s">
        <v>218</v>
      </c>
      <c r="B435" s="57">
        <v>45689</v>
      </c>
      <c r="C435" s="59">
        <v>10479529.4</v>
      </c>
      <c r="D435" s="60">
        <v>0</v>
      </c>
      <c r="E435" s="54">
        <v>157192.94</v>
      </c>
      <c r="F435" s="54">
        <v>159683.5</v>
      </c>
      <c r="G435" s="55">
        <v>1.016</v>
      </c>
      <c r="H435" s="53">
        <v>0</v>
      </c>
      <c r="I435" s="53" t="s">
        <v>1408</v>
      </c>
    </row>
    <row r="436" spans="1:9" ht="17.399999999999999" x14ac:dyDescent="0.3">
      <c r="A436" s="53" t="s">
        <v>218</v>
      </c>
      <c r="B436" s="57">
        <v>45717</v>
      </c>
      <c r="C436" s="59">
        <v>10224608.49</v>
      </c>
      <c r="D436" s="60">
        <v>0</v>
      </c>
      <c r="E436" s="54">
        <v>153369.13</v>
      </c>
      <c r="F436" s="54">
        <v>150973.34</v>
      </c>
      <c r="G436" s="55">
        <v>0.98399999999999999</v>
      </c>
      <c r="H436" s="53">
        <v>0</v>
      </c>
      <c r="I436" s="53" t="s">
        <v>1408</v>
      </c>
    </row>
    <row r="437" spans="1:9" ht="17.399999999999999" x14ac:dyDescent="0.3">
      <c r="A437" s="53" t="s">
        <v>218</v>
      </c>
      <c r="B437" s="57">
        <v>45748</v>
      </c>
      <c r="C437" s="59">
        <v>9966995.6500000004</v>
      </c>
      <c r="D437" s="60">
        <v>0</v>
      </c>
      <c r="E437" s="54">
        <v>149504.93</v>
      </c>
      <c r="F437" s="54">
        <v>154385.37</v>
      </c>
      <c r="G437" s="55">
        <v>1.0329999999999999</v>
      </c>
      <c r="H437" s="53">
        <v>0</v>
      </c>
      <c r="I437" s="53" t="s">
        <v>1408</v>
      </c>
    </row>
    <row r="438" spans="1:9" ht="17.399999999999999" x14ac:dyDescent="0.3">
      <c r="A438" s="53" t="s">
        <v>218</v>
      </c>
      <c r="B438" s="57">
        <v>45778</v>
      </c>
      <c r="C438" s="59">
        <v>9722456.1099999994</v>
      </c>
      <c r="D438" s="60">
        <v>0</v>
      </c>
      <c r="E438" s="54">
        <v>145836.84</v>
      </c>
      <c r="F438" s="54">
        <v>146016.01</v>
      </c>
      <c r="G438" s="55">
        <v>1.0009999999999999</v>
      </c>
      <c r="H438" s="53">
        <v>0</v>
      </c>
      <c r="I438" s="53" t="s">
        <v>1408</v>
      </c>
    </row>
    <row r="439" spans="1:9" ht="17.399999999999999" x14ac:dyDescent="0.3">
      <c r="A439" s="53" t="s">
        <v>218</v>
      </c>
      <c r="B439" s="57">
        <v>45809</v>
      </c>
      <c r="C439" s="59">
        <v>9454195.2899999991</v>
      </c>
      <c r="D439" s="60">
        <v>0</v>
      </c>
      <c r="E439" s="54">
        <v>141812.93</v>
      </c>
      <c r="F439" s="54">
        <v>153583.42000000001</v>
      </c>
      <c r="G439" s="55">
        <v>1.083</v>
      </c>
      <c r="H439" s="53">
        <v>0</v>
      </c>
      <c r="I439" s="53" t="s">
        <v>1408</v>
      </c>
    </row>
    <row r="440" spans="1:9" ht="17.399999999999999" x14ac:dyDescent="0.3">
      <c r="A440" s="53" t="s">
        <v>218</v>
      </c>
      <c r="B440" s="57">
        <v>45839</v>
      </c>
      <c r="C440" s="59">
        <v>9206460.25</v>
      </c>
      <c r="D440" s="60">
        <v>35</v>
      </c>
      <c r="E440" s="54">
        <v>138096.9</v>
      </c>
      <c r="F440" s="54">
        <v>91234.23</v>
      </c>
      <c r="G440" s="55">
        <v>0.66100000000000003</v>
      </c>
      <c r="H440" s="53">
        <v>0</v>
      </c>
      <c r="I440" s="53" t="s">
        <v>1410</v>
      </c>
    </row>
    <row r="441" spans="1:9" ht="17.399999999999999" x14ac:dyDescent="0.3">
      <c r="A441" s="53" t="s">
        <v>218</v>
      </c>
      <c r="B441" s="57">
        <v>45870</v>
      </c>
      <c r="C441" s="59">
        <v>8977514.0199999996</v>
      </c>
      <c r="D441" s="60">
        <v>15</v>
      </c>
      <c r="E441" s="54">
        <v>134662.71</v>
      </c>
      <c r="F441" s="54">
        <v>138261.76000000001</v>
      </c>
      <c r="G441" s="55">
        <v>1.0269999999999999</v>
      </c>
      <c r="H441" s="53">
        <v>0</v>
      </c>
      <c r="I441" s="53" t="s">
        <v>1408</v>
      </c>
    </row>
    <row r="442" spans="1:9" ht="17.399999999999999" x14ac:dyDescent="0.3">
      <c r="A442" s="53" t="s">
        <v>218</v>
      </c>
      <c r="B442" s="57">
        <v>45901</v>
      </c>
      <c r="C442" s="59">
        <v>8735688.9499999993</v>
      </c>
      <c r="D442" s="60">
        <v>0</v>
      </c>
      <c r="E442" s="54">
        <v>131035.33</v>
      </c>
      <c r="F442" s="54">
        <v>133864.95000000001</v>
      </c>
      <c r="G442" s="55">
        <v>1.022</v>
      </c>
      <c r="H442" s="53">
        <v>0</v>
      </c>
      <c r="I442" s="53" t="s">
        <v>1408</v>
      </c>
    </row>
    <row r="443" spans="1:9" ht="17.399999999999999" x14ac:dyDescent="0.3">
      <c r="A443" s="53" t="s">
        <v>218</v>
      </c>
      <c r="B443" s="57">
        <v>45931</v>
      </c>
      <c r="C443" s="59">
        <v>8498412.9900000002</v>
      </c>
      <c r="D443" s="60">
        <v>0</v>
      </c>
      <c r="E443" s="54">
        <v>127476.19</v>
      </c>
      <c r="F443" s="54">
        <v>134041.23000000001</v>
      </c>
      <c r="G443" s="55">
        <v>1.052</v>
      </c>
      <c r="H443" s="53">
        <v>0</v>
      </c>
      <c r="I443" s="53" t="s">
        <v>1408</v>
      </c>
    </row>
    <row r="444" spans="1:9" ht="17.399999999999999" x14ac:dyDescent="0.3">
      <c r="A444" s="53" t="s">
        <v>218</v>
      </c>
      <c r="B444" s="57">
        <v>45962</v>
      </c>
      <c r="C444" s="59">
        <v>8312941.4699999997</v>
      </c>
      <c r="D444" s="60">
        <v>0</v>
      </c>
      <c r="E444" s="54">
        <v>124694.12</v>
      </c>
      <c r="F444" s="54">
        <v>129191.72</v>
      </c>
      <c r="G444" s="55">
        <v>1.036</v>
      </c>
      <c r="H444" s="53">
        <v>0</v>
      </c>
      <c r="I444" s="53" t="s">
        <v>1408</v>
      </c>
    </row>
    <row r="445" spans="1:9" ht="17.399999999999999" x14ac:dyDescent="0.3">
      <c r="A445" s="53" t="s">
        <v>218</v>
      </c>
      <c r="B445" s="57">
        <v>45992</v>
      </c>
      <c r="C445" s="59">
        <v>8312941.4699999997</v>
      </c>
      <c r="D445" s="60">
        <v>185</v>
      </c>
      <c r="E445" s="54">
        <v>124694.12</v>
      </c>
      <c r="F445" s="54">
        <v>309.83999999999997</v>
      </c>
      <c r="G445" s="55">
        <v>2E-3</v>
      </c>
      <c r="H445" s="53">
        <v>0</v>
      </c>
      <c r="I445" s="53" t="s">
        <v>1412</v>
      </c>
    </row>
    <row r="446" spans="1:9" ht="17.399999999999999" x14ac:dyDescent="0.3">
      <c r="A446" s="53" t="s">
        <v>220</v>
      </c>
      <c r="B446" s="57">
        <v>45658</v>
      </c>
      <c r="C446" s="59">
        <v>1837300.56</v>
      </c>
      <c r="D446" s="60">
        <v>0</v>
      </c>
      <c r="E446" s="54">
        <v>27559.51</v>
      </c>
      <c r="F446" s="54">
        <v>27395.19</v>
      </c>
      <c r="G446" s="55">
        <v>0.99399999999999999</v>
      </c>
      <c r="H446" s="53">
        <v>0</v>
      </c>
      <c r="I446" s="53" t="s">
        <v>1408</v>
      </c>
    </row>
    <row r="447" spans="1:9" ht="17.399999999999999" x14ac:dyDescent="0.3">
      <c r="A447" s="53" t="s">
        <v>220</v>
      </c>
      <c r="B447" s="57">
        <v>45689</v>
      </c>
      <c r="C447" s="59">
        <v>1794098.08</v>
      </c>
      <c r="D447" s="60">
        <v>0</v>
      </c>
      <c r="E447" s="54">
        <v>26911.47</v>
      </c>
      <c r="F447" s="54">
        <v>29013.84</v>
      </c>
      <c r="G447" s="55">
        <v>1.0780000000000001</v>
      </c>
      <c r="H447" s="53">
        <v>0</v>
      </c>
      <c r="I447" s="53" t="s">
        <v>1408</v>
      </c>
    </row>
    <row r="448" spans="1:9" ht="17.399999999999999" x14ac:dyDescent="0.3">
      <c r="A448" s="53" t="s">
        <v>220</v>
      </c>
      <c r="B448" s="57">
        <v>45717</v>
      </c>
      <c r="C448" s="59">
        <v>1746717.65</v>
      </c>
      <c r="D448" s="60">
        <v>0</v>
      </c>
      <c r="E448" s="54">
        <v>26200.76</v>
      </c>
      <c r="F448" s="54">
        <v>28300.63</v>
      </c>
      <c r="G448" s="55">
        <v>1.08</v>
      </c>
      <c r="H448" s="53">
        <v>0</v>
      </c>
      <c r="I448" s="53" t="s">
        <v>1408</v>
      </c>
    </row>
    <row r="449" spans="1:9" ht="17.399999999999999" x14ac:dyDescent="0.3">
      <c r="A449" s="53" t="s">
        <v>220</v>
      </c>
      <c r="B449" s="57">
        <v>45748</v>
      </c>
      <c r="C449" s="59">
        <v>1706739.94</v>
      </c>
      <c r="D449" s="60">
        <v>0</v>
      </c>
      <c r="E449" s="54">
        <v>25601.1</v>
      </c>
      <c r="F449" s="54">
        <v>29400.41</v>
      </c>
      <c r="G449" s="55">
        <v>1.1479999999999999</v>
      </c>
      <c r="H449" s="53">
        <v>0</v>
      </c>
      <c r="I449" s="53" t="s">
        <v>1408</v>
      </c>
    </row>
    <row r="450" spans="1:9" ht="17.399999999999999" x14ac:dyDescent="0.3">
      <c r="A450" s="53" t="s">
        <v>220</v>
      </c>
      <c r="B450" s="57">
        <v>45778</v>
      </c>
      <c r="C450" s="59">
        <v>1665398.85</v>
      </c>
      <c r="D450" s="60">
        <v>0</v>
      </c>
      <c r="E450" s="54">
        <v>24980.98</v>
      </c>
      <c r="F450" s="54">
        <v>27871.21</v>
      </c>
      <c r="G450" s="55">
        <v>1.1160000000000001</v>
      </c>
      <c r="H450" s="53">
        <v>0</v>
      </c>
      <c r="I450" s="53" t="s">
        <v>1408</v>
      </c>
    </row>
    <row r="451" spans="1:9" ht="17.399999999999999" x14ac:dyDescent="0.3">
      <c r="A451" s="53" t="s">
        <v>220</v>
      </c>
      <c r="B451" s="57">
        <v>45809</v>
      </c>
      <c r="C451" s="59">
        <v>1629916.69</v>
      </c>
      <c r="D451" s="60">
        <v>0</v>
      </c>
      <c r="E451" s="54">
        <v>24448.75</v>
      </c>
      <c r="F451" s="54">
        <v>24689.23</v>
      </c>
      <c r="G451" s="55">
        <v>1.01</v>
      </c>
      <c r="H451" s="53">
        <v>0</v>
      </c>
      <c r="I451" s="53" t="s">
        <v>1408</v>
      </c>
    </row>
    <row r="452" spans="1:9" ht="17.399999999999999" x14ac:dyDescent="0.3">
      <c r="A452" s="53" t="s">
        <v>220</v>
      </c>
      <c r="B452" s="57">
        <v>45839</v>
      </c>
      <c r="C452" s="59">
        <v>1588507.23</v>
      </c>
      <c r="D452" s="60">
        <v>0</v>
      </c>
      <c r="E452" s="54">
        <v>23827.61</v>
      </c>
      <c r="F452" s="54">
        <v>24035.84</v>
      </c>
      <c r="G452" s="55">
        <v>1.0089999999999999</v>
      </c>
      <c r="H452" s="53">
        <v>0</v>
      </c>
      <c r="I452" s="53" t="s">
        <v>1408</v>
      </c>
    </row>
    <row r="453" spans="1:9" ht="17.399999999999999" x14ac:dyDescent="0.3">
      <c r="A453" s="53" t="s">
        <v>220</v>
      </c>
      <c r="B453" s="57">
        <v>45870</v>
      </c>
      <c r="C453" s="59">
        <v>1554622.33</v>
      </c>
      <c r="D453" s="60">
        <v>0</v>
      </c>
      <c r="E453" s="54">
        <v>23319.33</v>
      </c>
      <c r="F453" s="54">
        <v>22419.4</v>
      </c>
      <c r="G453" s="55">
        <v>0.96099999999999997</v>
      </c>
      <c r="H453" s="53">
        <v>0</v>
      </c>
      <c r="I453" s="53" t="s">
        <v>1408</v>
      </c>
    </row>
    <row r="454" spans="1:9" ht="17.399999999999999" x14ac:dyDescent="0.3">
      <c r="A454" s="53" t="s">
        <v>220</v>
      </c>
      <c r="B454" s="57">
        <v>45901</v>
      </c>
      <c r="C454" s="59">
        <v>1512513.89</v>
      </c>
      <c r="D454" s="60">
        <v>35</v>
      </c>
      <c r="E454" s="54">
        <v>22687.71</v>
      </c>
      <c r="F454" s="54">
        <v>12295.45</v>
      </c>
      <c r="G454" s="55">
        <v>0.54200000000000004</v>
      </c>
      <c r="H454" s="53">
        <v>0</v>
      </c>
      <c r="I454" s="53" t="s">
        <v>1410</v>
      </c>
    </row>
    <row r="455" spans="1:9" ht="17.399999999999999" x14ac:dyDescent="0.3">
      <c r="A455" s="53" t="s">
        <v>220</v>
      </c>
      <c r="B455" s="57">
        <v>45931</v>
      </c>
      <c r="C455" s="59">
        <v>1479713.24</v>
      </c>
      <c r="D455" s="60">
        <v>95</v>
      </c>
      <c r="E455" s="54">
        <v>22195.7</v>
      </c>
      <c r="F455" s="54">
        <v>10386.540000000001</v>
      </c>
      <c r="G455" s="55">
        <v>0.46800000000000003</v>
      </c>
      <c r="H455" s="53">
        <v>1</v>
      </c>
      <c r="I455" s="53" t="s">
        <v>1409</v>
      </c>
    </row>
    <row r="456" spans="1:9" ht="17.399999999999999" x14ac:dyDescent="0.3">
      <c r="A456" s="53" t="s">
        <v>220</v>
      </c>
      <c r="B456" s="57">
        <v>45962</v>
      </c>
      <c r="C456" s="59">
        <v>1447998.32</v>
      </c>
      <c r="D456" s="60">
        <v>0</v>
      </c>
      <c r="E456" s="54">
        <v>21719.97</v>
      </c>
      <c r="F456" s="54">
        <v>22951.62</v>
      </c>
      <c r="G456" s="55">
        <v>1.0569999999999999</v>
      </c>
      <c r="H456" s="53">
        <v>1</v>
      </c>
      <c r="I456" s="53" t="s">
        <v>1408</v>
      </c>
    </row>
    <row r="457" spans="1:9" ht="17.399999999999999" x14ac:dyDescent="0.3">
      <c r="A457" s="53" t="s">
        <v>220</v>
      </c>
      <c r="B457" s="57">
        <v>45992</v>
      </c>
      <c r="C457" s="59">
        <v>1408624.07</v>
      </c>
      <c r="D457" s="60">
        <v>35</v>
      </c>
      <c r="E457" s="54">
        <v>21129.360000000001</v>
      </c>
      <c r="F457" s="54">
        <v>11065.09</v>
      </c>
      <c r="G457" s="55">
        <v>0.52400000000000002</v>
      </c>
      <c r="H457" s="53">
        <v>1</v>
      </c>
      <c r="I457" s="53" t="s">
        <v>1410</v>
      </c>
    </row>
    <row r="458" spans="1:9" ht="17.399999999999999" x14ac:dyDescent="0.3">
      <c r="A458" s="53" t="s">
        <v>222</v>
      </c>
      <c r="B458" s="57">
        <v>45658</v>
      </c>
      <c r="C458" s="59">
        <v>1209075.71</v>
      </c>
      <c r="D458" s="60">
        <v>0</v>
      </c>
      <c r="E458" s="54">
        <v>18136.14</v>
      </c>
      <c r="F458" s="54">
        <v>18073.259999999998</v>
      </c>
      <c r="G458" s="55">
        <v>0.997</v>
      </c>
      <c r="H458" s="53">
        <v>0</v>
      </c>
      <c r="I458" s="53" t="s">
        <v>1408</v>
      </c>
    </row>
    <row r="459" spans="1:9" ht="17.399999999999999" x14ac:dyDescent="0.3">
      <c r="A459" s="53" t="s">
        <v>222</v>
      </c>
      <c r="B459" s="57">
        <v>45689</v>
      </c>
      <c r="C459" s="59">
        <v>1172364.8999999999</v>
      </c>
      <c r="D459" s="60">
        <v>0</v>
      </c>
      <c r="E459" s="54">
        <v>17585.47</v>
      </c>
      <c r="F459" s="54">
        <v>18887.98</v>
      </c>
      <c r="G459" s="55">
        <v>1.0740000000000001</v>
      </c>
      <c r="H459" s="53">
        <v>0</v>
      </c>
      <c r="I459" s="53" t="s">
        <v>1408</v>
      </c>
    </row>
    <row r="460" spans="1:9" ht="17.399999999999999" x14ac:dyDescent="0.3">
      <c r="A460" s="53" t="s">
        <v>222</v>
      </c>
      <c r="B460" s="57">
        <v>45717</v>
      </c>
      <c r="C460" s="59">
        <v>1141444.72</v>
      </c>
      <c r="D460" s="60">
        <v>0</v>
      </c>
      <c r="E460" s="54">
        <v>17121.669999999998</v>
      </c>
      <c r="F460" s="54">
        <v>18956.86</v>
      </c>
      <c r="G460" s="55">
        <v>1.107</v>
      </c>
      <c r="H460" s="53">
        <v>0</v>
      </c>
      <c r="I460" s="53" t="s">
        <v>1408</v>
      </c>
    </row>
    <row r="461" spans="1:9" ht="17.399999999999999" x14ac:dyDescent="0.3">
      <c r="A461" s="53" t="s">
        <v>222</v>
      </c>
      <c r="B461" s="57">
        <v>45748</v>
      </c>
      <c r="C461" s="59">
        <v>1109593.06</v>
      </c>
      <c r="D461" s="60">
        <v>0</v>
      </c>
      <c r="E461" s="54">
        <v>16643.900000000001</v>
      </c>
      <c r="F461" s="54">
        <v>17349.62</v>
      </c>
      <c r="G461" s="55">
        <v>1.042</v>
      </c>
      <c r="H461" s="53">
        <v>0</v>
      </c>
      <c r="I461" s="53" t="s">
        <v>1408</v>
      </c>
    </row>
    <row r="462" spans="1:9" ht="17.399999999999999" x14ac:dyDescent="0.3">
      <c r="A462" s="53" t="s">
        <v>222</v>
      </c>
      <c r="B462" s="57">
        <v>45778</v>
      </c>
      <c r="C462" s="59">
        <v>1076176.96</v>
      </c>
      <c r="D462" s="60">
        <v>0</v>
      </c>
      <c r="E462" s="54">
        <v>16142.65</v>
      </c>
      <c r="F462" s="54">
        <v>18493.48</v>
      </c>
      <c r="G462" s="55">
        <v>1.1459999999999999</v>
      </c>
      <c r="H462" s="53">
        <v>0</v>
      </c>
      <c r="I462" s="53" t="s">
        <v>1408</v>
      </c>
    </row>
    <row r="463" spans="1:9" ht="17.399999999999999" x14ac:dyDescent="0.3">
      <c r="A463" s="53" t="s">
        <v>222</v>
      </c>
      <c r="B463" s="57">
        <v>45809</v>
      </c>
      <c r="C463" s="59">
        <v>1041887.05</v>
      </c>
      <c r="D463" s="60">
        <v>35</v>
      </c>
      <c r="E463" s="54">
        <v>15628.31</v>
      </c>
      <c r="F463" s="54">
        <v>12267.04</v>
      </c>
      <c r="G463" s="55">
        <v>0.78500000000000003</v>
      </c>
      <c r="H463" s="53">
        <v>0</v>
      </c>
      <c r="I463" s="53" t="s">
        <v>1410</v>
      </c>
    </row>
    <row r="464" spans="1:9" ht="17.399999999999999" x14ac:dyDescent="0.3">
      <c r="A464" s="53" t="s">
        <v>222</v>
      </c>
      <c r="B464" s="57">
        <v>45839</v>
      </c>
      <c r="C464" s="59">
        <v>1012098.9</v>
      </c>
      <c r="D464" s="60">
        <v>15</v>
      </c>
      <c r="E464" s="54">
        <v>15181.48</v>
      </c>
      <c r="F464" s="54">
        <v>15944.47</v>
      </c>
      <c r="G464" s="55">
        <v>1.05</v>
      </c>
      <c r="H464" s="53">
        <v>0</v>
      </c>
      <c r="I464" s="53" t="s">
        <v>1408</v>
      </c>
    </row>
    <row r="465" spans="1:9" ht="17.399999999999999" x14ac:dyDescent="0.3">
      <c r="A465" s="53" t="s">
        <v>222</v>
      </c>
      <c r="B465" s="57">
        <v>45870</v>
      </c>
      <c r="C465" s="59">
        <v>979610.81</v>
      </c>
      <c r="D465" s="60">
        <v>15</v>
      </c>
      <c r="E465" s="54">
        <v>14694.16</v>
      </c>
      <c r="F465" s="54">
        <v>16894.77</v>
      </c>
      <c r="G465" s="55">
        <v>1.1499999999999999</v>
      </c>
      <c r="H465" s="53">
        <v>0</v>
      </c>
      <c r="I465" s="53" t="s">
        <v>1408</v>
      </c>
    </row>
    <row r="466" spans="1:9" ht="17.399999999999999" x14ac:dyDescent="0.3">
      <c r="A466" s="53" t="s">
        <v>222</v>
      </c>
      <c r="B466" s="57">
        <v>45901</v>
      </c>
      <c r="C466" s="59">
        <v>948668.48</v>
      </c>
      <c r="D466" s="60">
        <v>0</v>
      </c>
      <c r="E466" s="54">
        <v>14230.03</v>
      </c>
      <c r="F466" s="54">
        <v>15977.72</v>
      </c>
      <c r="G466" s="55">
        <v>1.123</v>
      </c>
      <c r="H466" s="53">
        <v>0</v>
      </c>
      <c r="I466" s="53" t="s">
        <v>1408</v>
      </c>
    </row>
    <row r="467" spans="1:9" ht="17.399999999999999" x14ac:dyDescent="0.3">
      <c r="A467" s="53" t="s">
        <v>222</v>
      </c>
      <c r="B467" s="57">
        <v>45931</v>
      </c>
      <c r="C467" s="59">
        <v>923418.2</v>
      </c>
      <c r="D467" s="60">
        <v>0</v>
      </c>
      <c r="E467" s="54">
        <v>13851.27</v>
      </c>
      <c r="F467" s="54">
        <v>14929.56</v>
      </c>
      <c r="G467" s="55">
        <v>1.0780000000000001</v>
      </c>
      <c r="H467" s="53">
        <v>0</v>
      </c>
      <c r="I467" s="53" t="s">
        <v>1408</v>
      </c>
    </row>
    <row r="468" spans="1:9" ht="17.399999999999999" x14ac:dyDescent="0.3">
      <c r="A468" s="53" t="s">
        <v>222</v>
      </c>
      <c r="B468" s="57">
        <v>45962</v>
      </c>
      <c r="C468" s="59">
        <v>895525.76</v>
      </c>
      <c r="D468" s="60">
        <v>15</v>
      </c>
      <c r="E468" s="54">
        <v>13432.89</v>
      </c>
      <c r="F468" s="54">
        <v>14462.13</v>
      </c>
      <c r="G468" s="55">
        <v>1.077</v>
      </c>
      <c r="H468" s="53">
        <v>0</v>
      </c>
      <c r="I468" s="53" t="s">
        <v>1408</v>
      </c>
    </row>
    <row r="469" spans="1:9" ht="17.399999999999999" x14ac:dyDescent="0.3">
      <c r="A469" s="53" t="s">
        <v>222</v>
      </c>
      <c r="B469" s="57">
        <v>45992</v>
      </c>
      <c r="C469" s="59">
        <v>868926.89</v>
      </c>
      <c r="D469" s="60">
        <v>0</v>
      </c>
      <c r="E469" s="54">
        <v>13033.9</v>
      </c>
      <c r="F469" s="54">
        <v>13552.98</v>
      </c>
      <c r="G469" s="55">
        <v>1.04</v>
      </c>
      <c r="H469" s="53">
        <v>0</v>
      </c>
      <c r="I469" s="53" t="s">
        <v>1408</v>
      </c>
    </row>
    <row r="470" spans="1:9" ht="17.399999999999999" x14ac:dyDescent="0.3">
      <c r="A470" s="53" t="s">
        <v>224</v>
      </c>
      <c r="B470" s="57">
        <v>45658</v>
      </c>
      <c r="C470" s="59">
        <v>2557707.23</v>
      </c>
      <c r="D470" s="60">
        <v>15</v>
      </c>
      <c r="E470" s="54">
        <v>38365.61</v>
      </c>
      <c r="F470" s="54">
        <v>42799.6</v>
      </c>
      <c r="G470" s="55">
        <v>1.1160000000000001</v>
      </c>
      <c r="H470" s="53">
        <v>0</v>
      </c>
      <c r="I470" s="53" t="s">
        <v>1408</v>
      </c>
    </row>
    <row r="471" spans="1:9" ht="17.399999999999999" x14ac:dyDescent="0.3">
      <c r="A471" s="53" t="s">
        <v>224</v>
      </c>
      <c r="B471" s="57">
        <v>45689</v>
      </c>
      <c r="C471" s="59">
        <v>2474099.4700000002</v>
      </c>
      <c r="D471" s="60">
        <v>0</v>
      </c>
      <c r="E471" s="54">
        <v>37111.49</v>
      </c>
      <c r="F471" s="54">
        <v>41326.449999999997</v>
      </c>
      <c r="G471" s="55">
        <v>1.1140000000000001</v>
      </c>
      <c r="H471" s="53">
        <v>0</v>
      </c>
      <c r="I471" s="53" t="s">
        <v>1408</v>
      </c>
    </row>
    <row r="472" spans="1:9" ht="17.399999999999999" x14ac:dyDescent="0.3">
      <c r="A472" s="53" t="s">
        <v>224</v>
      </c>
      <c r="B472" s="57">
        <v>45717</v>
      </c>
      <c r="C472" s="59">
        <v>2403572.35</v>
      </c>
      <c r="D472" s="60">
        <v>0</v>
      </c>
      <c r="E472" s="54">
        <v>36053.589999999997</v>
      </c>
      <c r="F472" s="54">
        <v>41384.589999999997</v>
      </c>
      <c r="G472" s="55">
        <v>1.1479999999999999</v>
      </c>
      <c r="H472" s="53">
        <v>0</v>
      </c>
      <c r="I472" s="53" t="s">
        <v>1408</v>
      </c>
    </row>
    <row r="473" spans="1:9" ht="17.399999999999999" x14ac:dyDescent="0.3">
      <c r="A473" s="53" t="s">
        <v>224</v>
      </c>
      <c r="B473" s="57">
        <v>45748</v>
      </c>
      <c r="C473" s="59">
        <v>2328891.7000000002</v>
      </c>
      <c r="D473" s="60">
        <v>0</v>
      </c>
      <c r="E473" s="54">
        <v>34933.379999999997</v>
      </c>
      <c r="F473" s="54">
        <v>38388.14</v>
      </c>
      <c r="G473" s="55">
        <v>1.099</v>
      </c>
      <c r="H473" s="53">
        <v>0</v>
      </c>
      <c r="I473" s="53" t="s">
        <v>1408</v>
      </c>
    </row>
    <row r="474" spans="1:9" ht="17.399999999999999" x14ac:dyDescent="0.3">
      <c r="A474" s="53" t="s">
        <v>224</v>
      </c>
      <c r="B474" s="57">
        <v>45778</v>
      </c>
      <c r="C474" s="59">
        <v>2264254.15</v>
      </c>
      <c r="D474" s="60">
        <v>95</v>
      </c>
      <c r="E474" s="54">
        <v>33963.81</v>
      </c>
      <c r="F474" s="54">
        <v>14213.56</v>
      </c>
      <c r="G474" s="55">
        <v>0.41799999999999998</v>
      </c>
      <c r="H474" s="53">
        <v>0</v>
      </c>
      <c r="I474" s="53" t="s">
        <v>1409</v>
      </c>
    </row>
    <row r="475" spans="1:9" ht="17.399999999999999" x14ac:dyDescent="0.3">
      <c r="A475" s="53" t="s">
        <v>224</v>
      </c>
      <c r="B475" s="57">
        <v>45809</v>
      </c>
      <c r="C475" s="59">
        <v>2193765.25</v>
      </c>
      <c r="D475" s="60">
        <v>0</v>
      </c>
      <c r="E475" s="54">
        <v>32906.480000000003</v>
      </c>
      <c r="F475" s="54">
        <v>34729.910000000003</v>
      </c>
      <c r="G475" s="55">
        <v>1.0549999999999999</v>
      </c>
      <c r="H475" s="53">
        <v>0</v>
      </c>
      <c r="I475" s="53" t="s">
        <v>1408</v>
      </c>
    </row>
    <row r="476" spans="1:9" ht="17.399999999999999" x14ac:dyDescent="0.3">
      <c r="A476" s="53" t="s">
        <v>224</v>
      </c>
      <c r="B476" s="57">
        <v>45839</v>
      </c>
      <c r="C476" s="59">
        <v>2121608.15</v>
      </c>
      <c r="D476" s="60">
        <v>0</v>
      </c>
      <c r="E476" s="54">
        <v>31824.12</v>
      </c>
      <c r="F476" s="54">
        <v>35673.94</v>
      </c>
      <c r="G476" s="55">
        <v>1.121</v>
      </c>
      <c r="H476" s="53">
        <v>0</v>
      </c>
      <c r="I476" s="53" t="s">
        <v>1408</v>
      </c>
    </row>
    <row r="477" spans="1:9" ht="17.399999999999999" x14ac:dyDescent="0.3">
      <c r="A477" s="53" t="s">
        <v>224</v>
      </c>
      <c r="B477" s="57">
        <v>45870</v>
      </c>
      <c r="C477" s="59">
        <v>2059188.07</v>
      </c>
      <c r="D477" s="60">
        <v>15</v>
      </c>
      <c r="E477" s="54">
        <v>30887.82</v>
      </c>
      <c r="F477" s="54">
        <v>30198.98</v>
      </c>
      <c r="G477" s="55">
        <v>0.97799999999999998</v>
      </c>
      <c r="H477" s="53">
        <v>0</v>
      </c>
      <c r="I477" s="53" t="s">
        <v>1408</v>
      </c>
    </row>
    <row r="478" spans="1:9" ht="17.399999999999999" x14ac:dyDescent="0.3">
      <c r="A478" s="53" t="s">
        <v>224</v>
      </c>
      <c r="B478" s="57">
        <v>45901</v>
      </c>
      <c r="C478" s="59">
        <v>1999310.8</v>
      </c>
      <c r="D478" s="60">
        <v>0</v>
      </c>
      <c r="E478" s="54">
        <v>29989.66</v>
      </c>
      <c r="F478" s="54">
        <v>31722.25</v>
      </c>
      <c r="G478" s="55">
        <v>1.0580000000000001</v>
      </c>
      <c r="H478" s="53">
        <v>0</v>
      </c>
      <c r="I478" s="53" t="s">
        <v>1408</v>
      </c>
    </row>
    <row r="479" spans="1:9" ht="17.399999999999999" x14ac:dyDescent="0.3">
      <c r="A479" s="53" t="s">
        <v>224</v>
      </c>
      <c r="B479" s="57">
        <v>45931</v>
      </c>
      <c r="C479" s="59">
        <v>1946114.1</v>
      </c>
      <c r="D479" s="60">
        <v>0</v>
      </c>
      <c r="E479" s="54">
        <v>29191.71</v>
      </c>
      <c r="F479" s="54">
        <v>33534.720000000001</v>
      </c>
      <c r="G479" s="55">
        <v>1.149</v>
      </c>
      <c r="H479" s="53">
        <v>0</v>
      </c>
      <c r="I479" s="53" t="s">
        <v>1408</v>
      </c>
    </row>
    <row r="480" spans="1:9" ht="17.399999999999999" x14ac:dyDescent="0.3">
      <c r="A480" s="53" t="s">
        <v>224</v>
      </c>
      <c r="B480" s="57">
        <v>45962</v>
      </c>
      <c r="C480" s="59">
        <v>1882060.47</v>
      </c>
      <c r="D480" s="60">
        <v>0</v>
      </c>
      <c r="E480" s="54">
        <v>28230.91</v>
      </c>
      <c r="F480" s="54">
        <v>31126.55</v>
      </c>
      <c r="G480" s="55">
        <v>1.103</v>
      </c>
      <c r="H480" s="53">
        <v>0</v>
      </c>
      <c r="I480" s="53" t="s">
        <v>1408</v>
      </c>
    </row>
    <row r="481" spans="1:9" ht="17.399999999999999" x14ac:dyDescent="0.3">
      <c r="A481" s="53" t="s">
        <v>224</v>
      </c>
      <c r="B481" s="57">
        <v>45992</v>
      </c>
      <c r="C481" s="59">
        <v>1825458.37</v>
      </c>
      <c r="D481" s="60">
        <v>0</v>
      </c>
      <c r="E481" s="54">
        <v>27381.88</v>
      </c>
      <c r="F481" s="54">
        <v>29285.03</v>
      </c>
      <c r="G481" s="55">
        <v>1.07</v>
      </c>
      <c r="H481" s="53">
        <v>0</v>
      </c>
      <c r="I481" s="53" t="s">
        <v>1408</v>
      </c>
    </row>
    <row r="482" spans="1:9" ht="17.399999999999999" x14ac:dyDescent="0.3">
      <c r="A482" s="53" t="s">
        <v>225</v>
      </c>
      <c r="B482" s="57">
        <v>45658</v>
      </c>
      <c r="C482" s="59">
        <v>6311324.6699999999</v>
      </c>
      <c r="D482" s="60">
        <v>95</v>
      </c>
      <c r="E482" s="54">
        <v>63113.25</v>
      </c>
      <c r="F482" s="54">
        <v>23650.25</v>
      </c>
      <c r="G482" s="55">
        <v>0.375</v>
      </c>
      <c r="H482" s="53">
        <v>0</v>
      </c>
      <c r="I482" s="53" t="s">
        <v>1409</v>
      </c>
    </row>
    <row r="483" spans="1:9" ht="17.399999999999999" x14ac:dyDescent="0.3">
      <c r="A483" s="53" t="s">
        <v>225</v>
      </c>
      <c r="B483" s="57">
        <v>45689</v>
      </c>
      <c r="C483" s="59">
        <v>6179634.6500000004</v>
      </c>
      <c r="D483" s="60">
        <v>0</v>
      </c>
      <c r="E483" s="54">
        <v>61796.35</v>
      </c>
      <c r="F483" s="54">
        <v>69663.06</v>
      </c>
      <c r="G483" s="55">
        <v>1.127</v>
      </c>
      <c r="H483" s="53">
        <v>0</v>
      </c>
      <c r="I483" s="53" t="s">
        <v>1408</v>
      </c>
    </row>
    <row r="484" spans="1:9" ht="17.399999999999999" x14ac:dyDescent="0.3">
      <c r="A484" s="53" t="s">
        <v>225</v>
      </c>
      <c r="B484" s="57">
        <v>45717</v>
      </c>
      <c r="C484" s="59">
        <v>6058198.1600000001</v>
      </c>
      <c r="D484" s="60">
        <v>0</v>
      </c>
      <c r="E484" s="54">
        <v>60581.98</v>
      </c>
      <c r="F484" s="54">
        <v>60514.78</v>
      </c>
      <c r="G484" s="55">
        <v>0.999</v>
      </c>
      <c r="H484" s="53">
        <v>0</v>
      </c>
      <c r="I484" s="53" t="s">
        <v>1408</v>
      </c>
    </row>
    <row r="485" spans="1:9" ht="17.399999999999999" x14ac:dyDescent="0.3">
      <c r="A485" s="53" t="s">
        <v>225</v>
      </c>
      <c r="B485" s="57">
        <v>45748</v>
      </c>
      <c r="C485" s="59">
        <v>5958908.5199999996</v>
      </c>
      <c r="D485" s="60">
        <v>0</v>
      </c>
      <c r="E485" s="54">
        <v>59589.09</v>
      </c>
      <c r="F485" s="54">
        <v>59902.559999999998</v>
      </c>
      <c r="G485" s="55">
        <v>1.0049999999999999</v>
      </c>
      <c r="H485" s="53">
        <v>0</v>
      </c>
      <c r="I485" s="53" t="s">
        <v>1408</v>
      </c>
    </row>
    <row r="486" spans="1:9" ht="17.399999999999999" x14ac:dyDescent="0.3">
      <c r="A486" s="53" t="s">
        <v>225</v>
      </c>
      <c r="B486" s="57">
        <v>45778</v>
      </c>
      <c r="C486" s="59">
        <v>5844223.9800000004</v>
      </c>
      <c r="D486" s="60">
        <v>35</v>
      </c>
      <c r="E486" s="54">
        <v>58442.239999999998</v>
      </c>
      <c r="F486" s="54">
        <v>38064.400000000001</v>
      </c>
      <c r="G486" s="55">
        <v>0.65100000000000002</v>
      </c>
      <c r="H486" s="53">
        <v>0</v>
      </c>
      <c r="I486" s="53" t="s">
        <v>1410</v>
      </c>
    </row>
    <row r="487" spans="1:9" ht="17.399999999999999" x14ac:dyDescent="0.3">
      <c r="A487" s="53" t="s">
        <v>225</v>
      </c>
      <c r="B487" s="57">
        <v>45809</v>
      </c>
      <c r="C487" s="59">
        <v>5735051.1200000001</v>
      </c>
      <c r="D487" s="60">
        <v>95</v>
      </c>
      <c r="E487" s="54">
        <v>57350.51</v>
      </c>
      <c r="F487" s="54">
        <v>27452.94</v>
      </c>
      <c r="G487" s="55">
        <v>0.47899999999999998</v>
      </c>
      <c r="H487" s="53">
        <v>0</v>
      </c>
      <c r="I487" s="53" t="s">
        <v>1409</v>
      </c>
    </row>
    <row r="488" spans="1:9" ht="17.399999999999999" x14ac:dyDescent="0.3">
      <c r="A488" s="53" t="s">
        <v>225</v>
      </c>
      <c r="B488" s="57">
        <v>45839</v>
      </c>
      <c r="C488" s="59">
        <v>5735051.1200000001</v>
      </c>
      <c r="D488" s="60">
        <v>185</v>
      </c>
      <c r="E488" s="54">
        <v>57350.51</v>
      </c>
      <c r="F488" s="54">
        <v>4889.84</v>
      </c>
      <c r="G488" s="55">
        <v>8.5000000000000006E-2</v>
      </c>
      <c r="H488" s="53">
        <v>0</v>
      </c>
      <c r="I488" s="53" t="s">
        <v>1412</v>
      </c>
    </row>
    <row r="489" spans="1:9" ht="17.399999999999999" x14ac:dyDescent="0.3">
      <c r="A489" s="53" t="s">
        <v>225</v>
      </c>
      <c r="B489" s="57">
        <v>45870</v>
      </c>
      <c r="C489" s="59">
        <v>5735051.1200000001</v>
      </c>
      <c r="D489" s="60">
        <v>999</v>
      </c>
      <c r="E489" s="54">
        <v>57350.51</v>
      </c>
      <c r="F489" s="54">
        <v>9501.0400000000009</v>
      </c>
      <c r="G489" s="55">
        <v>0.16600000000000001</v>
      </c>
      <c r="H489" s="53">
        <v>0</v>
      </c>
      <c r="I489" s="53" t="s">
        <v>1412</v>
      </c>
    </row>
    <row r="490" spans="1:9" ht="17.399999999999999" x14ac:dyDescent="0.3">
      <c r="A490" s="53" t="s">
        <v>225</v>
      </c>
      <c r="B490" s="57">
        <v>45901</v>
      </c>
      <c r="C490" s="59">
        <v>5735051.1200000001</v>
      </c>
      <c r="D490" s="60">
        <v>999</v>
      </c>
      <c r="E490" s="54">
        <v>57350.51</v>
      </c>
      <c r="F490" s="54">
        <v>5164.45</v>
      </c>
      <c r="G490" s="55">
        <v>0.09</v>
      </c>
      <c r="H490" s="53">
        <v>0</v>
      </c>
      <c r="I490" s="53" t="s">
        <v>1412</v>
      </c>
    </row>
    <row r="491" spans="1:9" ht="17.399999999999999" x14ac:dyDescent="0.3">
      <c r="A491" s="53" t="s">
        <v>225</v>
      </c>
      <c r="B491" s="57">
        <v>45931</v>
      </c>
      <c r="C491" s="59">
        <v>5735051.1200000001</v>
      </c>
      <c r="D491" s="60">
        <v>999</v>
      </c>
      <c r="E491" s="54">
        <v>57350.51</v>
      </c>
      <c r="F491" s="54">
        <v>9300.15</v>
      </c>
      <c r="G491" s="55">
        <v>0.16200000000000001</v>
      </c>
      <c r="H491" s="53">
        <v>0</v>
      </c>
      <c r="I491" s="53" t="s">
        <v>1412</v>
      </c>
    </row>
    <row r="492" spans="1:9" ht="17.399999999999999" x14ac:dyDescent="0.3">
      <c r="A492" s="53" t="s">
        <v>225</v>
      </c>
      <c r="B492" s="57">
        <v>45962</v>
      </c>
      <c r="C492" s="59">
        <v>5735051.1200000001</v>
      </c>
      <c r="D492" s="60">
        <v>999</v>
      </c>
      <c r="E492" s="54">
        <v>57350.51</v>
      </c>
      <c r="F492" s="54">
        <v>4865.5</v>
      </c>
      <c r="G492" s="55">
        <v>8.5000000000000006E-2</v>
      </c>
      <c r="H492" s="53">
        <v>0</v>
      </c>
      <c r="I492" s="53" t="s">
        <v>1412</v>
      </c>
    </row>
    <row r="493" spans="1:9" ht="17.399999999999999" x14ac:dyDescent="0.3">
      <c r="A493" s="53" t="s">
        <v>225</v>
      </c>
      <c r="B493" s="57">
        <v>45992</v>
      </c>
      <c r="C493" s="59">
        <v>5735051.1200000001</v>
      </c>
      <c r="D493" s="60">
        <v>999</v>
      </c>
      <c r="E493" s="54">
        <v>57350.51</v>
      </c>
      <c r="F493" s="54">
        <v>883.75</v>
      </c>
      <c r="G493" s="55">
        <v>1.4999999999999999E-2</v>
      </c>
      <c r="H493" s="53">
        <v>0</v>
      </c>
      <c r="I493" s="53" t="s">
        <v>1412</v>
      </c>
    </row>
    <row r="494" spans="1:9" ht="17.399999999999999" x14ac:dyDescent="0.3">
      <c r="A494" s="53" t="s">
        <v>227</v>
      </c>
      <c r="B494" s="57">
        <v>45658</v>
      </c>
      <c r="C494" s="59">
        <v>8684185.1799999997</v>
      </c>
      <c r="D494" s="60">
        <v>0</v>
      </c>
      <c r="E494" s="54">
        <v>130262.78</v>
      </c>
      <c r="F494" s="54">
        <v>144122.04999999999</v>
      </c>
      <c r="G494" s="55">
        <v>1.1060000000000001</v>
      </c>
      <c r="H494" s="53">
        <v>0</v>
      </c>
      <c r="I494" s="53" t="s">
        <v>1408</v>
      </c>
    </row>
    <row r="495" spans="1:9" ht="17.399999999999999" x14ac:dyDescent="0.3">
      <c r="A495" s="53" t="s">
        <v>227</v>
      </c>
      <c r="B495" s="57">
        <v>45689</v>
      </c>
      <c r="C495" s="59">
        <v>8451888.2899999991</v>
      </c>
      <c r="D495" s="60">
        <v>65</v>
      </c>
      <c r="E495" s="54">
        <v>126778.32</v>
      </c>
      <c r="F495" s="54">
        <v>98364.88</v>
      </c>
      <c r="G495" s="55">
        <v>0.77600000000000002</v>
      </c>
      <c r="H495" s="53">
        <v>0</v>
      </c>
      <c r="I495" s="53" t="s">
        <v>1411</v>
      </c>
    </row>
    <row r="496" spans="1:9" ht="17.399999999999999" x14ac:dyDescent="0.3">
      <c r="A496" s="53" t="s">
        <v>227</v>
      </c>
      <c r="B496" s="57">
        <v>45717</v>
      </c>
      <c r="C496" s="59">
        <v>8270312.8300000001</v>
      </c>
      <c r="D496" s="60">
        <v>0</v>
      </c>
      <c r="E496" s="54">
        <v>124054.69</v>
      </c>
      <c r="F496" s="54">
        <v>141592.47</v>
      </c>
      <c r="G496" s="55">
        <v>1.141</v>
      </c>
      <c r="H496" s="53">
        <v>0</v>
      </c>
      <c r="I496" s="53" t="s">
        <v>1408</v>
      </c>
    </row>
    <row r="497" spans="1:9" ht="17.399999999999999" x14ac:dyDescent="0.3">
      <c r="A497" s="53" t="s">
        <v>227</v>
      </c>
      <c r="B497" s="57">
        <v>45748</v>
      </c>
      <c r="C497" s="59">
        <v>8046282.1799999997</v>
      </c>
      <c r="D497" s="60">
        <v>0</v>
      </c>
      <c r="E497" s="54">
        <v>120694.23</v>
      </c>
      <c r="F497" s="54">
        <v>115892.7</v>
      </c>
      <c r="G497" s="55">
        <v>0.96</v>
      </c>
      <c r="H497" s="53">
        <v>0</v>
      </c>
      <c r="I497" s="53" t="s">
        <v>1408</v>
      </c>
    </row>
    <row r="498" spans="1:9" ht="17.399999999999999" x14ac:dyDescent="0.3">
      <c r="A498" s="53" t="s">
        <v>227</v>
      </c>
      <c r="B498" s="57">
        <v>45778</v>
      </c>
      <c r="C498" s="59">
        <v>7872083.0800000001</v>
      </c>
      <c r="D498" s="60">
        <v>0</v>
      </c>
      <c r="E498" s="54">
        <v>118081.25</v>
      </c>
      <c r="F498" s="54">
        <v>118777.76</v>
      </c>
      <c r="G498" s="55">
        <v>1.006</v>
      </c>
      <c r="H498" s="53">
        <v>0</v>
      </c>
      <c r="I498" s="53" t="s">
        <v>1408</v>
      </c>
    </row>
    <row r="499" spans="1:9" ht="17.399999999999999" x14ac:dyDescent="0.3">
      <c r="A499" s="53" t="s">
        <v>227</v>
      </c>
      <c r="B499" s="57">
        <v>45809</v>
      </c>
      <c r="C499" s="59">
        <v>7663655</v>
      </c>
      <c r="D499" s="60">
        <v>0</v>
      </c>
      <c r="E499" s="54">
        <v>114954.82</v>
      </c>
      <c r="F499" s="54">
        <v>129569.34</v>
      </c>
      <c r="G499" s="55">
        <v>1.127</v>
      </c>
      <c r="H499" s="53">
        <v>0</v>
      </c>
      <c r="I499" s="53" t="s">
        <v>1408</v>
      </c>
    </row>
    <row r="500" spans="1:9" ht="17.399999999999999" x14ac:dyDescent="0.3">
      <c r="A500" s="53" t="s">
        <v>227</v>
      </c>
      <c r="B500" s="57">
        <v>45839</v>
      </c>
      <c r="C500" s="59">
        <v>7469146.3300000001</v>
      </c>
      <c r="D500" s="60">
        <v>35</v>
      </c>
      <c r="E500" s="54">
        <v>112037.19</v>
      </c>
      <c r="F500" s="54">
        <v>84654.96</v>
      </c>
      <c r="G500" s="55">
        <v>0.75600000000000001</v>
      </c>
      <c r="H500" s="53">
        <v>0</v>
      </c>
      <c r="I500" s="53" t="s">
        <v>1410</v>
      </c>
    </row>
    <row r="501" spans="1:9" ht="17.399999999999999" x14ac:dyDescent="0.3">
      <c r="A501" s="53" t="s">
        <v>227</v>
      </c>
      <c r="B501" s="57">
        <v>45870</v>
      </c>
      <c r="C501" s="59">
        <v>7294551.3300000001</v>
      </c>
      <c r="D501" s="60">
        <v>65</v>
      </c>
      <c r="E501" s="54">
        <v>109418.27</v>
      </c>
      <c r="F501" s="54">
        <v>78179.72</v>
      </c>
      <c r="G501" s="55">
        <v>0.71499999999999997</v>
      </c>
      <c r="H501" s="53">
        <v>0</v>
      </c>
      <c r="I501" s="53" t="s">
        <v>1411</v>
      </c>
    </row>
    <row r="502" spans="1:9" ht="17.399999999999999" x14ac:dyDescent="0.3">
      <c r="A502" s="53" t="s">
        <v>227</v>
      </c>
      <c r="B502" s="57">
        <v>45901</v>
      </c>
      <c r="C502" s="59">
        <v>7140334.9199999999</v>
      </c>
      <c r="D502" s="60">
        <v>15</v>
      </c>
      <c r="E502" s="54">
        <v>107105.02</v>
      </c>
      <c r="F502" s="54">
        <v>106461.47</v>
      </c>
      <c r="G502" s="55">
        <v>0.99399999999999999</v>
      </c>
      <c r="H502" s="53">
        <v>0</v>
      </c>
      <c r="I502" s="53" t="s">
        <v>1408</v>
      </c>
    </row>
    <row r="503" spans="1:9" ht="17.399999999999999" x14ac:dyDescent="0.3">
      <c r="A503" s="53" t="s">
        <v>227</v>
      </c>
      <c r="B503" s="57">
        <v>45931</v>
      </c>
      <c r="C503" s="59">
        <v>6942167.0499999998</v>
      </c>
      <c r="D503" s="60">
        <v>0</v>
      </c>
      <c r="E503" s="54">
        <v>104132.51</v>
      </c>
      <c r="F503" s="54">
        <v>109704.64</v>
      </c>
      <c r="G503" s="55">
        <v>1.054</v>
      </c>
      <c r="H503" s="53">
        <v>0</v>
      </c>
      <c r="I503" s="53" t="s">
        <v>1408</v>
      </c>
    </row>
    <row r="504" spans="1:9" ht="17.399999999999999" x14ac:dyDescent="0.3">
      <c r="A504" s="53" t="s">
        <v>227</v>
      </c>
      <c r="B504" s="57">
        <v>45962</v>
      </c>
      <c r="C504" s="59">
        <v>6748232.29</v>
      </c>
      <c r="D504" s="60">
        <v>15</v>
      </c>
      <c r="E504" s="54">
        <v>101223.48</v>
      </c>
      <c r="F504" s="54">
        <v>106164.92</v>
      </c>
      <c r="G504" s="55">
        <v>1.0489999999999999</v>
      </c>
      <c r="H504" s="53">
        <v>0</v>
      </c>
      <c r="I504" s="53" t="s">
        <v>1408</v>
      </c>
    </row>
    <row r="505" spans="1:9" ht="17.399999999999999" x14ac:dyDescent="0.3">
      <c r="A505" s="53" t="s">
        <v>227</v>
      </c>
      <c r="B505" s="57">
        <v>45992</v>
      </c>
      <c r="C505" s="59">
        <v>6602191.75</v>
      </c>
      <c r="D505" s="60">
        <v>35</v>
      </c>
      <c r="E505" s="54">
        <v>99032.88</v>
      </c>
      <c r="F505" s="54">
        <v>76894.78</v>
      </c>
      <c r="G505" s="55">
        <v>0.77600000000000002</v>
      </c>
      <c r="H505" s="53">
        <v>0</v>
      </c>
      <c r="I505" s="53" t="s">
        <v>1410</v>
      </c>
    </row>
    <row r="506" spans="1:9" ht="17.399999999999999" x14ac:dyDescent="0.3">
      <c r="A506" s="53" t="s">
        <v>229</v>
      </c>
      <c r="B506" s="57">
        <v>45658</v>
      </c>
      <c r="C506" s="59">
        <v>1924333.68</v>
      </c>
      <c r="D506" s="60">
        <v>15</v>
      </c>
      <c r="E506" s="54">
        <v>28865.01</v>
      </c>
      <c r="F506" s="54">
        <v>32609.94</v>
      </c>
      <c r="G506" s="55">
        <v>1.1299999999999999</v>
      </c>
      <c r="H506" s="53">
        <v>0</v>
      </c>
      <c r="I506" s="53" t="s">
        <v>1408</v>
      </c>
    </row>
    <row r="507" spans="1:9" ht="17.399999999999999" x14ac:dyDescent="0.3">
      <c r="A507" s="53" t="s">
        <v>229</v>
      </c>
      <c r="B507" s="57">
        <v>45689</v>
      </c>
      <c r="C507" s="59">
        <v>1867433.19</v>
      </c>
      <c r="D507" s="60">
        <v>15</v>
      </c>
      <c r="E507" s="54">
        <v>28011.5</v>
      </c>
      <c r="F507" s="54">
        <v>31345.43</v>
      </c>
      <c r="G507" s="55">
        <v>1.119</v>
      </c>
      <c r="H507" s="53">
        <v>0</v>
      </c>
      <c r="I507" s="53" t="s">
        <v>1408</v>
      </c>
    </row>
    <row r="508" spans="1:9" ht="17.399999999999999" x14ac:dyDescent="0.3">
      <c r="A508" s="53" t="s">
        <v>229</v>
      </c>
      <c r="B508" s="57">
        <v>45717</v>
      </c>
      <c r="C508" s="59">
        <v>1811483.43</v>
      </c>
      <c r="D508" s="60">
        <v>65</v>
      </c>
      <c r="E508" s="54">
        <v>27172.25</v>
      </c>
      <c r="F508" s="54">
        <v>13169.81</v>
      </c>
      <c r="G508" s="55">
        <v>0.48499999999999999</v>
      </c>
      <c r="H508" s="53">
        <v>0</v>
      </c>
      <c r="I508" s="53" t="s">
        <v>1411</v>
      </c>
    </row>
    <row r="509" spans="1:9" ht="17.399999999999999" x14ac:dyDescent="0.3">
      <c r="A509" s="53" t="s">
        <v>229</v>
      </c>
      <c r="B509" s="57">
        <v>45748</v>
      </c>
      <c r="C509" s="59">
        <v>1754186.59</v>
      </c>
      <c r="D509" s="60">
        <v>0</v>
      </c>
      <c r="E509" s="54">
        <v>26312.799999999999</v>
      </c>
      <c r="F509" s="54">
        <v>27680.19</v>
      </c>
      <c r="G509" s="55">
        <v>1.052</v>
      </c>
      <c r="H509" s="53">
        <v>0</v>
      </c>
      <c r="I509" s="53" t="s">
        <v>1408</v>
      </c>
    </row>
    <row r="510" spans="1:9" ht="17.399999999999999" x14ac:dyDescent="0.3">
      <c r="A510" s="53" t="s">
        <v>229</v>
      </c>
      <c r="B510" s="57">
        <v>45778</v>
      </c>
      <c r="C510" s="59">
        <v>1700818.59</v>
      </c>
      <c r="D510" s="60">
        <v>15</v>
      </c>
      <c r="E510" s="54">
        <v>25512.28</v>
      </c>
      <c r="F510" s="54">
        <v>27880.83</v>
      </c>
      <c r="G510" s="55">
        <v>1.093</v>
      </c>
      <c r="H510" s="53">
        <v>0</v>
      </c>
      <c r="I510" s="53" t="s">
        <v>1408</v>
      </c>
    </row>
    <row r="511" spans="1:9" ht="17.399999999999999" x14ac:dyDescent="0.3">
      <c r="A511" s="53" t="s">
        <v>229</v>
      </c>
      <c r="B511" s="57">
        <v>45809</v>
      </c>
      <c r="C511" s="59">
        <v>1653622.6</v>
      </c>
      <c r="D511" s="60">
        <v>15</v>
      </c>
      <c r="E511" s="54">
        <v>24804.34</v>
      </c>
      <c r="F511" s="54">
        <v>25865.23</v>
      </c>
      <c r="G511" s="55">
        <v>1.0429999999999999</v>
      </c>
      <c r="H511" s="53">
        <v>0</v>
      </c>
      <c r="I511" s="53" t="s">
        <v>1408</v>
      </c>
    </row>
    <row r="512" spans="1:9" ht="17.399999999999999" x14ac:dyDescent="0.3">
      <c r="A512" s="53" t="s">
        <v>229</v>
      </c>
      <c r="B512" s="57">
        <v>45839</v>
      </c>
      <c r="C512" s="59">
        <v>1607510.68</v>
      </c>
      <c r="D512" s="60">
        <v>0</v>
      </c>
      <c r="E512" s="54">
        <v>24112.66</v>
      </c>
      <c r="F512" s="54">
        <v>25524.59</v>
      </c>
      <c r="G512" s="55">
        <v>1.0589999999999999</v>
      </c>
      <c r="H512" s="53">
        <v>0</v>
      </c>
      <c r="I512" s="53" t="s">
        <v>1408</v>
      </c>
    </row>
    <row r="513" spans="1:9" ht="17.399999999999999" x14ac:dyDescent="0.3">
      <c r="A513" s="53" t="s">
        <v>229</v>
      </c>
      <c r="B513" s="57">
        <v>45870</v>
      </c>
      <c r="C513" s="59">
        <v>1557143.78</v>
      </c>
      <c r="D513" s="60">
        <v>0</v>
      </c>
      <c r="E513" s="54">
        <v>23357.16</v>
      </c>
      <c r="F513" s="54">
        <v>26795.27</v>
      </c>
      <c r="G513" s="55">
        <v>1.147</v>
      </c>
      <c r="H513" s="53">
        <v>0</v>
      </c>
      <c r="I513" s="53" t="s">
        <v>1408</v>
      </c>
    </row>
    <row r="514" spans="1:9" ht="17.399999999999999" x14ac:dyDescent="0.3">
      <c r="A514" s="53" t="s">
        <v>229</v>
      </c>
      <c r="B514" s="57">
        <v>45901</v>
      </c>
      <c r="C514" s="59">
        <v>1513817.71</v>
      </c>
      <c r="D514" s="60">
        <v>65</v>
      </c>
      <c r="E514" s="54">
        <v>22707.27</v>
      </c>
      <c r="F514" s="54">
        <v>17085.259999999998</v>
      </c>
      <c r="G514" s="55">
        <v>0.752</v>
      </c>
      <c r="H514" s="53">
        <v>0</v>
      </c>
      <c r="I514" s="53" t="s">
        <v>1411</v>
      </c>
    </row>
    <row r="515" spans="1:9" ht="17.399999999999999" x14ac:dyDescent="0.3">
      <c r="A515" s="53" t="s">
        <v>229</v>
      </c>
      <c r="B515" s="57">
        <v>45931</v>
      </c>
      <c r="C515" s="59">
        <v>1470944.01</v>
      </c>
      <c r="D515" s="60">
        <v>15</v>
      </c>
      <c r="E515" s="54">
        <v>22064.16</v>
      </c>
      <c r="F515" s="54">
        <v>23975.25</v>
      </c>
      <c r="G515" s="55">
        <v>1.087</v>
      </c>
      <c r="H515" s="53">
        <v>0</v>
      </c>
      <c r="I515" s="53" t="s">
        <v>1408</v>
      </c>
    </row>
    <row r="516" spans="1:9" ht="17.399999999999999" x14ac:dyDescent="0.3">
      <c r="A516" s="53" t="s">
        <v>229</v>
      </c>
      <c r="B516" s="57">
        <v>45962</v>
      </c>
      <c r="C516" s="59">
        <v>1430945.74</v>
      </c>
      <c r="D516" s="60">
        <v>15</v>
      </c>
      <c r="E516" s="54">
        <v>21464.19</v>
      </c>
      <c r="F516" s="54">
        <v>23454.75</v>
      </c>
      <c r="G516" s="55">
        <v>1.093</v>
      </c>
      <c r="H516" s="53">
        <v>0</v>
      </c>
      <c r="I516" s="53" t="s">
        <v>1408</v>
      </c>
    </row>
    <row r="517" spans="1:9" ht="17.399999999999999" x14ac:dyDescent="0.3">
      <c r="A517" s="53" t="s">
        <v>229</v>
      </c>
      <c r="B517" s="57">
        <v>45992</v>
      </c>
      <c r="C517" s="59">
        <v>1386989.29</v>
      </c>
      <c r="D517" s="60">
        <v>95</v>
      </c>
      <c r="E517" s="54">
        <v>20804.84</v>
      </c>
      <c r="F517" s="54">
        <v>9001.5300000000007</v>
      </c>
      <c r="G517" s="55">
        <v>0.433</v>
      </c>
      <c r="H517" s="53">
        <v>0</v>
      </c>
      <c r="I517" s="53" t="s">
        <v>1409</v>
      </c>
    </row>
    <row r="518" spans="1:9" ht="17.399999999999999" x14ac:dyDescent="0.3">
      <c r="A518" s="53" t="s">
        <v>231</v>
      </c>
      <c r="B518" s="57">
        <v>45658</v>
      </c>
      <c r="C518" s="59">
        <v>38421743.409999996</v>
      </c>
      <c r="D518" s="60">
        <v>0</v>
      </c>
      <c r="E518" s="54">
        <v>384217.43</v>
      </c>
      <c r="F518" s="54">
        <v>427165.89</v>
      </c>
      <c r="G518" s="55">
        <v>1.1120000000000001</v>
      </c>
      <c r="H518" s="53">
        <v>0</v>
      </c>
      <c r="I518" s="53" t="s">
        <v>1408</v>
      </c>
    </row>
    <row r="519" spans="1:9" ht="17.399999999999999" x14ac:dyDescent="0.3">
      <c r="A519" s="53" t="s">
        <v>231</v>
      </c>
      <c r="B519" s="57">
        <v>45689</v>
      </c>
      <c r="C519" s="59">
        <v>37658914.469999999</v>
      </c>
      <c r="D519" s="60">
        <v>65</v>
      </c>
      <c r="E519" s="54">
        <v>376589.14</v>
      </c>
      <c r="F519" s="54">
        <v>327780.65000000002</v>
      </c>
      <c r="G519" s="55">
        <v>0.87</v>
      </c>
      <c r="H519" s="53">
        <v>0</v>
      </c>
      <c r="I519" s="53" t="s">
        <v>1411</v>
      </c>
    </row>
    <row r="520" spans="1:9" ht="17.399999999999999" x14ac:dyDescent="0.3">
      <c r="A520" s="53" t="s">
        <v>231</v>
      </c>
      <c r="B520" s="57">
        <v>45717</v>
      </c>
      <c r="C520" s="59">
        <v>37055534.039999999</v>
      </c>
      <c r="D520" s="60">
        <v>0</v>
      </c>
      <c r="E520" s="54">
        <v>370555.34</v>
      </c>
      <c r="F520" s="54">
        <v>392626.84</v>
      </c>
      <c r="G520" s="55">
        <v>1.06</v>
      </c>
      <c r="H520" s="53">
        <v>0</v>
      </c>
      <c r="I520" s="53" t="s">
        <v>1408</v>
      </c>
    </row>
    <row r="521" spans="1:9" ht="17.399999999999999" x14ac:dyDescent="0.3">
      <c r="A521" s="53" t="s">
        <v>231</v>
      </c>
      <c r="B521" s="57">
        <v>45748</v>
      </c>
      <c r="C521" s="59">
        <v>36459787.840000004</v>
      </c>
      <c r="D521" s="60">
        <v>0</v>
      </c>
      <c r="E521" s="54">
        <v>364597.88</v>
      </c>
      <c r="F521" s="54">
        <v>384888.09</v>
      </c>
      <c r="G521" s="55">
        <v>1.056</v>
      </c>
      <c r="H521" s="53">
        <v>0</v>
      </c>
      <c r="I521" s="53" t="s">
        <v>1408</v>
      </c>
    </row>
    <row r="522" spans="1:9" ht="17.399999999999999" x14ac:dyDescent="0.3">
      <c r="A522" s="53" t="s">
        <v>231</v>
      </c>
      <c r="B522" s="57">
        <v>45778</v>
      </c>
      <c r="C522" s="59">
        <v>35724035.619999997</v>
      </c>
      <c r="D522" s="60">
        <v>35</v>
      </c>
      <c r="E522" s="54">
        <v>357240.36</v>
      </c>
      <c r="F522" s="54">
        <v>273463.76</v>
      </c>
      <c r="G522" s="55">
        <v>0.76500000000000001</v>
      </c>
      <c r="H522" s="53">
        <v>0</v>
      </c>
      <c r="I522" s="53" t="s">
        <v>1410</v>
      </c>
    </row>
    <row r="523" spans="1:9" ht="17.399999999999999" x14ac:dyDescent="0.3">
      <c r="A523" s="53" t="s">
        <v>231</v>
      </c>
      <c r="B523" s="57">
        <v>45809</v>
      </c>
      <c r="C523" s="59">
        <v>35192465.920000002</v>
      </c>
      <c r="D523" s="60">
        <v>35</v>
      </c>
      <c r="E523" s="54">
        <v>351924.66</v>
      </c>
      <c r="F523" s="54">
        <v>219760.94</v>
      </c>
      <c r="G523" s="55">
        <v>0.624</v>
      </c>
      <c r="H523" s="53">
        <v>0</v>
      </c>
      <c r="I523" s="53" t="s">
        <v>1410</v>
      </c>
    </row>
    <row r="524" spans="1:9" ht="17.399999999999999" x14ac:dyDescent="0.3">
      <c r="A524" s="53" t="s">
        <v>231</v>
      </c>
      <c r="B524" s="57">
        <v>45839</v>
      </c>
      <c r="C524" s="59">
        <v>34572964.369999997</v>
      </c>
      <c r="D524" s="60">
        <v>0</v>
      </c>
      <c r="E524" s="54">
        <v>345729.64</v>
      </c>
      <c r="F524" s="54">
        <v>357716.96</v>
      </c>
      <c r="G524" s="55">
        <v>1.0349999999999999</v>
      </c>
      <c r="H524" s="53">
        <v>0</v>
      </c>
      <c r="I524" s="53" t="s">
        <v>1408</v>
      </c>
    </row>
    <row r="525" spans="1:9" ht="17.399999999999999" x14ac:dyDescent="0.3">
      <c r="A525" s="53" t="s">
        <v>231</v>
      </c>
      <c r="B525" s="57">
        <v>45870</v>
      </c>
      <c r="C525" s="59">
        <v>33989589.670000002</v>
      </c>
      <c r="D525" s="60">
        <v>0</v>
      </c>
      <c r="E525" s="54">
        <v>339895.9</v>
      </c>
      <c r="F525" s="54">
        <v>344000.5</v>
      </c>
      <c r="G525" s="55">
        <v>1.012</v>
      </c>
      <c r="H525" s="53">
        <v>0</v>
      </c>
      <c r="I525" s="53" t="s">
        <v>1408</v>
      </c>
    </row>
    <row r="526" spans="1:9" ht="17.399999999999999" x14ac:dyDescent="0.3">
      <c r="A526" s="53" t="s">
        <v>231</v>
      </c>
      <c r="B526" s="57">
        <v>45901</v>
      </c>
      <c r="C526" s="59">
        <v>33436597.670000002</v>
      </c>
      <c r="D526" s="60">
        <v>0</v>
      </c>
      <c r="E526" s="54">
        <v>334365.98</v>
      </c>
      <c r="F526" s="54">
        <v>318636.03000000003</v>
      </c>
      <c r="G526" s="55">
        <v>0.95299999999999996</v>
      </c>
      <c r="H526" s="53">
        <v>0</v>
      </c>
      <c r="I526" s="53" t="s">
        <v>1408</v>
      </c>
    </row>
    <row r="527" spans="1:9" ht="17.399999999999999" x14ac:dyDescent="0.3">
      <c r="A527" s="53" t="s">
        <v>231</v>
      </c>
      <c r="B527" s="57">
        <v>45931</v>
      </c>
      <c r="C527" s="59">
        <v>32757464.600000001</v>
      </c>
      <c r="D527" s="60">
        <v>15</v>
      </c>
      <c r="E527" s="54">
        <v>327574.65000000002</v>
      </c>
      <c r="F527" s="54">
        <v>375141.33</v>
      </c>
      <c r="G527" s="55">
        <v>1.145</v>
      </c>
      <c r="H527" s="53">
        <v>0</v>
      </c>
      <c r="I527" s="53" t="s">
        <v>1408</v>
      </c>
    </row>
    <row r="528" spans="1:9" ht="17.399999999999999" x14ac:dyDescent="0.3">
      <c r="A528" s="53" t="s">
        <v>231</v>
      </c>
      <c r="B528" s="57">
        <v>45962</v>
      </c>
      <c r="C528" s="59">
        <v>32284378.030000001</v>
      </c>
      <c r="D528" s="60">
        <v>0</v>
      </c>
      <c r="E528" s="54">
        <v>322843.78000000003</v>
      </c>
      <c r="F528" s="54">
        <v>350134.68</v>
      </c>
      <c r="G528" s="55">
        <v>1.085</v>
      </c>
      <c r="H528" s="53">
        <v>0</v>
      </c>
      <c r="I528" s="53" t="s">
        <v>1408</v>
      </c>
    </row>
    <row r="529" spans="1:9" ht="17.399999999999999" x14ac:dyDescent="0.3">
      <c r="A529" s="53" t="s">
        <v>231</v>
      </c>
      <c r="B529" s="57">
        <v>45992</v>
      </c>
      <c r="C529" s="59">
        <v>31678800.02</v>
      </c>
      <c r="D529" s="60">
        <v>0</v>
      </c>
      <c r="E529" s="54">
        <v>316788</v>
      </c>
      <c r="F529" s="54">
        <v>312452.43</v>
      </c>
      <c r="G529" s="55">
        <v>0.98599999999999999</v>
      </c>
      <c r="H529" s="53">
        <v>0</v>
      </c>
      <c r="I529" s="53" t="s">
        <v>1408</v>
      </c>
    </row>
    <row r="530" spans="1:9" ht="17.399999999999999" x14ac:dyDescent="0.3">
      <c r="A530" s="53" t="s">
        <v>233</v>
      </c>
      <c r="B530" s="57">
        <v>45658</v>
      </c>
      <c r="C530" s="59">
        <v>110356222.48</v>
      </c>
      <c r="D530" s="60">
        <v>35</v>
      </c>
      <c r="E530" s="54">
        <v>1103562.22</v>
      </c>
      <c r="F530" s="54">
        <v>987682.75</v>
      </c>
      <c r="G530" s="55">
        <v>0.89500000000000002</v>
      </c>
      <c r="H530" s="53">
        <v>0</v>
      </c>
      <c r="I530" s="53" t="s">
        <v>1410</v>
      </c>
    </row>
    <row r="531" spans="1:9" ht="17.399999999999999" x14ac:dyDescent="0.3">
      <c r="A531" s="53" t="s">
        <v>233</v>
      </c>
      <c r="B531" s="57">
        <v>45689</v>
      </c>
      <c r="C531" s="59">
        <v>108225393.12</v>
      </c>
      <c r="D531" s="60">
        <v>65</v>
      </c>
      <c r="E531" s="54">
        <v>1082253.93</v>
      </c>
      <c r="F531" s="54">
        <v>799545.96</v>
      </c>
      <c r="G531" s="55">
        <v>0.73899999999999999</v>
      </c>
      <c r="H531" s="53">
        <v>0</v>
      </c>
      <c r="I531" s="53" t="s">
        <v>1411</v>
      </c>
    </row>
    <row r="532" spans="1:9" ht="17.399999999999999" x14ac:dyDescent="0.3">
      <c r="A532" s="53" t="s">
        <v>233</v>
      </c>
      <c r="B532" s="57">
        <v>45717</v>
      </c>
      <c r="C532" s="59">
        <v>106461681.36</v>
      </c>
      <c r="D532" s="60">
        <v>0</v>
      </c>
      <c r="E532" s="54">
        <v>1064616.81</v>
      </c>
      <c r="F532" s="54">
        <v>1081258.8999999999</v>
      </c>
      <c r="G532" s="55">
        <v>1.016</v>
      </c>
      <c r="H532" s="53">
        <v>0</v>
      </c>
      <c r="I532" s="53" t="s">
        <v>1408</v>
      </c>
    </row>
    <row r="533" spans="1:9" ht="17.399999999999999" x14ac:dyDescent="0.3">
      <c r="A533" s="53" t="s">
        <v>233</v>
      </c>
      <c r="B533" s="57">
        <v>45748</v>
      </c>
      <c r="C533" s="59">
        <v>104955241.48999999</v>
      </c>
      <c r="D533" s="60">
        <v>0</v>
      </c>
      <c r="E533" s="54">
        <v>1049552.4099999999</v>
      </c>
      <c r="F533" s="54">
        <v>1113791.3700000001</v>
      </c>
      <c r="G533" s="55">
        <v>1.0609999999999999</v>
      </c>
      <c r="H533" s="53">
        <v>0</v>
      </c>
      <c r="I533" s="53" t="s">
        <v>1408</v>
      </c>
    </row>
    <row r="534" spans="1:9" ht="17.399999999999999" x14ac:dyDescent="0.3">
      <c r="A534" s="53" t="s">
        <v>233</v>
      </c>
      <c r="B534" s="57">
        <v>45778</v>
      </c>
      <c r="C534" s="59">
        <v>103448625.42</v>
      </c>
      <c r="D534" s="60">
        <v>0</v>
      </c>
      <c r="E534" s="54">
        <v>1034486.25</v>
      </c>
      <c r="F534" s="54">
        <v>1001707.39</v>
      </c>
      <c r="G534" s="55">
        <v>0.96799999999999997</v>
      </c>
      <c r="H534" s="53">
        <v>0</v>
      </c>
      <c r="I534" s="53" t="s">
        <v>1408</v>
      </c>
    </row>
    <row r="535" spans="1:9" ht="17.399999999999999" x14ac:dyDescent="0.3">
      <c r="A535" s="53" t="s">
        <v>233</v>
      </c>
      <c r="B535" s="57">
        <v>45809</v>
      </c>
      <c r="C535" s="59">
        <v>101444870.13</v>
      </c>
      <c r="D535" s="60">
        <v>0</v>
      </c>
      <c r="E535" s="54">
        <v>1014448.7</v>
      </c>
      <c r="F535" s="54">
        <v>1149992.24</v>
      </c>
      <c r="G535" s="55">
        <v>1.1339999999999999</v>
      </c>
      <c r="H535" s="53">
        <v>0</v>
      </c>
      <c r="I535" s="53" t="s">
        <v>1408</v>
      </c>
    </row>
    <row r="536" spans="1:9" ht="17.399999999999999" x14ac:dyDescent="0.3">
      <c r="A536" s="53" t="s">
        <v>233</v>
      </c>
      <c r="B536" s="57">
        <v>45839</v>
      </c>
      <c r="C536" s="59">
        <v>100001013</v>
      </c>
      <c r="D536" s="60">
        <v>35</v>
      </c>
      <c r="E536" s="54">
        <v>1000010.13</v>
      </c>
      <c r="F536" s="54">
        <v>568416.14</v>
      </c>
      <c r="G536" s="55">
        <v>0.56799999999999995</v>
      </c>
      <c r="H536" s="53">
        <v>0</v>
      </c>
      <c r="I536" s="53" t="s">
        <v>1410</v>
      </c>
    </row>
    <row r="537" spans="1:9" ht="17.399999999999999" x14ac:dyDescent="0.3">
      <c r="A537" s="53" t="s">
        <v>233</v>
      </c>
      <c r="B537" s="57">
        <v>45870</v>
      </c>
      <c r="C537" s="59">
        <v>98522267.859999999</v>
      </c>
      <c r="D537" s="60">
        <v>0</v>
      </c>
      <c r="E537" s="54">
        <v>985222.68</v>
      </c>
      <c r="F537" s="54">
        <v>1041402.93</v>
      </c>
      <c r="G537" s="55">
        <v>1.0569999999999999</v>
      </c>
      <c r="H537" s="53">
        <v>0</v>
      </c>
      <c r="I537" s="53" t="s">
        <v>1408</v>
      </c>
    </row>
    <row r="538" spans="1:9" ht="17.399999999999999" x14ac:dyDescent="0.3">
      <c r="A538" s="53" t="s">
        <v>233</v>
      </c>
      <c r="B538" s="57">
        <v>45901</v>
      </c>
      <c r="C538" s="59">
        <v>97005843.060000002</v>
      </c>
      <c r="D538" s="60">
        <v>185</v>
      </c>
      <c r="E538" s="54">
        <v>970058.43</v>
      </c>
      <c r="F538" s="54">
        <v>454637.25</v>
      </c>
      <c r="G538" s="55">
        <v>0.46899999999999997</v>
      </c>
      <c r="H538" s="53">
        <v>0</v>
      </c>
      <c r="I538" s="53" t="s">
        <v>1409</v>
      </c>
    </row>
    <row r="539" spans="1:9" ht="17.399999999999999" x14ac:dyDescent="0.3">
      <c r="A539" s="53" t="s">
        <v>233</v>
      </c>
      <c r="B539" s="57">
        <v>45931</v>
      </c>
      <c r="C539" s="59">
        <v>95584800.219999999</v>
      </c>
      <c r="D539" s="60">
        <v>0</v>
      </c>
      <c r="E539" s="54">
        <v>955848</v>
      </c>
      <c r="F539" s="54">
        <v>987482.46</v>
      </c>
      <c r="G539" s="55">
        <v>1.0329999999999999</v>
      </c>
      <c r="H539" s="53">
        <v>0</v>
      </c>
      <c r="I539" s="53" t="s">
        <v>1408</v>
      </c>
    </row>
    <row r="540" spans="1:9" ht="17.399999999999999" x14ac:dyDescent="0.3">
      <c r="A540" s="53" t="s">
        <v>233</v>
      </c>
      <c r="B540" s="57">
        <v>45962</v>
      </c>
      <c r="C540" s="59">
        <v>94091363.709999993</v>
      </c>
      <c r="D540" s="60">
        <v>0</v>
      </c>
      <c r="E540" s="54">
        <v>940913.64</v>
      </c>
      <c r="F540" s="54">
        <v>1012048.24</v>
      </c>
      <c r="G540" s="55">
        <v>1.0760000000000001</v>
      </c>
      <c r="H540" s="53">
        <v>0</v>
      </c>
      <c r="I540" s="53" t="s">
        <v>1408</v>
      </c>
    </row>
    <row r="541" spans="1:9" ht="17.399999999999999" x14ac:dyDescent="0.3">
      <c r="A541" s="53" t="s">
        <v>233</v>
      </c>
      <c r="B541" s="57">
        <v>45992</v>
      </c>
      <c r="C541" s="59">
        <v>92633954.450000003</v>
      </c>
      <c r="D541" s="60">
        <v>35</v>
      </c>
      <c r="E541" s="54">
        <v>926339.54</v>
      </c>
      <c r="F541" s="54">
        <v>545280.49</v>
      </c>
      <c r="G541" s="55">
        <v>0.58899999999999997</v>
      </c>
      <c r="H541" s="53">
        <v>0</v>
      </c>
      <c r="I541" s="53" t="s">
        <v>1410</v>
      </c>
    </row>
    <row r="542" spans="1:9" ht="17.399999999999999" x14ac:dyDescent="0.3">
      <c r="A542" s="53" t="s">
        <v>235</v>
      </c>
      <c r="B542" s="57">
        <v>45658</v>
      </c>
      <c r="C542" s="59">
        <v>4741911.53</v>
      </c>
      <c r="D542" s="60">
        <v>0</v>
      </c>
      <c r="E542" s="54">
        <v>71128.67</v>
      </c>
      <c r="F542" s="54">
        <v>69217.63</v>
      </c>
      <c r="G542" s="55">
        <v>0.97299999999999998</v>
      </c>
      <c r="H542" s="53">
        <v>0</v>
      </c>
      <c r="I542" s="53" t="s">
        <v>1408</v>
      </c>
    </row>
    <row r="543" spans="1:9" ht="17.399999999999999" x14ac:dyDescent="0.3">
      <c r="A543" s="53" t="s">
        <v>235</v>
      </c>
      <c r="B543" s="57">
        <v>45689</v>
      </c>
      <c r="C543" s="59">
        <v>4599572.95</v>
      </c>
      <c r="D543" s="60">
        <v>0</v>
      </c>
      <c r="E543" s="54">
        <v>68993.59</v>
      </c>
      <c r="F543" s="54">
        <v>77235.3</v>
      </c>
      <c r="G543" s="55">
        <v>1.119</v>
      </c>
      <c r="H543" s="53">
        <v>0</v>
      </c>
      <c r="I543" s="53" t="s">
        <v>1408</v>
      </c>
    </row>
    <row r="544" spans="1:9" ht="17.399999999999999" x14ac:dyDescent="0.3">
      <c r="A544" s="53" t="s">
        <v>235</v>
      </c>
      <c r="B544" s="57">
        <v>45717</v>
      </c>
      <c r="C544" s="59">
        <v>4472721.8499999996</v>
      </c>
      <c r="D544" s="60">
        <v>0</v>
      </c>
      <c r="E544" s="54">
        <v>67090.83</v>
      </c>
      <c r="F544" s="54">
        <v>72098.080000000002</v>
      </c>
      <c r="G544" s="55">
        <v>1.075</v>
      </c>
      <c r="H544" s="53">
        <v>0</v>
      </c>
      <c r="I544" s="53" t="s">
        <v>1408</v>
      </c>
    </row>
    <row r="545" spans="1:9" ht="17.399999999999999" x14ac:dyDescent="0.3">
      <c r="A545" s="53" t="s">
        <v>235</v>
      </c>
      <c r="B545" s="57">
        <v>45748</v>
      </c>
      <c r="C545" s="59">
        <v>4334903.72</v>
      </c>
      <c r="D545" s="60">
        <v>0</v>
      </c>
      <c r="E545" s="54">
        <v>65023.56</v>
      </c>
      <c r="F545" s="54">
        <v>68630</v>
      </c>
      <c r="G545" s="55">
        <v>1.0549999999999999</v>
      </c>
      <c r="H545" s="53">
        <v>0</v>
      </c>
      <c r="I545" s="53" t="s">
        <v>1408</v>
      </c>
    </row>
    <row r="546" spans="1:9" ht="17.399999999999999" x14ac:dyDescent="0.3">
      <c r="A546" s="53" t="s">
        <v>235</v>
      </c>
      <c r="B546" s="57">
        <v>45778</v>
      </c>
      <c r="C546" s="59">
        <v>4192858.37</v>
      </c>
      <c r="D546" s="60">
        <v>0</v>
      </c>
      <c r="E546" s="54">
        <v>62892.88</v>
      </c>
      <c r="F546" s="54">
        <v>60357.32</v>
      </c>
      <c r="G546" s="55">
        <v>0.96</v>
      </c>
      <c r="H546" s="53">
        <v>0</v>
      </c>
      <c r="I546" s="53" t="s">
        <v>1408</v>
      </c>
    </row>
    <row r="547" spans="1:9" ht="17.399999999999999" x14ac:dyDescent="0.3">
      <c r="A547" s="53" t="s">
        <v>235</v>
      </c>
      <c r="B547" s="57">
        <v>45809</v>
      </c>
      <c r="C547" s="59">
        <v>4083751.09</v>
      </c>
      <c r="D547" s="60">
        <v>0</v>
      </c>
      <c r="E547" s="54">
        <v>61256.27</v>
      </c>
      <c r="F547" s="54">
        <v>67403.83</v>
      </c>
      <c r="G547" s="55">
        <v>1.1000000000000001</v>
      </c>
      <c r="H547" s="53">
        <v>0</v>
      </c>
      <c r="I547" s="53" t="s">
        <v>1408</v>
      </c>
    </row>
    <row r="548" spans="1:9" ht="17.399999999999999" x14ac:dyDescent="0.3">
      <c r="A548" s="53" t="s">
        <v>235</v>
      </c>
      <c r="B548" s="57">
        <v>45839</v>
      </c>
      <c r="C548" s="59">
        <v>3969779.91</v>
      </c>
      <c r="D548" s="60">
        <v>65</v>
      </c>
      <c r="E548" s="54">
        <v>59546.7</v>
      </c>
      <c r="F548" s="54">
        <v>48336.07</v>
      </c>
      <c r="G548" s="55">
        <v>0.81200000000000006</v>
      </c>
      <c r="H548" s="53">
        <v>0</v>
      </c>
      <c r="I548" s="53" t="s">
        <v>1411</v>
      </c>
    </row>
    <row r="549" spans="1:9" ht="17.399999999999999" x14ac:dyDescent="0.3">
      <c r="A549" s="53" t="s">
        <v>235</v>
      </c>
      <c r="B549" s="57">
        <v>45870</v>
      </c>
      <c r="C549" s="59">
        <v>3844966.15</v>
      </c>
      <c r="D549" s="60">
        <v>15</v>
      </c>
      <c r="E549" s="54">
        <v>57674.49</v>
      </c>
      <c r="F549" s="54">
        <v>62748.32</v>
      </c>
      <c r="G549" s="55">
        <v>1.0880000000000001</v>
      </c>
      <c r="H549" s="53">
        <v>0</v>
      </c>
      <c r="I549" s="53" t="s">
        <v>1408</v>
      </c>
    </row>
    <row r="550" spans="1:9" ht="17.399999999999999" x14ac:dyDescent="0.3">
      <c r="A550" s="53" t="s">
        <v>235</v>
      </c>
      <c r="B550" s="57">
        <v>45901</v>
      </c>
      <c r="C550" s="59">
        <v>3719089.57</v>
      </c>
      <c r="D550" s="60">
        <v>0</v>
      </c>
      <c r="E550" s="54">
        <v>55786.34</v>
      </c>
      <c r="F550" s="54">
        <v>54797.39</v>
      </c>
      <c r="G550" s="55">
        <v>0.98199999999999998</v>
      </c>
      <c r="H550" s="53">
        <v>0</v>
      </c>
      <c r="I550" s="53" t="s">
        <v>1408</v>
      </c>
    </row>
    <row r="551" spans="1:9" ht="17.399999999999999" x14ac:dyDescent="0.3">
      <c r="A551" s="53" t="s">
        <v>235</v>
      </c>
      <c r="B551" s="57">
        <v>45931</v>
      </c>
      <c r="C551" s="59">
        <v>3597875.35</v>
      </c>
      <c r="D551" s="60">
        <v>0</v>
      </c>
      <c r="E551" s="54">
        <v>53968.13</v>
      </c>
      <c r="F551" s="54">
        <v>61294.13</v>
      </c>
      <c r="G551" s="55">
        <v>1.1359999999999999</v>
      </c>
      <c r="H551" s="53">
        <v>0</v>
      </c>
      <c r="I551" s="53" t="s">
        <v>1408</v>
      </c>
    </row>
    <row r="552" spans="1:9" ht="17.399999999999999" x14ac:dyDescent="0.3">
      <c r="A552" s="53" t="s">
        <v>235</v>
      </c>
      <c r="B552" s="57">
        <v>45962</v>
      </c>
      <c r="C552" s="59">
        <v>3485800.42</v>
      </c>
      <c r="D552" s="60">
        <v>0</v>
      </c>
      <c r="E552" s="54">
        <v>52287.01</v>
      </c>
      <c r="F552" s="54">
        <v>57042.26</v>
      </c>
      <c r="G552" s="55">
        <v>1.091</v>
      </c>
      <c r="H552" s="53">
        <v>0</v>
      </c>
      <c r="I552" s="53" t="s">
        <v>1408</v>
      </c>
    </row>
    <row r="553" spans="1:9" ht="17.399999999999999" x14ac:dyDescent="0.3">
      <c r="A553" s="53" t="s">
        <v>235</v>
      </c>
      <c r="B553" s="57">
        <v>45992</v>
      </c>
      <c r="C553" s="59">
        <v>3389399.68</v>
      </c>
      <c r="D553" s="60">
        <v>0</v>
      </c>
      <c r="E553" s="54">
        <v>50841</v>
      </c>
      <c r="F553" s="54">
        <v>53336.95</v>
      </c>
      <c r="G553" s="55">
        <v>1.0489999999999999</v>
      </c>
      <c r="H553" s="53">
        <v>0</v>
      </c>
      <c r="I553" s="53" t="s">
        <v>1408</v>
      </c>
    </row>
    <row r="554" spans="1:9" ht="17.399999999999999" x14ac:dyDescent="0.3">
      <c r="A554" s="53" t="s">
        <v>237</v>
      </c>
      <c r="B554" s="57">
        <v>45658</v>
      </c>
      <c r="C554" s="59">
        <v>10183646.539999999</v>
      </c>
      <c r="D554" s="60">
        <v>0</v>
      </c>
      <c r="E554" s="54">
        <v>152754.70000000001</v>
      </c>
      <c r="F554" s="54">
        <v>145636.6</v>
      </c>
      <c r="G554" s="55">
        <v>0.95299999999999996</v>
      </c>
      <c r="H554" s="53">
        <v>0</v>
      </c>
      <c r="I554" s="53" t="s">
        <v>1408</v>
      </c>
    </row>
    <row r="555" spans="1:9" ht="17.399999999999999" x14ac:dyDescent="0.3">
      <c r="A555" s="53" t="s">
        <v>237</v>
      </c>
      <c r="B555" s="57">
        <v>45689</v>
      </c>
      <c r="C555" s="59">
        <v>9945320.8800000008</v>
      </c>
      <c r="D555" s="60">
        <v>0</v>
      </c>
      <c r="E555" s="54">
        <v>149179.81</v>
      </c>
      <c r="F555" s="54">
        <v>156788.84</v>
      </c>
      <c r="G555" s="55">
        <v>1.0509999999999999</v>
      </c>
      <c r="H555" s="53">
        <v>0</v>
      </c>
      <c r="I555" s="53" t="s">
        <v>1408</v>
      </c>
    </row>
    <row r="556" spans="1:9" ht="17.399999999999999" x14ac:dyDescent="0.3">
      <c r="A556" s="53" t="s">
        <v>237</v>
      </c>
      <c r="B556" s="57">
        <v>45717</v>
      </c>
      <c r="C556" s="59">
        <v>9717316.2699999996</v>
      </c>
      <c r="D556" s="60">
        <v>0</v>
      </c>
      <c r="E556" s="54">
        <v>145759.74</v>
      </c>
      <c r="F556" s="54">
        <v>142978.03</v>
      </c>
      <c r="G556" s="55">
        <v>0.98099999999999998</v>
      </c>
      <c r="H556" s="53">
        <v>0</v>
      </c>
      <c r="I556" s="53" t="s">
        <v>1408</v>
      </c>
    </row>
    <row r="557" spans="1:9" ht="17.399999999999999" x14ac:dyDescent="0.3">
      <c r="A557" s="53" t="s">
        <v>237</v>
      </c>
      <c r="B557" s="57">
        <v>45748</v>
      </c>
      <c r="C557" s="59">
        <v>9488027.1699999999</v>
      </c>
      <c r="D557" s="60">
        <v>15</v>
      </c>
      <c r="E557" s="54">
        <v>142320.41</v>
      </c>
      <c r="F557" s="54">
        <v>151625.04999999999</v>
      </c>
      <c r="G557" s="55">
        <v>1.0649999999999999</v>
      </c>
      <c r="H557" s="53">
        <v>0</v>
      </c>
      <c r="I557" s="53" t="s">
        <v>1408</v>
      </c>
    </row>
    <row r="558" spans="1:9" ht="17.399999999999999" x14ac:dyDescent="0.3">
      <c r="A558" s="53" t="s">
        <v>237</v>
      </c>
      <c r="B558" s="57">
        <v>45778</v>
      </c>
      <c r="C558" s="59">
        <v>9258877.2799999993</v>
      </c>
      <c r="D558" s="60">
        <v>0</v>
      </c>
      <c r="E558" s="54">
        <v>138883.16</v>
      </c>
      <c r="F558" s="54">
        <v>140794.56</v>
      </c>
      <c r="G558" s="55">
        <v>1.014</v>
      </c>
      <c r="H558" s="53">
        <v>0</v>
      </c>
      <c r="I558" s="53" t="s">
        <v>1408</v>
      </c>
    </row>
    <row r="559" spans="1:9" ht="17.399999999999999" x14ac:dyDescent="0.3">
      <c r="A559" s="53" t="s">
        <v>237</v>
      </c>
      <c r="B559" s="57">
        <v>45809</v>
      </c>
      <c r="C559" s="59">
        <v>9011014.5500000007</v>
      </c>
      <c r="D559" s="60">
        <v>95</v>
      </c>
      <c r="E559" s="54">
        <v>135165.22</v>
      </c>
      <c r="F559" s="54">
        <v>67773.23</v>
      </c>
      <c r="G559" s="55">
        <v>0.501</v>
      </c>
      <c r="H559" s="53">
        <v>0</v>
      </c>
      <c r="I559" s="53" t="s">
        <v>1409</v>
      </c>
    </row>
    <row r="560" spans="1:9" ht="17.399999999999999" x14ac:dyDescent="0.3">
      <c r="A560" s="53" t="s">
        <v>237</v>
      </c>
      <c r="B560" s="57">
        <v>45839</v>
      </c>
      <c r="C560" s="59">
        <v>8801074.2400000002</v>
      </c>
      <c r="D560" s="60">
        <v>0</v>
      </c>
      <c r="E560" s="54">
        <v>132016.10999999999</v>
      </c>
      <c r="F560" s="54">
        <v>148967.07</v>
      </c>
      <c r="G560" s="55">
        <v>1.1279999999999999</v>
      </c>
      <c r="H560" s="53">
        <v>0</v>
      </c>
      <c r="I560" s="53" t="s">
        <v>1408</v>
      </c>
    </row>
    <row r="561" spans="1:9" ht="17.399999999999999" x14ac:dyDescent="0.3">
      <c r="A561" s="53" t="s">
        <v>237</v>
      </c>
      <c r="B561" s="57">
        <v>45870</v>
      </c>
      <c r="C561" s="59">
        <v>8573751.6300000008</v>
      </c>
      <c r="D561" s="60">
        <v>95</v>
      </c>
      <c r="E561" s="54">
        <v>128606.27</v>
      </c>
      <c r="F561" s="54">
        <v>39330.1</v>
      </c>
      <c r="G561" s="55">
        <v>0.30599999999999999</v>
      </c>
      <c r="H561" s="53">
        <v>0</v>
      </c>
      <c r="I561" s="53" t="s">
        <v>1409</v>
      </c>
    </row>
    <row r="562" spans="1:9" ht="17.399999999999999" x14ac:dyDescent="0.3">
      <c r="A562" s="53" t="s">
        <v>237</v>
      </c>
      <c r="B562" s="57">
        <v>45901</v>
      </c>
      <c r="C562" s="59">
        <v>8359599.6600000001</v>
      </c>
      <c r="D562" s="60">
        <v>0</v>
      </c>
      <c r="E562" s="54">
        <v>125393.99</v>
      </c>
      <c r="F562" s="54">
        <v>136075.21</v>
      </c>
      <c r="G562" s="55">
        <v>1.085</v>
      </c>
      <c r="H562" s="53">
        <v>0</v>
      </c>
      <c r="I562" s="53" t="s">
        <v>1408</v>
      </c>
    </row>
    <row r="563" spans="1:9" ht="17.399999999999999" x14ac:dyDescent="0.3">
      <c r="A563" s="53" t="s">
        <v>237</v>
      </c>
      <c r="B563" s="57">
        <v>45931</v>
      </c>
      <c r="C563" s="59">
        <v>8180047.46</v>
      </c>
      <c r="D563" s="60">
        <v>0</v>
      </c>
      <c r="E563" s="54">
        <v>122700.71</v>
      </c>
      <c r="F563" s="54">
        <v>136452.78</v>
      </c>
      <c r="G563" s="55">
        <v>1.1120000000000001</v>
      </c>
      <c r="H563" s="53">
        <v>0</v>
      </c>
      <c r="I563" s="53" t="s">
        <v>1408</v>
      </c>
    </row>
    <row r="564" spans="1:9" ht="17.399999999999999" x14ac:dyDescent="0.3">
      <c r="A564" s="53" t="s">
        <v>237</v>
      </c>
      <c r="B564" s="57">
        <v>45962</v>
      </c>
      <c r="C564" s="59">
        <v>7999576.0800000001</v>
      </c>
      <c r="D564" s="60">
        <v>0</v>
      </c>
      <c r="E564" s="54">
        <v>119993.64</v>
      </c>
      <c r="F564" s="54">
        <v>115290.1</v>
      </c>
      <c r="G564" s="55">
        <v>0.96099999999999997</v>
      </c>
      <c r="H564" s="53">
        <v>0</v>
      </c>
      <c r="I564" s="53" t="s">
        <v>1408</v>
      </c>
    </row>
    <row r="565" spans="1:9" ht="17.399999999999999" x14ac:dyDescent="0.3">
      <c r="A565" s="53" t="s">
        <v>237</v>
      </c>
      <c r="B565" s="57">
        <v>45992</v>
      </c>
      <c r="C565" s="59">
        <v>7798279.7699999996</v>
      </c>
      <c r="D565" s="60">
        <v>0</v>
      </c>
      <c r="E565" s="54">
        <v>116974.2</v>
      </c>
      <c r="F565" s="54">
        <v>122963.31</v>
      </c>
      <c r="G565" s="55">
        <v>1.0509999999999999</v>
      </c>
      <c r="H565" s="53">
        <v>0</v>
      </c>
      <c r="I565" s="53" t="s">
        <v>1408</v>
      </c>
    </row>
    <row r="566" spans="1:9" ht="17.399999999999999" x14ac:dyDescent="0.3">
      <c r="A566" s="53" t="s">
        <v>239</v>
      </c>
      <c r="B566" s="57">
        <v>45658</v>
      </c>
      <c r="C566" s="59">
        <v>11506277.09</v>
      </c>
      <c r="D566" s="60">
        <v>0</v>
      </c>
      <c r="E566" s="54">
        <v>172594.16</v>
      </c>
      <c r="F566" s="54">
        <v>165319.62</v>
      </c>
      <c r="G566" s="55">
        <v>0.95799999999999996</v>
      </c>
      <c r="H566" s="53">
        <v>0</v>
      </c>
      <c r="I566" s="53" t="s">
        <v>1408</v>
      </c>
    </row>
    <row r="567" spans="1:9" ht="17.399999999999999" x14ac:dyDescent="0.3">
      <c r="A567" s="53" t="s">
        <v>239</v>
      </c>
      <c r="B567" s="57">
        <v>45689</v>
      </c>
      <c r="C567" s="59">
        <v>11218066.970000001</v>
      </c>
      <c r="D567" s="60">
        <v>15</v>
      </c>
      <c r="E567" s="54">
        <v>168271</v>
      </c>
      <c r="F567" s="54">
        <v>181078</v>
      </c>
      <c r="G567" s="55">
        <v>1.0760000000000001</v>
      </c>
      <c r="H567" s="53">
        <v>0</v>
      </c>
      <c r="I567" s="53" t="s">
        <v>1408</v>
      </c>
    </row>
    <row r="568" spans="1:9" ht="17.399999999999999" x14ac:dyDescent="0.3">
      <c r="A568" s="53" t="s">
        <v>239</v>
      </c>
      <c r="B568" s="57">
        <v>45717</v>
      </c>
      <c r="C568" s="59">
        <v>10961944.720000001</v>
      </c>
      <c r="D568" s="60">
        <v>0</v>
      </c>
      <c r="E568" s="54">
        <v>164429.17000000001</v>
      </c>
      <c r="F568" s="54">
        <v>174324.18</v>
      </c>
      <c r="G568" s="55">
        <v>1.06</v>
      </c>
      <c r="H568" s="53">
        <v>0</v>
      </c>
      <c r="I568" s="53" t="s">
        <v>1408</v>
      </c>
    </row>
    <row r="569" spans="1:9" ht="17.399999999999999" x14ac:dyDescent="0.3">
      <c r="A569" s="53" t="s">
        <v>239</v>
      </c>
      <c r="B569" s="57">
        <v>45748</v>
      </c>
      <c r="C569" s="59">
        <v>10664919.23</v>
      </c>
      <c r="D569" s="60">
        <v>35</v>
      </c>
      <c r="E569" s="54">
        <v>159973.79</v>
      </c>
      <c r="F569" s="54">
        <v>125977.61</v>
      </c>
      <c r="G569" s="55">
        <v>0.78700000000000003</v>
      </c>
      <c r="H569" s="53">
        <v>0</v>
      </c>
      <c r="I569" s="53" t="s">
        <v>1410</v>
      </c>
    </row>
    <row r="570" spans="1:9" ht="17.399999999999999" x14ac:dyDescent="0.3">
      <c r="A570" s="53" t="s">
        <v>239</v>
      </c>
      <c r="B570" s="57">
        <v>45778</v>
      </c>
      <c r="C570" s="59">
        <v>10367287.380000001</v>
      </c>
      <c r="D570" s="60">
        <v>35</v>
      </c>
      <c r="E570" s="54">
        <v>155509.31</v>
      </c>
      <c r="F570" s="54">
        <v>100746.45</v>
      </c>
      <c r="G570" s="55">
        <v>0.64800000000000002</v>
      </c>
      <c r="H570" s="53">
        <v>0</v>
      </c>
      <c r="I570" s="53" t="s">
        <v>1410</v>
      </c>
    </row>
    <row r="571" spans="1:9" ht="17.399999999999999" x14ac:dyDescent="0.3">
      <c r="A571" s="53" t="s">
        <v>239</v>
      </c>
      <c r="B571" s="57">
        <v>45809</v>
      </c>
      <c r="C571" s="59">
        <v>10130648.560000001</v>
      </c>
      <c r="D571" s="60">
        <v>95</v>
      </c>
      <c r="E571" s="54">
        <v>151959.73000000001</v>
      </c>
      <c r="F571" s="54">
        <v>80980.89</v>
      </c>
      <c r="G571" s="55">
        <v>0.53300000000000003</v>
      </c>
      <c r="H571" s="53">
        <v>0</v>
      </c>
      <c r="I571" s="53" t="s">
        <v>1409</v>
      </c>
    </row>
    <row r="572" spans="1:9" ht="17.399999999999999" x14ac:dyDescent="0.3">
      <c r="A572" s="53" t="s">
        <v>239</v>
      </c>
      <c r="B572" s="57">
        <v>45839</v>
      </c>
      <c r="C572" s="59">
        <v>9879781.2200000007</v>
      </c>
      <c r="D572" s="60">
        <v>95</v>
      </c>
      <c r="E572" s="54">
        <v>148196.72</v>
      </c>
      <c r="F572" s="54">
        <v>18855.599999999999</v>
      </c>
      <c r="G572" s="55">
        <v>0.127</v>
      </c>
      <c r="H572" s="53">
        <v>0</v>
      </c>
      <c r="I572" s="53" t="s">
        <v>1409</v>
      </c>
    </row>
    <row r="573" spans="1:9" ht="17.399999999999999" x14ac:dyDescent="0.3">
      <c r="A573" s="53" t="s">
        <v>239</v>
      </c>
      <c r="B573" s="57">
        <v>45870</v>
      </c>
      <c r="C573" s="59">
        <v>9652519.8399999999</v>
      </c>
      <c r="D573" s="60">
        <v>65</v>
      </c>
      <c r="E573" s="54">
        <v>144787.79999999999</v>
      </c>
      <c r="F573" s="54">
        <v>82705.64</v>
      </c>
      <c r="G573" s="55">
        <v>0.57099999999999995</v>
      </c>
      <c r="H573" s="53">
        <v>0</v>
      </c>
      <c r="I573" s="53" t="s">
        <v>1411</v>
      </c>
    </row>
    <row r="574" spans="1:9" ht="17.399999999999999" x14ac:dyDescent="0.3">
      <c r="A574" s="53" t="s">
        <v>239</v>
      </c>
      <c r="B574" s="57">
        <v>45901</v>
      </c>
      <c r="C574" s="59">
        <v>9404906.5399999991</v>
      </c>
      <c r="D574" s="60">
        <v>0</v>
      </c>
      <c r="E574" s="54">
        <v>141073.60000000001</v>
      </c>
      <c r="F574" s="54">
        <v>142913.60999999999</v>
      </c>
      <c r="G574" s="55">
        <v>1.0129999999999999</v>
      </c>
      <c r="H574" s="53">
        <v>0</v>
      </c>
      <c r="I574" s="53" t="s">
        <v>1408</v>
      </c>
    </row>
    <row r="575" spans="1:9" ht="17.399999999999999" x14ac:dyDescent="0.3">
      <c r="A575" s="53" t="s">
        <v>239</v>
      </c>
      <c r="B575" s="57">
        <v>45931</v>
      </c>
      <c r="C575" s="59">
        <v>9199479.1799999997</v>
      </c>
      <c r="D575" s="60">
        <v>15</v>
      </c>
      <c r="E575" s="54">
        <v>137992.19</v>
      </c>
      <c r="F575" s="54">
        <v>133918.89000000001</v>
      </c>
      <c r="G575" s="55">
        <v>0.97</v>
      </c>
      <c r="H575" s="53">
        <v>0</v>
      </c>
      <c r="I575" s="53" t="s">
        <v>1408</v>
      </c>
    </row>
    <row r="576" spans="1:9" ht="17.399999999999999" x14ac:dyDescent="0.3">
      <c r="A576" s="53" t="s">
        <v>239</v>
      </c>
      <c r="B576" s="57">
        <v>45962</v>
      </c>
      <c r="C576" s="59">
        <v>9199479.1799999997</v>
      </c>
      <c r="D576" s="60">
        <v>185</v>
      </c>
      <c r="E576" s="54">
        <v>137992.19</v>
      </c>
      <c r="F576" s="54">
        <v>9878.15</v>
      </c>
      <c r="G576" s="55">
        <v>7.1999999999999995E-2</v>
      </c>
      <c r="H576" s="53">
        <v>1</v>
      </c>
      <c r="I576" s="53" t="s">
        <v>1412</v>
      </c>
    </row>
    <row r="577" spans="1:9" ht="17.399999999999999" x14ac:dyDescent="0.3">
      <c r="A577" s="53" t="s">
        <v>239</v>
      </c>
      <c r="B577" s="57">
        <v>45992</v>
      </c>
      <c r="C577" s="59">
        <v>9199479.1799999997</v>
      </c>
      <c r="D577" s="60">
        <v>999</v>
      </c>
      <c r="E577" s="54">
        <v>137992.19</v>
      </c>
      <c r="F577" s="54">
        <v>9432.31</v>
      </c>
      <c r="G577" s="55">
        <v>6.8000000000000005E-2</v>
      </c>
      <c r="H577" s="53">
        <v>1</v>
      </c>
      <c r="I577" s="53" t="s">
        <v>1412</v>
      </c>
    </row>
    <row r="578" spans="1:9" ht="17.399999999999999" x14ac:dyDescent="0.3">
      <c r="A578" s="53" t="s">
        <v>241</v>
      </c>
      <c r="B578" s="57">
        <v>45658</v>
      </c>
      <c r="C578" s="59">
        <v>1869801.43</v>
      </c>
      <c r="D578" s="60">
        <v>0</v>
      </c>
      <c r="E578" s="54">
        <v>28047.02</v>
      </c>
      <c r="F578" s="54">
        <v>28753.43</v>
      </c>
      <c r="G578" s="55">
        <v>1.0249999999999999</v>
      </c>
      <c r="H578" s="53">
        <v>0</v>
      </c>
      <c r="I578" s="53" t="s">
        <v>1408</v>
      </c>
    </row>
    <row r="579" spans="1:9" ht="17.399999999999999" x14ac:dyDescent="0.3">
      <c r="A579" s="53" t="s">
        <v>241</v>
      </c>
      <c r="B579" s="57">
        <v>45689</v>
      </c>
      <c r="C579" s="59">
        <v>1820051.12</v>
      </c>
      <c r="D579" s="60">
        <v>0</v>
      </c>
      <c r="E579" s="54">
        <v>27300.77</v>
      </c>
      <c r="F579" s="54">
        <v>28580.02</v>
      </c>
      <c r="G579" s="55">
        <v>1.0469999999999999</v>
      </c>
      <c r="H579" s="53">
        <v>0</v>
      </c>
      <c r="I579" s="53" t="s">
        <v>1408</v>
      </c>
    </row>
    <row r="580" spans="1:9" ht="17.399999999999999" x14ac:dyDescent="0.3">
      <c r="A580" s="53" t="s">
        <v>241</v>
      </c>
      <c r="B580" s="57">
        <v>45717</v>
      </c>
      <c r="C580" s="59">
        <v>1767746.59</v>
      </c>
      <c r="D580" s="60">
        <v>65</v>
      </c>
      <c r="E580" s="54">
        <v>26516.2</v>
      </c>
      <c r="F580" s="54">
        <v>12544.91</v>
      </c>
      <c r="G580" s="55">
        <v>0.47299999999999998</v>
      </c>
      <c r="H580" s="53">
        <v>0</v>
      </c>
      <c r="I580" s="53" t="s">
        <v>1411</v>
      </c>
    </row>
    <row r="581" spans="1:9" ht="17.399999999999999" x14ac:dyDescent="0.3">
      <c r="A581" s="53" t="s">
        <v>241</v>
      </c>
      <c r="B581" s="57">
        <v>45748</v>
      </c>
      <c r="C581" s="59">
        <v>1716235.12</v>
      </c>
      <c r="D581" s="60">
        <v>0</v>
      </c>
      <c r="E581" s="54">
        <v>25743.53</v>
      </c>
      <c r="F581" s="54">
        <v>28135.35</v>
      </c>
      <c r="G581" s="55">
        <v>1.093</v>
      </c>
      <c r="H581" s="53">
        <v>0</v>
      </c>
      <c r="I581" s="53" t="s">
        <v>1408</v>
      </c>
    </row>
    <row r="582" spans="1:9" ht="17.399999999999999" x14ac:dyDescent="0.3">
      <c r="A582" s="53" t="s">
        <v>241</v>
      </c>
      <c r="B582" s="57">
        <v>45778</v>
      </c>
      <c r="C582" s="59">
        <v>1664576.87</v>
      </c>
      <c r="D582" s="60">
        <v>0</v>
      </c>
      <c r="E582" s="54">
        <v>24968.65</v>
      </c>
      <c r="F582" s="54">
        <v>27781.98</v>
      </c>
      <c r="G582" s="55">
        <v>1.113</v>
      </c>
      <c r="H582" s="53">
        <v>0</v>
      </c>
      <c r="I582" s="53" t="s">
        <v>1408</v>
      </c>
    </row>
    <row r="583" spans="1:9" ht="17.399999999999999" x14ac:dyDescent="0.3">
      <c r="A583" s="53" t="s">
        <v>241</v>
      </c>
      <c r="B583" s="57">
        <v>45809</v>
      </c>
      <c r="C583" s="59">
        <v>1664576.87</v>
      </c>
      <c r="D583" s="60">
        <v>185</v>
      </c>
      <c r="E583" s="54">
        <v>24968.65</v>
      </c>
      <c r="F583" s="54">
        <v>4394.63</v>
      </c>
      <c r="G583" s="55">
        <v>0.17599999999999999</v>
      </c>
      <c r="H583" s="53">
        <v>0</v>
      </c>
      <c r="I583" s="53" t="s">
        <v>1412</v>
      </c>
    </row>
    <row r="584" spans="1:9" ht="17.399999999999999" x14ac:dyDescent="0.3">
      <c r="A584" s="53" t="s">
        <v>241</v>
      </c>
      <c r="B584" s="57">
        <v>45839</v>
      </c>
      <c r="C584" s="59">
        <v>1664576.87</v>
      </c>
      <c r="D584" s="60">
        <v>999</v>
      </c>
      <c r="E584" s="54">
        <v>24968.65</v>
      </c>
      <c r="F584" s="54">
        <v>4096.95</v>
      </c>
      <c r="G584" s="55">
        <v>0.16400000000000001</v>
      </c>
      <c r="H584" s="53">
        <v>0</v>
      </c>
      <c r="I584" s="53" t="s">
        <v>1412</v>
      </c>
    </row>
    <row r="585" spans="1:9" ht="17.399999999999999" x14ac:dyDescent="0.3">
      <c r="A585" s="53" t="s">
        <v>241</v>
      </c>
      <c r="B585" s="57">
        <v>45870</v>
      </c>
      <c r="C585" s="59">
        <v>1664576.87</v>
      </c>
      <c r="D585" s="60">
        <v>999</v>
      </c>
      <c r="E585" s="54">
        <v>24968.65</v>
      </c>
      <c r="F585" s="54">
        <v>4343.4799999999996</v>
      </c>
      <c r="G585" s="55">
        <v>0.17399999999999999</v>
      </c>
      <c r="H585" s="53">
        <v>0</v>
      </c>
      <c r="I585" s="53" t="s">
        <v>1412</v>
      </c>
    </row>
    <row r="586" spans="1:9" ht="17.399999999999999" x14ac:dyDescent="0.3">
      <c r="A586" s="53" t="s">
        <v>241</v>
      </c>
      <c r="B586" s="57">
        <v>45901</v>
      </c>
      <c r="C586" s="59">
        <v>1664576.87</v>
      </c>
      <c r="D586" s="60">
        <v>999</v>
      </c>
      <c r="E586" s="54">
        <v>24968.65</v>
      </c>
      <c r="F586" s="54">
        <v>1961.88</v>
      </c>
      <c r="G586" s="55">
        <v>7.9000000000000001E-2</v>
      </c>
      <c r="H586" s="53">
        <v>0</v>
      </c>
      <c r="I586" s="53" t="s">
        <v>1412</v>
      </c>
    </row>
    <row r="587" spans="1:9" ht="17.399999999999999" x14ac:dyDescent="0.3">
      <c r="A587" s="53" t="s">
        <v>241</v>
      </c>
      <c r="B587" s="57">
        <v>45931</v>
      </c>
      <c r="C587" s="59">
        <v>1664576.87</v>
      </c>
      <c r="D587" s="60">
        <v>999</v>
      </c>
      <c r="E587" s="54">
        <v>24968.65</v>
      </c>
      <c r="F587" s="54">
        <v>4844.3599999999997</v>
      </c>
      <c r="G587" s="55">
        <v>0.19400000000000001</v>
      </c>
      <c r="H587" s="53">
        <v>0</v>
      </c>
      <c r="I587" s="53" t="s">
        <v>1412</v>
      </c>
    </row>
    <row r="588" spans="1:9" ht="17.399999999999999" x14ac:dyDescent="0.3">
      <c r="A588" s="53" t="s">
        <v>241</v>
      </c>
      <c r="B588" s="57">
        <v>45962</v>
      </c>
      <c r="C588" s="59">
        <v>1664576.87</v>
      </c>
      <c r="D588" s="60">
        <v>999</v>
      </c>
      <c r="E588" s="54">
        <v>24968.65</v>
      </c>
      <c r="F588" s="54">
        <v>2568.14</v>
      </c>
      <c r="G588" s="55">
        <v>0.10299999999999999</v>
      </c>
      <c r="H588" s="53">
        <v>0</v>
      </c>
      <c r="I588" s="53" t="s">
        <v>1412</v>
      </c>
    </row>
    <row r="589" spans="1:9" ht="17.399999999999999" x14ac:dyDescent="0.3">
      <c r="A589" s="53" t="s">
        <v>241</v>
      </c>
      <c r="B589" s="57">
        <v>45992</v>
      </c>
      <c r="C589" s="59">
        <v>1664576.87</v>
      </c>
      <c r="D589" s="60">
        <v>999</v>
      </c>
      <c r="E589" s="54">
        <v>24968.65</v>
      </c>
      <c r="F589" s="54">
        <v>77.95</v>
      </c>
      <c r="G589" s="55">
        <v>3.0000000000000001E-3</v>
      </c>
      <c r="H589" s="53">
        <v>0</v>
      </c>
      <c r="I589" s="53" t="s">
        <v>1412</v>
      </c>
    </row>
    <row r="590" spans="1:9" ht="17.399999999999999" x14ac:dyDescent="0.3">
      <c r="A590" s="53" t="s">
        <v>243</v>
      </c>
      <c r="B590" s="57">
        <v>45658</v>
      </c>
      <c r="C590" s="59">
        <v>3496043.56</v>
      </c>
      <c r="D590" s="60">
        <v>0</v>
      </c>
      <c r="E590" s="54">
        <v>52440.65</v>
      </c>
      <c r="F590" s="54">
        <v>51402.080000000002</v>
      </c>
      <c r="G590" s="55">
        <v>0.98</v>
      </c>
      <c r="H590" s="53">
        <v>0</v>
      </c>
      <c r="I590" s="53" t="s">
        <v>1408</v>
      </c>
    </row>
    <row r="591" spans="1:9" ht="17.399999999999999" x14ac:dyDescent="0.3">
      <c r="A591" s="53" t="s">
        <v>243</v>
      </c>
      <c r="B591" s="57">
        <v>45689</v>
      </c>
      <c r="C591" s="59">
        <v>3384254.34</v>
      </c>
      <c r="D591" s="60">
        <v>95</v>
      </c>
      <c r="E591" s="54">
        <v>50763.82</v>
      </c>
      <c r="F591" s="54">
        <v>14558.17</v>
      </c>
      <c r="G591" s="55">
        <v>0.28699999999999998</v>
      </c>
      <c r="H591" s="53">
        <v>0</v>
      </c>
      <c r="I591" s="53" t="s">
        <v>1409</v>
      </c>
    </row>
    <row r="592" spans="1:9" ht="17.399999999999999" x14ac:dyDescent="0.3">
      <c r="A592" s="53" t="s">
        <v>243</v>
      </c>
      <c r="B592" s="57">
        <v>45717</v>
      </c>
      <c r="C592" s="59">
        <v>3279724.86</v>
      </c>
      <c r="D592" s="60">
        <v>95</v>
      </c>
      <c r="E592" s="54">
        <v>49195.87</v>
      </c>
      <c r="F592" s="54">
        <v>18089.3</v>
      </c>
      <c r="G592" s="55">
        <v>0.36799999999999999</v>
      </c>
      <c r="H592" s="53">
        <v>0</v>
      </c>
      <c r="I592" s="53" t="s">
        <v>1409</v>
      </c>
    </row>
    <row r="593" spans="1:9" ht="17.399999999999999" x14ac:dyDescent="0.3">
      <c r="A593" s="53" t="s">
        <v>243</v>
      </c>
      <c r="B593" s="57">
        <v>45748</v>
      </c>
      <c r="C593" s="59">
        <v>3193653.62</v>
      </c>
      <c r="D593" s="60">
        <v>15</v>
      </c>
      <c r="E593" s="54">
        <v>47904.800000000003</v>
      </c>
      <c r="F593" s="54">
        <v>50830.76</v>
      </c>
      <c r="G593" s="55">
        <v>1.0609999999999999</v>
      </c>
      <c r="H593" s="53">
        <v>0</v>
      </c>
      <c r="I593" s="53" t="s">
        <v>1408</v>
      </c>
    </row>
    <row r="594" spans="1:9" ht="17.399999999999999" x14ac:dyDescent="0.3">
      <c r="A594" s="53" t="s">
        <v>243</v>
      </c>
      <c r="B594" s="57">
        <v>45778</v>
      </c>
      <c r="C594" s="59">
        <v>3098712.53</v>
      </c>
      <c r="D594" s="60">
        <v>0</v>
      </c>
      <c r="E594" s="54">
        <v>46480.69</v>
      </c>
      <c r="F594" s="54">
        <v>51856.43</v>
      </c>
      <c r="G594" s="55">
        <v>1.1160000000000001</v>
      </c>
      <c r="H594" s="53">
        <v>0</v>
      </c>
      <c r="I594" s="53" t="s">
        <v>1408</v>
      </c>
    </row>
    <row r="595" spans="1:9" ht="17.399999999999999" x14ac:dyDescent="0.3">
      <c r="A595" s="53" t="s">
        <v>243</v>
      </c>
      <c r="B595" s="57">
        <v>45809</v>
      </c>
      <c r="C595" s="59">
        <v>3005093.82</v>
      </c>
      <c r="D595" s="60">
        <v>15</v>
      </c>
      <c r="E595" s="54">
        <v>45076.41</v>
      </c>
      <c r="F595" s="54">
        <v>51403.65</v>
      </c>
      <c r="G595" s="55">
        <v>1.1399999999999999</v>
      </c>
      <c r="H595" s="53">
        <v>0</v>
      </c>
      <c r="I595" s="53" t="s">
        <v>1408</v>
      </c>
    </row>
    <row r="596" spans="1:9" ht="17.399999999999999" x14ac:dyDescent="0.3">
      <c r="A596" s="53" t="s">
        <v>243</v>
      </c>
      <c r="B596" s="57">
        <v>45839</v>
      </c>
      <c r="C596" s="59">
        <v>2915056.3</v>
      </c>
      <c r="D596" s="60">
        <v>35</v>
      </c>
      <c r="E596" s="54">
        <v>43725.84</v>
      </c>
      <c r="F596" s="54">
        <v>17913.05</v>
      </c>
      <c r="G596" s="55">
        <v>0.41</v>
      </c>
      <c r="H596" s="53">
        <v>0</v>
      </c>
      <c r="I596" s="53" t="s">
        <v>1410</v>
      </c>
    </row>
    <row r="597" spans="1:9" ht="17.399999999999999" x14ac:dyDescent="0.3">
      <c r="A597" s="53" t="s">
        <v>243</v>
      </c>
      <c r="B597" s="57">
        <v>45870</v>
      </c>
      <c r="C597" s="59">
        <v>2837955.73</v>
      </c>
      <c r="D597" s="60">
        <v>0</v>
      </c>
      <c r="E597" s="54">
        <v>42569.34</v>
      </c>
      <c r="F597" s="54">
        <v>41376.080000000002</v>
      </c>
      <c r="G597" s="55">
        <v>0.97199999999999998</v>
      </c>
      <c r="H597" s="53">
        <v>0</v>
      </c>
      <c r="I597" s="53" t="s">
        <v>1408</v>
      </c>
    </row>
    <row r="598" spans="1:9" ht="17.399999999999999" x14ac:dyDescent="0.3">
      <c r="A598" s="53" t="s">
        <v>243</v>
      </c>
      <c r="B598" s="57">
        <v>45901</v>
      </c>
      <c r="C598" s="59">
        <v>2755266.65</v>
      </c>
      <c r="D598" s="60">
        <v>15</v>
      </c>
      <c r="E598" s="54">
        <v>41329</v>
      </c>
      <c r="F598" s="54">
        <v>45600.44</v>
      </c>
      <c r="G598" s="55">
        <v>1.103</v>
      </c>
      <c r="H598" s="53">
        <v>0</v>
      </c>
      <c r="I598" s="53" t="s">
        <v>1408</v>
      </c>
    </row>
    <row r="599" spans="1:9" ht="17.399999999999999" x14ac:dyDescent="0.3">
      <c r="A599" s="53" t="s">
        <v>243</v>
      </c>
      <c r="B599" s="57">
        <v>45931</v>
      </c>
      <c r="C599" s="59">
        <v>2682714.27</v>
      </c>
      <c r="D599" s="60">
        <v>0</v>
      </c>
      <c r="E599" s="54">
        <v>40240.71</v>
      </c>
      <c r="F599" s="54">
        <v>43937.89</v>
      </c>
      <c r="G599" s="55">
        <v>1.0920000000000001</v>
      </c>
      <c r="H599" s="53">
        <v>0</v>
      </c>
      <c r="I599" s="53" t="s">
        <v>1408</v>
      </c>
    </row>
    <row r="600" spans="1:9" ht="17.399999999999999" x14ac:dyDescent="0.3">
      <c r="A600" s="53" t="s">
        <v>243</v>
      </c>
      <c r="B600" s="57">
        <v>45962</v>
      </c>
      <c r="C600" s="59">
        <v>2600076.14</v>
      </c>
      <c r="D600" s="60">
        <v>15</v>
      </c>
      <c r="E600" s="54">
        <v>39001.14</v>
      </c>
      <c r="F600" s="54">
        <v>40709.86</v>
      </c>
      <c r="G600" s="55">
        <v>1.044</v>
      </c>
      <c r="H600" s="53">
        <v>0</v>
      </c>
      <c r="I600" s="53" t="s">
        <v>1408</v>
      </c>
    </row>
    <row r="601" spans="1:9" ht="17.399999999999999" x14ac:dyDescent="0.3">
      <c r="A601" s="53" t="s">
        <v>243</v>
      </c>
      <c r="B601" s="57">
        <v>45992</v>
      </c>
      <c r="C601" s="59">
        <v>2515736.17</v>
      </c>
      <c r="D601" s="60">
        <v>15</v>
      </c>
      <c r="E601" s="54">
        <v>37736.04</v>
      </c>
      <c r="F601" s="54">
        <v>40247.870000000003</v>
      </c>
      <c r="G601" s="55">
        <v>1.0669999999999999</v>
      </c>
      <c r="H601" s="53">
        <v>0</v>
      </c>
      <c r="I601" s="53" t="s">
        <v>1408</v>
      </c>
    </row>
    <row r="602" spans="1:9" ht="17.399999999999999" x14ac:dyDescent="0.3">
      <c r="A602" s="53" t="s">
        <v>244</v>
      </c>
      <c r="B602" s="57">
        <v>45689</v>
      </c>
      <c r="C602" s="59">
        <v>10638022.76</v>
      </c>
      <c r="D602" s="60">
        <v>0</v>
      </c>
      <c r="E602" s="54">
        <v>159570.34</v>
      </c>
      <c r="F602" s="54">
        <v>153115.1</v>
      </c>
      <c r="G602" s="55">
        <v>0.96</v>
      </c>
      <c r="H602" s="53">
        <v>0</v>
      </c>
      <c r="I602" s="53" t="s">
        <v>1408</v>
      </c>
    </row>
    <row r="603" spans="1:9" ht="17.399999999999999" x14ac:dyDescent="0.3">
      <c r="A603" s="53" t="s">
        <v>244</v>
      </c>
      <c r="B603" s="57">
        <v>45717</v>
      </c>
      <c r="C603" s="59">
        <v>10354064.279999999</v>
      </c>
      <c r="D603" s="60">
        <v>0</v>
      </c>
      <c r="E603" s="54">
        <v>155310.96</v>
      </c>
      <c r="F603" s="54">
        <v>156596.94</v>
      </c>
      <c r="G603" s="55">
        <v>1.008</v>
      </c>
      <c r="H603" s="53">
        <v>0</v>
      </c>
      <c r="I603" s="53" t="s">
        <v>1408</v>
      </c>
    </row>
    <row r="604" spans="1:9" ht="17.399999999999999" x14ac:dyDescent="0.3">
      <c r="A604" s="53" t="s">
        <v>244</v>
      </c>
      <c r="B604" s="57">
        <v>45748</v>
      </c>
      <c r="C604" s="59">
        <v>10082745.289999999</v>
      </c>
      <c r="D604" s="60">
        <v>0</v>
      </c>
      <c r="E604" s="54">
        <v>151241.18</v>
      </c>
      <c r="F604" s="54">
        <v>165312.07</v>
      </c>
      <c r="G604" s="55">
        <v>1.093</v>
      </c>
      <c r="H604" s="53">
        <v>0</v>
      </c>
      <c r="I604" s="53" t="s">
        <v>1408</v>
      </c>
    </row>
    <row r="605" spans="1:9" ht="17.399999999999999" x14ac:dyDescent="0.3">
      <c r="A605" s="53" t="s">
        <v>244</v>
      </c>
      <c r="B605" s="57">
        <v>45778</v>
      </c>
      <c r="C605" s="59">
        <v>9828744.6500000004</v>
      </c>
      <c r="D605" s="60">
        <v>15</v>
      </c>
      <c r="E605" s="54">
        <v>147431.17000000001</v>
      </c>
      <c r="F605" s="54">
        <v>157802.72</v>
      </c>
      <c r="G605" s="55">
        <v>1.07</v>
      </c>
      <c r="H605" s="53">
        <v>0</v>
      </c>
      <c r="I605" s="53" t="s">
        <v>1408</v>
      </c>
    </row>
    <row r="606" spans="1:9" ht="17.399999999999999" x14ac:dyDescent="0.3">
      <c r="A606" s="53" t="s">
        <v>244</v>
      </c>
      <c r="B606" s="57">
        <v>45809</v>
      </c>
      <c r="C606" s="59">
        <v>9577518.1899999995</v>
      </c>
      <c r="D606" s="60">
        <v>15</v>
      </c>
      <c r="E606" s="54">
        <v>143662.76999999999</v>
      </c>
      <c r="F606" s="54">
        <v>150474.65</v>
      </c>
      <c r="G606" s="55">
        <v>1.0469999999999999</v>
      </c>
      <c r="H606" s="53">
        <v>0</v>
      </c>
      <c r="I606" s="53" t="s">
        <v>1408</v>
      </c>
    </row>
    <row r="607" spans="1:9" ht="17.399999999999999" x14ac:dyDescent="0.3">
      <c r="A607" s="53" t="s">
        <v>244</v>
      </c>
      <c r="B607" s="57">
        <v>45839</v>
      </c>
      <c r="C607" s="59">
        <v>9350913.1400000006</v>
      </c>
      <c r="D607" s="60">
        <v>35</v>
      </c>
      <c r="E607" s="54">
        <v>140263.70000000001</v>
      </c>
      <c r="F607" s="54">
        <v>105983.67</v>
      </c>
      <c r="G607" s="55">
        <v>0.75600000000000001</v>
      </c>
      <c r="H607" s="53">
        <v>0</v>
      </c>
      <c r="I607" s="53" t="s">
        <v>1410</v>
      </c>
    </row>
    <row r="608" spans="1:9" ht="17.399999999999999" x14ac:dyDescent="0.3">
      <c r="A608" s="53" t="s">
        <v>244</v>
      </c>
      <c r="B608" s="57">
        <v>45870</v>
      </c>
      <c r="C608" s="59">
        <v>9106083.0299999993</v>
      </c>
      <c r="D608" s="60">
        <v>15</v>
      </c>
      <c r="E608" s="54">
        <v>136591.25</v>
      </c>
      <c r="F608" s="54">
        <v>130344.76</v>
      </c>
      <c r="G608" s="55">
        <v>0.95399999999999996</v>
      </c>
      <c r="H608" s="53">
        <v>0</v>
      </c>
      <c r="I608" s="53" t="s">
        <v>1408</v>
      </c>
    </row>
    <row r="609" spans="1:9" ht="17.399999999999999" x14ac:dyDescent="0.3">
      <c r="A609" s="53" t="s">
        <v>244</v>
      </c>
      <c r="B609" s="57">
        <v>45901</v>
      </c>
      <c r="C609" s="59">
        <v>8870383.7400000002</v>
      </c>
      <c r="D609" s="60">
        <v>0</v>
      </c>
      <c r="E609" s="54">
        <v>133055.76</v>
      </c>
      <c r="F609" s="54">
        <v>151715.76</v>
      </c>
      <c r="G609" s="55">
        <v>1.1399999999999999</v>
      </c>
      <c r="H609" s="53">
        <v>0</v>
      </c>
      <c r="I609" s="53" t="s">
        <v>1408</v>
      </c>
    </row>
    <row r="610" spans="1:9" ht="17.399999999999999" x14ac:dyDescent="0.3">
      <c r="A610" s="53" t="s">
        <v>244</v>
      </c>
      <c r="B610" s="57">
        <v>45931</v>
      </c>
      <c r="C610" s="59">
        <v>8678951.1099999994</v>
      </c>
      <c r="D610" s="60">
        <v>65</v>
      </c>
      <c r="E610" s="54">
        <v>130184.27</v>
      </c>
      <c r="F610" s="54">
        <v>81595.7</v>
      </c>
      <c r="G610" s="55">
        <v>0.627</v>
      </c>
      <c r="H610" s="53">
        <v>0</v>
      </c>
      <c r="I610" s="53" t="s">
        <v>1411</v>
      </c>
    </row>
    <row r="611" spans="1:9" ht="17.399999999999999" x14ac:dyDescent="0.3">
      <c r="A611" s="53" t="s">
        <v>244</v>
      </c>
      <c r="B611" s="57">
        <v>45962</v>
      </c>
      <c r="C611" s="59">
        <v>8458833</v>
      </c>
      <c r="D611" s="60">
        <v>35</v>
      </c>
      <c r="E611" s="54">
        <v>126882.5</v>
      </c>
      <c r="F611" s="54">
        <v>110000.99</v>
      </c>
      <c r="G611" s="55">
        <v>0.86699999999999999</v>
      </c>
      <c r="H611" s="53">
        <v>0</v>
      </c>
      <c r="I611" s="53" t="s">
        <v>1410</v>
      </c>
    </row>
    <row r="612" spans="1:9" ht="17.399999999999999" x14ac:dyDescent="0.3">
      <c r="A612" s="53" t="s">
        <v>244</v>
      </c>
      <c r="B612" s="57">
        <v>45992</v>
      </c>
      <c r="C612" s="59">
        <v>8254316.9000000004</v>
      </c>
      <c r="D612" s="60">
        <v>0</v>
      </c>
      <c r="E612" s="54">
        <v>123814.75</v>
      </c>
      <c r="F612" s="54">
        <v>122819.08</v>
      </c>
      <c r="G612" s="55">
        <v>0.99199999999999999</v>
      </c>
      <c r="H612" s="53">
        <v>0</v>
      </c>
      <c r="I612" s="53" t="s">
        <v>1408</v>
      </c>
    </row>
    <row r="613" spans="1:9" ht="17.399999999999999" x14ac:dyDescent="0.3">
      <c r="A613" s="53" t="s">
        <v>246</v>
      </c>
      <c r="B613" s="57">
        <v>45658</v>
      </c>
      <c r="C613" s="59">
        <v>113965350.98999999</v>
      </c>
      <c r="D613" s="60">
        <v>0</v>
      </c>
      <c r="E613" s="54">
        <v>1139653.51</v>
      </c>
      <c r="F613" s="54">
        <v>1100132.93</v>
      </c>
      <c r="G613" s="55">
        <v>0.96499999999999997</v>
      </c>
      <c r="H613" s="53">
        <v>0</v>
      </c>
      <c r="I613" s="53" t="s">
        <v>1408</v>
      </c>
    </row>
    <row r="614" spans="1:9" ht="17.399999999999999" x14ac:dyDescent="0.3">
      <c r="A614" s="53" t="s">
        <v>246</v>
      </c>
      <c r="B614" s="57">
        <v>45689</v>
      </c>
      <c r="C614" s="59">
        <v>111656878.78</v>
      </c>
      <c r="D614" s="60">
        <v>35</v>
      </c>
      <c r="E614" s="54">
        <v>1116568.79</v>
      </c>
      <c r="F614" s="54">
        <v>998362.68</v>
      </c>
      <c r="G614" s="55">
        <v>0.89400000000000002</v>
      </c>
      <c r="H614" s="53">
        <v>0</v>
      </c>
      <c r="I614" s="53" t="s">
        <v>1410</v>
      </c>
    </row>
    <row r="615" spans="1:9" ht="17.399999999999999" x14ac:dyDescent="0.3">
      <c r="A615" s="53" t="s">
        <v>246</v>
      </c>
      <c r="B615" s="57">
        <v>45717</v>
      </c>
      <c r="C615" s="59">
        <v>109646945.89</v>
      </c>
      <c r="D615" s="60">
        <v>0</v>
      </c>
      <c r="E615" s="54">
        <v>1096469.46</v>
      </c>
      <c r="F615" s="54">
        <v>1170436.3500000001</v>
      </c>
      <c r="G615" s="55">
        <v>1.0669999999999999</v>
      </c>
      <c r="H615" s="53">
        <v>0</v>
      </c>
      <c r="I615" s="53" t="s">
        <v>1408</v>
      </c>
    </row>
    <row r="616" spans="1:9" ht="17.399999999999999" x14ac:dyDescent="0.3">
      <c r="A616" s="53" t="s">
        <v>246</v>
      </c>
      <c r="B616" s="57">
        <v>45748</v>
      </c>
      <c r="C616" s="59">
        <v>107404234.09</v>
      </c>
      <c r="D616" s="60">
        <v>65</v>
      </c>
      <c r="E616" s="54">
        <v>1074042.3400000001</v>
      </c>
      <c r="F616" s="54">
        <v>554461.57999999996</v>
      </c>
      <c r="G616" s="55">
        <v>0.51600000000000001</v>
      </c>
      <c r="H616" s="53">
        <v>0</v>
      </c>
      <c r="I616" s="53" t="s">
        <v>1411</v>
      </c>
    </row>
    <row r="617" spans="1:9" ht="17.399999999999999" x14ac:dyDescent="0.3">
      <c r="A617" s="53" t="s">
        <v>246</v>
      </c>
      <c r="B617" s="57">
        <v>45778</v>
      </c>
      <c r="C617" s="59">
        <v>105715304.25</v>
      </c>
      <c r="D617" s="60">
        <v>0</v>
      </c>
      <c r="E617" s="54">
        <v>1057153.04</v>
      </c>
      <c r="F617" s="54">
        <v>1080953.67</v>
      </c>
      <c r="G617" s="55">
        <v>1.0229999999999999</v>
      </c>
      <c r="H617" s="53">
        <v>0</v>
      </c>
      <c r="I617" s="53" t="s">
        <v>1408</v>
      </c>
    </row>
    <row r="618" spans="1:9" ht="17.399999999999999" x14ac:dyDescent="0.3">
      <c r="A618" s="53" t="s">
        <v>246</v>
      </c>
      <c r="B618" s="57">
        <v>45809</v>
      </c>
      <c r="C618" s="59">
        <v>103678098.08</v>
      </c>
      <c r="D618" s="60">
        <v>65</v>
      </c>
      <c r="E618" s="54">
        <v>1036780.98</v>
      </c>
      <c r="F618" s="54">
        <v>738999.72</v>
      </c>
      <c r="G618" s="55">
        <v>0.71299999999999997</v>
      </c>
      <c r="H618" s="53">
        <v>0</v>
      </c>
      <c r="I618" s="53" t="s">
        <v>1411</v>
      </c>
    </row>
    <row r="619" spans="1:9" ht="17.399999999999999" x14ac:dyDescent="0.3">
      <c r="A619" s="53" t="s">
        <v>246</v>
      </c>
      <c r="B619" s="57">
        <v>45839</v>
      </c>
      <c r="C619" s="59">
        <v>101561422.3</v>
      </c>
      <c r="D619" s="60">
        <v>0</v>
      </c>
      <c r="E619" s="54">
        <v>1015614.22</v>
      </c>
      <c r="F619" s="54">
        <v>1112458.27</v>
      </c>
      <c r="G619" s="55">
        <v>1.095</v>
      </c>
      <c r="H619" s="53">
        <v>0</v>
      </c>
      <c r="I619" s="53" t="s">
        <v>1408</v>
      </c>
    </row>
    <row r="620" spans="1:9" ht="17.399999999999999" x14ac:dyDescent="0.3">
      <c r="A620" s="53" t="s">
        <v>246</v>
      </c>
      <c r="B620" s="57">
        <v>45870</v>
      </c>
      <c r="C620" s="59">
        <v>99798248.599999994</v>
      </c>
      <c r="D620" s="60">
        <v>0</v>
      </c>
      <c r="E620" s="54">
        <v>997982.49</v>
      </c>
      <c r="F620" s="54">
        <v>1112292.82</v>
      </c>
      <c r="G620" s="55">
        <v>1.115</v>
      </c>
      <c r="H620" s="53">
        <v>0</v>
      </c>
      <c r="I620" s="53" t="s">
        <v>1408</v>
      </c>
    </row>
    <row r="621" spans="1:9" ht="17.399999999999999" x14ac:dyDescent="0.3">
      <c r="A621" s="53" t="s">
        <v>246</v>
      </c>
      <c r="B621" s="57">
        <v>45901</v>
      </c>
      <c r="C621" s="59">
        <v>98118953.060000002</v>
      </c>
      <c r="D621" s="60">
        <v>0</v>
      </c>
      <c r="E621" s="54">
        <v>981189.53</v>
      </c>
      <c r="F621" s="54">
        <v>1127657.81</v>
      </c>
      <c r="G621" s="55">
        <v>1.149</v>
      </c>
      <c r="H621" s="53">
        <v>0</v>
      </c>
      <c r="I621" s="53" t="s">
        <v>1408</v>
      </c>
    </row>
    <row r="622" spans="1:9" ht="17.399999999999999" x14ac:dyDescent="0.3">
      <c r="A622" s="53" t="s">
        <v>246</v>
      </c>
      <c r="B622" s="57">
        <v>45931</v>
      </c>
      <c r="C622" s="59">
        <v>96279534.819999993</v>
      </c>
      <c r="D622" s="60">
        <v>0</v>
      </c>
      <c r="E622" s="54">
        <v>962795.35</v>
      </c>
      <c r="F622" s="54">
        <v>975950.05</v>
      </c>
      <c r="G622" s="55">
        <v>1.014</v>
      </c>
      <c r="H622" s="53">
        <v>0</v>
      </c>
      <c r="I622" s="53" t="s">
        <v>1408</v>
      </c>
    </row>
    <row r="623" spans="1:9" ht="17.399999999999999" x14ac:dyDescent="0.3">
      <c r="A623" s="53" t="s">
        <v>246</v>
      </c>
      <c r="B623" s="57">
        <v>45962</v>
      </c>
      <c r="C623" s="59">
        <v>94844664.310000002</v>
      </c>
      <c r="D623" s="60">
        <v>15</v>
      </c>
      <c r="E623" s="54">
        <v>948446.64</v>
      </c>
      <c r="F623" s="54">
        <v>1005059.58</v>
      </c>
      <c r="G623" s="55">
        <v>1.06</v>
      </c>
      <c r="H623" s="53">
        <v>0</v>
      </c>
      <c r="I623" s="53" t="s">
        <v>1408</v>
      </c>
    </row>
    <row r="624" spans="1:9" ht="17.399999999999999" x14ac:dyDescent="0.3">
      <c r="A624" s="53" t="s">
        <v>246</v>
      </c>
      <c r="B624" s="57">
        <v>45992</v>
      </c>
      <c r="C624" s="59">
        <v>93116856.620000005</v>
      </c>
      <c r="D624" s="60">
        <v>0</v>
      </c>
      <c r="E624" s="54">
        <v>931168.57</v>
      </c>
      <c r="F624" s="54">
        <v>1024677.95</v>
      </c>
      <c r="G624" s="55">
        <v>1.1000000000000001</v>
      </c>
      <c r="H624" s="53">
        <v>0</v>
      </c>
      <c r="I624" s="53" t="s">
        <v>1408</v>
      </c>
    </row>
    <row r="625" spans="1:9" ht="17.399999999999999" x14ac:dyDescent="0.3">
      <c r="A625" s="53" t="s">
        <v>247</v>
      </c>
      <c r="B625" s="57">
        <v>45658</v>
      </c>
      <c r="C625" s="59">
        <v>12116403.289999999</v>
      </c>
      <c r="D625" s="60">
        <v>0</v>
      </c>
      <c r="E625" s="54">
        <v>181746.05</v>
      </c>
      <c r="F625" s="54">
        <v>186004.96</v>
      </c>
      <c r="G625" s="55">
        <v>1.0229999999999999</v>
      </c>
      <c r="H625" s="53">
        <v>0</v>
      </c>
      <c r="I625" s="53" t="s">
        <v>1408</v>
      </c>
    </row>
    <row r="626" spans="1:9" ht="17.399999999999999" x14ac:dyDescent="0.3">
      <c r="A626" s="53" t="s">
        <v>247</v>
      </c>
      <c r="B626" s="57">
        <v>45689</v>
      </c>
      <c r="C626" s="59">
        <v>11779973.93</v>
      </c>
      <c r="D626" s="60">
        <v>0</v>
      </c>
      <c r="E626" s="54">
        <v>176699.61</v>
      </c>
      <c r="F626" s="54">
        <v>194509.45</v>
      </c>
      <c r="G626" s="55">
        <v>1.101</v>
      </c>
      <c r="H626" s="53">
        <v>0</v>
      </c>
      <c r="I626" s="53" t="s">
        <v>1408</v>
      </c>
    </row>
    <row r="627" spans="1:9" ht="17.399999999999999" x14ac:dyDescent="0.3">
      <c r="A627" s="53" t="s">
        <v>247</v>
      </c>
      <c r="B627" s="57">
        <v>45717</v>
      </c>
      <c r="C627" s="59">
        <v>11465911.85</v>
      </c>
      <c r="D627" s="60">
        <v>65</v>
      </c>
      <c r="E627" s="54">
        <v>171988.68</v>
      </c>
      <c r="F627" s="54">
        <v>147285.42000000001</v>
      </c>
      <c r="G627" s="55">
        <v>0.85599999999999998</v>
      </c>
      <c r="H627" s="53">
        <v>0</v>
      </c>
      <c r="I627" s="53" t="s">
        <v>1411</v>
      </c>
    </row>
    <row r="628" spans="1:9" ht="17.399999999999999" x14ac:dyDescent="0.3">
      <c r="A628" s="53" t="s">
        <v>247</v>
      </c>
      <c r="B628" s="57">
        <v>45748</v>
      </c>
      <c r="C628" s="59">
        <v>11213990.880000001</v>
      </c>
      <c r="D628" s="60">
        <v>0</v>
      </c>
      <c r="E628" s="54">
        <v>168209.86</v>
      </c>
      <c r="F628" s="54">
        <v>161584.16</v>
      </c>
      <c r="G628" s="55">
        <v>0.96099999999999997</v>
      </c>
      <c r="H628" s="53">
        <v>0</v>
      </c>
      <c r="I628" s="53" t="s">
        <v>1408</v>
      </c>
    </row>
    <row r="629" spans="1:9" ht="17.399999999999999" x14ac:dyDescent="0.3">
      <c r="A629" s="53" t="s">
        <v>247</v>
      </c>
      <c r="B629" s="57">
        <v>45778</v>
      </c>
      <c r="C629" s="59">
        <v>10953401.43</v>
      </c>
      <c r="D629" s="60">
        <v>0</v>
      </c>
      <c r="E629" s="54">
        <v>164301.01999999999</v>
      </c>
      <c r="F629" s="54">
        <v>188470.17</v>
      </c>
      <c r="G629" s="55">
        <v>1.147</v>
      </c>
      <c r="H629" s="53">
        <v>0</v>
      </c>
      <c r="I629" s="53" t="s">
        <v>1408</v>
      </c>
    </row>
    <row r="630" spans="1:9" ht="17.399999999999999" x14ac:dyDescent="0.3">
      <c r="A630" s="53" t="s">
        <v>247</v>
      </c>
      <c r="B630" s="57">
        <v>45809</v>
      </c>
      <c r="C630" s="59">
        <v>10654971.210000001</v>
      </c>
      <c r="D630" s="60">
        <v>0</v>
      </c>
      <c r="E630" s="54">
        <v>159824.57</v>
      </c>
      <c r="F630" s="54">
        <v>172461.27</v>
      </c>
      <c r="G630" s="55">
        <v>1.079</v>
      </c>
      <c r="H630" s="53">
        <v>0</v>
      </c>
      <c r="I630" s="53" t="s">
        <v>1408</v>
      </c>
    </row>
    <row r="631" spans="1:9" ht="17.399999999999999" x14ac:dyDescent="0.3">
      <c r="A631" s="53" t="s">
        <v>247</v>
      </c>
      <c r="B631" s="57">
        <v>45839</v>
      </c>
      <c r="C631" s="59">
        <v>10401145.1</v>
      </c>
      <c r="D631" s="60">
        <v>0</v>
      </c>
      <c r="E631" s="54">
        <v>156017.18</v>
      </c>
      <c r="F631" s="54">
        <v>166393.97</v>
      </c>
      <c r="G631" s="55">
        <v>1.0669999999999999</v>
      </c>
      <c r="H631" s="53">
        <v>0</v>
      </c>
      <c r="I631" s="53" t="s">
        <v>1408</v>
      </c>
    </row>
    <row r="632" spans="1:9" ht="17.399999999999999" x14ac:dyDescent="0.3">
      <c r="A632" s="53" t="s">
        <v>247</v>
      </c>
      <c r="B632" s="57">
        <v>45870</v>
      </c>
      <c r="C632" s="59">
        <v>10110088.93</v>
      </c>
      <c r="D632" s="60">
        <v>0</v>
      </c>
      <c r="E632" s="54">
        <v>151651.32999999999</v>
      </c>
      <c r="F632" s="54">
        <v>159200.57999999999</v>
      </c>
      <c r="G632" s="55">
        <v>1.05</v>
      </c>
      <c r="H632" s="53">
        <v>0</v>
      </c>
      <c r="I632" s="53" t="s">
        <v>1408</v>
      </c>
    </row>
    <row r="633" spans="1:9" ht="17.399999999999999" x14ac:dyDescent="0.3">
      <c r="A633" s="53" t="s">
        <v>247</v>
      </c>
      <c r="B633" s="57">
        <v>45901</v>
      </c>
      <c r="C633" s="59">
        <v>9894532.4499999993</v>
      </c>
      <c r="D633" s="60">
        <v>95</v>
      </c>
      <c r="E633" s="54">
        <v>148417.99</v>
      </c>
      <c r="F633" s="54">
        <v>27788.81</v>
      </c>
      <c r="G633" s="55">
        <v>0.187</v>
      </c>
      <c r="H633" s="53">
        <v>1</v>
      </c>
      <c r="I633" s="53" t="s">
        <v>1409</v>
      </c>
    </row>
    <row r="634" spans="1:9" ht="17.399999999999999" x14ac:dyDescent="0.3">
      <c r="A634" s="53" t="s">
        <v>247</v>
      </c>
      <c r="B634" s="57">
        <v>45931</v>
      </c>
      <c r="C634" s="59">
        <v>9620307</v>
      </c>
      <c r="D634" s="60">
        <v>0</v>
      </c>
      <c r="E634" s="54">
        <v>144304.60999999999</v>
      </c>
      <c r="F634" s="54">
        <v>147565.54999999999</v>
      </c>
      <c r="G634" s="55">
        <v>1.0229999999999999</v>
      </c>
      <c r="H634" s="53">
        <v>1</v>
      </c>
      <c r="I634" s="53" t="s">
        <v>1408</v>
      </c>
    </row>
    <row r="635" spans="1:9" ht="17.399999999999999" x14ac:dyDescent="0.3">
      <c r="A635" s="53" t="s">
        <v>247</v>
      </c>
      <c r="B635" s="57">
        <v>45962</v>
      </c>
      <c r="C635" s="59">
        <v>9354675.6699999999</v>
      </c>
      <c r="D635" s="60">
        <v>0</v>
      </c>
      <c r="E635" s="54">
        <v>140320.14000000001</v>
      </c>
      <c r="F635" s="54">
        <v>154694.21</v>
      </c>
      <c r="G635" s="55">
        <v>1.1020000000000001</v>
      </c>
      <c r="H635" s="53">
        <v>1</v>
      </c>
      <c r="I635" s="53" t="s">
        <v>1408</v>
      </c>
    </row>
    <row r="636" spans="1:9" ht="17.399999999999999" x14ac:dyDescent="0.3">
      <c r="A636" s="53" t="s">
        <v>247</v>
      </c>
      <c r="B636" s="57">
        <v>45992</v>
      </c>
      <c r="C636" s="59">
        <v>9128196.5500000007</v>
      </c>
      <c r="D636" s="60">
        <v>0</v>
      </c>
      <c r="E636" s="54">
        <v>136922.95000000001</v>
      </c>
      <c r="F636" s="54">
        <v>157334.39000000001</v>
      </c>
      <c r="G636" s="55">
        <v>1.149</v>
      </c>
      <c r="H636" s="53">
        <v>1</v>
      </c>
      <c r="I636" s="53" t="s">
        <v>1408</v>
      </c>
    </row>
    <row r="637" spans="1:9" ht="17.399999999999999" x14ac:dyDescent="0.3">
      <c r="A637" s="53" t="s">
        <v>249</v>
      </c>
      <c r="B637" s="57">
        <v>45658</v>
      </c>
      <c r="C637" s="59">
        <v>12202431.189999999</v>
      </c>
      <c r="D637" s="60">
        <v>15</v>
      </c>
      <c r="E637" s="54">
        <v>122024.31</v>
      </c>
      <c r="F637" s="54">
        <v>132653.39000000001</v>
      </c>
      <c r="G637" s="55">
        <v>1.087</v>
      </c>
      <c r="H637" s="53">
        <v>0</v>
      </c>
      <c r="I637" s="53" t="s">
        <v>1408</v>
      </c>
    </row>
    <row r="638" spans="1:9" ht="17.399999999999999" x14ac:dyDescent="0.3">
      <c r="A638" s="53" t="s">
        <v>249</v>
      </c>
      <c r="B638" s="57">
        <v>45689</v>
      </c>
      <c r="C638" s="59">
        <v>12009479.369999999</v>
      </c>
      <c r="D638" s="60">
        <v>0</v>
      </c>
      <c r="E638" s="54">
        <v>120094.79</v>
      </c>
      <c r="F638" s="54">
        <v>124458.54</v>
      </c>
      <c r="G638" s="55">
        <v>1.036</v>
      </c>
      <c r="H638" s="53">
        <v>0</v>
      </c>
      <c r="I638" s="53" t="s">
        <v>1408</v>
      </c>
    </row>
    <row r="639" spans="1:9" ht="17.399999999999999" x14ac:dyDescent="0.3">
      <c r="A639" s="53" t="s">
        <v>249</v>
      </c>
      <c r="B639" s="57">
        <v>45717</v>
      </c>
      <c r="C639" s="59">
        <v>11790814.59</v>
      </c>
      <c r="D639" s="60">
        <v>0</v>
      </c>
      <c r="E639" s="54">
        <v>117908.15</v>
      </c>
      <c r="F639" s="54">
        <v>133282.76999999999</v>
      </c>
      <c r="G639" s="55">
        <v>1.1299999999999999</v>
      </c>
      <c r="H639" s="53">
        <v>0</v>
      </c>
      <c r="I639" s="53" t="s">
        <v>1408</v>
      </c>
    </row>
    <row r="640" spans="1:9" ht="17.399999999999999" x14ac:dyDescent="0.3">
      <c r="A640" s="53" t="s">
        <v>249</v>
      </c>
      <c r="B640" s="57">
        <v>45748</v>
      </c>
      <c r="C640" s="59">
        <v>11603993.98</v>
      </c>
      <c r="D640" s="60">
        <v>95</v>
      </c>
      <c r="E640" s="54">
        <v>116039.94</v>
      </c>
      <c r="F640" s="54">
        <v>52533.59</v>
      </c>
      <c r="G640" s="55">
        <v>0.45300000000000001</v>
      </c>
      <c r="H640" s="53">
        <v>0</v>
      </c>
      <c r="I640" s="53" t="s">
        <v>1409</v>
      </c>
    </row>
    <row r="641" spans="1:9" ht="17.399999999999999" x14ac:dyDescent="0.3">
      <c r="A641" s="53" t="s">
        <v>249</v>
      </c>
      <c r="B641" s="57">
        <v>45778</v>
      </c>
      <c r="C641" s="59">
        <v>11400416.59</v>
      </c>
      <c r="D641" s="60">
        <v>35</v>
      </c>
      <c r="E641" s="54">
        <v>114004.17</v>
      </c>
      <c r="F641" s="54">
        <v>55149.440000000002</v>
      </c>
      <c r="G641" s="55">
        <v>0.48399999999999999</v>
      </c>
      <c r="H641" s="53">
        <v>0</v>
      </c>
      <c r="I641" s="53" t="s">
        <v>1410</v>
      </c>
    </row>
    <row r="642" spans="1:9" ht="17.399999999999999" x14ac:dyDescent="0.3">
      <c r="A642" s="53" t="s">
        <v>249</v>
      </c>
      <c r="B642" s="57">
        <v>45809</v>
      </c>
      <c r="C642" s="59">
        <v>11197540.51</v>
      </c>
      <c r="D642" s="60">
        <v>0</v>
      </c>
      <c r="E642" s="54">
        <v>111975.41</v>
      </c>
      <c r="F642" s="54">
        <v>116996.81</v>
      </c>
      <c r="G642" s="55">
        <v>1.0449999999999999</v>
      </c>
      <c r="H642" s="53">
        <v>0</v>
      </c>
      <c r="I642" s="53" t="s">
        <v>1408</v>
      </c>
    </row>
    <row r="643" spans="1:9" ht="17.399999999999999" x14ac:dyDescent="0.3">
      <c r="A643" s="53" t="s">
        <v>249</v>
      </c>
      <c r="B643" s="57">
        <v>45839</v>
      </c>
      <c r="C643" s="59">
        <v>11017785.119999999</v>
      </c>
      <c r="D643" s="60">
        <v>0</v>
      </c>
      <c r="E643" s="54">
        <v>110177.85</v>
      </c>
      <c r="F643" s="54">
        <v>119726.04</v>
      </c>
      <c r="G643" s="55">
        <v>1.087</v>
      </c>
      <c r="H643" s="53">
        <v>0</v>
      </c>
      <c r="I643" s="53" t="s">
        <v>1408</v>
      </c>
    </row>
    <row r="644" spans="1:9" ht="17.399999999999999" x14ac:dyDescent="0.3">
      <c r="A644" s="53" t="s">
        <v>249</v>
      </c>
      <c r="B644" s="57">
        <v>45870</v>
      </c>
      <c r="C644" s="59">
        <v>10791813.32</v>
      </c>
      <c r="D644" s="60">
        <v>15</v>
      </c>
      <c r="E644" s="54">
        <v>107918.13</v>
      </c>
      <c r="F644" s="54">
        <v>108625.79</v>
      </c>
      <c r="G644" s="55">
        <v>1.0069999999999999</v>
      </c>
      <c r="H644" s="53">
        <v>0</v>
      </c>
      <c r="I644" s="53" t="s">
        <v>1408</v>
      </c>
    </row>
    <row r="645" spans="1:9" ht="17.399999999999999" x14ac:dyDescent="0.3">
      <c r="A645" s="53" t="s">
        <v>249</v>
      </c>
      <c r="B645" s="57">
        <v>45901</v>
      </c>
      <c r="C645" s="59">
        <v>10620137.890000001</v>
      </c>
      <c r="D645" s="60">
        <v>0</v>
      </c>
      <c r="E645" s="54">
        <v>106201.38</v>
      </c>
      <c r="F645" s="54">
        <v>103143.71</v>
      </c>
      <c r="G645" s="55">
        <v>0.97099999999999997</v>
      </c>
      <c r="H645" s="53">
        <v>0</v>
      </c>
      <c r="I645" s="53" t="s">
        <v>1408</v>
      </c>
    </row>
    <row r="646" spans="1:9" ht="17.399999999999999" x14ac:dyDescent="0.3">
      <c r="A646" s="53" t="s">
        <v>249</v>
      </c>
      <c r="B646" s="57">
        <v>45931</v>
      </c>
      <c r="C646" s="59">
        <v>10435230.57</v>
      </c>
      <c r="D646" s="60">
        <v>65</v>
      </c>
      <c r="E646" s="54">
        <v>104352.31</v>
      </c>
      <c r="F646" s="54">
        <v>51486.1</v>
      </c>
      <c r="G646" s="55">
        <v>0.49299999999999999</v>
      </c>
      <c r="H646" s="53">
        <v>0</v>
      </c>
      <c r="I646" s="53" t="s">
        <v>1411</v>
      </c>
    </row>
    <row r="647" spans="1:9" ht="17.399999999999999" x14ac:dyDescent="0.3">
      <c r="A647" s="53" t="s">
        <v>249</v>
      </c>
      <c r="B647" s="57">
        <v>45962</v>
      </c>
      <c r="C647" s="59">
        <v>10230487.91</v>
      </c>
      <c r="D647" s="60">
        <v>0</v>
      </c>
      <c r="E647" s="54">
        <v>102304.88</v>
      </c>
      <c r="F647" s="54">
        <v>108879.93</v>
      </c>
      <c r="G647" s="55">
        <v>1.0640000000000001</v>
      </c>
      <c r="H647" s="53">
        <v>0</v>
      </c>
      <c r="I647" s="53" t="s">
        <v>1408</v>
      </c>
    </row>
    <row r="648" spans="1:9" ht="17.399999999999999" x14ac:dyDescent="0.3">
      <c r="A648" s="53" t="s">
        <v>249</v>
      </c>
      <c r="B648" s="57">
        <v>45992</v>
      </c>
      <c r="C648" s="59">
        <v>10081064.76</v>
      </c>
      <c r="D648" s="60">
        <v>0</v>
      </c>
      <c r="E648" s="54">
        <v>100810.65</v>
      </c>
      <c r="F648" s="54">
        <v>100605.46</v>
      </c>
      <c r="G648" s="55">
        <v>0.998</v>
      </c>
      <c r="H648" s="53">
        <v>0</v>
      </c>
      <c r="I648" s="53" t="s">
        <v>1408</v>
      </c>
    </row>
    <row r="649" spans="1:9" ht="17.399999999999999" x14ac:dyDescent="0.3">
      <c r="A649" s="53" t="s">
        <v>251</v>
      </c>
      <c r="B649" s="57">
        <v>45658</v>
      </c>
      <c r="C649" s="59">
        <v>3371959.02</v>
      </c>
      <c r="D649" s="60">
        <v>0</v>
      </c>
      <c r="E649" s="54">
        <v>50579.39</v>
      </c>
      <c r="F649" s="54">
        <v>49101.69</v>
      </c>
      <c r="G649" s="55">
        <v>0.97099999999999997</v>
      </c>
      <c r="H649" s="53">
        <v>0</v>
      </c>
      <c r="I649" s="53" t="s">
        <v>1408</v>
      </c>
    </row>
    <row r="650" spans="1:9" ht="17.399999999999999" x14ac:dyDescent="0.3">
      <c r="A650" s="53" t="s">
        <v>251</v>
      </c>
      <c r="B650" s="57">
        <v>45689</v>
      </c>
      <c r="C650" s="59">
        <v>3280343.82</v>
      </c>
      <c r="D650" s="60">
        <v>0</v>
      </c>
      <c r="E650" s="54">
        <v>49205.16</v>
      </c>
      <c r="F650" s="54">
        <v>56209.04</v>
      </c>
      <c r="G650" s="55">
        <v>1.1419999999999999</v>
      </c>
      <c r="H650" s="53">
        <v>0</v>
      </c>
      <c r="I650" s="53" t="s">
        <v>1408</v>
      </c>
    </row>
    <row r="651" spans="1:9" ht="17.399999999999999" x14ac:dyDescent="0.3">
      <c r="A651" s="53" t="s">
        <v>251</v>
      </c>
      <c r="B651" s="57">
        <v>45717</v>
      </c>
      <c r="C651" s="59">
        <v>3192631.79</v>
      </c>
      <c r="D651" s="60">
        <v>0</v>
      </c>
      <c r="E651" s="54">
        <v>47889.48</v>
      </c>
      <c r="F651" s="54">
        <v>45736.41</v>
      </c>
      <c r="G651" s="55">
        <v>0.95499999999999996</v>
      </c>
      <c r="H651" s="53">
        <v>0</v>
      </c>
      <c r="I651" s="53" t="s">
        <v>1408</v>
      </c>
    </row>
    <row r="652" spans="1:9" ht="17.399999999999999" x14ac:dyDescent="0.3">
      <c r="A652" s="53" t="s">
        <v>251</v>
      </c>
      <c r="B652" s="57">
        <v>45748</v>
      </c>
      <c r="C652" s="59">
        <v>3106765.67</v>
      </c>
      <c r="D652" s="60">
        <v>0</v>
      </c>
      <c r="E652" s="54">
        <v>46601.49</v>
      </c>
      <c r="F652" s="54">
        <v>49616.68</v>
      </c>
      <c r="G652" s="55">
        <v>1.0649999999999999</v>
      </c>
      <c r="H652" s="53">
        <v>0</v>
      </c>
      <c r="I652" s="53" t="s">
        <v>1408</v>
      </c>
    </row>
    <row r="653" spans="1:9" ht="17.399999999999999" x14ac:dyDescent="0.3">
      <c r="A653" s="53" t="s">
        <v>251</v>
      </c>
      <c r="B653" s="57">
        <v>45778</v>
      </c>
      <c r="C653" s="59">
        <v>3012314.23</v>
      </c>
      <c r="D653" s="60">
        <v>0</v>
      </c>
      <c r="E653" s="54">
        <v>45184.71</v>
      </c>
      <c r="F653" s="54">
        <v>50342.07</v>
      </c>
      <c r="G653" s="55">
        <v>1.1140000000000001</v>
      </c>
      <c r="H653" s="53">
        <v>0</v>
      </c>
      <c r="I653" s="53" t="s">
        <v>1408</v>
      </c>
    </row>
    <row r="654" spans="1:9" ht="17.399999999999999" x14ac:dyDescent="0.3">
      <c r="A654" s="53" t="s">
        <v>251</v>
      </c>
      <c r="B654" s="57">
        <v>45809</v>
      </c>
      <c r="C654" s="59">
        <v>3012314.23</v>
      </c>
      <c r="D654" s="60">
        <v>185</v>
      </c>
      <c r="E654" s="54">
        <v>45184.71</v>
      </c>
      <c r="F654" s="54">
        <v>5762.27</v>
      </c>
      <c r="G654" s="55">
        <v>0.128</v>
      </c>
      <c r="H654" s="53">
        <v>0</v>
      </c>
      <c r="I654" s="53" t="s">
        <v>1412</v>
      </c>
    </row>
    <row r="655" spans="1:9" ht="17.399999999999999" x14ac:dyDescent="0.3">
      <c r="A655" s="53" t="s">
        <v>251</v>
      </c>
      <c r="B655" s="57">
        <v>45839</v>
      </c>
      <c r="C655" s="59">
        <v>3012314.23</v>
      </c>
      <c r="D655" s="60">
        <v>999</v>
      </c>
      <c r="E655" s="54">
        <v>45184.71</v>
      </c>
      <c r="F655" s="54">
        <v>3994.06</v>
      </c>
      <c r="G655" s="55">
        <v>8.7999999999999995E-2</v>
      </c>
      <c r="H655" s="53">
        <v>0</v>
      </c>
      <c r="I655" s="53" t="s">
        <v>1412</v>
      </c>
    </row>
    <row r="656" spans="1:9" ht="17.399999999999999" x14ac:dyDescent="0.3">
      <c r="A656" s="53" t="s">
        <v>251</v>
      </c>
      <c r="B656" s="57">
        <v>45870</v>
      </c>
      <c r="C656" s="59">
        <v>3012314.23</v>
      </c>
      <c r="D656" s="60">
        <v>999</v>
      </c>
      <c r="E656" s="54">
        <v>45184.71</v>
      </c>
      <c r="F656" s="54">
        <v>8365.74</v>
      </c>
      <c r="G656" s="55">
        <v>0.185</v>
      </c>
      <c r="H656" s="53">
        <v>0</v>
      </c>
      <c r="I656" s="53" t="s">
        <v>1412</v>
      </c>
    </row>
    <row r="657" spans="1:9" ht="17.399999999999999" x14ac:dyDescent="0.3">
      <c r="A657" s="53" t="s">
        <v>251</v>
      </c>
      <c r="B657" s="57">
        <v>45901</v>
      </c>
      <c r="C657" s="59">
        <v>3012314.23</v>
      </c>
      <c r="D657" s="60">
        <v>999</v>
      </c>
      <c r="E657" s="54">
        <v>45184.71</v>
      </c>
      <c r="F657" s="54">
        <v>1679.85</v>
      </c>
      <c r="G657" s="55">
        <v>3.6999999999999998E-2</v>
      </c>
      <c r="H657" s="53">
        <v>0</v>
      </c>
      <c r="I657" s="53" t="s">
        <v>1412</v>
      </c>
    </row>
    <row r="658" spans="1:9" ht="17.399999999999999" x14ac:dyDescent="0.3">
      <c r="A658" s="53" t="s">
        <v>251</v>
      </c>
      <c r="B658" s="57">
        <v>45931</v>
      </c>
      <c r="C658" s="59">
        <v>3012314.23</v>
      </c>
      <c r="D658" s="60">
        <v>999</v>
      </c>
      <c r="E658" s="54">
        <v>45184.71</v>
      </c>
      <c r="F658" s="54">
        <v>5565.07</v>
      </c>
      <c r="G658" s="55">
        <v>0.123</v>
      </c>
      <c r="H658" s="53">
        <v>0</v>
      </c>
      <c r="I658" s="53" t="s">
        <v>1412</v>
      </c>
    </row>
    <row r="659" spans="1:9" ht="17.399999999999999" x14ac:dyDescent="0.3">
      <c r="A659" s="53" t="s">
        <v>251</v>
      </c>
      <c r="B659" s="57">
        <v>45962</v>
      </c>
      <c r="C659" s="59">
        <v>3012314.23</v>
      </c>
      <c r="D659" s="60">
        <v>999</v>
      </c>
      <c r="E659" s="54">
        <v>45184.71</v>
      </c>
      <c r="F659" s="54">
        <v>8564.49</v>
      </c>
      <c r="G659" s="55">
        <v>0.19</v>
      </c>
      <c r="H659" s="53">
        <v>0</v>
      </c>
      <c r="I659" s="53" t="s">
        <v>1412</v>
      </c>
    </row>
    <row r="660" spans="1:9" ht="17.399999999999999" x14ac:dyDescent="0.3">
      <c r="A660" s="53" t="s">
        <v>251</v>
      </c>
      <c r="B660" s="57">
        <v>45992</v>
      </c>
      <c r="C660" s="59">
        <v>3012314.23</v>
      </c>
      <c r="D660" s="60">
        <v>999</v>
      </c>
      <c r="E660" s="54">
        <v>45184.71</v>
      </c>
      <c r="F660" s="54">
        <v>8831.24</v>
      </c>
      <c r="G660" s="55">
        <v>0.19500000000000001</v>
      </c>
      <c r="H660" s="53">
        <v>0</v>
      </c>
      <c r="I660" s="53" t="s">
        <v>1412</v>
      </c>
    </row>
    <row r="661" spans="1:9" ht="17.399999999999999" x14ac:dyDescent="0.3">
      <c r="A661" s="53" t="s">
        <v>253</v>
      </c>
      <c r="B661" s="57">
        <v>45658</v>
      </c>
      <c r="C661" s="59">
        <v>10150894.109999999</v>
      </c>
      <c r="D661" s="60">
        <v>0</v>
      </c>
      <c r="E661" s="54">
        <v>152263.41</v>
      </c>
      <c r="F661" s="54">
        <v>147866.78</v>
      </c>
      <c r="G661" s="55">
        <v>0.97099999999999997</v>
      </c>
      <c r="H661" s="53">
        <v>0</v>
      </c>
      <c r="I661" s="53" t="s">
        <v>1408</v>
      </c>
    </row>
    <row r="662" spans="1:9" ht="17.399999999999999" x14ac:dyDescent="0.3">
      <c r="A662" s="53" t="s">
        <v>253</v>
      </c>
      <c r="B662" s="57">
        <v>45689</v>
      </c>
      <c r="C662" s="59">
        <v>9881290.7100000009</v>
      </c>
      <c r="D662" s="60">
        <v>0</v>
      </c>
      <c r="E662" s="54">
        <v>148219.35999999999</v>
      </c>
      <c r="F662" s="54">
        <v>165589.59</v>
      </c>
      <c r="G662" s="55">
        <v>1.117</v>
      </c>
      <c r="H662" s="53">
        <v>0</v>
      </c>
      <c r="I662" s="53" t="s">
        <v>1408</v>
      </c>
    </row>
    <row r="663" spans="1:9" ht="17.399999999999999" x14ac:dyDescent="0.3">
      <c r="A663" s="53" t="s">
        <v>253</v>
      </c>
      <c r="B663" s="57">
        <v>45717</v>
      </c>
      <c r="C663" s="59">
        <v>9607624.0500000007</v>
      </c>
      <c r="D663" s="60">
        <v>0</v>
      </c>
      <c r="E663" s="54">
        <v>144114.35999999999</v>
      </c>
      <c r="F663" s="54">
        <v>156035.43</v>
      </c>
      <c r="G663" s="55">
        <v>1.083</v>
      </c>
      <c r="H663" s="53">
        <v>0</v>
      </c>
      <c r="I663" s="53" t="s">
        <v>1408</v>
      </c>
    </row>
    <row r="664" spans="1:9" ht="17.399999999999999" x14ac:dyDescent="0.3">
      <c r="A664" s="53" t="s">
        <v>253</v>
      </c>
      <c r="B664" s="57">
        <v>45748</v>
      </c>
      <c r="C664" s="59">
        <v>9366693.2699999996</v>
      </c>
      <c r="D664" s="60">
        <v>0</v>
      </c>
      <c r="E664" s="54">
        <v>140500.4</v>
      </c>
      <c r="F664" s="54">
        <v>151569.87</v>
      </c>
      <c r="G664" s="55">
        <v>1.079</v>
      </c>
      <c r="H664" s="53">
        <v>0</v>
      </c>
      <c r="I664" s="53" t="s">
        <v>1408</v>
      </c>
    </row>
    <row r="665" spans="1:9" ht="17.399999999999999" x14ac:dyDescent="0.3">
      <c r="A665" s="53" t="s">
        <v>253</v>
      </c>
      <c r="B665" s="57">
        <v>45778</v>
      </c>
      <c r="C665" s="59">
        <v>9145063.3200000003</v>
      </c>
      <c r="D665" s="60">
        <v>15</v>
      </c>
      <c r="E665" s="54">
        <v>137175.95000000001</v>
      </c>
      <c r="F665" s="54">
        <v>149330.29999999999</v>
      </c>
      <c r="G665" s="55">
        <v>1.089</v>
      </c>
      <c r="H665" s="53">
        <v>0</v>
      </c>
      <c r="I665" s="53" t="s">
        <v>1408</v>
      </c>
    </row>
    <row r="666" spans="1:9" ht="17.399999999999999" x14ac:dyDescent="0.3">
      <c r="A666" s="53" t="s">
        <v>253</v>
      </c>
      <c r="B666" s="57">
        <v>45809</v>
      </c>
      <c r="C666" s="59">
        <v>9145063.3200000003</v>
      </c>
      <c r="D666" s="60">
        <v>185</v>
      </c>
      <c r="E666" s="54">
        <v>137175.95000000001</v>
      </c>
      <c r="F666" s="54">
        <v>20131.72</v>
      </c>
      <c r="G666" s="55">
        <v>0.14699999999999999</v>
      </c>
      <c r="H666" s="53">
        <v>0</v>
      </c>
      <c r="I666" s="53" t="s">
        <v>1412</v>
      </c>
    </row>
    <row r="667" spans="1:9" ht="17.399999999999999" x14ac:dyDescent="0.3">
      <c r="A667" s="53" t="s">
        <v>253</v>
      </c>
      <c r="B667" s="57">
        <v>45839</v>
      </c>
      <c r="C667" s="59">
        <v>9145063.3200000003</v>
      </c>
      <c r="D667" s="60">
        <v>999</v>
      </c>
      <c r="E667" s="54">
        <v>137175.95000000001</v>
      </c>
      <c r="F667" s="54">
        <v>9111.92</v>
      </c>
      <c r="G667" s="55">
        <v>6.6000000000000003E-2</v>
      </c>
      <c r="H667" s="53">
        <v>0</v>
      </c>
      <c r="I667" s="53" t="s">
        <v>1412</v>
      </c>
    </row>
    <row r="668" spans="1:9" ht="17.399999999999999" x14ac:dyDescent="0.3">
      <c r="A668" s="53" t="s">
        <v>253</v>
      </c>
      <c r="B668" s="57">
        <v>45870</v>
      </c>
      <c r="C668" s="59">
        <v>9145063.3200000003</v>
      </c>
      <c r="D668" s="60">
        <v>999</v>
      </c>
      <c r="E668" s="54">
        <v>137175.95000000001</v>
      </c>
      <c r="F668" s="54">
        <v>10475.200000000001</v>
      </c>
      <c r="G668" s="55">
        <v>7.5999999999999998E-2</v>
      </c>
      <c r="H668" s="53">
        <v>0</v>
      </c>
      <c r="I668" s="53" t="s">
        <v>1412</v>
      </c>
    </row>
    <row r="669" spans="1:9" ht="17.399999999999999" x14ac:dyDescent="0.3">
      <c r="A669" s="53" t="s">
        <v>253</v>
      </c>
      <c r="B669" s="57">
        <v>45901</v>
      </c>
      <c r="C669" s="59">
        <v>9145063.3200000003</v>
      </c>
      <c r="D669" s="60">
        <v>999</v>
      </c>
      <c r="E669" s="54">
        <v>137175.95000000001</v>
      </c>
      <c r="F669" s="54">
        <v>11867.71</v>
      </c>
      <c r="G669" s="55">
        <v>8.6999999999999994E-2</v>
      </c>
      <c r="H669" s="53">
        <v>0</v>
      </c>
      <c r="I669" s="53" t="s">
        <v>1412</v>
      </c>
    </row>
    <row r="670" spans="1:9" ht="17.399999999999999" x14ac:dyDescent="0.3">
      <c r="A670" s="53" t="s">
        <v>253</v>
      </c>
      <c r="B670" s="57">
        <v>45931</v>
      </c>
      <c r="C670" s="59">
        <v>9145063.3200000003</v>
      </c>
      <c r="D670" s="60">
        <v>999</v>
      </c>
      <c r="E670" s="54">
        <v>137175.95000000001</v>
      </c>
      <c r="F670" s="54">
        <v>12827.94</v>
      </c>
      <c r="G670" s="55">
        <v>9.4E-2</v>
      </c>
      <c r="H670" s="53">
        <v>0</v>
      </c>
      <c r="I670" s="53" t="s">
        <v>1412</v>
      </c>
    </row>
    <row r="671" spans="1:9" ht="17.399999999999999" x14ac:dyDescent="0.3">
      <c r="A671" s="53" t="s">
        <v>253</v>
      </c>
      <c r="B671" s="57">
        <v>45962</v>
      </c>
      <c r="C671" s="59">
        <v>9145063.3200000003</v>
      </c>
      <c r="D671" s="60">
        <v>999</v>
      </c>
      <c r="E671" s="54">
        <v>137175.95000000001</v>
      </c>
      <c r="F671" s="54">
        <v>24426.44</v>
      </c>
      <c r="G671" s="55">
        <v>0.17799999999999999</v>
      </c>
      <c r="H671" s="53">
        <v>0</v>
      </c>
      <c r="I671" s="53" t="s">
        <v>1412</v>
      </c>
    </row>
    <row r="672" spans="1:9" ht="17.399999999999999" x14ac:dyDescent="0.3">
      <c r="A672" s="53" t="s">
        <v>253</v>
      </c>
      <c r="B672" s="57">
        <v>45992</v>
      </c>
      <c r="C672" s="59">
        <v>9145063.3200000003</v>
      </c>
      <c r="D672" s="60">
        <v>999</v>
      </c>
      <c r="E672" s="54">
        <v>137175.95000000001</v>
      </c>
      <c r="F672" s="54">
        <v>6852.25</v>
      </c>
      <c r="G672" s="55">
        <v>0.05</v>
      </c>
      <c r="H672" s="53">
        <v>0</v>
      </c>
      <c r="I672" s="53" t="s">
        <v>1412</v>
      </c>
    </row>
    <row r="673" spans="1:9" ht="17.399999999999999" x14ac:dyDescent="0.3">
      <c r="A673" s="53" t="s">
        <v>255</v>
      </c>
      <c r="B673" s="57">
        <v>45658</v>
      </c>
      <c r="C673" s="59">
        <v>869197.59</v>
      </c>
      <c r="D673" s="60">
        <v>0</v>
      </c>
      <c r="E673" s="54">
        <v>8691.98</v>
      </c>
      <c r="F673" s="54">
        <v>8717.8799999999992</v>
      </c>
      <c r="G673" s="55">
        <v>1.0029999999999999</v>
      </c>
      <c r="H673" s="53">
        <v>0</v>
      </c>
      <c r="I673" s="53" t="s">
        <v>1408</v>
      </c>
    </row>
    <row r="674" spans="1:9" ht="17.399999999999999" x14ac:dyDescent="0.3">
      <c r="A674" s="53" t="s">
        <v>255</v>
      </c>
      <c r="B674" s="57">
        <v>45689</v>
      </c>
      <c r="C674" s="59">
        <v>855876.71</v>
      </c>
      <c r="D674" s="60">
        <v>0</v>
      </c>
      <c r="E674" s="54">
        <v>8558.77</v>
      </c>
      <c r="F674" s="54">
        <v>8415.4</v>
      </c>
      <c r="G674" s="55">
        <v>0.98299999999999998</v>
      </c>
      <c r="H674" s="53">
        <v>0</v>
      </c>
      <c r="I674" s="53" t="s">
        <v>1408</v>
      </c>
    </row>
    <row r="675" spans="1:9" ht="17.399999999999999" x14ac:dyDescent="0.3">
      <c r="A675" s="53" t="s">
        <v>255</v>
      </c>
      <c r="B675" s="57">
        <v>45717</v>
      </c>
      <c r="C675" s="59">
        <v>843146.31</v>
      </c>
      <c r="D675" s="60">
        <v>0</v>
      </c>
      <c r="E675" s="54">
        <v>8431.4599999999991</v>
      </c>
      <c r="F675" s="54">
        <v>9560.3700000000008</v>
      </c>
      <c r="G675" s="55">
        <v>1.1339999999999999</v>
      </c>
      <c r="H675" s="53">
        <v>0</v>
      </c>
      <c r="I675" s="53" t="s">
        <v>1408</v>
      </c>
    </row>
    <row r="676" spans="1:9" ht="17.399999999999999" x14ac:dyDescent="0.3">
      <c r="A676" s="53" t="s">
        <v>255</v>
      </c>
      <c r="B676" s="57">
        <v>45748</v>
      </c>
      <c r="C676" s="59">
        <v>827796.76</v>
      </c>
      <c r="D676" s="60">
        <v>0</v>
      </c>
      <c r="E676" s="54">
        <v>8277.9699999999993</v>
      </c>
      <c r="F676" s="54">
        <v>8460.36</v>
      </c>
      <c r="G676" s="55">
        <v>1.022</v>
      </c>
      <c r="H676" s="53">
        <v>0</v>
      </c>
      <c r="I676" s="53" t="s">
        <v>1408</v>
      </c>
    </row>
    <row r="677" spans="1:9" ht="17.399999999999999" x14ac:dyDescent="0.3">
      <c r="A677" s="53" t="s">
        <v>255</v>
      </c>
      <c r="B677" s="57">
        <v>45778</v>
      </c>
      <c r="C677" s="59">
        <v>811176.06</v>
      </c>
      <c r="D677" s="60">
        <v>0</v>
      </c>
      <c r="E677" s="54">
        <v>8111.76</v>
      </c>
      <c r="F677" s="54">
        <v>8088.41</v>
      </c>
      <c r="G677" s="55">
        <v>0.997</v>
      </c>
      <c r="H677" s="53">
        <v>0</v>
      </c>
      <c r="I677" s="53" t="s">
        <v>1408</v>
      </c>
    </row>
    <row r="678" spans="1:9" ht="17.399999999999999" x14ac:dyDescent="0.3">
      <c r="A678" s="53" t="s">
        <v>255</v>
      </c>
      <c r="B678" s="57">
        <v>45809</v>
      </c>
      <c r="C678" s="59">
        <v>798965.95</v>
      </c>
      <c r="D678" s="60">
        <v>0</v>
      </c>
      <c r="E678" s="54">
        <v>7989.66</v>
      </c>
      <c r="F678" s="54">
        <v>8306.7800000000007</v>
      </c>
      <c r="G678" s="55">
        <v>1.04</v>
      </c>
      <c r="H678" s="53">
        <v>0</v>
      </c>
      <c r="I678" s="53" t="s">
        <v>1408</v>
      </c>
    </row>
    <row r="679" spans="1:9" ht="17.399999999999999" x14ac:dyDescent="0.3">
      <c r="A679" s="53" t="s">
        <v>255</v>
      </c>
      <c r="B679" s="57">
        <v>45839</v>
      </c>
      <c r="C679" s="59">
        <v>785972.99</v>
      </c>
      <c r="D679" s="60">
        <v>0</v>
      </c>
      <c r="E679" s="54">
        <v>7859.73</v>
      </c>
      <c r="F679" s="54">
        <v>8911.67</v>
      </c>
      <c r="G679" s="55">
        <v>1.1339999999999999</v>
      </c>
      <c r="H679" s="53">
        <v>0</v>
      </c>
      <c r="I679" s="53" t="s">
        <v>1408</v>
      </c>
    </row>
    <row r="680" spans="1:9" ht="17.399999999999999" x14ac:dyDescent="0.3">
      <c r="A680" s="53" t="s">
        <v>255</v>
      </c>
      <c r="B680" s="57">
        <v>45870</v>
      </c>
      <c r="C680" s="59">
        <v>774059.79</v>
      </c>
      <c r="D680" s="60">
        <v>15</v>
      </c>
      <c r="E680" s="54">
        <v>7740.6</v>
      </c>
      <c r="F680" s="54">
        <v>8243.9599999999991</v>
      </c>
      <c r="G680" s="55">
        <v>1.0649999999999999</v>
      </c>
      <c r="H680" s="53">
        <v>0</v>
      </c>
      <c r="I680" s="53" t="s">
        <v>1408</v>
      </c>
    </row>
    <row r="681" spans="1:9" ht="17.399999999999999" x14ac:dyDescent="0.3">
      <c r="A681" s="53" t="s">
        <v>255</v>
      </c>
      <c r="B681" s="57">
        <v>45901</v>
      </c>
      <c r="C681" s="59">
        <v>759782.19</v>
      </c>
      <c r="D681" s="60">
        <v>0</v>
      </c>
      <c r="E681" s="54">
        <v>7597.82</v>
      </c>
      <c r="F681" s="54">
        <v>7295.78</v>
      </c>
      <c r="G681" s="55">
        <v>0.96</v>
      </c>
      <c r="H681" s="53">
        <v>0</v>
      </c>
      <c r="I681" s="53" t="s">
        <v>1408</v>
      </c>
    </row>
    <row r="682" spans="1:9" ht="17.399999999999999" x14ac:dyDescent="0.3">
      <c r="A682" s="53" t="s">
        <v>255</v>
      </c>
      <c r="B682" s="57">
        <v>45931</v>
      </c>
      <c r="C682" s="59">
        <v>748797.68</v>
      </c>
      <c r="D682" s="60">
        <v>95</v>
      </c>
      <c r="E682" s="54">
        <v>7487.98</v>
      </c>
      <c r="F682" s="54">
        <v>931.99</v>
      </c>
      <c r="G682" s="55">
        <v>0.124</v>
      </c>
      <c r="H682" s="53">
        <v>0</v>
      </c>
      <c r="I682" s="53" t="s">
        <v>1409</v>
      </c>
    </row>
    <row r="683" spans="1:9" ht="17.399999999999999" x14ac:dyDescent="0.3">
      <c r="A683" s="53" t="s">
        <v>255</v>
      </c>
      <c r="B683" s="57">
        <v>45962</v>
      </c>
      <c r="C683" s="59">
        <v>734482.14</v>
      </c>
      <c r="D683" s="60">
        <v>0</v>
      </c>
      <c r="E683" s="54">
        <v>7344.82</v>
      </c>
      <c r="F683" s="54">
        <v>7764.28</v>
      </c>
      <c r="G683" s="55">
        <v>1.0569999999999999</v>
      </c>
      <c r="H683" s="53">
        <v>0</v>
      </c>
      <c r="I683" s="53" t="s">
        <v>1408</v>
      </c>
    </row>
    <row r="684" spans="1:9" ht="17.399999999999999" x14ac:dyDescent="0.3">
      <c r="A684" s="53" t="s">
        <v>255</v>
      </c>
      <c r="B684" s="57">
        <v>45992</v>
      </c>
      <c r="C684" s="59">
        <v>724117.52</v>
      </c>
      <c r="D684" s="60">
        <v>0</v>
      </c>
      <c r="E684" s="54">
        <v>7241.18</v>
      </c>
      <c r="F684" s="54">
        <v>7623.35</v>
      </c>
      <c r="G684" s="55">
        <v>1.0529999999999999</v>
      </c>
      <c r="H684" s="53">
        <v>0</v>
      </c>
      <c r="I684" s="53" t="s">
        <v>1408</v>
      </c>
    </row>
    <row r="685" spans="1:9" ht="17.399999999999999" x14ac:dyDescent="0.3">
      <c r="A685" s="53" t="s">
        <v>257</v>
      </c>
      <c r="B685" s="57">
        <v>45658</v>
      </c>
      <c r="C685" s="59">
        <v>3580642.17</v>
      </c>
      <c r="D685" s="60">
        <v>0</v>
      </c>
      <c r="E685" s="54">
        <v>53709.63</v>
      </c>
      <c r="F685" s="54">
        <v>53575.89</v>
      </c>
      <c r="G685" s="55">
        <v>0.998</v>
      </c>
      <c r="H685" s="53">
        <v>0</v>
      </c>
      <c r="I685" s="53" t="s">
        <v>1408</v>
      </c>
    </row>
    <row r="686" spans="1:9" ht="17.399999999999999" x14ac:dyDescent="0.3">
      <c r="A686" s="53" t="s">
        <v>257</v>
      </c>
      <c r="B686" s="57">
        <v>45689</v>
      </c>
      <c r="C686" s="59">
        <v>3469158.56</v>
      </c>
      <c r="D686" s="60">
        <v>0</v>
      </c>
      <c r="E686" s="54">
        <v>52037.38</v>
      </c>
      <c r="F686" s="54">
        <v>54531.64</v>
      </c>
      <c r="G686" s="55">
        <v>1.048</v>
      </c>
      <c r="H686" s="53">
        <v>0</v>
      </c>
      <c r="I686" s="53" t="s">
        <v>1408</v>
      </c>
    </row>
    <row r="687" spans="1:9" ht="17.399999999999999" x14ac:dyDescent="0.3">
      <c r="A687" s="53" t="s">
        <v>257</v>
      </c>
      <c r="B687" s="57">
        <v>45717</v>
      </c>
      <c r="C687" s="59">
        <v>3366101.76</v>
      </c>
      <c r="D687" s="60">
        <v>0</v>
      </c>
      <c r="E687" s="54">
        <v>50491.53</v>
      </c>
      <c r="F687" s="54">
        <v>50123.6</v>
      </c>
      <c r="G687" s="55">
        <v>0.99299999999999999</v>
      </c>
      <c r="H687" s="53">
        <v>0</v>
      </c>
      <c r="I687" s="53" t="s">
        <v>1408</v>
      </c>
    </row>
    <row r="688" spans="1:9" ht="17.399999999999999" x14ac:dyDescent="0.3">
      <c r="A688" s="53" t="s">
        <v>257</v>
      </c>
      <c r="B688" s="57">
        <v>45748</v>
      </c>
      <c r="C688" s="59">
        <v>3257185.45</v>
      </c>
      <c r="D688" s="60">
        <v>15</v>
      </c>
      <c r="E688" s="54">
        <v>48857.78</v>
      </c>
      <c r="F688" s="54">
        <v>49064.46</v>
      </c>
      <c r="G688" s="55">
        <v>1.004</v>
      </c>
      <c r="H688" s="53">
        <v>0</v>
      </c>
      <c r="I688" s="53" t="s">
        <v>1408</v>
      </c>
    </row>
    <row r="689" spans="1:9" ht="17.399999999999999" x14ac:dyDescent="0.3">
      <c r="A689" s="53" t="s">
        <v>257</v>
      </c>
      <c r="B689" s="57">
        <v>45778</v>
      </c>
      <c r="C689" s="59">
        <v>3164650.39</v>
      </c>
      <c r="D689" s="60">
        <v>0</v>
      </c>
      <c r="E689" s="54">
        <v>47469.760000000002</v>
      </c>
      <c r="F689" s="54">
        <v>47853.54</v>
      </c>
      <c r="G689" s="55">
        <v>1.008</v>
      </c>
      <c r="H689" s="53">
        <v>0</v>
      </c>
      <c r="I689" s="53" t="s">
        <v>1408</v>
      </c>
    </row>
    <row r="690" spans="1:9" ht="17.399999999999999" x14ac:dyDescent="0.3">
      <c r="A690" s="53" t="s">
        <v>257</v>
      </c>
      <c r="B690" s="57">
        <v>45809</v>
      </c>
      <c r="C690" s="59">
        <v>3063722.95</v>
      </c>
      <c r="D690" s="60">
        <v>0</v>
      </c>
      <c r="E690" s="54">
        <v>45955.839999999997</v>
      </c>
      <c r="F690" s="54">
        <v>46778.45</v>
      </c>
      <c r="G690" s="55">
        <v>1.018</v>
      </c>
      <c r="H690" s="53">
        <v>0</v>
      </c>
      <c r="I690" s="53" t="s">
        <v>1408</v>
      </c>
    </row>
    <row r="691" spans="1:9" ht="17.399999999999999" x14ac:dyDescent="0.3">
      <c r="A691" s="53" t="s">
        <v>257</v>
      </c>
      <c r="B691" s="57">
        <v>45839</v>
      </c>
      <c r="C691" s="59">
        <v>2963479.32</v>
      </c>
      <c r="D691" s="60">
        <v>95</v>
      </c>
      <c r="E691" s="54">
        <v>44452.19</v>
      </c>
      <c r="F691" s="54">
        <v>17784.84</v>
      </c>
      <c r="G691" s="55">
        <v>0.4</v>
      </c>
      <c r="H691" s="53">
        <v>0</v>
      </c>
      <c r="I691" s="53" t="s">
        <v>1409</v>
      </c>
    </row>
    <row r="692" spans="1:9" ht="17.399999999999999" x14ac:dyDescent="0.3">
      <c r="A692" s="53" t="s">
        <v>257</v>
      </c>
      <c r="B692" s="57">
        <v>45870</v>
      </c>
      <c r="C692" s="59">
        <v>2884474.63</v>
      </c>
      <c r="D692" s="60">
        <v>0</v>
      </c>
      <c r="E692" s="54">
        <v>43267.12</v>
      </c>
      <c r="F692" s="54">
        <v>43431.4</v>
      </c>
      <c r="G692" s="55">
        <v>1.004</v>
      </c>
      <c r="H692" s="53">
        <v>0</v>
      </c>
      <c r="I692" s="53" t="s">
        <v>1408</v>
      </c>
    </row>
    <row r="693" spans="1:9" ht="17.399999999999999" x14ac:dyDescent="0.3">
      <c r="A693" s="53" t="s">
        <v>257</v>
      </c>
      <c r="B693" s="57">
        <v>45901</v>
      </c>
      <c r="C693" s="59">
        <v>2803852.95</v>
      </c>
      <c r="D693" s="60">
        <v>0</v>
      </c>
      <c r="E693" s="54">
        <v>42057.79</v>
      </c>
      <c r="F693" s="54">
        <v>47396.27</v>
      </c>
      <c r="G693" s="55">
        <v>1.127</v>
      </c>
      <c r="H693" s="53">
        <v>0</v>
      </c>
      <c r="I693" s="53" t="s">
        <v>1408</v>
      </c>
    </row>
    <row r="694" spans="1:9" ht="17.399999999999999" x14ac:dyDescent="0.3">
      <c r="A694" s="53" t="s">
        <v>257</v>
      </c>
      <c r="B694" s="57">
        <v>45931</v>
      </c>
      <c r="C694" s="59">
        <v>2721467.45</v>
      </c>
      <c r="D694" s="60">
        <v>0</v>
      </c>
      <c r="E694" s="54">
        <v>40822.01</v>
      </c>
      <c r="F694" s="54">
        <v>46178.080000000002</v>
      </c>
      <c r="G694" s="55">
        <v>1.131</v>
      </c>
      <c r="H694" s="53">
        <v>0</v>
      </c>
      <c r="I694" s="53" t="s">
        <v>1408</v>
      </c>
    </row>
    <row r="695" spans="1:9" ht="17.399999999999999" x14ac:dyDescent="0.3">
      <c r="A695" s="53" t="s">
        <v>257</v>
      </c>
      <c r="B695" s="57">
        <v>45962</v>
      </c>
      <c r="C695" s="59">
        <v>2632134.2000000002</v>
      </c>
      <c r="D695" s="60">
        <v>0</v>
      </c>
      <c r="E695" s="54">
        <v>39482.01</v>
      </c>
      <c r="F695" s="54">
        <v>39517.199999999997</v>
      </c>
      <c r="G695" s="55">
        <v>1.0009999999999999</v>
      </c>
      <c r="H695" s="53">
        <v>0</v>
      </c>
      <c r="I695" s="53" t="s">
        <v>1408</v>
      </c>
    </row>
    <row r="696" spans="1:9" ht="17.399999999999999" x14ac:dyDescent="0.3">
      <c r="A696" s="53" t="s">
        <v>257</v>
      </c>
      <c r="B696" s="57">
        <v>45992</v>
      </c>
      <c r="C696" s="59">
        <v>2560692.29</v>
      </c>
      <c r="D696" s="60">
        <v>0</v>
      </c>
      <c r="E696" s="54">
        <v>38410.379999999997</v>
      </c>
      <c r="F696" s="54">
        <v>43914.27</v>
      </c>
      <c r="G696" s="55">
        <v>1.143</v>
      </c>
      <c r="H696" s="53">
        <v>0</v>
      </c>
      <c r="I696" s="53" t="s">
        <v>1408</v>
      </c>
    </row>
    <row r="697" spans="1:9" ht="17.399999999999999" x14ac:dyDescent="0.3">
      <c r="A697" s="53" t="s">
        <v>259</v>
      </c>
      <c r="B697" s="57">
        <v>45658</v>
      </c>
      <c r="C697" s="59">
        <v>4012274.13</v>
      </c>
      <c r="D697" s="60">
        <v>35</v>
      </c>
      <c r="E697" s="54">
        <v>60184.11</v>
      </c>
      <c r="F697" s="54">
        <v>49577.95</v>
      </c>
      <c r="G697" s="55">
        <v>0.82399999999999995</v>
      </c>
      <c r="H697" s="53">
        <v>0</v>
      </c>
      <c r="I697" s="53" t="s">
        <v>1410</v>
      </c>
    </row>
    <row r="698" spans="1:9" ht="17.399999999999999" x14ac:dyDescent="0.3">
      <c r="A698" s="53" t="s">
        <v>259</v>
      </c>
      <c r="B698" s="57">
        <v>45689</v>
      </c>
      <c r="C698" s="59">
        <v>3892623.26</v>
      </c>
      <c r="D698" s="60">
        <v>0</v>
      </c>
      <c r="E698" s="54">
        <v>58389.35</v>
      </c>
      <c r="F698" s="54">
        <v>65297.49</v>
      </c>
      <c r="G698" s="55">
        <v>1.1180000000000001</v>
      </c>
      <c r="H698" s="53">
        <v>0</v>
      </c>
      <c r="I698" s="53" t="s">
        <v>1408</v>
      </c>
    </row>
    <row r="699" spans="1:9" ht="17.399999999999999" x14ac:dyDescent="0.3">
      <c r="A699" s="53" t="s">
        <v>259</v>
      </c>
      <c r="B699" s="57">
        <v>45717</v>
      </c>
      <c r="C699" s="59">
        <v>3777162.68</v>
      </c>
      <c r="D699" s="60">
        <v>15</v>
      </c>
      <c r="E699" s="54">
        <v>56657.440000000002</v>
      </c>
      <c r="F699" s="54">
        <v>55719.040000000001</v>
      </c>
      <c r="G699" s="55">
        <v>0.98299999999999998</v>
      </c>
      <c r="H699" s="53">
        <v>0</v>
      </c>
      <c r="I699" s="53" t="s">
        <v>1408</v>
      </c>
    </row>
    <row r="700" spans="1:9" ht="17.399999999999999" x14ac:dyDescent="0.3">
      <c r="A700" s="53" t="s">
        <v>259</v>
      </c>
      <c r="B700" s="57">
        <v>45748</v>
      </c>
      <c r="C700" s="59">
        <v>3656253.09</v>
      </c>
      <c r="D700" s="60">
        <v>0</v>
      </c>
      <c r="E700" s="54">
        <v>54843.8</v>
      </c>
      <c r="F700" s="54">
        <v>62292.14</v>
      </c>
      <c r="G700" s="55">
        <v>1.1359999999999999</v>
      </c>
      <c r="H700" s="53">
        <v>0</v>
      </c>
      <c r="I700" s="53" t="s">
        <v>1408</v>
      </c>
    </row>
    <row r="701" spans="1:9" ht="17.399999999999999" x14ac:dyDescent="0.3">
      <c r="A701" s="53" t="s">
        <v>259</v>
      </c>
      <c r="B701" s="57">
        <v>45778</v>
      </c>
      <c r="C701" s="59">
        <v>3556952.11</v>
      </c>
      <c r="D701" s="60">
        <v>0</v>
      </c>
      <c r="E701" s="54">
        <v>53354.28</v>
      </c>
      <c r="F701" s="54">
        <v>57082.720000000001</v>
      </c>
      <c r="G701" s="55">
        <v>1.07</v>
      </c>
      <c r="H701" s="53">
        <v>0</v>
      </c>
      <c r="I701" s="53" t="s">
        <v>1408</v>
      </c>
    </row>
    <row r="702" spans="1:9" ht="17.399999999999999" x14ac:dyDescent="0.3">
      <c r="A702" s="53" t="s">
        <v>259</v>
      </c>
      <c r="B702" s="57">
        <v>45809</v>
      </c>
      <c r="C702" s="59">
        <v>3440433.19</v>
      </c>
      <c r="D702" s="60">
        <v>35</v>
      </c>
      <c r="E702" s="54">
        <v>51606.5</v>
      </c>
      <c r="F702" s="54">
        <v>20681.52</v>
      </c>
      <c r="G702" s="55">
        <v>0.40100000000000002</v>
      </c>
      <c r="H702" s="53">
        <v>0</v>
      </c>
      <c r="I702" s="53" t="s">
        <v>1410</v>
      </c>
    </row>
    <row r="703" spans="1:9" ht="17.399999999999999" x14ac:dyDescent="0.3">
      <c r="A703" s="53" t="s">
        <v>259</v>
      </c>
      <c r="B703" s="57">
        <v>45839</v>
      </c>
      <c r="C703" s="59">
        <v>3350666.1</v>
      </c>
      <c r="D703" s="60">
        <v>15</v>
      </c>
      <c r="E703" s="54">
        <v>50259.99</v>
      </c>
      <c r="F703" s="54">
        <v>52891.33</v>
      </c>
      <c r="G703" s="55">
        <v>1.052</v>
      </c>
      <c r="H703" s="53">
        <v>0</v>
      </c>
      <c r="I703" s="53" t="s">
        <v>1408</v>
      </c>
    </row>
    <row r="704" spans="1:9" ht="17.399999999999999" x14ac:dyDescent="0.3">
      <c r="A704" s="53" t="s">
        <v>259</v>
      </c>
      <c r="B704" s="57">
        <v>45870</v>
      </c>
      <c r="C704" s="59">
        <v>3242358.36</v>
      </c>
      <c r="D704" s="60">
        <v>65</v>
      </c>
      <c r="E704" s="54">
        <v>48635.38</v>
      </c>
      <c r="F704" s="54">
        <v>27266.01</v>
      </c>
      <c r="G704" s="55">
        <v>0.56100000000000005</v>
      </c>
      <c r="H704" s="53">
        <v>0</v>
      </c>
      <c r="I704" s="53" t="s">
        <v>1411</v>
      </c>
    </row>
    <row r="705" spans="1:9" ht="17.399999999999999" x14ac:dyDescent="0.3">
      <c r="A705" s="53" t="s">
        <v>259</v>
      </c>
      <c r="B705" s="57">
        <v>45901</v>
      </c>
      <c r="C705" s="59">
        <v>3157764.04</v>
      </c>
      <c r="D705" s="60">
        <v>95</v>
      </c>
      <c r="E705" s="54">
        <v>47366.46</v>
      </c>
      <c r="F705" s="54">
        <v>25037.45</v>
      </c>
      <c r="G705" s="55">
        <v>0.52900000000000003</v>
      </c>
      <c r="H705" s="53">
        <v>0</v>
      </c>
      <c r="I705" s="53" t="s">
        <v>1409</v>
      </c>
    </row>
    <row r="706" spans="1:9" ht="17.399999999999999" x14ac:dyDescent="0.3">
      <c r="A706" s="53" t="s">
        <v>259</v>
      </c>
      <c r="B706" s="57">
        <v>45931</v>
      </c>
      <c r="C706" s="59">
        <v>3057745.58</v>
      </c>
      <c r="D706" s="60">
        <v>0</v>
      </c>
      <c r="E706" s="54">
        <v>45866.18</v>
      </c>
      <c r="F706" s="54">
        <v>46917.29</v>
      </c>
      <c r="G706" s="55">
        <v>1.0229999999999999</v>
      </c>
      <c r="H706" s="53">
        <v>0</v>
      </c>
      <c r="I706" s="53" t="s">
        <v>1408</v>
      </c>
    </row>
    <row r="707" spans="1:9" ht="17.399999999999999" x14ac:dyDescent="0.3">
      <c r="A707" s="53" t="s">
        <v>259</v>
      </c>
      <c r="B707" s="57">
        <v>45962</v>
      </c>
      <c r="C707" s="59">
        <v>2971540.38</v>
      </c>
      <c r="D707" s="60">
        <v>0</v>
      </c>
      <c r="E707" s="54">
        <v>44573.11</v>
      </c>
      <c r="F707" s="54">
        <v>45132.89</v>
      </c>
      <c r="G707" s="55">
        <v>1.0129999999999999</v>
      </c>
      <c r="H707" s="53">
        <v>0</v>
      </c>
      <c r="I707" s="53" t="s">
        <v>1408</v>
      </c>
    </row>
    <row r="708" spans="1:9" ht="17.399999999999999" x14ac:dyDescent="0.3">
      <c r="A708" s="53" t="s">
        <v>259</v>
      </c>
      <c r="B708" s="57">
        <v>45992</v>
      </c>
      <c r="C708" s="59">
        <v>2878110.42</v>
      </c>
      <c r="D708" s="60">
        <v>0</v>
      </c>
      <c r="E708" s="54">
        <v>43171.66</v>
      </c>
      <c r="F708" s="54">
        <v>47066.09</v>
      </c>
      <c r="G708" s="55">
        <v>1.0900000000000001</v>
      </c>
      <c r="H708" s="53">
        <v>0</v>
      </c>
      <c r="I708" s="53" t="s">
        <v>1408</v>
      </c>
    </row>
    <row r="709" spans="1:9" ht="17.399999999999999" x14ac:dyDescent="0.3">
      <c r="A709" s="53" t="s">
        <v>260</v>
      </c>
      <c r="B709" s="57">
        <v>45658</v>
      </c>
      <c r="C709" s="59">
        <v>12586724.4</v>
      </c>
      <c r="D709" s="60">
        <v>0</v>
      </c>
      <c r="E709" s="54">
        <v>188800.87</v>
      </c>
      <c r="F709" s="54">
        <v>213132.13</v>
      </c>
      <c r="G709" s="55">
        <v>1.129</v>
      </c>
      <c r="H709" s="53">
        <v>0</v>
      </c>
      <c r="I709" s="53" t="s">
        <v>1408</v>
      </c>
    </row>
    <row r="710" spans="1:9" ht="17.399999999999999" x14ac:dyDescent="0.3">
      <c r="A710" s="53" t="s">
        <v>260</v>
      </c>
      <c r="B710" s="57">
        <v>45689</v>
      </c>
      <c r="C710" s="59">
        <v>12293362.99</v>
      </c>
      <c r="D710" s="60">
        <v>65</v>
      </c>
      <c r="E710" s="54">
        <v>184400.44</v>
      </c>
      <c r="F710" s="54">
        <v>157809.04</v>
      </c>
      <c r="G710" s="55">
        <v>0.85599999999999998</v>
      </c>
      <c r="H710" s="53">
        <v>0</v>
      </c>
      <c r="I710" s="53" t="s">
        <v>1411</v>
      </c>
    </row>
    <row r="711" spans="1:9" ht="17.399999999999999" x14ac:dyDescent="0.3">
      <c r="A711" s="53" t="s">
        <v>260</v>
      </c>
      <c r="B711" s="57">
        <v>45717</v>
      </c>
      <c r="C711" s="59">
        <v>12010530.130000001</v>
      </c>
      <c r="D711" s="60">
        <v>0</v>
      </c>
      <c r="E711" s="54">
        <v>180157.95</v>
      </c>
      <c r="F711" s="54">
        <v>197066.26</v>
      </c>
      <c r="G711" s="55">
        <v>1.0940000000000001</v>
      </c>
      <c r="H711" s="53">
        <v>0</v>
      </c>
      <c r="I711" s="53" t="s">
        <v>1408</v>
      </c>
    </row>
    <row r="712" spans="1:9" ht="17.399999999999999" x14ac:dyDescent="0.3">
      <c r="A712" s="53" t="s">
        <v>260</v>
      </c>
      <c r="B712" s="57">
        <v>45748</v>
      </c>
      <c r="C712" s="59">
        <v>11697028.800000001</v>
      </c>
      <c r="D712" s="60">
        <v>0</v>
      </c>
      <c r="E712" s="54">
        <v>175455.43</v>
      </c>
      <c r="F712" s="54">
        <v>171488.34</v>
      </c>
      <c r="G712" s="55">
        <v>0.97699999999999998</v>
      </c>
      <c r="H712" s="53">
        <v>0</v>
      </c>
      <c r="I712" s="53" t="s">
        <v>1408</v>
      </c>
    </row>
    <row r="713" spans="1:9" ht="17.399999999999999" x14ac:dyDescent="0.3">
      <c r="A713" s="53" t="s">
        <v>260</v>
      </c>
      <c r="B713" s="57">
        <v>45778</v>
      </c>
      <c r="C713" s="59">
        <v>11418744.32</v>
      </c>
      <c r="D713" s="60">
        <v>0</v>
      </c>
      <c r="E713" s="54">
        <v>171281.16</v>
      </c>
      <c r="F713" s="54">
        <v>195579.45</v>
      </c>
      <c r="G713" s="55">
        <v>1.1419999999999999</v>
      </c>
      <c r="H713" s="53">
        <v>0</v>
      </c>
      <c r="I713" s="53" t="s">
        <v>1408</v>
      </c>
    </row>
    <row r="714" spans="1:9" ht="17.399999999999999" x14ac:dyDescent="0.3">
      <c r="A714" s="53" t="s">
        <v>260</v>
      </c>
      <c r="B714" s="57">
        <v>45809</v>
      </c>
      <c r="C714" s="59">
        <v>11101059.699999999</v>
      </c>
      <c r="D714" s="60">
        <v>0</v>
      </c>
      <c r="E714" s="54">
        <v>166515.9</v>
      </c>
      <c r="F714" s="54">
        <v>183418.86</v>
      </c>
      <c r="G714" s="55">
        <v>1.1020000000000001</v>
      </c>
      <c r="H714" s="53">
        <v>0</v>
      </c>
      <c r="I714" s="53" t="s">
        <v>1408</v>
      </c>
    </row>
    <row r="715" spans="1:9" ht="17.399999999999999" x14ac:dyDescent="0.3">
      <c r="A715" s="53" t="s">
        <v>260</v>
      </c>
      <c r="B715" s="57">
        <v>45839</v>
      </c>
      <c r="C715" s="59">
        <v>10852349.369999999</v>
      </c>
      <c r="D715" s="60">
        <v>0</v>
      </c>
      <c r="E715" s="54">
        <v>162785.24</v>
      </c>
      <c r="F715" s="54">
        <v>175650.41</v>
      </c>
      <c r="G715" s="55">
        <v>1.079</v>
      </c>
      <c r="H715" s="53">
        <v>0</v>
      </c>
      <c r="I715" s="53" t="s">
        <v>1408</v>
      </c>
    </row>
    <row r="716" spans="1:9" ht="17.399999999999999" x14ac:dyDescent="0.3">
      <c r="A716" s="53" t="s">
        <v>260</v>
      </c>
      <c r="B716" s="57">
        <v>45870</v>
      </c>
      <c r="C716" s="59">
        <v>10578443.15</v>
      </c>
      <c r="D716" s="60">
        <v>0</v>
      </c>
      <c r="E716" s="54">
        <v>158676.65</v>
      </c>
      <c r="F716" s="54">
        <v>181061.15</v>
      </c>
      <c r="G716" s="55">
        <v>1.141</v>
      </c>
      <c r="H716" s="53">
        <v>0</v>
      </c>
      <c r="I716" s="53" t="s">
        <v>1408</v>
      </c>
    </row>
    <row r="717" spans="1:9" ht="17.399999999999999" x14ac:dyDescent="0.3">
      <c r="A717" s="53" t="s">
        <v>260</v>
      </c>
      <c r="B717" s="57">
        <v>45901</v>
      </c>
      <c r="C717" s="59">
        <v>10285948.039999999</v>
      </c>
      <c r="D717" s="60">
        <v>0</v>
      </c>
      <c r="E717" s="54">
        <v>154289.22</v>
      </c>
      <c r="F717" s="54">
        <v>174366.21</v>
      </c>
      <c r="G717" s="55">
        <v>1.1299999999999999</v>
      </c>
      <c r="H717" s="53">
        <v>0</v>
      </c>
      <c r="I717" s="53" t="s">
        <v>1408</v>
      </c>
    </row>
    <row r="718" spans="1:9" ht="17.399999999999999" x14ac:dyDescent="0.3">
      <c r="A718" s="53" t="s">
        <v>260</v>
      </c>
      <c r="B718" s="57">
        <v>45931</v>
      </c>
      <c r="C718" s="59">
        <v>10011650.08</v>
      </c>
      <c r="D718" s="60">
        <v>15</v>
      </c>
      <c r="E718" s="54">
        <v>150174.75</v>
      </c>
      <c r="F718" s="54">
        <v>159323.04999999999</v>
      </c>
      <c r="G718" s="55">
        <v>1.0609999999999999</v>
      </c>
      <c r="H718" s="53">
        <v>0</v>
      </c>
      <c r="I718" s="53" t="s">
        <v>1408</v>
      </c>
    </row>
    <row r="719" spans="1:9" ht="17.399999999999999" x14ac:dyDescent="0.3">
      <c r="A719" s="53" t="s">
        <v>260</v>
      </c>
      <c r="B719" s="57">
        <v>45962</v>
      </c>
      <c r="C719" s="59">
        <v>9757581.3900000006</v>
      </c>
      <c r="D719" s="60">
        <v>0</v>
      </c>
      <c r="E719" s="54">
        <v>146363.72</v>
      </c>
      <c r="F719" s="54">
        <v>157956.6</v>
      </c>
      <c r="G719" s="55">
        <v>1.079</v>
      </c>
      <c r="H719" s="53">
        <v>0</v>
      </c>
      <c r="I719" s="53" t="s">
        <v>1408</v>
      </c>
    </row>
    <row r="720" spans="1:9" ht="17.399999999999999" x14ac:dyDescent="0.3">
      <c r="A720" s="53" t="s">
        <v>260</v>
      </c>
      <c r="B720" s="57">
        <v>45992</v>
      </c>
      <c r="C720" s="59">
        <v>9512016.2300000004</v>
      </c>
      <c r="D720" s="60">
        <v>0</v>
      </c>
      <c r="E720" s="54">
        <v>142680.24</v>
      </c>
      <c r="F720" s="54">
        <v>160367.41</v>
      </c>
      <c r="G720" s="55">
        <v>1.1240000000000001</v>
      </c>
      <c r="H720" s="53">
        <v>0</v>
      </c>
      <c r="I720" s="53" t="s">
        <v>1408</v>
      </c>
    </row>
    <row r="721" spans="1:9" ht="17.399999999999999" x14ac:dyDescent="0.3">
      <c r="A721" s="53" t="s">
        <v>262</v>
      </c>
      <c r="B721" s="57">
        <v>45658</v>
      </c>
      <c r="C721" s="59">
        <v>4626884.72</v>
      </c>
      <c r="D721" s="60">
        <v>0</v>
      </c>
      <c r="E721" s="54">
        <v>69403.27</v>
      </c>
      <c r="F721" s="54">
        <v>76871.62</v>
      </c>
      <c r="G721" s="55">
        <v>1.1080000000000001</v>
      </c>
      <c r="H721" s="53">
        <v>0</v>
      </c>
      <c r="I721" s="53" t="s">
        <v>1408</v>
      </c>
    </row>
    <row r="722" spans="1:9" ht="17.399999999999999" x14ac:dyDescent="0.3">
      <c r="A722" s="53" t="s">
        <v>262</v>
      </c>
      <c r="B722" s="57">
        <v>45689</v>
      </c>
      <c r="C722" s="59">
        <v>4504593.1900000004</v>
      </c>
      <c r="D722" s="60">
        <v>0</v>
      </c>
      <c r="E722" s="54">
        <v>67568.899999999994</v>
      </c>
      <c r="F722" s="54">
        <v>71888.11</v>
      </c>
      <c r="G722" s="55">
        <v>1.0640000000000001</v>
      </c>
      <c r="H722" s="53">
        <v>0</v>
      </c>
      <c r="I722" s="53" t="s">
        <v>1408</v>
      </c>
    </row>
    <row r="723" spans="1:9" ht="17.399999999999999" x14ac:dyDescent="0.3">
      <c r="A723" s="53" t="s">
        <v>262</v>
      </c>
      <c r="B723" s="57">
        <v>45717</v>
      </c>
      <c r="C723" s="59">
        <v>4369436.22</v>
      </c>
      <c r="D723" s="60">
        <v>15</v>
      </c>
      <c r="E723" s="54">
        <v>65541.539999999994</v>
      </c>
      <c r="F723" s="54">
        <v>66640.83</v>
      </c>
      <c r="G723" s="55">
        <v>1.0169999999999999</v>
      </c>
      <c r="H723" s="53">
        <v>0</v>
      </c>
      <c r="I723" s="53" t="s">
        <v>1408</v>
      </c>
    </row>
    <row r="724" spans="1:9" ht="17.399999999999999" x14ac:dyDescent="0.3">
      <c r="A724" s="53" t="s">
        <v>262</v>
      </c>
      <c r="B724" s="57">
        <v>45748</v>
      </c>
      <c r="C724" s="59">
        <v>4238154.54</v>
      </c>
      <c r="D724" s="60">
        <v>0</v>
      </c>
      <c r="E724" s="54">
        <v>63572.32</v>
      </c>
      <c r="F724" s="54">
        <v>68112.759999999995</v>
      </c>
      <c r="G724" s="55">
        <v>1.071</v>
      </c>
      <c r="H724" s="53">
        <v>0</v>
      </c>
      <c r="I724" s="53" t="s">
        <v>1408</v>
      </c>
    </row>
    <row r="725" spans="1:9" ht="17.399999999999999" x14ac:dyDescent="0.3">
      <c r="A725" s="53" t="s">
        <v>262</v>
      </c>
      <c r="B725" s="57">
        <v>45778</v>
      </c>
      <c r="C725" s="59">
        <v>4111321.03</v>
      </c>
      <c r="D725" s="60">
        <v>0</v>
      </c>
      <c r="E725" s="54">
        <v>61669.82</v>
      </c>
      <c r="F725" s="54">
        <v>64550.75</v>
      </c>
      <c r="G725" s="55">
        <v>1.0469999999999999</v>
      </c>
      <c r="H725" s="53">
        <v>0</v>
      </c>
      <c r="I725" s="53" t="s">
        <v>1408</v>
      </c>
    </row>
    <row r="726" spans="1:9" ht="17.399999999999999" x14ac:dyDescent="0.3">
      <c r="A726" s="53" t="s">
        <v>262</v>
      </c>
      <c r="B726" s="57">
        <v>45809</v>
      </c>
      <c r="C726" s="59">
        <v>3991023.44</v>
      </c>
      <c r="D726" s="60">
        <v>0</v>
      </c>
      <c r="E726" s="54">
        <v>59865.35</v>
      </c>
      <c r="F726" s="54">
        <v>67275.53</v>
      </c>
      <c r="G726" s="55">
        <v>1.1240000000000001</v>
      </c>
      <c r="H726" s="53">
        <v>0</v>
      </c>
      <c r="I726" s="53" t="s">
        <v>1408</v>
      </c>
    </row>
    <row r="727" spans="1:9" ht="17.399999999999999" x14ac:dyDescent="0.3">
      <c r="A727" s="53" t="s">
        <v>262</v>
      </c>
      <c r="B727" s="57">
        <v>45839</v>
      </c>
      <c r="C727" s="59">
        <v>3875283.86</v>
      </c>
      <c r="D727" s="60">
        <v>0</v>
      </c>
      <c r="E727" s="54">
        <v>58129.26</v>
      </c>
      <c r="F727" s="54">
        <v>57770.33</v>
      </c>
      <c r="G727" s="55">
        <v>0.99399999999999999</v>
      </c>
      <c r="H727" s="53">
        <v>0</v>
      </c>
      <c r="I727" s="53" t="s">
        <v>1408</v>
      </c>
    </row>
    <row r="728" spans="1:9" ht="17.399999999999999" x14ac:dyDescent="0.3">
      <c r="A728" s="53" t="s">
        <v>262</v>
      </c>
      <c r="B728" s="57">
        <v>45870</v>
      </c>
      <c r="C728" s="59">
        <v>3772193.48</v>
      </c>
      <c r="D728" s="60">
        <v>0</v>
      </c>
      <c r="E728" s="54">
        <v>56582.9</v>
      </c>
      <c r="F728" s="54">
        <v>61897.09</v>
      </c>
      <c r="G728" s="55">
        <v>1.0940000000000001</v>
      </c>
      <c r="H728" s="53">
        <v>0</v>
      </c>
      <c r="I728" s="53" t="s">
        <v>1408</v>
      </c>
    </row>
    <row r="729" spans="1:9" ht="17.399999999999999" x14ac:dyDescent="0.3">
      <c r="A729" s="53" t="s">
        <v>262</v>
      </c>
      <c r="B729" s="57">
        <v>45901</v>
      </c>
      <c r="C729" s="59">
        <v>3649722.91</v>
      </c>
      <c r="D729" s="60">
        <v>0</v>
      </c>
      <c r="E729" s="54">
        <v>54745.84</v>
      </c>
      <c r="F729" s="54">
        <v>60408.56</v>
      </c>
      <c r="G729" s="55">
        <v>1.103</v>
      </c>
      <c r="H729" s="53">
        <v>0</v>
      </c>
      <c r="I729" s="53" t="s">
        <v>1408</v>
      </c>
    </row>
    <row r="730" spans="1:9" ht="17.399999999999999" x14ac:dyDescent="0.3">
      <c r="A730" s="53" t="s">
        <v>262</v>
      </c>
      <c r="B730" s="57">
        <v>45931</v>
      </c>
      <c r="C730" s="59">
        <v>3552979.33</v>
      </c>
      <c r="D730" s="60">
        <v>0</v>
      </c>
      <c r="E730" s="54">
        <v>53294.69</v>
      </c>
      <c r="F730" s="54">
        <v>52950.79</v>
      </c>
      <c r="G730" s="55">
        <v>0.99399999999999999</v>
      </c>
      <c r="H730" s="53">
        <v>0</v>
      </c>
      <c r="I730" s="53" t="s">
        <v>1408</v>
      </c>
    </row>
    <row r="731" spans="1:9" ht="17.399999999999999" x14ac:dyDescent="0.3">
      <c r="A731" s="53" t="s">
        <v>262</v>
      </c>
      <c r="B731" s="57">
        <v>45962</v>
      </c>
      <c r="C731" s="59">
        <v>3439870.45</v>
      </c>
      <c r="D731" s="60">
        <v>0</v>
      </c>
      <c r="E731" s="54">
        <v>51598.06</v>
      </c>
      <c r="F731" s="54">
        <v>58367.3</v>
      </c>
      <c r="G731" s="55">
        <v>1.131</v>
      </c>
      <c r="H731" s="53">
        <v>0</v>
      </c>
      <c r="I731" s="53" t="s">
        <v>1408</v>
      </c>
    </row>
    <row r="732" spans="1:9" ht="17.399999999999999" x14ac:dyDescent="0.3">
      <c r="A732" s="53" t="s">
        <v>262</v>
      </c>
      <c r="B732" s="57">
        <v>45992</v>
      </c>
      <c r="C732" s="59">
        <v>3346402.25</v>
      </c>
      <c r="D732" s="60">
        <v>0</v>
      </c>
      <c r="E732" s="54">
        <v>50196.03</v>
      </c>
      <c r="F732" s="54">
        <v>53429.47</v>
      </c>
      <c r="G732" s="55">
        <v>1.0640000000000001</v>
      </c>
      <c r="H732" s="53">
        <v>0</v>
      </c>
      <c r="I732" s="53" t="s">
        <v>1408</v>
      </c>
    </row>
    <row r="733" spans="1:9" ht="17.399999999999999" x14ac:dyDescent="0.3">
      <c r="A733" s="53" t="s">
        <v>264</v>
      </c>
      <c r="B733" s="57">
        <v>45658</v>
      </c>
      <c r="C733" s="59">
        <v>1990831.89</v>
      </c>
      <c r="D733" s="60">
        <v>35</v>
      </c>
      <c r="E733" s="54">
        <v>29862.48</v>
      </c>
      <c r="F733" s="54">
        <v>26559.14</v>
      </c>
      <c r="G733" s="55">
        <v>0.88900000000000001</v>
      </c>
      <c r="H733" s="53">
        <v>0</v>
      </c>
      <c r="I733" s="53" t="s">
        <v>1410</v>
      </c>
    </row>
    <row r="734" spans="1:9" ht="17.399999999999999" x14ac:dyDescent="0.3">
      <c r="A734" s="53" t="s">
        <v>264</v>
      </c>
      <c r="B734" s="57">
        <v>45689</v>
      </c>
      <c r="C734" s="59">
        <v>1929599.22</v>
      </c>
      <c r="D734" s="60">
        <v>95</v>
      </c>
      <c r="E734" s="54">
        <v>28943.99</v>
      </c>
      <c r="F734" s="54">
        <v>15553.05</v>
      </c>
      <c r="G734" s="55">
        <v>0.53700000000000003</v>
      </c>
      <c r="H734" s="53">
        <v>0</v>
      </c>
      <c r="I734" s="53" t="s">
        <v>1409</v>
      </c>
    </row>
    <row r="735" spans="1:9" ht="17.399999999999999" x14ac:dyDescent="0.3">
      <c r="A735" s="53" t="s">
        <v>264</v>
      </c>
      <c r="B735" s="57">
        <v>45717</v>
      </c>
      <c r="C735" s="59">
        <v>1874365.99</v>
      </c>
      <c r="D735" s="60">
        <v>0</v>
      </c>
      <c r="E735" s="54">
        <v>28115.49</v>
      </c>
      <c r="F735" s="54">
        <v>32221.55</v>
      </c>
      <c r="G735" s="55">
        <v>1.1459999999999999</v>
      </c>
      <c r="H735" s="53">
        <v>0</v>
      </c>
      <c r="I735" s="53" t="s">
        <v>1408</v>
      </c>
    </row>
    <row r="736" spans="1:9" ht="17.399999999999999" x14ac:dyDescent="0.3">
      <c r="A736" s="53" t="s">
        <v>264</v>
      </c>
      <c r="B736" s="57">
        <v>45748</v>
      </c>
      <c r="C736" s="59">
        <v>1818753.14</v>
      </c>
      <c r="D736" s="60">
        <v>0</v>
      </c>
      <c r="E736" s="54">
        <v>27281.3</v>
      </c>
      <c r="F736" s="54">
        <v>27955.43</v>
      </c>
      <c r="G736" s="55">
        <v>1.0249999999999999</v>
      </c>
      <c r="H736" s="53">
        <v>0</v>
      </c>
      <c r="I736" s="53" t="s">
        <v>1408</v>
      </c>
    </row>
    <row r="737" spans="1:9" ht="17.399999999999999" x14ac:dyDescent="0.3">
      <c r="A737" s="53" t="s">
        <v>264</v>
      </c>
      <c r="B737" s="57">
        <v>45778</v>
      </c>
      <c r="C737" s="59">
        <v>1771280.75</v>
      </c>
      <c r="D737" s="60">
        <v>35</v>
      </c>
      <c r="E737" s="54">
        <v>26569.21</v>
      </c>
      <c r="F737" s="54">
        <v>11640.32</v>
      </c>
      <c r="G737" s="55">
        <v>0.438</v>
      </c>
      <c r="H737" s="53">
        <v>0</v>
      </c>
      <c r="I737" s="53" t="s">
        <v>1410</v>
      </c>
    </row>
    <row r="738" spans="1:9" ht="17.399999999999999" x14ac:dyDescent="0.3">
      <c r="A738" s="53" t="s">
        <v>264</v>
      </c>
      <c r="B738" s="57">
        <v>45809</v>
      </c>
      <c r="C738" s="59">
        <v>1724390.17</v>
      </c>
      <c r="D738" s="60">
        <v>0</v>
      </c>
      <c r="E738" s="54">
        <v>25865.85</v>
      </c>
      <c r="F738" s="54">
        <v>26643.37</v>
      </c>
      <c r="G738" s="55">
        <v>1.03</v>
      </c>
      <c r="H738" s="53">
        <v>0</v>
      </c>
      <c r="I738" s="53" t="s">
        <v>1408</v>
      </c>
    </row>
    <row r="739" spans="1:9" ht="17.399999999999999" x14ac:dyDescent="0.3">
      <c r="A739" s="53" t="s">
        <v>264</v>
      </c>
      <c r="B739" s="57">
        <v>45839</v>
      </c>
      <c r="C739" s="59">
        <v>1668102.04</v>
      </c>
      <c r="D739" s="60">
        <v>0</v>
      </c>
      <c r="E739" s="54">
        <v>25021.53</v>
      </c>
      <c r="F739" s="54">
        <v>26038.33</v>
      </c>
      <c r="G739" s="55">
        <v>1.0409999999999999</v>
      </c>
      <c r="H739" s="53">
        <v>0</v>
      </c>
      <c r="I739" s="53" t="s">
        <v>1408</v>
      </c>
    </row>
    <row r="740" spans="1:9" ht="17.399999999999999" x14ac:dyDescent="0.3">
      <c r="A740" s="53" t="s">
        <v>264</v>
      </c>
      <c r="B740" s="57">
        <v>45870</v>
      </c>
      <c r="C740" s="59">
        <v>1668102.04</v>
      </c>
      <c r="D740" s="60">
        <v>185</v>
      </c>
      <c r="E740" s="54">
        <v>25021.53</v>
      </c>
      <c r="F740" s="54">
        <v>1912.91</v>
      </c>
      <c r="G740" s="55">
        <v>7.5999999999999998E-2</v>
      </c>
      <c r="H740" s="53">
        <v>0</v>
      </c>
      <c r="I740" s="53" t="s">
        <v>1412</v>
      </c>
    </row>
    <row r="741" spans="1:9" ht="17.399999999999999" x14ac:dyDescent="0.3">
      <c r="A741" s="53" t="s">
        <v>264</v>
      </c>
      <c r="B741" s="57">
        <v>45901</v>
      </c>
      <c r="C741" s="59">
        <v>1668102.04</v>
      </c>
      <c r="D741" s="60">
        <v>999</v>
      </c>
      <c r="E741" s="54">
        <v>25021.53</v>
      </c>
      <c r="F741" s="54">
        <v>3162.1</v>
      </c>
      <c r="G741" s="55">
        <v>0.126</v>
      </c>
      <c r="H741" s="53">
        <v>0</v>
      </c>
      <c r="I741" s="53" t="s">
        <v>1412</v>
      </c>
    </row>
    <row r="742" spans="1:9" ht="17.399999999999999" x14ac:dyDescent="0.3">
      <c r="A742" s="53" t="s">
        <v>264</v>
      </c>
      <c r="B742" s="57">
        <v>45931</v>
      </c>
      <c r="C742" s="59">
        <v>1668102.04</v>
      </c>
      <c r="D742" s="60">
        <v>999</v>
      </c>
      <c r="E742" s="54">
        <v>25021.53</v>
      </c>
      <c r="F742" s="54">
        <v>87.67</v>
      </c>
      <c r="G742" s="55">
        <v>4.0000000000000001E-3</v>
      </c>
      <c r="H742" s="53">
        <v>0</v>
      </c>
      <c r="I742" s="53" t="s">
        <v>1412</v>
      </c>
    </row>
    <row r="743" spans="1:9" ht="17.399999999999999" x14ac:dyDescent="0.3">
      <c r="A743" s="53" t="s">
        <v>264</v>
      </c>
      <c r="B743" s="57">
        <v>45962</v>
      </c>
      <c r="C743" s="59">
        <v>1668102.04</v>
      </c>
      <c r="D743" s="60">
        <v>999</v>
      </c>
      <c r="E743" s="54">
        <v>25021.53</v>
      </c>
      <c r="F743" s="54">
        <v>3291.17</v>
      </c>
      <c r="G743" s="55">
        <v>0.13200000000000001</v>
      </c>
      <c r="H743" s="53">
        <v>0</v>
      </c>
      <c r="I743" s="53" t="s">
        <v>1412</v>
      </c>
    </row>
    <row r="744" spans="1:9" ht="17.399999999999999" x14ac:dyDescent="0.3">
      <c r="A744" s="53" t="s">
        <v>264</v>
      </c>
      <c r="B744" s="57">
        <v>45992</v>
      </c>
      <c r="C744" s="59">
        <v>1668102.04</v>
      </c>
      <c r="D744" s="60">
        <v>999</v>
      </c>
      <c r="E744" s="54">
        <v>25021.53</v>
      </c>
      <c r="F744" s="54">
        <v>2973.36</v>
      </c>
      <c r="G744" s="55">
        <v>0.11899999999999999</v>
      </c>
      <c r="H744" s="53">
        <v>0</v>
      </c>
      <c r="I744" s="53" t="s">
        <v>1412</v>
      </c>
    </row>
    <row r="745" spans="1:9" ht="17.399999999999999" x14ac:dyDescent="0.3">
      <c r="A745" s="53" t="s">
        <v>266</v>
      </c>
      <c r="B745" s="57">
        <v>45658</v>
      </c>
      <c r="C745" s="59">
        <v>1292900.79</v>
      </c>
      <c r="D745" s="60">
        <v>0</v>
      </c>
      <c r="E745" s="54">
        <v>19393.509999999998</v>
      </c>
      <c r="F745" s="54">
        <v>20311.900000000001</v>
      </c>
      <c r="G745" s="55">
        <v>1.0469999999999999</v>
      </c>
      <c r="H745" s="53">
        <v>0</v>
      </c>
      <c r="I745" s="53" t="s">
        <v>1408</v>
      </c>
    </row>
    <row r="746" spans="1:9" ht="17.399999999999999" x14ac:dyDescent="0.3">
      <c r="A746" s="53" t="s">
        <v>266</v>
      </c>
      <c r="B746" s="57">
        <v>45689</v>
      </c>
      <c r="C746" s="59">
        <v>1251897.6399999999</v>
      </c>
      <c r="D746" s="60">
        <v>15</v>
      </c>
      <c r="E746" s="54">
        <v>18778.46</v>
      </c>
      <c r="F746" s="54">
        <v>20269.04</v>
      </c>
      <c r="G746" s="55">
        <v>1.079</v>
      </c>
      <c r="H746" s="53">
        <v>0</v>
      </c>
      <c r="I746" s="53" t="s">
        <v>1408</v>
      </c>
    </row>
    <row r="747" spans="1:9" ht="17.399999999999999" x14ac:dyDescent="0.3">
      <c r="A747" s="53" t="s">
        <v>266</v>
      </c>
      <c r="B747" s="57">
        <v>45717</v>
      </c>
      <c r="C747" s="59">
        <v>1218246.3</v>
      </c>
      <c r="D747" s="60">
        <v>0</v>
      </c>
      <c r="E747" s="54">
        <v>18273.689999999999</v>
      </c>
      <c r="F747" s="54">
        <v>18426.71</v>
      </c>
      <c r="G747" s="55">
        <v>1.008</v>
      </c>
      <c r="H747" s="53">
        <v>0</v>
      </c>
      <c r="I747" s="53" t="s">
        <v>1408</v>
      </c>
    </row>
    <row r="748" spans="1:9" ht="17.399999999999999" x14ac:dyDescent="0.3">
      <c r="A748" s="53" t="s">
        <v>266</v>
      </c>
      <c r="B748" s="57">
        <v>45748</v>
      </c>
      <c r="C748" s="59">
        <v>1186343.57</v>
      </c>
      <c r="D748" s="60">
        <v>0</v>
      </c>
      <c r="E748" s="54">
        <v>17795.150000000001</v>
      </c>
      <c r="F748" s="54">
        <v>19192.62</v>
      </c>
      <c r="G748" s="55">
        <v>1.079</v>
      </c>
      <c r="H748" s="53">
        <v>0</v>
      </c>
      <c r="I748" s="53" t="s">
        <v>1408</v>
      </c>
    </row>
    <row r="749" spans="1:9" ht="17.399999999999999" x14ac:dyDescent="0.3">
      <c r="A749" s="53" t="s">
        <v>266</v>
      </c>
      <c r="B749" s="57">
        <v>45778</v>
      </c>
      <c r="C749" s="59">
        <v>1151057.3999999999</v>
      </c>
      <c r="D749" s="60">
        <v>0</v>
      </c>
      <c r="E749" s="54">
        <v>17265.86</v>
      </c>
      <c r="F749" s="54">
        <v>18861.849999999999</v>
      </c>
      <c r="G749" s="55">
        <v>1.0920000000000001</v>
      </c>
      <c r="H749" s="53">
        <v>0</v>
      </c>
      <c r="I749" s="53" t="s">
        <v>1408</v>
      </c>
    </row>
    <row r="750" spans="1:9" ht="17.399999999999999" x14ac:dyDescent="0.3">
      <c r="A750" s="53" t="s">
        <v>266</v>
      </c>
      <c r="B750" s="57">
        <v>45809</v>
      </c>
      <c r="C750" s="59">
        <v>1116303.47</v>
      </c>
      <c r="D750" s="60">
        <v>15</v>
      </c>
      <c r="E750" s="54">
        <v>16744.55</v>
      </c>
      <c r="F750" s="54">
        <v>18210.580000000002</v>
      </c>
      <c r="G750" s="55">
        <v>1.0880000000000001</v>
      </c>
      <c r="H750" s="53">
        <v>0</v>
      </c>
      <c r="I750" s="53" t="s">
        <v>1408</v>
      </c>
    </row>
    <row r="751" spans="1:9" ht="17.399999999999999" x14ac:dyDescent="0.3">
      <c r="A751" s="53" t="s">
        <v>266</v>
      </c>
      <c r="B751" s="57">
        <v>45839</v>
      </c>
      <c r="C751" s="59">
        <v>1086188.6200000001</v>
      </c>
      <c r="D751" s="60">
        <v>0</v>
      </c>
      <c r="E751" s="54">
        <v>16292.83</v>
      </c>
      <c r="F751" s="54">
        <v>17215.07</v>
      </c>
      <c r="G751" s="55">
        <v>1.0569999999999999</v>
      </c>
      <c r="H751" s="53">
        <v>0</v>
      </c>
      <c r="I751" s="53" t="s">
        <v>1408</v>
      </c>
    </row>
    <row r="752" spans="1:9" ht="17.399999999999999" x14ac:dyDescent="0.3">
      <c r="A752" s="53" t="s">
        <v>266</v>
      </c>
      <c r="B752" s="57">
        <v>45870</v>
      </c>
      <c r="C752" s="59">
        <v>1055996.33</v>
      </c>
      <c r="D752" s="60">
        <v>15</v>
      </c>
      <c r="E752" s="54">
        <v>15839.94</v>
      </c>
      <c r="F752" s="54">
        <v>15560.56</v>
      </c>
      <c r="G752" s="55">
        <v>0.98199999999999998</v>
      </c>
      <c r="H752" s="53">
        <v>0</v>
      </c>
      <c r="I752" s="53" t="s">
        <v>1408</v>
      </c>
    </row>
    <row r="753" spans="1:9" ht="17.399999999999999" x14ac:dyDescent="0.3">
      <c r="A753" s="53" t="s">
        <v>266</v>
      </c>
      <c r="B753" s="57">
        <v>45901</v>
      </c>
      <c r="C753" s="59">
        <v>1021588.6</v>
      </c>
      <c r="D753" s="60">
        <v>0</v>
      </c>
      <c r="E753" s="54">
        <v>15323.83</v>
      </c>
      <c r="F753" s="54">
        <v>17467.07</v>
      </c>
      <c r="G753" s="55">
        <v>1.1399999999999999</v>
      </c>
      <c r="H753" s="53">
        <v>0</v>
      </c>
      <c r="I753" s="53" t="s">
        <v>1408</v>
      </c>
    </row>
    <row r="754" spans="1:9" ht="17.399999999999999" x14ac:dyDescent="0.3">
      <c r="A754" s="53" t="s">
        <v>266</v>
      </c>
      <c r="B754" s="57">
        <v>45931</v>
      </c>
      <c r="C754" s="59">
        <v>992133.82</v>
      </c>
      <c r="D754" s="60">
        <v>0</v>
      </c>
      <c r="E754" s="54">
        <v>14882.01</v>
      </c>
      <c r="F754" s="54">
        <v>17064.099999999999</v>
      </c>
      <c r="G754" s="55">
        <v>1.147</v>
      </c>
      <c r="H754" s="53">
        <v>0</v>
      </c>
      <c r="I754" s="53" t="s">
        <v>1408</v>
      </c>
    </row>
    <row r="755" spans="1:9" ht="17.399999999999999" x14ac:dyDescent="0.3">
      <c r="A755" s="53" t="s">
        <v>266</v>
      </c>
      <c r="B755" s="57">
        <v>45962</v>
      </c>
      <c r="C755" s="59">
        <v>961043.51</v>
      </c>
      <c r="D755" s="60">
        <v>35</v>
      </c>
      <c r="E755" s="54">
        <v>14415.65</v>
      </c>
      <c r="F755" s="54">
        <v>6183.61</v>
      </c>
      <c r="G755" s="55">
        <v>0.42899999999999999</v>
      </c>
      <c r="H755" s="53">
        <v>0</v>
      </c>
      <c r="I755" s="53" t="s">
        <v>1410</v>
      </c>
    </row>
    <row r="756" spans="1:9" ht="17.399999999999999" x14ac:dyDescent="0.3">
      <c r="A756" s="53" t="s">
        <v>266</v>
      </c>
      <c r="B756" s="57">
        <v>45992</v>
      </c>
      <c r="C756" s="59">
        <v>933752.5</v>
      </c>
      <c r="D756" s="60">
        <v>0</v>
      </c>
      <c r="E756" s="54">
        <v>14006.29</v>
      </c>
      <c r="F756" s="54">
        <v>14746.61</v>
      </c>
      <c r="G756" s="55">
        <v>1.0529999999999999</v>
      </c>
      <c r="H756" s="53">
        <v>0</v>
      </c>
      <c r="I756" s="53" t="s">
        <v>1408</v>
      </c>
    </row>
    <row r="757" spans="1:9" ht="17.399999999999999" x14ac:dyDescent="0.3">
      <c r="A757" s="53" t="s">
        <v>268</v>
      </c>
      <c r="B757" s="57">
        <v>45658</v>
      </c>
      <c r="C757" s="59">
        <v>944027.63</v>
      </c>
      <c r="D757" s="60">
        <v>0</v>
      </c>
      <c r="E757" s="54">
        <v>14160.41</v>
      </c>
      <c r="F757" s="54">
        <v>16178.39</v>
      </c>
      <c r="G757" s="55">
        <v>1.143</v>
      </c>
      <c r="H757" s="53">
        <v>0</v>
      </c>
      <c r="I757" s="53" t="s">
        <v>1408</v>
      </c>
    </row>
    <row r="758" spans="1:9" ht="17.399999999999999" x14ac:dyDescent="0.3">
      <c r="A758" s="53" t="s">
        <v>268</v>
      </c>
      <c r="B758" s="57">
        <v>45689</v>
      </c>
      <c r="C758" s="59">
        <v>913089.93</v>
      </c>
      <c r="D758" s="60">
        <v>65</v>
      </c>
      <c r="E758" s="54">
        <v>13696.35</v>
      </c>
      <c r="F758" s="54">
        <v>7698.08</v>
      </c>
      <c r="G758" s="55">
        <v>0.56200000000000006</v>
      </c>
      <c r="H758" s="53">
        <v>0</v>
      </c>
      <c r="I758" s="53" t="s">
        <v>1411</v>
      </c>
    </row>
    <row r="759" spans="1:9" ht="17.399999999999999" x14ac:dyDescent="0.3">
      <c r="A759" s="53" t="s">
        <v>268</v>
      </c>
      <c r="B759" s="57">
        <v>45717</v>
      </c>
      <c r="C759" s="59">
        <v>884335.68</v>
      </c>
      <c r="D759" s="60">
        <v>0</v>
      </c>
      <c r="E759" s="54">
        <v>13265.04</v>
      </c>
      <c r="F759" s="54">
        <v>12644.46</v>
      </c>
      <c r="G759" s="55">
        <v>0.95299999999999996</v>
      </c>
      <c r="H759" s="53">
        <v>0</v>
      </c>
      <c r="I759" s="53" t="s">
        <v>1408</v>
      </c>
    </row>
    <row r="760" spans="1:9" ht="17.399999999999999" x14ac:dyDescent="0.3">
      <c r="A760" s="53" t="s">
        <v>268</v>
      </c>
      <c r="B760" s="57">
        <v>45748</v>
      </c>
      <c r="C760" s="59">
        <v>858072.99</v>
      </c>
      <c r="D760" s="60">
        <v>95</v>
      </c>
      <c r="E760" s="54">
        <v>12871.09</v>
      </c>
      <c r="F760" s="54">
        <v>6540.53</v>
      </c>
      <c r="G760" s="55">
        <v>0.50800000000000001</v>
      </c>
      <c r="H760" s="53">
        <v>0</v>
      </c>
      <c r="I760" s="53" t="s">
        <v>1409</v>
      </c>
    </row>
    <row r="761" spans="1:9" ht="17.399999999999999" x14ac:dyDescent="0.3">
      <c r="A761" s="53" t="s">
        <v>268</v>
      </c>
      <c r="B761" s="57">
        <v>45778</v>
      </c>
      <c r="C761" s="59">
        <v>831692.11</v>
      </c>
      <c r="D761" s="60">
        <v>35</v>
      </c>
      <c r="E761" s="54">
        <v>12475.38</v>
      </c>
      <c r="F761" s="54">
        <v>9614.07</v>
      </c>
      <c r="G761" s="55">
        <v>0.77100000000000002</v>
      </c>
      <c r="H761" s="53">
        <v>0</v>
      </c>
      <c r="I761" s="53" t="s">
        <v>1410</v>
      </c>
    </row>
    <row r="762" spans="1:9" ht="17.399999999999999" x14ac:dyDescent="0.3">
      <c r="A762" s="53" t="s">
        <v>268</v>
      </c>
      <c r="B762" s="57">
        <v>45809</v>
      </c>
      <c r="C762" s="59">
        <v>809389.26</v>
      </c>
      <c r="D762" s="60">
        <v>65</v>
      </c>
      <c r="E762" s="54">
        <v>12140.84</v>
      </c>
      <c r="F762" s="54">
        <v>9477.8700000000008</v>
      </c>
      <c r="G762" s="55">
        <v>0.78100000000000003</v>
      </c>
      <c r="H762" s="53">
        <v>0</v>
      </c>
      <c r="I762" s="53" t="s">
        <v>1411</v>
      </c>
    </row>
    <row r="763" spans="1:9" ht="17.399999999999999" x14ac:dyDescent="0.3">
      <c r="A763" s="53" t="s">
        <v>268</v>
      </c>
      <c r="B763" s="57">
        <v>45839</v>
      </c>
      <c r="C763" s="59">
        <v>788171.56</v>
      </c>
      <c r="D763" s="60">
        <v>0</v>
      </c>
      <c r="E763" s="54">
        <v>11822.57</v>
      </c>
      <c r="F763" s="54">
        <v>12656.33</v>
      </c>
      <c r="G763" s="55">
        <v>1.071</v>
      </c>
      <c r="H763" s="53">
        <v>0</v>
      </c>
      <c r="I763" s="53" t="s">
        <v>1408</v>
      </c>
    </row>
    <row r="764" spans="1:9" ht="17.399999999999999" x14ac:dyDescent="0.3">
      <c r="A764" s="53" t="s">
        <v>268</v>
      </c>
      <c r="B764" s="57">
        <v>45870</v>
      </c>
      <c r="C764" s="59">
        <v>762789.23</v>
      </c>
      <c r="D764" s="60">
        <v>15</v>
      </c>
      <c r="E764" s="54">
        <v>11441.84</v>
      </c>
      <c r="F764" s="54">
        <v>12673.12</v>
      </c>
      <c r="G764" s="55">
        <v>1.1080000000000001</v>
      </c>
      <c r="H764" s="53">
        <v>0</v>
      </c>
      <c r="I764" s="53" t="s">
        <v>1408</v>
      </c>
    </row>
    <row r="765" spans="1:9" ht="17.399999999999999" x14ac:dyDescent="0.3">
      <c r="A765" s="53" t="s">
        <v>268</v>
      </c>
      <c r="B765" s="57">
        <v>45901</v>
      </c>
      <c r="C765" s="59">
        <v>741238.37</v>
      </c>
      <c r="D765" s="60">
        <v>0</v>
      </c>
      <c r="E765" s="54">
        <v>11118.58</v>
      </c>
      <c r="F765" s="54">
        <v>12120.04</v>
      </c>
      <c r="G765" s="55">
        <v>1.0900000000000001</v>
      </c>
      <c r="H765" s="53">
        <v>0</v>
      </c>
      <c r="I765" s="53" t="s">
        <v>1408</v>
      </c>
    </row>
    <row r="766" spans="1:9" ht="17.399999999999999" x14ac:dyDescent="0.3">
      <c r="A766" s="53" t="s">
        <v>268</v>
      </c>
      <c r="B766" s="57">
        <v>45931</v>
      </c>
      <c r="C766" s="59">
        <v>721059.16</v>
      </c>
      <c r="D766" s="60">
        <v>0</v>
      </c>
      <c r="E766" s="54">
        <v>10815.89</v>
      </c>
      <c r="F766" s="54">
        <v>11416.46</v>
      </c>
      <c r="G766" s="55">
        <v>1.056</v>
      </c>
      <c r="H766" s="53">
        <v>0</v>
      </c>
      <c r="I766" s="53" t="s">
        <v>1408</v>
      </c>
    </row>
    <row r="767" spans="1:9" ht="17.399999999999999" x14ac:dyDescent="0.3">
      <c r="A767" s="53" t="s">
        <v>268</v>
      </c>
      <c r="B767" s="57">
        <v>45962</v>
      </c>
      <c r="C767" s="59">
        <v>700731.75</v>
      </c>
      <c r="D767" s="60">
        <v>65</v>
      </c>
      <c r="E767" s="54">
        <v>10510.98</v>
      </c>
      <c r="F767" s="54">
        <v>9389.34</v>
      </c>
      <c r="G767" s="55">
        <v>0.89300000000000002</v>
      </c>
      <c r="H767" s="53">
        <v>0</v>
      </c>
      <c r="I767" s="53" t="s">
        <v>1411</v>
      </c>
    </row>
    <row r="768" spans="1:9" ht="17.399999999999999" x14ac:dyDescent="0.3">
      <c r="A768" s="53" t="s">
        <v>268</v>
      </c>
      <c r="B768" s="57">
        <v>45992</v>
      </c>
      <c r="C768" s="59">
        <v>679858.51</v>
      </c>
      <c r="D768" s="60">
        <v>15</v>
      </c>
      <c r="E768" s="54">
        <v>10197.879999999999</v>
      </c>
      <c r="F768" s="54">
        <v>10900.51</v>
      </c>
      <c r="G768" s="55">
        <v>1.069</v>
      </c>
      <c r="H768" s="53">
        <v>0</v>
      </c>
      <c r="I768" s="53" t="s">
        <v>1408</v>
      </c>
    </row>
    <row r="769" spans="1:9" ht="17.399999999999999" x14ac:dyDescent="0.3">
      <c r="A769" s="53" t="s">
        <v>270</v>
      </c>
      <c r="B769" s="57">
        <v>45658</v>
      </c>
      <c r="C769" s="59">
        <v>2338184.4900000002</v>
      </c>
      <c r="D769" s="60">
        <v>0</v>
      </c>
      <c r="E769" s="54">
        <v>35072.769999999997</v>
      </c>
      <c r="F769" s="54">
        <v>38367.620000000003</v>
      </c>
      <c r="G769" s="55">
        <v>1.0940000000000001</v>
      </c>
      <c r="H769" s="53">
        <v>0</v>
      </c>
      <c r="I769" s="53" t="s">
        <v>1408</v>
      </c>
    </row>
    <row r="770" spans="1:9" ht="17.399999999999999" x14ac:dyDescent="0.3">
      <c r="A770" s="53" t="s">
        <v>270</v>
      </c>
      <c r="B770" s="57">
        <v>45689</v>
      </c>
      <c r="C770" s="59">
        <v>2268492.15</v>
      </c>
      <c r="D770" s="60">
        <v>95</v>
      </c>
      <c r="E770" s="54">
        <v>34027.379999999997</v>
      </c>
      <c r="F770" s="54">
        <v>6512.81</v>
      </c>
      <c r="G770" s="55">
        <v>0.191</v>
      </c>
      <c r="H770" s="53">
        <v>0</v>
      </c>
      <c r="I770" s="53" t="s">
        <v>1409</v>
      </c>
    </row>
    <row r="771" spans="1:9" ht="17.399999999999999" x14ac:dyDescent="0.3">
      <c r="A771" s="53" t="s">
        <v>270</v>
      </c>
      <c r="B771" s="57">
        <v>45717</v>
      </c>
      <c r="C771" s="59">
        <v>2202015.8199999998</v>
      </c>
      <c r="D771" s="60">
        <v>0</v>
      </c>
      <c r="E771" s="54">
        <v>33030.239999999998</v>
      </c>
      <c r="F771" s="54">
        <v>37586.42</v>
      </c>
      <c r="G771" s="55">
        <v>1.1379999999999999</v>
      </c>
      <c r="H771" s="53">
        <v>0</v>
      </c>
      <c r="I771" s="53" t="s">
        <v>1408</v>
      </c>
    </row>
    <row r="772" spans="1:9" ht="17.399999999999999" x14ac:dyDescent="0.3">
      <c r="A772" s="53" t="s">
        <v>270</v>
      </c>
      <c r="B772" s="57">
        <v>45748</v>
      </c>
      <c r="C772" s="59">
        <v>2130925.5299999998</v>
      </c>
      <c r="D772" s="60">
        <v>0</v>
      </c>
      <c r="E772" s="54">
        <v>31963.88</v>
      </c>
      <c r="F772" s="54">
        <v>30878.57</v>
      </c>
      <c r="G772" s="55">
        <v>0.96599999999999997</v>
      </c>
      <c r="H772" s="53">
        <v>0</v>
      </c>
      <c r="I772" s="53" t="s">
        <v>1408</v>
      </c>
    </row>
    <row r="773" spans="1:9" ht="17.399999999999999" x14ac:dyDescent="0.3">
      <c r="A773" s="53" t="s">
        <v>270</v>
      </c>
      <c r="B773" s="57">
        <v>45778</v>
      </c>
      <c r="C773" s="59">
        <v>2067456.84</v>
      </c>
      <c r="D773" s="60">
        <v>0</v>
      </c>
      <c r="E773" s="54">
        <v>31011.85</v>
      </c>
      <c r="F773" s="54">
        <v>32114.46</v>
      </c>
      <c r="G773" s="55">
        <v>1.036</v>
      </c>
      <c r="H773" s="53">
        <v>0</v>
      </c>
      <c r="I773" s="53" t="s">
        <v>1408</v>
      </c>
    </row>
    <row r="774" spans="1:9" ht="17.399999999999999" x14ac:dyDescent="0.3">
      <c r="A774" s="53" t="s">
        <v>270</v>
      </c>
      <c r="B774" s="57">
        <v>45809</v>
      </c>
      <c r="C774" s="59">
        <v>2008865.87</v>
      </c>
      <c r="D774" s="60">
        <v>15</v>
      </c>
      <c r="E774" s="54">
        <v>30132.99</v>
      </c>
      <c r="F774" s="54">
        <v>32243.82</v>
      </c>
      <c r="G774" s="55">
        <v>1.07</v>
      </c>
      <c r="H774" s="53">
        <v>0</v>
      </c>
      <c r="I774" s="53" t="s">
        <v>1408</v>
      </c>
    </row>
    <row r="775" spans="1:9" ht="17.399999999999999" x14ac:dyDescent="0.3">
      <c r="A775" s="53" t="s">
        <v>270</v>
      </c>
      <c r="B775" s="57">
        <v>45839</v>
      </c>
      <c r="C775" s="59">
        <v>1946461.04</v>
      </c>
      <c r="D775" s="60">
        <v>0</v>
      </c>
      <c r="E775" s="54">
        <v>29196.92</v>
      </c>
      <c r="F775" s="54">
        <v>29587.38</v>
      </c>
      <c r="G775" s="55">
        <v>1.0129999999999999</v>
      </c>
      <c r="H775" s="53">
        <v>0</v>
      </c>
      <c r="I775" s="53" t="s">
        <v>1408</v>
      </c>
    </row>
    <row r="776" spans="1:9" ht="17.399999999999999" x14ac:dyDescent="0.3">
      <c r="A776" s="53" t="s">
        <v>270</v>
      </c>
      <c r="B776" s="57">
        <v>45870</v>
      </c>
      <c r="C776" s="59">
        <v>1946461.04</v>
      </c>
      <c r="D776" s="60">
        <v>220</v>
      </c>
      <c r="E776" s="54">
        <v>29196.92</v>
      </c>
      <c r="F776" s="54">
        <v>3133.04</v>
      </c>
      <c r="G776" s="55">
        <v>0.107</v>
      </c>
      <c r="H776" s="53">
        <v>1</v>
      </c>
      <c r="I776" s="53" t="s">
        <v>1412</v>
      </c>
    </row>
    <row r="777" spans="1:9" ht="17.399999999999999" x14ac:dyDescent="0.3">
      <c r="A777" s="53" t="s">
        <v>270</v>
      </c>
      <c r="B777" s="57">
        <v>45901</v>
      </c>
      <c r="C777" s="59">
        <v>1946461.04</v>
      </c>
      <c r="D777" s="60">
        <v>999</v>
      </c>
      <c r="E777" s="54">
        <v>29196.92</v>
      </c>
      <c r="F777" s="54">
        <v>4297.6000000000004</v>
      </c>
      <c r="G777" s="55">
        <v>0.14699999999999999</v>
      </c>
      <c r="H777" s="53">
        <v>1</v>
      </c>
      <c r="I777" s="53" t="s">
        <v>1412</v>
      </c>
    </row>
    <row r="778" spans="1:9" ht="17.399999999999999" x14ac:dyDescent="0.3">
      <c r="A778" s="53" t="s">
        <v>270</v>
      </c>
      <c r="B778" s="57">
        <v>45931</v>
      </c>
      <c r="C778" s="59">
        <v>1946461.04</v>
      </c>
      <c r="D778" s="60">
        <v>999</v>
      </c>
      <c r="E778" s="54">
        <v>29196.92</v>
      </c>
      <c r="F778" s="54">
        <v>1117.49</v>
      </c>
      <c r="G778" s="55">
        <v>3.7999999999999999E-2</v>
      </c>
      <c r="H778" s="53">
        <v>1</v>
      </c>
      <c r="I778" s="53" t="s">
        <v>1412</v>
      </c>
    </row>
    <row r="779" spans="1:9" ht="17.399999999999999" x14ac:dyDescent="0.3">
      <c r="A779" s="53" t="s">
        <v>270</v>
      </c>
      <c r="B779" s="57">
        <v>45962</v>
      </c>
      <c r="C779" s="59">
        <v>1946461.04</v>
      </c>
      <c r="D779" s="60">
        <v>999</v>
      </c>
      <c r="E779" s="54">
        <v>29196.92</v>
      </c>
      <c r="F779" s="54">
        <v>4002.91</v>
      </c>
      <c r="G779" s="55">
        <v>0.13700000000000001</v>
      </c>
      <c r="H779" s="53">
        <v>1</v>
      </c>
      <c r="I779" s="53" t="s">
        <v>1412</v>
      </c>
    </row>
    <row r="780" spans="1:9" ht="17.399999999999999" x14ac:dyDescent="0.3">
      <c r="A780" s="53" t="s">
        <v>270</v>
      </c>
      <c r="B780" s="57">
        <v>45992</v>
      </c>
      <c r="C780" s="59">
        <v>1946461.04</v>
      </c>
      <c r="D780" s="60">
        <v>999</v>
      </c>
      <c r="E780" s="54">
        <v>29196.92</v>
      </c>
      <c r="F780" s="54">
        <v>1349.98</v>
      </c>
      <c r="G780" s="55">
        <v>4.5999999999999999E-2</v>
      </c>
      <c r="H780" s="53">
        <v>1</v>
      </c>
      <c r="I780" s="53" t="s">
        <v>1412</v>
      </c>
    </row>
    <row r="781" spans="1:9" ht="17.399999999999999" x14ac:dyDescent="0.3">
      <c r="A781" s="53" t="s">
        <v>272</v>
      </c>
      <c r="B781" s="57">
        <v>45658</v>
      </c>
      <c r="C781" s="59">
        <v>1349968.58</v>
      </c>
      <c r="D781" s="60">
        <v>0</v>
      </c>
      <c r="E781" s="54">
        <v>20249.53</v>
      </c>
      <c r="F781" s="54">
        <v>21201.84</v>
      </c>
      <c r="G781" s="55">
        <v>1.0469999999999999</v>
      </c>
      <c r="H781" s="53">
        <v>0</v>
      </c>
      <c r="I781" s="53" t="s">
        <v>1408</v>
      </c>
    </row>
    <row r="782" spans="1:9" ht="17.399999999999999" x14ac:dyDescent="0.3">
      <c r="A782" s="53" t="s">
        <v>272</v>
      </c>
      <c r="B782" s="57">
        <v>45689</v>
      </c>
      <c r="C782" s="59">
        <v>1308443.6299999999</v>
      </c>
      <c r="D782" s="60">
        <v>15</v>
      </c>
      <c r="E782" s="54">
        <v>19626.650000000001</v>
      </c>
      <c r="F782" s="54">
        <v>18889.43</v>
      </c>
      <c r="G782" s="55">
        <v>0.96199999999999997</v>
      </c>
      <c r="H782" s="53">
        <v>0</v>
      </c>
      <c r="I782" s="53" t="s">
        <v>1408</v>
      </c>
    </row>
    <row r="783" spans="1:9" ht="17.399999999999999" x14ac:dyDescent="0.3">
      <c r="A783" s="53" t="s">
        <v>272</v>
      </c>
      <c r="B783" s="57">
        <v>45717</v>
      </c>
      <c r="C783" s="59">
        <v>1268548.46</v>
      </c>
      <c r="D783" s="60">
        <v>15</v>
      </c>
      <c r="E783" s="54">
        <v>19028.23</v>
      </c>
      <c r="F783" s="54">
        <v>21348.52</v>
      </c>
      <c r="G783" s="55">
        <v>1.1220000000000001</v>
      </c>
      <c r="H783" s="53">
        <v>0</v>
      </c>
      <c r="I783" s="53" t="s">
        <v>1408</v>
      </c>
    </row>
    <row r="784" spans="1:9" ht="17.399999999999999" x14ac:dyDescent="0.3">
      <c r="A784" s="53" t="s">
        <v>272</v>
      </c>
      <c r="B784" s="57">
        <v>45748</v>
      </c>
      <c r="C784" s="59">
        <v>1230987.52</v>
      </c>
      <c r="D784" s="60">
        <v>0</v>
      </c>
      <c r="E784" s="54">
        <v>18464.810000000001</v>
      </c>
      <c r="F784" s="54">
        <v>19326.88</v>
      </c>
      <c r="G784" s="55">
        <v>1.0469999999999999</v>
      </c>
      <c r="H784" s="53">
        <v>0</v>
      </c>
      <c r="I784" s="53" t="s">
        <v>1408</v>
      </c>
    </row>
    <row r="785" spans="1:9" ht="17.399999999999999" x14ac:dyDescent="0.3">
      <c r="A785" s="53" t="s">
        <v>272</v>
      </c>
      <c r="B785" s="57">
        <v>45778</v>
      </c>
      <c r="C785" s="59">
        <v>1196609.51</v>
      </c>
      <c r="D785" s="60">
        <v>0</v>
      </c>
      <c r="E785" s="54">
        <v>17949.14</v>
      </c>
      <c r="F785" s="54">
        <v>17339.03</v>
      </c>
      <c r="G785" s="55">
        <v>0.96599999999999997</v>
      </c>
      <c r="H785" s="53">
        <v>0</v>
      </c>
      <c r="I785" s="53" t="s">
        <v>1408</v>
      </c>
    </row>
    <row r="786" spans="1:9" ht="17.399999999999999" x14ac:dyDescent="0.3">
      <c r="A786" s="53" t="s">
        <v>272</v>
      </c>
      <c r="B786" s="57">
        <v>45809</v>
      </c>
      <c r="C786" s="59">
        <v>1162739.25</v>
      </c>
      <c r="D786" s="60">
        <v>0</v>
      </c>
      <c r="E786" s="54">
        <v>17441.09</v>
      </c>
      <c r="F786" s="54">
        <v>19778.240000000002</v>
      </c>
      <c r="G786" s="55">
        <v>1.1339999999999999</v>
      </c>
      <c r="H786" s="53">
        <v>0</v>
      </c>
      <c r="I786" s="53" t="s">
        <v>1408</v>
      </c>
    </row>
    <row r="787" spans="1:9" ht="17.399999999999999" x14ac:dyDescent="0.3">
      <c r="A787" s="53" t="s">
        <v>272</v>
      </c>
      <c r="B787" s="57">
        <v>45839</v>
      </c>
      <c r="C787" s="59">
        <v>1131136.68</v>
      </c>
      <c r="D787" s="60">
        <v>0</v>
      </c>
      <c r="E787" s="54">
        <v>16967.05</v>
      </c>
      <c r="F787" s="54">
        <v>16533.53</v>
      </c>
      <c r="G787" s="55">
        <v>0.97399999999999998</v>
      </c>
      <c r="H787" s="53">
        <v>0</v>
      </c>
      <c r="I787" s="53" t="s">
        <v>1408</v>
      </c>
    </row>
    <row r="788" spans="1:9" ht="17.399999999999999" x14ac:dyDescent="0.3">
      <c r="A788" s="53" t="s">
        <v>272</v>
      </c>
      <c r="B788" s="57">
        <v>45870</v>
      </c>
      <c r="C788" s="59">
        <v>1095589.3</v>
      </c>
      <c r="D788" s="60">
        <v>0</v>
      </c>
      <c r="E788" s="54">
        <v>16433.84</v>
      </c>
      <c r="F788" s="54">
        <v>17920.810000000001</v>
      </c>
      <c r="G788" s="55">
        <v>1.0900000000000001</v>
      </c>
      <c r="H788" s="53">
        <v>0</v>
      </c>
      <c r="I788" s="53" t="s">
        <v>1408</v>
      </c>
    </row>
    <row r="789" spans="1:9" ht="17.399999999999999" x14ac:dyDescent="0.3">
      <c r="A789" s="53" t="s">
        <v>272</v>
      </c>
      <c r="B789" s="57">
        <v>45901</v>
      </c>
      <c r="C789" s="59">
        <v>1062887.04</v>
      </c>
      <c r="D789" s="60">
        <v>0</v>
      </c>
      <c r="E789" s="54">
        <v>15943.31</v>
      </c>
      <c r="F789" s="54">
        <v>15985.59</v>
      </c>
      <c r="G789" s="55">
        <v>1.0029999999999999</v>
      </c>
      <c r="H789" s="53">
        <v>0</v>
      </c>
      <c r="I789" s="53" t="s">
        <v>1408</v>
      </c>
    </row>
    <row r="790" spans="1:9" ht="17.399999999999999" x14ac:dyDescent="0.3">
      <c r="A790" s="53" t="s">
        <v>272</v>
      </c>
      <c r="B790" s="57">
        <v>45931</v>
      </c>
      <c r="C790" s="59">
        <v>1030131.09</v>
      </c>
      <c r="D790" s="60">
        <v>0</v>
      </c>
      <c r="E790" s="54">
        <v>15451.97</v>
      </c>
      <c r="F790" s="54">
        <v>16064.28</v>
      </c>
      <c r="G790" s="55">
        <v>1.04</v>
      </c>
      <c r="H790" s="53">
        <v>0</v>
      </c>
      <c r="I790" s="53" t="s">
        <v>1408</v>
      </c>
    </row>
    <row r="791" spans="1:9" ht="17.399999999999999" x14ac:dyDescent="0.3">
      <c r="A791" s="53" t="s">
        <v>272</v>
      </c>
      <c r="B791" s="57">
        <v>45962</v>
      </c>
      <c r="C791" s="59">
        <v>996576.38</v>
      </c>
      <c r="D791" s="60">
        <v>0</v>
      </c>
      <c r="E791" s="54">
        <v>14948.65</v>
      </c>
      <c r="F791" s="54">
        <v>14616.74</v>
      </c>
      <c r="G791" s="55">
        <v>0.97799999999999998</v>
      </c>
      <c r="H791" s="53">
        <v>0</v>
      </c>
      <c r="I791" s="53" t="s">
        <v>1408</v>
      </c>
    </row>
    <row r="792" spans="1:9" ht="17.399999999999999" x14ac:dyDescent="0.3">
      <c r="A792" s="53" t="s">
        <v>272</v>
      </c>
      <c r="B792" s="57">
        <v>45992</v>
      </c>
      <c r="C792" s="59">
        <v>969289.33</v>
      </c>
      <c r="D792" s="60">
        <v>0</v>
      </c>
      <c r="E792" s="54">
        <v>14539.34</v>
      </c>
      <c r="F792" s="54">
        <v>14263.03</v>
      </c>
      <c r="G792" s="55">
        <v>0.98099999999999998</v>
      </c>
      <c r="H792" s="53">
        <v>0</v>
      </c>
      <c r="I792" s="53" t="s">
        <v>1408</v>
      </c>
    </row>
    <row r="793" spans="1:9" ht="17.399999999999999" x14ac:dyDescent="0.3">
      <c r="A793" s="53" t="s">
        <v>274</v>
      </c>
      <c r="B793" s="57">
        <v>45658</v>
      </c>
      <c r="C793" s="59">
        <v>1249904.21</v>
      </c>
      <c r="D793" s="60">
        <v>0</v>
      </c>
      <c r="E793" s="54">
        <v>12499.04</v>
      </c>
      <c r="F793" s="54">
        <v>13551.52</v>
      </c>
      <c r="G793" s="55">
        <v>1.0840000000000001</v>
      </c>
      <c r="H793" s="53">
        <v>0</v>
      </c>
      <c r="I793" s="53" t="s">
        <v>1408</v>
      </c>
    </row>
    <row r="794" spans="1:9" ht="17.399999999999999" x14ac:dyDescent="0.3">
      <c r="A794" s="53" t="s">
        <v>274</v>
      </c>
      <c r="B794" s="57">
        <v>45689</v>
      </c>
      <c r="C794" s="59">
        <v>1224267.74</v>
      </c>
      <c r="D794" s="60">
        <v>0</v>
      </c>
      <c r="E794" s="54">
        <v>12242.68</v>
      </c>
      <c r="F794" s="54">
        <v>13255.55</v>
      </c>
      <c r="G794" s="55">
        <v>1.083</v>
      </c>
      <c r="H794" s="53">
        <v>0</v>
      </c>
      <c r="I794" s="53" t="s">
        <v>1408</v>
      </c>
    </row>
    <row r="795" spans="1:9" ht="17.399999999999999" x14ac:dyDescent="0.3">
      <c r="A795" s="53" t="s">
        <v>274</v>
      </c>
      <c r="B795" s="57">
        <v>45717</v>
      </c>
      <c r="C795" s="59">
        <v>1201503.6399999999</v>
      </c>
      <c r="D795" s="60">
        <v>0</v>
      </c>
      <c r="E795" s="54">
        <v>12015.04</v>
      </c>
      <c r="F795" s="54">
        <v>12420.58</v>
      </c>
      <c r="G795" s="55">
        <v>1.034</v>
      </c>
      <c r="H795" s="53">
        <v>0</v>
      </c>
      <c r="I795" s="53" t="s">
        <v>1408</v>
      </c>
    </row>
    <row r="796" spans="1:9" ht="17.399999999999999" x14ac:dyDescent="0.3">
      <c r="A796" s="53" t="s">
        <v>274</v>
      </c>
      <c r="B796" s="57">
        <v>45748</v>
      </c>
      <c r="C796" s="59">
        <v>1177783.6399999999</v>
      </c>
      <c r="D796" s="60">
        <v>0</v>
      </c>
      <c r="E796" s="54">
        <v>11777.84</v>
      </c>
      <c r="F796" s="54">
        <v>13387.51</v>
      </c>
      <c r="G796" s="55">
        <v>1.137</v>
      </c>
      <c r="H796" s="53">
        <v>0</v>
      </c>
      <c r="I796" s="53" t="s">
        <v>1408</v>
      </c>
    </row>
    <row r="797" spans="1:9" ht="17.399999999999999" x14ac:dyDescent="0.3">
      <c r="A797" s="53" t="s">
        <v>274</v>
      </c>
      <c r="B797" s="57">
        <v>45778</v>
      </c>
      <c r="C797" s="59">
        <v>1154336.71</v>
      </c>
      <c r="D797" s="60">
        <v>35</v>
      </c>
      <c r="E797" s="54">
        <v>11543.37</v>
      </c>
      <c r="F797" s="54">
        <v>7955.93</v>
      </c>
      <c r="G797" s="55">
        <v>0.68899999999999995</v>
      </c>
      <c r="H797" s="53">
        <v>0</v>
      </c>
      <c r="I797" s="53" t="s">
        <v>1410</v>
      </c>
    </row>
    <row r="798" spans="1:9" ht="17.399999999999999" x14ac:dyDescent="0.3">
      <c r="A798" s="53" t="s">
        <v>274</v>
      </c>
      <c r="B798" s="57">
        <v>45809</v>
      </c>
      <c r="C798" s="59">
        <v>1137444.72</v>
      </c>
      <c r="D798" s="60">
        <v>0</v>
      </c>
      <c r="E798" s="54">
        <v>11374.45</v>
      </c>
      <c r="F798" s="54">
        <v>11411.32</v>
      </c>
      <c r="G798" s="55">
        <v>1.0029999999999999</v>
      </c>
      <c r="H798" s="53">
        <v>0</v>
      </c>
      <c r="I798" s="53" t="s">
        <v>1408</v>
      </c>
    </row>
    <row r="799" spans="1:9" ht="17.399999999999999" x14ac:dyDescent="0.3">
      <c r="A799" s="53" t="s">
        <v>274</v>
      </c>
      <c r="B799" s="57">
        <v>45839</v>
      </c>
      <c r="C799" s="59">
        <v>1121254.18</v>
      </c>
      <c r="D799" s="60">
        <v>65</v>
      </c>
      <c r="E799" s="54">
        <v>11212.54</v>
      </c>
      <c r="F799" s="54">
        <v>9609.4699999999993</v>
      </c>
      <c r="G799" s="55">
        <v>0.85699999999999998</v>
      </c>
      <c r="H799" s="53">
        <v>0</v>
      </c>
      <c r="I799" s="53" t="s">
        <v>1411</v>
      </c>
    </row>
    <row r="800" spans="1:9" ht="17.399999999999999" x14ac:dyDescent="0.3">
      <c r="A800" s="53" t="s">
        <v>274</v>
      </c>
      <c r="B800" s="57">
        <v>45870</v>
      </c>
      <c r="C800" s="59">
        <v>1103916.1599999999</v>
      </c>
      <c r="D800" s="60">
        <v>0</v>
      </c>
      <c r="E800" s="54">
        <v>11039.16</v>
      </c>
      <c r="F800" s="54">
        <v>12025.28</v>
      </c>
      <c r="G800" s="55">
        <v>1.089</v>
      </c>
      <c r="H800" s="53">
        <v>0</v>
      </c>
      <c r="I800" s="53" t="s">
        <v>1408</v>
      </c>
    </row>
    <row r="801" spans="1:9" ht="17.399999999999999" x14ac:dyDescent="0.3">
      <c r="A801" s="53" t="s">
        <v>274</v>
      </c>
      <c r="B801" s="57">
        <v>45901</v>
      </c>
      <c r="C801" s="59">
        <v>1084127.9099999999</v>
      </c>
      <c r="D801" s="60">
        <v>95</v>
      </c>
      <c r="E801" s="54">
        <v>10841.28</v>
      </c>
      <c r="F801" s="54">
        <v>6059.49</v>
      </c>
      <c r="G801" s="55">
        <v>0.55900000000000005</v>
      </c>
      <c r="H801" s="53">
        <v>0</v>
      </c>
      <c r="I801" s="53" t="s">
        <v>1409</v>
      </c>
    </row>
    <row r="802" spans="1:9" ht="17.399999999999999" x14ac:dyDescent="0.3">
      <c r="A802" s="53" t="s">
        <v>274</v>
      </c>
      <c r="B802" s="57">
        <v>45931</v>
      </c>
      <c r="C802" s="59">
        <v>1068568.48</v>
      </c>
      <c r="D802" s="60">
        <v>0</v>
      </c>
      <c r="E802" s="54">
        <v>10685.68</v>
      </c>
      <c r="F802" s="54">
        <v>11495.22</v>
      </c>
      <c r="G802" s="55">
        <v>1.0760000000000001</v>
      </c>
      <c r="H802" s="53">
        <v>0</v>
      </c>
      <c r="I802" s="53" t="s">
        <v>1408</v>
      </c>
    </row>
    <row r="803" spans="1:9" ht="17.399999999999999" x14ac:dyDescent="0.3">
      <c r="A803" s="53" t="s">
        <v>274</v>
      </c>
      <c r="B803" s="57">
        <v>45962</v>
      </c>
      <c r="C803" s="59">
        <v>1050580.98</v>
      </c>
      <c r="D803" s="60">
        <v>15</v>
      </c>
      <c r="E803" s="54">
        <v>10505.81</v>
      </c>
      <c r="F803" s="54">
        <v>11770.27</v>
      </c>
      <c r="G803" s="55">
        <v>1.1200000000000001</v>
      </c>
      <c r="H803" s="53">
        <v>0</v>
      </c>
      <c r="I803" s="53" t="s">
        <v>1408</v>
      </c>
    </row>
    <row r="804" spans="1:9" ht="17.399999999999999" x14ac:dyDescent="0.3">
      <c r="A804" s="53" t="s">
        <v>274</v>
      </c>
      <c r="B804" s="57">
        <v>45992</v>
      </c>
      <c r="C804" s="59">
        <v>1031445.13</v>
      </c>
      <c r="D804" s="60">
        <v>95</v>
      </c>
      <c r="E804" s="54">
        <v>10314.450000000001</v>
      </c>
      <c r="F804" s="54">
        <v>1545.37</v>
      </c>
      <c r="G804" s="55">
        <v>0.15</v>
      </c>
      <c r="H804" s="53">
        <v>0</v>
      </c>
      <c r="I804" s="53" t="s">
        <v>1409</v>
      </c>
    </row>
    <row r="805" spans="1:9" ht="17.399999999999999" x14ac:dyDescent="0.3">
      <c r="A805" s="53" t="s">
        <v>276</v>
      </c>
      <c r="B805" s="57">
        <v>45658</v>
      </c>
      <c r="C805" s="59">
        <v>110413518.7</v>
      </c>
      <c r="D805" s="60">
        <v>0</v>
      </c>
      <c r="E805" s="54">
        <v>1104135.19</v>
      </c>
      <c r="F805" s="54">
        <v>1180820.3799999999</v>
      </c>
      <c r="G805" s="55">
        <v>1.069</v>
      </c>
      <c r="H805" s="53">
        <v>0</v>
      </c>
      <c r="I805" s="53" t="s">
        <v>1408</v>
      </c>
    </row>
    <row r="806" spans="1:9" ht="17.399999999999999" x14ac:dyDescent="0.3">
      <c r="A806" s="53" t="s">
        <v>276</v>
      </c>
      <c r="B806" s="57">
        <v>45689</v>
      </c>
      <c r="C806" s="59">
        <v>108371114.48</v>
      </c>
      <c r="D806" s="60">
        <v>0</v>
      </c>
      <c r="E806" s="54">
        <v>1083711.1399999999</v>
      </c>
      <c r="F806" s="54">
        <v>1245824.77</v>
      </c>
      <c r="G806" s="55">
        <v>1.1499999999999999</v>
      </c>
      <c r="H806" s="53">
        <v>0</v>
      </c>
      <c r="I806" s="53" t="s">
        <v>1408</v>
      </c>
    </row>
    <row r="807" spans="1:9" ht="17.399999999999999" x14ac:dyDescent="0.3">
      <c r="A807" s="53" t="s">
        <v>276</v>
      </c>
      <c r="B807" s="57">
        <v>45717</v>
      </c>
      <c r="C807" s="59">
        <v>106115984.22</v>
      </c>
      <c r="D807" s="60">
        <v>0</v>
      </c>
      <c r="E807" s="54">
        <v>1061159.8400000001</v>
      </c>
      <c r="F807" s="54">
        <v>1039142.9</v>
      </c>
      <c r="G807" s="55">
        <v>0.97899999999999998</v>
      </c>
      <c r="H807" s="53">
        <v>0</v>
      </c>
      <c r="I807" s="53" t="s">
        <v>1408</v>
      </c>
    </row>
    <row r="808" spans="1:9" ht="17.399999999999999" x14ac:dyDescent="0.3">
      <c r="A808" s="53" t="s">
        <v>276</v>
      </c>
      <c r="B808" s="57">
        <v>45748</v>
      </c>
      <c r="C808" s="59">
        <v>104088835.64</v>
      </c>
      <c r="D808" s="60">
        <v>0</v>
      </c>
      <c r="E808" s="54">
        <v>1040888.36</v>
      </c>
      <c r="F808" s="54">
        <v>1094787.52</v>
      </c>
      <c r="G808" s="55">
        <v>1.052</v>
      </c>
      <c r="H808" s="53">
        <v>0</v>
      </c>
      <c r="I808" s="53" t="s">
        <v>1408</v>
      </c>
    </row>
    <row r="809" spans="1:9" ht="17.399999999999999" x14ac:dyDescent="0.3">
      <c r="A809" s="53" t="s">
        <v>276</v>
      </c>
      <c r="B809" s="57">
        <v>45778</v>
      </c>
      <c r="C809" s="59">
        <v>102099237.81999999</v>
      </c>
      <c r="D809" s="60">
        <v>0</v>
      </c>
      <c r="E809" s="54">
        <v>1020992.38</v>
      </c>
      <c r="F809" s="54">
        <v>1045494.76</v>
      </c>
      <c r="G809" s="55">
        <v>1.024</v>
      </c>
      <c r="H809" s="53">
        <v>0</v>
      </c>
      <c r="I809" s="53" t="s">
        <v>1408</v>
      </c>
    </row>
    <row r="810" spans="1:9" ht="17.399999999999999" x14ac:dyDescent="0.3">
      <c r="A810" s="53" t="s">
        <v>276</v>
      </c>
      <c r="B810" s="57">
        <v>45809</v>
      </c>
      <c r="C810" s="59">
        <v>100174800.34</v>
      </c>
      <c r="D810" s="60">
        <v>15</v>
      </c>
      <c r="E810" s="54">
        <v>1001748</v>
      </c>
      <c r="F810" s="54">
        <v>1078574.1599999999</v>
      </c>
      <c r="G810" s="55">
        <v>1.077</v>
      </c>
      <c r="H810" s="53">
        <v>0</v>
      </c>
      <c r="I810" s="53" t="s">
        <v>1408</v>
      </c>
    </row>
    <row r="811" spans="1:9" ht="17.399999999999999" x14ac:dyDescent="0.3">
      <c r="A811" s="53" t="s">
        <v>276</v>
      </c>
      <c r="B811" s="57">
        <v>45839</v>
      </c>
      <c r="C811" s="59">
        <v>98288499.040000007</v>
      </c>
      <c r="D811" s="60">
        <v>15</v>
      </c>
      <c r="E811" s="54">
        <v>982884.99</v>
      </c>
      <c r="F811" s="54">
        <v>1102711.8500000001</v>
      </c>
      <c r="G811" s="55">
        <v>1.1220000000000001</v>
      </c>
      <c r="H811" s="53">
        <v>0</v>
      </c>
      <c r="I811" s="53" t="s">
        <v>1408</v>
      </c>
    </row>
    <row r="812" spans="1:9" ht="17.399999999999999" x14ac:dyDescent="0.3">
      <c r="A812" s="53" t="s">
        <v>276</v>
      </c>
      <c r="B812" s="57">
        <v>45870</v>
      </c>
      <c r="C812" s="59">
        <v>96287514.719999999</v>
      </c>
      <c r="D812" s="60">
        <v>35</v>
      </c>
      <c r="E812" s="54">
        <v>962875.15</v>
      </c>
      <c r="F812" s="54">
        <v>682160.89</v>
      </c>
      <c r="G812" s="55">
        <v>0.70799999999999996</v>
      </c>
      <c r="H812" s="53">
        <v>0</v>
      </c>
      <c r="I812" s="53" t="s">
        <v>1410</v>
      </c>
    </row>
    <row r="813" spans="1:9" ht="17.399999999999999" x14ac:dyDescent="0.3">
      <c r="A813" s="53" t="s">
        <v>276</v>
      </c>
      <c r="B813" s="57">
        <v>45901</v>
      </c>
      <c r="C813" s="59">
        <v>94681130.719999999</v>
      </c>
      <c r="D813" s="60">
        <v>0</v>
      </c>
      <c r="E813" s="54">
        <v>946811.31</v>
      </c>
      <c r="F813" s="54">
        <v>950310.17</v>
      </c>
      <c r="G813" s="55">
        <v>1.004</v>
      </c>
      <c r="H813" s="53">
        <v>0</v>
      </c>
      <c r="I813" s="53" t="s">
        <v>1408</v>
      </c>
    </row>
    <row r="814" spans="1:9" ht="17.399999999999999" x14ac:dyDescent="0.3">
      <c r="A814" s="53" t="s">
        <v>276</v>
      </c>
      <c r="B814" s="57">
        <v>45931</v>
      </c>
      <c r="C814" s="59">
        <v>93278712.200000003</v>
      </c>
      <c r="D814" s="60">
        <v>0</v>
      </c>
      <c r="E814" s="54">
        <v>932787.12</v>
      </c>
      <c r="F814" s="54">
        <v>1040847.35</v>
      </c>
      <c r="G814" s="55">
        <v>1.1160000000000001</v>
      </c>
      <c r="H814" s="53">
        <v>0</v>
      </c>
      <c r="I814" s="53" t="s">
        <v>1408</v>
      </c>
    </row>
    <row r="815" spans="1:9" ht="17.399999999999999" x14ac:dyDescent="0.3">
      <c r="A815" s="53" t="s">
        <v>276</v>
      </c>
      <c r="B815" s="57">
        <v>45962</v>
      </c>
      <c r="C815" s="59">
        <v>91722194.469999999</v>
      </c>
      <c r="D815" s="60">
        <v>0</v>
      </c>
      <c r="E815" s="54">
        <v>917221.94</v>
      </c>
      <c r="F815" s="54">
        <v>994188.67</v>
      </c>
      <c r="G815" s="55">
        <v>1.0840000000000001</v>
      </c>
      <c r="H815" s="53">
        <v>0</v>
      </c>
      <c r="I815" s="53" t="s">
        <v>1408</v>
      </c>
    </row>
    <row r="816" spans="1:9" ht="17.399999999999999" x14ac:dyDescent="0.3">
      <c r="A816" s="53" t="s">
        <v>276</v>
      </c>
      <c r="B816" s="57">
        <v>45992</v>
      </c>
      <c r="C816" s="59">
        <v>90265151.859999999</v>
      </c>
      <c r="D816" s="60">
        <v>0</v>
      </c>
      <c r="E816" s="54">
        <v>902651.52</v>
      </c>
      <c r="F816" s="54">
        <v>963199.24</v>
      </c>
      <c r="G816" s="55">
        <v>1.0669999999999999</v>
      </c>
      <c r="H816" s="53">
        <v>0</v>
      </c>
      <c r="I816" s="53" t="s">
        <v>1408</v>
      </c>
    </row>
    <row r="817" spans="1:9" ht="17.399999999999999" x14ac:dyDescent="0.3">
      <c r="A817" s="53" t="s">
        <v>278</v>
      </c>
      <c r="B817" s="57">
        <v>45658</v>
      </c>
      <c r="C817" s="59">
        <v>7300319.1299999999</v>
      </c>
      <c r="D817" s="60">
        <v>35</v>
      </c>
      <c r="E817" s="54">
        <v>109504.79</v>
      </c>
      <c r="F817" s="54">
        <v>94346.2</v>
      </c>
      <c r="G817" s="55">
        <v>0.86199999999999999</v>
      </c>
      <c r="H817" s="53">
        <v>0</v>
      </c>
      <c r="I817" s="53" t="s">
        <v>1410</v>
      </c>
    </row>
    <row r="818" spans="1:9" ht="17.399999999999999" x14ac:dyDescent="0.3">
      <c r="A818" s="53" t="s">
        <v>278</v>
      </c>
      <c r="B818" s="57">
        <v>45689</v>
      </c>
      <c r="C818" s="59">
        <v>7120515.6100000003</v>
      </c>
      <c r="D818" s="60">
        <v>15</v>
      </c>
      <c r="E818" s="54">
        <v>106807.73</v>
      </c>
      <c r="F818" s="54">
        <v>112891.58</v>
      </c>
      <c r="G818" s="55">
        <v>1.0569999999999999</v>
      </c>
      <c r="H818" s="53">
        <v>0</v>
      </c>
      <c r="I818" s="53" t="s">
        <v>1408</v>
      </c>
    </row>
    <row r="819" spans="1:9" ht="17.399999999999999" x14ac:dyDescent="0.3">
      <c r="A819" s="53" t="s">
        <v>278</v>
      </c>
      <c r="B819" s="57">
        <v>45717</v>
      </c>
      <c r="C819" s="59">
        <v>6945334.04</v>
      </c>
      <c r="D819" s="60">
        <v>35</v>
      </c>
      <c r="E819" s="54">
        <v>104180.01</v>
      </c>
      <c r="F819" s="54">
        <v>50335.33</v>
      </c>
      <c r="G819" s="55">
        <v>0.48299999999999998</v>
      </c>
      <c r="H819" s="53">
        <v>0</v>
      </c>
      <c r="I819" s="53" t="s">
        <v>1410</v>
      </c>
    </row>
    <row r="820" spans="1:9" ht="17.399999999999999" x14ac:dyDescent="0.3">
      <c r="A820" s="53" t="s">
        <v>278</v>
      </c>
      <c r="B820" s="57">
        <v>45748</v>
      </c>
      <c r="C820" s="59">
        <v>6768722.4800000004</v>
      </c>
      <c r="D820" s="60">
        <v>0</v>
      </c>
      <c r="E820" s="54">
        <v>101530.84</v>
      </c>
      <c r="F820" s="54">
        <v>100626.78</v>
      </c>
      <c r="G820" s="55">
        <v>0.99099999999999999</v>
      </c>
      <c r="H820" s="53">
        <v>0</v>
      </c>
      <c r="I820" s="53" t="s">
        <v>1408</v>
      </c>
    </row>
    <row r="821" spans="1:9" ht="17.399999999999999" x14ac:dyDescent="0.3">
      <c r="A821" s="53" t="s">
        <v>278</v>
      </c>
      <c r="B821" s="57">
        <v>45778</v>
      </c>
      <c r="C821" s="59">
        <v>6614918.5099999998</v>
      </c>
      <c r="D821" s="60">
        <v>15</v>
      </c>
      <c r="E821" s="54">
        <v>99223.78</v>
      </c>
      <c r="F821" s="54">
        <v>109986.81</v>
      </c>
      <c r="G821" s="55">
        <v>1.1080000000000001</v>
      </c>
      <c r="H821" s="53">
        <v>0</v>
      </c>
      <c r="I821" s="53" t="s">
        <v>1408</v>
      </c>
    </row>
    <row r="822" spans="1:9" ht="17.399999999999999" x14ac:dyDescent="0.3">
      <c r="A822" s="53" t="s">
        <v>278</v>
      </c>
      <c r="B822" s="57">
        <v>45809</v>
      </c>
      <c r="C822" s="59">
        <v>6429971.2000000002</v>
      </c>
      <c r="D822" s="60">
        <v>65</v>
      </c>
      <c r="E822" s="54">
        <v>96449.57</v>
      </c>
      <c r="F822" s="54">
        <v>59138.54</v>
      </c>
      <c r="G822" s="55">
        <v>0.61299999999999999</v>
      </c>
      <c r="H822" s="53">
        <v>0</v>
      </c>
      <c r="I822" s="53" t="s">
        <v>1411</v>
      </c>
    </row>
    <row r="823" spans="1:9" ht="17.399999999999999" x14ac:dyDescent="0.3">
      <c r="A823" s="53" t="s">
        <v>278</v>
      </c>
      <c r="B823" s="57">
        <v>45839</v>
      </c>
      <c r="C823" s="59">
        <v>6264958.9900000002</v>
      </c>
      <c r="D823" s="60">
        <v>0</v>
      </c>
      <c r="E823" s="54">
        <v>93974.38</v>
      </c>
      <c r="F823" s="54">
        <v>102414.72</v>
      </c>
      <c r="G823" s="55">
        <v>1.0900000000000001</v>
      </c>
      <c r="H823" s="53">
        <v>0</v>
      </c>
      <c r="I823" s="53" t="s">
        <v>1408</v>
      </c>
    </row>
    <row r="824" spans="1:9" ht="17.399999999999999" x14ac:dyDescent="0.3">
      <c r="A824" s="53" t="s">
        <v>278</v>
      </c>
      <c r="B824" s="57">
        <v>45870</v>
      </c>
      <c r="C824" s="59">
        <v>6130801.0499999998</v>
      </c>
      <c r="D824" s="60">
        <v>35</v>
      </c>
      <c r="E824" s="54">
        <v>91962.02</v>
      </c>
      <c r="F824" s="54">
        <v>68037.98</v>
      </c>
      <c r="G824" s="55">
        <v>0.74</v>
      </c>
      <c r="H824" s="53">
        <v>0</v>
      </c>
      <c r="I824" s="53" t="s">
        <v>1410</v>
      </c>
    </row>
    <row r="825" spans="1:9" ht="17.399999999999999" x14ac:dyDescent="0.3">
      <c r="A825" s="53" t="s">
        <v>278</v>
      </c>
      <c r="B825" s="57">
        <v>45901</v>
      </c>
      <c r="C825" s="59">
        <v>5976126.1200000001</v>
      </c>
      <c r="D825" s="60">
        <v>0</v>
      </c>
      <c r="E825" s="54">
        <v>89641.89</v>
      </c>
      <c r="F825" s="54">
        <v>101769.91</v>
      </c>
      <c r="G825" s="55">
        <v>1.135</v>
      </c>
      <c r="H825" s="53">
        <v>0</v>
      </c>
      <c r="I825" s="53" t="s">
        <v>1408</v>
      </c>
    </row>
    <row r="826" spans="1:9" ht="17.399999999999999" x14ac:dyDescent="0.3">
      <c r="A826" s="53" t="s">
        <v>278</v>
      </c>
      <c r="B826" s="57">
        <v>45931</v>
      </c>
      <c r="C826" s="59">
        <v>5833682.9100000001</v>
      </c>
      <c r="D826" s="60">
        <v>0</v>
      </c>
      <c r="E826" s="54">
        <v>87505.24</v>
      </c>
      <c r="F826" s="54">
        <v>96643.96</v>
      </c>
      <c r="G826" s="55">
        <v>1.1040000000000001</v>
      </c>
      <c r="H826" s="53">
        <v>0</v>
      </c>
      <c r="I826" s="53" t="s">
        <v>1408</v>
      </c>
    </row>
    <row r="827" spans="1:9" ht="17.399999999999999" x14ac:dyDescent="0.3">
      <c r="A827" s="53" t="s">
        <v>278</v>
      </c>
      <c r="B827" s="57">
        <v>45962</v>
      </c>
      <c r="C827" s="59">
        <v>5677764.2300000004</v>
      </c>
      <c r="D827" s="60">
        <v>15</v>
      </c>
      <c r="E827" s="54">
        <v>85166.46</v>
      </c>
      <c r="F827" s="54">
        <v>87171.39</v>
      </c>
      <c r="G827" s="55">
        <v>1.024</v>
      </c>
      <c r="H827" s="53">
        <v>0</v>
      </c>
      <c r="I827" s="53" t="s">
        <v>1408</v>
      </c>
    </row>
    <row r="828" spans="1:9" ht="17.399999999999999" x14ac:dyDescent="0.3">
      <c r="A828" s="53" t="s">
        <v>278</v>
      </c>
      <c r="B828" s="57">
        <v>45992</v>
      </c>
      <c r="C828" s="59">
        <v>5525918.8200000003</v>
      </c>
      <c r="D828" s="60">
        <v>0</v>
      </c>
      <c r="E828" s="54">
        <v>82888.78</v>
      </c>
      <c r="F828" s="54">
        <v>89922.240000000005</v>
      </c>
      <c r="G828" s="55">
        <v>1.085</v>
      </c>
      <c r="H828" s="53">
        <v>0</v>
      </c>
      <c r="I828" s="53" t="s">
        <v>1408</v>
      </c>
    </row>
    <row r="829" spans="1:9" ht="17.399999999999999" x14ac:dyDescent="0.3">
      <c r="A829" s="53" t="s">
        <v>280</v>
      </c>
      <c r="B829" s="57">
        <v>45658</v>
      </c>
      <c r="C829" s="59">
        <v>3893417.83</v>
      </c>
      <c r="D829" s="60">
        <v>35</v>
      </c>
      <c r="E829" s="54">
        <v>58401.27</v>
      </c>
      <c r="F829" s="54">
        <v>42558.04</v>
      </c>
      <c r="G829" s="55">
        <v>0.72899999999999998</v>
      </c>
      <c r="H829" s="53">
        <v>0</v>
      </c>
      <c r="I829" s="53" t="s">
        <v>1410</v>
      </c>
    </row>
    <row r="830" spans="1:9" ht="17.399999999999999" x14ac:dyDescent="0.3">
      <c r="A830" s="53" t="s">
        <v>280</v>
      </c>
      <c r="B830" s="57">
        <v>45689</v>
      </c>
      <c r="C830" s="59">
        <v>3781863.36</v>
      </c>
      <c r="D830" s="60">
        <v>0</v>
      </c>
      <c r="E830" s="54">
        <v>56727.95</v>
      </c>
      <c r="F830" s="54">
        <v>62865.31</v>
      </c>
      <c r="G830" s="55">
        <v>1.1080000000000001</v>
      </c>
      <c r="H830" s="53">
        <v>0</v>
      </c>
      <c r="I830" s="53" t="s">
        <v>1408</v>
      </c>
    </row>
    <row r="831" spans="1:9" ht="17.399999999999999" x14ac:dyDescent="0.3">
      <c r="A831" s="53" t="s">
        <v>280</v>
      </c>
      <c r="B831" s="57">
        <v>45717</v>
      </c>
      <c r="C831" s="59">
        <v>3678459.47</v>
      </c>
      <c r="D831" s="60">
        <v>0</v>
      </c>
      <c r="E831" s="54">
        <v>55176.89</v>
      </c>
      <c r="F831" s="54">
        <v>53960.62</v>
      </c>
      <c r="G831" s="55">
        <v>0.97799999999999998</v>
      </c>
      <c r="H831" s="53">
        <v>0</v>
      </c>
      <c r="I831" s="53" t="s">
        <v>1408</v>
      </c>
    </row>
    <row r="832" spans="1:9" ht="17.399999999999999" x14ac:dyDescent="0.3">
      <c r="A832" s="53" t="s">
        <v>280</v>
      </c>
      <c r="B832" s="57">
        <v>45748</v>
      </c>
      <c r="C832" s="59">
        <v>3566678.02</v>
      </c>
      <c r="D832" s="60">
        <v>0</v>
      </c>
      <c r="E832" s="54">
        <v>53500.17</v>
      </c>
      <c r="F832" s="54">
        <v>60766.76</v>
      </c>
      <c r="G832" s="55">
        <v>1.1359999999999999</v>
      </c>
      <c r="H832" s="53">
        <v>0</v>
      </c>
      <c r="I832" s="53" t="s">
        <v>1408</v>
      </c>
    </row>
    <row r="833" spans="1:9" ht="17.399999999999999" x14ac:dyDescent="0.3">
      <c r="A833" s="53" t="s">
        <v>280</v>
      </c>
      <c r="B833" s="57">
        <v>45778</v>
      </c>
      <c r="C833" s="59">
        <v>3462381.11</v>
      </c>
      <c r="D833" s="60">
        <v>15</v>
      </c>
      <c r="E833" s="54">
        <v>51935.72</v>
      </c>
      <c r="F833" s="54">
        <v>50472.65</v>
      </c>
      <c r="G833" s="55">
        <v>0.97199999999999998</v>
      </c>
      <c r="H833" s="53">
        <v>0</v>
      </c>
      <c r="I833" s="53" t="s">
        <v>1408</v>
      </c>
    </row>
    <row r="834" spans="1:9" ht="17.399999999999999" x14ac:dyDescent="0.3">
      <c r="A834" s="53" t="s">
        <v>280</v>
      </c>
      <c r="B834" s="57">
        <v>45809</v>
      </c>
      <c r="C834" s="59">
        <v>3349460.18</v>
      </c>
      <c r="D834" s="60">
        <v>0</v>
      </c>
      <c r="E834" s="54">
        <v>50241.9</v>
      </c>
      <c r="F834" s="54">
        <v>49016.27</v>
      </c>
      <c r="G834" s="55">
        <v>0.97599999999999998</v>
      </c>
      <c r="H834" s="53">
        <v>0</v>
      </c>
      <c r="I834" s="53" t="s">
        <v>1408</v>
      </c>
    </row>
    <row r="835" spans="1:9" ht="17.399999999999999" x14ac:dyDescent="0.3">
      <c r="A835" s="53" t="s">
        <v>280</v>
      </c>
      <c r="B835" s="57">
        <v>45839</v>
      </c>
      <c r="C835" s="59">
        <v>3242612.1</v>
      </c>
      <c r="D835" s="60">
        <v>0</v>
      </c>
      <c r="E835" s="54">
        <v>48639.18</v>
      </c>
      <c r="F835" s="54">
        <v>49152.21</v>
      </c>
      <c r="G835" s="55">
        <v>1.0109999999999999</v>
      </c>
      <c r="H835" s="53">
        <v>0</v>
      </c>
      <c r="I835" s="53" t="s">
        <v>1408</v>
      </c>
    </row>
    <row r="836" spans="1:9" ht="17.399999999999999" x14ac:dyDescent="0.3">
      <c r="A836" s="53" t="s">
        <v>280</v>
      </c>
      <c r="B836" s="57">
        <v>45870</v>
      </c>
      <c r="C836" s="59">
        <v>3141886.27</v>
      </c>
      <c r="D836" s="60">
        <v>15</v>
      </c>
      <c r="E836" s="54">
        <v>47128.29</v>
      </c>
      <c r="F836" s="54">
        <v>53771.97</v>
      </c>
      <c r="G836" s="55">
        <v>1.141</v>
      </c>
      <c r="H836" s="53">
        <v>0</v>
      </c>
      <c r="I836" s="53" t="s">
        <v>1408</v>
      </c>
    </row>
    <row r="837" spans="1:9" ht="17.399999999999999" x14ac:dyDescent="0.3">
      <c r="A837" s="53" t="s">
        <v>280</v>
      </c>
      <c r="B837" s="57">
        <v>45901</v>
      </c>
      <c r="C837" s="59">
        <v>3043212.95</v>
      </c>
      <c r="D837" s="60">
        <v>0</v>
      </c>
      <c r="E837" s="54">
        <v>45648.19</v>
      </c>
      <c r="F837" s="54">
        <v>49526.91</v>
      </c>
      <c r="G837" s="55">
        <v>1.085</v>
      </c>
      <c r="H837" s="53">
        <v>0</v>
      </c>
      <c r="I837" s="53" t="s">
        <v>1408</v>
      </c>
    </row>
    <row r="838" spans="1:9" ht="17.399999999999999" x14ac:dyDescent="0.3">
      <c r="A838" s="53" t="s">
        <v>280</v>
      </c>
      <c r="B838" s="57">
        <v>45931</v>
      </c>
      <c r="C838" s="59">
        <v>2956596.03</v>
      </c>
      <c r="D838" s="60">
        <v>0</v>
      </c>
      <c r="E838" s="54">
        <v>44348.94</v>
      </c>
      <c r="F838" s="54">
        <v>45232.91</v>
      </c>
      <c r="G838" s="55">
        <v>1.02</v>
      </c>
      <c r="H838" s="53">
        <v>0</v>
      </c>
      <c r="I838" s="53" t="s">
        <v>1408</v>
      </c>
    </row>
    <row r="839" spans="1:9" ht="17.399999999999999" x14ac:dyDescent="0.3">
      <c r="A839" s="53" t="s">
        <v>280</v>
      </c>
      <c r="B839" s="57">
        <v>45962</v>
      </c>
      <c r="C839" s="59">
        <v>2875316.95</v>
      </c>
      <c r="D839" s="60">
        <v>0</v>
      </c>
      <c r="E839" s="54">
        <v>43129.75</v>
      </c>
      <c r="F839" s="54">
        <v>43737.74</v>
      </c>
      <c r="G839" s="55">
        <v>1.014</v>
      </c>
      <c r="H839" s="53">
        <v>0</v>
      </c>
      <c r="I839" s="53" t="s">
        <v>1408</v>
      </c>
    </row>
    <row r="840" spans="1:9" ht="17.399999999999999" x14ac:dyDescent="0.3">
      <c r="A840" s="53" t="s">
        <v>280</v>
      </c>
      <c r="B840" s="57">
        <v>45992</v>
      </c>
      <c r="C840" s="59">
        <v>2788363.41</v>
      </c>
      <c r="D840" s="60">
        <v>15</v>
      </c>
      <c r="E840" s="54">
        <v>41825.449999999997</v>
      </c>
      <c r="F840" s="54">
        <v>45488.31</v>
      </c>
      <c r="G840" s="55">
        <v>1.0880000000000001</v>
      </c>
      <c r="H840" s="53">
        <v>0</v>
      </c>
      <c r="I840" s="53" t="s">
        <v>1408</v>
      </c>
    </row>
    <row r="841" spans="1:9" ht="17.399999999999999" x14ac:dyDescent="0.3">
      <c r="A841" s="53" t="s">
        <v>282</v>
      </c>
      <c r="B841" s="57">
        <v>45658</v>
      </c>
      <c r="C841" s="59">
        <v>81821920.480000004</v>
      </c>
      <c r="D841" s="60">
        <v>0</v>
      </c>
      <c r="E841" s="54">
        <v>818219.2</v>
      </c>
      <c r="F841" s="54">
        <v>833203.7</v>
      </c>
      <c r="G841" s="55">
        <v>1.018</v>
      </c>
      <c r="H841" s="53">
        <v>0</v>
      </c>
      <c r="I841" s="53" t="s">
        <v>1408</v>
      </c>
    </row>
    <row r="842" spans="1:9" ht="17.399999999999999" x14ac:dyDescent="0.3">
      <c r="A842" s="53" t="s">
        <v>282</v>
      </c>
      <c r="B842" s="57">
        <v>45689</v>
      </c>
      <c r="C842" s="59">
        <v>80445155.719999999</v>
      </c>
      <c r="D842" s="60">
        <v>0</v>
      </c>
      <c r="E842" s="54">
        <v>804451.56</v>
      </c>
      <c r="F842" s="54">
        <v>850900.12</v>
      </c>
      <c r="G842" s="55">
        <v>1.0580000000000001</v>
      </c>
      <c r="H842" s="53">
        <v>0</v>
      </c>
      <c r="I842" s="53" t="s">
        <v>1408</v>
      </c>
    </row>
    <row r="843" spans="1:9" ht="17.399999999999999" x14ac:dyDescent="0.3">
      <c r="A843" s="53" t="s">
        <v>282</v>
      </c>
      <c r="B843" s="57">
        <v>45717</v>
      </c>
      <c r="C843" s="59">
        <v>78996519.909999996</v>
      </c>
      <c r="D843" s="60">
        <v>95</v>
      </c>
      <c r="E843" s="54">
        <v>789965.2</v>
      </c>
      <c r="F843" s="54">
        <v>213196.84</v>
      </c>
      <c r="G843" s="55">
        <v>0.27</v>
      </c>
      <c r="H843" s="53">
        <v>0</v>
      </c>
      <c r="I843" s="53" t="s">
        <v>1409</v>
      </c>
    </row>
    <row r="844" spans="1:9" ht="17.399999999999999" x14ac:dyDescent="0.3">
      <c r="A844" s="53" t="s">
        <v>282</v>
      </c>
      <c r="B844" s="57">
        <v>45748</v>
      </c>
      <c r="C844" s="59">
        <v>77610494.329999998</v>
      </c>
      <c r="D844" s="60">
        <v>0</v>
      </c>
      <c r="E844" s="54">
        <v>776104.94</v>
      </c>
      <c r="F844" s="54">
        <v>858185.84</v>
      </c>
      <c r="G844" s="55">
        <v>1.1060000000000001</v>
      </c>
      <c r="H844" s="53">
        <v>0</v>
      </c>
      <c r="I844" s="53" t="s">
        <v>1408</v>
      </c>
    </row>
    <row r="845" spans="1:9" ht="17.399999999999999" x14ac:dyDescent="0.3">
      <c r="A845" s="53" t="s">
        <v>282</v>
      </c>
      <c r="B845" s="57">
        <v>45778</v>
      </c>
      <c r="C845" s="59">
        <v>76436095.060000002</v>
      </c>
      <c r="D845" s="60">
        <v>0</v>
      </c>
      <c r="E845" s="54">
        <v>764360.95</v>
      </c>
      <c r="F845" s="54">
        <v>810096.44</v>
      </c>
      <c r="G845" s="55">
        <v>1.06</v>
      </c>
      <c r="H845" s="53">
        <v>0</v>
      </c>
      <c r="I845" s="53" t="s">
        <v>1408</v>
      </c>
    </row>
    <row r="846" spans="1:9" ht="17.399999999999999" x14ac:dyDescent="0.3">
      <c r="A846" s="53" t="s">
        <v>282</v>
      </c>
      <c r="B846" s="57">
        <v>45809</v>
      </c>
      <c r="C846" s="59">
        <v>75031216.569999993</v>
      </c>
      <c r="D846" s="60">
        <v>0</v>
      </c>
      <c r="E846" s="54">
        <v>750312.17</v>
      </c>
      <c r="F846" s="54">
        <v>771621.61</v>
      </c>
      <c r="G846" s="55">
        <v>1.028</v>
      </c>
      <c r="H846" s="53">
        <v>0</v>
      </c>
      <c r="I846" s="53" t="s">
        <v>1408</v>
      </c>
    </row>
    <row r="847" spans="1:9" ht="17.399999999999999" x14ac:dyDescent="0.3">
      <c r="A847" s="53" t="s">
        <v>282</v>
      </c>
      <c r="B847" s="57">
        <v>45839</v>
      </c>
      <c r="C847" s="59">
        <v>73757181.340000004</v>
      </c>
      <c r="D847" s="60">
        <v>15</v>
      </c>
      <c r="E847" s="54">
        <v>737571.81</v>
      </c>
      <c r="F847" s="54">
        <v>744319.35</v>
      </c>
      <c r="G847" s="55">
        <v>1.0089999999999999</v>
      </c>
      <c r="H847" s="53">
        <v>0</v>
      </c>
      <c r="I847" s="53" t="s">
        <v>1408</v>
      </c>
    </row>
    <row r="848" spans="1:9" ht="17.399999999999999" x14ac:dyDescent="0.3">
      <c r="A848" s="53" t="s">
        <v>282</v>
      </c>
      <c r="B848" s="57">
        <v>45870</v>
      </c>
      <c r="C848" s="59">
        <v>72691361.849999994</v>
      </c>
      <c r="D848" s="60">
        <v>15</v>
      </c>
      <c r="E848" s="54">
        <v>726913.62</v>
      </c>
      <c r="F848" s="54">
        <v>782784.45</v>
      </c>
      <c r="G848" s="55">
        <v>1.077</v>
      </c>
      <c r="H848" s="53">
        <v>0</v>
      </c>
      <c r="I848" s="53" t="s">
        <v>1408</v>
      </c>
    </row>
    <row r="849" spans="1:9" ht="17.399999999999999" x14ac:dyDescent="0.3">
      <c r="A849" s="53" t="s">
        <v>282</v>
      </c>
      <c r="B849" s="57">
        <v>45901</v>
      </c>
      <c r="C849" s="59">
        <v>72691361.849999994</v>
      </c>
      <c r="D849" s="60">
        <v>185</v>
      </c>
      <c r="E849" s="54">
        <v>726913.62</v>
      </c>
      <c r="F849" s="54">
        <v>18718.07</v>
      </c>
      <c r="G849" s="55">
        <v>2.5999999999999999E-2</v>
      </c>
      <c r="H849" s="53">
        <v>1</v>
      </c>
      <c r="I849" s="53" t="s">
        <v>1412</v>
      </c>
    </row>
    <row r="850" spans="1:9" ht="17.399999999999999" x14ac:dyDescent="0.3">
      <c r="A850" s="53" t="s">
        <v>282</v>
      </c>
      <c r="B850" s="57">
        <v>45931</v>
      </c>
      <c r="C850" s="59">
        <v>72691361.849999994</v>
      </c>
      <c r="D850" s="60">
        <v>999</v>
      </c>
      <c r="E850" s="54">
        <v>726913.62</v>
      </c>
      <c r="F850" s="54">
        <v>67650.820000000007</v>
      </c>
      <c r="G850" s="55">
        <v>9.2999999999999999E-2</v>
      </c>
      <c r="H850" s="53">
        <v>1</v>
      </c>
      <c r="I850" s="53" t="s">
        <v>1412</v>
      </c>
    </row>
    <row r="851" spans="1:9" ht="17.399999999999999" x14ac:dyDescent="0.3">
      <c r="A851" s="53" t="s">
        <v>282</v>
      </c>
      <c r="B851" s="57">
        <v>45962</v>
      </c>
      <c r="C851" s="59">
        <v>72691361.849999994</v>
      </c>
      <c r="D851" s="60">
        <v>999</v>
      </c>
      <c r="E851" s="54">
        <v>726913.62</v>
      </c>
      <c r="F851" s="54">
        <v>52709.43</v>
      </c>
      <c r="G851" s="55">
        <v>7.2999999999999995E-2</v>
      </c>
      <c r="H851" s="53">
        <v>1</v>
      </c>
      <c r="I851" s="53" t="s">
        <v>1412</v>
      </c>
    </row>
    <row r="852" spans="1:9" ht="17.399999999999999" x14ac:dyDescent="0.3">
      <c r="A852" s="53" t="s">
        <v>282</v>
      </c>
      <c r="B852" s="57">
        <v>45992</v>
      </c>
      <c r="C852" s="59">
        <v>72691361.849999994</v>
      </c>
      <c r="D852" s="60">
        <v>999</v>
      </c>
      <c r="E852" s="54">
        <v>726913.62</v>
      </c>
      <c r="F852" s="54">
        <v>25791.42</v>
      </c>
      <c r="G852" s="55">
        <v>3.5000000000000003E-2</v>
      </c>
      <c r="H852" s="53">
        <v>1</v>
      </c>
      <c r="I852" s="53" t="s">
        <v>1412</v>
      </c>
    </row>
    <row r="853" spans="1:9" ht="17.399999999999999" x14ac:dyDescent="0.3">
      <c r="A853" s="53" t="s">
        <v>283</v>
      </c>
      <c r="B853" s="57">
        <v>45658</v>
      </c>
      <c r="C853" s="59">
        <v>2163982.7799999998</v>
      </c>
      <c r="D853" s="60">
        <v>35</v>
      </c>
      <c r="E853" s="54">
        <v>32459.74</v>
      </c>
      <c r="F853" s="54">
        <v>28182.74</v>
      </c>
      <c r="G853" s="55">
        <v>0.86799999999999999</v>
      </c>
      <c r="H853" s="53">
        <v>0</v>
      </c>
      <c r="I853" s="53" t="s">
        <v>1410</v>
      </c>
    </row>
    <row r="854" spans="1:9" ht="17.399999999999999" x14ac:dyDescent="0.3">
      <c r="A854" s="53" t="s">
        <v>283</v>
      </c>
      <c r="B854" s="57">
        <v>45689</v>
      </c>
      <c r="C854" s="59">
        <v>2104348.31</v>
      </c>
      <c r="D854" s="60">
        <v>0</v>
      </c>
      <c r="E854" s="54">
        <v>31565.22</v>
      </c>
      <c r="F854" s="54">
        <v>32722.65</v>
      </c>
      <c r="G854" s="55">
        <v>1.0369999999999999</v>
      </c>
      <c r="H854" s="53">
        <v>0</v>
      </c>
      <c r="I854" s="53" t="s">
        <v>1408</v>
      </c>
    </row>
    <row r="855" spans="1:9" ht="17.399999999999999" x14ac:dyDescent="0.3">
      <c r="A855" s="53" t="s">
        <v>283</v>
      </c>
      <c r="B855" s="57">
        <v>45717</v>
      </c>
      <c r="C855" s="59">
        <v>2046140.7</v>
      </c>
      <c r="D855" s="60">
        <v>95</v>
      </c>
      <c r="E855" s="54">
        <v>30692.11</v>
      </c>
      <c r="F855" s="54">
        <v>13474.95</v>
      </c>
      <c r="G855" s="55">
        <v>0.439</v>
      </c>
      <c r="H855" s="53">
        <v>0</v>
      </c>
      <c r="I855" s="53" t="s">
        <v>1409</v>
      </c>
    </row>
    <row r="856" spans="1:9" ht="17.399999999999999" x14ac:dyDescent="0.3">
      <c r="A856" s="53" t="s">
        <v>283</v>
      </c>
      <c r="B856" s="57">
        <v>45748</v>
      </c>
      <c r="C856" s="59">
        <v>1985059.67</v>
      </c>
      <c r="D856" s="60">
        <v>0</v>
      </c>
      <c r="E856" s="54">
        <v>29775.9</v>
      </c>
      <c r="F856" s="54">
        <v>32457.75</v>
      </c>
      <c r="G856" s="55">
        <v>1.0900000000000001</v>
      </c>
      <c r="H856" s="53">
        <v>0</v>
      </c>
      <c r="I856" s="53" t="s">
        <v>1408</v>
      </c>
    </row>
    <row r="857" spans="1:9" ht="17.399999999999999" x14ac:dyDescent="0.3">
      <c r="A857" s="53" t="s">
        <v>283</v>
      </c>
      <c r="B857" s="57">
        <v>45778</v>
      </c>
      <c r="C857" s="59">
        <v>1933018.59</v>
      </c>
      <c r="D857" s="60">
        <v>95</v>
      </c>
      <c r="E857" s="54">
        <v>28995.279999999999</v>
      </c>
      <c r="F857" s="54">
        <v>3793.7</v>
      </c>
      <c r="G857" s="55">
        <v>0.13100000000000001</v>
      </c>
      <c r="H857" s="53">
        <v>0</v>
      </c>
      <c r="I857" s="53" t="s">
        <v>1409</v>
      </c>
    </row>
    <row r="858" spans="1:9" ht="17.399999999999999" x14ac:dyDescent="0.3">
      <c r="A858" s="53" t="s">
        <v>283</v>
      </c>
      <c r="B858" s="57">
        <v>45809</v>
      </c>
      <c r="C858" s="59">
        <v>1876752.08</v>
      </c>
      <c r="D858" s="60">
        <v>95</v>
      </c>
      <c r="E858" s="54">
        <v>28151.279999999999</v>
      </c>
      <c r="F858" s="54">
        <v>6268.6</v>
      </c>
      <c r="G858" s="55">
        <v>0.223</v>
      </c>
      <c r="H858" s="53">
        <v>0</v>
      </c>
      <c r="I858" s="53" t="s">
        <v>1409</v>
      </c>
    </row>
    <row r="859" spans="1:9" ht="17.399999999999999" x14ac:dyDescent="0.3">
      <c r="A859" s="53" t="s">
        <v>283</v>
      </c>
      <c r="B859" s="57">
        <v>45839</v>
      </c>
      <c r="C859" s="59">
        <v>1815203.27</v>
      </c>
      <c r="D859" s="60">
        <v>0</v>
      </c>
      <c r="E859" s="54">
        <v>27228.05</v>
      </c>
      <c r="F859" s="54">
        <v>28005.62</v>
      </c>
      <c r="G859" s="55">
        <v>1.0289999999999999</v>
      </c>
      <c r="H859" s="53">
        <v>0</v>
      </c>
      <c r="I859" s="53" t="s">
        <v>1408</v>
      </c>
    </row>
    <row r="860" spans="1:9" ht="17.399999999999999" x14ac:dyDescent="0.3">
      <c r="A860" s="53" t="s">
        <v>283</v>
      </c>
      <c r="B860" s="57">
        <v>45870</v>
      </c>
      <c r="C860" s="59">
        <v>1759141.9</v>
      </c>
      <c r="D860" s="60">
        <v>0</v>
      </c>
      <c r="E860" s="54">
        <v>26387.13</v>
      </c>
      <c r="F860" s="54">
        <v>28380.94</v>
      </c>
      <c r="G860" s="55">
        <v>1.0760000000000001</v>
      </c>
      <c r="H860" s="53">
        <v>0</v>
      </c>
      <c r="I860" s="53" t="s">
        <v>1408</v>
      </c>
    </row>
    <row r="861" spans="1:9" ht="17.399999999999999" x14ac:dyDescent="0.3">
      <c r="A861" s="53" t="s">
        <v>283</v>
      </c>
      <c r="B861" s="57">
        <v>45901</v>
      </c>
      <c r="C861" s="59">
        <v>1702429.04</v>
      </c>
      <c r="D861" s="60">
        <v>0</v>
      </c>
      <c r="E861" s="54">
        <v>25536.44</v>
      </c>
      <c r="F861" s="54">
        <v>25211.360000000001</v>
      </c>
      <c r="G861" s="55">
        <v>0.98699999999999999</v>
      </c>
      <c r="H861" s="53">
        <v>0</v>
      </c>
      <c r="I861" s="53" t="s">
        <v>1408</v>
      </c>
    </row>
    <row r="862" spans="1:9" ht="17.399999999999999" x14ac:dyDescent="0.3">
      <c r="A862" s="53" t="s">
        <v>283</v>
      </c>
      <c r="B862" s="57">
        <v>45931</v>
      </c>
      <c r="C862" s="59">
        <v>1646864.81</v>
      </c>
      <c r="D862" s="60">
        <v>95</v>
      </c>
      <c r="E862" s="54">
        <v>24702.97</v>
      </c>
      <c r="F862" s="54">
        <v>6152.67</v>
      </c>
      <c r="G862" s="55">
        <v>0.249</v>
      </c>
      <c r="H862" s="53">
        <v>1</v>
      </c>
      <c r="I862" s="53" t="s">
        <v>1409</v>
      </c>
    </row>
    <row r="863" spans="1:9" ht="17.399999999999999" x14ac:dyDescent="0.3">
      <c r="A863" s="53" t="s">
        <v>283</v>
      </c>
      <c r="B863" s="57">
        <v>45962</v>
      </c>
      <c r="C863" s="59">
        <v>1602619.22</v>
      </c>
      <c r="D863" s="60">
        <v>0</v>
      </c>
      <c r="E863" s="54">
        <v>24039.29</v>
      </c>
      <c r="F863" s="54">
        <v>23139.35</v>
      </c>
      <c r="G863" s="55">
        <v>0.96299999999999997</v>
      </c>
      <c r="H863" s="53">
        <v>1</v>
      </c>
      <c r="I863" s="53" t="s">
        <v>1408</v>
      </c>
    </row>
    <row r="864" spans="1:9" ht="17.399999999999999" x14ac:dyDescent="0.3">
      <c r="A864" s="53" t="s">
        <v>283</v>
      </c>
      <c r="B864" s="57">
        <v>45992</v>
      </c>
      <c r="C864" s="59">
        <v>1554112.23</v>
      </c>
      <c r="D864" s="60">
        <v>15</v>
      </c>
      <c r="E864" s="54">
        <v>23311.68</v>
      </c>
      <c r="F864" s="54">
        <v>24967.4</v>
      </c>
      <c r="G864" s="55">
        <v>1.071</v>
      </c>
      <c r="H864" s="53">
        <v>1</v>
      </c>
      <c r="I864" s="53" t="s">
        <v>1408</v>
      </c>
    </row>
    <row r="865" spans="1:9" ht="17.399999999999999" x14ac:dyDescent="0.3">
      <c r="A865" s="53" t="s">
        <v>285</v>
      </c>
      <c r="B865" s="57">
        <v>45658</v>
      </c>
      <c r="C865" s="59">
        <v>608082.46</v>
      </c>
      <c r="D865" s="60">
        <v>0</v>
      </c>
      <c r="E865" s="54">
        <v>9121.24</v>
      </c>
      <c r="F865" s="54">
        <v>9455.24</v>
      </c>
      <c r="G865" s="55">
        <v>1.0369999999999999</v>
      </c>
      <c r="H865" s="53">
        <v>0</v>
      </c>
      <c r="I865" s="53" t="s">
        <v>1408</v>
      </c>
    </row>
    <row r="866" spans="1:9" ht="17.399999999999999" x14ac:dyDescent="0.3">
      <c r="A866" s="53" t="s">
        <v>285</v>
      </c>
      <c r="B866" s="57">
        <v>45689</v>
      </c>
      <c r="C866" s="59">
        <v>588993.51</v>
      </c>
      <c r="D866" s="60">
        <v>0</v>
      </c>
      <c r="E866" s="54">
        <v>8834.9</v>
      </c>
      <c r="F866" s="54">
        <v>8840.1200000000008</v>
      </c>
      <c r="G866" s="55">
        <v>1.0009999999999999</v>
      </c>
      <c r="H866" s="53">
        <v>0</v>
      </c>
      <c r="I866" s="53" t="s">
        <v>1408</v>
      </c>
    </row>
    <row r="867" spans="1:9" ht="17.399999999999999" x14ac:dyDescent="0.3">
      <c r="A867" s="53" t="s">
        <v>285</v>
      </c>
      <c r="B867" s="57">
        <v>45717</v>
      </c>
      <c r="C867" s="59">
        <v>570831.77</v>
      </c>
      <c r="D867" s="60">
        <v>95</v>
      </c>
      <c r="E867" s="54">
        <v>8562.48</v>
      </c>
      <c r="F867" s="54">
        <v>4377.68</v>
      </c>
      <c r="G867" s="55">
        <v>0.51100000000000001</v>
      </c>
      <c r="H867" s="53">
        <v>0</v>
      </c>
      <c r="I867" s="53" t="s">
        <v>1409</v>
      </c>
    </row>
    <row r="868" spans="1:9" ht="17.399999999999999" x14ac:dyDescent="0.3">
      <c r="A868" s="53" t="s">
        <v>285</v>
      </c>
      <c r="B868" s="57">
        <v>45748</v>
      </c>
      <c r="C868" s="59">
        <v>553540.89</v>
      </c>
      <c r="D868" s="60">
        <v>0</v>
      </c>
      <c r="E868" s="54">
        <v>8303.11</v>
      </c>
      <c r="F868" s="54">
        <v>9121.41</v>
      </c>
      <c r="G868" s="55">
        <v>1.099</v>
      </c>
      <c r="H868" s="53">
        <v>0</v>
      </c>
      <c r="I868" s="53" t="s">
        <v>1408</v>
      </c>
    </row>
    <row r="869" spans="1:9" ht="17.399999999999999" x14ac:dyDescent="0.3">
      <c r="A869" s="53" t="s">
        <v>285</v>
      </c>
      <c r="B869" s="57">
        <v>45778</v>
      </c>
      <c r="C869" s="59">
        <v>535350.16</v>
      </c>
      <c r="D869" s="60">
        <v>0</v>
      </c>
      <c r="E869" s="54">
        <v>8030.25</v>
      </c>
      <c r="F869" s="54">
        <v>8091.07</v>
      </c>
      <c r="G869" s="55">
        <v>1.008</v>
      </c>
      <c r="H869" s="53">
        <v>0</v>
      </c>
      <c r="I869" s="53" t="s">
        <v>1408</v>
      </c>
    </row>
    <row r="870" spans="1:9" ht="17.399999999999999" x14ac:dyDescent="0.3">
      <c r="A870" s="53" t="s">
        <v>285</v>
      </c>
      <c r="B870" s="57">
        <v>45809</v>
      </c>
      <c r="C870" s="59">
        <v>520193.5</v>
      </c>
      <c r="D870" s="60">
        <v>0</v>
      </c>
      <c r="E870" s="54">
        <v>7802.9</v>
      </c>
      <c r="F870" s="54">
        <v>7935.24</v>
      </c>
      <c r="G870" s="55">
        <v>1.0169999999999999</v>
      </c>
      <c r="H870" s="53">
        <v>0</v>
      </c>
      <c r="I870" s="53" t="s">
        <v>1408</v>
      </c>
    </row>
    <row r="871" spans="1:9" ht="17.399999999999999" x14ac:dyDescent="0.3">
      <c r="A871" s="53" t="s">
        <v>285</v>
      </c>
      <c r="B871" s="57">
        <v>45839</v>
      </c>
      <c r="C871" s="59">
        <v>503946.96</v>
      </c>
      <c r="D871" s="60">
        <v>0</v>
      </c>
      <c r="E871" s="54">
        <v>7559.2</v>
      </c>
      <c r="F871" s="54">
        <v>7818.21</v>
      </c>
      <c r="G871" s="55">
        <v>1.034</v>
      </c>
      <c r="H871" s="53">
        <v>0</v>
      </c>
      <c r="I871" s="53" t="s">
        <v>1408</v>
      </c>
    </row>
    <row r="872" spans="1:9" ht="17.399999999999999" x14ac:dyDescent="0.3">
      <c r="A872" s="53" t="s">
        <v>285</v>
      </c>
      <c r="B872" s="57">
        <v>45870</v>
      </c>
      <c r="C872" s="59">
        <v>488697.94</v>
      </c>
      <c r="D872" s="60">
        <v>65</v>
      </c>
      <c r="E872" s="54">
        <v>7330.47</v>
      </c>
      <c r="F872" s="54">
        <v>6201.07</v>
      </c>
      <c r="G872" s="55">
        <v>0.84599999999999997</v>
      </c>
      <c r="H872" s="53">
        <v>0</v>
      </c>
      <c r="I872" s="53" t="s">
        <v>1411</v>
      </c>
    </row>
    <row r="873" spans="1:9" ht="17.399999999999999" x14ac:dyDescent="0.3">
      <c r="A873" s="53" t="s">
        <v>285</v>
      </c>
      <c r="B873" s="57">
        <v>45901</v>
      </c>
      <c r="C873" s="59">
        <v>474463.84</v>
      </c>
      <c r="D873" s="60">
        <v>0</v>
      </c>
      <c r="E873" s="54">
        <v>7116.96</v>
      </c>
      <c r="F873" s="54">
        <v>7372.14</v>
      </c>
      <c r="G873" s="55">
        <v>1.036</v>
      </c>
      <c r="H873" s="53">
        <v>0</v>
      </c>
      <c r="I873" s="53" t="s">
        <v>1408</v>
      </c>
    </row>
    <row r="874" spans="1:9" ht="17.399999999999999" x14ac:dyDescent="0.3">
      <c r="A874" s="53" t="s">
        <v>285</v>
      </c>
      <c r="B874" s="57">
        <v>45931</v>
      </c>
      <c r="C874" s="59">
        <v>474463.84</v>
      </c>
      <c r="D874" s="60">
        <v>185</v>
      </c>
      <c r="E874" s="54">
        <v>7116.96</v>
      </c>
      <c r="F874" s="54">
        <v>1044.26</v>
      </c>
      <c r="G874" s="55">
        <v>0.14699999999999999</v>
      </c>
      <c r="H874" s="53">
        <v>0</v>
      </c>
      <c r="I874" s="53" t="s">
        <v>1412</v>
      </c>
    </row>
    <row r="875" spans="1:9" ht="17.399999999999999" x14ac:dyDescent="0.3">
      <c r="A875" s="53" t="s">
        <v>285</v>
      </c>
      <c r="B875" s="57">
        <v>45962</v>
      </c>
      <c r="C875" s="59">
        <v>474463.84</v>
      </c>
      <c r="D875" s="60">
        <v>999</v>
      </c>
      <c r="E875" s="54">
        <v>7116.96</v>
      </c>
      <c r="F875" s="54">
        <v>78.55</v>
      </c>
      <c r="G875" s="55">
        <v>1.0999999999999999E-2</v>
      </c>
      <c r="H875" s="53">
        <v>0</v>
      </c>
      <c r="I875" s="53" t="s">
        <v>1412</v>
      </c>
    </row>
    <row r="876" spans="1:9" ht="17.399999999999999" x14ac:dyDescent="0.3">
      <c r="A876" s="53" t="s">
        <v>285</v>
      </c>
      <c r="B876" s="57">
        <v>45992</v>
      </c>
      <c r="C876" s="59">
        <v>474463.84</v>
      </c>
      <c r="D876" s="60">
        <v>999</v>
      </c>
      <c r="E876" s="54">
        <v>7116.96</v>
      </c>
      <c r="F876" s="54">
        <v>348.92</v>
      </c>
      <c r="G876" s="55">
        <v>4.9000000000000002E-2</v>
      </c>
      <c r="H876" s="53">
        <v>0</v>
      </c>
      <c r="I876" s="53" t="s">
        <v>1412</v>
      </c>
    </row>
    <row r="877" spans="1:9" ht="17.399999999999999" x14ac:dyDescent="0.3">
      <c r="A877" s="53" t="s">
        <v>287</v>
      </c>
      <c r="B877" s="57">
        <v>45748</v>
      </c>
      <c r="C877" s="59">
        <v>4573419.55</v>
      </c>
      <c r="D877" s="60">
        <v>0</v>
      </c>
      <c r="E877" s="54">
        <v>68601.289999999994</v>
      </c>
      <c r="F877" s="54">
        <v>78018.820000000007</v>
      </c>
      <c r="G877" s="55">
        <v>1.137</v>
      </c>
      <c r="H877" s="53">
        <v>0</v>
      </c>
      <c r="I877" s="53" t="s">
        <v>1408</v>
      </c>
    </row>
    <row r="878" spans="1:9" ht="17.399999999999999" x14ac:dyDescent="0.3">
      <c r="A878" s="53" t="s">
        <v>287</v>
      </c>
      <c r="B878" s="57">
        <v>45778</v>
      </c>
      <c r="C878" s="59">
        <v>4443213.3</v>
      </c>
      <c r="D878" s="60">
        <v>65</v>
      </c>
      <c r="E878" s="54">
        <v>66648.2</v>
      </c>
      <c r="F878" s="54">
        <v>41352.870000000003</v>
      </c>
      <c r="G878" s="55">
        <v>0.62</v>
      </c>
      <c r="H878" s="53">
        <v>0</v>
      </c>
      <c r="I878" s="53" t="s">
        <v>1411</v>
      </c>
    </row>
    <row r="879" spans="1:9" ht="17.399999999999999" x14ac:dyDescent="0.3">
      <c r="A879" s="53" t="s">
        <v>287</v>
      </c>
      <c r="B879" s="57">
        <v>45809</v>
      </c>
      <c r="C879" s="59">
        <v>4315107.09</v>
      </c>
      <c r="D879" s="60">
        <v>0</v>
      </c>
      <c r="E879" s="54">
        <v>64726.61</v>
      </c>
      <c r="F879" s="54">
        <v>69276.83</v>
      </c>
      <c r="G879" s="55">
        <v>1.07</v>
      </c>
      <c r="H879" s="53">
        <v>0</v>
      </c>
      <c r="I879" s="53" t="s">
        <v>1408</v>
      </c>
    </row>
    <row r="880" spans="1:9" ht="17.399999999999999" x14ac:dyDescent="0.3">
      <c r="A880" s="53" t="s">
        <v>287</v>
      </c>
      <c r="B880" s="57">
        <v>45839</v>
      </c>
      <c r="C880" s="59">
        <v>4182109.76</v>
      </c>
      <c r="D880" s="60">
        <v>35</v>
      </c>
      <c r="E880" s="54">
        <v>62731.65</v>
      </c>
      <c r="F880" s="54">
        <v>38232.67</v>
      </c>
      <c r="G880" s="55">
        <v>0.60899999999999999</v>
      </c>
      <c r="H880" s="53">
        <v>0</v>
      </c>
      <c r="I880" s="53" t="s">
        <v>1410</v>
      </c>
    </row>
    <row r="881" spans="1:9" ht="17.399999999999999" x14ac:dyDescent="0.3">
      <c r="A881" s="53" t="s">
        <v>287</v>
      </c>
      <c r="B881" s="57">
        <v>45870</v>
      </c>
      <c r="C881" s="59">
        <v>4050173.14</v>
      </c>
      <c r="D881" s="60">
        <v>0</v>
      </c>
      <c r="E881" s="54">
        <v>60752.6</v>
      </c>
      <c r="F881" s="54">
        <v>61492.04</v>
      </c>
      <c r="G881" s="55">
        <v>1.012</v>
      </c>
      <c r="H881" s="53">
        <v>0</v>
      </c>
      <c r="I881" s="53" t="s">
        <v>1408</v>
      </c>
    </row>
    <row r="882" spans="1:9" ht="17.399999999999999" x14ac:dyDescent="0.3">
      <c r="A882" s="53" t="s">
        <v>287</v>
      </c>
      <c r="B882" s="57">
        <v>45901</v>
      </c>
      <c r="C882" s="59">
        <v>3937785.1</v>
      </c>
      <c r="D882" s="60">
        <v>15</v>
      </c>
      <c r="E882" s="54">
        <v>59066.78</v>
      </c>
      <c r="F882" s="54">
        <v>58163.53</v>
      </c>
      <c r="G882" s="55">
        <v>0.98499999999999999</v>
      </c>
      <c r="H882" s="53">
        <v>0</v>
      </c>
      <c r="I882" s="53" t="s">
        <v>1408</v>
      </c>
    </row>
    <row r="883" spans="1:9" ht="17.399999999999999" x14ac:dyDescent="0.3">
      <c r="A883" s="53" t="s">
        <v>287</v>
      </c>
      <c r="B883" s="57">
        <v>45931</v>
      </c>
      <c r="C883" s="59">
        <v>3818991.67</v>
      </c>
      <c r="D883" s="60">
        <v>95</v>
      </c>
      <c r="E883" s="54">
        <v>57284.88</v>
      </c>
      <c r="F883" s="54">
        <v>16455.830000000002</v>
      </c>
      <c r="G883" s="55">
        <v>0.28699999999999998</v>
      </c>
      <c r="H883" s="53">
        <v>0</v>
      </c>
      <c r="I883" s="53" t="s">
        <v>1409</v>
      </c>
    </row>
    <row r="884" spans="1:9" ht="17.399999999999999" x14ac:dyDescent="0.3">
      <c r="A884" s="53" t="s">
        <v>287</v>
      </c>
      <c r="B884" s="57">
        <v>45962</v>
      </c>
      <c r="C884" s="59">
        <v>3699879.25</v>
      </c>
      <c r="D884" s="60">
        <v>0</v>
      </c>
      <c r="E884" s="54">
        <v>55498.19</v>
      </c>
      <c r="F884" s="54">
        <v>53715.51</v>
      </c>
      <c r="G884" s="55">
        <v>0.96799999999999997</v>
      </c>
      <c r="H884" s="53">
        <v>0</v>
      </c>
      <c r="I884" s="53" t="s">
        <v>1408</v>
      </c>
    </row>
    <row r="885" spans="1:9" ht="17.399999999999999" x14ac:dyDescent="0.3">
      <c r="A885" s="53" t="s">
        <v>287</v>
      </c>
      <c r="B885" s="57">
        <v>45992</v>
      </c>
      <c r="C885" s="59">
        <v>3602811.36</v>
      </c>
      <c r="D885" s="60">
        <v>35</v>
      </c>
      <c r="E885" s="54">
        <v>54042.17</v>
      </c>
      <c r="F885" s="54">
        <v>33322.81</v>
      </c>
      <c r="G885" s="55">
        <v>0.61699999999999999</v>
      </c>
      <c r="H885" s="53">
        <v>0</v>
      </c>
      <c r="I885" s="53" t="s">
        <v>1410</v>
      </c>
    </row>
    <row r="886" spans="1:9" ht="17.399999999999999" x14ac:dyDescent="0.3">
      <c r="A886" s="53" t="s">
        <v>289</v>
      </c>
      <c r="B886" s="57">
        <v>45658</v>
      </c>
      <c r="C886" s="59">
        <v>5219426.6500000004</v>
      </c>
      <c r="D886" s="60">
        <v>220</v>
      </c>
      <c r="E886" s="54">
        <v>78291.399999999994</v>
      </c>
      <c r="F886" s="54">
        <v>1196.82</v>
      </c>
      <c r="G886" s="55">
        <v>1.4999999999999999E-2</v>
      </c>
      <c r="H886" s="53">
        <v>0</v>
      </c>
      <c r="I886" s="53" t="s">
        <v>1412</v>
      </c>
    </row>
    <row r="887" spans="1:9" ht="17.399999999999999" x14ac:dyDescent="0.3">
      <c r="A887" s="53" t="s">
        <v>289</v>
      </c>
      <c r="B887" s="57">
        <v>45689</v>
      </c>
      <c r="C887" s="59">
        <v>5219426.6500000004</v>
      </c>
      <c r="D887" s="60">
        <v>999</v>
      </c>
      <c r="E887" s="54">
        <v>78291.399999999994</v>
      </c>
      <c r="F887" s="54">
        <v>13193.09</v>
      </c>
      <c r="G887" s="55">
        <v>0.16900000000000001</v>
      </c>
      <c r="H887" s="53">
        <v>0</v>
      </c>
      <c r="I887" s="53" t="s">
        <v>1412</v>
      </c>
    </row>
    <row r="888" spans="1:9" ht="17.399999999999999" x14ac:dyDescent="0.3">
      <c r="A888" s="53" t="s">
        <v>289</v>
      </c>
      <c r="B888" s="57">
        <v>45717</v>
      </c>
      <c r="C888" s="59">
        <v>5219426.6500000004</v>
      </c>
      <c r="D888" s="60">
        <v>999</v>
      </c>
      <c r="E888" s="54">
        <v>78291.399999999994</v>
      </c>
      <c r="F888" s="54">
        <v>12505.81</v>
      </c>
      <c r="G888" s="55">
        <v>0.16</v>
      </c>
      <c r="H888" s="53">
        <v>0</v>
      </c>
      <c r="I888" s="53" t="s">
        <v>1412</v>
      </c>
    </row>
    <row r="889" spans="1:9" ht="17.399999999999999" x14ac:dyDescent="0.3">
      <c r="A889" s="53" t="s">
        <v>289</v>
      </c>
      <c r="B889" s="57">
        <v>45748</v>
      </c>
      <c r="C889" s="59">
        <v>5219426.6500000004</v>
      </c>
      <c r="D889" s="60">
        <v>999</v>
      </c>
      <c r="E889" s="54">
        <v>78291.399999999994</v>
      </c>
      <c r="F889" s="54">
        <v>9241.7000000000007</v>
      </c>
      <c r="G889" s="55">
        <v>0.11799999999999999</v>
      </c>
      <c r="H889" s="53">
        <v>0</v>
      </c>
      <c r="I889" s="53" t="s">
        <v>1412</v>
      </c>
    </row>
    <row r="890" spans="1:9" ht="17.399999999999999" x14ac:dyDescent="0.3">
      <c r="A890" s="53" t="s">
        <v>289</v>
      </c>
      <c r="B890" s="57">
        <v>45778</v>
      </c>
      <c r="C890" s="59">
        <v>5219426.6500000004</v>
      </c>
      <c r="D890" s="60">
        <v>999</v>
      </c>
      <c r="E890" s="54">
        <v>78291.399999999994</v>
      </c>
      <c r="F890" s="54">
        <v>8257.06</v>
      </c>
      <c r="G890" s="55">
        <v>0.105</v>
      </c>
      <c r="H890" s="53">
        <v>0</v>
      </c>
      <c r="I890" s="53" t="s">
        <v>1412</v>
      </c>
    </row>
    <row r="891" spans="1:9" ht="17.399999999999999" x14ac:dyDescent="0.3">
      <c r="A891" s="53" t="s">
        <v>289</v>
      </c>
      <c r="B891" s="57">
        <v>45809</v>
      </c>
      <c r="C891" s="59">
        <v>5219426.6500000004</v>
      </c>
      <c r="D891" s="60">
        <v>999</v>
      </c>
      <c r="E891" s="54">
        <v>78291.399999999994</v>
      </c>
      <c r="F891" s="54">
        <v>15618.7</v>
      </c>
      <c r="G891" s="55">
        <v>0.19900000000000001</v>
      </c>
      <c r="H891" s="53">
        <v>0</v>
      </c>
      <c r="I891" s="53" t="s">
        <v>1412</v>
      </c>
    </row>
    <row r="892" spans="1:9" ht="17.399999999999999" x14ac:dyDescent="0.3">
      <c r="A892" s="53" t="s">
        <v>289</v>
      </c>
      <c r="B892" s="57">
        <v>45839</v>
      </c>
      <c r="C892" s="59">
        <v>5219426.6500000004</v>
      </c>
      <c r="D892" s="60">
        <v>999</v>
      </c>
      <c r="E892" s="54">
        <v>78291.399999999994</v>
      </c>
      <c r="F892" s="54">
        <v>5313.81</v>
      </c>
      <c r="G892" s="55">
        <v>6.8000000000000005E-2</v>
      </c>
      <c r="H892" s="53">
        <v>0</v>
      </c>
      <c r="I892" s="53" t="s">
        <v>1412</v>
      </c>
    </row>
    <row r="893" spans="1:9" ht="17.399999999999999" x14ac:dyDescent="0.3">
      <c r="A893" s="53" t="s">
        <v>289</v>
      </c>
      <c r="B893" s="57">
        <v>45870</v>
      </c>
      <c r="C893" s="59">
        <v>5219426.6500000004</v>
      </c>
      <c r="D893" s="60">
        <v>999</v>
      </c>
      <c r="E893" s="54">
        <v>78291.399999999994</v>
      </c>
      <c r="F893" s="54">
        <v>760.69</v>
      </c>
      <c r="G893" s="55">
        <v>0.01</v>
      </c>
      <c r="H893" s="53">
        <v>0</v>
      </c>
      <c r="I893" s="53" t="s">
        <v>1412</v>
      </c>
    </row>
    <row r="894" spans="1:9" ht="17.399999999999999" x14ac:dyDescent="0.3">
      <c r="A894" s="53" t="s">
        <v>289</v>
      </c>
      <c r="B894" s="57">
        <v>45901</v>
      </c>
      <c r="C894" s="59">
        <v>5219426.6500000004</v>
      </c>
      <c r="D894" s="60">
        <v>999</v>
      </c>
      <c r="E894" s="54">
        <v>78291.399999999994</v>
      </c>
      <c r="F894" s="54">
        <v>4992.99</v>
      </c>
      <c r="G894" s="55">
        <v>6.4000000000000001E-2</v>
      </c>
      <c r="H894" s="53">
        <v>0</v>
      </c>
      <c r="I894" s="53" t="s">
        <v>1412</v>
      </c>
    </row>
    <row r="895" spans="1:9" ht="17.399999999999999" x14ac:dyDescent="0.3">
      <c r="A895" s="53" t="s">
        <v>289</v>
      </c>
      <c r="B895" s="57">
        <v>45931</v>
      </c>
      <c r="C895" s="59">
        <v>5219426.6500000004</v>
      </c>
      <c r="D895" s="60">
        <v>999</v>
      </c>
      <c r="E895" s="54">
        <v>78291.399999999994</v>
      </c>
      <c r="F895" s="54">
        <v>179.72</v>
      </c>
      <c r="G895" s="55">
        <v>2E-3</v>
      </c>
      <c r="H895" s="53">
        <v>0</v>
      </c>
      <c r="I895" s="53" t="s">
        <v>1412</v>
      </c>
    </row>
    <row r="896" spans="1:9" ht="17.399999999999999" x14ac:dyDescent="0.3">
      <c r="A896" s="53" t="s">
        <v>289</v>
      </c>
      <c r="B896" s="57">
        <v>45962</v>
      </c>
      <c r="C896" s="59">
        <v>5219426.6500000004</v>
      </c>
      <c r="D896" s="60">
        <v>999</v>
      </c>
      <c r="E896" s="54">
        <v>78291.399999999994</v>
      </c>
      <c r="F896" s="54">
        <v>2428.56</v>
      </c>
      <c r="G896" s="55">
        <v>3.1E-2</v>
      </c>
      <c r="H896" s="53">
        <v>0</v>
      </c>
      <c r="I896" s="53" t="s">
        <v>1412</v>
      </c>
    </row>
    <row r="897" spans="1:9" ht="17.399999999999999" x14ac:dyDescent="0.3">
      <c r="A897" s="53" t="s">
        <v>289</v>
      </c>
      <c r="B897" s="57">
        <v>45992</v>
      </c>
      <c r="C897" s="59">
        <v>5219426.6500000004</v>
      </c>
      <c r="D897" s="60">
        <v>999</v>
      </c>
      <c r="E897" s="54">
        <v>78291.399999999994</v>
      </c>
      <c r="F897" s="54">
        <v>6298.14</v>
      </c>
      <c r="G897" s="55">
        <v>0.08</v>
      </c>
      <c r="H897" s="53">
        <v>0</v>
      </c>
      <c r="I897" s="53" t="s">
        <v>1412</v>
      </c>
    </row>
    <row r="898" spans="1:9" ht="17.399999999999999" x14ac:dyDescent="0.3">
      <c r="A898" s="53" t="s">
        <v>290</v>
      </c>
      <c r="B898" s="57">
        <v>45658</v>
      </c>
      <c r="C898" s="59">
        <v>385620.06</v>
      </c>
      <c r="D898" s="60">
        <v>0</v>
      </c>
      <c r="E898" s="54">
        <v>5784.3</v>
      </c>
      <c r="F898" s="54">
        <v>5961.33</v>
      </c>
      <c r="G898" s="55">
        <v>1.0309999999999999</v>
      </c>
      <c r="H898" s="53">
        <v>0</v>
      </c>
      <c r="I898" s="53" t="s">
        <v>1408</v>
      </c>
    </row>
    <row r="899" spans="1:9" ht="17.399999999999999" x14ac:dyDescent="0.3">
      <c r="A899" s="53" t="s">
        <v>290</v>
      </c>
      <c r="B899" s="57">
        <v>45689</v>
      </c>
      <c r="C899" s="59">
        <v>374528.43</v>
      </c>
      <c r="D899" s="60">
        <v>0</v>
      </c>
      <c r="E899" s="54">
        <v>5617.93</v>
      </c>
      <c r="F899" s="54">
        <v>5360.11</v>
      </c>
      <c r="G899" s="55">
        <v>0.95399999999999996</v>
      </c>
      <c r="H899" s="53">
        <v>0</v>
      </c>
      <c r="I899" s="53" t="s">
        <v>1408</v>
      </c>
    </row>
    <row r="900" spans="1:9" ht="17.399999999999999" x14ac:dyDescent="0.3">
      <c r="A900" s="53" t="s">
        <v>290</v>
      </c>
      <c r="B900" s="57">
        <v>45717</v>
      </c>
      <c r="C900" s="59">
        <v>363072.71</v>
      </c>
      <c r="D900" s="60">
        <v>15</v>
      </c>
      <c r="E900" s="54">
        <v>5446.09</v>
      </c>
      <c r="F900" s="54">
        <v>5602.76</v>
      </c>
      <c r="G900" s="55">
        <v>1.0289999999999999</v>
      </c>
      <c r="H900" s="53">
        <v>0</v>
      </c>
      <c r="I900" s="53" t="s">
        <v>1408</v>
      </c>
    </row>
    <row r="901" spans="1:9" ht="17.399999999999999" x14ac:dyDescent="0.3">
      <c r="A901" s="53" t="s">
        <v>290</v>
      </c>
      <c r="B901" s="57">
        <v>45748</v>
      </c>
      <c r="C901" s="59">
        <v>351489.05</v>
      </c>
      <c r="D901" s="60">
        <v>0</v>
      </c>
      <c r="E901" s="54">
        <v>5272.34</v>
      </c>
      <c r="F901" s="54">
        <v>5733.88</v>
      </c>
      <c r="G901" s="55">
        <v>1.0880000000000001</v>
      </c>
      <c r="H901" s="53">
        <v>0</v>
      </c>
      <c r="I901" s="53" t="s">
        <v>1408</v>
      </c>
    </row>
    <row r="902" spans="1:9" ht="17.399999999999999" x14ac:dyDescent="0.3">
      <c r="A902" s="53" t="s">
        <v>290</v>
      </c>
      <c r="B902" s="57">
        <v>45778</v>
      </c>
      <c r="C902" s="59">
        <v>340154.14</v>
      </c>
      <c r="D902" s="60">
        <v>35</v>
      </c>
      <c r="E902" s="54">
        <v>5102.3100000000004</v>
      </c>
      <c r="F902" s="54">
        <v>2761.36</v>
      </c>
      <c r="G902" s="55">
        <v>0.54100000000000004</v>
      </c>
      <c r="H902" s="53">
        <v>0</v>
      </c>
      <c r="I902" s="53" t="s">
        <v>1410</v>
      </c>
    </row>
    <row r="903" spans="1:9" ht="17.399999999999999" x14ac:dyDescent="0.3">
      <c r="A903" s="53" t="s">
        <v>290</v>
      </c>
      <c r="B903" s="57">
        <v>45809</v>
      </c>
      <c r="C903" s="59">
        <v>331144.21000000002</v>
      </c>
      <c r="D903" s="60">
        <v>0</v>
      </c>
      <c r="E903" s="54">
        <v>4967.16</v>
      </c>
      <c r="F903" s="54">
        <v>5701.09</v>
      </c>
      <c r="G903" s="55">
        <v>1.1479999999999999</v>
      </c>
      <c r="H903" s="53">
        <v>0</v>
      </c>
      <c r="I903" s="53" t="s">
        <v>1408</v>
      </c>
    </row>
    <row r="904" spans="1:9" ht="17.399999999999999" x14ac:dyDescent="0.3">
      <c r="A904" s="53" t="s">
        <v>290</v>
      </c>
      <c r="B904" s="57">
        <v>45839</v>
      </c>
      <c r="C904" s="59">
        <v>322491.56</v>
      </c>
      <c r="D904" s="60">
        <v>15</v>
      </c>
      <c r="E904" s="54">
        <v>4837.37</v>
      </c>
      <c r="F904" s="54">
        <v>4935.47</v>
      </c>
      <c r="G904" s="55">
        <v>1.02</v>
      </c>
      <c r="H904" s="53">
        <v>0</v>
      </c>
      <c r="I904" s="53" t="s">
        <v>1408</v>
      </c>
    </row>
    <row r="905" spans="1:9" ht="17.399999999999999" x14ac:dyDescent="0.3">
      <c r="A905" s="53" t="s">
        <v>290</v>
      </c>
      <c r="B905" s="57">
        <v>45870</v>
      </c>
      <c r="C905" s="59">
        <v>314057.33</v>
      </c>
      <c r="D905" s="60">
        <v>0</v>
      </c>
      <c r="E905" s="54">
        <v>4710.8599999999997</v>
      </c>
      <c r="F905" s="54">
        <v>5156.5200000000004</v>
      </c>
      <c r="G905" s="55">
        <v>1.095</v>
      </c>
      <c r="H905" s="53">
        <v>0</v>
      </c>
      <c r="I905" s="53" t="s">
        <v>1408</v>
      </c>
    </row>
    <row r="906" spans="1:9" ht="17.399999999999999" x14ac:dyDescent="0.3">
      <c r="A906" s="53" t="s">
        <v>290</v>
      </c>
      <c r="B906" s="57">
        <v>45901</v>
      </c>
      <c r="C906" s="59">
        <v>304825.48</v>
      </c>
      <c r="D906" s="60">
        <v>35</v>
      </c>
      <c r="E906" s="54">
        <v>4572.38</v>
      </c>
      <c r="F906" s="54">
        <v>2282.62</v>
      </c>
      <c r="G906" s="55">
        <v>0.499</v>
      </c>
      <c r="H906" s="53">
        <v>0</v>
      </c>
      <c r="I906" s="53" t="s">
        <v>1410</v>
      </c>
    </row>
    <row r="907" spans="1:9" ht="17.399999999999999" x14ac:dyDescent="0.3">
      <c r="A907" s="53" t="s">
        <v>290</v>
      </c>
      <c r="B907" s="57">
        <v>45931</v>
      </c>
      <c r="C907" s="59">
        <v>295025.17</v>
      </c>
      <c r="D907" s="60">
        <v>0</v>
      </c>
      <c r="E907" s="54">
        <v>4425.38</v>
      </c>
      <c r="F907" s="54">
        <v>4328.17</v>
      </c>
      <c r="G907" s="55">
        <v>0.97799999999999998</v>
      </c>
      <c r="H907" s="53">
        <v>0</v>
      </c>
      <c r="I907" s="53" t="s">
        <v>1408</v>
      </c>
    </row>
    <row r="908" spans="1:9" ht="17.399999999999999" x14ac:dyDescent="0.3">
      <c r="A908" s="53" t="s">
        <v>290</v>
      </c>
      <c r="B908" s="57">
        <v>45962</v>
      </c>
      <c r="C908" s="59">
        <v>285756.08</v>
      </c>
      <c r="D908" s="60">
        <v>15</v>
      </c>
      <c r="E908" s="54">
        <v>4286.34</v>
      </c>
      <c r="F908" s="54">
        <v>4250.28</v>
      </c>
      <c r="G908" s="55">
        <v>0.99199999999999999</v>
      </c>
      <c r="H908" s="53">
        <v>0</v>
      </c>
      <c r="I908" s="53" t="s">
        <v>1408</v>
      </c>
    </row>
    <row r="909" spans="1:9" ht="17.399999999999999" x14ac:dyDescent="0.3">
      <c r="A909" s="53" t="s">
        <v>290</v>
      </c>
      <c r="B909" s="57">
        <v>45992</v>
      </c>
      <c r="C909" s="59">
        <v>278025.09000000003</v>
      </c>
      <c r="D909" s="60">
        <v>0</v>
      </c>
      <c r="E909" s="54">
        <v>4170.38</v>
      </c>
      <c r="F909" s="54">
        <v>4746.71</v>
      </c>
      <c r="G909" s="55">
        <v>1.1379999999999999</v>
      </c>
      <c r="H909" s="53">
        <v>0</v>
      </c>
      <c r="I909" s="53" t="s">
        <v>1408</v>
      </c>
    </row>
    <row r="910" spans="1:9" ht="17.399999999999999" x14ac:dyDescent="0.3">
      <c r="A910" s="53" t="s">
        <v>292</v>
      </c>
      <c r="B910" s="57">
        <v>45962</v>
      </c>
      <c r="C910" s="59">
        <v>8768934.2300000004</v>
      </c>
      <c r="D910" s="60">
        <v>0</v>
      </c>
      <c r="E910" s="54">
        <v>131534.01</v>
      </c>
      <c r="F910" s="54">
        <v>148301.89000000001</v>
      </c>
      <c r="G910" s="55">
        <v>1.127</v>
      </c>
      <c r="H910" s="53">
        <v>0</v>
      </c>
      <c r="I910" s="53" t="s">
        <v>1408</v>
      </c>
    </row>
    <row r="911" spans="1:9" ht="17.399999999999999" x14ac:dyDescent="0.3">
      <c r="A911" s="53" t="s">
        <v>292</v>
      </c>
      <c r="B911" s="57">
        <v>45992</v>
      </c>
      <c r="C911" s="59">
        <v>8768934.2300000004</v>
      </c>
      <c r="D911" s="60">
        <v>185</v>
      </c>
      <c r="E911" s="54">
        <v>131534.01</v>
      </c>
      <c r="F911" s="54">
        <v>4974.95</v>
      </c>
      <c r="G911" s="55">
        <v>3.7999999999999999E-2</v>
      </c>
      <c r="H911" s="53">
        <v>0</v>
      </c>
      <c r="I911" s="53" t="s">
        <v>1412</v>
      </c>
    </row>
    <row r="912" spans="1:9" ht="17.399999999999999" x14ac:dyDescent="0.3">
      <c r="A912" s="53" t="s">
        <v>294</v>
      </c>
      <c r="B912" s="57">
        <v>45658</v>
      </c>
      <c r="C912" s="59">
        <v>2405916.11</v>
      </c>
      <c r="D912" s="60">
        <v>0</v>
      </c>
      <c r="E912" s="54">
        <v>36088.74</v>
      </c>
      <c r="F912" s="54">
        <v>35321.56</v>
      </c>
      <c r="G912" s="55">
        <v>0.97899999999999998</v>
      </c>
      <c r="H912" s="53">
        <v>0</v>
      </c>
      <c r="I912" s="53" t="s">
        <v>1408</v>
      </c>
    </row>
    <row r="913" spans="1:9" ht="17.399999999999999" x14ac:dyDescent="0.3">
      <c r="A913" s="53" t="s">
        <v>294</v>
      </c>
      <c r="B913" s="57">
        <v>45689</v>
      </c>
      <c r="C913" s="59">
        <v>2328560.85</v>
      </c>
      <c r="D913" s="60">
        <v>0</v>
      </c>
      <c r="E913" s="54">
        <v>34928.410000000003</v>
      </c>
      <c r="F913" s="54">
        <v>33986.79</v>
      </c>
      <c r="G913" s="55">
        <v>0.97299999999999998</v>
      </c>
      <c r="H913" s="53">
        <v>0</v>
      </c>
      <c r="I913" s="53" t="s">
        <v>1408</v>
      </c>
    </row>
    <row r="914" spans="1:9" ht="17.399999999999999" x14ac:dyDescent="0.3">
      <c r="A914" s="53" t="s">
        <v>294</v>
      </c>
      <c r="B914" s="57">
        <v>45717</v>
      </c>
      <c r="C914" s="59">
        <v>2266356.06</v>
      </c>
      <c r="D914" s="60">
        <v>0</v>
      </c>
      <c r="E914" s="54">
        <v>33995.339999999997</v>
      </c>
      <c r="F914" s="54">
        <v>37850.949999999997</v>
      </c>
      <c r="G914" s="55">
        <v>1.113</v>
      </c>
      <c r="H914" s="53">
        <v>0</v>
      </c>
      <c r="I914" s="53" t="s">
        <v>1408</v>
      </c>
    </row>
    <row r="915" spans="1:9" ht="17.399999999999999" x14ac:dyDescent="0.3">
      <c r="A915" s="53" t="s">
        <v>294</v>
      </c>
      <c r="B915" s="57">
        <v>45748</v>
      </c>
      <c r="C915" s="59">
        <v>2202767.14</v>
      </c>
      <c r="D915" s="60">
        <v>0</v>
      </c>
      <c r="E915" s="54">
        <v>33041.51</v>
      </c>
      <c r="F915" s="54">
        <v>33982.519999999997</v>
      </c>
      <c r="G915" s="55">
        <v>1.028</v>
      </c>
      <c r="H915" s="53">
        <v>0</v>
      </c>
      <c r="I915" s="53" t="s">
        <v>1408</v>
      </c>
    </row>
    <row r="916" spans="1:9" ht="17.399999999999999" x14ac:dyDescent="0.3">
      <c r="A916" s="53" t="s">
        <v>294</v>
      </c>
      <c r="B916" s="57">
        <v>45778</v>
      </c>
      <c r="C916" s="59">
        <v>2143072.08</v>
      </c>
      <c r="D916" s="60">
        <v>0</v>
      </c>
      <c r="E916" s="54">
        <v>32146.080000000002</v>
      </c>
      <c r="F916" s="54">
        <v>36348.97</v>
      </c>
      <c r="G916" s="55">
        <v>1.131</v>
      </c>
      <c r="H916" s="53">
        <v>0</v>
      </c>
      <c r="I916" s="53" t="s">
        <v>1408</v>
      </c>
    </row>
    <row r="917" spans="1:9" ht="17.399999999999999" x14ac:dyDescent="0.3">
      <c r="A917" s="53" t="s">
        <v>294</v>
      </c>
      <c r="B917" s="57">
        <v>45809</v>
      </c>
      <c r="C917" s="59">
        <v>2078053.64</v>
      </c>
      <c r="D917" s="60">
        <v>65</v>
      </c>
      <c r="E917" s="54">
        <v>31170.799999999999</v>
      </c>
      <c r="F917" s="54">
        <v>24737.29</v>
      </c>
      <c r="G917" s="55">
        <v>0.79400000000000004</v>
      </c>
      <c r="H917" s="53">
        <v>0</v>
      </c>
      <c r="I917" s="53" t="s">
        <v>1411</v>
      </c>
    </row>
    <row r="918" spans="1:9" ht="17.399999999999999" x14ac:dyDescent="0.3">
      <c r="A918" s="53" t="s">
        <v>294</v>
      </c>
      <c r="B918" s="57">
        <v>45839</v>
      </c>
      <c r="C918" s="59">
        <v>2020029.06</v>
      </c>
      <c r="D918" s="60">
        <v>35</v>
      </c>
      <c r="E918" s="54">
        <v>30300.44</v>
      </c>
      <c r="F918" s="54">
        <v>26018.85</v>
      </c>
      <c r="G918" s="55">
        <v>0.85899999999999999</v>
      </c>
      <c r="H918" s="53">
        <v>0</v>
      </c>
      <c r="I918" s="53" t="s">
        <v>1410</v>
      </c>
    </row>
    <row r="919" spans="1:9" ht="17.399999999999999" x14ac:dyDescent="0.3">
      <c r="A919" s="53" t="s">
        <v>294</v>
      </c>
      <c r="B919" s="57">
        <v>45870</v>
      </c>
      <c r="C919" s="59">
        <v>1960915.39</v>
      </c>
      <c r="D919" s="60">
        <v>0</v>
      </c>
      <c r="E919" s="54">
        <v>29413.73</v>
      </c>
      <c r="F919" s="54">
        <v>32113.89</v>
      </c>
      <c r="G919" s="55">
        <v>1.0920000000000001</v>
      </c>
      <c r="H919" s="53">
        <v>0</v>
      </c>
      <c r="I919" s="53" t="s">
        <v>1408</v>
      </c>
    </row>
    <row r="920" spans="1:9" ht="17.399999999999999" x14ac:dyDescent="0.3">
      <c r="A920" s="53" t="s">
        <v>294</v>
      </c>
      <c r="B920" s="57">
        <v>45901</v>
      </c>
      <c r="C920" s="59">
        <v>1905162.36</v>
      </c>
      <c r="D920" s="60">
        <v>0</v>
      </c>
      <c r="E920" s="54">
        <v>28577.439999999999</v>
      </c>
      <c r="F920" s="54">
        <v>27844.21</v>
      </c>
      <c r="G920" s="55">
        <v>0.97399999999999998</v>
      </c>
      <c r="H920" s="53">
        <v>0</v>
      </c>
      <c r="I920" s="53" t="s">
        <v>1408</v>
      </c>
    </row>
    <row r="921" spans="1:9" ht="17.399999999999999" x14ac:dyDescent="0.3">
      <c r="A921" s="53" t="s">
        <v>294</v>
      </c>
      <c r="B921" s="57">
        <v>45931</v>
      </c>
      <c r="C921" s="59">
        <v>1844351.48</v>
      </c>
      <c r="D921" s="60">
        <v>0</v>
      </c>
      <c r="E921" s="54">
        <v>27665.27</v>
      </c>
      <c r="F921" s="54">
        <v>29924.18</v>
      </c>
      <c r="G921" s="55">
        <v>1.0820000000000001</v>
      </c>
      <c r="H921" s="53">
        <v>0</v>
      </c>
      <c r="I921" s="53" t="s">
        <v>1408</v>
      </c>
    </row>
    <row r="922" spans="1:9" ht="17.399999999999999" x14ac:dyDescent="0.3">
      <c r="A922" s="53" t="s">
        <v>294</v>
      </c>
      <c r="B922" s="57">
        <v>45962</v>
      </c>
      <c r="C922" s="59">
        <v>1788933.75</v>
      </c>
      <c r="D922" s="60">
        <v>15</v>
      </c>
      <c r="E922" s="54">
        <v>26834.01</v>
      </c>
      <c r="F922" s="54">
        <v>30247.23</v>
      </c>
      <c r="G922" s="55">
        <v>1.127</v>
      </c>
      <c r="H922" s="53">
        <v>0</v>
      </c>
      <c r="I922" s="53" t="s">
        <v>1408</v>
      </c>
    </row>
    <row r="923" spans="1:9" ht="17.399999999999999" x14ac:dyDescent="0.3">
      <c r="A923" s="53" t="s">
        <v>294</v>
      </c>
      <c r="B923" s="57">
        <v>45992</v>
      </c>
      <c r="C923" s="59">
        <v>1733428.41</v>
      </c>
      <c r="D923" s="60">
        <v>0</v>
      </c>
      <c r="E923" s="54">
        <v>26001.43</v>
      </c>
      <c r="F923" s="54">
        <v>27002.9</v>
      </c>
      <c r="G923" s="55">
        <v>1.0389999999999999</v>
      </c>
      <c r="H923" s="53">
        <v>0</v>
      </c>
      <c r="I923" s="53" t="s">
        <v>1408</v>
      </c>
    </row>
    <row r="924" spans="1:9" ht="17.399999999999999" x14ac:dyDescent="0.3">
      <c r="A924" s="53" t="s">
        <v>296</v>
      </c>
      <c r="B924" s="57">
        <v>45658</v>
      </c>
      <c r="C924" s="59">
        <v>2574385.2200000002</v>
      </c>
      <c r="D924" s="60">
        <v>35</v>
      </c>
      <c r="E924" s="54">
        <v>38615.78</v>
      </c>
      <c r="F924" s="54">
        <v>30471.58</v>
      </c>
      <c r="G924" s="55">
        <v>0.78900000000000003</v>
      </c>
      <c r="H924" s="53">
        <v>0</v>
      </c>
      <c r="I924" s="53" t="s">
        <v>1410</v>
      </c>
    </row>
    <row r="925" spans="1:9" ht="17.399999999999999" x14ac:dyDescent="0.3">
      <c r="A925" s="53" t="s">
        <v>296</v>
      </c>
      <c r="B925" s="57">
        <v>45689</v>
      </c>
      <c r="C925" s="59">
        <v>2503343.2400000002</v>
      </c>
      <c r="D925" s="60">
        <v>35</v>
      </c>
      <c r="E925" s="54">
        <v>37550.15</v>
      </c>
      <c r="F925" s="54">
        <v>18911.91</v>
      </c>
      <c r="G925" s="55">
        <v>0.504</v>
      </c>
      <c r="H925" s="53">
        <v>0</v>
      </c>
      <c r="I925" s="53" t="s">
        <v>1410</v>
      </c>
    </row>
    <row r="926" spans="1:9" ht="17.399999999999999" x14ac:dyDescent="0.3">
      <c r="A926" s="53" t="s">
        <v>296</v>
      </c>
      <c r="B926" s="57">
        <v>45717</v>
      </c>
      <c r="C926" s="59">
        <v>2434969.7200000002</v>
      </c>
      <c r="D926" s="60">
        <v>0</v>
      </c>
      <c r="E926" s="54">
        <v>36524.550000000003</v>
      </c>
      <c r="F926" s="54">
        <v>38180.19</v>
      </c>
      <c r="G926" s="55">
        <v>1.0449999999999999</v>
      </c>
      <c r="H926" s="53">
        <v>0</v>
      </c>
      <c r="I926" s="53" t="s">
        <v>1408</v>
      </c>
    </row>
    <row r="927" spans="1:9" ht="17.399999999999999" x14ac:dyDescent="0.3">
      <c r="A927" s="53" t="s">
        <v>296</v>
      </c>
      <c r="B927" s="57">
        <v>45748</v>
      </c>
      <c r="C927" s="59">
        <v>2361896.4300000002</v>
      </c>
      <c r="D927" s="60">
        <v>0</v>
      </c>
      <c r="E927" s="54">
        <v>35428.449999999997</v>
      </c>
      <c r="F927" s="54">
        <v>34229.46</v>
      </c>
      <c r="G927" s="55">
        <v>0.96599999999999997</v>
      </c>
      <c r="H927" s="53">
        <v>0</v>
      </c>
      <c r="I927" s="53" t="s">
        <v>1408</v>
      </c>
    </row>
    <row r="928" spans="1:9" ht="17.399999999999999" x14ac:dyDescent="0.3">
      <c r="A928" s="53" t="s">
        <v>296</v>
      </c>
      <c r="B928" s="57">
        <v>45778</v>
      </c>
      <c r="C928" s="59">
        <v>2291956.94</v>
      </c>
      <c r="D928" s="60">
        <v>0</v>
      </c>
      <c r="E928" s="54">
        <v>34379.35</v>
      </c>
      <c r="F928" s="54">
        <v>39459.22</v>
      </c>
      <c r="G928" s="55">
        <v>1.1479999999999999</v>
      </c>
      <c r="H928" s="53">
        <v>0</v>
      </c>
      <c r="I928" s="53" t="s">
        <v>1408</v>
      </c>
    </row>
    <row r="929" spans="1:9" ht="17.399999999999999" x14ac:dyDescent="0.3">
      <c r="A929" s="53" t="s">
        <v>296</v>
      </c>
      <c r="B929" s="57">
        <v>45809</v>
      </c>
      <c r="C929" s="59">
        <v>2219296.58</v>
      </c>
      <c r="D929" s="60">
        <v>0</v>
      </c>
      <c r="E929" s="54">
        <v>33289.449999999997</v>
      </c>
      <c r="F929" s="54">
        <v>33930.769999999997</v>
      </c>
      <c r="G929" s="55">
        <v>1.0189999999999999</v>
      </c>
      <c r="H929" s="53">
        <v>0</v>
      </c>
      <c r="I929" s="53" t="s">
        <v>1408</v>
      </c>
    </row>
    <row r="930" spans="1:9" ht="17.399999999999999" x14ac:dyDescent="0.3">
      <c r="A930" s="53" t="s">
        <v>296</v>
      </c>
      <c r="B930" s="57">
        <v>45839</v>
      </c>
      <c r="C930" s="59">
        <v>2219296.58</v>
      </c>
      <c r="D930" s="60">
        <v>185</v>
      </c>
      <c r="E930" s="54">
        <v>33289.449999999997</v>
      </c>
      <c r="F930" s="54">
        <v>1347.09</v>
      </c>
      <c r="G930" s="55">
        <v>0.04</v>
      </c>
      <c r="H930" s="53">
        <v>0</v>
      </c>
      <c r="I930" s="53" t="s">
        <v>1412</v>
      </c>
    </row>
    <row r="931" spans="1:9" ht="17.399999999999999" x14ac:dyDescent="0.3">
      <c r="A931" s="53" t="s">
        <v>296</v>
      </c>
      <c r="B931" s="57">
        <v>45870</v>
      </c>
      <c r="C931" s="59">
        <v>2219296.58</v>
      </c>
      <c r="D931" s="60">
        <v>999</v>
      </c>
      <c r="E931" s="54">
        <v>33289.449999999997</v>
      </c>
      <c r="F931" s="54">
        <v>254.33</v>
      </c>
      <c r="G931" s="55">
        <v>8.0000000000000002E-3</v>
      </c>
      <c r="H931" s="53">
        <v>0</v>
      </c>
      <c r="I931" s="53" t="s">
        <v>1412</v>
      </c>
    </row>
    <row r="932" spans="1:9" ht="17.399999999999999" x14ac:dyDescent="0.3">
      <c r="A932" s="53" t="s">
        <v>296</v>
      </c>
      <c r="B932" s="57">
        <v>45901</v>
      </c>
      <c r="C932" s="59">
        <v>2219296.58</v>
      </c>
      <c r="D932" s="60">
        <v>999</v>
      </c>
      <c r="E932" s="54">
        <v>33289.449999999997</v>
      </c>
      <c r="F932" s="54">
        <v>5704.4</v>
      </c>
      <c r="G932" s="55">
        <v>0.17100000000000001</v>
      </c>
      <c r="H932" s="53">
        <v>0</v>
      </c>
      <c r="I932" s="53" t="s">
        <v>1412</v>
      </c>
    </row>
    <row r="933" spans="1:9" ht="17.399999999999999" x14ac:dyDescent="0.3">
      <c r="A933" s="53" t="s">
        <v>296</v>
      </c>
      <c r="B933" s="57">
        <v>45931</v>
      </c>
      <c r="C933" s="59">
        <v>2219296.58</v>
      </c>
      <c r="D933" s="60">
        <v>999</v>
      </c>
      <c r="E933" s="54">
        <v>33289.449999999997</v>
      </c>
      <c r="F933" s="54">
        <v>5550.54</v>
      </c>
      <c r="G933" s="55">
        <v>0.16700000000000001</v>
      </c>
      <c r="H933" s="53">
        <v>0</v>
      </c>
      <c r="I933" s="53" t="s">
        <v>1412</v>
      </c>
    </row>
    <row r="934" spans="1:9" ht="17.399999999999999" x14ac:dyDescent="0.3">
      <c r="A934" s="53" t="s">
        <v>296</v>
      </c>
      <c r="B934" s="57">
        <v>45962</v>
      </c>
      <c r="C934" s="59">
        <v>2219296.58</v>
      </c>
      <c r="D934" s="60">
        <v>999</v>
      </c>
      <c r="E934" s="54">
        <v>33289.449999999997</v>
      </c>
      <c r="F934" s="54">
        <v>4000.59</v>
      </c>
      <c r="G934" s="55">
        <v>0.12</v>
      </c>
      <c r="H934" s="53">
        <v>0</v>
      </c>
      <c r="I934" s="53" t="s">
        <v>1412</v>
      </c>
    </row>
    <row r="935" spans="1:9" ht="17.399999999999999" x14ac:dyDescent="0.3">
      <c r="A935" s="53" t="s">
        <v>296</v>
      </c>
      <c r="B935" s="57">
        <v>45992</v>
      </c>
      <c r="C935" s="59">
        <v>2219296.58</v>
      </c>
      <c r="D935" s="60">
        <v>999</v>
      </c>
      <c r="E935" s="54">
        <v>33289.449999999997</v>
      </c>
      <c r="F935" s="54">
        <v>1349.88</v>
      </c>
      <c r="G935" s="55">
        <v>4.1000000000000002E-2</v>
      </c>
      <c r="H935" s="53">
        <v>0</v>
      </c>
      <c r="I935" s="53" t="s">
        <v>1412</v>
      </c>
    </row>
    <row r="936" spans="1:9" ht="17.399999999999999" x14ac:dyDescent="0.3">
      <c r="A936" s="53" t="s">
        <v>298</v>
      </c>
      <c r="B936" s="57">
        <v>45658</v>
      </c>
      <c r="C936" s="59">
        <v>4543964.29</v>
      </c>
      <c r="D936" s="60">
        <v>0</v>
      </c>
      <c r="E936" s="54">
        <v>68159.460000000006</v>
      </c>
      <c r="F936" s="54">
        <v>72710.34</v>
      </c>
      <c r="G936" s="55">
        <v>1.0669999999999999</v>
      </c>
      <c r="H936" s="53">
        <v>0</v>
      </c>
      <c r="I936" s="53" t="s">
        <v>1408</v>
      </c>
    </row>
    <row r="937" spans="1:9" ht="17.399999999999999" x14ac:dyDescent="0.3">
      <c r="A937" s="53" t="s">
        <v>298</v>
      </c>
      <c r="B937" s="57">
        <v>45689</v>
      </c>
      <c r="C937" s="59">
        <v>4395911.88</v>
      </c>
      <c r="D937" s="60">
        <v>0</v>
      </c>
      <c r="E937" s="54">
        <v>65938.679999999993</v>
      </c>
      <c r="F937" s="54">
        <v>68041.240000000005</v>
      </c>
      <c r="G937" s="55">
        <v>1.032</v>
      </c>
      <c r="H937" s="53">
        <v>0</v>
      </c>
      <c r="I937" s="53" t="s">
        <v>1408</v>
      </c>
    </row>
    <row r="938" spans="1:9" ht="17.399999999999999" x14ac:dyDescent="0.3">
      <c r="A938" s="53" t="s">
        <v>298</v>
      </c>
      <c r="B938" s="57">
        <v>45717</v>
      </c>
      <c r="C938" s="59">
        <v>4277167.03</v>
      </c>
      <c r="D938" s="60">
        <v>0</v>
      </c>
      <c r="E938" s="54">
        <v>64157.51</v>
      </c>
      <c r="F938" s="54">
        <v>66328.67</v>
      </c>
      <c r="G938" s="55">
        <v>1.034</v>
      </c>
      <c r="H938" s="53">
        <v>0</v>
      </c>
      <c r="I938" s="53" t="s">
        <v>1408</v>
      </c>
    </row>
    <row r="939" spans="1:9" ht="17.399999999999999" x14ac:dyDescent="0.3">
      <c r="A939" s="53" t="s">
        <v>298</v>
      </c>
      <c r="B939" s="57">
        <v>45748</v>
      </c>
      <c r="C939" s="59">
        <v>4147269.48</v>
      </c>
      <c r="D939" s="60">
        <v>35</v>
      </c>
      <c r="E939" s="54">
        <v>62209.04</v>
      </c>
      <c r="F939" s="54">
        <v>47380.47</v>
      </c>
      <c r="G939" s="55">
        <v>0.76200000000000001</v>
      </c>
      <c r="H939" s="53">
        <v>0</v>
      </c>
      <c r="I939" s="53" t="s">
        <v>1410</v>
      </c>
    </row>
    <row r="940" spans="1:9" ht="17.399999999999999" x14ac:dyDescent="0.3">
      <c r="A940" s="53" t="s">
        <v>298</v>
      </c>
      <c r="B940" s="57">
        <v>45778</v>
      </c>
      <c r="C940" s="59">
        <v>4013853.71</v>
      </c>
      <c r="D940" s="60">
        <v>0</v>
      </c>
      <c r="E940" s="54">
        <v>60207.81</v>
      </c>
      <c r="F940" s="54">
        <v>67653.81</v>
      </c>
      <c r="G940" s="55">
        <v>1.1240000000000001</v>
      </c>
      <c r="H940" s="53">
        <v>0</v>
      </c>
      <c r="I940" s="53" t="s">
        <v>1408</v>
      </c>
    </row>
    <row r="941" spans="1:9" ht="17.399999999999999" x14ac:dyDescent="0.3">
      <c r="A941" s="53" t="s">
        <v>298</v>
      </c>
      <c r="B941" s="57">
        <v>45809</v>
      </c>
      <c r="C941" s="59">
        <v>3896451.26</v>
      </c>
      <c r="D941" s="60">
        <v>0</v>
      </c>
      <c r="E941" s="54">
        <v>58446.77</v>
      </c>
      <c r="F941" s="54">
        <v>65490.45</v>
      </c>
      <c r="G941" s="55">
        <v>1.121</v>
      </c>
      <c r="H941" s="53">
        <v>0</v>
      </c>
      <c r="I941" s="53" t="s">
        <v>1408</v>
      </c>
    </row>
    <row r="942" spans="1:9" ht="17.399999999999999" x14ac:dyDescent="0.3">
      <c r="A942" s="53" t="s">
        <v>298</v>
      </c>
      <c r="B942" s="57">
        <v>45839</v>
      </c>
      <c r="C942" s="59">
        <v>3768562.61</v>
      </c>
      <c r="D942" s="60">
        <v>0</v>
      </c>
      <c r="E942" s="54">
        <v>56528.44</v>
      </c>
      <c r="F942" s="54">
        <v>56835.31</v>
      </c>
      <c r="G942" s="55">
        <v>1.0049999999999999</v>
      </c>
      <c r="H942" s="53">
        <v>0</v>
      </c>
      <c r="I942" s="53" t="s">
        <v>1408</v>
      </c>
    </row>
    <row r="943" spans="1:9" ht="17.399999999999999" x14ac:dyDescent="0.3">
      <c r="A943" s="53" t="s">
        <v>298</v>
      </c>
      <c r="B943" s="57">
        <v>45870</v>
      </c>
      <c r="C943" s="59">
        <v>3658072.02</v>
      </c>
      <c r="D943" s="60">
        <v>0</v>
      </c>
      <c r="E943" s="54">
        <v>54871.08</v>
      </c>
      <c r="F943" s="54">
        <v>61885.55</v>
      </c>
      <c r="G943" s="55">
        <v>1.1279999999999999</v>
      </c>
      <c r="H943" s="53">
        <v>0</v>
      </c>
      <c r="I943" s="53" t="s">
        <v>1408</v>
      </c>
    </row>
    <row r="944" spans="1:9" ht="17.399999999999999" x14ac:dyDescent="0.3">
      <c r="A944" s="53" t="s">
        <v>298</v>
      </c>
      <c r="B944" s="57">
        <v>45901</v>
      </c>
      <c r="C944" s="59">
        <v>3538269.29</v>
      </c>
      <c r="D944" s="60">
        <v>0</v>
      </c>
      <c r="E944" s="54">
        <v>53074.04</v>
      </c>
      <c r="F944" s="54">
        <v>59106.68</v>
      </c>
      <c r="G944" s="55">
        <v>1.1140000000000001</v>
      </c>
      <c r="H944" s="53">
        <v>0</v>
      </c>
      <c r="I944" s="53" t="s">
        <v>1408</v>
      </c>
    </row>
    <row r="945" spans="1:9" ht="17.399999999999999" x14ac:dyDescent="0.3">
      <c r="A945" s="53" t="s">
        <v>298</v>
      </c>
      <c r="B945" s="57">
        <v>45931</v>
      </c>
      <c r="C945" s="59">
        <v>3426958.23</v>
      </c>
      <c r="D945" s="60">
        <v>65</v>
      </c>
      <c r="E945" s="54">
        <v>51404.37</v>
      </c>
      <c r="F945" s="54">
        <v>44923.33</v>
      </c>
      <c r="G945" s="55">
        <v>0.874</v>
      </c>
      <c r="H945" s="53">
        <v>0</v>
      </c>
      <c r="I945" s="53" t="s">
        <v>1411</v>
      </c>
    </row>
    <row r="946" spans="1:9" ht="17.399999999999999" x14ac:dyDescent="0.3">
      <c r="A946" s="53" t="s">
        <v>298</v>
      </c>
      <c r="B946" s="57">
        <v>45962</v>
      </c>
      <c r="C946" s="59">
        <v>3426958.23</v>
      </c>
      <c r="D946" s="60">
        <v>220</v>
      </c>
      <c r="E946" s="54">
        <v>51404.37</v>
      </c>
      <c r="F946" s="54">
        <v>5600.54</v>
      </c>
      <c r="G946" s="55">
        <v>0.109</v>
      </c>
      <c r="H946" s="53">
        <v>1</v>
      </c>
      <c r="I946" s="53" t="s">
        <v>1412</v>
      </c>
    </row>
    <row r="947" spans="1:9" ht="17.399999999999999" x14ac:dyDescent="0.3">
      <c r="A947" s="53" t="s">
        <v>298</v>
      </c>
      <c r="B947" s="57">
        <v>45992</v>
      </c>
      <c r="C947" s="59">
        <v>3426958.23</v>
      </c>
      <c r="D947" s="60">
        <v>999</v>
      </c>
      <c r="E947" s="54">
        <v>51404.37</v>
      </c>
      <c r="F947" s="54">
        <v>4131.46</v>
      </c>
      <c r="G947" s="55">
        <v>0.08</v>
      </c>
      <c r="H947" s="53">
        <v>1</v>
      </c>
      <c r="I947" s="53" t="s">
        <v>1412</v>
      </c>
    </row>
    <row r="948" spans="1:9" ht="17.399999999999999" x14ac:dyDescent="0.3">
      <c r="A948" s="53" t="s">
        <v>300</v>
      </c>
      <c r="B948" s="57">
        <v>45658</v>
      </c>
      <c r="C948" s="59">
        <v>2555930.7799999998</v>
      </c>
      <c r="D948" s="60">
        <v>0</v>
      </c>
      <c r="E948" s="54">
        <v>38338.959999999999</v>
      </c>
      <c r="F948" s="54">
        <v>41683.910000000003</v>
      </c>
      <c r="G948" s="55">
        <v>1.087</v>
      </c>
      <c r="H948" s="53">
        <v>0</v>
      </c>
      <c r="I948" s="53" t="s">
        <v>1408</v>
      </c>
    </row>
    <row r="949" spans="1:9" ht="17.399999999999999" x14ac:dyDescent="0.3">
      <c r="A949" s="53" t="s">
        <v>300</v>
      </c>
      <c r="B949" s="57">
        <v>45689</v>
      </c>
      <c r="C949" s="59">
        <v>2484986.09</v>
      </c>
      <c r="D949" s="60">
        <v>0</v>
      </c>
      <c r="E949" s="54">
        <v>37274.79</v>
      </c>
      <c r="F949" s="54">
        <v>38741.54</v>
      </c>
      <c r="G949" s="55">
        <v>1.0389999999999999</v>
      </c>
      <c r="H949" s="53">
        <v>0</v>
      </c>
      <c r="I949" s="53" t="s">
        <v>1408</v>
      </c>
    </row>
    <row r="950" spans="1:9" ht="17.399999999999999" x14ac:dyDescent="0.3">
      <c r="A950" s="53" t="s">
        <v>300</v>
      </c>
      <c r="B950" s="57">
        <v>45717</v>
      </c>
      <c r="C950" s="59">
        <v>2412936.9</v>
      </c>
      <c r="D950" s="60">
        <v>35</v>
      </c>
      <c r="E950" s="54">
        <v>36194.050000000003</v>
      </c>
      <c r="F950" s="54">
        <v>20759.759999999998</v>
      </c>
      <c r="G950" s="55">
        <v>0.57399999999999995</v>
      </c>
      <c r="H950" s="53">
        <v>0</v>
      </c>
      <c r="I950" s="53" t="s">
        <v>1410</v>
      </c>
    </row>
    <row r="951" spans="1:9" ht="17.399999999999999" x14ac:dyDescent="0.3">
      <c r="A951" s="53" t="s">
        <v>300</v>
      </c>
      <c r="B951" s="57">
        <v>45748</v>
      </c>
      <c r="C951" s="59">
        <v>2335302.63</v>
      </c>
      <c r="D951" s="60">
        <v>0</v>
      </c>
      <c r="E951" s="54">
        <v>35029.54</v>
      </c>
      <c r="F951" s="54">
        <v>33739.81</v>
      </c>
      <c r="G951" s="55">
        <v>0.96299999999999997</v>
      </c>
      <c r="H951" s="53">
        <v>0</v>
      </c>
      <c r="I951" s="53" t="s">
        <v>1408</v>
      </c>
    </row>
    <row r="952" spans="1:9" ht="17.399999999999999" x14ac:dyDescent="0.3">
      <c r="A952" s="53" t="s">
        <v>300</v>
      </c>
      <c r="B952" s="57">
        <v>45778</v>
      </c>
      <c r="C952" s="59">
        <v>2272853.21</v>
      </c>
      <c r="D952" s="60">
        <v>95</v>
      </c>
      <c r="E952" s="54">
        <v>34092.800000000003</v>
      </c>
      <c r="F952" s="54">
        <v>13546.28</v>
      </c>
      <c r="G952" s="55">
        <v>0.39700000000000002</v>
      </c>
      <c r="H952" s="53">
        <v>0</v>
      </c>
      <c r="I952" s="53" t="s">
        <v>1409</v>
      </c>
    </row>
    <row r="953" spans="1:9" ht="17.399999999999999" x14ac:dyDescent="0.3">
      <c r="A953" s="53" t="s">
        <v>300</v>
      </c>
      <c r="B953" s="57">
        <v>45809</v>
      </c>
      <c r="C953" s="59">
        <v>2208960.81</v>
      </c>
      <c r="D953" s="60">
        <v>35</v>
      </c>
      <c r="E953" s="54">
        <v>33134.410000000003</v>
      </c>
      <c r="F953" s="54">
        <v>18000.43</v>
      </c>
      <c r="G953" s="55">
        <v>0.54300000000000004</v>
      </c>
      <c r="H953" s="53">
        <v>0</v>
      </c>
      <c r="I953" s="53" t="s">
        <v>1410</v>
      </c>
    </row>
    <row r="954" spans="1:9" ht="17.399999999999999" x14ac:dyDescent="0.3">
      <c r="A954" s="53" t="s">
        <v>300</v>
      </c>
      <c r="B954" s="57">
        <v>45839</v>
      </c>
      <c r="C954" s="59">
        <v>2137287.48</v>
      </c>
      <c r="D954" s="60">
        <v>0</v>
      </c>
      <c r="E954" s="54">
        <v>32059.31</v>
      </c>
      <c r="F954" s="54">
        <v>33046.82</v>
      </c>
      <c r="G954" s="55">
        <v>1.0309999999999999</v>
      </c>
      <c r="H954" s="53">
        <v>0</v>
      </c>
      <c r="I954" s="53" t="s">
        <v>1408</v>
      </c>
    </row>
    <row r="955" spans="1:9" ht="17.399999999999999" x14ac:dyDescent="0.3">
      <c r="A955" s="53" t="s">
        <v>300</v>
      </c>
      <c r="B955" s="57">
        <v>45870</v>
      </c>
      <c r="C955" s="59">
        <v>2080024.24</v>
      </c>
      <c r="D955" s="60">
        <v>0</v>
      </c>
      <c r="E955" s="54">
        <v>31200.36</v>
      </c>
      <c r="F955" s="54">
        <v>35114.36</v>
      </c>
      <c r="G955" s="55">
        <v>1.125</v>
      </c>
      <c r="H955" s="53">
        <v>0</v>
      </c>
      <c r="I955" s="53" t="s">
        <v>1408</v>
      </c>
    </row>
    <row r="956" spans="1:9" ht="17.399999999999999" x14ac:dyDescent="0.3">
      <c r="A956" s="53" t="s">
        <v>300</v>
      </c>
      <c r="B956" s="57">
        <v>45901</v>
      </c>
      <c r="C956" s="59">
        <v>2021252.47</v>
      </c>
      <c r="D956" s="60">
        <v>65</v>
      </c>
      <c r="E956" s="54">
        <v>30318.79</v>
      </c>
      <c r="F956" s="54">
        <v>13047.18</v>
      </c>
      <c r="G956" s="55">
        <v>0.43</v>
      </c>
      <c r="H956" s="53">
        <v>0</v>
      </c>
      <c r="I956" s="53" t="s">
        <v>1411</v>
      </c>
    </row>
    <row r="957" spans="1:9" ht="17.399999999999999" x14ac:dyDescent="0.3">
      <c r="A957" s="53" t="s">
        <v>300</v>
      </c>
      <c r="B957" s="57">
        <v>45931</v>
      </c>
      <c r="C957" s="59">
        <v>1968262.81</v>
      </c>
      <c r="D957" s="60">
        <v>15</v>
      </c>
      <c r="E957" s="54">
        <v>29523.94</v>
      </c>
      <c r="F957" s="54">
        <v>30471.02</v>
      </c>
      <c r="G957" s="55">
        <v>1.032</v>
      </c>
      <c r="H957" s="53">
        <v>0</v>
      </c>
      <c r="I957" s="53" t="s">
        <v>1408</v>
      </c>
    </row>
    <row r="958" spans="1:9" ht="17.399999999999999" x14ac:dyDescent="0.3">
      <c r="A958" s="53" t="s">
        <v>300</v>
      </c>
      <c r="B958" s="57">
        <v>45962</v>
      </c>
      <c r="C958" s="59">
        <v>1968262.81</v>
      </c>
      <c r="D958" s="60">
        <v>185</v>
      </c>
      <c r="E958" s="54">
        <v>29523.94</v>
      </c>
      <c r="F958" s="54">
        <v>4928.3500000000004</v>
      </c>
      <c r="G958" s="55">
        <v>0.16700000000000001</v>
      </c>
      <c r="H958" s="53">
        <v>0</v>
      </c>
      <c r="I958" s="53" t="s">
        <v>1412</v>
      </c>
    </row>
    <row r="959" spans="1:9" ht="17.399999999999999" x14ac:dyDescent="0.3">
      <c r="A959" s="53" t="s">
        <v>300</v>
      </c>
      <c r="B959" s="57">
        <v>45992</v>
      </c>
      <c r="C959" s="59">
        <v>1968262.81</v>
      </c>
      <c r="D959" s="60">
        <v>999</v>
      </c>
      <c r="E959" s="54">
        <v>29523.94</v>
      </c>
      <c r="F959" s="54">
        <v>2720.22</v>
      </c>
      <c r="G959" s="55">
        <v>9.1999999999999998E-2</v>
      </c>
      <c r="H959" s="53">
        <v>0</v>
      </c>
      <c r="I959" s="53" t="s">
        <v>1412</v>
      </c>
    </row>
    <row r="960" spans="1:9" ht="17.399999999999999" x14ac:dyDescent="0.3">
      <c r="A960" s="53" t="s">
        <v>301</v>
      </c>
      <c r="B960" s="57">
        <v>45658</v>
      </c>
      <c r="C960" s="59">
        <v>1872284.94</v>
      </c>
      <c r="D960" s="60">
        <v>0</v>
      </c>
      <c r="E960" s="54">
        <v>28084.27</v>
      </c>
      <c r="F960" s="54">
        <v>31632.53</v>
      </c>
      <c r="G960" s="55">
        <v>1.1259999999999999</v>
      </c>
      <c r="H960" s="53">
        <v>0</v>
      </c>
      <c r="I960" s="53" t="s">
        <v>1408</v>
      </c>
    </row>
    <row r="961" spans="1:9" ht="17.399999999999999" x14ac:dyDescent="0.3">
      <c r="A961" s="53" t="s">
        <v>301</v>
      </c>
      <c r="B961" s="57">
        <v>45689</v>
      </c>
      <c r="C961" s="59">
        <v>1813403.79</v>
      </c>
      <c r="D961" s="60">
        <v>0</v>
      </c>
      <c r="E961" s="54">
        <v>27201.06</v>
      </c>
      <c r="F961" s="54">
        <v>30351.200000000001</v>
      </c>
      <c r="G961" s="55">
        <v>1.1160000000000001</v>
      </c>
      <c r="H961" s="53">
        <v>0</v>
      </c>
      <c r="I961" s="53" t="s">
        <v>1408</v>
      </c>
    </row>
    <row r="962" spans="1:9" ht="17.399999999999999" x14ac:dyDescent="0.3">
      <c r="A962" s="53" t="s">
        <v>301</v>
      </c>
      <c r="B962" s="57">
        <v>45717</v>
      </c>
      <c r="C962" s="59">
        <v>1754778.06</v>
      </c>
      <c r="D962" s="60">
        <v>0</v>
      </c>
      <c r="E962" s="54">
        <v>26321.67</v>
      </c>
      <c r="F962" s="54">
        <v>29898.33</v>
      </c>
      <c r="G962" s="55">
        <v>1.1359999999999999</v>
      </c>
      <c r="H962" s="53">
        <v>0</v>
      </c>
      <c r="I962" s="53" t="s">
        <v>1408</v>
      </c>
    </row>
    <row r="963" spans="1:9" ht="17.399999999999999" x14ac:dyDescent="0.3">
      <c r="A963" s="53" t="s">
        <v>301</v>
      </c>
      <c r="B963" s="57">
        <v>45748</v>
      </c>
      <c r="C963" s="59">
        <v>1702971.95</v>
      </c>
      <c r="D963" s="60">
        <v>0</v>
      </c>
      <c r="E963" s="54">
        <v>25544.58</v>
      </c>
      <c r="F963" s="54">
        <v>25335.34</v>
      </c>
      <c r="G963" s="55">
        <v>0.99199999999999999</v>
      </c>
      <c r="H963" s="53">
        <v>0</v>
      </c>
      <c r="I963" s="53" t="s">
        <v>1408</v>
      </c>
    </row>
    <row r="964" spans="1:9" ht="17.399999999999999" x14ac:dyDescent="0.3">
      <c r="A964" s="53" t="s">
        <v>301</v>
      </c>
      <c r="B964" s="57">
        <v>45778</v>
      </c>
      <c r="C964" s="59">
        <v>1647556.64</v>
      </c>
      <c r="D964" s="60">
        <v>95</v>
      </c>
      <c r="E964" s="54">
        <v>24713.35</v>
      </c>
      <c r="F964" s="54">
        <v>8910</v>
      </c>
      <c r="G964" s="55">
        <v>0.36099999999999999</v>
      </c>
      <c r="H964" s="53">
        <v>0</v>
      </c>
      <c r="I964" s="53" t="s">
        <v>1409</v>
      </c>
    </row>
    <row r="965" spans="1:9" ht="17.399999999999999" x14ac:dyDescent="0.3">
      <c r="A965" s="53" t="s">
        <v>301</v>
      </c>
      <c r="B965" s="57">
        <v>45809</v>
      </c>
      <c r="C965" s="59">
        <v>1603063.46</v>
      </c>
      <c r="D965" s="60">
        <v>0</v>
      </c>
      <c r="E965" s="54">
        <v>24045.95</v>
      </c>
      <c r="F965" s="54">
        <v>23450.74</v>
      </c>
      <c r="G965" s="55">
        <v>0.97499999999999998</v>
      </c>
      <c r="H965" s="53">
        <v>0</v>
      </c>
      <c r="I965" s="53" t="s">
        <v>1408</v>
      </c>
    </row>
    <row r="966" spans="1:9" ht="17.399999999999999" x14ac:dyDescent="0.3">
      <c r="A966" s="53" t="s">
        <v>301</v>
      </c>
      <c r="B966" s="57">
        <v>45839</v>
      </c>
      <c r="C966" s="59">
        <v>1553656.8</v>
      </c>
      <c r="D966" s="60">
        <v>15</v>
      </c>
      <c r="E966" s="54">
        <v>23304.85</v>
      </c>
      <c r="F966" s="54">
        <v>23805.95</v>
      </c>
      <c r="G966" s="55">
        <v>1.022</v>
      </c>
      <c r="H966" s="53">
        <v>0</v>
      </c>
      <c r="I966" s="53" t="s">
        <v>1408</v>
      </c>
    </row>
    <row r="967" spans="1:9" ht="17.399999999999999" x14ac:dyDescent="0.3">
      <c r="A967" s="53" t="s">
        <v>301</v>
      </c>
      <c r="B967" s="57">
        <v>45870</v>
      </c>
      <c r="C967" s="59">
        <v>1553656.8</v>
      </c>
      <c r="D967" s="60">
        <v>185</v>
      </c>
      <c r="E967" s="54">
        <v>23304.85</v>
      </c>
      <c r="F967" s="54">
        <v>2431.7600000000002</v>
      </c>
      <c r="G967" s="55">
        <v>0.104</v>
      </c>
      <c r="H967" s="53">
        <v>0</v>
      </c>
      <c r="I967" s="53" t="s">
        <v>1412</v>
      </c>
    </row>
    <row r="968" spans="1:9" ht="17.399999999999999" x14ac:dyDescent="0.3">
      <c r="A968" s="53" t="s">
        <v>301</v>
      </c>
      <c r="B968" s="57">
        <v>45901</v>
      </c>
      <c r="C968" s="59">
        <v>1553656.8</v>
      </c>
      <c r="D968" s="60">
        <v>999</v>
      </c>
      <c r="E968" s="54">
        <v>23304.85</v>
      </c>
      <c r="F968" s="54">
        <v>1926.77</v>
      </c>
      <c r="G968" s="55">
        <v>8.3000000000000004E-2</v>
      </c>
      <c r="H968" s="53">
        <v>0</v>
      </c>
      <c r="I968" s="53" t="s">
        <v>1412</v>
      </c>
    </row>
    <row r="969" spans="1:9" ht="17.399999999999999" x14ac:dyDescent="0.3">
      <c r="A969" s="53" t="s">
        <v>301</v>
      </c>
      <c r="B969" s="57">
        <v>45931</v>
      </c>
      <c r="C969" s="59">
        <v>1553656.8</v>
      </c>
      <c r="D969" s="60">
        <v>999</v>
      </c>
      <c r="E969" s="54">
        <v>23304.85</v>
      </c>
      <c r="F969" s="54">
        <v>2713.37</v>
      </c>
      <c r="G969" s="55">
        <v>0.11600000000000001</v>
      </c>
      <c r="H969" s="53">
        <v>0</v>
      </c>
      <c r="I969" s="53" t="s">
        <v>1412</v>
      </c>
    </row>
    <row r="970" spans="1:9" ht="17.399999999999999" x14ac:dyDescent="0.3">
      <c r="A970" s="53" t="s">
        <v>301</v>
      </c>
      <c r="B970" s="57">
        <v>45962</v>
      </c>
      <c r="C970" s="59">
        <v>1553656.8</v>
      </c>
      <c r="D970" s="60">
        <v>999</v>
      </c>
      <c r="E970" s="54">
        <v>23304.85</v>
      </c>
      <c r="F970" s="54">
        <v>3231.66</v>
      </c>
      <c r="G970" s="55">
        <v>0.13900000000000001</v>
      </c>
      <c r="H970" s="53">
        <v>0</v>
      </c>
      <c r="I970" s="53" t="s">
        <v>1412</v>
      </c>
    </row>
    <row r="971" spans="1:9" ht="17.399999999999999" x14ac:dyDescent="0.3">
      <c r="A971" s="53" t="s">
        <v>301</v>
      </c>
      <c r="B971" s="57">
        <v>45992</v>
      </c>
      <c r="C971" s="59">
        <v>1553656.8</v>
      </c>
      <c r="D971" s="60">
        <v>999</v>
      </c>
      <c r="E971" s="54">
        <v>23304.85</v>
      </c>
      <c r="F971" s="54">
        <v>2615.19</v>
      </c>
      <c r="G971" s="55">
        <v>0.112</v>
      </c>
      <c r="H971" s="53">
        <v>0</v>
      </c>
      <c r="I971" s="53" t="s">
        <v>1412</v>
      </c>
    </row>
    <row r="972" spans="1:9" ht="17.399999999999999" x14ac:dyDescent="0.3">
      <c r="A972" s="53" t="s">
        <v>303</v>
      </c>
      <c r="B972" s="57">
        <v>45658</v>
      </c>
      <c r="C972" s="59">
        <v>7637880.3899999997</v>
      </c>
      <c r="D972" s="60">
        <v>0</v>
      </c>
      <c r="E972" s="54">
        <v>114568.21</v>
      </c>
      <c r="F972" s="54">
        <v>131614.25</v>
      </c>
      <c r="G972" s="55">
        <v>1.149</v>
      </c>
      <c r="H972" s="53">
        <v>0</v>
      </c>
      <c r="I972" s="53" t="s">
        <v>1408</v>
      </c>
    </row>
    <row r="973" spans="1:9" ht="17.399999999999999" x14ac:dyDescent="0.3">
      <c r="A973" s="53" t="s">
        <v>303</v>
      </c>
      <c r="B973" s="57">
        <v>45689</v>
      </c>
      <c r="C973" s="59">
        <v>7444607.8399999999</v>
      </c>
      <c r="D973" s="60">
        <v>0</v>
      </c>
      <c r="E973" s="54">
        <v>111669.12</v>
      </c>
      <c r="F973" s="54">
        <v>121666.96</v>
      </c>
      <c r="G973" s="55">
        <v>1.0900000000000001</v>
      </c>
      <c r="H973" s="53">
        <v>0</v>
      </c>
      <c r="I973" s="53" t="s">
        <v>1408</v>
      </c>
    </row>
    <row r="974" spans="1:9" ht="17.399999999999999" x14ac:dyDescent="0.3">
      <c r="A974" s="53" t="s">
        <v>303</v>
      </c>
      <c r="B974" s="57">
        <v>45717</v>
      </c>
      <c r="C974" s="59">
        <v>7253141.8499999996</v>
      </c>
      <c r="D974" s="60">
        <v>15</v>
      </c>
      <c r="E974" s="54">
        <v>108797.13</v>
      </c>
      <c r="F974" s="54">
        <v>119198.82</v>
      </c>
      <c r="G974" s="55">
        <v>1.0960000000000001</v>
      </c>
      <c r="H974" s="53">
        <v>0</v>
      </c>
      <c r="I974" s="53" t="s">
        <v>1408</v>
      </c>
    </row>
    <row r="975" spans="1:9" ht="17.399999999999999" x14ac:dyDescent="0.3">
      <c r="A975" s="53" t="s">
        <v>303</v>
      </c>
      <c r="B975" s="57">
        <v>45748</v>
      </c>
      <c r="C975" s="59">
        <v>7087582.9400000004</v>
      </c>
      <c r="D975" s="60">
        <v>15</v>
      </c>
      <c r="E975" s="54">
        <v>106313.74</v>
      </c>
      <c r="F975" s="54">
        <v>102250.39</v>
      </c>
      <c r="G975" s="55">
        <v>0.96199999999999997</v>
      </c>
      <c r="H975" s="53">
        <v>0</v>
      </c>
      <c r="I975" s="53" t="s">
        <v>1408</v>
      </c>
    </row>
    <row r="976" spans="1:9" ht="17.399999999999999" x14ac:dyDescent="0.3">
      <c r="A976" s="53" t="s">
        <v>303</v>
      </c>
      <c r="B976" s="57">
        <v>45778</v>
      </c>
      <c r="C976" s="59">
        <v>6902717.04</v>
      </c>
      <c r="D976" s="60">
        <v>0</v>
      </c>
      <c r="E976" s="54">
        <v>103540.76</v>
      </c>
      <c r="F976" s="54">
        <v>113893.36</v>
      </c>
      <c r="G976" s="55">
        <v>1.1000000000000001</v>
      </c>
      <c r="H976" s="53">
        <v>0</v>
      </c>
      <c r="I976" s="53" t="s">
        <v>1408</v>
      </c>
    </row>
    <row r="977" spans="1:9" ht="17.399999999999999" x14ac:dyDescent="0.3">
      <c r="A977" s="53" t="s">
        <v>303</v>
      </c>
      <c r="B977" s="57">
        <v>45809</v>
      </c>
      <c r="C977" s="59">
        <v>6715249.2300000004</v>
      </c>
      <c r="D977" s="60">
        <v>15</v>
      </c>
      <c r="E977" s="54">
        <v>100728.74</v>
      </c>
      <c r="F977" s="54">
        <v>109618.03</v>
      </c>
      <c r="G977" s="55">
        <v>1.0880000000000001</v>
      </c>
      <c r="H977" s="53">
        <v>0</v>
      </c>
      <c r="I977" s="53" t="s">
        <v>1408</v>
      </c>
    </row>
    <row r="978" spans="1:9" ht="17.399999999999999" x14ac:dyDescent="0.3">
      <c r="A978" s="53" t="s">
        <v>303</v>
      </c>
      <c r="B978" s="57">
        <v>45839</v>
      </c>
      <c r="C978" s="59">
        <v>6555027.3399999999</v>
      </c>
      <c r="D978" s="60">
        <v>0</v>
      </c>
      <c r="E978" s="54">
        <v>98325.41</v>
      </c>
      <c r="F978" s="54">
        <v>105919.6</v>
      </c>
      <c r="G978" s="55">
        <v>1.077</v>
      </c>
      <c r="H978" s="53">
        <v>0</v>
      </c>
      <c r="I978" s="53" t="s">
        <v>1408</v>
      </c>
    </row>
    <row r="979" spans="1:9" ht="17.399999999999999" x14ac:dyDescent="0.3">
      <c r="A979" s="53" t="s">
        <v>303</v>
      </c>
      <c r="B979" s="57">
        <v>45870</v>
      </c>
      <c r="C979" s="59">
        <v>6372076.1100000003</v>
      </c>
      <c r="D979" s="60">
        <v>65</v>
      </c>
      <c r="E979" s="54">
        <v>95581.14</v>
      </c>
      <c r="F979" s="54">
        <v>80980.53</v>
      </c>
      <c r="G979" s="55">
        <v>0.84699999999999998</v>
      </c>
      <c r="H979" s="53">
        <v>0</v>
      </c>
      <c r="I979" s="53" t="s">
        <v>1411</v>
      </c>
    </row>
    <row r="980" spans="1:9" ht="17.399999999999999" x14ac:dyDescent="0.3">
      <c r="A980" s="53" t="s">
        <v>303</v>
      </c>
      <c r="B980" s="57">
        <v>45901</v>
      </c>
      <c r="C980" s="59">
        <v>6216165.7699999996</v>
      </c>
      <c r="D980" s="60">
        <v>0</v>
      </c>
      <c r="E980" s="54">
        <v>93242.49</v>
      </c>
      <c r="F980" s="54">
        <v>106400.31</v>
      </c>
      <c r="G980" s="55">
        <v>1.141</v>
      </c>
      <c r="H980" s="53">
        <v>0</v>
      </c>
      <c r="I980" s="53" t="s">
        <v>1408</v>
      </c>
    </row>
    <row r="981" spans="1:9" ht="17.399999999999999" x14ac:dyDescent="0.3">
      <c r="A981" s="53" t="s">
        <v>303</v>
      </c>
      <c r="B981" s="57">
        <v>45931</v>
      </c>
      <c r="C981" s="59">
        <v>6065440.8499999996</v>
      </c>
      <c r="D981" s="60">
        <v>0</v>
      </c>
      <c r="E981" s="54">
        <v>90981.61</v>
      </c>
      <c r="F981" s="54">
        <v>87089.78</v>
      </c>
      <c r="G981" s="55">
        <v>0.95699999999999996</v>
      </c>
      <c r="H981" s="53">
        <v>0</v>
      </c>
      <c r="I981" s="53" t="s">
        <v>1408</v>
      </c>
    </row>
    <row r="982" spans="1:9" ht="17.399999999999999" x14ac:dyDescent="0.3">
      <c r="A982" s="53" t="s">
        <v>303</v>
      </c>
      <c r="B982" s="57">
        <v>45962</v>
      </c>
      <c r="C982" s="59">
        <v>5920990.3600000003</v>
      </c>
      <c r="D982" s="60">
        <v>0</v>
      </c>
      <c r="E982" s="54">
        <v>88814.86</v>
      </c>
      <c r="F982" s="54">
        <v>97000.86</v>
      </c>
      <c r="G982" s="55">
        <v>1.0920000000000001</v>
      </c>
      <c r="H982" s="53">
        <v>0</v>
      </c>
      <c r="I982" s="53" t="s">
        <v>1408</v>
      </c>
    </row>
    <row r="983" spans="1:9" ht="17.399999999999999" x14ac:dyDescent="0.3">
      <c r="A983" s="53" t="s">
        <v>303</v>
      </c>
      <c r="B983" s="57">
        <v>45992</v>
      </c>
      <c r="C983" s="59">
        <v>5920990.3600000003</v>
      </c>
      <c r="D983" s="60">
        <v>220</v>
      </c>
      <c r="E983" s="54">
        <v>88814.86</v>
      </c>
      <c r="F983" s="54">
        <v>3545.91</v>
      </c>
      <c r="G983" s="55">
        <v>0.04</v>
      </c>
      <c r="H983" s="53">
        <v>0</v>
      </c>
      <c r="I983" s="53" t="s">
        <v>1412</v>
      </c>
    </row>
    <row r="984" spans="1:9" ht="17.399999999999999" x14ac:dyDescent="0.3">
      <c r="A984" s="53" t="s">
        <v>305</v>
      </c>
      <c r="B984" s="57">
        <v>45658</v>
      </c>
      <c r="C984" s="59">
        <v>3673453.17</v>
      </c>
      <c r="D984" s="60">
        <v>0</v>
      </c>
      <c r="E984" s="54">
        <v>55101.8</v>
      </c>
      <c r="F984" s="54">
        <v>57479.59</v>
      </c>
      <c r="G984" s="55">
        <v>1.0429999999999999</v>
      </c>
      <c r="H984" s="53">
        <v>0</v>
      </c>
      <c r="I984" s="53" t="s">
        <v>1408</v>
      </c>
    </row>
    <row r="985" spans="1:9" ht="17.399999999999999" x14ac:dyDescent="0.3">
      <c r="A985" s="53" t="s">
        <v>305</v>
      </c>
      <c r="B985" s="57">
        <v>45689</v>
      </c>
      <c r="C985" s="59">
        <v>3558482.74</v>
      </c>
      <c r="D985" s="60">
        <v>0</v>
      </c>
      <c r="E985" s="54">
        <v>53377.24</v>
      </c>
      <c r="F985" s="54">
        <v>54390.19</v>
      </c>
      <c r="G985" s="55">
        <v>1.0189999999999999</v>
      </c>
      <c r="H985" s="53">
        <v>0</v>
      </c>
      <c r="I985" s="53" t="s">
        <v>1408</v>
      </c>
    </row>
    <row r="986" spans="1:9" ht="17.399999999999999" x14ac:dyDescent="0.3">
      <c r="A986" s="53" t="s">
        <v>305</v>
      </c>
      <c r="B986" s="57">
        <v>45717</v>
      </c>
      <c r="C986" s="59">
        <v>3452322.84</v>
      </c>
      <c r="D986" s="60">
        <v>65</v>
      </c>
      <c r="E986" s="54">
        <v>51784.84</v>
      </c>
      <c r="F986" s="54">
        <v>31831.279999999999</v>
      </c>
      <c r="G986" s="55">
        <v>0.61499999999999999</v>
      </c>
      <c r="H986" s="53">
        <v>0</v>
      </c>
      <c r="I986" s="53" t="s">
        <v>1411</v>
      </c>
    </row>
    <row r="987" spans="1:9" ht="17.399999999999999" x14ac:dyDescent="0.3">
      <c r="A987" s="53" t="s">
        <v>305</v>
      </c>
      <c r="B987" s="57">
        <v>45748</v>
      </c>
      <c r="C987" s="59">
        <v>3361522.37</v>
      </c>
      <c r="D987" s="60">
        <v>0</v>
      </c>
      <c r="E987" s="54">
        <v>50422.84</v>
      </c>
      <c r="F987" s="54">
        <v>54575.69</v>
      </c>
      <c r="G987" s="55">
        <v>1.0820000000000001</v>
      </c>
      <c r="H987" s="53">
        <v>0</v>
      </c>
      <c r="I987" s="53" t="s">
        <v>1408</v>
      </c>
    </row>
    <row r="988" spans="1:9" ht="17.399999999999999" x14ac:dyDescent="0.3">
      <c r="A988" s="53" t="s">
        <v>305</v>
      </c>
      <c r="B988" s="57">
        <v>45778</v>
      </c>
      <c r="C988" s="59">
        <v>3252736.41</v>
      </c>
      <c r="D988" s="60">
        <v>0</v>
      </c>
      <c r="E988" s="54">
        <v>48791.05</v>
      </c>
      <c r="F988" s="54">
        <v>51966.51</v>
      </c>
      <c r="G988" s="55">
        <v>1.0649999999999999</v>
      </c>
      <c r="H988" s="53">
        <v>0</v>
      </c>
      <c r="I988" s="53" t="s">
        <v>1408</v>
      </c>
    </row>
    <row r="989" spans="1:9" ht="17.399999999999999" x14ac:dyDescent="0.3">
      <c r="A989" s="53" t="s">
        <v>305</v>
      </c>
      <c r="B989" s="57">
        <v>45809</v>
      </c>
      <c r="C989" s="59">
        <v>3150177.12</v>
      </c>
      <c r="D989" s="60">
        <v>0</v>
      </c>
      <c r="E989" s="54">
        <v>47252.66</v>
      </c>
      <c r="F989" s="54">
        <v>45680.65</v>
      </c>
      <c r="G989" s="55">
        <v>0.96699999999999997</v>
      </c>
      <c r="H989" s="53">
        <v>0</v>
      </c>
      <c r="I989" s="53" t="s">
        <v>1408</v>
      </c>
    </row>
    <row r="990" spans="1:9" ht="17.399999999999999" x14ac:dyDescent="0.3">
      <c r="A990" s="53" t="s">
        <v>305</v>
      </c>
      <c r="B990" s="57">
        <v>45839</v>
      </c>
      <c r="C990" s="59">
        <v>3054368.47</v>
      </c>
      <c r="D990" s="60">
        <v>0</v>
      </c>
      <c r="E990" s="54">
        <v>45815.53</v>
      </c>
      <c r="F990" s="54">
        <v>44962.559999999998</v>
      </c>
      <c r="G990" s="55">
        <v>0.98099999999999998</v>
      </c>
      <c r="H990" s="53">
        <v>0</v>
      </c>
      <c r="I990" s="53" t="s">
        <v>1408</v>
      </c>
    </row>
    <row r="991" spans="1:9" ht="17.399999999999999" x14ac:dyDescent="0.3">
      <c r="A991" s="53" t="s">
        <v>305</v>
      </c>
      <c r="B991" s="57">
        <v>45870</v>
      </c>
      <c r="C991" s="59">
        <v>2965049.79</v>
      </c>
      <c r="D991" s="60">
        <v>0</v>
      </c>
      <c r="E991" s="54">
        <v>44475.75</v>
      </c>
      <c r="F991" s="54">
        <v>49731.62</v>
      </c>
      <c r="G991" s="55">
        <v>1.1180000000000001</v>
      </c>
      <c r="H991" s="53">
        <v>0</v>
      </c>
      <c r="I991" s="53" t="s">
        <v>1408</v>
      </c>
    </row>
    <row r="992" spans="1:9" ht="17.399999999999999" x14ac:dyDescent="0.3">
      <c r="A992" s="53" t="s">
        <v>305</v>
      </c>
      <c r="B992" s="57">
        <v>45901</v>
      </c>
      <c r="C992" s="59">
        <v>2875772.55</v>
      </c>
      <c r="D992" s="60">
        <v>15</v>
      </c>
      <c r="E992" s="54">
        <v>43136.59</v>
      </c>
      <c r="F992" s="54">
        <v>47228.65</v>
      </c>
      <c r="G992" s="55">
        <v>1.095</v>
      </c>
      <c r="H992" s="53">
        <v>0</v>
      </c>
      <c r="I992" s="53" t="s">
        <v>1408</v>
      </c>
    </row>
    <row r="993" spans="1:9" ht="17.399999999999999" x14ac:dyDescent="0.3">
      <c r="A993" s="53" t="s">
        <v>305</v>
      </c>
      <c r="B993" s="57">
        <v>45931</v>
      </c>
      <c r="C993" s="59">
        <v>2781805.38</v>
      </c>
      <c r="D993" s="60">
        <v>35</v>
      </c>
      <c r="E993" s="54">
        <v>41727.08</v>
      </c>
      <c r="F993" s="54">
        <v>17071.07</v>
      </c>
      <c r="G993" s="55">
        <v>0.40899999999999997</v>
      </c>
      <c r="H993" s="53">
        <v>0</v>
      </c>
      <c r="I993" s="53" t="s">
        <v>1410</v>
      </c>
    </row>
    <row r="994" spans="1:9" ht="17.399999999999999" x14ac:dyDescent="0.3">
      <c r="A994" s="53" t="s">
        <v>305</v>
      </c>
      <c r="B994" s="57">
        <v>45962</v>
      </c>
      <c r="C994" s="59">
        <v>2699722.32</v>
      </c>
      <c r="D994" s="60">
        <v>65</v>
      </c>
      <c r="E994" s="54">
        <v>40495.83</v>
      </c>
      <c r="F994" s="54">
        <v>17375.05</v>
      </c>
      <c r="G994" s="55">
        <v>0.42899999999999999</v>
      </c>
      <c r="H994" s="53">
        <v>0</v>
      </c>
      <c r="I994" s="53" t="s">
        <v>1411</v>
      </c>
    </row>
    <row r="995" spans="1:9" ht="17.399999999999999" x14ac:dyDescent="0.3">
      <c r="A995" s="53" t="s">
        <v>305</v>
      </c>
      <c r="B995" s="57">
        <v>45992</v>
      </c>
      <c r="C995" s="59">
        <v>2622219.79</v>
      </c>
      <c r="D995" s="60">
        <v>185</v>
      </c>
      <c r="E995" s="54">
        <v>39333.300000000003</v>
      </c>
      <c r="F995" s="54">
        <v>13459.58</v>
      </c>
      <c r="G995" s="55">
        <v>0.34200000000000003</v>
      </c>
      <c r="H995" s="53">
        <v>0</v>
      </c>
      <c r="I995" s="53" t="s">
        <v>1409</v>
      </c>
    </row>
    <row r="996" spans="1:9" ht="17.399999999999999" x14ac:dyDescent="0.3">
      <c r="A996" s="53" t="s">
        <v>307</v>
      </c>
      <c r="B996" s="57">
        <v>45658</v>
      </c>
      <c r="C996" s="59">
        <v>206600.5</v>
      </c>
      <c r="D996" s="60">
        <v>0</v>
      </c>
      <c r="E996" s="54">
        <v>3099.01</v>
      </c>
      <c r="F996" s="54">
        <v>3142.98</v>
      </c>
      <c r="G996" s="55">
        <v>1.014</v>
      </c>
      <c r="H996" s="53">
        <v>0</v>
      </c>
      <c r="I996" s="53" t="s">
        <v>1408</v>
      </c>
    </row>
    <row r="997" spans="1:9" ht="17.399999999999999" x14ac:dyDescent="0.3">
      <c r="A997" s="53" t="s">
        <v>307</v>
      </c>
      <c r="B997" s="57">
        <v>45689</v>
      </c>
      <c r="C997" s="59">
        <v>201218.9</v>
      </c>
      <c r="D997" s="60">
        <v>0</v>
      </c>
      <c r="E997" s="54">
        <v>3018.28</v>
      </c>
      <c r="F997" s="54">
        <v>3122.94</v>
      </c>
      <c r="G997" s="55">
        <v>1.0349999999999999</v>
      </c>
      <c r="H997" s="53">
        <v>0</v>
      </c>
      <c r="I997" s="53" t="s">
        <v>1408</v>
      </c>
    </row>
    <row r="998" spans="1:9" ht="17.399999999999999" x14ac:dyDescent="0.3">
      <c r="A998" s="53" t="s">
        <v>307</v>
      </c>
      <c r="B998" s="57">
        <v>45717</v>
      </c>
      <c r="C998" s="59">
        <v>195472.24</v>
      </c>
      <c r="D998" s="60">
        <v>0</v>
      </c>
      <c r="E998" s="54">
        <v>2932.08</v>
      </c>
      <c r="F998" s="54">
        <v>2893.41</v>
      </c>
      <c r="G998" s="55">
        <v>0.98699999999999999</v>
      </c>
      <c r="H998" s="53">
        <v>0</v>
      </c>
      <c r="I998" s="53" t="s">
        <v>1408</v>
      </c>
    </row>
    <row r="999" spans="1:9" ht="17.399999999999999" x14ac:dyDescent="0.3">
      <c r="A999" s="53" t="s">
        <v>307</v>
      </c>
      <c r="B999" s="57">
        <v>45748</v>
      </c>
      <c r="C999" s="59">
        <v>189767</v>
      </c>
      <c r="D999" s="60">
        <v>65</v>
      </c>
      <c r="E999" s="54">
        <v>2846.5</v>
      </c>
      <c r="F999" s="54">
        <v>1894.33</v>
      </c>
      <c r="G999" s="55">
        <v>0.66500000000000004</v>
      </c>
      <c r="H999" s="53">
        <v>0</v>
      </c>
      <c r="I999" s="53" t="s">
        <v>1411</v>
      </c>
    </row>
    <row r="1000" spans="1:9" ht="17.399999999999999" x14ac:dyDescent="0.3">
      <c r="A1000" s="53" t="s">
        <v>307</v>
      </c>
      <c r="B1000" s="57">
        <v>45778</v>
      </c>
      <c r="C1000" s="59">
        <v>184761.31</v>
      </c>
      <c r="D1000" s="60">
        <v>15</v>
      </c>
      <c r="E1000" s="54">
        <v>2771.42</v>
      </c>
      <c r="F1000" s="54">
        <v>2733.37</v>
      </c>
      <c r="G1000" s="55">
        <v>0.98599999999999999</v>
      </c>
      <c r="H1000" s="53">
        <v>0</v>
      </c>
      <c r="I1000" s="53" t="s">
        <v>1408</v>
      </c>
    </row>
    <row r="1001" spans="1:9" ht="17.399999999999999" x14ac:dyDescent="0.3">
      <c r="A1001" s="53" t="s">
        <v>307</v>
      </c>
      <c r="B1001" s="57">
        <v>45809</v>
      </c>
      <c r="C1001" s="59">
        <v>179815.22</v>
      </c>
      <c r="D1001" s="60">
        <v>0</v>
      </c>
      <c r="E1001" s="54">
        <v>2697.23</v>
      </c>
      <c r="F1001" s="54">
        <v>3100.95</v>
      </c>
      <c r="G1001" s="55">
        <v>1.1499999999999999</v>
      </c>
      <c r="H1001" s="53">
        <v>0</v>
      </c>
      <c r="I1001" s="53" t="s">
        <v>1408</v>
      </c>
    </row>
    <row r="1002" spans="1:9" ht="17.399999999999999" x14ac:dyDescent="0.3">
      <c r="A1002" s="53" t="s">
        <v>307</v>
      </c>
      <c r="B1002" s="57">
        <v>45839</v>
      </c>
      <c r="C1002" s="59">
        <v>174550.39999999999</v>
      </c>
      <c r="D1002" s="60">
        <v>35</v>
      </c>
      <c r="E1002" s="54">
        <v>2618.2600000000002</v>
      </c>
      <c r="F1002" s="54">
        <v>1884.73</v>
      </c>
      <c r="G1002" s="55">
        <v>0.72</v>
      </c>
      <c r="H1002" s="53">
        <v>0</v>
      </c>
      <c r="I1002" s="53" t="s">
        <v>1410</v>
      </c>
    </row>
    <row r="1003" spans="1:9" ht="17.399999999999999" x14ac:dyDescent="0.3">
      <c r="A1003" s="53" t="s">
        <v>307</v>
      </c>
      <c r="B1003" s="57">
        <v>45870</v>
      </c>
      <c r="C1003" s="59">
        <v>169744.7</v>
      </c>
      <c r="D1003" s="60">
        <v>15</v>
      </c>
      <c r="E1003" s="54">
        <v>2546.17</v>
      </c>
      <c r="F1003" s="54">
        <v>2788.5</v>
      </c>
      <c r="G1003" s="55">
        <v>1.095</v>
      </c>
      <c r="H1003" s="53">
        <v>0</v>
      </c>
      <c r="I1003" s="53" t="s">
        <v>1408</v>
      </c>
    </row>
    <row r="1004" spans="1:9" ht="17.399999999999999" x14ac:dyDescent="0.3">
      <c r="A1004" s="53" t="s">
        <v>307</v>
      </c>
      <c r="B1004" s="57">
        <v>45901</v>
      </c>
      <c r="C1004" s="59">
        <v>164807.42000000001</v>
      </c>
      <c r="D1004" s="60">
        <v>0</v>
      </c>
      <c r="E1004" s="54">
        <v>2472.11</v>
      </c>
      <c r="F1004" s="54">
        <v>2820.19</v>
      </c>
      <c r="G1004" s="55">
        <v>1.141</v>
      </c>
      <c r="H1004" s="53">
        <v>0</v>
      </c>
      <c r="I1004" s="53" t="s">
        <v>1408</v>
      </c>
    </row>
    <row r="1005" spans="1:9" ht="17.399999999999999" x14ac:dyDescent="0.3">
      <c r="A1005" s="53" t="s">
        <v>307</v>
      </c>
      <c r="B1005" s="57">
        <v>45931</v>
      </c>
      <c r="C1005" s="59">
        <v>159688</v>
      </c>
      <c r="D1005" s="60">
        <v>0</v>
      </c>
      <c r="E1005" s="54">
        <v>2395.3200000000002</v>
      </c>
      <c r="F1005" s="54">
        <v>2699.81</v>
      </c>
      <c r="G1005" s="55">
        <v>1.127</v>
      </c>
      <c r="H1005" s="53">
        <v>0</v>
      </c>
      <c r="I1005" s="53" t="s">
        <v>1408</v>
      </c>
    </row>
    <row r="1006" spans="1:9" ht="17.399999999999999" x14ac:dyDescent="0.3">
      <c r="A1006" s="53" t="s">
        <v>307</v>
      </c>
      <c r="B1006" s="57">
        <v>45962</v>
      </c>
      <c r="C1006" s="59">
        <v>154841.75</v>
      </c>
      <c r="D1006" s="60">
        <v>0</v>
      </c>
      <c r="E1006" s="54">
        <v>2322.63</v>
      </c>
      <c r="F1006" s="54">
        <v>2496.52</v>
      </c>
      <c r="G1006" s="55">
        <v>1.075</v>
      </c>
      <c r="H1006" s="53">
        <v>0</v>
      </c>
      <c r="I1006" s="53" t="s">
        <v>1408</v>
      </c>
    </row>
    <row r="1007" spans="1:9" ht="17.399999999999999" x14ac:dyDescent="0.3">
      <c r="A1007" s="53" t="s">
        <v>307</v>
      </c>
      <c r="B1007" s="57">
        <v>45992</v>
      </c>
      <c r="C1007" s="59">
        <v>150705.5</v>
      </c>
      <c r="D1007" s="60">
        <v>15</v>
      </c>
      <c r="E1007" s="54">
        <v>2260.58</v>
      </c>
      <c r="F1007" s="54">
        <v>2304.0700000000002</v>
      </c>
      <c r="G1007" s="55">
        <v>1.0189999999999999</v>
      </c>
      <c r="H1007" s="53">
        <v>0</v>
      </c>
      <c r="I1007" s="53" t="s">
        <v>1408</v>
      </c>
    </row>
    <row r="1008" spans="1:9" ht="17.399999999999999" x14ac:dyDescent="0.3">
      <c r="A1008" s="53" t="s">
        <v>308</v>
      </c>
      <c r="B1008" s="57">
        <v>45658</v>
      </c>
      <c r="C1008" s="59">
        <v>1332432.07</v>
      </c>
      <c r="D1008" s="60">
        <v>35</v>
      </c>
      <c r="E1008" s="54">
        <v>19986.48</v>
      </c>
      <c r="F1008" s="54">
        <v>10381.040000000001</v>
      </c>
      <c r="G1008" s="55">
        <v>0.51900000000000002</v>
      </c>
      <c r="H1008" s="53">
        <v>0</v>
      </c>
      <c r="I1008" s="53" t="s">
        <v>1410</v>
      </c>
    </row>
    <row r="1009" spans="1:9" ht="17.399999999999999" x14ac:dyDescent="0.3">
      <c r="A1009" s="53" t="s">
        <v>308</v>
      </c>
      <c r="B1009" s="57">
        <v>45689</v>
      </c>
      <c r="C1009" s="59">
        <v>1290396.58</v>
      </c>
      <c r="D1009" s="60">
        <v>0</v>
      </c>
      <c r="E1009" s="54">
        <v>19355.95</v>
      </c>
      <c r="F1009" s="54">
        <v>18455.400000000001</v>
      </c>
      <c r="G1009" s="55">
        <v>0.95299999999999996</v>
      </c>
      <c r="H1009" s="53">
        <v>0</v>
      </c>
      <c r="I1009" s="53" t="s">
        <v>1408</v>
      </c>
    </row>
    <row r="1010" spans="1:9" ht="17.399999999999999" x14ac:dyDescent="0.3">
      <c r="A1010" s="53" t="s">
        <v>308</v>
      </c>
      <c r="B1010" s="57">
        <v>45717</v>
      </c>
      <c r="C1010" s="59">
        <v>1250315.06</v>
      </c>
      <c r="D1010" s="60">
        <v>0</v>
      </c>
      <c r="E1010" s="54">
        <v>18754.73</v>
      </c>
      <c r="F1010" s="54">
        <v>19602.509999999998</v>
      </c>
      <c r="G1010" s="55">
        <v>1.0449999999999999</v>
      </c>
      <c r="H1010" s="53">
        <v>0</v>
      </c>
      <c r="I1010" s="53" t="s">
        <v>1408</v>
      </c>
    </row>
    <row r="1011" spans="1:9" ht="17.399999999999999" x14ac:dyDescent="0.3">
      <c r="A1011" s="53" t="s">
        <v>308</v>
      </c>
      <c r="B1011" s="57">
        <v>45748</v>
      </c>
      <c r="C1011" s="59">
        <v>1215670.99</v>
      </c>
      <c r="D1011" s="60">
        <v>0</v>
      </c>
      <c r="E1011" s="54">
        <v>18235.060000000001</v>
      </c>
      <c r="F1011" s="54">
        <v>18252.34</v>
      </c>
      <c r="G1011" s="55">
        <v>1.0009999999999999</v>
      </c>
      <c r="H1011" s="53">
        <v>0</v>
      </c>
      <c r="I1011" s="53" t="s">
        <v>1408</v>
      </c>
    </row>
    <row r="1012" spans="1:9" ht="17.399999999999999" x14ac:dyDescent="0.3">
      <c r="A1012" s="53" t="s">
        <v>308</v>
      </c>
      <c r="B1012" s="57">
        <v>45778</v>
      </c>
      <c r="C1012" s="59">
        <v>1178806.1299999999</v>
      </c>
      <c r="D1012" s="60">
        <v>0</v>
      </c>
      <c r="E1012" s="54">
        <v>17682.09</v>
      </c>
      <c r="F1012" s="54">
        <v>18381.36</v>
      </c>
      <c r="G1012" s="55">
        <v>1.04</v>
      </c>
      <c r="H1012" s="53">
        <v>0</v>
      </c>
      <c r="I1012" s="53" t="s">
        <v>1408</v>
      </c>
    </row>
    <row r="1013" spans="1:9" ht="17.399999999999999" x14ac:dyDescent="0.3">
      <c r="A1013" s="53" t="s">
        <v>308</v>
      </c>
      <c r="B1013" s="57">
        <v>45809</v>
      </c>
      <c r="C1013" s="59">
        <v>1147594.6299999999</v>
      </c>
      <c r="D1013" s="60">
        <v>0</v>
      </c>
      <c r="E1013" s="54">
        <v>17213.919999999998</v>
      </c>
      <c r="F1013" s="54">
        <v>17140.400000000001</v>
      </c>
      <c r="G1013" s="55">
        <v>0.996</v>
      </c>
      <c r="H1013" s="53">
        <v>0</v>
      </c>
      <c r="I1013" s="53" t="s">
        <v>1408</v>
      </c>
    </row>
    <row r="1014" spans="1:9" ht="17.399999999999999" x14ac:dyDescent="0.3">
      <c r="A1014" s="53" t="s">
        <v>308</v>
      </c>
      <c r="B1014" s="57">
        <v>45839</v>
      </c>
      <c r="C1014" s="59">
        <v>1117241.23</v>
      </c>
      <c r="D1014" s="60">
        <v>0</v>
      </c>
      <c r="E1014" s="54">
        <v>16758.62</v>
      </c>
      <c r="F1014" s="54">
        <v>19165</v>
      </c>
      <c r="G1014" s="55">
        <v>1.1439999999999999</v>
      </c>
      <c r="H1014" s="53">
        <v>0</v>
      </c>
      <c r="I1014" s="53" t="s">
        <v>1408</v>
      </c>
    </row>
    <row r="1015" spans="1:9" ht="17.399999999999999" x14ac:dyDescent="0.3">
      <c r="A1015" s="53" t="s">
        <v>308</v>
      </c>
      <c r="B1015" s="57">
        <v>45870</v>
      </c>
      <c r="C1015" s="59">
        <v>1082337.3799999999</v>
      </c>
      <c r="D1015" s="60">
        <v>95</v>
      </c>
      <c r="E1015" s="54">
        <v>16235.06</v>
      </c>
      <c r="F1015" s="54">
        <v>3641.29</v>
      </c>
      <c r="G1015" s="55">
        <v>0.224</v>
      </c>
      <c r="H1015" s="53">
        <v>0</v>
      </c>
      <c r="I1015" s="53" t="s">
        <v>1409</v>
      </c>
    </row>
    <row r="1016" spans="1:9" ht="17.399999999999999" x14ac:dyDescent="0.3">
      <c r="A1016" s="53" t="s">
        <v>308</v>
      </c>
      <c r="B1016" s="57">
        <v>45901</v>
      </c>
      <c r="C1016" s="59">
        <v>1050384.1399999999</v>
      </c>
      <c r="D1016" s="60">
        <v>0</v>
      </c>
      <c r="E1016" s="54">
        <v>15755.76</v>
      </c>
      <c r="F1016" s="54">
        <v>18050.82</v>
      </c>
      <c r="G1016" s="55">
        <v>1.1459999999999999</v>
      </c>
      <c r="H1016" s="53">
        <v>0</v>
      </c>
      <c r="I1016" s="53" t="s">
        <v>1408</v>
      </c>
    </row>
    <row r="1017" spans="1:9" ht="17.399999999999999" x14ac:dyDescent="0.3">
      <c r="A1017" s="53" t="s">
        <v>308</v>
      </c>
      <c r="B1017" s="57">
        <v>45931</v>
      </c>
      <c r="C1017" s="59">
        <v>1021450.58</v>
      </c>
      <c r="D1017" s="60">
        <v>0</v>
      </c>
      <c r="E1017" s="54">
        <v>15321.76</v>
      </c>
      <c r="F1017" s="54">
        <v>15969.82</v>
      </c>
      <c r="G1017" s="55">
        <v>1.042</v>
      </c>
      <c r="H1017" s="53">
        <v>0</v>
      </c>
      <c r="I1017" s="53" t="s">
        <v>1408</v>
      </c>
    </row>
    <row r="1018" spans="1:9" ht="17.399999999999999" x14ac:dyDescent="0.3">
      <c r="A1018" s="53" t="s">
        <v>308</v>
      </c>
      <c r="B1018" s="57">
        <v>45962</v>
      </c>
      <c r="C1018" s="59">
        <v>987905.11</v>
      </c>
      <c r="D1018" s="60">
        <v>65</v>
      </c>
      <c r="E1018" s="54">
        <v>14818.58</v>
      </c>
      <c r="F1018" s="54">
        <v>8583.43</v>
      </c>
      <c r="G1018" s="55">
        <v>0.57899999999999996</v>
      </c>
      <c r="H1018" s="53">
        <v>0</v>
      </c>
      <c r="I1018" s="53" t="s">
        <v>1411</v>
      </c>
    </row>
    <row r="1019" spans="1:9" ht="17.399999999999999" x14ac:dyDescent="0.3">
      <c r="A1019" s="53" t="s">
        <v>308</v>
      </c>
      <c r="B1019" s="57">
        <v>45992</v>
      </c>
      <c r="C1019" s="59">
        <v>956691.51</v>
      </c>
      <c r="D1019" s="60">
        <v>0</v>
      </c>
      <c r="E1019" s="54">
        <v>14350.37</v>
      </c>
      <c r="F1019" s="54">
        <v>13998.73</v>
      </c>
      <c r="G1019" s="55">
        <v>0.97499999999999998</v>
      </c>
      <c r="H1019" s="53">
        <v>0</v>
      </c>
      <c r="I1019" s="53" t="s">
        <v>1408</v>
      </c>
    </row>
    <row r="1020" spans="1:9" ht="17.399999999999999" x14ac:dyDescent="0.3">
      <c r="A1020" s="53" t="s">
        <v>310</v>
      </c>
      <c r="B1020" s="57">
        <v>45658</v>
      </c>
      <c r="C1020" s="59">
        <v>1830309.42</v>
      </c>
      <c r="D1020" s="60">
        <v>0</v>
      </c>
      <c r="E1020" s="54">
        <v>27454.639999999999</v>
      </c>
      <c r="F1020" s="54">
        <v>27268.99</v>
      </c>
      <c r="G1020" s="55">
        <v>0.99299999999999999</v>
      </c>
      <c r="H1020" s="53">
        <v>0</v>
      </c>
      <c r="I1020" s="53" t="s">
        <v>1408</v>
      </c>
    </row>
    <row r="1021" spans="1:9" ht="17.399999999999999" x14ac:dyDescent="0.3">
      <c r="A1021" s="53" t="s">
        <v>310</v>
      </c>
      <c r="B1021" s="57">
        <v>45689</v>
      </c>
      <c r="C1021" s="59">
        <v>1770547.1</v>
      </c>
      <c r="D1021" s="60">
        <v>65</v>
      </c>
      <c r="E1021" s="54">
        <v>26558.21</v>
      </c>
      <c r="F1021" s="54">
        <v>17012.53</v>
      </c>
      <c r="G1021" s="55">
        <v>0.64100000000000001</v>
      </c>
      <c r="H1021" s="53">
        <v>0</v>
      </c>
      <c r="I1021" s="53" t="s">
        <v>1411</v>
      </c>
    </row>
    <row r="1022" spans="1:9" ht="17.399999999999999" x14ac:dyDescent="0.3">
      <c r="A1022" s="53" t="s">
        <v>310</v>
      </c>
      <c r="B1022" s="57">
        <v>45717</v>
      </c>
      <c r="C1022" s="59">
        <v>1716527.14</v>
      </c>
      <c r="D1022" s="60">
        <v>0</v>
      </c>
      <c r="E1022" s="54">
        <v>25747.91</v>
      </c>
      <c r="F1022" s="54">
        <v>26258.959999999999</v>
      </c>
      <c r="G1022" s="55">
        <v>1.02</v>
      </c>
      <c r="H1022" s="53">
        <v>0</v>
      </c>
      <c r="I1022" s="53" t="s">
        <v>1408</v>
      </c>
    </row>
    <row r="1023" spans="1:9" ht="17.399999999999999" x14ac:dyDescent="0.3">
      <c r="A1023" s="53" t="s">
        <v>310</v>
      </c>
      <c r="B1023" s="57">
        <v>45748</v>
      </c>
      <c r="C1023" s="59">
        <v>1669029.59</v>
      </c>
      <c r="D1023" s="60">
        <v>0</v>
      </c>
      <c r="E1023" s="54">
        <v>25035.439999999999</v>
      </c>
      <c r="F1023" s="54">
        <v>28623.05</v>
      </c>
      <c r="G1023" s="55">
        <v>1.143</v>
      </c>
      <c r="H1023" s="53">
        <v>0</v>
      </c>
      <c r="I1023" s="53" t="s">
        <v>1408</v>
      </c>
    </row>
    <row r="1024" spans="1:9" ht="17.399999999999999" x14ac:dyDescent="0.3">
      <c r="A1024" s="53" t="s">
        <v>310</v>
      </c>
      <c r="B1024" s="57">
        <v>45778</v>
      </c>
      <c r="C1024" s="59">
        <v>1620926.78</v>
      </c>
      <c r="D1024" s="60">
        <v>0</v>
      </c>
      <c r="E1024" s="54">
        <v>24313.9</v>
      </c>
      <c r="F1024" s="54">
        <v>27931.41</v>
      </c>
      <c r="G1024" s="55">
        <v>1.149</v>
      </c>
      <c r="H1024" s="53">
        <v>0</v>
      </c>
      <c r="I1024" s="53" t="s">
        <v>1408</v>
      </c>
    </row>
    <row r="1025" spans="1:9" ht="17.399999999999999" x14ac:dyDescent="0.3">
      <c r="A1025" s="53" t="s">
        <v>310</v>
      </c>
      <c r="B1025" s="57">
        <v>45809</v>
      </c>
      <c r="C1025" s="59">
        <v>1573300</v>
      </c>
      <c r="D1025" s="60">
        <v>95</v>
      </c>
      <c r="E1025" s="54">
        <v>23599.5</v>
      </c>
      <c r="F1025" s="54">
        <v>9565.42</v>
      </c>
      <c r="G1025" s="55">
        <v>0.40500000000000003</v>
      </c>
      <c r="H1025" s="53">
        <v>0</v>
      </c>
      <c r="I1025" s="53" t="s">
        <v>1409</v>
      </c>
    </row>
    <row r="1026" spans="1:9" ht="17.399999999999999" x14ac:dyDescent="0.3">
      <c r="A1026" s="53" t="s">
        <v>310</v>
      </c>
      <c r="B1026" s="57">
        <v>45839</v>
      </c>
      <c r="C1026" s="59">
        <v>1529386.31</v>
      </c>
      <c r="D1026" s="60">
        <v>65</v>
      </c>
      <c r="E1026" s="54">
        <v>22940.79</v>
      </c>
      <c r="F1026" s="54">
        <v>16887.099999999999</v>
      </c>
      <c r="G1026" s="55">
        <v>0.73599999999999999</v>
      </c>
      <c r="H1026" s="53">
        <v>0</v>
      </c>
      <c r="I1026" s="53" t="s">
        <v>1411</v>
      </c>
    </row>
    <row r="1027" spans="1:9" ht="17.399999999999999" x14ac:dyDescent="0.3">
      <c r="A1027" s="53" t="s">
        <v>310</v>
      </c>
      <c r="B1027" s="57">
        <v>45870</v>
      </c>
      <c r="C1027" s="59">
        <v>1486294.31</v>
      </c>
      <c r="D1027" s="60">
        <v>0</v>
      </c>
      <c r="E1027" s="54">
        <v>22294.41</v>
      </c>
      <c r="F1027" s="54">
        <v>22907.42</v>
      </c>
      <c r="G1027" s="55">
        <v>1.0269999999999999</v>
      </c>
      <c r="H1027" s="53">
        <v>0</v>
      </c>
      <c r="I1027" s="53" t="s">
        <v>1408</v>
      </c>
    </row>
    <row r="1028" spans="1:9" ht="17.399999999999999" x14ac:dyDescent="0.3">
      <c r="A1028" s="53" t="s">
        <v>310</v>
      </c>
      <c r="B1028" s="57">
        <v>45901</v>
      </c>
      <c r="C1028" s="59">
        <v>1438209.48</v>
      </c>
      <c r="D1028" s="60">
        <v>0</v>
      </c>
      <c r="E1028" s="54">
        <v>21573.14</v>
      </c>
      <c r="F1028" s="54">
        <v>20798.14</v>
      </c>
      <c r="G1028" s="55">
        <v>0.96399999999999997</v>
      </c>
      <c r="H1028" s="53">
        <v>0</v>
      </c>
      <c r="I1028" s="53" t="s">
        <v>1408</v>
      </c>
    </row>
    <row r="1029" spans="1:9" ht="17.399999999999999" x14ac:dyDescent="0.3">
      <c r="A1029" s="53" t="s">
        <v>310</v>
      </c>
      <c r="B1029" s="57">
        <v>45931</v>
      </c>
      <c r="C1029" s="59">
        <v>1394865.73</v>
      </c>
      <c r="D1029" s="60">
        <v>0</v>
      </c>
      <c r="E1029" s="54">
        <v>20922.990000000002</v>
      </c>
      <c r="F1029" s="54">
        <v>19906.88</v>
      </c>
      <c r="G1029" s="55">
        <v>0.95099999999999996</v>
      </c>
      <c r="H1029" s="53">
        <v>0</v>
      </c>
      <c r="I1029" s="53" t="s">
        <v>1408</v>
      </c>
    </row>
    <row r="1030" spans="1:9" ht="17.399999999999999" x14ac:dyDescent="0.3">
      <c r="A1030" s="53" t="s">
        <v>310</v>
      </c>
      <c r="B1030" s="57">
        <v>45962</v>
      </c>
      <c r="C1030" s="59">
        <v>1394865.73</v>
      </c>
      <c r="D1030" s="60">
        <v>220</v>
      </c>
      <c r="E1030" s="54">
        <v>20922.990000000002</v>
      </c>
      <c r="F1030" s="54">
        <v>2264.46</v>
      </c>
      <c r="G1030" s="55">
        <v>0.108</v>
      </c>
      <c r="H1030" s="53">
        <v>0</v>
      </c>
      <c r="I1030" s="53" t="s">
        <v>1412</v>
      </c>
    </row>
    <row r="1031" spans="1:9" ht="17.399999999999999" x14ac:dyDescent="0.3">
      <c r="A1031" s="53" t="s">
        <v>310</v>
      </c>
      <c r="B1031" s="57">
        <v>45992</v>
      </c>
      <c r="C1031" s="59">
        <v>1394865.73</v>
      </c>
      <c r="D1031" s="60">
        <v>999</v>
      </c>
      <c r="E1031" s="54">
        <v>20922.990000000002</v>
      </c>
      <c r="F1031" s="54">
        <v>1250.5899999999999</v>
      </c>
      <c r="G1031" s="55">
        <v>0.06</v>
      </c>
      <c r="H1031" s="53">
        <v>0</v>
      </c>
      <c r="I1031" s="53" t="s">
        <v>1412</v>
      </c>
    </row>
    <row r="1032" spans="1:9" ht="17.399999999999999" x14ac:dyDescent="0.3">
      <c r="A1032" s="53" t="s">
        <v>311</v>
      </c>
      <c r="B1032" s="57">
        <v>45658</v>
      </c>
      <c r="C1032" s="59">
        <v>3818115.17</v>
      </c>
      <c r="D1032" s="60">
        <v>35</v>
      </c>
      <c r="E1032" s="54">
        <v>57271.73</v>
      </c>
      <c r="F1032" s="54">
        <v>49265.42</v>
      </c>
      <c r="G1032" s="55">
        <v>0.86</v>
      </c>
      <c r="H1032" s="53">
        <v>0</v>
      </c>
      <c r="I1032" s="53" t="s">
        <v>1410</v>
      </c>
    </row>
    <row r="1033" spans="1:9" ht="17.399999999999999" x14ac:dyDescent="0.3">
      <c r="A1033" s="53" t="s">
        <v>311</v>
      </c>
      <c r="B1033" s="57">
        <v>45689</v>
      </c>
      <c r="C1033" s="59">
        <v>3712144.49</v>
      </c>
      <c r="D1033" s="60">
        <v>0</v>
      </c>
      <c r="E1033" s="54">
        <v>55682.17</v>
      </c>
      <c r="F1033" s="54">
        <v>55391.16</v>
      </c>
      <c r="G1033" s="55">
        <v>0.995</v>
      </c>
      <c r="H1033" s="53">
        <v>0</v>
      </c>
      <c r="I1033" s="53" t="s">
        <v>1408</v>
      </c>
    </row>
    <row r="1034" spans="1:9" ht="17.399999999999999" x14ac:dyDescent="0.3">
      <c r="A1034" s="53" t="s">
        <v>311</v>
      </c>
      <c r="B1034" s="57">
        <v>45717</v>
      </c>
      <c r="C1034" s="59">
        <v>3598348.23</v>
      </c>
      <c r="D1034" s="60">
        <v>15</v>
      </c>
      <c r="E1034" s="54">
        <v>53975.22</v>
      </c>
      <c r="F1034" s="54">
        <v>58412.89</v>
      </c>
      <c r="G1034" s="55">
        <v>1.0820000000000001</v>
      </c>
      <c r="H1034" s="53">
        <v>0</v>
      </c>
      <c r="I1034" s="53" t="s">
        <v>1408</v>
      </c>
    </row>
    <row r="1035" spans="1:9" ht="17.399999999999999" x14ac:dyDescent="0.3">
      <c r="A1035" s="53" t="s">
        <v>311</v>
      </c>
      <c r="B1035" s="57">
        <v>45748</v>
      </c>
      <c r="C1035" s="59">
        <v>3481880.54</v>
      </c>
      <c r="D1035" s="60">
        <v>15</v>
      </c>
      <c r="E1035" s="54">
        <v>52228.21</v>
      </c>
      <c r="F1035" s="54">
        <v>55066.39</v>
      </c>
      <c r="G1035" s="55">
        <v>1.054</v>
      </c>
      <c r="H1035" s="53">
        <v>0</v>
      </c>
      <c r="I1035" s="53" t="s">
        <v>1408</v>
      </c>
    </row>
    <row r="1036" spans="1:9" ht="17.399999999999999" x14ac:dyDescent="0.3">
      <c r="A1036" s="53" t="s">
        <v>311</v>
      </c>
      <c r="B1036" s="57">
        <v>45778</v>
      </c>
      <c r="C1036" s="59">
        <v>3389472.11</v>
      </c>
      <c r="D1036" s="60">
        <v>0</v>
      </c>
      <c r="E1036" s="54">
        <v>50842.080000000002</v>
      </c>
      <c r="F1036" s="54">
        <v>57989.97</v>
      </c>
      <c r="G1036" s="55">
        <v>1.141</v>
      </c>
      <c r="H1036" s="53">
        <v>0</v>
      </c>
      <c r="I1036" s="53" t="s">
        <v>1408</v>
      </c>
    </row>
    <row r="1037" spans="1:9" ht="17.399999999999999" x14ac:dyDescent="0.3">
      <c r="A1037" s="53" t="s">
        <v>311</v>
      </c>
      <c r="B1037" s="57">
        <v>45809</v>
      </c>
      <c r="C1037" s="59">
        <v>3278461.57</v>
      </c>
      <c r="D1037" s="60">
        <v>0</v>
      </c>
      <c r="E1037" s="54">
        <v>49176.92</v>
      </c>
      <c r="F1037" s="54">
        <v>54347.51</v>
      </c>
      <c r="G1037" s="55">
        <v>1.105</v>
      </c>
      <c r="H1037" s="53">
        <v>0</v>
      </c>
      <c r="I1037" s="53" t="s">
        <v>1408</v>
      </c>
    </row>
    <row r="1038" spans="1:9" ht="17.399999999999999" x14ac:dyDescent="0.3">
      <c r="A1038" s="53" t="s">
        <v>311</v>
      </c>
      <c r="B1038" s="57">
        <v>45839</v>
      </c>
      <c r="C1038" s="59">
        <v>3171908.56</v>
      </c>
      <c r="D1038" s="60">
        <v>35</v>
      </c>
      <c r="E1038" s="54">
        <v>47578.63</v>
      </c>
      <c r="F1038" s="54">
        <v>24822.84</v>
      </c>
      <c r="G1038" s="55">
        <v>0.52200000000000002</v>
      </c>
      <c r="H1038" s="53">
        <v>0</v>
      </c>
      <c r="I1038" s="53" t="s">
        <v>1410</v>
      </c>
    </row>
    <row r="1039" spans="1:9" ht="17.399999999999999" x14ac:dyDescent="0.3">
      <c r="A1039" s="53" t="s">
        <v>311</v>
      </c>
      <c r="B1039" s="57">
        <v>45870</v>
      </c>
      <c r="C1039" s="59">
        <v>3088049.22</v>
      </c>
      <c r="D1039" s="60">
        <v>65</v>
      </c>
      <c r="E1039" s="54">
        <v>46320.74</v>
      </c>
      <c r="F1039" s="54">
        <v>24438.79</v>
      </c>
      <c r="G1039" s="55">
        <v>0.52800000000000002</v>
      </c>
      <c r="H1039" s="53">
        <v>0</v>
      </c>
      <c r="I1039" s="53" t="s">
        <v>1411</v>
      </c>
    </row>
    <row r="1040" spans="1:9" ht="17.399999999999999" x14ac:dyDescent="0.3">
      <c r="A1040" s="53" t="s">
        <v>311</v>
      </c>
      <c r="B1040" s="57">
        <v>45901</v>
      </c>
      <c r="C1040" s="59">
        <v>3004203.84</v>
      </c>
      <c r="D1040" s="60">
        <v>0</v>
      </c>
      <c r="E1040" s="54">
        <v>45063.06</v>
      </c>
      <c r="F1040" s="54">
        <v>46227.89</v>
      </c>
      <c r="G1040" s="55">
        <v>1.026</v>
      </c>
      <c r="H1040" s="53">
        <v>0</v>
      </c>
      <c r="I1040" s="53" t="s">
        <v>1408</v>
      </c>
    </row>
    <row r="1041" spans="1:9" ht="17.399999999999999" x14ac:dyDescent="0.3">
      <c r="A1041" s="53" t="s">
        <v>311</v>
      </c>
      <c r="B1041" s="57">
        <v>45931</v>
      </c>
      <c r="C1041" s="59">
        <v>2913934.84</v>
      </c>
      <c r="D1041" s="60">
        <v>0</v>
      </c>
      <c r="E1041" s="54">
        <v>43709.02</v>
      </c>
      <c r="F1041" s="54">
        <v>44130.61</v>
      </c>
      <c r="G1041" s="55">
        <v>1.01</v>
      </c>
      <c r="H1041" s="53">
        <v>0</v>
      </c>
      <c r="I1041" s="53" t="s">
        <v>1408</v>
      </c>
    </row>
    <row r="1042" spans="1:9" ht="17.399999999999999" x14ac:dyDescent="0.3">
      <c r="A1042" s="53" t="s">
        <v>311</v>
      </c>
      <c r="B1042" s="57">
        <v>45962</v>
      </c>
      <c r="C1042" s="59">
        <v>2830677.15</v>
      </c>
      <c r="D1042" s="60">
        <v>95</v>
      </c>
      <c r="E1042" s="54">
        <v>42460.160000000003</v>
      </c>
      <c r="F1042" s="54">
        <v>18808.849999999999</v>
      </c>
      <c r="G1042" s="55">
        <v>0.443</v>
      </c>
      <c r="H1042" s="53">
        <v>1</v>
      </c>
      <c r="I1042" s="53" t="s">
        <v>1409</v>
      </c>
    </row>
    <row r="1043" spans="1:9" ht="17.399999999999999" x14ac:dyDescent="0.3">
      <c r="A1043" s="53" t="s">
        <v>311</v>
      </c>
      <c r="B1043" s="57">
        <v>45992</v>
      </c>
      <c r="C1043" s="59">
        <v>2753497.2</v>
      </c>
      <c r="D1043" s="60">
        <v>0</v>
      </c>
      <c r="E1043" s="54">
        <v>41302.46</v>
      </c>
      <c r="F1043" s="54">
        <v>47479.53</v>
      </c>
      <c r="G1043" s="55">
        <v>1.1499999999999999</v>
      </c>
      <c r="H1043" s="53">
        <v>1</v>
      </c>
      <c r="I1043" s="53" t="s">
        <v>1408</v>
      </c>
    </row>
    <row r="1044" spans="1:9" ht="17.399999999999999" x14ac:dyDescent="0.3">
      <c r="A1044" s="53" t="s">
        <v>313</v>
      </c>
      <c r="B1044" s="57">
        <v>45658</v>
      </c>
      <c r="C1044" s="59">
        <v>419265.72</v>
      </c>
      <c r="D1044" s="60">
        <v>35</v>
      </c>
      <c r="E1044" s="54">
        <v>6288.99</v>
      </c>
      <c r="F1044" s="54">
        <v>3816.96</v>
      </c>
      <c r="G1044" s="55">
        <v>0.60699999999999998</v>
      </c>
      <c r="H1044" s="53">
        <v>0</v>
      </c>
      <c r="I1044" s="53" t="s">
        <v>1410</v>
      </c>
    </row>
    <row r="1045" spans="1:9" ht="17.399999999999999" x14ac:dyDescent="0.3">
      <c r="A1045" s="53" t="s">
        <v>313</v>
      </c>
      <c r="B1045" s="57">
        <v>45689</v>
      </c>
      <c r="C1045" s="59">
        <v>407331.57</v>
      </c>
      <c r="D1045" s="60">
        <v>0</v>
      </c>
      <c r="E1045" s="54">
        <v>6109.97</v>
      </c>
      <c r="F1045" s="54">
        <v>6226.74</v>
      </c>
      <c r="G1045" s="55">
        <v>1.0189999999999999</v>
      </c>
      <c r="H1045" s="53">
        <v>0</v>
      </c>
      <c r="I1045" s="53" t="s">
        <v>1408</v>
      </c>
    </row>
    <row r="1046" spans="1:9" ht="17.399999999999999" x14ac:dyDescent="0.3">
      <c r="A1046" s="53" t="s">
        <v>313</v>
      </c>
      <c r="B1046" s="57">
        <v>45717</v>
      </c>
      <c r="C1046" s="59">
        <v>396279.97</v>
      </c>
      <c r="D1046" s="60">
        <v>0</v>
      </c>
      <c r="E1046" s="54">
        <v>5944.2</v>
      </c>
      <c r="F1046" s="54">
        <v>6547.62</v>
      </c>
      <c r="G1046" s="55">
        <v>1.1020000000000001</v>
      </c>
      <c r="H1046" s="53">
        <v>0</v>
      </c>
      <c r="I1046" s="53" t="s">
        <v>1408</v>
      </c>
    </row>
    <row r="1047" spans="1:9" ht="17.399999999999999" x14ac:dyDescent="0.3">
      <c r="A1047" s="53" t="s">
        <v>313</v>
      </c>
      <c r="B1047" s="57">
        <v>45748</v>
      </c>
      <c r="C1047" s="59">
        <v>385218.73</v>
      </c>
      <c r="D1047" s="60">
        <v>0</v>
      </c>
      <c r="E1047" s="54">
        <v>5778.28</v>
      </c>
      <c r="F1047" s="54">
        <v>5596.78</v>
      </c>
      <c r="G1047" s="55">
        <v>0.96899999999999997</v>
      </c>
      <c r="H1047" s="53">
        <v>0</v>
      </c>
      <c r="I1047" s="53" t="s">
        <v>1408</v>
      </c>
    </row>
    <row r="1048" spans="1:9" ht="17.399999999999999" x14ac:dyDescent="0.3">
      <c r="A1048" s="53" t="s">
        <v>313</v>
      </c>
      <c r="B1048" s="57">
        <v>45778</v>
      </c>
      <c r="C1048" s="59">
        <v>374650.73</v>
      </c>
      <c r="D1048" s="60">
        <v>0</v>
      </c>
      <c r="E1048" s="54">
        <v>5619.76</v>
      </c>
      <c r="F1048" s="54">
        <v>6369.1</v>
      </c>
      <c r="G1048" s="55">
        <v>1.133</v>
      </c>
      <c r="H1048" s="53">
        <v>0</v>
      </c>
      <c r="I1048" s="53" t="s">
        <v>1408</v>
      </c>
    </row>
    <row r="1049" spans="1:9" ht="17.399999999999999" x14ac:dyDescent="0.3">
      <c r="A1049" s="53" t="s">
        <v>313</v>
      </c>
      <c r="B1049" s="57">
        <v>45809</v>
      </c>
      <c r="C1049" s="59">
        <v>364041.21</v>
      </c>
      <c r="D1049" s="60">
        <v>15</v>
      </c>
      <c r="E1049" s="54">
        <v>5460.62</v>
      </c>
      <c r="F1049" s="54">
        <v>5586.14</v>
      </c>
      <c r="G1049" s="55">
        <v>1.0229999999999999</v>
      </c>
      <c r="H1049" s="53">
        <v>0</v>
      </c>
      <c r="I1049" s="53" t="s">
        <v>1408</v>
      </c>
    </row>
    <row r="1050" spans="1:9" ht="17.399999999999999" x14ac:dyDescent="0.3">
      <c r="A1050" s="53" t="s">
        <v>313</v>
      </c>
      <c r="B1050" s="57">
        <v>45839</v>
      </c>
      <c r="C1050" s="59">
        <v>352712.21</v>
      </c>
      <c r="D1050" s="60">
        <v>0</v>
      </c>
      <c r="E1050" s="54">
        <v>5290.68</v>
      </c>
      <c r="F1050" s="54">
        <v>5460.61</v>
      </c>
      <c r="G1050" s="55">
        <v>1.032</v>
      </c>
      <c r="H1050" s="53">
        <v>0</v>
      </c>
      <c r="I1050" s="53" t="s">
        <v>1408</v>
      </c>
    </row>
    <row r="1051" spans="1:9" ht="17.399999999999999" x14ac:dyDescent="0.3">
      <c r="A1051" s="53" t="s">
        <v>313</v>
      </c>
      <c r="B1051" s="57">
        <v>45870</v>
      </c>
      <c r="C1051" s="59">
        <v>343032.45</v>
      </c>
      <c r="D1051" s="60">
        <v>15</v>
      </c>
      <c r="E1051" s="54">
        <v>5145.49</v>
      </c>
      <c r="F1051" s="54">
        <v>5347.3</v>
      </c>
      <c r="G1051" s="55">
        <v>1.0389999999999999</v>
      </c>
      <c r="H1051" s="53">
        <v>0</v>
      </c>
      <c r="I1051" s="53" t="s">
        <v>1408</v>
      </c>
    </row>
    <row r="1052" spans="1:9" ht="17.399999999999999" x14ac:dyDescent="0.3">
      <c r="A1052" s="53" t="s">
        <v>313</v>
      </c>
      <c r="B1052" s="57">
        <v>45901</v>
      </c>
      <c r="C1052" s="59">
        <v>332432.56</v>
      </c>
      <c r="D1052" s="60">
        <v>0</v>
      </c>
      <c r="E1052" s="54">
        <v>4986.49</v>
      </c>
      <c r="F1052" s="54">
        <v>5618.63</v>
      </c>
      <c r="G1052" s="55">
        <v>1.127</v>
      </c>
      <c r="H1052" s="53">
        <v>0</v>
      </c>
      <c r="I1052" s="53" t="s">
        <v>1408</v>
      </c>
    </row>
    <row r="1053" spans="1:9" ht="17.399999999999999" x14ac:dyDescent="0.3">
      <c r="A1053" s="53" t="s">
        <v>313</v>
      </c>
      <c r="B1053" s="57">
        <v>45931</v>
      </c>
      <c r="C1053" s="59">
        <v>321724.12</v>
      </c>
      <c r="D1053" s="60">
        <v>0</v>
      </c>
      <c r="E1053" s="54">
        <v>4825.8599999999997</v>
      </c>
      <c r="F1053" s="54">
        <v>5104.83</v>
      </c>
      <c r="G1053" s="55">
        <v>1.0580000000000001</v>
      </c>
      <c r="H1053" s="53">
        <v>0</v>
      </c>
      <c r="I1053" s="53" t="s">
        <v>1408</v>
      </c>
    </row>
    <row r="1054" spans="1:9" ht="17.399999999999999" x14ac:dyDescent="0.3">
      <c r="A1054" s="53" t="s">
        <v>313</v>
      </c>
      <c r="B1054" s="57">
        <v>45962</v>
      </c>
      <c r="C1054" s="59">
        <v>311967.76</v>
      </c>
      <c r="D1054" s="60">
        <v>35</v>
      </c>
      <c r="E1054" s="54">
        <v>4679.5200000000004</v>
      </c>
      <c r="F1054" s="54">
        <v>4202.05</v>
      </c>
      <c r="G1054" s="55">
        <v>0.89800000000000002</v>
      </c>
      <c r="H1054" s="53">
        <v>0</v>
      </c>
      <c r="I1054" s="53" t="s">
        <v>1410</v>
      </c>
    </row>
    <row r="1055" spans="1:9" ht="17.399999999999999" x14ac:dyDescent="0.3">
      <c r="A1055" s="53" t="s">
        <v>313</v>
      </c>
      <c r="B1055" s="57">
        <v>45992</v>
      </c>
      <c r="C1055" s="59">
        <v>302552.21999999997</v>
      </c>
      <c r="D1055" s="60">
        <v>0</v>
      </c>
      <c r="E1055" s="54">
        <v>4538.28</v>
      </c>
      <c r="F1055" s="54">
        <v>4679.03</v>
      </c>
      <c r="G1055" s="55">
        <v>1.0309999999999999</v>
      </c>
      <c r="H1055" s="53">
        <v>0</v>
      </c>
      <c r="I1055" s="53" t="s">
        <v>1408</v>
      </c>
    </row>
    <row r="1056" spans="1:9" ht="17.399999999999999" x14ac:dyDescent="0.3">
      <c r="A1056" s="53" t="s">
        <v>315</v>
      </c>
      <c r="B1056" s="57">
        <v>45658</v>
      </c>
      <c r="C1056" s="59">
        <v>1757525.84</v>
      </c>
      <c r="D1056" s="60">
        <v>0</v>
      </c>
      <c r="E1056" s="54">
        <v>26362.89</v>
      </c>
      <c r="F1056" s="54">
        <v>25052.94</v>
      </c>
      <c r="G1056" s="55">
        <v>0.95</v>
      </c>
      <c r="H1056" s="53">
        <v>0</v>
      </c>
      <c r="I1056" s="53" t="s">
        <v>1408</v>
      </c>
    </row>
    <row r="1057" spans="1:9" ht="17.399999999999999" x14ac:dyDescent="0.3">
      <c r="A1057" s="53" t="s">
        <v>315</v>
      </c>
      <c r="B1057" s="57">
        <v>45689</v>
      </c>
      <c r="C1057" s="59">
        <v>1706469.15</v>
      </c>
      <c r="D1057" s="60">
        <v>0</v>
      </c>
      <c r="E1057" s="54">
        <v>25597.040000000001</v>
      </c>
      <c r="F1057" s="54">
        <v>24414.83</v>
      </c>
      <c r="G1057" s="55">
        <v>0.95399999999999996</v>
      </c>
      <c r="H1057" s="53">
        <v>0</v>
      </c>
      <c r="I1057" s="53" t="s">
        <v>1408</v>
      </c>
    </row>
    <row r="1058" spans="1:9" ht="17.399999999999999" x14ac:dyDescent="0.3">
      <c r="A1058" s="53" t="s">
        <v>315</v>
      </c>
      <c r="B1058" s="57">
        <v>45717</v>
      </c>
      <c r="C1058" s="59">
        <v>1660073.28</v>
      </c>
      <c r="D1058" s="60">
        <v>0</v>
      </c>
      <c r="E1058" s="54">
        <v>24901.1</v>
      </c>
      <c r="F1058" s="54">
        <v>26058.79</v>
      </c>
      <c r="G1058" s="55">
        <v>1.046</v>
      </c>
      <c r="H1058" s="53">
        <v>0</v>
      </c>
      <c r="I1058" s="53" t="s">
        <v>1408</v>
      </c>
    </row>
    <row r="1059" spans="1:9" ht="17.399999999999999" x14ac:dyDescent="0.3">
      <c r="A1059" s="53" t="s">
        <v>315</v>
      </c>
      <c r="B1059" s="57">
        <v>45748</v>
      </c>
      <c r="C1059" s="59">
        <v>1615248.47</v>
      </c>
      <c r="D1059" s="60">
        <v>0</v>
      </c>
      <c r="E1059" s="54">
        <v>24228.73</v>
      </c>
      <c r="F1059" s="54">
        <v>26166.12</v>
      </c>
      <c r="G1059" s="55">
        <v>1.08</v>
      </c>
      <c r="H1059" s="53">
        <v>0</v>
      </c>
      <c r="I1059" s="53" t="s">
        <v>1408</v>
      </c>
    </row>
    <row r="1060" spans="1:9" ht="17.399999999999999" x14ac:dyDescent="0.3">
      <c r="A1060" s="53" t="s">
        <v>315</v>
      </c>
      <c r="B1060" s="57">
        <v>45778</v>
      </c>
      <c r="C1060" s="59">
        <v>1572101.25</v>
      </c>
      <c r="D1060" s="60">
        <v>0</v>
      </c>
      <c r="E1060" s="54">
        <v>23581.52</v>
      </c>
      <c r="F1060" s="54">
        <v>26922.87</v>
      </c>
      <c r="G1060" s="55">
        <v>1.1419999999999999</v>
      </c>
      <c r="H1060" s="53">
        <v>0</v>
      </c>
      <c r="I1060" s="53" t="s">
        <v>1408</v>
      </c>
    </row>
    <row r="1061" spans="1:9" ht="17.399999999999999" x14ac:dyDescent="0.3">
      <c r="A1061" s="53" t="s">
        <v>315</v>
      </c>
      <c r="B1061" s="57">
        <v>45809</v>
      </c>
      <c r="C1061" s="59">
        <v>1521571.94</v>
      </c>
      <c r="D1061" s="60">
        <v>35</v>
      </c>
      <c r="E1061" s="54">
        <v>22823.58</v>
      </c>
      <c r="F1061" s="54">
        <v>15396.53</v>
      </c>
      <c r="G1061" s="55">
        <v>0.67500000000000004</v>
      </c>
      <c r="H1061" s="53">
        <v>0</v>
      </c>
      <c r="I1061" s="53" t="s">
        <v>1410</v>
      </c>
    </row>
    <row r="1062" spans="1:9" ht="17.399999999999999" x14ac:dyDescent="0.3">
      <c r="A1062" s="53" t="s">
        <v>315</v>
      </c>
      <c r="B1062" s="57">
        <v>45839</v>
      </c>
      <c r="C1062" s="59">
        <v>1471694.59</v>
      </c>
      <c r="D1062" s="60">
        <v>0</v>
      </c>
      <c r="E1062" s="54">
        <v>22075.42</v>
      </c>
      <c r="F1062" s="54">
        <v>21074.33</v>
      </c>
      <c r="G1062" s="55">
        <v>0.95499999999999996</v>
      </c>
      <c r="H1062" s="53">
        <v>0</v>
      </c>
      <c r="I1062" s="53" t="s">
        <v>1408</v>
      </c>
    </row>
    <row r="1063" spans="1:9" ht="17.399999999999999" x14ac:dyDescent="0.3">
      <c r="A1063" s="53" t="s">
        <v>315</v>
      </c>
      <c r="B1063" s="57">
        <v>45870</v>
      </c>
      <c r="C1063" s="59">
        <v>1428173.92</v>
      </c>
      <c r="D1063" s="60">
        <v>95</v>
      </c>
      <c r="E1063" s="54">
        <v>21422.61</v>
      </c>
      <c r="F1063" s="54">
        <v>10525.17</v>
      </c>
      <c r="G1063" s="55">
        <v>0.49099999999999999</v>
      </c>
      <c r="H1063" s="53">
        <v>0</v>
      </c>
      <c r="I1063" s="53" t="s">
        <v>1409</v>
      </c>
    </row>
    <row r="1064" spans="1:9" ht="17.399999999999999" x14ac:dyDescent="0.3">
      <c r="A1064" s="53" t="s">
        <v>315</v>
      </c>
      <c r="B1064" s="57">
        <v>45901</v>
      </c>
      <c r="C1064" s="59">
        <v>1384164.69</v>
      </c>
      <c r="D1064" s="60">
        <v>35</v>
      </c>
      <c r="E1064" s="54">
        <v>20762.47</v>
      </c>
      <c r="F1064" s="54">
        <v>13797.66</v>
      </c>
      <c r="G1064" s="55">
        <v>0.66500000000000004</v>
      </c>
      <c r="H1064" s="53">
        <v>0</v>
      </c>
      <c r="I1064" s="53" t="s">
        <v>1410</v>
      </c>
    </row>
    <row r="1065" spans="1:9" ht="17.399999999999999" x14ac:dyDescent="0.3">
      <c r="A1065" s="53" t="s">
        <v>315</v>
      </c>
      <c r="B1065" s="57">
        <v>45931</v>
      </c>
      <c r="C1065" s="59">
        <v>1344964.29</v>
      </c>
      <c r="D1065" s="60">
        <v>185</v>
      </c>
      <c r="E1065" s="54">
        <v>20174.46</v>
      </c>
      <c r="F1065" s="54">
        <v>7409.99</v>
      </c>
      <c r="G1065" s="55">
        <v>0.36699999999999999</v>
      </c>
      <c r="H1065" s="53">
        <v>0</v>
      </c>
      <c r="I1065" s="53" t="s">
        <v>1409</v>
      </c>
    </row>
    <row r="1066" spans="1:9" ht="17.399999999999999" x14ac:dyDescent="0.3">
      <c r="A1066" s="53" t="s">
        <v>315</v>
      </c>
      <c r="B1066" s="57">
        <v>45962</v>
      </c>
      <c r="C1066" s="59">
        <v>1305589.47</v>
      </c>
      <c r="D1066" s="60">
        <v>15</v>
      </c>
      <c r="E1066" s="54">
        <v>19583.84</v>
      </c>
      <c r="F1066" s="54">
        <v>21710.98</v>
      </c>
      <c r="G1066" s="55">
        <v>1.109</v>
      </c>
      <c r="H1066" s="53">
        <v>0</v>
      </c>
      <c r="I1066" s="53" t="s">
        <v>1408</v>
      </c>
    </row>
    <row r="1067" spans="1:9" ht="17.399999999999999" x14ac:dyDescent="0.3">
      <c r="A1067" s="53" t="s">
        <v>315</v>
      </c>
      <c r="B1067" s="57">
        <v>45992</v>
      </c>
      <c r="C1067" s="59">
        <v>1262651.1000000001</v>
      </c>
      <c r="D1067" s="60">
        <v>0</v>
      </c>
      <c r="E1067" s="54">
        <v>18939.77</v>
      </c>
      <c r="F1067" s="54">
        <v>19924.400000000001</v>
      </c>
      <c r="G1067" s="55">
        <v>1.052</v>
      </c>
      <c r="H1067" s="53">
        <v>0</v>
      </c>
      <c r="I1067" s="53" t="s">
        <v>1408</v>
      </c>
    </row>
    <row r="1068" spans="1:9" ht="17.399999999999999" x14ac:dyDescent="0.3">
      <c r="A1068" s="53" t="s">
        <v>317</v>
      </c>
      <c r="B1068" s="57">
        <v>45658</v>
      </c>
      <c r="C1068" s="59">
        <v>4348115.68</v>
      </c>
      <c r="D1068" s="60">
        <v>0</v>
      </c>
      <c r="E1068" s="54">
        <v>65221.74</v>
      </c>
      <c r="F1068" s="54">
        <v>68909.87</v>
      </c>
      <c r="G1068" s="55">
        <v>1.0569999999999999</v>
      </c>
      <c r="H1068" s="53">
        <v>0</v>
      </c>
      <c r="I1068" s="53" t="s">
        <v>1408</v>
      </c>
    </row>
    <row r="1069" spans="1:9" ht="17.399999999999999" x14ac:dyDescent="0.3">
      <c r="A1069" s="53" t="s">
        <v>317</v>
      </c>
      <c r="B1069" s="57">
        <v>45689</v>
      </c>
      <c r="C1069" s="59">
        <v>4216863</v>
      </c>
      <c r="D1069" s="60">
        <v>0</v>
      </c>
      <c r="E1069" s="54">
        <v>63252.95</v>
      </c>
      <c r="F1069" s="54">
        <v>62283.41</v>
      </c>
      <c r="G1069" s="55">
        <v>0.98499999999999999</v>
      </c>
      <c r="H1069" s="53">
        <v>0</v>
      </c>
      <c r="I1069" s="53" t="s">
        <v>1408</v>
      </c>
    </row>
    <row r="1070" spans="1:9" ht="17.399999999999999" x14ac:dyDescent="0.3">
      <c r="A1070" s="53" t="s">
        <v>317</v>
      </c>
      <c r="B1070" s="57">
        <v>45717</v>
      </c>
      <c r="C1070" s="59">
        <v>4097919.34</v>
      </c>
      <c r="D1070" s="60">
        <v>0</v>
      </c>
      <c r="E1070" s="54">
        <v>61468.79</v>
      </c>
      <c r="F1070" s="54">
        <v>62685.74</v>
      </c>
      <c r="G1070" s="55">
        <v>1.02</v>
      </c>
      <c r="H1070" s="53">
        <v>0</v>
      </c>
      <c r="I1070" s="53" t="s">
        <v>1408</v>
      </c>
    </row>
    <row r="1071" spans="1:9" ht="17.399999999999999" x14ac:dyDescent="0.3">
      <c r="A1071" s="53" t="s">
        <v>317</v>
      </c>
      <c r="B1071" s="57">
        <v>45748</v>
      </c>
      <c r="C1071" s="59">
        <v>3967303.31</v>
      </c>
      <c r="D1071" s="60">
        <v>0</v>
      </c>
      <c r="E1071" s="54">
        <v>59509.55</v>
      </c>
      <c r="F1071" s="54">
        <v>67835.360000000001</v>
      </c>
      <c r="G1071" s="55">
        <v>1.1399999999999999</v>
      </c>
      <c r="H1071" s="53">
        <v>0</v>
      </c>
      <c r="I1071" s="53" t="s">
        <v>1408</v>
      </c>
    </row>
    <row r="1072" spans="1:9" ht="17.399999999999999" x14ac:dyDescent="0.3">
      <c r="A1072" s="53" t="s">
        <v>317</v>
      </c>
      <c r="B1072" s="57">
        <v>45778</v>
      </c>
      <c r="C1072" s="59">
        <v>3839025.81</v>
      </c>
      <c r="D1072" s="60">
        <v>0</v>
      </c>
      <c r="E1072" s="54">
        <v>57585.39</v>
      </c>
      <c r="F1072" s="54">
        <v>60686.400000000001</v>
      </c>
      <c r="G1072" s="55">
        <v>1.054</v>
      </c>
      <c r="H1072" s="53">
        <v>0</v>
      </c>
      <c r="I1072" s="53" t="s">
        <v>1408</v>
      </c>
    </row>
    <row r="1073" spans="1:9" ht="17.399999999999999" x14ac:dyDescent="0.3">
      <c r="A1073" s="53" t="s">
        <v>317</v>
      </c>
      <c r="B1073" s="57">
        <v>45809</v>
      </c>
      <c r="C1073" s="59">
        <v>3729565.01</v>
      </c>
      <c r="D1073" s="60">
        <v>0</v>
      </c>
      <c r="E1073" s="54">
        <v>55943.48</v>
      </c>
      <c r="F1073" s="54">
        <v>62636.14</v>
      </c>
      <c r="G1073" s="55">
        <v>1.1200000000000001</v>
      </c>
      <c r="H1073" s="53">
        <v>0</v>
      </c>
      <c r="I1073" s="53" t="s">
        <v>1408</v>
      </c>
    </row>
    <row r="1074" spans="1:9" ht="17.399999999999999" x14ac:dyDescent="0.3">
      <c r="A1074" s="53" t="s">
        <v>317</v>
      </c>
      <c r="B1074" s="57">
        <v>45839</v>
      </c>
      <c r="C1074" s="59">
        <v>3620745.3</v>
      </c>
      <c r="D1074" s="60">
        <v>15</v>
      </c>
      <c r="E1074" s="54">
        <v>54311.18</v>
      </c>
      <c r="F1074" s="54">
        <v>57588.29</v>
      </c>
      <c r="G1074" s="55">
        <v>1.06</v>
      </c>
      <c r="H1074" s="53">
        <v>0</v>
      </c>
      <c r="I1074" s="53" t="s">
        <v>1408</v>
      </c>
    </row>
    <row r="1075" spans="1:9" ht="17.399999999999999" x14ac:dyDescent="0.3">
      <c r="A1075" s="53" t="s">
        <v>317</v>
      </c>
      <c r="B1075" s="57">
        <v>45870</v>
      </c>
      <c r="C1075" s="59">
        <v>3521294.33</v>
      </c>
      <c r="D1075" s="60">
        <v>0</v>
      </c>
      <c r="E1075" s="54">
        <v>52819.41</v>
      </c>
      <c r="F1075" s="54">
        <v>59708.6</v>
      </c>
      <c r="G1075" s="55">
        <v>1.1299999999999999</v>
      </c>
      <c r="H1075" s="53">
        <v>0</v>
      </c>
      <c r="I1075" s="53" t="s">
        <v>1408</v>
      </c>
    </row>
    <row r="1076" spans="1:9" ht="17.399999999999999" x14ac:dyDescent="0.3">
      <c r="A1076" s="53" t="s">
        <v>317</v>
      </c>
      <c r="B1076" s="57">
        <v>45901</v>
      </c>
      <c r="C1076" s="59">
        <v>3418530.88</v>
      </c>
      <c r="D1076" s="60">
        <v>95</v>
      </c>
      <c r="E1076" s="54">
        <v>51277.96</v>
      </c>
      <c r="F1076" s="54">
        <v>17203.939999999999</v>
      </c>
      <c r="G1076" s="55">
        <v>0.33600000000000002</v>
      </c>
      <c r="H1076" s="53">
        <v>0</v>
      </c>
      <c r="I1076" s="53" t="s">
        <v>1409</v>
      </c>
    </row>
    <row r="1077" spans="1:9" ht="17.399999999999999" x14ac:dyDescent="0.3">
      <c r="A1077" s="53" t="s">
        <v>317</v>
      </c>
      <c r="B1077" s="57">
        <v>45931</v>
      </c>
      <c r="C1077" s="59">
        <v>3313680.09</v>
      </c>
      <c r="D1077" s="60">
        <v>0</v>
      </c>
      <c r="E1077" s="54">
        <v>49705.2</v>
      </c>
      <c r="F1077" s="54">
        <v>52943.45</v>
      </c>
      <c r="G1077" s="55">
        <v>1.0649999999999999</v>
      </c>
      <c r="H1077" s="53">
        <v>0</v>
      </c>
      <c r="I1077" s="53" t="s">
        <v>1408</v>
      </c>
    </row>
    <row r="1078" spans="1:9" ht="17.399999999999999" x14ac:dyDescent="0.3">
      <c r="A1078" s="53" t="s">
        <v>317</v>
      </c>
      <c r="B1078" s="57">
        <v>45962</v>
      </c>
      <c r="C1078" s="59">
        <v>3226665.04</v>
      </c>
      <c r="D1078" s="60">
        <v>0</v>
      </c>
      <c r="E1078" s="54">
        <v>48399.98</v>
      </c>
      <c r="F1078" s="54">
        <v>51341.919999999998</v>
      </c>
      <c r="G1078" s="55">
        <v>1.0609999999999999</v>
      </c>
      <c r="H1078" s="53">
        <v>0</v>
      </c>
      <c r="I1078" s="53" t="s">
        <v>1408</v>
      </c>
    </row>
    <row r="1079" spans="1:9" ht="17.399999999999999" x14ac:dyDescent="0.3">
      <c r="A1079" s="53" t="s">
        <v>317</v>
      </c>
      <c r="B1079" s="57">
        <v>45992</v>
      </c>
      <c r="C1079" s="59">
        <v>3133154.14</v>
      </c>
      <c r="D1079" s="60">
        <v>0</v>
      </c>
      <c r="E1079" s="54">
        <v>46997.31</v>
      </c>
      <c r="F1079" s="54">
        <v>49223.98</v>
      </c>
      <c r="G1079" s="55">
        <v>1.0469999999999999</v>
      </c>
      <c r="H1079" s="53">
        <v>0</v>
      </c>
      <c r="I1079" s="53" t="s">
        <v>1408</v>
      </c>
    </row>
    <row r="1080" spans="1:9" ht="17.399999999999999" x14ac:dyDescent="0.3">
      <c r="A1080" s="53" t="s">
        <v>319</v>
      </c>
      <c r="B1080" s="57">
        <v>45658</v>
      </c>
      <c r="C1080" s="59">
        <v>12695469.51</v>
      </c>
      <c r="D1080" s="60">
        <v>35</v>
      </c>
      <c r="E1080" s="54">
        <v>190432.04</v>
      </c>
      <c r="F1080" s="54">
        <v>81341.600000000006</v>
      </c>
      <c r="G1080" s="55">
        <v>0.42699999999999999</v>
      </c>
      <c r="H1080" s="53">
        <v>0</v>
      </c>
      <c r="I1080" s="53" t="s">
        <v>1410</v>
      </c>
    </row>
    <row r="1081" spans="1:9" ht="17.399999999999999" x14ac:dyDescent="0.3">
      <c r="A1081" s="53" t="s">
        <v>319</v>
      </c>
      <c r="B1081" s="57">
        <v>45689</v>
      </c>
      <c r="C1081" s="59">
        <v>12375493.67</v>
      </c>
      <c r="D1081" s="60">
        <v>65</v>
      </c>
      <c r="E1081" s="54">
        <v>185632.41</v>
      </c>
      <c r="F1081" s="54">
        <v>148489.56</v>
      </c>
      <c r="G1081" s="55">
        <v>0.8</v>
      </c>
      <c r="H1081" s="53">
        <v>0</v>
      </c>
      <c r="I1081" s="53" t="s">
        <v>1411</v>
      </c>
    </row>
    <row r="1082" spans="1:9" ht="17.399999999999999" x14ac:dyDescent="0.3">
      <c r="A1082" s="53" t="s">
        <v>319</v>
      </c>
      <c r="B1082" s="57">
        <v>45717</v>
      </c>
      <c r="C1082" s="59">
        <v>12061893.630000001</v>
      </c>
      <c r="D1082" s="60">
        <v>35</v>
      </c>
      <c r="E1082" s="54">
        <v>180928.4</v>
      </c>
      <c r="F1082" s="54">
        <v>129274.7</v>
      </c>
      <c r="G1082" s="55">
        <v>0.71499999999999997</v>
      </c>
      <c r="H1082" s="53">
        <v>0</v>
      </c>
      <c r="I1082" s="53" t="s">
        <v>1410</v>
      </c>
    </row>
    <row r="1083" spans="1:9" ht="17.399999999999999" x14ac:dyDescent="0.3">
      <c r="A1083" s="53" t="s">
        <v>319</v>
      </c>
      <c r="B1083" s="57">
        <v>45748</v>
      </c>
      <c r="C1083" s="59">
        <v>11745696.17</v>
      </c>
      <c r="D1083" s="60">
        <v>15</v>
      </c>
      <c r="E1083" s="54">
        <v>176185.44</v>
      </c>
      <c r="F1083" s="54">
        <v>182304.95</v>
      </c>
      <c r="G1083" s="55">
        <v>1.0349999999999999</v>
      </c>
      <c r="H1083" s="53">
        <v>0</v>
      </c>
      <c r="I1083" s="53" t="s">
        <v>1408</v>
      </c>
    </row>
    <row r="1084" spans="1:9" ht="17.399999999999999" x14ac:dyDescent="0.3">
      <c r="A1084" s="53" t="s">
        <v>319</v>
      </c>
      <c r="B1084" s="57">
        <v>45778</v>
      </c>
      <c r="C1084" s="59">
        <v>11432114.66</v>
      </c>
      <c r="D1084" s="60">
        <v>0</v>
      </c>
      <c r="E1084" s="54">
        <v>171481.72</v>
      </c>
      <c r="F1084" s="54">
        <v>172259.19</v>
      </c>
      <c r="G1084" s="55">
        <v>1.0049999999999999</v>
      </c>
      <c r="H1084" s="53">
        <v>0</v>
      </c>
      <c r="I1084" s="53" t="s">
        <v>1408</v>
      </c>
    </row>
    <row r="1085" spans="1:9" ht="17.399999999999999" x14ac:dyDescent="0.3">
      <c r="A1085" s="53" t="s">
        <v>319</v>
      </c>
      <c r="B1085" s="57">
        <v>45809</v>
      </c>
      <c r="C1085" s="59">
        <v>11139327.029999999</v>
      </c>
      <c r="D1085" s="60">
        <v>15</v>
      </c>
      <c r="E1085" s="54">
        <v>167089.91</v>
      </c>
      <c r="F1085" s="54">
        <v>176187.03</v>
      </c>
      <c r="G1085" s="55">
        <v>1.054</v>
      </c>
      <c r="H1085" s="53">
        <v>0</v>
      </c>
      <c r="I1085" s="53" t="s">
        <v>1408</v>
      </c>
    </row>
    <row r="1086" spans="1:9" ht="17.399999999999999" x14ac:dyDescent="0.3">
      <c r="A1086" s="53" t="s">
        <v>319</v>
      </c>
      <c r="B1086" s="57">
        <v>45839</v>
      </c>
      <c r="C1086" s="59">
        <v>10846170.92</v>
      </c>
      <c r="D1086" s="60">
        <v>0</v>
      </c>
      <c r="E1086" s="54">
        <v>162692.56</v>
      </c>
      <c r="F1086" s="54">
        <v>179723.97</v>
      </c>
      <c r="G1086" s="55">
        <v>1.105</v>
      </c>
      <c r="H1086" s="53">
        <v>0</v>
      </c>
      <c r="I1086" s="53" t="s">
        <v>1408</v>
      </c>
    </row>
    <row r="1087" spans="1:9" ht="17.399999999999999" x14ac:dyDescent="0.3">
      <c r="A1087" s="53" t="s">
        <v>319</v>
      </c>
      <c r="B1087" s="57">
        <v>45870</v>
      </c>
      <c r="C1087" s="59">
        <v>10562764.16</v>
      </c>
      <c r="D1087" s="60">
        <v>95</v>
      </c>
      <c r="E1087" s="54">
        <v>158441.46</v>
      </c>
      <c r="F1087" s="54">
        <v>37703.660000000003</v>
      </c>
      <c r="G1087" s="55">
        <v>0.23799999999999999</v>
      </c>
      <c r="H1087" s="53">
        <v>0</v>
      </c>
      <c r="I1087" s="53" t="s">
        <v>1409</v>
      </c>
    </row>
    <row r="1088" spans="1:9" ht="17.399999999999999" x14ac:dyDescent="0.3">
      <c r="A1088" s="53" t="s">
        <v>319</v>
      </c>
      <c r="B1088" s="57">
        <v>45901</v>
      </c>
      <c r="C1088" s="59">
        <v>10272779.75</v>
      </c>
      <c r="D1088" s="60">
        <v>35</v>
      </c>
      <c r="E1088" s="54">
        <v>154091.70000000001</v>
      </c>
      <c r="F1088" s="54">
        <v>79539.81</v>
      </c>
      <c r="G1088" s="55">
        <v>0.51600000000000001</v>
      </c>
      <c r="H1088" s="53">
        <v>0</v>
      </c>
      <c r="I1088" s="53" t="s">
        <v>1410</v>
      </c>
    </row>
    <row r="1089" spans="1:9" ht="17.399999999999999" x14ac:dyDescent="0.3">
      <c r="A1089" s="53" t="s">
        <v>319</v>
      </c>
      <c r="B1089" s="57">
        <v>45931</v>
      </c>
      <c r="C1089" s="59">
        <v>10026183.529999999</v>
      </c>
      <c r="D1089" s="60">
        <v>15</v>
      </c>
      <c r="E1089" s="54">
        <v>150392.75</v>
      </c>
      <c r="F1089" s="54">
        <v>155029.62</v>
      </c>
      <c r="G1089" s="55">
        <v>1.0309999999999999</v>
      </c>
      <c r="H1089" s="53">
        <v>0</v>
      </c>
      <c r="I1089" s="53" t="s">
        <v>1408</v>
      </c>
    </row>
    <row r="1090" spans="1:9" ht="17.399999999999999" x14ac:dyDescent="0.3">
      <c r="A1090" s="53" t="s">
        <v>319</v>
      </c>
      <c r="B1090" s="57">
        <v>45962</v>
      </c>
      <c r="C1090" s="59">
        <v>9768765.5500000007</v>
      </c>
      <c r="D1090" s="60">
        <v>15</v>
      </c>
      <c r="E1090" s="54">
        <v>146531.48000000001</v>
      </c>
      <c r="F1090" s="54">
        <v>144865.47</v>
      </c>
      <c r="G1090" s="55">
        <v>0.98899999999999999</v>
      </c>
      <c r="H1090" s="53">
        <v>0</v>
      </c>
      <c r="I1090" s="53" t="s">
        <v>1408</v>
      </c>
    </row>
    <row r="1091" spans="1:9" ht="17.399999999999999" x14ac:dyDescent="0.3">
      <c r="A1091" s="53" t="s">
        <v>319</v>
      </c>
      <c r="B1091" s="57">
        <v>45992</v>
      </c>
      <c r="C1091" s="59">
        <v>9543395.5600000005</v>
      </c>
      <c r="D1091" s="60">
        <v>0</v>
      </c>
      <c r="E1091" s="54">
        <v>143150.93</v>
      </c>
      <c r="F1091" s="54">
        <v>137016.43</v>
      </c>
      <c r="G1091" s="55">
        <v>0.95699999999999996</v>
      </c>
      <c r="H1091" s="53">
        <v>0</v>
      </c>
      <c r="I1091" s="53" t="s">
        <v>1408</v>
      </c>
    </row>
    <row r="1092" spans="1:9" ht="17.399999999999999" x14ac:dyDescent="0.3">
      <c r="A1092" s="53" t="s">
        <v>321</v>
      </c>
      <c r="B1092" s="57">
        <v>45658</v>
      </c>
      <c r="C1092" s="59">
        <v>8217770.7400000002</v>
      </c>
      <c r="D1092" s="60">
        <v>0</v>
      </c>
      <c r="E1092" s="54">
        <v>123266.56</v>
      </c>
      <c r="F1092" s="54">
        <v>125823.19</v>
      </c>
      <c r="G1092" s="55">
        <v>1.0209999999999999</v>
      </c>
      <c r="H1092" s="53">
        <v>0</v>
      </c>
      <c r="I1092" s="53" t="s">
        <v>1408</v>
      </c>
    </row>
    <row r="1093" spans="1:9" ht="17.399999999999999" x14ac:dyDescent="0.3">
      <c r="A1093" s="53" t="s">
        <v>321</v>
      </c>
      <c r="B1093" s="57">
        <v>45689</v>
      </c>
      <c r="C1093" s="59">
        <v>7988052.0599999996</v>
      </c>
      <c r="D1093" s="60">
        <v>0</v>
      </c>
      <c r="E1093" s="54">
        <v>119820.78</v>
      </c>
      <c r="F1093" s="54">
        <v>125715.13</v>
      </c>
      <c r="G1093" s="55">
        <v>1.0489999999999999</v>
      </c>
      <c r="H1093" s="53">
        <v>0</v>
      </c>
      <c r="I1093" s="53" t="s">
        <v>1408</v>
      </c>
    </row>
    <row r="1094" spans="1:9" ht="17.399999999999999" x14ac:dyDescent="0.3">
      <c r="A1094" s="53" t="s">
        <v>321</v>
      </c>
      <c r="B1094" s="57">
        <v>45717</v>
      </c>
      <c r="C1094" s="59">
        <v>7815127.6699999999</v>
      </c>
      <c r="D1094" s="60">
        <v>0</v>
      </c>
      <c r="E1094" s="54">
        <v>117226.92</v>
      </c>
      <c r="F1094" s="54">
        <v>132744.06</v>
      </c>
      <c r="G1094" s="55">
        <v>1.1319999999999999</v>
      </c>
      <c r="H1094" s="53">
        <v>0</v>
      </c>
      <c r="I1094" s="53" t="s">
        <v>1408</v>
      </c>
    </row>
    <row r="1095" spans="1:9" ht="17.399999999999999" x14ac:dyDescent="0.3">
      <c r="A1095" s="53" t="s">
        <v>321</v>
      </c>
      <c r="B1095" s="57">
        <v>45748</v>
      </c>
      <c r="C1095" s="59">
        <v>7634529.7000000002</v>
      </c>
      <c r="D1095" s="60">
        <v>0</v>
      </c>
      <c r="E1095" s="54">
        <v>114517.95</v>
      </c>
      <c r="F1095" s="54">
        <v>109109.99</v>
      </c>
      <c r="G1095" s="55">
        <v>0.95299999999999996</v>
      </c>
      <c r="H1095" s="53">
        <v>0</v>
      </c>
      <c r="I1095" s="53" t="s">
        <v>1408</v>
      </c>
    </row>
    <row r="1096" spans="1:9" ht="17.399999999999999" x14ac:dyDescent="0.3">
      <c r="A1096" s="53" t="s">
        <v>321</v>
      </c>
      <c r="B1096" s="57">
        <v>45778</v>
      </c>
      <c r="C1096" s="59">
        <v>7425474.6200000001</v>
      </c>
      <c r="D1096" s="60">
        <v>0</v>
      </c>
      <c r="E1096" s="54">
        <v>111382.12</v>
      </c>
      <c r="F1096" s="54">
        <v>110167.31</v>
      </c>
      <c r="G1096" s="55">
        <v>0.98899999999999999</v>
      </c>
      <c r="H1096" s="53">
        <v>0</v>
      </c>
      <c r="I1096" s="53" t="s">
        <v>1408</v>
      </c>
    </row>
    <row r="1097" spans="1:9" ht="17.399999999999999" x14ac:dyDescent="0.3">
      <c r="A1097" s="53" t="s">
        <v>321</v>
      </c>
      <c r="B1097" s="57">
        <v>45809</v>
      </c>
      <c r="C1097" s="59">
        <v>7231400.8200000003</v>
      </c>
      <c r="D1097" s="60">
        <v>0</v>
      </c>
      <c r="E1097" s="54">
        <v>108471.01</v>
      </c>
      <c r="F1097" s="54">
        <v>105255.14</v>
      </c>
      <c r="G1097" s="55">
        <v>0.97</v>
      </c>
      <c r="H1097" s="53">
        <v>0</v>
      </c>
      <c r="I1097" s="53" t="s">
        <v>1408</v>
      </c>
    </row>
    <row r="1098" spans="1:9" ht="17.399999999999999" x14ac:dyDescent="0.3">
      <c r="A1098" s="53" t="s">
        <v>321</v>
      </c>
      <c r="B1098" s="57">
        <v>45839</v>
      </c>
      <c r="C1098" s="59">
        <v>7032334.7699999996</v>
      </c>
      <c r="D1098" s="60">
        <v>0</v>
      </c>
      <c r="E1098" s="54">
        <v>105485.02</v>
      </c>
      <c r="F1098" s="54">
        <v>111425.89</v>
      </c>
      <c r="G1098" s="55">
        <v>1.056</v>
      </c>
      <c r="H1098" s="53">
        <v>0</v>
      </c>
      <c r="I1098" s="53" t="s">
        <v>1408</v>
      </c>
    </row>
    <row r="1099" spans="1:9" ht="17.399999999999999" x14ac:dyDescent="0.3">
      <c r="A1099" s="53" t="s">
        <v>321</v>
      </c>
      <c r="B1099" s="57">
        <v>45870</v>
      </c>
      <c r="C1099" s="59">
        <v>6853906.5300000003</v>
      </c>
      <c r="D1099" s="60">
        <v>0</v>
      </c>
      <c r="E1099" s="54">
        <v>102808.6</v>
      </c>
      <c r="F1099" s="54">
        <v>111032.5</v>
      </c>
      <c r="G1099" s="55">
        <v>1.08</v>
      </c>
      <c r="H1099" s="53">
        <v>0</v>
      </c>
      <c r="I1099" s="53" t="s">
        <v>1408</v>
      </c>
    </row>
    <row r="1100" spans="1:9" ht="17.399999999999999" x14ac:dyDescent="0.3">
      <c r="A1100" s="53" t="s">
        <v>321</v>
      </c>
      <c r="B1100" s="57">
        <v>45901</v>
      </c>
      <c r="C1100" s="59">
        <v>6692449.9100000001</v>
      </c>
      <c r="D1100" s="60">
        <v>0</v>
      </c>
      <c r="E1100" s="54">
        <v>100386.75</v>
      </c>
      <c r="F1100" s="54">
        <v>110356.3</v>
      </c>
      <c r="G1100" s="55">
        <v>1.099</v>
      </c>
      <c r="H1100" s="53">
        <v>0</v>
      </c>
      <c r="I1100" s="53" t="s">
        <v>1408</v>
      </c>
    </row>
    <row r="1101" spans="1:9" ht="17.399999999999999" x14ac:dyDescent="0.3">
      <c r="A1101" s="53" t="s">
        <v>321</v>
      </c>
      <c r="B1101" s="57">
        <v>45931</v>
      </c>
      <c r="C1101" s="59">
        <v>6533513.5</v>
      </c>
      <c r="D1101" s="60">
        <v>65</v>
      </c>
      <c r="E1101" s="54">
        <v>98002.7</v>
      </c>
      <c r="F1101" s="54">
        <v>58807.32</v>
      </c>
      <c r="G1101" s="55">
        <v>0.6</v>
      </c>
      <c r="H1101" s="53">
        <v>0</v>
      </c>
      <c r="I1101" s="53" t="s">
        <v>1411</v>
      </c>
    </row>
    <row r="1102" spans="1:9" ht="17.399999999999999" x14ac:dyDescent="0.3">
      <c r="A1102" s="53" t="s">
        <v>321</v>
      </c>
      <c r="B1102" s="57">
        <v>45962</v>
      </c>
      <c r="C1102" s="59">
        <v>6389736.7599999998</v>
      </c>
      <c r="D1102" s="60">
        <v>0</v>
      </c>
      <c r="E1102" s="54">
        <v>95846.05</v>
      </c>
      <c r="F1102" s="54">
        <v>108169.18</v>
      </c>
      <c r="G1102" s="55">
        <v>1.129</v>
      </c>
      <c r="H1102" s="53">
        <v>0</v>
      </c>
      <c r="I1102" s="53" t="s">
        <v>1408</v>
      </c>
    </row>
    <row r="1103" spans="1:9" ht="17.399999999999999" x14ac:dyDescent="0.3">
      <c r="A1103" s="53" t="s">
        <v>321</v>
      </c>
      <c r="B1103" s="57">
        <v>45992</v>
      </c>
      <c r="C1103" s="59">
        <v>6228942.46</v>
      </c>
      <c r="D1103" s="60">
        <v>0</v>
      </c>
      <c r="E1103" s="54">
        <v>93434.14</v>
      </c>
      <c r="F1103" s="54">
        <v>106810.59</v>
      </c>
      <c r="G1103" s="55">
        <v>1.143</v>
      </c>
      <c r="H1103" s="53">
        <v>0</v>
      </c>
      <c r="I1103" s="53" t="s">
        <v>1408</v>
      </c>
    </row>
    <row r="1104" spans="1:9" ht="17.399999999999999" x14ac:dyDescent="0.3">
      <c r="A1104" s="53" t="s">
        <v>323</v>
      </c>
      <c r="B1104" s="57">
        <v>45658</v>
      </c>
      <c r="C1104" s="59">
        <v>391620.14</v>
      </c>
      <c r="D1104" s="60">
        <v>0</v>
      </c>
      <c r="E1104" s="54">
        <v>5874.3</v>
      </c>
      <c r="F1104" s="54">
        <v>6035.48</v>
      </c>
      <c r="G1104" s="55">
        <v>1.0269999999999999</v>
      </c>
      <c r="H1104" s="53">
        <v>0</v>
      </c>
      <c r="I1104" s="53" t="s">
        <v>1408</v>
      </c>
    </row>
    <row r="1105" spans="1:9" ht="17.399999999999999" x14ac:dyDescent="0.3">
      <c r="A1105" s="53" t="s">
        <v>323</v>
      </c>
      <c r="B1105" s="57">
        <v>45689</v>
      </c>
      <c r="C1105" s="59">
        <v>379052.93</v>
      </c>
      <c r="D1105" s="60">
        <v>0</v>
      </c>
      <c r="E1105" s="54">
        <v>5685.79</v>
      </c>
      <c r="F1105" s="54">
        <v>5736.52</v>
      </c>
      <c r="G1105" s="55">
        <v>1.0089999999999999</v>
      </c>
      <c r="H1105" s="53">
        <v>0</v>
      </c>
      <c r="I1105" s="53" t="s">
        <v>1408</v>
      </c>
    </row>
    <row r="1106" spans="1:9" ht="17.399999999999999" x14ac:dyDescent="0.3">
      <c r="A1106" s="53" t="s">
        <v>323</v>
      </c>
      <c r="B1106" s="57">
        <v>45717</v>
      </c>
      <c r="C1106" s="59">
        <v>368777.64</v>
      </c>
      <c r="D1106" s="60">
        <v>15</v>
      </c>
      <c r="E1106" s="54">
        <v>5531.66</v>
      </c>
      <c r="F1106" s="54">
        <v>6222.53</v>
      </c>
      <c r="G1106" s="55">
        <v>1.125</v>
      </c>
      <c r="H1106" s="53">
        <v>0</v>
      </c>
      <c r="I1106" s="53" t="s">
        <v>1408</v>
      </c>
    </row>
    <row r="1107" spans="1:9" ht="17.399999999999999" x14ac:dyDescent="0.3">
      <c r="A1107" s="53" t="s">
        <v>323</v>
      </c>
      <c r="B1107" s="57">
        <v>45748</v>
      </c>
      <c r="C1107" s="59">
        <v>356983.33</v>
      </c>
      <c r="D1107" s="60">
        <v>0</v>
      </c>
      <c r="E1107" s="54">
        <v>5354.75</v>
      </c>
      <c r="F1107" s="54">
        <v>6098.78</v>
      </c>
      <c r="G1107" s="55">
        <v>1.139</v>
      </c>
      <c r="H1107" s="53">
        <v>0</v>
      </c>
      <c r="I1107" s="53" t="s">
        <v>1408</v>
      </c>
    </row>
    <row r="1108" spans="1:9" ht="17.399999999999999" x14ac:dyDescent="0.3">
      <c r="A1108" s="53" t="s">
        <v>323</v>
      </c>
      <c r="B1108" s="57">
        <v>45778</v>
      </c>
      <c r="C1108" s="59">
        <v>346514.51</v>
      </c>
      <c r="D1108" s="60">
        <v>0</v>
      </c>
      <c r="E1108" s="54">
        <v>5197.72</v>
      </c>
      <c r="F1108" s="54">
        <v>5126.95</v>
      </c>
      <c r="G1108" s="55">
        <v>0.98599999999999999</v>
      </c>
      <c r="H1108" s="53">
        <v>0</v>
      </c>
      <c r="I1108" s="53" t="s">
        <v>1408</v>
      </c>
    </row>
    <row r="1109" spans="1:9" ht="17.399999999999999" x14ac:dyDescent="0.3">
      <c r="A1109" s="53" t="s">
        <v>323</v>
      </c>
      <c r="B1109" s="57">
        <v>45809</v>
      </c>
      <c r="C1109" s="59">
        <v>335171.20000000001</v>
      </c>
      <c r="D1109" s="60">
        <v>0</v>
      </c>
      <c r="E1109" s="54">
        <v>5027.57</v>
      </c>
      <c r="F1109" s="54">
        <v>4900.1899999999996</v>
      </c>
      <c r="G1109" s="55">
        <v>0.97499999999999998</v>
      </c>
      <c r="H1109" s="53">
        <v>0</v>
      </c>
      <c r="I1109" s="53" t="s">
        <v>1408</v>
      </c>
    </row>
    <row r="1110" spans="1:9" ht="17.399999999999999" x14ac:dyDescent="0.3">
      <c r="A1110" s="53" t="s">
        <v>323</v>
      </c>
      <c r="B1110" s="57">
        <v>45839</v>
      </c>
      <c r="C1110" s="59">
        <v>325012.52</v>
      </c>
      <c r="D1110" s="60">
        <v>0</v>
      </c>
      <c r="E1110" s="54">
        <v>4875.1899999999996</v>
      </c>
      <c r="F1110" s="54">
        <v>4959.83</v>
      </c>
      <c r="G1110" s="55">
        <v>1.0169999999999999</v>
      </c>
      <c r="H1110" s="53">
        <v>0</v>
      </c>
      <c r="I1110" s="53" t="s">
        <v>1408</v>
      </c>
    </row>
    <row r="1111" spans="1:9" ht="17.399999999999999" x14ac:dyDescent="0.3">
      <c r="A1111" s="53" t="s">
        <v>323</v>
      </c>
      <c r="B1111" s="57">
        <v>45870</v>
      </c>
      <c r="C1111" s="59">
        <v>315018.68</v>
      </c>
      <c r="D1111" s="60">
        <v>0</v>
      </c>
      <c r="E1111" s="54">
        <v>4725.28</v>
      </c>
      <c r="F1111" s="54">
        <v>5078.38</v>
      </c>
      <c r="G1111" s="55">
        <v>1.075</v>
      </c>
      <c r="H1111" s="53">
        <v>0</v>
      </c>
      <c r="I1111" s="53" t="s">
        <v>1408</v>
      </c>
    </row>
    <row r="1112" spans="1:9" ht="17.399999999999999" x14ac:dyDescent="0.3">
      <c r="A1112" s="53" t="s">
        <v>323</v>
      </c>
      <c r="B1112" s="57">
        <v>45901</v>
      </c>
      <c r="C1112" s="59">
        <v>305114.06</v>
      </c>
      <c r="D1112" s="60">
        <v>0</v>
      </c>
      <c r="E1112" s="54">
        <v>4576.71</v>
      </c>
      <c r="F1112" s="54">
        <v>5089.33</v>
      </c>
      <c r="G1112" s="55">
        <v>1.1120000000000001</v>
      </c>
      <c r="H1112" s="53">
        <v>0</v>
      </c>
      <c r="I1112" s="53" t="s">
        <v>1408</v>
      </c>
    </row>
    <row r="1113" spans="1:9" ht="17.399999999999999" x14ac:dyDescent="0.3">
      <c r="A1113" s="53" t="s">
        <v>323</v>
      </c>
      <c r="B1113" s="57">
        <v>45931</v>
      </c>
      <c r="C1113" s="59">
        <v>296119.67</v>
      </c>
      <c r="D1113" s="60">
        <v>0</v>
      </c>
      <c r="E1113" s="54">
        <v>4441.79</v>
      </c>
      <c r="F1113" s="54">
        <v>4933.7</v>
      </c>
      <c r="G1113" s="55">
        <v>1.111</v>
      </c>
      <c r="H1113" s="53">
        <v>0</v>
      </c>
      <c r="I1113" s="53" t="s">
        <v>1408</v>
      </c>
    </row>
    <row r="1114" spans="1:9" ht="17.399999999999999" x14ac:dyDescent="0.3">
      <c r="A1114" s="53" t="s">
        <v>323</v>
      </c>
      <c r="B1114" s="57">
        <v>45962</v>
      </c>
      <c r="C1114" s="59">
        <v>288012.23</v>
      </c>
      <c r="D1114" s="60">
        <v>35</v>
      </c>
      <c r="E1114" s="54">
        <v>4320.18</v>
      </c>
      <c r="F1114" s="54">
        <v>2457.27</v>
      </c>
      <c r="G1114" s="55">
        <v>0.56899999999999995</v>
      </c>
      <c r="H1114" s="53">
        <v>0</v>
      </c>
      <c r="I1114" s="53" t="s">
        <v>1410</v>
      </c>
    </row>
    <row r="1115" spans="1:9" ht="17.399999999999999" x14ac:dyDescent="0.3">
      <c r="A1115" s="53" t="s">
        <v>323</v>
      </c>
      <c r="B1115" s="57">
        <v>45992</v>
      </c>
      <c r="C1115" s="59">
        <v>280460.42</v>
      </c>
      <c r="D1115" s="60">
        <v>0</v>
      </c>
      <c r="E1115" s="54">
        <v>4206.91</v>
      </c>
      <c r="F1115" s="54">
        <v>4650.03</v>
      </c>
      <c r="G1115" s="55">
        <v>1.105</v>
      </c>
      <c r="H1115" s="53">
        <v>0</v>
      </c>
      <c r="I1115" s="53" t="s">
        <v>1408</v>
      </c>
    </row>
    <row r="1116" spans="1:9" ht="17.399999999999999" x14ac:dyDescent="0.3">
      <c r="A1116" s="53" t="s">
        <v>325</v>
      </c>
      <c r="B1116" s="57">
        <v>45658</v>
      </c>
      <c r="C1116" s="59">
        <v>4744366.58</v>
      </c>
      <c r="D1116" s="60">
        <v>0</v>
      </c>
      <c r="E1116" s="54">
        <v>71165.5</v>
      </c>
      <c r="F1116" s="54">
        <v>76760.92</v>
      </c>
      <c r="G1116" s="55">
        <v>1.079</v>
      </c>
      <c r="H1116" s="53">
        <v>0</v>
      </c>
      <c r="I1116" s="53" t="s">
        <v>1408</v>
      </c>
    </row>
    <row r="1117" spans="1:9" ht="17.399999999999999" x14ac:dyDescent="0.3">
      <c r="A1117" s="53" t="s">
        <v>325</v>
      </c>
      <c r="B1117" s="57">
        <v>45689</v>
      </c>
      <c r="C1117" s="59">
        <v>4623703.68</v>
      </c>
      <c r="D1117" s="60">
        <v>15</v>
      </c>
      <c r="E1117" s="54">
        <v>69355.56</v>
      </c>
      <c r="F1117" s="54">
        <v>74391.64</v>
      </c>
      <c r="G1117" s="55">
        <v>1.073</v>
      </c>
      <c r="H1117" s="53">
        <v>0</v>
      </c>
      <c r="I1117" s="53" t="s">
        <v>1408</v>
      </c>
    </row>
    <row r="1118" spans="1:9" ht="17.399999999999999" x14ac:dyDescent="0.3">
      <c r="A1118" s="53" t="s">
        <v>325</v>
      </c>
      <c r="B1118" s="57">
        <v>45717</v>
      </c>
      <c r="C1118" s="59">
        <v>4499005.4800000004</v>
      </c>
      <c r="D1118" s="60">
        <v>0</v>
      </c>
      <c r="E1118" s="54">
        <v>67485.08</v>
      </c>
      <c r="F1118" s="54">
        <v>67029.509999999995</v>
      </c>
      <c r="G1118" s="55">
        <v>0.99299999999999999</v>
      </c>
      <c r="H1118" s="53">
        <v>0</v>
      </c>
      <c r="I1118" s="53" t="s">
        <v>1408</v>
      </c>
    </row>
    <row r="1119" spans="1:9" ht="17.399999999999999" x14ac:dyDescent="0.3">
      <c r="A1119" s="53" t="s">
        <v>325</v>
      </c>
      <c r="B1119" s="57">
        <v>45748</v>
      </c>
      <c r="C1119" s="59">
        <v>4400867.18</v>
      </c>
      <c r="D1119" s="60">
        <v>35</v>
      </c>
      <c r="E1119" s="54">
        <v>66013.009999999995</v>
      </c>
      <c r="F1119" s="54">
        <v>59205.440000000002</v>
      </c>
      <c r="G1119" s="55">
        <v>0.89700000000000002</v>
      </c>
      <c r="H1119" s="53">
        <v>0</v>
      </c>
      <c r="I1119" s="53" t="s">
        <v>1410</v>
      </c>
    </row>
    <row r="1120" spans="1:9" ht="17.399999999999999" x14ac:dyDescent="0.3">
      <c r="A1120" s="53" t="s">
        <v>325</v>
      </c>
      <c r="B1120" s="57">
        <v>45778</v>
      </c>
      <c r="C1120" s="59">
        <v>4284891.92</v>
      </c>
      <c r="D1120" s="60">
        <v>0</v>
      </c>
      <c r="E1120" s="54">
        <v>64273.38</v>
      </c>
      <c r="F1120" s="54">
        <v>63927.18</v>
      </c>
      <c r="G1120" s="55">
        <v>0.995</v>
      </c>
      <c r="H1120" s="53">
        <v>0</v>
      </c>
      <c r="I1120" s="53" t="s">
        <v>1408</v>
      </c>
    </row>
    <row r="1121" spans="1:9" ht="17.399999999999999" x14ac:dyDescent="0.3">
      <c r="A1121" s="53" t="s">
        <v>325</v>
      </c>
      <c r="B1121" s="57">
        <v>45809</v>
      </c>
      <c r="C1121" s="59">
        <v>4181360.9</v>
      </c>
      <c r="D1121" s="60">
        <v>15</v>
      </c>
      <c r="E1121" s="54">
        <v>62720.41</v>
      </c>
      <c r="F1121" s="54">
        <v>61433.55</v>
      </c>
      <c r="G1121" s="55">
        <v>0.97899999999999998</v>
      </c>
      <c r="H1121" s="53">
        <v>0</v>
      </c>
      <c r="I1121" s="53" t="s">
        <v>1408</v>
      </c>
    </row>
    <row r="1122" spans="1:9" ht="17.399999999999999" x14ac:dyDescent="0.3">
      <c r="A1122" s="53" t="s">
        <v>325</v>
      </c>
      <c r="B1122" s="57">
        <v>45839</v>
      </c>
      <c r="C1122" s="59">
        <v>4081252.03</v>
      </c>
      <c r="D1122" s="60">
        <v>0</v>
      </c>
      <c r="E1122" s="54">
        <v>61218.78</v>
      </c>
      <c r="F1122" s="54">
        <v>64422.76</v>
      </c>
      <c r="G1122" s="55">
        <v>1.052</v>
      </c>
      <c r="H1122" s="53">
        <v>0</v>
      </c>
      <c r="I1122" s="53" t="s">
        <v>1408</v>
      </c>
    </row>
    <row r="1123" spans="1:9" ht="17.399999999999999" x14ac:dyDescent="0.3">
      <c r="A1123" s="53" t="s">
        <v>325</v>
      </c>
      <c r="B1123" s="57">
        <v>45870</v>
      </c>
      <c r="C1123" s="59">
        <v>3974964.93</v>
      </c>
      <c r="D1123" s="60">
        <v>0</v>
      </c>
      <c r="E1123" s="54">
        <v>59624.47</v>
      </c>
      <c r="F1123" s="54">
        <v>68517.27</v>
      </c>
      <c r="G1123" s="55">
        <v>1.149</v>
      </c>
      <c r="H1123" s="53">
        <v>0</v>
      </c>
      <c r="I1123" s="53" t="s">
        <v>1408</v>
      </c>
    </row>
    <row r="1124" spans="1:9" ht="17.399999999999999" x14ac:dyDescent="0.3">
      <c r="A1124" s="53" t="s">
        <v>325</v>
      </c>
      <c r="B1124" s="57">
        <v>45901</v>
      </c>
      <c r="C1124" s="59">
        <v>3886186.21</v>
      </c>
      <c r="D1124" s="60">
        <v>65</v>
      </c>
      <c r="E1124" s="54">
        <v>58292.79</v>
      </c>
      <c r="F1124" s="54">
        <v>32203.56</v>
      </c>
      <c r="G1124" s="55">
        <v>0.55200000000000005</v>
      </c>
      <c r="H1124" s="53">
        <v>0</v>
      </c>
      <c r="I1124" s="53" t="s">
        <v>1411</v>
      </c>
    </row>
    <row r="1125" spans="1:9" ht="17.399999999999999" x14ac:dyDescent="0.3">
      <c r="A1125" s="53" t="s">
        <v>325</v>
      </c>
      <c r="B1125" s="57">
        <v>45931</v>
      </c>
      <c r="C1125" s="59">
        <v>3789421.24</v>
      </c>
      <c r="D1125" s="60">
        <v>0</v>
      </c>
      <c r="E1125" s="54">
        <v>56841.32</v>
      </c>
      <c r="F1125" s="54">
        <v>65330.14</v>
      </c>
      <c r="G1125" s="55">
        <v>1.149</v>
      </c>
      <c r="H1125" s="53">
        <v>0</v>
      </c>
      <c r="I1125" s="53" t="s">
        <v>1408</v>
      </c>
    </row>
    <row r="1126" spans="1:9" ht="17.399999999999999" x14ac:dyDescent="0.3">
      <c r="A1126" s="53" t="s">
        <v>325</v>
      </c>
      <c r="B1126" s="57">
        <v>45962</v>
      </c>
      <c r="C1126" s="59">
        <v>3692589.37</v>
      </c>
      <c r="D1126" s="60">
        <v>0</v>
      </c>
      <c r="E1126" s="54">
        <v>55388.84</v>
      </c>
      <c r="F1126" s="54">
        <v>56571.72</v>
      </c>
      <c r="G1126" s="55">
        <v>1.0209999999999999</v>
      </c>
      <c r="H1126" s="53">
        <v>0</v>
      </c>
      <c r="I1126" s="53" t="s">
        <v>1408</v>
      </c>
    </row>
    <row r="1127" spans="1:9" ht="17.399999999999999" x14ac:dyDescent="0.3">
      <c r="A1127" s="53" t="s">
        <v>325</v>
      </c>
      <c r="B1127" s="57">
        <v>45992</v>
      </c>
      <c r="C1127" s="59">
        <v>3605915.18</v>
      </c>
      <c r="D1127" s="60">
        <v>0</v>
      </c>
      <c r="E1127" s="54">
        <v>54088.73</v>
      </c>
      <c r="F1127" s="54">
        <v>57075.09</v>
      </c>
      <c r="G1127" s="55">
        <v>1.0549999999999999</v>
      </c>
      <c r="H1127" s="53">
        <v>0</v>
      </c>
      <c r="I1127" s="53" t="s">
        <v>1408</v>
      </c>
    </row>
    <row r="1128" spans="1:9" ht="17.399999999999999" x14ac:dyDescent="0.3">
      <c r="A1128" s="53" t="s">
        <v>327</v>
      </c>
      <c r="B1128" s="57">
        <v>45962</v>
      </c>
      <c r="C1128" s="59">
        <v>46338536</v>
      </c>
      <c r="D1128" s="60">
        <v>0</v>
      </c>
      <c r="E1128" s="54">
        <v>463385.36</v>
      </c>
      <c r="F1128" s="54">
        <v>507458.29</v>
      </c>
      <c r="G1128" s="55">
        <v>1.095</v>
      </c>
      <c r="H1128" s="53">
        <v>0</v>
      </c>
      <c r="I1128" s="53" t="s">
        <v>1408</v>
      </c>
    </row>
    <row r="1129" spans="1:9" ht="17.399999999999999" x14ac:dyDescent="0.3">
      <c r="A1129" s="53" t="s">
        <v>327</v>
      </c>
      <c r="B1129" s="57">
        <v>45992</v>
      </c>
      <c r="C1129" s="59">
        <v>45565520.729999997</v>
      </c>
      <c r="D1129" s="60">
        <v>0</v>
      </c>
      <c r="E1129" s="54">
        <v>455655.21</v>
      </c>
      <c r="F1129" s="54">
        <v>479677</v>
      </c>
      <c r="G1129" s="55">
        <v>1.0529999999999999</v>
      </c>
      <c r="H1129" s="53">
        <v>0</v>
      </c>
      <c r="I1129" s="53" t="s">
        <v>1408</v>
      </c>
    </row>
    <row r="1130" spans="1:9" ht="17.399999999999999" x14ac:dyDescent="0.3">
      <c r="A1130" s="53" t="s">
        <v>328</v>
      </c>
      <c r="B1130" s="57">
        <v>45658</v>
      </c>
      <c r="C1130" s="59">
        <v>3662592.98</v>
      </c>
      <c r="D1130" s="60">
        <v>0</v>
      </c>
      <c r="E1130" s="54">
        <v>54938.89</v>
      </c>
      <c r="F1130" s="54">
        <v>56962.49</v>
      </c>
      <c r="G1130" s="55">
        <v>1.0369999999999999</v>
      </c>
      <c r="H1130" s="53">
        <v>0</v>
      </c>
      <c r="I1130" s="53" t="s">
        <v>1408</v>
      </c>
    </row>
    <row r="1131" spans="1:9" ht="17.399999999999999" x14ac:dyDescent="0.3">
      <c r="A1131" s="53" t="s">
        <v>328</v>
      </c>
      <c r="B1131" s="57">
        <v>45689</v>
      </c>
      <c r="C1131" s="59">
        <v>3560171.99</v>
      </c>
      <c r="D1131" s="60">
        <v>0</v>
      </c>
      <c r="E1131" s="54">
        <v>53402.58</v>
      </c>
      <c r="F1131" s="54">
        <v>59437.75</v>
      </c>
      <c r="G1131" s="55">
        <v>1.113</v>
      </c>
      <c r="H1131" s="53">
        <v>0</v>
      </c>
      <c r="I1131" s="53" t="s">
        <v>1408</v>
      </c>
    </row>
    <row r="1132" spans="1:9" ht="17.399999999999999" x14ac:dyDescent="0.3">
      <c r="A1132" s="53" t="s">
        <v>328</v>
      </c>
      <c r="B1132" s="57">
        <v>45717</v>
      </c>
      <c r="C1132" s="59">
        <v>3452593.35</v>
      </c>
      <c r="D1132" s="60">
        <v>15</v>
      </c>
      <c r="E1132" s="54">
        <v>51788.9</v>
      </c>
      <c r="F1132" s="54">
        <v>55413.37</v>
      </c>
      <c r="G1132" s="55">
        <v>1.07</v>
      </c>
      <c r="H1132" s="53">
        <v>0</v>
      </c>
      <c r="I1132" s="53" t="s">
        <v>1408</v>
      </c>
    </row>
    <row r="1133" spans="1:9" ht="17.399999999999999" x14ac:dyDescent="0.3">
      <c r="A1133" s="53" t="s">
        <v>328</v>
      </c>
      <c r="B1133" s="57">
        <v>45748</v>
      </c>
      <c r="C1133" s="59">
        <v>3358760.69</v>
      </c>
      <c r="D1133" s="60">
        <v>0</v>
      </c>
      <c r="E1133" s="54">
        <v>50381.41</v>
      </c>
      <c r="F1133" s="54">
        <v>48470.58</v>
      </c>
      <c r="G1133" s="55">
        <v>0.96199999999999997</v>
      </c>
      <c r="H1133" s="53">
        <v>0</v>
      </c>
      <c r="I1133" s="53" t="s">
        <v>1408</v>
      </c>
    </row>
    <row r="1134" spans="1:9" ht="17.399999999999999" x14ac:dyDescent="0.3">
      <c r="A1134" s="53" t="s">
        <v>328</v>
      </c>
      <c r="B1134" s="57">
        <v>45778</v>
      </c>
      <c r="C1134" s="59">
        <v>3248059.3</v>
      </c>
      <c r="D1134" s="60">
        <v>0</v>
      </c>
      <c r="E1134" s="54">
        <v>48720.89</v>
      </c>
      <c r="F1134" s="54">
        <v>47810.95</v>
      </c>
      <c r="G1134" s="55">
        <v>0.98099999999999998</v>
      </c>
      <c r="H1134" s="53">
        <v>0</v>
      </c>
      <c r="I1134" s="53" t="s">
        <v>1408</v>
      </c>
    </row>
    <row r="1135" spans="1:9" ht="17.399999999999999" x14ac:dyDescent="0.3">
      <c r="A1135" s="53" t="s">
        <v>328</v>
      </c>
      <c r="B1135" s="57">
        <v>45809</v>
      </c>
      <c r="C1135" s="59">
        <v>3156121.61</v>
      </c>
      <c r="D1135" s="60">
        <v>0</v>
      </c>
      <c r="E1135" s="54">
        <v>47341.82</v>
      </c>
      <c r="F1135" s="54">
        <v>52629.22</v>
      </c>
      <c r="G1135" s="55">
        <v>1.1120000000000001</v>
      </c>
      <c r="H1135" s="53">
        <v>0</v>
      </c>
      <c r="I1135" s="53" t="s">
        <v>1408</v>
      </c>
    </row>
    <row r="1136" spans="1:9" ht="17.399999999999999" x14ac:dyDescent="0.3">
      <c r="A1136" s="53" t="s">
        <v>328</v>
      </c>
      <c r="B1136" s="57">
        <v>45839</v>
      </c>
      <c r="C1136" s="59">
        <v>3059094.56</v>
      </c>
      <c r="D1136" s="60">
        <v>0</v>
      </c>
      <c r="E1136" s="54">
        <v>45886.42</v>
      </c>
      <c r="F1136" s="54">
        <v>49050.28</v>
      </c>
      <c r="G1136" s="55">
        <v>1.069</v>
      </c>
      <c r="H1136" s="53">
        <v>0</v>
      </c>
      <c r="I1136" s="53" t="s">
        <v>1408</v>
      </c>
    </row>
    <row r="1137" spans="1:9" ht="17.399999999999999" x14ac:dyDescent="0.3">
      <c r="A1137" s="53" t="s">
        <v>328</v>
      </c>
      <c r="B1137" s="57">
        <v>45870</v>
      </c>
      <c r="C1137" s="59">
        <v>2979478.35</v>
      </c>
      <c r="D1137" s="60">
        <v>15</v>
      </c>
      <c r="E1137" s="54">
        <v>44692.18</v>
      </c>
      <c r="F1137" s="54">
        <v>45207.76</v>
      </c>
      <c r="G1137" s="55">
        <v>1.012</v>
      </c>
      <c r="H1137" s="53">
        <v>0</v>
      </c>
      <c r="I1137" s="53" t="s">
        <v>1408</v>
      </c>
    </row>
    <row r="1138" spans="1:9" ht="17.399999999999999" x14ac:dyDescent="0.3">
      <c r="A1138" s="53" t="s">
        <v>328</v>
      </c>
      <c r="B1138" s="57">
        <v>45901</v>
      </c>
      <c r="C1138" s="59">
        <v>2888409.63</v>
      </c>
      <c r="D1138" s="60">
        <v>0</v>
      </c>
      <c r="E1138" s="54">
        <v>43326.14</v>
      </c>
      <c r="F1138" s="54">
        <v>47611.73</v>
      </c>
      <c r="G1138" s="55">
        <v>1.099</v>
      </c>
      <c r="H1138" s="53">
        <v>0</v>
      </c>
      <c r="I1138" s="53" t="s">
        <v>1408</v>
      </c>
    </row>
    <row r="1139" spans="1:9" ht="17.399999999999999" x14ac:dyDescent="0.3">
      <c r="A1139" s="53" t="s">
        <v>328</v>
      </c>
      <c r="B1139" s="57">
        <v>45931</v>
      </c>
      <c r="C1139" s="59">
        <v>2802794.71</v>
      </c>
      <c r="D1139" s="60">
        <v>0</v>
      </c>
      <c r="E1139" s="54">
        <v>42041.919999999998</v>
      </c>
      <c r="F1139" s="54">
        <v>47751.99</v>
      </c>
      <c r="G1139" s="55">
        <v>1.1359999999999999</v>
      </c>
      <c r="H1139" s="53">
        <v>0</v>
      </c>
      <c r="I1139" s="53" t="s">
        <v>1408</v>
      </c>
    </row>
    <row r="1140" spans="1:9" ht="17.399999999999999" x14ac:dyDescent="0.3">
      <c r="A1140" s="53" t="s">
        <v>328</v>
      </c>
      <c r="B1140" s="57">
        <v>45962</v>
      </c>
      <c r="C1140" s="59">
        <v>2714488.28</v>
      </c>
      <c r="D1140" s="60">
        <v>0</v>
      </c>
      <c r="E1140" s="54">
        <v>40717.32</v>
      </c>
      <c r="F1140" s="54">
        <v>41098.15</v>
      </c>
      <c r="G1140" s="55">
        <v>1.0089999999999999</v>
      </c>
      <c r="H1140" s="53">
        <v>0</v>
      </c>
      <c r="I1140" s="53" t="s">
        <v>1408</v>
      </c>
    </row>
    <row r="1141" spans="1:9" ht="17.399999999999999" x14ac:dyDescent="0.3">
      <c r="A1141" s="53" t="s">
        <v>328</v>
      </c>
      <c r="B1141" s="57">
        <v>45992</v>
      </c>
      <c r="C1141" s="59">
        <v>2637039.36</v>
      </c>
      <c r="D1141" s="60">
        <v>0</v>
      </c>
      <c r="E1141" s="54">
        <v>39555.589999999997</v>
      </c>
      <c r="F1141" s="54">
        <v>41151.43</v>
      </c>
      <c r="G1141" s="55">
        <v>1.04</v>
      </c>
      <c r="H1141" s="53">
        <v>0</v>
      </c>
      <c r="I1141" s="53" t="s">
        <v>1408</v>
      </c>
    </row>
    <row r="1142" spans="1:9" ht="17.399999999999999" x14ac:dyDescent="0.3">
      <c r="A1142" s="53" t="s">
        <v>330</v>
      </c>
      <c r="B1142" s="57">
        <v>45658</v>
      </c>
      <c r="C1142" s="59">
        <v>6309625.4100000001</v>
      </c>
      <c r="D1142" s="60">
        <v>95</v>
      </c>
      <c r="E1142" s="54">
        <v>94644.38</v>
      </c>
      <c r="F1142" s="54">
        <v>44171.5</v>
      </c>
      <c r="G1142" s="55">
        <v>0.46700000000000003</v>
      </c>
      <c r="H1142" s="53">
        <v>0</v>
      </c>
      <c r="I1142" s="53" t="s">
        <v>1409</v>
      </c>
    </row>
    <row r="1143" spans="1:9" ht="17.399999999999999" x14ac:dyDescent="0.3">
      <c r="A1143" s="53" t="s">
        <v>330</v>
      </c>
      <c r="B1143" s="57">
        <v>45689</v>
      </c>
      <c r="C1143" s="59">
        <v>6140209.5499999998</v>
      </c>
      <c r="D1143" s="60">
        <v>0</v>
      </c>
      <c r="E1143" s="54">
        <v>92103.14</v>
      </c>
      <c r="F1143" s="54">
        <v>101749.84</v>
      </c>
      <c r="G1143" s="55">
        <v>1.105</v>
      </c>
      <c r="H1143" s="53">
        <v>0</v>
      </c>
      <c r="I1143" s="53" t="s">
        <v>1408</v>
      </c>
    </row>
    <row r="1144" spans="1:9" ht="17.399999999999999" x14ac:dyDescent="0.3">
      <c r="A1144" s="53" t="s">
        <v>330</v>
      </c>
      <c r="B1144" s="57">
        <v>45717</v>
      </c>
      <c r="C1144" s="59">
        <v>5974515.1500000004</v>
      </c>
      <c r="D1144" s="60">
        <v>0</v>
      </c>
      <c r="E1144" s="54">
        <v>89617.73</v>
      </c>
      <c r="F1144" s="54">
        <v>94888.08</v>
      </c>
      <c r="G1144" s="55">
        <v>1.0589999999999999</v>
      </c>
      <c r="H1144" s="53">
        <v>0</v>
      </c>
      <c r="I1144" s="53" t="s">
        <v>1408</v>
      </c>
    </row>
    <row r="1145" spans="1:9" ht="17.399999999999999" x14ac:dyDescent="0.3">
      <c r="A1145" s="53" t="s">
        <v>330</v>
      </c>
      <c r="B1145" s="57">
        <v>45748</v>
      </c>
      <c r="C1145" s="59">
        <v>5835213.5800000001</v>
      </c>
      <c r="D1145" s="60">
        <v>0</v>
      </c>
      <c r="E1145" s="54">
        <v>87528.2</v>
      </c>
      <c r="F1145" s="54">
        <v>92067.6</v>
      </c>
      <c r="G1145" s="55">
        <v>1.052</v>
      </c>
      <c r="H1145" s="53">
        <v>0</v>
      </c>
      <c r="I1145" s="53" t="s">
        <v>1408</v>
      </c>
    </row>
    <row r="1146" spans="1:9" ht="17.399999999999999" x14ac:dyDescent="0.3">
      <c r="A1146" s="53" t="s">
        <v>330</v>
      </c>
      <c r="B1146" s="57">
        <v>45778</v>
      </c>
      <c r="C1146" s="59">
        <v>5684001.71</v>
      </c>
      <c r="D1146" s="60">
        <v>0</v>
      </c>
      <c r="E1146" s="54">
        <v>85260.03</v>
      </c>
      <c r="F1146" s="54">
        <v>84225</v>
      </c>
      <c r="G1146" s="55">
        <v>0.98799999999999999</v>
      </c>
      <c r="H1146" s="53">
        <v>0</v>
      </c>
      <c r="I1146" s="53" t="s">
        <v>1408</v>
      </c>
    </row>
    <row r="1147" spans="1:9" ht="17.399999999999999" x14ac:dyDescent="0.3">
      <c r="A1147" s="53" t="s">
        <v>330</v>
      </c>
      <c r="B1147" s="57">
        <v>45809</v>
      </c>
      <c r="C1147" s="59">
        <v>5533336.1299999999</v>
      </c>
      <c r="D1147" s="60">
        <v>0</v>
      </c>
      <c r="E1147" s="54">
        <v>83000.039999999994</v>
      </c>
      <c r="F1147" s="54">
        <v>82055.22</v>
      </c>
      <c r="G1147" s="55">
        <v>0.98899999999999999</v>
      </c>
      <c r="H1147" s="53">
        <v>0</v>
      </c>
      <c r="I1147" s="53" t="s">
        <v>1408</v>
      </c>
    </row>
    <row r="1148" spans="1:9" ht="17.399999999999999" x14ac:dyDescent="0.3">
      <c r="A1148" s="53" t="s">
        <v>330</v>
      </c>
      <c r="B1148" s="57">
        <v>45839</v>
      </c>
      <c r="C1148" s="59">
        <v>5388125.5700000003</v>
      </c>
      <c r="D1148" s="60">
        <v>0</v>
      </c>
      <c r="E1148" s="54">
        <v>80821.88</v>
      </c>
      <c r="F1148" s="54">
        <v>88990.58</v>
      </c>
      <c r="G1148" s="55">
        <v>1.101</v>
      </c>
      <c r="H1148" s="53">
        <v>0</v>
      </c>
      <c r="I1148" s="53" t="s">
        <v>1408</v>
      </c>
    </row>
    <row r="1149" spans="1:9" ht="17.399999999999999" x14ac:dyDescent="0.3">
      <c r="A1149" s="53" t="s">
        <v>330</v>
      </c>
      <c r="B1149" s="57">
        <v>45870</v>
      </c>
      <c r="C1149" s="59">
        <v>5267214.5</v>
      </c>
      <c r="D1149" s="60">
        <v>0</v>
      </c>
      <c r="E1149" s="54">
        <v>79008.22</v>
      </c>
      <c r="F1149" s="54">
        <v>89856.93</v>
      </c>
      <c r="G1149" s="55">
        <v>1.137</v>
      </c>
      <c r="H1149" s="53">
        <v>0</v>
      </c>
      <c r="I1149" s="53" t="s">
        <v>1408</v>
      </c>
    </row>
    <row r="1150" spans="1:9" ht="17.399999999999999" x14ac:dyDescent="0.3">
      <c r="A1150" s="53" t="s">
        <v>330</v>
      </c>
      <c r="B1150" s="57">
        <v>45901</v>
      </c>
      <c r="C1150" s="59">
        <v>5135977.8</v>
      </c>
      <c r="D1150" s="60">
        <v>0</v>
      </c>
      <c r="E1150" s="54">
        <v>77039.67</v>
      </c>
      <c r="F1150" s="54">
        <v>76655.22</v>
      </c>
      <c r="G1150" s="55">
        <v>0.995</v>
      </c>
      <c r="H1150" s="53">
        <v>0</v>
      </c>
      <c r="I1150" s="53" t="s">
        <v>1408</v>
      </c>
    </row>
    <row r="1151" spans="1:9" ht="17.399999999999999" x14ac:dyDescent="0.3">
      <c r="A1151" s="53" t="s">
        <v>330</v>
      </c>
      <c r="B1151" s="57">
        <v>45931</v>
      </c>
      <c r="C1151" s="59">
        <v>4999821.88</v>
      </c>
      <c r="D1151" s="60">
        <v>0</v>
      </c>
      <c r="E1151" s="54">
        <v>74997.33</v>
      </c>
      <c r="F1151" s="54">
        <v>73377.429999999993</v>
      </c>
      <c r="G1151" s="55">
        <v>0.97799999999999998</v>
      </c>
      <c r="H1151" s="53">
        <v>0</v>
      </c>
      <c r="I1151" s="53" t="s">
        <v>1408</v>
      </c>
    </row>
    <row r="1152" spans="1:9" ht="17.399999999999999" x14ac:dyDescent="0.3">
      <c r="A1152" s="53" t="s">
        <v>330</v>
      </c>
      <c r="B1152" s="57">
        <v>45962</v>
      </c>
      <c r="C1152" s="59">
        <v>4871787.1100000003</v>
      </c>
      <c r="D1152" s="60">
        <v>0</v>
      </c>
      <c r="E1152" s="54">
        <v>73076.81</v>
      </c>
      <c r="F1152" s="54">
        <v>69726.75</v>
      </c>
      <c r="G1152" s="55">
        <v>0.95399999999999996</v>
      </c>
      <c r="H1152" s="53">
        <v>0</v>
      </c>
      <c r="I1152" s="53" t="s">
        <v>1408</v>
      </c>
    </row>
    <row r="1153" spans="1:9" ht="17.399999999999999" x14ac:dyDescent="0.3">
      <c r="A1153" s="53" t="s">
        <v>330</v>
      </c>
      <c r="B1153" s="57">
        <v>45992</v>
      </c>
      <c r="C1153" s="59">
        <v>4747791.5199999996</v>
      </c>
      <c r="D1153" s="60">
        <v>0</v>
      </c>
      <c r="E1153" s="54">
        <v>71216.87</v>
      </c>
      <c r="F1153" s="54">
        <v>76370.509999999995</v>
      </c>
      <c r="G1153" s="55">
        <v>1.0720000000000001</v>
      </c>
      <c r="H1153" s="53">
        <v>0</v>
      </c>
      <c r="I1153" s="53" t="s">
        <v>1408</v>
      </c>
    </row>
    <row r="1154" spans="1:9" ht="17.399999999999999" x14ac:dyDescent="0.3">
      <c r="A1154" s="53" t="s">
        <v>332</v>
      </c>
      <c r="B1154" s="57">
        <v>45658</v>
      </c>
      <c r="C1154" s="59">
        <v>6230606.2599999998</v>
      </c>
      <c r="D1154" s="60">
        <v>0</v>
      </c>
      <c r="E1154" s="54">
        <v>93459.09</v>
      </c>
      <c r="F1154" s="54">
        <v>102404.84</v>
      </c>
      <c r="G1154" s="55">
        <v>1.0960000000000001</v>
      </c>
      <c r="H1154" s="53">
        <v>0</v>
      </c>
      <c r="I1154" s="53" t="s">
        <v>1408</v>
      </c>
    </row>
    <row r="1155" spans="1:9" ht="17.399999999999999" x14ac:dyDescent="0.3">
      <c r="A1155" s="53" t="s">
        <v>332</v>
      </c>
      <c r="B1155" s="57">
        <v>45689</v>
      </c>
      <c r="C1155" s="59">
        <v>6089025.6500000004</v>
      </c>
      <c r="D1155" s="60">
        <v>15</v>
      </c>
      <c r="E1155" s="54">
        <v>91335.38</v>
      </c>
      <c r="F1155" s="54">
        <v>101101.08</v>
      </c>
      <c r="G1155" s="55">
        <v>1.107</v>
      </c>
      <c r="H1155" s="53">
        <v>0</v>
      </c>
      <c r="I1155" s="53" t="s">
        <v>1408</v>
      </c>
    </row>
    <row r="1156" spans="1:9" ht="17.399999999999999" x14ac:dyDescent="0.3">
      <c r="A1156" s="53" t="s">
        <v>332</v>
      </c>
      <c r="B1156" s="57">
        <v>45717</v>
      </c>
      <c r="C1156" s="59">
        <v>5937663.2199999997</v>
      </c>
      <c r="D1156" s="60">
        <v>15</v>
      </c>
      <c r="E1156" s="54">
        <v>89064.95</v>
      </c>
      <c r="F1156" s="54">
        <v>90262.399999999994</v>
      </c>
      <c r="G1156" s="55">
        <v>1.0129999999999999</v>
      </c>
      <c r="H1156" s="53">
        <v>0</v>
      </c>
      <c r="I1156" s="53" t="s">
        <v>1408</v>
      </c>
    </row>
    <row r="1157" spans="1:9" ht="17.399999999999999" x14ac:dyDescent="0.3">
      <c r="A1157" s="53" t="s">
        <v>332</v>
      </c>
      <c r="B1157" s="57">
        <v>45748</v>
      </c>
      <c r="C1157" s="59">
        <v>5810359.1299999999</v>
      </c>
      <c r="D1157" s="60">
        <v>15</v>
      </c>
      <c r="E1157" s="54">
        <v>87155.39</v>
      </c>
      <c r="F1157" s="54">
        <v>85574.47</v>
      </c>
      <c r="G1157" s="55">
        <v>0.98199999999999998</v>
      </c>
      <c r="H1157" s="53">
        <v>0</v>
      </c>
      <c r="I1157" s="53" t="s">
        <v>1408</v>
      </c>
    </row>
    <row r="1158" spans="1:9" ht="17.399999999999999" x14ac:dyDescent="0.3">
      <c r="A1158" s="53" t="s">
        <v>332</v>
      </c>
      <c r="B1158" s="57">
        <v>45778</v>
      </c>
      <c r="C1158" s="59">
        <v>5810359.1299999999</v>
      </c>
      <c r="D1158" s="60">
        <v>185</v>
      </c>
      <c r="E1158" s="54">
        <v>87155.39</v>
      </c>
      <c r="F1158" s="54">
        <v>6746.21</v>
      </c>
      <c r="G1158" s="55">
        <v>7.6999999999999999E-2</v>
      </c>
      <c r="H1158" s="53">
        <v>1</v>
      </c>
      <c r="I1158" s="53" t="s">
        <v>1412</v>
      </c>
    </row>
    <row r="1159" spans="1:9" ht="17.399999999999999" x14ac:dyDescent="0.3">
      <c r="A1159" s="53" t="s">
        <v>332</v>
      </c>
      <c r="B1159" s="57">
        <v>45809</v>
      </c>
      <c r="C1159" s="59">
        <v>5810359.1299999999</v>
      </c>
      <c r="D1159" s="60">
        <v>999</v>
      </c>
      <c r="E1159" s="54">
        <v>87155.39</v>
      </c>
      <c r="F1159" s="54">
        <v>3986.34</v>
      </c>
      <c r="G1159" s="55">
        <v>4.5999999999999999E-2</v>
      </c>
      <c r="H1159" s="53">
        <v>1</v>
      </c>
      <c r="I1159" s="53" t="s">
        <v>1412</v>
      </c>
    </row>
    <row r="1160" spans="1:9" ht="17.399999999999999" x14ac:dyDescent="0.3">
      <c r="A1160" s="53" t="s">
        <v>332</v>
      </c>
      <c r="B1160" s="57">
        <v>45839</v>
      </c>
      <c r="C1160" s="59">
        <v>5810359.1299999999</v>
      </c>
      <c r="D1160" s="60">
        <v>999</v>
      </c>
      <c r="E1160" s="54">
        <v>87155.39</v>
      </c>
      <c r="F1160" s="54">
        <v>16941.66</v>
      </c>
      <c r="G1160" s="55">
        <v>0.19400000000000001</v>
      </c>
      <c r="H1160" s="53">
        <v>1</v>
      </c>
      <c r="I1160" s="53" t="s">
        <v>1412</v>
      </c>
    </row>
    <row r="1161" spans="1:9" ht="17.399999999999999" x14ac:dyDescent="0.3">
      <c r="A1161" s="53" t="s">
        <v>332</v>
      </c>
      <c r="B1161" s="57">
        <v>45870</v>
      </c>
      <c r="C1161" s="59">
        <v>5810359.1299999999</v>
      </c>
      <c r="D1161" s="60">
        <v>999</v>
      </c>
      <c r="E1161" s="54">
        <v>87155.39</v>
      </c>
      <c r="F1161" s="54">
        <v>10518.98</v>
      </c>
      <c r="G1161" s="55">
        <v>0.121</v>
      </c>
      <c r="H1161" s="53">
        <v>1</v>
      </c>
      <c r="I1161" s="53" t="s">
        <v>1412</v>
      </c>
    </row>
    <row r="1162" spans="1:9" ht="17.399999999999999" x14ac:dyDescent="0.3">
      <c r="A1162" s="53" t="s">
        <v>332</v>
      </c>
      <c r="B1162" s="57">
        <v>45901</v>
      </c>
      <c r="C1162" s="59">
        <v>5810359.1299999999</v>
      </c>
      <c r="D1162" s="60">
        <v>999</v>
      </c>
      <c r="E1162" s="54">
        <v>87155.39</v>
      </c>
      <c r="F1162" s="54">
        <v>10012.17</v>
      </c>
      <c r="G1162" s="55">
        <v>0.115</v>
      </c>
      <c r="H1162" s="53">
        <v>1</v>
      </c>
      <c r="I1162" s="53" t="s">
        <v>1412</v>
      </c>
    </row>
    <row r="1163" spans="1:9" ht="17.399999999999999" x14ac:dyDescent="0.3">
      <c r="A1163" s="53" t="s">
        <v>332</v>
      </c>
      <c r="B1163" s="57">
        <v>45931</v>
      </c>
      <c r="C1163" s="59">
        <v>5810359.1299999999</v>
      </c>
      <c r="D1163" s="60">
        <v>999</v>
      </c>
      <c r="E1163" s="54">
        <v>87155.39</v>
      </c>
      <c r="F1163" s="54">
        <v>10856.31</v>
      </c>
      <c r="G1163" s="55">
        <v>0.125</v>
      </c>
      <c r="H1163" s="53">
        <v>1</v>
      </c>
      <c r="I1163" s="53" t="s">
        <v>1412</v>
      </c>
    </row>
    <row r="1164" spans="1:9" ht="17.399999999999999" x14ac:dyDescent="0.3">
      <c r="A1164" s="53" t="s">
        <v>332</v>
      </c>
      <c r="B1164" s="57">
        <v>45962</v>
      </c>
      <c r="C1164" s="59">
        <v>5810359.1299999999</v>
      </c>
      <c r="D1164" s="60">
        <v>999</v>
      </c>
      <c r="E1164" s="54">
        <v>87155.39</v>
      </c>
      <c r="F1164" s="54">
        <v>5706.66</v>
      </c>
      <c r="G1164" s="55">
        <v>6.5000000000000002E-2</v>
      </c>
      <c r="H1164" s="53">
        <v>1</v>
      </c>
      <c r="I1164" s="53" t="s">
        <v>1412</v>
      </c>
    </row>
    <row r="1165" spans="1:9" ht="17.399999999999999" x14ac:dyDescent="0.3">
      <c r="A1165" s="53" t="s">
        <v>332</v>
      </c>
      <c r="B1165" s="57">
        <v>45992</v>
      </c>
      <c r="C1165" s="59">
        <v>5810359.1299999999</v>
      </c>
      <c r="D1165" s="60">
        <v>999</v>
      </c>
      <c r="E1165" s="54">
        <v>87155.39</v>
      </c>
      <c r="F1165" s="54">
        <v>13344.23</v>
      </c>
      <c r="G1165" s="55">
        <v>0.153</v>
      </c>
      <c r="H1165" s="53">
        <v>1</v>
      </c>
      <c r="I1165" s="53" t="s">
        <v>1412</v>
      </c>
    </row>
    <row r="1166" spans="1:9" ht="17.399999999999999" x14ac:dyDescent="0.3">
      <c r="A1166" s="53" t="s">
        <v>334</v>
      </c>
      <c r="B1166" s="57">
        <v>45658</v>
      </c>
      <c r="C1166" s="59">
        <v>79722868.609999999</v>
      </c>
      <c r="D1166" s="60">
        <v>0</v>
      </c>
      <c r="E1166" s="54">
        <v>797228.69</v>
      </c>
      <c r="F1166" s="54">
        <v>776735.36</v>
      </c>
      <c r="G1166" s="55">
        <v>0.97399999999999998</v>
      </c>
      <c r="H1166" s="53">
        <v>0</v>
      </c>
      <c r="I1166" s="53" t="s">
        <v>1408</v>
      </c>
    </row>
    <row r="1167" spans="1:9" ht="17.399999999999999" x14ac:dyDescent="0.3">
      <c r="A1167" s="53" t="s">
        <v>334</v>
      </c>
      <c r="B1167" s="57">
        <v>45689</v>
      </c>
      <c r="C1167" s="59">
        <v>78318474.459999993</v>
      </c>
      <c r="D1167" s="60">
        <v>0</v>
      </c>
      <c r="E1167" s="54">
        <v>783184.74</v>
      </c>
      <c r="F1167" s="54">
        <v>853501.55</v>
      </c>
      <c r="G1167" s="55">
        <v>1.0900000000000001</v>
      </c>
      <c r="H1167" s="53">
        <v>0</v>
      </c>
      <c r="I1167" s="53" t="s">
        <v>1408</v>
      </c>
    </row>
    <row r="1168" spans="1:9" ht="17.399999999999999" x14ac:dyDescent="0.3">
      <c r="A1168" s="53" t="s">
        <v>334</v>
      </c>
      <c r="B1168" s="57">
        <v>45717</v>
      </c>
      <c r="C1168" s="59">
        <v>77119349.260000005</v>
      </c>
      <c r="D1168" s="60">
        <v>0</v>
      </c>
      <c r="E1168" s="54">
        <v>771193.49</v>
      </c>
      <c r="F1168" s="54">
        <v>834389.5</v>
      </c>
      <c r="G1168" s="55">
        <v>1.0820000000000001</v>
      </c>
      <c r="H1168" s="53">
        <v>0</v>
      </c>
      <c r="I1168" s="53" t="s">
        <v>1408</v>
      </c>
    </row>
    <row r="1169" spans="1:9" ht="17.399999999999999" x14ac:dyDescent="0.3">
      <c r="A1169" s="53" t="s">
        <v>334</v>
      </c>
      <c r="B1169" s="57">
        <v>45748</v>
      </c>
      <c r="C1169" s="59">
        <v>75927204.819999993</v>
      </c>
      <c r="D1169" s="60">
        <v>0</v>
      </c>
      <c r="E1169" s="54">
        <v>759272.05</v>
      </c>
      <c r="F1169" s="54">
        <v>777650.51</v>
      </c>
      <c r="G1169" s="55">
        <v>1.024</v>
      </c>
      <c r="H1169" s="53">
        <v>0</v>
      </c>
      <c r="I1169" s="53" t="s">
        <v>1408</v>
      </c>
    </row>
    <row r="1170" spans="1:9" ht="17.399999999999999" x14ac:dyDescent="0.3">
      <c r="A1170" s="53" t="s">
        <v>334</v>
      </c>
      <c r="B1170" s="57">
        <v>45778</v>
      </c>
      <c r="C1170" s="59">
        <v>74438394.390000001</v>
      </c>
      <c r="D1170" s="60">
        <v>0</v>
      </c>
      <c r="E1170" s="54">
        <v>744383.94</v>
      </c>
      <c r="F1170" s="54">
        <v>794911.85</v>
      </c>
      <c r="G1170" s="55">
        <v>1.0680000000000001</v>
      </c>
      <c r="H1170" s="53">
        <v>0</v>
      </c>
      <c r="I1170" s="53" t="s">
        <v>1408</v>
      </c>
    </row>
    <row r="1171" spans="1:9" ht="17.399999999999999" x14ac:dyDescent="0.3">
      <c r="A1171" s="53" t="s">
        <v>334</v>
      </c>
      <c r="B1171" s="57">
        <v>45809</v>
      </c>
      <c r="C1171" s="59">
        <v>73205312.400000006</v>
      </c>
      <c r="D1171" s="60">
        <v>0</v>
      </c>
      <c r="E1171" s="54">
        <v>732053.12</v>
      </c>
      <c r="F1171" s="54">
        <v>760785.41</v>
      </c>
      <c r="G1171" s="55">
        <v>1.0389999999999999</v>
      </c>
      <c r="H1171" s="53">
        <v>0</v>
      </c>
      <c r="I1171" s="53" t="s">
        <v>1408</v>
      </c>
    </row>
    <row r="1172" spans="1:9" ht="17.399999999999999" x14ac:dyDescent="0.3">
      <c r="A1172" s="53" t="s">
        <v>334</v>
      </c>
      <c r="B1172" s="57">
        <v>45839</v>
      </c>
      <c r="C1172" s="59">
        <v>71908190.5</v>
      </c>
      <c r="D1172" s="60">
        <v>35</v>
      </c>
      <c r="E1172" s="54">
        <v>719081.91</v>
      </c>
      <c r="F1172" s="54">
        <v>327348.46999999997</v>
      </c>
      <c r="G1172" s="55">
        <v>0.45500000000000002</v>
      </c>
      <c r="H1172" s="53">
        <v>0</v>
      </c>
      <c r="I1172" s="53" t="s">
        <v>1410</v>
      </c>
    </row>
    <row r="1173" spans="1:9" ht="17.399999999999999" x14ac:dyDescent="0.3">
      <c r="A1173" s="53" t="s">
        <v>334</v>
      </c>
      <c r="B1173" s="57">
        <v>45870</v>
      </c>
      <c r="C1173" s="59">
        <v>70415779.810000002</v>
      </c>
      <c r="D1173" s="60">
        <v>95</v>
      </c>
      <c r="E1173" s="54">
        <v>704157.8</v>
      </c>
      <c r="F1173" s="54">
        <v>341728.41</v>
      </c>
      <c r="G1173" s="55">
        <v>0.48499999999999999</v>
      </c>
      <c r="H1173" s="53">
        <v>0</v>
      </c>
      <c r="I1173" s="53" t="s">
        <v>1409</v>
      </c>
    </row>
    <row r="1174" spans="1:9" ht="17.399999999999999" x14ac:dyDescent="0.3">
      <c r="A1174" s="53" t="s">
        <v>334</v>
      </c>
      <c r="B1174" s="57">
        <v>45901</v>
      </c>
      <c r="C1174" s="59">
        <v>69006743.129999995</v>
      </c>
      <c r="D1174" s="60">
        <v>0</v>
      </c>
      <c r="E1174" s="54">
        <v>690067.43</v>
      </c>
      <c r="F1174" s="54">
        <v>777715.37</v>
      </c>
      <c r="G1174" s="55">
        <v>1.127</v>
      </c>
      <c r="H1174" s="53">
        <v>0</v>
      </c>
      <c r="I1174" s="53" t="s">
        <v>1408</v>
      </c>
    </row>
    <row r="1175" spans="1:9" ht="17.399999999999999" x14ac:dyDescent="0.3">
      <c r="A1175" s="53" t="s">
        <v>334</v>
      </c>
      <c r="B1175" s="57">
        <v>45931</v>
      </c>
      <c r="C1175" s="59">
        <v>67645590.730000004</v>
      </c>
      <c r="D1175" s="60">
        <v>0</v>
      </c>
      <c r="E1175" s="54">
        <v>676455.91</v>
      </c>
      <c r="F1175" s="54">
        <v>734610.08</v>
      </c>
      <c r="G1175" s="55">
        <v>1.0860000000000001</v>
      </c>
      <c r="H1175" s="53">
        <v>0</v>
      </c>
      <c r="I1175" s="53" t="s">
        <v>1408</v>
      </c>
    </row>
    <row r="1176" spans="1:9" ht="17.399999999999999" x14ac:dyDescent="0.3">
      <c r="A1176" s="53" t="s">
        <v>334</v>
      </c>
      <c r="B1176" s="57">
        <v>45962</v>
      </c>
      <c r="C1176" s="59">
        <v>66642250.039999999</v>
      </c>
      <c r="D1176" s="60">
        <v>0</v>
      </c>
      <c r="E1176" s="54">
        <v>666422.5</v>
      </c>
      <c r="F1176" s="54">
        <v>675786.22</v>
      </c>
      <c r="G1176" s="55">
        <v>1.014</v>
      </c>
      <c r="H1176" s="53">
        <v>0</v>
      </c>
      <c r="I1176" s="53" t="s">
        <v>1408</v>
      </c>
    </row>
    <row r="1177" spans="1:9" ht="17.399999999999999" x14ac:dyDescent="0.3">
      <c r="A1177" s="53" t="s">
        <v>334</v>
      </c>
      <c r="B1177" s="57">
        <v>45992</v>
      </c>
      <c r="C1177" s="59">
        <v>65689649.289999999</v>
      </c>
      <c r="D1177" s="60">
        <v>0</v>
      </c>
      <c r="E1177" s="54">
        <v>656896.49</v>
      </c>
      <c r="F1177" s="54">
        <v>673093.94</v>
      </c>
      <c r="G1177" s="55">
        <v>1.0249999999999999</v>
      </c>
      <c r="H1177" s="53">
        <v>0</v>
      </c>
      <c r="I1177" s="53" t="s">
        <v>1408</v>
      </c>
    </row>
    <row r="1178" spans="1:9" ht="17.399999999999999" x14ac:dyDescent="0.3">
      <c r="A1178" s="53" t="s">
        <v>335</v>
      </c>
      <c r="B1178" s="57">
        <v>45658</v>
      </c>
      <c r="C1178" s="59">
        <v>7483680.46</v>
      </c>
      <c r="D1178" s="60">
        <v>0</v>
      </c>
      <c r="E1178" s="54">
        <v>74836.800000000003</v>
      </c>
      <c r="F1178" s="54">
        <v>79127.81</v>
      </c>
      <c r="G1178" s="55">
        <v>1.0569999999999999</v>
      </c>
      <c r="H1178" s="53">
        <v>0</v>
      </c>
      <c r="I1178" s="53" t="s">
        <v>1408</v>
      </c>
    </row>
    <row r="1179" spans="1:9" ht="17.399999999999999" x14ac:dyDescent="0.3">
      <c r="A1179" s="53" t="s">
        <v>335</v>
      </c>
      <c r="B1179" s="57">
        <v>45689</v>
      </c>
      <c r="C1179" s="59">
        <v>7336756.7400000002</v>
      </c>
      <c r="D1179" s="60">
        <v>0</v>
      </c>
      <c r="E1179" s="54">
        <v>73367.570000000007</v>
      </c>
      <c r="F1179" s="54">
        <v>83400.61</v>
      </c>
      <c r="G1179" s="55">
        <v>1.137</v>
      </c>
      <c r="H1179" s="53">
        <v>0</v>
      </c>
      <c r="I1179" s="53" t="s">
        <v>1408</v>
      </c>
    </row>
    <row r="1180" spans="1:9" ht="17.399999999999999" x14ac:dyDescent="0.3">
      <c r="A1180" s="53" t="s">
        <v>335</v>
      </c>
      <c r="B1180" s="57">
        <v>45717</v>
      </c>
      <c r="C1180" s="59">
        <v>7214211.7300000004</v>
      </c>
      <c r="D1180" s="60">
        <v>15</v>
      </c>
      <c r="E1180" s="54">
        <v>72142.12</v>
      </c>
      <c r="F1180" s="54">
        <v>71705.119999999995</v>
      </c>
      <c r="G1180" s="55">
        <v>0.99399999999999999</v>
      </c>
      <c r="H1180" s="53">
        <v>0</v>
      </c>
      <c r="I1180" s="53" t="s">
        <v>1408</v>
      </c>
    </row>
    <row r="1181" spans="1:9" ht="17.399999999999999" x14ac:dyDescent="0.3">
      <c r="A1181" s="53" t="s">
        <v>335</v>
      </c>
      <c r="B1181" s="57">
        <v>45748</v>
      </c>
      <c r="C1181" s="59">
        <v>7109550.5999999996</v>
      </c>
      <c r="D1181" s="60">
        <v>0</v>
      </c>
      <c r="E1181" s="54">
        <v>71095.509999999995</v>
      </c>
      <c r="F1181" s="54">
        <v>78945.13</v>
      </c>
      <c r="G1181" s="55">
        <v>1.1100000000000001</v>
      </c>
      <c r="H1181" s="53">
        <v>0</v>
      </c>
      <c r="I1181" s="53" t="s">
        <v>1408</v>
      </c>
    </row>
    <row r="1182" spans="1:9" ht="17.399999999999999" x14ac:dyDescent="0.3">
      <c r="A1182" s="53" t="s">
        <v>335</v>
      </c>
      <c r="B1182" s="57">
        <v>45778</v>
      </c>
      <c r="C1182" s="59">
        <v>6979568.0199999996</v>
      </c>
      <c r="D1182" s="60">
        <v>15</v>
      </c>
      <c r="E1182" s="54">
        <v>69795.679999999993</v>
      </c>
      <c r="F1182" s="54">
        <v>76690.78</v>
      </c>
      <c r="G1182" s="55">
        <v>1.099</v>
      </c>
      <c r="H1182" s="53">
        <v>0</v>
      </c>
      <c r="I1182" s="53" t="s">
        <v>1408</v>
      </c>
    </row>
    <row r="1183" spans="1:9" ht="17.399999999999999" x14ac:dyDescent="0.3">
      <c r="A1183" s="53" t="s">
        <v>335</v>
      </c>
      <c r="B1183" s="57">
        <v>45809</v>
      </c>
      <c r="C1183" s="59">
        <v>6852118.8399999999</v>
      </c>
      <c r="D1183" s="60">
        <v>0</v>
      </c>
      <c r="E1183" s="54">
        <v>68521.19</v>
      </c>
      <c r="F1183" s="54">
        <v>71681.78</v>
      </c>
      <c r="G1183" s="55">
        <v>1.046</v>
      </c>
      <c r="H1183" s="53">
        <v>0</v>
      </c>
      <c r="I1183" s="53" t="s">
        <v>1408</v>
      </c>
    </row>
    <row r="1184" spans="1:9" ht="17.399999999999999" x14ac:dyDescent="0.3">
      <c r="A1184" s="53" t="s">
        <v>335</v>
      </c>
      <c r="B1184" s="57">
        <v>45839</v>
      </c>
      <c r="C1184" s="59">
        <v>6716298.1699999999</v>
      </c>
      <c r="D1184" s="60">
        <v>0</v>
      </c>
      <c r="E1184" s="54">
        <v>67162.98</v>
      </c>
      <c r="F1184" s="54">
        <v>64347.02</v>
      </c>
      <c r="G1184" s="55">
        <v>0.95799999999999996</v>
      </c>
      <c r="H1184" s="53">
        <v>0</v>
      </c>
      <c r="I1184" s="53" t="s">
        <v>1408</v>
      </c>
    </row>
    <row r="1185" spans="1:9" ht="17.399999999999999" x14ac:dyDescent="0.3">
      <c r="A1185" s="53" t="s">
        <v>335</v>
      </c>
      <c r="B1185" s="57">
        <v>45870</v>
      </c>
      <c r="C1185" s="59">
        <v>6588672.4299999997</v>
      </c>
      <c r="D1185" s="60">
        <v>15</v>
      </c>
      <c r="E1185" s="54">
        <v>65886.720000000001</v>
      </c>
      <c r="F1185" s="54">
        <v>74390.45</v>
      </c>
      <c r="G1185" s="55">
        <v>1.129</v>
      </c>
      <c r="H1185" s="53">
        <v>0</v>
      </c>
      <c r="I1185" s="53" t="s">
        <v>1408</v>
      </c>
    </row>
    <row r="1186" spans="1:9" ht="17.399999999999999" x14ac:dyDescent="0.3">
      <c r="A1186" s="53" t="s">
        <v>335</v>
      </c>
      <c r="B1186" s="57">
        <v>45901</v>
      </c>
      <c r="C1186" s="59">
        <v>6451291.7000000002</v>
      </c>
      <c r="D1186" s="60">
        <v>65</v>
      </c>
      <c r="E1186" s="54">
        <v>64512.92</v>
      </c>
      <c r="F1186" s="54">
        <v>39133.64</v>
      </c>
      <c r="G1186" s="55">
        <v>0.60699999999999998</v>
      </c>
      <c r="H1186" s="53">
        <v>0</v>
      </c>
      <c r="I1186" s="53" t="s">
        <v>1411</v>
      </c>
    </row>
    <row r="1187" spans="1:9" ht="17.399999999999999" x14ac:dyDescent="0.3">
      <c r="A1187" s="53" t="s">
        <v>335</v>
      </c>
      <c r="B1187" s="57">
        <v>45931</v>
      </c>
      <c r="C1187" s="59">
        <v>6343231.1699999999</v>
      </c>
      <c r="D1187" s="60">
        <v>35</v>
      </c>
      <c r="E1187" s="54">
        <v>63432.31</v>
      </c>
      <c r="F1187" s="54">
        <v>41788.42</v>
      </c>
      <c r="G1187" s="55">
        <v>0.65900000000000003</v>
      </c>
      <c r="H1187" s="53">
        <v>0</v>
      </c>
      <c r="I1187" s="53" t="s">
        <v>1410</v>
      </c>
    </row>
    <row r="1188" spans="1:9" ht="17.399999999999999" x14ac:dyDescent="0.3">
      <c r="A1188" s="53" t="s">
        <v>335</v>
      </c>
      <c r="B1188" s="57">
        <v>45962</v>
      </c>
      <c r="C1188" s="59">
        <v>6221245.1100000003</v>
      </c>
      <c r="D1188" s="60">
        <v>0</v>
      </c>
      <c r="E1188" s="54">
        <v>62212.45</v>
      </c>
      <c r="F1188" s="54">
        <v>64132.77</v>
      </c>
      <c r="G1188" s="55">
        <v>1.0309999999999999</v>
      </c>
      <c r="H1188" s="53">
        <v>0</v>
      </c>
      <c r="I1188" s="53" t="s">
        <v>1408</v>
      </c>
    </row>
    <row r="1189" spans="1:9" ht="17.399999999999999" x14ac:dyDescent="0.3">
      <c r="A1189" s="53" t="s">
        <v>335</v>
      </c>
      <c r="B1189" s="57">
        <v>45992</v>
      </c>
      <c r="C1189" s="59">
        <v>6120447.3300000001</v>
      </c>
      <c r="D1189" s="60">
        <v>0</v>
      </c>
      <c r="E1189" s="54">
        <v>61204.47</v>
      </c>
      <c r="F1189" s="54">
        <v>60346.35</v>
      </c>
      <c r="G1189" s="55">
        <v>0.98599999999999999</v>
      </c>
      <c r="H1189" s="53">
        <v>0</v>
      </c>
      <c r="I1189" s="53" t="s">
        <v>1408</v>
      </c>
    </row>
    <row r="1190" spans="1:9" ht="17.399999999999999" x14ac:dyDescent="0.3">
      <c r="A1190" s="53" t="s">
        <v>337</v>
      </c>
      <c r="B1190" s="57">
        <v>45778</v>
      </c>
      <c r="C1190" s="59">
        <v>45780390.130000003</v>
      </c>
      <c r="D1190" s="60">
        <v>0</v>
      </c>
      <c r="E1190" s="54">
        <v>457803.9</v>
      </c>
      <c r="F1190" s="54">
        <v>500253.29</v>
      </c>
      <c r="G1190" s="55">
        <v>1.093</v>
      </c>
      <c r="H1190" s="53">
        <v>0</v>
      </c>
      <c r="I1190" s="53" t="s">
        <v>1408</v>
      </c>
    </row>
    <row r="1191" spans="1:9" ht="17.399999999999999" x14ac:dyDescent="0.3">
      <c r="A1191" s="53" t="s">
        <v>337</v>
      </c>
      <c r="B1191" s="57">
        <v>45809</v>
      </c>
      <c r="C1191" s="59">
        <v>44957656.039999999</v>
      </c>
      <c r="D1191" s="60">
        <v>0</v>
      </c>
      <c r="E1191" s="54">
        <v>449576.56</v>
      </c>
      <c r="F1191" s="54">
        <v>483517.67</v>
      </c>
      <c r="G1191" s="55">
        <v>1.075</v>
      </c>
      <c r="H1191" s="53">
        <v>0</v>
      </c>
      <c r="I1191" s="53" t="s">
        <v>1408</v>
      </c>
    </row>
    <row r="1192" spans="1:9" ht="17.399999999999999" x14ac:dyDescent="0.3">
      <c r="A1192" s="53" t="s">
        <v>337</v>
      </c>
      <c r="B1192" s="57">
        <v>45839</v>
      </c>
      <c r="C1192" s="59">
        <v>44055629.719999999</v>
      </c>
      <c r="D1192" s="60">
        <v>0</v>
      </c>
      <c r="E1192" s="54">
        <v>440556.3</v>
      </c>
      <c r="F1192" s="54">
        <v>456397.45</v>
      </c>
      <c r="G1192" s="55">
        <v>1.036</v>
      </c>
      <c r="H1192" s="53">
        <v>0</v>
      </c>
      <c r="I1192" s="53" t="s">
        <v>1408</v>
      </c>
    </row>
    <row r="1193" spans="1:9" ht="17.399999999999999" x14ac:dyDescent="0.3">
      <c r="A1193" s="53" t="s">
        <v>337</v>
      </c>
      <c r="B1193" s="57">
        <v>45870</v>
      </c>
      <c r="C1193" s="59">
        <v>43434419.090000004</v>
      </c>
      <c r="D1193" s="60">
        <v>35</v>
      </c>
      <c r="E1193" s="54">
        <v>434344.19</v>
      </c>
      <c r="F1193" s="54">
        <v>189840.8</v>
      </c>
      <c r="G1193" s="55">
        <v>0.437</v>
      </c>
      <c r="H1193" s="53">
        <v>0</v>
      </c>
      <c r="I1193" s="53" t="s">
        <v>1410</v>
      </c>
    </row>
    <row r="1194" spans="1:9" ht="17.399999999999999" x14ac:dyDescent="0.3">
      <c r="A1194" s="53" t="s">
        <v>337</v>
      </c>
      <c r="B1194" s="57">
        <v>45901</v>
      </c>
      <c r="C1194" s="59">
        <v>42529861.390000001</v>
      </c>
      <c r="D1194" s="60">
        <v>65</v>
      </c>
      <c r="E1194" s="54">
        <v>425298.61</v>
      </c>
      <c r="F1194" s="54">
        <v>216759.49</v>
      </c>
      <c r="G1194" s="55">
        <v>0.51</v>
      </c>
      <c r="H1194" s="53">
        <v>0</v>
      </c>
      <c r="I1194" s="53" t="s">
        <v>1411</v>
      </c>
    </row>
    <row r="1195" spans="1:9" ht="17.399999999999999" x14ac:dyDescent="0.3">
      <c r="A1195" s="53" t="s">
        <v>337</v>
      </c>
      <c r="B1195" s="57">
        <v>45931</v>
      </c>
      <c r="C1195" s="59">
        <v>41838264.32</v>
      </c>
      <c r="D1195" s="60">
        <v>0</v>
      </c>
      <c r="E1195" s="54">
        <v>418382.64</v>
      </c>
      <c r="F1195" s="54">
        <v>403693.53</v>
      </c>
      <c r="G1195" s="55">
        <v>0.96499999999999997</v>
      </c>
      <c r="H1195" s="53">
        <v>0</v>
      </c>
      <c r="I1195" s="53" t="s">
        <v>1408</v>
      </c>
    </row>
    <row r="1196" spans="1:9" ht="17.399999999999999" x14ac:dyDescent="0.3">
      <c r="A1196" s="53" t="s">
        <v>337</v>
      </c>
      <c r="B1196" s="57">
        <v>45962</v>
      </c>
      <c r="C1196" s="59">
        <v>41245322.57</v>
      </c>
      <c r="D1196" s="60">
        <v>35</v>
      </c>
      <c r="E1196" s="54">
        <v>412453.23</v>
      </c>
      <c r="F1196" s="54">
        <v>269408.2</v>
      </c>
      <c r="G1196" s="55">
        <v>0.65300000000000002</v>
      </c>
      <c r="H1196" s="53">
        <v>0</v>
      </c>
      <c r="I1196" s="53" t="s">
        <v>1410</v>
      </c>
    </row>
    <row r="1197" spans="1:9" ht="17.399999999999999" x14ac:dyDescent="0.3">
      <c r="A1197" s="53" t="s">
        <v>337</v>
      </c>
      <c r="B1197" s="57">
        <v>45992</v>
      </c>
      <c r="C1197" s="59">
        <v>40607176.82</v>
      </c>
      <c r="D1197" s="60">
        <v>0</v>
      </c>
      <c r="E1197" s="54">
        <v>406071.77</v>
      </c>
      <c r="F1197" s="54">
        <v>424993.56</v>
      </c>
      <c r="G1197" s="55">
        <v>1.0469999999999999</v>
      </c>
      <c r="H1197" s="53">
        <v>0</v>
      </c>
      <c r="I1197" s="53" t="s">
        <v>1408</v>
      </c>
    </row>
    <row r="1198" spans="1:9" ht="17.399999999999999" x14ac:dyDescent="0.3">
      <c r="A1198" s="53" t="s">
        <v>339</v>
      </c>
      <c r="B1198" s="57">
        <v>45658</v>
      </c>
      <c r="C1198" s="59">
        <v>1293697.29</v>
      </c>
      <c r="D1198" s="60">
        <v>95</v>
      </c>
      <c r="E1198" s="54">
        <v>19405.46</v>
      </c>
      <c r="F1198" s="54">
        <v>4126.04</v>
      </c>
      <c r="G1198" s="55">
        <v>0.21299999999999999</v>
      </c>
      <c r="H1198" s="53">
        <v>0</v>
      </c>
      <c r="I1198" s="53" t="s">
        <v>1409</v>
      </c>
    </row>
    <row r="1199" spans="1:9" ht="17.399999999999999" x14ac:dyDescent="0.3">
      <c r="A1199" s="53" t="s">
        <v>339</v>
      </c>
      <c r="B1199" s="57">
        <v>45689</v>
      </c>
      <c r="C1199" s="59">
        <v>1256945.73</v>
      </c>
      <c r="D1199" s="60">
        <v>15</v>
      </c>
      <c r="E1199" s="54">
        <v>18854.189999999999</v>
      </c>
      <c r="F1199" s="54">
        <v>20659.13</v>
      </c>
      <c r="G1199" s="55">
        <v>1.0960000000000001</v>
      </c>
      <c r="H1199" s="53">
        <v>0</v>
      </c>
      <c r="I1199" s="53" t="s">
        <v>1408</v>
      </c>
    </row>
    <row r="1200" spans="1:9" ht="17.399999999999999" x14ac:dyDescent="0.3">
      <c r="A1200" s="53" t="s">
        <v>339</v>
      </c>
      <c r="B1200" s="57">
        <v>45717</v>
      </c>
      <c r="C1200" s="59">
        <v>1220139.1499999999</v>
      </c>
      <c r="D1200" s="60">
        <v>15</v>
      </c>
      <c r="E1200" s="54">
        <v>18302.09</v>
      </c>
      <c r="F1200" s="54">
        <v>18668.79</v>
      </c>
      <c r="G1200" s="55">
        <v>1.02</v>
      </c>
      <c r="H1200" s="53">
        <v>0</v>
      </c>
      <c r="I1200" s="53" t="s">
        <v>1408</v>
      </c>
    </row>
    <row r="1201" spans="1:9" ht="17.399999999999999" x14ac:dyDescent="0.3">
      <c r="A1201" s="53" t="s">
        <v>339</v>
      </c>
      <c r="B1201" s="57">
        <v>45748</v>
      </c>
      <c r="C1201" s="59">
        <v>1179900.98</v>
      </c>
      <c r="D1201" s="60">
        <v>0</v>
      </c>
      <c r="E1201" s="54">
        <v>17698.509999999998</v>
      </c>
      <c r="F1201" s="54">
        <v>19135.400000000001</v>
      </c>
      <c r="G1201" s="55">
        <v>1.081</v>
      </c>
      <c r="H1201" s="53">
        <v>0</v>
      </c>
      <c r="I1201" s="53" t="s">
        <v>1408</v>
      </c>
    </row>
    <row r="1202" spans="1:9" ht="17.399999999999999" x14ac:dyDescent="0.3">
      <c r="A1202" s="53" t="s">
        <v>339</v>
      </c>
      <c r="B1202" s="57">
        <v>45778</v>
      </c>
      <c r="C1202" s="59">
        <v>1145024.0900000001</v>
      </c>
      <c r="D1202" s="60">
        <v>0</v>
      </c>
      <c r="E1202" s="54">
        <v>17175.36</v>
      </c>
      <c r="F1202" s="54">
        <v>17830.78</v>
      </c>
      <c r="G1202" s="55">
        <v>1.038</v>
      </c>
      <c r="H1202" s="53">
        <v>0</v>
      </c>
      <c r="I1202" s="53" t="s">
        <v>1408</v>
      </c>
    </row>
    <row r="1203" spans="1:9" ht="17.399999999999999" x14ac:dyDescent="0.3">
      <c r="A1203" s="53" t="s">
        <v>339</v>
      </c>
      <c r="B1203" s="57">
        <v>45809</v>
      </c>
      <c r="C1203" s="59">
        <v>1109093.33</v>
      </c>
      <c r="D1203" s="60">
        <v>0</v>
      </c>
      <c r="E1203" s="54">
        <v>16636.400000000001</v>
      </c>
      <c r="F1203" s="54">
        <v>17432.14</v>
      </c>
      <c r="G1203" s="55">
        <v>1.048</v>
      </c>
      <c r="H1203" s="53">
        <v>0</v>
      </c>
      <c r="I1203" s="53" t="s">
        <v>1408</v>
      </c>
    </row>
    <row r="1204" spans="1:9" ht="17.399999999999999" x14ac:dyDescent="0.3">
      <c r="A1204" s="53" t="s">
        <v>339</v>
      </c>
      <c r="B1204" s="57">
        <v>45839</v>
      </c>
      <c r="C1204" s="59">
        <v>1075566.6200000001</v>
      </c>
      <c r="D1204" s="60">
        <v>0</v>
      </c>
      <c r="E1204" s="54">
        <v>16133.5</v>
      </c>
      <c r="F1204" s="54">
        <v>18175.61</v>
      </c>
      <c r="G1204" s="55">
        <v>1.127</v>
      </c>
      <c r="H1204" s="53">
        <v>0</v>
      </c>
      <c r="I1204" s="53" t="s">
        <v>1408</v>
      </c>
    </row>
    <row r="1205" spans="1:9" ht="17.399999999999999" x14ac:dyDescent="0.3">
      <c r="A1205" s="53" t="s">
        <v>339</v>
      </c>
      <c r="B1205" s="57">
        <v>45870</v>
      </c>
      <c r="C1205" s="59">
        <v>1041934.82</v>
      </c>
      <c r="D1205" s="60">
        <v>0</v>
      </c>
      <c r="E1205" s="54">
        <v>15629.02</v>
      </c>
      <c r="F1205" s="54">
        <v>17953.73</v>
      </c>
      <c r="G1205" s="55">
        <v>1.149</v>
      </c>
      <c r="H1205" s="53">
        <v>0</v>
      </c>
      <c r="I1205" s="53" t="s">
        <v>1408</v>
      </c>
    </row>
    <row r="1206" spans="1:9" ht="17.399999999999999" x14ac:dyDescent="0.3">
      <c r="A1206" s="53" t="s">
        <v>339</v>
      </c>
      <c r="B1206" s="57">
        <v>45901</v>
      </c>
      <c r="C1206" s="59">
        <v>1014228.5</v>
      </c>
      <c r="D1206" s="60">
        <v>0</v>
      </c>
      <c r="E1206" s="54">
        <v>15213.43</v>
      </c>
      <c r="F1206" s="54">
        <v>15733.14</v>
      </c>
      <c r="G1206" s="55">
        <v>1.034</v>
      </c>
      <c r="H1206" s="53">
        <v>0</v>
      </c>
      <c r="I1206" s="53" t="s">
        <v>1408</v>
      </c>
    </row>
    <row r="1207" spans="1:9" ht="17.399999999999999" x14ac:dyDescent="0.3">
      <c r="A1207" s="53" t="s">
        <v>339</v>
      </c>
      <c r="B1207" s="57">
        <v>45931</v>
      </c>
      <c r="C1207" s="59">
        <v>984726.23</v>
      </c>
      <c r="D1207" s="60">
        <v>0</v>
      </c>
      <c r="E1207" s="54">
        <v>14770.89</v>
      </c>
      <c r="F1207" s="54">
        <v>14639.06</v>
      </c>
      <c r="G1207" s="55">
        <v>0.99099999999999999</v>
      </c>
      <c r="H1207" s="53">
        <v>0</v>
      </c>
      <c r="I1207" s="53" t="s">
        <v>1408</v>
      </c>
    </row>
    <row r="1208" spans="1:9" ht="17.399999999999999" x14ac:dyDescent="0.3">
      <c r="A1208" s="53" t="s">
        <v>339</v>
      </c>
      <c r="B1208" s="57">
        <v>45962</v>
      </c>
      <c r="C1208" s="59">
        <v>956637.49</v>
      </c>
      <c r="D1208" s="60">
        <v>35</v>
      </c>
      <c r="E1208" s="54">
        <v>14349.56</v>
      </c>
      <c r="F1208" s="54">
        <v>9962.4599999999991</v>
      </c>
      <c r="G1208" s="55">
        <v>0.69399999999999995</v>
      </c>
      <c r="H1208" s="53">
        <v>0</v>
      </c>
      <c r="I1208" s="53" t="s">
        <v>1410</v>
      </c>
    </row>
    <row r="1209" spans="1:9" ht="17.399999999999999" x14ac:dyDescent="0.3">
      <c r="A1209" s="53" t="s">
        <v>339</v>
      </c>
      <c r="B1209" s="57">
        <v>45992</v>
      </c>
      <c r="C1209" s="59">
        <v>926967.56</v>
      </c>
      <c r="D1209" s="60">
        <v>0</v>
      </c>
      <c r="E1209" s="54">
        <v>13904.51</v>
      </c>
      <c r="F1209" s="54">
        <v>13342.42</v>
      </c>
      <c r="G1209" s="55">
        <v>0.96</v>
      </c>
      <c r="H1209" s="53">
        <v>0</v>
      </c>
      <c r="I1209" s="53" t="s">
        <v>1408</v>
      </c>
    </row>
    <row r="1210" spans="1:9" ht="17.399999999999999" x14ac:dyDescent="0.3">
      <c r="A1210" s="53" t="s">
        <v>341</v>
      </c>
      <c r="B1210" s="57">
        <v>45658</v>
      </c>
      <c r="C1210" s="59">
        <v>4624992.84</v>
      </c>
      <c r="D1210" s="60">
        <v>0</v>
      </c>
      <c r="E1210" s="54">
        <v>69374.89</v>
      </c>
      <c r="F1210" s="54">
        <v>66124.149999999994</v>
      </c>
      <c r="G1210" s="55">
        <v>0.95299999999999996</v>
      </c>
      <c r="H1210" s="53">
        <v>0</v>
      </c>
      <c r="I1210" s="53" t="s">
        <v>1408</v>
      </c>
    </row>
    <row r="1211" spans="1:9" ht="17.399999999999999" x14ac:dyDescent="0.3">
      <c r="A1211" s="53" t="s">
        <v>341</v>
      </c>
      <c r="B1211" s="57">
        <v>45689</v>
      </c>
      <c r="C1211" s="59">
        <v>4496766.6399999997</v>
      </c>
      <c r="D1211" s="60">
        <v>0</v>
      </c>
      <c r="E1211" s="54">
        <v>67451.5</v>
      </c>
      <c r="F1211" s="54">
        <v>67240.5</v>
      </c>
      <c r="G1211" s="55">
        <v>0.997</v>
      </c>
      <c r="H1211" s="53">
        <v>0</v>
      </c>
      <c r="I1211" s="53" t="s">
        <v>1408</v>
      </c>
    </row>
    <row r="1212" spans="1:9" ht="17.399999999999999" x14ac:dyDescent="0.3">
      <c r="A1212" s="53" t="s">
        <v>341</v>
      </c>
      <c r="B1212" s="57">
        <v>45717</v>
      </c>
      <c r="C1212" s="59">
        <v>4381980.55</v>
      </c>
      <c r="D1212" s="60">
        <v>0</v>
      </c>
      <c r="E1212" s="54">
        <v>65729.710000000006</v>
      </c>
      <c r="F1212" s="54">
        <v>75088.37</v>
      </c>
      <c r="G1212" s="55">
        <v>1.1419999999999999</v>
      </c>
      <c r="H1212" s="53">
        <v>0</v>
      </c>
      <c r="I1212" s="53" t="s">
        <v>1408</v>
      </c>
    </row>
    <row r="1213" spans="1:9" ht="17.399999999999999" x14ac:dyDescent="0.3">
      <c r="A1213" s="53" t="s">
        <v>341</v>
      </c>
      <c r="B1213" s="57">
        <v>45748</v>
      </c>
      <c r="C1213" s="59">
        <v>4278841.25</v>
      </c>
      <c r="D1213" s="60">
        <v>95</v>
      </c>
      <c r="E1213" s="54">
        <v>64182.62</v>
      </c>
      <c r="F1213" s="54">
        <v>14805.86</v>
      </c>
      <c r="G1213" s="55">
        <v>0.23100000000000001</v>
      </c>
      <c r="H1213" s="53">
        <v>0</v>
      </c>
      <c r="I1213" s="53" t="s">
        <v>1409</v>
      </c>
    </row>
    <row r="1214" spans="1:9" ht="17.399999999999999" x14ac:dyDescent="0.3">
      <c r="A1214" s="53" t="s">
        <v>341</v>
      </c>
      <c r="B1214" s="57">
        <v>45778</v>
      </c>
      <c r="C1214" s="59">
        <v>4178361.01</v>
      </c>
      <c r="D1214" s="60">
        <v>0</v>
      </c>
      <c r="E1214" s="54">
        <v>62675.42</v>
      </c>
      <c r="F1214" s="54">
        <v>68629.88</v>
      </c>
      <c r="G1214" s="55">
        <v>1.095</v>
      </c>
      <c r="H1214" s="53">
        <v>0</v>
      </c>
      <c r="I1214" s="53" t="s">
        <v>1408</v>
      </c>
    </row>
    <row r="1215" spans="1:9" ht="17.399999999999999" x14ac:dyDescent="0.3">
      <c r="A1215" s="53" t="s">
        <v>341</v>
      </c>
      <c r="B1215" s="57">
        <v>45809</v>
      </c>
      <c r="C1215" s="59">
        <v>4076256.87</v>
      </c>
      <c r="D1215" s="60">
        <v>0</v>
      </c>
      <c r="E1215" s="54">
        <v>61143.85</v>
      </c>
      <c r="F1215" s="54">
        <v>59480.68</v>
      </c>
      <c r="G1215" s="55">
        <v>0.97299999999999998</v>
      </c>
      <c r="H1215" s="53">
        <v>0</v>
      </c>
      <c r="I1215" s="53" t="s">
        <v>1408</v>
      </c>
    </row>
    <row r="1216" spans="1:9" ht="17.399999999999999" x14ac:dyDescent="0.3">
      <c r="A1216" s="53" t="s">
        <v>341</v>
      </c>
      <c r="B1216" s="57">
        <v>45839</v>
      </c>
      <c r="C1216" s="59">
        <v>3973117.65</v>
      </c>
      <c r="D1216" s="60">
        <v>15</v>
      </c>
      <c r="E1216" s="54">
        <v>59596.76</v>
      </c>
      <c r="F1216" s="54">
        <v>60460.61</v>
      </c>
      <c r="G1216" s="55">
        <v>1.014</v>
      </c>
      <c r="H1216" s="53">
        <v>0</v>
      </c>
      <c r="I1216" s="53" t="s">
        <v>1408</v>
      </c>
    </row>
    <row r="1217" spans="1:9" ht="17.399999999999999" x14ac:dyDescent="0.3">
      <c r="A1217" s="53" t="s">
        <v>341</v>
      </c>
      <c r="B1217" s="57">
        <v>45870</v>
      </c>
      <c r="C1217" s="59">
        <v>3887713.55</v>
      </c>
      <c r="D1217" s="60">
        <v>0</v>
      </c>
      <c r="E1217" s="54">
        <v>58315.7</v>
      </c>
      <c r="F1217" s="54">
        <v>62516.43</v>
      </c>
      <c r="G1217" s="55">
        <v>1.0720000000000001</v>
      </c>
      <c r="H1217" s="53">
        <v>0</v>
      </c>
      <c r="I1217" s="53" t="s">
        <v>1408</v>
      </c>
    </row>
    <row r="1218" spans="1:9" ht="17.399999999999999" x14ac:dyDescent="0.3">
      <c r="A1218" s="53" t="s">
        <v>341</v>
      </c>
      <c r="B1218" s="57">
        <v>45901</v>
      </c>
      <c r="C1218" s="59">
        <v>3789428.75</v>
      </c>
      <c r="D1218" s="60">
        <v>35</v>
      </c>
      <c r="E1218" s="54">
        <v>56841.43</v>
      </c>
      <c r="F1218" s="54">
        <v>36858.71</v>
      </c>
      <c r="G1218" s="55">
        <v>0.64800000000000002</v>
      </c>
      <c r="H1218" s="53">
        <v>0</v>
      </c>
      <c r="I1218" s="53" t="s">
        <v>1410</v>
      </c>
    </row>
    <row r="1219" spans="1:9" ht="17.399999999999999" x14ac:dyDescent="0.3">
      <c r="A1219" s="53" t="s">
        <v>341</v>
      </c>
      <c r="B1219" s="57">
        <v>45931</v>
      </c>
      <c r="C1219" s="59">
        <v>3708822.38</v>
      </c>
      <c r="D1219" s="60">
        <v>65</v>
      </c>
      <c r="E1219" s="54">
        <v>55632.34</v>
      </c>
      <c r="F1219" s="54">
        <v>23443.89</v>
      </c>
      <c r="G1219" s="55">
        <v>0.42099999999999999</v>
      </c>
      <c r="H1219" s="53">
        <v>0</v>
      </c>
      <c r="I1219" s="53" t="s">
        <v>1411</v>
      </c>
    </row>
    <row r="1220" spans="1:9" ht="17.399999999999999" x14ac:dyDescent="0.3">
      <c r="A1220" s="53" t="s">
        <v>341</v>
      </c>
      <c r="B1220" s="57">
        <v>45962</v>
      </c>
      <c r="C1220" s="59">
        <v>3630918.49</v>
      </c>
      <c r="D1220" s="60">
        <v>0</v>
      </c>
      <c r="E1220" s="54">
        <v>54463.78</v>
      </c>
      <c r="F1220" s="54">
        <v>53148.72</v>
      </c>
      <c r="G1220" s="55">
        <v>0.97599999999999998</v>
      </c>
      <c r="H1220" s="53">
        <v>0</v>
      </c>
      <c r="I1220" s="53" t="s">
        <v>1408</v>
      </c>
    </row>
    <row r="1221" spans="1:9" ht="17.399999999999999" x14ac:dyDescent="0.3">
      <c r="A1221" s="53" t="s">
        <v>341</v>
      </c>
      <c r="B1221" s="57">
        <v>45992</v>
      </c>
      <c r="C1221" s="59">
        <v>3552800.53</v>
      </c>
      <c r="D1221" s="60">
        <v>0</v>
      </c>
      <c r="E1221" s="54">
        <v>53292.01</v>
      </c>
      <c r="F1221" s="54">
        <v>52213.47</v>
      </c>
      <c r="G1221" s="55">
        <v>0.98</v>
      </c>
      <c r="H1221" s="53">
        <v>0</v>
      </c>
      <c r="I1221" s="53" t="s">
        <v>1408</v>
      </c>
    </row>
    <row r="1222" spans="1:9" ht="17.399999999999999" x14ac:dyDescent="0.3">
      <c r="A1222" s="53" t="s">
        <v>342</v>
      </c>
      <c r="B1222" s="57">
        <v>45658</v>
      </c>
      <c r="C1222" s="59">
        <v>78398004.019999996</v>
      </c>
      <c r="D1222" s="60">
        <v>0</v>
      </c>
      <c r="E1222" s="54">
        <v>783980.04</v>
      </c>
      <c r="F1222" s="54">
        <v>801910.46</v>
      </c>
      <c r="G1222" s="55">
        <v>1.0229999999999999</v>
      </c>
      <c r="H1222" s="53">
        <v>0</v>
      </c>
      <c r="I1222" s="53" t="s">
        <v>1408</v>
      </c>
    </row>
    <row r="1223" spans="1:9" ht="17.399999999999999" x14ac:dyDescent="0.3">
      <c r="A1223" s="53" t="s">
        <v>342</v>
      </c>
      <c r="B1223" s="57">
        <v>45689</v>
      </c>
      <c r="C1223" s="59">
        <v>77142059.859999999</v>
      </c>
      <c r="D1223" s="60">
        <v>95</v>
      </c>
      <c r="E1223" s="54">
        <v>771420.6</v>
      </c>
      <c r="F1223" s="54">
        <v>222137.59</v>
      </c>
      <c r="G1223" s="55">
        <v>0.28799999999999998</v>
      </c>
      <c r="H1223" s="53">
        <v>0</v>
      </c>
      <c r="I1223" s="53" t="s">
        <v>1409</v>
      </c>
    </row>
    <row r="1224" spans="1:9" ht="17.399999999999999" x14ac:dyDescent="0.3">
      <c r="A1224" s="53" t="s">
        <v>342</v>
      </c>
      <c r="B1224" s="57">
        <v>45717</v>
      </c>
      <c r="C1224" s="59">
        <v>75713435.319999993</v>
      </c>
      <c r="D1224" s="60">
        <v>0</v>
      </c>
      <c r="E1224" s="54">
        <v>757134.35</v>
      </c>
      <c r="F1224" s="54">
        <v>817092.58</v>
      </c>
      <c r="G1224" s="55">
        <v>1.079</v>
      </c>
      <c r="H1224" s="53">
        <v>0</v>
      </c>
      <c r="I1224" s="53" t="s">
        <v>1408</v>
      </c>
    </row>
    <row r="1225" spans="1:9" ht="17.399999999999999" x14ac:dyDescent="0.3">
      <c r="A1225" s="53" t="s">
        <v>342</v>
      </c>
      <c r="B1225" s="57">
        <v>45748</v>
      </c>
      <c r="C1225" s="59">
        <v>74426894.540000007</v>
      </c>
      <c r="D1225" s="60">
        <v>0</v>
      </c>
      <c r="E1225" s="54">
        <v>744268.95</v>
      </c>
      <c r="F1225" s="54">
        <v>801416.15</v>
      </c>
      <c r="G1225" s="55">
        <v>1.077</v>
      </c>
      <c r="H1225" s="53">
        <v>0</v>
      </c>
      <c r="I1225" s="53" t="s">
        <v>1408</v>
      </c>
    </row>
    <row r="1226" spans="1:9" ht="17.399999999999999" x14ac:dyDescent="0.3">
      <c r="A1226" s="53" t="s">
        <v>342</v>
      </c>
      <c r="B1226" s="57">
        <v>45778</v>
      </c>
      <c r="C1226" s="59">
        <v>72997890.390000001</v>
      </c>
      <c r="D1226" s="60">
        <v>15</v>
      </c>
      <c r="E1226" s="54">
        <v>729978.9</v>
      </c>
      <c r="F1226" s="54">
        <v>834006.17</v>
      </c>
      <c r="G1226" s="55">
        <v>1.143</v>
      </c>
      <c r="H1226" s="53">
        <v>0</v>
      </c>
      <c r="I1226" s="53" t="s">
        <v>1408</v>
      </c>
    </row>
    <row r="1227" spans="1:9" ht="17.399999999999999" x14ac:dyDescent="0.3">
      <c r="A1227" s="53" t="s">
        <v>342</v>
      </c>
      <c r="B1227" s="57">
        <v>45809</v>
      </c>
      <c r="C1227" s="59">
        <v>71512372.739999995</v>
      </c>
      <c r="D1227" s="60">
        <v>0</v>
      </c>
      <c r="E1227" s="54">
        <v>715123.73</v>
      </c>
      <c r="F1227" s="54">
        <v>716887.75</v>
      </c>
      <c r="G1227" s="55">
        <v>1.002</v>
      </c>
      <c r="H1227" s="53">
        <v>0</v>
      </c>
      <c r="I1227" s="53" t="s">
        <v>1408</v>
      </c>
    </row>
    <row r="1228" spans="1:9" ht="17.399999999999999" x14ac:dyDescent="0.3">
      <c r="A1228" s="53" t="s">
        <v>342</v>
      </c>
      <c r="B1228" s="57">
        <v>45839</v>
      </c>
      <c r="C1228" s="59">
        <v>70218342.480000004</v>
      </c>
      <c r="D1228" s="60">
        <v>0</v>
      </c>
      <c r="E1228" s="54">
        <v>702183.42</v>
      </c>
      <c r="F1228" s="54">
        <v>701801.61</v>
      </c>
      <c r="G1228" s="55">
        <v>0.999</v>
      </c>
      <c r="H1228" s="53">
        <v>0</v>
      </c>
      <c r="I1228" s="53" t="s">
        <v>1408</v>
      </c>
    </row>
    <row r="1229" spans="1:9" ht="17.399999999999999" x14ac:dyDescent="0.3">
      <c r="A1229" s="53" t="s">
        <v>342</v>
      </c>
      <c r="B1229" s="57">
        <v>45870</v>
      </c>
      <c r="C1229" s="59">
        <v>68831242.510000005</v>
      </c>
      <c r="D1229" s="60">
        <v>0</v>
      </c>
      <c r="E1229" s="54">
        <v>688312.43</v>
      </c>
      <c r="F1229" s="54">
        <v>750025.81</v>
      </c>
      <c r="G1229" s="55">
        <v>1.0900000000000001</v>
      </c>
      <c r="H1229" s="53">
        <v>0</v>
      </c>
      <c r="I1229" s="53" t="s">
        <v>1408</v>
      </c>
    </row>
    <row r="1230" spans="1:9" ht="17.399999999999999" x14ac:dyDescent="0.3">
      <c r="A1230" s="53" t="s">
        <v>342</v>
      </c>
      <c r="B1230" s="57">
        <v>45901</v>
      </c>
      <c r="C1230" s="59">
        <v>67628131.030000001</v>
      </c>
      <c r="D1230" s="60">
        <v>0</v>
      </c>
      <c r="E1230" s="54">
        <v>676281.31</v>
      </c>
      <c r="F1230" s="54">
        <v>697615.04</v>
      </c>
      <c r="G1230" s="55">
        <v>1.032</v>
      </c>
      <c r="H1230" s="53">
        <v>0</v>
      </c>
      <c r="I1230" s="53" t="s">
        <v>1408</v>
      </c>
    </row>
    <row r="1231" spans="1:9" ht="17.399999999999999" x14ac:dyDescent="0.3">
      <c r="A1231" s="53" t="s">
        <v>342</v>
      </c>
      <c r="B1231" s="57">
        <v>45931</v>
      </c>
      <c r="C1231" s="59">
        <v>66430283.539999999</v>
      </c>
      <c r="D1231" s="60">
        <v>0</v>
      </c>
      <c r="E1231" s="54">
        <v>664302.84</v>
      </c>
      <c r="F1231" s="54">
        <v>648273.31000000006</v>
      </c>
      <c r="G1231" s="55">
        <v>0.97599999999999998</v>
      </c>
      <c r="H1231" s="53">
        <v>0</v>
      </c>
      <c r="I1231" s="53" t="s">
        <v>1408</v>
      </c>
    </row>
    <row r="1232" spans="1:9" ht="17.399999999999999" x14ac:dyDescent="0.3">
      <c r="A1232" s="53" t="s">
        <v>342</v>
      </c>
      <c r="B1232" s="57">
        <v>45962</v>
      </c>
      <c r="C1232" s="59">
        <v>65423605.280000001</v>
      </c>
      <c r="D1232" s="60">
        <v>0</v>
      </c>
      <c r="E1232" s="54">
        <v>654236.05000000005</v>
      </c>
      <c r="F1232" s="54">
        <v>642687.75</v>
      </c>
      <c r="G1232" s="55">
        <v>0.98199999999999998</v>
      </c>
      <c r="H1232" s="53">
        <v>0</v>
      </c>
      <c r="I1232" s="53" t="s">
        <v>1408</v>
      </c>
    </row>
    <row r="1233" spans="1:9" ht="17.399999999999999" x14ac:dyDescent="0.3">
      <c r="A1233" s="53" t="s">
        <v>342</v>
      </c>
      <c r="B1233" s="57">
        <v>45992</v>
      </c>
      <c r="C1233" s="59">
        <v>64426604.920000002</v>
      </c>
      <c r="D1233" s="60">
        <v>0</v>
      </c>
      <c r="E1233" s="54">
        <v>644266.05000000005</v>
      </c>
      <c r="F1233" s="54">
        <v>676628.27</v>
      </c>
      <c r="G1233" s="55">
        <v>1.05</v>
      </c>
      <c r="H1233" s="53">
        <v>0</v>
      </c>
      <c r="I1233" s="53" t="s">
        <v>1408</v>
      </c>
    </row>
    <row r="1234" spans="1:9" ht="17.399999999999999" x14ac:dyDescent="0.3">
      <c r="A1234" s="53" t="s">
        <v>343</v>
      </c>
      <c r="B1234" s="57">
        <v>45962</v>
      </c>
      <c r="C1234" s="59">
        <v>1257750.3600000001</v>
      </c>
      <c r="D1234" s="60">
        <v>0</v>
      </c>
      <c r="E1234" s="54">
        <v>18866.259999999998</v>
      </c>
      <c r="F1234" s="54">
        <v>18907.47</v>
      </c>
      <c r="G1234" s="55">
        <v>1.002</v>
      </c>
      <c r="H1234" s="53">
        <v>0</v>
      </c>
      <c r="I1234" s="53" t="s">
        <v>1408</v>
      </c>
    </row>
    <row r="1235" spans="1:9" ht="17.399999999999999" x14ac:dyDescent="0.3">
      <c r="A1235" s="53" t="s">
        <v>343</v>
      </c>
      <c r="B1235" s="57">
        <v>45992</v>
      </c>
      <c r="C1235" s="59">
        <v>1223147.8600000001</v>
      </c>
      <c r="D1235" s="60">
        <v>0</v>
      </c>
      <c r="E1235" s="54">
        <v>18347.22</v>
      </c>
      <c r="F1235" s="54">
        <v>20564.34</v>
      </c>
      <c r="G1235" s="55">
        <v>1.121</v>
      </c>
      <c r="H1235" s="53">
        <v>0</v>
      </c>
      <c r="I1235" s="53" t="s">
        <v>1408</v>
      </c>
    </row>
    <row r="1236" spans="1:9" ht="17.399999999999999" x14ac:dyDescent="0.3">
      <c r="A1236" s="53" t="s">
        <v>345</v>
      </c>
      <c r="B1236" s="57">
        <v>45658</v>
      </c>
      <c r="C1236" s="59">
        <v>4145476.12</v>
      </c>
      <c r="D1236" s="60">
        <v>35</v>
      </c>
      <c r="E1236" s="54">
        <v>62182.14</v>
      </c>
      <c r="F1236" s="54">
        <v>33834.910000000003</v>
      </c>
      <c r="G1236" s="55">
        <v>0.54400000000000004</v>
      </c>
      <c r="H1236" s="53">
        <v>0</v>
      </c>
      <c r="I1236" s="53" t="s">
        <v>1410</v>
      </c>
    </row>
    <row r="1237" spans="1:9" ht="17.399999999999999" x14ac:dyDescent="0.3">
      <c r="A1237" s="53" t="s">
        <v>345</v>
      </c>
      <c r="B1237" s="57">
        <v>45689</v>
      </c>
      <c r="C1237" s="59">
        <v>4026126.91</v>
      </c>
      <c r="D1237" s="60">
        <v>15</v>
      </c>
      <c r="E1237" s="54">
        <v>60391.9</v>
      </c>
      <c r="F1237" s="54">
        <v>65089.87</v>
      </c>
      <c r="G1237" s="55">
        <v>1.0780000000000001</v>
      </c>
      <c r="H1237" s="53">
        <v>0</v>
      </c>
      <c r="I1237" s="53" t="s">
        <v>1408</v>
      </c>
    </row>
    <row r="1238" spans="1:9" ht="17.399999999999999" x14ac:dyDescent="0.3">
      <c r="A1238" s="53" t="s">
        <v>345</v>
      </c>
      <c r="B1238" s="57">
        <v>45717</v>
      </c>
      <c r="C1238" s="59">
        <v>3920055.28</v>
      </c>
      <c r="D1238" s="60">
        <v>15</v>
      </c>
      <c r="E1238" s="54">
        <v>58800.83</v>
      </c>
      <c r="F1238" s="54">
        <v>64282.26</v>
      </c>
      <c r="G1238" s="55">
        <v>1.093</v>
      </c>
      <c r="H1238" s="53">
        <v>0</v>
      </c>
      <c r="I1238" s="53" t="s">
        <v>1408</v>
      </c>
    </row>
    <row r="1239" spans="1:9" ht="17.399999999999999" x14ac:dyDescent="0.3">
      <c r="A1239" s="53" t="s">
        <v>345</v>
      </c>
      <c r="B1239" s="57">
        <v>45748</v>
      </c>
      <c r="C1239" s="59">
        <v>3796792.98</v>
      </c>
      <c r="D1239" s="60">
        <v>0</v>
      </c>
      <c r="E1239" s="54">
        <v>56951.89</v>
      </c>
      <c r="F1239" s="54">
        <v>65057.9</v>
      </c>
      <c r="G1239" s="55">
        <v>1.1419999999999999</v>
      </c>
      <c r="H1239" s="53">
        <v>0</v>
      </c>
      <c r="I1239" s="53" t="s">
        <v>1408</v>
      </c>
    </row>
    <row r="1240" spans="1:9" ht="17.399999999999999" x14ac:dyDescent="0.3">
      <c r="A1240" s="53" t="s">
        <v>345</v>
      </c>
      <c r="B1240" s="57">
        <v>45778</v>
      </c>
      <c r="C1240" s="59">
        <v>3675233.09</v>
      </c>
      <c r="D1240" s="60">
        <v>0</v>
      </c>
      <c r="E1240" s="54">
        <v>55128.5</v>
      </c>
      <c r="F1240" s="54">
        <v>57378.239999999998</v>
      </c>
      <c r="G1240" s="55">
        <v>1.0409999999999999</v>
      </c>
      <c r="H1240" s="53">
        <v>0</v>
      </c>
      <c r="I1240" s="53" t="s">
        <v>1408</v>
      </c>
    </row>
    <row r="1241" spans="1:9" ht="17.399999999999999" x14ac:dyDescent="0.3">
      <c r="A1241" s="53" t="s">
        <v>345</v>
      </c>
      <c r="B1241" s="57">
        <v>45809</v>
      </c>
      <c r="C1241" s="59">
        <v>3554541.93</v>
      </c>
      <c r="D1241" s="60">
        <v>15</v>
      </c>
      <c r="E1241" s="54">
        <v>53318.13</v>
      </c>
      <c r="F1241" s="54">
        <v>56984.19</v>
      </c>
      <c r="G1241" s="55">
        <v>1.069</v>
      </c>
      <c r="H1241" s="53">
        <v>0</v>
      </c>
      <c r="I1241" s="53" t="s">
        <v>1408</v>
      </c>
    </row>
    <row r="1242" spans="1:9" ht="17.399999999999999" x14ac:dyDescent="0.3">
      <c r="A1242" s="53" t="s">
        <v>345</v>
      </c>
      <c r="B1242" s="57">
        <v>45839</v>
      </c>
      <c r="C1242" s="59">
        <v>3452249.21</v>
      </c>
      <c r="D1242" s="60">
        <v>0</v>
      </c>
      <c r="E1242" s="54">
        <v>51783.74</v>
      </c>
      <c r="F1242" s="54">
        <v>54666.15</v>
      </c>
      <c r="G1242" s="55">
        <v>1.056</v>
      </c>
      <c r="H1242" s="53">
        <v>0</v>
      </c>
      <c r="I1242" s="53" t="s">
        <v>1408</v>
      </c>
    </row>
    <row r="1243" spans="1:9" ht="17.399999999999999" x14ac:dyDescent="0.3">
      <c r="A1243" s="53" t="s">
        <v>345</v>
      </c>
      <c r="B1243" s="57">
        <v>45870</v>
      </c>
      <c r="C1243" s="59">
        <v>3358172.12</v>
      </c>
      <c r="D1243" s="60">
        <v>65</v>
      </c>
      <c r="E1243" s="54">
        <v>50372.58</v>
      </c>
      <c r="F1243" s="54">
        <v>20673.97</v>
      </c>
      <c r="G1243" s="55">
        <v>0.41</v>
      </c>
      <c r="H1243" s="53">
        <v>0</v>
      </c>
      <c r="I1243" s="53" t="s">
        <v>1411</v>
      </c>
    </row>
    <row r="1244" spans="1:9" ht="17.399999999999999" x14ac:dyDescent="0.3">
      <c r="A1244" s="53" t="s">
        <v>345</v>
      </c>
      <c r="B1244" s="57">
        <v>45901</v>
      </c>
      <c r="C1244" s="59">
        <v>3264384.4</v>
      </c>
      <c r="D1244" s="60">
        <v>0</v>
      </c>
      <c r="E1244" s="54">
        <v>48965.77</v>
      </c>
      <c r="F1244" s="54">
        <v>46585.59</v>
      </c>
      <c r="G1244" s="55">
        <v>0.95099999999999996</v>
      </c>
      <c r="H1244" s="53">
        <v>0</v>
      </c>
      <c r="I1244" s="53" t="s">
        <v>1408</v>
      </c>
    </row>
    <row r="1245" spans="1:9" ht="17.399999999999999" x14ac:dyDescent="0.3">
      <c r="A1245" s="53" t="s">
        <v>345</v>
      </c>
      <c r="B1245" s="57">
        <v>45931</v>
      </c>
      <c r="C1245" s="59">
        <v>3167148.64</v>
      </c>
      <c r="D1245" s="60">
        <v>15</v>
      </c>
      <c r="E1245" s="54">
        <v>47507.23</v>
      </c>
      <c r="F1245" s="54">
        <v>53771.87</v>
      </c>
      <c r="G1245" s="55">
        <v>1.1319999999999999</v>
      </c>
      <c r="H1245" s="53">
        <v>0</v>
      </c>
      <c r="I1245" s="53" t="s">
        <v>1408</v>
      </c>
    </row>
    <row r="1246" spans="1:9" ht="17.399999999999999" x14ac:dyDescent="0.3">
      <c r="A1246" s="53" t="s">
        <v>345</v>
      </c>
      <c r="B1246" s="57">
        <v>45962</v>
      </c>
      <c r="C1246" s="59">
        <v>3083503.32</v>
      </c>
      <c r="D1246" s="60">
        <v>0</v>
      </c>
      <c r="E1246" s="54">
        <v>46252.55</v>
      </c>
      <c r="F1246" s="54">
        <v>46384.75</v>
      </c>
      <c r="G1246" s="55">
        <v>1.0029999999999999</v>
      </c>
      <c r="H1246" s="53">
        <v>0</v>
      </c>
      <c r="I1246" s="53" t="s">
        <v>1408</v>
      </c>
    </row>
    <row r="1247" spans="1:9" ht="17.399999999999999" x14ac:dyDescent="0.3">
      <c r="A1247" s="53" t="s">
        <v>345</v>
      </c>
      <c r="B1247" s="57">
        <v>45992</v>
      </c>
      <c r="C1247" s="59">
        <v>3001403.24</v>
      </c>
      <c r="D1247" s="60">
        <v>15</v>
      </c>
      <c r="E1247" s="54">
        <v>45021.05</v>
      </c>
      <c r="F1247" s="54">
        <v>48843.47</v>
      </c>
      <c r="G1247" s="55">
        <v>1.085</v>
      </c>
      <c r="H1247" s="53">
        <v>0</v>
      </c>
      <c r="I1247" s="53" t="s">
        <v>1408</v>
      </c>
    </row>
    <row r="1248" spans="1:9" ht="17.399999999999999" x14ac:dyDescent="0.3">
      <c r="A1248" s="53" t="s">
        <v>347</v>
      </c>
      <c r="B1248" s="57">
        <v>45658</v>
      </c>
      <c r="C1248" s="59">
        <v>1834076.36</v>
      </c>
      <c r="D1248" s="60">
        <v>15</v>
      </c>
      <c r="E1248" s="54">
        <v>18340.759999999998</v>
      </c>
      <c r="F1248" s="54">
        <v>20775.150000000001</v>
      </c>
      <c r="G1248" s="55">
        <v>1.133</v>
      </c>
      <c r="H1248" s="53">
        <v>0</v>
      </c>
      <c r="I1248" s="53" t="s">
        <v>1408</v>
      </c>
    </row>
    <row r="1249" spans="1:9" ht="17.399999999999999" x14ac:dyDescent="0.3">
      <c r="A1249" s="53" t="s">
        <v>347</v>
      </c>
      <c r="B1249" s="57">
        <v>45689</v>
      </c>
      <c r="C1249" s="59">
        <v>1807697.79</v>
      </c>
      <c r="D1249" s="60">
        <v>0</v>
      </c>
      <c r="E1249" s="54">
        <v>18076.98</v>
      </c>
      <c r="F1249" s="54">
        <v>18215.93</v>
      </c>
      <c r="G1249" s="55">
        <v>1.008</v>
      </c>
      <c r="H1249" s="53">
        <v>0</v>
      </c>
      <c r="I1249" s="53" t="s">
        <v>1408</v>
      </c>
    </row>
    <row r="1250" spans="1:9" ht="17.399999999999999" x14ac:dyDescent="0.3">
      <c r="A1250" s="53" t="s">
        <v>347</v>
      </c>
      <c r="B1250" s="57">
        <v>45717</v>
      </c>
      <c r="C1250" s="59">
        <v>1771034.69</v>
      </c>
      <c r="D1250" s="60">
        <v>0</v>
      </c>
      <c r="E1250" s="54">
        <v>17710.349999999999</v>
      </c>
      <c r="F1250" s="54">
        <v>19401.509999999998</v>
      </c>
      <c r="G1250" s="55">
        <v>1.095</v>
      </c>
      <c r="H1250" s="53">
        <v>0</v>
      </c>
      <c r="I1250" s="53" t="s">
        <v>1408</v>
      </c>
    </row>
    <row r="1251" spans="1:9" ht="17.399999999999999" x14ac:dyDescent="0.3">
      <c r="A1251" s="53" t="s">
        <v>347</v>
      </c>
      <c r="B1251" s="57">
        <v>45748</v>
      </c>
      <c r="C1251" s="59">
        <v>1735877.13</v>
      </c>
      <c r="D1251" s="60">
        <v>15</v>
      </c>
      <c r="E1251" s="54">
        <v>17358.77</v>
      </c>
      <c r="F1251" s="54">
        <v>19484.68</v>
      </c>
      <c r="G1251" s="55">
        <v>1.1220000000000001</v>
      </c>
      <c r="H1251" s="53">
        <v>0</v>
      </c>
      <c r="I1251" s="53" t="s">
        <v>1408</v>
      </c>
    </row>
    <row r="1252" spans="1:9" ht="17.399999999999999" x14ac:dyDescent="0.3">
      <c r="A1252" s="53" t="s">
        <v>347</v>
      </c>
      <c r="B1252" s="57">
        <v>45778</v>
      </c>
      <c r="C1252" s="59">
        <v>1704082.6</v>
      </c>
      <c r="D1252" s="60">
        <v>0</v>
      </c>
      <c r="E1252" s="54">
        <v>17040.830000000002</v>
      </c>
      <c r="F1252" s="54">
        <v>17890.349999999999</v>
      </c>
      <c r="G1252" s="55">
        <v>1.05</v>
      </c>
      <c r="H1252" s="53">
        <v>0</v>
      </c>
      <c r="I1252" s="53" t="s">
        <v>1408</v>
      </c>
    </row>
    <row r="1253" spans="1:9" ht="17.399999999999999" x14ac:dyDescent="0.3">
      <c r="A1253" s="53" t="s">
        <v>347</v>
      </c>
      <c r="B1253" s="57">
        <v>45809</v>
      </c>
      <c r="C1253" s="59">
        <v>1676939.57</v>
      </c>
      <c r="D1253" s="60">
        <v>0</v>
      </c>
      <c r="E1253" s="54">
        <v>16769.400000000001</v>
      </c>
      <c r="F1253" s="54">
        <v>19055.580000000002</v>
      </c>
      <c r="G1253" s="55">
        <v>1.1359999999999999</v>
      </c>
      <c r="H1253" s="53">
        <v>0</v>
      </c>
      <c r="I1253" s="53" t="s">
        <v>1408</v>
      </c>
    </row>
    <row r="1254" spans="1:9" ht="17.399999999999999" x14ac:dyDescent="0.3">
      <c r="A1254" s="53" t="s">
        <v>347</v>
      </c>
      <c r="B1254" s="57">
        <v>45839</v>
      </c>
      <c r="C1254" s="59">
        <v>1643605.24</v>
      </c>
      <c r="D1254" s="60">
        <v>65</v>
      </c>
      <c r="E1254" s="54">
        <v>16436.05</v>
      </c>
      <c r="F1254" s="54">
        <v>13656.88</v>
      </c>
      <c r="G1254" s="55">
        <v>0.83099999999999996</v>
      </c>
      <c r="H1254" s="53">
        <v>0</v>
      </c>
      <c r="I1254" s="53" t="s">
        <v>1411</v>
      </c>
    </row>
    <row r="1255" spans="1:9" ht="17.399999999999999" x14ac:dyDescent="0.3">
      <c r="A1255" s="53" t="s">
        <v>347</v>
      </c>
      <c r="B1255" s="57">
        <v>45870</v>
      </c>
      <c r="C1255" s="59">
        <v>1618697.31</v>
      </c>
      <c r="D1255" s="60">
        <v>0</v>
      </c>
      <c r="E1255" s="54">
        <v>16186.97</v>
      </c>
      <c r="F1255" s="54">
        <v>17878.59</v>
      </c>
      <c r="G1255" s="55">
        <v>1.105</v>
      </c>
      <c r="H1255" s="53">
        <v>0</v>
      </c>
      <c r="I1255" s="53" t="s">
        <v>1408</v>
      </c>
    </row>
    <row r="1256" spans="1:9" ht="17.399999999999999" x14ac:dyDescent="0.3">
      <c r="A1256" s="53" t="s">
        <v>347</v>
      </c>
      <c r="B1256" s="57">
        <v>45901</v>
      </c>
      <c r="C1256" s="59">
        <v>1585182.62</v>
      </c>
      <c r="D1256" s="60">
        <v>0</v>
      </c>
      <c r="E1256" s="54">
        <v>15851.83</v>
      </c>
      <c r="F1256" s="54">
        <v>15539.1</v>
      </c>
      <c r="G1256" s="55">
        <v>0.98</v>
      </c>
      <c r="H1256" s="53">
        <v>0</v>
      </c>
      <c r="I1256" s="53" t="s">
        <v>1408</v>
      </c>
    </row>
    <row r="1257" spans="1:9" ht="17.399999999999999" x14ac:dyDescent="0.3">
      <c r="A1257" s="53" t="s">
        <v>347</v>
      </c>
      <c r="B1257" s="57">
        <v>45931</v>
      </c>
      <c r="C1257" s="59">
        <v>1554424.47</v>
      </c>
      <c r="D1257" s="60">
        <v>0</v>
      </c>
      <c r="E1257" s="54">
        <v>15544.24</v>
      </c>
      <c r="F1257" s="54">
        <v>17634.12</v>
      </c>
      <c r="G1257" s="55">
        <v>1.1339999999999999</v>
      </c>
      <c r="H1257" s="53">
        <v>0</v>
      </c>
      <c r="I1257" s="53" t="s">
        <v>1408</v>
      </c>
    </row>
    <row r="1258" spans="1:9" ht="17.399999999999999" x14ac:dyDescent="0.3">
      <c r="A1258" s="53" t="s">
        <v>347</v>
      </c>
      <c r="B1258" s="57">
        <v>45962</v>
      </c>
      <c r="C1258" s="59">
        <v>1527489.07</v>
      </c>
      <c r="D1258" s="60">
        <v>0</v>
      </c>
      <c r="E1258" s="54">
        <v>15274.89</v>
      </c>
      <c r="F1258" s="54">
        <v>17402.34</v>
      </c>
      <c r="G1258" s="55">
        <v>1.139</v>
      </c>
      <c r="H1258" s="53">
        <v>0</v>
      </c>
      <c r="I1258" s="53" t="s">
        <v>1408</v>
      </c>
    </row>
    <row r="1259" spans="1:9" ht="17.399999999999999" x14ac:dyDescent="0.3">
      <c r="A1259" s="53" t="s">
        <v>347</v>
      </c>
      <c r="B1259" s="57">
        <v>45992</v>
      </c>
      <c r="C1259" s="59">
        <v>1504574.63</v>
      </c>
      <c r="D1259" s="60">
        <v>0</v>
      </c>
      <c r="E1259" s="54">
        <v>15045.75</v>
      </c>
      <c r="F1259" s="54">
        <v>15556.66</v>
      </c>
      <c r="G1259" s="55">
        <v>1.034</v>
      </c>
      <c r="H1259" s="53">
        <v>0</v>
      </c>
      <c r="I1259" s="53" t="s">
        <v>1408</v>
      </c>
    </row>
    <row r="1260" spans="1:9" ht="17.399999999999999" x14ac:dyDescent="0.3">
      <c r="A1260" s="53" t="s">
        <v>349</v>
      </c>
      <c r="B1260" s="57">
        <v>45658</v>
      </c>
      <c r="C1260" s="59">
        <v>2618341.4500000002</v>
      </c>
      <c r="D1260" s="60">
        <v>0</v>
      </c>
      <c r="E1260" s="54">
        <v>39275.120000000003</v>
      </c>
      <c r="F1260" s="54">
        <v>40150.19</v>
      </c>
      <c r="G1260" s="55">
        <v>1.022</v>
      </c>
      <c r="H1260" s="53">
        <v>0</v>
      </c>
      <c r="I1260" s="53" t="s">
        <v>1408</v>
      </c>
    </row>
    <row r="1261" spans="1:9" ht="17.399999999999999" x14ac:dyDescent="0.3">
      <c r="A1261" s="53" t="s">
        <v>349</v>
      </c>
      <c r="B1261" s="57">
        <v>45689</v>
      </c>
      <c r="C1261" s="59">
        <v>2537553.44</v>
      </c>
      <c r="D1261" s="60">
        <v>0</v>
      </c>
      <c r="E1261" s="54">
        <v>38063.300000000003</v>
      </c>
      <c r="F1261" s="54">
        <v>43012.42</v>
      </c>
      <c r="G1261" s="55">
        <v>1.1299999999999999</v>
      </c>
      <c r="H1261" s="53">
        <v>0</v>
      </c>
      <c r="I1261" s="53" t="s">
        <v>1408</v>
      </c>
    </row>
    <row r="1262" spans="1:9" ht="17.399999999999999" x14ac:dyDescent="0.3">
      <c r="A1262" s="53" t="s">
        <v>349</v>
      </c>
      <c r="B1262" s="57">
        <v>45717</v>
      </c>
      <c r="C1262" s="59">
        <v>2466728.4</v>
      </c>
      <c r="D1262" s="60">
        <v>0</v>
      </c>
      <c r="E1262" s="54">
        <v>37000.93</v>
      </c>
      <c r="F1262" s="54">
        <v>41253.79</v>
      </c>
      <c r="G1262" s="55">
        <v>1.115</v>
      </c>
      <c r="H1262" s="53">
        <v>0</v>
      </c>
      <c r="I1262" s="53" t="s">
        <v>1408</v>
      </c>
    </row>
    <row r="1263" spans="1:9" ht="17.399999999999999" x14ac:dyDescent="0.3">
      <c r="A1263" s="53" t="s">
        <v>349</v>
      </c>
      <c r="B1263" s="57">
        <v>45748</v>
      </c>
      <c r="C1263" s="59">
        <v>2398487.5099999998</v>
      </c>
      <c r="D1263" s="60">
        <v>0</v>
      </c>
      <c r="E1263" s="54">
        <v>35977.31</v>
      </c>
      <c r="F1263" s="54">
        <v>40900.800000000003</v>
      </c>
      <c r="G1263" s="55">
        <v>1.137</v>
      </c>
      <c r="H1263" s="53">
        <v>0</v>
      </c>
      <c r="I1263" s="53" t="s">
        <v>1408</v>
      </c>
    </row>
    <row r="1264" spans="1:9" ht="17.399999999999999" x14ac:dyDescent="0.3">
      <c r="A1264" s="53" t="s">
        <v>349</v>
      </c>
      <c r="B1264" s="57">
        <v>45778</v>
      </c>
      <c r="C1264" s="59">
        <v>2331782.0699999998</v>
      </c>
      <c r="D1264" s="60">
        <v>0</v>
      </c>
      <c r="E1264" s="54">
        <v>34976.730000000003</v>
      </c>
      <c r="F1264" s="54">
        <v>35763.57</v>
      </c>
      <c r="G1264" s="55">
        <v>1.022</v>
      </c>
      <c r="H1264" s="53">
        <v>0</v>
      </c>
      <c r="I1264" s="53" t="s">
        <v>1408</v>
      </c>
    </row>
    <row r="1265" spans="1:9" ht="17.399999999999999" x14ac:dyDescent="0.3">
      <c r="A1265" s="53" t="s">
        <v>349</v>
      </c>
      <c r="B1265" s="57">
        <v>45809</v>
      </c>
      <c r="C1265" s="59">
        <v>2269116.6</v>
      </c>
      <c r="D1265" s="60">
        <v>0</v>
      </c>
      <c r="E1265" s="54">
        <v>34036.75</v>
      </c>
      <c r="F1265" s="54">
        <v>37750.019999999997</v>
      </c>
      <c r="G1265" s="55">
        <v>1.109</v>
      </c>
      <c r="H1265" s="53">
        <v>0</v>
      </c>
      <c r="I1265" s="53" t="s">
        <v>1408</v>
      </c>
    </row>
    <row r="1266" spans="1:9" ht="17.399999999999999" x14ac:dyDescent="0.3">
      <c r="A1266" s="53" t="s">
        <v>349</v>
      </c>
      <c r="B1266" s="57">
        <v>45839</v>
      </c>
      <c r="C1266" s="59">
        <v>2207841.7400000002</v>
      </c>
      <c r="D1266" s="60">
        <v>65</v>
      </c>
      <c r="E1266" s="54">
        <v>33117.629999999997</v>
      </c>
      <c r="F1266" s="54">
        <v>24575.05</v>
      </c>
      <c r="G1266" s="55">
        <v>0.74199999999999999</v>
      </c>
      <c r="H1266" s="53">
        <v>0</v>
      </c>
      <c r="I1266" s="53" t="s">
        <v>1411</v>
      </c>
    </row>
    <row r="1267" spans="1:9" ht="17.399999999999999" x14ac:dyDescent="0.3">
      <c r="A1267" s="53" t="s">
        <v>349</v>
      </c>
      <c r="B1267" s="57">
        <v>45870</v>
      </c>
      <c r="C1267" s="59">
        <v>2143776.09</v>
      </c>
      <c r="D1267" s="60">
        <v>65</v>
      </c>
      <c r="E1267" s="54">
        <v>32156.639999999999</v>
      </c>
      <c r="F1267" s="54">
        <v>20553.46</v>
      </c>
      <c r="G1267" s="55">
        <v>0.63900000000000001</v>
      </c>
      <c r="H1267" s="53">
        <v>0</v>
      </c>
      <c r="I1267" s="53" t="s">
        <v>1411</v>
      </c>
    </row>
    <row r="1268" spans="1:9" ht="17.399999999999999" x14ac:dyDescent="0.3">
      <c r="A1268" s="53" t="s">
        <v>349</v>
      </c>
      <c r="B1268" s="57">
        <v>45901</v>
      </c>
      <c r="C1268" s="59">
        <v>2086285.87</v>
      </c>
      <c r="D1268" s="60">
        <v>0</v>
      </c>
      <c r="E1268" s="54">
        <v>31294.29</v>
      </c>
      <c r="F1268" s="54">
        <v>32693.68</v>
      </c>
      <c r="G1268" s="55">
        <v>1.0449999999999999</v>
      </c>
      <c r="H1268" s="53">
        <v>0</v>
      </c>
      <c r="I1268" s="53" t="s">
        <v>1408</v>
      </c>
    </row>
    <row r="1269" spans="1:9" ht="17.399999999999999" x14ac:dyDescent="0.3">
      <c r="A1269" s="53" t="s">
        <v>349</v>
      </c>
      <c r="B1269" s="57">
        <v>45931</v>
      </c>
      <c r="C1269" s="59">
        <v>2031967.36</v>
      </c>
      <c r="D1269" s="60">
        <v>0</v>
      </c>
      <c r="E1269" s="54">
        <v>30479.51</v>
      </c>
      <c r="F1269" s="54">
        <v>30792.02</v>
      </c>
      <c r="G1269" s="55">
        <v>1.01</v>
      </c>
      <c r="H1269" s="53">
        <v>0</v>
      </c>
      <c r="I1269" s="53" t="s">
        <v>1408</v>
      </c>
    </row>
    <row r="1270" spans="1:9" ht="17.399999999999999" x14ac:dyDescent="0.3">
      <c r="A1270" s="53" t="s">
        <v>349</v>
      </c>
      <c r="B1270" s="57">
        <v>45962</v>
      </c>
      <c r="C1270" s="59">
        <v>1968077.03</v>
      </c>
      <c r="D1270" s="60">
        <v>0</v>
      </c>
      <c r="E1270" s="54">
        <v>29521.16</v>
      </c>
      <c r="F1270" s="54">
        <v>29873.62</v>
      </c>
      <c r="G1270" s="55">
        <v>1.012</v>
      </c>
      <c r="H1270" s="53">
        <v>0</v>
      </c>
      <c r="I1270" s="53" t="s">
        <v>1408</v>
      </c>
    </row>
    <row r="1271" spans="1:9" ht="17.399999999999999" x14ac:dyDescent="0.3">
      <c r="A1271" s="53" t="s">
        <v>349</v>
      </c>
      <c r="B1271" s="57">
        <v>45992</v>
      </c>
      <c r="C1271" s="59">
        <v>1908581.02</v>
      </c>
      <c r="D1271" s="60">
        <v>0</v>
      </c>
      <c r="E1271" s="54">
        <v>28628.720000000001</v>
      </c>
      <c r="F1271" s="54">
        <v>31175.7</v>
      </c>
      <c r="G1271" s="55">
        <v>1.089</v>
      </c>
      <c r="H1271" s="53">
        <v>0</v>
      </c>
      <c r="I1271" s="53" t="s">
        <v>1408</v>
      </c>
    </row>
    <row r="1272" spans="1:9" ht="17.399999999999999" x14ac:dyDescent="0.3">
      <c r="A1272" s="53" t="s">
        <v>351</v>
      </c>
      <c r="B1272" s="57">
        <v>45658</v>
      </c>
      <c r="C1272" s="59">
        <v>17997638.780000001</v>
      </c>
      <c r="D1272" s="60">
        <v>0</v>
      </c>
      <c r="E1272" s="54">
        <v>269964.58</v>
      </c>
      <c r="F1272" s="54">
        <v>274852.08</v>
      </c>
      <c r="G1272" s="55">
        <v>1.018</v>
      </c>
      <c r="H1272" s="53">
        <v>0</v>
      </c>
      <c r="I1272" s="53" t="s">
        <v>1408</v>
      </c>
    </row>
    <row r="1273" spans="1:9" ht="17.399999999999999" x14ac:dyDescent="0.3">
      <c r="A1273" s="53" t="s">
        <v>351</v>
      </c>
      <c r="B1273" s="57">
        <v>45689</v>
      </c>
      <c r="C1273" s="59">
        <v>17500186.93</v>
      </c>
      <c r="D1273" s="60">
        <v>15</v>
      </c>
      <c r="E1273" s="54">
        <v>262502.8</v>
      </c>
      <c r="F1273" s="54">
        <v>295408.26</v>
      </c>
      <c r="G1273" s="55">
        <v>1.125</v>
      </c>
      <c r="H1273" s="53">
        <v>0</v>
      </c>
      <c r="I1273" s="53" t="s">
        <v>1408</v>
      </c>
    </row>
    <row r="1274" spans="1:9" ht="17.399999999999999" x14ac:dyDescent="0.3">
      <c r="A1274" s="53" t="s">
        <v>351</v>
      </c>
      <c r="B1274" s="57">
        <v>45717</v>
      </c>
      <c r="C1274" s="59">
        <v>17055013.539999999</v>
      </c>
      <c r="D1274" s="60">
        <v>0</v>
      </c>
      <c r="E1274" s="54">
        <v>255825.2</v>
      </c>
      <c r="F1274" s="54">
        <v>256876.65</v>
      </c>
      <c r="G1274" s="55">
        <v>1.004</v>
      </c>
      <c r="H1274" s="53">
        <v>0</v>
      </c>
      <c r="I1274" s="53" t="s">
        <v>1408</v>
      </c>
    </row>
    <row r="1275" spans="1:9" ht="17.399999999999999" x14ac:dyDescent="0.3">
      <c r="A1275" s="53" t="s">
        <v>351</v>
      </c>
      <c r="B1275" s="57">
        <v>45748</v>
      </c>
      <c r="C1275" s="59">
        <v>16616839.279999999</v>
      </c>
      <c r="D1275" s="60">
        <v>35</v>
      </c>
      <c r="E1275" s="54">
        <v>249252.59</v>
      </c>
      <c r="F1275" s="54">
        <v>179044.42</v>
      </c>
      <c r="G1275" s="55">
        <v>0.71799999999999997</v>
      </c>
      <c r="H1275" s="53">
        <v>0</v>
      </c>
      <c r="I1275" s="53" t="s">
        <v>1410</v>
      </c>
    </row>
    <row r="1276" spans="1:9" ht="17.399999999999999" x14ac:dyDescent="0.3">
      <c r="A1276" s="53" t="s">
        <v>351</v>
      </c>
      <c r="B1276" s="57">
        <v>45778</v>
      </c>
      <c r="C1276" s="59">
        <v>16228267.300000001</v>
      </c>
      <c r="D1276" s="60">
        <v>0</v>
      </c>
      <c r="E1276" s="54">
        <v>243424.01</v>
      </c>
      <c r="F1276" s="54">
        <v>242008.28</v>
      </c>
      <c r="G1276" s="55">
        <v>0.99399999999999999</v>
      </c>
      <c r="H1276" s="53">
        <v>0</v>
      </c>
      <c r="I1276" s="53" t="s">
        <v>1408</v>
      </c>
    </row>
    <row r="1277" spans="1:9" ht="17.399999999999999" x14ac:dyDescent="0.3">
      <c r="A1277" s="53" t="s">
        <v>351</v>
      </c>
      <c r="B1277" s="57">
        <v>45809</v>
      </c>
      <c r="C1277" s="59">
        <v>15836717.939999999</v>
      </c>
      <c r="D1277" s="60">
        <v>0</v>
      </c>
      <c r="E1277" s="54">
        <v>237550.77</v>
      </c>
      <c r="F1277" s="54">
        <v>252382.05</v>
      </c>
      <c r="G1277" s="55">
        <v>1.0620000000000001</v>
      </c>
      <c r="H1277" s="53">
        <v>0</v>
      </c>
      <c r="I1277" s="53" t="s">
        <v>1408</v>
      </c>
    </row>
    <row r="1278" spans="1:9" ht="17.399999999999999" x14ac:dyDescent="0.3">
      <c r="A1278" s="53" t="s">
        <v>351</v>
      </c>
      <c r="B1278" s="57">
        <v>45839</v>
      </c>
      <c r="C1278" s="59">
        <v>15452530.550000001</v>
      </c>
      <c r="D1278" s="60">
        <v>0</v>
      </c>
      <c r="E1278" s="54">
        <v>231787.96</v>
      </c>
      <c r="F1278" s="54">
        <v>253684.06</v>
      </c>
      <c r="G1278" s="55">
        <v>1.0940000000000001</v>
      </c>
      <c r="H1278" s="53">
        <v>0</v>
      </c>
      <c r="I1278" s="53" t="s">
        <v>1408</v>
      </c>
    </row>
    <row r="1279" spans="1:9" ht="17.399999999999999" x14ac:dyDescent="0.3">
      <c r="A1279" s="53" t="s">
        <v>351</v>
      </c>
      <c r="B1279" s="57">
        <v>45870</v>
      </c>
      <c r="C1279" s="59">
        <v>15116103.15</v>
      </c>
      <c r="D1279" s="60">
        <v>0</v>
      </c>
      <c r="E1279" s="54">
        <v>226741.55</v>
      </c>
      <c r="F1279" s="54">
        <v>238659.59</v>
      </c>
      <c r="G1279" s="55">
        <v>1.0529999999999999</v>
      </c>
      <c r="H1279" s="53">
        <v>0</v>
      </c>
      <c r="I1279" s="53" t="s">
        <v>1408</v>
      </c>
    </row>
    <row r="1280" spans="1:9" ht="17.399999999999999" x14ac:dyDescent="0.3">
      <c r="A1280" s="53" t="s">
        <v>351</v>
      </c>
      <c r="B1280" s="57">
        <v>45901</v>
      </c>
      <c r="C1280" s="59">
        <v>14717583.82</v>
      </c>
      <c r="D1280" s="60">
        <v>0</v>
      </c>
      <c r="E1280" s="54">
        <v>220763.76</v>
      </c>
      <c r="F1280" s="54">
        <v>247194.31</v>
      </c>
      <c r="G1280" s="55">
        <v>1.1200000000000001</v>
      </c>
      <c r="H1280" s="53">
        <v>0</v>
      </c>
      <c r="I1280" s="53" t="s">
        <v>1408</v>
      </c>
    </row>
    <row r="1281" spans="1:9" ht="17.399999999999999" x14ac:dyDescent="0.3">
      <c r="A1281" s="53" t="s">
        <v>351</v>
      </c>
      <c r="B1281" s="57">
        <v>45931</v>
      </c>
      <c r="C1281" s="59">
        <v>14384360.310000001</v>
      </c>
      <c r="D1281" s="60">
        <v>35</v>
      </c>
      <c r="E1281" s="54">
        <v>215765.4</v>
      </c>
      <c r="F1281" s="54">
        <v>193022.06</v>
      </c>
      <c r="G1281" s="55">
        <v>0.89500000000000002</v>
      </c>
      <c r="H1281" s="53">
        <v>0</v>
      </c>
      <c r="I1281" s="53" t="s">
        <v>1410</v>
      </c>
    </row>
    <row r="1282" spans="1:9" ht="17.399999999999999" x14ac:dyDescent="0.3">
      <c r="A1282" s="53" t="s">
        <v>351</v>
      </c>
      <c r="B1282" s="57">
        <v>45962</v>
      </c>
      <c r="C1282" s="59">
        <v>14036018.380000001</v>
      </c>
      <c r="D1282" s="60">
        <v>0</v>
      </c>
      <c r="E1282" s="54">
        <v>210540.28</v>
      </c>
      <c r="F1282" s="54">
        <v>223696.54</v>
      </c>
      <c r="G1282" s="55">
        <v>1.0620000000000001</v>
      </c>
      <c r="H1282" s="53">
        <v>0</v>
      </c>
      <c r="I1282" s="53" t="s">
        <v>1408</v>
      </c>
    </row>
    <row r="1283" spans="1:9" ht="17.399999999999999" x14ac:dyDescent="0.3">
      <c r="A1283" s="53" t="s">
        <v>351</v>
      </c>
      <c r="B1283" s="57">
        <v>45992</v>
      </c>
      <c r="C1283" s="59">
        <v>13707736.82</v>
      </c>
      <c r="D1283" s="60">
        <v>0</v>
      </c>
      <c r="E1283" s="54">
        <v>205616.05</v>
      </c>
      <c r="F1283" s="54">
        <v>235307.69</v>
      </c>
      <c r="G1283" s="55">
        <v>1.1439999999999999</v>
      </c>
      <c r="H1283" s="53">
        <v>0</v>
      </c>
      <c r="I1283" s="53" t="s">
        <v>1408</v>
      </c>
    </row>
    <row r="1284" spans="1:9" ht="17.399999999999999" x14ac:dyDescent="0.3">
      <c r="A1284" s="53" t="s">
        <v>352</v>
      </c>
      <c r="B1284" s="57">
        <v>45658</v>
      </c>
      <c r="C1284" s="59">
        <v>797776.79</v>
      </c>
      <c r="D1284" s="60">
        <v>0</v>
      </c>
      <c r="E1284" s="54">
        <v>11966.65</v>
      </c>
      <c r="F1284" s="54">
        <v>12596.85</v>
      </c>
      <c r="G1284" s="55">
        <v>1.0529999999999999</v>
      </c>
      <c r="H1284" s="53">
        <v>0</v>
      </c>
      <c r="I1284" s="53" t="s">
        <v>1408</v>
      </c>
    </row>
    <row r="1285" spans="1:9" ht="17.399999999999999" x14ac:dyDescent="0.3">
      <c r="A1285" s="53" t="s">
        <v>352</v>
      </c>
      <c r="B1285" s="57">
        <v>45689</v>
      </c>
      <c r="C1285" s="59">
        <v>775966.23</v>
      </c>
      <c r="D1285" s="60">
        <v>0</v>
      </c>
      <c r="E1285" s="54">
        <v>11639.49</v>
      </c>
      <c r="F1285" s="54">
        <v>12333.95</v>
      </c>
      <c r="G1285" s="55">
        <v>1.06</v>
      </c>
      <c r="H1285" s="53">
        <v>0</v>
      </c>
      <c r="I1285" s="53" t="s">
        <v>1408</v>
      </c>
    </row>
    <row r="1286" spans="1:9" ht="17.399999999999999" x14ac:dyDescent="0.3">
      <c r="A1286" s="53" t="s">
        <v>352</v>
      </c>
      <c r="B1286" s="57">
        <v>45717</v>
      </c>
      <c r="C1286" s="59">
        <v>753123.6</v>
      </c>
      <c r="D1286" s="60">
        <v>0</v>
      </c>
      <c r="E1286" s="54">
        <v>11296.85</v>
      </c>
      <c r="F1286" s="54">
        <v>12929.47</v>
      </c>
      <c r="G1286" s="55">
        <v>1.145</v>
      </c>
      <c r="H1286" s="53">
        <v>0</v>
      </c>
      <c r="I1286" s="53" t="s">
        <v>1408</v>
      </c>
    </row>
    <row r="1287" spans="1:9" ht="17.399999999999999" x14ac:dyDescent="0.3">
      <c r="A1287" s="53" t="s">
        <v>352</v>
      </c>
      <c r="B1287" s="57">
        <v>45748</v>
      </c>
      <c r="C1287" s="59">
        <v>731279.66</v>
      </c>
      <c r="D1287" s="60">
        <v>95</v>
      </c>
      <c r="E1287" s="54">
        <v>10969.19</v>
      </c>
      <c r="F1287" s="54">
        <v>3849.12</v>
      </c>
      <c r="G1287" s="55">
        <v>0.35099999999999998</v>
      </c>
      <c r="H1287" s="53">
        <v>0</v>
      </c>
      <c r="I1287" s="53" t="s">
        <v>1409</v>
      </c>
    </row>
    <row r="1288" spans="1:9" ht="17.399999999999999" x14ac:dyDescent="0.3">
      <c r="A1288" s="53" t="s">
        <v>352</v>
      </c>
      <c r="B1288" s="57">
        <v>45778</v>
      </c>
      <c r="C1288" s="59">
        <v>711607.35</v>
      </c>
      <c r="D1288" s="60">
        <v>0</v>
      </c>
      <c r="E1288" s="54">
        <v>10674.11</v>
      </c>
      <c r="F1288" s="54">
        <v>11171.61</v>
      </c>
      <c r="G1288" s="55">
        <v>1.0469999999999999</v>
      </c>
      <c r="H1288" s="53">
        <v>0</v>
      </c>
      <c r="I1288" s="53" t="s">
        <v>1408</v>
      </c>
    </row>
    <row r="1289" spans="1:9" ht="17.399999999999999" x14ac:dyDescent="0.3">
      <c r="A1289" s="53" t="s">
        <v>352</v>
      </c>
      <c r="B1289" s="57">
        <v>45809</v>
      </c>
      <c r="C1289" s="59">
        <v>690794.99</v>
      </c>
      <c r="D1289" s="60">
        <v>15</v>
      </c>
      <c r="E1289" s="54">
        <v>10361.92</v>
      </c>
      <c r="F1289" s="54">
        <v>10832.55</v>
      </c>
      <c r="G1289" s="55">
        <v>1.0449999999999999</v>
      </c>
      <c r="H1289" s="53">
        <v>0</v>
      </c>
      <c r="I1289" s="53" t="s">
        <v>1408</v>
      </c>
    </row>
    <row r="1290" spans="1:9" ht="17.399999999999999" x14ac:dyDescent="0.3">
      <c r="A1290" s="53" t="s">
        <v>352</v>
      </c>
      <c r="B1290" s="57">
        <v>45839</v>
      </c>
      <c r="C1290" s="59">
        <v>671123.07</v>
      </c>
      <c r="D1290" s="60">
        <v>15</v>
      </c>
      <c r="E1290" s="54">
        <v>10066.85</v>
      </c>
      <c r="F1290" s="54">
        <v>10740.66</v>
      </c>
      <c r="G1290" s="55">
        <v>1.0669999999999999</v>
      </c>
      <c r="H1290" s="53">
        <v>0</v>
      </c>
      <c r="I1290" s="53" t="s">
        <v>1408</v>
      </c>
    </row>
    <row r="1291" spans="1:9" ht="17.399999999999999" x14ac:dyDescent="0.3">
      <c r="A1291" s="53" t="s">
        <v>352</v>
      </c>
      <c r="B1291" s="57">
        <v>45870</v>
      </c>
      <c r="C1291" s="59">
        <v>652785.07999999996</v>
      </c>
      <c r="D1291" s="60">
        <v>95</v>
      </c>
      <c r="E1291" s="54">
        <v>9791.7800000000007</v>
      </c>
      <c r="F1291" s="54">
        <v>1519.28</v>
      </c>
      <c r="G1291" s="55">
        <v>0.155</v>
      </c>
      <c r="H1291" s="53">
        <v>0</v>
      </c>
      <c r="I1291" s="53" t="s">
        <v>1409</v>
      </c>
    </row>
    <row r="1292" spans="1:9" ht="17.399999999999999" x14ac:dyDescent="0.3">
      <c r="A1292" s="53" t="s">
        <v>352</v>
      </c>
      <c r="B1292" s="57">
        <v>45901</v>
      </c>
      <c r="C1292" s="59">
        <v>632128.49</v>
      </c>
      <c r="D1292" s="60">
        <v>0</v>
      </c>
      <c r="E1292" s="54">
        <v>9481.93</v>
      </c>
      <c r="F1292" s="54">
        <v>9199.7900000000009</v>
      </c>
      <c r="G1292" s="55">
        <v>0.97</v>
      </c>
      <c r="H1292" s="53">
        <v>0</v>
      </c>
      <c r="I1292" s="53" t="s">
        <v>1408</v>
      </c>
    </row>
    <row r="1293" spans="1:9" ht="17.399999999999999" x14ac:dyDescent="0.3">
      <c r="A1293" s="53" t="s">
        <v>352</v>
      </c>
      <c r="B1293" s="57">
        <v>45931</v>
      </c>
      <c r="C1293" s="59">
        <v>614243.43999999994</v>
      </c>
      <c r="D1293" s="60">
        <v>0</v>
      </c>
      <c r="E1293" s="54">
        <v>9213.65</v>
      </c>
      <c r="F1293" s="54">
        <v>9234.82</v>
      </c>
      <c r="G1293" s="55">
        <v>1.002</v>
      </c>
      <c r="H1293" s="53">
        <v>0</v>
      </c>
      <c r="I1293" s="53" t="s">
        <v>1408</v>
      </c>
    </row>
    <row r="1294" spans="1:9" ht="17.399999999999999" x14ac:dyDescent="0.3">
      <c r="A1294" s="53" t="s">
        <v>352</v>
      </c>
      <c r="B1294" s="57">
        <v>45962</v>
      </c>
      <c r="C1294" s="59">
        <v>598057.93999999994</v>
      </c>
      <c r="D1294" s="60">
        <v>35</v>
      </c>
      <c r="E1294" s="54">
        <v>8970.8700000000008</v>
      </c>
      <c r="F1294" s="54">
        <v>5652.33</v>
      </c>
      <c r="G1294" s="55">
        <v>0.63</v>
      </c>
      <c r="H1294" s="53">
        <v>0</v>
      </c>
      <c r="I1294" s="53" t="s">
        <v>1410</v>
      </c>
    </row>
    <row r="1295" spans="1:9" ht="17.399999999999999" x14ac:dyDescent="0.3">
      <c r="A1295" s="53" t="s">
        <v>352</v>
      </c>
      <c r="B1295" s="57">
        <v>45992</v>
      </c>
      <c r="C1295" s="59">
        <v>581234.18000000005</v>
      </c>
      <c r="D1295" s="60">
        <v>15</v>
      </c>
      <c r="E1295" s="54">
        <v>8718.51</v>
      </c>
      <c r="F1295" s="54">
        <v>9345.2800000000007</v>
      </c>
      <c r="G1295" s="55">
        <v>1.0720000000000001</v>
      </c>
      <c r="H1295" s="53">
        <v>0</v>
      </c>
      <c r="I1295" s="53" t="s">
        <v>1408</v>
      </c>
    </row>
    <row r="1296" spans="1:9" ht="17.399999999999999" x14ac:dyDescent="0.3">
      <c r="A1296" s="53" t="s">
        <v>354</v>
      </c>
      <c r="B1296" s="57">
        <v>45839</v>
      </c>
      <c r="C1296" s="59">
        <v>15035120.710000001</v>
      </c>
      <c r="D1296" s="60">
        <v>95</v>
      </c>
      <c r="E1296" s="54">
        <v>225526.81</v>
      </c>
      <c r="F1296" s="54">
        <v>70555.87</v>
      </c>
      <c r="G1296" s="55">
        <v>0.313</v>
      </c>
      <c r="H1296" s="53">
        <v>0</v>
      </c>
      <c r="I1296" s="53" t="s">
        <v>1409</v>
      </c>
    </row>
    <row r="1297" spans="1:9" ht="17.399999999999999" x14ac:dyDescent="0.3">
      <c r="A1297" s="53" t="s">
        <v>354</v>
      </c>
      <c r="B1297" s="57">
        <v>45870</v>
      </c>
      <c r="C1297" s="59">
        <v>15035120.710000001</v>
      </c>
      <c r="D1297" s="60">
        <v>185</v>
      </c>
      <c r="E1297" s="54">
        <v>225526.81</v>
      </c>
      <c r="F1297" s="54">
        <v>28767.52</v>
      </c>
      <c r="G1297" s="55">
        <v>0.128</v>
      </c>
      <c r="H1297" s="53">
        <v>0</v>
      </c>
      <c r="I1297" s="53" t="s">
        <v>1412</v>
      </c>
    </row>
    <row r="1298" spans="1:9" ht="17.399999999999999" x14ac:dyDescent="0.3">
      <c r="A1298" s="53" t="s">
        <v>354</v>
      </c>
      <c r="B1298" s="57">
        <v>45901</v>
      </c>
      <c r="C1298" s="59">
        <v>15035120.710000001</v>
      </c>
      <c r="D1298" s="60">
        <v>999</v>
      </c>
      <c r="E1298" s="54">
        <v>225526.81</v>
      </c>
      <c r="F1298" s="54">
        <v>13641.51</v>
      </c>
      <c r="G1298" s="55">
        <v>0.06</v>
      </c>
      <c r="H1298" s="53">
        <v>0</v>
      </c>
      <c r="I1298" s="53" t="s">
        <v>1412</v>
      </c>
    </row>
    <row r="1299" spans="1:9" ht="17.399999999999999" x14ac:dyDescent="0.3">
      <c r="A1299" s="53" t="s">
        <v>354</v>
      </c>
      <c r="B1299" s="57">
        <v>45931</v>
      </c>
      <c r="C1299" s="59">
        <v>15035120.710000001</v>
      </c>
      <c r="D1299" s="60">
        <v>999</v>
      </c>
      <c r="E1299" s="54">
        <v>225526.81</v>
      </c>
      <c r="F1299" s="54">
        <v>16360.94</v>
      </c>
      <c r="G1299" s="55">
        <v>7.2999999999999995E-2</v>
      </c>
      <c r="H1299" s="53">
        <v>0</v>
      </c>
      <c r="I1299" s="53" t="s">
        <v>1412</v>
      </c>
    </row>
    <row r="1300" spans="1:9" ht="17.399999999999999" x14ac:dyDescent="0.3">
      <c r="A1300" s="53" t="s">
        <v>354</v>
      </c>
      <c r="B1300" s="57">
        <v>45962</v>
      </c>
      <c r="C1300" s="59">
        <v>15035120.710000001</v>
      </c>
      <c r="D1300" s="60">
        <v>999</v>
      </c>
      <c r="E1300" s="54">
        <v>225526.81</v>
      </c>
      <c r="F1300" s="54">
        <v>34966.67</v>
      </c>
      <c r="G1300" s="55">
        <v>0.155</v>
      </c>
      <c r="H1300" s="53">
        <v>0</v>
      </c>
      <c r="I1300" s="53" t="s">
        <v>1412</v>
      </c>
    </row>
    <row r="1301" spans="1:9" ht="17.399999999999999" x14ac:dyDescent="0.3">
      <c r="A1301" s="53" t="s">
        <v>354</v>
      </c>
      <c r="B1301" s="57">
        <v>45992</v>
      </c>
      <c r="C1301" s="59">
        <v>15035120.710000001</v>
      </c>
      <c r="D1301" s="60">
        <v>999</v>
      </c>
      <c r="E1301" s="54">
        <v>225526.81</v>
      </c>
      <c r="F1301" s="54">
        <v>29518.080000000002</v>
      </c>
      <c r="G1301" s="55">
        <v>0.13100000000000001</v>
      </c>
      <c r="H1301" s="53">
        <v>0</v>
      </c>
      <c r="I1301" s="53" t="s">
        <v>1412</v>
      </c>
    </row>
    <row r="1302" spans="1:9" ht="17.399999999999999" x14ac:dyDescent="0.3">
      <c r="A1302" s="53" t="s">
        <v>356</v>
      </c>
      <c r="B1302" s="57">
        <v>45658</v>
      </c>
      <c r="C1302" s="59">
        <v>3565003.76</v>
      </c>
      <c r="D1302" s="60">
        <v>0</v>
      </c>
      <c r="E1302" s="54">
        <v>53475.06</v>
      </c>
      <c r="F1302" s="54">
        <v>61490.49</v>
      </c>
      <c r="G1302" s="55">
        <v>1.1499999999999999</v>
      </c>
      <c r="H1302" s="53">
        <v>0</v>
      </c>
      <c r="I1302" s="53" t="s">
        <v>1408</v>
      </c>
    </row>
    <row r="1303" spans="1:9" ht="17.399999999999999" x14ac:dyDescent="0.3">
      <c r="A1303" s="53" t="s">
        <v>356</v>
      </c>
      <c r="B1303" s="57">
        <v>45689</v>
      </c>
      <c r="C1303" s="59">
        <v>3455441.83</v>
      </c>
      <c r="D1303" s="60">
        <v>0</v>
      </c>
      <c r="E1303" s="54">
        <v>51831.63</v>
      </c>
      <c r="F1303" s="54">
        <v>57689.95</v>
      </c>
      <c r="G1303" s="55">
        <v>1.113</v>
      </c>
      <c r="H1303" s="53">
        <v>0</v>
      </c>
      <c r="I1303" s="53" t="s">
        <v>1408</v>
      </c>
    </row>
    <row r="1304" spans="1:9" ht="17.399999999999999" x14ac:dyDescent="0.3">
      <c r="A1304" s="53" t="s">
        <v>356</v>
      </c>
      <c r="B1304" s="57">
        <v>45717</v>
      </c>
      <c r="C1304" s="59">
        <v>3348002.34</v>
      </c>
      <c r="D1304" s="60">
        <v>0</v>
      </c>
      <c r="E1304" s="54">
        <v>50220.04</v>
      </c>
      <c r="F1304" s="54">
        <v>56739.15</v>
      </c>
      <c r="G1304" s="55">
        <v>1.1299999999999999</v>
      </c>
      <c r="H1304" s="53">
        <v>0</v>
      </c>
      <c r="I1304" s="53" t="s">
        <v>1408</v>
      </c>
    </row>
    <row r="1305" spans="1:9" ht="17.399999999999999" x14ac:dyDescent="0.3">
      <c r="A1305" s="53" t="s">
        <v>356</v>
      </c>
      <c r="B1305" s="57">
        <v>45748</v>
      </c>
      <c r="C1305" s="59">
        <v>3260154.84</v>
      </c>
      <c r="D1305" s="60">
        <v>0</v>
      </c>
      <c r="E1305" s="54">
        <v>48902.32</v>
      </c>
      <c r="F1305" s="54">
        <v>48253.58</v>
      </c>
      <c r="G1305" s="55">
        <v>0.98699999999999999</v>
      </c>
      <c r="H1305" s="53">
        <v>0</v>
      </c>
      <c r="I1305" s="53" t="s">
        <v>1408</v>
      </c>
    </row>
    <row r="1306" spans="1:9" ht="17.399999999999999" x14ac:dyDescent="0.3">
      <c r="A1306" s="53" t="s">
        <v>356</v>
      </c>
      <c r="B1306" s="57">
        <v>45778</v>
      </c>
      <c r="C1306" s="59">
        <v>3160977.24</v>
      </c>
      <c r="D1306" s="60">
        <v>0</v>
      </c>
      <c r="E1306" s="54">
        <v>47414.66</v>
      </c>
      <c r="F1306" s="54">
        <v>46518.26</v>
      </c>
      <c r="G1306" s="55">
        <v>0.98099999999999998</v>
      </c>
      <c r="H1306" s="53">
        <v>0</v>
      </c>
      <c r="I1306" s="53" t="s">
        <v>1408</v>
      </c>
    </row>
    <row r="1307" spans="1:9" ht="17.399999999999999" x14ac:dyDescent="0.3">
      <c r="A1307" s="53" t="s">
        <v>356</v>
      </c>
      <c r="B1307" s="57">
        <v>45809</v>
      </c>
      <c r="C1307" s="59">
        <v>3072100.6</v>
      </c>
      <c r="D1307" s="60">
        <v>95</v>
      </c>
      <c r="E1307" s="54">
        <v>46081.51</v>
      </c>
      <c r="F1307" s="54">
        <v>17194.57</v>
      </c>
      <c r="G1307" s="55">
        <v>0.373</v>
      </c>
      <c r="H1307" s="53">
        <v>0</v>
      </c>
      <c r="I1307" s="53" t="s">
        <v>1409</v>
      </c>
    </row>
    <row r="1308" spans="1:9" ht="17.399999999999999" x14ac:dyDescent="0.3">
      <c r="A1308" s="53" t="s">
        <v>356</v>
      </c>
      <c r="B1308" s="57">
        <v>45839</v>
      </c>
      <c r="C1308" s="59">
        <v>2988688.03</v>
      </c>
      <c r="D1308" s="60">
        <v>0</v>
      </c>
      <c r="E1308" s="54">
        <v>44830.32</v>
      </c>
      <c r="F1308" s="54">
        <v>47041.61</v>
      </c>
      <c r="G1308" s="55">
        <v>1.0489999999999999</v>
      </c>
      <c r="H1308" s="53">
        <v>0</v>
      </c>
      <c r="I1308" s="53" t="s">
        <v>1408</v>
      </c>
    </row>
    <row r="1309" spans="1:9" ht="17.399999999999999" x14ac:dyDescent="0.3">
      <c r="A1309" s="53" t="s">
        <v>356</v>
      </c>
      <c r="B1309" s="57">
        <v>45870</v>
      </c>
      <c r="C1309" s="59">
        <v>2899371.41</v>
      </c>
      <c r="D1309" s="60">
        <v>0</v>
      </c>
      <c r="E1309" s="54">
        <v>43490.57</v>
      </c>
      <c r="F1309" s="54">
        <v>47391.33</v>
      </c>
      <c r="G1309" s="55">
        <v>1.0900000000000001</v>
      </c>
      <c r="H1309" s="53">
        <v>0</v>
      </c>
      <c r="I1309" s="53" t="s">
        <v>1408</v>
      </c>
    </row>
    <row r="1310" spans="1:9" ht="17.399999999999999" x14ac:dyDescent="0.3">
      <c r="A1310" s="53" t="s">
        <v>356</v>
      </c>
      <c r="B1310" s="57">
        <v>45901</v>
      </c>
      <c r="C1310" s="59">
        <v>2823431.63</v>
      </c>
      <c r="D1310" s="60">
        <v>0</v>
      </c>
      <c r="E1310" s="54">
        <v>42351.47</v>
      </c>
      <c r="F1310" s="54">
        <v>43470.87</v>
      </c>
      <c r="G1310" s="55">
        <v>1.026</v>
      </c>
      <c r="H1310" s="53">
        <v>0</v>
      </c>
      <c r="I1310" s="53" t="s">
        <v>1408</v>
      </c>
    </row>
    <row r="1311" spans="1:9" ht="17.399999999999999" x14ac:dyDescent="0.3">
      <c r="A1311" s="53" t="s">
        <v>356</v>
      </c>
      <c r="B1311" s="57">
        <v>45931</v>
      </c>
      <c r="C1311" s="59">
        <v>2739448.9</v>
      </c>
      <c r="D1311" s="60">
        <v>15</v>
      </c>
      <c r="E1311" s="54">
        <v>41091.730000000003</v>
      </c>
      <c r="F1311" s="54">
        <v>41470.67</v>
      </c>
      <c r="G1311" s="55">
        <v>1.0089999999999999</v>
      </c>
      <c r="H1311" s="53">
        <v>0</v>
      </c>
      <c r="I1311" s="53" t="s">
        <v>1408</v>
      </c>
    </row>
    <row r="1312" spans="1:9" ht="17.399999999999999" x14ac:dyDescent="0.3">
      <c r="A1312" s="53" t="s">
        <v>356</v>
      </c>
      <c r="B1312" s="57">
        <v>45962</v>
      </c>
      <c r="C1312" s="59">
        <v>2653117.6</v>
      </c>
      <c r="D1312" s="60">
        <v>0</v>
      </c>
      <c r="E1312" s="54">
        <v>39796.76</v>
      </c>
      <c r="F1312" s="54">
        <v>41717.300000000003</v>
      </c>
      <c r="G1312" s="55">
        <v>1.048</v>
      </c>
      <c r="H1312" s="53">
        <v>0</v>
      </c>
      <c r="I1312" s="53" t="s">
        <v>1408</v>
      </c>
    </row>
    <row r="1313" spans="1:9" ht="17.399999999999999" x14ac:dyDescent="0.3">
      <c r="A1313" s="53" t="s">
        <v>356</v>
      </c>
      <c r="B1313" s="57">
        <v>45992</v>
      </c>
      <c r="C1313" s="59">
        <v>2565725.56</v>
      </c>
      <c r="D1313" s="60">
        <v>0</v>
      </c>
      <c r="E1313" s="54">
        <v>38485.879999999997</v>
      </c>
      <c r="F1313" s="54">
        <v>43899.29</v>
      </c>
      <c r="G1313" s="55">
        <v>1.141</v>
      </c>
      <c r="H1313" s="53">
        <v>0</v>
      </c>
      <c r="I1313" s="53" t="s">
        <v>1408</v>
      </c>
    </row>
    <row r="1314" spans="1:9" ht="17.399999999999999" x14ac:dyDescent="0.3">
      <c r="A1314" s="53" t="s">
        <v>358</v>
      </c>
      <c r="B1314" s="57">
        <v>45658</v>
      </c>
      <c r="C1314" s="59">
        <v>17812829.109999999</v>
      </c>
      <c r="D1314" s="60">
        <v>35</v>
      </c>
      <c r="E1314" s="54">
        <v>267192.44</v>
      </c>
      <c r="F1314" s="54">
        <v>122802.45</v>
      </c>
      <c r="G1314" s="55">
        <v>0.46</v>
      </c>
      <c r="H1314" s="53">
        <v>0</v>
      </c>
      <c r="I1314" s="53" t="s">
        <v>1410</v>
      </c>
    </row>
    <row r="1315" spans="1:9" ht="17.399999999999999" x14ac:dyDescent="0.3">
      <c r="A1315" s="53" t="s">
        <v>358</v>
      </c>
      <c r="B1315" s="57">
        <v>45689</v>
      </c>
      <c r="C1315" s="59">
        <v>17389757.550000001</v>
      </c>
      <c r="D1315" s="60">
        <v>0</v>
      </c>
      <c r="E1315" s="54">
        <v>260846.36</v>
      </c>
      <c r="F1315" s="54">
        <v>261633.49</v>
      </c>
      <c r="G1315" s="55">
        <v>1.0029999999999999</v>
      </c>
      <c r="H1315" s="53">
        <v>0</v>
      </c>
      <c r="I1315" s="53" t="s">
        <v>1408</v>
      </c>
    </row>
    <row r="1316" spans="1:9" ht="17.399999999999999" x14ac:dyDescent="0.3">
      <c r="A1316" s="53" t="s">
        <v>358</v>
      </c>
      <c r="B1316" s="57">
        <v>45717</v>
      </c>
      <c r="C1316" s="59">
        <v>16917027.219999999</v>
      </c>
      <c r="D1316" s="60">
        <v>0</v>
      </c>
      <c r="E1316" s="54">
        <v>253755.41</v>
      </c>
      <c r="F1316" s="54">
        <v>278235.08</v>
      </c>
      <c r="G1316" s="55">
        <v>1.0960000000000001</v>
      </c>
      <c r="H1316" s="53">
        <v>0</v>
      </c>
      <c r="I1316" s="53" t="s">
        <v>1408</v>
      </c>
    </row>
    <row r="1317" spans="1:9" ht="17.399999999999999" x14ac:dyDescent="0.3">
      <c r="A1317" s="53" t="s">
        <v>358</v>
      </c>
      <c r="B1317" s="57">
        <v>45748</v>
      </c>
      <c r="C1317" s="59">
        <v>16478676.050000001</v>
      </c>
      <c r="D1317" s="60">
        <v>15</v>
      </c>
      <c r="E1317" s="54">
        <v>247180.14</v>
      </c>
      <c r="F1317" s="54">
        <v>248024.88</v>
      </c>
      <c r="G1317" s="55">
        <v>1.0029999999999999</v>
      </c>
      <c r="H1317" s="53">
        <v>0</v>
      </c>
      <c r="I1317" s="53" t="s">
        <v>1408</v>
      </c>
    </row>
    <row r="1318" spans="1:9" ht="17.399999999999999" x14ac:dyDescent="0.3">
      <c r="A1318" s="53" t="s">
        <v>358</v>
      </c>
      <c r="B1318" s="57">
        <v>45778</v>
      </c>
      <c r="C1318" s="59">
        <v>16091305.039999999</v>
      </c>
      <c r="D1318" s="60">
        <v>35</v>
      </c>
      <c r="E1318" s="54">
        <v>241369.58</v>
      </c>
      <c r="F1318" s="54">
        <v>203118.23</v>
      </c>
      <c r="G1318" s="55">
        <v>0.84199999999999997</v>
      </c>
      <c r="H1318" s="53">
        <v>0</v>
      </c>
      <c r="I1318" s="53" t="s">
        <v>1410</v>
      </c>
    </row>
    <row r="1319" spans="1:9" ht="17.399999999999999" x14ac:dyDescent="0.3">
      <c r="A1319" s="53" t="s">
        <v>358</v>
      </c>
      <c r="B1319" s="57">
        <v>45809</v>
      </c>
      <c r="C1319" s="59">
        <v>15731593.869999999</v>
      </c>
      <c r="D1319" s="60">
        <v>35</v>
      </c>
      <c r="E1319" s="54">
        <v>235973.91</v>
      </c>
      <c r="F1319" s="54">
        <v>147259.06</v>
      </c>
      <c r="G1319" s="55">
        <v>0.624</v>
      </c>
      <c r="H1319" s="53">
        <v>0</v>
      </c>
      <c r="I1319" s="53" t="s">
        <v>1410</v>
      </c>
    </row>
    <row r="1320" spans="1:9" ht="17.399999999999999" x14ac:dyDescent="0.3">
      <c r="A1320" s="53" t="s">
        <v>358</v>
      </c>
      <c r="B1320" s="57">
        <v>45839</v>
      </c>
      <c r="C1320" s="59">
        <v>15391112.15</v>
      </c>
      <c r="D1320" s="60">
        <v>0</v>
      </c>
      <c r="E1320" s="54">
        <v>230866.68</v>
      </c>
      <c r="F1320" s="54">
        <v>238454.07</v>
      </c>
      <c r="G1320" s="55">
        <v>1.0329999999999999</v>
      </c>
      <c r="H1320" s="53">
        <v>0</v>
      </c>
      <c r="I1320" s="53" t="s">
        <v>1408</v>
      </c>
    </row>
    <row r="1321" spans="1:9" ht="17.399999999999999" x14ac:dyDescent="0.3">
      <c r="A1321" s="53" t="s">
        <v>358</v>
      </c>
      <c r="B1321" s="57">
        <v>45870</v>
      </c>
      <c r="C1321" s="59">
        <v>14968256.210000001</v>
      </c>
      <c r="D1321" s="60">
        <v>65</v>
      </c>
      <c r="E1321" s="54">
        <v>224523.84</v>
      </c>
      <c r="F1321" s="54">
        <v>136580.16</v>
      </c>
      <c r="G1321" s="55">
        <v>0.60799999999999998</v>
      </c>
      <c r="H1321" s="53">
        <v>0</v>
      </c>
      <c r="I1321" s="53" t="s">
        <v>1411</v>
      </c>
    </row>
    <row r="1322" spans="1:9" ht="17.399999999999999" x14ac:dyDescent="0.3">
      <c r="A1322" s="53" t="s">
        <v>358</v>
      </c>
      <c r="B1322" s="57">
        <v>45901</v>
      </c>
      <c r="C1322" s="59">
        <v>14583779.460000001</v>
      </c>
      <c r="D1322" s="60">
        <v>0</v>
      </c>
      <c r="E1322" s="54">
        <v>218756.69</v>
      </c>
      <c r="F1322" s="54">
        <v>224990.52</v>
      </c>
      <c r="G1322" s="55">
        <v>1.028</v>
      </c>
      <c r="H1322" s="53">
        <v>0</v>
      </c>
      <c r="I1322" s="53" t="s">
        <v>1408</v>
      </c>
    </row>
    <row r="1323" spans="1:9" ht="17.399999999999999" x14ac:dyDescent="0.3">
      <c r="A1323" s="53" t="s">
        <v>358</v>
      </c>
      <c r="B1323" s="57">
        <v>45931</v>
      </c>
      <c r="C1323" s="59">
        <v>14208401.939999999</v>
      </c>
      <c r="D1323" s="60">
        <v>35</v>
      </c>
      <c r="E1323" s="54">
        <v>213126.03</v>
      </c>
      <c r="F1323" s="54">
        <v>169612.98</v>
      </c>
      <c r="G1323" s="55">
        <v>0.79600000000000004</v>
      </c>
      <c r="H1323" s="53">
        <v>0</v>
      </c>
      <c r="I1323" s="53" t="s">
        <v>1410</v>
      </c>
    </row>
    <row r="1324" spans="1:9" ht="17.399999999999999" x14ac:dyDescent="0.3">
      <c r="A1324" s="53" t="s">
        <v>358</v>
      </c>
      <c r="B1324" s="57">
        <v>45962</v>
      </c>
      <c r="C1324" s="59">
        <v>13823239.25</v>
      </c>
      <c r="D1324" s="60">
        <v>0</v>
      </c>
      <c r="E1324" s="54">
        <v>207348.59</v>
      </c>
      <c r="F1324" s="54">
        <v>235247.68</v>
      </c>
      <c r="G1324" s="55">
        <v>1.135</v>
      </c>
      <c r="H1324" s="53">
        <v>0</v>
      </c>
      <c r="I1324" s="53" t="s">
        <v>1408</v>
      </c>
    </row>
    <row r="1325" spans="1:9" ht="17.399999999999999" x14ac:dyDescent="0.3">
      <c r="A1325" s="53" t="s">
        <v>358</v>
      </c>
      <c r="B1325" s="57">
        <v>45992</v>
      </c>
      <c r="C1325" s="59">
        <v>13503537.43</v>
      </c>
      <c r="D1325" s="60">
        <v>65</v>
      </c>
      <c r="E1325" s="54">
        <v>202553.06</v>
      </c>
      <c r="F1325" s="54">
        <v>154916.97</v>
      </c>
      <c r="G1325" s="55">
        <v>0.76500000000000001</v>
      </c>
      <c r="H1325" s="53">
        <v>0</v>
      </c>
      <c r="I1325" s="53" t="s">
        <v>1411</v>
      </c>
    </row>
    <row r="1326" spans="1:9" ht="17.399999999999999" x14ac:dyDescent="0.3">
      <c r="A1326" s="53" t="s">
        <v>360</v>
      </c>
      <c r="B1326" s="57">
        <v>45658</v>
      </c>
      <c r="C1326" s="59">
        <v>2879243.11</v>
      </c>
      <c r="D1326" s="60">
        <v>95</v>
      </c>
      <c r="E1326" s="54">
        <v>43188.65</v>
      </c>
      <c r="F1326" s="54">
        <v>25662.41</v>
      </c>
      <c r="G1326" s="55">
        <v>0.59399999999999997</v>
      </c>
      <c r="H1326" s="53">
        <v>0</v>
      </c>
      <c r="I1326" s="53" t="s">
        <v>1409</v>
      </c>
    </row>
    <row r="1327" spans="1:9" ht="17.399999999999999" x14ac:dyDescent="0.3">
      <c r="A1327" s="53" t="s">
        <v>360</v>
      </c>
      <c r="B1327" s="57">
        <v>45689</v>
      </c>
      <c r="C1327" s="59">
        <v>2798533.99</v>
      </c>
      <c r="D1327" s="60">
        <v>0</v>
      </c>
      <c r="E1327" s="54">
        <v>41978.01</v>
      </c>
      <c r="F1327" s="54">
        <v>41741.449999999997</v>
      </c>
      <c r="G1327" s="55">
        <v>0.99399999999999999</v>
      </c>
      <c r="H1327" s="53">
        <v>0</v>
      </c>
      <c r="I1327" s="53" t="s">
        <v>1408</v>
      </c>
    </row>
    <row r="1328" spans="1:9" ht="17.399999999999999" x14ac:dyDescent="0.3">
      <c r="A1328" s="53" t="s">
        <v>360</v>
      </c>
      <c r="B1328" s="57">
        <v>45717</v>
      </c>
      <c r="C1328" s="59">
        <v>2715850.94</v>
      </c>
      <c r="D1328" s="60">
        <v>0</v>
      </c>
      <c r="E1328" s="54">
        <v>40737.760000000002</v>
      </c>
      <c r="F1328" s="54">
        <v>41885.629999999997</v>
      </c>
      <c r="G1328" s="55">
        <v>1.028</v>
      </c>
      <c r="H1328" s="53">
        <v>0</v>
      </c>
      <c r="I1328" s="53" t="s">
        <v>1408</v>
      </c>
    </row>
    <row r="1329" spans="1:9" ht="17.399999999999999" x14ac:dyDescent="0.3">
      <c r="A1329" s="53" t="s">
        <v>360</v>
      </c>
      <c r="B1329" s="57">
        <v>45748</v>
      </c>
      <c r="C1329" s="59">
        <v>2637140.2799999998</v>
      </c>
      <c r="D1329" s="60">
        <v>0</v>
      </c>
      <c r="E1329" s="54">
        <v>39557.1</v>
      </c>
      <c r="F1329" s="54">
        <v>43362.25</v>
      </c>
      <c r="G1329" s="55">
        <v>1.0960000000000001</v>
      </c>
      <c r="H1329" s="53">
        <v>0</v>
      </c>
      <c r="I1329" s="53" t="s">
        <v>1408</v>
      </c>
    </row>
    <row r="1330" spans="1:9" ht="17.399999999999999" x14ac:dyDescent="0.3">
      <c r="A1330" s="53" t="s">
        <v>360</v>
      </c>
      <c r="B1330" s="57">
        <v>45778</v>
      </c>
      <c r="C1330" s="59">
        <v>2565237.62</v>
      </c>
      <c r="D1330" s="60">
        <v>0</v>
      </c>
      <c r="E1330" s="54">
        <v>38478.559999999998</v>
      </c>
      <c r="F1330" s="54">
        <v>38108.589999999997</v>
      </c>
      <c r="G1330" s="55">
        <v>0.99</v>
      </c>
      <c r="H1330" s="53">
        <v>0</v>
      </c>
      <c r="I1330" s="53" t="s">
        <v>1408</v>
      </c>
    </row>
    <row r="1331" spans="1:9" ht="17.399999999999999" x14ac:dyDescent="0.3">
      <c r="A1331" s="53" t="s">
        <v>360</v>
      </c>
      <c r="B1331" s="57">
        <v>45809</v>
      </c>
      <c r="C1331" s="59">
        <v>2496472.98</v>
      </c>
      <c r="D1331" s="60">
        <v>0</v>
      </c>
      <c r="E1331" s="54">
        <v>37447.089999999997</v>
      </c>
      <c r="F1331" s="54">
        <v>42267.199999999997</v>
      </c>
      <c r="G1331" s="55">
        <v>1.129</v>
      </c>
      <c r="H1331" s="53">
        <v>0</v>
      </c>
      <c r="I1331" s="53" t="s">
        <v>1408</v>
      </c>
    </row>
    <row r="1332" spans="1:9" ht="17.399999999999999" x14ac:dyDescent="0.3">
      <c r="A1332" s="53" t="s">
        <v>360</v>
      </c>
      <c r="B1332" s="57">
        <v>45839</v>
      </c>
      <c r="C1332" s="59">
        <v>2424551.5499999998</v>
      </c>
      <c r="D1332" s="60">
        <v>0</v>
      </c>
      <c r="E1332" s="54">
        <v>36368.269999999997</v>
      </c>
      <c r="F1332" s="54">
        <v>37145.25</v>
      </c>
      <c r="G1332" s="55">
        <v>1.0209999999999999</v>
      </c>
      <c r="H1332" s="53">
        <v>0</v>
      </c>
      <c r="I1332" s="53" t="s">
        <v>1408</v>
      </c>
    </row>
    <row r="1333" spans="1:9" ht="17.399999999999999" x14ac:dyDescent="0.3">
      <c r="A1333" s="53" t="s">
        <v>360</v>
      </c>
      <c r="B1333" s="57">
        <v>45870</v>
      </c>
      <c r="C1333" s="59">
        <v>2358286.2799999998</v>
      </c>
      <c r="D1333" s="60">
        <v>0</v>
      </c>
      <c r="E1333" s="54">
        <v>35374.29</v>
      </c>
      <c r="F1333" s="54">
        <v>40111.199999999997</v>
      </c>
      <c r="G1333" s="55">
        <v>1.1339999999999999</v>
      </c>
      <c r="H1333" s="53">
        <v>0</v>
      </c>
      <c r="I1333" s="53" t="s">
        <v>1408</v>
      </c>
    </row>
    <row r="1334" spans="1:9" ht="17.399999999999999" x14ac:dyDescent="0.3">
      <c r="A1334" s="53" t="s">
        <v>360</v>
      </c>
      <c r="B1334" s="57">
        <v>45901</v>
      </c>
      <c r="C1334" s="59">
        <v>2294216.86</v>
      </c>
      <c r="D1334" s="60">
        <v>0</v>
      </c>
      <c r="E1334" s="54">
        <v>34413.25</v>
      </c>
      <c r="F1334" s="54">
        <v>39320.46</v>
      </c>
      <c r="G1334" s="55">
        <v>1.143</v>
      </c>
      <c r="H1334" s="53">
        <v>0</v>
      </c>
      <c r="I1334" s="53" t="s">
        <v>1408</v>
      </c>
    </row>
    <row r="1335" spans="1:9" ht="17.399999999999999" x14ac:dyDescent="0.3">
      <c r="A1335" s="53" t="s">
        <v>360</v>
      </c>
      <c r="B1335" s="57">
        <v>45931</v>
      </c>
      <c r="C1335" s="59">
        <v>2219865.16</v>
      </c>
      <c r="D1335" s="60">
        <v>65</v>
      </c>
      <c r="E1335" s="54">
        <v>33297.980000000003</v>
      </c>
      <c r="F1335" s="54">
        <v>21662.77</v>
      </c>
      <c r="G1335" s="55">
        <v>0.65100000000000002</v>
      </c>
      <c r="H1335" s="53">
        <v>0</v>
      </c>
      <c r="I1335" s="53" t="s">
        <v>1411</v>
      </c>
    </row>
    <row r="1336" spans="1:9" ht="17.399999999999999" x14ac:dyDescent="0.3">
      <c r="A1336" s="53" t="s">
        <v>360</v>
      </c>
      <c r="B1336" s="57">
        <v>45962</v>
      </c>
      <c r="C1336" s="59">
        <v>2152227.06</v>
      </c>
      <c r="D1336" s="60">
        <v>0</v>
      </c>
      <c r="E1336" s="54">
        <v>32283.41</v>
      </c>
      <c r="F1336" s="54">
        <v>31243.83</v>
      </c>
      <c r="G1336" s="55">
        <v>0.96799999999999997</v>
      </c>
      <c r="H1336" s="53">
        <v>0</v>
      </c>
      <c r="I1336" s="53" t="s">
        <v>1408</v>
      </c>
    </row>
    <row r="1337" spans="1:9" ht="17.399999999999999" x14ac:dyDescent="0.3">
      <c r="A1337" s="53" t="s">
        <v>360</v>
      </c>
      <c r="B1337" s="57">
        <v>45992</v>
      </c>
      <c r="C1337" s="59">
        <v>2086287.79</v>
      </c>
      <c r="D1337" s="60">
        <v>0</v>
      </c>
      <c r="E1337" s="54">
        <v>31294.32</v>
      </c>
      <c r="F1337" s="54">
        <v>35428.239999999998</v>
      </c>
      <c r="G1337" s="55">
        <v>1.1319999999999999</v>
      </c>
      <c r="H1337" s="53">
        <v>0</v>
      </c>
      <c r="I1337" s="53" t="s">
        <v>1408</v>
      </c>
    </row>
    <row r="1338" spans="1:9" ht="17.399999999999999" x14ac:dyDescent="0.3">
      <c r="A1338" s="53" t="s">
        <v>362</v>
      </c>
      <c r="B1338" s="57">
        <v>45962</v>
      </c>
      <c r="C1338" s="59">
        <v>5019064.66</v>
      </c>
      <c r="D1338" s="60">
        <v>95</v>
      </c>
      <c r="E1338" s="54">
        <v>50190.65</v>
      </c>
      <c r="F1338" s="54">
        <v>27317.77</v>
      </c>
      <c r="G1338" s="55">
        <v>0.54400000000000004</v>
      </c>
      <c r="H1338" s="53">
        <v>1</v>
      </c>
      <c r="I1338" s="53" t="s">
        <v>1409</v>
      </c>
    </row>
    <row r="1339" spans="1:9" ht="17.399999999999999" x14ac:dyDescent="0.3">
      <c r="A1339" s="53" t="s">
        <v>362</v>
      </c>
      <c r="B1339" s="57">
        <v>45992</v>
      </c>
      <c r="C1339" s="59">
        <v>4940489.96</v>
      </c>
      <c r="D1339" s="60">
        <v>0</v>
      </c>
      <c r="E1339" s="54">
        <v>49404.9</v>
      </c>
      <c r="F1339" s="54">
        <v>53673.07</v>
      </c>
      <c r="G1339" s="55">
        <v>1.0860000000000001</v>
      </c>
      <c r="H1339" s="53">
        <v>1</v>
      </c>
      <c r="I1339" s="53" t="s">
        <v>1408</v>
      </c>
    </row>
    <row r="1340" spans="1:9" ht="17.399999999999999" x14ac:dyDescent="0.3">
      <c r="A1340" s="53" t="s">
        <v>364</v>
      </c>
      <c r="B1340" s="57">
        <v>45658</v>
      </c>
      <c r="C1340" s="59">
        <v>2450578.37</v>
      </c>
      <c r="D1340" s="60">
        <v>0</v>
      </c>
      <c r="E1340" s="54">
        <v>36758.68</v>
      </c>
      <c r="F1340" s="54">
        <v>41907.32</v>
      </c>
      <c r="G1340" s="55">
        <v>1.1399999999999999</v>
      </c>
      <c r="H1340" s="53">
        <v>0</v>
      </c>
      <c r="I1340" s="53" t="s">
        <v>1408</v>
      </c>
    </row>
    <row r="1341" spans="1:9" ht="17.399999999999999" x14ac:dyDescent="0.3">
      <c r="A1341" s="53" t="s">
        <v>364</v>
      </c>
      <c r="B1341" s="57">
        <v>45689</v>
      </c>
      <c r="C1341" s="59">
        <v>2379830.46</v>
      </c>
      <c r="D1341" s="60">
        <v>15</v>
      </c>
      <c r="E1341" s="54">
        <v>35697.46</v>
      </c>
      <c r="F1341" s="54">
        <v>40324.14</v>
      </c>
      <c r="G1341" s="55">
        <v>1.1299999999999999</v>
      </c>
      <c r="H1341" s="53">
        <v>0</v>
      </c>
      <c r="I1341" s="53" t="s">
        <v>1408</v>
      </c>
    </row>
    <row r="1342" spans="1:9" ht="17.399999999999999" x14ac:dyDescent="0.3">
      <c r="A1342" s="53" t="s">
        <v>364</v>
      </c>
      <c r="B1342" s="57">
        <v>45717</v>
      </c>
      <c r="C1342" s="59">
        <v>2314248.42</v>
      </c>
      <c r="D1342" s="60">
        <v>95</v>
      </c>
      <c r="E1342" s="54">
        <v>34713.730000000003</v>
      </c>
      <c r="F1342" s="54">
        <v>10095.52</v>
      </c>
      <c r="G1342" s="55">
        <v>0.29099999999999998</v>
      </c>
      <c r="H1342" s="53">
        <v>0</v>
      </c>
      <c r="I1342" s="53" t="s">
        <v>1409</v>
      </c>
    </row>
    <row r="1343" spans="1:9" ht="17.399999999999999" x14ac:dyDescent="0.3">
      <c r="A1343" s="53" t="s">
        <v>364</v>
      </c>
      <c r="B1343" s="57">
        <v>45748</v>
      </c>
      <c r="C1343" s="59">
        <v>2243430.1800000002</v>
      </c>
      <c r="D1343" s="60">
        <v>0</v>
      </c>
      <c r="E1343" s="54">
        <v>33651.449999999997</v>
      </c>
      <c r="F1343" s="54">
        <v>35220.620000000003</v>
      </c>
      <c r="G1343" s="55">
        <v>1.0469999999999999</v>
      </c>
      <c r="H1343" s="53">
        <v>0</v>
      </c>
      <c r="I1343" s="53" t="s">
        <v>1408</v>
      </c>
    </row>
    <row r="1344" spans="1:9" ht="17.399999999999999" x14ac:dyDescent="0.3">
      <c r="A1344" s="53" t="s">
        <v>364</v>
      </c>
      <c r="B1344" s="57">
        <v>45778</v>
      </c>
      <c r="C1344" s="59">
        <v>2171570.73</v>
      </c>
      <c r="D1344" s="60">
        <v>0</v>
      </c>
      <c r="E1344" s="54">
        <v>32573.56</v>
      </c>
      <c r="F1344" s="54">
        <v>33986.86</v>
      </c>
      <c r="G1344" s="55">
        <v>1.0429999999999999</v>
      </c>
      <c r="H1344" s="53">
        <v>0</v>
      </c>
      <c r="I1344" s="53" t="s">
        <v>1408</v>
      </c>
    </row>
    <row r="1345" spans="1:9" ht="17.399999999999999" x14ac:dyDescent="0.3">
      <c r="A1345" s="53" t="s">
        <v>364</v>
      </c>
      <c r="B1345" s="57">
        <v>45809</v>
      </c>
      <c r="C1345" s="59">
        <v>2113575.9</v>
      </c>
      <c r="D1345" s="60">
        <v>15</v>
      </c>
      <c r="E1345" s="54">
        <v>31703.64</v>
      </c>
      <c r="F1345" s="54">
        <v>30502.63</v>
      </c>
      <c r="G1345" s="55">
        <v>0.96199999999999997</v>
      </c>
      <c r="H1345" s="53">
        <v>0</v>
      </c>
      <c r="I1345" s="53" t="s">
        <v>1408</v>
      </c>
    </row>
    <row r="1346" spans="1:9" ht="17.399999999999999" x14ac:dyDescent="0.3">
      <c r="A1346" s="53" t="s">
        <v>364</v>
      </c>
      <c r="B1346" s="57">
        <v>45839</v>
      </c>
      <c r="C1346" s="59">
        <v>2050018.66</v>
      </c>
      <c r="D1346" s="60">
        <v>0</v>
      </c>
      <c r="E1346" s="54">
        <v>30750.28</v>
      </c>
      <c r="F1346" s="54">
        <v>35026.65</v>
      </c>
      <c r="G1346" s="55">
        <v>1.139</v>
      </c>
      <c r="H1346" s="53">
        <v>0</v>
      </c>
      <c r="I1346" s="53" t="s">
        <v>1408</v>
      </c>
    </row>
    <row r="1347" spans="1:9" ht="17.399999999999999" x14ac:dyDescent="0.3">
      <c r="A1347" s="53" t="s">
        <v>364</v>
      </c>
      <c r="B1347" s="57">
        <v>45870</v>
      </c>
      <c r="C1347" s="59">
        <v>1985910.03</v>
      </c>
      <c r="D1347" s="60">
        <v>0</v>
      </c>
      <c r="E1347" s="54">
        <v>29788.65</v>
      </c>
      <c r="F1347" s="54">
        <v>29221.23</v>
      </c>
      <c r="G1347" s="55">
        <v>0.98099999999999998</v>
      </c>
      <c r="H1347" s="53">
        <v>0</v>
      </c>
      <c r="I1347" s="53" t="s">
        <v>1408</v>
      </c>
    </row>
    <row r="1348" spans="1:9" ht="17.399999999999999" x14ac:dyDescent="0.3">
      <c r="A1348" s="53" t="s">
        <v>364</v>
      </c>
      <c r="B1348" s="57">
        <v>45901</v>
      </c>
      <c r="C1348" s="59">
        <v>1922511.59</v>
      </c>
      <c r="D1348" s="60">
        <v>0</v>
      </c>
      <c r="E1348" s="54">
        <v>28837.67</v>
      </c>
      <c r="F1348" s="54">
        <v>29855.73</v>
      </c>
      <c r="G1348" s="55">
        <v>1.0349999999999999</v>
      </c>
      <c r="H1348" s="53">
        <v>0</v>
      </c>
      <c r="I1348" s="53" t="s">
        <v>1408</v>
      </c>
    </row>
    <row r="1349" spans="1:9" ht="17.399999999999999" x14ac:dyDescent="0.3">
      <c r="A1349" s="53" t="s">
        <v>364</v>
      </c>
      <c r="B1349" s="57">
        <v>45931</v>
      </c>
      <c r="C1349" s="59">
        <v>1859828.73</v>
      </c>
      <c r="D1349" s="60">
        <v>0</v>
      </c>
      <c r="E1349" s="54">
        <v>27897.43</v>
      </c>
      <c r="F1349" s="54">
        <v>29222.09</v>
      </c>
      <c r="G1349" s="55">
        <v>1.0469999999999999</v>
      </c>
      <c r="H1349" s="53">
        <v>0</v>
      </c>
      <c r="I1349" s="53" t="s">
        <v>1408</v>
      </c>
    </row>
    <row r="1350" spans="1:9" ht="17.399999999999999" x14ac:dyDescent="0.3">
      <c r="A1350" s="53" t="s">
        <v>364</v>
      </c>
      <c r="B1350" s="57">
        <v>45962</v>
      </c>
      <c r="C1350" s="59">
        <v>1859828.73</v>
      </c>
      <c r="D1350" s="60">
        <v>185</v>
      </c>
      <c r="E1350" s="54">
        <v>27897.43</v>
      </c>
      <c r="F1350" s="54">
        <v>1758.69</v>
      </c>
      <c r="G1350" s="55">
        <v>6.3E-2</v>
      </c>
      <c r="H1350" s="53">
        <v>0</v>
      </c>
      <c r="I1350" s="53" t="s">
        <v>1412</v>
      </c>
    </row>
    <row r="1351" spans="1:9" ht="17.399999999999999" x14ac:dyDescent="0.3">
      <c r="A1351" s="53" t="s">
        <v>364</v>
      </c>
      <c r="B1351" s="57">
        <v>45992</v>
      </c>
      <c r="C1351" s="59">
        <v>1859828.73</v>
      </c>
      <c r="D1351" s="60">
        <v>999</v>
      </c>
      <c r="E1351" s="54">
        <v>27897.43</v>
      </c>
      <c r="F1351" s="54">
        <v>4524.6400000000003</v>
      </c>
      <c r="G1351" s="55">
        <v>0.16200000000000001</v>
      </c>
      <c r="H1351" s="53">
        <v>0</v>
      </c>
      <c r="I1351" s="53" t="s">
        <v>1412</v>
      </c>
    </row>
    <row r="1352" spans="1:9" ht="17.399999999999999" x14ac:dyDescent="0.3">
      <c r="A1352" s="53" t="s">
        <v>366</v>
      </c>
      <c r="B1352" s="57">
        <v>45658</v>
      </c>
      <c r="C1352" s="59">
        <v>50218547.740000002</v>
      </c>
      <c r="D1352" s="60">
        <v>0</v>
      </c>
      <c r="E1352" s="54">
        <v>502185.48</v>
      </c>
      <c r="F1352" s="54">
        <v>530302.94999999995</v>
      </c>
      <c r="G1352" s="55">
        <v>1.056</v>
      </c>
      <c r="H1352" s="53">
        <v>0</v>
      </c>
      <c r="I1352" s="53" t="s">
        <v>1408</v>
      </c>
    </row>
    <row r="1353" spans="1:9" ht="17.399999999999999" x14ac:dyDescent="0.3">
      <c r="A1353" s="53" t="s">
        <v>366</v>
      </c>
      <c r="B1353" s="57">
        <v>45689</v>
      </c>
      <c r="C1353" s="59">
        <v>49355612.869999997</v>
      </c>
      <c r="D1353" s="60">
        <v>0</v>
      </c>
      <c r="E1353" s="54">
        <v>493556.13</v>
      </c>
      <c r="F1353" s="54">
        <v>560695.66</v>
      </c>
      <c r="G1353" s="55">
        <v>1.1359999999999999</v>
      </c>
      <c r="H1353" s="53">
        <v>0</v>
      </c>
      <c r="I1353" s="53" t="s">
        <v>1408</v>
      </c>
    </row>
    <row r="1354" spans="1:9" ht="17.399999999999999" x14ac:dyDescent="0.3">
      <c r="A1354" s="53" t="s">
        <v>366</v>
      </c>
      <c r="B1354" s="57">
        <v>45717</v>
      </c>
      <c r="C1354" s="59">
        <v>48629498.82</v>
      </c>
      <c r="D1354" s="60">
        <v>35</v>
      </c>
      <c r="E1354" s="54">
        <v>486294.99</v>
      </c>
      <c r="F1354" s="54">
        <v>268867.09999999998</v>
      </c>
      <c r="G1354" s="55">
        <v>0.55300000000000005</v>
      </c>
      <c r="H1354" s="53">
        <v>0</v>
      </c>
      <c r="I1354" s="53" t="s">
        <v>1410</v>
      </c>
    </row>
    <row r="1355" spans="1:9" ht="17.399999999999999" x14ac:dyDescent="0.3">
      <c r="A1355" s="53" t="s">
        <v>366</v>
      </c>
      <c r="B1355" s="57">
        <v>45748</v>
      </c>
      <c r="C1355" s="59">
        <v>47821045.460000001</v>
      </c>
      <c r="D1355" s="60">
        <v>65</v>
      </c>
      <c r="E1355" s="54">
        <v>478210.45</v>
      </c>
      <c r="F1355" s="54">
        <v>265896.21000000002</v>
      </c>
      <c r="G1355" s="55">
        <v>0.55600000000000005</v>
      </c>
      <c r="H1355" s="53">
        <v>0</v>
      </c>
      <c r="I1355" s="53" t="s">
        <v>1411</v>
      </c>
    </row>
    <row r="1356" spans="1:9" ht="17.399999999999999" x14ac:dyDescent="0.3">
      <c r="A1356" s="53" t="s">
        <v>366</v>
      </c>
      <c r="B1356" s="57">
        <v>45778</v>
      </c>
      <c r="C1356" s="59">
        <v>47143981.939999998</v>
      </c>
      <c r="D1356" s="60">
        <v>15</v>
      </c>
      <c r="E1356" s="54">
        <v>471439.82</v>
      </c>
      <c r="F1356" s="54">
        <v>479584.55</v>
      </c>
      <c r="G1356" s="55">
        <v>1.0169999999999999</v>
      </c>
      <c r="H1356" s="53">
        <v>0</v>
      </c>
      <c r="I1356" s="53" t="s">
        <v>1408</v>
      </c>
    </row>
    <row r="1357" spans="1:9" ht="17.399999999999999" x14ac:dyDescent="0.3">
      <c r="A1357" s="53" t="s">
        <v>366</v>
      </c>
      <c r="B1357" s="57">
        <v>45809</v>
      </c>
      <c r="C1357" s="59">
        <v>46322743.009999998</v>
      </c>
      <c r="D1357" s="60">
        <v>0</v>
      </c>
      <c r="E1357" s="54">
        <v>463227.43</v>
      </c>
      <c r="F1357" s="54">
        <v>453956.2</v>
      </c>
      <c r="G1357" s="55">
        <v>0.98</v>
      </c>
      <c r="H1357" s="53">
        <v>0</v>
      </c>
      <c r="I1357" s="53" t="s">
        <v>1408</v>
      </c>
    </row>
    <row r="1358" spans="1:9" ht="17.399999999999999" x14ac:dyDescent="0.3">
      <c r="A1358" s="53" t="s">
        <v>366</v>
      </c>
      <c r="B1358" s="57">
        <v>45839</v>
      </c>
      <c r="C1358" s="59">
        <v>45548900.270000003</v>
      </c>
      <c r="D1358" s="60">
        <v>0</v>
      </c>
      <c r="E1358" s="54">
        <v>455489</v>
      </c>
      <c r="F1358" s="54">
        <v>487573.7</v>
      </c>
      <c r="G1358" s="55">
        <v>1.07</v>
      </c>
      <c r="H1358" s="53">
        <v>0</v>
      </c>
      <c r="I1358" s="53" t="s">
        <v>1408</v>
      </c>
    </row>
    <row r="1359" spans="1:9" ht="17.399999999999999" x14ac:dyDescent="0.3">
      <c r="A1359" s="53" t="s">
        <v>366</v>
      </c>
      <c r="B1359" s="57">
        <v>45870</v>
      </c>
      <c r="C1359" s="59">
        <v>44805135.350000001</v>
      </c>
      <c r="D1359" s="60">
        <v>15</v>
      </c>
      <c r="E1359" s="54">
        <v>448051.35</v>
      </c>
      <c r="F1359" s="54">
        <v>460851.99</v>
      </c>
      <c r="G1359" s="55">
        <v>1.0289999999999999</v>
      </c>
      <c r="H1359" s="53">
        <v>0</v>
      </c>
      <c r="I1359" s="53" t="s">
        <v>1408</v>
      </c>
    </row>
    <row r="1360" spans="1:9" ht="17.399999999999999" x14ac:dyDescent="0.3">
      <c r="A1360" s="53" t="s">
        <v>366</v>
      </c>
      <c r="B1360" s="57">
        <v>45901</v>
      </c>
      <c r="C1360" s="59">
        <v>44123521.299999997</v>
      </c>
      <c r="D1360" s="60">
        <v>15</v>
      </c>
      <c r="E1360" s="54">
        <v>441235.21</v>
      </c>
      <c r="F1360" s="54">
        <v>502784.54</v>
      </c>
      <c r="G1360" s="55">
        <v>1.139</v>
      </c>
      <c r="H1360" s="53">
        <v>0</v>
      </c>
      <c r="I1360" s="53" t="s">
        <v>1408</v>
      </c>
    </row>
    <row r="1361" spans="1:9" ht="17.399999999999999" x14ac:dyDescent="0.3">
      <c r="A1361" s="53" t="s">
        <v>366</v>
      </c>
      <c r="B1361" s="57">
        <v>45931</v>
      </c>
      <c r="C1361" s="59">
        <v>43199182.25</v>
      </c>
      <c r="D1361" s="60">
        <v>0</v>
      </c>
      <c r="E1361" s="54">
        <v>431991.82</v>
      </c>
      <c r="F1361" s="54">
        <v>490948.99</v>
      </c>
      <c r="G1361" s="55">
        <v>1.1359999999999999</v>
      </c>
      <c r="H1361" s="53">
        <v>0</v>
      </c>
      <c r="I1361" s="53" t="s">
        <v>1408</v>
      </c>
    </row>
    <row r="1362" spans="1:9" ht="17.399999999999999" x14ac:dyDescent="0.3">
      <c r="A1362" s="53" t="s">
        <v>366</v>
      </c>
      <c r="B1362" s="57">
        <v>45962</v>
      </c>
      <c r="C1362" s="59">
        <v>42438494.079999998</v>
      </c>
      <c r="D1362" s="60">
        <v>65</v>
      </c>
      <c r="E1362" s="54">
        <v>424384.94</v>
      </c>
      <c r="F1362" s="54">
        <v>221395.72</v>
      </c>
      <c r="G1362" s="55">
        <v>0.52200000000000002</v>
      </c>
      <c r="H1362" s="53">
        <v>0</v>
      </c>
      <c r="I1362" s="53" t="s">
        <v>1411</v>
      </c>
    </row>
    <row r="1363" spans="1:9" ht="17.399999999999999" x14ac:dyDescent="0.3">
      <c r="A1363" s="53" t="s">
        <v>366</v>
      </c>
      <c r="B1363" s="57">
        <v>45992</v>
      </c>
      <c r="C1363" s="59">
        <v>41587499.670000002</v>
      </c>
      <c r="D1363" s="60">
        <v>0</v>
      </c>
      <c r="E1363" s="54">
        <v>415875</v>
      </c>
      <c r="F1363" s="54">
        <v>435619.19</v>
      </c>
      <c r="G1363" s="55">
        <v>1.0469999999999999</v>
      </c>
      <c r="H1363" s="53">
        <v>0</v>
      </c>
      <c r="I1363" s="53" t="s">
        <v>1408</v>
      </c>
    </row>
    <row r="1364" spans="1:9" ht="17.399999999999999" x14ac:dyDescent="0.3">
      <c r="A1364" s="53" t="s">
        <v>368</v>
      </c>
      <c r="B1364" s="57">
        <v>45658</v>
      </c>
      <c r="C1364" s="59">
        <v>2576259.52</v>
      </c>
      <c r="D1364" s="60">
        <v>0</v>
      </c>
      <c r="E1364" s="54">
        <v>38643.89</v>
      </c>
      <c r="F1364" s="54">
        <v>40111.01</v>
      </c>
      <c r="G1364" s="55">
        <v>1.038</v>
      </c>
      <c r="H1364" s="53">
        <v>0</v>
      </c>
      <c r="I1364" s="53" t="s">
        <v>1408</v>
      </c>
    </row>
    <row r="1365" spans="1:9" ht="17.399999999999999" x14ac:dyDescent="0.3">
      <c r="A1365" s="53" t="s">
        <v>368</v>
      </c>
      <c r="B1365" s="57">
        <v>45689</v>
      </c>
      <c r="C1365" s="59">
        <v>2501895.15</v>
      </c>
      <c r="D1365" s="60">
        <v>35</v>
      </c>
      <c r="E1365" s="54">
        <v>37528.43</v>
      </c>
      <c r="F1365" s="54">
        <v>21448.37</v>
      </c>
      <c r="G1365" s="55">
        <v>0.57199999999999995</v>
      </c>
      <c r="H1365" s="53">
        <v>0</v>
      </c>
      <c r="I1365" s="53" t="s">
        <v>1410</v>
      </c>
    </row>
    <row r="1366" spans="1:9" ht="17.399999999999999" x14ac:dyDescent="0.3">
      <c r="A1366" s="53" t="s">
        <v>368</v>
      </c>
      <c r="B1366" s="57">
        <v>45717</v>
      </c>
      <c r="C1366" s="59">
        <v>2433587.04</v>
      </c>
      <c r="D1366" s="60">
        <v>15</v>
      </c>
      <c r="E1366" s="54">
        <v>36503.81</v>
      </c>
      <c r="F1366" s="54">
        <v>36928.32</v>
      </c>
      <c r="G1366" s="55">
        <v>1.012</v>
      </c>
      <c r="H1366" s="53">
        <v>0</v>
      </c>
      <c r="I1366" s="53" t="s">
        <v>1408</v>
      </c>
    </row>
    <row r="1367" spans="1:9" ht="17.399999999999999" x14ac:dyDescent="0.3">
      <c r="A1367" s="53" t="s">
        <v>368</v>
      </c>
      <c r="B1367" s="57">
        <v>45748</v>
      </c>
      <c r="C1367" s="59">
        <v>2356366.0099999998</v>
      </c>
      <c r="D1367" s="60">
        <v>0</v>
      </c>
      <c r="E1367" s="54">
        <v>35345.49</v>
      </c>
      <c r="F1367" s="54">
        <v>34870.67</v>
      </c>
      <c r="G1367" s="55">
        <v>0.98699999999999999</v>
      </c>
      <c r="H1367" s="53">
        <v>0</v>
      </c>
      <c r="I1367" s="53" t="s">
        <v>1408</v>
      </c>
    </row>
    <row r="1368" spans="1:9" ht="17.399999999999999" x14ac:dyDescent="0.3">
      <c r="A1368" s="53" t="s">
        <v>368</v>
      </c>
      <c r="B1368" s="57">
        <v>45778</v>
      </c>
      <c r="C1368" s="59">
        <v>2279990.29</v>
      </c>
      <c r="D1368" s="60">
        <v>0</v>
      </c>
      <c r="E1368" s="54">
        <v>34199.85</v>
      </c>
      <c r="F1368" s="54">
        <v>38157.370000000003</v>
      </c>
      <c r="G1368" s="55">
        <v>1.1160000000000001</v>
      </c>
      <c r="H1368" s="53">
        <v>0</v>
      </c>
      <c r="I1368" s="53" t="s">
        <v>1408</v>
      </c>
    </row>
    <row r="1369" spans="1:9" ht="17.399999999999999" x14ac:dyDescent="0.3">
      <c r="A1369" s="53" t="s">
        <v>368</v>
      </c>
      <c r="B1369" s="57">
        <v>45809</v>
      </c>
      <c r="C1369" s="59">
        <v>2215907.4</v>
      </c>
      <c r="D1369" s="60">
        <v>0</v>
      </c>
      <c r="E1369" s="54">
        <v>33238.61</v>
      </c>
      <c r="F1369" s="54">
        <v>33067.1</v>
      </c>
      <c r="G1369" s="55">
        <v>0.995</v>
      </c>
      <c r="H1369" s="53">
        <v>0</v>
      </c>
      <c r="I1369" s="53" t="s">
        <v>1408</v>
      </c>
    </row>
    <row r="1370" spans="1:9" ht="17.399999999999999" x14ac:dyDescent="0.3">
      <c r="A1370" s="53" t="s">
        <v>368</v>
      </c>
      <c r="B1370" s="57">
        <v>45839</v>
      </c>
      <c r="C1370" s="59">
        <v>2148319.36</v>
      </c>
      <c r="D1370" s="60">
        <v>0</v>
      </c>
      <c r="E1370" s="54">
        <v>32224.79</v>
      </c>
      <c r="F1370" s="54">
        <v>31767.97</v>
      </c>
      <c r="G1370" s="55">
        <v>0.98599999999999999</v>
      </c>
      <c r="H1370" s="53">
        <v>0</v>
      </c>
      <c r="I1370" s="53" t="s">
        <v>1408</v>
      </c>
    </row>
    <row r="1371" spans="1:9" ht="17.399999999999999" x14ac:dyDescent="0.3">
      <c r="A1371" s="53" t="s">
        <v>368</v>
      </c>
      <c r="B1371" s="57">
        <v>45870</v>
      </c>
      <c r="C1371" s="59">
        <v>2085340.41</v>
      </c>
      <c r="D1371" s="60">
        <v>15</v>
      </c>
      <c r="E1371" s="54">
        <v>31280.11</v>
      </c>
      <c r="F1371" s="54">
        <v>35423.53</v>
      </c>
      <c r="G1371" s="55">
        <v>1.1319999999999999</v>
      </c>
      <c r="H1371" s="53">
        <v>0</v>
      </c>
      <c r="I1371" s="53" t="s">
        <v>1408</v>
      </c>
    </row>
    <row r="1372" spans="1:9" ht="17.399999999999999" x14ac:dyDescent="0.3">
      <c r="A1372" s="53" t="s">
        <v>368</v>
      </c>
      <c r="B1372" s="57">
        <v>45901</v>
      </c>
      <c r="C1372" s="59">
        <v>2018865.14</v>
      </c>
      <c r="D1372" s="60">
        <v>0</v>
      </c>
      <c r="E1372" s="54">
        <v>30282.98</v>
      </c>
      <c r="F1372" s="54">
        <v>33580.239999999998</v>
      </c>
      <c r="G1372" s="55">
        <v>1.109</v>
      </c>
      <c r="H1372" s="53">
        <v>0</v>
      </c>
      <c r="I1372" s="53" t="s">
        <v>1408</v>
      </c>
    </row>
    <row r="1373" spans="1:9" ht="17.399999999999999" x14ac:dyDescent="0.3">
      <c r="A1373" s="53" t="s">
        <v>368</v>
      </c>
      <c r="B1373" s="57">
        <v>45931</v>
      </c>
      <c r="C1373" s="59">
        <v>1960742.55</v>
      </c>
      <c r="D1373" s="60">
        <v>0</v>
      </c>
      <c r="E1373" s="54">
        <v>29411.14</v>
      </c>
      <c r="F1373" s="54">
        <v>30555.759999999998</v>
      </c>
      <c r="G1373" s="55">
        <v>1.0389999999999999</v>
      </c>
      <c r="H1373" s="53">
        <v>0</v>
      </c>
      <c r="I1373" s="53" t="s">
        <v>1408</v>
      </c>
    </row>
    <row r="1374" spans="1:9" ht="17.399999999999999" x14ac:dyDescent="0.3">
      <c r="A1374" s="53" t="s">
        <v>368</v>
      </c>
      <c r="B1374" s="57">
        <v>45962</v>
      </c>
      <c r="C1374" s="59">
        <v>1897792.09</v>
      </c>
      <c r="D1374" s="60">
        <v>95</v>
      </c>
      <c r="E1374" s="54">
        <v>28466.880000000001</v>
      </c>
      <c r="F1374" s="54">
        <v>12279.77</v>
      </c>
      <c r="G1374" s="55">
        <v>0.43099999999999999</v>
      </c>
      <c r="H1374" s="53">
        <v>0</v>
      </c>
      <c r="I1374" s="53" t="s">
        <v>1409</v>
      </c>
    </row>
    <row r="1375" spans="1:9" ht="17.399999999999999" x14ac:dyDescent="0.3">
      <c r="A1375" s="53" t="s">
        <v>368</v>
      </c>
      <c r="B1375" s="57">
        <v>45992</v>
      </c>
      <c r="C1375" s="59">
        <v>1840697.97</v>
      </c>
      <c r="D1375" s="60">
        <v>0</v>
      </c>
      <c r="E1375" s="54">
        <v>27610.47</v>
      </c>
      <c r="F1375" s="54">
        <v>28608.84</v>
      </c>
      <c r="G1375" s="55">
        <v>1.036</v>
      </c>
      <c r="H1375" s="53">
        <v>0</v>
      </c>
      <c r="I1375" s="53" t="s">
        <v>1408</v>
      </c>
    </row>
    <row r="1376" spans="1:9" ht="17.399999999999999" x14ac:dyDescent="0.3">
      <c r="A1376" s="53" t="s">
        <v>370</v>
      </c>
      <c r="B1376" s="57">
        <v>45658</v>
      </c>
      <c r="C1376" s="59">
        <v>2167488.25</v>
      </c>
      <c r="D1376" s="60">
        <v>65</v>
      </c>
      <c r="E1376" s="54">
        <v>32512.32</v>
      </c>
      <c r="F1376" s="54">
        <v>13546.26</v>
      </c>
      <c r="G1376" s="55">
        <v>0.41699999999999998</v>
      </c>
      <c r="H1376" s="53">
        <v>0</v>
      </c>
      <c r="I1376" s="53" t="s">
        <v>1411</v>
      </c>
    </row>
    <row r="1377" spans="1:9" ht="17.399999999999999" x14ac:dyDescent="0.3">
      <c r="A1377" s="53" t="s">
        <v>370</v>
      </c>
      <c r="B1377" s="57">
        <v>45689</v>
      </c>
      <c r="C1377" s="59">
        <v>2106339.46</v>
      </c>
      <c r="D1377" s="60">
        <v>15</v>
      </c>
      <c r="E1377" s="54">
        <v>31595.09</v>
      </c>
      <c r="F1377" s="54">
        <v>30849.54</v>
      </c>
      <c r="G1377" s="55">
        <v>0.97599999999999998</v>
      </c>
      <c r="H1377" s="53">
        <v>0</v>
      </c>
      <c r="I1377" s="53" t="s">
        <v>1408</v>
      </c>
    </row>
    <row r="1378" spans="1:9" ht="17.399999999999999" x14ac:dyDescent="0.3">
      <c r="A1378" s="53" t="s">
        <v>370</v>
      </c>
      <c r="B1378" s="57">
        <v>45717</v>
      </c>
      <c r="C1378" s="59">
        <v>2046165.68</v>
      </c>
      <c r="D1378" s="60">
        <v>35</v>
      </c>
      <c r="E1378" s="54">
        <v>30692.49</v>
      </c>
      <c r="F1378" s="54">
        <v>24587.43</v>
      </c>
      <c r="G1378" s="55">
        <v>0.80100000000000005</v>
      </c>
      <c r="H1378" s="53">
        <v>0</v>
      </c>
      <c r="I1378" s="53" t="s">
        <v>1410</v>
      </c>
    </row>
    <row r="1379" spans="1:9" ht="17.399999999999999" x14ac:dyDescent="0.3">
      <c r="A1379" s="53" t="s">
        <v>370</v>
      </c>
      <c r="B1379" s="57">
        <v>45748</v>
      </c>
      <c r="C1379" s="59">
        <v>1989827.88</v>
      </c>
      <c r="D1379" s="60">
        <v>0</v>
      </c>
      <c r="E1379" s="54">
        <v>29847.42</v>
      </c>
      <c r="F1379" s="54">
        <v>30624.38</v>
      </c>
      <c r="G1379" s="55">
        <v>1.026</v>
      </c>
      <c r="H1379" s="53">
        <v>0</v>
      </c>
      <c r="I1379" s="53" t="s">
        <v>1408</v>
      </c>
    </row>
    <row r="1380" spans="1:9" ht="17.399999999999999" x14ac:dyDescent="0.3">
      <c r="A1380" s="53" t="s">
        <v>370</v>
      </c>
      <c r="B1380" s="57">
        <v>45778</v>
      </c>
      <c r="C1380" s="59">
        <v>1935768.04</v>
      </c>
      <c r="D1380" s="60">
        <v>0</v>
      </c>
      <c r="E1380" s="54">
        <v>29036.52</v>
      </c>
      <c r="F1380" s="54">
        <v>30315.34</v>
      </c>
      <c r="G1380" s="55">
        <v>1.044</v>
      </c>
      <c r="H1380" s="53">
        <v>0</v>
      </c>
      <c r="I1380" s="53" t="s">
        <v>1408</v>
      </c>
    </row>
    <row r="1381" spans="1:9" ht="17.399999999999999" x14ac:dyDescent="0.3">
      <c r="A1381" s="53" t="s">
        <v>370</v>
      </c>
      <c r="B1381" s="57">
        <v>45809</v>
      </c>
      <c r="C1381" s="59">
        <v>1879318.85</v>
      </c>
      <c r="D1381" s="60">
        <v>0</v>
      </c>
      <c r="E1381" s="54">
        <v>28189.78</v>
      </c>
      <c r="F1381" s="54">
        <v>28604.39</v>
      </c>
      <c r="G1381" s="55">
        <v>1.0149999999999999</v>
      </c>
      <c r="H1381" s="53">
        <v>0</v>
      </c>
      <c r="I1381" s="53" t="s">
        <v>1408</v>
      </c>
    </row>
    <row r="1382" spans="1:9" ht="17.399999999999999" x14ac:dyDescent="0.3">
      <c r="A1382" s="53" t="s">
        <v>370</v>
      </c>
      <c r="B1382" s="57">
        <v>45839</v>
      </c>
      <c r="C1382" s="59">
        <v>1817711.14</v>
      </c>
      <c r="D1382" s="60">
        <v>0</v>
      </c>
      <c r="E1382" s="54">
        <v>27265.67</v>
      </c>
      <c r="F1382" s="54">
        <v>27657.73</v>
      </c>
      <c r="G1382" s="55">
        <v>1.014</v>
      </c>
      <c r="H1382" s="53">
        <v>0</v>
      </c>
      <c r="I1382" s="53" t="s">
        <v>1408</v>
      </c>
    </row>
    <row r="1383" spans="1:9" ht="17.399999999999999" x14ac:dyDescent="0.3">
      <c r="A1383" s="53" t="s">
        <v>370</v>
      </c>
      <c r="B1383" s="57">
        <v>45870</v>
      </c>
      <c r="C1383" s="59">
        <v>1761699.85</v>
      </c>
      <c r="D1383" s="60">
        <v>0</v>
      </c>
      <c r="E1383" s="54">
        <v>26425.5</v>
      </c>
      <c r="F1383" s="54">
        <v>26041.91</v>
      </c>
      <c r="G1383" s="55">
        <v>0.98499999999999999</v>
      </c>
      <c r="H1383" s="53">
        <v>0</v>
      </c>
      <c r="I1383" s="53" t="s">
        <v>1408</v>
      </c>
    </row>
    <row r="1384" spans="1:9" ht="17.399999999999999" x14ac:dyDescent="0.3">
      <c r="A1384" s="53" t="s">
        <v>370</v>
      </c>
      <c r="B1384" s="57">
        <v>45901</v>
      </c>
      <c r="C1384" s="59">
        <v>1710139.93</v>
      </c>
      <c r="D1384" s="60">
        <v>0</v>
      </c>
      <c r="E1384" s="54">
        <v>25652.1</v>
      </c>
      <c r="F1384" s="54">
        <v>25323.41</v>
      </c>
      <c r="G1384" s="55">
        <v>0.98699999999999999</v>
      </c>
      <c r="H1384" s="53">
        <v>0</v>
      </c>
      <c r="I1384" s="53" t="s">
        <v>1408</v>
      </c>
    </row>
    <row r="1385" spans="1:9" ht="17.399999999999999" x14ac:dyDescent="0.3">
      <c r="A1385" s="53" t="s">
        <v>370</v>
      </c>
      <c r="B1385" s="57">
        <v>45931</v>
      </c>
      <c r="C1385" s="59">
        <v>1655897.43</v>
      </c>
      <c r="D1385" s="60">
        <v>0</v>
      </c>
      <c r="E1385" s="54">
        <v>24838.46</v>
      </c>
      <c r="F1385" s="54">
        <v>28375.63</v>
      </c>
      <c r="G1385" s="55">
        <v>1.1419999999999999</v>
      </c>
      <c r="H1385" s="53">
        <v>0</v>
      </c>
      <c r="I1385" s="53" t="s">
        <v>1408</v>
      </c>
    </row>
    <row r="1386" spans="1:9" ht="17.399999999999999" x14ac:dyDescent="0.3">
      <c r="A1386" s="53" t="s">
        <v>370</v>
      </c>
      <c r="B1386" s="57">
        <v>45962</v>
      </c>
      <c r="C1386" s="59">
        <v>1607079.87</v>
      </c>
      <c r="D1386" s="60">
        <v>95</v>
      </c>
      <c r="E1386" s="54">
        <v>24106.2</v>
      </c>
      <c r="F1386" s="54">
        <v>13967.88</v>
      </c>
      <c r="G1386" s="55">
        <v>0.57899999999999996</v>
      </c>
      <c r="H1386" s="53">
        <v>1</v>
      </c>
      <c r="I1386" s="53" t="s">
        <v>1409</v>
      </c>
    </row>
    <row r="1387" spans="1:9" ht="17.399999999999999" x14ac:dyDescent="0.3">
      <c r="A1387" s="53" t="s">
        <v>370</v>
      </c>
      <c r="B1387" s="57">
        <v>45992</v>
      </c>
      <c r="C1387" s="59">
        <v>1561600.68</v>
      </c>
      <c r="D1387" s="60">
        <v>0</v>
      </c>
      <c r="E1387" s="54">
        <v>23424.01</v>
      </c>
      <c r="F1387" s="54">
        <v>22959.02</v>
      </c>
      <c r="G1387" s="55">
        <v>0.98</v>
      </c>
      <c r="H1387" s="53">
        <v>1</v>
      </c>
      <c r="I1387" s="53" t="s">
        <v>1408</v>
      </c>
    </row>
    <row r="1388" spans="1:9" ht="17.399999999999999" x14ac:dyDescent="0.3">
      <c r="A1388" s="53" t="s">
        <v>371</v>
      </c>
      <c r="B1388" s="57">
        <v>45901</v>
      </c>
      <c r="C1388" s="59">
        <v>3244935.36</v>
      </c>
      <c r="D1388" s="60">
        <v>0</v>
      </c>
      <c r="E1388" s="54">
        <v>48674.03</v>
      </c>
      <c r="F1388" s="54">
        <v>51108.04</v>
      </c>
      <c r="G1388" s="55">
        <v>1.05</v>
      </c>
      <c r="H1388" s="53">
        <v>0</v>
      </c>
      <c r="I1388" s="53" t="s">
        <v>1408</v>
      </c>
    </row>
    <row r="1389" spans="1:9" ht="17.399999999999999" x14ac:dyDescent="0.3">
      <c r="A1389" s="53" t="s">
        <v>371</v>
      </c>
      <c r="B1389" s="57">
        <v>45931</v>
      </c>
      <c r="C1389" s="59">
        <v>3141409.89</v>
      </c>
      <c r="D1389" s="60">
        <v>0</v>
      </c>
      <c r="E1389" s="54">
        <v>47121.15</v>
      </c>
      <c r="F1389" s="54">
        <v>48109.26</v>
      </c>
      <c r="G1389" s="55">
        <v>1.0209999999999999</v>
      </c>
      <c r="H1389" s="53">
        <v>0</v>
      </c>
      <c r="I1389" s="53" t="s">
        <v>1408</v>
      </c>
    </row>
    <row r="1390" spans="1:9" ht="17.399999999999999" x14ac:dyDescent="0.3">
      <c r="A1390" s="53" t="s">
        <v>371</v>
      </c>
      <c r="B1390" s="57">
        <v>45962</v>
      </c>
      <c r="C1390" s="59">
        <v>3049941.01</v>
      </c>
      <c r="D1390" s="60">
        <v>0</v>
      </c>
      <c r="E1390" s="54">
        <v>45749.120000000003</v>
      </c>
      <c r="F1390" s="54">
        <v>47395.38</v>
      </c>
      <c r="G1390" s="55">
        <v>1.036</v>
      </c>
      <c r="H1390" s="53">
        <v>0</v>
      </c>
      <c r="I1390" s="53" t="s">
        <v>1408</v>
      </c>
    </row>
    <row r="1391" spans="1:9" ht="17.399999999999999" x14ac:dyDescent="0.3">
      <c r="A1391" s="53" t="s">
        <v>371</v>
      </c>
      <c r="B1391" s="57">
        <v>45992</v>
      </c>
      <c r="C1391" s="59">
        <v>2969078.45</v>
      </c>
      <c r="D1391" s="60">
        <v>15</v>
      </c>
      <c r="E1391" s="54">
        <v>44536.18</v>
      </c>
      <c r="F1391" s="54">
        <v>45446.66</v>
      </c>
      <c r="G1391" s="55">
        <v>1.02</v>
      </c>
      <c r="H1391" s="53">
        <v>0</v>
      </c>
      <c r="I1391" s="53" t="s">
        <v>1408</v>
      </c>
    </row>
    <row r="1392" spans="1:9" ht="17.399999999999999" x14ac:dyDescent="0.3">
      <c r="A1392" s="53" t="s">
        <v>373</v>
      </c>
      <c r="B1392" s="57">
        <v>45658</v>
      </c>
      <c r="C1392" s="59">
        <v>1326137.05</v>
      </c>
      <c r="D1392" s="60">
        <v>0</v>
      </c>
      <c r="E1392" s="54">
        <v>13261.37</v>
      </c>
      <c r="F1392" s="54">
        <v>14035.24</v>
      </c>
      <c r="G1392" s="55">
        <v>1.0580000000000001</v>
      </c>
      <c r="H1392" s="53">
        <v>0</v>
      </c>
      <c r="I1392" s="53" t="s">
        <v>1408</v>
      </c>
    </row>
    <row r="1393" spans="1:9" ht="17.399999999999999" x14ac:dyDescent="0.3">
      <c r="A1393" s="53" t="s">
        <v>373</v>
      </c>
      <c r="B1393" s="57">
        <v>45689</v>
      </c>
      <c r="C1393" s="59">
        <v>1304655.01</v>
      </c>
      <c r="D1393" s="60">
        <v>0</v>
      </c>
      <c r="E1393" s="54">
        <v>13046.55</v>
      </c>
      <c r="F1393" s="54">
        <v>13290.44</v>
      </c>
      <c r="G1393" s="55">
        <v>1.0189999999999999</v>
      </c>
      <c r="H1393" s="53">
        <v>0</v>
      </c>
      <c r="I1393" s="53" t="s">
        <v>1408</v>
      </c>
    </row>
    <row r="1394" spans="1:9" ht="17.399999999999999" x14ac:dyDescent="0.3">
      <c r="A1394" s="53" t="s">
        <v>373</v>
      </c>
      <c r="B1394" s="57">
        <v>45717</v>
      </c>
      <c r="C1394" s="59">
        <v>1282133.77</v>
      </c>
      <c r="D1394" s="60">
        <v>95</v>
      </c>
      <c r="E1394" s="54">
        <v>12821.34</v>
      </c>
      <c r="F1394" s="54">
        <v>5261.68</v>
      </c>
      <c r="G1394" s="55">
        <v>0.41</v>
      </c>
      <c r="H1394" s="53">
        <v>0</v>
      </c>
      <c r="I1394" s="53" t="s">
        <v>1409</v>
      </c>
    </row>
    <row r="1395" spans="1:9" ht="17.399999999999999" x14ac:dyDescent="0.3">
      <c r="A1395" s="53" t="s">
        <v>373</v>
      </c>
      <c r="B1395" s="57">
        <v>45748</v>
      </c>
      <c r="C1395" s="59">
        <v>1255445.43</v>
      </c>
      <c r="D1395" s="60">
        <v>35</v>
      </c>
      <c r="E1395" s="54">
        <v>12554.45</v>
      </c>
      <c r="F1395" s="54">
        <v>8610.17</v>
      </c>
      <c r="G1395" s="55">
        <v>0.68600000000000005</v>
      </c>
      <c r="H1395" s="53">
        <v>0</v>
      </c>
      <c r="I1395" s="53" t="s">
        <v>1410</v>
      </c>
    </row>
    <row r="1396" spans="1:9" ht="17.399999999999999" x14ac:dyDescent="0.3">
      <c r="A1396" s="53" t="s">
        <v>373</v>
      </c>
      <c r="B1396" s="57">
        <v>45778</v>
      </c>
      <c r="C1396" s="59">
        <v>1230135.44</v>
      </c>
      <c r="D1396" s="60">
        <v>220</v>
      </c>
      <c r="E1396" s="54">
        <v>12301.35</v>
      </c>
      <c r="F1396" s="54">
        <v>3598.09</v>
      </c>
      <c r="G1396" s="55">
        <v>0.29199999999999998</v>
      </c>
      <c r="H1396" s="53">
        <v>1</v>
      </c>
      <c r="I1396" s="53" t="s">
        <v>1409</v>
      </c>
    </row>
    <row r="1397" spans="1:9" ht="17.399999999999999" x14ac:dyDescent="0.3">
      <c r="A1397" s="53" t="s">
        <v>373</v>
      </c>
      <c r="B1397" s="57">
        <v>45809</v>
      </c>
      <c r="C1397" s="59">
        <v>1209434.28</v>
      </c>
      <c r="D1397" s="60">
        <v>95</v>
      </c>
      <c r="E1397" s="54">
        <v>12094.34</v>
      </c>
      <c r="F1397" s="54">
        <v>3880.51</v>
      </c>
      <c r="G1397" s="55">
        <v>0.32100000000000001</v>
      </c>
      <c r="H1397" s="53">
        <v>1</v>
      </c>
      <c r="I1397" s="53" t="s">
        <v>1409</v>
      </c>
    </row>
    <row r="1398" spans="1:9" ht="17.399999999999999" x14ac:dyDescent="0.3">
      <c r="A1398" s="53" t="s">
        <v>373</v>
      </c>
      <c r="B1398" s="57">
        <v>45839</v>
      </c>
      <c r="C1398" s="59">
        <v>1184563.26</v>
      </c>
      <c r="D1398" s="60">
        <v>0</v>
      </c>
      <c r="E1398" s="54">
        <v>11845.63</v>
      </c>
      <c r="F1398" s="54">
        <v>12243.8</v>
      </c>
      <c r="G1398" s="55">
        <v>1.034</v>
      </c>
      <c r="H1398" s="53">
        <v>1</v>
      </c>
      <c r="I1398" s="53" t="s">
        <v>1408</v>
      </c>
    </row>
    <row r="1399" spans="1:9" ht="17.399999999999999" x14ac:dyDescent="0.3">
      <c r="A1399" s="53" t="s">
        <v>373</v>
      </c>
      <c r="B1399" s="57">
        <v>45870</v>
      </c>
      <c r="C1399" s="59">
        <v>1160767.97</v>
      </c>
      <c r="D1399" s="60">
        <v>35</v>
      </c>
      <c r="E1399" s="54">
        <v>11607.68</v>
      </c>
      <c r="F1399" s="54">
        <v>7326.03</v>
      </c>
      <c r="G1399" s="55">
        <v>0.63100000000000001</v>
      </c>
      <c r="H1399" s="53">
        <v>1</v>
      </c>
      <c r="I1399" s="53" t="s">
        <v>1410</v>
      </c>
    </row>
    <row r="1400" spans="1:9" ht="17.399999999999999" x14ac:dyDescent="0.3">
      <c r="A1400" s="53" t="s">
        <v>373</v>
      </c>
      <c r="B1400" s="57">
        <v>45901</v>
      </c>
      <c r="C1400" s="59">
        <v>1139368.54</v>
      </c>
      <c r="D1400" s="60">
        <v>0</v>
      </c>
      <c r="E1400" s="54">
        <v>11393.69</v>
      </c>
      <c r="F1400" s="54">
        <v>12345.21</v>
      </c>
      <c r="G1400" s="55">
        <v>1.0840000000000001</v>
      </c>
      <c r="H1400" s="53">
        <v>1</v>
      </c>
      <c r="I1400" s="53" t="s">
        <v>1408</v>
      </c>
    </row>
    <row r="1401" spans="1:9" ht="17.399999999999999" x14ac:dyDescent="0.3">
      <c r="A1401" s="53" t="s">
        <v>373</v>
      </c>
      <c r="B1401" s="57">
        <v>45931</v>
      </c>
      <c r="C1401" s="59">
        <v>1122164</v>
      </c>
      <c r="D1401" s="60">
        <v>95</v>
      </c>
      <c r="E1401" s="54">
        <v>11221.64</v>
      </c>
      <c r="F1401" s="54">
        <v>2833.71</v>
      </c>
      <c r="G1401" s="55">
        <v>0.253</v>
      </c>
      <c r="H1401" s="53">
        <v>1</v>
      </c>
      <c r="I1401" s="53" t="s">
        <v>1409</v>
      </c>
    </row>
    <row r="1402" spans="1:9" ht="17.399999999999999" x14ac:dyDescent="0.3">
      <c r="A1402" s="53" t="s">
        <v>373</v>
      </c>
      <c r="B1402" s="57">
        <v>45962</v>
      </c>
      <c r="C1402" s="59">
        <v>1101382.8600000001</v>
      </c>
      <c r="D1402" s="60">
        <v>65</v>
      </c>
      <c r="E1402" s="54">
        <v>11013.83</v>
      </c>
      <c r="F1402" s="54">
        <v>9050.06</v>
      </c>
      <c r="G1402" s="55">
        <v>0.82199999999999995</v>
      </c>
      <c r="H1402" s="53">
        <v>1</v>
      </c>
      <c r="I1402" s="53" t="s">
        <v>1411</v>
      </c>
    </row>
    <row r="1403" spans="1:9" ht="17.399999999999999" x14ac:dyDescent="0.3">
      <c r="A1403" s="53" t="s">
        <v>373</v>
      </c>
      <c r="B1403" s="57">
        <v>45992</v>
      </c>
      <c r="C1403" s="59">
        <v>1078559.42</v>
      </c>
      <c r="D1403" s="60">
        <v>35</v>
      </c>
      <c r="E1403" s="54">
        <v>10785.59</v>
      </c>
      <c r="F1403" s="54">
        <v>7209.18</v>
      </c>
      <c r="G1403" s="55">
        <v>0.66800000000000004</v>
      </c>
      <c r="H1403" s="53">
        <v>1</v>
      </c>
      <c r="I1403" s="53" t="s">
        <v>1410</v>
      </c>
    </row>
    <row r="1404" spans="1:9" ht="17.399999999999999" x14ac:dyDescent="0.3">
      <c r="A1404" s="53" t="s">
        <v>375</v>
      </c>
      <c r="B1404" s="57">
        <v>45658</v>
      </c>
      <c r="C1404" s="59">
        <v>13601636.08</v>
      </c>
      <c r="D1404" s="60">
        <v>0</v>
      </c>
      <c r="E1404" s="54">
        <v>204024.54</v>
      </c>
      <c r="F1404" s="54">
        <v>201312.14</v>
      </c>
      <c r="G1404" s="55">
        <v>0.98699999999999999</v>
      </c>
      <c r="H1404" s="53">
        <v>0</v>
      </c>
      <c r="I1404" s="53" t="s">
        <v>1408</v>
      </c>
    </row>
    <row r="1405" spans="1:9" ht="17.399999999999999" x14ac:dyDescent="0.3">
      <c r="A1405" s="53" t="s">
        <v>375</v>
      </c>
      <c r="B1405" s="57">
        <v>45689</v>
      </c>
      <c r="C1405" s="59">
        <v>13253935.949999999</v>
      </c>
      <c r="D1405" s="60">
        <v>0</v>
      </c>
      <c r="E1405" s="54">
        <v>198809.04</v>
      </c>
      <c r="F1405" s="54">
        <v>216729.76</v>
      </c>
      <c r="G1405" s="55">
        <v>1.0900000000000001</v>
      </c>
      <c r="H1405" s="53">
        <v>0</v>
      </c>
      <c r="I1405" s="53" t="s">
        <v>1408</v>
      </c>
    </row>
    <row r="1406" spans="1:9" ht="17.399999999999999" x14ac:dyDescent="0.3">
      <c r="A1406" s="53" t="s">
        <v>375</v>
      </c>
      <c r="B1406" s="57">
        <v>45717</v>
      </c>
      <c r="C1406" s="59">
        <v>12930481.890000001</v>
      </c>
      <c r="D1406" s="60">
        <v>0</v>
      </c>
      <c r="E1406" s="54">
        <v>193957.23</v>
      </c>
      <c r="F1406" s="54">
        <v>209211.07</v>
      </c>
      <c r="G1406" s="55">
        <v>1.079</v>
      </c>
      <c r="H1406" s="53">
        <v>0</v>
      </c>
      <c r="I1406" s="53" t="s">
        <v>1408</v>
      </c>
    </row>
    <row r="1407" spans="1:9" ht="17.399999999999999" x14ac:dyDescent="0.3">
      <c r="A1407" s="53" t="s">
        <v>375</v>
      </c>
      <c r="B1407" s="57">
        <v>45748</v>
      </c>
      <c r="C1407" s="59">
        <v>12647280.82</v>
      </c>
      <c r="D1407" s="60">
        <v>0</v>
      </c>
      <c r="E1407" s="54">
        <v>189709.21</v>
      </c>
      <c r="F1407" s="54">
        <v>199908.45</v>
      </c>
      <c r="G1407" s="55">
        <v>1.054</v>
      </c>
      <c r="H1407" s="53">
        <v>0</v>
      </c>
      <c r="I1407" s="53" t="s">
        <v>1408</v>
      </c>
    </row>
    <row r="1408" spans="1:9" ht="17.399999999999999" x14ac:dyDescent="0.3">
      <c r="A1408" s="53" t="s">
        <v>375</v>
      </c>
      <c r="B1408" s="57">
        <v>45778</v>
      </c>
      <c r="C1408" s="59">
        <v>12294248.77</v>
      </c>
      <c r="D1408" s="60">
        <v>0</v>
      </c>
      <c r="E1408" s="54">
        <v>184413.73</v>
      </c>
      <c r="F1408" s="54">
        <v>181111.15</v>
      </c>
      <c r="G1408" s="55">
        <v>0.98199999999999998</v>
      </c>
      <c r="H1408" s="53">
        <v>0</v>
      </c>
      <c r="I1408" s="53" t="s">
        <v>1408</v>
      </c>
    </row>
    <row r="1409" spans="1:9" ht="17.399999999999999" x14ac:dyDescent="0.3">
      <c r="A1409" s="53" t="s">
        <v>375</v>
      </c>
      <c r="B1409" s="57">
        <v>45809</v>
      </c>
      <c r="C1409" s="59">
        <v>11954189.060000001</v>
      </c>
      <c r="D1409" s="60">
        <v>0</v>
      </c>
      <c r="E1409" s="54">
        <v>179312.84</v>
      </c>
      <c r="F1409" s="54">
        <v>173235.62</v>
      </c>
      <c r="G1409" s="55">
        <v>0.96599999999999997</v>
      </c>
      <c r="H1409" s="53">
        <v>0</v>
      </c>
      <c r="I1409" s="53" t="s">
        <v>1408</v>
      </c>
    </row>
    <row r="1410" spans="1:9" ht="17.399999999999999" x14ac:dyDescent="0.3">
      <c r="A1410" s="53" t="s">
        <v>375</v>
      </c>
      <c r="B1410" s="57">
        <v>45839</v>
      </c>
      <c r="C1410" s="59">
        <v>11636518.75</v>
      </c>
      <c r="D1410" s="60">
        <v>0</v>
      </c>
      <c r="E1410" s="54">
        <v>174547.78</v>
      </c>
      <c r="F1410" s="54">
        <v>179537.08</v>
      </c>
      <c r="G1410" s="55">
        <v>1.0289999999999999</v>
      </c>
      <c r="H1410" s="53">
        <v>0</v>
      </c>
      <c r="I1410" s="53" t="s">
        <v>1408</v>
      </c>
    </row>
    <row r="1411" spans="1:9" ht="17.399999999999999" x14ac:dyDescent="0.3">
      <c r="A1411" s="53" t="s">
        <v>375</v>
      </c>
      <c r="B1411" s="57">
        <v>45870</v>
      </c>
      <c r="C1411" s="59">
        <v>11327232.43</v>
      </c>
      <c r="D1411" s="60">
        <v>0</v>
      </c>
      <c r="E1411" s="54">
        <v>169908.49</v>
      </c>
      <c r="F1411" s="54">
        <v>170756.97</v>
      </c>
      <c r="G1411" s="55">
        <v>1.0049999999999999</v>
      </c>
      <c r="H1411" s="53">
        <v>0</v>
      </c>
      <c r="I1411" s="53" t="s">
        <v>1408</v>
      </c>
    </row>
    <row r="1412" spans="1:9" ht="17.399999999999999" x14ac:dyDescent="0.3">
      <c r="A1412" s="53" t="s">
        <v>375</v>
      </c>
      <c r="B1412" s="57">
        <v>45901</v>
      </c>
      <c r="C1412" s="59">
        <v>11068550.9</v>
      </c>
      <c r="D1412" s="60">
        <v>0</v>
      </c>
      <c r="E1412" s="54">
        <v>166028.26</v>
      </c>
      <c r="F1412" s="54">
        <v>174216.35</v>
      </c>
      <c r="G1412" s="55">
        <v>1.0489999999999999</v>
      </c>
      <c r="H1412" s="53">
        <v>0</v>
      </c>
      <c r="I1412" s="53" t="s">
        <v>1408</v>
      </c>
    </row>
    <row r="1413" spans="1:9" ht="17.399999999999999" x14ac:dyDescent="0.3">
      <c r="A1413" s="53" t="s">
        <v>375</v>
      </c>
      <c r="B1413" s="57">
        <v>45931</v>
      </c>
      <c r="C1413" s="59">
        <v>10817987.24</v>
      </c>
      <c r="D1413" s="60">
        <v>65</v>
      </c>
      <c r="E1413" s="54">
        <v>162269.81</v>
      </c>
      <c r="F1413" s="54">
        <v>66612.88</v>
      </c>
      <c r="G1413" s="55">
        <v>0.41099999999999998</v>
      </c>
      <c r="H1413" s="53">
        <v>0</v>
      </c>
      <c r="I1413" s="53" t="s">
        <v>1411</v>
      </c>
    </row>
    <row r="1414" spans="1:9" ht="17.399999999999999" x14ac:dyDescent="0.3">
      <c r="A1414" s="53" t="s">
        <v>375</v>
      </c>
      <c r="B1414" s="57">
        <v>45962</v>
      </c>
      <c r="C1414" s="59">
        <v>10817987.24</v>
      </c>
      <c r="D1414" s="60">
        <v>185</v>
      </c>
      <c r="E1414" s="54">
        <v>162269.81</v>
      </c>
      <c r="F1414" s="54">
        <v>31727.759999999998</v>
      </c>
      <c r="G1414" s="55">
        <v>0.19600000000000001</v>
      </c>
      <c r="H1414" s="53">
        <v>0</v>
      </c>
      <c r="I1414" s="53" t="s">
        <v>1412</v>
      </c>
    </row>
    <row r="1415" spans="1:9" ht="17.399999999999999" x14ac:dyDescent="0.3">
      <c r="A1415" s="53" t="s">
        <v>375</v>
      </c>
      <c r="B1415" s="57">
        <v>45992</v>
      </c>
      <c r="C1415" s="59">
        <v>10817987.24</v>
      </c>
      <c r="D1415" s="60">
        <v>999</v>
      </c>
      <c r="E1415" s="54">
        <v>162269.81</v>
      </c>
      <c r="F1415" s="54">
        <v>27480.32</v>
      </c>
      <c r="G1415" s="55">
        <v>0.16900000000000001</v>
      </c>
      <c r="H1415" s="53">
        <v>0</v>
      </c>
      <c r="I1415" s="53" t="s">
        <v>1412</v>
      </c>
    </row>
    <row r="1416" spans="1:9" ht="17.399999999999999" x14ac:dyDescent="0.3">
      <c r="A1416" s="53" t="s">
        <v>377</v>
      </c>
      <c r="B1416" s="57">
        <v>45658</v>
      </c>
      <c r="C1416" s="59">
        <v>15518264.800000001</v>
      </c>
      <c r="D1416" s="60">
        <v>15</v>
      </c>
      <c r="E1416" s="54">
        <v>232773.97</v>
      </c>
      <c r="F1416" s="54">
        <v>250376.44</v>
      </c>
      <c r="G1416" s="55">
        <v>1.0760000000000001</v>
      </c>
      <c r="H1416" s="53">
        <v>0</v>
      </c>
      <c r="I1416" s="53" t="s">
        <v>1408</v>
      </c>
    </row>
    <row r="1417" spans="1:9" ht="17.399999999999999" x14ac:dyDescent="0.3">
      <c r="A1417" s="53" t="s">
        <v>377</v>
      </c>
      <c r="B1417" s="57">
        <v>45689</v>
      </c>
      <c r="C1417" s="59">
        <v>15162517.23</v>
      </c>
      <c r="D1417" s="60">
        <v>95</v>
      </c>
      <c r="E1417" s="54">
        <v>227437.76</v>
      </c>
      <c r="F1417" s="54">
        <v>110301.13</v>
      </c>
      <c r="G1417" s="55">
        <v>0.48499999999999999</v>
      </c>
      <c r="H1417" s="53">
        <v>0</v>
      </c>
      <c r="I1417" s="53" t="s">
        <v>1409</v>
      </c>
    </row>
    <row r="1418" spans="1:9" ht="17.399999999999999" x14ac:dyDescent="0.3">
      <c r="A1418" s="53" t="s">
        <v>377</v>
      </c>
      <c r="B1418" s="57">
        <v>45717</v>
      </c>
      <c r="C1418" s="59">
        <v>14804603.76</v>
      </c>
      <c r="D1418" s="60">
        <v>0</v>
      </c>
      <c r="E1418" s="54">
        <v>222069.06</v>
      </c>
      <c r="F1418" s="54">
        <v>248477.85</v>
      </c>
      <c r="G1418" s="55">
        <v>1.119</v>
      </c>
      <c r="H1418" s="53">
        <v>0</v>
      </c>
      <c r="I1418" s="53" t="s">
        <v>1408</v>
      </c>
    </row>
    <row r="1419" spans="1:9" ht="17.399999999999999" x14ac:dyDescent="0.3">
      <c r="A1419" s="53" t="s">
        <v>377</v>
      </c>
      <c r="B1419" s="57">
        <v>45748</v>
      </c>
      <c r="C1419" s="59">
        <v>14484907.67</v>
      </c>
      <c r="D1419" s="60">
        <v>65</v>
      </c>
      <c r="E1419" s="54">
        <v>217273.62</v>
      </c>
      <c r="F1419" s="54">
        <v>89174.7</v>
      </c>
      <c r="G1419" s="55">
        <v>0.41</v>
      </c>
      <c r="H1419" s="53">
        <v>0</v>
      </c>
      <c r="I1419" s="53" t="s">
        <v>1411</v>
      </c>
    </row>
    <row r="1420" spans="1:9" ht="17.399999999999999" x14ac:dyDescent="0.3">
      <c r="A1420" s="53" t="s">
        <v>377</v>
      </c>
      <c r="B1420" s="57">
        <v>45778</v>
      </c>
      <c r="C1420" s="59">
        <v>14120128.529999999</v>
      </c>
      <c r="D1420" s="60">
        <v>185</v>
      </c>
      <c r="E1420" s="54">
        <v>211801.93</v>
      </c>
      <c r="F1420" s="54">
        <v>53847.47</v>
      </c>
      <c r="G1420" s="55">
        <v>0.254</v>
      </c>
      <c r="H1420" s="53">
        <v>0</v>
      </c>
      <c r="I1420" s="53" t="s">
        <v>1409</v>
      </c>
    </row>
    <row r="1421" spans="1:9" ht="17.399999999999999" x14ac:dyDescent="0.3">
      <c r="A1421" s="53" t="s">
        <v>377</v>
      </c>
      <c r="B1421" s="57">
        <v>45809</v>
      </c>
      <c r="C1421" s="59">
        <v>13813809.23</v>
      </c>
      <c r="D1421" s="60">
        <v>0</v>
      </c>
      <c r="E1421" s="54">
        <v>207207.14</v>
      </c>
      <c r="F1421" s="54">
        <v>198529.24</v>
      </c>
      <c r="G1421" s="55">
        <v>0.95799999999999996</v>
      </c>
      <c r="H1421" s="53">
        <v>0</v>
      </c>
      <c r="I1421" s="53" t="s">
        <v>1408</v>
      </c>
    </row>
    <row r="1422" spans="1:9" ht="17.399999999999999" x14ac:dyDescent="0.3">
      <c r="A1422" s="53" t="s">
        <v>377</v>
      </c>
      <c r="B1422" s="57">
        <v>45839</v>
      </c>
      <c r="C1422" s="59">
        <v>13489452.529999999</v>
      </c>
      <c r="D1422" s="60">
        <v>0</v>
      </c>
      <c r="E1422" s="54">
        <v>202341.79</v>
      </c>
      <c r="F1422" s="54">
        <v>213413.2</v>
      </c>
      <c r="G1422" s="55">
        <v>1.0549999999999999</v>
      </c>
      <c r="H1422" s="53">
        <v>0</v>
      </c>
      <c r="I1422" s="53" t="s">
        <v>1408</v>
      </c>
    </row>
    <row r="1423" spans="1:9" ht="17.399999999999999" x14ac:dyDescent="0.3">
      <c r="A1423" s="53" t="s">
        <v>377</v>
      </c>
      <c r="B1423" s="57">
        <v>45870</v>
      </c>
      <c r="C1423" s="59">
        <v>13150298.17</v>
      </c>
      <c r="D1423" s="60">
        <v>35</v>
      </c>
      <c r="E1423" s="54">
        <v>197254.47</v>
      </c>
      <c r="F1423" s="54">
        <v>79440.460000000006</v>
      </c>
      <c r="G1423" s="55">
        <v>0.40300000000000002</v>
      </c>
      <c r="H1423" s="53">
        <v>0</v>
      </c>
      <c r="I1423" s="53" t="s">
        <v>1410</v>
      </c>
    </row>
    <row r="1424" spans="1:9" ht="17.399999999999999" x14ac:dyDescent="0.3">
      <c r="A1424" s="53" t="s">
        <v>377</v>
      </c>
      <c r="B1424" s="57">
        <v>45901</v>
      </c>
      <c r="C1424" s="59">
        <v>12799544.08</v>
      </c>
      <c r="D1424" s="60">
        <v>0</v>
      </c>
      <c r="E1424" s="54">
        <v>191993.16</v>
      </c>
      <c r="F1424" s="54">
        <v>201761.88</v>
      </c>
      <c r="G1424" s="55">
        <v>1.0509999999999999</v>
      </c>
      <c r="H1424" s="53">
        <v>0</v>
      </c>
      <c r="I1424" s="53" t="s">
        <v>1408</v>
      </c>
    </row>
    <row r="1425" spans="1:9" ht="17.399999999999999" x14ac:dyDescent="0.3">
      <c r="A1425" s="53" t="s">
        <v>377</v>
      </c>
      <c r="B1425" s="57">
        <v>45931</v>
      </c>
      <c r="C1425" s="59">
        <v>12498323.91</v>
      </c>
      <c r="D1425" s="60">
        <v>15</v>
      </c>
      <c r="E1425" s="54">
        <v>187474.86</v>
      </c>
      <c r="F1425" s="54">
        <v>182580.05</v>
      </c>
      <c r="G1425" s="55">
        <v>0.97399999999999998</v>
      </c>
      <c r="H1425" s="53">
        <v>0</v>
      </c>
      <c r="I1425" s="53" t="s">
        <v>1408</v>
      </c>
    </row>
    <row r="1426" spans="1:9" ht="17.399999999999999" x14ac:dyDescent="0.3">
      <c r="A1426" s="53" t="s">
        <v>377</v>
      </c>
      <c r="B1426" s="57">
        <v>45962</v>
      </c>
      <c r="C1426" s="59">
        <v>12195129.42</v>
      </c>
      <c r="D1426" s="60">
        <v>0</v>
      </c>
      <c r="E1426" s="54">
        <v>182926.94</v>
      </c>
      <c r="F1426" s="54">
        <v>207029.26</v>
      </c>
      <c r="G1426" s="55">
        <v>1.1319999999999999</v>
      </c>
      <c r="H1426" s="53">
        <v>0</v>
      </c>
      <c r="I1426" s="53" t="s">
        <v>1408</v>
      </c>
    </row>
    <row r="1427" spans="1:9" ht="17.399999999999999" x14ac:dyDescent="0.3">
      <c r="A1427" s="53" t="s">
        <v>377</v>
      </c>
      <c r="B1427" s="57">
        <v>45992</v>
      </c>
      <c r="C1427" s="59">
        <v>11892227.800000001</v>
      </c>
      <c r="D1427" s="60">
        <v>0</v>
      </c>
      <c r="E1427" s="54">
        <v>178383.42</v>
      </c>
      <c r="F1427" s="54">
        <v>195880.33</v>
      </c>
      <c r="G1427" s="55">
        <v>1.0980000000000001</v>
      </c>
      <c r="H1427" s="53">
        <v>0</v>
      </c>
      <c r="I1427" s="53" t="s">
        <v>1408</v>
      </c>
    </row>
    <row r="1428" spans="1:9" ht="17.399999999999999" x14ac:dyDescent="0.3">
      <c r="A1428" s="53" t="s">
        <v>378</v>
      </c>
      <c r="B1428" s="57">
        <v>45658</v>
      </c>
      <c r="C1428" s="59">
        <v>376372.29</v>
      </c>
      <c r="D1428" s="60">
        <v>0</v>
      </c>
      <c r="E1428" s="54">
        <v>5645.58</v>
      </c>
      <c r="F1428" s="54">
        <v>6244.59</v>
      </c>
      <c r="G1428" s="55">
        <v>1.1060000000000001</v>
      </c>
      <c r="H1428" s="53">
        <v>0</v>
      </c>
      <c r="I1428" s="53" t="s">
        <v>1408</v>
      </c>
    </row>
    <row r="1429" spans="1:9" ht="17.399999999999999" x14ac:dyDescent="0.3">
      <c r="A1429" s="53" t="s">
        <v>378</v>
      </c>
      <c r="B1429" s="57">
        <v>45689</v>
      </c>
      <c r="C1429" s="59">
        <v>366483.54</v>
      </c>
      <c r="D1429" s="60">
        <v>15</v>
      </c>
      <c r="E1429" s="54">
        <v>5497.25</v>
      </c>
      <c r="F1429" s="54">
        <v>6085.03</v>
      </c>
      <c r="G1429" s="55">
        <v>1.107</v>
      </c>
      <c r="H1429" s="53">
        <v>0</v>
      </c>
      <c r="I1429" s="53" t="s">
        <v>1408</v>
      </c>
    </row>
    <row r="1430" spans="1:9" ht="17.399999999999999" x14ac:dyDescent="0.3">
      <c r="A1430" s="53" t="s">
        <v>378</v>
      </c>
      <c r="B1430" s="57">
        <v>45717</v>
      </c>
      <c r="C1430" s="59">
        <v>354964.22</v>
      </c>
      <c r="D1430" s="60">
        <v>0</v>
      </c>
      <c r="E1430" s="54">
        <v>5324.46</v>
      </c>
      <c r="F1430" s="54">
        <v>5262.98</v>
      </c>
      <c r="G1430" s="55">
        <v>0.98799999999999999</v>
      </c>
      <c r="H1430" s="53">
        <v>0</v>
      </c>
      <c r="I1430" s="53" t="s">
        <v>1408</v>
      </c>
    </row>
    <row r="1431" spans="1:9" ht="17.399999999999999" x14ac:dyDescent="0.3">
      <c r="A1431" s="53" t="s">
        <v>378</v>
      </c>
      <c r="B1431" s="57">
        <v>45748</v>
      </c>
      <c r="C1431" s="59">
        <v>344533.28</v>
      </c>
      <c r="D1431" s="60">
        <v>0</v>
      </c>
      <c r="E1431" s="54">
        <v>5168</v>
      </c>
      <c r="F1431" s="54">
        <v>5340.28</v>
      </c>
      <c r="G1431" s="55">
        <v>1.0329999999999999</v>
      </c>
      <c r="H1431" s="53">
        <v>0</v>
      </c>
      <c r="I1431" s="53" t="s">
        <v>1408</v>
      </c>
    </row>
    <row r="1432" spans="1:9" ht="17.399999999999999" x14ac:dyDescent="0.3">
      <c r="A1432" s="53" t="s">
        <v>378</v>
      </c>
      <c r="B1432" s="57">
        <v>45778</v>
      </c>
      <c r="C1432" s="59">
        <v>333941.45</v>
      </c>
      <c r="D1432" s="60">
        <v>65</v>
      </c>
      <c r="E1432" s="54">
        <v>5009.12</v>
      </c>
      <c r="F1432" s="54">
        <v>2457.3000000000002</v>
      </c>
      <c r="G1432" s="55">
        <v>0.49099999999999999</v>
      </c>
      <c r="H1432" s="53">
        <v>0</v>
      </c>
      <c r="I1432" s="53" t="s">
        <v>1411</v>
      </c>
    </row>
    <row r="1433" spans="1:9" ht="17.399999999999999" x14ac:dyDescent="0.3">
      <c r="A1433" s="53" t="s">
        <v>378</v>
      </c>
      <c r="B1433" s="57">
        <v>45809</v>
      </c>
      <c r="C1433" s="59">
        <v>324702.28000000003</v>
      </c>
      <c r="D1433" s="60">
        <v>0</v>
      </c>
      <c r="E1433" s="54">
        <v>4870.53</v>
      </c>
      <c r="F1433" s="54">
        <v>4646.16</v>
      </c>
      <c r="G1433" s="55">
        <v>0.95399999999999996</v>
      </c>
      <c r="H1433" s="53">
        <v>0</v>
      </c>
      <c r="I1433" s="53" t="s">
        <v>1408</v>
      </c>
    </row>
    <row r="1434" spans="1:9" ht="17.399999999999999" x14ac:dyDescent="0.3">
      <c r="A1434" s="53" t="s">
        <v>378</v>
      </c>
      <c r="B1434" s="57">
        <v>45839</v>
      </c>
      <c r="C1434" s="59">
        <v>314889.90000000002</v>
      </c>
      <c r="D1434" s="60">
        <v>0</v>
      </c>
      <c r="E1434" s="54">
        <v>4723.3500000000004</v>
      </c>
      <c r="F1434" s="54">
        <v>5165.96</v>
      </c>
      <c r="G1434" s="55">
        <v>1.0940000000000001</v>
      </c>
      <c r="H1434" s="53">
        <v>0</v>
      </c>
      <c r="I1434" s="53" t="s">
        <v>1408</v>
      </c>
    </row>
    <row r="1435" spans="1:9" ht="17.399999999999999" x14ac:dyDescent="0.3">
      <c r="A1435" s="53" t="s">
        <v>378</v>
      </c>
      <c r="B1435" s="57">
        <v>45870</v>
      </c>
      <c r="C1435" s="59">
        <v>306154.99</v>
      </c>
      <c r="D1435" s="60">
        <v>35</v>
      </c>
      <c r="E1435" s="54">
        <v>4592.32</v>
      </c>
      <c r="F1435" s="54">
        <v>2464.79</v>
      </c>
      <c r="G1435" s="55">
        <v>0.53700000000000003</v>
      </c>
      <c r="H1435" s="53">
        <v>0</v>
      </c>
      <c r="I1435" s="53" t="s">
        <v>1410</v>
      </c>
    </row>
    <row r="1436" spans="1:9" ht="17.399999999999999" x14ac:dyDescent="0.3">
      <c r="A1436" s="53" t="s">
        <v>378</v>
      </c>
      <c r="B1436" s="57">
        <v>45901</v>
      </c>
      <c r="C1436" s="59">
        <v>297601.5</v>
      </c>
      <c r="D1436" s="60">
        <v>0</v>
      </c>
      <c r="E1436" s="54">
        <v>4464.0200000000004</v>
      </c>
      <c r="F1436" s="54">
        <v>4459.34</v>
      </c>
      <c r="G1436" s="55">
        <v>0.999</v>
      </c>
      <c r="H1436" s="53">
        <v>0</v>
      </c>
      <c r="I1436" s="53" t="s">
        <v>1408</v>
      </c>
    </row>
    <row r="1437" spans="1:9" ht="17.399999999999999" x14ac:dyDescent="0.3">
      <c r="A1437" s="53" t="s">
        <v>378</v>
      </c>
      <c r="B1437" s="57">
        <v>45931</v>
      </c>
      <c r="C1437" s="59">
        <v>288304.58</v>
      </c>
      <c r="D1437" s="60">
        <v>0</v>
      </c>
      <c r="E1437" s="54">
        <v>4324.57</v>
      </c>
      <c r="F1437" s="54">
        <v>4914.6499999999996</v>
      </c>
      <c r="G1437" s="55">
        <v>1.1359999999999999</v>
      </c>
      <c r="H1437" s="53">
        <v>0</v>
      </c>
      <c r="I1437" s="53" t="s">
        <v>1408</v>
      </c>
    </row>
    <row r="1438" spans="1:9" ht="17.399999999999999" x14ac:dyDescent="0.3">
      <c r="A1438" s="53" t="s">
        <v>378</v>
      </c>
      <c r="B1438" s="57">
        <v>45962</v>
      </c>
      <c r="C1438" s="59">
        <v>278904.48</v>
      </c>
      <c r="D1438" s="60">
        <v>0</v>
      </c>
      <c r="E1438" s="54">
        <v>4183.57</v>
      </c>
      <c r="F1438" s="54">
        <v>4049.1</v>
      </c>
      <c r="G1438" s="55">
        <v>0.96799999999999997</v>
      </c>
      <c r="H1438" s="53">
        <v>0</v>
      </c>
      <c r="I1438" s="53" t="s">
        <v>1408</v>
      </c>
    </row>
    <row r="1439" spans="1:9" ht="17.399999999999999" x14ac:dyDescent="0.3">
      <c r="A1439" s="53" t="s">
        <v>378</v>
      </c>
      <c r="B1439" s="57">
        <v>45992</v>
      </c>
      <c r="C1439" s="59">
        <v>271516.95</v>
      </c>
      <c r="D1439" s="60">
        <v>0</v>
      </c>
      <c r="E1439" s="54">
        <v>4072.75</v>
      </c>
      <c r="F1439" s="54">
        <v>4592.53</v>
      </c>
      <c r="G1439" s="55">
        <v>1.1279999999999999</v>
      </c>
      <c r="H1439" s="53">
        <v>0</v>
      </c>
      <c r="I1439" s="53" t="s">
        <v>1408</v>
      </c>
    </row>
    <row r="1440" spans="1:9" ht="17.399999999999999" x14ac:dyDescent="0.3">
      <c r="A1440" s="53" t="s">
        <v>380</v>
      </c>
      <c r="B1440" s="57">
        <v>45658</v>
      </c>
      <c r="C1440" s="59">
        <v>1179788.8</v>
      </c>
      <c r="D1440" s="60">
        <v>0</v>
      </c>
      <c r="E1440" s="54">
        <v>17696.830000000002</v>
      </c>
      <c r="F1440" s="54">
        <v>17201.990000000002</v>
      </c>
      <c r="G1440" s="55">
        <v>0.97199999999999998</v>
      </c>
      <c r="H1440" s="53">
        <v>0</v>
      </c>
      <c r="I1440" s="53" t="s">
        <v>1408</v>
      </c>
    </row>
    <row r="1441" spans="1:9" ht="17.399999999999999" x14ac:dyDescent="0.3">
      <c r="A1441" s="53" t="s">
        <v>380</v>
      </c>
      <c r="B1441" s="57">
        <v>45689</v>
      </c>
      <c r="C1441" s="59">
        <v>1148823.06</v>
      </c>
      <c r="D1441" s="60">
        <v>0</v>
      </c>
      <c r="E1441" s="54">
        <v>17232.349999999999</v>
      </c>
      <c r="F1441" s="54">
        <v>17890.39</v>
      </c>
      <c r="G1441" s="55">
        <v>1.038</v>
      </c>
      <c r="H1441" s="53">
        <v>0</v>
      </c>
      <c r="I1441" s="53" t="s">
        <v>1408</v>
      </c>
    </row>
    <row r="1442" spans="1:9" ht="17.399999999999999" x14ac:dyDescent="0.3">
      <c r="A1442" s="53" t="s">
        <v>380</v>
      </c>
      <c r="B1442" s="57">
        <v>45717</v>
      </c>
      <c r="C1442" s="59">
        <v>1118536.3999999999</v>
      </c>
      <c r="D1442" s="60">
        <v>0</v>
      </c>
      <c r="E1442" s="54">
        <v>16778.05</v>
      </c>
      <c r="F1442" s="54">
        <v>16405.25</v>
      </c>
      <c r="G1442" s="55">
        <v>0.97799999999999998</v>
      </c>
      <c r="H1442" s="53">
        <v>0</v>
      </c>
      <c r="I1442" s="53" t="s">
        <v>1408</v>
      </c>
    </row>
    <row r="1443" spans="1:9" ht="17.399999999999999" x14ac:dyDescent="0.3">
      <c r="A1443" s="53" t="s">
        <v>380</v>
      </c>
      <c r="B1443" s="57">
        <v>45748</v>
      </c>
      <c r="C1443" s="59">
        <v>1086225.17</v>
      </c>
      <c r="D1443" s="60">
        <v>0</v>
      </c>
      <c r="E1443" s="54">
        <v>16293.38</v>
      </c>
      <c r="F1443" s="54">
        <v>15699.3</v>
      </c>
      <c r="G1443" s="55">
        <v>0.96399999999999997</v>
      </c>
      <c r="H1443" s="53">
        <v>0</v>
      </c>
      <c r="I1443" s="53" t="s">
        <v>1408</v>
      </c>
    </row>
    <row r="1444" spans="1:9" ht="17.399999999999999" x14ac:dyDescent="0.3">
      <c r="A1444" s="53" t="s">
        <v>380</v>
      </c>
      <c r="B1444" s="57">
        <v>45778</v>
      </c>
      <c r="C1444" s="59">
        <v>1056257.6599999999</v>
      </c>
      <c r="D1444" s="60">
        <v>0</v>
      </c>
      <c r="E1444" s="54">
        <v>15843.86</v>
      </c>
      <c r="F1444" s="54">
        <v>16045.36</v>
      </c>
      <c r="G1444" s="55">
        <v>1.0129999999999999</v>
      </c>
      <c r="H1444" s="53">
        <v>0</v>
      </c>
      <c r="I1444" s="53" t="s">
        <v>1408</v>
      </c>
    </row>
    <row r="1445" spans="1:9" ht="17.399999999999999" x14ac:dyDescent="0.3">
      <c r="A1445" s="53" t="s">
        <v>380</v>
      </c>
      <c r="B1445" s="57">
        <v>45809</v>
      </c>
      <c r="C1445" s="59">
        <v>1025482.75</v>
      </c>
      <c r="D1445" s="60">
        <v>0</v>
      </c>
      <c r="E1445" s="54">
        <v>15382.24</v>
      </c>
      <c r="F1445" s="54">
        <v>15791.29</v>
      </c>
      <c r="G1445" s="55">
        <v>1.0269999999999999</v>
      </c>
      <c r="H1445" s="53">
        <v>0</v>
      </c>
      <c r="I1445" s="53" t="s">
        <v>1408</v>
      </c>
    </row>
    <row r="1446" spans="1:9" ht="17.399999999999999" x14ac:dyDescent="0.3">
      <c r="A1446" s="53" t="s">
        <v>380</v>
      </c>
      <c r="B1446" s="57">
        <v>45839</v>
      </c>
      <c r="C1446" s="59">
        <v>996977.23</v>
      </c>
      <c r="D1446" s="60">
        <v>0</v>
      </c>
      <c r="E1446" s="54">
        <v>14954.66</v>
      </c>
      <c r="F1446" s="54">
        <v>14361.51</v>
      </c>
      <c r="G1446" s="55">
        <v>0.96</v>
      </c>
      <c r="H1446" s="53">
        <v>0</v>
      </c>
      <c r="I1446" s="53" t="s">
        <v>1408</v>
      </c>
    </row>
    <row r="1447" spans="1:9" ht="17.399999999999999" x14ac:dyDescent="0.3">
      <c r="A1447" s="53" t="s">
        <v>380</v>
      </c>
      <c r="B1447" s="57">
        <v>45870</v>
      </c>
      <c r="C1447" s="59">
        <v>968110.85</v>
      </c>
      <c r="D1447" s="60">
        <v>0</v>
      </c>
      <c r="E1447" s="54">
        <v>14521.66</v>
      </c>
      <c r="F1447" s="54">
        <v>14920.27</v>
      </c>
      <c r="G1447" s="55">
        <v>1.0269999999999999</v>
      </c>
      <c r="H1447" s="53">
        <v>0</v>
      </c>
      <c r="I1447" s="53" t="s">
        <v>1408</v>
      </c>
    </row>
    <row r="1448" spans="1:9" ht="17.399999999999999" x14ac:dyDescent="0.3">
      <c r="A1448" s="53" t="s">
        <v>380</v>
      </c>
      <c r="B1448" s="57">
        <v>45901</v>
      </c>
      <c r="C1448" s="59">
        <v>939533.9</v>
      </c>
      <c r="D1448" s="60">
        <v>0</v>
      </c>
      <c r="E1448" s="54">
        <v>14093.01</v>
      </c>
      <c r="F1448" s="54">
        <v>16016.39</v>
      </c>
      <c r="G1448" s="55">
        <v>1.1359999999999999</v>
      </c>
      <c r="H1448" s="53">
        <v>0</v>
      </c>
      <c r="I1448" s="53" t="s">
        <v>1408</v>
      </c>
    </row>
    <row r="1449" spans="1:9" ht="17.399999999999999" x14ac:dyDescent="0.3">
      <c r="A1449" s="53" t="s">
        <v>380</v>
      </c>
      <c r="B1449" s="57">
        <v>45931</v>
      </c>
      <c r="C1449" s="59">
        <v>913059.11</v>
      </c>
      <c r="D1449" s="60">
        <v>0</v>
      </c>
      <c r="E1449" s="54">
        <v>13695.89</v>
      </c>
      <c r="F1449" s="54">
        <v>15291.01</v>
      </c>
      <c r="G1449" s="55">
        <v>1.1160000000000001</v>
      </c>
      <c r="H1449" s="53">
        <v>0</v>
      </c>
      <c r="I1449" s="53" t="s">
        <v>1408</v>
      </c>
    </row>
    <row r="1450" spans="1:9" ht="17.399999999999999" x14ac:dyDescent="0.3">
      <c r="A1450" s="53" t="s">
        <v>380</v>
      </c>
      <c r="B1450" s="57">
        <v>45962</v>
      </c>
      <c r="C1450" s="59">
        <v>888243.99</v>
      </c>
      <c r="D1450" s="60">
        <v>0</v>
      </c>
      <c r="E1450" s="54">
        <v>13323.66</v>
      </c>
      <c r="F1450" s="54">
        <v>12685.43</v>
      </c>
      <c r="G1450" s="55">
        <v>0.95199999999999996</v>
      </c>
      <c r="H1450" s="53">
        <v>0</v>
      </c>
      <c r="I1450" s="53" t="s">
        <v>1408</v>
      </c>
    </row>
    <row r="1451" spans="1:9" ht="17.399999999999999" x14ac:dyDescent="0.3">
      <c r="A1451" s="53" t="s">
        <v>380</v>
      </c>
      <c r="B1451" s="57">
        <v>45992</v>
      </c>
      <c r="C1451" s="59">
        <v>860536.8</v>
      </c>
      <c r="D1451" s="60">
        <v>15</v>
      </c>
      <c r="E1451" s="54">
        <v>12908.05</v>
      </c>
      <c r="F1451" s="54">
        <v>13243.06</v>
      </c>
      <c r="G1451" s="55">
        <v>1.026</v>
      </c>
      <c r="H1451" s="53">
        <v>0</v>
      </c>
      <c r="I1451" s="53" t="s">
        <v>1408</v>
      </c>
    </row>
    <row r="1452" spans="1:9" ht="17.399999999999999" x14ac:dyDescent="0.3">
      <c r="A1452" s="53" t="s">
        <v>382</v>
      </c>
      <c r="B1452" s="57">
        <v>45658</v>
      </c>
      <c r="C1452" s="59">
        <v>2837418.47</v>
      </c>
      <c r="D1452" s="60">
        <v>15</v>
      </c>
      <c r="E1452" s="54">
        <v>42561.279999999999</v>
      </c>
      <c r="F1452" s="54">
        <v>43255.8</v>
      </c>
      <c r="G1452" s="55">
        <v>1.016</v>
      </c>
      <c r="H1452" s="53">
        <v>0</v>
      </c>
      <c r="I1452" s="53" t="s">
        <v>1408</v>
      </c>
    </row>
    <row r="1453" spans="1:9" ht="17.399999999999999" x14ac:dyDescent="0.3">
      <c r="A1453" s="53" t="s">
        <v>382</v>
      </c>
      <c r="B1453" s="57">
        <v>45689</v>
      </c>
      <c r="C1453" s="59">
        <v>2755430.23</v>
      </c>
      <c r="D1453" s="60">
        <v>65</v>
      </c>
      <c r="E1453" s="54">
        <v>41331.449999999997</v>
      </c>
      <c r="F1453" s="54">
        <v>20925.830000000002</v>
      </c>
      <c r="G1453" s="55">
        <v>0.50600000000000001</v>
      </c>
      <c r="H1453" s="53">
        <v>0</v>
      </c>
      <c r="I1453" s="53" t="s">
        <v>1411</v>
      </c>
    </row>
    <row r="1454" spans="1:9" ht="17.399999999999999" x14ac:dyDescent="0.3">
      <c r="A1454" s="53" t="s">
        <v>382</v>
      </c>
      <c r="B1454" s="57">
        <v>45717</v>
      </c>
      <c r="C1454" s="59">
        <v>2667469.16</v>
      </c>
      <c r="D1454" s="60">
        <v>65</v>
      </c>
      <c r="E1454" s="54">
        <v>40012.04</v>
      </c>
      <c r="F1454" s="54">
        <v>27142.44</v>
      </c>
      <c r="G1454" s="55">
        <v>0.67800000000000005</v>
      </c>
      <c r="H1454" s="53">
        <v>0</v>
      </c>
      <c r="I1454" s="53" t="s">
        <v>1411</v>
      </c>
    </row>
    <row r="1455" spans="1:9" ht="17.399999999999999" x14ac:dyDescent="0.3">
      <c r="A1455" s="53" t="s">
        <v>382</v>
      </c>
      <c r="B1455" s="57">
        <v>45748</v>
      </c>
      <c r="C1455" s="59">
        <v>2584707.4700000002</v>
      </c>
      <c r="D1455" s="60">
        <v>0</v>
      </c>
      <c r="E1455" s="54">
        <v>38770.61</v>
      </c>
      <c r="F1455" s="54">
        <v>43035.97</v>
      </c>
      <c r="G1455" s="55">
        <v>1.1100000000000001</v>
      </c>
      <c r="H1455" s="53">
        <v>0</v>
      </c>
      <c r="I1455" s="53" t="s">
        <v>1408</v>
      </c>
    </row>
    <row r="1456" spans="1:9" ht="17.399999999999999" x14ac:dyDescent="0.3">
      <c r="A1456" s="53" t="s">
        <v>382</v>
      </c>
      <c r="B1456" s="57">
        <v>45778</v>
      </c>
      <c r="C1456" s="59">
        <v>2516407.5</v>
      </c>
      <c r="D1456" s="60">
        <v>0</v>
      </c>
      <c r="E1456" s="54">
        <v>37746.11</v>
      </c>
      <c r="F1456" s="54">
        <v>39164.1</v>
      </c>
      <c r="G1456" s="55">
        <v>1.038</v>
      </c>
      <c r="H1456" s="53">
        <v>0</v>
      </c>
      <c r="I1456" s="53" t="s">
        <v>1408</v>
      </c>
    </row>
    <row r="1457" spans="1:9" ht="17.399999999999999" x14ac:dyDescent="0.3">
      <c r="A1457" s="53" t="s">
        <v>382</v>
      </c>
      <c r="B1457" s="57">
        <v>45809</v>
      </c>
      <c r="C1457" s="59">
        <v>2446125.1</v>
      </c>
      <c r="D1457" s="60">
        <v>15</v>
      </c>
      <c r="E1457" s="54">
        <v>36691.879999999997</v>
      </c>
      <c r="F1457" s="54">
        <v>36050.019999999997</v>
      </c>
      <c r="G1457" s="55">
        <v>0.98299999999999998</v>
      </c>
      <c r="H1457" s="53">
        <v>0</v>
      </c>
      <c r="I1457" s="53" t="s">
        <v>1408</v>
      </c>
    </row>
    <row r="1458" spans="1:9" ht="17.399999999999999" x14ac:dyDescent="0.3">
      <c r="A1458" s="53" t="s">
        <v>382</v>
      </c>
      <c r="B1458" s="57">
        <v>45839</v>
      </c>
      <c r="C1458" s="59">
        <v>2367548.5499999998</v>
      </c>
      <c r="D1458" s="60">
        <v>35</v>
      </c>
      <c r="E1458" s="54">
        <v>35513.230000000003</v>
      </c>
      <c r="F1458" s="54">
        <v>30185.23</v>
      </c>
      <c r="G1458" s="55">
        <v>0.85</v>
      </c>
      <c r="H1458" s="53">
        <v>0</v>
      </c>
      <c r="I1458" s="53" t="s">
        <v>1410</v>
      </c>
    </row>
    <row r="1459" spans="1:9" ht="17.399999999999999" x14ac:dyDescent="0.3">
      <c r="A1459" s="53" t="s">
        <v>382</v>
      </c>
      <c r="B1459" s="57">
        <v>45870</v>
      </c>
      <c r="C1459" s="59">
        <v>2304817.7400000002</v>
      </c>
      <c r="D1459" s="60">
        <v>0</v>
      </c>
      <c r="E1459" s="54">
        <v>34572.269999999997</v>
      </c>
      <c r="F1459" s="54">
        <v>36371.99</v>
      </c>
      <c r="G1459" s="55">
        <v>1.052</v>
      </c>
      <c r="H1459" s="53">
        <v>0</v>
      </c>
      <c r="I1459" s="53" t="s">
        <v>1408</v>
      </c>
    </row>
    <row r="1460" spans="1:9" ht="17.399999999999999" x14ac:dyDescent="0.3">
      <c r="A1460" s="53" t="s">
        <v>382</v>
      </c>
      <c r="B1460" s="57">
        <v>45901</v>
      </c>
      <c r="C1460" s="59">
        <v>2236846.23</v>
      </c>
      <c r="D1460" s="60">
        <v>35</v>
      </c>
      <c r="E1460" s="54">
        <v>33552.69</v>
      </c>
      <c r="F1460" s="54">
        <v>28803.040000000001</v>
      </c>
      <c r="G1460" s="55">
        <v>0.85799999999999998</v>
      </c>
      <c r="H1460" s="53">
        <v>0</v>
      </c>
      <c r="I1460" s="53" t="s">
        <v>1410</v>
      </c>
    </row>
    <row r="1461" spans="1:9" ht="17.399999999999999" x14ac:dyDescent="0.3">
      <c r="A1461" s="53" t="s">
        <v>382</v>
      </c>
      <c r="B1461" s="57">
        <v>45931</v>
      </c>
      <c r="C1461" s="59">
        <v>2164092.0699999998</v>
      </c>
      <c r="D1461" s="60">
        <v>15</v>
      </c>
      <c r="E1461" s="54">
        <v>32461.38</v>
      </c>
      <c r="F1461" s="54">
        <v>33423.96</v>
      </c>
      <c r="G1461" s="55">
        <v>1.03</v>
      </c>
      <c r="H1461" s="53">
        <v>0</v>
      </c>
      <c r="I1461" s="53" t="s">
        <v>1408</v>
      </c>
    </row>
    <row r="1462" spans="1:9" ht="17.399999999999999" x14ac:dyDescent="0.3">
      <c r="A1462" s="53" t="s">
        <v>382</v>
      </c>
      <c r="B1462" s="57">
        <v>45962</v>
      </c>
      <c r="C1462" s="59">
        <v>2099239.12</v>
      </c>
      <c r="D1462" s="60">
        <v>0</v>
      </c>
      <c r="E1462" s="54">
        <v>31488.59</v>
      </c>
      <c r="F1462" s="54">
        <v>33358.519999999997</v>
      </c>
      <c r="G1462" s="55">
        <v>1.0589999999999999</v>
      </c>
      <c r="H1462" s="53">
        <v>0</v>
      </c>
      <c r="I1462" s="53" t="s">
        <v>1408</v>
      </c>
    </row>
    <row r="1463" spans="1:9" ht="17.399999999999999" x14ac:dyDescent="0.3">
      <c r="A1463" s="53" t="s">
        <v>382</v>
      </c>
      <c r="B1463" s="57">
        <v>45992</v>
      </c>
      <c r="C1463" s="59">
        <v>2032343.77</v>
      </c>
      <c r="D1463" s="60">
        <v>0</v>
      </c>
      <c r="E1463" s="54">
        <v>30485.16</v>
      </c>
      <c r="F1463" s="54">
        <v>32100.48</v>
      </c>
      <c r="G1463" s="55">
        <v>1.0529999999999999</v>
      </c>
      <c r="H1463" s="53">
        <v>0</v>
      </c>
      <c r="I1463" s="53" t="s">
        <v>1408</v>
      </c>
    </row>
    <row r="1464" spans="1:9" ht="17.399999999999999" x14ac:dyDescent="0.3">
      <c r="A1464" s="53" t="s">
        <v>384</v>
      </c>
      <c r="B1464" s="57">
        <v>45658</v>
      </c>
      <c r="C1464" s="59">
        <v>5680614.5499999998</v>
      </c>
      <c r="D1464" s="60">
        <v>0</v>
      </c>
      <c r="E1464" s="54">
        <v>85209.22</v>
      </c>
      <c r="F1464" s="54">
        <v>83776.45</v>
      </c>
      <c r="G1464" s="55">
        <v>0.98299999999999998</v>
      </c>
      <c r="H1464" s="53">
        <v>0</v>
      </c>
      <c r="I1464" s="53" t="s">
        <v>1408</v>
      </c>
    </row>
    <row r="1465" spans="1:9" ht="17.399999999999999" x14ac:dyDescent="0.3">
      <c r="A1465" s="53" t="s">
        <v>384</v>
      </c>
      <c r="B1465" s="57">
        <v>45689</v>
      </c>
      <c r="C1465" s="59">
        <v>5545432.2300000004</v>
      </c>
      <c r="D1465" s="60">
        <v>0</v>
      </c>
      <c r="E1465" s="54">
        <v>83181.48</v>
      </c>
      <c r="F1465" s="54">
        <v>95238.36</v>
      </c>
      <c r="G1465" s="55">
        <v>1.145</v>
      </c>
      <c r="H1465" s="53">
        <v>0</v>
      </c>
      <c r="I1465" s="53" t="s">
        <v>1408</v>
      </c>
    </row>
    <row r="1466" spans="1:9" ht="17.399999999999999" x14ac:dyDescent="0.3">
      <c r="A1466" s="53" t="s">
        <v>384</v>
      </c>
      <c r="B1466" s="57">
        <v>45717</v>
      </c>
      <c r="C1466" s="59">
        <v>5399907.0999999996</v>
      </c>
      <c r="D1466" s="60">
        <v>0</v>
      </c>
      <c r="E1466" s="54">
        <v>80998.61</v>
      </c>
      <c r="F1466" s="54">
        <v>80161.61</v>
      </c>
      <c r="G1466" s="55">
        <v>0.99</v>
      </c>
      <c r="H1466" s="53">
        <v>0</v>
      </c>
      <c r="I1466" s="53" t="s">
        <v>1408</v>
      </c>
    </row>
    <row r="1467" spans="1:9" ht="17.399999999999999" x14ac:dyDescent="0.3">
      <c r="A1467" s="53" t="s">
        <v>384</v>
      </c>
      <c r="B1467" s="57">
        <v>45748</v>
      </c>
      <c r="C1467" s="59">
        <v>5266543.66</v>
      </c>
      <c r="D1467" s="60">
        <v>35</v>
      </c>
      <c r="E1467" s="54">
        <v>78998.149999999994</v>
      </c>
      <c r="F1467" s="54">
        <v>56738.75</v>
      </c>
      <c r="G1467" s="55">
        <v>0.71799999999999997</v>
      </c>
      <c r="H1467" s="53">
        <v>0</v>
      </c>
      <c r="I1467" s="53" t="s">
        <v>1410</v>
      </c>
    </row>
    <row r="1468" spans="1:9" ht="17.399999999999999" x14ac:dyDescent="0.3">
      <c r="A1468" s="53" t="s">
        <v>384</v>
      </c>
      <c r="B1468" s="57">
        <v>45778</v>
      </c>
      <c r="C1468" s="59">
        <v>5146410.93</v>
      </c>
      <c r="D1468" s="60">
        <v>0</v>
      </c>
      <c r="E1468" s="54">
        <v>77196.160000000003</v>
      </c>
      <c r="F1468" s="54">
        <v>75854.66</v>
      </c>
      <c r="G1468" s="55">
        <v>0.98299999999999998</v>
      </c>
      <c r="H1468" s="53">
        <v>0</v>
      </c>
      <c r="I1468" s="53" t="s">
        <v>1408</v>
      </c>
    </row>
    <row r="1469" spans="1:9" ht="17.399999999999999" x14ac:dyDescent="0.3">
      <c r="A1469" s="53" t="s">
        <v>384</v>
      </c>
      <c r="B1469" s="57">
        <v>45809</v>
      </c>
      <c r="C1469" s="59">
        <v>5024410.6500000004</v>
      </c>
      <c r="D1469" s="60">
        <v>0</v>
      </c>
      <c r="E1469" s="54">
        <v>75366.16</v>
      </c>
      <c r="F1469" s="54">
        <v>74078.64</v>
      </c>
      <c r="G1469" s="55">
        <v>0.98299999999999998</v>
      </c>
      <c r="H1469" s="53">
        <v>0</v>
      </c>
      <c r="I1469" s="53" t="s">
        <v>1408</v>
      </c>
    </row>
    <row r="1470" spans="1:9" ht="17.399999999999999" x14ac:dyDescent="0.3">
      <c r="A1470" s="53" t="s">
        <v>384</v>
      </c>
      <c r="B1470" s="57">
        <v>45839</v>
      </c>
      <c r="C1470" s="59">
        <v>4916859.6500000004</v>
      </c>
      <c r="D1470" s="60">
        <v>0</v>
      </c>
      <c r="E1470" s="54">
        <v>73752.89</v>
      </c>
      <c r="F1470" s="54">
        <v>80379.289999999994</v>
      </c>
      <c r="G1470" s="55">
        <v>1.0900000000000001</v>
      </c>
      <c r="H1470" s="53">
        <v>0</v>
      </c>
      <c r="I1470" s="53" t="s">
        <v>1408</v>
      </c>
    </row>
    <row r="1471" spans="1:9" ht="17.399999999999999" x14ac:dyDescent="0.3">
      <c r="A1471" s="53" t="s">
        <v>384</v>
      </c>
      <c r="B1471" s="57">
        <v>45870</v>
      </c>
      <c r="C1471" s="59">
        <v>4781799.21</v>
      </c>
      <c r="D1471" s="60">
        <v>0</v>
      </c>
      <c r="E1471" s="54">
        <v>71726.990000000005</v>
      </c>
      <c r="F1471" s="54">
        <v>75670.23</v>
      </c>
      <c r="G1471" s="55">
        <v>1.0549999999999999</v>
      </c>
      <c r="H1471" s="53">
        <v>0</v>
      </c>
      <c r="I1471" s="53" t="s">
        <v>1408</v>
      </c>
    </row>
    <row r="1472" spans="1:9" ht="17.399999999999999" x14ac:dyDescent="0.3">
      <c r="A1472" s="53" t="s">
        <v>384</v>
      </c>
      <c r="B1472" s="57">
        <v>45901</v>
      </c>
      <c r="C1472" s="59">
        <v>4681066.5</v>
      </c>
      <c r="D1472" s="60">
        <v>0</v>
      </c>
      <c r="E1472" s="54">
        <v>70216</v>
      </c>
      <c r="F1472" s="54">
        <v>76733.789999999994</v>
      </c>
      <c r="G1472" s="55">
        <v>1.093</v>
      </c>
      <c r="H1472" s="53">
        <v>0</v>
      </c>
      <c r="I1472" s="53" t="s">
        <v>1408</v>
      </c>
    </row>
    <row r="1473" spans="1:9" ht="17.399999999999999" x14ac:dyDescent="0.3">
      <c r="A1473" s="53" t="s">
        <v>384</v>
      </c>
      <c r="B1473" s="57">
        <v>45931</v>
      </c>
      <c r="C1473" s="59">
        <v>4581121.97</v>
      </c>
      <c r="D1473" s="60">
        <v>0</v>
      </c>
      <c r="E1473" s="54">
        <v>68716.83</v>
      </c>
      <c r="F1473" s="54">
        <v>70557.55</v>
      </c>
      <c r="G1473" s="55">
        <v>1.0269999999999999</v>
      </c>
      <c r="H1473" s="53">
        <v>0</v>
      </c>
      <c r="I1473" s="53" t="s">
        <v>1408</v>
      </c>
    </row>
    <row r="1474" spans="1:9" ht="17.399999999999999" x14ac:dyDescent="0.3">
      <c r="A1474" s="53" t="s">
        <v>384</v>
      </c>
      <c r="B1474" s="57">
        <v>45962</v>
      </c>
      <c r="C1474" s="59">
        <v>4472053.91</v>
      </c>
      <c r="D1474" s="60">
        <v>0</v>
      </c>
      <c r="E1474" s="54">
        <v>67080.81</v>
      </c>
      <c r="F1474" s="54">
        <v>68861.440000000002</v>
      </c>
      <c r="G1474" s="55">
        <v>1.0269999999999999</v>
      </c>
      <c r="H1474" s="53">
        <v>0</v>
      </c>
      <c r="I1474" s="53" t="s">
        <v>1408</v>
      </c>
    </row>
    <row r="1475" spans="1:9" ht="17.399999999999999" x14ac:dyDescent="0.3">
      <c r="A1475" s="53" t="s">
        <v>384</v>
      </c>
      <c r="B1475" s="57">
        <v>45992</v>
      </c>
      <c r="C1475" s="59">
        <v>4368451.6399999997</v>
      </c>
      <c r="D1475" s="60">
        <v>0</v>
      </c>
      <c r="E1475" s="54">
        <v>65526.77</v>
      </c>
      <c r="F1475" s="54">
        <v>74047.02</v>
      </c>
      <c r="G1475" s="55">
        <v>1.1299999999999999</v>
      </c>
      <c r="H1475" s="53">
        <v>0</v>
      </c>
      <c r="I1475" s="53" t="s">
        <v>1408</v>
      </c>
    </row>
    <row r="1476" spans="1:9" ht="17.399999999999999" x14ac:dyDescent="0.3">
      <c r="A1476" s="53" t="s">
        <v>385</v>
      </c>
      <c r="B1476" s="57">
        <v>45658</v>
      </c>
      <c r="C1476" s="59">
        <v>3028891.4</v>
      </c>
      <c r="D1476" s="60">
        <v>0</v>
      </c>
      <c r="E1476" s="54">
        <v>45433.37</v>
      </c>
      <c r="F1476" s="54">
        <v>48697.7</v>
      </c>
      <c r="G1476" s="55">
        <v>1.0720000000000001</v>
      </c>
      <c r="H1476" s="53">
        <v>0</v>
      </c>
      <c r="I1476" s="53" t="s">
        <v>1408</v>
      </c>
    </row>
    <row r="1477" spans="1:9" ht="17.399999999999999" x14ac:dyDescent="0.3">
      <c r="A1477" s="53" t="s">
        <v>385</v>
      </c>
      <c r="B1477" s="57">
        <v>45689</v>
      </c>
      <c r="C1477" s="59">
        <v>2930978.58</v>
      </c>
      <c r="D1477" s="60">
        <v>65</v>
      </c>
      <c r="E1477" s="54">
        <v>43964.68</v>
      </c>
      <c r="F1477" s="54">
        <v>32958.120000000003</v>
      </c>
      <c r="G1477" s="55">
        <v>0.75</v>
      </c>
      <c r="H1477" s="53">
        <v>0</v>
      </c>
      <c r="I1477" s="53" t="s">
        <v>1411</v>
      </c>
    </row>
    <row r="1478" spans="1:9" ht="17.399999999999999" x14ac:dyDescent="0.3">
      <c r="A1478" s="53" t="s">
        <v>385</v>
      </c>
      <c r="B1478" s="57">
        <v>45717</v>
      </c>
      <c r="C1478" s="59">
        <v>2838136.56</v>
      </c>
      <c r="D1478" s="60">
        <v>0</v>
      </c>
      <c r="E1478" s="54">
        <v>42572.05</v>
      </c>
      <c r="F1478" s="54">
        <v>42807.67</v>
      </c>
      <c r="G1478" s="55">
        <v>1.006</v>
      </c>
      <c r="H1478" s="53">
        <v>0</v>
      </c>
      <c r="I1478" s="53" t="s">
        <v>1408</v>
      </c>
    </row>
    <row r="1479" spans="1:9" ht="17.399999999999999" x14ac:dyDescent="0.3">
      <c r="A1479" s="53" t="s">
        <v>385</v>
      </c>
      <c r="B1479" s="57">
        <v>45748</v>
      </c>
      <c r="C1479" s="59">
        <v>2758198.49</v>
      </c>
      <c r="D1479" s="60">
        <v>0</v>
      </c>
      <c r="E1479" s="54">
        <v>41372.980000000003</v>
      </c>
      <c r="F1479" s="54">
        <v>44186.43</v>
      </c>
      <c r="G1479" s="55">
        <v>1.0680000000000001</v>
      </c>
      <c r="H1479" s="53">
        <v>0</v>
      </c>
      <c r="I1479" s="53" t="s">
        <v>1408</v>
      </c>
    </row>
    <row r="1480" spans="1:9" ht="17.399999999999999" x14ac:dyDescent="0.3">
      <c r="A1480" s="53" t="s">
        <v>385</v>
      </c>
      <c r="B1480" s="57">
        <v>45778</v>
      </c>
      <c r="C1480" s="59">
        <v>2680294.36</v>
      </c>
      <c r="D1480" s="60">
        <v>0</v>
      </c>
      <c r="E1480" s="54">
        <v>40204.42</v>
      </c>
      <c r="F1480" s="54">
        <v>43182.36</v>
      </c>
      <c r="G1480" s="55">
        <v>1.0740000000000001</v>
      </c>
      <c r="H1480" s="53">
        <v>0</v>
      </c>
      <c r="I1480" s="53" t="s">
        <v>1408</v>
      </c>
    </row>
    <row r="1481" spans="1:9" ht="17.399999999999999" x14ac:dyDescent="0.3">
      <c r="A1481" s="53" t="s">
        <v>385</v>
      </c>
      <c r="B1481" s="57">
        <v>45809</v>
      </c>
      <c r="C1481" s="59">
        <v>2597900.14</v>
      </c>
      <c r="D1481" s="60">
        <v>0</v>
      </c>
      <c r="E1481" s="54">
        <v>38968.5</v>
      </c>
      <c r="F1481" s="54">
        <v>41044.519999999997</v>
      </c>
      <c r="G1481" s="55">
        <v>1.0529999999999999</v>
      </c>
      <c r="H1481" s="53">
        <v>0</v>
      </c>
      <c r="I1481" s="53" t="s">
        <v>1408</v>
      </c>
    </row>
    <row r="1482" spans="1:9" ht="17.399999999999999" x14ac:dyDescent="0.3">
      <c r="A1482" s="53" t="s">
        <v>385</v>
      </c>
      <c r="B1482" s="57">
        <v>45839</v>
      </c>
      <c r="C1482" s="59">
        <v>2526957.56</v>
      </c>
      <c r="D1482" s="60">
        <v>35</v>
      </c>
      <c r="E1482" s="54">
        <v>37904.36</v>
      </c>
      <c r="F1482" s="54">
        <v>28468.38</v>
      </c>
      <c r="G1482" s="55">
        <v>0.751</v>
      </c>
      <c r="H1482" s="53">
        <v>0</v>
      </c>
      <c r="I1482" s="53" t="s">
        <v>1410</v>
      </c>
    </row>
    <row r="1483" spans="1:9" ht="17.399999999999999" x14ac:dyDescent="0.3">
      <c r="A1483" s="53" t="s">
        <v>385</v>
      </c>
      <c r="B1483" s="57">
        <v>45870</v>
      </c>
      <c r="C1483" s="59">
        <v>2460339.9900000002</v>
      </c>
      <c r="D1483" s="60">
        <v>0</v>
      </c>
      <c r="E1483" s="54">
        <v>36905.1</v>
      </c>
      <c r="F1483" s="54">
        <v>40618.68</v>
      </c>
      <c r="G1483" s="55">
        <v>1.101</v>
      </c>
      <c r="H1483" s="53">
        <v>0</v>
      </c>
      <c r="I1483" s="53" t="s">
        <v>1408</v>
      </c>
    </row>
    <row r="1484" spans="1:9" ht="17.399999999999999" x14ac:dyDescent="0.3">
      <c r="A1484" s="53" t="s">
        <v>385</v>
      </c>
      <c r="B1484" s="57">
        <v>45901</v>
      </c>
      <c r="C1484" s="59">
        <v>2379609.0699999998</v>
      </c>
      <c r="D1484" s="60">
        <v>0</v>
      </c>
      <c r="E1484" s="54">
        <v>35694.14</v>
      </c>
      <c r="F1484" s="54">
        <v>37700.5</v>
      </c>
      <c r="G1484" s="55">
        <v>1.056</v>
      </c>
      <c r="H1484" s="53">
        <v>0</v>
      </c>
      <c r="I1484" s="53" t="s">
        <v>1408</v>
      </c>
    </row>
    <row r="1485" spans="1:9" ht="17.399999999999999" x14ac:dyDescent="0.3">
      <c r="A1485" s="53" t="s">
        <v>385</v>
      </c>
      <c r="B1485" s="57">
        <v>45931</v>
      </c>
      <c r="C1485" s="59">
        <v>2301672.12</v>
      </c>
      <c r="D1485" s="60">
        <v>0</v>
      </c>
      <c r="E1485" s="54">
        <v>34525.08</v>
      </c>
      <c r="F1485" s="54">
        <v>34001.89</v>
      </c>
      <c r="G1485" s="55">
        <v>0.98499999999999999</v>
      </c>
      <c r="H1485" s="53">
        <v>0</v>
      </c>
      <c r="I1485" s="53" t="s">
        <v>1408</v>
      </c>
    </row>
    <row r="1486" spans="1:9" ht="17.399999999999999" x14ac:dyDescent="0.3">
      <c r="A1486" s="53" t="s">
        <v>385</v>
      </c>
      <c r="B1486" s="57">
        <v>45962</v>
      </c>
      <c r="C1486" s="59">
        <v>2228172.04</v>
      </c>
      <c r="D1486" s="60">
        <v>0</v>
      </c>
      <c r="E1486" s="54">
        <v>33422.58</v>
      </c>
      <c r="F1486" s="54">
        <v>35473.019999999997</v>
      </c>
      <c r="G1486" s="55">
        <v>1.0609999999999999</v>
      </c>
      <c r="H1486" s="53">
        <v>0</v>
      </c>
      <c r="I1486" s="53" t="s">
        <v>1408</v>
      </c>
    </row>
    <row r="1487" spans="1:9" ht="17.399999999999999" x14ac:dyDescent="0.3">
      <c r="A1487" s="53" t="s">
        <v>385</v>
      </c>
      <c r="B1487" s="57">
        <v>45992</v>
      </c>
      <c r="C1487" s="59">
        <v>2228172.04</v>
      </c>
      <c r="D1487" s="60">
        <v>185</v>
      </c>
      <c r="E1487" s="54">
        <v>33422.58</v>
      </c>
      <c r="F1487" s="54">
        <v>4069.25</v>
      </c>
      <c r="G1487" s="55">
        <v>0.122</v>
      </c>
      <c r="H1487" s="53">
        <v>0</v>
      </c>
      <c r="I1487" s="53" t="s">
        <v>1412</v>
      </c>
    </row>
    <row r="1488" spans="1:9" ht="17.399999999999999" x14ac:dyDescent="0.3">
      <c r="A1488" s="53" t="s">
        <v>386</v>
      </c>
      <c r="B1488" s="57">
        <v>45658</v>
      </c>
      <c r="C1488" s="59">
        <v>3856876.24</v>
      </c>
      <c r="D1488" s="60">
        <v>35</v>
      </c>
      <c r="E1488" s="54">
        <v>57853.14</v>
      </c>
      <c r="F1488" s="54">
        <v>44844.3</v>
      </c>
      <c r="G1488" s="55">
        <v>0.77500000000000002</v>
      </c>
      <c r="H1488" s="53">
        <v>0</v>
      </c>
      <c r="I1488" s="53" t="s">
        <v>1410</v>
      </c>
    </row>
    <row r="1489" spans="1:9" ht="17.399999999999999" x14ac:dyDescent="0.3">
      <c r="A1489" s="53" t="s">
        <v>386</v>
      </c>
      <c r="B1489" s="57">
        <v>45689</v>
      </c>
      <c r="C1489" s="59">
        <v>3753273.3</v>
      </c>
      <c r="D1489" s="60">
        <v>0</v>
      </c>
      <c r="E1489" s="54">
        <v>56299.1</v>
      </c>
      <c r="F1489" s="54">
        <v>62068.76</v>
      </c>
      <c r="G1489" s="55">
        <v>1.1020000000000001</v>
      </c>
      <c r="H1489" s="53">
        <v>0</v>
      </c>
      <c r="I1489" s="53" t="s">
        <v>1408</v>
      </c>
    </row>
    <row r="1490" spans="1:9" ht="17.399999999999999" x14ac:dyDescent="0.3">
      <c r="A1490" s="53" t="s">
        <v>386</v>
      </c>
      <c r="B1490" s="57">
        <v>45717</v>
      </c>
      <c r="C1490" s="59">
        <v>3636015.87</v>
      </c>
      <c r="D1490" s="60">
        <v>0</v>
      </c>
      <c r="E1490" s="54">
        <v>54540.24</v>
      </c>
      <c r="F1490" s="54">
        <v>60768.01</v>
      </c>
      <c r="G1490" s="55">
        <v>1.1140000000000001</v>
      </c>
      <c r="H1490" s="53">
        <v>0</v>
      </c>
      <c r="I1490" s="53" t="s">
        <v>1408</v>
      </c>
    </row>
    <row r="1491" spans="1:9" ht="17.399999999999999" x14ac:dyDescent="0.3">
      <c r="A1491" s="53" t="s">
        <v>386</v>
      </c>
      <c r="B1491" s="57">
        <v>45748</v>
      </c>
      <c r="C1491" s="59">
        <v>3526534.56</v>
      </c>
      <c r="D1491" s="60">
        <v>0</v>
      </c>
      <c r="E1491" s="54">
        <v>52898.02</v>
      </c>
      <c r="F1491" s="54">
        <v>58747.69</v>
      </c>
      <c r="G1491" s="55">
        <v>1.111</v>
      </c>
      <c r="H1491" s="53">
        <v>0</v>
      </c>
      <c r="I1491" s="53" t="s">
        <v>1408</v>
      </c>
    </row>
    <row r="1492" spans="1:9" ht="17.399999999999999" x14ac:dyDescent="0.3">
      <c r="A1492" s="53" t="s">
        <v>386</v>
      </c>
      <c r="B1492" s="57">
        <v>45778</v>
      </c>
      <c r="C1492" s="59">
        <v>3425624.28</v>
      </c>
      <c r="D1492" s="60">
        <v>35</v>
      </c>
      <c r="E1492" s="54">
        <v>51384.36</v>
      </c>
      <c r="F1492" s="54">
        <v>40315.32</v>
      </c>
      <c r="G1492" s="55">
        <v>0.78500000000000003</v>
      </c>
      <c r="H1492" s="53">
        <v>0</v>
      </c>
      <c r="I1492" s="53" t="s">
        <v>1410</v>
      </c>
    </row>
    <row r="1493" spans="1:9" ht="17.399999999999999" x14ac:dyDescent="0.3">
      <c r="A1493" s="53" t="s">
        <v>386</v>
      </c>
      <c r="B1493" s="57">
        <v>45809</v>
      </c>
      <c r="C1493" s="59">
        <v>3325652.58</v>
      </c>
      <c r="D1493" s="60">
        <v>0</v>
      </c>
      <c r="E1493" s="54">
        <v>49884.79</v>
      </c>
      <c r="F1493" s="54">
        <v>52490.75</v>
      </c>
      <c r="G1493" s="55">
        <v>1.052</v>
      </c>
      <c r="H1493" s="53">
        <v>0</v>
      </c>
      <c r="I1493" s="53" t="s">
        <v>1408</v>
      </c>
    </row>
    <row r="1494" spans="1:9" ht="17.399999999999999" x14ac:dyDescent="0.3">
      <c r="A1494" s="53" t="s">
        <v>386</v>
      </c>
      <c r="B1494" s="57">
        <v>45839</v>
      </c>
      <c r="C1494" s="59">
        <v>3223257.14</v>
      </c>
      <c r="D1494" s="60">
        <v>15</v>
      </c>
      <c r="E1494" s="54">
        <v>48348.86</v>
      </c>
      <c r="F1494" s="54">
        <v>46591.81</v>
      </c>
      <c r="G1494" s="55">
        <v>0.96399999999999997</v>
      </c>
      <c r="H1494" s="53">
        <v>0</v>
      </c>
      <c r="I1494" s="53" t="s">
        <v>1408</v>
      </c>
    </row>
    <row r="1495" spans="1:9" ht="17.399999999999999" x14ac:dyDescent="0.3">
      <c r="A1495" s="53" t="s">
        <v>386</v>
      </c>
      <c r="B1495" s="57">
        <v>45870</v>
      </c>
      <c r="C1495" s="59">
        <v>3133422.09</v>
      </c>
      <c r="D1495" s="60">
        <v>0</v>
      </c>
      <c r="E1495" s="54">
        <v>47001.33</v>
      </c>
      <c r="F1495" s="54">
        <v>49393.69</v>
      </c>
      <c r="G1495" s="55">
        <v>1.0509999999999999</v>
      </c>
      <c r="H1495" s="53">
        <v>0</v>
      </c>
      <c r="I1495" s="53" t="s">
        <v>1408</v>
      </c>
    </row>
    <row r="1496" spans="1:9" ht="17.399999999999999" x14ac:dyDescent="0.3">
      <c r="A1496" s="53" t="s">
        <v>386</v>
      </c>
      <c r="B1496" s="57">
        <v>45901</v>
      </c>
      <c r="C1496" s="59">
        <v>3030139.33</v>
      </c>
      <c r="D1496" s="60">
        <v>35</v>
      </c>
      <c r="E1496" s="54">
        <v>45452.09</v>
      </c>
      <c r="F1496" s="54">
        <v>31622.2</v>
      </c>
      <c r="G1496" s="55">
        <v>0.69599999999999995</v>
      </c>
      <c r="H1496" s="53">
        <v>0</v>
      </c>
      <c r="I1496" s="53" t="s">
        <v>1410</v>
      </c>
    </row>
    <row r="1497" spans="1:9" ht="17.399999999999999" x14ac:dyDescent="0.3">
      <c r="A1497" s="53" t="s">
        <v>386</v>
      </c>
      <c r="B1497" s="57">
        <v>45931</v>
      </c>
      <c r="C1497" s="59">
        <v>2946974.89</v>
      </c>
      <c r="D1497" s="60">
        <v>0</v>
      </c>
      <c r="E1497" s="54">
        <v>44204.62</v>
      </c>
      <c r="F1497" s="54">
        <v>44246.07</v>
      </c>
      <c r="G1497" s="55">
        <v>1.0009999999999999</v>
      </c>
      <c r="H1497" s="53">
        <v>0</v>
      </c>
      <c r="I1497" s="53" t="s">
        <v>1408</v>
      </c>
    </row>
    <row r="1498" spans="1:9" ht="17.399999999999999" x14ac:dyDescent="0.3">
      <c r="A1498" s="53" t="s">
        <v>386</v>
      </c>
      <c r="B1498" s="57">
        <v>45962</v>
      </c>
      <c r="C1498" s="59">
        <v>2863227.2</v>
      </c>
      <c r="D1498" s="60">
        <v>15</v>
      </c>
      <c r="E1498" s="54">
        <v>42948.41</v>
      </c>
      <c r="F1498" s="54">
        <v>45164.23</v>
      </c>
      <c r="G1498" s="55">
        <v>1.052</v>
      </c>
      <c r="H1498" s="53">
        <v>0</v>
      </c>
      <c r="I1498" s="53" t="s">
        <v>1408</v>
      </c>
    </row>
    <row r="1499" spans="1:9" ht="17.399999999999999" x14ac:dyDescent="0.3">
      <c r="A1499" s="53" t="s">
        <v>386</v>
      </c>
      <c r="B1499" s="57">
        <v>45992</v>
      </c>
      <c r="C1499" s="59">
        <v>2773987.97</v>
      </c>
      <c r="D1499" s="60">
        <v>35</v>
      </c>
      <c r="E1499" s="54">
        <v>41609.82</v>
      </c>
      <c r="F1499" s="54">
        <v>36003.68</v>
      </c>
      <c r="G1499" s="55">
        <v>0.86499999999999999</v>
      </c>
      <c r="H1499" s="53">
        <v>0</v>
      </c>
      <c r="I1499" s="53" t="s">
        <v>1410</v>
      </c>
    </row>
    <row r="1500" spans="1:9" ht="17.399999999999999" x14ac:dyDescent="0.3">
      <c r="A1500" s="53" t="s">
        <v>387</v>
      </c>
      <c r="B1500" s="57">
        <v>45658</v>
      </c>
      <c r="C1500" s="59">
        <v>2926698.36</v>
      </c>
      <c r="D1500" s="60">
        <v>0</v>
      </c>
      <c r="E1500" s="54">
        <v>43900.480000000003</v>
      </c>
      <c r="F1500" s="54">
        <v>47510.86</v>
      </c>
      <c r="G1500" s="55">
        <v>1.0820000000000001</v>
      </c>
      <c r="H1500" s="53">
        <v>0</v>
      </c>
      <c r="I1500" s="53" t="s">
        <v>1408</v>
      </c>
    </row>
    <row r="1501" spans="1:9" ht="17.399999999999999" x14ac:dyDescent="0.3">
      <c r="A1501" s="53" t="s">
        <v>387</v>
      </c>
      <c r="B1501" s="57">
        <v>45689</v>
      </c>
      <c r="C1501" s="59">
        <v>2842437.77</v>
      </c>
      <c r="D1501" s="60">
        <v>15</v>
      </c>
      <c r="E1501" s="54">
        <v>42636.57</v>
      </c>
      <c r="F1501" s="54">
        <v>41796.089999999997</v>
      </c>
      <c r="G1501" s="55">
        <v>0.98</v>
      </c>
      <c r="H1501" s="53">
        <v>0</v>
      </c>
      <c r="I1501" s="53" t="s">
        <v>1408</v>
      </c>
    </row>
    <row r="1502" spans="1:9" ht="17.399999999999999" x14ac:dyDescent="0.3">
      <c r="A1502" s="53" t="s">
        <v>387</v>
      </c>
      <c r="B1502" s="57">
        <v>45717</v>
      </c>
      <c r="C1502" s="59">
        <v>2758348.41</v>
      </c>
      <c r="D1502" s="60">
        <v>15</v>
      </c>
      <c r="E1502" s="54">
        <v>41375.230000000003</v>
      </c>
      <c r="F1502" s="54">
        <v>46190.82</v>
      </c>
      <c r="G1502" s="55">
        <v>1.1160000000000001</v>
      </c>
      <c r="H1502" s="53">
        <v>0</v>
      </c>
      <c r="I1502" s="53" t="s">
        <v>1408</v>
      </c>
    </row>
    <row r="1503" spans="1:9" ht="17.399999999999999" x14ac:dyDescent="0.3">
      <c r="A1503" s="53" t="s">
        <v>387</v>
      </c>
      <c r="B1503" s="57">
        <v>45748</v>
      </c>
      <c r="C1503" s="59">
        <v>2669688.91</v>
      </c>
      <c r="D1503" s="60">
        <v>0</v>
      </c>
      <c r="E1503" s="54">
        <v>40045.33</v>
      </c>
      <c r="F1503" s="54">
        <v>44525.43</v>
      </c>
      <c r="G1503" s="55">
        <v>1.1120000000000001</v>
      </c>
      <c r="H1503" s="53">
        <v>0</v>
      </c>
      <c r="I1503" s="53" t="s">
        <v>1408</v>
      </c>
    </row>
    <row r="1504" spans="1:9" ht="17.399999999999999" x14ac:dyDescent="0.3">
      <c r="A1504" s="53" t="s">
        <v>387</v>
      </c>
      <c r="B1504" s="57">
        <v>45778</v>
      </c>
      <c r="C1504" s="59">
        <v>2598513.7000000002</v>
      </c>
      <c r="D1504" s="60">
        <v>0</v>
      </c>
      <c r="E1504" s="54">
        <v>38977.71</v>
      </c>
      <c r="F1504" s="54">
        <v>42449.93</v>
      </c>
      <c r="G1504" s="55">
        <v>1.089</v>
      </c>
      <c r="H1504" s="53">
        <v>0</v>
      </c>
      <c r="I1504" s="53" t="s">
        <v>1408</v>
      </c>
    </row>
    <row r="1505" spans="1:9" ht="17.399999999999999" x14ac:dyDescent="0.3">
      <c r="A1505" s="53" t="s">
        <v>387</v>
      </c>
      <c r="B1505" s="57">
        <v>45809</v>
      </c>
      <c r="C1505" s="59">
        <v>2516320.12</v>
      </c>
      <c r="D1505" s="60">
        <v>35</v>
      </c>
      <c r="E1505" s="54">
        <v>37744.800000000003</v>
      </c>
      <c r="F1505" s="54">
        <v>22409.57</v>
      </c>
      <c r="G1505" s="55">
        <v>0.59399999999999997</v>
      </c>
      <c r="H1505" s="53">
        <v>0</v>
      </c>
      <c r="I1505" s="53" t="s">
        <v>1410</v>
      </c>
    </row>
    <row r="1506" spans="1:9" ht="17.399999999999999" x14ac:dyDescent="0.3">
      <c r="A1506" s="53" t="s">
        <v>387</v>
      </c>
      <c r="B1506" s="57">
        <v>45839</v>
      </c>
      <c r="C1506" s="59">
        <v>2516320.12</v>
      </c>
      <c r="D1506" s="60">
        <v>185</v>
      </c>
      <c r="E1506" s="54">
        <v>37744.800000000003</v>
      </c>
      <c r="F1506" s="54">
        <v>6726.78</v>
      </c>
      <c r="G1506" s="55">
        <v>0.17799999999999999</v>
      </c>
      <c r="H1506" s="53">
        <v>0</v>
      </c>
      <c r="I1506" s="53" t="s">
        <v>1412</v>
      </c>
    </row>
    <row r="1507" spans="1:9" ht="17.399999999999999" x14ac:dyDescent="0.3">
      <c r="A1507" s="53" t="s">
        <v>387</v>
      </c>
      <c r="B1507" s="57">
        <v>45870</v>
      </c>
      <c r="C1507" s="59">
        <v>2516320.12</v>
      </c>
      <c r="D1507" s="60">
        <v>999</v>
      </c>
      <c r="E1507" s="54">
        <v>37744.800000000003</v>
      </c>
      <c r="F1507" s="54">
        <v>131.93</v>
      </c>
      <c r="G1507" s="55">
        <v>3.0000000000000001E-3</v>
      </c>
      <c r="H1507" s="53">
        <v>0</v>
      </c>
      <c r="I1507" s="53" t="s">
        <v>1412</v>
      </c>
    </row>
    <row r="1508" spans="1:9" ht="17.399999999999999" x14ac:dyDescent="0.3">
      <c r="A1508" s="53" t="s">
        <v>387</v>
      </c>
      <c r="B1508" s="57">
        <v>45901</v>
      </c>
      <c r="C1508" s="59">
        <v>2516320.12</v>
      </c>
      <c r="D1508" s="60">
        <v>999</v>
      </c>
      <c r="E1508" s="54">
        <v>37744.800000000003</v>
      </c>
      <c r="F1508" s="54">
        <v>5313.93</v>
      </c>
      <c r="G1508" s="55">
        <v>0.14099999999999999</v>
      </c>
      <c r="H1508" s="53">
        <v>0</v>
      </c>
      <c r="I1508" s="53" t="s">
        <v>1412</v>
      </c>
    </row>
    <row r="1509" spans="1:9" ht="17.399999999999999" x14ac:dyDescent="0.3">
      <c r="A1509" s="53" t="s">
        <v>387</v>
      </c>
      <c r="B1509" s="57">
        <v>45931</v>
      </c>
      <c r="C1509" s="59">
        <v>2516320.12</v>
      </c>
      <c r="D1509" s="60">
        <v>999</v>
      </c>
      <c r="E1509" s="54">
        <v>37744.800000000003</v>
      </c>
      <c r="F1509" s="54">
        <v>6168.38</v>
      </c>
      <c r="G1509" s="55">
        <v>0.16300000000000001</v>
      </c>
      <c r="H1509" s="53">
        <v>0</v>
      </c>
      <c r="I1509" s="53" t="s">
        <v>1412</v>
      </c>
    </row>
    <row r="1510" spans="1:9" ht="17.399999999999999" x14ac:dyDescent="0.3">
      <c r="A1510" s="53" t="s">
        <v>387</v>
      </c>
      <c r="B1510" s="57">
        <v>45962</v>
      </c>
      <c r="C1510" s="59">
        <v>2516320.12</v>
      </c>
      <c r="D1510" s="60">
        <v>999</v>
      </c>
      <c r="E1510" s="54">
        <v>37744.800000000003</v>
      </c>
      <c r="F1510" s="54">
        <v>1261.57</v>
      </c>
      <c r="G1510" s="55">
        <v>3.3000000000000002E-2</v>
      </c>
      <c r="H1510" s="53">
        <v>0</v>
      </c>
      <c r="I1510" s="53" t="s">
        <v>1412</v>
      </c>
    </row>
    <row r="1511" spans="1:9" ht="17.399999999999999" x14ac:dyDescent="0.3">
      <c r="A1511" s="53" t="s">
        <v>387</v>
      </c>
      <c r="B1511" s="57">
        <v>45992</v>
      </c>
      <c r="C1511" s="59">
        <v>2516320.12</v>
      </c>
      <c r="D1511" s="60">
        <v>999</v>
      </c>
      <c r="E1511" s="54">
        <v>37744.800000000003</v>
      </c>
      <c r="F1511" s="54">
        <v>1139.07</v>
      </c>
      <c r="G1511" s="55">
        <v>0.03</v>
      </c>
      <c r="H1511" s="53">
        <v>0</v>
      </c>
      <c r="I1511" s="53" t="s">
        <v>1412</v>
      </c>
    </row>
    <row r="1512" spans="1:9" ht="17.399999999999999" x14ac:dyDescent="0.3">
      <c r="A1512" s="53" t="s">
        <v>388</v>
      </c>
      <c r="B1512" s="57">
        <v>45658</v>
      </c>
      <c r="C1512" s="59">
        <v>109499387.48999999</v>
      </c>
      <c r="D1512" s="60">
        <v>0</v>
      </c>
      <c r="E1512" s="54">
        <v>1094993.8700000001</v>
      </c>
      <c r="F1512" s="54">
        <v>1174004.8600000001</v>
      </c>
      <c r="G1512" s="55">
        <v>1.0720000000000001</v>
      </c>
      <c r="H1512" s="53">
        <v>0</v>
      </c>
      <c r="I1512" s="53" t="s">
        <v>1408</v>
      </c>
    </row>
    <row r="1513" spans="1:9" ht="17.399999999999999" x14ac:dyDescent="0.3">
      <c r="A1513" s="53" t="s">
        <v>388</v>
      </c>
      <c r="B1513" s="57">
        <v>45689</v>
      </c>
      <c r="C1513" s="59">
        <v>107793262.98</v>
      </c>
      <c r="D1513" s="60">
        <v>0</v>
      </c>
      <c r="E1513" s="54">
        <v>1077932.6299999999</v>
      </c>
      <c r="F1513" s="54">
        <v>1147385.46</v>
      </c>
      <c r="G1513" s="55">
        <v>1.0640000000000001</v>
      </c>
      <c r="H1513" s="53">
        <v>0</v>
      </c>
      <c r="I1513" s="53" t="s">
        <v>1408</v>
      </c>
    </row>
    <row r="1514" spans="1:9" ht="17.399999999999999" x14ac:dyDescent="0.3">
      <c r="A1514" s="53" t="s">
        <v>388</v>
      </c>
      <c r="B1514" s="57">
        <v>45717</v>
      </c>
      <c r="C1514" s="59">
        <v>105793300.56</v>
      </c>
      <c r="D1514" s="60">
        <v>0</v>
      </c>
      <c r="E1514" s="54">
        <v>1057933.01</v>
      </c>
      <c r="F1514" s="54">
        <v>1133025.44</v>
      </c>
      <c r="G1514" s="55">
        <v>1.071</v>
      </c>
      <c r="H1514" s="53">
        <v>0</v>
      </c>
      <c r="I1514" s="53" t="s">
        <v>1408</v>
      </c>
    </row>
    <row r="1515" spans="1:9" ht="17.399999999999999" x14ac:dyDescent="0.3">
      <c r="A1515" s="53" t="s">
        <v>388</v>
      </c>
      <c r="B1515" s="57">
        <v>45748</v>
      </c>
      <c r="C1515" s="59">
        <v>103875973.13</v>
      </c>
      <c r="D1515" s="60">
        <v>0</v>
      </c>
      <c r="E1515" s="54">
        <v>1038759.73</v>
      </c>
      <c r="F1515" s="54">
        <v>1061234.58</v>
      </c>
      <c r="G1515" s="55">
        <v>1.022</v>
      </c>
      <c r="H1515" s="53">
        <v>0</v>
      </c>
      <c r="I1515" s="53" t="s">
        <v>1408</v>
      </c>
    </row>
    <row r="1516" spans="1:9" ht="17.399999999999999" x14ac:dyDescent="0.3">
      <c r="A1516" s="53" t="s">
        <v>388</v>
      </c>
      <c r="B1516" s="57">
        <v>45778</v>
      </c>
      <c r="C1516" s="59">
        <v>102056368.7</v>
      </c>
      <c r="D1516" s="60">
        <v>0</v>
      </c>
      <c r="E1516" s="54">
        <v>1020563.69</v>
      </c>
      <c r="F1516" s="54">
        <v>1094299.68</v>
      </c>
      <c r="G1516" s="55">
        <v>1.0720000000000001</v>
      </c>
      <c r="H1516" s="53">
        <v>0</v>
      </c>
      <c r="I1516" s="53" t="s">
        <v>1408</v>
      </c>
    </row>
    <row r="1517" spans="1:9" ht="17.399999999999999" x14ac:dyDescent="0.3">
      <c r="A1517" s="53" t="s">
        <v>388</v>
      </c>
      <c r="B1517" s="57">
        <v>45809</v>
      </c>
      <c r="C1517" s="59">
        <v>100388510.54000001</v>
      </c>
      <c r="D1517" s="60">
        <v>0</v>
      </c>
      <c r="E1517" s="54">
        <v>1003885.11</v>
      </c>
      <c r="F1517" s="54">
        <v>1061570.1200000001</v>
      </c>
      <c r="G1517" s="55">
        <v>1.0569999999999999</v>
      </c>
      <c r="H1517" s="53">
        <v>0</v>
      </c>
      <c r="I1517" s="53" t="s">
        <v>1408</v>
      </c>
    </row>
    <row r="1518" spans="1:9" ht="17.399999999999999" x14ac:dyDescent="0.3">
      <c r="A1518" s="53" t="s">
        <v>388</v>
      </c>
      <c r="B1518" s="57">
        <v>45839</v>
      </c>
      <c r="C1518" s="59">
        <v>98514396.609999999</v>
      </c>
      <c r="D1518" s="60">
        <v>0</v>
      </c>
      <c r="E1518" s="54">
        <v>985143.97</v>
      </c>
      <c r="F1518" s="54">
        <v>1080284.33</v>
      </c>
      <c r="G1518" s="55">
        <v>1.097</v>
      </c>
      <c r="H1518" s="53">
        <v>0</v>
      </c>
      <c r="I1518" s="53" t="s">
        <v>1408</v>
      </c>
    </row>
    <row r="1519" spans="1:9" ht="17.399999999999999" x14ac:dyDescent="0.3">
      <c r="A1519" s="53" t="s">
        <v>388</v>
      </c>
      <c r="B1519" s="57">
        <v>45870</v>
      </c>
      <c r="C1519" s="59">
        <v>97006747.879999995</v>
      </c>
      <c r="D1519" s="60">
        <v>0</v>
      </c>
      <c r="E1519" s="54">
        <v>970067.48</v>
      </c>
      <c r="F1519" s="54">
        <v>1030317.59</v>
      </c>
      <c r="G1519" s="55">
        <v>1.0620000000000001</v>
      </c>
      <c r="H1519" s="53">
        <v>0</v>
      </c>
      <c r="I1519" s="53" t="s">
        <v>1408</v>
      </c>
    </row>
    <row r="1520" spans="1:9" ht="17.399999999999999" x14ac:dyDescent="0.3">
      <c r="A1520" s="53" t="s">
        <v>388</v>
      </c>
      <c r="B1520" s="57">
        <v>45901</v>
      </c>
      <c r="C1520" s="59">
        <v>95274585.230000004</v>
      </c>
      <c r="D1520" s="60">
        <v>0</v>
      </c>
      <c r="E1520" s="54">
        <v>952745.85</v>
      </c>
      <c r="F1520" s="54">
        <v>1091566.27</v>
      </c>
      <c r="G1520" s="55">
        <v>1.1459999999999999</v>
      </c>
      <c r="H1520" s="53">
        <v>0</v>
      </c>
      <c r="I1520" s="53" t="s">
        <v>1408</v>
      </c>
    </row>
    <row r="1521" spans="1:9" ht="17.399999999999999" x14ac:dyDescent="0.3">
      <c r="A1521" s="53" t="s">
        <v>388</v>
      </c>
      <c r="B1521" s="57">
        <v>45931</v>
      </c>
      <c r="C1521" s="59">
        <v>93465255.269999996</v>
      </c>
      <c r="D1521" s="60">
        <v>0</v>
      </c>
      <c r="E1521" s="54">
        <v>934652.55</v>
      </c>
      <c r="F1521" s="54">
        <v>923112.57</v>
      </c>
      <c r="G1521" s="55">
        <v>0.98799999999999999</v>
      </c>
      <c r="H1521" s="53">
        <v>0</v>
      </c>
      <c r="I1521" s="53" t="s">
        <v>1408</v>
      </c>
    </row>
    <row r="1522" spans="1:9" ht="17.399999999999999" x14ac:dyDescent="0.3">
      <c r="A1522" s="53" t="s">
        <v>388</v>
      </c>
      <c r="B1522" s="57">
        <v>45962</v>
      </c>
      <c r="C1522" s="59">
        <v>92135443.129999995</v>
      </c>
      <c r="D1522" s="60">
        <v>0</v>
      </c>
      <c r="E1522" s="54">
        <v>921354.43</v>
      </c>
      <c r="F1522" s="54">
        <v>961233.8</v>
      </c>
      <c r="G1522" s="55">
        <v>1.0429999999999999</v>
      </c>
      <c r="H1522" s="53">
        <v>0</v>
      </c>
      <c r="I1522" s="53" t="s">
        <v>1408</v>
      </c>
    </row>
    <row r="1523" spans="1:9" ht="17.399999999999999" x14ac:dyDescent="0.3">
      <c r="A1523" s="53" t="s">
        <v>388</v>
      </c>
      <c r="B1523" s="57">
        <v>45992</v>
      </c>
      <c r="C1523" s="59">
        <v>90750722.659999996</v>
      </c>
      <c r="D1523" s="60">
        <v>0</v>
      </c>
      <c r="E1523" s="54">
        <v>907507.23</v>
      </c>
      <c r="F1523" s="54">
        <v>907764.76</v>
      </c>
      <c r="G1523" s="55">
        <v>1</v>
      </c>
      <c r="H1523" s="53">
        <v>0</v>
      </c>
      <c r="I1523" s="53" t="s">
        <v>1408</v>
      </c>
    </row>
    <row r="1524" spans="1:9" ht="17.399999999999999" x14ac:dyDescent="0.3">
      <c r="A1524" s="53" t="s">
        <v>390</v>
      </c>
      <c r="B1524" s="57">
        <v>45901</v>
      </c>
      <c r="C1524" s="59">
        <v>64997353.909999996</v>
      </c>
      <c r="D1524" s="60">
        <v>185</v>
      </c>
      <c r="E1524" s="54">
        <v>649973.54</v>
      </c>
      <c r="F1524" s="54">
        <v>4337.3500000000004</v>
      </c>
      <c r="G1524" s="55">
        <v>7.0000000000000001E-3</v>
      </c>
      <c r="H1524" s="53">
        <v>0</v>
      </c>
      <c r="I1524" s="53" t="s">
        <v>1412</v>
      </c>
    </row>
    <row r="1525" spans="1:9" ht="17.399999999999999" x14ac:dyDescent="0.3">
      <c r="A1525" s="53" t="s">
        <v>390</v>
      </c>
      <c r="B1525" s="57">
        <v>45931</v>
      </c>
      <c r="C1525" s="59">
        <v>64997353.909999996</v>
      </c>
      <c r="D1525" s="60">
        <v>999</v>
      </c>
      <c r="E1525" s="54">
        <v>649973.54</v>
      </c>
      <c r="F1525" s="54">
        <v>1671.43</v>
      </c>
      <c r="G1525" s="55">
        <v>3.0000000000000001E-3</v>
      </c>
      <c r="H1525" s="53">
        <v>0</v>
      </c>
      <c r="I1525" s="53" t="s">
        <v>1412</v>
      </c>
    </row>
    <row r="1526" spans="1:9" ht="17.399999999999999" x14ac:dyDescent="0.3">
      <c r="A1526" s="53" t="s">
        <v>390</v>
      </c>
      <c r="B1526" s="57">
        <v>45962</v>
      </c>
      <c r="C1526" s="59">
        <v>64997353.909999996</v>
      </c>
      <c r="D1526" s="60">
        <v>999</v>
      </c>
      <c r="E1526" s="54">
        <v>649973.54</v>
      </c>
      <c r="F1526" s="54">
        <v>100690.7</v>
      </c>
      <c r="G1526" s="55">
        <v>0.155</v>
      </c>
      <c r="H1526" s="53">
        <v>0</v>
      </c>
      <c r="I1526" s="53" t="s">
        <v>1412</v>
      </c>
    </row>
    <row r="1527" spans="1:9" ht="17.399999999999999" x14ac:dyDescent="0.3">
      <c r="A1527" s="53" t="s">
        <v>390</v>
      </c>
      <c r="B1527" s="57">
        <v>45992</v>
      </c>
      <c r="C1527" s="59">
        <v>64997353.909999996</v>
      </c>
      <c r="D1527" s="60">
        <v>999</v>
      </c>
      <c r="E1527" s="54">
        <v>649973.54</v>
      </c>
      <c r="F1527" s="54">
        <v>116903.03</v>
      </c>
      <c r="G1527" s="55">
        <v>0.18</v>
      </c>
      <c r="H1527" s="53">
        <v>0</v>
      </c>
      <c r="I1527" s="53" t="s">
        <v>1412</v>
      </c>
    </row>
    <row r="1528" spans="1:9" ht="17.399999999999999" x14ac:dyDescent="0.3">
      <c r="A1528" s="53" t="s">
        <v>392</v>
      </c>
      <c r="B1528" s="57">
        <v>45658</v>
      </c>
      <c r="C1528" s="59">
        <v>10845673.16</v>
      </c>
      <c r="D1528" s="60">
        <v>0</v>
      </c>
      <c r="E1528" s="54">
        <v>108456.73</v>
      </c>
      <c r="F1528" s="54">
        <v>104960.56</v>
      </c>
      <c r="G1528" s="55">
        <v>0.96799999999999997</v>
      </c>
      <c r="H1528" s="53">
        <v>0</v>
      </c>
      <c r="I1528" s="53" t="s">
        <v>1408</v>
      </c>
    </row>
    <row r="1529" spans="1:9" ht="17.399999999999999" x14ac:dyDescent="0.3">
      <c r="A1529" s="53" t="s">
        <v>392</v>
      </c>
      <c r="B1529" s="57">
        <v>45689</v>
      </c>
      <c r="C1529" s="59">
        <v>10647340.82</v>
      </c>
      <c r="D1529" s="60">
        <v>0</v>
      </c>
      <c r="E1529" s="54">
        <v>106473.41</v>
      </c>
      <c r="F1529" s="54">
        <v>105860.85</v>
      </c>
      <c r="G1529" s="55">
        <v>0.99399999999999999</v>
      </c>
      <c r="H1529" s="53">
        <v>0</v>
      </c>
      <c r="I1529" s="53" t="s">
        <v>1408</v>
      </c>
    </row>
    <row r="1530" spans="1:9" ht="17.399999999999999" x14ac:dyDescent="0.3">
      <c r="A1530" s="53" t="s">
        <v>392</v>
      </c>
      <c r="B1530" s="57">
        <v>45717</v>
      </c>
      <c r="C1530" s="59">
        <v>10489273.289999999</v>
      </c>
      <c r="D1530" s="60">
        <v>35</v>
      </c>
      <c r="E1530" s="54">
        <v>104892.73</v>
      </c>
      <c r="F1530" s="54">
        <v>44720.54</v>
      </c>
      <c r="G1530" s="55">
        <v>0.42599999999999999</v>
      </c>
      <c r="H1530" s="53">
        <v>0</v>
      </c>
      <c r="I1530" s="53" t="s">
        <v>1410</v>
      </c>
    </row>
    <row r="1531" spans="1:9" ht="17.399999999999999" x14ac:dyDescent="0.3">
      <c r="A1531" s="53" t="s">
        <v>392</v>
      </c>
      <c r="B1531" s="57">
        <v>45748</v>
      </c>
      <c r="C1531" s="59">
        <v>10329390.9</v>
      </c>
      <c r="D1531" s="60">
        <v>0</v>
      </c>
      <c r="E1531" s="54">
        <v>103293.91</v>
      </c>
      <c r="F1531" s="54">
        <v>98842.55</v>
      </c>
      <c r="G1531" s="55">
        <v>0.95699999999999996</v>
      </c>
      <c r="H1531" s="53">
        <v>0</v>
      </c>
      <c r="I1531" s="53" t="s">
        <v>1408</v>
      </c>
    </row>
    <row r="1532" spans="1:9" ht="17.399999999999999" x14ac:dyDescent="0.3">
      <c r="A1532" s="53" t="s">
        <v>392</v>
      </c>
      <c r="B1532" s="57">
        <v>45778</v>
      </c>
      <c r="C1532" s="59">
        <v>10170190.779999999</v>
      </c>
      <c r="D1532" s="60">
        <v>0</v>
      </c>
      <c r="E1532" s="54">
        <v>101701.91</v>
      </c>
      <c r="F1532" s="54">
        <v>98395.71</v>
      </c>
      <c r="G1532" s="55">
        <v>0.96699999999999997</v>
      </c>
      <c r="H1532" s="53">
        <v>0</v>
      </c>
      <c r="I1532" s="53" t="s">
        <v>1408</v>
      </c>
    </row>
    <row r="1533" spans="1:9" ht="17.399999999999999" x14ac:dyDescent="0.3">
      <c r="A1533" s="53" t="s">
        <v>392</v>
      </c>
      <c r="B1533" s="57">
        <v>45809</v>
      </c>
      <c r="C1533" s="59">
        <v>9969040.4399999995</v>
      </c>
      <c r="D1533" s="60">
        <v>65</v>
      </c>
      <c r="E1533" s="54">
        <v>99690.4</v>
      </c>
      <c r="F1533" s="54">
        <v>46698.23</v>
      </c>
      <c r="G1533" s="55">
        <v>0.46800000000000003</v>
      </c>
      <c r="H1533" s="53">
        <v>0</v>
      </c>
      <c r="I1533" s="53" t="s">
        <v>1411</v>
      </c>
    </row>
    <row r="1534" spans="1:9" ht="17.399999999999999" x14ac:dyDescent="0.3">
      <c r="A1534" s="53" t="s">
        <v>392</v>
      </c>
      <c r="B1534" s="57">
        <v>45839</v>
      </c>
      <c r="C1534" s="59">
        <v>9780279.3100000005</v>
      </c>
      <c r="D1534" s="60">
        <v>35</v>
      </c>
      <c r="E1534" s="54">
        <v>97802.79</v>
      </c>
      <c r="F1534" s="54">
        <v>70196.38</v>
      </c>
      <c r="G1534" s="55">
        <v>0.71799999999999997</v>
      </c>
      <c r="H1534" s="53">
        <v>0</v>
      </c>
      <c r="I1534" s="53" t="s">
        <v>1410</v>
      </c>
    </row>
    <row r="1535" spans="1:9" ht="17.399999999999999" x14ac:dyDescent="0.3">
      <c r="A1535" s="53" t="s">
        <v>392</v>
      </c>
      <c r="B1535" s="57">
        <v>45870</v>
      </c>
      <c r="C1535" s="59">
        <v>9627483.1600000001</v>
      </c>
      <c r="D1535" s="60">
        <v>0</v>
      </c>
      <c r="E1535" s="54">
        <v>96274.83</v>
      </c>
      <c r="F1535" s="54">
        <v>107671.03</v>
      </c>
      <c r="G1535" s="55">
        <v>1.1180000000000001</v>
      </c>
      <c r="H1535" s="53">
        <v>0</v>
      </c>
      <c r="I1535" s="53" t="s">
        <v>1408</v>
      </c>
    </row>
    <row r="1536" spans="1:9" ht="17.399999999999999" x14ac:dyDescent="0.3">
      <c r="A1536" s="53" t="s">
        <v>392</v>
      </c>
      <c r="B1536" s="57">
        <v>45901</v>
      </c>
      <c r="C1536" s="59">
        <v>9464707.5600000005</v>
      </c>
      <c r="D1536" s="60">
        <v>0</v>
      </c>
      <c r="E1536" s="54">
        <v>94647.08</v>
      </c>
      <c r="F1536" s="54">
        <v>102614.39</v>
      </c>
      <c r="G1536" s="55">
        <v>1.0840000000000001</v>
      </c>
      <c r="H1536" s="53">
        <v>0</v>
      </c>
      <c r="I1536" s="53" t="s">
        <v>1408</v>
      </c>
    </row>
    <row r="1537" spans="1:9" ht="17.399999999999999" x14ac:dyDescent="0.3">
      <c r="A1537" s="53" t="s">
        <v>392</v>
      </c>
      <c r="B1537" s="57">
        <v>45931</v>
      </c>
      <c r="C1537" s="59">
        <v>9314057.4600000009</v>
      </c>
      <c r="D1537" s="60">
        <v>0</v>
      </c>
      <c r="E1537" s="54">
        <v>93140.57</v>
      </c>
      <c r="F1537" s="54">
        <v>106561.82</v>
      </c>
      <c r="G1537" s="55">
        <v>1.1439999999999999</v>
      </c>
      <c r="H1537" s="53">
        <v>0</v>
      </c>
      <c r="I1537" s="53" t="s">
        <v>1408</v>
      </c>
    </row>
    <row r="1538" spans="1:9" ht="17.399999999999999" x14ac:dyDescent="0.3">
      <c r="A1538" s="53" t="s">
        <v>392</v>
      </c>
      <c r="B1538" s="57">
        <v>45962</v>
      </c>
      <c r="C1538" s="59">
        <v>9171730.8900000006</v>
      </c>
      <c r="D1538" s="60">
        <v>0</v>
      </c>
      <c r="E1538" s="54">
        <v>91717.31</v>
      </c>
      <c r="F1538" s="54">
        <v>91173.6</v>
      </c>
      <c r="G1538" s="55">
        <v>0.99399999999999999</v>
      </c>
      <c r="H1538" s="53">
        <v>0</v>
      </c>
      <c r="I1538" s="53" t="s">
        <v>1408</v>
      </c>
    </row>
    <row r="1539" spans="1:9" ht="17.399999999999999" x14ac:dyDescent="0.3">
      <c r="A1539" s="53" t="s">
        <v>392</v>
      </c>
      <c r="B1539" s="57">
        <v>45992</v>
      </c>
      <c r="C1539" s="59">
        <v>9008890.5500000007</v>
      </c>
      <c r="D1539" s="60">
        <v>0</v>
      </c>
      <c r="E1539" s="54">
        <v>90088.91</v>
      </c>
      <c r="F1539" s="54">
        <v>99223.84</v>
      </c>
      <c r="G1539" s="55">
        <v>1.101</v>
      </c>
      <c r="H1539" s="53">
        <v>0</v>
      </c>
      <c r="I1539" s="53" t="s">
        <v>1408</v>
      </c>
    </row>
    <row r="1540" spans="1:9" ht="17.399999999999999" x14ac:dyDescent="0.3">
      <c r="A1540" s="53" t="s">
        <v>394</v>
      </c>
      <c r="B1540" s="57">
        <v>45658</v>
      </c>
      <c r="C1540" s="59">
        <v>73478328.650000006</v>
      </c>
      <c r="D1540" s="60">
        <v>0</v>
      </c>
      <c r="E1540" s="54">
        <v>734783.29</v>
      </c>
      <c r="F1540" s="54">
        <v>769621.49</v>
      </c>
      <c r="G1540" s="55">
        <v>1.0469999999999999</v>
      </c>
      <c r="H1540" s="53">
        <v>0</v>
      </c>
      <c r="I1540" s="53" t="s">
        <v>1408</v>
      </c>
    </row>
    <row r="1541" spans="1:9" ht="17.399999999999999" x14ac:dyDescent="0.3">
      <c r="A1541" s="53" t="s">
        <v>394</v>
      </c>
      <c r="B1541" s="57">
        <v>45689</v>
      </c>
      <c r="C1541" s="59">
        <v>72339243.790000007</v>
      </c>
      <c r="D1541" s="60">
        <v>0</v>
      </c>
      <c r="E1541" s="54">
        <v>723392.44</v>
      </c>
      <c r="F1541" s="54">
        <v>715322.25</v>
      </c>
      <c r="G1541" s="55">
        <v>0.98899999999999999</v>
      </c>
      <c r="H1541" s="53">
        <v>0</v>
      </c>
      <c r="I1541" s="53" t="s">
        <v>1408</v>
      </c>
    </row>
    <row r="1542" spans="1:9" ht="17.399999999999999" x14ac:dyDescent="0.3">
      <c r="A1542" s="53" t="s">
        <v>394</v>
      </c>
      <c r="B1542" s="57">
        <v>45717</v>
      </c>
      <c r="C1542" s="59">
        <v>71278648.129999995</v>
      </c>
      <c r="D1542" s="60">
        <v>15</v>
      </c>
      <c r="E1542" s="54">
        <v>712786.48</v>
      </c>
      <c r="F1542" s="54">
        <v>723769.1</v>
      </c>
      <c r="G1542" s="55">
        <v>1.0149999999999999</v>
      </c>
      <c r="H1542" s="53">
        <v>0</v>
      </c>
      <c r="I1542" s="53" t="s">
        <v>1408</v>
      </c>
    </row>
    <row r="1543" spans="1:9" ht="17.399999999999999" x14ac:dyDescent="0.3">
      <c r="A1543" s="53" t="s">
        <v>394</v>
      </c>
      <c r="B1543" s="57">
        <v>45748</v>
      </c>
      <c r="C1543" s="59">
        <v>70191934.540000007</v>
      </c>
      <c r="D1543" s="60">
        <v>0</v>
      </c>
      <c r="E1543" s="54">
        <v>701919.35</v>
      </c>
      <c r="F1543" s="54">
        <v>710584.13</v>
      </c>
      <c r="G1543" s="55">
        <v>1.012</v>
      </c>
      <c r="H1543" s="53">
        <v>0</v>
      </c>
      <c r="I1543" s="53" t="s">
        <v>1408</v>
      </c>
    </row>
    <row r="1544" spans="1:9" ht="17.399999999999999" x14ac:dyDescent="0.3">
      <c r="A1544" s="53" t="s">
        <v>394</v>
      </c>
      <c r="B1544" s="57">
        <v>45778</v>
      </c>
      <c r="C1544" s="59">
        <v>69109906.519999996</v>
      </c>
      <c r="D1544" s="60">
        <v>0</v>
      </c>
      <c r="E1544" s="54">
        <v>691099.07</v>
      </c>
      <c r="F1544" s="54">
        <v>792152.74</v>
      </c>
      <c r="G1544" s="55">
        <v>1.1459999999999999</v>
      </c>
      <c r="H1544" s="53">
        <v>0</v>
      </c>
      <c r="I1544" s="53" t="s">
        <v>1408</v>
      </c>
    </row>
    <row r="1545" spans="1:9" ht="17.399999999999999" x14ac:dyDescent="0.3">
      <c r="A1545" s="53" t="s">
        <v>394</v>
      </c>
      <c r="B1545" s="57">
        <v>45809</v>
      </c>
      <c r="C1545" s="59">
        <v>68109052.359999999</v>
      </c>
      <c r="D1545" s="60">
        <v>15</v>
      </c>
      <c r="E1545" s="54">
        <v>681090.52</v>
      </c>
      <c r="F1545" s="54">
        <v>739368.67</v>
      </c>
      <c r="G1545" s="55">
        <v>1.0860000000000001</v>
      </c>
      <c r="H1545" s="53">
        <v>0</v>
      </c>
      <c r="I1545" s="53" t="s">
        <v>1408</v>
      </c>
    </row>
    <row r="1546" spans="1:9" ht="17.399999999999999" x14ac:dyDescent="0.3">
      <c r="A1546" s="53" t="s">
        <v>394</v>
      </c>
      <c r="B1546" s="57">
        <v>45839</v>
      </c>
      <c r="C1546" s="59">
        <v>66681568.049999997</v>
      </c>
      <c r="D1546" s="60">
        <v>0</v>
      </c>
      <c r="E1546" s="54">
        <v>666815.68000000005</v>
      </c>
      <c r="F1546" s="54">
        <v>662211.55000000005</v>
      </c>
      <c r="G1546" s="55">
        <v>0.99299999999999999</v>
      </c>
      <c r="H1546" s="53">
        <v>0</v>
      </c>
      <c r="I1546" s="53" t="s">
        <v>1408</v>
      </c>
    </row>
    <row r="1547" spans="1:9" ht="17.399999999999999" x14ac:dyDescent="0.3">
      <c r="A1547" s="53" t="s">
        <v>394</v>
      </c>
      <c r="B1547" s="57">
        <v>45870</v>
      </c>
      <c r="C1547" s="59">
        <v>65661446.009999998</v>
      </c>
      <c r="D1547" s="60">
        <v>0</v>
      </c>
      <c r="E1547" s="54">
        <v>656614.46</v>
      </c>
      <c r="F1547" s="54">
        <v>664153.66</v>
      </c>
      <c r="G1547" s="55">
        <v>1.0109999999999999</v>
      </c>
      <c r="H1547" s="53">
        <v>0</v>
      </c>
      <c r="I1547" s="53" t="s">
        <v>1408</v>
      </c>
    </row>
    <row r="1548" spans="1:9" ht="17.399999999999999" x14ac:dyDescent="0.3">
      <c r="A1548" s="53" t="s">
        <v>394</v>
      </c>
      <c r="B1548" s="57">
        <v>45901</v>
      </c>
      <c r="C1548" s="59">
        <v>64714129.5</v>
      </c>
      <c r="D1548" s="60">
        <v>95</v>
      </c>
      <c r="E1548" s="54">
        <v>647141.29</v>
      </c>
      <c r="F1548" s="54">
        <v>268973.92</v>
      </c>
      <c r="G1548" s="55">
        <v>0.41599999999999998</v>
      </c>
      <c r="H1548" s="53">
        <v>0</v>
      </c>
      <c r="I1548" s="53" t="s">
        <v>1409</v>
      </c>
    </row>
    <row r="1549" spans="1:9" ht="17.399999999999999" x14ac:dyDescent="0.3">
      <c r="A1549" s="53" t="s">
        <v>394</v>
      </c>
      <c r="B1549" s="57">
        <v>45931</v>
      </c>
      <c r="C1549" s="59">
        <v>63365805.590000004</v>
      </c>
      <c r="D1549" s="60">
        <v>15</v>
      </c>
      <c r="E1549" s="54">
        <v>633658.06000000006</v>
      </c>
      <c r="F1549" s="54">
        <v>681828.96</v>
      </c>
      <c r="G1549" s="55">
        <v>1.0760000000000001</v>
      </c>
      <c r="H1549" s="53">
        <v>0</v>
      </c>
      <c r="I1549" s="53" t="s">
        <v>1408</v>
      </c>
    </row>
    <row r="1550" spans="1:9" ht="17.399999999999999" x14ac:dyDescent="0.3">
      <c r="A1550" s="53" t="s">
        <v>394</v>
      </c>
      <c r="B1550" s="57">
        <v>45962</v>
      </c>
      <c r="C1550" s="59">
        <v>62087776.329999998</v>
      </c>
      <c r="D1550" s="60">
        <v>0</v>
      </c>
      <c r="E1550" s="54">
        <v>620877.76</v>
      </c>
      <c r="F1550" s="54">
        <v>688208.13</v>
      </c>
      <c r="G1550" s="55">
        <v>1.1080000000000001</v>
      </c>
      <c r="H1550" s="53">
        <v>0</v>
      </c>
      <c r="I1550" s="53" t="s">
        <v>1408</v>
      </c>
    </row>
    <row r="1551" spans="1:9" ht="17.399999999999999" x14ac:dyDescent="0.3">
      <c r="A1551" s="53" t="s">
        <v>394</v>
      </c>
      <c r="B1551" s="57">
        <v>45992</v>
      </c>
      <c r="C1551" s="59">
        <v>60995930.990000002</v>
      </c>
      <c r="D1551" s="60">
        <v>15</v>
      </c>
      <c r="E1551" s="54">
        <v>609959.31000000006</v>
      </c>
      <c r="F1551" s="54">
        <v>660880.01</v>
      </c>
      <c r="G1551" s="55">
        <v>1.083</v>
      </c>
      <c r="H1551" s="53">
        <v>0</v>
      </c>
      <c r="I1551" s="53" t="s">
        <v>1408</v>
      </c>
    </row>
    <row r="1552" spans="1:9" ht="17.399999999999999" x14ac:dyDescent="0.3">
      <c r="A1552" s="53" t="s">
        <v>396</v>
      </c>
      <c r="B1552" s="57">
        <v>45658</v>
      </c>
      <c r="C1552" s="59">
        <v>15571951.050000001</v>
      </c>
      <c r="D1552" s="60">
        <v>0</v>
      </c>
      <c r="E1552" s="54">
        <v>233579.27</v>
      </c>
      <c r="F1552" s="54">
        <v>266539.77</v>
      </c>
      <c r="G1552" s="55">
        <v>1.141</v>
      </c>
      <c r="H1552" s="53">
        <v>0</v>
      </c>
      <c r="I1552" s="53" t="s">
        <v>1408</v>
      </c>
    </row>
    <row r="1553" spans="1:9" ht="17.399999999999999" x14ac:dyDescent="0.3">
      <c r="A1553" s="53" t="s">
        <v>396</v>
      </c>
      <c r="B1553" s="57">
        <v>45689</v>
      </c>
      <c r="C1553" s="59">
        <v>15179327.74</v>
      </c>
      <c r="D1553" s="60">
        <v>0</v>
      </c>
      <c r="E1553" s="54">
        <v>227689.92</v>
      </c>
      <c r="F1553" s="54">
        <v>256426.37</v>
      </c>
      <c r="G1553" s="55">
        <v>1.1259999999999999</v>
      </c>
      <c r="H1553" s="53">
        <v>0</v>
      </c>
      <c r="I1553" s="53" t="s">
        <v>1408</v>
      </c>
    </row>
    <row r="1554" spans="1:9" ht="17.399999999999999" x14ac:dyDescent="0.3">
      <c r="A1554" s="53" t="s">
        <v>396</v>
      </c>
      <c r="B1554" s="57">
        <v>45717</v>
      </c>
      <c r="C1554" s="59">
        <v>14847046.93</v>
      </c>
      <c r="D1554" s="60">
        <v>0</v>
      </c>
      <c r="E1554" s="54">
        <v>222705.7</v>
      </c>
      <c r="F1554" s="54">
        <v>223975.45</v>
      </c>
      <c r="G1554" s="55">
        <v>1.006</v>
      </c>
      <c r="H1554" s="53">
        <v>0</v>
      </c>
      <c r="I1554" s="53" t="s">
        <v>1408</v>
      </c>
    </row>
    <row r="1555" spans="1:9" ht="17.399999999999999" x14ac:dyDescent="0.3">
      <c r="A1555" s="53" t="s">
        <v>396</v>
      </c>
      <c r="B1555" s="57">
        <v>45748</v>
      </c>
      <c r="C1555" s="59">
        <v>14471013.529999999</v>
      </c>
      <c r="D1555" s="60">
        <v>0</v>
      </c>
      <c r="E1555" s="54">
        <v>217065.2</v>
      </c>
      <c r="F1555" s="54">
        <v>247789.73</v>
      </c>
      <c r="G1555" s="55">
        <v>1.1419999999999999</v>
      </c>
      <c r="H1555" s="53">
        <v>0</v>
      </c>
      <c r="I1555" s="53" t="s">
        <v>1408</v>
      </c>
    </row>
    <row r="1556" spans="1:9" ht="17.399999999999999" x14ac:dyDescent="0.3">
      <c r="A1556" s="53" t="s">
        <v>396</v>
      </c>
      <c r="B1556" s="57">
        <v>45778</v>
      </c>
      <c r="C1556" s="59">
        <v>14118991.560000001</v>
      </c>
      <c r="D1556" s="60">
        <v>0</v>
      </c>
      <c r="E1556" s="54">
        <v>211784.87</v>
      </c>
      <c r="F1556" s="54">
        <v>233683.05</v>
      </c>
      <c r="G1556" s="55">
        <v>1.103</v>
      </c>
      <c r="H1556" s="53">
        <v>0</v>
      </c>
      <c r="I1556" s="53" t="s">
        <v>1408</v>
      </c>
    </row>
    <row r="1557" spans="1:9" ht="17.399999999999999" x14ac:dyDescent="0.3">
      <c r="A1557" s="53" t="s">
        <v>396</v>
      </c>
      <c r="B1557" s="57">
        <v>45809</v>
      </c>
      <c r="C1557" s="59">
        <v>13748527.52</v>
      </c>
      <c r="D1557" s="60">
        <v>0</v>
      </c>
      <c r="E1557" s="54">
        <v>206227.91</v>
      </c>
      <c r="F1557" s="54">
        <v>205661.09</v>
      </c>
      <c r="G1557" s="55">
        <v>0.997</v>
      </c>
      <c r="H1557" s="53">
        <v>0</v>
      </c>
      <c r="I1557" s="53" t="s">
        <v>1408</v>
      </c>
    </row>
    <row r="1558" spans="1:9" ht="17.399999999999999" x14ac:dyDescent="0.3">
      <c r="A1558" s="53" t="s">
        <v>396</v>
      </c>
      <c r="B1558" s="57">
        <v>45839</v>
      </c>
      <c r="C1558" s="59">
        <v>13441816.369999999</v>
      </c>
      <c r="D1558" s="60">
        <v>0</v>
      </c>
      <c r="E1558" s="54">
        <v>201627.25</v>
      </c>
      <c r="F1558" s="54">
        <v>195322.55</v>
      </c>
      <c r="G1558" s="55">
        <v>0.96899999999999997</v>
      </c>
      <c r="H1558" s="53">
        <v>0</v>
      </c>
      <c r="I1558" s="53" t="s">
        <v>1408</v>
      </c>
    </row>
    <row r="1559" spans="1:9" ht="17.399999999999999" x14ac:dyDescent="0.3">
      <c r="A1559" s="53" t="s">
        <v>396</v>
      </c>
      <c r="B1559" s="57">
        <v>45870</v>
      </c>
      <c r="C1559" s="59">
        <v>13103198.76</v>
      </c>
      <c r="D1559" s="60">
        <v>0</v>
      </c>
      <c r="E1559" s="54">
        <v>196547.98</v>
      </c>
      <c r="F1559" s="54">
        <v>225260.12</v>
      </c>
      <c r="G1559" s="55">
        <v>1.1459999999999999</v>
      </c>
      <c r="H1559" s="53">
        <v>0</v>
      </c>
      <c r="I1559" s="53" t="s">
        <v>1408</v>
      </c>
    </row>
    <row r="1560" spans="1:9" ht="17.399999999999999" x14ac:dyDescent="0.3">
      <c r="A1560" s="53" t="s">
        <v>396</v>
      </c>
      <c r="B1560" s="57">
        <v>45901</v>
      </c>
      <c r="C1560" s="59">
        <v>12826755.130000001</v>
      </c>
      <c r="D1560" s="60">
        <v>0</v>
      </c>
      <c r="E1560" s="54">
        <v>192401.33</v>
      </c>
      <c r="F1560" s="54">
        <v>212392.18</v>
      </c>
      <c r="G1560" s="55">
        <v>1.1040000000000001</v>
      </c>
      <c r="H1560" s="53">
        <v>0</v>
      </c>
      <c r="I1560" s="53" t="s">
        <v>1408</v>
      </c>
    </row>
    <row r="1561" spans="1:9" ht="17.399999999999999" x14ac:dyDescent="0.3">
      <c r="A1561" s="53" t="s">
        <v>396</v>
      </c>
      <c r="B1561" s="57">
        <v>45931</v>
      </c>
      <c r="C1561" s="59">
        <v>12520658.890000001</v>
      </c>
      <c r="D1561" s="60">
        <v>0</v>
      </c>
      <c r="E1561" s="54">
        <v>187809.88</v>
      </c>
      <c r="F1561" s="54">
        <v>212311.23</v>
      </c>
      <c r="G1561" s="55">
        <v>1.1299999999999999</v>
      </c>
      <c r="H1561" s="53">
        <v>0</v>
      </c>
      <c r="I1561" s="53" t="s">
        <v>1408</v>
      </c>
    </row>
    <row r="1562" spans="1:9" ht="17.399999999999999" x14ac:dyDescent="0.3">
      <c r="A1562" s="53" t="s">
        <v>396</v>
      </c>
      <c r="B1562" s="57">
        <v>45962</v>
      </c>
      <c r="C1562" s="59">
        <v>12242931.640000001</v>
      </c>
      <c r="D1562" s="60">
        <v>0</v>
      </c>
      <c r="E1562" s="54">
        <v>183643.97</v>
      </c>
      <c r="F1562" s="54">
        <v>209748.61</v>
      </c>
      <c r="G1562" s="55">
        <v>1.1419999999999999</v>
      </c>
      <c r="H1562" s="53">
        <v>0</v>
      </c>
      <c r="I1562" s="53" t="s">
        <v>1408</v>
      </c>
    </row>
    <row r="1563" spans="1:9" ht="17.399999999999999" x14ac:dyDescent="0.3">
      <c r="A1563" s="53" t="s">
        <v>396</v>
      </c>
      <c r="B1563" s="57">
        <v>45992</v>
      </c>
      <c r="C1563" s="59">
        <v>11951860.539999999</v>
      </c>
      <c r="D1563" s="60">
        <v>0</v>
      </c>
      <c r="E1563" s="54">
        <v>179277.91</v>
      </c>
      <c r="F1563" s="54">
        <v>192012.38</v>
      </c>
      <c r="G1563" s="55">
        <v>1.071</v>
      </c>
      <c r="H1563" s="53">
        <v>0</v>
      </c>
      <c r="I1563" s="53" t="s">
        <v>1408</v>
      </c>
    </row>
    <row r="1564" spans="1:9" ht="17.399999999999999" x14ac:dyDescent="0.3">
      <c r="A1564" s="53" t="s">
        <v>397</v>
      </c>
      <c r="B1564" s="57">
        <v>45931</v>
      </c>
      <c r="C1564" s="59">
        <v>1189965.1100000001</v>
      </c>
      <c r="D1564" s="60">
        <v>0</v>
      </c>
      <c r="E1564" s="54">
        <v>17849.48</v>
      </c>
      <c r="F1564" s="54">
        <v>19901.900000000001</v>
      </c>
      <c r="G1564" s="55">
        <v>1.115</v>
      </c>
      <c r="H1564" s="53">
        <v>0</v>
      </c>
      <c r="I1564" s="53" t="s">
        <v>1408</v>
      </c>
    </row>
    <row r="1565" spans="1:9" ht="17.399999999999999" x14ac:dyDescent="0.3">
      <c r="A1565" s="53" t="s">
        <v>397</v>
      </c>
      <c r="B1565" s="57">
        <v>45962</v>
      </c>
      <c r="C1565" s="59">
        <v>1151271.5</v>
      </c>
      <c r="D1565" s="60">
        <v>0</v>
      </c>
      <c r="E1565" s="54">
        <v>17269.07</v>
      </c>
      <c r="F1565" s="54">
        <v>18951.53</v>
      </c>
      <c r="G1565" s="55">
        <v>1.097</v>
      </c>
      <c r="H1565" s="53">
        <v>0</v>
      </c>
      <c r="I1565" s="53" t="s">
        <v>1408</v>
      </c>
    </row>
    <row r="1566" spans="1:9" ht="17.399999999999999" x14ac:dyDescent="0.3">
      <c r="A1566" s="53" t="s">
        <v>397</v>
      </c>
      <c r="B1566" s="57">
        <v>45992</v>
      </c>
      <c r="C1566" s="59">
        <v>1115041.27</v>
      </c>
      <c r="D1566" s="60">
        <v>0</v>
      </c>
      <c r="E1566" s="54">
        <v>16725.62</v>
      </c>
      <c r="F1566" s="54">
        <v>17298.57</v>
      </c>
      <c r="G1566" s="55">
        <v>1.034</v>
      </c>
      <c r="H1566" s="53">
        <v>0</v>
      </c>
      <c r="I1566" s="53" t="s">
        <v>1408</v>
      </c>
    </row>
    <row r="1567" spans="1:9" ht="17.399999999999999" x14ac:dyDescent="0.3">
      <c r="A1567" s="53" t="s">
        <v>398</v>
      </c>
      <c r="B1567" s="57">
        <v>45658</v>
      </c>
      <c r="C1567" s="59">
        <v>70227972.480000004</v>
      </c>
      <c r="D1567" s="60">
        <v>15</v>
      </c>
      <c r="E1567" s="54">
        <v>702279.72</v>
      </c>
      <c r="F1567" s="54">
        <v>714189.07</v>
      </c>
      <c r="G1567" s="55">
        <v>1.0169999999999999</v>
      </c>
      <c r="H1567" s="53">
        <v>0</v>
      </c>
      <c r="I1567" s="53" t="s">
        <v>1408</v>
      </c>
    </row>
    <row r="1568" spans="1:9" ht="17.399999999999999" x14ac:dyDescent="0.3">
      <c r="A1568" s="53" t="s">
        <v>398</v>
      </c>
      <c r="B1568" s="57">
        <v>45689</v>
      </c>
      <c r="C1568" s="59">
        <v>69188710.290000007</v>
      </c>
      <c r="D1568" s="60">
        <v>0</v>
      </c>
      <c r="E1568" s="54">
        <v>691887.1</v>
      </c>
      <c r="F1568" s="54">
        <v>660696.31999999995</v>
      </c>
      <c r="G1568" s="55">
        <v>0.95499999999999996</v>
      </c>
      <c r="H1568" s="53">
        <v>0</v>
      </c>
      <c r="I1568" s="53" t="s">
        <v>1408</v>
      </c>
    </row>
    <row r="1569" spans="1:9" ht="17.399999999999999" x14ac:dyDescent="0.3">
      <c r="A1569" s="53" t="s">
        <v>398</v>
      </c>
      <c r="B1569" s="57">
        <v>45717</v>
      </c>
      <c r="C1569" s="59">
        <v>67794627.75</v>
      </c>
      <c r="D1569" s="60">
        <v>0</v>
      </c>
      <c r="E1569" s="54">
        <v>677946.28</v>
      </c>
      <c r="F1569" s="54">
        <v>692797.21</v>
      </c>
      <c r="G1569" s="55">
        <v>1.022</v>
      </c>
      <c r="H1569" s="53">
        <v>0</v>
      </c>
      <c r="I1569" s="53" t="s">
        <v>1408</v>
      </c>
    </row>
    <row r="1570" spans="1:9" ht="17.399999999999999" x14ac:dyDescent="0.3">
      <c r="A1570" s="53" t="s">
        <v>398</v>
      </c>
      <c r="B1570" s="57">
        <v>45748</v>
      </c>
      <c r="C1570" s="59">
        <v>66717251.130000003</v>
      </c>
      <c r="D1570" s="60">
        <v>0</v>
      </c>
      <c r="E1570" s="54">
        <v>667172.51</v>
      </c>
      <c r="F1570" s="54">
        <v>764808.13</v>
      </c>
      <c r="G1570" s="55">
        <v>1.1459999999999999</v>
      </c>
      <c r="H1570" s="53">
        <v>0</v>
      </c>
      <c r="I1570" s="53" t="s">
        <v>1408</v>
      </c>
    </row>
    <row r="1571" spans="1:9" ht="17.399999999999999" x14ac:dyDescent="0.3">
      <c r="A1571" s="53" t="s">
        <v>398</v>
      </c>
      <c r="B1571" s="57">
        <v>45778</v>
      </c>
      <c r="C1571" s="59">
        <v>65557114.149999999</v>
      </c>
      <c r="D1571" s="60">
        <v>0</v>
      </c>
      <c r="E1571" s="54">
        <v>655571.14</v>
      </c>
      <c r="F1571" s="54">
        <v>698146.96</v>
      </c>
      <c r="G1571" s="55">
        <v>1.0649999999999999</v>
      </c>
      <c r="H1571" s="53">
        <v>0</v>
      </c>
      <c r="I1571" s="53" t="s">
        <v>1408</v>
      </c>
    </row>
    <row r="1572" spans="1:9" ht="17.399999999999999" x14ac:dyDescent="0.3">
      <c r="A1572" s="53" t="s">
        <v>398</v>
      </c>
      <c r="B1572" s="57">
        <v>45809</v>
      </c>
      <c r="C1572" s="59">
        <v>64270005.310000002</v>
      </c>
      <c r="D1572" s="60">
        <v>0</v>
      </c>
      <c r="E1572" s="54">
        <v>642700.05000000005</v>
      </c>
      <c r="F1572" s="54">
        <v>658187.93999999994</v>
      </c>
      <c r="G1572" s="55">
        <v>1.024</v>
      </c>
      <c r="H1572" s="53">
        <v>0</v>
      </c>
      <c r="I1572" s="53" t="s">
        <v>1408</v>
      </c>
    </row>
    <row r="1573" spans="1:9" ht="17.399999999999999" x14ac:dyDescent="0.3">
      <c r="A1573" s="53" t="s">
        <v>398</v>
      </c>
      <c r="B1573" s="57">
        <v>45839</v>
      </c>
      <c r="C1573" s="59">
        <v>63013837.130000003</v>
      </c>
      <c r="D1573" s="60">
        <v>0</v>
      </c>
      <c r="E1573" s="54">
        <v>630138.37</v>
      </c>
      <c r="F1573" s="54">
        <v>691731.74</v>
      </c>
      <c r="G1573" s="55">
        <v>1.0980000000000001</v>
      </c>
      <c r="H1573" s="53">
        <v>0</v>
      </c>
      <c r="I1573" s="53" t="s">
        <v>1408</v>
      </c>
    </row>
    <row r="1574" spans="1:9" ht="17.399999999999999" x14ac:dyDescent="0.3">
      <c r="A1574" s="53" t="s">
        <v>398</v>
      </c>
      <c r="B1574" s="57">
        <v>45870</v>
      </c>
      <c r="C1574" s="59">
        <v>61875797.890000001</v>
      </c>
      <c r="D1574" s="60">
        <v>0</v>
      </c>
      <c r="E1574" s="54">
        <v>618757.98</v>
      </c>
      <c r="F1574" s="54">
        <v>697562.92</v>
      </c>
      <c r="G1574" s="55">
        <v>1.127</v>
      </c>
      <c r="H1574" s="53">
        <v>0</v>
      </c>
      <c r="I1574" s="53" t="s">
        <v>1408</v>
      </c>
    </row>
    <row r="1575" spans="1:9" ht="17.399999999999999" x14ac:dyDescent="0.3">
      <c r="A1575" s="53" t="s">
        <v>398</v>
      </c>
      <c r="B1575" s="57">
        <v>45901</v>
      </c>
      <c r="C1575" s="59">
        <v>60986981.090000004</v>
      </c>
      <c r="D1575" s="60">
        <v>15</v>
      </c>
      <c r="E1575" s="54">
        <v>609869.81000000006</v>
      </c>
      <c r="F1575" s="54">
        <v>609067.63</v>
      </c>
      <c r="G1575" s="55">
        <v>0.999</v>
      </c>
      <c r="H1575" s="53">
        <v>0</v>
      </c>
      <c r="I1575" s="53" t="s">
        <v>1408</v>
      </c>
    </row>
    <row r="1576" spans="1:9" ht="17.399999999999999" x14ac:dyDescent="0.3">
      <c r="A1576" s="53" t="s">
        <v>398</v>
      </c>
      <c r="B1576" s="57">
        <v>45931</v>
      </c>
      <c r="C1576" s="59">
        <v>59961579.109999999</v>
      </c>
      <c r="D1576" s="60">
        <v>0</v>
      </c>
      <c r="E1576" s="54">
        <v>599615.79</v>
      </c>
      <c r="F1576" s="54">
        <v>647370.31000000006</v>
      </c>
      <c r="G1576" s="55">
        <v>1.08</v>
      </c>
      <c r="H1576" s="53">
        <v>0</v>
      </c>
      <c r="I1576" s="53" t="s">
        <v>1408</v>
      </c>
    </row>
    <row r="1577" spans="1:9" ht="17.399999999999999" x14ac:dyDescent="0.3">
      <c r="A1577" s="53" t="s">
        <v>398</v>
      </c>
      <c r="B1577" s="57">
        <v>45962</v>
      </c>
      <c r="C1577" s="59">
        <v>58986609.200000003</v>
      </c>
      <c r="D1577" s="60">
        <v>0</v>
      </c>
      <c r="E1577" s="54">
        <v>589866.09</v>
      </c>
      <c r="F1577" s="54">
        <v>668113.27</v>
      </c>
      <c r="G1577" s="55">
        <v>1.133</v>
      </c>
      <c r="H1577" s="53">
        <v>0</v>
      </c>
      <c r="I1577" s="53" t="s">
        <v>1408</v>
      </c>
    </row>
    <row r="1578" spans="1:9" ht="17.399999999999999" x14ac:dyDescent="0.3">
      <c r="A1578" s="53" t="s">
        <v>398</v>
      </c>
      <c r="B1578" s="57">
        <v>45992</v>
      </c>
      <c r="C1578" s="59">
        <v>58107330.060000002</v>
      </c>
      <c r="D1578" s="60">
        <v>0</v>
      </c>
      <c r="E1578" s="54">
        <v>581073.30000000005</v>
      </c>
      <c r="F1578" s="54">
        <v>642678.18999999994</v>
      </c>
      <c r="G1578" s="55">
        <v>1.1060000000000001</v>
      </c>
      <c r="H1578" s="53">
        <v>0</v>
      </c>
      <c r="I1578" s="53" t="s">
        <v>1408</v>
      </c>
    </row>
    <row r="1579" spans="1:9" ht="17.399999999999999" x14ac:dyDescent="0.3">
      <c r="A1579" s="53" t="s">
        <v>400</v>
      </c>
      <c r="B1579" s="57">
        <v>45658</v>
      </c>
      <c r="C1579" s="59">
        <v>19533951.050000001</v>
      </c>
      <c r="D1579" s="60">
        <v>185</v>
      </c>
      <c r="E1579" s="54">
        <v>195339.51</v>
      </c>
      <c r="F1579" s="54">
        <v>99169.8</v>
      </c>
      <c r="G1579" s="55">
        <v>0.50800000000000001</v>
      </c>
      <c r="H1579" s="53">
        <v>1</v>
      </c>
      <c r="I1579" s="53" t="s">
        <v>1409</v>
      </c>
    </row>
    <row r="1580" spans="1:9" ht="17.399999999999999" x14ac:dyDescent="0.3">
      <c r="A1580" s="53" t="s">
        <v>400</v>
      </c>
      <c r="B1580" s="57">
        <v>45689</v>
      </c>
      <c r="C1580" s="59">
        <v>19227425.920000002</v>
      </c>
      <c r="D1580" s="60">
        <v>0</v>
      </c>
      <c r="E1580" s="54">
        <v>192274.26</v>
      </c>
      <c r="F1580" s="54">
        <v>187361.89</v>
      </c>
      <c r="G1580" s="55">
        <v>0.97399999999999998</v>
      </c>
      <c r="H1580" s="53">
        <v>1</v>
      </c>
      <c r="I1580" s="53" t="s">
        <v>1408</v>
      </c>
    </row>
    <row r="1581" spans="1:9" ht="17.399999999999999" x14ac:dyDescent="0.3">
      <c r="A1581" s="53" t="s">
        <v>400</v>
      </c>
      <c r="B1581" s="57">
        <v>45717</v>
      </c>
      <c r="C1581" s="59">
        <v>18828315.780000001</v>
      </c>
      <c r="D1581" s="60">
        <v>35</v>
      </c>
      <c r="E1581" s="54">
        <v>188283.16</v>
      </c>
      <c r="F1581" s="54">
        <v>91707.89</v>
      </c>
      <c r="G1581" s="55">
        <v>0.48699999999999999</v>
      </c>
      <c r="H1581" s="53">
        <v>1</v>
      </c>
      <c r="I1581" s="53" t="s">
        <v>1410</v>
      </c>
    </row>
    <row r="1582" spans="1:9" ht="17.399999999999999" x14ac:dyDescent="0.3">
      <c r="A1582" s="53" t="s">
        <v>400</v>
      </c>
      <c r="B1582" s="57">
        <v>45748</v>
      </c>
      <c r="C1582" s="59">
        <v>18447015.370000001</v>
      </c>
      <c r="D1582" s="60">
        <v>0</v>
      </c>
      <c r="E1582" s="54">
        <v>184470.15</v>
      </c>
      <c r="F1582" s="54">
        <v>176777.96</v>
      </c>
      <c r="G1582" s="55">
        <v>0.95799999999999996</v>
      </c>
      <c r="H1582" s="53">
        <v>1</v>
      </c>
      <c r="I1582" s="53" t="s">
        <v>1408</v>
      </c>
    </row>
    <row r="1583" spans="1:9" ht="17.399999999999999" x14ac:dyDescent="0.3">
      <c r="A1583" s="53" t="s">
        <v>400</v>
      </c>
      <c r="B1583" s="57">
        <v>45778</v>
      </c>
      <c r="C1583" s="59">
        <v>18061443.82</v>
      </c>
      <c r="D1583" s="60">
        <v>0</v>
      </c>
      <c r="E1583" s="54">
        <v>180614.44</v>
      </c>
      <c r="F1583" s="54">
        <v>206735.24</v>
      </c>
      <c r="G1583" s="55">
        <v>1.145</v>
      </c>
      <c r="H1583" s="53">
        <v>1</v>
      </c>
      <c r="I1583" s="53" t="s">
        <v>1408</v>
      </c>
    </row>
    <row r="1584" spans="1:9" ht="17.399999999999999" x14ac:dyDescent="0.3">
      <c r="A1584" s="53" t="s">
        <v>400</v>
      </c>
      <c r="B1584" s="57">
        <v>45809</v>
      </c>
      <c r="C1584" s="59">
        <v>17689986.300000001</v>
      </c>
      <c r="D1584" s="60">
        <v>0</v>
      </c>
      <c r="E1584" s="54">
        <v>176899.86</v>
      </c>
      <c r="F1584" s="54">
        <v>176872.59</v>
      </c>
      <c r="G1584" s="55">
        <v>1</v>
      </c>
      <c r="H1584" s="53">
        <v>1</v>
      </c>
      <c r="I1584" s="53" t="s">
        <v>1408</v>
      </c>
    </row>
    <row r="1585" spans="1:9" ht="17.399999999999999" x14ac:dyDescent="0.3">
      <c r="A1585" s="53" t="s">
        <v>400</v>
      </c>
      <c r="B1585" s="57">
        <v>45839</v>
      </c>
      <c r="C1585" s="59">
        <v>17353294.91</v>
      </c>
      <c r="D1585" s="60">
        <v>0</v>
      </c>
      <c r="E1585" s="54">
        <v>173532.95</v>
      </c>
      <c r="F1585" s="54">
        <v>190245.98</v>
      </c>
      <c r="G1585" s="55">
        <v>1.0960000000000001</v>
      </c>
      <c r="H1585" s="53">
        <v>1</v>
      </c>
      <c r="I1585" s="53" t="s">
        <v>1408</v>
      </c>
    </row>
    <row r="1586" spans="1:9" ht="17.399999999999999" x14ac:dyDescent="0.3">
      <c r="A1586" s="53" t="s">
        <v>400</v>
      </c>
      <c r="B1586" s="57">
        <v>45870</v>
      </c>
      <c r="C1586" s="59">
        <v>17072914.039999999</v>
      </c>
      <c r="D1586" s="60">
        <v>0</v>
      </c>
      <c r="E1586" s="54">
        <v>170729.14</v>
      </c>
      <c r="F1586" s="54">
        <v>183803.04</v>
      </c>
      <c r="G1586" s="55">
        <v>1.077</v>
      </c>
      <c r="H1586" s="53">
        <v>1</v>
      </c>
      <c r="I1586" s="53" t="s">
        <v>1408</v>
      </c>
    </row>
    <row r="1587" spans="1:9" ht="17.399999999999999" x14ac:dyDescent="0.3">
      <c r="A1587" s="53" t="s">
        <v>400</v>
      </c>
      <c r="B1587" s="57">
        <v>45901</v>
      </c>
      <c r="C1587" s="59">
        <v>16781188.390000001</v>
      </c>
      <c r="D1587" s="60">
        <v>0</v>
      </c>
      <c r="E1587" s="54">
        <v>167811.88</v>
      </c>
      <c r="F1587" s="54">
        <v>159843.01</v>
      </c>
      <c r="G1587" s="55">
        <v>0.95299999999999996</v>
      </c>
      <c r="H1587" s="53">
        <v>1</v>
      </c>
      <c r="I1587" s="53" t="s">
        <v>1408</v>
      </c>
    </row>
    <row r="1588" spans="1:9" ht="17.399999999999999" x14ac:dyDescent="0.3">
      <c r="A1588" s="53" t="s">
        <v>400</v>
      </c>
      <c r="B1588" s="57">
        <v>45931</v>
      </c>
      <c r="C1588" s="59">
        <v>16445696.5</v>
      </c>
      <c r="D1588" s="60">
        <v>0</v>
      </c>
      <c r="E1588" s="54">
        <v>164456.97</v>
      </c>
      <c r="F1588" s="54">
        <v>161465.93</v>
      </c>
      <c r="G1588" s="55">
        <v>0.98199999999999998</v>
      </c>
      <c r="H1588" s="53">
        <v>1</v>
      </c>
      <c r="I1588" s="53" t="s">
        <v>1408</v>
      </c>
    </row>
    <row r="1589" spans="1:9" ht="17.399999999999999" x14ac:dyDescent="0.3">
      <c r="A1589" s="53" t="s">
        <v>400</v>
      </c>
      <c r="B1589" s="57">
        <v>45962</v>
      </c>
      <c r="C1589" s="59">
        <v>16188462.800000001</v>
      </c>
      <c r="D1589" s="60">
        <v>0</v>
      </c>
      <c r="E1589" s="54">
        <v>161884.63</v>
      </c>
      <c r="F1589" s="54">
        <v>181918.28</v>
      </c>
      <c r="G1589" s="55">
        <v>1.1240000000000001</v>
      </c>
      <c r="H1589" s="53">
        <v>1</v>
      </c>
      <c r="I1589" s="53" t="s">
        <v>1408</v>
      </c>
    </row>
    <row r="1590" spans="1:9" ht="17.399999999999999" x14ac:dyDescent="0.3">
      <c r="A1590" s="53" t="s">
        <v>400</v>
      </c>
      <c r="B1590" s="57">
        <v>45992</v>
      </c>
      <c r="C1590" s="59">
        <v>15908724.289999999</v>
      </c>
      <c r="D1590" s="60">
        <v>0</v>
      </c>
      <c r="E1590" s="54">
        <v>159087.24</v>
      </c>
      <c r="F1590" s="54">
        <v>176483.73</v>
      </c>
      <c r="G1590" s="55">
        <v>1.109</v>
      </c>
      <c r="H1590" s="53">
        <v>1</v>
      </c>
      <c r="I1590" s="53" t="s">
        <v>1408</v>
      </c>
    </row>
    <row r="1591" spans="1:9" ht="17.399999999999999" x14ac:dyDescent="0.3">
      <c r="A1591" s="53" t="s">
        <v>402</v>
      </c>
      <c r="B1591" s="57">
        <v>45658</v>
      </c>
      <c r="C1591" s="59">
        <v>8286388.1900000004</v>
      </c>
      <c r="D1591" s="60">
        <v>0</v>
      </c>
      <c r="E1591" s="54">
        <v>82863.88</v>
      </c>
      <c r="F1591" s="54">
        <v>91131.8</v>
      </c>
      <c r="G1591" s="55">
        <v>1.1000000000000001</v>
      </c>
      <c r="H1591" s="53">
        <v>0</v>
      </c>
      <c r="I1591" s="53" t="s">
        <v>1408</v>
      </c>
    </row>
    <row r="1592" spans="1:9" ht="17.399999999999999" x14ac:dyDescent="0.3">
      <c r="A1592" s="53" t="s">
        <v>402</v>
      </c>
      <c r="B1592" s="57">
        <v>45689</v>
      </c>
      <c r="C1592" s="59">
        <v>8169332.9500000002</v>
      </c>
      <c r="D1592" s="60">
        <v>0</v>
      </c>
      <c r="E1592" s="54">
        <v>81693.33</v>
      </c>
      <c r="F1592" s="54">
        <v>81154.47</v>
      </c>
      <c r="G1592" s="55">
        <v>0.99299999999999999</v>
      </c>
      <c r="H1592" s="53">
        <v>0</v>
      </c>
      <c r="I1592" s="53" t="s">
        <v>1408</v>
      </c>
    </row>
    <row r="1593" spans="1:9" ht="17.399999999999999" x14ac:dyDescent="0.3">
      <c r="A1593" s="53" t="s">
        <v>402</v>
      </c>
      <c r="B1593" s="57">
        <v>45717</v>
      </c>
      <c r="C1593" s="59">
        <v>8021205.1600000001</v>
      </c>
      <c r="D1593" s="60">
        <v>0</v>
      </c>
      <c r="E1593" s="54">
        <v>80212.05</v>
      </c>
      <c r="F1593" s="54">
        <v>89253.45</v>
      </c>
      <c r="G1593" s="55">
        <v>1.113</v>
      </c>
      <c r="H1593" s="53">
        <v>0</v>
      </c>
      <c r="I1593" s="53" t="s">
        <v>1408</v>
      </c>
    </row>
    <row r="1594" spans="1:9" ht="17.399999999999999" x14ac:dyDescent="0.3">
      <c r="A1594" s="53" t="s">
        <v>402</v>
      </c>
      <c r="B1594" s="57">
        <v>45748</v>
      </c>
      <c r="C1594" s="59">
        <v>7885759.8399999999</v>
      </c>
      <c r="D1594" s="60">
        <v>95</v>
      </c>
      <c r="E1594" s="54">
        <v>78857.600000000006</v>
      </c>
      <c r="F1594" s="54">
        <v>14526.91</v>
      </c>
      <c r="G1594" s="55">
        <v>0.184</v>
      </c>
      <c r="H1594" s="53">
        <v>0</v>
      </c>
      <c r="I1594" s="53" t="s">
        <v>1409</v>
      </c>
    </row>
    <row r="1595" spans="1:9" ht="17.399999999999999" x14ac:dyDescent="0.3">
      <c r="A1595" s="53" t="s">
        <v>402</v>
      </c>
      <c r="B1595" s="57">
        <v>45778</v>
      </c>
      <c r="C1595" s="59">
        <v>7738984.8399999999</v>
      </c>
      <c r="D1595" s="60">
        <v>15</v>
      </c>
      <c r="E1595" s="54">
        <v>77389.850000000006</v>
      </c>
      <c r="F1595" s="54">
        <v>83389.64</v>
      </c>
      <c r="G1595" s="55">
        <v>1.0780000000000001</v>
      </c>
      <c r="H1595" s="53">
        <v>0</v>
      </c>
      <c r="I1595" s="53" t="s">
        <v>1408</v>
      </c>
    </row>
    <row r="1596" spans="1:9" ht="17.399999999999999" x14ac:dyDescent="0.3">
      <c r="A1596" s="53" t="s">
        <v>402</v>
      </c>
      <c r="B1596" s="57">
        <v>45809</v>
      </c>
      <c r="C1596" s="59">
        <v>7589057.79</v>
      </c>
      <c r="D1596" s="60">
        <v>0</v>
      </c>
      <c r="E1596" s="54">
        <v>75890.58</v>
      </c>
      <c r="F1596" s="54">
        <v>76941.56</v>
      </c>
      <c r="G1596" s="55">
        <v>1.014</v>
      </c>
      <c r="H1596" s="53">
        <v>0</v>
      </c>
      <c r="I1596" s="53" t="s">
        <v>1408</v>
      </c>
    </row>
    <row r="1597" spans="1:9" ht="17.399999999999999" x14ac:dyDescent="0.3">
      <c r="A1597" s="53" t="s">
        <v>402</v>
      </c>
      <c r="B1597" s="57">
        <v>45839</v>
      </c>
      <c r="C1597" s="59">
        <v>7470492.5499999998</v>
      </c>
      <c r="D1597" s="60">
        <v>95</v>
      </c>
      <c r="E1597" s="54">
        <v>74704.929999999993</v>
      </c>
      <c r="F1597" s="54">
        <v>39901.79</v>
      </c>
      <c r="G1597" s="55">
        <v>0.53400000000000003</v>
      </c>
      <c r="H1597" s="53">
        <v>1</v>
      </c>
      <c r="I1597" s="53" t="s">
        <v>1409</v>
      </c>
    </row>
    <row r="1598" spans="1:9" ht="17.399999999999999" x14ac:dyDescent="0.3">
      <c r="A1598" s="53" t="s">
        <v>402</v>
      </c>
      <c r="B1598" s="57">
        <v>45870</v>
      </c>
      <c r="C1598" s="59">
        <v>7332496.4699999997</v>
      </c>
      <c r="D1598" s="60">
        <v>95</v>
      </c>
      <c r="E1598" s="54">
        <v>73324.960000000006</v>
      </c>
      <c r="F1598" s="54">
        <v>27269.919999999998</v>
      </c>
      <c r="G1598" s="55">
        <v>0.372</v>
      </c>
      <c r="H1598" s="53">
        <v>1</v>
      </c>
      <c r="I1598" s="53" t="s">
        <v>1409</v>
      </c>
    </row>
    <row r="1599" spans="1:9" ht="17.399999999999999" x14ac:dyDescent="0.3">
      <c r="A1599" s="53" t="s">
        <v>402</v>
      </c>
      <c r="B1599" s="57">
        <v>45901</v>
      </c>
      <c r="C1599" s="59">
        <v>7191765.7599999998</v>
      </c>
      <c r="D1599" s="60">
        <v>0</v>
      </c>
      <c r="E1599" s="54">
        <v>71917.66</v>
      </c>
      <c r="F1599" s="54">
        <v>70818.64</v>
      </c>
      <c r="G1599" s="55">
        <v>0.98499999999999999</v>
      </c>
      <c r="H1599" s="53">
        <v>1</v>
      </c>
      <c r="I1599" s="53" t="s">
        <v>1408</v>
      </c>
    </row>
    <row r="1600" spans="1:9" ht="17.399999999999999" x14ac:dyDescent="0.3">
      <c r="A1600" s="53" t="s">
        <v>402</v>
      </c>
      <c r="B1600" s="57">
        <v>45931</v>
      </c>
      <c r="C1600" s="59">
        <v>7052853.1399999997</v>
      </c>
      <c r="D1600" s="60">
        <v>35</v>
      </c>
      <c r="E1600" s="54">
        <v>70528.53</v>
      </c>
      <c r="F1600" s="54">
        <v>40319.71</v>
      </c>
      <c r="G1600" s="55">
        <v>0.57199999999999995</v>
      </c>
      <c r="H1600" s="53">
        <v>1</v>
      </c>
      <c r="I1600" s="53" t="s">
        <v>1410</v>
      </c>
    </row>
    <row r="1601" spans="1:9" ht="17.399999999999999" x14ac:dyDescent="0.3">
      <c r="A1601" s="53" t="s">
        <v>402</v>
      </c>
      <c r="B1601" s="57">
        <v>45962</v>
      </c>
      <c r="C1601" s="59">
        <v>6945413.6500000004</v>
      </c>
      <c r="D1601" s="60">
        <v>15</v>
      </c>
      <c r="E1601" s="54">
        <v>69454.14</v>
      </c>
      <c r="F1601" s="54">
        <v>75289.440000000002</v>
      </c>
      <c r="G1601" s="55">
        <v>1.0840000000000001</v>
      </c>
      <c r="H1601" s="53">
        <v>1</v>
      </c>
      <c r="I1601" s="53" t="s">
        <v>1408</v>
      </c>
    </row>
    <row r="1602" spans="1:9" ht="17.399999999999999" x14ac:dyDescent="0.3">
      <c r="A1602" s="53" t="s">
        <v>402</v>
      </c>
      <c r="B1602" s="57">
        <v>45992</v>
      </c>
      <c r="C1602" s="59">
        <v>6842577.3799999999</v>
      </c>
      <c r="D1602" s="60">
        <v>0</v>
      </c>
      <c r="E1602" s="54">
        <v>68425.77</v>
      </c>
      <c r="F1602" s="54">
        <v>71540.990000000005</v>
      </c>
      <c r="G1602" s="55">
        <v>1.046</v>
      </c>
      <c r="H1602" s="53">
        <v>1</v>
      </c>
      <c r="I1602" s="53" t="s">
        <v>1408</v>
      </c>
    </row>
    <row r="1603" spans="1:9" ht="17.399999999999999" x14ac:dyDescent="0.3">
      <c r="A1603" s="53" t="s">
        <v>404</v>
      </c>
      <c r="B1603" s="57">
        <v>45658</v>
      </c>
      <c r="C1603" s="59">
        <v>6534232.4500000002</v>
      </c>
      <c r="D1603" s="60">
        <v>0</v>
      </c>
      <c r="E1603" s="54">
        <v>98013.49</v>
      </c>
      <c r="F1603" s="54">
        <v>96067.08</v>
      </c>
      <c r="G1603" s="55">
        <v>0.98</v>
      </c>
      <c r="H1603" s="53">
        <v>0</v>
      </c>
      <c r="I1603" s="53" t="s">
        <v>1408</v>
      </c>
    </row>
    <row r="1604" spans="1:9" ht="17.399999999999999" x14ac:dyDescent="0.3">
      <c r="A1604" s="53" t="s">
        <v>404</v>
      </c>
      <c r="B1604" s="57">
        <v>45689</v>
      </c>
      <c r="C1604" s="59">
        <v>6378019.6799999997</v>
      </c>
      <c r="D1604" s="60">
        <v>0</v>
      </c>
      <c r="E1604" s="54">
        <v>95670.3</v>
      </c>
      <c r="F1604" s="54">
        <v>106396.25</v>
      </c>
      <c r="G1604" s="55">
        <v>1.1120000000000001</v>
      </c>
      <c r="H1604" s="53">
        <v>0</v>
      </c>
      <c r="I1604" s="53" t="s">
        <v>1408</v>
      </c>
    </row>
    <row r="1605" spans="1:9" ht="17.399999999999999" x14ac:dyDescent="0.3">
      <c r="A1605" s="53" t="s">
        <v>404</v>
      </c>
      <c r="B1605" s="57">
        <v>45717</v>
      </c>
      <c r="C1605" s="59">
        <v>6240219.7800000003</v>
      </c>
      <c r="D1605" s="60">
        <v>65</v>
      </c>
      <c r="E1605" s="54">
        <v>93603.3</v>
      </c>
      <c r="F1605" s="54">
        <v>51414.52</v>
      </c>
      <c r="G1605" s="55">
        <v>0.54900000000000004</v>
      </c>
      <c r="H1605" s="53">
        <v>0</v>
      </c>
      <c r="I1605" s="53" t="s">
        <v>1411</v>
      </c>
    </row>
    <row r="1606" spans="1:9" ht="17.399999999999999" x14ac:dyDescent="0.3">
      <c r="A1606" s="53" t="s">
        <v>404</v>
      </c>
      <c r="B1606" s="57">
        <v>45748</v>
      </c>
      <c r="C1606" s="59">
        <v>6106922.5899999999</v>
      </c>
      <c r="D1606" s="60">
        <v>0</v>
      </c>
      <c r="E1606" s="54">
        <v>91603.839999999997</v>
      </c>
      <c r="F1606" s="54">
        <v>98219.83</v>
      </c>
      <c r="G1606" s="55">
        <v>1.0720000000000001</v>
      </c>
      <c r="H1606" s="53">
        <v>0</v>
      </c>
      <c r="I1606" s="53" t="s">
        <v>1408</v>
      </c>
    </row>
    <row r="1607" spans="1:9" ht="17.399999999999999" x14ac:dyDescent="0.3">
      <c r="A1607" s="53" t="s">
        <v>404</v>
      </c>
      <c r="B1607" s="57">
        <v>45778</v>
      </c>
      <c r="C1607" s="59">
        <v>5939267.0199999996</v>
      </c>
      <c r="D1607" s="60">
        <v>0</v>
      </c>
      <c r="E1607" s="54">
        <v>89089.01</v>
      </c>
      <c r="F1607" s="54">
        <v>96170.62</v>
      </c>
      <c r="G1607" s="55">
        <v>1.079</v>
      </c>
      <c r="H1607" s="53">
        <v>0</v>
      </c>
      <c r="I1607" s="53" t="s">
        <v>1408</v>
      </c>
    </row>
    <row r="1608" spans="1:9" ht="17.399999999999999" x14ac:dyDescent="0.3">
      <c r="A1608" s="53" t="s">
        <v>404</v>
      </c>
      <c r="B1608" s="57">
        <v>45809</v>
      </c>
      <c r="C1608" s="59">
        <v>5774512.5700000003</v>
      </c>
      <c r="D1608" s="60">
        <v>35</v>
      </c>
      <c r="E1608" s="54">
        <v>86617.69</v>
      </c>
      <c r="F1608" s="54">
        <v>58146.67</v>
      </c>
      <c r="G1608" s="55">
        <v>0.67100000000000004</v>
      </c>
      <c r="H1608" s="53">
        <v>0</v>
      </c>
      <c r="I1608" s="53" t="s">
        <v>1410</v>
      </c>
    </row>
    <row r="1609" spans="1:9" ht="17.399999999999999" x14ac:dyDescent="0.3">
      <c r="A1609" s="53" t="s">
        <v>404</v>
      </c>
      <c r="B1609" s="57">
        <v>45839</v>
      </c>
      <c r="C1609" s="59">
        <v>5631389.7300000004</v>
      </c>
      <c r="D1609" s="60">
        <v>0</v>
      </c>
      <c r="E1609" s="54">
        <v>84470.85</v>
      </c>
      <c r="F1609" s="54">
        <v>96150.86</v>
      </c>
      <c r="G1609" s="55">
        <v>1.1379999999999999</v>
      </c>
      <c r="H1609" s="53">
        <v>0</v>
      </c>
      <c r="I1609" s="53" t="s">
        <v>1408</v>
      </c>
    </row>
    <row r="1610" spans="1:9" ht="17.399999999999999" x14ac:dyDescent="0.3">
      <c r="A1610" s="53" t="s">
        <v>404</v>
      </c>
      <c r="B1610" s="57">
        <v>45870</v>
      </c>
      <c r="C1610" s="59">
        <v>5512499.1799999997</v>
      </c>
      <c r="D1610" s="60">
        <v>15</v>
      </c>
      <c r="E1610" s="54">
        <v>82687.490000000005</v>
      </c>
      <c r="F1610" s="54">
        <v>85326.5</v>
      </c>
      <c r="G1610" s="55">
        <v>1.032</v>
      </c>
      <c r="H1610" s="53">
        <v>0</v>
      </c>
      <c r="I1610" s="53" t="s">
        <v>1408</v>
      </c>
    </row>
    <row r="1611" spans="1:9" ht="17.399999999999999" x14ac:dyDescent="0.3">
      <c r="A1611" s="53" t="s">
        <v>404</v>
      </c>
      <c r="B1611" s="57">
        <v>45901</v>
      </c>
      <c r="C1611" s="59">
        <v>5394082</v>
      </c>
      <c r="D1611" s="60">
        <v>0</v>
      </c>
      <c r="E1611" s="54">
        <v>80911.23</v>
      </c>
      <c r="F1611" s="54">
        <v>78794.33</v>
      </c>
      <c r="G1611" s="55">
        <v>0.97399999999999998</v>
      </c>
      <c r="H1611" s="53">
        <v>0</v>
      </c>
      <c r="I1611" s="53" t="s">
        <v>1408</v>
      </c>
    </row>
    <row r="1612" spans="1:9" ht="17.399999999999999" x14ac:dyDescent="0.3">
      <c r="A1612" s="53" t="s">
        <v>404</v>
      </c>
      <c r="B1612" s="57">
        <v>45931</v>
      </c>
      <c r="C1612" s="59">
        <v>5250013.96</v>
      </c>
      <c r="D1612" s="60">
        <v>0</v>
      </c>
      <c r="E1612" s="54">
        <v>78750.210000000006</v>
      </c>
      <c r="F1612" s="54">
        <v>83004.09</v>
      </c>
      <c r="G1612" s="55">
        <v>1.054</v>
      </c>
      <c r="H1612" s="53">
        <v>0</v>
      </c>
      <c r="I1612" s="53" t="s">
        <v>1408</v>
      </c>
    </row>
    <row r="1613" spans="1:9" ht="17.399999999999999" x14ac:dyDescent="0.3">
      <c r="A1613" s="53" t="s">
        <v>404</v>
      </c>
      <c r="B1613" s="57">
        <v>45962</v>
      </c>
      <c r="C1613" s="59">
        <v>5134716.0199999996</v>
      </c>
      <c r="D1613" s="60">
        <v>0</v>
      </c>
      <c r="E1613" s="54">
        <v>77020.740000000005</v>
      </c>
      <c r="F1613" s="54">
        <v>82558.92</v>
      </c>
      <c r="G1613" s="55">
        <v>1.0720000000000001</v>
      </c>
      <c r="H1613" s="53">
        <v>0</v>
      </c>
      <c r="I1613" s="53" t="s">
        <v>1408</v>
      </c>
    </row>
    <row r="1614" spans="1:9" ht="17.399999999999999" x14ac:dyDescent="0.3">
      <c r="A1614" s="53" t="s">
        <v>404</v>
      </c>
      <c r="B1614" s="57">
        <v>45992</v>
      </c>
      <c r="C1614" s="59">
        <v>5018030.12</v>
      </c>
      <c r="D1614" s="60">
        <v>0</v>
      </c>
      <c r="E1614" s="54">
        <v>75270.45</v>
      </c>
      <c r="F1614" s="54">
        <v>72014.36</v>
      </c>
      <c r="G1614" s="55">
        <v>0.95699999999999996</v>
      </c>
      <c r="H1614" s="53">
        <v>0</v>
      </c>
      <c r="I1614" s="53" t="s">
        <v>1408</v>
      </c>
    </row>
    <row r="1615" spans="1:9" ht="17.399999999999999" x14ac:dyDescent="0.3">
      <c r="A1615" s="53" t="s">
        <v>406</v>
      </c>
      <c r="B1615" s="57">
        <v>45717</v>
      </c>
      <c r="C1615" s="59">
        <v>2371569.2000000002</v>
      </c>
      <c r="D1615" s="60">
        <v>0</v>
      </c>
      <c r="E1615" s="54">
        <v>35573.54</v>
      </c>
      <c r="F1615" s="54">
        <v>35898.17</v>
      </c>
      <c r="G1615" s="55">
        <v>1.0089999999999999</v>
      </c>
      <c r="H1615" s="53">
        <v>0</v>
      </c>
      <c r="I1615" s="53" t="s">
        <v>1408</v>
      </c>
    </row>
    <row r="1616" spans="1:9" ht="17.399999999999999" x14ac:dyDescent="0.3">
      <c r="A1616" s="53" t="s">
        <v>406</v>
      </c>
      <c r="B1616" s="57">
        <v>45748</v>
      </c>
      <c r="C1616" s="59">
        <v>2309103.84</v>
      </c>
      <c r="D1616" s="60">
        <v>0</v>
      </c>
      <c r="E1616" s="54">
        <v>34636.559999999998</v>
      </c>
      <c r="F1616" s="54">
        <v>36149.839999999997</v>
      </c>
      <c r="G1616" s="55">
        <v>1.044</v>
      </c>
      <c r="H1616" s="53">
        <v>0</v>
      </c>
      <c r="I1616" s="53" t="s">
        <v>1408</v>
      </c>
    </row>
    <row r="1617" spans="1:9" ht="17.399999999999999" x14ac:dyDescent="0.3">
      <c r="A1617" s="53" t="s">
        <v>406</v>
      </c>
      <c r="B1617" s="57">
        <v>45778</v>
      </c>
      <c r="C1617" s="59">
        <v>2239571.44</v>
      </c>
      <c r="D1617" s="60">
        <v>0</v>
      </c>
      <c r="E1617" s="54">
        <v>33593.57</v>
      </c>
      <c r="F1617" s="54">
        <v>38386.25</v>
      </c>
      <c r="G1617" s="55">
        <v>1.143</v>
      </c>
      <c r="H1617" s="53">
        <v>0</v>
      </c>
      <c r="I1617" s="53" t="s">
        <v>1408</v>
      </c>
    </row>
    <row r="1618" spans="1:9" ht="17.399999999999999" x14ac:dyDescent="0.3">
      <c r="A1618" s="53" t="s">
        <v>406</v>
      </c>
      <c r="B1618" s="57">
        <v>45809</v>
      </c>
      <c r="C1618" s="59">
        <v>2172971.63</v>
      </c>
      <c r="D1618" s="60">
        <v>0</v>
      </c>
      <c r="E1618" s="54">
        <v>32594.57</v>
      </c>
      <c r="F1618" s="54">
        <v>37210.800000000003</v>
      </c>
      <c r="G1618" s="55">
        <v>1.1419999999999999</v>
      </c>
      <c r="H1618" s="53">
        <v>0</v>
      </c>
      <c r="I1618" s="53" t="s">
        <v>1408</v>
      </c>
    </row>
    <row r="1619" spans="1:9" ht="17.399999999999999" x14ac:dyDescent="0.3">
      <c r="A1619" s="53" t="s">
        <v>406</v>
      </c>
      <c r="B1619" s="57">
        <v>45839</v>
      </c>
      <c r="C1619" s="59">
        <v>2105240.6</v>
      </c>
      <c r="D1619" s="60">
        <v>0</v>
      </c>
      <c r="E1619" s="54">
        <v>31578.61</v>
      </c>
      <c r="F1619" s="54">
        <v>33499.129999999997</v>
      </c>
      <c r="G1619" s="55">
        <v>1.0609999999999999</v>
      </c>
      <c r="H1619" s="53">
        <v>0</v>
      </c>
      <c r="I1619" s="53" t="s">
        <v>1408</v>
      </c>
    </row>
    <row r="1620" spans="1:9" ht="17.399999999999999" x14ac:dyDescent="0.3">
      <c r="A1620" s="53" t="s">
        <v>406</v>
      </c>
      <c r="B1620" s="57">
        <v>45870</v>
      </c>
      <c r="C1620" s="59">
        <v>2045173.07</v>
      </c>
      <c r="D1620" s="60">
        <v>0</v>
      </c>
      <c r="E1620" s="54">
        <v>30677.599999999999</v>
      </c>
      <c r="F1620" s="54">
        <v>31761.95</v>
      </c>
      <c r="G1620" s="55">
        <v>1.0349999999999999</v>
      </c>
      <c r="H1620" s="53">
        <v>0</v>
      </c>
      <c r="I1620" s="53" t="s">
        <v>1408</v>
      </c>
    </row>
    <row r="1621" spans="1:9" ht="17.399999999999999" x14ac:dyDescent="0.3">
      <c r="A1621" s="53" t="s">
        <v>406</v>
      </c>
      <c r="B1621" s="57">
        <v>45901</v>
      </c>
      <c r="C1621" s="59">
        <v>1988389.36</v>
      </c>
      <c r="D1621" s="60">
        <v>0</v>
      </c>
      <c r="E1621" s="54">
        <v>29825.84</v>
      </c>
      <c r="F1621" s="54">
        <v>28719.279999999999</v>
      </c>
      <c r="G1621" s="55">
        <v>0.96299999999999997</v>
      </c>
      <c r="H1621" s="53">
        <v>0</v>
      </c>
      <c r="I1621" s="53" t="s">
        <v>1408</v>
      </c>
    </row>
    <row r="1622" spans="1:9" ht="17.399999999999999" x14ac:dyDescent="0.3">
      <c r="A1622" s="53" t="s">
        <v>406</v>
      </c>
      <c r="B1622" s="57">
        <v>45931</v>
      </c>
      <c r="C1622" s="59">
        <v>1929335.86</v>
      </c>
      <c r="D1622" s="60">
        <v>0</v>
      </c>
      <c r="E1622" s="54">
        <v>28940.04</v>
      </c>
      <c r="F1622" s="54">
        <v>29151.72</v>
      </c>
      <c r="G1622" s="55">
        <v>1.0069999999999999</v>
      </c>
      <c r="H1622" s="53">
        <v>0</v>
      </c>
      <c r="I1622" s="53" t="s">
        <v>1408</v>
      </c>
    </row>
    <row r="1623" spans="1:9" ht="17.399999999999999" x14ac:dyDescent="0.3">
      <c r="A1623" s="53" t="s">
        <v>406</v>
      </c>
      <c r="B1623" s="57">
        <v>45962</v>
      </c>
      <c r="C1623" s="59">
        <v>1875410.7</v>
      </c>
      <c r="D1623" s="60">
        <v>0</v>
      </c>
      <c r="E1623" s="54">
        <v>28131.16</v>
      </c>
      <c r="F1623" s="54">
        <v>27510.54</v>
      </c>
      <c r="G1623" s="55">
        <v>0.97799999999999998</v>
      </c>
      <c r="H1623" s="53">
        <v>0</v>
      </c>
      <c r="I1623" s="53" t="s">
        <v>1408</v>
      </c>
    </row>
    <row r="1624" spans="1:9" ht="17.399999999999999" x14ac:dyDescent="0.3">
      <c r="A1624" s="53" t="s">
        <v>406</v>
      </c>
      <c r="B1624" s="57">
        <v>45992</v>
      </c>
      <c r="C1624" s="59">
        <v>1814569.99</v>
      </c>
      <c r="D1624" s="60">
        <v>0</v>
      </c>
      <c r="E1624" s="54">
        <v>27218.55</v>
      </c>
      <c r="F1624" s="54">
        <v>26029.68</v>
      </c>
      <c r="G1624" s="55">
        <v>0.95599999999999996</v>
      </c>
      <c r="H1624" s="53">
        <v>0</v>
      </c>
      <c r="I1624" s="53" t="s">
        <v>1408</v>
      </c>
    </row>
    <row r="1625" spans="1:9" ht="17.399999999999999" x14ac:dyDescent="0.3">
      <c r="A1625" s="53" t="s">
        <v>408</v>
      </c>
      <c r="B1625" s="57">
        <v>45870</v>
      </c>
      <c r="C1625" s="59">
        <v>4035267.7</v>
      </c>
      <c r="D1625" s="60">
        <v>185</v>
      </c>
      <c r="E1625" s="54">
        <v>40352.68</v>
      </c>
      <c r="F1625" s="54">
        <v>4547.58</v>
      </c>
      <c r="G1625" s="55">
        <v>0.113</v>
      </c>
      <c r="H1625" s="53">
        <v>0</v>
      </c>
      <c r="I1625" s="53" t="s">
        <v>1412</v>
      </c>
    </row>
    <row r="1626" spans="1:9" ht="17.399999999999999" x14ac:dyDescent="0.3">
      <c r="A1626" s="53" t="s">
        <v>408</v>
      </c>
      <c r="B1626" s="57">
        <v>45901</v>
      </c>
      <c r="C1626" s="59">
        <v>4035267.7</v>
      </c>
      <c r="D1626" s="60">
        <v>999</v>
      </c>
      <c r="E1626" s="54">
        <v>40352.68</v>
      </c>
      <c r="F1626" s="54">
        <v>3528.54</v>
      </c>
      <c r="G1626" s="55">
        <v>8.6999999999999994E-2</v>
      </c>
      <c r="H1626" s="53">
        <v>0</v>
      </c>
      <c r="I1626" s="53" t="s">
        <v>1412</v>
      </c>
    </row>
    <row r="1627" spans="1:9" ht="17.399999999999999" x14ac:dyDescent="0.3">
      <c r="A1627" s="53" t="s">
        <v>408</v>
      </c>
      <c r="B1627" s="57">
        <v>45931</v>
      </c>
      <c r="C1627" s="59">
        <v>4035267.7</v>
      </c>
      <c r="D1627" s="60">
        <v>999</v>
      </c>
      <c r="E1627" s="54">
        <v>40352.68</v>
      </c>
      <c r="F1627" s="54">
        <v>7582.02</v>
      </c>
      <c r="G1627" s="55">
        <v>0.188</v>
      </c>
      <c r="H1627" s="53">
        <v>0</v>
      </c>
      <c r="I1627" s="53" t="s">
        <v>1412</v>
      </c>
    </row>
    <row r="1628" spans="1:9" ht="17.399999999999999" x14ac:dyDescent="0.3">
      <c r="A1628" s="53" t="s">
        <v>408</v>
      </c>
      <c r="B1628" s="57">
        <v>45962</v>
      </c>
      <c r="C1628" s="59">
        <v>4035267.7</v>
      </c>
      <c r="D1628" s="60">
        <v>999</v>
      </c>
      <c r="E1628" s="54">
        <v>40352.68</v>
      </c>
      <c r="F1628" s="54">
        <v>7986.58</v>
      </c>
      <c r="G1628" s="55">
        <v>0.19800000000000001</v>
      </c>
      <c r="H1628" s="53">
        <v>0</v>
      </c>
      <c r="I1628" s="53" t="s">
        <v>1412</v>
      </c>
    </row>
    <row r="1629" spans="1:9" ht="17.399999999999999" x14ac:dyDescent="0.3">
      <c r="A1629" s="53" t="s">
        <v>408</v>
      </c>
      <c r="B1629" s="57">
        <v>45992</v>
      </c>
      <c r="C1629" s="59">
        <v>4035267.7</v>
      </c>
      <c r="D1629" s="60">
        <v>999</v>
      </c>
      <c r="E1629" s="54">
        <v>40352.68</v>
      </c>
      <c r="F1629" s="54">
        <v>6222.43</v>
      </c>
      <c r="G1629" s="55">
        <v>0.154</v>
      </c>
      <c r="H1629" s="53">
        <v>0</v>
      </c>
      <c r="I1629" s="53" t="s">
        <v>1412</v>
      </c>
    </row>
    <row r="1630" spans="1:9" ht="17.399999999999999" x14ac:dyDescent="0.3">
      <c r="A1630" s="53" t="s">
        <v>409</v>
      </c>
      <c r="B1630" s="57">
        <v>45658</v>
      </c>
      <c r="C1630" s="59">
        <v>17503152.460000001</v>
      </c>
      <c r="D1630" s="60">
        <v>0</v>
      </c>
      <c r="E1630" s="54">
        <v>262547.28999999998</v>
      </c>
      <c r="F1630" s="54">
        <v>292607.96999999997</v>
      </c>
      <c r="G1630" s="55">
        <v>1.1140000000000001</v>
      </c>
      <c r="H1630" s="53">
        <v>0</v>
      </c>
      <c r="I1630" s="53" t="s">
        <v>1408</v>
      </c>
    </row>
    <row r="1631" spans="1:9" ht="17.399999999999999" x14ac:dyDescent="0.3">
      <c r="A1631" s="53" t="s">
        <v>409</v>
      </c>
      <c r="B1631" s="57">
        <v>45689</v>
      </c>
      <c r="C1631" s="59">
        <v>17039494.75</v>
      </c>
      <c r="D1631" s="60">
        <v>0</v>
      </c>
      <c r="E1631" s="54">
        <v>255592.42</v>
      </c>
      <c r="F1631" s="54">
        <v>289893.19</v>
      </c>
      <c r="G1631" s="55">
        <v>1.1339999999999999</v>
      </c>
      <c r="H1631" s="53">
        <v>0</v>
      </c>
      <c r="I1631" s="53" t="s">
        <v>1408</v>
      </c>
    </row>
    <row r="1632" spans="1:9" ht="17.399999999999999" x14ac:dyDescent="0.3">
      <c r="A1632" s="53" t="s">
        <v>409</v>
      </c>
      <c r="B1632" s="57">
        <v>45717</v>
      </c>
      <c r="C1632" s="59">
        <v>16563546.07</v>
      </c>
      <c r="D1632" s="60">
        <v>0</v>
      </c>
      <c r="E1632" s="54">
        <v>248453.19</v>
      </c>
      <c r="F1632" s="54">
        <v>257472.66</v>
      </c>
      <c r="G1632" s="55">
        <v>1.036</v>
      </c>
      <c r="H1632" s="53">
        <v>0</v>
      </c>
      <c r="I1632" s="53" t="s">
        <v>1408</v>
      </c>
    </row>
    <row r="1633" spans="1:9" ht="17.399999999999999" x14ac:dyDescent="0.3">
      <c r="A1633" s="53" t="s">
        <v>409</v>
      </c>
      <c r="B1633" s="57">
        <v>45748</v>
      </c>
      <c r="C1633" s="59">
        <v>16196155.109999999</v>
      </c>
      <c r="D1633" s="60">
        <v>35</v>
      </c>
      <c r="E1633" s="54">
        <v>242942.33</v>
      </c>
      <c r="F1633" s="54">
        <v>154785.21</v>
      </c>
      <c r="G1633" s="55">
        <v>0.63700000000000001</v>
      </c>
      <c r="H1633" s="53">
        <v>0</v>
      </c>
      <c r="I1633" s="53" t="s">
        <v>1410</v>
      </c>
    </row>
    <row r="1634" spans="1:9" ht="17.399999999999999" x14ac:dyDescent="0.3">
      <c r="A1634" s="53" t="s">
        <v>409</v>
      </c>
      <c r="B1634" s="57">
        <v>45778</v>
      </c>
      <c r="C1634" s="59">
        <v>15851129.68</v>
      </c>
      <c r="D1634" s="60">
        <v>0</v>
      </c>
      <c r="E1634" s="54">
        <v>237766.95</v>
      </c>
      <c r="F1634" s="54">
        <v>246761.36</v>
      </c>
      <c r="G1634" s="55">
        <v>1.038</v>
      </c>
      <c r="H1634" s="53">
        <v>0</v>
      </c>
      <c r="I1634" s="53" t="s">
        <v>1408</v>
      </c>
    </row>
    <row r="1635" spans="1:9" ht="17.399999999999999" x14ac:dyDescent="0.3">
      <c r="A1635" s="53" t="s">
        <v>409</v>
      </c>
      <c r="B1635" s="57">
        <v>45809</v>
      </c>
      <c r="C1635" s="59">
        <v>15482992.890000001</v>
      </c>
      <c r="D1635" s="60">
        <v>0</v>
      </c>
      <c r="E1635" s="54">
        <v>232244.89</v>
      </c>
      <c r="F1635" s="54">
        <v>222658.31</v>
      </c>
      <c r="G1635" s="55">
        <v>0.95899999999999996</v>
      </c>
      <c r="H1635" s="53">
        <v>0</v>
      </c>
      <c r="I1635" s="53" t="s">
        <v>1408</v>
      </c>
    </row>
    <row r="1636" spans="1:9" ht="17.399999999999999" x14ac:dyDescent="0.3">
      <c r="A1636" s="53" t="s">
        <v>409</v>
      </c>
      <c r="B1636" s="57">
        <v>45839</v>
      </c>
      <c r="C1636" s="59">
        <v>15050031.689999999</v>
      </c>
      <c r="D1636" s="60">
        <v>0</v>
      </c>
      <c r="E1636" s="54">
        <v>225750.48</v>
      </c>
      <c r="F1636" s="54">
        <v>217455.3</v>
      </c>
      <c r="G1636" s="55">
        <v>0.96299999999999997</v>
      </c>
      <c r="H1636" s="53">
        <v>0</v>
      </c>
      <c r="I1636" s="53" t="s">
        <v>1408</v>
      </c>
    </row>
    <row r="1637" spans="1:9" ht="17.399999999999999" x14ac:dyDescent="0.3">
      <c r="A1637" s="53" t="s">
        <v>409</v>
      </c>
      <c r="B1637" s="57">
        <v>45870</v>
      </c>
      <c r="C1637" s="59">
        <v>14721508.210000001</v>
      </c>
      <c r="D1637" s="60">
        <v>35</v>
      </c>
      <c r="E1637" s="54">
        <v>220822.62</v>
      </c>
      <c r="F1637" s="54">
        <v>146275.85999999999</v>
      </c>
      <c r="G1637" s="55">
        <v>0.66200000000000003</v>
      </c>
      <c r="H1637" s="53">
        <v>0</v>
      </c>
      <c r="I1637" s="53" t="s">
        <v>1410</v>
      </c>
    </row>
    <row r="1638" spans="1:9" ht="17.399999999999999" x14ac:dyDescent="0.3">
      <c r="A1638" s="53" t="s">
        <v>409</v>
      </c>
      <c r="B1638" s="57">
        <v>45901</v>
      </c>
      <c r="C1638" s="59">
        <v>14328512.23</v>
      </c>
      <c r="D1638" s="60">
        <v>0</v>
      </c>
      <c r="E1638" s="54">
        <v>214927.68</v>
      </c>
      <c r="F1638" s="54">
        <v>241365.7</v>
      </c>
      <c r="G1638" s="55">
        <v>1.123</v>
      </c>
      <c r="H1638" s="53">
        <v>0</v>
      </c>
      <c r="I1638" s="53" t="s">
        <v>1408</v>
      </c>
    </row>
    <row r="1639" spans="1:9" ht="17.399999999999999" x14ac:dyDescent="0.3">
      <c r="A1639" s="53" t="s">
        <v>409</v>
      </c>
      <c r="B1639" s="57">
        <v>45931</v>
      </c>
      <c r="C1639" s="59">
        <v>14016581.119999999</v>
      </c>
      <c r="D1639" s="60">
        <v>0</v>
      </c>
      <c r="E1639" s="54">
        <v>210248.72</v>
      </c>
      <c r="F1639" s="54">
        <v>232228.05</v>
      </c>
      <c r="G1639" s="55">
        <v>1.105</v>
      </c>
      <c r="H1639" s="53">
        <v>0</v>
      </c>
      <c r="I1639" s="53" t="s">
        <v>1408</v>
      </c>
    </row>
    <row r="1640" spans="1:9" ht="17.399999999999999" x14ac:dyDescent="0.3">
      <c r="A1640" s="53" t="s">
        <v>409</v>
      </c>
      <c r="B1640" s="57">
        <v>45962</v>
      </c>
      <c r="C1640" s="59">
        <v>13708758.130000001</v>
      </c>
      <c r="D1640" s="60">
        <v>0</v>
      </c>
      <c r="E1640" s="54">
        <v>205631.37</v>
      </c>
      <c r="F1640" s="54">
        <v>208800.36</v>
      </c>
      <c r="G1640" s="55">
        <v>1.0149999999999999</v>
      </c>
      <c r="H1640" s="53">
        <v>0</v>
      </c>
      <c r="I1640" s="53" t="s">
        <v>1408</v>
      </c>
    </row>
    <row r="1641" spans="1:9" ht="17.399999999999999" x14ac:dyDescent="0.3">
      <c r="A1641" s="53" t="s">
        <v>409</v>
      </c>
      <c r="B1641" s="57">
        <v>45992</v>
      </c>
      <c r="C1641" s="59">
        <v>13339034.300000001</v>
      </c>
      <c r="D1641" s="60">
        <v>0</v>
      </c>
      <c r="E1641" s="54">
        <v>200085.51</v>
      </c>
      <c r="F1641" s="54">
        <v>203853.72</v>
      </c>
      <c r="G1641" s="55">
        <v>1.0189999999999999</v>
      </c>
      <c r="H1641" s="53">
        <v>0</v>
      </c>
      <c r="I1641" s="53" t="s">
        <v>1408</v>
      </c>
    </row>
    <row r="1642" spans="1:9" ht="17.399999999999999" x14ac:dyDescent="0.3">
      <c r="A1642" s="53" t="s">
        <v>411</v>
      </c>
      <c r="B1642" s="57">
        <v>45658</v>
      </c>
      <c r="C1642" s="59">
        <v>1670121.58</v>
      </c>
      <c r="D1642" s="60">
        <v>0</v>
      </c>
      <c r="E1642" s="54">
        <v>25051.82</v>
      </c>
      <c r="F1642" s="54">
        <v>26171.58</v>
      </c>
      <c r="G1642" s="55">
        <v>1.0449999999999999</v>
      </c>
      <c r="H1642" s="53">
        <v>0</v>
      </c>
      <c r="I1642" s="53" t="s">
        <v>1408</v>
      </c>
    </row>
    <row r="1643" spans="1:9" ht="17.399999999999999" x14ac:dyDescent="0.3">
      <c r="A1643" s="53" t="s">
        <v>411</v>
      </c>
      <c r="B1643" s="57">
        <v>45689</v>
      </c>
      <c r="C1643" s="59">
        <v>1618113.67</v>
      </c>
      <c r="D1643" s="60">
        <v>95</v>
      </c>
      <c r="E1643" s="54">
        <v>24271.71</v>
      </c>
      <c r="F1643" s="54">
        <v>7084.29</v>
      </c>
      <c r="G1643" s="55">
        <v>0.29199999999999998</v>
      </c>
      <c r="H1643" s="53">
        <v>0</v>
      </c>
      <c r="I1643" s="53" t="s">
        <v>1409</v>
      </c>
    </row>
    <row r="1644" spans="1:9" ht="17.399999999999999" x14ac:dyDescent="0.3">
      <c r="A1644" s="53" t="s">
        <v>411</v>
      </c>
      <c r="B1644" s="57">
        <v>45717</v>
      </c>
      <c r="C1644" s="59">
        <v>1571329.42</v>
      </c>
      <c r="D1644" s="60">
        <v>0</v>
      </c>
      <c r="E1644" s="54">
        <v>23569.94</v>
      </c>
      <c r="F1644" s="54">
        <v>25128.06</v>
      </c>
      <c r="G1644" s="55">
        <v>1.0660000000000001</v>
      </c>
      <c r="H1644" s="53">
        <v>0</v>
      </c>
      <c r="I1644" s="53" t="s">
        <v>1408</v>
      </c>
    </row>
    <row r="1645" spans="1:9" ht="17.399999999999999" x14ac:dyDescent="0.3">
      <c r="A1645" s="53" t="s">
        <v>411</v>
      </c>
      <c r="B1645" s="57">
        <v>45748</v>
      </c>
      <c r="C1645" s="59">
        <v>1526765.37</v>
      </c>
      <c r="D1645" s="60">
        <v>0</v>
      </c>
      <c r="E1645" s="54">
        <v>22901.48</v>
      </c>
      <c r="F1645" s="54">
        <v>24951.24</v>
      </c>
      <c r="G1645" s="55">
        <v>1.0900000000000001</v>
      </c>
      <c r="H1645" s="53">
        <v>0</v>
      </c>
      <c r="I1645" s="53" t="s">
        <v>1408</v>
      </c>
    </row>
    <row r="1646" spans="1:9" ht="17.399999999999999" x14ac:dyDescent="0.3">
      <c r="A1646" s="53" t="s">
        <v>411</v>
      </c>
      <c r="B1646" s="57">
        <v>45778</v>
      </c>
      <c r="C1646" s="59">
        <v>1477608.13</v>
      </c>
      <c r="D1646" s="60">
        <v>0</v>
      </c>
      <c r="E1646" s="54">
        <v>22164.12</v>
      </c>
      <c r="F1646" s="54">
        <v>24980.91</v>
      </c>
      <c r="G1646" s="55">
        <v>1.127</v>
      </c>
      <c r="H1646" s="53">
        <v>0</v>
      </c>
      <c r="I1646" s="53" t="s">
        <v>1408</v>
      </c>
    </row>
    <row r="1647" spans="1:9" ht="17.399999999999999" x14ac:dyDescent="0.3">
      <c r="A1647" s="53" t="s">
        <v>411</v>
      </c>
      <c r="B1647" s="57">
        <v>45809</v>
      </c>
      <c r="C1647" s="59">
        <v>1435722.4</v>
      </c>
      <c r="D1647" s="60">
        <v>35</v>
      </c>
      <c r="E1647" s="54">
        <v>21535.84</v>
      </c>
      <c r="F1647" s="54">
        <v>14186.43</v>
      </c>
      <c r="G1647" s="55">
        <v>0.65900000000000003</v>
      </c>
      <c r="H1647" s="53">
        <v>0</v>
      </c>
      <c r="I1647" s="53" t="s">
        <v>1410</v>
      </c>
    </row>
    <row r="1648" spans="1:9" ht="17.399999999999999" x14ac:dyDescent="0.3">
      <c r="A1648" s="53" t="s">
        <v>411</v>
      </c>
      <c r="B1648" s="57">
        <v>45839</v>
      </c>
      <c r="C1648" s="59">
        <v>1396085.6</v>
      </c>
      <c r="D1648" s="60">
        <v>0</v>
      </c>
      <c r="E1648" s="54">
        <v>20941.28</v>
      </c>
      <c r="F1648" s="54">
        <v>20322.32</v>
      </c>
      <c r="G1648" s="55">
        <v>0.97</v>
      </c>
      <c r="H1648" s="53">
        <v>0</v>
      </c>
      <c r="I1648" s="53" t="s">
        <v>1408</v>
      </c>
    </row>
    <row r="1649" spans="1:9" ht="17.399999999999999" x14ac:dyDescent="0.3">
      <c r="A1649" s="53" t="s">
        <v>411</v>
      </c>
      <c r="B1649" s="57">
        <v>45870</v>
      </c>
      <c r="C1649" s="59">
        <v>1358362.19</v>
      </c>
      <c r="D1649" s="60">
        <v>0</v>
      </c>
      <c r="E1649" s="54">
        <v>20375.43</v>
      </c>
      <c r="F1649" s="54">
        <v>20064.419999999998</v>
      </c>
      <c r="G1649" s="55">
        <v>0.98499999999999999</v>
      </c>
      <c r="H1649" s="53">
        <v>0</v>
      </c>
      <c r="I1649" s="53" t="s">
        <v>1408</v>
      </c>
    </row>
    <row r="1650" spans="1:9" ht="17.399999999999999" x14ac:dyDescent="0.3">
      <c r="A1650" s="53" t="s">
        <v>411</v>
      </c>
      <c r="B1650" s="57">
        <v>45901</v>
      </c>
      <c r="C1650" s="59">
        <v>1321028.74</v>
      </c>
      <c r="D1650" s="60">
        <v>0</v>
      </c>
      <c r="E1650" s="54">
        <v>19815.43</v>
      </c>
      <c r="F1650" s="54">
        <v>20887.18</v>
      </c>
      <c r="G1650" s="55">
        <v>1.054</v>
      </c>
      <c r="H1650" s="53">
        <v>0</v>
      </c>
      <c r="I1650" s="53" t="s">
        <v>1408</v>
      </c>
    </row>
    <row r="1651" spans="1:9" ht="17.399999999999999" x14ac:dyDescent="0.3">
      <c r="A1651" s="53" t="s">
        <v>411</v>
      </c>
      <c r="B1651" s="57">
        <v>45931</v>
      </c>
      <c r="C1651" s="59">
        <v>1283556.6299999999</v>
      </c>
      <c r="D1651" s="60">
        <v>0</v>
      </c>
      <c r="E1651" s="54">
        <v>19253.349999999999</v>
      </c>
      <c r="F1651" s="54">
        <v>20488.09</v>
      </c>
      <c r="G1651" s="55">
        <v>1.0640000000000001</v>
      </c>
      <c r="H1651" s="53">
        <v>0</v>
      </c>
      <c r="I1651" s="53" t="s">
        <v>1408</v>
      </c>
    </row>
    <row r="1652" spans="1:9" ht="17.399999999999999" x14ac:dyDescent="0.3">
      <c r="A1652" s="53" t="s">
        <v>411</v>
      </c>
      <c r="B1652" s="57">
        <v>45962</v>
      </c>
      <c r="C1652" s="59">
        <v>1245273.42</v>
      </c>
      <c r="D1652" s="60">
        <v>0</v>
      </c>
      <c r="E1652" s="54">
        <v>18679.099999999999</v>
      </c>
      <c r="F1652" s="54">
        <v>18009.32</v>
      </c>
      <c r="G1652" s="55">
        <v>0.96399999999999997</v>
      </c>
      <c r="H1652" s="53">
        <v>0</v>
      </c>
      <c r="I1652" s="53" t="s">
        <v>1408</v>
      </c>
    </row>
    <row r="1653" spans="1:9" ht="17.399999999999999" x14ac:dyDescent="0.3">
      <c r="A1653" s="53" t="s">
        <v>411</v>
      </c>
      <c r="B1653" s="57">
        <v>45992</v>
      </c>
      <c r="C1653" s="59">
        <v>1211102</v>
      </c>
      <c r="D1653" s="60">
        <v>0</v>
      </c>
      <c r="E1653" s="54">
        <v>18166.53</v>
      </c>
      <c r="F1653" s="54">
        <v>18370.66</v>
      </c>
      <c r="G1653" s="55">
        <v>1.0109999999999999</v>
      </c>
      <c r="H1653" s="53">
        <v>0</v>
      </c>
      <c r="I1653" s="53" t="s">
        <v>1408</v>
      </c>
    </row>
    <row r="1654" spans="1:9" ht="17.399999999999999" x14ac:dyDescent="0.3">
      <c r="A1654" s="53" t="s">
        <v>413</v>
      </c>
      <c r="B1654" s="57">
        <v>45658</v>
      </c>
      <c r="C1654" s="59">
        <v>118063166.55</v>
      </c>
      <c r="D1654" s="60">
        <v>0</v>
      </c>
      <c r="E1654" s="54">
        <v>1180631.67</v>
      </c>
      <c r="F1654" s="54">
        <v>1302552.2</v>
      </c>
      <c r="G1654" s="55">
        <v>1.103</v>
      </c>
      <c r="H1654" s="53">
        <v>0</v>
      </c>
      <c r="I1654" s="53" t="s">
        <v>1408</v>
      </c>
    </row>
    <row r="1655" spans="1:9" ht="17.399999999999999" x14ac:dyDescent="0.3">
      <c r="A1655" s="53" t="s">
        <v>413</v>
      </c>
      <c r="B1655" s="57">
        <v>45689</v>
      </c>
      <c r="C1655" s="59">
        <v>116405816.08</v>
      </c>
      <c r="D1655" s="60">
        <v>0</v>
      </c>
      <c r="E1655" s="54">
        <v>1164058.1599999999</v>
      </c>
      <c r="F1655" s="54">
        <v>1242448.1000000001</v>
      </c>
      <c r="G1655" s="55">
        <v>1.0669999999999999</v>
      </c>
      <c r="H1655" s="53">
        <v>0</v>
      </c>
      <c r="I1655" s="53" t="s">
        <v>1408</v>
      </c>
    </row>
    <row r="1656" spans="1:9" ht="17.399999999999999" x14ac:dyDescent="0.3">
      <c r="A1656" s="53" t="s">
        <v>413</v>
      </c>
      <c r="B1656" s="57">
        <v>45717</v>
      </c>
      <c r="C1656" s="59">
        <v>114301627.42</v>
      </c>
      <c r="D1656" s="60">
        <v>0</v>
      </c>
      <c r="E1656" s="54">
        <v>1143016.27</v>
      </c>
      <c r="F1656" s="54">
        <v>1296865.71</v>
      </c>
      <c r="G1656" s="55">
        <v>1.135</v>
      </c>
      <c r="H1656" s="53">
        <v>0</v>
      </c>
      <c r="I1656" s="53" t="s">
        <v>1408</v>
      </c>
    </row>
    <row r="1657" spans="1:9" ht="17.399999999999999" x14ac:dyDescent="0.3">
      <c r="A1657" s="53" t="s">
        <v>413</v>
      </c>
      <c r="B1657" s="57">
        <v>45748</v>
      </c>
      <c r="C1657" s="59">
        <v>112643207.79000001</v>
      </c>
      <c r="D1657" s="60">
        <v>0</v>
      </c>
      <c r="E1657" s="54">
        <v>1126432.08</v>
      </c>
      <c r="F1657" s="54">
        <v>1087019.78</v>
      </c>
      <c r="G1657" s="55">
        <v>0.96499999999999997</v>
      </c>
      <c r="H1657" s="53">
        <v>0</v>
      </c>
      <c r="I1657" s="53" t="s">
        <v>1408</v>
      </c>
    </row>
    <row r="1658" spans="1:9" ht="17.399999999999999" x14ac:dyDescent="0.3">
      <c r="A1658" s="53" t="s">
        <v>413</v>
      </c>
      <c r="B1658" s="57">
        <v>45778</v>
      </c>
      <c r="C1658" s="59">
        <v>110513880.86</v>
      </c>
      <c r="D1658" s="60">
        <v>0</v>
      </c>
      <c r="E1658" s="54">
        <v>1105138.81</v>
      </c>
      <c r="F1658" s="54">
        <v>1079762.8999999999</v>
      </c>
      <c r="G1658" s="55">
        <v>0.97699999999999998</v>
      </c>
      <c r="H1658" s="53">
        <v>0</v>
      </c>
      <c r="I1658" s="53" t="s">
        <v>1408</v>
      </c>
    </row>
    <row r="1659" spans="1:9" ht="17.399999999999999" x14ac:dyDescent="0.3">
      <c r="A1659" s="53" t="s">
        <v>413</v>
      </c>
      <c r="B1659" s="57">
        <v>45809</v>
      </c>
      <c r="C1659" s="59">
        <v>108607791.20999999</v>
      </c>
      <c r="D1659" s="60">
        <v>0</v>
      </c>
      <c r="E1659" s="54">
        <v>1086077.9099999999</v>
      </c>
      <c r="F1659" s="54">
        <v>1190125.8899999999</v>
      </c>
      <c r="G1659" s="55">
        <v>1.0960000000000001</v>
      </c>
      <c r="H1659" s="53">
        <v>0</v>
      </c>
      <c r="I1659" s="53" t="s">
        <v>1408</v>
      </c>
    </row>
    <row r="1660" spans="1:9" ht="17.399999999999999" x14ac:dyDescent="0.3">
      <c r="A1660" s="53" t="s">
        <v>413</v>
      </c>
      <c r="B1660" s="57">
        <v>45839</v>
      </c>
      <c r="C1660" s="59">
        <v>107028984.73999999</v>
      </c>
      <c r="D1660" s="60">
        <v>0</v>
      </c>
      <c r="E1660" s="54">
        <v>1070289.8500000001</v>
      </c>
      <c r="F1660" s="54">
        <v>1227281.58</v>
      </c>
      <c r="G1660" s="55">
        <v>1.147</v>
      </c>
      <c r="H1660" s="53">
        <v>0</v>
      </c>
      <c r="I1660" s="53" t="s">
        <v>1408</v>
      </c>
    </row>
    <row r="1661" spans="1:9" ht="17.399999999999999" x14ac:dyDescent="0.3">
      <c r="A1661" s="53" t="s">
        <v>413</v>
      </c>
      <c r="B1661" s="57">
        <v>45870</v>
      </c>
      <c r="C1661" s="59">
        <v>105241599.01000001</v>
      </c>
      <c r="D1661" s="60">
        <v>0</v>
      </c>
      <c r="E1661" s="54">
        <v>1052415.99</v>
      </c>
      <c r="F1661" s="54">
        <v>1088369.28</v>
      </c>
      <c r="G1661" s="55">
        <v>1.034</v>
      </c>
      <c r="H1661" s="53">
        <v>0</v>
      </c>
      <c r="I1661" s="53" t="s">
        <v>1408</v>
      </c>
    </row>
    <row r="1662" spans="1:9" ht="17.399999999999999" x14ac:dyDescent="0.3">
      <c r="A1662" s="53" t="s">
        <v>413</v>
      </c>
      <c r="B1662" s="57">
        <v>45901</v>
      </c>
      <c r="C1662" s="59">
        <v>103316633.2</v>
      </c>
      <c r="D1662" s="60">
        <v>65</v>
      </c>
      <c r="E1662" s="54">
        <v>1033166.33</v>
      </c>
      <c r="F1662" s="54">
        <v>625349.75</v>
      </c>
      <c r="G1662" s="55">
        <v>0.60499999999999998</v>
      </c>
      <c r="H1662" s="53">
        <v>0</v>
      </c>
      <c r="I1662" s="53" t="s">
        <v>1411</v>
      </c>
    </row>
    <row r="1663" spans="1:9" ht="17.399999999999999" x14ac:dyDescent="0.3">
      <c r="A1663" s="53" t="s">
        <v>413</v>
      </c>
      <c r="B1663" s="57">
        <v>45931</v>
      </c>
      <c r="C1663" s="59">
        <v>101354859.45</v>
      </c>
      <c r="D1663" s="60">
        <v>95</v>
      </c>
      <c r="E1663" s="54">
        <v>1013548.59</v>
      </c>
      <c r="F1663" s="54">
        <v>296925.45</v>
      </c>
      <c r="G1663" s="55">
        <v>0.29299999999999998</v>
      </c>
      <c r="H1663" s="53">
        <v>0</v>
      </c>
      <c r="I1663" s="53" t="s">
        <v>1409</v>
      </c>
    </row>
    <row r="1664" spans="1:9" ht="17.399999999999999" x14ac:dyDescent="0.3">
      <c r="A1664" s="53" t="s">
        <v>413</v>
      </c>
      <c r="B1664" s="57">
        <v>45962</v>
      </c>
      <c r="C1664" s="59">
        <v>99324777.810000002</v>
      </c>
      <c r="D1664" s="60">
        <v>0</v>
      </c>
      <c r="E1664" s="54">
        <v>993247.78</v>
      </c>
      <c r="F1664" s="54">
        <v>950137.51</v>
      </c>
      <c r="G1664" s="55">
        <v>0.95699999999999996</v>
      </c>
      <c r="H1664" s="53">
        <v>0</v>
      </c>
      <c r="I1664" s="53" t="s">
        <v>1408</v>
      </c>
    </row>
    <row r="1665" spans="1:9" ht="17.399999999999999" x14ac:dyDescent="0.3">
      <c r="A1665" s="53" t="s">
        <v>413</v>
      </c>
      <c r="B1665" s="57">
        <v>45992</v>
      </c>
      <c r="C1665" s="59">
        <v>97461396.829999998</v>
      </c>
      <c r="D1665" s="60">
        <v>95</v>
      </c>
      <c r="E1665" s="54">
        <v>974613.97</v>
      </c>
      <c r="F1665" s="54">
        <v>186045.59</v>
      </c>
      <c r="G1665" s="55">
        <v>0.191</v>
      </c>
      <c r="H1665" s="53">
        <v>0</v>
      </c>
      <c r="I1665" s="53" t="s">
        <v>1409</v>
      </c>
    </row>
    <row r="1666" spans="1:9" ht="17.399999999999999" x14ac:dyDescent="0.3">
      <c r="A1666" s="53" t="s">
        <v>414</v>
      </c>
      <c r="B1666" s="57">
        <v>45658</v>
      </c>
      <c r="C1666" s="59">
        <v>2574145.14</v>
      </c>
      <c r="D1666" s="60">
        <v>0</v>
      </c>
      <c r="E1666" s="54">
        <v>38612.18</v>
      </c>
      <c r="F1666" s="54">
        <v>40796.94</v>
      </c>
      <c r="G1666" s="55">
        <v>1.0569999999999999</v>
      </c>
      <c r="H1666" s="53">
        <v>0</v>
      </c>
      <c r="I1666" s="53" t="s">
        <v>1408</v>
      </c>
    </row>
    <row r="1667" spans="1:9" ht="17.399999999999999" x14ac:dyDescent="0.3">
      <c r="A1667" s="53" t="s">
        <v>414</v>
      </c>
      <c r="B1667" s="57">
        <v>45689</v>
      </c>
      <c r="C1667" s="59">
        <v>2506031.1</v>
      </c>
      <c r="D1667" s="60">
        <v>0</v>
      </c>
      <c r="E1667" s="54">
        <v>37590.47</v>
      </c>
      <c r="F1667" s="54">
        <v>41687.07</v>
      </c>
      <c r="G1667" s="55">
        <v>1.109</v>
      </c>
      <c r="H1667" s="53">
        <v>0</v>
      </c>
      <c r="I1667" s="53" t="s">
        <v>1408</v>
      </c>
    </row>
    <row r="1668" spans="1:9" ht="17.399999999999999" x14ac:dyDescent="0.3">
      <c r="A1668" s="53" t="s">
        <v>414</v>
      </c>
      <c r="B1668" s="57">
        <v>45717</v>
      </c>
      <c r="C1668" s="59">
        <v>2438779.37</v>
      </c>
      <c r="D1668" s="60">
        <v>0</v>
      </c>
      <c r="E1668" s="54">
        <v>36581.69</v>
      </c>
      <c r="F1668" s="54">
        <v>34958.43</v>
      </c>
      <c r="G1668" s="55">
        <v>0.95599999999999996</v>
      </c>
      <c r="H1668" s="53">
        <v>0</v>
      </c>
      <c r="I1668" s="53" t="s">
        <v>1408</v>
      </c>
    </row>
    <row r="1669" spans="1:9" ht="17.399999999999999" x14ac:dyDescent="0.3">
      <c r="A1669" s="53" t="s">
        <v>414</v>
      </c>
      <c r="B1669" s="57">
        <v>45748</v>
      </c>
      <c r="C1669" s="59">
        <v>2365387.81</v>
      </c>
      <c r="D1669" s="60">
        <v>0</v>
      </c>
      <c r="E1669" s="54">
        <v>35480.82</v>
      </c>
      <c r="F1669" s="54">
        <v>33796.910000000003</v>
      </c>
      <c r="G1669" s="55">
        <v>0.95299999999999996</v>
      </c>
      <c r="H1669" s="53">
        <v>0</v>
      </c>
      <c r="I1669" s="53" t="s">
        <v>1408</v>
      </c>
    </row>
    <row r="1670" spans="1:9" ht="17.399999999999999" x14ac:dyDescent="0.3">
      <c r="A1670" s="53" t="s">
        <v>414</v>
      </c>
      <c r="B1670" s="57">
        <v>45778</v>
      </c>
      <c r="C1670" s="59">
        <v>2298627.0499999998</v>
      </c>
      <c r="D1670" s="60">
        <v>0</v>
      </c>
      <c r="E1670" s="54">
        <v>34479.410000000003</v>
      </c>
      <c r="F1670" s="54">
        <v>38269.54</v>
      </c>
      <c r="G1670" s="55">
        <v>1.1100000000000001</v>
      </c>
      <c r="H1670" s="53">
        <v>0</v>
      </c>
      <c r="I1670" s="53" t="s">
        <v>1408</v>
      </c>
    </row>
    <row r="1671" spans="1:9" ht="17.399999999999999" x14ac:dyDescent="0.3">
      <c r="A1671" s="53" t="s">
        <v>414</v>
      </c>
      <c r="B1671" s="57">
        <v>45809</v>
      </c>
      <c r="C1671" s="59">
        <v>2223133.83</v>
      </c>
      <c r="D1671" s="60">
        <v>0</v>
      </c>
      <c r="E1671" s="54">
        <v>33347.01</v>
      </c>
      <c r="F1671" s="54">
        <v>37472.17</v>
      </c>
      <c r="G1671" s="55">
        <v>1.1240000000000001</v>
      </c>
      <c r="H1671" s="53">
        <v>0</v>
      </c>
      <c r="I1671" s="53" t="s">
        <v>1408</v>
      </c>
    </row>
    <row r="1672" spans="1:9" ht="17.399999999999999" x14ac:dyDescent="0.3">
      <c r="A1672" s="53" t="s">
        <v>414</v>
      </c>
      <c r="B1672" s="57">
        <v>45839</v>
      </c>
      <c r="C1672" s="59">
        <v>2160726.4900000002</v>
      </c>
      <c r="D1672" s="60">
        <v>0</v>
      </c>
      <c r="E1672" s="54">
        <v>32410.9</v>
      </c>
      <c r="F1672" s="54">
        <v>34399.870000000003</v>
      </c>
      <c r="G1672" s="55">
        <v>1.0609999999999999</v>
      </c>
      <c r="H1672" s="53">
        <v>0</v>
      </c>
      <c r="I1672" s="53" t="s">
        <v>1408</v>
      </c>
    </row>
    <row r="1673" spans="1:9" ht="17.399999999999999" x14ac:dyDescent="0.3">
      <c r="A1673" s="53" t="s">
        <v>414</v>
      </c>
      <c r="B1673" s="57">
        <v>45870</v>
      </c>
      <c r="C1673" s="59">
        <v>2104519.11</v>
      </c>
      <c r="D1673" s="60">
        <v>0</v>
      </c>
      <c r="E1673" s="54">
        <v>31567.79</v>
      </c>
      <c r="F1673" s="54">
        <v>34930.94</v>
      </c>
      <c r="G1673" s="55">
        <v>1.107</v>
      </c>
      <c r="H1673" s="53">
        <v>0</v>
      </c>
      <c r="I1673" s="53" t="s">
        <v>1408</v>
      </c>
    </row>
    <row r="1674" spans="1:9" ht="17.399999999999999" x14ac:dyDescent="0.3">
      <c r="A1674" s="53" t="s">
        <v>414</v>
      </c>
      <c r="B1674" s="57">
        <v>45901</v>
      </c>
      <c r="C1674" s="59">
        <v>2040914.13</v>
      </c>
      <c r="D1674" s="60">
        <v>0</v>
      </c>
      <c r="E1674" s="54">
        <v>30613.71</v>
      </c>
      <c r="F1674" s="54">
        <v>31321.05</v>
      </c>
      <c r="G1674" s="55">
        <v>1.0229999999999999</v>
      </c>
      <c r="H1674" s="53">
        <v>0</v>
      </c>
      <c r="I1674" s="53" t="s">
        <v>1408</v>
      </c>
    </row>
    <row r="1675" spans="1:9" ht="17.399999999999999" x14ac:dyDescent="0.3">
      <c r="A1675" s="53" t="s">
        <v>414</v>
      </c>
      <c r="B1675" s="57">
        <v>45931</v>
      </c>
      <c r="C1675" s="59">
        <v>1979869.15</v>
      </c>
      <c r="D1675" s="60">
        <v>65</v>
      </c>
      <c r="E1675" s="54">
        <v>29698.04</v>
      </c>
      <c r="F1675" s="54">
        <v>16984.29</v>
      </c>
      <c r="G1675" s="55">
        <v>0.57199999999999995</v>
      </c>
      <c r="H1675" s="53">
        <v>0</v>
      </c>
      <c r="I1675" s="53" t="s">
        <v>1411</v>
      </c>
    </row>
    <row r="1676" spans="1:9" ht="17.399999999999999" x14ac:dyDescent="0.3">
      <c r="A1676" s="53" t="s">
        <v>414</v>
      </c>
      <c r="B1676" s="57">
        <v>45962</v>
      </c>
      <c r="C1676" s="59">
        <v>1915589.18</v>
      </c>
      <c r="D1676" s="60">
        <v>0</v>
      </c>
      <c r="E1676" s="54">
        <v>28733.84</v>
      </c>
      <c r="F1676" s="54">
        <v>28666.93</v>
      </c>
      <c r="G1676" s="55">
        <v>0.998</v>
      </c>
      <c r="H1676" s="53">
        <v>0</v>
      </c>
      <c r="I1676" s="53" t="s">
        <v>1408</v>
      </c>
    </row>
    <row r="1677" spans="1:9" ht="17.399999999999999" x14ac:dyDescent="0.3">
      <c r="A1677" s="53" t="s">
        <v>414</v>
      </c>
      <c r="B1677" s="57">
        <v>45992</v>
      </c>
      <c r="C1677" s="59">
        <v>1861452.92</v>
      </c>
      <c r="D1677" s="60">
        <v>0</v>
      </c>
      <c r="E1677" s="54">
        <v>27921.79</v>
      </c>
      <c r="F1677" s="54">
        <v>29725.93</v>
      </c>
      <c r="G1677" s="55">
        <v>1.0649999999999999</v>
      </c>
      <c r="H1677" s="53">
        <v>0</v>
      </c>
      <c r="I1677" s="53" t="s">
        <v>1408</v>
      </c>
    </row>
    <row r="1678" spans="1:9" ht="17.399999999999999" x14ac:dyDescent="0.3">
      <c r="A1678" s="53" t="s">
        <v>416</v>
      </c>
      <c r="B1678" s="57">
        <v>45717</v>
      </c>
      <c r="C1678" s="59">
        <v>3505745.85</v>
      </c>
      <c r="D1678" s="60">
        <v>0</v>
      </c>
      <c r="E1678" s="54">
        <v>52586.19</v>
      </c>
      <c r="F1678" s="54">
        <v>56349.02</v>
      </c>
      <c r="G1678" s="55">
        <v>1.0720000000000001</v>
      </c>
      <c r="H1678" s="53">
        <v>0</v>
      </c>
      <c r="I1678" s="53" t="s">
        <v>1408</v>
      </c>
    </row>
    <row r="1679" spans="1:9" ht="17.399999999999999" x14ac:dyDescent="0.3">
      <c r="A1679" s="53" t="s">
        <v>416</v>
      </c>
      <c r="B1679" s="57">
        <v>45748</v>
      </c>
      <c r="C1679" s="59">
        <v>3406963.97</v>
      </c>
      <c r="D1679" s="60">
        <v>0</v>
      </c>
      <c r="E1679" s="54">
        <v>51104.46</v>
      </c>
      <c r="F1679" s="54">
        <v>49511.85</v>
      </c>
      <c r="G1679" s="55">
        <v>0.96899999999999997</v>
      </c>
      <c r="H1679" s="53">
        <v>0</v>
      </c>
      <c r="I1679" s="53" t="s">
        <v>1408</v>
      </c>
    </row>
    <row r="1680" spans="1:9" ht="17.399999999999999" x14ac:dyDescent="0.3">
      <c r="A1680" s="53" t="s">
        <v>416</v>
      </c>
      <c r="B1680" s="57">
        <v>45778</v>
      </c>
      <c r="C1680" s="59">
        <v>3317569.23</v>
      </c>
      <c r="D1680" s="60">
        <v>65</v>
      </c>
      <c r="E1680" s="54">
        <v>49763.54</v>
      </c>
      <c r="F1680" s="54">
        <v>40518.769999999997</v>
      </c>
      <c r="G1680" s="55">
        <v>0.81399999999999995</v>
      </c>
      <c r="H1680" s="53">
        <v>0</v>
      </c>
      <c r="I1680" s="53" t="s">
        <v>1411</v>
      </c>
    </row>
    <row r="1681" spans="1:9" ht="17.399999999999999" x14ac:dyDescent="0.3">
      <c r="A1681" s="53" t="s">
        <v>416</v>
      </c>
      <c r="B1681" s="57">
        <v>45809</v>
      </c>
      <c r="C1681" s="59">
        <v>3229894.28</v>
      </c>
      <c r="D1681" s="60">
        <v>15</v>
      </c>
      <c r="E1681" s="54">
        <v>48448.41</v>
      </c>
      <c r="F1681" s="54">
        <v>53507.63</v>
      </c>
      <c r="G1681" s="55">
        <v>1.1040000000000001</v>
      </c>
      <c r="H1681" s="53">
        <v>0</v>
      </c>
      <c r="I1681" s="53" t="s">
        <v>1408</v>
      </c>
    </row>
    <row r="1682" spans="1:9" ht="17.399999999999999" x14ac:dyDescent="0.3">
      <c r="A1682" s="53" t="s">
        <v>416</v>
      </c>
      <c r="B1682" s="57">
        <v>45839</v>
      </c>
      <c r="C1682" s="59">
        <v>3125259.48</v>
      </c>
      <c r="D1682" s="60">
        <v>35</v>
      </c>
      <c r="E1682" s="54">
        <v>46878.89</v>
      </c>
      <c r="F1682" s="54">
        <v>37826.400000000001</v>
      </c>
      <c r="G1682" s="55">
        <v>0.80700000000000005</v>
      </c>
      <c r="H1682" s="53">
        <v>0</v>
      </c>
      <c r="I1682" s="53" t="s">
        <v>1410</v>
      </c>
    </row>
    <row r="1683" spans="1:9" ht="17.399999999999999" x14ac:dyDescent="0.3">
      <c r="A1683" s="53" t="s">
        <v>416</v>
      </c>
      <c r="B1683" s="57">
        <v>45870</v>
      </c>
      <c r="C1683" s="59">
        <v>3027117.9</v>
      </c>
      <c r="D1683" s="60">
        <v>35</v>
      </c>
      <c r="E1683" s="54">
        <v>45406.77</v>
      </c>
      <c r="F1683" s="54">
        <v>20074.03</v>
      </c>
      <c r="G1683" s="55">
        <v>0.442</v>
      </c>
      <c r="H1683" s="53">
        <v>0</v>
      </c>
      <c r="I1683" s="53" t="s">
        <v>1410</v>
      </c>
    </row>
    <row r="1684" spans="1:9" ht="17.399999999999999" x14ac:dyDescent="0.3">
      <c r="A1684" s="53" t="s">
        <v>416</v>
      </c>
      <c r="B1684" s="57">
        <v>45901</v>
      </c>
      <c r="C1684" s="59">
        <v>2937957.87</v>
      </c>
      <c r="D1684" s="60">
        <v>0</v>
      </c>
      <c r="E1684" s="54">
        <v>44069.37</v>
      </c>
      <c r="F1684" s="54">
        <v>45110.13</v>
      </c>
      <c r="G1684" s="55">
        <v>1.024</v>
      </c>
      <c r="H1684" s="53">
        <v>0</v>
      </c>
      <c r="I1684" s="53" t="s">
        <v>1408</v>
      </c>
    </row>
    <row r="1685" spans="1:9" ht="17.399999999999999" x14ac:dyDescent="0.3">
      <c r="A1685" s="53" t="s">
        <v>416</v>
      </c>
      <c r="B1685" s="57">
        <v>45931</v>
      </c>
      <c r="C1685" s="59">
        <v>2861298.94</v>
      </c>
      <c r="D1685" s="60">
        <v>0</v>
      </c>
      <c r="E1685" s="54">
        <v>42919.48</v>
      </c>
      <c r="F1685" s="54">
        <v>45919.78</v>
      </c>
      <c r="G1685" s="55">
        <v>1.07</v>
      </c>
      <c r="H1685" s="53">
        <v>0</v>
      </c>
      <c r="I1685" s="53" t="s">
        <v>1408</v>
      </c>
    </row>
    <row r="1686" spans="1:9" ht="17.399999999999999" x14ac:dyDescent="0.3">
      <c r="A1686" s="53" t="s">
        <v>416</v>
      </c>
      <c r="B1686" s="57">
        <v>45962</v>
      </c>
      <c r="C1686" s="59">
        <v>2768334.76</v>
      </c>
      <c r="D1686" s="60">
        <v>0</v>
      </c>
      <c r="E1686" s="54">
        <v>41525.019999999997</v>
      </c>
      <c r="F1686" s="54">
        <v>41345.599999999999</v>
      </c>
      <c r="G1686" s="55">
        <v>0.996</v>
      </c>
      <c r="H1686" s="53">
        <v>0</v>
      </c>
      <c r="I1686" s="53" t="s">
        <v>1408</v>
      </c>
    </row>
    <row r="1687" spans="1:9" ht="17.399999999999999" x14ac:dyDescent="0.3">
      <c r="A1687" s="53" t="s">
        <v>416</v>
      </c>
      <c r="B1687" s="57">
        <v>45992</v>
      </c>
      <c r="C1687" s="59">
        <v>2679741.46</v>
      </c>
      <c r="D1687" s="60">
        <v>35</v>
      </c>
      <c r="E1687" s="54">
        <v>40196.120000000003</v>
      </c>
      <c r="F1687" s="54">
        <v>28851.21</v>
      </c>
      <c r="G1687" s="55">
        <v>0.71799999999999997</v>
      </c>
      <c r="H1687" s="53">
        <v>0</v>
      </c>
      <c r="I1687" s="53" t="s">
        <v>1410</v>
      </c>
    </row>
    <row r="1688" spans="1:9" ht="17.399999999999999" x14ac:dyDescent="0.3">
      <c r="A1688" s="53" t="s">
        <v>417</v>
      </c>
      <c r="B1688" s="57">
        <v>45658</v>
      </c>
      <c r="C1688" s="59">
        <v>30543603.870000001</v>
      </c>
      <c r="D1688" s="60">
        <v>0</v>
      </c>
      <c r="E1688" s="54">
        <v>305436.03999999998</v>
      </c>
      <c r="F1688" s="54">
        <v>295342.92</v>
      </c>
      <c r="G1688" s="55">
        <v>0.96699999999999997</v>
      </c>
      <c r="H1688" s="53">
        <v>0</v>
      </c>
      <c r="I1688" s="53" t="s">
        <v>1408</v>
      </c>
    </row>
    <row r="1689" spans="1:9" ht="17.399999999999999" x14ac:dyDescent="0.3">
      <c r="A1689" s="53" t="s">
        <v>417</v>
      </c>
      <c r="B1689" s="57">
        <v>45689</v>
      </c>
      <c r="C1689" s="59">
        <v>29951700.280000001</v>
      </c>
      <c r="D1689" s="60">
        <v>0</v>
      </c>
      <c r="E1689" s="54">
        <v>299517</v>
      </c>
      <c r="F1689" s="54">
        <v>322019.06</v>
      </c>
      <c r="G1689" s="55">
        <v>1.075</v>
      </c>
      <c r="H1689" s="53">
        <v>0</v>
      </c>
      <c r="I1689" s="53" t="s">
        <v>1408</v>
      </c>
    </row>
    <row r="1690" spans="1:9" ht="17.399999999999999" x14ac:dyDescent="0.3">
      <c r="A1690" s="53" t="s">
        <v>417</v>
      </c>
      <c r="B1690" s="57">
        <v>45717</v>
      </c>
      <c r="C1690" s="59">
        <v>29525054.219999999</v>
      </c>
      <c r="D1690" s="60">
        <v>35</v>
      </c>
      <c r="E1690" s="54">
        <v>295250.53999999998</v>
      </c>
      <c r="F1690" s="54">
        <v>252442.5</v>
      </c>
      <c r="G1690" s="55">
        <v>0.85499999999999998</v>
      </c>
      <c r="H1690" s="53">
        <v>0</v>
      </c>
      <c r="I1690" s="53" t="s">
        <v>1410</v>
      </c>
    </row>
    <row r="1691" spans="1:9" ht="17.399999999999999" x14ac:dyDescent="0.3">
      <c r="A1691" s="53" t="s">
        <v>417</v>
      </c>
      <c r="B1691" s="57">
        <v>45748</v>
      </c>
      <c r="C1691" s="59">
        <v>28955946.82</v>
      </c>
      <c r="D1691" s="60">
        <v>0</v>
      </c>
      <c r="E1691" s="54">
        <v>289559.46999999997</v>
      </c>
      <c r="F1691" s="54">
        <v>311985.77</v>
      </c>
      <c r="G1691" s="55">
        <v>1.077</v>
      </c>
      <c r="H1691" s="53">
        <v>0</v>
      </c>
      <c r="I1691" s="53" t="s">
        <v>1408</v>
      </c>
    </row>
    <row r="1692" spans="1:9" ht="17.399999999999999" x14ac:dyDescent="0.3">
      <c r="A1692" s="53" t="s">
        <v>417</v>
      </c>
      <c r="B1692" s="57">
        <v>45778</v>
      </c>
      <c r="C1692" s="59">
        <v>28395324.850000001</v>
      </c>
      <c r="D1692" s="60">
        <v>0</v>
      </c>
      <c r="E1692" s="54">
        <v>283953.25</v>
      </c>
      <c r="F1692" s="54">
        <v>275208.61</v>
      </c>
      <c r="G1692" s="55">
        <v>0.96899999999999997</v>
      </c>
      <c r="H1692" s="53">
        <v>0</v>
      </c>
      <c r="I1692" s="53" t="s">
        <v>1408</v>
      </c>
    </row>
    <row r="1693" spans="1:9" ht="17.399999999999999" x14ac:dyDescent="0.3">
      <c r="A1693" s="53" t="s">
        <v>417</v>
      </c>
      <c r="B1693" s="57">
        <v>45809</v>
      </c>
      <c r="C1693" s="59">
        <v>27873659.280000001</v>
      </c>
      <c r="D1693" s="60">
        <v>0</v>
      </c>
      <c r="E1693" s="54">
        <v>278736.59000000003</v>
      </c>
      <c r="F1693" s="54">
        <v>279500.26</v>
      </c>
      <c r="G1693" s="55">
        <v>1.0029999999999999</v>
      </c>
      <c r="H1693" s="53">
        <v>0</v>
      </c>
      <c r="I1693" s="53" t="s">
        <v>1408</v>
      </c>
    </row>
    <row r="1694" spans="1:9" ht="17.399999999999999" x14ac:dyDescent="0.3">
      <c r="A1694" s="53" t="s">
        <v>417</v>
      </c>
      <c r="B1694" s="57">
        <v>45839</v>
      </c>
      <c r="C1694" s="59">
        <v>27306264.609999999</v>
      </c>
      <c r="D1694" s="60">
        <v>35</v>
      </c>
      <c r="E1694" s="54">
        <v>273062.65000000002</v>
      </c>
      <c r="F1694" s="54">
        <v>216732.65</v>
      </c>
      <c r="G1694" s="55">
        <v>0.79400000000000004</v>
      </c>
      <c r="H1694" s="53">
        <v>0</v>
      </c>
      <c r="I1694" s="53" t="s">
        <v>1410</v>
      </c>
    </row>
    <row r="1695" spans="1:9" ht="17.399999999999999" x14ac:dyDescent="0.3">
      <c r="A1695" s="53" t="s">
        <v>417</v>
      </c>
      <c r="B1695" s="57">
        <v>45870</v>
      </c>
      <c r="C1695" s="59">
        <v>26863070.850000001</v>
      </c>
      <c r="D1695" s="60">
        <v>0</v>
      </c>
      <c r="E1695" s="54">
        <v>268630.71000000002</v>
      </c>
      <c r="F1695" s="54">
        <v>304192.25</v>
      </c>
      <c r="G1695" s="55">
        <v>1.1319999999999999</v>
      </c>
      <c r="H1695" s="53">
        <v>0</v>
      </c>
      <c r="I1695" s="53" t="s">
        <v>1408</v>
      </c>
    </row>
    <row r="1696" spans="1:9" ht="17.399999999999999" x14ac:dyDescent="0.3">
      <c r="A1696" s="53" t="s">
        <v>417</v>
      </c>
      <c r="B1696" s="57">
        <v>45901</v>
      </c>
      <c r="C1696" s="59">
        <v>26352703.75</v>
      </c>
      <c r="D1696" s="60">
        <v>95</v>
      </c>
      <c r="E1696" s="54">
        <v>263527.03999999998</v>
      </c>
      <c r="F1696" s="54">
        <v>66841.84</v>
      </c>
      <c r="G1696" s="55">
        <v>0.254</v>
      </c>
      <c r="H1696" s="53">
        <v>0</v>
      </c>
      <c r="I1696" s="53" t="s">
        <v>1409</v>
      </c>
    </row>
    <row r="1697" spans="1:9" ht="17.399999999999999" x14ac:dyDescent="0.3">
      <c r="A1697" s="53" t="s">
        <v>417</v>
      </c>
      <c r="B1697" s="57">
        <v>45931</v>
      </c>
      <c r="C1697" s="59">
        <v>25897690.649999999</v>
      </c>
      <c r="D1697" s="60">
        <v>0</v>
      </c>
      <c r="E1697" s="54">
        <v>258976.91</v>
      </c>
      <c r="F1697" s="54">
        <v>274804.65999999997</v>
      </c>
      <c r="G1697" s="55">
        <v>1.0609999999999999</v>
      </c>
      <c r="H1697" s="53">
        <v>0</v>
      </c>
      <c r="I1697" s="53" t="s">
        <v>1408</v>
      </c>
    </row>
    <row r="1698" spans="1:9" ht="17.399999999999999" x14ac:dyDescent="0.3">
      <c r="A1698" s="53" t="s">
        <v>417</v>
      </c>
      <c r="B1698" s="57">
        <v>45962</v>
      </c>
      <c r="C1698" s="59">
        <v>25416891.010000002</v>
      </c>
      <c r="D1698" s="60">
        <v>0</v>
      </c>
      <c r="E1698" s="54">
        <v>254168.91</v>
      </c>
      <c r="F1698" s="54">
        <v>270950.21000000002</v>
      </c>
      <c r="G1698" s="55">
        <v>1.0660000000000001</v>
      </c>
      <c r="H1698" s="53">
        <v>0</v>
      </c>
      <c r="I1698" s="53" t="s">
        <v>1408</v>
      </c>
    </row>
    <row r="1699" spans="1:9" ht="17.399999999999999" x14ac:dyDescent="0.3">
      <c r="A1699" s="53" t="s">
        <v>417</v>
      </c>
      <c r="B1699" s="57">
        <v>45992</v>
      </c>
      <c r="C1699" s="59">
        <v>24911099.829999998</v>
      </c>
      <c r="D1699" s="60">
        <v>0</v>
      </c>
      <c r="E1699" s="54">
        <v>249111</v>
      </c>
      <c r="F1699" s="54">
        <v>283393.61</v>
      </c>
      <c r="G1699" s="55">
        <v>1.1379999999999999</v>
      </c>
      <c r="H1699" s="53">
        <v>0</v>
      </c>
      <c r="I1699" s="53" t="s">
        <v>1408</v>
      </c>
    </row>
    <row r="1700" spans="1:9" ht="17.399999999999999" x14ac:dyDescent="0.3">
      <c r="A1700" s="53" t="s">
        <v>419</v>
      </c>
      <c r="B1700" s="57">
        <v>45870</v>
      </c>
      <c r="C1700" s="59">
        <v>17895106.629999999</v>
      </c>
      <c r="D1700" s="60">
        <v>0</v>
      </c>
      <c r="E1700" s="54">
        <v>268426.59999999998</v>
      </c>
      <c r="F1700" s="54">
        <v>298931.49</v>
      </c>
      <c r="G1700" s="55">
        <v>1.1140000000000001</v>
      </c>
      <c r="H1700" s="53">
        <v>0</v>
      </c>
      <c r="I1700" s="53" t="s">
        <v>1408</v>
      </c>
    </row>
    <row r="1701" spans="1:9" ht="17.399999999999999" x14ac:dyDescent="0.3">
      <c r="A1701" s="53" t="s">
        <v>419</v>
      </c>
      <c r="B1701" s="57">
        <v>45901</v>
      </c>
      <c r="C1701" s="59">
        <v>17499118.68</v>
      </c>
      <c r="D1701" s="60">
        <v>0</v>
      </c>
      <c r="E1701" s="54">
        <v>262486.78000000003</v>
      </c>
      <c r="F1701" s="54">
        <v>274513.73</v>
      </c>
      <c r="G1701" s="55">
        <v>1.046</v>
      </c>
      <c r="H1701" s="53">
        <v>0</v>
      </c>
      <c r="I1701" s="53" t="s">
        <v>1408</v>
      </c>
    </row>
    <row r="1702" spans="1:9" ht="17.399999999999999" x14ac:dyDescent="0.3">
      <c r="A1702" s="53" t="s">
        <v>419</v>
      </c>
      <c r="B1702" s="57">
        <v>45931</v>
      </c>
      <c r="C1702" s="59">
        <v>17046219.010000002</v>
      </c>
      <c r="D1702" s="60">
        <v>0</v>
      </c>
      <c r="E1702" s="54">
        <v>255693.29</v>
      </c>
      <c r="F1702" s="54">
        <v>286322.05</v>
      </c>
      <c r="G1702" s="55">
        <v>1.1200000000000001</v>
      </c>
      <c r="H1702" s="53">
        <v>0</v>
      </c>
      <c r="I1702" s="53" t="s">
        <v>1408</v>
      </c>
    </row>
    <row r="1703" spans="1:9" ht="17.399999999999999" x14ac:dyDescent="0.3">
      <c r="A1703" s="53" t="s">
        <v>419</v>
      </c>
      <c r="B1703" s="57">
        <v>45962</v>
      </c>
      <c r="C1703" s="59">
        <v>16572967.99</v>
      </c>
      <c r="D1703" s="60">
        <v>15</v>
      </c>
      <c r="E1703" s="54">
        <v>248594.52</v>
      </c>
      <c r="F1703" s="54">
        <v>273605.52</v>
      </c>
      <c r="G1703" s="55">
        <v>1.101</v>
      </c>
      <c r="H1703" s="53">
        <v>0</v>
      </c>
      <c r="I1703" s="53" t="s">
        <v>1408</v>
      </c>
    </row>
    <row r="1704" spans="1:9" ht="17.399999999999999" x14ac:dyDescent="0.3">
      <c r="A1704" s="53" t="s">
        <v>419</v>
      </c>
      <c r="B1704" s="57">
        <v>45992</v>
      </c>
      <c r="C1704" s="59">
        <v>16572967.99</v>
      </c>
      <c r="D1704" s="60">
        <v>220</v>
      </c>
      <c r="E1704" s="54">
        <v>248594.52</v>
      </c>
      <c r="F1704" s="54">
        <v>44010.65</v>
      </c>
      <c r="G1704" s="55">
        <v>0.17699999999999999</v>
      </c>
      <c r="H1704" s="53">
        <v>0</v>
      </c>
      <c r="I1704" s="53" t="s">
        <v>1412</v>
      </c>
    </row>
    <row r="1705" spans="1:9" ht="17.399999999999999" x14ac:dyDescent="0.3">
      <c r="A1705" s="53" t="s">
        <v>421</v>
      </c>
      <c r="B1705" s="57">
        <v>45658</v>
      </c>
      <c r="C1705" s="59">
        <v>2611832.89</v>
      </c>
      <c r="D1705" s="60">
        <v>0</v>
      </c>
      <c r="E1705" s="54">
        <v>39177.49</v>
      </c>
      <c r="F1705" s="54">
        <v>39723.040000000001</v>
      </c>
      <c r="G1705" s="55">
        <v>1.014</v>
      </c>
      <c r="H1705" s="53">
        <v>0</v>
      </c>
      <c r="I1705" s="53" t="s">
        <v>1408</v>
      </c>
    </row>
    <row r="1706" spans="1:9" ht="17.399999999999999" x14ac:dyDescent="0.3">
      <c r="A1706" s="53" t="s">
        <v>421</v>
      </c>
      <c r="B1706" s="57">
        <v>45689</v>
      </c>
      <c r="C1706" s="59">
        <v>2528630.38</v>
      </c>
      <c r="D1706" s="60">
        <v>0</v>
      </c>
      <c r="E1706" s="54">
        <v>37929.46</v>
      </c>
      <c r="F1706" s="54">
        <v>40942.839999999997</v>
      </c>
      <c r="G1706" s="55">
        <v>1.079</v>
      </c>
      <c r="H1706" s="53">
        <v>0</v>
      </c>
      <c r="I1706" s="53" t="s">
        <v>1408</v>
      </c>
    </row>
    <row r="1707" spans="1:9" ht="17.399999999999999" x14ac:dyDescent="0.3">
      <c r="A1707" s="53" t="s">
        <v>421</v>
      </c>
      <c r="B1707" s="57">
        <v>45717</v>
      </c>
      <c r="C1707" s="59">
        <v>2452270.48</v>
      </c>
      <c r="D1707" s="60">
        <v>0</v>
      </c>
      <c r="E1707" s="54">
        <v>36784.06</v>
      </c>
      <c r="F1707" s="54">
        <v>38123</v>
      </c>
      <c r="G1707" s="55">
        <v>1.036</v>
      </c>
      <c r="H1707" s="53">
        <v>0</v>
      </c>
      <c r="I1707" s="53" t="s">
        <v>1408</v>
      </c>
    </row>
    <row r="1708" spans="1:9" ht="17.399999999999999" x14ac:dyDescent="0.3">
      <c r="A1708" s="53" t="s">
        <v>421</v>
      </c>
      <c r="B1708" s="57">
        <v>45748</v>
      </c>
      <c r="C1708" s="59">
        <v>2383377.15</v>
      </c>
      <c r="D1708" s="60">
        <v>0</v>
      </c>
      <c r="E1708" s="54">
        <v>35750.660000000003</v>
      </c>
      <c r="F1708" s="54">
        <v>35514.550000000003</v>
      </c>
      <c r="G1708" s="55">
        <v>0.99299999999999999</v>
      </c>
      <c r="H1708" s="53">
        <v>0</v>
      </c>
      <c r="I1708" s="53" t="s">
        <v>1408</v>
      </c>
    </row>
    <row r="1709" spans="1:9" ht="17.399999999999999" x14ac:dyDescent="0.3">
      <c r="A1709" s="53" t="s">
        <v>421</v>
      </c>
      <c r="B1709" s="57">
        <v>45778</v>
      </c>
      <c r="C1709" s="59">
        <v>2321351.06</v>
      </c>
      <c r="D1709" s="60">
        <v>0</v>
      </c>
      <c r="E1709" s="54">
        <v>34820.269999999997</v>
      </c>
      <c r="F1709" s="54">
        <v>34356.75</v>
      </c>
      <c r="G1709" s="55">
        <v>0.98699999999999999</v>
      </c>
      <c r="H1709" s="53">
        <v>0</v>
      </c>
      <c r="I1709" s="53" t="s">
        <v>1408</v>
      </c>
    </row>
    <row r="1710" spans="1:9" ht="17.399999999999999" x14ac:dyDescent="0.3">
      <c r="A1710" s="53" t="s">
        <v>421</v>
      </c>
      <c r="B1710" s="57">
        <v>45809</v>
      </c>
      <c r="C1710" s="59">
        <v>2255314.61</v>
      </c>
      <c r="D1710" s="60">
        <v>65</v>
      </c>
      <c r="E1710" s="54">
        <v>33829.72</v>
      </c>
      <c r="F1710" s="54">
        <v>21312.17</v>
      </c>
      <c r="G1710" s="55">
        <v>0.63</v>
      </c>
      <c r="H1710" s="53">
        <v>0</v>
      </c>
      <c r="I1710" s="53" t="s">
        <v>1411</v>
      </c>
    </row>
    <row r="1711" spans="1:9" ht="17.399999999999999" x14ac:dyDescent="0.3">
      <c r="A1711" s="53" t="s">
        <v>421</v>
      </c>
      <c r="B1711" s="57">
        <v>45839</v>
      </c>
      <c r="C1711" s="59">
        <v>2189553.37</v>
      </c>
      <c r="D1711" s="60">
        <v>0</v>
      </c>
      <c r="E1711" s="54">
        <v>32843.300000000003</v>
      </c>
      <c r="F1711" s="54">
        <v>32150.75</v>
      </c>
      <c r="G1711" s="55">
        <v>0.97899999999999998</v>
      </c>
      <c r="H1711" s="53">
        <v>0</v>
      </c>
      <c r="I1711" s="53" t="s">
        <v>1408</v>
      </c>
    </row>
    <row r="1712" spans="1:9" ht="17.399999999999999" x14ac:dyDescent="0.3">
      <c r="A1712" s="53" t="s">
        <v>421</v>
      </c>
      <c r="B1712" s="57">
        <v>45870</v>
      </c>
      <c r="C1712" s="59">
        <v>2118647.6800000002</v>
      </c>
      <c r="D1712" s="60">
        <v>15</v>
      </c>
      <c r="E1712" s="54">
        <v>31779.72</v>
      </c>
      <c r="F1712" s="54">
        <v>36393.910000000003</v>
      </c>
      <c r="G1712" s="55">
        <v>1.145</v>
      </c>
      <c r="H1712" s="53">
        <v>0</v>
      </c>
      <c r="I1712" s="53" t="s">
        <v>1408</v>
      </c>
    </row>
    <row r="1713" spans="1:9" ht="17.399999999999999" x14ac:dyDescent="0.3">
      <c r="A1713" s="53" t="s">
        <v>421</v>
      </c>
      <c r="B1713" s="57">
        <v>45901</v>
      </c>
      <c r="C1713" s="59">
        <v>2061405.64</v>
      </c>
      <c r="D1713" s="60">
        <v>0</v>
      </c>
      <c r="E1713" s="54">
        <v>30921.08</v>
      </c>
      <c r="F1713" s="54">
        <v>31320.05</v>
      </c>
      <c r="G1713" s="55">
        <v>1.0129999999999999</v>
      </c>
      <c r="H1713" s="53">
        <v>0</v>
      </c>
      <c r="I1713" s="53" t="s">
        <v>1408</v>
      </c>
    </row>
    <row r="1714" spans="1:9" ht="17.399999999999999" x14ac:dyDescent="0.3">
      <c r="A1714" s="53" t="s">
        <v>421</v>
      </c>
      <c r="B1714" s="57">
        <v>45931</v>
      </c>
      <c r="C1714" s="59">
        <v>2007302.1</v>
      </c>
      <c r="D1714" s="60">
        <v>0</v>
      </c>
      <c r="E1714" s="54">
        <v>30109.53</v>
      </c>
      <c r="F1714" s="54">
        <v>30753.53</v>
      </c>
      <c r="G1714" s="55">
        <v>1.0209999999999999</v>
      </c>
      <c r="H1714" s="53">
        <v>0</v>
      </c>
      <c r="I1714" s="53" t="s">
        <v>1408</v>
      </c>
    </row>
    <row r="1715" spans="1:9" ht="17.399999999999999" x14ac:dyDescent="0.3">
      <c r="A1715" s="53" t="s">
        <v>421</v>
      </c>
      <c r="B1715" s="57">
        <v>45962</v>
      </c>
      <c r="C1715" s="59">
        <v>1952039.92</v>
      </c>
      <c r="D1715" s="60">
        <v>0</v>
      </c>
      <c r="E1715" s="54">
        <v>29280.6</v>
      </c>
      <c r="F1715" s="54">
        <v>27966.58</v>
      </c>
      <c r="G1715" s="55">
        <v>0.95499999999999996</v>
      </c>
      <c r="H1715" s="53">
        <v>0</v>
      </c>
      <c r="I1715" s="53" t="s">
        <v>1408</v>
      </c>
    </row>
    <row r="1716" spans="1:9" ht="17.399999999999999" x14ac:dyDescent="0.3">
      <c r="A1716" s="53" t="s">
        <v>421</v>
      </c>
      <c r="B1716" s="57">
        <v>45992</v>
      </c>
      <c r="C1716" s="59">
        <v>1899781.46</v>
      </c>
      <c r="D1716" s="60">
        <v>0</v>
      </c>
      <c r="E1716" s="54">
        <v>28496.720000000001</v>
      </c>
      <c r="F1716" s="54">
        <v>31272.94</v>
      </c>
      <c r="G1716" s="55">
        <v>1.097</v>
      </c>
      <c r="H1716" s="53">
        <v>0</v>
      </c>
      <c r="I1716" s="53" t="s">
        <v>1408</v>
      </c>
    </row>
    <row r="1717" spans="1:9" ht="17.399999999999999" x14ac:dyDescent="0.3">
      <c r="A1717" s="53" t="s">
        <v>423</v>
      </c>
      <c r="B1717" s="57">
        <v>45658</v>
      </c>
      <c r="C1717" s="59">
        <v>67280373.739999995</v>
      </c>
      <c r="D1717" s="60">
        <v>15</v>
      </c>
      <c r="E1717" s="54">
        <v>672803.74</v>
      </c>
      <c r="F1717" s="54">
        <v>655139.81000000006</v>
      </c>
      <c r="G1717" s="55">
        <v>0.97399999999999998</v>
      </c>
      <c r="H1717" s="53">
        <v>0</v>
      </c>
      <c r="I1717" s="53" t="s">
        <v>1408</v>
      </c>
    </row>
    <row r="1718" spans="1:9" ht="17.399999999999999" x14ac:dyDescent="0.3">
      <c r="A1718" s="53" t="s">
        <v>423</v>
      </c>
      <c r="B1718" s="57">
        <v>45689</v>
      </c>
      <c r="C1718" s="59">
        <v>66130826.200000003</v>
      </c>
      <c r="D1718" s="60">
        <v>65</v>
      </c>
      <c r="E1718" s="54">
        <v>661308.26</v>
      </c>
      <c r="F1718" s="54">
        <v>350004.84</v>
      </c>
      <c r="G1718" s="55">
        <v>0.52900000000000003</v>
      </c>
      <c r="H1718" s="53">
        <v>0</v>
      </c>
      <c r="I1718" s="53" t="s">
        <v>1411</v>
      </c>
    </row>
    <row r="1719" spans="1:9" ht="17.399999999999999" x14ac:dyDescent="0.3">
      <c r="A1719" s="53" t="s">
        <v>423</v>
      </c>
      <c r="B1719" s="57">
        <v>45717</v>
      </c>
      <c r="C1719" s="59">
        <v>65010487.130000003</v>
      </c>
      <c r="D1719" s="60">
        <v>0</v>
      </c>
      <c r="E1719" s="54">
        <v>650104.87</v>
      </c>
      <c r="F1719" s="54">
        <v>658348.98</v>
      </c>
      <c r="G1719" s="55">
        <v>1.0129999999999999</v>
      </c>
      <c r="H1719" s="53">
        <v>0</v>
      </c>
      <c r="I1719" s="53" t="s">
        <v>1408</v>
      </c>
    </row>
    <row r="1720" spans="1:9" ht="17.399999999999999" x14ac:dyDescent="0.3">
      <c r="A1720" s="53" t="s">
        <v>423</v>
      </c>
      <c r="B1720" s="57">
        <v>45748</v>
      </c>
      <c r="C1720" s="59">
        <v>64036111.359999999</v>
      </c>
      <c r="D1720" s="60">
        <v>0</v>
      </c>
      <c r="E1720" s="54">
        <v>640361.11</v>
      </c>
      <c r="F1720" s="54">
        <v>642515.07999999996</v>
      </c>
      <c r="G1720" s="55">
        <v>1.0029999999999999</v>
      </c>
      <c r="H1720" s="53">
        <v>0</v>
      </c>
      <c r="I1720" s="53" t="s">
        <v>1408</v>
      </c>
    </row>
    <row r="1721" spans="1:9" ht="17.399999999999999" x14ac:dyDescent="0.3">
      <c r="A1721" s="53" t="s">
        <v>423</v>
      </c>
      <c r="B1721" s="57">
        <v>45778</v>
      </c>
      <c r="C1721" s="59">
        <v>63009801.060000002</v>
      </c>
      <c r="D1721" s="60">
        <v>0</v>
      </c>
      <c r="E1721" s="54">
        <v>630098.01</v>
      </c>
      <c r="F1721" s="54">
        <v>680983.36</v>
      </c>
      <c r="G1721" s="55">
        <v>1.081</v>
      </c>
      <c r="H1721" s="53">
        <v>0</v>
      </c>
      <c r="I1721" s="53" t="s">
        <v>1408</v>
      </c>
    </row>
    <row r="1722" spans="1:9" ht="17.399999999999999" x14ac:dyDescent="0.3">
      <c r="A1722" s="53" t="s">
        <v>423</v>
      </c>
      <c r="B1722" s="57">
        <v>45809</v>
      </c>
      <c r="C1722" s="59">
        <v>62057876.369999997</v>
      </c>
      <c r="D1722" s="60">
        <v>0</v>
      </c>
      <c r="E1722" s="54">
        <v>620578.76</v>
      </c>
      <c r="F1722" s="54">
        <v>609214.80000000005</v>
      </c>
      <c r="G1722" s="55">
        <v>0.98199999999999998</v>
      </c>
      <c r="H1722" s="53">
        <v>0</v>
      </c>
      <c r="I1722" s="53" t="s">
        <v>1408</v>
      </c>
    </row>
    <row r="1723" spans="1:9" ht="17.399999999999999" x14ac:dyDescent="0.3">
      <c r="A1723" s="53" t="s">
        <v>423</v>
      </c>
      <c r="B1723" s="57">
        <v>45839</v>
      </c>
      <c r="C1723" s="59">
        <v>62057876.369999997</v>
      </c>
      <c r="D1723" s="60">
        <v>185</v>
      </c>
      <c r="E1723" s="54">
        <v>620578.76</v>
      </c>
      <c r="F1723" s="54">
        <v>60959.81</v>
      </c>
      <c r="G1723" s="55">
        <v>9.8000000000000004E-2</v>
      </c>
      <c r="H1723" s="53">
        <v>0</v>
      </c>
      <c r="I1723" s="53" t="s">
        <v>1412</v>
      </c>
    </row>
    <row r="1724" spans="1:9" ht="17.399999999999999" x14ac:dyDescent="0.3">
      <c r="A1724" s="53" t="s">
        <v>423</v>
      </c>
      <c r="B1724" s="57">
        <v>45870</v>
      </c>
      <c r="C1724" s="59">
        <v>62057876.369999997</v>
      </c>
      <c r="D1724" s="60">
        <v>999</v>
      </c>
      <c r="E1724" s="54">
        <v>620578.76</v>
      </c>
      <c r="F1724" s="54">
        <v>89393.49</v>
      </c>
      <c r="G1724" s="55">
        <v>0.14399999999999999</v>
      </c>
      <c r="H1724" s="53">
        <v>0</v>
      </c>
      <c r="I1724" s="53" t="s">
        <v>1412</v>
      </c>
    </row>
    <row r="1725" spans="1:9" ht="17.399999999999999" x14ac:dyDescent="0.3">
      <c r="A1725" s="53" t="s">
        <v>423</v>
      </c>
      <c r="B1725" s="57">
        <v>45901</v>
      </c>
      <c r="C1725" s="59">
        <v>62057876.369999997</v>
      </c>
      <c r="D1725" s="60">
        <v>999</v>
      </c>
      <c r="E1725" s="54">
        <v>620578.76</v>
      </c>
      <c r="F1725" s="54">
        <v>72710.48</v>
      </c>
      <c r="G1725" s="55">
        <v>0.11700000000000001</v>
      </c>
      <c r="H1725" s="53">
        <v>0</v>
      </c>
      <c r="I1725" s="53" t="s">
        <v>1412</v>
      </c>
    </row>
    <row r="1726" spans="1:9" ht="17.399999999999999" x14ac:dyDescent="0.3">
      <c r="A1726" s="53" t="s">
        <v>423</v>
      </c>
      <c r="B1726" s="57">
        <v>45931</v>
      </c>
      <c r="C1726" s="59">
        <v>62057876.369999997</v>
      </c>
      <c r="D1726" s="60">
        <v>999</v>
      </c>
      <c r="E1726" s="54">
        <v>620578.76</v>
      </c>
      <c r="F1726" s="54">
        <v>51416.24</v>
      </c>
      <c r="G1726" s="55">
        <v>8.3000000000000004E-2</v>
      </c>
      <c r="H1726" s="53">
        <v>0</v>
      </c>
      <c r="I1726" s="53" t="s">
        <v>1412</v>
      </c>
    </row>
    <row r="1727" spans="1:9" ht="17.399999999999999" x14ac:dyDescent="0.3">
      <c r="A1727" s="53" t="s">
        <v>423</v>
      </c>
      <c r="B1727" s="57">
        <v>45962</v>
      </c>
      <c r="C1727" s="59">
        <v>62057876.369999997</v>
      </c>
      <c r="D1727" s="60">
        <v>999</v>
      </c>
      <c r="E1727" s="54">
        <v>620578.76</v>
      </c>
      <c r="F1727" s="54">
        <v>121381.71</v>
      </c>
      <c r="G1727" s="55">
        <v>0.19600000000000001</v>
      </c>
      <c r="H1727" s="53">
        <v>0</v>
      </c>
      <c r="I1727" s="53" t="s">
        <v>1412</v>
      </c>
    </row>
    <row r="1728" spans="1:9" ht="17.399999999999999" x14ac:dyDescent="0.3">
      <c r="A1728" s="53" t="s">
        <v>423</v>
      </c>
      <c r="B1728" s="57">
        <v>45992</v>
      </c>
      <c r="C1728" s="59">
        <v>62057876.369999997</v>
      </c>
      <c r="D1728" s="60">
        <v>999</v>
      </c>
      <c r="E1728" s="54">
        <v>620578.76</v>
      </c>
      <c r="F1728" s="54">
        <v>54868.55</v>
      </c>
      <c r="G1728" s="55">
        <v>8.7999999999999995E-2</v>
      </c>
      <c r="H1728" s="53">
        <v>0</v>
      </c>
      <c r="I1728" s="53" t="s">
        <v>1412</v>
      </c>
    </row>
    <row r="1729" spans="1:9" ht="17.399999999999999" x14ac:dyDescent="0.3">
      <c r="A1729" s="53" t="s">
        <v>425</v>
      </c>
      <c r="B1729" s="57">
        <v>45658</v>
      </c>
      <c r="C1729" s="59">
        <v>3446121.01</v>
      </c>
      <c r="D1729" s="60">
        <v>15</v>
      </c>
      <c r="E1729" s="54">
        <v>51691.82</v>
      </c>
      <c r="F1729" s="54">
        <v>58205.4</v>
      </c>
      <c r="G1729" s="55">
        <v>1.1259999999999999</v>
      </c>
      <c r="H1729" s="53">
        <v>0</v>
      </c>
      <c r="I1729" s="53" t="s">
        <v>1408</v>
      </c>
    </row>
    <row r="1730" spans="1:9" ht="17.399999999999999" x14ac:dyDescent="0.3">
      <c r="A1730" s="53" t="s">
        <v>425</v>
      </c>
      <c r="B1730" s="57">
        <v>45689</v>
      </c>
      <c r="C1730" s="59">
        <v>3349461.07</v>
      </c>
      <c r="D1730" s="60">
        <v>0</v>
      </c>
      <c r="E1730" s="54">
        <v>50241.919999999998</v>
      </c>
      <c r="F1730" s="54">
        <v>56918.95</v>
      </c>
      <c r="G1730" s="55">
        <v>1.133</v>
      </c>
      <c r="H1730" s="53">
        <v>0</v>
      </c>
      <c r="I1730" s="53" t="s">
        <v>1408</v>
      </c>
    </row>
    <row r="1731" spans="1:9" ht="17.399999999999999" x14ac:dyDescent="0.3">
      <c r="A1731" s="53" t="s">
        <v>425</v>
      </c>
      <c r="B1731" s="57">
        <v>45717</v>
      </c>
      <c r="C1731" s="59">
        <v>3241996.52</v>
      </c>
      <c r="D1731" s="60">
        <v>65</v>
      </c>
      <c r="E1731" s="54">
        <v>48629.95</v>
      </c>
      <c r="F1731" s="54">
        <v>27331.81</v>
      </c>
      <c r="G1731" s="55">
        <v>0.56200000000000006</v>
      </c>
      <c r="H1731" s="53">
        <v>0</v>
      </c>
      <c r="I1731" s="53" t="s">
        <v>1411</v>
      </c>
    </row>
    <row r="1732" spans="1:9" ht="17.399999999999999" x14ac:dyDescent="0.3">
      <c r="A1732" s="53" t="s">
        <v>425</v>
      </c>
      <c r="B1732" s="57">
        <v>45748</v>
      </c>
      <c r="C1732" s="59">
        <v>3149558.83</v>
      </c>
      <c r="D1732" s="60">
        <v>0</v>
      </c>
      <c r="E1732" s="54">
        <v>47243.38</v>
      </c>
      <c r="F1732" s="54">
        <v>47431.16</v>
      </c>
      <c r="G1732" s="55">
        <v>1.004</v>
      </c>
      <c r="H1732" s="53">
        <v>0</v>
      </c>
      <c r="I1732" s="53" t="s">
        <v>1408</v>
      </c>
    </row>
    <row r="1733" spans="1:9" ht="17.399999999999999" x14ac:dyDescent="0.3">
      <c r="A1733" s="53" t="s">
        <v>425</v>
      </c>
      <c r="B1733" s="57">
        <v>45778</v>
      </c>
      <c r="C1733" s="59">
        <v>3062018.95</v>
      </c>
      <c r="D1733" s="60">
        <v>65</v>
      </c>
      <c r="E1733" s="54">
        <v>45930.28</v>
      </c>
      <c r="F1733" s="54">
        <v>33851.360000000001</v>
      </c>
      <c r="G1733" s="55">
        <v>0.73699999999999999</v>
      </c>
      <c r="H1733" s="53">
        <v>0</v>
      </c>
      <c r="I1733" s="53" t="s">
        <v>1411</v>
      </c>
    </row>
    <row r="1734" spans="1:9" ht="17.399999999999999" x14ac:dyDescent="0.3">
      <c r="A1734" s="53" t="s">
        <v>425</v>
      </c>
      <c r="B1734" s="57">
        <v>45809</v>
      </c>
      <c r="C1734" s="59">
        <v>2961284.68</v>
      </c>
      <c r="D1734" s="60">
        <v>15</v>
      </c>
      <c r="E1734" s="54">
        <v>44419.27</v>
      </c>
      <c r="F1734" s="54">
        <v>50020.79</v>
      </c>
      <c r="G1734" s="55">
        <v>1.1259999999999999</v>
      </c>
      <c r="H1734" s="53">
        <v>0</v>
      </c>
      <c r="I1734" s="53" t="s">
        <v>1408</v>
      </c>
    </row>
    <row r="1735" spans="1:9" ht="17.399999999999999" x14ac:dyDescent="0.3">
      <c r="A1735" s="53" t="s">
        <v>425</v>
      </c>
      <c r="B1735" s="57">
        <v>45839</v>
      </c>
      <c r="C1735" s="59">
        <v>2874816</v>
      </c>
      <c r="D1735" s="60">
        <v>0</v>
      </c>
      <c r="E1735" s="54">
        <v>43122.239999999998</v>
      </c>
      <c r="F1735" s="54">
        <v>49208.41</v>
      </c>
      <c r="G1735" s="55">
        <v>1.141</v>
      </c>
      <c r="H1735" s="53">
        <v>0</v>
      </c>
      <c r="I1735" s="53" t="s">
        <v>1408</v>
      </c>
    </row>
    <row r="1736" spans="1:9" ht="17.399999999999999" x14ac:dyDescent="0.3">
      <c r="A1736" s="53" t="s">
        <v>425</v>
      </c>
      <c r="B1736" s="57">
        <v>45870</v>
      </c>
      <c r="C1736" s="59">
        <v>2784826.71</v>
      </c>
      <c r="D1736" s="60">
        <v>0</v>
      </c>
      <c r="E1736" s="54">
        <v>41772.400000000001</v>
      </c>
      <c r="F1736" s="54">
        <v>46399.56</v>
      </c>
      <c r="G1736" s="55">
        <v>1.111</v>
      </c>
      <c r="H1736" s="53">
        <v>0</v>
      </c>
      <c r="I1736" s="53" t="s">
        <v>1408</v>
      </c>
    </row>
    <row r="1737" spans="1:9" ht="17.399999999999999" x14ac:dyDescent="0.3">
      <c r="A1737" s="53" t="s">
        <v>425</v>
      </c>
      <c r="B1737" s="57">
        <v>45901</v>
      </c>
      <c r="C1737" s="59">
        <v>2693761.86</v>
      </c>
      <c r="D1737" s="60">
        <v>0</v>
      </c>
      <c r="E1737" s="54">
        <v>40406.43</v>
      </c>
      <c r="F1737" s="54">
        <v>43744.480000000003</v>
      </c>
      <c r="G1737" s="55">
        <v>1.083</v>
      </c>
      <c r="H1737" s="53">
        <v>0</v>
      </c>
      <c r="I1737" s="53" t="s">
        <v>1408</v>
      </c>
    </row>
    <row r="1738" spans="1:9" ht="17.399999999999999" x14ac:dyDescent="0.3">
      <c r="A1738" s="53" t="s">
        <v>425</v>
      </c>
      <c r="B1738" s="57">
        <v>45931</v>
      </c>
      <c r="C1738" s="59">
        <v>2613775.9</v>
      </c>
      <c r="D1738" s="60">
        <v>0</v>
      </c>
      <c r="E1738" s="54">
        <v>39206.639999999999</v>
      </c>
      <c r="F1738" s="54">
        <v>42450.36</v>
      </c>
      <c r="G1738" s="55">
        <v>1.083</v>
      </c>
      <c r="H1738" s="53">
        <v>0</v>
      </c>
      <c r="I1738" s="53" t="s">
        <v>1408</v>
      </c>
    </row>
    <row r="1739" spans="1:9" ht="17.399999999999999" x14ac:dyDescent="0.3">
      <c r="A1739" s="53" t="s">
        <v>425</v>
      </c>
      <c r="B1739" s="57">
        <v>45962</v>
      </c>
      <c r="C1739" s="59">
        <v>2539046.02</v>
      </c>
      <c r="D1739" s="60">
        <v>15</v>
      </c>
      <c r="E1739" s="54">
        <v>38085.69</v>
      </c>
      <c r="F1739" s="54">
        <v>42347.16</v>
      </c>
      <c r="G1739" s="55">
        <v>1.1120000000000001</v>
      </c>
      <c r="H1739" s="53">
        <v>0</v>
      </c>
      <c r="I1739" s="53" t="s">
        <v>1408</v>
      </c>
    </row>
    <row r="1740" spans="1:9" ht="17.399999999999999" x14ac:dyDescent="0.3">
      <c r="A1740" s="53" t="s">
        <v>425</v>
      </c>
      <c r="B1740" s="57">
        <v>45992</v>
      </c>
      <c r="C1740" s="59">
        <v>2461363.61</v>
      </c>
      <c r="D1740" s="60">
        <v>0</v>
      </c>
      <c r="E1740" s="54">
        <v>36920.449999999997</v>
      </c>
      <c r="F1740" s="54">
        <v>41797.129999999997</v>
      </c>
      <c r="G1740" s="55">
        <v>1.1319999999999999</v>
      </c>
      <c r="H1740" s="53">
        <v>0</v>
      </c>
      <c r="I1740" s="53" t="s">
        <v>1408</v>
      </c>
    </row>
    <row r="1741" spans="1:9" ht="17.399999999999999" x14ac:dyDescent="0.3">
      <c r="A1741" s="53" t="s">
        <v>427</v>
      </c>
      <c r="B1741" s="57">
        <v>45658</v>
      </c>
      <c r="C1741" s="59">
        <v>2501916.2000000002</v>
      </c>
      <c r="D1741" s="60">
        <v>0</v>
      </c>
      <c r="E1741" s="54">
        <v>37528.74</v>
      </c>
      <c r="F1741" s="54">
        <v>37768.93</v>
      </c>
      <c r="G1741" s="55">
        <v>1.006</v>
      </c>
      <c r="H1741" s="53">
        <v>0</v>
      </c>
      <c r="I1741" s="53" t="s">
        <v>1408</v>
      </c>
    </row>
    <row r="1742" spans="1:9" ht="17.399999999999999" x14ac:dyDescent="0.3">
      <c r="A1742" s="53" t="s">
        <v>427</v>
      </c>
      <c r="B1742" s="57">
        <v>45689</v>
      </c>
      <c r="C1742" s="59">
        <v>2425965.2400000002</v>
      </c>
      <c r="D1742" s="60">
        <v>0</v>
      </c>
      <c r="E1742" s="54">
        <v>36389.480000000003</v>
      </c>
      <c r="F1742" s="54">
        <v>41395.32</v>
      </c>
      <c r="G1742" s="55">
        <v>1.1379999999999999</v>
      </c>
      <c r="H1742" s="53">
        <v>0</v>
      </c>
      <c r="I1742" s="53" t="s">
        <v>1408</v>
      </c>
    </row>
    <row r="1743" spans="1:9" ht="17.399999999999999" x14ac:dyDescent="0.3">
      <c r="A1743" s="53" t="s">
        <v>427</v>
      </c>
      <c r="B1743" s="57">
        <v>45717</v>
      </c>
      <c r="C1743" s="59">
        <v>2356187.11</v>
      </c>
      <c r="D1743" s="60">
        <v>0</v>
      </c>
      <c r="E1743" s="54">
        <v>35342.81</v>
      </c>
      <c r="F1743" s="54">
        <v>39300.980000000003</v>
      </c>
      <c r="G1743" s="55">
        <v>1.1120000000000001</v>
      </c>
      <c r="H1743" s="53">
        <v>0</v>
      </c>
      <c r="I1743" s="53" t="s">
        <v>1408</v>
      </c>
    </row>
    <row r="1744" spans="1:9" ht="17.399999999999999" x14ac:dyDescent="0.3">
      <c r="A1744" s="53" t="s">
        <v>427</v>
      </c>
      <c r="B1744" s="57">
        <v>45748</v>
      </c>
      <c r="C1744" s="59">
        <v>2291200.09</v>
      </c>
      <c r="D1744" s="60">
        <v>15</v>
      </c>
      <c r="E1744" s="54">
        <v>34368</v>
      </c>
      <c r="F1744" s="54">
        <v>35799.06</v>
      </c>
      <c r="G1744" s="55">
        <v>1.042</v>
      </c>
      <c r="H1744" s="53">
        <v>0</v>
      </c>
      <c r="I1744" s="53" t="s">
        <v>1408</v>
      </c>
    </row>
    <row r="1745" spans="1:9" ht="17.399999999999999" x14ac:dyDescent="0.3">
      <c r="A1745" s="53" t="s">
        <v>427</v>
      </c>
      <c r="B1745" s="57">
        <v>45778</v>
      </c>
      <c r="C1745" s="59">
        <v>2221502.66</v>
      </c>
      <c r="D1745" s="60">
        <v>35</v>
      </c>
      <c r="E1745" s="54">
        <v>33322.54</v>
      </c>
      <c r="F1745" s="54">
        <v>15966.8</v>
      </c>
      <c r="G1745" s="55">
        <v>0.47899999999999998</v>
      </c>
      <c r="H1745" s="53">
        <v>0</v>
      </c>
      <c r="I1745" s="53" t="s">
        <v>1410</v>
      </c>
    </row>
    <row r="1746" spans="1:9" ht="17.399999999999999" x14ac:dyDescent="0.3">
      <c r="A1746" s="53" t="s">
        <v>427</v>
      </c>
      <c r="B1746" s="57">
        <v>45809</v>
      </c>
      <c r="C1746" s="59">
        <v>2156206.8199999998</v>
      </c>
      <c r="D1746" s="60">
        <v>0</v>
      </c>
      <c r="E1746" s="54">
        <v>32343.1</v>
      </c>
      <c r="F1746" s="54">
        <v>37113.769999999997</v>
      </c>
      <c r="G1746" s="55">
        <v>1.1479999999999999</v>
      </c>
      <c r="H1746" s="53">
        <v>0</v>
      </c>
      <c r="I1746" s="53" t="s">
        <v>1408</v>
      </c>
    </row>
    <row r="1747" spans="1:9" ht="17.399999999999999" x14ac:dyDescent="0.3">
      <c r="A1747" s="53" t="s">
        <v>427</v>
      </c>
      <c r="B1747" s="57">
        <v>45839</v>
      </c>
      <c r="C1747" s="59">
        <v>2098691.19</v>
      </c>
      <c r="D1747" s="60">
        <v>95</v>
      </c>
      <c r="E1747" s="54">
        <v>31480.37</v>
      </c>
      <c r="F1747" s="54">
        <v>17447.88</v>
      </c>
      <c r="G1747" s="55">
        <v>0.55400000000000005</v>
      </c>
      <c r="H1747" s="53">
        <v>0</v>
      </c>
      <c r="I1747" s="53" t="s">
        <v>1409</v>
      </c>
    </row>
    <row r="1748" spans="1:9" ht="17.399999999999999" x14ac:dyDescent="0.3">
      <c r="A1748" s="53" t="s">
        <v>427</v>
      </c>
      <c r="B1748" s="57">
        <v>45870</v>
      </c>
      <c r="C1748" s="59">
        <v>2035952.34</v>
      </c>
      <c r="D1748" s="60">
        <v>0</v>
      </c>
      <c r="E1748" s="54">
        <v>30539.29</v>
      </c>
      <c r="F1748" s="54">
        <v>31463.86</v>
      </c>
      <c r="G1748" s="55">
        <v>1.03</v>
      </c>
      <c r="H1748" s="53">
        <v>0</v>
      </c>
      <c r="I1748" s="53" t="s">
        <v>1408</v>
      </c>
    </row>
    <row r="1749" spans="1:9" ht="17.399999999999999" x14ac:dyDescent="0.3">
      <c r="A1749" s="53" t="s">
        <v>427</v>
      </c>
      <c r="B1749" s="57">
        <v>45901</v>
      </c>
      <c r="C1749" s="59">
        <v>1976667.06</v>
      </c>
      <c r="D1749" s="60">
        <v>0</v>
      </c>
      <c r="E1749" s="54">
        <v>29650.01</v>
      </c>
      <c r="F1749" s="54">
        <v>34002.699999999997</v>
      </c>
      <c r="G1749" s="55">
        <v>1.147</v>
      </c>
      <c r="H1749" s="53">
        <v>0</v>
      </c>
      <c r="I1749" s="53" t="s">
        <v>1408</v>
      </c>
    </row>
    <row r="1750" spans="1:9" ht="17.399999999999999" x14ac:dyDescent="0.3">
      <c r="A1750" s="53" t="s">
        <v>427</v>
      </c>
      <c r="B1750" s="57">
        <v>45931</v>
      </c>
      <c r="C1750" s="59">
        <v>1921289.81</v>
      </c>
      <c r="D1750" s="60">
        <v>0</v>
      </c>
      <c r="E1750" s="54">
        <v>28819.35</v>
      </c>
      <c r="F1750" s="54">
        <v>32744.89</v>
      </c>
      <c r="G1750" s="55">
        <v>1.1359999999999999</v>
      </c>
      <c r="H1750" s="53">
        <v>0</v>
      </c>
      <c r="I1750" s="53" t="s">
        <v>1408</v>
      </c>
    </row>
    <row r="1751" spans="1:9" ht="17.399999999999999" x14ac:dyDescent="0.3">
      <c r="A1751" s="53" t="s">
        <v>427</v>
      </c>
      <c r="B1751" s="57">
        <v>45962</v>
      </c>
      <c r="C1751" s="59">
        <v>1860773.34</v>
      </c>
      <c r="D1751" s="60">
        <v>0</v>
      </c>
      <c r="E1751" s="54">
        <v>27911.599999999999</v>
      </c>
      <c r="F1751" s="54">
        <v>27576.46</v>
      </c>
      <c r="G1751" s="55">
        <v>0.98799999999999999</v>
      </c>
      <c r="H1751" s="53">
        <v>0</v>
      </c>
      <c r="I1751" s="53" t="s">
        <v>1408</v>
      </c>
    </row>
    <row r="1752" spans="1:9" ht="17.399999999999999" x14ac:dyDescent="0.3">
      <c r="A1752" s="53" t="s">
        <v>427</v>
      </c>
      <c r="B1752" s="57">
        <v>45992</v>
      </c>
      <c r="C1752" s="59">
        <v>1801703.96</v>
      </c>
      <c r="D1752" s="60">
        <v>0</v>
      </c>
      <c r="E1752" s="54">
        <v>27025.56</v>
      </c>
      <c r="F1752" s="54">
        <v>28365.25</v>
      </c>
      <c r="G1752" s="55">
        <v>1.05</v>
      </c>
      <c r="H1752" s="53">
        <v>0</v>
      </c>
      <c r="I1752" s="53" t="s">
        <v>1408</v>
      </c>
    </row>
    <row r="1753" spans="1:9" ht="17.399999999999999" x14ac:dyDescent="0.3">
      <c r="A1753" s="53" t="s">
        <v>429</v>
      </c>
      <c r="B1753" s="57">
        <v>45658</v>
      </c>
      <c r="C1753" s="59">
        <v>4030297.75</v>
      </c>
      <c r="D1753" s="60">
        <v>0</v>
      </c>
      <c r="E1753" s="54">
        <v>60454.47</v>
      </c>
      <c r="F1753" s="54">
        <v>58138.32</v>
      </c>
      <c r="G1753" s="55">
        <v>0.96199999999999997</v>
      </c>
      <c r="H1753" s="53">
        <v>0</v>
      </c>
      <c r="I1753" s="53" t="s">
        <v>1408</v>
      </c>
    </row>
    <row r="1754" spans="1:9" ht="17.399999999999999" x14ac:dyDescent="0.3">
      <c r="A1754" s="53" t="s">
        <v>429</v>
      </c>
      <c r="B1754" s="57">
        <v>45689</v>
      </c>
      <c r="C1754" s="59">
        <v>3920113.9</v>
      </c>
      <c r="D1754" s="60">
        <v>0</v>
      </c>
      <c r="E1754" s="54">
        <v>58801.71</v>
      </c>
      <c r="F1754" s="54">
        <v>58013.84</v>
      </c>
      <c r="G1754" s="55">
        <v>0.98699999999999999</v>
      </c>
      <c r="H1754" s="53">
        <v>0</v>
      </c>
      <c r="I1754" s="53" t="s">
        <v>1408</v>
      </c>
    </row>
    <row r="1755" spans="1:9" ht="17.399999999999999" x14ac:dyDescent="0.3">
      <c r="A1755" s="53" t="s">
        <v>429</v>
      </c>
      <c r="B1755" s="57">
        <v>45717</v>
      </c>
      <c r="C1755" s="59">
        <v>3799942.17</v>
      </c>
      <c r="D1755" s="60">
        <v>0</v>
      </c>
      <c r="E1755" s="54">
        <v>56999.13</v>
      </c>
      <c r="F1755" s="54">
        <v>65506.31</v>
      </c>
      <c r="G1755" s="55">
        <v>1.149</v>
      </c>
      <c r="H1755" s="53">
        <v>0</v>
      </c>
      <c r="I1755" s="53" t="s">
        <v>1408</v>
      </c>
    </row>
    <row r="1756" spans="1:9" ht="17.399999999999999" x14ac:dyDescent="0.3">
      <c r="A1756" s="53" t="s">
        <v>429</v>
      </c>
      <c r="B1756" s="57">
        <v>45748</v>
      </c>
      <c r="C1756" s="59">
        <v>3682162.64</v>
      </c>
      <c r="D1756" s="60">
        <v>65</v>
      </c>
      <c r="E1756" s="54">
        <v>55232.44</v>
      </c>
      <c r="F1756" s="54">
        <v>36823.11</v>
      </c>
      <c r="G1756" s="55">
        <v>0.66700000000000004</v>
      </c>
      <c r="H1756" s="53">
        <v>0</v>
      </c>
      <c r="I1756" s="53" t="s">
        <v>1411</v>
      </c>
    </row>
    <row r="1757" spans="1:9" ht="17.399999999999999" x14ac:dyDescent="0.3">
      <c r="A1757" s="53" t="s">
        <v>429</v>
      </c>
      <c r="B1757" s="57">
        <v>45778</v>
      </c>
      <c r="C1757" s="59">
        <v>3568124.46</v>
      </c>
      <c r="D1757" s="60">
        <v>15</v>
      </c>
      <c r="E1757" s="54">
        <v>53521.87</v>
      </c>
      <c r="F1757" s="54">
        <v>61519.65</v>
      </c>
      <c r="G1757" s="55">
        <v>1.149</v>
      </c>
      <c r="H1757" s="53">
        <v>0</v>
      </c>
      <c r="I1757" s="53" t="s">
        <v>1408</v>
      </c>
    </row>
    <row r="1758" spans="1:9" ht="17.399999999999999" x14ac:dyDescent="0.3">
      <c r="A1758" s="53" t="s">
        <v>429</v>
      </c>
      <c r="B1758" s="57">
        <v>45809</v>
      </c>
      <c r="C1758" s="59">
        <v>3454768.1</v>
      </c>
      <c r="D1758" s="60">
        <v>0</v>
      </c>
      <c r="E1758" s="54">
        <v>51821.52</v>
      </c>
      <c r="F1758" s="54">
        <v>58837.32</v>
      </c>
      <c r="G1758" s="55">
        <v>1.135</v>
      </c>
      <c r="H1758" s="53">
        <v>0</v>
      </c>
      <c r="I1758" s="53" t="s">
        <v>1408</v>
      </c>
    </row>
    <row r="1759" spans="1:9" ht="17.399999999999999" x14ac:dyDescent="0.3">
      <c r="A1759" s="53" t="s">
        <v>429</v>
      </c>
      <c r="B1759" s="57">
        <v>45839</v>
      </c>
      <c r="C1759" s="59">
        <v>3356744.11</v>
      </c>
      <c r="D1759" s="60">
        <v>0</v>
      </c>
      <c r="E1759" s="54">
        <v>50351.16</v>
      </c>
      <c r="F1759" s="54">
        <v>50456.72</v>
      </c>
      <c r="G1759" s="55">
        <v>1.002</v>
      </c>
      <c r="H1759" s="53">
        <v>0</v>
      </c>
      <c r="I1759" s="53" t="s">
        <v>1408</v>
      </c>
    </row>
    <row r="1760" spans="1:9" ht="17.399999999999999" x14ac:dyDescent="0.3">
      <c r="A1760" s="53" t="s">
        <v>429</v>
      </c>
      <c r="B1760" s="57">
        <v>45870</v>
      </c>
      <c r="C1760" s="59">
        <v>3265403.38</v>
      </c>
      <c r="D1760" s="60">
        <v>35</v>
      </c>
      <c r="E1760" s="54">
        <v>48981.05</v>
      </c>
      <c r="F1760" s="54">
        <v>28095.66</v>
      </c>
      <c r="G1760" s="55">
        <v>0.57399999999999995</v>
      </c>
      <c r="H1760" s="53">
        <v>0</v>
      </c>
      <c r="I1760" s="53" t="s">
        <v>1410</v>
      </c>
    </row>
    <row r="1761" spans="1:9" ht="17.399999999999999" x14ac:dyDescent="0.3">
      <c r="A1761" s="53" t="s">
        <v>429</v>
      </c>
      <c r="B1761" s="57">
        <v>45901</v>
      </c>
      <c r="C1761" s="59">
        <v>3169767.9</v>
      </c>
      <c r="D1761" s="60">
        <v>0</v>
      </c>
      <c r="E1761" s="54">
        <v>47546.52</v>
      </c>
      <c r="F1761" s="54">
        <v>53547.25</v>
      </c>
      <c r="G1761" s="55">
        <v>1.1259999999999999</v>
      </c>
      <c r="H1761" s="53">
        <v>0</v>
      </c>
      <c r="I1761" s="53" t="s">
        <v>1408</v>
      </c>
    </row>
    <row r="1762" spans="1:9" ht="17.399999999999999" x14ac:dyDescent="0.3">
      <c r="A1762" s="53" t="s">
        <v>429</v>
      </c>
      <c r="B1762" s="57">
        <v>45931</v>
      </c>
      <c r="C1762" s="59">
        <v>3074036.87</v>
      </c>
      <c r="D1762" s="60">
        <v>35</v>
      </c>
      <c r="E1762" s="54">
        <v>46110.55</v>
      </c>
      <c r="F1762" s="54">
        <v>30909.599999999999</v>
      </c>
      <c r="G1762" s="55">
        <v>0.67</v>
      </c>
      <c r="H1762" s="53">
        <v>0</v>
      </c>
      <c r="I1762" s="53" t="s">
        <v>1410</v>
      </c>
    </row>
    <row r="1763" spans="1:9" ht="17.399999999999999" x14ac:dyDescent="0.3">
      <c r="A1763" s="53" t="s">
        <v>429</v>
      </c>
      <c r="B1763" s="57">
        <v>45962</v>
      </c>
      <c r="C1763" s="59">
        <v>2984451.18</v>
      </c>
      <c r="D1763" s="60">
        <v>0</v>
      </c>
      <c r="E1763" s="54">
        <v>44766.77</v>
      </c>
      <c r="F1763" s="54">
        <v>51065.18</v>
      </c>
      <c r="G1763" s="55">
        <v>1.141</v>
      </c>
      <c r="H1763" s="53">
        <v>0</v>
      </c>
      <c r="I1763" s="53" t="s">
        <v>1408</v>
      </c>
    </row>
    <row r="1764" spans="1:9" ht="17.399999999999999" x14ac:dyDescent="0.3">
      <c r="A1764" s="53" t="s">
        <v>429</v>
      </c>
      <c r="B1764" s="57">
        <v>45992</v>
      </c>
      <c r="C1764" s="59">
        <v>2902898.55</v>
      </c>
      <c r="D1764" s="60">
        <v>0</v>
      </c>
      <c r="E1764" s="54">
        <v>43543.48</v>
      </c>
      <c r="F1764" s="54">
        <v>50053.48</v>
      </c>
      <c r="G1764" s="55">
        <v>1.1499999999999999</v>
      </c>
      <c r="H1764" s="53">
        <v>0</v>
      </c>
      <c r="I1764" s="53" t="s">
        <v>1408</v>
      </c>
    </row>
    <row r="1765" spans="1:9" ht="17.399999999999999" x14ac:dyDescent="0.3">
      <c r="A1765" s="53" t="s">
        <v>431</v>
      </c>
      <c r="B1765" s="57">
        <v>45658</v>
      </c>
      <c r="C1765" s="59">
        <v>2828361.3</v>
      </c>
      <c r="D1765" s="60">
        <v>65</v>
      </c>
      <c r="E1765" s="54">
        <v>42425.42</v>
      </c>
      <c r="F1765" s="54">
        <v>37911.629999999997</v>
      </c>
      <c r="G1765" s="55">
        <v>0.89400000000000002</v>
      </c>
      <c r="H1765" s="53">
        <v>0</v>
      </c>
      <c r="I1765" s="53" t="s">
        <v>1411</v>
      </c>
    </row>
    <row r="1766" spans="1:9" ht="17.399999999999999" x14ac:dyDescent="0.3">
      <c r="A1766" s="53" t="s">
        <v>431</v>
      </c>
      <c r="B1766" s="57">
        <v>45689</v>
      </c>
      <c r="C1766" s="59">
        <v>2748591.3</v>
      </c>
      <c r="D1766" s="60">
        <v>0</v>
      </c>
      <c r="E1766" s="54">
        <v>41228.870000000003</v>
      </c>
      <c r="F1766" s="54">
        <v>44449.75</v>
      </c>
      <c r="G1766" s="55">
        <v>1.0780000000000001</v>
      </c>
      <c r="H1766" s="53">
        <v>0</v>
      </c>
      <c r="I1766" s="53" t="s">
        <v>1408</v>
      </c>
    </row>
    <row r="1767" spans="1:9" ht="17.399999999999999" x14ac:dyDescent="0.3">
      <c r="A1767" s="53" t="s">
        <v>431</v>
      </c>
      <c r="B1767" s="57">
        <v>45717</v>
      </c>
      <c r="C1767" s="59">
        <v>2671217.5499999998</v>
      </c>
      <c r="D1767" s="60">
        <v>0</v>
      </c>
      <c r="E1767" s="54">
        <v>40068.26</v>
      </c>
      <c r="F1767" s="54">
        <v>44477.67</v>
      </c>
      <c r="G1767" s="55">
        <v>1.1100000000000001</v>
      </c>
      <c r="H1767" s="53">
        <v>0</v>
      </c>
      <c r="I1767" s="53" t="s">
        <v>1408</v>
      </c>
    </row>
    <row r="1768" spans="1:9" ht="17.399999999999999" x14ac:dyDescent="0.3">
      <c r="A1768" s="53" t="s">
        <v>431</v>
      </c>
      <c r="B1768" s="57">
        <v>45748</v>
      </c>
      <c r="C1768" s="59">
        <v>2592556.35</v>
      </c>
      <c r="D1768" s="60">
        <v>15</v>
      </c>
      <c r="E1768" s="54">
        <v>38888.35</v>
      </c>
      <c r="F1768" s="54">
        <v>38798.080000000002</v>
      </c>
      <c r="G1768" s="55">
        <v>0.998</v>
      </c>
      <c r="H1768" s="53">
        <v>0</v>
      </c>
      <c r="I1768" s="53" t="s">
        <v>1408</v>
      </c>
    </row>
    <row r="1769" spans="1:9" ht="17.399999999999999" x14ac:dyDescent="0.3">
      <c r="A1769" s="53" t="s">
        <v>431</v>
      </c>
      <c r="B1769" s="57">
        <v>45778</v>
      </c>
      <c r="C1769" s="59">
        <v>2507089.59</v>
      </c>
      <c r="D1769" s="60">
        <v>0</v>
      </c>
      <c r="E1769" s="54">
        <v>37606.339999999997</v>
      </c>
      <c r="F1769" s="54">
        <v>36239.19</v>
      </c>
      <c r="G1769" s="55">
        <v>0.96399999999999997</v>
      </c>
      <c r="H1769" s="53">
        <v>0</v>
      </c>
      <c r="I1769" s="53" t="s">
        <v>1408</v>
      </c>
    </row>
    <row r="1770" spans="1:9" ht="17.399999999999999" x14ac:dyDescent="0.3">
      <c r="A1770" s="53" t="s">
        <v>431</v>
      </c>
      <c r="B1770" s="57">
        <v>45809</v>
      </c>
      <c r="C1770" s="59">
        <v>2424646.8199999998</v>
      </c>
      <c r="D1770" s="60">
        <v>35</v>
      </c>
      <c r="E1770" s="54">
        <v>36369.699999999997</v>
      </c>
      <c r="F1770" s="54">
        <v>31308.21</v>
      </c>
      <c r="G1770" s="55">
        <v>0.86099999999999999</v>
      </c>
      <c r="H1770" s="53">
        <v>0</v>
      </c>
      <c r="I1770" s="53" t="s">
        <v>1410</v>
      </c>
    </row>
    <row r="1771" spans="1:9" ht="17.399999999999999" x14ac:dyDescent="0.3">
      <c r="A1771" s="53" t="s">
        <v>431</v>
      </c>
      <c r="B1771" s="57">
        <v>45839</v>
      </c>
      <c r="C1771" s="59">
        <v>2424646.8199999998</v>
      </c>
      <c r="D1771" s="60">
        <v>185</v>
      </c>
      <c r="E1771" s="54">
        <v>36369.699999999997</v>
      </c>
      <c r="F1771" s="54">
        <v>6569.05</v>
      </c>
      <c r="G1771" s="55">
        <v>0.18099999999999999</v>
      </c>
      <c r="H1771" s="53">
        <v>0</v>
      </c>
      <c r="I1771" s="53" t="s">
        <v>1412</v>
      </c>
    </row>
    <row r="1772" spans="1:9" ht="17.399999999999999" x14ac:dyDescent="0.3">
      <c r="A1772" s="53" t="s">
        <v>431</v>
      </c>
      <c r="B1772" s="57">
        <v>45870</v>
      </c>
      <c r="C1772" s="59">
        <v>2424646.8199999998</v>
      </c>
      <c r="D1772" s="60">
        <v>999</v>
      </c>
      <c r="E1772" s="54">
        <v>36369.699999999997</v>
      </c>
      <c r="F1772" s="54">
        <v>6954.1</v>
      </c>
      <c r="G1772" s="55">
        <v>0.191</v>
      </c>
      <c r="H1772" s="53">
        <v>0</v>
      </c>
      <c r="I1772" s="53" t="s">
        <v>1412</v>
      </c>
    </row>
    <row r="1773" spans="1:9" ht="17.399999999999999" x14ac:dyDescent="0.3">
      <c r="A1773" s="53" t="s">
        <v>431</v>
      </c>
      <c r="B1773" s="57">
        <v>45901</v>
      </c>
      <c r="C1773" s="59">
        <v>2424646.8199999998</v>
      </c>
      <c r="D1773" s="60">
        <v>999</v>
      </c>
      <c r="E1773" s="54">
        <v>36369.699999999997</v>
      </c>
      <c r="F1773" s="54">
        <v>703.19</v>
      </c>
      <c r="G1773" s="55">
        <v>1.9E-2</v>
      </c>
      <c r="H1773" s="53">
        <v>0</v>
      </c>
      <c r="I1773" s="53" t="s">
        <v>1412</v>
      </c>
    </row>
    <row r="1774" spans="1:9" ht="17.399999999999999" x14ac:dyDescent="0.3">
      <c r="A1774" s="53" t="s">
        <v>431</v>
      </c>
      <c r="B1774" s="57">
        <v>45931</v>
      </c>
      <c r="C1774" s="59">
        <v>2424646.8199999998</v>
      </c>
      <c r="D1774" s="60">
        <v>999</v>
      </c>
      <c r="E1774" s="54">
        <v>36369.699999999997</v>
      </c>
      <c r="F1774" s="54">
        <v>3370.61</v>
      </c>
      <c r="G1774" s="55">
        <v>9.2999999999999999E-2</v>
      </c>
      <c r="H1774" s="53">
        <v>0</v>
      </c>
      <c r="I1774" s="53" t="s">
        <v>1412</v>
      </c>
    </row>
    <row r="1775" spans="1:9" ht="17.399999999999999" x14ac:dyDescent="0.3">
      <c r="A1775" s="53" t="s">
        <v>431</v>
      </c>
      <c r="B1775" s="57">
        <v>45962</v>
      </c>
      <c r="C1775" s="59">
        <v>2424646.8199999998</v>
      </c>
      <c r="D1775" s="60">
        <v>999</v>
      </c>
      <c r="E1775" s="54">
        <v>36369.699999999997</v>
      </c>
      <c r="F1775" s="54">
        <v>1265.74</v>
      </c>
      <c r="G1775" s="55">
        <v>3.5000000000000003E-2</v>
      </c>
      <c r="H1775" s="53">
        <v>0</v>
      </c>
      <c r="I1775" s="53" t="s">
        <v>1412</v>
      </c>
    </row>
    <row r="1776" spans="1:9" ht="17.399999999999999" x14ac:dyDescent="0.3">
      <c r="A1776" s="53" t="s">
        <v>431</v>
      </c>
      <c r="B1776" s="57">
        <v>45992</v>
      </c>
      <c r="C1776" s="59">
        <v>2424646.8199999998</v>
      </c>
      <c r="D1776" s="60">
        <v>999</v>
      </c>
      <c r="E1776" s="54">
        <v>36369.699999999997</v>
      </c>
      <c r="F1776" s="54">
        <v>3060.54</v>
      </c>
      <c r="G1776" s="55">
        <v>8.4000000000000005E-2</v>
      </c>
      <c r="H1776" s="53">
        <v>0</v>
      </c>
      <c r="I1776" s="53" t="s">
        <v>1412</v>
      </c>
    </row>
    <row r="1777" spans="1:9" ht="17.399999999999999" x14ac:dyDescent="0.3">
      <c r="A1777" s="53" t="s">
        <v>433</v>
      </c>
      <c r="B1777" s="57">
        <v>45658</v>
      </c>
      <c r="C1777" s="59">
        <v>49063468.18</v>
      </c>
      <c r="D1777" s="60">
        <v>0</v>
      </c>
      <c r="E1777" s="54">
        <v>490634.68</v>
      </c>
      <c r="F1777" s="54">
        <v>471285.16</v>
      </c>
      <c r="G1777" s="55">
        <v>0.96099999999999997</v>
      </c>
      <c r="H1777" s="53">
        <v>0</v>
      </c>
      <c r="I1777" s="53" t="s">
        <v>1408</v>
      </c>
    </row>
    <row r="1778" spans="1:9" ht="17.399999999999999" x14ac:dyDescent="0.3">
      <c r="A1778" s="53" t="s">
        <v>433</v>
      </c>
      <c r="B1778" s="57">
        <v>45689</v>
      </c>
      <c r="C1778" s="59">
        <v>48063640.090000004</v>
      </c>
      <c r="D1778" s="60">
        <v>0</v>
      </c>
      <c r="E1778" s="54">
        <v>480636.4</v>
      </c>
      <c r="F1778" s="54">
        <v>457762.61</v>
      </c>
      <c r="G1778" s="55">
        <v>0.95199999999999996</v>
      </c>
      <c r="H1778" s="53">
        <v>0</v>
      </c>
      <c r="I1778" s="53" t="s">
        <v>1408</v>
      </c>
    </row>
    <row r="1779" spans="1:9" ht="17.399999999999999" x14ac:dyDescent="0.3">
      <c r="A1779" s="53" t="s">
        <v>433</v>
      </c>
      <c r="B1779" s="57">
        <v>45717</v>
      </c>
      <c r="C1779" s="59">
        <v>47183441.140000001</v>
      </c>
      <c r="D1779" s="60">
        <v>0</v>
      </c>
      <c r="E1779" s="54">
        <v>471834.41</v>
      </c>
      <c r="F1779" s="54">
        <v>506654.21</v>
      </c>
      <c r="G1779" s="55">
        <v>1.0740000000000001</v>
      </c>
      <c r="H1779" s="53">
        <v>0</v>
      </c>
      <c r="I1779" s="53" t="s">
        <v>1408</v>
      </c>
    </row>
    <row r="1780" spans="1:9" ht="17.399999999999999" x14ac:dyDescent="0.3">
      <c r="A1780" s="53" t="s">
        <v>433</v>
      </c>
      <c r="B1780" s="57">
        <v>45748</v>
      </c>
      <c r="C1780" s="59">
        <v>46215098.369999997</v>
      </c>
      <c r="D1780" s="60">
        <v>35</v>
      </c>
      <c r="E1780" s="54">
        <v>462150.98</v>
      </c>
      <c r="F1780" s="54">
        <v>287506.02</v>
      </c>
      <c r="G1780" s="55">
        <v>0.622</v>
      </c>
      <c r="H1780" s="53">
        <v>0</v>
      </c>
      <c r="I1780" s="53" t="s">
        <v>1410</v>
      </c>
    </row>
    <row r="1781" spans="1:9" ht="17.399999999999999" x14ac:dyDescent="0.3">
      <c r="A1781" s="53" t="s">
        <v>433</v>
      </c>
      <c r="B1781" s="57">
        <v>45778</v>
      </c>
      <c r="C1781" s="59">
        <v>45542687.25</v>
      </c>
      <c r="D1781" s="60">
        <v>0</v>
      </c>
      <c r="E1781" s="54">
        <v>455426.87</v>
      </c>
      <c r="F1781" s="54">
        <v>462108.46</v>
      </c>
      <c r="G1781" s="55">
        <v>1.0149999999999999</v>
      </c>
      <c r="H1781" s="53">
        <v>0</v>
      </c>
      <c r="I1781" s="53" t="s">
        <v>1408</v>
      </c>
    </row>
    <row r="1782" spans="1:9" ht="17.399999999999999" x14ac:dyDescent="0.3">
      <c r="A1782" s="53" t="s">
        <v>433</v>
      </c>
      <c r="B1782" s="57">
        <v>45809</v>
      </c>
      <c r="C1782" s="59">
        <v>44737023.469999999</v>
      </c>
      <c r="D1782" s="60">
        <v>0</v>
      </c>
      <c r="E1782" s="54">
        <v>447370.23</v>
      </c>
      <c r="F1782" s="54">
        <v>428325.18</v>
      </c>
      <c r="G1782" s="55">
        <v>0.95699999999999996</v>
      </c>
      <c r="H1782" s="53">
        <v>0</v>
      </c>
      <c r="I1782" s="53" t="s">
        <v>1408</v>
      </c>
    </row>
    <row r="1783" spans="1:9" ht="17.399999999999999" x14ac:dyDescent="0.3">
      <c r="A1783" s="53" t="s">
        <v>433</v>
      </c>
      <c r="B1783" s="57">
        <v>45839</v>
      </c>
      <c r="C1783" s="59">
        <v>43942837.729999997</v>
      </c>
      <c r="D1783" s="60">
        <v>15</v>
      </c>
      <c r="E1783" s="54">
        <v>439428.38</v>
      </c>
      <c r="F1783" s="54">
        <v>421002.48</v>
      </c>
      <c r="G1783" s="55">
        <v>0.95799999999999996</v>
      </c>
      <c r="H1783" s="53">
        <v>0</v>
      </c>
      <c r="I1783" s="53" t="s">
        <v>1408</v>
      </c>
    </row>
    <row r="1784" spans="1:9" ht="17.399999999999999" x14ac:dyDescent="0.3">
      <c r="A1784" s="53" t="s">
        <v>433</v>
      </c>
      <c r="B1784" s="57">
        <v>45870</v>
      </c>
      <c r="C1784" s="59">
        <v>43281770.640000001</v>
      </c>
      <c r="D1784" s="60">
        <v>0</v>
      </c>
      <c r="E1784" s="54">
        <v>432817.71</v>
      </c>
      <c r="F1784" s="54">
        <v>455847.6</v>
      </c>
      <c r="G1784" s="55">
        <v>1.0529999999999999</v>
      </c>
      <c r="H1784" s="53">
        <v>0</v>
      </c>
      <c r="I1784" s="53" t="s">
        <v>1408</v>
      </c>
    </row>
    <row r="1785" spans="1:9" ht="17.399999999999999" x14ac:dyDescent="0.3">
      <c r="A1785" s="53" t="s">
        <v>433</v>
      </c>
      <c r="B1785" s="57">
        <v>45901</v>
      </c>
      <c r="C1785" s="59">
        <v>42389203.789999999</v>
      </c>
      <c r="D1785" s="60">
        <v>0</v>
      </c>
      <c r="E1785" s="54">
        <v>423892.04</v>
      </c>
      <c r="F1785" s="54">
        <v>424554.6</v>
      </c>
      <c r="G1785" s="55">
        <v>1.002</v>
      </c>
      <c r="H1785" s="53">
        <v>0</v>
      </c>
      <c r="I1785" s="53" t="s">
        <v>1408</v>
      </c>
    </row>
    <row r="1786" spans="1:9" ht="17.399999999999999" x14ac:dyDescent="0.3">
      <c r="A1786" s="53" t="s">
        <v>433</v>
      </c>
      <c r="B1786" s="57">
        <v>45931</v>
      </c>
      <c r="C1786" s="59">
        <v>41577185.82</v>
      </c>
      <c r="D1786" s="60">
        <v>15</v>
      </c>
      <c r="E1786" s="54">
        <v>415771.86</v>
      </c>
      <c r="F1786" s="54">
        <v>466487.43</v>
      </c>
      <c r="G1786" s="55">
        <v>1.1220000000000001</v>
      </c>
      <c r="H1786" s="53">
        <v>0</v>
      </c>
      <c r="I1786" s="53" t="s">
        <v>1408</v>
      </c>
    </row>
    <row r="1787" spans="1:9" ht="17.399999999999999" x14ac:dyDescent="0.3">
      <c r="A1787" s="53" t="s">
        <v>433</v>
      </c>
      <c r="B1787" s="57">
        <v>45962</v>
      </c>
      <c r="C1787" s="59">
        <v>40865105.950000003</v>
      </c>
      <c r="D1787" s="60">
        <v>95</v>
      </c>
      <c r="E1787" s="54">
        <v>408651.06</v>
      </c>
      <c r="F1787" s="54">
        <v>83518.320000000007</v>
      </c>
      <c r="G1787" s="55">
        <v>0.20399999999999999</v>
      </c>
      <c r="H1787" s="53">
        <v>0</v>
      </c>
      <c r="I1787" s="53" t="s">
        <v>1409</v>
      </c>
    </row>
    <row r="1788" spans="1:9" ht="17.399999999999999" x14ac:dyDescent="0.3">
      <c r="A1788" s="53" t="s">
        <v>433</v>
      </c>
      <c r="B1788" s="57">
        <v>45992</v>
      </c>
      <c r="C1788" s="59">
        <v>40029647.039999999</v>
      </c>
      <c r="D1788" s="60">
        <v>15</v>
      </c>
      <c r="E1788" s="54">
        <v>400296.47</v>
      </c>
      <c r="F1788" s="54">
        <v>421566.92</v>
      </c>
      <c r="G1788" s="55">
        <v>1.0529999999999999</v>
      </c>
      <c r="H1788" s="53">
        <v>0</v>
      </c>
      <c r="I1788" s="53" t="s">
        <v>1408</v>
      </c>
    </row>
    <row r="1789" spans="1:9" ht="17.399999999999999" x14ac:dyDescent="0.3">
      <c r="A1789" s="53" t="s">
        <v>434</v>
      </c>
      <c r="B1789" s="57">
        <v>45658</v>
      </c>
      <c r="C1789" s="59">
        <v>1432992.84</v>
      </c>
      <c r="D1789" s="60">
        <v>0</v>
      </c>
      <c r="E1789" s="54">
        <v>21494.89</v>
      </c>
      <c r="F1789" s="54">
        <v>21877.83</v>
      </c>
      <c r="G1789" s="55">
        <v>1.018</v>
      </c>
      <c r="H1789" s="53">
        <v>0</v>
      </c>
      <c r="I1789" s="53" t="s">
        <v>1408</v>
      </c>
    </row>
    <row r="1790" spans="1:9" ht="17.399999999999999" x14ac:dyDescent="0.3">
      <c r="A1790" s="53" t="s">
        <v>434</v>
      </c>
      <c r="B1790" s="57">
        <v>45689</v>
      </c>
      <c r="C1790" s="59">
        <v>1389840.68</v>
      </c>
      <c r="D1790" s="60">
        <v>15</v>
      </c>
      <c r="E1790" s="54">
        <v>20847.61</v>
      </c>
      <c r="F1790" s="54">
        <v>22951.89</v>
      </c>
      <c r="G1790" s="55">
        <v>1.101</v>
      </c>
      <c r="H1790" s="53">
        <v>0</v>
      </c>
      <c r="I1790" s="53" t="s">
        <v>1408</v>
      </c>
    </row>
    <row r="1791" spans="1:9" ht="17.399999999999999" x14ac:dyDescent="0.3">
      <c r="A1791" s="53" t="s">
        <v>434</v>
      </c>
      <c r="B1791" s="57">
        <v>45717</v>
      </c>
      <c r="C1791" s="59">
        <v>1350607.45</v>
      </c>
      <c r="D1791" s="60">
        <v>0</v>
      </c>
      <c r="E1791" s="54">
        <v>20259.11</v>
      </c>
      <c r="F1791" s="54">
        <v>22877.31</v>
      </c>
      <c r="G1791" s="55">
        <v>1.129</v>
      </c>
      <c r="H1791" s="53">
        <v>0</v>
      </c>
      <c r="I1791" s="53" t="s">
        <v>1408</v>
      </c>
    </row>
    <row r="1792" spans="1:9" ht="17.399999999999999" x14ac:dyDescent="0.3">
      <c r="A1792" s="53" t="s">
        <v>434</v>
      </c>
      <c r="B1792" s="57">
        <v>45748</v>
      </c>
      <c r="C1792" s="59">
        <v>1310560.98</v>
      </c>
      <c r="D1792" s="60">
        <v>0</v>
      </c>
      <c r="E1792" s="54">
        <v>19658.41</v>
      </c>
      <c r="F1792" s="54">
        <v>22243.96</v>
      </c>
      <c r="G1792" s="55">
        <v>1.1319999999999999</v>
      </c>
      <c r="H1792" s="53">
        <v>0</v>
      </c>
      <c r="I1792" s="53" t="s">
        <v>1408</v>
      </c>
    </row>
    <row r="1793" spans="1:9" ht="17.399999999999999" x14ac:dyDescent="0.3">
      <c r="A1793" s="53" t="s">
        <v>434</v>
      </c>
      <c r="B1793" s="57">
        <v>45778</v>
      </c>
      <c r="C1793" s="59">
        <v>1267370.1499999999</v>
      </c>
      <c r="D1793" s="60">
        <v>0</v>
      </c>
      <c r="E1793" s="54">
        <v>19010.55</v>
      </c>
      <c r="F1793" s="54">
        <v>20964.14</v>
      </c>
      <c r="G1793" s="55">
        <v>1.103</v>
      </c>
      <c r="H1793" s="53">
        <v>0</v>
      </c>
      <c r="I1793" s="53" t="s">
        <v>1408</v>
      </c>
    </row>
    <row r="1794" spans="1:9" ht="17.399999999999999" x14ac:dyDescent="0.3">
      <c r="A1794" s="53" t="s">
        <v>434</v>
      </c>
      <c r="B1794" s="57">
        <v>45809</v>
      </c>
      <c r="C1794" s="59">
        <v>1229465.01</v>
      </c>
      <c r="D1794" s="60">
        <v>0</v>
      </c>
      <c r="E1794" s="54">
        <v>18441.98</v>
      </c>
      <c r="F1794" s="54">
        <v>19559.36</v>
      </c>
      <c r="G1794" s="55">
        <v>1.0609999999999999</v>
      </c>
      <c r="H1794" s="53">
        <v>0</v>
      </c>
      <c r="I1794" s="53" t="s">
        <v>1408</v>
      </c>
    </row>
    <row r="1795" spans="1:9" ht="17.399999999999999" x14ac:dyDescent="0.3">
      <c r="A1795" s="53" t="s">
        <v>434</v>
      </c>
      <c r="B1795" s="57">
        <v>45839</v>
      </c>
      <c r="C1795" s="59">
        <v>1191653.5</v>
      </c>
      <c r="D1795" s="60">
        <v>65</v>
      </c>
      <c r="E1795" s="54">
        <v>17874.8</v>
      </c>
      <c r="F1795" s="54">
        <v>7987.98</v>
      </c>
      <c r="G1795" s="55">
        <v>0.44700000000000001</v>
      </c>
      <c r="H1795" s="53">
        <v>0</v>
      </c>
      <c r="I1795" s="53" t="s">
        <v>1411</v>
      </c>
    </row>
    <row r="1796" spans="1:9" ht="17.399999999999999" x14ac:dyDescent="0.3">
      <c r="A1796" s="53" t="s">
        <v>434</v>
      </c>
      <c r="B1796" s="57">
        <v>45870</v>
      </c>
      <c r="C1796" s="59">
        <v>1159675.76</v>
      </c>
      <c r="D1796" s="60">
        <v>0</v>
      </c>
      <c r="E1796" s="54">
        <v>17395.14</v>
      </c>
      <c r="F1796" s="54">
        <v>18433.47</v>
      </c>
      <c r="G1796" s="55">
        <v>1.06</v>
      </c>
      <c r="H1796" s="53">
        <v>0</v>
      </c>
      <c r="I1796" s="53" t="s">
        <v>1408</v>
      </c>
    </row>
    <row r="1797" spans="1:9" ht="17.399999999999999" x14ac:dyDescent="0.3">
      <c r="A1797" s="53" t="s">
        <v>434</v>
      </c>
      <c r="B1797" s="57">
        <v>45901</v>
      </c>
      <c r="C1797" s="59">
        <v>1127490.52</v>
      </c>
      <c r="D1797" s="60">
        <v>15</v>
      </c>
      <c r="E1797" s="54">
        <v>16912.36</v>
      </c>
      <c r="F1797" s="54">
        <v>17624.27</v>
      </c>
      <c r="G1797" s="55">
        <v>1.042</v>
      </c>
      <c r="H1797" s="53">
        <v>0</v>
      </c>
      <c r="I1797" s="53" t="s">
        <v>1408</v>
      </c>
    </row>
    <row r="1798" spans="1:9" ht="17.399999999999999" x14ac:dyDescent="0.3">
      <c r="A1798" s="53" t="s">
        <v>434</v>
      </c>
      <c r="B1798" s="57">
        <v>45931</v>
      </c>
      <c r="C1798" s="59">
        <v>1095199.24</v>
      </c>
      <c r="D1798" s="60">
        <v>15</v>
      </c>
      <c r="E1798" s="54">
        <v>16427.990000000002</v>
      </c>
      <c r="F1798" s="54">
        <v>18631.5</v>
      </c>
      <c r="G1798" s="55">
        <v>1.1339999999999999</v>
      </c>
      <c r="H1798" s="53">
        <v>0</v>
      </c>
      <c r="I1798" s="53" t="s">
        <v>1408</v>
      </c>
    </row>
    <row r="1799" spans="1:9" ht="17.399999999999999" x14ac:dyDescent="0.3">
      <c r="A1799" s="53" t="s">
        <v>434</v>
      </c>
      <c r="B1799" s="57">
        <v>45962</v>
      </c>
      <c r="C1799" s="59">
        <v>1060472.22</v>
      </c>
      <c r="D1799" s="60">
        <v>95</v>
      </c>
      <c r="E1799" s="54">
        <v>15907.08</v>
      </c>
      <c r="F1799" s="54">
        <v>8127.27</v>
      </c>
      <c r="G1799" s="55">
        <v>0.51100000000000001</v>
      </c>
      <c r="H1799" s="53">
        <v>1</v>
      </c>
      <c r="I1799" s="53" t="s">
        <v>1409</v>
      </c>
    </row>
    <row r="1800" spans="1:9" ht="17.399999999999999" x14ac:dyDescent="0.3">
      <c r="A1800" s="53" t="s">
        <v>434</v>
      </c>
      <c r="B1800" s="57">
        <v>45992</v>
      </c>
      <c r="C1800" s="59">
        <v>1027280.51</v>
      </c>
      <c r="D1800" s="60">
        <v>15</v>
      </c>
      <c r="E1800" s="54">
        <v>15409.21</v>
      </c>
      <c r="F1800" s="54">
        <v>16911.95</v>
      </c>
      <c r="G1800" s="55">
        <v>1.0980000000000001</v>
      </c>
      <c r="H1800" s="53">
        <v>1</v>
      </c>
      <c r="I1800" s="53" t="s">
        <v>1408</v>
      </c>
    </row>
    <row r="1801" spans="1:9" ht="17.399999999999999" x14ac:dyDescent="0.3">
      <c r="A1801" s="53" t="s">
        <v>436</v>
      </c>
      <c r="B1801" s="57">
        <v>45658</v>
      </c>
      <c r="C1801" s="59">
        <v>42796442.990000002</v>
      </c>
      <c r="D1801" s="60">
        <v>15</v>
      </c>
      <c r="E1801" s="54">
        <v>427964.43</v>
      </c>
      <c r="F1801" s="54">
        <v>470155.91</v>
      </c>
      <c r="G1801" s="55">
        <v>1.099</v>
      </c>
      <c r="H1801" s="53">
        <v>0</v>
      </c>
      <c r="I1801" s="53" t="s">
        <v>1408</v>
      </c>
    </row>
    <row r="1802" spans="1:9" ht="17.399999999999999" x14ac:dyDescent="0.3">
      <c r="A1802" s="53" t="s">
        <v>436</v>
      </c>
      <c r="B1802" s="57">
        <v>45689</v>
      </c>
      <c r="C1802" s="59">
        <v>41955093.380000003</v>
      </c>
      <c r="D1802" s="60">
        <v>0</v>
      </c>
      <c r="E1802" s="54">
        <v>419550.93</v>
      </c>
      <c r="F1802" s="54">
        <v>418365.81</v>
      </c>
      <c r="G1802" s="55">
        <v>0.997</v>
      </c>
      <c r="H1802" s="53">
        <v>0</v>
      </c>
      <c r="I1802" s="53" t="s">
        <v>1408</v>
      </c>
    </row>
    <row r="1803" spans="1:9" ht="17.399999999999999" x14ac:dyDescent="0.3">
      <c r="A1803" s="53" t="s">
        <v>436</v>
      </c>
      <c r="B1803" s="57">
        <v>45717</v>
      </c>
      <c r="C1803" s="59">
        <v>41127574.619999997</v>
      </c>
      <c r="D1803" s="60">
        <v>0</v>
      </c>
      <c r="E1803" s="54">
        <v>411275.75</v>
      </c>
      <c r="F1803" s="54">
        <v>472807.99</v>
      </c>
      <c r="G1803" s="55">
        <v>1.1499999999999999</v>
      </c>
      <c r="H1803" s="53">
        <v>0</v>
      </c>
      <c r="I1803" s="53" t="s">
        <v>1408</v>
      </c>
    </row>
    <row r="1804" spans="1:9" ht="17.399999999999999" x14ac:dyDescent="0.3">
      <c r="A1804" s="53" t="s">
        <v>436</v>
      </c>
      <c r="B1804" s="57">
        <v>45748</v>
      </c>
      <c r="C1804" s="59">
        <v>40327953.340000004</v>
      </c>
      <c r="D1804" s="60">
        <v>15</v>
      </c>
      <c r="E1804" s="54">
        <v>403279.53</v>
      </c>
      <c r="F1804" s="54">
        <v>395735.53</v>
      </c>
      <c r="G1804" s="55">
        <v>0.98099999999999998</v>
      </c>
      <c r="H1804" s="53">
        <v>0</v>
      </c>
      <c r="I1804" s="53" t="s">
        <v>1408</v>
      </c>
    </row>
    <row r="1805" spans="1:9" ht="17.399999999999999" x14ac:dyDescent="0.3">
      <c r="A1805" s="53" t="s">
        <v>436</v>
      </c>
      <c r="B1805" s="57">
        <v>45778</v>
      </c>
      <c r="C1805" s="59">
        <v>39661226.289999999</v>
      </c>
      <c r="D1805" s="60">
        <v>0</v>
      </c>
      <c r="E1805" s="54">
        <v>396612.26</v>
      </c>
      <c r="F1805" s="54">
        <v>420102.47</v>
      </c>
      <c r="G1805" s="55">
        <v>1.0589999999999999</v>
      </c>
      <c r="H1805" s="53">
        <v>0</v>
      </c>
      <c r="I1805" s="53" t="s">
        <v>1408</v>
      </c>
    </row>
    <row r="1806" spans="1:9" ht="17.399999999999999" x14ac:dyDescent="0.3">
      <c r="A1806" s="53" t="s">
        <v>436</v>
      </c>
      <c r="B1806" s="57">
        <v>45809</v>
      </c>
      <c r="C1806" s="59">
        <v>38879166.280000001</v>
      </c>
      <c r="D1806" s="60">
        <v>0</v>
      </c>
      <c r="E1806" s="54">
        <v>388791.66</v>
      </c>
      <c r="F1806" s="54">
        <v>399460.99</v>
      </c>
      <c r="G1806" s="55">
        <v>1.0269999999999999</v>
      </c>
      <c r="H1806" s="53">
        <v>0</v>
      </c>
      <c r="I1806" s="53" t="s">
        <v>1408</v>
      </c>
    </row>
    <row r="1807" spans="1:9" ht="17.399999999999999" x14ac:dyDescent="0.3">
      <c r="A1807" s="53" t="s">
        <v>436</v>
      </c>
      <c r="B1807" s="57">
        <v>45839</v>
      </c>
      <c r="C1807" s="59">
        <v>38304274.640000001</v>
      </c>
      <c r="D1807" s="60">
        <v>0</v>
      </c>
      <c r="E1807" s="54">
        <v>383042.75</v>
      </c>
      <c r="F1807" s="54">
        <v>434588.99</v>
      </c>
      <c r="G1807" s="55">
        <v>1.135</v>
      </c>
      <c r="H1807" s="53">
        <v>0</v>
      </c>
      <c r="I1807" s="53" t="s">
        <v>1408</v>
      </c>
    </row>
    <row r="1808" spans="1:9" ht="17.399999999999999" x14ac:dyDescent="0.3">
      <c r="A1808" s="53" t="s">
        <v>436</v>
      </c>
      <c r="B1808" s="57">
        <v>45870</v>
      </c>
      <c r="C1808" s="59">
        <v>37759047.340000004</v>
      </c>
      <c r="D1808" s="60">
        <v>0</v>
      </c>
      <c r="E1808" s="54">
        <v>377590.47</v>
      </c>
      <c r="F1808" s="54">
        <v>380742.06</v>
      </c>
      <c r="G1808" s="55">
        <v>1.008</v>
      </c>
      <c r="H1808" s="53">
        <v>0</v>
      </c>
      <c r="I1808" s="53" t="s">
        <v>1408</v>
      </c>
    </row>
    <row r="1809" spans="1:9" ht="17.399999999999999" x14ac:dyDescent="0.3">
      <c r="A1809" s="53" t="s">
        <v>436</v>
      </c>
      <c r="B1809" s="57">
        <v>45901</v>
      </c>
      <c r="C1809" s="59">
        <v>37162269.740000002</v>
      </c>
      <c r="D1809" s="60">
        <v>0</v>
      </c>
      <c r="E1809" s="54">
        <v>371622.7</v>
      </c>
      <c r="F1809" s="54">
        <v>379331.92</v>
      </c>
      <c r="G1809" s="55">
        <v>1.0209999999999999</v>
      </c>
      <c r="H1809" s="53">
        <v>0</v>
      </c>
      <c r="I1809" s="53" t="s">
        <v>1408</v>
      </c>
    </row>
    <row r="1810" spans="1:9" ht="17.399999999999999" x14ac:dyDescent="0.3">
      <c r="A1810" s="53" t="s">
        <v>436</v>
      </c>
      <c r="B1810" s="57">
        <v>45931</v>
      </c>
      <c r="C1810" s="59">
        <v>36513230.969999999</v>
      </c>
      <c r="D1810" s="60">
        <v>0</v>
      </c>
      <c r="E1810" s="54">
        <v>365132.31</v>
      </c>
      <c r="F1810" s="54">
        <v>403035.82</v>
      </c>
      <c r="G1810" s="55">
        <v>1.1040000000000001</v>
      </c>
      <c r="H1810" s="53">
        <v>0</v>
      </c>
      <c r="I1810" s="53" t="s">
        <v>1408</v>
      </c>
    </row>
    <row r="1811" spans="1:9" ht="17.399999999999999" x14ac:dyDescent="0.3">
      <c r="A1811" s="53" t="s">
        <v>436</v>
      </c>
      <c r="B1811" s="57">
        <v>45962</v>
      </c>
      <c r="C1811" s="59">
        <v>35807843.229999997</v>
      </c>
      <c r="D1811" s="60">
        <v>0</v>
      </c>
      <c r="E1811" s="54">
        <v>358078.43</v>
      </c>
      <c r="F1811" s="54">
        <v>376813.92</v>
      </c>
      <c r="G1811" s="55">
        <v>1.052</v>
      </c>
      <c r="H1811" s="53">
        <v>0</v>
      </c>
      <c r="I1811" s="53" t="s">
        <v>1408</v>
      </c>
    </row>
    <row r="1812" spans="1:9" ht="17.399999999999999" x14ac:dyDescent="0.3">
      <c r="A1812" s="53" t="s">
        <v>436</v>
      </c>
      <c r="B1812" s="57">
        <v>45992</v>
      </c>
      <c r="C1812" s="59">
        <v>35279338.990000002</v>
      </c>
      <c r="D1812" s="60">
        <v>35</v>
      </c>
      <c r="E1812" s="54">
        <v>352793.39</v>
      </c>
      <c r="F1812" s="54">
        <v>232305.64</v>
      </c>
      <c r="G1812" s="55">
        <v>0.65800000000000003</v>
      </c>
      <c r="H1812" s="53">
        <v>0</v>
      </c>
      <c r="I1812" s="53" t="s">
        <v>1410</v>
      </c>
    </row>
    <row r="1813" spans="1:9" ht="17.399999999999999" x14ac:dyDescent="0.3">
      <c r="A1813" s="53" t="s">
        <v>438</v>
      </c>
      <c r="B1813" s="57">
        <v>45658</v>
      </c>
      <c r="C1813" s="59">
        <v>2910855.53</v>
      </c>
      <c r="D1813" s="60">
        <v>0</v>
      </c>
      <c r="E1813" s="54">
        <v>29108.560000000001</v>
      </c>
      <c r="F1813" s="54">
        <v>28886.94</v>
      </c>
      <c r="G1813" s="55">
        <v>0.99199999999999999</v>
      </c>
      <c r="H1813" s="53">
        <v>0</v>
      </c>
      <c r="I1813" s="53" t="s">
        <v>1408</v>
      </c>
    </row>
    <row r="1814" spans="1:9" ht="17.399999999999999" x14ac:dyDescent="0.3">
      <c r="A1814" s="53" t="s">
        <v>438</v>
      </c>
      <c r="B1814" s="57">
        <v>45689</v>
      </c>
      <c r="C1814" s="59">
        <v>2858865.03</v>
      </c>
      <c r="D1814" s="60">
        <v>0</v>
      </c>
      <c r="E1814" s="54">
        <v>28588.65</v>
      </c>
      <c r="F1814" s="54">
        <v>30515.919999999998</v>
      </c>
      <c r="G1814" s="55">
        <v>1.0669999999999999</v>
      </c>
      <c r="H1814" s="53">
        <v>0</v>
      </c>
      <c r="I1814" s="53" t="s">
        <v>1408</v>
      </c>
    </row>
    <row r="1815" spans="1:9" ht="17.399999999999999" x14ac:dyDescent="0.3">
      <c r="A1815" s="53" t="s">
        <v>438</v>
      </c>
      <c r="B1815" s="57">
        <v>45717</v>
      </c>
      <c r="C1815" s="59">
        <v>2816235.4</v>
      </c>
      <c r="D1815" s="60">
        <v>0</v>
      </c>
      <c r="E1815" s="54">
        <v>28162.35</v>
      </c>
      <c r="F1815" s="54">
        <v>28991.41</v>
      </c>
      <c r="G1815" s="55">
        <v>1.0289999999999999</v>
      </c>
      <c r="H1815" s="53">
        <v>0</v>
      </c>
      <c r="I1815" s="53" t="s">
        <v>1408</v>
      </c>
    </row>
    <row r="1816" spans="1:9" ht="17.399999999999999" x14ac:dyDescent="0.3">
      <c r="A1816" s="53" t="s">
        <v>438</v>
      </c>
      <c r="B1816" s="57">
        <v>45748</v>
      </c>
      <c r="C1816" s="59">
        <v>2776676.76</v>
      </c>
      <c r="D1816" s="60">
        <v>0</v>
      </c>
      <c r="E1816" s="54">
        <v>27766.77</v>
      </c>
      <c r="F1816" s="54">
        <v>28457.08</v>
      </c>
      <c r="G1816" s="55">
        <v>1.0249999999999999</v>
      </c>
      <c r="H1816" s="53">
        <v>0</v>
      </c>
      <c r="I1816" s="53" t="s">
        <v>1408</v>
      </c>
    </row>
    <row r="1817" spans="1:9" ht="17.399999999999999" x14ac:dyDescent="0.3">
      <c r="A1817" s="53" t="s">
        <v>438</v>
      </c>
      <c r="B1817" s="57">
        <v>45778</v>
      </c>
      <c r="C1817" s="59">
        <v>2723516.47</v>
      </c>
      <c r="D1817" s="60">
        <v>0</v>
      </c>
      <c r="E1817" s="54">
        <v>27235.16</v>
      </c>
      <c r="F1817" s="54">
        <v>27232.12</v>
      </c>
      <c r="G1817" s="55">
        <v>1</v>
      </c>
      <c r="H1817" s="53">
        <v>0</v>
      </c>
      <c r="I1817" s="53" t="s">
        <v>1408</v>
      </c>
    </row>
    <row r="1818" spans="1:9" ht="17.399999999999999" x14ac:dyDescent="0.3">
      <c r="A1818" s="53" t="s">
        <v>438</v>
      </c>
      <c r="B1818" s="57">
        <v>45809</v>
      </c>
      <c r="C1818" s="59">
        <v>2682990.7000000002</v>
      </c>
      <c r="D1818" s="60">
        <v>0</v>
      </c>
      <c r="E1818" s="54">
        <v>26829.91</v>
      </c>
      <c r="F1818" s="54">
        <v>28607.4</v>
      </c>
      <c r="G1818" s="55">
        <v>1.0660000000000001</v>
      </c>
      <c r="H1818" s="53">
        <v>0</v>
      </c>
      <c r="I1818" s="53" t="s">
        <v>1408</v>
      </c>
    </row>
    <row r="1819" spans="1:9" ht="17.399999999999999" x14ac:dyDescent="0.3">
      <c r="A1819" s="53" t="s">
        <v>438</v>
      </c>
      <c r="B1819" s="57">
        <v>45839</v>
      </c>
      <c r="C1819" s="59">
        <v>2632540.94</v>
      </c>
      <c r="D1819" s="60">
        <v>15</v>
      </c>
      <c r="E1819" s="54">
        <v>26325.41</v>
      </c>
      <c r="F1819" s="54">
        <v>27948.14</v>
      </c>
      <c r="G1819" s="55">
        <v>1.0620000000000001</v>
      </c>
      <c r="H1819" s="53">
        <v>0</v>
      </c>
      <c r="I1819" s="53" t="s">
        <v>1408</v>
      </c>
    </row>
    <row r="1820" spans="1:9" ht="17.399999999999999" x14ac:dyDescent="0.3">
      <c r="A1820" s="53" t="s">
        <v>438</v>
      </c>
      <c r="B1820" s="57">
        <v>45870</v>
      </c>
      <c r="C1820" s="59">
        <v>2632540.94</v>
      </c>
      <c r="D1820" s="60">
        <v>220</v>
      </c>
      <c r="E1820" s="54">
        <v>26325.41</v>
      </c>
      <c r="F1820" s="54">
        <v>2939.08</v>
      </c>
      <c r="G1820" s="55">
        <v>0.112</v>
      </c>
      <c r="H1820" s="53">
        <v>0</v>
      </c>
      <c r="I1820" s="53" t="s">
        <v>1412</v>
      </c>
    </row>
    <row r="1821" spans="1:9" ht="17.399999999999999" x14ac:dyDescent="0.3">
      <c r="A1821" s="53" t="s">
        <v>438</v>
      </c>
      <c r="B1821" s="57">
        <v>45901</v>
      </c>
      <c r="C1821" s="59">
        <v>2632540.94</v>
      </c>
      <c r="D1821" s="60">
        <v>999</v>
      </c>
      <c r="E1821" s="54">
        <v>26325.41</v>
      </c>
      <c r="F1821" s="54">
        <v>3007.67</v>
      </c>
      <c r="G1821" s="55">
        <v>0.114</v>
      </c>
      <c r="H1821" s="53">
        <v>0</v>
      </c>
      <c r="I1821" s="53" t="s">
        <v>1412</v>
      </c>
    </row>
    <row r="1822" spans="1:9" ht="17.399999999999999" x14ac:dyDescent="0.3">
      <c r="A1822" s="53" t="s">
        <v>438</v>
      </c>
      <c r="B1822" s="57">
        <v>45931</v>
      </c>
      <c r="C1822" s="59">
        <v>2632540.94</v>
      </c>
      <c r="D1822" s="60">
        <v>999</v>
      </c>
      <c r="E1822" s="54">
        <v>26325.41</v>
      </c>
      <c r="F1822" s="54">
        <v>635.20000000000005</v>
      </c>
      <c r="G1822" s="55">
        <v>2.4E-2</v>
      </c>
      <c r="H1822" s="53">
        <v>0</v>
      </c>
      <c r="I1822" s="53" t="s">
        <v>1412</v>
      </c>
    </row>
    <row r="1823" spans="1:9" ht="17.399999999999999" x14ac:dyDescent="0.3">
      <c r="A1823" s="53" t="s">
        <v>438</v>
      </c>
      <c r="B1823" s="57">
        <v>45962</v>
      </c>
      <c r="C1823" s="59">
        <v>2632540.94</v>
      </c>
      <c r="D1823" s="60">
        <v>999</v>
      </c>
      <c r="E1823" s="54">
        <v>26325.41</v>
      </c>
      <c r="F1823" s="54">
        <v>601.84</v>
      </c>
      <c r="G1823" s="55">
        <v>2.3E-2</v>
      </c>
      <c r="H1823" s="53">
        <v>0</v>
      </c>
      <c r="I1823" s="53" t="s">
        <v>1412</v>
      </c>
    </row>
    <row r="1824" spans="1:9" ht="17.399999999999999" x14ac:dyDescent="0.3">
      <c r="A1824" s="53" t="s">
        <v>438</v>
      </c>
      <c r="B1824" s="57">
        <v>45992</v>
      </c>
      <c r="C1824" s="59">
        <v>2632540.94</v>
      </c>
      <c r="D1824" s="60">
        <v>999</v>
      </c>
      <c r="E1824" s="54">
        <v>26325.41</v>
      </c>
      <c r="F1824" s="54">
        <v>4395.6000000000004</v>
      </c>
      <c r="G1824" s="55">
        <v>0.16700000000000001</v>
      </c>
      <c r="H1824" s="53">
        <v>0</v>
      </c>
      <c r="I1824" s="53" t="s">
        <v>1412</v>
      </c>
    </row>
    <row r="1825" spans="1:9" ht="17.399999999999999" x14ac:dyDescent="0.3">
      <c r="A1825" s="53" t="s">
        <v>440</v>
      </c>
      <c r="B1825" s="57">
        <v>45658</v>
      </c>
      <c r="C1825" s="59">
        <v>61468978.909999996</v>
      </c>
      <c r="D1825" s="60">
        <v>0</v>
      </c>
      <c r="E1825" s="54">
        <v>614689.79</v>
      </c>
      <c r="F1825" s="54">
        <v>593270.41</v>
      </c>
      <c r="G1825" s="55">
        <v>0.96499999999999997</v>
      </c>
      <c r="H1825" s="53">
        <v>0</v>
      </c>
      <c r="I1825" s="53" t="s">
        <v>1408</v>
      </c>
    </row>
    <row r="1826" spans="1:9" ht="17.399999999999999" x14ac:dyDescent="0.3">
      <c r="A1826" s="53" t="s">
        <v>440</v>
      </c>
      <c r="B1826" s="57">
        <v>45689</v>
      </c>
      <c r="C1826" s="59">
        <v>60250980.119999997</v>
      </c>
      <c r="D1826" s="60">
        <v>0</v>
      </c>
      <c r="E1826" s="54">
        <v>602509.80000000005</v>
      </c>
      <c r="F1826" s="54">
        <v>670303.39</v>
      </c>
      <c r="G1826" s="55">
        <v>1.113</v>
      </c>
      <c r="H1826" s="53">
        <v>0</v>
      </c>
      <c r="I1826" s="53" t="s">
        <v>1408</v>
      </c>
    </row>
    <row r="1827" spans="1:9" ht="17.399999999999999" x14ac:dyDescent="0.3">
      <c r="A1827" s="53" t="s">
        <v>440</v>
      </c>
      <c r="B1827" s="57">
        <v>45717</v>
      </c>
      <c r="C1827" s="59">
        <v>59217121.93</v>
      </c>
      <c r="D1827" s="60">
        <v>0</v>
      </c>
      <c r="E1827" s="54">
        <v>592171.22</v>
      </c>
      <c r="F1827" s="54">
        <v>637971.16</v>
      </c>
      <c r="G1827" s="55">
        <v>1.077</v>
      </c>
      <c r="H1827" s="53">
        <v>0</v>
      </c>
      <c r="I1827" s="53" t="s">
        <v>1408</v>
      </c>
    </row>
    <row r="1828" spans="1:9" ht="17.399999999999999" x14ac:dyDescent="0.3">
      <c r="A1828" s="53" t="s">
        <v>440</v>
      </c>
      <c r="B1828" s="57">
        <v>45748</v>
      </c>
      <c r="C1828" s="59">
        <v>58318089.210000001</v>
      </c>
      <c r="D1828" s="60">
        <v>0</v>
      </c>
      <c r="E1828" s="54">
        <v>583180.89</v>
      </c>
      <c r="F1828" s="54">
        <v>602729.01</v>
      </c>
      <c r="G1828" s="55">
        <v>1.034</v>
      </c>
      <c r="H1828" s="53">
        <v>0</v>
      </c>
      <c r="I1828" s="53" t="s">
        <v>1408</v>
      </c>
    </row>
    <row r="1829" spans="1:9" ht="17.399999999999999" x14ac:dyDescent="0.3">
      <c r="A1829" s="53" t="s">
        <v>440</v>
      </c>
      <c r="B1829" s="57">
        <v>45778</v>
      </c>
      <c r="C1829" s="59">
        <v>57316023.240000002</v>
      </c>
      <c r="D1829" s="60">
        <v>35</v>
      </c>
      <c r="E1829" s="54">
        <v>573160.23</v>
      </c>
      <c r="F1829" s="54">
        <v>382922.6</v>
      </c>
      <c r="G1829" s="55">
        <v>0.66800000000000004</v>
      </c>
      <c r="H1829" s="53">
        <v>0</v>
      </c>
      <c r="I1829" s="53" t="s">
        <v>1410</v>
      </c>
    </row>
    <row r="1830" spans="1:9" ht="17.399999999999999" x14ac:dyDescent="0.3">
      <c r="A1830" s="53" t="s">
        <v>440</v>
      </c>
      <c r="B1830" s="57">
        <v>45809</v>
      </c>
      <c r="C1830" s="59">
        <v>56390042.060000002</v>
      </c>
      <c r="D1830" s="60">
        <v>0</v>
      </c>
      <c r="E1830" s="54">
        <v>563900.42000000004</v>
      </c>
      <c r="F1830" s="54">
        <v>556151.01</v>
      </c>
      <c r="G1830" s="55">
        <v>0.98599999999999999</v>
      </c>
      <c r="H1830" s="53">
        <v>0</v>
      </c>
      <c r="I1830" s="53" t="s">
        <v>1408</v>
      </c>
    </row>
    <row r="1831" spans="1:9" ht="17.399999999999999" x14ac:dyDescent="0.3">
      <c r="A1831" s="53" t="s">
        <v>440</v>
      </c>
      <c r="B1831" s="57">
        <v>45839</v>
      </c>
      <c r="C1831" s="59">
        <v>55579914.969999999</v>
      </c>
      <c r="D1831" s="60">
        <v>0</v>
      </c>
      <c r="E1831" s="54">
        <v>555799.15</v>
      </c>
      <c r="F1831" s="54">
        <v>630801.73</v>
      </c>
      <c r="G1831" s="55">
        <v>1.135</v>
      </c>
      <c r="H1831" s="53">
        <v>0</v>
      </c>
      <c r="I1831" s="53" t="s">
        <v>1408</v>
      </c>
    </row>
    <row r="1832" spans="1:9" ht="17.399999999999999" x14ac:dyDescent="0.3">
      <c r="A1832" s="53" t="s">
        <v>440</v>
      </c>
      <c r="B1832" s="57">
        <v>45870</v>
      </c>
      <c r="C1832" s="59">
        <v>54528277.770000003</v>
      </c>
      <c r="D1832" s="60">
        <v>0</v>
      </c>
      <c r="E1832" s="54">
        <v>545282.78</v>
      </c>
      <c r="F1832" s="54">
        <v>600026.9</v>
      </c>
      <c r="G1832" s="55">
        <v>1.1000000000000001</v>
      </c>
      <c r="H1832" s="53">
        <v>0</v>
      </c>
      <c r="I1832" s="53" t="s">
        <v>1408</v>
      </c>
    </row>
    <row r="1833" spans="1:9" ht="17.399999999999999" x14ac:dyDescent="0.3">
      <c r="A1833" s="53" t="s">
        <v>440</v>
      </c>
      <c r="B1833" s="57">
        <v>45901</v>
      </c>
      <c r="C1833" s="59">
        <v>53685023.770000003</v>
      </c>
      <c r="D1833" s="60">
        <v>0</v>
      </c>
      <c r="E1833" s="54">
        <v>536850.24</v>
      </c>
      <c r="F1833" s="54">
        <v>582295.72</v>
      </c>
      <c r="G1833" s="55">
        <v>1.085</v>
      </c>
      <c r="H1833" s="53">
        <v>0</v>
      </c>
      <c r="I1833" s="53" t="s">
        <v>1408</v>
      </c>
    </row>
    <row r="1834" spans="1:9" ht="17.399999999999999" x14ac:dyDescent="0.3">
      <c r="A1834" s="53" t="s">
        <v>440</v>
      </c>
      <c r="B1834" s="57">
        <v>45931</v>
      </c>
      <c r="C1834" s="59">
        <v>52670488.799999997</v>
      </c>
      <c r="D1834" s="60">
        <v>0</v>
      </c>
      <c r="E1834" s="54">
        <v>526704.89</v>
      </c>
      <c r="F1834" s="54">
        <v>587702.74</v>
      </c>
      <c r="G1834" s="55">
        <v>1.1160000000000001</v>
      </c>
      <c r="H1834" s="53">
        <v>0</v>
      </c>
      <c r="I1834" s="53" t="s">
        <v>1408</v>
      </c>
    </row>
    <row r="1835" spans="1:9" ht="17.399999999999999" x14ac:dyDescent="0.3">
      <c r="A1835" s="53" t="s">
        <v>440</v>
      </c>
      <c r="B1835" s="57">
        <v>45962</v>
      </c>
      <c r="C1835" s="59">
        <v>51849563.030000001</v>
      </c>
      <c r="D1835" s="60">
        <v>0</v>
      </c>
      <c r="E1835" s="54">
        <v>518495.63</v>
      </c>
      <c r="F1835" s="54">
        <v>572759.79</v>
      </c>
      <c r="G1835" s="55">
        <v>1.105</v>
      </c>
      <c r="H1835" s="53">
        <v>0</v>
      </c>
      <c r="I1835" s="53" t="s">
        <v>1408</v>
      </c>
    </row>
    <row r="1836" spans="1:9" ht="17.399999999999999" x14ac:dyDescent="0.3">
      <c r="A1836" s="53" t="s">
        <v>440</v>
      </c>
      <c r="B1836" s="57">
        <v>45992</v>
      </c>
      <c r="C1836" s="59">
        <v>50762411.030000001</v>
      </c>
      <c r="D1836" s="60">
        <v>65</v>
      </c>
      <c r="E1836" s="54">
        <v>507624.11</v>
      </c>
      <c r="F1836" s="54">
        <v>320161.96999999997</v>
      </c>
      <c r="G1836" s="55">
        <v>0.63100000000000001</v>
      </c>
      <c r="H1836" s="53">
        <v>0</v>
      </c>
      <c r="I1836" s="53" t="s">
        <v>1411</v>
      </c>
    </row>
    <row r="1837" spans="1:9" ht="17.399999999999999" x14ac:dyDescent="0.3">
      <c r="A1837" s="53" t="s">
        <v>442</v>
      </c>
      <c r="B1837" s="57">
        <v>45748</v>
      </c>
      <c r="C1837" s="59">
        <v>2482932.92</v>
      </c>
      <c r="D1837" s="60">
        <v>15</v>
      </c>
      <c r="E1837" s="54">
        <v>37243.99</v>
      </c>
      <c r="F1837" s="54">
        <v>41915.86</v>
      </c>
      <c r="G1837" s="55">
        <v>1.125</v>
      </c>
      <c r="H1837" s="53">
        <v>0</v>
      </c>
      <c r="I1837" s="53" t="s">
        <v>1408</v>
      </c>
    </row>
    <row r="1838" spans="1:9" ht="17.399999999999999" x14ac:dyDescent="0.3">
      <c r="A1838" s="53" t="s">
        <v>442</v>
      </c>
      <c r="B1838" s="57">
        <v>45778</v>
      </c>
      <c r="C1838" s="59">
        <v>2407207.7000000002</v>
      </c>
      <c r="D1838" s="60">
        <v>0</v>
      </c>
      <c r="E1838" s="54">
        <v>36108.120000000003</v>
      </c>
      <c r="F1838" s="54">
        <v>39758.51</v>
      </c>
      <c r="G1838" s="55">
        <v>1.101</v>
      </c>
      <c r="H1838" s="53">
        <v>0</v>
      </c>
      <c r="I1838" s="53" t="s">
        <v>1408</v>
      </c>
    </row>
    <row r="1839" spans="1:9" ht="17.399999999999999" x14ac:dyDescent="0.3">
      <c r="A1839" s="53" t="s">
        <v>442</v>
      </c>
      <c r="B1839" s="57">
        <v>45809</v>
      </c>
      <c r="C1839" s="59">
        <v>2342840.39</v>
      </c>
      <c r="D1839" s="60">
        <v>65</v>
      </c>
      <c r="E1839" s="54">
        <v>35142.61</v>
      </c>
      <c r="F1839" s="54">
        <v>25961.62</v>
      </c>
      <c r="G1839" s="55">
        <v>0.73899999999999999</v>
      </c>
      <c r="H1839" s="53">
        <v>0</v>
      </c>
      <c r="I1839" s="53" t="s">
        <v>1411</v>
      </c>
    </row>
    <row r="1840" spans="1:9" ht="17.399999999999999" x14ac:dyDescent="0.3">
      <c r="A1840" s="53" t="s">
        <v>442</v>
      </c>
      <c r="B1840" s="57">
        <v>45839</v>
      </c>
      <c r="C1840" s="59">
        <v>2275402.98</v>
      </c>
      <c r="D1840" s="60">
        <v>0</v>
      </c>
      <c r="E1840" s="54">
        <v>34131.040000000001</v>
      </c>
      <c r="F1840" s="54">
        <v>33963.67</v>
      </c>
      <c r="G1840" s="55">
        <v>0.995</v>
      </c>
      <c r="H1840" s="53">
        <v>0</v>
      </c>
      <c r="I1840" s="53" t="s">
        <v>1408</v>
      </c>
    </row>
    <row r="1841" spans="1:9" ht="17.399999999999999" x14ac:dyDescent="0.3">
      <c r="A1841" s="53" t="s">
        <v>442</v>
      </c>
      <c r="B1841" s="57">
        <v>45870</v>
      </c>
      <c r="C1841" s="59">
        <v>2203857.77</v>
      </c>
      <c r="D1841" s="60">
        <v>0</v>
      </c>
      <c r="E1841" s="54">
        <v>33057.870000000003</v>
      </c>
      <c r="F1841" s="54">
        <v>37527.57</v>
      </c>
      <c r="G1841" s="55">
        <v>1.135</v>
      </c>
      <c r="H1841" s="53">
        <v>0</v>
      </c>
      <c r="I1841" s="53" t="s">
        <v>1408</v>
      </c>
    </row>
    <row r="1842" spans="1:9" ht="17.399999999999999" x14ac:dyDescent="0.3">
      <c r="A1842" s="53" t="s">
        <v>442</v>
      </c>
      <c r="B1842" s="57">
        <v>45901</v>
      </c>
      <c r="C1842" s="59">
        <v>2144759.42</v>
      </c>
      <c r="D1842" s="60">
        <v>15</v>
      </c>
      <c r="E1842" s="54">
        <v>32171.39</v>
      </c>
      <c r="F1842" s="54">
        <v>36528.730000000003</v>
      </c>
      <c r="G1842" s="55">
        <v>1.135</v>
      </c>
      <c r="H1842" s="53">
        <v>0</v>
      </c>
      <c r="I1842" s="53" t="s">
        <v>1408</v>
      </c>
    </row>
    <row r="1843" spans="1:9" ht="17.399999999999999" x14ac:dyDescent="0.3">
      <c r="A1843" s="53" t="s">
        <v>442</v>
      </c>
      <c r="B1843" s="57">
        <v>45931</v>
      </c>
      <c r="C1843" s="59">
        <v>2077266.23</v>
      </c>
      <c r="D1843" s="60">
        <v>220</v>
      </c>
      <c r="E1843" s="54">
        <v>31158.99</v>
      </c>
      <c r="F1843" s="54">
        <v>9430.75</v>
      </c>
      <c r="G1843" s="55">
        <v>0.30299999999999999</v>
      </c>
      <c r="H1843" s="53">
        <v>0</v>
      </c>
      <c r="I1843" s="53" t="s">
        <v>1409</v>
      </c>
    </row>
    <row r="1844" spans="1:9" ht="17.399999999999999" x14ac:dyDescent="0.3">
      <c r="A1844" s="53" t="s">
        <v>442</v>
      </c>
      <c r="B1844" s="57">
        <v>45962</v>
      </c>
      <c r="C1844" s="59">
        <v>2016505.72</v>
      </c>
      <c r="D1844" s="60">
        <v>0</v>
      </c>
      <c r="E1844" s="54">
        <v>30247.59</v>
      </c>
      <c r="F1844" s="54">
        <v>30695.200000000001</v>
      </c>
      <c r="G1844" s="55">
        <v>1.0149999999999999</v>
      </c>
      <c r="H1844" s="53">
        <v>0</v>
      </c>
      <c r="I1844" s="53" t="s">
        <v>1408</v>
      </c>
    </row>
    <row r="1845" spans="1:9" ht="17.399999999999999" x14ac:dyDescent="0.3">
      <c r="A1845" s="53" t="s">
        <v>442</v>
      </c>
      <c r="B1845" s="57">
        <v>45992</v>
      </c>
      <c r="C1845" s="59">
        <v>1963606.62</v>
      </c>
      <c r="D1845" s="60">
        <v>0</v>
      </c>
      <c r="E1845" s="54">
        <v>29454.1</v>
      </c>
      <c r="F1845" s="54">
        <v>28707.46</v>
      </c>
      <c r="G1845" s="55">
        <v>0.97499999999999998</v>
      </c>
      <c r="H1845" s="53">
        <v>0</v>
      </c>
      <c r="I1845" s="53" t="s">
        <v>1408</v>
      </c>
    </row>
    <row r="1846" spans="1:9" ht="17.399999999999999" x14ac:dyDescent="0.3">
      <c r="A1846" s="53" t="s">
        <v>444</v>
      </c>
      <c r="B1846" s="57">
        <v>45658</v>
      </c>
      <c r="C1846" s="59">
        <v>88999397.579999998</v>
      </c>
      <c r="D1846" s="60">
        <v>0</v>
      </c>
      <c r="E1846" s="54">
        <v>889993.98</v>
      </c>
      <c r="F1846" s="54">
        <v>1022766.26</v>
      </c>
      <c r="G1846" s="55">
        <v>1.149</v>
      </c>
      <c r="H1846" s="53">
        <v>0</v>
      </c>
      <c r="I1846" s="53" t="s">
        <v>1408</v>
      </c>
    </row>
    <row r="1847" spans="1:9" ht="17.399999999999999" x14ac:dyDescent="0.3">
      <c r="A1847" s="53" t="s">
        <v>444</v>
      </c>
      <c r="B1847" s="57">
        <v>45689</v>
      </c>
      <c r="C1847" s="59">
        <v>87480274.349999994</v>
      </c>
      <c r="D1847" s="60">
        <v>0</v>
      </c>
      <c r="E1847" s="54">
        <v>874802.74</v>
      </c>
      <c r="F1847" s="54">
        <v>864357.62</v>
      </c>
      <c r="G1847" s="55">
        <v>0.98799999999999999</v>
      </c>
      <c r="H1847" s="53">
        <v>0</v>
      </c>
      <c r="I1847" s="53" t="s">
        <v>1408</v>
      </c>
    </row>
    <row r="1848" spans="1:9" ht="17.399999999999999" x14ac:dyDescent="0.3">
      <c r="A1848" s="53" t="s">
        <v>444</v>
      </c>
      <c r="B1848" s="57">
        <v>45717</v>
      </c>
      <c r="C1848" s="59">
        <v>85881035.590000004</v>
      </c>
      <c r="D1848" s="60">
        <v>0</v>
      </c>
      <c r="E1848" s="54">
        <v>858810.36</v>
      </c>
      <c r="F1848" s="54">
        <v>949578.93</v>
      </c>
      <c r="G1848" s="55">
        <v>1.1060000000000001</v>
      </c>
      <c r="H1848" s="53">
        <v>0</v>
      </c>
      <c r="I1848" s="53" t="s">
        <v>1408</v>
      </c>
    </row>
    <row r="1849" spans="1:9" ht="17.399999999999999" x14ac:dyDescent="0.3">
      <c r="A1849" s="53" t="s">
        <v>444</v>
      </c>
      <c r="B1849" s="57">
        <v>45748</v>
      </c>
      <c r="C1849" s="59">
        <v>84141926.239999995</v>
      </c>
      <c r="D1849" s="60">
        <v>15</v>
      </c>
      <c r="E1849" s="54">
        <v>841419.26</v>
      </c>
      <c r="F1849" s="54">
        <v>871004.37</v>
      </c>
      <c r="G1849" s="55">
        <v>1.0349999999999999</v>
      </c>
      <c r="H1849" s="53">
        <v>0</v>
      </c>
      <c r="I1849" s="53" t="s">
        <v>1408</v>
      </c>
    </row>
    <row r="1850" spans="1:9" ht="17.399999999999999" x14ac:dyDescent="0.3">
      <c r="A1850" s="53" t="s">
        <v>444</v>
      </c>
      <c r="B1850" s="57">
        <v>45778</v>
      </c>
      <c r="C1850" s="59">
        <v>82627622.739999995</v>
      </c>
      <c r="D1850" s="60">
        <v>0</v>
      </c>
      <c r="E1850" s="54">
        <v>826276.23</v>
      </c>
      <c r="F1850" s="54">
        <v>874440.53</v>
      </c>
      <c r="G1850" s="55">
        <v>1.0580000000000001</v>
      </c>
      <c r="H1850" s="53">
        <v>0</v>
      </c>
      <c r="I1850" s="53" t="s">
        <v>1408</v>
      </c>
    </row>
    <row r="1851" spans="1:9" ht="17.399999999999999" x14ac:dyDescent="0.3">
      <c r="A1851" s="53" t="s">
        <v>444</v>
      </c>
      <c r="B1851" s="57">
        <v>45809</v>
      </c>
      <c r="C1851" s="59">
        <v>82627622.739999995</v>
      </c>
      <c r="D1851" s="60">
        <v>185</v>
      </c>
      <c r="E1851" s="54">
        <v>826276.23</v>
      </c>
      <c r="F1851" s="54">
        <v>133380.76999999999</v>
      </c>
      <c r="G1851" s="55">
        <v>0.161</v>
      </c>
      <c r="H1851" s="53">
        <v>0</v>
      </c>
      <c r="I1851" s="53" t="s">
        <v>1412</v>
      </c>
    </row>
    <row r="1852" spans="1:9" ht="17.399999999999999" x14ac:dyDescent="0.3">
      <c r="A1852" s="53" t="s">
        <v>444</v>
      </c>
      <c r="B1852" s="57">
        <v>45839</v>
      </c>
      <c r="C1852" s="59">
        <v>82627622.739999995</v>
      </c>
      <c r="D1852" s="60">
        <v>999</v>
      </c>
      <c r="E1852" s="54">
        <v>826276.23</v>
      </c>
      <c r="F1852" s="54">
        <v>144524.01</v>
      </c>
      <c r="G1852" s="55">
        <v>0.17499999999999999</v>
      </c>
      <c r="H1852" s="53">
        <v>0</v>
      </c>
      <c r="I1852" s="53" t="s">
        <v>1412</v>
      </c>
    </row>
    <row r="1853" spans="1:9" ht="17.399999999999999" x14ac:dyDescent="0.3">
      <c r="A1853" s="53" t="s">
        <v>444</v>
      </c>
      <c r="B1853" s="57">
        <v>45870</v>
      </c>
      <c r="C1853" s="59">
        <v>82627622.739999995</v>
      </c>
      <c r="D1853" s="60">
        <v>999</v>
      </c>
      <c r="E1853" s="54">
        <v>826276.23</v>
      </c>
      <c r="F1853" s="54">
        <v>85553.53</v>
      </c>
      <c r="G1853" s="55">
        <v>0.104</v>
      </c>
      <c r="H1853" s="53">
        <v>0</v>
      </c>
      <c r="I1853" s="53" t="s">
        <v>1412</v>
      </c>
    </row>
    <row r="1854" spans="1:9" ht="17.399999999999999" x14ac:dyDescent="0.3">
      <c r="A1854" s="53" t="s">
        <v>444</v>
      </c>
      <c r="B1854" s="57">
        <v>45901</v>
      </c>
      <c r="C1854" s="59">
        <v>82627622.739999995</v>
      </c>
      <c r="D1854" s="60">
        <v>999</v>
      </c>
      <c r="E1854" s="54">
        <v>826276.23</v>
      </c>
      <c r="F1854" s="54">
        <v>88062.93</v>
      </c>
      <c r="G1854" s="55">
        <v>0.107</v>
      </c>
      <c r="H1854" s="53">
        <v>0</v>
      </c>
      <c r="I1854" s="53" t="s">
        <v>1412</v>
      </c>
    </row>
    <row r="1855" spans="1:9" ht="17.399999999999999" x14ac:dyDescent="0.3">
      <c r="A1855" s="53" t="s">
        <v>444</v>
      </c>
      <c r="B1855" s="57">
        <v>45931</v>
      </c>
      <c r="C1855" s="59">
        <v>82627622.739999995</v>
      </c>
      <c r="D1855" s="60">
        <v>999</v>
      </c>
      <c r="E1855" s="54">
        <v>826276.23</v>
      </c>
      <c r="F1855" s="54">
        <v>5215.9399999999996</v>
      </c>
      <c r="G1855" s="55">
        <v>6.0000000000000001E-3</v>
      </c>
      <c r="H1855" s="53">
        <v>0</v>
      </c>
      <c r="I1855" s="53" t="s">
        <v>1412</v>
      </c>
    </row>
    <row r="1856" spans="1:9" ht="17.399999999999999" x14ac:dyDescent="0.3">
      <c r="A1856" s="53" t="s">
        <v>444</v>
      </c>
      <c r="B1856" s="57">
        <v>45962</v>
      </c>
      <c r="C1856" s="59">
        <v>82627622.739999995</v>
      </c>
      <c r="D1856" s="60">
        <v>999</v>
      </c>
      <c r="E1856" s="54">
        <v>826276.23</v>
      </c>
      <c r="F1856" s="54">
        <v>66719.5</v>
      </c>
      <c r="G1856" s="55">
        <v>8.1000000000000003E-2</v>
      </c>
      <c r="H1856" s="53">
        <v>0</v>
      </c>
      <c r="I1856" s="53" t="s">
        <v>1412</v>
      </c>
    </row>
    <row r="1857" spans="1:9" ht="17.399999999999999" x14ac:dyDescent="0.3">
      <c r="A1857" s="53" t="s">
        <v>444</v>
      </c>
      <c r="B1857" s="57">
        <v>45992</v>
      </c>
      <c r="C1857" s="59">
        <v>82627622.739999995</v>
      </c>
      <c r="D1857" s="60">
        <v>999</v>
      </c>
      <c r="E1857" s="54">
        <v>826276.23</v>
      </c>
      <c r="F1857" s="54">
        <v>109871.91</v>
      </c>
      <c r="G1857" s="55">
        <v>0.13300000000000001</v>
      </c>
      <c r="H1857" s="53">
        <v>0</v>
      </c>
      <c r="I1857" s="53" t="s">
        <v>1412</v>
      </c>
    </row>
    <row r="1858" spans="1:9" ht="17.399999999999999" x14ac:dyDescent="0.3">
      <c r="A1858" s="53" t="s">
        <v>446</v>
      </c>
      <c r="B1858" s="57">
        <v>45658</v>
      </c>
      <c r="C1858" s="59">
        <v>637203.69999999995</v>
      </c>
      <c r="D1858" s="60">
        <v>0</v>
      </c>
      <c r="E1858" s="54">
        <v>9558.06</v>
      </c>
      <c r="F1858" s="54">
        <v>9137.8700000000008</v>
      </c>
      <c r="G1858" s="55">
        <v>0.95599999999999996</v>
      </c>
      <c r="H1858" s="53">
        <v>0</v>
      </c>
      <c r="I1858" s="53" t="s">
        <v>1408</v>
      </c>
    </row>
    <row r="1859" spans="1:9" ht="17.399999999999999" x14ac:dyDescent="0.3">
      <c r="A1859" s="53" t="s">
        <v>446</v>
      </c>
      <c r="B1859" s="57">
        <v>45689</v>
      </c>
      <c r="C1859" s="59">
        <v>617278.07999999996</v>
      </c>
      <c r="D1859" s="60">
        <v>65</v>
      </c>
      <c r="E1859" s="54">
        <v>9259.17</v>
      </c>
      <c r="F1859" s="54">
        <v>4671.58</v>
      </c>
      <c r="G1859" s="55">
        <v>0.505</v>
      </c>
      <c r="H1859" s="53">
        <v>0</v>
      </c>
      <c r="I1859" s="53" t="s">
        <v>1411</v>
      </c>
    </row>
    <row r="1860" spans="1:9" ht="17.399999999999999" x14ac:dyDescent="0.3">
      <c r="A1860" s="53" t="s">
        <v>446</v>
      </c>
      <c r="B1860" s="57">
        <v>45717</v>
      </c>
      <c r="C1860" s="59">
        <v>600605.17000000004</v>
      </c>
      <c r="D1860" s="60">
        <v>95</v>
      </c>
      <c r="E1860" s="54">
        <v>9009.08</v>
      </c>
      <c r="F1860" s="54">
        <v>2436.23</v>
      </c>
      <c r="G1860" s="55">
        <v>0.27</v>
      </c>
      <c r="H1860" s="53">
        <v>0</v>
      </c>
      <c r="I1860" s="53" t="s">
        <v>1409</v>
      </c>
    </row>
    <row r="1861" spans="1:9" ht="17.399999999999999" x14ac:dyDescent="0.3">
      <c r="A1861" s="53" t="s">
        <v>446</v>
      </c>
      <c r="B1861" s="57">
        <v>45748</v>
      </c>
      <c r="C1861" s="59">
        <v>582732.15</v>
      </c>
      <c r="D1861" s="60">
        <v>0</v>
      </c>
      <c r="E1861" s="54">
        <v>8740.98</v>
      </c>
      <c r="F1861" s="54">
        <v>8639.9500000000007</v>
      </c>
      <c r="G1861" s="55">
        <v>0.98799999999999999</v>
      </c>
      <c r="H1861" s="53">
        <v>0</v>
      </c>
      <c r="I1861" s="53" t="s">
        <v>1408</v>
      </c>
    </row>
    <row r="1862" spans="1:9" ht="17.399999999999999" x14ac:dyDescent="0.3">
      <c r="A1862" s="53" t="s">
        <v>446</v>
      </c>
      <c r="B1862" s="57">
        <v>45778</v>
      </c>
      <c r="C1862" s="59">
        <v>564587.5</v>
      </c>
      <c r="D1862" s="60">
        <v>0</v>
      </c>
      <c r="E1862" s="54">
        <v>8468.81</v>
      </c>
      <c r="F1862" s="54">
        <v>9495.48</v>
      </c>
      <c r="G1862" s="55">
        <v>1.121</v>
      </c>
      <c r="H1862" s="53">
        <v>0</v>
      </c>
      <c r="I1862" s="53" t="s">
        <v>1408</v>
      </c>
    </row>
    <row r="1863" spans="1:9" ht="17.399999999999999" x14ac:dyDescent="0.3">
      <c r="A1863" s="53" t="s">
        <v>446</v>
      </c>
      <c r="B1863" s="57">
        <v>45809</v>
      </c>
      <c r="C1863" s="59">
        <v>548853.88</v>
      </c>
      <c r="D1863" s="60">
        <v>35</v>
      </c>
      <c r="E1863" s="54">
        <v>8232.81</v>
      </c>
      <c r="F1863" s="54">
        <v>4393.2</v>
      </c>
      <c r="G1863" s="55">
        <v>0.53400000000000003</v>
      </c>
      <c r="H1863" s="53">
        <v>0</v>
      </c>
      <c r="I1863" s="53" t="s">
        <v>1410</v>
      </c>
    </row>
    <row r="1864" spans="1:9" ht="17.399999999999999" x14ac:dyDescent="0.3">
      <c r="A1864" s="53" t="s">
        <v>446</v>
      </c>
      <c r="B1864" s="57">
        <v>45839</v>
      </c>
      <c r="C1864" s="59">
        <v>532988.31000000006</v>
      </c>
      <c r="D1864" s="60">
        <v>15</v>
      </c>
      <c r="E1864" s="54">
        <v>7994.82</v>
      </c>
      <c r="F1864" s="54">
        <v>8768.44</v>
      </c>
      <c r="G1864" s="55">
        <v>1.097</v>
      </c>
      <c r="H1864" s="53">
        <v>0</v>
      </c>
      <c r="I1864" s="53" t="s">
        <v>1408</v>
      </c>
    </row>
    <row r="1865" spans="1:9" ht="17.399999999999999" x14ac:dyDescent="0.3">
      <c r="A1865" s="53" t="s">
        <v>446</v>
      </c>
      <c r="B1865" s="57">
        <v>45870</v>
      </c>
      <c r="C1865" s="59">
        <v>515840.9</v>
      </c>
      <c r="D1865" s="60">
        <v>0</v>
      </c>
      <c r="E1865" s="54">
        <v>7737.61</v>
      </c>
      <c r="F1865" s="54">
        <v>7660.15</v>
      </c>
      <c r="G1865" s="55">
        <v>0.99</v>
      </c>
      <c r="H1865" s="53">
        <v>0</v>
      </c>
      <c r="I1865" s="53" t="s">
        <v>1408</v>
      </c>
    </row>
    <row r="1866" spans="1:9" ht="17.399999999999999" x14ac:dyDescent="0.3">
      <c r="A1866" s="53" t="s">
        <v>446</v>
      </c>
      <c r="B1866" s="57">
        <v>45901</v>
      </c>
      <c r="C1866" s="59">
        <v>500594.74</v>
      </c>
      <c r="D1866" s="60">
        <v>0</v>
      </c>
      <c r="E1866" s="54">
        <v>7508.92</v>
      </c>
      <c r="F1866" s="54">
        <v>7923.55</v>
      </c>
      <c r="G1866" s="55">
        <v>1.0549999999999999</v>
      </c>
      <c r="H1866" s="53">
        <v>0</v>
      </c>
      <c r="I1866" s="53" t="s">
        <v>1408</v>
      </c>
    </row>
    <row r="1867" spans="1:9" ht="17.399999999999999" x14ac:dyDescent="0.3">
      <c r="A1867" s="53" t="s">
        <v>446</v>
      </c>
      <c r="B1867" s="57">
        <v>45931</v>
      </c>
      <c r="C1867" s="59">
        <v>485986.97</v>
      </c>
      <c r="D1867" s="60">
        <v>0</v>
      </c>
      <c r="E1867" s="54">
        <v>7289.8</v>
      </c>
      <c r="F1867" s="54">
        <v>7983.5</v>
      </c>
      <c r="G1867" s="55">
        <v>1.095</v>
      </c>
      <c r="H1867" s="53">
        <v>0</v>
      </c>
      <c r="I1867" s="53" t="s">
        <v>1408</v>
      </c>
    </row>
    <row r="1868" spans="1:9" ht="17.399999999999999" x14ac:dyDescent="0.3">
      <c r="A1868" s="53" t="s">
        <v>446</v>
      </c>
      <c r="B1868" s="57">
        <v>45962</v>
      </c>
      <c r="C1868" s="59">
        <v>472144.01</v>
      </c>
      <c r="D1868" s="60">
        <v>0</v>
      </c>
      <c r="E1868" s="54">
        <v>7082.16</v>
      </c>
      <c r="F1868" s="54">
        <v>7353.77</v>
      </c>
      <c r="G1868" s="55">
        <v>1.038</v>
      </c>
      <c r="H1868" s="53">
        <v>0</v>
      </c>
      <c r="I1868" s="53" t="s">
        <v>1408</v>
      </c>
    </row>
    <row r="1869" spans="1:9" ht="17.399999999999999" x14ac:dyDescent="0.3">
      <c r="A1869" s="53" t="s">
        <v>446</v>
      </c>
      <c r="B1869" s="57">
        <v>45992</v>
      </c>
      <c r="C1869" s="59">
        <v>458829.5</v>
      </c>
      <c r="D1869" s="60">
        <v>15</v>
      </c>
      <c r="E1869" s="54">
        <v>6882.44</v>
      </c>
      <c r="F1869" s="54">
        <v>7418.76</v>
      </c>
      <c r="G1869" s="55">
        <v>1.0780000000000001</v>
      </c>
      <c r="H1869" s="53">
        <v>0</v>
      </c>
      <c r="I1869" s="53" t="s">
        <v>1408</v>
      </c>
    </row>
    <row r="1870" spans="1:9" ht="17.399999999999999" x14ac:dyDescent="0.3">
      <c r="A1870" s="53" t="s">
        <v>448</v>
      </c>
      <c r="B1870" s="57">
        <v>45658</v>
      </c>
      <c r="C1870" s="59">
        <v>8334070.1600000001</v>
      </c>
      <c r="D1870" s="60">
        <v>0</v>
      </c>
      <c r="E1870" s="54">
        <v>125011.05</v>
      </c>
      <c r="F1870" s="54">
        <v>122149.03</v>
      </c>
      <c r="G1870" s="55">
        <v>0.97699999999999998</v>
      </c>
      <c r="H1870" s="53">
        <v>0</v>
      </c>
      <c r="I1870" s="53" t="s">
        <v>1408</v>
      </c>
    </row>
    <row r="1871" spans="1:9" ht="17.399999999999999" x14ac:dyDescent="0.3">
      <c r="A1871" s="53" t="s">
        <v>448</v>
      </c>
      <c r="B1871" s="57">
        <v>45689</v>
      </c>
      <c r="C1871" s="59">
        <v>8139010.3099999996</v>
      </c>
      <c r="D1871" s="60">
        <v>0</v>
      </c>
      <c r="E1871" s="54">
        <v>122085.15</v>
      </c>
      <c r="F1871" s="54">
        <v>127350.75</v>
      </c>
      <c r="G1871" s="55">
        <v>1.0429999999999999</v>
      </c>
      <c r="H1871" s="53">
        <v>0</v>
      </c>
      <c r="I1871" s="53" t="s">
        <v>1408</v>
      </c>
    </row>
    <row r="1872" spans="1:9" ht="17.399999999999999" x14ac:dyDescent="0.3">
      <c r="A1872" s="53" t="s">
        <v>448</v>
      </c>
      <c r="B1872" s="57">
        <v>45717</v>
      </c>
      <c r="C1872" s="59">
        <v>7912303.6200000001</v>
      </c>
      <c r="D1872" s="60">
        <v>15</v>
      </c>
      <c r="E1872" s="54">
        <v>118684.55</v>
      </c>
      <c r="F1872" s="54">
        <v>127837.96</v>
      </c>
      <c r="G1872" s="55">
        <v>1.077</v>
      </c>
      <c r="H1872" s="53">
        <v>0</v>
      </c>
      <c r="I1872" s="53" t="s">
        <v>1408</v>
      </c>
    </row>
    <row r="1873" spans="1:9" ht="17.399999999999999" x14ac:dyDescent="0.3">
      <c r="A1873" s="53" t="s">
        <v>448</v>
      </c>
      <c r="B1873" s="57">
        <v>45748</v>
      </c>
      <c r="C1873" s="59">
        <v>7712280.8799999999</v>
      </c>
      <c r="D1873" s="60">
        <v>0</v>
      </c>
      <c r="E1873" s="54">
        <v>115684.21</v>
      </c>
      <c r="F1873" s="54">
        <v>119625.79</v>
      </c>
      <c r="G1873" s="55">
        <v>1.034</v>
      </c>
      <c r="H1873" s="53">
        <v>0</v>
      </c>
      <c r="I1873" s="53" t="s">
        <v>1408</v>
      </c>
    </row>
    <row r="1874" spans="1:9" ht="17.399999999999999" x14ac:dyDescent="0.3">
      <c r="A1874" s="53" t="s">
        <v>448</v>
      </c>
      <c r="B1874" s="57">
        <v>45778</v>
      </c>
      <c r="C1874" s="59">
        <v>7533781.9800000004</v>
      </c>
      <c r="D1874" s="60">
        <v>35</v>
      </c>
      <c r="E1874" s="54">
        <v>113006.73</v>
      </c>
      <c r="F1874" s="54">
        <v>88769.62</v>
      </c>
      <c r="G1874" s="55">
        <v>0.78600000000000003</v>
      </c>
      <c r="H1874" s="53">
        <v>0</v>
      </c>
      <c r="I1874" s="53" t="s">
        <v>1410</v>
      </c>
    </row>
    <row r="1875" spans="1:9" ht="17.399999999999999" x14ac:dyDescent="0.3">
      <c r="A1875" s="53" t="s">
        <v>448</v>
      </c>
      <c r="B1875" s="57">
        <v>45809</v>
      </c>
      <c r="C1875" s="59">
        <v>7326160.5499999998</v>
      </c>
      <c r="D1875" s="60">
        <v>35</v>
      </c>
      <c r="E1875" s="54">
        <v>109892.41</v>
      </c>
      <c r="F1875" s="54">
        <v>46606.34</v>
      </c>
      <c r="G1875" s="55">
        <v>0.42399999999999999</v>
      </c>
      <c r="H1875" s="53">
        <v>0</v>
      </c>
      <c r="I1875" s="53" t="s">
        <v>1410</v>
      </c>
    </row>
    <row r="1876" spans="1:9" ht="17.399999999999999" x14ac:dyDescent="0.3">
      <c r="A1876" s="53" t="s">
        <v>448</v>
      </c>
      <c r="B1876" s="57">
        <v>45839</v>
      </c>
      <c r="C1876" s="59">
        <v>7168649.0899999999</v>
      </c>
      <c r="D1876" s="60">
        <v>0</v>
      </c>
      <c r="E1876" s="54">
        <v>107529.74</v>
      </c>
      <c r="F1876" s="54">
        <v>116873.12</v>
      </c>
      <c r="G1876" s="55">
        <v>1.087</v>
      </c>
      <c r="H1876" s="53">
        <v>0</v>
      </c>
      <c r="I1876" s="53" t="s">
        <v>1408</v>
      </c>
    </row>
    <row r="1877" spans="1:9" ht="17.399999999999999" x14ac:dyDescent="0.3">
      <c r="A1877" s="53" t="s">
        <v>448</v>
      </c>
      <c r="B1877" s="57">
        <v>45870</v>
      </c>
      <c r="C1877" s="59">
        <v>7017620.3099999996</v>
      </c>
      <c r="D1877" s="60">
        <v>0</v>
      </c>
      <c r="E1877" s="54">
        <v>105264.3</v>
      </c>
      <c r="F1877" s="54">
        <v>112730.83</v>
      </c>
      <c r="G1877" s="55">
        <v>1.071</v>
      </c>
      <c r="H1877" s="53">
        <v>0</v>
      </c>
      <c r="I1877" s="53" t="s">
        <v>1408</v>
      </c>
    </row>
    <row r="1878" spans="1:9" ht="17.399999999999999" x14ac:dyDescent="0.3">
      <c r="A1878" s="53" t="s">
        <v>448</v>
      </c>
      <c r="B1878" s="57">
        <v>45901</v>
      </c>
      <c r="C1878" s="59">
        <v>6821565.8200000003</v>
      </c>
      <c r="D1878" s="60">
        <v>0</v>
      </c>
      <c r="E1878" s="54">
        <v>102323.49</v>
      </c>
      <c r="F1878" s="54">
        <v>99836.03</v>
      </c>
      <c r="G1878" s="55">
        <v>0.97599999999999998</v>
      </c>
      <c r="H1878" s="53">
        <v>0</v>
      </c>
      <c r="I1878" s="53" t="s">
        <v>1408</v>
      </c>
    </row>
    <row r="1879" spans="1:9" ht="17.399999999999999" x14ac:dyDescent="0.3">
      <c r="A1879" s="53" t="s">
        <v>448</v>
      </c>
      <c r="B1879" s="57">
        <v>45931</v>
      </c>
      <c r="C1879" s="59">
        <v>6656614.21</v>
      </c>
      <c r="D1879" s="60">
        <v>0</v>
      </c>
      <c r="E1879" s="54">
        <v>99849.21</v>
      </c>
      <c r="F1879" s="54">
        <v>103485.94</v>
      </c>
      <c r="G1879" s="55">
        <v>1.036</v>
      </c>
      <c r="H1879" s="53">
        <v>0</v>
      </c>
      <c r="I1879" s="53" t="s">
        <v>1408</v>
      </c>
    </row>
    <row r="1880" spans="1:9" ht="17.399999999999999" x14ac:dyDescent="0.3">
      <c r="A1880" s="53" t="s">
        <v>448</v>
      </c>
      <c r="B1880" s="57">
        <v>45962</v>
      </c>
      <c r="C1880" s="59">
        <v>6488968.5599999996</v>
      </c>
      <c r="D1880" s="60">
        <v>0</v>
      </c>
      <c r="E1880" s="54">
        <v>97334.53</v>
      </c>
      <c r="F1880" s="54">
        <v>94857.32</v>
      </c>
      <c r="G1880" s="55">
        <v>0.97499999999999998</v>
      </c>
      <c r="H1880" s="53">
        <v>0</v>
      </c>
      <c r="I1880" s="53" t="s">
        <v>1408</v>
      </c>
    </row>
    <row r="1881" spans="1:9" ht="17.399999999999999" x14ac:dyDescent="0.3">
      <c r="A1881" s="53" t="s">
        <v>448</v>
      </c>
      <c r="B1881" s="57">
        <v>45992</v>
      </c>
      <c r="C1881" s="59">
        <v>6349393.3399999999</v>
      </c>
      <c r="D1881" s="60">
        <v>0</v>
      </c>
      <c r="E1881" s="54">
        <v>95240.9</v>
      </c>
      <c r="F1881" s="54">
        <v>109249.54</v>
      </c>
      <c r="G1881" s="55">
        <v>1.147</v>
      </c>
      <c r="H1881" s="53">
        <v>0</v>
      </c>
      <c r="I1881" s="53" t="s">
        <v>1408</v>
      </c>
    </row>
    <row r="1882" spans="1:9" ht="17.399999999999999" x14ac:dyDescent="0.3">
      <c r="A1882" s="53" t="s">
        <v>449</v>
      </c>
      <c r="B1882" s="57">
        <v>45658</v>
      </c>
      <c r="C1882" s="59">
        <v>12041549.84</v>
      </c>
      <c r="D1882" s="60">
        <v>95</v>
      </c>
      <c r="E1882" s="54">
        <v>180623.25</v>
      </c>
      <c r="F1882" s="54">
        <v>19254.82</v>
      </c>
      <c r="G1882" s="55">
        <v>0.107</v>
      </c>
      <c r="H1882" s="53">
        <v>0</v>
      </c>
      <c r="I1882" s="53" t="s">
        <v>1409</v>
      </c>
    </row>
    <row r="1883" spans="1:9" ht="17.399999999999999" x14ac:dyDescent="0.3">
      <c r="A1883" s="53" t="s">
        <v>449</v>
      </c>
      <c r="B1883" s="57">
        <v>45689</v>
      </c>
      <c r="C1883" s="59">
        <v>11761082.52</v>
      </c>
      <c r="D1883" s="60">
        <v>0</v>
      </c>
      <c r="E1883" s="54">
        <v>176416.24</v>
      </c>
      <c r="F1883" s="54">
        <v>183769.48</v>
      </c>
      <c r="G1883" s="55">
        <v>1.042</v>
      </c>
      <c r="H1883" s="53">
        <v>0</v>
      </c>
      <c r="I1883" s="53" t="s">
        <v>1408</v>
      </c>
    </row>
    <row r="1884" spans="1:9" ht="17.399999999999999" x14ac:dyDescent="0.3">
      <c r="A1884" s="53" t="s">
        <v>449</v>
      </c>
      <c r="B1884" s="57">
        <v>45717</v>
      </c>
      <c r="C1884" s="59">
        <v>11761082.52</v>
      </c>
      <c r="D1884" s="60">
        <v>185</v>
      </c>
      <c r="E1884" s="54">
        <v>176416.24</v>
      </c>
      <c r="F1884" s="54">
        <v>25773.96</v>
      </c>
      <c r="G1884" s="55">
        <v>0.14599999999999999</v>
      </c>
      <c r="H1884" s="53">
        <v>0</v>
      </c>
      <c r="I1884" s="53" t="s">
        <v>1412</v>
      </c>
    </row>
    <row r="1885" spans="1:9" ht="17.399999999999999" x14ac:dyDescent="0.3">
      <c r="A1885" s="53" t="s">
        <v>449</v>
      </c>
      <c r="B1885" s="57">
        <v>45748</v>
      </c>
      <c r="C1885" s="59">
        <v>11761082.52</v>
      </c>
      <c r="D1885" s="60">
        <v>999</v>
      </c>
      <c r="E1885" s="54">
        <v>176416.24</v>
      </c>
      <c r="F1885" s="54">
        <v>14068.77</v>
      </c>
      <c r="G1885" s="55">
        <v>0.08</v>
      </c>
      <c r="H1885" s="53">
        <v>0</v>
      </c>
      <c r="I1885" s="53" t="s">
        <v>1412</v>
      </c>
    </row>
    <row r="1886" spans="1:9" ht="17.399999999999999" x14ac:dyDescent="0.3">
      <c r="A1886" s="53" t="s">
        <v>449</v>
      </c>
      <c r="B1886" s="57">
        <v>45778</v>
      </c>
      <c r="C1886" s="59">
        <v>11761082.52</v>
      </c>
      <c r="D1886" s="60">
        <v>999</v>
      </c>
      <c r="E1886" s="54">
        <v>176416.24</v>
      </c>
      <c r="F1886" s="54">
        <v>26182.25</v>
      </c>
      <c r="G1886" s="55">
        <v>0.14799999999999999</v>
      </c>
      <c r="H1886" s="53">
        <v>0</v>
      </c>
      <c r="I1886" s="53" t="s">
        <v>1412</v>
      </c>
    </row>
    <row r="1887" spans="1:9" ht="17.399999999999999" x14ac:dyDescent="0.3">
      <c r="A1887" s="53" t="s">
        <v>449</v>
      </c>
      <c r="B1887" s="57">
        <v>45809</v>
      </c>
      <c r="C1887" s="59">
        <v>11761082.52</v>
      </c>
      <c r="D1887" s="60">
        <v>999</v>
      </c>
      <c r="E1887" s="54">
        <v>176416.24</v>
      </c>
      <c r="F1887" s="54">
        <v>4780.4399999999996</v>
      </c>
      <c r="G1887" s="55">
        <v>2.7E-2</v>
      </c>
      <c r="H1887" s="53">
        <v>0</v>
      </c>
      <c r="I1887" s="53" t="s">
        <v>1412</v>
      </c>
    </row>
    <row r="1888" spans="1:9" ht="17.399999999999999" x14ac:dyDescent="0.3">
      <c r="A1888" s="53" t="s">
        <v>449</v>
      </c>
      <c r="B1888" s="57">
        <v>45839</v>
      </c>
      <c r="C1888" s="59">
        <v>11761082.52</v>
      </c>
      <c r="D1888" s="60">
        <v>999</v>
      </c>
      <c r="E1888" s="54">
        <v>176416.24</v>
      </c>
      <c r="F1888" s="54">
        <v>29189.01</v>
      </c>
      <c r="G1888" s="55">
        <v>0.16500000000000001</v>
      </c>
      <c r="H1888" s="53">
        <v>0</v>
      </c>
      <c r="I1888" s="53" t="s">
        <v>1412</v>
      </c>
    </row>
    <row r="1889" spans="1:9" ht="17.399999999999999" x14ac:dyDescent="0.3">
      <c r="A1889" s="53" t="s">
        <v>449</v>
      </c>
      <c r="B1889" s="57">
        <v>45870</v>
      </c>
      <c r="C1889" s="59">
        <v>11761082.52</v>
      </c>
      <c r="D1889" s="60">
        <v>999</v>
      </c>
      <c r="E1889" s="54">
        <v>176416.24</v>
      </c>
      <c r="F1889" s="54">
        <v>31415.8</v>
      </c>
      <c r="G1889" s="55">
        <v>0.17799999999999999</v>
      </c>
      <c r="H1889" s="53">
        <v>0</v>
      </c>
      <c r="I1889" s="53" t="s">
        <v>1412</v>
      </c>
    </row>
    <row r="1890" spans="1:9" ht="17.399999999999999" x14ac:dyDescent="0.3">
      <c r="A1890" s="53" t="s">
        <v>449</v>
      </c>
      <c r="B1890" s="57">
        <v>45901</v>
      </c>
      <c r="C1890" s="59">
        <v>11761082.52</v>
      </c>
      <c r="D1890" s="60">
        <v>999</v>
      </c>
      <c r="E1890" s="54">
        <v>176416.24</v>
      </c>
      <c r="F1890" s="54">
        <v>14602.69</v>
      </c>
      <c r="G1890" s="55">
        <v>8.3000000000000004E-2</v>
      </c>
      <c r="H1890" s="53">
        <v>0</v>
      </c>
      <c r="I1890" s="53" t="s">
        <v>1412</v>
      </c>
    </row>
    <row r="1891" spans="1:9" ht="17.399999999999999" x14ac:dyDescent="0.3">
      <c r="A1891" s="53" t="s">
        <v>449</v>
      </c>
      <c r="B1891" s="57">
        <v>45931</v>
      </c>
      <c r="C1891" s="59">
        <v>11761082.52</v>
      </c>
      <c r="D1891" s="60">
        <v>999</v>
      </c>
      <c r="E1891" s="54">
        <v>176416.24</v>
      </c>
      <c r="F1891" s="54">
        <v>23159.22</v>
      </c>
      <c r="G1891" s="55">
        <v>0.13100000000000001</v>
      </c>
      <c r="H1891" s="53">
        <v>0</v>
      </c>
      <c r="I1891" s="53" t="s">
        <v>1412</v>
      </c>
    </row>
    <row r="1892" spans="1:9" ht="17.399999999999999" x14ac:dyDescent="0.3">
      <c r="A1892" s="53" t="s">
        <v>449</v>
      </c>
      <c r="B1892" s="57">
        <v>45962</v>
      </c>
      <c r="C1892" s="59">
        <v>11761082.52</v>
      </c>
      <c r="D1892" s="60">
        <v>999</v>
      </c>
      <c r="E1892" s="54">
        <v>176416.24</v>
      </c>
      <c r="F1892" s="54">
        <v>9325.2099999999991</v>
      </c>
      <c r="G1892" s="55">
        <v>5.2999999999999999E-2</v>
      </c>
      <c r="H1892" s="53">
        <v>0</v>
      </c>
      <c r="I1892" s="53" t="s">
        <v>1412</v>
      </c>
    </row>
    <row r="1893" spans="1:9" ht="17.399999999999999" x14ac:dyDescent="0.3">
      <c r="A1893" s="53" t="s">
        <v>449</v>
      </c>
      <c r="B1893" s="57">
        <v>45992</v>
      </c>
      <c r="C1893" s="59">
        <v>11761082.52</v>
      </c>
      <c r="D1893" s="60">
        <v>999</v>
      </c>
      <c r="E1893" s="54">
        <v>176416.24</v>
      </c>
      <c r="F1893" s="54">
        <v>15036.04</v>
      </c>
      <c r="G1893" s="55">
        <v>8.5000000000000006E-2</v>
      </c>
      <c r="H1893" s="53">
        <v>0</v>
      </c>
      <c r="I1893" s="53" t="s">
        <v>1412</v>
      </c>
    </row>
    <row r="1894" spans="1:9" ht="17.399999999999999" x14ac:dyDescent="0.3">
      <c r="A1894" s="53" t="s">
        <v>450</v>
      </c>
      <c r="B1894" s="57">
        <v>45658</v>
      </c>
      <c r="C1894" s="59">
        <v>72890249.349999994</v>
      </c>
      <c r="D1894" s="60">
        <v>0</v>
      </c>
      <c r="E1894" s="54">
        <v>728902.49</v>
      </c>
      <c r="F1894" s="54">
        <v>716517.4</v>
      </c>
      <c r="G1894" s="55">
        <v>0.98299999999999998</v>
      </c>
      <c r="H1894" s="53">
        <v>0</v>
      </c>
      <c r="I1894" s="53" t="s">
        <v>1408</v>
      </c>
    </row>
    <row r="1895" spans="1:9" ht="17.399999999999999" x14ac:dyDescent="0.3">
      <c r="A1895" s="53" t="s">
        <v>450</v>
      </c>
      <c r="B1895" s="57">
        <v>45689</v>
      </c>
      <c r="C1895" s="59">
        <v>71685562.540000007</v>
      </c>
      <c r="D1895" s="60">
        <v>0</v>
      </c>
      <c r="E1895" s="54">
        <v>716855.63</v>
      </c>
      <c r="F1895" s="54">
        <v>764730.63</v>
      </c>
      <c r="G1895" s="55">
        <v>1.0669999999999999</v>
      </c>
      <c r="H1895" s="53">
        <v>0</v>
      </c>
      <c r="I1895" s="53" t="s">
        <v>1408</v>
      </c>
    </row>
    <row r="1896" spans="1:9" ht="17.399999999999999" x14ac:dyDescent="0.3">
      <c r="A1896" s="53" t="s">
        <v>450</v>
      </c>
      <c r="B1896" s="57">
        <v>45717</v>
      </c>
      <c r="C1896" s="59">
        <v>70299651.530000001</v>
      </c>
      <c r="D1896" s="60">
        <v>0</v>
      </c>
      <c r="E1896" s="54">
        <v>702996.52</v>
      </c>
      <c r="F1896" s="54">
        <v>745278.04</v>
      </c>
      <c r="G1896" s="55">
        <v>1.06</v>
      </c>
      <c r="H1896" s="53">
        <v>0</v>
      </c>
      <c r="I1896" s="53" t="s">
        <v>1408</v>
      </c>
    </row>
    <row r="1897" spans="1:9" ht="17.399999999999999" x14ac:dyDescent="0.3">
      <c r="A1897" s="53" t="s">
        <v>450</v>
      </c>
      <c r="B1897" s="57">
        <v>45748</v>
      </c>
      <c r="C1897" s="59">
        <v>69090808.900000006</v>
      </c>
      <c r="D1897" s="60">
        <v>0</v>
      </c>
      <c r="E1897" s="54">
        <v>690908.09</v>
      </c>
      <c r="F1897" s="54">
        <v>706623.33</v>
      </c>
      <c r="G1897" s="55">
        <v>1.0229999999999999</v>
      </c>
      <c r="H1897" s="53">
        <v>0</v>
      </c>
      <c r="I1897" s="53" t="s">
        <v>1408</v>
      </c>
    </row>
    <row r="1898" spans="1:9" ht="17.399999999999999" x14ac:dyDescent="0.3">
      <c r="A1898" s="53" t="s">
        <v>450</v>
      </c>
      <c r="B1898" s="57">
        <v>45778</v>
      </c>
      <c r="C1898" s="59">
        <v>67875839.810000002</v>
      </c>
      <c r="D1898" s="60">
        <v>0</v>
      </c>
      <c r="E1898" s="54">
        <v>678758.40000000002</v>
      </c>
      <c r="F1898" s="54">
        <v>712540.7</v>
      </c>
      <c r="G1898" s="55">
        <v>1.05</v>
      </c>
      <c r="H1898" s="53">
        <v>0</v>
      </c>
      <c r="I1898" s="53" t="s">
        <v>1408</v>
      </c>
    </row>
    <row r="1899" spans="1:9" ht="17.399999999999999" x14ac:dyDescent="0.3">
      <c r="A1899" s="53" t="s">
        <v>450</v>
      </c>
      <c r="B1899" s="57">
        <v>45809</v>
      </c>
      <c r="C1899" s="59">
        <v>66812402.880000003</v>
      </c>
      <c r="D1899" s="60">
        <v>15</v>
      </c>
      <c r="E1899" s="54">
        <v>668124.03</v>
      </c>
      <c r="F1899" s="54">
        <v>669801.03</v>
      </c>
      <c r="G1899" s="55">
        <v>1.0029999999999999</v>
      </c>
      <c r="H1899" s="53">
        <v>0</v>
      </c>
      <c r="I1899" s="53" t="s">
        <v>1408</v>
      </c>
    </row>
    <row r="1900" spans="1:9" ht="17.399999999999999" x14ac:dyDescent="0.3">
      <c r="A1900" s="53" t="s">
        <v>450</v>
      </c>
      <c r="B1900" s="57">
        <v>45839</v>
      </c>
      <c r="C1900" s="59">
        <v>65671579.350000001</v>
      </c>
      <c r="D1900" s="60">
        <v>0</v>
      </c>
      <c r="E1900" s="54">
        <v>656715.79</v>
      </c>
      <c r="F1900" s="54">
        <v>645752.49</v>
      </c>
      <c r="G1900" s="55">
        <v>0.98299999999999998</v>
      </c>
      <c r="H1900" s="53">
        <v>0</v>
      </c>
      <c r="I1900" s="53" t="s">
        <v>1408</v>
      </c>
    </row>
    <row r="1901" spans="1:9" ht="17.399999999999999" x14ac:dyDescent="0.3">
      <c r="A1901" s="53" t="s">
        <v>450</v>
      </c>
      <c r="B1901" s="57">
        <v>45870</v>
      </c>
      <c r="C1901" s="59">
        <v>64361403.979999997</v>
      </c>
      <c r="D1901" s="60">
        <v>0</v>
      </c>
      <c r="E1901" s="54">
        <v>643614.04</v>
      </c>
      <c r="F1901" s="54">
        <v>706552.62</v>
      </c>
      <c r="G1901" s="55">
        <v>1.0980000000000001</v>
      </c>
      <c r="H1901" s="53">
        <v>0</v>
      </c>
      <c r="I1901" s="53" t="s">
        <v>1408</v>
      </c>
    </row>
    <row r="1902" spans="1:9" ht="17.399999999999999" x14ac:dyDescent="0.3">
      <c r="A1902" s="53" t="s">
        <v>450</v>
      </c>
      <c r="B1902" s="57">
        <v>45901</v>
      </c>
      <c r="C1902" s="59">
        <v>63148117.090000004</v>
      </c>
      <c r="D1902" s="60">
        <v>0</v>
      </c>
      <c r="E1902" s="54">
        <v>631481.17000000004</v>
      </c>
      <c r="F1902" s="54">
        <v>726095.63</v>
      </c>
      <c r="G1902" s="55">
        <v>1.1499999999999999</v>
      </c>
      <c r="H1902" s="53">
        <v>0</v>
      </c>
      <c r="I1902" s="53" t="s">
        <v>1408</v>
      </c>
    </row>
    <row r="1903" spans="1:9" ht="17.399999999999999" x14ac:dyDescent="0.3">
      <c r="A1903" s="53" t="s">
        <v>450</v>
      </c>
      <c r="B1903" s="57">
        <v>45931</v>
      </c>
      <c r="C1903" s="59">
        <v>61945863.93</v>
      </c>
      <c r="D1903" s="60">
        <v>15</v>
      </c>
      <c r="E1903" s="54">
        <v>619458.64</v>
      </c>
      <c r="F1903" s="54">
        <v>601705.65</v>
      </c>
      <c r="G1903" s="55">
        <v>0.97099999999999997</v>
      </c>
      <c r="H1903" s="53">
        <v>0</v>
      </c>
      <c r="I1903" s="53" t="s">
        <v>1408</v>
      </c>
    </row>
    <row r="1904" spans="1:9" ht="17.399999999999999" x14ac:dyDescent="0.3">
      <c r="A1904" s="53" t="s">
        <v>450</v>
      </c>
      <c r="B1904" s="57">
        <v>45962</v>
      </c>
      <c r="C1904" s="59">
        <v>60804968.420000002</v>
      </c>
      <c r="D1904" s="60">
        <v>0</v>
      </c>
      <c r="E1904" s="54">
        <v>608049.68000000005</v>
      </c>
      <c r="F1904" s="54">
        <v>648080.74</v>
      </c>
      <c r="G1904" s="55">
        <v>1.0660000000000001</v>
      </c>
      <c r="H1904" s="53">
        <v>0</v>
      </c>
      <c r="I1904" s="53" t="s">
        <v>1408</v>
      </c>
    </row>
    <row r="1905" spans="1:9" ht="17.399999999999999" x14ac:dyDescent="0.3">
      <c r="A1905" s="53" t="s">
        <v>450</v>
      </c>
      <c r="B1905" s="57">
        <v>45992</v>
      </c>
      <c r="C1905" s="59">
        <v>59864960.950000003</v>
      </c>
      <c r="D1905" s="60">
        <v>35</v>
      </c>
      <c r="E1905" s="54">
        <v>598649.61</v>
      </c>
      <c r="F1905" s="54">
        <v>389795.96</v>
      </c>
      <c r="G1905" s="55">
        <v>0.65100000000000002</v>
      </c>
      <c r="H1905" s="53">
        <v>0</v>
      </c>
      <c r="I1905" s="53" t="s">
        <v>1410</v>
      </c>
    </row>
    <row r="1906" spans="1:9" ht="17.399999999999999" x14ac:dyDescent="0.3">
      <c r="A1906" s="53" t="s">
        <v>452</v>
      </c>
      <c r="B1906" s="57">
        <v>45658</v>
      </c>
      <c r="C1906" s="59">
        <v>2503688.59</v>
      </c>
      <c r="D1906" s="60">
        <v>0</v>
      </c>
      <c r="E1906" s="54">
        <v>37555.33</v>
      </c>
      <c r="F1906" s="54">
        <v>41426.61</v>
      </c>
      <c r="G1906" s="55">
        <v>1.103</v>
      </c>
      <c r="H1906" s="53">
        <v>0</v>
      </c>
      <c r="I1906" s="53" t="s">
        <v>1408</v>
      </c>
    </row>
    <row r="1907" spans="1:9" ht="17.399999999999999" x14ac:dyDescent="0.3">
      <c r="A1907" s="53" t="s">
        <v>452</v>
      </c>
      <c r="B1907" s="57">
        <v>45689</v>
      </c>
      <c r="C1907" s="59">
        <v>2425038.36</v>
      </c>
      <c r="D1907" s="60">
        <v>0</v>
      </c>
      <c r="E1907" s="54">
        <v>36375.58</v>
      </c>
      <c r="F1907" s="54">
        <v>39602.67</v>
      </c>
      <c r="G1907" s="55">
        <v>1.089</v>
      </c>
      <c r="H1907" s="53">
        <v>0</v>
      </c>
      <c r="I1907" s="53" t="s">
        <v>1408</v>
      </c>
    </row>
    <row r="1908" spans="1:9" ht="17.399999999999999" x14ac:dyDescent="0.3">
      <c r="A1908" s="53" t="s">
        <v>452</v>
      </c>
      <c r="B1908" s="57">
        <v>45717</v>
      </c>
      <c r="C1908" s="59">
        <v>2360639.41</v>
      </c>
      <c r="D1908" s="60">
        <v>65</v>
      </c>
      <c r="E1908" s="54">
        <v>35409.589999999997</v>
      </c>
      <c r="F1908" s="54">
        <v>27738.94</v>
      </c>
      <c r="G1908" s="55">
        <v>0.78300000000000003</v>
      </c>
      <c r="H1908" s="53">
        <v>0</v>
      </c>
      <c r="I1908" s="53" t="s">
        <v>1411</v>
      </c>
    </row>
    <row r="1909" spans="1:9" ht="17.399999999999999" x14ac:dyDescent="0.3">
      <c r="A1909" s="53" t="s">
        <v>452</v>
      </c>
      <c r="B1909" s="57">
        <v>45748</v>
      </c>
      <c r="C1909" s="59">
        <v>2288062.11</v>
      </c>
      <c r="D1909" s="60">
        <v>15</v>
      </c>
      <c r="E1909" s="54">
        <v>34320.93</v>
      </c>
      <c r="F1909" s="54">
        <v>32721.7</v>
      </c>
      <c r="G1909" s="55">
        <v>0.95299999999999996</v>
      </c>
      <c r="H1909" s="53">
        <v>0</v>
      </c>
      <c r="I1909" s="53" t="s">
        <v>1408</v>
      </c>
    </row>
    <row r="1910" spans="1:9" ht="17.399999999999999" x14ac:dyDescent="0.3">
      <c r="A1910" s="53" t="s">
        <v>452</v>
      </c>
      <c r="B1910" s="57">
        <v>45778</v>
      </c>
      <c r="C1910" s="59">
        <v>2226813.5499999998</v>
      </c>
      <c r="D1910" s="60">
        <v>0</v>
      </c>
      <c r="E1910" s="54">
        <v>33402.199999999997</v>
      </c>
      <c r="F1910" s="54">
        <v>32027.7</v>
      </c>
      <c r="G1910" s="55">
        <v>0.95899999999999996</v>
      </c>
      <c r="H1910" s="53">
        <v>0</v>
      </c>
      <c r="I1910" s="53" t="s">
        <v>1408</v>
      </c>
    </row>
    <row r="1911" spans="1:9" ht="17.399999999999999" x14ac:dyDescent="0.3">
      <c r="A1911" s="53" t="s">
        <v>452</v>
      </c>
      <c r="B1911" s="57">
        <v>45809</v>
      </c>
      <c r="C1911" s="59">
        <v>2165238.17</v>
      </c>
      <c r="D1911" s="60">
        <v>0</v>
      </c>
      <c r="E1911" s="54">
        <v>32478.57</v>
      </c>
      <c r="F1911" s="54">
        <v>36505.129999999997</v>
      </c>
      <c r="G1911" s="55">
        <v>1.1240000000000001</v>
      </c>
      <c r="H1911" s="53">
        <v>0</v>
      </c>
      <c r="I1911" s="53" t="s">
        <v>1408</v>
      </c>
    </row>
    <row r="1912" spans="1:9" ht="17.399999999999999" x14ac:dyDescent="0.3">
      <c r="A1912" s="53" t="s">
        <v>452</v>
      </c>
      <c r="B1912" s="57">
        <v>45839</v>
      </c>
      <c r="C1912" s="59">
        <v>2095185.09</v>
      </c>
      <c r="D1912" s="60">
        <v>0</v>
      </c>
      <c r="E1912" s="54">
        <v>31427.78</v>
      </c>
      <c r="F1912" s="54">
        <v>34024.54</v>
      </c>
      <c r="G1912" s="55">
        <v>1.083</v>
      </c>
      <c r="H1912" s="53">
        <v>0</v>
      </c>
      <c r="I1912" s="53" t="s">
        <v>1408</v>
      </c>
    </row>
    <row r="1913" spans="1:9" ht="17.399999999999999" x14ac:dyDescent="0.3">
      <c r="A1913" s="53" t="s">
        <v>452</v>
      </c>
      <c r="B1913" s="57">
        <v>45870</v>
      </c>
      <c r="C1913" s="59">
        <v>2031113.35</v>
      </c>
      <c r="D1913" s="60">
        <v>0</v>
      </c>
      <c r="E1913" s="54">
        <v>30466.7</v>
      </c>
      <c r="F1913" s="54">
        <v>29397.78</v>
      </c>
      <c r="G1913" s="55">
        <v>0.96499999999999997</v>
      </c>
      <c r="H1913" s="53">
        <v>0</v>
      </c>
      <c r="I1913" s="53" t="s">
        <v>1408</v>
      </c>
    </row>
    <row r="1914" spans="1:9" ht="17.399999999999999" x14ac:dyDescent="0.3">
      <c r="A1914" s="53" t="s">
        <v>452</v>
      </c>
      <c r="B1914" s="57">
        <v>45901</v>
      </c>
      <c r="C1914" s="59">
        <v>1967170.37</v>
      </c>
      <c r="D1914" s="60">
        <v>35</v>
      </c>
      <c r="E1914" s="54">
        <v>29507.56</v>
      </c>
      <c r="F1914" s="54">
        <v>20104.66</v>
      </c>
      <c r="G1914" s="55">
        <v>0.68100000000000005</v>
      </c>
      <c r="H1914" s="53">
        <v>0</v>
      </c>
      <c r="I1914" s="53" t="s">
        <v>1410</v>
      </c>
    </row>
    <row r="1915" spans="1:9" ht="17.399999999999999" x14ac:dyDescent="0.3">
      <c r="A1915" s="53" t="s">
        <v>452</v>
      </c>
      <c r="B1915" s="57">
        <v>45931</v>
      </c>
      <c r="C1915" s="59">
        <v>1907074.3</v>
      </c>
      <c r="D1915" s="60">
        <v>0</v>
      </c>
      <c r="E1915" s="54">
        <v>28606.11</v>
      </c>
      <c r="F1915" s="54">
        <v>27906.9</v>
      </c>
      <c r="G1915" s="55">
        <v>0.97599999999999998</v>
      </c>
      <c r="H1915" s="53">
        <v>0</v>
      </c>
      <c r="I1915" s="53" t="s">
        <v>1408</v>
      </c>
    </row>
    <row r="1916" spans="1:9" ht="17.399999999999999" x14ac:dyDescent="0.3">
      <c r="A1916" s="53" t="s">
        <v>452</v>
      </c>
      <c r="B1916" s="57">
        <v>45962</v>
      </c>
      <c r="C1916" s="59">
        <v>1847137.36</v>
      </c>
      <c r="D1916" s="60">
        <v>0</v>
      </c>
      <c r="E1916" s="54">
        <v>27707.06</v>
      </c>
      <c r="F1916" s="54">
        <v>30690.43</v>
      </c>
      <c r="G1916" s="55">
        <v>1.1080000000000001</v>
      </c>
      <c r="H1916" s="53">
        <v>0</v>
      </c>
      <c r="I1916" s="53" t="s">
        <v>1408</v>
      </c>
    </row>
    <row r="1917" spans="1:9" ht="17.399999999999999" x14ac:dyDescent="0.3">
      <c r="A1917" s="53" t="s">
        <v>452</v>
      </c>
      <c r="B1917" s="57">
        <v>45992</v>
      </c>
      <c r="C1917" s="59">
        <v>1795123.48</v>
      </c>
      <c r="D1917" s="60">
        <v>0</v>
      </c>
      <c r="E1917" s="54">
        <v>26926.85</v>
      </c>
      <c r="F1917" s="54">
        <v>29814.33</v>
      </c>
      <c r="G1917" s="55">
        <v>1.107</v>
      </c>
      <c r="H1917" s="53">
        <v>0</v>
      </c>
      <c r="I1917" s="53" t="s">
        <v>1408</v>
      </c>
    </row>
    <row r="1918" spans="1:9" ht="17.399999999999999" x14ac:dyDescent="0.3">
      <c r="A1918" s="53" t="s">
        <v>453</v>
      </c>
      <c r="B1918" s="57">
        <v>45658</v>
      </c>
      <c r="C1918" s="59">
        <v>1171801.95</v>
      </c>
      <c r="D1918" s="60">
        <v>65</v>
      </c>
      <c r="E1918" s="54">
        <v>17577.03</v>
      </c>
      <c r="F1918" s="54">
        <v>9254.7999999999993</v>
      </c>
      <c r="G1918" s="55">
        <v>0.52700000000000002</v>
      </c>
      <c r="H1918" s="53">
        <v>0</v>
      </c>
      <c r="I1918" s="53" t="s">
        <v>1411</v>
      </c>
    </row>
    <row r="1919" spans="1:9" ht="17.399999999999999" x14ac:dyDescent="0.3">
      <c r="A1919" s="53" t="s">
        <v>453</v>
      </c>
      <c r="B1919" s="57">
        <v>45689</v>
      </c>
      <c r="C1919" s="59">
        <v>1143315.78</v>
      </c>
      <c r="D1919" s="60">
        <v>0</v>
      </c>
      <c r="E1919" s="54">
        <v>17149.740000000002</v>
      </c>
      <c r="F1919" s="54">
        <v>18768.21</v>
      </c>
      <c r="G1919" s="55">
        <v>1.0940000000000001</v>
      </c>
      <c r="H1919" s="53">
        <v>0</v>
      </c>
      <c r="I1919" s="53" t="s">
        <v>1408</v>
      </c>
    </row>
    <row r="1920" spans="1:9" ht="17.399999999999999" x14ac:dyDescent="0.3">
      <c r="A1920" s="53" t="s">
        <v>453</v>
      </c>
      <c r="B1920" s="57">
        <v>45717</v>
      </c>
      <c r="C1920" s="59">
        <v>1118487.8400000001</v>
      </c>
      <c r="D1920" s="60">
        <v>0</v>
      </c>
      <c r="E1920" s="54">
        <v>16777.32</v>
      </c>
      <c r="F1920" s="54">
        <v>17821.849999999999</v>
      </c>
      <c r="G1920" s="55">
        <v>1.0620000000000001</v>
      </c>
      <c r="H1920" s="53">
        <v>0</v>
      </c>
      <c r="I1920" s="53" t="s">
        <v>1408</v>
      </c>
    </row>
    <row r="1921" spans="1:9" ht="17.399999999999999" x14ac:dyDescent="0.3">
      <c r="A1921" s="53" t="s">
        <v>453</v>
      </c>
      <c r="B1921" s="57">
        <v>45748</v>
      </c>
      <c r="C1921" s="59">
        <v>1087581.6299999999</v>
      </c>
      <c r="D1921" s="60">
        <v>0</v>
      </c>
      <c r="E1921" s="54">
        <v>16313.72</v>
      </c>
      <c r="F1921" s="54">
        <v>16487.86</v>
      </c>
      <c r="G1921" s="55">
        <v>1.0109999999999999</v>
      </c>
      <c r="H1921" s="53">
        <v>0</v>
      </c>
      <c r="I1921" s="53" t="s">
        <v>1408</v>
      </c>
    </row>
    <row r="1922" spans="1:9" ht="17.399999999999999" x14ac:dyDescent="0.3">
      <c r="A1922" s="53" t="s">
        <v>453</v>
      </c>
      <c r="B1922" s="57">
        <v>45778</v>
      </c>
      <c r="C1922" s="59">
        <v>1059773.98</v>
      </c>
      <c r="D1922" s="60">
        <v>0</v>
      </c>
      <c r="E1922" s="54">
        <v>15896.61</v>
      </c>
      <c r="F1922" s="54">
        <v>16313.16</v>
      </c>
      <c r="G1922" s="55">
        <v>1.026</v>
      </c>
      <c r="H1922" s="53">
        <v>0</v>
      </c>
      <c r="I1922" s="53" t="s">
        <v>1408</v>
      </c>
    </row>
    <row r="1923" spans="1:9" ht="17.399999999999999" x14ac:dyDescent="0.3">
      <c r="A1923" s="53" t="s">
        <v>453</v>
      </c>
      <c r="B1923" s="57">
        <v>45809</v>
      </c>
      <c r="C1923" s="59">
        <v>1032608.63</v>
      </c>
      <c r="D1923" s="60">
        <v>65</v>
      </c>
      <c r="E1923" s="54">
        <v>15489.13</v>
      </c>
      <c r="F1923" s="54">
        <v>7191.22</v>
      </c>
      <c r="G1923" s="55">
        <v>0.46400000000000002</v>
      </c>
      <c r="H1923" s="53">
        <v>0</v>
      </c>
      <c r="I1923" s="53" t="s">
        <v>1411</v>
      </c>
    </row>
    <row r="1924" spans="1:9" ht="17.399999999999999" x14ac:dyDescent="0.3">
      <c r="A1924" s="53" t="s">
        <v>453</v>
      </c>
      <c r="B1924" s="57">
        <v>45839</v>
      </c>
      <c r="C1924" s="59">
        <v>1007469.38</v>
      </c>
      <c r="D1924" s="60">
        <v>0</v>
      </c>
      <c r="E1924" s="54">
        <v>15112.04</v>
      </c>
      <c r="F1924" s="54">
        <v>14794.38</v>
      </c>
      <c r="G1924" s="55">
        <v>0.97899999999999998</v>
      </c>
      <c r="H1924" s="53">
        <v>0</v>
      </c>
      <c r="I1924" s="53" t="s">
        <v>1408</v>
      </c>
    </row>
    <row r="1925" spans="1:9" ht="17.399999999999999" x14ac:dyDescent="0.3">
      <c r="A1925" s="53" t="s">
        <v>453</v>
      </c>
      <c r="B1925" s="57">
        <v>45870</v>
      </c>
      <c r="C1925" s="59">
        <v>980360.33</v>
      </c>
      <c r="D1925" s="60">
        <v>0</v>
      </c>
      <c r="E1925" s="54">
        <v>14705.4</v>
      </c>
      <c r="F1925" s="54">
        <v>16678.04</v>
      </c>
      <c r="G1925" s="55">
        <v>1.1339999999999999</v>
      </c>
      <c r="H1925" s="53">
        <v>0</v>
      </c>
      <c r="I1925" s="53" t="s">
        <v>1408</v>
      </c>
    </row>
    <row r="1926" spans="1:9" ht="17.399999999999999" x14ac:dyDescent="0.3">
      <c r="A1926" s="53" t="s">
        <v>453</v>
      </c>
      <c r="B1926" s="57">
        <v>45901</v>
      </c>
      <c r="C1926" s="59">
        <v>959488.19</v>
      </c>
      <c r="D1926" s="60">
        <v>0</v>
      </c>
      <c r="E1926" s="54">
        <v>14392.32</v>
      </c>
      <c r="F1926" s="54">
        <v>14016.53</v>
      </c>
      <c r="G1926" s="55">
        <v>0.97399999999999998</v>
      </c>
      <c r="H1926" s="53">
        <v>0</v>
      </c>
      <c r="I1926" s="53" t="s">
        <v>1408</v>
      </c>
    </row>
    <row r="1927" spans="1:9" ht="17.399999999999999" x14ac:dyDescent="0.3">
      <c r="A1927" s="53" t="s">
        <v>453</v>
      </c>
      <c r="B1927" s="57">
        <v>45931</v>
      </c>
      <c r="C1927" s="59">
        <v>933769.22</v>
      </c>
      <c r="D1927" s="60">
        <v>0</v>
      </c>
      <c r="E1927" s="54">
        <v>14006.54</v>
      </c>
      <c r="F1927" s="54">
        <v>15258.66</v>
      </c>
      <c r="G1927" s="55">
        <v>1.089</v>
      </c>
      <c r="H1927" s="53">
        <v>0</v>
      </c>
      <c r="I1927" s="53" t="s">
        <v>1408</v>
      </c>
    </row>
    <row r="1928" spans="1:9" ht="17.399999999999999" x14ac:dyDescent="0.3">
      <c r="A1928" s="53" t="s">
        <v>453</v>
      </c>
      <c r="B1928" s="57">
        <v>45962</v>
      </c>
      <c r="C1928" s="59">
        <v>909372.92</v>
      </c>
      <c r="D1928" s="60">
        <v>0</v>
      </c>
      <c r="E1928" s="54">
        <v>13640.59</v>
      </c>
      <c r="F1928" s="54">
        <v>13490.96</v>
      </c>
      <c r="G1928" s="55">
        <v>0.98899999999999999</v>
      </c>
      <c r="H1928" s="53">
        <v>0</v>
      </c>
      <c r="I1928" s="53" t="s">
        <v>1408</v>
      </c>
    </row>
    <row r="1929" spans="1:9" ht="17.399999999999999" x14ac:dyDescent="0.3">
      <c r="A1929" s="53" t="s">
        <v>453</v>
      </c>
      <c r="B1929" s="57">
        <v>45992</v>
      </c>
      <c r="C1929" s="59">
        <v>885908.24</v>
      </c>
      <c r="D1929" s="60">
        <v>0</v>
      </c>
      <c r="E1929" s="54">
        <v>13288.62</v>
      </c>
      <c r="F1929" s="54">
        <v>14930.48</v>
      </c>
      <c r="G1929" s="55">
        <v>1.1240000000000001</v>
      </c>
      <c r="H1929" s="53">
        <v>0</v>
      </c>
      <c r="I1929" s="53" t="s">
        <v>1408</v>
      </c>
    </row>
    <row r="1930" spans="1:9" ht="17.399999999999999" x14ac:dyDescent="0.3">
      <c r="A1930" s="53" t="s">
        <v>455</v>
      </c>
      <c r="B1930" s="57">
        <v>45658</v>
      </c>
      <c r="C1930" s="59">
        <v>19421099.149999999</v>
      </c>
      <c r="D1930" s="60">
        <v>15</v>
      </c>
      <c r="E1930" s="54">
        <v>291316.49</v>
      </c>
      <c r="F1930" s="54">
        <v>302187.52000000002</v>
      </c>
      <c r="G1930" s="55">
        <v>1.0369999999999999</v>
      </c>
      <c r="H1930" s="53">
        <v>0</v>
      </c>
      <c r="I1930" s="53" t="s">
        <v>1408</v>
      </c>
    </row>
    <row r="1931" spans="1:9" ht="17.399999999999999" x14ac:dyDescent="0.3">
      <c r="A1931" s="53" t="s">
        <v>455</v>
      </c>
      <c r="B1931" s="57">
        <v>45689</v>
      </c>
      <c r="C1931" s="59">
        <v>18939875.359999999</v>
      </c>
      <c r="D1931" s="60">
        <v>35</v>
      </c>
      <c r="E1931" s="54">
        <v>284098.13</v>
      </c>
      <c r="F1931" s="54">
        <v>201122.12</v>
      </c>
      <c r="G1931" s="55">
        <v>0.70799999999999996</v>
      </c>
      <c r="H1931" s="53">
        <v>0</v>
      </c>
      <c r="I1931" s="53" t="s">
        <v>1410</v>
      </c>
    </row>
    <row r="1932" spans="1:9" ht="17.399999999999999" x14ac:dyDescent="0.3">
      <c r="A1932" s="53" t="s">
        <v>455</v>
      </c>
      <c r="B1932" s="57">
        <v>45717</v>
      </c>
      <c r="C1932" s="59">
        <v>18538956.27</v>
      </c>
      <c r="D1932" s="60">
        <v>0</v>
      </c>
      <c r="E1932" s="54">
        <v>278084.34000000003</v>
      </c>
      <c r="F1932" s="54">
        <v>314599.28999999998</v>
      </c>
      <c r="G1932" s="55">
        <v>1.131</v>
      </c>
      <c r="H1932" s="53">
        <v>0</v>
      </c>
      <c r="I1932" s="53" t="s">
        <v>1408</v>
      </c>
    </row>
    <row r="1933" spans="1:9" ht="17.399999999999999" x14ac:dyDescent="0.3">
      <c r="A1933" s="53" t="s">
        <v>455</v>
      </c>
      <c r="B1933" s="57">
        <v>45748</v>
      </c>
      <c r="C1933" s="59">
        <v>18141050.710000001</v>
      </c>
      <c r="D1933" s="60">
        <v>15</v>
      </c>
      <c r="E1933" s="54">
        <v>272115.76</v>
      </c>
      <c r="F1933" s="54">
        <v>299960.18</v>
      </c>
      <c r="G1933" s="55">
        <v>1.1020000000000001</v>
      </c>
      <c r="H1933" s="53">
        <v>0</v>
      </c>
      <c r="I1933" s="53" t="s">
        <v>1408</v>
      </c>
    </row>
    <row r="1934" spans="1:9" ht="17.399999999999999" x14ac:dyDescent="0.3">
      <c r="A1934" s="53" t="s">
        <v>455</v>
      </c>
      <c r="B1934" s="57">
        <v>45778</v>
      </c>
      <c r="C1934" s="59">
        <v>17648302.789999999</v>
      </c>
      <c r="D1934" s="60">
        <v>15</v>
      </c>
      <c r="E1934" s="54">
        <v>264724.53999999998</v>
      </c>
      <c r="F1934" s="54">
        <v>283728.34000000003</v>
      </c>
      <c r="G1934" s="55">
        <v>1.0720000000000001</v>
      </c>
      <c r="H1934" s="53">
        <v>0</v>
      </c>
      <c r="I1934" s="53" t="s">
        <v>1408</v>
      </c>
    </row>
    <row r="1935" spans="1:9" ht="17.399999999999999" x14ac:dyDescent="0.3">
      <c r="A1935" s="53" t="s">
        <v>455</v>
      </c>
      <c r="B1935" s="57">
        <v>45809</v>
      </c>
      <c r="C1935" s="59">
        <v>17224119.25</v>
      </c>
      <c r="D1935" s="60">
        <v>0</v>
      </c>
      <c r="E1935" s="54">
        <v>258361.79</v>
      </c>
      <c r="F1935" s="54">
        <v>297061.48</v>
      </c>
      <c r="G1935" s="55">
        <v>1.1499999999999999</v>
      </c>
      <c r="H1935" s="53">
        <v>0</v>
      </c>
      <c r="I1935" s="53" t="s">
        <v>1408</v>
      </c>
    </row>
    <row r="1936" spans="1:9" ht="17.399999999999999" x14ac:dyDescent="0.3">
      <c r="A1936" s="53" t="s">
        <v>455</v>
      </c>
      <c r="B1936" s="57">
        <v>45839</v>
      </c>
      <c r="C1936" s="59">
        <v>16781883.469999999</v>
      </c>
      <c r="D1936" s="60">
        <v>95</v>
      </c>
      <c r="E1936" s="54">
        <v>251728.25</v>
      </c>
      <c r="F1936" s="54">
        <v>74169.06</v>
      </c>
      <c r="G1936" s="55">
        <v>0.29499999999999998</v>
      </c>
      <c r="H1936" s="53">
        <v>0</v>
      </c>
      <c r="I1936" s="53" t="s">
        <v>1409</v>
      </c>
    </row>
    <row r="1937" spans="1:9" ht="17.399999999999999" x14ac:dyDescent="0.3">
      <c r="A1937" s="53" t="s">
        <v>455</v>
      </c>
      <c r="B1937" s="57">
        <v>45870</v>
      </c>
      <c r="C1937" s="59">
        <v>16406791.4</v>
      </c>
      <c r="D1937" s="60">
        <v>0</v>
      </c>
      <c r="E1937" s="54">
        <v>246101.87</v>
      </c>
      <c r="F1937" s="54">
        <v>240618.28</v>
      </c>
      <c r="G1937" s="55">
        <v>0.97799999999999998</v>
      </c>
      <c r="H1937" s="53">
        <v>0</v>
      </c>
      <c r="I1937" s="53" t="s">
        <v>1408</v>
      </c>
    </row>
    <row r="1938" spans="1:9" ht="17.399999999999999" x14ac:dyDescent="0.3">
      <c r="A1938" s="53" t="s">
        <v>455</v>
      </c>
      <c r="B1938" s="57">
        <v>45901</v>
      </c>
      <c r="C1938" s="59">
        <v>15968958.199999999</v>
      </c>
      <c r="D1938" s="60">
        <v>0</v>
      </c>
      <c r="E1938" s="54">
        <v>239534.37</v>
      </c>
      <c r="F1938" s="54">
        <v>250617.8</v>
      </c>
      <c r="G1938" s="55">
        <v>1.046</v>
      </c>
      <c r="H1938" s="53">
        <v>0</v>
      </c>
      <c r="I1938" s="53" t="s">
        <v>1408</v>
      </c>
    </row>
    <row r="1939" spans="1:9" ht="17.399999999999999" x14ac:dyDescent="0.3">
      <c r="A1939" s="53" t="s">
        <v>455</v>
      </c>
      <c r="B1939" s="57">
        <v>45931</v>
      </c>
      <c r="C1939" s="59">
        <v>15583423.810000001</v>
      </c>
      <c r="D1939" s="60">
        <v>95</v>
      </c>
      <c r="E1939" s="54">
        <v>233751.36</v>
      </c>
      <c r="F1939" s="54">
        <v>31953.97</v>
      </c>
      <c r="G1939" s="55">
        <v>0.13700000000000001</v>
      </c>
      <c r="H1939" s="53">
        <v>0</v>
      </c>
      <c r="I1939" s="53" t="s">
        <v>1409</v>
      </c>
    </row>
    <row r="1940" spans="1:9" ht="17.399999999999999" x14ac:dyDescent="0.3">
      <c r="A1940" s="53" t="s">
        <v>455</v>
      </c>
      <c r="B1940" s="57">
        <v>45962</v>
      </c>
      <c r="C1940" s="59">
        <v>15210276.880000001</v>
      </c>
      <c r="D1940" s="60">
        <v>65</v>
      </c>
      <c r="E1940" s="54">
        <v>228154.15</v>
      </c>
      <c r="F1940" s="54">
        <v>117812.14</v>
      </c>
      <c r="G1940" s="55">
        <v>0.51600000000000001</v>
      </c>
      <c r="H1940" s="53">
        <v>0</v>
      </c>
      <c r="I1940" s="53" t="s">
        <v>1411</v>
      </c>
    </row>
    <row r="1941" spans="1:9" ht="17.399999999999999" x14ac:dyDescent="0.3">
      <c r="A1941" s="53" t="s">
        <v>455</v>
      </c>
      <c r="B1941" s="57">
        <v>45992</v>
      </c>
      <c r="C1941" s="59">
        <v>14802579.68</v>
      </c>
      <c r="D1941" s="60">
        <v>0</v>
      </c>
      <c r="E1941" s="54">
        <v>222038.7</v>
      </c>
      <c r="F1941" s="54">
        <v>239903.65</v>
      </c>
      <c r="G1941" s="55">
        <v>1.08</v>
      </c>
      <c r="H1941" s="53">
        <v>0</v>
      </c>
      <c r="I1941" s="53" t="s">
        <v>1408</v>
      </c>
    </row>
    <row r="1942" spans="1:9" ht="17.399999999999999" x14ac:dyDescent="0.3">
      <c r="A1942" s="53" t="s">
        <v>457</v>
      </c>
      <c r="B1942" s="57">
        <v>45658</v>
      </c>
      <c r="C1942" s="59">
        <v>4369978.18</v>
      </c>
      <c r="D1942" s="60">
        <v>65</v>
      </c>
      <c r="E1942" s="54">
        <v>65549.67</v>
      </c>
      <c r="F1942" s="54">
        <v>35555.68</v>
      </c>
      <c r="G1942" s="55">
        <v>0.54200000000000004</v>
      </c>
      <c r="H1942" s="53">
        <v>0</v>
      </c>
      <c r="I1942" s="53" t="s">
        <v>1411</v>
      </c>
    </row>
    <row r="1943" spans="1:9" ht="17.399999999999999" x14ac:dyDescent="0.3">
      <c r="A1943" s="53" t="s">
        <v>457</v>
      </c>
      <c r="B1943" s="57">
        <v>45689</v>
      </c>
      <c r="C1943" s="59">
        <v>4369978.18</v>
      </c>
      <c r="D1943" s="60">
        <v>185</v>
      </c>
      <c r="E1943" s="54">
        <v>65549.67</v>
      </c>
      <c r="F1943" s="54">
        <v>10338.44</v>
      </c>
      <c r="G1943" s="55">
        <v>0.158</v>
      </c>
      <c r="H1943" s="53">
        <v>0</v>
      </c>
      <c r="I1943" s="53" t="s">
        <v>1412</v>
      </c>
    </row>
    <row r="1944" spans="1:9" ht="17.399999999999999" x14ac:dyDescent="0.3">
      <c r="A1944" s="53" t="s">
        <v>457</v>
      </c>
      <c r="B1944" s="57">
        <v>45717</v>
      </c>
      <c r="C1944" s="59">
        <v>4369978.18</v>
      </c>
      <c r="D1944" s="60">
        <v>999</v>
      </c>
      <c r="E1944" s="54">
        <v>65549.67</v>
      </c>
      <c r="F1944" s="54">
        <v>7989.2</v>
      </c>
      <c r="G1944" s="55">
        <v>0.122</v>
      </c>
      <c r="H1944" s="53">
        <v>0</v>
      </c>
      <c r="I1944" s="53" t="s">
        <v>1412</v>
      </c>
    </row>
    <row r="1945" spans="1:9" ht="17.399999999999999" x14ac:dyDescent="0.3">
      <c r="A1945" s="53" t="s">
        <v>457</v>
      </c>
      <c r="B1945" s="57">
        <v>45748</v>
      </c>
      <c r="C1945" s="59">
        <v>4369978.18</v>
      </c>
      <c r="D1945" s="60">
        <v>999</v>
      </c>
      <c r="E1945" s="54">
        <v>65549.67</v>
      </c>
      <c r="F1945" s="54">
        <v>10683.09</v>
      </c>
      <c r="G1945" s="55">
        <v>0.16300000000000001</v>
      </c>
      <c r="H1945" s="53">
        <v>0</v>
      </c>
      <c r="I1945" s="53" t="s">
        <v>1412</v>
      </c>
    </row>
    <row r="1946" spans="1:9" ht="17.399999999999999" x14ac:dyDescent="0.3">
      <c r="A1946" s="53" t="s">
        <v>457</v>
      </c>
      <c r="B1946" s="57">
        <v>45778</v>
      </c>
      <c r="C1946" s="59">
        <v>4369978.18</v>
      </c>
      <c r="D1946" s="60">
        <v>999</v>
      </c>
      <c r="E1946" s="54">
        <v>65549.67</v>
      </c>
      <c r="F1946" s="54">
        <v>279.82</v>
      </c>
      <c r="G1946" s="55">
        <v>4.0000000000000001E-3</v>
      </c>
      <c r="H1946" s="53">
        <v>0</v>
      </c>
      <c r="I1946" s="53" t="s">
        <v>1412</v>
      </c>
    </row>
    <row r="1947" spans="1:9" ht="17.399999999999999" x14ac:dyDescent="0.3">
      <c r="A1947" s="53" t="s">
        <v>457</v>
      </c>
      <c r="B1947" s="57">
        <v>45809</v>
      </c>
      <c r="C1947" s="59">
        <v>4369978.18</v>
      </c>
      <c r="D1947" s="60">
        <v>999</v>
      </c>
      <c r="E1947" s="54">
        <v>65549.67</v>
      </c>
      <c r="F1947" s="54">
        <v>5135.22</v>
      </c>
      <c r="G1947" s="55">
        <v>7.8E-2</v>
      </c>
      <c r="H1947" s="53">
        <v>0</v>
      </c>
      <c r="I1947" s="53" t="s">
        <v>1412</v>
      </c>
    </row>
    <row r="1948" spans="1:9" ht="17.399999999999999" x14ac:dyDescent="0.3">
      <c r="A1948" s="53" t="s">
        <v>457</v>
      </c>
      <c r="B1948" s="57">
        <v>45839</v>
      </c>
      <c r="C1948" s="59">
        <v>4369978.18</v>
      </c>
      <c r="D1948" s="60">
        <v>999</v>
      </c>
      <c r="E1948" s="54">
        <v>65549.67</v>
      </c>
      <c r="F1948" s="54">
        <v>2621.62</v>
      </c>
      <c r="G1948" s="55">
        <v>0.04</v>
      </c>
      <c r="H1948" s="53">
        <v>0</v>
      </c>
      <c r="I1948" s="53" t="s">
        <v>1412</v>
      </c>
    </row>
    <row r="1949" spans="1:9" ht="17.399999999999999" x14ac:dyDescent="0.3">
      <c r="A1949" s="53" t="s">
        <v>457</v>
      </c>
      <c r="B1949" s="57">
        <v>45870</v>
      </c>
      <c r="C1949" s="59">
        <v>4369978.18</v>
      </c>
      <c r="D1949" s="60">
        <v>999</v>
      </c>
      <c r="E1949" s="54">
        <v>65549.67</v>
      </c>
      <c r="F1949" s="54">
        <v>7040.11</v>
      </c>
      <c r="G1949" s="55">
        <v>0.107</v>
      </c>
      <c r="H1949" s="53">
        <v>0</v>
      </c>
      <c r="I1949" s="53" t="s">
        <v>1412</v>
      </c>
    </row>
    <row r="1950" spans="1:9" ht="17.399999999999999" x14ac:dyDescent="0.3">
      <c r="A1950" s="53" t="s">
        <v>457</v>
      </c>
      <c r="B1950" s="57">
        <v>45901</v>
      </c>
      <c r="C1950" s="59">
        <v>4369978.18</v>
      </c>
      <c r="D1950" s="60">
        <v>999</v>
      </c>
      <c r="E1950" s="54">
        <v>65549.67</v>
      </c>
      <c r="F1950" s="54">
        <v>9193.2999999999993</v>
      </c>
      <c r="G1950" s="55">
        <v>0.14000000000000001</v>
      </c>
      <c r="H1950" s="53">
        <v>0</v>
      </c>
      <c r="I1950" s="53" t="s">
        <v>1412</v>
      </c>
    </row>
    <row r="1951" spans="1:9" ht="17.399999999999999" x14ac:dyDescent="0.3">
      <c r="A1951" s="53" t="s">
        <v>457</v>
      </c>
      <c r="B1951" s="57">
        <v>45931</v>
      </c>
      <c r="C1951" s="59">
        <v>4369978.18</v>
      </c>
      <c r="D1951" s="60">
        <v>999</v>
      </c>
      <c r="E1951" s="54">
        <v>65549.67</v>
      </c>
      <c r="F1951" s="54">
        <v>4435.3500000000004</v>
      </c>
      <c r="G1951" s="55">
        <v>6.8000000000000005E-2</v>
      </c>
      <c r="H1951" s="53">
        <v>0</v>
      </c>
      <c r="I1951" s="53" t="s">
        <v>1412</v>
      </c>
    </row>
    <row r="1952" spans="1:9" ht="17.399999999999999" x14ac:dyDescent="0.3">
      <c r="A1952" s="53" t="s">
        <v>457</v>
      </c>
      <c r="B1952" s="57">
        <v>45962</v>
      </c>
      <c r="C1952" s="59">
        <v>4369978.18</v>
      </c>
      <c r="D1952" s="60">
        <v>999</v>
      </c>
      <c r="E1952" s="54">
        <v>65549.67</v>
      </c>
      <c r="F1952" s="54">
        <v>1898.02</v>
      </c>
      <c r="G1952" s="55">
        <v>2.9000000000000001E-2</v>
      </c>
      <c r="H1952" s="53">
        <v>0</v>
      </c>
      <c r="I1952" s="53" t="s">
        <v>1412</v>
      </c>
    </row>
    <row r="1953" spans="1:9" ht="17.399999999999999" x14ac:dyDescent="0.3">
      <c r="A1953" s="53" t="s">
        <v>457</v>
      </c>
      <c r="B1953" s="57">
        <v>45992</v>
      </c>
      <c r="C1953" s="59">
        <v>4369978.18</v>
      </c>
      <c r="D1953" s="60">
        <v>999</v>
      </c>
      <c r="E1953" s="54">
        <v>65549.67</v>
      </c>
      <c r="F1953" s="54">
        <v>8599.98</v>
      </c>
      <c r="G1953" s="55">
        <v>0.13100000000000001</v>
      </c>
      <c r="H1953" s="53">
        <v>0</v>
      </c>
      <c r="I1953" s="53" t="s">
        <v>1412</v>
      </c>
    </row>
    <row r="1954" spans="1:9" ht="17.399999999999999" x14ac:dyDescent="0.3">
      <c r="A1954" s="53" t="s">
        <v>459</v>
      </c>
      <c r="B1954" s="57">
        <v>45658</v>
      </c>
      <c r="C1954" s="59">
        <v>12128826.689999999</v>
      </c>
      <c r="D1954" s="60">
        <v>0</v>
      </c>
      <c r="E1954" s="54">
        <v>181932.4</v>
      </c>
      <c r="F1954" s="54">
        <v>179429.7</v>
      </c>
      <c r="G1954" s="55">
        <v>0.98599999999999999</v>
      </c>
      <c r="H1954" s="53">
        <v>0</v>
      </c>
      <c r="I1954" s="53" t="s">
        <v>1408</v>
      </c>
    </row>
    <row r="1955" spans="1:9" ht="17.399999999999999" x14ac:dyDescent="0.3">
      <c r="A1955" s="53" t="s">
        <v>459</v>
      </c>
      <c r="B1955" s="57">
        <v>45689</v>
      </c>
      <c r="C1955" s="59">
        <v>11864105.380000001</v>
      </c>
      <c r="D1955" s="60">
        <v>65</v>
      </c>
      <c r="E1955" s="54">
        <v>177961.58</v>
      </c>
      <c r="F1955" s="54">
        <v>157333.35</v>
      </c>
      <c r="G1955" s="55">
        <v>0.88400000000000001</v>
      </c>
      <c r="H1955" s="53">
        <v>0</v>
      </c>
      <c r="I1955" s="53" t="s">
        <v>1411</v>
      </c>
    </row>
    <row r="1956" spans="1:9" ht="17.399999999999999" x14ac:dyDescent="0.3">
      <c r="A1956" s="53" t="s">
        <v>459</v>
      </c>
      <c r="B1956" s="57">
        <v>45717</v>
      </c>
      <c r="C1956" s="59">
        <v>11538105.74</v>
      </c>
      <c r="D1956" s="60">
        <v>0</v>
      </c>
      <c r="E1956" s="54">
        <v>173071.59</v>
      </c>
      <c r="F1956" s="54">
        <v>188683.42</v>
      </c>
      <c r="G1956" s="55">
        <v>1.0900000000000001</v>
      </c>
      <c r="H1956" s="53">
        <v>0</v>
      </c>
      <c r="I1956" s="53" t="s">
        <v>1408</v>
      </c>
    </row>
    <row r="1957" spans="1:9" ht="17.399999999999999" x14ac:dyDescent="0.3">
      <c r="A1957" s="53" t="s">
        <v>459</v>
      </c>
      <c r="B1957" s="57">
        <v>45748</v>
      </c>
      <c r="C1957" s="59">
        <v>11235447.08</v>
      </c>
      <c r="D1957" s="60">
        <v>65</v>
      </c>
      <c r="E1957" s="54">
        <v>168531.71</v>
      </c>
      <c r="F1957" s="54">
        <v>100568.26</v>
      </c>
      <c r="G1957" s="55">
        <v>0.59699999999999998</v>
      </c>
      <c r="H1957" s="53">
        <v>0</v>
      </c>
      <c r="I1957" s="53" t="s">
        <v>1411</v>
      </c>
    </row>
    <row r="1958" spans="1:9" ht="17.399999999999999" x14ac:dyDescent="0.3">
      <c r="A1958" s="53" t="s">
        <v>459</v>
      </c>
      <c r="B1958" s="57">
        <v>45778</v>
      </c>
      <c r="C1958" s="59">
        <v>10983687.83</v>
      </c>
      <c r="D1958" s="60">
        <v>65</v>
      </c>
      <c r="E1958" s="54">
        <v>164755.32</v>
      </c>
      <c r="F1958" s="54">
        <v>88906.44</v>
      </c>
      <c r="G1958" s="55">
        <v>0.54</v>
      </c>
      <c r="H1958" s="53">
        <v>0</v>
      </c>
      <c r="I1958" s="53" t="s">
        <v>1411</v>
      </c>
    </row>
    <row r="1959" spans="1:9" ht="17.399999999999999" x14ac:dyDescent="0.3">
      <c r="A1959" s="53" t="s">
        <v>459</v>
      </c>
      <c r="B1959" s="57">
        <v>45809</v>
      </c>
      <c r="C1959" s="59">
        <v>10724027.390000001</v>
      </c>
      <c r="D1959" s="60">
        <v>15</v>
      </c>
      <c r="E1959" s="54">
        <v>160860.41</v>
      </c>
      <c r="F1959" s="54">
        <v>167958.22</v>
      </c>
      <c r="G1959" s="55">
        <v>1.044</v>
      </c>
      <c r="H1959" s="53">
        <v>0</v>
      </c>
      <c r="I1959" s="53" t="s">
        <v>1408</v>
      </c>
    </row>
    <row r="1960" spans="1:9" ht="17.399999999999999" x14ac:dyDescent="0.3">
      <c r="A1960" s="53" t="s">
        <v>459</v>
      </c>
      <c r="B1960" s="57">
        <v>45839</v>
      </c>
      <c r="C1960" s="59">
        <v>10443110.949999999</v>
      </c>
      <c r="D1960" s="60">
        <v>0</v>
      </c>
      <c r="E1960" s="54">
        <v>156646.66</v>
      </c>
      <c r="F1960" s="54">
        <v>160146.72</v>
      </c>
      <c r="G1960" s="55">
        <v>1.022</v>
      </c>
      <c r="H1960" s="53">
        <v>0</v>
      </c>
      <c r="I1960" s="53" t="s">
        <v>1408</v>
      </c>
    </row>
    <row r="1961" spans="1:9" ht="17.399999999999999" x14ac:dyDescent="0.3">
      <c r="A1961" s="53" t="s">
        <v>459</v>
      </c>
      <c r="B1961" s="57">
        <v>45870</v>
      </c>
      <c r="C1961" s="59">
        <v>10180780.609999999</v>
      </c>
      <c r="D1961" s="60">
        <v>0</v>
      </c>
      <c r="E1961" s="54">
        <v>152711.71</v>
      </c>
      <c r="F1961" s="54">
        <v>156091.53</v>
      </c>
      <c r="G1961" s="55">
        <v>1.022</v>
      </c>
      <c r="H1961" s="53">
        <v>0</v>
      </c>
      <c r="I1961" s="53" t="s">
        <v>1408</v>
      </c>
    </row>
    <row r="1962" spans="1:9" ht="17.399999999999999" x14ac:dyDescent="0.3">
      <c r="A1962" s="53" t="s">
        <v>459</v>
      </c>
      <c r="B1962" s="57">
        <v>45901</v>
      </c>
      <c r="C1962" s="59">
        <v>9911081.4100000001</v>
      </c>
      <c r="D1962" s="60">
        <v>0</v>
      </c>
      <c r="E1962" s="54">
        <v>148666.22</v>
      </c>
      <c r="F1962" s="54">
        <v>148814.87</v>
      </c>
      <c r="G1962" s="55">
        <v>1.0009999999999999</v>
      </c>
      <c r="H1962" s="53">
        <v>0</v>
      </c>
      <c r="I1962" s="53" t="s">
        <v>1408</v>
      </c>
    </row>
    <row r="1963" spans="1:9" ht="17.399999999999999" x14ac:dyDescent="0.3">
      <c r="A1963" s="53" t="s">
        <v>459</v>
      </c>
      <c r="B1963" s="57">
        <v>45931</v>
      </c>
      <c r="C1963" s="59">
        <v>9652899.7799999993</v>
      </c>
      <c r="D1963" s="60">
        <v>35</v>
      </c>
      <c r="E1963" s="54">
        <v>144793.5</v>
      </c>
      <c r="F1963" s="54">
        <v>86039.26</v>
      </c>
      <c r="G1963" s="55">
        <v>0.59399999999999997</v>
      </c>
      <c r="H1963" s="53">
        <v>0</v>
      </c>
      <c r="I1963" s="53" t="s">
        <v>1410</v>
      </c>
    </row>
    <row r="1964" spans="1:9" ht="17.399999999999999" x14ac:dyDescent="0.3">
      <c r="A1964" s="53" t="s">
        <v>459</v>
      </c>
      <c r="B1964" s="57">
        <v>45962</v>
      </c>
      <c r="C1964" s="59">
        <v>9395829.5399999991</v>
      </c>
      <c r="D1964" s="60">
        <v>0</v>
      </c>
      <c r="E1964" s="54">
        <v>140937.44</v>
      </c>
      <c r="F1964" s="54">
        <v>148857.92000000001</v>
      </c>
      <c r="G1964" s="55">
        <v>1.056</v>
      </c>
      <c r="H1964" s="53">
        <v>0</v>
      </c>
      <c r="I1964" s="53" t="s">
        <v>1408</v>
      </c>
    </row>
    <row r="1965" spans="1:9" ht="17.399999999999999" x14ac:dyDescent="0.3">
      <c r="A1965" s="53" t="s">
        <v>459</v>
      </c>
      <c r="B1965" s="57">
        <v>45992</v>
      </c>
      <c r="C1965" s="59">
        <v>9151301.9499999993</v>
      </c>
      <c r="D1965" s="60">
        <v>0</v>
      </c>
      <c r="E1965" s="54">
        <v>137269.53</v>
      </c>
      <c r="F1965" s="54">
        <v>144660.79999999999</v>
      </c>
      <c r="G1965" s="55">
        <v>1.054</v>
      </c>
      <c r="H1965" s="53">
        <v>0</v>
      </c>
      <c r="I1965" s="53" t="s">
        <v>1408</v>
      </c>
    </row>
    <row r="1966" spans="1:9" ht="17.399999999999999" x14ac:dyDescent="0.3">
      <c r="A1966" s="53" t="s">
        <v>461</v>
      </c>
      <c r="B1966" s="57">
        <v>45658</v>
      </c>
      <c r="C1966" s="59">
        <v>653609.68999999994</v>
      </c>
      <c r="D1966" s="60">
        <v>0</v>
      </c>
      <c r="E1966" s="54">
        <v>9804.15</v>
      </c>
      <c r="F1966" s="54">
        <v>10880.97</v>
      </c>
      <c r="G1966" s="55">
        <v>1.1100000000000001</v>
      </c>
      <c r="H1966" s="53">
        <v>0</v>
      </c>
      <c r="I1966" s="53" t="s">
        <v>1408</v>
      </c>
    </row>
    <row r="1967" spans="1:9" ht="17.399999999999999" x14ac:dyDescent="0.3">
      <c r="A1967" s="53" t="s">
        <v>461</v>
      </c>
      <c r="B1967" s="57">
        <v>45689</v>
      </c>
      <c r="C1967" s="59">
        <v>636103.81000000006</v>
      </c>
      <c r="D1967" s="60">
        <v>0</v>
      </c>
      <c r="E1967" s="54">
        <v>9541.56</v>
      </c>
      <c r="F1967" s="54">
        <v>9324.7199999999993</v>
      </c>
      <c r="G1967" s="55">
        <v>0.97699999999999998</v>
      </c>
      <c r="H1967" s="53">
        <v>0</v>
      </c>
      <c r="I1967" s="53" t="s">
        <v>1408</v>
      </c>
    </row>
    <row r="1968" spans="1:9" ht="17.399999999999999" x14ac:dyDescent="0.3">
      <c r="A1968" s="53" t="s">
        <v>461</v>
      </c>
      <c r="B1968" s="57">
        <v>45717</v>
      </c>
      <c r="C1968" s="59">
        <v>617978.07999999996</v>
      </c>
      <c r="D1968" s="60">
        <v>0</v>
      </c>
      <c r="E1968" s="54">
        <v>9269.67</v>
      </c>
      <c r="F1968" s="54">
        <v>10241.620000000001</v>
      </c>
      <c r="G1968" s="55">
        <v>1.105</v>
      </c>
      <c r="H1968" s="53">
        <v>0</v>
      </c>
      <c r="I1968" s="53" t="s">
        <v>1408</v>
      </c>
    </row>
    <row r="1969" spans="1:9" ht="17.399999999999999" x14ac:dyDescent="0.3">
      <c r="A1969" s="53" t="s">
        <v>461</v>
      </c>
      <c r="B1969" s="57">
        <v>45748</v>
      </c>
      <c r="C1969" s="59">
        <v>597749.38</v>
      </c>
      <c r="D1969" s="60">
        <v>15</v>
      </c>
      <c r="E1969" s="54">
        <v>8966.24</v>
      </c>
      <c r="F1969" s="54">
        <v>9461.36</v>
      </c>
      <c r="G1969" s="55">
        <v>1.0549999999999999</v>
      </c>
      <c r="H1969" s="53">
        <v>0</v>
      </c>
      <c r="I1969" s="53" t="s">
        <v>1408</v>
      </c>
    </row>
    <row r="1970" spans="1:9" ht="17.399999999999999" x14ac:dyDescent="0.3">
      <c r="A1970" s="53" t="s">
        <v>461</v>
      </c>
      <c r="B1970" s="57">
        <v>45778</v>
      </c>
      <c r="C1970" s="59">
        <v>580903.71</v>
      </c>
      <c r="D1970" s="60">
        <v>15</v>
      </c>
      <c r="E1970" s="54">
        <v>8713.56</v>
      </c>
      <c r="F1970" s="54">
        <v>9502.7900000000009</v>
      </c>
      <c r="G1970" s="55">
        <v>1.091</v>
      </c>
      <c r="H1970" s="53">
        <v>0</v>
      </c>
      <c r="I1970" s="53" t="s">
        <v>1408</v>
      </c>
    </row>
    <row r="1971" spans="1:9" ht="17.399999999999999" x14ac:dyDescent="0.3">
      <c r="A1971" s="53" t="s">
        <v>461</v>
      </c>
      <c r="B1971" s="57">
        <v>45809</v>
      </c>
      <c r="C1971" s="59">
        <v>563437.14</v>
      </c>
      <c r="D1971" s="60">
        <v>65</v>
      </c>
      <c r="E1971" s="54">
        <v>8451.56</v>
      </c>
      <c r="F1971" s="54">
        <v>6638.6</v>
      </c>
      <c r="G1971" s="55">
        <v>0.78500000000000003</v>
      </c>
      <c r="H1971" s="53">
        <v>0</v>
      </c>
      <c r="I1971" s="53" t="s">
        <v>1411</v>
      </c>
    </row>
    <row r="1972" spans="1:9" ht="17.399999999999999" x14ac:dyDescent="0.3">
      <c r="A1972" s="53" t="s">
        <v>461</v>
      </c>
      <c r="B1972" s="57">
        <v>45839</v>
      </c>
      <c r="C1972" s="59">
        <v>548028.36</v>
      </c>
      <c r="D1972" s="60">
        <v>0</v>
      </c>
      <c r="E1972" s="54">
        <v>8220.43</v>
      </c>
      <c r="F1972" s="54">
        <v>8211</v>
      </c>
      <c r="G1972" s="55">
        <v>0.999</v>
      </c>
      <c r="H1972" s="53">
        <v>0</v>
      </c>
      <c r="I1972" s="53" t="s">
        <v>1408</v>
      </c>
    </row>
    <row r="1973" spans="1:9" ht="17.399999999999999" x14ac:dyDescent="0.3">
      <c r="A1973" s="53" t="s">
        <v>461</v>
      </c>
      <c r="B1973" s="57">
        <v>45870</v>
      </c>
      <c r="C1973" s="59">
        <v>531222.02</v>
      </c>
      <c r="D1973" s="60">
        <v>0</v>
      </c>
      <c r="E1973" s="54">
        <v>7968.33</v>
      </c>
      <c r="F1973" s="54">
        <v>8522.01</v>
      </c>
      <c r="G1973" s="55">
        <v>1.069</v>
      </c>
      <c r="H1973" s="53">
        <v>0</v>
      </c>
      <c r="I1973" s="53" t="s">
        <v>1408</v>
      </c>
    </row>
    <row r="1974" spans="1:9" ht="17.399999999999999" x14ac:dyDescent="0.3">
      <c r="A1974" s="53" t="s">
        <v>461</v>
      </c>
      <c r="B1974" s="57">
        <v>45901</v>
      </c>
      <c r="C1974" s="59">
        <v>517338.14</v>
      </c>
      <c r="D1974" s="60">
        <v>35</v>
      </c>
      <c r="E1974" s="54">
        <v>7760.07</v>
      </c>
      <c r="F1974" s="54">
        <v>5754.54</v>
      </c>
      <c r="G1974" s="55">
        <v>0.74199999999999999</v>
      </c>
      <c r="H1974" s="53">
        <v>0</v>
      </c>
      <c r="I1974" s="53" t="s">
        <v>1410</v>
      </c>
    </row>
    <row r="1975" spans="1:9" ht="17.399999999999999" x14ac:dyDescent="0.3">
      <c r="A1975" s="53" t="s">
        <v>461</v>
      </c>
      <c r="B1975" s="57">
        <v>45931</v>
      </c>
      <c r="C1975" s="59">
        <v>501130.44</v>
      </c>
      <c r="D1975" s="60">
        <v>0</v>
      </c>
      <c r="E1975" s="54">
        <v>7516.96</v>
      </c>
      <c r="F1975" s="54">
        <v>8562.77</v>
      </c>
      <c r="G1975" s="55">
        <v>1.139</v>
      </c>
      <c r="H1975" s="53">
        <v>0</v>
      </c>
      <c r="I1975" s="53" t="s">
        <v>1408</v>
      </c>
    </row>
    <row r="1976" spans="1:9" ht="17.399999999999999" x14ac:dyDescent="0.3">
      <c r="A1976" s="53" t="s">
        <v>461</v>
      </c>
      <c r="B1976" s="57">
        <v>45962</v>
      </c>
      <c r="C1976" s="59">
        <v>486199.41</v>
      </c>
      <c r="D1976" s="60">
        <v>15</v>
      </c>
      <c r="E1976" s="54">
        <v>7292.99</v>
      </c>
      <c r="F1976" s="54">
        <v>7033.5</v>
      </c>
      <c r="G1976" s="55">
        <v>0.96399999999999997</v>
      </c>
      <c r="H1976" s="53">
        <v>0</v>
      </c>
      <c r="I1976" s="53" t="s">
        <v>1408</v>
      </c>
    </row>
    <row r="1977" spans="1:9" ht="17.399999999999999" x14ac:dyDescent="0.3">
      <c r="A1977" s="53" t="s">
        <v>461</v>
      </c>
      <c r="B1977" s="57">
        <v>45992</v>
      </c>
      <c r="C1977" s="59">
        <v>471940.24</v>
      </c>
      <c r="D1977" s="60">
        <v>0</v>
      </c>
      <c r="E1977" s="54">
        <v>7079.1</v>
      </c>
      <c r="F1977" s="54">
        <v>6849.27</v>
      </c>
      <c r="G1977" s="55">
        <v>0.96799999999999997</v>
      </c>
      <c r="H1977" s="53">
        <v>0</v>
      </c>
      <c r="I1977" s="53" t="s">
        <v>1408</v>
      </c>
    </row>
    <row r="1978" spans="1:9" ht="17.399999999999999" x14ac:dyDescent="0.3">
      <c r="A1978" s="53" t="s">
        <v>463</v>
      </c>
      <c r="B1978" s="57">
        <v>45658</v>
      </c>
      <c r="C1978" s="59">
        <v>690172.26</v>
      </c>
      <c r="D1978" s="60">
        <v>15</v>
      </c>
      <c r="E1978" s="54">
        <v>10352.58</v>
      </c>
      <c r="F1978" s="54">
        <v>9862.67</v>
      </c>
      <c r="G1978" s="55">
        <v>0.95299999999999996</v>
      </c>
      <c r="H1978" s="53">
        <v>0</v>
      </c>
      <c r="I1978" s="53" t="s">
        <v>1408</v>
      </c>
    </row>
    <row r="1979" spans="1:9" ht="17.399999999999999" x14ac:dyDescent="0.3">
      <c r="A1979" s="53" t="s">
        <v>463</v>
      </c>
      <c r="B1979" s="57">
        <v>45689</v>
      </c>
      <c r="C1979" s="59">
        <v>672125.12</v>
      </c>
      <c r="D1979" s="60">
        <v>65</v>
      </c>
      <c r="E1979" s="54">
        <v>10081.879999999999</v>
      </c>
      <c r="F1979" s="54">
        <v>7406.17</v>
      </c>
      <c r="G1979" s="55">
        <v>0.73499999999999999</v>
      </c>
      <c r="H1979" s="53">
        <v>0</v>
      </c>
      <c r="I1979" s="53" t="s">
        <v>1411</v>
      </c>
    </row>
    <row r="1980" spans="1:9" ht="17.399999999999999" x14ac:dyDescent="0.3">
      <c r="A1980" s="53" t="s">
        <v>463</v>
      </c>
      <c r="B1980" s="57">
        <v>45717</v>
      </c>
      <c r="C1980" s="59">
        <v>651259.05000000005</v>
      </c>
      <c r="D1980" s="60">
        <v>95</v>
      </c>
      <c r="E1980" s="54">
        <v>9768.89</v>
      </c>
      <c r="F1980" s="54">
        <v>3306.72</v>
      </c>
      <c r="G1980" s="55">
        <v>0.33800000000000002</v>
      </c>
      <c r="H1980" s="53">
        <v>0</v>
      </c>
      <c r="I1980" s="53" t="s">
        <v>1409</v>
      </c>
    </row>
    <row r="1981" spans="1:9" ht="17.399999999999999" x14ac:dyDescent="0.3">
      <c r="A1981" s="53" t="s">
        <v>463</v>
      </c>
      <c r="B1981" s="57">
        <v>45748</v>
      </c>
      <c r="C1981" s="59">
        <v>633938.81000000006</v>
      </c>
      <c r="D1981" s="60">
        <v>35</v>
      </c>
      <c r="E1981" s="54">
        <v>9509.08</v>
      </c>
      <c r="F1981" s="54">
        <v>8210.73</v>
      </c>
      <c r="G1981" s="55">
        <v>0.86299999999999999</v>
      </c>
      <c r="H1981" s="53">
        <v>0</v>
      </c>
      <c r="I1981" s="53" t="s">
        <v>1410</v>
      </c>
    </row>
    <row r="1982" spans="1:9" ht="17.399999999999999" x14ac:dyDescent="0.3">
      <c r="A1982" s="53" t="s">
        <v>463</v>
      </c>
      <c r="B1982" s="57">
        <v>45778</v>
      </c>
      <c r="C1982" s="59">
        <v>617152.37</v>
      </c>
      <c r="D1982" s="60">
        <v>0</v>
      </c>
      <c r="E1982" s="54">
        <v>9257.2900000000009</v>
      </c>
      <c r="F1982" s="54">
        <v>10265.700000000001</v>
      </c>
      <c r="G1982" s="55">
        <v>1.109</v>
      </c>
      <c r="H1982" s="53">
        <v>0</v>
      </c>
      <c r="I1982" s="53" t="s">
        <v>1408</v>
      </c>
    </row>
    <row r="1983" spans="1:9" ht="17.399999999999999" x14ac:dyDescent="0.3">
      <c r="A1983" s="53" t="s">
        <v>463</v>
      </c>
      <c r="B1983" s="57">
        <v>45809</v>
      </c>
      <c r="C1983" s="59">
        <v>598099.78</v>
      </c>
      <c r="D1983" s="60">
        <v>95</v>
      </c>
      <c r="E1983" s="54">
        <v>8971.5</v>
      </c>
      <c r="F1983" s="54">
        <v>950.93</v>
      </c>
      <c r="G1983" s="55">
        <v>0.106</v>
      </c>
      <c r="H1983" s="53">
        <v>0</v>
      </c>
      <c r="I1983" s="53" t="s">
        <v>1409</v>
      </c>
    </row>
    <row r="1984" spans="1:9" ht="17.399999999999999" x14ac:dyDescent="0.3">
      <c r="A1984" s="53" t="s">
        <v>463</v>
      </c>
      <c r="B1984" s="57">
        <v>45839</v>
      </c>
      <c r="C1984" s="59">
        <v>581600.51</v>
      </c>
      <c r="D1984" s="60">
        <v>15</v>
      </c>
      <c r="E1984" s="54">
        <v>8724.01</v>
      </c>
      <c r="F1984" s="54">
        <v>8859.23</v>
      </c>
      <c r="G1984" s="55">
        <v>1.0149999999999999</v>
      </c>
      <c r="H1984" s="53">
        <v>0</v>
      </c>
      <c r="I1984" s="53" t="s">
        <v>1408</v>
      </c>
    </row>
    <row r="1985" spans="1:9" ht="17.399999999999999" x14ac:dyDescent="0.3">
      <c r="A1985" s="53" t="s">
        <v>463</v>
      </c>
      <c r="B1985" s="57">
        <v>45870</v>
      </c>
      <c r="C1985" s="59">
        <v>565835.07999999996</v>
      </c>
      <c r="D1985" s="60">
        <v>0</v>
      </c>
      <c r="E1985" s="54">
        <v>8487.5300000000007</v>
      </c>
      <c r="F1985" s="54">
        <v>9107</v>
      </c>
      <c r="G1985" s="55">
        <v>1.073</v>
      </c>
      <c r="H1985" s="53">
        <v>0</v>
      </c>
      <c r="I1985" s="53" t="s">
        <v>1408</v>
      </c>
    </row>
    <row r="1986" spans="1:9" ht="17.399999999999999" x14ac:dyDescent="0.3">
      <c r="A1986" s="53" t="s">
        <v>463</v>
      </c>
      <c r="B1986" s="57">
        <v>45901</v>
      </c>
      <c r="C1986" s="59">
        <v>549485.71</v>
      </c>
      <c r="D1986" s="60">
        <v>0</v>
      </c>
      <c r="E1986" s="54">
        <v>8242.2900000000009</v>
      </c>
      <c r="F1986" s="54">
        <v>9440.0300000000007</v>
      </c>
      <c r="G1986" s="55">
        <v>1.145</v>
      </c>
      <c r="H1986" s="53">
        <v>0</v>
      </c>
      <c r="I1986" s="53" t="s">
        <v>1408</v>
      </c>
    </row>
    <row r="1987" spans="1:9" ht="17.399999999999999" x14ac:dyDescent="0.3">
      <c r="A1987" s="53" t="s">
        <v>463</v>
      </c>
      <c r="B1987" s="57">
        <v>45931</v>
      </c>
      <c r="C1987" s="59">
        <v>534573.51</v>
      </c>
      <c r="D1987" s="60">
        <v>0</v>
      </c>
      <c r="E1987" s="54">
        <v>8018.6</v>
      </c>
      <c r="F1987" s="54">
        <v>9037.0400000000009</v>
      </c>
      <c r="G1987" s="55">
        <v>1.127</v>
      </c>
      <c r="H1987" s="53">
        <v>0</v>
      </c>
      <c r="I1987" s="53" t="s">
        <v>1408</v>
      </c>
    </row>
    <row r="1988" spans="1:9" ht="17.399999999999999" x14ac:dyDescent="0.3">
      <c r="A1988" s="53" t="s">
        <v>463</v>
      </c>
      <c r="B1988" s="57">
        <v>45962</v>
      </c>
      <c r="C1988" s="59">
        <v>518266.26</v>
      </c>
      <c r="D1988" s="60">
        <v>0</v>
      </c>
      <c r="E1988" s="54">
        <v>7773.99</v>
      </c>
      <c r="F1988" s="54">
        <v>7618.49</v>
      </c>
      <c r="G1988" s="55">
        <v>0.98</v>
      </c>
      <c r="H1988" s="53">
        <v>0</v>
      </c>
      <c r="I1988" s="53" t="s">
        <v>1408</v>
      </c>
    </row>
    <row r="1989" spans="1:9" ht="17.399999999999999" x14ac:dyDescent="0.3">
      <c r="A1989" s="53" t="s">
        <v>463</v>
      </c>
      <c r="B1989" s="57">
        <v>45992</v>
      </c>
      <c r="C1989" s="59">
        <v>502011.74</v>
      </c>
      <c r="D1989" s="60">
        <v>0</v>
      </c>
      <c r="E1989" s="54">
        <v>7530.18</v>
      </c>
      <c r="F1989" s="54">
        <v>7706.49</v>
      </c>
      <c r="G1989" s="55">
        <v>1.0229999999999999</v>
      </c>
      <c r="H1989" s="53">
        <v>0</v>
      </c>
      <c r="I1989" s="53" t="s">
        <v>1408</v>
      </c>
    </row>
    <row r="1990" spans="1:9" ht="17.399999999999999" x14ac:dyDescent="0.3">
      <c r="A1990" s="53" t="s">
        <v>465</v>
      </c>
      <c r="B1990" s="57">
        <v>45931</v>
      </c>
      <c r="C1990" s="59">
        <v>5392746.0300000003</v>
      </c>
      <c r="D1990" s="60">
        <v>95</v>
      </c>
      <c r="E1990" s="54">
        <v>80891.19</v>
      </c>
      <c r="F1990" s="54">
        <v>26830.639999999999</v>
      </c>
      <c r="G1990" s="55">
        <v>0.33200000000000002</v>
      </c>
      <c r="H1990" s="53">
        <v>0</v>
      </c>
      <c r="I1990" s="53" t="s">
        <v>1409</v>
      </c>
    </row>
    <row r="1991" spans="1:9" ht="17.399999999999999" x14ac:dyDescent="0.3">
      <c r="A1991" s="53" t="s">
        <v>465</v>
      </c>
      <c r="B1991" s="57">
        <v>45962</v>
      </c>
      <c r="C1991" s="59">
        <v>5271258.41</v>
      </c>
      <c r="D1991" s="60">
        <v>0</v>
      </c>
      <c r="E1991" s="54">
        <v>79068.88</v>
      </c>
      <c r="F1991" s="54">
        <v>82171.429999999993</v>
      </c>
      <c r="G1991" s="55">
        <v>1.0389999999999999</v>
      </c>
      <c r="H1991" s="53">
        <v>0</v>
      </c>
      <c r="I1991" s="53" t="s">
        <v>1408</v>
      </c>
    </row>
    <row r="1992" spans="1:9" ht="17.399999999999999" x14ac:dyDescent="0.3">
      <c r="A1992" s="53" t="s">
        <v>465</v>
      </c>
      <c r="B1992" s="57">
        <v>45992</v>
      </c>
      <c r="C1992" s="59">
        <v>5150716.66</v>
      </c>
      <c r="D1992" s="60">
        <v>35</v>
      </c>
      <c r="E1992" s="54">
        <v>77260.75</v>
      </c>
      <c r="F1992" s="54">
        <v>38206.449999999997</v>
      </c>
      <c r="G1992" s="55">
        <v>0.495</v>
      </c>
      <c r="H1992" s="53">
        <v>0</v>
      </c>
      <c r="I1992" s="53" t="s">
        <v>1410</v>
      </c>
    </row>
    <row r="1993" spans="1:9" ht="17.399999999999999" x14ac:dyDescent="0.3">
      <c r="A1993" s="53" t="s">
        <v>466</v>
      </c>
      <c r="B1993" s="57">
        <v>45658</v>
      </c>
      <c r="C1993" s="59">
        <v>18766498.75</v>
      </c>
      <c r="D1993" s="60">
        <v>0</v>
      </c>
      <c r="E1993" s="54">
        <v>281497.48</v>
      </c>
      <c r="F1993" s="54">
        <v>283290.40999999997</v>
      </c>
      <c r="G1993" s="55">
        <v>1.006</v>
      </c>
      <c r="H1993" s="53">
        <v>0</v>
      </c>
      <c r="I1993" s="53" t="s">
        <v>1408</v>
      </c>
    </row>
    <row r="1994" spans="1:9" ht="17.399999999999999" x14ac:dyDescent="0.3">
      <c r="A1994" s="53" t="s">
        <v>466</v>
      </c>
      <c r="B1994" s="57">
        <v>45689</v>
      </c>
      <c r="C1994" s="59">
        <v>18357782.960000001</v>
      </c>
      <c r="D1994" s="60">
        <v>0</v>
      </c>
      <c r="E1994" s="54">
        <v>275366.74</v>
      </c>
      <c r="F1994" s="54">
        <v>270952.01</v>
      </c>
      <c r="G1994" s="55">
        <v>0.98399999999999999</v>
      </c>
      <c r="H1994" s="53">
        <v>0</v>
      </c>
      <c r="I1994" s="53" t="s">
        <v>1408</v>
      </c>
    </row>
    <row r="1995" spans="1:9" ht="17.399999999999999" x14ac:dyDescent="0.3">
      <c r="A1995" s="53" t="s">
        <v>466</v>
      </c>
      <c r="B1995" s="57">
        <v>45717</v>
      </c>
      <c r="C1995" s="59">
        <v>17846641.34</v>
      </c>
      <c r="D1995" s="60">
        <v>0</v>
      </c>
      <c r="E1995" s="54">
        <v>267699.62</v>
      </c>
      <c r="F1995" s="54">
        <v>289131.8</v>
      </c>
      <c r="G1995" s="55">
        <v>1.08</v>
      </c>
      <c r="H1995" s="53">
        <v>0</v>
      </c>
      <c r="I1995" s="53" t="s">
        <v>1408</v>
      </c>
    </row>
    <row r="1996" spans="1:9" ht="17.399999999999999" x14ac:dyDescent="0.3">
      <c r="A1996" s="53" t="s">
        <v>466</v>
      </c>
      <c r="B1996" s="57">
        <v>45748</v>
      </c>
      <c r="C1996" s="59">
        <v>17413078.09</v>
      </c>
      <c r="D1996" s="60">
        <v>0</v>
      </c>
      <c r="E1996" s="54">
        <v>261196.17</v>
      </c>
      <c r="F1996" s="54">
        <v>300250.71000000002</v>
      </c>
      <c r="G1996" s="55">
        <v>1.1499999999999999</v>
      </c>
      <c r="H1996" s="53">
        <v>0</v>
      </c>
      <c r="I1996" s="53" t="s">
        <v>1408</v>
      </c>
    </row>
    <row r="1997" spans="1:9" ht="17.399999999999999" x14ac:dyDescent="0.3">
      <c r="A1997" s="53" t="s">
        <v>466</v>
      </c>
      <c r="B1997" s="57">
        <v>45778</v>
      </c>
      <c r="C1997" s="59">
        <v>16973274.969999999</v>
      </c>
      <c r="D1997" s="60">
        <v>0</v>
      </c>
      <c r="E1997" s="54">
        <v>254599.12</v>
      </c>
      <c r="F1997" s="54">
        <v>248006.39</v>
      </c>
      <c r="G1997" s="55">
        <v>0.97399999999999998</v>
      </c>
      <c r="H1997" s="53">
        <v>0</v>
      </c>
      <c r="I1997" s="53" t="s">
        <v>1408</v>
      </c>
    </row>
    <row r="1998" spans="1:9" ht="17.399999999999999" x14ac:dyDescent="0.3">
      <c r="A1998" s="53" t="s">
        <v>466</v>
      </c>
      <c r="B1998" s="57">
        <v>45809</v>
      </c>
      <c r="C1998" s="59">
        <v>16578730.84</v>
      </c>
      <c r="D1998" s="60">
        <v>35</v>
      </c>
      <c r="E1998" s="54">
        <v>248680.95999999999</v>
      </c>
      <c r="F1998" s="54">
        <v>205849.15</v>
      </c>
      <c r="G1998" s="55">
        <v>0.82799999999999996</v>
      </c>
      <c r="H1998" s="53">
        <v>0</v>
      </c>
      <c r="I1998" s="53" t="s">
        <v>1410</v>
      </c>
    </row>
    <row r="1999" spans="1:9" ht="17.399999999999999" x14ac:dyDescent="0.3">
      <c r="A1999" s="53" t="s">
        <v>466</v>
      </c>
      <c r="B1999" s="57">
        <v>45839</v>
      </c>
      <c r="C1999" s="59">
        <v>16188059.4</v>
      </c>
      <c r="D1999" s="60">
        <v>0</v>
      </c>
      <c r="E1999" s="54">
        <v>242820.89</v>
      </c>
      <c r="F1999" s="54">
        <v>254926.2</v>
      </c>
      <c r="G1999" s="55">
        <v>1.05</v>
      </c>
      <c r="H1999" s="53">
        <v>0</v>
      </c>
      <c r="I1999" s="53" t="s">
        <v>1408</v>
      </c>
    </row>
    <row r="2000" spans="1:9" ht="17.399999999999999" x14ac:dyDescent="0.3">
      <c r="A2000" s="53" t="s">
        <v>466</v>
      </c>
      <c r="B2000" s="57">
        <v>45870</v>
      </c>
      <c r="C2000" s="59">
        <v>15769120.539999999</v>
      </c>
      <c r="D2000" s="60">
        <v>0</v>
      </c>
      <c r="E2000" s="54">
        <v>236536.81</v>
      </c>
      <c r="F2000" s="54">
        <v>270674.90999999997</v>
      </c>
      <c r="G2000" s="55">
        <v>1.1439999999999999</v>
      </c>
      <c r="H2000" s="53">
        <v>0</v>
      </c>
      <c r="I2000" s="53" t="s">
        <v>1408</v>
      </c>
    </row>
    <row r="2001" spans="1:9" ht="17.399999999999999" x14ac:dyDescent="0.3">
      <c r="A2001" s="53" t="s">
        <v>466</v>
      </c>
      <c r="B2001" s="57">
        <v>45901</v>
      </c>
      <c r="C2001" s="59">
        <v>15353438.35</v>
      </c>
      <c r="D2001" s="60">
        <v>0</v>
      </c>
      <c r="E2001" s="54">
        <v>230301.58</v>
      </c>
      <c r="F2001" s="54">
        <v>237425.85</v>
      </c>
      <c r="G2001" s="55">
        <v>1.0309999999999999</v>
      </c>
      <c r="H2001" s="53">
        <v>0</v>
      </c>
      <c r="I2001" s="53" t="s">
        <v>1408</v>
      </c>
    </row>
    <row r="2002" spans="1:9" ht="17.399999999999999" x14ac:dyDescent="0.3">
      <c r="A2002" s="53" t="s">
        <v>466</v>
      </c>
      <c r="B2002" s="57">
        <v>45931</v>
      </c>
      <c r="C2002" s="59">
        <v>14979343.359999999</v>
      </c>
      <c r="D2002" s="60">
        <v>15</v>
      </c>
      <c r="E2002" s="54">
        <v>224690.15</v>
      </c>
      <c r="F2002" s="54">
        <v>227720.34</v>
      </c>
      <c r="G2002" s="55">
        <v>1.0129999999999999</v>
      </c>
      <c r="H2002" s="53">
        <v>0</v>
      </c>
      <c r="I2002" s="53" t="s">
        <v>1408</v>
      </c>
    </row>
    <row r="2003" spans="1:9" ht="17.399999999999999" x14ac:dyDescent="0.3">
      <c r="A2003" s="53" t="s">
        <v>466</v>
      </c>
      <c r="B2003" s="57">
        <v>45962</v>
      </c>
      <c r="C2003" s="59">
        <v>14580341.98</v>
      </c>
      <c r="D2003" s="60">
        <v>0</v>
      </c>
      <c r="E2003" s="54">
        <v>218705.13</v>
      </c>
      <c r="F2003" s="54">
        <v>242171.16</v>
      </c>
      <c r="G2003" s="55">
        <v>1.107</v>
      </c>
      <c r="H2003" s="53">
        <v>0</v>
      </c>
      <c r="I2003" s="53" t="s">
        <v>1408</v>
      </c>
    </row>
    <row r="2004" spans="1:9" ht="17.399999999999999" x14ac:dyDescent="0.3">
      <c r="A2004" s="53" t="s">
        <v>466</v>
      </c>
      <c r="B2004" s="57">
        <v>45992</v>
      </c>
      <c r="C2004" s="59">
        <v>14208803.07</v>
      </c>
      <c r="D2004" s="60">
        <v>0</v>
      </c>
      <c r="E2004" s="54">
        <v>213132.05</v>
      </c>
      <c r="F2004" s="54">
        <v>231629.37</v>
      </c>
      <c r="G2004" s="55">
        <v>1.087</v>
      </c>
      <c r="H2004" s="53">
        <v>0</v>
      </c>
      <c r="I2004" s="53" t="s">
        <v>1408</v>
      </c>
    </row>
    <row r="2005" spans="1:9" ht="17.399999999999999" x14ac:dyDescent="0.3">
      <c r="A2005" s="53" t="s">
        <v>468</v>
      </c>
      <c r="B2005" s="57">
        <v>45870</v>
      </c>
      <c r="C2005" s="59">
        <v>1370347.62</v>
      </c>
      <c r="D2005" s="60">
        <v>15</v>
      </c>
      <c r="E2005" s="54">
        <v>20555.21</v>
      </c>
      <c r="F2005" s="54">
        <v>22293.49</v>
      </c>
      <c r="G2005" s="55">
        <v>1.085</v>
      </c>
      <c r="H2005" s="53">
        <v>0</v>
      </c>
      <c r="I2005" s="53" t="s">
        <v>1408</v>
      </c>
    </row>
    <row r="2006" spans="1:9" ht="17.399999999999999" x14ac:dyDescent="0.3">
      <c r="A2006" s="53" t="s">
        <v>468</v>
      </c>
      <c r="B2006" s="57">
        <v>45901</v>
      </c>
      <c r="C2006" s="59">
        <v>1334698.8899999999</v>
      </c>
      <c r="D2006" s="60">
        <v>0</v>
      </c>
      <c r="E2006" s="54">
        <v>20020.48</v>
      </c>
      <c r="F2006" s="54">
        <v>21844.27</v>
      </c>
      <c r="G2006" s="55">
        <v>1.091</v>
      </c>
      <c r="H2006" s="53">
        <v>0</v>
      </c>
      <c r="I2006" s="53" t="s">
        <v>1408</v>
      </c>
    </row>
    <row r="2007" spans="1:9" ht="17.399999999999999" x14ac:dyDescent="0.3">
      <c r="A2007" s="53" t="s">
        <v>468</v>
      </c>
      <c r="B2007" s="57">
        <v>45931</v>
      </c>
      <c r="C2007" s="59">
        <v>1293070.3799999999</v>
      </c>
      <c r="D2007" s="60">
        <v>0</v>
      </c>
      <c r="E2007" s="54">
        <v>19396.060000000001</v>
      </c>
      <c r="F2007" s="54">
        <v>19106.22</v>
      </c>
      <c r="G2007" s="55">
        <v>0.98499999999999999</v>
      </c>
      <c r="H2007" s="53">
        <v>0</v>
      </c>
      <c r="I2007" s="53" t="s">
        <v>1408</v>
      </c>
    </row>
    <row r="2008" spans="1:9" ht="17.399999999999999" x14ac:dyDescent="0.3">
      <c r="A2008" s="53" t="s">
        <v>468</v>
      </c>
      <c r="B2008" s="57">
        <v>45962</v>
      </c>
      <c r="C2008" s="59">
        <v>1256694.08</v>
      </c>
      <c r="D2008" s="60">
        <v>0</v>
      </c>
      <c r="E2008" s="54">
        <v>18850.41</v>
      </c>
      <c r="F2008" s="54">
        <v>19793.419999999998</v>
      </c>
      <c r="G2008" s="55">
        <v>1.05</v>
      </c>
      <c r="H2008" s="53">
        <v>0</v>
      </c>
      <c r="I2008" s="53" t="s">
        <v>1408</v>
      </c>
    </row>
    <row r="2009" spans="1:9" ht="17.399999999999999" x14ac:dyDescent="0.3">
      <c r="A2009" s="53" t="s">
        <v>468</v>
      </c>
      <c r="B2009" s="57">
        <v>45992</v>
      </c>
      <c r="C2009" s="59">
        <v>1223099.51</v>
      </c>
      <c r="D2009" s="60">
        <v>0</v>
      </c>
      <c r="E2009" s="54">
        <v>18346.490000000002</v>
      </c>
      <c r="F2009" s="54">
        <v>17630.38</v>
      </c>
      <c r="G2009" s="55">
        <v>0.96099999999999997</v>
      </c>
      <c r="H2009" s="53">
        <v>0</v>
      </c>
      <c r="I2009" s="53" t="s">
        <v>1408</v>
      </c>
    </row>
    <row r="2010" spans="1:9" ht="17.399999999999999" x14ac:dyDescent="0.3">
      <c r="A2010" s="53" t="s">
        <v>470</v>
      </c>
      <c r="B2010" s="57">
        <v>45658</v>
      </c>
      <c r="C2010" s="59">
        <v>2597703.4</v>
      </c>
      <c r="D2010" s="60">
        <v>0</v>
      </c>
      <c r="E2010" s="54">
        <v>38965.550000000003</v>
      </c>
      <c r="F2010" s="54">
        <v>37386.85</v>
      </c>
      <c r="G2010" s="55">
        <v>0.95899999999999996</v>
      </c>
      <c r="H2010" s="53">
        <v>0</v>
      </c>
      <c r="I2010" s="53" t="s">
        <v>1408</v>
      </c>
    </row>
    <row r="2011" spans="1:9" ht="17.399999999999999" x14ac:dyDescent="0.3">
      <c r="A2011" s="53" t="s">
        <v>470</v>
      </c>
      <c r="B2011" s="57">
        <v>45689</v>
      </c>
      <c r="C2011" s="59">
        <v>2528221.96</v>
      </c>
      <c r="D2011" s="60">
        <v>65</v>
      </c>
      <c r="E2011" s="54">
        <v>37923.33</v>
      </c>
      <c r="F2011" s="54">
        <v>24441.29</v>
      </c>
      <c r="G2011" s="55">
        <v>0.64400000000000002</v>
      </c>
      <c r="H2011" s="53">
        <v>0</v>
      </c>
      <c r="I2011" s="53" t="s">
        <v>1411</v>
      </c>
    </row>
    <row r="2012" spans="1:9" ht="17.399999999999999" x14ac:dyDescent="0.3">
      <c r="A2012" s="53" t="s">
        <v>470</v>
      </c>
      <c r="B2012" s="57">
        <v>45717</v>
      </c>
      <c r="C2012" s="59">
        <v>2460813.23</v>
      </c>
      <c r="D2012" s="60">
        <v>0</v>
      </c>
      <c r="E2012" s="54">
        <v>36912.199999999997</v>
      </c>
      <c r="F2012" s="54">
        <v>37560.15</v>
      </c>
      <c r="G2012" s="55">
        <v>1.018</v>
      </c>
      <c r="H2012" s="53">
        <v>0</v>
      </c>
      <c r="I2012" s="53" t="s">
        <v>1408</v>
      </c>
    </row>
    <row r="2013" spans="1:9" ht="17.399999999999999" x14ac:dyDescent="0.3">
      <c r="A2013" s="53" t="s">
        <v>470</v>
      </c>
      <c r="B2013" s="57">
        <v>45748</v>
      </c>
      <c r="C2013" s="59">
        <v>2407829.7000000002</v>
      </c>
      <c r="D2013" s="60">
        <v>0</v>
      </c>
      <c r="E2013" s="54">
        <v>36117.449999999997</v>
      </c>
      <c r="F2013" s="54">
        <v>36488.160000000003</v>
      </c>
      <c r="G2013" s="55">
        <v>1.01</v>
      </c>
      <c r="H2013" s="53">
        <v>0</v>
      </c>
      <c r="I2013" s="53" t="s">
        <v>1408</v>
      </c>
    </row>
    <row r="2014" spans="1:9" ht="17.399999999999999" x14ac:dyDescent="0.3">
      <c r="A2014" s="53" t="s">
        <v>470</v>
      </c>
      <c r="B2014" s="57">
        <v>45778</v>
      </c>
      <c r="C2014" s="59">
        <v>2353799.65</v>
      </c>
      <c r="D2014" s="60">
        <v>0</v>
      </c>
      <c r="E2014" s="54">
        <v>35306.99</v>
      </c>
      <c r="F2014" s="54">
        <v>38353.79</v>
      </c>
      <c r="G2014" s="55">
        <v>1.0860000000000001</v>
      </c>
      <c r="H2014" s="53">
        <v>0</v>
      </c>
      <c r="I2014" s="53" t="s">
        <v>1408</v>
      </c>
    </row>
    <row r="2015" spans="1:9" ht="17.399999999999999" x14ac:dyDescent="0.3">
      <c r="A2015" s="53" t="s">
        <v>470</v>
      </c>
      <c r="B2015" s="57">
        <v>45809</v>
      </c>
      <c r="C2015" s="59">
        <v>2293896.85</v>
      </c>
      <c r="D2015" s="60">
        <v>0</v>
      </c>
      <c r="E2015" s="54">
        <v>34408.449999999997</v>
      </c>
      <c r="F2015" s="54">
        <v>37524.54</v>
      </c>
      <c r="G2015" s="55">
        <v>1.091</v>
      </c>
      <c r="H2015" s="53">
        <v>0</v>
      </c>
      <c r="I2015" s="53" t="s">
        <v>1408</v>
      </c>
    </row>
    <row r="2016" spans="1:9" ht="17.399999999999999" x14ac:dyDescent="0.3">
      <c r="A2016" s="53" t="s">
        <v>470</v>
      </c>
      <c r="B2016" s="57">
        <v>45839</v>
      </c>
      <c r="C2016" s="59">
        <v>2244882.85</v>
      </c>
      <c r="D2016" s="60">
        <v>15</v>
      </c>
      <c r="E2016" s="54">
        <v>33673.24</v>
      </c>
      <c r="F2016" s="54">
        <v>33533.019999999997</v>
      </c>
      <c r="G2016" s="55">
        <v>0.996</v>
      </c>
      <c r="H2016" s="53">
        <v>0</v>
      </c>
      <c r="I2016" s="53" t="s">
        <v>1408</v>
      </c>
    </row>
    <row r="2017" spans="1:9" ht="17.399999999999999" x14ac:dyDescent="0.3">
      <c r="A2017" s="53" t="s">
        <v>470</v>
      </c>
      <c r="B2017" s="57">
        <v>45870</v>
      </c>
      <c r="C2017" s="59">
        <v>2187210.42</v>
      </c>
      <c r="D2017" s="60">
        <v>0</v>
      </c>
      <c r="E2017" s="54">
        <v>32808.160000000003</v>
      </c>
      <c r="F2017" s="54">
        <v>36550.339999999997</v>
      </c>
      <c r="G2017" s="55">
        <v>1.1140000000000001</v>
      </c>
      <c r="H2017" s="53">
        <v>0</v>
      </c>
      <c r="I2017" s="53" t="s">
        <v>1408</v>
      </c>
    </row>
    <row r="2018" spans="1:9" ht="17.399999999999999" x14ac:dyDescent="0.3">
      <c r="A2018" s="53" t="s">
        <v>470</v>
      </c>
      <c r="B2018" s="57">
        <v>45901</v>
      </c>
      <c r="C2018" s="59">
        <v>2139712.2000000002</v>
      </c>
      <c r="D2018" s="60">
        <v>0</v>
      </c>
      <c r="E2018" s="54">
        <v>32095.68</v>
      </c>
      <c r="F2018" s="54">
        <v>34011.89</v>
      </c>
      <c r="G2018" s="55">
        <v>1.06</v>
      </c>
      <c r="H2018" s="53">
        <v>0</v>
      </c>
      <c r="I2018" s="53" t="s">
        <v>1408</v>
      </c>
    </row>
    <row r="2019" spans="1:9" ht="17.399999999999999" x14ac:dyDescent="0.3">
      <c r="A2019" s="53" t="s">
        <v>470</v>
      </c>
      <c r="B2019" s="57">
        <v>45931</v>
      </c>
      <c r="C2019" s="59">
        <v>2085092.71</v>
      </c>
      <c r="D2019" s="60">
        <v>0</v>
      </c>
      <c r="E2019" s="54">
        <v>31276.39</v>
      </c>
      <c r="F2019" s="54">
        <v>33119.75</v>
      </c>
      <c r="G2019" s="55">
        <v>1.0589999999999999</v>
      </c>
      <c r="H2019" s="53">
        <v>0</v>
      </c>
      <c r="I2019" s="53" t="s">
        <v>1408</v>
      </c>
    </row>
    <row r="2020" spans="1:9" ht="17.399999999999999" x14ac:dyDescent="0.3">
      <c r="A2020" s="53" t="s">
        <v>470</v>
      </c>
      <c r="B2020" s="57">
        <v>45962</v>
      </c>
      <c r="C2020" s="59">
        <v>2033992.68</v>
      </c>
      <c r="D2020" s="60">
        <v>0</v>
      </c>
      <c r="E2020" s="54">
        <v>30509.89</v>
      </c>
      <c r="F2020" s="54">
        <v>31612.2</v>
      </c>
      <c r="G2020" s="55">
        <v>1.036</v>
      </c>
      <c r="H2020" s="53">
        <v>0</v>
      </c>
      <c r="I2020" s="53" t="s">
        <v>1408</v>
      </c>
    </row>
    <row r="2021" spans="1:9" ht="17.399999999999999" x14ac:dyDescent="0.3">
      <c r="A2021" s="53" t="s">
        <v>470</v>
      </c>
      <c r="B2021" s="57">
        <v>45992</v>
      </c>
      <c r="C2021" s="59">
        <v>1983455.92</v>
      </c>
      <c r="D2021" s="60">
        <v>0</v>
      </c>
      <c r="E2021" s="54">
        <v>29751.84</v>
      </c>
      <c r="F2021" s="54">
        <v>33557.040000000001</v>
      </c>
      <c r="G2021" s="55">
        <v>1.1279999999999999</v>
      </c>
      <c r="H2021" s="53">
        <v>0</v>
      </c>
      <c r="I2021" s="53" t="s">
        <v>1408</v>
      </c>
    </row>
    <row r="2022" spans="1:9" ht="17.399999999999999" x14ac:dyDescent="0.3">
      <c r="A2022" s="53" t="s">
        <v>472</v>
      </c>
      <c r="B2022" s="57">
        <v>45839</v>
      </c>
      <c r="C2022" s="59">
        <v>917361.27</v>
      </c>
      <c r="D2022" s="60">
        <v>35</v>
      </c>
      <c r="E2022" s="54">
        <v>9173.61</v>
      </c>
      <c r="F2022" s="54">
        <v>4506.08</v>
      </c>
      <c r="G2022" s="55">
        <v>0.49099999999999999</v>
      </c>
      <c r="H2022" s="53">
        <v>0</v>
      </c>
      <c r="I2022" s="53" t="s">
        <v>1410</v>
      </c>
    </row>
    <row r="2023" spans="1:9" ht="17.399999999999999" x14ac:dyDescent="0.3">
      <c r="A2023" s="53" t="s">
        <v>472</v>
      </c>
      <c r="B2023" s="57">
        <v>45870</v>
      </c>
      <c r="C2023" s="59">
        <v>901017.94</v>
      </c>
      <c r="D2023" s="60">
        <v>0</v>
      </c>
      <c r="E2023" s="54">
        <v>9010.18</v>
      </c>
      <c r="F2023" s="54">
        <v>9196.5400000000009</v>
      </c>
      <c r="G2023" s="55">
        <v>1.0209999999999999</v>
      </c>
      <c r="H2023" s="53">
        <v>0</v>
      </c>
      <c r="I2023" s="53" t="s">
        <v>1408</v>
      </c>
    </row>
    <row r="2024" spans="1:9" ht="17.399999999999999" x14ac:dyDescent="0.3">
      <c r="A2024" s="53" t="s">
        <v>472</v>
      </c>
      <c r="B2024" s="57">
        <v>45901</v>
      </c>
      <c r="C2024" s="59">
        <v>886265.5</v>
      </c>
      <c r="D2024" s="60">
        <v>0</v>
      </c>
      <c r="E2024" s="54">
        <v>8862.65</v>
      </c>
      <c r="F2024" s="54">
        <v>9495.83</v>
      </c>
      <c r="G2024" s="55">
        <v>1.071</v>
      </c>
      <c r="H2024" s="53">
        <v>0</v>
      </c>
      <c r="I2024" s="53" t="s">
        <v>1408</v>
      </c>
    </row>
    <row r="2025" spans="1:9" ht="17.399999999999999" x14ac:dyDescent="0.3">
      <c r="A2025" s="53" t="s">
        <v>472</v>
      </c>
      <c r="B2025" s="57">
        <v>45931</v>
      </c>
      <c r="C2025" s="59">
        <v>870879.67</v>
      </c>
      <c r="D2025" s="60">
        <v>0</v>
      </c>
      <c r="E2025" s="54">
        <v>8708.7999999999993</v>
      </c>
      <c r="F2025" s="54">
        <v>9217.9500000000007</v>
      </c>
      <c r="G2025" s="55">
        <v>1.0580000000000001</v>
      </c>
      <c r="H2025" s="53">
        <v>0</v>
      </c>
      <c r="I2025" s="53" t="s">
        <v>1408</v>
      </c>
    </row>
    <row r="2026" spans="1:9" ht="17.399999999999999" x14ac:dyDescent="0.3">
      <c r="A2026" s="53" t="s">
        <v>472</v>
      </c>
      <c r="B2026" s="57">
        <v>45962</v>
      </c>
      <c r="C2026" s="59">
        <v>854054.12</v>
      </c>
      <c r="D2026" s="60">
        <v>0</v>
      </c>
      <c r="E2026" s="54">
        <v>8540.5400000000009</v>
      </c>
      <c r="F2026" s="54">
        <v>9234.6</v>
      </c>
      <c r="G2026" s="55">
        <v>1.081</v>
      </c>
      <c r="H2026" s="53">
        <v>0</v>
      </c>
      <c r="I2026" s="53" t="s">
        <v>1408</v>
      </c>
    </row>
    <row r="2027" spans="1:9" ht="17.399999999999999" x14ac:dyDescent="0.3">
      <c r="A2027" s="53" t="s">
        <v>472</v>
      </c>
      <c r="B2027" s="57">
        <v>45992</v>
      </c>
      <c r="C2027" s="59">
        <v>841617.74</v>
      </c>
      <c r="D2027" s="60">
        <v>35</v>
      </c>
      <c r="E2027" s="54">
        <v>8416.18</v>
      </c>
      <c r="F2027" s="54">
        <v>3858.15</v>
      </c>
      <c r="G2027" s="55">
        <v>0.45800000000000002</v>
      </c>
      <c r="H2027" s="53">
        <v>0</v>
      </c>
      <c r="I2027" s="53" t="s">
        <v>1410</v>
      </c>
    </row>
    <row r="2028" spans="1:9" ht="17.399999999999999" x14ac:dyDescent="0.3">
      <c r="A2028" s="53" t="s">
        <v>474</v>
      </c>
      <c r="B2028" s="57">
        <v>45658</v>
      </c>
      <c r="C2028" s="59">
        <v>14081325.15</v>
      </c>
      <c r="D2028" s="60">
        <v>65</v>
      </c>
      <c r="E2028" s="54">
        <v>211219.88</v>
      </c>
      <c r="F2028" s="54">
        <v>155308.32</v>
      </c>
      <c r="G2028" s="55">
        <v>0.73499999999999999</v>
      </c>
      <c r="H2028" s="53">
        <v>0</v>
      </c>
      <c r="I2028" s="53" t="s">
        <v>1411</v>
      </c>
    </row>
    <row r="2029" spans="1:9" ht="17.399999999999999" x14ac:dyDescent="0.3">
      <c r="A2029" s="53" t="s">
        <v>474</v>
      </c>
      <c r="B2029" s="57">
        <v>45689</v>
      </c>
      <c r="C2029" s="59">
        <v>13783082.310000001</v>
      </c>
      <c r="D2029" s="60">
        <v>0</v>
      </c>
      <c r="E2029" s="54">
        <v>206746.23</v>
      </c>
      <c r="F2029" s="54">
        <v>212180.21</v>
      </c>
      <c r="G2029" s="55">
        <v>1.026</v>
      </c>
      <c r="H2029" s="53">
        <v>0</v>
      </c>
      <c r="I2029" s="53" t="s">
        <v>1408</v>
      </c>
    </row>
    <row r="2030" spans="1:9" ht="17.399999999999999" x14ac:dyDescent="0.3">
      <c r="A2030" s="53" t="s">
        <v>474</v>
      </c>
      <c r="B2030" s="57">
        <v>45717</v>
      </c>
      <c r="C2030" s="59">
        <v>13397705.1</v>
      </c>
      <c r="D2030" s="60">
        <v>35</v>
      </c>
      <c r="E2030" s="54">
        <v>200965.58</v>
      </c>
      <c r="F2030" s="54">
        <v>149821.48000000001</v>
      </c>
      <c r="G2030" s="55">
        <v>0.746</v>
      </c>
      <c r="H2030" s="53">
        <v>0</v>
      </c>
      <c r="I2030" s="53" t="s">
        <v>1410</v>
      </c>
    </row>
    <row r="2031" spans="1:9" ht="17.399999999999999" x14ac:dyDescent="0.3">
      <c r="A2031" s="53" t="s">
        <v>474</v>
      </c>
      <c r="B2031" s="57">
        <v>45748</v>
      </c>
      <c r="C2031" s="59">
        <v>13065317.800000001</v>
      </c>
      <c r="D2031" s="60">
        <v>35</v>
      </c>
      <c r="E2031" s="54">
        <v>195979.77</v>
      </c>
      <c r="F2031" s="54">
        <v>157138.62</v>
      </c>
      <c r="G2031" s="55">
        <v>0.80200000000000005</v>
      </c>
      <c r="H2031" s="53">
        <v>0</v>
      </c>
      <c r="I2031" s="53" t="s">
        <v>1410</v>
      </c>
    </row>
    <row r="2032" spans="1:9" ht="17.399999999999999" x14ac:dyDescent="0.3">
      <c r="A2032" s="53" t="s">
        <v>474</v>
      </c>
      <c r="B2032" s="57">
        <v>45778</v>
      </c>
      <c r="C2032" s="59">
        <v>12779749.08</v>
      </c>
      <c r="D2032" s="60">
        <v>0</v>
      </c>
      <c r="E2032" s="54">
        <v>191696.24</v>
      </c>
      <c r="F2032" s="54">
        <v>197969.59</v>
      </c>
      <c r="G2032" s="55">
        <v>1.0329999999999999</v>
      </c>
      <c r="H2032" s="53">
        <v>0</v>
      </c>
      <c r="I2032" s="53" t="s">
        <v>1408</v>
      </c>
    </row>
    <row r="2033" spans="1:9" ht="17.399999999999999" x14ac:dyDescent="0.3">
      <c r="A2033" s="53" t="s">
        <v>474</v>
      </c>
      <c r="B2033" s="57">
        <v>45809</v>
      </c>
      <c r="C2033" s="59">
        <v>12449409.140000001</v>
      </c>
      <c r="D2033" s="60">
        <v>35</v>
      </c>
      <c r="E2033" s="54">
        <v>186741.14</v>
      </c>
      <c r="F2033" s="54">
        <v>132463.09</v>
      </c>
      <c r="G2033" s="55">
        <v>0.70899999999999996</v>
      </c>
      <c r="H2033" s="53">
        <v>0</v>
      </c>
      <c r="I2033" s="53" t="s">
        <v>1410</v>
      </c>
    </row>
    <row r="2034" spans="1:9" ht="17.399999999999999" x14ac:dyDescent="0.3">
      <c r="A2034" s="53" t="s">
        <v>474</v>
      </c>
      <c r="B2034" s="57">
        <v>45839</v>
      </c>
      <c r="C2034" s="59">
        <v>12158183.08</v>
      </c>
      <c r="D2034" s="60">
        <v>35</v>
      </c>
      <c r="E2034" s="54">
        <v>182372.75</v>
      </c>
      <c r="F2034" s="54">
        <v>153638.43</v>
      </c>
      <c r="G2034" s="55">
        <v>0.84199999999999997</v>
      </c>
      <c r="H2034" s="53">
        <v>0</v>
      </c>
      <c r="I2034" s="53" t="s">
        <v>1410</v>
      </c>
    </row>
    <row r="2035" spans="1:9" ht="17.399999999999999" x14ac:dyDescent="0.3">
      <c r="A2035" s="53" t="s">
        <v>474</v>
      </c>
      <c r="B2035" s="57">
        <v>45870</v>
      </c>
      <c r="C2035" s="59">
        <v>11892919.91</v>
      </c>
      <c r="D2035" s="60">
        <v>0</v>
      </c>
      <c r="E2035" s="54">
        <v>178393.8</v>
      </c>
      <c r="F2035" s="54">
        <v>195099.99</v>
      </c>
      <c r="G2035" s="55">
        <v>1.0940000000000001</v>
      </c>
      <c r="H2035" s="53">
        <v>0</v>
      </c>
      <c r="I2035" s="53" t="s">
        <v>1408</v>
      </c>
    </row>
    <row r="2036" spans="1:9" ht="17.399999999999999" x14ac:dyDescent="0.3">
      <c r="A2036" s="53" t="s">
        <v>474</v>
      </c>
      <c r="B2036" s="57">
        <v>45901</v>
      </c>
      <c r="C2036" s="59">
        <v>11560667.33</v>
      </c>
      <c r="D2036" s="60">
        <v>0</v>
      </c>
      <c r="E2036" s="54">
        <v>173410.01</v>
      </c>
      <c r="F2036" s="54">
        <v>166194.97</v>
      </c>
      <c r="G2036" s="55">
        <v>0.95799999999999996</v>
      </c>
      <c r="H2036" s="53">
        <v>0</v>
      </c>
      <c r="I2036" s="53" t="s">
        <v>1408</v>
      </c>
    </row>
    <row r="2037" spans="1:9" ht="17.399999999999999" x14ac:dyDescent="0.3">
      <c r="A2037" s="53" t="s">
        <v>474</v>
      </c>
      <c r="B2037" s="57">
        <v>45931</v>
      </c>
      <c r="C2037" s="59">
        <v>11271496.859999999</v>
      </c>
      <c r="D2037" s="60">
        <v>0</v>
      </c>
      <c r="E2037" s="54">
        <v>169072.45</v>
      </c>
      <c r="F2037" s="54">
        <v>165955.84</v>
      </c>
      <c r="G2037" s="55">
        <v>0.98199999999999998</v>
      </c>
      <c r="H2037" s="53">
        <v>0</v>
      </c>
      <c r="I2037" s="53" t="s">
        <v>1408</v>
      </c>
    </row>
    <row r="2038" spans="1:9" ht="17.399999999999999" x14ac:dyDescent="0.3">
      <c r="A2038" s="53" t="s">
        <v>474</v>
      </c>
      <c r="B2038" s="57">
        <v>45962</v>
      </c>
      <c r="C2038" s="59">
        <v>10987361.800000001</v>
      </c>
      <c r="D2038" s="60">
        <v>0</v>
      </c>
      <c r="E2038" s="54">
        <v>164810.43</v>
      </c>
      <c r="F2038" s="54">
        <v>183588.85</v>
      </c>
      <c r="G2038" s="55">
        <v>1.1140000000000001</v>
      </c>
      <c r="H2038" s="53">
        <v>0</v>
      </c>
      <c r="I2038" s="53" t="s">
        <v>1408</v>
      </c>
    </row>
    <row r="2039" spans="1:9" ht="17.399999999999999" x14ac:dyDescent="0.3">
      <c r="A2039" s="53" t="s">
        <v>474</v>
      </c>
      <c r="B2039" s="57">
        <v>45992</v>
      </c>
      <c r="C2039" s="59">
        <v>10753609.51</v>
      </c>
      <c r="D2039" s="60">
        <v>35</v>
      </c>
      <c r="E2039" s="54">
        <v>161304.14000000001</v>
      </c>
      <c r="F2039" s="54">
        <v>79636.14</v>
      </c>
      <c r="G2039" s="55">
        <v>0.49399999999999999</v>
      </c>
      <c r="H2039" s="53">
        <v>0</v>
      </c>
      <c r="I2039" s="53" t="s">
        <v>1410</v>
      </c>
    </row>
    <row r="2040" spans="1:9" ht="17.399999999999999" x14ac:dyDescent="0.3">
      <c r="A2040" s="53" t="s">
        <v>476</v>
      </c>
      <c r="B2040" s="57">
        <v>45658</v>
      </c>
      <c r="C2040" s="59">
        <v>87956387.859999999</v>
      </c>
      <c r="D2040" s="60">
        <v>95</v>
      </c>
      <c r="E2040" s="54">
        <v>879563.88</v>
      </c>
      <c r="F2040" s="54">
        <v>494936.7</v>
      </c>
      <c r="G2040" s="55">
        <v>0.56299999999999994</v>
      </c>
      <c r="H2040" s="53">
        <v>1</v>
      </c>
      <c r="I2040" s="53" t="s">
        <v>1409</v>
      </c>
    </row>
    <row r="2041" spans="1:9" ht="17.399999999999999" x14ac:dyDescent="0.3">
      <c r="A2041" s="53" t="s">
        <v>476</v>
      </c>
      <c r="B2041" s="57">
        <v>45689</v>
      </c>
      <c r="C2041" s="59">
        <v>86281604.090000004</v>
      </c>
      <c r="D2041" s="60">
        <v>0</v>
      </c>
      <c r="E2041" s="54">
        <v>862816.04</v>
      </c>
      <c r="F2041" s="54">
        <v>912343.7</v>
      </c>
      <c r="G2041" s="55">
        <v>1.0569999999999999</v>
      </c>
      <c r="H2041" s="53">
        <v>1</v>
      </c>
      <c r="I2041" s="53" t="s">
        <v>1408</v>
      </c>
    </row>
    <row r="2042" spans="1:9" ht="17.399999999999999" x14ac:dyDescent="0.3">
      <c r="A2042" s="53" t="s">
        <v>476</v>
      </c>
      <c r="B2042" s="57">
        <v>45717</v>
      </c>
      <c r="C2042" s="59">
        <v>84505890.400000006</v>
      </c>
      <c r="D2042" s="60">
        <v>35</v>
      </c>
      <c r="E2042" s="54">
        <v>845058.9</v>
      </c>
      <c r="F2042" s="54">
        <v>711187.58</v>
      </c>
      <c r="G2042" s="55">
        <v>0.84199999999999997</v>
      </c>
      <c r="H2042" s="53">
        <v>1</v>
      </c>
      <c r="I2042" s="53" t="s">
        <v>1410</v>
      </c>
    </row>
    <row r="2043" spans="1:9" ht="17.399999999999999" x14ac:dyDescent="0.3">
      <c r="A2043" s="53" t="s">
        <v>476</v>
      </c>
      <c r="B2043" s="57">
        <v>45748</v>
      </c>
      <c r="C2043" s="59">
        <v>83257582.019999996</v>
      </c>
      <c r="D2043" s="60">
        <v>0</v>
      </c>
      <c r="E2043" s="54">
        <v>832575.82</v>
      </c>
      <c r="F2043" s="54">
        <v>899346.74</v>
      </c>
      <c r="G2043" s="55">
        <v>1.08</v>
      </c>
      <c r="H2043" s="53">
        <v>1</v>
      </c>
      <c r="I2043" s="53" t="s">
        <v>1408</v>
      </c>
    </row>
    <row r="2044" spans="1:9" ht="17.399999999999999" x14ac:dyDescent="0.3">
      <c r="A2044" s="53" t="s">
        <v>476</v>
      </c>
      <c r="B2044" s="57">
        <v>45778</v>
      </c>
      <c r="C2044" s="59">
        <v>82044270.390000001</v>
      </c>
      <c r="D2044" s="60">
        <v>0</v>
      </c>
      <c r="E2044" s="54">
        <v>820442.7</v>
      </c>
      <c r="F2044" s="54">
        <v>886719.22</v>
      </c>
      <c r="G2044" s="55">
        <v>1.081</v>
      </c>
      <c r="H2044" s="53">
        <v>1</v>
      </c>
      <c r="I2044" s="53" t="s">
        <v>1408</v>
      </c>
    </row>
    <row r="2045" spans="1:9" ht="17.399999999999999" x14ac:dyDescent="0.3">
      <c r="A2045" s="53" t="s">
        <v>476</v>
      </c>
      <c r="B2045" s="57">
        <v>45809</v>
      </c>
      <c r="C2045" s="59">
        <v>80850915.189999998</v>
      </c>
      <c r="D2045" s="60">
        <v>0</v>
      </c>
      <c r="E2045" s="54">
        <v>808509.15</v>
      </c>
      <c r="F2045" s="54">
        <v>903740.81</v>
      </c>
      <c r="G2045" s="55">
        <v>1.1180000000000001</v>
      </c>
      <c r="H2045" s="53">
        <v>1</v>
      </c>
      <c r="I2045" s="53" t="s">
        <v>1408</v>
      </c>
    </row>
    <row r="2046" spans="1:9" ht="17.399999999999999" x14ac:dyDescent="0.3">
      <c r="A2046" s="53" t="s">
        <v>476</v>
      </c>
      <c r="B2046" s="57">
        <v>45839</v>
      </c>
      <c r="C2046" s="59">
        <v>79483810.450000003</v>
      </c>
      <c r="D2046" s="60">
        <v>95</v>
      </c>
      <c r="E2046" s="54">
        <v>794838.1</v>
      </c>
      <c r="F2046" s="54">
        <v>160294.81</v>
      </c>
      <c r="G2046" s="55">
        <v>0.20200000000000001</v>
      </c>
      <c r="H2046" s="53">
        <v>1</v>
      </c>
      <c r="I2046" s="53" t="s">
        <v>1409</v>
      </c>
    </row>
    <row r="2047" spans="1:9" ht="17.399999999999999" x14ac:dyDescent="0.3">
      <c r="A2047" s="53" t="s">
        <v>476</v>
      </c>
      <c r="B2047" s="57">
        <v>45870</v>
      </c>
      <c r="C2047" s="59">
        <v>77842349.269999996</v>
      </c>
      <c r="D2047" s="60">
        <v>0</v>
      </c>
      <c r="E2047" s="54">
        <v>778423.49</v>
      </c>
      <c r="F2047" s="54">
        <v>860513.48</v>
      </c>
      <c r="G2047" s="55">
        <v>1.105</v>
      </c>
      <c r="H2047" s="53">
        <v>1</v>
      </c>
      <c r="I2047" s="53" t="s">
        <v>1408</v>
      </c>
    </row>
    <row r="2048" spans="1:9" ht="17.399999999999999" x14ac:dyDescent="0.3">
      <c r="A2048" s="53" t="s">
        <v>476</v>
      </c>
      <c r="B2048" s="57">
        <v>45901</v>
      </c>
      <c r="C2048" s="59">
        <v>76562473.829999998</v>
      </c>
      <c r="D2048" s="60">
        <v>0</v>
      </c>
      <c r="E2048" s="54">
        <v>765624.74</v>
      </c>
      <c r="F2048" s="54">
        <v>837984.75</v>
      </c>
      <c r="G2048" s="55">
        <v>1.095</v>
      </c>
      <c r="H2048" s="53">
        <v>1</v>
      </c>
      <c r="I2048" s="53" t="s">
        <v>1408</v>
      </c>
    </row>
    <row r="2049" spans="1:9" ht="17.399999999999999" x14ac:dyDescent="0.3">
      <c r="A2049" s="53" t="s">
        <v>476</v>
      </c>
      <c r="B2049" s="57">
        <v>45931</v>
      </c>
      <c r="C2049" s="59">
        <v>75105278.329999998</v>
      </c>
      <c r="D2049" s="60">
        <v>65</v>
      </c>
      <c r="E2049" s="54">
        <v>751052.78</v>
      </c>
      <c r="F2049" s="54">
        <v>651953.4</v>
      </c>
      <c r="G2049" s="55">
        <v>0.86799999999999999</v>
      </c>
      <c r="H2049" s="53">
        <v>1</v>
      </c>
      <c r="I2049" s="53" t="s">
        <v>1411</v>
      </c>
    </row>
    <row r="2050" spans="1:9" ht="17.399999999999999" x14ac:dyDescent="0.3">
      <c r="A2050" s="53" t="s">
        <v>476</v>
      </c>
      <c r="B2050" s="57">
        <v>45962</v>
      </c>
      <c r="C2050" s="59">
        <v>73614268.010000005</v>
      </c>
      <c r="D2050" s="60">
        <v>0</v>
      </c>
      <c r="E2050" s="54">
        <v>736142.68</v>
      </c>
      <c r="F2050" s="54">
        <v>777984.03</v>
      </c>
      <c r="G2050" s="55">
        <v>1.0569999999999999</v>
      </c>
      <c r="H2050" s="53">
        <v>1</v>
      </c>
      <c r="I2050" s="53" t="s">
        <v>1408</v>
      </c>
    </row>
    <row r="2051" spans="1:9" ht="17.399999999999999" x14ac:dyDescent="0.3">
      <c r="A2051" s="53" t="s">
        <v>476</v>
      </c>
      <c r="B2051" s="57">
        <v>45992</v>
      </c>
      <c r="C2051" s="59">
        <v>72523273.659999996</v>
      </c>
      <c r="D2051" s="60">
        <v>15</v>
      </c>
      <c r="E2051" s="54">
        <v>725232.74</v>
      </c>
      <c r="F2051" s="54">
        <v>794819.74</v>
      </c>
      <c r="G2051" s="55">
        <v>1.0960000000000001</v>
      </c>
      <c r="H2051" s="53">
        <v>1</v>
      </c>
      <c r="I2051" s="53" t="s">
        <v>1408</v>
      </c>
    </row>
    <row r="2052" spans="1:9" ht="17.399999999999999" x14ac:dyDescent="0.3">
      <c r="A2052" s="53" t="s">
        <v>477</v>
      </c>
      <c r="B2052" s="57">
        <v>45658</v>
      </c>
      <c r="C2052" s="59">
        <v>3029143.87</v>
      </c>
      <c r="D2052" s="60">
        <v>0</v>
      </c>
      <c r="E2052" s="54">
        <v>45437.16</v>
      </c>
      <c r="F2052" s="54">
        <v>45577.71</v>
      </c>
      <c r="G2052" s="55">
        <v>1.0029999999999999</v>
      </c>
      <c r="H2052" s="53">
        <v>0</v>
      </c>
      <c r="I2052" s="53" t="s">
        <v>1408</v>
      </c>
    </row>
    <row r="2053" spans="1:9" ht="17.399999999999999" x14ac:dyDescent="0.3">
      <c r="A2053" s="53" t="s">
        <v>477</v>
      </c>
      <c r="B2053" s="57">
        <v>45689</v>
      </c>
      <c r="C2053" s="59">
        <v>2930133.93</v>
      </c>
      <c r="D2053" s="60">
        <v>95</v>
      </c>
      <c r="E2053" s="54">
        <v>43952.01</v>
      </c>
      <c r="F2053" s="54">
        <v>13965</v>
      </c>
      <c r="G2053" s="55">
        <v>0.318</v>
      </c>
      <c r="H2053" s="53">
        <v>0</v>
      </c>
      <c r="I2053" s="53" t="s">
        <v>1409</v>
      </c>
    </row>
    <row r="2054" spans="1:9" ht="17.399999999999999" x14ac:dyDescent="0.3">
      <c r="A2054" s="53" t="s">
        <v>477</v>
      </c>
      <c r="B2054" s="57">
        <v>45717</v>
      </c>
      <c r="C2054" s="59">
        <v>2849639.01</v>
      </c>
      <c r="D2054" s="60">
        <v>0</v>
      </c>
      <c r="E2054" s="54">
        <v>42744.59</v>
      </c>
      <c r="F2054" s="54">
        <v>48106.080000000002</v>
      </c>
      <c r="G2054" s="55">
        <v>1.125</v>
      </c>
      <c r="H2054" s="53">
        <v>0</v>
      </c>
      <c r="I2054" s="53" t="s">
        <v>1408</v>
      </c>
    </row>
    <row r="2055" spans="1:9" ht="17.399999999999999" x14ac:dyDescent="0.3">
      <c r="A2055" s="53" t="s">
        <v>477</v>
      </c>
      <c r="B2055" s="57">
        <v>45748</v>
      </c>
      <c r="C2055" s="59">
        <v>2763130.83</v>
      </c>
      <c r="D2055" s="60">
        <v>65</v>
      </c>
      <c r="E2055" s="54">
        <v>41446.959999999999</v>
      </c>
      <c r="F2055" s="54">
        <v>22628.43</v>
      </c>
      <c r="G2055" s="55">
        <v>0.54600000000000004</v>
      </c>
      <c r="H2055" s="53">
        <v>0</v>
      </c>
      <c r="I2055" s="53" t="s">
        <v>1411</v>
      </c>
    </row>
    <row r="2056" spans="1:9" ht="17.399999999999999" x14ac:dyDescent="0.3">
      <c r="A2056" s="53" t="s">
        <v>477</v>
      </c>
      <c r="B2056" s="57">
        <v>45778</v>
      </c>
      <c r="C2056" s="59">
        <v>2684049.1</v>
      </c>
      <c r="D2056" s="60">
        <v>15</v>
      </c>
      <c r="E2056" s="54">
        <v>40260.74</v>
      </c>
      <c r="F2056" s="54">
        <v>38269.53</v>
      </c>
      <c r="G2056" s="55">
        <v>0.95099999999999996</v>
      </c>
      <c r="H2056" s="53">
        <v>0</v>
      </c>
      <c r="I2056" s="53" t="s">
        <v>1408</v>
      </c>
    </row>
    <row r="2057" spans="1:9" ht="17.399999999999999" x14ac:dyDescent="0.3">
      <c r="A2057" s="53" t="s">
        <v>477</v>
      </c>
      <c r="B2057" s="57">
        <v>45809</v>
      </c>
      <c r="C2057" s="59">
        <v>2611045.2599999998</v>
      </c>
      <c r="D2057" s="60">
        <v>0</v>
      </c>
      <c r="E2057" s="54">
        <v>39165.68</v>
      </c>
      <c r="F2057" s="54">
        <v>38647.089999999997</v>
      </c>
      <c r="G2057" s="55">
        <v>0.98699999999999999</v>
      </c>
      <c r="H2057" s="53">
        <v>0</v>
      </c>
      <c r="I2057" s="53" t="s">
        <v>1408</v>
      </c>
    </row>
    <row r="2058" spans="1:9" ht="17.399999999999999" x14ac:dyDescent="0.3">
      <c r="A2058" s="53" t="s">
        <v>477</v>
      </c>
      <c r="B2058" s="57">
        <v>45839</v>
      </c>
      <c r="C2058" s="59">
        <v>2529822.98</v>
      </c>
      <c r="D2058" s="60">
        <v>65</v>
      </c>
      <c r="E2058" s="54">
        <v>37947.339999999997</v>
      </c>
      <c r="F2058" s="54">
        <v>22795.47</v>
      </c>
      <c r="G2058" s="55">
        <v>0.60099999999999998</v>
      </c>
      <c r="H2058" s="53">
        <v>0</v>
      </c>
      <c r="I2058" s="53" t="s">
        <v>1411</v>
      </c>
    </row>
    <row r="2059" spans="1:9" ht="17.399999999999999" x14ac:dyDescent="0.3">
      <c r="A2059" s="53" t="s">
        <v>477</v>
      </c>
      <c r="B2059" s="57">
        <v>45870</v>
      </c>
      <c r="C2059" s="59">
        <v>2450842.06</v>
      </c>
      <c r="D2059" s="60">
        <v>0</v>
      </c>
      <c r="E2059" s="54">
        <v>36762.629999999997</v>
      </c>
      <c r="F2059" s="54">
        <v>35254.230000000003</v>
      </c>
      <c r="G2059" s="55">
        <v>0.95899999999999996</v>
      </c>
      <c r="H2059" s="53">
        <v>0</v>
      </c>
      <c r="I2059" s="53" t="s">
        <v>1408</v>
      </c>
    </row>
    <row r="2060" spans="1:9" ht="17.399999999999999" x14ac:dyDescent="0.3">
      <c r="A2060" s="53" t="s">
        <v>477</v>
      </c>
      <c r="B2060" s="57">
        <v>45901</v>
      </c>
      <c r="C2060" s="59">
        <v>2378826.87</v>
      </c>
      <c r="D2060" s="60">
        <v>0</v>
      </c>
      <c r="E2060" s="54">
        <v>35682.400000000001</v>
      </c>
      <c r="F2060" s="54">
        <v>36524.32</v>
      </c>
      <c r="G2060" s="55">
        <v>1.024</v>
      </c>
      <c r="H2060" s="53">
        <v>0</v>
      </c>
      <c r="I2060" s="53" t="s">
        <v>1408</v>
      </c>
    </row>
    <row r="2061" spans="1:9" ht="17.399999999999999" x14ac:dyDescent="0.3">
      <c r="A2061" s="53" t="s">
        <v>477</v>
      </c>
      <c r="B2061" s="57">
        <v>45931</v>
      </c>
      <c r="C2061" s="59">
        <v>2309272.34</v>
      </c>
      <c r="D2061" s="60">
        <v>95</v>
      </c>
      <c r="E2061" s="54">
        <v>34639.089999999997</v>
      </c>
      <c r="F2061" s="54">
        <v>7368.27</v>
      </c>
      <c r="G2061" s="55">
        <v>0.21299999999999999</v>
      </c>
      <c r="H2061" s="53">
        <v>0</v>
      </c>
      <c r="I2061" s="53" t="s">
        <v>1409</v>
      </c>
    </row>
    <row r="2062" spans="1:9" ht="17.399999999999999" x14ac:dyDescent="0.3">
      <c r="A2062" s="53" t="s">
        <v>477</v>
      </c>
      <c r="B2062" s="57">
        <v>45962</v>
      </c>
      <c r="C2062" s="59">
        <v>2240431.88</v>
      </c>
      <c r="D2062" s="60">
        <v>35</v>
      </c>
      <c r="E2062" s="54">
        <v>33606.480000000003</v>
      </c>
      <c r="F2062" s="54">
        <v>21314.67</v>
      </c>
      <c r="G2062" s="55">
        <v>0.63400000000000001</v>
      </c>
      <c r="H2062" s="53">
        <v>0</v>
      </c>
      <c r="I2062" s="53" t="s">
        <v>1410</v>
      </c>
    </row>
    <row r="2063" spans="1:9" ht="17.399999999999999" x14ac:dyDescent="0.3">
      <c r="A2063" s="53" t="s">
        <v>477</v>
      </c>
      <c r="B2063" s="57">
        <v>45992</v>
      </c>
      <c r="C2063" s="59">
        <v>2173007.69</v>
      </c>
      <c r="D2063" s="60">
        <v>0</v>
      </c>
      <c r="E2063" s="54">
        <v>32595.119999999999</v>
      </c>
      <c r="F2063" s="54">
        <v>34264.9</v>
      </c>
      <c r="G2063" s="55">
        <v>1.0509999999999999</v>
      </c>
      <c r="H2063" s="53">
        <v>0</v>
      </c>
      <c r="I2063" s="53" t="s">
        <v>1408</v>
      </c>
    </row>
    <row r="2064" spans="1:9" ht="17.399999999999999" x14ac:dyDescent="0.3">
      <c r="A2064" s="53" t="s">
        <v>478</v>
      </c>
      <c r="B2064" s="57">
        <v>45658</v>
      </c>
      <c r="C2064" s="59">
        <v>14103893.57</v>
      </c>
      <c r="D2064" s="60">
        <v>0</v>
      </c>
      <c r="E2064" s="54">
        <v>211558.39999999999</v>
      </c>
      <c r="F2064" s="54">
        <v>204155.1</v>
      </c>
      <c r="G2064" s="55">
        <v>0.96499999999999997</v>
      </c>
      <c r="H2064" s="53">
        <v>0</v>
      </c>
      <c r="I2064" s="53" t="s">
        <v>1408</v>
      </c>
    </row>
    <row r="2065" spans="1:9" ht="17.399999999999999" x14ac:dyDescent="0.3">
      <c r="A2065" s="53" t="s">
        <v>478</v>
      </c>
      <c r="B2065" s="57">
        <v>45689</v>
      </c>
      <c r="C2065" s="59">
        <v>13722282.310000001</v>
      </c>
      <c r="D2065" s="60">
        <v>0</v>
      </c>
      <c r="E2065" s="54">
        <v>205834.23</v>
      </c>
      <c r="F2065" s="54">
        <v>229986.85</v>
      </c>
      <c r="G2065" s="55">
        <v>1.117</v>
      </c>
      <c r="H2065" s="53">
        <v>0</v>
      </c>
      <c r="I2065" s="53" t="s">
        <v>1408</v>
      </c>
    </row>
    <row r="2066" spans="1:9" ht="17.399999999999999" x14ac:dyDescent="0.3">
      <c r="A2066" s="53" t="s">
        <v>478</v>
      </c>
      <c r="B2066" s="57">
        <v>45717</v>
      </c>
      <c r="C2066" s="59">
        <v>13360781.560000001</v>
      </c>
      <c r="D2066" s="60">
        <v>35</v>
      </c>
      <c r="E2066" s="54">
        <v>200411.72</v>
      </c>
      <c r="F2066" s="54">
        <v>134399.62</v>
      </c>
      <c r="G2066" s="55">
        <v>0.67100000000000004</v>
      </c>
      <c r="H2066" s="53">
        <v>0</v>
      </c>
      <c r="I2066" s="53" t="s">
        <v>1410</v>
      </c>
    </row>
    <row r="2067" spans="1:9" ht="17.399999999999999" x14ac:dyDescent="0.3">
      <c r="A2067" s="53" t="s">
        <v>478</v>
      </c>
      <c r="B2067" s="57">
        <v>45748</v>
      </c>
      <c r="C2067" s="59">
        <v>13073180.039999999</v>
      </c>
      <c r="D2067" s="60">
        <v>15</v>
      </c>
      <c r="E2067" s="54">
        <v>196097.7</v>
      </c>
      <c r="F2067" s="54">
        <v>213116.81</v>
      </c>
      <c r="G2067" s="55">
        <v>1.087</v>
      </c>
      <c r="H2067" s="53">
        <v>0</v>
      </c>
      <c r="I2067" s="53" t="s">
        <v>1408</v>
      </c>
    </row>
    <row r="2068" spans="1:9" ht="17.399999999999999" x14ac:dyDescent="0.3">
      <c r="A2068" s="53" t="s">
        <v>478</v>
      </c>
      <c r="B2068" s="57">
        <v>45778</v>
      </c>
      <c r="C2068" s="59">
        <v>12750302.74</v>
      </c>
      <c r="D2068" s="60">
        <v>0</v>
      </c>
      <c r="E2068" s="54">
        <v>191254.54</v>
      </c>
      <c r="F2068" s="54">
        <v>192758.04</v>
      </c>
      <c r="G2068" s="55">
        <v>1.008</v>
      </c>
      <c r="H2068" s="53">
        <v>0</v>
      </c>
      <c r="I2068" s="53" t="s">
        <v>1408</v>
      </c>
    </row>
    <row r="2069" spans="1:9" ht="17.399999999999999" x14ac:dyDescent="0.3">
      <c r="A2069" s="53" t="s">
        <v>478</v>
      </c>
      <c r="B2069" s="57">
        <v>45809</v>
      </c>
      <c r="C2069" s="59">
        <v>12410617.48</v>
      </c>
      <c r="D2069" s="60">
        <v>0</v>
      </c>
      <c r="E2069" s="54">
        <v>186159.26</v>
      </c>
      <c r="F2069" s="54">
        <v>212622.65</v>
      </c>
      <c r="G2069" s="55">
        <v>1.1419999999999999</v>
      </c>
      <c r="H2069" s="53">
        <v>0</v>
      </c>
      <c r="I2069" s="53" t="s">
        <v>1408</v>
      </c>
    </row>
    <row r="2070" spans="1:9" ht="17.399999999999999" x14ac:dyDescent="0.3">
      <c r="A2070" s="53" t="s">
        <v>478</v>
      </c>
      <c r="B2070" s="57">
        <v>45839</v>
      </c>
      <c r="C2070" s="59">
        <v>12072719.25</v>
      </c>
      <c r="D2070" s="60">
        <v>0</v>
      </c>
      <c r="E2070" s="54">
        <v>181090.79</v>
      </c>
      <c r="F2070" s="54">
        <v>185258.9</v>
      </c>
      <c r="G2070" s="55">
        <v>1.0229999999999999</v>
      </c>
      <c r="H2070" s="53">
        <v>0</v>
      </c>
      <c r="I2070" s="53" t="s">
        <v>1408</v>
      </c>
    </row>
    <row r="2071" spans="1:9" ht="17.399999999999999" x14ac:dyDescent="0.3">
      <c r="A2071" s="53" t="s">
        <v>478</v>
      </c>
      <c r="B2071" s="57">
        <v>45870</v>
      </c>
      <c r="C2071" s="59">
        <v>12072719.25</v>
      </c>
      <c r="D2071" s="60">
        <v>185</v>
      </c>
      <c r="E2071" s="54">
        <v>181090.79</v>
      </c>
      <c r="F2071" s="54">
        <v>21947.59</v>
      </c>
      <c r="G2071" s="55">
        <v>0.121</v>
      </c>
      <c r="H2071" s="53">
        <v>0</v>
      </c>
      <c r="I2071" s="53" t="s">
        <v>1412</v>
      </c>
    </row>
    <row r="2072" spans="1:9" ht="17.399999999999999" x14ac:dyDescent="0.3">
      <c r="A2072" s="53" t="s">
        <v>478</v>
      </c>
      <c r="B2072" s="57">
        <v>45901</v>
      </c>
      <c r="C2072" s="59">
        <v>12072719.25</v>
      </c>
      <c r="D2072" s="60">
        <v>999</v>
      </c>
      <c r="E2072" s="54">
        <v>181090.79</v>
      </c>
      <c r="F2072" s="54">
        <v>33767.660000000003</v>
      </c>
      <c r="G2072" s="55">
        <v>0.186</v>
      </c>
      <c r="H2072" s="53">
        <v>0</v>
      </c>
      <c r="I2072" s="53" t="s">
        <v>1412</v>
      </c>
    </row>
    <row r="2073" spans="1:9" ht="17.399999999999999" x14ac:dyDescent="0.3">
      <c r="A2073" s="53" t="s">
        <v>478</v>
      </c>
      <c r="B2073" s="57">
        <v>45931</v>
      </c>
      <c r="C2073" s="59">
        <v>12072719.25</v>
      </c>
      <c r="D2073" s="60">
        <v>999</v>
      </c>
      <c r="E2073" s="54">
        <v>181090.79</v>
      </c>
      <c r="F2073" s="54">
        <v>10305.950000000001</v>
      </c>
      <c r="G2073" s="55">
        <v>5.7000000000000002E-2</v>
      </c>
      <c r="H2073" s="53">
        <v>0</v>
      </c>
      <c r="I2073" s="53" t="s">
        <v>1412</v>
      </c>
    </row>
    <row r="2074" spans="1:9" ht="17.399999999999999" x14ac:dyDescent="0.3">
      <c r="A2074" s="53" t="s">
        <v>478</v>
      </c>
      <c r="B2074" s="57">
        <v>45962</v>
      </c>
      <c r="C2074" s="59">
        <v>12072719.25</v>
      </c>
      <c r="D2074" s="60">
        <v>999</v>
      </c>
      <c r="E2074" s="54">
        <v>181090.79</v>
      </c>
      <c r="F2074" s="54">
        <v>7465.1</v>
      </c>
      <c r="G2074" s="55">
        <v>4.1000000000000002E-2</v>
      </c>
      <c r="H2074" s="53">
        <v>0</v>
      </c>
      <c r="I2074" s="53" t="s">
        <v>1412</v>
      </c>
    </row>
    <row r="2075" spans="1:9" ht="17.399999999999999" x14ac:dyDescent="0.3">
      <c r="A2075" s="53" t="s">
        <v>478</v>
      </c>
      <c r="B2075" s="57">
        <v>45992</v>
      </c>
      <c r="C2075" s="59">
        <v>12072719.25</v>
      </c>
      <c r="D2075" s="60">
        <v>999</v>
      </c>
      <c r="E2075" s="54">
        <v>181090.79</v>
      </c>
      <c r="F2075" s="54">
        <v>12103.56</v>
      </c>
      <c r="G2075" s="55">
        <v>6.7000000000000004E-2</v>
      </c>
      <c r="H2075" s="53">
        <v>0</v>
      </c>
      <c r="I2075" s="53" t="s">
        <v>1412</v>
      </c>
    </row>
    <row r="2076" spans="1:9" ht="17.399999999999999" x14ac:dyDescent="0.3">
      <c r="A2076" s="53" t="s">
        <v>479</v>
      </c>
      <c r="B2076" s="57">
        <v>45658</v>
      </c>
      <c r="C2076" s="59">
        <v>4002243.1</v>
      </c>
      <c r="D2076" s="60">
        <v>0</v>
      </c>
      <c r="E2076" s="54">
        <v>60033.65</v>
      </c>
      <c r="F2076" s="54">
        <v>67085.45</v>
      </c>
      <c r="G2076" s="55">
        <v>1.117</v>
      </c>
      <c r="H2076" s="53">
        <v>0</v>
      </c>
      <c r="I2076" s="53" t="s">
        <v>1408</v>
      </c>
    </row>
    <row r="2077" spans="1:9" ht="17.399999999999999" x14ac:dyDescent="0.3">
      <c r="A2077" s="53" t="s">
        <v>479</v>
      </c>
      <c r="B2077" s="57">
        <v>45689</v>
      </c>
      <c r="C2077" s="59">
        <v>3895021.44</v>
      </c>
      <c r="D2077" s="60">
        <v>35</v>
      </c>
      <c r="E2077" s="54">
        <v>58425.32</v>
      </c>
      <c r="F2077" s="54">
        <v>40671.300000000003</v>
      </c>
      <c r="G2077" s="55">
        <v>0.69599999999999995</v>
      </c>
      <c r="H2077" s="53">
        <v>0</v>
      </c>
      <c r="I2077" s="53" t="s">
        <v>1410</v>
      </c>
    </row>
    <row r="2078" spans="1:9" ht="17.399999999999999" x14ac:dyDescent="0.3">
      <c r="A2078" s="53" t="s">
        <v>479</v>
      </c>
      <c r="B2078" s="57">
        <v>45717</v>
      </c>
      <c r="C2078" s="59">
        <v>3775814.83</v>
      </c>
      <c r="D2078" s="60">
        <v>0</v>
      </c>
      <c r="E2078" s="54">
        <v>56637.22</v>
      </c>
      <c r="F2078" s="54">
        <v>64428.53</v>
      </c>
      <c r="G2078" s="55">
        <v>1.1379999999999999</v>
      </c>
      <c r="H2078" s="53">
        <v>0</v>
      </c>
      <c r="I2078" s="53" t="s">
        <v>1408</v>
      </c>
    </row>
    <row r="2079" spans="1:9" ht="17.399999999999999" x14ac:dyDescent="0.3">
      <c r="A2079" s="53" t="s">
        <v>479</v>
      </c>
      <c r="B2079" s="57">
        <v>45748</v>
      </c>
      <c r="C2079" s="59">
        <v>3653621.07</v>
      </c>
      <c r="D2079" s="60">
        <v>0</v>
      </c>
      <c r="E2079" s="54">
        <v>54804.32</v>
      </c>
      <c r="F2079" s="54">
        <v>58064.800000000003</v>
      </c>
      <c r="G2079" s="55">
        <v>1.0589999999999999</v>
      </c>
      <c r="H2079" s="53">
        <v>0</v>
      </c>
      <c r="I2079" s="53" t="s">
        <v>1408</v>
      </c>
    </row>
    <row r="2080" spans="1:9" ht="17.399999999999999" x14ac:dyDescent="0.3">
      <c r="A2080" s="53" t="s">
        <v>479</v>
      </c>
      <c r="B2080" s="57">
        <v>45778</v>
      </c>
      <c r="C2080" s="59">
        <v>3544740.87</v>
      </c>
      <c r="D2080" s="60">
        <v>35</v>
      </c>
      <c r="E2080" s="54">
        <v>53171.11</v>
      </c>
      <c r="F2080" s="54">
        <v>37315.730000000003</v>
      </c>
      <c r="G2080" s="55">
        <v>0.70199999999999996</v>
      </c>
      <c r="H2080" s="53">
        <v>0</v>
      </c>
      <c r="I2080" s="53" t="s">
        <v>1410</v>
      </c>
    </row>
    <row r="2081" spans="1:9" ht="17.399999999999999" x14ac:dyDescent="0.3">
      <c r="A2081" s="53" t="s">
        <v>479</v>
      </c>
      <c r="B2081" s="57">
        <v>45809</v>
      </c>
      <c r="C2081" s="59">
        <v>3431779.89</v>
      </c>
      <c r="D2081" s="60">
        <v>0</v>
      </c>
      <c r="E2081" s="54">
        <v>51476.7</v>
      </c>
      <c r="F2081" s="54">
        <v>52385.41</v>
      </c>
      <c r="G2081" s="55">
        <v>1.018</v>
      </c>
      <c r="H2081" s="53">
        <v>0</v>
      </c>
      <c r="I2081" s="53" t="s">
        <v>1408</v>
      </c>
    </row>
    <row r="2082" spans="1:9" ht="17.399999999999999" x14ac:dyDescent="0.3">
      <c r="A2082" s="53" t="s">
        <v>479</v>
      </c>
      <c r="B2082" s="57">
        <v>45839</v>
      </c>
      <c r="C2082" s="59">
        <v>3339296.88</v>
      </c>
      <c r="D2082" s="60">
        <v>0</v>
      </c>
      <c r="E2082" s="54">
        <v>50089.45</v>
      </c>
      <c r="F2082" s="54">
        <v>49051.88</v>
      </c>
      <c r="G2082" s="55">
        <v>0.97899999999999998</v>
      </c>
      <c r="H2082" s="53">
        <v>0</v>
      </c>
      <c r="I2082" s="53" t="s">
        <v>1408</v>
      </c>
    </row>
    <row r="2083" spans="1:9" ht="17.399999999999999" x14ac:dyDescent="0.3">
      <c r="A2083" s="53" t="s">
        <v>479</v>
      </c>
      <c r="B2083" s="57">
        <v>45870</v>
      </c>
      <c r="C2083" s="59">
        <v>3244906.59</v>
      </c>
      <c r="D2083" s="60">
        <v>0</v>
      </c>
      <c r="E2083" s="54">
        <v>48673.599999999999</v>
      </c>
      <c r="F2083" s="54">
        <v>53821.93</v>
      </c>
      <c r="G2083" s="55">
        <v>1.1060000000000001</v>
      </c>
      <c r="H2083" s="53">
        <v>0</v>
      </c>
      <c r="I2083" s="53" t="s">
        <v>1408</v>
      </c>
    </row>
    <row r="2084" spans="1:9" ht="17.399999999999999" x14ac:dyDescent="0.3">
      <c r="A2084" s="53" t="s">
        <v>479</v>
      </c>
      <c r="B2084" s="57">
        <v>45901</v>
      </c>
      <c r="C2084" s="59">
        <v>3138538.03</v>
      </c>
      <c r="D2084" s="60">
        <v>0</v>
      </c>
      <c r="E2084" s="54">
        <v>47078.07</v>
      </c>
      <c r="F2084" s="54">
        <v>49947.76</v>
      </c>
      <c r="G2084" s="55">
        <v>1.0609999999999999</v>
      </c>
      <c r="H2084" s="53">
        <v>0</v>
      </c>
      <c r="I2084" s="53" t="s">
        <v>1408</v>
      </c>
    </row>
    <row r="2085" spans="1:9" ht="17.399999999999999" x14ac:dyDescent="0.3">
      <c r="A2085" s="53" t="s">
        <v>479</v>
      </c>
      <c r="B2085" s="57">
        <v>45931</v>
      </c>
      <c r="C2085" s="59">
        <v>3046228.72</v>
      </c>
      <c r="D2085" s="60">
        <v>0</v>
      </c>
      <c r="E2085" s="54">
        <v>45693.43</v>
      </c>
      <c r="F2085" s="54">
        <v>51035.7</v>
      </c>
      <c r="G2085" s="55">
        <v>1.117</v>
      </c>
      <c r="H2085" s="53">
        <v>0</v>
      </c>
      <c r="I2085" s="53" t="s">
        <v>1408</v>
      </c>
    </row>
    <row r="2086" spans="1:9" ht="17.399999999999999" x14ac:dyDescent="0.3">
      <c r="A2086" s="53" t="s">
        <v>479</v>
      </c>
      <c r="B2086" s="57">
        <v>45962</v>
      </c>
      <c r="C2086" s="59">
        <v>2966742.1</v>
      </c>
      <c r="D2086" s="60">
        <v>35</v>
      </c>
      <c r="E2086" s="54">
        <v>44501.13</v>
      </c>
      <c r="F2086" s="54">
        <v>25065.11</v>
      </c>
      <c r="G2086" s="55">
        <v>0.56299999999999994</v>
      </c>
      <c r="H2086" s="53">
        <v>0</v>
      </c>
      <c r="I2086" s="53" t="s">
        <v>1410</v>
      </c>
    </row>
    <row r="2087" spans="1:9" ht="17.399999999999999" x14ac:dyDescent="0.3">
      <c r="A2087" s="53" t="s">
        <v>479</v>
      </c>
      <c r="B2087" s="57">
        <v>45992</v>
      </c>
      <c r="C2087" s="59">
        <v>2881829.24</v>
      </c>
      <c r="D2087" s="60">
        <v>95</v>
      </c>
      <c r="E2087" s="54">
        <v>43227.44</v>
      </c>
      <c r="F2087" s="54">
        <v>19463.03</v>
      </c>
      <c r="G2087" s="55">
        <v>0.45</v>
      </c>
      <c r="H2087" s="53">
        <v>0</v>
      </c>
      <c r="I2087" s="53" t="s">
        <v>1409</v>
      </c>
    </row>
    <row r="2088" spans="1:9" ht="17.399999999999999" x14ac:dyDescent="0.3">
      <c r="A2088" s="53" t="s">
        <v>481</v>
      </c>
      <c r="B2088" s="57">
        <v>45658</v>
      </c>
      <c r="C2088" s="59">
        <v>4224894.2</v>
      </c>
      <c r="D2088" s="60">
        <v>0</v>
      </c>
      <c r="E2088" s="54">
        <v>42248.94</v>
      </c>
      <c r="F2088" s="54">
        <v>45337.120000000003</v>
      </c>
      <c r="G2088" s="55">
        <v>1.073</v>
      </c>
      <c r="H2088" s="53">
        <v>0</v>
      </c>
      <c r="I2088" s="53" t="s">
        <v>1408</v>
      </c>
    </row>
    <row r="2089" spans="1:9" ht="17.399999999999999" x14ac:dyDescent="0.3">
      <c r="A2089" s="53" t="s">
        <v>481</v>
      </c>
      <c r="B2089" s="57">
        <v>45689</v>
      </c>
      <c r="C2089" s="59">
        <v>4139115.59</v>
      </c>
      <c r="D2089" s="60">
        <v>0</v>
      </c>
      <c r="E2089" s="54">
        <v>41391.160000000003</v>
      </c>
      <c r="F2089" s="54">
        <v>46393.66</v>
      </c>
      <c r="G2089" s="55">
        <v>1.121</v>
      </c>
      <c r="H2089" s="53">
        <v>0</v>
      </c>
      <c r="I2089" s="53" t="s">
        <v>1408</v>
      </c>
    </row>
    <row r="2090" spans="1:9" ht="17.399999999999999" x14ac:dyDescent="0.3">
      <c r="A2090" s="53" t="s">
        <v>481</v>
      </c>
      <c r="B2090" s="57">
        <v>45717</v>
      </c>
      <c r="C2090" s="59">
        <v>4075992.66</v>
      </c>
      <c r="D2090" s="60">
        <v>0</v>
      </c>
      <c r="E2090" s="54">
        <v>40759.93</v>
      </c>
      <c r="F2090" s="54">
        <v>40347.46</v>
      </c>
      <c r="G2090" s="55">
        <v>0.99</v>
      </c>
      <c r="H2090" s="53">
        <v>0</v>
      </c>
      <c r="I2090" s="53" t="s">
        <v>1408</v>
      </c>
    </row>
    <row r="2091" spans="1:9" ht="17.399999999999999" x14ac:dyDescent="0.3">
      <c r="A2091" s="53" t="s">
        <v>481</v>
      </c>
      <c r="B2091" s="57">
        <v>45748</v>
      </c>
      <c r="C2091" s="59">
        <v>4012090.14</v>
      </c>
      <c r="D2091" s="60">
        <v>15</v>
      </c>
      <c r="E2091" s="54">
        <v>40120.9</v>
      </c>
      <c r="F2091" s="54">
        <v>41565.980000000003</v>
      </c>
      <c r="G2091" s="55">
        <v>1.036</v>
      </c>
      <c r="H2091" s="53">
        <v>0</v>
      </c>
      <c r="I2091" s="53" t="s">
        <v>1408</v>
      </c>
    </row>
    <row r="2092" spans="1:9" ht="17.399999999999999" x14ac:dyDescent="0.3">
      <c r="A2092" s="53" t="s">
        <v>481</v>
      </c>
      <c r="B2092" s="57">
        <v>45778</v>
      </c>
      <c r="C2092" s="59">
        <v>3939417.13</v>
      </c>
      <c r="D2092" s="60">
        <v>15</v>
      </c>
      <c r="E2092" s="54">
        <v>39394.17</v>
      </c>
      <c r="F2092" s="54">
        <v>37787.279999999999</v>
      </c>
      <c r="G2092" s="55">
        <v>0.95899999999999996</v>
      </c>
      <c r="H2092" s="53">
        <v>0</v>
      </c>
      <c r="I2092" s="53" t="s">
        <v>1408</v>
      </c>
    </row>
    <row r="2093" spans="1:9" ht="17.399999999999999" x14ac:dyDescent="0.3">
      <c r="A2093" s="53" t="s">
        <v>481</v>
      </c>
      <c r="B2093" s="57">
        <v>45809</v>
      </c>
      <c r="C2093" s="59">
        <v>3856818.72</v>
      </c>
      <c r="D2093" s="60">
        <v>0</v>
      </c>
      <c r="E2093" s="54">
        <v>38568.19</v>
      </c>
      <c r="F2093" s="54">
        <v>39923.78</v>
      </c>
      <c r="G2093" s="55">
        <v>1.0349999999999999</v>
      </c>
      <c r="H2093" s="53">
        <v>0</v>
      </c>
      <c r="I2093" s="53" t="s">
        <v>1408</v>
      </c>
    </row>
    <row r="2094" spans="1:9" ht="17.399999999999999" x14ac:dyDescent="0.3">
      <c r="A2094" s="53" t="s">
        <v>481</v>
      </c>
      <c r="B2094" s="57">
        <v>45839</v>
      </c>
      <c r="C2094" s="59">
        <v>3794897.53</v>
      </c>
      <c r="D2094" s="60">
        <v>0</v>
      </c>
      <c r="E2094" s="54">
        <v>37948.980000000003</v>
      </c>
      <c r="F2094" s="54">
        <v>42097.52</v>
      </c>
      <c r="G2094" s="55">
        <v>1.109</v>
      </c>
      <c r="H2094" s="53">
        <v>0</v>
      </c>
      <c r="I2094" s="53" t="s">
        <v>1408</v>
      </c>
    </row>
    <row r="2095" spans="1:9" ht="17.399999999999999" x14ac:dyDescent="0.3">
      <c r="A2095" s="53" t="s">
        <v>481</v>
      </c>
      <c r="B2095" s="57">
        <v>45870</v>
      </c>
      <c r="C2095" s="59">
        <v>3730327.41</v>
      </c>
      <c r="D2095" s="60">
        <v>0</v>
      </c>
      <c r="E2095" s="54">
        <v>37303.269999999997</v>
      </c>
      <c r="F2095" s="54">
        <v>40672.71</v>
      </c>
      <c r="G2095" s="55">
        <v>1.0900000000000001</v>
      </c>
      <c r="H2095" s="53">
        <v>0</v>
      </c>
      <c r="I2095" s="53" t="s">
        <v>1408</v>
      </c>
    </row>
    <row r="2096" spans="1:9" ht="17.399999999999999" x14ac:dyDescent="0.3">
      <c r="A2096" s="53" t="s">
        <v>481</v>
      </c>
      <c r="B2096" s="57">
        <v>45901</v>
      </c>
      <c r="C2096" s="59">
        <v>3662420.56</v>
      </c>
      <c r="D2096" s="60">
        <v>0</v>
      </c>
      <c r="E2096" s="54">
        <v>36624.21</v>
      </c>
      <c r="F2096" s="54">
        <v>40637.230000000003</v>
      </c>
      <c r="G2096" s="55">
        <v>1.1100000000000001</v>
      </c>
      <c r="H2096" s="53">
        <v>0</v>
      </c>
      <c r="I2096" s="53" t="s">
        <v>1408</v>
      </c>
    </row>
    <row r="2097" spans="1:9" ht="17.399999999999999" x14ac:dyDescent="0.3">
      <c r="A2097" s="53" t="s">
        <v>481</v>
      </c>
      <c r="B2097" s="57">
        <v>45931</v>
      </c>
      <c r="C2097" s="59">
        <v>3601612.89</v>
      </c>
      <c r="D2097" s="60">
        <v>0</v>
      </c>
      <c r="E2097" s="54">
        <v>36016.129999999997</v>
      </c>
      <c r="F2097" s="54">
        <v>39238.11</v>
      </c>
      <c r="G2097" s="55">
        <v>1.089</v>
      </c>
      <c r="H2097" s="53">
        <v>0</v>
      </c>
      <c r="I2097" s="53" t="s">
        <v>1408</v>
      </c>
    </row>
    <row r="2098" spans="1:9" ht="17.399999999999999" x14ac:dyDescent="0.3">
      <c r="A2098" s="53" t="s">
        <v>481</v>
      </c>
      <c r="B2098" s="57">
        <v>45962</v>
      </c>
      <c r="C2098" s="59">
        <v>3542532.65</v>
      </c>
      <c r="D2098" s="60">
        <v>0</v>
      </c>
      <c r="E2098" s="54">
        <v>35425.33</v>
      </c>
      <c r="F2098" s="54">
        <v>38204.639999999999</v>
      </c>
      <c r="G2098" s="55">
        <v>1.0780000000000001</v>
      </c>
      <c r="H2098" s="53">
        <v>0</v>
      </c>
      <c r="I2098" s="53" t="s">
        <v>1408</v>
      </c>
    </row>
    <row r="2099" spans="1:9" ht="17.399999999999999" x14ac:dyDescent="0.3">
      <c r="A2099" s="53" t="s">
        <v>481</v>
      </c>
      <c r="B2099" s="57">
        <v>45992</v>
      </c>
      <c r="C2099" s="59">
        <v>3474386.53</v>
      </c>
      <c r="D2099" s="60">
        <v>0</v>
      </c>
      <c r="E2099" s="54">
        <v>34743.870000000003</v>
      </c>
      <c r="F2099" s="54">
        <v>37481.620000000003</v>
      </c>
      <c r="G2099" s="55">
        <v>1.079</v>
      </c>
      <c r="H2099" s="53">
        <v>0</v>
      </c>
      <c r="I2099" s="53" t="s">
        <v>1408</v>
      </c>
    </row>
    <row r="2100" spans="1:9" ht="17.399999999999999" x14ac:dyDescent="0.3">
      <c r="A2100" s="53" t="s">
        <v>482</v>
      </c>
      <c r="B2100" s="57">
        <v>45658</v>
      </c>
      <c r="C2100" s="59">
        <v>4148926.16</v>
      </c>
      <c r="D2100" s="60">
        <v>0</v>
      </c>
      <c r="E2100" s="54">
        <v>41489.26</v>
      </c>
      <c r="F2100" s="54">
        <v>47008.37</v>
      </c>
      <c r="G2100" s="55">
        <v>1.133</v>
      </c>
      <c r="H2100" s="53">
        <v>0</v>
      </c>
      <c r="I2100" s="53" t="s">
        <v>1408</v>
      </c>
    </row>
    <row r="2101" spans="1:9" ht="17.399999999999999" x14ac:dyDescent="0.3">
      <c r="A2101" s="53" t="s">
        <v>482</v>
      </c>
      <c r="B2101" s="57">
        <v>45689</v>
      </c>
      <c r="C2101" s="59">
        <v>4076223.66</v>
      </c>
      <c r="D2101" s="60">
        <v>0</v>
      </c>
      <c r="E2101" s="54">
        <v>40762.239999999998</v>
      </c>
      <c r="F2101" s="54">
        <v>46358.5</v>
      </c>
      <c r="G2101" s="55">
        <v>1.137</v>
      </c>
      <c r="H2101" s="53">
        <v>0</v>
      </c>
      <c r="I2101" s="53" t="s">
        <v>1408</v>
      </c>
    </row>
    <row r="2102" spans="1:9" ht="17.399999999999999" x14ac:dyDescent="0.3">
      <c r="A2102" s="53" t="s">
        <v>482</v>
      </c>
      <c r="B2102" s="57">
        <v>45717</v>
      </c>
      <c r="C2102" s="59">
        <v>4010735.2</v>
      </c>
      <c r="D2102" s="60">
        <v>65</v>
      </c>
      <c r="E2102" s="54">
        <v>40107.35</v>
      </c>
      <c r="F2102" s="54">
        <v>24233.93</v>
      </c>
      <c r="G2102" s="55">
        <v>0.60399999999999998</v>
      </c>
      <c r="H2102" s="53">
        <v>0</v>
      </c>
      <c r="I2102" s="53" t="s">
        <v>1411</v>
      </c>
    </row>
    <row r="2103" spans="1:9" ht="17.399999999999999" x14ac:dyDescent="0.3">
      <c r="A2103" s="53" t="s">
        <v>482</v>
      </c>
      <c r="B2103" s="57">
        <v>45748</v>
      </c>
      <c r="C2103" s="59">
        <v>3932298.17</v>
      </c>
      <c r="D2103" s="60">
        <v>15</v>
      </c>
      <c r="E2103" s="54">
        <v>39322.980000000003</v>
      </c>
      <c r="F2103" s="54">
        <v>38520.5</v>
      </c>
      <c r="G2103" s="55">
        <v>0.98</v>
      </c>
      <c r="H2103" s="53">
        <v>0</v>
      </c>
      <c r="I2103" s="53" t="s">
        <v>1408</v>
      </c>
    </row>
    <row r="2104" spans="1:9" ht="17.399999999999999" x14ac:dyDescent="0.3">
      <c r="A2104" s="53" t="s">
        <v>482</v>
      </c>
      <c r="B2104" s="57">
        <v>45778</v>
      </c>
      <c r="C2104" s="59">
        <v>3851667.85</v>
      </c>
      <c r="D2104" s="60">
        <v>0</v>
      </c>
      <c r="E2104" s="54">
        <v>38516.68</v>
      </c>
      <c r="F2104" s="54">
        <v>39913.07</v>
      </c>
      <c r="G2104" s="55">
        <v>1.036</v>
      </c>
      <c r="H2104" s="53">
        <v>0</v>
      </c>
      <c r="I2104" s="53" t="s">
        <v>1408</v>
      </c>
    </row>
    <row r="2105" spans="1:9" ht="17.399999999999999" x14ac:dyDescent="0.3">
      <c r="A2105" s="53" t="s">
        <v>482</v>
      </c>
      <c r="B2105" s="57">
        <v>45809</v>
      </c>
      <c r="C2105" s="59">
        <v>3779759.9</v>
      </c>
      <c r="D2105" s="60">
        <v>0</v>
      </c>
      <c r="E2105" s="54">
        <v>37797.599999999999</v>
      </c>
      <c r="F2105" s="54">
        <v>36759.08</v>
      </c>
      <c r="G2105" s="55">
        <v>0.97299999999999998</v>
      </c>
      <c r="H2105" s="53">
        <v>0</v>
      </c>
      <c r="I2105" s="53" t="s">
        <v>1408</v>
      </c>
    </row>
    <row r="2106" spans="1:9" ht="17.399999999999999" x14ac:dyDescent="0.3">
      <c r="A2106" s="53" t="s">
        <v>482</v>
      </c>
      <c r="B2106" s="57">
        <v>45839</v>
      </c>
      <c r="C2106" s="59">
        <v>3721470.7</v>
      </c>
      <c r="D2106" s="60">
        <v>0</v>
      </c>
      <c r="E2106" s="54">
        <v>37214.71</v>
      </c>
      <c r="F2106" s="54">
        <v>38669.17</v>
      </c>
      <c r="G2106" s="55">
        <v>1.0389999999999999</v>
      </c>
      <c r="H2106" s="53">
        <v>0</v>
      </c>
      <c r="I2106" s="53" t="s">
        <v>1408</v>
      </c>
    </row>
    <row r="2107" spans="1:9" ht="17.399999999999999" x14ac:dyDescent="0.3">
      <c r="A2107" s="53" t="s">
        <v>482</v>
      </c>
      <c r="B2107" s="57">
        <v>45870</v>
      </c>
      <c r="C2107" s="59">
        <v>3666461.84</v>
      </c>
      <c r="D2107" s="60">
        <v>0</v>
      </c>
      <c r="E2107" s="54">
        <v>36664.620000000003</v>
      </c>
      <c r="F2107" s="54">
        <v>41557.919999999998</v>
      </c>
      <c r="G2107" s="55">
        <v>1.133</v>
      </c>
      <c r="H2107" s="53">
        <v>0</v>
      </c>
      <c r="I2107" s="53" t="s">
        <v>1408</v>
      </c>
    </row>
    <row r="2108" spans="1:9" ht="17.399999999999999" x14ac:dyDescent="0.3">
      <c r="A2108" s="53" t="s">
        <v>482</v>
      </c>
      <c r="B2108" s="57">
        <v>45901</v>
      </c>
      <c r="C2108" s="59">
        <v>3614670.01</v>
      </c>
      <c r="D2108" s="60">
        <v>0</v>
      </c>
      <c r="E2108" s="54">
        <v>36146.699999999997</v>
      </c>
      <c r="F2108" s="54">
        <v>39532.339999999997</v>
      </c>
      <c r="G2108" s="55">
        <v>1.0940000000000001</v>
      </c>
      <c r="H2108" s="53">
        <v>0</v>
      </c>
      <c r="I2108" s="53" t="s">
        <v>1408</v>
      </c>
    </row>
    <row r="2109" spans="1:9" ht="17.399999999999999" x14ac:dyDescent="0.3">
      <c r="A2109" s="53" t="s">
        <v>482</v>
      </c>
      <c r="B2109" s="57">
        <v>45931</v>
      </c>
      <c r="C2109" s="59">
        <v>3551078.3</v>
      </c>
      <c r="D2109" s="60">
        <v>0</v>
      </c>
      <c r="E2109" s="54">
        <v>35510.78</v>
      </c>
      <c r="F2109" s="54">
        <v>37974.29</v>
      </c>
      <c r="G2109" s="55">
        <v>1.069</v>
      </c>
      <c r="H2109" s="53">
        <v>0</v>
      </c>
      <c r="I2109" s="53" t="s">
        <v>1408</v>
      </c>
    </row>
    <row r="2110" spans="1:9" ht="17.399999999999999" x14ac:dyDescent="0.3">
      <c r="A2110" s="53" t="s">
        <v>482</v>
      </c>
      <c r="B2110" s="57">
        <v>45962</v>
      </c>
      <c r="C2110" s="59">
        <v>3493435.86</v>
      </c>
      <c r="D2110" s="60">
        <v>0</v>
      </c>
      <c r="E2110" s="54">
        <v>34934.36</v>
      </c>
      <c r="F2110" s="54">
        <v>39671.39</v>
      </c>
      <c r="G2110" s="55">
        <v>1.1359999999999999</v>
      </c>
      <c r="H2110" s="53">
        <v>0</v>
      </c>
      <c r="I2110" s="53" t="s">
        <v>1408</v>
      </c>
    </row>
    <row r="2111" spans="1:9" ht="17.399999999999999" x14ac:dyDescent="0.3">
      <c r="A2111" s="53" t="s">
        <v>482</v>
      </c>
      <c r="B2111" s="57">
        <v>45992</v>
      </c>
      <c r="C2111" s="59">
        <v>3421894.38</v>
      </c>
      <c r="D2111" s="60">
        <v>0</v>
      </c>
      <c r="E2111" s="54">
        <v>34218.94</v>
      </c>
      <c r="F2111" s="54">
        <v>34862.33</v>
      </c>
      <c r="G2111" s="55">
        <v>1.0189999999999999</v>
      </c>
      <c r="H2111" s="53">
        <v>0</v>
      </c>
      <c r="I2111" s="53" t="s">
        <v>1408</v>
      </c>
    </row>
    <row r="2112" spans="1:9" ht="17.399999999999999" x14ac:dyDescent="0.3">
      <c r="A2112" s="53" t="s">
        <v>483</v>
      </c>
      <c r="B2112" s="57">
        <v>45658</v>
      </c>
      <c r="C2112" s="59">
        <v>2614451.11</v>
      </c>
      <c r="D2112" s="60">
        <v>0</v>
      </c>
      <c r="E2112" s="54">
        <v>39216.769999999997</v>
      </c>
      <c r="F2112" s="54">
        <v>43879.4</v>
      </c>
      <c r="G2112" s="55">
        <v>1.119</v>
      </c>
      <c r="H2112" s="53">
        <v>0</v>
      </c>
      <c r="I2112" s="53" t="s">
        <v>1408</v>
      </c>
    </row>
    <row r="2113" spans="1:9" ht="17.399999999999999" x14ac:dyDescent="0.3">
      <c r="A2113" s="53" t="s">
        <v>483</v>
      </c>
      <c r="B2113" s="57">
        <v>45689</v>
      </c>
      <c r="C2113" s="59">
        <v>2540549.11</v>
      </c>
      <c r="D2113" s="60">
        <v>0</v>
      </c>
      <c r="E2113" s="54">
        <v>38108.239999999998</v>
      </c>
      <c r="F2113" s="54">
        <v>41442.78</v>
      </c>
      <c r="G2113" s="55">
        <v>1.0880000000000001</v>
      </c>
      <c r="H2113" s="53">
        <v>0</v>
      </c>
      <c r="I2113" s="53" t="s">
        <v>1408</v>
      </c>
    </row>
    <row r="2114" spans="1:9" ht="17.399999999999999" x14ac:dyDescent="0.3">
      <c r="A2114" s="53" t="s">
        <v>483</v>
      </c>
      <c r="B2114" s="57">
        <v>45717</v>
      </c>
      <c r="C2114" s="59">
        <v>2459684.2400000002</v>
      </c>
      <c r="D2114" s="60">
        <v>0</v>
      </c>
      <c r="E2114" s="54">
        <v>36895.26</v>
      </c>
      <c r="F2114" s="54">
        <v>39642.03</v>
      </c>
      <c r="G2114" s="55">
        <v>1.0740000000000001</v>
      </c>
      <c r="H2114" s="53">
        <v>0</v>
      </c>
      <c r="I2114" s="53" t="s">
        <v>1408</v>
      </c>
    </row>
    <row r="2115" spans="1:9" ht="17.399999999999999" x14ac:dyDescent="0.3">
      <c r="A2115" s="53" t="s">
        <v>483</v>
      </c>
      <c r="B2115" s="57">
        <v>45748</v>
      </c>
      <c r="C2115" s="59">
        <v>2383238.7599999998</v>
      </c>
      <c r="D2115" s="60">
        <v>0</v>
      </c>
      <c r="E2115" s="54">
        <v>35748.58</v>
      </c>
      <c r="F2115" s="54">
        <v>39966.870000000003</v>
      </c>
      <c r="G2115" s="55">
        <v>1.1180000000000001</v>
      </c>
      <c r="H2115" s="53">
        <v>0</v>
      </c>
      <c r="I2115" s="53" t="s">
        <v>1408</v>
      </c>
    </row>
    <row r="2116" spans="1:9" ht="17.399999999999999" x14ac:dyDescent="0.3">
      <c r="A2116" s="53" t="s">
        <v>483</v>
      </c>
      <c r="B2116" s="57">
        <v>45778</v>
      </c>
      <c r="C2116" s="59">
        <v>2307064.98</v>
      </c>
      <c r="D2116" s="60">
        <v>0</v>
      </c>
      <c r="E2116" s="54">
        <v>34605.97</v>
      </c>
      <c r="F2116" s="54">
        <v>37279.269999999997</v>
      </c>
      <c r="G2116" s="55">
        <v>1.077</v>
      </c>
      <c r="H2116" s="53">
        <v>0</v>
      </c>
      <c r="I2116" s="53" t="s">
        <v>1408</v>
      </c>
    </row>
    <row r="2117" spans="1:9" ht="17.399999999999999" x14ac:dyDescent="0.3">
      <c r="A2117" s="53" t="s">
        <v>483</v>
      </c>
      <c r="B2117" s="57">
        <v>45809</v>
      </c>
      <c r="C2117" s="59">
        <v>2240593.09</v>
      </c>
      <c r="D2117" s="60">
        <v>0</v>
      </c>
      <c r="E2117" s="54">
        <v>33608.9</v>
      </c>
      <c r="F2117" s="54">
        <v>34353.78</v>
      </c>
      <c r="G2117" s="55">
        <v>1.022</v>
      </c>
      <c r="H2117" s="53">
        <v>0</v>
      </c>
      <c r="I2117" s="53" t="s">
        <v>1408</v>
      </c>
    </row>
    <row r="2118" spans="1:9" ht="17.399999999999999" x14ac:dyDescent="0.3">
      <c r="A2118" s="53" t="s">
        <v>483</v>
      </c>
      <c r="B2118" s="57">
        <v>45839</v>
      </c>
      <c r="C2118" s="59">
        <v>2180404.86</v>
      </c>
      <c r="D2118" s="60">
        <v>0</v>
      </c>
      <c r="E2118" s="54">
        <v>32706.07</v>
      </c>
      <c r="F2118" s="54">
        <v>37263.379999999997</v>
      </c>
      <c r="G2118" s="55">
        <v>1.139</v>
      </c>
      <c r="H2118" s="53">
        <v>0</v>
      </c>
      <c r="I2118" s="53" t="s">
        <v>1408</v>
      </c>
    </row>
    <row r="2119" spans="1:9" ht="17.399999999999999" x14ac:dyDescent="0.3">
      <c r="A2119" s="53" t="s">
        <v>483</v>
      </c>
      <c r="B2119" s="57">
        <v>45870</v>
      </c>
      <c r="C2119" s="59">
        <v>2111664.46</v>
      </c>
      <c r="D2119" s="60">
        <v>0</v>
      </c>
      <c r="E2119" s="54">
        <v>31674.97</v>
      </c>
      <c r="F2119" s="54">
        <v>32282.31</v>
      </c>
      <c r="G2119" s="55">
        <v>1.0189999999999999</v>
      </c>
      <c r="H2119" s="53">
        <v>0</v>
      </c>
      <c r="I2119" s="53" t="s">
        <v>1408</v>
      </c>
    </row>
    <row r="2120" spans="1:9" ht="17.399999999999999" x14ac:dyDescent="0.3">
      <c r="A2120" s="53" t="s">
        <v>483</v>
      </c>
      <c r="B2120" s="57">
        <v>45901</v>
      </c>
      <c r="C2120" s="59">
        <v>2042346.66</v>
      </c>
      <c r="D2120" s="60">
        <v>0</v>
      </c>
      <c r="E2120" s="54">
        <v>30635.200000000001</v>
      </c>
      <c r="F2120" s="54">
        <v>34310.07</v>
      </c>
      <c r="G2120" s="55">
        <v>1.1200000000000001</v>
      </c>
      <c r="H2120" s="53">
        <v>0</v>
      </c>
      <c r="I2120" s="53" t="s">
        <v>1408</v>
      </c>
    </row>
    <row r="2121" spans="1:9" ht="17.399999999999999" x14ac:dyDescent="0.3">
      <c r="A2121" s="53" t="s">
        <v>483</v>
      </c>
      <c r="B2121" s="57">
        <v>45931</v>
      </c>
      <c r="C2121" s="59">
        <v>1985901.29</v>
      </c>
      <c r="D2121" s="60">
        <v>0</v>
      </c>
      <c r="E2121" s="54">
        <v>29788.52</v>
      </c>
      <c r="F2121" s="54">
        <v>32400</v>
      </c>
      <c r="G2121" s="55">
        <v>1.0880000000000001</v>
      </c>
      <c r="H2121" s="53">
        <v>0</v>
      </c>
      <c r="I2121" s="53" t="s">
        <v>1408</v>
      </c>
    </row>
    <row r="2122" spans="1:9" ht="17.399999999999999" x14ac:dyDescent="0.3">
      <c r="A2122" s="53" t="s">
        <v>483</v>
      </c>
      <c r="B2122" s="57">
        <v>45962</v>
      </c>
      <c r="C2122" s="59">
        <v>1930455.54</v>
      </c>
      <c r="D2122" s="60">
        <v>0</v>
      </c>
      <c r="E2122" s="54">
        <v>28956.83</v>
      </c>
      <c r="F2122" s="54">
        <v>30577.37</v>
      </c>
      <c r="G2122" s="55">
        <v>1.056</v>
      </c>
      <c r="H2122" s="53">
        <v>0</v>
      </c>
      <c r="I2122" s="53" t="s">
        <v>1408</v>
      </c>
    </row>
    <row r="2123" spans="1:9" ht="17.399999999999999" x14ac:dyDescent="0.3">
      <c r="A2123" s="53" t="s">
        <v>483</v>
      </c>
      <c r="B2123" s="57">
        <v>45992</v>
      </c>
      <c r="C2123" s="59">
        <v>1875338.36</v>
      </c>
      <c r="D2123" s="60">
        <v>0</v>
      </c>
      <c r="E2123" s="54">
        <v>28130.080000000002</v>
      </c>
      <c r="F2123" s="54">
        <v>29801.85</v>
      </c>
      <c r="G2123" s="55">
        <v>1.0589999999999999</v>
      </c>
      <c r="H2123" s="53">
        <v>0</v>
      </c>
      <c r="I2123" s="53" t="s">
        <v>1408</v>
      </c>
    </row>
    <row r="2124" spans="1:9" ht="17.399999999999999" x14ac:dyDescent="0.3">
      <c r="A2124" s="53" t="s">
        <v>485</v>
      </c>
      <c r="B2124" s="57">
        <v>45658</v>
      </c>
      <c r="C2124" s="59">
        <v>83185060.879999995</v>
      </c>
      <c r="D2124" s="60">
        <v>0</v>
      </c>
      <c r="E2124" s="54">
        <v>831850.61</v>
      </c>
      <c r="F2124" s="54">
        <v>833459.33</v>
      </c>
      <c r="G2124" s="55">
        <v>1.002</v>
      </c>
      <c r="H2124" s="53">
        <v>0</v>
      </c>
      <c r="I2124" s="53" t="s">
        <v>1408</v>
      </c>
    </row>
    <row r="2125" spans="1:9" ht="17.399999999999999" x14ac:dyDescent="0.3">
      <c r="A2125" s="53" t="s">
        <v>485</v>
      </c>
      <c r="B2125" s="57">
        <v>45689</v>
      </c>
      <c r="C2125" s="59">
        <v>81658572.870000005</v>
      </c>
      <c r="D2125" s="60">
        <v>95</v>
      </c>
      <c r="E2125" s="54">
        <v>816585.73</v>
      </c>
      <c r="F2125" s="54">
        <v>412336.35</v>
      </c>
      <c r="G2125" s="55">
        <v>0.505</v>
      </c>
      <c r="H2125" s="53">
        <v>0</v>
      </c>
      <c r="I2125" s="53" t="s">
        <v>1409</v>
      </c>
    </row>
    <row r="2126" spans="1:9" ht="17.399999999999999" x14ac:dyDescent="0.3">
      <c r="A2126" s="53" t="s">
        <v>485</v>
      </c>
      <c r="B2126" s="57">
        <v>45717</v>
      </c>
      <c r="C2126" s="59">
        <v>80440437.650000006</v>
      </c>
      <c r="D2126" s="60">
        <v>0</v>
      </c>
      <c r="E2126" s="54">
        <v>804404.38</v>
      </c>
      <c r="F2126" s="54">
        <v>798629.78</v>
      </c>
      <c r="G2126" s="55">
        <v>0.99299999999999999</v>
      </c>
      <c r="H2126" s="53">
        <v>0</v>
      </c>
      <c r="I2126" s="53" t="s">
        <v>1408</v>
      </c>
    </row>
    <row r="2127" spans="1:9" ht="17.399999999999999" x14ac:dyDescent="0.3">
      <c r="A2127" s="53" t="s">
        <v>485</v>
      </c>
      <c r="B2127" s="57">
        <v>45748</v>
      </c>
      <c r="C2127" s="59">
        <v>79110633.670000002</v>
      </c>
      <c r="D2127" s="60">
        <v>0</v>
      </c>
      <c r="E2127" s="54">
        <v>791106.34</v>
      </c>
      <c r="F2127" s="54">
        <v>800891.66</v>
      </c>
      <c r="G2127" s="55">
        <v>1.012</v>
      </c>
      <c r="H2127" s="53">
        <v>0</v>
      </c>
      <c r="I2127" s="53" t="s">
        <v>1408</v>
      </c>
    </row>
    <row r="2128" spans="1:9" ht="17.399999999999999" x14ac:dyDescent="0.3">
      <c r="A2128" s="53" t="s">
        <v>485</v>
      </c>
      <c r="B2128" s="57">
        <v>45778</v>
      </c>
      <c r="C2128" s="59">
        <v>77803869.540000007</v>
      </c>
      <c r="D2128" s="60">
        <v>0</v>
      </c>
      <c r="E2128" s="54">
        <v>778038.7</v>
      </c>
      <c r="F2128" s="54">
        <v>756807.06</v>
      </c>
      <c r="G2128" s="55">
        <v>0.97299999999999998</v>
      </c>
      <c r="H2128" s="53">
        <v>0</v>
      </c>
      <c r="I2128" s="53" t="s">
        <v>1408</v>
      </c>
    </row>
    <row r="2129" spans="1:9" ht="17.399999999999999" x14ac:dyDescent="0.3">
      <c r="A2129" s="53" t="s">
        <v>485</v>
      </c>
      <c r="B2129" s="57">
        <v>45809</v>
      </c>
      <c r="C2129" s="59">
        <v>76642850.510000005</v>
      </c>
      <c r="D2129" s="60">
        <v>0</v>
      </c>
      <c r="E2129" s="54">
        <v>766428.51</v>
      </c>
      <c r="F2129" s="54">
        <v>766589.78</v>
      </c>
      <c r="G2129" s="55">
        <v>1</v>
      </c>
      <c r="H2129" s="53">
        <v>0</v>
      </c>
      <c r="I2129" s="53" t="s">
        <v>1408</v>
      </c>
    </row>
    <row r="2130" spans="1:9" ht="17.399999999999999" x14ac:dyDescent="0.3">
      <c r="A2130" s="53" t="s">
        <v>485</v>
      </c>
      <c r="B2130" s="57">
        <v>45839</v>
      </c>
      <c r="C2130" s="59">
        <v>75280563.730000004</v>
      </c>
      <c r="D2130" s="60">
        <v>0</v>
      </c>
      <c r="E2130" s="54">
        <v>752805.64</v>
      </c>
      <c r="F2130" s="54">
        <v>775845.33</v>
      </c>
      <c r="G2130" s="55">
        <v>1.0309999999999999</v>
      </c>
      <c r="H2130" s="53">
        <v>0</v>
      </c>
      <c r="I2130" s="53" t="s">
        <v>1408</v>
      </c>
    </row>
    <row r="2131" spans="1:9" ht="17.399999999999999" x14ac:dyDescent="0.3">
      <c r="A2131" s="53" t="s">
        <v>485</v>
      </c>
      <c r="B2131" s="57">
        <v>45870</v>
      </c>
      <c r="C2131" s="59">
        <v>73973748.329999998</v>
      </c>
      <c r="D2131" s="60">
        <v>0</v>
      </c>
      <c r="E2131" s="54">
        <v>739737.48</v>
      </c>
      <c r="F2131" s="54">
        <v>797114.82</v>
      </c>
      <c r="G2131" s="55">
        <v>1.0780000000000001</v>
      </c>
      <c r="H2131" s="53">
        <v>0</v>
      </c>
      <c r="I2131" s="53" t="s">
        <v>1408</v>
      </c>
    </row>
    <row r="2132" spans="1:9" ht="17.399999999999999" x14ac:dyDescent="0.3">
      <c r="A2132" s="53" t="s">
        <v>485</v>
      </c>
      <c r="B2132" s="57">
        <v>45901</v>
      </c>
      <c r="C2132" s="59">
        <v>72421254.680000007</v>
      </c>
      <c r="D2132" s="60">
        <v>0</v>
      </c>
      <c r="E2132" s="54">
        <v>724212.55</v>
      </c>
      <c r="F2132" s="54">
        <v>789358.26</v>
      </c>
      <c r="G2132" s="55">
        <v>1.0900000000000001</v>
      </c>
      <c r="H2132" s="53">
        <v>0</v>
      </c>
      <c r="I2132" s="53" t="s">
        <v>1408</v>
      </c>
    </row>
    <row r="2133" spans="1:9" ht="17.399999999999999" x14ac:dyDescent="0.3">
      <c r="A2133" s="53" t="s">
        <v>485</v>
      </c>
      <c r="B2133" s="57">
        <v>45931</v>
      </c>
      <c r="C2133" s="59">
        <v>71317384.849999994</v>
      </c>
      <c r="D2133" s="60">
        <v>95</v>
      </c>
      <c r="E2133" s="54">
        <v>713173.85</v>
      </c>
      <c r="F2133" s="54">
        <v>281024.33</v>
      </c>
      <c r="G2133" s="55">
        <v>0.39400000000000002</v>
      </c>
      <c r="H2133" s="53">
        <v>0</v>
      </c>
      <c r="I2133" s="53" t="s">
        <v>1409</v>
      </c>
    </row>
    <row r="2134" spans="1:9" ht="17.399999999999999" x14ac:dyDescent="0.3">
      <c r="A2134" s="53" t="s">
        <v>485</v>
      </c>
      <c r="B2134" s="57">
        <v>45962</v>
      </c>
      <c r="C2134" s="59">
        <v>70236384.620000005</v>
      </c>
      <c r="D2134" s="60">
        <v>0</v>
      </c>
      <c r="E2134" s="54">
        <v>702363.85</v>
      </c>
      <c r="F2134" s="54">
        <v>745209.93</v>
      </c>
      <c r="G2134" s="55">
        <v>1.0609999999999999</v>
      </c>
      <c r="H2134" s="53">
        <v>0</v>
      </c>
      <c r="I2134" s="53" t="s">
        <v>1408</v>
      </c>
    </row>
    <row r="2135" spans="1:9" ht="17.399999999999999" x14ac:dyDescent="0.3">
      <c r="A2135" s="53" t="s">
        <v>485</v>
      </c>
      <c r="B2135" s="57">
        <v>45992</v>
      </c>
      <c r="C2135" s="59">
        <v>68944412.790000007</v>
      </c>
      <c r="D2135" s="60">
        <v>0</v>
      </c>
      <c r="E2135" s="54">
        <v>689444.13</v>
      </c>
      <c r="F2135" s="54">
        <v>731122.28</v>
      </c>
      <c r="G2135" s="55">
        <v>1.06</v>
      </c>
      <c r="H2135" s="53">
        <v>0</v>
      </c>
      <c r="I2135" s="53" t="s">
        <v>1408</v>
      </c>
    </row>
    <row r="2136" spans="1:9" ht="17.399999999999999" x14ac:dyDescent="0.3">
      <c r="A2136" s="53" t="s">
        <v>487</v>
      </c>
      <c r="B2136" s="57">
        <v>45658</v>
      </c>
      <c r="C2136" s="59">
        <v>5303548.58</v>
      </c>
      <c r="D2136" s="60">
        <v>15</v>
      </c>
      <c r="E2136" s="54">
        <v>53035.49</v>
      </c>
      <c r="F2136" s="54">
        <v>57519.16</v>
      </c>
      <c r="G2136" s="55">
        <v>1.085</v>
      </c>
      <c r="H2136" s="53">
        <v>0</v>
      </c>
      <c r="I2136" s="53" t="s">
        <v>1408</v>
      </c>
    </row>
    <row r="2137" spans="1:9" ht="17.399999999999999" x14ac:dyDescent="0.3">
      <c r="A2137" s="53" t="s">
        <v>487</v>
      </c>
      <c r="B2137" s="57">
        <v>45689</v>
      </c>
      <c r="C2137" s="59">
        <v>5227516.97</v>
      </c>
      <c r="D2137" s="60">
        <v>0</v>
      </c>
      <c r="E2137" s="54">
        <v>52275.17</v>
      </c>
      <c r="F2137" s="54">
        <v>54052.83</v>
      </c>
      <c r="G2137" s="55">
        <v>1.034</v>
      </c>
      <c r="H2137" s="53">
        <v>0</v>
      </c>
      <c r="I2137" s="53" t="s">
        <v>1408</v>
      </c>
    </row>
    <row r="2138" spans="1:9" ht="17.399999999999999" x14ac:dyDescent="0.3">
      <c r="A2138" s="53" t="s">
        <v>487</v>
      </c>
      <c r="B2138" s="57">
        <v>45717</v>
      </c>
      <c r="C2138" s="59">
        <v>5146605.43</v>
      </c>
      <c r="D2138" s="60">
        <v>15</v>
      </c>
      <c r="E2138" s="54">
        <v>51466.05</v>
      </c>
      <c r="F2138" s="54">
        <v>53630.58</v>
      </c>
      <c r="G2138" s="55">
        <v>1.042</v>
      </c>
      <c r="H2138" s="53">
        <v>0</v>
      </c>
      <c r="I2138" s="53" t="s">
        <v>1408</v>
      </c>
    </row>
    <row r="2139" spans="1:9" ht="17.399999999999999" x14ac:dyDescent="0.3">
      <c r="A2139" s="53" t="s">
        <v>487</v>
      </c>
      <c r="B2139" s="57">
        <v>45748</v>
      </c>
      <c r="C2139" s="59">
        <v>5056830.2</v>
      </c>
      <c r="D2139" s="60">
        <v>0</v>
      </c>
      <c r="E2139" s="54">
        <v>50568.3</v>
      </c>
      <c r="F2139" s="54">
        <v>54676.85</v>
      </c>
      <c r="G2139" s="55">
        <v>1.081</v>
      </c>
      <c r="H2139" s="53">
        <v>0</v>
      </c>
      <c r="I2139" s="53" t="s">
        <v>1408</v>
      </c>
    </row>
    <row r="2140" spans="1:9" ht="17.399999999999999" x14ac:dyDescent="0.3">
      <c r="A2140" s="53" t="s">
        <v>487</v>
      </c>
      <c r="B2140" s="57">
        <v>45778</v>
      </c>
      <c r="C2140" s="59">
        <v>4979300.16</v>
      </c>
      <c r="D2140" s="60">
        <v>0</v>
      </c>
      <c r="E2140" s="54">
        <v>49793</v>
      </c>
      <c r="F2140" s="54">
        <v>48460.800000000003</v>
      </c>
      <c r="G2140" s="55">
        <v>0.97299999999999998</v>
      </c>
      <c r="H2140" s="53">
        <v>0</v>
      </c>
      <c r="I2140" s="53" t="s">
        <v>1408</v>
      </c>
    </row>
    <row r="2141" spans="1:9" ht="17.399999999999999" x14ac:dyDescent="0.3">
      <c r="A2141" s="53" t="s">
        <v>487</v>
      </c>
      <c r="B2141" s="57">
        <v>45809</v>
      </c>
      <c r="C2141" s="59">
        <v>4907552.62</v>
      </c>
      <c r="D2141" s="60">
        <v>35</v>
      </c>
      <c r="E2141" s="54">
        <v>49075.53</v>
      </c>
      <c r="F2141" s="54">
        <v>33312.71</v>
      </c>
      <c r="G2141" s="55">
        <v>0.67900000000000005</v>
      </c>
      <c r="H2141" s="53">
        <v>0</v>
      </c>
      <c r="I2141" s="53" t="s">
        <v>1410</v>
      </c>
    </row>
    <row r="2142" spans="1:9" ht="17.399999999999999" x14ac:dyDescent="0.3">
      <c r="A2142" s="53" t="s">
        <v>487</v>
      </c>
      <c r="B2142" s="57">
        <v>45839</v>
      </c>
      <c r="C2142" s="59">
        <v>4907552.62</v>
      </c>
      <c r="D2142" s="60">
        <v>185</v>
      </c>
      <c r="E2142" s="54">
        <v>49075.53</v>
      </c>
      <c r="F2142" s="54">
        <v>7977.33</v>
      </c>
      <c r="G2142" s="55">
        <v>0.16300000000000001</v>
      </c>
      <c r="H2142" s="53">
        <v>0</v>
      </c>
      <c r="I2142" s="53" t="s">
        <v>1412</v>
      </c>
    </row>
    <row r="2143" spans="1:9" ht="17.399999999999999" x14ac:dyDescent="0.3">
      <c r="A2143" s="53" t="s">
        <v>487</v>
      </c>
      <c r="B2143" s="57">
        <v>45870</v>
      </c>
      <c r="C2143" s="59">
        <v>4907552.62</v>
      </c>
      <c r="D2143" s="60">
        <v>999</v>
      </c>
      <c r="E2143" s="54">
        <v>49075.53</v>
      </c>
      <c r="F2143" s="54">
        <v>7003.61</v>
      </c>
      <c r="G2143" s="55">
        <v>0.14299999999999999</v>
      </c>
      <c r="H2143" s="53">
        <v>0</v>
      </c>
      <c r="I2143" s="53" t="s">
        <v>1412</v>
      </c>
    </row>
    <row r="2144" spans="1:9" ht="17.399999999999999" x14ac:dyDescent="0.3">
      <c r="A2144" s="53" t="s">
        <v>487</v>
      </c>
      <c r="B2144" s="57">
        <v>45901</v>
      </c>
      <c r="C2144" s="59">
        <v>4907552.62</v>
      </c>
      <c r="D2144" s="60">
        <v>999</v>
      </c>
      <c r="E2144" s="54">
        <v>49075.53</v>
      </c>
      <c r="F2144" s="54">
        <v>3329.34</v>
      </c>
      <c r="G2144" s="55">
        <v>6.8000000000000005E-2</v>
      </c>
      <c r="H2144" s="53">
        <v>0</v>
      </c>
      <c r="I2144" s="53" t="s">
        <v>1412</v>
      </c>
    </row>
    <row r="2145" spans="1:9" ht="17.399999999999999" x14ac:dyDescent="0.3">
      <c r="A2145" s="53" t="s">
        <v>487</v>
      </c>
      <c r="B2145" s="57">
        <v>45931</v>
      </c>
      <c r="C2145" s="59">
        <v>4907552.62</v>
      </c>
      <c r="D2145" s="60">
        <v>999</v>
      </c>
      <c r="E2145" s="54">
        <v>49075.53</v>
      </c>
      <c r="F2145" s="54">
        <v>1187.95</v>
      </c>
      <c r="G2145" s="55">
        <v>2.4E-2</v>
      </c>
      <c r="H2145" s="53">
        <v>0</v>
      </c>
      <c r="I2145" s="53" t="s">
        <v>1412</v>
      </c>
    </row>
    <row r="2146" spans="1:9" ht="17.399999999999999" x14ac:dyDescent="0.3">
      <c r="A2146" s="53" t="s">
        <v>487</v>
      </c>
      <c r="B2146" s="57">
        <v>45962</v>
      </c>
      <c r="C2146" s="59">
        <v>4907552.62</v>
      </c>
      <c r="D2146" s="60">
        <v>999</v>
      </c>
      <c r="E2146" s="54">
        <v>49075.53</v>
      </c>
      <c r="F2146" s="54">
        <v>654.17999999999995</v>
      </c>
      <c r="G2146" s="55">
        <v>1.2999999999999999E-2</v>
      </c>
      <c r="H2146" s="53">
        <v>0</v>
      </c>
      <c r="I2146" s="53" t="s">
        <v>1412</v>
      </c>
    </row>
    <row r="2147" spans="1:9" ht="17.399999999999999" x14ac:dyDescent="0.3">
      <c r="A2147" s="53" t="s">
        <v>487</v>
      </c>
      <c r="B2147" s="57">
        <v>45992</v>
      </c>
      <c r="C2147" s="59">
        <v>4907552.62</v>
      </c>
      <c r="D2147" s="60">
        <v>999</v>
      </c>
      <c r="E2147" s="54">
        <v>49075.53</v>
      </c>
      <c r="F2147" s="54">
        <v>5448.52</v>
      </c>
      <c r="G2147" s="55">
        <v>0.111</v>
      </c>
      <c r="H2147" s="53">
        <v>0</v>
      </c>
      <c r="I2147" s="53" t="s">
        <v>1412</v>
      </c>
    </row>
    <row r="2148" spans="1:9" ht="17.399999999999999" x14ac:dyDescent="0.3">
      <c r="A2148" s="53" t="s">
        <v>489</v>
      </c>
      <c r="B2148" s="57">
        <v>45658</v>
      </c>
      <c r="C2148" s="59">
        <v>15395552.029999999</v>
      </c>
      <c r="D2148" s="60">
        <v>0</v>
      </c>
      <c r="E2148" s="54">
        <v>230933.28</v>
      </c>
      <c r="F2148" s="54">
        <v>226641.86</v>
      </c>
      <c r="G2148" s="55">
        <v>0.98099999999999998</v>
      </c>
      <c r="H2148" s="53">
        <v>0</v>
      </c>
      <c r="I2148" s="53" t="s">
        <v>1408</v>
      </c>
    </row>
    <row r="2149" spans="1:9" ht="17.399999999999999" x14ac:dyDescent="0.3">
      <c r="A2149" s="53" t="s">
        <v>489</v>
      </c>
      <c r="B2149" s="57">
        <v>45689</v>
      </c>
      <c r="C2149" s="59">
        <v>15048550.560000001</v>
      </c>
      <c r="D2149" s="60">
        <v>0</v>
      </c>
      <c r="E2149" s="54">
        <v>225728.26</v>
      </c>
      <c r="F2149" s="54">
        <v>216431.68</v>
      </c>
      <c r="G2149" s="55">
        <v>0.95899999999999996</v>
      </c>
      <c r="H2149" s="53">
        <v>0</v>
      </c>
      <c r="I2149" s="53" t="s">
        <v>1408</v>
      </c>
    </row>
    <row r="2150" spans="1:9" ht="17.399999999999999" x14ac:dyDescent="0.3">
      <c r="A2150" s="53" t="s">
        <v>489</v>
      </c>
      <c r="B2150" s="57">
        <v>45717</v>
      </c>
      <c r="C2150" s="59">
        <v>14664697.67</v>
      </c>
      <c r="D2150" s="60">
        <v>0</v>
      </c>
      <c r="E2150" s="54">
        <v>219970.47</v>
      </c>
      <c r="F2150" s="54">
        <v>234589.15</v>
      </c>
      <c r="G2150" s="55">
        <v>1.0660000000000001</v>
      </c>
      <c r="H2150" s="53">
        <v>0</v>
      </c>
      <c r="I2150" s="53" t="s">
        <v>1408</v>
      </c>
    </row>
    <row r="2151" spans="1:9" ht="17.399999999999999" x14ac:dyDescent="0.3">
      <c r="A2151" s="53" t="s">
        <v>489</v>
      </c>
      <c r="B2151" s="57">
        <v>45748</v>
      </c>
      <c r="C2151" s="59">
        <v>14324971.869999999</v>
      </c>
      <c r="D2151" s="60">
        <v>0</v>
      </c>
      <c r="E2151" s="54">
        <v>214874.58</v>
      </c>
      <c r="F2151" s="54">
        <v>240047.88</v>
      </c>
      <c r="G2151" s="55">
        <v>1.117</v>
      </c>
      <c r="H2151" s="53">
        <v>0</v>
      </c>
      <c r="I2151" s="53" t="s">
        <v>1408</v>
      </c>
    </row>
    <row r="2152" spans="1:9" ht="17.399999999999999" x14ac:dyDescent="0.3">
      <c r="A2152" s="53" t="s">
        <v>489</v>
      </c>
      <c r="B2152" s="57">
        <v>45778</v>
      </c>
      <c r="C2152" s="59">
        <v>13993969.84</v>
      </c>
      <c r="D2152" s="60">
        <v>95</v>
      </c>
      <c r="E2152" s="54">
        <v>209909.55</v>
      </c>
      <c r="F2152" s="54">
        <v>83115.7</v>
      </c>
      <c r="G2152" s="55">
        <v>0.39600000000000002</v>
      </c>
      <c r="H2152" s="53">
        <v>0</v>
      </c>
      <c r="I2152" s="53" t="s">
        <v>1409</v>
      </c>
    </row>
    <row r="2153" spans="1:9" ht="17.399999999999999" x14ac:dyDescent="0.3">
      <c r="A2153" s="53" t="s">
        <v>489</v>
      </c>
      <c r="B2153" s="57">
        <v>45809</v>
      </c>
      <c r="C2153" s="59">
        <v>13621270.85</v>
      </c>
      <c r="D2153" s="60">
        <v>185</v>
      </c>
      <c r="E2153" s="54">
        <v>204319.06</v>
      </c>
      <c r="F2153" s="54">
        <v>109838.56</v>
      </c>
      <c r="G2153" s="55">
        <v>0.53800000000000003</v>
      </c>
      <c r="H2153" s="53">
        <v>0</v>
      </c>
      <c r="I2153" s="53" t="s">
        <v>1409</v>
      </c>
    </row>
    <row r="2154" spans="1:9" ht="17.399999999999999" x14ac:dyDescent="0.3">
      <c r="A2154" s="53" t="s">
        <v>489</v>
      </c>
      <c r="B2154" s="57">
        <v>45839</v>
      </c>
      <c r="C2154" s="59">
        <v>13295265.68</v>
      </c>
      <c r="D2154" s="60">
        <v>65</v>
      </c>
      <c r="E2154" s="54">
        <v>199428.99</v>
      </c>
      <c r="F2154" s="54">
        <v>82909.279999999999</v>
      </c>
      <c r="G2154" s="55">
        <v>0.41599999999999998</v>
      </c>
      <c r="H2154" s="53">
        <v>0</v>
      </c>
      <c r="I2154" s="53" t="s">
        <v>1411</v>
      </c>
    </row>
    <row r="2155" spans="1:9" ht="17.399999999999999" x14ac:dyDescent="0.3">
      <c r="A2155" s="53" t="s">
        <v>489</v>
      </c>
      <c r="B2155" s="57">
        <v>45870</v>
      </c>
      <c r="C2155" s="59">
        <v>12973283.109999999</v>
      </c>
      <c r="D2155" s="60">
        <v>0</v>
      </c>
      <c r="E2155" s="54">
        <v>194599.25</v>
      </c>
      <c r="F2155" s="54">
        <v>223605.05</v>
      </c>
      <c r="G2155" s="55">
        <v>1.149</v>
      </c>
      <c r="H2155" s="53">
        <v>0</v>
      </c>
      <c r="I2155" s="53" t="s">
        <v>1408</v>
      </c>
    </row>
    <row r="2156" spans="1:9" ht="17.399999999999999" x14ac:dyDescent="0.3">
      <c r="A2156" s="53" t="s">
        <v>489</v>
      </c>
      <c r="B2156" s="57">
        <v>45901</v>
      </c>
      <c r="C2156" s="59">
        <v>12673734.84</v>
      </c>
      <c r="D2156" s="60">
        <v>0</v>
      </c>
      <c r="E2156" s="54">
        <v>190106.02</v>
      </c>
      <c r="F2156" s="54">
        <v>185573.28</v>
      </c>
      <c r="G2156" s="55">
        <v>0.97599999999999998</v>
      </c>
      <c r="H2156" s="53">
        <v>0</v>
      </c>
      <c r="I2156" s="53" t="s">
        <v>1408</v>
      </c>
    </row>
    <row r="2157" spans="1:9" ht="17.399999999999999" x14ac:dyDescent="0.3">
      <c r="A2157" s="53" t="s">
        <v>489</v>
      </c>
      <c r="B2157" s="57">
        <v>45931</v>
      </c>
      <c r="C2157" s="59">
        <v>12358321.32</v>
      </c>
      <c r="D2157" s="60">
        <v>0</v>
      </c>
      <c r="E2157" s="54">
        <v>185374.82</v>
      </c>
      <c r="F2157" s="54">
        <v>191233.93</v>
      </c>
      <c r="G2157" s="55">
        <v>1.032</v>
      </c>
      <c r="H2157" s="53">
        <v>0</v>
      </c>
      <c r="I2157" s="53" t="s">
        <v>1408</v>
      </c>
    </row>
    <row r="2158" spans="1:9" ht="17.399999999999999" x14ac:dyDescent="0.3">
      <c r="A2158" s="53" t="s">
        <v>489</v>
      </c>
      <c r="B2158" s="57">
        <v>45962</v>
      </c>
      <c r="C2158" s="59">
        <v>12069039.539999999</v>
      </c>
      <c r="D2158" s="60">
        <v>35</v>
      </c>
      <c r="E2158" s="54">
        <v>181035.59</v>
      </c>
      <c r="F2158" s="54">
        <v>142470.19</v>
      </c>
      <c r="G2158" s="55">
        <v>0.78700000000000003</v>
      </c>
      <c r="H2158" s="53">
        <v>0</v>
      </c>
      <c r="I2158" s="53" t="s">
        <v>1410</v>
      </c>
    </row>
    <row r="2159" spans="1:9" ht="17.399999999999999" x14ac:dyDescent="0.3">
      <c r="A2159" s="53" t="s">
        <v>489</v>
      </c>
      <c r="B2159" s="57">
        <v>45992</v>
      </c>
      <c r="C2159" s="59">
        <v>11807910.359999999</v>
      </c>
      <c r="D2159" s="60">
        <v>0</v>
      </c>
      <c r="E2159" s="54">
        <v>177118.66</v>
      </c>
      <c r="F2159" s="54">
        <v>200956.35</v>
      </c>
      <c r="G2159" s="55">
        <v>1.135</v>
      </c>
      <c r="H2159" s="53">
        <v>0</v>
      </c>
      <c r="I2159" s="53" t="s">
        <v>1408</v>
      </c>
    </row>
    <row r="2160" spans="1:9" ht="17.399999999999999" x14ac:dyDescent="0.3">
      <c r="A2160" s="53" t="s">
        <v>490</v>
      </c>
      <c r="B2160" s="57">
        <v>45658</v>
      </c>
      <c r="C2160" s="59">
        <v>18880567.699999999</v>
      </c>
      <c r="D2160" s="60">
        <v>0</v>
      </c>
      <c r="E2160" s="54">
        <v>283208.52</v>
      </c>
      <c r="F2160" s="54">
        <v>274889.67</v>
      </c>
      <c r="G2160" s="55">
        <v>0.97099999999999997</v>
      </c>
      <c r="H2160" s="53">
        <v>0</v>
      </c>
      <c r="I2160" s="53" t="s">
        <v>1408</v>
      </c>
    </row>
    <row r="2161" spans="1:9" ht="17.399999999999999" x14ac:dyDescent="0.3">
      <c r="A2161" s="53" t="s">
        <v>490</v>
      </c>
      <c r="B2161" s="57">
        <v>45689</v>
      </c>
      <c r="C2161" s="59">
        <v>18464884.98</v>
      </c>
      <c r="D2161" s="60">
        <v>0</v>
      </c>
      <c r="E2161" s="54">
        <v>276973.27</v>
      </c>
      <c r="F2161" s="54">
        <v>266689.51</v>
      </c>
      <c r="G2161" s="55">
        <v>0.96299999999999997</v>
      </c>
      <c r="H2161" s="53">
        <v>0</v>
      </c>
      <c r="I2161" s="53" t="s">
        <v>1408</v>
      </c>
    </row>
    <row r="2162" spans="1:9" ht="17.399999999999999" x14ac:dyDescent="0.3">
      <c r="A2162" s="53" t="s">
        <v>490</v>
      </c>
      <c r="B2162" s="57">
        <v>45717</v>
      </c>
      <c r="C2162" s="59">
        <v>18039444.789999999</v>
      </c>
      <c r="D2162" s="60">
        <v>0</v>
      </c>
      <c r="E2162" s="54">
        <v>270591.67</v>
      </c>
      <c r="F2162" s="54">
        <v>261935.32</v>
      </c>
      <c r="G2162" s="55">
        <v>0.96799999999999997</v>
      </c>
      <c r="H2162" s="53">
        <v>0</v>
      </c>
      <c r="I2162" s="53" t="s">
        <v>1408</v>
      </c>
    </row>
    <row r="2163" spans="1:9" ht="17.399999999999999" x14ac:dyDescent="0.3">
      <c r="A2163" s="53" t="s">
        <v>490</v>
      </c>
      <c r="B2163" s="57">
        <v>45748</v>
      </c>
      <c r="C2163" s="59">
        <v>17626311.890000001</v>
      </c>
      <c r="D2163" s="60">
        <v>15</v>
      </c>
      <c r="E2163" s="54">
        <v>264394.68</v>
      </c>
      <c r="F2163" s="54">
        <v>297997.12</v>
      </c>
      <c r="G2163" s="55">
        <v>1.127</v>
      </c>
      <c r="H2163" s="53">
        <v>0</v>
      </c>
      <c r="I2163" s="53" t="s">
        <v>1408</v>
      </c>
    </row>
    <row r="2164" spans="1:9" ht="17.399999999999999" x14ac:dyDescent="0.3">
      <c r="A2164" s="53" t="s">
        <v>490</v>
      </c>
      <c r="B2164" s="57">
        <v>45778</v>
      </c>
      <c r="C2164" s="59">
        <v>17252450.25</v>
      </c>
      <c r="D2164" s="60">
        <v>0</v>
      </c>
      <c r="E2164" s="54">
        <v>258786.75</v>
      </c>
      <c r="F2164" s="54">
        <v>296460.53000000003</v>
      </c>
      <c r="G2164" s="55">
        <v>1.1459999999999999</v>
      </c>
      <c r="H2164" s="53">
        <v>0</v>
      </c>
      <c r="I2164" s="53" t="s">
        <v>1408</v>
      </c>
    </row>
    <row r="2165" spans="1:9" ht="17.399999999999999" x14ac:dyDescent="0.3">
      <c r="A2165" s="53" t="s">
        <v>490</v>
      </c>
      <c r="B2165" s="57">
        <v>45809</v>
      </c>
      <c r="C2165" s="59">
        <v>17252450.25</v>
      </c>
      <c r="D2165" s="60">
        <v>220</v>
      </c>
      <c r="E2165" s="54">
        <v>258786.75</v>
      </c>
      <c r="F2165" s="54">
        <v>51573.73</v>
      </c>
      <c r="G2165" s="55">
        <v>0.19900000000000001</v>
      </c>
      <c r="H2165" s="53">
        <v>0</v>
      </c>
      <c r="I2165" s="53" t="s">
        <v>1412</v>
      </c>
    </row>
    <row r="2166" spans="1:9" ht="17.399999999999999" x14ac:dyDescent="0.3">
      <c r="A2166" s="53" t="s">
        <v>490</v>
      </c>
      <c r="B2166" s="57">
        <v>45839</v>
      </c>
      <c r="C2166" s="59">
        <v>17252450.25</v>
      </c>
      <c r="D2166" s="60">
        <v>999</v>
      </c>
      <c r="E2166" s="54">
        <v>258786.75</v>
      </c>
      <c r="F2166" s="54">
        <v>46424.59</v>
      </c>
      <c r="G2166" s="55">
        <v>0.17899999999999999</v>
      </c>
      <c r="H2166" s="53">
        <v>0</v>
      </c>
      <c r="I2166" s="53" t="s">
        <v>1412</v>
      </c>
    </row>
    <row r="2167" spans="1:9" ht="17.399999999999999" x14ac:dyDescent="0.3">
      <c r="A2167" s="53" t="s">
        <v>490</v>
      </c>
      <c r="B2167" s="57">
        <v>45870</v>
      </c>
      <c r="C2167" s="59">
        <v>17252450.25</v>
      </c>
      <c r="D2167" s="60">
        <v>999</v>
      </c>
      <c r="E2167" s="54">
        <v>258786.75</v>
      </c>
      <c r="F2167" s="54">
        <v>23840.94</v>
      </c>
      <c r="G2167" s="55">
        <v>9.1999999999999998E-2</v>
      </c>
      <c r="H2167" s="53">
        <v>0</v>
      </c>
      <c r="I2167" s="53" t="s">
        <v>1412</v>
      </c>
    </row>
    <row r="2168" spans="1:9" ht="17.399999999999999" x14ac:dyDescent="0.3">
      <c r="A2168" s="53" t="s">
        <v>490</v>
      </c>
      <c r="B2168" s="57">
        <v>45901</v>
      </c>
      <c r="C2168" s="59">
        <v>17252450.25</v>
      </c>
      <c r="D2168" s="60">
        <v>999</v>
      </c>
      <c r="E2168" s="54">
        <v>258786.75</v>
      </c>
      <c r="F2168" s="54">
        <v>43484.52</v>
      </c>
      <c r="G2168" s="55">
        <v>0.16800000000000001</v>
      </c>
      <c r="H2168" s="53">
        <v>0</v>
      </c>
      <c r="I2168" s="53" t="s">
        <v>1412</v>
      </c>
    </row>
    <row r="2169" spans="1:9" ht="17.399999999999999" x14ac:dyDescent="0.3">
      <c r="A2169" s="53" t="s">
        <v>490</v>
      </c>
      <c r="B2169" s="57">
        <v>45931</v>
      </c>
      <c r="C2169" s="59">
        <v>17252450.25</v>
      </c>
      <c r="D2169" s="60">
        <v>999</v>
      </c>
      <c r="E2169" s="54">
        <v>258786.75</v>
      </c>
      <c r="F2169" s="54">
        <v>2069.0300000000002</v>
      </c>
      <c r="G2169" s="55">
        <v>8.0000000000000002E-3</v>
      </c>
      <c r="H2169" s="53">
        <v>0</v>
      </c>
      <c r="I2169" s="53" t="s">
        <v>1412</v>
      </c>
    </row>
    <row r="2170" spans="1:9" ht="17.399999999999999" x14ac:dyDescent="0.3">
      <c r="A2170" s="53" t="s">
        <v>490</v>
      </c>
      <c r="B2170" s="57">
        <v>45962</v>
      </c>
      <c r="C2170" s="59">
        <v>17252450.25</v>
      </c>
      <c r="D2170" s="60">
        <v>999</v>
      </c>
      <c r="E2170" s="54">
        <v>258786.75</v>
      </c>
      <c r="F2170" s="54">
        <v>50677.97</v>
      </c>
      <c r="G2170" s="55">
        <v>0.19600000000000001</v>
      </c>
      <c r="H2170" s="53">
        <v>0</v>
      </c>
      <c r="I2170" s="53" t="s">
        <v>1412</v>
      </c>
    </row>
    <row r="2171" spans="1:9" ht="17.399999999999999" x14ac:dyDescent="0.3">
      <c r="A2171" s="53" t="s">
        <v>490</v>
      </c>
      <c r="B2171" s="57">
        <v>45992</v>
      </c>
      <c r="C2171" s="59">
        <v>17252450.25</v>
      </c>
      <c r="D2171" s="60">
        <v>999</v>
      </c>
      <c r="E2171" s="54">
        <v>258786.75</v>
      </c>
      <c r="F2171" s="54">
        <v>41777.480000000003</v>
      </c>
      <c r="G2171" s="55">
        <v>0.161</v>
      </c>
      <c r="H2171" s="53">
        <v>0</v>
      </c>
      <c r="I2171" s="53" t="s">
        <v>1412</v>
      </c>
    </row>
    <row r="2172" spans="1:9" ht="17.399999999999999" x14ac:dyDescent="0.3">
      <c r="A2172" s="53" t="s">
        <v>491</v>
      </c>
      <c r="B2172" s="57">
        <v>45658</v>
      </c>
      <c r="C2172" s="59">
        <v>4569884.59</v>
      </c>
      <c r="D2172" s="60">
        <v>0</v>
      </c>
      <c r="E2172" s="54">
        <v>68548.27</v>
      </c>
      <c r="F2172" s="54">
        <v>65696.820000000007</v>
      </c>
      <c r="G2172" s="55">
        <v>0.95799999999999996</v>
      </c>
      <c r="H2172" s="53">
        <v>0</v>
      </c>
      <c r="I2172" s="53" t="s">
        <v>1408</v>
      </c>
    </row>
    <row r="2173" spans="1:9" ht="17.399999999999999" x14ac:dyDescent="0.3">
      <c r="A2173" s="53" t="s">
        <v>491</v>
      </c>
      <c r="B2173" s="57">
        <v>45689</v>
      </c>
      <c r="C2173" s="59">
        <v>4440515.68</v>
      </c>
      <c r="D2173" s="60">
        <v>0</v>
      </c>
      <c r="E2173" s="54">
        <v>66607.740000000005</v>
      </c>
      <c r="F2173" s="54">
        <v>69841.929999999993</v>
      </c>
      <c r="G2173" s="55">
        <v>1.0489999999999999</v>
      </c>
      <c r="H2173" s="53">
        <v>0</v>
      </c>
      <c r="I2173" s="53" t="s">
        <v>1408</v>
      </c>
    </row>
    <row r="2174" spans="1:9" ht="17.399999999999999" x14ac:dyDescent="0.3">
      <c r="A2174" s="53" t="s">
        <v>491</v>
      </c>
      <c r="B2174" s="57">
        <v>45717</v>
      </c>
      <c r="C2174" s="59">
        <v>4303517.18</v>
      </c>
      <c r="D2174" s="60">
        <v>0</v>
      </c>
      <c r="E2174" s="54">
        <v>64552.76</v>
      </c>
      <c r="F2174" s="54">
        <v>69766.710000000006</v>
      </c>
      <c r="G2174" s="55">
        <v>1.081</v>
      </c>
      <c r="H2174" s="53">
        <v>0</v>
      </c>
      <c r="I2174" s="53" t="s">
        <v>1408</v>
      </c>
    </row>
    <row r="2175" spans="1:9" ht="17.399999999999999" x14ac:dyDescent="0.3">
      <c r="A2175" s="53" t="s">
        <v>491</v>
      </c>
      <c r="B2175" s="57">
        <v>45748</v>
      </c>
      <c r="C2175" s="59">
        <v>4191223.74</v>
      </c>
      <c r="D2175" s="60">
        <v>0</v>
      </c>
      <c r="E2175" s="54">
        <v>62868.36</v>
      </c>
      <c r="F2175" s="54">
        <v>67309.990000000005</v>
      </c>
      <c r="G2175" s="55">
        <v>1.071</v>
      </c>
      <c r="H2175" s="53">
        <v>0</v>
      </c>
      <c r="I2175" s="53" t="s">
        <v>1408</v>
      </c>
    </row>
    <row r="2176" spans="1:9" ht="17.399999999999999" x14ac:dyDescent="0.3">
      <c r="A2176" s="53" t="s">
        <v>491</v>
      </c>
      <c r="B2176" s="57">
        <v>45778</v>
      </c>
      <c r="C2176" s="59">
        <v>4077902.66</v>
      </c>
      <c r="D2176" s="60">
        <v>0</v>
      </c>
      <c r="E2176" s="54">
        <v>61168.54</v>
      </c>
      <c r="F2176" s="54">
        <v>65016.45</v>
      </c>
      <c r="G2176" s="55">
        <v>1.0629999999999999</v>
      </c>
      <c r="H2176" s="53">
        <v>0</v>
      </c>
      <c r="I2176" s="53" t="s">
        <v>1408</v>
      </c>
    </row>
    <row r="2177" spans="1:9" ht="17.399999999999999" x14ac:dyDescent="0.3">
      <c r="A2177" s="53" t="s">
        <v>491</v>
      </c>
      <c r="B2177" s="57">
        <v>45809</v>
      </c>
      <c r="C2177" s="59">
        <v>3946565.45</v>
      </c>
      <c r="D2177" s="60">
        <v>0</v>
      </c>
      <c r="E2177" s="54">
        <v>59198.48</v>
      </c>
      <c r="F2177" s="54">
        <v>65572.09</v>
      </c>
      <c r="G2177" s="55">
        <v>1.1080000000000001</v>
      </c>
      <c r="H2177" s="53">
        <v>0</v>
      </c>
      <c r="I2177" s="53" t="s">
        <v>1408</v>
      </c>
    </row>
    <row r="2178" spans="1:9" ht="17.399999999999999" x14ac:dyDescent="0.3">
      <c r="A2178" s="53" t="s">
        <v>491</v>
      </c>
      <c r="B2178" s="57">
        <v>45839</v>
      </c>
      <c r="C2178" s="59">
        <v>3817924.8</v>
      </c>
      <c r="D2178" s="60">
        <v>35</v>
      </c>
      <c r="E2178" s="54">
        <v>57268.87</v>
      </c>
      <c r="F2178" s="54">
        <v>48371.15</v>
      </c>
      <c r="G2178" s="55">
        <v>0.84499999999999997</v>
      </c>
      <c r="H2178" s="53">
        <v>0</v>
      </c>
      <c r="I2178" s="53" t="s">
        <v>1410</v>
      </c>
    </row>
    <row r="2179" spans="1:9" ht="17.399999999999999" x14ac:dyDescent="0.3">
      <c r="A2179" s="53" t="s">
        <v>491</v>
      </c>
      <c r="B2179" s="57">
        <v>45870</v>
      </c>
      <c r="C2179" s="59">
        <v>3705328.17</v>
      </c>
      <c r="D2179" s="60">
        <v>0</v>
      </c>
      <c r="E2179" s="54">
        <v>55579.92</v>
      </c>
      <c r="F2179" s="54">
        <v>63887.64</v>
      </c>
      <c r="G2179" s="55">
        <v>1.149</v>
      </c>
      <c r="H2179" s="53">
        <v>0</v>
      </c>
      <c r="I2179" s="53" t="s">
        <v>1408</v>
      </c>
    </row>
    <row r="2180" spans="1:9" ht="17.399999999999999" x14ac:dyDescent="0.3">
      <c r="A2180" s="53" t="s">
        <v>491</v>
      </c>
      <c r="B2180" s="57">
        <v>45901</v>
      </c>
      <c r="C2180" s="59">
        <v>3598491.51</v>
      </c>
      <c r="D2180" s="60">
        <v>0</v>
      </c>
      <c r="E2180" s="54">
        <v>53977.37</v>
      </c>
      <c r="F2180" s="54">
        <v>61024.46</v>
      </c>
      <c r="G2180" s="55">
        <v>1.131</v>
      </c>
      <c r="H2180" s="53">
        <v>0</v>
      </c>
      <c r="I2180" s="53" t="s">
        <v>1408</v>
      </c>
    </row>
    <row r="2181" spans="1:9" ht="17.399999999999999" x14ac:dyDescent="0.3">
      <c r="A2181" s="53" t="s">
        <v>491</v>
      </c>
      <c r="B2181" s="57">
        <v>45931</v>
      </c>
      <c r="C2181" s="59">
        <v>3491447.72</v>
      </c>
      <c r="D2181" s="60">
        <v>0</v>
      </c>
      <c r="E2181" s="54">
        <v>52371.72</v>
      </c>
      <c r="F2181" s="54">
        <v>54725.54</v>
      </c>
      <c r="G2181" s="55">
        <v>1.0449999999999999</v>
      </c>
      <c r="H2181" s="53">
        <v>0</v>
      </c>
      <c r="I2181" s="53" t="s">
        <v>1408</v>
      </c>
    </row>
    <row r="2182" spans="1:9" ht="17.399999999999999" x14ac:dyDescent="0.3">
      <c r="A2182" s="53" t="s">
        <v>491</v>
      </c>
      <c r="B2182" s="57">
        <v>45962</v>
      </c>
      <c r="C2182" s="59">
        <v>3381176.47</v>
      </c>
      <c r="D2182" s="60">
        <v>35</v>
      </c>
      <c r="E2182" s="54">
        <v>50717.65</v>
      </c>
      <c r="F2182" s="54">
        <v>25781.97</v>
      </c>
      <c r="G2182" s="55">
        <v>0.50800000000000001</v>
      </c>
      <c r="H2182" s="53">
        <v>0</v>
      </c>
      <c r="I2182" s="53" t="s">
        <v>1410</v>
      </c>
    </row>
    <row r="2183" spans="1:9" ht="17.399999999999999" x14ac:dyDescent="0.3">
      <c r="A2183" s="53" t="s">
        <v>491</v>
      </c>
      <c r="B2183" s="57">
        <v>45992</v>
      </c>
      <c r="C2183" s="59">
        <v>3270750.39</v>
      </c>
      <c r="D2183" s="60">
        <v>0</v>
      </c>
      <c r="E2183" s="54">
        <v>49061.26</v>
      </c>
      <c r="F2183" s="54">
        <v>56202.34</v>
      </c>
      <c r="G2183" s="55">
        <v>1.1459999999999999</v>
      </c>
      <c r="H2183" s="53">
        <v>0</v>
      </c>
      <c r="I2183" s="53" t="s">
        <v>1408</v>
      </c>
    </row>
    <row r="2184" spans="1:9" ht="17.399999999999999" x14ac:dyDescent="0.3">
      <c r="A2184" s="53" t="s">
        <v>492</v>
      </c>
      <c r="B2184" s="57">
        <v>45658</v>
      </c>
      <c r="C2184" s="59">
        <v>13533255.41</v>
      </c>
      <c r="D2184" s="60">
        <v>15</v>
      </c>
      <c r="E2184" s="54">
        <v>202998.83</v>
      </c>
      <c r="F2184" s="54">
        <v>196976.82</v>
      </c>
      <c r="G2184" s="55">
        <v>0.97</v>
      </c>
      <c r="H2184" s="53">
        <v>0</v>
      </c>
      <c r="I2184" s="53" t="s">
        <v>1408</v>
      </c>
    </row>
    <row r="2185" spans="1:9" ht="17.399999999999999" x14ac:dyDescent="0.3">
      <c r="A2185" s="53" t="s">
        <v>492</v>
      </c>
      <c r="B2185" s="57">
        <v>45689</v>
      </c>
      <c r="C2185" s="59">
        <v>13224235.68</v>
      </c>
      <c r="D2185" s="60">
        <v>0</v>
      </c>
      <c r="E2185" s="54">
        <v>198363.54</v>
      </c>
      <c r="F2185" s="54">
        <v>208792.15</v>
      </c>
      <c r="G2185" s="55">
        <v>1.0529999999999999</v>
      </c>
      <c r="H2185" s="53">
        <v>0</v>
      </c>
      <c r="I2185" s="53" t="s">
        <v>1408</v>
      </c>
    </row>
    <row r="2186" spans="1:9" ht="17.399999999999999" x14ac:dyDescent="0.3">
      <c r="A2186" s="53" t="s">
        <v>492</v>
      </c>
      <c r="B2186" s="57">
        <v>45717</v>
      </c>
      <c r="C2186" s="59">
        <v>12897460.49</v>
      </c>
      <c r="D2186" s="60">
        <v>35</v>
      </c>
      <c r="E2186" s="54">
        <v>193461.91</v>
      </c>
      <c r="F2186" s="54">
        <v>138776.06</v>
      </c>
      <c r="G2186" s="55">
        <v>0.71699999999999997</v>
      </c>
      <c r="H2186" s="53">
        <v>0</v>
      </c>
      <c r="I2186" s="53" t="s">
        <v>1410</v>
      </c>
    </row>
    <row r="2187" spans="1:9" ht="17.399999999999999" x14ac:dyDescent="0.3">
      <c r="A2187" s="53" t="s">
        <v>492</v>
      </c>
      <c r="B2187" s="57">
        <v>45748</v>
      </c>
      <c r="C2187" s="59">
        <v>12602375.52</v>
      </c>
      <c r="D2187" s="60">
        <v>0</v>
      </c>
      <c r="E2187" s="54">
        <v>189035.63</v>
      </c>
      <c r="F2187" s="54">
        <v>196664.53</v>
      </c>
      <c r="G2187" s="55">
        <v>1.04</v>
      </c>
      <c r="H2187" s="53">
        <v>0</v>
      </c>
      <c r="I2187" s="53" t="s">
        <v>1408</v>
      </c>
    </row>
    <row r="2188" spans="1:9" ht="17.399999999999999" x14ac:dyDescent="0.3">
      <c r="A2188" s="53" t="s">
        <v>492</v>
      </c>
      <c r="B2188" s="57">
        <v>45778</v>
      </c>
      <c r="C2188" s="59">
        <v>12320973.6</v>
      </c>
      <c r="D2188" s="60">
        <v>95</v>
      </c>
      <c r="E2188" s="54">
        <v>184814.6</v>
      </c>
      <c r="F2188" s="54">
        <v>38173.129999999997</v>
      </c>
      <c r="G2188" s="55">
        <v>0.20699999999999999</v>
      </c>
      <c r="H2188" s="53">
        <v>0</v>
      </c>
      <c r="I2188" s="53" t="s">
        <v>1409</v>
      </c>
    </row>
    <row r="2189" spans="1:9" ht="17.399999999999999" x14ac:dyDescent="0.3">
      <c r="A2189" s="53" t="s">
        <v>492</v>
      </c>
      <c r="B2189" s="57">
        <v>45809</v>
      </c>
      <c r="C2189" s="59">
        <v>12008786.35</v>
      </c>
      <c r="D2189" s="60">
        <v>0</v>
      </c>
      <c r="E2189" s="54">
        <v>180131.8</v>
      </c>
      <c r="F2189" s="54">
        <v>175510.82</v>
      </c>
      <c r="G2189" s="55">
        <v>0.97399999999999998</v>
      </c>
      <c r="H2189" s="53">
        <v>0</v>
      </c>
      <c r="I2189" s="53" t="s">
        <v>1408</v>
      </c>
    </row>
    <row r="2190" spans="1:9" ht="17.399999999999999" x14ac:dyDescent="0.3">
      <c r="A2190" s="53" t="s">
        <v>492</v>
      </c>
      <c r="B2190" s="57">
        <v>45839</v>
      </c>
      <c r="C2190" s="59">
        <v>11735937.52</v>
      </c>
      <c r="D2190" s="60">
        <v>0</v>
      </c>
      <c r="E2190" s="54">
        <v>176039.06</v>
      </c>
      <c r="F2190" s="54">
        <v>173545.84</v>
      </c>
      <c r="G2190" s="55">
        <v>0.98599999999999999</v>
      </c>
      <c r="H2190" s="53">
        <v>0</v>
      </c>
      <c r="I2190" s="53" t="s">
        <v>1408</v>
      </c>
    </row>
    <row r="2191" spans="1:9" ht="17.399999999999999" x14ac:dyDescent="0.3">
      <c r="A2191" s="53" t="s">
        <v>492</v>
      </c>
      <c r="B2191" s="57">
        <v>45870</v>
      </c>
      <c r="C2191" s="59">
        <v>11486913.810000001</v>
      </c>
      <c r="D2191" s="60">
        <v>0</v>
      </c>
      <c r="E2191" s="54">
        <v>172303.71</v>
      </c>
      <c r="F2191" s="54">
        <v>190794.79</v>
      </c>
      <c r="G2191" s="55">
        <v>1.107</v>
      </c>
      <c r="H2191" s="53">
        <v>0</v>
      </c>
      <c r="I2191" s="53" t="s">
        <v>1408</v>
      </c>
    </row>
    <row r="2192" spans="1:9" ht="17.399999999999999" x14ac:dyDescent="0.3">
      <c r="A2192" s="53" t="s">
        <v>492</v>
      </c>
      <c r="B2192" s="57">
        <v>45901</v>
      </c>
      <c r="C2192" s="59">
        <v>11225723.960000001</v>
      </c>
      <c r="D2192" s="60">
        <v>0</v>
      </c>
      <c r="E2192" s="54">
        <v>168385.86</v>
      </c>
      <c r="F2192" s="54">
        <v>175018.33</v>
      </c>
      <c r="G2192" s="55">
        <v>1.0389999999999999</v>
      </c>
      <c r="H2192" s="53">
        <v>0</v>
      </c>
      <c r="I2192" s="53" t="s">
        <v>1408</v>
      </c>
    </row>
    <row r="2193" spans="1:9" ht="17.399999999999999" x14ac:dyDescent="0.3">
      <c r="A2193" s="53" t="s">
        <v>492</v>
      </c>
      <c r="B2193" s="57">
        <v>45931</v>
      </c>
      <c r="C2193" s="59">
        <v>10954542.26</v>
      </c>
      <c r="D2193" s="60">
        <v>15</v>
      </c>
      <c r="E2193" s="54">
        <v>164318.13</v>
      </c>
      <c r="F2193" s="54">
        <v>171765.07</v>
      </c>
      <c r="G2193" s="55">
        <v>1.0449999999999999</v>
      </c>
      <c r="H2193" s="53">
        <v>0</v>
      </c>
      <c r="I2193" s="53" t="s">
        <v>1408</v>
      </c>
    </row>
    <row r="2194" spans="1:9" ht="17.399999999999999" x14ac:dyDescent="0.3">
      <c r="A2194" s="53" t="s">
        <v>492</v>
      </c>
      <c r="B2194" s="57">
        <v>45962</v>
      </c>
      <c r="C2194" s="59">
        <v>10669919.300000001</v>
      </c>
      <c r="D2194" s="60">
        <v>15</v>
      </c>
      <c r="E2194" s="54">
        <v>160048.79</v>
      </c>
      <c r="F2194" s="54">
        <v>158832.42000000001</v>
      </c>
      <c r="G2194" s="55">
        <v>0.99199999999999999</v>
      </c>
      <c r="H2194" s="53">
        <v>0</v>
      </c>
      <c r="I2194" s="53" t="s">
        <v>1408</v>
      </c>
    </row>
    <row r="2195" spans="1:9" ht="17.399999999999999" x14ac:dyDescent="0.3">
      <c r="A2195" s="53" t="s">
        <v>492</v>
      </c>
      <c r="B2195" s="57">
        <v>45992</v>
      </c>
      <c r="C2195" s="59">
        <v>10379928.029999999</v>
      </c>
      <c r="D2195" s="60">
        <v>0</v>
      </c>
      <c r="E2195" s="54">
        <v>155698.92000000001</v>
      </c>
      <c r="F2195" s="54">
        <v>177331.54</v>
      </c>
      <c r="G2195" s="55">
        <v>1.139</v>
      </c>
      <c r="H2195" s="53">
        <v>0</v>
      </c>
      <c r="I2195" s="53" t="s">
        <v>1408</v>
      </c>
    </row>
    <row r="2196" spans="1:9" ht="17.399999999999999" x14ac:dyDescent="0.3">
      <c r="A2196" s="53" t="s">
        <v>493</v>
      </c>
      <c r="B2196" s="57">
        <v>45658</v>
      </c>
      <c r="C2196" s="59">
        <v>3465775.52</v>
      </c>
      <c r="D2196" s="60">
        <v>0</v>
      </c>
      <c r="E2196" s="54">
        <v>51986.63</v>
      </c>
      <c r="F2196" s="54">
        <v>58984.01</v>
      </c>
      <c r="G2196" s="55">
        <v>1.135</v>
      </c>
      <c r="H2196" s="53">
        <v>0</v>
      </c>
      <c r="I2196" s="53" t="s">
        <v>1408</v>
      </c>
    </row>
    <row r="2197" spans="1:9" ht="17.399999999999999" x14ac:dyDescent="0.3">
      <c r="A2197" s="53" t="s">
        <v>493</v>
      </c>
      <c r="B2197" s="57">
        <v>45689</v>
      </c>
      <c r="C2197" s="59">
        <v>3361080.25</v>
      </c>
      <c r="D2197" s="60">
        <v>0</v>
      </c>
      <c r="E2197" s="54">
        <v>50416.2</v>
      </c>
      <c r="F2197" s="54">
        <v>50865.63</v>
      </c>
      <c r="G2197" s="55">
        <v>1.0089999999999999</v>
      </c>
      <c r="H2197" s="53">
        <v>0</v>
      </c>
      <c r="I2197" s="53" t="s">
        <v>1408</v>
      </c>
    </row>
    <row r="2198" spans="1:9" ht="17.399999999999999" x14ac:dyDescent="0.3">
      <c r="A2198" s="53" t="s">
        <v>493</v>
      </c>
      <c r="B2198" s="57">
        <v>45717</v>
      </c>
      <c r="C2198" s="59">
        <v>3269017.18</v>
      </c>
      <c r="D2198" s="60">
        <v>0</v>
      </c>
      <c r="E2198" s="54">
        <v>49035.26</v>
      </c>
      <c r="F2198" s="54">
        <v>54868.17</v>
      </c>
      <c r="G2198" s="55">
        <v>1.119</v>
      </c>
      <c r="H2198" s="53">
        <v>0</v>
      </c>
      <c r="I2198" s="53" t="s">
        <v>1408</v>
      </c>
    </row>
    <row r="2199" spans="1:9" ht="17.399999999999999" x14ac:dyDescent="0.3">
      <c r="A2199" s="53" t="s">
        <v>493</v>
      </c>
      <c r="B2199" s="57">
        <v>45748</v>
      </c>
      <c r="C2199" s="59">
        <v>3177993.13</v>
      </c>
      <c r="D2199" s="60">
        <v>0</v>
      </c>
      <c r="E2199" s="54">
        <v>47669.9</v>
      </c>
      <c r="F2199" s="54">
        <v>54417.24</v>
      </c>
      <c r="G2199" s="55">
        <v>1.1419999999999999</v>
      </c>
      <c r="H2199" s="53">
        <v>0</v>
      </c>
      <c r="I2199" s="53" t="s">
        <v>1408</v>
      </c>
    </row>
    <row r="2200" spans="1:9" ht="17.399999999999999" x14ac:dyDescent="0.3">
      <c r="A2200" s="53" t="s">
        <v>493</v>
      </c>
      <c r="B2200" s="57">
        <v>45778</v>
      </c>
      <c r="C2200" s="59">
        <v>3089138.99</v>
      </c>
      <c r="D2200" s="60">
        <v>95</v>
      </c>
      <c r="E2200" s="54">
        <v>46337.08</v>
      </c>
      <c r="F2200" s="54">
        <v>26423.22</v>
      </c>
      <c r="G2200" s="55">
        <v>0.56999999999999995</v>
      </c>
      <c r="H2200" s="53">
        <v>0</v>
      </c>
      <c r="I2200" s="53" t="s">
        <v>1409</v>
      </c>
    </row>
    <row r="2201" spans="1:9" ht="17.399999999999999" x14ac:dyDescent="0.3">
      <c r="A2201" s="53" t="s">
        <v>493</v>
      </c>
      <c r="B2201" s="57">
        <v>45809</v>
      </c>
      <c r="C2201" s="59">
        <v>2995941.93</v>
      </c>
      <c r="D2201" s="60">
        <v>185</v>
      </c>
      <c r="E2201" s="54">
        <v>44939.13</v>
      </c>
      <c r="F2201" s="54">
        <v>14069.6</v>
      </c>
      <c r="G2201" s="55">
        <v>0.313</v>
      </c>
      <c r="H2201" s="53">
        <v>0</v>
      </c>
      <c r="I2201" s="53" t="s">
        <v>1409</v>
      </c>
    </row>
    <row r="2202" spans="1:9" ht="17.399999999999999" x14ac:dyDescent="0.3">
      <c r="A2202" s="53" t="s">
        <v>493</v>
      </c>
      <c r="B2202" s="57">
        <v>45839</v>
      </c>
      <c r="C2202" s="59">
        <v>2909554.83</v>
      </c>
      <c r="D2202" s="60">
        <v>0</v>
      </c>
      <c r="E2202" s="54">
        <v>43643.32</v>
      </c>
      <c r="F2202" s="54">
        <v>49882.43</v>
      </c>
      <c r="G2202" s="55">
        <v>1.143</v>
      </c>
      <c r="H2202" s="53">
        <v>0</v>
      </c>
      <c r="I2202" s="53" t="s">
        <v>1408</v>
      </c>
    </row>
    <row r="2203" spans="1:9" ht="17.399999999999999" x14ac:dyDescent="0.3">
      <c r="A2203" s="53" t="s">
        <v>493</v>
      </c>
      <c r="B2203" s="57">
        <v>45870</v>
      </c>
      <c r="C2203" s="59">
        <v>2813666.96</v>
      </c>
      <c r="D2203" s="60">
        <v>0</v>
      </c>
      <c r="E2203" s="54">
        <v>42205</v>
      </c>
      <c r="F2203" s="54">
        <v>46081.77</v>
      </c>
      <c r="G2203" s="55">
        <v>1.0920000000000001</v>
      </c>
      <c r="H2203" s="53">
        <v>0</v>
      </c>
      <c r="I2203" s="53" t="s">
        <v>1408</v>
      </c>
    </row>
    <row r="2204" spans="1:9" ht="17.399999999999999" x14ac:dyDescent="0.3">
      <c r="A2204" s="53" t="s">
        <v>493</v>
      </c>
      <c r="B2204" s="57">
        <v>45901</v>
      </c>
      <c r="C2204" s="59">
        <v>2729758.48</v>
      </c>
      <c r="D2204" s="60">
        <v>0</v>
      </c>
      <c r="E2204" s="54">
        <v>40946.379999999997</v>
      </c>
      <c r="F2204" s="54">
        <v>42575.39</v>
      </c>
      <c r="G2204" s="55">
        <v>1.04</v>
      </c>
      <c r="H2204" s="53">
        <v>0</v>
      </c>
      <c r="I2204" s="53" t="s">
        <v>1408</v>
      </c>
    </row>
    <row r="2205" spans="1:9" ht="17.399999999999999" x14ac:dyDescent="0.3">
      <c r="A2205" s="53" t="s">
        <v>493</v>
      </c>
      <c r="B2205" s="57">
        <v>45931</v>
      </c>
      <c r="C2205" s="59">
        <v>2650173.34</v>
      </c>
      <c r="D2205" s="60">
        <v>0</v>
      </c>
      <c r="E2205" s="54">
        <v>39752.6</v>
      </c>
      <c r="F2205" s="54">
        <v>39663.99</v>
      </c>
      <c r="G2205" s="55">
        <v>0.998</v>
      </c>
      <c r="H2205" s="53">
        <v>0</v>
      </c>
      <c r="I2205" s="53" t="s">
        <v>1408</v>
      </c>
    </row>
    <row r="2206" spans="1:9" ht="17.399999999999999" x14ac:dyDescent="0.3">
      <c r="A2206" s="53" t="s">
        <v>493</v>
      </c>
      <c r="B2206" s="57">
        <v>45962</v>
      </c>
      <c r="C2206" s="59">
        <v>2575204.1800000002</v>
      </c>
      <c r="D2206" s="60">
        <v>0</v>
      </c>
      <c r="E2206" s="54">
        <v>38628.06</v>
      </c>
      <c r="F2206" s="54">
        <v>40354.9</v>
      </c>
      <c r="G2206" s="55">
        <v>1.0449999999999999</v>
      </c>
      <c r="H2206" s="53">
        <v>0</v>
      </c>
      <c r="I2206" s="53" t="s">
        <v>1408</v>
      </c>
    </row>
    <row r="2207" spans="1:9" ht="17.399999999999999" x14ac:dyDescent="0.3">
      <c r="A2207" s="53" t="s">
        <v>493</v>
      </c>
      <c r="B2207" s="57">
        <v>45992</v>
      </c>
      <c r="C2207" s="59">
        <v>2505777.7599999998</v>
      </c>
      <c r="D2207" s="60">
        <v>15</v>
      </c>
      <c r="E2207" s="54">
        <v>37586.67</v>
      </c>
      <c r="F2207" s="54">
        <v>41532.449999999997</v>
      </c>
      <c r="G2207" s="55">
        <v>1.105</v>
      </c>
      <c r="H2207" s="53">
        <v>0</v>
      </c>
      <c r="I2207" s="53" t="s">
        <v>1408</v>
      </c>
    </row>
    <row r="2208" spans="1:9" ht="17.399999999999999" x14ac:dyDescent="0.3">
      <c r="A2208" s="53" t="s">
        <v>495</v>
      </c>
      <c r="B2208" s="57">
        <v>45658</v>
      </c>
      <c r="C2208" s="59">
        <v>3691973.12</v>
      </c>
      <c r="D2208" s="60">
        <v>35</v>
      </c>
      <c r="E2208" s="54">
        <v>55379.6</v>
      </c>
      <c r="F2208" s="54">
        <v>40659.03</v>
      </c>
      <c r="G2208" s="55">
        <v>0.73399999999999999</v>
      </c>
      <c r="H2208" s="53">
        <v>0</v>
      </c>
      <c r="I2208" s="53" t="s">
        <v>1410</v>
      </c>
    </row>
    <row r="2209" spans="1:9" ht="17.399999999999999" x14ac:dyDescent="0.3">
      <c r="A2209" s="53" t="s">
        <v>495</v>
      </c>
      <c r="B2209" s="57">
        <v>45689</v>
      </c>
      <c r="C2209" s="59">
        <v>3570808.4</v>
      </c>
      <c r="D2209" s="60">
        <v>0</v>
      </c>
      <c r="E2209" s="54">
        <v>53562.13</v>
      </c>
      <c r="F2209" s="54">
        <v>57523.57</v>
      </c>
      <c r="G2209" s="55">
        <v>1.0740000000000001</v>
      </c>
      <c r="H2209" s="53">
        <v>0</v>
      </c>
      <c r="I2209" s="53" t="s">
        <v>1408</v>
      </c>
    </row>
    <row r="2210" spans="1:9" ht="17.399999999999999" x14ac:dyDescent="0.3">
      <c r="A2210" s="53" t="s">
        <v>495</v>
      </c>
      <c r="B2210" s="57">
        <v>45717</v>
      </c>
      <c r="C2210" s="59">
        <v>3460563.6</v>
      </c>
      <c r="D2210" s="60">
        <v>0</v>
      </c>
      <c r="E2210" s="54">
        <v>51908.45</v>
      </c>
      <c r="F2210" s="54">
        <v>51770.51</v>
      </c>
      <c r="G2210" s="55">
        <v>0.997</v>
      </c>
      <c r="H2210" s="53">
        <v>0</v>
      </c>
      <c r="I2210" s="53" t="s">
        <v>1408</v>
      </c>
    </row>
    <row r="2211" spans="1:9" ht="17.399999999999999" x14ac:dyDescent="0.3">
      <c r="A2211" s="53" t="s">
        <v>495</v>
      </c>
      <c r="B2211" s="57">
        <v>45748</v>
      </c>
      <c r="C2211" s="59">
        <v>3368185.48</v>
      </c>
      <c r="D2211" s="60">
        <v>0</v>
      </c>
      <c r="E2211" s="54">
        <v>50522.78</v>
      </c>
      <c r="F2211" s="54">
        <v>55568.52</v>
      </c>
      <c r="G2211" s="55">
        <v>1.1000000000000001</v>
      </c>
      <c r="H2211" s="53">
        <v>0</v>
      </c>
      <c r="I2211" s="53" t="s">
        <v>1408</v>
      </c>
    </row>
    <row r="2212" spans="1:9" ht="17.399999999999999" x14ac:dyDescent="0.3">
      <c r="A2212" s="53" t="s">
        <v>495</v>
      </c>
      <c r="B2212" s="57">
        <v>45778</v>
      </c>
      <c r="C2212" s="59">
        <v>3264098.8</v>
      </c>
      <c r="D2212" s="60">
        <v>0</v>
      </c>
      <c r="E2212" s="54">
        <v>48961.48</v>
      </c>
      <c r="F2212" s="54">
        <v>54663.19</v>
      </c>
      <c r="G2212" s="55">
        <v>1.1160000000000001</v>
      </c>
      <c r="H2212" s="53">
        <v>0</v>
      </c>
      <c r="I2212" s="53" t="s">
        <v>1408</v>
      </c>
    </row>
    <row r="2213" spans="1:9" ht="17.399999999999999" x14ac:dyDescent="0.3">
      <c r="A2213" s="53" t="s">
        <v>495</v>
      </c>
      <c r="B2213" s="57">
        <v>45809</v>
      </c>
      <c r="C2213" s="59">
        <v>3167970.89</v>
      </c>
      <c r="D2213" s="60">
        <v>35</v>
      </c>
      <c r="E2213" s="54">
        <v>47519.56</v>
      </c>
      <c r="F2213" s="54">
        <v>25761.55</v>
      </c>
      <c r="G2213" s="55">
        <v>0.54200000000000004</v>
      </c>
      <c r="H2213" s="53">
        <v>0</v>
      </c>
      <c r="I2213" s="53" t="s">
        <v>1410</v>
      </c>
    </row>
    <row r="2214" spans="1:9" ht="17.399999999999999" x14ac:dyDescent="0.3">
      <c r="A2214" s="53" t="s">
        <v>495</v>
      </c>
      <c r="B2214" s="57">
        <v>45839</v>
      </c>
      <c r="C2214" s="59">
        <v>3080326.53</v>
      </c>
      <c r="D2214" s="60">
        <v>0</v>
      </c>
      <c r="E2214" s="54">
        <v>46204.9</v>
      </c>
      <c r="F2214" s="54">
        <v>46297.56</v>
      </c>
      <c r="G2214" s="55">
        <v>1.002</v>
      </c>
      <c r="H2214" s="53">
        <v>0</v>
      </c>
      <c r="I2214" s="53" t="s">
        <v>1408</v>
      </c>
    </row>
    <row r="2215" spans="1:9" ht="17.399999999999999" x14ac:dyDescent="0.3">
      <c r="A2215" s="53" t="s">
        <v>495</v>
      </c>
      <c r="B2215" s="57">
        <v>45870</v>
      </c>
      <c r="C2215" s="59">
        <v>2986709.78</v>
      </c>
      <c r="D2215" s="60">
        <v>15</v>
      </c>
      <c r="E2215" s="54">
        <v>44800.65</v>
      </c>
      <c r="F2215" s="54">
        <v>44024.25</v>
      </c>
      <c r="G2215" s="55">
        <v>0.98299999999999998</v>
      </c>
      <c r="H2215" s="53">
        <v>0</v>
      </c>
      <c r="I2215" s="53" t="s">
        <v>1408</v>
      </c>
    </row>
    <row r="2216" spans="1:9" ht="17.399999999999999" x14ac:dyDescent="0.3">
      <c r="A2216" s="53" t="s">
        <v>495</v>
      </c>
      <c r="B2216" s="57">
        <v>45901</v>
      </c>
      <c r="C2216" s="59">
        <v>2897455.9</v>
      </c>
      <c r="D2216" s="60">
        <v>0</v>
      </c>
      <c r="E2216" s="54">
        <v>43461.84</v>
      </c>
      <c r="F2216" s="54">
        <v>47674.75</v>
      </c>
      <c r="G2216" s="55">
        <v>1.097</v>
      </c>
      <c r="H2216" s="53">
        <v>0</v>
      </c>
      <c r="I2216" s="53" t="s">
        <v>1408</v>
      </c>
    </row>
    <row r="2217" spans="1:9" ht="17.399999999999999" x14ac:dyDescent="0.3">
      <c r="A2217" s="53" t="s">
        <v>495</v>
      </c>
      <c r="B2217" s="57">
        <v>45931</v>
      </c>
      <c r="C2217" s="59">
        <v>2821235.08</v>
      </c>
      <c r="D2217" s="60">
        <v>0</v>
      </c>
      <c r="E2217" s="54">
        <v>42318.53</v>
      </c>
      <c r="F2217" s="54">
        <v>43122.34</v>
      </c>
      <c r="G2217" s="55">
        <v>1.0189999999999999</v>
      </c>
      <c r="H2217" s="53">
        <v>0</v>
      </c>
      <c r="I2217" s="53" t="s">
        <v>1408</v>
      </c>
    </row>
    <row r="2218" spans="1:9" ht="17.399999999999999" x14ac:dyDescent="0.3">
      <c r="A2218" s="53" t="s">
        <v>495</v>
      </c>
      <c r="B2218" s="57">
        <v>45962</v>
      </c>
      <c r="C2218" s="59">
        <v>2729374.17</v>
      </c>
      <c r="D2218" s="60">
        <v>0</v>
      </c>
      <c r="E2218" s="54">
        <v>40940.61</v>
      </c>
      <c r="F2218" s="54">
        <v>41939.089999999997</v>
      </c>
      <c r="G2218" s="55">
        <v>1.024</v>
      </c>
      <c r="H2218" s="53">
        <v>0</v>
      </c>
      <c r="I2218" s="53" t="s">
        <v>1408</v>
      </c>
    </row>
    <row r="2219" spans="1:9" ht="17.399999999999999" x14ac:dyDescent="0.3">
      <c r="A2219" s="53" t="s">
        <v>495</v>
      </c>
      <c r="B2219" s="57">
        <v>45992</v>
      </c>
      <c r="C2219" s="59">
        <v>2641626.56</v>
      </c>
      <c r="D2219" s="60">
        <v>0</v>
      </c>
      <c r="E2219" s="54">
        <v>39624.400000000001</v>
      </c>
      <c r="F2219" s="54">
        <v>39652.67</v>
      </c>
      <c r="G2219" s="55">
        <v>1.0009999999999999</v>
      </c>
      <c r="H2219" s="53">
        <v>0</v>
      </c>
      <c r="I2219" s="53" t="s">
        <v>1408</v>
      </c>
    </row>
    <row r="2220" spans="1:9" ht="17.399999999999999" x14ac:dyDescent="0.3">
      <c r="A2220" s="53" t="s">
        <v>497</v>
      </c>
      <c r="B2220" s="57">
        <v>45658</v>
      </c>
      <c r="C2220" s="59">
        <v>12602382.93</v>
      </c>
      <c r="D2220" s="60">
        <v>0</v>
      </c>
      <c r="E2220" s="54">
        <v>189035.74</v>
      </c>
      <c r="F2220" s="54">
        <v>211204.37</v>
      </c>
      <c r="G2220" s="55">
        <v>1.117</v>
      </c>
      <c r="H2220" s="53">
        <v>0</v>
      </c>
      <c r="I2220" s="53" t="s">
        <v>1408</v>
      </c>
    </row>
    <row r="2221" spans="1:9" ht="17.399999999999999" x14ac:dyDescent="0.3">
      <c r="A2221" s="53" t="s">
        <v>497</v>
      </c>
      <c r="B2221" s="57">
        <v>45689</v>
      </c>
      <c r="C2221" s="59">
        <v>12272092.27</v>
      </c>
      <c r="D2221" s="60">
        <v>0</v>
      </c>
      <c r="E2221" s="54">
        <v>184081.38</v>
      </c>
      <c r="F2221" s="54">
        <v>186432.67</v>
      </c>
      <c r="G2221" s="55">
        <v>1.0129999999999999</v>
      </c>
      <c r="H2221" s="53">
        <v>0</v>
      </c>
      <c r="I2221" s="53" t="s">
        <v>1408</v>
      </c>
    </row>
    <row r="2222" spans="1:9" ht="17.399999999999999" x14ac:dyDescent="0.3">
      <c r="A2222" s="53" t="s">
        <v>497</v>
      </c>
      <c r="B2222" s="57">
        <v>45717</v>
      </c>
      <c r="C2222" s="59">
        <v>11942799.810000001</v>
      </c>
      <c r="D2222" s="60">
        <v>0</v>
      </c>
      <c r="E2222" s="54">
        <v>179142</v>
      </c>
      <c r="F2222" s="54">
        <v>175210.62</v>
      </c>
      <c r="G2222" s="55">
        <v>0.97799999999999998</v>
      </c>
      <c r="H2222" s="53">
        <v>0</v>
      </c>
      <c r="I2222" s="53" t="s">
        <v>1408</v>
      </c>
    </row>
    <row r="2223" spans="1:9" ht="17.399999999999999" x14ac:dyDescent="0.3">
      <c r="A2223" s="53" t="s">
        <v>497</v>
      </c>
      <c r="B2223" s="57">
        <v>45748</v>
      </c>
      <c r="C2223" s="59">
        <v>11644906.949999999</v>
      </c>
      <c r="D2223" s="60">
        <v>0</v>
      </c>
      <c r="E2223" s="54">
        <v>174673.6</v>
      </c>
      <c r="F2223" s="54">
        <v>171713.69</v>
      </c>
      <c r="G2223" s="55">
        <v>0.98299999999999998</v>
      </c>
      <c r="H2223" s="53">
        <v>0</v>
      </c>
      <c r="I2223" s="53" t="s">
        <v>1408</v>
      </c>
    </row>
    <row r="2224" spans="1:9" ht="17.399999999999999" x14ac:dyDescent="0.3">
      <c r="A2224" s="53" t="s">
        <v>497</v>
      </c>
      <c r="B2224" s="57">
        <v>45778</v>
      </c>
      <c r="C2224" s="59">
        <v>11399587.630000001</v>
      </c>
      <c r="D2224" s="60">
        <v>0</v>
      </c>
      <c r="E2224" s="54">
        <v>170993.81</v>
      </c>
      <c r="F2224" s="54">
        <v>195805.72</v>
      </c>
      <c r="G2224" s="55">
        <v>1.145</v>
      </c>
      <c r="H2224" s="53">
        <v>0</v>
      </c>
      <c r="I2224" s="53" t="s">
        <v>1408</v>
      </c>
    </row>
    <row r="2225" spans="1:9" ht="17.399999999999999" x14ac:dyDescent="0.3">
      <c r="A2225" s="53" t="s">
        <v>497</v>
      </c>
      <c r="B2225" s="57">
        <v>45809</v>
      </c>
      <c r="C2225" s="59">
        <v>11103783.15</v>
      </c>
      <c r="D2225" s="60">
        <v>0</v>
      </c>
      <c r="E2225" s="54">
        <v>166556.75</v>
      </c>
      <c r="F2225" s="54">
        <v>190455.41</v>
      </c>
      <c r="G2225" s="55">
        <v>1.143</v>
      </c>
      <c r="H2225" s="53">
        <v>0</v>
      </c>
      <c r="I2225" s="53" t="s">
        <v>1408</v>
      </c>
    </row>
    <row r="2226" spans="1:9" ht="17.399999999999999" x14ac:dyDescent="0.3">
      <c r="A2226" s="53" t="s">
        <v>497</v>
      </c>
      <c r="B2226" s="57">
        <v>45839</v>
      </c>
      <c r="C2226" s="59">
        <v>10828576.57</v>
      </c>
      <c r="D2226" s="60">
        <v>15</v>
      </c>
      <c r="E2226" s="54">
        <v>162428.65</v>
      </c>
      <c r="F2226" s="54">
        <v>184002.89</v>
      </c>
      <c r="G2226" s="55">
        <v>1.133</v>
      </c>
      <c r="H2226" s="53">
        <v>0</v>
      </c>
      <c r="I2226" s="53" t="s">
        <v>1408</v>
      </c>
    </row>
    <row r="2227" spans="1:9" ht="17.399999999999999" x14ac:dyDescent="0.3">
      <c r="A2227" s="53" t="s">
        <v>497</v>
      </c>
      <c r="B2227" s="57">
        <v>45870</v>
      </c>
      <c r="C2227" s="59">
        <v>10584832.27</v>
      </c>
      <c r="D2227" s="60">
        <v>0</v>
      </c>
      <c r="E2227" s="54">
        <v>158772.48000000001</v>
      </c>
      <c r="F2227" s="54">
        <v>162768.71</v>
      </c>
      <c r="G2227" s="55">
        <v>1.0249999999999999</v>
      </c>
      <c r="H2227" s="53">
        <v>0</v>
      </c>
      <c r="I2227" s="53" t="s">
        <v>1408</v>
      </c>
    </row>
    <row r="2228" spans="1:9" ht="17.399999999999999" x14ac:dyDescent="0.3">
      <c r="A2228" s="53" t="s">
        <v>497</v>
      </c>
      <c r="B2228" s="57">
        <v>45901</v>
      </c>
      <c r="C2228" s="59">
        <v>10293658.57</v>
      </c>
      <c r="D2228" s="60">
        <v>0</v>
      </c>
      <c r="E2228" s="54">
        <v>154404.88</v>
      </c>
      <c r="F2228" s="54">
        <v>170202.2</v>
      </c>
      <c r="G2228" s="55">
        <v>1.1020000000000001</v>
      </c>
      <c r="H2228" s="53">
        <v>0</v>
      </c>
      <c r="I2228" s="53" t="s">
        <v>1408</v>
      </c>
    </row>
    <row r="2229" spans="1:9" ht="17.399999999999999" x14ac:dyDescent="0.3">
      <c r="A2229" s="53" t="s">
        <v>497</v>
      </c>
      <c r="B2229" s="57">
        <v>45931</v>
      </c>
      <c r="C2229" s="59">
        <v>10066345.82</v>
      </c>
      <c r="D2229" s="60">
        <v>0</v>
      </c>
      <c r="E2229" s="54">
        <v>150995.19</v>
      </c>
      <c r="F2229" s="54">
        <v>164252.25</v>
      </c>
      <c r="G2229" s="55">
        <v>1.0880000000000001</v>
      </c>
      <c r="H2229" s="53">
        <v>0</v>
      </c>
      <c r="I2229" s="53" t="s">
        <v>1408</v>
      </c>
    </row>
    <row r="2230" spans="1:9" ht="17.399999999999999" x14ac:dyDescent="0.3">
      <c r="A2230" s="53" t="s">
        <v>497</v>
      </c>
      <c r="B2230" s="57">
        <v>45962</v>
      </c>
      <c r="C2230" s="59">
        <v>9806072.9299999997</v>
      </c>
      <c r="D2230" s="60">
        <v>0</v>
      </c>
      <c r="E2230" s="54">
        <v>147091.09</v>
      </c>
      <c r="F2230" s="54">
        <v>142624.19</v>
      </c>
      <c r="G2230" s="55">
        <v>0.97</v>
      </c>
      <c r="H2230" s="53">
        <v>0</v>
      </c>
      <c r="I2230" s="53" t="s">
        <v>1408</v>
      </c>
    </row>
    <row r="2231" spans="1:9" ht="17.399999999999999" x14ac:dyDescent="0.3">
      <c r="A2231" s="53" t="s">
        <v>497</v>
      </c>
      <c r="B2231" s="57">
        <v>45992</v>
      </c>
      <c r="C2231" s="59">
        <v>9537697.3900000006</v>
      </c>
      <c r="D2231" s="60">
        <v>0</v>
      </c>
      <c r="E2231" s="54">
        <v>143065.46</v>
      </c>
      <c r="F2231" s="54">
        <v>140885.12</v>
      </c>
      <c r="G2231" s="55">
        <v>0.98499999999999999</v>
      </c>
      <c r="H2231" s="53">
        <v>0</v>
      </c>
      <c r="I2231" s="53" t="s">
        <v>1408</v>
      </c>
    </row>
    <row r="2232" spans="1:9" ht="17.399999999999999" x14ac:dyDescent="0.3">
      <c r="A2232" s="53" t="s">
        <v>499</v>
      </c>
      <c r="B2232" s="57">
        <v>45717</v>
      </c>
      <c r="C2232" s="59">
        <v>18861217.920000002</v>
      </c>
      <c r="D2232" s="60">
        <v>15</v>
      </c>
      <c r="E2232" s="54">
        <v>282918.27</v>
      </c>
      <c r="F2232" s="54">
        <v>301061.78999999998</v>
      </c>
      <c r="G2232" s="55">
        <v>1.0640000000000001</v>
      </c>
      <c r="H2232" s="53">
        <v>0</v>
      </c>
      <c r="I2232" s="53" t="s">
        <v>1408</v>
      </c>
    </row>
    <row r="2233" spans="1:9" ht="17.399999999999999" x14ac:dyDescent="0.3">
      <c r="A2233" s="53" t="s">
        <v>499</v>
      </c>
      <c r="B2233" s="57">
        <v>45748</v>
      </c>
      <c r="C2233" s="59">
        <v>18349555.93</v>
      </c>
      <c r="D2233" s="60">
        <v>15</v>
      </c>
      <c r="E2233" s="54">
        <v>275243.34000000003</v>
      </c>
      <c r="F2233" s="54">
        <v>295004.03999999998</v>
      </c>
      <c r="G2233" s="55">
        <v>1.0720000000000001</v>
      </c>
      <c r="H2233" s="53">
        <v>0</v>
      </c>
      <c r="I2233" s="53" t="s">
        <v>1408</v>
      </c>
    </row>
    <row r="2234" spans="1:9" ht="17.399999999999999" x14ac:dyDescent="0.3">
      <c r="A2234" s="53" t="s">
        <v>499</v>
      </c>
      <c r="B2234" s="57">
        <v>45778</v>
      </c>
      <c r="C2234" s="59">
        <v>17884033.760000002</v>
      </c>
      <c r="D2234" s="60">
        <v>15</v>
      </c>
      <c r="E2234" s="54">
        <v>268260.51</v>
      </c>
      <c r="F2234" s="54">
        <v>305964.59999999998</v>
      </c>
      <c r="G2234" s="55">
        <v>1.141</v>
      </c>
      <c r="H2234" s="53">
        <v>0</v>
      </c>
      <c r="I2234" s="53" t="s">
        <v>1408</v>
      </c>
    </row>
    <row r="2235" spans="1:9" ht="17.399999999999999" x14ac:dyDescent="0.3">
      <c r="A2235" s="53" t="s">
        <v>499</v>
      </c>
      <c r="B2235" s="57">
        <v>45809</v>
      </c>
      <c r="C2235" s="59">
        <v>17487995.949999999</v>
      </c>
      <c r="D2235" s="60">
        <v>95</v>
      </c>
      <c r="E2235" s="54">
        <v>262319.94</v>
      </c>
      <c r="F2235" s="54">
        <v>82182.8</v>
      </c>
      <c r="G2235" s="55">
        <v>0.313</v>
      </c>
      <c r="H2235" s="53">
        <v>0</v>
      </c>
      <c r="I2235" s="53" t="s">
        <v>1409</v>
      </c>
    </row>
    <row r="2236" spans="1:9" ht="17.399999999999999" x14ac:dyDescent="0.3">
      <c r="A2236" s="53" t="s">
        <v>499</v>
      </c>
      <c r="B2236" s="57">
        <v>45839</v>
      </c>
      <c r="C2236" s="59">
        <v>17034524.489999998</v>
      </c>
      <c r="D2236" s="60">
        <v>0</v>
      </c>
      <c r="E2236" s="54">
        <v>255517.87</v>
      </c>
      <c r="F2236" s="54">
        <v>272235.03000000003</v>
      </c>
      <c r="G2236" s="55">
        <v>1.0649999999999999</v>
      </c>
      <c r="H2236" s="53">
        <v>0</v>
      </c>
      <c r="I2236" s="53" t="s">
        <v>1408</v>
      </c>
    </row>
    <row r="2237" spans="1:9" ht="17.399999999999999" x14ac:dyDescent="0.3">
      <c r="A2237" s="53" t="s">
        <v>499</v>
      </c>
      <c r="B2237" s="57">
        <v>45870</v>
      </c>
      <c r="C2237" s="59">
        <v>16582776.9</v>
      </c>
      <c r="D2237" s="60">
        <v>35</v>
      </c>
      <c r="E2237" s="54">
        <v>248741.65</v>
      </c>
      <c r="F2237" s="54">
        <v>195770.86</v>
      </c>
      <c r="G2237" s="55">
        <v>0.78700000000000003</v>
      </c>
      <c r="H2237" s="53">
        <v>0</v>
      </c>
      <c r="I2237" s="53" t="s">
        <v>1410</v>
      </c>
    </row>
    <row r="2238" spans="1:9" ht="17.399999999999999" x14ac:dyDescent="0.3">
      <c r="A2238" s="53" t="s">
        <v>499</v>
      </c>
      <c r="B2238" s="57">
        <v>45901</v>
      </c>
      <c r="C2238" s="59">
        <v>16206257.33</v>
      </c>
      <c r="D2238" s="60">
        <v>0</v>
      </c>
      <c r="E2238" s="54">
        <v>243093.86</v>
      </c>
      <c r="F2238" s="54">
        <v>276745.90000000002</v>
      </c>
      <c r="G2238" s="55">
        <v>1.1379999999999999</v>
      </c>
      <c r="H2238" s="53">
        <v>0</v>
      </c>
      <c r="I2238" s="53" t="s">
        <v>1408</v>
      </c>
    </row>
    <row r="2239" spans="1:9" ht="17.399999999999999" x14ac:dyDescent="0.3">
      <c r="A2239" s="53" t="s">
        <v>499</v>
      </c>
      <c r="B2239" s="57">
        <v>45931</v>
      </c>
      <c r="C2239" s="59">
        <v>16206257.33</v>
      </c>
      <c r="D2239" s="60">
        <v>220</v>
      </c>
      <c r="E2239" s="54">
        <v>243093.86</v>
      </c>
      <c r="F2239" s="54">
        <v>43995.77</v>
      </c>
      <c r="G2239" s="55">
        <v>0.18099999999999999</v>
      </c>
      <c r="H2239" s="53">
        <v>1</v>
      </c>
      <c r="I2239" s="53" t="s">
        <v>1412</v>
      </c>
    </row>
    <row r="2240" spans="1:9" ht="17.399999999999999" x14ac:dyDescent="0.3">
      <c r="A2240" s="53" t="s">
        <v>499</v>
      </c>
      <c r="B2240" s="57">
        <v>45962</v>
      </c>
      <c r="C2240" s="59">
        <v>16206257.33</v>
      </c>
      <c r="D2240" s="60">
        <v>999</v>
      </c>
      <c r="E2240" s="54">
        <v>243093.86</v>
      </c>
      <c r="F2240" s="54">
        <v>40694.78</v>
      </c>
      <c r="G2240" s="55">
        <v>0.16700000000000001</v>
      </c>
      <c r="H2240" s="53">
        <v>1</v>
      </c>
      <c r="I2240" s="53" t="s">
        <v>1412</v>
      </c>
    </row>
    <row r="2241" spans="1:9" ht="17.399999999999999" x14ac:dyDescent="0.3">
      <c r="A2241" s="53" t="s">
        <v>499</v>
      </c>
      <c r="B2241" s="57">
        <v>45992</v>
      </c>
      <c r="C2241" s="59">
        <v>16206257.33</v>
      </c>
      <c r="D2241" s="60">
        <v>999</v>
      </c>
      <c r="E2241" s="54">
        <v>243093.86</v>
      </c>
      <c r="F2241" s="54">
        <v>16079.87</v>
      </c>
      <c r="G2241" s="55">
        <v>6.6000000000000003E-2</v>
      </c>
      <c r="H2241" s="53">
        <v>1</v>
      </c>
      <c r="I2241" s="53" t="s">
        <v>1412</v>
      </c>
    </row>
    <row r="2242" spans="1:9" ht="17.399999999999999" x14ac:dyDescent="0.3">
      <c r="A2242" s="53" t="s">
        <v>500</v>
      </c>
      <c r="B2242" s="57">
        <v>45658</v>
      </c>
      <c r="C2242" s="59">
        <v>69592016.269999996</v>
      </c>
      <c r="D2242" s="60">
        <v>0</v>
      </c>
      <c r="E2242" s="54">
        <v>695920.16</v>
      </c>
      <c r="F2242" s="54">
        <v>741927.71</v>
      </c>
      <c r="G2242" s="55">
        <v>1.0660000000000001</v>
      </c>
      <c r="H2242" s="53">
        <v>0</v>
      </c>
      <c r="I2242" s="53" t="s">
        <v>1408</v>
      </c>
    </row>
    <row r="2243" spans="1:9" ht="17.399999999999999" x14ac:dyDescent="0.3">
      <c r="A2243" s="53" t="s">
        <v>500</v>
      </c>
      <c r="B2243" s="57">
        <v>45689</v>
      </c>
      <c r="C2243" s="59">
        <v>68507718.170000002</v>
      </c>
      <c r="D2243" s="60">
        <v>0</v>
      </c>
      <c r="E2243" s="54">
        <v>685077.18</v>
      </c>
      <c r="F2243" s="54">
        <v>769426.68</v>
      </c>
      <c r="G2243" s="55">
        <v>1.123</v>
      </c>
      <c r="H2243" s="53">
        <v>0</v>
      </c>
      <c r="I2243" s="53" t="s">
        <v>1408</v>
      </c>
    </row>
    <row r="2244" spans="1:9" ht="17.399999999999999" x14ac:dyDescent="0.3">
      <c r="A2244" s="53" t="s">
        <v>500</v>
      </c>
      <c r="B2244" s="57">
        <v>45717</v>
      </c>
      <c r="C2244" s="59">
        <v>67122593.269999996</v>
      </c>
      <c r="D2244" s="60">
        <v>0</v>
      </c>
      <c r="E2244" s="54">
        <v>671225.93</v>
      </c>
      <c r="F2244" s="54">
        <v>716749.33</v>
      </c>
      <c r="G2244" s="55">
        <v>1.0680000000000001</v>
      </c>
      <c r="H2244" s="53">
        <v>0</v>
      </c>
      <c r="I2244" s="53" t="s">
        <v>1408</v>
      </c>
    </row>
    <row r="2245" spans="1:9" ht="17.399999999999999" x14ac:dyDescent="0.3">
      <c r="A2245" s="53" t="s">
        <v>500</v>
      </c>
      <c r="B2245" s="57">
        <v>45748</v>
      </c>
      <c r="C2245" s="59">
        <v>66105739.390000001</v>
      </c>
      <c r="D2245" s="60">
        <v>0</v>
      </c>
      <c r="E2245" s="54">
        <v>661057.39</v>
      </c>
      <c r="F2245" s="54">
        <v>755478.41</v>
      </c>
      <c r="G2245" s="55">
        <v>1.143</v>
      </c>
      <c r="H2245" s="53">
        <v>0</v>
      </c>
      <c r="I2245" s="53" t="s">
        <v>1408</v>
      </c>
    </row>
    <row r="2246" spans="1:9" ht="17.399999999999999" x14ac:dyDescent="0.3">
      <c r="A2246" s="53" t="s">
        <v>500</v>
      </c>
      <c r="B2246" s="57">
        <v>45778</v>
      </c>
      <c r="C2246" s="59">
        <v>65097696.939999998</v>
      </c>
      <c r="D2246" s="60">
        <v>0</v>
      </c>
      <c r="E2246" s="54">
        <v>650976.97</v>
      </c>
      <c r="F2246" s="54">
        <v>680479.55</v>
      </c>
      <c r="G2246" s="55">
        <v>1.0449999999999999</v>
      </c>
      <c r="H2246" s="53">
        <v>0</v>
      </c>
      <c r="I2246" s="53" t="s">
        <v>1408</v>
      </c>
    </row>
    <row r="2247" spans="1:9" ht="17.399999999999999" x14ac:dyDescent="0.3">
      <c r="A2247" s="53" t="s">
        <v>500</v>
      </c>
      <c r="B2247" s="57">
        <v>45809</v>
      </c>
      <c r="C2247" s="59">
        <v>65097696.939999998</v>
      </c>
      <c r="D2247" s="60">
        <v>220</v>
      </c>
      <c r="E2247" s="54">
        <v>650976.97</v>
      </c>
      <c r="F2247" s="54">
        <v>128123.96</v>
      </c>
      <c r="G2247" s="55">
        <v>0.19700000000000001</v>
      </c>
      <c r="H2247" s="53">
        <v>0</v>
      </c>
      <c r="I2247" s="53" t="s">
        <v>1412</v>
      </c>
    </row>
    <row r="2248" spans="1:9" ht="17.399999999999999" x14ac:dyDescent="0.3">
      <c r="A2248" s="53" t="s">
        <v>500</v>
      </c>
      <c r="B2248" s="57">
        <v>45839</v>
      </c>
      <c r="C2248" s="59">
        <v>65097696.939999998</v>
      </c>
      <c r="D2248" s="60">
        <v>999</v>
      </c>
      <c r="E2248" s="54">
        <v>650976.97</v>
      </c>
      <c r="F2248" s="54">
        <v>73645</v>
      </c>
      <c r="G2248" s="55">
        <v>0.113</v>
      </c>
      <c r="H2248" s="53">
        <v>0</v>
      </c>
      <c r="I2248" s="53" t="s">
        <v>1412</v>
      </c>
    </row>
    <row r="2249" spans="1:9" ht="17.399999999999999" x14ac:dyDescent="0.3">
      <c r="A2249" s="53" t="s">
        <v>500</v>
      </c>
      <c r="B2249" s="57">
        <v>45870</v>
      </c>
      <c r="C2249" s="59">
        <v>65097696.939999998</v>
      </c>
      <c r="D2249" s="60">
        <v>999</v>
      </c>
      <c r="E2249" s="54">
        <v>650976.97</v>
      </c>
      <c r="F2249" s="54">
        <v>81294.179999999993</v>
      </c>
      <c r="G2249" s="55">
        <v>0.125</v>
      </c>
      <c r="H2249" s="53">
        <v>0</v>
      </c>
      <c r="I2249" s="53" t="s">
        <v>1412</v>
      </c>
    </row>
    <row r="2250" spans="1:9" ht="17.399999999999999" x14ac:dyDescent="0.3">
      <c r="A2250" s="53" t="s">
        <v>500</v>
      </c>
      <c r="B2250" s="57">
        <v>45901</v>
      </c>
      <c r="C2250" s="59">
        <v>65097696.939999998</v>
      </c>
      <c r="D2250" s="60">
        <v>999</v>
      </c>
      <c r="E2250" s="54">
        <v>650976.97</v>
      </c>
      <c r="F2250" s="54">
        <v>19134.650000000001</v>
      </c>
      <c r="G2250" s="55">
        <v>2.9000000000000001E-2</v>
      </c>
      <c r="H2250" s="53">
        <v>0</v>
      </c>
      <c r="I2250" s="53" t="s">
        <v>1412</v>
      </c>
    </row>
    <row r="2251" spans="1:9" ht="17.399999999999999" x14ac:dyDescent="0.3">
      <c r="A2251" s="53" t="s">
        <v>500</v>
      </c>
      <c r="B2251" s="57">
        <v>45931</v>
      </c>
      <c r="C2251" s="59">
        <v>65097696.939999998</v>
      </c>
      <c r="D2251" s="60">
        <v>999</v>
      </c>
      <c r="E2251" s="54">
        <v>650976.97</v>
      </c>
      <c r="F2251" s="54">
        <v>125806.24</v>
      </c>
      <c r="G2251" s="55">
        <v>0.193</v>
      </c>
      <c r="H2251" s="53">
        <v>0</v>
      </c>
      <c r="I2251" s="53" t="s">
        <v>1412</v>
      </c>
    </row>
    <row r="2252" spans="1:9" ht="17.399999999999999" x14ac:dyDescent="0.3">
      <c r="A2252" s="53" t="s">
        <v>500</v>
      </c>
      <c r="B2252" s="57">
        <v>45962</v>
      </c>
      <c r="C2252" s="59">
        <v>65097696.939999998</v>
      </c>
      <c r="D2252" s="60">
        <v>999</v>
      </c>
      <c r="E2252" s="54">
        <v>650976.97</v>
      </c>
      <c r="F2252" s="54">
        <v>95684.1</v>
      </c>
      <c r="G2252" s="55">
        <v>0.14699999999999999</v>
      </c>
      <c r="H2252" s="53">
        <v>0</v>
      </c>
      <c r="I2252" s="53" t="s">
        <v>1412</v>
      </c>
    </row>
    <row r="2253" spans="1:9" ht="17.399999999999999" x14ac:dyDescent="0.3">
      <c r="A2253" s="53" t="s">
        <v>500</v>
      </c>
      <c r="B2253" s="57">
        <v>45992</v>
      </c>
      <c r="C2253" s="59">
        <v>65097696.939999998</v>
      </c>
      <c r="D2253" s="60">
        <v>999</v>
      </c>
      <c r="E2253" s="54">
        <v>650976.97</v>
      </c>
      <c r="F2253" s="54">
        <v>129267.06</v>
      </c>
      <c r="G2253" s="55">
        <v>0.19900000000000001</v>
      </c>
      <c r="H2253" s="53">
        <v>0</v>
      </c>
      <c r="I2253" s="53" t="s">
        <v>1412</v>
      </c>
    </row>
    <row r="2254" spans="1:9" ht="17.399999999999999" x14ac:dyDescent="0.3">
      <c r="A2254" s="53" t="s">
        <v>502</v>
      </c>
      <c r="B2254" s="57">
        <v>45658</v>
      </c>
      <c r="C2254" s="59">
        <v>1592475.42</v>
      </c>
      <c r="D2254" s="60">
        <v>35</v>
      </c>
      <c r="E2254" s="54">
        <v>23887.13</v>
      </c>
      <c r="F2254" s="54">
        <v>19676.759999999998</v>
      </c>
      <c r="G2254" s="55">
        <v>0.82399999999999995</v>
      </c>
      <c r="H2254" s="53">
        <v>0</v>
      </c>
      <c r="I2254" s="53" t="s">
        <v>1410</v>
      </c>
    </row>
    <row r="2255" spans="1:9" ht="17.399999999999999" x14ac:dyDescent="0.3">
      <c r="A2255" s="53" t="s">
        <v>502</v>
      </c>
      <c r="B2255" s="57">
        <v>45689</v>
      </c>
      <c r="C2255" s="59">
        <v>1547232.58</v>
      </c>
      <c r="D2255" s="60">
        <v>65</v>
      </c>
      <c r="E2255" s="54">
        <v>23208.49</v>
      </c>
      <c r="F2255" s="54">
        <v>10048.76</v>
      </c>
      <c r="G2255" s="55">
        <v>0.433</v>
      </c>
      <c r="H2255" s="53">
        <v>0</v>
      </c>
      <c r="I2255" s="53" t="s">
        <v>1411</v>
      </c>
    </row>
    <row r="2256" spans="1:9" ht="17.399999999999999" x14ac:dyDescent="0.3">
      <c r="A2256" s="53" t="s">
        <v>502</v>
      </c>
      <c r="B2256" s="57">
        <v>45717</v>
      </c>
      <c r="C2256" s="59">
        <v>1504423.1</v>
      </c>
      <c r="D2256" s="60">
        <v>0</v>
      </c>
      <c r="E2256" s="54">
        <v>22566.35</v>
      </c>
      <c r="F2256" s="54">
        <v>23989.72</v>
      </c>
      <c r="G2256" s="55">
        <v>1.0629999999999999</v>
      </c>
      <c r="H2256" s="53">
        <v>0</v>
      </c>
      <c r="I2256" s="53" t="s">
        <v>1408</v>
      </c>
    </row>
    <row r="2257" spans="1:9" ht="17.399999999999999" x14ac:dyDescent="0.3">
      <c r="A2257" s="53" t="s">
        <v>502</v>
      </c>
      <c r="B2257" s="57">
        <v>45748</v>
      </c>
      <c r="C2257" s="59">
        <v>1458891.45</v>
      </c>
      <c r="D2257" s="60">
        <v>0</v>
      </c>
      <c r="E2257" s="54">
        <v>21883.37</v>
      </c>
      <c r="F2257" s="54">
        <v>22327.77</v>
      </c>
      <c r="G2257" s="55">
        <v>1.02</v>
      </c>
      <c r="H2257" s="53">
        <v>0</v>
      </c>
      <c r="I2257" s="53" t="s">
        <v>1408</v>
      </c>
    </row>
    <row r="2258" spans="1:9" ht="17.399999999999999" x14ac:dyDescent="0.3">
      <c r="A2258" s="53" t="s">
        <v>502</v>
      </c>
      <c r="B2258" s="57">
        <v>45778</v>
      </c>
      <c r="C2258" s="59">
        <v>1414540.05</v>
      </c>
      <c r="D2258" s="60">
        <v>0</v>
      </c>
      <c r="E2258" s="54">
        <v>21218.1</v>
      </c>
      <c r="F2258" s="54">
        <v>22485.439999999999</v>
      </c>
      <c r="G2258" s="55">
        <v>1.06</v>
      </c>
      <c r="H2258" s="53">
        <v>0</v>
      </c>
      <c r="I2258" s="53" t="s">
        <v>1408</v>
      </c>
    </row>
    <row r="2259" spans="1:9" ht="17.399999999999999" x14ac:dyDescent="0.3">
      <c r="A2259" s="53" t="s">
        <v>502</v>
      </c>
      <c r="B2259" s="57">
        <v>45809</v>
      </c>
      <c r="C2259" s="59">
        <v>1374668.04</v>
      </c>
      <c r="D2259" s="60">
        <v>0</v>
      </c>
      <c r="E2259" s="54">
        <v>20620.02</v>
      </c>
      <c r="F2259" s="54">
        <v>20872.71</v>
      </c>
      <c r="G2259" s="55">
        <v>1.012</v>
      </c>
      <c r="H2259" s="53">
        <v>0</v>
      </c>
      <c r="I2259" s="53" t="s">
        <v>1408</v>
      </c>
    </row>
    <row r="2260" spans="1:9" ht="17.399999999999999" x14ac:dyDescent="0.3">
      <c r="A2260" s="53" t="s">
        <v>502</v>
      </c>
      <c r="B2260" s="57">
        <v>45839</v>
      </c>
      <c r="C2260" s="59">
        <v>1336100.52</v>
      </c>
      <c r="D2260" s="60">
        <v>15</v>
      </c>
      <c r="E2260" s="54">
        <v>20041.509999999998</v>
      </c>
      <c r="F2260" s="54">
        <v>21969.37</v>
      </c>
      <c r="G2260" s="55">
        <v>1.0960000000000001</v>
      </c>
      <c r="H2260" s="53">
        <v>0</v>
      </c>
      <c r="I2260" s="53" t="s">
        <v>1408</v>
      </c>
    </row>
    <row r="2261" spans="1:9" ht="17.399999999999999" x14ac:dyDescent="0.3">
      <c r="A2261" s="53" t="s">
        <v>502</v>
      </c>
      <c r="B2261" s="57">
        <v>45870</v>
      </c>
      <c r="C2261" s="59">
        <v>1298278.42</v>
      </c>
      <c r="D2261" s="60">
        <v>0</v>
      </c>
      <c r="E2261" s="54">
        <v>19474.18</v>
      </c>
      <c r="F2261" s="54">
        <v>19330.7</v>
      </c>
      <c r="G2261" s="55">
        <v>0.99299999999999999</v>
      </c>
      <c r="H2261" s="53">
        <v>0</v>
      </c>
      <c r="I2261" s="53" t="s">
        <v>1408</v>
      </c>
    </row>
    <row r="2262" spans="1:9" ht="17.399999999999999" x14ac:dyDescent="0.3">
      <c r="A2262" s="53" t="s">
        <v>502</v>
      </c>
      <c r="B2262" s="57">
        <v>45901</v>
      </c>
      <c r="C2262" s="59">
        <v>1264426.3999999999</v>
      </c>
      <c r="D2262" s="60">
        <v>15</v>
      </c>
      <c r="E2262" s="54">
        <v>18966.400000000001</v>
      </c>
      <c r="F2262" s="54">
        <v>21419.96</v>
      </c>
      <c r="G2262" s="55">
        <v>1.129</v>
      </c>
      <c r="H2262" s="53">
        <v>0</v>
      </c>
      <c r="I2262" s="53" t="s">
        <v>1408</v>
      </c>
    </row>
    <row r="2263" spans="1:9" ht="17.399999999999999" x14ac:dyDescent="0.3">
      <c r="A2263" s="53" t="s">
        <v>502</v>
      </c>
      <c r="B2263" s="57">
        <v>45931</v>
      </c>
      <c r="C2263" s="59">
        <v>1224998.6499999999</v>
      </c>
      <c r="D2263" s="60">
        <v>0</v>
      </c>
      <c r="E2263" s="54">
        <v>18374.98</v>
      </c>
      <c r="F2263" s="54">
        <v>20301.060000000001</v>
      </c>
      <c r="G2263" s="55">
        <v>1.105</v>
      </c>
      <c r="H2263" s="53">
        <v>0</v>
      </c>
      <c r="I2263" s="53" t="s">
        <v>1408</v>
      </c>
    </row>
    <row r="2264" spans="1:9" ht="17.399999999999999" x14ac:dyDescent="0.3">
      <c r="A2264" s="53" t="s">
        <v>502</v>
      </c>
      <c r="B2264" s="57">
        <v>45962</v>
      </c>
      <c r="C2264" s="59">
        <v>1187537.1200000001</v>
      </c>
      <c r="D2264" s="60">
        <v>15</v>
      </c>
      <c r="E2264" s="54">
        <v>17813.060000000001</v>
      </c>
      <c r="F2264" s="54">
        <v>17021.099999999999</v>
      </c>
      <c r="G2264" s="55">
        <v>0.95599999999999996</v>
      </c>
      <c r="H2264" s="53">
        <v>0</v>
      </c>
      <c r="I2264" s="53" t="s">
        <v>1408</v>
      </c>
    </row>
    <row r="2265" spans="1:9" ht="17.399999999999999" x14ac:dyDescent="0.3">
      <c r="A2265" s="53" t="s">
        <v>502</v>
      </c>
      <c r="B2265" s="57">
        <v>45992</v>
      </c>
      <c r="C2265" s="59">
        <v>1149683.9099999999</v>
      </c>
      <c r="D2265" s="60">
        <v>0</v>
      </c>
      <c r="E2265" s="54">
        <v>17245.259999999998</v>
      </c>
      <c r="F2265" s="54">
        <v>16544.87</v>
      </c>
      <c r="G2265" s="55">
        <v>0.95899999999999996</v>
      </c>
      <c r="H2265" s="53">
        <v>0</v>
      </c>
      <c r="I2265" s="53" t="s">
        <v>1408</v>
      </c>
    </row>
    <row r="2266" spans="1:9" ht="17.399999999999999" x14ac:dyDescent="0.3">
      <c r="A2266" s="53" t="s">
        <v>504</v>
      </c>
      <c r="B2266" s="57">
        <v>45658</v>
      </c>
      <c r="C2266" s="59">
        <v>1565681.84</v>
      </c>
      <c r="D2266" s="60">
        <v>0</v>
      </c>
      <c r="E2266" s="54">
        <v>23485.23</v>
      </c>
      <c r="F2266" s="54">
        <v>26249.3</v>
      </c>
      <c r="G2266" s="55">
        <v>1.1180000000000001</v>
      </c>
      <c r="H2266" s="53">
        <v>0</v>
      </c>
      <c r="I2266" s="53" t="s">
        <v>1408</v>
      </c>
    </row>
    <row r="2267" spans="1:9" ht="17.399999999999999" x14ac:dyDescent="0.3">
      <c r="A2267" s="53" t="s">
        <v>504</v>
      </c>
      <c r="B2267" s="57">
        <v>45689</v>
      </c>
      <c r="C2267" s="59">
        <v>1523151.77</v>
      </c>
      <c r="D2267" s="60">
        <v>0</v>
      </c>
      <c r="E2267" s="54">
        <v>22847.279999999999</v>
      </c>
      <c r="F2267" s="54">
        <v>22189.11</v>
      </c>
      <c r="G2267" s="55">
        <v>0.97099999999999997</v>
      </c>
      <c r="H2267" s="53">
        <v>0</v>
      </c>
      <c r="I2267" s="53" t="s">
        <v>1408</v>
      </c>
    </row>
    <row r="2268" spans="1:9" ht="17.399999999999999" x14ac:dyDescent="0.3">
      <c r="A2268" s="53" t="s">
        <v>504</v>
      </c>
      <c r="B2268" s="57">
        <v>45717</v>
      </c>
      <c r="C2268" s="59">
        <v>1488004.76</v>
      </c>
      <c r="D2268" s="60">
        <v>65</v>
      </c>
      <c r="E2268" s="54">
        <v>22320.07</v>
      </c>
      <c r="F2268" s="54">
        <v>14679.07</v>
      </c>
      <c r="G2268" s="55">
        <v>0.65800000000000003</v>
      </c>
      <c r="H2268" s="53">
        <v>0</v>
      </c>
      <c r="I2268" s="53" t="s">
        <v>1411</v>
      </c>
    </row>
    <row r="2269" spans="1:9" ht="17.399999999999999" x14ac:dyDescent="0.3">
      <c r="A2269" s="53" t="s">
        <v>504</v>
      </c>
      <c r="B2269" s="57">
        <v>45748</v>
      </c>
      <c r="C2269" s="59">
        <v>1448288.34</v>
      </c>
      <c r="D2269" s="60">
        <v>35</v>
      </c>
      <c r="E2269" s="54">
        <v>21724.33</v>
      </c>
      <c r="F2269" s="54">
        <v>10999.49</v>
      </c>
      <c r="G2269" s="55">
        <v>0.50600000000000001</v>
      </c>
      <c r="H2269" s="53">
        <v>0</v>
      </c>
      <c r="I2269" s="53" t="s">
        <v>1410</v>
      </c>
    </row>
    <row r="2270" spans="1:9" ht="17.399999999999999" x14ac:dyDescent="0.3">
      <c r="A2270" s="53" t="s">
        <v>504</v>
      </c>
      <c r="B2270" s="57">
        <v>45778</v>
      </c>
      <c r="C2270" s="59">
        <v>1410120.22</v>
      </c>
      <c r="D2270" s="60">
        <v>95</v>
      </c>
      <c r="E2270" s="54">
        <v>21151.8</v>
      </c>
      <c r="F2270" s="54">
        <v>10154.01</v>
      </c>
      <c r="G2270" s="55">
        <v>0.48</v>
      </c>
      <c r="H2270" s="53">
        <v>0</v>
      </c>
      <c r="I2270" s="53" t="s">
        <v>1409</v>
      </c>
    </row>
    <row r="2271" spans="1:9" ht="17.399999999999999" x14ac:dyDescent="0.3">
      <c r="A2271" s="53" t="s">
        <v>504</v>
      </c>
      <c r="B2271" s="57">
        <v>45809</v>
      </c>
      <c r="C2271" s="59">
        <v>1371367.2</v>
      </c>
      <c r="D2271" s="60">
        <v>35</v>
      </c>
      <c r="E2271" s="54">
        <v>20570.509999999998</v>
      </c>
      <c r="F2271" s="54">
        <v>12934.18</v>
      </c>
      <c r="G2271" s="55">
        <v>0.629</v>
      </c>
      <c r="H2271" s="53">
        <v>0</v>
      </c>
      <c r="I2271" s="53" t="s">
        <v>1410</v>
      </c>
    </row>
    <row r="2272" spans="1:9" ht="17.399999999999999" x14ac:dyDescent="0.3">
      <c r="A2272" s="53" t="s">
        <v>504</v>
      </c>
      <c r="B2272" s="57">
        <v>45839</v>
      </c>
      <c r="C2272" s="59">
        <v>1337638.28</v>
      </c>
      <c r="D2272" s="60">
        <v>95</v>
      </c>
      <c r="E2272" s="54">
        <v>20064.57</v>
      </c>
      <c r="F2272" s="54">
        <v>7607.31</v>
      </c>
      <c r="G2272" s="55">
        <v>0.379</v>
      </c>
      <c r="H2272" s="53">
        <v>0</v>
      </c>
      <c r="I2272" s="53" t="s">
        <v>1409</v>
      </c>
    </row>
    <row r="2273" spans="1:9" ht="17.399999999999999" x14ac:dyDescent="0.3">
      <c r="A2273" s="53" t="s">
        <v>504</v>
      </c>
      <c r="B2273" s="57">
        <v>45870</v>
      </c>
      <c r="C2273" s="59">
        <v>1302491.3600000001</v>
      </c>
      <c r="D2273" s="60">
        <v>0</v>
      </c>
      <c r="E2273" s="54">
        <v>19537.37</v>
      </c>
      <c r="F2273" s="54">
        <v>19696.63</v>
      </c>
      <c r="G2273" s="55">
        <v>1.008</v>
      </c>
      <c r="H2273" s="53">
        <v>0</v>
      </c>
      <c r="I2273" s="53" t="s">
        <v>1408</v>
      </c>
    </row>
    <row r="2274" spans="1:9" ht="17.399999999999999" x14ac:dyDescent="0.3">
      <c r="A2274" s="53" t="s">
        <v>504</v>
      </c>
      <c r="B2274" s="57">
        <v>45901</v>
      </c>
      <c r="C2274" s="59">
        <v>1274981.98</v>
      </c>
      <c r="D2274" s="60">
        <v>95</v>
      </c>
      <c r="E2274" s="54">
        <v>19124.73</v>
      </c>
      <c r="F2274" s="54">
        <v>6236.85</v>
      </c>
      <c r="G2274" s="55">
        <v>0.32600000000000001</v>
      </c>
      <c r="H2274" s="53">
        <v>0</v>
      </c>
      <c r="I2274" s="53" t="s">
        <v>1409</v>
      </c>
    </row>
    <row r="2275" spans="1:9" ht="17.399999999999999" x14ac:dyDescent="0.3">
      <c r="A2275" s="53" t="s">
        <v>504</v>
      </c>
      <c r="B2275" s="57">
        <v>45931</v>
      </c>
      <c r="C2275" s="59">
        <v>1247267.02</v>
      </c>
      <c r="D2275" s="60">
        <v>0</v>
      </c>
      <c r="E2275" s="54">
        <v>18709.009999999998</v>
      </c>
      <c r="F2275" s="54">
        <v>18000.740000000002</v>
      </c>
      <c r="G2275" s="55">
        <v>0.96199999999999997</v>
      </c>
      <c r="H2275" s="53">
        <v>0</v>
      </c>
      <c r="I2275" s="53" t="s">
        <v>1408</v>
      </c>
    </row>
    <row r="2276" spans="1:9" ht="17.399999999999999" x14ac:dyDescent="0.3">
      <c r="A2276" s="53" t="s">
        <v>504</v>
      </c>
      <c r="B2276" s="57">
        <v>45962</v>
      </c>
      <c r="C2276" s="59">
        <v>1219054.46</v>
      </c>
      <c r="D2276" s="60">
        <v>0</v>
      </c>
      <c r="E2276" s="54">
        <v>18285.82</v>
      </c>
      <c r="F2276" s="54">
        <v>19517.57</v>
      </c>
      <c r="G2276" s="55">
        <v>1.0669999999999999</v>
      </c>
      <c r="H2276" s="53">
        <v>0</v>
      </c>
      <c r="I2276" s="53" t="s">
        <v>1408</v>
      </c>
    </row>
    <row r="2277" spans="1:9" ht="17.399999999999999" x14ac:dyDescent="0.3">
      <c r="A2277" s="53" t="s">
        <v>504</v>
      </c>
      <c r="B2277" s="57">
        <v>45992</v>
      </c>
      <c r="C2277" s="59">
        <v>1187326.28</v>
      </c>
      <c r="D2277" s="60">
        <v>0</v>
      </c>
      <c r="E2277" s="54">
        <v>17809.89</v>
      </c>
      <c r="F2277" s="54">
        <v>18640.560000000001</v>
      </c>
      <c r="G2277" s="55">
        <v>1.0469999999999999</v>
      </c>
      <c r="H2277" s="53">
        <v>0</v>
      </c>
      <c r="I2277" s="53" t="s">
        <v>1408</v>
      </c>
    </row>
    <row r="2278" spans="1:9" ht="17.399999999999999" x14ac:dyDescent="0.3">
      <c r="A2278" s="53" t="s">
        <v>506</v>
      </c>
      <c r="B2278" s="57">
        <v>45658</v>
      </c>
      <c r="C2278" s="59">
        <v>4636773.4800000004</v>
      </c>
      <c r="D2278" s="60">
        <v>0</v>
      </c>
      <c r="E2278" s="54">
        <v>69551.600000000006</v>
      </c>
      <c r="F2278" s="54">
        <v>77263.179999999993</v>
      </c>
      <c r="G2278" s="55">
        <v>1.111</v>
      </c>
      <c r="H2278" s="53">
        <v>0</v>
      </c>
      <c r="I2278" s="53" t="s">
        <v>1408</v>
      </c>
    </row>
    <row r="2279" spans="1:9" ht="17.399999999999999" x14ac:dyDescent="0.3">
      <c r="A2279" s="53" t="s">
        <v>506</v>
      </c>
      <c r="B2279" s="57">
        <v>45689</v>
      </c>
      <c r="C2279" s="59">
        <v>4505221.76</v>
      </c>
      <c r="D2279" s="60">
        <v>0</v>
      </c>
      <c r="E2279" s="54">
        <v>67578.33</v>
      </c>
      <c r="F2279" s="54">
        <v>68124.09</v>
      </c>
      <c r="G2279" s="55">
        <v>1.008</v>
      </c>
      <c r="H2279" s="53">
        <v>0</v>
      </c>
      <c r="I2279" s="53" t="s">
        <v>1408</v>
      </c>
    </row>
    <row r="2280" spans="1:9" ht="17.399999999999999" x14ac:dyDescent="0.3">
      <c r="A2280" s="53" t="s">
        <v>506</v>
      </c>
      <c r="B2280" s="57">
        <v>45717</v>
      </c>
      <c r="C2280" s="59">
        <v>4367379.99</v>
      </c>
      <c r="D2280" s="60">
        <v>0</v>
      </c>
      <c r="E2280" s="54">
        <v>65510.7</v>
      </c>
      <c r="F2280" s="54">
        <v>69397.97</v>
      </c>
      <c r="G2280" s="55">
        <v>1.0589999999999999</v>
      </c>
      <c r="H2280" s="53">
        <v>0</v>
      </c>
      <c r="I2280" s="53" t="s">
        <v>1408</v>
      </c>
    </row>
    <row r="2281" spans="1:9" ht="17.399999999999999" x14ac:dyDescent="0.3">
      <c r="A2281" s="53" t="s">
        <v>506</v>
      </c>
      <c r="B2281" s="57">
        <v>45748</v>
      </c>
      <c r="C2281" s="59">
        <v>4226596.67</v>
      </c>
      <c r="D2281" s="60">
        <v>0</v>
      </c>
      <c r="E2281" s="54">
        <v>63398.95</v>
      </c>
      <c r="F2281" s="54">
        <v>69894.39</v>
      </c>
      <c r="G2281" s="55">
        <v>1.1020000000000001</v>
      </c>
      <c r="H2281" s="53">
        <v>0</v>
      </c>
      <c r="I2281" s="53" t="s">
        <v>1408</v>
      </c>
    </row>
    <row r="2282" spans="1:9" ht="17.399999999999999" x14ac:dyDescent="0.3">
      <c r="A2282" s="53" t="s">
        <v>506</v>
      </c>
      <c r="B2282" s="57">
        <v>45778</v>
      </c>
      <c r="C2282" s="59">
        <v>4110382.61</v>
      </c>
      <c r="D2282" s="60">
        <v>0</v>
      </c>
      <c r="E2282" s="54">
        <v>61655.74</v>
      </c>
      <c r="F2282" s="54">
        <v>70721.61</v>
      </c>
      <c r="G2282" s="55">
        <v>1.147</v>
      </c>
      <c r="H2282" s="53">
        <v>0</v>
      </c>
      <c r="I2282" s="53" t="s">
        <v>1408</v>
      </c>
    </row>
    <row r="2283" spans="1:9" ht="17.399999999999999" x14ac:dyDescent="0.3">
      <c r="A2283" s="53" t="s">
        <v>506</v>
      </c>
      <c r="B2283" s="57">
        <v>45809</v>
      </c>
      <c r="C2283" s="59">
        <v>3994487.72</v>
      </c>
      <c r="D2283" s="60">
        <v>15</v>
      </c>
      <c r="E2283" s="54">
        <v>59917.32</v>
      </c>
      <c r="F2283" s="54">
        <v>64873.3</v>
      </c>
      <c r="G2283" s="55">
        <v>1.083</v>
      </c>
      <c r="H2283" s="53">
        <v>0</v>
      </c>
      <c r="I2283" s="53" t="s">
        <v>1408</v>
      </c>
    </row>
    <row r="2284" spans="1:9" ht="17.399999999999999" x14ac:dyDescent="0.3">
      <c r="A2284" s="53" t="s">
        <v>506</v>
      </c>
      <c r="B2284" s="57">
        <v>45839</v>
      </c>
      <c r="C2284" s="59">
        <v>3889821.76</v>
      </c>
      <c r="D2284" s="60">
        <v>65</v>
      </c>
      <c r="E2284" s="54">
        <v>58347.33</v>
      </c>
      <c r="F2284" s="54">
        <v>26525.88</v>
      </c>
      <c r="G2284" s="55">
        <v>0.45500000000000002</v>
      </c>
      <c r="H2284" s="53">
        <v>0</v>
      </c>
      <c r="I2284" s="53" t="s">
        <v>1411</v>
      </c>
    </row>
    <row r="2285" spans="1:9" ht="17.399999999999999" x14ac:dyDescent="0.3">
      <c r="A2285" s="53" t="s">
        <v>506</v>
      </c>
      <c r="B2285" s="57">
        <v>45870</v>
      </c>
      <c r="C2285" s="59">
        <v>3779443.93</v>
      </c>
      <c r="D2285" s="60">
        <v>0</v>
      </c>
      <c r="E2285" s="54">
        <v>56691.66</v>
      </c>
      <c r="F2285" s="54">
        <v>56256.959999999999</v>
      </c>
      <c r="G2285" s="55">
        <v>0.99199999999999999</v>
      </c>
      <c r="H2285" s="53">
        <v>0</v>
      </c>
      <c r="I2285" s="53" t="s">
        <v>1408</v>
      </c>
    </row>
    <row r="2286" spans="1:9" ht="17.399999999999999" x14ac:dyDescent="0.3">
      <c r="A2286" s="53" t="s">
        <v>506</v>
      </c>
      <c r="B2286" s="57">
        <v>45901</v>
      </c>
      <c r="C2286" s="59">
        <v>3659084.11</v>
      </c>
      <c r="D2286" s="60">
        <v>0</v>
      </c>
      <c r="E2286" s="54">
        <v>54886.26</v>
      </c>
      <c r="F2286" s="54">
        <v>59005.98</v>
      </c>
      <c r="G2286" s="55">
        <v>1.075</v>
      </c>
      <c r="H2286" s="53">
        <v>0</v>
      </c>
      <c r="I2286" s="53" t="s">
        <v>1408</v>
      </c>
    </row>
    <row r="2287" spans="1:9" ht="17.399999999999999" x14ac:dyDescent="0.3">
      <c r="A2287" s="53" t="s">
        <v>506</v>
      </c>
      <c r="B2287" s="57">
        <v>45931</v>
      </c>
      <c r="C2287" s="59">
        <v>3549405.9</v>
      </c>
      <c r="D2287" s="60">
        <v>0</v>
      </c>
      <c r="E2287" s="54">
        <v>53241.09</v>
      </c>
      <c r="F2287" s="54">
        <v>51952.56</v>
      </c>
      <c r="G2287" s="55">
        <v>0.97599999999999998</v>
      </c>
      <c r="H2287" s="53">
        <v>0</v>
      </c>
      <c r="I2287" s="53" t="s">
        <v>1408</v>
      </c>
    </row>
    <row r="2288" spans="1:9" ht="17.399999999999999" x14ac:dyDescent="0.3">
      <c r="A2288" s="53" t="s">
        <v>506</v>
      </c>
      <c r="B2288" s="57">
        <v>45962</v>
      </c>
      <c r="C2288" s="59">
        <v>3455725.23</v>
      </c>
      <c r="D2288" s="60">
        <v>0</v>
      </c>
      <c r="E2288" s="54">
        <v>51835.88</v>
      </c>
      <c r="F2288" s="54">
        <v>57798.11</v>
      </c>
      <c r="G2288" s="55">
        <v>1.115</v>
      </c>
      <c r="H2288" s="53">
        <v>0</v>
      </c>
      <c r="I2288" s="53" t="s">
        <v>1408</v>
      </c>
    </row>
    <row r="2289" spans="1:9" ht="17.399999999999999" x14ac:dyDescent="0.3">
      <c r="A2289" s="53" t="s">
        <v>506</v>
      </c>
      <c r="B2289" s="57">
        <v>45992</v>
      </c>
      <c r="C2289" s="59">
        <v>3363220.97</v>
      </c>
      <c r="D2289" s="60">
        <v>15</v>
      </c>
      <c r="E2289" s="54">
        <v>50448.31</v>
      </c>
      <c r="F2289" s="54">
        <v>49401</v>
      </c>
      <c r="G2289" s="55">
        <v>0.97899999999999998</v>
      </c>
      <c r="H2289" s="53">
        <v>0</v>
      </c>
      <c r="I2289" s="53" t="s">
        <v>1408</v>
      </c>
    </row>
    <row r="2290" spans="1:9" ht="17.399999999999999" x14ac:dyDescent="0.3">
      <c r="A2290" s="53" t="s">
        <v>508</v>
      </c>
      <c r="B2290" s="57">
        <v>45658</v>
      </c>
      <c r="C2290" s="59">
        <v>17781247.710000001</v>
      </c>
      <c r="D2290" s="60">
        <v>0</v>
      </c>
      <c r="E2290" s="54">
        <v>266718.71999999997</v>
      </c>
      <c r="F2290" s="54">
        <v>265660.38</v>
      </c>
      <c r="G2290" s="55">
        <v>0.996</v>
      </c>
      <c r="H2290" s="53">
        <v>0</v>
      </c>
      <c r="I2290" s="53" t="s">
        <v>1408</v>
      </c>
    </row>
    <row r="2291" spans="1:9" ht="17.399999999999999" x14ac:dyDescent="0.3">
      <c r="A2291" s="53" t="s">
        <v>508</v>
      </c>
      <c r="B2291" s="57">
        <v>45689</v>
      </c>
      <c r="C2291" s="59">
        <v>17340120.48</v>
      </c>
      <c r="D2291" s="60">
        <v>0</v>
      </c>
      <c r="E2291" s="54">
        <v>260101.81</v>
      </c>
      <c r="F2291" s="54">
        <v>269023.27</v>
      </c>
      <c r="G2291" s="55">
        <v>1.034</v>
      </c>
      <c r="H2291" s="53">
        <v>0</v>
      </c>
      <c r="I2291" s="53" t="s">
        <v>1408</v>
      </c>
    </row>
    <row r="2292" spans="1:9" ht="17.399999999999999" x14ac:dyDescent="0.3">
      <c r="A2292" s="53" t="s">
        <v>508</v>
      </c>
      <c r="B2292" s="57">
        <v>45717</v>
      </c>
      <c r="C2292" s="59">
        <v>16962887.59</v>
      </c>
      <c r="D2292" s="60">
        <v>35</v>
      </c>
      <c r="E2292" s="54">
        <v>254443.31</v>
      </c>
      <c r="F2292" s="54">
        <v>130202.75</v>
      </c>
      <c r="G2292" s="55">
        <v>0.51200000000000001</v>
      </c>
      <c r="H2292" s="53">
        <v>0</v>
      </c>
      <c r="I2292" s="53" t="s">
        <v>1410</v>
      </c>
    </row>
    <row r="2293" spans="1:9" ht="17.399999999999999" x14ac:dyDescent="0.3">
      <c r="A2293" s="53" t="s">
        <v>508</v>
      </c>
      <c r="B2293" s="57">
        <v>45748</v>
      </c>
      <c r="C2293" s="59">
        <v>16526889.84</v>
      </c>
      <c r="D2293" s="60">
        <v>0</v>
      </c>
      <c r="E2293" s="54">
        <v>247903.35</v>
      </c>
      <c r="F2293" s="54">
        <v>284252.38</v>
      </c>
      <c r="G2293" s="55">
        <v>1.147</v>
      </c>
      <c r="H2293" s="53">
        <v>0</v>
      </c>
      <c r="I2293" s="53" t="s">
        <v>1408</v>
      </c>
    </row>
    <row r="2294" spans="1:9" ht="17.399999999999999" x14ac:dyDescent="0.3">
      <c r="A2294" s="53" t="s">
        <v>508</v>
      </c>
      <c r="B2294" s="57">
        <v>45778</v>
      </c>
      <c r="C2294" s="59">
        <v>16147128.65</v>
      </c>
      <c r="D2294" s="60">
        <v>0</v>
      </c>
      <c r="E2294" s="54">
        <v>242206.93</v>
      </c>
      <c r="F2294" s="54">
        <v>247389.97</v>
      </c>
      <c r="G2294" s="55">
        <v>1.0209999999999999</v>
      </c>
      <c r="H2294" s="53">
        <v>0</v>
      </c>
      <c r="I2294" s="53" t="s">
        <v>1408</v>
      </c>
    </row>
    <row r="2295" spans="1:9" ht="17.399999999999999" x14ac:dyDescent="0.3">
      <c r="A2295" s="53" t="s">
        <v>508</v>
      </c>
      <c r="B2295" s="57">
        <v>45809</v>
      </c>
      <c r="C2295" s="59">
        <v>15780356.42</v>
      </c>
      <c r="D2295" s="60">
        <v>0</v>
      </c>
      <c r="E2295" s="54">
        <v>236705.35</v>
      </c>
      <c r="F2295" s="54">
        <v>240774.65</v>
      </c>
      <c r="G2295" s="55">
        <v>1.0169999999999999</v>
      </c>
      <c r="H2295" s="53">
        <v>0</v>
      </c>
      <c r="I2295" s="53" t="s">
        <v>1408</v>
      </c>
    </row>
    <row r="2296" spans="1:9" ht="17.399999999999999" x14ac:dyDescent="0.3">
      <c r="A2296" s="53" t="s">
        <v>508</v>
      </c>
      <c r="B2296" s="57">
        <v>45839</v>
      </c>
      <c r="C2296" s="59">
        <v>15413348.92</v>
      </c>
      <c r="D2296" s="60">
        <v>0</v>
      </c>
      <c r="E2296" s="54">
        <v>231200.23</v>
      </c>
      <c r="F2296" s="54">
        <v>243305.43</v>
      </c>
      <c r="G2296" s="55">
        <v>1.052</v>
      </c>
      <c r="H2296" s="53">
        <v>0</v>
      </c>
      <c r="I2296" s="53" t="s">
        <v>1408</v>
      </c>
    </row>
    <row r="2297" spans="1:9" ht="17.399999999999999" x14ac:dyDescent="0.3">
      <c r="A2297" s="53" t="s">
        <v>508</v>
      </c>
      <c r="B2297" s="57">
        <v>45870</v>
      </c>
      <c r="C2297" s="59">
        <v>15059863.09</v>
      </c>
      <c r="D2297" s="60">
        <v>15</v>
      </c>
      <c r="E2297" s="54">
        <v>225897.95</v>
      </c>
      <c r="F2297" s="54">
        <v>228825.89</v>
      </c>
      <c r="G2297" s="55">
        <v>1.0129999999999999</v>
      </c>
      <c r="H2297" s="53">
        <v>0</v>
      </c>
      <c r="I2297" s="53" t="s">
        <v>1408</v>
      </c>
    </row>
    <row r="2298" spans="1:9" ht="17.399999999999999" x14ac:dyDescent="0.3">
      <c r="A2298" s="53" t="s">
        <v>508</v>
      </c>
      <c r="B2298" s="57">
        <v>45901</v>
      </c>
      <c r="C2298" s="59">
        <v>14644406</v>
      </c>
      <c r="D2298" s="60">
        <v>15</v>
      </c>
      <c r="E2298" s="54">
        <v>219666.09</v>
      </c>
      <c r="F2298" s="54">
        <v>227766.91</v>
      </c>
      <c r="G2298" s="55">
        <v>1.0369999999999999</v>
      </c>
      <c r="H2298" s="53">
        <v>0</v>
      </c>
      <c r="I2298" s="53" t="s">
        <v>1408</v>
      </c>
    </row>
    <row r="2299" spans="1:9" ht="17.399999999999999" x14ac:dyDescent="0.3">
      <c r="A2299" s="53" t="s">
        <v>508</v>
      </c>
      <c r="B2299" s="57">
        <v>45931</v>
      </c>
      <c r="C2299" s="59">
        <v>14644406</v>
      </c>
      <c r="D2299" s="60">
        <v>185</v>
      </c>
      <c r="E2299" s="54">
        <v>219666.09</v>
      </c>
      <c r="F2299" s="54">
        <v>561.23</v>
      </c>
      <c r="G2299" s="55">
        <v>3.0000000000000001E-3</v>
      </c>
      <c r="H2299" s="53">
        <v>0</v>
      </c>
      <c r="I2299" s="53" t="s">
        <v>1412</v>
      </c>
    </row>
    <row r="2300" spans="1:9" ht="17.399999999999999" x14ac:dyDescent="0.3">
      <c r="A2300" s="53" t="s">
        <v>508</v>
      </c>
      <c r="B2300" s="57">
        <v>45962</v>
      </c>
      <c r="C2300" s="59">
        <v>14644406</v>
      </c>
      <c r="D2300" s="60">
        <v>999</v>
      </c>
      <c r="E2300" s="54">
        <v>219666.09</v>
      </c>
      <c r="F2300" s="54">
        <v>106.17</v>
      </c>
      <c r="G2300" s="55">
        <v>0</v>
      </c>
      <c r="H2300" s="53">
        <v>0</v>
      </c>
      <c r="I2300" s="53" t="s">
        <v>1412</v>
      </c>
    </row>
    <row r="2301" spans="1:9" ht="17.399999999999999" x14ac:dyDescent="0.3">
      <c r="A2301" s="53" t="s">
        <v>508</v>
      </c>
      <c r="B2301" s="57">
        <v>45992</v>
      </c>
      <c r="C2301" s="59">
        <v>14644406</v>
      </c>
      <c r="D2301" s="60">
        <v>999</v>
      </c>
      <c r="E2301" s="54">
        <v>219666.09</v>
      </c>
      <c r="F2301" s="54">
        <v>30993.97</v>
      </c>
      <c r="G2301" s="55">
        <v>0.14099999999999999</v>
      </c>
      <c r="H2301" s="53">
        <v>0</v>
      </c>
      <c r="I2301" s="53" t="s">
        <v>1412</v>
      </c>
    </row>
    <row r="2302" spans="1:9" ht="17.399999999999999" x14ac:dyDescent="0.3">
      <c r="A2302" s="53" t="s">
        <v>510</v>
      </c>
      <c r="B2302" s="57">
        <v>45658</v>
      </c>
      <c r="C2302" s="59">
        <v>9914927.7400000002</v>
      </c>
      <c r="D2302" s="60">
        <v>0</v>
      </c>
      <c r="E2302" s="54">
        <v>148723.92000000001</v>
      </c>
      <c r="F2302" s="54">
        <v>160135.16</v>
      </c>
      <c r="G2302" s="55">
        <v>1.077</v>
      </c>
      <c r="H2302" s="53">
        <v>0</v>
      </c>
      <c r="I2302" s="53" t="s">
        <v>1408</v>
      </c>
    </row>
    <row r="2303" spans="1:9" ht="17.399999999999999" x14ac:dyDescent="0.3">
      <c r="A2303" s="53" t="s">
        <v>510</v>
      </c>
      <c r="B2303" s="57">
        <v>45689</v>
      </c>
      <c r="C2303" s="59">
        <v>9679105.1400000006</v>
      </c>
      <c r="D2303" s="60">
        <v>0</v>
      </c>
      <c r="E2303" s="54">
        <v>145186.57999999999</v>
      </c>
      <c r="F2303" s="54">
        <v>141203.19</v>
      </c>
      <c r="G2303" s="55">
        <v>0.97299999999999998</v>
      </c>
      <c r="H2303" s="53">
        <v>0</v>
      </c>
      <c r="I2303" s="53" t="s">
        <v>1408</v>
      </c>
    </row>
    <row r="2304" spans="1:9" ht="17.399999999999999" x14ac:dyDescent="0.3">
      <c r="A2304" s="53" t="s">
        <v>510</v>
      </c>
      <c r="B2304" s="57">
        <v>45717</v>
      </c>
      <c r="C2304" s="59">
        <v>9465924.8900000006</v>
      </c>
      <c r="D2304" s="60">
        <v>0</v>
      </c>
      <c r="E2304" s="54">
        <v>141988.87</v>
      </c>
      <c r="F2304" s="54">
        <v>161080.07</v>
      </c>
      <c r="G2304" s="55">
        <v>1.1339999999999999</v>
      </c>
      <c r="H2304" s="53">
        <v>0</v>
      </c>
      <c r="I2304" s="53" t="s">
        <v>1408</v>
      </c>
    </row>
    <row r="2305" spans="1:9" ht="17.399999999999999" x14ac:dyDescent="0.3">
      <c r="A2305" s="53" t="s">
        <v>510</v>
      </c>
      <c r="B2305" s="57">
        <v>45748</v>
      </c>
      <c r="C2305" s="59">
        <v>9224586.8699999992</v>
      </c>
      <c r="D2305" s="60">
        <v>0</v>
      </c>
      <c r="E2305" s="54">
        <v>138368.79999999999</v>
      </c>
      <c r="F2305" s="54">
        <v>148446.5</v>
      </c>
      <c r="G2305" s="55">
        <v>1.073</v>
      </c>
      <c r="H2305" s="53">
        <v>0</v>
      </c>
      <c r="I2305" s="53" t="s">
        <v>1408</v>
      </c>
    </row>
    <row r="2306" spans="1:9" ht="17.399999999999999" x14ac:dyDescent="0.3">
      <c r="A2306" s="53" t="s">
        <v>510</v>
      </c>
      <c r="B2306" s="57">
        <v>45778</v>
      </c>
      <c r="C2306" s="59">
        <v>8977259.9600000009</v>
      </c>
      <c r="D2306" s="60">
        <v>0</v>
      </c>
      <c r="E2306" s="54">
        <v>134658.9</v>
      </c>
      <c r="F2306" s="54">
        <v>151580.57</v>
      </c>
      <c r="G2306" s="55">
        <v>1.1259999999999999</v>
      </c>
      <c r="H2306" s="53">
        <v>0</v>
      </c>
      <c r="I2306" s="53" t="s">
        <v>1408</v>
      </c>
    </row>
    <row r="2307" spans="1:9" ht="17.399999999999999" x14ac:dyDescent="0.3">
      <c r="A2307" s="53" t="s">
        <v>510</v>
      </c>
      <c r="B2307" s="57">
        <v>45809</v>
      </c>
      <c r="C2307" s="59">
        <v>8729889.6999999993</v>
      </c>
      <c r="D2307" s="60">
        <v>65</v>
      </c>
      <c r="E2307" s="54">
        <v>130948.35</v>
      </c>
      <c r="F2307" s="54">
        <v>115733.75999999999</v>
      </c>
      <c r="G2307" s="55">
        <v>0.88400000000000001</v>
      </c>
      <c r="H2307" s="53">
        <v>0</v>
      </c>
      <c r="I2307" s="53" t="s">
        <v>1411</v>
      </c>
    </row>
    <row r="2308" spans="1:9" ht="17.399999999999999" x14ac:dyDescent="0.3">
      <c r="A2308" s="53" t="s">
        <v>510</v>
      </c>
      <c r="B2308" s="57">
        <v>45839</v>
      </c>
      <c r="C2308" s="59">
        <v>8525619.6699999999</v>
      </c>
      <c r="D2308" s="60">
        <v>0</v>
      </c>
      <c r="E2308" s="54">
        <v>127884.3</v>
      </c>
      <c r="F2308" s="54">
        <v>141635.51</v>
      </c>
      <c r="G2308" s="55">
        <v>1.1080000000000001</v>
      </c>
      <c r="H2308" s="53">
        <v>0</v>
      </c>
      <c r="I2308" s="53" t="s">
        <v>1408</v>
      </c>
    </row>
    <row r="2309" spans="1:9" ht="17.399999999999999" x14ac:dyDescent="0.3">
      <c r="A2309" s="53" t="s">
        <v>510</v>
      </c>
      <c r="B2309" s="57">
        <v>45870</v>
      </c>
      <c r="C2309" s="59">
        <v>8319050.9699999997</v>
      </c>
      <c r="D2309" s="60">
        <v>0</v>
      </c>
      <c r="E2309" s="54">
        <v>124785.76</v>
      </c>
      <c r="F2309" s="54">
        <v>119265.15</v>
      </c>
      <c r="G2309" s="55">
        <v>0.95599999999999996</v>
      </c>
      <c r="H2309" s="53">
        <v>0</v>
      </c>
      <c r="I2309" s="53" t="s">
        <v>1408</v>
      </c>
    </row>
    <row r="2310" spans="1:9" ht="17.399999999999999" x14ac:dyDescent="0.3">
      <c r="A2310" s="53" t="s">
        <v>510</v>
      </c>
      <c r="B2310" s="57">
        <v>45901</v>
      </c>
      <c r="C2310" s="59">
        <v>8127769.8700000001</v>
      </c>
      <c r="D2310" s="60">
        <v>15</v>
      </c>
      <c r="E2310" s="54">
        <v>121916.55</v>
      </c>
      <c r="F2310" s="54">
        <v>119699.8</v>
      </c>
      <c r="G2310" s="55">
        <v>0.98199999999999998</v>
      </c>
      <c r="H2310" s="53">
        <v>0</v>
      </c>
      <c r="I2310" s="53" t="s">
        <v>1408</v>
      </c>
    </row>
    <row r="2311" spans="1:9" ht="17.399999999999999" x14ac:dyDescent="0.3">
      <c r="A2311" s="53" t="s">
        <v>510</v>
      </c>
      <c r="B2311" s="57">
        <v>45931</v>
      </c>
      <c r="C2311" s="59">
        <v>7954275.2300000004</v>
      </c>
      <c r="D2311" s="60">
        <v>0</v>
      </c>
      <c r="E2311" s="54">
        <v>119314.13</v>
      </c>
      <c r="F2311" s="54">
        <v>121414.99</v>
      </c>
      <c r="G2311" s="55">
        <v>1.018</v>
      </c>
      <c r="H2311" s="53">
        <v>0</v>
      </c>
      <c r="I2311" s="53" t="s">
        <v>1408</v>
      </c>
    </row>
    <row r="2312" spans="1:9" ht="17.399999999999999" x14ac:dyDescent="0.3">
      <c r="A2312" s="53" t="s">
        <v>510</v>
      </c>
      <c r="B2312" s="57">
        <v>45962</v>
      </c>
      <c r="C2312" s="59">
        <v>7782274.6500000004</v>
      </c>
      <c r="D2312" s="60">
        <v>35</v>
      </c>
      <c r="E2312" s="54">
        <v>116734.12</v>
      </c>
      <c r="F2312" s="54">
        <v>51982.06</v>
      </c>
      <c r="G2312" s="55">
        <v>0.44500000000000001</v>
      </c>
      <c r="H2312" s="53">
        <v>0</v>
      </c>
      <c r="I2312" s="53" t="s">
        <v>1410</v>
      </c>
    </row>
    <row r="2313" spans="1:9" ht="17.399999999999999" x14ac:dyDescent="0.3">
      <c r="A2313" s="53" t="s">
        <v>510</v>
      </c>
      <c r="B2313" s="57">
        <v>45992</v>
      </c>
      <c r="C2313" s="59">
        <v>7571210.4699999997</v>
      </c>
      <c r="D2313" s="60">
        <v>0</v>
      </c>
      <c r="E2313" s="54">
        <v>113568.16</v>
      </c>
      <c r="F2313" s="54">
        <v>113392.75</v>
      </c>
      <c r="G2313" s="55">
        <v>0.998</v>
      </c>
      <c r="H2313" s="53">
        <v>0</v>
      </c>
      <c r="I2313" s="53" t="s">
        <v>1408</v>
      </c>
    </row>
    <row r="2314" spans="1:9" ht="17.399999999999999" x14ac:dyDescent="0.3">
      <c r="A2314" s="53" t="s">
        <v>512</v>
      </c>
      <c r="B2314" s="57">
        <v>45658</v>
      </c>
      <c r="C2314" s="59">
        <v>48567940.780000001</v>
      </c>
      <c r="D2314" s="60">
        <v>0</v>
      </c>
      <c r="E2314" s="54">
        <v>485679.41</v>
      </c>
      <c r="F2314" s="54">
        <v>514931.91</v>
      </c>
      <c r="G2314" s="55">
        <v>1.06</v>
      </c>
      <c r="H2314" s="53">
        <v>0</v>
      </c>
      <c r="I2314" s="53" t="s">
        <v>1408</v>
      </c>
    </row>
    <row r="2315" spans="1:9" ht="17.399999999999999" x14ac:dyDescent="0.3">
      <c r="A2315" s="53" t="s">
        <v>512</v>
      </c>
      <c r="B2315" s="57">
        <v>45689</v>
      </c>
      <c r="C2315" s="59">
        <v>47792566.229999997</v>
      </c>
      <c r="D2315" s="60">
        <v>0</v>
      </c>
      <c r="E2315" s="54">
        <v>477925.66</v>
      </c>
      <c r="F2315" s="54">
        <v>495151.03</v>
      </c>
      <c r="G2315" s="55">
        <v>1.036</v>
      </c>
      <c r="H2315" s="53">
        <v>0</v>
      </c>
      <c r="I2315" s="53" t="s">
        <v>1408</v>
      </c>
    </row>
    <row r="2316" spans="1:9" ht="17.399999999999999" x14ac:dyDescent="0.3">
      <c r="A2316" s="53" t="s">
        <v>512</v>
      </c>
      <c r="B2316" s="57">
        <v>45717</v>
      </c>
      <c r="C2316" s="59">
        <v>46829984.789999999</v>
      </c>
      <c r="D2316" s="60">
        <v>0</v>
      </c>
      <c r="E2316" s="54">
        <v>468299.85</v>
      </c>
      <c r="F2316" s="54">
        <v>460493.63</v>
      </c>
      <c r="G2316" s="55">
        <v>0.98299999999999998</v>
      </c>
      <c r="H2316" s="53">
        <v>0</v>
      </c>
      <c r="I2316" s="53" t="s">
        <v>1408</v>
      </c>
    </row>
    <row r="2317" spans="1:9" ht="17.399999999999999" x14ac:dyDescent="0.3">
      <c r="A2317" s="53" t="s">
        <v>512</v>
      </c>
      <c r="B2317" s="57">
        <v>45748</v>
      </c>
      <c r="C2317" s="59">
        <v>45885325.43</v>
      </c>
      <c r="D2317" s="60">
        <v>0</v>
      </c>
      <c r="E2317" s="54">
        <v>458853.25</v>
      </c>
      <c r="F2317" s="54">
        <v>507601.71</v>
      </c>
      <c r="G2317" s="55">
        <v>1.1060000000000001</v>
      </c>
      <c r="H2317" s="53">
        <v>0</v>
      </c>
      <c r="I2317" s="53" t="s">
        <v>1408</v>
      </c>
    </row>
    <row r="2318" spans="1:9" ht="17.399999999999999" x14ac:dyDescent="0.3">
      <c r="A2318" s="53" t="s">
        <v>512</v>
      </c>
      <c r="B2318" s="57">
        <v>45778</v>
      </c>
      <c r="C2318" s="59">
        <v>45211327.640000001</v>
      </c>
      <c r="D2318" s="60">
        <v>35</v>
      </c>
      <c r="E2318" s="54">
        <v>452113.28</v>
      </c>
      <c r="F2318" s="54">
        <v>400938.45</v>
      </c>
      <c r="G2318" s="55">
        <v>0.88700000000000001</v>
      </c>
      <c r="H2318" s="53">
        <v>0</v>
      </c>
      <c r="I2318" s="53" t="s">
        <v>1410</v>
      </c>
    </row>
    <row r="2319" spans="1:9" ht="17.399999999999999" x14ac:dyDescent="0.3">
      <c r="A2319" s="53" t="s">
        <v>512</v>
      </c>
      <c r="B2319" s="57">
        <v>45809</v>
      </c>
      <c r="C2319" s="59">
        <v>44544950.090000004</v>
      </c>
      <c r="D2319" s="60">
        <v>0</v>
      </c>
      <c r="E2319" s="54">
        <v>445449.5</v>
      </c>
      <c r="F2319" s="54">
        <v>477641.88</v>
      </c>
      <c r="G2319" s="55">
        <v>1.0720000000000001</v>
      </c>
      <c r="H2319" s="53">
        <v>0</v>
      </c>
      <c r="I2319" s="53" t="s">
        <v>1408</v>
      </c>
    </row>
    <row r="2320" spans="1:9" ht="17.399999999999999" x14ac:dyDescent="0.3">
      <c r="A2320" s="53" t="s">
        <v>512</v>
      </c>
      <c r="B2320" s="57">
        <v>45839</v>
      </c>
      <c r="C2320" s="59">
        <v>43804276.770000003</v>
      </c>
      <c r="D2320" s="60">
        <v>0</v>
      </c>
      <c r="E2320" s="54">
        <v>438042.77</v>
      </c>
      <c r="F2320" s="54">
        <v>433326.04</v>
      </c>
      <c r="G2320" s="55">
        <v>0.98899999999999999</v>
      </c>
      <c r="H2320" s="53">
        <v>0</v>
      </c>
      <c r="I2320" s="53" t="s">
        <v>1408</v>
      </c>
    </row>
    <row r="2321" spans="1:9" ht="17.399999999999999" x14ac:dyDescent="0.3">
      <c r="A2321" s="53" t="s">
        <v>512</v>
      </c>
      <c r="B2321" s="57">
        <v>45870</v>
      </c>
      <c r="C2321" s="59">
        <v>43052268.460000001</v>
      </c>
      <c r="D2321" s="60">
        <v>0</v>
      </c>
      <c r="E2321" s="54">
        <v>430522.68</v>
      </c>
      <c r="F2321" s="54">
        <v>468551.21</v>
      </c>
      <c r="G2321" s="55">
        <v>1.0880000000000001</v>
      </c>
      <c r="H2321" s="53">
        <v>0</v>
      </c>
      <c r="I2321" s="53" t="s">
        <v>1408</v>
      </c>
    </row>
    <row r="2322" spans="1:9" ht="17.399999999999999" x14ac:dyDescent="0.3">
      <c r="A2322" s="53" t="s">
        <v>512</v>
      </c>
      <c r="B2322" s="57">
        <v>45901</v>
      </c>
      <c r="C2322" s="59">
        <v>42381243.780000001</v>
      </c>
      <c r="D2322" s="60">
        <v>95</v>
      </c>
      <c r="E2322" s="54">
        <v>423812.44</v>
      </c>
      <c r="F2322" s="54">
        <v>81647.850000000006</v>
      </c>
      <c r="G2322" s="55">
        <v>0.193</v>
      </c>
      <c r="H2322" s="53">
        <v>0</v>
      </c>
      <c r="I2322" s="53" t="s">
        <v>1409</v>
      </c>
    </row>
    <row r="2323" spans="1:9" ht="17.399999999999999" x14ac:dyDescent="0.3">
      <c r="A2323" s="53" t="s">
        <v>512</v>
      </c>
      <c r="B2323" s="57">
        <v>45931</v>
      </c>
      <c r="C2323" s="59">
        <v>41761390.18</v>
      </c>
      <c r="D2323" s="60">
        <v>0</v>
      </c>
      <c r="E2323" s="54">
        <v>417613.9</v>
      </c>
      <c r="F2323" s="54">
        <v>451550.74</v>
      </c>
      <c r="G2323" s="55">
        <v>1.081</v>
      </c>
      <c r="H2323" s="53">
        <v>0</v>
      </c>
      <c r="I2323" s="53" t="s">
        <v>1408</v>
      </c>
    </row>
    <row r="2324" spans="1:9" ht="17.399999999999999" x14ac:dyDescent="0.3">
      <c r="A2324" s="53" t="s">
        <v>512</v>
      </c>
      <c r="B2324" s="57">
        <v>45962</v>
      </c>
      <c r="C2324" s="59">
        <v>41093896.689999998</v>
      </c>
      <c r="D2324" s="60">
        <v>0</v>
      </c>
      <c r="E2324" s="54">
        <v>410938.97</v>
      </c>
      <c r="F2324" s="54">
        <v>437476.47</v>
      </c>
      <c r="G2324" s="55">
        <v>1.0649999999999999</v>
      </c>
      <c r="H2324" s="53">
        <v>0</v>
      </c>
      <c r="I2324" s="53" t="s">
        <v>1408</v>
      </c>
    </row>
    <row r="2325" spans="1:9" ht="17.399999999999999" x14ac:dyDescent="0.3">
      <c r="A2325" s="53" t="s">
        <v>512</v>
      </c>
      <c r="B2325" s="57">
        <v>45992</v>
      </c>
      <c r="C2325" s="59">
        <v>40401829.149999999</v>
      </c>
      <c r="D2325" s="60">
        <v>0</v>
      </c>
      <c r="E2325" s="54">
        <v>404018.29</v>
      </c>
      <c r="F2325" s="54">
        <v>449052.96</v>
      </c>
      <c r="G2325" s="55">
        <v>1.111</v>
      </c>
      <c r="H2325" s="53">
        <v>0</v>
      </c>
      <c r="I2325" s="53" t="s">
        <v>1408</v>
      </c>
    </row>
    <row r="2326" spans="1:9" ht="17.399999999999999" x14ac:dyDescent="0.3">
      <c r="A2326" s="53" t="s">
        <v>514</v>
      </c>
      <c r="B2326" s="57">
        <v>45658</v>
      </c>
      <c r="C2326" s="59">
        <v>3312619.87</v>
      </c>
      <c r="D2326" s="60">
        <v>0</v>
      </c>
      <c r="E2326" s="54">
        <v>49689.3</v>
      </c>
      <c r="F2326" s="54">
        <v>51904.24</v>
      </c>
      <c r="G2326" s="55">
        <v>1.0449999999999999</v>
      </c>
      <c r="H2326" s="53">
        <v>0</v>
      </c>
      <c r="I2326" s="53" t="s">
        <v>1408</v>
      </c>
    </row>
    <row r="2327" spans="1:9" ht="17.399999999999999" x14ac:dyDescent="0.3">
      <c r="A2327" s="53" t="s">
        <v>514</v>
      </c>
      <c r="B2327" s="57">
        <v>45689</v>
      </c>
      <c r="C2327" s="59">
        <v>3211918.68</v>
      </c>
      <c r="D2327" s="60">
        <v>0</v>
      </c>
      <c r="E2327" s="54">
        <v>48178.78</v>
      </c>
      <c r="F2327" s="54">
        <v>54337.120000000003</v>
      </c>
      <c r="G2327" s="55">
        <v>1.1279999999999999</v>
      </c>
      <c r="H2327" s="53">
        <v>0</v>
      </c>
      <c r="I2327" s="53" t="s">
        <v>1408</v>
      </c>
    </row>
    <row r="2328" spans="1:9" ht="17.399999999999999" x14ac:dyDescent="0.3">
      <c r="A2328" s="53" t="s">
        <v>514</v>
      </c>
      <c r="B2328" s="57">
        <v>45717</v>
      </c>
      <c r="C2328" s="59">
        <v>3124613.27</v>
      </c>
      <c r="D2328" s="60">
        <v>0</v>
      </c>
      <c r="E2328" s="54">
        <v>46869.2</v>
      </c>
      <c r="F2328" s="54">
        <v>47036.61</v>
      </c>
      <c r="G2328" s="55">
        <v>1.004</v>
      </c>
      <c r="H2328" s="53">
        <v>0</v>
      </c>
      <c r="I2328" s="53" t="s">
        <v>1408</v>
      </c>
    </row>
    <row r="2329" spans="1:9" ht="17.399999999999999" x14ac:dyDescent="0.3">
      <c r="A2329" s="53" t="s">
        <v>514</v>
      </c>
      <c r="B2329" s="57">
        <v>45748</v>
      </c>
      <c r="C2329" s="59">
        <v>3023983.09</v>
      </c>
      <c r="D2329" s="60">
        <v>0</v>
      </c>
      <c r="E2329" s="54">
        <v>45359.75</v>
      </c>
      <c r="F2329" s="54">
        <v>49894</v>
      </c>
      <c r="G2329" s="55">
        <v>1.1000000000000001</v>
      </c>
      <c r="H2329" s="53">
        <v>0</v>
      </c>
      <c r="I2329" s="53" t="s">
        <v>1408</v>
      </c>
    </row>
    <row r="2330" spans="1:9" ht="17.399999999999999" x14ac:dyDescent="0.3">
      <c r="A2330" s="53" t="s">
        <v>514</v>
      </c>
      <c r="B2330" s="57">
        <v>45778</v>
      </c>
      <c r="C2330" s="59">
        <v>2944751.08</v>
      </c>
      <c r="D2330" s="60">
        <v>0</v>
      </c>
      <c r="E2330" s="54">
        <v>44171.27</v>
      </c>
      <c r="F2330" s="54">
        <v>48577.64</v>
      </c>
      <c r="G2330" s="55">
        <v>1.1000000000000001</v>
      </c>
      <c r="H2330" s="53">
        <v>0</v>
      </c>
      <c r="I2330" s="53" t="s">
        <v>1408</v>
      </c>
    </row>
    <row r="2331" spans="1:9" ht="17.399999999999999" x14ac:dyDescent="0.3">
      <c r="A2331" s="53" t="s">
        <v>514</v>
      </c>
      <c r="B2331" s="57">
        <v>45809</v>
      </c>
      <c r="C2331" s="59">
        <v>2848402.23</v>
      </c>
      <c r="D2331" s="60">
        <v>0</v>
      </c>
      <c r="E2331" s="54">
        <v>42726.03</v>
      </c>
      <c r="F2331" s="54">
        <v>48986.21</v>
      </c>
      <c r="G2331" s="55">
        <v>1.147</v>
      </c>
      <c r="H2331" s="53">
        <v>0</v>
      </c>
      <c r="I2331" s="53" t="s">
        <v>1408</v>
      </c>
    </row>
    <row r="2332" spans="1:9" ht="17.399999999999999" x14ac:dyDescent="0.3">
      <c r="A2332" s="53" t="s">
        <v>514</v>
      </c>
      <c r="B2332" s="57">
        <v>45839</v>
      </c>
      <c r="C2332" s="59">
        <v>2768815.77</v>
      </c>
      <c r="D2332" s="60">
        <v>0</v>
      </c>
      <c r="E2332" s="54">
        <v>41532.239999999998</v>
      </c>
      <c r="F2332" s="54">
        <v>43899.3</v>
      </c>
      <c r="G2332" s="55">
        <v>1.0569999999999999</v>
      </c>
      <c r="H2332" s="53">
        <v>0</v>
      </c>
      <c r="I2332" s="53" t="s">
        <v>1408</v>
      </c>
    </row>
    <row r="2333" spans="1:9" ht="17.399999999999999" x14ac:dyDescent="0.3">
      <c r="A2333" s="53" t="s">
        <v>514</v>
      </c>
      <c r="B2333" s="57">
        <v>45870</v>
      </c>
      <c r="C2333" s="59">
        <v>2690539.68</v>
      </c>
      <c r="D2333" s="60">
        <v>0</v>
      </c>
      <c r="E2333" s="54">
        <v>40358.1</v>
      </c>
      <c r="F2333" s="54">
        <v>45681.03</v>
      </c>
      <c r="G2333" s="55">
        <v>1.1319999999999999</v>
      </c>
      <c r="H2333" s="53">
        <v>0</v>
      </c>
      <c r="I2333" s="53" t="s">
        <v>1408</v>
      </c>
    </row>
    <row r="2334" spans="1:9" ht="17.399999999999999" x14ac:dyDescent="0.3">
      <c r="A2334" s="53" t="s">
        <v>514</v>
      </c>
      <c r="B2334" s="57">
        <v>45901</v>
      </c>
      <c r="C2334" s="59">
        <v>2614245.0499999998</v>
      </c>
      <c r="D2334" s="60">
        <v>0</v>
      </c>
      <c r="E2334" s="54">
        <v>39213.68</v>
      </c>
      <c r="F2334" s="54">
        <v>41589.56</v>
      </c>
      <c r="G2334" s="55">
        <v>1.0609999999999999</v>
      </c>
      <c r="H2334" s="53">
        <v>0</v>
      </c>
      <c r="I2334" s="53" t="s">
        <v>1408</v>
      </c>
    </row>
    <row r="2335" spans="1:9" ht="17.399999999999999" x14ac:dyDescent="0.3">
      <c r="A2335" s="53" t="s">
        <v>514</v>
      </c>
      <c r="B2335" s="57">
        <v>45931</v>
      </c>
      <c r="C2335" s="59">
        <v>2544336.1800000002</v>
      </c>
      <c r="D2335" s="60">
        <v>15</v>
      </c>
      <c r="E2335" s="54">
        <v>38165.040000000001</v>
      </c>
      <c r="F2335" s="54">
        <v>41479.360000000001</v>
      </c>
      <c r="G2335" s="55">
        <v>1.087</v>
      </c>
      <c r="H2335" s="53">
        <v>0</v>
      </c>
      <c r="I2335" s="53" t="s">
        <v>1408</v>
      </c>
    </row>
    <row r="2336" spans="1:9" ht="17.399999999999999" x14ac:dyDescent="0.3">
      <c r="A2336" s="53" t="s">
        <v>514</v>
      </c>
      <c r="B2336" s="57">
        <v>45962</v>
      </c>
      <c r="C2336" s="59">
        <v>2466186.11</v>
      </c>
      <c r="D2336" s="60">
        <v>0</v>
      </c>
      <c r="E2336" s="54">
        <v>36992.79</v>
      </c>
      <c r="F2336" s="54">
        <v>42416.69</v>
      </c>
      <c r="G2336" s="55">
        <v>1.147</v>
      </c>
      <c r="H2336" s="53">
        <v>0</v>
      </c>
      <c r="I2336" s="53" t="s">
        <v>1408</v>
      </c>
    </row>
    <row r="2337" spans="1:9" ht="17.399999999999999" x14ac:dyDescent="0.3">
      <c r="A2337" s="53" t="s">
        <v>514</v>
      </c>
      <c r="B2337" s="57">
        <v>45992</v>
      </c>
      <c r="C2337" s="59">
        <v>2394319.9500000002</v>
      </c>
      <c r="D2337" s="60">
        <v>15</v>
      </c>
      <c r="E2337" s="54">
        <v>35914.800000000003</v>
      </c>
      <c r="F2337" s="54">
        <v>34506.03</v>
      </c>
      <c r="G2337" s="55">
        <v>0.96099999999999997</v>
      </c>
      <c r="H2337" s="53">
        <v>0</v>
      </c>
      <c r="I2337" s="53" t="s">
        <v>1408</v>
      </c>
    </row>
    <row r="2338" spans="1:9" ht="17.399999999999999" x14ac:dyDescent="0.3">
      <c r="A2338" s="53" t="s">
        <v>516</v>
      </c>
      <c r="B2338" s="57">
        <v>45658</v>
      </c>
      <c r="C2338" s="59">
        <v>2562311.21</v>
      </c>
      <c r="D2338" s="60">
        <v>0</v>
      </c>
      <c r="E2338" s="54">
        <v>38434.67</v>
      </c>
      <c r="F2338" s="54">
        <v>37081.06</v>
      </c>
      <c r="G2338" s="55">
        <v>0.96499999999999997</v>
      </c>
      <c r="H2338" s="53">
        <v>0</v>
      </c>
      <c r="I2338" s="53" t="s">
        <v>1408</v>
      </c>
    </row>
    <row r="2339" spans="1:9" ht="17.399999999999999" x14ac:dyDescent="0.3">
      <c r="A2339" s="53" t="s">
        <v>516</v>
      </c>
      <c r="B2339" s="57">
        <v>45689</v>
      </c>
      <c r="C2339" s="59">
        <v>2491447.91</v>
      </c>
      <c r="D2339" s="60">
        <v>35</v>
      </c>
      <c r="E2339" s="54">
        <v>37371.72</v>
      </c>
      <c r="F2339" s="54">
        <v>32071.16</v>
      </c>
      <c r="G2339" s="55">
        <v>0.85799999999999998</v>
      </c>
      <c r="H2339" s="53">
        <v>0</v>
      </c>
      <c r="I2339" s="53" t="s">
        <v>1410</v>
      </c>
    </row>
    <row r="2340" spans="1:9" ht="17.399999999999999" x14ac:dyDescent="0.3">
      <c r="A2340" s="53" t="s">
        <v>516</v>
      </c>
      <c r="B2340" s="57">
        <v>45717</v>
      </c>
      <c r="C2340" s="59">
        <v>2409978.4900000002</v>
      </c>
      <c r="D2340" s="60">
        <v>0</v>
      </c>
      <c r="E2340" s="54">
        <v>36149.68</v>
      </c>
      <c r="F2340" s="54">
        <v>40162</v>
      </c>
      <c r="G2340" s="55">
        <v>1.111</v>
      </c>
      <c r="H2340" s="53">
        <v>0</v>
      </c>
      <c r="I2340" s="53" t="s">
        <v>1408</v>
      </c>
    </row>
    <row r="2341" spans="1:9" ht="17.399999999999999" x14ac:dyDescent="0.3">
      <c r="A2341" s="53" t="s">
        <v>516</v>
      </c>
      <c r="B2341" s="57">
        <v>45748</v>
      </c>
      <c r="C2341" s="59">
        <v>2343012.37</v>
      </c>
      <c r="D2341" s="60">
        <v>0</v>
      </c>
      <c r="E2341" s="54">
        <v>35145.19</v>
      </c>
      <c r="F2341" s="54">
        <v>38619.71</v>
      </c>
      <c r="G2341" s="55">
        <v>1.099</v>
      </c>
      <c r="H2341" s="53">
        <v>0</v>
      </c>
      <c r="I2341" s="53" t="s">
        <v>1408</v>
      </c>
    </row>
    <row r="2342" spans="1:9" ht="17.399999999999999" x14ac:dyDescent="0.3">
      <c r="A2342" s="53" t="s">
        <v>516</v>
      </c>
      <c r="B2342" s="57">
        <v>45778</v>
      </c>
      <c r="C2342" s="59">
        <v>2275405.9700000002</v>
      </c>
      <c r="D2342" s="60">
        <v>0</v>
      </c>
      <c r="E2342" s="54">
        <v>34131.089999999997</v>
      </c>
      <c r="F2342" s="54">
        <v>32791.81</v>
      </c>
      <c r="G2342" s="55">
        <v>0.96099999999999997</v>
      </c>
      <c r="H2342" s="53">
        <v>0</v>
      </c>
      <c r="I2342" s="53" t="s">
        <v>1408</v>
      </c>
    </row>
    <row r="2343" spans="1:9" ht="17.399999999999999" x14ac:dyDescent="0.3">
      <c r="A2343" s="53" t="s">
        <v>516</v>
      </c>
      <c r="B2343" s="57">
        <v>45809</v>
      </c>
      <c r="C2343" s="59">
        <v>2212020</v>
      </c>
      <c r="D2343" s="60">
        <v>0</v>
      </c>
      <c r="E2343" s="54">
        <v>33180.300000000003</v>
      </c>
      <c r="F2343" s="54">
        <v>35768.019999999997</v>
      </c>
      <c r="G2343" s="55">
        <v>1.0780000000000001</v>
      </c>
      <c r="H2343" s="53">
        <v>0</v>
      </c>
      <c r="I2343" s="53" t="s">
        <v>1408</v>
      </c>
    </row>
    <row r="2344" spans="1:9" ht="17.399999999999999" x14ac:dyDescent="0.3">
      <c r="A2344" s="53" t="s">
        <v>516</v>
      </c>
      <c r="B2344" s="57">
        <v>45839</v>
      </c>
      <c r="C2344" s="59">
        <v>2140735.61</v>
      </c>
      <c r="D2344" s="60">
        <v>0</v>
      </c>
      <c r="E2344" s="54">
        <v>32111.03</v>
      </c>
      <c r="F2344" s="54">
        <v>36024.879999999997</v>
      </c>
      <c r="G2344" s="55">
        <v>1.1220000000000001</v>
      </c>
      <c r="H2344" s="53">
        <v>0</v>
      </c>
      <c r="I2344" s="53" t="s">
        <v>1408</v>
      </c>
    </row>
    <row r="2345" spans="1:9" ht="17.399999999999999" x14ac:dyDescent="0.3">
      <c r="A2345" s="53" t="s">
        <v>516</v>
      </c>
      <c r="B2345" s="57">
        <v>45870</v>
      </c>
      <c r="C2345" s="59">
        <v>2083962.72</v>
      </c>
      <c r="D2345" s="60">
        <v>35</v>
      </c>
      <c r="E2345" s="54">
        <v>31259.439999999999</v>
      </c>
      <c r="F2345" s="54">
        <v>14742.3</v>
      </c>
      <c r="G2345" s="55">
        <v>0.47199999999999998</v>
      </c>
      <c r="H2345" s="53">
        <v>0</v>
      </c>
      <c r="I2345" s="53" t="s">
        <v>1410</v>
      </c>
    </row>
    <row r="2346" spans="1:9" ht="17.399999999999999" x14ac:dyDescent="0.3">
      <c r="A2346" s="53" t="s">
        <v>516</v>
      </c>
      <c r="B2346" s="57">
        <v>45901</v>
      </c>
      <c r="C2346" s="59">
        <v>2019559.77</v>
      </c>
      <c r="D2346" s="60">
        <v>0</v>
      </c>
      <c r="E2346" s="54">
        <v>30293.4</v>
      </c>
      <c r="F2346" s="54">
        <v>32563.69</v>
      </c>
      <c r="G2346" s="55">
        <v>1.075</v>
      </c>
      <c r="H2346" s="53">
        <v>0</v>
      </c>
      <c r="I2346" s="53" t="s">
        <v>1408</v>
      </c>
    </row>
    <row r="2347" spans="1:9" ht="17.399999999999999" x14ac:dyDescent="0.3">
      <c r="A2347" s="53" t="s">
        <v>516</v>
      </c>
      <c r="B2347" s="57">
        <v>45931</v>
      </c>
      <c r="C2347" s="59">
        <v>1961627.67</v>
      </c>
      <c r="D2347" s="60">
        <v>65</v>
      </c>
      <c r="E2347" s="54">
        <v>29424.42</v>
      </c>
      <c r="F2347" s="54">
        <v>19380.5</v>
      </c>
      <c r="G2347" s="55">
        <v>0.65900000000000003</v>
      </c>
      <c r="H2347" s="53">
        <v>0</v>
      </c>
      <c r="I2347" s="53" t="s">
        <v>1411</v>
      </c>
    </row>
    <row r="2348" spans="1:9" ht="17.399999999999999" x14ac:dyDescent="0.3">
      <c r="A2348" s="53" t="s">
        <v>516</v>
      </c>
      <c r="B2348" s="57">
        <v>45962</v>
      </c>
      <c r="C2348" s="59">
        <v>1898591.71</v>
      </c>
      <c r="D2348" s="60">
        <v>0</v>
      </c>
      <c r="E2348" s="54">
        <v>28478.880000000001</v>
      </c>
      <c r="F2348" s="54">
        <v>31697.74</v>
      </c>
      <c r="G2348" s="55">
        <v>1.113</v>
      </c>
      <c r="H2348" s="53">
        <v>0</v>
      </c>
      <c r="I2348" s="53" t="s">
        <v>1408</v>
      </c>
    </row>
    <row r="2349" spans="1:9" ht="17.399999999999999" x14ac:dyDescent="0.3">
      <c r="A2349" s="53" t="s">
        <v>516</v>
      </c>
      <c r="B2349" s="57">
        <v>45992</v>
      </c>
      <c r="C2349" s="59">
        <v>1844338.54</v>
      </c>
      <c r="D2349" s="60">
        <v>0</v>
      </c>
      <c r="E2349" s="54">
        <v>27665.08</v>
      </c>
      <c r="F2349" s="54">
        <v>27586.82</v>
      </c>
      <c r="G2349" s="55">
        <v>0.997</v>
      </c>
      <c r="H2349" s="53">
        <v>0</v>
      </c>
      <c r="I2349" s="53" t="s">
        <v>1408</v>
      </c>
    </row>
    <row r="2350" spans="1:9" ht="17.399999999999999" x14ac:dyDescent="0.3">
      <c r="A2350" s="53" t="s">
        <v>518</v>
      </c>
      <c r="B2350" s="57">
        <v>45658</v>
      </c>
      <c r="C2350" s="59">
        <v>7661247.9199999999</v>
      </c>
      <c r="D2350" s="60">
        <v>0</v>
      </c>
      <c r="E2350" s="54">
        <v>76612.479999999996</v>
      </c>
      <c r="F2350" s="54">
        <v>81360.259999999995</v>
      </c>
      <c r="G2350" s="55">
        <v>1.0620000000000001</v>
      </c>
      <c r="H2350" s="53">
        <v>0</v>
      </c>
      <c r="I2350" s="53" t="s">
        <v>1408</v>
      </c>
    </row>
    <row r="2351" spans="1:9" ht="17.399999999999999" x14ac:dyDescent="0.3">
      <c r="A2351" s="53" t="s">
        <v>518</v>
      </c>
      <c r="B2351" s="57">
        <v>45689</v>
      </c>
      <c r="C2351" s="59">
        <v>7515274.54</v>
      </c>
      <c r="D2351" s="60">
        <v>0</v>
      </c>
      <c r="E2351" s="54">
        <v>75152.75</v>
      </c>
      <c r="F2351" s="54">
        <v>82368.87</v>
      </c>
      <c r="G2351" s="55">
        <v>1.0960000000000001</v>
      </c>
      <c r="H2351" s="53">
        <v>0</v>
      </c>
      <c r="I2351" s="53" t="s">
        <v>1408</v>
      </c>
    </row>
    <row r="2352" spans="1:9" ht="17.399999999999999" x14ac:dyDescent="0.3">
      <c r="A2352" s="53" t="s">
        <v>518</v>
      </c>
      <c r="B2352" s="57">
        <v>45717</v>
      </c>
      <c r="C2352" s="59">
        <v>7372513.8499999996</v>
      </c>
      <c r="D2352" s="60">
        <v>65</v>
      </c>
      <c r="E2352" s="54">
        <v>73725.14</v>
      </c>
      <c r="F2352" s="54">
        <v>52567.24</v>
      </c>
      <c r="G2352" s="55">
        <v>0.71299999999999997</v>
      </c>
      <c r="H2352" s="53">
        <v>0</v>
      </c>
      <c r="I2352" s="53" t="s">
        <v>1411</v>
      </c>
    </row>
    <row r="2353" spans="1:9" ht="17.399999999999999" x14ac:dyDescent="0.3">
      <c r="A2353" s="53" t="s">
        <v>518</v>
      </c>
      <c r="B2353" s="57">
        <v>45748</v>
      </c>
      <c r="C2353" s="59">
        <v>7266553.7699999996</v>
      </c>
      <c r="D2353" s="60">
        <v>0</v>
      </c>
      <c r="E2353" s="54">
        <v>72665.539999999994</v>
      </c>
      <c r="F2353" s="54">
        <v>82792.91</v>
      </c>
      <c r="G2353" s="55">
        <v>1.139</v>
      </c>
      <c r="H2353" s="53">
        <v>0</v>
      </c>
      <c r="I2353" s="53" t="s">
        <v>1408</v>
      </c>
    </row>
    <row r="2354" spans="1:9" ht="17.399999999999999" x14ac:dyDescent="0.3">
      <c r="A2354" s="53" t="s">
        <v>518</v>
      </c>
      <c r="B2354" s="57">
        <v>45778</v>
      </c>
      <c r="C2354" s="59">
        <v>7156509.8099999996</v>
      </c>
      <c r="D2354" s="60">
        <v>0</v>
      </c>
      <c r="E2354" s="54">
        <v>71565.100000000006</v>
      </c>
      <c r="F2354" s="54">
        <v>78408.12</v>
      </c>
      <c r="G2354" s="55">
        <v>1.0960000000000001</v>
      </c>
      <c r="H2354" s="53">
        <v>0</v>
      </c>
      <c r="I2354" s="53" t="s">
        <v>1408</v>
      </c>
    </row>
    <row r="2355" spans="1:9" ht="17.399999999999999" x14ac:dyDescent="0.3">
      <c r="A2355" s="53" t="s">
        <v>518</v>
      </c>
      <c r="B2355" s="57">
        <v>45809</v>
      </c>
      <c r="C2355" s="59">
        <v>7029096.0800000001</v>
      </c>
      <c r="D2355" s="60">
        <v>0</v>
      </c>
      <c r="E2355" s="54">
        <v>70290.960000000006</v>
      </c>
      <c r="F2355" s="54">
        <v>73594.2</v>
      </c>
      <c r="G2355" s="55">
        <v>1.0469999999999999</v>
      </c>
      <c r="H2355" s="53">
        <v>0</v>
      </c>
      <c r="I2355" s="53" t="s">
        <v>1408</v>
      </c>
    </row>
    <row r="2356" spans="1:9" ht="17.399999999999999" x14ac:dyDescent="0.3">
      <c r="A2356" s="53" t="s">
        <v>518</v>
      </c>
      <c r="B2356" s="57">
        <v>45839</v>
      </c>
      <c r="C2356" s="59">
        <v>6920654.4500000002</v>
      </c>
      <c r="D2356" s="60">
        <v>0</v>
      </c>
      <c r="E2356" s="54">
        <v>69206.539999999994</v>
      </c>
      <c r="F2356" s="54">
        <v>74696.62</v>
      </c>
      <c r="G2356" s="55">
        <v>1.079</v>
      </c>
      <c r="H2356" s="53">
        <v>0</v>
      </c>
      <c r="I2356" s="53" t="s">
        <v>1408</v>
      </c>
    </row>
    <row r="2357" spans="1:9" ht="17.399999999999999" x14ac:dyDescent="0.3">
      <c r="A2357" s="53" t="s">
        <v>518</v>
      </c>
      <c r="B2357" s="57">
        <v>45870</v>
      </c>
      <c r="C2357" s="59">
        <v>6800736.3499999996</v>
      </c>
      <c r="D2357" s="60">
        <v>15</v>
      </c>
      <c r="E2357" s="54">
        <v>68007.360000000001</v>
      </c>
      <c r="F2357" s="54">
        <v>67640.37</v>
      </c>
      <c r="G2357" s="55">
        <v>0.995</v>
      </c>
      <c r="H2357" s="53">
        <v>0</v>
      </c>
      <c r="I2357" s="53" t="s">
        <v>1408</v>
      </c>
    </row>
    <row r="2358" spans="1:9" ht="17.399999999999999" x14ac:dyDescent="0.3">
      <c r="A2358" s="53" t="s">
        <v>518</v>
      </c>
      <c r="B2358" s="57">
        <v>45901</v>
      </c>
      <c r="C2358" s="59">
        <v>6666956.6900000004</v>
      </c>
      <c r="D2358" s="60">
        <v>0</v>
      </c>
      <c r="E2358" s="54">
        <v>66669.570000000007</v>
      </c>
      <c r="F2358" s="54">
        <v>73705.34</v>
      </c>
      <c r="G2358" s="55">
        <v>1.1060000000000001</v>
      </c>
      <c r="H2358" s="53">
        <v>0</v>
      </c>
      <c r="I2358" s="53" t="s">
        <v>1408</v>
      </c>
    </row>
    <row r="2359" spans="1:9" ht="17.399999999999999" x14ac:dyDescent="0.3">
      <c r="A2359" s="53" t="s">
        <v>518</v>
      </c>
      <c r="B2359" s="57">
        <v>45931</v>
      </c>
      <c r="C2359" s="59">
        <v>6553875.0899999999</v>
      </c>
      <c r="D2359" s="60">
        <v>0</v>
      </c>
      <c r="E2359" s="54">
        <v>65538.75</v>
      </c>
      <c r="F2359" s="54">
        <v>70254.080000000002</v>
      </c>
      <c r="G2359" s="55">
        <v>1.0720000000000001</v>
      </c>
      <c r="H2359" s="53">
        <v>0</v>
      </c>
      <c r="I2359" s="53" t="s">
        <v>1408</v>
      </c>
    </row>
    <row r="2360" spans="1:9" ht="17.399999999999999" x14ac:dyDescent="0.3">
      <c r="A2360" s="53" t="s">
        <v>518</v>
      </c>
      <c r="B2360" s="57">
        <v>45962</v>
      </c>
      <c r="C2360" s="59">
        <v>6457235.8099999996</v>
      </c>
      <c r="D2360" s="60">
        <v>0</v>
      </c>
      <c r="E2360" s="54">
        <v>64572.36</v>
      </c>
      <c r="F2360" s="54">
        <v>73479.45</v>
      </c>
      <c r="G2360" s="55">
        <v>1.1379999999999999</v>
      </c>
      <c r="H2360" s="53">
        <v>0</v>
      </c>
      <c r="I2360" s="53" t="s">
        <v>1408</v>
      </c>
    </row>
    <row r="2361" spans="1:9" ht="17.399999999999999" x14ac:dyDescent="0.3">
      <c r="A2361" s="53" t="s">
        <v>518</v>
      </c>
      <c r="B2361" s="57">
        <v>45992</v>
      </c>
      <c r="C2361" s="59">
        <v>6359456.4500000002</v>
      </c>
      <c r="D2361" s="60">
        <v>15</v>
      </c>
      <c r="E2361" s="54">
        <v>63594.559999999998</v>
      </c>
      <c r="F2361" s="54">
        <v>68715.67</v>
      </c>
      <c r="G2361" s="55">
        <v>1.081</v>
      </c>
      <c r="H2361" s="53">
        <v>0</v>
      </c>
      <c r="I2361" s="53" t="s">
        <v>1408</v>
      </c>
    </row>
    <row r="2362" spans="1:9" ht="17.399999999999999" x14ac:dyDescent="0.3">
      <c r="A2362" s="53" t="s">
        <v>520</v>
      </c>
      <c r="B2362" s="57">
        <v>45658</v>
      </c>
      <c r="C2362" s="59">
        <v>4386200.26</v>
      </c>
      <c r="D2362" s="60">
        <v>185</v>
      </c>
      <c r="E2362" s="54">
        <v>65793</v>
      </c>
      <c r="F2362" s="54">
        <v>2443.5</v>
      </c>
      <c r="G2362" s="55">
        <v>3.6999999999999998E-2</v>
      </c>
      <c r="H2362" s="53">
        <v>0</v>
      </c>
      <c r="I2362" s="53" t="s">
        <v>1412</v>
      </c>
    </row>
    <row r="2363" spans="1:9" ht="17.399999999999999" x14ac:dyDescent="0.3">
      <c r="A2363" s="53" t="s">
        <v>520</v>
      </c>
      <c r="B2363" s="57">
        <v>45689</v>
      </c>
      <c r="C2363" s="59">
        <v>4386200.26</v>
      </c>
      <c r="D2363" s="60">
        <v>999</v>
      </c>
      <c r="E2363" s="54">
        <v>65793</v>
      </c>
      <c r="F2363" s="54">
        <v>6546.31</v>
      </c>
      <c r="G2363" s="55">
        <v>9.9000000000000005E-2</v>
      </c>
      <c r="H2363" s="53">
        <v>0</v>
      </c>
      <c r="I2363" s="53" t="s">
        <v>1412</v>
      </c>
    </row>
    <row r="2364" spans="1:9" ht="17.399999999999999" x14ac:dyDescent="0.3">
      <c r="A2364" s="53" t="s">
        <v>520</v>
      </c>
      <c r="B2364" s="57">
        <v>45717</v>
      </c>
      <c r="C2364" s="59">
        <v>4386200.26</v>
      </c>
      <c r="D2364" s="60">
        <v>999</v>
      </c>
      <c r="E2364" s="54">
        <v>65793</v>
      </c>
      <c r="F2364" s="54">
        <v>375.69</v>
      </c>
      <c r="G2364" s="55">
        <v>6.0000000000000001E-3</v>
      </c>
      <c r="H2364" s="53">
        <v>0</v>
      </c>
      <c r="I2364" s="53" t="s">
        <v>1412</v>
      </c>
    </row>
    <row r="2365" spans="1:9" ht="17.399999999999999" x14ac:dyDescent="0.3">
      <c r="A2365" s="53" t="s">
        <v>520</v>
      </c>
      <c r="B2365" s="57">
        <v>45748</v>
      </c>
      <c r="C2365" s="59">
        <v>4386200.26</v>
      </c>
      <c r="D2365" s="60">
        <v>999</v>
      </c>
      <c r="E2365" s="54">
        <v>65793</v>
      </c>
      <c r="F2365" s="54">
        <v>6050.25</v>
      </c>
      <c r="G2365" s="55">
        <v>9.1999999999999998E-2</v>
      </c>
      <c r="H2365" s="53">
        <v>0</v>
      </c>
      <c r="I2365" s="53" t="s">
        <v>1412</v>
      </c>
    </row>
    <row r="2366" spans="1:9" ht="17.399999999999999" x14ac:dyDescent="0.3">
      <c r="A2366" s="53" t="s">
        <v>520</v>
      </c>
      <c r="B2366" s="57">
        <v>45778</v>
      </c>
      <c r="C2366" s="59">
        <v>4386200.26</v>
      </c>
      <c r="D2366" s="60">
        <v>999</v>
      </c>
      <c r="E2366" s="54">
        <v>65793</v>
      </c>
      <c r="F2366" s="54">
        <v>12650.74</v>
      </c>
      <c r="G2366" s="55">
        <v>0.192</v>
      </c>
      <c r="H2366" s="53">
        <v>0</v>
      </c>
      <c r="I2366" s="53" t="s">
        <v>1412</v>
      </c>
    </row>
    <row r="2367" spans="1:9" ht="17.399999999999999" x14ac:dyDescent="0.3">
      <c r="A2367" s="53" t="s">
        <v>520</v>
      </c>
      <c r="B2367" s="57">
        <v>45809</v>
      </c>
      <c r="C2367" s="59">
        <v>4386200.26</v>
      </c>
      <c r="D2367" s="60">
        <v>999</v>
      </c>
      <c r="E2367" s="54">
        <v>65793</v>
      </c>
      <c r="F2367" s="54">
        <v>5815.91</v>
      </c>
      <c r="G2367" s="55">
        <v>8.7999999999999995E-2</v>
      </c>
      <c r="H2367" s="53">
        <v>0</v>
      </c>
      <c r="I2367" s="53" t="s">
        <v>1412</v>
      </c>
    </row>
    <row r="2368" spans="1:9" ht="17.399999999999999" x14ac:dyDescent="0.3">
      <c r="A2368" s="53" t="s">
        <v>520</v>
      </c>
      <c r="B2368" s="57">
        <v>45839</v>
      </c>
      <c r="C2368" s="59">
        <v>4386200.26</v>
      </c>
      <c r="D2368" s="60">
        <v>999</v>
      </c>
      <c r="E2368" s="54">
        <v>65793</v>
      </c>
      <c r="F2368" s="54">
        <v>12035.9</v>
      </c>
      <c r="G2368" s="55">
        <v>0.183</v>
      </c>
      <c r="H2368" s="53">
        <v>0</v>
      </c>
      <c r="I2368" s="53" t="s">
        <v>1412</v>
      </c>
    </row>
    <row r="2369" spans="1:9" ht="17.399999999999999" x14ac:dyDescent="0.3">
      <c r="A2369" s="53" t="s">
        <v>520</v>
      </c>
      <c r="B2369" s="57">
        <v>45870</v>
      </c>
      <c r="C2369" s="59">
        <v>4386200.26</v>
      </c>
      <c r="D2369" s="60">
        <v>999</v>
      </c>
      <c r="E2369" s="54">
        <v>65793</v>
      </c>
      <c r="F2369" s="54">
        <v>12165.3</v>
      </c>
      <c r="G2369" s="55">
        <v>0.185</v>
      </c>
      <c r="H2369" s="53">
        <v>0</v>
      </c>
      <c r="I2369" s="53" t="s">
        <v>1412</v>
      </c>
    </row>
    <row r="2370" spans="1:9" ht="17.399999999999999" x14ac:dyDescent="0.3">
      <c r="A2370" s="53" t="s">
        <v>520</v>
      </c>
      <c r="B2370" s="57">
        <v>45901</v>
      </c>
      <c r="C2370" s="59">
        <v>4386200.26</v>
      </c>
      <c r="D2370" s="60">
        <v>999</v>
      </c>
      <c r="E2370" s="54">
        <v>65793</v>
      </c>
      <c r="F2370" s="54">
        <v>9130.0499999999993</v>
      </c>
      <c r="G2370" s="55">
        <v>0.13900000000000001</v>
      </c>
      <c r="H2370" s="53">
        <v>0</v>
      </c>
      <c r="I2370" s="53" t="s">
        <v>1412</v>
      </c>
    </row>
    <row r="2371" spans="1:9" ht="17.399999999999999" x14ac:dyDescent="0.3">
      <c r="A2371" s="53" t="s">
        <v>520</v>
      </c>
      <c r="B2371" s="57">
        <v>45931</v>
      </c>
      <c r="C2371" s="59">
        <v>4386200.26</v>
      </c>
      <c r="D2371" s="60">
        <v>999</v>
      </c>
      <c r="E2371" s="54">
        <v>65793</v>
      </c>
      <c r="F2371" s="54">
        <v>3838.89</v>
      </c>
      <c r="G2371" s="55">
        <v>5.8000000000000003E-2</v>
      </c>
      <c r="H2371" s="53">
        <v>0</v>
      </c>
      <c r="I2371" s="53" t="s">
        <v>1412</v>
      </c>
    </row>
    <row r="2372" spans="1:9" ht="17.399999999999999" x14ac:dyDescent="0.3">
      <c r="A2372" s="53" t="s">
        <v>520</v>
      </c>
      <c r="B2372" s="57">
        <v>45962</v>
      </c>
      <c r="C2372" s="59">
        <v>4386200.26</v>
      </c>
      <c r="D2372" s="60">
        <v>999</v>
      </c>
      <c r="E2372" s="54">
        <v>65793</v>
      </c>
      <c r="F2372" s="54">
        <v>6497.86</v>
      </c>
      <c r="G2372" s="55">
        <v>9.9000000000000005E-2</v>
      </c>
      <c r="H2372" s="53">
        <v>0</v>
      </c>
      <c r="I2372" s="53" t="s">
        <v>1412</v>
      </c>
    </row>
    <row r="2373" spans="1:9" ht="17.399999999999999" x14ac:dyDescent="0.3">
      <c r="A2373" s="53" t="s">
        <v>520</v>
      </c>
      <c r="B2373" s="57">
        <v>45992</v>
      </c>
      <c r="C2373" s="59">
        <v>4386200.26</v>
      </c>
      <c r="D2373" s="60">
        <v>999</v>
      </c>
      <c r="E2373" s="54">
        <v>65793</v>
      </c>
      <c r="F2373" s="54">
        <v>12428.35</v>
      </c>
      <c r="G2373" s="55">
        <v>0.189</v>
      </c>
      <c r="H2373" s="53">
        <v>0</v>
      </c>
      <c r="I2373" s="53" t="s">
        <v>1412</v>
      </c>
    </row>
    <row r="2374" spans="1:9" ht="17.399999999999999" x14ac:dyDescent="0.3">
      <c r="A2374" s="53" t="s">
        <v>522</v>
      </c>
      <c r="B2374" s="57">
        <v>45658</v>
      </c>
      <c r="C2374" s="59">
        <v>4606987.21</v>
      </c>
      <c r="D2374" s="60">
        <v>0</v>
      </c>
      <c r="E2374" s="54">
        <v>69104.81</v>
      </c>
      <c r="F2374" s="54">
        <v>76531.97</v>
      </c>
      <c r="G2374" s="55">
        <v>1.107</v>
      </c>
      <c r="H2374" s="53">
        <v>0</v>
      </c>
      <c r="I2374" s="53" t="s">
        <v>1408</v>
      </c>
    </row>
    <row r="2375" spans="1:9" ht="17.399999999999999" x14ac:dyDescent="0.3">
      <c r="A2375" s="53" t="s">
        <v>522</v>
      </c>
      <c r="B2375" s="57">
        <v>45689</v>
      </c>
      <c r="C2375" s="59">
        <v>4463361.58</v>
      </c>
      <c r="D2375" s="60">
        <v>0</v>
      </c>
      <c r="E2375" s="54">
        <v>66950.42</v>
      </c>
      <c r="F2375" s="54">
        <v>72422.7</v>
      </c>
      <c r="G2375" s="55">
        <v>1.0820000000000001</v>
      </c>
      <c r="H2375" s="53">
        <v>0</v>
      </c>
      <c r="I2375" s="53" t="s">
        <v>1408</v>
      </c>
    </row>
    <row r="2376" spans="1:9" ht="17.399999999999999" x14ac:dyDescent="0.3">
      <c r="A2376" s="53" t="s">
        <v>522</v>
      </c>
      <c r="B2376" s="57">
        <v>45717</v>
      </c>
      <c r="C2376" s="59">
        <v>4316618.4000000004</v>
      </c>
      <c r="D2376" s="60">
        <v>0</v>
      </c>
      <c r="E2376" s="54">
        <v>64749.279999999999</v>
      </c>
      <c r="F2376" s="54">
        <v>62404.67</v>
      </c>
      <c r="G2376" s="55">
        <v>0.96399999999999997</v>
      </c>
      <c r="H2376" s="53">
        <v>0</v>
      </c>
      <c r="I2376" s="53" t="s">
        <v>1408</v>
      </c>
    </row>
    <row r="2377" spans="1:9" ht="17.399999999999999" x14ac:dyDescent="0.3">
      <c r="A2377" s="53" t="s">
        <v>522</v>
      </c>
      <c r="B2377" s="57">
        <v>45748</v>
      </c>
      <c r="C2377" s="59">
        <v>4203989.84</v>
      </c>
      <c r="D2377" s="60">
        <v>0</v>
      </c>
      <c r="E2377" s="54">
        <v>63059.85</v>
      </c>
      <c r="F2377" s="54">
        <v>60794.66</v>
      </c>
      <c r="G2377" s="55">
        <v>0.96399999999999997</v>
      </c>
      <c r="H2377" s="53">
        <v>0</v>
      </c>
      <c r="I2377" s="53" t="s">
        <v>1408</v>
      </c>
    </row>
    <row r="2378" spans="1:9" ht="17.399999999999999" x14ac:dyDescent="0.3">
      <c r="A2378" s="53" t="s">
        <v>522</v>
      </c>
      <c r="B2378" s="57">
        <v>45778</v>
      </c>
      <c r="C2378" s="59">
        <v>4077751.91</v>
      </c>
      <c r="D2378" s="60">
        <v>35</v>
      </c>
      <c r="E2378" s="54">
        <v>61166.28</v>
      </c>
      <c r="F2378" s="54">
        <v>43715.77</v>
      </c>
      <c r="G2378" s="55">
        <v>0.71499999999999997</v>
      </c>
      <c r="H2378" s="53">
        <v>0</v>
      </c>
      <c r="I2378" s="53" t="s">
        <v>1410</v>
      </c>
    </row>
    <row r="2379" spans="1:9" ht="17.399999999999999" x14ac:dyDescent="0.3">
      <c r="A2379" s="53" t="s">
        <v>522</v>
      </c>
      <c r="B2379" s="57">
        <v>45809</v>
      </c>
      <c r="C2379" s="59">
        <v>3944915.33</v>
      </c>
      <c r="D2379" s="60">
        <v>0</v>
      </c>
      <c r="E2379" s="54">
        <v>59173.73</v>
      </c>
      <c r="F2379" s="54">
        <v>58245.47</v>
      </c>
      <c r="G2379" s="55">
        <v>0.98399999999999999</v>
      </c>
      <c r="H2379" s="53">
        <v>0</v>
      </c>
      <c r="I2379" s="53" t="s">
        <v>1408</v>
      </c>
    </row>
    <row r="2380" spans="1:9" ht="17.399999999999999" x14ac:dyDescent="0.3">
      <c r="A2380" s="53" t="s">
        <v>522</v>
      </c>
      <c r="B2380" s="57">
        <v>45839</v>
      </c>
      <c r="C2380" s="59">
        <v>3838878.58</v>
      </c>
      <c r="D2380" s="60">
        <v>0</v>
      </c>
      <c r="E2380" s="54">
        <v>57583.18</v>
      </c>
      <c r="F2380" s="54">
        <v>65006.04</v>
      </c>
      <c r="G2380" s="55">
        <v>1.129</v>
      </c>
      <c r="H2380" s="53">
        <v>0</v>
      </c>
      <c r="I2380" s="53" t="s">
        <v>1408</v>
      </c>
    </row>
    <row r="2381" spans="1:9" ht="17.399999999999999" x14ac:dyDescent="0.3">
      <c r="A2381" s="53" t="s">
        <v>522</v>
      </c>
      <c r="B2381" s="57">
        <v>45870</v>
      </c>
      <c r="C2381" s="59">
        <v>3713001.38</v>
      </c>
      <c r="D2381" s="60">
        <v>0</v>
      </c>
      <c r="E2381" s="54">
        <v>55695.02</v>
      </c>
      <c r="F2381" s="54">
        <v>63108.87</v>
      </c>
      <c r="G2381" s="55">
        <v>1.133</v>
      </c>
      <c r="H2381" s="53">
        <v>0</v>
      </c>
      <c r="I2381" s="53" t="s">
        <v>1408</v>
      </c>
    </row>
    <row r="2382" spans="1:9" ht="17.399999999999999" x14ac:dyDescent="0.3">
      <c r="A2382" s="53" t="s">
        <v>522</v>
      </c>
      <c r="B2382" s="57">
        <v>45901</v>
      </c>
      <c r="C2382" s="59">
        <v>3595607.86</v>
      </c>
      <c r="D2382" s="60">
        <v>0</v>
      </c>
      <c r="E2382" s="54">
        <v>53934.12</v>
      </c>
      <c r="F2382" s="54">
        <v>58041.58</v>
      </c>
      <c r="G2382" s="55">
        <v>1.0760000000000001</v>
      </c>
      <c r="H2382" s="53">
        <v>0</v>
      </c>
      <c r="I2382" s="53" t="s">
        <v>1408</v>
      </c>
    </row>
    <row r="2383" spans="1:9" ht="17.399999999999999" x14ac:dyDescent="0.3">
      <c r="A2383" s="53" t="s">
        <v>522</v>
      </c>
      <c r="B2383" s="57">
        <v>45931</v>
      </c>
      <c r="C2383" s="59">
        <v>3496713.1</v>
      </c>
      <c r="D2383" s="60">
        <v>0</v>
      </c>
      <c r="E2383" s="54">
        <v>52450.7</v>
      </c>
      <c r="F2383" s="54">
        <v>55500.27</v>
      </c>
      <c r="G2383" s="55">
        <v>1.0580000000000001</v>
      </c>
      <c r="H2383" s="53">
        <v>0</v>
      </c>
      <c r="I2383" s="53" t="s">
        <v>1408</v>
      </c>
    </row>
    <row r="2384" spans="1:9" ht="17.399999999999999" x14ac:dyDescent="0.3">
      <c r="A2384" s="53" t="s">
        <v>522</v>
      </c>
      <c r="B2384" s="57">
        <v>45962</v>
      </c>
      <c r="C2384" s="59">
        <v>3383274.12</v>
      </c>
      <c r="D2384" s="60">
        <v>95</v>
      </c>
      <c r="E2384" s="54">
        <v>50749.11</v>
      </c>
      <c r="F2384" s="54">
        <v>25879.360000000001</v>
      </c>
      <c r="G2384" s="55">
        <v>0.51</v>
      </c>
      <c r="H2384" s="53">
        <v>1</v>
      </c>
      <c r="I2384" s="53" t="s">
        <v>1409</v>
      </c>
    </row>
    <row r="2385" spans="1:9" ht="17.399999999999999" x14ac:dyDescent="0.3">
      <c r="A2385" s="53" t="s">
        <v>522</v>
      </c>
      <c r="B2385" s="57">
        <v>45992</v>
      </c>
      <c r="C2385" s="59">
        <v>3291474.91</v>
      </c>
      <c r="D2385" s="60">
        <v>65</v>
      </c>
      <c r="E2385" s="54">
        <v>49372.12</v>
      </c>
      <c r="F2385" s="54">
        <v>42466.37</v>
      </c>
      <c r="G2385" s="55">
        <v>0.86</v>
      </c>
      <c r="H2385" s="53">
        <v>1</v>
      </c>
      <c r="I2385" s="53" t="s">
        <v>1411</v>
      </c>
    </row>
    <row r="2386" spans="1:9" ht="17.399999999999999" x14ac:dyDescent="0.3">
      <c r="A2386" s="53" t="s">
        <v>524</v>
      </c>
      <c r="B2386" s="57">
        <v>45658</v>
      </c>
      <c r="C2386" s="59">
        <v>2267756.2599999998</v>
      </c>
      <c r="D2386" s="60">
        <v>0</v>
      </c>
      <c r="E2386" s="54">
        <v>34016.339999999997</v>
      </c>
      <c r="F2386" s="54">
        <v>36309.07</v>
      </c>
      <c r="G2386" s="55">
        <v>1.0669999999999999</v>
      </c>
      <c r="H2386" s="53">
        <v>0</v>
      </c>
      <c r="I2386" s="53" t="s">
        <v>1408</v>
      </c>
    </row>
    <row r="2387" spans="1:9" ht="17.399999999999999" x14ac:dyDescent="0.3">
      <c r="A2387" s="53" t="s">
        <v>524</v>
      </c>
      <c r="B2387" s="57">
        <v>45689</v>
      </c>
      <c r="C2387" s="59">
        <v>2202622.7999999998</v>
      </c>
      <c r="D2387" s="60">
        <v>0</v>
      </c>
      <c r="E2387" s="54">
        <v>33039.339999999997</v>
      </c>
      <c r="F2387" s="54">
        <v>36345.839999999997</v>
      </c>
      <c r="G2387" s="55">
        <v>1.1000000000000001</v>
      </c>
      <c r="H2387" s="53">
        <v>0</v>
      </c>
      <c r="I2387" s="53" t="s">
        <v>1408</v>
      </c>
    </row>
    <row r="2388" spans="1:9" ht="17.399999999999999" x14ac:dyDescent="0.3">
      <c r="A2388" s="53" t="s">
        <v>524</v>
      </c>
      <c r="B2388" s="57">
        <v>45717</v>
      </c>
      <c r="C2388" s="59">
        <v>2140264.65</v>
      </c>
      <c r="D2388" s="60">
        <v>0</v>
      </c>
      <c r="E2388" s="54">
        <v>32103.97</v>
      </c>
      <c r="F2388" s="54">
        <v>33717</v>
      </c>
      <c r="G2388" s="55">
        <v>1.05</v>
      </c>
      <c r="H2388" s="53">
        <v>0</v>
      </c>
      <c r="I2388" s="53" t="s">
        <v>1408</v>
      </c>
    </row>
    <row r="2389" spans="1:9" ht="17.399999999999999" x14ac:dyDescent="0.3">
      <c r="A2389" s="53" t="s">
        <v>524</v>
      </c>
      <c r="B2389" s="57">
        <v>45748</v>
      </c>
      <c r="C2389" s="59">
        <v>2078553.84</v>
      </c>
      <c r="D2389" s="60">
        <v>0</v>
      </c>
      <c r="E2389" s="54">
        <v>31178.31</v>
      </c>
      <c r="F2389" s="54">
        <v>35501.480000000003</v>
      </c>
      <c r="G2389" s="55">
        <v>1.139</v>
      </c>
      <c r="H2389" s="53">
        <v>0</v>
      </c>
      <c r="I2389" s="53" t="s">
        <v>1408</v>
      </c>
    </row>
    <row r="2390" spans="1:9" ht="17.399999999999999" x14ac:dyDescent="0.3">
      <c r="A2390" s="53" t="s">
        <v>524</v>
      </c>
      <c r="B2390" s="57">
        <v>45778</v>
      </c>
      <c r="C2390" s="59">
        <v>2017047.77</v>
      </c>
      <c r="D2390" s="60">
        <v>0</v>
      </c>
      <c r="E2390" s="54">
        <v>30255.72</v>
      </c>
      <c r="F2390" s="54">
        <v>30638.18</v>
      </c>
      <c r="G2390" s="55">
        <v>1.0129999999999999</v>
      </c>
      <c r="H2390" s="53">
        <v>0</v>
      </c>
      <c r="I2390" s="53" t="s">
        <v>1408</v>
      </c>
    </row>
    <row r="2391" spans="1:9" ht="17.399999999999999" x14ac:dyDescent="0.3">
      <c r="A2391" s="53" t="s">
        <v>524</v>
      </c>
      <c r="B2391" s="57">
        <v>45809</v>
      </c>
      <c r="C2391" s="59">
        <v>1958348.42</v>
      </c>
      <c r="D2391" s="60">
        <v>65</v>
      </c>
      <c r="E2391" s="54">
        <v>29375.23</v>
      </c>
      <c r="F2391" s="54">
        <v>18384.84</v>
      </c>
      <c r="G2391" s="55">
        <v>0.626</v>
      </c>
      <c r="H2391" s="53">
        <v>0</v>
      </c>
      <c r="I2391" s="53" t="s">
        <v>1411</v>
      </c>
    </row>
    <row r="2392" spans="1:9" ht="17.399999999999999" x14ac:dyDescent="0.3">
      <c r="A2392" s="53" t="s">
        <v>524</v>
      </c>
      <c r="B2392" s="57">
        <v>45839</v>
      </c>
      <c r="C2392" s="59">
        <v>1905489.28</v>
      </c>
      <c r="D2392" s="60">
        <v>15</v>
      </c>
      <c r="E2392" s="54">
        <v>28582.34</v>
      </c>
      <c r="F2392" s="54">
        <v>29541.91</v>
      </c>
      <c r="G2392" s="55">
        <v>1.034</v>
      </c>
      <c r="H2392" s="53">
        <v>0</v>
      </c>
      <c r="I2392" s="53" t="s">
        <v>1408</v>
      </c>
    </row>
    <row r="2393" spans="1:9" ht="17.399999999999999" x14ac:dyDescent="0.3">
      <c r="A2393" s="53" t="s">
        <v>524</v>
      </c>
      <c r="B2393" s="57">
        <v>45870</v>
      </c>
      <c r="C2393" s="59">
        <v>1849302.3</v>
      </c>
      <c r="D2393" s="60">
        <v>15</v>
      </c>
      <c r="E2393" s="54">
        <v>27739.53</v>
      </c>
      <c r="F2393" s="54">
        <v>26551.91</v>
      </c>
      <c r="G2393" s="55">
        <v>0.95699999999999996</v>
      </c>
      <c r="H2393" s="53">
        <v>0</v>
      </c>
      <c r="I2393" s="53" t="s">
        <v>1408</v>
      </c>
    </row>
    <row r="2394" spans="1:9" ht="17.399999999999999" x14ac:dyDescent="0.3">
      <c r="A2394" s="53" t="s">
        <v>524</v>
      </c>
      <c r="B2394" s="57">
        <v>45901</v>
      </c>
      <c r="C2394" s="59">
        <v>1795137.89</v>
      </c>
      <c r="D2394" s="60">
        <v>0</v>
      </c>
      <c r="E2394" s="54">
        <v>26927.07</v>
      </c>
      <c r="F2394" s="54">
        <v>27251.91</v>
      </c>
      <c r="G2394" s="55">
        <v>1.012</v>
      </c>
      <c r="H2394" s="53">
        <v>0</v>
      </c>
      <c r="I2394" s="53" t="s">
        <v>1408</v>
      </c>
    </row>
    <row r="2395" spans="1:9" ht="17.399999999999999" x14ac:dyDescent="0.3">
      <c r="A2395" s="53" t="s">
        <v>524</v>
      </c>
      <c r="B2395" s="57">
        <v>45931</v>
      </c>
      <c r="C2395" s="59">
        <v>1737113.2</v>
      </c>
      <c r="D2395" s="60">
        <v>0</v>
      </c>
      <c r="E2395" s="54">
        <v>26056.7</v>
      </c>
      <c r="F2395" s="54">
        <v>29787.279999999999</v>
      </c>
      <c r="G2395" s="55">
        <v>1.143</v>
      </c>
      <c r="H2395" s="53">
        <v>0</v>
      </c>
      <c r="I2395" s="53" t="s">
        <v>1408</v>
      </c>
    </row>
    <row r="2396" spans="1:9" ht="17.399999999999999" x14ac:dyDescent="0.3">
      <c r="A2396" s="53" t="s">
        <v>524</v>
      </c>
      <c r="B2396" s="57">
        <v>45962</v>
      </c>
      <c r="C2396" s="59">
        <v>1687424.28</v>
      </c>
      <c r="D2396" s="60">
        <v>15</v>
      </c>
      <c r="E2396" s="54">
        <v>25311.360000000001</v>
      </c>
      <c r="F2396" s="54">
        <v>24986.05</v>
      </c>
      <c r="G2396" s="55">
        <v>0.98699999999999999</v>
      </c>
      <c r="H2396" s="53">
        <v>0</v>
      </c>
      <c r="I2396" s="53" t="s">
        <v>1408</v>
      </c>
    </row>
    <row r="2397" spans="1:9" ht="17.399999999999999" x14ac:dyDescent="0.3">
      <c r="A2397" s="53" t="s">
        <v>524</v>
      </c>
      <c r="B2397" s="57">
        <v>45992</v>
      </c>
      <c r="C2397" s="59">
        <v>1641821.17</v>
      </c>
      <c r="D2397" s="60">
        <v>0</v>
      </c>
      <c r="E2397" s="54">
        <v>24627.32</v>
      </c>
      <c r="F2397" s="54">
        <v>25015.65</v>
      </c>
      <c r="G2397" s="55">
        <v>1.016</v>
      </c>
      <c r="H2397" s="53">
        <v>0</v>
      </c>
      <c r="I2397" s="53" t="s">
        <v>1408</v>
      </c>
    </row>
    <row r="2398" spans="1:9" ht="17.399999999999999" x14ac:dyDescent="0.3">
      <c r="A2398" s="53" t="s">
        <v>526</v>
      </c>
      <c r="B2398" s="57">
        <v>45658</v>
      </c>
      <c r="C2398" s="59">
        <v>81968192.510000005</v>
      </c>
      <c r="D2398" s="60">
        <v>0</v>
      </c>
      <c r="E2398" s="54">
        <v>819681.93</v>
      </c>
      <c r="F2398" s="54">
        <v>913499.65</v>
      </c>
      <c r="G2398" s="55">
        <v>1.1140000000000001</v>
      </c>
      <c r="H2398" s="53">
        <v>0</v>
      </c>
      <c r="I2398" s="53" t="s">
        <v>1408</v>
      </c>
    </row>
    <row r="2399" spans="1:9" ht="17.399999999999999" x14ac:dyDescent="0.3">
      <c r="A2399" s="53" t="s">
        <v>526</v>
      </c>
      <c r="B2399" s="57">
        <v>45689</v>
      </c>
      <c r="C2399" s="59">
        <v>80424461.75</v>
      </c>
      <c r="D2399" s="60">
        <v>0</v>
      </c>
      <c r="E2399" s="54">
        <v>804244.62</v>
      </c>
      <c r="F2399" s="54">
        <v>850293.67</v>
      </c>
      <c r="G2399" s="55">
        <v>1.0569999999999999</v>
      </c>
      <c r="H2399" s="53">
        <v>0</v>
      </c>
      <c r="I2399" s="53" t="s">
        <v>1408</v>
      </c>
    </row>
    <row r="2400" spans="1:9" ht="17.399999999999999" x14ac:dyDescent="0.3">
      <c r="A2400" s="53" t="s">
        <v>526</v>
      </c>
      <c r="B2400" s="57">
        <v>45717</v>
      </c>
      <c r="C2400" s="59">
        <v>79147991.980000004</v>
      </c>
      <c r="D2400" s="60">
        <v>0</v>
      </c>
      <c r="E2400" s="54">
        <v>791479.92</v>
      </c>
      <c r="F2400" s="54">
        <v>888530.13</v>
      </c>
      <c r="G2400" s="55">
        <v>1.123</v>
      </c>
      <c r="H2400" s="53">
        <v>0</v>
      </c>
      <c r="I2400" s="53" t="s">
        <v>1408</v>
      </c>
    </row>
    <row r="2401" spans="1:9" ht="17.399999999999999" x14ac:dyDescent="0.3">
      <c r="A2401" s="53" t="s">
        <v>526</v>
      </c>
      <c r="B2401" s="57">
        <v>45748</v>
      </c>
      <c r="C2401" s="59">
        <v>77912098.340000004</v>
      </c>
      <c r="D2401" s="60">
        <v>35</v>
      </c>
      <c r="E2401" s="54">
        <v>779120.98</v>
      </c>
      <c r="F2401" s="54">
        <v>570653.51</v>
      </c>
      <c r="G2401" s="55">
        <v>0.73199999999999998</v>
      </c>
      <c r="H2401" s="53">
        <v>0</v>
      </c>
      <c r="I2401" s="53" t="s">
        <v>1410</v>
      </c>
    </row>
    <row r="2402" spans="1:9" ht="17.399999999999999" x14ac:dyDescent="0.3">
      <c r="A2402" s="53" t="s">
        <v>526</v>
      </c>
      <c r="B2402" s="57">
        <v>45778</v>
      </c>
      <c r="C2402" s="59">
        <v>76619233.280000001</v>
      </c>
      <c r="D2402" s="60">
        <v>0</v>
      </c>
      <c r="E2402" s="54">
        <v>766192.33</v>
      </c>
      <c r="F2402" s="54">
        <v>802189.08</v>
      </c>
      <c r="G2402" s="55">
        <v>1.0469999999999999</v>
      </c>
      <c r="H2402" s="53">
        <v>0</v>
      </c>
      <c r="I2402" s="53" t="s">
        <v>1408</v>
      </c>
    </row>
    <row r="2403" spans="1:9" ht="17.399999999999999" x14ac:dyDescent="0.3">
      <c r="A2403" s="53" t="s">
        <v>526</v>
      </c>
      <c r="B2403" s="57">
        <v>45809</v>
      </c>
      <c r="C2403" s="59">
        <v>75167697.450000003</v>
      </c>
      <c r="D2403" s="60">
        <v>35</v>
      </c>
      <c r="E2403" s="54">
        <v>751676.97</v>
      </c>
      <c r="F2403" s="54">
        <v>510061.61</v>
      </c>
      <c r="G2403" s="55">
        <v>0.67900000000000005</v>
      </c>
      <c r="H2403" s="53">
        <v>0</v>
      </c>
      <c r="I2403" s="53" t="s">
        <v>1410</v>
      </c>
    </row>
    <row r="2404" spans="1:9" ht="17.399999999999999" x14ac:dyDescent="0.3">
      <c r="A2404" s="53" t="s">
        <v>526</v>
      </c>
      <c r="B2404" s="57">
        <v>45839</v>
      </c>
      <c r="C2404" s="59">
        <v>74113043.510000005</v>
      </c>
      <c r="D2404" s="60">
        <v>0</v>
      </c>
      <c r="E2404" s="54">
        <v>741130.44</v>
      </c>
      <c r="F2404" s="54">
        <v>751636.32</v>
      </c>
      <c r="G2404" s="55">
        <v>1.014</v>
      </c>
      <c r="H2404" s="53">
        <v>0</v>
      </c>
      <c r="I2404" s="53" t="s">
        <v>1408</v>
      </c>
    </row>
    <row r="2405" spans="1:9" ht="17.399999999999999" x14ac:dyDescent="0.3">
      <c r="A2405" s="53" t="s">
        <v>526</v>
      </c>
      <c r="B2405" s="57">
        <v>45870</v>
      </c>
      <c r="C2405" s="59">
        <v>72720149</v>
      </c>
      <c r="D2405" s="60">
        <v>95</v>
      </c>
      <c r="E2405" s="54">
        <v>727201.49</v>
      </c>
      <c r="F2405" s="54">
        <v>87449.12</v>
      </c>
      <c r="G2405" s="55">
        <v>0.12</v>
      </c>
      <c r="H2405" s="53">
        <v>1</v>
      </c>
      <c r="I2405" s="53" t="s">
        <v>1409</v>
      </c>
    </row>
    <row r="2406" spans="1:9" ht="17.399999999999999" x14ac:dyDescent="0.3">
      <c r="A2406" s="53" t="s">
        <v>526</v>
      </c>
      <c r="B2406" s="57">
        <v>45901</v>
      </c>
      <c r="C2406" s="59">
        <v>71597288.349999994</v>
      </c>
      <c r="D2406" s="60">
        <v>0</v>
      </c>
      <c r="E2406" s="54">
        <v>715972.88</v>
      </c>
      <c r="F2406" s="54">
        <v>767596.79</v>
      </c>
      <c r="G2406" s="55">
        <v>1.0720000000000001</v>
      </c>
      <c r="H2406" s="53">
        <v>1</v>
      </c>
      <c r="I2406" s="53" t="s">
        <v>1408</v>
      </c>
    </row>
    <row r="2407" spans="1:9" ht="17.399999999999999" x14ac:dyDescent="0.3">
      <c r="A2407" s="53" t="s">
        <v>526</v>
      </c>
      <c r="B2407" s="57">
        <v>45931</v>
      </c>
      <c r="C2407" s="59">
        <v>70551808.969999999</v>
      </c>
      <c r="D2407" s="60">
        <v>0</v>
      </c>
      <c r="E2407" s="54">
        <v>705518.09</v>
      </c>
      <c r="F2407" s="54">
        <v>709949.61</v>
      </c>
      <c r="G2407" s="55">
        <v>1.006</v>
      </c>
      <c r="H2407" s="53">
        <v>1</v>
      </c>
      <c r="I2407" s="53" t="s">
        <v>1408</v>
      </c>
    </row>
    <row r="2408" spans="1:9" ht="17.399999999999999" x14ac:dyDescent="0.3">
      <c r="A2408" s="53" t="s">
        <v>526</v>
      </c>
      <c r="B2408" s="57">
        <v>45962</v>
      </c>
      <c r="C2408" s="59">
        <v>69335241.629999995</v>
      </c>
      <c r="D2408" s="60">
        <v>185</v>
      </c>
      <c r="E2408" s="54">
        <v>693352.42</v>
      </c>
      <c r="F2408" s="54">
        <v>207618.42</v>
      </c>
      <c r="G2408" s="55">
        <v>0.29899999999999999</v>
      </c>
      <c r="H2408" s="53">
        <v>1</v>
      </c>
      <c r="I2408" s="53" t="s">
        <v>1409</v>
      </c>
    </row>
    <row r="2409" spans="1:9" ht="17.399999999999999" x14ac:dyDescent="0.3">
      <c r="A2409" s="53" t="s">
        <v>526</v>
      </c>
      <c r="B2409" s="57">
        <v>45992</v>
      </c>
      <c r="C2409" s="59">
        <v>68037284.719999999</v>
      </c>
      <c r="D2409" s="60">
        <v>35</v>
      </c>
      <c r="E2409" s="54">
        <v>680372.85</v>
      </c>
      <c r="F2409" s="54">
        <v>311657.57</v>
      </c>
      <c r="G2409" s="55">
        <v>0.45800000000000002</v>
      </c>
      <c r="H2409" s="53">
        <v>1</v>
      </c>
      <c r="I2409" s="53" t="s">
        <v>1410</v>
      </c>
    </row>
    <row r="2410" spans="1:9" ht="17.399999999999999" x14ac:dyDescent="0.3">
      <c r="A2410" s="53" t="s">
        <v>528</v>
      </c>
      <c r="B2410" s="57">
        <v>45658</v>
      </c>
      <c r="C2410" s="59">
        <v>3913803.15</v>
      </c>
      <c r="D2410" s="60">
        <v>0</v>
      </c>
      <c r="E2410" s="54">
        <v>58707.05</v>
      </c>
      <c r="F2410" s="54">
        <v>62529.27</v>
      </c>
      <c r="G2410" s="55">
        <v>1.0649999999999999</v>
      </c>
      <c r="H2410" s="53">
        <v>0</v>
      </c>
      <c r="I2410" s="53" t="s">
        <v>1408</v>
      </c>
    </row>
    <row r="2411" spans="1:9" ht="17.399999999999999" x14ac:dyDescent="0.3">
      <c r="A2411" s="53" t="s">
        <v>528</v>
      </c>
      <c r="B2411" s="57">
        <v>45689</v>
      </c>
      <c r="C2411" s="59">
        <v>3796831.26</v>
      </c>
      <c r="D2411" s="60">
        <v>0</v>
      </c>
      <c r="E2411" s="54">
        <v>56952.47</v>
      </c>
      <c r="F2411" s="54">
        <v>58014.1</v>
      </c>
      <c r="G2411" s="55">
        <v>1.0189999999999999</v>
      </c>
      <c r="H2411" s="53">
        <v>0</v>
      </c>
      <c r="I2411" s="53" t="s">
        <v>1408</v>
      </c>
    </row>
    <row r="2412" spans="1:9" ht="17.399999999999999" x14ac:dyDescent="0.3">
      <c r="A2412" s="53" t="s">
        <v>528</v>
      </c>
      <c r="B2412" s="57">
        <v>45717</v>
      </c>
      <c r="C2412" s="59">
        <v>3675381.66</v>
      </c>
      <c r="D2412" s="60">
        <v>0</v>
      </c>
      <c r="E2412" s="54">
        <v>55130.720000000001</v>
      </c>
      <c r="F2412" s="54">
        <v>59949.08</v>
      </c>
      <c r="G2412" s="55">
        <v>1.087</v>
      </c>
      <c r="H2412" s="53">
        <v>0</v>
      </c>
      <c r="I2412" s="53" t="s">
        <v>1408</v>
      </c>
    </row>
    <row r="2413" spans="1:9" ht="17.399999999999999" x14ac:dyDescent="0.3">
      <c r="A2413" s="53" t="s">
        <v>528</v>
      </c>
      <c r="B2413" s="57">
        <v>45748</v>
      </c>
      <c r="C2413" s="59">
        <v>3569601.23</v>
      </c>
      <c r="D2413" s="60">
        <v>0</v>
      </c>
      <c r="E2413" s="54">
        <v>53544.02</v>
      </c>
      <c r="F2413" s="54">
        <v>52414.19</v>
      </c>
      <c r="G2413" s="55">
        <v>0.97899999999999998</v>
      </c>
      <c r="H2413" s="53">
        <v>0</v>
      </c>
      <c r="I2413" s="53" t="s">
        <v>1408</v>
      </c>
    </row>
    <row r="2414" spans="1:9" ht="17.399999999999999" x14ac:dyDescent="0.3">
      <c r="A2414" s="53" t="s">
        <v>528</v>
      </c>
      <c r="B2414" s="57">
        <v>45778</v>
      </c>
      <c r="C2414" s="59">
        <v>3452220.09</v>
      </c>
      <c r="D2414" s="60">
        <v>0</v>
      </c>
      <c r="E2414" s="54">
        <v>51783.3</v>
      </c>
      <c r="F2414" s="54">
        <v>53138.53</v>
      </c>
      <c r="G2414" s="55">
        <v>1.026</v>
      </c>
      <c r="H2414" s="53">
        <v>0</v>
      </c>
      <c r="I2414" s="53" t="s">
        <v>1408</v>
      </c>
    </row>
    <row r="2415" spans="1:9" ht="17.399999999999999" x14ac:dyDescent="0.3">
      <c r="A2415" s="53" t="s">
        <v>528</v>
      </c>
      <c r="B2415" s="57">
        <v>45809</v>
      </c>
      <c r="C2415" s="59">
        <v>3452220.09</v>
      </c>
      <c r="D2415" s="60">
        <v>220</v>
      </c>
      <c r="E2415" s="54">
        <v>51783.3</v>
      </c>
      <c r="F2415" s="54">
        <v>141.81</v>
      </c>
      <c r="G2415" s="55">
        <v>3.0000000000000001E-3</v>
      </c>
      <c r="H2415" s="53">
        <v>0</v>
      </c>
      <c r="I2415" s="53" t="s">
        <v>1412</v>
      </c>
    </row>
    <row r="2416" spans="1:9" ht="17.399999999999999" x14ac:dyDescent="0.3">
      <c r="A2416" s="53" t="s">
        <v>528</v>
      </c>
      <c r="B2416" s="57">
        <v>45839</v>
      </c>
      <c r="C2416" s="59">
        <v>3452220.09</v>
      </c>
      <c r="D2416" s="60">
        <v>999</v>
      </c>
      <c r="E2416" s="54">
        <v>51783.3</v>
      </c>
      <c r="F2416" s="54">
        <v>42.48</v>
      </c>
      <c r="G2416" s="55">
        <v>1E-3</v>
      </c>
      <c r="H2416" s="53">
        <v>0</v>
      </c>
      <c r="I2416" s="53" t="s">
        <v>1412</v>
      </c>
    </row>
    <row r="2417" spans="1:9" ht="17.399999999999999" x14ac:dyDescent="0.3">
      <c r="A2417" s="53" t="s">
        <v>528</v>
      </c>
      <c r="B2417" s="57">
        <v>45870</v>
      </c>
      <c r="C2417" s="59">
        <v>3452220.09</v>
      </c>
      <c r="D2417" s="60">
        <v>999</v>
      </c>
      <c r="E2417" s="54">
        <v>51783.3</v>
      </c>
      <c r="F2417" s="54">
        <v>8693.2099999999991</v>
      </c>
      <c r="G2417" s="55">
        <v>0.16800000000000001</v>
      </c>
      <c r="H2417" s="53">
        <v>0</v>
      </c>
      <c r="I2417" s="53" t="s">
        <v>1412</v>
      </c>
    </row>
    <row r="2418" spans="1:9" ht="17.399999999999999" x14ac:dyDescent="0.3">
      <c r="A2418" s="53" t="s">
        <v>528</v>
      </c>
      <c r="B2418" s="57">
        <v>45901</v>
      </c>
      <c r="C2418" s="59">
        <v>3452220.09</v>
      </c>
      <c r="D2418" s="60">
        <v>999</v>
      </c>
      <c r="E2418" s="54">
        <v>51783.3</v>
      </c>
      <c r="F2418" s="54">
        <v>6121.98</v>
      </c>
      <c r="G2418" s="55">
        <v>0.11799999999999999</v>
      </c>
      <c r="H2418" s="53">
        <v>0</v>
      </c>
      <c r="I2418" s="53" t="s">
        <v>1412</v>
      </c>
    </row>
    <row r="2419" spans="1:9" ht="17.399999999999999" x14ac:dyDescent="0.3">
      <c r="A2419" s="53" t="s">
        <v>528</v>
      </c>
      <c r="B2419" s="57">
        <v>45931</v>
      </c>
      <c r="C2419" s="59">
        <v>3452220.09</v>
      </c>
      <c r="D2419" s="60">
        <v>999</v>
      </c>
      <c r="E2419" s="54">
        <v>51783.3</v>
      </c>
      <c r="F2419" s="54">
        <v>10262.49</v>
      </c>
      <c r="G2419" s="55">
        <v>0.19800000000000001</v>
      </c>
      <c r="H2419" s="53">
        <v>0</v>
      </c>
      <c r="I2419" s="53" t="s">
        <v>1412</v>
      </c>
    </row>
    <row r="2420" spans="1:9" ht="17.399999999999999" x14ac:dyDescent="0.3">
      <c r="A2420" s="53" t="s">
        <v>528</v>
      </c>
      <c r="B2420" s="57">
        <v>45962</v>
      </c>
      <c r="C2420" s="59">
        <v>3452220.09</v>
      </c>
      <c r="D2420" s="60">
        <v>999</v>
      </c>
      <c r="E2420" s="54">
        <v>51783.3</v>
      </c>
      <c r="F2420" s="54">
        <v>9248.8799999999992</v>
      </c>
      <c r="G2420" s="55">
        <v>0.17899999999999999</v>
      </c>
      <c r="H2420" s="53">
        <v>0</v>
      </c>
      <c r="I2420" s="53" t="s">
        <v>1412</v>
      </c>
    </row>
    <row r="2421" spans="1:9" ht="17.399999999999999" x14ac:dyDescent="0.3">
      <c r="A2421" s="53" t="s">
        <v>528</v>
      </c>
      <c r="B2421" s="57">
        <v>45992</v>
      </c>
      <c r="C2421" s="59">
        <v>3452220.09</v>
      </c>
      <c r="D2421" s="60">
        <v>999</v>
      </c>
      <c r="E2421" s="54">
        <v>51783.3</v>
      </c>
      <c r="F2421" s="54">
        <v>7101.54</v>
      </c>
      <c r="G2421" s="55">
        <v>0.13700000000000001</v>
      </c>
      <c r="H2421" s="53">
        <v>0</v>
      </c>
      <c r="I2421" s="53" t="s">
        <v>1412</v>
      </c>
    </row>
    <row r="2422" spans="1:9" ht="17.399999999999999" x14ac:dyDescent="0.3">
      <c r="A2422" s="53" t="s">
        <v>529</v>
      </c>
      <c r="B2422" s="57">
        <v>45870</v>
      </c>
      <c r="C2422" s="59">
        <v>18681894.030000001</v>
      </c>
      <c r="D2422" s="60">
        <v>15</v>
      </c>
      <c r="E2422" s="54">
        <v>280228.40999999997</v>
      </c>
      <c r="F2422" s="54">
        <v>322055.06</v>
      </c>
      <c r="G2422" s="55">
        <v>1.149</v>
      </c>
      <c r="H2422" s="53">
        <v>0</v>
      </c>
      <c r="I2422" s="53" t="s">
        <v>1408</v>
      </c>
    </row>
    <row r="2423" spans="1:9" ht="17.399999999999999" x14ac:dyDescent="0.3">
      <c r="A2423" s="53" t="s">
        <v>529</v>
      </c>
      <c r="B2423" s="57">
        <v>45901</v>
      </c>
      <c r="C2423" s="59">
        <v>18277520.809999999</v>
      </c>
      <c r="D2423" s="60">
        <v>0</v>
      </c>
      <c r="E2423" s="54">
        <v>274162.81</v>
      </c>
      <c r="F2423" s="54">
        <v>264176.05</v>
      </c>
      <c r="G2423" s="55">
        <v>0.96399999999999997</v>
      </c>
      <c r="H2423" s="53">
        <v>0</v>
      </c>
      <c r="I2423" s="53" t="s">
        <v>1408</v>
      </c>
    </row>
    <row r="2424" spans="1:9" ht="17.399999999999999" x14ac:dyDescent="0.3">
      <c r="A2424" s="53" t="s">
        <v>529</v>
      </c>
      <c r="B2424" s="57">
        <v>45931</v>
      </c>
      <c r="C2424" s="59">
        <v>17879838.109999999</v>
      </c>
      <c r="D2424" s="60">
        <v>0</v>
      </c>
      <c r="E2424" s="54">
        <v>268197.57</v>
      </c>
      <c r="F2424" s="54">
        <v>279012.39</v>
      </c>
      <c r="G2424" s="55">
        <v>1.04</v>
      </c>
      <c r="H2424" s="53">
        <v>0</v>
      </c>
      <c r="I2424" s="53" t="s">
        <v>1408</v>
      </c>
    </row>
    <row r="2425" spans="1:9" ht="17.399999999999999" x14ac:dyDescent="0.3">
      <c r="A2425" s="53" t="s">
        <v>529</v>
      </c>
      <c r="B2425" s="57">
        <v>45962</v>
      </c>
      <c r="C2425" s="59">
        <v>17454606.68</v>
      </c>
      <c r="D2425" s="60">
        <v>0</v>
      </c>
      <c r="E2425" s="54">
        <v>261819.1</v>
      </c>
      <c r="F2425" s="54">
        <v>296814.33</v>
      </c>
      <c r="G2425" s="55">
        <v>1.1339999999999999</v>
      </c>
      <c r="H2425" s="53">
        <v>0</v>
      </c>
      <c r="I2425" s="53" t="s">
        <v>1408</v>
      </c>
    </row>
    <row r="2426" spans="1:9" ht="17.399999999999999" x14ac:dyDescent="0.3">
      <c r="A2426" s="53" t="s">
        <v>529</v>
      </c>
      <c r="B2426" s="57">
        <v>45992</v>
      </c>
      <c r="C2426" s="59">
        <v>16984685.100000001</v>
      </c>
      <c r="D2426" s="60">
        <v>0</v>
      </c>
      <c r="E2426" s="54">
        <v>254770.28</v>
      </c>
      <c r="F2426" s="54">
        <v>267528.34000000003</v>
      </c>
      <c r="G2426" s="55">
        <v>1.05</v>
      </c>
      <c r="H2426" s="53">
        <v>0</v>
      </c>
      <c r="I2426" s="53" t="s">
        <v>1408</v>
      </c>
    </row>
    <row r="2427" spans="1:9" ht="17.399999999999999" x14ac:dyDescent="0.3">
      <c r="A2427" s="53" t="s">
        <v>530</v>
      </c>
      <c r="B2427" s="57">
        <v>45658</v>
      </c>
      <c r="C2427" s="59">
        <v>18331640.670000002</v>
      </c>
      <c r="D2427" s="60">
        <v>0</v>
      </c>
      <c r="E2427" s="54">
        <v>274974.61</v>
      </c>
      <c r="F2427" s="54">
        <v>313367.03999999998</v>
      </c>
      <c r="G2427" s="55">
        <v>1.1399999999999999</v>
      </c>
      <c r="H2427" s="53">
        <v>0</v>
      </c>
      <c r="I2427" s="53" t="s">
        <v>1408</v>
      </c>
    </row>
    <row r="2428" spans="1:9" ht="17.399999999999999" x14ac:dyDescent="0.3">
      <c r="A2428" s="53" t="s">
        <v>530</v>
      </c>
      <c r="B2428" s="57">
        <v>45689</v>
      </c>
      <c r="C2428" s="59">
        <v>17912773.899999999</v>
      </c>
      <c r="D2428" s="60">
        <v>0</v>
      </c>
      <c r="E2428" s="54">
        <v>268691.61</v>
      </c>
      <c r="F2428" s="54">
        <v>294525.76</v>
      </c>
      <c r="G2428" s="55">
        <v>1.0960000000000001</v>
      </c>
      <c r="H2428" s="53">
        <v>0</v>
      </c>
      <c r="I2428" s="53" t="s">
        <v>1408</v>
      </c>
    </row>
    <row r="2429" spans="1:9" ht="17.399999999999999" x14ac:dyDescent="0.3">
      <c r="A2429" s="53" t="s">
        <v>530</v>
      </c>
      <c r="B2429" s="57">
        <v>45717</v>
      </c>
      <c r="C2429" s="59">
        <v>17427341.510000002</v>
      </c>
      <c r="D2429" s="60">
        <v>0</v>
      </c>
      <c r="E2429" s="54">
        <v>261410.12</v>
      </c>
      <c r="F2429" s="54">
        <v>282778.61</v>
      </c>
      <c r="G2429" s="55">
        <v>1.0820000000000001</v>
      </c>
      <c r="H2429" s="53">
        <v>0</v>
      </c>
      <c r="I2429" s="53" t="s">
        <v>1408</v>
      </c>
    </row>
    <row r="2430" spans="1:9" ht="17.399999999999999" x14ac:dyDescent="0.3">
      <c r="A2430" s="53" t="s">
        <v>530</v>
      </c>
      <c r="B2430" s="57">
        <v>45748</v>
      </c>
      <c r="C2430" s="59">
        <v>17024526.27</v>
      </c>
      <c r="D2430" s="60">
        <v>0</v>
      </c>
      <c r="E2430" s="54">
        <v>255367.89</v>
      </c>
      <c r="F2430" s="54">
        <v>287268.03999999998</v>
      </c>
      <c r="G2430" s="55">
        <v>1.125</v>
      </c>
      <c r="H2430" s="53">
        <v>0</v>
      </c>
      <c r="I2430" s="53" t="s">
        <v>1408</v>
      </c>
    </row>
    <row r="2431" spans="1:9" ht="17.399999999999999" x14ac:dyDescent="0.3">
      <c r="A2431" s="53" t="s">
        <v>530</v>
      </c>
      <c r="B2431" s="57">
        <v>45778</v>
      </c>
      <c r="C2431" s="59">
        <v>16574000.68</v>
      </c>
      <c r="D2431" s="60">
        <v>0</v>
      </c>
      <c r="E2431" s="54">
        <v>248610.01</v>
      </c>
      <c r="F2431" s="54">
        <v>266320.3</v>
      </c>
      <c r="G2431" s="55">
        <v>1.071</v>
      </c>
      <c r="H2431" s="53">
        <v>0</v>
      </c>
      <c r="I2431" s="53" t="s">
        <v>1408</v>
      </c>
    </row>
    <row r="2432" spans="1:9" ht="17.399999999999999" x14ac:dyDescent="0.3">
      <c r="A2432" s="53" t="s">
        <v>530</v>
      </c>
      <c r="B2432" s="57">
        <v>45809</v>
      </c>
      <c r="C2432" s="59">
        <v>16118595.84</v>
      </c>
      <c r="D2432" s="60">
        <v>0</v>
      </c>
      <c r="E2432" s="54">
        <v>241778.94</v>
      </c>
      <c r="F2432" s="54">
        <v>272057.49</v>
      </c>
      <c r="G2432" s="55">
        <v>1.125</v>
      </c>
      <c r="H2432" s="53">
        <v>0</v>
      </c>
      <c r="I2432" s="53" t="s">
        <v>1408</v>
      </c>
    </row>
    <row r="2433" spans="1:9" ht="17.399999999999999" x14ac:dyDescent="0.3">
      <c r="A2433" s="53" t="s">
        <v>530</v>
      </c>
      <c r="B2433" s="57">
        <v>45839</v>
      </c>
      <c r="C2433" s="59">
        <v>15705700.4</v>
      </c>
      <c r="D2433" s="60">
        <v>15</v>
      </c>
      <c r="E2433" s="54">
        <v>235585.51</v>
      </c>
      <c r="F2433" s="54">
        <v>248048.09</v>
      </c>
      <c r="G2433" s="55">
        <v>1.0529999999999999</v>
      </c>
      <c r="H2433" s="53">
        <v>0</v>
      </c>
      <c r="I2433" s="53" t="s">
        <v>1408</v>
      </c>
    </row>
    <row r="2434" spans="1:9" ht="17.399999999999999" x14ac:dyDescent="0.3">
      <c r="A2434" s="53" t="s">
        <v>530</v>
      </c>
      <c r="B2434" s="57">
        <v>45870</v>
      </c>
      <c r="C2434" s="59">
        <v>15375693.960000001</v>
      </c>
      <c r="D2434" s="60">
        <v>0</v>
      </c>
      <c r="E2434" s="54">
        <v>230635.41</v>
      </c>
      <c r="F2434" s="54">
        <v>248114.56</v>
      </c>
      <c r="G2434" s="55">
        <v>1.0760000000000001</v>
      </c>
      <c r="H2434" s="53">
        <v>0</v>
      </c>
      <c r="I2434" s="53" t="s">
        <v>1408</v>
      </c>
    </row>
    <row r="2435" spans="1:9" ht="17.399999999999999" x14ac:dyDescent="0.3">
      <c r="A2435" s="53" t="s">
        <v>530</v>
      </c>
      <c r="B2435" s="57">
        <v>45901</v>
      </c>
      <c r="C2435" s="59">
        <v>15049303.49</v>
      </c>
      <c r="D2435" s="60">
        <v>95</v>
      </c>
      <c r="E2435" s="54">
        <v>225739.55</v>
      </c>
      <c r="F2435" s="54">
        <v>48299.22</v>
      </c>
      <c r="G2435" s="55">
        <v>0.214</v>
      </c>
      <c r="H2435" s="53">
        <v>0</v>
      </c>
      <c r="I2435" s="53" t="s">
        <v>1409</v>
      </c>
    </row>
    <row r="2436" spans="1:9" ht="17.399999999999999" x14ac:dyDescent="0.3">
      <c r="A2436" s="53" t="s">
        <v>530</v>
      </c>
      <c r="B2436" s="57">
        <v>45931</v>
      </c>
      <c r="C2436" s="59">
        <v>14668679.859999999</v>
      </c>
      <c r="D2436" s="60">
        <v>0</v>
      </c>
      <c r="E2436" s="54">
        <v>220030.2</v>
      </c>
      <c r="F2436" s="54">
        <v>247470.68</v>
      </c>
      <c r="G2436" s="55">
        <v>1.125</v>
      </c>
      <c r="H2436" s="53">
        <v>0</v>
      </c>
      <c r="I2436" s="53" t="s">
        <v>1408</v>
      </c>
    </row>
    <row r="2437" spans="1:9" ht="17.399999999999999" x14ac:dyDescent="0.3">
      <c r="A2437" s="53" t="s">
        <v>530</v>
      </c>
      <c r="B2437" s="57">
        <v>45962</v>
      </c>
      <c r="C2437" s="59">
        <v>14260535.67</v>
      </c>
      <c r="D2437" s="60">
        <v>0</v>
      </c>
      <c r="E2437" s="54">
        <v>213908.04</v>
      </c>
      <c r="F2437" s="54">
        <v>223513.88</v>
      </c>
      <c r="G2437" s="55">
        <v>1.0449999999999999</v>
      </c>
      <c r="H2437" s="53">
        <v>0</v>
      </c>
      <c r="I2437" s="53" t="s">
        <v>1408</v>
      </c>
    </row>
    <row r="2438" spans="1:9" ht="17.399999999999999" x14ac:dyDescent="0.3">
      <c r="A2438" s="53" t="s">
        <v>530</v>
      </c>
      <c r="B2438" s="57">
        <v>45992</v>
      </c>
      <c r="C2438" s="59">
        <v>13959399.640000001</v>
      </c>
      <c r="D2438" s="60">
        <v>0</v>
      </c>
      <c r="E2438" s="54">
        <v>209390.99</v>
      </c>
      <c r="F2438" s="54">
        <v>202332.04</v>
      </c>
      <c r="G2438" s="55">
        <v>0.96599999999999997</v>
      </c>
      <c r="H2438" s="53">
        <v>0</v>
      </c>
      <c r="I2438" s="53" t="s">
        <v>1408</v>
      </c>
    </row>
    <row r="2439" spans="1:9" ht="17.399999999999999" x14ac:dyDescent="0.3">
      <c r="A2439" s="53" t="s">
        <v>532</v>
      </c>
      <c r="B2439" s="57">
        <v>45658</v>
      </c>
      <c r="C2439" s="59">
        <v>861223.37</v>
      </c>
      <c r="D2439" s="60">
        <v>15</v>
      </c>
      <c r="E2439" s="54">
        <v>12918.35</v>
      </c>
      <c r="F2439" s="54">
        <v>14456.69</v>
      </c>
      <c r="G2439" s="55">
        <v>1.119</v>
      </c>
      <c r="H2439" s="53">
        <v>0</v>
      </c>
      <c r="I2439" s="53" t="s">
        <v>1408</v>
      </c>
    </row>
    <row r="2440" spans="1:9" ht="17.399999999999999" x14ac:dyDescent="0.3">
      <c r="A2440" s="53" t="s">
        <v>532</v>
      </c>
      <c r="B2440" s="57">
        <v>45689</v>
      </c>
      <c r="C2440" s="59">
        <v>834464.96</v>
      </c>
      <c r="D2440" s="60">
        <v>0</v>
      </c>
      <c r="E2440" s="54">
        <v>12516.97</v>
      </c>
      <c r="F2440" s="54">
        <v>12108.56</v>
      </c>
      <c r="G2440" s="55">
        <v>0.96699999999999997</v>
      </c>
      <c r="H2440" s="53">
        <v>0</v>
      </c>
      <c r="I2440" s="53" t="s">
        <v>1408</v>
      </c>
    </row>
    <row r="2441" spans="1:9" ht="17.399999999999999" x14ac:dyDescent="0.3">
      <c r="A2441" s="53" t="s">
        <v>532</v>
      </c>
      <c r="B2441" s="57">
        <v>45717</v>
      </c>
      <c r="C2441" s="59">
        <v>809160.4</v>
      </c>
      <c r="D2441" s="60">
        <v>0</v>
      </c>
      <c r="E2441" s="54">
        <v>12137.41</v>
      </c>
      <c r="F2441" s="54">
        <v>13389.41</v>
      </c>
      <c r="G2441" s="55">
        <v>1.103</v>
      </c>
      <c r="H2441" s="53">
        <v>0</v>
      </c>
      <c r="I2441" s="53" t="s">
        <v>1408</v>
      </c>
    </row>
    <row r="2442" spans="1:9" ht="17.399999999999999" x14ac:dyDescent="0.3">
      <c r="A2442" s="53" t="s">
        <v>532</v>
      </c>
      <c r="B2442" s="57">
        <v>45748</v>
      </c>
      <c r="C2442" s="59">
        <v>785575.03</v>
      </c>
      <c r="D2442" s="60">
        <v>0</v>
      </c>
      <c r="E2442" s="54">
        <v>11783.63</v>
      </c>
      <c r="F2442" s="54">
        <v>13259.59</v>
      </c>
      <c r="G2442" s="55">
        <v>1.125</v>
      </c>
      <c r="H2442" s="53">
        <v>0</v>
      </c>
      <c r="I2442" s="53" t="s">
        <v>1408</v>
      </c>
    </row>
    <row r="2443" spans="1:9" ht="17.399999999999999" x14ac:dyDescent="0.3">
      <c r="A2443" s="53" t="s">
        <v>532</v>
      </c>
      <c r="B2443" s="57">
        <v>45778</v>
      </c>
      <c r="C2443" s="59">
        <v>760703.22</v>
      </c>
      <c r="D2443" s="60">
        <v>35</v>
      </c>
      <c r="E2443" s="54">
        <v>11410.55</v>
      </c>
      <c r="F2443" s="54">
        <v>7988</v>
      </c>
      <c r="G2443" s="55">
        <v>0.7</v>
      </c>
      <c r="H2443" s="53">
        <v>0</v>
      </c>
      <c r="I2443" s="53" t="s">
        <v>1410</v>
      </c>
    </row>
    <row r="2444" spans="1:9" ht="17.399999999999999" x14ac:dyDescent="0.3">
      <c r="A2444" s="53" t="s">
        <v>532</v>
      </c>
      <c r="B2444" s="57">
        <v>45809</v>
      </c>
      <c r="C2444" s="59">
        <v>738125.58</v>
      </c>
      <c r="D2444" s="60">
        <v>0</v>
      </c>
      <c r="E2444" s="54">
        <v>11071.88</v>
      </c>
      <c r="F2444" s="54">
        <v>10945.29</v>
      </c>
      <c r="G2444" s="55">
        <v>0.98899999999999999</v>
      </c>
      <c r="H2444" s="53">
        <v>0</v>
      </c>
      <c r="I2444" s="53" t="s">
        <v>1408</v>
      </c>
    </row>
    <row r="2445" spans="1:9" ht="17.399999999999999" x14ac:dyDescent="0.3">
      <c r="A2445" s="53" t="s">
        <v>532</v>
      </c>
      <c r="B2445" s="57">
        <v>45839</v>
      </c>
      <c r="C2445" s="59">
        <v>715602.96</v>
      </c>
      <c r="D2445" s="60">
        <v>15</v>
      </c>
      <c r="E2445" s="54">
        <v>10734.04</v>
      </c>
      <c r="F2445" s="54">
        <v>11146.94</v>
      </c>
      <c r="G2445" s="55">
        <v>1.038</v>
      </c>
      <c r="H2445" s="53">
        <v>0</v>
      </c>
      <c r="I2445" s="53" t="s">
        <v>1408</v>
      </c>
    </row>
    <row r="2446" spans="1:9" ht="17.399999999999999" x14ac:dyDescent="0.3">
      <c r="A2446" s="53" t="s">
        <v>532</v>
      </c>
      <c r="B2446" s="57">
        <v>45870</v>
      </c>
      <c r="C2446" s="59">
        <v>694285.45</v>
      </c>
      <c r="D2446" s="60">
        <v>0</v>
      </c>
      <c r="E2446" s="54">
        <v>10414.280000000001</v>
      </c>
      <c r="F2446" s="54">
        <v>11542.29</v>
      </c>
      <c r="G2446" s="55">
        <v>1.1080000000000001</v>
      </c>
      <c r="H2446" s="53">
        <v>0</v>
      </c>
      <c r="I2446" s="53" t="s">
        <v>1408</v>
      </c>
    </row>
    <row r="2447" spans="1:9" ht="17.399999999999999" x14ac:dyDescent="0.3">
      <c r="A2447" s="53" t="s">
        <v>532</v>
      </c>
      <c r="B2447" s="57">
        <v>45901</v>
      </c>
      <c r="C2447" s="59">
        <v>673322.41</v>
      </c>
      <c r="D2447" s="60">
        <v>0</v>
      </c>
      <c r="E2447" s="54">
        <v>10099.84</v>
      </c>
      <c r="F2447" s="54">
        <v>10906.59</v>
      </c>
      <c r="G2447" s="55">
        <v>1.08</v>
      </c>
      <c r="H2447" s="53">
        <v>0</v>
      </c>
      <c r="I2447" s="53" t="s">
        <v>1408</v>
      </c>
    </row>
    <row r="2448" spans="1:9" ht="17.399999999999999" x14ac:dyDescent="0.3">
      <c r="A2448" s="53" t="s">
        <v>532</v>
      </c>
      <c r="B2448" s="57">
        <v>45931</v>
      </c>
      <c r="C2448" s="59">
        <v>654775.53</v>
      </c>
      <c r="D2448" s="60">
        <v>0</v>
      </c>
      <c r="E2448" s="54">
        <v>9821.6299999999992</v>
      </c>
      <c r="F2448" s="54">
        <v>9628.2099999999991</v>
      </c>
      <c r="G2448" s="55">
        <v>0.98</v>
      </c>
      <c r="H2448" s="53">
        <v>0</v>
      </c>
      <c r="I2448" s="53" t="s">
        <v>1408</v>
      </c>
    </row>
    <row r="2449" spans="1:9" ht="17.399999999999999" x14ac:dyDescent="0.3">
      <c r="A2449" s="53" t="s">
        <v>532</v>
      </c>
      <c r="B2449" s="57">
        <v>45962</v>
      </c>
      <c r="C2449" s="59">
        <v>636275.03</v>
      </c>
      <c r="D2449" s="60">
        <v>15</v>
      </c>
      <c r="E2449" s="54">
        <v>9544.1299999999992</v>
      </c>
      <c r="F2449" s="54">
        <v>9069.94</v>
      </c>
      <c r="G2449" s="55">
        <v>0.95</v>
      </c>
      <c r="H2449" s="53">
        <v>0</v>
      </c>
      <c r="I2449" s="53" t="s">
        <v>1408</v>
      </c>
    </row>
    <row r="2450" spans="1:9" ht="17.399999999999999" x14ac:dyDescent="0.3">
      <c r="A2450" s="53" t="s">
        <v>532</v>
      </c>
      <c r="B2450" s="57">
        <v>45992</v>
      </c>
      <c r="C2450" s="59">
        <v>617307.31000000006</v>
      </c>
      <c r="D2450" s="60">
        <v>0</v>
      </c>
      <c r="E2450" s="54">
        <v>9259.61</v>
      </c>
      <c r="F2450" s="54">
        <v>10546.49</v>
      </c>
      <c r="G2450" s="55">
        <v>1.139</v>
      </c>
      <c r="H2450" s="53">
        <v>0</v>
      </c>
      <c r="I2450" s="53" t="s">
        <v>1408</v>
      </c>
    </row>
    <row r="2451" spans="1:9" ht="17.399999999999999" x14ac:dyDescent="0.3">
      <c r="A2451" s="53" t="s">
        <v>533</v>
      </c>
      <c r="B2451" s="57">
        <v>45658</v>
      </c>
      <c r="C2451" s="59">
        <v>7710307.6500000004</v>
      </c>
      <c r="D2451" s="60">
        <v>0</v>
      </c>
      <c r="E2451" s="54">
        <v>115654.61</v>
      </c>
      <c r="F2451" s="54">
        <v>120909.99</v>
      </c>
      <c r="G2451" s="55">
        <v>1.0449999999999999</v>
      </c>
      <c r="H2451" s="53">
        <v>0</v>
      </c>
      <c r="I2451" s="53" t="s">
        <v>1408</v>
      </c>
    </row>
    <row r="2452" spans="1:9" ht="17.399999999999999" x14ac:dyDescent="0.3">
      <c r="A2452" s="53" t="s">
        <v>533</v>
      </c>
      <c r="B2452" s="57">
        <v>45689</v>
      </c>
      <c r="C2452" s="59">
        <v>7533694.46</v>
      </c>
      <c r="D2452" s="60">
        <v>0</v>
      </c>
      <c r="E2452" s="54">
        <v>113005.42</v>
      </c>
      <c r="F2452" s="54">
        <v>109475.83</v>
      </c>
      <c r="G2452" s="55">
        <v>0.96899999999999997</v>
      </c>
      <c r="H2452" s="53">
        <v>0</v>
      </c>
      <c r="I2452" s="53" t="s">
        <v>1408</v>
      </c>
    </row>
    <row r="2453" spans="1:9" ht="17.399999999999999" x14ac:dyDescent="0.3">
      <c r="A2453" s="53" t="s">
        <v>533</v>
      </c>
      <c r="B2453" s="57">
        <v>45717</v>
      </c>
      <c r="C2453" s="59">
        <v>7337875.9400000004</v>
      </c>
      <c r="D2453" s="60">
        <v>0</v>
      </c>
      <c r="E2453" s="54">
        <v>110068.14</v>
      </c>
      <c r="F2453" s="54">
        <v>117847.03999999999</v>
      </c>
      <c r="G2453" s="55">
        <v>1.071</v>
      </c>
      <c r="H2453" s="53">
        <v>0</v>
      </c>
      <c r="I2453" s="53" t="s">
        <v>1408</v>
      </c>
    </row>
    <row r="2454" spans="1:9" ht="17.399999999999999" x14ac:dyDescent="0.3">
      <c r="A2454" s="53" t="s">
        <v>533</v>
      </c>
      <c r="B2454" s="57">
        <v>45748</v>
      </c>
      <c r="C2454" s="59">
        <v>7141700.6299999999</v>
      </c>
      <c r="D2454" s="60">
        <v>0</v>
      </c>
      <c r="E2454" s="54">
        <v>107125.51</v>
      </c>
      <c r="F2454" s="54">
        <v>104371.72</v>
      </c>
      <c r="G2454" s="55">
        <v>0.97399999999999998</v>
      </c>
      <c r="H2454" s="53">
        <v>0</v>
      </c>
      <c r="I2454" s="53" t="s">
        <v>1408</v>
      </c>
    </row>
    <row r="2455" spans="1:9" ht="17.399999999999999" x14ac:dyDescent="0.3">
      <c r="A2455" s="53" t="s">
        <v>533</v>
      </c>
      <c r="B2455" s="57">
        <v>45778</v>
      </c>
      <c r="C2455" s="59">
        <v>6981875.6699999999</v>
      </c>
      <c r="D2455" s="60">
        <v>0</v>
      </c>
      <c r="E2455" s="54">
        <v>104728.14</v>
      </c>
      <c r="F2455" s="54">
        <v>100577.47</v>
      </c>
      <c r="G2455" s="55">
        <v>0.96</v>
      </c>
      <c r="H2455" s="53">
        <v>0</v>
      </c>
      <c r="I2455" s="53" t="s">
        <v>1408</v>
      </c>
    </row>
    <row r="2456" spans="1:9" ht="17.399999999999999" x14ac:dyDescent="0.3">
      <c r="A2456" s="53" t="s">
        <v>533</v>
      </c>
      <c r="B2456" s="57">
        <v>45809</v>
      </c>
      <c r="C2456" s="59">
        <v>6796410.1200000001</v>
      </c>
      <c r="D2456" s="60">
        <v>0</v>
      </c>
      <c r="E2456" s="54">
        <v>101946.15</v>
      </c>
      <c r="F2456" s="54">
        <v>106112.42</v>
      </c>
      <c r="G2456" s="55">
        <v>1.0409999999999999</v>
      </c>
      <c r="H2456" s="53">
        <v>0</v>
      </c>
      <c r="I2456" s="53" t="s">
        <v>1408</v>
      </c>
    </row>
    <row r="2457" spans="1:9" ht="17.399999999999999" x14ac:dyDescent="0.3">
      <c r="A2457" s="53" t="s">
        <v>533</v>
      </c>
      <c r="B2457" s="57">
        <v>45839</v>
      </c>
      <c r="C2457" s="59">
        <v>6651305.5899999999</v>
      </c>
      <c r="D2457" s="60">
        <v>0</v>
      </c>
      <c r="E2457" s="54">
        <v>99769.58</v>
      </c>
      <c r="F2457" s="54">
        <v>113072.94</v>
      </c>
      <c r="G2457" s="55">
        <v>1.133</v>
      </c>
      <c r="H2457" s="53">
        <v>0</v>
      </c>
      <c r="I2457" s="53" t="s">
        <v>1408</v>
      </c>
    </row>
    <row r="2458" spans="1:9" ht="17.399999999999999" x14ac:dyDescent="0.3">
      <c r="A2458" s="53" t="s">
        <v>533</v>
      </c>
      <c r="B2458" s="57">
        <v>45870</v>
      </c>
      <c r="C2458" s="59">
        <v>6493088.6799999997</v>
      </c>
      <c r="D2458" s="60">
        <v>0</v>
      </c>
      <c r="E2458" s="54">
        <v>97396.33</v>
      </c>
      <c r="F2458" s="54">
        <v>109260.75</v>
      </c>
      <c r="G2458" s="55">
        <v>1.1220000000000001</v>
      </c>
      <c r="H2458" s="53">
        <v>0</v>
      </c>
      <c r="I2458" s="53" t="s">
        <v>1408</v>
      </c>
    </row>
    <row r="2459" spans="1:9" ht="17.399999999999999" x14ac:dyDescent="0.3">
      <c r="A2459" s="53" t="s">
        <v>533</v>
      </c>
      <c r="B2459" s="57">
        <v>45901</v>
      </c>
      <c r="C2459" s="59">
        <v>6315113.9900000002</v>
      </c>
      <c r="D2459" s="60">
        <v>0</v>
      </c>
      <c r="E2459" s="54">
        <v>94726.71</v>
      </c>
      <c r="F2459" s="54">
        <v>99646.46</v>
      </c>
      <c r="G2459" s="55">
        <v>1.052</v>
      </c>
      <c r="H2459" s="53">
        <v>0</v>
      </c>
      <c r="I2459" s="53" t="s">
        <v>1408</v>
      </c>
    </row>
    <row r="2460" spans="1:9" ht="17.399999999999999" x14ac:dyDescent="0.3">
      <c r="A2460" s="53" t="s">
        <v>533</v>
      </c>
      <c r="B2460" s="57">
        <v>45931</v>
      </c>
      <c r="C2460" s="59">
        <v>6159687.54</v>
      </c>
      <c r="D2460" s="60">
        <v>35</v>
      </c>
      <c r="E2460" s="54">
        <v>92395.31</v>
      </c>
      <c r="F2460" s="54">
        <v>76710.83</v>
      </c>
      <c r="G2460" s="55">
        <v>0.83</v>
      </c>
      <c r="H2460" s="53">
        <v>0</v>
      </c>
      <c r="I2460" s="53" t="s">
        <v>1410</v>
      </c>
    </row>
    <row r="2461" spans="1:9" ht="17.399999999999999" x14ac:dyDescent="0.3">
      <c r="A2461" s="53" t="s">
        <v>533</v>
      </c>
      <c r="B2461" s="57">
        <v>45962</v>
      </c>
      <c r="C2461" s="59">
        <v>5991557.0800000001</v>
      </c>
      <c r="D2461" s="60">
        <v>35</v>
      </c>
      <c r="E2461" s="54">
        <v>89873.36</v>
      </c>
      <c r="F2461" s="54">
        <v>64535.81</v>
      </c>
      <c r="G2461" s="55">
        <v>0.71799999999999997</v>
      </c>
      <c r="H2461" s="53">
        <v>0</v>
      </c>
      <c r="I2461" s="53" t="s">
        <v>1410</v>
      </c>
    </row>
    <row r="2462" spans="1:9" ht="17.399999999999999" x14ac:dyDescent="0.3">
      <c r="A2462" s="53" t="s">
        <v>533</v>
      </c>
      <c r="B2462" s="57">
        <v>45992</v>
      </c>
      <c r="C2462" s="59">
        <v>5863784.7000000002</v>
      </c>
      <c r="D2462" s="60">
        <v>0</v>
      </c>
      <c r="E2462" s="54">
        <v>87956.77</v>
      </c>
      <c r="F2462" s="54">
        <v>95775</v>
      </c>
      <c r="G2462" s="55">
        <v>1.089</v>
      </c>
      <c r="H2462" s="53">
        <v>0</v>
      </c>
      <c r="I2462" s="53" t="s">
        <v>1408</v>
      </c>
    </row>
    <row r="2463" spans="1:9" ht="17.399999999999999" x14ac:dyDescent="0.3">
      <c r="A2463" s="53" t="s">
        <v>535</v>
      </c>
      <c r="B2463" s="57">
        <v>45658</v>
      </c>
      <c r="C2463" s="59">
        <v>36440087.119999997</v>
      </c>
      <c r="D2463" s="60">
        <v>0</v>
      </c>
      <c r="E2463" s="54">
        <v>364400.87</v>
      </c>
      <c r="F2463" s="54">
        <v>397461.35</v>
      </c>
      <c r="G2463" s="55">
        <v>1.091</v>
      </c>
      <c r="H2463" s="53">
        <v>0</v>
      </c>
      <c r="I2463" s="53" t="s">
        <v>1408</v>
      </c>
    </row>
    <row r="2464" spans="1:9" ht="17.399999999999999" x14ac:dyDescent="0.3">
      <c r="A2464" s="53" t="s">
        <v>535</v>
      </c>
      <c r="B2464" s="57">
        <v>45689</v>
      </c>
      <c r="C2464" s="59">
        <v>35925326.93</v>
      </c>
      <c r="D2464" s="60">
        <v>0</v>
      </c>
      <c r="E2464" s="54">
        <v>359253.27</v>
      </c>
      <c r="F2464" s="54">
        <v>359070.14</v>
      </c>
      <c r="G2464" s="55">
        <v>0.999</v>
      </c>
      <c r="H2464" s="53">
        <v>0</v>
      </c>
      <c r="I2464" s="53" t="s">
        <v>1408</v>
      </c>
    </row>
    <row r="2465" spans="1:9" ht="17.399999999999999" x14ac:dyDescent="0.3">
      <c r="A2465" s="53" t="s">
        <v>535</v>
      </c>
      <c r="B2465" s="57">
        <v>45717</v>
      </c>
      <c r="C2465" s="59">
        <v>35412903.880000003</v>
      </c>
      <c r="D2465" s="60">
        <v>65</v>
      </c>
      <c r="E2465" s="54">
        <v>354129.04</v>
      </c>
      <c r="F2465" s="54">
        <v>281148.69</v>
      </c>
      <c r="G2465" s="55">
        <v>0.79400000000000004</v>
      </c>
      <c r="H2465" s="53">
        <v>0</v>
      </c>
      <c r="I2465" s="53" t="s">
        <v>1411</v>
      </c>
    </row>
    <row r="2466" spans="1:9" ht="17.399999999999999" x14ac:dyDescent="0.3">
      <c r="A2466" s="53" t="s">
        <v>535</v>
      </c>
      <c r="B2466" s="57">
        <v>45748</v>
      </c>
      <c r="C2466" s="59">
        <v>34801197.079999998</v>
      </c>
      <c r="D2466" s="60">
        <v>0</v>
      </c>
      <c r="E2466" s="54">
        <v>348011.97</v>
      </c>
      <c r="F2466" s="54">
        <v>339517.7</v>
      </c>
      <c r="G2466" s="55">
        <v>0.97599999999999998</v>
      </c>
      <c r="H2466" s="53">
        <v>0</v>
      </c>
      <c r="I2466" s="53" t="s">
        <v>1408</v>
      </c>
    </row>
    <row r="2467" spans="1:9" ht="17.399999999999999" x14ac:dyDescent="0.3">
      <c r="A2467" s="53" t="s">
        <v>535</v>
      </c>
      <c r="B2467" s="57">
        <v>45778</v>
      </c>
      <c r="C2467" s="59">
        <v>34265462.130000003</v>
      </c>
      <c r="D2467" s="60">
        <v>35</v>
      </c>
      <c r="E2467" s="54">
        <v>342654.62</v>
      </c>
      <c r="F2467" s="54">
        <v>226447.99</v>
      </c>
      <c r="G2467" s="55">
        <v>0.66100000000000003</v>
      </c>
      <c r="H2467" s="53">
        <v>0</v>
      </c>
      <c r="I2467" s="53" t="s">
        <v>1410</v>
      </c>
    </row>
    <row r="2468" spans="1:9" ht="17.399999999999999" x14ac:dyDescent="0.3">
      <c r="A2468" s="53" t="s">
        <v>535</v>
      </c>
      <c r="B2468" s="57">
        <v>45809</v>
      </c>
      <c r="C2468" s="59">
        <v>33686598.119999997</v>
      </c>
      <c r="D2468" s="60">
        <v>15</v>
      </c>
      <c r="E2468" s="54">
        <v>336865.98</v>
      </c>
      <c r="F2468" s="54">
        <v>359977.83</v>
      </c>
      <c r="G2468" s="55">
        <v>1.069</v>
      </c>
      <c r="H2468" s="53">
        <v>0</v>
      </c>
      <c r="I2468" s="53" t="s">
        <v>1408</v>
      </c>
    </row>
    <row r="2469" spans="1:9" ht="17.399999999999999" x14ac:dyDescent="0.3">
      <c r="A2469" s="53" t="s">
        <v>535</v>
      </c>
      <c r="B2469" s="57">
        <v>45839</v>
      </c>
      <c r="C2469" s="59">
        <v>33093468.379999999</v>
      </c>
      <c r="D2469" s="60">
        <v>0</v>
      </c>
      <c r="E2469" s="54">
        <v>330934.68</v>
      </c>
      <c r="F2469" s="54">
        <v>332639.90000000002</v>
      </c>
      <c r="G2469" s="55">
        <v>1.0049999999999999</v>
      </c>
      <c r="H2469" s="53">
        <v>0</v>
      </c>
      <c r="I2469" s="53" t="s">
        <v>1408</v>
      </c>
    </row>
    <row r="2470" spans="1:9" ht="17.399999999999999" x14ac:dyDescent="0.3">
      <c r="A2470" s="53" t="s">
        <v>535</v>
      </c>
      <c r="B2470" s="57">
        <v>45870</v>
      </c>
      <c r="C2470" s="59">
        <v>32555218.859999999</v>
      </c>
      <c r="D2470" s="60">
        <v>15</v>
      </c>
      <c r="E2470" s="54">
        <v>325552.19</v>
      </c>
      <c r="F2470" s="54">
        <v>324775.5</v>
      </c>
      <c r="G2470" s="55">
        <v>0.998</v>
      </c>
      <c r="H2470" s="53">
        <v>0</v>
      </c>
      <c r="I2470" s="53" t="s">
        <v>1408</v>
      </c>
    </row>
    <row r="2471" spans="1:9" ht="17.399999999999999" x14ac:dyDescent="0.3">
      <c r="A2471" s="53" t="s">
        <v>535</v>
      </c>
      <c r="B2471" s="57">
        <v>45901</v>
      </c>
      <c r="C2471" s="59">
        <v>32090978.379999999</v>
      </c>
      <c r="D2471" s="60">
        <v>35</v>
      </c>
      <c r="E2471" s="54">
        <v>320909.78000000003</v>
      </c>
      <c r="F2471" s="54">
        <v>194846.7</v>
      </c>
      <c r="G2471" s="55">
        <v>0.60699999999999998</v>
      </c>
      <c r="H2471" s="53">
        <v>0</v>
      </c>
      <c r="I2471" s="53" t="s">
        <v>1410</v>
      </c>
    </row>
    <row r="2472" spans="1:9" ht="17.399999999999999" x14ac:dyDescent="0.3">
      <c r="A2472" s="53" t="s">
        <v>535</v>
      </c>
      <c r="B2472" s="57">
        <v>45931</v>
      </c>
      <c r="C2472" s="59">
        <v>31523376.210000001</v>
      </c>
      <c r="D2472" s="60">
        <v>0</v>
      </c>
      <c r="E2472" s="54">
        <v>315233.76</v>
      </c>
      <c r="F2472" s="54">
        <v>310847.46999999997</v>
      </c>
      <c r="G2472" s="55">
        <v>0.98599999999999999</v>
      </c>
      <c r="H2472" s="53">
        <v>0</v>
      </c>
      <c r="I2472" s="53" t="s">
        <v>1408</v>
      </c>
    </row>
    <row r="2473" spans="1:9" ht="17.399999999999999" x14ac:dyDescent="0.3">
      <c r="A2473" s="53" t="s">
        <v>535</v>
      </c>
      <c r="B2473" s="57">
        <v>45962</v>
      </c>
      <c r="C2473" s="59">
        <v>31069576.289999999</v>
      </c>
      <c r="D2473" s="60">
        <v>0</v>
      </c>
      <c r="E2473" s="54">
        <v>310695.76</v>
      </c>
      <c r="F2473" s="54">
        <v>331508.25</v>
      </c>
      <c r="G2473" s="55">
        <v>1.0669999999999999</v>
      </c>
      <c r="H2473" s="53">
        <v>0</v>
      </c>
      <c r="I2473" s="53" t="s">
        <v>1408</v>
      </c>
    </row>
    <row r="2474" spans="1:9" ht="17.399999999999999" x14ac:dyDescent="0.3">
      <c r="A2474" s="53" t="s">
        <v>535</v>
      </c>
      <c r="B2474" s="57">
        <v>45992</v>
      </c>
      <c r="C2474" s="59">
        <v>30537565.579999998</v>
      </c>
      <c r="D2474" s="60">
        <v>0</v>
      </c>
      <c r="E2474" s="54">
        <v>305375.65999999997</v>
      </c>
      <c r="F2474" s="54">
        <v>291425.06</v>
      </c>
      <c r="G2474" s="55">
        <v>0.95399999999999996</v>
      </c>
      <c r="H2474" s="53">
        <v>0</v>
      </c>
      <c r="I2474" s="53" t="s">
        <v>1408</v>
      </c>
    </row>
    <row r="2475" spans="1:9" ht="17.399999999999999" x14ac:dyDescent="0.3">
      <c r="A2475" s="53" t="s">
        <v>537</v>
      </c>
      <c r="B2475" s="57">
        <v>45658</v>
      </c>
      <c r="C2475" s="59">
        <v>227901.24</v>
      </c>
      <c r="D2475" s="60">
        <v>0</v>
      </c>
      <c r="E2475" s="54">
        <v>3418.52</v>
      </c>
      <c r="F2475" s="54">
        <v>3615</v>
      </c>
      <c r="G2475" s="55">
        <v>1.0569999999999999</v>
      </c>
      <c r="H2475" s="53">
        <v>0</v>
      </c>
      <c r="I2475" s="53" t="s">
        <v>1408</v>
      </c>
    </row>
    <row r="2476" spans="1:9" ht="17.399999999999999" x14ac:dyDescent="0.3">
      <c r="A2476" s="53" t="s">
        <v>537</v>
      </c>
      <c r="B2476" s="57">
        <v>45689</v>
      </c>
      <c r="C2476" s="59">
        <v>221743.76</v>
      </c>
      <c r="D2476" s="60">
        <v>65</v>
      </c>
      <c r="E2476" s="54">
        <v>3326.16</v>
      </c>
      <c r="F2476" s="54">
        <v>1549.89</v>
      </c>
      <c r="G2476" s="55">
        <v>0.46600000000000003</v>
      </c>
      <c r="H2476" s="53">
        <v>0</v>
      </c>
      <c r="I2476" s="53" t="s">
        <v>1411</v>
      </c>
    </row>
    <row r="2477" spans="1:9" ht="17.399999999999999" x14ac:dyDescent="0.3">
      <c r="A2477" s="53" t="s">
        <v>537</v>
      </c>
      <c r="B2477" s="57">
        <v>45717</v>
      </c>
      <c r="C2477" s="59">
        <v>215559.76</v>
      </c>
      <c r="D2477" s="60">
        <v>0</v>
      </c>
      <c r="E2477" s="54">
        <v>3233.4</v>
      </c>
      <c r="F2477" s="54">
        <v>3539.02</v>
      </c>
      <c r="G2477" s="55">
        <v>1.095</v>
      </c>
      <c r="H2477" s="53">
        <v>0</v>
      </c>
      <c r="I2477" s="53" t="s">
        <v>1408</v>
      </c>
    </row>
    <row r="2478" spans="1:9" ht="17.399999999999999" x14ac:dyDescent="0.3">
      <c r="A2478" s="53" t="s">
        <v>537</v>
      </c>
      <c r="B2478" s="57">
        <v>45748</v>
      </c>
      <c r="C2478" s="59">
        <v>209813.31</v>
      </c>
      <c r="D2478" s="60">
        <v>0</v>
      </c>
      <c r="E2478" s="54">
        <v>3147.2</v>
      </c>
      <c r="F2478" s="54">
        <v>3159.92</v>
      </c>
      <c r="G2478" s="55">
        <v>1.004</v>
      </c>
      <c r="H2478" s="53">
        <v>0</v>
      </c>
      <c r="I2478" s="53" t="s">
        <v>1408</v>
      </c>
    </row>
    <row r="2479" spans="1:9" ht="17.399999999999999" x14ac:dyDescent="0.3">
      <c r="A2479" s="53" t="s">
        <v>537</v>
      </c>
      <c r="B2479" s="57">
        <v>45778</v>
      </c>
      <c r="C2479" s="59">
        <v>203896.15</v>
      </c>
      <c r="D2479" s="60">
        <v>0</v>
      </c>
      <c r="E2479" s="54">
        <v>3058.44</v>
      </c>
      <c r="F2479" s="54">
        <v>3205.02</v>
      </c>
      <c r="G2479" s="55">
        <v>1.048</v>
      </c>
      <c r="H2479" s="53">
        <v>0</v>
      </c>
      <c r="I2479" s="53" t="s">
        <v>1408</v>
      </c>
    </row>
    <row r="2480" spans="1:9" ht="17.399999999999999" x14ac:dyDescent="0.3">
      <c r="A2480" s="53" t="s">
        <v>537</v>
      </c>
      <c r="B2480" s="57">
        <v>45809</v>
      </c>
      <c r="C2480" s="59">
        <v>198001.65</v>
      </c>
      <c r="D2480" s="60">
        <v>15</v>
      </c>
      <c r="E2480" s="54">
        <v>2970.02</v>
      </c>
      <c r="F2480" s="54">
        <v>2914.11</v>
      </c>
      <c r="G2480" s="55">
        <v>0.98099999999999998</v>
      </c>
      <c r="H2480" s="53">
        <v>0</v>
      </c>
      <c r="I2480" s="53" t="s">
        <v>1408</v>
      </c>
    </row>
    <row r="2481" spans="1:9" ht="17.399999999999999" x14ac:dyDescent="0.3">
      <c r="A2481" s="53" t="s">
        <v>537</v>
      </c>
      <c r="B2481" s="57">
        <v>45839</v>
      </c>
      <c r="C2481" s="59">
        <v>191594.8</v>
      </c>
      <c r="D2481" s="60">
        <v>65</v>
      </c>
      <c r="E2481" s="54">
        <v>2873.92</v>
      </c>
      <c r="F2481" s="54">
        <v>2003.9</v>
      </c>
      <c r="G2481" s="55">
        <v>0.69699999999999995</v>
      </c>
      <c r="H2481" s="53">
        <v>0</v>
      </c>
      <c r="I2481" s="53" t="s">
        <v>1411</v>
      </c>
    </row>
    <row r="2482" spans="1:9" ht="17.399999999999999" x14ac:dyDescent="0.3">
      <c r="A2482" s="53" t="s">
        <v>537</v>
      </c>
      <c r="B2482" s="57">
        <v>45870</v>
      </c>
      <c r="C2482" s="59">
        <v>186314.95</v>
      </c>
      <c r="D2482" s="60">
        <v>35</v>
      </c>
      <c r="E2482" s="54">
        <v>2794.72</v>
      </c>
      <c r="F2482" s="54">
        <v>1891.98</v>
      </c>
      <c r="G2482" s="55">
        <v>0.67700000000000005</v>
      </c>
      <c r="H2482" s="53">
        <v>0</v>
      </c>
      <c r="I2482" s="53" t="s">
        <v>1410</v>
      </c>
    </row>
    <row r="2483" spans="1:9" ht="17.399999999999999" x14ac:dyDescent="0.3">
      <c r="A2483" s="53" t="s">
        <v>537</v>
      </c>
      <c r="B2483" s="57">
        <v>45901</v>
      </c>
      <c r="C2483" s="59">
        <v>181427.02</v>
      </c>
      <c r="D2483" s="60">
        <v>95</v>
      </c>
      <c r="E2483" s="54">
        <v>2721.41</v>
      </c>
      <c r="F2483" s="54">
        <v>411.78</v>
      </c>
      <c r="G2483" s="55">
        <v>0.151</v>
      </c>
      <c r="H2483" s="53">
        <v>1</v>
      </c>
      <c r="I2483" s="53" t="s">
        <v>1409</v>
      </c>
    </row>
    <row r="2484" spans="1:9" ht="17.399999999999999" x14ac:dyDescent="0.3">
      <c r="A2484" s="53" t="s">
        <v>537</v>
      </c>
      <c r="B2484" s="57">
        <v>45931</v>
      </c>
      <c r="C2484" s="59">
        <v>176283.43</v>
      </c>
      <c r="D2484" s="60">
        <v>0</v>
      </c>
      <c r="E2484" s="54">
        <v>2644.25</v>
      </c>
      <c r="F2484" s="54">
        <v>2890.13</v>
      </c>
      <c r="G2484" s="55">
        <v>1.093</v>
      </c>
      <c r="H2484" s="53">
        <v>1</v>
      </c>
      <c r="I2484" s="53" t="s">
        <v>1408</v>
      </c>
    </row>
    <row r="2485" spans="1:9" ht="17.399999999999999" x14ac:dyDescent="0.3">
      <c r="A2485" s="53" t="s">
        <v>537</v>
      </c>
      <c r="B2485" s="57">
        <v>45962</v>
      </c>
      <c r="C2485" s="59">
        <v>171320.72</v>
      </c>
      <c r="D2485" s="60">
        <v>0</v>
      </c>
      <c r="E2485" s="54">
        <v>2569.81</v>
      </c>
      <c r="F2485" s="54">
        <v>2677.28</v>
      </c>
      <c r="G2485" s="55">
        <v>1.042</v>
      </c>
      <c r="H2485" s="53">
        <v>1</v>
      </c>
      <c r="I2485" s="53" t="s">
        <v>1408</v>
      </c>
    </row>
    <row r="2486" spans="1:9" ht="17.399999999999999" x14ac:dyDescent="0.3">
      <c r="A2486" s="53" t="s">
        <v>537</v>
      </c>
      <c r="B2486" s="57">
        <v>45992</v>
      </c>
      <c r="C2486" s="59">
        <v>166407.5</v>
      </c>
      <c r="D2486" s="60">
        <v>0</v>
      </c>
      <c r="E2486" s="54">
        <v>2496.11</v>
      </c>
      <c r="F2486" s="54">
        <v>2618.17</v>
      </c>
      <c r="G2486" s="55">
        <v>1.0489999999999999</v>
      </c>
      <c r="H2486" s="53">
        <v>1</v>
      </c>
      <c r="I2486" s="53" t="s">
        <v>1408</v>
      </c>
    </row>
    <row r="2487" spans="1:9" ht="17.399999999999999" x14ac:dyDescent="0.3">
      <c r="A2487" s="53" t="s">
        <v>539</v>
      </c>
      <c r="B2487" s="57">
        <v>45658</v>
      </c>
      <c r="C2487" s="59">
        <v>2866655.09</v>
      </c>
      <c r="D2487" s="60">
        <v>15</v>
      </c>
      <c r="E2487" s="54">
        <v>42999.83</v>
      </c>
      <c r="F2487" s="54">
        <v>47416.97</v>
      </c>
      <c r="G2487" s="55">
        <v>1.103</v>
      </c>
      <c r="H2487" s="53">
        <v>0</v>
      </c>
      <c r="I2487" s="53" t="s">
        <v>1408</v>
      </c>
    </row>
    <row r="2488" spans="1:9" ht="17.399999999999999" x14ac:dyDescent="0.3">
      <c r="A2488" s="53" t="s">
        <v>539</v>
      </c>
      <c r="B2488" s="57">
        <v>45689</v>
      </c>
      <c r="C2488" s="59">
        <v>2779937.11</v>
      </c>
      <c r="D2488" s="60">
        <v>0</v>
      </c>
      <c r="E2488" s="54">
        <v>41699.06</v>
      </c>
      <c r="F2488" s="54">
        <v>43752.93</v>
      </c>
      <c r="G2488" s="55">
        <v>1.0489999999999999</v>
      </c>
      <c r="H2488" s="53">
        <v>0</v>
      </c>
      <c r="I2488" s="53" t="s">
        <v>1408</v>
      </c>
    </row>
    <row r="2489" spans="1:9" ht="17.399999999999999" x14ac:dyDescent="0.3">
      <c r="A2489" s="53" t="s">
        <v>539</v>
      </c>
      <c r="B2489" s="57">
        <v>45717</v>
      </c>
      <c r="C2489" s="59">
        <v>2701599.08</v>
      </c>
      <c r="D2489" s="60">
        <v>0</v>
      </c>
      <c r="E2489" s="54">
        <v>40523.99</v>
      </c>
      <c r="F2489" s="54">
        <v>46466.71</v>
      </c>
      <c r="G2489" s="55">
        <v>1.147</v>
      </c>
      <c r="H2489" s="53">
        <v>0</v>
      </c>
      <c r="I2489" s="53" t="s">
        <v>1408</v>
      </c>
    </row>
    <row r="2490" spans="1:9" ht="17.399999999999999" x14ac:dyDescent="0.3">
      <c r="A2490" s="53" t="s">
        <v>539</v>
      </c>
      <c r="B2490" s="57">
        <v>45748</v>
      </c>
      <c r="C2490" s="59">
        <v>2626810.46</v>
      </c>
      <c r="D2490" s="60">
        <v>35</v>
      </c>
      <c r="E2490" s="54">
        <v>39402.160000000003</v>
      </c>
      <c r="F2490" s="54">
        <v>29685.32</v>
      </c>
      <c r="G2490" s="55">
        <v>0.753</v>
      </c>
      <c r="H2490" s="53">
        <v>0</v>
      </c>
      <c r="I2490" s="53" t="s">
        <v>1410</v>
      </c>
    </row>
    <row r="2491" spans="1:9" ht="17.399999999999999" x14ac:dyDescent="0.3">
      <c r="A2491" s="53" t="s">
        <v>539</v>
      </c>
      <c r="B2491" s="57">
        <v>45778</v>
      </c>
      <c r="C2491" s="59">
        <v>2540416.38</v>
      </c>
      <c r="D2491" s="60">
        <v>65</v>
      </c>
      <c r="E2491" s="54">
        <v>38106.25</v>
      </c>
      <c r="F2491" s="54">
        <v>31284.49</v>
      </c>
      <c r="G2491" s="55">
        <v>0.82099999999999995</v>
      </c>
      <c r="H2491" s="53">
        <v>0</v>
      </c>
      <c r="I2491" s="53" t="s">
        <v>1411</v>
      </c>
    </row>
    <row r="2492" spans="1:9" ht="17.399999999999999" x14ac:dyDescent="0.3">
      <c r="A2492" s="53" t="s">
        <v>539</v>
      </c>
      <c r="B2492" s="57">
        <v>45809</v>
      </c>
      <c r="C2492" s="59">
        <v>2461630.33</v>
      </c>
      <c r="D2492" s="60">
        <v>0</v>
      </c>
      <c r="E2492" s="54">
        <v>36924.449999999997</v>
      </c>
      <c r="F2492" s="54">
        <v>37394.49</v>
      </c>
      <c r="G2492" s="55">
        <v>1.0129999999999999</v>
      </c>
      <c r="H2492" s="53">
        <v>0</v>
      </c>
      <c r="I2492" s="53" t="s">
        <v>1408</v>
      </c>
    </row>
    <row r="2493" spans="1:9" ht="17.399999999999999" x14ac:dyDescent="0.3">
      <c r="A2493" s="53" t="s">
        <v>539</v>
      </c>
      <c r="B2493" s="57">
        <v>45839</v>
      </c>
      <c r="C2493" s="59">
        <v>2392717.7999999998</v>
      </c>
      <c r="D2493" s="60">
        <v>95</v>
      </c>
      <c r="E2493" s="54">
        <v>35890.769999999997</v>
      </c>
      <c r="F2493" s="54">
        <v>6801.63</v>
      </c>
      <c r="G2493" s="55">
        <v>0.19</v>
      </c>
      <c r="H2493" s="53">
        <v>1</v>
      </c>
      <c r="I2493" s="53" t="s">
        <v>1409</v>
      </c>
    </row>
    <row r="2494" spans="1:9" ht="17.399999999999999" x14ac:dyDescent="0.3">
      <c r="A2494" s="53" t="s">
        <v>539</v>
      </c>
      <c r="B2494" s="57">
        <v>45870</v>
      </c>
      <c r="C2494" s="59">
        <v>2318646.77</v>
      </c>
      <c r="D2494" s="60">
        <v>0</v>
      </c>
      <c r="E2494" s="54">
        <v>34779.699999999997</v>
      </c>
      <c r="F2494" s="54">
        <v>35597.57</v>
      </c>
      <c r="G2494" s="55">
        <v>1.024</v>
      </c>
      <c r="H2494" s="53">
        <v>1</v>
      </c>
      <c r="I2494" s="53" t="s">
        <v>1408</v>
      </c>
    </row>
    <row r="2495" spans="1:9" ht="17.399999999999999" x14ac:dyDescent="0.3">
      <c r="A2495" s="53" t="s">
        <v>539</v>
      </c>
      <c r="B2495" s="57">
        <v>45901</v>
      </c>
      <c r="C2495" s="59">
        <v>2242962.1</v>
      </c>
      <c r="D2495" s="60">
        <v>0</v>
      </c>
      <c r="E2495" s="54">
        <v>33644.43</v>
      </c>
      <c r="F2495" s="54">
        <v>33215.699999999997</v>
      </c>
      <c r="G2495" s="55">
        <v>0.98699999999999999</v>
      </c>
      <c r="H2495" s="53">
        <v>1</v>
      </c>
      <c r="I2495" s="53" t="s">
        <v>1408</v>
      </c>
    </row>
    <row r="2496" spans="1:9" ht="17.399999999999999" x14ac:dyDescent="0.3">
      <c r="A2496" s="53" t="s">
        <v>539</v>
      </c>
      <c r="B2496" s="57">
        <v>45931</v>
      </c>
      <c r="C2496" s="59">
        <v>2174285.11</v>
      </c>
      <c r="D2496" s="60">
        <v>0</v>
      </c>
      <c r="E2496" s="54">
        <v>32614.28</v>
      </c>
      <c r="F2496" s="54">
        <v>36514.26</v>
      </c>
      <c r="G2496" s="55">
        <v>1.1200000000000001</v>
      </c>
      <c r="H2496" s="53">
        <v>1</v>
      </c>
      <c r="I2496" s="53" t="s">
        <v>1408</v>
      </c>
    </row>
    <row r="2497" spans="1:9" ht="17.399999999999999" x14ac:dyDescent="0.3">
      <c r="A2497" s="53" t="s">
        <v>539</v>
      </c>
      <c r="B2497" s="57">
        <v>45962</v>
      </c>
      <c r="C2497" s="59">
        <v>2116872.19</v>
      </c>
      <c r="D2497" s="60">
        <v>0</v>
      </c>
      <c r="E2497" s="54">
        <v>31753.08</v>
      </c>
      <c r="F2497" s="54">
        <v>31000.48</v>
      </c>
      <c r="G2497" s="55">
        <v>0.97599999999999998</v>
      </c>
      <c r="H2497" s="53">
        <v>1</v>
      </c>
      <c r="I2497" s="53" t="s">
        <v>1408</v>
      </c>
    </row>
    <row r="2498" spans="1:9" ht="17.399999999999999" x14ac:dyDescent="0.3">
      <c r="A2498" s="53" t="s">
        <v>539</v>
      </c>
      <c r="B2498" s="57">
        <v>45992</v>
      </c>
      <c r="C2498" s="59">
        <v>2051605.59</v>
      </c>
      <c r="D2498" s="60">
        <v>15</v>
      </c>
      <c r="E2498" s="54">
        <v>30774.080000000002</v>
      </c>
      <c r="F2498" s="54">
        <v>30605.759999999998</v>
      </c>
      <c r="G2498" s="55">
        <v>0.995</v>
      </c>
      <c r="H2498" s="53">
        <v>1</v>
      </c>
      <c r="I2498" s="53" t="s">
        <v>1408</v>
      </c>
    </row>
    <row r="2499" spans="1:9" ht="17.399999999999999" x14ac:dyDescent="0.3">
      <c r="A2499" s="53" t="s">
        <v>540</v>
      </c>
      <c r="B2499" s="57">
        <v>45992</v>
      </c>
      <c r="C2499" s="59">
        <v>4494877.21</v>
      </c>
      <c r="D2499" s="60">
        <v>95</v>
      </c>
      <c r="E2499" s="54">
        <v>67423.16</v>
      </c>
      <c r="F2499" s="54">
        <v>20101.599999999999</v>
      </c>
      <c r="G2499" s="55">
        <v>0.29799999999999999</v>
      </c>
      <c r="H2499" s="53">
        <v>0</v>
      </c>
      <c r="I2499" s="53" t="s">
        <v>1409</v>
      </c>
    </row>
    <row r="2500" spans="1:9" ht="17.399999999999999" x14ac:dyDescent="0.3">
      <c r="A2500" s="53" t="s">
        <v>541</v>
      </c>
      <c r="B2500" s="57">
        <v>45658</v>
      </c>
      <c r="C2500" s="59">
        <v>2273969.98</v>
      </c>
      <c r="D2500" s="60">
        <v>35</v>
      </c>
      <c r="E2500" s="54">
        <v>34109.550000000003</v>
      </c>
      <c r="F2500" s="54">
        <v>22874.59</v>
      </c>
      <c r="G2500" s="55">
        <v>0.67100000000000004</v>
      </c>
      <c r="H2500" s="53">
        <v>0</v>
      </c>
      <c r="I2500" s="53" t="s">
        <v>1410</v>
      </c>
    </row>
    <row r="2501" spans="1:9" ht="17.399999999999999" x14ac:dyDescent="0.3">
      <c r="A2501" s="53" t="s">
        <v>541</v>
      </c>
      <c r="B2501" s="57">
        <v>45689</v>
      </c>
      <c r="C2501" s="59">
        <v>2214529.7400000002</v>
      </c>
      <c r="D2501" s="60">
        <v>220</v>
      </c>
      <c r="E2501" s="54">
        <v>33217.949999999997</v>
      </c>
      <c r="F2501" s="54">
        <v>12823.68</v>
      </c>
      <c r="G2501" s="55">
        <v>0.38600000000000001</v>
      </c>
      <c r="H2501" s="53">
        <v>0</v>
      </c>
      <c r="I2501" s="53" t="s">
        <v>1409</v>
      </c>
    </row>
    <row r="2502" spans="1:9" ht="17.399999999999999" x14ac:dyDescent="0.3">
      <c r="A2502" s="53" t="s">
        <v>541</v>
      </c>
      <c r="B2502" s="57">
        <v>45717</v>
      </c>
      <c r="C2502" s="59">
        <v>2149648.2400000002</v>
      </c>
      <c r="D2502" s="60">
        <v>35</v>
      </c>
      <c r="E2502" s="54">
        <v>32244.720000000001</v>
      </c>
      <c r="F2502" s="54">
        <v>23077.77</v>
      </c>
      <c r="G2502" s="55">
        <v>0.71599999999999997</v>
      </c>
      <c r="H2502" s="53">
        <v>0</v>
      </c>
      <c r="I2502" s="53" t="s">
        <v>1410</v>
      </c>
    </row>
    <row r="2503" spans="1:9" ht="17.399999999999999" x14ac:dyDescent="0.3">
      <c r="A2503" s="53" t="s">
        <v>541</v>
      </c>
      <c r="B2503" s="57">
        <v>45748</v>
      </c>
      <c r="C2503" s="59">
        <v>2081505.92</v>
      </c>
      <c r="D2503" s="60">
        <v>0</v>
      </c>
      <c r="E2503" s="54">
        <v>31222.59</v>
      </c>
      <c r="F2503" s="54">
        <v>31331.01</v>
      </c>
      <c r="G2503" s="55">
        <v>1.0029999999999999</v>
      </c>
      <c r="H2503" s="53">
        <v>0</v>
      </c>
      <c r="I2503" s="53" t="s">
        <v>1408</v>
      </c>
    </row>
    <row r="2504" spans="1:9" ht="17.399999999999999" x14ac:dyDescent="0.3">
      <c r="A2504" s="53" t="s">
        <v>541</v>
      </c>
      <c r="B2504" s="57">
        <v>45778</v>
      </c>
      <c r="C2504" s="59">
        <v>2016307.3</v>
      </c>
      <c r="D2504" s="60">
        <v>0</v>
      </c>
      <c r="E2504" s="54">
        <v>30244.61</v>
      </c>
      <c r="F2504" s="54">
        <v>33079.61</v>
      </c>
      <c r="G2504" s="55">
        <v>1.0940000000000001</v>
      </c>
      <c r="H2504" s="53">
        <v>0</v>
      </c>
      <c r="I2504" s="53" t="s">
        <v>1408</v>
      </c>
    </row>
    <row r="2505" spans="1:9" ht="17.399999999999999" x14ac:dyDescent="0.3">
      <c r="A2505" s="53" t="s">
        <v>541</v>
      </c>
      <c r="B2505" s="57">
        <v>45809</v>
      </c>
      <c r="C2505" s="59">
        <v>1951006.55</v>
      </c>
      <c r="D2505" s="60">
        <v>0</v>
      </c>
      <c r="E2505" s="54">
        <v>29265.1</v>
      </c>
      <c r="F2505" s="54">
        <v>32475.45</v>
      </c>
      <c r="G2505" s="55">
        <v>1.1100000000000001</v>
      </c>
      <c r="H2505" s="53">
        <v>0</v>
      </c>
      <c r="I2505" s="53" t="s">
        <v>1408</v>
      </c>
    </row>
    <row r="2506" spans="1:9" ht="17.399999999999999" x14ac:dyDescent="0.3">
      <c r="A2506" s="53" t="s">
        <v>541</v>
      </c>
      <c r="B2506" s="57">
        <v>45839</v>
      </c>
      <c r="C2506" s="59">
        <v>1897018.65</v>
      </c>
      <c r="D2506" s="60">
        <v>0</v>
      </c>
      <c r="E2506" s="54">
        <v>28455.279999999999</v>
      </c>
      <c r="F2506" s="54">
        <v>27842.76</v>
      </c>
      <c r="G2506" s="55">
        <v>0.97799999999999998</v>
      </c>
      <c r="H2506" s="53">
        <v>0</v>
      </c>
      <c r="I2506" s="53" t="s">
        <v>1408</v>
      </c>
    </row>
    <row r="2507" spans="1:9" ht="17.399999999999999" x14ac:dyDescent="0.3">
      <c r="A2507" s="53" t="s">
        <v>541</v>
      </c>
      <c r="B2507" s="57">
        <v>45870</v>
      </c>
      <c r="C2507" s="59">
        <v>1837860.82</v>
      </c>
      <c r="D2507" s="60">
        <v>0</v>
      </c>
      <c r="E2507" s="54">
        <v>27567.91</v>
      </c>
      <c r="F2507" s="54">
        <v>30019.279999999999</v>
      </c>
      <c r="G2507" s="55">
        <v>1.089</v>
      </c>
      <c r="H2507" s="53">
        <v>0</v>
      </c>
      <c r="I2507" s="53" t="s">
        <v>1408</v>
      </c>
    </row>
    <row r="2508" spans="1:9" ht="17.399999999999999" x14ac:dyDescent="0.3">
      <c r="A2508" s="53" t="s">
        <v>541</v>
      </c>
      <c r="B2508" s="57">
        <v>45901</v>
      </c>
      <c r="C2508" s="59">
        <v>1787009.41</v>
      </c>
      <c r="D2508" s="60">
        <v>0</v>
      </c>
      <c r="E2508" s="54">
        <v>26805.14</v>
      </c>
      <c r="F2508" s="54">
        <v>26181.94</v>
      </c>
      <c r="G2508" s="55">
        <v>0.97699999999999998</v>
      </c>
      <c r="H2508" s="53">
        <v>0</v>
      </c>
      <c r="I2508" s="53" t="s">
        <v>1408</v>
      </c>
    </row>
    <row r="2509" spans="1:9" ht="17.399999999999999" x14ac:dyDescent="0.3">
      <c r="A2509" s="53" t="s">
        <v>541</v>
      </c>
      <c r="B2509" s="57">
        <v>45931</v>
      </c>
      <c r="C2509" s="59">
        <v>1733650.58</v>
      </c>
      <c r="D2509" s="60">
        <v>0</v>
      </c>
      <c r="E2509" s="54">
        <v>26004.76</v>
      </c>
      <c r="F2509" s="54">
        <v>25297.759999999998</v>
      </c>
      <c r="G2509" s="55">
        <v>0.97299999999999998</v>
      </c>
      <c r="H2509" s="53">
        <v>0</v>
      </c>
      <c r="I2509" s="53" t="s">
        <v>1408</v>
      </c>
    </row>
    <row r="2510" spans="1:9" ht="17.399999999999999" x14ac:dyDescent="0.3">
      <c r="A2510" s="53" t="s">
        <v>541</v>
      </c>
      <c r="B2510" s="57">
        <v>45962</v>
      </c>
      <c r="C2510" s="59">
        <v>1687906.85</v>
      </c>
      <c r="D2510" s="60">
        <v>0</v>
      </c>
      <c r="E2510" s="54">
        <v>25318.6</v>
      </c>
      <c r="F2510" s="54">
        <v>24244.57</v>
      </c>
      <c r="G2510" s="55">
        <v>0.95799999999999996</v>
      </c>
      <c r="H2510" s="53">
        <v>0</v>
      </c>
      <c r="I2510" s="53" t="s">
        <v>1408</v>
      </c>
    </row>
    <row r="2511" spans="1:9" ht="17.399999999999999" x14ac:dyDescent="0.3">
      <c r="A2511" s="53" t="s">
        <v>541</v>
      </c>
      <c r="B2511" s="57">
        <v>45992</v>
      </c>
      <c r="C2511" s="59">
        <v>1640413.41</v>
      </c>
      <c r="D2511" s="60">
        <v>35</v>
      </c>
      <c r="E2511" s="54">
        <v>24606.2</v>
      </c>
      <c r="F2511" s="54">
        <v>21766.77</v>
      </c>
      <c r="G2511" s="55">
        <v>0.88500000000000001</v>
      </c>
      <c r="H2511" s="53">
        <v>0</v>
      </c>
      <c r="I2511" s="53" t="s">
        <v>1410</v>
      </c>
    </row>
    <row r="2512" spans="1:9" ht="17.399999999999999" x14ac:dyDescent="0.3">
      <c r="A2512" s="53" t="s">
        <v>542</v>
      </c>
      <c r="B2512" s="57">
        <v>45658</v>
      </c>
      <c r="C2512" s="59">
        <v>4459617.9400000004</v>
      </c>
      <c r="D2512" s="60">
        <v>0</v>
      </c>
      <c r="E2512" s="54">
        <v>66894.27</v>
      </c>
      <c r="F2512" s="54">
        <v>73495.48</v>
      </c>
      <c r="G2512" s="55">
        <v>1.099</v>
      </c>
      <c r="H2512" s="53">
        <v>0</v>
      </c>
      <c r="I2512" s="53" t="s">
        <v>1408</v>
      </c>
    </row>
    <row r="2513" spans="1:9" ht="17.399999999999999" x14ac:dyDescent="0.3">
      <c r="A2513" s="53" t="s">
        <v>542</v>
      </c>
      <c r="B2513" s="57">
        <v>45689</v>
      </c>
      <c r="C2513" s="59">
        <v>4343271.57</v>
      </c>
      <c r="D2513" s="60">
        <v>0</v>
      </c>
      <c r="E2513" s="54">
        <v>65149.07</v>
      </c>
      <c r="F2513" s="54">
        <v>68685.009999999995</v>
      </c>
      <c r="G2513" s="55">
        <v>1.054</v>
      </c>
      <c r="H2513" s="53">
        <v>0</v>
      </c>
      <c r="I2513" s="53" t="s">
        <v>1408</v>
      </c>
    </row>
    <row r="2514" spans="1:9" ht="17.399999999999999" x14ac:dyDescent="0.3">
      <c r="A2514" s="53" t="s">
        <v>542</v>
      </c>
      <c r="B2514" s="57">
        <v>45717</v>
      </c>
      <c r="C2514" s="59">
        <v>4225353.87</v>
      </c>
      <c r="D2514" s="60">
        <v>0</v>
      </c>
      <c r="E2514" s="54">
        <v>63380.31</v>
      </c>
      <c r="F2514" s="54">
        <v>67893.73</v>
      </c>
      <c r="G2514" s="55">
        <v>1.071</v>
      </c>
      <c r="H2514" s="53">
        <v>0</v>
      </c>
      <c r="I2514" s="53" t="s">
        <v>1408</v>
      </c>
    </row>
    <row r="2515" spans="1:9" ht="17.399999999999999" x14ac:dyDescent="0.3">
      <c r="A2515" s="53" t="s">
        <v>542</v>
      </c>
      <c r="B2515" s="57">
        <v>45748</v>
      </c>
      <c r="C2515" s="59">
        <v>4118709.2</v>
      </c>
      <c r="D2515" s="60">
        <v>0</v>
      </c>
      <c r="E2515" s="54">
        <v>61780.639999999999</v>
      </c>
      <c r="F2515" s="54">
        <v>60463.18</v>
      </c>
      <c r="G2515" s="55">
        <v>0.97899999999999998</v>
      </c>
      <c r="H2515" s="53">
        <v>0</v>
      </c>
      <c r="I2515" s="53" t="s">
        <v>1408</v>
      </c>
    </row>
    <row r="2516" spans="1:9" ht="17.399999999999999" x14ac:dyDescent="0.3">
      <c r="A2516" s="53" t="s">
        <v>542</v>
      </c>
      <c r="B2516" s="57">
        <v>45778</v>
      </c>
      <c r="C2516" s="59">
        <v>4012268.71</v>
      </c>
      <c r="D2516" s="60">
        <v>0</v>
      </c>
      <c r="E2516" s="54">
        <v>60184.03</v>
      </c>
      <c r="F2516" s="54">
        <v>57507.29</v>
      </c>
      <c r="G2516" s="55">
        <v>0.95599999999999996</v>
      </c>
      <c r="H2516" s="53">
        <v>0</v>
      </c>
      <c r="I2516" s="53" t="s">
        <v>1408</v>
      </c>
    </row>
    <row r="2517" spans="1:9" ht="17.399999999999999" x14ac:dyDescent="0.3">
      <c r="A2517" s="53" t="s">
        <v>542</v>
      </c>
      <c r="B2517" s="57">
        <v>45809</v>
      </c>
      <c r="C2517" s="59">
        <v>3918967.16</v>
      </c>
      <c r="D2517" s="60">
        <v>0</v>
      </c>
      <c r="E2517" s="54">
        <v>58784.51</v>
      </c>
      <c r="F2517" s="54">
        <v>65893.759999999995</v>
      </c>
      <c r="G2517" s="55">
        <v>1.121</v>
      </c>
      <c r="H2517" s="53">
        <v>0</v>
      </c>
      <c r="I2517" s="53" t="s">
        <v>1408</v>
      </c>
    </row>
    <row r="2518" spans="1:9" ht="17.399999999999999" x14ac:dyDescent="0.3">
      <c r="A2518" s="53" t="s">
        <v>542</v>
      </c>
      <c r="B2518" s="57">
        <v>45839</v>
      </c>
      <c r="C2518" s="59">
        <v>3835681.86</v>
      </c>
      <c r="D2518" s="60">
        <v>0</v>
      </c>
      <c r="E2518" s="54">
        <v>57535.23</v>
      </c>
      <c r="F2518" s="54">
        <v>61242.26</v>
      </c>
      <c r="G2518" s="55">
        <v>1.0640000000000001</v>
      </c>
      <c r="H2518" s="53">
        <v>0</v>
      </c>
      <c r="I2518" s="53" t="s">
        <v>1408</v>
      </c>
    </row>
    <row r="2519" spans="1:9" ht="17.399999999999999" x14ac:dyDescent="0.3">
      <c r="A2519" s="53" t="s">
        <v>542</v>
      </c>
      <c r="B2519" s="57">
        <v>45870</v>
      </c>
      <c r="C2519" s="59">
        <v>3729524.59</v>
      </c>
      <c r="D2519" s="60">
        <v>0</v>
      </c>
      <c r="E2519" s="54">
        <v>55942.87</v>
      </c>
      <c r="F2519" s="54">
        <v>54314.38</v>
      </c>
      <c r="G2519" s="55">
        <v>0.97099999999999997</v>
      </c>
      <c r="H2519" s="53">
        <v>0</v>
      </c>
      <c r="I2519" s="53" t="s">
        <v>1408</v>
      </c>
    </row>
    <row r="2520" spans="1:9" ht="17.399999999999999" x14ac:dyDescent="0.3">
      <c r="A2520" s="53" t="s">
        <v>542</v>
      </c>
      <c r="B2520" s="57">
        <v>45901</v>
      </c>
      <c r="C2520" s="59">
        <v>3634818.73</v>
      </c>
      <c r="D2520" s="60">
        <v>0</v>
      </c>
      <c r="E2520" s="54">
        <v>54522.28</v>
      </c>
      <c r="F2520" s="54">
        <v>58012.03</v>
      </c>
      <c r="G2520" s="55">
        <v>1.0640000000000001</v>
      </c>
      <c r="H2520" s="53">
        <v>0</v>
      </c>
      <c r="I2520" s="53" t="s">
        <v>1408</v>
      </c>
    </row>
    <row r="2521" spans="1:9" ht="17.399999999999999" x14ac:dyDescent="0.3">
      <c r="A2521" s="53" t="s">
        <v>542</v>
      </c>
      <c r="B2521" s="57">
        <v>45931</v>
      </c>
      <c r="C2521" s="59">
        <v>3545532.27</v>
      </c>
      <c r="D2521" s="60">
        <v>0</v>
      </c>
      <c r="E2521" s="54">
        <v>53182.98</v>
      </c>
      <c r="F2521" s="54">
        <v>58487.46</v>
      </c>
      <c r="G2521" s="55">
        <v>1.1000000000000001</v>
      </c>
      <c r="H2521" s="53">
        <v>0</v>
      </c>
      <c r="I2521" s="53" t="s">
        <v>1408</v>
      </c>
    </row>
    <row r="2522" spans="1:9" ht="17.399999999999999" x14ac:dyDescent="0.3">
      <c r="A2522" s="53" t="s">
        <v>542</v>
      </c>
      <c r="B2522" s="57">
        <v>45962</v>
      </c>
      <c r="C2522" s="59">
        <v>3458473.02</v>
      </c>
      <c r="D2522" s="60">
        <v>95</v>
      </c>
      <c r="E2522" s="54">
        <v>51877.1</v>
      </c>
      <c r="F2522" s="54">
        <v>25460.38</v>
      </c>
      <c r="G2522" s="55">
        <v>0.49099999999999999</v>
      </c>
      <c r="H2522" s="53">
        <v>0</v>
      </c>
      <c r="I2522" s="53" t="s">
        <v>1409</v>
      </c>
    </row>
    <row r="2523" spans="1:9" ht="17.399999999999999" x14ac:dyDescent="0.3">
      <c r="A2523" s="53" t="s">
        <v>542</v>
      </c>
      <c r="B2523" s="57">
        <v>45992</v>
      </c>
      <c r="C2523" s="59">
        <v>3378672.3</v>
      </c>
      <c r="D2523" s="60">
        <v>0</v>
      </c>
      <c r="E2523" s="54">
        <v>50680.08</v>
      </c>
      <c r="F2523" s="54">
        <v>55075.85</v>
      </c>
      <c r="G2523" s="55">
        <v>1.087</v>
      </c>
      <c r="H2523" s="53">
        <v>0</v>
      </c>
      <c r="I2523" s="53" t="s">
        <v>1408</v>
      </c>
    </row>
    <row r="2524" spans="1:9" ht="17.399999999999999" x14ac:dyDescent="0.3">
      <c r="A2524" s="53" t="s">
        <v>544</v>
      </c>
      <c r="B2524" s="57">
        <v>45658</v>
      </c>
      <c r="C2524" s="59">
        <v>3365126.54</v>
      </c>
      <c r="D2524" s="60">
        <v>0</v>
      </c>
      <c r="E2524" s="54">
        <v>50476.9</v>
      </c>
      <c r="F2524" s="54">
        <v>50856.49</v>
      </c>
      <c r="G2524" s="55">
        <v>1.008</v>
      </c>
      <c r="H2524" s="53">
        <v>0</v>
      </c>
      <c r="I2524" s="53" t="s">
        <v>1408</v>
      </c>
    </row>
    <row r="2525" spans="1:9" ht="17.399999999999999" x14ac:dyDescent="0.3">
      <c r="A2525" s="53" t="s">
        <v>544</v>
      </c>
      <c r="B2525" s="57">
        <v>45689</v>
      </c>
      <c r="C2525" s="59">
        <v>3257118.06</v>
      </c>
      <c r="D2525" s="60">
        <v>0</v>
      </c>
      <c r="E2525" s="54">
        <v>48856.77</v>
      </c>
      <c r="F2525" s="54">
        <v>53842.32</v>
      </c>
      <c r="G2525" s="55">
        <v>1.1020000000000001</v>
      </c>
      <c r="H2525" s="53">
        <v>0</v>
      </c>
      <c r="I2525" s="53" t="s">
        <v>1408</v>
      </c>
    </row>
    <row r="2526" spans="1:9" ht="17.399999999999999" x14ac:dyDescent="0.3">
      <c r="A2526" s="53" t="s">
        <v>544</v>
      </c>
      <c r="B2526" s="57">
        <v>45717</v>
      </c>
      <c r="C2526" s="59">
        <v>3169551.92</v>
      </c>
      <c r="D2526" s="60">
        <v>0</v>
      </c>
      <c r="E2526" s="54">
        <v>47543.28</v>
      </c>
      <c r="F2526" s="54">
        <v>46700.11</v>
      </c>
      <c r="G2526" s="55">
        <v>0.98199999999999998</v>
      </c>
      <c r="H2526" s="53">
        <v>0</v>
      </c>
      <c r="I2526" s="53" t="s">
        <v>1408</v>
      </c>
    </row>
    <row r="2527" spans="1:9" ht="17.399999999999999" x14ac:dyDescent="0.3">
      <c r="A2527" s="53" t="s">
        <v>544</v>
      </c>
      <c r="B2527" s="57">
        <v>45748</v>
      </c>
      <c r="C2527" s="59">
        <v>3065244.97</v>
      </c>
      <c r="D2527" s="60">
        <v>0</v>
      </c>
      <c r="E2527" s="54">
        <v>45978.67</v>
      </c>
      <c r="F2527" s="54">
        <v>46510.42</v>
      </c>
      <c r="G2527" s="55">
        <v>1.012</v>
      </c>
      <c r="H2527" s="53">
        <v>0</v>
      </c>
      <c r="I2527" s="53" t="s">
        <v>1408</v>
      </c>
    </row>
    <row r="2528" spans="1:9" ht="17.399999999999999" x14ac:dyDescent="0.3">
      <c r="A2528" s="53" t="s">
        <v>544</v>
      </c>
      <c r="B2528" s="57">
        <v>45778</v>
      </c>
      <c r="C2528" s="59">
        <v>2973517.47</v>
      </c>
      <c r="D2528" s="60">
        <v>0</v>
      </c>
      <c r="E2528" s="54">
        <v>44602.76</v>
      </c>
      <c r="F2528" s="54">
        <v>43014.62</v>
      </c>
      <c r="G2528" s="55">
        <v>0.96399999999999997</v>
      </c>
      <c r="H2528" s="53">
        <v>0</v>
      </c>
      <c r="I2528" s="53" t="s">
        <v>1408</v>
      </c>
    </row>
    <row r="2529" spans="1:9" ht="17.399999999999999" x14ac:dyDescent="0.3">
      <c r="A2529" s="53" t="s">
        <v>544</v>
      </c>
      <c r="B2529" s="57">
        <v>45809</v>
      </c>
      <c r="C2529" s="59">
        <v>2894492.3</v>
      </c>
      <c r="D2529" s="60">
        <v>0</v>
      </c>
      <c r="E2529" s="54">
        <v>43417.38</v>
      </c>
      <c r="F2529" s="54">
        <v>45563.77</v>
      </c>
      <c r="G2529" s="55">
        <v>1.0489999999999999</v>
      </c>
      <c r="H2529" s="53">
        <v>0</v>
      </c>
      <c r="I2529" s="53" t="s">
        <v>1408</v>
      </c>
    </row>
    <row r="2530" spans="1:9" ht="17.399999999999999" x14ac:dyDescent="0.3">
      <c r="A2530" s="53" t="s">
        <v>544</v>
      </c>
      <c r="B2530" s="57">
        <v>45839</v>
      </c>
      <c r="C2530" s="59">
        <v>2803107.49</v>
      </c>
      <c r="D2530" s="60">
        <v>0</v>
      </c>
      <c r="E2530" s="54">
        <v>42046.61</v>
      </c>
      <c r="F2530" s="54">
        <v>40586.300000000003</v>
      </c>
      <c r="G2530" s="55">
        <v>0.96499999999999997</v>
      </c>
      <c r="H2530" s="53">
        <v>0</v>
      </c>
      <c r="I2530" s="53" t="s">
        <v>1408</v>
      </c>
    </row>
    <row r="2531" spans="1:9" ht="17.399999999999999" x14ac:dyDescent="0.3">
      <c r="A2531" s="53" t="s">
        <v>544</v>
      </c>
      <c r="B2531" s="57">
        <v>45870</v>
      </c>
      <c r="C2531" s="59">
        <v>2711583.91</v>
      </c>
      <c r="D2531" s="60">
        <v>0</v>
      </c>
      <c r="E2531" s="54">
        <v>40673.760000000002</v>
      </c>
      <c r="F2531" s="54">
        <v>45861.75</v>
      </c>
      <c r="G2531" s="55">
        <v>1.1279999999999999</v>
      </c>
      <c r="H2531" s="53">
        <v>0</v>
      </c>
      <c r="I2531" s="53" t="s">
        <v>1408</v>
      </c>
    </row>
    <row r="2532" spans="1:9" ht="17.399999999999999" x14ac:dyDescent="0.3">
      <c r="A2532" s="53" t="s">
        <v>544</v>
      </c>
      <c r="B2532" s="57">
        <v>45901</v>
      </c>
      <c r="C2532" s="59">
        <v>2636285.87</v>
      </c>
      <c r="D2532" s="60">
        <v>0</v>
      </c>
      <c r="E2532" s="54">
        <v>39544.29</v>
      </c>
      <c r="F2532" s="54">
        <v>39122.18</v>
      </c>
      <c r="G2532" s="55">
        <v>0.98899999999999999</v>
      </c>
      <c r="H2532" s="53">
        <v>0</v>
      </c>
      <c r="I2532" s="53" t="s">
        <v>1408</v>
      </c>
    </row>
    <row r="2533" spans="1:9" ht="17.399999999999999" x14ac:dyDescent="0.3">
      <c r="A2533" s="53" t="s">
        <v>544</v>
      </c>
      <c r="B2533" s="57">
        <v>45931</v>
      </c>
      <c r="C2533" s="59">
        <v>2564242</v>
      </c>
      <c r="D2533" s="60">
        <v>0</v>
      </c>
      <c r="E2533" s="54">
        <v>38463.629999999997</v>
      </c>
      <c r="F2533" s="54">
        <v>42625.08</v>
      </c>
      <c r="G2533" s="55">
        <v>1.1080000000000001</v>
      </c>
      <c r="H2533" s="53">
        <v>0</v>
      </c>
      <c r="I2533" s="53" t="s">
        <v>1408</v>
      </c>
    </row>
    <row r="2534" spans="1:9" ht="17.399999999999999" x14ac:dyDescent="0.3">
      <c r="A2534" s="53" t="s">
        <v>544</v>
      </c>
      <c r="B2534" s="57">
        <v>45962</v>
      </c>
      <c r="C2534" s="59">
        <v>2489616.5699999998</v>
      </c>
      <c r="D2534" s="60">
        <v>0</v>
      </c>
      <c r="E2534" s="54">
        <v>37344.25</v>
      </c>
      <c r="F2534" s="54">
        <v>37701.120000000003</v>
      </c>
      <c r="G2534" s="55">
        <v>1.01</v>
      </c>
      <c r="H2534" s="53">
        <v>0</v>
      </c>
      <c r="I2534" s="53" t="s">
        <v>1408</v>
      </c>
    </row>
    <row r="2535" spans="1:9" ht="17.399999999999999" x14ac:dyDescent="0.3">
      <c r="A2535" s="53" t="s">
        <v>544</v>
      </c>
      <c r="B2535" s="57">
        <v>45992</v>
      </c>
      <c r="C2535" s="59">
        <v>2408399.4</v>
      </c>
      <c r="D2535" s="60">
        <v>0</v>
      </c>
      <c r="E2535" s="54">
        <v>36125.99</v>
      </c>
      <c r="F2535" s="54">
        <v>37541.14</v>
      </c>
      <c r="G2535" s="55">
        <v>1.0389999999999999</v>
      </c>
      <c r="H2535" s="53">
        <v>0</v>
      </c>
      <c r="I2535" s="53" t="s">
        <v>1408</v>
      </c>
    </row>
    <row r="2536" spans="1:9" ht="17.399999999999999" x14ac:dyDescent="0.3">
      <c r="A2536" s="53" t="s">
        <v>545</v>
      </c>
      <c r="B2536" s="57">
        <v>45658</v>
      </c>
      <c r="C2536" s="59">
        <v>11422118.810000001</v>
      </c>
      <c r="D2536" s="60">
        <v>0</v>
      </c>
      <c r="E2536" s="54">
        <v>171331.78</v>
      </c>
      <c r="F2536" s="54">
        <v>187372.71</v>
      </c>
      <c r="G2536" s="55">
        <v>1.0940000000000001</v>
      </c>
      <c r="H2536" s="53">
        <v>0</v>
      </c>
      <c r="I2536" s="53" t="s">
        <v>1408</v>
      </c>
    </row>
    <row r="2537" spans="1:9" ht="17.399999999999999" x14ac:dyDescent="0.3">
      <c r="A2537" s="53" t="s">
        <v>545</v>
      </c>
      <c r="B2537" s="57">
        <v>45689</v>
      </c>
      <c r="C2537" s="59">
        <v>11155833.470000001</v>
      </c>
      <c r="D2537" s="60">
        <v>0</v>
      </c>
      <c r="E2537" s="54">
        <v>167337.5</v>
      </c>
      <c r="F2537" s="54">
        <v>180824.76</v>
      </c>
      <c r="G2537" s="55">
        <v>1.081</v>
      </c>
      <c r="H2537" s="53">
        <v>0</v>
      </c>
      <c r="I2537" s="53" t="s">
        <v>1408</v>
      </c>
    </row>
    <row r="2538" spans="1:9" ht="17.399999999999999" x14ac:dyDescent="0.3">
      <c r="A2538" s="53" t="s">
        <v>545</v>
      </c>
      <c r="B2538" s="57">
        <v>45717</v>
      </c>
      <c r="C2538" s="59">
        <v>10884921.15</v>
      </c>
      <c r="D2538" s="60">
        <v>0</v>
      </c>
      <c r="E2538" s="54">
        <v>163273.82</v>
      </c>
      <c r="F2538" s="54">
        <v>183690.28</v>
      </c>
      <c r="G2538" s="55">
        <v>1.125</v>
      </c>
      <c r="H2538" s="53">
        <v>0</v>
      </c>
      <c r="I2538" s="53" t="s">
        <v>1408</v>
      </c>
    </row>
    <row r="2539" spans="1:9" ht="17.399999999999999" x14ac:dyDescent="0.3">
      <c r="A2539" s="53" t="s">
        <v>545</v>
      </c>
      <c r="B2539" s="57">
        <v>45748</v>
      </c>
      <c r="C2539" s="59">
        <v>10644430.08</v>
      </c>
      <c r="D2539" s="60">
        <v>0</v>
      </c>
      <c r="E2539" s="54">
        <v>159666.45000000001</v>
      </c>
      <c r="F2539" s="54">
        <v>168389.38</v>
      </c>
      <c r="G2539" s="55">
        <v>1.0549999999999999</v>
      </c>
      <c r="H2539" s="53">
        <v>0</v>
      </c>
      <c r="I2539" s="53" t="s">
        <v>1408</v>
      </c>
    </row>
    <row r="2540" spans="1:9" ht="17.399999999999999" x14ac:dyDescent="0.3">
      <c r="A2540" s="53" t="s">
        <v>545</v>
      </c>
      <c r="B2540" s="57">
        <v>45778</v>
      </c>
      <c r="C2540" s="59">
        <v>10386886.470000001</v>
      </c>
      <c r="D2540" s="60">
        <v>35</v>
      </c>
      <c r="E2540" s="54">
        <v>155803.29999999999</v>
      </c>
      <c r="F2540" s="54">
        <v>95213.46</v>
      </c>
      <c r="G2540" s="55">
        <v>0.61099999999999999</v>
      </c>
      <c r="H2540" s="53">
        <v>0</v>
      </c>
      <c r="I2540" s="53" t="s">
        <v>1410</v>
      </c>
    </row>
    <row r="2541" spans="1:9" ht="17.399999999999999" x14ac:dyDescent="0.3">
      <c r="A2541" s="53" t="s">
        <v>545</v>
      </c>
      <c r="B2541" s="57">
        <v>45809</v>
      </c>
      <c r="C2541" s="59">
        <v>10139842.65</v>
      </c>
      <c r="D2541" s="60">
        <v>185</v>
      </c>
      <c r="E2541" s="54">
        <v>152097.64000000001</v>
      </c>
      <c r="F2541" s="54">
        <v>45074.080000000002</v>
      </c>
      <c r="G2541" s="55">
        <v>0.29599999999999999</v>
      </c>
      <c r="H2541" s="53">
        <v>0</v>
      </c>
      <c r="I2541" s="53" t="s">
        <v>1409</v>
      </c>
    </row>
    <row r="2542" spans="1:9" ht="17.399999999999999" x14ac:dyDescent="0.3">
      <c r="A2542" s="53" t="s">
        <v>545</v>
      </c>
      <c r="B2542" s="57">
        <v>45839</v>
      </c>
      <c r="C2542" s="59">
        <v>9873436.4600000009</v>
      </c>
      <c r="D2542" s="60">
        <v>65</v>
      </c>
      <c r="E2542" s="54">
        <v>148101.54999999999</v>
      </c>
      <c r="F2542" s="54">
        <v>59956.84</v>
      </c>
      <c r="G2542" s="55">
        <v>0.40500000000000003</v>
      </c>
      <c r="H2542" s="53">
        <v>0</v>
      </c>
      <c r="I2542" s="53" t="s">
        <v>1411</v>
      </c>
    </row>
    <row r="2543" spans="1:9" ht="17.399999999999999" x14ac:dyDescent="0.3">
      <c r="A2543" s="53" t="s">
        <v>545</v>
      </c>
      <c r="B2543" s="57">
        <v>45870</v>
      </c>
      <c r="C2543" s="59">
        <v>9664742.9399999995</v>
      </c>
      <c r="D2543" s="60">
        <v>15</v>
      </c>
      <c r="E2543" s="54">
        <v>144971.14000000001</v>
      </c>
      <c r="F2543" s="54">
        <v>166301.96</v>
      </c>
      <c r="G2543" s="55">
        <v>1.147</v>
      </c>
      <c r="H2543" s="53">
        <v>0</v>
      </c>
      <c r="I2543" s="53" t="s">
        <v>1408</v>
      </c>
    </row>
    <row r="2544" spans="1:9" ht="17.399999999999999" x14ac:dyDescent="0.3">
      <c r="A2544" s="53" t="s">
        <v>545</v>
      </c>
      <c r="B2544" s="57">
        <v>45901</v>
      </c>
      <c r="C2544" s="59">
        <v>9407326.4900000002</v>
      </c>
      <c r="D2544" s="60">
        <v>0</v>
      </c>
      <c r="E2544" s="54">
        <v>141109.9</v>
      </c>
      <c r="F2544" s="54">
        <v>160881.81</v>
      </c>
      <c r="G2544" s="55">
        <v>1.1399999999999999</v>
      </c>
      <c r="H2544" s="53">
        <v>0</v>
      </c>
      <c r="I2544" s="53" t="s">
        <v>1408</v>
      </c>
    </row>
    <row r="2545" spans="1:9" ht="17.399999999999999" x14ac:dyDescent="0.3">
      <c r="A2545" s="53" t="s">
        <v>545</v>
      </c>
      <c r="B2545" s="57">
        <v>45931</v>
      </c>
      <c r="C2545" s="59">
        <v>9197683.5299999993</v>
      </c>
      <c r="D2545" s="60">
        <v>0</v>
      </c>
      <c r="E2545" s="54">
        <v>137965.25</v>
      </c>
      <c r="F2545" s="54">
        <v>143131</v>
      </c>
      <c r="G2545" s="55">
        <v>1.0369999999999999</v>
      </c>
      <c r="H2545" s="53">
        <v>0</v>
      </c>
      <c r="I2545" s="53" t="s">
        <v>1408</v>
      </c>
    </row>
    <row r="2546" spans="1:9" ht="17.399999999999999" x14ac:dyDescent="0.3">
      <c r="A2546" s="53" t="s">
        <v>545</v>
      </c>
      <c r="B2546" s="57">
        <v>45962</v>
      </c>
      <c r="C2546" s="59">
        <v>8958615.3200000003</v>
      </c>
      <c r="D2546" s="60">
        <v>0</v>
      </c>
      <c r="E2546" s="54">
        <v>134379.23000000001</v>
      </c>
      <c r="F2546" s="54">
        <v>136046.76999999999</v>
      </c>
      <c r="G2546" s="55">
        <v>1.012</v>
      </c>
      <c r="H2546" s="53">
        <v>0</v>
      </c>
      <c r="I2546" s="53" t="s">
        <v>1408</v>
      </c>
    </row>
    <row r="2547" spans="1:9" ht="17.399999999999999" x14ac:dyDescent="0.3">
      <c r="A2547" s="53" t="s">
        <v>545</v>
      </c>
      <c r="B2547" s="57">
        <v>45992</v>
      </c>
      <c r="C2547" s="59">
        <v>8741817.1500000004</v>
      </c>
      <c r="D2547" s="60">
        <v>0</v>
      </c>
      <c r="E2547" s="54">
        <v>131127.26</v>
      </c>
      <c r="F2547" s="54">
        <v>144638.01</v>
      </c>
      <c r="G2547" s="55">
        <v>1.103</v>
      </c>
      <c r="H2547" s="53">
        <v>0</v>
      </c>
      <c r="I2547" s="53" t="s">
        <v>1408</v>
      </c>
    </row>
    <row r="2548" spans="1:9" ht="17.399999999999999" x14ac:dyDescent="0.3">
      <c r="A2548" s="53" t="s">
        <v>547</v>
      </c>
      <c r="B2548" s="57">
        <v>45658</v>
      </c>
      <c r="C2548" s="59">
        <v>7603986.1299999999</v>
      </c>
      <c r="D2548" s="60">
        <v>0</v>
      </c>
      <c r="E2548" s="54">
        <v>114059.79</v>
      </c>
      <c r="F2548" s="54">
        <v>121781.2</v>
      </c>
      <c r="G2548" s="55">
        <v>1.0680000000000001</v>
      </c>
      <c r="H2548" s="53">
        <v>0</v>
      </c>
      <c r="I2548" s="53" t="s">
        <v>1408</v>
      </c>
    </row>
    <row r="2549" spans="1:9" ht="17.399999999999999" x14ac:dyDescent="0.3">
      <c r="A2549" s="53" t="s">
        <v>547</v>
      </c>
      <c r="B2549" s="57">
        <v>45689</v>
      </c>
      <c r="C2549" s="59">
        <v>7391684.4199999999</v>
      </c>
      <c r="D2549" s="60">
        <v>0</v>
      </c>
      <c r="E2549" s="54">
        <v>110875.27</v>
      </c>
      <c r="F2549" s="54">
        <v>118295.27</v>
      </c>
      <c r="G2549" s="55">
        <v>1.0669999999999999</v>
      </c>
      <c r="H2549" s="53">
        <v>0</v>
      </c>
      <c r="I2549" s="53" t="s">
        <v>1408</v>
      </c>
    </row>
    <row r="2550" spans="1:9" ht="17.399999999999999" x14ac:dyDescent="0.3">
      <c r="A2550" s="53" t="s">
        <v>547</v>
      </c>
      <c r="B2550" s="57">
        <v>45717</v>
      </c>
      <c r="C2550" s="59">
        <v>7207799.79</v>
      </c>
      <c r="D2550" s="60">
        <v>0</v>
      </c>
      <c r="E2550" s="54">
        <v>108117</v>
      </c>
      <c r="F2550" s="54">
        <v>112077.55</v>
      </c>
      <c r="G2550" s="55">
        <v>1.0369999999999999</v>
      </c>
      <c r="H2550" s="53">
        <v>0</v>
      </c>
      <c r="I2550" s="53" t="s">
        <v>1408</v>
      </c>
    </row>
    <row r="2551" spans="1:9" ht="17.399999999999999" x14ac:dyDescent="0.3">
      <c r="A2551" s="53" t="s">
        <v>547</v>
      </c>
      <c r="B2551" s="57">
        <v>45748</v>
      </c>
      <c r="C2551" s="59">
        <v>7015416.0800000001</v>
      </c>
      <c r="D2551" s="60">
        <v>35</v>
      </c>
      <c r="E2551" s="54">
        <v>105231.24</v>
      </c>
      <c r="F2551" s="54">
        <v>64776.3</v>
      </c>
      <c r="G2551" s="55">
        <v>0.61599999999999999</v>
      </c>
      <c r="H2551" s="53">
        <v>0</v>
      </c>
      <c r="I2551" s="53" t="s">
        <v>1410</v>
      </c>
    </row>
    <row r="2552" spans="1:9" ht="17.399999999999999" x14ac:dyDescent="0.3">
      <c r="A2552" s="53" t="s">
        <v>547</v>
      </c>
      <c r="B2552" s="57">
        <v>45778</v>
      </c>
      <c r="C2552" s="59">
        <v>6837533.1299999999</v>
      </c>
      <c r="D2552" s="60">
        <v>15</v>
      </c>
      <c r="E2552" s="54">
        <v>102563</v>
      </c>
      <c r="F2552" s="54">
        <v>117469.03</v>
      </c>
      <c r="G2552" s="55">
        <v>1.145</v>
      </c>
      <c r="H2552" s="53">
        <v>0</v>
      </c>
      <c r="I2552" s="53" t="s">
        <v>1408</v>
      </c>
    </row>
    <row r="2553" spans="1:9" ht="17.399999999999999" x14ac:dyDescent="0.3">
      <c r="A2553" s="53" t="s">
        <v>547</v>
      </c>
      <c r="B2553" s="57">
        <v>45809</v>
      </c>
      <c r="C2553" s="59">
        <v>6664334.3399999999</v>
      </c>
      <c r="D2553" s="60">
        <v>0</v>
      </c>
      <c r="E2553" s="54">
        <v>99965.02</v>
      </c>
      <c r="F2553" s="54">
        <v>101892.06</v>
      </c>
      <c r="G2553" s="55">
        <v>1.0189999999999999</v>
      </c>
      <c r="H2553" s="53">
        <v>0</v>
      </c>
      <c r="I2553" s="53" t="s">
        <v>1408</v>
      </c>
    </row>
    <row r="2554" spans="1:9" ht="17.399999999999999" x14ac:dyDescent="0.3">
      <c r="A2554" s="53" t="s">
        <v>547</v>
      </c>
      <c r="B2554" s="57">
        <v>45839</v>
      </c>
      <c r="C2554" s="59">
        <v>6491030.8700000001</v>
      </c>
      <c r="D2554" s="60">
        <v>35</v>
      </c>
      <c r="E2554" s="54">
        <v>97365.46</v>
      </c>
      <c r="F2554" s="54">
        <v>54143.11</v>
      </c>
      <c r="G2554" s="55">
        <v>0.55600000000000005</v>
      </c>
      <c r="H2554" s="53">
        <v>0</v>
      </c>
      <c r="I2554" s="53" t="s">
        <v>1410</v>
      </c>
    </row>
    <row r="2555" spans="1:9" ht="17.399999999999999" x14ac:dyDescent="0.3">
      <c r="A2555" s="53" t="s">
        <v>547</v>
      </c>
      <c r="B2555" s="57">
        <v>45870</v>
      </c>
      <c r="C2555" s="59">
        <v>6330490.2800000003</v>
      </c>
      <c r="D2555" s="60">
        <v>0</v>
      </c>
      <c r="E2555" s="54">
        <v>94957.35</v>
      </c>
      <c r="F2555" s="54">
        <v>93209.47</v>
      </c>
      <c r="G2555" s="55">
        <v>0.98199999999999998</v>
      </c>
      <c r="H2555" s="53">
        <v>0</v>
      </c>
      <c r="I2555" s="53" t="s">
        <v>1408</v>
      </c>
    </row>
    <row r="2556" spans="1:9" ht="17.399999999999999" x14ac:dyDescent="0.3">
      <c r="A2556" s="53" t="s">
        <v>547</v>
      </c>
      <c r="B2556" s="57">
        <v>45901</v>
      </c>
      <c r="C2556" s="59">
        <v>6181752.8899999997</v>
      </c>
      <c r="D2556" s="60">
        <v>0</v>
      </c>
      <c r="E2556" s="54">
        <v>92726.29</v>
      </c>
      <c r="F2556" s="54">
        <v>93277.67</v>
      </c>
      <c r="G2556" s="55">
        <v>1.006</v>
      </c>
      <c r="H2556" s="53">
        <v>0</v>
      </c>
      <c r="I2556" s="53" t="s">
        <v>1408</v>
      </c>
    </row>
    <row r="2557" spans="1:9" ht="17.399999999999999" x14ac:dyDescent="0.3">
      <c r="A2557" s="53" t="s">
        <v>547</v>
      </c>
      <c r="B2557" s="57">
        <v>45931</v>
      </c>
      <c r="C2557" s="59">
        <v>6009440.5599999996</v>
      </c>
      <c r="D2557" s="60">
        <v>0</v>
      </c>
      <c r="E2557" s="54">
        <v>90141.61</v>
      </c>
      <c r="F2557" s="54">
        <v>86343.92</v>
      </c>
      <c r="G2557" s="55">
        <v>0.95799999999999996</v>
      </c>
      <c r="H2557" s="53">
        <v>0</v>
      </c>
      <c r="I2557" s="53" t="s">
        <v>1408</v>
      </c>
    </row>
    <row r="2558" spans="1:9" ht="17.399999999999999" x14ac:dyDescent="0.3">
      <c r="A2558" s="53" t="s">
        <v>547</v>
      </c>
      <c r="B2558" s="57">
        <v>45962</v>
      </c>
      <c r="C2558" s="59">
        <v>5843964.1799999997</v>
      </c>
      <c r="D2558" s="60">
        <v>0</v>
      </c>
      <c r="E2558" s="54">
        <v>87659.46</v>
      </c>
      <c r="F2558" s="54">
        <v>86070.62</v>
      </c>
      <c r="G2558" s="55">
        <v>0.98199999999999998</v>
      </c>
      <c r="H2558" s="53">
        <v>0</v>
      </c>
      <c r="I2558" s="53" t="s">
        <v>1408</v>
      </c>
    </row>
    <row r="2559" spans="1:9" ht="17.399999999999999" x14ac:dyDescent="0.3">
      <c r="A2559" s="53" t="s">
        <v>547</v>
      </c>
      <c r="B2559" s="57">
        <v>45992</v>
      </c>
      <c r="C2559" s="59">
        <v>5712386.8200000003</v>
      </c>
      <c r="D2559" s="60">
        <v>15</v>
      </c>
      <c r="E2559" s="54">
        <v>85685.8</v>
      </c>
      <c r="F2559" s="54">
        <v>92414.87</v>
      </c>
      <c r="G2559" s="55">
        <v>1.079</v>
      </c>
      <c r="H2559" s="53">
        <v>0</v>
      </c>
      <c r="I2559" s="53" t="s">
        <v>1408</v>
      </c>
    </row>
    <row r="2560" spans="1:9" ht="17.399999999999999" x14ac:dyDescent="0.3">
      <c r="A2560" s="53" t="s">
        <v>548</v>
      </c>
      <c r="B2560" s="57">
        <v>45992</v>
      </c>
      <c r="C2560" s="59">
        <v>15378910.970000001</v>
      </c>
      <c r="D2560" s="60">
        <v>35</v>
      </c>
      <c r="E2560" s="54">
        <v>230683.66</v>
      </c>
      <c r="F2560" s="54">
        <v>151786.31</v>
      </c>
      <c r="G2560" s="55">
        <v>0.65800000000000003</v>
      </c>
      <c r="H2560" s="53">
        <v>0</v>
      </c>
      <c r="I2560" s="53" t="s">
        <v>1410</v>
      </c>
    </row>
    <row r="2561" spans="1:9" ht="17.399999999999999" x14ac:dyDescent="0.3">
      <c r="A2561" s="53" t="s">
        <v>550</v>
      </c>
      <c r="B2561" s="57">
        <v>45658</v>
      </c>
      <c r="C2561" s="59">
        <v>2819978.06</v>
      </c>
      <c r="D2561" s="60">
        <v>0</v>
      </c>
      <c r="E2561" s="54">
        <v>42299.67</v>
      </c>
      <c r="F2561" s="54">
        <v>42509.88</v>
      </c>
      <c r="G2561" s="55">
        <v>1.0049999999999999</v>
      </c>
      <c r="H2561" s="53">
        <v>0</v>
      </c>
      <c r="I2561" s="53" t="s">
        <v>1408</v>
      </c>
    </row>
    <row r="2562" spans="1:9" ht="17.399999999999999" x14ac:dyDescent="0.3">
      <c r="A2562" s="53" t="s">
        <v>550</v>
      </c>
      <c r="B2562" s="57">
        <v>45689</v>
      </c>
      <c r="C2562" s="59">
        <v>2745114.35</v>
      </c>
      <c r="D2562" s="60">
        <v>0</v>
      </c>
      <c r="E2562" s="54">
        <v>41176.720000000001</v>
      </c>
      <c r="F2562" s="54">
        <v>43611.89</v>
      </c>
      <c r="G2562" s="55">
        <v>1.0589999999999999</v>
      </c>
      <c r="H2562" s="53">
        <v>0</v>
      </c>
      <c r="I2562" s="53" t="s">
        <v>1408</v>
      </c>
    </row>
    <row r="2563" spans="1:9" ht="17.399999999999999" x14ac:dyDescent="0.3">
      <c r="A2563" s="53" t="s">
        <v>550</v>
      </c>
      <c r="B2563" s="57">
        <v>45717</v>
      </c>
      <c r="C2563" s="59">
        <v>2673354.65</v>
      </c>
      <c r="D2563" s="60">
        <v>0</v>
      </c>
      <c r="E2563" s="54">
        <v>40100.32</v>
      </c>
      <c r="F2563" s="54">
        <v>44199.79</v>
      </c>
      <c r="G2563" s="55">
        <v>1.1020000000000001</v>
      </c>
      <c r="H2563" s="53">
        <v>0</v>
      </c>
      <c r="I2563" s="53" t="s">
        <v>1408</v>
      </c>
    </row>
    <row r="2564" spans="1:9" ht="17.399999999999999" x14ac:dyDescent="0.3">
      <c r="A2564" s="53" t="s">
        <v>550</v>
      </c>
      <c r="B2564" s="57">
        <v>45748</v>
      </c>
      <c r="C2564" s="59">
        <v>2615770.27</v>
      </c>
      <c r="D2564" s="60">
        <v>0</v>
      </c>
      <c r="E2564" s="54">
        <v>39236.550000000003</v>
      </c>
      <c r="F2564" s="54">
        <v>43742.43</v>
      </c>
      <c r="G2564" s="55">
        <v>1.115</v>
      </c>
      <c r="H2564" s="53">
        <v>0</v>
      </c>
      <c r="I2564" s="53" t="s">
        <v>1408</v>
      </c>
    </row>
    <row r="2565" spans="1:9" ht="17.399999999999999" x14ac:dyDescent="0.3">
      <c r="A2565" s="53" t="s">
        <v>550</v>
      </c>
      <c r="B2565" s="57">
        <v>45778</v>
      </c>
      <c r="C2565" s="59">
        <v>2545458.15</v>
      </c>
      <c r="D2565" s="60">
        <v>0</v>
      </c>
      <c r="E2565" s="54">
        <v>38181.870000000003</v>
      </c>
      <c r="F2565" s="54">
        <v>42728.01</v>
      </c>
      <c r="G2565" s="55">
        <v>1.119</v>
      </c>
      <c r="H2565" s="53">
        <v>0</v>
      </c>
      <c r="I2565" s="53" t="s">
        <v>1408</v>
      </c>
    </row>
    <row r="2566" spans="1:9" ht="17.399999999999999" x14ac:dyDescent="0.3">
      <c r="A2566" s="53" t="s">
        <v>550</v>
      </c>
      <c r="B2566" s="57">
        <v>45809</v>
      </c>
      <c r="C2566" s="59">
        <v>2484570.2599999998</v>
      </c>
      <c r="D2566" s="60">
        <v>0</v>
      </c>
      <c r="E2566" s="54">
        <v>37268.550000000003</v>
      </c>
      <c r="F2566" s="54">
        <v>40614.699999999997</v>
      </c>
      <c r="G2566" s="55">
        <v>1.0900000000000001</v>
      </c>
      <c r="H2566" s="53">
        <v>0</v>
      </c>
      <c r="I2566" s="53" t="s">
        <v>1408</v>
      </c>
    </row>
    <row r="2567" spans="1:9" ht="17.399999999999999" x14ac:dyDescent="0.3">
      <c r="A2567" s="53" t="s">
        <v>550</v>
      </c>
      <c r="B2567" s="57">
        <v>45839</v>
      </c>
      <c r="C2567" s="59">
        <v>2484570.2599999998</v>
      </c>
      <c r="D2567" s="60">
        <v>185</v>
      </c>
      <c r="E2567" s="54">
        <v>37268.550000000003</v>
      </c>
      <c r="F2567" s="54">
        <v>2412.42</v>
      </c>
      <c r="G2567" s="55">
        <v>6.5000000000000002E-2</v>
      </c>
      <c r="H2567" s="53">
        <v>0</v>
      </c>
      <c r="I2567" s="53" t="s">
        <v>1412</v>
      </c>
    </row>
    <row r="2568" spans="1:9" ht="17.399999999999999" x14ac:dyDescent="0.3">
      <c r="A2568" s="53" t="s">
        <v>550</v>
      </c>
      <c r="B2568" s="57">
        <v>45870</v>
      </c>
      <c r="C2568" s="59">
        <v>2484570.2599999998</v>
      </c>
      <c r="D2568" s="60">
        <v>999</v>
      </c>
      <c r="E2568" s="54">
        <v>37268.550000000003</v>
      </c>
      <c r="F2568" s="54">
        <v>2204.98</v>
      </c>
      <c r="G2568" s="55">
        <v>5.8999999999999997E-2</v>
      </c>
      <c r="H2568" s="53">
        <v>0</v>
      </c>
      <c r="I2568" s="53" t="s">
        <v>1412</v>
      </c>
    </row>
    <row r="2569" spans="1:9" ht="17.399999999999999" x14ac:dyDescent="0.3">
      <c r="A2569" s="53" t="s">
        <v>550</v>
      </c>
      <c r="B2569" s="57">
        <v>45901</v>
      </c>
      <c r="C2569" s="59">
        <v>2484570.2599999998</v>
      </c>
      <c r="D2569" s="60">
        <v>999</v>
      </c>
      <c r="E2569" s="54">
        <v>37268.550000000003</v>
      </c>
      <c r="F2569" s="54">
        <v>5430.45</v>
      </c>
      <c r="G2569" s="55">
        <v>0.14599999999999999</v>
      </c>
      <c r="H2569" s="53">
        <v>0</v>
      </c>
      <c r="I2569" s="53" t="s">
        <v>1412</v>
      </c>
    </row>
    <row r="2570" spans="1:9" ht="17.399999999999999" x14ac:dyDescent="0.3">
      <c r="A2570" s="53" t="s">
        <v>550</v>
      </c>
      <c r="B2570" s="57">
        <v>45931</v>
      </c>
      <c r="C2570" s="59">
        <v>2484570.2599999998</v>
      </c>
      <c r="D2570" s="60">
        <v>999</v>
      </c>
      <c r="E2570" s="54">
        <v>37268.550000000003</v>
      </c>
      <c r="F2570" s="54">
        <v>6161.1</v>
      </c>
      <c r="G2570" s="55">
        <v>0.16500000000000001</v>
      </c>
      <c r="H2570" s="53">
        <v>0</v>
      </c>
      <c r="I2570" s="53" t="s">
        <v>1412</v>
      </c>
    </row>
    <row r="2571" spans="1:9" ht="17.399999999999999" x14ac:dyDescent="0.3">
      <c r="A2571" s="53" t="s">
        <v>550</v>
      </c>
      <c r="B2571" s="57">
        <v>45962</v>
      </c>
      <c r="C2571" s="59">
        <v>2484570.2599999998</v>
      </c>
      <c r="D2571" s="60">
        <v>999</v>
      </c>
      <c r="E2571" s="54">
        <v>37268.550000000003</v>
      </c>
      <c r="F2571" s="54">
        <v>7091.87</v>
      </c>
      <c r="G2571" s="55">
        <v>0.19</v>
      </c>
      <c r="H2571" s="53">
        <v>0</v>
      </c>
      <c r="I2571" s="53" t="s">
        <v>1412</v>
      </c>
    </row>
    <row r="2572" spans="1:9" ht="17.399999999999999" x14ac:dyDescent="0.3">
      <c r="A2572" s="53" t="s">
        <v>550</v>
      </c>
      <c r="B2572" s="57">
        <v>45992</v>
      </c>
      <c r="C2572" s="59">
        <v>2484570.2599999998</v>
      </c>
      <c r="D2572" s="60">
        <v>999</v>
      </c>
      <c r="E2572" s="54">
        <v>37268.550000000003</v>
      </c>
      <c r="F2572" s="54">
        <v>2733.65</v>
      </c>
      <c r="G2572" s="55">
        <v>7.2999999999999995E-2</v>
      </c>
      <c r="H2572" s="53">
        <v>0</v>
      </c>
      <c r="I2572" s="53" t="s">
        <v>1412</v>
      </c>
    </row>
    <row r="2573" spans="1:9" ht="17.399999999999999" x14ac:dyDescent="0.3">
      <c r="A2573" s="53" t="s">
        <v>552</v>
      </c>
      <c r="B2573" s="57">
        <v>45658</v>
      </c>
      <c r="C2573" s="59">
        <v>37895113.469999999</v>
      </c>
      <c r="D2573" s="60">
        <v>0</v>
      </c>
      <c r="E2573" s="54">
        <v>378951.13</v>
      </c>
      <c r="F2573" s="54">
        <v>401385.34</v>
      </c>
      <c r="G2573" s="55">
        <v>1.0589999999999999</v>
      </c>
      <c r="H2573" s="53">
        <v>0</v>
      </c>
      <c r="I2573" s="53" t="s">
        <v>1408</v>
      </c>
    </row>
    <row r="2574" spans="1:9" ht="17.399999999999999" x14ac:dyDescent="0.3">
      <c r="A2574" s="53" t="s">
        <v>552</v>
      </c>
      <c r="B2574" s="57">
        <v>45689</v>
      </c>
      <c r="C2574" s="59">
        <v>37267486.539999999</v>
      </c>
      <c r="D2574" s="60">
        <v>0</v>
      </c>
      <c r="E2574" s="54">
        <v>372674.87</v>
      </c>
      <c r="F2574" s="54">
        <v>418962.09</v>
      </c>
      <c r="G2574" s="55">
        <v>1.1240000000000001</v>
      </c>
      <c r="H2574" s="53">
        <v>0</v>
      </c>
      <c r="I2574" s="53" t="s">
        <v>1408</v>
      </c>
    </row>
    <row r="2575" spans="1:9" ht="17.399999999999999" x14ac:dyDescent="0.3">
      <c r="A2575" s="53" t="s">
        <v>552</v>
      </c>
      <c r="B2575" s="57">
        <v>45717</v>
      </c>
      <c r="C2575" s="59">
        <v>36623898.689999998</v>
      </c>
      <c r="D2575" s="60">
        <v>0</v>
      </c>
      <c r="E2575" s="54">
        <v>366238.99</v>
      </c>
      <c r="F2575" s="54">
        <v>400175.97</v>
      </c>
      <c r="G2575" s="55">
        <v>1.093</v>
      </c>
      <c r="H2575" s="53">
        <v>0</v>
      </c>
      <c r="I2575" s="53" t="s">
        <v>1408</v>
      </c>
    </row>
    <row r="2576" spans="1:9" ht="17.399999999999999" x14ac:dyDescent="0.3">
      <c r="A2576" s="53" t="s">
        <v>552</v>
      </c>
      <c r="B2576" s="57">
        <v>45748</v>
      </c>
      <c r="C2576" s="59">
        <v>35868009.32</v>
      </c>
      <c r="D2576" s="60">
        <v>0</v>
      </c>
      <c r="E2576" s="54">
        <v>358680.09</v>
      </c>
      <c r="F2576" s="54">
        <v>389691.13</v>
      </c>
      <c r="G2576" s="55">
        <v>1.0860000000000001</v>
      </c>
      <c r="H2576" s="53">
        <v>0</v>
      </c>
      <c r="I2576" s="53" t="s">
        <v>1408</v>
      </c>
    </row>
    <row r="2577" spans="1:9" ht="17.399999999999999" x14ac:dyDescent="0.3">
      <c r="A2577" s="53" t="s">
        <v>552</v>
      </c>
      <c r="B2577" s="57">
        <v>45778</v>
      </c>
      <c r="C2577" s="59">
        <v>35161250.090000004</v>
      </c>
      <c r="D2577" s="60">
        <v>0</v>
      </c>
      <c r="E2577" s="54">
        <v>351612.5</v>
      </c>
      <c r="F2577" s="54">
        <v>381572.71</v>
      </c>
      <c r="G2577" s="55">
        <v>1.085</v>
      </c>
      <c r="H2577" s="53">
        <v>0</v>
      </c>
      <c r="I2577" s="53" t="s">
        <v>1408</v>
      </c>
    </row>
    <row r="2578" spans="1:9" ht="17.399999999999999" x14ac:dyDescent="0.3">
      <c r="A2578" s="53" t="s">
        <v>552</v>
      </c>
      <c r="B2578" s="57">
        <v>45809</v>
      </c>
      <c r="C2578" s="59">
        <v>34609525.18</v>
      </c>
      <c r="D2578" s="60">
        <v>0</v>
      </c>
      <c r="E2578" s="54">
        <v>346095.25</v>
      </c>
      <c r="F2578" s="54">
        <v>342281.4</v>
      </c>
      <c r="G2578" s="55">
        <v>0.98899999999999999</v>
      </c>
      <c r="H2578" s="53">
        <v>0</v>
      </c>
      <c r="I2578" s="53" t="s">
        <v>1408</v>
      </c>
    </row>
    <row r="2579" spans="1:9" ht="17.399999999999999" x14ac:dyDescent="0.3">
      <c r="A2579" s="53" t="s">
        <v>552</v>
      </c>
      <c r="B2579" s="57">
        <v>45839</v>
      </c>
      <c r="C2579" s="59">
        <v>33985994</v>
      </c>
      <c r="D2579" s="60">
        <v>0</v>
      </c>
      <c r="E2579" s="54">
        <v>339859.94</v>
      </c>
      <c r="F2579" s="54">
        <v>356546.74</v>
      </c>
      <c r="G2579" s="55">
        <v>1.0489999999999999</v>
      </c>
      <c r="H2579" s="53">
        <v>0</v>
      </c>
      <c r="I2579" s="53" t="s">
        <v>1408</v>
      </c>
    </row>
    <row r="2580" spans="1:9" ht="17.399999999999999" x14ac:dyDescent="0.3">
      <c r="A2580" s="53" t="s">
        <v>552</v>
      </c>
      <c r="B2580" s="57">
        <v>45870</v>
      </c>
      <c r="C2580" s="59">
        <v>33352154.390000001</v>
      </c>
      <c r="D2580" s="60">
        <v>220</v>
      </c>
      <c r="E2580" s="54">
        <v>333521.53999999998</v>
      </c>
      <c r="F2580" s="54">
        <v>194864.99</v>
      </c>
      <c r="G2580" s="55">
        <v>0.58399999999999996</v>
      </c>
      <c r="H2580" s="53">
        <v>1</v>
      </c>
      <c r="I2580" s="53" t="s">
        <v>1409</v>
      </c>
    </row>
    <row r="2581" spans="1:9" ht="17.399999999999999" x14ac:dyDescent="0.3">
      <c r="A2581" s="53" t="s">
        <v>552</v>
      </c>
      <c r="B2581" s="57">
        <v>45901</v>
      </c>
      <c r="C2581" s="59">
        <v>32707202.91</v>
      </c>
      <c r="D2581" s="60">
        <v>0</v>
      </c>
      <c r="E2581" s="54">
        <v>327072.03000000003</v>
      </c>
      <c r="F2581" s="54">
        <v>374871.57</v>
      </c>
      <c r="G2581" s="55">
        <v>1.1459999999999999</v>
      </c>
      <c r="H2581" s="53">
        <v>1</v>
      </c>
      <c r="I2581" s="53" t="s">
        <v>1408</v>
      </c>
    </row>
    <row r="2582" spans="1:9" ht="17.399999999999999" x14ac:dyDescent="0.3">
      <c r="A2582" s="53" t="s">
        <v>552</v>
      </c>
      <c r="B2582" s="57">
        <v>45931</v>
      </c>
      <c r="C2582" s="59">
        <v>32082936.289999999</v>
      </c>
      <c r="D2582" s="60">
        <v>0</v>
      </c>
      <c r="E2582" s="54">
        <v>320829.36</v>
      </c>
      <c r="F2582" s="54">
        <v>311131.82</v>
      </c>
      <c r="G2582" s="55">
        <v>0.97</v>
      </c>
      <c r="H2582" s="53">
        <v>1</v>
      </c>
      <c r="I2582" s="53" t="s">
        <v>1408</v>
      </c>
    </row>
    <row r="2583" spans="1:9" ht="17.399999999999999" x14ac:dyDescent="0.3">
      <c r="A2583" s="53" t="s">
        <v>552</v>
      </c>
      <c r="B2583" s="57">
        <v>45962</v>
      </c>
      <c r="C2583" s="59">
        <v>31627175.390000001</v>
      </c>
      <c r="D2583" s="60">
        <v>0</v>
      </c>
      <c r="E2583" s="54">
        <v>316271.75</v>
      </c>
      <c r="F2583" s="54">
        <v>324924.53000000003</v>
      </c>
      <c r="G2583" s="55">
        <v>1.0269999999999999</v>
      </c>
      <c r="H2583" s="53">
        <v>1</v>
      </c>
      <c r="I2583" s="53" t="s">
        <v>1408</v>
      </c>
    </row>
    <row r="2584" spans="1:9" ht="17.399999999999999" x14ac:dyDescent="0.3">
      <c r="A2584" s="53" t="s">
        <v>552</v>
      </c>
      <c r="B2584" s="57">
        <v>45992</v>
      </c>
      <c r="C2584" s="59">
        <v>31073318.510000002</v>
      </c>
      <c r="D2584" s="60">
        <v>0</v>
      </c>
      <c r="E2584" s="54">
        <v>310733.19</v>
      </c>
      <c r="F2584" s="54">
        <v>313626.03000000003</v>
      </c>
      <c r="G2584" s="55">
        <v>1.0089999999999999</v>
      </c>
      <c r="H2584" s="53">
        <v>1</v>
      </c>
      <c r="I2584" s="53" t="s">
        <v>1408</v>
      </c>
    </row>
    <row r="2585" spans="1:9" ht="17.399999999999999" x14ac:dyDescent="0.3">
      <c r="A2585" s="53" t="s">
        <v>554</v>
      </c>
      <c r="B2585" s="57">
        <v>45658</v>
      </c>
      <c r="C2585" s="59">
        <v>3153610.25</v>
      </c>
      <c r="D2585" s="60">
        <v>35</v>
      </c>
      <c r="E2585" s="54">
        <v>47304.15</v>
      </c>
      <c r="F2585" s="54">
        <v>35602.230000000003</v>
      </c>
      <c r="G2585" s="55">
        <v>0.753</v>
      </c>
      <c r="H2585" s="53">
        <v>0</v>
      </c>
      <c r="I2585" s="53" t="s">
        <v>1410</v>
      </c>
    </row>
    <row r="2586" spans="1:9" ht="17.399999999999999" x14ac:dyDescent="0.3">
      <c r="A2586" s="53" t="s">
        <v>554</v>
      </c>
      <c r="B2586" s="57">
        <v>45689</v>
      </c>
      <c r="C2586" s="59">
        <v>3069135.94</v>
      </c>
      <c r="D2586" s="60">
        <v>0</v>
      </c>
      <c r="E2586" s="54">
        <v>46037.04</v>
      </c>
      <c r="F2586" s="54">
        <v>48573.39</v>
      </c>
      <c r="G2586" s="55">
        <v>1.0549999999999999</v>
      </c>
      <c r="H2586" s="53">
        <v>0</v>
      </c>
      <c r="I2586" s="53" t="s">
        <v>1408</v>
      </c>
    </row>
    <row r="2587" spans="1:9" ht="17.399999999999999" x14ac:dyDescent="0.3">
      <c r="A2587" s="53" t="s">
        <v>554</v>
      </c>
      <c r="B2587" s="57">
        <v>45717</v>
      </c>
      <c r="C2587" s="59">
        <v>2986720.96</v>
      </c>
      <c r="D2587" s="60">
        <v>0</v>
      </c>
      <c r="E2587" s="54">
        <v>44800.81</v>
      </c>
      <c r="F2587" s="54">
        <v>50029.39</v>
      </c>
      <c r="G2587" s="55">
        <v>1.117</v>
      </c>
      <c r="H2587" s="53">
        <v>0</v>
      </c>
      <c r="I2587" s="53" t="s">
        <v>1408</v>
      </c>
    </row>
    <row r="2588" spans="1:9" ht="17.399999999999999" x14ac:dyDescent="0.3">
      <c r="A2588" s="53" t="s">
        <v>554</v>
      </c>
      <c r="B2588" s="57">
        <v>45748</v>
      </c>
      <c r="C2588" s="59">
        <v>2895885.37</v>
      </c>
      <c r="D2588" s="60">
        <v>0</v>
      </c>
      <c r="E2588" s="54">
        <v>43438.28</v>
      </c>
      <c r="F2588" s="54">
        <v>47923.48</v>
      </c>
      <c r="G2588" s="55">
        <v>1.103</v>
      </c>
      <c r="H2588" s="53">
        <v>0</v>
      </c>
      <c r="I2588" s="53" t="s">
        <v>1408</v>
      </c>
    </row>
    <row r="2589" spans="1:9" ht="17.399999999999999" x14ac:dyDescent="0.3">
      <c r="A2589" s="53" t="s">
        <v>554</v>
      </c>
      <c r="B2589" s="57">
        <v>45778</v>
      </c>
      <c r="C2589" s="59">
        <v>2800649.95</v>
      </c>
      <c r="D2589" s="60">
        <v>15</v>
      </c>
      <c r="E2589" s="54">
        <v>42009.75</v>
      </c>
      <c r="F2589" s="54">
        <v>43037.25</v>
      </c>
      <c r="G2589" s="55">
        <v>1.024</v>
      </c>
      <c r="H2589" s="53">
        <v>0</v>
      </c>
      <c r="I2589" s="53" t="s">
        <v>1408</v>
      </c>
    </row>
    <row r="2590" spans="1:9" ht="17.399999999999999" x14ac:dyDescent="0.3">
      <c r="A2590" s="53" t="s">
        <v>554</v>
      </c>
      <c r="B2590" s="57">
        <v>45809</v>
      </c>
      <c r="C2590" s="59">
        <v>2800649.95</v>
      </c>
      <c r="D2590" s="60">
        <v>185</v>
      </c>
      <c r="E2590" s="54">
        <v>42009.75</v>
      </c>
      <c r="F2590" s="54">
        <v>2258.17</v>
      </c>
      <c r="G2590" s="55">
        <v>5.3999999999999999E-2</v>
      </c>
      <c r="H2590" s="53">
        <v>0</v>
      </c>
      <c r="I2590" s="53" t="s">
        <v>1412</v>
      </c>
    </row>
    <row r="2591" spans="1:9" ht="17.399999999999999" x14ac:dyDescent="0.3">
      <c r="A2591" s="53" t="s">
        <v>554</v>
      </c>
      <c r="B2591" s="57">
        <v>45839</v>
      </c>
      <c r="C2591" s="59">
        <v>2800649.95</v>
      </c>
      <c r="D2591" s="60">
        <v>999</v>
      </c>
      <c r="E2591" s="54">
        <v>42009.75</v>
      </c>
      <c r="F2591" s="54">
        <v>6461.97</v>
      </c>
      <c r="G2591" s="55">
        <v>0.154</v>
      </c>
      <c r="H2591" s="53">
        <v>0</v>
      </c>
      <c r="I2591" s="53" t="s">
        <v>1412</v>
      </c>
    </row>
    <row r="2592" spans="1:9" ht="17.399999999999999" x14ac:dyDescent="0.3">
      <c r="A2592" s="53" t="s">
        <v>554</v>
      </c>
      <c r="B2592" s="57">
        <v>45870</v>
      </c>
      <c r="C2592" s="59">
        <v>2800649.95</v>
      </c>
      <c r="D2592" s="60">
        <v>999</v>
      </c>
      <c r="E2592" s="54">
        <v>42009.75</v>
      </c>
      <c r="F2592" s="54">
        <v>17.02</v>
      </c>
      <c r="G2592" s="55">
        <v>0</v>
      </c>
      <c r="H2592" s="53">
        <v>0</v>
      </c>
      <c r="I2592" s="53" t="s">
        <v>1412</v>
      </c>
    </row>
    <row r="2593" spans="1:9" ht="17.399999999999999" x14ac:dyDescent="0.3">
      <c r="A2593" s="53" t="s">
        <v>554</v>
      </c>
      <c r="B2593" s="57">
        <v>45901</v>
      </c>
      <c r="C2593" s="59">
        <v>2800649.95</v>
      </c>
      <c r="D2593" s="60">
        <v>999</v>
      </c>
      <c r="E2593" s="54">
        <v>42009.75</v>
      </c>
      <c r="F2593" s="54">
        <v>4595.1899999999996</v>
      </c>
      <c r="G2593" s="55">
        <v>0.109</v>
      </c>
      <c r="H2593" s="53">
        <v>0</v>
      </c>
      <c r="I2593" s="53" t="s">
        <v>1412</v>
      </c>
    </row>
    <row r="2594" spans="1:9" ht="17.399999999999999" x14ac:dyDescent="0.3">
      <c r="A2594" s="53" t="s">
        <v>554</v>
      </c>
      <c r="B2594" s="57">
        <v>45931</v>
      </c>
      <c r="C2594" s="59">
        <v>2800649.95</v>
      </c>
      <c r="D2594" s="60">
        <v>999</v>
      </c>
      <c r="E2594" s="54">
        <v>42009.75</v>
      </c>
      <c r="F2594" s="54">
        <v>7275.93</v>
      </c>
      <c r="G2594" s="55">
        <v>0.17299999999999999</v>
      </c>
      <c r="H2594" s="53">
        <v>0</v>
      </c>
      <c r="I2594" s="53" t="s">
        <v>1412</v>
      </c>
    </row>
    <row r="2595" spans="1:9" ht="17.399999999999999" x14ac:dyDescent="0.3">
      <c r="A2595" s="53" t="s">
        <v>554</v>
      </c>
      <c r="B2595" s="57">
        <v>45962</v>
      </c>
      <c r="C2595" s="59">
        <v>2800649.95</v>
      </c>
      <c r="D2595" s="60">
        <v>999</v>
      </c>
      <c r="E2595" s="54">
        <v>42009.75</v>
      </c>
      <c r="F2595" s="54">
        <v>4935.42</v>
      </c>
      <c r="G2595" s="55">
        <v>0.11700000000000001</v>
      </c>
      <c r="H2595" s="53">
        <v>0</v>
      </c>
      <c r="I2595" s="53" t="s">
        <v>1412</v>
      </c>
    </row>
    <row r="2596" spans="1:9" ht="17.399999999999999" x14ac:dyDescent="0.3">
      <c r="A2596" s="53" t="s">
        <v>554</v>
      </c>
      <c r="B2596" s="57">
        <v>45992</v>
      </c>
      <c r="C2596" s="59">
        <v>2800649.95</v>
      </c>
      <c r="D2596" s="60">
        <v>999</v>
      </c>
      <c r="E2596" s="54">
        <v>42009.75</v>
      </c>
      <c r="F2596" s="54">
        <v>1059.5999999999999</v>
      </c>
      <c r="G2596" s="55">
        <v>2.5000000000000001E-2</v>
      </c>
      <c r="H2596" s="53">
        <v>0</v>
      </c>
      <c r="I2596" s="53" t="s">
        <v>1412</v>
      </c>
    </row>
    <row r="2597" spans="1:9" ht="17.399999999999999" x14ac:dyDescent="0.3">
      <c r="A2597" s="53" t="s">
        <v>555</v>
      </c>
      <c r="B2597" s="57">
        <v>45658</v>
      </c>
      <c r="C2597" s="59">
        <v>1939512.75</v>
      </c>
      <c r="D2597" s="60">
        <v>65</v>
      </c>
      <c r="E2597" s="54">
        <v>29092.69</v>
      </c>
      <c r="F2597" s="54">
        <v>15165.86</v>
      </c>
      <c r="G2597" s="55">
        <v>0.52100000000000002</v>
      </c>
      <c r="H2597" s="53">
        <v>0</v>
      </c>
      <c r="I2597" s="53" t="s">
        <v>1411</v>
      </c>
    </row>
    <row r="2598" spans="1:9" ht="17.399999999999999" x14ac:dyDescent="0.3">
      <c r="A2598" s="53" t="s">
        <v>555</v>
      </c>
      <c r="B2598" s="57">
        <v>45689</v>
      </c>
      <c r="C2598" s="59">
        <v>1881534.81</v>
      </c>
      <c r="D2598" s="60">
        <v>15</v>
      </c>
      <c r="E2598" s="54">
        <v>28223.02</v>
      </c>
      <c r="F2598" s="54">
        <v>30651.98</v>
      </c>
      <c r="G2598" s="55">
        <v>1.0860000000000001</v>
      </c>
      <c r="H2598" s="53">
        <v>0</v>
      </c>
      <c r="I2598" s="53" t="s">
        <v>1408</v>
      </c>
    </row>
    <row r="2599" spans="1:9" ht="17.399999999999999" x14ac:dyDescent="0.3">
      <c r="A2599" s="53" t="s">
        <v>555</v>
      </c>
      <c r="B2599" s="57">
        <v>45717</v>
      </c>
      <c r="C2599" s="59">
        <v>1826372.89</v>
      </c>
      <c r="D2599" s="60">
        <v>35</v>
      </c>
      <c r="E2599" s="54">
        <v>27395.59</v>
      </c>
      <c r="F2599" s="54">
        <v>12099.66</v>
      </c>
      <c r="G2599" s="55">
        <v>0.442</v>
      </c>
      <c r="H2599" s="53">
        <v>0</v>
      </c>
      <c r="I2599" s="53" t="s">
        <v>1410</v>
      </c>
    </row>
    <row r="2600" spans="1:9" ht="17.399999999999999" x14ac:dyDescent="0.3">
      <c r="A2600" s="53" t="s">
        <v>555</v>
      </c>
      <c r="B2600" s="57">
        <v>45748</v>
      </c>
      <c r="C2600" s="59">
        <v>1776013.09</v>
      </c>
      <c r="D2600" s="60">
        <v>0</v>
      </c>
      <c r="E2600" s="54">
        <v>26640.2</v>
      </c>
      <c r="F2600" s="54">
        <v>28704.87</v>
      </c>
      <c r="G2600" s="55">
        <v>1.0780000000000001</v>
      </c>
      <c r="H2600" s="53">
        <v>0</v>
      </c>
      <c r="I2600" s="53" t="s">
        <v>1408</v>
      </c>
    </row>
    <row r="2601" spans="1:9" ht="17.399999999999999" x14ac:dyDescent="0.3">
      <c r="A2601" s="53" t="s">
        <v>555</v>
      </c>
      <c r="B2601" s="57">
        <v>45778</v>
      </c>
      <c r="C2601" s="59">
        <v>1727798</v>
      </c>
      <c r="D2601" s="60">
        <v>0</v>
      </c>
      <c r="E2601" s="54">
        <v>25916.97</v>
      </c>
      <c r="F2601" s="54">
        <v>24791.02</v>
      </c>
      <c r="G2601" s="55">
        <v>0.95699999999999996</v>
      </c>
      <c r="H2601" s="53">
        <v>0</v>
      </c>
      <c r="I2601" s="53" t="s">
        <v>1408</v>
      </c>
    </row>
    <row r="2602" spans="1:9" ht="17.399999999999999" x14ac:dyDescent="0.3">
      <c r="A2602" s="53" t="s">
        <v>555</v>
      </c>
      <c r="B2602" s="57">
        <v>45809</v>
      </c>
      <c r="C2602" s="59">
        <v>1672755.86</v>
      </c>
      <c r="D2602" s="60">
        <v>15</v>
      </c>
      <c r="E2602" s="54">
        <v>25091.34</v>
      </c>
      <c r="F2602" s="54">
        <v>26189.41</v>
      </c>
      <c r="G2602" s="55">
        <v>1.044</v>
      </c>
      <c r="H2602" s="53">
        <v>0</v>
      </c>
      <c r="I2602" s="53" t="s">
        <v>1408</v>
      </c>
    </row>
    <row r="2603" spans="1:9" ht="17.399999999999999" x14ac:dyDescent="0.3">
      <c r="A2603" s="53" t="s">
        <v>555</v>
      </c>
      <c r="B2603" s="57">
        <v>45839</v>
      </c>
      <c r="C2603" s="59">
        <v>1623772.57</v>
      </c>
      <c r="D2603" s="60">
        <v>15</v>
      </c>
      <c r="E2603" s="54">
        <v>24356.59</v>
      </c>
      <c r="F2603" s="54">
        <v>25244.35</v>
      </c>
      <c r="G2603" s="55">
        <v>1.036</v>
      </c>
      <c r="H2603" s="53">
        <v>0</v>
      </c>
      <c r="I2603" s="53" t="s">
        <v>1408</v>
      </c>
    </row>
    <row r="2604" spans="1:9" ht="17.399999999999999" x14ac:dyDescent="0.3">
      <c r="A2604" s="53" t="s">
        <v>555</v>
      </c>
      <c r="B2604" s="57">
        <v>45870</v>
      </c>
      <c r="C2604" s="59">
        <v>1580719.79</v>
      </c>
      <c r="D2604" s="60">
        <v>0</v>
      </c>
      <c r="E2604" s="54">
        <v>23710.799999999999</v>
      </c>
      <c r="F2604" s="54">
        <v>22764.720000000001</v>
      </c>
      <c r="G2604" s="55">
        <v>0.96</v>
      </c>
      <c r="H2604" s="53">
        <v>0</v>
      </c>
      <c r="I2604" s="53" t="s">
        <v>1408</v>
      </c>
    </row>
    <row r="2605" spans="1:9" ht="17.399999999999999" x14ac:dyDescent="0.3">
      <c r="A2605" s="53" t="s">
        <v>555</v>
      </c>
      <c r="B2605" s="57">
        <v>45901</v>
      </c>
      <c r="C2605" s="59">
        <v>1529546.3</v>
      </c>
      <c r="D2605" s="60">
        <v>0</v>
      </c>
      <c r="E2605" s="54">
        <v>22943.19</v>
      </c>
      <c r="F2605" s="54">
        <v>22508.61</v>
      </c>
      <c r="G2605" s="55">
        <v>0.98099999999999998</v>
      </c>
      <c r="H2605" s="53">
        <v>0</v>
      </c>
      <c r="I2605" s="53" t="s">
        <v>1408</v>
      </c>
    </row>
    <row r="2606" spans="1:9" ht="17.399999999999999" x14ac:dyDescent="0.3">
      <c r="A2606" s="53" t="s">
        <v>555</v>
      </c>
      <c r="B2606" s="57">
        <v>45931</v>
      </c>
      <c r="C2606" s="59">
        <v>1481235.56</v>
      </c>
      <c r="D2606" s="60">
        <v>35</v>
      </c>
      <c r="E2606" s="54">
        <v>22218.53</v>
      </c>
      <c r="F2606" s="54">
        <v>19663.009999999998</v>
      </c>
      <c r="G2606" s="55">
        <v>0.88500000000000001</v>
      </c>
      <c r="H2606" s="53">
        <v>0</v>
      </c>
      <c r="I2606" s="53" t="s">
        <v>1410</v>
      </c>
    </row>
    <row r="2607" spans="1:9" ht="17.399999999999999" x14ac:dyDescent="0.3">
      <c r="A2607" s="53" t="s">
        <v>555</v>
      </c>
      <c r="B2607" s="57">
        <v>45962</v>
      </c>
      <c r="C2607" s="59">
        <v>1432470.74</v>
      </c>
      <c r="D2607" s="60">
        <v>0</v>
      </c>
      <c r="E2607" s="54">
        <v>21487.06</v>
      </c>
      <c r="F2607" s="54">
        <v>23501.9</v>
      </c>
      <c r="G2607" s="55">
        <v>1.0940000000000001</v>
      </c>
      <c r="H2607" s="53">
        <v>0</v>
      </c>
      <c r="I2607" s="53" t="s">
        <v>1408</v>
      </c>
    </row>
    <row r="2608" spans="1:9" ht="17.399999999999999" x14ac:dyDescent="0.3">
      <c r="A2608" s="53" t="s">
        <v>555</v>
      </c>
      <c r="B2608" s="57">
        <v>45992</v>
      </c>
      <c r="C2608" s="59">
        <v>1394492.06</v>
      </c>
      <c r="D2608" s="60">
        <v>15</v>
      </c>
      <c r="E2608" s="54">
        <v>20917.38</v>
      </c>
      <c r="F2608" s="54">
        <v>23818.94</v>
      </c>
      <c r="G2608" s="55">
        <v>1.139</v>
      </c>
      <c r="H2608" s="53">
        <v>0</v>
      </c>
      <c r="I2608" s="53" t="s">
        <v>1408</v>
      </c>
    </row>
    <row r="2609" spans="1:9" ht="17.399999999999999" x14ac:dyDescent="0.3">
      <c r="A2609" s="53" t="s">
        <v>556</v>
      </c>
      <c r="B2609" s="57">
        <v>45658</v>
      </c>
      <c r="C2609" s="59">
        <v>7039661.1600000001</v>
      </c>
      <c r="D2609" s="60">
        <v>0</v>
      </c>
      <c r="E2609" s="54">
        <v>105594.92</v>
      </c>
      <c r="F2609" s="54">
        <v>106250.21</v>
      </c>
      <c r="G2609" s="55">
        <v>1.006</v>
      </c>
      <c r="H2609" s="53">
        <v>0</v>
      </c>
      <c r="I2609" s="53" t="s">
        <v>1408</v>
      </c>
    </row>
    <row r="2610" spans="1:9" ht="17.399999999999999" x14ac:dyDescent="0.3">
      <c r="A2610" s="53" t="s">
        <v>556</v>
      </c>
      <c r="B2610" s="57">
        <v>45689</v>
      </c>
      <c r="C2610" s="59">
        <v>6872085.9400000004</v>
      </c>
      <c r="D2610" s="60">
        <v>0</v>
      </c>
      <c r="E2610" s="54">
        <v>103081.29</v>
      </c>
      <c r="F2610" s="54">
        <v>98201.08</v>
      </c>
      <c r="G2610" s="55">
        <v>0.95299999999999996</v>
      </c>
      <c r="H2610" s="53">
        <v>0</v>
      </c>
      <c r="I2610" s="53" t="s">
        <v>1408</v>
      </c>
    </row>
    <row r="2611" spans="1:9" ht="17.399999999999999" x14ac:dyDescent="0.3">
      <c r="A2611" s="53" t="s">
        <v>556</v>
      </c>
      <c r="B2611" s="57">
        <v>45717</v>
      </c>
      <c r="C2611" s="59">
        <v>6690365.9800000004</v>
      </c>
      <c r="D2611" s="60">
        <v>0</v>
      </c>
      <c r="E2611" s="54">
        <v>100355.49</v>
      </c>
      <c r="F2611" s="54">
        <v>95954.96</v>
      </c>
      <c r="G2611" s="55">
        <v>0.95599999999999996</v>
      </c>
      <c r="H2611" s="53">
        <v>0</v>
      </c>
      <c r="I2611" s="53" t="s">
        <v>1408</v>
      </c>
    </row>
    <row r="2612" spans="1:9" ht="17.399999999999999" x14ac:dyDescent="0.3">
      <c r="A2612" s="53" t="s">
        <v>556</v>
      </c>
      <c r="B2612" s="57">
        <v>45748</v>
      </c>
      <c r="C2612" s="59">
        <v>6536230.7599999998</v>
      </c>
      <c r="D2612" s="60">
        <v>0</v>
      </c>
      <c r="E2612" s="54">
        <v>98043.46</v>
      </c>
      <c r="F2612" s="54">
        <v>108033.83</v>
      </c>
      <c r="G2612" s="55">
        <v>1.1020000000000001</v>
      </c>
      <c r="H2612" s="53">
        <v>0</v>
      </c>
      <c r="I2612" s="53" t="s">
        <v>1408</v>
      </c>
    </row>
    <row r="2613" spans="1:9" ht="17.399999999999999" x14ac:dyDescent="0.3">
      <c r="A2613" s="53" t="s">
        <v>556</v>
      </c>
      <c r="B2613" s="57">
        <v>45778</v>
      </c>
      <c r="C2613" s="59">
        <v>6390066.9400000004</v>
      </c>
      <c r="D2613" s="60">
        <v>0</v>
      </c>
      <c r="E2613" s="54">
        <v>95851</v>
      </c>
      <c r="F2613" s="54">
        <v>103891.58</v>
      </c>
      <c r="G2613" s="55">
        <v>1.0840000000000001</v>
      </c>
      <c r="H2613" s="53">
        <v>0</v>
      </c>
      <c r="I2613" s="53" t="s">
        <v>1408</v>
      </c>
    </row>
    <row r="2614" spans="1:9" ht="17.399999999999999" x14ac:dyDescent="0.3">
      <c r="A2614" s="53" t="s">
        <v>556</v>
      </c>
      <c r="B2614" s="57">
        <v>45809</v>
      </c>
      <c r="C2614" s="59">
        <v>6221433.6600000001</v>
      </c>
      <c r="D2614" s="60">
        <v>0</v>
      </c>
      <c r="E2614" s="54">
        <v>93321.5</v>
      </c>
      <c r="F2614" s="54">
        <v>97362.72</v>
      </c>
      <c r="G2614" s="55">
        <v>1.0429999999999999</v>
      </c>
      <c r="H2614" s="53">
        <v>0</v>
      </c>
      <c r="I2614" s="53" t="s">
        <v>1408</v>
      </c>
    </row>
    <row r="2615" spans="1:9" ht="17.399999999999999" x14ac:dyDescent="0.3">
      <c r="A2615" s="53" t="s">
        <v>556</v>
      </c>
      <c r="B2615" s="57">
        <v>45839</v>
      </c>
      <c r="C2615" s="59">
        <v>6083916.4000000004</v>
      </c>
      <c r="D2615" s="60">
        <v>0</v>
      </c>
      <c r="E2615" s="54">
        <v>91258.75</v>
      </c>
      <c r="F2615" s="54">
        <v>87366.43</v>
      </c>
      <c r="G2615" s="55">
        <v>0.95699999999999996</v>
      </c>
      <c r="H2615" s="53">
        <v>0</v>
      </c>
      <c r="I2615" s="53" t="s">
        <v>1408</v>
      </c>
    </row>
    <row r="2616" spans="1:9" ht="17.399999999999999" x14ac:dyDescent="0.3">
      <c r="A2616" s="53" t="s">
        <v>556</v>
      </c>
      <c r="B2616" s="57">
        <v>45870</v>
      </c>
      <c r="C2616" s="59">
        <v>5924355.4800000004</v>
      </c>
      <c r="D2616" s="60">
        <v>0</v>
      </c>
      <c r="E2616" s="54">
        <v>88865.33</v>
      </c>
      <c r="F2616" s="54">
        <v>97456.39</v>
      </c>
      <c r="G2616" s="55">
        <v>1.097</v>
      </c>
      <c r="H2616" s="53">
        <v>0</v>
      </c>
      <c r="I2616" s="53" t="s">
        <v>1408</v>
      </c>
    </row>
    <row r="2617" spans="1:9" ht="17.399999999999999" x14ac:dyDescent="0.3">
      <c r="A2617" s="53" t="s">
        <v>556</v>
      </c>
      <c r="B2617" s="57">
        <v>45901</v>
      </c>
      <c r="C2617" s="59">
        <v>5798349.75</v>
      </c>
      <c r="D2617" s="60">
        <v>0</v>
      </c>
      <c r="E2617" s="54">
        <v>86975.25</v>
      </c>
      <c r="F2617" s="54">
        <v>96447.61</v>
      </c>
      <c r="G2617" s="55">
        <v>1.109</v>
      </c>
      <c r="H2617" s="53">
        <v>0</v>
      </c>
      <c r="I2617" s="53" t="s">
        <v>1408</v>
      </c>
    </row>
    <row r="2618" spans="1:9" ht="17.399999999999999" x14ac:dyDescent="0.3">
      <c r="A2618" s="53" t="s">
        <v>556</v>
      </c>
      <c r="B2618" s="57">
        <v>45931</v>
      </c>
      <c r="C2618" s="59">
        <v>5653588.3499999996</v>
      </c>
      <c r="D2618" s="60">
        <v>0</v>
      </c>
      <c r="E2618" s="54">
        <v>84803.83</v>
      </c>
      <c r="F2618" s="54">
        <v>90564.7</v>
      </c>
      <c r="G2618" s="55">
        <v>1.0680000000000001</v>
      </c>
      <c r="H2618" s="53">
        <v>0</v>
      </c>
      <c r="I2618" s="53" t="s">
        <v>1408</v>
      </c>
    </row>
    <row r="2619" spans="1:9" ht="17.399999999999999" x14ac:dyDescent="0.3">
      <c r="A2619" s="53" t="s">
        <v>556</v>
      </c>
      <c r="B2619" s="57">
        <v>45962</v>
      </c>
      <c r="C2619" s="59">
        <v>5523487.6699999999</v>
      </c>
      <c r="D2619" s="60">
        <v>0</v>
      </c>
      <c r="E2619" s="54">
        <v>82852.31</v>
      </c>
      <c r="F2619" s="54">
        <v>86714.52</v>
      </c>
      <c r="G2619" s="55">
        <v>1.0469999999999999</v>
      </c>
      <c r="H2619" s="53">
        <v>0</v>
      </c>
      <c r="I2619" s="53" t="s">
        <v>1408</v>
      </c>
    </row>
    <row r="2620" spans="1:9" ht="17.399999999999999" x14ac:dyDescent="0.3">
      <c r="A2620" s="53" t="s">
        <v>556</v>
      </c>
      <c r="B2620" s="57">
        <v>45992</v>
      </c>
      <c r="C2620" s="59">
        <v>5375290.1500000004</v>
      </c>
      <c r="D2620" s="60">
        <v>95</v>
      </c>
      <c r="E2620" s="54">
        <v>80629.350000000006</v>
      </c>
      <c r="F2620" s="54">
        <v>31986.67</v>
      </c>
      <c r="G2620" s="55">
        <v>0.39700000000000002</v>
      </c>
      <c r="H2620" s="53">
        <v>0</v>
      </c>
      <c r="I2620" s="53" t="s">
        <v>1409</v>
      </c>
    </row>
    <row r="2621" spans="1:9" ht="17.399999999999999" x14ac:dyDescent="0.3">
      <c r="A2621" s="53" t="s">
        <v>558</v>
      </c>
      <c r="B2621" s="57">
        <v>45778</v>
      </c>
      <c r="C2621" s="59">
        <v>1046013.16</v>
      </c>
      <c r="D2621" s="60">
        <v>0</v>
      </c>
      <c r="E2621" s="54">
        <v>15690.2</v>
      </c>
      <c r="F2621" s="54">
        <v>17549.41</v>
      </c>
      <c r="G2621" s="55">
        <v>1.1180000000000001</v>
      </c>
      <c r="H2621" s="53">
        <v>0</v>
      </c>
      <c r="I2621" s="53" t="s">
        <v>1408</v>
      </c>
    </row>
    <row r="2622" spans="1:9" ht="17.399999999999999" x14ac:dyDescent="0.3">
      <c r="A2622" s="53" t="s">
        <v>558</v>
      </c>
      <c r="B2622" s="57">
        <v>45809</v>
      </c>
      <c r="C2622" s="59">
        <v>1017389.08</v>
      </c>
      <c r="D2622" s="60">
        <v>35</v>
      </c>
      <c r="E2622" s="54">
        <v>15260.84</v>
      </c>
      <c r="F2622" s="54">
        <v>6875.68</v>
      </c>
      <c r="G2622" s="55">
        <v>0.45100000000000001</v>
      </c>
      <c r="H2622" s="53">
        <v>0</v>
      </c>
      <c r="I2622" s="53" t="s">
        <v>1410</v>
      </c>
    </row>
    <row r="2623" spans="1:9" ht="17.399999999999999" x14ac:dyDescent="0.3">
      <c r="A2623" s="53" t="s">
        <v>558</v>
      </c>
      <c r="B2623" s="57">
        <v>45839</v>
      </c>
      <c r="C2623" s="59">
        <v>993965.58</v>
      </c>
      <c r="D2623" s="60">
        <v>0</v>
      </c>
      <c r="E2623" s="54">
        <v>14909.48</v>
      </c>
      <c r="F2623" s="54">
        <v>16283.07</v>
      </c>
      <c r="G2623" s="55">
        <v>1.0920000000000001</v>
      </c>
      <c r="H2623" s="53">
        <v>0</v>
      </c>
      <c r="I2623" s="53" t="s">
        <v>1408</v>
      </c>
    </row>
    <row r="2624" spans="1:9" ht="17.399999999999999" x14ac:dyDescent="0.3">
      <c r="A2624" s="53" t="s">
        <v>558</v>
      </c>
      <c r="B2624" s="57">
        <v>45870</v>
      </c>
      <c r="C2624" s="59">
        <v>970297.03</v>
      </c>
      <c r="D2624" s="60">
        <v>0</v>
      </c>
      <c r="E2624" s="54">
        <v>14554.46</v>
      </c>
      <c r="F2624" s="54">
        <v>15386.66</v>
      </c>
      <c r="G2624" s="55">
        <v>1.0569999999999999</v>
      </c>
      <c r="H2624" s="53">
        <v>0</v>
      </c>
      <c r="I2624" s="53" t="s">
        <v>1408</v>
      </c>
    </row>
    <row r="2625" spans="1:9" ht="17.399999999999999" x14ac:dyDescent="0.3">
      <c r="A2625" s="53" t="s">
        <v>558</v>
      </c>
      <c r="B2625" s="57">
        <v>45901</v>
      </c>
      <c r="C2625" s="59">
        <v>970297.03</v>
      </c>
      <c r="D2625" s="60">
        <v>220</v>
      </c>
      <c r="E2625" s="54">
        <v>14554.46</v>
      </c>
      <c r="F2625" s="54">
        <v>1237.57</v>
      </c>
      <c r="G2625" s="55">
        <v>8.5000000000000006E-2</v>
      </c>
      <c r="H2625" s="53">
        <v>0</v>
      </c>
      <c r="I2625" s="53" t="s">
        <v>1412</v>
      </c>
    </row>
    <row r="2626" spans="1:9" ht="17.399999999999999" x14ac:dyDescent="0.3">
      <c r="A2626" s="53" t="s">
        <v>558</v>
      </c>
      <c r="B2626" s="57">
        <v>45931</v>
      </c>
      <c r="C2626" s="59">
        <v>970297.03</v>
      </c>
      <c r="D2626" s="60">
        <v>999</v>
      </c>
      <c r="E2626" s="54">
        <v>14554.46</v>
      </c>
      <c r="F2626" s="54">
        <v>163.41999999999999</v>
      </c>
      <c r="G2626" s="55">
        <v>1.0999999999999999E-2</v>
      </c>
      <c r="H2626" s="53">
        <v>0</v>
      </c>
      <c r="I2626" s="53" t="s">
        <v>1412</v>
      </c>
    </row>
    <row r="2627" spans="1:9" ht="17.399999999999999" x14ac:dyDescent="0.3">
      <c r="A2627" s="53" t="s">
        <v>558</v>
      </c>
      <c r="B2627" s="57">
        <v>45962</v>
      </c>
      <c r="C2627" s="59">
        <v>970297.03</v>
      </c>
      <c r="D2627" s="60">
        <v>999</v>
      </c>
      <c r="E2627" s="54">
        <v>14554.46</v>
      </c>
      <c r="F2627" s="54">
        <v>1625.67</v>
      </c>
      <c r="G2627" s="55">
        <v>0.112</v>
      </c>
      <c r="H2627" s="53">
        <v>0</v>
      </c>
      <c r="I2627" s="53" t="s">
        <v>1412</v>
      </c>
    </row>
    <row r="2628" spans="1:9" ht="17.399999999999999" x14ac:dyDescent="0.3">
      <c r="A2628" s="53" t="s">
        <v>558</v>
      </c>
      <c r="B2628" s="57">
        <v>45992</v>
      </c>
      <c r="C2628" s="59">
        <v>970297.03</v>
      </c>
      <c r="D2628" s="60">
        <v>999</v>
      </c>
      <c r="E2628" s="54">
        <v>14554.46</v>
      </c>
      <c r="F2628" s="54">
        <v>1170.6199999999999</v>
      </c>
      <c r="G2628" s="55">
        <v>0.08</v>
      </c>
      <c r="H2628" s="53">
        <v>0</v>
      </c>
      <c r="I2628" s="53" t="s">
        <v>1412</v>
      </c>
    </row>
    <row r="2629" spans="1:9" ht="17.399999999999999" x14ac:dyDescent="0.3">
      <c r="A2629" s="53" t="s">
        <v>560</v>
      </c>
      <c r="B2629" s="57">
        <v>45658</v>
      </c>
      <c r="C2629" s="59">
        <v>15307731.949999999</v>
      </c>
      <c r="D2629" s="60">
        <v>65</v>
      </c>
      <c r="E2629" s="54">
        <v>229615.98</v>
      </c>
      <c r="F2629" s="54">
        <v>183486</v>
      </c>
      <c r="G2629" s="55">
        <v>0.79900000000000004</v>
      </c>
      <c r="H2629" s="53">
        <v>0</v>
      </c>
      <c r="I2629" s="53" t="s">
        <v>1411</v>
      </c>
    </row>
    <row r="2630" spans="1:9" ht="17.399999999999999" x14ac:dyDescent="0.3">
      <c r="A2630" s="53" t="s">
        <v>560</v>
      </c>
      <c r="B2630" s="57">
        <v>45689</v>
      </c>
      <c r="C2630" s="59">
        <v>14945642.49</v>
      </c>
      <c r="D2630" s="60">
        <v>0</v>
      </c>
      <c r="E2630" s="54">
        <v>224184.64</v>
      </c>
      <c r="F2630" s="54">
        <v>244514.68</v>
      </c>
      <c r="G2630" s="55">
        <v>1.091</v>
      </c>
      <c r="H2630" s="53">
        <v>0</v>
      </c>
      <c r="I2630" s="53" t="s">
        <v>1408</v>
      </c>
    </row>
    <row r="2631" spans="1:9" ht="17.399999999999999" x14ac:dyDescent="0.3">
      <c r="A2631" s="53" t="s">
        <v>560</v>
      </c>
      <c r="B2631" s="57">
        <v>45717</v>
      </c>
      <c r="C2631" s="59">
        <v>14533606.029999999</v>
      </c>
      <c r="D2631" s="60">
        <v>0</v>
      </c>
      <c r="E2631" s="54">
        <v>218004.09</v>
      </c>
      <c r="F2631" s="54">
        <v>239549.96</v>
      </c>
      <c r="G2631" s="55">
        <v>1.099</v>
      </c>
      <c r="H2631" s="53">
        <v>0</v>
      </c>
      <c r="I2631" s="53" t="s">
        <v>1408</v>
      </c>
    </row>
    <row r="2632" spans="1:9" ht="17.399999999999999" x14ac:dyDescent="0.3">
      <c r="A2632" s="53" t="s">
        <v>560</v>
      </c>
      <c r="B2632" s="57">
        <v>45748</v>
      </c>
      <c r="C2632" s="59">
        <v>14148461.119999999</v>
      </c>
      <c r="D2632" s="60">
        <v>0</v>
      </c>
      <c r="E2632" s="54">
        <v>212226.92</v>
      </c>
      <c r="F2632" s="54">
        <v>219178.82</v>
      </c>
      <c r="G2632" s="55">
        <v>1.0329999999999999</v>
      </c>
      <c r="H2632" s="53">
        <v>0</v>
      </c>
      <c r="I2632" s="53" t="s">
        <v>1408</v>
      </c>
    </row>
    <row r="2633" spans="1:9" ht="17.399999999999999" x14ac:dyDescent="0.3">
      <c r="A2633" s="53" t="s">
        <v>560</v>
      </c>
      <c r="B2633" s="57">
        <v>45778</v>
      </c>
      <c r="C2633" s="59">
        <v>13836823.039999999</v>
      </c>
      <c r="D2633" s="60">
        <v>0</v>
      </c>
      <c r="E2633" s="54">
        <v>207552.35</v>
      </c>
      <c r="F2633" s="54">
        <v>201298.58</v>
      </c>
      <c r="G2633" s="55">
        <v>0.97</v>
      </c>
      <c r="H2633" s="53">
        <v>0</v>
      </c>
      <c r="I2633" s="53" t="s">
        <v>1408</v>
      </c>
    </row>
    <row r="2634" spans="1:9" ht="17.399999999999999" x14ac:dyDescent="0.3">
      <c r="A2634" s="53" t="s">
        <v>560</v>
      </c>
      <c r="B2634" s="57">
        <v>45809</v>
      </c>
      <c r="C2634" s="59">
        <v>13495860.539999999</v>
      </c>
      <c r="D2634" s="60">
        <v>95</v>
      </c>
      <c r="E2634" s="54">
        <v>202437.91</v>
      </c>
      <c r="F2634" s="54">
        <v>27651.91</v>
      </c>
      <c r="G2634" s="55">
        <v>0.13700000000000001</v>
      </c>
      <c r="H2634" s="53">
        <v>0</v>
      </c>
      <c r="I2634" s="53" t="s">
        <v>1409</v>
      </c>
    </row>
    <row r="2635" spans="1:9" ht="17.399999999999999" x14ac:dyDescent="0.3">
      <c r="A2635" s="53" t="s">
        <v>560</v>
      </c>
      <c r="B2635" s="57">
        <v>45839</v>
      </c>
      <c r="C2635" s="59">
        <v>13140440.470000001</v>
      </c>
      <c r="D2635" s="60">
        <v>0</v>
      </c>
      <c r="E2635" s="54">
        <v>197106.61</v>
      </c>
      <c r="F2635" s="54">
        <v>199140.67</v>
      </c>
      <c r="G2635" s="55">
        <v>1.01</v>
      </c>
      <c r="H2635" s="53">
        <v>0</v>
      </c>
      <c r="I2635" s="53" t="s">
        <v>1408</v>
      </c>
    </row>
    <row r="2636" spans="1:9" ht="17.399999999999999" x14ac:dyDescent="0.3">
      <c r="A2636" s="53" t="s">
        <v>560</v>
      </c>
      <c r="B2636" s="57">
        <v>45870</v>
      </c>
      <c r="C2636" s="59">
        <v>12787370.880000001</v>
      </c>
      <c r="D2636" s="60">
        <v>35</v>
      </c>
      <c r="E2636" s="54">
        <v>191810.56</v>
      </c>
      <c r="F2636" s="54">
        <v>156100.06</v>
      </c>
      <c r="G2636" s="55">
        <v>0.81399999999999995</v>
      </c>
      <c r="H2636" s="53">
        <v>0</v>
      </c>
      <c r="I2636" s="53" t="s">
        <v>1410</v>
      </c>
    </row>
    <row r="2637" spans="1:9" ht="17.399999999999999" x14ac:dyDescent="0.3">
      <c r="A2637" s="53" t="s">
        <v>560</v>
      </c>
      <c r="B2637" s="57">
        <v>45901</v>
      </c>
      <c r="C2637" s="59">
        <v>12479904.029999999</v>
      </c>
      <c r="D2637" s="60">
        <v>0</v>
      </c>
      <c r="E2637" s="54">
        <v>187198.56</v>
      </c>
      <c r="F2637" s="54">
        <v>210690.73</v>
      </c>
      <c r="G2637" s="55">
        <v>1.125</v>
      </c>
      <c r="H2637" s="53">
        <v>0</v>
      </c>
      <c r="I2637" s="53" t="s">
        <v>1408</v>
      </c>
    </row>
    <row r="2638" spans="1:9" ht="17.399999999999999" x14ac:dyDescent="0.3">
      <c r="A2638" s="53" t="s">
        <v>560</v>
      </c>
      <c r="B2638" s="57">
        <v>45931</v>
      </c>
      <c r="C2638" s="59">
        <v>12132588.58</v>
      </c>
      <c r="D2638" s="60">
        <v>0</v>
      </c>
      <c r="E2638" s="54">
        <v>181988.83</v>
      </c>
      <c r="F2638" s="54">
        <v>191073.37</v>
      </c>
      <c r="G2638" s="55">
        <v>1.05</v>
      </c>
      <c r="H2638" s="53">
        <v>0</v>
      </c>
      <c r="I2638" s="53" t="s">
        <v>1408</v>
      </c>
    </row>
    <row r="2639" spans="1:9" ht="17.399999999999999" x14ac:dyDescent="0.3">
      <c r="A2639" s="53" t="s">
        <v>560</v>
      </c>
      <c r="B2639" s="57">
        <v>45962</v>
      </c>
      <c r="C2639" s="59">
        <v>11838550.560000001</v>
      </c>
      <c r="D2639" s="60">
        <v>0</v>
      </c>
      <c r="E2639" s="54">
        <v>177578.26</v>
      </c>
      <c r="F2639" s="54">
        <v>184795.26</v>
      </c>
      <c r="G2639" s="55">
        <v>1.0409999999999999</v>
      </c>
      <c r="H2639" s="53">
        <v>0</v>
      </c>
      <c r="I2639" s="53" t="s">
        <v>1408</v>
      </c>
    </row>
    <row r="2640" spans="1:9" ht="17.399999999999999" x14ac:dyDescent="0.3">
      <c r="A2640" s="53" t="s">
        <v>560</v>
      </c>
      <c r="B2640" s="57">
        <v>45992</v>
      </c>
      <c r="C2640" s="59">
        <v>11530743.51</v>
      </c>
      <c r="D2640" s="60">
        <v>0</v>
      </c>
      <c r="E2640" s="54">
        <v>172961.15</v>
      </c>
      <c r="F2640" s="54">
        <v>196211.68</v>
      </c>
      <c r="G2640" s="55">
        <v>1.1339999999999999</v>
      </c>
      <c r="H2640" s="53">
        <v>0</v>
      </c>
      <c r="I2640" s="53" t="s">
        <v>1408</v>
      </c>
    </row>
    <row r="2641" spans="1:9" ht="17.399999999999999" x14ac:dyDescent="0.3">
      <c r="A2641" s="53" t="s">
        <v>561</v>
      </c>
      <c r="B2641" s="57">
        <v>45658</v>
      </c>
      <c r="C2641" s="59">
        <v>3684676.81</v>
      </c>
      <c r="D2641" s="60">
        <v>0</v>
      </c>
      <c r="E2641" s="54">
        <v>55270.15</v>
      </c>
      <c r="F2641" s="54">
        <v>59952.14</v>
      </c>
      <c r="G2641" s="55">
        <v>1.085</v>
      </c>
      <c r="H2641" s="53">
        <v>0</v>
      </c>
      <c r="I2641" s="53" t="s">
        <v>1408</v>
      </c>
    </row>
    <row r="2642" spans="1:9" ht="17.399999999999999" x14ac:dyDescent="0.3">
      <c r="A2642" s="53" t="s">
        <v>561</v>
      </c>
      <c r="B2642" s="57">
        <v>45689</v>
      </c>
      <c r="C2642" s="59">
        <v>3570379.15</v>
      </c>
      <c r="D2642" s="60">
        <v>15</v>
      </c>
      <c r="E2642" s="54">
        <v>53555.69</v>
      </c>
      <c r="F2642" s="54">
        <v>54173.41</v>
      </c>
      <c r="G2642" s="55">
        <v>1.012</v>
      </c>
      <c r="H2642" s="53">
        <v>0</v>
      </c>
      <c r="I2642" s="53" t="s">
        <v>1408</v>
      </c>
    </row>
    <row r="2643" spans="1:9" ht="17.399999999999999" x14ac:dyDescent="0.3">
      <c r="A2643" s="53" t="s">
        <v>561</v>
      </c>
      <c r="B2643" s="57">
        <v>45717</v>
      </c>
      <c r="C2643" s="59">
        <v>3464011.8</v>
      </c>
      <c r="D2643" s="60">
        <v>0</v>
      </c>
      <c r="E2643" s="54">
        <v>51960.18</v>
      </c>
      <c r="F2643" s="54">
        <v>53282.26</v>
      </c>
      <c r="G2643" s="55">
        <v>1.0249999999999999</v>
      </c>
      <c r="H2643" s="53">
        <v>0</v>
      </c>
      <c r="I2643" s="53" t="s">
        <v>1408</v>
      </c>
    </row>
    <row r="2644" spans="1:9" ht="17.399999999999999" x14ac:dyDescent="0.3">
      <c r="A2644" s="53" t="s">
        <v>561</v>
      </c>
      <c r="B2644" s="57">
        <v>45748</v>
      </c>
      <c r="C2644" s="59">
        <v>3367938.91</v>
      </c>
      <c r="D2644" s="60">
        <v>0</v>
      </c>
      <c r="E2644" s="54">
        <v>50519.08</v>
      </c>
      <c r="F2644" s="54">
        <v>55204.59</v>
      </c>
      <c r="G2644" s="55">
        <v>1.093</v>
      </c>
      <c r="H2644" s="53">
        <v>0</v>
      </c>
      <c r="I2644" s="53" t="s">
        <v>1408</v>
      </c>
    </row>
    <row r="2645" spans="1:9" ht="17.399999999999999" x14ac:dyDescent="0.3">
      <c r="A2645" s="53" t="s">
        <v>561</v>
      </c>
      <c r="B2645" s="57">
        <v>45778</v>
      </c>
      <c r="C2645" s="59">
        <v>3273214.68</v>
      </c>
      <c r="D2645" s="60">
        <v>0</v>
      </c>
      <c r="E2645" s="54">
        <v>49098.22</v>
      </c>
      <c r="F2645" s="54">
        <v>54386.080000000002</v>
      </c>
      <c r="G2645" s="55">
        <v>1.1080000000000001</v>
      </c>
      <c r="H2645" s="53">
        <v>0</v>
      </c>
      <c r="I2645" s="53" t="s">
        <v>1408</v>
      </c>
    </row>
    <row r="2646" spans="1:9" ht="17.399999999999999" x14ac:dyDescent="0.3">
      <c r="A2646" s="53" t="s">
        <v>561</v>
      </c>
      <c r="B2646" s="57">
        <v>45809</v>
      </c>
      <c r="C2646" s="59">
        <v>3182821.2</v>
      </c>
      <c r="D2646" s="60">
        <v>0</v>
      </c>
      <c r="E2646" s="54">
        <v>47742.32</v>
      </c>
      <c r="F2646" s="54">
        <v>48761.21</v>
      </c>
      <c r="G2646" s="55">
        <v>1.0209999999999999</v>
      </c>
      <c r="H2646" s="53">
        <v>0</v>
      </c>
      <c r="I2646" s="53" t="s">
        <v>1408</v>
      </c>
    </row>
    <row r="2647" spans="1:9" ht="17.399999999999999" x14ac:dyDescent="0.3">
      <c r="A2647" s="53" t="s">
        <v>561</v>
      </c>
      <c r="B2647" s="57">
        <v>45839</v>
      </c>
      <c r="C2647" s="59">
        <v>3092874.18</v>
      </c>
      <c r="D2647" s="60">
        <v>15</v>
      </c>
      <c r="E2647" s="54">
        <v>46393.11</v>
      </c>
      <c r="F2647" s="54">
        <v>52203.41</v>
      </c>
      <c r="G2647" s="55">
        <v>1.125</v>
      </c>
      <c r="H2647" s="53">
        <v>0</v>
      </c>
      <c r="I2647" s="53" t="s">
        <v>1408</v>
      </c>
    </row>
    <row r="2648" spans="1:9" ht="17.399999999999999" x14ac:dyDescent="0.3">
      <c r="A2648" s="53" t="s">
        <v>561</v>
      </c>
      <c r="B2648" s="57">
        <v>45870</v>
      </c>
      <c r="C2648" s="59">
        <v>3007354.79</v>
      </c>
      <c r="D2648" s="60">
        <v>0</v>
      </c>
      <c r="E2648" s="54">
        <v>45110.32</v>
      </c>
      <c r="F2648" s="54">
        <v>50042.44</v>
      </c>
      <c r="G2648" s="55">
        <v>1.109</v>
      </c>
      <c r="H2648" s="53">
        <v>0</v>
      </c>
      <c r="I2648" s="53" t="s">
        <v>1408</v>
      </c>
    </row>
    <row r="2649" spans="1:9" ht="17.399999999999999" x14ac:dyDescent="0.3">
      <c r="A2649" s="53" t="s">
        <v>561</v>
      </c>
      <c r="B2649" s="57">
        <v>45901</v>
      </c>
      <c r="C2649" s="59">
        <v>2923588.35</v>
      </c>
      <c r="D2649" s="60">
        <v>0</v>
      </c>
      <c r="E2649" s="54">
        <v>43853.83</v>
      </c>
      <c r="F2649" s="54">
        <v>43180.89</v>
      </c>
      <c r="G2649" s="55">
        <v>0.98499999999999999</v>
      </c>
      <c r="H2649" s="53">
        <v>0</v>
      </c>
      <c r="I2649" s="53" t="s">
        <v>1408</v>
      </c>
    </row>
    <row r="2650" spans="1:9" ht="17.399999999999999" x14ac:dyDescent="0.3">
      <c r="A2650" s="53" t="s">
        <v>561</v>
      </c>
      <c r="B2650" s="57">
        <v>45931</v>
      </c>
      <c r="C2650" s="59">
        <v>2830737.06</v>
      </c>
      <c r="D2650" s="60">
        <v>0</v>
      </c>
      <c r="E2650" s="54">
        <v>42461.06</v>
      </c>
      <c r="F2650" s="54">
        <v>48274.62</v>
      </c>
      <c r="G2650" s="55">
        <v>1.137</v>
      </c>
      <c r="H2650" s="53">
        <v>0</v>
      </c>
      <c r="I2650" s="53" t="s">
        <v>1408</v>
      </c>
    </row>
    <row r="2651" spans="1:9" ht="17.399999999999999" x14ac:dyDescent="0.3">
      <c r="A2651" s="53" t="s">
        <v>561</v>
      </c>
      <c r="B2651" s="57">
        <v>45962</v>
      </c>
      <c r="C2651" s="59">
        <v>2753798.04</v>
      </c>
      <c r="D2651" s="60">
        <v>0</v>
      </c>
      <c r="E2651" s="54">
        <v>41306.97</v>
      </c>
      <c r="F2651" s="54">
        <v>46344.52</v>
      </c>
      <c r="G2651" s="55">
        <v>1.1220000000000001</v>
      </c>
      <c r="H2651" s="53">
        <v>0</v>
      </c>
      <c r="I2651" s="53" t="s">
        <v>1408</v>
      </c>
    </row>
    <row r="2652" spans="1:9" ht="17.399999999999999" x14ac:dyDescent="0.3">
      <c r="A2652" s="53" t="s">
        <v>561</v>
      </c>
      <c r="B2652" s="57">
        <v>45992</v>
      </c>
      <c r="C2652" s="59">
        <v>2678972.85</v>
      </c>
      <c r="D2652" s="60">
        <v>15</v>
      </c>
      <c r="E2652" s="54">
        <v>40184.589999999997</v>
      </c>
      <c r="F2652" s="54">
        <v>44356.98</v>
      </c>
      <c r="G2652" s="55">
        <v>1.1040000000000001</v>
      </c>
      <c r="H2652" s="53">
        <v>0</v>
      </c>
      <c r="I2652" s="53" t="s">
        <v>1408</v>
      </c>
    </row>
    <row r="2653" spans="1:9" ht="17.399999999999999" x14ac:dyDescent="0.3">
      <c r="A2653" s="53" t="s">
        <v>563</v>
      </c>
      <c r="B2653" s="57">
        <v>45658</v>
      </c>
      <c r="C2653" s="59">
        <v>3399060.76</v>
      </c>
      <c r="D2653" s="60">
        <v>65</v>
      </c>
      <c r="E2653" s="54">
        <v>50985.91</v>
      </c>
      <c r="F2653" s="54">
        <v>26376.97</v>
      </c>
      <c r="G2653" s="55">
        <v>0.51700000000000002</v>
      </c>
      <c r="H2653" s="53">
        <v>0</v>
      </c>
      <c r="I2653" s="53" t="s">
        <v>1411</v>
      </c>
    </row>
    <row r="2654" spans="1:9" ht="17.399999999999999" x14ac:dyDescent="0.3">
      <c r="A2654" s="53" t="s">
        <v>563</v>
      </c>
      <c r="B2654" s="57">
        <v>45689</v>
      </c>
      <c r="C2654" s="59">
        <v>3291465.54</v>
      </c>
      <c r="D2654" s="60">
        <v>185</v>
      </c>
      <c r="E2654" s="54">
        <v>49371.98</v>
      </c>
      <c r="F2654" s="54">
        <v>21743.46</v>
      </c>
      <c r="G2654" s="55">
        <v>0.44</v>
      </c>
      <c r="H2654" s="53">
        <v>0</v>
      </c>
      <c r="I2654" s="53" t="s">
        <v>1409</v>
      </c>
    </row>
    <row r="2655" spans="1:9" ht="17.399999999999999" x14ac:dyDescent="0.3">
      <c r="A2655" s="53" t="s">
        <v>563</v>
      </c>
      <c r="B2655" s="57">
        <v>45717</v>
      </c>
      <c r="C2655" s="59">
        <v>3205560.8</v>
      </c>
      <c r="D2655" s="60">
        <v>0</v>
      </c>
      <c r="E2655" s="54">
        <v>48083.41</v>
      </c>
      <c r="F2655" s="54">
        <v>54312.41</v>
      </c>
      <c r="G2655" s="55">
        <v>1.1299999999999999</v>
      </c>
      <c r="H2655" s="53">
        <v>0</v>
      </c>
      <c r="I2655" s="53" t="s">
        <v>1408</v>
      </c>
    </row>
    <row r="2656" spans="1:9" ht="17.399999999999999" x14ac:dyDescent="0.3">
      <c r="A2656" s="53" t="s">
        <v>563</v>
      </c>
      <c r="B2656" s="57">
        <v>45748</v>
      </c>
      <c r="C2656" s="59">
        <v>3105325.26</v>
      </c>
      <c r="D2656" s="60">
        <v>0</v>
      </c>
      <c r="E2656" s="54">
        <v>46579.88</v>
      </c>
      <c r="F2656" s="54">
        <v>49056.56</v>
      </c>
      <c r="G2656" s="55">
        <v>1.0529999999999999</v>
      </c>
      <c r="H2656" s="53">
        <v>0</v>
      </c>
      <c r="I2656" s="53" t="s">
        <v>1408</v>
      </c>
    </row>
    <row r="2657" spans="1:9" ht="17.399999999999999" x14ac:dyDescent="0.3">
      <c r="A2657" s="53" t="s">
        <v>563</v>
      </c>
      <c r="B2657" s="57">
        <v>45778</v>
      </c>
      <c r="C2657" s="59">
        <v>3012585.59</v>
      </c>
      <c r="D2657" s="60">
        <v>0</v>
      </c>
      <c r="E2657" s="54">
        <v>45188.78</v>
      </c>
      <c r="F2657" s="54">
        <v>44399.91</v>
      </c>
      <c r="G2657" s="55">
        <v>0.98299999999999998</v>
      </c>
      <c r="H2657" s="53">
        <v>0</v>
      </c>
      <c r="I2657" s="53" t="s">
        <v>1408</v>
      </c>
    </row>
    <row r="2658" spans="1:9" ht="17.399999999999999" x14ac:dyDescent="0.3">
      <c r="A2658" s="53" t="s">
        <v>563</v>
      </c>
      <c r="B2658" s="57">
        <v>45809</v>
      </c>
      <c r="C2658" s="59">
        <v>2920152.75</v>
      </c>
      <c r="D2658" s="60">
        <v>15</v>
      </c>
      <c r="E2658" s="54">
        <v>43802.29</v>
      </c>
      <c r="F2658" s="54">
        <v>49581.71</v>
      </c>
      <c r="G2658" s="55">
        <v>1.1319999999999999</v>
      </c>
      <c r="H2658" s="53">
        <v>0</v>
      </c>
      <c r="I2658" s="53" t="s">
        <v>1408</v>
      </c>
    </row>
    <row r="2659" spans="1:9" ht="17.399999999999999" x14ac:dyDescent="0.3">
      <c r="A2659" s="53" t="s">
        <v>563</v>
      </c>
      <c r="B2659" s="57">
        <v>45839</v>
      </c>
      <c r="C2659" s="59">
        <v>2833428.63</v>
      </c>
      <c r="D2659" s="60">
        <v>0</v>
      </c>
      <c r="E2659" s="54">
        <v>42501.43</v>
      </c>
      <c r="F2659" s="54">
        <v>42316.09</v>
      </c>
      <c r="G2659" s="55">
        <v>0.996</v>
      </c>
      <c r="H2659" s="53">
        <v>0</v>
      </c>
      <c r="I2659" s="53" t="s">
        <v>1408</v>
      </c>
    </row>
    <row r="2660" spans="1:9" ht="17.399999999999999" x14ac:dyDescent="0.3">
      <c r="A2660" s="53" t="s">
        <v>563</v>
      </c>
      <c r="B2660" s="57">
        <v>45870</v>
      </c>
      <c r="C2660" s="59">
        <v>2757393.71</v>
      </c>
      <c r="D2660" s="60">
        <v>0</v>
      </c>
      <c r="E2660" s="54">
        <v>41360.910000000003</v>
      </c>
      <c r="F2660" s="54">
        <v>46913.58</v>
      </c>
      <c r="G2660" s="55">
        <v>1.1339999999999999</v>
      </c>
      <c r="H2660" s="53">
        <v>0</v>
      </c>
      <c r="I2660" s="53" t="s">
        <v>1408</v>
      </c>
    </row>
    <row r="2661" spans="1:9" ht="17.399999999999999" x14ac:dyDescent="0.3">
      <c r="A2661" s="53" t="s">
        <v>563</v>
      </c>
      <c r="B2661" s="57">
        <v>45901</v>
      </c>
      <c r="C2661" s="59">
        <v>2674171.77</v>
      </c>
      <c r="D2661" s="60">
        <v>95</v>
      </c>
      <c r="E2661" s="54">
        <v>40112.58</v>
      </c>
      <c r="F2661" s="54">
        <v>12635.55</v>
      </c>
      <c r="G2661" s="55">
        <v>0.315</v>
      </c>
      <c r="H2661" s="53">
        <v>1</v>
      </c>
      <c r="I2661" s="53" t="s">
        <v>1409</v>
      </c>
    </row>
    <row r="2662" spans="1:9" ht="17.399999999999999" x14ac:dyDescent="0.3">
      <c r="A2662" s="53" t="s">
        <v>563</v>
      </c>
      <c r="B2662" s="57">
        <v>45931</v>
      </c>
      <c r="C2662" s="59">
        <v>2595731.2200000002</v>
      </c>
      <c r="D2662" s="60">
        <v>65</v>
      </c>
      <c r="E2662" s="54">
        <v>38935.97</v>
      </c>
      <c r="F2662" s="54">
        <v>33003.94</v>
      </c>
      <c r="G2662" s="55">
        <v>0.84799999999999998</v>
      </c>
      <c r="H2662" s="53">
        <v>1</v>
      </c>
      <c r="I2662" s="53" t="s">
        <v>1411</v>
      </c>
    </row>
    <row r="2663" spans="1:9" ht="17.399999999999999" x14ac:dyDescent="0.3">
      <c r="A2663" s="53" t="s">
        <v>563</v>
      </c>
      <c r="B2663" s="57">
        <v>45962</v>
      </c>
      <c r="C2663" s="59">
        <v>2518524</v>
      </c>
      <c r="D2663" s="60">
        <v>65</v>
      </c>
      <c r="E2663" s="54">
        <v>37777.86</v>
      </c>
      <c r="F2663" s="54">
        <v>27476.53</v>
      </c>
      <c r="G2663" s="55">
        <v>0.72699999999999998</v>
      </c>
      <c r="H2663" s="53">
        <v>1</v>
      </c>
      <c r="I2663" s="53" t="s">
        <v>1411</v>
      </c>
    </row>
    <row r="2664" spans="1:9" ht="17.399999999999999" x14ac:dyDescent="0.3">
      <c r="A2664" s="53" t="s">
        <v>563</v>
      </c>
      <c r="B2664" s="57">
        <v>45992</v>
      </c>
      <c r="C2664" s="59">
        <v>2445431.4500000002</v>
      </c>
      <c r="D2664" s="60">
        <v>0</v>
      </c>
      <c r="E2664" s="54">
        <v>36681.47</v>
      </c>
      <c r="F2664" s="54">
        <v>40712.06</v>
      </c>
      <c r="G2664" s="55">
        <v>1.1100000000000001</v>
      </c>
      <c r="H2664" s="53">
        <v>1</v>
      </c>
      <c r="I2664" s="53" t="s">
        <v>1408</v>
      </c>
    </row>
    <row r="2665" spans="1:9" ht="17.399999999999999" x14ac:dyDescent="0.3">
      <c r="A2665" s="53" t="s">
        <v>564</v>
      </c>
      <c r="B2665" s="57">
        <v>45658</v>
      </c>
      <c r="C2665" s="59">
        <v>4286724.63</v>
      </c>
      <c r="D2665" s="60">
        <v>0</v>
      </c>
      <c r="E2665" s="54">
        <v>64300.87</v>
      </c>
      <c r="F2665" s="54">
        <v>64505</v>
      </c>
      <c r="G2665" s="55">
        <v>1.0029999999999999</v>
      </c>
      <c r="H2665" s="53">
        <v>0</v>
      </c>
      <c r="I2665" s="53" t="s">
        <v>1408</v>
      </c>
    </row>
    <row r="2666" spans="1:9" ht="17.399999999999999" x14ac:dyDescent="0.3">
      <c r="A2666" s="53" t="s">
        <v>564</v>
      </c>
      <c r="B2666" s="57">
        <v>45689</v>
      </c>
      <c r="C2666" s="59">
        <v>4286724.63</v>
      </c>
      <c r="D2666" s="60">
        <v>185</v>
      </c>
      <c r="E2666" s="54">
        <v>64300.87</v>
      </c>
      <c r="F2666" s="54">
        <v>2669.99</v>
      </c>
      <c r="G2666" s="55">
        <v>4.2000000000000003E-2</v>
      </c>
      <c r="H2666" s="53">
        <v>0</v>
      </c>
      <c r="I2666" s="53" t="s">
        <v>1412</v>
      </c>
    </row>
    <row r="2667" spans="1:9" ht="17.399999999999999" x14ac:dyDescent="0.3">
      <c r="A2667" s="53" t="s">
        <v>564</v>
      </c>
      <c r="B2667" s="57">
        <v>45717</v>
      </c>
      <c r="C2667" s="59">
        <v>4286724.63</v>
      </c>
      <c r="D2667" s="60">
        <v>999</v>
      </c>
      <c r="E2667" s="54">
        <v>64300.87</v>
      </c>
      <c r="F2667" s="54">
        <v>2476.39</v>
      </c>
      <c r="G2667" s="55">
        <v>3.9E-2</v>
      </c>
      <c r="H2667" s="53">
        <v>0</v>
      </c>
      <c r="I2667" s="53" t="s">
        <v>1412</v>
      </c>
    </row>
    <row r="2668" spans="1:9" ht="17.399999999999999" x14ac:dyDescent="0.3">
      <c r="A2668" s="53" t="s">
        <v>564</v>
      </c>
      <c r="B2668" s="57">
        <v>45748</v>
      </c>
      <c r="C2668" s="59">
        <v>4286724.63</v>
      </c>
      <c r="D2668" s="60">
        <v>999</v>
      </c>
      <c r="E2668" s="54">
        <v>64300.87</v>
      </c>
      <c r="F2668" s="54">
        <v>3913.56</v>
      </c>
      <c r="G2668" s="55">
        <v>6.0999999999999999E-2</v>
      </c>
      <c r="H2668" s="53">
        <v>0</v>
      </c>
      <c r="I2668" s="53" t="s">
        <v>1412</v>
      </c>
    </row>
    <row r="2669" spans="1:9" ht="17.399999999999999" x14ac:dyDescent="0.3">
      <c r="A2669" s="53" t="s">
        <v>564</v>
      </c>
      <c r="B2669" s="57">
        <v>45778</v>
      </c>
      <c r="C2669" s="59">
        <v>4286724.63</v>
      </c>
      <c r="D2669" s="60">
        <v>999</v>
      </c>
      <c r="E2669" s="54">
        <v>64300.87</v>
      </c>
      <c r="F2669" s="54">
        <v>11024.27</v>
      </c>
      <c r="G2669" s="55">
        <v>0.17100000000000001</v>
      </c>
      <c r="H2669" s="53">
        <v>0</v>
      </c>
      <c r="I2669" s="53" t="s">
        <v>1412</v>
      </c>
    </row>
    <row r="2670" spans="1:9" ht="17.399999999999999" x14ac:dyDescent="0.3">
      <c r="A2670" s="53" t="s">
        <v>564</v>
      </c>
      <c r="B2670" s="57">
        <v>45809</v>
      </c>
      <c r="C2670" s="59">
        <v>4286724.63</v>
      </c>
      <c r="D2670" s="60">
        <v>999</v>
      </c>
      <c r="E2670" s="54">
        <v>64300.87</v>
      </c>
      <c r="F2670" s="54">
        <v>2219.63</v>
      </c>
      <c r="G2670" s="55">
        <v>3.5000000000000003E-2</v>
      </c>
      <c r="H2670" s="53">
        <v>0</v>
      </c>
      <c r="I2670" s="53" t="s">
        <v>1412</v>
      </c>
    </row>
    <row r="2671" spans="1:9" ht="17.399999999999999" x14ac:dyDescent="0.3">
      <c r="A2671" s="53" t="s">
        <v>564</v>
      </c>
      <c r="B2671" s="57">
        <v>45839</v>
      </c>
      <c r="C2671" s="59">
        <v>4286724.63</v>
      </c>
      <c r="D2671" s="60">
        <v>999</v>
      </c>
      <c r="E2671" s="54">
        <v>64300.87</v>
      </c>
      <c r="F2671" s="54">
        <v>3938.96</v>
      </c>
      <c r="G2671" s="55">
        <v>6.0999999999999999E-2</v>
      </c>
      <c r="H2671" s="53">
        <v>0</v>
      </c>
      <c r="I2671" s="53" t="s">
        <v>1412</v>
      </c>
    </row>
    <row r="2672" spans="1:9" ht="17.399999999999999" x14ac:dyDescent="0.3">
      <c r="A2672" s="53" t="s">
        <v>564</v>
      </c>
      <c r="B2672" s="57">
        <v>45870</v>
      </c>
      <c r="C2672" s="59">
        <v>4286724.63</v>
      </c>
      <c r="D2672" s="60">
        <v>999</v>
      </c>
      <c r="E2672" s="54">
        <v>64300.87</v>
      </c>
      <c r="F2672" s="54">
        <v>1197.44</v>
      </c>
      <c r="G2672" s="55">
        <v>1.9E-2</v>
      </c>
      <c r="H2672" s="53">
        <v>0</v>
      </c>
      <c r="I2672" s="53" t="s">
        <v>1412</v>
      </c>
    </row>
    <row r="2673" spans="1:9" ht="17.399999999999999" x14ac:dyDescent="0.3">
      <c r="A2673" s="53" t="s">
        <v>564</v>
      </c>
      <c r="B2673" s="57">
        <v>45901</v>
      </c>
      <c r="C2673" s="59">
        <v>4286724.63</v>
      </c>
      <c r="D2673" s="60">
        <v>999</v>
      </c>
      <c r="E2673" s="54">
        <v>64300.87</v>
      </c>
      <c r="F2673" s="54">
        <v>8752.01</v>
      </c>
      <c r="G2673" s="55">
        <v>0.13600000000000001</v>
      </c>
      <c r="H2673" s="53">
        <v>0</v>
      </c>
      <c r="I2673" s="53" t="s">
        <v>1412</v>
      </c>
    </row>
    <row r="2674" spans="1:9" ht="17.399999999999999" x14ac:dyDescent="0.3">
      <c r="A2674" s="53" t="s">
        <v>564</v>
      </c>
      <c r="B2674" s="57">
        <v>45931</v>
      </c>
      <c r="C2674" s="59">
        <v>4286724.63</v>
      </c>
      <c r="D2674" s="60">
        <v>999</v>
      </c>
      <c r="E2674" s="54">
        <v>64300.87</v>
      </c>
      <c r="F2674" s="54">
        <v>4271.01</v>
      </c>
      <c r="G2674" s="55">
        <v>6.6000000000000003E-2</v>
      </c>
      <c r="H2674" s="53">
        <v>0</v>
      </c>
      <c r="I2674" s="53" t="s">
        <v>1412</v>
      </c>
    </row>
    <row r="2675" spans="1:9" ht="17.399999999999999" x14ac:dyDescent="0.3">
      <c r="A2675" s="53" t="s">
        <v>564</v>
      </c>
      <c r="B2675" s="57">
        <v>45962</v>
      </c>
      <c r="C2675" s="59">
        <v>4286724.63</v>
      </c>
      <c r="D2675" s="60">
        <v>999</v>
      </c>
      <c r="E2675" s="54">
        <v>64300.87</v>
      </c>
      <c r="F2675" s="54">
        <v>3843.36</v>
      </c>
      <c r="G2675" s="55">
        <v>0.06</v>
      </c>
      <c r="H2675" s="53">
        <v>0</v>
      </c>
      <c r="I2675" s="53" t="s">
        <v>1412</v>
      </c>
    </row>
    <row r="2676" spans="1:9" ht="17.399999999999999" x14ac:dyDescent="0.3">
      <c r="A2676" s="53" t="s">
        <v>564</v>
      </c>
      <c r="B2676" s="57">
        <v>45992</v>
      </c>
      <c r="C2676" s="59">
        <v>4286724.63</v>
      </c>
      <c r="D2676" s="60">
        <v>999</v>
      </c>
      <c r="E2676" s="54">
        <v>64300.87</v>
      </c>
      <c r="F2676" s="54">
        <v>3583.68</v>
      </c>
      <c r="G2676" s="55">
        <v>5.6000000000000001E-2</v>
      </c>
      <c r="H2676" s="53">
        <v>0</v>
      </c>
      <c r="I2676" s="53" t="s">
        <v>1412</v>
      </c>
    </row>
    <row r="2677" spans="1:9" ht="17.399999999999999" x14ac:dyDescent="0.3">
      <c r="A2677" s="53" t="s">
        <v>566</v>
      </c>
      <c r="B2677" s="57">
        <v>45658</v>
      </c>
      <c r="C2677" s="59">
        <v>17339589.27</v>
      </c>
      <c r="D2677" s="60">
        <v>0</v>
      </c>
      <c r="E2677" s="54">
        <v>260093.84</v>
      </c>
      <c r="F2677" s="54">
        <v>278824.09999999998</v>
      </c>
      <c r="G2677" s="55">
        <v>1.0720000000000001</v>
      </c>
      <c r="H2677" s="53">
        <v>0</v>
      </c>
      <c r="I2677" s="53" t="s">
        <v>1408</v>
      </c>
    </row>
    <row r="2678" spans="1:9" ht="17.399999999999999" x14ac:dyDescent="0.3">
      <c r="A2678" s="53" t="s">
        <v>566</v>
      </c>
      <c r="B2678" s="57">
        <v>45689</v>
      </c>
      <c r="C2678" s="59">
        <v>16908475.629999999</v>
      </c>
      <c r="D2678" s="60">
        <v>220</v>
      </c>
      <c r="E2678" s="54">
        <v>253627.13</v>
      </c>
      <c r="F2678" s="54">
        <v>49909.16</v>
      </c>
      <c r="G2678" s="55">
        <v>0.19700000000000001</v>
      </c>
      <c r="H2678" s="53">
        <v>1</v>
      </c>
      <c r="I2678" s="53" t="s">
        <v>1409</v>
      </c>
    </row>
    <row r="2679" spans="1:9" ht="17.399999999999999" x14ac:dyDescent="0.3">
      <c r="A2679" s="53" t="s">
        <v>566</v>
      </c>
      <c r="B2679" s="57">
        <v>45717</v>
      </c>
      <c r="C2679" s="59">
        <v>16536128.67</v>
      </c>
      <c r="D2679" s="60">
        <v>35</v>
      </c>
      <c r="E2679" s="54">
        <v>248041.93</v>
      </c>
      <c r="F2679" s="54">
        <v>118328.31</v>
      </c>
      <c r="G2679" s="55">
        <v>0.47699999999999998</v>
      </c>
      <c r="H2679" s="53">
        <v>1</v>
      </c>
      <c r="I2679" s="53" t="s">
        <v>1410</v>
      </c>
    </row>
    <row r="2680" spans="1:9" ht="17.399999999999999" x14ac:dyDescent="0.3">
      <c r="A2680" s="53" t="s">
        <v>566</v>
      </c>
      <c r="B2680" s="57">
        <v>45748</v>
      </c>
      <c r="C2680" s="59">
        <v>16098349.039999999</v>
      </c>
      <c r="D2680" s="60">
        <v>65</v>
      </c>
      <c r="E2680" s="54">
        <v>241475.24</v>
      </c>
      <c r="F2680" s="54">
        <v>124591.59</v>
      </c>
      <c r="G2680" s="55">
        <v>0.51600000000000001</v>
      </c>
      <c r="H2680" s="53">
        <v>1</v>
      </c>
      <c r="I2680" s="53" t="s">
        <v>1411</v>
      </c>
    </row>
    <row r="2681" spans="1:9" ht="17.399999999999999" x14ac:dyDescent="0.3">
      <c r="A2681" s="53" t="s">
        <v>566</v>
      </c>
      <c r="B2681" s="57">
        <v>45778</v>
      </c>
      <c r="C2681" s="59">
        <v>15710958.68</v>
      </c>
      <c r="D2681" s="60">
        <v>0</v>
      </c>
      <c r="E2681" s="54">
        <v>235664.38</v>
      </c>
      <c r="F2681" s="54">
        <v>270629.05</v>
      </c>
      <c r="G2681" s="55">
        <v>1.1479999999999999</v>
      </c>
      <c r="H2681" s="53">
        <v>1</v>
      </c>
      <c r="I2681" s="53" t="s">
        <v>1408</v>
      </c>
    </row>
    <row r="2682" spans="1:9" ht="17.399999999999999" x14ac:dyDescent="0.3">
      <c r="A2682" s="53" t="s">
        <v>566</v>
      </c>
      <c r="B2682" s="57">
        <v>45809</v>
      </c>
      <c r="C2682" s="59">
        <v>15320791</v>
      </c>
      <c r="D2682" s="60">
        <v>0</v>
      </c>
      <c r="E2682" s="54">
        <v>229811.87</v>
      </c>
      <c r="F2682" s="54">
        <v>258857.44</v>
      </c>
      <c r="G2682" s="55">
        <v>1.1259999999999999</v>
      </c>
      <c r="H2682" s="53">
        <v>1</v>
      </c>
      <c r="I2682" s="53" t="s">
        <v>1408</v>
      </c>
    </row>
    <row r="2683" spans="1:9" ht="17.399999999999999" x14ac:dyDescent="0.3">
      <c r="A2683" s="53" t="s">
        <v>566</v>
      </c>
      <c r="B2683" s="57">
        <v>45839</v>
      </c>
      <c r="C2683" s="59">
        <v>14912229.119999999</v>
      </c>
      <c r="D2683" s="60">
        <v>95</v>
      </c>
      <c r="E2683" s="54">
        <v>223683.44</v>
      </c>
      <c r="F2683" s="54">
        <v>32515.49</v>
      </c>
      <c r="G2683" s="55">
        <v>0.14499999999999999</v>
      </c>
      <c r="H2683" s="53">
        <v>1</v>
      </c>
      <c r="I2683" s="53" t="s">
        <v>1409</v>
      </c>
    </row>
    <row r="2684" spans="1:9" ht="17.399999999999999" x14ac:dyDescent="0.3">
      <c r="A2684" s="53" t="s">
        <v>566</v>
      </c>
      <c r="B2684" s="57">
        <v>45870</v>
      </c>
      <c r="C2684" s="59">
        <v>14583250.77</v>
      </c>
      <c r="D2684" s="60">
        <v>0</v>
      </c>
      <c r="E2684" s="54">
        <v>218748.76</v>
      </c>
      <c r="F2684" s="54">
        <v>236374.05</v>
      </c>
      <c r="G2684" s="55">
        <v>1.081</v>
      </c>
      <c r="H2684" s="53">
        <v>1</v>
      </c>
      <c r="I2684" s="53" t="s">
        <v>1408</v>
      </c>
    </row>
    <row r="2685" spans="1:9" ht="17.399999999999999" x14ac:dyDescent="0.3">
      <c r="A2685" s="53" t="s">
        <v>566</v>
      </c>
      <c r="B2685" s="57">
        <v>45901</v>
      </c>
      <c r="C2685" s="59">
        <v>14203290.390000001</v>
      </c>
      <c r="D2685" s="60">
        <v>0</v>
      </c>
      <c r="E2685" s="54">
        <v>213049.36</v>
      </c>
      <c r="F2685" s="54">
        <v>206857.83</v>
      </c>
      <c r="G2685" s="55">
        <v>0.97099999999999997</v>
      </c>
      <c r="H2685" s="53">
        <v>1</v>
      </c>
      <c r="I2685" s="53" t="s">
        <v>1408</v>
      </c>
    </row>
    <row r="2686" spans="1:9" ht="17.399999999999999" x14ac:dyDescent="0.3">
      <c r="A2686" s="53" t="s">
        <v>566</v>
      </c>
      <c r="B2686" s="57">
        <v>45931</v>
      </c>
      <c r="C2686" s="59">
        <v>13870186.59</v>
      </c>
      <c r="D2686" s="60">
        <v>0</v>
      </c>
      <c r="E2686" s="54">
        <v>208052.8</v>
      </c>
      <c r="F2686" s="54">
        <v>220858.7</v>
      </c>
      <c r="G2686" s="55">
        <v>1.0620000000000001</v>
      </c>
      <c r="H2686" s="53">
        <v>1</v>
      </c>
      <c r="I2686" s="53" t="s">
        <v>1408</v>
      </c>
    </row>
    <row r="2687" spans="1:9" ht="17.399999999999999" x14ac:dyDescent="0.3">
      <c r="A2687" s="53" t="s">
        <v>566</v>
      </c>
      <c r="B2687" s="57">
        <v>45962</v>
      </c>
      <c r="C2687" s="59">
        <v>13537637.939999999</v>
      </c>
      <c r="D2687" s="60">
        <v>0</v>
      </c>
      <c r="E2687" s="54">
        <v>203064.57</v>
      </c>
      <c r="F2687" s="54">
        <v>193875.24</v>
      </c>
      <c r="G2687" s="55">
        <v>0.95499999999999996</v>
      </c>
      <c r="H2687" s="53">
        <v>1</v>
      </c>
      <c r="I2687" s="53" t="s">
        <v>1408</v>
      </c>
    </row>
    <row r="2688" spans="1:9" ht="17.399999999999999" x14ac:dyDescent="0.3">
      <c r="A2688" s="53" t="s">
        <v>566</v>
      </c>
      <c r="B2688" s="57">
        <v>45992</v>
      </c>
      <c r="C2688" s="59">
        <v>13207452.34</v>
      </c>
      <c r="D2688" s="60">
        <v>0</v>
      </c>
      <c r="E2688" s="54">
        <v>198111.79</v>
      </c>
      <c r="F2688" s="54">
        <v>216850.24</v>
      </c>
      <c r="G2688" s="55">
        <v>1.095</v>
      </c>
      <c r="H2688" s="53">
        <v>1</v>
      </c>
      <c r="I2688" s="53" t="s">
        <v>1408</v>
      </c>
    </row>
    <row r="2689" spans="1:9" ht="17.399999999999999" x14ac:dyDescent="0.3">
      <c r="A2689" s="53" t="s">
        <v>568</v>
      </c>
      <c r="B2689" s="57">
        <v>45658</v>
      </c>
      <c r="C2689" s="59">
        <v>6501858.3499999996</v>
      </c>
      <c r="D2689" s="60">
        <v>0</v>
      </c>
      <c r="E2689" s="54">
        <v>65018.58</v>
      </c>
      <c r="F2689" s="54">
        <v>70590.47</v>
      </c>
      <c r="G2689" s="55">
        <v>1.0860000000000001</v>
      </c>
      <c r="H2689" s="53">
        <v>0</v>
      </c>
      <c r="I2689" s="53" t="s">
        <v>1408</v>
      </c>
    </row>
    <row r="2690" spans="1:9" ht="17.399999999999999" x14ac:dyDescent="0.3">
      <c r="A2690" s="53" t="s">
        <v>568</v>
      </c>
      <c r="B2690" s="57">
        <v>45689</v>
      </c>
      <c r="C2690" s="59">
        <v>6388499.75</v>
      </c>
      <c r="D2690" s="60">
        <v>0</v>
      </c>
      <c r="E2690" s="54">
        <v>63885</v>
      </c>
      <c r="F2690" s="54">
        <v>66358.42</v>
      </c>
      <c r="G2690" s="55">
        <v>1.0389999999999999</v>
      </c>
      <c r="H2690" s="53">
        <v>0</v>
      </c>
      <c r="I2690" s="53" t="s">
        <v>1408</v>
      </c>
    </row>
    <row r="2691" spans="1:9" ht="17.399999999999999" x14ac:dyDescent="0.3">
      <c r="A2691" s="53" t="s">
        <v>568</v>
      </c>
      <c r="B2691" s="57">
        <v>45717</v>
      </c>
      <c r="C2691" s="59">
        <v>6260902.2999999998</v>
      </c>
      <c r="D2691" s="60">
        <v>0</v>
      </c>
      <c r="E2691" s="54">
        <v>62609.02</v>
      </c>
      <c r="F2691" s="54">
        <v>61888.09</v>
      </c>
      <c r="G2691" s="55">
        <v>0.98799999999999999</v>
      </c>
      <c r="H2691" s="53">
        <v>0</v>
      </c>
      <c r="I2691" s="53" t="s">
        <v>1408</v>
      </c>
    </row>
    <row r="2692" spans="1:9" ht="17.399999999999999" x14ac:dyDescent="0.3">
      <c r="A2692" s="53" t="s">
        <v>568</v>
      </c>
      <c r="B2692" s="57">
        <v>45748</v>
      </c>
      <c r="C2692" s="59">
        <v>6148589.4900000002</v>
      </c>
      <c r="D2692" s="60">
        <v>0</v>
      </c>
      <c r="E2692" s="54">
        <v>61485.89</v>
      </c>
      <c r="F2692" s="54">
        <v>60693</v>
      </c>
      <c r="G2692" s="55">
        <v>0.98699999999999999</v>
      </c>
      <c r="H2692" s="53">
        <v>0</v>
      </c>
      <c r="I2692" s="53" t="s">
        <v>1408</v>
      </c>
    </row>
    <row r="2693" spans="1:9" ht="17.399999999999999" x14ac:dyDescent="0.3">
      <c r="A2693" s="53" t="s">
        <v>568</v>
      </c>
      <c r="B2693" s="57">
        <v>45778</v>
      </c>
      <c r="C2693" s="59">
        <v>6040055.7699999996</v>
      </c>
      <c r="D2693" s="60">
        <v>0</v>
      </c>
      <c r="E2693" s="54">
        <v>60400.56</v>
      </c>
      <c r="F2693" s="54">
        <v>66494.539999999994</v>
      </c>
      <c r="G2693" s="55">
        <v>1.101</v>
      </c>
      <c r="H2693" s="53">
        <v>0</v>
      </c>
      <c r="I2693" s="53" t="s">
        <v>1408</v>
      </c>
    </row>
    <row r="2694" spans="1:9" ht="17.399999999999999" x14ac:dyDescent="0.3">
      <c r="A2694" s="53" t="s">
        <v>568</v>
      </c>
      <c r="B2694" s="57">
        <v>45809</v>
      </c>
      <c r="C2694" s="59">
        <v>5927750.5599999996</v>
      </c>
      <c r="D2694" s="60">
        <v>0</v>
      </c>
      <c r="E2694" s="54">
        <v>59277.51</v>
      </c>
      <c r="F2694" s="54">
        <v>56816.7</v>
      </c>
      <c r="G2694" s="55">
        <v>0.95799999999999996</v>
      </c>
      <c r="H2694" s="53">
        <v>0</v>
      </c>
      <c r="I2694" s="53" t="s">
        <v>1408</v>
      </c>
    </row>
    <row r="2695" spans="1:9" ht="17.399999999999999" x14ac:dyDescent="0.3">
      <c r="A2695" s="53" t="s">
        <v>568</v>
      </c>
      <c r="B2695" s="57">
        <v>45839</v>
      </c>
      <c r="C2695" s="59">
        <v>5819624.7300000004</v>
      </c>
      <c r="D2695" s="60">
        <v>35</v>
      </c>
      <c r="E2695" s="54">
        <v>58196.25</v>
      </c>
      <c r="F2695" s="54">
        <v>39348.01</v>
      </c>
      <c r="G2695" s="55">
        <v>0.67600000000000005</v>
      </c>
      <c r="H2695" s="53">
        <v>0</v>
      </c>
      <c r="I2695" s="53" t="s">
        <v>1410</v>
      </c>
    </row>
    <row r="2696" spans="1:9" ht="17.399999999999999" x14ac:dyDescent="0.3">
      <c r="A2696" s="53" t="s">
        <v>568</v>
      </c>
      <c r="B2696" s="57">
        <v>45870</v>
      </c>
      <c r="C2696" s="59">
        <v>5697603.5300000003</v>
      </c>
      <c r="D2696" s="60">
        <v>35</v>
      </c>
      <c r="E2696" s="54">
        <v>56976.04</v>
      </c>
      <c r="F2696" s="54">
        <v>24505.78</v>
      </c>
      <c r="G2696" s="55">
        <v>0.43</v>
      </c>
      <c r="H2696" s="53">
        <v>0</v>
      </c>
      <c r="I2696" s="53" t="s">
        <v>1410</v>
      </c>
    </row>
    <row r="2697" spans="1:9" ht="17.399999999999999" x14ac:dyDescent="0.3">
      <c r="A2697" s="53" t="s">
        <v>568</v>
      </c>
      <c r="B2697" s="57">
        <v>45901</v>
      </c>
      <c r="C2697" s="59">
        <v>5583966.0700000003</v>
      </c>
      <c r="D2697" s="60">
        <v>0</v>
      </c>
      <c r="E2697" s="54">
        <v>55839.66</v>
      </c>
      <c r="F2697" s="54">
        <v>58134.49</v>
      </c>
      <c r="G2697" s="55">
        <v>1.0409999999999999</v>
      </c>
      <c r="H2697" s="53">
        <v>0</v>
      </c>
      <c r="I2697" s="53" t="s">
        <v>1408</v>
      </c>
    </row>
    <row r="2698" spans="1:9" ht="17.399999999999999" x14ac:dyDescent="0.3">
      <c r="A2698" s="53" t="s">
        <v>568</v>
      </c>
      <c r="B2698" s="57">
        <v>45931</v>
      </c>
      <c r="C2698" s="59">
        <v>5475995.54</v>
      </c>
      <c r="D2698" s="60">
        <v>0</v>
      </c>
      <c r="E2698" s="54">
        <v>54759.96</v>
      </c>
      <c r="F2698" s="54">
        <v>55188.57</v>
      </c>
      <c r="G2698" s="55">
        <v>1.008</v>
      </c>
      <c r="H2698" s="53">
        <v>0</v>
      </c>
      <c r="I2698" s="53" t="s">
        <v>1408</v>
      </c>
    </row>
    <row r="2699" spans="1:9" ht="17.399999999999999" x14ac:dyDescent="0.3">
      <c r="A2699" s="53" t="s">
        <v>568</v>
      </c>
      <c r="B2699" s="57">
        <v>45962</v>
      </c>
      <c r="C2699" s="59">
        <v>5475995.54</v>
      </c>
      <c r="D2699" s="60">
        <v>220</v>
      </c>
      <c r="E2699" s="54">
        <v>54759.96</v>
      </c>
      <c r="F2699" s="54">
        <v>309.83</v>
      </c>
      <c r="G2699" s="55">
        <v>6.0000000000000001E-3</v>
      </c>
      <c r="H2699" s="53">
        <v>1</v>
      </c>
      <c r="I2699" s="53" t="s">
        <v>1412</v>
      </c>
    </row>
    <row r="2700" spans="1:9" ht="17.399999999999999" x14ac:dyDescent="0.3">
      <c r="A2700" s="53" t="s">
        <v>568</v>
      </c>
      <c r="B2700" s="57">
        <v>45992</v>
      </c>
      <c r="C2700" s="59">
        <v>5475995.54</v>
      </c>
      <c r="D2700" s="60">
        <v>999</v>
      </c>
      <c r="E2700" s="54">
        <v>54759.96</v>
      </c>
      <c r="F2700" s="54">
        <v>3687.25</v>
      </c>
      <c r="G2700" s="55">
        <v>6.7000000000000004E-2</v>
      </c>
      <c r="H2700" s="53">
        <v>1</v>
      </c>
      <c r="I2700" s="53" t="s">
        <v>1412</v>
      </c>
    </row>
    <row r="2701" spans="1:9" ht="17.399999999999999" x14ac:dyDescent="0.3">
      <c r="A2701" s="53" t="s">
        <v>570</v>
      </c>
      <c r="B2701" s="57">
        <v>45658</v>
      </c>
      <c r="C2701" s="59">
        <v>1995297.4</v>
      </c>
      <c r="D2701" s="60">
        <v>0</v>
      </c>
      <c r="E2701" s="54">
        <v>29929.46</v>
      </c>
      <c r="F2701" s="54">
        <v>31878.84</v>
      </c>
      <c r="G2701" s="55">
        <v>1.0649999999999999</v>
      </c>
      <c r="H2701" s="53">
        <v>0</v>
      </c>
      <c r="I2701" s="53" t="s">
        <v>1408</v>
      </c>
    </row>
    <row r="2702" spans="1:9" ht="17.399999999999999" x14ac:dyDescent="0.3">
      <c r="A2702" s="53" t="s">
        <v>570</v>
      </c>
      <c r="B2702" s="57">
        <v>45689</v>
      </c>
      <c r="C2702" s="59">
        <v>1943147</v>
      </c>
      <c r="D2702" s="60">
        <v>0</v>
      </c>
      <c r="E2702" s="54">
        <v>29147.200000000001</v>
      </c>
      <c r="F2702" s="54">
        <v>32170.38</v>
      </c>
      <c r="G2702" s="55">
        <v>1.1040000000000001</v>
      </c>
      <c r="H2702" s="53">
        <v>0</v>
      </c>
      <c r="I2702" s="53" t="s">
        <v>1408</v>
      </c>
    </row>
    <row r="2703" spans="1:9" ht="17.399999999999999" x14ac:dyDescent="0.3">
      <c r="A2703" s="53" t="s">
        <v>570</v>
      </c>
      <c r="B2703" s="57">
        <v>45717</v>
      </c>
      <c r="C2703" s="59">
        <v>1888873.54</v>
      </c>
      <c r="D2703" s="60">
        <v>0</v>
      </c>
      <c r="E2703" s="54">
        <v>28333.1</v>
      </c>
      <c r="F2703" s="54">
        <v>29812.799999999999</v>
      </c>
      <c r="G2703" s="55">
        <v>1.052</v>
      </c>
      <c r="H2703" s="53">
        <v>0</v>
      </c>
      <c r="I2703" s="53" t="s">
        <v>1408</v>
      </c>
    </row>
    <row r="2704" spans="1:9" ht="17.399999999999999" x14ac:dyDescent="0.3">
      <c r="A2704" s="53" t="s">
        <v>570</v>
      </c>
      <c r="B2704" s="57">
        <v>45748</v>
      </c>
      <c r="C2704" s="59">
        <v>1827336.15</v>
      </c>
      <c r="D2704" s="60">
        <v>0</v>
      </c>
      <c r="E2704" s="54">
        <v>27410.04</v>
      </c>
      <c r="F2704" s="54">
        <v>29279.200000000001</v>
      </c>
      <c r="G2704" s="55">
        <v>1.0680000000000001</v>
      </c>
      <c r="H2704" s="53">
        <v>0</v>
      </c>
      <c r="I2704" s="53" t="s">
        <v>1408</v>
      </c>
    </row>
    <row r="2705" spans="1:9" ht="17.399999999999999" x14ac:dyDescent="0.3">
      <c r="A2705" s="53" t="s">
        <v>570</v>
      </c>
      <c r="B2705" s="57">
        <v>45778</v>
      </c>
      <c r="C2705" s="59">
        <v>1770927.62</v>
      </c>
      <c r="D2705" s="60">
        <v>0</v>
      </c>
      <c r="E2705" s="54">
        <v>26563.91</v>
      </c>
      <c r="F2705" s="54">
        <v>30534.31</v>
      </c>
      <c r="G2705" s="55">
        <v>1.149</v>
      </c>
      <c r="H2705" s="53">
        <v>0</v>
      </c>
      <c r="I2705" s="53" t="s">
        <v>1408</v>
      </c>
    </row>
    <row r="2706" spans="1:9" ht="17.399999999999999" x14ac:dyDescent="0.3">
      <c r="A2706" s="53" t="s">
        <v>570</v>
      </c>
      <c r="B2706" s="57">
        <v>45809</v>
      </c>
      <c r="C2706" s="59">
        <v>1712945.8</v>
      </c>
      <c r="D2706" s="60">
        <v>0</v>
      </c>
      <c r="E2706" s="54">
        <v>25694.19</v>
      </c>
      <c r="F2706" s="54">
        <v>26876.639999999999</v>
      </c>
      <c r="G2706" s="55">
        <v>1.046</v>
      </c>
      <c r="H2706" s="53">
        <v>0</v>
      </c>
      <c r="I2706" s="53" t="s">
        <v>1408</v>
      </c>
    </row>
    <row r="2707" spans="1:9" ht="17.399999999999999" x14ac:dyDescent="0.3">
      <c r="A2707" s="53" t="s">
        <v>570</v>
      </c>
      <c r="B2707" s="57">
        <v>45839</v>
      </c>
      <c r="C2707" s="59">
        <v>1659715.93</v>
      </c>
      <c r="D2707" s="60">
        <v>65</v>
      </c>
      <c r="E2707" s="54">
        <v>24895.74</v>
      </c>
      <c r="F2707" s="54">
        <v>11032.67</v>
      </c>
      <c r="G2707" s="55">
        <v>0.443</v>
      </c>
      <c r="H2707" s="53">
        <v>0</v>
      </c>
      <c r="I2707" s="53" t="s">
        <v>1411</v>
      </c>
    </row>
    <row r="2708" spans="1:9" ht="17.399999999999999" x14ac:dyDescent="0.3">
      <c r="A2708" s="53" t="s">
        <v>570</v>
      </c>
      <c r="B2708" s="57">
        <v>45870</v>
      </c>
      <c r="C2708" s="59">
        <v>1607432.55</v>
      </c>
      <c r="D2708" s="60">
        <v>0</v>
      </c>
      <c r="E2708" s="54">
        <v>24111.49</v>
      </c>
      <c r="F2708" s="54">
        <v>27244.94</v>
      </c>
      <c r="G2708" s="55">
        <v>1.1299999999999999</v>
      </c>
      <c r="H2708" s="53">
        <v>0</v>
      </c>
      <c r="I2708" s="53" t="s">
        <v>1408</v>
      </c>
    </row>
    <row r="2709" spans="1:9" ht="17.399999999999999" x14ac:dyDescent="0.3">
      <c r="A2709" s="53" t="s">
        <v>570</v>
      </c>
      <c r="B2709" s="57">
        <v>45901</v>
      </c>
      <c r="C2709" s="59">
        <v>1558470.16</v>
      </c>
      <c r="D2709" s="60">
        <v>0</v>
      </c>
      <c r="E2709" s="54">
        <v>23377.05</v>
      </c>
      <c r="F2709" s="54">
        <v>25623.79</v>
      </c>
      <c r="G2709" s="55">
        <v>1.0960000000000001</v>
      </c>
      <c r="H2709" s="53">
        <v>0</v>
      </c>
      <c r="I2709" s="53" t="s">
        <v>1408</v>
      </c>
    </row>
    <row r="2710" spans="1:9" ht="17.399999999999999" x14ac:dyDescent="0.3">
      <c r="A2710" s="53" t="s">
        <v>570</v>
      </c>
      <c r="B2710" s="57">
        <v>45931</v>
      </c>
      <c r="C2710" s="59">
        <v>1513061.76</v>
      </c>
      <c r="D2710" s="60">
        <v>0</v>
      </c>
      <c r="E2710" s="54">
        <v>22695.93</v>
      </c>
      <c r="F2710" s="54">
        <v>23510.21</v>
      </c>
      <c r="G2710" s="55">
        <v>1.036</v>
      </c>
      <c r="H2710" s="53">
        <v>0</v>
      </c>
      <c r="I2710" s="53" t="s">
        <v>1408</v>
      </c>
    </row>
    <row r="2711" spans="1:9" ht="17.399999999999999" x14ac:dyDescent="0.3">
      <c r="A2711" s="53" t="s">
        <v>570</v>
      </c>
      <c r="B2711" s="57">
        <v>45962</v>
      </c>
      <c r="C2711" s="59">
        <v>1467993.18</v>
      </c>
      <c r="D2711" s="60">
        <v>0</v>
      </c>
      <c r="E2711" s="54">
        <v>22019.9</v>
      </c>
      <c r="F2711" s="54">
        <v>21042.639999999999</v>
      </c>
      <c r="G2711" s="55">
        <v>0.95599999999999996</v>
      </c>
      <c r="H2711" s="53">
        <v>0</v>
      </c>
      <c r="I2711" s="53" t="s">
        <v>1408</v>
      </c>
    </row>
    <row r="2712" spans="1:9" ht="17.399999999999999" x14ac:dyDescent="0.3">
      <c r="A2712" s="53" t="s">
        <v>570</v>
      </c>
      <c r="B2712" s="57">
        <v>45992</v>
      </c>
      <c r="C2712" s="59">
        <v>1420560.67</v>
      </c>
      <c r="D2712" s="60">
        <v>0</v>
      </c>
      <c r="E2712" s="54">
        <v>21308.41</v>
      </c>
      <c r="F2712" s="54">
        <v>22215.16</v>
      </c>
      <c r="G2712" s="55">
        <v>1.0429999999999999</v>
      </c>
      <c r="H2712" s="53">
        <v>0</v>
      </c>
      <c r="I2712" s="53" t="s">
        <v>1408</v>
      </c>
    </row>
    <row r="2713" spans="1:9" ht="17.399999999999999" x14ac:dyDescent="0.3">
      <c r="A2713" s="53" t="s">
        <v>571</v>
      </c>
      <c r="B2713" s="57">
        <v>45658</v>
      </c>
      <c r="C2713" s="59">
        <v>1597555.87</v>
      </c>
      <c r="D2713" s="60">
        <v>0</v>
      </c>
      <c r="E2713" s="54">
        <v>23963.34</v>
      </c>
      <c r="F2713" s="54">
        <v>23610.9</v>
      </c>
      <c r="G2713" s="55">
        <v>0.98499999999999999</v>
      </c>
      <c r="H2713" s="53">
        <v>0</v>
      </c>
      <c r="I2713" s="53" t="s">
        <v>1408</v>
      </c>
    </row>
    <row r="2714" spans="1:9" ht="17.399999999999999" x14ac:dyDescent="0.3">
      <c r="A2714" s="53" t="s">
        <v>571</v>
      </c>
      <c r="B2714" s="57">
        <v>45689</v>
      </c>
      <c r="C2714" s="59">
        <v>1562765.48</v>
      </c>
      <c r="D2714" s="60">
        <v>0</v>
      </c>
      <c r="E2714" s="54">
        <v>23441.48</v>
      </c>
      <c r="F2714" s="54">
        <v>25100.17</v>
      </c>
      <c r="G2714" s="55">
        <v>1.071</v>
      </c>
      <c r="H2714" s="53">
        <v>0</v>
      </c>
      <c r="I2714" s="53" t="s">
        <v>1408</v>
      </c>
    </row>
    <row r="2715" spans="1:9" ht="17.399999999999999" x14ac:dyDescent="0.3">
      <c r="A2715" s="53" t="s">
        <v>571</v>
      </c>
      <c r="B2715" s="57">
        <v>45717</v>
      </c>
      <c r="C2715" s="59">
        <v>1520738.36</v>
      </c>
      <c r="D2715" s="60">
        <v>0</v>
      </c>
      <c r="E2715" s="54">
        <v>22811.08</v>
      </c>
      <c r="F2715" s="54">
        <v>24657.23</v>
      </c>
      <c r="G2715" s="55">
        <v>1.081</v>
      </c>
      <c r="H2715" s="53">
        <v>0</v>
      </c>
      <c r="I2715" s="53" t="s">
        <v>1408</v>
      </c>
    </row>
    <row r="2716" spans="1:9" ht="17.399999999999999" x14ac:dyDescent="0.3">
      <c r="A2716" s="53" t="s">
        <v>571</v>
      </c>
      <c r="B2716" s="57">
        <v>45748</v>
      </c>
      <c r="C2716" s="59">
        <v>1479594.44</v>
      </c>
      <c r="D2716" s="60">
        <v>35</v>
      </c>
      <c r="E2716" s="54">
        <v>22193.919999999998</v>
      </c>
      <c r="F2716" s="54">
        <v>12049.04</v>
      </c>
      <c r="G2716" s="55">
        <v>0.54300000000000004</v>
      </c>
      <c r="H2716" s="53">
        <v>0</v>
      </c>
      <c r="I2716" s="53" t="s">
        <v>1410</v>
      </c>
    </row>
    <row r="2717" spans="1:9" ht="17.399999999999999" x14ac:dyDescent="0.3">
      <c r="A2717" s="53" t="s">
        <v>571</v>
      </c>
      <c r="B2717" s="57">
        <v>45778</v>
      </c>
      <c r="C2717" s="59">
        <v>1448521.49</v>
      </c>
      <c r="D2717" s="60">
        <v>0</v>
      </c>
      <c r="E2717" s="54">
        <v>21727.82</v>
      </c>
      <c r="F2717" s="54">
        <v>22250.19</v>
      </c>
      <c r="G2717" s="55">
        <v>1.024</v>
      </c>
      <c r="H2717" s="53">
        <v>0</v>
      </c>
      <c r="I2717" s="53" t="s">
        <v>1408</v>
      </c>
    </row>
    <row r="2718" spans="1:9" ht="17.399999999999999" x14ac:dyDescent="0.3">
      <c r="A2718" s="53" t="s">
        <v>571</v>
      </c>
      <c r="B2718" s="57">
        <v>45809</v>
      </c>
      <c r="C2718" s="59">
        <v>1411036.15</v>
      </c>
      <c r="D2718" s="60">
        <v>0</v>
      </c>
      <c r="E2718" s="54">
        <v>21165.54</v>
      </c>
      <c r="F2718" s="54">
        <v>24093.66</v>
      </c>
      <c r="G2718" s="55">
        <v>1.1379999999999999</v>
      </c>
      <c r="H2718" s="53">
        <v>0</v>
      </c>
      <c r="I2718" s="53" t="s">
        <v>1408</v>
      </c>
    </row>
    <row r="2719" spans="1:9" ht="17.399999999999999" x14ac:dyDescent="0.3">
      <c r="A2719" s="53" t="s">
        <v>571</v>
      </c>
      <c r="B2719" s="57">
        <v>45839</v>
      </c>
      <c r="C2719" s="59">
        <v>1373064.64</v>
      </c>
      <c r="D2719" s="60">
        <v>0</v>
      </c>
      <c r="E2719" s="54">
        <v>20595.97</v>
      </c>
      <c r="F2719" s="54">
        <v>22641.03</v>
      </c>
      <c r="G2719" s="55">
        <v>1.099</v>
      </c>
      <c r="H2719" s="53">
        <v>0</v>
      </c>
      <c r="I2719" s="53" t="s">
        <v>1408</v>
      </c>
    </row>
    <row r="2720" spans="1:9" ht="17.399999999999999" x14ac:dyDescent="0.3">
      <c r="A2720" s="53" t="s">
        <v>571</v>
      </c>
      <c r="B2720" s="57">
        <v>45870</v>
      </c>
      <c r="C2720" s="59">
        <v>1335944.1100000001</v>
      </c>
      <c r="D2720" s="60">
        <v>35</v>
      </c>
      <c r="E2720" s="54">
        <v>20039.16</v>
      </c>
      <c r="F2720" s="54">
        <v>13629.1</v>
      </c>
      <c r="G2720" s="55">
        <v>0.68</v>
      </c>
      <c r="H2720" s="53">
        <v>0</v>
      </c>
      <c r="I2720" s="53" t="s">
        <v>1410</v>
      </c>
    </row>
    <row r="2721" spans="1:9" ht="17.399999999999999" x14ac:dyDescent="0.3">
      <c r="A2721" s="53" t="s">
        <v>571</v>
      </c>
      <c r="B2721" s="57">
        <v>45901</v>
      </c>
      <c r="C2721" s="59">
        <v>1303579.56</v>
      </c>
      <c r="D2721" s="60">
        <v>0</v>
      </c>
      <c r="E2721" s="54">
        <v>19553.689999999999</v>
      </c>
      <c r="F2721" s="54">
        <v>20483.009999999998</v>
      </c>
      <c r="G2721" s="55">
        <v>1.048</v>
      </c>
      <c r="H2721" s="53">
        <v>0</v>
      </c>
      <c r="I2721" s="53" t="s">
        <v>1408</v>
      </c>
    </row>
    <row r="2722" spans="1:9" ht="17.399999999999999" x14ac:dyDescent="0.3">
      <c r="A2722" s="53" t="s">
        <v>571</v>
      </c>
      <c r="B2722" s="57">
        <v>45931</v>
      </c>
      <c r="C2722" s="59">
        <v>1268118.92</v>
      </c>
      <c r="D2722" s="60">
        <v>0</v>
      </c>
      <c r="E2722" s="54">
        <v>19021.78</v>
      </c>
      <c r="F2722" s="54">
        <v>21138.63</v>
      </c>
      <c r="G2722" s="55">
        <v>1.111</v>
      </c>
      <c r="H2722" s="53">
        <v>0</v>
      </c>
      <c r="I2722" s="53" t="s">
        <v>1408</v>
      </c>
    </row>
    <row r="2723" spans="1:9" ht="17.399999999999999" x14ac:dyDescent="0.3">
      <c r="A2723" s="53" t="s">
        <v>571</v>
      </c>
      <c r="B2723" s="57">
        <v>45962</v>
      </c>
      <c r="C2723" s="59">
        <v>1235920.07</v>
      </c>
      <c r="D2723" s="60">
        <v>0</v>
      </c>
      <c r="E2723" s="54">
        <v>18538.8</v>
      </c>
      <c r="F2723" s="54">
        <v>18016.419999999998</v>
      </c>
      <c r="G2723" s="55">
        <v>0.97199999999999998</v>
      </c>
      <c r="H2723" s="53">
        <v>0</v>
      </c>
      <c r="I2723" s="53" t="s">
        <v>1408</v>
      </c>
    </row>
    <row r="2724" spans="1:9" ht="17.399999999999999" x14ac:dyDescent="0.3">
      <c r="A2724" s="53" t="s">
        <v>571</v>
      </c>
      <c r="B2724" s="57">
        <v>45992</v>
      </c>
      <c r="C2724" s="59">
        <v>1206100.5</v>
      </c>
      <c r="D2724" s="60">
        <v>15</v>
      </c>
      <c r="E2724" s="54">
        <v>18091.509999999998</v>
      </c>
      <c r="F2724" s="54">
        <v>19128.77</v>
      </c>
      <c r="G2724" s="55">
        <v>1.0569999999999999</v>
      </c>
      <c r="H2724" s="53">
        <v>0</v>
      </c>
      <c r="I2724" s="53" t="s">
        <v>1408</v>
      </c>
    </row>
    <row r="2725" spans="1:9" ht="17.399999999999999" x14ac:dyDescent="0.3">
      <c r="A2725" s="53" t="s">
        <v>572</v>
      </c>
      <c r="B2725" s="57">
        <v>45658</v>
      </c>
      <c r="C2725" s="59">
        <v>2381450.69</v>
      </c>
      <c r="D2725" s="60">
        <v>65</v>
      </c>
      <c r="E2725" s="54">
        <v>35721.760000000002</v>
      </c>
      <c r="F2725" s="54">
        <v>18818.25</v>
      </c>
      <c r="G2725" s="55">
        <v>0.52700000000000002</v>
      </c>
      <c r="H2725" s="53">
        <v>0</v>
      </c>
      <c r="I2725" s="53" t="s">
        <v>1411</v>
      </c>
    </row>
    <row r="2726" spans="1:9" ht="17.399999999999999" x14ac:dyDescent="0.3">
      <c r="A2726" s="53" t="s">
        <v>572</v>
      </c>
      <c r="B2726" s="57">
        <v>45689</v>
      </c>
      <c r="C2726" s="59">
        <v>2315556.83</v>
      </c>
      <c r="D2726" s="60">
        <v>0</v>
      </c>
      <c r="E2726" s="54">
        <v>34733.35</v>
      </c>
      <c r="F2726" s="54">
        <v>36538.6</v>
      </c>
      <c r="G2726" s="55">
        <v>1.052</v>
      </c>
      <c r="H2726" s="53">
        <v>0</v>
      </c>
      <c r="I2726" s="53" t="s">
        <v>1408</v>
      </c>
    </row>
    <row r="2727" spans="1:9" ht="17.399999999999999" x14ac:dyDescent="0.3">
      <c r="A2727" s="53" t="s">
        <v>572</v>
      </c>
      <c r="B2727" s="57">
        <v>45717</v>
      </c>
      <c r="C2727" s="59">
        <v>2247384.15</v>
      </c>
      <c r="D2727" s="60">
        <v>0</v>
      </c>
      <c r="E2727" s="54">
        <v>33710.76</v>
      </c>
      <c r="F2727" s="54">
        <v>34925.230000000003</v>
      </c>
      <c r="G2727" s="55">
        <v>1.036</v>
      </c>
      <c r="H2727" s="53">
        <v>0</v>
      </c>
      <c r="I2727" s="53" t="s">
        <v>1408</v>
      </c>
    </row>
    <row r="2728" spans="1:9" ht="17.399999999999999" x14ac:dyDescent="0.3">
      <c r="A2728" s="53" t="s">
        <v>572</v>
      </c>
      <c r="B2728" s="57">
        <v>45748</v>
      </c>
      <c r="C2728" s="59">
        <v>2188725.8199999998</v>
      </c>
      <c r="D2728" s="60">
        <v>0</v>
      </c>
      <c r="E2728" s="54">
        <v>32830.89</v>
      </c>
      <c r="F2728" s="54">
        <v>36430.660000000003</v>
      </c>
      <c r="G2728" s="55">
        <v>1.1100000000000001</v>
      </c>
      <c r="H2728" s="53">
        <v>0</v>
      </c>
      <c r="I2728" s="53" t="s">
        <v>1408</v>
      </c>
    </row>
    <row r="2729" spans="1:9" ht="17.399999999999999" x14ac:dyDescent="0.3">
      <c r="A2729" s="53" t="s">
        <v>572</v>
      </c>
      <c r="B2729" s="57">
        <v>45778</v>
      </c>
      <c r="C2729" s="59">
        <v>2118729.89</v>
      </c>
      <c r="D2729" s="60">
        <v>0</v>
      </c>
      <c r="E2729" s="54">
        <v>31780.95</v>
      </c>
      <c r="F2729" s="54">
        <v>30284.639999999999</v>
      </c>
      <c r="G2729" s="55">
        <v>0.95299999999999996</v>
      </c>
      <c r="H2729" s="53">
        <v>0</v>
      </c>
      <c r="I2729" s="53" t="s">
        <v>1408</v>
      </c>
    </row>
    <row r="2730" spans="1:9" ht="17.399999999999999" x14ac:dyDescent="0.3">
      <c r="A2730" s="53" t="s">
        <v>572</v>
      </c>
      <c r="B2730" s="57">
        <v>45809</v>
      </c>
      <c r="C2730" s="59">
        <v>2063238.41</v>
      </c>
      <c r="D2730" s="60">
        <v>65</v>
      </c>
      <c r="E2730" s="54">
        <v>30948.58</v>
      </c>
      <c r="F2730" s="54">
        <v>25733.1</v>
      </c>
      <c r="G2730" s="55">
        <v>0.83099999999999996</v>
      </c>
      <c r="H2730" s="53">
        <v>0</v>
      </c>
      <c r="I2730" s="53" t="s">
        <v>1411</v>
      </c>
    </row>
    <row r="2731" spans="1:9" ht="17.399999999999999" x14ac:dyDescent="0.3">
      <c r="A2731" s="53" t="s">
        <v>572</v>
      </c>
      <c r="B2731" s="57">
        <v>45839</v>
      </c>
      <c r="C2731" s="59">
        <v>1997324.59</v>
      </c>
      <c r="D2731" s="60">
        <v>0</v>
      </c>
      <c r="E2731" s="54">
        <v>29959.87</v>
      </c>
      <c r="F2731" s="54">
        <v>33101.980000000003</v>
      </c>
      <c r="G2731" s="55">
        <v>1.105</v>
      </c>
      <c r="H2731" s="53">
        <v>0</v>
      </c>
      <c r="I2731" s="53" t="s">
        <v>1408</v>
      </c>
    </row>
    <row r="2732" spans="1:9" ht="17.399999999999999" x14ac:dyDescent="0.3">
      <c r="A2732" s="53" t="s">
        <v>572</v>
      </c>
      <c r="B2732" s="57">
        <v>45870</v>
      </c>
      <c r="C2732" s="59">
        <v>1944515.04</v>
      </c>
      <c r="D2732" s="60">
        <v>0</v>
      </c>
      <c r="E2732" s="54">
        <v>29167.73</v>
      </c>
      <c r="F2732" s="54">
        <v>28264.85</v>
      </c>
      <c r="G2732" s="55">
        <v>0.96899999999999997</v>
      </c>
      <c r="H2732" s="53">
        <v>0</v>
      </c>
      <c r="I2732" s="53" t="s">
        <v>1408</v>
      </c>
    </row>
    <row r="2733" spans="1:9" ht="17.399999999999999" x14ac:dyDescent="0.3">
      <c r="A2733" s="53" t="s">
        <v>572</v>
      </c>
      <c r="B2733" s="57">
        <v>45901</v>
      </c>
      <c r="C2733" s="59">
        <v>1884481.77</v>
      </c>
      <c r="D2733" s="60">
        <v>65</v>
      </c>
      <c r="E2733" s="54">
        <v>28267.23</v>
      </c>
      <c r="F2733" s="54">
        <v>22215.01</v>
      </c>
      <c r="G2733" s="55">
        <v>0.78600000000000003</v>
      </c>
      <c r="H2733" s="53">
        <v>0</v>
      </c>
      <c r="I2733" s="53" t="s">
        <v>1411</v>
      </c>
    </row>
    <row r="2734" spans="1:9" ht="17.399999999999999" x14ac:dyDescent="0.3">
      <c r="A2734" s="53" t="s">
        <v>572</v>
      </c>
      <c r="B2734" s="57">
        <v>45931</v>
      </c>
      <c r="C2734" s="59">
        <v>1833753.58</v>
      </c>
      <c r="D2734" s="60">
        <v>35</v>
      </c>
      <c r="E2734" s="54">
        <v>27506.3</v>
      </c>
      <c r="F2734" s="54">
        <v>14283.21</v>
      </c>
      <c r="G2734" s="55">
        <v>0.51900000000000002</v>
      </c>
      <c r="H2734" s="53">
        <v>0</v>
      </c>
      <c r="I2734" s="53" t="s">
        <v>1410</v>
      </c>
    </row>
    <row r="2735" spans="1:9" ht="17.399999999999999" x14ac:dyDescent="0.3">
      <c r="A2735" s="53" t="s">
        <v>572</v>
      </c>
      <c r="B2735" s="57">
        <v>45962</v>
      </c>
      <c r="C2735" s="59">
        <v>1776019.38</v>
      </c>
      <c r="D2735" s="60">
        <v>0</v>
      </c>
      <c r="E2735" s="54">
        <v>26640.29</v>
      </c>
      <c r="F2735" s="54">
        <v>29518.2</v>
      </c>
      <c r="G2735" s="55">
        <v>1.1080000000000001</v>
      </c>
      <c r="H2735" s="53">
        <v>0</v>
      </c>
      <c r="I2735" s="53" t="s">
        <v>1408</v>
      </c>
    </row>
    <row r="2736" spans="1:9" ht="17.399999999999999" x14ac:dyDescent="0.3">
      <c r="A2736" s="53" t="s">
        <v>572</v>
      </c>
      <c r="B2736" s="57">
        <v>45992</v>
      </c>
      <c r="C2736" s="59">
        <v>1722032.01</v>
      </c>
      <c r="D2736" s="60">
        <v>0</v>
      </c>
      <c r="E2736" s="54">
        <v>25830.48</v>
      </c>
      <c r="F2736" s="54">
        <v>29224.15</v>
      </c>
      <c r="G2736" s="55">
        <v>1.131</v>
      </c>
      <c r="H2736" s="53">
        <v>0</v>
      </c>
      <c r="I2736" s="53" t="s">
        <v>1408</v>
      </c>
    </row>
    <row r="2737" spans="1:9" ht="17.399999999999999" x14ac:dyDescent="0.3">
      <c r="A2737" s="53" t="s">
        <v>574</v>
      </c>
      <c r="B2737" s="57">
        <v>45658</v>
      </c>
      <c r="C2737" s="59">
        <v>6950763.3899999997</v>
      </c>
      <c r="D2737" s="60">
        <v>0</v>
      </c>
      <c r="E2737" s="54">
        <v>104261.45</v>
      </c>
      <c r="F2737" s="54">
        <v>102088.49</v>
      </c>
      <c r="G2737" s="55">
        <v>0.97899999999999998</v>
      </c>
      <c r="H2737" s="53">
        <v>0</v>
      </c>
      <c r="I2737" s="53" t="s">
        <v>1408</v>
      </c>
    </row>
    <row r="2738" spans="1:9" ht="17.399999999999999" x14ac:dyDescent="0.3">
      <c r="A2738" s="53" t="s">
        <v>574</v>
      </c>
      <c r="B2738" s="57">
        <v>45689</v>
      </c>
      <c r="C2738" s="59">
        <v>6785930.6699999999</v>
      </c>
      <c r="D2738" s="60">
        <v>0</v>
      </c>
      <c r="E2738" s="54">
        <v>101788.96</v>
      </c>
      <c r="F2738" s="54">
        <v>98509.09</v>
      </c>
      <c r="G2738" s="55">
        <v>0.96799999999999997</v>
      </c>
      <c r="H2738" s="53">
        <v>0</v>
      </c>
      <c r="I2738" s="53" t="s">
        <v>1408</v>
      </c>
    </row>
    <row r="2739" spans="1:9" ht="17.399999999999999" x14ac:dyDescent="0.3">
      <c r="A2739" s="53" t="s">
        <v>574</v>
      </c>
      <c r="B2739" s="57">
        <v>45717</v>
      </c>
      <c r="C2739" s="59">
        <v>6639813.3499999996</v>
      </c>
      <c r="D2739" s="60">
        <v>95</v>
      </c>
      <c r="E2739" s="54">
        <v>99597.2</v>
      </c>
      <c r="F2739" s="54">
        <v>48380.04</v>
      </c>
      <c r="G2739" s="55">
        <v>0.48599999999999999</v>
      </c>
      <c r="H2739" s="53">
        <v>0</v>
      </c>
      <c r="I2739" s="53" t="s">
        <v>1409</v>
      </c>
    </row>
    <row r="2740" spans="1:9" ht="17.399999999999999" x14ac:dyDescent="0.3">
      <c r="A2740" s="53" t="s">
        <v>574</v>
      </c>
      <c r="B2740" s="57">
        <v>45748</v>
      </c>
      <c r="C2740" s="59">
        <v>6455428.0999999996</v>
      </c>
      <c r="D2740" s="60">
        <v>35</v>
      </c>
      <c r="E2740" s="54">
        <v>96831.42</v>
      </c>
      <c r="F2740" s="54">
        <v>77880.789999999994</v>
      </c>
      <c r="G2740" s="55">
        <v>0.80400000000000005</v>
      </c>
      <c r="H2740" s="53">
        <v>0</v>
      </c>
      <c r="I2740" s="53" t="s">
        <v>1410</v>
      </c>
    </row>
    <row r="2741" spans="1:9" ht="17.399999999999999" x14ac:dyDescent="0.3">
      <c r="A2741" s="53" t="s">
        <v>574</v>
      </c>
      <c r="B2741" s="57">
        <v>45778</v>
      </c>
      <c r="C2741" s="59">
        <v>6298273.2199999997</v>
      </c>
      <c r="D2741" s="60">
        <v>0</v>
      </c>
      <c r="E2741" s="54">
        <v>94474.1</v>
      </c>
      <c r="F2741" s="54">
        <v>101185.97</v>
      </c>
      <c r="G2741" s="55">
        <v>1.071</v>
      </c>
      <c r="H2741" s="53">
        <v>0</v>
      </c>
      <c r="I2741" s="53" t="s">
        <v>1408</v>
      </c>
    </row>
    <row r="2742" spans="1:9" ht="17.399999999999999" x14ac:dyDescent="0.3">
      <c r="A2742" s="53" t="s">
        <v>574</v>
      </c>
      <c r="B2742" s="57">
        <v>45809</v>
      </c>
      <c r="C2742" s="59">
        <v>6149338.5199999996</v>
      </c>
      <c r="D2742" s="60">
        <v>15</v>
      </c>
      <c r="E2742" s="54">
        <v>92240.08</v>
      </c>
      <c r="F2742" s="54">
        <v>94992.93</v>
      </c>
      <c r="G2742" s="55">
        <v>1.03</v>
      </c>
      <c r="H2742" s="53">
        <v>0</v>
      </c>
      <c r="I2742" s="53" t="s">
        <v>1408</v>
      </c>
    </row>
    <row r="2743" spans="1:9" ht="17.399999999999999" x14ac:dyDescent="0.3">
      <c r="A2743" s="53" t="s">
        <v>574</v>
      </c>
      <c r="B2743" s="57">
        <v>45839</v>
      </c>
      <c r="C2743" s="59">
        <v>5998913.8399999999</v>
      </c>
      <c r="D2743" s="60">
        <v>35</v>
      </c>
      <c r="E2743" s="54">
        <v>89983.71</v>
      </c>
      <c r="F2743" s="54">
        <v>52510.35</v>
      </c>
      <c r="G2743" s="55">
        <v>0.58399999999999996</v>
      </c>
      <c r="H2743" s="53">
        <v>0</v>
      </c>
      <c r="I2743" s="53" t="s">
        <v>1410</v>
      </c>
    </row>
    <row r="2744" spans="1:9" ht="17.399999999999999" x14ac:dyDescent="0.3">
      <c r="A2744" s="53" t="s">
        <v>574</v>
      </c>
      <c r="B2744" s="57">
        <v>45870</v>
      </c>
      <c r="C2744" s="59">
        <v>5855891.3399999999</v>
      </c>
      <c r="D2744" s="60">
        <v>0</v>
      </c>
      <c r="E2744" s="54">
        <v>87838.37</v>
      </c>
      <c r="F2744" s="54">
        <v>91122.05</v>
      </c>
      <c r="G2744" s="55">
        <v>1.0369999999999999</v>
      </c>
      <c r="H2744" s="53">
        <v>0</v>
      </c>
      <c r="I2744" s="53" t="s">
        <v>1408</v>
      </c>
    </row>
    <row r="2745" spans="1:9" ht="17.399999999999999" x14ac:dyDescent="0.3">
      <c r="A2745" s="53" t="s">
        <v>574</v>
      </c>
      <c r="B2745" s="57">
        <v>45901</v>
      </c>
      <c r="C2745" s="59">
        <v>5705913.96</v>
      </c>
      <c r="D2745" s="60">
        <v>15</v>
      </c>
      <c r="E2745" s="54">
        <v>85588.71</v>
      </c>
      <c r="F2745" s="54">
        <v>81874.55</v>
      </c>
      <c r="G2745" s="55">
        <v>0.95699999999999996</v>
      </c>
      <c r="H2745" s="53">
        <v>0</v>
      </c>
      <c r="I2745" s="53" t="s">
        <v>1408</v>
      </c>
    </row>
    <row r="2746" spans="1:9" ht="17.399999999999999" x14ac:dyDescent="0.3">
      <c r="A2746" s="53" t="s">
        <v>574</v>
      </c>
      <c r="B2746" s="57">
        <v>45931</v>
      </c>
      <c r="C2746" s="59">
        <v>5584068.2800000003</v>
      </c>
      <c r="D2746" s="60">
        <v>0</v>
      </c>
      <c r="E2746" s="54">
        <v>83761.02</v>
      </c>
      <c r="F2746" s="54">
        <v>87303.96</v>
      </c>
      <c r="G2746" s="55">
        <v>1.042</v>
      </c>
      <c r="H2746" s="53">
        <v>0</v>
      </c>
      <c r="I2746" s="53" t="s">
        <v>1408</v>
      </c>
    </row>
    <row r="2747" spans="1:9" ht="17.399999999999999" x14ac:dyDescent="0.3">
      <c r="A2747" s="53" t="s">
        <v>574</v>
      </c>
      <c r="B2747" s="57">
        <v>45962</v>
      </c>
      <c r="C2747" s="59">
        <v>5456050.8300000001</v>
      </c>
      <c r="D2747" s="60">
        <v>0</v>
      </c>
      <c r="E2747" s="54">
        <v>81840.759999999995</v>
      </c>
      <c r="F2747" s="54">
        <v>84302.83</v>
      </c>
      <c r="G2747" s="55">
        <v>1.03</v>
      </c>
      <c r="H2747" s="53">
        <v>0</v>
      </c>
      <c r="I2747" s="53" t="s">
        <v>1408</v>
      </c>
    </row>
    <row r="2748" spans="1:9" ht="17.399999999999999" x14ac:dyDescent="0.3">
      <c r="A2748" s="53" t="s">
        <v>574</v>
      </c>
      <c r="B2748" s="57">
        <v>45992</v>
      </c>
      <c r="C2748" s="59">
        <v>5310504.09</v>
      </c>
      <c r="D2748" s="60">
        <v>0</v>
      </c>
      <c r="E2748" s="54">
        <v>79657.56</v>
      </c>
      <c r="F2748" s="54">
        <v>88004.08</v>
      </c>
      <c r="G2748" s="55">
        <v>1.105</v>
      </c>
      <c r="H2748" s="53">
        <v>0</v>
      </c>
      <c r="I2748" s="53" t="s">
        <v>1408</v>
      </c>
    </row>
    <row r="2749" spans="1:9" ht="17.399999999999999" x14ac:dyDescent="0.3">
      <c r="A2749" s="53" t="s">
        <v>576</v>
      </c>
      <c r="B2749" s="57">
        <v>45992</v>
      </c>
      <c r="C2749" s="59">
        <v>4835752.34</v>
      </c>
      <c r="D2749" s="60">
        <v>95</v>
      </c>
      <c r="E2749" s="54">
        <v>48357.52</v>
      </c>
      <c r="F2749" s="54">
        <v>18662.62</v>
      </c>
      <c r="G2749" s="55">
        <v>0.38600000000000001</v>
      </c>
      <c r="H2749" s="53">
        <v>1</v>
      </c>
      <c r="I2749" s="53" t="s">
        <v>1409</v>
      </c>
    </row>
    <row r="2750" spans="1:9" ht="17.399999999999999" x14ac:dyDescent="0.3">
      <c r="A2750" s="53" t="s">
        <v>577</v>
      </c>
      <c r="B2750" s="57">
        <v>45962</v>
      </c>
      <c r="C2750" s="59">
        <v>4615667.21</v>
      </c>
      <c r="D2750" s="60">
        <v>0</v>
      </c>
      <c r="E2750" s="54">
        <v>69235.009999999995</v>
      </c>
      <c r="F2750" s="54">
        <v>70043.97</v>
      </c>
      <c r="G2750" s="55">
        <v>1.012</v>
      </c>
      <c r="H2750" s="53">
        <v>0</v>
      </c>
      <c r="I2750" s="53" t="s">
        <v>1408</v>
      </c>
    </row>
    <row r="2751" spans="1:9" ht="17.399999999999999" x14ac:dyDescent="0.3">
      <c r="A2751" s="53" t="s">
        <v>577</v>
      </c>
      <c r="B2751" s="57">
        <v>45992</v>
      </c>
      <c r="C2751" s="59">
        <v>4487938.5</v>
      </c>
      <c r="D2751" s="60">
        <v>0</v>
      </c>
      <c r="E2751" s="54">
        <v>67319.08</v>
      </c>
      <c r="F2751" s="54">
        <v>66927.72</v>
      </c>
      <c r="G2751" s="55">
        <v>0.99399999999999999</v>
      </c>
      <c r="H2751" s="53">
        <v>0</v>
      </c>
      <c r="I2751" s="53" t="s">
        <v>1408</v>
      </c>
    </row>
    <row r="2752" spans="1:9" ht="17.399999999999999" x14ac:dyDescent="0.3">
      <c r="A2752" s="53" t="s">
        <v>579</v>
      </c>
      <c r="B2752" s="57">
        <v>45658</v>
      </c>
      <c r="C2752" s="59">
        <v>1849936.74</v>
      </c>
      <c r="D2752" s="60">
        <v>0</v>
      </c>
      <c r="E2752" s="54">
        <v>27749.05</v>
      </c>
      <c r="F2752" s="54">
        <v>27533.72</v>
      </c>
      <c r="G2752" s="55">
        <v>0.99199999999999999</v>
      </c>
      <c r="H2752" s="53">
        <v>0</v>
      </c>
      <c r="I2752" s="53" t="s">
        <v>1408</v>
      </c>
    </row>
    <row r="2753" spans="1:9" ht="17.399999999999999" x14ac:dyDescent="0.3">
      <c r="A2753" s="53" t="s">
        <v>579</v>
      </c>
      <c r="B2753" s="57">
        <v>45689</v>
      </c>
      <c r="C2753" s="59">
        <v>1799223.46</v>
      </c>
      <c r="D2753" s="60">
        <v>0</v>
      </c>
      <c r="E2753" s="54">
        <v>26988.35</v>
      </c>
      <c r="F2753" s="54">
        <v>25782.59</v>
      </c>
      <c r="G2753" s="55">
        <v>0.95499999999999996</v>
      </c>
      <c r="H2753" s="53">
        <v>0</v>
      </c>
      <c r="I2753" s="53" t="s">
        <v>1408</v>
      </c>
    </row>
    <row r="2754" spans="1:9" ht="17.399999999999999" x14ac:dyDescent="0.3">
      <c r="A2754" s="53" t="s">
        <v>579</v>
      </c>
      <c r="B2754" s="57">
        <v>45717</v>
      </c>
      <c r="C2754" s="59">
        <v>1744860.98</v>
      </c>
      <c r="D2754" s="60">
        <v>0</v>
      </c>
      <c r="E2754" s="54">
        <v>26172.91</v>
      </c>
      <c r="F2754" s="54">
        <v>28167.67</v>
      </c>
      <c r="G2754" s="55">
        <v>1.0760000000000001</v>
      </c>
      <c r="H2754" s="53">
        <v>0</v>
      </c>
      <c r="I2754" s="53" t="s">
        <v>1408</v>
      </c>
    </row>
    <row r="2755" spans="1:9" ht="17.399999999999999" x14ac:dyDescent="0.3">
      <c r="A2755" s="53" t="s">
        <v>579</v>
      </c>
      <c r="B2755" s="57">
        <v>45748</v>
      </c>
      <c r="C2755" s="59">
        <v>1687333.66</v>
      </c>
      <c r="D2755" s="60">
        <v>15</v>
      </c>
      <c r="E2755" s="54">
        <v>25310</v>
      </c>
      <c r="F2755" s="54">
        <v>26466.16</v>
      </c>
      <c r="G2755" s="55">
        <v>1.046</v>
      </c>
      <c r="H2755" s="53">
        <v>0</v>
      </c>
      <c r="I2755" s="53" t="s">
        <v>1408</v>
      </c>
    </row>
    <row r="2756" spans="1:9" ht="17.399999999999999" x14ac:dyDescent="0.3">
      <c r="A2756" s="53" t="s">
        <v>579</v>
      </c>
      <c r="B2756" s="57">
        <v>45778</v>
      </c>
      <c r="C2756" s="59">
        <v>1632351.32</v>
      </c>
      <c r="D2756" s="60">
        <v>0</v>
      </c>
      <c r="E2756" s="54">
        <v>24485.27</v>
      </c>
      <c r="F2756" s="54">
        <v>26485.1</v>
      </c>
      <c r="G2756" s="55">
        <v>1.0820000000000001</v>
      </c>
      <c r="H2756" s="53">
        <v>0</v>
      </c>
      <c r="I2756" s="53" t="s">
        <v>1408</v>
      </c>
    </row>
    <row r="2757" spans="1:9" ht="17.399999999999999" x14ac:dyDescent="0.3">
      <c r="A2757" s="53" t="s">
        <v>579</v>
      </c>
      <c r="B2757" s="57">
        <v>45809</v>
      </c>
      <c r="C2757" s="59">
        <v>1587085.28</v>
      </c>
      <c r="D2757" s="60">
        <v>0</v>
      </c>
      <c r="E2757" s="54">
        <v>23806.28</v>
      </c>
      <c r="F2757" s="54">
        <v>23638.21</v>
      </c>
      <c r="G2757" s="55">
        <v>0.99299999999999999</v>
      </c>
      <c r="H2757" s="53">
        <v>0</v>
      </c>
      <c r="I2757" s="53" t="s">
        <v>1408</v>
      </c>
    </row>
    <row r="2758" spans="1:9" ht="17.399999999999999" x14ac:dyDescent="0.3">
      <c r="A2758" s="53" t="s">
        <v>579</v>
      </c>
      <c r="B2758" s="57">
        <v>45839</v>
      </c>
      <c r="C2758" s="59">
        <v>1543380.96</v>
      </c>
      <c r="D2758" s="60">
        <v>15</v>
      </c>
      <c r="E2758" s="54">
        <v>23150.71</v>
      </c>
      <c r="F2758" s="54">
        <v>24104.97</v>
      </c>
      <c r="G2758" s="55">
        <v>1.0409999999999999</v>
      </c>
      <c r="H2758" s="53">
        <v>0</v>
      </c>
      <c r="I2758" s="53" t="s">
        <v>1408</v>
      </c>
    </row>
    <row r="2759" spans="1:9" ht="17.399999999999999" x14ac:dyDescent="0.3">
      <c r="A2759" s="53" t="s">
        <v>579</v>
      </c>
      <c r="B2759" s="57">
        <v>45870</v>
      </c>
      <c r="C2759" s="59">
        <v>1493581.54</v>
      </c>
      <c r="D2759" s="60">
        <v>0</v>
      </c>
      <c r="E2759" s="54">
        <v>22403.72</v>
      </c>
      <c r="F2759" s="54">
        <v>22466.66</v>
      </c>
      <c r="G2759" s="55">
        <v>1.0029999999999999</v>
      </c>
      <c r="H2759" s="53">
        <v>0</v>
      </c>
      <c r="I2759" s="53" t="s">
        <v>1408</v>
      </c>
    </row>
    <row r="2760" spans="1:9" ht="17.399999999999999" x14ac:dyDescent="0.3">
      <c r="A2760" s="53" t="s">
        <v>579</v>
      </c>
      <c r="B2760" s="57">
        <v>45901</v>
      </c>
      <c r="C2760" s="59">
        <v>1447909.79</v>
      </c>
      <c r="D2760" s="60">
        <v>0</v>
      </c>
      <c r="E2760" s="54">
        <v>21718.65</v>
      </c>
      <c r="F2760" s="54">
        <v>22765.48</v>
      </c>
      <c r="G2760" s="55">
        <v>1.048</v>
      </c>
      <c r="H2760" s="53">
        <v>0</v>
      </c>
      <c r="I2760" s="53" t="s">
        <v>1408</v>
      </c>
    </row>
    <row r="2761" spans="1:9" ht="17.399999999999999" x14ac:dyDescent="0.3">
      <c r="A2761" s="53" t="s">
        <v>579</v>
      </c>
      <c r="B2761" s="57">
        <v>45931</v>
      </c>
      <c r="C2761" s="59">
        <v>1406781.08</v>
      </c>
      <c r="D2761" s="60">
        <v>0</v>
      </c>
      <c r="E2761" s="54">
        <v>21101.72</v>
      </c>
      <c r="F2761" s="54">
        <v>23317.14</v>
      </c>
      <c r="G2761" s="55">
        <v>1.105</v>
      </c>
      <c r="H2761" s="53">
        <v>0</v>
      </c>
      <c r="I2761" s="53" t="s">
        <v>1408</v>
      </c>
    </row>
    <row r="2762" spans="1:9" ht="17.399999999999999" x14ac:dyDescent="0.3">
      <c r="A2762" s="53" t="s">
        <v>579</v>
      </c>
      <c r="B2762" s="57">
        <v>45962</v>
      </c>
      <c r="C2762" s="59">
        <v>1365549.3</v>
      </c>
      <c r="D2762" s="60">
        <v>65</v>
      </c>
      <c r="E2762" s="54">
        <v>20483.240000000002</v>
      </c>
      <c r="F2762" s="54">
        <v>12732.1</v>
      </c>
      <c r="G2762" s="55">
        <v>0.622</v>
      </c>
      <c r="H2762" s="53">
        <v>0</v>
      </c>
      <c r="I2762" s="53" t="s">
        <v>1411</v>
      </c>
    </row>
    <row r="2763" spans="1:9" ht="17.399999999999999" x14ac:dyDescent="0.3">
      <c r="A2763" s="53" t="s">
        <v>579</v>
      </c>
      <c r="B2763" s="57">
        <v>45992</v>
      </c>
      <c r="C2763" s="59">
        <v>1327982.78</v>
      </c>
      <c r="D2763" s="60">
        <v>0</v>
      </c>
      <c r="E2763" s="54">
        <v>19919.740000000002</v>
      </c>
      <c r="F2763" s="54">
        <v>21960.400000000001</v>
      </c>
      <c r="G2763" s="55">
        <v>1.1020000000000001</v>
      </c>
      <c r="H2763" s="53">
        <v>0</v>
      </c>
      <c r="I2763" s="53" t="s">
        <v>1408</v>
      </c>
    </row>
    <row r="2764" spans="1:9" ht="17.399999999999999" x14ac:dyDescent="0.3">
      <c r="A2764" s="53" t="s">
        <v>581</v>
      </c>
      <c r="B2764" s="57">
        <v>45717</v>
      </c>
      <c r="C2764" s="59">
        <v>221341.93</v>
      </c>
      <c r="D2764" s="60">
        <v>0</v>
      </c>
      <c r="E2764" s="54">
        <v>3320.13</v>
      </c>
      <c r="F2764" s="54">
        <v>3607.78</v>
      </c>
      <c r="G2764" s="55">
        <v>1.087</v>
      </c>
      <c r="H2764" s="53">
        <v>0</v>
      </c>
      <c r="I2764" s="53" t="s">
        <v>1408</v>
      </c>
    </row>
    <row r="2765" spans="1:9" ht="17.399999999999999" x14ac:dyDescent="0.3">
      <c r="A2765" s="53" t="s">
        <v>581</v>
      </c>
      <c r="B2765" s="57">
        <v>45748</v>
      </c>
      <c r="C2765" s="59">
        <v>214771.11</v>
      </c>
      <c r="D2765" s="60">
        <v>0</v>
      </c>
      <c r="E2765" s="54">
        <v>3221.57</v>
      </c>
      <c r="F2765" s="54">
        <v>3276.06</v>
      </c>
      <c r="G2765" s="55">
        <v>1.0169999999999999</v>
      </c>
      <c r="H2765" s="53">
        <v>0</v>
      </c>
      <c r="I2765" s="53" t="s">
        <v>1408</v>
      </c>
    </row>
    <row r="2766" spans="1:9" ht="17.399999999999999" x14ac:dyDescent="0.3">
      <c r="A2766" s="53" t="s">
        <v>581</v>
      </c>
      <c r="B2766" s="57">
        <v>45778</v>
      </c>
      <c r="C2766" s="59">
        <v>207788.69</v>
      </c>
      <c r="D2766" s="60">
        <v>0</v>
      </c>
      <c r="E2766" s="54">
        <v>3116.83</v>
      </c>
      <c r="F2766" s="54">
        <v>3102.78</v>
      </c>
      <c r="G2766" s="55">
        <v>0.995</v>
      </c>
      <c r="H2766" s="53">
        <v>0</v>
      </c>
      <c r="I2766" s="53" t="s">
        <v>1408</v>
      </c>
    </row>
    <row r="2767" spans="1:9" ht="17.399999999999999" x14ac:dyDescent="0.3">
      <c r="A2767" s="53" t="s">
        <v>581</v>
      </c>
      <c r="B2767" s="57">
        <v>45809</v>
      </c>
      <c r="C2767" s="59">
        <v>201667.97</v>
      </c>
      <c r="D2767" s="60">
        <v>0</v>
      </c>
      <c r="E2767" s="54">
        <v>3025.02</v>
      </c>
      <c r="F2767" s="54">
        <v>3474.6</v>
      </c>
      <c r="G2767" s="55">
        <v>1.149</v>
      </c>
      <c r="H2767" s="53">
        <v>0</v>
      </c>
      <c r="I2767" s="53" t="s">
        <v>1408</v>
      </c>
    </row>
    <row r="2768" spans="1:9" ht="17.399999999999999" x14ac:dyDescent="0.3">
      <c r="A2768" s="53" t="s">
        <v>581</v>
      </c>
      <c r="B2768" s="57">
        <v>45839</v>
      </c>
      <c r="C2768" s="59">
        <v>195778.37</v>
      </c>
      <c r="D2768" s="60">
        <v>0</v>
      </c>
      <c r="E2768" s="54">
        <v>2936.68</v>
      </c>
      <c r="F2768" s="54">
        <v>3084.98</v>
      </c>
      <c r="G2768" s="55">
        <v>1.0509999999999999</v>
      </c>
      <c r="H2768" s="53">
        <v>0</v>
      </c>
      <c r="I2768" s="53" t="s">
        <v>1408</v>
      </c>
    </row>
    <row r="2769" spans="1:9" ht="17.399999999999999" x14ac:dyDescent="0.3">
      <c r="A2769" s="53" t="s">
        <v>581</v>
      </c>
      <c r="B2769" s="57">
        <v>45870</v>
      </c>
      <c r="C2769" s="59">
        <v>190318.28</v>
      </c>
      <c r="D2769" s="60">
        <v>0</v>
      </c>
      <c r="E2769" s="54">
        <v>2854.77</v>
      </c>
      <c r="F2769" s="54">
        <v>3192.28</v>
      </c>
      <c r="G2769" s="55">
        <v>1.1180000000000001</v>
      </c>
      <c r="H2769" s="53">
        <v>0</v>
      </c>
      <c r="I2769" s="53" t="s">
        <v>1408</v>
      </c>
    </row>
    <row r="2770" spans="1:9" ht="17.399999999999999" x14ac:dyDescent="0.3">
      <c r="A2770" s="53" t="s">
        <v>581</v>
      </c>
      <c r="B2770" s="57">
        <v>45901</v>
      </c>
      <c r="C2770" s="59">
        <v>184271.15</v>
      </c>
      <c r="D2770" s="60">
        <v>0</v>
      </c>
      <c r="E2770" s="54">
        <v>2764.07</v>
      </c>
      <c r="F2770" s="54">
        <v>2663.49</v>
      </c>
      <c r="G2770" s="55">
        <v>0.96399999999999997</v>
      </c>
      <c r="H2770" s="53">
        <v>0</v>
      </c>
      <c r="I2770" s="53" t="s">
        <v>1408</v>
      </c>
    </row>
    <row r="2771" spans="1:9" ht="17.399999999999999" x14ac:dyDescent="0.3">
      <c r="A2771" s="53" t="s">
        <v>581</v>
      </c>
      <c r="B2771" s="57">
        <v>45931</v>
      </c>
      <c r="C2771" s="59">
        <v>178700.84</v>
      </c>
      <c r="D2771" s="60">
        <v>15</v>
      </c>
      <c r="E2771" s="54">
        <v>2680.51</v>
      </c>
      <c r="F2771" s="54">
        <v>2940.53</v>
      </c>
      <c r="G2771" s="55">
        <v>1.097</v>
      </c>
      <c r="H2771" s="53">
        <v>0</v>
      </c>
      <c r="I2771" s="53" t="s">
        <v>1408</v>
      </c>
    </row>
    <row r="2772" spans="1:9" ht="17.399999999999999" x14ac:dyDescent="0.3">
      <c r="A2772" s="53" t="s">
        <v>581</v>
      </c>
      <c r="B2772" s="57">
        <v>45962</v>
      </c>
      <c r="C2772" s="59">
        <v>173104.97</v>
      </c>
      <c r="D2772" s="60">
        <v>0</v>
      </c>
      <c r="E2772" s="54">
        <v>2596.5700000000002</v>
      </c>
      <c r="F2772" s="54">
        <v>2564.08</v>
      </c>
      <c r="G2772" s="55">
        <v>0.98699999999999999</v>
      </c>
      <c r="H2772" s="53">
        <v>0</v>
      </c>
      <c r="I2772" s="53" t="s">
        <v>1408</v>
      </c>
    </row>
    <row r="2773" spans="1:9" ht="17.399999999999999" x14ac:dyDescent="0.3">
      <c r="A2773" s="53" t="s">
        <v>581</v>
      </c>
      <c r="B2773" s="57">
        <v>45992</v>
      </c>
      <c r="C2773" s="59">
        <v>173104.97</v>
      </c>
      <c r="D2773" s="60">
        <v>220</v>
      </c>
      <c r="E2773" s="54">
        <v>2596.5700000000002</v>
      </c>
      <c r="F2773" s="54">
        <v>469.68</v>
      </c>
      <c r="G2773" s="55">
        <v>0.18099999999999999</v>
      </c>
      <c r="H2773" s="53">
        <v>0</v>
      </c>
      <c r="I2773" s="53" t="s">
        <v>1412</v>
      </c>
    </row>
    <row r="2774" spans="1:9" ht="17.399999999999999" x14ac:dyDescent="0.3">
      <c r="A2774" s="53" t="s">
        <v>583</v>
      </c>
      <c r="B2774" s="57">
        <v>45658</v>
      </c>
      <c r="C2774" s="59">
        <v>2939331.53</v>
      </c>
      <c r="D2774" s="60">
        <v>0</v>
      </c>
      <c r="E2774" s="54">
        <v>44089.97</v>
      </c>
      <c r="F2774" s="54">
        <v>43189.01</v>
      </c>
      <c r="G2774" s="55">
        <v>0.98</v>
      </c>
      <c r="H2774" s="53">
        <v>0</v>
      </c>
      <c r="I2774" s="53" t="s">
        <v>1408</v>
      </c>
    </row>
    <row r="2775" spans="1:9" ht="17.399999999999999" x14ac:dyDescent="0.3">
      <c r="A2775" s="53" t="s">
        <v>583</v>
      </c>
      <c r="B2775" s="57">
        <v>45689</v>
      </c>
      <c r="C2775" s="59">
        <v>2848841.19</v>
      </c>
      <c r="D2775" s="60">
        <v>65</v>
      </c>
      <c r="E2775" s="54">
        <v>42732.62</v>
      </c>
      <c r="F2775" s="54">
        <v>31652.93</v>
      </c>
      <c r="G2775" s="55">
        <v>0.74099999999999999</v>
      </c>
      <c r="H2775" s="53">
        <v>0</v>
      </c>
      <c r="I2775" s="53" t="s">
        <v>1411</v>
      </c>
    </row>
    <row r="2776" spans="1:9" ht="17.399999999999999" x14ac:dyDescent="0.3">
      <c r="A2776" s="53" t="s">
        <v>583</v>
      </c>
      <c r="B2776" s="57">
        <v>45717</v>
      </c>
      <c r="C2776" s="59">
        <v>2770105.17</v>
      </c>
      <c r="D2776" s="60">
        <v>0</v>
      </c>
      <c r="E2776" s="54">
        <v>41551.58</v>
      </c>
      <c r="F2776" s="54">
        <v>46633.01</v>
      </c>
      <c r="G2776" s="55">
        <v>1.1220000000000001</v>
      </c>
      <c r="H2776" s="53">
        <v>0</v>
      </c>
      <c r="I2776" s="53" t="s">
        <v>1408</v>
      </c>
    </row>
    <row r="2777" spans="1:9" ht="17.399999999999999" x14ac:dyDescent="0.3">
      <c r="A2777" s="53" t="s">
        <v>583</v>
      </c>
      <c r="B2777" s="57">
        <v>45748</v>
      </c>
      <c r="C2777" s="59">
        <v>2684781.76</v>
      </c>
      <c r="D2777" s="60">
        <v>0</v>
      </c>
      <c r="E2777" s="54">
        <v>40271.730000000003</v>
      </c>
      <c r="F2777" s="54">
        <v>39872.54</v>
      </c>
      <c r="G2777" s="55">
        <v>0.99</v>
      </c>
      <c r="H2777" s="53">
        <v>0</v>
      </c>
      <c r="I2777" s="53" t="s">
        <v>1408</v>
      </c>
    </row>
    <row r="2778" spans="1:9" ht="17.399999999999999" x14ac:dyDescent="0.3">
      <c r="A2778" s="53" t="s">
        <v>583</v>
      </c>
      <c r="B2778" s="57">
        <v>45778</v>
      </c>
      <c r="C2778" s="59">
        <v>2607738.35</v>
      </c>
      <c r="D2778" s="60">
        <v>0</v>
      </c>
      <c r="E2778" s="54">
        <v>39116.080000000002</v>
      </c>
      <c r="F2778" s="54">
        <v>41272.870000000003</v>
      </c>
      <c r="G2778" s="55">
        <v>1.0549999999999999</v>
      </c>
      <c r="H2778" s="53">
        <v>0</v>
      </c>
      <c r="I2778" s="53" t="s">
        <v>1408</v>
      </c>
    </row>
    <row r="2779" spans="1:9" ht="17.399999999999999" x14ac:dyDescent="0.3">
      <c r="A2779" s="53" t="s">
        <v>583</v>
      </c>
      <c r="B2779" s="57">
        <v>45809</v>
      </c>
      <c r="C2779" s="59">
        <v>2536108.98</v>
      </c>
      <c r="D2779" s="60">
        <v>0</v>
      </c>
      <c r="E2779" s="54">
        <v>38041.629999999997</v>
      </c>
      <c r="F2779" s="54">
        <v>43209.61</v>
      </c>
      <c r="G2779" s="55">
        <v>1.1359999999999999</v>
      </c>
      <c r="H2779" s="53">
        <v>0</v>
      </c>
      <c r="I2779" s="53" t="s">
        <v>1408</v>
      </c>
    </row>
    <row r="2780" spans="1:9" ht="17.399999999999999" x14ac:dyDescent="0.3">
      <c r="A2780" s="53" t="s">
        <v>583</v>
      </c>
      <c r="B2780" s="57">
        <v>45839</v>
      </c>
      <c r="C2780" s="59">
        <v>2536108.98</v>
      </c>
      <c r="D2780" s="60">
        <v>185</v>
      </c>
      <c r="E2780" s="54">
        <v>38041.629999999997</v>
      </c>
      <c r="F2780" s="54">
        <v>6144.74</v>
      </c>
      <c r="G2780" s="55">
        <v>0.16200000000000001</v>
      </c>
      <c r="H2780" s="53">
        <v>0</v>
      </c>
      <c r="I2780" s="53" t="s">
        <v>1412</v>
      </c>
    </row>
    <row r="2781" spans="1:9" ht="17.399999999999999" x14ac:dyDescent="0.3">
      <c r="A2781" s="53" t="s">
        <v>583</v>
      </c>
      <c r="B2781" s="57">
        <v>45870</v>
      </c>
      <c r="C2781" s="59">
        <v>2536108.98</v>
      </c>
      <c r="D2781" s="60">
        <v>999</v>
      </c>
      <c r="E2781" s="54">
        <v>38041.629999999997</v>
      </c>
      <c r="F2781" s="54">
        <v>1931.65</v>
      </c>
      <c r="G2781" s="55">
        <v>5.0999999999999997E-2</v>
      </c>
      <c r="H2781" s="53">
        <v>0</v>
      </c>
      <c r="I2781" s="53" t="s">
        <v>1412</v>
      </c>
    </row>
    <row r="2782" spans="1:9" ht="17.399999999999999" x14ac:dyDescent="0.3">
      <c r="A2782" s="53" t="s">
        <v>583</v>
      </c>
      <c r="B2782" s="57">
        <v>45901</v>
      </c>
      <c r="C2782" s="59">
        <v>2536108.98</v>
      </c>
      <c r="D2782" s="60">
        <v>999</v>
      </c>
      <c r="E2782" s="54">
        <v>38041.629999999997</v>
      </c>
      <c r="F2782" s="54">
        <v>1849.36</v>
      </c>
      <c r="G2782" s="55">
        <v>4.9000000000000002E-2</v>
      </c>
      <c r="H2782" s="53">
        <v>0</v>
      </c>
      <c r="I2782" s="53" t="s">
        <v>1412</v>
      </c>
    </row>
    <row r="2783" spans="1:9" ht="17.399999999999999" x14ac:dyDescent="0.3">
      <c r="A2783" s="53" t="s">
        <v>583</v>
      </c>
      <c r="B2783" s="57">
        <v>45931</v>
      </c>
      <c r="C2783" s="59">
        <v>2536108.98</v>
      </c>
      <c r="D2783" s="60">
        <v>999</v>
      </c>
      <c r="E2783" s="54">
        <v>38041.629999999997</v>
      </c>
      <c r="F2783" s="54">
        <v>4815.58</v>
      </c>
      <c r="G2783" s="55">
        <v>0.127</v>
      </c>
      <c r="H2783" s="53">
        <v>0</v>
      </c>
      <c r="I2783" s="53" t="s">
        <v>1412</v>
      </c>
    </row>
    <row r="2784" spans="1:9" ht="17.399999999999999" x14ac:dyDescent="0.3">
      <c r="A2784" s="53" t="s">
        <v>583</v>
      </c>
      <c r="B2784" s="57">
        <v>45962</v>
      </c>
      <c r="C2784" s="59">
        <v>2536108.98</v>
      </c>
      <c r="D2784" s="60">
        <v>999</v>
      </c>
      <c r="E2784" s="54">
        <v>38041.629999999997</v>
      </c>
      <c r="F2784" s="54">
        <v>6241.21</v>
      </c>
      <c r="G2784" s="55">
        <v>0.16400000000000001</v>
      </c>
      <c r="H2784" s="53">
        <v>0</v>
      </c>
      <c r="I2784" s="53" t="s">
        <v>1412</v>
      </c>
    </row>
    <row r="2785" spans="1:9" ht="17.399999999999999" x14ac:dyDescent="0.3">
      <c r="A2785" s="53" t="s">
        <v>583</v>
      </c>
      <c r="B2785" s="57">
        <v>45992</v>
      </c>
      <c r="C2785" s="59">
        <v>2536108.98</v>
      </c>
      <c r="D2785" s="60">
        <v>999</v>
      </c>
      <c r="E2785" s="54">
        <v>38041.629999999997</v>
      </c>
      <c r="F2785" s="54">
        <v>4211.29</v>
      </c>
      <c r="G2785" s="55">
        <v>0.111</v>
      </c>
      <c r="H2785" s="53">
        <v>0</v>
      </c>
      <c r="I2785" s="53" t="s">
        <v>1412</v>
      </c>
    </row>
    <row r="2786" spans="1:9" ht="17.399999999999999" x14ac:dyDescent="0.3">
      <c r="A2786" s="53" t="s">
        <v>585</v>
      </c>
      <c r="B2786" s="57">
        <v>45778</v>
      </c>
      <c r="C2786" s="59">
        <v>109014534.27</v>
      </c>
      <c r="D2786" s="60">
        <v>0</v>
      </c>
      <c r="E2786" s="54">
        <v>1090145.3400000001</v>
      </c>
      <c r="F2786" s="54">
        <v>1069575.6399999999</v>
      </c>
      <c r="G2786" s="55">
        <v>0.98099999999999998</v>
      </c>
      <c r="H2786" s="53">
        <v>0</v>
      </c>
      <c r="I2786" s="53" t="s">
        <v>1408</v>
      </c>
    </row>
    <row r="2787" spans="1:9" ht="17.399999999999999" x14ac:dyDescent="0.3">
      <c r="A2787" s="53" t="s">
        <v>585</v>
      </c>
      <c r="B2787" s="57">
        <v>45809</v>
      </c>
      <c r="C2787" s="59">
        <v>109014534.27</v>
      </c>
      <c r="D2787" s="60">
        <v>220</v>
      </c>
      <c r="E2787" s="54">
        <v>1090145.3400000001</v>
      </c>
      <c r="F2787" s="54">
        <v>169032.92</v>
      </c>
      <c r="G2787" s="55">
        <v>0.155</v>
      </c>
      <c r="H2787" s="53">
        <v>0</v>
      </c>
      <c r="I2787" s="53" t="s">
        <v>1412</v>
      </c>
    </row>
    <row r="2788" spans="1:9" ht="17.399999999999999" x14ac:dyDescent="0.3">
      <c r="A2788" s="53" t="s">
        <v>585</v>
      </c>
      <c r="B2788" s="57">
        <v>45839</v>
      </c>
      <c r="C2788" s="59">
        <v>109014534.27</v>
      </c>
      <c r="D2788" s="60">
        <v>999</v>
      </c>
      <c r="E2788" s="54">
        <v>1090145.3400000001</v>
      </c>
      <c r="F2788" s="54">
        <v>69812.14</v>
      </c>
      <c r="G2788" s="55">
        <v>6.4000000000000001E-2</v>
      </c>
      <c r="H2788" s="53">
        <v>0</v>
      </c>
      <c r="I2788" s="53" t="s">
        <v>1412</v>
      </c>
    </row>
    <row r="2789" spans="1:9" ht="17.399999999999999" x14ac:dyDescent="0.3">
      <c r="A2789" s="53" t="s">
        <v>585</v>
      </c>
      <c r="B2789" s="57">
        <v>45870</v>
      </c>
      <c r="C2789" s="59">
        <v>109014534.27</v>
      </c>
      <c r="D2789" s="60">
        <v>999</v>
      </c>
      <c r="E2789" s="54">
        <v>1090145.3400000001</v>
      </c>
      <c r="F2789" s="54">
        <v>192355.68</v>
      </c>
      <c r="G2789" s="55">
        <v>0.17599999999999999</v>
      </c>
      <c r="H2789" s="53">
        <v>0</v>
      </c>
      <c r="I2789" s="53" t="s">
        <v>1412</v>
      </c>
    </row>
    <row r="2790" spans="1:9" ht="17.399999999999999" x14ac:dyDescent="0.3">
      <c r="A2790" s="53" t="s">
        <v>585</v>
      </c>
      <c r="B2790" s="57">
        <v>45901</v>
      </c>
      <c r="C2790" s="59">
        <v>109014534.27</v>
      </c>
      <c r="D2790" s="60">
        <v>999</v>
      </c>
      <c r="E2790" s="54">
        <v>1090145.3400000001</v>
      </c>
      <c r="F2790" s="54">
        <v>203773.56</v>
      </c>
      <c r="G2790" s="55">
        <v>0.187</v>
      </c>
      <c r="H2790" s="53">
        <v>0</v>
      </c>
      <c r="I2790" s="53" t="s">
        <v>1412</v>
      </c>
    </row>
    <row r="2791" spans="1:9" ht="17.399999999999999" x14ac:dyDescent="0.3">
      <c r="A2791" s="53" t="s">
        <v>585</v>
      </c>
      <c r="B2791" s="57">
        <v>45931</v>
      </c>
      <c r="C2791" s="59">
        <v>109014534.27</v>
      </c>
      <c r="D2791" s="60">
        <v>999</v>
      </c>
      <c r="E2791" s="54">
        <v>1090145.3400000001</v>
      </c>
      <c r="F2791" s="54">
        <v>156999.03</v>
      </c>
      <c r="G2791" s="55">
        <v>0.14399999999999999</v>
      </c>
      <c r="H2791" s="53">
        <v>0</v>
      </c>
      <c r="I2791" s="53" t="s">
        <v>1412</v>
      </c>
    </row>
    <row r="2792" spans="1:9" ht="17.399999999999999" x14ac:dyDescent="0.3">
      <c r="A2792" s="53" t="s">
        <v>585</v>
      </c>
      <c r="B2792" s="57">
        <v>45962</v>
      </c>
      <c r="C2792" s="59">
        <v>109014534.27</v>
      </c>
      <c r="D2792" s="60">
        <v>999</v>
      </c>
      <c r="E2792" s="54">
        <v>1090145.3400000001</v>
      </c>
      <c r="F2792" s="54">
        <v>92212.46</v>
      </c>
      <c r="G2792" s="55">
        <v>8.5000000000000006E-2</v>
      </c>
      <c r="H2792" s="53">
        <v>0</v>
      </c>
      <c r="I2792" s="53" t="s">
        <v>1412</v>
      </c>
    </row>
    <row r="2793" spans="1:9" ht="17.399999999999999" x14ac:dyDescent="0.3">
      <c r="A2793" s="53" t="s">
        <v>585</v>
      </c>
      <c r="B2793" s="57">
        <v>45992</v>
      </c>
      <c r="C2793" s="59">
        <v>109014534.27</v>
      </c>
      <c r="D2793" s="60">
        <v>999</v>
      </c>
      <c r="E2793" s="54">
        <v>1090145.3400000001</v>
      </c>
      <c r="F2793" s="54">
        <v>192451.89</v>
      </c>
      <c r="G2793" s="55">
        <v>0.17699999999999999</v>
      </c>
      <c r="H2793" s="53">
        <v>0</v>
      </c>
      <c r="I2793" s="53" t="s">
        <v>1412</v>
      </c>
    </row>
    <row r="2794" spans="1:9" ht="17.399999999999999" x14ac:dyDescent="0.3">
      <c r="A2794" s="53" t="s">
        <v>586</v>
      </c>
      <c r="B2794" s="57">
        <v>45658</v>
      </c>
      <c r="C2794" s="59">
        <v>11666124.449999999</v>
      </c>
      <c r="D2794" s="60">
        <v>35</v>
      </c>
      <c r="E2794" s="54">
        <v>174991.87</v>
      </c>
      <c r="F2794" s="54">
        <v>148828.60999999999</v>
      </c>
      <c r="G2794" s="55">
        <v>0.85</v>
      </c>
      <c r="H2794" s="53">
        <v>0</v>
      </c>
      <c r="I2794" s="53" t="s">
        <v>1410</v>
      </c>
    </row>
    <row r="2795" spans="1:9" ht="17.399999999999999" x14ac:dyDescent="0.3">
      <c r="A2795" s="53" t="s">
        <v>586</v>
      </c>
      <c r="B2795" s="57">
        <v>45689</v>
      </c>
      <c r="C2795" s="59">
        <v>11342631.039999999</v>
      </c>
      <c r="D2795" s="60">
        <v>95</v>
      </c>
      <c r="E2795" s="54">
        <v>170139.47</v>
      </c>
      <c r="F2795" s="54">
        <v>37644.1</v>
      </c>
      <c r="G2795" s="55">
        <v>0.221</v>
      </c>
      <c r="H2795" s="53">
        <v>0</v>
      </c>
      <c r="I2795" s="53" t="s">
        <v>1409</v>
      </c>
    </row>
    <row r="2796" spans="1:9" ht="17.399999999999999" x14ac:dyDescent="0.3">
      <c r="A2796" s="53" t="s">
        <v>586</v>
      </c>
      <c r="B2796" s="57">
        <v>45717</v>
      </c>
      <c r="C2796" s="59">
        <v>11050168.470000001</v>
      </c>
      <c r="D2796" s="60">
        <v>35</v>
      </c>
      <c r="E2796" s="54">
        <v>165752.53</v>
      </c>
      <c r="F2796" s="54">
        <v>78783.3</v>
      </c>
      <c r="G2796" s="55">
        <v>0.47499999999999998</v>
      </c>
      <c r="H2796" s="53">
        <v>0</v>
      </c>
      <c r="I2796" s="53" t="s">
        <v>1410</v>
      </c>
    </row>
    <row r="2797" spans="1:9" ht="17.399999999999999" x14ac:dyDescent="0.3">
      <c r="A2797" s="53" t="s">
        <v>586</v>
      </c>
      <c r="B2797" s="57">
        <v>45748</v>
      </c>
      <c r="C2797" s="59">
        <v>10817096.15</v>
      </c>
      <c r="D2797" s="60">
        <v>65</v>
      </c>
      <c r="E2797" s="54">
        <v>162256.44</v>
      </c>
      <c r="F2797" s="54">
        <v>136943.5</v>
      </c>
      <c r="G2797" s="55">
        <v>0.84399999999999997</v>
      </c>
      <c r="H2797" s="53">
        <v>0</v>
      </c>
      <c r="I2797" s="53" t="s">
        <v>1411</v>
      </c>
    </row>
    <row r="2798" spans="1:9" ht="17.399999999999999" x14ac:dyDescent="0.3">
      <c r="A2798" s="53" t="s">
        <v>586</v>
      </c>
      <c r="B2798" s="57">
        <v>45778</v>
      </c>
      <c r="C2798" s="59">
        <v>10540956.48</v>
      </c>
      <c r="D2798" s="60">
        <v>0</v>
      </c>
      <c r="E2798" s="54">
        <v>158114.35</v>
      </c>
      <c r="F2798" s="54">
        <v>166754.85</v>
      </c>
      <c r="G2798" s="55">
        <v>1.0549999999999999</v>
      </c>
      <c r="H2798" s="53">
        <v>0</v>
      </c>
      <c r="I2798" s="53" t="s">
        <v>1408</v>
      </c>
    </row>
    <row r="2799" spans="1:9" ht="17.399999999999999" x14ac:dyDescent="0.3">
      <c r="A2799" s="53" t="s">
        <v>586</v>
      </c>
      <c r="B2799" s="57">
        <v>45809</v>
      </c>
      <c r="C2799" s="59">
        <v>10277753.32</v>
      </c>
      <c r="D2799" s="60">
        <v>0</v>
      </c>
      <c r="E2799" s="54">
        <v>154166.29999999999</v>
      </c>
      <c r="F2799" s="54">
        <v>171823.64</v>
      </c>
      <c r="G2799" s="55">
        <v>1.115</v>
      </c>
      <c r="H2799" s="53">
        <v>0</v>
      </c>
      <c r="I2799" s="53" t="s">
        <v>1408</v>
      </c>
    </row>
    <row r="2800" spans="1:9" ht="17.399999999999999" x14ac:dyDescent="0.3">
      <c r="A2800" s="53" t="s">
        <v>586</v>
      </c>
      <c r="B2800" s="57">
        <v>45839</v>
      </c>
      <c r="C2800" s="59">
        <v>10047773.880000001</v>
      </c>
      <c r="D2800" s="60">
        <v>0</v>
      </c>
      <c r="E2800" s="54">
        <v>150716.60999999999</v>
      </c>
      <c r="F2800" s="54">
        <v>144885.39000000001</v>
      </c>
      <c r="G2800" s="55">
        <v>0.96099999999999997</v>
      </c>
      <c r="H2800" s="53">
        <v>0</v>
      </c>
      <c r="I2800" s="53" t="s">
        <v>1408</v>
      </c>
    </row>
    <row r="2801" spans="1:9" ht="17.399999999999999" x14ac:dyDescent="0.3">
      <c r="A2801" s="53" t="s">
        <v>586</v>
      </c>
      <c r="B2801" s="57">
        <v>45870</v>
      </c>
      <c r="C2801" s="59">
        <v>9782208.4600000009</v>
      </c>
      <c r="D2801" s="60">
        <v>15</v>
      </c>
      <c r="E2801" s="54">
        <v>146733.13</v>
      </c>
      <c r="F2801" s="54">
        <v>153799.99</v>
      </c>
      <c r="G2801" s="55">
        <v>1.048</v>
      </c>
      <c r="H2801" s="53">
        <v>0</v>
      </c>
      <c r="I2801" s="53" t="s">
        <v>1408</v>
      </c>
    </row>
    <row r="2802" spans="1:9" ht="17.399999999999999" x14ac:dyDescent="0.3">
      <c r="A2802" s="53" t="s">
        <v>586</v>
      </c>
      <c r="B2802" s="57">
        <v>45901</v>
      </c>
      <c r="C2802" s="59">
        <v>9521007.4700000007</v>
      </c>
      <c r="D2802" s="60">
        <v>0</v>
      </c>
      <c r="E2802" s="54">
        <v>142815.10999999999</v>
      </c>
      <c r="F2802" s="54">
        <v>141547.38</v>
      </c>
      <c r="G2802" s="55">
        <v>0.99099999999999999</v>
      </c>
      <c r="H2802" s="53">
        <v>0</v>
      </c>
      <c r="I2802" s="53" t="s">
        <v>1408</v>
      </c>
    </row>
    <row r="2803" spans="1:9" ht="17.399999999999999" x14ac:dyDescent="0.3">
      <c r="A2803" s="53" t="s">
        <v>586</v>
      </c>
      <c r="B2803" s="57">
        <v>45931</v>
      </c>
      <c r="C2803" s="59">
        <v>9273195.8599999994</v>
      </c>
      <c r="D2803" s="60">
        <v>0</v>
      </c>
      <c r="E2803" s="54">
        <v>139097.94</v>
      </c>
      <c r="F2803" s="54">
        <v>139834.17000000001</v>
      </c>
      <c r="G2803" s="55">
        <v>1.0049999999999999</v>
      </c>
      <c r="H2803" s="53">
        <v>0</v>
      </c>
      <c r="I2803" s="53" t="s">
        <v>1408</v>
      </c>
    </row>
    <row r="2804" spans="1:9" ht="17.399999999999999" x14ac:dyDescent="0.3">
      <c r="A2804" s="53" t="s">
        <v>586</v>
      </c>
      <c r="B2804" s="57">
        <v>45962</v>
      </c>
      <c r="C2804" s="59">
        <v>9043644.1099999994</v>
      </c>
      <c r="D2804" s="60">
        <v>0</v>
      </c>
      <c r="E2804" s="54">
        <v>135654.66</v>
      </c>
      <c r="F2804" s="54">
        <v>151336.41</v>
      </c>
      <c r="G2804" s="55">
        <v>1.1160000000000001</v>
      </c>
      <c r="H2804" s="53">
        <v>0</v>
      </c>
      <c r="I2804" s="53" t="s">
        <v>1408</v>
      </c>
    </row>
    <row r="2805" spans="1:9" ht="17.399999999999999" x14ac:dyDescent="0.3">
      <c r="A2805" s="53" t="s">
        <v>586</v>
      </c>
      <c r="B2805" s="57">
        <v>45992</v>
      </c>
      <c r="C2805" s="59">
        <v>8836781.7899999991</v>
      </c>
      <c r="D2805" s="60">
        <v>65</v>
      </c>
      <c r="E2805" s="54">
        <v>132551.73000000001</v>
      </c>
      <c r="F2805" s="54">
        <v>99940.21</v>
      </c>
      <c r="G2805" s="55">
        <v>0.754</v>
      </c>
      <c r="H2805" s="53">
        <v>0</v>
      </c>
      <c r="I2805" s="53" t="s">
        <v>1411</v>
      </c>
    </row>
    <row r="2806" spans="1:9" ht="17.399999999999999" x14ac:dyDescent="0.3">
      <c r="A2806" s="53" t="s">
        <v>588</v>
      </c>
      <c r="B2806" s="57">
        <v>45658</v>
      </c>
      <c r="C2806" s="59">
        <v>4542535.91</v>
      </c>
      <c r="D2806" s="60">
        <v>0</v>
      </c>
      <c r="E2806" s="54">
        <v>68138.039999999994</v>
      </c>
      <c r="F2806" s="54">
        <v>77199.539999999994</v>
      </c>
      <c r="G2806" s="55">
        <v>1.133</v>
      </c>
      <c r="H2806" s="53">
        <v>0</v>
      </c>
      <c r="I2806" s="53" t="s">
        <v>1408</v>
      </c>
    </row>
    <row r="2807" spans="1:9" ht="17.399999999999999" x14ac:dyDescent="0.3">
      <c r="A2807" s="53" t="s">
        <v>588</v>
      </c>
      <c r="B2807" s="57">
        <v>45689</v>
      </c>
      <c r="C2807" s="59">
        <v>4411275.66</v>
      </c>
      <c r="D2807" s="60">
        <v>0</v>
      </c>
      <c r="E2807" s="54">
        <v>66169.13</v>
      </c>
      <c r="F2807" s="54">
        <v>72936.59</v>
      </c>
      <c r="G2807" s="55">
        <v>1.1020000000000001</v>
      </c>
      <c r="H2807" s="53">
        <v>0</v>
      </c>
      <c r="I2807" s="53" t="s">
        <v>1408</v>
      </c>
    </row>
    <row r="2808" spans="1:9" ht="17.399999999999999" x14ac:dyDescent="0.3">
      <c r="A2808" s="53" t="s">
        <v>588</v>
      </c>
      <c r="B2808" s="57">
        <v>45717</v>
      </c>
      <c r="C2808" s="59">
        <v>4280738.7300000004</v>
      </c>
      <c r="D2808" s="60">
        <v>0</v>
      </c>
      <c r="E2808" s="54">
        <v>64211.08</v>
      </c>
      <c r="F2808" s="54">
        <v>66836.100000000006</v>
      </c>
      <c r="G2808" s="55">
        <v>1.0409999999999999</v>
      </c>
      <c r="H2808" s="53">
        <v>0</v>
      </c>
      <c r="I2808" s="53" t="s">
        <v>1408</v>
      </c>
    </row>
    <row r="2809" spans="1:9" ht="17.399999999999999" x14ac:dyDescent="0.3">
      <c r="A2809" s="53" t="s">
        <v>588</v>
      </c>
      <c r="B2809" s="57">
        <v>45748</v>
      </c>
      <c r="C2809" s="59">
        <v>4166384.39</v>
      </c>
      <c r="D2809" s="60">
        <v>0</v>
      </c>
      <c r="E2809" s="54">
        <v>62495.77</v>
      </c>
      <c r="F2809" s="54">
        <v>68819.58</v>
      </c>
      <c r="G2809" s="55">
        <v>1.101</v>
      </c>
      <c r="H2809" s="53">
        <v>0</v>
      </c>
      <c r="I2809" s="53" t="s">
        <v>1408</v>
      </c>
    </row>
    <row r="2810" spans="1:9" ht="17.399999999999999" x14ac:dyDescent="0.3">
      <c r="A2810" s="53" t="s">
        <v>588</v>
      </c>
      <c r="B2810" s="57">
        <v>45778</v>
      </c>
      <c r="C2810" s="59">
        <v>4044269.44</v>
      </c>
      <c r="D2810" s="60">
        <v>0</v>
      </c>
      <c r="E2810" s="54">
        <v>60664.04</v>
      </c>
      <c r="F2810" s="54">
        <v>63070.37</v>
      </c>
      <c r="G2810" s="55">
        <v>1.04</v>
      </c>
      <c r="H2810" s="53">
        <v>0</v>
      </c>
      <c r="I2810" s="53" t="s">
        <v>1408</v>
      </c>
    </row>
    <row r="2811" spans="1:9" ht="17.399999999999999" x14ac:dyDescent="0.3">
      <c r="A2811" s="53" t="s">
        <v>588</v>
      </c>
      <c r="B2811" s="57">
        <v>45809</v>
      </c>
      <c r="C2811" s="59">
        <v>3937635.01</v>
      </c>
      <c r="D2811" s="60">
        <v>0</v>
      </c>
      <c r="E2811" s="54">
        <v>59064.53</v>
      </c>
      <c r="F2811" s="54">
        <v>60967.41</v>
      </c>
      <c r="G2811" s="55">
        <v>1.032</v>
      </c>
      <c r="H2811" s="53">
        <v>0</v>
      </c>
      <c r="I2811" s="53" t="s">
        <v>1408</v>
      </c>
    </row>
    <row r="2812" spans="1:9" ht="17.399999999999999" x14ac:dyDescent="0.3">
      <c r="A2812" s="53" t="s">
        <v>588</v>
      </c>
      <c r="B2812" s="57">
        <v>45839</v>
      </c>
      <c r="C2812" s="59">
        <v>3826114.26</v>
      </c>
      <c r="D2812" s="60">
        <v>65</v>
      </c>
      <c r="E2812" s="54">
        <v>57391.71</v>
      </c>
      <c r="F2812" s="54">
        <v>43230.39</v>
      </c>
      <c r="G2812" s="55">
        <v>0.753</v>
      </c>
      <c r="H2812" s="53">
        <v>0</v>
      </c>
      <c r="I2812" s="53" t="s">
        <v>1411</v>
      </c>
    </row>
    <row r="2813" spans="1:9" ht="17.399999999999999" x14ac:dyDescent="0.3">
      <c r="A2813" s="53" t="s">
        <v>588</v>
      </c>
      <c r="B2813" s="57">
        <v>45870</v>
      </c>
      <c r="C2813" s="59">
        <v>3700675.38</v>
      </c>
      <c r="D2813" s="60">
        <v>0</v>
      </c>
      <c r="E2813" s="54">
        <v>55510.13</v>
      </c>
      <c r="F2813" s="54">
        <v>57417.32</v>
      </c>
      <c r="G2813" s="55">
        <v>1.034</v>
      </c>
      <c r="H2813" s="53">
        <v>0</v>
      </c>
      <c r="I2813" s="53" t="s">
        <v>1408</v>
      </c>
    </row>
    <row r="2814" spans="1:9" ht="17.399999999999999" x14ac:dyDescent="0.3">
      <c r="A2814" s="53" t="s">
        <v>588</v>
      </c>
      <c r="B2814" s="57">
        <v>45901</v>
      </c>
      <c r="C2814" s="59">
        <v>3589234.01</v>
      </c>
      <c r="D2814" s="60">
        <v>0</v>
      </c>
      <c r="E2814" s="54">
        <v>53838.51</v>
      </c>
      <c r="F2814" s="54">
        <v>51212.55</v>
      </c>
      <c r="G2814" s="55">
        <v>0.95099999999999996</v>
      </c>
      <c r="H2814" s="53">
        <v>0</v>
      </c>
      <c r="I2814" s="53" t="s">
        <v>1408</v>
      </c>
    </row>
    <row r="2815" spans="1:9" ht="17.399999999999999" x14ac:dyDescent="0.3">
      <c r="A2815" s="53" t="s">
        <v>588</v>
      </c>
      <c r="B2815" s="57">
        <v>45931</v>
      </c>
      <c r="C2815" s="59">
        <v>3491831.86</v>
      </c>
      <c r="D2815" s="60">
        <v>0</v>
      </c>
      <c r="E2815" s="54">
        <v>52377.48</v>
      </c>
      <c r="F2815" s="54">
        <v>56645.04</v>
      </c>
      <c r="G2815" s="55">
        <v>1.081</v>
      </c>
      <c r="H2815" s="53">
        <v>0</v>
      </c>
      <c r="I2815" s="53" t="s">
        <v>1408</v>
      </c>
    </row>
    <row r="2816" spans="1:9" ht="17.399999999999999" x14ac:dyDescent="0.3">
      <c r="A2816" s="53" t="s">
        <v>588</v>
      </c>
      <c r="B2816" s="57">
        <v>45962</v>
      </c>
      <c r="C2816" s="59">
        <v>3387342.7</v>
      </c>
      <c r="D2816" s="60">
        <v>35</v>
      </c>
      <c r="E2816" s="54">
        <v>50810.14</v>
      </c>
      <c r="F2816" s="54">
        <v>26065.24</v>
      </c>
      <c r="G2816" s="55">
        <v>0.51300000000000001</v>
      </c>
      <c r="H2816" s="53">
        <v>0</v>
      </c>
      <c r="I2816" s="53" t="s">
        <v>1410</v>
      </c>
    </row>
    <row r="2817" spans="1:9" ht="17.399999999999999" x14ac:dyDescent="0.3">
      <c r="A2817" s="53" t="s">
        <v>588</v>
      </c>
      <c r="B2817" s="57">
        <v>45992</v>
      </c>
      <c r="C2817" s="59">
        <v>3292573.77</v>
      </c>
      <c r="D2817" s="60">
        <v>0</v>
      </c>
      <c r="E2817" s="54">
        <v>49388.61</v>
      </c>
      <c r="F2817" s="54">
        <v>52865.13</v>
      </c>
      <c r="G2817" s="55">
        <v>1.07</v>
      </c>
      <c r="H2817" s="53">
        <v>0</v>
      </c>
      <c r="I2817" s="53" t="s">
        <v>1408</v>
      </c>
    </row>
    <row r="2818" spans="1:9" ht="17.399999999999999" x14ac:dyDescent="0.3">
      <c r="A2818" s="53" t="s">
        <v>590</v>
      </c>
      <c r="B2818" s="57">
        <v>45658</v>
      </c>
      <c r="C2818" s="59">
        <v>3480101.96</v>
      </c>
      <c r="D2818" s="60">
        <v>0</v>
      </c>
      <c r="E2818" s="54">
        <v>52201.53</v>
      </c>
      <c r="F2818" s="54">
        <v>56741.919999999998</v>
      </c>
      <c r="G2818" s="55">
        <v>1.087</v>
      </c>
      <c r="H2818" s="53">
        <v>0</v>
      </c>
      <c r="I2818" s="53" t="s">
        <v>1408</v>
      </c>
    </row>
    <row r="2819" spans="1:9" ht="17.399999999999999" x14ac:dyDescent="0.3">
      <c r="A2819" s="53" t="s">
        <v>590</v>
      </c>
      <c r="B2819" s="57">
        <v>45689</v>
      </c>
      <c r="C2819" s="59">
        <v>3401713.09</v>
      </c>
      <c r="D2819" s="60">
        <v>35</v>
      </c>
      <c r="E2819" s="54">
        <v>51025.7</v>
      </c>
      <c r="F2819" s="54">
        <v>34082.92</v>
      </c>
      <c r="G2819" s="55">
        <v>0.66800000000000004</v>
      </c>
      <c r="H2819" s="53">
        <v>0</v>
      </c>
      <c r="I2819" s="53" t="s">
        <v>1410</v>
      </c>
    </row>
    <row r="2820" spans="1:9" ht="17.399999999999999" x14ac:dyDescent="0.3">
      <c r="A2820" s="53" t="s">
        <v>590</v>
      </c>
      <c r="B2820" s="57">
        <v>45717</v>
      </c>
      <c r="C2820" s="59">
        <v>3319902.38</v>
      </c>
      <c r="D2820" s="60">
        <v>0</v>
      </c>
      <c r="E2820" s="54">
        <v>49798.54</v>
      </c>
      <c r="F2820" s="54">
        <v>57090.239999999998</v>
      </c>
      <c r="G2820" s="55">
        <v>1.1459999999999999</v>
      </c>
      <c r="H2820" s="53">
        <v>0</v>
      </c>
      <c r="I2820" s="53" t="s">
        <v>1408</v>
      </c>
    </row>
    <row r="2821" spans="1:9" ht="17.399999999999999" x14ac:dyDescent="0.3">
      <c r="A2821" s="53" t="s">
        <v>590</v>
      </c>
      <c r="B2821" s="57">
        <v>45748</v>
      </c>
      <c r="C2821" s="59">
        <v>3235964.26</v>
      </c>
      <c r="D2821" s="60">
        <v>15</v>
      </c>
      <c r="E2821" s="54">
        <v>48539.46</v>
      </c>
      <c r="F2821" s="54">
        <v>54571.93</v>
      </c>
      <c r="G2821" s="55">
        <v>1.1240000000000001</v>
      </c>
      <c r="H2821" s="53">
        <v>0</v>
      </c>
      <c r="I2821" s="53" t="s">
        <v>1408</v>
      </c>
    </row>
    <row r="2822" spans="1:9" ht="17.399999999999999" x14ac:dyDescent="0.3">
      <c r="A2822" s="53" t="s">
        <v>590</v>
      </c>
      <c r="B2822" s="57">
        <v>45778</v>
      </c>
      <c r="C2822" s="59">
        <v>3156350.13</v>
      </c>
      <c r="D2822" s="60">
        <v>15</v>
      </c>
      <c r="E2822" s="54">
        <v>47345.25</v>
      </c>
      <c r="F2822" s="54">
        <v>47193.63</v>
      </c>
      <c r="G2822" s="55">
        <v>0.997</v>
      </c>
      <c r="H2822" s="53">
        <v>0</v>
      </c>
      <c r="I2822" s="53" t="s">
        <v>1408</v>
      </c>
    </row>
    <row r="2823" spans="1:9" ht="17.399999999999999" x14ac:dyDescent="0.3">
      <c r="A2823" s="53" t="s">
        <v>590</v>
      </c>
      <c r="B2823" s="57">
        <v>45809</v>
      </c>
      <c r="C2823" s="59">
        <v>3086437.4</v>
      </c>
      <c r="D2823" s="60">
        <v>95</v>
      </c>
      <c r="E2823" s="54">
        <v>46296.56</v>
      </c>
      <c r="F2823" s="54">
        <v>17631.59</v>
      </c>
      <c r="G2823" s="55">
        <v>0.38100000000000001</v>
      </c>
      <c r="H2823" s="53">
        <v>0</v>
      </c>
      <c r="I2823" s="53" t="s">
        <v>1409</v>
      </c>
    </row>
    <row r="2824" spans="1:9" ht="17.399999999999999" x14ac:dyDescent="0.3">
      <c r="A2824" s="53" t="s">
        <v>590</v>
      </c>
      <c r="B2824" s="57">
        <v>45839</v>
      </c>
      <c r="C2824" s="59">
        <v>3005019</v>
      </c>
      <c r="D2824" s="60">
        <v>0</v>
      </c>
      <c r="E2824" s="54">
        <v>45075.29</v>
      </c>
      <c r="F2824" s="54">
        <v>50778.67</v>
      </c>
      <c r="G2824" s="55">
        <v>1.127</v>
      </c>
      <c r="H2824" s="53">
        <v>0</v>
      </c>
      <c r="I2824" s="53" t="s">
        <v>1408</v>
      </c>
    </row>
    <row r="2825" spans="1:9" ht="17.399999999999999" x14ac:dyDescent="0.3">
      <c r="A2825" s="53" t="s">
        <v>590</v>
      </c>
      <c r="B2825" s="57">
        <v>45870</v>
      </c>
      <c r="C2825" s="59">
        <v>2927437.61</v>
      </c>
      <c r="D2825" s="60">
        <v>0</v>
      </c>
      <c r="E2825" s="54">
        <v>43911.56</v>
      </c>
      <c r="F2825" s="54">
        <v>48110.07</v>
      </c>
      <c r="G2825" s="55">
        <v>1.0960000000000001</v>
      </c>
      <c r="H2825" s="53">
        <v>0</v>
      </c>
      <c r="I2825" s="53" t="s">
        <v>1408</v>
      </c>
    </row>
    <row r="2826" spans="1:9" ht="17.399999999999999" x14ac:dyDescent="0.3">
      <c r="A2826" s="53" t="s">
        <v>590</v>
      </c>
      <c r="B2826" s="57">
        <v>45901</v>
      </c>
      <c r="C2826" s="59">
        <v>2847158.88</v>
      </c>
      <c r="D2826" s="60">
        <v>0</v>
      </c>
      <c r="E2826" s="54">
        <v>42707.38</v>
      </c>
      <c r="F2826" s="54">
        <v>43849.440000000002</v>
      </c>
      <c r="G2826" s="55">
        <v>1.0269999999999999</v>
      </c>
      <c r="H2826" s="53">
        <v>0</v>
      </c>
      <c r="I2826" s="53" t="s">
        <v>1408</v>
      </c>
    </row>
    <row r="2827" spans="1:9" ht="17.399999999999999" x14ac:dyDescent="0.3">
      <c r="A2827" s="53" t="s">
        <v>590</v>
      </c>
      <c r="B2827" s="57">
        <v>45931</v>
      </c>
      <c r="C2827" s="59">
        <v>2768609.03</v>
      </c>
      <c r="D2827" s="60">
        <v>0</v>
      </c>
      <c r="E2827" s="54">
        <v>41529.14</v>
      </c>
      <c r="F2827" s="54">
        <v>40159.760000000002</v>
      </c>
      <c r="G2827" s="55">
        <v>0.96699999999999997</v>
      </c>
      <c r="H2827" s="53">
        <v>0</v>
      </c>
      <c r="I2827" s="53" t="s">
        <v>1408</v>
      </c>
    </row>
    <row r="2828" spans="1:9" ht="17.399999999999999" x14ac:dyDescent="0.3">
      <c r="A2828" s="53" t="s">
        <v>590</v>
      </c>
      <c r="B2828" s="57">
        <v>45962</v>
      </c>
      <c r="C2828" s="59">
        <v>2702196.26</v>
      </c>
      <c r="D2828" s="60">
        <v>0</v>
      </c>
      <c r="E2828" s="54">
        <v>40532.94</v>
      </c>
      <c r="F2828" s="54">
        <v>40651.83</v>
      </c>
      <c r="G2828" s="55">
        <v>1.0029999999999999</v>
      </c>
      <c r="H2828" s="53">
        <v>0</v>
      </c>
      <c r="I2828" s="53" t="s">
        <v>1408</v>
      </c>
    </row>
    <row r="2829" spans="1:9" ht="17.399999999999999" x14ac:dyDescent="0.3">
      <c r="A2829" s="53" t="s">
        <v>590</v>
      </c>
      <c r="B2829" s="57">
        <v>45992</v>
      </c>
      <c r="C2829" s="59">
        <v>2637765.48</v>
      </c>
      <c r="D2829" s="60">
        <v>0</v>
      </c>
      <c r="E2829" s="54">
        <v>39566.480000000003</v>
      </c>
      <c r="F2829" s="54">
        <v>45430.17</v>
      </c>
      <c r="G2829" s="55">
        <v>1.1479999999999999</v>
      </c>
      <c r="H2829" s="53">
        <v>0</v>
      </c>
      <c r="I2829" s="53" t="s">
        <v>1408</v>
      </c>
    </row>
    <row r="2830" spans="1:9" ht="17.399999999999999" x14ac:dyDescent="0.3">
      <c r="A2830" s="53" t="s">
        <v>592</v>
      </c>
      <c r="B2830" s="57">
        <v>45658</v>
      </c>
      <c r="C2830" s="59">
        <v>552022.03</v>
      </c>
      <c r="D2830" s="60">
        <v>0</v>
      </c>
      <c r="E2830" s="54">
        <v>8280.33</v>
      </c>
      <c r="F2830" s="54">
        <v>8712.98</v>
      </c>
      <c r="G2830" s="55">
        <v>1.052</v>
      </c>
      <c r="H2830" s="53">
        <v>0</v>
      </c>
      <c r="I2830" s="53" t="s">
        <v>1408</v>
      </c>
    </row>
    <row r="2831" spans="1:9" ht="17.399999999999999" x14ac:dyDescent="0.3">
      <c r="A2831" s="53" t="s">
        <v>592</v>
      </c>
      <c r="B2831" s="57">
        <v>45689</v>
      </c>
      <c r="C2831" s="59">
        <v>534249.32999999996</v>
      </c>
      <c r="D2831" s="60">
        <v>0</v>
      </c>
      <c r="E2831" s="54">
        <v>8013.74</v>
      </c>
      <c r="F2831" s="54">
        <v>7850.46</v>
      </c>
      <c r="G2831" s="55">
        <v>0.98</v>
      </c>
      <c r="H2831" s="53">
        <v>0</v>
      </c>
      <c r="I2831" s="53" t="s">
        <v>1408</v>
      </c>
    </row>
    <row r="2832" spans="1:9" ht="17.399999999999999" x14ac:dyDescent="0.3">
      <c r="A2832" s="53" t="s">
        <v>592</v>
      </c>
      <c r="B2832" s="57">
        <v>45717</v>
      </c>
      <c r="C2832" s="59">
        <v>519049.5</v>
      </c>
      <c r="D2832" s="60">
        <v>35</v>
      </c>
      <c r="E2832" s="54">
        <v>7785.74</v>
      </c>
      <c r="F2832" s="54">
        <v>4298.41</v>
      </c>
      <c r="G2832" s="55">
        <v>0.55200000000000005</v>
      </c>
      <c r="H2832" s="53">
        <v>0</v>
      </c>
      <c r="I2832" s="53" t="s">
        <v>1410</v>
      </c>
    </row>
    <row r="2833" spans="1:9" ht="17.399999999999999" x14ac:dyDescent="0.3">
      <c r="A2833" s="53" t="s">
        <v>592</v>
      </c>
      <c r="B2833" s="57">
        <v>45748</v>
      </c>
      <c r="C2833" s="59">
        <v>503101.3</v>
      </c>
      <c r="D2833" s="60">
        <v>15</v>
      </c>
      <c r="E2833" s="54">
        <v>7546.52</v>
      </c>
      <c r="F2833" s="54">
        <v>8289.11</v>
      </c>
      <c r="G2833" s="55">
        <v>1.0980000000000001</v>
      </c>
      <c r="H2833" s="53">
        <v>0</v>
      </c>
      <c r="I2833" s="53" t="s">
        <v>1408</v>
      </c>
    </row>
    <row r="2834" spans="1:9" ht="17.399999999999999" x14ac:dyDescent="0.3">
      <c r="A2834" s="53" t="s">
        <v>592</v>
      </c>
      <c r="B2834" s="57">
        <v>45778</v>
      </c>
      <c r="C2834" s="59">
        <v>487746.77</v>
      </c>
      <c r="D2834" s="60">
        <v>0</v>
      </c>
      <c r="E2834" s="54">
        <v>7316.2</v>
      </c>
      <c r="F2834" s="54">
        <v>8041.11</v>
      </c>
      <c r="G2834" s="55">
        <v>1.099</v>
      </c>
      <c r="H2834" s="53">
        <v>0</v>
      </c>
      <c r="I2834" s="53" t="s">
        <v>1408</v>
      </c>
    </row>
    <row r="2835" spans="1:9" ht="17.399999999999999" x14ac:dyDescent="0.3">
      <c r="A2835" s="53" t="s">
        <v>592</v>
      </c>
      <c r="B2835" s="57">
        <v>45809</v>
      </c>
      <c r="C2835" s="59">
        <v>473352.95</v>
      </c>
      <c r="D2835" s="60">
        <v>185</v>
      </c>
      <c r="E2835" s="54">
        <v>7100.29</v>
      </c>
      <c r="F2835" s="54">
        <v>2793.37</v>
      </c>
      <c r="G2835" s="55">
        <v>0.39300000000000002</v>
      </c>
      <c r="H2835" s="53">
        <v>0</v>
      </c>
      <c r="I2835" s="53" t="s">
        <v>1409</v>
      </c>
    </row>
    <row r="2836" spans="1:9" ht="17.399999999999999" x14ac:dyDescent="0.3">
      <c r="A2836" s="53" t="s">
        <v>592</v>
      </c>
      <c r="B2836" s="57">
        <v>45839</v>
      </c>
      <c r="C2836" s="59">
        <v>459816.32</v>
      </c>
      <c r="D2836" s="60">
        <v>0</v>
      </c>
      <c r="E2836" s="54">
        <v>6897.24</v>
      </c>
      <c r="F2836" s="54">
        <v>6658.56</v>
      </c>
      <c r="G2836" s="55">
        <v>0.96499999999999997</v>
      </c>
      <c r="H2836" s="53">
        <v>0</v>
      </c>
      <c r="I2836" s="53" t="s">
        <v>1408</v>
      </c>
    </row>
    <row r="2837" spans="1:9" ht="17.399999999999999" x14ac:dyDescent="0.3">
      <c r="A2837" s="53" t="s">
        <v>592</v>
      </c>
      <c r="B2837" s="57">
        <v>45870</v>
      </c>
      <c r="C2837" s="59">
        <v>445309.19</v>
      </c>
      <c r="D2837" s="60">
        <v>0</v>
      </c>
      <c r="E2837" s="54">
        <v>6679.64</v>
      </c>
      <c r="F2837" s="54">
        <v>7254.52</v>
      </c>
      <c r="G2837" s="55">
        <v>1.0860000000000001</v>
      </c>
      <c r="H2837" s="53">
        <v>0</v>
      </c>
      <c r="I2837" s="53" t="s">
        <v>1408</v>
      </c>
    </row>
    <row r="2838" spans="1:9" ht="17.399999999999999" x14ac:dyDescent="0.3">
      <c r="A2838" s="53" t="s">
        <v>592</v>
      </c>
      <c r="B2838" s="57">
        <v>45901</v>
      </c>
      <c r="C2838" s="59">
        <v>432968.81</v>
      </c>
      <c r="D2838" s="60">
        <v>185</v>
      </c>
      <c r="E2838" s="54">
        <v>6494.53</v>
      </c>
      <c r="F2838" s="54">
        <v>2284.34</v>
      </c>
      <c r="G2838" s="55">
        <v>0.35199999999999998</v>
      </c>
      <c r="H2838" s="53">
        <v>0</v>
      </c>
      <c r="I2838" s="53" t="s">
        <v>1409</v>
      </c>
    </row>
    <row r="2839" spans="1:9" ht="17.399999999999999" x14ac:dyDescent="0.3">
      <c r="A2839" s="53" t="s">
        <v>592</v>
      </c>
      <c r="B2839" s="57">
        <v>45931</v>
      </c>
      <c r="C2839" s="59">
        <v>419660.77</v>
      </c>
      <c r="D2839" s="60">
        <v>15</v>
      </c>
      <c r="E2839" s="54">
        <v>6294.91</v>
      </c>
      <c r="F2839" s="54">
        <v>6753.69</v>
      </c>
      <c r="G2839" s="55">
        <v>1.073</v>
      </c>
      <c r="H2839" s="53">
        <v>0</v>
      </c>
      <c r="I2839" s="53" t="s">
        <v>1408</v>
      </c>
    </row>
    <row r="2840" spans="1:9" ht="17.399999999999999" x14ac:dyDescent="0.3">
      <c r="A2840" s="53" t="s">
        <v>592</v>
      </c>
      <c r="B2840" s="57">
        <v>45962</v>
      </c>
      <c r="C2840" s="59">
        <v>408561.25</v>
      </c>
      <c r="D2840" s="60">
        <v>0</v>
      </c>
      <c r="E2840" s="54">
        <v>6128.42</v>
      </c>
      <c r="F2840" s="54">
        <v>6184.3</v>
      </c>
      <c r="G2840" s="55">
        <v>1.0089999999999999</v>
      </c>
      <c r="H2840" s="53">
        <v>0</v>
      </c>
      <c r="I2840" s="53" t="s">
        <v>1408</v>
      </c>
    </row>
    <row r="2841" spans="1:9" ht="17.399999999999999" x14ac:dyDescent="0.3">
      <c r="A2841" s="53" t="s">
        <v>592</v>
      </c>
      <c r="B2841" s="57">
        <v>45992</v>
      </c>
      <c r="C2841" s="59">
        <v>396993.4</v>
      </c>
      <c r="D2841" s="60">
        <v>95</v>
      </c>
      <c r="E2841" s="54">
        <v>5954.9</v>
      </c>
      <c r="F2841" s="54">
        <v>769.63</v>
      </c>
      <c r="G2841" s="55">
        <v>0.129</v>
      </c>
      <c r="H2841" s="53">
        <v>1</v>
      </c>
      <c r="I2841" s="53" t="s">
        <v>1409</v>
      </c>
    </row>
    <row r="2842" spans="1:9" ht="17.399999999999999" x14ac:dyDescent="0.3">
      <c r="A2842" s="53" t="s">
        <v>593</v>
      </c>
      <c r="B2842" s="57">
        <v>45658</v>
      </c>
      <c r="C2842" s="59">
        <v>69078093.409999996</v>
      </c>
      <c r="D2842" s="60">
        <v>65</v>
      </c>
      <c r="E2842" s="54">
        <v>690780.93</v>
      </c>
      <c r="F2842" s="54">
        <v>486451.05</v>
      </c>
      <c r="G2842" s="55">
        <v>0.70399999999999996</v>
      </c>
      <c r="H2842" s="53">
        <v>0</v>
      </c>
      <c r="I2842" s="53" t="s">
        <v>1411</v>
      </c>
    </row>
    <row r="2843" spans="1:9" ht="17.399999999999999" x14ac:dyDescent="0.3">
      <c r="A2843" s="53" t="s">
        <v>593</v>
      </c>
      <c r="B2843" s="57">
        <v>45689</v>
      </c>
      <c r="C2843" s="59">
        <v>68003645.569999993</v>
      </c>
      <c r="D2843" s="60">
        <v>15</v>
      </c>
      <c r="E2843" s="54">
        <v>680036.46</v>
      </c>
      <c r="F2843" s="54">
        <v>729953.61</v>
      </c>
      <c r="G2843" s="55">
        <v>1.073</v>
      </c>
      <c r="H2843" s="53">
        <v>0</v>
      </c>
      <c r="I2843" s="53" t="s">
        <v>1408</v>
      </c>
    </row>
    <row r="2844" spans="1:9" ht="17.399999999999999" x14ac:dyDescent="0.3">
      <c r="A2844" s="53" t="s">
        <v>593</v>
      </c>
      <c r="B2844" s="57">
        <v>45717</v>
      </c>
      <c r="C2844" s="59">
        <v>66966660.789999999</v>
      </c>
      <c r="D2844" s="60">
        <v>65</v>
      </c>
      <c r="E2844" s="54">
        <v>669666.61</v>
      </c>
      <c r="F2844" s="54">
        <v>513447.15</v>
      </c>
      <c r="G2844" s="55">
        <v>0.76700000000000002</v>
      </c>
      <c r="H2844" s="53">
        <v>0</v>
      </c>
      <c r="I2844" s="53" t="s">
        <v>1411</v>
      </c>
    </row>
    <row r="2845" spans="1:9" ht="17.399999999999999" x14ac:dyDescent="0.3">
      <c r="A2845" s="53" t="s">
        <v>593</v>
      </c>
      <c r="B2845" s="57">
        <v>45748</v>
      </c>
      <c r="C2845" s="59">
        <v>66966660.789999999</v>
      </c>
      <c r="D2845" s="60">
        <v>220</v>
      </c>
      <c r="E2845" s="54">
        <v>669666.61</v>
      </c>
      <c r="F2845" s="54">
        <v>20118.07</v>
      </c>
      <c r="G2845" s="55">
        <v>0.03</v>
      </c>
      <c r="H2845" s="53">
        <v>0</v>
      </c>
      <c r="I2845" s="53" t="s">
        <v>1412</v>
      </c>
    </row>
    <row r="2846" spans="1:9" ht="17.399999999999999" x14ac:dyDescent="0.3">
      <c r="A2846" s="53" t="s">
        <v>593</v>
      </c>
      <c r="B2846" s="57">
        <v>45778</v>
      </c>
      <c r="C2846" s="59">
        <v>66966660.789999999</v>
      </c>
      <c r="D2846" s="60">
        <v>999</v>
      </c>
      <c r="E2846" s="54">
        <v>669666.61</v>
      </c>
      <c r="F2846" s="54">
        <v>9696.14</v>
      </c>
      <c r="G2846" s="55">
        <v>1.4E-2</v>
      </c>
      <c r="H2846" s="53">
        <v>0</v>
      </c>
      <c r="I2846" s="53" t="s">
        <v>1412</v>
      </c>
    </row>
    <row r="2847" spans="1:9" ht="17.399999999999999" x14ac:dyDescent="0.3">
      <c r="A2847" s="53" t="s">
        <v>593</v>
      </c>
      <c r="B2847" s="57">
        <v>45809</v>
      </c>
      <c r="C2847" s="59">
        <v>66966660.789999999</v>
      </c>
      <c r="D2847" s="60">
        <v>999</v>
      </c>
      <c r="E2847" s="54">
        <v>669666.61</v>
      </c>
      <c r="F2847" s="54">
        <v>112254.7</v>
      </c>
      <c r="G2847" s="55">
        <v>0.16800000000000001</v>
      </c>
      <c r="H2847" s="53">
        <v>0</v>
      </c>
      <c r="I2847" s="53" t="s">
        <v>1412</v>
      </c>
    </row>
    <row r="2848" spans="1:9" ht="17.399999999999999" x14ac:dyDescent="0.3">
      <c r="A2848" s="53" t="s">
        <v>593</v>
      </c>
      <c r="B2848" s="57">
        <v>45839</v>
      </c>
      <c r="C2848" s="59">
        <v>66966660.789999999</v>
      </c>
      <c r="D2848" s="60">
        <v>999</v>
      </c>
      <c r="E2848" s="54">
        <v>669666.61</v>
      </c>
      <c r="F2848" s="54">
        <v>105755.7</v>
      </c>
      <c r="G2848" s="55">
        <v>0.158</v>
      </c>
      <c r="H2848" s="53">
        <v>0</v>
      </c>
      <c r="I2848" s="53" t="s">
        <v>1412</v>
      </c>
    </row>
    <row r="2849" spans="1:9" ht="17.399999999999999" x14ac:dyDescent="0.3">
      <c r="A2849" s="53" t="s">
        <v>593</v>
      </c>
      <c r="B2849" s="57">
        <v>45870</v>
      </c>
      <c r="C2849" s="59">
        <v>66966660.789999999</v>
      </c>
      <c r="D2849" s="60">
        <v>999</v>
      </c>
      <c r="E2849" s="54">
        <v>669666.61</v>
      </c>
      <c r="F2849" s="54">
        <v>114454.18</v>
      </c>
      <c r="G2849" s="55">
        <v>0.17100000000000001</v>
      </c>
      <c r="H2849" s="53">
        <v>0</v>
      </c>
      <c r="I2849" s="53" t="s">
        <v>1412</v>
      </c>
    </row>
    <row r="2850" spans="1:9" ht="17.399999999999999" x14ac:dyDescent="0.3">
      <c r="A2850" s="53" t="s">
        <v>593</v>
      </c>
      <c r="B2850" s="57">
        <v>45901</v>
      </c>
      <c r="C2850" s="59">
        <v>66966660.789999999</v>
      </c>
      <c r="D2850" s="60">
        <v>999</v>
      </c>
      <c r="E2850" s="54">
        <v>669666.61</v>
      </c>
      <c r="F2850" s="54">
        <v>53431.98</v>
      </c>
      <c r="G2850" s="55">
        <v>0.08</v>
      </c>
      <c r="H2850" s="53">
        <v>0</v>
      </c>
      <c r="I2850" s="53" t="s">
        <v>1412</v>
      </c>
    </row>
    <row r="2851" spans="1:9" ht="17.399999999999999" x14ac:dyDescent="0.3">
      <c r="A2851" s="53" t="s">
        <v>593</v>
      </c>
      <c r="B2851" s="57">
        <v>45931</v>
      </c>
      <c r="C2851" s="59">
        <v>66966660.789999999</v>
      </c>
      <c r="D2851" s="60">
        <v>999</v>
      </c>
      <c r="E2851" s="54">
        <v>669666.61</v>
      </c>
      <c r="F2851" s="54">
        <v>80353.509999999995</v>
      </c>
      <c r="G2851" s="55">
        <v>0.12</v>
      </c>
      <c r="H2851" s="53">
        <v>0</v>
      </c>
      <c r="I2851" s="53" t="s">
        <v>1412</v>
      </c>
    </row>
    <row r="2852" spans="1:9" ht="17.399999999999999" x14ac:dyDescent="0.3">
      <c r="A2852" s="53" t="s">
        <v>593</v>
      </c>
      <c r="B2852" s="57">
        <v>45962</v>
      </c>
      <c r="C2852" s="59">
        <v>66966660.789999999</v>
      </c>
      <c r="D2852" s="60">
        <v>999</v>
      </c>
      <c r="E2852" s="54">
        <v>669666.61</v>
      </c>
      <c r="F2852" s="54">
        <v>69252.83</v>
      </c>
      <c r="G2852" s="55">
        <v>0.10299999999999999</v>
      </c>
      <c r="H2852" s="53">
        <v>0</v>
      </c>
      <c r="I2852" s="53" t="s">
        <v>1412</v>
      </c>
    </row>
    <row r="2853" spans="1:9" ht="17.399999999999999" x14ac:dyDescent="0.3">
      <c r="A2853" s="53" t="s">
        <v>593</v>
      </c>
      <c r="B2853" s="57">
        <v>45992</v>
      </c>
      <c r="C2853" s="59">
        <v>66966660.789999999</v>
      </c>
      <c r="D2853" s="60">
        <v>999</v>
      </c>
      <c r="E2853" s="54">
        <v>669666.61</v>
      </c>
      <c r="F2853" s="54">
        <v>52562.8</v>
      </c>
      <c r="G2853" s="55">
        <v>7.8E-2</v>
      </c>
      <c r="H2853" s="53">
        <v>0</v>
      </c>
      <c r="I2853" s="53" t="s">
        <v>1412</v>
      </c>
    </row>
    <row r="2854" spans="1:9" ht="17.399999999999999" x14ac:dyDescent="0.3">
      <c r="A2854" s="53" t="s">
        <v>595</v>
      </c>
      <c r="B2854" s="57">
        <v>45658</v>
      </c>
      <c r="C2854" s="59">
        <v>19178637.98</v>
      </c>
      <c r="D2854" s="60">
        <v>0</v>
      </c>
      <c r="E2854" s="54">
        <v>191786.38</v>
      </c>
      <c r="F2854" s="54">
        <v>190076.1</v>
      </c>
      <c r="G2854" s="55">
        <v>0.99099999999999999</v>
      </c>
      <c r="H2854" s="53">
        <v>0</v>
      </c>
      <c r="I2854" s="53" t="s">
        <v>1408</v>
      </c>
    </row>
    <row r="2855" spans="1:9" ht="17.399999999999999" x14ac:dyDescent="0.3">
      <c r="A2855" s="53" t="s">
        <v>595</v>
      </c>
      <c r="B2855" s="57">
        <v>45689</v>
      </c>
      <c r="C2855" s="59">
        <v>18895851.579999998</v>
      </c>
      <c r="D2855" s="60">
        <v>65</v>
      </c>
      <c r="E2855" s="54">
        <v>188958.52</v>
      </c>
      <c r="F2855" s="54">
        <v>126490.25</v>
      </c>
      <c r="G2855" s="55">
        <v>0.66900000000000004</v>
      </c>
      <c r="H2855" s="53">
        <v>0</v>
      </c>
      <c r="I2855" s="53" t="s">
        <v>1411</v>
      </c>
    </row>
    <row r="2856" spans="1:9" ht="17.399999999999999" x14ac:dyDescent="0.3">
      <c r="A2856" s="53" t="s">
        <v>595</v>
      </c>
      <c r="B2856" s="57">
        <v>45717</v>
      </c>
      <c r="C2856" s="59">
        <v>18583012.449999999</v>
      </c>
      <c r="D2856" s="60">
        <v>0</v>
      </c>
      <c r="E2856" s="54">
        <v>185830.12</v>
      </c>
      <c r="F2856" s="54">
        <v>187576.32000000001</v>
      </c>
      <c r="G2856" s="55">
        <v>1.0089999999999999</v>
      </c>
      <c r="H2856" s="53">
        <v>0</v>
      </c>
      <c r="I2856" s="53" t="s">
        <v>1408</v>
      </c>
    </row>
    <row r="2857" spans="1:9" ht="17.399999999999999" x14ac:dyDescent="0.3">
      <c r="A2857" s="53" t="s">
        <v>595</v>
      </c>
      <c r="B2857" s="57">
        <v>45748</v>
      </c>
      <c r="C2857" s="59">
        <v>18236505.18</v>
      </c>
      <c r="D2857" s="60">
        <v>0</v>
      </c>
      <c r="E2857" s="54">
        <v>182365.05</v>
      </c>
      <c r="F2857" s="54">
        <v>208350.67</v>
      </c>
      <c r="G2857" s="55">
        <v>1.1419999999999999</v>
      </c>
      <c r="H2857" s="53">
        <v>0</v>
      </c>
      <c r="I2857" s="53" t="s">
        <v>1408</v>
      </c>
    </row>
    <row r="2858" spans="1:9" ht="17.399999999999999" x14ac:dyDescent="0.3">
      <c r="A2858" s="53" t="s">
        <v>595</v>
      </c>
      <c r="B2858" s="57">
        <v>45778</v>
      </c>
      <c r="C2858" s="59">
        <v>17977970.550000001</v>
      </c>
      <c r="D2858" s="60">
        <v>15</v>
      </c>
      <c r="E2858" s="54">
        <v>179779.71</v>
      </c>
      <c r="F2858" s="54">
        <v>200660.52</v>
      </c>
      <c r="G2858" s="55">
        <v>1.1160000000000001</v>
      </c>
      <c r="H2858" s="53">
        <v>0</v>
      </c>
      <c r="I2858" s="53" t="s">
        <v>1408</v>
      </c>
    </row>
    <row r="2859" spans="1:9" ht="17.399999999999999" x14ac:dyDescent="0.3">
      <c r="A2859" s="53" t="s">
        <v>595</v>
      </c>
      <c r="B2859" s="57">
        <v>45809</v>
      </c>
      <c r="C2859" s="59">
        <v>17977970.550000001</v>
      </c>
      <c r="D2859" s="60">
        <v>185</v>
      </c>
      <c r="E2859" s="54">
        <v>179779.71</v>
      </c>
      <c r="F2859" s="54">
        <v>25229.43</v>
      </c>
      <c r="G2859" s="55">
        <v>0.14000000000000001</v>
      </c>
      <c r="H2859" s="53">
        <v>1</v>
      </c>
      <c r="I2859" s="53" t="s">
        <v>1412</v>
      </c>
    </row>
    <row r="2860" spans="1:9" ht="17.399999999999999" x14ac:dyDescent="0.3">
      <c r="A2860" s="53" t="s">
        <v>595</v>
      </c>
      <c r="B2860" s="57">
        <v>45839</v>
      </c>
      <c r="C2860" s="59">
        <v>17977970.550000001</v>
      </c>
      <c r="D2860" s="60">
        <v>999</v>
      </c>
      <c r="E2860" s="54">
        <v>179779.71</v>
      </c>
      <c r="F2860" s="54">
        <v>33127.550000000003</v>
      </c>
      <c r="G2860" s="55">
        <v>0.184</v>
      </c>
      <c r="H2860" s="53">
        <v>1</v>
      </c>
      <c r="I2860" s="53" t="s">
        <v>1412</v>
      </c>
    </row>
    <row r="2861" spans="1:9" ht="17.399999999999999" x14ac:dyDescent="0.3">
      <c r="A2861" s="53" t="s">
        <v>595</v>
      </c>
      <c r="B2861" s="57">
        <v>45870</v>
      </c>
      <c r="C2861" s="59">
        <v>17977970.550000001</v>
      </c>
      <c r="D2861" s="60">
        <v>999</v>
      </c>
      <c r="E2861" s="54">
        <v>179779.71</v>
      </c>
      <c r="F2861" s="54">
        <v>24616.34</v>
      </c>
      <c r="G2861" s="55">
        <v>0.13700000000000001</v>
      </c>
      <c r="H2861" s="53">
        <v>1</v>
      </c>
      <c r="I2861" s="53" t="s">
        <v>1412</v>
      </c>
    </row>
    <row r="2862" spans="1:9" ht="17.399999999999999" x14ac:dyDescent="0.3">
      <c r="A2862" s="53" t="s">
        <v>595</v>
      </c>
      <c r="B2862" s="57">
        <v>45901</v>
      </c>
      <c r="C2862" s="59">
        <v>17977970.550000001</v>
      </c>
      <c r="D2862" s="60">
        <v>999</v>
      </c>
      <c r="E2862" s="54">
        <v>179779.71</v>
      </c>
      <c r="F2862" s="54">
        <v>3310.73</v>
      </c>
      <c r="G2862" s="55">
        <v>1.7999999999999999E-2</v>
      </c>
      <c r="H2862" s="53">
        <v>1</v>
      </c>
      <c r="I2862" s="53" t="s">
        <v>1412</v>
      </c>
    </row>
    <row r="2863" spans="1:9" ht="17.399999999999999" x14ac:dyDescent="0.3">
      <c r="A2863" s="53" t="s">
        <v>595</v>
      </c>
      <c r="B2863" s="57">
        <v>45931</v>
      </c>
      <c r="C2863" s="59">
        <v>17977970.550000001</v>
      </c>
      <c r="D2863" s="60">
        <v>999</v>
      </c>
      <c r="E2863" s="54">
        <v>179779.71</v>
      </c>
      <c r="F2863" s="54">
        <v>23768.16</v>
      </c>
      <c r="G2863" s="55">
        <v>0.13200000000000001</v>
      </c>
      <c r="H2863" s="53">
        <v>1</v>
      </c>
      <c r="I2863" s="53" t="s">
        <v>1412</v>
      </c>
    </row>
    <row r="2864" spans="1:9" ht="17.399999999999999" x14ac:dyDescent="0.3">
      <c r="A2864" s="53" t="s">
        <v>595</v>
      </c>
      <c r="B2864" s="57">
        <v>45962</v>
      </c>
      <c r="C2864" s="59">
        <v>17977970.550000001</v>
      </c>
      <c r="D2864" s="60">
        <v>999</v>
      </c>
      <c r="E2864" s="54">
        <v>179779.71</v>
      </c>
      <c r="F2864" s="54">
        <v>11054.48</v>
      </c>
      <c r="G2864" s="55">
        <v>6.0999999999999999E-2</v>
      </c>
      <c r="H2864" s="53">
        <v>1</v>
      </c>
      <c r="I2864" s="53" t="s">
        <v>1412</v>
      </c>
    </row>
    <row r="2865" spans="1:9" ht="17.399999999999999" x14ac:dyDescent="0.3">
      <c r="A2865" s="53" t="s">
        <v>595</v>
      </c>
      <c r="B2865" s="57">
        <v>45992</v>
      </c>
      <c r="C2865" s="59">
        <v>17977970.550000001</v>
      </c>
      <c r="D2865" s="60">
        <v>999</v>
      </c>
      <c r="E2865" s="54">
        <v>179779.71</v>
      </c>
      <c r="F2865" s="54">
        <v>3164.61</v>
      </c>
      <c r="G2865" s="55">
        <v>1.7999999999999999E-2</v>
      </c>
      <c r="H2865" s="53">
        <v>1</v>
      </c>
      <c r="I2865" s="53" t="s">
        <v>1412</v>
      </c>
    </row>
    <row r="2866" spans="1:9" ht="17.399999999999999" x14ac:dyDescent="0.3">
      <c r="A2866" s="53" t="s">
        <v>597</v>
      </c>
      <c r="B2866" s="57">
        <v>45839</v>
      </c>
      <c r="C2866" s="59">
        <v>10995928.65</v>
      </c>
      <c r="D2866" s="60">
        <v>65</v>
      </c>
      <c r="E2866" s="54">
        <v>164938.93</v>
      </c>
      <c r="F2866" s="54">
        <v>125438.01</v>
      </c>
      <c r="G2866" s="55">
        <v>0.76100000000000001</v>
      </c>
      <c r="H2866" s="53">
        <v>0</v>
      </c>
      <c r="I2866" s="53" t="s">
        <v>1411</v>
      </c>
    </row>
    <row r="2867" spans="1:9" ht="17.399999999999999" x14ac:dyDescent="0.3">
      <c r="A2867" s="53" t="s">
        <v>597</v>
      </c>
      <c r="B2867" s="57">
        <v>45870</v>
      </c>
      <c r="C2867" s="59">
        <v>10728841.67</v>
      </c>
      <c r="D2867" s="60">
        <v>35</v>
      </c>
      <c r="E2867" s="54">
        <v>160932.63</v>
      </c>
      <c r="F2867" s="54">
        <v>124166.2</v>
      </c>
      <c r="G2867" s="55">
        <v>0.77200000000000002</v>
      </c>
      <c r="H2867" s="53">
        <v>0</v>
      </c>
      <c r="I2867" s="53" t="s">
        <v>1410</v>
      </c>
    </row>
    <row r="2868" spans="1:9" ht="17.399999999999999" x14ac:dyDescent="0.3">
      <c r="A2868" s="53" t="s">
        <v>597</v>
      </c>
      <c r="B2868" s="57">
        <v>45901</v>
      </c>
      <c r="C2868" s="59">
        <v>10430056.359999999</v>
      </c>
      <c r="D2868" s="60">
        <v>95</v>
      </c>
      <c r="E2868" s="54">
        <v>156450.85</v>
      </c>
      <c r="F2868" s="54">
        <v>69804.45</v>
      </c>
      <c r="G2868" s="55">
        <v>0.44600000000000001</v>
      </c>
      <c r="H2868" s="53">
        <v>0</v>
      </c>
      <c r="I2868" s="53" t="s">
        <v>1409</v>
      </c>
    </row>
    <row r="2869" spans="1:9" ht="17.399999999999999" x14ac:dyDescent="0.3">
      <c r="A2869" s="53" t="s">
        <v>597</v>
      </c>
      <c r="B2869" s="57">
        <v>45931</v>
      </c>
      <c r="C2869" s="59">
        <v>10144722.92</v>
      </c>
      <c r="D2869" s="60">
        <v>15</v>
      </c>
      <c r="E2869" s="54">
        <v>152170.84</v>
      </c>
      <c r="F2869" s="54">
        <v>170339.37</v>
      </c>
      <c r="G2869" s="55">
        <v>1.119</v>
      </c>
      <c r="H2869" s="53">
        <v>0</v>
      </c>
      <c r="I2869" s="53" t="s">
        <v>1408</v>
      </c>
    </row>
    <row r="2870" spans="1:9" ht="17.399999999999999" x14ac:dyDescent="0.3">
      <c r="A2870" s="53" t="s">
        <v>597</v>
      </c>
      <c r="B2870" s="57">
        <v>45962</v>
      </c>
      <c r="C2870" s="59">
        <v>9888030.6300000008</v>
      </c>
      <c r="D2870" s="60">
        <v>0</v>
      </c>
      <c r="E2870" s="54">
        <v>148320.46</v>
      </c>
      <c r="F2870" s="54">
        <v>152289.9</v>
      </c>
      <c r="G2870" s="55">
        <v>1.0269999999999999</v>
      </c>
      <c r="H2870" s="53">
        <v>0</v>
      </c>
      <c r="I2870" s="53" t="s">
        <v>1408</v>
      </c>
    </row>
    <row r="2871" spans="1:9" ht="17.399999999999999" x14ac:dyDescent="0.3">
      <c r="A2871" s="53" t="s">
        <v>597</v>
      </c>
      <c r="B2871" s="57">
        <v>45992</v>
      </c>
      <c r="C2871" s="59">
        <v>9626940.4800000004</v>
      </c>
      <c r="D2871" s="60">
        <v>0</v>
      </c>
      <c r="E2871" s="54">
        <v>144404.10999999999</v>
      </c>
      <c r="F2871" s="54">
        <v>165647.32999999999</v>
      </c>
      <c r="G2871" s="55">
        <v>1.147</v>
      </c>
      <c r="H2871" s="53">
        <v>0</v>
      </c>
      <c r="I2871" s="53" t="s">
        <v>1408</v>
      </c>
    </row>
    <row r="2872" spans="1:9" ht="17.399999999999999" x14ac:dyDescent="0.3">
      <c r="A2872" s="53" t="s">
        <v>598</v>
      </c>
      <c r="B2872" s="57">
        <v>45658</v>
      </c>
      <c r="C2872" s="59">
        <v>1924450.16</v>
      </c>
      <c r="D2872" s="60">
        <v>0</v>
      </c>
      <c r="E2872" s="54">
        <v>28866.75</v>
      </c>
      <c r="F2872" s="54">
        <v>28740.79</v>
      </c>
      <c r="G2872" s="55">
        <v>0.996</v>
      </c>
      <c r="H2872" s="53">
        <v>0</v>
      </c>
      <c r="I2872" s="53" t="s">
        <v>1408</v>
      </c>
    </row>
    <row r="2873" spans="1:9" ht="17.399999999999999" x14ac:dyDescent="0.3">
      <c r="A2873" s="53" t="s">
        <v>598</v>
      </c>
      <c r="B2873" s="57">
        <v>45689</v>
      </c>
      <c r="C2873" s="59">
        <v>1871087.84</v>
      </c>
      <c r="D2873" s="60">
        <v>0</v>
      </c>
      <c r="E2873" s="54">
        <v>28066.32</v>
      </c>
      <c r="F2873" s="54">
        <v>31804.98</v>
      </c>
      <c r="G2873" s="55">
        <v>1.133</v>
      </c>
      <c r="H2873" s="53">
        <v>0</v>
      </c>
      <c r="I2873" s="53" t="s">
        <v>1408</v>
      </c>
    </row>
    <row r="2874" spans="1:9" ht="17.399999999999999" x14ac:dyDescent="0.3">
      <c r="A2874" s="53" t="s">
        <v>598</v>
      </c>
      <c r="B2874" s="57">
        <v>45717</v>
      </c>
      <c r="C2874" s="59">
        <v>1826423.61</v>
      </c>
      <c r="D2874" s="60">
        <v>0</v>
      </c>
      <c r="E2874" s="54">
        <v>27396.35</v>
      </c>
      <c r="F2874" s="54">
        <v>29709.43</v>
      </c>
      <c r="G2874" s="55">
        <v>1.0840000000000001</v>
      </c>
      <c r="H2874" s="53">
        <v>0</v>
      </c>
      <c r="I2874" s="53" t="s">
        <v>1408</v>
      </c>
    </row>
    <row r="2875" spans="1:9" ht="17.399999999999999" x14ac:dyDescent="0.3">
      <c r="A2875" s="53" t="s">
        <v>598</v>
      </c>
      <c r="B2875" s="57">
        <v>45748</v>
      </c>
      <c r="C2875" s="59">
        <v>1782740.72</v>
      </c>
      <c r="D2875" s="60">
        <v>0</v>
      </c>
      <c r="E2875" s="54">
        <v>26741.11</v>
      </c>
      <c r="F2875" s="54">
        <v>30239.87</v>
      </c>
      <c r="G2875" s="55">
        <v>1.131</v>
      </c>
      <c r="H2875" s="53">
        <v>0</v>
      </c>
      <c r="I2875" s="53" t="s">
        <v>1408</v>
      </c>
    </row>
    <row r="2876" spans="1:9" ht="17.399999999999999" x14ac:dyDescent="0.3">
      <c r="A2876" s="53" t="s">
        <v>598</v>
      </c>
      <c r="B2876" s="57">
        <v>45778</v>
      </c>
      <c r="C2876" s="59">
        <v>1735908.5</v>
      </c>
      <c r="D2876" s="60">
        <v>0</v>
      </c>
      <c r="E2876" s="54">
        <v>26038.63</v>
      </c>
      <c r="F2876" s="54">
        <v>27414.19</v>
      </c>
      <c r="G2876" s="55">
        <v>1.0529999999999999</v>
      </c>
      <c r="H2876" s="53">
        <v>0</v>
      </c>
      <c r="I2876" s="53" t="s">
        <v>1408</v>
      </c>
    </row>
    <row r="2877" spans="1:9" ht="17.399999999999999" x14ac:dyDescent="0.3">
      <c r="A2877" s="53" t="s">
        <v>598</v>
      </c>
      <c r="B2877" s="57">
        <v>45809</v>
      </c>
      <c r="C2877" s="59">
        <v>1691871.42</v>
      </c>
      <c r="D2877" s="60">
        <v>0</v>
      </c>
      <c r="E2877" s="54">
        <v>25378.07</v>
      </c>
      <c r="F2877" s="54">
        <v>24401.75</v>
      </c>
      <c r="G2877" s="55">
        <v>0.96199999999999997</v>
      </c>
      <c r="H2877" s="53">
        <v>0</v>
      </c>
      <c r="I2877" s="53" t="s">
        <v>1408</v>
      </c>
    </row>
    <row r="2878" spans="1:9" ht="17.399999999999999" x14ac:dyDescent="0.3">
      <c r="A2878" s="53" t="s">
        <v>598</v>
      </c>
      <c r="B2878" s="57">
        <v>45839</v>
      </c>
      <c r="C2878" s="59">
        <v>1646657.26</v>
      </c>
      <c r="D2878" s="60">
        <v>0</v>
      </c>
      <c r="E2878" s="54">
        <v>24699.86</v>
      </c>
      <c r="F2878" s="54">
        <v>26287.85</v>
      </c>
      <c r="G2878" s="55">
        <v>1.0640000000000001</v>
      </c>
      <c r="H2878" s="53">
        <v>0</v>
      </c>
      <c r="I2878" s="53" t="s">
        <v>1408</v>
      </c>
    </row>
    <row r="2879" spans="1:9" ht="17.399999999999999" x14ac:dyDescent="0.3">
      <c r="A2879" s="53" t="s">
        <v>598</v>
      </c>
      <c r="B2879" s="57">
        <v>45870</v>
      </c>
      <c r="C2879" s="59">
        <v>1603009.31</v>
      </c>
      <c r="D2879" s="60">
        <v>0</v>
      </c>
      <c r="E2879" s="54">
        <v>24045.14</v>
      </c>
      <c r="F2879" s="54">
        <v>25293.99</v>
      </c>
      <c r="G2879" s="55">
        <v>1.052</v>
      </c>
      <c r="H2879" s="53">
        <v>0</v>
      </c>
      <c r="I2879" s="53" t="s">
        <v>1408</v>
      </c>
    </row>
    <row r="2880" spans="1:9" ht="17.399999999999999" x14ac:dyDescent="0.3">
      <c r="A2880" s="53" t="s">
        <v>598</v>
      </c>
      <c r="B2880" s="57">
        <v>45901</v>
      </c>
      <c r="C2880" s="59">
        <v>1561038.87</v>
      </c>
      <c r="D2880" s="60">
        <v>0</v>
      </c>
      <c r="E2880" s="54">
        <v>23415.58</v>
      </c>
      <c r="F2880" s="54">
        <v>23014.75</v>
      </c>
      <c r="G2880" s="55">
        <v>0.98299999999999998</v>
      </c>
      <c r="H2880" s="53">
        <v>0</v>
      </c>
      <c r="I2880" s="53" t="s">
        <v>1408</v>
      </c>
    </row>
    <row r="2881" spans="1:9" ht="17.399999999999999" x14ac:dyDescent="0.3">
      <c r="A2881" s="53" t="s">
        <v>598</v>
      </c>
      <c r="B2881" s="57">
        <v>45931</v>
      </c>
      <c r="C2881" s="59">
        <v>1525519.34</v>
      </c>
      <c r="D2881" s="60">
        <v>0</v>
      </c>
      <c r="E2881" s="54">
        <v>22882.79</v>
      </c>
      <c r="F2881" s="54">
        <v>22407.31</v>
      </c>
      <c r="G2881" s="55">
        <v>0.97899999999999998</v>
      </c>
      <c r="H2881" s="53">
        <v>0</v>
      </c>
      <c r="I2881" s="53" t="s">
        <v>1408</v>
      </c>
    </row>
    <row r="2882" spans="1:9" ht="17.399999999999999" x14ac:dyDescent="0.3">
      <c r="A2882" s="53" t="s">
        <v>598</v>
      </c>
      <c r="B2882" s="57">
        <v>45962</v>
      </c>
      <c r="C2882" s="59">
        <v>1491482.24</v>
      </c>
      <c r="D2882" s="60">
        <v>0</v>
      </c>
      <c r="E2882" s="54">
        <v>22372.23</v>
      </c>
      <c r="F2882" s="54">
        <v>22006.9</v>
      </c>
      <c r="G2882" s="55">
        <v>0.98399999999999999</v>
      </c>
      <c r="H2882" s="53">
        <v>0</v>
      </c>
      <c r="I2882" s="53" t="s">
        <v>1408</v>
      </c>
    </row>
    <row r="2883" spans="1:9" ht="17.399999999999999" x14ac:dyDescent="0.3">
      <c r="A2883" s="53" t="s">
        <v>598</v>
      </c>
      <c r="B2883" s="57">
        <v>45992</v>
      </c>
      <c r="C2883" s="59">
        <v>1457285.06</v>
      </c>
      <c r="D2883" s="60">
        <v>0</v>
      </c>
      <c r="E2883" s="54">
        <v>21859.279999999999</v>
      </c>
      <c r="F2883" s="54">
        <v>25069.86</v>
      </c>
      <c r="G2883" s="55">
        <v>1.147</v>
      </c>
      <c r="H2883" s="53">
        <v>0</v>
      </c>
      <c r="I2883" s="53" t="s">
        <v>1408</v>
      </c>
    </row>
    <row r="2884" spans="1:9" ht="17.399999999999999" x14ac:dyDescent="0.3">
      <c r="A2884" s="53" t="s">
        <v>600</v>
      </c>
      <c r="B2884" s="57">
        <v>45658</v>
      </c>
      <c r="C2884" s="59">
        <v>7956620.9100000001</v>
      </c>
      <c r="D2884" s="60">
        <v>15</v>
      </c>
      <c r="E2884" s="54">
        <v>79566.210000000006</v>
      </c>
      <c r="F2884" s="54">
        <v>80090.2</v>
      </c>
      <c r="G2884" s="55">
        <v>1.0069999999999999</v>
      </c>
      <c r="H2884" s="53">
        <v>0</v>
      </c>
      <c r="I2884" s="53" t="s">
        <v>1408</v>
      </c>
    </row>
    <row r="2885" spans="1:9" ht="17.399999999999999" x14ac:dyDescent="0.3">
      <c r="A2885" s="53" t="s">
        <v>600</v>
      </c>
      <c r="B2885" s="57">
        <v>45689</v>
      </c>
      <c r="C2885" s="59">
        <v>7831274.5199999996</v>
      </c>
      <c r="D2885" s="60">
        <v>0</v>
      </c>
      <c r="E2885" s="54">
        <v>78312.75</v>
      </c>
      <c r="F2885" s="54">
        <v>81326.09</v>
      </c>
      <c r="G2885" s="55">
        <v>1.038</v>
      </c>
      <c r="H2885" s="53">
        <v>0</v>
      </c>
      <c r="I2885" s="53" t="s">
        <v>1408</v>
      </c>
    </row>
    <row r="2886" spans="1:9" ht="17.399999999999999" x14ac:dyDescent="0.3">
      <c r="A2886" s="53" t="s">
        <v>600</v>
      </c>
      <c r="B2886" s="57">
        <v>45717</v>
      </c>
      <c r="C2886" s="59">
        <v>7699883.7800000003</v>
      </c>
      <c r="D2886" s="60">
        <v>0</v>
      </c>
      <c r="E2886" s="54">
        <v>76998.84</v>
      </c>
      <c r="F2886" s="54">
        <v>85804.4</v>
      </c>
      <c r="G2886" s="55">
        <v>1.1140000000000001</v>
      </c>
      <c r="H2886" s="53">
        <v>0</v>
      </c>
      <c r="I2886" s="53" t="s">
        <v>1408</v>
      </c>
    </row>
    <row r="2887" spans="1:9" ht="17.399999999999999" x14ac:dyDescent="0.3">
      <c r="A2887" s="53" t="s">
        <v>600</v>
      </c>
      <c r="B2887" s="57">
        <v>45748</v>
      </c>
      <c r="C2887" s="59">
        <v>7538456.8600000003</v>
      </c>
      <c r="D2887" s="60">
        <v>0</v>
      </c>
      <c r="E2887" s="54">
        <v>75384.570000000007</v>
      </c>
      <c r="F2887" s="54">
        <v>83843.11</v>
      </c>
      <c r="G2887" s="55">
        <v>1.1120000000000001</v>
      </c>
      <c r="H2887" s="53">
        <v>0</v>
      </c>
      <c r="I2887" s="53" t="s">
        <v>1408</v>
      </c>
    </row>
    <row r="2888" spans="1:9" ht="17.399999999999999" x14ac:dyDescent="0.3">
      <c r="A2888" s="53" t="s">
        <v>600</v>
      </c>
      <c r="B2888" s="57">
        <v>45778</v>
      </c>
      <c r="C2888" s="59">
        <v>7405573.4900000002</v>
      </c>
      <c r="D2888" s="60">
        <v>0</v>
      </c>
      <c r="E2888" s="54">
        <v>74055.73</v>
      </c>
      <c r="F2888" s="54">
        <v>70805.94</v>
      </c>
      <c r="G2888" s="55">
        <v>0.95599999999999996</v>
      </c>
      <c r="H2888" s="53">
        <v>0</v>
      </c>
      <c r="I2888" s="53" t="s">
        <v>1408</v>
      </c>
    </row>
    <row r="2889" spans="1:9" ht="17.399999999999999" x14ac:dyDescent="0.3">
      <c r="A2889" s="53" t="s">
        <v>600</v>
      </c>
      <c r="B2889" s="57">
        <v>45809</v>
      </c>
      <c r="C2889" s="59">
        <v>7301688.1600000001</v>
      </c>
      <c r="D2889" s="60">
        <v>0</v>
      </c>
      <c r="E2889" s="54">
        <v>73016.88</v>
      </c>
      <c r="F2889" s="54">
        <v>74950.960000000006</v>
      </c>
      <c r="G2889" s="55">
        <v>1.026</v>
      </c>
      <c r="H2889" s="53">
        <v>0</v>
      </c>
      <c r="I2889" s="53" t="s">
        <v>1408</v>
      </c>
    </row>
    <row r="2890" spans="1:9" ht="17.399999999999999" x14ac:dyDescent="0.3">
      <c r="A2890" s="53" t="s">
        <v>600</v>
      </c>
      <c r="B2890" s="57">
        <v>45839</v>
      </c>
      <c r="C2890" s="59">
        <v>7153933.4199999999</v>
      </c>
      <c r="D2890" s="60">
        <v>0</v>
      </c>
      <c r="E2890" s="54">
        <v>71539.33</v>
      </c>
      <c r="F2890" s="54">
        <v>74595.55</v>
      </c>
      <c r="G2890" s="55">
        <v>1.0429999999999999</v>
      </c>
      <c r="H2890" s="53">
        <v>0</v>
      </c>
      <c r="I2890" s="53" t="s">
        <v>1408</v>
      </c>
    </row>
    <row r="2891" spans="1:9" ht="17.399999999999999" x14ac:dyDescent="0.3">
      <c r="A2891" s="53" t="s">
        <v>600</v>
      </c>
      <c r="B2891" s="57">
        <v>45870</v>
      </c>
      <c r="C2891" s="59">
        <v>7046237.7000000002</v>
      </c>
      <c r="D2891" s="60">
        <v>65</v>
      </c>
      <c r="E2891" s="54">
        <v>70462.38</v>
      </c>
      <c r="F2891" s="54">
        <v>28626.21</v>
      </c>
      <c r="G2891" s="55">
        <v>0.40600000000000003</v>
      </c>
      <c r="H2891" s="53">
        <v>0</v>
      </c>
      <c r="I2891" s="53" t="s">
        <v>1411</v>
      </c>
    </row>
    <row r="2892" spans="1:9" ht="17.399999999999999" x14ac:dyDescent="0.3">
      <c r="A2892" s="53" t="s">
        <v>600</v>
      </c>
      <c r="B2892" s="57">
        <v>45901</v>
      </c>
      <c r="C2892" s="59">
        <v>6936803.9900000002</v>
      </c>
      <c r="D2892" s="60">
        <v>0</v>
      </c>
      <c r="E2892" s="54">
        <v>69368.039999999994</v>
      </c>
      <c r="F2892" s="54">
        <v>72802.81</v>
      </c>
      <c r="G2892" s="55">
        <v>1.05</v>
      </c>
      <c r="H2892" s="53">
        <v>0</v>
      </c>
      <c r="I2892" s="53" t="s">
        <v>1408</v>
      </c>
    </row>
    <row r="2893" spans="1:9" ht="17.399999999999999" x14ac:dyDescent="0.3">
      <c r="A2893" s="53" t="s">
        <v>600</v>
      </c>
      <c r="B2893" s="57">
        <v>45931</v>
      </c>
      <c r="C2893" s="59">
        <v>6838418.9199999999</v>
      </c>
      <c r="D2893" s="60">
        <v>185</v>
      </c>
      <c r="E2893" s="54">
        <v>68384.19</v>
      </c>
      <c r="F2893" s="54">
        <v>28010.51</v>
      </c>
      <c r="G2893" s="55">
        <v>0.41</v>
      </c>
      <c r="H2893" s="53">
        <v>0</v>
      </c>
      <c r="I2893" s="53" t="s">
        <v>1409</v>
      </c>
    </row>
    <row r="2894" spans="1:9" ht="17.399999999999999" x14ac:dyDescent="0.3">
      <c r="A2894" s="53" t="s">
        <v>600</v>
      </c>
      <c r="B2894" s="57">
        <v>45962</v>
      </c>
      <c r="C2894" s="59">
        <v>6736235.5599999996</v>
      </c>
      <c r="D2894" s="60">
        <v>0</v>
      </c>
      <c r="E2894" s="54">
        <v>67362.36</v>
      </c>
      <c r="F2894" s="54">
        <v>64188</v>
      </c>
      <c r="G2894" s="55">
        <v>0.95299999999999996</v>
      </c>
      <c r="H2894" s="53">
        <v>0</v>
      </c>
      <c r="I2894" s="53" t="s">
        <v>1408</v>
      </c>
    </row>
    <row r="2895" spans="1:9" ht="17.399999999999999" x14ac:dyDescent="0.3">
      <c r="A2895" s="53" t="s">
        <v>600</v>
      </c>
      <c r="B2895" s="57">
        <v>45992</v>
      </c>
      <c r="C2895" s="59">
        <v>6639185.4299999997</v>
      </c>
      <c r="D2895" s="60">
        <v>0</v>
      </c>
      <c r="E2895" s="54">
        <v>66391.850000000006</v>
      </c>
      <c r="F2895" s="54">
        <v>64945.22</v>
      </c>
      <c r="G2895" s="55">
        <v>0.97799999999999998</v>
      </c>
      <c r="H2895" s="53">
        <v>0</v>
      </c>
      <c r="I2895" s="53" t="s">
        <v>1408</v>
      </c>
    </row>
    <row r="2896" spans="1:9" ht="17.399999999999999" x14ac:dyDescent="0.3">
      <c r="A2896" s="53" t="s">
        <v>602</v>
      </c>
      <c r="B2896" s="57">
        <v>45658</v>
      </c>
      <c r="C2896" s="59">
        <v>4477342.92</v>
      </c>
      <c r="D2896" s="60">
        <v>0</v>
      </c>
      <c r="E2896" s="54">
        <v>67160.14</v>
      </c>
      <c r="F2896" s="54">
        <v>65377.97</v>
      </c>
      <c r="G2896" s="55">
        <v>0.97299999999999998</v>
      </c>
      <c r="H2896" s="53">
        <v>0</v>
      </c>
      <c r="I2896" s="53" t="s">
        <v>1408</v>
      </c>
    </row>
    <row r="2897" spans="1:9" ht="17.399999999999999" x14ac:dyDescent="0.3">
      <c r="A2897" s="53" t="s">
        <v>602</v>
      </c>
      <c r="B2897" s="57">
        <v>45689</v>
      </c>
      <c r="C2897" s="59">
        <v>4330503.25</v>
      </c>
      <c r="D2897" s="60">
        <v>0</v>
      </c>
      <c r="E2897" s="54">
        <v>64957.55</v>
      </c>
      <c r="F2897" s="54">
        <v>73007.990000000005</v>
      </c>
      <c r="G2897" s="55">
        <v>1.1240000000000001</v>
      </c>
      <c r="H2897" s="53">
        <v>0</v>
      </c>
      <c r="I2897" s="53" t="s">
        <v>1408</v>
      </c>
    </row>
    <row r="2898" spans="1:9" ht="17.399999999999999" x14ac:dyDescent="0.3">
      <c r="A2898" s="53" t="s">
        <v>602</v>
      </c>
      <c r="B2898" s="57">
        <v>45717</v>
      </c>
      <c r="C2898" s="59">
        <v>4207516.5199999996</v>
      </c>
      <c r="D2898" s="60">
        <v>0</v>
      </c>
      <c r="E2898" s="54">
        <v>63112.75</v>
      </c>
      <c r="F2898" s="54">
        <v>68126.59</v>
      </c>
      <c r="G2898" s="55">
        <v>1.079</v>
      </c>
      <c r="H2898" s="53">
        <v>0</v>
      </c>
      <c r="I2898" s="53" t="s">
        <v>1408</v>
      </c>
    </row>
    <row r="2899" spans="1:9" ht="17.399999999999999" x14ac:dyDescent="0.3">
      <c r="A2899" s="53" t="s">
        <v>602</v>
      </c>
      <c r="B2899" s="57">
        <v>45748</v>
      </c>
      <c r="C2899" s="59">
        <v>4069426.64</v>
      </c>
      <c r="D2899" s="60">
        <v>0</v>
      </c>
      <c r="E2899" s="54">
        <v>61041.4</v>
      </c>
      <c r="F2899" s="54">
        <v>61301.24</v>
      </c>
      <c r="G2899" s="55">
        <v>1.004</v>
      </c>
      <c r="H2899" s="53">
        <v>0</v>
      </c>
      <c r="I2899" s="53" t="s">
        <v>1408</v>
      </c>
    </row>
    <row r="2900" spans="1:9" ht="17.399999999999999" x14ac:dyDescent="0.3">
      <c r="A2900" s="53" t="s">
        <v>602</v>
      </c>
      <c r="B2900" s="57">
        <v>45778</v>
      </c>
      <c r="C2900" s="59">
        <v>3959539.27</v>
      </c>
      <c r="D2900" s="60">
        <v>0</v>
      </c>
      <c r="E2900" s="54">
        <v>59393.09</v>
      </c>
      <c r="F2900" s="54">
        <v>65792.59</v>
      </c>
      <c r="G2900" s="55">
        <v>1.1080000000000001</v>
      </c>
      <c r="H2900" s="53">
        <v>0</v>
      </c>
      <c r="I2900" s="53" t="s">
        <v>1408</v>
      </c>
    </row>
    <row r="2901" spans="1:9" ht="17.399999999999999" x14ac:dyDescent="0.3">
      <c r="A2901" s="53" t="s">
        <v>602</v>
      </c>
      <c r="B2901" s="57">
        <v>45809</v>
      </c>
      <c r="C2901" s="59">
        <v>3856391.68</v>
      </c>
      <c r="D2901" s="60">
        <v>0</v>
      </c>
      <c r="E2901" s="54">
        <v>57845.88</v>
      </c>
      <c r="F2901" s="54">
        <v>60863.93</v>
      </c>
      <c r="G2901" s="55">
        <v>1.052</v>
      </c>
      <c r="H2901" s="53">
        <v>0</v>
      </c>
      <c r="I2901" s="53" t="s">
        <v>1408</v>
      </c>
    </row>
    <row r="2902" spans="1:9" ht="17.399999999999999" x14ac:dyDescent="0.3">
      <c r="A2902" s="53" t="s">
        <v>602</v>
      </c>
      <c r="B2902" s="57">
        <v>45839</v>
      </c>
      <c r="C2902" s="59">
        <v>3749341.43</v>
      </c>
      <c r="D2902" s="60">
        <v>0</v>
      </c>
      <c r="E2902" s="54">
        <v>56240.12</v>
      </c>
      <c r="F2902" s="54">
        <v>60220.74</v>
      </c>
      <c r="G2902" s="55">
        <v>1.071</v>
      </c>
      <c r="H2902" s="53">
        <v>0</v>
      </c>
      <c r="I2902" s="53" t="s">
        <v>1408</v>
      </c>
    </row>
    <row r="2903" spans="1:9" ht="17.399999999999999" x14ac:dyDescent="0.3">
      <c r="A2903" s="53" t="s">
        <v>602</v>
      </c>
      <c r="B2903" s="57">
        <v>45870</v>
      </c>
      <c r="C2903" s="59">
        <v>3627916.38</v>
      </c>
      <c r="D2903" s="60">
        <v>0</v>
      </c>
      <c r="E2903" s="54">
        <v>54418.75</v>
      </c>
      <c r="F2903" s="54">
        <v>61135.24</v>
      </c>
      <c r="G2903" s="55">
        <v>1.123</v>
      </c>
      <c r="H2903" s="53">
        <v>0</v>
      </c>
      <c r="I2903" s="53" t="s">
        <v>1408</v>
      </c>
    </row>
    <row r="2904" spans="1:9" ht="17.399999999999999" x14ac:dyDescent="0.3">
      <c r="A2904" s="53" t="s">
        <v>602</v>
      </c>
      <c r="B2904" s="57">
        <v>45901</v>
      </c>
      <c r="C2904" s="59">
        <v>3531656.58</v>
      </c>
      <c r="D2904" s="60">
        <v>15</v>
      </c>
      <c r="E2904" s="54">
        <v>52974.85</v>
      </c>
      <c r="F2904" s="54">
        <v>54594.46</v>
      </c>
      <c r="G2904" s="55">
        <v>1.0309999999999999</v>
      </c>
      <c r="H2904" s="53">
        <v>0</v>
      </c>
      <c r="I2904" s="53" t="s">
        <v>1408</v>
      </c>
    </row>
    <row r="2905" spans="1:9" ht="17.399999999999999" x14ac:dyDescent="0.3">
      <c r="A2905" s="53" t="s">
        <v>602</v>
      </c>
      <c r="B2905" s="57">
        <v>45931</v>
      </c>
      <c r="C2905" s="59">
        <v>3418549.12</v>
      </c>
      <c r="D2905" s="60">
        <v>0</v>
      </c>
      <c r="E2905" s="54">
        <v>51278.239999999998</v>
      </c>
      <c r="F2905" s="54">
        <v>57077.46</v>
      </c>
      <c r="G2905" s="55">
        <v>1.113</v>
      </c>
      <c r="H2905" s="53">
        <v>0</v>
      </c>
      <c r="I2905" s="53" t="s">
        <v>1408</v>
      </c>
    </row>
    <row r="2906" spans="1:9" ht="17.399999999999999" x14ac:dyDescent="0.3">
      <c r="A2906" s="53" t="s">
        <v>602</v>
      </c>
      <c r="B2906" s="57">
        <v>45962</v>
      </c>
      <c r="C2906" s="59">
        <v>3314575.72</v>
      </c>
      <c r="D2906" s="60">
        <v>0</v>
      </c>
      <c r="E2906" s="54">
        <v>49718.64</v>
      </c>
      <c r="F2906" s="54">
        <v>50235.66</v>
      </c>
      <c r="G2906" s="55">
        <v>1.01</v>
      </c>
      <c r="H2906" s="53">
        <v>0</v>
      </c>
      <c r="I2906" s="53" t="s">
        <v>1408</v>
      </c>
    </row>
    <row r="2907" spans="1:9" ht="17.399999999999999" x14ac:dyDescent="0.3">
      <c r="A2907" s="53" t="s">
        <v>602</v>
      </c>
      <c r="B2907" s="57">
        <v>45992</v>
      </c>
      <c r="C2907" s="59">
        <v>3205898.09</v>
      </c>
      <c r="D2907" s="60">
        <v>0</v>
      </c>
      <c r="E2907" s="54">
        <v>48088.47</v>
      </c>
      <c r="F2907" s="54">
        <v>48346.35</v>
      </c>
      <c r="G2907" s="55">
        <v>1.0049999999999999</v>
      </c>
      <c r="H2907" s="53">
        <v>0</v>
      </c>
      <c r="I2907" s="53" t="s">
        <v>1408</v>
      </c>
    </row>
    <row r="2908" spans="1:9" ht="17.399999999999999" x14ac:dyDescent="0.3">
      <c r="A2908" s="53" t="s">
        <v>603</v>
      </c>
      <c r="B2908" s="57">
        <v>45658</v>
      </c>
      <c r="C2908" s="59">
        <v>2359299.63</v>
      </c>
      <c r="D2908" s="60">
        <v>0</v>
      </c>
      <c r="E2908" s="54">
        <v>35389.49</v>
      </c>
      <c r="F2908" s="54">
        <v>36838.54</v>
      </c>
      <c r="G2908" s="55">
        <v>1.0409999999999999</v>
      </c>
      <c r="H2908" s="53">
        <v>0</v>
      </c>
      <c r="I2908" s="53" t="s">
        <v>1408</v>
      </c>
    </row>
    <row r="2909" spans="1:9" ht="17.399999999999999" x14ac:dyDescent="0.3">
      <c r="A2909" s="53" t="s">
        <v>603</v>
      </c>
      <c r="B2909" s="57">
        <v>45689</v>
      </c>
      <c r="C2909" s="59">
        <v>2283007.21</v>
      </c>
      <c r="D2909" s="60">
        <v>0</v>
      </c>
      <c r="E2909" s="54">
        <v>34245.11</v>
      </c>
      <c r="F2909" s="54">
        <v>34321.120000000003</v>
      </c>
      <c r="G2909" s="55">
        <v>1.002</v>
      </c>
      <c r="H2909" s="53">
        <v>0</v>
      </c>
      <c r="I2909" s="53" t="s">
        <v>1408</v>
      </c>
    </row>
    <row r="2910" spans="1:9" ht="17.399999999999999" x14ac:dyDescent="0.3">
      <c r="A2910" s="53" t="s">
        <v>603</v>
      </c>
      <c r="B2910" s="57">
        <v>45717</v>
      </c>
      <c r="C2910" s="59">
        <v>2215210.06</v>
      </c>
      <c r="D2910" s="60">
        <v>0</v>
      </c>
      <c r="E2910" s="54">
        <v>33228.15</v>
      </c>
      <c r="F2910" s="54">
        <v>34352.15</v>
      </c>
      <c r="G2910" s="55">
        <v>1.034</v>
      </c>
      <c r="H2910" s="53">
        <v>0</v>
      </c>
      <c r="I2910" s="53" t="s">
        <v>1408</v>
      </c>
    </row>
    <row r="2911" spans="1:9" ht="17.399999999999999" x14ac:dyDescent="0.3">
      <c r="A2911" s="53" t="s">
        <v>603</v>
      </c>
      <c r="B2911" s="57">
        <v>45748</v>
      </c>
      <c r="C2911" s="59">
        <v>2143125.96</v>
      </c>
      <c r="D2911" s="60">
        <v>185</v>
      </c>
      <c r="E2911" s="54">
        <v>32146.89</v>
      </c>
      <c r="F2911" s="54">
        <v>12519.8</v>
      </c>
      <c r="G2911" s="55">
        <v>0.38900000000000001</v>
      </c>
      <c r="H2911" s="53">
        <v>0</v>
      </c>
      <c r="I2911" s="53" t="s">
        <v>1409</v>
      </c>
    </row>
    <row r="2912" spans="1:9" ht="17.399999999999999" x14ac:dyDescent="0.3">
      <c r="A2912" s="53" t="s">
        <v>603</v>
      </c>
      <c r="B2912" s="57">
        <v>45778</v>
      </c>
      <c r="C2912" s="59">
        <v>2075175.62</v>
      </c>
      <c r="D2912" s="60">
        <v>15</v>
      </c>
      <c r="E2912" s="54">
        <v>31127.63</v>
      </c>
      <c r="F2912" s="54">
        <v>30729.69</v>
      </c>
      <c r="G2912" s="55">
        <v>0.98699999999999999</v>
      </c>
      <c r="H2912" s="53">
        <v>0</v>
      </c>
      <c r="I2912" s="53" t="s">
        <v>1408</v>
      </c>
    </row>
    <row r="2913" spans="1:9" ht="17.399999999999999" x14ac:dyDescent="0.3">
      <c r="A2913" s="53" t="s">
        <v>603</v>
      </c>
      <c r="B2913" s="57">
        <v>45809</v>
      </c>
      <c r="C2913" s="59">
        <v>2014591.99</v>
      </c>
      <c r="D2913" s="60">
        <v>35</v>
      </c>
      <c r="E2913" s="54">
        <v>30218.880000000001</v>
      </c>
      <c r="F2913" s="54">
        <v>23544.93</v>
      </c>
      <c r="G2913" s="55">
        <v>0.77900000000000003</v>
      </c>
      <c r="H2913" s="53">
        <v>0</v>
      </c>
      <c r="I2913" s="53" t="s">
        <v>1410</v>
      </c>
    </row>
    <row r="2914" spans="1:9" ht="17.399999999999999" x14ac:dyDescent="0.3">
      <c r="A2914" s="53" t="s">
        <v>603</v>
      </c>
      <c r="B2914" s="57">
        <v>45839</v>
      </c>
      <c r="C2914" s="59">
        <v>1957135.59</v>
      </c>
      <c r="D2914" s="60">
        <v>0</v>
      </c>
      <c r="E2914" s="54">
        <v>29357.03</v>
      </c>
      <c r="F2914" s="54">
        <v>30858.97</v>
      </c>
      <c r="G2914" s="55">
        <v>1.0509999999999999</v>
      </c>
      <c r="H2914" s="53">
        <v>0</v>
      </c>
      <c r="I2914" s="53" t="s">
        <v>1408</v>
      </c>
    </row>
    <row r="2915" spans="1:9" ht="17.399999999999999" x14ac:dyDescent="0.3">
      <c r="A2915" s="53" t="s">
        <v>603</v>
      </c>
      <c r="B2915" s="57">
        <v>45870</v>
      </c>
      <c r="C2915" s="59">
        <v>1896991.45</v>
      </c>
      <c r="D2915" s="60">
        <v>0</v>
      </c>
      <c r="E2915" s="54">
        <v>28454.87</v>
      </c>
      <c r="F2915" s="54">
        <v>28723.72</v>
      </c>
      <c r="G2915" s="55">
        <v>1.0089999999999999</v>
      </c>
      <c r="H2915" s="53">
        <v>0</v>
      </c>
      <c r="I2915" s="53" t="s">
        <v>1408</v>
      </c>
    </row>
    <row r="2916" spans="1:9" ht="17.399999999999999" x14ac:dyDescent="0.3">
      <c r="A2916" s="53" t="s">
        <v>603</v>
      </c>
      <c r="B2916" s="57">
        <v>45901</v>
      </c>
      <c r="C2916" s="59">
        <v>1846536.76</v>
      </c>
      <c r="D2916" s="60">
        <v>0</v>
      </c>
      <c r="E2916" s="54">
        <v>27698.05</v>
      </c>
      <c r="F2916" s="54">
        <v>26507.09</v>
      </c>
      <c r="G2916" s="55">
        <v>0.95699999999999996</v>
      </c>
      <c r="H2916" s="53">
        <v>0</v>
      </c>
      <c r="I2916" s="53" t="s">
        <v>1408</v>
      </c>
    </row>
    <row r="2917" spans="1:9" ht="17.399999999999999" x14ac:dyDescent="0.3">
      <c r="A2917" s="53" t="s">
        <v>603</v>
      </c>
      <c r="B2917" s="57">
        <v>45931</v>
      </c>
      <c r="C2917" s="59">
        <v>1798483.3</v>
      </c>
      <c r="D2917" s="60">
        <v>0</v>
      </c>
      <c r="E2917" s="54">
        <v>26977.25</v>
      </c>
      <c r="F2917" s="54">
        <v>29383.89</v>
      </c>
      <c r="G2917" s="55">
        <v>1.089</v>
      </c>
      <c r="H2917" s="53">
        <v>0</v>
      </c>
      <c r="I2917" s="53" t="s">
        <v>1408</v>
      </c>
    </row>
    <row r="2918" spans="1:9" ht="17.399999999999999" x14ac:dyDescent="0.3">
      <c r="A2918" s="53" t="s">
        <v>603</v>
      </c>
      <c r="B2918" s="57">
        <v>45962</v>
      </c>
      <c r="C2918" s="59">
        <v>1743425.02</v>
      </c>
      <c r="D2918" s="60">
        <v>0</v>
      </c>
      <c r="E2918" s="54">
        <v>26151.38</v>
      </c>
      <c r="F2918" s="54">
        <v>26907.84</v>
      </c>
      <c r="G2918" s="55">
        <v>1.0289999999999999</v>
      </c>
      <c r="H2918" s="53">
        <v>0</v>
      </c>
      <c r="I2918" s="53" t="s">
        <v>1408</v>
      </c>
    </row>
    <row r="2919" spans="1:9" ht="17.399999999999999" x14ac:dyDescent="0.3">
      <c r="A2919" s="53" t="s">
        <v>603</v>
      </c>
      <c r="B2919" s="57">
        <v>45992</v>
      </c>
      <c r="C2919" s="59">
        <v>1695963.59</v>
      </c>
      <c r="D2919" s="60">
        <v>0</v>
      </c>
      <c r="E2919" s="54">
        <v>25439.45</v>
      </c>
      <c r="F2919" s="54">
        <v>28085.27</v>
      </c>
      <c r="G2919" s="55">
        <v>1.1040000000000001</v>
      </c>
      <c r="H2919" s="53">
        <v>0</v>
      </c>
      <c r="I2919" s="53" t="s">
        <v>1408</v>
      </c>
    </row>
    <row r="2920" spans="1:9" ht="17.399999999999999" x14ac:dyDescent="0.3">
      <c r="A2920" s="53" t="s">
        <v>604</v>
      </c>
      <c r="B2920" s="57">
        <v>45658</v>
      </c>
      <c r="C2920" s="59">
        <v>1557792.92</v>
      </c>
      <c r="D2920" s="60">
        <v>65</v>
      </c>
      <c r="E2920" s="54">
        <v>23366.89</v>
      </c>
      <c r="F2920" s="54">
        <v>11313.49</v>
      </c>
      <c r="G2920" s="55">
        <v>0.48399999999999999</v>
      </c>
      <c r="H2920" s="53">
        <v>0</v>
      </c>
      <c r="I2920" s="53" t="s">
        <v>1411</v>
      </c>
    </row>
    <row r="2921" spans="1:9" ht="17.399999999999999" x14ac:dyDescent="0.3">
      <c r="A2921" s="53" t="s">
        <v>604</v>
      </c>
      <c r="B2921" s="57">
        <v>45689</v>
      </c>
      <c r="C2921" s="59">
        <v>1510312.2</v>
      </c>
      <c r="D2921" s="60">
        <v>35</v>
      </c>
      <c r="E2921" s="54">
        <v>22654.68</v>
      </c>
      <c r="F2921" s="54">
        <v>12223.81</v>
      </c>
      <c r="G2921" s="55">
        <v>0.54</v>
      </c>
      <c r="H2921" s="53">
        <v>0</v>
      </c>
      <c r="I2921" s="53" t="s">
        <v>1410</v>
      </c>
    </row>
    <row r="2922" spans="1:9" ht="17.399999999999999" x14ac:dyDescent="0.3">
      <c r="A2922" s="53" t="s">
        <v>604</v>
      </c>
      <c r="B2922" s="57">
        <v>45717</v>
      </c>
      <c r="C2922" s="59">
        <v>1467432.89</v>
      </c>
      <c r="D2922" s="60">
        <v>15</v>
      </c>
      <c r="E2922" s="54">
        <v>22011.49</v>
      </c>
      <c r="F2922" s="54">
        <v>21443.55</v>
      </c>
      <c r="G2922" s="55">
        <v>0.97399999999999998</v>
      </c>
      <c r="H2922" s="53">
        <v>0</v>
      </c>
      <c r="I2922" s="53" t="s">
        <v>1408</v>
      </c>
    </row>
    <row r="2923" spans="1:9" ht="17.399999999999999" x14ac:dyDescent="0.3">
      <c r="A2923" s="53" t="s">
        <v>604</v>
      </c>
      <c r="B2923" s="57">
        <v>45748</v>
      </c>
      <c r="C2923" s="59">
        <v>1421327.84</v>
      </c>
      <c r="D2923" s="60">
        <v>0</v>
      </c>
      <c r="E2923" s="54">
        <v>21319.919999999998</v>
      </c>
      <c r="F2923" s="54">
        <v>24090.1</v>
      </c>
      <c r="G2923" s="55">
        <v>1.1299999999999999</v>
      </c>
      <c r="H2923" s="53">
        <v>0</v>
      </c>
      <c r="I2923" s="53" t="s">
        <v>1408</v>
      </c>
    </row>
    <row r="2924" spans="1:9" ht="17.399999999999999" x14ac:dyDescent="0.3">
      <c r="A2924" s="53" t="s">
        <v>604</v>
      </c>
      <c r="B2924" s="57">
        <v>45778</v>
      </c>
      <c r="C2924" s="59">
        <v>1381754.48</v>
      </c>
      <c r="D2924" s="60">
        <v>0</v>
      </c>
      <c r="E2924" s="54">
        <v>20726.32</v>
      </c>
      <c r="F2924" s="54">
        <v>21637.3</v>
      </c>
      <c r="G2924" s="55">
        <v>1.044</v>
      </c>
      <c r="H2924" s="53">
        <v>0</v>
      </c>
      <c r="I2924" s="53" t="s">
        <v>1408</v>
      </c>
    </row>
    <row r="2925" spans="1:9" ht="17.399999999999999" x14ac:dyDescent="0.3">
      <c r="A2925" s="53" t="s">
        <v>604</v>
      </c>
      <c r="B2925" s="57">
        <v>45809</v>
      </c>
      <c r="C2925" s="59">
        <v>1340898.04</v>
      </c>
      <c r="D2925" s="60">
        <v>185</v>
      </c>
      <c r="E2925" s="54">
        <v>20113.47</v>
      </c>
      <c r="F2925" s="54">
        <v>4502.7700000000004</v>
      </c>
      <c r="G2925" s="55">
        <v>0.224</v>
      </c>
      <c r="H2925" s="53">
        <v>0</v>
      </c>
      <c r="I2925" s="53" t="s">
        <v>1409</v>
      </c>
    </row>
    <row r="2926" spans="1:9" ht="17.399999999999999" x14ac:dyDescent="0.3">
      <c r="A2926" s="53" t="s">
        <v>604</v>
      </c>
      <c r="B2926" s="57">
        <v>45839</v>
      </c>
      <c r="C2926" s="59">
        <v>1299881.77</v>
      </c>
      <c r="D2926" s="60">
        <v>35</v>
      </c>
      <c r="E2926" s="54">
        <v>19498.23</v>
      </c>
      <c r="F2926" s="54">
        <v>16868.52</v>
      </c>
      <c r="G2926" s="55">
        <v>0.86499999999999999</v>
      </c>
      <c r="H2926" s="53">
        <v>0</v>
      </c>
      <c r="I2926" s="53" t="s">
        <v>1410</v>
      </c>
    </row>
    <row r="2927" spans="1:9" ht="17.399999999999999" x14ac:dyDescent="0.3">
      <c r="A2927" s="53" t="s">
        <v>604</v>
      </c>
      <c r="B2927" s="57">
        <v>45870</v>
      </c>
      <c r="C2927" s="59">
        <v>1263127.6000000001</v>
      </c>
      <c r="D2927" s="60">
        <v>65</v>
      </c>
      <c r="E2927" s="54">
        <v>18946.91</v>
      </c>
      <c r="F2927" s="54">
        <v>16529.39</v>
      </c>
      <c r="G2927" s="55">
        <v>0.872</v>
      </c>
      <c r="H2927" s="53">
        <v>0</v>
      </c>
      <c r="I2927" s="53" t="s">
        <v>1411</v>
      </c>
    </row>
    <row r="2928" spans="1:9" ht="17.399999999999999" x14ac:dyDescent="0.3">
      <c r="A2928" s="53" t="s">
        <v>604</v>
      </c>
      <c r="B2928" s="57">
        <v>45901</v>
      </c>
      <c r="C2928" s="59">
        <v>1223012.1399999999</v>
      </c>
      <c r="D2928" s="60">
        <v>0</v>
      </c>
      <c r="E2928" s="54">
        <v>18345.18</v>
      </c>
      <c r="F2928" s="54">
        <v>20348</v>
      </c>
      <c r="G2928" s="55">
        <v>1.109</v>
      </c>
      <c r="H2928" s="53">
        <v>0</v>
      </c>
      <c r="I2928" s="53" t="s">
        <v>1408</v>
      </c>
    </row>
    <row r="2929" spans="1:9" ht="17.399999999999999" x14ac:dyDescent="0.3">
      <c r="A2929" s="53" t="s">
        <v>604</v>
      </c>
      <c r="B2929" s="57">
        <v>45931</v>
      </c>
      <c r="C2929" s="59">
        <v>1187519.32</v>
      </c>
      <c r="D2929" s="60">
        <v>15</v>
      </c>
      <c r="E2929" s="54">
        <v>17812.79</v>
      </c>
      <c r="F2929" s="54">
        <v>20198.990000000002</v>
      </c>
      <c r="G2929" s="55">
        <v>1.1339999999999999</v>
      </c>
      <c r="H2929" s="53">
        <v>0</v>
      </c>
      <c r="I2929" s="53" t="s">
        <v>1408</v>
      </c>
    </row>
    <row r="2930" spans="1:9" ht="17.399999999999999" x14ac:dyDescent="0.3">
      <c r="A2930" s="53" t="s">
        <v>604</v>
      </c>
      <c r="B2930" s="57">
        <v>45962</v>
      </c>
      <c r="C2930" s="59">
        <v>1187519.32</v>
      </c>
      <c r="D2930" s="60">
        <v>185</v>
      </c>
      <c r="E2930" s="54">
        <v>17812.79</v>
      </c>
      <c r="F2930" s="54">
        <v>2922.58</v>
      </c>
      <c r="G2930" s="55">
        <v>0.16400000000000001</v>
      </c>
      <c r="H2930" s="53">
        <v>0</v>
      </c>
      <c r="I2930" s="53" t="s">
        <v>1412</v>
      </c>
    </row>
    <row r="2931" spans="1:9" ht="17.399999999999999" x14ac:dyDescent="0.3">
      <c r="A2931" s="53" t="s">
        <v>604</v>
      </c>
      <c r="B2931" s="57">
        <v>45992</v>
      </c>
      <c r="C2931" s="59">
        <v>1187519.32</v>
      </c>
      <c r="D2931" s="60">
        <v>999</v>
      </c>
      <c r="E2931" s="54">
        <v>17812.79</v>
      </c>
      <c r="F2931" s="54">
        <v>1964.09</v>
      </c>
      <c r="G2931" s="55">
        <v>0.11</v>
      </c>
      <c r="H2931" s="53">
        <v>0</v>
      </c>
      <c r="I2931" s="53" t="s">
        <v>1412</v>
      </c>
    </row>
    <row r="2932" spans="1:9" ht="17.399999999999999" x14ac:dyDescent="0.3">
      <c r="A2932" s="53" t="s">
        <v>605</v>
      </c>
      <c r="B2932" s="57">
        <v>45658</v>
      </c>
      <c r="C2932" s="59">
        <v>13321323.41</v>
      </c>
      <c r="D2932" s="60">
        <v>0</v>
      </c>
      <c r="E2932" s="54">
        <v>199819.85</v>
      </c>
      <c r="F2932" s="54">
        <v>196305.76</v>
      </c>
      <c r="G2932" s="55">
        <v>0.98199999999999998</v>
      </c>
      <c r="H2932" s="53">
        <v>0</v>
      </c>
      <c r="I2932" s="53" t="s">
        <v>1408</v>
      </c>
    </row>
    <row r="2933" spans="1:9" ht="17.399999999999999" x14ac:dyDescent="0.3">
      <c r="A2933" s="53" t="s">
        <v>605</v>
      </c>
      <c r="B2933" s="57">
        <v>45689</v>
      </c>
      <c r="C2933" s="59">
        <v>12961318.92</v>
      </c>
      <c r="D2933" s="60">
        <v>95</v>
      </c>
      <c r="E2933" s="54">
        <v>194419.78</v>
      </c>
      <c r="F2933" s="54">
        <v>79211.41</v>
      </c>
      <c r="G2933" s="55">
        <v>0.40699999999999997</v>
      </c>
      <c r="H2933" s="53">
        <v>1</v>
      </c>
      <c r="I2933" s="53" t="s">
        <v>1409</v>
      </c>
    </row>
    <row r="2934" spans="1:9" ht="17.399999999999999" x14ac:dyDescent="0.3">
      <c r="A2934" s="53" t="s">
        <v>605</v>
      </c>
      <c r="B2934" s="57">
        <v>45717</v>
      </c>
      <c r="C2934" s="59">
        <v>12631895.109999999</v>
      </c>
      <c r="D2934" s="60">
        <v>0</v>
      </c>
      <c r="E2934" s="54">
        <v>189478.43</v>
      </c>
      <c r="F2934" s="54">
        <v>204717.26</v>
      </c>
      <c r="G2934" s="55">
        <v>1.08</v>
      </c>
      <c r="H2934" s="53">
        <v>1</v>
      </c>
      <c r="I2934" s="53" t="s">
        <v>1408</v>
      </c>
    </row>
    <row r="2935" spans="1:9" ht="17.399999999999999" x14ac:dyDescent="0.3">
      <c r="A2935" s="53" t="s">
        <v>605</v>
      </c>
      <c r="B2935" s="57">
        <v>45748</v>
      </c>
      <c r="C2935" s="59">
        <v>12296509.890000001</v>
      </c>
      <c r="D2935" s="60">
        <v>0</v>
      </c>
      <c r="E2935" s="54">
        <v>184447.65</v>
      </c>
      <c r="F2935" s="54">
        <v>198514.1</v>
      </c>
      <c r="G2935" s="55">
        <v>1.0760000000000001</v>
      </c>
      <c r="H2935" s="53">
        <v>1</v>
      </c>
      <c r="I2935" s="53" t="s">
        <v>1408</v>
      </c>
    </row>
    <row r="2936" spans="1:9" ht="17.399999999999999" x14ac:dyDescent="0.3">
      <c r="A2936" s="53" t="s">
        <v>605</v>
      </c>
      <c r="B2936" s="57">
        <v>45778</v>
      </c>
      <c r="C2936" s="59">
        <v>12002081.289999999</v>
      </c>
      <c r="D2936" s="60">
        <v>65</v>
      </c>
      <c r="E2936" s="54">
        <v>180031.22</v>
      </c>
      <c r="F2936" s="54">
        <v>92860.28</v>
      </c>
      <c r="G2936" s="55">
        <v>0.51600000000000001</v>
      </c>
      <c r="H2936" s="53">
        <v>1</v>
      </c>
      <c r="I2936" s="53" t="s">
        <v>1411</v>
      </c>
    </row>
    <row r="2937" spans="1:9" ht="17.399999999999999" x14ac:dyDescent="0.3">
      <c r="A2937" s="53" t="s">
        <v>605</v>
      </c>
      <c r="B2937" s="57">
        <v>45809</v>
      </c>
      <c r="C2937" s="59">
        <v>11684715.609999999</v>
      </c>
      <c r="D2937" s="60">
        <v>15</v>
      </c>
      <c r="E2937" s="54">
        <v>175270.73</v>
      </c>
      <c r="F2937" s="54">
        <v>177794.97</v>
      </c>
      <c r="G2937" s="55">
        <v>1.014</v>
      </c>
      <c r="H2937" s="53">
        <v>1</v>
      </c>
      <c r="I2937" s="53" t="s">
        <v>1408</v>
      </c>
    </row>
    <row r="2938" spans="1:9" ht="17.399999999999999" x14ac:dyDescent="0.3">
      <c r="A2938" s="53" t="s">
        <v>605</v>
      </c>
      <c r="B2938" s="57">
        <v>45839</v>
      </c>
      <c r="C2938" s="59">
        <v>11388202.699999999</v>
      </c>
      <c r="D2938" s="60">
        <v>0</v>
      </c>
      <c r="E2938" s="54">
        <v>170823.04000000001</v>
      </c>
      <c r="F2938" s="54">
        <v>186249.55</v>
      </c>
      <c r="G2938" s="55">
        <v>1.0900000000000001</v>
      </c>
      <c r="H2938" s="53">
        <v>1</v>
      </c>
      <c r="I2938" s="53" t="s">
        <v>1408</v>
      </c>
    </row>
    <row r="2939" spans="1:9" ht="17.399999999999999" x14ac:dyDescent="0.3">
      <c r="A2939" s="53" t="s">
        <v>605</v>
      </c>
      <c r="B2939" s="57">
        <v>45870</v>
      </c>
      <c r="C2939" s="59">
        <v>11115457.220000001</v>
      </c>
      <c r="D2939" s="60">
        <v>0</v>
      </c>
      <c r="E2939" s="54">
        <v>166731.85999999999</v>
      </c>
      <c r="F2939" s="54">
        <v>158653.16</v>
      </c>
      <c r="G2939" s="55">
        <v>0.95199999999999996</v>
      </c>
      <c r="H2939" s="53">
        <v>1</v>
      </c>
      <c r="I2939" s="53" t="s">
        <v>1408</v>
      </c>
    </row>
    <row r="2940" spans="1:9" ht="17.399999999999999" x14ac:dyDescent="0.3">
      <c r="A2940" s="53" t="s">
        <v>605</v>
      </c>
      <c r="B2940" s="57">
        <v>45901</v>
      </c>
      <c r="C2940" s="59">
        <v>10839442.92</v>
      </c>
      <c r="D2940" s="60">
        <v>65</v>
      </c>
      <c r="E2940" s="54">
        <v>162591.64000000001</v>
      </c>
      <c r="F2940" s="54">
        <v>90728.16</v>
      </c>
      <c r="G2940" s="55">
        <v>0.55800000000000005</v>
      </c>
      <c r="H2940" s="53">
        <v>1</v>
      </c>
      <c r="I2940" s="53" t="s">
        <v>1411</v>
      </c>
    </row>
    <row r="2941" spans="1:9" ht="17.399999999999999" x14ac:dyDescent="0.3">
      <c r="A2941" s="53" t="s">
        <v>605</v>
      </c>
      <c r="B2941" s="57">
        <v>45931</v>
      </c>
      <c r="C2941" s="59">
        <v>10539771.689999999</v>
      </c>
      <c r="D2941" s="60">
        <v>0</v>
      </c>
      <c r="E2941" s="54">
        <v>158096.57999999999</v>
      </c>
      <c r="F2941" s="54">
        <v>165533.91</v>
      </c>
      <c r="G2941" s="55">
        <v>1.0469999999999999</v>
      </c>
      <c r="H2941" s="53">
        <v>1</v>
      </c>
      <c r="I2941" s="53" t="s">
        <v>1408</v>
      </c>
    </row>
    <row r="2942" spans="1:9" ht="17.399999999999999" x14ac:dyDescent="0.3">
      <c r="A2942" s="53" t="s">
        <v>605</v>
      </c>
      <c r="B2942" s="57">
        <v>45962</v>
      </c>
      <c r="C2942" s="59">
        <v>10286252.51</v>
      </c>
      <c r="D2942" s="60">
        <v>0</v>
      </c>
      <c r="E2942" s="54">
        <v>154293.79</v>
      </c>
      <c r="F2942" s="54">
        <v>153965.09</v>
      </c>
      <c r="G2942" s="55">
        <v>0.998</v>
      </c>
      <c r="H2942" s="53">
        <v>1</v>
      </c>
      <c r="I2942" s="53" t="s">
        <v>1408</v>
      </c>
    </row>
    <row r="2943" spans="1:9" ht="17.399999999999999" x14ac:dyDescent="0.3">
      <c r="A2943" s="53" t="s">
        <v>605</v>
      </c>
      <c r="B2943" s="57">
        <v>45992</v>
      </c>
      <c r="C2943" s="59">
        <v>10030374.01</v>
      </c>
      <c r="D2943" s="60">
        <v>0</v>
      </c>
      <c r="E2943" s="54">
        <v>150455.60999999999</v>
      </c>
      <c r="F2943" s="54">
        <v>158008.69</v>
      </c>
      <c r="G2943" s="55">
        <v>1.05</v>
      </c>
      <c r="H2943" s="53">
        <v>1</v>
      </c>
      <c r="I2943" s="53" t="s">
        <v>1408</v>
      </c>
    </row>
    <row r="2944" spans="1:9" ht="17.399999999999999" x14ac:dyDescent="0.3">
      <c r="A2944" s="53" t="s">
        <v>607</v>
      </c>
      <c r="B2944" s="57">
        <v>45658</v>
      </c>
      <c r="C2944" s="59">
        <v>728465.75</v>
      </c>
      <c r="D2944" s="60">
        <v>0</v>
      </c>
      <c r="E2944" s="54">
        <v>10926.99</v>
      </c>
      <c r="F2944" s="54">
        <v>11917.83</v>
      </c>
      <c r="G2944" s="55">
        <v>1.091</v>
      </c>
      <c r="H2944" s="53">
        <v>0</v>
      </c>
      <c r="I2944" s="53" t="s">
        <v>1408</v>
      </c>
    </row>
    <row r="2945" spans="1:9" ht="17.399999999999999" x14ac:dyDescent="0.3">
      <c r="A2945" s="53" t="s">
        <v>607</v>
      </c>
      <c r="B2945" s="57">
        <v>45689</v>
      </c>
      <c r="C2945" s="59">
        <v>708149.73</v>
      </c>
      <c r="D2945" s="60">
        <v>0</v>
      </c>
      <c r="E2945" s="54">
        <v>10622.25</v>
      </c>
      <c r="F2945" s="54">
        <v>11981.7</v>
      </c>
      <c r="G2945" s="55">
        <v>1.1279999999999999</v>
      </c>
      <c r="H2945" s="53">
        <v>0</v>
      </c>
      <c r="I2945" s="53" t="s">
        <v>1408</v>
      </c>
    </row>
    <row r="2946" spans="1:9" ht="17.399999999999999" x14ac:dyDescent="0.3">
      <c r="A2946" s="53" t="s">
        <v>607</v>
      </c>
      <c r="B2946" s="57">
        <v>45717</v>
      </c>
      <c r="C2946" s="59">
        <v>687400.38</v>
      </c>
      <c r="D2946" s="60">
        <v>15</v>
      </c>
      <c r="E2946" s="54">
        <v>10311.01</v>
      </c>
      <c r="F2946" s="54">
        <v>10021.6</v>
      </c>
      <c r="G2946" s="55">
        <v>0.97199999999999998</v>
      </c>
      <c r="H2946" s="53">
        <v>0</v>
      </c>
      <c r="I2946" s="53" t="s">
        <v>1408</v>
      </c>
    </row>
    <row r="2947" spans="1:9" ht="17.399999999999999" x14ac:dyDescent="0.3">
      <c r="A2947" s="53" t="s">
        <v>607</v>
      </c>
      <c r="B2947" s="57">
        <v>45748</v>
      </c>
      <c r="C2947" s="59">
        <v>665603.46</v>
      </c>
      <c r="D2947" s="60">
        <v>0</v>
      </c>
      <c r="E2947" s="54">
        <v>9984.0499999999993</v>
      </c>
      <c r="F2947" s="54">
        <v>10386.83</v>
      </c>
      <c r="G2947" s="55">
        <v>1.04</v>
      </c>
      <c r="H2947" s="53">
        <v>0</v>
      </c>
      <c r="I2947" s="53" t="s">
        <v>1408</v>
      </c>
    </row>
    <row r="2948" spans="1:9" ht="17.399999999999999" x14ac:dyDescent="0.3">
      <c r="A2948" s="53" t="s">
        <v>607</v>
      </c>
      <c r="B2948" s="57">
        <v>45778</v>
      </c>
      <c r="C2948" s="59">
        <v>644204.77</v>
      </c>
      <c r="D2948" s="60">
        <v>65</v>
      </c>
      <c r="E2948" s="54">
        <v>9663.07</v>
      </c>
      <c r="F2948" s="54">
        <v>6058.37</v>
      </c>
      <c r="G2948" s="55">
        <v>0.627</v>
      </c>
      <c r="H2948" s="53">
        <v>0</v>
      </c>
      <c r="I2948" s="53" t="s">
        <v>1411</v>
      </c>
    </row>
    <row r="2949" spans="1:9" ht="17.399999999999999" x14ac:dyDescent="0.3">
      <c r="A2949" s="53" t="s">
        <v>607</v>
      </c>
      <c r="B2949" s="57">
        <v>45809</v>
      </c>
      <c r="C2949" s="59">
        <v>625249.92000000004</v>
      </c>
      <c r="D2949" s="60">
        <v>0</v>
      </c>
      <c r="E2949" s="54">
        <v>9378.75</v>
      </c>
      <c r="F2949" s="54">
        <v>9532.3799999999992</v>
      </c>
      <c r="G2949" s="55">
        <v>1.016</v>
      </c>
      <c r="H2949" s="53">
        <v>0</v>
      </c>
      <c r="I2949" s="53" t="s">
        <v>1408</v>
      </c>
    </row>
    <row r="2950" spans="1:9" ht="17.399999999999999" x14ac:dyDescent="0.3">
      <c r="A2950" s="53" t="s">
        <v>607</v>
      </c>
      <c r="B2950" s="57">
        <v>45839</v>
      </c>
      <c r="C2950" s="59">
        <v>606565.78</v>
      </c>
      <c r="D2950" s="60">
        <v>0</v>
      </c>
      <c r="E2950" s="54">
        <v>9098.49</v>
      </c>
      <c r="F2950" s="54">
        <v>8717.59</v>
      </c>
      <c r="G2950" s="55">
        <v>0.95799999999999996</v>
      </c>
      <c r="H2950" s="53">
        <v>0</v>
      </c>
      <c r="I2950" s="53" t="s">
        <v>1408</v>
      </c>
    </row>
    <row r="2951" spans="1:9" ht="17.399999999999999" x14ac:dyDescent="0.3">
      <c r="A2951" s="53" t="s">
        <v>607</v>
      </c>
      <c r="B2951" s="57">
        <v>45870</v>
      </c>
      <c r="C2951" s="59">
        <v>589638.23</v>
      </c>
      <c r="D2951" s="60">
        <v>0</v>
      </c>
      <c r="E2951" s="54">
        <v>8844.57</v>
      </c>
      <c r="F2951" s="54">
        <v>8641.73</v>
      </c>
      <c r="G2951" s="55">
        <v>0.97699999999999998</v>
      </c>
      <c r="H2951" s="53">
        <v>0</v>
      </c>
      <c r="I2951" s="53" t="s">
        <v>1408</v>
      </c>
    </row>
    <row r="2952" spans="1:9" ht="17.399999999999999" x14ac:dyDescent="0.3">
      <c r="A2952" s="53" t="s">
        <v>607</v>
      </c>
      <c r="B2952" s="57">
        <v>45901</v>
      </c>
      <c r="C2952" s="59">
        <v>573154.35</v>
      </c>
      <c r="D2952" s="60">
        <v>15</v>
      </c>
      <c r="E2952" s="54">
        <v>8597.32</v>
      </c>
      <c r="F2952" s="54">
        <v>9481.8799999999992</v>
      </c>
      <c r="G2952" s="55">
        <v>1.103</v>
      </c>
      <c r="H2952" s="53">
        <v>0</v>
      </c>
      <c r="I2952" s="53" t="s">
        <v>1408</v>
      </c>
    </row>
    <row r="2953" spans="1:9" ht="17.399999999999999" x14ac:dyDescent="0.3">
      <c r="A2953" s="53" t="s">
        <v>607</v>
      </c>
      <c r="B2953" s="57">
        <v>45931</v>
      </c>
      <c r="C2953" s="59">
        <v>556578.42000000004</v>
      </c>
      <c r="D2953" s="60">
        <v>35</v>
      </c>
      <c r="E2953" s="54">
        <v>8348.68</v>
      </c>
      <c r="F2953" s="54">
        <v>6930.47</v>
      </c>
      <c r="G2953" s="55">
        <v>0.83</v>
      </c>
      <c r="H2953" s="53">
        <v>0</v>
      </c>
      <c r="I2953" s="53" t="s">
        <v>1410</v>
      </c>
    </row>
    <row r="2954" spans="1:9" ht="17.399999999999999" x14ac:dyDescent="0.3">
      <c r="A2954" s="53" t="s">
        <v>607</v>
      </c>
      <c r="B2954" s="57">
        <v>45962</v>
      </c>
      <c r="C2954" s="59">
        <v>541925.35</v>
      </c>
      <c r="D2954" s="60">
        <v>0</v>
      </c>
      <c r="E2954" s="54">
        <v>8128.88</v>
      </c>
      <c r="F2954" s="54">
        <v>7938.58</v>
      </c>
      <c r="G2954" s="55">
        <v>0.97699999999999998</v>
      </c>
      <c r="H2954" s="53">
        <v>0</v>
      </c>
      <c r="I2954" s="53" t="s">
        <v>1408</v>
      </c>
    </row>
    <row r="2955" spans="1:9" ht="17.399999999999999" x14ac:dyDescent="0.3">
      <c r="A2955" s="53" t="s">
        <v>607</v>
      </c>
      <c r="B2955" s="57">
        <v>45992</v>
      </c>
      <c r="C2955" s="59">
        <v>526285.01</v>
      </c>
      <c r="D2955" s="60">
        <v>65</v>
      </c>
      <c r="E2955" s="54">
        <v>7894.28</v>
      </c>
      <c r="F2955" s="54">
        <v>6604</v>
      </c>
      <c r="G2955" s="55">
        <v>0.83699999999999997</v>
      </c>
      <c r="H2955" s="53">
        <v>0</v>
      </c>
      <c r="I2955" s="53" t="s">
        <v>1411</v>
      </c>
    </row>
    <row r="2956" spans="1:9" ht="17.399999999999999" x14ac:dyDescent="0.3">
      <c r="A2956" s="53" t="s">
        <v>609</v>
      </c>
      <c r="B2956" s="57">
        <v>45870</v>
      </c>
      <c r="C2956" s="59">
        <v>1502765.19</v>
      </c>
      <c r="D2956" s="60">
        <v>35</v>
      </c>
      <c r="E2956" s="54">
        <v>22541.48</v>
      </c>
      <c r="F2956" s="54">
        <v>9946.11</v>
      </c>
      <c r="G2956" s="55">
        <v>0.441</v>
      </c>
      <c r="H2956" s="53">
        <v>0</v>
      </c>
      <c r="I2956" s="53" t="s">
        <v>1410</v>
      </c>
    </row>
    <row r="2957" spans="1:9" ht="17.399999999999999" x14ac:dyDescent="0.3">
      <c r="A2957" s="53" t="s">
        <v>609</v>
      </c>
      <c r="B2957" s="57">
        <v>45901</v>
      </c>
      <c r="C2957" s="59">
        <v>1453338.21</v>
      </c>
      <c r="D2957" s="60">
        <v>15</v>
      </c>
      <c r="E2957" s="54">
        <v>21800.07</v>
      </c>
      <c r="F2957" s="54">
        <v>22134.42</v>
      </c>
      <c r="G2957" s="55">
        <v>1.0149999999999999</v>
      </c>
      <c r="H2957" s="53">
        <v>0</v>
      </c>
      <c r="I2957" s="53" t="s">
        <v>1408</v>
      </c>
    </row>
    <row r="2958" spans="1:9" ht="17.399999999999999" x14ac:dyDescent="0.3">
      <c r="A2958" s="53" t="s">
        <v>609</v>
      </c>
      <c r="B2958" s="57">
        <v>45931</v>
      </c>
      <c r="C2958" s="59">
        <v>1413435.01</v>
      </c>
      <c r="D2958" s="60">
        <v>0</v>
      </c>
      <c r="E2958" s="54">
        <v>21201.53</v>
      </c>
      <c r="F2958" s="54">
        <v>24178.25</v>
      </c>
      <c r="G2958" s="55">
        <v>1.1399999999999999</v>
      </c>
      <c r="H2958" s="53">
        <v>0</v>
      </c>
      <c r="I2958" s="53" t="s">
        <v>1408</v>
      </c>
    </row>
    <row r="2959" spans="1:9" ht="17.399999999999999" x14ac:dyDescent="0.3">
      <c r="A2959" s="53" t="s">
        <v>609</v>
      </c>
      <c r="B2959" s="57">
        <v>45962</v>
      </c>
      <c r="C2959" s="59">
        <v>1371669.37</v>
      </c>
      <c r="D2959" s="60">
        <v>0</v>
      </c>
      <c r="E2959" s="54">
        <v>20575.04</v>
      </c>
      <c r="F2959" s="54">
        <v>23051.1</v>
      </c>
      <c r="G2959" s="55">
        <v>1.1200000000000001</v>
      </c>
      <c r="H2959" s="53">
        <v>0</v>
      </c>
      <c r="I2959" s="53" t="s">
        <v>1408</v>
      </c>
    </row>
    <row r="2960" spans="1:9" ht="17.399999999999999" x14ac:dyDescent="0.3">
      <c r="A2960" s="53" t="s">
        <v>609</v>
      </c>
      <c r="B2960" s="57">
        <v>45992</v>
      </c>
      <c r="C2960" s="59">
        <v>1329149.8</v>
      </c>
      <c r="D2960" s="60">
        <v>65</v>
      </c>
      <c r="E2960" s="54">
        <v>19937.25</v>
      </c>
      <c r="F2960" s="54">
        <v>16785.490000000002</v>
      </c>
      <c r="G2960" s="55">
        <v>0.84199999999999997</v>
      </c>
      <c r="H2960" s="53">
        <v>0</v>
      </c>
      <c r="I2960" s="53" t="s">
        <v>1411</v>
      </c>
    </row>
    <row r="2961" spans="1:9" ht="17.399999999999999" x14ac:dyDescent="0.3">
      <c r="A2961" s="53" t="s">
        <v>611</v>
      </c>
      <c r="B2961" s="57">
        <v>45658</v>
      </c>
      <c r="C2961" s="59">
        <v>902257.19</v>
      </c>
      <c r="D2961" s="60">
        <v>0</v>
      </c>
      <c r="E2961" s="54">
        <v>13533.86</v>
      </c>
      <c r="F2961" s="54">
        <v>14715.18</v>
      </c>
      <c r="G2961" s="55">
        <v>1.087</v>
      </c>
      <c r="H2961" s="53">
        <v>0</v>
      </c>
      <c r="I2961" s="53" t="s">
        <v>1408</v>
      </c>
    </row>
    <row r="2962" spans="1:9" ht="17.399999999999999" x14ac:dyDescent="0.3">
      <c r="A2962" s="53" t="s">
        <v>611</v>
      </c>
      <c r="B2962" s="57">
        <v>45689</v>
      </c>
      <c r="C2962" s="59">
        <v>878588.76</v>
      </c>
      <c r="D2962" s="60">
        <v>0</v>
      </c>
      <c r="E2962" s="54">
        <v>13178.83</v>
      </c>
      <c r="F2962" s="54">
        <v>15016.72</v>
      </c>
      <c r="G2962" s="55">
        <v>1.139</v>
      </c>
      <c r="H2962" s="53">
        <v>0</v>
      </c>
      <c r="I2962" s="53" t="s">
        <v>1408</v>
      </c>
    </row>
    <row r="2963" spans="1:9" ht="17.399999999999999" x14ac:dyDescent="0.3">
      <c r="A2963" s="53" t="s">
        <v>611</v>
      </c>
      <c r="B2963" s="57">
        <v>45717</v>
      </c>
      <c r="C2963" s="59">
        <v>853606.81</v>
      </c>
      <c r="D2963" s="60">
        <v>0</v>
      </c>
      <c r="E2963" s="54">
        <v>12804.1</v>
      </c>
      <c r="F2963" s="54">
        <v>13045.54</v>
      </c>
      <c r="G2963" s="55">
        <v>1.0189999999999999</v>
      </c>
      <c r="H2963" s="53">
        <v>0</v>
      </c>
      <c r="I2963" s="53" t="s">
        <v>1408</v>
      </c>
    </row>
    <row r="2964" spans="1:9" ht="17.399999999999999" x14ac:dyDescent="0.3">
      <c r="A2964" s="53" t="s">
        <v>611</v>
      </c>
      <c r="B2964" s="57">
        <v>45748</v>
      </c>
      <c r="C2964" s="59">
        <v>825915.16</v>
      </c>
      <c r="D2964" s="60">
        <v>0</v>
      </c>
      <c r="E2964" s="54">
        <v>12388.73</v>
      </c>
      <c r="F2964" s="54">
        <v>13292.38</v>
      </c>
      <c r="G2964" s="55">
        <v>1.073</v>
      </c>
      <c r="H2964" s="53">
        <v>0</v>
      </c>
      <c r="I2964" s="53" t="s">
        <v>1408</v>
      </c>
    </row>
    <row r="2965" spans="1:9" ht="17.399999999999999" x14ac:dyDescent="0.3">
      <c r="A2965" s="53" t="s">
        <v>611</v>
      </c>
      <c r="B2965" s="57">
        <v>45778</v>
      </c>
      <c r="C2965" s="59">
        <v>803945.72</v>
      </c>
      <c r="D2965" s="60">
        <v>0</v>
      </c>
      <c r="E2965" s="54">
        <v>12059.19</v>
      </c>
      <c r="F2965" s="54">
        <v>12926.9</v>
      </c>
      <c r="G2965" s="55">
        <v>1.0720000000000001</v>
      </c>
      <c r="H2965" s="53">
        <v>0</v>
      </c>
      <c r="I2965" s="53" t="s">
        <v>1408</v>
      </c>
    </row>
    <row r="2966" spans="1:9" ht="17.399999999999999" x14ac:dyDescent="0.3">
      <c r="A2966" s="53" t="s">
        <v>611</v>
      </c>
      <c r="B2966" s="57">
        <v>45809</v>
      </c>
      <c r="C2966" s="59">
        <v>782439.64</v>
      </c>
      <c r="D2966" s="60">
        <v>35</v>
      </c>
      <c r="E2966" s="54">
        <v>11736.59</v>
      </c>
      <c r="F2966" s="54">
        <v>6538.26</v>
      </c>
      <c r="G2966" s="55">
        <v>0.55700000000000005</v>
      </c>
      <c r="H2966" s="53">
        <v>0</v>
      </c>
      <c r="I2966" s="53" t="s">
        <v>1410</v>
      </c>
    </row>
    <row r="2967" spans="1:9" ht="17.399999999999999" x14ac:dyDescent="0.3">
      <c r="A2967" s="53" t="s">
        <v>611</v>
      </c>
      <c r="B2967" s="57">
        <v>45839</v>
      </c>
      <c r="C2967" s="59">
        <v>760567.02</v>
      </c>
      <c r="D2967" s="60">
        <v>0</v>
      </c>
      <c r="E2967" s="54">
        <v>11408.51</v>
      </c>
      <c r="F2967" s="54">
        <v>11685.32</v>
      </c>
      <c r="G2967" s="55">
        <v>1.024</v>
      </c>
      <c r="H2967" s="53">
        <v>0</v>
      </c>
      <c r="I2967" s="53" t="s">
        <v>1408</v>
      </c>
    </row>
    <row r="2968" spans="1:9" ht="17.399999999999999" x14ac:dyDescent="0.3">
      <c r="A2968" s="53" t="s">
        <v>611</v>
      </c>
      <c r="B2968" s="57">
        <v>45870</v>
      </c>
      <c r="C2968" s="59">
        <v>739090.68</v>
      </c>
      <c r="D2968" s="60">
        <v>0</v>
      </c>
      <c r="E2968" s="54">
        <v>11086.36</v>
      </c>
      <c r="F2968" s="54">
        <v>11770.2</v>
      </c>
      <c r="G2968" s="55">
        <v>1.0620000000000001</v>
      </c>
      <c r="H2968" s="53">
        <v>0</v>
      </c>
      <c r="I2968" s="53" t="s">
        <v>1408</v>
      </c>
    </row>
    <row r="2969" spans="1:9" ht="17.399999999999999" x14ac:dyDescent="0.3">
      <c r="A2969" s="53" t="s">
        <v>611</v>
      </c>
      <c r="B2969" s="57">
        <v>45901</v>
      </c>
      <c r="C2969" s="59">
        <v>719070.82</v>
      </c>
      <c r="D2969" s="60">
        <v>0</v>
      </c>
      <c r="E2969" s="54">
        <v>10786.06</v>
      </c>
      <c r="F2969" s="54">
        <v>11231.32</v>
      </c>
      <c r="G2969" s="55">
        <v>1.0409999999999999</v>
      </c>
      <c r="H2969" s="53">
        <v>0</v>
      </c>
      <c r="I2969" s="53" t="s">
        <v>1408</v>
      </c>
    </row>
    <row r="2970" spans="1:9" ht="17.399999999999999" x14ac:dyDescent="0.3">
      <c r="A2970" s="53" t="s">
        <v>611</v>
      </c>
      <c r="B2970" s="57">
        <v>45931</v>
      </c>
      <c r="C2970" s="59">
        <v>695741.22</v>
      </c>
      <c r="D2970" s="60">
        <v>65</v>
      </c>
      <c r="E2970" s="54">
        <v>10436.120000000001</v>
      </c>
      <c r="F2970" s="54">
        <v>5747.36</v>
      </c>
      <c r="G2970" s="55">
        <v>0.55100000000000005</v>
      </c>
      <c r="H2970" s="53">
        <v>0</v>
      </c>
      <c r="I2970" s="53" t="s">
        <v>1411</v>
      </c>
    </row>
    <row r="2971" spans="1:9" ht="17.399999999999999" x14ac:dyDescent="0.3">
      <c r="A2971" s="53" t="s">
        <v>611</v>
      </c>
      <c r="B2971" s="57">
        <v>45962</v>
      </c>
      <c r="C2971" s="59">
        <v>676674.98</v>
      </c>
      <c r="D2971" s="60">
        <v>65</v>
      </c>
      <c r="E2971" s="54">
        <v>10150.120000000001</v>
      </c>
      <c r="F2971" s="54">
        <v>4357.7299999999996</v>
      </c>
      <c r="G2971" s="55">
        <v>0.42899999999999999</v>
      </c>
      <c r="H2971" s="53">
        <v>0</v>
      </c>
      <c r="I2971" s="53" t="s">
        <v>1411</v>
      </c>
    </row>
    <row r="2972" spans="1:9" ht="17.399999999999999" x14ac:dyDescent="0.3">
      <c r="A2972" s="53" t="s">
        <v>611</v>
      </c>
      <c r="B2972" s="57">
        <v>45992</v>
      </c>
      <c r="C2972" s="59">
        <v>657242.14</v>
      </c>
      <c r="D2972" s="60">
        <v>0</v>
      </c>
      <c r="E2972" s="54">
        <v>9858.6299999999992</v>
      </c>
      <c r="F2972" s="54">
        <v>9981.11</v>
      </c>
      <c r="G2972" s="55">
        <v>1.012</v>
      </c>
      <c r="H2972" s="53">
        <v>0</v>
      </c>
      <c r="I2972" s="53" t="s">
        <v>1408</v>
      </c>
    </row>
    <row r="2973" spans="1:9" ht="17.399999999999999" x14ac:dyDescent="0.3">
      <c r="A2973" s="53" t="s">
        <v>613</v>
      </c>
      <c r="B2973" s="57">
        <v>45778</v>
      </c>
      <c r="C2973" s="59">
        <v>2799823.01</v>
      </c>
      <c r="D2973" s="60">
        <v>35</v>
      </c>
      <c r="E2973" s="54">
        <v>41997.35</v>
      </c>
      <c r="F2973" s="54">
        <v>17402.89</v>
      </c>
      <c r="G2973" s="55">
        <v>0.41399999999999998</v>
      </c>
      <c r="H2973" s="53">
        <v>0</v>
      </c>
      <c r="I2973" s="53" t="s">
        <v>1410</v>
      </c>
    </row>
    <row r="2974" spans="1:9" ht="17.399999999999999" x14ac:dyDescent="0.3">
      <c r="A2974" s="53" t="s">
        <v>613</v>
      </c>
      <c r="B2974" s="57">
        <v>45809</v>
      </c>
      <c r="C2974" s="59">
        <v>2713579.13</v>
      </c>
      <c r="D2974" s="60">
        <v>0</v>
      </c>
      <c r="E2974" s="54">
        <v>40703.69</v>
      </c>
      <c r="F2974" s="54">
        <v>46797.1</v>
      </c>
      <c r="G2974" s="55">
        <v>1.1499999999999999</v>
      </c>
      <c r="H2974" s="53">
        <v>0</v>
      </c>
      <c r="I2974" s="53" t="s">
        <v>1408</v>
      </c>
    </row>
    <row r="2975" spans="1:9" ht="17.399999999999999" x14ac:dyDescent="0.3">
      <c r="A2975" s="53" t="s">
        <v>613</v>
      </c>
      <c r="B2975" s="57">
        <v>45839</v>
      </c>
      <c r="C2975" s="59">
        <v>2628860.4700000002</v>
      </c>
      <c r="D2975" s="60">
        <v>0</v>
      </c>
      <c r="E2975" s="54">
        <v>39432.910000000003</v>
      </c>
      <c r="F2975" s="54">
        <v>43149.17</v>
      </c>
      <c r="G2975" s="55">
        <v>1.0940000000000001</v>
      </c>
      <c r="H2975" s="53">
        <v>0</v>
      </c>
      <c r="I2975" s="53" t="s">
        <v>1408</v>
      </c>
    </row>
    <row r="2976" spans="1:9" ht="17.399999999999999" x14ac:dyDescent="0.3">
      <c r="A2976" s="53" t="s">
        <v>613</v>
      </c>
      <c r="B2976" s="57">
        <v>45870</v>
      </c>
      <c r="C2976" s="59">
        <v>2545122.4700000002</v>
      </c>
      <c r="D2976" s="60">
        <v>0</v>
      </c>
      <c r="E2976" s="54">
        <v>38176.839999999997</v>
      </c>
      <c r="F2976" s="54">
        <v>36306.49</v>
      </c>
      <c r="G2976" s="55">
        <v>0.95099999999999996</v>
      </c>
      <c r="H2976" s="53">
        <v>0</v>
      </c>
      <c r="I2976" s="53" t="s">
        <v>1408</v>
      </c>
    </row>
    <row r="2977" spans="1:9" ht="17.399999999999999" x14ac:dyDescent="0.3">
      <c r="A2977" s="53" t="s">
        <v>613</v>
      </c>
      <c r="B2977" s="57">
        <v>45901</v>
      </c>
      <c r="C2977" s="59">
        <v>2469737.2799999998</v>
      </c>
      <c r="D2977" s="60">
        <v>0</v>
      </c>
      <c r="E2977" s="54">
        <v>37046.06</v>
      </c>
      <c r="F2977" s="54">
        <v>38304.32</v>
      </c>
      <c r="G2977" s="55">
        <v>1.034</v>
      </c>
      <c r="H2977" s="53">
        <v>0</v>
      </c>
      <c r="I2977" s="53" t="s">
        <v>1408</v>
      </c>
    </row>
    <row r="2978" spans="1:9" ht="17.399999999999999" x14ac:dyDescent="0.3">
      <c r="A2978" s="53" t="s">
        <v>613</v>
      </c>
      <c r="B2978" s="57">
        <v>45931</v>
      </c>
      <c r="C2978" s="59">
        <v>2397944.0099999998</v>
      </c>
      <c r="D2978" s="60">
        <v>0</v>
      </c>
      <c r="E2978" s="54">
        <v>35969.160000000003</v>
      </c>
      <c r="F2978" s="54">
        <v>37231.03</v>
      </c>
      <c r="G2978" s="55">
        <v>1.0349999999999999</v>
      </c>
      <c r="H2978" s="53">
        <v>0</v>
      </c>
      <c r="I2978" s="53" t="s">
        <v>1408</v>
      </c>
    </row>
    <row r="2979" spans="1:9" ht="17.399999999999999" x14ac:dyDescent="0.3">
      <c r="A2979" s="53" t="s">
        <v>613</v>
      </c>
      <c r="B2979" s="57">
        <v>45962</v>
      </c>
      <c r="C2979" s="59">
        <v>2322111.06</v>
      </c>
      <c r="D2979" s="60">
        <v>15</v>
      </c>
      <c r="E2979" s="54">
        <v>34831.67</v>
      </c>
      <c r="F2979" s="54">
        <v>39644.03</v>
      </c>
      <c r="G2979" s="55">
        <v>1.1379999999999999</v>
      </c>
      <c r="H2979" s="53">
        <v>0</v>
      </c>
      <c r="I2979" s="53" t="s">
        <v>1408</v>
      </c>
    </row>
    <row r="2980" spans="1:9" ht="17.399999999999999" x14ac:dyDescent="0.3">
      <c r="A2980" s="53" t="s">
        <v>613</v>
      </c>
      <c r="B2980" s="57">
        <v>45992</v>
      </c>
      <c r="C2980" s="59">
        <v>2259593.96</v>
      </c>
      <c r="D2980" s="60">
        <v>0</v>
      </c>
      <c r="E2980" s="54">
        <v>33893.910000000003</v>
      </c>
      <c r="F2980" s="54">
        <v>37071.379999999997</v>
      </c>
      <c r="G2980" s="55">
        <v>1.0940000000000001</v>
      </c>
      <c r="H2980" s="53">
        <v>0</v>
      </c>
      <c r="I2980" s="53" t="s">
        <v>1408</v>
      </c>
    </row>
    <row r="2981" spans="1:9" ht="17.399999999999999" x14ac:dyDescent="0.3">
      <c r="A2981" s="53" t="s">
        <v>615</v>
      </c>
      <c r="B2981" s="57">
        <v>45658</v>
      </c>
      <c r="C2981" s="59">
        <v>1935231.94</v>
      </c>
      <c r="D2981" s="60">
        <v>0</v>
      </c>
      <c r="E2981" s="54">
        <v>29028.48</v>
      </c>
      <c r="F2981" s="54">
        <v>27827.97</v>
      </c>
      <c r="G2981" s="55">
        <v>0.95899999999999996</v>
      </c>
      <c r="H2981" s="53">
        <v>0</v>
      </c>
      <c r="I2981" s="53" t="s">
        <v>1408</v>
      </c>
    </row>
    <row r="2982" spans="1:9" ht="17.399999999999999" x14ac:dyDescent="0.3">
      <c r="A2982" s="53" t="s">
        <v>615</v>
      </c>
      <c r="B2982" s="57">
        <v>45689</v>
      </c>
      <c r="C2982" s="59">
        <v>1873784.94</v>
      </c>
      <c r="D2982" s="60">
        <v>35</v>
      </c>
      <c r="E2982" s="54">
        <v>28106.77</v>
      </c>
      <c r="F2982" s="54">
        <v>14045.87</v>
      </c>
      <c r="G2982" s="55">
        <v>0.5</v>
      </c>
      <c r="H2982" s="53">
        <v>0</v>
      </c>
      <c r="I2982" s="53" t="s">
        <v>1410</v>
      </c>
    </row>
    <row r="2983" spans="1:9" ht="17.399999999999999" x14ac:dyDescent="0.3">
      <c r="A2983" s="53" t="s">
        <v>615</v>
      </c>
      <c r="B2983" s="57">
        <v>45717</v>
      </c>
      <c r="C2983" s="59">
        <v>1817976.08</v>
      </c>
      <c r="D2983" s="60">
        <v>0</v>
      </c>
      <c r="E2983" s="54">
        <v>27269.64</v>
      </c>
      <c r="F2983" s="54">
        <v>31309.07</v>
      </c>
      <c r="G2983" s="55">
        <v>1.1479999999999999</v>
      </c>
      <c r="H2983" s="53">
        <v>0</v>
      </c>
      <c r="I2983" s="53" t="s">
        <v>1408</v>
      </c>
    </row>
    <row r="2984" spans="1:9" ht="17.399999999999999" x14ac:dyDescent="0.3">
      <c r="A2984" s="53" t="s">
        <v>615</v>
      </c>
      <c r="B2984" s="57">
        <v>45748</v>
      </c>
      <c r="C2984" s="59">
        <v>1769018.83</v>
      </c>
      <c r="D2984" s="60">
        <v>15</v>
      </c>
      <c r="E2984" s="54">
        <v>26535.279999999999</v>
      </c>
      <c r="F2984" s="54">
        <v>28793.99</v>
      </c>
      <c r="G2984" s="55">
        <v>1.085</v>
      </c>
      <c r="H2984" s="53">
        <v>0</v>
      </c>
      <c r="I2984" s="53" t="s">
        <v>1408</v>
      </c>
    </row>
    <row r="2985" spans="1:9" ht="17.399999999999999" x14ac:dyDescent="0.3">
      <c r="A2985" s="53" t="s">
        <v>615</v>
      </c>
      <c r="B2985" s="57">
        <v>45778</v>
      </c>
      <c r="C2985" s="59">
        <v>1721024.13</v>
      </c>
      <c r="D2985" s="60">
        <v>0</v>
      </c>
      <c r="E2985" s="54">
        <v>25815.360000000001</v>
      </c>
      <c r="F2985" s="54">
        <v>25790.17</v>
      </c>
      <c r="G2985" s="55">
        <v>0.999</v>
      </c>
      <c r="H2985" s="53">
        <v>0</v>
      </c>
      <c r="I2985" s="53" t="s">
        <v>1408</v>
      </c>
    </row>
    <row r="2986" spans="1:9" ht="17.399999999999999" x14ac:dyDescent="0.3">
      <c r="A2986" s="53" t="s">
        <v>615</v>
      </c>
      <c r="B2986" s="57">
        <v>45809</v>
      </c>
      <c r="C2986" s="59">
        <v>1668789.67</v>
      </c>
      <c r="D2986" s="60">
        <v>0</v>
      </c>
      <c r="E2986" s="54">
        <v>25031.85</v>
      </c>
      <c r="F2986" s="54">
        <v>24807.42</v>
      </c>
      <c r="G2986" s="55">
        <v>0.99099999999999999</v>
      </c>
      <c r="H2986" s="53">
        <v>0</v>
      </c>
      <c r="I2986" s="53" t="s">
        <v>1408</v>
      </c>
    </row>
    <row r="2987" spans="1:9" ht="17.399999999999999" x14ac:dyDescent="0.3">
      <c r="A2987" s="53" t="s">
        <v>615</v>
      </c>
      <c r="B2987" s="57">
        <v>45839</v>
      </c>
      <c r="C2987" s="59">
        <v>1620689.01</v>
      </c>
      <c r="D2987" s="60">
        <v>0</v>
      </c>
      <c r="E2987" s="54">
        <v>24310.34</v>
      </c>
      <c r="F2987" s="54">
        <v>25682.16</v>
      </c>
      <c r="G2987" s="55">
        <v>1.056</v>
      </c>
      <c r="H2987" s="53">
        <v>0</v>
      </c>
      <c r="I2987" s="53" t="s">
        <v>1408</v>
      </c>
    </row>
    <row r="2988" spans="1:9" ht="17.399999999999999" x14ac:dyDescent="0.3">
      <c r="A2988" s="53" t="s">
        <v>615</v>
      </c>
      <c r="B2988" s="57">
        <v>45870</v>
      </c>
      <c r="C2988" s="59">
        <v>1567656.5</v>
      </c>
      <c r="D2988" s="60">
        <v>0</v>
      </c>
      <c r="E2988" s="54">
        <v>23514.85</v>
      </c>
      <c r="F2988" s="54">
        <v>23312.61</v>
      </c>
      <c r="G2988" s="55">
        <v>0.99099999999999999</v>
      </c>
      <c r="H2988" s="53">
        <v>0</v>
      </c>
      <c r="I2988" s="53" t="s">
        <v>1408</v>
      </c>
    </row>
    <row r="2989" spans="1:9" ht="17.399999999999999" x14ac:dyDescent="0.3">
      <c r="A2989" s="53" t="s">
        <v>615</v>
      </c>
      <c r="B2989" s="57">
        <v>45901</v>
      </c>
      <c r="C2989" s="59">
        <v>1517265.31</v>
      </c>
      <c r="D2989" s="60">
        <v>35</v>
      </c>
      <c r="E2989" s="54">
        <v>22758.98</v>
      </c>
      <c r="F2989" s="54">
        <v>15920.04</v>
      </c>
      <c r="G2989" s="55">
        <v>0.7</v>
      </c>
      <c r="H2989" s="53">
        <v>0</v>
      </c>
      <c r="I2989" s="53" t="s">
        <v>1410</v>
      </c>
    </row>
    <row r="2990" spans="1:9" ht="17.399999999999999" x14ac:dyDescent="0.3">
      <c r="A2990" s="53" t="s">
        <v>615</v>
      </c>
      <c r="B2990" s="57">
        <v>45931</v>
      </c>
      <c r="C2990" s="59">
        <v>1467442.31</v>
      </c>
      <c r="D2990" s="60">
        <v>0</v>
      </c>
      <c r="E2990" s="54">
        <v>22011.63</v>
      </c>
      <c r="F2990" s="54">
        <v>24749.67</v>
      </c>
      <c r="G2990" s="55">
        <v>1.1240000000000001</v>
      </c>
      <c r="H2990" s="53">
        <v>0</v>
      </c>
      <c r="I2990" s="53" t="s">
        <v>1408</v>
      </c>
    </row>
    <row r="2991" spans="1:9" ht="17.399999999999999" x14ac:dyDescent="0.3">
      <c r="A2991" s="53" t="s">
        <v>615</v>
      </c>
      <c r="B2991" s="57">
        <v>45962</v>
      </c>
      <c r="C2991" s="59">
        <v>1422443.04</v>
      </c>
      <c r="D2991" s="60">
        <v>0</v>
      </c>
      <c r="E2991" s="54">
        <v>21336.65</v>
      </c>
      <c r="F2991" s="54">
        <v>23643.24</v>
      </c>
      <c r="G2991" s="55">
        <v>1.1080000000000001</v>
      </c>
      <c r="H2991" s="53">
        <v>0</v>
      </c>
      <c r="I2991" s="53" t="s">
        <v>1408</v>
      </c>
    </row>
    <row r="2992" spans="1:9" ht="17.399999999999999" x14ac:dyDescent="0.3">
      <c r="A2992" s="53" t="s">
        <v>615</v>
      </c>
      <c r="B2992" s="57">
        <v>45992</v>
      </c>
      <c r="C2992" s="59">
        <v>1380963.41</v>
      </c>
      <c r="D2992" s="60">
        <v>0</v>
      </c>
      <c r="E2992" s="54">
        <v>20714.45</v>
      </c>
      <c r="F2992" s="54">
        <v>22877.759999999998</v>
      </c>
      <c r="G2992" s="55">
        <v>1.1040000000000001</v>
      </c>
      <c r="H2992" s="53">
        <v>0</v>
      </c>
      <c r="I2992" s="53" t="s">
        <v>1408</v>
      </c>
    </row>
    <row r="2993" spans="1:9" ht="17.399999999999999" x14ac:dyDescent="0.3">
      <c r="A2993" s="53" t="s">
        <v>616</v>
      </c>
      <c r="B2993" s="57">
        <v>45870</v>
      </c>
      <c r="C2993" s="59">
        <v>2712884.37</v>
      </c>
      <c r="D2993" s="60">
        <v>0</v>
      </c>
      <c r="E2993" s="54">
        <v>40693.269999999997</v>
      </c>
      <c r="F2993" s="54">
        <v>43201.04</v>
      </c>
      <c r="G2993" s="55">
        <v>1.0620000000000001</v>
      </c>
      <c r="H2993" s="53">
        <v>0</v>
      </c>
      <c r="I2993" s="53" t="s">
        <v>1408</v>
      </c>
    </row>
    <row r="2994" spans="1:9" ht="17.399999999999999" x14ac:dyDescent="0.3">
      <c r="A2994" s="53" t="s">
        <v>616</v>
      </c>
      <c r="B2994" s="57">
        <v>45901</v>
      </c>
      <c r="C2994" s="59">
        <v>2642155.2000000002</v>
      </c>
      <c r="D2994" s="60">
        <v>15</v>
      </c>
      <c r="E2994" s="54">
        <v>39632.33</v>
      </c>
      <c r="F2994" s="54">
        <v>39724.449999999997</v>
      </c>
      <c r="G2994" s="55">
        <v>1.002</v>
      </c>
      <c r="H2994" s="53">
        <v>0</v>
      </c>
      <c r="I2994" s="53" t="s">
        <v>1408</v>
      </c>
    </row>
    <row r="2995" spans="1:9" ht="17.399999999999999" x14ac:dyDescent="0.3">
      <c r="A2995" s="53" t="s">
        <v>616</v>
      </c>
      <c r="B2995" s="57">
        <v>45931</v>
      </c>
      <c r="C2995" s="59">
        <v>2572861.3199999998</v>
      </c>
      <c r="D2995" s="60">
        <v>15</v>
      </c>
      <c r="E2995" s="54">
        <v>38592.92</v>
      </c>
      <c r="F2995" s="54">
        <v>36701.440000000002</v>
      </c>
      <c r="G2995" s="55">
        <v>0.95099999999999996</v>
      </c>
      <c r="H2995" s="53">
        <v>0</v>
      </c>
      <c r="I2995" s="53" t="s">
        <v>1408</v>
      </c>
    </row>
    <row r="2996" spans="1:9" ht="17.399999999999999" x14ac:dyDescent="0.3">
      <c r="A2996" s="53" t="s">
        <v>616</v>
      </c>
      <c r="B2996" s="57">
        <v>45962</v>
      </c>
      <c r="C2996" s="59">
        <v>2502839.67</v>
      </c>
      <c r="D2996" s="60">
        <v>15</v>
      </c>
      <c r="E2996" s="54">
        <v>37542.6</v>
      </c>
      <c r="F2996" s="54">
        <v>36772.120000000003</v>
      </c>
      <c r="G2996" s="55">
        <v>0.97899999999999998</v>
      </c>
      <c r="H2996" s="53">
        <v>0</v>
      </c>
      <c r="I2996" s="53" t="s">
        <v>1408</v>
      </c>
    </row>
    <row r="2997" spans="1:9" ht="17.399999999999999" x14ac:dyDescent="0.3">
      <c r="A2997" s="53" t="s">
        <v>616</v>
      </c>
      <c r="B2997" s="57">
        <v>45992</v>
      </c>
      <c r="C2997" s="59">
        <v>2436454.2599999998</v>
      </c>
      <c r="D2997" s="60">
        <v>0</v>
      </c>
      <c r="E2997" s="54">
        <v>36546.81</v>
      </c>
      <c r="F2997" s="54">
        <v>39517.910000000003</v>
      </c>
      <c r="G2997" s="55">
        <v>1.081</v>
      </c>
      <c r="H2997" s="53">
        <v>0</v>
      </c>
      <c r="I2997" s="53" t="s">
        <v>1408</v>
      </c>
    </row>
    <row r="2998" spans="1:9" ht="17.399999999999999" x14ac:dyDescent="0.3">
      <c r="A2998" s="53" t="s">
        <v>618</v>
      </c>
      <c r="B2998" s="57">
        <v>45658</v>
      </c>
      <c r="C2998" s="59">
        <v>4782890.0199999996</v>
      </c>
      <c r="D2998" s="60">
        <v>35</v>
      </c>
      <c r="E2998" s="54">
        <v>71743.350000000006</v>
      </c>
      <c r="F2998" s="54">
        <v>34506.92</v>
      </c>
      <c r="G2998" s="55">
        <v>0.48099999999999998</v>
      </c>
      <c r="H2998" s="53">
        <v>0</v>
      </c>
      <c r="I2998" s="53" t="s">
        <v>1410</v>
      </c>
    </row>
    <row r="2999" spans="1:9" ht="17.399999999999999" x14ac:dyDescent="0.3">
      <c r="A2999" s="53" t="s">
        <v>618</v>
      </c>
      <c r="B2999" s="57">
        <v>45689</v>
      </c>
      <c r="C2999" s="59">
        <v>4628202.25</v>
      </c>
      <c r="D2999" s="60">
        <v>0</v>
      </c>
      <c r="E2999" s="54">
        <v>69423.03</v>
      </c>
      <c r="F2999" s="54">
        <v>69047.94</v>
      </c>
      <c r="G2999" s="55">
        <v>0.995</v>
      </c>
      <c r="H2999" s="53">
        <v>0</v>
      </c>
      <c r="I2999" s="53" t="s">
        <v>1408</v>
      </c>
    </row>
    <row r="3000" spans="1:9" ht="17.399999999999999" x14ac:dyDescent="0.3">
      <c r="A3000" s="53" t="s">
        <v>618</v>
      </c>
      <c r="B3000" s="57">
        <v>45717</v>
      </c>
      <c r="C3000" s="59">
        <v>4485653.7</v>
      </c>
      <c r="D3000" s="60">
        <v>35</v>
      </c>
      <c r="E3000" s="54">
        <v>67284.81</v>
      </c>
      <c r="F3000" s="54">
        <v>44790.879999999997</v>
      </c>
      <c r="G3000" s="55">
        <v>0.66600000000000004</v>
      </c>
      <c r="H3000" s="53">
        <v>0</v>
      </c>
      <c r="I3000" s="53" t="s">
        <v>1410</v>
      </c>
    </row>
    <row r="3001" spans="1:9" ht="17.399999999999999" x14ac:dyDescent="0.3">
      <c r="A3001" s="53" t="s">
        <v>618</v>
      </c>
      <c r="B3001" s="57">
        <v>45748</v>
      </c>
      <c r="C3001" s="59">
        <v>4363559.3899999997</v>
      </c>
      <c r="D3001" s="60">
        <v>65</v>
      </c>
      <c r="E3001" s="54">
        <v>65453.39</v>
      </c>
      <c r="F3001" s="54">
        <v>50089.25</v>
      </c>
      <c r="G3001" s="55">
        <v>0.76500000000000001</v>
      </c>
      <c r="H3001" s="53">
        <v>0</v>
      </c>
      <c r="I3001" s="53" t="s">
        <v>1411</v>
      </c>
    </row>
    <row r="3002" spans="1:9" ht="17.399999999999999" x14ac:dyDescent="0.3">
      <c r="A3002" s="53" t="s">
        <v>618</v>
      </c>
      <c r="B3002" s="57">
        <v>45778</v>
      </c>
      <c r="C3002" s="59">
        <v>4222046.16</v>
      </c>
      <c r="D3002" s="60">
        <v>0</v>
      </c>
      <c r="E3002" s="54">
        <v>63330.69</v>
      </c>
      <c r="F3002" s="54">
        <v>70833.63</v>
      </c>
      <c r="G3002" s="55">
        <v>1.1180000000000001</v>
      </c>
      <c r="H3002" s="53">
        <v>0</v>
      </c>
      <c r="I3002" s="53" t="s">
        <v>1408</v>
      </c>
    </row>
    <row r="3003" spans="1:9" ht="17.399999999999999" x14ac:dyDescent="0.3">
      <c r="A3003" s="53" t="s">
        <v>618</v>
      </c>
      <c r="B3003" s="57">
        <v>45809</v>
      </c>
      <c r="C3003" s="59">
        <v>4095734.66</v>
      </c>
      <c r="D3003" s="60">
        <v>0</v>
      </c>
      <c r="E3003" s="54">
        <v>61436.02</v>
      </c>
      <c r="F3003" s="54">
        <v>66764.2</v>
      </c>
      <c r="G3003" s="55">
        <v>1.087</v>
      </c>
      <c r="H3003" s="53">
        <v>0</v>
      </c>
      <c r="I3003" s="53" t="s">
        <v>1408</v>
      </c>
    </row>
    <row r="3004" spans="1:9" ht="17.399999999999999" x14ac:dyDescent="0.3">
      <c r="A3004" s="53" t="s">
        <v>618</v>
      </c>
      <c r="B3004" s="57">
        <v>45839</v>
      </c>
      <c r="C3004" s="59">
        <v>3973970.79</v>
      </c>
      <c r="D3004" s="60">
        <v>0</v>
      </c>
      <c r="E3004" s="54">
        <v>59609.56</v>
      </c>
      <c r="F3004" s="54">
        <v>62753.42</v>
      </c>
      <c r="G3004" s="55">
        <v>1.0529999999999999</v>
      </c>
      <c r="H3004" s="53">
        <v>0</v>
      </c>
      <c r="I3004" s="53" t="s">
        <v>1408</v>
      </c>
    </row>
    <row r="3005" spans="1:9" ht="17.399999999999999" x14ac:dyDescent="0.3">
      <c r="A3005" s="53" t="s">
        <v>618</v>
      </c>
      <c r="B3005" s="57">
        <v>45870</v>
      </c>
      <c r="C3005" s="59">
        <v>3844400.47</v>
      </c>
      <c r="D3005" s="60">
        <v>65</v>
      </c>
      <c r="E3005" s="54">
        <v>57666.01</v>
      </c>
      <c r="F3005" s="54">
        <v>40031.910000000003</v>
      </c>
      <c r="G3005" s="55">
        <v>0.69399999999999995</v>
      </c>
      <c r="H3005" s="53">
        <v>0</v>
      </c>
      <c r="I3005" s="53" t="s">
        <v>1411</v>
      </c>
    </row>
    <row r="3006" spans="1:9" ht="17.399999999999999" x14ac:dyDescent="0.3">
      <c r="A3006" s="53" t="s">
        <v>618</v>
      </c>
      <c r="B3006" s="57">
        <v>45901</v>
      </c>
      <c r="C3006" s="59">
        <v>3741290.98</v>
      </c>
      <c r="D3006" s="60">
        <v>35</v>
      </c>
      <c r="E3006" s="54">
        <v>56119.360000000001</v>
      </c>
      <c r="F3006" s="54">
        <v>36633.08</v>
      </c>
      <c r="G3006" s="55">
        <v>0.65300000000000002</v>
      </c>
      <c r="H3006" s="53">
        <v>0</v>
      </c>
      <c r="I3006" s="53" t="s">
        <v>1410</v>
      </c>
    </row>
    <row r="3007" spans="1:9" ht="17.399999999999999" x14ac:dyDescent="0.3">
      <c r="A3007" s="53" t="s">
        <v>618</v>
      </c>
      <c r="B3007" s="57">
        <v>45931</v>
      </c>
      <c r="C3007" s="59">
        <v>3642613.74</v>
      </c>
      <c r="D3007" s="60">
        <v>35</v>
      </c>
      <c r="E3007" s="54">
        <v>54639.21</v>
      </c>
      <c r="F3007" s="54">
        <v>34991.050000000003</v>
      </c>
      <c r="G3007" s="55">
        <v>0.64</v>
      </c>
      <c r="H3007" s="53">
        <v>0</v>
      </c>
      <c r="I3007" s="53" t="s">
        <v>1410</v>
      </c>
    </row>
    <row r="3008" spans="1:9" ht="17.399999999999999" x14ac:dyDescent="0.3">
      <c r="A3008" s="53" t="s">
        <v>618</v>
      </c>
      <c r="B3008" s="57">
        <v>45962</v>
      </c>
      <c r="C3008" s="59">
        <v>3536793.16</v>
      </c>
      <c r="D3008" s="60">
        <v>15</v>
      </c>
      <c r="E3008" s="54">
        <v>53051.9</v>
      </c>
      <c r="F3008" s="54">
        <v>54248.7</v>
      </c>
      <c r="G3008" s="55">
        <v>1.0229999999999999</v>
      </c>
      <c r="H3008" s="53">
        <v>0</v>
      </c>
      <c r="I3008" s="53" t="s">
        <v>1408</v>
      </c>
    </row>
    <row r="3009" spans="1:9" ht="17.399999999999999" x14ac:dyDescent="0.3">
      <c r="A3009" s="53" t="s">
        <v>618</v>
      </c>
      <c r="B3009" s="57">
        <v>45992</v>
      </c>
      <c r="C3009" s="59">
        <v>3431200.19</v>
      </c>
      <c r="D3009" s="60">
        <v>35</v>
      </c>
      <c r="E3009" s="54">
        <v>51468</v>
      </c>
      <c r="F3009" s="54">
        <v>29322.22</v>
      </c>
      <c r="G3009" s="55">
        <v>0.56999999999999995</v>
      </c>
      <c r="H3009" s="53">
        <v>0</v>
      </c>
      <c r="I3009" s="53" t="s">
        <v>1410</v>
      </c>
    </row>
    <row r="3010" spans="1:9" ht="17.399999999999999" x14ac:dyDescent="0.3">
      <c r="A3010" s="53" t="s">
        <v>620</v>
      </c>
      <c r="B3010" s="57">
        <v>45992</v>
      </c>
      <c r="C3010" s="59">
        <v>14789091.59</v>
      </c>
      <c r="D3010" s="60">
        <v>0</v>
      </c>
      <c r="E3010" s="54">
        <v>221836.37</v>
      </c>
      <c r="F3010" s="54">
        <v>222227.81</v>
      </c>
      <c r="G3010" s="55">
        <v>1.002</v>
      </c>
      <c r="H3010" s="53">
        <v>0</v>
      </c>
      <c r="I3010" s="53" t="s">
        <v>1408</v>
      </c>
    </row>
    <row r="3011" spans="1:9" ht="17.399999999999999" x14ac:dyDescent="0.3">
      <c r="A3011" s="53" t="s">
        <v>622</v>
      </c>
      <c r="B3011" s="57">
        <v>45658</v>
      </c>
      <c r="C3011" s="59">
        <v>15896244.02</v>
      </c>
      <c r="D3011" s="60">
        <v>185</v>
      </c>
      <c r="E3011" s="54">
        <v>238443.66</v>
      </c>
      <c r="F3011" s="54">
        <v>39699.24</v>
      </c>
      <c r="G3011" s="55">
        <v>0.16600000000000001</v>
      </c>
      <c r="H3011" s="53">
        <v>0</v>
      </c>
      <c r="I3011" s="53" t="s">
        <v>1412</v>
      </c>
    </row>
    <row r="3012" spans="1:9" ht="17.399999999999999" x14ac:dyDescent="0.3">
      <c r="A3012" s="53" t="s">
        <v>622</v>
      </c>
      <c r="B3012" s="57">
        <v>45689</v>
      </c>
      <c r="C3012" s="59">
        <v>15896244.02</v>
      </c>
      <c r="D3012" s="60">
        <v>999</v>
      </c>
      <c r="E3012" s="54">
        <v>238443.66</v>
      </c>
      <c r="F3012" s="54">
        <v>42326.84</v>
      </c>
      <c r="G3012" s="55">
        <v>0.17799999999999999</v>
      </c>
      <c r="H3012" s="53">
        <v>0</v>
      </c>
      <c r="I3012" s="53" t="s">
        <v>1412</v>
      </c>
    </row>
    <row r="3013" spans="1:9" ht="17.399999999999999" x14ac:dyDescent="0.3">
      <c r="A3013" s="53" t="s">
        <v>622</v>
      </c>
      <c r="B3013" s="57">
        <v>45717</v>
      </c>
      <c r="C3013" s="59">
        <v>15896244.02</v>
      </c>
      <c r="D3013" s="60">
        <v>999</v>
      </c>
      <c r="E3013" s="54">
        <v>238443.66</v>
      </c>
      <c r="F3013" s="54">
        <v>32422.45</v>
      </c>
      <c r="G3013" s="55">
        <v>0.13600000000000001</v>
      </c>
      <c r="H3013" s="53">
        <v>0</v>
      </c>
      <c r="I3013" s="53" t="s">
        <v>1412</v>
      </c>
    </row>
    <row r="3014" spans="1:9" ht="17.399999999999999" x14ac:dyDescent="0.3">
      <c r="A3014" s="53" t="s">
        <v>622</v>
      </c>
      <c r="B3014" s="57">
        <v>45748</v>
      </c>
      <c r="C3014" s="59">
        <v>15896244.02</v>
      </c>
      <c r="D3014" s="60">
        <v>999</v>
      </c>
      <c r="E3014" s="54">
        <v>238443.66</v>
      </c>
      <c r="F3014" s="54">
        <v>39186.97</v>
      </c>
      <c r="G3014" s="55">
        <v>0.16400000000000001</v>
      </c>
      <c r="H3014" s="53">
        <v>0</v>
      </c>
      <c r="I3014" s="53" t="s">
        <v>1412</v>
      </c>
    </row>
    <row r="3015" spans="1:9" ht="17.399999999999999" x14ac:dyDescent="0.3">
      <c r="A3015" s="53" t="s">
        <v>622</v>
      </c>
      <c r="B3015" s="57">
        <v>45778</v>
      </c>
      <c r="C3015" s="59">
        <v>15896244.02</v>
      </c>
      <c r="D3015" s="60">
        <v>999</v>
      </c>
      <c r="E3015" s="54">
        <v>238443.66</v>
      </c>
      <c r="F3015" s="54">
        <v>35551.519999999997</v>
      </c>
      <c r="G3015" s="55">
        <v>0.14899999999999999</v>
      </c>
      <c r="H3015" s="53">
        <v>0</v>
      </c>
      <c r="I3015" s="53" t="s">
        <v>1412</v>
      </c>
    </row>
    <row r="3016" spans="1:9" ht="17.399999999999999" x14ac:dyDescent="0.3">
      <c r="A3016" s="53" t="s">
        <v>622</v>
      </c>
      <c r="B3016" s="57">
        <v>45809</v>
      </c>
      <c r="C3016" s="59">
        <v>15896244.02</v>
      </c>
      <c r="D3016" s="60">
        <v>999</v>
      </c>
      <c r="E3016" s="54">
        <v>238443.66</v>
      </c>
      <c r="F3016" s="54">
        <v>37184.17</v>
      </c>
      <c r="G3016" s="55">
        <v>0.156</v>
      </c>
      <c r="H3016" s="53">
        <v>0</v>
      </c>
      <c r="I3016" s="53" t="s">
        <v>1412</v>
      </c>
    </row>
    <row r="3017" spans="1:9" ht="17.399999999999999" x14ac:dyDescent="0.3">
      <c r="A3017" s="53" t="s">
        <v>622</v>
      </c>
      <c r="B3017" s="57">
        <v>45839</v>
      </c>
      <c r="C3017" s="59">
        <v>15896244.02</v>
      </c>
      <c r="D3017" s="60">
        <v>999</v>
      </c>
      <c r="E3017" s="54">
        <v>238443.66</v>
      </c>
      <c r="F3017" s="54">
        <v>22650.67</v>
      </c>
      <c r="G3017" s="55">
        <v>9.5000000000000001E-2</v>
      </c>
      <c r="H3017" s="53">
        <v>0</v>
      </c>
      <c r="I3017" s="53" t="s">
        <v>1412</v>
      </c>
    </row>
    <row r="3018" spans="1:9" ht="17.399999999999999" x14ac:dyDescent="0.3">
      <c r="A3018" s="53" t="s">
        <v>622</v>
      </c>
      <c r="B3018" s="57">
        <v>45870</v>
      </c>
      <c r="C3018" s="59">
        <v>15896244.02</v>
      </c>
      <c r="D3018" s="60">
        <v>999</v>
      </c>
      <c r="E3018" s="54">
        <v>238443.66</v>
      </c>
      <c r="F3018" s="54">
        <v>36935.839999999997</v>
      </c>
      <c r="G3018" s="55">
        <v>0.155</v>
      </c>
      <c r="H3018" s="53">
        <v>0</v>
      </c>
      <c r="I3018" s="53" t="s">
        <v>1412</v>
      </c>
    </row>
    <row r="3019" spans="1:9" ht="17.399999999999999" x14ac:dyDescent="0.3">
      <c r="A3019" s="53" t="s">
        <v>622</v>
      </c>
      <c r="B3019" s="57">
        <v>45901</v>
      </c>
      <c r="C3019" s="59">
        <v>15896244.02</v>
      </c>
      <c r="D3019" s="60">
        <v>999</v>
      </c>
      <c r="E3019" s="54">
        <v>238443.66</v>
      </c>
      <c r="F3019" s="54">
        <v>20032.66</v>
      </c>
      <c r="G3019" s="55">
        <v>8.4000000000000005E-2</v>
      </c>
      <c r="H3019" s="53">
        <v>0</v>
      </c>
      <c r="I3019" s="53" t="s">
        <v>1412</v>
      </c>
    </row>
    <row r="3020" spans="1:9" ht="17.399999999999999" x14ac:dyDescent="0.3">
      <c r="A3020" s="53" t="s">
        <v>622</v>
      </c>
      <c r="B3020" s="57">
        <v>45931</v>
      </c>
      <c r="C3020" s="59">
        <v>15896244.02</v>
      </c>
      <c r="D3020" s="60">
        <v>999</v>
      </c>
      <c r="E3020" s="54">
        <v>238443.66</v>
      </c>
      <c r="F3020" s="54">
        <v>40441.949999999997</v>
      </c>
      <c r="G3020" s="55">
        <v>0.17</v>
      </c>
      <c r="H3020" s="53">
        <v>0</v>
      </c>
      <c r="I3020" s="53" t="s">
        <v>1412</v>
      </c>
    </row>
    <row r="3021" spans="1:9" ht="17.399999999999999" x14ac:dyDescent="0.3">
      <c r="A3021" s="53" t="s">
        <v>622</v>
      </c>
      <c r="B3021" s="57">
        <v>45962</v>
      </c>
      <c r="C3021" s="59">
        <v>15896244.02</v>
      </c>
      <c r="D3021" s="60">
        <v>999</v>
      </c>
      <c r="E3021" s="54">
        <v>238443.66</v>
      </c>
      <c r="F3021" s="54">
        <v>14281.24</v>
      </c>
      <c r="G3021" s="55">
        <v>0.06</v>
      </c>
      <c r="H3021" s="53">
        <v>0</v>
      </c>
      <c r="I3021" s="53" t="s">
        <v>1412</v>
      </c>
    </row>
    <row r="3022" spans="1:9" ht="17.399999999999999" x14ac:dyDescent="0.3">
      <c r="A3022" s="53" t="s">
        <v>622</v>
      </c>
      <c r="B3022" s="57">
        <v>45992</v>
      </c>
      <c r="C3022" s="59">
        <v>15896244.02</v>
      </c>
      <c r="D3022" s="60">
        <v>999</v>
      </c>
      <c r="E3022" s="54">
        <v>238443.66</v>
      </c>
      <c r="F3022" s="54">
        <v>39633.31</v>
      </c>
      <c r="G3022" s="55">
        <v>0.16600000000000001</v>
      </c>
      <c r="H3022" s="53">
        <v>0</v>
      </c>
      <c r="I3022" s="53" t="s">
        <v>1412</v>
      </c>
    </row>
    <row r="3023" spans="1:9" ht="17.399999999999999" x14ac:dyDescent="0.3">
      <c r="A3023" s="53" t="s">
        <v>624</v>
      </c>
      <c r="B3023" s="57">
        <v>45658</v>
      </c>
      <c r="C3023" s="59">
        <v>585921.18000000005</v>
      </c>
      <c r="D3023" s="60">
        <v>15</v>
      </c>
      <c r="E3023" s="54">
        <v>8788.82</v>
      </c>
      <c r="F3023" s="54">
        <v>10008.370000000001</v>
      </c>
      <c r="G3023" s="55">
        <v>1.139</v>
      </c>
      <c r="H3023" s="53">
        <v>0</v>
      </c>
      <c r="I3023" s="53" t="s">
        <v>1408</v>
      </c>
    </row>
    <row r="3024" spans="1:9" ht="17.399999999999999" x14ac:dyDescent="0.3">
      <c r="A3024" s="53" t="s">
        <v>624</v>
      </c>
      <c r="B3024" s="57">
        <v>45689</v>
      </c>
      <c r="C3024" s="59">
        <v>567957.46</v>
      </c>
      <c r="D3024" s="60">
        <v>35</v>
      </c>
      <c r="E3024" s="54">
        <v>8519.36</v>
      </c>
      <c r="F3024" s="54">
        <v>3461.42</v>
      </c>
      <c r="G3024" s="55">
        <v>0.40600000000000003</v>
      </c>
      <c r="H3024" s="53">
        <v>0</v>
      </c>
      <c r="I3024" s="53" t="s">
        <v>1410</v>
      </c>
    </row>
    <row r="3025" spans="1:9" ht="17.399999999999999" x14ac:dyDescent="0.3">
      <c r="A3025" s="53" t="s">
        <v>624</v>
      </c>
      <c r="B3025" s="57">
        <v>45717</v>
      </c>
      <c r="C3025" s="59">
        <v>549441.69999999995</v>
      </c>
      <c r="D3025" s="60">
        <v>95</v>
      </c>
      <c r="E3025" s="54">
        <v>8241.6299999999992</v>
      </c>
      <c r="F3025" s="54">
        <v>1420.68</v>
      </c>
      <c r="G3025" s="55">
        <v>0.17199999999999999</v>
      </c>
      <c r="H3025" s="53">
        <v>0</v>
      </c>
      <c r="I3025" s="53" t="s">
        <v>1409</v>
      </c>
    </row>
    <row r="3026" spans="1:9" ht="17.399999999999999" x14ac:dyDescent="0.3">
      <c r="A3026" s="53" t="s">
        <v>624</v>
      </c>
      <c r="B3026" s="57">
        <v>45748</v>
      </c>
      <c r="C3026" s="59">
        <v>532712.5</v>
      </c>
      <c r="D3026" s="60">
        <v>0</v>
      </c>
      <c r="E3026" s="54">
        <v>7990.69</v>
      </c>
      <c r="F3026" s="54">
        <v>9010.85</v>
      </c>
      <c r="G3026" s="55">
        <v>1.1279999999999999</v>
      </c>
      <c r="H3026" s="53">
        <v>0</v>
      </c>
      <c r="I3026" s="53" t="s">
        <v>1408</v>
      </c>
    </row>
    <row r="3027" spans="1:9" ht="17.399999999999999" x14ac:dyDescent="0.3">
      <c r="A3027" s="53" t="s">
        <v>624</v>
      </c>
      <c r="B3027" s="57">
        <v>45778</v>
      </c>
      <c r="C3027" s="59">
        <v>516479.7</v>
      </c>
      <c r="D3027" s="60">
        <v>65</v>
      </c>
      <c r="E3027" s="54">
        <v>7747.2</v>
      </c>
      <c r="F3027" s="54">
        <v>6093.9</v>
      </c>
      <c r="G3027" s="55">
        <v>0.78700000000000003</v>
      </c>
      <c r="H3027" s="53">
        <v>0</v>
      </c>
      <c r="I3027" s="53" t="s">
        <v>1411</v>
      </c>
    </row>
    <row r="3028" spans="1:9" ht="17.399999999999999" x14ac:dyDescent="0.3">
      <c r="A3028" s="53" t="s">
        <v>624</v>
      </c>
      <c r="B3028" s="57">
        <v>45809</v>
      </c>
      <c r="C3028" s="59">
        <v>501898.38</v>
      </c>
      <c r="D3028" s="60">
        <v>95</v>
      </c>
      <c r="E3028" s="54">
        <v>7528.48</v>
      </c>
      <c r="F3028" s="54">
        <v>3819.4</v>
      </c>
      <c r="G3028" s="55">
        <v>0.50700000000000001</v>
      </c>
      <c r="H3028" s="53">
        <v>0</v>
      </c>
      <c r="I3028" s="53" t="s">
        <v>1409</v>
      </c>
    </row>
    <row r="3029" spans="1:9" ht="17.399999999999999" x14ac:dyDescent="0.3">
      <c r="A3029" s="53" t="s">
        <v>624</v>
      </c>
      <c r="B3029" s="57">
        <v>45839</v>
      </c>
      <c r="C3029" s="59">
        <v>485336.17</v>
      </c>
      <c r="D3029" s="60">
        <v>0</v>
      </c>
      <c r="E3029" s="54">
        <v>7280.04</v>
      </c>
      <c r="F3029" s="54">
        <v>7878.13</v>
      </c>
      <c r="G3029" s="55">
        <v>1.0820000000000001</v>
      </c>
      <c r="H3029" s="53">
        <v>0</v>
      </c>
      <c r="I3029" s="53" t="s">
        <v>1408</v>
      </c>
    </row>
    <row r="3030" spans="1:9" ht="17.399999999999999" x14ac:dyDescent="0.3">
      <c r="A3030" s="53" t="s">
        <v>624</v>
      </c>
      <c r="B3030" s="57">
        <v>45870</v>
      </c>
      <c r="C3030" s="59">
        <v>471108.52</v>
      </c>
      <c r="D3030" s="60">
        <v>220</v>
      </c>
      <c r="E3030" s="54">
        <v>7066.63</v>
      </c>
      <c r="F3030" s="54">
        <v>1278.04</v>
      </c>
      <c r="G3030" s="55">
        <v>0.18099999999999999</v>
      </c>
      <c r="H3030" s="53">
        <v>1</v>
      </c>
      <c r="I3030" s="53" t="s">
        <v>1409</v>
      </c>
    </row>
    <row r="3031" spans="1:9" ht="17.399999999999999" x14ac:dyDescent="0.3">
      <c r="A3031" s="53" t="s">
        <v>624</v>
      </c>
      <c r="B3031" s="57">
        <v>45901</v>
      </c>
      <c r="C3031" s="59">
        <v>456694.92</v>
      </c>
      <c r="D3031" s="60">
        <v>15</v>
      </c>
      <c r="E3031" s="54">
        <v>6850.42</v>
      </c>
      <c r="F3031" s="54">
        <v>7612.43</v>
      </c>
      <c r="G3031" s="55">
        <v>1.111</v>
      </c>
      <c r="H3031" s="53">
        <v>1</v>
      </c>
      <c r="I3031" s="53" t="s">
        <v>1408</v>
      </c>
    </row>
    <row r="3032" spans="1:9" ht="17.399999999999999" x14ac:dyDescent="0.3">
      <c r="A3032" s="53" t="s">
        <v>624</v>
      </c>
      <c r="B3032" s="57">
        <v>45931</v>
      </c>
      <c r="C3032" s="59">
        <v>444067.03</v>
      </c>
      <c r="D3032" s="60">
        <v>0</v>
      </c>
      <c r="E3032" s="54">
        <v>6661.01</v>
      </c>
      <c r="F3032" s="54">
        <v>7052.45</v>
      </c>
      <c r="G3032" s="55">
        <v>1.0589999999999999</v>
      </c>
      <c r="H3032" s="53">
        <v>1</v>
      </c>
      <c r="I3032" s="53" t="s">
        <v>1408</v>
      </c>
    </row>
    <row r="3033" spans="1:9" ht="17.399999999999999" x14ac:dyDescent="0.3">
      <c r="A3033" s="53" t="s">
        <v>624</v>
      </c>
      <c r="B3033" s="57">
        <v>45962</v>
      </c>
      <c r="C3033" s="59">
        <v>431973.08</v>
      </c>
      <c r="D3033" s="60">
        <v>0</v>
      </c>
      <c r="E3033" s="54">
        <v>6479.6</v>
      </c>
      <c r="F3033" s="54">
        <v>6906.5</v>
      </c>
      <c r="G3033" s="55">
        <v>1.0660000000000001</v>
      </c>
      <c r="H3033" s="53">
        <v>1</v>
      </c>
      <c r="I3033" s="53" t="s">
        <v>1408</v>
      </c>
    </row>
    <row r="3034" spans="1:9" ht="17.399999999999999" x14ac:dyDescent="0.3">
      <c r="A3034" s="53" t="s">
        <v>624</v>
      </c>
      <c r="B3034" s="57">
        <v>45992</v>
      </c>
      <c r="C3034" s="59">
        <v>419237.25</v>
      </c>
      <c r="D3034" s="60">
        <v>0</v>
      </c>
      <c r="E3034" s="54">
        <v>6288.56</v>
      </c>
      <c r="F3034" s="54">
        <v>6206.1</v>
      </c>
      <c r="G3034" s="55">
        <v>0.98699999999999999</v>
      </c>
      <c r="H3034" s="53">
        <v>1</v>
      </c>
      <c r="I3034" s="53" t="s">
        <v>1408</v>
      </c>
    </row>
    <row r="3035" spans="1:9" ht="17.399999999999999" x14ac:dyDescent="0.3">
      <c r="A3035" s="53" t="s">
        <v>626</v>
      </c>
      <c r="B3035" s="57">
        <v>45658</v>
      </c>
      <c r="C3035" s="59">
        <v>3923684.2</v>
      </c>
      <c r="D3035" s="60">
        <v>0</v>
      </c>
      <c r="E3035" s="54">
        <v>58855.26</v>
      </c>
      <c r="F3035" s="54">
        <v>66227.25</v>
      </c>
      <c r="G3035" s="55">
        <v>1.125</v>
      </c>
      <c r="H3035" s="53">
        <v>0</v>
      </c>
      <c r="I3035" s="53" t="s">
        <v>1408</v>
      </c>
    </row>
    <row r="3036" spans="1:9" ht="17.399999999999999" x14ac:dyDescent="0.3">
      <c r="A3036" s="53" t="s">
        <v>626</v>
      </c>
      <c r="B3036" s="57">
        <v>45689</v>
      </c>
      <c r="C3036" s="59">
        <v>3807200.36</v>
      </c>
      <c r="D3036" s="60">
        <v>0</v>
      </c>
      <c r="E3036" s="54">
        <v>57108.01</v>
      </c>
      <c r="F3036" s="54">
        <v>59550.63</v>
      </c>
      <c r="G3036" s="55">
        <v>1.0429999999999999</v>
      </c>
      <c r="H3036" s="53">
        <v>0</v>
      </c>
      <c r="I3036" s="53" t="s">
        <v>1408</v>
      </c>
    </row>
    <row r="3037" spans="1:9" ht="17.399999999999999" x14ac:dyDescent="0.3">
      <c r="A3037" s="53" t="s">
        <v>626</v>
      </c>
      <c r="B3037" s="57">
        <v>45717</v>
      </c>
      <c r="C3037" s="59">
        <v>3686766.75</v>
      </c>
      <c r="D3037" s="60">
        <v>0</v>
      </c>
      <c r="E3037" s="54">
        <v>55301.5</v>
      </c>
      <c r="F3037" s="54">
        <v>61428.81</v>
      </c>
      <c r="G3037" s="55">
        <v>1.111</v>
      </c>
      <c r="H3037" s="53">
        <v>0</v>
      </c>
      <c r="I3037" s="53" t="s">
        <v>1408</v>
      </c>
    </row>
    <row r="3038" spans="1:9" ht="17.399999999999999" x14ac:dyDescent="0.3">
      <c r="A3038" s="53" t="s">
        <v>626</v>
      </c>
      <c r="B3038" s="57">
        <v>45748</v>
      </c>
      <c r="C3038" s="59">
        <v>3568056.07</v>
      </c>
      <c r="D3038" s="60">
        <v>35</v>
      </c>
      <c r="E3038" s="54">
        <v>53520.84</v>
      </c>
      <c r="F3038" s="54">
        <v>32352.880000000001</v>
      </c>
      <c r="G3038" s="55">
        <v>0.60399999999999998</v>
      </c>
      <c r="H3038" s="53">
        <v>0</v>
      </c>
      <c r="I3038" s="53" t="s">
        <v>1410</v>
      </c>
    </row>
    <row r="3039" spans="1:9" ht="17.399999999999999" x14ac:dyDescent="0.3">
      <c r="A3039" s="53" t="s">
        <v>626</v>
      </c>
      <c r="B3039" s="57">
        <v>45778</v>
      </c>
      <c r="C3039" s="59">
        <v>3456706.38</v>
      </c>
      <c r="D3039" s="60">
        <v>0</v>
      </c>
      <c r="E3039" s="54">
        <v>51850.6</v>
      </c>
      <c r="F3039" s="54">
        <v>53287.53</v>
      </c>
      <c r="G3039" s="55">
        <v>1.028</v>
      </c>
      <c r="H3039" s="53">
        <v>0</v>
      </c>
      <c r="I3039" s="53" t="s">
        <v>1408</v>
      </c>
    </row>
    <row r="3040" spans="1:9" ht="17.399999999999999" x14ac:dyDescent="0.3">
      <c r="A3040" s="53" t="s">
        <v>626</v>
      </c>
      <c r="B3040" s="57">
        <v>45809</v>
      </c>
      <c r="C3040" s="59">
        <v>3366242.71</v>
      </c>
      <c r="D3040" s="60">
        <v>0</v>
      </c>
      <c r="E3040" s="54">
        <v>50493.64</v>
      </c>
      <c r="F3040" s="54">
        <v>52359.4</v>
      </c>
      <c r="G3040" s="55">
        <v>1.0369999999999999</v>
      </c>
      <c r="H3040" s="53">
        <v>0</v>
      </c>
      <c r="I3040" s="53" t="s">
        <v>1408</v>
      </c>
    </row>
    <row r="3041" spans="1:9" ht="17.399999999999999" x14ac:dyDescent="0.3">
      <c r="A3041" s="53" t="s">
        <v>626</v>
      </c>
      <c r="B3041" s="57">
        <v>45839</v>
      </c>
      <c r="C3041" s="59">
        <v>3262677.89</v>
      </c>
      <c r="D3041" s="60">
        <v>0</v>
      </c>
      <c r="E3041" s="54">
        <v>48940.17</v>
      </c>
      <c r="F3041" s="54">
        <v>55196.99</v>
      </c>
      <c r="G3041" s="55">
        <v>1.1279999999999999</v>
      </c>
      <c r="H3041" s="53">
        <v>0</v>
      </c>
      <c r="I3041" s="53" t="s">
        <v>1408</v>
      </c>
    </row>
    <row r="3042" spans="1:9" ht="17.399999999999999" x14ac:dyDescent="0.3">
      <c r="A3042" s="53" t="s">
        <v>626</v>
      </c>
      <c r="B3042" s="57">
        <v>45870</v>
      </c>
      <c r="C3042" s="59">
        <v>3168530.61</v>
      </c>
      <c r="D3042" s="60">
        <v>0</v>
      </c>
      <c r="E3042" s="54">
        <v>47527.96</v>
      </c>
      <c r="F3042" s="54">
        <v>49848.03</v>
      </c>
      <c r="G3042" s="55">
        <v>1.0489999999999999</v>
      </c>
      <c r="H3042" s="53">
        <v>0</v>
      </c>
      <c r="I3042" s="53" t="s">
        <v>1408</v>
      </c>
    </row>
    <row r="3043" spans="1:9" ht="17.399999999999999" x14ac:dyDescent="0.3">
      <c r="A3043" s="53" t="s">
        <v>626</v>
      </c>
      <c r="B3043" s="57">
        <v>45901</v>
      </c>
      <c r="C3043" s="59">
        <v>3082088.26</v>
      </c>
      <c r="D3043" s="60">
        <v>65</v>
      </c>
      <c r="E3043" s="54">
        <v>46231.32</v>
      </c>
      <c r="F3043" s="54">
        <v>39813.29</v>
      </c>
      <c r="G3043" s="55">
        <v>0.86099999999999999</v>
      </c>
      <c r="H3043" s="53">
        <v>0</v>
      </c>
      <c r="I3043" s="53" t="s">
        <v>1411</v>
      </c>
    </row>
    <row r="3044" spans="1:9" ht="17.399999999999999" x14ac:dyDescent="0.3">
      <c r="A3044" s="53" t="s">
        <v>626</v>
      </c>
      <c r="B3044" s="57">
        <v>45931</v>
      </c>
      <c r="C3044" s="59">
        <v>2981781.15</v>
      </c>
      <c r="D3044" s="60">
        <v>0</v>
      </c>
      <c r="E3044" s="54">
        <v>44726.720000000001</v>
      </c>
      <c r="F3044" s="54">
        <v>46893.71</v>
      </c>
      <c r="G3044" s="55">
        <v>1.048</v>
      </c>
      <c r="H3044" s="53">
        <v>0</v>
      </c>
      <c r="I3044" s="53" t="s">
        <v>1408</v>
      </c>
    </row>
    <row r="3045" spans="1:9" ht="17.399999999999999" x14ac:dyDescent="0.3">
      <c r="A3045" s="53" t="s">
        <v>626</v>
      </c>
      <c r="B3045" s="57">
        <v>45962</v>
      </c>
      <c r="C3045" s="59">
        <v>2901557.69</v>
      </c>
      <c r="D3045" s="60">
        <v>0</v>
      </c>
      <c r="E3045" s="54">
        <v>43523.37</v>
      </c>
      <c r="F3045" s="54">
        <v>46154.36</v>
      </c>
      <c r="G3045" s="55">
        <v>1.06</v>
      </c>
      <c r="H3045" s="53">
        <v>0</v>
      </c>
      <c r="I3045" s="53" t="s">
        <v>1408</v>
      </c>
    </row>
    <row r="3046" spans="1:9" ht="17.399999999999999" x14ac:dyDescent="0.3">
      <c r="A3046" s="53" t="s">
        <v>626</v>
      </c>
      <c r="B3046" s="57">
        <v>45992</v>
      </c>
      <c r="C3046" s="59">
        <v>2822631.03</v>
      </c>
      <c r="D3046" s="60">
        <v>0</v>
      </c>
      <c r="E3046" s="54">
        <v>42339.47</v>
      </c>
      <c r="F3046" s="54">
        <v>44961.4</v>
      </c>
      <c r="G3046" s="55">
        <v>1.0620000000000001</v>
      </c>
      <c r="H3046" s="53">
        <v>0</v>
      </c>
      <c r="I3046" s="53" t="s">
        <v>1408</v>
      </c>
    </row>
    <row r="3047" spans="1:9" ht="17.399999999999999" x14ac:dyDescent="0.3">
      <c r="A3047" s="53" t="s">
        <v>628</v>
      </c>
      <c r="B3047" s="57">
        <v>45658</v>
      </c>
      <c r="C3047" s="59">
        <v>4433008.0599999996</v>
      </c>
      <c r="D3047" s="60">
        <v>0</v>
      </c>
      <c r="E3047" s="54">
        <v>66495.12</v>
      </c>
      <c r="F3047" s="54">
        <v>66137.929999999993</v>
      </c>
      <c r="G3047" s="55">
        <v>0.995</v>
      </c>
      <c r="H3047" s="53">
        <v>0</v>
      </c>
      <c r="I3047" s="53" t="s">
        <v>1408</v>
      </c>
    </row>
    <row r="3048" spans="1:9" ht="17.399999999999999" x14ac:dyDescent="0.3">
      <c r="A3048" s="53" t="s">
        <v>628</v>
      </c>
      <c r="B3048" s="57">
        <v>45689</v>
      </c>
      <c r="C3048" s="59">
        <v>4302297.2300000004</v>
      </c>
      <c r="D3048" s="60">
        <v>0</v>
      </c>
      <c r="E3048" s="54">
        <v>64534.46</v>
      </c>
      <c r="F3048" s="54">
        <v>71752.34</v>
      </c>
      <c r="G3048" s="55">
        <v>1.1120000000000001</v>
      </c>
      <c r="H3048" s="53">
        <v>0</v>
      </c>
      <c r="I3048" s="53" t="s">
        <v>1408</v>
      </c>
    </row>
    <row r="3049" spans="1:9" ht="17.399999999999999" x14ac:dyDescent="0.3">
      <c r="A3049" s="53" t="s">
        <v>628</v>
      </c>
      <c r="B3049" s="57">
        <v>45717</v>
      </c>
      <c r="C3049" s="59">
        <v>4160395.8</v>
      </c>
      <c r="D3049" s="60">
        <v>0</v>
      </c>
      <c r="E3049" s="54">
        <v>62405.94</v>
      </c>
      <c r="F3049" s="54">
        <v>62240.63</v>
      </c>
      <c r="G3049" s="55">
        <v>0.997</v>
      </c>
      <c r="H3049" s="53">
        <v>0</v>
      </c>
      <c r="I3049" s="53" t="s">
        <v>1408</v>
      </c>
    </row>
    <row r="3050" spans="1:9" ht="17.399999999999999" x14ac:dyDescent="0.3">
      <c r="A3050" s="53" t="s">
        <v>628</v>
      </c>
      <c r="B3050" s="57">
        <v>45748</v>
      </c>
      <c r="C3050" s="59">
        <v>4025525.66</v>
      </c>
      <c r="D3050" s="60">
        <v>0</v>
      </c>
      <c r="E3050" s="54">
        <v>60382.879999999997</v>
      </c>
      <c r="F3050" s="54">
        <v>69196.73</v>
      </c>
      <c r="G3050" s="55">
        <v>1.1459999999999999</v>
      </c>
      <c r="H3050" s="53">
        <v>0</v>
      </c>
      <c r="I3050" s="53" t="s">
        <v>1408</v>
      </c>
    </row>
    <row r="3051" spans="1:9" ht="17.399999999999999" x14ac:dyDescent="0.3">
      <c r="A3051" s="53" t="s">
        <v>628</v>
      </c>
      <c r="B3051" s="57">
        <v>45778</v>
      </c>
      <c r="C3051" s="59">
        <v>3898813.89</v>
      </c>
      <c r="D3051" s="60">
        <v>0</v>
      </c>
      <c r="E3051" s="54">
        <v>58482.21</v>
      </c>
      <c r="F3051" s="54">
        <v>61776.9</v>
      </c>
      <c r="G3051" s="55">
        <v>1.056</v>
      </c>
      <c r="H3051" s="53">
        <v>0</v>
      </c>
      <c r="I3051" s="53" t="s">
        <v>1408</v>
      </c>
    </row>
    <row r="3052" spans="1:9" ht="17.399999999999999" x14ac:dyDescent="0.3">
      <c r="A3052" s="53" t="s">
        <v>628</v>
      </c>
      <c r="B3052" s="57">
        <v>45809</v>
      </c>
      <c r="C3052" s="59">
        <v>3898813.89</v>
      </c>
      <c r="D3052" s="60">
        <v>220</v>
      </c>
      <c r="E3052" s="54">
        <v>58482.21</v>
      </c>
      <c r="F3052" s="54">
        <v>7590.66</v>
      </c>
      <c r="G3052" s="55">
        <v>0.13</v>
      </c>
      <c r="H3052" s="53">
        <v>0</v>
      </c>
      <c r="I3052" s="53" t="s">
        <v>1412</v>
      </c>
    </row>
    <row r="3053" spans="1:9" ht="17.399999999999999" x14ac:dyDescent="0.3">
      <c r="A3053" s="53" t="s">
        <v>628</v>
      </c>
      <c r="B3053" s="57">
        <v>45839</v>
      </c>
      <c r="C3053" s="59">
        <v>3898813.89</v>
      </c>
      <c r="D3053" s="60">
        <v>999</v>
      </c>
      <c r="E3053" s="54">
        <v>58482.21</v>
      </c>
      <c r="F3053" s="54">
        <v>1075.27</v>
      </c>
      <c r="G3053" s="55">
        <v>1.7999999999999999E-2</v>
      </c>
      <c r="H3053" s="53">
        <v>0</v>
      </c>
      <c r="I3053" s="53" t="s">
        <v>1412</v>
      </c>
    </row>
    <row r="3054" spans="1:9" ht="17.399999999999999" x14ac:dyDescent="0.3">
      <c r="A3054" s="53" t="s">
        <v>628</v>
      </c>
      <c r="B3054" s="57">
        <v>45870</v>
      </c>
      <c r="C3054" s="59">
        <v>3898813.89</v>
      </c>
      <c r="D3054" s="60">
        <v>999</v>
      </c>
      <c r="E3054" s="54">
        <v>58482.21</v>
      </c>
      <c r="F3054" s="54">
        <v>5278.41</v>
      </c>
      <c r="G3054" s="55">
        <v>0.09</v>
      </c>
      <c r="H3054" s="53">
        <v>0</v>
      </c>
      <c r="I3054" s="53" t="s">
        <v>1412</v>
      </c>
    </row>
    <row r="3055" spans="1:9" ht="17.399999999999999" x14ac:dyDescent="0.3">
      <c r="A3055" s="53" t="s">
        <v>628</v>
      </c>
      <c r="B3055" s="57">
        <v>45901</v>
      </c>
      <c r="C3055" s="59">
        <v>3898813.89</v>
      </c>
      <c r="D3055" s="60">
        <v>999</v>
      </c>
      <c r="E3055" s="54">
        <v>58482.21</v>
      </c>
      <c r="F3055" s="54">
        <v>2353.2800000000002</v>
      </c>
      <c r="G3055" s="55">
        <v>0.04</v>
      </c>
      <c r="H3055" s="53">
        <v>0</v>
      </c>
      <c r="I3055" s="53" t="s">
        <v>1412</v>
      </c>
    </row>
    <row r="3056" spans="1:9" ht="17.399999999999999" x14ac:dyDescent="0.3">
      <c r="A3056" s="53" t="s">
        <v>628</v>
      </c>
      <c r="B3056" s="57">
        <v>45931</v>
      </c>
      <c r="C3056" s="59">
        <v>3898813.89</v>
      </c>
      <c r="D3056" s="60">
        <v>999</v>
      </c>
      <c r="E3056" s="54">
        <v>58482.21</v>
      </c>
      <c r="F3056" s="54">
        <v>7570.93</v>
      </c>
      <c r="G3056" s="55">
        <v>0.129</v>
      </c>
      <c r="H3056" s="53">
        <v>0</v>
      </c>
      <c r="I3056" s="53" t="s">
        <v>1412</v>
      </c>
    </row>
    <row r="3057" spans="1:9" ht="17.399999999999999" x14ac:dyDescent="0.3">
      <c r="A3057" s="53" t="s">
        <v>628</v>
      </c>
      <c r="B3057" s="57">
        <v>45962</v>
      </c>
      <c r="C3057" s="59">
        <v>3898813.89</v>
      </c>
      <c r="D3057" s="60">
        <v>999</v>
      </c>
      <c r="E3057" s="54">
        <v>58482.21</v>
      </c>
      <c r="F3057" s="54">
        <v>363.73</v>
      </c>
      <c r="G3057" s="55">
        <v>6.0000000000000001E-3</v>
      </c>
      <c r="H3057" s="53">
        <v>0</v>
      </c>
      <c r="I3057" s="53" t="s">
        <v>1412</v>
      </c>
    </row>
    <row r="3058" spans="1:9" ht="17.399999999999999" x14ac:dyDescent="0.3">
      <c r="A3058" s="53" t="s">
        <v>628</v>
      </c>
      <c r="B3058" s="57">
        <v>45992</v>
      </c>
      <c r="C3058" s="59">
        <v>3898813.89</v>
      </c>
      <c r="D3058" s="60">
        <v>999</v>
      </c>
      <c r="E3058" s="54">
        <v>58482.21</v>
      </c>
      <c r="F3058" s="54">
        <v>9674.33</v>
      </c>
      <c r="G3058" s="55">
        <v>0.16500000000000001</v>
      </c>
      <c r="H3058" s="53">
        <v>0</v>
      </c>
      <c r="I3058" s="53" t="s">
        <v>1412</v>
      </c>
    </row>
    <row r="3059" spans="1:9" ht="17.399999999999999" x14ac:dyDescent="0.3">
      <c r="A3059" s="53" t="s">
        <v>630</v>
      </c>
      <c r="B3059" s="57">
        <v>45658</v>
      </c>
      <c r="C3059" s="59">
        <v>819903.42</v>
      </c>
      <c r="D3059" s="60">
        <v>0</v>
      </c>
      <c r="E3059" s="54">
        <v>12298.55</v>
      </c>
      <c r="F3059" s="54">
        <v>14086.94</v>
      </c>
      <c r="G3059" s="55">
        <v>1.145</v>
      </c>
      <c r="H3059" s="53">
        <v>0</v>
      </c>
      <c r="I3059" s="53" t="s">
        <v>1408</v>
      </c>
    </row>
    <row r="3060" spans="1:9" ht="17.399999999999999" x14ac:dyDescent="0.3">
      <c r="A3060" s="53" t="s">
        <v>630</v>
      </c>
      <c r="B3060" s="57">
        <v>45689</v>
      </c>
      <c r="C3060" s="59">
        <v>794095.47</v>
      </c>
      <c r="D3060" s="60">
        <v>0</v>
      </c>
      <c r="E3060" s="54">
        <v>11911.43</v>
      </c>
      <c r="F3060" s="54">
        <v>13210.96</v>
      </c>
      <c r="G3060" s="55">
        <v>1.109</v>
      </c>
      <c r="H3060" s="53">
        <v>0</v>
      </c>
      <c r="I3060" s="53" t="s">
        <v>1408</v>
      </c>
    </row>
    <row r="3061" spans="1:9" ht="17.399999999999999" x14ac:dyDescent="0.3">
      <c r="A3061" s="53" t="s">
        <v>630</v>
      </c>
      <c r="B3061" s="57">
        <v>45717</v>
      </c>
      <c r="C3061" s="59">
        <v>770437</v>
      </c>
      <c r="D3061" s="60">
        <v>0</v>
      </c>
      <c r="E3061" s="54">
        <v>11556.56</v>
      </c>
      <c r="F3061" s="54">
        <v>11776.32</v>
      </c>
      <c r="G3061" s="55">
        <v>1.0189999999999999</v>
      </c>
      <c r="H3061" s="53">
        <v>0</v>
      </c>
      <c r="I3061" s="53" t="s">
        <v>1408</v>
      </c>
    </row>
    <row r="3062" spans="1:9" ht="17.399999999999999" x14ac:dyDescent="0.3">
      <c r="A3062" s="53" t="s">
        <v>630</v>
      </c>
      <c r="B3062" s="57">
        <v>45748</v>
      </c>
      <c r="C3062" s="59">
        <v>748506.76</v>
      </c>
      <c r="D3062" s="60">
        <v>0</v>
      </c>
      <c r="E3062" s="54">
        <v>11227.6</v>
      </c>
      <c r="F3062" s="54">
        <v>11560.73</v>
      </c>
      <c r="G3062" s="55">
        <v>1.03</v>
      </c>
      <c r="H3062" s="53">
        <v>0</v>
      </c>
      <c r="I3062" s="53" t="s">
        <v>1408</v>
      </c>
    </row>
    <row r="3063" spans="1:9" ht="17.399999999999999" x14ac:dyDescent="0.3">
      <c r="A3063" s="53" t="s">
        <v>630</v>
      </c>
      <c r="B3063" s="57">
        <v>45778</v>
      </c>
      <c r="C3063" s="59">
        <v>727647.74</v>
      </c>
      <c r="D3063" s="60">
        <v>35</v>
      </c>
      <c r="E3063" s="54">
        <v>10914.72</v>
      </c>
      <c r="F3063" s="54">
        <v>7202.38</v>
      </c>
      <c r="G3063" s="55">
        <v>0.66</v>
      </c>
      <c r="H3063" s="53">
        <v>0</v>
      </c>
      <c r="I3063" s="53" t="s">
        <v>1410</v>
      </c>
    </row>
    <row r="3064" spans="1:9" ht="17.399999999999999" x14ac:dyDescent="0.3">
      <c r="A3064" s="53" t="s">
        <v>630</v>
      </c>
      <c r="B3064" s="57">
        <v>45809</v>
      </c>
      <c r="C3064" s="59">
        <v>708661.83</v>
      </c>
      <c r="D3064" s="60">
        <v>15</v>
      </c>
      <c r="E3064" s="54">
        <v>10629.93</v>
      </c>
      <c r="F3064" s="54">
        <v>11612.15</v>
      </c>
      <c r="G3064" s="55">
        <v>1.0920000000000001</v>
      </c>
      <c r="H3064" s="53">
        <v>0</v>
      </c>
      <c r="I3064" s="53" t="s">
        <v>1408</v>
      </c>
    </row>
    <row r="3065" spans="1:9" ht="17.399999999999999" x14ac:dyDescent="0.3">
      <c r="A3065" s="53" t="s">
        <v>630</v>
      </c>
      <c r="B3065" s="57">
        <v>45839</v>
      </c>
      <c r="C3065" s="59">
        <v>685908.99</v>
      </c>
      <c r="D3065" s="60">
        <v>35</v>
      </c>
      <c r="E3065" s="54">
        <v>10288.629999999999</v>
      </c>
      <c r="F3065" s="54">
        <v>7943.06</v>
      </c>
      <c r="G3065" s="55">
        <v>0.77200000000000002</v>
      </c>
      <c r="H3065" s="53">
        <v>0</v>
      </c>
      <c r="I3065" s="53" t="s">
        <v>1410</v>
      </c>
    </row>
    <row r="3066" spans="1:9" ht="17.399999999999999" x14ac:dyDescent="0.3">
      <c r="A3066" s="53" t="s">
        <v>630</v>
      </c>
      <c r="B3066" s="57">
        <v>45870</v>
      </c>
      <c r="C3066" s="59">
        <v>664416.72</v>
      </c>
      <c r="D3066" s="60">
        <v>15</v>
      </c>
      <c r="E3066" s="54">
        <v>9966.25</v>
      </c>
      <c r="F3066" s="54">
        <v>9947.33</v>
      </c>
      <c r="G3066" s="55">
        <v>0.998</v>
      </c>
      <c r="H3066" s="53">
        <v>0</v>
      </c>
      <c r="I3066" s="53" t="s">
        <v>1408</v>
      </c>
    </row>
    <row r="3067" spans="1:9" ht="17.399999999999999" x14ac:dyDescent="0.3">
      <c r="A3067" s="53" t="s">
        <v>630</v>
      </c>
      <c r="B3067" s="57">
        <v>45901</v>
      </c>
      <c r="C3067" s="59">
        <v>645209.57999999996</v>
      </c>
      <c r="D3067" s="60">
        <v>0</v>
      </c>
      <c r="E3067" s="54">
        <v>9678.14</v>
      </c>
      <c r="F3067" s="54">
        <v>10263.370000000001</v>
      </c>
      <c r="G3067" s="55">
        <v>1.06</v>
      </c>
      <c r="H3067" s="53">
        <v>0</v>
      </c>
      <c r="I3067" s="53" t="s">
        <v>1408</v>
      </c>
    </row>
    <row r="3068" spans="1:9" ht="17.399999999999999" x14ac:dyDescent="0.3">
      <c r="A3068" s="53" t="s">
        <v>630</v>
      </c>
      <c r="B3068" s="57">
        <v>45931</v>
      </c>
      <c r="C3068" s="59">
        <v>624520.29</v>
      </c>
      <c r="D3068" s="60">
        <v>0</v>
      </c>
      <c r="E3068" s="54">
        <v>9367.7999999999993</v>
      </c>
      <c r="F3068" s="54">
        <v>10406.530000000001</v>
      </c>
      <c r="G3068" s="55">
        <v>1.111</v>
      </c>
      <c r="H3068" s="53">
        <v>0</v>
      </c>
      <c r="I3068" s="53" t="s">
        <v>1408</v>
      </c>
    </row>
    <row r="3069" spans="1:9" ht="17.399999999999999" x14ac:dyDescent="0.3">
      <c r="A3069" s="53" t="s">
        <v>630</v>
      </c>
      <c r="B3069" s="57">
        <v>45962</v>
      </c>
      <c r="C3069" s="59">
        <v>606740.36</v>
      </c>
      <c r="D3069" s="60">
        <v>0</v>
      </c>
      <c r="E3069" s="54">
        <v>9101.11</v>
      </c>
      <c r="F3069" s="54">
        <v>9488.9599999999991</v>
      </c>
      <c r="G3069" s="55">
        <v>1.0429999999999999</v>
      </c>
      <c r="H3069" s="53">
        <v>0</v>
      </c>
      <c r="I3069" s="53" t="s">
        <v>1408</v>
      </c>
    </row>
    <row r="3070" spans="1:9" ht="17.399999999999999" x14ac:dyDescent="0.3">
      <c r="A3070" s="53" t="s">
        <v>630</v>
      </c>
      <c r="B3070" s="57">
        <v>45992</v>
      </c>
      <c r="C3070" s="59">
        <v>590538.38</v>
      </c>
      <c r="D3070" s="60">
        <v>65</v>
      </c>
      <c r="E3070" s="54">
        <v>8858.08</v>
      </c>
      <c r="F3070" s="54">
        <v>6944.89</v>
      </c>
      <c r="G3070" s="55">
        <v>0.78400000000000003</v>
      </c>
      <c r="H3070" s="53">
        <v>0</v>
      </c>
      <c r="I3070" s="53" t="s">
        <v>1411</v>
      </c>
    </row>
    <row r="3071" spans="1:9" ht="17.399999999999999" x14ac:dyDescent="0.3">
      <c r="A3071" s="53" t="s">
        <v>631</v>
      </c>
      <c r="B3071" s="57">
        <v>45901</v>
      </c>
      <c r="C3071" s="59">
        <v>2965110.41</v>
      </c>
      <c r="D3071" s="60">
        <v>15</v>
      </c>
      <c r="E3071" s="54">
        <v>44476.66</v>
      </c>
      <c r="F3071" s="54">
        <v>47071.17</v>
      </c>
      <c r="G3071" s="55">
        <v>1.0580000000000001</v>
      </c>
      <c r="H3071" s="53">
        <v>0</v>
      </c>
      <c r="I3071" s="53" t="s">
        <v>1408</v>
      </c>
    </row>
    <row r="3072" spans="1:9" ht="17.399999999999999" x14ac:dyDescent="0.3">
      <c r="A3072" s="53" t="s">
        <v>631</v>
      </c>
      <c r="B3072" s="57">
        <v>45931</v>
      </c>
      <c r="C3072" s="59">
        <v>2883957.11</v>
      </c>
      <c r="D3072" s="60">
        <v>0</v>
      </c>
      <c r="E3072" s="54">
        <v>43259.360000000001</v>
      </c>
      <c r="F3072" s="54">
        <v>44195.14</v>
      </c>
      <c r="G3072" s="55">
        <v>1.022</v>
      </c>
      <c r="H3072" s="53">
        <v>0</v>
      </c>
      <c r="I3072" s="53" t="s">
        <v>1408</v>
      </c>
    </row>
    <row r="3073" spans="1:9" ht="17.399999999999999" x14ac:dyDescent="0.3">
      <c r="A3073" s="53" t="s">
        <v>631</v>
      </c>
      <c r="B3073" s="57">
        <v>45962</v>
      </c>
      <c r="C3073" s="59">
        <v>2805387.77</v>
      </c>
      <c r="D3073" s="60">
        <v>0</v>
      </c>
      <c r="E3073" s="54">
        <v>42080.82</v>
      </c>
      <c r="F3073" s="54">
        <v>45959.34</v>
      </c>
      <c r="G3073" s="55">
        <v>1.0920000000000001</v>
      </c>
      <c r="H3073" s="53">
        <v>0</v>
      </c>
      <c r="I3073" s="53" t="s">
        <v>1408</v>
      </c>
    </row>
    <row r="3074" spans="1:9" ht="17.399999999999999" x14ac:dyDescent="0.3">
      <c r="A3074" s="53" t="s">
        <v>631</v>
      </c>
      <c r="B3074" s="57">
        <v>45992</v>
      </c>
      <c r="C3074" s="59">
        <v>2724247.01</v>
      </c>
      <c r="D3074" s="60">
        <v>0</v>
      </c>
      <c r="E3074" s="54">
        <v>40863.71</v>
      </c>
      <c r="F3074" s="54">
        <v>46486.09</v>
      </c>
      <c r="G3074" s="55">
        <v>1.1379999999999999</v>
      </c>
      <c r="H3074" s="53">
        <v>0</v>
      </c>
      <c r="I3074" s="53" t="s">
        <v>1408</v>
      </c>
    </row>
    <row r="3075" spans="1:9" ht="17.399999999999999" x14ac:dyDescent="0.3">
      <c r="A3075" s="53" t="s">
        <v>632</v>
      </c>
      <c r="B3075" s="57">
        <v>45658</v>
      </c>
      <c r="C3075" s="59">
        <v>3377110.11</v>
      </c>
      <c r="D3075" s="60">
        <v>0</v>
      </c>
      <c r="E3075" s="54">
        <v>50656.65</v>
      </c>
      <c r="F3075" s="54">
        <v>51032.86</v>
      </c>
      <c r="G3075" s="55">
        <v>1.0069999999999999</v>
      </c>
      <c r="H3075" s="53">
        <v>0</v>
      </c>
      <c r="I3075" s="53" t="s">
        <v>1408</v>
      </c>
    </row>
    <row r="3076" spans="1:9" ht="17.399999999999999" x14ac:dyDescent="0.3">
      <c r="A3076" s="53" t="s">
        <v>632</v>
      </c>
      <c r="B3076" s="57">
        <v>45689</v>
      </c>
      <c r="C3076" s="59">
        <v>3377110.11</v>
      </c>
      <c r="D3076" s="60">
        <v>220</v>
      </c>
      <c r="E3076" s="54">
        <v>50656.65</v>
      </c>
      <c r="F3076" s="54">
        <v>567.64</v>
      </c>
      <c r="G3076" s="55">
        <v>1.0999999999999999E-2</v>
      </c>
      <c r="H3076" s="53">
        <v>0</v>
      </c>
      <c r="I3076" s="53" t="s">
        <v>1412</v>
      </c>
    </row>
    <row r="3077" spans="1:9" ht="17.399999999999999" x14ac:dyDescent="0.3">
      <c r="A3077" s="53" t="s">
        <v>632</v>
      </c>
      <c r="B3077" s="57">
        <v>45717</v>
      </c>
      <c r="C3077" s="59">
        <v>3377110.11</v>
      </c>
      <c r="D3077" s="60">
        <v>999</v>
      </c>
      <c r="E3077" s="54">
        <v>50656.65</v>
      </c>
      <c r="F3077" s="54">
        <v>9647.0499999999993</v>
      </c>
      <c r="G3077" s="55">
        <v>0.19</v>
      </c>
      <c r="H3077" s="53">
        <v>0</v>
      </c>
      <c r="I3077" s="53" t="s">
        <v>1412</v>
      </c>
    </row>
    <row r="3078" spans="1:9" ht="17.399999999999999" x14ac:dyDescent="0.3">
      <c r="A3078" s="53" t="s">
        <v>632</v>
      </c>
      <c r="B3078" s="57">
        <v>45748</v>
      </c>
      <c r="C3078" s="59">
        <v>3377110.11</v>
      </c>
      <c r="D3078" s="60">
        <v>999</v>
      </c>
      <c r="E3078" s="54">
        <v>50656.65</v>
      </c>
      <c r="F3078" s="54">
        <v>4452.24</v>
      </c>
      <c r="G3078" s="55">
        <v>8.7999999999999995E-2</v>
      </c>
      <c r="H3078" s="53">
        <v>0</v>
      </c>
      <c r="I3078" s="53" t="s">
        <v>1412</v>
      </c>
    </row>
    <row r="3079" spans="1:9" ht="17.399999999999999" x14ac:dyDescent="0.3">
      <c r="A3079" s="53" t="s">
        <v>632</v>
      </c>
      <c r="B3079" s="57">
        <v>45778</v>
      </c>
      <c r="C3079" s="59">
        <v>3377110.11</v>
      </c>
      <c r="D3079" s="60">
        <v>999</v>
      </c>
      <c r="E3079" s="54">
        <v>50656.65</v>
      </c>
      <c r="F3079" s="54">
        <v>179.33</v>
      </c>
      <c r="G3079" s="55">
        <v>4.0000000000000001E-3</v>
      </c>
      <c r="H3079" s="53">
        <v>0</v>
      </c>
      <c r="I3079" s="53" t="s">
        <v>1412</v>
      </c>
    </row>
    <row r="3080" spans="1:9" ht="17.399999999999999" x14ac:dyDescent="0.3">
      <c r="A3080" s="53" t="s">
        <v>632</v>
      </c>
      <c r="B3080" s="57">
        <v>45809</v>
      </c>
      <c r="C3080" s="59">
        <v>3377110.11</v>
      </c>
      <c r="D3080" s="60">
        <v>999</v>
      </c>
      <c r="E3080" s="54">
        <v>50656.65</v>
      </c>
      <c r="F3080" s="54">
        <v>2271.62</v>
      </c>
      <c r="G3080" s="55">
        <v>4.4999999999999998E-2</v>
      </c>
      <c r="H3080" s="53">
        <v>0</v>
      </c>
      <c r="I3080" s="53" t="s">
        <v>1412</v>
      </c>
    </row>
    <row r="3081" spans="1:9" ht="17.399999999999999" x14ac:dyDescent="0.3">
      <c r="A3081" s="53" t="s">
        <v>632</v>
      </c>
      <c r="B3081" s="57">
        <v>45839</v>
      </c>
      <c r="C3081" s="59">
        <v>3377110.11</v>
      </c>
      <c r="D3081" s="60">
        <v>999</v>
      </c>
      <c r="E3081" s="54">
        <v>50656.65</v>
      </c>
      <c r="F3081" s="54">
        <v>1988.68</v>
      </c>
      <c r="G3081" s="55">
        <v>3.9E-2</v>
      </c>
      <c r="H3081" s="53">
        <v>0</v>
      </c>
      <c r="I3081" s="53" t="s">
        <v>1412</v>
      </c>
    </row>
    <row r="3082" spans="1:9" ht="17.399999999999999" x14ac:dyDescent="0.3">
      <c r="A3082" s="53" t="s">
        <v>632</v>
      </c>
      <c r="B3082" s="57">
        <v>45870</v>
      </c>
      <c r="C3082" s="59">
        <v>3377110.11</v>
      </c>
      <c r="D3082" s="60">
        <v>999</v>
      </c>
      <c r="E3082" s="54">
        <v>50656.65</v>
      </c>
      <c r="F3082" s="54">
        <v>231.39</v>
      </c>
      <c r="G3082" s="55">
        <v>5.0000000000000001E-3</v>
      </c>
      <c r="H3082" s="53">
        <v>0</v>
      </c>
      <c r="I3082" s="53" t="s">
        <v>1412</v>
      </c>
    </row>
    <row r="3083" spans="1:9" ht="17.399999999999999" x14ac:dyDescent="0.3">
      <c r="A3083" s="53" t="s">
        <v>632</v>
      </c>
      <c r="B3083" s="57">
        <v>45901</v>
      </c>
      <c r="C3083" s="59">
        <v>3377110.11</v>
      </c>
      <c r="D3083" s="60">
        <v>999</v>
      </c>
      <c r="E3083" s="54">
        <v>50656.65</v>
      </c>
      <c r="F3083" s="54">
        <v>1168.23</v>
      </c>
      <c r="G3083" s="55">
        <v>2.3E-2</v>
      </c>
      <c r="H3083" s="53">
        <v>0</v>
      </c>
      <c r="I3083" s="53" t="s">
        <v>1412</v>
      </c>
    </row>
    <row r="3084" spans="1:9" ht="17.399999999999999" x14ac:dyDescent="0.3">
      <c r="A3084" s="53" t="s">
        <v>632</v>
      </c>
      <c r="B3084" s="57">
        <v>45931</v>
      </c>
      <c r="C3084" s="59">
        <v>3377110.11</v>
      </c>
      <c r="D3084" s="60">
        <v>999</v>
      </c>
      <c r="E3084" s="54">
        <v>50656.65</v>
      </c>
      <c r="F3084" s="54">
        <v>1959.06</v>
      </c>
      <c r="G3084" s="55">
        <v>3.9E-2</v>
      </c>
      <c r="H3084" s="53">
        <v>0</v>
      </c>
      <c r="I3084" s="53" t="s">
        <v>1412</v>
      </c>
    </row>
    <row r="3085" spans="1:9" ht="17.399999999999999" x14ac:dyDescent="0.3">
      <c r="A3085" s="53" t="s">
        <v>632</v>
      </c>
      <c r="B3085" s="57">
        <v>45962</v>
      </c>
      <c r="C3085" s="59">
        <v>3377110.11</v>
      </c>
      <c r="D3085" s="60">
        <v>999</v>
      </c>
      <c r="E3085" s="54">
        <v>50656.65</v>
      </c>
      <c r="F3085" s="54">
        <v>1806.36</v>
      </c>
      <c r="G3085" s="55">
        <v>3.5999999999999997E-2</v>
      </c>
      <c r="H3085" s="53">
        <v>0</v>
      </c>
      <c r="I3085" s="53" t="s">
        <v>1412</v>
      </c>
    </row>
    <row r="3086" spans="1:9" ht="17.399999999999999" x14ac:dyDescent="0.3">
      <c r="A3086" s="53" t="s">
        <v>632</v>
      </c>
      <c r="B3086" s="57">
        <v>45992</v>
      </c>
      <c r="C3086" s="59">
        <v>3377110.11</v>
      </c>
      <c r="D3086" s="60">
        <v>999</v>
      </c>
      <c r="E3086" s="54">
        <v>50656.65</v>
      </c>
      <c r="F3086" s="54">
        <v>4404.6899999999996</v>
      </c>
      <c r="G3086" s="55">
        <v>8.6999999999999994E-2</v>
      </c>
      <c r="H3086" s="53">
        <v>0</v>
      </c>
      <c r="I3086" s="53" t="s">
        <v>1412</v>
      </c>
    </row>
    <row r="3087" spans="1:9" ht="17.399999999999999" x14ac:dyDescent="0.3">
      <c r="A3087" s="53" t="s">
        <v>634</v>
      </c>
      <c r="B3087" s="57">
        <v>45658</v>
      </c>
      <c r="C3087" s="59">
        <v>1780256.32</v>
      </c>
      <c r="D3087" s="60">
        <v>0</v>
      </c>
      <c r="E3087" s="54">
        <v>26703.84</v>
      </c>
      <c r="F3087" s="54">
        <v>27868.1</v>
      </c>
      <c r="G3087" s="55">
        <v>1.044</v>
      </c>
      <c r="H3087" s="53">
        <v>0</v>
      </c>
      <c r="I3087" s="53" t="s">
        <v>1408</v>
      </c>
    </row>
    <row r="3088" spans="1:9" ht="17.399999999999999" x14ac:dyDescent="0.3">
      <c r="A3088" s="53" t="s">
        <v>634</v>
      </c>
      <c r="B3088" s="57">
        <v>45689</v>
      </c>
      <c r="C3088" s="59">
        <v>1727978.31</v>
      </c>
      <c r="D3088" s="60">
        <v>0</v>
      </c>
      <c r="E3088" s="54">
        <v>25919.67</v>
      </c>
      <c r="F3088" s="54">
        <v>26934.76</v>
      </c>
      <c r="G3088" s="55">
        <v>1.0389999999999999</v>
      </c>
      <c r="H3088" s="53">
        <v>0</v>
      </c>
      <c r="I3088" s="53" t="s">
        <v>1408</v>
      </c>
    </row>
    <row r="3089" spans="1:9" ht="17.399999999999999" x14ac:dyDescent="0.3">
      <c r="A3089" s="53" t="s">
        <v>634</v>
      </c>
      <c r="B3089" s="57">
        <v>45717</v>
      </c>
      <c r="C3089" s="59">
        <v>1683028.53</v>
      </c>
      <c r="D3089" s="60">
        <v>0</v>
      </c>
      <c r="E3089" s="54">
        <v>25245.43</v>
      </c>
      <c r="F3089" s="54">
        <v>24352.720000000001</v>
      </c>
      <c r="G3089" s="55">
        <v>0.96499999999999997</v>
      </c>
      <c r="H3089" s="53">
        <v>0</v>
      </c>
      <c r="I3089" s="53" t="s">
        <v>1408</v>
      </c>
    </row>
    <row r="3090" spans="1:9" ht="17.399999999999999" x14ac:dyDescent="0.3">
      <c r="A3090" s="53" t="s">
        <v>634</v>
      </c>
      <c r="B3090" s="57">
        <v>45748</v>
      </c>
      <c r="C3090" s="59">
        <v>1633024.35</v>
      </c>
      <c r="D3090" s="60">
        <v>0</v>
      </c>
      <c r="E3090" s="54">
        <v>24495.37</v>
      </c>
      <c r="F3090" s="54">
        <v>23856.79</v>
      </c>
      <c r="G3090" s="55">
        <v>0.97399999999999998</v>
      </c>
      <c r="H3090" s="53">
        <v>0</v>
      </c>
      <c r="I3090" s="53" t="s">
        <v>1408</v>
      </c>
    </row>
    <row r="3091" spans="1:9" ht="17.399999999999999" x14ac:dyDescent="0.3">
      <c r="A3091" s="53" t="s">
        <v>634</v>
      </c>
      <c r="B3091" s="57">
        <v>45778</v>
      </c>
      <c r="C3091" s="59">
        <v>1582113.74</v>
      </c>
      <c r="D3091" s="60">
        <v>0</v>
      </c>
      <c r="E3091" s="54">
        <v>23731.71</v>
      </c>
      <c r="F3091" s="54">
        <v>25739.33</v>
      </c>
      <c r="G3091" s="55">
        <v>1.085</v>
      </c>
      <c r="H3091" s="53">
        <v>0</v>
      </c>
      <c r="I3091" s="53" t="s">
        <v>1408</v>
      </c>
    </row>
    <row r="3092" spans="1:9" ht="17.399999999999999" x14ac:dyDescent="0.3">
      <c r="A3092" s="53" t="s">
        <v>634</v>
      </c>
      <c r="B3092" s="57">
        <v>45809</v>
      </c>
      <c r="C3092" s="59">
        <v>1539789</v>
      </c>
      <c r="D3092" s="60">
        <v>95</v>
      </c>
      <c r="E3092" s="54">
        <v>23096.84</v>
      </c>
      <c r="F3092" s="54">
        <v>6527.88</v>
      </c>
      <c r="G3092" s="55">
        <v>0.28299999999999997</v>
      </c>
      <c r="H3092" s="53">
        <v>0</v>
      </c>
      <c r="I3092" s="53" t="s">
        <v>1409</v>
      </c>
    </row>
    <row r="3093" spans="1:9" ht="17.399999999999999" x14ac:dyDescent="0.3">
      <c r="A3093" s="53" t="s">
        <v>634</v>
      </c>
      <c r="B3093" s="57">
        <v>45839</v>
      </c>
      <c r="C3093" s="59">
        <v>1491667.93</v>
      </c>
      <c r="D3093" s="60">
        <v>0</v>
      </c>
      <c r="E3093" s="54">
        <v>22375.02</v>
      </c>
      <c r="F3093" s="54">
        <v>24269.25</v>
      </c>
      <c r="G3093" s="55">
        <v>1.085</v>
      </c>
      <c r="H3093" s="53">
        <v>0</v>
      </c>
      <c r="I3093" s="53" t="s">
        <v>1408</v>
      </c>
    </row>
    <row r="3094" spans="1:9" ht="17.399999999999999" x14ac:dyDescent="0.3">
      <c r="A3094" s="53" t="s">
        <v>634</v>
      </c>
      <c r="B3094" s="57">
        <v>45870</v>
      </c>
      <c r="C3094" s="59">
        <v>1446881.05</v>
      </c>
      <c r="D3094" s="60">
        <v>0</v>
      </c>
      <c r="E3094" s="54">
        <v>21703.22</v>
      </c>
      <c r="F3094" s="54">
        <v>24537.99</v>
      </c>
      <c r="G3094" s="55">
        <v>1.131</v>
      </c>
      <c r="H3094" s="53">
        <v>0</v>
      </c>
      <c r="I3094" s="53" t="s">
        <v>1408</v>
      </c>
    </row>
    <row r="3095" spans="1:9" ht="17.399999999999999" x14ac:dyDescent="0.3">
      <c r="A3095" s="53" t="s">
        <v>634</v>
      </c>
      <c r="B3095" s="57">
        <v>45901</v>
      </c>
      <c r="C3095" s="59">
        <v>1404470.68</v>
      </c>
      <c r="D3095" s="60">
        <v>65</v>
      </c>
      <c r="E3095" s="54">
        <v>21067.06</v>
      </c>
      <c r="F3095" s="54">
        <v>13651.36</v>
      </c>
      <c r="G3095" s="55">
        <v>0.64800000000000002</v>
      </c>
      <c r="H3095" s="53">
        <v>0</v>
      </c>
      <c r="I3095" s="53" t="s">
        <v>1411</v>
      </c>
    </row>
    <row r="3096" spans="1:9" ht="17.399999999999999" x14ac:dyDescent="0.3">
      <c r="A3096" s="53" t="s">
        <v>634</v>
      </c>
      <c r="B3096" s="57">
        <v>45931</v>
      </c>
      <c r="C3096" s="59">
        <v>1361733.84</v>
      </c>
      <c r="D3096" s="60">
        <v>95</v>
      </c>
      <c r="E3096" s="54">
        <v>20426.009999999998</v>
      </c>
      <c r="F3096" s="54">
        <v>7852.14</v>
      </c>
      <c r="G3096" s="55">
        <v>0.38400000000000001</v>
      </c>
      <c r="H3096" s="53">
        <v>0</v>
      </c>
      <c r="I3096" s="53" t="s">
        <v>1409</v>
      </c>
    </row>
    <row r="3097" spans="1:9" ht="17.399999999999999" x14ac:dyDescent="0.3">
      <c r="A3097" s="53" t="s">
        <v>634</v>
      </c>
      <c r="B3097" s="57">
        <v>45962</v>
      </c>
      <c r="C3097" s="59">
        <v>1322747.8600000001</v>
      </c>
      <c r="D3097" s="60">
        <v>0</v>
      </c>
      <c r="E3097" s="54">
        <v>19841.22</v>
      </c>
      <c r="F3097" s="54">
        <v>21531.33</v>
      </c>
      <c r="G3097" s="55">
        <v>1.085</v>
      </c>
      <c r="H3097" s="53">
        <v>0</v>
      </c>
      <c r="I3097" s="53" t="s">
        <v>1408</v>
      </c>
    </row>
    <row r="3098" spans="1:9" ht="17.399999999999999" x14ac:dyDescent="0.3">
      <c r="A3098" s="53" t="s">
        <v>634</v>
      </c>
      <c r="B3098" s="57">
        <v>45992</v>
      </c>
      <c r="C3098" s="59">
        <v>1286181.1299999999</v>
      </c>
      <c r="D3098" s="60">
        <v>0</v>
      </c>
      <c r="E3098" s="54">
        <v>19292.72</v>
      </c>
      <c r="F3098" s="54">
        <v>20802.78</v>
      </c>
      <c r="G3098" s="55">
        <v>1.0780000000000001</v>
      </c>
      <c r="H3098" s="53">
        <v>0</v>
      </c>
      <c r="I3098" s="53" t="s">
        <v>1408</v>
      </c>
    </row>
    <row r="3099" spans="1:9" ht="17.399999999999999" x14ac:dyDescent="0.3">
      <c r="A3099" s="53" t="s">
        <v>635</v>
      </c>
      <c r="B3099" s="57">
        <v>45658</v>
      </c>
      <c r="C3099" s="59">
        <v>2521262.19</v>
      </c>
      <c r="D3099" s="60">
        <v>15</v>
      </c>
      <c r="E3099" s="54">
        <v>37818.93</v>
      </c>
      <c r="F3099" s="54">
        <v>43320.61</v>
      </c>
      <c r="G3099" s="55">
        <v>1.145</v>
      </c>
      <c r="H3099" s="53">
        <v>0</v>
      </c>
      <c r="I3099" s="53" t="s">
        <v>1408</v>
      </c>
    </row>
    <row r="3100" spans="1:9" ht="17.399999999999999" x14ac:dyDescent="0.3">
      <c r="A3100" s="53" t="s">
        <v>635</v>
      </c>
      <c r="B3100" s="57">
        <v>45689</v>
      </c>
      <c r="C3100" s="59">
        <v>2455976.91</v>
      </c>
      <c r="D3100" s="60">
        <v>15</v>
      </c>
      <c r="E3100" s="54">
        <v>36839.65</v>
      </c>
      <c r="F3100" s="54">
        <v>35644.17</v>
      </c>
      <c r="G3100" s="55">
        <v>0.96799999999999997</v>
      </c>
      <c r="H3100" s="53">
        <v>0</v>
      </c>
      <c r="I3100" s="53" t="s">
        <v>1408</v>
      </c>
    </row>
    <row r="3101" spans="1:9" ht="17.399999999999999" x14ac:dyDescent="0.3">
      <c r="A3101" s="53" t="s">
        <v>635</v>
      </c>
      <c r="B3101" s="57">
        <v>45717</v>
      </c>
      <c r="C3101" s="59">
        <v>2403558.0699999998</v>
      </c>
      <c r="D3101" s="60">
        <v>0</v>
      </c>
      <c r="E3101" s="54">
        <v>36053.370000000003</v>
      </c>
      <c r="F3101" s="54">
        <v>38573.08</v>
      </c>
      <c r="G3101" s="55">
        <v>1.07</v>
      </c>
      <c r="H3101" s="53">
        <v>0</v>
      </c>
      <c r="I3101" s="53" t="s">
        <v>1408</v>
      </c>
    </row>
    <row r="3102" spans="1:9" ht="17.399999999999999" x14ac:dyDescent="0.3">
      <c r="A3102" s="53" t="s">
        <v>635</v>
      </c>
      <c r="B3102" s="57">
        <v>45748</v>
      </c>
      <c r="C3102" s="59">
        <v>2347685.33</v>
      </c>
      <c r="D3102" s="60">
        <v>95</v>
      </c>
      <c r="E3102" s="54">
        <v>35215.279999999999</v>
      </c>
      <c r="F3102" s="54">
        <v>7254.52</v>
      </c>
      <c r="G3102" s="55">
        <v>0.20599999999999999</v>
      </c>
      <c r="H3102" s="53">
        <v>0</v>
      </c>
      <c r="I3102" s="53" t="s">
        <v>1409</v>
      </c>
    </row>
    <row r="3103" spans="1:9" ht="17.399999999999999" x14ac:dyDescent="0.3">
      <c r="A3103" s="53" t="s">
        <v>635</v>
      </c>
      <c r="B3103" s="57">
        <v>45778</v>
      </c>
      <c r="C3103" s="59">
        <v>2297247.81</v>
      </c>
      <c r="D3103" s="60">
        <v>0</v>
      </c>
      <c r="E3103" s="54">
        <v>34458.720000000001</v>
      </c>
      <c r="F3103" s="54">
        <v>34724.85</v>
      </c>
      <c r="G3103" s="55">
        <v>1.008</v>
      </c>
      <c r="H3103" s="53">
        <v>0</v>
      </c>
      <c r="I3103" s="53" t="s">
        <v>1408</v>
      </c>
    </row>
    <row r="3104" spans="1:9" ht="17.399999999999999" x14ac:dyDescent="0.3">
      <c r="A3104" s="53" t="s">
        <v>635</v>
      </c>
      <c r="B3104" s="57">
        <v>45809</v>
      </c>
      <c r="C3104" s="59">
        <v>2234454.2999999998</v>
      </c>
      <c r="D3104" s="60">
        <v>65</v>
      </c>
      <c r="E3104" s="54">
        <v>33516.81</v>
      </c>
      <c r="F3104" s="54">
        <v>25244.880000000001</v>
      </c>
      <c r="G3104" s="55">
        <v>0.753</v>
      </c>
      <c r="H3104" s="53">
        <v>0</v>
      </c>
      <c r="I3104" s="53" t="s">
        <v>1411</v>
      </c>
    </row>
    <row r="3105" spans="1:9" ht="17.399999999999999" x14ac:dyDescent="0.3">
      <c r="A3105" s="53" t="s">
        <v>635</v>
      </c>
      <c r="B3105" s="57">
        <v>45839</v>
      </c>
      <c r="C3105" s="59">
        <v>2234454.2999999998</v>
      </c>
      <c r="D3105" s="60">
        <v>185</v>
      </c>
      <c r="E3105" s="54">
        <v>33516.81</v>
      </c>
      <c r="F3105" s="54">
        <v>27.19</v>
      </c>
      <c r="G3105" s="55">
        <v>1E-3</v>
      </c>
      <c r="H3105" s="53">
        <v>0</v>
      </c>
      <c r="I3105" s="53" t="s">
        <v>1412</v>
      </c>
    </row>
    <row r="3106" spans="1:9" ht="17.399999999999999" x14ac:dyDescent="0.3">
      <c r="A3106" s="53" t="s">
        <v>635</v>
      </c>
      <c r="B3106" s="57">
        <v>45870</v>
      </c>
      <c r="C3106" s="59">
        <v>2234454.2999999998</v>
      </c>
      <c r="D3106" s="60">
        <v>999</v>
      </c>
      <c r="E3106" s="54">
        <v>33516.81</v>
      </c>
      <c r="F3106" s="54">
        <v>5014.8599999999997</v>
      </c>
      <c r="G3106" s="55">
        <v>0.15</v>
      </c>
      <c r="H3106" s="53">
        <v>0</v>
      </c>
      <c r="I3106" s="53" t="s">
        <v>1412</v>
      </c>
    </row>
    <row r="3107" spans="1:9" ht="17.399999999999999" x14ac:dyDescent="0.3">
      <c r="A3107" s="53" t="s">
        <v>635</v>
      </c>
      <c r="B3107" s="57">
        <v>45901</v>
      </c>
      <c r="C3107" s="59">
        <v>2234454.2999999998</v>
      </c>
      <c r="D3107" s="60">
        <v>999</v>
      </c>
      <c r="E3107" s="54">
        <v>33516.81</v>
      </c>
      <c r="F3107" s="54">
        <v>4265.34</v>
      </c>
      <c r="G3107" s="55">
        <v>0.127</v>
      </c>
      <c r="H3107" s="53">
        <v>0</v>
      </c>
      <c r="I3107" s="53" t="s">
        <v>1412</v>
      </c>
    </row>
    <row r="3108" spans="1:9" ht="17.399999999999999" x14ac:dyDescent="0.3">
      <c r="A3108" s="53" t="s">
        <v>635</v>
      </c>
      <c r="B3108" s="57">
        <v>45931</v>
      </c>
      <c r="C3108" s="59">
        <v>2234454.2999999998</v>
      </c>
      <c r="D3108" s="60">
        <v>999</v>
      </c>
      <c r="E3108" s="54">
        <v>33516.81</v>
      </c>
      <c r="F3108" s="54">
        <v>3437.42</v>
      </c>
      <c r="G3108" s="55">
        <v>0.10299999999999999</v>
      </c>
      <c r="H3108" s="53">
        <v>0</v>
      </c>
      <c r="I3108" s="53" t="s">
        <v>1412</v>
      </c>
    </row>
    <row r="3109" spans="1:9" ht="17.399999999999999" x14ac:dyDescent="0.3">
      <c r="A3109" s="53" t="s">
        <v>635</v>
      </c>
      <c r="B3109" s="57">
        <v>45962</v>
      </c>
      <c r="C3109" s="59">
        <v>2234454.2999999998</v>
      </c>
      <c r="D3109" s="60">
        <v>999</v>
      </c>
      <c r="E3109" s="54">
        <v>33516.81</v>
      </c>
      <c r="F3109" s="54">
        <v>6449.03</v>
      </c>
      <c r="G3109" s="55">
        <v>0.192</v>
      </c>
      <c r="H3109" s="53">
        <v>0</v>
      </c>
      <c r="I3109" s="53" t="s">
        <v>1412</v>
      </c>
    </row>
    <row r="3110" spans="1:9" ht="17.399999999999999" x14ac:dyDescent="0.3">
      <c r="A3110" s="53" t="s">
        <v>635</v>
      </c>
      <c r="B3110" s="57">
        <v>45992</v>
      </c>
      <c r="C3110" s="59">
        <v>2234454.2999999998</v>
      </c>
      <c r="D3110" s="60">
        <v>999</v>
      </c>
      <c r="E3110" s="54">
        <v>33516.81</v>
      </c>
      <c r="F3110" s="54">
        <v>6316.72</v>
      </c>
      <c r="G3110" s="55">
        <v>0.188</v>
      </c>
      <c r="H3110" s="53">
        <v>0</v>
      </c>
      <c r="I3110" s="53" t="s">
        <v>1412</v>
      </c>
    </row>
    <row r="3111" spans="1:9" ht="17.399999999999999" x14ac:dyDescent="0.3">
      <c r="A3111" s="53" t="s">
        <v>636</v>
      </c>
      <c r="B3111" s="57">
        <v>45658</v>
      </c>
      <c r="C3111" s="59">
        <v>758122.45</v>
      </c>
      <c r="D3111" s="60">
        <v>0</v>
      </c>
      <c r="E3111" s="54">
        <v>11371.84</v>
      </c>
      <c r="F3111" s="54">
        <v>11420.26</v>
      </c>
      <c r="G3111" s="55">
        <v>1.004</v>
      </c>
      <c r="H3111" s="53">
        <v>0</v>
      </c>
      <c r="I3111" s="53" t="s">
        <v>1408</v>
      </c>
    </row>
    <row r="3112" spans="1:9" ht="17.399999999999999" x14ac:dyDescent="0.3">
      <c r="A3112" s="53" t="s">
        <v>636</v>
      </c>
      <c r="B3112" s="57">
        <v>45689</v>
      </c>
      <c r="C3112" s="59">
        <v>733481.18</v>
      </c>
      <c r="D3112" s="60">
        <v>0</v>
      </c>
      <c r="E3112" s="54">
        <v>11002.22</v>
      </c>
      <c r="F3112" s="54">
        <v>12074.6</v>
      </c>
      <c r="G3112" s="55">
        <v>1.097</v>
      </c>
      <c r="H3112" s="53">
        <v>0</v>
      </c>
      <c r="I3112" s="53" t="s">
        <v>1408</v>
      </c>
    </row>
    <row r="3113" spans="1:9" ht="17.399999999999999" x14ac:dyDescent="0.3">
      <c r="A3113" s="53" t="s">
        <v>636</v>
      </c>
      <c r="B3113" s="57">
        <v>45717</v>
      </c>
      <c r="C3113" s="59">
        <v>713984.76</v>
      </c>
      <c r="D3113" s="60">
        <v>0</v>
      </c>
      <c r="E3113" s="54">
        <v>10709.77</v>
      </c>
      <c r="F3113" s="54">
        <v>11409.12</v>
      </c>
      <c r="G3113" s="55">
        <v>1.0649999999999999</v>
      </c>
      <c r="H3113" s="53">
        <v>0</v>
      </c>
      <c r="I3113" s="53" t="s">
        <v>1408</v>
      </c>
    </row>
    <row r="3114" spans="1:9" ht="17.399999999999999" x14ac:dyDescent="0.3">
      <c r="A3114" s="53" t="s">
        <v>636</v>
      </c>
      <c r="B3114" s="57">
        <v>45748</v>
      </c>
      <c r="C3114" s="59">
        <v>692776.75</v>
      </c>
      <c r="D3114" s="60">
        <v>0</v>
      </c>
      <c r="E3114" s="54">
        <v>10391.65</v>
      </c>
      <c r="F3114" s="54">
        <v>11481.63</v>
      </c>
      <c r="G3114" s="55">
        <v>1.105</v>
      </c>
      <c r="H3114" s="53">
        <v>0</v>
      </c>
      <c r="I3114" s="53" t="s">
        <v>1408</v>
      </c>
    </row>
    <row r="3115" spans="1:9" ht="17.399999999999999" x14ac:dyDescent="0.3">
      <c r="A3115" s="53" t="s">
        <v>636</v>
      </c>
      <c r="B3115" s="57">
        <v>45778</v>
      </c>
      <c r="C3115" s="59">
        <v>673033.87</v>
      </c>
      <c r="D3115" s="60">
        <v>0</v>
      </c>
      <c r="E3115" s="54">
        <v>10095.51</v>
      </c>
      <c r="F3115" s="54">
        <v>10909.42</v>
      </c>
      <c r="G3115" s="55">
        <v>1.081</v>
      </c>
      <c r="H3115" s="53">
        <v>0</v>
      </c>
      <c r="I3115" s="53" t="s">
        <v>1408</v>
      </c>
    </row>
    <row r="3116" spans="1:9" ht="17.399999999999999" x14ac:dyDescent="0.3">
      <c r="A3116" s="53" t="s">
        <v>636</v>
      </c>
      <c r="B3116" s="57">
        <v>45809</v>
      </c>
      <c r="C3116" s="59">
        <v>654790.97</v>
      </c>
      <c r="D3116" s="60">
        <v>35</v>
      </c>
      <c r="E3116" s="54">
        <v>9821.86</v>
      </c>
      <c r="F3116" s="54">
        <v>8531.06</v>
      </c>
      <c r="G3116" s="55">
        <v>0.86899999999999999</v>
      </c>
      <c r="H3116" s="53">
        <v>0</v>
      </c>
      <c r="I3116" s="53" t="s">
        <v>1410</v>
      </c>
    </row>
    <row r="3117" spans="1:9" ht="17.399999999999999" x14ac:dyDescent="0.3">
      <c r="A3117" s="53" t="s">
        <v>636</v>
      </c>
      <c r="B3117" s="57">
        <v>45839</v>
      </c>
      <c r="C3117" s="59">
        <v>635979.59</v>
      </c>
      <c r="D3117" s="60">
        <v>65</v>
      </c>
      <c r="E3117" s="54">
        <v>9539.69</v>
      </c>
      <c r="F3117" s="54">
        <v>5458.27</v>
      </c>
      <c r="G3117" s="55">
        <v>0.57199999999999995</v>
      </c>
      <c r="H3117" s="53">
        <v>0</v>
      </c>
      <c r="I3117" s="53" t="s">
        <v>1411</v>
      </c>
    </row>
    <row r="3118" spans="1:9" ht="17.399999999999999" x14ac:dyDescent="0.3">
      <c r="A3118" s="53" t="s">
        <v>636</v>
      </c>
      <c r="B3118" s="57">
        <v>45870</v>
      </c>
      <c r="C3118" s="59">
        <v>618941.41</v>
      </c>
      <c r="D3118" s="60">
        <v>15</v>
      </c>
      <c r="E3118" s="54">
        <v>9284.1200000000008</v>
      </c>
      <c r="F3118" s="54">
        <v>10398.98</v>
      </c>
      <c r="G3118" s="55">
        <v>1.1200000000000001</v>
      </c>
      <c r="H3118" s="53">
        <v>0</v>
      </c>
      <c r="I3118" s="53" t="s">
        <v>1408</v>
      </c>
    </row>
    <row r="3119" spans="1:9" ht="17.399999999999999" x14ac:dyDescent="0.3">
      <c r="A3119" s="53" t="s">
        <v>636</v>
      </c>
      <c r="B3119" s="57">
        <v>45901</v>
      </c>
      <c r="C3119" s="59">
        <v>600678</v>
      </c>
      <c r="D3119" s="60">
        <v>0</v>
      </c>
      <c r="E3119" s="54">
        <v>9010.17</v>
      </c>
      <c r="F3119" s="54">
        <v>10287.709999999999</v>
      </c>
      <c r="G3119" s="55">
        <v>1.1419999999999999</v>
      </c>
      <c r="H3119" s="53">
        <v>0</v>
      </c>
      <c r="I3119" s="53" t="s">
        <v>1408</v>
      </c>
    </row>
    <row r="3120" spans="1:9" ht="17.399999999999999" x14ac:dyDescent="0.3">
      <c r="A3120" s="53" t="s">
        <v>636</v>
      </c>
      <c r="B3120" s="57">
        <v>45931</v>
      </c>
      <c r="C3120" s="59">
        <v>583264.04</v>
      </c>
      <c r="D3120" s="60">
        <v>0</v>
      </c>
      <c r="E3120" s="54">
        <v>8748.9599999999991</v>
      </c>
      <c r="F3120" s="54">
        <v>9572.32</v>
      </c>
      <c r="G3120" s="55">
        <v>1.0940000000000001</v>
      </c>
      <c r="H3120" s="53">
        <v>0</v>
      </c>
      <c r="I3120" s="53" t="s">
        <v>1408</v>
      </c>
    </row>
    <row r="3121" spans="1:9" ht="17.399999999999999" x14ac:dyDescent="0.3">
      <c r="A3121" s="53" t="s">
        <v>636</v>
      </c>
      <c r="B3121" s="57">
        <v>45962</v>
      </c>
      <c r="C3121" s="59">
        <v>564166.24</v>
      </c>
      <c r="D3121" s="60">
        <v>0</v>
      </c>
      <c r="E3121" s="54">
        <v>8462.49</v>
      </c>
      <c r="F3121" s="54">
        <v>8880</v>
      </c>
      <c r="G3121" s="55">
        <v>1.0489999999999999</v>
      </c>
      <c r="H3121" s="53">
        <v>0</v>
      </c>
      <c r="I3121" s="53" t="s">
        <v>1408</v>
      </c>
    </row>
    <row r="3122" spans="1:9" ht="17.399999999999999" x14ac:dyDescent="0.3">
      <c r="A3122" s="53" t="s">
        <v>636</v>
      </c>
      <c r="B3122" s="57">
        <v>45992</v>
      </c>
      <c r="C3122" s="59">
        <v>547390.79</v>
      </c>
      <c r="D3122" s="60">
        <v>0</v>
      </c>
      <c r="E3122" s="54">
        <v>8210.86</v>
      </c>
      <c r="F3122" s="54">
        <v>8661.41</v>
      </c>
      <c r="G3122" s="55">
        <v>1.0549999999999999</v>
      </c>
      <c r="H3122" s="53">
        <v>0</v>
      </c>
      <c r="I3122" s="53" t="s">
        <v>1408</v>
      </c>
    </row>
    <row r="3123" spans="1:9" ht="17.399999999999999" x14ac:dyDescent="0.3">
      <c r="A3123" s="53" t="s">
        <v>638</v>
      </c>
      <c r="B3123" s="57">
        <v>45658</v>
      </c>
      <c r="C3123" s="59">
        <v>4647591.16</v>
      </c>
      <c r="D3123" s="60">
        <v>65</v>
      </c>
      <c r="E3123" s="54">
        <v>69713.87</v>
      </c>
      <c r="F3123" s="54">
        <v>51175.14</v>
      </c>
      <c r="G3123" s="55">
        <v>0.73399999999999999</v>
      </c>
      <c r="H3123" s="53">
        <v>0</v>
      </c>
      <c r="I3123" s="53" t="s">
        <v>1411</v>
      </c>
    </row>
    <row r="3124" spans="1:9" ht="17.399999999999999" x14ac:dyDescent="0.3">
      <c r="A3124" s="53" t="s">
        <v>638</v>
      </c>
      <c r="B3124" s="57">
        <v>45689</v>
      </c>
      <c r="C3124" s="59">
        <v>4503739.67</v>
      </c>
      <c r="D3124" s="60">
        <v>0</v>
      </c>
      <c r="E3124" s="54">
        <v>67556.100000000006</v>
      </c>
      <c r="F3124" s="54">
        <v>74106.710000000006</v>
      </c>
      <c r="G3124" s="55">
        <v>1.097</v>
      </c>
      <c r="H3124" s="53">
        <v>0</v>
      </c>
      <c r="I3124" s="53" t="s">
        <v>1408</v>
      </c>
    </row>
    <row r="3125" spans="1:9" ht="17.399999999999999" x14ac:dyDescent="0.3">
      <c r="A3125" s="53" t="s">
        <v>638</v>
      </c>
      <c r="B3125" s="57">
        <v>45717</v>
      </c>
      <c r="C3125" s="59">
        <v>4356251.7300000004</v>
      </c>
      <c r="D3125" s="60">
        <v>0</v>
      </c>
      <c r="E3125" s="54">
        <v>65343.78</v>
      </c>
      <c r="F3125" s="54">
        <v>69074.27</v>
      </c>
      <c r="G3125" s="55">
        <v>1.0569999999999999</v>
      </c>
      <c r="H3125" s="53">
        <v>0</v>
      </c>
      <c r="I3125" s="53" t="s">
        <v>1408</v>
      </c>
    </row>
    <row r="3126" spans="1:9" ht="17.399999999999999" x14ac:dyDescent="0.3">
      <c r="A3126" s="53" t="s">
        <v>638</v>
      </c>
      <c r="B3126" s="57">
        <v>45748</v>
      </c>
      <c r="C3126" s="59">
        <v>4228492.62</v>
      </c>
      <c r="D3126" s="60">
        <v>0</v>
      </c>
      <c r="E3126" s="54">
        <v>63427.39</v>
      </c>
      <c r="F3126" s="54">
        <v>61466.38</v>
      </c>
      <c r="G3126" s="55">
        <v>0.96899999999999997</v>
      </c>
      <c r="H3126" s="53">
        <v>0</v>
      </c>
      <c r="I3126" s="53" t="s">
        <v>1408</v>
      </c>
    </row>
    <row r="3127" spans="1:9" ht="17.399999999999999" x14ac:dyDescent="0.3">
      <c r="A3127" s="53" t="s">
        <v>638</v>
      </c>
      <c r="B3127" s="57">
        <v>45778</v>
      </c>
      <c r="C3127" s="59">
        <v>4106784.51</v>
      </c>
      <c r="D3127" s="60">
        <v>185</v>
      </c>
      <c r="E3127" s="54">
        <v>61601.77</v>
      </c>
      <c r="F3127" s="54">
        <v>36824.83</v>
      </c>
      <c r="G3127" s="55">
        <v>0.59799999999999998</v>
      </c>
      <c r="H3127" s="53">
        <v>0</v>
      </c>
      <c r="I3127" s="53" t="s">
        <v>1409</v>
      </c>
    </row>
    <row r="3128" spans="1:9" ht="17.399999999999999" x14ac:dyDescent="0.3">
      <c r="A3128" s="53" t="s">
        <v>638</v>
      </c>
      <c r="B3128" s="57">
        <v>45809</v>
      </c>
      <c r="C3128" s="59">
        <v>3989991.11</v>
      </c>
      <c r="D3128" s="60">
        <v>35</v>
      </c>
      <c r="E3128" s="54">
        <v>59849.87</v>
      </c>
      <c r="F3128" s="54">
        <v>30398.06</v>
      </c>
      <c r="G3128" s="55">
        <v>0.50800000000000001</v>
      </c>
      <c r="H3128" s="53">
        <v>0</v>
      </c>
      <c r="I3128" s="53" t="s">
        <v>1410</v>
      </c>
    </row>
    <row r="3129" spans="1:9" ht="17.399999999999999" x14ac:dyDescent="0.3">
      <c r="A3129" s="53" t="s">
        <v>638</v>
      </c>
      <c r="B3129" s="57">
        <v>45839</v>
      </c>
      <c r="C3129" s="59">
        <v>3869147.94</v>
      </c>
      <c r="D3129" s="60">
        <v>0</v>
      </c>
      <c r="E3129" s="54">
        <v>58037.22</v>
      </c>
      <c r="F3129" s="54">
        <v>64868.79</v>
      </c>
      <c r="G3129" s="55">
        <v>1.1180000000000001</v>
      </c>
      <c r="H3129" s="53">
        <v>0</v>
      </c>
      <c r="I3129" s="53" t="s">
        <v>1408</v>
      </c>
    </row>
    <row r="3130" spans="1:9" ht="17.399999999999999" x14ac:dyDescent="0.3">
      <c r="A3130" s="53" t="s">
        <v>638</v>
      </c>
      <c r="B3130" s="57">
        <v>45870</v>
      </c>
      <c r="C3130" s="59">
        <v>3757439.53</v>
      </c>
      <c r="D3130" s="60">
        <v>65</v>
      </c>
      <c r="E3130" s="54">
        <v>56361.59</v>
      </c>
      <c r="F3130" s="54">
        <v>38750.949999999997</v>
      </c>
      <c r="G3130" s="55">
        <v>0.68799999999999994</v>
      </c>
      <c r="H3130" s="53">
        <v>0</v>
      </c>
      <c r="I3130" s="53" t="s">
        <v>1411</v>
      </c>
    </row>
    <row r="3131" spans="1:9" ht="17.399999999999999" x14ac:dyDescent="0.3">
      <c r="A3131" s="53" t="s">
        <v>638</v>
      </c>
      <c r="B3131" s="57">
        <v>45901</v>
      </c>
      <c r="C3131" s="59">
        <v>3640512.67</v>
      </c>
      <c r="D3131" s="60">
        <v>0</v>
      </c>
      <c r="E3131" s="54">
        <v>54607.69</v>
      </c>
      <c r="F3131" s="54">
        <v>61948.59</v>
      </c>
      <c r="G3131" s="55">
        <v>1.1339999999999999</v>
      </c>
      <c r="H3131" s="53">
        <v>0</v>
      </c>
      <c r="I3131" s="53" t="s">
        <v>1408</v>
      </c>
    </row>
    <row r="3132" spans="1:9" ht="17.399999999999999" x14ac:dyDescent="0.3">
      <c r="A3132" s="53" t="s">
        <v>638</v>
      </c>
      <c r="B3132" s="57">
        <v>45931</v>
      </c>
      <c r="C3132" s="59">
        <v>3533570.09</v>
      </c>
      <c r="D3132" s="60">
        <v>95</v>
      </c>
      <c r="E3132" s="54">
        <v>53003.55</v>
      </c>
      <c r="F3132" s="54">
        <v>17854</v>
      </c>
      <c r="G3132" s="55">
        <v>0.33700000000000002</v>
      </c>
      <c r="H3132" s="53">
        <v>0</v>
      </c>
      <c r="I3132" s="53" t="s">
        <v>1409</v>
      </c>
    </row>
    <row r="3133" spans="1:9" ht="17.399999999999999" x14ac:dyDescent="0.3">
      <c r="A3133" s="53" t="s">
        <v>638</v>
      </c>
      <c r="B3133" s="57">
        <v>45962</v>
      </c>
      <c r="C3133" s="59">
        <v>3429230.25</v>
      </c>
      <c r="D3133" s="60">
        <v>0</v>
      </c>
      <c r="E3133" s="54">
        <v>51438.45</v>
      </c>
      <c r="F3133" s="54">
        <v>54038.54</v>
      </c>
      <c r="G3133" s="55">
        <v>1.0509999999999999</v>
      </c>
      <c r="H3133" s="53">
        <v>0</v>
      </c>
      <c r="I3133" s="53" t="s">
        <v>1408</v>
      </c>
    </row>
    <row r="3134" spans="1:9" ht="17.399999999999999" x14ac:dyDescent="0.3">
      <c r="A3134" s="53" t="s">
        <v>638</v>
      </c>
      <c r="B3134" s="57">
        <v>45992</v>
      </c>
      <c r="C3134" s="59">
        <v>3317621.58</v>
      </c>
      <c r="D3134" s="60">
        <v>35</v>
      </c>
      <c r="E3134" s="54">
        <v>49764.32</v>
      </c>
      <c r="F3134" s="54">
        <v>22129.97</v>
      </c>
      <c r="G3134" s="55">
        <v>0.44500000000000001</v>
      </c>
      <c r="H3134" s="53">
        <v>0</v>
      </c>
      <c r="I3134" s="53" t="s">
        <v>1410</v>
      </c>
    </row>
    <row r="3135" spans="1:9" ht="17.399999999999999" x14ac:dyDescent="0.3">
      <c r="A3135" s="53" t="s">
        <v>640</v>
      </c>
      <c r="B3135" s="57">
        <v>45658</v>
      </c>
      <c r="C3135" s="59">
        <v>80826368.439999998</v>
      </c>
      <c r="D3135" s="60">
        <v>15</v>
      </c>
      <c r="E3135" s="54">
        <v>808263.68000000005</v>
      </c>
      <c r="F3135" s="54">
        <v>864035.77</v>
      </c>
      <c r="G3135" s="55">
        <v>1.069</v>
      </c>
      <c r="H3135" s="53">
        <v>0</v>
      </c>
      <c r="I3135" s="53" t="s">
        <v>1408</v>
      </c>
    </row>
    <row r="3136" spans="1:9" ht="17.399999999999999" x14ac:dyDescent="0.3">
      <c r="A3136" s="53" t="s">
        <v>640</v>
      </c>
      <c r="B3136" s="57">
        <v>45689</v>
      </c>
      <c r="C3136" s="59">
        <v>79452476.920000002</v>
      </c>
      <c r="D3136" s="60">
        <v>15</v>
      </c>
      <c r="E3136" s="54">
        <v>794524.77</v>
      </c>
      <c r="F3136" s="54">
        <v>896354.23</v>
      </c>
      <c r="G3136" s="55">
        <v>1.1279999999999999</v>
      </c>
      <c r="H3136" s="53">
        <v>0</v>
      </c>
      <c r="I3136" s="53" t="s">
        <v>1408</v>
      </c>
    </row>
    <row r="3137" spans="1:9" ht="17.399999999999999" x14ac:dyDescent="0.3">
      <c r="A3137" s="53" t="s">
        <v>640</v>
      </c>
      <c r="B3137" s="57">
        <v>45717</v>
      </c>
      <c r="C3137" s="59">
        <v>78139442.219999999</v>
      </c>
      <c r="D3137" s="60">
        <v>0</v>
      </c>
      <c r="E3137" s="54">
        <v>781394.42</v>
      </c>
      <c r="F3137" s="54">
        <v>791617.53</v>
      </c>
      <c r="G3137" s="55">
        <v>1.0129999999999999</v>
      </c>
      <c r="H3137" s="53">
        <v>0</v>
      </c>
      <c r="I3137" s="53" t="s">
        <v>1408</v>
      </c>
    </row>
    <row r="3138" spans="1:9" ht="17.399999999999999" x14ac:dyDescent="0.3">
      <c r="A3138" s="53" t="s">
        <v>640</v>
      </c>
      <c r="B3138" s="57">
        <v>45748</v>
      </c>
      <c r="C3138" s="59">
        <v>76736009.319999993</v>
      </c>
      <c r="D3138" s="60">
        <v>0</v>
      </c>
      <c r="E3138" s="54">
        <v>767360.09</v>
      </c>
      <c r="F3138" s="54">
        <v>789963.9</v>
      </c>
      <c r="G3138" s="55">
        <v>1.0289999999999999</v>
      </c>
      <c r="H3138" s="53">
        <v>0</v>
      </c>
      <c r="I3138" s="53" t="s">
        <v>1408</v>
      </c>
    </row>
    <row r="3139" spans="1:9" ht="17.399999999999999" x14ac:dyDescent="0.3">
      <c r="A3139" s="53" t="s">
        <v>640</v>
      </c>
      <c r="B3139" s="57">
        <v>45778</v>
      </c>
      <c r="C3139" s="59">
        <v>75493350.189999998</v>
      </c>
      <c r="D3139" s="60">
        <v>0</v>
      </c>
      <c r="E3139" s="54">
        <v>754933.5</v>
      </c>
      <c r="F3139" s="54">
        <v>799585.23</v>
      </c>
      <c r="G3139" s="55">
        <v>1.0589999999999999</v>
      </c>
      <c r="H3139" s="53">
        <v>0</v>
      </c>
      <c r="I3139" s="53" t="s">
        <v>1408</v>
      </c>
    </row>
    <row r="3140" spans="1:9" ht="17.399999999999999" x14ac:dyDescent="0.3">
      <c r="A3140" s="53" t="s">
        <v>640</v>
      </c>
      <c r="B3140" s="57">
        <v>45809</v>
      </c>
      <c r="C3140" s="59">
        <v>73915882.790000007</v>
      </c>
      <c r="D3140" s="60">
        <v>0</v>
      </c>
      <c r="E3140" s="54">
        <v>739158.83</v>
      </c>
      <c r="F3140" s="54">
        <v>779017.08</v>
      </c>
      <c r="G3140" s="55">
        <v>1.054</v>
      </c>
      <c r="H3140" s="53">
        <v>0</v>
      </c>
      <c r="I3140" s="53" t="s">
        <v>1408</v>
      </c>
    </row>
    <row r="3141" spans="1:9" ht="17.399999999999999" x14ac:dyDescent="0.3">
      <c r="A3141" s="53" t="s">
        <v>640</v>
      </c>
      <c r="B3141" s="57">
        <v>45839</v>
      </c>
      <c r="C3141" s="59">
        <v>72825528.129999995</v>
      </c>
      <c r="D3141" s="60">
        <v>0</v>
      </c>
      <c r="E3141" s="54">
        <v>728255.28</v>
      </c>
      <c r="F3141" s="54">
        <v>709506.22</v>
      </c>
      <c r="G3141" s="55">
        <v>0.97399999999999998</v>
      </c>
      <c r="H3141" s="53">
        <v>0</v>
      </c>
      <c r="I3141" s="53" t="s">
        <v>1408</v>
      </c>
    </row>
    <row r="3142" spans="1:9" ht="17.399999999999999" x14ac:dyDescent="0.3">
      <c r="A3142" s="53" t="s">
        <v>640</v>
      </c>
      <c r="B3142" s="57">
        <v>45870</v>
      </c>
      <c r="C3142" s="59">
        <v>71529143.730000004</v>
      </c>
      <c r="D3142" s="60">
        <v>15</v>
      </c>
      <c r="E3142" s="54">
        <v>715291.44</v>
      </c>
      <c r="F3142" s="54">
        <v>685633.12</v>
      </c>
      <c r="G3142" s="55">
        <v>0.95899999999999996</v>
      </c>
      <c r="H3142" s="53">
        <v>0</v>
      </c>
      <c r="I3142" s="53" t="s">
        <v>1408</v>
      </c>
    </row>
    <row r="3143" spans="1:9" ht="17.399999999999999" x14ac:dyDescent="0.3">
      <c r="A3143" s="53" t="s">
        <v>640</v>
      </c>
      <c r="B3143" s="57">
        <v>45901</v>
      </c>
      <c r="C3143" s="59">
        <v>70391658.879999995</v>
      </c>
      <c r="D3143" s="60">
        <v>95</v>
      </c>
      <c r="E3143" s="54">
        <v>703916.59</v>
      </c>
      <c r="F3143" s="54">
        <v>328730.84000000003</v>
      </c>
      <c r="G3143" s="55">
        <v>0.46700000000000003</v>
      </c>
      <c r="H3143" s="53">
        <v>0</v>
      </c>
      <c r="I3143" s="53" t="s">
        <v>1409</v>
      </c>
    </row>
    <row r="3144" spans="1:9" ht="17.399999999999999" x14ac:dyDescent="0.3">
      <c r="A3144" s="53" t="s">
        <v>640</v>
      </c>
      <c r="B3144" s="57">
        <v>45931</v>
      </c>
      <c r="C3144" s="59">
        <v>69077109.689999998</v>
      </c>
      <c r="D3144" s="60">
        <v>0</v>
      </c>
      <c r="E3144" s="54">
        <v>690771.1</v>
      </c>
      <c r="F3144" s="54">
        <v>749856.45</v>
      </c>
      <c r="G3144" s="55">
        <v>1.0860000000000001</v>
      </c>
      <c r="H3144" s="53">
        <v>0</v>
      </c>
      <c r="I3144" s="53" t="s">
        <v>1408</v>
      </c>
    </row>
    <row r="3145" spans="1:9" ht="17.399999999999999" x14ac:dyDescent="0.3">
      <c r="A3145" s="53" t="s">
        <v>640</v>
      </c>
      <c r="B3145" s="57">
        <v>45962</v>
      </c>
      <c r="C3145" s="59">
        <v>68104465.700000003</v>
      </c>
      <c r="D3145" s="60">
        <v>35</v>
      </c>
      <c r="E3145" s="54">
        <v>681044.66</v>
      </c>
      <c r="F3145" s="54">
        <v>466497.97</v>
      </c>
      <c r="G3145" s="55">
        <v>0.68500000000000005</v>
      </c>
      <c r="H3145" s="53">
        <v>0</v>
      </c>
      <c r="I3145" s="53" t="s">
        <v>1410</v>
      </c>
    </row>
    <row r="3146" spans="1:9" ht="17.399999999999999" x14ac:dyDescent="0.3">
      <c r="A3146" s="53" t="s">
        <v>640</v>
      </c>
      <c r="B3146" s="57">
        <v>45992</v>
      </c>
      <c r="C3146" s="59">
        <v>66796628.640000001</v>
      </c>
      <c r="D3146" s="60">
        <v>0</v>
      </c>
      <c r="E3146" s="54">
        <v>667966.29</v>
      </c>
      <c r="F3146" s="54">
        <v>654101.91</v>
      </c>
      <c r="G3146" s="55">
        <v>0.97899999999999998</v>
      </c>
      <c r="H3146" s="53">
        <v>0</v>
      </c>
      <c r="I3146" s="53" t="s">
        <v>1408</v>
      </c>
    </row>
    <row r="3147" spans="1:9" ht="17.399999999999999" x14ac:dyDescent="0.3">
      <c r="A3147" s="53" t="s">
        <v>642</v>
      </c>
      <c r="B3147" s="57">
        <v>45658</v>
      </c>
      <c r="C3147" s="59">
        <v>18696938.789999999</v>
      </c>
      <c r="D3147" s="60">
        <v>0</v>
      </c>
      <c r="E3147" s="54">
        <v>280454.08</v>
      </c>
      <c r="F3147" s="54">
        <v>299782.14</v>
      </c>
      <c r="G3147" s="55">
        <v>1.069</v>
      </c>
      <c r="H3147" s="53">
        <v>0</v>
      </c>
      <c r="I3147" s="53" t="s">
        <v>1408</v>
      </c>
    </row>
    <row r="3148" spans="1:9" ht="17.399999999999999" x14ac:dyDescent="0.3">
      <c r="A3148" s="53" t="s">
        <v>642</v>
      </c>
      <c r="B3148" s="57">
        <v>45689</v>
      </c>
      <c r="C3148" s="59">
        <v>18248601.210000001</v>
      </c>
      <c r="D3148" s="60">
        <v>95</v>
      </c>
      <c r="E3148" s="54">
        <v>273729.02</v>
      </c>
      <c r="F3148" s="54">
        <v>97414.16</v>
      </c>
      <c r="G3148" s="55">
        <v>0.35599999999999998</v>
      </c>
      <c r="H3148" s="53">
        <v>0</v>
      </c>
      <c r="I3148" s="53" t="s">
        <v>1409</v>
      </c>
    </row>
    <row r="3149" spans="1:9" ht="17.399999999999999" x14ac:dyDescent="0.3">
      <c r="A3149" s="53" t="s">
        <v>642</v>
      </c>
      <c r="B3149" s="57">
        <v>45717</v>
      </c>
      <c r="C3149" s="59">
        <v>17829691.129999999</v>
      </c>
      <c r="D3149" s="60">
        <v>0</v>
      </c>
      <c r="E3149" s="54">
        <v>267445.37</v>
      </c>
      <c r="F3149" s="54">
        <v>276888.82</v>
      </c>
      <c r="G3149" s="55">
        <v>1.0349999999999999</v>
      </c>
      <c r="H3149" s="53">
        <v>0</v>
      </c>
      <c r="I3149" s="53" t="s">
        <v>1408</v>
      </c>
    </row>
    <row r="3150" spans="1:9" ht="17.399999999999999" x14ac:dyDescent="0.3">
      <c r="A3150" s="53" t="s">
        <v>642</v>
      </c>
      <c r="B3150" s="57">
        <v>45748</v>
      </c>
      <c r="C3150" s="59">
        <v>17449732.609999999</v>
      </c>
      <c r="D3150" s="60">
        <v>0</v>
      </c>
      <c r="E3150" s="54">
        <v>261745.99</v>
      </c>
      <c r="F3150" s="54">
        <v>255710.39</v>
      </c>
      <c r="G3150" s="55">
        <v>0.97699999999999998</v>
      </c>
      <c r="H3150" s="53">
        <v>0</v>
      </c>
      <c r="I3150" s="53" t="s">
        <v>1408</v>
      </c>
    </row>
    <row r="3151" spans="1:9" ht="17.399999999999999" x14ac:dyDescent="0.3">
      <c r="A3151" s="53" t="s">
        <v>642</v>
      </c>
      <c r="B3151" s="57">
        <v>45778</v>
      </c>
      <c r="C3151" s="59">
        <v>17061349.27</v>
      </c>
      <c r="D3151" s="60">
        <v>0</v>
      </c>
      <c r="E3151" s="54">
        <v>255920.24</v>
      </c>
      <c r="F3151" s="54">
        <v>262789.99</v>
      </c>
      <c r="G3151" s="55">
        <v>1.0269999999999999</v>
      </c>
      <c r="H3151" s="53">
        <v>0</v>
      </c>
      <c r="I3151" s="53" t="s">
        <v>1408</v>
      </c>
    </row>
    <row r="3152" spans="1:9" ht="17.399999999999999" x14ac:dyDescent="0.3">
      <c r="A3152" s="53" t="s">
        <v>642</v>
      </c>
      <c r="B3152" s="57">
        <v>45809</v>
      </c>
      <c r="C3152" s="59">
        <v>16619922.58</v>
      </c>
      <c r="D3152" s="60">
        <v>0</v>
      </c>
      <c r="E3152" s="54">
        <v>249298.84</v>
      </c>
      <c r="F3152" s="54">
        <v>271933.09999999998</v>
      </c>
      <c r="G3152" s="55">
        <v>1.091</v>
      </c>
      <c r="H3152" s="53">
        <v>0</v>
      </c>
      <c r="I3152" s="53" t="s">
        <v>1408</v>
      </c>
    </row>
    <row r="3153" spans="1:9" ht="17.399999999999999" x14ac:dyDescent="0.3">
      <c r="A3153" s="53" t="s">
        <v>642</v>
      </c>
      <c r="B3153" s="57">
        <v>45839</v>
      </c>
      <c r="C3153" s="59">
        <v>16246322.9</v>
      </c>
      <c r="D3153" s="60">
        <v>35</v>
      </c>
      <c r="E3153" s="54">
        <v>243694.84</v>
      </c>
      <c r="F3153" s="54">
        <v>201991.91</v>
      </c>
      <c r="G3153" s="55">
        <v>0.82899999999999996</v>
      </c>
      <c r="H3153" s="53">
        <v>0</v>
      </c>
      <c r="I3153" s="53" t="s">
        <v>1410</v>
      </c>
    </row>
    <row r="3154" spans="1:9" ht="17.399999999999999" x14ac:dyDescent="0.3">
      <c r="A3154" s="53" t="s">
        <v>642</v>
      </c>
      <c r="B3154" s="57">
        <v>45870</v>
      </c>
      <c r="C3154" s="59">
        <v>15870584.59</v>
      </c>
      <c r="D3154" s="60">
        <v>15</v>
      </c>
      <c r="E3154" s="54">
        <v>238058.77</v>
      </c>
      <c r="F3154" s="54">
        <v>236348.93</v>
      </c>
      <c r="G3154" s="55">
        <v>0.99299999999999999</v>
      </c>
      <c r="H3154" s="53">
        <v>0</v>
      </c>
      <c r="I3154" s="53" t="s">
        <v>1408</v>
      </c>
    </row>
    <row r="3155" spans="1:9" ht="17.399999999999999" x14ac:dyDescent="0.3">
      <c r="A3155" s="53" t="s">
        <v>642</v>
      </c>
      <c r="B3155" s="57">
        <v>45901</v>
      </c>
      <c r="C3155" s="59">
        <v>15436253.380000001</v>
      </c>
      <c r="D3155" s="60">
        <v>0</v>
      </c>
      <c r="E3155" s="54">
        <v>231543.8</v>
      </c>
      <c r="F3155" s="54">
        <v>224536.47</v>
      </c>
      <c r="G3155" s="55">
        <v>0.97</v>
      </c>
      <c r="H3155" s="53">
        <v>0</v>
      </c>
      <c r="I3155" s="53" t="s">
        <v>1408</v>
      </c>
    </row>
    <row r="3156" spans="1:9" ht="17.399999999999999" x14ac:dyDescent="0.3">
      <c r="A3156" s="53" t="s">
        <v>642</v>
      </c>
      <c r="B3156" s="57">
        <v>45931</v>
      </c>
      <c r="C3156" s="59">
        <v>15068478.73</v>
      </c>
      <c r="D3156" s="60">
        <v>35</v>
      </c>
      <c r="E3156" s="54">
        <v>226027.18</v>
      </c>
      <c r="F3156" s="54">
        <v>120588.59</v>
      </c>
      <c r="G3156" s="55">
        <v>0.53400000000000003</v>
      </c>
      <c r="H3156" s="53">
        <v>0</v>
      </c>
      <c r="I3156" s="53" t="s">
        <v>1410</v>
      </c>
    </row>
    <row r="3157" spans="1:9" ht="17.399999999999999" x14ac:dyDescent="0.3">
      <c r="A3157" s="53" t="s">
        <v>642</v>
      </c>
      <c r="B3157" s="57">
        <v>45962</v>
      </c>
      <c r="C3157" s="59">
        <v>14682442.16</v>
      </c>
      <c r="D3157" s="60">
        <v>0</v>
      </c>
      <c r="E3157" s="54">
        <v>220236.63</v>
      </c>
      <c r="F3157" s="54">
        <v>219265.83</v>
      </c>
      <c r="G3157" s="55">
        <v>0.996</v>
      </c>
      <c r="H3157" s="53">
        <v>0</v>
      </c>
      <c r="I3157" s="53" t="s">
        <v>1408</v>
      </c>
    </row>
    <row r="3158" spans="1:9" ht="17.399999999999999" x14ac:dyDescent="0.3">
      <c r="A3158" s="53" t="s">
        <v>642</v>
      </c>
      <c r="B3158" s="57">
        <v>45992</v>
      </c>
      <c r="C3158" s="59">
        <v>14365728.83</v>
      </c>
      <c r="D3158" s="60">
        <v>0</v>
      </c>
      <c r="E3158" s="54">
        <v>215485.93</v>
      </c>
      <c r="F3158" s="54">
        <v>241947.63</v>
      </c>
      <c r="G3158" s="55">
        <v>1.123</v>
      </c>
      <c r="H3158" s="53">
        <v>0</v>
      </c>
      <c r="I3158" s="53" t="s">
        <v>1408</v>
      </c>
    </row>
    <row r="3159" spans="1:9" ht="17.399999999999999" x14ac:dyDescent="0.3">
      <c r="A3159" s="53" t="s">
        <v>644</v>
      </c>
      <c r="B3159" s="57">
        <v>45658</v>
      </c>
      <c r="C3159" s="59">
        <v>3190498.76</v>
      </c>
      <c r="D3159" s="60">
        <v>0</v>
      </c>
      <c r="E3159" s="54">
        <v>47857.48</v>
      </c>
      <c r="F3159" s="54">
        <v>49580.1</v>
      </c>
      <c r="G3159" s="55">
        <v>1.036</v>
      </c>
      <c r="H3159" s="53">
        <v>0</v>
      </c>
      <c r="I3159" s="53" t="s">
        <v>1408</v>
      </c>
    </row>
    <row r="3160" spans="1:9" ht="17.399999999999999" x14ac:dyDescent="0.3">
      <c r="A3160" s="53" t="s">
        <v>644</v>
      </c>
      <c r="B3160" s="57">
        <v>45689</v>
      </c>
      <c r="C3160" s="59">
        <v>3118816.04</v>
      </c>
      <c r="D3160" s="60">
        <v>0</v>
      </c>
      <c r="E3160" s="54">
        <v>46782.239999999998</v>
      </c>
      <c r="F3160" s="54">
        <v>47230.68</v>
      </c>
      <c r="G3160" s="55">
        <v>1.01</v>
      </c>
      <c r="H3160" s="53">
        <v>0</v>
      </c>
      <c r="I3160" s="53" t="s">
        <v>1408</v>
      </c>
    </row>
    <row r="3161" spans="1:9" ht="17.399999999999999" x14ac:dyDescent="0.3">
      <c r="A3161" s="53" t="s">
        <v>644</v>
      </c>
      <c r="B3161" s="57">
        <v>45717</v>
      </c>
      <c r="C3161" s="59">
        <v>3035960.33</v>
      </c>
      <c r="D3161" s="60">
        <v>0</v>
      </c>
      <c r="E3161" s="54">
        <v>45539.4</v>
      </c>
      <c r="F3161" s="54">
        <v>45464.88</v>
      </c>
      <c r="G3161" s="55">
        <v>0.998</v>
      </c>
      <c r="H3161" s="53">
        <v>0</v>
      </c>
      <c r="I3161" s="53" t="s">
        <v>1408</v>
      </c>
    </row>
    <row r="3162" spans="1:9" ht="17.399999999999999" x14ac:dyDescent="0.3">
      <c r="A3162" s="53" t="s">
        <v>644</v>
      </c>
      <c r="B3162" s="57">
        <v>45748</v>
      </c>
      <c r="C3162" s="59">
        <v>2955493.84</v>
      </c>
      <c r="D3162" s="60">
        <v>95</v>
      </c>
      <c r="E3162" s="54">
        <v>44332.41</v>
      </c>
      <c r="F3162" s="54">
        <v>8923.99</v>
      </c>
      <c r="G3162" s="55">
        <v>0.20100000000000001</v>
      </c>
      <c r="H3162" s="53">
        <v>1</v>
      </c>
      <c r="I3162" s="53" t="s">
        <v>1409</v>
      </c>
    </row>
    <row r="3163" spans="1:9" ht="17.399999999999999" x14ac:dyDescent="0.3">
      <c r="A3163" s="53" t="s">
        <v>644</v>
      </c>
      <c r="B3163" s="57">
        <v>45778</v>
      </c>
      <c r="C3163" s="59">
        <v>2880677.52</v>
      </c>
      <c r="D3163" s="60">
        <v>35</v>
      </c>
      <c r="E3163" s="54">
        <v>43210.16</v>
      </c>
      <c r="F3163" s="54">
        <v>18521.259999999998</v>
      </c>
      <c r="G3163" s="55">
        <v>0.42899999999999999</v>
      </c>
      <c r="H3163" s="53">
        <v>1</v>
      </c>
      <c r="I3163" s="53" t="s">
        <v>1410</v>
      </c>
    </row>
    <row r="3164" spans="1:9" ht="17.399999999999999" x14ac:dyDescent="0.3">
      <c r="A3164" s="53" t="s">
        <v>644</v>
      </c>
      <c r="B3164" s="57">
        <v>45809</v>
      </c>
      <c r="C3164" s="59">
        <v>2817892.78</v>
      </c>
      <c r="D3164" s="60">
        <v>0</v>
      </c>
      <c r="E3164" s="54">
        <v>42268.39</v>
      </c>
      <c r="F3164" s="54">
        <v>43259.26</v>
      </c>
      <c r="G3164" s="55">
        <v>1.0229999999999999</v>
      </c>
      <c r="H3164" s="53">
        <v>1</v>
      </c>
      <c r="I3164" s="53" t="s">
        <v>1408</v>
      </c>
    </row>
    <row r="3165" spans="1:9" ht="17.399999999999999" x14ac:dyDescent="0.3">
      <c r="A3165" s="53" t="s">
        <v>644</v>
      </c>
      <c r="B3165" s="57">
        <v>45839</v>
      </c>
      <c r="C3165" s="59">
        <v>2817892.78</v>
      </c>
      <c r="D3165" s="60">
        <v>185</v>
      </c>
      <c r="E3165" s="54">
        <v>42268.39</v>
      </c>
      <c r="F3165" s="54">
        <v>4258.53</v>
      </c>
      <c r="G3165" s="55">
        <v>0.10100000000000001</v>
      </c>
      <c r="H3165" s="53">
        <v>1</v>
      </c>
      <c r="I3165" s="53" t="s">
        <v>1412</v>
      </c>
    </row>
    <row r="3166" spans="1:9" ht="17.399999999999999" x14ac:dyDescent="0.3">
      <c r="A3166" s="53" t="s">
        <v>644</v>
      </c>
      <c r="B3166" s="57">
        <v>45870</v>
      </c>
      <c r="C3166" s="59">
        <v>2817892.78</v>
      </c>
      <c r="D3166" s="60">
        <v>999</v>
      </c>
      <c r="E3166" s="54">
        <v>42268.39</v>
      </c>
      <c r="F3166" s="54">
        <v>6547.17</v>
      </c>
      <c r="G3166" s="55">
        <v>0.155</v>
      </c>
      <c r="H3166" s="53">
        <v>1</v>
      </c>
      <c r="I3166" s="53" t="s">
        <v>1412</v>
      </c>
    </row>
    <row r="3167" spans="1:9" ht="17.399999999999999" x14ac:dyDescent="0.3">
      <c r="A3167" s="53" t="s">
        <v>644</v>
      </c>
      <c r="B3167" s="57">
        <v>45901</v>
      </c>
      <c r="C3167" s="59">
        <v>2817892.78</v>
      </c>
      <c r="D3167" s="60">
        <v>999</v>
      </c>
      <c r="E3167" s="54">
        <v>42268.39</v>
      </c>
      <c r="F3167" s="54">
        <v>2551.96</v>
      </c>
      <c r="G3167" s="55">
        <v>0.06</v>
      </c>
      <c r="H3167" s="53">
        <v>1</v>
      </c>
      <c r="I3167" s="53" t="s">
        <v>1412</v>
      </c>
    </row>
    <row r="3168" spans="1:9" ht="17.399999999999999" x14ac:dyDescent="0.3">
      <c r="A3168" s="53" t="s">
        <v>644</v>
      </c>
      <c r="B3168" s="57">
        <v>45931</v>
      </c>
      <c r="C3168" s="59">
        <v>2817892.78</v>
      </c>
      <c r="D3168" s="60">
        <v>999</v>
      </c>
      <c r="E3168" s="54">
        <v>42268.39</v>
      </c>
      <c r="F3168" s="54">
        <v>5281.01</v>
      </c>
      <c r="G3168" s="55">
        <v>0.125</v>
      </c>
      <c r="H3168" s="53">
        <v>1</v>
      </c>
      <c r="I3168" s="53" t="s">
        <v>1412</v>
      </c>
    </row>
    <row r="3169" spans="1:9" ht="17.399999999999999" x14ac:dyDescent="0.3">
      <c r="A3169" s="53" t="s">
        <v>644</v>
      </c>
      <c r="B3169" s="57">
        <v>45962</v>
      </c>
      <c r="C3169" s="59">
        <v>2817892.78</v>
      </c>
      <c r="D3169" s="60">
        <v>999</v>
      </c>
      <c r="E3169" s="54">
        <v>42268.39</v>
      </c>
      <c r="F3169" s="54">
        <v>4487.18</v>
      </c>
      <c r="G3169" s="55">
        <v>0.106</v>
      </c>
      <c r="H3169" s="53">
        <v>1</v>
      </c>
      <c r="I3169" s="53" t="s">
        <v>1412</v>
      </c>
    </row>
    <row r="3170" spans="1:9" ht="17.399999999999999" x14ac:dyDescent="0.3">
      <c r="A3170" s="53" t="s">
        <v>644</v>
      </c>
      <c r="B3170" s="57">
        <v>45992</v>
      </c>
      <c r="C3170" s="59">
        <v>2817892.78</v>
      </c>
      <c r="D3170" s="60">
        <v>999</v>
      </c>
      <c r="E3170" s="54">
        <v>42268.39</v>
      </c>
      <c r="F3170" s="54">
        <v>4133.8</v>
      </c>
      <c r="G3170" s="55">
        <v>9.8000000000000004E-2</v>
      </c>
      <c r="H3170" s="53">
        <v>1</v>
      </c>
      <c r="I3170" s="53" t="s">
        <v>1412</v>
      </c>
    </row>
    <row r="3171" spans="1:9" ht="17.399999999999999" x14ac:dyDescent="0.3">
      <c r="A3171" s="53" t="s">
        <v>646</v>
      </c>
      <c r="B3171" s="57">
        <v>45658</v>
      </c>
      <c r="C3171" s="59">
        <v>10368116.85</v>
      </c>
      <c r="D3171" s="60">
        <v>0</v>
      </c>
      <c r="E3171" s="54">
        <v>155521.75</v>
      </c>
      <c r="F3171" s="54">
        <v>165086.03</v>
      </c>
      <c r="G3171" s="55">
        <v>1.0609999999999999</v>
      </c>
      <c r="H3171" s="53">
        <v>0</v>
      </c>
      <c r="I3171" s="53" t="s">
        <v>1408</v>
      </c>
    </row>
    <row r="3172" spans="1:9" ht="17.399999999999999" x14ac:dyDescent="0.3">
      <c r="A3172" s="53" t="s">
        <v>646</v>
      </c>
      <c r="B3172" s="57">
        <v>45689</v>
      </c>
      <c r="C3172" s="59">
        <v>10114597.5</v>
      </c>
      <c r="D3172" s="60">
        <v>0</v>
      </c>
      <c r="E3172" s="54">
        <v>151718.96</v>
      </c>
      <c r="F3172" s="54">
        <v>164232.18</v>
      </c>
      <c r="G3172" s="55">
        <v>1.0820000000000001</v>
      </c>
      <c r="H3172" s="53">
        <v>0</v>
      </c>
      <c r="I3172" s="53" t="s">
        <v>1408</v>
      </c>
    </row>
    <row r="3173" spans="1:9" ht="17.399999999999999" x14ac:dyDescent="0.3">
      <c r="A3173" s="53" t="s">
        <v>646</v>
      </c>
      <c r="B3173" s="57">
        <v>45717</v>
      </c>
      <c r="C3173" s="59">
        <v>9831879.4100000001</v>
      </c>
      <c r="D3173" s="60">
        <v>0</v>
      </c>
      <c r="E3173" s="54">
        <v>147478.19</v>
      </c>
      <c r="F3173" s="54">
        <v>162899</v>
      </c>
      <c r="G3173" s="55">
        <v>1.105</v>
      </c>
      <c r="H3173" s="53">
        <v>0</v>
      </c>
      <c r="I3173" s="53" t="s">
        <v>1408</v>
      </c>
    </row>
    <row r="3174" spans="1:9" ht="17.399999999999999" x14ac:dyDescent="0.3">
      <c r="A3174" s="53" t="s">
        <v>646</v>
      </c>
      <c r="B3174" s="57">
        <v>45748</v>
      </c>
      <c r="C3174" s="59">
        <v>9585456.2899999991</v>
      </c>
      <c r="D3174" s="60">
        <v>15</v>
      </c>
      <c r="E3174" s="54">
        <v>143781.84</v>
      </c>
      <c r="F3174" s="54">
        <v>141222.17000000001</v>
      </c>
      <c r="G3174" s="55">
        <v>0.98199999999999998</v>
      </c>
      <c r="H3174" s="53">
        <v>0</v>
      </c>
      <c r="I3174" s="53" t="s">
        <v>1408</v>
      </c>
    </row>
    <row r="3175" spans="1:9" ht="17.399999999999999" x14ac:dyDescent="0.3">
      <c r="A3175" s="53" t="s">
        <v>646</v>
      </c>
      <c r="B3175" s="57">
        <v>45778</v>
      </c>
      <c r="C3175" s="59">
        <v>9323792.1899999995</v>
      </c>
      <c r="D3175" s="60">
        <v>0</v>
      </c>
      <c r="E3175" s="54">
        <v>139856.88</v>
      </c>
      <c r="F3175" s="54">
        <v>144563.25</v>
      </c>
      <c r="G3175" s="55">
        <v>1.034</v>
      </c>
      <c r="H3175" s="53">
        <v>0</v>
      </c>
      <c r="I3175" s="53" t="s">
        <v>1408</v>
      </c>
    </row>
    <row r="3176" spans="1:9" ht="17.399999999999999" x14ac:dyDescent="0.3">
      <c r="A3176" s="53" t="s">
        <v>646</v>
      </c>
      <c r="B3176" s="57">
        <v>45809</v>
      </c>
      <c r="C3176" s="59">
        <v>9081073.5899999999</v>
      </c>
      <c r="D3176" s="60">
        <v>35</v>
      </c>
      <c r="E3176" s="54">
        <v>136216.1</v>
      </c>
      <c r="F3176" s="54">
        <v>122340.09</v>
      </c>
      <c r="G3176" s="55">
        <v>0.89800000000000002</v>
      </c>
      <c r="H3176" s="53">
        <v>0</v>
      </c>
      <c r="I3176" s="53" t="s">
        <v>1410</v>
      </c>
    </row>
    <row r="3177" spans="1:9" ht="17.399999999999999" x14ac:dyDescent="0.3">
      <c r="A3177" s="53" t="s">
        <v>646</v>
      </c>
      <c r="B3177" s="57">
        <v>45839</v>
      </c>
      <c r="C3177" s="59">
        <v>8883144.0700000003</v>
      </c>
      <c r="D3177" s="60">
        <v>35</v>
      </c>
      <c r="E3177" s="54">
        <v>133247.16</v>
      </c>
      <c r="F3177" s="54">
        <v>99426.58</v>
      </c>
      <c r="G3177" s="55">
        <v>0.746</v>
      </c>
      <c r="H3177" s="53">
        <v>0</v>
      </c>
      <c r="I3177" s="53" t="s">
        <v>1410</v>
      </c>
    </row>
    <row r="3178" spans="1:9" ht="17.399999999999999" x14ac:dyDescent="0.3">
      <c r="A3178" s="53" t="s">
        <v>646</v>
      </c>
      <c r="B3178" s="57">
        <v>45870</v>
      </c>
      <c r="C3178" s="59">
        <v>8667571.9700000007</v>
      </c>
      <c r="D3178" s="60">
        <v>35</v>
      </c>
      <c r="E3178" s="54">
        <v>130013.58</v>
      </c>
      <c r="F3178" s="54">
        <v>81722.25</v>
      </c>
      <c r="G3178" s="55">
        <v>0.629</v>
      </c>
      <c r="H3178" s="53">
        <v>0</v>
      </c>
      <c r="I3178" s="53" t="s">
        <v>1410</v>
      </c>
    </row>
    <row r="3179" spans="1:9" ht="17.399999999999999" x14ac:dyDescent="0.3">
      <c r="A3179" s="53" t="s">
        <v>646</v>
      </c>
      <c r="B3179" s="57">
        <v>45901</v>
      </c>
      <c r="C3179" s="59">
        <v>8485259.1099999994</v>
      </c>
      <c r="D3179" s="60">
        <v>185</v>
      </c>
      <c r="E3179" s="54">
        <v>127278.89</v>
      </c>
      <c r="F3179" s="54">
        <v>14366.68</v>
      </c>
      <c r="G3179" s="55">
        <v>0.113</v>
      </c>
      <c r="H3179" s="53">
        <v>0</v>
      </c>
      <c r="I3179" s="53" t="s">
        <v>1409</v>
      </c>
    </row>
    <row r="3180" spans="1:9" ht="17.399999999999999" x14ac:dyDescent="0.3">
      <c r="A3180" s="53" t="s">
        <v>646</v>
      </c>
      <c r="B3180" s="57">
        <v>45931</v>
      </c>
      <c r="C3180" s="59">
        <v>8261111.7000000002</v>
      </c>
      <c r="D3180" s="60">
        <v>0</v>
      </c>
      <c r="E3180" s="54">
        <v>123916.68</v>
      </c>
      <c r="F3180" s="54">
        <v>139159.76999999999</v>
      </c>
      <c r="G3180" s="55">
        <v>1.123</v>
      </c>
      <c r="H3180" s="53">
        <v>0</v>
      </c>
      <c r="I3180" s="53" t="s">
        <v>1408</v>
      </c>
    </row>
    <row r="3181" spans="1:9" ht="17.399999999999999" x14ac:dyDescent="0.3">
      <c r="A3181" s="53" t="s">
        <v>646</v>
      </c>
      <c r="B3181" s="57">
        <v>45962</v>
      </c>
      <c r="C3181" s="59">
        <v>8044252.6299999999</v>
      </c>
      <c r="D3181" s="60">
        <v>0</v>
      </c>
      <c r="E3181" s="54">
        <v>120663.79</v>
      </c>
      <c r="F3181" s="54">
        <v>117865.4</v>
      </c>
      <c r="G3181" s="55">
        <v>0.97699999999999998</v>
      </c>
      <c r="H3181" s="53">
        <v>0</v>
      </c>
      <c r="I3181" s="53" t="s">
        <v>1408</v>
      </c>
    </row>
    <row r="3182" spans="1:9" ht="17.399999999999999" x14ac:dyDescent="0.3">
      <c r="A3182" s="53" t="s">
        <v>646</v>
      </c>
      <c r="B3182" s="57">
        <v>45992</v>
      </c>
      <c r="C3182" s="59">
        <v>7855954.8700000001</v>
      </c>
      <c r="D3182" s="60">
        <v>0</v>
      </c>
      <c r="E3182" s="54">
        <v>117839.32</v>
      </c>
      <c r="F3182" s="54">
        <v>112478.82</v>
      </c>
      <c r="G3182" s="55">
        <v>0.95499999999999996</v>
      </c>
      <c r="H3182" s="53">
        <v>0</v>
      </c>
      <c r="I3182" s="53" t="s">
        <v>1408</v>
      </c>
    </row>
    <row r="3183" spans="1:9" ht="17.399999999999999" x14ac:dyDescent="0.3">
      <c r="A3183" s="53" t="s">
        <v>647</v>
      </c>
      <c r="B3183" s="57">
        <v>45658</v>
      </c>
      <c r="C3183" s="59">
        <v>15924630.76</v>
      </c>
      <c r="D3183" s="60">
        <v>0</v>
      </c>
      <c r="E3183" s="54">
        <v>238869.46</v>
      </c>
      <c r="F3183" s="54">
        <v>257197.02</v>
      </c>
      <c r="G3183" s="55">
        <v>1.077</v>
      </c>
      <c r="H3183" s="53">
        <v>0</v>
      </c>
      <c r="I3183" s="53" t="s">
        <v>1408</v>
      </c>
    </row>
    <row r="3184" spans="1:9" ht="17.399999999999999" x14ac:dyDescent="0.3">
      <c r="A3184" s="53" t="s">
        <v>647</v>
      </c>
      <c r="B3184" s="57">
        <v>45689</v>
      </c>
      <c r="C3184" s="59">
        <v>15484012.789999999</v>
      </c>
      <c r="D3184" s="60">
        <v>0</v>
      </c>
      <c r="E3184" s="54">
        <v>232260.19</v>
      </c>
      <c r="F3184" s="54">
        <v>229664.21</v>
      </c>
      <c r="G3184" s="55">
        <v>0.98899999999999999</v>
      </c>
      <c r="H3184" s="53">
        <v>0</v>
      </c>
      <c r="I3184" s="53" t="s">
        <v>1408</v>
      </c>
    </row>
    <row r="3185" spans="1:9" ht="17.399999999999999" x14ac:dyDescent="0.3">
      <c r="A3185" s="53" t="s">
        <v>647</v>
      </c>
      <c r="B3185" s="57">
        <v>45717</v>
      </c>
      <c r="C3185" s="59">
        <v>15116985.939999999</v>
      </c>
      <c r="D3185" s="60">
        <v>15</v>
      </c>
      <c r="E3185" s="54">
        <v>226754.79</v>
      </c>
      <c r="F3185" s="54">
        <v>230067.74</v>
      </c>
      <c r="G3185" s="55">
        <v>1.0149999999999999</v>
      </c>
      <c r="H3185" s="53">
        <v>0</v>
      </c>
      <c r="I3185" s="53" t="s">
        <v>1408</v>
      </c>
    </row>
    <row r="3186" spans="1:9" ht="17.399999999999999" x14ac:dyDescent="0.3">
      <c r="A3186" s="53" t="s">
        <v>647</v>
      </c>
      <c r="B3186" s="57">
        <v>45748</v>
      </c>
      <c r="C3186" s="59">
        <v>14737881.890000001</v>
      </c>
      <c r="D3186" s="60">
        <v>0</v>
      </c>
      <c r="E3186" s="54">
        <v>221068.23</v>
      </c>
      <c r="F3186" s="54">
        <v>227694.07999999999</v>
      </c>
      <c r="G3186" s="55">
        <v>1.03</v>
      </c>
      <c r="H3186" s="53">
        <v>0</v>
      </c>
      <c r="I3186" s="53" t="s">
        <v>1408</v>
      </c>
    </row>
    <row r="3187" spans="1:9" ht="17.399999999999999" x14ac:dyDescent="0.3">
      <c r="A3187" s="53" t="s">
        <v>647</v>
      </c>
      <c r="B3187" s="57">
        <v>45778</v>
      </c>
      <c r="C3187" s="59">
        <v>14420340.310000001</v>
      </c>
      <c r="D3187" s="60">
        <v>0</v>
      </c>
      <c r="E3187" s="54">
        <v>216305.1</v>
      </c>
      <c r="F3187" s="54">
        <v>247797.03</v>
      </c>
      <c r="G3187" s="55">
        <v>1.1459999999999999</v>
      </c>
      <c r="H3187" s="53">
        <v>0</v>
      </c>
      <c r="I3187" s="53" t="s">
        <v>1408</v>
      </c>
    </row>
    <row r="3188" spans="1:9" ht="17.399999999999999" x14ac:dyDescent="0.3">
      <c r="A3188" s="53" t="s">
        <v>647</v>
      </c>
      <c r="B3188" s="57">
        <v>45809</v>
      </c>
      <c r="C3188" s="59">
        <v>14073690.859999999</v>
      </c>
      <c r="D3188" s="60">
        <v>35</v>
      </c>
      <c r="E3188" s="54">
        <v>211105.36</v>
      </c>
      <c r="F3188" s="54">
        <v>176048.88</v>
      </c>
      <c r="G3188" s="55">
        <v>0.83399999999999996</v>
      </c>
      <c r="H3188" s="53">
        <v>0</v>
      </c>
      <c r="I3188" s="53" t="s">
        <v>1410</v>
      </c>
    </row>
    <row r="3189" spans="1:9" ht="17.399999999999999" x14ac:dyDescent="0.3">
      <c r="A3189" s="53" t="s">
        <v>647</v>
      </c>
      <c r="B3189" s="57">
        <v>45839</v>
      </c>
      <c r="C3189" s="59">
        <v>13683434.779999999</v>
      </c>
      <c r="D3189" s="60">
        <v>95</v>
      </c>
      <c r="E3189" s="54">
        <v>205251.52</v>
      </c>
      <c r="F3189" s="54">
        <v>80879.59</v>
      </c>
      <c r="G3189" s="55">
        <v>0.39400000000000002</v>
      </c>
      <c r="H3189" s="53">
        <v>0</v>
      </c>
      <c r="I3189" s="53" t="s">
        <v>1409</v>
      </c>
    </row>
    <row r="3190" spans="1:9" ht="17.399999999999999" x14ac:dyDescent="0.3">
      <c r="A3190" s="53" t="s">
        <v>647</v>
      </c>
      <c r="B3190" s="57">
        <v>45870</v>
      </c>
      <c r="C3190" s="59">
        <v>13394318.390000001</v>
      </c>
      <c r="D3190" s="60">
        <v>65</v>
      </c>
      <c r="E3190" s="54">
        <v>200914.78</v>
      </c>
      <c r="F3190" s="54">
        <v>97607.79</v>
      </c>
      <c r="G3190" s="55">
        <v>0.48599999999999999</v>
      </c>
      <c r="H3190" s="53">
        <v>0</v>
      </c>
      <c r="I3190" s="53" t="s">
        <v>1411</v>
      </c>
    </row>
    <row r="3191" spans="1:9" ht="17.399999999999999" x14ac:dyDescent="0.3">
      <c r="A3191" s="53" t="s">
        <v>647</v>
      </c>
      <c r="B3191" s="57">
        <v>45901</v>
      </c>
      <c r="C3191" s="59">
        <v>13084061.539999999</v>
      </c>
      <c r="D3191" s="60">
        <v>0</v>
      </c>
      <c r="E3191" s="54">
        <v>196260.92</v>
      </c>
      <c r="F3191" s="54">
        <v>187107.82</v>
      </c>
      <c r="G3191" s="55">
        <v>0.95299999999999996</v>
      </c>
      <c r="H3191" s="53">
        <v>0</v>
      </c>
      <c r="I3191" s="53" t="s">
        <v>1408</v>
      </c>
    </row>
    <row r="3192" spans="1:9" ht="17.399999999999999" x14ac:dyDescent="0.3">
      <c r="A3192" s="53" t="s">
        <v>647</v>
      </c>
      <c r="B3192" s="57">
        <v>45931</v>
      </c>
      <c r="C3192" s="59">
        <v>12780263.24</v>
      </c>
      <c r="D3192" s="60">
        <v>0</v>
      </c>
      <c r="E3192" s="54">
        <v>191703.95</v>
      </c>
      <c r="F3192" s="54">
        <v>219578.61</v>
      </c>
      <c r="G3192" s="55">
        <v>1.145</v>
      </c>
      <c r="H3192" s="53">
        <v>0</v>
      </c>
      <c r="I3192" s="53" t="s">
        <v>1408</v>
      </c>
    </row>
    <row r="3193" spans="1:9" ht="17.399999999999999" x14ac:dyDescent="0.3">
      <c r="A3193" s="53" t="s">
        <v>647</v>
      </c>
      <c r="B3193" s="57">
        <v>45962</v>
      </c>
      <c r="C3193" s="59">
        <v>12470106.85</v>
      </c>
      <c r="D3193" s="60">
        <v>0</v>
      </c>
      <c r="E3193" s="54">
        <v>187051.6</v>
      </c>
      <c r="F3193" s="54">
        <v>204385.1</v>
      </c>
      <c r="G3193" s="55">
        <v>1.093</v>
      </c>
      <c r="H3193" s="53">
        <v>0</v>
      </c>
      <c r="I3193" s="53" t="s">
        <v>1408</v>
      </c>
    </row>
    <row r="3194" spans="1:9" ht="17.399999999999999" x14ac:dyDescent="0.3">
      <c r="A3194" s="53" t="s">
        <v>647</v>
      </c>
      <c r="B3194" s="57">
        <v>45992</v>
      </c>
      <c r="C3194" s="59">
        <v>12124648.039999999</v>
      </c>
      <c r="D3194" s="60">
        <v>65</v>
      </c>
      <c r="E3194" s="54">
        <v>181869.72</v>
      </c>
      <c r="F3194" s="54">
        <v>110153.81</v>
      </c>
      <c r="G3194" s="55">
        <v>0.60599999999999998</v>
      </c>
      <c r="H3194" s="53">
        <v>0</v>
      </c>
      <c r="I3194" s="53" t="s">
        <v>1411</v>
      </c>
    </row>
    <row r="3195" spans="1:9" ht="17.399999999999999" x14ac:dyDescent="0.3">
      <c r="A3195" s="53" t="s">
        <v>649</v>
      </c>
      <c r="B3195" s="57">
        <v>45658</v>
      </c>
      <c r="C3195" s="59">
        <v>7973746.04</v>
      </c>
      <c r="D3195" s="60">
        <v>0</v>
      </c>
      <c r="E3195" s="54">
        <v>79737.460000000006</v>
      </c>
      <c r="F3195" s="54">
        <v>78430.36</v>
      </c>
      <c r="G3195" s="55">
        <v>0.98399999999999999</v>
      </c>
      <c r="H3195" s="53">
        <v>0</v>
      </c>
      <c r="I3195" s="53" t="s">
        <v>1408</v>
      </c>
    </row>
    <row r="3196" spans="1:9" ht="17.399999999999999" x14ac:dyDescent="0.3">
      <c r="A3196" s="53" t="s">
        <v>649</v>
      </c>
      <c r="B3196" s="57">
        <v>45689</v>
      </c>
      <c r="C3196" s="59">
        <v>7846767.5599999996</v>
      </c>
      <c r="D3196" s="60">
        <v>0</v>
      </c>
      <c r="E3196" s="54">
        <v>78467.679999999993</v>
      </c>
      <c r="F3196" s="54">
        <v>85118.7</v>
      </c>
      <c r="G3196" s="55">
        <v>1.085</v>
      </c>
      <c r="H3196" s="53">
        <v>0</v>
      </c>
      <c r="I3196" s="53" t="s">
        <v>1408</v>
      </c>
    </row>
    <row r="3197" spans="1:9" ht="17.399999999999999" x14ac:dyDescent="0.3">
      <c r="A3197" s="53" t="s">
        <v>649</v>
      </c>
      <c r="B3197" s="57">
        <v>45717</v>
      </c>
      <c r="C3197" s="59">
        <v>7708050.1799999997</v>
      </c>
      <c r="D3197" s="60">
        <v>35</v>
      </c>
      <c r="E3197" s="54">
        <v>77080.5</v>
      </c>
      <c r="F3197" s="54">
        <v>35866.22</v>
      </c>
      <c r="G3197" s="55">
        <v>0.46500000000000002</v>
      </c>
      <c r="H3197" s="53">
        <v>0</v>
      </c>
      <c r="I3197" s="53" t="s">
        <v>1410</v>
      </c>
    </row>
    <row r="3198" spans="1:9" ht="17.399999999999999" x14ac:dyDescent="0.3">
      <c r="A3198" s="53" t="s">
        <v>649</v>
      </c>
      <c r="B3198" s="57">
        <v>45748</v>
      </c>
      <c r="C3198" s="59">
        <v>7554451.3300000001</v>
      </c>
      <c r="D3198" s="60">
        <v>0</v>
      </c>
      <c r="E3198" s="54">
        <v>75544.509999999995</v>
      </c>
      <c r="F3198" s="54">
        <v>78787.94</v>
      </c>
      <c r="G3198" s="55">
        <v>1.0429999999999999</v>
      </c>
      <c r="H3198" s="53">
        <v>0</v>
      </c>
      <c r="I3198" s="53" t="s">
        <v>1408</v>
      </c>
    </row>
    <row r="3199" spans="1:9" ht="17.399999999999999" x14ac:dyDescent="0.3">
      <c r="A3199" s="53" t="s">
        <v>649</v>
      </c>
      <c r="B3199" s="57">
        <v>45778</v>
      </c>
      <c r="C3199" s="59">
        <v>7447526.0999999996</v>
      </c>
      <c r="D3199" s="60">
        <v>15</v>
      </c>
      <c r="E3199" s="54">
        <v>74475.259999999995</v>
      </c>
      <c r="F3199" s="54">
        <v>74649.5</v>
      </c>
      <c r="G3199" s="55">
        <v>1.002</v>
      </c>
      <c r="H3199" s="53">
        <v>0</v>
      </c>
      <c r="I3199" s="53" t="s">
        <v>1408</v>
      </c>
    </row>
    <row r="3200" spans="1:9" ht="17.399999999999999" x14ac:dyDescent="0.3">
      <c r="A3200" s="53" t="s">
        <v>649</v>
      </c>
      <c r="B3200" s="57">
        <v>45809</v>
      </c>
      <c r="C3200" s="59">
        <v>7311087.1299999999</v>
      </c>
      <c r="D3200" s="60">
        <v>0</v>
      </c>
      <c r="E3200" s="54">
        <v>73110.87</v>
      </c>
      <c r="F3200" s="54">
        <v>70099.240000000005</v>
      </c>
      <c r="G3200" s="55">
        <v>0.95899999999999996</v>
      </c>
      <c r="H3200" s="53">
        <v>0</v>
      </c>
      <c r="I3200" s="53" t="s">
        <v>1408</v>
      </c>
    </row>
    <row r="3201" spans="1:9" ht="17.399999999999999" x14ac:dyDescent="0.3">
      <c r="A3201" s="53" t="s">
        <v>649</v>
      </c>
      <c r="B3201" s="57">
        <v>45839</v>
      </c>
      <c r="C3201" s="59">
        <v>7184655.6600000001</v>
      </c>
      <c r="D3201" s="60">
        <v>0</v>
      </c>
      <c r="E3201" s="54">
        <v>71846.559999999998</v>
      </c>
      <c r="F3201" s="54">
        <v>78528.7</v>
      </c>
      <c r="G3201" s="55">
        <v>1.093</v>
      </c>
      <c r="H3201" s="53">
        <v>0</v>
      </c>
      <c r="I3201" s="53" t="s">
        <v>1408</v>
      </c>
    </row>
    <row r="3202" spans="1:9" ht="17.399999999999999" x14ac:dyDescent="0.3">
      <c r="A3202" s="53" t="s">
        <v>649</v>
      </c>
      <c r="B3202" s="57">
        <v>45870</v>
      </c>
      <c r="C3202" s="59">
        <v>7036170.9400000004</v>
      </c>
      <c r="D3202" s="60">
        <v>0</v>
      </c>
      <c r="E3202" s="54">
        <v>70361.710000000006</v>
      </c>
      <c r="F3202" s="54">
        <v>75966.84</v>
      </c>
      <c r="G3202" s="55">
        <v>1.08</v>
      </c>
      <c r="H3202" s="53">
        <v>0</v>
      </c>
      <c r="I3202" s="53" t="s">
        <v>1408</v>
      </c>
    </row>
    <row r="3203" spans="1:9" ht="17.399999999999999" x14ac:dyDescent="0.3">
      <c r="A3203" s="53" t="s">
        <v>649</v>
      </c>
      <c r="B3203" s="57">
        <v>45901</v>
      </c>
      <c r="C3203" s="59">
        <v>6901129.1500000004</v>
      </c>
      <c r="D3203" s="60">
        <v>35</v>
      </c>
      <c r="E3203" s="54">
        <v>69011.289999999994</v>
      </c>
      <c r="F3203" s="54">
        <v>47835.78</v>
      </c>
      <c r="G3203" s="55">
        <v>0.69299999999999995</v>
      </c>
      <c r="H3203" s="53">
        <v>0</v>
      </c>
      <c r="I3203" s="53" t="s">
        <v>1410</v>
      </c>
    </row>
    <row r="3204" spans="1:9" ht="17.399999999999999" x14ac:dyDescent="0.3">
      <c r="A3204" s="53" t="s">
        <v>649</v>
      </c>
      <c r="B3204" s="57">
        <v>45931</v>
      </c>
      <c r="C3204" s="59">
        <v>6769014.7699999996</v>
      </c>
      <c r="D3204" s="60">
        <v>0</v>
      </c>
      <c r="E3204" s="54">
        <v>67690.149999999994</v>
      </c>
      <c r="F3204" s="54">
        <v>66665.960000000006</v>
      </c>
      <c r="G3204" s="55">
        <v>0.98499999999999999</v>
      </c>
      <c r="H3204" s="53">
        <v>0</v>
      </c>
      <c r="I3204" s="53" t="s">
        <v>1408</v>
      </c>
    </row>
    <row r="3205" spans="1:9" ht="17.399999999999999" x14ac:dyDescent="0.3">
      <c r="A3205" s="53" t="s">
        <v>649</v>
      </c>
      <c r="B3205" s="57">
        <v>45962</v>
      </c>
      <c r="C3205" s="59">
        <v>6641197.5099999998</v>
      </c>
      <c r="D3205" s="60">
        <v>65</v>
      </c>
      <c r="E3205" s="54">
        <v>66411.98</v>
      </c>
      <c r="F3205" s="54">
        <v>48978.85</v>
      </c>
      <c r="G3205" s="55">
        <v>0.73799999999999999</v>
      </c>
      <c r="H3205" s="53">
        <v>0</v>
      </c>
      <c r="I3205" s="53" t="s">
        <v>1411</v>
      </c>
    </row>
    <row r="3206" spans="1:9" ht="17.399999999999999" x14ac:dyDescent="0.3">
      <c r="A3206" s="53" t="s">
        <v>649</v>
      </c>
      <c r="B3206" s="57">
        <v>45992</v>
      </c>
      <c r="C3206" s="59">
        <v>6522127.0099999998</v>
      </c>
      <c r="D3206" s="60">
        <v>0</v>
      </c>
      <c r="E3206" s="54">
        <v>65221.27</v>
      </c>
      <c r="F3206" s="54">
        <v>71093.2</v>
      </c>
      <c r="G3206" s="55">
        <v>1.0900000000000001</v>
      </c>
      <c r="H3206" s="53">
        <v>0</v>
      </c>
      <c r="I3206" s="53" t="s">
        <v>1408</v>
      </c>
    </row>
    <row r="3207" spans="1:9" ht="17.399999999999999" x14ac:dyDescent="0.3">
      <c r="A3207" s="53" t="s">
        <v>651</v>
      </c>
      <c r="B3207" s="57">
        <v>45658</v>
      </c>
      <c r="C3207" s="59">
        <v>4335451.53</v>
      </c>
      <c r="D3207" s="60">
        <v>65</v>
      </c>
      <c r="E3207" s="54">
        <v>65031.77</v>
      </c>
      <c r="F3207" s="54">
        <v>58248.2</v>
      </c>
      <c r="G3207" s="55">
        <v>0.89600000000000002</v>
      </c>
      <c r="H3207" s="53">
        <v>0</v>
      </c>
      <c r="I3207" s="53" t="s">
        <v>1411</v>
      </c>
    </row>
    <row r="3208" spans="1:9" ht="17.399999999999999" x14ac:dyDescent="0.3">
      <c r="A3208" s="53" t="s">
        <v>651</v>
      </c>
      <c r="B3208" s="57">
        <v>45689</v>
      </c>
      <c r="C3208" s="59">
        <v>4213214.9400000004</v>
      </c>
      <c r="D3208" s="60">
        <v>0</v>
      </c>
      <c r="E3208" s="54">
        <v>63198.22</v>
      </c>
      <c r="F3208" s="54">
        <v>61149.18</v>
      </c>
      <c r="G3208" s="55">
        <v>0.96799999999999997</v>
      </c>
      <c r="H3208" s="53">
        <v>0</v>
      </c>
      <c r="I3208" s="53" t="s">
        <v>1408</v>
      </c>
    </row>
    <row r="3209" spans="1:9" ht="17.399999999999999" x14ac:dyDescent="0.3">
      <c r="A3209" s="53" t="s">
        <v>651</v>
      </c>
      <c r="B3209" s="57">
        <v>45717</v>
      </c>
      <c r="C3209" s="59">
        <v>4089414.58</v>
      </c>
      <c r="D3209" s="60">
        <v>0</v>
      </c>
      <c r="E3209" s="54">
        <v>61341.22</v>
      </c>
      <c r="F3209" s="54">
        <v>67499.710000000006</v>
      </c>
      <c r="G3209" s="55">
        <v>1.1000000000000001</v>
      </c>
      <c r="H3209" s="53">
        <v>0</v>
      </c>
      <c r="I3209" s="53" t="s">
        <v>1408</v>
      </c>
    </row>
    <row r="3210" spans="1:9" ht="17.399999999999999" x14ac:dyDescent="0.3">
      <c r="A3210" s="53" t="s">
        <v>651</v>
      </c>
      <c r="B3210" s="57">
        <v>45748</v>
      </c>
      <c r="C3210" s="59">
        <v>3954710.55</v>
      </c>
      <c r="D3210" s="60">
        <v>0</v>
      </c>
      <c r="E3210" s="54">
        <v>59320.66</v>
      </c>
      <c r="F3210" s="54">
        <v>56977.97</v>
      </c>
      <c r="G3210" s="55">
        <v>0.96099999999999997</v>
      </c>
      <c r="H3210" s="53">
        <v>0</v>
      </c>
      <c r="I3210" s="53" t="s">
        <v>1408</v>
      </c>
    </row>
    <row r="3211" spans="1:9" ht="17.399999999999999" x14ac:dyDescent="0.3">
      <c r="A3211" s="53" t="s">
        <v>651</v>
      </c>
      <c r="B3211" s="57">
        <v>45778</v>
      </c>
      <c r="C3211" s="59">
        <v>3834025.81</v>
      </c>
      <c r="D3211" s="60">
        <v>0</v>
      </c>
      <c r="E3211" s="54">
        <v>57510.39</v>
      </c>
      <c r="F3211" s="54">
        <v>59029.9</v>
      </c>
      <c r="G3211" s="55">
        <v>1.026</v>
      </c>
      <c r="H3211" s="53">
        <v>0</v>
      </c>
      <c r="I3211" s="53" t="s">
        <v>1408</v>
      </c>
    </row>
    <row r="3212" spans="1:9" ht="17.399999999999999" x14ac:dyDescent="0.3">
      <c r="A3212" s="53" t="s">
        <v>651</v>
      </c>
      <c r="B3212" s="57">
        <v>45809</v>
      </c>
      <c r="C3212" s="59">
        <v>3715639.9</v>
      </c>
      <c r="D3212" s="60">
        <v>185</v>
      </c>
      <c r="E3212" s="54">
        <v>55734.6</v>
      </c>
      <c r="F3212" s="54">
        <v>23264.62</v>
      </c>
      <c r="G3212" s="55">
        <v>0.41699999999999998</v>
      </c>
      <c r="H3212" s="53">
        <v>0</v>
      </c>
      <c r="I3212" s="53" t="s">
        <v>1409</v>
      </c>
    </row>
    <row r="3213" spans="1:9" ht="17.399999999999999" x14ac:dyDescent="0.3">
      <c r="A3213" s="53" t="s">
        <v>651</v>
      </c>
      <c r="B3213" s="57">
        <v>45839</v>
      </c>
      <c r="C3213" s="59">
        <v>3600968.83</v>
      </c>
      <c r="D3213" s="60">
        <v>0</v>
      </c>
      <c r="E3213" s="54">
        <v>54014.53</v>
      </c>
      <c r="F3213" s="54">
        <v>58637.48</v>
      </c>
      <c r="G3213" s="55">
        <v>1.0860000000000001</v>
      </c>
      <c r="H3213" s="53">
        <v>0</v>
      </c>
      <c r="I3213" s="53" t="s">
        <v>1408</v>
      </c>
    </row>
    <row r="3214" spans="1:9" ht="17.399999999999999" x14ac:dyDescent="0.3">
      <c r="A3214" s="53" t="s">
        <v>651</v>
      </c>
      <c r="B3214" s="57">
        <v>45870</v>
      </c>
      <c r="C3214" s="59">
        <v>3495039.67</v>
      </c>
      <c r="D3214" s="60">
        <v>0</v>
      </c>
      <c r="E3214" s="54">
        <v>52425.599999999999</v>
      </c>
      <c r="F3214" s="54">
        <v>59466</v>
      </c>
      <c r="G3214" s="55">
        <v>1.1339999999999999</v>
      </c>
      <c r="H3214" s="53">
        <v>0</v>
      </c>
      <c r="I3214" s="53" t="s">
        <v>1408</v>
      </c>
    </row>
    <row r="3215" spans="1:9" ht="17.399999999999999" x14ac:dyDescent="0.3">
      <c r="A3215" s="53" t="s">
        <v>651</v>
      </c>
      <c r="B3215" s="57">
        <v>45901</v>
      </c>
      <c r="C3215" s="59">
        <v>3383889.4</v>
      </c>
      <c r="D3215" s="60">
        <v>0</v>
      </c>
      <c r="E3215" s="54">
        <v>50758.34</v>
      </c>
      <c r="F3215" s="54">
        <v>52708.34</v>
      </c>
      <c r="G3215" s="55">
        <v>1.038</v>
      </c>
      <c r="H3215" s="53">
        <v>0</v>
      </c>
      <c r="I3215" s="53" t="s">
        <v>1408</v>
      </c>
    </row>
    <row r="3216" spans="1:9" ht="17.399999999999999" x14ac:dyDescent="0.3">
      <c r="A3216" s="53" t="s">
        <v>651</v>
      </c>
      <c r="B3216" s="57">
        <v>45931</v>
      </c>
      <c r="C3216" s="59">
        <v>3291486.33</v>
      </c>
      <c r="D3216" s="60">
        <v>0</v>
      </c>
      <c r="E3216" s="54">
        <v>49372.3</v>
      </c>
      <c r="F3216" s="54">
        <v>51563.26</v>
      </c>
      <c r="G3216" s="55">
        <v>1.044</v>
      </c>
      <c r="H3216" s="53">
        <v>0</v>
      </c>
      <c r="I3216" s="53" t="s">
        <v>1408</v>
      </c>
    </row>
    <row r="3217" spans="1:9" ht="17.399999999999999" x14ac:dyDescent="0.3">
      <c r="A3217" s="53" t="s">
        <v>651</v>
      </c>
      <c r="B3217" s="57">
        <v>45962</v>
      </c>
      <c r="C3217" s="59">
        <v>3192073.83</v>
      </c>
      <c r="D3217" s="60">
        <v>0</v>
      </c>
      <c r="E3217" s="54">
        <v>47881.11</v>
      </c>
      <c r="F3217" s="54">
        <v>46097.05</v>
      </c>
      <c r="G3217" s="55">
        <v>0.96299999999999997</v>
      </c>
      <c r="H3217" s="53">
        <v>0</v>
      </c>
      <c r="I3217" s="53" t="s">
        <v>1408</v>
      </c>
    </row>
    <row r="3218" spans="1:9" ht="17.399999999999999" x14ac:dyDescent="0.3">
      <c r="A3218" s="53" t="s">
        <v>651</v>
      </c>
      <c r="B3218" s="57">
        <v>45992</v>
      </c>
      <c r="C3218" s="59">
        <v>3095402.88</v>
      </c>
      <c r="D3218" s="60">
        <v>0</v>
      </c>
      <c r="E3218" s="54">
        <v>46431.040000000001</v>
      </c>
      <c r="F3218" s="54">
        <v>45158.87</v>
      </c>
      <c r="G3218" s="55">
        <v>0.97299999999999998</v>
      </c>
      <c r="H3218" s="53">
        <v>0</v>
      </c>
      <c r="I3218" s="53" t="s">
        <v>1408</v>
      </c>
    </row>
    <row r="3219" spans="1:9" ht="17.399999999999999" x14ac:dyDescent="0.3">
      <c r="A3219" s="53" t="s">
        <v>653</v>
      </c>
      <c r="B3219" s="57">
        <v>45658</v>
      </c>
      <c r="C3219" s="59">
        <v>3099528.62</v>
      </c>
      <c r="D3219" s="60">
        <v>0</v>
      </c>
      <c r="E3219" s="54">
        <v>46492.93</v>
      </c>
      <c r="F3219" s="54">
        <v>52940.74</v>
      </c>
      <c r="G3219" s="55">
        <v>1.139</v>
      </c>
      <c r="H3219" s="53">
        <v>0</v>
      </c>
      <c r="I3219" s="53" t="s">
        <v>1408</v>
      </c>
    </row>
    <row r="3220" spans="1:9" ht="17.399999999999999" x14ac:dyDescent="0.3">
      <c r="A3220" s="53" t="s">
        <v>653</v>
      </c>
      <c r="B3220" s="57">
        <v>45689</v>
      </c>
      <c r="C3220" s="59">
        <v>3013004.6</v>
      </c>
      <c r="D3220" s="60">
        <v>0</v>
      </c>
      <c r="E3220" s="54">
        <v>45195.07</v>
      </c>
      <c r="F3220" s="54">
        <v>49151.42</v>
      </c>
      <c r="G3220" s="55">
        <v>1.0880000000000001</v>
      </c>
      <c r="H3220" s="53">
        <v>0</v>
      </c>
      <c r="I3220" s="53" t="s">
        <v>1408</v>
      </c>
    </row>
    <row r="3221" spans="1:9" ht="17.399999999999999" x14ac:dyDescent="0.3">
      <c r="A3221" s="53" t="s">
        <v>653</v>
      </c>
      <c r="B3221" s="57">
        <v>45717</v>
      </c>
      <c r="C3221" s="59">
        <v>2925370.86</v>
      </c>
      <c r="D3221" s="60">
        <v>35</v>
      </c>
      <c r="E3221" s="54">
        <v>43880.56</v>
      </c>
      <c r="F3221" s="54">
        <v>38184.480000000003</v>
      </c>
      <c r="G3221" s="55">
        <v>0.87</v>
      </c>
      <c r="H3221" s="53">
        <v>0</v>
      </c>
      <c r="I3221" s="53" t="s">
        <v>1410</v>
      </c>
    </row>
    <row r="3222" spans="1:9" ht="17.399999999999999" x14ac:dyDescent="0.3">
      <c r="A3222" s="53" t="s">
        <v>653</v>
      </c>
      <c r="B3222" s="57">
        <v>45748</v>
      </c>
      <c r="C3222" s="59">
        <v>2833264.2</v>
      </c>
      <c r="D3222" s="60">
        <v>0</v>
      </c>
      <c r="E3222" s="54">
        <v>42498.96</v>
      </c>
      <c r="F3222" s="54">
        <v>41066.65</v>
      </c>
      <c r="G3222" s="55">
        <v>0.96599999999999997</v>
      </c>
      <c r="H3222" s="53">
        <v>0</v>
      </c>
      <c r="I3222" s="53" t="s">
        <v>1408</v>
      </c>
    </row>
    <row r="3223" spans="1:9" ht="17.399999999999999" x14ac:dyDescent="0.3">
      <c r="A3223" s="53" t="s">
        <v>653</v>
      </c>
      <c r="B3223" s="57">
        <v>45778</v>
      </c>
      <c r="C3223" s="59">
        <v>2759028.12</v>
      </c>
      <c r="D3223" s="60">
        <v>0</v>
      </c>
      <c r="E3223" s="54">
        <v>41385.42</v>
      </c>
      <c r="F3223" s="54">
        <v>45902.84</v>
      </c>
      <c r="G3223" s="55">
        <v>1.109</v>
      </c>
      <c r="H3223" s="53">
        <v>0</v>
      </c>
      <c r="I3223" s="53" t="s">
        <v>1408</v>
      </c>
    </row>
    <row r="3224" spans="1:9" ht="17.399999999999999" x14ac:dyDescent="0.3">
      <c r="A3224" s="53" t="s">
        <v>653</v>
      </c>
      <c r="B3224" s="57">
        <v>45809</v>
      </c>
      <c r="C3224" s="59">
        <v>2677384.54</v>
      </c>
      <c r="D3224" s="60">
        <v>15</v>
      </c>
      <c r="E3224" s="54">
        <v>40160.769999999997</v>
      </c>
      <c r="F3224" s="54">
        <v>42845.11</v>
      </c>
      <c r="G3224" s="55">
        <v>1.0669999999999999</v>
      </c>
      <c r="H3224" s="53">
        <v>0</v>
      </c>
      <c r="I3224" s="53" t="s">
        <v>1408</v>
      </c>
    </row>
    <row r="3225" spans="1:9" ht="17.399999999999999" x14ac:dyDescent="0.3">
      <c r="A3225" s="53" t="s">
        <v>653</v>
      </c>
      <c r="B3225" s="57">
        <v>45839</v>
      </c>
      <c r="C3225" s="59">
        <v>2590647.09</v>
      </c>
      <c r="D3225" s="60">
        <v>0</v>
      </c>
      <c r="E3225" s="54">
        <v>38859.71</v>
      </c>
      <c r="F3225" s="54">
        <v>43439.26</v>
      </c>
      <c r="G3225" s="55">
        <v>1.1180000000000001</v>
      </c>
      <c r="H3225" s="53">
        <v>0</v>
      </c>
      <c r="I3225" s="53" t="s">
        <v>1408</v>
      </c>
    </row>
    <row r="3226" spans="1:9" ht="17.399999999999999" x14ac:dyDescent="0.3">
      <c r="A3226" s="53" t="s">
        <v>653</v>
      </c>
      <c r="B3226" s="57">
        <v>45870</v>
      </c>
      <c r="C3226" s="59">
        <v>2519650.31</v>
      </c>
      <c r="D3226" s="60">
        <v>95</v>
      </c>
      <c r="E3226" s="54">
        <v>37794.75</v>
      </c>
      <c r="F3226" s="54">
        <v>17346.88</v>
      </c>
      <c r="G3226" s="55">
        <v>0.45900000000000002</v>
      </c>
      <c r="H3226" s="53">
        <v>0</v>
      </c>
      <c r="I3226" s="53" t="s">
        <v>1409</v>
      </c>
    </row>
    <row r="3227" spans="1:9" ht="17.399999999999999" x14ac:dyDescent="0.3">
      <c r="A3227" s="53" t="s">
        <v>653</v>
      </c>
      <c r="B3227" s="57">
        <v>45901</v>
      </c>
      <c r="C3227" s="59">
        <v>2436917.2400000002</v>
      </c>
      <c r="D3227" s="60">
        <v>15</v>
      </c>
      <c r="E3227" s="54">
        <v>36553.760000000002</v>
      </c>
      <c r="F3227" s="54">
        <v>34983.71</v>
      </c>
      <c r="G3227" s="55">
        <v>0.95699999999999996</v>
      </c>
      <c r="H3227" s="53">
        <v>0</v>
      </c>
      <c r="I3227" s="53" t="s">
        <v>1408</v>
      </c>
    </row>
    <row r="3228" spans="1:9" ht="17.399999999999999" x14ac:dyDescent="0.3">
      <c r="A3228" s="53" t="s">
        <v>653</v>
      </c>
      <c r="B3228" s="57">
        <v>45931</v>
      </c>
      <c r="C3228" s="59">
        <v>2372592.37</v>
      </c>
      <c r="D3228" s="60">
        <v>0</v>
      </c>
      <c r="E3228" s="54">
        <v>35588.89</v>
      </c>
      <c r="F3228" s="54">
        <v>38509.370000000003</v>
      </c>
      <c r="G3228" s="55">
        <v>1.0820000000000001</v>
      </c>
      <c r="H3228" s="53">
        <v>0</v>
      </c>
      <c r="I3228" s="53" t="s">
        <v>1408</v>
      </c>
    </row>
    <row r="3229" spans="1:9" ht="17.399999999999999" x14ac:dyDescent="0.3">
      <c r="A3229" s="53" t="s">
        <v>653</v>
      </c>
      <c r="B3229" s="57">
        <v>45962</v>
      </c>
      <c r="C3229" s="59">
        <v>2295902.19</v>
      </c>
      <c r="D3229" s="60">
        <v>0</v>
      </c>
      <c r="E3229" s="54">
        <v>34438.53</v>
      </c>
      <c r="F3229" s="54">
        <v>37526.67</v>
      </c>
      <c r="G3229" s="55">
        <v>1.0900000000000001</v>
      </c>
      <c r="H3229" s="53">
        <v>0</v>
      </c>
      <c r="I3229" s="53" t="s">
        <v>1408</v>
      </c>
    </row>
    <row r="3230" spans="1:9" ht="17.399999999999999" x14ac:dyDescent="0.3">
      <c r="A3230" s="53" t="s">
        <v>653</v>
      </c>
      <c r="B3230" s="57">
        <v>45992</v>
      </c>
      <c r="C3230" s="59">
        <v>2236040.42</v>
      </c>
      <c r="D3230" s="60">
        <v>35</v>
      </c>
      <c r="E3230" s="54">
        <v>33540.61</v>
      </c>
      <c r="F3230" s="54">
        <v>20004.98</v>
      </c>
      <c r="G3230" s="55">
        <v>0.59599999999999997</v>
      </c>
      <c r="H3230" s="53">
        <v>0</v>
      </c>
      <c r="I3230" s="53" t="s">
        <v>1410</v>
      </c>
    </row>
    <row r="3231" spans="1:9" ht="17.399999999999999" x14ac:dyDescent="0.3">
      <c r="A3231" s="53" t="s">
        <v>655</v>
      </c>
      <c r="B3231" s="57">
        <v>45658</v>
      </c>
      <c r="C3231" s="59">
        <v>54312050.590000004</v>
      </c>
      <c r="D3231" s="60">
        <v>0</v>
      </c>
      <c r="E3231" s="54">
        <v>543120.51</v>
      </c>
      <c r="F3231" s="54">
        <v>597494.49</v>
      </c>
      <c r="G3231" s="55">
        <v>1.1000000000000001</v>
      </c>
      <c r="H3231" s="53">
        <v>0</v>
      </c>
      <c r="I3231" s="53" t="s">
        <v>1408</v>
      </c>
    </row>
    <row r="3232" spans="1:9" ht="17.399999999999999" x14ac:dyDescent="0.3">
      <c r="A3232" s="53" t="s">
        <v>655</v>
      </c>
      <c r="B3232" s="57">
        <v>45689</v>
      </c>
      <c r="C3232" s="59">
        <v>53219634.090000004</v>
      </c>
      <c r="D3232" s="60">
        <v>0</v>
      </c>
      <c r="E3232" s="54">
        <v>532196.34</v>
      </c>
      <c r="F3232" s="54">
        <v>552726.62</v>
      </c>
      <c r="G3232" s="55">
        <v>1.0389999999999999</v>
      </c>
      <c r="H3232" s="53">
        <v>0</v>
      </c>
      <c r="I3232" s="53" t="s">
        <v>1408</v>
      </c>
    </row>
    <row r="3233" spans="1:9" ht="17.399999999999999" x14ac:dyDescent="0.3">
      <c r="A3233" s="53" t="s">
        <v>655</v>
      </c>
      <c r="B3233" s="57">
        <v>45717</v>
      </c>
      <c r="C3233" s="59">
        <v>52189819.140000001</v>
      </c>
      <c r="D3233" s="60">
        <v>15</v>
      </c>
      <c r="E3233" s="54">
        <v>521898.19</v>
      </c>
      <c r="F3233" s="54">
        <v>587506.13</v>
      </c>
      <c r="G3233" s="55">
        <v>1.1259999999999999</v>
      </c>
      <c r="H3233" s="53">
        <v>0</v>
      </c>
      <c r="I3233" s="53" t="s">
        <v>1408</v>
      </c>
    </row>
    <row r="3234" spans="1:9" ht="17.399999999999999" x14ac:dyDescent="0.3">
      <c r="A3234" s="53" t="s">
        <v>655</v>
      </c>
      <c r="B3234" s="57">
        <v>45748</v>
      </c>
      <c r="C3234" s="59">
        <v>51258248.07</v>
      </c>
      <c r="D3234" s="60">
        <v>15</v>
      </c>
      <c r="E3234" s="54">
        <v>512582.48</v>
      </c>
      <c r="F3234" s="54">
        <v>553615.73</v>
      </c>
      <c r="G3234" s="55">
        <v>1.08</v>
      </c>
      <c r="H3234" s="53">
        <v>0</v>
      </c>
      <c r="I3234" s="53" t="s">
        <v>1408</v>
      </c>
    </row>
    <row r="3235" spans="1:9" ht="17.399999999999999" x14ac:dyDescent="0.3">
      <c r="A3235" s="53" t="s">
        <v>655</v>
      </c>
      <c r="B3235" s="57">
        <v>45778</v>
      </c>
      <c r="C3235" s="59">
        <v>50479818.609999999</v>
      </c>
      <c r="D3235" s="60">
        <v>0</v>
      </c>
      <c r="E3235" s="54">
        <v>504798.19</v>
      </c>
      <c r="F3235" s="54">
        <v>513522.76</v>
      </c>
      <c r="G3235" s="55">
        <v>1.0169999999999999</v>
      </c>
      <c r="H3235" s="53">
        <v>0</v>
      </c>
      <c r="I3235" s="53" t="s">
        <v>1408</v>
      </c>
    </row>
    <row r="3236" spans="1:9" ht="17.399999999999999" x14ac:dyDescent="0.3">
      <c r="A3236" s="53" t="s">
        <v>655</v>
      </c>
      <c r="B3236" s="57">
        <v>45809</v>
      </c>
      <c r="C3236" s="59">
        <v>49613475.659999996</v>
      </c>
      <c r="D3236" s="60">
        <v>0</v>
      </c>
      <c r="E3236" s="54">
        <v>496134.76</v>
      </c>
      <c r="F3236" s="54">
        <v>492345.54</v>
      </c>
      <c r="G3236" s="55">
        <v>0.99199999999999999</v>
      </c>
      <c r="H3236" s="53">
        <v>0</v>
      </c>
      <c r="I3236" s="53" t="s">
        <v>1408</v>
      </c>
    </row>
    <row r="3237" spans="1:9" ht="17.399999999999999" x14ac:dyDescent="0.3">
      <c r="A3237" s="53" t="s">
        <v>655</v>
      </c>
      <c r="B3237" s="57">
        <v>45839</v>
      </c>
      <c r="C3237" s="59">
        <v>48901420.960000001</v>
      </c>
      <c r="D3237" s="60">
        <v>15</v>
      </c>
      <c r="E3237" s="54">
        <v>489014.21</v>
      </c>
      <c r="F3237" s="54">
        <v>476468.01</v>
      </c>
      <c r="G3237" s="55">
        <v>0.97399999999999998</v>
      </c>
      <c r="H3237" s="53">
        <v>0</v>
      </c>
      <c r="I3237" s="53" t="s">
        <v>1408</v>
      </c>
    </row>
    <row r="3238" spans="1:9" ht="17.399999999999999" x14ac:dyDescent="0.3">
      <c r="A3238" s="53" t="s">
        <v>655</v>
      </c>
      <c r="B3238" s="57">
        <v>45870</v>
      </c>
      <c r="C3238" s="59">
        <v>47911338.280000001</v>
      </c>
      <c r="D3238" s="60">
        <v>95</v>
      </c>
      <c r="E3238" s="54">
        <v>479113.38</v>
      </c>
      <c r="F3238" s="54">
        <v>200968.87</v>
      </c>
      <c r="G3238" s="55">
        <v>0.41899999999999998</v>
      </c>
      <c r="H3238" s="53">
        <v>0</v>
      </c>
      <c r="I3238" s="53" t="s">
        <v>1409</v>
      </c>
    </row>
    <row r="3239" spans="1:9" ht="17.399999999999999" x14ac:dyDescent="0.3">
      <c r="A3239" s="53" t="s">
        <v>655</v>
      </c>
      <c r="B3239" s="57">
        <v>45901</v>
      </c>
      <c r="C3239" s="59">
        <v>47192829.630000003</v>
      </c>
      <c r="D3239" s="60">
        <v>0</v>
      </c>
      <c r="E3239" s="54">
        <v>471928.3</v>
      </c>
      <c r="F3239" s="54">
        <v>529508.01</v>
      </c>
      <c r="G3239" s="55">
        <v>1.1220000000000001</v>
      </c>
      <c r="H3239" s="53">
        <v>0</v>
      </c>
      <c r="I3239" s="53" t="s">
        <v>1408</v>
      </c>
    </row>
    <row r="3240" spans="1:9" ht="17.399999999999999" x14ac:dyDescent="0.3">
      <c r="A3240" s="53" t="s">
        <v>655</v>
      </c>
      <c r="B3240" s="57">
        <v>45931</v>
      </c>
      <c r="C3240" s="59">
        <v>46252298.149999999</v>
      </c>
      <c r="D3240" s="60">
        <v>15</v>
      </c>
      <c r="E3240" s="54">
        <v>462522.98</v>
      </c>
      <c r="F3240" s="54">
        <v>486437.34</v>
      </c>
      <c r="G3240" s="55">
        <v>1.052</v>
      </c>
      <c r="H3240" s="53">
        <v>0</v>
      </c>
      <c r="I3240" s="53" t="s">
        <v>1408</v>
      </c>
    </row>
    <row r="3241" spans="1:9" ht="17.399999999999999" x14ac:dyDescent="0.3">
      <c r="A3241" s="53" t="s">
        <v>655</v>
      </c>
      <c r="B3241" s="57">
        <v>45962</v>
      </c>
      <c r="C3241" s="59">
        <v>45498234.950000003</v>
      </c>
      <c r="D3241" s="60">
        <v>35</v>
      </c>
      <c r="E3241" s="54">
        <v>454982.35</v>
      </c>
      <c r="F3241" s="54">
        <v>303920.37</v>
      </c>
      <c r="G3241" s="55">
        <v>0.66800000000000004</v>
      </c>
      <c r="H3241" s="53">
        <v>0</v>
      </c>
      <c r="I3241" s="53" t="s">
        <v>1410</v>
      </c>
    </row>
    <row r="3242" spans="1:9" ht="17.399999999999999" x14ac:dyDescent="0.3">
      <c r="A3242" s="53" t="s">
        <v>655</v>
      </c>
      <c r="B3242" s="57">
        <v>45992</v>
      </c>
      <c r="C3242" s="59">
        <v>44764933.649999999</v>
      </c>
      <c r="D3242" s="60">
        <v>0</v>
      </c>
      <c r="E3242" s="54">
        <v>447649.34</v>
      </c>
      <c r="F3242" s="54">
        <v>494872.93</v>
      </c>
      <c r="G3242" s="55">
        <v>1.105</v>
      </c>
      <c r="H3242" s="53">
        <v>0</v>
      </c>
      <c r="I3242" s="53" t="s">
        <v>1408</v>
      </c>
    </row>
    <row r="3243" spans="1:9" ht="17.399999999999999" x14ac:dyDescent="0.3">
      <c r="A3243" s="53" t="s">
        <v>657</v>
      </c>
      <c r="B3243" s="57">
        <v>45658</v>
      </c>
      <c r="C3243" s="59">
        <v>1612061.88</v>
      </c>
      <c r="D3243" s="60">
        <v>65</v>
      </c>
      <c r="E3243" s="54">
        <v>24180.93</v>
      </c>
      <c r="F3243" s="54">
        <v>13029.47</v>
      </c>
      <c r="G3243" s="55">
        <v>0.53900000000000003</v>
      </c>
      <c r="H3243" s="53">
        <v>0</v>
      </c>
      <c r="I3243" s="53" t="s">
        <v>1411</v>
      </c>
    </row>
    <row r="3244" spans="1:9" ht="17.399999999999999" x14ac:dyDescent="0.3">
      <c r="A3244" s="53" t="s">
        <v>657</v>
      </c>
      <c r="B3244" s="57">
        <v>45689</v>
      </c>
      <c r="C3244" s="59">
        <v>1566967.05</v>
      </c>
      <c r="D3244" s="60">
        <v>0</v>
      </c>
      <c r="E3244" s="54">
        <v>23504.51</v>
      </c>
      <c r="F3244" s="54">
        <v>25851.1</v>
      </c>
      <c r="G3244" s="55">
        <v>1.1000000000000001</v>
      </c>
      <c r="H3244" s="53">
        <v>0</v>
      </c>
      <c r="I3244" s="53" t="s">
        <v>1408</v>
      </c>
    </row>
    <row r="3245" spans="1:9" ht="17.399999999999999" x14ac:dyDescent="0.3">
      <c r="A3245" s="53" t="s">
        <v>657</v>
      </c>
      <c r="B3245" s="57">
        <v>45717</v>
      </c>
      <c r="C3245" s="59">
        <v>1520462.63</v>
      </c>
      <c r="D3245" s="60">
        <v>0</v>
      </c>
      <c r="E3245" s="54">
        <v>22806.94</v>
      </c>
      <c r="F3245" s="54">
        <v>23691.84</v>
      </c>
      <c r="G3245" s="55">
        <v>1.0389999999999999</v>
      </c>
      <c r="H3245" s="53">
        <v>0</v>
      </c>
      <c r="I3245" s="53" t="s">
        <v>1408</v>
      </c>
    </row>
    <row r="3246" spans="1:9" ht="17.399999999999999" x14ac:dyDescent="0.3">
      <c r="A3246" s="53" t="s">
        <v>657</v>
      </c>
      <c r="B3246" s="57">
        <v>45748</v>
      </c>
      <c r="C3246" s="59">
        <v>1473191.39</v>
      </c>
      <c r="D3246" s="60">
        <v>15</v>
      </c>
      <c r="E3246" s="54">
        <v>22097.87</v>
      </c>
      <c r="F3246" s="54">
        <v>22103.25</v>
      </c>
      <c r="G3246" s="55">
        <v>1</v>
      </c>
      <c r="H3246" s="53">
        <v>0</v>
      </c>
      <c r="I3246" s="53" t="s">
        <v>1408</v>
      </c>
    </row>
    <row r="3247" spans="1:9" ht="17.399999999999999" x14ac:dyDescent="0.3">
      <c r="A3247" s="53" t="s">
        <v>657</v>
      </c>
      <c r="B3247" s="57">
        <v>45778</v>
      </c>
      <c r="C3247" s="59">
        <v>1429886.73</v>
      </c>
      <c r="D3247" s="60">
        <v>0</v>
      </c>
      <c r="E3247" s="54">
        <v>21448.3</v>
      </c>
      <c r="F3247" s="54">
        <v>21140.39</v>
      </c>
      <c r="G3247" s="55">
        <v>0.98599999999999999</v>
      </c>
      <c r="H3247" s="53">
        <v>0</v>
      </c>
      <c r="I3247" s="53" t="s">
        <v>1408</v>
      </c>
    </row>
    <row r="3248" spans="1:9" ht="17.399999999999999" x14ac:dyDescent="0.3">
      <c r="A3248" s="53" t="s">
        <v>657</v>
      </c>
      <c r="B3248" s="57">
        <v>45809</v>
      </c>
      <c r="C3248" s="59">
        <v>1385314.9</v>
      </c>
      <c r="D3248" s="60">
        <v>35</v>
      </c>
      <c r="E3248" s="54">
        <v>20779.72</v>
      </c>
      <c r="F3248" s="54">
        <v>15373.06</v>
      </c>
      <c r="G3248" s="55">
        <v>0.74</v>
      </c>
      <c r="H3248" s="53">
        <v>0</v>
      </c>
      <c r="I3248" s="53" t="s">
        <v>1410</v>
      </c>
    </row>
    <row r="3249" spans="1:9" ht="17.399999999999999" x14ac:dyDescent="0.3">
      <c r="A3249" s="53" t="s">
        <v>657</v>
      </c>
      <c r="B3249" s="57">
        <v>45839</v>
      </c>
      <c r="C3249" s="59">
        <v>1347052.78</v>
      </c>
      <c r="D3249" s="60">
        <v>0</v>
      </c>
      <c r="E3249" s="54">
        <v>20205.79</v>
      </c>
      <c r="F3249" s="54">
        <v>20413.95</v>
      </c>
      <c r="G3249" s="55">
        <v>1.01</v>
      </c>
      <c r="H3249" s="53">
        <v>0</v>
      </c>
      <c r="I3249" s="53" t="s">
        <v>1408</v>
      </c>
    </row>
    <row r="3250" spans="1:9" ht="17.399999999999999" x14ac:dyDescent="0.3">
      <c r="A3250" s="53" t="s">
        <v>657</v>
      </c>
      <c r="B3250" s="57">
        <v>45870</v>
      </c>
      <c r="C3250" s="59">
        <v>1306708.47</v>
      </c>
      <c r="D3250" s="60">
        <v>15</v>
      </c>
      <c r="E3250" s="54">
        <v>19600.63</v>
      </c>
      <c r="F3250" s="54">
        <v>22036.51</v>
      </c>
      <c r="G3250" s="55">
        <v>1.1240000000000001</v>
      </c>
      <c r="H3250" s="53">
        <v>0</v>
      </c>
      <c r="I3250" s="53" t="s">
        <v>1408</v>
      </c>
    </row>
    <row r="3251" spans="1:9" ht="17.399999999999999" x14ac:dyDescent="0.3">
      <c r="A3251" s="53" t="s">
        <v>657</v>
      </c>
      <c r="B3251" s="57">
        <v>45901</v>
      </c>
      <c r="C3251" s="59">
        <v>1268482.58</v>
      </c>
      <c r="D3251" s="60">
        <v>0</v>
      </c>
      <c r="E3251" s="54">
        <v>19027.240000000002</v>
      </c>
      <c r="F3251" s="54">
        <v>19029.86</v>
      </c>
      <c r="G3251" s="55">
        <v>1</v>
      </c>
      <c r="H3251" s="53">
        <v>0</v>
      </c>
      <c r="I3251" s="53" t="s">
        <v>1408</v>
      </c>
    </row>
    <row r="3252" spans="1:9" ht="17.399999999999999" x14ac:dyDescent="0.3">
      <c r="A3252" s="53" t="s">
        <v>657</v>
      </c>
      <c r="B3252" s="57">
        <v>45931</v>
      </c>
      <c r="C3252" s="59">
        <v>1233756.95</v>
      </c>
      <c r="D3252" s="60">
        <v>0</v>
      </c>
      <c r="E3252" s="54">
        <v>18506.349999999999</v>
      </c>
      <c r="F3252" s="54">
        <v>19032.03</v>
      </c>
      <c r="G3252" s="55">
        <v>1.028</v>
      </c>
      <c r="H3252" s="53">
        <v>0</v>
      </c>
      <c r="I3252" s="53" t="s">
        <v>1408</v>
      </c>
    </row>
    <row r="3253" spans="1:9" ht="17.399999999999999" x14ac:dyDescent="0.3">
      <c r="A3253" s="53" t="s">
        <v>657</v>
      </c>
      <c r="B3253" s="57">
        <v>45962</v>
      </c>
      <c r="C3253" s="59">
        <v>1195313.79</v>
      </c>
      <c r="D3253" s="60">
        <v>0</v>
      </c>
      <c r="E3253" s="54">
        <v>17929.71</v>
      </c>
      <c r="F3253" s="54">
        <v>17825.75</v>
      </c>
      <c r="G3253" s="55">
        <v>0.99399999999999999</v>
      </c>
      <c r="H3253" s="53">
        <v>0</v>
      </c>
      <c r="I3253" s="53" t="s">
        <v>1408</v>
      </c>
    </row>
    <row r="3254" spans="1:9" ht="17.399999999999999" x14ac:dyDescent="0.3">
      <c r="A3254" s="53" t="s">
        <v>657</v>
      </c>
      <c r="B3254" s="57">
        <v>45992</v>
      </c>
      <c r="C3254" s="59">
        <v>1157658.28</v>
      </c>
      <c r="D3254" s="60">
        <v>0</v>
      </c>
      <c r="E3254" s="54">
        <v>17364.87</v>
      </c>
      <c r="F3254" s="54">
        <v>17756.36</v>
      </c>
      <c r="G3254" s="55">
        <v>1.0229999999999999</v>
      </c>
      <c r="H3254" s="53">
        <v>0</v>
      </c>
      <c r="I3254" s="53" t="s">
        <v>1408</v>
      </c>
    </row>
    <row r="3255" spans="1:9" ht="17.399999999999999" x14ac:dyDescent="0.3">
      <c r="A3255" s="53" t="s">
        <v>658</v>
      </c>
      <c r="B3255" s="57">
        <v>45658</v>
      </c>
      <c r="C3255" s="59">
        <v>4687041.8499999996</v>
      </c>
      <c r="D3255" s="60">
        <v>15</v>
      </c>
      <c r="E3255" s="54">
        <v>70305.63</v>
      </c>
      <c r="F3255" s="54">
        <v>71058.259999999995</v>
      </c>
      <c r="G3255" s="55">
        <v>1.0109999999999999</v>
      </c>
      <c r="H3255" s="53">
        <v>0</v>
      </c>
      <c r="I3255" s="53" t="s">
        <v>1408</v>
      </c>
    </row>
    <row r="3256" spans="1:9" ht="17.399999999999999" x14ac:dyDescent="0.3">
      <c r="A3256" s="53" t="s">
        <v>658</v>
      </c>
      <c r="B3256" s="57">
        <v>45689</v>
      </c>
      <c r="C3256" s="59">
        <v>4556077.92</v>
      </c>
      <c r="D3256" s="60">
        <v>0</v>
      </c>
      <c r="E3256" s="54">
        <v>68341.17</v>
      </c>
      <c r="F3256" s="54">
        <v>72922.39</v>
      </c>
      <c r="G3256" s="55">
        <v>1.0669999999999999</v>
      </c>
      <c r="H3256" s="53">
        <v>0</v>
      </c>
      <c r="I3256" s="53" t="s">
        <v>1408</v>
      </c>
    </row>
    <row r="3257" spans="1:9" ht="17.399999999999999" x14ac:dyDescent="0.3">
      <c r="A3257" s="53" t="s">
        <v>658</v>
      </c>
      <c r="B3257" s="57">
        <v>45717</v>
      </c>
      <c r="C3257" s="59">
        <v>4415667.41</v>
      </c>
      <c r="D3257" s="60">
        <v>95</v>
      </c>
      <c r="E3257" s="54">
        <v>66235.009999999995</v>
      </c>
      <c r="F3257" s="54">
        <v>9827.2800000000007</v>
      </c>
      <c r="G3257" s="55">
        <v>0.14799999999999999</v>
      </c>
      <c r="H3257" s="53">
        <v>0</v>
      </c>
      <c r="I3257" s="53" t="s">
        <v>1409</v>
      </c>
    </row>
    <row r="3258" spans="1:9" ht="17.399999999999999" x14ac:dyDescent="0.3">
      <c r="A3258" s="53" t="s">
        <v>658</v>
      </c>
      <c r="B3258" s="57">
        <v>45748</v>
      </c>
      <c r="C3258" s="59">
        <v>4280767.09</v>
      </c>
      <c r="D3258" s="60">
        <v>35</v>
      </c>
      <c r="E3258" s="54">
        <v>64211.51</v>
      </c>
      <c r="F3258" s="54">
        <v>46830.09</v>
      </c>
      <c r="G3258" s="55">
        <v>0.72899999999999998</v>
      </c>
      <c r="H3258" s="53">
        <v>0</v>
      </c>
      <c r="I3258" s="53" t="s">
        <v>1410</v>
      </c>
    </row>
    <row r="3259" spans="1:9" ht="17.399999999999999" x14ac:dyDescent="0.3">
      <c r="A3259" s="53" t="s">
        <v>658</v>
      </c>
      <c r="B3259" s="57">
        <v>45778</v>
      </c>
      <c r="C3259" s="59">
        <v>4144328.84</v>
      </c>
      <c r="D3259" s="60">
        <v>0</v>
      </c>
      <c r="E3259" s="54">
        <v>62164.93</v>
      </c>
      <c r="F3259" s="54">
        <v>62041.24</v>
      </c>
      <c r="G3259" s="55">
        <v>0.998</v>
      </c>
      <c r="H3259" s="53">
        <v>0</v>
      </c>
      <c r="I3259" s="53" t="s">
        <v>1408</v>
      </c>
    </row>
    <row r="3260" spans="1:9" ht="17.399999999999999" x14ac:dyDescent="0.3">
      <c r="A3260" s="53" t="s">
        <v>658</v>
      </c>
      <c r="B3260" s="57">
        <v>45809</v>
      </c>
      <c r="C3260" s="59">
        <v>4020039.09</v>
      </c>
      <c r="D3260" s="60">
        <v>15</v>
      </c>
      <c r="E3260" s="54">
        <v>60300.59</v>
      </c>
      <c r="F3260" s="54">
        <v>66384.009999999995</v>
      </c>
      <c r="G3260" s="55">
        <v>1.101</v>
      </c>
      <c r="H3260" s="53">
        <v>0</v>
      </c>
      <c r="I3260" s="53" t="s">
        <v>1408</v>
      </c>
    </row>
    <row r="3261" spans="1:9" ht="17.399999999999999" x14ac:dyDescent="0.3">
      <c r="A3261" s="53" t="s">
        <v>658</v>
      </c>
      <c r="B3261" s="57">
        <v>45839</v>
      </c>
      <c r="C3261" s="59">
        <v>3906407.98</v>
      </c>
      <c r="D3261" s="60">
        <v>0</v>
      </c>
      <c r="E3261" s="54">
        <v>58596.12</v>
      </c>
      <c r="F3261" s="54">
        <v>66563.73</v>
      </c>
      <c r="G3261" s="55">
        <v>1.1359999999999999</v>
      </c>
      <c r="H3261" s="53">
        <v>0</v>
      </c>
      <c r="I3261" s="53" t="s">
        <v>1408</v>
      </c>
    </row>
    <row r="3262" spans="1:9" ht="17.399999999999999" x14ac:dyDescent="0.3">
      <c r="A3262" s="53" t="s">
        <v>658</v>
      </c>
      <c r="B3262" s="57">
        <v>45870</v>
      </c>
      <c r="C3262" s="59">
        <v>3777653.88</v>
      </c>
      <c r="D3262" s="60">
        <v>15</v>
      </c>
      <c r="E3262" s="54">
        <v>56664.81</v>
      </c>
      <c r="F3262" s="54">
        <v>61648.36</v>
      </c>
      <c r="G3262" s="55">
        <v>1.0880000000000001</v>
      </c>
      <c r="H3262" s="53">
        <v>0</v>
      </c>
      <c r="I3262" s="53" t="s">
        <v>1408</v>
      </c>
    </row>
    <row r="3263" spans="1:9" ht="17.399999999999999" x14ac:dyDescent="0.3">
      <c r="A3263" s="53" t="s">
        <v>658</v>
      </c>
      <c r="B3263" s="57">
        <v>45901</v>
      </c>
      <c r="C3263" s="59">
        <v>3659972.06</v>
      </c>
      <c r="D3263" s="60">
        <v>15</v>
      </c>
      <c r="E3263" s="54">
        <v>54899.58</v>
      </c>
      <c r="F3263" s="54">
        <v>53674.73</v>
      </c>
      <c r="G3263" s="55">
        <v>0.97799999999999998</v>
      </c>
      <c r="H3263" s="53">
        <v>0</v>
      </c>
      <c r="I3263" s="53" t="s">
        <v>1408</v>
      </c>
    </row>
    <row r="3264" spans="1:9" ht="17.399999999999999" x14ac:dyDescent="0.3">
      <c r="A3264" s="53" t="s">
        <v>658</v>
      </c>
      <c r="B3264" s="57">
        <v>45931</v>
      </c>
      <c r="C3264" s="59">
        <v>3546892.71</v>
      </c>
      <c r="D3264" s="60">
        <v>15</v>
      </c>
      <c r="E3264" s="54">
        <v>53203.39</v>
      </c>
      <c r="F3264" s="54">
        <v>56518.38</v>
      </c>
      <c r="G3264" s="55">
        <v>1.0620000000000001</v>
      </c>
      <c r="H3264" s="53">
        <v>0</v>
      </c>
      <c r="I3264" s="53" t="s">
        <v>1408</v>
      </c>
    </row>
    <row r="3265" spans="1:9" ht="17.399999999999999" x14ac:dyDescent="0.3">
      <c r="A3265" s="53" t="s">
        <v>658</v>
      </c>
      <c r="B3265" s="57">
        <v>45962</v>
      </c>
      <c r="C3265" s="59">
        <v>3448168.89</v>
      </c>
      <c r="D3265" s="60">
        <v>15</v>
      </c>
      <c r="E3265" s="54">
        <v>51722.53</v>
      </c>
      <c r="F3265" s="54">
        <v>52529.79</v>
      </c>
      <c r="G3265" s="55">
        <v>1.016</v>
      </c>
      <c r="H3265" s="53">
        <v>0</v>
      </c>
      <c r="I3265" s="53" t="s">
        <v>1408</v>
      </c>
    </row>
    <row r="3266" spans="1:9" ht="17.399999999999999" x14ac:dyDescent="0.3">
      <c r="A3266" s="53" t="s">
        <v>658</v>
      </c>
      <c r="B3266" s="57">
        <v>45992</v>
      </c>
      <c r="C3266" s="59">
        <v>3356169.25</v>
      </c>
      <c r="D3266" s="60">
        <v>0</v>
      </c>
      <c r="E3266" s="54">
        <v>50342.54</v>
      </c>
      <c r="F3266" s="54">
        <v>54911.35</v>
      </c>
      <c r="G3266" s="55">
        <v>1.091</v>
      </c>
      <c r="H3266" s="53">
        <v>0</v>
      </c>
      <c r="I3266" s="53" t="s">
        <v>1408</v>
      </c>
    </row>
    <row r="3267" spans="1:9" ht="17.399999999999999" x14ac:dyDescent="0.3">
      <c r="A3267" s="53" t="s">
        <v>660</v>
      </c>
      <c r="B3267" s="57">
        <v>45658</v>
      </c>
      <c r="C3267" s="59">
        <v>67273417.730000004</v>
      </c>
      <c r="D3267" s="60">
        <v>35</v>
      </c>
      <c r="E3267" s="54">
        <v>672734.18</v>
      </c>
      <c r="F3267" s="54">
        <v>517314.46</v>
      </c>
      <c r="G3267" s="55">
        <v>0.76900000000000002</v>
      </c>
      <c r="H3267" s="53">
        <v>0</v>
      </c>
      <c r="I3267" s="53" t="s">
        <v>1410</v>
      </c>
    </row>
    <row r="3268" spans="1:9" ht="17.399999999999999" x14ac:dyDescent="0.3">
      <c r="A3268" s="53" t="s">
        <v>660</v>
      </c>
      <c r="B3268" s="57">
        <v>45689</v>
      </c>
      <c r="C3268" s="59">
        <v>65989191.859999999</v>
      </c>
      <c r="D3268" s="60">
        <v>0</v>
      </c>
      <c r="E3268" s="54">
        <v>659891.92000000004</v>
      </c>
      <c r="F3268" s="54">
        <v>722326.65</v>
      </c>
      <c r="G3268" s="55">
        <v>1.095</v>
      </c>
      <c r="H3268" s="53">
        <v>0</v>
      </c>
      <c r="I3268" s="53" t="s">
        <v>1408</v>
      </c>
    </row>
    <row r="3269" spans="1:9" ht="17.399999999999999" x14ac:dyDescent="0.3">
      <c r="A3269" s="53" t="s">
        <v>660</v>
      </c>
      <c r="B3269" s="57">
        <v>45717</v>
      </c>
      <c r="C3269" s="59">
        <v>64720051</v>
      </c>
      <c r="D3269" s="60">
        <v>35</v>
      </c>
      <c r="E3269" s="54">
        <v>647200.51</v>
      </c>
      <c r="F3269" s="54">
        <v>556245.37</v>
      </c>
      <c r="G3269" s="55">
        <v>0.85899999999999999</v>
      </c>
      <c r="H3269" s="53">
        <v>0</v>
      </c>
      <c r="I3269" s="53" t="s">
        <v>1410</v>
      </c>
    </row>
    <row r="3270" spans="1:9" ht="17.399999999999999" x14ac:dyDescent="0.3">
      <c r="A3270" s="53" t="s">
        <v>660</v>
      </c>
      <c r="B3270" s="57">
        <v>45748</v>
      </c>
      <c r="C3270" s="59">
        <v>63749793.869999997</v>
      </c>
      <c r="D3270" s="60">
        <v>35</v>
      </c>
      <c r="E3270" s="54">
        <v>637497.93999999994</v>
      </c>
      <c r="F3270" s="54">
        <v>409850.81</v>
      </c>
      <c r="G3270" s="55">
        <v>0.64300000000000002</v>
      </c>
      <c r="H3270" s="53">
        <v>0</v>
      </c>
      <c r="I3270" s="53" t="s">
        <v>1410</v>
      </c>
    </row>
    <row r="3271" spans="1:9" ht="17.399999999999999" x14ac:dyDescent="0.3">
      <c r="A3271" s="53" t="s">
        <v>660</v>
      </c>
      <c r="B3271" s="57">
        <v>45778</v>
      </c>
      <c r="C3271" s="59">
        <v>62586548.909999996</v>
      </c>
      <c r="D3271" s="60">
        <v>0</v>
      </c>
      <c r="E3271" s="54">
        <v>625865.49</v>
      </c>
      <c r="F3271" s="54">
        <v>704283.38</v>
      </c>
      <c r="G3271" s="55">
        <v>1.125</v>
      </c>
      <c r="H3271" s="53">
        <v>0</v>
      </c>
      <c r="I3271" s="53" t="s">
        <v>1408</v>
      </c>
    </row>
    <row r="3272" spans="1:9" ht="17.399999999999999" x14ac:dyDescent="0.3">
      <c r="A3272" s="53" t="s">
        <v>660</v>
      </c>
      <c r="B3272" s="57">
        <v>45809</v>
      </c>
      <c r="C3272" s="59">
        <v>61471779.409999996</v>
      </c>
      <c r="D3272" s="60">
        <v>35</v>
      </c>
      <c r="E3272" s="54">
        <v>614717.79</v>
      </c>
      <c r="F3272" s="54">
        <v>429092.82</v>
      </c>
      <c r="G3272" s="55">
        <v>0.69799999999999995</v>
      </c>
      <c r="H3272" s="53">
        <v>0</v>
      </c>
      <c r="I3272" s="53" t="s">
        <v>1410</v>
      </c>
    </row>
    <row r="3273" spans="1:9" ht="17.399999999999999" x14ac:dyDescent="0.3">
      <c r="A3273" s="53" t="s">
        <v>660</v>
      </c>
      <c r="B3273" s="57">
        <v>45839</v>
      </c>
      <c r="C3273" s="59">
        <v>60412973.579999998</v>
      </c>
      <c r="D3273" s="60">
        <v>35</v>
      </c>
      <c r="E3273" s="54">
        <v>604129.74</v>
      </c>
      <c r="F3273" s="54">
        <v>394574.59</v>
      </c>
      <c r="G3273" s="55">
        <v>0.65300000000000002</v>
      </c>
      <c r="H3273" s="53">
        <v>0</v>
      </c>
      <c r="I3273" s="53" t="s">
        <v>1410</v>
      </c>
    </row>
    <row r="3274" spans="1:9" ht="17.399999999999999" x14ac:dyDescent="0.3">
      <c r="A3274" s="53" t="s">
        <v>660</v>
      </c>
      <c r="B3274" s="57">
        <v>45870</v>
      </c>
      <c r="C3274" s="59">
        <v>59208923.409999996</v>
      </c>
      <c r="D3274" s="60">
        <v>15</v>
      </c>
      <c r="E3274" s="54">
        <v>592089.23</v>
      </c>
      <c r="F3274" s="54">
        <v>583179.59</v>
      </c>
      <c r="G3274" s="55">
        <v>0.98499999999999999</v>
      </c>
      <c r="H3274" s="53">
        <v>0</v>
      </c>
      <c r="I3274" s="53" t="s">
        <v>1408</v>
      </c>
    </row>
    <row r="3275" spans="1:9" ht="17.399999999999999" x14ac:dyDescent="0.3">
      <c r="A3275" s="53" t="s">
        <v>660</v>
      </c>
      <c r="B3275" s="57">
        <v>45901</v>
      </c>
      <c r="C3275" s="59">
        <v>58246370.640000001</v>
      </c>
      <c r="D3275" s="60">
        <v>0</v>
      </c>
      <c r="E3275" s="54">
        <v>582463.71</v>
      </c>
      <c r="F3275" s="54">
        <v>617753.32999999996</v>
      </c>
      <c r="G3275" s="55">
        <v>1.0609999999999999</v>
      </c>
      <c r="H3275" s="53">
        <v>0</v>
      </c>
      <c r="I3275" s="53" t="s">
        <v>1408</v>
      </c>
    </row>
    <row r="3276" spans="1:9" ht="17.399999999999999" x14ac:dyDescent="0.3">
      <c r="A3276" s="53" t="s">
        <v>660</v>
      </c>
      <c r="B3276" s="57">
        <v>45931</v>
      </c>
      <c r="C3276" s="59">
        <v>57156971.759999998</v>
      </c>
      <c r="D3276" s="60">
        <v>15</v>
      </c>
      <c r="E3276" s="54">
        <v>571569.72</v>
      </c>
      <c r="F3276" s="54">
        <v>551427.87</v>
      </c>
      <c r="G3276" s="55">
        <v>0.96499999999999997</v>
      </c>
      <c r="H3276" s="53">
        <v>0</v>
      </c>
      <c r="I3276" s="53" t="s">
        <v>1408</v>
      </c>
    </row>
    <row r="3277" spans="1:9" ht="17.399999999999999" x14ac:dyDescent="0.3">
      <c r="A3277" s="53" t="s">
        <v>660</v>
      </c>
      <c r="B3277" s="57">
        <v>45962</v>
      </c>
      <c r="C3277" s="59">
        <v>56144672.369999997</v>
      </c>
      <c r="D3277" s="60">
        <v>0</v>
      </c>
      <c r="E3277" s="54">
        <v>561446.72</v>
      </c>
      <c r="F3277" s="54">
        <v>643071.1</v>
      </c>
      <c r="G3277" s="55">
        <v>1.145</v>
      </c>
      <c r="H3277" s="53">
        <v>0</v>
      </c>
      <c r="I3277" s="53" t="s">
        <v>1408</v>
      </c>
    </row>
    <row r="3278" spans="1:9" ht="17.399999999999999" x14ac:dyDescent="0.3">
      <c r="A3278" s="53" t="s">
        <v>660</v>
      </c>
      <c r="B3278" s="57">
        <v>45992</v>
      </c>
      <c r="C3278" s="59">
        <v>55344494.770000003</v>
      </c>
      <c r="D3278" s="60">
        <v>35</v>
      </c>
      <c r="E3278" s="54">
        <v>553444.94999999995</v>
      </c>
      <c r="F3278" s="54">
        <v>457176.15</v>
      </c>
      <c r="G3278" s="55">
        <v>0.82599999999999996</v>
      </c>
      <c r="H3278" s="53">
        <v>0</v>
      </c>
      <c r="I3278" s="53" t="s">
        <v>1410</v>
      </c>
    </row>
    <row r="3279" spans="1:9" ht="17.399999999999999" x14ac:dyDescent="0.3">
      <c r="A3279" s="53" t="s">
        <v>662</v>
      </c>
      <c r="B3279" s="57">
        <v>45658</v>
      </c>
      <c r="C3279" s="59">
        <v>1291867.8400000001</v>
      </c>
      <c r="D3279" s="60">
        <v>15</v>
      </c>
      <c r="E3279" s="54">
        <v>19378.02</v>
      </c>
      <c r="F3279" s="54">
        <v>18505.64</v>
      </c>
      <c r="G3279" s="55">
        <v>0.95499999999999996</v>
      </c>
      <c r="H3279" s="53">
        <v>0</v>
      </c>
      <c r="I3279" s="53" t="s">
        <v>1408</v>
      </c>
    </row>
    <row r="3280" spans="1:9" ht="17.399999999999999" x14ac:dyDescent="0.3">
      <c r="A3280" s="53" t="s">
        <v>662</v>
      </c>
      <c r="B3280" s="57">
        <v>45689</v>
      </c>
      <c r="C3280" s="59">
        <v>1249372.81</v>
      </c>
      <c r="D3280" s="60">
        <v>65</v>
      </c>
      <c r="E3280" s="54">
        <v>18740.59</v>
      </c>
      <c r="F3280" s="54">
        <v>12078.25</v>
      </c>
      <c r="G3280" s="55">
        <v>0.64400000000000002</v>
      </c>
      <c r="H3280" s="53">
        <v>0</v>
      </c>
      <c r="I3280" s="53" t="s">
        <v>1411</v>
      </c>
    </row>
    <row r="3281" spans="1:9" ht="17.399999999999999" x14ac:dyDescent="0.3">
      <c r="A3281" s="53" t="s">
        <v>662</v>
      </c>
      <c r="B3281" s="57">
        <v>45717</v>
      </c>
      <c r="C3281" s="59">
        <v>1211797.96</v>
      </c>
      <c r="D3281" s="60">
        <v>95</v>
      </c>
      <c r="E3281" s="54">
        <v>18176.97</v>
      </c>
      <c r="F3281" s="54">
        <v>9200.6</v>
      </c>
      <c r="G3281" s="55">
        <v>0.50600000000000001</v>
      </c>
      <c r="H3281" s="53">
        <v>1</v>
      </c>
      <c r="I3281" s="53" t="s">
        <v>1409</v>
      </c>
    </row>
    <row r="3282" spans="1:9" ht="17.399999999999999" x14ac:dyDescent="0.3">
      <c r="A3282" s="53" t="s">
        <v>662</v>
      </c>
      <c r="B3282" s="57">
        <v>45748</v>
      </c>
      <c r="C3282" s="59">
        <v>1172151.02</v>
      </c>
      <c r="D3282" s="60">
        <v>220</v>
      </c>
      <c r="E3282" s="54">
        <v>17582.27</v>
      </c>
      <c r="F3282" s="54">
        <v>7762.87</v>
      </c>
      <c r="G3282" s="55">
        <v>0.442</v>
      </c>
      <c r="H3282" s="53">
        <v>1</v>
      </c>
      <c r="I3282" s="53" t="s">
        <v>1409</v>
      </c>
    </row>
    <row r="3283" spans="1:9" ht="17.399999999999999" x14ac:dyDescent="0.3">
      <c r="A3283" s="53" t="s">
        <v>662</v>
      </c>
      <c r="B3283" s="57">
        <v>45778</v>
      </c>
      <c r="C3283" s="59">
        <v>1136286.96</v>
      </c>
      <c r="D3283" s="60">
        <v>0</v>
      </c>
      <c r="E3283" s="54">
        <v>17044.3</v>
      </c>
      <c r="F3283" s="54">
        <v>16929.810000000001</v>
      </c>
      <c r="G3283" s="55">
        <v>0.99299999999999999</v>
      </c>
      <c r="H3283" s="53">
        <v>1</v>
      </c>
      <c r="I3283" s="53" t="s">
        <v>1408</v>
      </c>
    </row>
    <row r="3284" spans="1:9" ht="17.399999999999999" x14ac:dyDescent="0.3">
      <c r="A3284" s="53" t="s">
        <v>662</v>
      </c>
      <c r="B3284" s="57">
        <v>45809</v>
      </c>
      <c r="C3284" s="59">
        <v>1100737.95</v>
      </c>
      <c r="D3284" s="60">
        <v>0</v>
      </c>
      <c r="E3284" s="54">
        <v>16511.07</v>
      </c>
      <c r="F3284" s="54">
        <v>15777.76</v>
      </c>
      <c r="G3284" s="55">
        <v>0.95599999999999996</v>
      </c>
      <c r="H3284" s="53">
        <v>1</v>
      </c>
      <c r="I3284" s="53" t="s">
        <v>1408</v>
      </c>
    </row>
    <row r="3285" spans="1:9" ht="17.399999999999999" x14ac:dyDescent="0.3">
      <c r="A3285" s="53" t="s">
        <v>662</v>
      </c>
      <c r="B3285" s="57">
        <v>45839</v>
      </c>
      <c r="C3285" s="59">
        <v>1070256.3500000001</v>
      </c>
      <c r="D3285" s="60">
        <v>0</v>
      </c>
      <c r="E3285" s="54">
        <v>16053.85</v>
      </c>
      <c r="F3285" s="54">
        <v>16319.22</v>
      </c>
      <c r="G3285" s="55">
        <v>1.0169999999999999</v>
      </c>
      <c r="H3285" s="53">
        <v>1</v>
      </c>
      <c r="I3285" s="53" t="s">
        <v>1408</v>
      </c>
    </row>
    <row r="3286" spans="1:9" ht="17.399999999999999" x14ac:dyDescent="0.3">
      <c r="A3286" s="53" t="s">
        <v>662</v>
      </c>
      <c r="B3286" s="57">
        <v>45870</v>
      </c>
      <c r="C3286" s="59">
        <v>1037048.18</v>
      </c>
      <c r="D3286" s="60">
        <v>0</v>
      </c>
      <c r="E3286" s="54">
        <v>15555.72</v>
      </c>
      <c r="F3286" s="54">
        <v>16981.64</v>
      </c>
      <c r="G3286" s="55">
        <v>1.0920000000000001</v>
      </c>
      <c r="H3286" s="53">
        <v>1</v>
      </c>
      <c r="I3286" s="53" t="s">
        <v>1408</v>
      </c>
    </row>
    <row r="3287" spans="1:9" ht="17.399999999999999" x14ac:dyDescent="0.3">
      <c r="A3287" s="53" t="s">
        <v>662</v>
      </c>
      <c r="B3287" s="57">
        <v>45901</v>
      </c>
      <c r="C3287" s="59">
        <v>1037048.18</v>
      </c>
      <c r="D3287" s="60">
        <v>185</v>
      </c>
      <c r="E3287" s="54">
        <v>15555.72</v>
      </c>
      <c r="F3287" s="54">
        <v>130.06</v>
      </c>
      <c r="G3287" s="55">
        <v>8.0000000000000002E-3</v>
      </c>
      <c r="H3287" s="53">
        <v>1</v>
      </c>
      <c r="I3287" s="53" t="s">
        <v>1412</v>
      </c>
    </row>
    <row r="3288" spans="1:9" ht="17.399999999999999" x14ac:dyDescent="0.3">
      <c r="A3288" s="53" t="s">
        <v>662</v>
      </c>
      <c r="B3288" s="57">
        <v>45931</v>
      </c>
      <c r="C3288" s="59">
        <v>1037048.18</v>
      </c>
      <c r="D3288" s="60">
        <v>999</v>
      </c>
      <c r="E3288" s="54">
        <v>15555.72</v>
      </c>
      <c r="F3288" s="54">
        <v>2503.0300000000002</v>
      </c>
      <c r="G3288" s="55">
        <v>0.161</v>
      </c>
      <c r="H3288" s="53">
        <v>1</v>
      </c>
      <c r="I3288" s="53" t="s">
        <v>1412</v>
      </c>
    </row>
    <row r="3289" spans="1:9" ht="17.399999999999999" x14ac:dyDescent="0.3">
      <c r="A3289" s="53" t="s">
        <v>662</v>
      </c>
      <c r="B3289" s="57">
        <v>45962</v>
      </c>
      <c r="C3289" s="59">
        <v>1037048.18</v>
      </c>
      <c r="D3289" s="60">
        <v>999</v>
      </c>
      <c r="E3289" s="54">
        <v>15555.72</v>
      </c>
      <c r="F3289" s="54">
        <v>2823.39</v>
      </c>
      <c r="G3289" s="55">
        <v>0.182</v>
      </c>
      <c r="H3289" s="53">
        <v>1</v>
      </c>
      <c r="I3289" s="53" t="s">
        <v>1412</v>
      </c>
    </row>
    <row r="3290" spans="1:9" ht="17.399999999999999" x14ac:dyDescent="0.3">
      <c r="A3290" s="53" t="s">
        <v>662</v>
      </c>
      <c r="B3290" s="57">
        <v>45992</v>
      </c>
      <c r="C3290" s="59">
        <v>1037048.18</v>
      </c>
      <c r="D3290" s="60">
        <v>999</v>
      </c>
      <c r="E3290" s="54">
        <v>15555.72</v>
      </c>
      <c r="F3290" s="54">
        <v>2644.13</v>
      </c>
      <c r="G3290" s="55">
        <v>0.17</v>
      </c>
      <c r="H3290" s="53">
        <v>1</v>
      </c>
      <c r="I3290" s="53" t="s">
        <v>1412</v>
      </c>
    </row>
    <row r="3291" spans="1:9" ht="17.399999999999999" x14ac:dyDescent="0.3">
      <c r="A3291" s="53" t="s">
        <v>663</v>
      </c>
      <c r="B3291" s="57">
        <v>45658</v>
      </c>
      <c r="C3291" s="59">
        <v>106769730.94</v>
      </c>
      <c r="D3291" s="60">
        <v>15</v>
      </c>
      <c r="E3291" s="54">
        <v>1067697.31</v>
      </c>
      <c r="F3291" s="54">
        <v>1068394.81</v>
      </c>
      <c r="G3291" s="55">
        <v>1.0009999999999999</v>
      </c>
      <c r="H3291" s="53">
        <v>0</v>
      </c>
      <c r="I3291" s="53" t="s">
        <v>1408</v>
      </c>
    </row>
    <row r="3292" spans="1:9" ht="17.399999999999999" x14ac:dyDescent="0.3">
      <c r="A3292" s="53" t="s">
        <v>663</v>
      </c>
      <c r="B3292" s="57">
        <v>45689</v>
      </c>
      <c r="C3292" s="59">
        <v>104923684.56999999</v>
      </c>
      <c r="D3292" s="60">
        <v>95</v>
      </c>
      <c r="E3292" s="54">
        <v>1049236.8500000001</v>
      </c>
      <c r="F3292" s="54">
        <v>250337.36</v>
      </c>
      <c r="G3292" s="55">
        <v>0.23899999999999999</v>
      </c>
      <c r="H3292" s="53">
        <v>1</v>
      </c>
      <c r="I3292" s="53" t="s">
        <v>1409</v>
      </c>
    </row>
    <row r="3293" spans="1:9" ht="17.399999999999999" x14ac:dyDescent="0.3">
      <c r="A3293" s="53" t="s">
        <v>663</v>
      </c>
      <c r="B3293" s="57">
        <v>45717</v>
      </c>
      <c r="C3293" s="59">
        <v>103380369.8</v>
      </c>
      <c r="D3293" s="60">
        <v>95</v>
      </c>
      <c r="E3293" s="54">
        <v>1033803.7</v>
      </c>
      <c r="F3293" s="54">
        <v>357749.63</v>
      </c>
      <c r="G3293" s="55">
        <v>0.34599999999999997</v>
      </c>
      <c r="H3293" s="53">
        <v>1</v>
      </c>
      <c r="I3293" s="53" t="s">
        <v>1409</v>
      </c>
    </row>
    <row r="3294" spans="1:9" ht="17.399999999999999" x14ac:dyDescent="0.3">
      <c r="A3294" s="53" t="s">
        <v>663</v>
      </c>
      <c r="B3294" s="57">
        <v>45748</v>
      </c>
      <c r="C3294" s="59">
        <v>101441022.28</v>
      </c>
      <c r="D3294" s="60">
        <v>15</v>
      </c>
      <c r="E3294" s="54">
        <v>1014410.22</v>
      </c>
      <c r="F3294" s="54">
        <v>1011785.4</v>
      </c>
      <c r="G3294" s="55">
        <v>0.997</v>
      </c>
      <c r="H3294" s="53">
        <v>1</v>
      </c>
      <c r="I3294" s="53" t="s">
        <v>1408</v>
      </c>
    </row>
    <row r="3295" spans="1:9" ht="17.399999999999999" x14ac:dyDescent="0.3">
      <c r="A3295" s="53" t="s">
        <v>663</v>
      </c>
      <c r="B3295" s="57">
        <v>45778</v>
      </c>
      <c r="C3295" s="59">
        <v>101441022.28</v>
      </c>
      <c r="D3295" s="60">
        <v>185</v>
      </c>
      <c r="E3295" s="54">
        <v>1014410.22</v>
      </c>
      <c r="F3295" s="54">
        <v>102815.57</v>
      </c>
      <c r="G3295" s="55">
        <v>0.10100000000000001</v>
      </c>
      <c r="H3295" s="53">
        <v>1</v>
      </c>
      <c r="I3295" s="53" t="s">
        <v>1412</v>
      </c>
    </row>
    <row r="3296" spans="1:9" ht="17.399999999999999" x14ac:dyDescent="0.3">
      <c r="A3296" s="53" t="s">
        <v>663</v>
      </c>
      <c r="B3296" s="57">
        <v>45809</v>
      </c>
      <c r="C3296" s="59">
        <v>101441022.28</v>
      </c>
      <c r="D3296" s="60">
        <v>999</v>
      </c>
      <c r="E3296" s="54">
        <v>1014410.22</v>
      </c>
      <c r="F3296" s="54">
        <v>96847.72</v>
      </c>
      <c r="G3296" s="55">
        <v>9.5000000000000001E-2</v>
      </c>
      <c r="H3296" s="53">
        <v>1</v>
      </c>
      <c r="I3296" s="53" t="s">
        <v>1412</v>
      </c>
    </row>
    <row r="3297" spans="1:9" ht="17.399999999999999" x14ac:dyDescent="0.3">
      <c r="A3297" s="53" t="s">
        <v>663</v>
      </c>
      <c r="B3297" s="57">
        <v>45839</v>
      </c>
      <c r="C3297" s="59">
        <v>101441022.28</v>
      </c>
      <c r="D3297" s="60">
        <v>999</v>
      </c>
      <c r="E3297" s="54">
        <v>1014410.22</v>
      </c>
      <c r="F3297" s="54">
        <v>104542.3</v>
      </c>
      <c r="G3297" s="55">
        <v>0.10299999999999999</v>
      </c>
      <c r="H3297" s="53">
        <v>1</v>
      </c>
      <c r="I3297" s="53" t="s">
        <v>1412</v>
      </c>
    </row>
    <row r="3298" spans="1:9" ht="17.399999999999999" x14ac:dyDescent="0.3">
      <c r="A3298" s="53" t="s">
        <v>663</v>
      </c>
      <c r="B3298" s="57">
        <v>45870</v>
      </c>
      <c r="C3298" s="59">
        <v>101441022.28</v>
      </c>
      <c r="D3298" s="60">
        <v>999</v>
      </c>
      <c r="E3298" s="54">
        <v>1014410.22</v>
      </c>
      <c r="F3298" s="54">
        <v>102523.45</v>
      </c>
      <c r="G3298" s="55">
        <v>0.10100000000000001</v>
      </c>
      <c r="H3298" s="53">
        <v>1</v>
      </c>
      <c r="I3298" s="53" t="s">
        <v>1412</v>
      </c>
    </row>
    <row r="3299" spans="1:9" ht="17.399999999999999" x14ac:dyDescent="0.3">
      <c r="A3299" s="53" t="s">
        <v>663</v>
      </c>
      <c r="B3299" s="57">
        <v>45901</v>
      </c>
      <c r="C3299" s="59">
        <v>101441022.28</v>
      </c>
      <c r="D3299" s="60">
        <v>999</v>
      </c>
      <c r="E3299" s="54">
        <v>1014410.22</v>
      </c>
      <c r="F3299" s="54">
        <v>156747.9</v>
      </c>
      <c r="G3299" s="55">
        <v>0.155</v>
      </c>
      <c r="H3299" s="53">
        <v>1</v>
      </c>
      <c r="I3299" s="53" t="s">
        <v>1412</v>
      </c>
    </row>
    <row r="3300" spans="1:9" ht="17.399999999999999" x14ac:dyDescent="0.3">
      <c r="A3300" s="53" t="s">
        <v>663</v>
      </c>
      <c r="B3300" s="57">
        <v>45931</v>
      </c>
      <c r="C3300" s="59">
        <v>101441022.28</v>
      </c>
      <c r="D3300" s="60">
        <v>999</v>
      </c>
      <c r="E3300" s="54">
        <v>1014410.22</v>
      </c>
      <c r="F3300" s="54">
        <v>23136.78</v>
      </c>
      <c r="G3300" s="55">
        <v>2.3E-2</v>
      </c>
      <c r="H3300" s="53">
        <v>1</v>
      </c>
      <c r="I3300" s="53" t="s">
        <v>1412</v>
      </c>
    </row>
    <row r="3301" spans="1:9" ht="17.399999999999999" x14ac:dyDescent="0.3">
      <c r="A3301" s="53" t="s">
        <v>663</v>
      </c>
      <c r="B3301" s="57">
        <v>45962</v>
      </c>
      <c r="C3301" s="59">
        <v>101441022.28</v>
      </c>
      <c r="D3301" s="60">
        <v>999</v>
      </c>
      <c r="E3301" s="54">
        <v>1014410.22</v>
      </c>
      <c r="F3301" s="54">
        <v>159017.14000000001</v>
      </c>
      <c r="G3301" s="55">
        <v>0.157</v>
      </c>
      <c r="H3301" s="53">
        <v>1</v>
      </c>
      <c r="I3301" s="53" t="s">
        <v>1412</v>
      </c>
    </row>
    <row r="3302" spans="1:9" ht="17.399999999999999" x14ac:dyDescent="0.3">
      <c r="A3302" s="53" t="s">
        <v>663</v>
      </c>
      <c r="B3302" s="57">
        <v>45992</v>
      </c>
      <c r="C3302" s="59">
        <v>101441022.28</v>
      </c>
      <c r="D3302" s="60">
        <v>999</v>
      </c>
      <c r="E3302" s="54">
        <v>1014410.22</v>
      </c>
      <c r="F3302" s="54">
        <v>48174.1</v>
      </c>
      <c r="G3302" s="55">
        <v>4.7E-2</v>
      </c>
      <c r="H3302" s="53">
        <v>1</v>
      </c>
      <c r="I3302" s="53" t="s">
        <v>1412</v>
      </c>
    </row>
    <row r="3303" spans="1:9" ht="17.399999999999999" x14ac:dyDescent="0.3">
      <c r="A3303" s="53" t="s">
        <v>664</v>
      </c>
      <c r="B3303" s="57">
        <v>45658</v>
      </c>
      <c r="C3303" s="59">
        <v>4037876.37</v>
      </c>
      <c r="D3303" s="60">
        <v>0</v>
      </c>
      <c r="E3303" s="54">
        <v>60568.15</v>
      </c>
      <c r="F3303" s="54">
        <v>61104.83</v>
      </c>
      <c r="G3303" s="55">
        <v>1.0089999999999999</v>
      </c>
      <c r="H3303" s="53">
        <v>0</v>
      </c>
      <c r="I3303" s="53" t="s">
        <v>1408</v>
      </c>
    </row>
    <row r="3304" spans="1:9" ht="17.399999999999999" x14ac:dyDescent="0.3">
      <c r="A3304" s="53" t="s">
        <v>664</v>
      </c>
      <c r="B3304" s="57">
        <v>45689</v>
      </c>
      <c r="C3304" s="59">
        <v>3920628.09</v>
      </c>
      <c r="D3304" s="60">
        <v>0</v>
      </c>
      <c r="E3304" s="54">
        <v>58809.42</v>
      </c>
      <c r="F3304" s="54">
        <v>62734.27</v>
      </c>
      <c r="G3304" s="55">
        <v>1.0669999999999999</v>
      </c>
      <c r="H3304" s="53">
        <v>0</v>
      </c>
      <c r="I3304" s="53" t="s">
        <v>1408</v>
      </c>
    </row>
    <row r="3305" spans="1:9" ht="17.399999999999999" x14ac:dyDescent="0.3">
      <c r="A3305" s="53" t="s">
        <v>664</v>
      </c>
      <c r="B3305" s="57">
        <v>45717</v>
      </c>
      <c r="C3305" s="59">
        <v>3799798.88</v>
      </c>
      <c r="D3305" s="60">
        <v>0</v>
      </c>
      <c r="E3305" s="54">
        <v>56996.98</v>
      </c>
      <c r="F3305" s="54">
        <v>58484.93</v>
      </c>
      <c r="G3305" s="55">
        <v>1.026</v>
      </c>
      <c r="H3305" s="53">
        <v>0</v>
      </c>
      <c r="I3305" s="53" t="s">
        <v>1408</v>
      </c>
    </row>
    <row r="3306" spans="1:9" ht="17.399999999999999" x14ac:dyDescent="0.3">
      <c r="A3306" s="53" t="s">
        <v>664</v>
      </c>
      <c r="B3306" s="57">
        <v>45748</v>
      </c>
      <c r="C3306" s="59">
        <v>3696118.18</v>
      </c>
      <c r="D3306" s="60">
        <v>0</v>
      </c>
      <c r="E3306" s="54">
        <v>55441.77</v>
      </c>
      <c r="F3306" s="54">
        <v>54926.16</v>
      </c>
      <c r="G3306" s="55">
        <v>0.99099999999999999</v>
      </c>
      <c r="H3306" s="53">
        <v>0</v>
      </c>
      <c r="I3306" s="53" t="s">
        <v>1408</v>
      </c>
    </row>
    <row r="3307" spans="1:9" ht="17.399999999999999" x14ac:dyDescent="0.3">
      <c r="A3307" s="53" t="s">
        <v>664</v>
      </c>
      <c r="B3307" s="57">
        <v>45778</v>
      </c>
      <c r="C3307" s="59">
        <v>3582115.05</v>
      </c>
      <c r="D3307" s="60">
        <v>0</v>
      </c>
      <c r="E3307" s="54">
        <v>53731.73</v>
      </c>
      <c r="F3307" s="54">
        <v>54540.81</v>
      </c>
      <c r="G3307" s="55">
        <v>1.0149999999999999</v>
      </c>
      <c r="H3307" s="53">
        <v>0</v>
      </c>
      <c r="I3307" s="53" t="s">
        <v>1408</v>
      </c>
    </row>
    <row r="3308" spans="1:9" ht="17.399999999999999" x14ac:dyDescent="0.3">
      <c r="A3308" s="53" t="s">
        <v>664</v>
      </c>
      <c r="B3308" s="57">
        <v>45809</v>
      </c>
      <c r="C3308" s="59">
        <v>3478296.96</v>
      </c>
      <c r="D3308" s="60">
        <v>15</v>
      </c>
      <c r="E3308" s="54">
        <v>52174.45</v>
      </c>
      <c r="F3308" s="54">
        <v>57780.37</v>
      </c>
      <c r="G3308" s="55">
        <v>1.107</v>
      </c>
      <c r="H3308" s="53">
        <v>0</v>
      </c>
      <c r="I3308" s="53" t="s">
        <v>1408</v>
      </c>
    </row>
    <row r="3309" spans="1:9" ht="17.399999999999999" x14ac:dyDescent="0.3">
      <c r="A3309" s="53" t="s">
        <v>664</v>
      </c>
      <c r="B3309" s="57">
        <v>45839</v>
      </c>
      <c r="C3309" s="59">
        <v>3384209.23</v>
      </c>
      <c r="D3309" s="60">
        <v>15</v>
      </c>
      <c r="E3309" s="54">
        <v>50763.14</v>
      </c>
      <c r="F3309" s="54">
        <v>55449.7</v>
      </c>
      <c r="G3309" s="55">
        <v>1.0920000000000001</v>
      </c>
      <c r="H3309" s="53">
        <v>0</v>
      </c>
      <c r="I3309" s="53" t="s">
        <v>1408</v>
      </c>
    </row>
    <row r="3310" spans="1:9" ht="17.399999999999999" x14ac:dyDescent="0.3">
      <c r="A3310" s="53" t="s">
        <v>664</v>
      </c>
      <c r="B3310" s="57">
        <v>45870</v>
      </c>
      <c r="C3310" s="59">
        <v>3293188.6</v>
      </c>
      <c r="D3310" s="60">
        <v>15</v>
      </c>
      <c r="E3310" s="54">
        <v>49397.83</v>
      </c>
      <c r="F3310" s="54">
        <v>49458.43</v>
      </c>
      <c r="G3310" s="55">
        <v>1.0009999999999999</v>
      </c>
      <c r="H3310" s="53">
        <v>0</v>
      </c>
      <c r="I3310" s="53" t="s">
        <v>1408</v>
      </c>
    </row>
    <row r="3311" spans="1:9" ht="17.399999999999999" x14ac:dyDescent="0.3">
      <c r="A3311" s="53" t="s">
        <v>664</v>
      </c>
      <c r="B3311" s="57">
        <v>45901</v>
      </c>
      <c r="C3311" s="59">
        <v>3195575.45</v>
      </c>
      <c r="D3311" s="60">
        <v>0</v>
      </c>
      <c r="E3311" s="54">
        <v>47933.63</v>
      </c>
      <c r="F3311" s="54">
        <v>54549.24</v>
      </c>
      <c r="G3311" s="55">
        <v>1.1379999999999999</v>
      </c>
      <c r="H3311" s="53">
        <v>0</v>
      </c>
      <c r="I3311" s="53" t="s">
        <v>1408</v>
      </c>
    </row>
    <row r="3312" spans="1:9" ht="17.399999999999999" x14ac:dyDescent="0.3">
      <c r="A3312" s="53" t="s">
        <v>664</v>
      </c>
      <c r="B3312" s="57">
        <v>45931</v>
      </c>
      <c r="C3312" s="59">
        <v>3109897.4</v>
      </c>
      <c r="D3312" s="60">
        <v>0</v>
      </c>
      <c r="E3312" s="54">
        <v>46648.46</v>
      </c>
      <c r="F3312" s="54">
        <v>47176.41</v>
      </c>
      <c r="G3312" s="55">
        <v>1.0109999999999999</v>
      </c>
      <c r="H3312" s="53">
        <v>0</v>
      </c>
      <c r="I3312" s="53" t="s">
        <v>1408</v>
      </c>
    </row>
    <row r="3313" spans="1:9" ht="17.399999999999999" x14ac:dyDescent="0.3">
      <c r="A3313" s="53" t="s">
        <v>664</v>
      </c>
      <c r="B3313" s="57">
        <v>45962</v>
      </c>
      <c r="C3313" s="59">
        <v>3024175.65</v>
      </c>
      <c r="D3313" s="60">
        <v>0</v>
      </c>
      <c r="E3313" s="54">
        <v>45362.63</v>
      </c>
      <c r="F3313" s="54">
        <v>51268.19</v>
      </c>
      <c r="G3313" s="55">
        <v>1.1299999999999999</v>
      </c>
      <c r="H3313" s="53">
        <v>0</v>
      </c>
      <c r="I3313" s="53" t="s">
        <v>1408</v>
      </c>
    </row>
    <row r="3314" spans="1:9" ht="17.399999999999999" x14ac:dyDescent="0.3">
      <c r="A3314" s="53" t="s">
        <v>664</v>
      </c>
      <c r="B3314" s="57">
        <v>45992</v>
      </c>
      <c r="C3314" s="59">
        <v>2934286.77</v>
      </c>
      <c r="D3314" s="60">
        <v>0</v>
      </c>
      <c r="E3314" s="54">
        <v>44014.3</v>
      </c>
      <c r="F3314" s="54">
        <v>49188.19</v>
      </c>
      <c r="G3314" s="55">
        <v>1.1180000000000001</v>
      </c>
      <c r="H3314" s="53">
        <v>0</v>
      </c>
      <c r="I3314" s="53" t="s">
        <v>1408</v>
      </c>
    </row>
    <row r="3315" spans="1:9" ht="17.399999999999999" x14ac:dyDescent="0.3">
      <c r="A3315" s="53" t="s">
        <v>666</v>
      </c>
      <c r="B3315" s="57">
        <v>45658</v>
      </c>
      <c r="C3315" s="59">
        <v>5031160.2</v>
      </c>
      <c r="D3315" s="60">
        <v>0</v>
      </c>
      <c r="E3315" s="54">
        <v>75467.399999999994</v>
      </c>
      <c r="F3315" s="54">
        <v>86407.27</v>
      </c>
      <c r="G3315" s="55">
        <v>1.145</v>
      </c>
      <c r="H3315" s="53">
        <v>0</v>
      </c>
      <c r="I3315" s="53" t="s">
        <v>1408</v>
      </c>
    </row>
    <row r="3316" spans="1:9" ht="17.399999999999999" x14ac:dyDescent="0.3">
      <c r="A3316" s="53" t="s">
        <v>666</v>
      </c>
      <c r="B3316" s="57">
        <v>45689</v>
      </c>
      <c r="C3316" s="59">
        <v>4899787.8</v>
      </c>
      <c r="D3316" s="60">
        <v>0</v>
      </c>
      <c r="E3316" s="54">
        <v>73496.820000000007</v>
      </c>
      <c r="F3316" s="54">
        <v>72184.800000000003</v>
      </c>
      <c r="G3316" s="55">
        <v>0.98199999999999998</v>
      </c>
      <c r="H3316" s="53">
        <v>0</v>
      </c>
      <c r="I3316" s="53" t="s">
        <v>1408</v>
      </c>
    </row>
    <row r="3317" spans="1:9" ht="17.399999999999999" x14ac:dyDescent="0.3">
      <c r="A3317" s="53" t="s">
        <v>666</v>
      </c>
      <c r="B3317" s="57">
        <v>45717</v>
      </c>
      <c r="C3317" s="59">
        <v>4793412.29</v>
      </c>
      <c r="D3317" s="60">
        <v>35</v>
      </c>
      <c r="E3317" s="54">
        <v>71901.179999999993</v>
      </c>
      <c r="F3317" s="54">
        <v>62661.46</v>
      </c>
      <c r="G3317" s="55">
        <v>0.871</v>
      </c>
      <c r="H3317" s="53">
        <v>0</v>
      </c>
      <c r="I3317" s="53" t="s">
        <v>1410</v>
      </c>
    </row>
    <row r="3318" spans="1:9" ht="17.399999999999999" x14ac:dyDescent="0.3">
      <c r="A3318" s="53" t="s">
        <v>666</v>
      </c>
      <c r="B3318" s="57">
        <v>45748</v>
      </c>
      <c r="C3318" s="59">
        <v>4673651.2300000004</v>
      </c>
      <c r="D3318" s="60">
        <v>0</v>
      </c>
      <c r="E3318" s="54">
        <v>70104.77</v>
      </c>
      <c r="F3318" s="54">
        <v>80383.490000000005</v>
      </c>
      <c r="G3318" s="55">
        <v>1.147</v>
      </c>
      <c r="H3318" s="53">
        <v>0</v>
      </c>
      <c r="I3318" s="53" t="s">
        <v>1408</v>
      </c>
    </row>
    <row r="3319" spans="1:9" ht="17.399999999999999" x14ac:dyDescent="0.3">
      <c r="A3319" s="53" t="s">
        <v>666</v>
      </c>
      <c r="B3319" s="57">
        <v>45778</v>
      </c>
      <c r="C3319" s="59">
        <v>4556822.57</v>
      </c>
      <c r="D3319" s="60">
        <v>0</v>
      </c>
      <c r="E3319" s="54">
        <v>68352.34</v>
      </c>
      <c r="F3319" s="54">
        <v>69903.47</v>
      </c>
      <c r="G3319" s="55">
        <v>1.0229999999999999</v>
      </c>
      <c r="H3319" s="53">
        <v>0</v>
      </c>
      <c r="I3319" s="53" t="s">
        <v>1408</v>
      </c>
    </row>
    <row r="3320" spans="1:9" ht="17.399999999999999" x14ac:dyDescent="0.3">
      <c r="A3320" s="53" t="s">
        <v>666</v>
      </c>
      <c r="B3320" s="57">
        <v>45809</v>
      </c>
      <c r="C3320" s="59">
        <v>4461078.2300000004</v>
      </c>
      <c r="D3320" s="60">
        <v>0</v>
      </c>
      <c r="E3320" s="54">
        <v>66916.17</v>
      </c>
      <c r="F3320" s="54">
        <v>74262.62</v>
      </c>
      <c r="G3320" s="55">
        <v>1.1100000000000001</v>
      </c>
      <c r="H3320" s="53">
        <v>0</v>
      </c>
      <c r="I3320" s="53" t="s">
        <v>1408</v>
      </c>
    </row>
    <row r="3321" spans="1:9" ht="17.399999999999999" x14ac:dyDescent="0.3">
      <c r="A3321" s="53" t="s">
        <v>666</v>
      </c>
      <c r="B3321" s="57">
        <v>45839</v>
      </c>
      <c r="C3321" s="59">
        <v>4365015.9800000004</v>
      </c>
      <c r="D3321" s="60">
        <v>0</v>
      </c>
      <c r="E3321" s="54">
        <v>65475.24</v>
      </c>
      <c r="F3321" s="54">
        <v>73636.289999999994</v>
      </c>
      <c r="G3321" s="55">
        <v>1.125</v>
      </c>
      <c r="H3321" s="53">
        <v>0</v>
      </c>
      <c r="I3321" s="53" t="s">
        <v>1408</v>
      </c>
    </row>
    <row r="3322" spans="1:9" ht="17.399999999999999" x14ac:dyDescent="0.3">
      <c r="A3322" s="53" t="s">
        <v>666</v>
      </c>
      <c r="B3322" s="57">
        <v>45870</v>
      </c>
      <c r="C3322" s="59">
        <v>4247267.2</v>
      </c>
      <c r="D3322" s="60">
        <v>0</v>
      </c>
      <c r="E3322" s="54">
        <v>63709.01</v>
      </c>
      <c r="F3322" s="54">
        <v>61164.12</v>
      </c>
      <c r="G3322" s="55">
        <v>0.96</v>
      </c>
      <c r="H3322" s="53">
        <v>0</v>
      </c>
      <c r="I3322" s="53" t="s">
        <v>1408</v>
      </c>
    </row>
    <row r="3323" spans="1:9" ht="17.399999999999999" x14ac:dyDescent="0.3">
      <c r="A3323" s="53" t="s">
        <v>666</v>
      </c>
      <c r="B3323" s="57">
        <v>45901</v>
      </c>
      <c r="C3323" s="59">
        <v>4130270.67</v>
      </c>
      <c r="D3323" s="60">
        <v>0</v>
      </c>
      <c r="E3323" s="54">
        <v>61954.06</v>
      </c>
      <c r="F3323" s="54">
        <v>67117.460000000006</v>
      </c>
      <c r="G3323" s="55">
        <v>1.083</v>
      </c>
      <c r="H3323" s="53">
        <v>0</v>
      </c>
      <c r="I3323" s="53" t="s">
        <v>1408</v>
      </c>
    </row>
    <row r="3324" spans="1:9" ht="17.399999999999999" x14ac:dyDescent="0.3">
      <c r="A3324" s="53" t="s">
        <v>666</v>
      </c>
      <c r="B3324" s="57">
        <v>45931</v>
      </c>
      <c r="C3324" s="59">
        <v>4017162.75</v>
      </c>
      <c r="D3324" s="60">
        <v>0</v>
      </c>
      <c r="E3324" s="54">
        <v>60257.440000000002</v>
      </c>
      <c r="F3324" s="54">
        <v>61842.6</v>
      </c>
      <c r="G3324" s="55">
        <v>1.026</v>
      </c>
      <c r="H3324" s="53">
        <v>0</v>
      </c>
      <c r="I3324" s="53" t="s">
        <v>1408</v>
      </c>
    </row>
    <row r="3325" spans="1:9" ht="17.399999999999999" x14ac:dyDescent="0.3">
      <c r="A3325" s="53" t="s">
        <v>666</v>
      </c>
      <c r="B3325" s="57">
        <v>45962</v>
      </c>
      <c r="C3325" s="59">
        <v>3913432.55</v>
      </c>
      <c r="D3325" s="60">
        <v>0</v>
      </c>
      <c r="E3325" s="54">
        <v>58701.49</v>
      </c>
      <c r="F3325" s="54">
        <v>67323.11</v>
      </c>
      <c r="G3325" s="55">
        <v>1.147</v>
      </c>
      <c r="H3325" s="53">
        <v>0</v>
      </c>
      <c r="I3325" s="53" t="s">
        <v>1408</v>
      </c>
    </row>
    <row r="3326" spans="1:9" ht="17.399999999999999" x14ac:dyDescent="0.3">
      <c r="A3326" s="53" t="s">
        <v>666</v>
      </c>
      <c r="B3326" s="57">
        <v>45992</v>
      </c>
      <c r="C3326" s="59">
        <v>3829217.7</v>
      </c>
      <c r="D3326" s="60">
        <v>0</v>
      </c>
      <c r="E3326" s="54">
        <v>57438.27</v>
      </c>
      <c r="F3326" s="54">
        <v>64190.6</v>
      </c>
      <c r="G3326" s="55">
        <v>1.1180000000000001</v>
      </c>
      <c r="H3326" s="53">
        <v>0</v>
      </c>
      <c r="I3326" s="53" t="s">
        <v>1408</v>
      </c>
    </row>
    <row r="3327" spans="1:9" ht="17.399999999999999" x14ac:dyDescent="0.3">
      <c r="A3327" s="53" t="s">
        <v>667</v>
      </c>
      <c r="B3327" s="57">
        <v>45658</v>
      </c>
      <c r="C3327" s="59">
        <v>3128020.59</v>
      </c>
      <c r="D3327" s="60">
        <v>0</v>
      </c>
      <c r="E3327" s="54">
        <v>46920.31</v>
      </c>
      <c r="F3327" s="54">
        <v>45722.32</v>
      </c>
      <c r="G3327" s="55">
        <v>0.97399999999999998</v>
      </c>
      <c r="H3327" s="53">
        <v>0</v>
      </c>
      <c r="I3327" s="53" t="s">
        <v>1408</v>
      </c>
    </row>
    <row r="3328" spans="1:9" ht="17.399999999999999" x14ac:dyDescent="0.3">
      <c r="A3328" s="53" t="s">
        <v>667</v>
      </c>
      <c r="B3328" s="57">
        <v>45689</v>
      </c>
      <c r="C3328" s="59">
        <v>3030942.36</v>
      </c>
      <c r="D3328" s="60">
        <v>0</v>
      </c>
      <c r="E3328" s="54">
        <v>45464.14</v>
      </c>
      <c r="F3328" s="54">
        <v>45534.81</v>
      </c>
      <c r="G3328" s="55">
        <v>1.002</v>
      </c>
      <c r="H3328" s="53">
        <v>0</v>
      </c>
      <c r="I3328" s="53" t="s">
        <v>1408</v>
      </c>
    </row>
    <row r="3329" spans="1:9" ht="17.399999999999999" x14ac:dyDescent="0.3">
      <c r="A3329" s="53" t="s">
        <v>667</v>
      </c>
      <c r="B3329" s="57">
        <v>45717</v>
      </c>
      <c r="C3329" s="59">
        <v>2939113.54</v>
      </c>
      <c r="D3329" s="60">
        <v>95</v>
      </c>
      <c r="E3329" s="54">
        <v>44086.7</v>
      </c>
      <c r="F3329" s="54">
        <v>11735.73</v>
      </c>
      <c r="G3329" s="55">
        <v>0.26600000000000001</v>
      </c>
      <c r="H3329" s="53">
        <v>0</v>
      </c>
      <c r="I3329" s="53" t="s">
        <v>1409</v>
      </c>
    </row>
    <row r="3330" spans="1:9" ht="17.399999999999999" x14ac:dyDescent="0.3">
      <c r="A3330" s="53" t="s">
        <v>667</v>
      </c>
      <c r="B3330" s="57">
        <v>45748</v>
      </c>
      <c r="C3330" s="59">
        <v>2857366.49</v>
      </c>
      <c r="D3330" s="60">
        <v>65</v>
      </c>
      <c r="E3330" s="54">
        <v>42860.5</v>
      </c>
      <c r="F3330" s="54">
        <v>22119.040000000001</v>
      </c>
      <c r="G3330" s="55">
        <v>0.51600000000000001</v>
      </c>
      <c r="H3330" s="53">
        <v>0</v>
      </c>
      <c r="I3330" s="53" t="s">
        <v>1411</v>
      </c>
    </row>
    <row r="3331" spans="1:9" ht="17.399999999999999" x14ac:dyDescent="0.3">
      <c r="A3331" s="53" t="s">
        <v>667</v>
      </c>
      <c r="B3331" s="57">
        <v>45778</v>
      </c>
      <c r="C3331" s="59">
        <v>2782799.22</v>
      </c>
      <c r="D3331" s="60">
        <v>0</v>
      </c>
      <c r="E3331" s="54">
        <v>41741.99</v>
      </c>
      <c r="F3331" s="54">
        <v>43214</v>
      </c>
      <c r="G3331" s="55">
        <v>1.0349999999999999</v>
      </c>
      <c r="H3331" s="53">
        <v>0</v>
      </c>
      <c r="I3331" s="53" t="s">
        <v>1408</v>
      </c>
    </row>
    <row r="3332" spans="1:9" ht="17.399999999999999" x14ac:dyDescent="0.3">
      <c r="A3332" s="53" t="s">
        <v>667</v>
      </c>
      <c r="B3332" s="57">
        <v>45809</v>
      </c>
      <c r="C3332" s="59">
        <v>2704172.57</v>
      </c>
      <c r="D3332" s="60">
        <v>35</v>
      </c>
      <c r="E3332" s="54">
        <v>40562.589999999997</v>
      </c>
      <c r="F3332" s="54">
        <v>24745.53</v>
      </c>
      <c r="G3332" s="55">
        <v>0.61</v>
      </c>
      <c r="H3332" s="53">
        <v>0</v>
      </c>
      <c r="I3332" s="53" t="s">
        <v>1410</v>
      </c>
    </row>
    <row r="3333" spans="1:9" ht="17.399999999999999" x14ac:dyDescent="0.3">
      <c r="A3333" s="53" t="s">
        <v>667</v>
      </c>
      <c r="B3333" s="57">
        <v>45839</v>
      </c>
      <c r="C3333" s="59">
        <v>2633679.77</v>
      </c>
      <c r="D3333" s="60">
        <v>0</v>
      </c>
      <c r="E3333" s="54">
        <v>39505.199999999997</v>
      </c>
      <c r="F3333" s="54">
        <v>37823.82</v>
      </c>
      <c r="G3333" s="55">
        <v>0.95699999999999996</v>
      </c>
      <c r="H3333" s="53">
        <v>0</v>
      </c>
      <c r="I3333" s="53" t="s">
        <v>1408</v>
      </c>
    </row>
    <row r="3334" spans="1:9" ht="17.399999999999999" x14ac:dyDescent="0.3">
      <c r="A3334" s="53" t="s">
        <v>667</v>
      </c>
      <c r="B3334" s="57">
        <v>45870</v>
      </c>
      <c r="C3334" s="59">
        <v>2556430.4500000002</v>
      </c>
      <c r="D3334" s="60">
        <v>0</v>
      </c>
      <c r="E3334" s="54">
        <v>38346.46</v>
      </c>
      <c r="F3334" s="54">
        <v>39733.33</v>
      </c>
      <c r="G3334" s="55">
        <v>1.036</v>
      </c>
      <c r="H3334" s="53">
        <v>0</v>
      </c>
      <c r="I3334" s="53" t="s">
        <v>1408</v>
      </c>
    </row>
    <row r="3335" spans="1:9" ht="17.399999999999999" x14ac:dyDescent="0.3">
      <c r="A3335" s="53" t="s">
        <v>667</v>
      </c>
      <c r="B3335" s="57">
        <v>45901</v>
      </c>
      <c r="C3335" s="59">
        <v>2482583.52</v>
      </c>
      <c r="D3335" s="60">
        <v>0</v>
      </c>
      <c r="E3335" s="54">
        <v>37238.75</v>
      </c>
      <c r="F3335" s="54">
        <v>40080.35</v>
      </c>
      <c r="G3335" s="55">
        <v>1.0760000000000001</v>
      </c>
      <c r="H3335" s="53">
        <v>0</v>
      </c>
      <c r="I3335" s="53" t="s">
        <v>1408</v>
      </c>
    </row>
    <row r="3336" spans="1:9" ht="17.399999999999999" x14ac:dyDescent="0.3">
      <c r="A3336" s="53" t="s">
        <v>667</v>
      </c>
      <c r="B3336" s="57">
        <v>45931</v>
      </c>
      <c r="C3336" s="59">
        <v>2405836.25</v>
      </c>
      <c r="D3336" s="60">
        <v>0</v>
      </c>
      <c r="E3336" s="54">
        <v>36087.54</v>
      </c>
      <c r="F3336" s="54">
        <v>35877.81</v>
      </c>
      <c r="G3336" s="55">
        <v>0.99399999999999999</v>
      </c>
      <c r="H3336" s="53">
        <v>0</v>
      </c>
      <c r="I3336" s="53" t="s">
        <v>1408</v>
      </c>
    </row>
    <row r="3337" spans="1:9" ht="17.399999999999999" x14ac:dyDescent="0.3">
      <c r="A3337" s="53" t="s">
        <v>667</v>
      </c>
      <c r="B3337" s="57">
        <v>45962</v>
      </c>
      <c r="C3337" s="59">
        <v>2336339.75</v>
      </c>
      <c r="D3337" s="60">
        <v>0</v>
      </c>
      <c r="E3337" s="54">
        <v>35045.1</v>
      </c>
      <c r="F3337" s="54">
        <v>33610.57</v>
      </c>
      <c r="G3337" s="55">
        <v>0.95899999999999996</v>
      </c>
      <c r="H3337" s="53">
        <v>0</v>
      </c>
      <c r="I3337" s="53" t="s">
        <v>1408</v>
      </c>
    </row>
    <row r="3338" spans="1:9" ht="17.399999999999999" x14ac:dyDescent="0.3">
      <c r="A3338" s="53" t="s">
        <v>667</v>
      </c>
      <c r="B3338" s="57">
        <v>45992</v>
      </c>
      <c r="C3338" s="59">
        <v>2261215.09</v>
      </c>
      <c r="D3338" s="60">
        <v>0</v>
      </c>
      <c r="E3338" s="54">
        <v>33918.230000000003</v>
      </c>
      <c r="F3338" s="54">
        <v>35572.839999999997</v>
      </c>
      <c r="G3338" s="55">
        <v>1.0489999999999999</v>
      </c>
      <c r="H3338" s="53">
        <v>0</v>
      </c>
      <c r="I3338" s="53" t="s">
        <v>1408</v>
      </c>
    </row>
    <row r="3339" spans="1:9" ht="17.399999999999999" x14ac:dyDescent="0.3">
      <c r="A3339" s="53" t="s">
        <v>669</v>
      </c>
      <c r="B3339" s="57">
        <v>45901</v>
      </c>
      <c r="C3339" s="59">
        <v>16667408.27</v>
      </c>
      <c r="D3339" s="60">
        <v>0</v>
      </c>
      <c r="E3339" s="54">
        <v>166674.07999999999</v>
      </c>
      <c r="F3339" s="54">
        <v>169437.39</v>
      </c>
      <c r="G3339" s="55">
        <v>1.0169999999999999</v>
      </c>
      <c r="H3339" s="53">
        <v>0</v>
      </c>
      <c r="I3339" s="53" t="s">
        <v>1408</v>
      </c>
    </row>
    <row r="3340" spans="1:9" ht="17.399999999999999" x14ac:dyDescent="0.3">
      <c r="A3340" s="53" t="s">
        <v>669</v>
      </c>
      <c r="B3340" s="57">
        <v>45931</v>
      </c>
      <c r="C3340" s="59">
        <v>16393822.73</v>
      </c>
      <c r="D3340" s="60">
        <v>0</v>
      </c>
      <c r="E3340" s="54">
        <v>163938.23000000001</v>
      </c>
      <c r="F3340" s="54">
        <v>174437.23</v>
      </c>
      <c r="G3340" s="55">
        <v>1.0640000000000001</v>
      </c>
      <c r="H3340" s="53">
        <v>0</v>
      </c>
      <c r="I3340" s="53" t="s">
        <v>1408</v>
      </c>
    </row>
    <row r="3341" spans="1:9" ht="17.399999999999999" x14ac:dyDescent="0.3">
      <c r="A3341" s="53" t="s">
        <v>669</v>
      </c>
      <c r="B3341" s="57">
        <v>45962</v>
      </c>
      <c r="C3341" s="59">
        <v>16123415.859999999</v>
      </c>
      <c r="D3341" s="60">
        <v>0</v>
      </c>
      <c r="E3341" s="54">
        <v>161234.16</v>
      </c>
      <c r="F3341" s="54">
        <v>180767.04</v>
      </c>
      <c r="G3341" s="55">
        <v>1.121</v>
      </c>
      <c r="H3341" s="53">
        <v>0</v>
      </c>
      <c r="I3341" s="53" t="s">
        <v>1408</v>
      </c>
    </row>
    <row r="3342" spans="1:9" ht="17.399999999999999" x14ac:dyDescent="0.3">
      <c r="A3342" s="53" t="s">
        <v>669</v>
      </c>
      <c r="B3342" s="57">
        <v>45992</v>
      </c>
      <c r="C3342" s="59">
        <v>15889334.800000001</v>
      </c>
      <c r="D3342" s="60">
        <v>0</v>
      </c>
      <c r="E3342" s="54">
        <v>158893.35</v>
      </c>
      <c r="F3342" s="54">
        <v>168458.7</v>
      </c>
      <c r="G3342" s="55">
        <v>1.06</v>
      </c>
      <c r="H3342" s="53">
        <v>0</v>
      </c>
      <c r="I3342" s="53" t="s">
        <v>1408</v>
      </c>
    </row>
    <row r="3343" spans="1:9" ht="17.399999999999999" x14ac:dyDescent="0.3">
      <c r="A3343" s="53" t="s">
        <v>671</v>
      </c>
      <c r="B3343" s="57">
        <v>45809</v>
      </c>
      <c r="C3343" s="59">
        <v>4804344.3099999996</v>
      </c>
      <c r="D3343" s="60">
        <v>35</v>
      </c>
      <c r="E3343" s="54">
        <v>72065.16</v>
      </c>
      <c r="F3343" s="54">
        <v>31688.85</v>
      </c>
      <c r="G3343" s="55">
        <v>0.44</v>
      </c>
      <c r="H3343" s="53">
        <v>0</v>
      </c>
      <c r="I3343" s="53" t="s">
        <v>1410</v>
      </c>
    </row>
    <row r="3344" spans="1:9" ht="17.399999999999999" x14ac:dyDescent="0.3">
      <c r="A3344" s="53" t="s">
        <v>671</v>
      </c>
      <c r="B3344" s="57">
        <v>45839</v>
      </c>
      <c r="C3344" s="59">
        <v>4656751.38</v>
      </c>
      <c r="D3344" s="60">
        <v>15</v>
      </c>
      <c r="E3344" s="54">
        <v>69851.27</v>
      </c>
      <c r="F3344" s="54">
        <v>79440.539999999994</v>
      </c>
      <c r="G3344" s="55">
        <v>1.137</v>
      </c>
      <c r="H3344" s="53">
        <v>0</v>
      </c>
      <c r="I3344" s="53" t="s">
        <v>1408</v>
      </c>
    </row>
    <row r="3345" spans="1:9" ht="17.399999999999999" x14ac:dyDescent="0.3">
      <c r="A3345" s="53" t="s">
        <v>671</v>
      </c>
      <c r="B3345" s="57">
        <v>45870</v>
      </c>
      <c r="C3345" s="59">
        <v>4505088.1399999997</v>
      </c>
      <c r="D3345" s="60">
        <v>95</v>
      </c>
      <c r="E3345" s="54">
        <v>67576.320000000007</v>
      </c>
      <c r="F3345" s="54">
        <v>36462.29</v>
      </c>
      <c r="G3345" s="55">
        <v>0.54</v>
      </c>
      <c r="H3345" s="53">
        <v>0</v>
      </c>
      <c r="I3345" s="53" t="s">
        <v>1409</v>
      </c>
    </row>
    <row r="3346" spans="1:9" ht="17.399999999999999" x14ac:dyDescent="0.3">
      <c r="A3346" s="53" t="s">
        <v>671</v>
      </c>
      <c r="B3346" s="57">
        <v>45901</v>
      </c>
      <c r="C3346" s="59">
        <v>4373807.0199999996</v>
      </c>
      <c r="D3346" s="60">
        <v>95</v>
      </c>
      <c r="E3346" s="54">
        <v>65607.11</v>
      </c>
      <c r="F3346" s="54">
        <v>38311.620000000003</v>
      </c>
      <c r="G3346" s="55">
        <v>0.58399999999999996</v>
      </c>
      <c r="H3346" s="53">
        <v>0</v>
      </c>
      <c r="I3346" s="53" t="s">
        <v>1409</v>
      </c>
    </row>
    <row r="3347" spans="1:9" ht="17.399999999999999" x14ac:dyDescent="0.3">
      <c r="A3347" s="53" t="s">
        <v>671</v>
      </c>
      <c r="B3347" s="57">
        <v>45931</v>
      </c>
      <c r="C3347" s="59">
        <v>4242251.21</v>
      </c>
      <c r="D3347" s="60">
        <v>35</v>
      </c>
      <c r="E3347" s="54">
        <v>63633.77</v>
      </c>
      <c r="F3347" s="54">
        <v>26384.51</v>
      </c>
      <c r="G3347" s="55">
        <v>0.41499999999999998</v>
      </c>
      <c r="H3347" s="53">
        <v>0</v>
      </c>
      <c r="I3347" s="53" t="s">
        <v>1410</v>
      </c>
    </row>
    <row r="3348" spans="1:9" ht="17.399999999999999" x14ac:dyDescent="0.3">
      <c r="A3348" s="53" t="s">
        <v>671</v>
      </c>
      <c r="B3348" s="57">
        <v>45962</v>
      </c>
      <c r="C3348" s="59">
        <v>4129333.81</v>
      </c>
      <c r="D3348" s="60">
        <v>185</v>
      </c>
      <c r="E3348" s="54">
        <v>61940.01</v>
      </c>
      <c r="F3348" s="54">
        <v>34359.85</v>
      </c>
      <c r="G3348" s="55">
        <v>0.55500000000000005</v>
      </c>
      <c r="H3348" s="53">
        <v>0</v>
      </c>
      <c r="I3348" s="53" t="s">
        <v>1409</v>
      </c>
    </row>
    <row r="3349" spans="1:9" ht="17.399999999999999" x14ac:dyDescent="0.3">
      <c r="A3349" s="53" t="s">
        <v>671</v>
      </c>
      <c r="B3349" s="57">
        <v>45992</v>
      </c>
      <c r="C3349" s="59">
        <v>4020365.08</v>
      </c>
      <c r="D3349" s="60">
        <v>0</v>
      </c>
      <c r="E3349" s="54">
        <v>60305.48</v>
      </c>
      <c r="F3349" s="54">
        <v>68856.97</v>
      </c>
      <c r="G3349" s="55">
        <v>1.1419999999999999</v>
      </c>
      <c r="H3349" s="53">
        <v>0</v>
      </c>
      <c r="I3349" s="53" t="s">
        <v>1408</v>
      </c>
    </row>
    <row r="3350" spans="1:9" ht="17.399999999999999" x14ac:dyDescent="0.3">
      <c r="A3350" s="53" t="s">
        <v>672</v>
      </c>
      <c r="B3350" s="57">
        <v>45658</v>
      </c>
      <c r="C3350" s="59">
        <v>30730887.149999999</v>
      </c>
      <c r="D3350" s="60">
        <v>0</v>
      </c>
      <c r="E3350" s="54">
        <v>307308.87</v>
      </c>
      <c r="F3350" s="54">
        <v>301806.39</v>
      </c>
      <c r="G3350" s="55">
        <v>0.98199999999999998</v>
      </c>
      <c r="H3350" s="53">
        <v>0</v>
      </c>
      <c r="I3350" s="53" t="s">
        <v>1408</v>
      </c>
    </row>
    <row r="3351" spans="1:9" ht="17.399999999999999" x14ac:dyDescent="0.3">
      <c r="A3351" s="53" t="s">
        <v>672</v>
      </c>
      <c r="B3351" s="57">
        <v>45689</v>
      </c>
      <c r="C3351" s="59">
        <v>30171091.129999999</v>
      </c>
      <c r="D3351" s="60">
        <v>0</v>
      </c>
      <c r="E3351" s="54">
        <v>301710.90999999997</v>
      </c>
      <c r="F3351" s="54">
        <v>319726.03999999998</v>
      </c>
      <c r="G3351" s="55">
        <v>1.06</v>
      </c>
      <c r="H3351" s="53">
        <v>0</v>
      </c>
      <c r="I3351" s="53" t="s">
        <v>1408</v>
      </c>
    </row>
    <row r="3352" spans="1:9" ht="17.399999999999999" x14ac:dyDescent="0.3">
      <c r="A3352" s="53" t="s">
        <v>672</v>
      </c>
      <c r="B3352" s="57">
        <v>45717</v>
      </c>
      <c r="C3352" s="59">
        <v>29643000.25</v>
      </c>
      <c r="D3352" s="60">
        <v>0</v>
      </c>
      <c r="E3352" s="54">
        <v>296430</v>
      </c>
      <c r="F3352" s="54">
        <v>283073.28999999998</v>
      </c>
      <c r="G3352" s="55">
        <v>0.95499999999999996</v>
      </c>
      <c r="H3352" s="53">
        <v>0</v>
      </c>
      <c r="I3352" s="53" t="s">
        <v>1408</v>
      </c>
    </row>
    <row r="3353" spans="1:9" ht="17.399999999999999" x14ac:dyDescent="0.3">
      <c r="A3353" s="53" t="s">
        <v>672</v>
      </c>
      <c r="B3353" s="57">
        <v>45748</v>
      </c>
      <c r="C3353" s="59">
        <v>29149246.239999998</v>
      </c>
      <c r="D3353" s="60">
        <v>0</v>
      </c>
      <c r="E3353" s="54">
        <v>291492.46000000002</v>
      </c>
      <c r="F3353" s="54">
        <v>290685.61</v>
      </c>
      <c r="G3353" s="55">
        <v>0.997</v>
      </c>
      <c r="H3353" s="53">
        <v>0</v>
      </c>
      <c r="I3353" s="53" t="s">
        <v>1408</v>
      </c>
    </row>
    <row r="3354" spans="1:9" ht="17.399999999999999" x14ac:dyDescent="0.3">
      <c r="A3354" s="53" t="s">
        <v>672</v>
      </c>
      <c r="B3354" s="57">
        <v>45778</v>
      </c>
      <c r="C3354" s="59">
        <v>28677355.300000001</v>
      </c>
      <c r="D3354" s="60">
        <v>0</v>
      </c>
      <c r="E3354" s="54">
        <v>286773.55</v>
      </c>
      <c r="F3354" s="54">
        <v>323657.43</v>
      </c>
      <c r="G3354" s="55">
        <v>1.129</v>
      </c>
      <c r="H3354" s="53">
        <v>0</v>
      </c>
      <c r="I3354" s="53" t="s">
        <v>1408</v>
      </c>
    </row>
    <row r="3355" spans="1:9" ht="17.399999999999999" x14ac:dyDescent="0.3">
      <c r="A3355" s="53" t="s">
        <v>672</v>
      </c>
      <c r="B3355" s="57">
        <v>45809</v>
      </c>
      <c r="C3355" s="59">
        <v>28179193.100000001</v>
      </c>
      <c r="D3355" s="60">
        <v>0</v>
      </c>
      <c r="E3355" s="54">
        <v>281791.93</v>
      </c>
      <c r="F3355" s="54">
        <v>304750.31</v>
      </c>
      <c r="G3355" s="55">
        <v>1.081</v>
      </c>
      <c r="H3355" s="53">
        <v>0</v>
      </c>
      <c r="I3355" s="53" t="s">
        <v>1408</v>
      </c>
    </row>
    <row r="3356" spans="1:9" ht="17.399999999999999" x14ac:dyDescent="0.3">
      <c r="A3356" s="53" t="s">
        <v>672</v>
      </c>
      <c r="B3356" s="57">
        <v>45839</v>
      </c>
      <c r="C3356" s="59">
        <v>27750490.239999998</v>
      </c>
      <c r="D3356" s="60">
        <v>0</v>
      </c>
      <c r="E3356" s="54">
        <v>277504.90000000002</v>
      </c>
      <c r="F3356" s="54">
        <v>318496.40000000002</v>
      </c>
      <c r="G3356" s="55">
        <v>1.1479999999999999</v>
      </c>
      <c r="H3356" s="53">
        <v>0</v>
      </c>
      <c r="I3356" s="53" t="s">
        <v>1408</v>
      </c>
    </row>
    <row r="3357" spans="1:9" ht="17.399999999999999" x14ac:dyDescent="0.3">
      <c r="A3357" s="53" t="s">
        <v>672</v>
      </c>
      <c r="B3357" s="57">
        <v>45870</v>
      </c>
      <c r="C3357" s="59">
        <v>27206764.789999999</v>
      </c>
      <c r="D3357" s="60">
        <v>0</v>
      </c>
      <c r="E3357" s="54">
        <v>272067.65000000002</v>
      </c>
      <c r="F3357" s="54">
        <v>261955.92</v>
      </c>
      <c r="G3357" s="55">
        <v>0.96299999999999997</v>
      </c>
      <c r="H3357" s="53">
        <v>0</v>
      </c>
      <c r="I3357" s="53" t="s">
        <v>1408</v>
      </c>
    </row>
    <row r="3358" spans="1:9" ht="17.399999999999999" x14ac:dyDescent="0.3">
      <c r="A3358" s="53" t="s">
        <v>672</v>
      </c>
      <c r="B3358" s="57">
        <v>45901</v>
      </c>
      <c r="C3358" s="59">
        <v>26654505.120000001</v>
      </c>
      <c r="D3358" s="60">
        <v>0</v>
      </c>
      <c r="E3358" s="54">
        <v>266545.05</v>
      </c>
      <c r="F3358" s="54">
        <v>291487.23</v>
      </c>
      <c r="G3358" s="55">
        <v>1.0940000000000001</v>
      </c>
      <c r="H3358" s="53">
        <v>0</v>
      </c>
      <c r="I3358" s="53" t="s">
        <v>1408</v>
      </c>
    </row>
    <row r="3359" spans="1:9" ht="17.399999999999999" x14ac:dyDescent="0.3">
      <c r="A3359" s="53" t="s">
        <v>672</v>
      </c>
      <c r="B3359" s="57">
        <v>45931</v>
      </c>
      <c r="C3359" s="59">
        <v>26151808.829999998</v>
      </c>
      <c r="D3359" s="60">
        <v>15</v>
      </c>
      <c r="E3359" s="54">
        <v>261518.09</v>
      </c>
      <c r="F3359" s="54">
        <v>295249.38</v>
      </c>
      <c r="G3359" s="55">
        <v>1.129</v>
      </c>
      <c r="H3359" s="53">
        <v>0</v>
      </c>
      <c r="I3359" s="53" t="s">
        <v>1408</v>
      </c>
    </row>
    <row r="3360" spans="1:9" ht="17.399999999999999" x14ac:dyDescent="0.3">
      <c r="A3360" s="53" t="s">
        <v>672</v>
      </c>
      <c r="B3360" s="57">
        <v>45962</v>
      </c>
      <c r="C3360" s="59">
        <v>25626485.079999998</v>
      </c>
      <c r="D3360" s="60">
        <v>0</v>
      </c>
      <c r="E3360" s="54">
        <v>256264.85</v>
      </c>
      <c r="F3360" s="54">
        <v>283111.24</v>
      </c>
      <c r="G3360" s="55">
        <v>1.105</v>
      </c>
      <c r="H3360" s="53">
        <v>0</v>
      </c>
      <c r="I3360" s="53" t="s">
        <v>1408</v>
      </c>
    </row>
    <row r="3361" spans="1:9" ht="17.399999999999999" x14ac:dyDescent="0.3">
      <c r="A3361" s="53" t="s">
        <v>672</v>
      </c>
      <c r="B3361" s="57">
        <v>45992</v>
      </c>
      <c r="C3361" s="59">
        <v>25157835.690000001</v>
      </c>
      <c r="D3361" s="60">
        <v>0</v>
      </c>
      <c r="E3361" s="54">
        <v>251578.36</v>
      </c>
      <c r="F3361" s="54">
        <v>258216.89</v>
      </c>
      <c r="G3361" s="55">
        <v>1.026</v>
      </c>
      <c r="H3361" s="53">
        <v>0</v>
      </c>
      <c r="I3361" s="53" t="s">
        <v>1408</v>
      </c>
    </row>
    <row r="3362" spans="1:9" ht="17.399999999999999" x14ac:dyDescent="0.3">
      <c r="A3362" s="53" t="s">
        <v>674</v>
      </c>
      <c r="B3362" s="57">
        <v>45658</v>
      </c>
      <c r="C3362" s="59">
        <v>12313202.630000001</v>
      </c>
      <c r="D3362" s="60">
        <v>0</v>
      </c>
      <c r="E3362" s="54">
        <v>123132.03</v>
      </c>
      <c r="F3362" s="54">
        <v>135314.71</v>
      </c>
      <c r="G3362" s="55">
        <v>1.099</v>
      </c>
      <c r="H3362" s="53">
        <v>0</v>
      </c>
      <c r="I3362" s="53" t="s">
        <v>1408</v>
      </c>
    </row>
    <row r="3363" spans="1:9" ht="17.399999999999999" x14ac:dyDescent="0.3">
      <c r="A3363" s="53" t="s">
        <v>674</v>
      </c>
      <c r="B3363" s="57">
        <v>45689</v>
      </c>
      <c r="C3363" s="59">
        <v>12126267.15</v>
      </c>
      <c r="D3363" s="60">
        <v>0</v>
      </c>
      <c r="E3363" s="54">
        <v>121262.67</v>
      </c>
      <c r="F3363" s="54">
        <v>136874.91</v>
      </c>
      <c r="G3363" s="55">
        <v>1.129</v>
      </c>
      <c r="H3363" s="53">
        <v>0</v>
      </c>
      <c r="I3363" s="53" t="s">
        <v>1408</v>
      </c>
    </row>
    <row r="3364" spans="1:9" ht="17.399999999999999" x14ac:dyDescent="0.3">
      <c r="A3364" s="53" t="s">
        <v>674</v>
      </c>
      <c r="B3364" s="57">
        <v>45717</v>
      </c>
      <c r="C3364" s="59">
        <v>11901716.49</v>
      </c>
      <c r="D3364" s="60">
        <v>0</v>
      </c>
      <c r="E3364" s="54">
        <v>119017.16</v>
      </c>
      <c r="F3364" s="54">
        <v>129052.91</v>
      </c>
      <c r="G3364" s="55">
        <v>1.0840000000000001</v>
      </c>
      <c r="H3364" s="53">
        <v>0</v>
      </c>
      <c r="I3364" s="53" t="s">
        <v>1408</v>
      </c>
    </row>
    <row r="3365" spans="1:9" ht="17.399999999999999" x14ac:dyDescent="0.3">
      <c r="A3365" s="53" t="s">
        <v>674</v>
      </c>
      <c r="B3365" s="57">
        <v>45748</v>
      </c>
      <c r="C3365" s="59">
        <v>11675112.33</v>
      </c>
      <c r="D3365" s="60">
        <v>15</v>
      </c>
      <c r="E3365" s="54">
        <v>116751.12</v>
      </c>
      <c r="F3365" s="54">
        <v>119326</v>
      </c>
      <c r="G3365" s="55">
        <v>1.022</v>
      </c>
      <c r="H3365" s="53">
        <v>0</v>
      </c>
      <c r="I3365" s="53" t="s">
        <v>1408</v>
      </c>
    </row>
    <row r="3366" spans="1:9" ht="17.399999999999999" x14ac:dyDescent="0.3">
      <c r="A3366" s="53" t="s">
        <v>674</v>
      </c>
      <c r="B3366" s="57">
        <v>45778</v>
      </c>
      <c r="C3366" s="59">
        <v>11492104.16</v>
      </c>
      <c r="D3366" s="60">
        <v>15</v>
      </c>
      <c r="E3366" s="54">
        <v>114921.04</v>
      </c>
      <c r="F3366" s="54">
        <v>124504.89</v>
      </c>
      <c r="G3366" s="55">
        <v>1.083</v>
      </c>
      <c r="H3366" s="53">
        <v>0</v>
      </c>
      <c r="I3366" s="53" t="s">
        <v>1408</v>
      </c>
    </row>
    <row r="3367" spans="1:9" ht="17.399999999999999" x14ac:dyDescent="0.3">
      <c r="A3367" s="53" t="s">
        <v>674</v>
      </c>
      <c r="B3367" s="57">
        <v>45809</v>
      </c>
      <c r="C3367" s="59">
        <v>11294341.32</v>
      </c>
      <c r="D3367" s="60">
        <v>65</v>
      </c>
      <c r="E3367" s="54">
        <v>112943.41</v>
      </c>
      <c r="F3367" s="54">
        <v>79125.59</v>
      </c>
      <c r="G3367" s="55">
        <v>0.70099999999999996</v>
      </c>
      <c r="H3367" s="53">
        <v>0</v>
      </c>
      <c r="I3367" s="53" t="s">
        <v>1411</v>
      </c>
    </row>
    <row r="3368" spans="1:9" ht="17.399999999999999" x14ac:dyDescent="0.3">
      <c r="A3368" s="53" t="s">
        <v>674</v>
      </c>
      <c r="B3368" s="57">
        <v>45839</v>
      </c>
      <c r="C3368" s="59">
        <v>11129845.300000001</v>
      </c>
      <c r="D3368" s="60">
        <v>0</v>
      </c>
      <c r="E3368" s="54">
        <v>111298.45</v>
      </c>
      <c r="F3368" s="54">
        <v>112288.71</v>
      </c>
      <c r="G3368" s="55">
        <v>1.0089999999999999</v>
      </c>
      <c r="H3368" s="53">
        <v>0</v>
      </c>
      <c r="I3368" s="53" t="s">
        <v>1408</v>
      </c>
    </row>
    <row r="3369" spans="1:9" ht="17.399999999999999" x14ac:dyDescent="0.3">
      <c r="A3369" s="53" t="s">
        <v>674</v>
      </c>
      <c r="B3369" s="57">
        <v>45870</v>
      </c>
      <c r="C3369" s="59">
        <v>10921310.359999999</v>
      </c>
      <c r="D3369" s="60">
        <v>0</v>
      </c>
      <c r="E3369" s="54">
        <v>109213.1</v>
      </c>
      <c r="F3369" s="54">
        <v>125360.65</v>
      </c>
      <c r="G3369" s="55">
        <v>1.1479999999999999</v>
      </c>
      <c r="H3369" s="53">
        <v>0</v>
      </c>
      <c r="I3369" s="53" t="s">
        <v>1408</v>
      </c>
    </row>
    <row r="3370" spans="1:9" ht="17.399999999999999" x14ac:dyDescent="0.3">
      <c r="A3370" s="53" t="s">
        <v>674</v>
      </c>
      <c r="B3370" s="57">
        <v>45901</v>
      </c>
      <c r="C3370" s="59">
        <v>10726985.84</v>
      </c>
      <c r="D3370" s="60">
        <v>0</v>
      </c>
      <c r="E3370" s="54">
        <v>107269.86</v>
      </c>
      <c r="F3370" s="54">
        <v>103720.96000000001</v>
      </c>
      <c r="G3370" s="55">
        <v>0.96699999999999997</v>
      </c>
      <c r="H3370" s="53">
        <v>0</v>
      </c>
      <c r="I3370" s="53" t="s">
        <v>1408</v>
      </c>
    </row>
    <row r="3371" spans="1:9" ht="17.399999999999999" x14ac:dyDescent="0.3">
      <c r="A3371" s="53" t="s">
        <v>674</v>
      </c>
      <c r="B3371" s="57">
        <v>45931</v>
      </c>
      <c r="C3371" s="59">
        <v>10514232.130000001</v>
      </c>
      <c r="D3371" s="60">
        <v>0</v>
      </c>
      <c r="E3371" s="54">
        <v>105142.32</v>
      </c>
      <c r="F3371" s="54">
        <v>111504.16</v>
      </c>
      <c r="G3371" s="55">
        <v>1.0609999999999999</v>
      </c>
      <c r="H3371" s="53">
        <v>0</v>
      </c>
      <c r="I3371" s="53" t="s">
        <v>1408</v>
      </c>
    </row>
    <row r="3372" spans="1:9" ht="17.399999999999999" x14ac:dyDescent="0.3">
      <c r="A3372" s="53" t="s">
        <v>674</v>
      </c>
      <c r="B3372" s="57">
        <v>45962</v>
      </c>
      <c r="C3372" s="59">
        <v>10316222.439999999</v>
      </c>
      <c r="D3372" s="60">
        <v>0</v>
      </c>
      <c r="E3372" s="54">
        <v>103162.22</v>
      </c>
      <c r="F3372" s="54">
        <v>105261.39</v>
      </c>
      <c r="G3372" s="55">
        <v>1.02</v>
      </c>
      <c r="H3372" s="53">
        <v>0</v>
      </c>
      <c r="I3372" s="53" t="s">
        <v>1408</v>
      </c>
    </row>
    <row r="3373" spans="1:9" ht="17.399999999999999" x14ac:dyDescent="0.3">
      <c r="A3373" s="53" t="s">
        <v>674</v>
      </c>
      <c r="B3373" s="57">
        <v>45992</v>
      </c>
      <c r="C3373" s="59">
        <v>10145817.710000001</v>
      </c>
      <c r="D3373" s="60">
        <v>0</v>
      </c>
      <c r="E3373" s="54">
        <v>101458.18</v>
      </c>
      <c r="F3373" s="54">
        <v>107123.14</v>
      </c>
      <c r="G3373" s="55">
        <v>1.056</v>
      </c>
      <c r="H3373" s="53">
        <v>0</v>
      </c>
      <c r="I3373" s="53" t="s">
        <v>1408</v>
      </c>
    </row>
    <row r="3374" spans="1:9" ht="17.399999999999999" x14ac:dyDescent="0.3">
      <c r="A3374" s="53" t="s">
        <v>676</v>
      </c>
      <c r="B3374" s="57">
        <v>45658</v>
      </c>
      <c r="C3374" s="59">
        <v>399313.26</v>
      </c>
      <c r="D3374" s="60">
        <v>0</v>
      </c>
      <c r="E3374" s="54">
        <v>5989.7</v>
      </c>
      <c r="F3374" s="54">
        <v>6591.35</v>
      </c>
      <c r="G3374" s="55">
        <v>1.1000000000000001</v>
      </c>
      <c r="H3374" s="53">
        <v>0</v>
      </c>
      <c r="I3374" s="53" t="s">
        <v>1408</v>
      </c>
    </row>
    <row r="3375" spans="1:9" ht="17.399999999999999" x14ac:dyDescent="0.3">
      <c r="A3375" s="53" t="s">
        <v>676</v>
      </c>
      <c r="B3375" s="57">
        <v>45689</v>
      </c>
      <c r="C3375" s="59">
        <v>388011.73</v>
      </c>
      <c r="D3375" s="60">
        <v>0</v>
      </c>
      <c r="E3375" s="54">
        <v>5820.18</v>
      </c>
      <c r="F3375" s="54">
        <v>6245.16</v>
      </c>
      <c r="G3375" s="55">
        <v>1.073</v>
      </c>
      <c r="H3375" s="53">
        <v>0</v>
      </c>
      <c r="I3375" s="53" t="s">
        <v>1408</v>
      </c>
    </row>
    <row r="3376" spans="1:9" ht="17.399999999999999" x14ac:dyDescent="0.3">
      <c r="A3376" s="53" t="s">
        <v>676</v>
      </c>
      <c r="B3376" s="57">
        <v>45717</v>
      </c>
      <c r="C3376" s="59">
        <v>377280.94</v>
      </c>
      <c r="D3376" s="60">
        <v>0</v>
      </c>
      <c r="E3376" s="54">
        <v>5659.21</v>
      </c>
      <c r="F3376" s="54">
        <v>5634.22</v>
      </c>
      <c r="G3376" s="55">
        <v>0.996</v>
      </c>
      <c r="H3376" s="53">
        <v>0</v>
      </c>
      <c r="I3376" s="53" t="s">
        <v>1408</v>
      </c>
    </row>
    <row r="3377" spans="1:9" ht="17.399999999999999" x14ac:dyDescent="0.3">
      <c r="A3377" s="53" t="s">
        <v>676</v>
      </c>
      <c r="B3377" s="57">
        <v>45748</v>
      </c>
      <c r="C3377" s="59">
        <v>365227.68</v>
      </c>
      <c r="D3377" s="60">
        <v>35</v>
      </c>
      <c r="E3377" s="54">
        <v>5478.42</v>
      </c>
      <c r="F3377" s="54">
        <v>4707.16</v>
      </c>
      <c r="G3377" s="55">
        <v>0.85899999999999999</v>
      </c>
      <c r="H3377" s="53">
        <v>0</v>
      </c>
      <c r="I3377" s="53" t="s">
        <v>1410</v>
      </c>
    </row>
    <row r="3378" spans="1:9" ht="17.399999999999999" x14ac:dyDescent="0.3">
      <c r="A3378" s="53" t="s">
        <v>676</v>
      </c>
      <c r="B3378" s="57">
        <v>45778</v>
      </c>
      <c r="C3378" s="59">
        <v>355079.87</v>
      </c>
      <c r="D3378" s="60">
        <v>0</v>
      </c>
      <c r="E3378" s="54">
        <v>5326.2</v>
      </c>
      <c r="F3378" s="54">
        <v>5140.41</v>
      </c>
      <c r="G3378" s="55">
        <v>0.96499999999999997</v>
      </c>
      <c r="H3378" s="53">
        <v>0</v>
      </c>
      <c r="I3378" s="53" t="s">
        <v>1408</v>
      </c>
    </row>
    <row r="3379" spans="1:9" ht="17.399999999999999" x14ac:dyDescent="0.3">
      <c r="A3379" s="53" t="s">
        <v>676</v>
      </c>
      <c r="B3379" s="57">
        <v>45809</v>
      </c>
      <c r="C3379" s="59">
        <v>343435.9</v>
      </c>
      <c r="D3379" s="60">
        <v>0</v>
      </c>
      <c r="E3379" s="54">
        <v>5151.54</v>
      </c>
      <c r="F3379" s="54">
        <v>5757.12</v>
      </c>
      <c r="G3379" s="55">
        <v>1.1180000000000001</v>
      </c>
      <c r="H3379" s="53">
        <v>0</v>
      </c>
      <c r="I3379" s="53" t="s">
        <v>1408</v>
      </c>
    </row>
    <row r="3380" spans="1:9" ht="17.399999999999999" x14ac:dyDescent="0.3">
      <c r="A3380" s="53" t="s">
        <v>676</v>
      </c>
      <c r="B3380" s="57">
        <v>45839</v>
      </c>
      <c r="C3380" s="59">
        <v>332263.42</v>
      </c>
      <c r="D3380" s="60">
        <v>15</v>
      </c>
      <c r="E3380" s="54">
        <v>4983.95</v>
      </c>
      <c r="F3380" s="54">
        <v>5333.59</v>
      </c>
      <c r="G3380" s="55">
        <v>1.07</v>
      </c>
      <c r="H3380" s="53">
        <v>0</v>
      </c>
      <c r="I3380" s="53" t="s">
        <v>1408</v>
      </c>
    </row>
    <row r="3381" spans="1:9" ht="17.399999999999999" x14ac:dyDescent="0.3">
      <c r="A3381" s="53" t="s">
        <v>676</v>
      </c>
      <c r="B3381" s="57">
        <v>45870</v>
      </c>
      <c r="C3381" s="59">
        <v>322939.5</v>
      </c>
      <c r="D3381" s="60">
        <v>65</v>
      </c>
      <c r="E3381" s="54">
        <v>4844.09</v>
      </c>
      <c r="F3381" s="54">
        <v>2009.33</v>
      </c>
      <c r="G3381" s="55">
        <v>0.41499999999999998</v>
      </c>
      <c r="H3381" s="53">
        <v>0</v>
      </c>
      <c r="I3381" s="53" t="s">
        <v>1411</v>
      </c>
    </row>
    <row r="3382" spans="1:9" ht="17.399999999999999" x14ac:dyDescent="0.3">
      <c r="A3382" s="53" t="s">
        <v>676</v>
      </c>
      <c r="B3382" s="57">
        <v>45901</v>
      </c>
      <c r="C3382" s="59">
        <v>322939.5</v>
      </c>
      <c r="D3382" s="60">
        <v>220</v>
      </c>
      <c r="E3382" s="54">
        <v>4844.09</v>
      </c>
      <c r="F3382" s="54">
        <v>467.12</v>
      </c>
      <c r="G3382" s="55">
        <v>9.6000000000000002E-2</v>
      </c>
      <c r="H3382" s="53">
        <v>0</v>
      </c>
      <c r="I3382" s="53" t="s">
        <v>1412</v>
      </c>
    </row>
    <row r="3383" spans="1:9" ht="17.399999999999999" x14ac:dyDescent="0.3">
      <c r="A3383" s="53" t="s">
        <v>676</v>
      </c>
      <c r="B3383" s="57">
        <v>45931</v>
      </c>
      <c r="C3383" s="59">
        <v>322939.5</v>
      </c>
      <c r="D3383" s="60">
        <v>999</v>
      </c>
      <c r="E3383" s="54">
        <v>4844.09</v>
      </c>
      <c r="F3383" s="54">
        <v>910.96</v>
      </c>
      <c r="G3383" s="55">
        <v>0.188</v>
      </c>
      <c r="H3383" s="53">
        <v>0</v>
      </c>
      <c r="I3383" s="53" t="s">
        <v>1412</v>
      </c>
    </row>
    <row r="3384" spans="1:9" ht="17.399999999999999" x14ac:dyDescent="0.3">
      <c r="A3384" s="53" t="s">
        <v>676</v>
      </c>
      <c r="B3384" s="57">
        <v>45962</v>
      </c>
      <c r="C3384" s="59">
        <v>322939.5</v>
      </c>
      <c r="D3384" s="60">
        <v>999</v>
      </c>
      <c r="E3384" s="54">
        <v>4844.09</v>
      </c>
      <c r="F3384" s="54">
        <v>589.72</v>
      </c>
      <c r="G3384" s="55">
        <v>0.122</v>
      </c>
      <c r="H3384" s="53">
        <v>0</v>
      </c>
      <c r="I3384" s="53" t="s">
        <v>1412</v>
      </c>
    </row>
    <row r="3385" spans="1:9" ht="17.399999999999999" x14ac:dyDescent="0.3">
      <c r="A3385" s="53" t="s">
        <v>676</v>
      </c>
      <c r="B3385" s="57">
        <v>45992</v>
      </c>
      <c r="C3385" s="59">
        <v>322939.5</v>
      </c>
      <c r="D3385" s="60">
        <v>999</v>
      </c>
      <c r="E3385" s="54">
        <v>4844.09</v>
      </c>
      <c r="F3385" s="54">
        <v>780.36</v>
      </c>
      <c r="G3385" s="55">
        <v>0.161</v>
      </c>
      <c r="H3385" s="53">
        <v>0</v>
      </c>
      <c r="I3385" s="53" t="s">
        <v>1412</v>
      </c>
    </row>
    <row r="3386" spans="1:9" ht="17.399999999999999" x14ac:dyDescent="0.3">
      <c r="A3386" s="53" t="s">
        <v>677</v>
      </c>
      <c r="B3386" s="57">
        <v>45658</v>
      </c>
      <c r="C3386" s="59">
        <v>2457572.04</v>
      </c>
      <c r="D3386" s="60">
        <v>0</v>
      </c>
      <c r="E3386" s="54">
        <v>36863.58</v>
      </c>
      <c r="F3386" s="54">
        <v>35417.83</v>
      </c>
      <c r="G3386" s="55">
        <v>0.96099999999999997</v>
      </c>
      <c r="H3386" s="53">
        <v>0</v>
      </c>
      <c r="I3386" s="53" t="s">
        <v>1408</v>
      </c>
    </row>
    <row r="3387" spans="1:9" ht="17.399999999999999" x14ac:dyDescent="0.3">
      <c r="A3387" s="53" t="s">
        <v>677</v>
      </c>
      <c r="B3387" s="57">
        <v>45689</v>
      </c>
      <c r="C3387" s="59">
        <v>2384818.85</v>
      </c>
      <c r="D3387" s="60">
        <v>0</v>
      </c>
      <c r="E3387" s="54">
        <v>35772.28</v>
      </c>
      <c r="F3387" s="54">
        <v>36718</v>
      </c>
      <c r="G3387" s="55">
        <v>1.026</v>
      </c>
      <c r="H3387" s="53">
        <v>0</v>
      </c>
      <c r="I3387" s="53" t="s">
        <v>1408</v>
      </c>
    </row>
    <row r="3388" spans="1:9" ht="17.399999999999999" x14ac:dyDescent="0.3">
      <c r="A3388" s="53" t="s">
        <v>677</v>
      </c>
      <c r="B3388" s="57">
        <v>45717</v>
      </c>
      <c r="C3388" s="59">
        <v>2315967.89</v>
      </c>
      <c r="D3388" s="60">
        <v>65</v>
      </c>
      <c r="E3388" s="54">
        <v>34739.519999999997</v>
      </c>
      <c r="F3388" s="54">
        <v>16174.03</v>
      </c>
      <c r="G3388" s="55">
        <v>0.46600000000000003</v>
      </c>
      <c r="H3388" s="53">
        <v>0</v>
      </c>
      <c r="I3388" s="53" t="s">
        <v>1411</v>
      </c>
    </row>
    <row r="3389" spans="1:9" ht="17.399999999999999" x14ac:dyDescent="0.3">
      <c r="A3389" s="53" t="s">
        <v>677</v>
      </c>
      <c r="B3389" s="57">
        <v>45748</v>
      </c>
      <c r="C3389" s="59">
        <v>2241923.19</v>
      </c>
      <c r="D3389" s="60">
        <v>15</v>
      </c>
      <c r="E3389" s="54">
        <v>33628.85</v>
      </c>
      <c r="F3389" s="54">
        <v>35531.51</v>
      </c>
      <c r="G3389" s="55">
        <v>1.0569999999999999</v>
      </c>
      <c r="H3389" s="53">
        <v>0</v>
      </c>
      <c r="I3389" s="53" t="s">
        <v>1408</v>
      </c>
    </row>
    <row r="3390" spans="1:9" ht="17.399999999999999" x14ac:dyDescent="0.3">
      <c r="A3390" s="53" t="s">
        <v>677</v>
      </c>
      <c r="B3390" s="57">
        <v>45778</v>
      </c>
      <c r="C3390" s="59">
        <v>2170983.7599999998</v>
      </c>
      <c r="D3390" s="60">
        <v>15</v>
      </c>
      <c r="E3390" s="54">
        <v>32564.76</v>
      </c>
      <c r="F3390" s="54">
        <v>31403.95</v>
      </c>
      <c r="G3390" s="55">
        <v>0.96399999999999997</v>
      </c>
      <c r="H3390" s="53">
        <v>0</v>
      </c>
      <c r="I3390" s="53" t="s">
        <v>1408</v>
      </c>
    </row>
    <row r="3391" spans="1:9" ht="17.399999999999999" x14ac:dyDescent="0.3">
      <c r="A3391" s="53" t="s">
        <v>677</v>
      </c>
      <c r="B3391" s="57">
        <v>45809</v>
      </c>
      <c r="C3391" s="59">
        <v>2100437.2400000002</v>
      </c>
      <c r="D3391" s="60">
        <v>0</v>
      </c>
      <c r="E3391" s="54">
        <v>31506.560000000001</v>
      </c>
      <c r="F3391" s="54">
        <v>35208.14</v>
      </c>
      <c r="G3391" s="55">
        <v>1.117</v>
      </c>
      <c r="H3391" s="53">
        <v>0</v>
      </c>
      <c r="I3391" s="53" t="s">
        <v>1408</v>
      </c>
    </row>
    <row r="3392" spans="1:9" ht="17.399999999999999" x14ac:dyDescent="0.3">
      <c r="A3392" s="53" t="s">
        <v>677</v>
      </c>
      <c r="B3392" s="57">
        <v>45839</v>
      </c>
      <c r="C3392" s="59">
        <v>2041970.62</v>
      </c>
      <c r="D3392" s="60">
        <v>0</v>
      </c>
      <c r="E3392" s="54">
        <v>30629.56</v>
      </c>
      <c r="F3392" s="54">
        <v>33394</v>
      </c>
      <c r="G3392" s="55">
        <v>1.0900000000000001</v>
      </c>
      <c r="H3392" s="53">
        <v>0</v>
      </c>
      <c r="I3392" s="53" t="s">
        <v>1408</v>
      </c>
    </row>
    <row r="3393" spans="1:9" ht="17.399999999999999" x14ac:dyDescent="0.3">
      <c r="A3393" s="53" t="s">
        <v>677</v>
      </c>
      <c r="B3393" s="57">
        <v>45870</v>
      </c>
      <c r="C3393" s="59">
        <v>1975595.68</v>
      </c>
      <c r="D3393" s="60">
        <v>35</v>
      </c>
      <c r="E3393" s="54">
        <v>29633.94</v>
      </c>
      <c r="F3393" s="54">
        <v>18436.03</v>
      </c>
      <c r="G3393" s="55">
        <v>0.622</v>
      </c>
      <c r="H3393" s="53">
        <v>0</v>
      </c>
      <c r="I3393" s="53" t="s">
        <v>1410</v>
      </c>
    </row>
    <row r="3394" spans="1:9" ht="17.399999999999999" x14ac:dyDescent="0.3">
      <c r="A3394" s="53" t="s">
        <v>677</v>
      </c>
      <c r="B3394" s="57">
        <v>45901</v>
      </c>
      <c r="C3394" s="59">
        <v>1914814.74</v>
      </c>
      <c r="D3394" s="60">
        <v>0</v>
      </c>
      <c r="E3394" s="54">
        <v>28722.22</v>
      </c>
      <c r="F3394" s="54">
        <v>29635.95</v>
      </c>
      <c r="G3394" s="55">
        <v>1.032</v>
      </c>
      <c r="H3394" s="53">
        <v>0</v>
      </c>
      <c r="I3394" s="53" t="s">
        <v>1408</v>
      </c>
    </row>
    <row r="3395" spans="1:9" ht="17.399999999999999" x14ac:dyDescent="0.3">
      <c r="A3395" s="53" t="s">
        <v>677</v>
      </c>
      <c r="B3395" s="57">
        <v>45931</v>
      </c>
      <c r="C3395" s="59">
        <v>1857693.75</v>
      </c>
      <c r="D3395" s="60">
        <v>0</v>
      </c>
      <c r="E3395" s="54">
        <v>27865.41</v>
      </c>
      <c r="F3395" s="54">
        <v>27056.01</v>
      </c>
      <c r="G3395" s="55">
        <v>0.97099999999999997</v>
      </c>
      <c r="H3395" s="53">
        <v>0</v>
      </c>
      <c r="I3395" s="53" t="s">
        <v>1408</v>
      </c>
    </row>
    <row r="3396" spans="1:9" ht="17.399999999999999" x14ac:dyDescent="0.3">
      <c r="A3396" s="53" t="s">
        <v>677</v>
      </c>
      <c r="B3396" s="57">
        <v>45962</v>
      </c>
      <c r="C3396" s="59">
        <v>1798650.98</v>
      </c>
      <c r="D3396" s="60">
        <v>0</v>
      </c>
      <c r="E3396" s="54">
        <v>26979.759999999998</v>
      </c>
      <c r="F3396" s="54">
        <v>30350.36</v>
      </c>
      <c r="G3396" s="55">
        <v>1.125</v>
      </c>
      <c r="H3396" s="53">
        <v>0</v>
      </c>
      <c r="I3396" s="53" t="s">
        <v>1408</v>
      </c>
    </row>
    <row r="3397" spans="1:9" ht="17.399999999999999" x14ac:dyDescent="0.3">
      <c r="A3397" s="53" t="s">
        <v>677</v>
      </c>
      <c r="B3397" s="57">
        <v>45992</v>
      </c>
      <c r="C3397" s="59">
        <v>1750295.71</v>
      </c>
      <c r="D3397" s="60">
        <v>0</v>
      </c>
      <c r="E3397" s="54">
        <v>26254.44</v>
      </c>
      <c r="F3397" s="54">
        <v>30096.18</v>
      </c>
      <c r="G3397" s="55">
        <v>1.1459999999999999</v>
      </c>
      <c r="H3397" s="53">
        <v>0</v>
      </c>
      <c r="I3397" s="53" t="s">
        <v>1408</v>
      </c>
    </row>
    <row r="3398" spans="1:9" ht="17.399999999999999" x14ac:dyDescent="0.3">
      <c r="A3398" s="53" t="s">
        <v>679</v>
      </c>
      <c r="B3398" s="57">
        <v>45658</v>
      </c>
      <c r="C3398" s="59">
        <v>4611018.3899999997</v>
      </c>
      <c r="D3398" s="60">
        <v>35</v>
      </c>
      <c r="E3398" s="54">
        <v>69165.279999999999</v>
      </c>
      <c r="F3398" s="54">
        <v>37082.44</v>
      </c>
      <c r="G3398" s="55">
        <v>0.53600000000000003</v>
      </c>
      <c r="H3398" s="53">
        <v>0</v>
      </c>
      <c r="I3398" s="53" t="s">
        <v>1410</v>
      </c>
    </row>
    <row r="3399" spans="1:9" ht="17.399999999999999" x14ac:dyDescent="0.3">
      <c r="A3399" s="53" t="s">
        <v>679</v>
      </c>
      <c r="B3399" s="57">
        <v>45689</v>
      </c>
      <c r="C3399" s="59">
        <v>4465482.22</v>
      </c>
      <c r="D3399" s="60">
        <v>65</v>
      </c>
      <c r="E3399" s="54">
        <v>66982.23</v>
      </c>
      <c r="F3399" s="54">
        <v>42573.29</v>
      </c>
      <c r="G3399" s="55">
        <v>0.63600000000000001</v>
      </c>
      <c r="H3399" s="53">
        <v>0</v>
      </c>
      <c r="I3399" s="53" t="s">
        <v>1411</v>
      </c>
    </row>
    <row r="3400" spans="1:9" ht="17.399999999999999" x14ac:dyDescent="0.3">
      <c r="A3400" s="53" t="s">
        <v>679</v>
      </c>
      <c r="B3400" s="57">
        <v>45717</v>
      </c>
      <c r="C3400" s="59">
        <v>4345455.8099999996</v>
      </c>
      <c r="D3400" s="60">
        <v>95</v>
      </c>
      <c r="E3400" s="54">
        <v>65181.84</v>
      </c>
      <c r="F3400" s="54">
        <v>35157.5</v>
      </c>
      <c r="G3400" s="55">
        <v>0.53900000000000003</v>
      </c>
      <c r="H3400" s="53">
        <v>0</v>
      </c>
      <c r="I3400" s="53" t="s">
        <v>1409</v>
      </c>
    </row>
    <row r="3401" spans="1:9" ht="17.399999999999999" x14ac:dyDescent="0.3">
      <c r="A3401" s="53" t="s">
        <v>679</v>
      </c>
      <c r="B3401" s="57">
        <v>45748</v>
      </c>
      <c r="C3401" s="59">
        <v>4209989.9400000004</v>
      </c>
      <c r="D3401" s="60">
        <v>0</v>
      </c>
      <c r="E3401" s="54">
        <v>63149.85</v>
      </c>
      <c r="F3401" s="54">
        <v>67220.87</v>
      </c>
      <c r="G3401" s="55">
        <v>1.0640000000000001</v>
      </c>
      <c r="H3401" s="53">
        <v>0</v>
      </c>
      <c r="I3401" s="53" t="s">
        <v>1408</v>
      </c>
    </row>
    <row r="3402" spans="1:9" ht="17.399999999999999" x14ac:dyDescent="0.3">
      <c r="A3402" s="53" t="s">
        <v>679</v>
      </c>
      <c r="B3402" s="57">
        <v>45778</v>
      </c>
      <c r="C3402" s="59">
        <v>4089931.74</v>
      </c>
      <c r="D3402" s="60">
        <v>0</v>
      </c>
      <c r="E3402" s="54">
        <v>61348.98</v>
      </c>
      <c r="F3402" s="54">
        <v>65025.18</v>
      </c>
      <c r="G3402" s="55">
        <v>1.06</v>
      </c>
      <c r="H3402" s="53">
        <v>0</v>
      </c>
      <c r="I3402" s="53" t="s">
        <v>1408</v>
      </c>
    </row>
    <row r="3403" spans="1:9" ht="17.399999999999999" x14ac:dyDescent="0.3">
      <c r="A3403" s="53" t="s">
        <v>679</v>
      </c>
      <c r="B3403" s="57">
        <v>45809</v>
      </c>
      <c r="C3403" s="59">
        <v>3956028.88</v>
      </c>
      <c r="D3403" s="60">
        <v>15</v>
      </c>
      <c r="E3403" s="54">
        <v>59340.43</v>
      </c>
      <c r="F3403" s="54">
        <v>60774.879999999997</v>
      </c>
      <c r="G3403" s="55">
        <v>1.024</v>
      </c>
      <c r="H3403" s="53">
        <v>0</v>
      </c>
      <c r="I3403" s="53" t="s">
        <v>1408</v>
      </c>
    </row>
    <row r="3404" spans="1:9" ht="17.399999999999999" x14ac:dyDescent="0.3">
      <c r="A3404" s="53" t="s">
        <v>679</v>
      </c>
      <c r="B3404" s="57">
        <v>45839</v>
      </c>
      <c r="C3404" s="59">
        <v>3839631.66</v>
      </c>
      <c r="D3404" s="60">
        <v>0</v>
      </c>
      <c r="E3404" s="54">
        <v>57594.47</v>
      </c>
      <c r="F3404" s="54">
        <v>60451.12</v>
      </c>
      <c r="G3404" s="55">
        <v>1.05</v>
      </c>
      <c r="H3404" s="53">
        <v>0</v>
      </c>
      <c r="I3404" s="53" t="s">
        <v>1408</v>
      </c>
    </row>
    <row r="3405" spans="1:9" ht="17.399999999999999" x14ac:dyDescent="0.3">
      <c r="A3405" s="53" t="s">
        <v>679</v>
      </c>
      <c r="B3405" s="57">
        <v>45870</v>
      </c>
      <c r="C3405" s="59">
        <v>3721505.95</v>
      </c>
      <c r="D3405" s="60">
        <v>35</v>
      </c>
      <c r="E3405" s="54">
        <v>55822.59</v>
      </c>
      <c r="F3405" s="54">
        <v>41010.199999999997</v>
      </c>
      <c r="G3405" s="55">
        <v>0.73499999999999999</v>
      </c>
      <c r="H3405" s="53">
        <v>0</v>
      </c>
      <c r="I3405" s="53" t="s">
        <v>1410</v>
      </c>
    </row>
    <row r="3406" spans="1:9" ht="17.399999999999999" x14ac:dyDescent="0.3">
      <c r="A3406" s="53" t="s">
        <v>679</v>
      </c>
      <c r="B3406" s="57">
        <v>45901</v>
      </c>
      <c r="C3406" s="59">
        <v>3608630.43</v>
      </c>
      <c r="D3406" s="60">
        <v>35</v>
      </c>
      <c r="E3406" s="54">
        <v>54129.46</v>
      </c>
      <c r="F3406" s="54">
        <v>26120.09</v>
      </c>
      <c r="G3406" s="55">
        <v>0.48299999999999998</v>
      </c>
      <c r="H3406" s="53">
        <v>0</v>
      </c>
      <c r="I3406" s="53" t="s">
        <v>1410</v>
      </c>
    </row>
    <row r="3407" spans="1:9" ht="17.399999999999999" x14ac:dyDescent="0.3">
      <c r="A3407" s="53" t="s">
        <v>679</v>
      </c>
      <c r="B3407" s="57">
        <v>45931</v>
      </c>
      <c r="C3407" s="59">
        <v>3502542.15</v>
      </c>
      <c r="D3407" s="60">
        <v>95</v>
      </c>
      <c r="E3407" s="54">
        <v>52538.13</v>
      </c>
      <c r="F3407" s="54">
        <v>7570.4</v>
      </c>
      <c r="G3407" s="55">
        <v>0.14399999999999999</v>
      </c>
      <c r="H3407" s="53">
        <v>1</v>
      </c>
      <c r="I3407" s="53" t="s">
        <v>1409</v>
      </c>
    </row>
    <row r="3408" spans="1:9" ht="17.399999999999999" x14ac:dyDescent="0.3">
      <c r="A3408" s="53" t="s">
        <v>679</v>
      </c>
      <c r="B3408" s="57">
        <v>45962</v>
      </c>
      <c r="C3408" s="59">
        <v>3409436.49</v>
      </c>
      <c r="D3408" s="60">
        <v>0</v>
      </c>
      <c r="E3408" s="54">
        <v>51141.55</v>
      </c>
      <c r="F3408" s="54">
        <v>54134.12</v>
      </c>
      <c r="G3408" s="55">
        <v>1.0589999999999999</v>
      </c>
      <c r="H3408" s="53">
        <v>1</v>
      </c>
      <c r="I3408" s="53" t="s">
        <v>1408</v>
      </c>
    </row>
    <row r="3409" spans="1:9" ht="17.399999999999999" x14ac:dyDescent="0.3">
      <c r="A3409" s="53" t="s">
        <v>679</v>
      </c>
      <c r="B3409" s="57">
        <v>45992</v>
      </c>
      <c r="C3409" s="59">
        <v>3319509.73</v>
      </c>
      <c r="D3409" s="60">
        <v>0</v>
      </c>
      <c r="E3409" s="54">
        <v>49792.65</v>
      </c>
      <c r="F3409" s="54">
        <v>48260.33</v>
      </c>
      <c r="G3409" s="55">
        <v>0.96899999999999997</v>
      </c>
      <c r="H3409" s="53">
        <v>1</v>
      </c>
      <c r="I3409" s="53" t="s">
        <v>1408</v>
      </c>
    </row>
    <row r="3410" spans="1:9" ht="17.399999999999999" x14ac:dyDescent="0.3">
      <c r="A3410" s="53" t="s">
        <v>681</v>
      </c>
      <c r="B3410" s="57">
        <v>45658</v>
      </c>
      <c r="C3410" s="59">
        <v>1483278.42</v>
      </c>
      <c r="D3410" s="60">
        <v>0</v>
      </c>
      <c r="E3410" s="54">
        <v>22249.18</v>
      </c>
      <c r="F3410" s="54">
        <v>25438.01</v>
      </c>
      <c r="G3410" s="55">
        <v>1.143</v>
      </c>
      <c r="H3410" s="53">
        <v>0</v>
      </c>
      <c r="I3410" s="53" t="s">
        <v>1408</v>
      </c>
    </row>
    <row r="3411" spans="1:9" ht="17.399999999999999" x14ac:dyDescent="0.3">
      <c r="A3411" s="53" t="s">
        <v>681</v>
      </c>
      <c r="B3411" s="57">
        <v>45689</v>
      </c>
      <c r="C3411" s="59">
        <v>1445985.21</v>
      </c>
      <c r="D3411" s="60">
        <v>0</v>
      </c>
      <c r="E3411" s="54">
        <v>21689.78</v>
      </c>
      <c r="F3411" s="54">
        <v>24782.37</v>
      </c>
      <c r="G3411" s="55">
        <v>1.143</v>
      </c>
      <c r="H3411" s="53">
        <v>0</v>
      </c>
      <c r="I3411" s="53" t="s">
        <v>1408</v>
      </c>
    </row>
    <row r="3412" spans="1:9" ht="17.399999999999999" x14ac:dyDescent="0.3">
      <c r="A3412" s="53" t="s">
        <v>681</v>
      </c>
      <c r="B3412" s="57">
        <v>45717</v>
      </c>
      <c r="C3412" s="59">
        <v>1410022.22</v>
      </c>
      <c r="D3412" s="60">
        <v>0</v>
      </c>
      <c r="E3412" s="54">
        <v>21150.33</v>
      </c>
      <c r="F3412" s="54">
        <v>22459.45</v>
      </c>
      <c r="G3412" s="55">
        <v>1.0620000000000001</v>
      </c>
      <c r="H3412" s="53">
        <v>0</v>
      </c>
      <c r="I3412" s="53" t="s">
        <v>1408</v>
      </c>
    </row>
    <row r="3413" spans="1:9" ht="17.399999999999999" x14ac:dyDescent="0.3">
      <c r="A3413" s="53" t="s">
        <v>681</v>
      </c>
      <c r="B3413" s="57">
        <v>45748</v>
      </c>
      <c r="C3413" s="59">
        <v>1372322.13</v>
      </c>
      <c r="D3413" s="60">
        <v>0</v>
      </c>
      <c r="E3413" s="54">
        <v>20584.830000000002</v>
      </c>
      <c r="F3413" s="54">
        <v>22148.560000000001</v>
      </c>
      <c r="G3413" s="55">
        <v>1.0760000000000001</v>
      </c>
      <c r="H3413" s="53">
        <v>0</v>
      </c>
      <c r="I3413" s="53" t="s">
        <v>1408</v>
      </c>
    </row>
    <row r="3414" spans="1:9" ht="17.399999999999999" x14ac:dyDescent="0.3">
      <c r="A3414" s="53" t="s">
        <v>681</v>
      </c>
      <c r="B3414" s="57">
        <v>45778</v>
      </c>
      <c r="C3414" s="59">
        <v>1334105.21</v>
      </c>
      <c r="D3414" s="60">
        <v>0</v>
      </c>
      <c r="E3414" s="54">
        <v>20011.580000000002</v>
      </c>
      <c r="F3414" s="54">
        <v>19530.009999999998</v>
      </c>
      <c r="G3414" s="55">
        <v>0.97599999999999998</v>
      </c>
      <c r="H3414" s="53">
        <v>0</v>
      </c>
      <c r="I3414" s="53" t="s">
        <v>1408</v>
      </c>
    </row>
    <row r="3415" spans="1:9" ht="17.399999999999999" x14ac:dyDescent="0.3">
      <c r="A3415" s="53" t="s">
        <v>681</v>
      </c>
      <c r="B3415" s="57">
        <v>45809</v>
      </c>
      <c r="C3415" s="59">
        <v>1299097.2</v>
      </c>
      <c r="D3415" s="60">
        <v>0</v>
      </c>
      <c r="E3415" s="54">
        <v>19486.46</v>
      </c>
      <c r="F3415" s="54">
        <v>21889.15</v>
      </c>
      <c r="G3415" s="55">
        <v>1.123</v>
      </c>
      <c r="H3415" s="53">
        <v>0</v>
      </c>
      <c r="I3415" s="53" t="s">
        <v>1408</v>
      </c>
    </row>
    <row r="3416" spans="1:9" ht="17.399999999999999" x14ac:dyDescent="0.3">
      <c r="A3416" s="53" t="s">
        <v>681</v>
      </c>
      <c r="B3416" s="57">
        <v>45839</v>
      </c>
      <c r="C3416" s="59">
        <v>1270459.8400000001</v>
      </c>
      <c r="D3416" s="60">
        <v>0</v>
      </c>
      <c r="E3416" s="54">
        <v>19056.900000000001</v>
      </c>
      <c r="F3416" s="54">
        <v>20598.310000000001</v>
      </c>
      <c r="G3416" s="55">
        <v>1.081</v>
      </c>
      <c r="H3416" s="53">
        <v>0</v>
      </c>
      <c r="I3416" s="53" t="s">
        <v>1408</v>
      </c>
    </row>
    <row r="3417" spans="1:9" ht="17.399999999999999" x14ac:dyDescent="0.3">
      <c r="A3417" s="53" t="s">
        <v>681</v>
      </c>
      <c r="B3417" s="57">
        <v>45870</v>
      </c>
      <c r="C3417" s="59">
        <v>1240324.6399999999</v>
      </c>
      <c r="D3417" s="60">
        <v>0</v>
      </c>
      <c r="E3417" s="54">
        <v>18604.87</v>
      </c>
      <c r="F3417" s="54">
        <v>17759.09</v>
      </c>
      <c r="G3417" s="55">
        <v>0.95499999999999996</v>
      </c>
      <c r="H3417" s="53">
        <v>0</v>
      </c>
      <c r="I3417" s="53" t="s">
        <v>1408</v>
      </c>
    </row>
    <row r="3418" spans="1:9" ht="17.399999999999999" x14ac:dyDescent="0.3">
      <c r="A3418" s="53" t="s">
        <v>681</v>
      </c>
      <c r="B3418" s="57">
        <v>45901</v>
      </c>
      <c r="C3418" s="59">
        <v>1205607.81</v>
      </c>
      <c r="D3418" s="60">
        <v>0</v>
      </c>
      <c r="E3418" s="54">
        <v>18084.12</v>
      </c>
      <c r="F3418" s="54">
        <v>19530.62</v>
      </c>
      <c r="G3418" s="55">
        <v>1.08</v>
      </c>
      <c r="H3418" s="53">
        <v>0</v>
      </c>
      <c r="I3418" s="53" t="s">
        <v>1408</v>
      </c>
    </row>
    <row r="3419" spans="1:9" ht="17.399999999999999" x14ac:dyDescent="0.3">
      <c r="A3419" s="53" t="s">
        <v>681</v>
      </c>
      <c r="B3419" s="57">
        <v>45931</v>
      </c>
      <c r="C3419" s="59">
        <v>1177442.3500000001</v>
      </c>
      <c r="D3419" s="60">
        <v>0</v>
      </c>
      <c r="E3419" s="54">
        <v>17661.64</v>
      </c>
      <c r="F3419" s="54">
        <v>19871.36</v>
      </c>
      <c r="G3419" s="55">
        <v>1.125</v>
      </c>
      <c r="H3419" s="53">
        <v>0</v>
      </c>
      <c r="I3419" s="53" t="s">
        <v>1408</v>
      </c>
    </row>
    <row r="3420" spans="1:9" ht="17.399999999999999" x14ac:dyDescent="0.3">
      <c r="A3420" s="53" t="s">
        <v>681</v>
      </c>
      <c r="B3420" s="57">
        <v>45962</v>
      </c>
      <c r="C3420" s="59">
        <v>1149002.72</v>
      </c>
      <c r="D3420" s="60">
        <v>0</v>
      </c>
      <c r="E3420" s="54">
        <v>17235.04</v>
      </c>
      <c r="F3420" s="54">
        <v>18229.64</v>
      </c>
      <c r="G3420" s="55">
        <v>1.0580000000000001</v>
      </c>
      <c r="H3420" s="53">
        <v>0</v>
      </c>
      <c r="I3420" s="53" t="s">
        <v>1408</v>
      </c>
    </row>
    <row r="3421" spans="1:9" ht="17.399999999999999" x14ac:dyDescent="0.3">
      <c r="A3421" s="53" t="s">
        <v>681</v>
      </c>
      <c r="B3421" s="57">
        <v>45992</v>
      </c>
      <c r="C3421" s="59">
        <v>1124670.01</v>
      </c>
      <c r="D3421" s="60">
        <v>0</v>
      </c>
      <c r="E3421" s="54">
        <v>16870.05</v>
      </c>
      <c r="F3421" s="54">
        <v>18277.560000000001</v>
      </c>
      <c r="G3421" s="55">
        <v>1.083</v>
      </c>
      <c r="H3421" s="53">
        <v>0</v>
      </c>
      <c r="I3421" s="53" t="s">
        <v>1408</v>
      </c>
    </row>
    <row r="3422" spans="1:9" ht="17.399999999999999" x14ac:dyDescent="0.3">
      <c r="A3422" s="53" t="s">
        <v>682</v>
      </c>
      <c r="B3422" s="57">
        <v>45658</v>
      </c>
      <c r="C3422" s="59">
        <v>32120131.940000001</v>
      </c>
      <c r="D3422" s="60">
        <v>65</v>
      </c>
      <c r="E3422" s="54">
        <v>321201.32</v>
      </c>
      <c r="F3422" s="54">
        <v>228209.78</v>
      </c>
      <c r="G3422" s="55">
        <v>0.71</v>
      </c>
      <c r="H3422" s="53">
        <v>0</v>
      </c>
      <c r="I3422" s="53" t="s">
        <v>1411</v>
      </c>
    </row>
    <row r="3423" spans="1:9" ht="17.399999999999999" x14ac:dyDescent="0.3">
      <c r="A3423" s="53" t="s">
        <v>682</v>
      </c>
      <c r="B3423" s="57">
        <v>45689</v>
      </c>
      <c r="C3423" s="59">
        <v>31503484.890000001</v>
      </c>
      <c r="D3423" s="60">
        <v>15</v>
      </c>
      <c r="E3423" s="54">
        <v>315034.84999999998</v>
      </c>
      <c r="F3423" s="54">
        <v>349493.76000000001</v>
      </c>
      <c r="G3423" s="55">
        <v>1.109</v>
      </c>
      <c r="H3423" s="53">
        <v>0</v>
      </c>
      <c r="I3423" s="53" t="s">
        <v>1408</v>
      </c>
    </row>
    <row r="3424" spans="1:9" ht="17.399999999999999" x14ac:dyDescent="0.3">
      <c r="A3424" s="53" t="s">
        <v>682</v>
      </c>
      <c r="B3424" s="57">
        <v>45717</v>
      </c>
      <c r="C3424" s="59">
        <v>30990723.649999999</v>
      </c>
      <c r="D3424" s="60">
        <v>35</v>
      </c>
      <c r="E3424" s="54">
        <v>309907.24</v>
      </c>
      <c r="F3424" s="54">
        <v>160212.97</v>
      </c>
      <c r="G3424" s="55">
        <v>0.51700000000000002</v>
      </c>
      <c r="H3424" s="53">
        <v>0</v>
      </c>
      <c r="I3424" s="53" t="s">
        <v>1410</v>
      </c>
    </row>
    <row r="3425" spans="1:9" ht="17.399999999999999" x14ac:dyDescent="0.3">
      <c r="A3425" s="53" t="s">
        <v>682</v>
      </c>
      <c r="B3425" s="57">
        <v>45748</v>
      </c>
      <c r="C3425" s="59">
        <v>30387586.010000002</v>
      </c>
      <c r="D3425" s="60">
        <v>0</v>
      </c>
      <c r="E3425" s="54">
        <v>303875.86</v>
      </c>
      <c r="F3425" s="54">
        <v>329342.77</v>
      </c>
      <c r="G3425" s="55">
        <v>1.0840000000000001</v>
      </c>
      <c r="H3425" s="53">
        <v>0</v>
      </c>
      <c r="I3425" s="53" t="s">
        <v>1408</v>
      </c>
    </row>
    <row r="3426" spans="1:9" ht="17.399999999999999" x14ac:dyDescent="0.3">
      <c r="A3426" s="53" t="s">
        <v>682</v>
      </c>
      <c r="B3426" s="57">
        <v>45778</v>
      </c>
      <c r="C3426" s="59">
        <v>29801119.510000002</v>
      </c>
      <c r="D3426" s="60">
        <v>0</v>
      </c>
      <c r="E3426" s="54">
        <v>298011.2</v>
      </c>
      <c r="F3426" s="54">
        <v>295934.59999999998</v>
      </c>
      <c r="G3426" s="55">
        <v>0.99299999999999999</v>
      </c>
      <c r="H3426" s="53">
        <v>0</v>
      </c>
      <c r="I3426" s="53" t="s">
        <v>1408</v>
      </c>
    </row>
    <row r="3427" spans="1:9" ht="17.399999999999999" x14ac:dyDescent="0.3">
      <c r="A3427" s="53" t="s">
        <v>682</v>
      </c>
      <c r="B3427" s="57">
        <v>45809</v>
      </c>
      <c r="C3427" s="59">
        <v>29801119.510000002</v>
      </c>
      <c r="D3427" s="60">
        <v>185</v>
      </c>
      <c r="E3427" s="54">
        <v>298011.2</v>
      </c>
      <c r="F3427" s="54">
        <v>17011.36</v>
      </c>
      <c r="G3427" s="55">
        <v>5.7000000000000002E-2</v>
      </c>
      <c r="H3427" s="53">
        <v>0</v>
      </c>
      <c r="I3427" s="53" t="s">
        <v>1412</v>
      </c>
    </row>
    <row r="3428" spans="1:9" ht="17.399999999999999" x14ac:dyDescent="0.3">
      <c r="A3428" s="53" t="s">
        <v>682</v>
      </c>
      <c r="B3428" s="57">
        <v>45839</v>
      </c>
      <c r="C3428" s="59">
        <v>29801119.510000002</v>
      </c>
      <c r="D3428" s="60">
        <v>999</v>
      </c>
      <c r="E3428" s="54">
        <v>298011.2</v>
      </c>
      <c r="F3428" s="54">
        <v>48351.02</v>
      </c>
      <c r="G3428" s="55">
        <v>0.16200000000000001</v>
      </c>
      <c r="H3428" s="53">
        <v>0</v>
      </c>
      <c r="I3428" s="53" t="s">
        <v>1412</v>
      </c>
    </row>
    <row r="3429" spans="1:9" ht="17.399999999999999" x14ac:dyDescent="0.3">
      <c r="A3429" s="53" t="s">
        <v>682</v>
      </c>
      <c r="B3429" s="57">
        <v>45870</v>
      </c>
      <c r="C3429" s="59">
        <v>29801119.510000002</v>
      </c>
      <c r="D3429" s="60">
        <v>999</v>
      </c>
      <c r="E3429" s="54">
        <v>298011.2</v>
      </c>
      <c r="F3429" s="54">
        <v>44018</v>
      </c>
      <c r="G3429" s="55">
        <v>0.14799999999999999</v>
      </c>
      <c r="H3429" s="53">
        <v>0</v>
      </c>
      <c r="I3429" s="53" t="s">
        <v>1412</v>
      </c>
    </row>
    <row r="3430" spans="1:9" ht="17.399999999999999" x14ac:dyDescent="0.3">
      <c r="A3430" s="53" t="s">
        <v>682</v>
      </c>
      <c r="B3430" s="57">
        <v>45901</v>
      </c>
      <c r="C3430" s="59">
        <v>29801119.510000002</v>
      </c>
      <c r="D3430" s="60">
        <v>999</v>
      </c>
      <c r="E3430" s="54">
        <v>298011.2</v>
      </c>
      <c r="F3430" s="54">
        <v>41122.89</v>
      </c>
      <c r="G3430" s="55">
        <v>0.13800000000000001</v>
      </c>
      <c r="H3430" s="53">
        <v>0</v>
      </c>
      <c r="I3430" s="53" t="s">
        <v>1412</v>
      </c>
    </row>
    <row r="3431" spans="1:9" ht="17.399999999999999" x14ac:dyDescent="0.3">
      <c r="A3431" s="53" t="s">
        <v>682</v>
      </c>
      <c r="B3431" s="57">
        <v>45931</v>
      </c>
      <c r="C3431" s="59">
        <v>29801119.510000002</v>
      </c>
      <c r="D3431" s="60">
        <v>999</v>
      </c>
      <c r="E3431" s="54">
        <v>298011.2</v>
      </c>
      <c r="F3431" s="54">
        <v>10948.51</v>
      </c>
      <c r="G3431" s="55">
        <v>3.6999999999999998E-2</v>
      </c>
      <c r="H3431" s="53">
        <v>0</v>
      </c>
      <c r="I3431" s="53" t="s">
        <v>1412</v>
      </c>
    </row>
    <row r="3432" spans="1:9" ht="17.399999999999999" x14ac:dyDescent="0.3">
      <c r="A3432" s="53" t="s">
        <v>682</v>
      </c>
      <c r="B3432" s="57">
        <v>45962</v>
      </c>
      <c r="C3432" s="59">
        <v>29801119.510000002</v>
      </c>
      <c r="D3432" s="60">
        <v>999</v>
      </c>
      <c r="E3432" s="54">
        <v>298011.2</v>
      </c>
      <c r="F3432" s="54">
        <v>27476.080000000002</v>
      </c>
      <c r="G3432" s="55">
        <v>9.1999999999999998E-2</v>
      </c>
      <c r="H3432" s="53">
        <v>0</v>
      </c>
      <c r="I3432" s="53" t="s">
        <v>1412</v>
      </c>
    </row>
    <row r="3433" spans="1:9" ht="17.399999999999999" x14ac:dyDescent="0.3">
      <c r="A3433" s="53" t="s">
        <v>682</v>
      </c>
      <c r="B3433" s="57">
        <v>45992</v>
      </c>
      <c r="C3433" s="59">
        <v>29801119.510000002</v>
      </c>
      <c r="D3433" s="60">
        <v>999</v>
      </c>
      <c r="E3433" s="54">
        <v>298011.2</v>
      </c>
      <c r="F3433" s="54">
        <v>18799.509999999998</v>
      </c>
      <c r="G3433" s="55">
        <v>6.3E-2</v>
      </c>
      <c r="H3433" s="53">
        <v>0</v>
      </c>
      <c r="I3433" s="53" t="s">
        <v>1412</v>
      </c>
    </row>
    <row r="3434" spans="1:9" ht="17.399999999999999" x14ac:dyDescent="0.3">
      <c r="A3434" s="53" t="s">
        <v>683</v>
      </c>
      <c r="B3434" s="57">
        <v>45658</v>
      </c>
      <c r="C3434" s="59">
        <v>57198969.899999999</v>
      </c>
      <c r="D3434" s="60">
        <v>0</v>
      </c>
      <c r="E3434" s="54">
        <v>571989.69999999995</v>
      </c>
      <c r="F3434" s="54">
        <v>597435.55000000005</v>
      </c>
      <c r="G3434" s="55">
        <v>1.044</v>
      </c>
      <c r="H3434" s="53">
        <v>0</v>
      </c>
      <c r="I3434" s="53" t="s">
        <v>1408</v>
      </c>
    </row>
    <row r="3435" spans="1:9" ht="17.399999999999999" x14ac:dyDescent="0.3">
      <c r="A3435" s="53" t="s">
        <v>683</v>
      </c>
      <c r="B3435" s="57">
        <v>45689</v>
      </c>
      <c r="C3435" s="59">
        <v>56264013.259999998</v>
      </c>
      <c r="D3435" s="60">
        <v>0</v>
      </c>
      <c r="E3435" s="54">
        <v>562640.13</v>
      </c>
      <c r="F3435" s="54">
        <v>628165.53</v>
      </c>
      <c r="G3435" s="55">
        <v>1.1160000000000001</v>
      </c>
      <c r="H3435" s="53">
        <v>0</v>
      </c>
      <c r="I3435" s="53" t="s">
        <v>1408</v>
      </c>
    </row>
    <row r="3436" spans="1:9" ht="17.399999999999999" x14ac:dyDescent="0.3">
      <c r="A3436" s="53" t="s">
        <v>683</v>
      </c>
      <c r="B3436" s="57">
        <v>45717</v>
      </c>
      <c r="C3436" s="59">
        <v>55475507.200000003</v>
      </c>
      <c r="D3436" s="60">
        <v>0</v>
      </c>
      <c r="E3436" s="54">
        <v>554755.06999999995</v>
      </c>
      <c r="F3436" s="54">
        <v>550101.92000000004</v>
      </c>
      <c r="G3436" s="55">
        <v>0.99199999999999999</v>
      </c>
      <c r="H3436" s="53">
        <v>0</v>
      </c>
      <c r="I3436" s="53" t="s">
        <v>1408</v>
      </c>
    </row>
    <row r="3437" spans="1:9" ht="17.399999999999999" x14ac:dyDescent="0.3">
      <c r="A3437" s="53" t="s">
        <v>683</v>
      </c>
      <c r="B3437" s="57">
        <v>45748</v>
      </c>
      <c r="C3437" s="59">
        <v>54450789.68</v>
      </c>
      <c r="D3437" s="60">
        <v>0</v>
      </c>
      <c r="E3437" s="54">
        <v>544507.9</v>
      </c>
      <c r="F3437" s="54">
        <v>529391.75</v>
      </c>
      <c r="G3437" s="55">
        <v>0.97199999999999998</v>
      </c>
      <c r="H3437" s="53">
        <v>0</v>
      </c>
      <c r="I3437" s="53" t="s">
        <v>1408</v>
      </c>
    </row>
    <row r="3438" spans="1:9" ht="17.399999999999999" x14ac:dyDescent="0.3">
      <c r="A3438" s="53" t="s">
        <v>683</v>
      </c>
      <c r="B3438" s="57">
        <v>45778</v>
      </c>
      <c r="C3438" s="59">
        <v>53340193.200000003</v>
      </c>
      <c r="D3438" s="60">
        <v>0</v>
      </c>
      <c r="E3438" s="54">
        <v>533401.93000000005</v>
      </c>
      <c r="F3438" s="54">
        <v>584796.43999999994</v>
      </c>
      <c r="G3438" s="55">
        <v>1.0960000000000001</v>
      </c>
      <c r="H3438" s="53">
        <v>0</v>
      </c>
      <c r="I3438" s="53" t="s">
        <v>1408</v>
      </c>
    </row>
    <row r="3439" spans="1:9" ht="17.399999999999999" x14ac:dyDescent="0.3">
      <c r="A3439" s="53" t="s">
        <v>683</v>
      </c>
      <c r="B3439" s="57">
        <v>45809</v>
      </c>
      <c r="C3439" s="59">
        <v>52418159.479999997</v>
      </c>
      <c r="D3439" s="60">
        <v>15</v>
      </c>
      <c r="E3439" s="54">
        <v>524181.59</v>
      </c>
      <c r="F3439" s="54">
        <v>498768.93</v>
      </c>
      <c r="G3439" s="55">
        <v>0.95199999999999996</v>
      </c>
      <c r="H3439" s="53">
        <v>0</v>
      </c>
      <c r="I3439" s="53" t="s">
        <v>1408</v>
      </c>
    </row>
    <row r="3440" spans="1:9" ht="17.399999999999999" x14ac:dyDescent="0.3">
      <c r="A3440" s="53" t="s">
        <v>683</v>
      </c>
      <c r="B3440" s="57">
        <v>45839</v>
      </c>
      <c r="C3440" s="59">
        <v>51368840.490000002</v>
      </c>
      <c r="D3440" s="60">
        <v>0</v>
      </c>
      <c r="E3440" s="54">
        <v>513688.4</v>
      </c>
      <c r="F3440" s="54">
        <v>555658.37</v>
      </c>
      <c r="G3440" s="55">
        <v>1.0820000000000001</v>
      </c>
      <c r="H3440" s="53">
        <v>0</v>
      </c>
      <c r="I3440" s="53" t="s">
        <v>1408</v>
      </c>
    </row>
    <row r="3441" spans="1:9" ht="17.399999999999999" x14ac:dyDescent="0.3">
      <c r="A3441" s="53" t="s">
        <v>683</v>
      </c>
      <c r="B3441" s="57">
        <v>45870</v>
      </c>
      <c r="C3441" s="59">
        <v>50321069.990000002</v>
      </c>
      <c r="D3441" s="60">
        <v>0</v>
      </c>
      <c r="E3441" s="54">
        <v>503210.7</v>
      </c>
      <c r="F3441" s="54">
        <v>521155.43</v>
      </c>
      <c r="G3441" s="55">
        <v>1.036</v>
      </c>
      <c r="H3441" s="53">
        <v>0</v>
      </c>
      <c r="I3441" s="53" t="s">
        <v>1408</v>
      </c>
    </row>
    <row r="3442" spans="1:9" ht="17.399999999999999" x14ac:dyDescent="0.3">
      <c r="A3442" s="53" t="s">
        <v>683</v>
      </c>
      <c r="B3442" s="57">
        <v>45901</v>
      </c>
      <c r="C3442" s="59">
        <v>49294462.170000002</v>
      </c>
      <c r="D3442" s="60">
        <v>0</v>
      </c>
      <c r="E3442" s="54">
        <v>492944.62</v>
      </c>
      <c r="F3442" s="54">
        <v>515667.77</v>
      </c>
      <c r="G3442" s="55">
        <v>1.046</v>
      </c>
      <c r="H3442" s="53">
        <v>0</v>
      </c>
      <c r="I3442" s="53" t="s">
        <v>1408</v>
      </c>
    </row>
    <row r="3443" spans="1:9" ht="17.399999999999999" x14ac:dyDescent="0.3">
      <c r="A3443" s="53" t="s">
        <v>683</v>
      </c>
      <c r="B3443" s="57">
        <v>45931</v>
      </c>
      <c r="C3443" s="59">
        <v>48265612.07</v>
      </c>
      <c r="D3443" s="60">
        <v>0</v>
      </c>
      <c r="E3443" s="54">
        <v>482656.12</v>
      </c>
      <c r="F3443" s="54">
        <v>518133.95</v>
      </c>
      <c r="G3443" s="55">
        <v>1.0740000000000001</v>
      </c>
      <c r="H3443" s="53">
        <v>0</v>
      </c>
      <c r="I3443" s="53" t="s">
        <v>1408</v>
      </c>
    </row>
    <row r="3444" spans="1:9" ht="17.399999999999999" x14ac:dyDescent="0.3">
      <c r="A3444" s="53" t="s">
        <v>683</v>
      </c>
      <c r="B3444" s="57">
        <v>45962</v>
      </c>
      <c r="C3444" s="59">
        <v>47292749.140000001</v>
      </c>
      <c r="D3444" s="60">
        <v>0</v>
      </c>
      <c r="E3444" s="54">
        <v>472927.49</v>
      </c>
      <c r="F3444" s="54">
        <v>487801.1</v>
      </c>
      <c r="G3444" s="55">
        <v>1.0309999999999999</v>
      </c>
      <c r="H3444" s="53">
        <v>0</v>
      </c>
      <c r="I3444" s="53" t="s">
        <v>1408</v>
      </c>
    </row>
    <row r="3445" spans="1:9" ht="17.399999999999999" x14ac:dyDescent="0.3">
      <c r="A3445" s="53" t="s">
        <v>683</v>
      </c>
      <c r="B3445" s="57">
        <v>45992</v>
      </c>
      <c r="C3445" s="59">
        <v>46433643.68</v>
      </c>
      <c r="D3445" s="60">
        <v>0</v>
      </c>
      <c r="E3445" s="54">
        <v>464336.44</v>
      </c>
      <c r="F3445" s="54">
        <v>493947.69</v>
      </c>
      <c r="G3445" s="55">
        <v>1.0640000000000001</v>
      </c>
      <c r="H3445" s="53">
        <v>0</v>
      </c>
      <c r="I3445" s="53" t="s">
        <v>1408</v>
      </c>
    </row>
    <row r="3446" spans="1:9" ht="17.399999999999999" x14ac:dyDescent="0.3">
      <c r="A3446" s="53" t="s">
        <v>684</v>
      </c>
      <c r="B3446" s="57">
        <v>45658</v>
      </c>
      <c r="C3446" s="59">
        <v>12056894.9</v>
      </c>
      <c r="D3446" s="60">
        <v>15</v>
      </c>
      <c r="E3446" s="54">
        <v>180853.42</v>
      </c>
      <c r="F3446" s="54">
        <v>198347.73</v>
      </c>
      <c r="G3446" s="55">
        <v>1.097</v>
      </c>
      <c r="H3446" s="53">
        <v>0</v>
      </c>
      <c r="I3446" s="53" t="s">
        <v>1408</v>
      </c>
    </row>
    <row r="3447" spans="1:9" ht="17.399999999999999" x14ac:dyDescent="0.3">
      <c r="A3447" s="53" t="s">
        <v>684</v>
      </c>
      <c r="B3447" s="57">
        <v>45689</v>
      </c>
      <c r="C3447" s="59">
        <v>11775196.16</v>
      </c>
      <c r="D3447" s="60">
        <v>0</v>
      </c>
      <c r="E3447" s="54">
        <v>176627.94</v>
      </c>
      <c r="F3447" s="54">
        <v>177809.17</v>
      </c>
      <c r="G3447" s="55">
        <v>1.0069999999999999</v>
      </c>
      <c r="H3447" s="53">
        <v>0</v>
      </c>
      <c r="I3447" s="53" t="s">
        <v>1408</v>
      </c>
    </row>
    <row r="3448" spans="1:9" ht="17.399999999999999" x14ac:dyDescent="0.3">
      <c r="A3448" s="53" t="s">
        <v>684</v>
      </c>
      <c r="B3448" s="57">
        <v>45717</v>
      </c>
      <c r="C3448" s="59">
        <v>11515773.539999999</v>
      </c>
      <c r="D3448" s="60">
        <v>35</v>
      </c>
      <c r="E3448" s="54">
        <v>172736.6</v>
      </c>
      <c r="F3448" s="54">
        <v>83834.89</v>
      </c>
      <c r="G3448" s="55">
        <v>0.48499999999999999</v>
      </c>
      <c r="H3448" s="53">
        <v>0</v>
      </c>
      <c r="I3448" s="53" t="s">
        <v>1410</v>
      </c>
    </row>
    <row r="3449" spans="1:9" ht="17.399999999999999" x14ac:dyDescent="0.3">
      <c r="A3449" s="53" t="s">
        <v>684</v>
      </c>
      <c r="B3449" s="57">
        <v>45748</v>
      </c>
      <c r="C3449" s="59">
        <v>11271318.859999999</v>
      </c>
      <c r="D3449" s="60">
        <v>0</v>
      </c>
      <c r="E3449" s="54">
        <v>169069.78</v>
      </c>
      <c r="F3449" s="54">
        <v>187649.21</v>
      </c>
      <c r="G3449" s="55">
        <v>1.1100000000000001</v>
      </c>
      <c r="H3449" s="53">
        <v>0</v>
      </c>
      <c r="I3449" s="53" t="s">
        <v>1408</v>
      </c>
    </row>
    <row r="3450" spans="1:9" ht="17.399999999999999" x14ac:dyDescent="0.3">
      <c r="A3450" s="53" t="s">
        <v>684</v>
      </c>
      <c r="B3450" s="57">
        <v>45778</v>
      </c>
      <c r="C3450" s="59">
        <v>11000983.07</v>
      </c>
      <c r="D3450" s="60">
        <v>95</v>
      </c>
      <c r="E3450" s="54">
        <v>165014.75</v>
      </c>
      <c r="F3450" s="54">
        <v>35293.26</v>
      </c>
      <c r="G3450" s="55">
        <v>0.214</v>
      </c>
      <c r="H3450" s="53">
        <v>0</v>
      </c>
      <c r="I3450" s="53" t="s">
        <v>1409</v>
      </c>
    </row>
    <row r="3451" spans="1:9" ht="17.399999999999999" x14ac:dyDescent="0.3">
      <c r="A3451" s="53" t="s">
        <v>684</v>
      </c>
      <c r="B3451" s="57">
        <v>45809</v>
      </c>
      <c r="C3451" s="59">
        <v>10721141.970000001</v>
      </c>
      <c r="D3451" s="60">
        <v>15</v>
      </c>
      <c r="E3451" s="54">
        <v>160817.13</v>
      </c>
      <c r="F3451" s="54">
        <v>175479.08</v>
      </c>
      <c r="G3451" s="55">
        <v>1.091</v>
      </c>
      <c r="H3451" s="53">
        <v>0</v>
      </c>
      <c r="I3451" s="53" t="s">
        <v>1408</v>
      </c>
    </row>
    <row r="3452" spans="1:9" ht="17.399999999999999" x14ac:dyDescent="0.3">
      <c r="A3452" s="53" t="s">
        <v>684</v>
      </c>
      <c r="B3452" s="57">
        <v>45839</v>
      </c>
      <c r="C3452" s="59">
        <v>10459296.779999999</v>
      </c>
      <c r="D3452" s="60">
        <v>65</v>
      </c>
      <c r="E3452" s="54">
        <v>156889.45000000001</v>
      </c>
      <c r="F3452" s="54">
        <v>112269.3</v>
      </c>
      <c r="G3452" s="55">
        <v>0.71599999999999997</v>
      </c>
      <c r="H3452" s="53">
        <v>0</v>
      </c>
      <c r="I3452" s="53" t="s">
        <v>1411</v>
      </c>
    </row>
    <row r="3453" spans="1:9" ht="17.399999999999999" x14ac:dyDescent="0.3">
      <c r="A3453" s="53" t="s">
        <v>684</v>
      </c>
      <c r="B3453" s="57">
        <v>45870</v>
      </c>
      <c r="C3453" s="59">
        <v>10192191.34</v>
      </c>
      <c r="D3453" s="60">
        <v>0</v>
      </c>
      <c r="E3453" s="54">
        <v>152882.87</v>
      </c>
      <c r="F3453" s="54">
        <v>160785.09</v>
      </c>
      <c r="G3453" s="55">
        <v>1.052</v>
      </c>
      <c r="H3453" s="53">
        <v>0</v>
      </c>
      <c r="I3453" s="53" t="s">
        <v>1408</v>
      </c>
    </row>
    <row r="3454" spans="1:9" ht="17.399999999999999" x14ac:dyDescent="0.3">
      <c r="A3454" s="53" t="s">
        <v>684</v>
      </c>
      <c r="B3454" s="57">
        <v>45901</v>
      </c>
      <c r="C3454" s="59">
        <v>9949089.0299999993</v>
      </c>
      <c r="D3454" s="60">
        <v>95</v>
      </c>
      <c r="E3454" s="54">
        <v>149236.34</v>
      </c>
      <c r="F3454" s="54">
        <v>73580.820000000007</v>
      </c>
      <c r="G3454" s="55">
        <v>0.49299999999999999</v>
      </c>
      <c r="H3454" s="53">
        <v>0</v>
      </c>
      <c r="I3454" s="53" t="s">
        <v>1409</v>
      </c>
    </row>
    <row r="3455" spans="1:9" ht="17.399999999999999" x14ac:dyDescent="0.3">
      <c r="A3455" s="53" t="s">
        <v>684</v>
      </c>
      <c r="B3455" s="57">
        <v>45931</v>
      </c>
      <c r="C3455" s="59">
        <v>9698146</v>
      </c>
      <c r="D3455" s="60">
        <v>0</v>
      </c>
      <c r="E3455" s="54">
        <v>145472.19</v>
      </c>
      <c r="F3455" s="54">
        <v>152457.89000000001</v>
      </c>
      <c r="G3455" s="55">
        <v>1.048</v>
      </c>
      <c r="H3455" s="53">
        <v>0</v>
      </c>
      <c r="I3455" s="53" t="s">
        <v>1408</v>
      </c>
    </row>
    <row r="3456" spans="1:9" ht="17.399999999999999" x14ac:dyDescent="0.3">
      <c r="A3456" s="53" t="s">
        <v>684</v>
      </c>
      <c r="B3456" s="57">
        <v>45962</v>
      </c>
      <c r="C3456" s="59">
        <v>9442626.3499999996</v>
      </c>
      <c r="D3456" s="60">
        <v>0</v>
      </c>
      <c r="E3456" s="54">
        <v>141639.4</v>
      </c>
      <c r="F3456" s="54">
        <v>147640.53</v>
      </c>
      <c r="G3456" s="55">
        <v>1.042</v>
      </c>
      <c r="H3456" s="53">
        <v>0</v>
      </c>
      <c r="I3456" s="53" t="s">
        <v>1408</v>
      </c>
    </row>
    <row r="3457" spans="1:9" ht="17.399999999999999" x14ac:dyDescent="0.3">
      <c r="A3457" s="53" t="s">
        <v>684</v>
      </c>
      <c r="B3457" s="57">
        <v>45992</v>
      </c>
      <c r="C3457" s="59">
        <v>9233318.6300000008</v>
      </c>
      <c r="D3457" s="60">
        <v>65</v>
      </c>
      <c r="E3457" s="54">
        <v>138499.78</v>
      </c>
      <c r="F3457" s="54">
        <v>66956.31</v>
      </c>
      <c r="G3457" s="55">
        <v>0.48299999999999998</v>
      </c>
      <c r="H3457" s="53">
        <v>0</v>
      </c>
      <c r="I3457" s="53" t="s">
        <v>1411</v>
      </c>
    </row>
    <row r="3458" spans="1:9" ht="17.399999999999999" x14ac:dyDescent="0.3">
      <c r="A3458" s="53" t="s">
        <v>686</v>
      </c>
      <c r="B3458" s="57">
        <v>45658</v>
      </c>
      <c r="C3458" s="59">
        <v>115693613.68000001</v>
      </c>
      <c r="D3458" s="60">
        <v>35</v>
      </c>
      <c r="E3458" s="54">
        <v>1156936.1399999999</v>
      </c>
      <c r="F3458" s="54">
        <v>1037626.75</v>
      </c>
      <c r="G3458" s="55">
        <v>0.89700000000000002</v>
      </c>
      <c r="H3458" s="53">
        <v>0</v>
      </c>
      <c r="I3458" s="53" t="s">
        <v>1410</v>
      </c>
    </row>
    <row r="3459" spans="1:9" ht="17.399999999999999" x14ac:dyDescent="0.3">
      <c r="A3459" s="53" t="s">
        <v>686</v>
      </c>
      <c r="B3459" s="57">
        <v>45689</v>
      </c>
      <c r="C3459" s="59">
        <v>113559358.23</v>
      </c>
      <c r="D3459" s="60">
        <v>0</v>
      </c>
      <c r="E3459" s="54">
        <v>1135593.58</v>
      </c>
      <c r="F3459" s="54">
        <v>1137374.43</v>
      </c>
      <c r="G3459" s="55">
        <v>1.002</v>
      </c>
      <c r="H3459" s="53">
        <v>0</v>
      </c>
      <c r="I3459" s="53" t="s">
        <v>1408</v>
      </c>
    </row>
    <row r="3460" spans="1:9" ht="17.399999999999999" x14ac:dyDescent="0.3">
      <c r="A3460" s="53" t="s">
        <v>686</v>
      </c>
      <c r="B3460" s="57">
        <v>45717</v>
      </c>
      <c r="C3460" s="59">
        <v>111543187.16</v>
      </c>
      <c r="D3460" s="60">
        <v>15</v>
      </c>
      <c r="E3460" s="54">
        <v>1115431.8700000001</v>
      </c>
      <c r="F3460" s="54">
        <v>1147655.94</v>
      </c>
      <c r="G3460" s="55">
        <v>1.0289999999999999</v>
      </c>
      <c r="H3460" s="53">
        <v>0</v>
      </c>
      <c r="I3460" s="53" t="s">
        <v>1408</v>
      </c>
    </row>
    <row r="3461" spans="1:9" ht="17.399999999999999" x14ac:dyDescent="0.3">
      <c r="A3461" s="53" t="s">
        <v>686</v>
      </c>
      <c r="B3461" s="57">
        <v>45748</v>
      </c>
      <c r="C3461" s="59">
        <v>109208974.12</v>
      </c>
      <c r="D3461" s="60">
        <v>35</v>
      </c>
      <c r="E3461" s="54">
        <v>1092089.74</v>
      </c>
      <c r="F3461" s="54">
        <v>666660.02</v>
      </c>
      <c r="G3461" s="55">
        <v>0.61</v>
      </c>
      <c r="H3461" s="53">
        <v>0</v>
      </c>
      <c r="I3461" s="53" t="s">
        <v>1410</v>
      </c>
    </row>
    <row r="3462" spans="1:9" ht="17.399999999999999" x14ac:dyDescent="0.3">
      <c r="A3462" s="53" t="s">
        <v>686</v>
      </c>
      <c r="B3462" s="57">
        <v>45778</v>
      </c>
      <c r="C3462" s="59">
        <v>107535718.3</v>
      </c>
      <c r="D3462" s="60">
        <v>0</v>
      </c>
      <c r="E3462" s="54">
        <v>1075357.18</v>
      </c>
      <c r="F3462" s="54">
        <v>1074088.3400000001</v>
      </c>
      <c r="G3462" s="55">
        <v>0.999</v>
      </c>
      <c r="H3462" s="53">
        <v>0</v>
      </c>
      <c r="I3462" s="53" t="s">
        <v>1408</v>
      </c>
    </row>
    <row r="3463" spans="1:9" ht="17.399999999999999" x14ac:dyDescent="0.3">
      <c r="A3463" s="53" t="s">
        <v>686</v>
      </c>
      <c r="B3463" s="57">
        <v>45809</v>
      </c>
      <c r="C3463" s="59">
        <v>105618155.09999999</v>
      </c>
      <c r="D3463" s="60">
        <v>0</v>
      </c>
      <c r="E3463" s="54">
        <v>1056181.55</v>
      </c>
      <c r="F3463" s="54">
        <v>1210462.17</v>
      </c>
      <c r="G3463" s="55">
        <v>1.1459999999999999</v>
      </c>
      <c r="H3463" s="53">
        <v>0</v>
      </c>
      <c r="I3463" s="53" t="s">
        <v>1408</v>
      </c>
    </row>
    <row r="3464" spans="1:9" ht="17.399999999999999" x14ac:dyDescent="0.3">
      <c r="A3464" s="53" t="s">
        <v>686</v>
      </c>
      <c r="B3464" s="57">
        <v>45839</v>
      </c>
      <c r="C3464" s="59">
        <v>103991449.89</v>
      </c>
      <c r="D3464" s="60">
        <v>0</v>
      </c>
      <c r="E3464" s="54">
        <v>1039914.5</v>
      </c>
      <c r="F3464" s="54">
        <v>1148435.75</v>
      </c>
      <c r="G3464" s="55">
        <v>1.1040000000000001</v>
      </c>
      <c r="H3464" s="53">
        <v>0</v>
      </c>
      <c r="I3464" s="53" t="s">
        <v>1408</v>
      </c>
    </row>
    <row r="3465" spans="1:9" ht="17.399999999999999" x14ac:dyDescent="0.3">
      <c r="A3465" s="53" t="s">
        <v>686</v>
      </c>
      <c r="B3465" s="57">
        <v>45870</v>
      </c>
      <c r="C3465" s="59">
        <v>101929638.33</v>
      </c>
      <c r="D3465" s="60">
        <v>65</v>
      </c>
      <c r="E3465" s="54">
        <v>1019296.38</v>
      </c>
      <c r="F3465" s="54">
        <v>488848.09</v>
      </c>
      <c r="G3465" s="55">
        <v>0.48</v>
      </c>
      <c r="H3465" s="53">
        <v>0</v>
      </c>
      <c r="I3465" s="53" t="s">
        <v>1411</v>
      </c>
    </row>
    <row r="3466" spans="1:9" ht="17.399999999999999" x14ac:dyDescent="0.3">
      <c r="A3466" s="53" t="s">
        <v>686</v>
      </c>
      <c r="B3466" s="57">
        <v>45901</v>
      </c>
      <c r="C3466" s="59">
        <v>100022906.76000001</v>
      </c>
      <c r="D3466" s="60">
        <v>0</v>
      </c>
      <c r="E3466" s="54">
        <v>1000229.07</v>
      </c>
      <c r="F3466" s="54">
        <v>1135959.8700000001</v>
      </c>
      <c r="G3466" s="55">
        <v>1.1359999999999999</v>
      </c>
      <c r="H3466" s="53">
        <v>0</v>
      </c>
      <c r="I3466" s="53" t="s">
        <v>1408</v>
      </c>
    </row>
    <row r="3467" spans="1:9" ht="17.399999999999999" x14ac:dyDescent="0.3">
      <c r="A3467" s="53" t="s">
        <v>686</v>
      </c>
      <c r="B3467" s="57">
        <v>45931</v>
      </c>
      <c r="C3467" s="59">
        <v>97987980.75</v>
      </c>
      <c r="D3467" s="60">
        <v>15</v>
      </c>
      <c r="E3467" s="54">
        <v>979879.81</v>
      </c>
      <c r="F3467" s="54">
        <v>982550.54</v>
      </c>
      <c r="G3467" s="55">
        <v>1.0029999999999999</v>
      </c>
      <c r="H3467" s="53">
        <v>0</v>
      </c>
      <c r="I3467" s="53" t="s">
        <v>1408</v>
      </c>
    </row>
    <row r="3468" spans="1:9" ht="17.399999999999999" x14ac:dyDescent="0.3">
      <c r="A3468" s="53" t="s">
        <v>686</v>
      </c>
      <c r="B3468" s="57">
        <v>45962</v>
      </c>
      <c r="C3468" s="59">
        <v>96115492.409999996</v>
      </c>
      <c r="D3468" s="60">
        <v>65</v>
      </c>
      <c r="E3468" s="54">
        <v>961154.92</v>
      </c>
      <c r="F3468" s="54">
        <v>788437.9</v>
      </c>
      <c r="G3468" s="55">
        <v>0.82</v>
      </c>
      <c r="H3468" s="53">
        <v>0</v>
      </c>
      <c r="I3468" s="53" t="s">
        <v>1411</v>
      </c>
    </row>
    <row r="3469" spans="1:9" ht="17.399999999999999" x14ac:dyDescent="0.3">
      <c r="A3469" s="53" t="s">
        <v>686</v>
      </c>
      <c r="B3469" s="57">
        <v>45992</v>
      </c>
      <c r="C3469" s="59">
        <v>94350379.180000007</v>
      </c>
      <c r="D3469" s="60">
        <v>65</v>
      </c>
      <c r="E3469" s="54">
        <v>943503.79</v>
      </c>
      <c r="F3469" s="54">
        <v>404962.83</v>
      </c>
      <c r="G3469" s="55">
        <v>0.42899999999999999</v>
      </c>
      <c r="H3469" s="53">
        <v>0</v>
      </c>
      <c r="I3469" s="53" t="s">
        <v>1411</v>
      </c>
    </row>
    <row r="3470" spans="1:9" ht="17.399999999999999" x14ac:dyDescent="0.3">
      <c r="A3470" s="53" t="s">
        <v>688</v>
      </c>
      <c r="B3470" s="57">
        <v>45658</v>
      </c>
      <c r="C3470" s="59">
        <v>1282533.8</v>
      </c>
      <c r="D3470" s="60">
        <v>15</v>
      </c>
      <c r="E3470" s="54">
        <v>12825.34</v>
      </c>
      <c r="F3470" s="54">
        <v>12366.35</v>
      </c>
      <c r="G3470" s="55">
        <v>0.96399999999999997</v>
      </c>
      <c r="H3470" s="53">
        <v>0</v>
      </c>
      <c r="I3470" s="53" t="s">
        <v>1408</v>
      </c>
    </row>
    <row r="3471" spans="1:9" ht="17.399999999999999" x14ac:dyDescent="0.3">
      <c r="A3471" s="53" t="s">
        <v>688</v>
      </c>
      <c r="B3471" s="57">
        <v>45689</v>
      </c>
      <c r="C3471" s="59">
        <v>1256079.92</v>
      </c>
      <c r="D3471" s="60">
        <v>0</v>
      </c>
      <c r="E3471" s="54">
        <v>12560.8</v>
      </c>
      <c r="F3471" s="54">
        <v>13312.36</v>
      </c>
      <c r="G3471" s="55">
        <v>1.06</v>
      </c>
      <c r="H3471" s="53">
        <v>0</v>
      </c>
      <c r="I3471" s="53" t="s">
        <v>1408</v>
      </c>
    </row>
    <row r="3472" spans="1:9" ht="17.399999999999999" x14ac:dyDescent="0.3">
      <c r="A3472" s="53" t="s">
        <v>688</v>
      </c>
      <c r="B3472" s="57">
        <v>45717</v>
      </c>
      <c r="C3472" s="59">
        <v>1235133.49</v>
      </c>
      <c r="D3472" s="60">
        <v>65</v>
      </c>
      <c r="E3472" s="54">
        <v>12351.33</v>
      </c>
      <c r="F3472" s="54">
        <v>8399.09</v>
      </c>
      <c r="G3472" s="55">
        <v>0.68</v>
      </c>
      <c r="H3472" s="53">
        <v>0</v>
      </c>
      <c r="I3472" s="53" t="s">
        <v>1411</v>
      </c>
    </row>
    <row r="3473" spans="1:9" ht="17.399999999999999" x14ac:dyDescent="0.3">
      <c r="A3473" s="53" t="s">
        <v>688</v>
      </c>
      <c r="B3473" s="57">
        <v>45748</v>
      </c>
      <c r="C3473" s="59">
        <v>1214833.52</v>
      </c>
      <c r="D3473" s="60">
        <v>0</v>
      </c>
      <c r="E3473" s="54">
        <v>12148.34</v>
      </c>
      <c r="F3473" s="54">
        <v>12439.85</v>
      </c>
      <c r="G3473" s="55">
        <v>1.024</v>
      </c>
      <c r="H3473" s="53">
        <v>0</v>
      </c>
      <c r="I3473" s="53" t="s">
        <v>1408</v>
      </c>
    </row>
    <row r="3474" spans="1:9" ht="17.399999999999999" x14ac:dyDescent="0.3">
      <c r="A3474" s="53" t="s">
        <v>688</v>
      </c>
      <c r="B3474" s="57">
        <v>45778</v>
      </c>
      <c r="C3474" s="59">
        <v>1196309.99</v>
      </c>
      <c r="D3474" s="60">
        <v>0</v>
      </c>
      <c r="E3474" s="54">
        <v>11963.1</v>
      </c>
      <c r="F3474" s="54">
        <v>12099.7</v>
      </c>
      <c r="G3474" s="55">
        <v>1.0109999999999999</v>
      </c>
      <c r="H3474" s="53">
        <v>0</v>
      </c>
      <c r="I3474" s="53" t="s">
        <v>1408</v>
      </c>
    </row>
    <row r="3475" spans="1:9" ht="17.399999999999999" x14ac:dyDescent="0.3">
      <c r="A3475" s="53" t="s">
        <v>688</v>
      </c>
      <c r="B3475" s="57">
        <v>45809</v>
      </c>
      <c r="C3475" s="59">
        <v>1179386.8700000001</v>
      </c>
      <c r="D3475" s="60">
        <v>0</v>
      </c>
      <c r="E3475" s="54">
        <v>11793.87</v>
      </c>
      <c r="F3475" s="54">
        <v>12531.97</v>
      </c>
      <c r="G3475" s="55">
        <v>1.0629999999999999</v>
      </c>
      <c r="H3475" s="53">
        <v>0</v>
      </c>
      <c r="I3475" s="53" t="s">
        <v>1408</v>
      </c>
    </row>
    <row r="3476" spans="1:9" ht="17.399999999999999" x14ac:dyDescent="0.3">
      <c r="A3476" s="53" t="s">
        <v>688</v>
      </c>
      <c r="B3476" s="57">
        <v>45839</v>
      </c>
      <c r="C3476" s="59">
        <v>1161327.05</v>
      </c>
      <c r="D3476" s="60">
        <v>0</v>
      </c>
      <c r="E3476" s="54">
        <v>11613.27</v>
      </c>
      <c r="F3476" s="54">
        <v>11532.36</v>
      </c>
      <c r="G3476" s="55">
        <v>0.99299999999999999</v>
      </c>
      <c r="H3476" s="53">
        <v>0</v>
      </c>
      <c r="I3476" s="53" t="s">
        <v>1408</v>
      </c>
    </row>
    <row r="3477" spans="1:9" ht="17.399999999999999" x14ac:dyDescent="0.3">
      <c r="A3477" s="53" t="s">
        <v>688</v>
      </c>
      <c r="B3477" s="57">
        <v>45870</v>
      </c>
      <c r="C3477" s="59">
        <v>1138947.17</v>
      </c>
      <c r="D3477" s="60">
        <v>0</v>
      </c>
      <c r="E3477" s="54">
        <v>11389.47</v>
      </c>
      <c r="F3477" s="54">
        <v>10909.79</v>
      </c>
      <c r="G3477" s="55">
        <v>0.95799999999999996</v>
      </c>
      <c r="H3477" s="53">
        <v>0</v>
      </c>
      <c r="I3477" s="53" t="s">
        <v>1408</v>
      </c>
    </row>
    <row r="3478" spans="1:9" ht="17.399999999999999" x14ac:dyDescent="0.3">
      <c r="A3478" s="53" t="s">
        <v>688</v>
      </c>
      <c r="B3478" s="57">
        <v>45901</v>
      </c>
      <c r="C3478" s="59">
        <v>1122780.76</v>
      </c>
      <c r="D3478" s="60">
        <v>0</v>
      </c>
      <c r="E3478" s="54">
        <v>11227.81</v>
      </c>
      <c r="F3478" s="54">
        <v>12202.18</v>
      </c>
      <c r="G3478" s="55">
        <v>1.087</v>
      </c>
      <c r="H3478" s="53">
        <v>0</v>
      </c>
      <c r="I3478" s="53" t="s">
        <v>1408</v>
      </c>
    </row>
    <row r="3479" spans="1:9" ht="17.399999999999999" x14ac:dyDescent="0.3">
      <c r="A3479" s="53" t="s">
        <v>688</v>
      </c>
      <c r="B3479" s="57">
        <v>45931</v>
      </c>
      <c r="C3479" s="59">
        <v>1101387.8500000001</v>
      </c>
      <c r="D3479" s="60">
        <v>0</v>
      </c>
      <c r="E3479" s="54">
        <v>11013.88</v>
      </c>
      <c r="F3479" s="54">
        <v>10796.03</v>
      </c>
      <c r="G3479" s="55">
        <v>0.98</v>
      </c>
      <c r="H3479" s="53">
        <v>0</v>
      </c>
      <c r="I3479" s="53" t="s">
        <v>1408</v>
      </c>
    </row>
    <row r="3480" spans="1:9" ht="17.399999999999999" x14ac:dyDescent="0.3">
      <c r="A3480" s="53" t="s">
        <v>688</v>
      </c>
      <c r="B3480" s="57">
        <v>45962</v>
      </c>
      <c r="C3480" s="59">
        <v>1085640.19</v>
      </c>
      <c r="D3480" s="60">
        <v>0</v>
      </c>
      <c r="E3480" s="54">
        <v>10856.4</v>
      </c>
      <c r="F3480" s="54">
        <v>10458.629999999999</v>
      </c>
      <c r="G3480" s="55">
        <v>0.96299999999999997</v>
      </c>
      <c r="H3480" s="53">
        <v>0</v>
      </c>
      <c r="I3480" s="53" t="s">
        <v>1408</v>
      </c>
    </row>
    <row r="3481" spans="1:9" ht="17.399999999999999" x14ac:dyDescent="0.3">
      <c r="A3481" s="53" t="s">
        <v>688</v>
      </c>
      <c r="B3481" s="57">
        <v>45992</v>
      </c>
      <c r="C3481" s="59">
        <v>1066506.43</v>
      </c>
      <c r="D3481" s="60">
        <v>185</v>
      </c>
      <c r="E3481" s="54">
        <v>10665.06</v>
      </c>
      <c r="F3481" s="54">
        <v>2447.27</v>
      </c>
      <c r="G3481" s="55">
        <v>0.22900000000000001</v>
      </c>
      <c r="H3481" s="53">
        <v>0</v>
      </c>
      <c r="I3481" s="53" t="s">
        <v>1409</v>
      </c>
    </row>
    <row r="3482" spans="1:9" ht="17.399999999999999" x14ac:dyDescent="0.3">
      <c r="A3482" s="53" t="s">
        <v>689</v>
      </c>
      <c r="B3482" s="57">
        <v>45658</v>
      </c>
      <c r="C3482" s="59">
        <v>2786088.56</v>
      </c>
      <c r="D3482" s="60">
        <v>0</v>
      </c>
      <c r="E3482" s="54">
        <v>41791.33</v>
      </c>
      <c r="F3482" s="54">
        <v>47556.59</v>
      </c>
      <c r="G3482" s="55">
        <v>1.1379999999999999</v>
      </c>
      <c r="H3482" s="53">
        <v>0</v>
      </c>
      <c r="I3482" s="53" t="s">
        <v>1408</v>
      </c>
    </row>
    <row r="3483" spans="1:9" ht="17.399999999999999" x14ac:dyDescent="0.3">
      <c r="A3483" s="53" t="s">
        <v>689</v>
      </c>
      <c r="B3483" s="57">
        <v>45689</v>
      </c>
      <c r="C3483" s="59">
        <v>2694790.16</v>
      </c>
      <c r="D3483" s="60">
        <v>35</v>
      </c>
      <c r="E3483" s="54">
        <v>40421.85</v>
      </c>
      <c r="F3483" s="54">
        <v>31789.17</v>
      </c>
      <c r="G3483" s="55">
        <v>0.78600000000000003</v>
      </c>
      <c r="H3483" s="53">
        <v>0</v>
      </c>
      <c r="I3483" s="53" t="s">
        <v>1410</v>
      </c>
    </row>
    <row r="3484" spans="1:9" ht="17.399999999999999" x14ac:dyDescent="0.3">
      <c r="A3484" s="53" t="s">
        <v>689</v>
      </c>
      <c r="B3484" s="57">
        <v>45717</v>
      </c>
      <c r="C3484" s="59">
        <v>2694790.16</v>
      </c>
      <c r="D3484" s="60">
        <v>185</v>
      </c>
      <c r="E3484" s="54">
        <v>40421.85</v>
      </c>
      <c r="F3484" s="54">
        <v>2850.06</v>
      </c>
      <c r="G3484" s="55">
        <v>7.0999999999999994E-2</v>
      </c>
      <c r="H3484" s="53">
        <v>0</v>
      </c>
      <c r="I3484" s="53" t="s">
        <v>1412</v>
      </c>
    </row>
    <row r="3485" spans="1:9" ht="17.399999999999999" x14ac:dyDescent="0.3">
      <c r="A3485" s="53" t="s">
        <v>689</v>
      </c>
      <c r="B3485" s="57">
        <v>45748</v>
      </c>
      <c r="C3485" s="59">
        <v>2694790.16</v>
      </c>
      <c r="D3485" s="60">
        <v>999</v>
      </c>
      <c r="E3485" s="54">
        <v>40421.85</v>
      </c>
      <c r="F3485" s="54">
        <v>1163.6600000000001</v>
      </c>
      <c r="G3485" s="55">
        <v>2.9000000000000001E-2</v>
      </c>
      <c r="H3485" s="53">
        <v>0</v>
      </c>
      <c r="I3485" s="53" t="s">
        <v>1412</v>
      </c>
    </row>
    <row r="3486" spans="1:9" ht="17.399999999999999" x14ac:dyDescent="0.3">
      <c r="A3486" s="53" t="s">
        <v>689</v>
      </c>
      <c r="B3486" s="57">
        <v>45778</v>
      </c>
      <c r="C3486" s="59">
        <v>2694790.16</v>
      </c>
      <c r="D3486" s="60">
        <v>999</v>
      </c>
      <c r="E3486" s="54">
        <v>40421.85</v>
      </c>
      <c r="F3486" s="54">
        <v>4853.72</v>
      </c>
      <c r="G3486" s="55">
        <v>0.12</v>
      </c>
      <c r="H3486" s="53">
        <v>0</v>
      </c>
      <c r="I3486" s="53" t="s">
        <v>1412</v>
      </c>
    </row>
    <row r="3487" spans="1:9" ht="17.399999999999999" x14ac:dyDescent="0.3">
      <c r="A3487" s="53" t="s">
        <v>689</v>
      </c>
      <c r="B3487" s="57">
        <v>45809</v>
      </c>
      <c r="C3487" s="59">
        <v>2694790.16</v>
      </c>
      <c r="D3487" s="60">
        <v>999</v>
      </c>
      <c r="E3487" s="54">
        <v>40421.85</v>
      </c>
      <c r="F3487" s="54">
        <v>4048.11</v>
      </c>
      <c r="G3487" s="55">
        <v>0.1</v>
      </c>
      <c r="H3487" s="53">
        <v>0</v>
      </c>
      <c r="I3487" s="53" t="s">
        <v>1412</v>
      </c>
    </row>
    <row r="3488" spans="1:9" ht="17.399999999999999" x14ac:dyDescent="0.3">
      <c r="A3488" s="53" t="s">
        <v>689</v>
      </c>
      <c r="B3488" s="57">
        <v>45839</v>
      </c>
      <c r="C3488" s="59">
        <v>2694790.16</v>
      </c>
      <c r="D3488" s="60">
        <v>999</v>
      </c>
      <c r="E3488" s="54">
        <v>40421.85</v>
      </c>
      <c r="F3488" s="54">
        <v>7295.72</v>
      </c>
      <c r="G3488" s="55">
        <v>0.18</v>
      </c>
      <c r="H3488" s="53">
        <v>0</v>
      </c>
      <c r="I3488" s="53" t="s">
        <v>1412</v>
      </c>
    </row>
    <row r="3489" spans="1:9" ht="17.399999999999999" x14ac:dyDescent="0.3">
      <c r="A3489" s="53" t="s">
        <v>689</v>
      </c>
      <c r="B3489" s="57">
        <v>45870</v>
      </c>
      <c r="C3489" s="59">
        <v>2694790.16</v>
      </c>
      <c r="D3489" s="60">
        <v>999</v>
      </c>
      <c r="E3489" s="54">
        <v>40421.85</v>
      </c>
      <c r="F3489" s="54">
        <v>130.80000000000001</v>
      </c>
      <c r="G3489" s="55">
        <v>3.0000000000000001E-3</v>
      </c>
      <c r="H3489" s="53">
        <v>0</v>
      </c>
      <c r="I3489" s="53" t="s">
        <v>1412</v>
      </c>
    </row>
    <row r="3490" spans="1:9" ht="17.399999999999999" x14ac:dyDescent="0.3">
      <c r="A3490" s="53" t="s">
        <v>689</v>
      </c>
      <c r="B3490" s="57">
        <v>45901</v>
      </c>
      <c r="C3490" s="59">
        <v>2694790.16</v>
      </c>
      <c r="D3490" s="60">
        <v>999</v>
      </c>
      <c r="E3490" s="54">
        <v>40421.85</v>
      </c>
      <c r="F3490" s="54">
        <v>6221.02</v>
      </c>
      <c r="G3490" s="55">
        <v>0.154</v>
      </c>
      <c r="H3490" s="53">
        <v>0</v>
      </c>
      <c r="I3490" s="53" t="s">
        <v>1412</v>
      </c>
    </row>
    <row r="3491" spans="1:9" ht="17.399999999999999" x14ac:dyDescent="0.3">
      <c r="A3491" s="53" t="s">
        <v>689</v>
      </c>
      <c r="B3491" s="57">
        <v>45931</v>
      </c>
      <c r="C3491" s="59">
        <v>2694790.16</v>
      </c>
      <c r="D3491" s="60">
        <v>999</v>
      </c>
      <c r="E3491" s="54">
        <v>40421.85</v>
      </c>
      <c r="F3491" s="54">
        <v>3476.61</v>
      </c>
      <c r="G3491" s="55">
        <v>8.5999999999999993E-2</v>
      </c>
      <c r="H3491" s="53">
        <v>0</v>
      </c>
      <c r="I3491" s="53" t="s">
        <v>1412</v>
      </c>
    </row>
    <row r="3492" spans="1:9" ht="17.399999999999999" x14ac:dyDescent="0.3">
      <c r="A3492" s="53" t="s">
        <v>689</v>
      </c>
      <c r="B3492" s="57">
        <v>45962</v>
      </c>
      <c r="C3492" s="59">
        <v>2694790.16</v>
      </c>
      <c r="D3492" s="60">
        <v>999</v>
      </c>
      <c r="E3492" s="54">
        <v>40421.85</v>
      </c>
      <c r="F3492" s="54">
        <v>2369.7600000000002</v>
      </c>
      <c r="G3492" s="55">
        <v>5.8999999999999997E-2</v>
      </c>
      <c r="H3492" s="53">
        <v>0</v>
      </c>
      <c r="I3492" s="53" t="s">
        <v>1412</v>
      </c>
    </row>
    <row r="3493" spans="1:9" ht="17.399999999999999" x14ac:dyDescent="0.3">
      <c r="A3493" s="53" t="s">
        <v>689</v>
      </c>
      <c r="B3493" s="57">
        <v>45992</v>
      </c>
      <c r="C3493" s="59">
        <v>2694790.16</v>
      </c>
      <c r="D3493" s="60">
        <v>999</v>
      </c>
      <c r="E3493" s="54">
        <v>40421.85</v>
      </c>
      <c r="F3493" s="54">
        <v>2622.61</v>
      </c>
      <c r="G3493" s="55">
        <v>6.5000000000000002E-2</v>
      </c>
      <c r="H3493" s="53">
        <v>0</v>
      </c>
      <c r="I3493" s="53" t="s">
        <v>1412</v>
      </c>
    </row>
    <row r="3494" spans="1:9" ht="17.399999999999999" x14ac:dyDescent="0.3">
      <c r="A3494" s="53" t="s">
        <v>690</v>
      </c>
      <c r="B3494" s="57">
        <v>45658</v>
      </c>
      <c r="C3494" s="59">
        <v>4436255.87</v>
      </c>
      <c r="D3494" s="60">
        <v>0</v>
      </c>
      <c r="E3494" s="54">
        <v>66543.839999999997</v>
      </c>
      <c r="F3494" s="54">
        <v>69208.42</v>
      </c>
      <c r="G3494" s="55">
        <v>1.04</v>
      </c>
      <c r="H3494" s="53">
        <v>0</v>
      </c>
      <c r="I3494" s="53" t="s">
        <v>1408</v>
      </c>
    </row>
    <row r="3495" spans="1:9" ht="17.399999999999999" x14ac:dyDescent="0.3">
      <c r="A3495" s="53" t="s">
        <v>690</v>
      </c>
      <c r="B3495" s="57">
        <v>45689</v>
      </c>
      <c r="C3495" s="59">
        <v>4340223.1100000003</v>
      </c>
      <c r="D3495" s="60">
        <v>0</v>
      </c>
      <c r="E3495" s="54">
        <v>65103.35</v>
      </c>
      <c r="F3495" s="54">
        <v>72648.28</v>
      </c>
      <c r="G3495" s="55">
        <v>1.1160000000000001</v>
      </c>
      <c r="H3495" s="53">
        <v>0</v>
      </c>
      <c r="I3495" s="53" t="s">
        <v>1408</v>
      </c>
    </row>
    <row r="3496" spans="1:9" ht="17.399999999999999" x14ac:dyDescent="0.3">
      <c r="A3496" s="53" t="s">
        <v>690</v>
      </c>
      <c r="B3496" s="57">
        <v>45717</v>
      </c>
      <c r="C3496" s="59">
        <v>4248949.22</v>
      </c>
      <c r="D3496" s="60">
        <v>15</v>
      </c>
      <c r="E3496" s="54">
        <v>63734.239999999998</v>
      </c>
      <c r="F3496" s="54">
        <v>69585.77</v>
      </c>
      <c r="G3496" s="55">
        <v>1.0920000000000001</v>
      </c>
      <c r="H3496" s="53">
        <v>0</v>
      </c>
      <c r="I3496" s="53" t="s">
        <v>1408</v>
      </c>
    </row>
    <row r="3497" spans="1:9" ht="17.399999999999999" x14ac:dyDescent="0.3">
      <c r="A3497" s="53" t="s">
        <v>690</v>
      </c>
      <c r="B3497" s="57">
        <v>45748</v>
      </c>
      <c r="C3497" s="59">
        <v>4144785.56</v>
      </c>
      <c r="D3497" s="60">
        <v>0</v>
      </c>
      <c r="E3497" s="54">
        <v>62171.78</v>
      </c>
      <c r="F3497" s="54">
        <v>60390.42</v>
      </c>
      <c r="G3497" s="55">
        <v>0.97099999999999997</v>
      </c>
      <c r="H3497" s="53">
        <v>0</v>
      </c>
      <c r="I3497" s="53" t="s">
        <v>1408</v>
      </c>
    </row>
    <row r="3498" spans="1:9" ht="17.399999999999999" x14ac:dyDescent="0.3">
      <c r="A3498" s="53" t="s">
        <v>690</v>
      </c>
      <c r="B3498" s="57">
        <v>45778</v>
      </c>
      <c r="C3498" s="59">
        <v>4039437.09</v>
      </c>
      <c r="D3498" s="60">
        <v>0</v>
      </c>
      <c r="E3498" s="54">
        <v>60591.56</v>
      </c>
      <c r="F3498" s="54">
        <v>59199.01</v>
      </c>
      <c r="G3498" s="55">
        <v>0.97699999999999998</v>
      </c>
      <c r="H3498" s="53">
        <v>0</v>
      </c>
      <c r="I3498" s="53" t="s">
        <v>1408</v>
      </c>
    </row>
    <row r="3499" spans="1:9" ht="17.399999999999999" x14ac:dyDescent="0.3">
      <c r="A3499" s="53" t="s">
        <v>690</v>
      </c>
      <c r="B3499" s="57">
        <v>45809</v>
      </c>
      <c r="C3499" s="59">
        <v>3942400.53</v>
      </c>
      <c r="D3499" s="60">
        <v>15</v>
      </c>
      <c r="E3499" s="54">
        <v>59136.01</v>
      </c>
      <c r="F3499" s="54">
        <v>58285.42</v>
      </c>
      <c r="G3499" s="55">
        <v>0.98599999999999999</v>
      </c>
      <c r="H3499" s="53">
        <v>0</v>
      </c>
      <c r="I3499" s="53" t="s">
        <v>1408</v>
      </c>
    </row>
    <row r="3500" spans="1:9" ht="17.399999999999999" x14ac:dyDescent="0.3">
      <c r="A3500" s="53" t="s">
        <v>690</v>
      </c>
      <c r="B3500" s="57">
        <v>45839</v>
      </c>
      <c r="C3500" s="59">
        <v>3855640.75</v>
      </c>
      <c r="D3500" s="60">
        <v>0</v>
      </c>
      <c r="E3500" s="54">
        <v>57834.61</v>
      </c>
      <c r="F3500" s="54">
        <v>60576.36</v>
      </c>
      <c r="G3500" s="55">
        <v>1.0469999999999999</v>
      </c>
      <c r="H3500" s="53">
        <v>0</v>
      </c>
      <c r="I3500" s="53" t="s">
        <v>1408</v>
      </c>
    </row>
    <row r="3501" spans="1:9" ht="17.399999999999999" x14ac:dyDescent="0.3">
      <c r="A3501" s="53" t="s">
        <v>690</v>
      </c>
      <c r="B3501" s="57">
        <v>45870</v>
      </c>
      <c r="C3501" s="59">
        <v>3753127.88</v>
      </c>
      <c r="D3501" s="60">
        <v>35</v>
      </c>
      <c r="E3501" s="54">
        <v>56296.92</v>
      </c>
      <c r="F3501" s="54">
        <v>41676.9</v>
      </c>
      <c r="G3501" s="55">
        <v>0.74</v>
      </c>
      <c r="H3501" s="53">
        <v>0</v>
      </c>
      <c r="I3501" s="53" t="s">
        <v>1410</v>
      </c>
    </row>
    <row r="3502" spans="1:9" ht="17.399999999999999" x14ac:dyDescent="0.3">
      <c r="A3502" s="53" t="s">
        <v>690</v>
      </c>
      <c r="B3502" s="57">
        <v>45901</v>
      </c>
      <c r="C3502" s="59">
        <v>3666399.32</v>
      </c>
      <c r="D3502" s="60">
        <v>0</v>
      </c>
      <c r="E3502" s="54">
        <v>54995.99</v>
      </c>
      <c r="F3502" s="54">
        <v>62784.36</v>
      </c>
      <c r="G3502" s="55">
        <v>1.1419999999999999</v>
      </c>
      <c r="H3502" s="53">
        <v>0</v>
      </c>
      <c r="I3502" s="53" t="s">
        <v>1408</v>
      </c>
    </row>
    <row r="3503" spans="1:9" ht="17.399999999999999" x14ac:dyDescent="0.3">
      <c r="A3503" s="53" t="s">
        <v>690</v>
      </c>
      <c r="B3503" s="57">
        <v>45931</v>
      </c>
      <c r="C3503" s="59">
        <v>3565343.88</v>
      </c>
      <c r="D3503" s="60">
        <v>0</v>
      </c>
      <c r="E3503" s="54">
        <v>53480.160000000003</v>
      </c>
      <c r="F3503" s="54">
        <v>57242.77</v>
      </c>
      <c r="G3503" s="55">
        <v>1.07</v>
      </c>
      <c r="H3503" s="53">
        <v>0</v>
      </c>
      <c r="I3503" s="53" t="s">
        <v>1408</v>
      </c>
    </row>
    <row r="3504" spans="1:9" ht="17.399999999999999" x14ac:dyDescent="0.3">
      <c r="A3504" s="53" t="s">
        <v>690</v>
      </c>
      <c r="B3504" s="57">
        <v>45962</v>
      </c>
      <c r="C3504" s="59">
        <v>3478501.2</v>
      </c>
      <c r="D3504" s="60">
        <v>15</v>
      </c>
      <c r="E3504" s="54">
        <v>52177.52</v>
      </c>
      <c r="F3504" s="54">
        <v>50271.96</v>
      </c>
      <c r="G3504" s="55">
        <v>0.96299999999999997</v>
      </c>
      <c r="H3504" s="53">
        <v>0</v>
      </c>
      <c r="I3504" s="53" t="s">
        <v>1408</v>
      </c>
    </row>
    <row r="3505" spans="1:9" ht="17.399999999999999" x14ac:dyDescent="0.3">
      <c r="A3505" s="53" t="s">
        <v>690</v>
      </c>
      <c r="B3505" s="57">
        <v>45992</v>
      </c>
      <c r="C3505" s="59">
        <v>3390609.76</v>
      </c>
      <c r="D3505" s="60">
        <v>0</v>
      </c>
      <c r="E3505" s="54">
        <v>50859.15</v>
      </c>
      <c r="F3505" s="54">
        <v>56102.14</v>
      </c>
      <c r="G3505" s="55">
        <v>1.103</v>
      </c>
      <c r="H3505" s="53">
        <v>0</v>
      </c>
      <c r="I3505" s="53" t="s">
        <v>1408</v>
      </c>
    </row>
    <row r="3506" spans="1:9" ht="17.399999999999999" x14ac:dyDescent="0.3">
      <c r="A3506" s="53" t="s">
        <v>692</v>
      </c>
      <c r="B3506" s="57">
        <v>45658</v>
      </c>
      <c r="C3506" s="59">
        <v>632900.26</v>
      </c>
      <c r="D3506" s="60">
        <v>0</v>
      </c>
      <c r="E3506" s="54">
        <v>9493.5</v>
      </c>
      <c r="F3506" s="54">
        <v>9115.08</v>
      </c>
      <c r="G3506" s="55">
        <v>0.96</v>
      </c>
      <c r="H3506" s="53">
        <v>0</v>
      </c>
      <c r="I3506" s="53" t="s">
        <v>1408</v>
      </c>
    </row>
    <row r="3507" spans="1:9" ht="17.399999999999999" x14ac:dyDescent="0.3">
      <c r="A3507" s="53" t="s">
        <v>692</v>
      </c>
      <c r="B3507" s="57">
        <v>45689</v>
      </c>
      <c r="C3507" s="59">
        <v>614819.23</v>
      </c>
      <c r="D3507" s="60">
        <v>0</v>
      </c>
      <c r="E3507" s="54">
        <v>9222.2900000000009</v>
      </c>
      <c r="F3507" s="54">
        <v>10603.53</v>
      </c>
      <c r="G3507" s="55">
        <v>1.1499999999999999</v>
      </c>
      <c r="H3507" s="53">
        <v>0</v>
      </c>
      <c r="I3507" s="53" t="s">
        <v>1408</v>
      </c>
    </row>
    <row r="3508" spans="1:9" ht="17.399999999999999" x14ac:dyDescent="0.3">
      <c r="A3508" s="53" t="s">
        <v>692</v>
      </c>
      <c r="B3508" s="57">
        <v>45717</v>
      </c>
      <c r="C3508" s="59">
        <v>595682.69999999995</v>
      </c>
      <c r="D3508" s="60">
        <v>15</v>
      </c>
      <c r="E3508" s="54">
        <v>8935.24</v>
      </c>
      <c r="F3508" s="54">
        <v>9835.34</v>
      </c>
      <c r="G3508" s="55">
        <v>1.101</v>
      </c>
      <c r="H3508" s="53">
        <v>0</v>
      </c>
      <c r="I3508" s="53" t="s">
        <v>1408</v>
      </c>
    </row>
    <row r="3509" spans="1:9" ht="17.399999999999999" x14ac:dyDescent="0.3">
      <c r="A3509" s="53" t="s">
        <v>692</v>
      </c>
      <c r="B3509" s="57">
        <v>45748</v>
      </c>
      <c r="C3509" s="59">
        <v>579173.63</v>
      </c>
      <c r="D3509" s="60">
        <v>65</v>
      </c>
      <c r="E3509" s="54">
        <v>8687.6</v>
      </c>
      <c r="F3509" s="54">
        <v>5809.82</v>
      </c>
      <c r="G3509" s="55">
        <v>0.66900000000000004</v>
      </c>
      <c r="H3509" s="53">
        <v>0</v>
      </c>
      <c r="I3509" s="53" t="s">
        <v>1411</v>
      </c>
    </row>
    <row r="3510" spans="1:9" ht="17.399999999999999" x14ac:dyDescent="0.3">
      <c r="A3510" s="53" t="s">
        <v>692</v>
      </c>
      <c r="B3510" s="57">
        <v>45778</v>
      </c>
      <c r="C3510" s="59">
        <v>563412.06000000006</v>
      </c>
      <c r="D3510" s="60">
        <v>0</v>
      </c>
      <c r="E3510" s="54">
        <v>8451.18</v>
      </c>
      <c r="F3510" s="54">
        <v>8477.99</v>
      </c>
      <c r="G3510" s="55">
        <v>1.0029999999999999</v>
      </c>
      <c r="H3510" s="53">
        <v>0</v>
      </c>
      <c r="I3510" s="53" t="s">
        <v>1408</v>
      </c>
    </row>
    <row r="3511" spans="1:9" ht="17.399999999999999" x14ac:dyDescent="0.3">
      <c r="A3511" s="53" t="s">
        <v>692</v>
      </c>
      <c r="B3511" s="57">
        <v>45809</v>
      </c>
      <c r="C3511" s="59">
        <v>546160.62</v>
      </c>
      <c r="D3511" s="60">
        <v>35</v>
      </c>
      <c r="E3511" s="54">
        <v>8192.41</v>
      </c>
      <c r="F3511" s="54">
        <v>4404.25</v>
      </c>
      <c r="G3511" s="55">
        <v>0.53800000000000003</v>
      </c>
      <c r="H3511" s="53">
        <v>0</v>
      </c>
      <c r="I3511" s="53" t="s">
        <v>1410</v>
      </c>
    </row>
    <row r="3512" spans="1:9" ht="17.399999999999999" x14ac:dyDescent="0.3">
      <c r="A3512" s="53" t="s">
        <v>692</v>
      </c>
      <c r="B3512" s="57">
        <v>45839</v>
      </c>
      <c r="C3512" s="59">
        <v>531870.63</v>
      </c>
      <c r="D3512" s="60">
        <v>95</v>
      </c>
      <c r="E3512" s="54">
        <v>7978.06</v>
      </c>
      <c r="F3512" s="54">
        <v>3121.66</v>
      </c>
      <c r="G3512" s="55">
        <v>0.39100000000000001</v>
      </c>
      <c r="H3512" s="53">
        <v>0</v>
      </c>
      <c r="I3512" s="53" t="s">
        <v>1409</v>
      </c>
    </row>
    <row r="3513" spans="1:9" ht="17.399999999999999" x14ac:dyDescent="0.3">
      <c r="A3513" s="53" t="s">
        <v>692</v>
      </c>
      <c r="B3513" s="57">
        <v>45870</v>
      </c>
      <c r="C3513" s="59">
        <v>515361.31</v>
      </c>
      <c r="D3513" s="60">
        <v>0</v>
      </c>
      <c r="E3513" s="54">
        <v>7730.42</v>
      </c>
      <c r="F3513" s="54">
        <v>7802.22</v>
      </c>
      <c r="G3513" s="55">
        <v>1.0089999999999999</v>
      </c>
      <c r="H3513" s="53">
        <v>0</v>
      </c>
      <c r="I3513" s="53" t="s">
        <v>1408</v>
      </c>
    </row>
    <row r="3514" spans="1:9" ht="17.399999999999999" x14ac:dyDescent="0.3">
      <c r="A3514" s="53" t="s">
        <v>692</v>
      </c>
      <c r="B3514" s="57">
        <v>45901</v>
      </c>
      <c r="C3514" s="59">
        <v>501735.98</v>
      </c>
      <c r="D3514" s="60">
        <v>0</v>
      </c>
      <c r="E3514" s="54">
        <v>7526.04</v>
      </c>
      <c r="F3514" s="54">
        <v>7820.65</v>
      </c>
      <c r="G3514" s="55">
        <v>1.0389999999999999</v>
      </c>
      <c r="H3514" s="53">
        <v>0</v>
      </c>
      <c r="I3514" s="53" t="s">
        <v>1408</v>
      </c>
    </row>
    <row r="3515" spans="1:9" ht="17.399999999999999" x14ac:dyDescent="0.3">
      <c r="A3515" s="53" t="s">
        <v>692</v>
      </c>
      <c r="B3515" s="57">
        <v>45931</v>
      </c>
      <c r="C3515" s="59">
        <v>485805.12</v>
      </c>
      <c r="D3515" s="60">
        <v>0</v>
      </c>
      <c r="E3515" s="54">
        <v>7287.08</v>
      </c>
      <c r="F3515" s="54">
        <v>8203.59</v>
      </c>
      <c r="G3515" s="55">
        <v>1.1259999999999999</v>
      </c>
      <c r="H3515" s="53">
        <v>0</v>
      </c>
      <c r="I3515" s="53" t="s">
        <v>1408</v>
      </c>
    </row>
    <row r="3516" spans="1:9" ht="17.399999999999999" x14ac:dyDescent="0.3">
      <c r="A3516" s="53" t="s">
        <v>692</v>
      </c>
      <c r="B3516" s="57">
        <v>45962</v>
      </c>
      <c r="C3516" s="59">
        <v>472367.17</v>
      </c>
      <c r="D3516" s="60">
        <v>65</v>
      </c>
      <c r="E3516" s="54">
        <v>7085.51</v>
      </c>
      <c r="F3516" s="54">
        <v>4538.87</v>
      </c>
      <c r="G3516" s="55">
        <v>0.64100000000000001</v>
      </c>
      <c r="H3516" s="53">
        <v>0</v>
      </c>
      <c r="I3516" s="53" t="s">
        <v>1411</v>
      </c>
    </row>
    <row r="3517" spans="1:9" ht="17.399999999999999" x14ac:dyDescent="0.3">
      <c r="A3517" s="53" t="s">
        <v>692</v>
      </c>
      <c r="B3517" s="57">
        <v>45992</v>
      </c>
      <c r="C3517" s="59">
        <v>458499.01</v>
      </c>
      <c r="D3517" s="60">
        <v>0</v>
      </c>
      <c r="E3517" s="54">
        <v>6877.49</v>
      </c>
      <c r="F3517" s="54">
        <v>7333.04</v>
      </c>
      <c r="G3517" s="55">
        <v>1.0660000000000001</v>
      </c>
      <c r="H3517" s="53">
        <v>0</v>
      </c>
      <c r="I3517" s="53" t="s">
        <v>1408</v>
      </c>
    </row>
    <row r="3518" spans="1:9" ht="17.399999999999999" x14ac:dyDescent="0.3">
      <c r="A3518" s="53" t="s">
        <v>693</v>
      </c>
      <c r="B3518" s="57">
        <v>45658</v>
      </c>
      <c r="C3518" s="59">
        <v>397686.42</v>
      </c>
      <c r="D3518" s="60">
        <v>0</v>
      </c>
      <c r="E3518" s="54">
        <v>5965.3</v>
      </c>
      <c r="F3518" s="54">
        <v>6438.05</v>
      </c>
      <c r="G3518" s="55">
        <v>1.079</v>
      </c>
      <c r="H3518" s="53">
        <v>0</v>
      </c>
      <c r="I3518" s="53" t="s">
        <v>1408</v>
      </c>
    </row>
    <row r="3519" spans="1:9" ht="17.399999999999999" x14ac:dyDescent="0.3">
      <c r="A3519" s="53" t="s">
        <v>693</v>
      </c>
      <c r="B3519" s="57">
        <v>45689</v>
      </c>
      <c r="C3519" s="59">
        <v>385954.38</v>
      </c>
      <c r="D3519" s="60">
        <v>15</v>
      </c>
      <c r="E3519" s="54">
        <v>5789.32</v>
      </c>
      <c r="F3519" s="54">
        <v>6211.26</v>
      </c>
      <c r="G3519" s="55">
        <v>1.073</v>
      </c>
      <c r="H3519" s="53">
        <v>0</v>
      </c>
      <c r="I3519" s="53" t="s">
        <v>1408</v>
      </c>
    </row>
    <row r="3520" spans="1:9" ht="17.399999999999999" x14ac:dyDescent="0.3">
      <c r="A3520" s="53" t="s">
        <v>693</v>
      </c>
      <c r="B3520" s="57">
        <v>45717</v>
      </c>
      <c r="C3520" s="59">
        <v>373260.19</v>
      </c>
      <c r="D3520" s="60">
        <v>0</v>
      </c>
      <c r="E3520" s="54">
        <v>5598.9</v>
      </c>
      <c r="F3520" s="54">
        <v>6216.72</v>
      </c>
      <c r="G3520" s="55">
        <v>1.1100000000000001</v>
      </c>
      <c r="H3520" s="53">
        <v>0</v>
      </c>
      <c r="I3520" s="53" t="s">
        <v>1408</v>
      </c>
    </row>
    <row r="3521" spans="1:9" ht="17.399999999999999" x14ac:dyDescent="0.3">
      <c r="A3521" s="53" t="s">
        <v>693</v>
      </c>
      <c r="B3521" s="57">
        <v>45748</v>
      </c>
      <c r="C3521" s="59">
        <v>362590.59</v>
      </c>
      <c r="D3521" s="60">
        <v>0</v>
      </c>
      <c r="E3521" s="54">
        <v>5438.86</v>
      </c>
      <c r="F3521" s="54">
        <v>6023.27</v>
      </c>
      <c r="G3521" s="55">
        <v>1.107</v>
      </c>
      <c r="H3521" s="53">
        <v>0</v>
      </c>
      <c r="I3521" s="53" t="s">
        <v>1408</v>
      </c>
    </row>
    <row r="3522" spans="1:9" ht="17.399999999999999" x14ac:dyDescent="0.3">
      <c r="A3522" s="53" t="s">
        <v>693</v>
      </c>
      <c r="B3522" s="57">
        <v>45778</v>
      </c>
      <c r="C3522" s="59">
        <v>350778.74</v>
      </c>
      <c r="D3522" s="60">
        <v>0</v>
      </c>
      <c r="E3522" s="54">
        <v>5261.68</v>
      </c>
      <c r="F3522" s="54">
        <v>5285.93</v>
      </c>
      <c r="G3522" s="55">
        <v>1.0049999999999999</v>
      </c>
      <c r="H3522" s="53">
        <v>0</v>
      </c>
      <c r="I3522" s="53" t="s">
        <v>1408</v>
      </c>
    </row>
    <row r="3523" spans="1:9" ht="17.399999999999999" x14ac:dyDescent="0.3">
      <c r="A3523" s="53" t="s">
        <v>693</v>
      </c>
      <c r="B3523" s="57">
        <v>45809</v>
      </c>
      <c r="C3523" s="59">
        <v>340754.47</v>
      </c>
      <c r="D3523" s="60">
        <v>65</v>
      </c>
      <c r="E3523" s="54">
        <v>5111.32</v>
      </c>
      <c r="F3523" s="54">
        <v>2228.31</v>
      </c>
      <c r="G3523" s="55">
        <v>0.436</v>
      </c>
      <c r="H3523" s="53">
        <v>0</v>
      </c>
      <c r="I3523" s="53" t="s">
        <v>1411</v>
      </c>
    </row>
    <row r="3524" spans="1:9" ht="17.399999999999999" x14ac:dyDescent="0.3">
      <c r="A3524" s="53" t="s">
        <v>693</v>
      </c>
      <c r="B3524" s="57">
        <v>45839</v>
      </c>
      <c r="C3524" s="59">
        <v>330955.14</v>
      </c>
      <c r="D3524" s="60">
        <v>15</v>
      </c>
      <c r="E3524" s="54">
        <v>4964.33</v>
      </c>
      <c r="F3524" s="54">
        <v>5397.66</v>
      </c>
      <c r="G3524" s="55">
        <v>1.087</v>
      </c>
      <c r="H3524" s="53">
        <v>0</v>
      </c>
      <c r="I3524" s="53" t="s">
        <v>1408</v>
      </c>
    </row>
    <row r="3525" spans="1:9" ht="17.399999999999999" x14ac:dyDescent="0.3">
      <c r="A3525" s="53" t="s">
        <v>693</v>
      </c>
      <c r="B3525" s="57">
        <v>45870</v>
      </c>
      <c r="C3525" s="59">
        <v>321000.24</v>
      </c>
      <c r="D3525" s="60">
        <v>15</v>
      </c>
      <c r="E3525" s="54">
        <v>4815</v>
      </c>
      <c r="F3525" s="54">
        <v>5354.07</v>
      </c>
      <c r="G3525" s="55">
        <v>1.1120000000000001</v>
      </c>
      <c r="H3525" s="53">
        <v>0</v>
      </c>
      <c r="I3525" s="53" t="s">
        <v>1408</v>
      </c>
    </row>
    <row r="3526" spans="1:9" ht="17.399999999999999" x14ac:dyDescent="0.3">
      <c r="A3526" s="53" t="s">
        <v>693</v>
      </c>
      <c r="B3526" s="57">
        <v>45901</v>
      </c>
      <c r="C3526" s="59">
        <v>311917.24</v>
      </c>
      <c r="D3526" s="60">
        <v>65</v>
      </c>
      <c r="E3526" s="54">
        <v>4678.76</v>
      </c>
      <c r="F3526" s="54">
        <v>2840.09</v>
      </c>
      <c r="G3526" s="55">
        <v>0.60699999999999998</v>
      </c>
      <c r="H3526" s="53">
        <v>0</v>
      </c>
      <c r="I3526" s="53" t="s">
        <v>1411</v>
      </c>
    </row>
    <row r="3527" spans="1:9" ht="17.399999999999999" x14ac:dyDescent="0.3">
      <c r="A3527" s="53" t="s">
        <v>693</v>
      </c>
      <c r="B3527" s="57">
        <v>45931</v>
      </c>
      <c r="C3527" s="59">
        <v>302613.26</v>
      </c>
      <c r="D3527" s="60">
        <v>0</v>
      </c>
      <c r="E3527" s="54">
        <v>4539.2</v>
      </c>
      <c r="F3527" s="54">
        <v>4999.46</v>
      </c>
      <c r="G3527" s="55">
        <v>1.101</v>
      </c>
      <c r="H3527" s="53">
        <v>0</v>
      </c>
      <c r="I3527" s="53" t="s">
        <v>1408</v>
      </c>
    </row>
    <row r="3528" spans="1:9" ht="17.399999999999999" x14ac:dyDescent="0.3">
      <c r="A3528" s="53" t="s">
        <v>693</v>
      </c>
      <c r="B3528" s="57">
        <v>45962</v>
      </c>
      <c r="C3528" s="59">
        <v>302613.26</v>
      </c>
      <c r="D3528" s="60">
        <v>220</v>
      </c>
      <c r="E3528" s="54">
        <v>4539.2</v>
      </c>
      <c r="F3528" s="54">
        <v>443.59</v>
      </c>
      <c r="G3528" s="55">
        <v>9.8000000000000004E-2</v>
      </c>
      <c r="H3528" s="53">
        <v>0</v>
      </c>
      <c r="I3528" s="53" t="s">
        <v>1412</v>
      </c>
    </row>
    <row r="3529" spans="1:9" ht="17.399999999999999" x14ac:dyDescent="0.3">
      <c r="A3529" s="53" t="s">
        <v>693</v>
      </c>
      <c r="B3529" s="57">
        <v>45992</v>
      </c>
      <c r="C3529" s="59">
        <v>302613.26</v>
      </c>
      <c r="D3529" s="60">
        <v>999</v>
      </c>
      <c r="E3529" s="54">
        <v>4539.2</v>
      </c>
      <c r="F3529" s="54">
        <v>314.67</v>
      </c>
      <c r="G3529" s="55">
        <v>6.9000000000000006E-2</v>
      </c>
      <c r="H3529" s="53">
        <v>0</v>
      </c>
      <c r="I3529" s="53" t="s">
        <v>1412</v>
      </c>
    </row>
    <row r="3530" spans="1:9" ht="17.399999999999999" x14ac:dyDescent="0.3">
      <c r="A3530" s="53" t="s">
        <v>695</v>
      </c>
      <c r="B3530" s="57">
        <v>45689</v>
      </c>
      <c r="C3530" s="59">
        <v>14211361.789999999</v>
      </c>
      <c r="D3530" s="60">
        <v>0</v>
      </c>
      <c r="E3530" s="54">
        <v>213170.43</v>
      </c>
      <c r="F3530" s="54">
        <v>228282.04</v>
      </c>
      <c r="G3530" s="55">
        <v>1.071</v>
      </c>
      <c r="H3530" s="53">
        <v>0</v>
      </c>
      <c r="I3530" s="53" t="s">
        <v>1408</v>
      </c>
    </row>
    <row r="3531" spans="1:9" ht="17.399999999999999" x14ac:dyDescent="0.3">
      <c r="A3531" s="53" t="s">
        <v>695</v>
      </c>
      <c r="B3531" s="57">
        <v>45717</v>
      </c>
      <c r="C3531" s="59">
        <v>13829081.060000001</v>
      </c>
      <c r="D3531" s="60">
        <v>15</v>
      </c>
      <c r="E3531" s="54">
        <v>207436.22</v>
      </c>
      <c r="F3531" s="54">
        <v>218102.28</v>
      </c>
      <c r="G3531" s="55">
        <v>1.0509999999999999</v>
      </c>
      <c r="H3531" s="53">
        <v>0</v>
      </c>
      <c r="I3531" s="53" t="s">
        <v>1408</v>
      </c>
    </row>
    <row r="3532" spans="1:9" ht="17.399999999999999" x14ac:dyDescent="0.3">
      <c r="A3532" s="53" t="s">
        <v>695</v>
      </c>
      <c r="B3532" s="57">
        <v>45748</v>
      </c>
      <c r="C3532" s="59">
        <v>13526708.76</v>
      </c>
      <c r="D3532" s="60">
        <v>15</v>
      </c>
      <c r="E3532" s="54">
        <v>202900.63</v>
      </c>
      <c r="F3532" s="54">
        <v>221348.78</v>
      </c>
      <c r="G3532" s="55">
        <v>1.091</v>
      </c>
      <c r="H3532" s="53">
        <v>0</v>
      </c>
      <c r="I3532" s="53" t="s">
        <v>1408</v>
      </c>
    </row>
    <row r="3533" spans="1:9" ht="17.399999999999999" x14ac:dyDescent="0.3">
      <c r="A3533" s="53" t="s">
        <v>695</v>
      </c>
      <c r="B3533" s="57">
        <v>45778</v>
      </c>
      <c r="C3533" s="59">
        <v>13172113.85</v>
      </c>
      <c r="D3533" s="60">
        <v>0</v>
      </c>
      <c r="E3533" s="54">
        <v>197581.71</v>
      </c>
      <c r="F3533" s="54">
        <v>218295.8</v>
      </c>
      <c r="G3533" s="55">
        <v>1.105</v>
      </c>
      <c r="H3533" s="53">
        <v>0</v>
      </c>
      <c r="I3533" s="53" t="s">
        <v>1408</v>
      </c>
    </row>
    <row r="3534" spans="1:9" ht="17.399999999999999" x14ac:dyDescent="0.3">
      <c r="A3534" s="53" t="s">
        <v>695</v>
      </c>
      <c r="B3534" s="57">
        <v>45809</v>
      </c>
      <c r="C3534" s="59">
        <v>13172113.85</v>
      </c>
      <c r="D3534" s="60">
        <v>185</v>
      </c>
      <c r="E3534" s="54">
        <v>197581.71</v>
      </c>
      <c r="F3534" s="54">
        <v>26661.75</v>
      </c>
      <c r="G3534" s="55">
        <v>0.13500000000000001</v>
      </c>
      <c r="H3534" s="53">
        <v>0</v>
      </c>
      <c r="I3534" s="53" t="s">
        <v>1412</v>
      </c>
    </row>
    <row r="3535" spans="1:9" ht="17.399999999999999" x14ac:dyDescent="0.3">
      <c r="A3535" s="53" t="s">
        <v>695</v>
      </c>
      <c r="B3535" s="57">
        <v>45839</v>
      </c>
      <c r="C3535" s="59">
        <v>13172113.85</v>
      </c>
      <c r="D3535" s="60">
        <v>999</v>
      </c>
      <c r="E3535" s="54">
        <v>197581.71</v>
      </c>
      <c r="F3535" s="54">
        <v>12573.38</v>
      </c>
      <c r="G3535" s="55">
        <v>6.4000000000000001E-2</v>
      </c>
      <c r="H3535" s="53">
        <v>0</v>
      </c>
      <c r="I3535" s="53" t="s">
        <v>1412</v>
      </c>
    </row>
    <row r="3536" spans="1:9" ht="17.399999999999999" x14ac:dyDescent="0.3">
      <c r="A3536" s="53" t="s">
        <v>695</v>
      </c>
      <c r="B3536" s="57">
        <v>45870</v>
      </c>
      <c r="C3536" s="59">
        <v>13172113.85</v>
      </c>
      <c r="D3536" s="60">
        <v>999</v>
      </c>
      <c r="E3536" s="54">
        <v>197581.71</v>
      </c>
      <c r="F3536" s="54">
        <v>31419.98</v>
      </c>
      <c r="G3536" s="55">
        <v>0.159</v>
      </c>
      <c r="H3536" s="53">
        <v>0</v>
      </c>
      <c r="I3536" s="53" t="s">
        <v>1412</v>
      </c>
    </row>
    <row r="3537" spans="1:9" ht="17.399999999999999" x14ac:dyDescent="0.3">
      <c r="A3537" s="53" t="s">
        <v>695</v>
      </c>
      <c r="B3537" s="57">
        <v>45901</v>
      </c>
      <c r="C3537" s="59">
        <v>13172113.85</v>
      </c>
      <c r="D3537" s="60">
        <v>999</v>
      </c>
      <c r="E3537" s="54">
        <v>197581.71</v>
      </c>
      <c r="F3537" s="54">
        <v>16749.05</v>
      </c>
      <c r="G3537" s="55">
        <v>8.5000000000000006E-2</v>
      </c>
      <c r="H3537" s="53">
        <v>0</v>
      </c>
      <c r="I3537" s="53" t="s">
        <v>1412</v>
      </c>
    </row>
    <row r="3538" spans="1:9" ht="17.399999999999999" x14ac:dyDescent="0.3">
      <c r="A3538" s="53" t="s">
        <v>695</v>
      </c>
      <c r="B3538" s="57">
        <v>45931</v>
      </c>
      <c r="C3538" s="59">
        <v>13172113.85</v>
      </c>
      <c r="D3538" s="60">
        <v>999</v>
      </c>
      <c r="E3538" s="54">
        <v>197581.71</v>
      </c>
      <c r="F3538" s="54">
        <v>6058.65</v>
      </c>
      <c r="G3538" s="55">
        <v>3.1E-2</v>
      </c>
      <c r="H3538" s="53">
        <v>0</v>
      </c>
      <c r="I3538" s="53" t="s">
        <v>1412</v>
      </c>
    </row>
    <row r="3539" spans="1:9" ht="17.399999999999999" x14ac:dyDescent="0.3">
      <c r="A3539" s="53" t="s">
        <v>695</v>
      </c>
      <c r="B3539" s="57">
        <v>45962</v>
      </c>
      <c r="C3539" s="59">
        <v>13172113.85</v>
      </c>
      <c r="D3539" s="60">
        <v>999</v>
      </c>
      <c r="E3539" s="54">
        <v>197581.71</v>
      </c>
      <c r="F3539" s="54">
        <v>14927.29</v>
      </c>
      <c r="G3539" s="55">
        <v>7.5999999999999998E-2</v>
      </c>
      <c r="H3539" s="53">
        <v>0</v>
      </c>
      <c r="I3539" s="53" t="s">
        <v>1412</v>
      </c>
    </row>
    <row r="3540" spans="1:9" ht="17.399999999999999" x14ac:dyDescent="0.3">
      <c r="A3540" s="53" t="s">
        <v>695</v>
      </c>
      <c r="B3540" s="57">
        <v>45992</v>
      </c>
      <c r="C3540" s="59">
        <v>13172113.85</v>
      </c>
      <c r="D3540" s="60">
        <v>999</v>
      </c>
      <c r="E3540" s="54">
        <v>197581.71</v>
      </c>
      <c r="F3540" s="54">
        <v>9787.3799999999992</v>
      </c>
      <c r="G3540" s="55">
        <v>0.05</v>
      </c>
      <c r="H3540" s="53">
        <v>0</v>
      </c>
      <c r="I3540" s="53" t="s">
        <v>1412</v>
      </c>
    </row>
    <row r="3541" spans="1:9" ht="17.399999999999999" x14ac:dyDescent="0.3">
      <c r="A3541" s="53" t="s">
        <v>696</v>
      </c>
      <c r="B3541" s="57">
        <v>45658</v>
      </c>
      <c r="C3541" s="59">
        <v>1700816</v>
      </c>
      <c r="D3541" s="60">
        <v>0</v>
      </c>
      <c r="E3541" s="54">
        <v>25512.240000000002</v>
      </c>
      <c r="F3541" s="54">
        <v>24698.81</v>
      </c>
      <c r="G3541" s="55">
        <v>0.96799999999999997</v>
      </c>
      <c r="H3541" s="53">
        <v>0</v>
      </c>
      <c r="I3541" s="53" t="s">
        <v>1408</v>
      </c>
    </row>
    <row r="3542" spans="1:9" ht="17.399999999999999" x14ac:dyDescent="0.3">
      <c r="A3542" s="53" t="s">
        <v>696</v>
      </c>
      <c r="B3542" s="57">
        <v>45689</v>
      </c>
      <c r="C3542" s="59">
        <v>1645781.64</v>
      </c>
      <c r="D3542" s="60">
        <v>15</v>
      </c>
      <c r="E3542" s="54">
        <v>24686.720000000001</v>
      </c>
      <c r="F3542" s="54">
        <v>27954.98</v>
      </c>
      <c r="G3542" s="55">
        <v>1.1319999999999999</v>
      </c>
      <c r="H3542" s="53">
        <v>0</v>
      </c>
      <c r="I3542" s="53" t="s">
        <v>1408</v>
      </c>
    </row>
    <row r="3543" spans="1:9" ht="17.399999999999999" x14ac:dyDescent="0.3">
      <c r="A3543" s="53" t="s">
        <v>696</v>
      </c>
      <c r="B3543" s="57">
        <v>45717</v>
      </c>
      <c r="C3543" s="59">
        <v>1598148.18</v>
      </c>
      <c r="D3543" s="60">
        <v>0</v>
      </c>
      <c r="E3543" s="54">
        <v>23972.22</v>
      </c>
      <c r="F3543" s="54">
        <v>25679.52</v>
      </c>
      <c r="G3543" s="55">
        <v>1.071</v>
      </c>
      <c r="H3543" s="53">
        <v>0</v>
      </c>
      <c r="I3543" s="53" t="s">
        <v>1408</v>
      </c>
    </row>
    <row r="3544" spans="1:9" ht="17.399999999999999" x14ac:dyDescent="0.3">
      <c r="A3544" s="53" t="s">
        <v>696</v>
      </c>
      <c r="B3544" s="57">
        <v>45748</v>
      </c>
      <c r="C3544" s="59">
        <v>1554159.82</v>
      </c>
      <c r="D3544" s="60">
        <v>0</v>
      </c>
      <c r="E3544" s="54">
        <v>23312.400000000001</v>
      </c>
      <c r="F3544" s="54">
        <v>23574.3</v>
      </c>
      <c r="G3544" s="55">
        <v>1.0109999999999999</v>
      </c>
      <c r="H3544" s="53">
        <v>0</v>
      </c>
      <c r="I3544" s="53" t="s">
        <v>1408</v>
      </c>
    </row>
    <row r="3545" spans="1:9" ht="17.399999999999999" x14ac:dyDescent="0.3">
      <c r="A3545" s="53" t="s">
        <v>696</v>
      </c>
      <c r="B3545" s="57">
        <v>45778</v>
      </c>
      <c r="C3545" s="59">
        <v>1511877.31</v>
      </c>
      <c r="D3545" s="60">
        <v>0</v>
      </c>
      <c r="E3545" s="54">
        <v>22678.16</v>
      </c>
      <c r="F3545" s="54">
        <v>23197.09</v>
      </c>
      <c r="G3545" s="55">
        <v>1.0229999999999999</v>
      </c>
      <c r="H3545" s="53">
        <v>0</v>
      </c>
      <c r="I3545" s="53" t="s">
        <v>1408</v>
      </c>
    </row>
    <row r="3546" spans="1:9" ht="17.399999999999999" x14ac:dyDescent="0.3">
      <c r="A3546" s="53" t="s">
        <v>696</v>
      </c>
      <c r="B3546" s="57">
        <v>45809</v>
      </c>
      <c r="C3546" s="59">
        <v>1464900.7</v>
      </c>
      <c r="D3546" s="60">
        <v>0</v>
      </c>
      <c r="E3546" s="54">
        <v>21973.51</v>
      </c>
      <c r="F3546" s="54">
        <v>21824.33</v>
      </c>
      <c r="G3546" s="55">
        <v>0.99299999999999999</v>
      </c>
      <c r="H3546" s="53">
        <v>0</v>
      </c>
      <c r="I3546" s="53" t="s">
        <v>1408</v>
      </c>
    </row>
    <row r="3547" spans="1:9" ht="17.399999999999999" x14ac:dyDescent="0.3">
      <c r="A3547" s="53" t="s">
        <v>696</v>
      </c>
      <c r="B3547" s="57">
        <v>45839</v>
      </c>
      <c r="C3547" s="59">
        <v>1417517.49</v>
      </c>
      <c r="D3547" s="60">
        <v>0</v>
      </c>
      <c r="E3547" s="54">
        <v>21262.76</v>
      </c>
      <c r="F3547" s="54">
        <v>21163.63</v>
      </c>
      <c r="G3547" s="55">
        <v>0.995</v>
      </c>
      <c r="H3547" s="53">
        <v>0</v>
      </c>
      <c r="I3547" s="53" t="s">
        <v>1408</v>
      </c>
    </row>
    <row r="3548" spans="1:9" ht="17.399999999999999" x14ac:dyDescent="0.3">
      <c r="A3548" s="53" t="s">
        <v>696</v>
      </c>
      <c r="B3548" s="57">
        <v>45870</v>
      </c>
      <c r="C3548" s="59">
        <v>1372622.84</v>
      </c>
      <c r="D3548" s="60">
        <v>15</v>
      </c>
      <c r="E3548" s="54">
        <v>20589.34</v>
      </c>
      <c r="F3548" s="54">
        <v>23503.02</v>
      </c>
      <c r="G3548" s="55">
        <v>1.1419999999999999</v>
      </c>
      <c r="H3548" s="53">
        <v>0</v>
      </c>
      <c r="I3548" s="53" t="s">
        <v>1408</v>
      </c>
    </row>
    <row r="3549" spans="1:9" ht="17.399999999999999" x14ac:dyDescent="0.3">
      <c r="A3549" s="53" t="s">
        <v>696</v>
      </c>
      <c r="B3549" s="57">
        <v>45901</v>
      </c>
      <c r="C3549" s="59">
        <v>1332837.8400000001</v>
      </c>
      <c r="D3549" s="60">
        <v>0</v>
      </c>
      <c r="E3549" s="54">
        <v>19992.57</v>
      </c>
      <c r="F3549" s="54">
        <v>19184.91</v>
      </c>
      <c r="G3549" s="55">
        <v>0.96</v>
      </c>
      <c r="H3549" s="53">
        <v>0</v>
      </c>
      <c r="I3549" s="53" t="s">
        <v>1408</v>
      </c>
    </row>
    <row r="3550" spans="1:9" ht="17.399999999999999" x14ac:dyDescent="0.3">
      <c r="A3550" s="53" t="s">
        <v>696</v>
      </c>
      <c r="B3550" s="57">
        <v>45931</v>
      </c>
      <c r="C3550" s="59">
        <v>1292222.4099999999</v>
      </c>
      <c r="D3550" s="60">
        <v>0</v>
      </c>
      <c r="E3550" s="54">
        <v>19383.34</v>
      </c>
      <c r="F3550" s="54">
        <v>21518.240000000002</v>
      </c>
      <c r="G3550" s="55">
        <v>1.1100000000000001</v>
      </c>
      <c r="H3550" s="53">
        <v>0</v>
      </c>
      <c r="I3550" s="53" t="s">
        <v>1408</v>
      </c>
    </row>
    <row r="3551" spans="1:9" ht="17.399999999999999" x14ac:dyDescent="0.3">
      <c r="A3551" s="53" t="s">
        <v>696</v>
      </c>
      <c r="B3551" s="57">
        <v>45962</v>
      </c>
      <c r="C3551" s="59">
        <v>1258254.48</v>
      </c>
      <c r="D3551" s="60">
        <v>0</v>
      </c>
      <c r="E3551" s="54">
        <v>18873.82</v>
      </c>
      <c r="F3551" s="54">
        <v>21033.67</v>
      </c>
      <c r="G3551" s="55">
        <v>1.1140000000000001</v>
      </c>
      <c r="H3551" s="53">
        <v>0</v>
      </c>
      <c r="I3551" s="53" t="s">
        <v>1408</v>
      </c>
    </row>
    <row r="3552" spans="1:9" ht="17.399999999999999" x14ac:dyDescent="0.3">
      <c r="A3552" s="53" t="s">
        <v>696</v>
      </c>
      <c r="B3552" s="57">
        <v>45992</v>
      </c>
      <c r="C3552" s="59">
        <v>1220252.08</v>
      </c>
      <c r="D3552" s="60">
        <v>0</v>
      </c>
      <c r="E3552" s="54">
        <v>18303.78</v>
      </c>
      <c r="F3552" s="54">
        <v>18657.169999999998</v>
      </c>
      <c r="G3552" s="55">
        <v>1.0189999999999999</v>
      </c>
      <c r="H3552" s="53">
        <v>0</v>
      </c>
      <c r="I3552" s="53" t="s">
        <v>1408</v>
      </c>
    </row>
    <row r="3553" spans="1:9" ht="17.399999999999999" x14ac:dyDescent="0.3">
      <c r="A3553" s="53" t="s">
        <v>698</v>
      </c>
      <c r="B3553" s="57">
        <v>45658</v>
      </c>
      <c r="C3553" s="59">
        <v>2491117.7200000002</v>
      </c>
      <c r="D3553" s="60">
        <v>0</v>
      </c>
      <c r="E3553" s="54">
        <v>24911.18</v>
      </c>
      <c r="F3553" s="54">
        <v>27490.68</v>
      </c>
      <c r="G3553" s="55">
        <v>1.1040000000000001</v>
      </c>
      <c r="H3553" s="53">
        <v>0</v>
      </c>
      <c r="I3553" s="53" t="s">
        <v>1408</v>
      </c>
    </row>
    <row r="3554" spans="1:9" ht="17.399999999999999" x14ac:dyDescent="0.3">
      <c r="A3554" s="53" t="s">
        <v>698</v>
      </c>
      <c r="B3554" s="57">
        <v>45689</v>
      </c>
      <c r="C3554" s="59">
        <v>2444988.16</v>
      </c>
      <c r="D3554" s="60">
        <v>65</v>
      </c>
      <c r="E3554" s="54">
        <v>24449.88</v>
      </c>
      <c r="F3554" s="54">
        <v>10743.24</v>
      </c>
      <c r="G3554" s="55">
        <v>0.439</v>
      </c>
      <c r="H3554" s="53">
        <v>0</v>
      </c>
      <c r="I3554" s="53" t="s">
        <v>1411</v>
      </c>
    </row>
    <row r="3555" spans="1:9" ht="17.399999999999999" x14ac:dyDescent="0.3">
      <c r="A3555" s="53" t="s">
        <v>698</v>
      </c>
      <c r="B3555" s="57">
        <v>45717</v>
      </c>
      <c r="C3555" s="59">
        <v>2410145.25</v>
      </c>
      <c r="D3555" s="60">
        <v>0</v>
      </c>
      <c r="E3555" s="54">
        <v>24101.45</v>
      </c>
      <c r="F3555" s="54">
        <v>27022.37</v>
      </c>
      <c r="G3555" s="55">
        <v>1.121</v>
      </c>
      <c r="H3555" s="53">
        <v>0</v>
      </c>
      <c r="I3555" s="53" t="s">
        <v>1408</v>
      </c>
    </row>
    <row r="3556" spans="1:9" ht="17.399999999999999" x14ac:dyDescent="0.3">
      <c r="A3556" s="53" t="s">
        <v>698</v>
      </c>
      <c r="B3556" s="57">
        <v>45748</v>
      </c>
      <c r="C3556" s="59">
        <v>2363427.4</v>
      </c>
      <c r="D3556" s="60">
        <v>0</v>
      </c>
      <c r="E3556" s="54">
        <v>23634.27</v>
      </c>
      <c r="F3556" s="54">
        <v>24948.79</v>
      </c>
      <c r="G3556" s="55">
        <v>1.056</v>
      </c>
      <c r="H3556" s="53">
        <v>0</v>
      </c>
      <c r="I3556" s="53" t="s">
        <v>1408</v>
      </c>
    </row>
    <row r="3557" spans="1:9" ht="17.399999999999999" x14ac:dyDescent="0.3">
      <c r="A3557" s="53" t="s">
        <v>698</v>
      </c>
      <c r="B3557" s="57">
        <v>45778</v>
      </c>
      <c r="C3557" s="59">
        <v>2317466.7999999998</v>
      </c>
      <c r="D3557" s="60">
        <v>15</v>
      </c>
      <c r="E3557" s="54">
        <v>23174.67</v>
      </c>
      <c r="F3557" s="54">
        <v>26257.99</v>
      </c>
      <c r="G3557" s="55">
        <v>1.133</v>
      </c>
      <c r="H3557" s="53">
        <v>0</v>
      </c>
      <c r="I3557" s="53" t="s">
        <v>1408</v>
      </c>
    </row>
    <row r="3558" spans="1:9" ht="17.399999999999999" x14ac:dyDescent="0.3">
      <c r="A3558" s="53" t="s">
        <v>698</v>
      </c>
      <c r="B3558" s="57">
        <v>45809</v>
      </c>
      <c r="C3558" s="59">
        <v>2280524.12</v>
      </c>
      <c r="D3558" s="60">
        <v>35</v>
      </c>
      <c r="E3558" s="54">
        <v>22805.24</v>
      </c>
      <c r="F3558" s="54">
        <v>9953.8799999999992</v>
      </c>
      <c r="G3558" s="55">
        <v>0.436</v>
      </c>
      <c r="H3558" s="53">
        <v>0</v>
      </c>
      <c r="I3558" s="53" t="s">
        <v>1410</v>
      </c>
    </row>
    <row r="3559" spans="1:9" ht="17.399999999999999" x14ac:dyDescent="0.3">
      <c r="A3559" s="53" t="s">
        <v>698</v>
      </c>
      <c r="B3559" s="57">
        <v>45839</v>
      </c>
      <c r="C3559" s="59">
        <v>2247948.12</v>
      </c>
      <c r="D3559" s="60">
        <v>0</v>
      </c>
      <c r="E3559" s="54">
        <v>22479.48</v>
      </c>
      <c r="F3559" s="54">
        <v>23882.06</v>
      </c>
      <c r="G3559" s="55">
        <v>1.0620000000000001</v>
      </c>
      <c r="H3559" s="53">
        <v>0</v>
      </c>
      <c r="I3559" s="53" t="s">
        <v>1408</v>
      </c>
    </row>
    <row r="3560" spans="1:9" ht="17.399999999999999" x14ac:dyDescent="0.3">
      <c r="A3560" s="53" t="s">
        <v>698</v>
      </c>
      <c r="B3560" s="57">
        <v>45870</v>
      </c>
      <c r="C3560" s="59">
        <v>2212071.04</v>
      </c>
      <c r="D3560" s="60">
        <v>0</v>
      </c>
      <c r="E3560" s="54">
        <v>22120.71</v>
      </c>
      <c r="F3560" s="54">
        <v>23817.32</v>
      </c>
      <c r="G3560" s="55">
        <v>1.077</v>
      </c>
      <c r="H3560" s="53">
        <v>0</v>
      </c>
      <c r="I3560" s="53" t="s">
        <v>1408</v>
      </c>
    </row>
    <row r="3561" spans="1:9" ht="17.399999999999999" x14ac:dyDescent="0.3">
      <c r="A3561" s="53" t="s">
        <v>698</v>
      </c>
      <c r="B3561" s="57">
        <v>45901</v>
      </c>
      <c r="C3561" s="59">
        <v>2169545.23</v>
      </c>
      <c r="D3561" s="60">
        <v>65</v>
      </c>
      <c r="E3561" s="54">
        <v>21695.45</v>
      </c>
      <c r="F3561" s="54">
        <v>11638.04</v>
      </c>
      <c r="G3561" s="55">
        <v>0.53600000000000003</v>
      </c>
      <c r="H3561" s="53">
        <v>0</v>
      </c>
      <c r="I3561" s="53" t="s">
        <v>1411</v>
      </c>
    </row>
    <row r="3562" spans="1:9" ht="17.399999999999999" x14ac:dyDescent="0.3">
      <c r="A3562" s="53" t="s">
        <v>698</v>
      </c>
      <c r="B3562" s="57">
        <v>45931</v>
      </c>
      <c r="C3562" s="59">
        <v>2134829.23</v>
      </c>
      <c r="D3562" s="60">
        <v>220</v>
      </c>
      <c r="E3562" s="54">
        <v>21348.29</v>
      </c>
      <c r="F3562" s="54">
        <v>11460.63</v>
      </c>
      <c r="G3562" s="55">
        <v>0.53700000000000003</v>
      </c>
      <c r="H3562" s="53">
        <v>1</v>
      </c>
      <c r="I3562" s="53" t="s">
        <v>1409</v>
      </c>
    </row>
    <row r="3563" spans="1:9" ht="17.399999999999999" x14ac:dyDescent="0.3">
      <c r="A3563" s="53" t="s">
        <v>698</v>
      </c>
      <c r="B3563" s="57">
        <v>45962</v>
      </c>
      <c r="C3563" s="59">
        <v>2104460.4700000002</v>
      </c>
      <c r="D3563" s="60">
        <v>0</v>
      </c>
      <c r="E3563" s="54">
        <v>21044.6</v>
      </c>
      <c r="F3563" s="54">
        <v>20883.07</v>
      </c>
      <c r="G3563" s="55">
        <v>0.99199999999999999</v>
      </c>
      <c r="H3563" s="53">
        <v>1</v>
      </c>
      <c r="I3563" s="53" t="s">
        <v>1408</v>
      </c>
    </row>
    <row r="3564" spans="1:9" ht="17.399999999999999" x14ac:dyDescent="0.3">
      <c r="A3564" s="53" t="s">
        <v>698</v>
      </c>
      <c r="B3564" s="57">
        <v>45992</v>
      </c>
      <c r="C3564" s="59">
        <v>2070012.46</v>
      </c>
      <c r="D3564" s="60">
        <v>0</v>
      </c>
      <c r="E3564" s="54">
        <v>20700.12</v>
      </c>
      <c r="F3564" s="54">
        <v>22473.01</v>
      </c>
      <c r="G3564" s="55">
        <v>1.0860000000000001</v>
      </c>
      <c r="H3564" s="53">
        <v>1</v>
      </c>
      <c r="I3564" s="53" t="s">
        <v>1408</v>
      </c>
    </row>
    <row r="3565" spans="1:9" ht="17.399999999999999" x14ac:dyDescent="0.3">
      <c r="A3565" s="53" t="s">
        <v>700</v>
      </c>
      <c r="B3565" s="57">
        <v>45809</v>
      </c>
      <c r="C3565" s="59">
        <v>1898003.85</v>
      </c>
      <c r="D3565" s="60">
        <v>35</v>
      </c>
      <c r="E3565" s="54">
        <v>28470.06</v>
      </c>
      <c r="F3565" s="54">
        <v>11657.2</v>
      </c>
      <c r="G3565" s="55">
        <v>0.40899999999999997</v>
      </c>
      <c r="H3565" s="53">
        <v>0</v>
      </c>
      <c r="I3565" s="53" t="s">
        <v>1410</v>
      </c>
    </row>
    <row r="3566" spans="1:9" ht="17.399999999999999" x14ac:dyDescent="0.3">
      <c r="A3566" s="53" t="s">
        <v>700</v>
      </c>
      <c r="B3566" s="57">
        <v>45839</v>
      </c>
      <c r="C3566" s="59">
        <v>1847505.35</v>
      </c>
      <c r="D3566" s="60">
        <v>95</v>
      </c>
      <c r="E3566" s="54">
        <v>27712.58</v>
      </c>
      <c r="F3566" s="54">
        <v>15170.16</v>
      </c>
      <c r="G3566" s="55">
        <v>0.54700000000000004</v>
      </c>
      <c r="H3566" s="53">
        <v>0</v>
      </c>
      <c r="I3566" s="53" t="s">
        <v>1409</v>
      </c>
    </row>
    <row r="3567" spans="1:9" ht="17.399999999999999" x14ac:dyDescent="0.3">
      <c r="A3567" s="53" t="s">
        <v>700</v>
      </c>
      <c r="B3567" s="57">
        <v>45870</v>
      </c>
      <c r="C3567" s="59">
        <v>1793837.12</v>
      </c>
      <c r="D3567" s="60">
        <v>0</v>
      </c>
      <c r="E3567" s="54">
        <v>26907.56</v>
      </c>
      <c r="F3567" s="54">
        <v>29352.82</v>
      </c>
      <c r="G3567" s="55">
        <v>1.091</v>
      </c>
      <c r="H3567" s="53">
        <v>0</v>
      </c>
      <c r="I3567" s="53" t="s">
        <v>1408</v>
      </c>
    </row>
    <row r="3568" spans="1:9" ht="17.399999999999999" x14ac:dyDescent="0.3">
      <c r="A3568" s="53" t="s">
        <v>700</v>
      </c>
      <c r="B3568" s="57">
        <v>45901</v>
      </c>
      <c r="C3568" s="59">
        <v>1743382.62</v>
      </c>
      <c r="D3568" s="60">
        <v>35</v>
      </c>
      <c r="E3568" s="54">
        <v>26150.74</v>
      </c>
      <c r="F3568" s="54">
        <v>14575.69</v>
      </c>
      <c r="G3568" s="55">
        <v>0.55700000000000005</v>
      </c>
      <c r="H3568" s="53">
        <v>0</v>
      </c>
      <c r="I3568" s="53" t="s">
        <v>1410</v>
      </c>
    </row>
    <row r="3569" spans="1:9" ht="17.399999999999999" x14ac:dyDescent="0.3">
      <c r="A3569" s="53" t="s">
        <v>700</v>
      </c>
      <c r="B3569" s="57">
        <v>45931</v>
      </c>
      <c r="C3569" s="59">
        <v>1694440.06</v>
      </c>
      <c r="D3569" s="60">
        <v>15</v>
      </c>
      <c r="E3569" s="54">
        <v>25416.6</v>
      </c>
      <c r="F3569" s="54">
        <v>24821.58</v>
      </c>
      <c r="G3569" s="55">
        <v>0.97699999999999998</v>
      </c>
      <c r="H3569" s="53">
        <v>0</v>
      </c>
      <c r="I3569" s="53" t="s">
        <v>1408</v>
      </c>
    </row>
    <row r="3570" spans="1:9" ht="17.399999999999999" x14ac:dyDescent="0.3">
      <c r="A3570" s="53" t="s">
        <v>700</v>
      </c>
      <c r="B3570" s="57">
        <v>45962</v>
      </c>
      <c r="C3570" s="59">
        <v>1645200.3</v>
      </c>
      <c r="D3570" s="60">
        <v>0</v>
      </c>
      <c r="E3570" s="54">
        <v>24678</v>
      </c>
      <c r="F3570" s="54">
        <v>25924.84</v>
      </c>
      <c r="G3570" s="55">
        <v>1.0509999999999999</v>
      </c>
      <c r="H3570" s="53">
        <v>0</v>
      </c>
      <c r="I3570" s="53" t="s">
        <v>1408</v>
      </c>
    </row>
    <row r="3571" spans="1:9" ht="17.399999999999999" x14ac:dyDescent="0.3">
      <c r="A3571" s="53" t="s">
        <v>700</v>
      </c>
      <c r="B3571" s="57">
        <v>45992</v>
      </c>
      <c r="C3571" s="59">
        <v>1593823.29</v>
      </c>
      <c r="D3571" s="60">
        <v>0</v>
      </c>
      <c r="E3571" s="54">
        <v>23907.35</v>
      </c>
      <c r="F3571" s="54">
        <v>27489.279999999999</v>
      </c>
      <c r="G3571" s="55">
        <v>1.1499999999999999</v>
      </c>
      <c r="H3571" s="53">
        <v>0</v>
      </c>
      <c r="I3571" s="53" t="s">
        <v>1408</v>
      </c>
    </row>
    <row r="3572" spans="1:9" ht="17.399999999999999" x14ac:dyDescent="0.3">
      <c r="A3572" s="53" t="s">
        <v>701</v>
      </c>
      <c r="B3572" s="57">
        <v>45658</v>
      </c>
      <c r="C3572" s="59">
        <v>1212690.24</v>
      </c>
      <c r="D3572" s="60">
        <v>0</v>
      </c>
      <c r="E3572" s="54">
        <v>18190.349999999999</v>
      </c>
      <c r="F3572" s="54">
        <v>17799.009999999998</v>
      </c>
      <c r="G3572" s="55">
        <v>0.97799999999999998</v>
      </c>
      <c r="H3572" s="53">
        <v>0</v>
      </c>
      <c r="I3572" s="53" t="s">
        <v>1408</v>
      </c>
    </row>
    <row r="3573" spans="1:9" ht="17.399999999999999" x14ac:dyDescent="0.3">
      <c r="A3573" s="53" t="s">
        <v>701</v>
      </c>
      <c r="B3573" s="57">
        <v>45689</v>
      </c>
      <c r="C3573" s="59">
        <v>1179874.73</v>
      </c>
      <c r="D3573" s="60">
        <v>0</v>
      </c>
      <c r="E3573" s="54">
        <v>17698.12</v>
      </c>
      <c r="F3573" s="54">
        <v>17993.849999999999</v>
      </c>
      <c r="G3573" s="55">
        <v>1.0169999999999999</v>
      </c>
      <c r="H3573" s="53">
        <v>0</v>
      </c>
      <c r="I3573" s="53" t="s">
        <v>1408</v>
      </c>
    </row>
    <row r="3574" spans="1:9" ht="17.399999999999999" x14ac:dyDescent="0.3">
      <c r="A3574" s="53" t="s">
        <v>701</v>
      </c>
      <c r="B3574" s="57">
        <v>45717</v>
      </c>
      <c r="C3574" s="59">
        <v>1144327.48</v>
      </c>
      <c r="D3574" s="60">
        <v>65</v>
      </c>
      <c r="E3574" s="54">
        <v>17164.91</v>
      </c>
      <c r="F3574" s="54">
        <v>14521.67</v>
      </c>
      <c r="G3574" s="55">
        <v>0.84599999999999997</v>
      </c>
      <c r="H3574" s="53">
        <v>0</v>
      </c>
      <c r="I3574" s="53" t="s">
        <v>1411</v>
      </c>
    </row>
    <row r="3575" spans="1:9" ht="17.399999999999999" x14ac:dyDescent="0.3">
      <c r="A3575" s="53" t="s">
        <v>701</v>
      </c>
      <c r="B3575" s="57">
        <v>45748</v>
      </c>
      <c r="C3575" s="59">
        <v>1111276.25</v>
      </c>
      <c r="D3575" s="60">
        <v>0</v>
      </c>
      <c r="E3575" s="54">
        <v>16669.14</v>
      </c>
      <c r="F3575" s="54">
        <v>18559.91</v>
      </c>
      <c r="G3575" s="55">
        <v>1.113</v>
      </c>
      <c r="H3575" s="53">
        <v>0</v>
      </c>
      <c r="I3575" s="53" t="s">
        <v>1408</v>
      </c>
    </row>
    <row r="3576" spans="1:9" ht="17.399999999999999" x14ac:dyDescent="0.3">
      <c r="A3576" s="53" t="s">
        <v>701</v>
      </c>
      <c r="B3576" s="57">
        <v>45778</v>
      </c>
      <c r="C3576" s="59">
        <v>1081442.8899999999</v>
      </c>
      <c r="D3576" s="60">
        <v>0</v>
      </c>
      <c r="E3576" s="54">
        <v>16221.64</v>
      </c>
      <c r="F3576" s="54">
        <v>18104.87</v>
      </c>
      <c r="G3576" s="55">
        <v>1.1160000000000001</v>
      </c>
      <c r="H3576" s="53">
        <v>0</v>
      </c>
      <c r="I3576" s="53" t="s">
        <v>1408</v>
      </c>
    </row>
    <row r="3577" spans="1:9" ht="17.399999999999999" x14ac:dyDescent="0.3">
      <c r="A3577" s="53" t="s">
        <v>701</v>
      </c>
      <c r="B3577" s="57">
        <v>45809</v>
      </c>
      <c r="C3577" s="59">
        <v>1047519.46</v>
      </c>
      <c r="D3577" s="60">
        <v>35</v>
      </c>
      <c r="E3577" s="54">
        <v>15712.79</v>
      </c>
      <c r="F3577" s="54">
        <v>7947.75</v>
      </c>
      <c r="G3577" s="55">
        <v>0.50600000000000001</v>
      </c>
      <c r="H3577" s="53">
        <v>0</v>
      </c>
      <c r="I3577" s="53" t="s">
        <v>1410</v>
      </c>
    </row>
    <row r="3578" spans="1:9" ht="17.399999999999999" x14ac:dyDescent="0.3">
      <c r="A3578" s="53" t="s">
        <v>701</v>
      </c>
      <c r="B3578" s="57">
        <v>45839</v>
      </c>
      <c r="C3578" s="59">
        <v>1018875.1</v>
      </c>
      <c r="D3578" s="60">
        <v>0</v>
      </c>
      <c r="E3578" s="54">
        <v>15283.13</v>
      </c>
      <c r="F3578" s="54">
        <v>15905.66</v>
      </c>
      <c r="G3578" s="55">
        <v>1.0409999999999999</v>
      </c>
      <c r="H3578" s="53">
        <v>0</v>
      </c>
      <c r="I3578" s="53" t="s">
        <v>1408</v>
      </c>
    </row>
    <row r="3579" spans="1:9" ht="17.399999999999999" x14ac:dyDescent="0.3">
      <c r="A3579" s="53" t="s">
        <v>701</v>
      </c>
      <c r="B3579" s="57">
        <v>45870</v>
      </c>
      <c r="C3579" s="59">
        <v>992142.8</v>
      </c>
      <c r="D3579" s="60">
        <v>0</v>
      </c>
      <c r="E3579" s="54">
        <v>14882.14</v>
      </c>
      <c r="F3579" s="54">
        <v>16253.76</v>
      </c>
      <c r="G3579" s="55">
        <v>1.0920000000000001</v>
      </c>
      <c r="H3579" s="53">
        <v>0</v>
      </c>
      <c r="I3579" s="53" t="s">
        <v>1408</v>
      </c>
    </row>
    <row r="3580" spans="1:9" ht="17.399999999999999" x14ac:dyDescent="0.3">
      <c r="A3580" s="53" t="s">
        <v>701</v>
      </c>
      <c r="B3580" s="57">
        <v>45901</v>
      </c>
      <c r="C3580" s="59">
        <v>962095.57</v>
      </c>
      <c r="D3580" s="60">
        <v>0</v>
      </c>
      <c r="E3580" s="54">
        <v>14431.43</v>
      </c>
      <c r="F3580" s="54">
        <v>16333.06</v>
      </c>
      <c r="G3580" s="55">
        <v>1.1319999999999999</v>
      </c>
      <c r="H3580" s="53">
        <v>0</v>
      </c>
      <c r="I3580" s="53" t="s">
        <v>1408</v>
      </c>
    </row>
    <row r="3581" spans="1:9" ht="17.399999999999999" x14ac:dyDescent="0.3">
      <c r="A3581" s="53" t="s">
        <v>701</v>
      </c>
      <c r="B3581" s="57">
        <v>45931</v>
      </c>
      <c r="C3581" s="59">
        <v>935969.01</v>
      </c>
      <c r="D3581" s="60">
        <v>0</v>
      </c>
      <c r="E3581" s="54">
        <v>14039.54</v>
      </c>
      <c r="F3581" s="54">
        <v>14984.91</v>
      </c>
      <c r="G3581" s="55">
        <v>1.0669999999999999</v>
      </c>
      <c r="H3581" s="53">
        <v>0</v>
      </c>
      <c r="I3581" s="53" t="s">
        <v>1408</v>
      </c>
    </row>
    <row r="3582" spans="1:9" ht="17.399999999999999" x14ac:dyDescent="0.3">
      <c r="A3582" s="53" t="s">
        <v>701</v>
      </c>
      <c r="B3582" s="57">
        <v>45962</v>
      </c>
      <c r="C3582" s="59">
        <v>935969.01</v>
      </c>
      <c r="D3582" s="60">
        <v>220</v>
      </c>
      <c r="E3582" s="54">
        <v>14039.54</v>
      </c>
      <c r="F3582" s="54">
        <v>1223.51</v>
      </c>
      <c r="G3582" s="55">
        <v>8.6999999999999994E-2</v>
      </c>
      <c r="H3582" s="53">
        <v>0</v>
      </c>
      <c r="I3582" s="53" t="s">
        <v>1412</v>
      </c>
    </row>
    <row r="3583" spans="1:9" ht="17.399999999999999" x14ac:dyDescent="0.3">
      <c r="A3583" s="53" t="s">
        <v>701</v>
      </c>
      <c r="B3583" s="57">
        <v>45992</v>
      </c>
      <c r="C3583" s="59">
        <v>935969.01</v>
      </c>
      <c r="D3583" s="60">
        <v>999</v>
      </c>
      <c r="E3583" s="54">
        <v>14039.54</v>
      </c>
      <c r="F3583" s="54">
        <v>2031.26</v>
      </c>
      <c r="G3583" s="55">
        <v>0.14499999999999999</v>
      </c>
      <c r="H3583" s="53">
        <v>0</v>
      </c>
      <c r="I3583" s="53" t="s">
        <v>1412</v>
      </c>
    </row>
    <row r="3584" spans="1:9" ht="17.399999999999999" x14ac:dyDescent="0.3">
      <c r="A3584" s="53" t="s">
        <v>702</v>
      </c>
      <c r="B3584" s="57">
        <v>45658</v>
      </c>
      <c r="C3584" s="59">
        <v>9472213.9700000007</v>
      </c>
      <c r="D3584" s="60">
        <v>0</v>
      </c>
      <c r="E3584" s="54">
        <v>94722.14</v>
      </c>
      <c r="F3584" s="54">
        <v>95485.68</v>
      </c>
      <c r="G3584" s="55">
        <v>1.008</v>
      </c>
      <c r="H3584" s="53">
        <v>0</v>
      </c>
      <c r="I3584" s="53" t="s">
        <v>1408</v>
      </c>
    </row>
    <row r="3585" spans="1:9" ht="17.399999999999999" x14ac:dyDescent="0.3">
      <c r="A3585" s="53" t="s">
        <v>702</v>
      </c>
      <c r="B3585" s="57">
        <v>45689</v>
      </c>
      <c r="C3585" s="59">
        <v>9274042.5800000001</v>
      </c>
      <c r="D3585" s="60">
        <v>220</v>
      </c>
      <c r="E3585" s="54">
        <v>92740.43</v>
      </c>
      <c r="F3585" s="54">
        <v>27652.22</v>
      </c>
      <c r="G3585" s="55">
        <v>0.29799999999999999</v>
      </c>
      <c r="H3585" s="53">
        <v>0</v>
      </c>
      <c r="I3585" s="53" t="s">
        <v>1409</v>
      </c>
    </row>
    <row r="3586" spans="1:9" ht="17.399999999999999" x14ac:dyDescent="0.3">
      <c r="A3586" s="53" t="s">
        <v>702</v>
      </c>
      <c r="B3586" s="57">
        <v>45717</v>
      </c>
      <c r="C3586" s="59">
        <v>9120211.9000000004</v>
      </c>
      <c r="D3586" s="60">
        <v>0</v>
      </c>
      <c r="E3586" s="54">
        <v>91202.12</v>
      </c>
      <c r="F3586" s="54">
        <v>104023.67</v>
      </c>
      <c r="G3586" s="55">
        <v>1.141</v>
      </c>
      <c r="H3586" s="53">
        <v>0</v>
      </c>
      <c r="I3586" s="53" t="s">
        <v>1408</v>
      </c>
    </row>
    <row r="3587" spans="1:9" ht="17.399999999999999" x14ac:dyDescent="0.3">
      <c r="A3587" s="53" t="s">
        <v>702</v>
      </c>
      <c r="B3587" s="57">
        <v>45748</v>
      </c>
      <c r="C3587" s="59">
        <v>8938919</v>
      </c>
      <c r="D3587" s="60">
        <v>15</v>
      </c>
      <c r="E3587" s="54">
        <v>89389.19</v>
      </c>
      <c r="F3587" s="54">
        <v>94697.2</v>
      </c>
      <c r="G3587" s="55">
        <v>1.0589999999999999</v>
      </c>
      <c r="H3587" s="53">
        <v>0</v>
      </c>
      <c r="I3587" s="53" t="s">
        <v>1408</v>
      </c>
    </row>
    <row r="3588" spans="1:9" ht="17.399999999999999" x14ac:dyDescent="0.3">
      <c r="A3588" s="53" t="s">
        <v>702</v>
      </c>
      <c r="B3588" s="57">
        <v>45778</v>
      </c>
      <c r="C3588" s="59">
        <v>8768585.75</v>
      </c>
      <c r="D3588" s="60">
        <v>0</v>
      </c>
      <c r="E3588" s="54">
        <v>87685.86</v>
      </c>
      <c r="F3588" s="54">
        <v>92223.08</v>
      </c>
      <c r="G3588" s="55">
        <v>1.052</v>
      </c>
      <c r="H3588" s="53">
        <v>0</v>
      </c>
      <c r="I3588" s="53" t="s">
        <v>1408</v>
      </c>
    </row>
    <row r="3589" spans="1:9" ht="17.399999999999999" x14ac:dyDescent="0.3">
      <c r="A3589" s="53" t="s">
        <v>702</v>
      </c>
      <c r="B3589" s="57">
        <v>45809</v>
      </c>
      <c r="C3589" s="59">
        <v>8614905.1199999992</v>
      </c>
      <c r="D3589" s="60">
        <v>0</v>
      </c>
      <c r="E3589" s="54">
        <v>86149.05</v>
      </c>
      <c r="F3589" s="54">
        <v>96127.44</v>
      </c>
      <c r="G3589" s="55">
        <v>1.1160000000000001</v>
      </c>
      <c r="H3589" s="53">
        <v>0</v>
      </c>
      <c r="I3589" s="53" t="s">
        <v>1408</v>
      </c>
    </row>
    <row r="3590" spans="1:9" ht="17.399999999999999" x14ac:dyDescent="0.3">
      <c r="A3590" s="53" t="s">
        <v>702</v>
      </c>
      <c r="B3590" s="57">
        <v>45839</v>
      </c>
      <c r="C3590" s="59">
        <v>8439912.4600000009</v>
      </c>
      <c r="D3590" s="60">
        <v>0</v>
      </c>
      <c r="E3590" s="54">
        <v>84399.12</v>
      </c>
      <c r="F3590" s="54">
        <v>87493.03</v>
      </c>
      <c r="G3590" s="55">
        <v>1.0369999999999999</v>
      </c>
      <c r="H3590" s="53">
        <v>0</v>
      </c>
      <c r="I3590" s="53" t="s">
        <v>1408</v>
      </c>
    </row>
    <row r="3591" spans="1:9" ht="17.399999999999999" x14ac:dyDescent="0.3">
      <c r="A3591" s="53" t="s">
        <v>702</v>
      </c>
      <c r="B3591" s="57">
        <v>45870</v>
      </c>
      <c r="C3591" s="59">
        <v>8277860.5800000001</v>
      </c>
      <c r="D3591" s="60">
        <v>95</v>
      </c>
      <c r="E3591" s="54">
        <v>82778.61</v>
      </c>
      <c r="F3591" s="54">
        <v>9314.25</v>
      </c>
      <c r="G3591" s="55">
        <v>0.113</v>
      </c>
      <c r="H3591" s="53">
        <v>0</v>
      </c>
      <c r="I3591" s="53" t="s">
        <v>1409</v>
      </c>
    </row>
    <row r="3592" spans="1:9" ht="17.399999999999999" x14ac:dyDescent="0.3">
      <c r="A3592" s="53" t="s">
        <v>702</v>
      </c>
      <c r="B3592" s="57">
        <v>45901</v>
      </c>
      <c r="C3592" s="59">
        <v>8105380.4299999997</v>
      </c>
      <c r="D3592" s="60">
        <v>65</v>
      </c>
      <c r="E3592" s="54">
        <v>81053.8</v>
      </c>
      <c r="F3592" s="54">
        <v>47798.559999999998</v>
      </c>
      <c r="G3592" s="55">
        <v>0.59</v>
      </c>
      <c r="H3592" s="53">
        <v>0</v>
      </c>
      <c r="I3592" s="53" t="s">
        <v>1411</v>
      </c>
    </row>
    <row r="3593" spans="1:9" ht="17.399999999999999" x14ac:dyDescent="0.3">
      <c r="A3593" s="53" t="s">
        <v>702</v>
      </c>
      <c r="B3593" s="57">
        <v>45931</v>
      </c>
      <c r="C3593" s="59">
        <v>7976890.1900000004</v>
      </c>
      <c r="D3593" s="60">
        <v>0</v>
      </c>
      <c r="E3593" s="54">
        <v>79768.899999999994</v>
      </c>
      <c r="F3593" s="54">
        <v>76767.539999999994</v>
      </c>
      <c r="G3593" s="55">
        <v>0.96199999999999997</v>
      </c>
      <c r="H3593" s="53">
        <v>0</v>
      </c>
      <c r="I3593" s="53" t="s">
        <v>1408</v>
      </c>
    </row>
    <row r="3594" spans="1:9" ht="17.399999999999999" x14ac:dyDescent="0.3">
      <c r="A3594" s="53" t="s">
        <v>702</v>
      </c>
      <c r="B3594" s="57">
        <v>45962</v>
      </c>
      <c r="C3594" s="59">
        <v>7858488.3499999996</v>
      </c>
      <c r="D3594" s="60">
        <v>0</v>
      </c>
      <c r="E3594" s="54">
        <v>78584.88</v>
      </c>
      <c r="F3594" s="54">
        <v>87229.38</v>
      </c>
      <c r="G3594" s="55">
        <v>1.1100000000000001</v>
      </c>
      <c r="H3594" s="53">
        <v>0</v>
      </c>
      <c r="I3594" s="53" t="s">
        <v>1408</v>
      </c>
    </row>
    <row r="3595" spans="1:9" ht="17.399999999999999" x14ac:dyDescent="0.3">
      <c r="A3595" s="53" t="s">
        <v>702</v>
      </c>
      <c r="B3595" s="57">
        <v>45992</v>
      </c>
      <c r="C3595" s="59">
        <v>7735406.6600000001</v>
      </c>
      <c r="D3595" s="60">
        <v>0</v>
      </c>
      <c r="E3595" s="54">
        <v>77354.070000000007</v>
      </c>
      <c r="F3595" s="54">
        <v>84262.1</v>
      </c>
      <c r="G3595" s="55">
        <v>1.089</v>
      </c>
      <c r="H3595" s="53">
        <v>0</v>
      </c>
      <c r="I3595" s="53" t="s">
        <v>1408</v>
      </c>
    </row>
    <row r="3596" spans="1:9" ht="17.399999999999999" x14ac:dyDescent="0.3">
      <c r="A3596" s="53" t="s">
        <v>703</v>
      </c>
      <c r="B3596" s="57">
        <v>45658</v>
      </c>
      <c r="C3596" s="59">
        <v>504266.2</v>
      </c>
      <c r="D3596" s="60">
        <v>0</v>
      </c>
      <c r="E3596" s="54">
        <v>7563.99</v>
      </c>
      <c r="F3596" s="54">
        <v>8471.0400000000009</v>
      </c>
      <c r="G3596" s="55">
        <v>1.1200000000000001</v>
      </c>
      <c r="H3596" s="53">
        <v>0</v>
      </c>
      <c r="I3596" s="53" t="s">
        <v>1408</v>
      </c>
    </row>
    <row r="3597" spans="1:9" ht="17.399999999999999" x14ac:dyDescent="0.3">
      <c r="A3597" s="53" t="s">
        <v>703</v>
      </c>
      <c r="B3597" s="57">
        <v>45689</v>
      </c>
      <c r="C3597" s="59">
        <v>488351.12</v>
      </c>
      <c r="D3597" s="60">
        <v>35</v>
      </c>
      <c r="E3597" s="54">
        <v>7325.27</v>
      </c>
      <c r="F3597" s="54">
        <v>5102.91</v>
      </c>
      <c r="G3597" s="55">
        <v>0.69699999999999995</v>
      </c>
      <c r="H3597" s="53">
        <v>0</v>
      </c>
      <c r="I3597" s="53" t="s">
        <v>1410</v>
      </c>
    </row>
    <row r="3598" spans="1:9" ht="17.399999999999999" x14ac:dyDescent="0.3">
      <c r="A3598" s="53" t="s">
        <v>703</v>
      </c>
      <c r="B3598" s="57">
        <v>45717</v>
      </c>
      <c r="C3598" s="59">
        <v>473580.78</v>
      </c>
      <c r="D3598" s="60">
        <v>0</v>
      </c>
      <c r="E3598" s="54">
        <v>7103.71</v>
      </c>
      <c r="F3598" s="54">
        <v>7268.9</v>
      </c>
      <c r="G3598" s="55">
        <v>1.0229999999999999</v>
      </c>
      <c r="H3598" s="53">
        <v>0</v>
      </c>
      <c r="I3598" s="53" t="s">
        <v>1408</v>
      </c>
    </row>
    <row r="3599" spans="1:9" ht="17.399999999999999" x14ac:dyDescent="0.3">
      <c r="A3599" s="53" t="s">
        <v>703</v>
      </c>
      <c r="B3599" s="57">
        <v>45748</v>
      </c>
      <c r="C3599" s="59">
        <v>459853.19</v>
      </c>
      <c r="D3599" s="60">
        <v>0</v>
      </c>
      <c r="E3599" s="54">
        <v>6897.8</v>
      </c>
      <c r="F3599" s="54">
        <v>6975.1</v>
      </c>
      <c r="G3599" s="55">
        <v>1.0109999999999999</v>
      </c>
      <c r="H3599" s="53">
        <v>0</v>
      </c>
      <c r="I3599" s="53" t="s">
        <v>1408</v>
      </c>
    </row>
    <row r="3600" spans="1:9" ht="17.399999999999999" x14ac:dyDescent="0.3">
      <c r="A3600" s="53" t="s">
        <v>703</v>
      </c>
      <c r="B3600" s="57">
        <v>45778</v>
      </c>
      <c r="C3600" s="59">
        <v>447348.18</v>
      </c>
      <c r="D3600" s="60">
        <v>65</v>
      </c>
      <c r="E3600" s="54">
        <v>6710.22</v>
      </c>
      <c r="F3600" s="54">
        <v>3756.25</v>
      </c>
      <c r="G3600" s="55">
        <v>0.56000000000000005</v>
      </c>
      <c r="H3600" s="53">
        <v>0</v>
      </c>
      <c r="I3600" s="53" t="s">
        <v>1411</v>
      </c>
    </row>
    <row r="3601" spans="1:9" ht="17.399999999999999" x14ac:dyDescent="0.3">
      <c r="A3601" s="53" t="s">
        <v>703</v>
      </c>
      <c r="B3601" s="57">
        <v>45809</v>
      </c>
      <c r="C3601" s="59">
        <v>434450.36</v>
      </c>
      <c r="D3601" s="60">
        <v>0</v>
      </c>
      <c r="E3601" s="54">
        <v>6516.76</v>
      </c>
      <c r="F3601" s="54">
        <v>6940.52</v>
      </c>
      <c r="G3601" s="55">
        <v>1.0649999999999999</v>
      </c>
      <c r="H3601" s="53">
        <v>0</v>
      </c>
      <c r="I3601" s="53" t="s">
        <v>1408</v>
      </c>
    </row>
    <row r="3602" spans="1:9" ht="17.399999999999999" x14ac:dyDescent="0.3">
      <c r="A3602" s="53" t="s">
        <v>703</v>
      </c>
      <c r="B3602" s="57">
        <v>45839</v>
      </c>
      <c r="C3602" s="59">
        <v>421152.92</v>
      </c>
      <c r="D3602" s="60">
        <v>0</v>
      </c>
      <c r="E3602" s="54">
        <v>6317.29</v>
      </c>
      <c r="F3602" s="54">
        <v>6879.05</v>
      </c>
      <c r="G3602" s="55">
        <v>1.089</v>
      </c>
      <c r="H3602" s="53">
        <v>0</v>
      </c>
      <c r="I3602" s="53" t="s">
        <v>1408</v>
      </c>
    </row>
    <row r="3603" spans="1:9" ht="17.399999999999999" x14ac:dyDescent="0.3">
      <c r="A3603" s="53" t="s">
        <v>703</v>
      </c>
      <c r="B3603" s="57">
        <v>45870</v>
      </c>
      <c r="C3603" s="59">
        <v>408142.13</v>
      </c>
      <c r="D3603" s="60">
        <v>35</v>
      </c>
      <c r="E3603" s="54">
        <v>6122.13</v>
      </c>
      <c r="F3603" s="54">
        <v>4207.1499999999996</v>
      </c>
      <c r="G3603" s="55">
        <v>0.68700000000000006</v>
      </c>
      <c r="H3603" s="53">
        <v>0</v>
      </c>
      <c r="I3603" s="53" t="s">
        <v>1410</v>
      </c>
    </row>
    <row r="3604" spans="1:9" ht="17.399999999999999" x14ac:dyDescent="0.3">
      <c r="A3604" s="53" t="s">
        <v>703</v>
      </c>
      <c r="B3604" s="57">
        <v>45901</v>
      </c>
      <c r="C3604" s="59">
        <v>395330.35</v>
      </c>
      <c r="D3604" s="60">
        <v>35</v>
      </c>
      <c r="E3604" s="54">
        <v>5929.96</v>
      </c>
      <c r="F3604" s="54">
        <v>3098.47</v>
      </c>
      <c r="G3604" s="55">
        <v>0.52300000000000002</v>
      </c>
      <c r="H3604" s="53">
        <v>0</v>
      </c>
      <c r="I3604" s="53" t="s">
        <v>1410</v>
      </c>
    </row>
    <row r="3605" spans="1:9" ht="17.399999999999999" x14ac:dyDescent="0.3">
      <c r="A3605" s="53" t="s">
        <v>703</v>
      </c>
      <c r="B3605" s="57">
        <v>45931</v>
      </c>
      <c r="C3605" s="59">
        <v>382328.81</v>
      </c>
      <c r="D3605" s="60">
        <v>0</v>
      </c>
      <c r="E3605" s="54">
        <v>5734.93</v>
      </c>
      <c r="F3605" s="54">
        <v>5953.48</v>
      </c>
      <c r="G3605" s="55">
        <v>1.038</v>
      </c>
      <c r="H3605" s="53">
        <v>0</v>
      </c>
      <c r="I3605" s="53" t="s">
        <v>1408</v>
      </c>
    </row>
    <row r="3606" spans="1:9" ht="17.399999999999999" x14ac:dyDescent="0.3">
      <c r="A3606" s="53" t="s">
        <v>703</v>
      </c>
      <c r="B3606" s="57">
        <v>45962</v>
      </c>
      <c r="C3606" s="59">
        <v>371856.57</v>
      </c>
      <c r="D3606" s="60">
        <v>0</v>
      </c>
      <c r="E3606" s="54">
        <v>5577.85</v>
      </c>
      <c r="F3606" s="54">
        <v>5914.33</v>
      </c>
      <c r="G3606" s="55">
        <v>1.06</v>
      </c>
      <c r="H3606" s="53">
        <v>0</v>
      </c>
      <c r="I3606" s="53" t="s">
        <v>1408</v>
      </c>
    </row>
    <row r="3607" spans="1:9" ht="17.399999999999999" x14ac:dyDescent="0.3">
      <c r="A3607" s="53" t="s">
        <v>703</v>
      </c>
      <c r="B3607" s="57">
        <v>45992</v>
      </c>
      <c r="C3607" s="59">
        <v>361580.11</v>
      </c>
      <c r="D3607" s="60">
        <v>15</v>
      </c>
      <c r="E3607" s="54">
        <v>5423.7</v>
      </c>
      <c r="F3607" s="54">
        <v>5191.46</v>
      </c>
      <c r="G3607" s="55">
        <v>0.95699999999999996</v>
      </c>
      <c r="H3607" s="53">
        <v>0</v>
      </c>
      <c r="I3607" s="53" t="s">
        <v>1408</v>
      </c>
    </row>
    <row r="3608" spans="1:9" ht="17.399999999999999" x14ac:dyDescent="0.3">
      <c r="A3608" s="53" t="s">
        <v>704</v>
      </c>
      <c r="B3608" s="57">
        <v>45658</v>
      </c>
      <c r="C3608" s="59">
        <v>13752318.15</v>
      </c>
      <c r="D3608" s="60">
        <v>15</v>
      </c>
      <c r="E3608" s="54">
        <v>206284.77</v>
      </c>
      <c r="F3608" s="54">
        <v>199366.51</v>
      </c>
      <c r="G3608" s="55">
        <v>0.96599999999999997</v>
      </c>
      <c r="H3608" s="53">
        <v>0</v>
      </c>
      <c r="I3608" s="53" t="s">
        <v>1408</v>
      </c>
    </row>
    <row r="3609" spans="1:9" ht="17.399999999999999" x14ac:dyDescent="0.3">
      <c r="A3609" s="53" t="s">
        <v>704</v>
      </c>
      <c r="B3609" s="57">
        <v>45689</v>
      </c>
      <c r="C3609" s="59">
        <v>13389701.99</v>
      </c>
      <c r="D3609" s="60">
        <v>65</v>
      </c>
      <c r="E3609" s="54">
        <v>200845.53</v>
      </c>
      <c r="F3609" s="54">
        <v>148950.51</v>
      </c>
      <c r="G3609" s="55">
        <v>0.74199999999999999</v>
      </c>
      <c r="H3609" s="53">
        <v>0</v>
      </c>
      <c r="I3609" s="53" t="s">
        <v>1411</v>
      </c>
    </row>
    <row r="3610" spans="1:9" ht="17.399999999999999" x14ac:dyDescent="0.3">
      <c r="A3610" s="53" t="s">
        <v>704</v>
      </c>
      <c r="B3610" s="57">
        <v>45717</v>
      </c>
      <c r="C3610" s="59">
        <v>13088389.720000001</v>
      </c>
      <c r="D3610" s="60">
        <v>0</v>
      </c>
      <c r="E3610" s="54">
        <v>196325.85</v>
      </c>
      <c r="F3610" s="54">
        <v>220561.64</v>
      </c>
      <c r="G3610" s="55">
        <v>1.123</v>
      </c>
      <c r="H3610" s="53">
        <v>0</v>
      </c>
      <c r="I3610" s="53" t="s">
        <v>1408</v>
      </c>
    </row>
    <row r="3611" spans="1:9" ht="17.399999999999999" x14ac:dyDescent="0.3">
      <c r="A3611" s="53" t="s">
        <v>704</v>
      </c>
      <c r="B3611" s="57">
        <v>45748</v>
      </c>
      <c r="C3611" s="59">
        <v>12810276.380000001</v>
      </c>
      <c r="D3611" s="60">
        <v>95</v>
      </c>
      <c r="E3611" s="54">
        <v>192154.15</v>
      </c>
      <c r="F3611" s="54">
        <v>76781.91</v>
      </c>
      <c r="G3611" s="55">
        <v>0.4</v>
      </c>
      <c r="H3611" s="53">
        <v>0</v>
      </c>
      <c r="I3611" s="53" t="s">
        <v>1409</v>
      </c>
    </row>
    <row r="3612" spans="1:9" ht="17.399999999999999" x14ac:dyDescent="0.3">
      <c r="A3612" s="53" t="s">
        <v>704</v>
      </c>
      <c r="B3612" s="57">
        <v>45778</v>
      </c>
      <c r="C3612" s="59">
        <v>12511898.810000001</v>
      </c>
      <c r="D3612" s="60">
        <v>0</v>
      </c>
      <c r="E3612" s="54">
        <v>187678.48</v>
      </c>
      <c r="F3612" s="54">
        <v>211643.11</v>
      </c>
      <c r="G3612" s="55">
        <v>1.1279999999999999</v>
      </c>
      <c r="H3612" s="53">
        <v>0</v>
      </c>
      <c r="I3612" s="53" t="s">
        <v>1408</v>
      </c>
    </row>
    <row r="3613" spans="1:9" ht="17.399999999999999" x14ac:dyDescent="0.3">
      <c r="A3613" s="53" t="s">
        <v>704</v>
      </c>
      <c r="B3613" s="57">
        <v>45809</v>
      </c>
      <c r="C3613" s="59">
        <v>12237954.02</v>
      </c>
      <c r="D3613" s="60">
        <v>0</v>
      </c>
      <c r="E3613" s="54">
        <v>183569.31</v>
      </c>
      <c r="F3613" s="54">
        <v>180427.14</v>
      </c>
      <c r="G3613" s="55">
        <v>0.98299999999999998</v>
      </c>
      <c r="H3613" s="53">
        <v>0</v>
      </c>
      <c r="I3613" s="53" t="s">
        <v>1408</v>
      </c>
    </row>
    <row r="3614" spans="1:9" ht="17.399999999999999" x14ac:dyDescent="0.3">
      <c r="A3614" s="53" t="s">
        <v>704</v>
      </c>
      <c r="B3614" s="57">
        <v>45839</v>
      </c>
      <c r="C3614" s="59">
        <v>11948380.99</v>
      </c>
      <c r="D3614" s="60">
        <v>95</v>
      </c>
      <c r="E3614" s="54">
        <v>179225.71</v>
      </c>
      <c r="F3614" s="54">
        <v>93990.12</v>
      </c>
      <c r="G3614" s="55">
        <v>0.52400000000000002</v>
      </c>
      <c r="H3614" s="53">
        <v>0</v>
      </c>
      <c r="I3614" s="53" t="s">
        <v>1409</v>
      </c>
    </row>
    <row r="3615" spans="1:9" ht="17.399999999999999" x14ac:dyDescent="0.3">
      <c r="A3615" s="53" t="s">
        <v>704</v>
      </c>
      <c r="B3615" s="57">
        <v>45870</v>
      </c>
      <c r="C3615" s="59">
        <v>11688324.609999999</v>
      </c>
      <c r="D3615" s="60">
        <v>0</v>
      </c>
      <c r="E3615" s="54">
        <v>175324.87</v>
      </c>
      <c r="F3615" s="54">
        <v>178436.03</v>
      </c>
      <c r="G3615" s="55">
        <v>1.018</v>
      </c>
      <c r="H3615" s="53">
        <v>0</v>
      </c>
      <c r="I3615" s="53" t="s">
        <v>1408</v>
      </c>
    </row>
    <row r="3616" spans="1:9" ht="17.399999999999999" x14ac:dyDescent="0.3">
      <c r="A3616" s="53" t="s">
        <v>704</v>
      </c>
      <c r="B3616" s="57">
        <v>45901</v>
      </c>
      <c r="C3616" s="59">
        <v>11366227.91</v>
      </c>
      <c r="D3616" s="60">
        <v>0</v>
      </c>
      <c r="E3616" s="54">
        <v>170493.42</v>
      </c>
      <c r="F3616" s="54">
        <v>176210.74</v>
      </c>
      <c r="G3616" s="55">
        <v>1.034</v>
      </c>
      <c r="H3616" s="53">
        <v>0</v>
      </c>
      <c r="I3616" s="53" t="s">
        <v>1408</v>
      </c>
    </row>
    <row r="3617" spans="1:9" ht="17.399999999999999" x14ac:dyDescent="0.3">
      <c r="A3617" s="53" t="s">
        <v>704</v>
      </c>
      <c r="B3617" s="57">
        <v>45931</v>
      </c>
      <c r="C3617" s="59">
        <v>11105584.460000001</v>
      </c>
      <c r="D3617" s="60">
        <v>0</v>
      </c>
      <c r="E3617" s="54">
        <v>166583.76999999999</v>
      </c>
      <c r="F3617" s="54">
        <v>159232.73000000001</v>
      </c>
      <c r="G3617" s="55">
        <v>0.95599999999999996</v>
      </c>
      <c r="H3617" s="53">
        <v>0</v>
      </c>
      <c r="I3617" s="53" t="s">
        <v>1408</v>
      </c>
    </row>
    <row r="3618" spans="1:9" ht="17.399999999999999" x14ac:dyDescent="0.3">
      <c r="A3618" s="53" t="s">
        <v>704</v>
      </c>
      <c r="B3618" s="57">
        <v>45962</v>
      </c>
      <c r="C3618" s="59">
        <v>10837596.949999999</v>
      </c>
      <c r="D3618" s="60">
        <v>0</v>
      </c>
      <c r="E3618" s="54">
        <v>162563.95000000001</v>
      </c>
      <c r="F3618" s="54">
        <v>154719.07</v>
      </c>
      <c r="G3618" s="55">
        <v>0.95199999999999996</v>
      </c>
      <c r="H3618" s="53">
        <v>0</v>
      </c>
      <c r="I3618" s="53" t="s">
        <v>1408</v>
      </c>
    </row>
    <row r="3619" spans="1:9" ht="17.399999999999999" x14ac:dyDescent="0.3">
      <c r="A3619" s="53" t="s">
        <v>704</v>
      </c>
      <c r="B3619" s="57">
        <v>45992</v>
      </c>
      <c r="C3619" s="59">
        <v>10568676</v>
      </c>
      <c r="D3619" s="60">
        <v>15</v>
      </c>
      <c r="E3619" s="54">
        <v>158530.14000000001</v>
      </c>
      <c r="F3619" s="54">
        <v>157775.59</v>
      </c>
      <c r="G3619" s="55">
        <v>0.995</v>
      </c>
      <c r="H3619" s="53">
        <v>0</v>
      </c>
      <c r="I3619" s="53" t="s">
        <v>1408</v>
      </c>
    </row>
    <row r="3620" spans="1:9" ht="17.399999999999999" x14ac:dyDescent="0.3">
      <c r="A3620" s="53" t="s">
        <v>705</v>
      </c>
      <c r="B3620" s="57">
        <v>45658</v>
      </c>
      <c r="C3620" s="59">
        <v>96914648.590000004</v>
      </c>
      <c r="D3620" s="60">
        <v>0</v>
      </c>
      <c r="E3620" s="54">
        <v>969146.49</v>
      </c>
      <c r="F3620" s="54">
        <v>1107322.9099999999</v>
      </c>
      <c r="G3620" s="55">
        <v>1.143</v>
      </c>
      <c r="H3620" s="53">
        <v>0</v>
      </c>
      <c r="I3620" s="53" t="s">
        <v>1408</v>
      </c>
    </row>
    <row r="3621" spans="1:9" ht="17.399999999999999" x14ac:dyDescent="0.3">
      <c r="A3621" s="53" t="s">
        <v>705</v>
      </c>
      <c r="B3621" s="57">
        <v>45689</v>
      </c>
      <c r="C3621" s="59">
        <v>95388531.400000006</v>
      </c>
      <c r="D3621" s="60">
        <v>0</v>
      </c>
      <c r="E3621" s="54">
        <v>953885.31</v>
      </c>
      <c r="F3621" s="54">
        <v>923470.65</v>
      </c>
      <c r="G3621" s="55">
        <v>0.96799999999999997</v>
      </c>
      <c r="H3621" s="53">
        <v>0</v>
      </c>
      <c r="I3621" s="53" t="s">
        <v>1408</v>
      </c>
    </row>
    <row r="3622" spans="1:9" ht="17.399999999999999" x14ac:dyDescent="0.3">
      <c r="A3622" s="53" t="s">
        <v>705</v>
      </c>
      <c r="B3622" s="57">
        <v>45717</v>
      </c>
      <c r="C3622" s="59">
        <v>94047016.840000004</v>
      </c>
      <c r="D3622" s="60">
        <v>65</v>
      </c>
      <c r="E3622" s="54">
        <v>940470.17</v>
      </c>
      <c r="F3622" s="54">
        <v>576680.31000000006</v>
      </c>
      <c r="G3622" s="55">
        <v>0.61299999999999999</v>
      </c>
      <c r="H3622" s="53">
        <v>0</v>
      </c>
      <c r="I3622" s="53" t="s">
        <v>1411</v>
      </c>
    </row>
    <row r="3623" spans="1:9" ht="17.399999999999999" x14ac:dyDescent="0.3">
      <c r="A3623" s="53" t="s">
        <v>705</v>
      </c>
      <c r="B3623" s="57">
        <v>45748</v>
      </c>
      <c r="C3623" s="59">
        <v>92665089.879999995</v>
      </c>
      <c r="D3623" s="60">
        <v>0</v>
      </c>
      <c r="E3623" s="54">
        <v>926650.9</v>
      </c>
      <c r="F3623" s="54">
        <v>886719.52</v>
      </c>
      <c r="G3623" s="55">
        <v>0.95699999999999996</v>
      </c>
      <c r="H3623" s="53">
        <v>0</v>
      </c>
      <c r="I3623" s="53" t="s">
        <v>1408</v>
      </c>
    </row>
    <row r="3624" spans="1:9" ht="17.399999999999999" x14ac:dyDescent="0.3">
      <c r="A3624" s="53" t="s">
        <v>705</v>
      </c>
      <c r="B3624" s="57">
        <v>45778</v>
      </c>
      <c r="C3624" s="59">
        <v>91346646.939999998</v>
      </c>
      <c r="D3624" s="60">
        <v>0</v>
      </c>
      <c r="E3624" s="54">
        <v>913466.47</v>
      </c>
      <c r="F3624" s="54">
        <v>879474.21</v>
      </c>
      <c r="G3624" s="55">
        <v>0.96299999999999997</v>
      </c>
      <c r="H3624" s="53">
        <v>0</v>
      </c>
      <c r="I3624" s="53" t="s">
        <v>1408</v>
      </c>
    </row>
    <row r="3625" spans="1:9" ht="17.399999999999999" x14ac:dyDescent="0.3">
      <c r="A3625" s="53" t="s">
        <v>705</v>
      </c>
      <c r="B3625" s="57">
        <v>45809</v>
      </c>
      <c r="C3625" s="59">
        <v>89518733.769999996</v>
      </c>
      <c r="D3625" s="60">
        <v>0</v>
      </c>
      <c r="E3625" s="54">
        <v>895187.34</v>
      </c>
      <c r="F3625" s="54">
        <v>934154.85</v>
      </c>
      <c r="G3625" s="55">
        <v>1.044</v>
      </c>
      <c r="H3625" s="53">
        <v>0</v>
      </c>
      <c r="I3625" s="53" t="s">
        <v>1408</v>
      </c>
    </row>
    <row r="3626" spans="1:9" ht="17.399999999999999" x14ac:dyDescent="0.3">
      <c r="A3626" s="53" t="s">
        <v>705</v>
      </c>
      <c r="B3626" s="57">
        <v>45839</v>
      </c>
      <c r="C3626" s="59">
        <v>87820996.340000004</v>
      </c>
      <c r="D3626" s="60">
        <v>15</v>
      </c>
      <c r="E3626" s="54">
        <v>878209.96</v>
      </c>
      <c r="F3626" s="54">
        <v>950619.18</v>
      </c>
      <c r="G3626" s="55">
        <v>1.0820000000000001</v>
      </c>
      <c r="H3626" s="53">
        <v>0</v>
      </c>
      <c r="I3626" s="53" t="s">
        <v>1408</v>
      </c>
    </row>
    <row r="3627" spans="1:9" ht="17.399999999999999" x14ac:dyDescent="0.3">
      <c r="A3627" s="53" t="s">
        <v>705</v>
      </c>
      <c r="B3627" s="57">
        <v>45870</v>
      </c>
      <c r="C3627" s="59">
        <v>86322745.019999996</v>
      </c>
      <c r="D3627" s="60">
        <v>0</v>
      </c>
      <c r="E3627" s="54">
        <v>863227.45</v>
      </c>
      <c r="F3627" s="54">
        <v>953335.85</v>
      </c>
      <c r="G3627" s="55">
        <v>1.1040000000000001</v>
      </c>
      <c r="H3627" s="53">
        <v>0</v>
      </c>
      <c r="I3627" s="53" t="s">
        <v>1408</v>
      </c>
    </row>
    <row r="3628" spans="1:9" ht="17.399999999999999" x14ac:dyDescent="0.3">
      <c r="A3628" s="53" t="s">
        <v>705</v>
      </c>
      <c r="B3628" s="57">
        <v>45901</v>
      </c>
      <c r="C3628" s="59">
        <v>84877585.700000003</v>
      </c>
      <c r="D3628" s="60">
        <v>0</v>
      </c>
      <c r="E3628" s="54">
        <v>848775.86</v>
      </c>
      <c r="F3628" s="54">
        <v>838810.51</v>
      </c>
      <c r="G3628" s="55">
        <v>0.98799999999999999</v>
      </c>
      <c r="H3628" s="53">
        <v>0</v>
      </c>
      <c r="I3628" s="53" t="s">
        <v>1408</v>
      </c>
    </row>
    <row r="3629" spans="1:9" ht="17.399999999999999" x14ac:dyDescent="0.3">
      <c r="A3629" s="53" t="s">
        <v>705</v>
      </c>
      <c r="B3629" s="57">
        <v>45931</v>
      </c>
      <c r="C3629" s="59">
        <v>83403103.640000001</v>
      </c>
      <c r="D3629" s="60">
        <v>0</v>
      </c>
      <c r="E3629" s="54">
        <v>834031.04</v>
      </c>
      <c r="F3629" s="54">
        <v>819419.83</v>
      </c>
      <c r="G3629" s="55">
        <v>0.98199999999999998</v>
      </c>
      <c r="H3629" s="53">
        <v>0</v>
      </c>
      <c r="I3629" s="53" t="s">
        <v>1408</v>
      </c>
    </row>
    <row r="3630" spans="1:9" ht="17.399999999999999" x14ac:dyDescent="0.3">
      <c r="A3630" s="53" t="s">
        <v>705</v>
      </c>
      <c r="B3630" s="57">
        <v>45962</v>
      </c>
      <c r="C3630" s="59">
        <v>81778102.549999997</v>
      </c>
      <c r="D3630" s="60">
        <v>0</v>
      </c>
      <c r="E3630" s="54">
        <v>817781.03</v>
      </c>
      <c r="F3630" s="54">
        <v>922975.11</v>
      </c>
      <c r="G3630" s="55">
        <v>1.129</v>
      </c>
      <c r="H3630" s="53">
        <v>0</v>
      </c>
      <c r="I3630" s="53" t="s">
        <v>1408</v>
      </c>
    </row>
    <row r="3631" spans="1:9" ht="17.399999999999999" x14ac:dyDescent="0.3">
      <c r="A3631" s="53" t="s">
        <v>705</v>
      </c>
      <c r="B3631" s="57">
        <v>45992</v>
      </c>
      <c r="C3631" s="59">
        <v>80066801.239999995</v>
      </c>
      <c r="D3631" s="60">
        <v>0</v>
      </c>
      <c r="E3631" s="54">
        <v>800668.01</v>
      </c>
      <c r="F3631" s="54">
        <v>813218.79</v>
      </c>
      <c r="G3631" s="55">
        <v>1.016</v>
      </c>
      <c r="H3631" s="53">
        <v>0</v>
      </c>
      <c r="I3631" s="53" t="s">
        <v>1408</v>
      </c>
    </row>
    <row r="3632" spans="1:9" ht="17.399999999999999" x14ac:dyDescent="0.3">
      <c r="A3632" s="53" t="s">
        <v>706</v>
      </c>
      <c r="B3632" s="57">
        <v>45658</v>
      </c>
      <c r="C3632" s="59">
        <v>1984912.58</v>
      </c>
      <c r="D3632" s="60">
        <v>15</v>
      </c>
      <c r="E3632" s="54">
        <v>29773.69</v>
      </c>
      <c r="F3632" s="54">
        <v>31930.83</v>
      </c>
      <c r="G3632" s="55">
        <v>1.0720000000000001</v>
      </c>
      <c r="H3632" s="53">
        <v>0</v>
      </c>
      <c r="I3632" s="53" t="s">
        <v>1408</v>
      </c>
    </row>
    <row r="3633" spans="1:9" ht="17.399999999999999" x14ac:dyDescent="0.3">
      <c r="A3633" s="53" t="s">
        <v>706</v>
      </c>
      <c r="B3633" s="57">
        <v>45689</v>
      </c>
      <c r="C3633" s="59">
        <v>1920041.37</v>
      </c>
      <c r="D3633" s="60">
        <v>15</v>
      </c>
      <c r="E3633" s="54">
        <v>28800.62</v>
      </c>
      <c r="F3633" s="54">
        <v>29441.95</v>
      </c>
      <c r="G3633" s="55">
        <v>1.022</v>
      </c>
      <c r="H3633" s="53">
        <v>0</v>
      </c>
      <c r="I3633" s="53" t="s">
        <v>1408</v>
      </c>
    </row>
    <row r="3634" spans="1:9" ht="17.399999999999999" x14ac:dyDescent="0.3">
      <c r="A3634" s="53" t="s">
        <v>706</v>
      </c>
      <c r="B3634" s="57">
        <v>45717</v>
      </c>
      <c r="C3634" s="59">
        <v>1863087.35</v>
      </c>
      <c r="D3634" s="60">
        <v>0</v>
      </c>
      <c r="E3634" s="54">
        <v>27946.31</v>
      </c>
      <c r="F3634" s="54">
        <v>28248.9</v>
      </c>
      <c r="G3634" s="55">
        <v>1.0109999999999999</v>
      </c>
      <c r="H3634" s="53">
        <v>0</v>
      </c>
      <c r="I3634" s="53" t="s">
        <v>1408</v>
      </c>
    </row>
    <row r="3635" spans="1:9" ht="17.399999999999999" x14ac:dyDescent="0.3">
      <c r="A3635" s="53" t="s">
        <v>706</v>
      </c>
      <c r="B3635" s="57">
        <v>45748</v>
      </c>
      <c r="C3635" s="59">
        <v>1811455.74</v>
      </c>
      <c r="D3635" s="60">
        <v>0</v>
      </c>
      <c r="E3635" s="54">
        <v>27171.84</v>
      </c>
      <c r="F3635" s="54">
        <v>27902.12</v>
      </c>
      <c r="G3635" s="55">
        <v>1.0269999999999999</v>
      </c>
      <c r="H3635" s="53">
        <v>0</v>
      </c>
      <c r="I3635" s="53" t="s">
        <v>1408</v>
      </c>
    </row>
    <row r="3636" spans="1:9" ht="17.399999999999999" x14ac:dyDescent="0.3">
      <c r="A3636" s="53" t="s">
        <v>706</v>
      </c>
      <c r="B3636" s="57">
        <v>45778</v>
      </c>
      <c r="C3636" s="59">
        <v>1761978.92</v>
      </c>
      <c r="D3636" s="60">
        <v>0</v>
      </c>
      <c r="E3636" s="54">
        <v>26429.68</v>
      </c>
      <c r="F3636" s="54">
        <v>27741.27</v>
      </c>
      <c r="G3636" s="55">
        <v>1.05</v>
      </c>
      <c r="H3636" s="53">
        <v>0</v>
      </c>
      <c r="I3636" s="53" t="s">
        <v>1408</v>
      </c>
    </row>
    <row r="3637" spans="1:9" ht="17.399999999999999" x14ac:dyDescent="0.3">
      <c r="A3637" s="53" t="s">
        <v>706</v>
      </c>
      <c r="B3637" s="57">
        <v>45809</v>
      </c>
      <c r="C3637" s="59">
        <v>1710560.81</v>
      </c>
      <c r="D3637" s="60">
        <v>0</v>
      </c>
      <c r="E3637" s="54">
        <v>25658.41</v>
      </c>
      <c r="F3637" s="54">
        <v>25785.08</v>
      </c>
      <c r="G3637" s="55">
        <v>1.0049999999999999</v>
      </c>
      <c r="H3637" s="53">
        <v>0</v>
      </c>
      <c r="I3637" s="53" t="s">
        <v>1408</v>
      </c>
    </row>
    <row r="3638" spans="1:9" ht="17.399999999999999" x14ac:dyDescent="0.3">
      <c r="A3638" s="53" t="s">
        <v>706</v>
      </c>
      <c r="B3638" s="57">
        <v>45839</v>
      </c>
      <c r="C3638" s="59">
        <v>1663481.01</v>
      </c>
      <c r="D3638" s="60">
        <v>95</v>
      </c>
      <c r="E3638" s="54">
        <v>24952.22</v>
      </c>
      <c r="F3638" s="54">
        <v>7215.48</v>
      </c>
      <c r="G3638" s="55">
        <v>0.28899999999999998</v>
      </c>
      <c r="H3638" s="53">
        <v>0</v>
      </c>
      <c r="I3638" s="53" t="s">
        <v>1409</v>
      </c>
    </row>
    <row r="3639" spans="1:9" ht="17.399999999999999" x14ac:dyDescent="0.3">
      <c r="A3639" s="53" t="s">
        <v>706</v>
      </c>
      <c r="B3639" s="57">
        <v>45870</v>
      </c>
      <c r="C3639" s="59">
        <v>1611185.96</v>
      </c>
      <c r="D3639" s="60">
        <v>0</v>
      </c>
      <c r="E3639" s="54">
        <v>24167.79</v>
      </c>
      <c r="F3639" s="54">
        <v>25673.759999999998</v>
      </c>
      <c r="G3639" s="55">
        <v>1.0620000000000001</v>
      </c>
      <c r="H3639" s="53">
        <v>0</v>
      </c>
      <c r="I3639" s="53" t="s">
        <v>1408</v>
      </c>
    </row>
    <row r="3640" spans="1:9" ht="17.399999999999999" x14ac:dyDescent="0.3">
      <c r="A3640" s="53" t="s">
        <v>706</v>
      </c>
      <c r="B3640" s="57">
        <v>45901</v>
      </c>
      <c r="C3640" s="59">
        <v>1569138.49</v>
      </c>
      <c r="D3640" s="60">
        <v>0</v>
      </c>
      <c r="E3640" s="54">
        <v>23537.08</v>
      </c>
      <c r="F3640" s="54">
        <v>25872.68</v>
      </c>
      <c r="G3640" s="55">
        <v>1.099</v>
      </c>
      <c r="H3640" s="53">
        <v>0</v>
      </c>
      <c r="I3640" s="53" t="s">
        <v>1408</v>
      </c>
    </row>
    <row r="3641" spans="1:9" ht="17.399999999999999" x14ac:dyDescent="0.3">
      <c r="A3641" s="53" t="s">
        <v>706</v>
      </c>
      <c r="B3641" s="57">
        <v>45931</v>
      </c>
      <c r="C3641" s="59">
        <v>1523680.22</v>
      </c>
      <c r="D3641" s="60">
        <v>15</v>
      </c>
      <c r="E3641" s="54">
        <v>22855.200000000001</v>
      </c>
      <c r="F3641" s="54">
        <v>24859.56</v>
      </c>
      <c r="G3641" s="55">
        <v>1.0880000000000001</v>
      </c>
      <c r="H3641" s="53">
        <v>0</v>
      </c>
      <c r="I3641" s="53" t="s">
        <v>1408</v>
      </c>
    </row>
    <row r="3642" spans="1:9" ht="17.399999999999999" x14ac:dyDescent="0.3">
      <c r="A3642" s="53" t="s">
        <v>706</v>
      </c>
      <c r="B3642" s="57">
        <v>45962</v>
      </c>
      <c r="C3642" s="59">
        <v>1474702.44</v>
      </c>
      <c r="D3642" s="60">
        <v>95</v>
      </c>
      <c r="E3642" s="54">
        <v>22120.54</v>
      </c>
      <c r="F3642" s="54">
        <v>5344.13</v>
      </c>
      <c r="G3642" s="55">
        <v>0.24199999999999999</v>
      </c>
      <c r="H3642" s="53">
        <v>0</v>
      </c>
      <c r="I3642" s="53" t="s">
        <v>1409</v>
      </c>
    </row>
    <row r="3643" spans="1:9" ht="17.399999999999999" x14ac:dyDescent="0.3">
      <c r="A3643" s="53" t="s">
        <v>706</v>
      </c>
      <c r="B3643" s="57">
        <v>45992</v>
      </c>
      <c r="C3643" s="59">
        <v>1427761.12</v>
      </c>
      <c r="D3643" s="60">
        <v>0</v>
      </c>
      <c r="E3643" s="54">
        <v>21416.42</v>
      </c>
      <c r="F3643" s="54">
        <v>22797.18</v>
      </c>
      <c r="G3643" s="55">
        <v>1.0640000000000001</v>
      </c>
      <c r="H3643" s="53">
        <v>0</v>
      </c>
      <c r="I3643" s="53" t="s">
        <v>1408</v>
      </c>
    </row>
    <row r="3644" spans="1:9" ht="17.399999999999999" x14ac:dyDescent="0.3">
      <c r="A3644" s="53" t="s">
        <v>707</v>
      </c>
      <c r="B3644" s="57">
        <v>45658</v>
      </c>
      <c r="C3644" s="59">
        <v>839524.35</v>
      </c>
      <c r="D3644" s="60">
        <v>185</v>
      </c>
      <c r="E3644" s="54">
        <v>12592.87</v>
      </c>
      <c r="F3644" s="54">
        <v>7167.8</v>
      </c>
      <c r="G3644" s="55">
        <v>0.56899999999999995</v>
      </c>
      <c r="H3644" s="53">
        <v>0</v>
      </c>
      <c r="I3644" s="53" t="s">
        <v>1409</v>
      </c>
    </row>
    <row r="3645" spans="1:9" ht="17.399999999999999" x14ac:dyDescent="0.3">
      <c r="A3645" s="53" t="s">
        <v>707</v>
      </c>
      <c r="B3645" s="57">
        <v>45689</v>
      </c>
      <c r="C3645" s="59">
        <v>815505.67</v>
      </c>
      <c r="D3645" s="60">
        <v>0</v>
      </c>
      <c r="E3645" s="54">
        <v>12232.58</v>
      </c>
      <c r="F3645" s="54">
        <v>12662.96</v>
      </c>
      <c r="G3645" s="55">
        <v>1.0349999999999999</v>
      </c>
      <c r="H3645" s="53">
        <v>0</v>
      </c>
      <c r="I3645" s="53" t="s">
        <v>1408</v>
      </c>
    </row>
    <row r="3646" spans="1:9" ht="17.399999999999999" x14ac:dyDescent="0.3">
      <c r="A3646" s="53" t="s">
        <v>707</v>
      </c>
      <c r="B3646" s="57">
        <v>45717</v>
      </c>
      <c r="C3646" s="59">
        <v>792173.21</v>
      </c>
      <c r="D3646" s="60">
        <v>0</v>
      </c>
      <c r="E3646" s="54">
        <v>11882.6</v>
      </c>
      <c r="F3646" s="54">
        <v>12279.34</v>
      </c>
      <c r="G3646" s="55">
        <v>1.0329999999999999</v>
      </c>
      <c r="H3646" s="53">
        <v>0</v>
      </c>
      <c r="I3646" s="53" t="s">
        <v>1408</v>
      </c>
    </row>
    <row r="3647" spans="1:9" ht="17.399999999999999" x14ac:dyDescent="0.3">
      <c r="A3647" s="53" t="s">
        <v>707</v>
      </c>
      <c r="B3647" s="57">
        <v>45748</v>
      </c>
      <c r="C3647" s="59">
        <v>766367.08</v>
      </c>
      <c r="D3647" s="60">
        <v>0</v>
      </c>
      <c r="E3647" s="54">
        <v>11495.51</v>
      </c>
      <c r="F3647" s="54">
        <v>11607.57</v>
      </c>
      <c r="G3647" s="55">
        <v>1.01</v>
      </c>
      <c r="H3647" s="53">
        <v>0</v>
      </c>
      <c r="I3647" s="53" t="s">
        <v>1408</v>
      </c>
    </row>
    <row r="3648" spans="1:9" ht="17.399999999999999" x14ac:dyDescent="0.3">
      <c r="A3648" s="53" t="s">
        <v>707</v>
      </c>
      <c r="B3648" s="57">
        <v>45778</v>
      </c>
      <c r="C3648" s="59">
        <v>746023.34</v>
      </c>
      <c r="D3648" s="60">
        <v>15</v>
      </c>
      <c r="E3648" s="54">
        <v>11190.35</v>
      </c>
      <c r="F3648" s="54">
        <v>11957.66</v>
      </c>
      <c r="G3648" s="55">
        <v>1.069</v>
      </c>
      <c r="H3648" s="53">
        <v>0</v>
      </c>
      <c r="I3648" s="53" t="s">
        <v>1408</v>
      </c>
    </row>
    <row r="3649" spans="1:9" ht="17.399999999999999" x14ac:dyDescent="0.3">
      <c r="A3649" s="53" t="s">
        <v>707</v>
      </c>
      <c r="B3649" s="57">
        <v>45809</v>
      </c>
      <c r="C3649" s="59">
        <v>723423.58</v>
      </c>
      <c r="D3649" s="60">
        <v>35</v>
      </c>
      <c r="E3649" s="54">
        <v>10851.35</v>
      </c>
      <c r="F3649" s="54">
        <v>7264.3</v>
      </c>
      <c r="G3649" s="55">
        <v>0.66900000000000004</v>
      </c>
      <c r="H3649" s="53">
        <v>0</v>
      </c>
      <c r="I3649" s="53" t="s">
        <v>1410</v>
      </c>
    </row>
    <row r="3650" spans="1:9" ht="17.399999999999999" x14ac:dyDescent="0.3">
      <c r="A3650" s="53" t="s">
        <v>707</v>
      </c>
      <c r="B3650" s="57">
        <v>45839</v>
      </c>
      <c r="C3650" s="59">
        <v>703423.18</v>
      </c>
      <c r="D3650" s="60">
        <v>0</v>
      </c>
      <c r="E3650" s="54">
        <v>10551.35</v>
      </c>
      <c r="F3650" s="54">
        <v>11540.74</v>
      </c>
      <c r="G3650" s="55">
        <v>1.0940000000000001</v>
      </c>
      <c r="H3650" s="53">
        <v>0</v>
      </c>
      <c r="I3650" s="53" t="s">
        <v>1408</v>
      </c>
    </row>
    <row r="3651" spans="1:9" ht="17.399999999999999" x14ac:dyDescent="0.3">
      <c r="A3651" s="53" t="s">
        <v>707</v>
      </c>
      <c r="B3651" s="57">
        <v>45870</v>
      </c>
      <c r="C3651" s="59">
        <v>684771.09</v>
      </c>
      <c r="D3651" s="60">
        <v>0</v>
      </c>
      <c r="E3651" s="54">
        <v>10271.57</v>
      </c>
      <c r="F3651" s="54">
        <v>11254.83</v>
      </c>
      <c r="G3651" s="55">
        <v>1.0960000000000001</v>
      </c>
      <c r="H3651" s="53">
        <v>0</v>
      </c>
      <c r="I3651" s="53" t="s">
        <v>1408</v>
      </c>
    </row>
    <row r="3652" spans="1:9" ht="17.399999999999999" x14ac:dyDescent="0.3">
      <c r="A3652" s="53" t="s">
        <v>707</v>
      </c>
      <c r="B3652" s="57">
        <v>45901</v>
      </c>
      <c r="C3652" s="59">
        <v>663755.13</v>
      </c>
      <c r="D3652" s="60">
        <v>0</v>
      </c>
      <c r="E3652" s="54">
        <v>9956.33</v>
      </c>
      <c r="F3652" s="54">
        <v>10004.27</v>
      </c>
      <c r="G3652" s="55">
        <v>1.0049999999999999</v>
      </c>
      <c r="H3652" s="53">
        <v>0</v>
      </c>
      <c r="I3652" s="53" t="s">
        <v>1408</v>
      </c>
    </row>
    <row r="3653" spans="1:9" ht="17.399999999999999" x14ac:dyDescent="0.3">
      <c r="A3653" s="53" t="s">
        <v>707</v>
      </c>
      <c r="B3653" s="57">
        <v>45931</v>
      </c>
      <c r="C3653" s="59">
        <v>645377.92000000004</v>
      </c>
      <c r="D3653" s="60">
        <v>0</v>
      </c>
      <c r="E3653" s="54">
        <v>9680.67</v>
      </c>
      <c r="F3653" s="54">
        <v>9244.31</v>
      </c>
      <c r="G3653" s="55">
        <v>0.95499999999999996</v>
      </c>
      <c r="H3653" s="53">
        <v>0</v>
      </c>
      <c r="I3653" s="53" t="s">
        <v>1408</v>
      </c>
    </row>
    <row r="3654" spans="1:9" ht="17.399999999999999" x14ac:dyDescent="0.3">
      <c r="A3654" s="53" t="s">
        <v>707</v>
      </c>
      <c r="B3654" s="57">
        <v>45962</v>
      </c>
      <c r="C3654" s="59">
        <v>628205.86</v>
      </c>
      <c r="D3654" s="60">
        <v>95</v>
      </c>
      <c r="E3654" s="54">
        <v>9423.09</v>
      </c>
      <c r="F3654" s="54">
        <v>1585.73</v>
      </c>
      <c r="G3654" s="55">
        <v>0.16800000000000001</v>
      </c>
      <c r="H3654" s="53">
        <v>0</v>
      </c>
      <c r="I3654" s="53" t="s">
        <v>1409</v>
      </c>
    </row>
    <row r="3655" spans="1:9" ht="17.399999999999999" x14ac:dyDescent="0.3">
      <c r="A3655" s="53" t="s">
        <v>707</v>
      </c>
      <c r="B3655" s="57">
        <v>45992</v>
      </c>
      <c r="C3655" s="59">
        <v>628205.86</v>
      </c>
      <c r="D3655" s="60">
        <v>220</v>
      </c>
      <c r="E3655" s="54">
        <v>9423.09</v>
      </c>
      <c r="F3655" s="54">
        <v>928.36</v>
      </c>
      <c r="G3655" s="55">
        <v>9.9000000000000005E-2</v>
      </c>
      <c r="H3655" s="53">
        <v>0</v>
      </c>
      <c r="I3655" s="53" t="s">
        <v>1412</v>
      </c>
    </row>
    <row r="3656" spans="1:9" ht="17.399999999999999" x14ac:dyDescent="0.3">
      <c r="A3656" s="53" t="s">
        <v>709</v>
      </c>
      <c r="B3656" s="57">
        <v>45658</v>
      </c>
      <c r="C3656" s="59">
        <v>33387133.100000001</v>
      </c>
      <c r="D3656" s="60">
        <v>0</v>
      </c>
      <c r="E3656" s="54">
        <v>333871.33</v>
      </c>
      <c r="F3656" s="54">
        <v>356558.91</v>
      </c>
      <c r="G3656" s="55">
        <v>1.0680000000000001</v>
      </c>
      <c r="H3656" s="53">
        <v>0</v>
      </c>
      <c r="I3656" s="53" t="s">
        <v>1408</v>
      </c>
    </row>
    <row r="3657" spans="1:9" ht="17.399999999999999" x14ac:dyDescent="0.3">
      <c r="A3657" s="53" t="s">
        <v>709</v>
      </c>
      <c r="B3657" s="57">
        <v>45689</v>
      </c>
      <c r="C3657" s="59">
        <v>32801781.09</v>
      </c>
      <c r="D3657" s="60">
        <v>0</v>
      </c>
      <c r="E3657" s="54">
        <v>328017.81</v>
      </c>
      <c r="F3657" s="54">
        <v>312677.67</v>
      </c>
      <c r="G3657" s="55">
        <v>0.95299999999999996</v>
      </c>
      <c r="H3657" s="53">
        <v>0</v>
      </c>
      <c r="I3657" s="53" t="s">
        <v>1408</v>
      </c>
    </row>
    <row r="3658" spans="1:9" ht="17.399999999999999" x14ac:dyDescent="0.3">
      <c r="A3658" s="53" t="s">
        <v>709</v>
      </c>
      <c r="B3658" s="57">
        <v>45717</v>
      </c>
      <c r="C3658" s="59">
        <v>32313659.98</v>
      </c>
      <c r="D3658" s="60">
        <v>0</v>
      </c>
      <c r="E3658" s="54">
        <v>323136.59999999998</v>
      </c>
      <c r="F3658" s="54">
        <v>338815.1</v>
      </c>
      <c r="G3658" s="55">
        <v>1.0489999999999999</v>
      </c>
      <c r="H3658" s="53">
        <v>0</v>
      </c>
      <c r="I3658" s="53" t="s">
        <v>1408</v>
      </c>
    </row>
    <row r="3659" spans="1:9" ht="17.399999999999999" x14ac:dyDescent="0.3">
      <c r="A3659" s="53" t="s">
        <v>709</v>
      </c>
      <c r="B3659" s="57">
        <v>45748</v>
      </c>
      <c r="C3659" s="59">
        <v>31843772.760000002</v>
      </c>
      <c r="D3659" s="60">
        <v>0</v>
      </c>
      <c r="E3659" s="54">
        <v>318437.73</v>
      </c>
      <c r="F3659" s="54">
        <v>337335.6</v>
      </c>
      <c r="G3659" s="55">
        <v>1.0589999999999999</v>
      </c>
      <c r="H3659" s="53">
        <v>0</v>
      </c>
      <c r="I3659" s="53" t="s">
        <v>1408</v>
      </c>
    </row>
    <row r="3660" spans="1:9" ht="17.399999999999999" x14ac:dyDescent="0.3">
      <c r="A3660" s="53" t="s">
        <v>709</v>
      </c>
      <c r="B3660" s="57">
        <v>45778</v>
      </c>
      <c r="C3660" s="59">
        <v>31334860.190000001</v>
      </c>
      <c r="D3660" s="60">
        <v>0</v>
      </c>
      <c r="E3660" s="54">
        <v>313348.59999999998</v>
      </c>
      <c r="F3660" s="54">
        <v>359295.37</v>
      </c>
      <c r="G3660" s="55">
        <v>1.147</v>
      </c>
      <c r="H3660" s="53">
        <v>0</v>
      </c>
      <c r="I3660" s="53" t="s">
        <v>1408</v>
      </c>
    </row>
    <row r="3661" spans="1:9" ht="17.399999999999999" x14ac:dyDescent="0.3">
      <c r="A3661" s="53" t="s">
        <v>709</v>
      </c>
      <c r="B3661" s="57">
        <v>45809</v>
      </c>
      <c r="C3661" s="59">
        <v>30786156.079999998</v>
      </c>
      <c r="D3661" s="60">
        <v>0</v>
      </c>
      <c r="E3661" s="54">
        <v>307861.56</v>
      </c>
      <c r="F3661" s="54">
        <v>337307.83</v>
      </c>
      <c r="G3661" s="55">
        <v>1.0960000000000001</v>
      </c>
      <c r="H3661" s="53">
        <v>0</v>
      </c>
      <c r="I3661" s="53" t="s">
        <v>1408</v>
      </c>
    </row>
    <row r="3662" spans="1:9" ht="17.399999999999999" x14ac:dyDescent="0.3">
      <c r="A3662" s="53" t="s">
        <v>709</v>
      </c>
      <c r="B3662" s="57">
        <v>45839</v>
      </c>
      <c r="C3662" s="59">
        <v>30253075.289999999</v>
      </c>
      <c r="D3662" s="60">
        <v>0</v>
      </c>
      <c r="E3662" s="54">
        <v>302530.75</v>
      </c>
      <c r="F3662" s="54">
        <v>296850.75</v>
      </c>
      <c r="G3662" s="55">
        <v>0.98099999999999998</v>
      </c>
      <c r="H3662" s="53">
        <v>0</v>
      </c>
      <c r="I3662" s="53" t="s">
        <v>1408</v>
      </c>
    </row>
    <row r="3663" spans="1:9" ht="17.399999999999999" x14ac:dyDescent="0.3">
      <c r="A3663" s="53" t="s">
        <v>709</v>
      </c>
      <c r="B3663" s="57">
        <v>45870</v>
      </c>
      <c r="C3663" s="59">
        <v>29711700.140000001</v>
      </c>
      <c r="D3663" s="60">
        <v>0</v>
      </c>
      <c r="E3663" s="54">
        <v>297117</v>
      </c>
      <c r="F3663" s="54">
        <v>318146.2</v>
      </c>
      <c r="G3663" s="55">
        <v>1.071</v>
      </c>
      <c r="H3663" s="53">
        <v>0</v>
      </c>
      <c r="I3663" s="53" t="s">
        <v>1408</v>
      </c>
    </row>
    <row r="3664" spans="1:9" ht="17.399999999999999" x14ac:dyDescent="0.3">
      <c r="A3664" s="53" t="s">
        <v>709</v>
      </c>
      <c r="B3664" s="57">
        <v>45901</v>
      </c>
      <c r="C3664" s="59">
        <v>29285049.859999999</v>
      </c>
      <c r="D3664" s="60">
        <v>15</v>
      </c>
      <c r="E3664" s="54">
        <v>292850.5</v>
      </c>
      <c r="F3664" s="54">
        <v>280167.14</v>
      </c>
      <c r="G3664" s="55">
        <v>0.95699999999999996</v>
      </c>
      <c r="H3664" s="53">
        <v>0</v>
      </c>
      <c r="I3664" s="53" t="s">
        <v>1408</v>
      </c>
    </row>
    <row r="3665" spans="1:9" ht="17.399999999999999" x14ac:dyDescent="0.3">
      <c r="A3665" s="53" t="s">
        <v>709</v>
      </c>
      <c r="B3665" s="57">
        <v>45931</v>
      </c>
      <c r="C3665" s="59">
        <v>28707525.16</v>
      </c>
      <c r="D3665" s="60">
        <v>0</v>
      </c>
      <c r="E3665" s="54">
        <v>287075.25</v>
      </c>
      <c r="F3665" s="54">
        <v>291254.58</v>
      </c>
      <c r="G3665" s="55">
        <v>1.0149999999999999</v>
      </c>
      <c r="H3665" s="53">
        <v>0</v>
      </c>
      <c r="I3665" s="53" t="s">
        <v>1408</v>
      </c>
    </row>
    <row r="3666" spans="1:9" ht="17.399999999999999" x14ac:dyDescent="0.3">
      <c r="A3666" s="53" t="s">
        <v>709</v>
      </c>
      <c r="B3666" s="57">
        <v>45962</v>
      </c>
      <c r="C3666" s="59">
        <v>28142096.780000001</v>
      </c>
      <c r="D3666" s="60">
        <v>0</v>
      </c>
      <c r="E3666" s="54">
        <v>281420.96999999997</v>
      </c>
      <c r="F3666" s="54">
        <v>309717.52</v>
      </c>
      <c r="G3666" s="55">
        <v>1.101</v>
      </c>
      <c r="H3666" s="53">
        <v>0</v>
      </c>
      <c r="I3666" s="53" t="s">
        <v>1408</v>
      </c>
    </row>
    <row r="3667" spans="1:9" ht="17.399999999999999" x14ac:dyDescent="0.3">
      <c r="A3667" s="53" t="s">
        <v>709</v>
      </c>
      <c r="B3667" s="57">
        <v>45992</v>
      </c>
      <c r="C3667" s="59">
        <v>27690194.09</v>
      </c>
      <c r="D3667" s="60">
        <v>0</v>
      </c>
      <c r="E3667" s="54">
        <v>276901.94</v>
      </c>
      <c r="F3667" s="54">
        <v>281005.96999999997</v>
      </c>
      <c r="G3667" s="55">
        <v>1.0149999999999999</v>
      </c>
      <c r="H3667" s="53">
        <v>0</v>
      </c>
      <c r="I3667" s="53" t="s">
        <v>1408</v>
      </c>
    </row>
    <row r="3668" spans="1:9" ht="17.399999999999999" x14ac:dyDescent="0.3">
      <c r="A3668" s="53" t="s">
        <v>710</v>
      </c>
      <c r="B3668" s="57">
        <v>45809</v>
      </c>
      <c r="C3668" s="59">
        <v>60885888.43</v>
      </c>
      <c r="D3668" s="60">
        <v>0</v>
      </c>
      <c r="E3668" s="54">
        <v>608858.88</v>
      </c>
      <c r="F3668" s="54">
        <v>600335.9</v>
      </c>
      <c r="G3668" s="55">
        <v>0.98599999999999999</v>
      </c>
      <c r="H3668" s="53">
        <v>0</v>
      </c>
      <c r="I3668" s="53" t="s">
        <v>1408</v>
      </c>
    </row>
    <row r="3669" spans="1:9" ht="17.399999999999999" x14ac:dyDescent="0.3">
      <c r="A3669" s="53" t="s">
        <v>710</v>
      </c>
      <c r="B3669" s="57">
        <v>45839</v>
      </c>
      <c r="C3669" s="59">
        <v>59857914.299999997</v>
      </c>
      <c r="D3669" s="60">
        <v>15</v>
      </c>
      <c r="E3669" s="54">
        <v>598579.14</v>
      </c>
      <c r="F3669" s="54">
        <v>600190.81000000006</v>
      </c>
      <c r="G3669" s="55">
        <v>1.0029999999999999</v>
      </c>
      <c r="H3669" s="53">
        <v>0</v>
      </c>
      <c r="I3669" s="53" t="s">
        <v>1408</v>
      </c>
    </row>
    <row r="3670" spans="1:9" ht="17.399999999999999" x14ac:dyDescent="0.3">
      <c r="A3670" s="53" t="s">
        <v>710</v>
      </c>
      <c r="B3670" s="57">
        <v>45870</v>
      </c>
      <c r="C3670" s="59">
        <v>58610049.460000001</v>
      </c>
      <c r="D3670" s="60">
        <v>0</v>
      </c>
      <c r="E3670" s="54">
        <v>586100.49</v>
      </c>
      <c r="F3670" s="54">
        <v>563451.81999999995</v>
      </c>
      <c r="G3670" s="55">
        <v>0.96099999999999997</v>
      </c>
      <c r="H3670" s="53">
        <v>0</v>
      </c>
      <c r="I3670" s="53" t="s">
        <v>1408</v>
      </c>
    </row>
    <row r="3671" spans="1:9" ht="17.399999999999999" x14ac:dyDescent="0.3">
      <c r="A3671" s="53" t="s">
        <v>710</v>
      </c>
      <c r="B3671" s="57">
        <v>45901</v>
      </c>
      <c r="C3671" s="59">
        <v>57583528.68</v>
      </c>
      <c r="D3671" s="60">
        <v>0</v>
      </c>
      <c r="E3671" s="54">
        <v>575835.29</v>
      </c>
      <c r="F3671" s="54">
        <v>584589.1</v>
      </c>
      <c r="G3671" s="55">
        <v>1.0149999999999999</v>
      </c>
      <c r="H3671" s="53">
        <v>0</v>
      </c>
      <c r="I3671" s="53" t="s">
        <v>1408</v>
      </c>
    </row>
    <row r="3672" spans="1:9" ht="17.399999999999999" x14ac:dyDescent="0.3">
      <c r="A3672" s="53" t="s">
        <v>710</v>
      </c>
      <c r="B3672" s="57">
        <v>45931</v>
      </c>
      <c r="C3672" s="59">
        <v>56638405.590000004</v>
      </c>
      <c r="D3672" s="60">
        <v>0</v>
      </c>
      <c r="E3672" s="54">
        <v>566384.06000000006</v>
      </c>
      <c r="F3672" s="54">
        <v>553278.61</v>
      </c>
      <c r="G3672" s="55">
        <v>0.97699999999999998</v>
      </c>
      <c r="H3672" s="53">
        <v>0</v>
      </c>
      <c r="I3672" s="53" t="s">
        <v>1408</v>
      </c>
    </row>
    <row r="3673" spans="1:9" ht="17.399999999999999" x14ac:dyDescent="0.3">
      <c r="A3673" s="53" t="s">
        <v>710</v>
      </c>
      <c r="B3673" s="57">
        <v>45962</v>
      </c>
      <c r="C3673" s="59">
        <v>55485127.310000002</v>
      </c>
      <c r="D3673" s="60">
        <v>0</v>
      </c>
      <c r="E3673" s="54">
        <v>554851.27</v>
      </c>
      <c r="F3673" s="54">
        <v>566711.63</v>
      </c>
      <c r="G3673" s="55">
        <v>1.0209999999999999</v>
      </c>
      <c r="H3673" s="53">
        <v>0</v>
      </c>
      <c r="I3673" s="53" t="s">
        <v>1408</v>
      </c>
    </row>
    <row r="3674" spans="1:9" ht="17.399999999999999" x14ac:dyDescent="0.3">
      <c r="A3674" s="53" t="s">
        <v>710</v>
      </c>
      <c r="B3674" s="57">
        <v>45992</v>
      </c>
      <c r="C3674" s="59">
        <v>54331318.189999998</v>
      </c>
      <c r="D3674" s="60">
        <v>65</v>
      </c>
      <c r="E3674" s="54">
        <v>543313.18000000005</v>
      </c>
      <c r="F3674" s="54">
        <v>433313.98</v>
      </c>
      <c r="G3674" s="55">
        <v>0.79800000000000004</v>
      </c>
      <c r="H3674" s="53">
        <v>0</v>
      </c>
      <c r="I3674" s="53" t="s">
        <v>1411</v>
      </c>
    </row>
    <row r="3675" spans="1:9" ht="17.399999999999999" x14ac:dyDescent="0.3">
      <c r="A3675" s="53" t="s">
        <v>712</v>
      </c>
      <c r="B3675" s="57">
        <v>45658</v>
      </c>
      <c r="C3675" s="59">
        <v>2256108.65</v>
      </c>
      <c r="D3675" s="60">
        <v>0</v>
      </c>
      <c r="E3675" s="54">
        <v>33841.629999999997</v>
      </c>
      <c r="F3675" s="54">
        <v>32480.34</v>
      </c>
      <c r="G3675" s="55">
        <v>0.96</v>
      </c>
      <c r="H3675" s="53">
        <v>0</v>
      </c>
      <c r="I3675" s="53" t="s">
        <v>1408</v>
      </c>
    </row>
    <row r="3676" spans="1:9" ht="17.399999999999999" x14ac:dyDescent="0.3">
      <c r="A3676" s="53" t="s">
        <v>712</v>
      </c>
      <c r="B3676" s="57">
        <v>45689</v>
      </c>
      <c r="C3676" s="59">
        <v>2191320.63</v>
      </c>
      <c r="D3676" s="60">
        <v>0</v>
      </c>
      <c r="E3676" s="54">
        <v>32869.81</v>
      </c>
      <c r="F3676" s="54">
        <v>32910.21</v>
      </c>
      <c r="G3676" s="55">
        <v>1.0009999999999999</v>
      </c>
      <c r="H3676" s="53">
        <v>0</v>
      </c>
      <c r="I3676" s="53" t="s">
        <v>1408</v>
      </c>
    </row>
    <row r="3677" spans="1:9" ht="17.399999999999999" x14ac:dyDescent="0.3">
      <c r="A3677" s="53" t="s">
        <v>712</v>
      </c>
      <c r="B3677" s="57">
        <v>45717</v>
      </c>
      <c r="C3677" s="59">
        <v>2124808.5699999998</v>
      </c>
      <c r="D3677" s="60">
        <v>0</v>
      </c>
      <c r="E3677" s="54">
        <v>31872.13</v>
      </c>
      <c r="F3677" s="54">
        <v>35181.96</v>
      </c>
      <c r="G3677" s="55">
        <v>1.1040000000000001</v>
      </c>
      <c r="H3677" s="53">
        <v>0</v>
      </c>
      <c r="I3677" s="53" t="s">
        <v>1408</v>
      </c>
    </row>
    <row r="3678" spans="1:9" ht="17.399999999999999" x14ac:dyDescent="0.3">
      <c r="A3678" s="53" t="s">
        <v>712</v>
      </c>
      <c r="B3678" s="57">
        <v>45748</v>
      </c>
      <c r="C3678" s="59">
        <v>2061835.19</v>
      </c>
      <c r="D3678" s="60">
        <v>0</v>
      </c>
      <c r="E3678" s="54">
        <v>30927.53</v>
      </c>
      <c r="F3678" s="54">
        <v>29706.54</v>
      </c>
      <c r="G3678" s="55">
        <v>0.96099999999999997</v>
      </c>
      <c r="H3678" s="53">
        <v>0</v>
      </c>
      <c r="I3678" s="53" t="s">
        <v>1408</v>
      </c>
    </row>
    <row r="3679" spans="1:9" ht="17.399999999999999" x14ac:dyDescent="0.3">
      <c r="A3679" s="53" t="s">
        <v>712</v>
      </c>
      <c r="B3679" s="57">
        <v>45778</v>
      </c>
      <c r="C3679" s="59">
        <v>1994117.73</v>
      </c>
      <c r="D3679" s="60">
        <v>0</v>
      </c>
      <c r="E3679" s="54">
        <v>29911.77</v>
      </c>
      <c r="F3679" s="54">
        <v>33148.769999999997</v>
      </c>
      <c r="G3679" s="55">
        <v>1.1080000000000001</v>
      </c>
      <c r="H3679" s="53">
        <v>0</v>
      </c>
      <c r="I3679" s="53" t="s">
        <v>1408</v>
      </c>
    </row>
    <row r="3680" spans="1:9" ht="17.399999999999999" x14ac:dyDescent="0.3">
      <c r="A3680" s="53" t="s">
        <v>712</v>
      </c>
      <c r="B3680" s="57">
        <v>45809</v>
      </c>
      <c r="C3680" s="59">
        <v>1928721.98</v>
      </c>
      <c r="D3680" s="60">
        <v>15</v>
      </c>
      <c r="E3680" s="54">
        <v>28930.83</v>
      </c>
      <c r="F3680" s="54">
        <v>33197.19</v>
      </c>
      <c r="G3680" s="55">
        <v>1.147</v>
      </c>
      <c r="H3680" s="53">
        <v>0</v>
      </c>
      <c r="I3680" s="53" t="s">
        <v>1408</v>
      </c>
    </row>
    <row r="3681" spans="1:9" ht="17.399999999999999" x14ac:dyDescent="0.3">
      <c r="A3681" s="53" t="s">
        <v>712</v>
      </c>
      <c r="B3681" s="57">
        <v>45839</v>
      </c>
      <c r="C3681" s="59">
        <v>1878241.2</v>
      </c>
      <c r="D3681" s="60">
        <v>0</v>
      </c>
      <c r="E3681" s="54">
        <v>28173.62</v>
      </c>
      <c r="F3681" s="54">
        <v>31559.53</v>
      </c>
      <c r="G3681" s="55">
        <v>1.1200000000000001</v>
      </c>
      <c r="H3681" s="53">
        <v>0</v>
      </c>
      <c r="I3681" s="53" t="s">
        <v>1408</v>
      </c>
    </row>
    <row r="3682" spans="1:9" ht="17.399999999999999" x14ac:dyDescent="0.3">
      <c r="A3682" s="53" t="s">
        <v>712</v>
      </c>
      <c r="B3682" s="57">
        <v>45870</v>
      </c>
      <c r="C3682" s="59">
        <v>1816910.47</v>
      </c>
      <c r="D3682" s="60">
        <v>0</v>
      </c>
      <c r="E3682" s="54">
        <v>27253.66</v>
      </c>
      <c r="F3682" s="54">
        <v>27969.68</v>
      </c>
      <c r="G3682" s="55">
        <v>1.026</v>
      </c>
      <c r="H3682" s="53">
        <v>0</v>
      </c>
      <c r="I3682" s="53" t="s">
        <v>1408</v>
      </c>
    </row>
    <row r="3683" spans="1:9" ht="17.399999999999999" x14ac:dyDescent="0.3">
      <c r="A3683" s="53" t="s">
        <v>712</v>
      </c>
      <c r="B3683" s="57">
        <v>45901</v>
      </c>
      <c r="C3683" s="59">
        <v>1766189.72</v>
      </c>
      <c r="D3683" s="60">
        <v>0</v>
      </c>
      <c r="E3683" s="54">
        <v>26492.85</v>
      </c>
      <c r="F3683" s="54">
        <v>27120.12</v>
      </c>
      <c r="G3683" s="55">
        <v>1.024</v>
      </c>
      <c r="H3683" s="53">
        <v>0</v>
      </c>
      <c r="I3683" s="53" t="s">
        <v>1408</v>
      </c>
    </row>
    <row r="3684" spans="1:9" ht="17.399999999999999" x14ac:dyDescent="0.3">
      <c r="A3684" s="53" t="s">
        <v>712</v>
      </c>
      <c r="B3684" s="57">
        <v>45931</v>
      </c>
      <c r="C3684" s="59">
        <v>1712393.48</v>
      </c>
      <c r="D3684" s="60">
        <v>0</v>
      </c>
      <c r="E3684" s="54">
        <v>25685.9</v>
      </c>
      <c r="F3684" s="54">
        <v>26454.17</v>
      </c>
      <c r="G3684" s="55">
        <v>1.03</v>
      </c>
      <c r="H3684" s="53">
        <v>0</v>
      </c>
      <c r="I3684" s="53" t="s">
        <v>1408</v>
      </c>
    </row>
    <row r="3685" spans="1:9" ht="17.399999999999999" x14ac:dyDescent="0.3">
      <c r="A3685" s="53" t="s">
        <v>712</v>
      </c>
      <c r="B3685" s="57">
        <v>45962</v>
      </c>
      <c r="C3685" s="59">
        <v>1666547.48</v>
      </c>
      <c r="D3685" s="60">
        <v>0</v>
      </c>
      <c r="E3685" s="54">
        <v>24998.21</v>
      </c>
      <c r="F3685" s="54">
        <v>27313.72</v>
      </c>
      <c r="G3685" s="55">
        <v>1.093</v>
      </c>
      <c r="H3685" s="53">
        <v>0</v>
      </c>
      <c r="I3685" s="53" t="s">
        <v>1408</v>
      </c>
    </row>
    <row r="3686" spans="1:9" ht="17.399999999999999" x14ac:dyDescent="0.3">
      <c r="A3686" s="53" t="s">
        <v>712</v>
      </c>
      <c r="B3686" s="57">
        <v>45992</v>
      </c>
      <c r="C3686" s="59">
        <v>1612526.17</v>
      </c>
      <c r="D3686" s="60">
        <v>0</v>
      </c>
      <c r="E3686" s="54">
        <v>24187.89</v>
      </c>
      <c r="F3686" s="54">
        <v>24145.31</v>
      </c>
      <c r="G3686" s="55">
        <v>0.998</v>
      </c>
      <c r="H3686" s="53">
        <v>0</v>
      </c>
      <c r="I3686" s="53" t="s">
        <v>1408</v>
      </c>
    </row>
    <row r="3687" spans="1:9" ht="17.399999999999999" x14ac:dyDescent="0.3">
      <c r="A3687" s="53" t="s">
        <v>714</v>
      </c>
      <c r="B3687" s="57">
        <v>45839</v>
      </c>
      <c r="C3687" s="59">
        <v>2206112.2599999998</v>
      </c>
      <c r="D3687" s="60">
        <v>95</v>
      </c>
      <c r="E3687" s="54">
        <v>33091.68</v>
      </c>
      <c r="F3687" s="54">
        <v>10571.25</v>
      </c>
      <c r="G3687" s="55">
        <v>0.31900000000000001</v>
      </c>
      <c r="H3687" s="53">
        <v>0</v>
      </c>
      <c r="I3687" s="53" t="s">
        <v>1409</v>
      </c>
    </row>
    <row r="3688" spans="1:9" ht="17.399999999999999" x14ac:dyDescent="0.3">
      <c r="A3688" s="53" t="s">
        <v>714</v>
      </c>
      <c r="B3688" s="57">
        <v>45870</v>
      </c>
      <c r="C3688" s="59">
        <v>2138837.15</v>
      </c>
      <c r="D3688" s="60">
        <v>0</v>
      </c>
      <c r="E3688" s="54">
        <v>32082.560000000001</v>
      </c>
      <c r="F3688" s="54">
        <v>36608.120000000003</v>
      </c>
      <c r="G3688" s="55">
        <v>1.141</v>
      </c>
      <c r="H3688" s="53">
        <v>0</v>
      </c>
      <c r="I3688" s="53" t="s">
        <v>1408</v>
      </c>
    </row>
    <row r="3689" spans="1:9" ht="17.399999999999999" x14ac:dyDescent="0.3">
      <c r="A3689" s="53" t="s">
        <v>714</v>
      </c>
      <c r="B3689" s="57">
        <v>45901</v>
      </c>
      <c r="C3689" s="59">
        <v>2077906.72</v>
      </c>
      <c r="D3689" s="60">
        <v>65</v>
      </c>
      <c r="E3689" s="54">
        <v>31168.6</v>
      </c>
      <c r="F3689" s="54">
        <v>18191.66</v>
      </c>
      <c r="G3689" s="55">
        <v>0.58399999999999996</v>
      </c>
      <c r="H3689" s="53">
        <v>0</v>
      </c>
      <c r="I3689" s="53" t="s">
        <v>1411</v>
      </c>
    </row>
    <row r="3690" spans="1:9" ht="17.399999999999999" x14ac:dyDescent="0.3">
      <c r="A3690" s="53" t="s">
        <v>714</v>
      </c>
      <c r="B3690" s="57">
        <v>45931</v>
      </c>
      <c r="C3690" s="59">
        <v>2018658.56</v>
      </c>
      <c r="D3690" s="60">
        <v>0</v>
      </c>
      <c r="E3690" s="54">
        <v>30279.88</v>
      </c>
      <c r="F3690" s="54">
        <v>34636.94</v>
      </c>
      <c r="G3690" s="55">
        <v>1.1439999999999999</v>
      </c>
      <c r="H3690" s="53">
        <v>0</v>
      </c>
      <c r="I3690" s="53" t="s">
        <v>1408</v>
      </c>
    </row>
    <row r="3691" spans="1:9" ht="17.399999999999999" x14ac:dyDescent="0.3">
      <c r="A3691" s="53" t="s">
        <v>714</v>
      </c>
      <c r="B3691" s="57">
        <v>45962</v>
      </c>
      <c r="C3691" s="59">
        <v>1957523.98</v>
      </c>
      <c r="D3691" s="60">
        <v>0</v>
      </c>
      <c r="E3691" s="54">
        <v>29362.86</v>
      </c>
      <c r="F3691" s="54">
        <v>29088.57</v>
      </c>
      <c r="G3691" s="55">
        <v>0.99099999999999999</v>
      </c>
      <c r="H3691" s="53">
        <v>0</v>
      </c>
      <c r="I3691" s="53" t="s">
        <v>1408</v>
      </c>
    </row>
    <row r="3692" spans="1:9" ht="17.399999999999999" x14ac:dyDescent="0.3">
      <c r="A3692" s="53" t="s">
        <v>714</v>
      </c>
      <c r="B3692" s="57">
        <v>45992</v>
      </c>
      <c r="C3692" s="59">
        <v>1901849.28</v>
      </c>
      <c r="D3692" s="60">
        <v>0</v>
      </c>
      <c r="E3692" s="54">
        <v>28527.74</v>
      </c>
      <c r="F3692" s="54">
        <v>32710.06</v>
      </c>
      <c r="G3692" s="55">
        <v>1.147</v>
      </c>
      <c r="H3692" s="53">
        <v>0</v>
      </c>
      <c r="I3692" s="53" t="s">
        <v>1408</v>
      </c>
    </row>
    <row r="3693" spans="1:9" ht="17.399999999999999" x14ac:dyDescent="0.3">
      <c r="A3693" s="53" t="s">
        <v>716</v>
      </c>
      <c r="B3693" s="57">
        <v>45658</v>
      </c>
      <c r="C3693" s="59">
        <v>1151156.72</v>
      </c>
      <c r="D3693" s="60">
        <v>0</v>
      </c>
      <c r="E3693" s="54">
        <v>17267.349999999999</v>
      </c>
      <c r="F3693" s="54">
        <v>16565.38</v>
      </c>
      <c r="G3693" s="55">
        <v>0.95899999999999996</v>
      </c>
      <c r="H3693" s="53">
        <v>0</v>
      </c>
      <c r="I3693" s="53" t="s">
        <v>1408</v>
      </c>
    </row>
    <row r="3694" spans="1:9" ht="17.399999999999999" x14ac:dyDescent="0.3">
      <c r="A3694" s="53" t="s">
        <v>716</v>
      </c>
      <c r="B3694" s="57">
        <v>45689</v>
      </c>
      <c r="C3694" s="59">
        <v>1115200.22</v>
      </c>
      <c r="D3694" s="60">
        <v>0</v>
      </c>
      <c r="E3694" s="54">
        <v>16728</v>
      </c>
      <c r="F3694" s="54">
        <v>16019.68</v>
      </c>
      <c r="G3694" s="55">
        <v>0.95799999999999996</v>
      </c>
      <c r="H3694" s="53">
        <v>0</v>
      </c>
      <c r="I3694" s="53" t="s">
        <v>1408</v>
      </c>
    </row>
    <row r="3695" spans="1:9" ht="17.399999999999999" x14ac:dyDescent="0.3">
      <c r="A3695" s="53" t="s">
        <v>716</v>
      </c>
      <c r="B3695" s="57">
        <v>45717</v>
      </c>
      <c r="C3695" s="59">
        <v>1083659.3799999999</v>
      </c>
      <c r="D3695" s="60">
        <v>0</v>
      </c>
      <c r="E3695" s="54">
        <v>16254.89</v>
      </c>
      <c r="F3695" s="54">
        <v>18218.810000000001</v>
      </c>
      <c r="G3695" s="55">
        <v>1.121</v>
      </c>
      <c r="H3695" s="53">
        <v>0</v>
      </c>
      <c r="I3695" s="53" t="s">
        <v>1408</v>
      </c>
    </row>
    <row r="3696" spans="1:9" ht="17.399999999999999" x14ac:dyDescent="0.3">
      <c r="A3696" s="53" t="s">
        <v>716</v>
      </c>
      <c r="B3696" s="57">
        <v>45748</v>
      </c>
      <c r="C3696" s="59">
        <v>1050862.6499999999</v>
      </c>
      <c r="D3696" s="60">
        <v>0</v>
      </c>
      <c r="E3696" s="54">
        <v>15762.94</v>
      </c>
      <c r="F3696" s="54">
        <v>17957.97</v>
      </c>
      <c r="G3696" s="55">
        <v>1.139</v>
      </c>
      <c r="H3696" s="53">
        <v>0</v>
      </c>
      <c r="I3696" s="53" t="s">
        <v>1408</v>
      </c>
    </row>
    <row r="3697" spans="1:9" ht="17.399999999999999" x14ac:dyDescent="0.3">
      <c r="A3697" s="53" t="s">
        <v>716</v>
      </c>
      <c r="B3697" s="57">
        <v>45778</v>
      </c>
      <c r="C3697" s="59">
        <v>1019093.56</v>
      </c>
      <c r="D3697" s="60">
        <v>0</v>
      </c>
      <c r="E3697" s="54">
        <v>15286.4</v>
      </c>
      <c r="F3697" s="54">
        <v>15594.98</v>
      </c>
      <c r="G3697" s="55">
        <v>1.02</v>
      </c>
      <c r="H3697" s="53">
        <v>0</v>
      </c>
      <c r="I3697" s="53" t="s">
        <v>1408</v>
      </c>
    </row>
    <row r="3698" spans="1:9" ht="17.399999999999999" x14ac:dyDescent="0.3">
      <c r="A3698" s="53" t="s">
        <v>716</v>
      </c>
      <c r="B3698" s="57">
        <v>45809</v>
      </c>
      <c r="C3698" s="59">
        <v>990491.06</v>
      </c>
      <c r="D3698" s="60">
        <v>0</v>
      </c>
      <c r="E3698" s="54">
        <v>14857.37</v>
      </c>
      <c r="F3698" s="54">
        <v>14445.32</v>
      </c>
      <c r="G3698" s="55">
        <v>0.97199999999999998</v>
      </c>
      <c r="H3698" s="53">
        <v>0</v>
      </c>
      <c r="I3698" s="53" t="s">
        <v>1408</v>
      </c>
    </row>
    <row r="3699" spans="1:9" ht="17.399999999999999" x14ac:dyDescent="0.3">
      <c r="A3699" s="53" t="s">
        <v>716</v>
      </c>
      <c r="B3699" s="57">
        <v>45839</v>
      </c>
      <c r="C3699" s="59">
        <v>961044.51</v>
      </c>
      <c r="D3699" s="60">
        <v>0</v>
      </c>
      <c r="E3699" s="54">
        <v>14415.67</v>
      </c>
      <c r="F3699" s="54">
        <v>15293.01</v>
      </c>
      <c r="G3699" s="55">
        <v>1.0609999999999999</v>
      </c>
      <c r="H3699" s="53">
        <v>0</v>
      </c>
      <c r="I3699" s="53" t="s">
        <v>1408</v>
      </c>
    </row>
    <row r="3700" spans="1:9" ht="17.399999999999999" x14ac:dyDescent="0.3">
      <c r="A3700" s="53" t="s">
        <v>716</v>
      </c>
      <c r="B3700" s="57">
        <v>45870</v>
      </c>
      <c r="C3700" s="59">
        <v>931657.99</v>
      </c>
      <c r="D3700" s="60">
        <v>0</v>
      </c>
      <c r="E3700" s="54">
        <v>13974.87</v>
      </c>
      <c r="F3700" s="54">
        <v>15476.04</v>
      </c>
      <c r="G3700" s="55">
        <v>1.107</v>
      </c>
      <c r="H3700" s="53">
        <v>0</v>
      </c>
      <c r="I3700" s="53" t="s">
        <v>1408</v>
      </c>
    </row>
    <row r="3701" spans="1:9" ht="17.399999999999999" x14ac:dyDescent="0.3">
      <c r="A3701" s="53" t="s">
        <v>716</v>
      </c>
      <c r="B3701" s="57">
        <v>45901</v>
      </c>
      <c r="C3701" s="59">
        <v>904536.46</v>
      </c>
      <c r="D3701" s="60">
        <v>0</v>
      </c>
      <c r="E3701" s="54">
        <v>13568.05</v>
      </c>
      <c r="F3701" s="54">
        <v>13759.7</v>
      </c>
      <c r="G3701" s="55">
        <v>1.014</v>
      </c>
      <c r="H3701" s="53">
        <v>0</v>
      </c>
      <c r="I3701" s="53" t="s">
        <v>1408</v>
      </c>
    </row>
    <row r="3702" spans="1:9" ht="17.399999999999999" x14ac:dyDescent="0.3">
      <c r="A3702" s="53" t="s">
        <v>716</v>
      </c>
      <c r="B3702" s="57">
        <v>45931</v>
      </c>
      <c r="C3702" s="59">
        <v>878661</v>
      </c>
      <c r="D3702" s="60">
        <v>0</v>
      </c>
      <c r="E3702" s="54">
        <v>13179.91</v>
      </c>
      <c r="F3702" s="54">
        <v>13580.58</v>
      </c>
      <c r="G3702" s="55">
        <v>1.03</v>
      </c>
      <c r="H3702" s="53">
        <v>0</v>
      </c>
      <c r="I3702" s="53" t="s">
        <v>1408</v>
      </c>
    </row>
    <row r="3703" spans="1:9" ht="17.399999999999999" x14ac:dyDescent="0.3">
      <c r="A3703" s="53" t="s">
        <v>716</v>
      </c>
      <c r="B3703" s="57">
        <v>45962</v>
      </c>
      <c r="C3703" s="59">
        <v>855466.78</v>
      </c>
      <c r="D3703" s="60">
        <v>0</v>
      </c>
      <c r="E3703" s="54">
        <v>12832</v>
      </c>
      <c r="F3703" s="54">
        <v>12244.45</v>
      </c>
      <c r="G3703" s="55">
        <v>0.95399999999999996</v>
      </c>
      <c r="H3703" s="53">
        <v>0</v>
      </c>
      <c r="I3703" s="53" t="s">
        <v>1408</v>
      </c>
    </row>
    <row r="3704" spans="1:9" ht="17.399999999999999" x14ac:dyDescent="0.3">
      <c r="A3704" s="53" t="s">
        <v>716</v>
      </c>
      <c r="B3704" s="57">
        <v>45992</v>
      </c>
      <c r="C3704" s="59">
        <v>829085.87</v>
      </c>
      <c r="D3704" s="60">
        <v>0</v>
      </c>
      <c r="E3704" s="54">
        <v>12436.29</v>
      </c>
      <c r="F3704" s="54">
        <v>14056.09</v>
      </c>
      <c r="G3704" s="55">
        <v>1.1299999999999999</v>
      </c>
      <c r="H3704" s="53">
        <v>0</v>
      </c>
      <c r="I3704" s="53" t="s">
        <v>1408</v>
      </c>
    </row>
    <row r="3705" spans="1:9" ht="17.399999999999999" x14ac:dyDescent="0.3">
      <c r="A3705" s="53" t="s">
        <v>717</v>
      </c>
      <c r="B3705" s="57">
        <v>45658</v>
      </c>
      <c r="C3705" s="59">
        <v>1430371.95</v>
      </c>
      <c r="D3705" s="60">
        <v>0</v>
      </c>
      <c r="E3705" s="54">
        <v>21455.58</v>
      </c>
      <c r="F3705" s="54">
        <v>21786.639999999999</v>
      </c>
      <c r="G3705" s="55">
        <v>1.0149999999999999</v>
      </c>
      <c r="H3705" s="53">
        <v>0</v>
      </c>
      <c r="I3705" s="53" t="s">
        <v>1408</v>
      </c>
    </row>
    <row r="3706" spans="1:9" ht="17.399999999999999" x14ac:dyDescent="0.3">
      <c r="A3706" s="53" t="s">
        <v>717</v>
      </c>
      <c r="B3706" s="57">
        <v>45689</v>
      </c>
      <c r="C3706" s="59">
        <v>1430371.95</v>
      </c>
      <c r="D3706" s="60">
        <v>185</v>
      </c>
      <c r="E3706" s="54">
        <v>21455.58</v>
      </c>
      <c r="F3706" s="54">
        <v>4026.87</v>
      </c>
      <c r="G3706" s="55">
        <v>0.188</v>
      </c>
      <c r="H3706" s="53">
        <v>1</v>
      </c>
      <c r="I3706" s="53" t="s">
        <v>1412</v>
      </c>
    </row>
    <row r="3707" spans="1:9" ht="17.399999999999999" x14ac:dyDescent="0.3">
      <c r="A3707" s="53" t="s">
        <v>717</v>
      </c>
      <c r="B3707" s="57">
        <v>45717</v>
      </c>
      <c r="C3707" s="59">
        <v>1430371.95</v>
      </c>
      <c r="D3707" s="60">
        <v>999</v>
      </c>
      <c r="E3707" s="54">
        <v>21455.58</v>
      </c>
      <c r="F3707" s="54">
        <v>4026</v>
      </c>
      <c r="G3707" s="55">
        <v>0.188</v>
      </c>
      <c r="H3707" s="53">
        <v>1</v>
      </c>
      <c r="I3707" s="53" t="s">
        <v>1412</v>
      </c>
    </row>
    <row r="3708" spans="1:9" ht="17.399999999999999" x14ac:dyDescent="0.3">
      <c r="A3708" s="53" t="s">
        <v>717</v>
      </c>
      <c r="B3708" s="57">
        <v>45748</v>
      </c>
      <c r="C3708" s="59">
        <v>1430371.95</v>
      </c>
      <c r="D3708" s="60">
        <v>999</v>
      </c>
      <c r="E3708" s="54">
        <v>21455.58</v>
      </c>
      <c r="F3708" s="54">
        <v>2675.92</v>
      </c>
      <c r="G3708" s="55">
        <v>0.125</v>
      </c>
      <c r="H3708" s="53">
        <v>1</v>
      </c>
      <c r="I3708" s="53" t="s">
        <v>1412</v>
      </c>
    </row>
    <row r="3709" spans="1:9" ht="17.399999999999999" x14ac:dyDescent="0.3">
      <c r="A3709" s="53" t="s">
        <v>717</v>
      </c>
      <c r="B3709" s="57">
        <v>45778</v>
      </c>
      <c r="C3709" s="59">
        <v>1430371.95</v>
      </c>
      <c r="D3709" s="60">
        <v>999</v>
      </c>
      <c r="E3709" s="54">
        <v>21455.58</v>
      </c>
      <c r="F3709" s="54">
        <v>3653.2</v>
      </c>
      <c r="G3709" s="55">
        <v>0.17</v>
      </c>
      <c r="H3709" s="53">
        <v>1</v>
      </c>
      <c r="I3709" s="53" t="s">
        <v>1412</v>
      </c>
    </row>
    <row r="3710" spans="1:9" ht="17.399999999999999" x14ac:dyDescent="0.3">
      <c r="A3710" s="53" t="s">
        <v>717</v>
      </c>
      <c r="B3710" s="57">
        <v>45809</v>
      </c>
      <c r="C3710" s="59">
        <v>1430371.95</v>
      </c>
      <c r="D3710" s="60">
        <v>999</v>
      </c>
      <c r="E3710" s="54">
        <v>21455.58</v>
      </c>
      <c r="F3710" s="54">
        <v>3603.24</v>
      </c>
      <c r="G3710" s="55">
        <v>0.16800000000000001</v>
      </c>
      <c r="H3710" s="53">
        <v>1</v>
      </c>
      <c r="I3710" s="53" t="s">
        <v>1412</v>
      </c>
    </row>
    <row r="3711" spans="1:9" ht="17.399999999999999" x14ac:dyDescent="0.3">
      <c r="A3711" s="53" t="s">
        <v>717</v>
      </c>
      <c r="B3711" s="57">
        <v>45839</v>
      </c>
      <c r="C3711" s="59">
        <v>1430371.95</v>
      </c>
      <c r="D3711" s="60">
        <v>999</v>
      </c>
      <c r="E3711" s="54">
        <v>21455.58</v>
      </c>
      <c r="F3711" s="54">
        <v>3219.03</v>
      </c>
      <c r="G3711" s="55">
        <v>0.15</v>
      </c>
      <c r="H3711" s="53">
        <v>1</v>
      </c>
      <c r="I3711" s="53" t="s">
        <v>1412</v>
      </c>
    </row>
    <row r="3712" spans="1:9" ht="17.399999999999999" x14ac:dyDescent="0.3">
      <c r="A3712" s="53" t="s">
        <v>717</v>
      </c>
      <c r="B3712" s="57">
        <v>45870</v>
      </c>
      <c r="C3712" s="59">
        <v>1430371.95</v>
      </c>
      <c r="D3712" s="60">
        <v>999</v>
      </c>
      <c r="E3712" s="54">
        <v>21455.58</v>
      </c>
      <c r="F3712" s="54">
        <v>3167.54</v>
      </c>
      <c r="G3712" s="55">
        <v>0.14799999999999999</v>
      </c>
      <c r="H3712" s="53">
        <v>1</v>
      </c>
      <c r="I3712" s="53" t="s">
        <v>1412</v>
      </c>
    </row>
    <row r="3713" spans="1:9" ht="17.399999999999999" x14ac:dyDescent="0.3">
      <c r="A3713" s="53" t="s">
        <v>717</v>
      </c>
      <c r="B3713" s="57">
        <v>45901</v>
      </c>
      <c r="C3713" s="59">
        <v>1430371.95</v>
      </c>
      <c r="D3713" s="60">
        <v>999</v>
      </c>
      <c r="E3713" s="54">
        <v>21455.58</v>
      </c>
      <c r="F3713" s="54">
        <v>801.68</v>
      </c>
      <c r="G3713" s="55">
        <v>3.6999999999999998E-2</v>
      </c>
      <c r="H3713" s="53">
        <v>1</v>
      </c>
      <c r="I3713" s="53" t="s">
        <v>1412</v>
      </c>
    </row>
    <row r="3714" spans="1:9" ht="17.399999999999999" x14ac:dyDescent="0.3">
      <c r="A3714" s="53" t="s">
        <v>717</v>
      </c>
      <c r="B3714" s="57">
        <v>45931</v>
      </c>
      <c r="C3714" s="59">
        <v>1430371.95</v>
      </c>
      <c r="D3714" s="60">
        <v>999</v>
      </c>
      <c r="E3714" s="54">
        <v>21455.58</v>
      </c>
      <c r="F3714" s="54">
        <v>1171.05</v>
      </c>
      <c r="G3714" s="55">
        <v>5.5E-2</v>
      </c>
      <c r="H3714" s="53">
        <v>1</v>
      </c>
      <c r="I3714" s="53" t="s">
        <v>1412</v>
      </c>
    </row>
    <row r="3715" spans="1:9" ht="17.399999999999999" x14ac:dyDescent="0.3">
      <c r="A3715" s="53" t="s">
        <v>717</v>
      </c>
      <c r="B3715" s="57">
        <v>45962</v>
      </c>
      <c r="C3715" s="59">
        <v>1430371.95</v>
      </c>
      <c r="D3715" s="60">
        <v>999</v>
      </c>
      <c r="E3715" s="54">
        <v>21455.58</v>
      </c>
      <c r="F3715" s="54">
        <v>1402.36</v>
      </c>
      <c r="G3715" s="55">
        <v>6.5000000000000002E-2</v>
      </c>
      <c r="H3715" s="53">
        <v>1</v>
      </c>
      <c r="I3715" s="53" t="s">
        <v>1412</v>
      </c>
    </row>
    <row r="3716" spans="1:9" ht="17.399999999999999" x14ac:dyDescent="0.3">
      <c r="A3716" s="53" t="s">
        <v>717</v>
      </c>
      <c r="B3716" s="57">
        <v>45992</v>
      </c>
      <c r="C3716" s="59">
        <v>1430371.95</v>
      </c>
      <c r="D3716" s="60">
        <v>999</v>
      </c>
      <c r="E3716" s="54">
        <v>21455.58</v>
      </c>
      <c r="F3716" s="54">
        <v>3126.31</v>
      </c>
      <c r="G3716" s="55">
        <v>0.14599999999999999</v>
      </c>
      <c r="H3716" s="53">
        <v>1</v>
      </c>
      <c r="I3716" s="53" t="s">
        <v>1412</v>
      </c>
    </row>
    <row r="3717" spans="1:9" ht="17.399999999999999" x14ac:dyDescent="0.3">
      <c r="A3717" s="53" t="s">
        <v>719</v>
      </c>
      <c r="B3717" s="57">
        <v>45658</v>
      </c>
      <c r="C3717" s="59">
        <v>13145527.83</v>
      </c>
      <c r="D3717" s="60">
        <v>0</v>
      </c>
      <c r="E3717" s="54">
        <v>197182.92</v>
      </c>
      <c r="F3717" s="54">
        <v>190363.81</v>
      </c>
      <c r="G3717" s="55">
        <v>0.96499999999999997</v>
      </c>
      <c r="H3717" s="53">
        <v>0</v>
      </c>
      <c r="I3717" s="53" t="s">
        <v>1408</v>
      </c>
    </row>
    <row r="3718" spans="1:9" ht="17.399999999999999" x14ac:dyDescent="0.3">
      <c r="A3718" s="53" t="s">
        <v>719</v>
      </c>
      <c r="B3718" s="57">
        <v>45689</v>
      </c>
      <c r="C3718" s="59">
        <v>12777763.470000001</v>
      </c>
      <c r="D3718" s="60">
        <v>0</v>
      </c>
      <c r="E3718" s="54">
        <v>191666.45</v>
      </c>
      <c r="F3718" s="54">
        <v>205779.23</v>
      </c>
      <c r="G3718" s="55">
        <v>1.0740000000000001</v>
      </c>
      <c r="H3718" s="53">
        <v>0</v>
      </c>
      <c r="I3718" s="53" t="s">
        <v>1408</v>
      </c>
    </row>
    <row r="3719" spans="1:9" ht="17.399999999999999" x14ac:dyDescent="0.3">
      <c r="A3719" s="53" t="s">
        <v>719</v>
      </c>
      <c r="B3719" s="57">
        <v>45717</v>
      </c>
      <c r="C3719" s="59">
        <v>12423107.689999999</v>
      </c>
      <c r="D3719" s="60">
        <v>0</v>
      </c>
      <c r="E3719" s="54">
        <v>186346.62</v>
      </c>
      <c r="F3719" s="54">
        <v>183023.62</v>
      </c>
      <c r="G3719" s="55">
        <v>0.98199999999999998</v>
      </c>
      <c r="H3719" s="53">
        <v>0</v>
      </c>
      <c r="I3719" s="53" t="s">
        <v>1408</v>
      </c>
    </row>
    <row r="3720" spans="1:9" ht="17.399999999999999" x14ac:dyDescent="0.3">
      <c r="A3720" s="53" t="s">
        <v>719</v>
      </c>
      <c r="B3720" s="57">
        <v>45748</v>
      </c>
      <c r="C3720" s="59">
        <v>12142347.82</v>
      </c>
      <c r="D3720" s="60">
        <v>0</v>
      </c>
      <c r="E3720" s="54">
        <v>182135.22</v>
      </c>
      <c r="F3720" s="54">
        <v>188318.91</v>
      </c>
      <c r="G3720" s="55">
        <v>1.034</v>
      </c>
      <c r="H3720" s="53">
        <v>0</v>
      </c>
      <c r="I3720" s="53" t="s">
        <v>1408</v>
      </c>
    </row>
    <row r="3721" spans="1:9" ht="17.399999999999999" x14ac:dyDescent="0.3">
      <c r="A3721" s="53" t="s">
        <v>719</v>
      </c>
      <c r="B3721" s="57">
        <v>45778</v>
      </c>
      <c r="C3721" s="59">
        <v>11838704.82</v>
      </c>
      <c r="D3721" s="60">
        <v>0</v>
      </c>
      <c r="E3721" s="54">
        <v>177580.57</v>
      </c>
      <c r="F3721" s="54">
        <v>186113.42</v>
      </c>
      <c r="G3721" s="55">
        <v>1.048</v>
      </c>
      <c r="H3721" s="53">
        <v>0</v>
      </c>
      <c r="I3721" s="53" t="s">
        <v>1408</v>
      </c>
    </row>
    <row r="3722" spans="1:9" ht="17.399999999999999" x14ac:dyDescent="0.3">
      <c r="A3722" s="53" t="s">
        <v>719</v>
      </c>
      <c r="B3722" s="57">
        <v>45809</v>
      </c>
      <c r="C3722" s="59">
        <v>11584286.6</v>
      </c>
      <c r="D3722" s="60">
        <v>0</v>
      </c>
      <c r="E3722" s="54">
        <v>173764.3</v>
      </c>
      <c r="F3722" s="54">
        <v>188719.93</v>
      </c>
      <c r="G3722" s="55">
        <v>1.0860000000000001</v>
      </c>
      <c r="H3722" s="53">
        <v>0</v>
      </c>
      <c r="I3722" s="53" t="s">
        <v>1408</v>
      </c>
    </row>
    <row r="3723" spans="1:9" ht="17.399999999999999" x14ac:dyDescent="0.3">
      <c r="A3723" s="53" t="s">
        <v>719</v>
      </c>
      <c r="B3723" s="57">
        <v>45839</v>
      </c>
      <c r="C3723" s="59">
        <v>11263096.82</v>
      </c>
      <c r="D3723" s="60">
        <v>0</v>
      </c>
      <c r="E3723" s="54">
        <v>168946.45</v>
      </c>
      <c r="F3723" s="54">
        <v>164933.44</v>
      </c>
      <c r="G3723" s="55">
        <v>0.97599999999999998</v>
      </c>
      <c r="H3723" s="53">
        <v>0</v>
      </c>
      <c r="I3723" s="53" t="s">
        <v>1408</v>
      </c>
    </row>
    <row r="3724" spans="1:9" ht="17.399999999999999" x14ac:dyDescent="0.3">
      <c r="A3724" s="53" t="s">
        <v>719</v>
      </c>
      <c r="B3724" s="57">
        <v>45870</v>
      </c>
      <c r="C3724" s="59">
        <v>10973368.65</v>
      </c>
      <c r="D3724" s="60">
        <v>35</v>
      </c>
      <c r="E3724" s="54">
        <v>164600.53</v>
      </c>
      <c r="F3724" s="54">
        <v>72198.73</v>
      </c>
      <c r="G3724" s="55">
        <v>0.439</v>
      </c>
      <c r="H3724" s="53">
        <v>0</v>
      </c>
      <c r="I3724" s="53" t="s">
        <v>1410</v>
      </c>
    </row>
    <row r="3725" spans="1:9" ht="17.399999999999999" x14ac:dyDescent="0.3">
      <c r="A3725" s="53" t="s">
        <v>719</v>
      </c>
      <c r="B3725" s="57">
        <v>45901</v>
      </c>
      <c r="C3725" s="59">
        <v>10702181.84</v>
      </c>
      <c r="D3725" s="60">
        <v>0</v>
      </c>
      <c r="E3725" s="54">
        <v>160532.73000000001</v>
      </c>
      <c r="F3725" s="54">
        <v>154314.51999999999</v>
      </c>
      <c r="G3725" s="55">
        <v>0.96099999999999997</v>
      </c>
      <c r="H3725" s="53">
        <v>0</v>
      </c>
      <c r="I3725" s="53" t="s">
        <v>1408</v>
      </c>
    </row>
    <row r="3726" spans="1:9" ht="17.399999999999999" x14ac:dyDescent="0.3">
      <c r="A3726" s="53" t="s">
        <v>719</v>
      </c>
      <c r="B3726" s="57">
        <v>45931</v>
      </c>
      <c r="C3726" s="59">
        <v>10459174.68</v>
      </c>
      <c r="D3726" s="60">
        <v>0</v>
      </c>
      <c r="E3726" s="54">
        <v>156887.62</v>
      </c>
      <c r="F3726" s="54">
        <v>167453.79</v>
      </c>
      <c r="G3726" s="55">
        <v>1.0669999999999999</v>
      </c>
      <c r="H3726" s="53">
        <v>0</v>
      </c>
      <c r="I3726" s="53" t="s">
        <v>1408</v>
      </c>
    </row>
    <row r="3727" spans="1:9" ht="17.399999999999999" x14ac:dyDescent="0.3">
      <c r="A3727" s="53" t="s">
        <v>719</v>
      </c>
      <c r="B3727" s="57">
        <v>45962</v>
      </c>
      <c r="C3727" s="59">
        <v>10189242.050000001</v>
      </c>
      <c r="D3727" s="60">
        <v>0</v>
      </c>
      <c r="E3727" s="54">
        <v>152838.63</v>
      </c>
      <c r="F3727" s="54">
        <v>173298.9</v>
      </c>
      <c r="G3727" s="55">
        <v>1.1339999999999999</v>
      </c>
      <c r="H3727" s="53">
        <v>0</v>
      </c>
      <c r="I3727" s="53" t="s">
        <v>1408</v>
      </c>
    </row>
    <row r="3728" spans="1:9" ht="17.399999999999999" x14ac:dyDescent="0.3">
      <c r="A3728" s="53" t="s">
        <v>719</v>
      </c>
      <c r="B3728" s="57">
        <v>45992</v>
      </c>
      <c r="C3728" s="59">
        <v>9968888.7100000009</v>
      </c>
      <c r="D3728" s="60">
        <v>0</v>
      </c>
      <c r="E3728" s="54">
        <v>149533.32999999999</v>
      </c>
      <c r="F3728" s="54">
        <v>164989.09</v>
      </c>
      <c r="G3728" s="55">
        <v>1.103</v>
      </c>
      <c r="H3728" s="53">
        <v>0</v>
      </c>
      <c r="I3728" s="53" t="s">
        <v>1408</v>
      </c>
    </row>
    <row r="3729" spans="1:9" ht="17.399999999999999" x14ac:dyDescent="0.3">
      <c r="A3729" s="53" t="s">
        <v>720</v>
      </c>
      <c r="B3729" s="57">
        <v>45658</v>
      </c>
      <c r="C3729" s="59">
        <v>6618592.2400000002</v>
      </c>
      <c r="D3729" s="60">
        <v>15</v>
      </c>
      <c r="E3729" s="54">
        <v>99278.88</v>
      </c>
      <c r="F3729" s="54">
        <v>112005.71</v>
      </c>
      <c r="G3729" s="55">
        <v>1.1279999999999999</v>
      </c>
      <c r="H3729" s="53">
        <v>0</v>
      </c>
      <c r="I3729" s="53" t="s">
        <v>1408</v>
      </c>
    </row>
    <row r="3730" spans="1:9" ht="17.399999999999999" x14ac:dyDescent="0.3">
      <c r="A3730" s="53" t="s">
        <v>720</v>
      </c>
      <c r="B3730" s="57">
        <v>45689</v>
      </c>
      <c r="C3730" s="59">
        <v>6447337.5899999999</v>
      </c>
      <c r="D3730" s="60">
        <v>0</v>
      </c>
      <c r="E3730" s="54">
        <v>96710.06</v>
      </c>
      <c r="F3730" s="54">
        <v>94902.79</v>
      </c>
      <c r="G3730" s="55">
        <v>0.98099999999999998</v>
      </c>
      <c r="H3730" s="53">
        <v>0</v>
      </c>
      <c r="I3730" s="53" t="s">
        <v>1408</v>
      </c>
    </row>
    <row r="3731" spans="1:9" ht="17.399999999999999" x14ac:dyDescent="0.3">
      <c r="A3731" s="53" t="s">
        <v>720</v>
      </c>
      <c r="B3731" s="57">
        <v>45717</v>
      </c>
      <c r="C3731" s="59">
        <v>6311532.8600000003</v>
      </c>
      <c r="D3731" s="60">
        <v>65</v>
      </c>
      <c r="E3731" s="54">
        <v>94672.99</v>
      </c>
      <c r="F3731" s="54">
        <v>61630.53</v>
      </c>
      <c r="G3731" s="55">
        <v>0.65100000000000002</v>
      </c>
      <c r="H3731" s="53">
        <v>0</v>
      </c>
      <c r="I3731" s="53" t="s">
        <v>1411</v>
      </c>
    </row>
    <row r="3732" spans="1:9" ht="17.399999999999999" x14ac:dyDescent="0.3">
      <c r="A3732" s="53" t="s">
        <v>720</v>
      </c>
      <c r="B3732" s="57">
        <v>45748</v>
      </c>
      <c r="C3732" s="59">
        <v>6160250.1900000004</v>
      </c>
      <c r="D3732" s="60">
        <v>0</v>
      </c>
      <c r="E3732" s="54">
        <v>92403.75</v>
      </c>
      <c r="F3732" s="54">
        <v>103560.09</v>
      </c>
      <c r="G3732" s="55">
        <v>1.121</v>
      </c>
      <c r="H3732" s="53">
        <v>0</v>
      </c>
      <c r="I3732" s="53" t="s">
        <v>1408</v>
      </c>
    </row>
    <row r="3733" spans="1:9" ht="17.399999999999999" x14ac:dyDescent="0.3">
      <c r="A3733" s="53" t="s">
        <v>720</v>
      </c>
      <c r="B3733" s="57">
        <v>45778</v>
      </c>
      <c r="C3733" s="59">
        <v>6006899.1900000004</v>
      </c>
      <c r="D3733" s="60">
        <v>0</v>
      </c>
      <c r="E3733" s="54">
        <v>90103.49</v>
      </c>
      <c r="F3733" s="54">
        <v>99894.15</v>
      </c>
      <c r="G3733" s="55">
        <v>1.109</v>
      </c>
      <c r="H3733" s="53">
        <v>0</v>
      </c>
      <c r="I3733" s="53" t="s">
        <v>1408</v>
      </c>
    </row>
    <row r="3734" spans="1:9" ht="17.399999999999999" x14ac:dyDescent="0.3">
      <c r="A3734" s="53" t="s">
        <v>720</v>
      </c>
      <c r="B3734" s="57">
        <v>45809</v>
      </c>
      <c r="C3734" s="59">
        <v>5878436.7300000004</v>
      </c>
      <c r="D3734" s="60">
        <v>0</v>
      </c>
      <c r="E3734" s="54">
        <v>88176.55</v>
      </c>
      <c r="F3734" s="54">
        <v>96329.49</v>
      </c>
      <c r="G3734" s="55">
        <v>1.0920000000000001</v>
      </c>
      <c r="H3734" s="53">
        <v>0</v>
      </c>
      <c r="I3734" s="53" t="s">
        <v>1408</v>
      </c>
    </row>
    <row r="3735" spans="1:9" ht="17.399999999999999" x14ac:dyDescent="0.3">
      <c r="A3735" s="53" t="s">
        <v>720</v>
      </c>
      <c r="B3735" s="57">
        <v>45839</v>
      </c>
      <c r="C3735" s="59">
        <v>5733898.7599999998</v>
      </c>
      <c r="D3735" s="60">
        <v>0</v>
      </c>
      <c r="E3735" s="54">
        <v>86008.48</v>
      </c>
      <c r="F3735" s="54">
        <v>87076.6</v>
      </c>
      <c r="G3735" s="55">
        <v>1.012</v>
      </c>
      <c r="H3735" s="53">
        <v>0</v>
      </c>
      <c r="I3735" s="53" t="s">
        <v>1408</v>
      </c>
    </row>
    <row r="3736" spans="1:9" ht="17.399999999999999" x14ac:dyDescent="0.3">
      <c r="A3736" s="53" t="s">
        <v>720</v>
      </c>
      <c r="B3736" s="57">
        <v>45870</v>
      </c>
      <c r="C3736" s="59">
        <v>5605472.5800000001</v>
      </c>
      <c r="D3736" s="60">
        <v>0</v>
      </c>
      <c r="E3736" s="54">
        <v>84082.09</v>
      </c>
      <c r="F3736" s="54">
        <v>80481.25</v>
      </c>
      <c r="G3736" s="55">
        <v>0.95699999999999996</v>
      </c>
      <c r="H3736" s="53">
        <v>0</v>
      </c>
      <c r="I3736" s="53" t="s">
        <v>1408</v>
      </c>
    </row>
    <row r="3737" spans="1:9" ht="17.399999999999999" x14ac:dyDescent="0.3">
      <c r="A3737" s="53" t="s">
        <v>720</v>
      </c>
      <c r="B3737" s="57">
        <v>45901</v>
      </c>
      <c r="C3737" s="59">
        <v>5455858.3899999997</v>
      </c>
      <c r="D3737" s="60">
        <v>0</v>
      </c>
      <c r="E3737" s="54">
        <v>81837.88</v>
      </c>
      <c r="F3737" s="54">
        <v>86943.76</v>
      </c>
      <c r="G3737" s="55">
        <v>1.0620000000000001</v>
      </c>
      <c r="H3737" s="53">
        <v>0</v>
      </c>
      <c r="I3737" s="53" t="s">
        <v>1408</v>
      </c>
    </row>
    <row r="3738" spans="1:9" ht="17.399999999999999" x14ac:dyDescent="0.3">
      <c r="A3738" s="53" t="s">
        <v>720</v>
      </c>
      <c r="B3738" s="57">
        <v>45931</v>
      </c>
      <c r="C3738" s="59">
        <v>5310454.63</v>
      </c>
      <c r="D3738" s="60">
        <v>0</v>
      </c>
      <c r="E3738" s="54">
        <v>79656.820000000007</v>
      </c>
      <c r="F3738" s="54">
        <v>86829.27</v>
      </c>
      <c r="G3738" s="55">
        <v>1.0900000000000001</v>
      </c>
      <c r="H3738" s="53">
        <v>0</v>
      </c>
      <c r="I3738" s="53" t="s">
        <v>1408</v>
      </c>
    </row>
    <row r="3739" spans="1:9" ht="17.399999999999999" x14ac:dyDescent="0.3">
      <c r="A3739" s="53" t="s">
        <v>720</v>
      </c>
      <c r="B3739" s="57">
        <v>45962</v>
      </c>
      <c r="C3739" s="59">
        <v>5162264.7</v>
      </c>
      <c r="D3739" s="60">
        <v>65</v>
      </c>
      <c r="E3739" s="54">
        <v>77433.97</v>
      </c>
      <c r="F3739" s="54">
        <v>39574.58</v>
      </c>
      <c r="G3739" s="55">
        <v>0.51100000000000001</v>
      </c>
      <c r="H3739" s="53">
        <v>0</v>
      </c>
      <c r="I3739" s="53" t="s">
        <v>1411</v>
      </c>
    </row>
    <row r="3740" spans="1:9" ht="17.399999999999999" x14ac:dyDescent="0.3">
      <c r="A3740" s="53" t="s">
        <v>720</v>
      </c>
      <c r="B3740" s="57">
        <v>45992</v>
      </c>
      <c r="C3740" s="59">
        <v>5053199.55</v>
      </c>
      <c r="D3740" s="60">
        <v>0</v>
      </c>
      <c r="E3740" s="54">
        <v>75797.990000000005</v>
      </c>
      <c r="F3740" s="54">
        <v>84881.63</v>
      </c>
      <c r="G3740" s="55">
        <v>1.1200000000000001</v>
      </c>
      <c r="H3740" s="53">
        <v>0</v>
      </c>
      <c r="I3740" s="53" t="s">
        <v>1408</v>
      </c>
    </row>
    <row r="3741" spans="1:9" ht="17.399999999999999" x14ac:dyDescent="0.3">
      <c r="A3741" s="53" t="s">
        <v>722</v>
      </c>
      <c r="B3741" s="57">
        <v>45992</v>
      </c>
      <c r="C3741" s="59">
        <v>1180576.32</v>
      </c>
      <c r="D3741" s="60">
        <v>15</v>
      </c>
      <c r="E3741" s="54">
        <v>17708.64</v>
      </c>
      <c r="F3741" s="54">
        <v>17648.7</v>
      </c>
      <c r="G3741" s="55">
        <v>0.997</v>
      </c>
      <c r="H3741" s="53">
        <v>0</v>
      </c>
      <c r="I3741" s="53" t="s">
        <v>1408</v>
      </c>
    </row>
    <row r="3742" spans="1:9" ht="17.399999999999999" x14ac:dyDescent="0.3">
      <c r="A3742" s="53" t="s">
        <v>724</v>
      </c>
      <c r="B3742" s="57">
        <v>45658</v>
      </c>
      <c r="C3742" s="59">
        <v>2118204.2799999998</v>
      </c>
      <c r="D3742" s="60">
        <v>95</v>
      </c>
      <c r="E3742" s="54">
        <v>31773.06</v>
      </c>
      <c r="F3742" s="54">
        <v>12205.8</v>
      </c>
      <c r="G3742" s="55">
        <v>0.38400000000000001</v>
      </c>
      <c r="H3742" s="53">
        <v>0</v>
      </c>
      <c r="I3742" s="53" t="s">
        <v>1409</v>
      </c>
    </row>
    <row r="3743" spans="1:9" ht="17.399999999999999" x14ac:dyDescent="0.3">
      <c r="A3743" s="53" t="s">
        <v>724</v>
      </c>
      <c r="B3743" s="57">
        <v>45689</v>
      </c>
      <c r="C3743" s="59">
        <v>2053641.52</v>
      </c>
      <c r="D3743" s="60">
        <v>95</v>
      </c>
      <c r="E3743" s="54">
        <v>30804.62</v>
      </c>
      <c r="F3743" s="54">
        <v>8449.2199999999993</v>
      </c>
      <c r="G3743" s="55">
        <v>0.27400000000000002</v>
      </c>
      <c r="H3743" s="53">
        <v>0</v>
      </c>
      <c r="I3743" s="53" t="s">
        <v>1409</v>
      </c>
    </row>
    <row r="3744" spans="1:9" ht="17.399999999999999" x14ac:dyDescent="0.3">
      <c r="A3744" s="53" t="s">
        <v>724</v>
      </c>
      <c r="B3744" s="57">
        <v>45717</v>
      </c>
      <c r="C3744" s="59">
        <v>1999538.59</v>
      </c>
      <c r="D3744" s="60">
        <v>0</v>
      </c>
      <c r="E3744" s="54">
        <v>29993.08</v>
      </c>
      <c r="F3744" s="54">
        <v>29411.45</v>
      </c>
      <c r="G3744" s="55">
        <v>0.98099999999999998</v>
      </c>
      <c r="H3744" s="53">
        <v>0</v>
      </c>
      <c r="I3744" s="53" t="s">
        <v>1408</v>
      </c>
    </row>
    <row r="3745" spans="1:9" ht="17.399999999999999" x14ac:dyDescent="0.3">
      <c r="A3745" s="53" t="s">
        <v>724</v>
      </c>
      <c r="B3745" s="57">
        <v>45748</v>
      </c>
      <c r="C3745" s="59">
        <v>1935153.9</v>
      </c>
      <c r="D3745" s="60">
        <v>65</v>
      </c>
      <c r="E3745" s="54">
        <v>29027.31</v>
      </c>
      <c r="F3745" s="54">
        <v>13796.31</v>
      </c>
      <c r="G3745" s="55">
        <v>0.47499999999999998</v>
      </c>
      <c r="H3745" s="53">
        <v>0</v>
      </c>
      <c r="I3745" s="53" t="s">
        <v>1411</v>
      </c>
    </row>
    <row r="3746" spans="1:9" ht="17.399999999999999" x14ac:dyDescent="0.3">
      <c r="A3746" s="53" t="s">
        <v>724</v>
      </c>
      <c r="B3746" s="57">
        <v>45778</v>
      </c>
      <c r="C3746" s="59">
        <v>1878251.27</v>
      </c>
      <c r="D3746" s="60">
        <v>95</v>
      </c>
      <c r="E3746" s="54">
        <v>28173.77</v>
      </c>
      <c r="F3746" s="54">
        <v>4861.24</v>
      </c>
      <c r="G3746" s="55">
        <v>0.17299999999999999</v>
      </c>
      <c r="H3746" s="53">
        <v>0</v>
      </c>
      <c r="I3746" s="53" t="s">
        <v>1409</v>
      </c>
    </row>
    <row r="3747" spans="1:9" ht="17.399999999999999" x14ac:dyDescent="0.3">
      <c r="A3747" s="53" t="s">
        <v>724</v>
      </c>
      <c r="B3747" s="57">
        <v>45809</v>
      </c>
      <c r="C3747" s="59">
        <v>1827313.23</v>
      </c>
      <c r="D3747" s="60">
        <v>0</v>
      </c>
      <c r="E3747" s="54">
        <v>27409.7</v>
      </c>
      <c r="F3747" s="54">
        <v>31327.22</v>
      </c>
      <c r="G3747" s="55">
        <v>1.143</v>
      </c>
      <c r="H3747" s="53">
        <v>0</v>
      </c>
      <c r="I3747" s="53" t="s">
        <v>1408</v>
      </c>
    </row>
    <row r="3748" spans="1:9" ht="17.399999999999999" x14ac:dyDescent="0.3">
      <c r="A3748" s="53" t="s">
        <v>724</v>
      </c>
      <c r="B3748" s="57">
        <v>45839</v>
      </c>
      <c r="C3748" s="59">
        <v>1768745.24</v>
      </c>
      <c r="D3748" s="60">
        <v>35</v>
      </c>
      <c r="E3748" s="54">
        <v>26531.18</v>
      </c>
      <c r="F3748" s="54">
        <v>18342.349999999999</v>
      </c>
      <c r="G3748" s="55">
        <v>0.69099999999999995</v>
      </c>
      <c r="H3748" s="53">
        <v>0</v>
      </c>
      <c r="I3748" s="53" t="s">
        <v>1410</v>
      </c>
    </row>
    <row r="3749" spans="1:9" ht="17.399999999999999" x14ac:dyDescent="0.3">
      <c r="A3749" s="53" t="s">
        <v>724</v>
      </c>
      <c r="B3749" s="57">
        <v>45870</v>
      </c>
      <c r="C3749" s="59">
        <v>1721143.19</v>
      </c>
      <c r="D3749" s="60">
        <v>65</v>
      </c>
      <c r="E3749" s="54">
        <v>25817.15</v>
      </c>
      <c r="F3749" s="54">
        <v>12446.5</v>
      </c>
      <c r="G3749" s="55">
        <v>0.48199999999999998</v>
      </c>
      <c r="H3749" s="53">
        <v>0</v>
      </c>
      <c r="I3749" s="53" t="s">
        <v>1411</v>
      </c>
    </row>
    <row r="3750" spans="1:9" ht="17.399999999999999" x14ac:dyDescent="0.3">
      <c r="A3750" s="53" t="s">
        <v>724</v>
      </c>
      <c r="B3750" s="57">
        <v>45901</v>
      </c>
      <c r="C3750" s="59">
        <v>1667396.56</v>
      </c>
      <c r="D3750" s="60">
        <v>0</v>
      </c>
      <c r="E3750" s="54">
        <v>25010.95</v>
      </c>
      <c r="F3750" s="54">
        <v>23812.81</v>
      </c>
      <c r="G3750" s="55">
        <v>0.95199999999999996</v>
      </c>
      <c r="H3750" s="53">
        <v>0</v>
      </c>
      <c r="I3750" s="53" t="s">
        <v>1408</v>
      </c>
    </row>
    <row r="3751" spans="1:9" ht="17.399999999999999" x14ac:dyDescent="0.3">
      <c r="A3751" s="53" t="s">
        <v>724</v>
      </c>
      <c r="B3751" s="57">
        <v>45931</v>
      </c>
      <c r="C3751" s="59">
        <v>1622345.64</v>
      </c>
      <c r="D3751" s="60">
        <v>15</v>
      </c>
      <c r="E3751" s="54">
        <v>24335.18</v>
      </c>
      <c r="F3751" s="54">
        <v>27600.16</v>
      </c>
      <c r="G3751" s="55">
        <v>1.1339999999999999</v>
      </c>
      <c r="H3751" s="53">
        <v>0</v>
      </c>
      <c r="I3751" s="53" t="s">
        <v>1408</v>
      </c>
    </row>
    <row r="3752" spans="1:9" ht="17.399999999999999" x14ac:dyDescent="0.3">
      <c r="A3752" s="53" t="s">
        <v>724</v>
      </c>
      <c r="B3752" s="57">
        <v>45962</v>
      </c>
      <c r="C3752" s="59">
        <v>1576574.34</v>
      </c>
      <c r="D3752" s="60">
        <v>35</v>
      </c>
      <c r="E3752" s="54">
        <v>23648.62</v>
      </c>
      <c r="F3752" s="54">
        <v>10555.5</v>
      </c>
      <c r="G3752" s="55">
        <v>0.44600000000000001</v>
      </c>
      <c r="H3752" s="53">
        <v>0</v>
      </c>
      <c r="I3752" s="53" t="s">
        <v>1410</v>
      </c>
    </row>
    <row r="3753" spans="1:9" ht="17.399999999999999" x14ac:dyDescent="0.3">
      <c r="A3753" s="53" t="s">
        <v>724</v>
      </c>
      <c r="B3753" s="57">
        <v>45992</v>
      </c>
      <c r="C3753" s="59">
        <v>1534626.98</v>
      </c>
      <c r="D3753" s="60">
        <v>0</v>
      </c>
      <c r="E3753" s="54">
        <v>23019.4</v>
      </c>
      <c r="F3753" s="54">
        <v>25166.22</v>
      </c>
      <c r="G3753" s="55">
        <v>1.093</v>
      </c>
      <c r="H3753" s="53">
        <v>0</v>
      </c>
      <c r="I3753" s="53" t="s">
        <v>1408</v>
      </c>
    </row>
    <row r="3754" spans="1:9" ht="17.399999999999999" x14ac:dyDescent="0.3">
      <c r="A3754" s="53" t="s">
        <v>725</v>
      </c>
      <c r="B3754" s="57">
        <v>45658</v>
      </c>
      <c r="C3754" s="59">
        <v>2821007.33</v>
      </c>
      <c r="D3754" s="60">
        <v>0</v>
      </c>
      <c r="E3754" s="54">
        <v>42315.11</v>
      </c>
      <c r="F3754" s="54">
        <v>48591.96</v>
      </c>
      <c r="G3754" s="55">
        <v>1.1479999999999999</v>
      </c>
      <c r="H3754" s="53">
        <v>0</v>
      </c>
      <c r="I3754" s="53" t="s">
        <v>1408</v>
      </c>
    </row>
    <row r="3755" spans="1:9" ht="17.399999999999999" x14ac:dyDescent="0.3">
      <c r="A3755" s="53" t="s">
        <v>725</v>
      </c>
      <c r="B3755" s="57">
        <v>45689</v>
      </c>
      <c r="C3755" s="59">
        <v>2737814.81</v>
      </c>
      <c r="D3755" s="60">
        <v>65</v>
      </c>
      <c r="E3755" s="54">
        <v>41067.22</v>
      </c>
      <c r="F3755" s="54">
        <v>18672.72</v>
      </c>
      <c r="G3755" s="55">
        <v>0.45500000000000002</v>
      </c>
      <c r="H3755" s="53">
        <v>0</v>
      </c>
      <c r="I3755" s="53" t="s">
        <v>1411</v>
      </c>
    </row>
    <row r="3756" spans="1:9" ht="17.399999999999999" x14ac:dyDescent="0.3">
      <c r="A3756" s="53" t="s">
        <v>725</v>
      </c>
      <c r="B3756" s="57">
        <v>45717</v>
      </c>
      <c r="C3756" s="59">
        <v>2657693.7799999998</v>
      </c>
      <c r="D3756" s="60">
        <v>0</v>
      </c>
      <c r="E3756" s="54">
        <v>39865.410000000003</v>
      </c>
      <c r="F3756" s="54">
        <v>40187.839999999997</v>
      </c>
      <c r="G3756" s="55">
        <v>1.008</v>
      </c>
      <c r="H3756" s="53">
        <v>0</v>
      </c>
      <c r="I3756" s="53" t="s">
        <v>1408</v>
      </c>
    </row>
    <row r="3757" spans="1:9" ht="17.399999999999999" x14ac:dyDescent="0.3">
      <c r="A3757" s="53" t="s">
        <v>725</v>
      </c>
      <c r="B3757" s="57">
        <v>45748</v>
      </c>
      <c r="C3757" s="59">
        <v>2577519.7000000002</v>
      </c>
      <c r="D3757" s="60">
        <v>65</v>
      </c>
      <c r="E3757" s="54">
        <v>38662.800000000003</v>
      </c>
      <c r="F3757" s="54">
        <v>19929.18</v>
      </c>
      <c r="G3757" s="55">
        <v>0.51500000000000001</v>
      </c>
      <c r="H3757" s="53">
        <v>0</v>
      </c>
      <c r="I3757" s="53" t="s">
        <v>1411</v>
      </c>
    </row>
    <row r="3758" spans="1:9" ht="17.399999999999999" x14ac:dyDescent="0.3">
      <c r="A3758" s="53" t="s">
        <v>725</v>
      </c>
      <c r="B3758" s="57">
        <v>45778</v>
      </c>
      <c r="C3758" s="59">
        <v>2505398.66</v>
      </c>
      <c r="D3758" s="60">
        <v>15</v>
      </c>
      <c r="E3758" s="54">
        <v>37580.980000000003</v>
      </c>
      <c r="F3758" s="54">
        <v>42583.72</v>
      </c>
      <c r="G3758" s="55">
        <v>1.133</v>
      </c>
      <c r="H3758" s="53">
        <v>0</v>
      </c>
      <c r="I3758" s="53" t="s">
        <v>1408</v>
      </c>
    </row>
    <row r="3759" spans="1:9" ht="17.399999999999999" x14ac:dyDescent="0.3">
      <c r="A3759" s="53" t="s">
        <v>725</v>
      </c>
      <c r="B3759" s="57">
        <v>45809</v>
      </c>
      <c r="C3759" s="59">
        <v>2439604.35</v>
      </c>
      <c r="D3759" s="60">
        <v>0</v>
      </c>
      <c r="E3759" s="54">
        <v>36594.07</v>
      </c>
      <c r="F3759" s="54">
        <v>41922.65</v>
      </c>
      <c r="G3759" s="55">
        <v>1.1459999999999999</v>
      </c>
      <c r="H3759" s="53">
        <v>0</v>
      </c>
      <c r="I3759" s="53" t="s">
        <v>1408</v>
      </c>
    </row>
    <row r="3760" spans="1:9" ht="17.399999999999999" x14ac:dyDescent="0.3">
      <c r="A3760" s="53" t="s">
        <v>725</v>
      </c>
      <c r="B3760" s="57">
        <v>45839</v>
      </c>
      <c r="C3760" s="59">
        <v>2362825.84</v>
      </c>
      <c r="D3760" s="60">
        <v>0</v>
      </c>
      <c r="E3760" s="54">
        <v>35442.39</v>
      </c>
      <c r="F3760" s="54">
        <v>35754.14</v>
      </c>
      <c r="G3760" s="55">
        <v>1.0089999999999999</v>
      </c>
      <c r="H3760" s="53">
        <v>0</v>
      </c>
      <c r="I3760" s="53" t="s">
        <v>1408</v>
      </c>
    </row>
    <row r="3761" spans="1:9" ht="17.399999999999999" x14ac:dyDescent="0.3">
      <c r="A3761" s="53" t="s">
        <v>725</v>
      </c>
      <c r="B3761" s="57">
        <v>45870</v>
      </c>
      <c r="C3761" s="59">
        <v>2290621.7200000002</v>
      </c>
      <c r="D3761" s="60">
        <v>0</v>
      </c>
      <c r="E3761" s="54">
        <v>34359.33</v>
      </c>
      <c r="F3761" s="54">
        <v>34909.49</v>
      </c>
      <c r="G3761" s="55">
        <v>1.016</v>
      </c>
      <c r="H3761" s="53">
        <v>0</v>
      </c>
      <c r="I3761" s="53" t="s">
        <v>1408</v>
      </c>
    </row>
    <row r="3762" spans="1:9" ht="17.399999999999999" x14ac:dyDescent="0.3">
      <c r="A3762" s="53" t="s">
        <v>725</v>
      </c>
      <c r="B3762" s="57">
        <v>45901</v>
      </c>
      <c r="C3762" s="59">
        <v>2222131.58</v>
      </c>
      <c r="D3762" s="60">
        <v>0</v>
      </c>
      <c r="E3762" s="54">
        <v>33331.97</v>
      </c>
      <c r="F3762" s="54">
        <v>32877.589999999997</v>
      </c>
      <c r="G3762" s="55">
        <v>0.98599999999999999</v>
      </c>
      <c r="H3762" s="53">
        <v>0</v>
      </c>
      <c r="I3762" s="53" t="s">
        <v>1408</v>
      </c>
    </row>
    <row r="3763" spans="1:9" ht="17.399999999999999" x14ac:dyDescent="0.3">
      <c r="A3763" s="53" t="s">
        <v>725</v>
      </c>
      <c r="B3763" s="57">
        <v>45931</v>
      </c>
      <c r="C3763" s="59">
        <v>2159332.83</v>
      </c>
      <c r="D3763" s="60">
        <v>0</v>
      </c>
      <c r="E3763" s="54">
        <v>32389.99</v>
      </c>
      <c r="F3763" s="54">
        <v>33478.269999999997</v>
      </c>
      <c r="G3763" s="55">
        <v>1.034</v>
      </c>
      <c r="H3763" s="53">
        <v>0</v>
      </c>
      <c r="I3763" s="53" t="s">
        <v>1408</v>
      </c>
    </row>
    <row r="3764" spans="1:9" ht="17.399999999999999" x14ac:dyDescent="0.3">
      <c r="A3764" s="53" t="s">
        <v>725</v>
      </c>
      <c r="B3764" s="57">
        <v>45962</v>
      </c>
      <c r="C3764" s="59">
        <v>2095263.65</v>
      </c>
      <c r="D3764" s="60">
        <v>0</v>
      </c>
      <c r="E3764" s="54">
        <v>31428.95</v>
      </c>
      <c r="F3764" s="54">
        <v>35052.730000000003</v>
      </c>
      <c r="G3764" s="55">
        <v>1.115</v>
      </c>
      <c r="H3764" s="53">
        <v>0</v>
      </c>
      <c r="I3764" s="53" t="s">
        <v>1408</v>
      </c>
    </row>
    <row r="3765" spans="1:9" ht="17.399999999999999" x14ac:dyDescent="0.3">
      <c r="A3765" s="53" t="s">
        <v>725</v>
      </c>
      <c r="B3765" s="57">
        <v>45992</v>
      </c>
      <c r="C3765" s="59">
        <v>2039344.82</v>
      </c>
      <c r="D3765" s="60">
        <v>0</v>
      </c>
      <c r="E3765" s="54">
        <v>30590.17</v>
      </c>
      <c r="F3765" s="54">
        <v>32539.9</v>
      </c>
      <c r="G3765" s="55">
        <v>1.0640000000000001</v>
      </c>
      <c r="H3765" s="53">
        <v>0</v>
      </c>
      <c r="I3765" s="53" t="s">
        <v>1408</v>
      </c>
    </row>
    <row r="3766" spans="1:9" ht="17.399999999999999" x14ac:dyDescent="0.3">
      <c r="A3766" s="53" t="s">
        <v>727</v>
      </c>
      <c r="B3766" s="57">
        <v>45658</v>
      </c>
      <c r="C3766" s="59">
        <v>2931798.02</v>
      </c>
      <c r="D3766" s="60">
        <v>0</v>
      </c>
      <c r="E3766" s="54">
        <v>43976.97</v>
      </c>
      <c r="F3766" s="54">
        <v>47471.44</v>
      </c>
      <c r="G3766" s="55">
        <v>1.079</v>
      </c>
      <c r="H3766" s="53">
        <v>0</v>
      </c>
      <c r="I3766" s="53" t="s">
        <v>1408</v>
      </c>
    </row>
    <row r="3767" spans="1:9" ht="17.399999999999999" x14ac:dyDescent="0.3">
      <c r="A3767" s="53" t="s">
        <v>727</v>
      </c>
      <c r="B3767" s="57">
        <v>45689</v>
      </c>
      <c r="C3767" s="59">
        <v>2842125.2</v>
      </c>
      <c r="D3767" s="60">
        <v>65</v>
      </c>
      <c r="E3767" s="54">
        <v>42631.88</v>
      </c>
      <c r="F3767" s="54">
        <v>24200.82</v>
      </c>
      <c r="G3767" s="55">
        <v>0.56799999999999995</v>
      </c>
      <c r="H3767" s="53">
        <v>0</v>
      </c>
      <c r="I3767" s="53" t="s">
        <v>1411</v>
      </c>
    </row>
    <row r="3768" spans="1:9" ht="17.399999999999999" x14ac:dyDescent="0.3">
      <c r="A3768" s="53" t="s">
        <v>727</v>
      </c>
      <c r="B3768" s="57">
        <v>45717</v>
      </c>
      <c r="C3768" s="59">
        <v>2756090</v>
      </c>
      <c r="D3768" s="60">
        <v>0</v>
      </c>
      <c r="E3768" s="54">
        <v>41341.35</v>
      </c>
      <c r="F3768" s="54">
        <v>45156.9</v>
      </c>
      <c r="G3768" s="55">
        <v>1.0920000000000001</v>
      </c>
      <c r="H3768" s="53">
        <v>0</v>
      </c>
      <c r="I3768" s="53" t="s">
        <v>1408</v>
      </c>
    </row>
    <row r="3769" spans="1:9" ht="17.399999999999999" x14ac:dyDescent="0.3">
      <c r="A3769" s="53" t="s">
        <v>727</v>
      </c>
      <c r="B3769" s="57">
        <v>45748</v>
      </c>
      <c r="C3769" s="59">
        <v>2668343.9700000002</v>
      </c>
      <c r="D3769" s="60">
        <v>0</v>
      </c>
      <c r="E3769" s="54">
        <v>40025.160000000003</v>
      </c>
      <c r="F3769" s="54">
        <v>38409.089999999997</v>
      </c>
      <c r="G3769" s="55">
        <v>0.96</v>
      </c>
      <c r="H3769" s="53">
        <v>0</v>
      </c>
      <c r="I3769" s="53" t="s">
        <v>1408</v>
      </c>
    </row>
    <row r="3770" spans="1:9" ht="17.399999999999999" x14ac:dyDescent="0.3">
      <c r="A3770" s="53" t="s">
        <v>727</v>
      </c>
      <c r="B3770" s="57">
        <v>45778</v>
      </c>
      <c r="C3770" s="59">
        <v>2595740.8199999998</v>
      </c>
      <c r="D3770" s="60">
        <v>0</v>
      </c>
      <c r="E3770" s="54">
        <v>38936.11</v>
      </c>
      <c r="F3770" s="54">
        <v>42376.15</v>
      </c>
      <c r="G3770" s="55">
        <v>1.0880000000000001</v>
      </c>
      <c r="H3770" s="53">
        <v>0</v>
      </c>
      <c r="I3770" s="53" t="s">
        <v>1408</v>
      </c>
    </row>
    <row r="3771" spans="1:9" ht="17.399999999999999" x14ac:dyDescent="0.3">
      <c r="A3771" s="53" t="s">
        <v>727</v>
      </c>
      <c r="B3771" s="57">
        <v>45809</v>
      </c>
      <c r="C3771" s="59">
        <v>2514345.4</v>
      </c>
      <c r="D3771" s="60">
        <v>95</v>
      </c>
      <c r="E3771" s="54">
        <v>37715.18</v>
      </c>
      <c r="F3771" s="54">
        <v>13647.36</v>
      </c>
      <c r="G3771" s="55">
        <v>0.36199999999999999</v>
      </c>
      <c r="H3771" s="53">
        <v>0</v>
      </c>
      <c r="I3771" s="53" t="s">
        <v>1409</v>
      </c>
    </row>
    <row r="3772" spans="1:9" ht="17.399999999999999" x14ac:dyDescent="0.3">
      <c r="A3772" s="53" t="s">
        <v>727</v>
      </c>
      <c r="B3772" s="57">
        <v>45839</v>
      </c>
      <c r="C3772" s="59">
        <v>2432426.86</v>
      </c>
      <c r="D3772" s="60">
        <v>0</v>
      </c>
      <c r="E3772" s="54">
        <v>36486.400000000001</v>
      </c>
      <c r="F3772" s="54">
        <v>39802.120000000003</v>
      </c>
      <c r="G3772" s="55">
        <v>1.091</v>
      </c>
      <c r="H3772" s="53">
        <v>0</v>
      </c>
      <c r="I3772" s="53" t="s">
        <v>1408</v>
      </c>
    </row>
    <row r="3773" spans="1:9" ht="17.399999999999999" x14ac:dyDescent="0.3">
      <c r="A3773" s="53" t="s">
        <v>727</v>
      </c>
      <c r="B3773" s="57">
        <v>45870</v>
      </c>
      <c r="C3773" s="59">
        <v>2353331.02</v>
      </c>
      <c r="D3773" s="60">
        <v>0</v>
      </c>
      <c r="E3773" s="54">
        <v>35299.97</v>
      </c>
      <c r="F3773" s="54">
        <v>38113.9</v>
      </c>
      <c r="G3773" s="55">
        <v>1.08</v>
      </c>
      <c r="H3773" s="53">
        <v>0</v>
      </c>
      <c r="I3773" s="53" t="s">
        <v>1408</v>
      </c>
    </row>
    <row r="3774" spans="1:9" ht="17.399999999999999" x14ac:dyDescent="0.3">
      <c r="A3774" s="53" t="s">
        <v>727</v>
      </c>
      <c r="B3774" s="57">
        <v>45901</v>
      </c>
      <c r="C3774" s="59">
        <v>2277730.11</v>
      </c>
      <c r="D3774" s="60">
        <v>0</v>
      </c>
      <c r="E3774" s="54">
        <v>34165.949999999997</v>
      </c>
      <c r="F3774" s="54">
        <v>34732.42</v>
      </c>
      <c r="G3774" s="55">
        <v>1.0169999999999999</v>
      </c>
      <c r="H3774" s="53">
        <v>0</v>
      </c>
      <c r="I3774" s="53" t="s">
        <v>1408</v>
      </c>
    </row>
    <row r="3775" spans="1:9" ht="17.399999999999999" x14ac:dyDescent="0.3">
      <c r="A3775" s="53" t="s">
        <v>727</v>
      </c>
      <c r="B3775" s="57">
        <v>45931</v>
      </c>
      <c r="C3775" s="59">
        <v>2203525.96</v>
      </c>
      <c r="D3775" s="60">
        <v>0</v>
      </c>
      <c r="E3775" s="54">
        <v>33052.89</v>
      </c>
      <c r="F3775" s="54">
        <v>32053.41</v>
      </c>
      <c r="G3775" s="55">
        <v>0.97</v>
      </c>
      <c r="H3775" s="53">
        <v>0</v>
      </c>
      <c r="I3775" s="53" t="s">
        <v>1408</v>
      </c>
    </row>
    <row r="3776" spans="1:9" ht="17.399999999999999" x14ac:dyDescent="0.3">
      <c r="A3776" s="53" t="s">
        <v>727</v>
      </c>
      <c r="B3776" s="57">
        <v>45962</v>
      </c>
      <c r="C3776" s="59">
        <v>2134899.34</v>
      </c>
      <c r="D3776" s="60">
        <v>0</v>
      </c>
      <c r="E3776" s="54">
        <v>32023.49</v>
      </c>
      <c r="F3776" s="54">
        <v>33974.019999999997</v>
      </c>
      <c r="G3776" s="55">
        <v>1.0609999999999999</v>
      </c>
      <c r="H3776" s="53">
        <v>0</v>
      </c>
      <c r="I3776" s="53" t="s">
        <v>1408</v>
      </c>
    </row>
    <row r="3777" spans="1:9" ht="17.399999999999999" x14ac:dyDescent="0.3">
      <c r="A3777" s="53" t="s">
        <v>727</v>
      </c>
      <c r="B3777" s="57">
        <v>45992</v>
      </c>
      <c r="C3777" s="59">
        <v>2077907.84</v>
      </c>
      <c r="D3777" s="60">
        <v>0</v>
      </c>
      <c r="E3777" s="54">
        <v>31168.62</v>
      </c>
      <c r="F3777" s="54">
        <v>30601.72</v>
      </c>
      <c r="G3777" s="55">
        <v>0.98199999999999998</v>
      </c>
      <c r="H3777" s="53">
        <v>0</v>
      </c>
      <c r="I3777" s="53" t="s">
        <v>1408</v>
      </c>
    </row>
    <row r="3778" spans="1:9" ht="17.399999999999999" x14ac:dyDescent="0.3">
      <c r="A3778" s="53" t="s">
        <v>728</v>
      </c>
      <c r="B3778" s="57">
        <v>45689</v>
      </c>
      <c r="C3778" s="59">
        <v>523229.55</v>
      </c>
      <c r="D3778" s="60">
        <v>35</v>
      </c>
      <c r="E3778" s="54">
        <v>7848.44</v>
      </c>
      <c r="F3778" s="54">
        <v>4271.17</v>
      </c>
      <c r="G3778" s="55">
        <v>0.54400000000000004</v>
      </c>
      <c r="H3778" s="53">
        <v>0</v>
      </c>
      <c r="I3778" s="53" t="s">
        <v>1410</v>
      </c>
    </row>
    <row r="3779" spans="1:9" ht="17.399999999999999" x14ac:dyDescent="0.3">
      <c r="A3779" s="53" t="s">
        <v>728</v>
      </c>
      <c r="B3779" s="57">
        <v>45717</v>
      </c>
      <c r="C3779" s="59">
        <v>506453.23</v>
      </c>
      <c r="D3779" s="60">
        <v>65</v>
      </c>
      <c r="E3779" s="54">
        <v>7596.8</v>
      </c>
      <c r="F3779" s="54">
        <v>5358.44</v>
      </c>
      <c r="G3779" s="55">
        <v>0.70499999999999996</v>
      </c>
      <c r="H3779" s="53">
        <v>0</v>
      </c>
      <c r="I3779" s="53" t="s">
        <v>1411</v>
      </c>
    </row>
    <row r="3780" spans="1:9" ht="17.399999999999999" x14ac:dyDescent="0.3">
      <c r="A3780" s="53" t="s">
        <v>728</v>
      </c>
      <c r="B3780" s="57">
        <v>45748</v>
      </c>
      <c r="C3780" s="59">
        <v>491699.9</v>
      </c>
      <c r="D3780" s="60">
        <v>0</v>
      </c>
      <c r="E3780" s="54">
        <v>7375.5</v>
      </c>
      <c r="F3780" s="54">
        <v>7132.33</v>
      </c>
      <c r="G3780" s="55">
        <v>0.96699999999999997</v>
      </c>
      <c r="H3780" s="53">
        <v>0</v>
      </c>
      <c r="I3780" s="53" t="s">
        <v>1408</v>
      </c>
    </row>
    <row r="3781" spans="1:9" ht="17.399999999999999" x14ac:dyDescent="0.3">
      <c r="A3781" s="53" t="s">
        <v>728</v>
      </c>
      <c r="B3781" s="57">
        <v>45778</v>
      </c>
      <c r="C3781" s="59">
        <v>478031.01</v>
      </c>
      <c r="D3781" s="60">
        <v>35</v>
      </c>
      <c r="E3781" s="54">
        <v>7170.47</v>
      </c>
      <c r="F3781" s="54">
        <v>4131.5200000000004</v>
      </c>
      <c r="G3781" s="55">
        <v>0.57599999999999996</v>
      </c>
      <c r="H3781" s="53">
        <v>0</v>
      </c>
      <c r="I3781" s="53" t="s">
        <v>1410</v>
      </c>
    </row>
    <row r="3782" spans="1:9" ht="17.399999999999999" x14ac:dyDescent="0.3">
      <c r="A3782" s="53" t="s">
        <v>728</v>
      </c>
      <c r="B3782" s="57">
        <v>45809</v>
      </c>
      <c r="C3782" s="59">
        <v>462358</v>
      </c>
      <c r="D3782" s="60">
        <v>0</v>
      </c>
      <c r="E3782" s="54">
        <v>6935.37</v>
      </c>
      <c r="F3782" s="54">
        <v>6683.8</v>
      </c>
      <c r="G3782" s="55">
        <v>0.96399999999999997</v>
      </c>
      <c r="H3782" s="53">
        <v>0</v>
      </c>
      <c r="I3782" s="53" t="s">
        <v>1408</v>
      </c>
    </row>
    <row r="3783" spans="1:9" ht="17.399999999999999" x14ac:dyDescent="0.3">
      <c r="A3783" s="53" t="s">
        <v>728</v>
      </c>
      <c r="B3783" s="57">
        <v>45839</v>
      </c>
      <c r="C3783" s="59">
        <v>448904.24</v>
      </c>
      <c r="D3783" s="60">
        <v>0</v>
      </c>
      <c r="E3783" s="54">
        <v>6733.56</v>
      </c>
      <c r="F3783" s="54">
        <v>6714.15</v>
      </c>
      <c r="G3783" s="55">
        <v>0.997</v>
      </c>
      <c r="H3783" s="53">
        <v>0</v>
      </c>
      <c r="I3783" s="53" t="s">
        <v>1408</v>
      </c>
    </row>
    <row r="3784" spans="1:9" ht="17.399999999999999" x14ac:dyDescent="0.3">
      <c r="A3784" s="53" t="s">
        <v>728</v>
      </c>
      <c r="B3784" s="57">
        <v>45870</v>
      </c>
      <c r="C3784" s="59">
        <v>434321.11</v>
      </c>
      <c r="D3784" s="60">
        <v>0</v>
      </c>
      <c r="E3784" s="54">
        <v>6514.82</v>
      </c>
      <c r="F3784" s="54">
        <v>6659.26</v>
      </c>
      <c r="G3784" s="55">
        <v>1.022</v>
      </c>
      <c r="H3784" s="53">
        <v>0</v>
      </c>
      <c r="I3784" s="53" t="s">
        <v>1408</v>
      </c>
    </row>
    <row r="3785" spans="1:9" ht="17.399999999999999" x14ac:dyDescent="0.3">
      <c r="A3785" s="53" t="s">
        <v>728</v>
      </c>
      <c r="B3785" s="57">
        <v>45901</v>
      </c>
      <c r="C3785" s="59">
        <v>420579.89</v>
      </c>
      <c r="D3785" s="60">
        <v>15</v>
      </c>
      <c r="E3785" s="54">
        <v>6308.7</v>
      </c>
      <c r="F3785" s="54">
        <v>6984.08</v>
      </c>
      <c r="G3785" s="55">
        <v>1.107</v>
      </c>
      <c r="H3785" s="53">
        <v>0</v>
      </c>
      <c r="I3785" s="53" t="s">
        <v>1408</v>
      </c>
    </row>
    <row r="3786" spans="1:9" ht="17.399999999999999" x14ac:dyDescent="0.3">
      <c r="A3786" s="53" t="s">
        <v>728</v>
      </c>
      <c r="B3786" s="57">
        <v>45931</v>
      </c>
      <c r="C3786" s="59">
        <v>406904.57</v>
      </c>
      <c r="D3786" s="60">
        <v>0</v>
      </c>
      <c r="E3786" s="54">
        <v>6103.57</v>
      </c>
      <c r="F3786" s="54">
        <v>5921.03</v>
      </c>
      <c r="G3786" s="55">
        <v>0.97</v>
      </c>
      <c r="H3786" s="53">
        <v>0</v>
      </c>
      <c r="I3786" s="53" t="s">
        <v>1408</v>
      </c>
    </row>
    <row r="3787" spans="1:9" ht="17.399999999999999" x14ac:dyDescent="0.3">
      <c r="A3787" s="53" t="s">
        <v>728</v>
      </c>
      <c r="B3787" s="57">
        <v>45962</v>
      </c>
      <c r="C3787" s="59">
        <v>394953.19</v>
      </c>
      <c r="D3787" s="60">
        <v>0</v>
      </c>
      <c r="E3787" s="54">
        <v>5924.3</v>
      </c>
      <c r="F3787" s="54">
        <v>6270.79</v>
      </c>
      <c r="G3787" s="55">
        <v>1.0580000000000001</v>
      </c>
      <c r="H3787" s="53">
        <v>0</v>
      </c>
      <c r="I3787" s="53" t="s">
        <v>1408</v>
      </c>
    </row>
    <row r="3788" spans="1:9" ht="17.399999999999999" x14ac:dyDescent="0.3">
      <c r="A3788" s="53" t="s">
        <v>728</v>
      </c>
      <c r="B3788" s="57">
        <v>45992</v>
      </c>
      <c r="C3788" s="59">
        <v>383838.34</v>
      </c>
      <c r="D3788" s="60">
        <v>65</v>
      </c>
      <c r="E3788" s="54">
        <v>5757.58</v>
      </c>
      <c r="F3788" s="54">
        <v>5126.87</v>
      </c>
      <c r="G3788" s="55">
        <v>0.89</v>
      </c>
      <c r="H3788" s="53">
        <v>0</v>
      </c>
      <c r="I3788" s="53" t="s">
        <v>1411</v>
      </c>
    </row>
    <row r="3789" spans="1:9" ht="17.399999999999999" x14ac:dyDescent="0.3">
      <c r="A3789" s="53" t="s">
        <v>730</v>
      </c>
      <c r="B3789" s="57">
        <v>45658</v>
      </c>
      <c r="C3789" s="59">
        <v>1327511.45</v>
      </c>
      <c r="D3789" s="60">
        <v>0</v>
      </c>
      <c r="E3789" s="54">
        <v>19912.669999999998</v>
      </c>
      <c r="F3789" s="54">
        <v>22484.14</v>
      </c>
      <c r="G3789" s="55">
        <v>1.129</v>
      </c>
      <c r="H3789" s="53">
        <v>0</v>
      </c>
      <c r="I3789" s="53" t="s">
        <v>1408</v>
      </c>
    </row>
    <row r="3790" spans="1:9" ht="17.399999999999999" x14ac:dyDescent="0.3">
      <c r="A3790" s="53" t="s">
        <v>730</v>
      </c>
      <c r="B3790" s="57">
        <v>45689</v>
      </c>
      <c r="C3790" s="59">
        <v>1292261.51</v>
      </c>
      <c r="D3790" s="60">
        <v>0</v>
      </c>
      <c r="E3790" s="54">
        <v>19383.919999999998</v>
      </c>
      <c r="F3790" s="54">
        <v>19658.61</v>
      </c>
      <c r="G3790" s="55">
        <v>1.014</v>
      </c>
      <c r="H3790" s="53">
        <v>0</v>
      </c>
      <c r="I3790" s="53" t="s">
        <v>1408</v>
      </c>
    </row>
    <row r="3791" spans="1:9" ht="17.399999999999999" x14ac:dyDescent="0.3">
      <c r="A3791" s="53" t="s">
        <v>730</v>
      </c>
      <c r="B3791" s="57">
        <v>45717</v>
      </c>
      <c r="C3791" s="59">
        <v>1257653.78</v>
      </c>
      <c r="D3791" s="60">
        <v>0</v>
      </c>
      <c r="E3791" s="54">
        <v>18864.810000000001</v>
      </c>
      <c r="F3791" s="54">
        <v>20599.48</v>
      </c>
      <c r="G3791" s="55">
        <v>1.0920000000000001</v>
      </c>
      <c r="H3791" s="53">
        <v>0</v>
      </c>
      <c r="I3791" s="53" t="s">
        <v>1408</v>
      </c>
    </row>
    <row r="3792" spans="1:9" ht="17.399999999999999" x14ac:dyDescent="0.3">
      <c r="A3792" s="53" t="s">
        <v>730</v>
      </c>
      <c r="B3792" s="57">
        <v>45748</v>
      </c>
      <c r="C3792" s="59">
        <v>1217534.72</v>
      </c>
      <c r="D3792" s="60">
        <v>0</v>
      </c>
      <c r="E3792" s="54">
        <v>18263.02</v>
      </c>
      <c r="F3792" s="54">
        <v>17854.919999999998</v>
      </c>
      <c r="G3792" s="55">
        <v>0.97799999999999998</v>
      </c>
      <c r="H3792" s="53">
        <v>0</v>
      </c>
      <c r="I3792" s="53" t="s">
        <v>1408</v>
      </c>
    </row>
    <row r="3793" spans="1:9" ht="17.399999999999999" x14ac:dyDescent="0.3">
      <c r="A3793" s="53" t="s">
        <v>730</v>
      </c>
      <c r="B3793" s="57">
        <v>45778</v>
      </c>
      <c r="C3793" s="59">
        <v>1182211.3600000001</v>
      </c>
      <c r="D3793" s="60">
        <v>0</v>
      </c>
      <c r="E3793" s="54">
        <v>17733.169999999998</v>
      </c>
      <c r="F3793" s="54">
        <v>19975.22</v>
      </c>
      <c r="G3793" s="55">
        <v>1.1259999999999999</v>
      </c>
      <c r="H3793" s="53">
        <v>0</v>
      </c>
      <c r="I3793" s="53" t="s">
        <v>1408</v>
      </c>
    </row>
    <row r="3794" spans="1:9" ht="17.399999999999999" x14ac:dyDescent="0.3">
      <c r="A3794" s="53" t="s">
        <v>730</v>
      </c>
      <c r="B3794" s="57">
        <v>45809</v>
      </c>
      <c r="C3794" s="59">
        <v>1147153.06</v>
      </c>
      <c r="D3794" s="60">
        <v>15</v>
      </c>
      <c r="E3794" s="54">
        <v>17207.3</v>
      </c>
      <c r="F3794" s="54">
        <v>18030.259999999998</v>
      </c>
      <c r="G3794" s="55">
        <v>1.048</v>
      </c>
      <c r="H3794" s="53">
        <v>0</v>
      </c>
      <c r="I3794" s="53" t="s">
        <v>1408</v>
      </c>
    </row>
    <row r="3795" spans="1:9" ht="17.399999999999999" x14ac:dyDescent="0.3">
      <c r="A3795" s="53" t="s">
        <v>730</v>
      </c>
      <c r="B3795" s="57">
        <v>45839</v>
      </c>
      <c r="C3795" s="59">
        <v>1109784.2</v>
      </c>
      <c r="D3795" s="60">
        <v>15</v>
      </c>
      <c r="E3795" s="54">
        <v>16646.759999999998</v>
      </c>
      <c r="F3795" s="54">
        <v>18759.37</v>
      </c>
      <c r="G3795" s="55">
        <v>1.127</v>
      </c>
      <c r="H3795" s="53">
        <v>0</v>
      </c>
      <c r="I3795" s="53" t="s">
        <v>1408</v>
      </c>
    </row>
    <row r="3796" spans="1:9" ht="17.399999999999999" x14ac:dyDescent="0.3">
      <c r="A3796" s="53" t="s">
        <v>730</v>
      </c>
      <c r="B3796" s="57">
        <v>45870</v>
      </c>
      <c r="C3796" s="59">
        <v>1079510.79</v>
      </c>
      <c r="D3796" s="60">
        <v>0</v>
      </c>
      <c r="E3796" s="54">
        <v>16192.66</v>
      </c>
      <c r="F3796" s="54">
        <v>16003.28</v>
      </c>
      <c r="G3796" s="55">
        <v>0.98799999999999999</v>
      </c>
      <c r="H3796" s="53">
        <v>0</v>
      </c>
      <c r="I3796" s="53" t="s">
        <v>1408</v>
      </c>
    </row>
    <row r="3797" spans="1:9" ht="17.399999999999999" x14ac:dyDescent="0.3">
      <c r="A3797" s="53" t="s">
        <v>730</v>
      </c>
      <c r="B3797" s="57">
        <v>45901</v>
      </c>
      <c r="C3797" s="59">
        <v>1048887.29</v>
      </c>
      <c r="D3797" s="60">
        <v>185</v>
      </c>
      <c r="E3797" s="54">
        <v>15733.31</v>
      </c>
      <c r="F3797" s="54">
        <v>2891.17</v>
      </c>
      <c r="G3797" s="55">
        <v>0.184</v>
      </c>
      <c r="H3797" s="53">
        <v>0</v>
      </c>
      <c r="I3797" s="53" t="s">
        <v>1409</v>
      </c>
    </row>
    <row r="3798" spans="1:9" ht="17.399999999999999" x14ac:dyDescent="0.3">
      <c r="A3798" s="53" t="s">
        <v>730</v>
      </c>
      <c r="B3798" s="57">
        <v>45931</v>
      </c>
      <c r="C3798" s="59">
        <v>1017222.21</v>
      </c>
      <c r="D3798" s="60">
        <v>0</v>
      </c>
      <c r="E3798" s="54">
        <v>15258.33</v>
      </c>
      <c r="F3798" s="54">
        <v>15068.83</v>
      </c>
      <c r="G3798" s="55">
        <v>0.98799999999999999</v>
      </c>
      <c r="H3798" s="53">
        <v>0</v>
      </c>
      <c r="I3798" s="53" t="s">
        <v>1408</v>
      </c>
    </row>
    <row r="3799" spans="1:9" ht="17.399999999999999" x14ac:dyDescent="0.3">
      <c r="A3799" s="53" t="s">
        <v>730</v>
      </c>
      <c r="B3799" s="57">
        <v>45962</v>
      </c>
      <c r="C3799" s="59">
        <v>988587.6</v>
      </c>
      <c r="D3799" s="60">
        <v>0</v>
      </c>
      <c r="E3799" s="54">
        <v>14828.81</v>
      </c>
      <c r="F3799" s="54">
        <v>16160.28</v>
      </c>
      <c r="G3799" s="55">
        <v>1.0900000000000001</v>
      </c>
      <c r="H3799" s="53">
        <v>0</v>
      </c>
      <c r="I3799" s="53" t="s">
        <v>1408</v>
      </c>
    </row>
    <row r="3800" spans="1:9" ht="17.399999999999999" x14ac:dyDescent="0.3">
      <c r="A3800" s="53" t="s">
        <v>730</v>
      </c>
      <c r="B3800" s="57">
        <v>45992</v>
      </c>
      <c r="C3800" s="59">
        <v>956378.83</v>
      </c>
      <c r="D3800" s="60">
        <v>0</v>
      </c>
      <c r="E3800" s="54">
        <v>14345.68</v>
      </c>
      <c r="F3800" s="54">
        <v>16094.56</v>
      </c>
      <c r="G3800" s="55">
        <v>1.1220000000000001</v>
      </c>
      <c r="H3800" s="53">
        <v>0</v>
      </c>
      <c r="I3800" s="53" t="s">
        <v>1408</v>
      </c>
    </row>
    <row r="3801" spans="1:9" ht="17.399999999999999" x14ac:dyDescent="0.3">
      <c r="A3801" s="53" t="s">
        <v>732</v>
      </c>
      <c r="B3801" s="57">
        <v>45992</v>
      </c>
      <c r="C3801" s="59">
        <v>8588010.4199999999</v>
      </c>
      <c r="D3801" s="60">
        <v>0</v>
      </c>
      <c r="E3801" s="54">
        <v>128820.16</v>
      </c>
      <c r="F3801" s="54">
        <v>140084.03</v>
      </c>
      <c r="G3801" s="55">
        <v>1.087</v>
      </c>
      <c r="H3801" s="53">
        <v>0</v>
      </c>
      <c r="I3801" s="53" t="s">
        <v>1408</v>
      </c>
    </row>
    <row r="3802" spans="1:9" ht="17.399999999999999" x14ac:dyDescent="0.3">
      <c r="A3802" s="53" t="s">
        <v>734</v>
      </c>
      <c r="B3802" s="57">
        <v>45658</v>
      </c>
      <c r="C3802" s="59">
        <v>3350567.3</v>
      </c>
      <c r="D3802" s="60">
        <v>185</v>
      </c>
      <c r="E3802" s="54">
        <v>50258.51</v>
      </c>
      <c r="F3802" s="54">
        <v>12953.19</v>
      </c>
      <c r="G3802" s="55">
        <v>0.25800000000000001</v>
      </c>
      <c r="H3802" s="53">
        <v>0</v>
      </c>
      <c r="I3802" s="53" t="s">
        <v>1409</v>
      </c>
    </row>
    <row r="3803" spans="1:9" ht="17.399999999999999" x14ac:dyDescent="0.3">
      <c r="A3803" s="53" t="s">
        <v>734</v>
      </c>
      <c r="B3803" s="57">
        <v>45689</v>
      </c>
      <c r="C3803" s="59">
        <v>3257557.69</v>
      </c>
      <c r="D3803" s="60">
        <v>0</v>
      </c>
      <c r="E3803" s="54">
        <v>48863.37</v>
      </c>
      <c r="F3803" s="54">
        <v>48572.49</v>
      </c>
      <c r="G3803" s="55">
        <v>0.99399999999999999</v>
      </c>
      <c r="H3803" s="53">
        <v>0</v>
      </c>
      <c r="I3803" s="53" t="s">
        <v>1408</v>
      </c>
    </row>
    <row r="3804" spans="1:9" ht="17.399999999999999" x14ac:dyDescent="0.3">
      <c r="A3804" s="53" t="s">
        <v>734</v>
      </c>
      <c r="B3804" s="57">
        <v>45717</v>
      </c>
      <c r="C3804" s="59">
        <v>3151150.83</v>
      </c>
      <c r="D3804" s="60">
        <v>0</v>
      </c>
      <c r="E3804" s="54">
        <v>47267.26</v>
      </c>
      <c r="F3804" s="54">
        <v>50594.080000000002</v>
      </c>
      <c r="G3804" s="55">
        <v>1.07</v>
      </c>
      <c r="H3804" s="53">
        <v>0</v>
      </c>
      <c r="I3804" s="53" t="s">
        <v>1408</v>
      </c>
    </row>
    <row r="3805" spans="1:9" ht="17.399999999999999" x14ac:dyDescent="0.3">
      <c r="A3805" s="53" t="s">
        <v>734</v>
      </c>
      <c r="B3805" s="57">
        <v>45748</v>
      </c>
      <c r="C3805" s="59">
        <v>3056521.18</v>
      </c>
      <c r="D3805" s="60">
        <v>15</v>
      </c>
      <c r="E3805" s="54">
        <v>45847.82</v>
      </c>
      <c r="F3805" s="54">
        <v>47718.62</v>
      </c>
      <c r="G3805" s="55">
        <v>1.0409999999999999</v>
      </c>
      <c r="H3805" s="53">
        <v>0</v>
      </c>
      <c r="I3805" s="53" t="s">
        <v>1408</v>
      </c>
    </row>
    <row r="3806" spans="1:9" ht="17.399999999999999" x14ac:dyDescent="0.3">
      <c r="A3806" s="53" t="s">
        <v>734</v>
      </c>
      <c r="B3806" s="57">
        <v>45778</v>
      </c>
      <c r="C3806" s="59">
        <v>2958958.12</v>
      </c>
      <c r="D3806" s="60">
        <v>0</v>
      </c>
      <c r="E3806" s="54">
        <v>44384.37</v>
      </c>
      <c r="F3806" s="54">
        <v>50977.55</v>
      </c>
      <c r="G3806" s="55">
        <v>1.149</v>
      </c>
      <c r="H3806" s="53">
        <v>0</v>
      </c>
      <c r="I3806" s="53" t="s">
        <v>1408</v>
      </c>
    </row>
    <row r="3807" spans="1:9" ht="17.399999999999999" x14ac:dyDescent="0.3">
      <c r="A3807" s="53" t="s">
        <v>734</v>
      </c>
      <c r="B3807" s="57">
        <v>45809</v>
      </c>
      <c r="C3807" s="59">
        <v>2881284.93</v>
      </c>
      <c r="D3807" s="60">
        <v>0</v>
      </c>
      <c r="E3807" s="54">
        <v>43219.27</v>
      </c>
      <c r="F3807" s="54">
        <v>46163.54</v>
      </c>
      <c r="G3807" s="55">
        <v>1.0680000000000001</v>
      </c>
      <c r="H3807" s="53">
        <v>0</v>
      </c>
      <c r="I3807" s="53" t="s">
        <v>1408</v>
      </c>
    </row>
    <row r="3808" spans="1:9" ht="17.399999999999999" x14ac:dyDescent="0.3">
      <c r="A3808" s="53" t="s">
        <v>734</v>
      </c>
      <c r="B3808" s="57">
        <v>45839</v>
      </c>
      <c r="C3808" s="59">
        <v>2804091.73</v>
      </c>
      <c r="D3808" s="60">
        <v>15</v>
      </c>
      <c r="E3808" s="54">
        <v>42061.38</v>
      </c>
      <c r="F3808" s="54">
        <v>47511.76</v>
      </c>
      <c r="G3808" s="55">
        <v>1.1299999999999999</v>
      </c>
      <c r="H3808" s="53">
        <v>0</v>
      </c>
      <c r="I3808" s="53" t="s">
        <v>1408</v>
      </c>
    </row>
    <row r="3809" spans="1:9" ht="17.399999999999999" x14ac:dyDescent="0.3">
      <c r="A3809" s="53" t="s">
        <v>734</v>
      </c>
      <c r="B3809" s="57">
        <v>45870</v>
      </c>
      <c r="C3809" s="59">
        <v>2730269.18</v>
      </c>
      <c r="D3809" s="60">
        <v>0</v>
      </c>
      <c r="E3809" s="54">
        <v>40954.04</v>
      </c>
      <c r="F3809" s="54">
        <v>43749.01</v>
      </c>
      <c r="G3809" s="55">
        <v>1.0680000000000001</v>
      </c>
      <c r="H3809" s="53">
        <v>0</v>
      </c>
      <c r="I3809" s="53" t="s">
        <v>1408</v>
      </c>
    </row>
    <row r="3810" spans="1:9" ht="17.399999999999999" x14ac:dyDescent="0.3">
      <c r="A3810" s="53" t="s">
        <v>734</v>
      </c>
      <c r="B3810" s="57">
        <v>45901</v>
      </c>
      <c r="C3810" s="59">
        <v>2658900.06</v>
      </c>
      <c r="D3810" s="60">
        <v>0</v>
      </c>
      <c r="E3810" s="54">
        <v>39883.5</v>
      </c>
      <c r="F3810" s="54">
        <v>44084.42</v>
      </c>
      <c r="G3810" s="55">
        <v>1.105</v>
      </c>
      <c r="H3810" s="53">
        <v>0</v>
      </c>
      <c r="I3810" s="53" t="s">
        <v>1408</v>
      </c>
    </row>
    <row r="3811" spans="1:9" ht="17.399999999999999" x14ac:dyDescent="0.3">
      <c r="A3811" s="53" t="s">
        <v>734</v>
      </c>
      <c r="B3811" s="57">
        <v>45931</v>
      </c>
      <c r="C3811" s="59">
        <v>2575021.65</v>
      </c>
      <c r="D3811" s="60">
        <v>0</v>
      </c>
      <c r="E3811" s="54">
        <v>38625.32</v>
      </c>
      <c r="F3811" s="54">
        <v>38557.86</v>
      </c>
      <c r="G3811" s="55">
        <v>0.998</v>
      </c>
      <c r="H3811" s="53">
        <v>0</v>
      </c>
      <c r="I3811" s="53" t="s">
        <v>1408</v>
      </c>
    </row>
    <row r="3812" spans="1:9" ht="17.399999999999999" x14ac:dyDescent="0.3">
      <c r="A3812" s="53" t="s">
        <v>734</v>
      </c>
      <c r="B3812" s="57">
        <v>45962</v>
      </c>
      <c r="C3812" s="59">
        <v>2503319.33</v>
      </c>
      <c r="D3812" s="60">
        <v>0</v>
      </c>
      <c r="E3812" s="54">
        <v>37549.79</v>
      </c>
      <c r="F3812" s="54">
        <v>38997.160000000003</v>
      </c>
      <c r="G3812" s="55">
        <v>1.0389999999999999</v>
      </c>
      <c r="H3812" s="53">
        <v>0</v>
      </c>
      <c r="I3812" s="53" t="s">
        <v>1408</v>
      </c>
    </row>
    <row r="3813" spans="1:9" ht="17.399999999999999" x14ac:dyDescent="0.3">
      <c r="A3813" s="53" t="s">
        <v>734</v>
      </c>
      <c r="B3813" s="57">
        <v>45992</v>
      </c>
      <c r="C3813" s="59">
        <v>2431098.42</v>
      </c>
      <c r="D3813" s="60">
        <v>0</v>
      </c>
      <c r="E3813" s="54">
        <v>36466.480000000003</v>
      </c>
      <c r="F3813" s="54">
        <v>40524.97</v>
      </c>
      <c r="G3813" s="55">
        <v>1.111</v>
      </c>
      <c r="H3813" s="53">
        <v>0</v>
      </c>
      <c r="I3813" s="53" t="s">
        <v>1408</v>
      </c>
    </row>
    <row r="3814" spans="1:9" ht="17.399999999999999" x14ac:dyDescent="0.3">
      <c r="A3814" s="53" t="s">
        <v>735</v>
      </c>
      <c r="B3814" s="57">
        <v>45658</v>
      </c>
      <c r="C3814" s="59">
        <v>7034556.3899999997</v>
      </c>
      <c r="D3814" s="60">
        <v>0</v>
      </c>
      <c r="E3814" s="54">
        <v>70345.56</v>
      </c>
      <c r="F3814" s="54">
        <v>68999.63</v>
      </c>
      <c r="G3814" s="55">
        <v>0.98099999999999998</v>
      </c>
      <c r="H3814" s="53">
        <v>0</v>
      </c>
      <c r="I3814" s="53" t="s">
        <v>1408</v>
      </c>
    </row>
    <row r="3815" spans="1:9" ht="17.399999999999999" x14ac:dyDescent="0.3">
      <c r="A3815" s="53" t="s">
        <v>735</v>
      </c>
      <c r="B3815" s="57">
        <v>45689</v>
      </c>
      <c r="C3815" s="59">
        <v>6926098.3499999996</v>
      </c>
      <c r="D3815" s="60">
        <v>0</v>
      </c>
      <c r="E3815" s="54">
        <v>69260.98</v>
      </c>
      <c r="F3815" s="54">
        <v>78270.350000000006</v>
      </c>
      <c r="G3815" s="55">
        <v>1.1299999999999999</v>
      </c>
      <c r="H3815" s="53">
        <v>0</v>
      </c>
      <c r="I3815" s="53" t="s">
        <v>1408</v>
      </c>
    </row>
    <row r="3816" spans="1:9" ht="17.399999999999999" x14ac:dyDescent="0.3">
      <c r="A3816" s="53" t="s">
        <v>735</v>
      </c>
      <c r="B3816" s="57">
        <v>45717</v>
      </c>
      <c r="C3816" s="59">
        <v>6802775.7699999996</v>
      </c>
      <c r="D3816" s="60">
        <v>0</v>
      </c>
      <c r="E3816" s="54">
        <v>68027.759999999995</v>
      </c>
      <c r="F3816" s="54">
        <v>70978.69</v>
      </c>
      <c r="G3816" s="55">
        <v>1.0429999999999999</v>
      </c>
      <c r="H3816" s="53">
        <v>0</v>
      </c>
      <c r="I3816" s="53" t="s">
        <v>1408</v>
      </c>
    </row>
    <row r="3817" spans="1:9" ht="17.399999999999999" x14ac:dyDescent="0.3">
      <c r="A3817" s="53" t="s">
        <v>735</v>
      </c>
      <c r="B3817" s="57">
        <v>45748</v>
      </c>
      <c r="C3817" s="59">
        <v>6666788.1299999999</v>
      </c>
      <c r="D3817" s="60">
        <v>0</v>
      </c>
      <c r="E3817" s="54">
        <v>66667.88</v>
      </c>
      <c r="F3817" s="54">
        <v>71580.899999999994</v>
      </c>
      <c r="G3817" s="55">
        <v>1.0740000000000001</v>
      </c>
      <c r="H3817" s="53">
        <v>0</v>
      </c>
      <c r="I3817" s="53" t="s">
        <v>1408</v>
      </c>
    </row>
    <row r="3818" spans="1:9" ht="17.399999999999999" x14ac:dyDescent="0.3">
      <c r="A3818" s="53" t="s">
        <v>735</v>
      </c>
      <c r="B3818" s="57">
        <v>45778</v>
      </c>
      <c r="C3818" s="59">
        <v>6546189.8899999997</v>
      </c>
      <c r="D3818" s="60">
        <v>0</v>
      </c>
      <c r="E3818" s="54">
        <v>65461.9</v>
      </c>
      <c r="F3818" s="54">
        <v>63332.14</v>
      </c>
      <c r="G3818" s="55">
        <v>0.96699999999999997</v>
      </c>
      <c r="H3818" s="53">
        <v>0</v>
      </c>
      <c r="I3818" s="53" t="s">
        <v>1408</v>
      </c>
    </row>
    <row r="3819" spans="1:9" ht="17.399999999999999" x14ac:dyDescent="0.3">
      <c r="A3819" s="53" t="s">
        <v>735</v>
      </c>
      <c r="B3819" s="57">
        <v>45809</v>
      </c>
      <c r="C3819" s="59">
        <v>6421940.04</v>
      </c>
      <c r="D3819" s="60">
        <v>95</v>
      </c>
      <c r="E3819" s="54">
        <v>64219.4</v>
      </c>
      <c r="F3819" s="54">
        <v>11918.08</v>
      </c>
      <c r="G3819" s="55">
        <v>0.186</v>
      </c>
      <c r="H3819" s="53">
        <v>0</v>
      </c>
      <c r="I3819" s="53" t="s">
        <v>1409</v>
      </c>
    </row>
    <row r="3820" spans="1:9" ht="17.399999999999999" x14ac:dyDescent="0.3">
      <c r="A3820" s="53" t="s">
        <v>735</v>
      </c>
      <c r="B3820" s="57">
        <v>45839</v>
      </c>
      <c r="C3820" s="59">
        <v>6305276.6600000001</v>
      </c>
      <c r="D3820" s="60">
        <v>0</v>
      </c>
      <c r="E3820" s="54">
        <v>63052.77</v>
      </c>
      <c r="F3820" s="54">
        <v>64127.56</v>
      </c>
      <c r="G3820" s="55">
        <v>1.0169999999999999</v>
      </c>
      <c r="H3820" s="53">
        <v>0</v>
      </c>
      <c r="I3820" s="53" t="s">
        <v>1408</v>
      </c>
    </row>
    <row r="3821" spans="1:9" ht="17.399999999999999" x14ac:dyDescent="0.3">
      <c r="A3821" s="53" t="s">
        <v>735</v>
      </c>
      <c r="B3821" s="57">
        <v>45870</v>
      </c>
      <c r="C3821" s="59">
        <v>6201810.6200000001</v>
      </c>
      <c r="D3821" s="60">
        <v>0</v>
      </c>
      <c r="E3821" s="54">
        <v>62018.11</v>
      </c>
      <c r="F3821" s="54">
        <v>65874.539999999994</v>
      </c>
      <c r="G3821" s="55">
        <v>1.0620000000000001</v>
      </c>
      <c r="H3821" s="53">
        <v>0</v>
      </c>
      <c r="I3821" s="53" t="s">
        <v>1408</v>
      </c>
    </row>
    <row r="3822" spans="1:9" ht="17.399999999999999" x14ac:dyDescent="0.3">
      <c r="A3822" s="53" t="s">
        <v>735</v>
      </c>
      <c r="B3822" s="57">
        <v>45901</v>
      </c>
      <c r="C3822" s="59">
        <v>6093409.2300000004</v>
      </c>
      <c r="D3822" s="60">
        <v>0</v>
      </c>
      <c r="E3822" s="54">
        <v>60934.09</v>
      </c>
      <c r="F3822" s="54">
        <v>59604.24</v>
      </c>
      <c r="G3822" s="55">
        <v>0.97799999999999998</v>
      </c>
      <c r="H3822" s="53">
        <v>0</v>
      </c>
      <c r="I3822" s="53" t="s">
        <v>1408</v>
      </c>
    </row>
    <row r="3823" spans="1:9" ht="17.399999999999999" x14ac:dyDescent="0.3">
      <c r="A3823" s="53" t="s">
        <v>735</v>
      </c>
      <c r="B3823" s="57">
        <v>45931</v>
      </c>
      <c r="C3823" s="59">
        <v>5972540.2000000002</v>
      </c>
      <c r="D3823" s="60">
        <v>0</v>
      </c>
      <c r="E3823" s="54">
        <v>59725.4</v>
      </c>
      <c r="F3823" s="54">
        <v>64029.21</v>
      </c>
      <c r="G3823" s="55">
        <v>1.0720000000000001</v>
      </c>
      <c r="H3823" s="53">
        <v>0</v>
      </c>
      <c r="I3823" s="53" t="s">
        <v>1408</v>
      </c>
    </row>
    <row r="3824" spans="1:9" ht="17.399999999999999" x14ac:dyDescent="0.3">
      <c r="A3824" s="53" t="s">
        <v>735</v>
      </c>
      <c r="B3824" s="57">
        <v>45962</v>
      </c>
      <c r="C3824" s="59">
        <v>5855662.4800000004</v>
      </c>
      <c r="D3824" s="60">
        <v>0</v>
      </c>
      <c r="E3824" s="54">
        <v>58556.62</v>
      </c>
      <c r="F3824" s="54">
        <v>65265.68</v>
      </c>
      <c r="G3824" s="55">
        <v>1.115</v>
      </c>
      <c r="H3824" s="53">
        <v>0</v>
      </c>
      <c r="I3824" s="53" t="s">
        <v>1408</v>
      </c>
    </row>
    <row r="3825" spans="1:9" ht="17.399999999999999" x14ac:dyDescent="0.3">
      <c r="A3825" s="53" t="s">
        <v>735</v>
      </c>
      <c r="B3825" s="57">
        <v>45992</v>
      </c>
      <c r="C3825" s="59">
        <v>5765105.4100000001</v>
      </c>
      <c r="D3825" s="60">
        <v>0</v>
      </c>
      <c r="E3825" s="54">
        <v>57651.05</v>
      </c>
      <c r="F3825" s="54">
        <v>65874.06</v>
      </c>
      <c r="G3825" s="55">
        <v>1.143</v>
      </c>
      <c r="H3825" s="53">
        <v>0</v>
      </c>
      <c r="I3825" s="53" t="s">
        <v>1408</v>
      </c>
    </row>
    <row r="3826" spans="1:9" ht="17.399999999999999" x14ac:dyDescent="0.3">
      <c r="A3826" s="53" t="s">
        <v>737</v>
      </c>
      <c r="B3826" s="57">
        <v>45658</v>
      </c>
      <c r="C3826" s="59">
        <v>557492.04</v>
      </c>
      <c r="D3826" s="60">
        <v>0</v>
      </c>
      <c r="E3826" s="54">
        <v>8362.3799999999992</v>
      </c>
      <c r="F3826" s="54">
        <v>9424.0300000000007</v>
      </c>
      <c r="G3826" s="55">
        <v>1.127</v>
      </c>
      <c r="H3826" s="53">
        <v>0</v>
      </c>
      <c r="I3826" s="53" t="s">
        <v>1408</v>
      </c>
    </row>
    <row r="3827" spans="1:9" ht="17.399999999999999" x14ac:dyDescent="0.3">
      <c r="A3827" s="53" t="s">
        <v>737</v>
      </c>
      <c r="B3827" s="57">
        <v>45689</v>
      </c>
      <c r="C3827" s="59">
        <v>540552.48</v>
      </c>
      <c r="D3827" s="60">
        <v>0</v>
      </c>
      <c r="E3827" s="54">
        <v>8108.29</v>
      </c>
      <c r="F3827" s="54">
        <v>7930.43</v>
      </c>
      <c r="G3827" s="55">
        <v>0.97799999999999998</v>
      </c>
      <c r="H3827" s="53">
        <v>0</v>
      </c>
      <c r="I3827" s="53" t="s">
        <v>1408</v>
      </c>
    </row>
    <row r="3828" spans="1:9" ht="17.399999999999999" x14ac:dyDescent="0.3">
      <c r="A3828" s="53" t="s">
        <v>737</v>
      </c>
      <c r="B3828" s="57">
        <v>45717</v>
      </c>
      <c r="C3828" s="59">
        <v>523143.33</v>
      </c>
      <c r="D3828" s="60">
        <v>0</v>
      </c>
      <c r="E3828" s="54">
        <v>7847.15</v>
      </c>
      <c r="F3828" s="54">
        <v>8980.2199999999993</v>
      </c>
      <c r="G3828" s="55">
        <v>1.1439999999999999</v>
      </c>
      <c r="H3828" s="53">
        <v>0</v>
      </c>
      <c r="I3828" s="53" t="s">
        <v>1408</v>
      </c>
    </row>
    <row r="3829" spans="1:9" ht="17.399999999999999" x14ac:dyDescent="0.3">
      <c r="A3829" s="53" t="s">
        <v>737</v>
      </c>
      <c r="B3829" s="57">
        <v>45748</v>
      </c>
      <c r="C3829" s="59">
        <v>507312.14</v>
      </c>
      <c r="D3829" s="60">
        <v>65</v>
      </c>
      <c r="E3829" s="54">
        <v>7609.68</v>
      </c>
      <c r="F3829" s="54">
        <v>4795.13</v>
      </c>
      <c r="G3829" s="55">
        <v>0.63</v>
      </c>
      <c r="H3829" s="53">
        <v>0</v>
      </c>
      <c r="I3829" s="53" t="s">
        <v>1411</v>
      </c>
    </row>
    <row r="3830" spans="1:9" ht="17.399999999999999" x14ac:dyDescent="0.3">
      <c r="A3830" s="53" t="s">
        <v>737</v>
      </c>
      <c r="B3830" s="57">
        <v>45778</v>
      </c>
      <c r="C3830" s="59">
        <v>490970.92</v>
      </c>
      <c r="D3830" s="60">
        <v>0</v>
      </c>
      <c r="E3830" s="54">
        <v>7364.56</v>
      </c>
      <c r="F3830" s="54">
        <v>7191.57</v>
      </c>
      <c r="G3830" s="55">
        <v>0.97699999999999998</v>
      </c>
      <c r="H3830" s="53">
        <v>0</v>
      </c>
      <c r="I3830" s="53" t="s">
        <v>1408</v>
      </c>
    </row>
    <row r="3831" spans="1:9" ht="17.399999999999999" x14ac:dyDescent="0.3">
      <c r="A3831" s="53" t="s">
        <v>737</v>
      </c>
      <c r="B3831" s="57">
        <v>45809</v>
      </c>
      <c r="C3831" s="59">
        <v>476845.09</v>
      </c>
      <c r="D3831" s="60">
        <v>220</v>
      </c>
      <c r="E3831" s="54">
        <v>7152.68</v>
      </c>
      <c r="F3831" s="54">
        <v>2345.84</v>
      </c>
      <c r="G3831" s="55">
        <v>0.32800000000000001</v>
      </c>
      <c r="H3831" s="53">
        <v>0</v>
      </c>
      <c r="I3831" s="53" t="s">
        <v>1409</v>
      </c>
    </row>
    <row r="3832" spans="1:9" ht="17.399999999999999" x14ac:dyDescent="0.3">
      <c r="A3832" s="53" t="s">
        <v>737</v>
      </c>
      <c r="B3832" s="57">
        <v>45839</v>
      </c>
      <c r="C3832" s="59">
        <v>461633.92</v>
      </c>
      <c r="D3832" s="60">
        <v>0</v>
      </c>
      <c r="E3832" s="54">
        <v>6924.51</v>
      </c>
      <c r="F3832" s="54">
        <v>7846.57</v>
      </c>
      <c r="G3832" s="55">
        <v>1.133</v>
      </c>
      <c r="H3832" s="53">
        <v>0</v>
      </c>
      <c r="I3832" s="53" t="s">
        <v>1408</v>
      </c>
    </row>
    <row r="3833" spans="1:9" ht="17.399999999999999" x14ac:dyDescent="0.3">
      <c r="A3833" s="53" t="s">
        <v>737</v>
      </c>
      <c r="B3833" s="57">
        <v>45870</v>
      </c>
      <c r="C3833" s="59">
        <v>461633.92</v>
      </c>
      <c r="D3833" s="60">
        <v>185</v>
      </c>
      <c r="E3833" s="54">
        <v>6924.51</v>
      </c>
      <c r="F3833" s="54">
        <v>110.97</v>
      </c>
      <c r="G3833" s="55">
        <v>1.6E-2</v>
      </c>
      <c r="H3833" s="53">
        <v>0</v>
      </c>
      <c r="I3833" s="53" t="s">
        <v>1412</v>
      </c>
    </row>
    <row r="3834" spans="1:9" ht="17.399999999999999" x14ac:dyDescent="0.3">
      <c r="A3834" s="53" t="s">
        <v>737</v>
      </c>
      <c r="B3834" s="57">
        <v>45901</v>
      </c>
      <c r="C3834" s="59">
        <v>461633.92</v>
      </c>
      <c r="D3834" s="60">
        <v>999</v>
      </c>
      <c r="E3834" s="54">
        <v>6924.51</v>
      </c>
      <c r="F3834" s="54">
        <v>697.08</v>
      </c>
      <c r="G3834" s="55">
        <v>0.10100000000000001</v>
      </c>
      <c r="H3834" s="53">
        <v>0</v>
      </c>
      <c r="I3834" s="53" t="s">
        <v>1412</v>
      </c>
    </row>
    <row r="3835" spans="1:9" ht="17.399999999999999" x14ac:dyDescent="0.3">
      <c r="A3835" s="53" t="s">
        <v>737</v>
      </c>
      <c r="B3835" s="57">
        <v>45931</v>
      </c>
      <c r="C3835" s="59">
        <v>461633.92</v>
      </c>
      <c r="D3835" s="60">
        <v>999</v>
      </c>
      <c r="E3835" s="54">
        <v>6924.51</v>
      </c>
      <c r="F3835" s="54">
        <v>809.06</v>
      </c>
      <c r="G3835" s="55">
        <v>0.11700000000000001</v>
      </c>
      <c r="H3835" s="53">
        <v>0</v>
      </c>
      <c r="I3835" s="53" t="s">
        <v>1412</v>
      </c>
    </row>
    <row r="3836" spans="1:9" ht="17.399999999999999" x14ac:dyDescent="0.3">
      <c r="A3836" s="53" t="s">
        <v>737</v>
      </c>
      <c r="B3836" s="57">
        <v>45962</v>
      </c>
      <c r="C3836" s="59">
        <v>461633.92</v>
      </c>
      <c r="D3836" s="60">
        <v>999</v>
      </c>
      <c r="E3836" s="54">
        <v>6924.51</v>
      </c>
      <c r="F3836" s="54">
        <v>808.76</v>
      </c>
      <c r="G3836" s="55">
        <v>0.11700000000000001</v>
      </c>
      <c r="H3836" s="53">
        <v>0</v>
      </c>
      <c r="I3836" s="53" t="s">
        <v>1412</v>
      </c>
    </row>
    <row r="3837" spans="1:9" ht="17.399999999999999" x14ac:dyDescent="0.3">
      <c r="A3837" s="53" t="s">
        <v>737</v>
      </c>
      <c r="B3837" s="57">
        <v>45992</v>
      </c>
      <c r="C3837" s="59">
        <v>461633.92</v>
      </c>
      <c r="D3837" s="60">
        <v>999</v>
      </c>
      <c r="E3837" s="54">
        <v>6924.51</v>
      </c>
      <c r="F3837" s="54">
        <v>1121.3699999999999</v>
      </c>
      <c r="G3837" s="55">
        <v>0.16200000000000001</v>
      </c>
      <c r="H3837" s="53">
        <v>0</v>
      </c>
      <c r="I3837" s="53" t="s">
        <v>1412</v>
      </c>
    </row>
    <row r="3838" spans="1:9" ht="17.399999999999999" x14ac:dyDescent="0.3">
      <c r="A3838" s="53" t="s">
        <v>738</v>
      </c>
      <c r="B3838" s="57">
        <v>45658</v>
      </c>
      <c r="C3838" s="59">
        <v>113501321.90000001</v>
      </c>
      <c r="D3838" s="60">
        <v>95</v>
      </c>
      <c r="E3838" s="54">
        <v>1135013.22</v>
      </c>
      <c r="F3838" s="54">
        <v>241170.88</v>
      </c>
      <c r="G3838" s="55">
        <v>0.21199999999999999</v>
      </c>
      <c r="H3838" s="53">
        <v>0</v>
      </c>
      <c r="I3838" s="53" t="s">
        <v>1409</v>
      </c>
    </row>
    <row r="3839" spans="1:9" ht="17.399999999999999" x14ac:dyDescent="0.3">
      <c r="A3839" s="53" t="s">
        <v>738</v>
      </c>
      <c r="B3839" s="57">
        <v>45689</v>
      </c>
      <c r="C3839" s="59">
        <v>111308173.81999999</v>
      </c>
      <c r="D3839" s="60">
        <v>0</v>
      </c>
      <c r="E3839" s="54">
        <v>1113081.74</v>
      </c>
      <c r="F3839" s="54">
        <v>1122357.3600000001</v>
      </c>
      <c r="G3839" s="55">
        <v>1.008</v>
      </c>
      <c r="H3839" s="53">
        <v>0</v>
      </c>
      <c r="I3839" s="53" t="s">
        <v>1408</v>
      </c>
    </row>
    <row r="3840" spans="1:9" ht="17.399999999999999" x14ac:dyDescent="0.3">
      <c r="A3840" s="53" t="s">
        <v>738</v>
      </c>
      <c r="B3840" s="57">
        <v>45717</v>
      </c>
      <c r="C3840" s="59">
        <v>109051606.08</v>
      </c>
      <c r="D3840" s="60">
        <v>15</v>
      </c>
      <c r="E3840" s="54">
        <v>1090516.06</v>
      </c>
      <c r="F3840" s="54">
        <v>1235693.8899999999</v>
      </c>
      <c r="G3840" s="55">
        <v>1.133</v>
      </c>
      <c r="H3840" s="53">
        <v>0</v>
      </c>
      <c r="I3840" s="53" t="s">
        <v>1408</v>
      </c>
    </row>
    <row r="3841" spans="1:9" ht="17.399999999999999" x14ac:dyDescent="0.3">
      <c r="A3841" s="53" t="s">
        <v>738</v>
      </c>
      <c r="B3841" s="57">
        <v>45748</v>
      </c>
      <c r="C3841" s="59">
        <v>107147905.92</v>
      </c>
      <c r="D3841" s="60">
        <v>95</v>
      </c>
      <c r="E3841" s="54">
        <v>1071479.06</v>
      </c>
      <c r="F3841" s="54">
        <v>154244.71</v>
      </c>
      <c r="G3841" s="55">
        <v>0.14399999999999999</v>
      </c>
      <c r="H3841" s="53">
        <v>0</v>
      </c>
      <c r="I3841" s="53" t="s">
        <v>1409</v>
      </c>
    </row>
    <row r="3842" spans="1:9" ht="17.399999999999999" x14ac:dyDescent="0.3">
      <c r="A3842" s="53" t="s">
        <v>738</v>
      </c>
      <c r="B3842" s="57">
        <v>45778</v>
      </c>
      <c r="C3842" s="59">
        <v>105467077.72</v>
      </c>
      <c r="D3842" s="60">
        <v>65</v>
      </c>
      <c r="E3842" s="54">
        <v>1054670.78</v>
      </c>
      <c r="F3842" s="54">
        <v>768915.09</v>
      </c>
      <c r="G3842" s="55">
        <v>0.72899999999999998</v>
      </c>
      <c r="H3842" s="53">
        <v>0</v>
      </c>
      <c r="I3842" s="53" t="s">
        <v>1411</v>
      </c>
    </row>
    <row r="3843" spans="1:9" ht="17.399999999999999" x14ac:dyDescent="0.3">
      <c r="A3843" s="53" t="s">
        <v>738</v>
      </c>
      <c r="B3843" s="57">
        <v>45809</v>
      </c>
      <c r="C3843" s="59">
        <v>103771883.87</v>
      </c>
      <c r="D3843" s="60">
        <v>0</v>
      </c>
      <c r="E3843" s="54">
        <v>1037718.84</v>
      </c>
      <c r="F3843" s="54">
        <v>1140230.79</v>
      </c>
      <c r="G3843" s="55">
        <v>1.099</v>
      </c>
      <c r="H3843" s="53">
        <v>0</v>
      </c>
      <c r="I3843" s="53" t="s">
        <v>1408</v>
      </c>
    </row>
    <row r="3844" spans="1:9" ht="17.399999999999999" x14ac:dyDescent="0.3">
      <c r="A3844" s="53" t="s">
        <v>738</v>
      </c>
      <c r="B3844" s="57">
        <v>45839</v>
      </c>
      <c r="C3844" s="59">
        <v>102228392.53</v>
      </c>
      <c r="D3844" s="60">
        <v>0</v>
      </c>
      <c r="E3844" s="54">
        <v>1022283.93</v>
      </c>
      <c r="F3844" s="54">
        <v>1134431.8899999999</v>
      </c>
      <c r="G3844" s="55">
        <v>1.1100000000000001</v>
      </c>
      <c r="H3844" s="53">
        <v>0</v>
      </c>
      <c r="I3844" s="53" t="s">
        <v>1408</v>
      </c>
    </row>
    <row r="3845" spans="1:9" ht="17.399999999999999" x14ac:dyDescent="0.3">
      <c r="A3845" s="53" t="s">
        <v>738</v>
      </c>
      <c r="B3845" s="57">
        <v>45870</v>
      </c>
      <c r="C3845" s="59">
        <v>100341514.91</v>
      </c>
      <c r="D3845" s="60">
        <v>35</v>
      </c>
      <c r="E3845" s="54">
        <v>1003415.15</v>
      </c>
      <c r="F3845" s="54">
        <v>633255.63</v>
      </c>
      <c r="G3845" s="55">
        <v>0.63100000000000001</v>
      </c>
      <c r="H3845" s="53">
        <v>0</v>
      </c>
      <c r="I3845" s="53" t="s">
        <v>1410</v>
      </c>
    </row>
    <row r="3846" spans="1:9" ht="17.399999999999999" x14ac:dyDescent="0.3">
      <c r="A3846" s="53" t="s">
        <v>738</v>
      </c>
      <c r="B3846" s="57">
        <v>45901</v>
      </c>
      <c r="C3846" s="59">
        <v>98502885.810000002</v>
      </c>
      <c r="D3846" s="60">
        <v>0</v>
      </c>
      <c r="E3846" s="54">
        <v>985028.86</v>
      </c>
      <c r="F3846" s="54">
        <v>1024970.39</v>
      </c>
      <c r="G3846" s="55">
        <v>1.0409999999999999</v>
      </c>
      <c r="H3846" s="53">
        <v>0</v>
      </c>
      <c r="I3846" s="53" t="s">
        <v>1408</v>
      </c>
    </row>
    <row r="3847" spans="1:9" ht="17.399999999999999" x14ac:dyDescent="0.3">
      <c r="A3847" s="53" t="s">
        <v>738</v>
      </c>
      <c r="B3847" s="57">
        <v>45931</v>
      </c>
      <c r="C3847" s="59">
        <v>96751569.489999995</v>
      </c>
      <c r="D3847" s="60">
        <v>0</v>
      </c>
      <c r="E3847" s="54">
        <v>967515.69</v>
      </c>
      <c r="F3847" s="54">
        <v>1047276.39</v>
      </c>
      <c r="G3847" s="55">
        <v>1.0820000000000001</v>
      </c>
      <c r="H3847" s="53">
        <v>0</v>
      </c>
      <c r="I3847" s="53" t="s">
        <v>1408</v>
      </c>
    </row>
    <row r="3848" spans="1:9" ht="17.399999999999999" x14ac:dyDescent="0.3">
      <c r="A3848" s="53" t="s">
        <v>738</v>
      </c>
      <c r="B3848" s="57">
        <v>45962</v>
      </c>
      <c r="C3848" s="59">
        <v>95151406.75</v>
      </c>
      <c r="D3848" s="60">
        <v>0</v>
      </c>
      <c r="E3848" s="54">
        <v>951514.07</v>
      </c>
      <c r="F3848" s="54">
        <v>980343.75</v>
      </c>
      <c r="G3848" s="55">
        <v>1.03</v>
      </c>
      <c r="H3848" s="53">
        <v>0</v>
      </c>
      <c r="I3848" s="53" t="s">
        <v>1408</v>
      </c>
    </row>
    <row r="3849" spans="1:9" ht="17.399999999999999" x14ac:dyDescent="0.3">
      <c r="A3849" s="53" t="s">
        <v>738</v>
      </c>
      <c r="B3849" s="57">
        <v>45992</v>
      </c>
      <c r="C3849" s="59">
        <v>93480486.939999998</v>
      </c>
      <c r="D3849" s="60">
        <v>0</v>
      </c>
      <c r="E3849" s="54">
        <v>934804.87</v>
      </c>
      <c r="F3849" s="54">
        <v>1008063.43</v>
      </c>
      <c r="G3849" s="55">
        <v>1.0780000000000001</v>
      </c>
      <c r="H3849" s="53">
        <v>0</v>
      </c>
      <c r="I3849" s="53" t="s">
        <v>1408</v>
      </c>
    </row>
    <row r="3850" spans="1:9" ht="17.399999999999999" x14ac:dyDescent="0.3">
      <c r="A3850" s="53" t="s">
        <v>740</v>
      </c>
      <c r="B3850" s="57">
        <v>45658</v>
      </c>
      <c r="C3850" s="59">
        <v>3004999.74</v>
      </c>
      <c r="D3850" s="60">
        <v>15</v>
      </c>
      <c r="E3850" s="54">
        <v>45075</v>
      </c>
      <c r="F3850" s="54">
        <v>50142.61</v>
      </c>
      <c r="G3850" s="55">
        <v>1.1120000000000001</v>
      </c>
      <c r="H3850" s="53">
        <v>0</v>
      </c>
      <c r="I3850" s="53" t="s">
        <v>1408</v>
      </c>
    </row>
    <row r="3851" spans="1:9" ht="17.399999999999999" x14ac:dyDescent="0.3">
      <c r="A3851" s="53" t="s">
        <v>740</v>
      </c>
      <c r="B3851" s="57">
        <v>45689</v>
      </c>
      <c r="C3851" s="59">
        <v>2919494.76</v>
      </c>
      <c r="D3851" s="60">
        <v>0</v>
      </c>
      <c r="E3851" s="54">
        <v>43792.42</v>
      </c>
      <c r="F3851" s="54">
        <v>48890.16</v>
      </c>
      <c r="G3851" s="55">
        <v>1.1160000000000001</v>
      </c>
      <c r="H3851" s="53">
        <v>0</v>
      </c>
      <c r="I3851" s="53" t="s">
        <v>1408</v>
      </c>
    </row>
    <row r="3852" spans="1:9" ht="17.399999999999999" x14ac:dyDescent="0.3">
      <c r="A3852" s="53" t="s">
        <v>740</v>
      </c>
      <c r="B3852" s="57">
        <v>45717</v>
      </c>
      <c r="C3852" s="59">
        <v>2840437.5</v>
      </c>
      <c r="D3852" s="60">
        <v>35</v>
      </c>
      <c r="E3852" s="54">
        <v>42606.559999999998</v>
      </c>
      <c r="F3852" s="54">
        <v>18281.59</v>
      </c>
      <c r="G3852" s="55">
        <v>0.42899999999999999</v>
      </c>
      <c r="H3852" s="53">
        <v>0</v>
      </c>
      <c r="I3852" s="53" t="s">
        <v>1410</v>
      </c>
    </row>
    <row r="3853" spans="1:9" ht="17.399999999999999" x14ac:dyDescent="0.3">
      <c r="A3853" s="53" t="s">
        <v>740</v>
      </c>
      <c r="B3853" s="57">
        <v>45748</v>
      </c>
      <c r="C3853" s="59">
        <v>2761545.38</v>
      </c>
      <c r="D3853" s="60">
        <v>0</v>
      </c>
      <c r="E3853" s="54">
        <v>41423.18</v>
      </c>
      <c r="F3853" s="54">
        <v>46434.32</v>
      </c>
      <c r="G3853" s="55">
        <v>1.121</v>
      </c>
      <c r="H3853" s="53">
        <v>0</v>
      </c>
      <c r="I3853" s="53" t="s">
        <v>1408</v>
      </c>
    </row>
    <row r="3854" spans="1:9" ht="17.399999999999999" x14ac:dyDescent="0.3">
      <c r="A3854" s="53" t="s">
        <v>740</v>
      </c>
      <c r="B3854" s="57">
        <v>45778</v>
      </c>
      <c r="C3854" s="59">
        <v>2687697.82</v>
      </c>
      <c r="D3854" s="60">
        <v>0</v>
      </c>
      <c r="E3854" s="54">
        <v>40315.47</v>
      </c>
      <c r="F3854" s="54">
        <v>42060.31</v>
      </c>
      <c r="G3854" s="55">
        <v>1.0429999999999999</v>
      </c>
      <c r="H3854" s="53">
        <v>0</v>
      </c>
      <c r="I3854" s="53" t="s">
        <v>1408</v>
      </c>
    </row>
    <row r="3855" spans="1:9" ht="17.399999999999999" x14ac:dyDescent="0.3">
      <c r="A3855" s="53" t="s">
        <v>740</v>
      </c>
      <c r="B3855" s="57">
        <v>45809</v>
      </c>
      <c r="C3855" s="59">
        <v>2602621.14</v>
      </c>
      <c r="D3855" s="60">
        <v>95</v>
      </c>
      <c r="E3855" s="54">
        <v>39039.32</v>
      </c>
      <c r="F3855" s="54">
        <v>7056.16</v>
      </c>
      <c r="G3855" s="55">
        <v>0.18099999999999999</v>
      </c>
      <c r="H3855" s="53">
        <v>0</v>
      </c>
      <c r="I3855" s="53" t="s">
        <v>1409</v>
      </c>
    </row>
    <row r="3856" spans="1:9" ht="17.399999999999999" x14ac:dyDescent="0.3">
      <c r="A3856" s="53" t="s">
        <v>740</v>
      </c>
      <c r="B3856" s="57">
        <v>45839</v>
      </c>
      <c r="C3856" s="59">
        <v>2602621.14</v>
      </c>
      <c r="D3856" s="60">
        <v>220</v>
      </c>
      <c r="E3856" s="54">
        <v>39039.32</v>
      </c>
      <c r="F3856" s="54">
        <v>7485.81</v>
      </c>
      <c r="G3856" s="55">
        <v>0.192</v>
      </c>
      <c r="H3856" s="53">
        <v>0</v>
      </c>
      <c r="I3856" s="53" t="s">
        <v>1412</v>
      </c>
    </row>
    <row r="3857" spans="1:9" ht="17.399999999999999" x14ac:dyDescent="0.3">
      <c r="A3857" s="53" t="s">
        <v>740</v>
      </c>
      <c r="B3857" s="57">
        <v>45870</v>
      </c>
      <c r="C3857" s="59">
        <v>2602621.14</v>
      </c>
      <c r="D3857" s="60">
        <v>999</v>
      </c>
      <c r="E3857" s="54">
        <v>39039.32</v>
      </c>
      <c r="F3857" s="54">
        <v>5608.7</v>
      </c>
      <c r="G3857" s="55">
        <v>0.14399999999999999</v>
      </c>
      <c r="H3857" s="53">
        <v>0</v>
      </c>
      <c r="I3857" s="53" t="s">
        <v>1412</v>
      </c>
    </row>
    <row r="3858" spans="1:9" ht="17.399999999999999" x14ac:dyDescent="0.3">
      <c r="A3858" s="53" t="s">
        <v>740</v>
      </c>
      <c r="B3858" s="57">
        <v>45901</v>
      </c>
      <c r="C3858" s="59">
        <v>2602621.14</v>
      </c>
      <c r="D3858" s="60">
        <v>999</v>
      </c>
      <c r="E3858" s="54">
        <v>39039.32</v>
      </c>
      <c r="F3858" s="54">
        <v>3984.03</v>
      </c>
      <c r="G3858" s="55">
        <v>0.10199999999999999</v>
      </c>
      <c r="H3858" s="53">
        <v>0</v>
      </c>
      <c r="I3858" s="53" t="s">
        <v>1412</v>
      </c>
    </row>
    <row r="3859" spans="1:9" ht="17.399999999999999" x14ac:dyDescent="0.3">
      <c r="A3859" s="53" t="s">
        <v>740</v>
      </c>
      <c r="B3859" s="57">
        <v>45931</v>
      </c>
      <c r="C3859" s="59">
        <v>2602621.14</v>
      </c>
      <c r="D3859" s="60">
        <v>999</v>
      </c>
      <c r="E3859" s="54">
        <v>39039.32</v>
      </c>
      <c r="F3859" s="54">
        <v>2059.6999999999998</v>
      </c>
      <c r="G3859" s="55">
        <v>5.2999999999999999E-2</v>
      </c>
      <c r="H3859" s="53">
        <v>0</v>
      </c>
      <c r="I3859" s="53" t="s">
        <v>1412</v>
      </c>
    </row>
    <row r="3860" spans="1:9" ht="17.399999999999999" x14ac:dyDescent="0.3">
      <c r="A3860" s="53" t="s">
        <v>740</v>
      </c>
      <c r="B3860" s="57">
        <v>45962</v>
      </c>
      <c r="C3860" s="59">
        <v>2602621.14</v>
      </c>
      <c r="D3860" s="60">
        <v>999</v>
      </c>
      <c r="E3860" s="54">
        <v>39039.32</v>
      </c>
      <c r="F3860" s="54">
        <v>4498.3599999999997</v>
      </c>
      <c r="G3860" s="55">
        <v>0.115</v>
      </c>
      <c r="H3860" s="53">
        <v>0</v>
      </c>
      <c r="I3860" s="53" t="s">
        <v>1412</v>
      </c>
    </row>
    <row r="3861" spans="1:9" ht="17.399999999999999" x14ac:dyDescent="0.3">
      <c r="A3861" s="53" t="s">
        <v>740</v>
      </c>
      <c r="B3861" s="57">
        <v>45992</v>
      </c>
      <c r="C3861" s="59">
        <v>2602621.14</v>
      </c>
      <c r="D3861" s="60">
        <v>999</v>
      </c>
      <c r="E3861" s="54">
        <v>39039.32</v>
      </c>
      <c r="F3861" s="54">
        <v>2899.04</v>
      </c>
      <c r="G3861" s="55">
        <v>7.3999999999999996E-2</v>
      </c>
      <c r="H3861" s="53">
        <v>0</v>
      </c>
      <c r="I3861" s="53" t="s">
        <v>1412</v>
      </c>
    </row>
    <row r="3862" spans="1:9" ht="17.399999999999999" x14ac:dyDescent="0.3">
      <c r="A3862" s="53" t="s">
        <v>741</v>
      </c>
      <c r="B3862" s="57">
        <v>45717</v>
      </c>
      <c r="C3862" s="59">
        <v>1050626.05</v>
      </c>
      <c r="D3862" s="60">
        <v>0</v>
      </c>
      <c r="E3862" s="54">
        <v>15759.39</v>
      </c>
      <c r="F3862" s="54">
        <v>17214.34</v>
      </c>
      <c r="G3862" s="55">
        <v>1.0920000000000001</v>
      </c>
      <c r="H3862" s="53">
        <v>0</v>
      </c>
      <c r="I3862" s="53" t="s">
        <v>1408</v>
      </c>
    </row>
    <row r="3863" spans="1:9" ht="17.399999999999999" x14ac:dyDescent="0.3">
      <c r="A3863" s="53" t="s">
        <v>741</v>
      </c>
      <c r="B3863" s="57">
        <v>45748</v>
      </c>
      <c r="C3863" s="59">
        <v>1025090.84</v>
      </c>
      <c r="D3863" s="60">
        <v>0</v>
      </c>
      <c r="E3863" s="54">
        <v>15376.36</v>
      </c>
      <c r="F3863" s="54">
        <v>15944.72</v>
      </c>
      <c r="G3863" s="55">
        <v>1.0369999999999999</v>
      </c>
      <c r="H3863" s="53">
        <v>0</v>
      </c>
      <c r="I3863" s="53" t="s">
        <v>1408</v>
      </c>
    </row>
    <row r="3864" spans="1:9" ht="17.399999999999999" x14ac:dyDescent="0.3">
      <c r="A3864" s="53" t="s">
        <v>741</v>
      </c>
      <c r="B3864" s="57">
        <v>45778</v>
      </c>
      <c r="C3864" s="59">
        <v>1003449.23</v>
      </c>
      <c r="D3864" s="60">
        <v>0</v>
      </c>
      <c r="E3864" s="54">
        <v>15051.74</v>
      </c>
      <c r="F3864" s="54">
        <v>16326.02</v>
      </c>
      <c r="G3864" s="55">
        <v>1.085</v>
      </c>
      <c r="H3864" s="53">
        <v>0</v>
      </c>
      <c r="I3864" s="53" t="s">
        <v>1408</v>
      </c>
    </row>
    <row r="3865" spans="1:9" ht="17.399999999999999" x14ac:dyDescent="0.3">
      <c r="A3865" s="53" t="s">
        <v>741</v>
      </c>
      <c r="B3865" s="57">
        <v>45809</v>
      </c>
      <c r="C3865" s="59">
        <v>978029.77</v>
      </c>
      <c r="D3865" s="60">
        <v>15</v>
      </c>
      <c r="E3865" s="54">
        <v>14670.45</v>
      </c>
      <c r="F3865" s="54">
        <v>14361.47</v>
      </c>
      <c r="G3865" s="55">
        <v>0.97899999999999998</v>
      </c>
      <c r="H3865" s="53">
        <v>0</v>
      </c>
      <c r="I3865" s="53" t="s">
        <v>1408</v>
      </c>
    </row>
    <row r="3866" spans="1:9" ht="17.399999999999999" x14ac:dyDescent="0.3">
      <c r="A3866" s="53" t="s">
        <v>741</v>
      </c>
      <c r="B3866" s="57">
        <v>45839</v>
      </c>
      <c r="C3866" s="59">
        <v>952298.59</v>
      </c>
      <c r="D3866" s="60">
        <v>65</v>
      </c>
      <c r="E3866" s="54">
        <v>14284.48</v>
      </c>
      <c r="F3866" s="54">
        <v>11029.9</v>
      </c>
      <c r="G3866" s="55">
        <v>0.77200000000000002</v>
      </c>
      <c r="H3866" s="53">
        <v>0</v>
      </c>
      <c r="I3866" s="53" t="s">
        <v>1411</v>
      </c>
    </row>
    <row r="3867" spans="1:9" ht="17.399999999999999" x14ac:dyDescent="0.3">
      <c r="A3867" s="53" t="s">
        <v>741</v>
      </c>
      <c r="B3867" s="57">
        <v>45870</v>
      </c>
      <c r="C3867" s="59">
        <v>930632.36</v>
      </c>
      <c r="D3867" s="60">
        <v>0</v>
      </c>
      <c r="E3867" s="54">
        <v>13959.49</v>
      </c>
      <c r="F3867" s="54">
        <v>15586.59</v>
      </c>
      <c r="G3867" s="55">
        <v>1.117</v>
      </c>
      <c r="H3867" s="53">
        <v>0</v>
      </c>
      <c r="I3867" s="53" t="s">
        <v>1408</v>
      </c>
    </row>
    <row r="3868" spans="1:9" ht="17.399999999999999" x14ac:dyDescent="0.3">
      <c r="A3868" s="53" t="s">
        <v>741</v>
      </c>
      <c r="B3868" s="57">
        <v>45901</v>
      </c>
      <c r="C3868" s="59">
        <v>910660.8</v>
      </c>
      <c r="D3868" s="60">
        <v>15</v>
      </c>
      <c r="E3868" s="54">
        <v>13659.91</v>
      </c>
      <c r="F3868" s="54">
        <v>14569.41</v>
      </c>
      <c r="G3868" s="55">
        <v>1.0669999999999999</v>
      </c>
      <c r="H3868" s="53">
        <v>0</v>
      </c>
      <c r="I3868" s="53" t="s">
        <v>1408</v>
      </c>
    </row>
    <row r="3869" spans="1:9" ht="17.399999999999999" x14ac:dyDescent="0.3">
      <c r="A3869" s="53" t="s">
        <v>741</v>
      </c>
      <c r="B3869" s="57">
        <v>45931</v>
      </c>
      <c r="C3869" s="59">
        <v>890417.57</v>
      </c>
      <c r="D3869" s="60">
        <v>35</v>
      </c>
      <c r="E3869" s="54">
        <v>13356.26</v>
      </c>
      <c r="F3869" s="54">
        <v>11620.17</v>
      </c>
      <c r="G3869" s="55">
        <v>0.87</v>
      </c>
      <c r="H3869" s="53">
        <v>0</v>
      </c>
      <c r="I3869" s="53" t="s">
        <v>1410</v>
      </c>
    </row>
    <row r="3870" spans="1:9" ht="17.399999999999999" x14ac:dyDescent="0.3">
      <c r="A3870" s="53" t="s">
        <v>741</v>
      </c>
      <c r="B3870" s="57">
        <v>45962</v>
      </c>
      <c r="C3870" s="59">
        <v>868073.92</v>
      </c>
      <c r="D3870" s="60">
        <v>15</v>
      </c>
      <c r="E3870" s="54">
        <v>13021.11</v>
      </c>
      <c r="F3870" s="54">
        <v>13663.9</v>
      </c>
      <c r="G3870" s="55">
        <v>1.0489999999999999</v>
      </c>
      <c r="H3870" s="53">
        <v>0</v>
      </c>
      <c r="I3870" s="53" t="s">
        <v>1408</v>
      </c>
    </row>
    <row r="3871" spans="1:9" ht="17.399999999999999" x14ac:dyDescent="0.3">
      <c r="A3871" s="53" t="s">
        <v>741</v>
      </c>
      <c r="B3871" s="57">
        <v>45992</v>
      </c>
      <c r="C3871" s="59">
        <v>845011.46</v>
      </c>
      <c r="D3871" s="60">
        <v>15</v>
      </c>
      <c r="E3871" s="54">
        <v>12675.17</v>
      </c>
      <c r="F3871" s="54">
        <v>12122.08</v>
      </c>
      <c r="G3871" s="55">
        <v>0.95599999999999996</v>
      </c>
      <c r="H3871" s="53">
        <v>0</v>
      </c>
      <c r="I3871" s="53" t="s">
        <v>1408</v>
      </c>
    </row>
    <row r="3872" spans="1:9" ht="17.399999999999999" x14ac:dyDescent="0.3">
      <c r="A3872" s="53" t="s">
        <v>742</v>
      </c>
      <c r="B3872" s="57">
        <v>45658</v>
      </c>
      <c r="C3872" s="59">
        <v>66373014.700000003</v>
      </c>
      <c r="D3872" s="60">
        <v>0</v>
      </c>
      <c r="E3872" s="54">
        <v>663730.15</v>
      </c>
      <c r="F3872" s="54">
        <v>671317.34</v>
      </c>
      <c r="G3872" s="55">
        <v>1.0109999999999999</v>
      </c>
      <c r="H3872" s="53">
        <v>0</v>
      </c>
      <c r="I3872" s="53" t="s">
        <v>1408</v>
      </c>
    </row>
    <row r="3873" spans="1:9" ht="17.399999999999999" x14ac:dyDescent="0.3">
      <c r="A3873" s="53" t="s">
        <v>742</v>
      </c>
      <c r="B3873" s="57">
        <v>45689</v>
      </c>
      <c r="C3873" s="59">
        <v>65302918.850000001</v>
      </c>
      <c r="D3873" s="60">
        <v>0</v>
      </c>
      <c r="E3873" s="54">
        <v>653029.18999999994</v>
      </c>
      <c r="F3873" s="54">
        <v>647508.79</v>
      </c>
      <c r="G3873" s="55">
        <v>0.99199999999999999</v>
      </c>
      <c r="H3873" s="53">
        <v>0</v>
      </c>
      <c r="I3873" s="53" t="s">
        <v>1408</v>
      </c>
    </row>
    <row r="3874" spans="1:9" ht="17.399999999999999" x14ac:dyDescent="0.3">
      <c r="A3874" s="53" t="s">
        <v>742</v>
      </c>
      <c r="B3874" s="57">
        <v>45717</v>
      </c>
      <c r="C3874" s="59">
        <v>64336975.530000001</v>
      </c>
      <c r="D3874" s="60">
        <v>0</v>
      </c>
      <c r="E3874" s="54">
        <v>643369.76</v>
      </c>
      <c r="F3874" s="54">
        <v>619031.35</v>
      </c>
      <c r="G3874" s="55">
        <v>0.96199999999999997</v>
      </c>
      <c r="H3874" s="53">
        <v>0</v>
      </c>
      <c r="I3874" s="53" t="s">
        <v>1408</v>
      </c>
    </row>
    <row r="3875" spans="1:9" ht="17.399999999999999" x14ac:dyDescent="0.3">
      <c r="A3875" s="53" t="s">
        <v>742</v>
      </c>
      <c r="B3875" s="57">
        <v>45748</v>
      </c>
      <c r="C3875" s="59">
        <v>63167805.32</v>
      </c>
      <c r="D3875" s="60">
        <v>0</v>
      </c>
      <c r="E3875" s="54">
        <v>631678.05000000005</v>
      </c>
      <c r="F3875" s="54">
        <v>612317.81999999995</v>
      </c>
      <c r="G3875" s="55">
        <v>0.96899999999999997</v>
      </c>
      <c r="H3875" s="53">
        <v>0</v>
      </c>
      <c r="I3875" s="53" t="s">
        <v>1408</v>
      </c>
    </row>
    <row r="3876" spans="1:9" ht="17.399999999999999" x14ac:dyDescent="0.3">
      <c r="A3876" s="53" t="s">
        <v>742</v>
      </c>
      <c r="B3876" s="57">
        <v>45778</v>
      </c>
      <c r="C3876" s="59">
        <v>62031546.07</v>
      </c>
      <c r="D3876" s="60">
        <v>0</v>
      </c>
      <c r="E3876" s="54">
        <v>620315.46</v>
      </c>
      <c r="F3876" s="54">
        <v>669831.43000000005</v>
      </c>
      <c r="G3876" s="55">
        <v>1.08</v>
      </c>
      <c r="H3876" s="53">
        <v>0</v>
      </c>
      <c r="I3876" s="53" t="s">
        <v>1408</v>
      </c>
    </row>
    <row r="3877" spans="1:9" ht="17.399999999999999" x14ac:dyDescent="0.3">
      <c r="A3877" s="53" t="s">
        <v>742</v>
      </c>
      <c r="B3877" s="57">
        <v>45809</v>
      </c>
      <c r="C3877" s="59">
        <v>60978747.57</v>
      </c>
      <c r="D3877" s="60">
        <v>95</v>
      </c>
      <c r="E3877" s="54">
        <v>609787.48</v>
      </c>
      <c r="F3877" s="54">
        <v>195688.54</v>
      </c>
      <c r="G3877" s="55">
        <v>0.32100000000000001</v>
      </c>
      <c r="H3877" s="53">
        <v>0</v>
      </c>
      <c r="I3877" s="53" t="s">
        <v>1409</v>
      </c>
    </row>
    <row r="3878" spans="1:9" ht="17.399999999999999" x14ac:dyDescent="0.3">
      <c r="A3878" s="53" t="s">
        <v>742</v>
      </c>
      <c r="B3878" s="57">
        <v>45839</v>
      </c>
      <c r="C3878" s="59">
        <v>59837993.359999999</v>
      </c>
      <c r="D3878" s="60">
        <v>0</v>
      </c>
      <c r="E3878" s="54">
        <v>598379.93000000005</v>
      </c>
      <c r="F3878" s="54">
        <v>576403.1</v>
      </c>
      <c r="G3878" s="55">
        <v>0.96299999999999997</v>
      </c>
      <c r="H3878" s="53">
        <v>0</v>
      </c>
      <c r="I3878" s="53" t="s">
        <v>1408</v>
      </c>
    </row>
    <row r="3879" spans="1:9" ht="17.399999999999999" x14ac:dyDescent="0.3">
      <c r="A3879" s="53" t="s">
        <v>742</v>
      </c>
      <c r="B3879" s="57">
        <v>45870</v>
      </c>
      <c r="C3879" s="59">
        <v>58724393.960000001</v>
      </c>
      <c r="D3879" s="60">
        <v>0</v>
      </c>
      <c r="E3879" s="54">
        <v>587243.93999999994</v>
      </c>
      <c r="F3879" s="54">
        <v>671513.79</v>
      </c>
      <c r="G3879" s="55">
        <v>1.1439999999999999</v>
      </c>
      <c r="H3879" s="53">
        <v>0</v>
      </c>
      <c r="I3879" s="53" t="s">
        <v>1408</v>
      </c>
    </row>
    <row r="3880" spans="1:9" ht="17.399999999999999" x14ac:dyDescent="0.3">
      <c r="A3880" s="53" t="s">
        <v>742</v>
      </c>
      <c r="B3880" s="57">
        <v>45901</v>
      </c>
      <c r="C3880" s="59">
        <v>57643987.939999998</v>
      </c>
      <c r="D3880" s="60">
        <v>35</v>
      </c>
      <c r="E3880" s="54">
        <v>576439.88</v>
      </c>
      <c r="F3880" s="54">
        <v>295086.98</v>
      </c>
      <c r="G3880" s="55">
        <v>0.51200000000000001</v>
      </c>
      <c r="H3880" s="53">
        <v>0</v>
      </c>
      <c r="I3880" s="53" t="s">
        <v>1410</v>
      </c>
    </row>
    <row r="3881" spans="1:9" ht="17.399999999999999" x14ac:dyDescent="0.3">
      <c r="A3881" s="53" t="s">
        <v>742</v>
      </c>
      <c r="B3881" s="57">
        <v>45931</v>
      </c>
      <c r="C3881" s="59">
        <v>56696630.850000001</v>
      </c>
      <c r="D3881" s="60">
        <v>0</v>
      </c>
      <c r="E3881" s="54">
        <v>566966.31000000006</v>
      </c>
      <c r="F3881" s="54">
        <v>569038.24</v>
      </c>
      <c r="G3881" s="55">
        <v>1.004</v>
      </c>
      <c r="H3881" s="53">
        <v>0</v>
      </c>
      <c r="I3881" s="53" t="s">
        <v>1408</v>
      </c>
    </row>
    <row r="3882" spans="1:9" ht="17.399999999999999" x14ac:dyDescent="0.3">
      <c r="A3882" s="53" t="s">
        <v>742</v>
      </c>
      <c r="B3882" s="57">
        <v>45962</v>
      </c>
      <c r="C3882" s="59">
        <v>55535014.520000003</v>
      </c>
      <c r="D3882" s="60">
        <v>0</v>
      </c>
      <c r="E3882" s="54">
        <v>555350.15</v>
      </c>
      <c r="F3882" s="54">
        <v>558237.26</v>
      </c>
      <c r="G3882" s="55">
        <v>1.0049999999999999</v>
      </c>
      <c r="H3882" s="53">
        <v>0</v>
      </c>
      <c r="I3882" s="53" t="s">
        <v>1408</v>
      </c>
    </row>
    <row r="3883" spans="1:9" ht="17.399999999999999" x14ac:dyDescent="0.3">
      <c r="A3883" s="53" t="s">
        <v>742</v>
      </c>
      <c r="B3883" s="57">
        <v>45992</v>
      </c>
      <c r="C3883" s="59">
        <v>54437077.439999998</v>
      </c>
      <c r="D3883" s="60">
        <v>0</v>
      </c>
      <c r="E3883" s="54">
        <v>544370.77</v>
      </c>
      <c r="F3883" s="54">
        <v>555002.06999999995</v>
      </c>
      <c r="G3883" s="55">
        <v>1.02</v>
      </c>
      <c r="H3883" s="53">
        <v>0</v>
      </c>
      <c r="I3883" s="53" t="s">
        <v>1408</v>
      </c>
    </row>
    <row r="3884" spans="1:9" ht="17.399999999999999" x14ac:dyDescent="0.3">
      <c r="A3884" s="53" t="s">
        <v>743</v>
      </c>
      <c r="B3884" s="57">
        <v>45658</v>
      </c>
      <c r="C3884" s="59">
        <v>8568793.6199999992</v>
      </c>
      <c r="D3884" s="60">
        <v>0</v>
      </c>
      <c r="E3884" s="54">
        <v>85687.94</v>
      </c>
      <c r="F3884" s="54">
        <v>91189.59</v>
      </c>
      <c r="G3884" s="55">
        <v>1.0640000000000001</v>
      </c>
      <c r="H3884" s="53">
        <v>0</v>
      </c>
      <c r="I3884" s="53" t="s">
        <v>1408</v>
      </c>
    </row>
    <row r="3885" spans="1:9" ht="17.399999999999999" x14ac:dyDescent="0.3">
      <c r="A3885" s="53" t="s">
        <v>743</v>
      </c>
      <c r="B3885" s="57">
        <v>45689</v>
      </c>
      <c r="C3885" s="59">
        <v>8444198.7300000004</v>
      </c>
      <c r="D3885" s="60">
        <v>0</v>
      </c>
      <c r="E3885" s="54">
        <v>84441.99</v>
      </c>
      <c r="F3885" s="54">
        <v>87694.32</v>
      </c>
      <c r="G3885" s="55">
        <v>1.0389999999999999</v>
      </c>
      <c r="H3885" s="53">
        <v>0</v>
      </c>
      <c r="I3885" s="53" t="s">
        <v>1408</v>
      </c>
    </row>
    <row r="3886" spans="1:9" ht="17.399999999999999" x14ac:dyDescent="0.3">
      <c r="A3886" s="53" t="s">
        <v>743</v>
      </c>
      <c r="B3886" s="57">
        <v>45717</v>
      </c>
      <c r="C3886" s="59">
        <v>8295312.5700000003</v>
      </c>
      <c r="D3886" s="60">
        <v>0</v>
      </c>
      <c r="E3886" s="54">
        <v>82953.13</v>
      </c>
      <c r="F3886" s="54">
        <v>91275.51</v>
      </c>
      <c r="G3886" s="55">
        <v>1.1000000000000001</v>
      </c>
      <c r="H3886" s="53">
        <v>0</v>
      </c>
      <c r="I3886" s="53" t="s">
        <v>1408</v>
      </c>
    </row>
    <row r="3887" spans="1:9" ht="17.399999999999999" x14ac:dyDescent="0.3">
      <c r="A3887" s="53" t="s">
        <v>743</v>
      </c>
      <c r="B3887" s="57">
        <v>45748</v>
      </c>
      <c r="C3887" s="59">
        <v>8158334.0099999998</v>
      </c>
      <c r="D3887" s="60">
        <v>35</v>
      </c>
      <c r="E3887" s="54">
        <v>81583.34</v>
      </c>
      <c r="F3887" s="54">
        <v>50479.6</v>
      </c>
      <c r="G3887" s="55">
        <v>0.61899999999999999</v>
      </c>
      <c r="H3887" s="53">
        <v>0</v>
      </c>
      <c r="I3887" s="53" t="s">
        <v>1410</v>
      </c>
    </row>
    <row r="3888" spans="1:9" ht="17.399999999999999" x14ac:dyDescent="0.3">
      <c r="A3888" s="53" t="s">
        <v>743</v>
      </c>
      <c r="B3888" s="57">
        <v>45778</v>
      </c>
      <c r="C3888" s="59">
        <v>7997069.96</v>
      </c>
      <c r="D3888" s="60">
        <v>0</v>
      </c>
      <c r="E3888" s="54">
        <v>79970.7</v>
      </c>
      <c r="F3888" s="54">
        <v>88564.79</v>
      </c>
      <c r="G3888" s="55">
        <v>1.107</v>
      </c>
      <c r="H3888" s="53">
        <v>0</v>
      </c>
      <c r="I3888" s="53" t="s">
        <v>1408</v>
      </c>
    </row>
    <row r="3889" spans="1:9" ht="17.399999999999999" x14ac:dyDescent="0.3">
      <c r="A3889" s="53" t="s">
        <v>743</v>
      </c>
      <c r="B3889" s="57">
        <v>45809</v>
      </c>
      <c r="C3889" s="59">
        <v>7872259.71</v>
      </c>
      <c r="D3889" s="60">
        <v>0</v>
      </c>
      <c r="E3889" s="54">
        <v>78722.600000000006</v>
      </c>
      <c r="F3889" s="54">
        <v>74915.83</v>
      </c>
      <c r="G3889" s="55">
        <v>0.95199999999999996</v>
      </c>
      <c r="H3889" s="53">
        <v>0</v>
      </c>
      <c r="I3889" s="53" t="s">
        <v>1408</v>
      </c>
    </row>
    <row r="3890" spans="1:9" ht="17.399999999999999" x14ac:dyDescent="0.3">
      <c r="A3890" s="53" t="s">
        <v>743</v>
      </c>
      <c r="B3890" s="57">
        <v>45839</v>
      </c>
      <c r="C3890" s="59">
        <v>7714869.4000000004</v>
      </c>
      <c r="D3890" s="60">
        <v>0</v>
      </c>
      <c r="E3890" s="54">
        <v>77148.69</v>
      </c>
      <c r="F3890" s="54">
        <v>87262.31</v>
      </c>
      <c r="G3890" s="55">
        <v>1.131</v>
      </c>
      <c r="H3890" s="53">
        <v>0</v>
      </c>
      <c r="I3890" s="53" t="s">
        <v>1408</v>
      </c>
    </row>
    <row r="3891" spans="1:9" ht="17.399999999999999" x14ac:dyDescent="0.3">
      <c r="A3891" s="53" t="s">
        <v>743</v>
      </c>
      <c r="B3891" s="57">
        <v>45870</v>
      </c>
      <c r="C3891" s="59">
        <v>7566064.0499999998</v>
      </c>
      <c r="D3891" s="60">
        <v>65</v>
      </c>
      <c r="E3891" s="54">
        <v>75660.639999999999</v>
      </c>
      <c r="F3891" s="54">
        <v>67939.850000000006</v>
      </c>
      <c r="G3891" s="55">
        <v>0.89800000000000002</v>
      </c>
      <c r="H3891" s="53">
        <v>0</v>
      </c>
      <c r="I3891" s="53" t="s">
        <v>1411</v>
      </c>
    </row>
    <row r="3892" spans="1:9" ht="17.399999999999999" x14ac:dyDescent="0.3">
      <c r="A3892" s="53" t="s">
        <v>743</v>
      </c>
      <c r="B3892" s="57">
        <v>45901</v>
      </c>
      <c r="C3892" s="59">
        <v>7415058.7999999998</v>
      </c>
      <c r="D3892" s="60">
        <v>0</v>
      </c>
      <c r="E3892" s="54">
        <v>74150.59</v>
      </c>
      <c r="F3892" s="54">
        <v>73717.84</v>
      </c>
      <c r="G3892" s="55">
        <v>0.99399999999999999</v>
      </c>
      <c r="H3892" s="53">
        <v>0</v>
      </c>
      <c r="I3892" s="53" t="s">
        <v>1408</v>
      </c>
    </row>
    <row r="3893" spans="1:9" ht="17.399999999999999" x14ac:dyDescent="0.3">
      <c r="A3893" s="53" t="s">
        <v>743</v>
      </c>
      <c r="B3893" s="57">
        <v>45931</v>
      </c>
      <c r="C3893" s="59">
        <v>7284913.9000000004</v>
      </c>
      <c r="D3893" s="60">
        <v>65</v>
      </c>
      <c r="E3893" s="54">
        <v>72849.14</v>
      </c>
      <c r="F3893" s="54">
        <v>39727.85</v>
      </c>
      <c r="G3893" s="55">
        <v>0.54500000000000004</v>
      </c>
      <c r="H3893" s="53">
        <v>0</v>
      </c>
      <c r="I3893" s="53" t="s">
        <v>1411</v>
      </c>
    </row>
    <row r="3894" spans="1:9" ht="17.399999999999999" x14ac:dyDescent="0.3">
      <c r="A3894" s="53" t="s">
        <v>743</v>
      </c>
      <c r="B3894" s="57">
        <v>45962</v>
      </c>
      <c r="C3894" s="59">
        <v>7151192.0899999999</v>
      </c>
      <c r="D3894" s="60">
        <v>0</v>
      </c>
      <c r="E3894" s="54">
        <v>71511.92</v>
      </c>
      <c r="F3894" s="54">
        <v>70381.13</v>
      </c>
      <c r="G3894" s="55">
        <v>0.98399999999999999</v>
      </c>
      <c r="H3894" s="53">
        <v>0</v>
      </c>
      <c r="I3894" s="53" t="s">
        <v>1408</v>
      </c>
    </row>
    <row r="3895" spans="1:9" ht="17.399999999999999" x14ac:dyDescent="0.3">
      <c r="A3895" s="53" t="s">
        <v>743</v>
      </c>
      <c r="B3895" s="57">
        <v>45992</v>
      </c>
      <c r="C3895" s="59">
        <v>7017520.8600000003</v>
      </c>
      <c r="D3895" s="60">
        <v>0</v>
      </c>
      <c r="E3895" s="54">
        <v>70175.210000000006</v>
      </c>
      <c r="F3895" s="54">
        <v>67521.279999999999</v>
      </c>
      <c r="G3895" s="55">
        <v>0.96199999999999997</v>
      </c>
      <c r="H3895" s="53">
        <v>0</v>
      </c>
      <c r="I3895" s="53" t="s">
        <v>1408</v>
      </c>
    </row>
    <row r="3896" spans="1:9" ht="17.399999999999999" x14ac:dyDescent="0.3">
      <c r="A3896" s="53" t="s">
        <v>744</v>
      </c>
      <c r="B3896" s="57">
        <v>45658</v>
      </c>
      <c r="C3896" s="59">
        <v>1638982.8</v>
      </c>
      <c r="D3896" s="60">
        <v>15</v>
      </c>
      <c r="E3896" s="54">
        <v>24584.74</v>
      </c>
      <c r="F3896" s="54">
        <v>27656.19</v>
      </c>
      <c r="G3896" s="55">
        <v>1.125</v>
      </c>
      <c r="H3896" s="53">
        <v>0</v>
      </c>
      <c r="I3896" s="53" t="s">
        <v>1408</v>
      </c>
    </row>
    <row r="3897" spans="1:9" ht="17.399999999999999" x14ac:dyDescent="0.3">
      <c r="A3897" s="53" t="s">
        <v>744</v>
      </c>
      <c r="B3897" s="57">
        <v>45689</v>
      </c>
      <c r="C3897" s="59">
        <v>1595782.42</v>
      </c>
      <c r="D3897" s="60">
        <v>0</v>
      </c>
      <c r="E3897" s="54">
        <v>23936.74</v>
      </c>
      <c r="F3897" s="54">
        <v>23193.22</v>
      </c>
      <c r="G3897" s="55">
        <v>0.96899999999999997</v>
      </c>
      <c r="H3897" s="53">
        <v>0</v>
      </c>
      <c r="I3897" s="53" t="s">
        <v>1408</v>
      </c>
    </row>
    <row r="3898" spans="1:9" ht="17.399999999999999" x14ac:dyDescent="0.3">
      <c r="A3898" s="53" t="s">
        <v>744</v>
      </c>
      <c r="B3898" s="57">
        <v>45717</v>
      </c>
      <c r="C3898" s="59">
        <v>1547944.07</v>
      </c>
      <c r="D3898" s="60">
        <v>65</v>
      </c>
      <c r="E3898" s="54">
        <v>23219.16</v>
      </c>
      <c r="F3898" s="54">
        <v>17202.09</v>
      </c>
      <c r="G3898" s="55">
        <v>0.74099999999999999</v>
      </c>
      <c r="H3898" s="53">
        <v>0</v>
      </c>
      <c r="I3898" s="53" t="s">
        <v>1411</v>
      </c>
    </row>
    <row r="3899" spans="1:9" ht="17.399999999999999" x14ac:dyDescent="0.3">
      <c r="A3899" s="53" t="s">
        <v>744</v>
      </c>
      <c r="B3899" s="57">
        <v>45748</v>
      </c>
      <c r="C3899" s="59">
        <v>1505858.42</v>
      </c>
      <c r="D3899" s="60">
        <v>0</v>
      </c>
      <c r="E3899" s="54">
        <v>22587.88</v>
      </c>
      <c r="F3899" s="54">
        <v>22454.83</v>
      </c>
      <c r="G3899" s="55">
        <v>0.99399999999999999</v>
      </c>
      <c r="H3899" s="53">
        <v>0</v>
      </c>
      <c r="I3899" s="53" t="s">
        <v>1408</v>
      </c>
    </row>
    <row r="3900" spans="1:9" ht="17.399999999999999" x14ac:dyDescent="0.3">
      <c r="A3900" s="53" t="s">
        <v>744</v>
      </c>
      <c r="B3900" s="57">
        <v>45778</v>
      </c>
      <c r="C3900" s="59">
        <v>1459443.5</v>
      </c>
      <c r="D3900" s="60">
        <v>65</v>
      </c>
      <c r="E3900" s="54">
        <v>21891.65</v>
      </c>
      <c r="F3900" s="54">
        <v>10670.55</v>
      </c>
      <c r="G3900" s="55">
        <v>0.48699999999999999</v>
      </c>
      <c r="H3900" s="53">
        <v>0</v>
      </c>
      <c r="I3900" s="53" t="s">
        <v>1411</v>
      </c>
    </row>
    <row r="3901" spans="1:9" ht="17.399999999999999" x14ac:dyDescent="0.3">
      <c r="A3901" s="53" t="s">
        <v>744</v>
      </c>
      <c r="B3901" s="57">
        <v>45809</v>
      </c>
      <c r="C3901" s="59">
        <v>1420588.71</v>
      </c>
      <c r="D3901" s="60">
        <v>95</v>
      </c>
      <c r="E3901" s="54">
        <v>21308.83</v>
      </c>
      <c r="F3901" s="54">
        <v>10912.16</v>
      </c>
      <c r="G3901" s="55">
        <v>0.51200000000000001</v>
      </c>
      <c r="H3901" s="53">
        <v>0</v>
      </c>
      <c r="I3901" s="53" t="s">
        <v>1409</v>
      </c>
    </row>
    <row r="3902" spans="1:9" ht="17.399999999999999" x14ac:dyDescent="0.3">
      <c r="A3902" s="53" t="s">
        <v>744</v>
      </c>
      <c r="B3902" s="57">
        <v>45839</v>
      </c>
      <c r="C3902" s="59">
        <v>1381566.45</v>
      </c>
      <c r="D3902" s="60">
        <v>35</v>
      </c>
      <c r="E3902" s="54">
        <v>20723.5</v>
      </c>
      <c r="F3902" s="54">
        <v>10757.83</v>
      </c>
      <c r="G3902" s="55">
        <v>0.51900000000000002</v>
      </c>
      <c r="H3902" s="53">
        <v>0</v>
      </c>
      <c r="I3902" s="53" t="s">
        <v>1410</v>
      </c>
    </row>
    <row r="3903" spans="1:9" ht="17.399999999999999" x14ac:dyDescent="0.3">
      <c r="A3903" s="53" t="s">
        <v>744</v>
      </c>
      <c r="B3903" s="57">
        <v>45870</v>
      </c>
      <c r="C3903" s="59">
        <v>1339832.57</v>
      </c>
      <c r="D3903" s="60">
        <v>15</v>
      </c>
      <c r="E3903" s="54">
        <v>20097.490000000002</v>
      </c>
      <c r="F3903" s="54">
        <v>22779.360000000001</v>
      </c>
      <c r="G3903" s="55">
        <v>1.133</v>
      </c>
      <c r="H3903" s="53">
        <v>0</v>
      </c>
      <c r="I3903" s="53" t="s">
        <v>1408</v>
      </c>
    </row>
    <row r="3904" spans="1:9" ht="17.399999999999999" x14ac:dyDescent="0.3">
      <c r="A3904" s="53" t="s">
        <v>744</v>
      </c>
      <c r="B3904" s="57">
        <v>45901</v>
      </c>
      <c r="C3904" s="59">
        <v>1296050.74</v>
      </c>
      <c r="D3904" s="60">
        <v>35</v>
      </c>
      <c r="E3904" s="54">
        <v>19440.759999999998</v>
      </c>
      <c r="F3904" s="54">
        <v>16989.2</v>
      </c>
      <c r="G3904" s="55">
        <v>0.874</v>
      </c>
      <c r="H3904" s="53">
        <v>0</v>
      </c>
      <c r="I3904" s="53" t="s">
        <v>1410</v>
      </c>
    </row>
    <row r="3905" spans="1:9" ht="17.399999999999999" x14ac:dyDescent="0.3">
      <c r="A3905" s="53" t="s">
        <v>744</v>
      </c>
      <c r="B3905" s="57">
        <v>45931</v>
      </c>
      <c r="C3905" s="59">
        <v>1258348.46</v>
      </c>
      <c r="D3905" s="60">
        <v>0</v>
      </c>
      <c r="E3905" s="54">
        <v>18875.23</v>
      </c>
      <c r="F3905" s="54">
        <v>18951.05</v>
      </c>
      <c r="G3905" s="55">
        <v>1.004</v>
      </c>
      <c r="H3905" s="53">
        <v>0</v>
      </c>
      <c r="I3905" s="53" t="s">
        <v>1408</v>
      </c>
    </row>
    <row r="3906" spans="1:9" ht="17.399999999999999" x14ac:dyDescent="0.3">
      <c r="A3906" s="53" t="s">
        <v>744</v>
      </c>
      <c r="B3906" s="57">
        <v>45962</v>
      </c>
      <c r="C3906" s="59">
        <v>1216943.93</v>
      </c>
      <c r="D3906" s="60">
        <v>0</v>
      </c>
      <c r="E3906" s="54">
        <v>18254.16</v>
      </c>
      <c r="F3906" s="54">
        <v>18816.87</v>
      </c>
      <c r="G3906" s="55">
        <v>1.0309999999999999</v>
      </c>
      <c r="H3906" s="53">
        <v>0</v>
      </c>
      <c r="I3906" s="53" t="s">
        <v>1408</v>
      </c>
    </row>
    <row r="3907" spans="1:9" ht="17.399999999999999" x14ac:dyDescent="0.3">
      <c r="A3907" s="53" t="s">
        <v>744</v>
      </c>
      <c r="B3907" s="57">
        <v>45992</v>
      </c>
      <c r="C3907" s="59">
        <v>1181345.43</v>
      </c>
      <c r="D3907" s="60">
        <v>0</v>
      </c>
      <c r="E3907" s="54">
        <v>17720.18</v>
      </c>
      <c r="F3907" s="54">
        <v>17599.310000000001</v>
      </c>
      <c r="G3907" s="55">
        <v>0.99299999999999999</v>
      </c>
      <c r="H3907" s="53">
        <v>0</v>
      </c>
      <c r="I3907" s="53" t="s">
        <v>1408</v>
      </c>
    </row>
    <row r="3908" spans="1:9" ht="17.399999999999999" x14ac:dyDescent="0.3">
      <c r="A3908" s="53" t="s">
        <v>745</v>
      </c>
      <c r="B3908" s="57">
        <v>45658</v>
      </c>
      <c r="C3908" s="59">
        <v>1218620</v>
      </c>
      <c r="D3908" s="60">
        <v>0</v>
      </c>
      <c r="E3908" s="54">
        <v>18279.3</v>
      </c>
      <c r="F3908" s="54">
        <v>19408.63</v>
      </c>
      <c r="G3908" s="55">
        <v>1.0620000000000001</v>
      </c>
      <c r="H3908" s="53">
        <v>0</v>
      </c>
      <c r="I3908" s="53" t="s">
        <v>1408</v>
      </c>
    </row>
    <row r="3909" spans="1:9" ht="17.399999999999999" x14ac:dyDescent="0.3">
      <c r="A3909" s="53" t="s">
        <v>745</v>
      </c>
      <c r="B3909" s="57">
        <v>45689</v>
      </c>
      <c r="C3909" s="59">
        <v>1191327.44</v>
      </c>
      <c r="D3909" s="60">
        <v>0</v>
      </c>
      <c r="E3909" s="54">
        <v>17869.91</v>
      </c>
      <c r="F3909" s="54">
        <v>19828.12</v>
      </c>
      <c r="G3909" s="55">
        <v>1.1100000000000001</v>
      </c>
      <c r="H3909" s="53">
        <v>0</v>
      </c>
      <c r="I3909" s="53" t="s">
        <v>1408</v>
      </c>
    </row>
    <row r="3910" spans="1:9" ht="17.399999999999999" x14ac:dyDescent="0.3">
      <c r="A3910" s="53" t="s">
        <v>745</v>
      </c>
      <c r="B3910" s="57">
        <v>45717</v>
      </c>
      <c r="C3910" s="59">
        <v>1158086.47</v>
      </c>
      <c r="D3910" s="60">
        <v>0</v>
      </c>
      <c r="E3910" s="54">
        <v>17371.3</v>
      </c>
      <c r="F3910" s="54">
        <v>19707.97</v>
      </c>
      <c r="G3910" s="55">
        <v>1.135</v>
      </c>
      <c r="H3910" s="53">
        <v>0</v>
      </c>
      <c r="I3910" s="53" t="s">
        <v>1408</v>
      </c>
    </row>
    <row r="3911" spans="1:9" ht="17.399999999999999" x14ac:dyDescent="0.3">
      <c r="A3911" s="53" t="s">
        <v>745</v>
      </c>
      <c r="B3911" s="57">
        <v>45748</v>
      </c>
      <c r="C3911" s="59">
        <v>1129968.27</v>
      </c>
      <c r="D3911" s="60">
        <v>0</v>
      </c>
      <c r="E3911" s="54">
        <v>16949.52</v>
      </c>
      <c r="F3911" s="54">
        <v>16284.22</v>
      </c>
      <c r="G3911" s="55">
        <v>0.96099999999999997</v>
      </c>
      <c r="H3911" s="53">
        <v>0</v>
      </c>
      <c r="I3911" s="53" t="s">
        <v>1408</v>
      </c>
    </row>
    <row r="3912" spans="1:9" ht="17.399999999999999" x14ac:dyDescent="0.3">
      <c r="A3912" s="53" t="s">
        <v>745</v>
      </c>
      <c r="B3912" s="57">
        <v>45778</v>
      </c>
      <c r="C3912" s="59">
        <v>1102648.02</v>
      </c>
      <c r="D3912" s="60">
        <v>95</v>
      </c>
      <c r="E3912" s="54">
        <v>16539.72</v>
      </c>
      <c r="F3912" s="54">
        <v>1713.9</v>
      </c>
      <c r="G3912" s="55">
        <v>0.104</v>
      </c>
      <c r="H3912" s="53">
        <v>1</v>
      </c>
      <c r="I3912" s="53" t="s">
        <v>1409</v>
      </c>
    </row>
    <row r="3913" spans="1:9" ht="17.399999999999999" x14ac:dyDescent="0.3">
      <c r="A3913" s="53" t="s">
        <v>745</v>
      </c>
      <c r="B3913" s="57">
        <v>45809</v>
      </c>
      <c r="C3913" s="59">
        <v>1073726.8</v>
      </c>
      <c r="D3913" s="60">
        <v>35</v>
      </c>
      <c r="E3913" s="54">
        <v>16105.9</v>
      </c>
      <c r="F3913" s="54">
        <v>10031.43</v>
      </c>
      <c r="G3913" s="55">
        <v>0.623</v>
      </c>
      <c r="H3913" s="53">
        <v>1</v>
      </c>
      <c r="I3913" s="53" t="s">
        <v>1410</v>
      </c>
    </row>
    <row r="3914" spans="1:9" ht="17.399999999999999" x14ac:dyDescent="0.3">
      <c r="A3914" s="53" t="s">
        <v>745</v>
      </c>
      <c r="B3914" s="57">
        <v>45839</v>
      </c>
      <c r="C3914" s="59">
        <v>1049013.05</v>
      </c>
      <c r="D3914" s="60">
        <v>15</v>
      </c>
      <c r="E3914" s="54">
        <v>15735.2</v>
      </c>
      <c r="F3914" s="54">
        <v>14999.15</v>
      </c>
      <c r="G3914" s="55">
        <v>0.95299999999999996</v>
      </c>
      <c r="H3914" s="53">
        <v>1</v>
      </c>
      <c r="I3914" s="53" t="s">
        <v>1408</v>
      </c>
    </row>
    <row r="3915" spans="1:9" ht="17.399999999999999" x14ac:dyDescent="0.3">
      <c r="A3915" s="53" t="s">
        <v>745</v>
      </c>
      <c r="B3915" s="57">
        <v>45870</v>
      </c>
      <c r="C3915" s="59">
        <v>1023789.44</v>
      </c>
      <c r="D3915" s="60">
        <v>0</v>
      </c>
      <c r="E3915" s="54">
        <v>15356.84</v>
      </c>
      <c r="F3915" s="54">
        <v>15920.6</v>
      </c>
      <c r="G3915" s="55">
        <v>1.0369999999999999</v>
      </c>
      <c r="H3915" s="53">
        <v>1</v>
      </c>
      <c r="I3915" s="53" t="s">
        <v>1408</v>
      </c>
    </row>
    <row r="3916" spans="1:9" ht="17.399999999999999" x14ac:dyDescent="0.3">
      <c r="A3916" s="53" t="s">
        <v>745</v>
      </c>
      <c r="B3916" s="57">
        <v>45901</v>
      </c>
      <c r="C3916" s="59">
        <v>995614.27</v>
      </c>
      <c r="D3916" s="60">
        <v>0</v>
      </c>
      <c r="E3916" s="54">
        <v>14934.21</v>
      </c>
      <c r="F3916" s="54">
        <v>16967.04</v>
      </c>
      <c r="G3916" s="55">
        <v>1.1359999999999999</v>
      </c>
      <c r="H3916" s="53">
        <v>1</v>
      </c>
      <c r="I3916" s="53" t="s">
        <v>1408</v>
      </c>
    </row>
    <row r="3917" spans="1:9" ht="17.399999999999999" x14ac:dyDescent="0.3">
      <c r="A3917" s="53" t="s">
        <v>745</v>
      </c>
      <c r="B3917" s="57">
        <v>45931</v>
      </c>
      <c r="C3917" s="59">
        <v>972300.54</v>
      </c>
      <c r="D3917" s="60">
        <v>0</v>
      </c>
      <c r="E3917" s="54">
        <v>14584.51</v>
      </c>
      <c r="F3917" s="54">
        <v>14560.82</v>
      </c>
      <c r="G3917" s="55">
        <v>0.998</v>
      </c>
      <c r="H3917" s="53">
        <v>1</v>
      </c>
      <c r="I3917" s="53" t="s">
        <v>1408</v>
      </c>
    </row>
    <row r="3918" spans="1:9" ht="17.399999999999999" x14ac:dyDescent="0.3">
      <c r="A3918" s="53" t="s">
        <v>745</v>
      </c>
      <c r="B3918" s="57">
        <v>45962</v>
      </c>
      <c r="C3918" s="59">
        <v>950759.61</v>
      </c>
      <c r="D3918" s="60">
        <v>0</v>
      </c>
      <c r="E3918" s="54">
        <v>14261.39</v>
      </c>
      <c r="F3918" s="54">
        <v>16267.61</v>
      </c>
      <c r="G3918" s="55">
        <v>1.141</v>
      </c>
      <c r="H3918" s="53">
        <v>1</v>
      </c>
      <c r="I3918" s="53" t="s">
        <v>1408</v>
      </c>
    </row>
    <row r="3919" spans="1:9" ht="17.399999999999999" x14ac:dyDescent="0.3">
      <c r="A3919" s="53" t="s">
        <v>745</v>
      </c>
      <c r="B3919" s="57">
        <v>45992</v>
      </c>
      <c r="C3919" s="59">
        <v>926694.65</v>
      </c>
      <c r="D3919" s="60">
        <v>15</v>
      </c>
      <c r="E3919" s="54">
        <v>13900.42</v>
      </c>
      <c r="F3919" s="54">
        <v>15926</v>
      </c>
      <c r="G3919" s="55">
        <v>1.1459999999999999</v>
      </c>
      <c r="H3919" s="53">
        <v>1</v>
      </c>
      <c r="I3919" s="53" t="s">
        <v>1408</v>
      </c>
    </row>
    <row r="3920" spans="1:9" ht="17.399999999999999" x14ac:dyDescent="0.3">
      <c r="A3920" s="53" t="s">
        <v>746</v>
      </c>
      <c r="B3920" s="57">
        <v>45658</v>
      </c>
      <c r="C3920" s="59">
        <v>1446629.33</v>
      </c>
      <c r="D3920" s="60">
        <v>185</v>
      </c>
      <c r="E3920" s="54">
        <v>21699.439999999999</v>
      </c>
      <c r="F3920" s="54">
        <v>3975.51</v>
      </c>
      <c r="G3920" s="55">
        <v>0.183</v>
      </c>
      <c r="H3920" s="53">
        <v>0</v>
      </c>
      <c r="I3920" s="53" t="s">
        <v>1412</v>
      </c>
    </row>
    <row r="3921" spans="1:9" ht="17.399999999999999" x14ac:dyDescent="0.3">
      <c r="A3921" s="53" t="s">
        <v>746</v>
      </c>
      <c r="B3921" s="57">
        <v>45689</v>
      </c>
      <c r="C3921" s="59">
        <v>1446629.33</v>
      </c>
      <c r="D3921" s="60">
        <v>999</v>
      </c>
      <c r="E3921" s="54">
        <v>21699.439999999999</v>
      </c>
      <c r="F3921" s="54">
        <v>2274.12</v>
      </c>
      <c r="G3921" s="55">
        <v>0.105</v>
      </c>
      <c r="H3921" s="53">
        <v>0</v>
      </c>
      <c r="I3921" s="53" t="s">
        <v>1412</v>
      </c>
    </row>
    <row r="3922" spans="1:9" ht="17.399999999999999" x14ac:dyDescent="0.3">
      <c r="A3922" s="53" t="s">
        <v>746</v>
      </c>
      <c r="B3922" s="57">
        <v>45717</v>
      </c>
      <c r="C3922" s="59">
        <v>1446629.33</v>
      </c>
      <c r="D3922" s="60">
        <v>999</v>
      </c>
      <c r="E3922" s="54">
        <v>21699.439999999999</v>
      </c>
      <c r="F3922" s="54">
        <v>1011.34</v>
      </c>
      <c r="G3922" s="55">
        <v>4.7E-2</v>
      </c>
      <c r="H3922" s="53">
        <v>0</v>
      </c>
      <c r="I3922" s="53" t="s">
        <v>1412</v>
      </c>
    </row>
    <row r="3923" spans="1:9" ht="17.399999999999999" x14ac:dyDescent="0.3">
      <c r="A3923" s="53" t="s">
        <v>746</v>
      </c>
      <c r="B3923" s="57">
        <v>45748</v>
      </c>
      <c r="C3923" s="59">
        <v>1446629.33</v>
      </c>
      <c r="D3923" s="60">
        <v>999</v>
      </c>
      <c r="E3923" s="54">
        <v>21699.439999999999</v>
      </c>
      <c r="F3923" s="54">
        <v>2859.88</v>
      </c>
      <c r="G3923" s="55">
        <v>0.13200000000000001</v>
      </c>
      <c r="H3923" s="53">
        <v>0</v>
      </c>
      <c r="I3923" s="53" t="s">
        <v>1412</v>
      </c>
    </row>
    <row r="3924" spans="1:9" ht="17.399999999999999" x14ac:dyDescent="0.3">
      <c r="A3924" s="53" t="s">
        <v>746</v>
      </c>
      <c r="B3924" s="57">
        <v>45778</v>
      </c>
      <c r="C3924" s="59">
        <v>1446629.33</v>
      </c>
      <c r="D3924" s="60">
        <v>999</v>
      </c>
      <c r="E3924" s="54">
        <v>21699.439999999999</v>
      </c>
      <c r="F3924" s="54">
        <v>1462.43</v>
      </c>
      <c r="G3924" s="55">
        <v>6.7000000000000004E-2</v>
      </c>
      <c r="H3924" s="53">
        <v>0</v>
      </c>
      <c r="I3924" s="53" t="s">
        <v>1412</v>
      </c>
    </row>
    <row r="3925" spans="1:9" ht="17.399999999999999" x14ac:dyDescent="0.3">
      <c r="A3925" s="53" t="s">
        <v>746</v>
      </c>
      <c r="B3925" s="57">
        <v>45809</v>
      </c>
      <c r="C3925" s="59">
        <v>1446629.33</v>
      </c>
      <c r="D3925" s="60">
        <v>999</v>
      </c>
      <c r="E3925" s="54">
        <v>21699.439999999999</v>
      </c>
      <c r="F3925" s="54">
        <v>450.64</v>
      </c>
      <c r="G3925" s="55">
        <v>2.1000000000000001E-2</v>
      </c>
      <c r="H3925" s="53">
        <v>0</v>
      </c>
      <c r="I3925" s="53" t="s">
        <v>1412</v>
      </c>
    </row>
    <row r="3926" spans="1:9" ht="17.399999999999999" x14ac:dyDescent="0.3">
      <c r="A3926" s="53" t="s">
        <v>746</v>
      </c>
      <c r="B3926" s="57">
        <v>45839</v>
      </c>
      <c r="C3926" s="59">
        <v>1446629.33</v>
      </c>
      <c r="D3926" s="60">
        <v>999</v>
      </c>
      <c r="E3926" s="54">
        <v>21699.439999999999</v>
      </c>
      <c r="F3926" s="54">
        <v>3507.37</v>
      </c>
      <c r="G3926" s="55">
        <v>0.16200000000000001</v>
      </c>
      <c r="H3926" s="53">
        <v>0</v>
      </c>
      <c r="I3926" s="53" t="s">
        <v>1412</v>
      </c>
    </row>
    <row r="3927" spans="1:9" ht="17.399999999999999" x14ac:dyDescent="0.3">
      <c r="A3927" s="53" t="s">
        <v>746</v>
      </c>
      <c r="B3927" s="57">
        <v>45870</v>
      </c>
      <c r="C3927" s="59">
        <v>1446629.33</v>
      </c>
      <c r="D3927" s="60">
        <v>999</v>
      </c>
      <c r="E3927" s="54">
        <v>21699.439999999999</v>
      </c>
      <c r="F3927" s="54">
        <v>2309.3000000000002</v>
      </c>
      <c r="G3927" s="55">
        <v>0.106</v>
      </c>
      <c r="H3927" s="53">
        <v>0</v>
      </c>
      <c r="I3927" s="53" t="s">
        <v>1412</v>
      </c>
    </row>
    <row r="3928" spans="1:9" ht="17.399999999999999" x14ac:dyDescent="0.3">
      <c r="A3928" s="53" t="s">
        <v>746</v>
      </c>
      <c r="B3928" s="57">
        <v>45901</v>
      </c>
      <c r="C3928" s="59">
        <v>1446629.33</v>
      </c>
      <c r="D3928" s="60">
        <v>999</v>
      </c>
      <c r="E3928" s="54">
        <v>21699.439999999999</v>
      </c>
      <c r="F3928" s="54">
        <v>3158.57</v>
      </c>
      <c r="G3928" s="55">
        <v>0.14599999999999999</v>
      </c>
      <c r="H3928" s="53">
        <v>0</v>
      </c>
      <c r="I3928" s="53" t="s">
        <v>1412</v>
      </c>
    </row>
    <row r="3929" spans="1:9" ht="17.399999999999999" x14ac:dyDescent="0.3">
      <c r="A3929" s="53" t="s">
        <v>746</v>
      </c>
      <c r="B3929" s="57">
        <v>45931</v>
      </c>
      <c r="C3929" s="59">
        <v>1446629.33</v>
      </c>
      <c r="D3929" s="60">
        <v>999</v>
      </c>
      <c r="E3929" s="54">
        <v>21699.439999999999</v>
      </c>
      <c r="F3929" s="54">
        <v>967.64</v>
      </c>
      <c r="G3929" s="55">
        <v>4.4999999999999998E-2</v>
      </c>
      <c r="H3929" s="53">
        <v>0</v>
      </c>
      <c r="I3929" s="53" t="s">
        <v>1412</v>
      </c>
    </row>
    <row r="3930" spans="1:9" ht="17.399999999999999" x14ac:dyDescent="0.3">
      <c r="A3930" s="53" t="s">
        <v>746</v>
      </c>
      <c r="B3930" s="57">
        <v>45962</v>
      </c>
      <c r="C3930" s="59">
        <v>1446629.33</v>
      </c>
      <c r="D3930" s="60">
        <v>999</v>
      </c>
      <c r="E3930" s="54">
        <v>21699.439999999999</v>
      </c>
      <c r="F3930" s="54">
        <v>3903.47</v>
      </c>
      <c r="G3930" s="55">
        <v>0.18</v>
      </c>
      <c r="H3930" s="53">
        <v>0</v>
      </c>
      <c r="I3930" s="53" t="s">
        <v>1412</v>
      </c>
    </row>
    <row r="3931" spans="1:9" ht="17.399999999999999" x14ac:dyDescent="0.3">
      <c r="A3931" s="53" t="s">
        <v>746</v>
      </c>
      <c r="B3931" s="57">
        <v>45992</v>
      </c>
      <c r="C3931" s="59">
        <v>1446629.33</v>
      </c>
      <c r="D3931" s="60">
        <v>999</v>
      </c>
      <c r="E3931" s="54">
        <v>21699.439999999999</v>
      </c>
      <c r="F3931" s="54">
        <v>384.29</v>
      </c>
      <c r="G3931" s="55">
        <v>1.7999999999999999E-2</v>
      </c>
      <c r="H3931" s="53">
        <v>0</v>
      </c>
      <c r="I3931" s="53" t="s">
        <v>1412</v>
      </c>
    </row>
    <row r="3932" spans="1:9" ht="17.399999999999999" x14ac:dyDescent="0.3">
      <c r="A3932" s="53" t="s">
        <v>747</v>
      </c>
      <c r="B3932" s="57">
        <v>45658</v>
      </c>
      <c r="C3932" s="59">
        <v>7022582.0499999998</v>
      </c>
      <c r="D3932" s="60">
        <v>15</v>
      </c>
      <c r="E3932" s="54">
        <v>70225.820000000007</v>
      </c>
      <c r="F3932" s="54">
        <v>79247.929999999993</v>
      </c>
      <c r="G3932" s="55">
        <v>1.1279999999999999</v>
      </c>
      <c r="H3932" s="53">
        <v>0</v>
      </c>
      <c r="I3932" s="53" t="s">
        <v>1408</v>
      </c>
    </row>
    <row r="3933" spans="1:9" ht="17.399999999999999" x14ac:dyDescent="0.3">
      <c r="A3933" s="53" t="s">
        <v>747</v>
      </c>
      <c r="B3933" s="57">
        <v>45689</v>
      </c>
      <c r="C3933" s="59">
        <v>6905394.0300000003</v>
      </c>
      <c r="D3933" s="60">
        <v>0</v>
      </c>
      <c r="E3933" s="54">
        <v>69053.94</v>
      </c>
      <c r="F3933" s="54">
        <v>75036.88</v>
      </c>
      <c r="G3933" s="55">
        <v>1.087</v>
      </c>
      <c r="H3933" s="53">
        <v>0</v>
      </c>
      <c r="I3933" s="53" t="s">
        <v>1408</v>
      </c>
    </row>
    <row r="3934" spans="1:9" ht="17.399999999999999" x14ac:dyDescent="0.3">
      <c r="A3934" s="53" t="s">
        <v>747</v>
      </c>
      <c r="B3934" s="57">
        <v>45717</v>
      </c>
      <c r="C3934" s="59">
        <v>6793801.5899999999</v>
      </c>
      <c r="D3934" s="60">
        <v>65</v>
      </c>
      <c r="E3934" s="54">
        <v>67938.02</v>
      </c>
      <c r="F3934" s="54">
        <v>29021.9</v>
      </c>
      <c r="G3934" s="55">
        <v>0.42699999999999999</v>
      </c>
      <c r="H3934" s="53">
        <v>0</v>
      </c>
      <c r="I3934" s="53" t="s">
        <v>1411</v>
      </c>
    </row>
    <row r="3935" spans="1:9" ht="17.399999999999999" x14ac:dyDescent="0.3">
      <c r="A3935" s="53" t="s">
        <v>747</v>
      </c>
      <c r="B3935" s="57">
        <v>45748</v>
      </c>
      <c r="C3935" s="59">
        <v>6653073.0700000003</v>
      </c>
      <c r="D3935" s="60">
        <v>0</v>
      </c>
      <c r="E3935" s="54">
        <v>66530.73</v>
      </c>
      <c r="F3935" s="54">
        <v>66824.649999999994</v>
      </c>
      <c r="G3935" s="55">
        <v>1.004</v>
      </c>
      <c r="H3935" s="53">
        <v>0</v>
      </c>
      <c r="I3935" s="53" t="s">
        <v>1408</v>
      </c>
    </row>
    <row r="3936" spans="1:9" ht="17.399999999999999" x14ac:dyDescent="0.3">
      <c r="A3936" s="53" t="s">
        <v>747</v>
      </c>
      <c r="B3936" s="57">
        <v>45778</v>
      </c>
      <c r="C3936" s="59">
        <v>6556344.9900000002</v>
      </c>
      <c r="D3936" s="60">
        <v>0</v>
      </c>
      <c r="E3936" s="54">
        <v>65563.45</v>
      </c>
      <c r="F3936" s="54">
        <v>66127.45</v>
      </c>
      <c r="G3936" s="55">
        <v>1.0089999999999999</v>
      </c>
      <c r="H3936" s="53">
        <v>0</v>
      </c>
      <c r="I3936" s="53" t="s">
        <v>1408</v>
      </c>
    </row>
    <row r="3937" spans="1:9" ht="17.399999999999999" x14ac:dyDescent="0.3">
      <c r="A3937" s="53" t="s">
        <v>747</v>
      </c>
      <c r="B3937" s="57">
        <v>45809</v>
      </c>
      <c r="C3937" s="59">
        <v>6434024.1600000001</v>
      </c>
      <c r="D3937" s="60">
        <v>95</v>
      </c>
      <c r="E3937" s="54">
        <v>64340.24</v>
      </c>
      <c r="F3937" s="54">
        <v>18637.560000000001</v>
      </c>
      <c r="G3937" s="55">
        <v>0.28999999999999998</v>
      </c>
      <c r="H3937" s="53">
        <v>0</v>
      </c>
      <c r="I3937" s="53" t="s">
        <v>1409</v>
      </c>
    </row>
    <row r="3938" spans="1:9" ht="17.399999999999999" x14ac:dyDescent="0.3">
      <c r="A3938" s="53" t="s">
        <v>747</v>
      </c>
      <c r="B3938" s="57">
        <v>45839</v>
      </c>
      <c r="C3938" s="59">
        <v>6303645.46</v>
      </c>
      <c r="D3938" s="60">
        <v>15</v>
      </c>
      <c r="E3938" s="54">
        <v>63036.45</v>
      </c>
      <c r="F3938" s="54">
        <v>65070.91</v>
      </c>
      <c r="G3938" s="55">
        <v>1.032</v>
      </c>
      <c r="H3938" s="53">
        <v>0</v>
      </c>
      <c r="I3938" s="53" t="s">
        <v>1408</v>
      </c>
    </row>
    <row r="3939" spans="1:9" ht="17.399999999999999" x14ac:dyDescent="0.3">
      <c r="A3939" s="53" t="s">
        <v>747</v>
      </c>
      <c r="B3939" s="57">
        <v>45870</v>
      </c>
      <c r="C3939" s="59">
        <v>6202163.7599999998</v>
      </c>
      <c r="D3939" s="60">
        <v>15</v>
      </c>
      <c r="E3939" s="54">
        <v>62021.64</v>
      </c>
      <c r="F3939" s="54">
        <v>62576.9</v>
      </c>
      <c r="G3939" s="55">
        <v>1.0089999999999999</v>
      </c>
      <c r="H3939" s="53">
        <v>0</v>
      </c>
      <c r="I3939" s="53" t="s">
        <v>1408</v>
      </c>
    </row>
    <row r="3940" spans="1:9" ht="17.399999999999999" x14ac:dyDescent="0.3">
      <c r="A3940" s="53" t="s">
        <v>747</v>
      </c>
      <c r="B3940" s="57">
        <v>45901</v>
      </c>
      <c r="C3940" s="59">
        <v>6097810.3700000001</v>
      </c>
      <c r="D3940" s="60">
        <v>0</v>
      </c>
      <c r="E3940" s="54">
        <v>60978.1</v>
      </c>
      <c r="F3940" s="54">
        <v>62414.49</v>
      </c>
      <c r="G3940" s="55">
        <v>1.024</v>
      </c>
      <c r="H3940" s="53">
        <v>0</v>
      </c>
      <c r="I3940" s="53" t="s">
        <v>1408</v>
      </c>
    </row>
    <row r="3941" spans="1:9" ht="17.399999999999999" x14ac:dyDescent="0.3">
      <c r="A3941" s="53" t="s">
        <v>747</v>
      </c>
      <c r="B3941" s="57">
        <v>45931</v>
      </c>
      <c r="C3941" s="59">
        <v>6002933.1600000001</v>
      </c>
      <c r="D3941" s="60">
        <v>15</v>
      </c>
      <c r="E3941" s="54">
        <v>60029.33</v>
      </c>
      <c r="F3941" s="54">
        <v>67825.77</v>
      </c>
      <c r="G3941" s="55">
        <v>1.1299999999999999</v>
      </c>
      <c r="H3941" s="53">
        <v>0</v>
      </c>
      <c r="I3941" s="53" t="s">
        <v>1408</v>
      </c>
    </row>
    <row r="3942" spans="1:9" ht="17.399999999999999" x14ac:dyDescent="0.3">
      <c r="A3942" s="53" t="s">
        <v>747</v>
      </c>
      <c r="B3942" s="57">
        <v>45962</v>
      </c>
      <c r="C3942" s="59">
        <v>5895798.7800000003</v>
      </c>
      <c r="D3942" s="60">
        <v>35</v>
      </c>
      <c r="E3942" s="54">
        <v>58957.99</v>
      </c>
      <c r="F3942" s="54">
        <v>24480.98</v>
      </c>
      <c r="G3942" s="55">
        <v>0.41499999999999998</v>
      </c>
      <c r="H3942" s="53">
        <v>0</v>
      </c>
      <c r="I3942" s="53" t="s">
        <v>1410</v>
      </c>
    </row>
    <row r="3943" spans="1:9" ht="17.399999999999999" x14ac:dyDescent="0.3">
      <c r="A3943" s="53" t="s">
        <v>747</v>
      </c>
      <c r="B3943" s="57">
        <v>45992</v>
      </c>
      <c r="C3943" s="59">
        <v>5778462.46</v>
      </c>
      <c r="D3943" s="60">
        <v>35</v>
      </c>
      <c r="E3943" s="54">
        <v>57784.62</v>
      </c>
      <c r="F3943" s="54">
        <v>31878.06</v>
      </c>
      <c r="G3943" s="55">
        <v>0.55200000000000005</v>
      </c>
      <c r="H3943" s="53">
        <v>0</v>
      </c>
      <c r="I3943" s="53" t="s">
        <v>1410</v>
      </c>
    </row>
    <row r="3944" spans="1:9" ht="17.399999999999999" x14ac:dyDescent="0.3">
      <c r="A3944" s="53" t="s">
        <v>749</v>
      </c>
      <c r="B3944" s="57">
        <v>45658</v>
      </c>
      <c r="C3944" s="59">
        <v>1291658.21</v>
      </c>
      <c r="D3944" s="60">
        <v>95</v>
      </c>
      <c r="E3944" s="54">
        <v>19374.87</v>
      </c>
      <c r="F3944" s="54">
        <v>5995.02</v>
      </c>
      <c r="G3944" s="55">
        <v>0.309</v>
      </c>
      <c r="H3944" s="53">
        <v>0</v>
      </c>
      <c r="I3944" s="53" t="s">
        <v>1409</v>
      </c>
    </row>
    <row r="3945" spans="1:9" ht="17.399999999999999" x14ac:dyDescent="0.3">
      <c r="A3945" s="53" t="s">
        <v>749</v>
      </c>
      <c r="B3945" s="57">
        <v>45689</v>
      </c>
      <c r="C3945" s="59">
        <v>1255864.1000000001</v>
      </c>
      <c r="D3945" s="60">
        <v>0</v>
      </c>
      <c r="E3945" s="54">
        <v>18837.96</v>
      </c>
      <c r="F3945" s="54">
        <v>20076.98</v>
      </c>
      <c r="G3945" s="55">
        <v>1.0660000000000001</v>
      </c>
      <c r="H3945" s="53">
        <v>0</v>
      </c>
      <c r="I3945" s="53" t="s">
        <v>1408</v>
      </c>
    </row>
    <row r="3946" spans="1:9" ht="17.399999999999999" x14ac:dyDescent="0.3">
      <c r="A3946" s="53" t="s">
        <v>749</v>
      </c>
      <c r="B3946" s="57">
        <v>45717</v>
      </c>
      <c r="C3946" s="59">
        <v>1220401.47</v>
      </c>
      <c r="D3946" s="60">
        <v>0</v>
      </c>
      <c r="E3946" s="54">
        <v>18306.02</v>
      </c>
      <c r="F3946" s="54">
        <v>18912.54</v>
      </c>
      <c r="G3946" s="55">
        <v>1.0329999999999999</v>
      </c>
      <c r="H3946" s="53">
        <v>0</v>
      </c>
      <c r="I3946" s="53" t="s">
        <v>1408</v>
      </c>
    </row>
    <row r="3947" spans="1:9" ht="17.399999999999999" x14ac:dyDescent="0.3">
      <c r="A3947" s="53" t="s">
        <v>749</v>
      </c>
      <c r="B3947" s="57">
        <v>45748</v>
      </c>
      <c r="C3947" s="59">
        <v>1182039.44</v>
      </c>
      <c r="D3947" s="60">
        <v>0</v>
      </c>
      <c r="E3947" s="54">
        <v>17730.59</v>
      </c>
      <c r="F3947" s="54">
        <v>18636.14</v>
      </c>
      <c r="G3947" s="55">
        <v>1.0509999999999999</v>
      </c>
      <c r="H3947" s="53">
        <v>0</v>
      </c>
      <c r="I3947" s="53" t="s">
        <v>1408</v>
      </c>
    </row>
    <row r="3948" spans="1:9" ht="17.399999999999999" x14ac:dyDescent="0.3">
      <c r="A3948" s="53" t="s">
        <v>749</v>
      </c>
      <c r="B3948" s="57">
        <v>45778</v>
      </c>
      <c r="C3948" s="59">
        <v>1150223.57</v>
      </c>
      <c r="D3948" s="60">
        <v>0</v>
      </c>
      <c r="E3948" s="54">
        <v>17253.349999999999</v>
      </c>
      <c r="F3948" s="54">
        <v>18484.46</v>
      </c>
      <c r="G3948" s="55">
        <v>1.071</v>
      </c>
      <c r="H3948" s="53">
        <v>0</v>
      </c>
      <c r="I3948" s="53" t="s">
        <v>1408</v>
      </c>
    </row>
    <row r="3949" spans="1:9" ht="17.399999999999999" x14ac:dyDescent="0.3">
      <c r="A3949" s="53" t="s">
        <v>749</v>
      </c>
      <c r="B3949" s="57">
        <v>45809</v>
      </c>
      <c r="C3949" s="59">
        <v>1114041.7</v>
      </c>
      <c r="D3949" s="60">
        <v>0</v>
      </c>
      <c r="E3949" s="54">
        <v>16710.63</v>
      </c>
      <c r="F3949" s="54">
        <v>17348.240000000002</v>
      </c>
      <c r="G3949" s="55">
        <v>1.038</v>
      </c>
      <c r="H3949" s="53">
        <v>0</v>
      </c>
      <c r="I3949" s="53" t="s">
        <v>1408</v>
      </c>
    </row>
    <row r="3950" spans="1:9" ht="17.399999999999999" x14ac:dyDescent="0.3">
      <c r="A3950" s="53" t="s">
        <v>749</v>
      </c>
      <c r="B3950" s="57">
        <v>45839</v>
      </c>
      <c r="C3950" s="59">
        <v>1083475.8999999999</v>
      </c>
      <c r="D3950" s="60">
        <v>0</v>
      </c>
      <c r="E3950" s="54">
        <v>16252.14</v>
      </c>
      <c r="F3950" s="54">
        <v>18314.18</v>
      </c>
      <c r="G3950" s="55">
        <v>1.127</v>
      </c>
      <c r="H3950" s="53">
        <v>0</v>
      </c>
      <c r="I3950" s="53" t="s">
        <v>1408</v>
      </c>
    </row>
    <row r="3951" spans="1:9" ht="17.399999999999999" x14ac:dyDescent="0.3">
      <c r="A3951" s="53" t="s">
        <v>749</v>
      </c>
      <c r="B3951" s="57">
        <v>45870</v>
      </c>
      <c r="C3951" s="59">
        <v>1047913.41</v>
      </c>
      <c r="D3951" s="60">
        <v>0</v>
      </c>
      <c r="E3951" s="54">
        <v>15718.7</v>
      </c>
      <c r="F3951" s="54">
        <v>16592.740000000002</v>
      </c>
      <c r="G3951" s="55">
        <v>1.056</v>
      </c>
      <c r="H3951" s="53">
        <v>0</v>
      </c>
      <c r="I3951" s="53" t="s">
        <v>1408</v>
      </c>
    </row>
    <row r="3952" spans="1:9" ht="17.399999999999999" x14ac:dyDescent="0.3">
      <c r="A3952" s="53" t="s">
        <v>749</v>
      </c>
      <c r="B3952" s="57">
        <v>45901</v>
      </c>
      <c r="C3952" s="59">
        <v>1018019.25</v>
      </c>
      <c r="D3952" s="60">
        <v>0</v>
      </c>
      <c r="E3952" s="54">
        <v>15270.29</v>
      </c>
      <c r="F3952" s="54">
        <v>15362.08</v>
      </c>
      <c r="G3952" s="55">
        <v>1.006</v>
      </c>
      <c r="H3952" s="53">
        <v>0</v>
      </c>
      <c r="I3952" s="53" t="s">
        <v>1408</v>
      </c>
    </row>
    <row r="3953" spans="1:9" ht="17.399999999999999" x14ac:dyDescent="0.3">
      <c r="A3953" s="53" t="s">
        <v>749</v>
      </c>
      <c r="B3953" s="57">
        <v>45931</v>
      </c>
      <c r="C3953" s="59">
        <v>987930.76</v>
      </c>
      <c r="D3953" s="60">
        <v>0</v>
      </c>
      <c r="E3953" s="54">
        <v>14818.96</v>
      </c>
      <c r="F3953" s="54">
        <v>15491.44</v>
      </c>
      <c r="G3953" s="55">
        <v>1.0449999999999999</v>
      </c>
      <c r="H3953" s="53">
        <v>0</v>
      </c>
      <c r="I3953" s="53" t="s">
        <v>1408</v>
      </c>
    </row>
    <row r="3954" spans="1:9" ht="17.399999999999999" x14ac:dyDescent="0.3">
      <c r="A3954" s="53" t="s">
        <v>749</v>
      </c>
      <c r="B3954" s="57">
        <v>45962</v>
      </c>
      <c r="C3954" s="59">
        <v>959747.8</v>
      </c>
      <c r="D3954" s="60">
        <v>0</v>
      </c>
      <c r="E3954" s="54">
        <v>14396.22</v>
      </c>
      <c r="F3954" s="54">
        <v>15680.25</v>
      </c>
      <c r="G3954" s="55">
        <v>1.089</v>
      </c>
      <c r="H3954" s="53">
        <v>0</v>
      </c>
      <c r="I3954" s="53" t="s">
        <v>1408</v>
      </c>
    </row>
    <row r="3955" spans="1:9" ht="17.399999999999999" x14ac:dyDescent="0.3">
      <c r="A3955" s="53" t="s">
        <v>749</v>
      </c>
      <c r="B3955" s="57">
        <v>45992</v>
      </c>
      <c r="C3955" s="59">
        <v>928900.99</v>
      </c>
      <c r="D3955" s="60">
        <v>0</v>
      </c>
      <c r="E3955" s="54">
        <v>13933.51</v>
      </c>
      <c r="F3955" s="54">
        <v>15696</v>
      </c>
      <c r="G3955" s="55">
        <v>1.1259999999999999</v>
      </c>
      <c r="H3955" s="53">
        <v>0</v>
      </c>
      <c r="I3955" s="53" t="s">
        <v>1408</v>
      </c>
    </row>
    <row r="3956" spans="1:9" ht="17.399999999999999" x14ac:dyDescent="0.3">
      <c r="A3956" s="53" t="s">
        <v>750</v>
      </c>
      <c r="B3956" s="57">
        <v>45658</v>
      </c>
      <c r="C3956" s="59">
        <v>1991474.42</v>
      </c>
      <c r="D3956" s="60">
        <v>0</v>
      </c>
      <c r="E3956" s="54">
        <v>29872.12</v>
      </c>
      <c r="F3956" s="54">
        <v>28674.81</v>
      </c>
      <c r="G3956" s="55">
        <v>0.96</v>
      </c>
      <c r="H3956" s="53">
        <v>0</v>
      </c>
      <c r="I3956" s="53" t="s">
        <v>1408</v>
      </c>
    </row>
    <row r="3957" spans="1:9" ht="17.399999999999999" x14ac:dyDescent="0.3">
      <c r="A3957" s="53" t="s">
        <v>750</v>
      </c>
      <c r="B3957" s="57">
        <v>45689</v>
      </c>
      <c r="C3957" s="59">
        <v>1927542.16</v>
      </c>
      <c r="D3957" s="60">
        <v>0</v>
      </c>
      <c r="E3957" s="54">
        <v>28913.13</v>
      </c>
      <c r="F3957" s="54">
        <v>29363.47</v>
      </c>
      <c r="G3957" s="55">
        <v>1.016</v>
      </c>
      <c r="H3957" s="53">
        <v>0</v>
      </c>
      <c r="I3957" s="53" t="s">
        <v>1408</v>
      </c>
    </row>
    <row r="3958" spans="1:9" ht="17.399999999999999" x14ac:dyDescent="0.3">
      <c r="A3958" s="53" t="s">
        <v>750</v>
      </c>
      <c r="B3958" s="57">
        <v>45717</v>
      </c>
      <c r="C3958" s="59">
        <v>1870801.91</v>
      </c>
      <c r="D3958" s="60">
        <v>185</v>
      </c>
      <c r="E3958" s="54">
        <v>28062.03</v>
      </c>
      <c r="F3958" s="54">
        <v>13427.8</v>
      </c>
      <c r="G3958" s="55">
        <v>0.47899999999999998</v>
      </c>
      <c r="H3958" s="53">
        <v>0</v>
      </c>
      <c r="I3958" s="53" t="s">
        <v>1409</v>
      </c>
    </row>
    <row r="3959" spans="1:9" ht="17.399999999999999" x14ac:dyDescent="0.3">
      <c r="A3959" s="53" t="s">
        <v>750</v>
      </c>
      <c r="B3959" s="57">
        <v>45748</v>
      </c>
      <c r="C3959" s="59">
        <v>1821559.82</v>
      </c>
      <c r="D3959" s="60">
        <v>0</v>
      </c>
      <c r="E3959" s="54">
        <v>27323.4</v>
      </c>
      <c r="F3959" s="54">
        <v>28510.58</v>
      </c>
      <c r="G3959" s="55">
        <v>1.0429999999999999</v>
      </c>
      <c r="H3959" s="53">
        <v>0</v>
      </c>
      <c r="I3959" s="53" t="s">
        <v>1408</v>
      </c>
    </row>
    <row r="3960" spans="1:9" ht="17.399999999999999" x14ac:dyDescent="0.3">
      <c r="A3960" s="53" t="s">
        <v>750</v>
      </c>
      <c r="B3960" s="57">
        <v>45778</v>
      </c>
      <c r="C3960" s="59">
        <v>1821559.82</v>
      </c>
      <c r="D3960" s="60">
        <v>220</v>
      </c>
      <c r="E3960" s="54">
        <v>27323.4</v>
      </c>
      <c r="F3960" s="54">
        <v>2186.14</v>
      </c>
      <c r="G3960" s="55">
        <v>0.08</v>
      </c>
      <c r="H3960" s="53">
        <v>0</v>
      </c>
      <c r="I3960" s="53" t="s">
        <v>1412</v>
      </c>
    </row>
    <row r="3961" spans="1:9" ht="17.399999999999999" x14ac:dyDescent="0.3">
      <c r="A3961" s="53" t="s">
        <v>750</v>
      </c>
      <c r="B3961" s="57">
        <v>45809</v>
      </c>
      <c r="C3961" s="59">
        <v>1821559.82</v>
      </c>
      <c r="D3961" s="60">
        <v>999</v>
      </c>
      <c r="E3961" s="54">
        <v>27323.4</v>
      </c>
      <c r="F3961" s="54">
        <v>5299.74</v>
      </c>
      <c r="G3961" s="55">
        <v>0.19400000000000001</v>
      </c>
      <c r="H3961" s="53">
        <v>0</v>
      </c>
      <c r="I3961" s="53" t="s">
        <v>1412</v>
      </c>
    </row>
    <row r="3962" spans="1:9" ht="17.399999999999999" x14ac:dyDescent="0.3">
      <c r="A3962" s="53" t="s">
        <v>750</v>
      </c>
      <c r="B3962" s="57">
        <v>45839</v>
      </c>
      <c r="C3962" s="59">
        <v>1821559.82</v>
      </c>
      <c r="D3962" s="60">
        <v>999</v>
      </c>
      <c r="E3962" s="54">
        <v>27323.4</v>
      </c>
      <c r="F3962" s="54">
        <v>3594.26</v>
      </c>
      <c r="G3962" s="55">
        <v>0.13200000000000001</v>
      </c>
      <c r="H3962" s="53">
        <v>0</v>
      </c>
      <c r="I3962" s="53" t="s">
        <v>1412</v>
      </c>
    </row>
    <row r="3963" spans="1:9" ht="17.399999999999999" x14ac:dyDescent="0.3">
      <c r="A3963" s="53" t="s">
        <v>750</v>
      </c>
      <c r="B3963" s="57">
        <v>45870</v>
      </c>
      <c r="C3963" s="59">
        <v>1821559.82</v>
      </c>
      <c r="D3963" s="60">
        <v>999</v>
      </c>
      <c r="E3963" s="54">
        <v>27323.4</v>
      </c>
      <c r="F3963" s="54">
        <v>1496.03</v>
      </c>
      <c r="G3963" s="55">
        <v>5.5E-2</v>
      </c>
      <c r="H3963" s="53">
        <v>0</v>
      </c>
      <c r="I3963" s="53" t="s">
        <v>1412</v>
      </c>
    </row>
    <row r="3964" spans="1:9" ht="17.399999999999999" x14ac:dyDescent="0.3">
      <c r="A3964" s="53" t="s">
        <v>750</v>
      </c>
      <c r="B3964" s="57">
        <v>45901</v>
      </c>
      <c r="C3964" s="59">
        <v>1821559.82</v>
      </c>
      <c r="D3964" s="60">
        <v>999</v>
      </c>
      <c r="E3964" s="54">
        <v>27323.4</v>
      </c>
      <c r="F3964" s="54">
        <v>1762.14</v>
      </c>
      <c r="G3964" s="55">
        <v>6.4000000000000001E-2</v>
      </c>
      <c r="H3964" s="53">
        <v>0</v>
      </c>
      <c r="I3964" s="53" t="s">
        <v>1412</v>
      </c>
    </row>
    <row r="3965" spans="1:9" ht="17.399999999999999" x14ac:dyDescent="0.3">
      <c r="A3965" s="53" t="s">
        <v>750</v>
      </c>
      <c r="B3965" s="57">
        <v>45931</v>
      </c>
      <c r="C3965" s="59">
        <v>1821559.82</v>
      </c>
      <c r="D3965" s="60">
        <v>999</v>
      </c>
      <c r="E3965" s="54">
        <v>27323.4</v>
      </c>
      <c r="F3965" s="54">
        <v>4603.41</v>
      </c>
      <c r="G3965" s="55">
        <v>0.16800000000000001</v>
      </c>
      <c r="H3965" s="53">
        <v>0</v>
      </c>
      <c r="I3965" s="53" t="s">
        <v>1412</v>
      </c>
    </row>
    <row r="3966" spans="1:9" ht="17.399999999999999" x14ac:dyDescent="0.3">
      <c r="A3966" s="53" t="s">
        <v>750</v>
      </c>
      <c r="B3966" s="57">
        <v>45962</v>
      </c>
      <c r="C3966" s="59">
        <v>1821559.82</v>
      </c>
      <c r="D3966" s="60">
        <v>999</v>
      </c>
      <c r="E3966" s="54">
        <v>27323.4</v>
      </c>
      <c r="F3966" s="54">
        <v>1535.71</v>
      </c>
      <c r="G3966" s="55">
        <v>5.6000000000000001E-2</v>
      </c>
      <c r="H3966" s="53">
        <v>0</v>
      </c>
      <c r="I3966" s="53" t="s">
        <v>1412</v>
      </c>
    </row>
    <row r="3967" spans="1:9" ht="17.399999999999999" x14ac:dyDescent="0.3">
      <c r="A3967" s="53" t="s">
        <v>750</v>
      </c>
      <c r="B3967" s="57">
        <v>45992</v>
      </c>
      <c r="C3967" s="59">
        <v>1821559.82</v>
      </c>
      <c r="D3967" s="60">
        <v>999</v>
      </c>
      <c r="E3967" s="54">
        <v>27323.4</v>
      </c>
      <c r="F3967" s="54">
        <v>3557.21</v>
      </c>
      <c r="G3967" s="55">
        <v>0.13</v>
      </c>
      <c r="H3967" s="53">
        <v>0</v>
      </c>
      <c r="I3967" s="53" t="s">
        <v>1412</v>
      </c>
    </row>
    <row r="3968" spans="1:9" ht="17.399999999999999" x14ac:dyDescent="0.3">
      <c r="A3968" s="53" t="s">
        <v>752</v>
      </c>
      <c r="B3968" s="57">
        <v>45992</v>
      </c>
      <c r="C3968" s="59">
        <v>15446174.949999999</v>
      </c>
      <c r="D3968" s="60">
        <v>0</v>
      </c>
      <c r="E3968" s="54">
        <v>231692.62</v>
      </c>
      <c r="F3968" s="54">
        <v>238756.24</v>
      </c>
      <c r="G3968" s="55">
        <v>1.03</v>
      </c>
      <c r="H3968" s="53">
        <v>0</v>
      </c>
      <c r="I3968" s="53" t="s">
        <v>1408</v>
      </c>
    </row>
    <row r="3969" spans="1:9" ht="17.399999999999999" x14ac:dyDescent="0.3">
      <c r="A3969" s="53" t="s">
        <v>753</v>
      </c>
      <c r="B3969" s="57">
        <v>45658</v>
      </c>
      <c r="C3969" s="59">
        <v>1620924.92</v>
      </c>
      <c r="D3969" s="60">
        <v>0</v>
      </c>
      <c r="E3969" s="54">
        <v>24313.87</v>
      </c>
      <c r="F3969" s="54">
        <v>24534.55</v>
      </c>
      <c r="G3969" s="55">
        <v>1.0089999999999999</v>
      </c>
      <c r="H3969" s="53">
        <v>0</v>
      </c>
      <c r="I3969" s="53" t="s">
        <v>1408</v>
      </c>
    </row>
    <row r="3970" spans="1:9" ht="17.399999999999999" x14ac:dyDescent="0.3">
      <c r="A3970" s="53" t="s">
        <v>753</v>
      </c>
      <c r="B3970" s="57">
        <v>45689</v>
      </c>
      <c r="C3970" s="59">
        <v>1577635.49</v>
      </c>
      <c r="D3970" s="60">
        <v>35</v>
      </c>
      <c r="E3970" s="54">
        <v>23664.53</v>
      </c>
      <c r="F3970" s="54">
        <v>18300.03</v>
      </c>
      <c r="G3970" s="55">
        <v>0.77300000000000002</v>
      </c>
      <c r="H3970" s="53">
        <v>0</v>
      </c>
      <c r="I3970" s="53" t="s">
        <v>1410</v>
      </c>
    </row>
    <row r="3971" spans="1:9" ht="17.399999999999999" x14ac:dyDescent="0.3">
      <c r="A3971" s="53" t="s">
        <v>753</v>
      </c>
      <c r="B3971" s="57">
        <v>45717</v>
      </c>
      <c r="C3971" s="59">
        <v>1543247.59</v>
      </c>
      <c r="D3971" s="60">
        <v>0</v>
      </c>
      <c r="E3971" s="54">
        <v>23148.71</v>
      </c>
      <c r="F3971" s="54">
        <v>26352.46</v>
      </c>
      <c r="G3971" s="55">
        <v>1.1379999999999999</v>
      </c>
      <c r="H3971" s="53">
        <v>0</v>
      </c>
      <c r="I3971" s="53" t="s">
        <v>1408</v>
      </c>
    </row>
    <row r="3972" spans="1:9" ht="17.399999999999999" x14ac:dyDescent="0.3">
      <c r="A3972" s="53" t="s">
        <v>753</v>
      </c>
      <c r="B3972" s="57">
        <v>45748</v>
      </c>
      <c r="C3972" s="59">
        <v>1502046.07</v>
      </c>
      <c r="D3972" s="60">
        <v>0</v>
      </c>
      <c r="E3972" s="54">
        <v>22530.69</v>
      </c>
      <c r="F3972" s="54">
        <v>21624.83</v>
      </c>
      <c r="G3972" s="55">
        <v>0.96</v>
      </c>
      <c r="H3972" s="53">
        <v>0</v>
      </c>
      <c r="I3972" s="53" t="s">
        <v>1408</v>
      </c>
    </row>
    <row r="3973" spans="1:9" ht="17.399999999999999" x14ac:dyDescent="0.3">
      <c r="A3973" s="53" t="s">
        <v>753</v>
      </c>
      <c r="B3973" s="57">
        <v>45778</v>
      </c>
      <c r="C3973" s="59">
        <v>1468527.42</v>
      </c>
      <c r="D3973" s="60">
        <v>0</v>
      </c>
      <c r="E3973" s="54">
        <v>22027.91</v>
      </c>
      <c r="F3973" s="54">
        <v>22410.799999999999</v>
      </c>
      <c r="G3973" s="55">
        <v>1.0169999999999999</v>
      </c>
      <c r="H3973" s="53">
        <v>0</v>
      </c>
      <c r="I3973" s="53" t="s">
        <v>1408</v>
      </c>
    </row>
    <row r="3974" spans="1:9" ht="17.399999999999999" x14ac:dyDescent="0.3">
      <c r="A3974" s="53" t="s">
        <v>753</v>
      </c>
      <c r="B3974" s="57">
        <v>45809</v>
      </c>
      <c r="C3974" s="59">
        <v>1432670.73</v>
      </c>
      <c r="D3974" s="60">
        <v>0</v>
      </c>
      <c r="E3974" s="54">
        <v>21490.06</v>
      </c>
      <c r="F3974" s="54">
        <v>24666.54</v>
      </c>
      <c r="G3974" s="55">
        <v>1.1479999999999999</v>
      </c>
      <c r="H3974" s="53">
        <v>0</v>
      </c>
      <c r="I3974" s="53" t="s">
        <v>1408</v>
      </c>
    </row>
    <row r="3975" spans="1:9" ht="17.399999999999999" x14ac:dyDescent="0.3">
      <c r="A3975" s="53" t="s">
        <v>753</v>
      </c>
      <c r="B3975" s="57">
        <v>45839</v>
      </c>
      <c r="C3975" s="59">
        <v>1397370.8799999999</v>
      </c>
      <c r="D3975" s="60">
        <v>35</v>
      </c>
      <c r="E3975" s="54">
        <v>20960.560000000001</v>
      </c>
      <c r="F3975" s="54">
        <v>17125.169999999998</v>
      </c>
      <c r="G3975" s="55">
        <v>0.81699999999999995</v>
      </c>
      <c r="H3975" s="53">
        <v>0</v>
      </c>
      <c r="I3975" s="53" t="s">
        <v>1410</v>
      </c>
    </row>
    <row r="3976" spans="1:9" ht="17.399999999999999" x14ac:dyDescent="0.3">
      <c r="A3976" s="53" t="s">
        <v>753</v>
      </c>
      <c r="B3976" s="57">
        <v>45870</v>
      </c>
      <c r="C3976" s="59">
        <v>1362386.37</v>
      </c>
      <c r="D3976" s="60">
        <v>0</v>
      </c>
      <c r="E3976" s="54">
        <v>20435.8</v>
      </c>
      <c r="F3976" s="54">
        <v>23127.08</v>
      </c>
      <c r="G3976" s="55">
        <v>1.1319999999999999</v>
      </c>
      <c r="H3976" s="53">
        <v>0</v>
      </c>
      <c r="I3976" s="53" t="s">
        <v>1408</v>
      </c>
    </row>
    <row r="3977" spans="1:9" ht="17.399999999999999" x14ac:dyDescent="0.3">
      <c r="A3977" s="53" t="s">
        <v>753</v>
      </c>
      <c r="B3977" s="57">
        <v>45901</v>
      </c>
      <c r="C3977" s="59">
        <v>1329820.32</v>
      </c>
      <c r="D3977" s="60">
        <v>0</v>
      </c>
      <c r="E3977" s="54">
        <v>19947.3</v>
      </c>
      <c r="F3977" s="54">
        <v>19341.939999999999</v>
      </c>
      <c r="G3977" s="55">
        <v>0.97</v>
      </c>
      <c r="H3977" s="53">
        <v>0</v>
      </c>
      <c r="I3977" s="53" t="s">
        <v>1408</v>
      </c>
    </row>
    <row r="3978" spans="1:9" ht="17.399999999999999" x14ac:dyDescent="0.3">
      <c r="A3978" s="53" t="s">
        <v>753</v>
      </c>
      <c r="B3978" s="57">
        <v>45931</v>
      </c>
      <c r="C3978" s="59">
        <v>1295159.98</v>
      </c>
      <c r="D3978" s="60">
        <v>95</v>
      </c>
      <c r="E3978" s="54">
        <v>19427.400000000001</v>
      </c>
      <c r="F3978" s="54">
        <v>3531.37</v>
      </c>
      <c r="G3978" s="55">
        <v>0.182</v>
      </c>
      <c r="H3978" s="53">
        <v>0</v>
      </c>
      <c r="I3978" s="53" t="s">
        <v>1409</v>
      </c>
    </row>
    <row r="3979" spans="1:9" ht="17.399999999999999" x14ac:dyDescent="0.3">
      <c r="A3979" s="53" t="s">
        <v>753</v>
      </c>
      <c r="B3979" s="57">
        <v>45962</v>
      </c>
      <c r="C3979" s="59">
        <v>1263988.52</v>
      </c>
      <c r="D3979" s="60">
        <v>0</v>
      </c>
      <c r="E3979" s="54">
        <v>18959.830000000002</v>
      </c>
      <c r="F3979" s="54">
        <v>20978.01</v>
      </c>
      <c r="G3979" s="55">
        <v>1.1060000000000001</v>
      </c>
      <c r="H3979" s="53">
        <v>0</v>
      </c>
      <c r="I3979" s="53" t="s">
        <v>1408</v>
      </c>
    </row>
    <row r="3980" spans="1:9" ht="17.399999999999999" x14ac:dyDescent="0.3">
      <c r="A3980" s="53" t="s">
        <v>753</v>
      </c>
      <c r="B3980" s="57">
        <v>45992</v>
      </c>
      <c r="C3980" s="59">
        <v>1233725.18</v>
      </c>
      <c r="D3980" s="60">
        <v>35</v>
      </c>
      <c r="E3980" s="54">
        <v>18505.88</v>
      </c>
      <c r="F3980" s="54">
        <v>9584.1</v>
      </c>
      <c r="G3980" s="55">
        <v>0.51800000000000002</v>
      </c>
      <c r="H3980" s="53">
        <v>0</v>
      </c>
      <c r="I3980" s="53" t="s">
        <v>1410</v>
      </c>
    </row>
    <row r="3981" spans="1:9" ht="17.399999999999999" x14ac:dyDescent="0.3">
      <c r="A3981" s="53" t="s">
        <v>755</v>
      </c>
      <c r="B3981" s="57">
        <v>45658</v>
      </c>
      <c r="C3981" s="59">
        <v>108342643.43000001</v>
      </c>
      <c r="D3981" s="60">
        <v>0</v>
      </c>
      <c r="E3981" s="54">
        <v>1083426.43</v>
      </c>
      <c r="F3981" s="54">
        <v>1097363.7</v>
      </c>
      <c r="G3981" s="55">
        <v>1.0129999999999999</v>
      </c>
      <c r="H3981" s="53">
        <v>0</v>
      </c>
      <c r="I3981" s="53" t="s">
        <v>1408</v>
      </c>
    </row>
    <row r="3982" spans="1:9" ht="17.399999999999999" x14ac:dyDescent="0.3">
      <c r="A3982" s="53" t="s">
        <v>755</v>
      </c>
      <c r="B3982" s="57">
        <v>45689</v>
      </c>
      <c r="C3982" s="59">
        <v>106341965.62</v>
      </c>
      <c r="D3982" s="60">
        <v>0</v>
      </c>
      <c r="E3982" s="54">
        <v>1063419.6599999999</v>
      </c>
      <c r="F3982" s="54">
        <v>1115628.55</v>
      </c>
      <c r="G3982" s="55">
        <v>1.0489999999999999</v>
      </c>
      <c r="H3982" s="53">
        <v>0</v>
      </c>
      <c r="I3982" s="53" t="s">
        <v>1408</v>
      </c>
    </row>
    <row r="3983" spans="1:9" ht="17.399999999999999" x14ac:dyDescent="0.3">
      <c r="A3983" s="53" t="s">
        <v>755</v>
      </c>
      <c r="B3983" s="57">
        <v>45717</v>
      </c>
      <c r="C3983" s="59">
        <v>104728635.89</v>
      </c>
      <c r="D3983" s="60">
        <v>65</v>
      </c>
      <c r="E3983" s="54">
        <v>1047286.36</v>
      </c>
      <c r="F3983" s="54">
        <v>622378.07999999996</v>
      </c>
      <c r="G3983" s="55">
        <v>0.59399999999999997</v>
      </c>
      <c r="H3983" s="53">
        <v>0</v>
      </c>
      <c r="I3983" s="53" t="s">
        <v>1411</v>
      </c>
    </row>
    <row r="3984" spans="1:9" ht="17.399999999999999" x14ac:dyDescent="0.3">
      <c r="A3984" s="53" t="s">
        <v>755</v>
      </c>
      <c r="B3984" s="57">
        <v>45748</v>
      </c>
      <c r="C3984" s="59">
        <v>102992939.34</v>
      </c>
      <c r="D3984" s="60">
        <v>0</v>
      </c>
      <c r="E3984" s="54">
        <v>1029929.39</v>
      </c>
      <c r="F3984" s="54">
        <v>1048542.81</v>
      </c>
      <c r="G3984" s="55">
        <v>1.018</v>
      </c>
      <c r="H3984" s="53">
        <v>0</v>
      </c>
      <c r="I3984" s="53" t="s">
        <v>1408</v>
      </c>
    </row>
    <row r="3985" spans="1:9" ht="17.399999999999999" x14ac:dyDescent="0.3">
      <c r="A3985" s="53" t="s">
        <v>755</v>
      </c>
      <c r="B3985" s="57">
        <v>45778</v>
      </c>
      <c r="C3985" s="59">
        <v>100857325.54000001</v>
      </c>
      <c r="D3985" s="60">
        <v>0</v>
      </c>
      <c r="E3985" s="54">
        <v>1008573.26</v>
      </c>
      <c r="F3985" s="54">
        <v>1086679.18</v>
      </c>
      <c r="G3985" s="55">
        <v>1.077</v>
      </c>
      <c r="H3985" s="53">
        <v>0</v>
      </c>
      <c r="I3985" s="53" t="s">
        <v>1408</v>
      </c>
    </row>
    <row r="3986" spans="1:9" ht="17.399999999999999" x14ac:dyDescent="0.3">
      <c r="A3986" s="53" t="s">
        <v>755</v>
      </c>
      <c r="B3986" s="57">
        <v>45809</v>
      </c>
      <c r="C3986" s="59">
        <v>99267683.290000007</v>
      </c>
      <c r="D3986" s="60">
        <v>0</v>
      </c>
      <c r="E3986" s="54">
        <v>992676.83</v>
      </c>
      <c r="F3986" s="54">
        <v>1069537.22</v>
      </c>
      <c r="G3986" s="55">
        <v>1.077</v>
      </c>
      <c r="H3986" s="53">
        <v>0</v>
      </c>
      <c r="I3986" s="53" t="s">
        <v>1408</v>
      </c>
    </row>
    <row r="3987" spans="1:9" ht="17.399999999999999" x14ac:dyDescent="0.3">
      <c r="A3987" s="53" t="s">
        <v>755</v>
      </c>
      <c r="B3987" s="57">
        <v>45839</v>
      </c>
      <c r="C3987" s="59">
        <v>97791885.219999999</v>
      </c>
      <c r="D3987" s="60">
        <v>0</v>
      </c>
      <c r="E3987" s="54">
        <v>977918.85</v>
      </c>
      <c r="F3987" s="54">
        <v>1112873.82</v>
      </c>
      <c r="G3987" s="55">
        <v>1.1379999999999999</v>
      </c>
      <c r="H3987" s="53">
        <v>0</v>
      </c>
      <c r="I3987" s="53" t="s">
        <v>1408</v>
      </c>
    </row>
    <row r="3988" spans="1:9" ht="17.399999999999999" x14ac:dyDescent="0.3">
      <c r="A3988" s="53" t="s">
        <v>755</v>
      </c>
      <c r="B3988" s="57">
        <v>45870</v>
      </c>
      <c r="C3988" s="59">
        <v>95883030.269999996</v>
      </c>
      <c r="D3988" s="60">
        <v>15</v>
      </c>
      <c r="E3988" s="54">
        <v>958830.3</v>
      </c>
      <c r="F3988" s="54">
        <v>928009.73</v>
      </c>
      <c r="G3988" s="55">
        <v>0.96799999999999997</v>
      </c>
      <c r="H3988" s="53">
        <v>0</v>
      </c>
      <c r="I3988" s="53" t="s">
        <v>1408</v>
      </c>
    </row>
    <row r="3989" spans="1:9" ht="17.399999999999999" x14ac:dyDescent="0.3">
      <c r="A3989" s="53" t="s">
        <v>755</v>
      </c>
      <c r="B3989" s="57">
        <v>45901</v>
      </c>
      <c r="C3989" s="59">
        <v>94107531.219999999</v>
      </c>
      <c r="D3989" s="60">
        <v>0</v>
      </c>
      <c r="E3989" s="54">
        <v>941075.31</v>
      </c>
      <c r="F3989" s="54">
        <v>984199.29</v>
      </c>
      <c r="G3989" s="55">
        <v>1.046</v>
      </c>
      <c r="H3989" s="53">
        <v>0</v>
      </c>
      <c r="I3989" s="53" t="s">
        <v>1408</v>
      </c>
    </row>
    <row r="3990" spans="1:9" ht="17.399999999999999" x14ac:dyDescent="0.3">
      <c r="A3990" s="53" t="s">
        <v>755</v>
      </c>
      <c r="B3990" s="57">
        <v>45931</v>
      </c>
      <c r="C3990" s="59">
        <v>92197285.450000003</v>
      </c>
      <c r="D3990" s="60">
        <v>220</v>
      </c>
      <c r="E3990" s="54">
        <v>921972.85</v>
      </c>
      <c r="F3990" s="54">
        <v>314589.05</v>
      </c>
      <c r="G3990" s="55">
        <v>0.34100000000000003</v>
      </c>
      <c r="H3990" s="53">
        <v>0</v>
      </c>
      <c r="I3990" s="53" t="s">
        <v>1409</v>
      </c>
    </row>
    <row r="3991" spans="1:9" ht="17.399999999999999" x14ac:dyDescent="0.3">
      <c r="A3991" s="53" t="s">
        <v>755</v>
      </c>
      <c r="B3991" s="57">
        <v>45962</v>
      </c>
      <c r="C3991" s="59">
        <v>90655526.019999996</v>
      </c>
      <c r="D3991" s="60">
        <v>0</v>
      </c>
      <c r="E3991" s="54">
        <v>906555.26</v>
      </c>
      <c r="F3991" s="54">
        <v>868331.46</v>
      </c>
      <c r="G3991" s="55">
        <v>0.95799999999999996</v>
      </c>
      <c r="H3991" s="53">
        <v>0</v>
      </c>
      <c r="I3991" s="53" t="s">
        <v>1408</v>
      </c>
    </row>
    <row r="3992" spans="1:9" ht="17.399999999999999" x14ac:dyDescent="0.3">
      <c r="A3992" s="53" t="s">
        <v>755</v>
      </c>
      <c r="B3992" s="57">
        <v>45992</v>
      </c>
      <c r="C3992" s="59">
        <v>89160288.290000007</v>
      </c>
      <c r="D3992" s="60">
        <v>0</v>
      </c>
      <c r="E3992" s="54">
        <v>891602.88</v>
      </c>
      <c r="F3992" s="54">
        <v>932300.07</v>
      </c>
      <c r="G3992" s="55">
        <v>1.046</v>
      </c>
      <c r="H3992" s="53">
        <v>0</v>
      </c>
      <c r="I3992" s="53" t="s">
        <v>1408</v>
      </c>
    </row>
    <row r="3993" spans="1:9" ht="17.399999999999999" x14ac:dyDescent="0.3">
      <c r="A3993" s="53" t="s">
        <v>756</v>
      </c>
      <c r="B3993" s="57">
        <v>45839</v>
      </c>
      <c r="C3993" s="59">
        <v>3252692.97</v>
      </c>
      <c r="D3993" s="60">
        <v>0</v>
      </c>
      <c r="E3993" s="54">
        <v>48790.39</v>
      </c>
      <c r="F3993" s="54">
        <v>54996.11</v>
      </c>
      <c r="G3993" s="55">
        <v>1.127</v>
      </c>
      <c r="H3993" s="53">
        <v>0</v>
      </c>
      <c r="I3993" s="53" t="s">
        <v>1408</v>
      </c>
    </row>
    <row r="3994" spans="1:9" ht="17.399999999999999" x14ac:dyDescent="0.3">
      <c r="A3994" s="53" t="s">
        <v>756</v>
      </c>
      <c r="B3994" s="57">
        <v>45870</v>
      </c>
      <c r="C3994" s="59">
        <v>3168427.16</v>
      </c>
      <c r="D3994" s="60">
        <v>95</v>
      </c>
      <c r="E3994" s="54">
        <v>47526.41</v>
      </c>
      <c r="F3994" s="54">
        <v>25929.93</v>
      </c>
      <c r="G3994" s="55">
        <v>0.54600000000000004</v>
      </c>
      <c r="H3994" s="53">
        <v>0</v>
      </c>
      <c r="I3994" s="53" t="s">
        <v>1409</v>
      </c>
    </row>
    <row r="3995" spans="1:9" ht="17.399999999999999" x14ac:dyDescent="0.3">
      <c r="A3995" s="53" t="s">
        <v>756</v>
      </c>
      <c r="B3995" s="57">
        <v>45901</v>
      </c>
      <c r="C3995" s="59">
        <v>3097236.06</v>
      </c>
      <c r="D3995" s="60">
        <v>65</v>
      </c>
      <c r="E3995" s="54">
        <v>46458.54</v>
      </c>
      <c r="F3995" s="54">
        <v>29752.74</v>
      </c>
      <c r="G3995" s="55">
        <v>0.64</v>
      </c>
      <c r="H3995" s="53">
        <v>0</v>
      </c>
      <c r="I3995" s="53" t="s">
        <v>1411</v>
      </c>
    </row>
    <row r="3996" spans="1:9" ht="17.399999999999999" x14ac:dyDescent="0.3">
      <c r="A3996" s="53" t="s">
        <v>756</v>
      </c>
      <c r="B3996" s="57">
        <v>45931</v>
      </c>
      <c r="C3996" s="59">
        <v>3024768.7</v>
      </c>
      <c r="D3996" s="60">
        <v>15</v>
      </c>
      <c r="E3996" s="54">
        <v>45371.53</v>
      </c>
      <c r="F3996" s="54">
        <v>51516.11</v>
      </c>
      <c r="G3996" s="55">
        <v>1.135</v>
      </c>
      <c r="H3996" s="53">
        <v>0</v>
      </c>
      <c r="I3996" s="53" t="s">
        <v>1408</v>
      </c>
    </row>
    <row r="3997" spans="1:9" ht="17.399999999999999" x14ac:dyDescent="0.3">
      <c r="A3997" s="53" t="s">
        <v>756</v>
      </c>
      <c r="B3997" s="57">
        <v>45962</v>
      </c>
      <c r="C3997" s="59">
        <v>2945790.66</v>
      </c>
      <c r="D3997" s="60">
        <v>0</v>
      </c>
      <c r="E3997" s="54">
        <v>44186.86</v>
      </c>
      <c r="F3997" s="54">
        <v>50639.03</v>
      </c>
      <c r="G3997" s="55">
        <v>1.1459999999999999</v>
      </c>
      <c r="H3997" s="53">
        <v>0</v>
      </c>
      <c r="I3997" s="53" t="s">
        <v>1408</v>
      </c>
    </row>
    <row r="3998" spans="1:9" ht="17.399999999999999" x14ac:dyDescent="0.3">
      <c r="A3998" s="53" t="s">
        <v>756</v>
      </c>
      <c r="B3998" s="57">
        <v>45992</v>
      </c>
      <c r="C3998" s="59">
        <v>2873166.25</v>
      </c>
      <c r="D3998" s="60">
        <v>0</v>
      </c>
      <c r="E3998" s="54">
        <v>43097.49</v>
      </c>
      <c r="F3998" s="54">
        <v>47376.82</v>
      </c>
      <c r="G3998" s="55">
        <v>1.099</v>
      </c>
      <c r="H3998" s="53">
        <v>0</v>
      </c>
      <c r="I3998" s="53" t="s">
        <v>1408</v>
      </c>
    </row>
    <row r="3999" spans="1:9" ht="17.399999999999999" x14ac:dyDescent="0.3">
      <c r="A3999" s="53" t="s">
        <v>758</v>
      </c>
      <c r="B3999" s="57">
        <v>45658</v>
      </c>
      <c r="C3999" s="59">
        <v>3532486.18</v>
      </c>
      <c r="D3999" s="60">
        <v>95</v>
      </c>
      <c r="E3999" s="54">
        <v>52987.29</v>
      </c>
      <c r="F3999" s="54">
        <v>13145.06</v>
      </c>
      <c r="G3999" s="55">
        <v>0.248</v>
      </c>
      <c r="H3999" s="53">
        <v>0</v>
      </c>
      <c r="I3999" s="53" t="s">
        <v>1409</v>
      </c>
    </row>
    <row r="4000" spans="1:9" ht="17.399999999999999" x14ac:dyDescent="0.3">
      <c r="A4000" s="53" t="s">
        <v>758</v>
      </c>
      <c r="B4000" s="57">
        <v>45689</v>
      </c>
      <c r="C4000" s="59">
        <v>3416887.51</v>
      </c>
      <c r="D4000" s="60">
        <v>0</v>
      </c>
      <c r="E4000" s="54">
        <v>51253.31</v>
      </c>
      <c r="F4000" s="54">
        <v>58510.19</v>
      </c>
      <c r="G4000" s="55">
        <v>1.1419999999999999</v>
      </c>
      <c r="H4000" s="53">
        <v>0</v>
      </c>
      <c r="I4000" s="53" t="s">
        <v>1408</v>
      </c>
    </row>
    <row r="4001" spans="1:9" ht="17.399999999999999" x14ac:dyDescent="0.3">
      <c r="A4001" s="53" t="s">
        <v>758</v>
      </c>
      <c r="B4001" s="57">
        <v>45717</v>
      </c>
      <c r="C4001" s="59">
        <v>3312811.37</v>
      </c>
      <c r="D4001" s="60">
        <v>0</v>
      </c>
      <c r="E4001" s="54">
        <v>49692.17</v>
      </c>
      <c r="F4001" s="54">
        <v>48295.03</v>
      </c>
      <c r="G4001" s="55">
        <v>0.97199999999999998</v>
      </c>
      <c r="H4001" s="53">
        <v>0</v>
      </c>
      <c r="I4001" s="53" t="s">
        <v>1408</v>
      </c>
    </row>
    <row r="4002" spans="1:9" ht="17.399999999999999" x14ac:dyDescent="0.3">
      <c r="A4002" s="53" t="s">
        <v>758</v>
      </c>
      <c r="B4002" s="57">
        <v>45748</v>
      </c>
      <c r="C4002" s="59">
        <v>3226072.11</v>
      </c>
      <c r="D4002" s="60">
        <v>0</v>
      </c>
      <c r="E4002" s="54">
        <v>48391.08</v>
      </c>
      <c r="F4002" s="54">
        <v>49670.78</v>
      </c>
      <c r="G4002" s="55">
        <v>1.026</v>
      </c>
      <c r="H4002" s="53">
        <v>0</v>
      </c>
      <c r="I4002" s="53" t="s">
        <v>1408</v>
      </c>
    </row>
    <row r="4003" spans="1:9" ht="17.399999999999999" x14ac:dyDescent="0.3">
      <c r="A4003" s="53" t="s">
        <v>758</v>
      </c>
      <c r="B4003" s="57">
        <v>45778</v>
      </c>
      <c r="C4003" s="59">
        <v>3134128.96</v>
      </c>
      <c r="D4003" s="60">
        <v>65</v>
      </c>
      <c r="E4003" s="54">
        <v>47011.93</v>
      </c>
      <c r="F4003" s="54">
        <v>37673.53</v>
      </c>
      <c r="G4003" s="55">
        <v>0.80100000000000005</v>
      </c>
      <c r="H4003" s="53">
        <v>0</v>
      </c>
      <c r="I4003" s="53" t="s">
        <v>1411</v>
      </c>
    </row>
    <row r="4004" spans="1:9" ht="17.399999999999999" x14ac:dyDescent="0.3">
      <c r="A4004" s="53" t="s">
        <v>758</v>
      </c>
      <c r="B4004" s="57">
        <v>45809</v>
      </c>
      <c r="C4004" s="59">
        <v>3040946.84</v>
      </c>
      <c r="D4004" s="60">
        <v>0</v>
      </c>
      <c r="E4004" s="54">
        <v>45614.2</v>
      </c>
      <c r="F4004" s="54">
        <v>50243.87</v>
      </c>
      <c r="G4004" s="55">
        <v>1.101</v>
      </c>
      <c r="H4004" s="53">
        <v>0</v>
      </c>
      <c r="I4004" s="53" t="s">
        <v>1408</v>
      </c>
    </row>
    <row r="4005" spans="1:9" ht="17.399999999999999" x14ac:dyDescent="0.3">
      <c r="A4005" s="53" t="s">
        <v>758</v>
      </c>
      <c r="B4005" s="57">
        <v>45839</v>
      </c>
      <c r="C4005" s="59">
        <v>2941996.41</v>
      </c>
      <c r="D4005" s="60">
        <v>65</v>
      </c>
      <c r="E4005" s="54">
        <v>44129.95</v>
      </c>
      <c r="F4005" s="54">
        <v>30204.48</v>
      </c>
      <c r="G4005" s="55">
        <v>0.68400000000000005</v>
      </c>
      <c r="H4005" s="53">
        <v>0</v>
      </c>
      <c r="I4005" s="53" t="s">
        <v>1411</v>
      </c>
    </row>
    <row r="4006" spans="1:9" ht="17.399999999999999" x14ac:dyDescent="0.3">
      <c r="A4006" s="53" t="s">
        <v>758</v>
      </c>
      <c r="B4006" s="57">
        <v>45870</v>
      </c>
      <c r="C4006" s="59">
        <v>2848393.23</v>
      </c>
      <c r="D4006" s="60">
        <v>0</v>
      </c>
      <c r="E4006" s="54">
        <v>42725.9</v>
      </c>
      <c r="F4006" s="54">
        <v>48478.68</v>
      </c>
      <c r="G4006" s="55">
        <v>1.135</v>
      </c>
      <c r="H4006" s="53">
        <v>0</v>
      </c>
      <c r="I4006" s="53" t="s">
        <v>1408</v>
      </c>
    </row>
    <row r="4007" spans="1:9" ht="17.399999999999999" x14ac:dyDescent="0.3">
      <c r="A4007" s="53" t="s">
        <v>758</v>
      </c>
      <c r="B4007" s="57">
        <v>45901</v>
      </c>
      <c r="C4007" s="59">
        <v>2769901.63</v>
      </c>
      <c r="D4007" s="60">
        <v>95</v>
      </c>
      <c r="E4007" s="54">
        <v>41548.519999999997</v>
      </c>
      <c r="F4007" s="54">
        <v>16910.5</v>
      </c>
      <c r="G4007" s="55">
        <v>0.40699999999999997</v>
      </c>
      <c r="H4007" s="53">
        <v>1</v>
      </c>
      <c r="I4007" s="53" t="s">
        <v>1409</v>
      </c>
    </row>
    <row r="4008" spans="1:9" ht="17.399999999999999" x14ac:dyDescent="0.3">
      <c r="A4008" s="53" t="s">
        <v>758</v>
      </c>
      <c r="B4008" s="57">
        <v>45931</v>
      </c>
      <c r="C4008" s="59">
        <v>2685750.67</v>
      </c>
      <c r="D4008" s="60">
        <v>0</v>
      </c>
      <c r="E4008" s="54">
        <v>40286.26</v>
      </c>
      <c r="F4008" s="54">
        <v>42333.55</v>
      </c>
      <c r="G4008" s="55">
        <v>1.0509999999999999</v>
      </c>
      <c r="H4008" s="53">
        <v>1</v>
      </c>
      <c r="I4008" s="53" t="s">
        <v>1408</v>
      </c>
    </row>
    <row r="4009" spans="1:9" ht="17.399999999999999" x14ac:dyDescent="0.3">
      <c r="A4009" s="53" t="s">
        <v>758</v>
      </c>
      <c r="B4009" s="57">
        <v>45962</v>
      </c>
      <c r="C4009" s="59">
        <v>2613817.14</v>
      </c>
      <c r="D4009" s="60">
        <v>15</v>
      </c>
      <c r="E4009" s="54">
        <v>39207.26</v>
      </c>
      <c r="F4009" s="54">
        <v>39074.89</v>
      </c>
      <c r="G4009" s="55">
        <v>0.997</v>
      </c>
      <c r="H4009" s="53">
        <v>1</v>
      </c>
      <c r="I4009" s="53" t="s">
        <v>1408</v>
      </c>
    </row>
    <row r="4010" spans="1:9" ht="17.399999999999999" x14ac:dyDescent="0.3">
      <c r="A4010" s="53" t="s">
        <v>758</v>
      </c>
      <c r="B4010" s="57">
        <v>45992</v>
      </c>
      <c r="C4010" s="59">
        <v>2532934.7999999998</v>
      </c>
      <c r="D4010" s="60">
        <v>0</v>
      </c>
      <c r="E4010" s="54">
        <v>37994.019999999997</v>
      </c>
      <c r="F4010" s="54">
        <v>38163.040000000001</v>
      </c>
      <c r="G4010" s="55">
        <v>1.004</v>
      </c>
      <c r="H4010" s="53">
        <v>1</v>
      </c>
      <c r="I4010" s="53" t="s">
        <v>1408</v>
      </c>
    </row>
    <row r="4011" spans="1:9" ht="17.399999999999999" x14ac:dyDescent="0.3">
      <c r="A4011" s="53" t="s">
        <v>759</v>
      </c>
      <c r="B4011" s="57">
        <v>45658</v>
      </c>
      <c r="C4011" s="59">
        <v>76497008.290000007</v>
      </c>
      <c r="D4011" s="60">
        <v>0</v>
      </c>
      <c r="E4011" s="54">
        <v>764970.08</v>
      </c>
      <c r="F4011" s="54">
        <v>863336.57</v>
      </c>
      <c r="G4011" s="55">
        <v>1.129</v>
      </c>
      <c r="H4011" s="53">
        <v>0</v>
      </c>
      <c r="I4011" s="53" t="s">
        <v>1408</v>
      </c>
    </row>
    <row r="4012" spans="1:9" ht="17.399999999999999" x14ac:dyDescent="0.3">
      <c r="A4012" s="53" t="s">
        <v>759</v>
      </c>
      <c r="B4012" s="57">
        <v>45689</v>
      </c>
      <c r="C4012" s="59">
        <v>75257908.430000007</v>
      </c>
      <c r="D4012" s="60">
        <v>0</v>
      </c>
      <c r="E4012" s="54">
        <v>752579.08</v>
      </c>
      <c r="F4012" s="54">
        <v>840291.74</v>
      </c>
      <c r="G4012" s="55">
        <v>1.117</v>
      </c>
      <c r="H4012" s="53">
        <v>0</v>
      </c>
      <c r="I4012" s="53" t="s">
        <v>1408</v>
      </c>
    </row>
    <row r="4013" spans="1:9" ht="17.399999999999999" x14ac:dyDescent="0.3">
      <c r="A4013" s="53" t="s">
        <v>759</v>
      </c>
      <c r="B4013" s="57">
        <v>45717</v>
      </c>
      <c r="C4013" s="59">
        <v>74063989</v>
      </c>
      <c r="D4013" s="60">
        <v>15</v>
      </c>
      <c r="E4013" s="54">
        <v>740639.89</v>
      </c>
      <c r="F4013" s="54">
        <v>716161.85</v>
      </c>
      <c r="G4013" s="55">
        <v>0.96699999999999997</v>
      </c>
      <c r="H4013" s="53">
        <v>0</v>
      </c>
      <c r="I4013" s="53" t="s">
        <v>1408</v>
      </c>
    </row>
    <row r="4014" spans="1:9" ht="17.399999999999999" x14ac:dyDescent="0.3">
      <c r="A4014" s="53" t="s">
        <v>759</v>
      </c>
      <c r="B4014" s="57">
        <v>45748</v>
      </c>
      <c r="C4014" s="59">
        <v>72886574.150000006</v>
      </c>
      <c r="D4014" s="60">
        <v>35</v>
      </c>
      <c r="E4014" s="54">
        <v>728865.74</v>
      </c>
      <c r="F4014" s="54">
        <v>560778.89</v>
      </c>
      <c r="G4014" s="55">
        <v>0.76900000000000002</v>
      </c>
      <c r="H4014" s="53">
        <v>0</v>
      </c>
      <c r="I4014" s="53" t="s">
        <v>1410</v>
      </c>
    </row>
    <row r="4015" spans="1:9" ht="17.399999999999999" x14ac:dyDescent="0.3">
      <c r="A4015" s="53" t="s">
        <v>759</v>
      </c>
      <c r="B4015" s="57">
        <v>45778</v>
      </c>
      <c r="C4015" s="59">
        <v>71689020.939999998</v>
      </c>
      <c r="D4015" s="60">
        <v>0</v>
      </c>
      <c r="E4015" s="54">
        <v>716890.21</v>
      </c>
      <c r="F4015" s="54">
        <v>773405.02</v>
      </c>
      <c r="G4015" s="55">
        <v>1.079</v>
      </c>
      <c r="H4015" s="53">
        <v>0</v>
      </c>
      <c r="I4015" s="53" t="s">
        <v>1408</v>
      </c>
    </row>
    <row r="4016" spans="1:9" ht="17.399999999999999" x14ac:dyDescent="0.3">
      <c r="A4016" s="53" t="s">
        <v>759</v>
      </c>
      <c r="B4016" s="57">
        <v>45809</v>
      </c>
      <c r="C4016" s="59">
        <v>70349682.189999998</v>
      </c>
      <c r="D4016" s="60">
        <v>0</v>
      </c>
      <c r="E4016" s="54">
        <v>703496.82</v>
      </c>
      <c r="F4016" s="54">
        <v>717748.99</v>
      </c>
      <c r="G4016" s="55">
        <v>1.02</v>
      </c>
      <c r="H4016" s="53">
        <v>0</v>
      </c>
      <c r="I4016" s="53" t="s">
        <v>1408</v>
      </c>
    </row>
    <row r="4017" spans="1:9" ht="17.399999999999999" x14ac:dyDescent="0.3">
      <c r="A4017" s="53" t="s">
        <v>759</v>
      </c>
      <c r="B4017" s="57">
        <v>45839</v>
      </c>
      <c r="C4017" s="59">
        <v>69350974.709999993</v>
      </c>
      <c r="D4017" s="60">
        <v>15</v>
      </c>
      <c r="E4017" s="54">
        <v>693509.75</v>
      </c>
      <c r="F4017" s="54">
        <v>720681</v>
      </c>
      <c r="G4017" s="55">
        <v>1.0389999999999999</v>
      </c>
      <c r="H4017" s="53">
        <v>0</v>
      </c>
      <c r="I4017" s="53" t="s">
        <v>1408</v>
      </c>
    </row>
    <row r="4018" spans="1:9" ht="17.399999999999999" x14ac:dyDescent="0.3">
      <c r="A4018" s="53" t="s">
        <v>759</v>
      </c>
      <c r="B4018" s="57">
        <v>45870</v>
      </c>
      <c r="C4018" s="59">
        <v>68124904.549999997</v>
      </c>
      <c r="D4018" s="60">
        <v>0</v>
      </c>
      <c r="E4018" s="54">
        <v>681249.05</v>
      </c>
      <c r="F4018" s="54">
        <v>749462.85</v>
      </c>
      <c r="G4018" s="55">
        <v>1.1000000000000001</v>
      </c>
      <c r="H4018" s="53">
        <v>0</v>
      </c>
      <c r="I4018" s="53" t="s">
        <v>1408</v>
      </c>
    </row>
    <row r="4019" spans="1:9" ht="17.399999999999999" x14ac:dyDescent="0.3">
      <c r="A4019" s="53" t="s">
        <v>759</v>
      </c>
      <c r="B4019" s="57">
        <v>45901</v>
      </c>
      <c r="C4019" s="59">
        <v>67096836.549999997</v>
      </c>
      <c r="D4019" s="60">
        <v>35</v>
      </c>
      <c r="E4019" s="54">
        <v>670968.37</v>
      </c>
      <c r="F4019" s="54">
        <v>390176.4</v>
      </c>
      <c r="G4019" s="55">
        <v>0.58199999999999996</v>
      </c>
      <c r="H4019" s="53">
        <v>0</v>
      </c>
      <c r="I4019" s="53" t="s">
        <v>1410</v>
      </c>
    </row>
    <row r="4020" spans="1:9" ht="17.399999999999999" x14ac:dyDescent="0.3">
      <c r="A4020" s="53" t="s">
        <v>759</v>
      </c>
      <c r="B4020" s="57">
        <v>45931</v>
      </c>
      <c r="C4020" s="59">
        <v>66086468.960000001</v>
      </c>
      <c r="D4020" s="60">
        <v>35</v>
      </c>
      <c r="E4020" s="54">
        <v>660864.68999999994</v>
      </c>
      <c r="F4020" s="54">
        <v>473575.95</v>
      </c>
      <c r="G4020" s="55">
        <v>0.71699999999999997</v>
      </c>
      <c r="H4020" s="53">
        <v>0</v>
      </c>
      <c r="I4020" s="53" t="s">
        <v>1410</v>
      </c>
    </row>
    <row r="4021" spans="1:9" ht="17.399999999999999" x14ac:dyDescent="0.3">
      <c r="A4021" s="53" t="s">
        <v>759</v>
      </c>
      <c r="B4021" s="57">
        <v>45962</v>
      </c>
      <c r="C4021" s="59">
        <v>64838968.5</v>
      </c>
      <c r="D4021" s="60">
        <v>0</v>
      </c>
      <c r="E4021" s="54">
        <v>648389.68999999994</v>
      </c>
      <c r="F4021" s="54">
        <v>673303.07</v>
      </c>
      <c r="G4021" s="55">
        <v>1.038</v>
      </c>
      <c r="H4021" s="53">
        <v>0</v>
      </c>
      <c r="I4021" s="53" t="s">
        <v>1408</v>
      </c>
    </row>
    <row r="4022" spans="1:9" ht="17.399999999999999" x14ac:dyDescent="0.3">
      <c r="A4022" s="53" t="s">
        <v>759</v>
      </c>
      <c r="B4022" s="57">
        <v>45992</v>
      </c>
      <c r="C4022" s="59">
        <v>63519981.469999999</v>
      </c>
      <c r="D4022" s="60">
        <v>0</v>
      </c>
      <c r="E4022" s="54">
        <v>635199.81000000006</v>
      </c>
      <c r="F4022" s="54">
        <v>613499.16</v>
      </c>
      <c r="G4022" s="55">
        <v>0.96599999999999997</v>
      </c>
      <c r="H4022" s="53">
        <v>0</v>
      </c>
      <c r="I4022" s="53" t="s">
        <v>1408</v>
      </c>
    </row>
    <row r="4023" spans="1:9" ht="17.399999999999999" x14ac:dyDescent="0.3">
      <c r="A4023" s="53" t="s">
        <v>761</v>
      </c>
      <c r="B4023" s="57">
        <v>45658</v>
      </c>
      <c r="C4023" s="59">
        <v>3751375.9</v>
      </c>
      <c r="D4023" s="60">
        <v>0</v>
      </c>
      <c r="E4023" s="54">
        <v>56270.64</v>
      </c>
      <c r="F4023" s="54">
        <v>54491.519999999997</v>
      </c>
      <c r="G4023" s="55">
        <v>0.96799999999999997</v>
      </c>
      <c r="H4023" s="53">
        <v>0</v>
      </c>
      <c r="I4023" s="53" t="s">
        <v>1408</v>
      </c>
    </row>
    <row r="4024" spans="1:9" ht="17.399999999999999" x14ac:dyDescent="0.3">
      <c r="A4024" s="53" t="s">
        <v>761</v>
      </c>
      <c r="B4024" s="57">
        <v>45689</v>
      </c>
      <c r="C4024" s="59">
        <v>3638022.2</v>
      </c>
      <c r="D4024" s="60">
        <v>0</v>
      </c>
      <c r="E4024" s="54">
        <v>54570.33</v>
      </c>
      <c r="F4024" s="54">
        <v>58529.72</v>
      </c>
      <c r="G4024" s="55">
        <v>1.073</v>
      </c>
      <c r="H4024" s="53">
        <v>0</v>
      </c>
      <c r="I4024" s="53" t="s">
        <v>1408</v>
      </c>
    </row>
    <row r="4025" spans="1:9" ht="17.399999999999999" x14ac:dyDescent="0.3">
      <c r="A4025" s="53" t="s">
        <v>761</v>
      </c>
      <c r="B4025" s="57">
        <v>45717</v>
      </c>
      <c r="C4025" s="59">
        <v>3537790.86</v>
      </c>
      <c r="D4025" s="60">
        <v>0</v>
      </c>
      <c r="E4025" s="54">
        <v>53066.86</v>
      </c>
      <c r="F4025" s="54">
        <v>53653.72</v>
      </c>
      <c r="G4025" s="55">
        <v>1.0109999999999999</v>
      </c>
      <c r="H4025" s="53">
        <v>0</v>
      </c>
      <c r="I4025" s="53" t="s">
        <v>1408</v>
      </c>
    </row>
    <row r="4026" spans="1:9" ht="17.399999999999999" x14ac:dyDescent="0.3">
      <c r="A4026" s="53" t="s">
        <v>761</v>
      </c>
      <c r="B4026" s="57">
        <v>45748</v>
      </c>
      <c r="C4026" s="59">
        <v>3443793.87</v>
      </c>
      <c r="D4026" s="60">
        <v>65</v>
      </c>
      <c r="E4026" s="54">
        <v>51656.91</v>
      </c>
      <c r="F4026" s="54">
        <v>38723.17</v>
      </c>
      <c r="G4026" s="55">
        <v>0.75</v>
      </c>
      <c r="H4026" s="53">
        <v>0</v>
      </c>
      <c r="I4026" s="53" t="s">
        <v>1411</v>
      </c>
    </row>
    <row r="4027" spans="1:9" ht="17.399999999999999" x14ac:dyDescent="0.3">
      <c r="A4027" s="53" t="s">
        <v>761</v>
      </c>
      <c r="B4027" s="57">
        <v>45778</v>
      </c>
      <c r="C4027" s="59">
        <v>3347354.31</v>
      </c>
      <c r="D4027" s="60">
        <v>0</v>
      </c>
      <c r="E4027" s="54">
        <v>50210.31</v>
      </c>
      <c r="F4027" s="54">
        <v>55443</v>
      </c>
      <c r="G4027" s="55">
        <v>1.1040000000000001</v>
      </c>
      <c r="H4027" s="53">
        <v>0</v>
      </c>
      <c r="I4027" s="53" t="s">
        <v>1408</v>
      </c>
    </row>
    <row r="4028" spans="1:9" ht="17.399999999999999" x14ac:dyDescent="0.3">
      <c r="A4028" s="53" t="s">
        <v>761</v>
      </c>
      <c r="B4028" s="57">
        <v>45809</v>
      </c>
      <c r="C4028" s="59">
        <v>3253265.73</v>
      </c>
      <c r="D4028" s="60">
        <v>0</v>
      </c>
      <c r="E4028" s="54">
        <v>48798.99</v>
      </c>
      <c r="F4028" s="54">
        <v>50904.94</v>
      </c>
      <c r="G4028" s="55">
        <v>1.0429999999999999</v>
      </c>
      <c r="H4028" s="53">
        <v>0</v>
      </c>
      <c r="I4028" s="53" t="s">
        <v>1408</v>
      </c>
    </row>
    <row r="4029" spans="1:9" ht="17.399999999999999" x14ac:dyDescent="0.3">
      <c r="A4029" s="53" t="s">
        <v>761</v>
      </c>
      <c r="B4029" s="57">
        <v>45839</v>
      </c>
      <c r="C4029" s="59">
        <v>3165633.95</v>
      </c>
      <c r="D4029" s="60">
        <v>0</v>
      </c>
      <c r="E4029" s="54">
        <v>47484.51</v>
      </c>
      <c r="F4029" s="54">
        <v>54575.1</v>
      </c>
      <c r="G4029" s="55">
        <v>1.149</v>
      </c>
      <c r="H4029" s="53">
        <v>0</v>
      </c>
      <c r="I4029" s="53" t="s">
        <v>1408</v>
      </c>
    </row>
    <row r="4030" spans="1:9" ht="17.399999999999999" x14ac:dyDescent="0.3">
      <c r="A4030" s="53" t="s">
        <v>761</v>
      </c>
      <c r="B4030" s="57">
        <v>45870</v>
      </c>
      <c r="C4030" s="59">
        <v>3076040.06</v>
      </c>
      <c r="D4030" s="60">
        <v>0</v>
      </c>
      <c r="E4030" s="54">
        <v>46140.6</v>
      </c>
      <c r="F4030" s="54">
        <v>47289.2</v>
      </c>
      <c r="G4030" s="55">
        <v>1.0249999999999999</v>
      </c>
      <c r="H4030" s="53">
        <v>0</v>
      </c>
      <c r="I4030" s="53" t="s">
        <v>1408</v>
      </c>
    </row>
    <row r="4031" spans="1:9" ht="17.399999999999999" x14ac:dyDescent="0.3">
      <c r="A4031" s="53" t="s">
        <v>761</v>
      </c>
      <c r="B4031" s="57">
        <v>45901</v>
      </c>
      <c r="C4031" s="59">
        <v>2976484.4</v>
      </c>
      <c r="D4031" s="60">
        <v>15</v>
      </c>
      <c r="E4031" s="54">
        <v>44647.27</v>
      </c>
      <c r="F4031" s="54">
        <v>49398.44</v>
      </c>
      <c r="G4031" s="55">
        <v>1.1060000000000001</v>
      </c>
      <c r="H4031" s="53">
        <v>0</v>
      </c>
      <c r="I4031" s="53" t="s">
        <v>1408</v>
      </c>
    </row>
    <row r="4032" spans="1:9" ht="17.399999999999999" x14ac:dyDescent="0.3">
      <c r="A4032" s="53" t="s">
        <v>761</v>
      </c>
      <c r="B4032" s="57">
        <v>45931</v>
      </c>
      <c r="C4032" s="59">
        <v>2898402.94</v>
      </c>
      <c r="D4032" s="60">
        <v>0</v>
      </c>
      <c r="E4032" s="54">
        <v>43476.04</v>
      </c>
      <c r="F4032" s="54">
        <v>47393.47</v>
      </c>
      <c r="G4032" s="55">
        <v>1.0900000000000001</v>
      </c>
      <c r="H4032" s="53">
        <v>0</v>
      </c>
      <c r="I4032" s="53" t="s">
        <v>1408</v>
      </c>
    </row>
    <row r="4033" spans="1:9" ht="17.399999999999999" x14ac:dyDescent="0.3">
      <c r="A4033" s="53" t="s">
        <v>761</v>
      </c>
      <c r="B4033" s="57">
        <v>45962</v>
      </c>
      <c r="C4033" s="59">
        <v>2816703.26</v>
      </c>
      <c r="D4033" s="60">
        <v>0</v>
      </c>
      <c r="E4033" s="54">
        <v>42250.55</v>
      </c>
      <c r="F4033" s="54">
        <v>42965.57</v>
      </c>
      <c r="G4033" s="55">
        <v>1.0169999999999999</v>
      </c>
      <c r="H4033" s="53">
        <v>0</v>
      </c>
      <c r="I4033" s="53" t="s">
        <v>1408</v>
      </c>
    </row>
    <row r="4034" spans="1:9" ht="17.399999999999999" x14ac:dyDescent="0.3">
      <c r="A4034" s="53" t="s">
        <v>761</v>
      </c>
      <c r="B4034" s="57">
        <v>45992</v>
      </c>
      <c r="C4034" s="59">
        <v>2739171.75</v>
      </c>
      <c r="D4034" s="60">
        <v>0</v>
      </c>
      <c r="E4034" s="54">
        <v>41087.58</v>
      </c>
      <c r="F4034" s="54">
        <v>43063.78</v>
      </c>
      <c r="G4034" s="55">
        <v>1.048</v>
      </c>
      <c r="H4034" s="53">
        <v>0</v>
      </c>
      <c r="I4034" s="53" t="s">
        <v>1408</v>
      </c>
    </row>
    <row r="4035" spans="1:9" ht="17.399999999999999" x14ac:dyDescent="0.3">
      <c r="A4035" s="53" t="s">
        <v>762</v>
      </c>
      <c r="B4035" s="57">
        <v>45658</v>
      </c>
      <c r="C4035" s="59">
        <v>1251748.76</v>
      </c>
      <c r="D4035" s="60">
        <v>95</v>
      </c>
      <c r="E4035" s="54">
        <v>18776.23</v>
      </c>
      <c r="F4035" s="54">
        <v>10248.23</v>
      </c>
      <c r="G4035" s="55">
        <v>0.54600000000000004</v>
      </c>
      <c r="H4035" s="53">
        <v>0</v>
      </c>
      <c r="I4035" s="53" t="s">
        <v>1409</v>
      </c>
    </row>
    <row r="4036" spans="1:9" ht="17.399999999999999" x14ac:dyDescent="0.3">
      <c r="A4036" s="53" t="s">
        <v>762</v>
      </c>
      <c r="B4036" s="57">
        <v>45689</v>
      </c>
      <c r="C4036" s="59">
        <v>1217008.8999999999</v>
      </c>
      <c r="D4036" s="60">
        <v>0</v>
      </c>
      <c r="E4036" s="54">
        <v>18255.13</v>
      </c>
      <c r="F4036" s="54">
        <v>19636.689999999999</v>
      </c>
      <c r="G4036" s="55">
        <v>1.0760000000000001</v>
      </c>
      <c r="H4036" s="53">
        <v>0</v>
      </c>
      <c r="I4036" s="53" t="s">
        <v>1408</v>
      </c>
    </row>
    <row r="4037" spans="1:9" ht="17.399999999999999" x14ac:dyDescent="0.3">
      <c r="A4037" s="53" t="s">
        <v>762</v>
      </c>
      <c r="B4037" s="57">
        <v>45717</v>
      </c>
      <c r="C4037" s="59">
        <v>1182930.4099999999</v>
      </c>
      <c r="D4037" s="60">
        <v>65</v>
      </c>
      <c r="E4037" s="54">
        <v>17743.96</v>
      </c>
      <c r="F4037" s="54">
        <v>10266.26</v>
      </c>
      <c r="G4037" s="55">
        <v>0.57899999999999996</v>
      </c>
      <c r="H4037" s="53">
        <v>0</v>
      </c>
      <c r="I4037" s="53" t="s">
        <v>1411</v>
      </c>
    </row>
    <row r="4038" spans="1:9" ht="17.399999999999999" x14ac:dyDescent="0.3">
      <c r="A4038" s="53" t="s">
        <v>762</v>
      </c>
      <c r="B4038" s="57">
        <v>45748</v>
      </c>
      <c r="C4038" s="59">
        <v>1151952.28</v>
      </c>
      <c r="D4038" s="60">
        <v>0</v>
      </c>
      <c r="E4038" s="54">
        <v>17279.28</v>
      </c>
      <c r="F4038" s="54">
        <v>18912.650000000001</v>
      </c>
      <c r="G4038" s="55">
        <v>1.095</v>
      </c>
      <c r="H4038" s="53">
        <v>0</v>
      </c>
      <c r="I4038" s="53" t="s">
        <v>1408</v>
      </c>
    </row>
    <row r="4039" spans="1:9" ht="17.399999999999999" x14ac:dyDescent="0.3">
      <c r="A4039" s="53" t="s">
        <v>762</v>
      </c>
      <c r="B4039" s="57">
        <v>45778</v>
      </c>
      <c r="C4039" s="59">
        <v>1117469.8</v>
      </c>
      <c r="D4039" s="60">
        <v>15</v>
      </c>
      <c r="E4039" s="54">
        <v>16762.05</v>
      </c>
      <c r="F4039" s="54">
        <v>18558.53</v>
      </c>
      <c r="G4039" s="55">
        <v>1.107</v>
      </c>
      <c r="H4039" s="53">
        <v>0</v>
      </c>
      <c r="I4039" s="53" t="s">
        <v>1408</v>
      </c>
    </row>
    <row r="4040" spans="1:9" ht="17.399999999999999" x14ac:dyDescent="0.3">
      <c r="A4040" s="53" t="s">
        <v>762</v>
      </c>
      <c r="B4040" s="57">
        <v>45809</v>
      </c>
      <c r="C4040" s="59">
        <v>1082905.3700000001</v>
      </c>
      <c r="D4040" s="60">
        <v>15</v>
      </c>
      <c r="E4040" s="54">
        <v>16243.58</v>
      </c>
      <c r="F4040" s="54">
        <v>16230.13</v>
      </c>
      <c r="G4040" s="55">
        <v>0.999</v>
      </c>
      <c r="H4040" s="53">
        <v>0</v>
      </c>
      <c r="I4040" s="53" t="s">
        <v>1408</v>
      </c>
    </row>
    <row r="4041" spans="1:9" ht="17.399999999999999" x14ac:dyDescent="0.3">
      <c r="A4041" s="53" t="s">
        <v>762</v>
      </c>
      <c r="B4041" s="57">
        <v>45839</v>
      </c>
      <c r="C4041" s="59">
        <v>1052602.6000000001</v>
      </c>
      <c r="D4041" s="60">
        <v>0</v>
      </c>
      <c r="E4041" s="54">
        <v>15789.04</v>
      </c>
      <c r="F4041" s="54">
        <v>15265.49</v>
      </c>
      <c r="G4041" s="55">
        <v>0.96699999999999997</v>
      </c>
      <c r="H4041" s="53">
        <v>0</v>
      </c>
      <c r="I4041" s="53" t="s">
        <v>1408</v>
      </c>
    </row>
    <row r="4042" spans="1:9" ht="17.399999999999999" x14ac:dyDescent="0.3">
      <c r="A4042" s="53" t="s">
        <v>762</v>
      </c>
      <c r="B4042" s="57">
        <v>45870</v>
      </c>
      <c r="C4042" s="59">
        <v>1018649.89</v>
      </c>
      <c r="D4042" s="60">
        <v>0</v>
      </c>
      <c r="E4042" s="54">
        <v>15279.75</v>
      </c>
      <c r="F4042" s="54">
        <v>16462.580000000002</v>
      </c>
      <c r="G4042" s="55">
        <v>1.077</v>
      </c>
      <c r="H4042" s="53">
        <v>0</v>
      </c>
      <c r="I4042" s="53" t="s">
        <v>1408</v>
      </c>
    </row>
    <row r="4043" spans="1:9" ht="17.399999999999999" x14ac:dyDescent="0.3">
      <c r="A4043" s="53" t="s">
        <v>762</v>
      </c>
      <c r="B4043" s="57">
        <v>45901</v>
      </c>
      <c r="C4043" s="59">
        <v>988125.54</v>
      </c>
      <c r="D4043" s="60">
        <v>65</v>
      </c>
      <c r="E4043" s="54">
        <v>14821.88</v>
      </c>
      <c r="F4043" s="54">
        <v>8055.29</v>
      </c>
      <c r="G4043" s="55">
        <v>0.54300000000000004</v>
      </c>
      <c r="H4043" s="53">
        <v>0</v>
      </c>
      <c r="I4043" s="53" t="s">
        <v>1411</v>
      </c>
    </row>
    <row r="4044" spans="1:9" ht="17.399999999999999" x14ac:dyDescent="0.3">
      <c r="A4044" s="53" t="s">
        <v>762</v>
      </c>
      <c r="B4044" s="57">
        <v>45931</v>
      </c>
      <c r="C4044" s="59">
        <v>988125.54</v>
      </c>
      <c r="D4044" s="60">
        <v>185</v>
      </c>
      <c r="E4044" s="54">
        <v>14821.88</v>
      </c>
      <c r="F4044" s="54">
        <v>2530.4899999999998</v>
      </c>
      <c r="G4044" s="55">
        <v>0.17100000000000001</v>
      </c>
      <c r="H4044" s="53">
        <v>0</v>
      </c>
      <c r="I4044" s="53" t="s">
        <v>1412</v>
      </c>
    </row>
    <row r="4045" spans="1:9" ht="17.399999999999999" x14ac:dyDescent="0.3">
      <c r="A4045" s="53" t="s">
        <v>762</v>
      </c>
      <c r="B4045" s="57">
        <v>45962</v>
      </c>
      <c r="C4045" s="59">
        <v>988125.54</v>
      </c>
      <c r="D4045" s="60">
        <v>999</v>
      </c>
      <c r="E4045" s="54">
        <v>14821.88</v>
      </c>
      <c r="F4045" s="54">
        <v>2656.24</v>
      </c>
      <c r="G4045" s="55">
        <v>0.17899999999999999</v>
      </c>
      <c r="H4045" s="53">
        <v>0</v>
      </c>
      <c r="I4045" s="53" t="s">
        <v>1412</v>
      </c>
    </row>
    <row r="4046" spans="1:9" ht="17.399999999999999" x14ac:dyDescent="0.3">
      <c r="A4046" s="53" t="s">
        <v>762</v>
      </c>
      <c r="B4046" s="57">
        <v>45992</v>
      </c>
      <c r="C4046" s="59">
        <v>988125.54</v>
      </c>
      <c r="D4046" s="60">
        <v>999</v>
      </c>
      <c r="E4046" s="54">
        <v>14821.88</v>
      </c>
      <c r="F4046" s="54">
        <v>105.82</v>
      </c>
      <c r="G4046" s="55">
        <v>7.0000000000000001E-3</v>
      </c>
      <c r="H4046" s="53">
        <v>0</v>
      </c>
      <c r="I4046" s="53" t="s">
        <v>1412</v>
      </c>
    </row>
    <row r="4047" spans="1:9" ht="17.399999999999999" x14ac:dyDescent="0.3">
      <c r="A4047" s="53" t="s">
        <v>764</v>
      </c>
      <c r="B4047" s="57">
        <v>45658</v>
      </c>
      <c r="C4047" s="59">
        <v>64152233.25</v>
      </c>
      <c r="D4047" s="60">
        <v>95</v>
      </c>
      <c r="E4047" s="54">
        <v>641522.32999999996</v>
      </c>
      <c r="F4047" s="54">
        <v>149664.24</v>
      </c>
      <c r="G4047" s="55">
        <v>0.23300000000000001</v>
      </c>
      <c r="H4047" s="53">
        <v>0</v>
      </c>
      <c r="I4047" s="53" t="s">
        <v>1409</v>
      </c>
    </row>
    <row r="4048" spans="1:9" ht="17.399999999999999" x14ac:dyDescent="0.3">
      <c r="A4048" s="53" t="s">
        <v>764</v>
      </c>
      <c r="B4048" s="57">
        <v>45689</v>
      </c>
      <c r="C4048" s="59">
        <v>62859961.909999996</v>
      </c>
      <c r="D4048" s="60">
        <v>0</v>
      </c>
      <c r="E4048" s="54">
        <v>628599.62</v>
      </c>
      <c r="F4048" s="54">
        <v>709202.58</v>
      </c>
      <c r="G4048" s="55">
        <v>1.1279999999999999</v>
      </c>
      <c r="H4048" s="53">
        <v>0</v>
      </c>
      <c r="I4048" s="53" t="s">
        <v>1408</v>
      </c>
    </row>
    <row r="4049" spans="1:9" ht="17.399999999999999" x14ac:dyDescent="0.3">
      <c r="A4049" s="53" t="s">
        <v>764</v>
      </c>
      <c r="B4049" s="57">
        <v>45717</v>
      </c>
      <c r="C4049" s="59">
        <v>61750972.68</v>
      </c>
      <c r="D4049" s="60">
        <v>0</v>
      </c>
      <c r="E4049" s="54">
        <v>617509.73</v>
      </c>
      <c r="F4049" s="54">
        <v>654353.02</v>
      </c>
      <c r="G4049" s="55">
        <v>1.06</v>
      </c>
      <c r="H4049" s="53">
        <v>0</v>
      </c>
      <c r="I4049" s="53" t="s">
        <v>1408</v>
      </c>
    </row>
    <row r="4050" spans="1:9" ht="17.399999999999999" x14ac:dyDescent="0.3">
      <c r="A4050" s="53" t="s">
        <v>764</v>
      </c>
      <c r="B4050" s="57">
        <v>45748</v>
      </c>
      <c r="C4050" s="59">
        <v>60582139.579999998</v>
      </c>
      <c r="D4050" s="60">
        <v>15</v>
      </c>
      <c r="E4050" s="54">
        <v>605821.4</v>
      </c>
      <c r="F4050" s="54">
        <v>587073.07999999996</v>
      </c>
      <c r="G4050" s="55">
        <v>0.96899999999999997</v>
      </c>
      <c r="H4050" s="53">
        <v>0</v>
      </c>
      <c r="I4050" s="53" t="s">
        <v>1408</v>
      </c>
    </row>
    <row r="4051" spans="1:9" ht="17.399999999999999" x14ac:dyDescent="0.3">
      <c r="A4051" s="53" t="s">
        <v>764</v>
      </c>
      <c r="B4051" s="57">
        <v>45778</v>
      </c>
      <c r="C4051" s="59">
        <v>59483368.939999998</v>
      </c>
      <c r="D4051" s="60">
        <v>0</v>
      </c>
      <c r="E4051" s="54">
        <v>594833.68999999994</v>
      </c>
      <c r="F4051" s="54">
        <v>604333.35</v>
      </c>
      <c r="G4051" s="55">
        <v>1.016</v>
      </c>
      <c r="H4051" s="53">
        <v>0</v>
      </c>
      <c r="I4051" s="53" t="s">
        <v>1408</v>
      </c>
    </row>
    <row r="4052" spans="1:9" ht="17.399999999999999" x14ac:dyDescent="0.3">
      <c r="A4052" s="53" t="s">
        <v>764</v>
      </c>
      <c r="B4052" s="57">
        <v>45809</v>
      </c>
      <c r="C4052" s="59">
        <v>58451183.509999998</v>
      </c>
      <c r="D4052" s="60">
        <v>15</v>
      </c>
      <c r="E4052" s="54">
        <v>584511.84</v>
      </c>
      <c r="F4052" s="54">
        <v>567984.82999999996</v>
      </c>
      <c r="G4052" s="55">
        <v>0.97199999999999998</v>
      </c>
      <c r="H4052" s="53">
        <v>0</v>
      </c>
      <c r="I4052" s="53" t="s">
        <v>1408</v>
      </c>
    </row>
    <row r="4053" spans="1:9" ht="17.399999999999999" x14ac:dyDescent="0.3">
      <c r="A4053" s="53" t="s">
        <v>764</v>
      </c>
      <c r="B4053" s="57">
        <v>45839</v>
      </c>
      <c r="C4053" s="59">
        <v>57310751.399999999</v>
      </c>
      <c r="D4053" s="60">
        <v>0</v>
      </c>
      <c r="E4053" s="54">
        <v>573107.51</v>
      </c>
      <c r="F4053" s="54">
        <v>615415.68999999994</v>
      </c>
      <c r="G4053" s="55">
        <v>1.0740000000000001</v>
      </c>
      <c r="H4053" s="53">
        <v>0</v>
      </c>
      <c r="I4053" s="53" t="s">
        <v>1408</v>
      </c>
    </row>
    <row r="4054" spans="1:9" ht="17.399999999999999" x14ac:dyDescent="0.3">
      <c r="A4054" s="53" t="s">
        <v>764</v>
      </c>
      <c r="B4054" s="57">
        <v>45870</v>
      </c>
      <c r="C4054" s="59">
        <v>56138416.630000003</v>
      </c>
      <c r="D4054" s="60">
        <v>0</v>
      </c>
      <c r="E4054" s="54">
        <v>561384.17000000004</v>
      </c>
      <c r="F4054" s="54">
        <v>610543.31999999995</v>
      </c>
      <c r="G4054" s="55">
        <v>1.0880000000000001</v>
      </c>
      <c r="H4054" s="53">
        <v>0</v>
      </c>
      <c r="I4054" s="53" t="s">
        <v>1408</v>
      </c>
    </row>
    <row r="4055" spans="1:9" ht="17.399999999999999" x14ac:dyDescent="0.3">
      <c r="A4055" s="53" t="s">
        <v>764</v>
      </c>
      <c r="B4055" s="57">
        <v>45901</v>
      </c>
      <c r="C4055" s="59">
        <v>55232957.939999998</v>
      </c>
      <c r="D4055" s="60">
        <v>95</v>
      </c>
      <c r="E4055" s="54">
        <v>552329.57999999996</v>
      </c>
      <c r="F4055" s="54">
        <v>288984.42</v>
      </c>
      <c r="G4055" s="55">
        <v>0.52300000000000002</v>
      </c>
      <c r="H4055" s="53">
        <v>0</v>
      </c>
      <c r="I4055" s="53" t="s">
        <v>1409</v>
      </c>
    </row>
    <row r="4056" spans="1:9" ht="17.399999999999999" x14ac:dyDescent="0.3">
      <c r="A4056" s="53" t="s">
        <v>764</v>
      </c>
      <c r="B4056" s="57">
        <v>45931</v>
      </c>
      <c r="C4056" s="59">
        <v>54187671.810000002</v>
      </c>
      <c r="D4056" s="60">
        <v>65</v>
      </c>
      <c r="E4056" s="54">
        <v>541876.72</v>
      </c>
      <c r="F4056" s="54">
        <v>316701.28999999998</v>
      </c>
      <c r="G4056" s="55">
        <v>0.58399999999999996</v>
      </c>
      <c r="H4056" s="53">
        <v>0</v>
      </c>
      <c r="I4056" s="53" t="s">
        <v>1411</v>
      </c>
    </row>
    <row r="4057" spans="1:9" ht="17.399999999999999" x14ac:dyDescent="0.3">
      <c r="A4057" s="53" t="s">
        <v>764</v>
      </c>
      <c r="B4057" s="57">
        <v>45962</v>
      </c>
      <c r="C4057" s="59">
        <v>53104640.310000002</v>
      </c>
      <c r="D4057" s="60">
        <v>0</v>
      </c>
      <c r="E4057" s="54">
        <v>531046.40000000002</v>
      </c>
      <c r="F4057" s="54">
        <v>535614.61</v>
      </c>
      <c r="G4057" s="55">
        <v>1.0089999999999999</v>
      </c>
      <c r="H4057" s="53">
        <v>0</v>
      </c>
      <c r="I4057" s="53" t="s">
        <v>1408</v>
      </c>
    </row>
    <row r="4058" spans="1:9" ht="17.399999999999999" x14ac:dyDescent="0.3">
      <c r="A4058" s="53" t="s">
        <v>764</v>
      </c>
      <c r="B4058" s="57">
        <v>45992</v>
      </c>
      <c r="C4058" s="59">
        <v>52134942.189999998</v>
      </c>
      <c r="D4058" s="60">
        <v>0</v>
      </c>
      <c r="E4058" s="54">
        <v>521349.42</v>
      </c>
      <c r="F4058" s="54">
        <v>587360.92000000004</v>
      </c>
      <c r="G4058" s="55">
        <v>1.127</v>
      </c>
      <c r="H4058" s="53">
        <v>0</v>
      </c>
      <c r="I4058" s="53" t="s">
        <v>1408</v>
      </c>
    </row>
    <row r="4059" spans="1:9" ht="17.399999999999999" x14ac:dyDescent="0.3">
      <c r="A4059" s="53" t="s">
        <v>765</v>
      </c>
      <c r="B4059" s="57">
        <v>45809</v>
      </c>
      <c r="C4059" s="59">
        <v>4565520.71</v>
      </c>
      <c r="D4059" s="60">
        <v>15</v>
      </c>
      <c r="E4059" s="54">
        <v>68482.81</v>
      </c>
      <c r="F4059" s="54">
        <v>66017.289999999994</v>
      </c>
      <c r="G4059" s="55">
        <v>0.96399999999999997</v>
      </c>
      <c r="H4059" s="53">
        <v>0</v>
      </c>
      <c r="I4059" s="53" t="s">
        <v>1408</v>
      </c>
    </row>
    <row r="4060" spans="1:9" ht="17.399999999999999" x14ac:dyDescent="0.3">
      <c r="A4060" s="53" t="s">
        <v>765</v>
      </c>
      <c r="B4060" s="57">
        <v>45839</v>
      </c>
      <c r="C4060" s="59">
        <v>4425830.6500000004</v>
      </c>
      <c r="D4060" s="60">
        <v>65</v>
      </c>
      <c r="E4060" s="54">
        <v>66387.460000000006</v>
      </c>
      <c r="F4060" s="54">
        <v>27356.12</v>
      </c>
      <c r="G4060" s="55">
        <v>0.41199999999999998</v>
      </c>
      <c r="H4060" s="53">
        <v>0</v>
      </c>
      <c r="I4060" s="53" t="s">
        <v>1411</v>
      </c>
    </row>
    <row r="4061" spans="1:9" ht="17.399999999999999" x14ac:dyDescent="0.3">
      <c r="A4061" s="53" t="s">
        <v>765</v>
      </c>
      <c r="B4061" s="57">
        <v>45870</v>
      </c>
      <c r="C4061" s="59">
        <v>4302907.09</v>
      </c>
      <c r="D4061" s="60">
        <v>0</v>
      </c>
      <c r="E4061" s="54">
        <v>64543.61</v>
      </c>
      <c r="F4061" s="54">
        <v>70377.460000000006</v>
      </c>
      <c r="G4061" s="55">
        <v>1.0900000000000001</v>
      </c>
      <c r="H4061" s="53">
        <v>0</v>
      </c>
      <c r="I4061" s="53" t="s">
        <v>1408</v>
      </c>
    </row>
    <row r="4062" spans="1:9" ht="17.399999999999999" x14ac:dyDescent="0.3">
      <c r="A4062" s="53" t="s">
        <v>765</v>
      </c>
      <c r="B4062" s="57">
        <v>45901</v>
      </c>
      <c r="C4062" s="59">
        <v>4188766.83</v>
      </c>
      <c r="D4062" s="60">
        <v>0</v>
      </c>
      <c r="E4062" s="54">
        <v>62831.5</v>
      </c>
      <c r="F4062" s="54">
        <v>62512.67</v>
      </c>
      <c r="G4062" s="55">
        <v>0.995</v>
      </c>
      <c r="H4062" s="53">
        <v>0</v>
      </c>
      <c r="I4062" s="53" t="s">
        <v>1408</v>
      </c>
    </row>
    <row r="4063" spans="1:9" ht="17.399999999999999" x14ac:dyDescent="0.3">
      <c r="A4063" s="53" t="s">
        <v>765</v>
      </c>
      <c r="B4063" s="57">
        <v>45931</v>
      </c>
      <c r="C4063" s="59">
        <v>4068270.46</v>
      </c>
      <c r="D4063" s="60">
        <v>65</v>
      </c>
      <c r="E4063" s="54">
        <v>61024.06</v>
      </c>
      <c r="F4063" s="54">
        <v>53864.74</v>
      </c>
      <c r="G4063" s="55">
        <v>0.88300000000000001</v>
      </c>
      <c r="H4063" s="53">
        <v>0</v>
      </c>
      <c r="I4063" s="53" t="s">
        <v>1411</v>
      </c>
    </row>
    <row r="4064" spans="1:9" ht="17.399999999999999" x14ac:dyDescent="0.3">
      <c r="A4064" s="53" t="s">
        <v>765</v>
      </c>
      <c r="B4064" s="57">
        <v>45962</v>
      </c>
      <c r="C4064" s="59">
        <v>3957535.84</v>
      </c>
      <c r="D4064" s="60">
        <v>35</v>
      </c>
      <c r="E4064" s="54">
        <v>59363.040000000001</v>
      </c>
      <c r="F4064" s="54">
        <v>26944.68</v>
      </c>
      <c r="G4064" s="55">
        <v>0.45400000000000001</v>
      </c>
      <c r="H4064" s="53">
        <v>0</v>
      </c>
      <c r="I4064" s="53" t="s">
        <v>1410</v>
      </c>
    </row>
    <row r="4065" spans="1:9" ht="17.399999999999999" x14ac:dyDescent="0.3">
      <c r="A4065" s="53" t="s">
        <v>765</v>
      </c>
      <c r="B4065" s="57">
        <v>45992</v>
      </c>
      <c r="C4065" s="59">
        <v>3851485.78</v>
      </c>
      <c r="D4065" s="60">
        <v>15</v>
      </c>
      <c r="E4065" s="54">
        <v>57772.29</v>
      </c>
      <c r="F4065" s="54">
        <v>65093.45</v>
      </c>
      <c r="G4065" s="55">
        <v>1.127</v>
      </c>
      <c r="H4065" s="53">
        <v>0</v>
      </c>
      <c r="I4065" s="53" t="s">
        <v>1408</v>
      </c>
    </row>
    <row r="4066" spans="1:9" ht="17.399999999999999" x14ac:dyDescent="0.3">
      <c r="A4066" s="53" t="s">
        <v>766</v>
      </c>
      <c r="B4066" s="57">
        <v>45992</v>
      </c>
      <c r="C4066" s="59">
        <v>7256027.9400000004</v>
      </c>
      <c r="D4066" s="60">
        <v>0</v>
      </c>
      <c r="E4066" s="54">
        <v>72560.28</v>
      </c>
      <c r="F4066" s="54">
        <v>77876.03</v>
      </c>
      <c r="G4066" s="55">
        <v>1.073</v>
      </c>
      <c r="H4066" s="53">
        <v>0</v>
      </c>
      <c r="I4066" s="53" t="s">
        <v>1408</v>
      </c>
    </row>
    <row r="4067" spans="1:9" ht="17.399999999999999" x14ac:dyDescent="0.3">
      <c r="A4067" s="53" t="s">
        <v>767</v>
      </c>
      <c r="B4067" s="57">
        <v>45658</v>
      </c>
      <c r="C4067" s="59">
        <v>78859880.280000001</v>
      </c>
      <c r="D4067" s="60">
        <v>35</v>
      </c>
      <c r="E4067" s="54">
        <v>788598.8</v>
      </c>
      <c r="F4067" s="54">
        <v>363370.46</v>
      </c>
      <c r="G4067" s="55">
        <v>0.46100000000000002</v>
      </c>
      <c r="H4067" s="53">
        <v>0</v>
      </c>
      <c r="I4067" s="53" t="s">
        <v>1410</v>
      </c>
    </row>
    <row r="4068" spans="1:9" ht="17.399999999999999" x14ac:dyDescent="0.3">
      <c r="A4068" s="53" t="s">
        <v>767</v>
      </c>
      <c r="B4068" s="57">
        <v>45689</v>
      </c>
      <c r="C4068" s="59">
        <v>77234665.790000007</v>
      </c>
      <c r="D4068" s="60">
        <v>95</v>
      </c>
      <c r="E4068" s="54">
        <v>772346.66</v>
      </c>
      <c r="F4068" s="54">
        <v>203671.49</v>
      </c>
      <c r="G4068" s="55">
        <v>0.26400000000000001</v>
      </c>
      <c r="H4068" s="53">
        <v>1</v>
      </c>
      <c r="I4068" s="53" t="s">
        <v>1409</v>
      </c>
    </row>
    <row r="4069" spans="1:9" ht="17.399999999999999" x14ac:dyDescent="0.3">
      <c r="A4069" s="53" t="s">
        <v>767</v>
      </c>
      <c r="B4069" s="57">
        <v>45717</v>
      </c>
      <c r="C4069" s="59">
        <v>75879274.049999997</v>
      </c>
      <c r="D4069" s="60">
        <v>0</v>
      </c>
      <c r="E4069" s="54">
        <v>758792.74</v>
      </c>
      <c r="F4069" s="54">
        <v>840321.46</v>
      </c>
      <c r="G4069" s="55">
        <v>1.107</v>
      </c>
      <c r="H4069" s="53">
        <v>1</v>
      </c>
      <c r="I4069" s="53" t="s">
        <v>1408</v>
      </c>
    </row>
    <row r="4070" spans="1:9" ht="17.399999999999999" x14ac:dyDescent="0.3">
      <c r="A4070" s="53" t="s">
        <v>767</v>
      </c>
      <c r="B4070" s="57">
        <v>45748</v>
      </c>
      <c r="C4070" s="59">
        <v>74805900.370000005</v>
      </c>
      <c r="D4070" s="60">
        <v>35</v>
      </c>
      <c r="E4070" s="54">
        <v>748059</v>
      </c>
      <c r="F4070" s="54">
        <v>455015.37</v>
      </c>
      <c r="G4070" s="55">
        <v>0.60799999999999998</v>
      </c>
      <c r="H4070" s="53">
        <v>1</v>
      </c>
      <c r="I4070" s="53" t="s">
        <v>1410</v>
      </c>
    </row>
    <row r="4071" spans="1:9" ht="17.399999999999999" x14ac:dyDescent="0.3">
      <c r="A4071" s="53" t="s">
        <v>767</v>
      </c>
      <c r="B4071" s="57">
        <v>45778</v>
      </c>
      <c r="C4071" s="59">
        <v>73730196.170000002</v>
      </c>
      <c r="D4071" s="60">
        <v>15</v>
      </c>
      <c r="E4071" s="54">
        <v>737301.96</v>
      </c>
      <c r="F4071" s="54">
        <v>768533.32</v>
      </c>
      <c r="G4071" s="55">
        <v>1.042</v>
      </c>
      <c r="H4071" s="53">
        <v>1</v>
      </c>
      <c r="I4071" s="53" t="s">
        <v>1408</v>
      </c>
    </row>
    <row r="4072" spans="1:9" ht="17.399999999999999" x14ac:dyDescent="0.3">
      <c r="A4072" s="53" t="s">
        <v>767</v>
      </c>
      <c r="B4072" s="57">
        <v>45809</v>
      </c>
      <c r="C4072" s="59">
        <v>73730196.170000002</v>
      </c>
      <c r="D4072" s="60">
        <v>185</v>
      </c>
      <c r="E4072" s="54">
        <v>737301.96</v>
      </c>
      <c r="F4072" s="54">
        <v>105353.41</v>
      </c>
      <c r="G4072" s="55">
        <v>0.14299999999999999</v>
      </c>
      <c r="H4072" s="53">
        <v>1</v>
      </c>
      <c r="I4072" s="53" t="s">
        <v>1412</v>
      </c>
    </row>
    <row r="4073" spans="1:9" ht="17.399999999999999" x14ac:dyDescent="0.3">
      <c r="A4073" s="53" t="s">
        <v>767</v>
      </c>
      <c r="B4073" s="57">
        <v>45839</v>
      </c>
      <c r="C4073" s="59">
        <v>73730196.170000002</v>
      </c>
      <c r="D4073" s="60">
        <v>999</v>
      </c>
      <c r="E4073" s="54">
        <v>737301.96</v>
      </c>
      <c r="F4073" s="54">
        <v>3157.45</v>
      </c>
      <c r="G4073" s="55">
        <v>4.0000000000000001E-3</v>
      </c>
      <c r="H4073" s="53">
        <v>1</v>
      </c>
      <c r="I4073" s="53" t="s">
        <v>1412</v>
      </c>
    </row>
    <row r="4074" spans="1:9" ht="17.399999999999999" x14ac:dyDescent="0.3">
      <c r="A4074" s="53" t="s">
        <v>767</v>
      </c>
      <c r="B4074" s="57">
        <v>45870</v>
      </c>
      <c r="C4074" s="59">
        <v>73730196.170000002</v>
      </c>
      <c r="D4074" s="60">
        <v>999</v>
      </c>
      <c r="E4074" s="54">
        <v>737301.96</v>
      </c>
      <c r="F4074" s="54">
        <v>10199.64</v>
      </c>
      <c r="G4074" s="55">
        <v>1.4E-2</v>
      </c>
      <c r="H4074" s="53">
        <v>1</v>
      </c>
      <c r="I4074" s="53" t="s">
        <v>1412</v>
      </c>
    </row>
    <row r="4075" spans="1:9" ht="17.399999999999999" x14ac:dyDescent="0.3">
      <c r="A4075" s="53" t="s">
        <v>767</v>
      </c>
      <c r="B4075" s="57">
        <v>45901</v>
      </c>
      <c r="C4075" s="59">
        <v>73730196.170000002</v>
      </c>
      <c r="D4075" s="60">
        <v>999</v>
      </c>
      <c r="E4075" s="54">
        <v>737301.96</v>
      </c>
      <c r="F4075" s="54">
        <v>15409.28</v>
      </c>
      <c r="G4075" s="55">
        <v>2.1000000000000001E-2</v>
      </c>
      <c r="H4075" s="53">
        <v>1</v>
      </c>
      <c r="I4075" s="53" t="s">
        <v>1412</v>
      </c>
    </row>
    <row r="4076" spans="1:9" ht="17.399999999999999" x14ac:dyDescent="0.3">
      <c r="A4076" s="53" t="s">
        <v>767</v>
      </c>
      <c r="B4076" s="57">
        <v>45931</v>
      </c>
      <c r="C4076" s="59">
        <v>73730196.170000002</v>
      </c>
      <c r="D4076" s="60">
        <v>999</v>
      </c>
      <c r="E4076" s="54">
        <v>737301.96</v>
      </c>
      <c r="F4076" s="54">
        <v>131364.20000000001</v>
      </c>
      <c r="G4076" s="55">
        <v>0.17799999999999999</v>
      </c>
      <c r="H4076" s="53">
        <v>1</v>
      </c>
      <c r="I4076" s="53" t="s">
        <v>1412</v>
      </c>
    </row>
    <row r="4077" spans="1:9" ht="17.399999999999999" x14ac:dyDescent="0.3">
      <c r="A4077" s="53" t="s">
        <v>767</v>
      </c>
      <c r="B4077" s="57">
        <v>45962</v>
      </c>
      <c r="C4077" s="59">
        <v>73730196.170000002</v>
      </c>
      <c r="D4077" s="60">
        <v>999</v>
      </c>
      <c r="E4077" s="54">
        <v>737301.96</v>
      </c>
      <c r="F4077" s="54">
        <v>111755.36</v>
      </c>
      <c r="G4077" s="55">
        <v>0.152</v>
      </c>
      <c r="H4077" s="53">
        <v>1</v>
      </c>
      <c r="I4077" s="53" t="s">
        <v>1412</v>
      </c>
    </row>
    <row r="4078" spans="1:9" ht="17.399999999999999" x14ac:dyDescent="0.3">
      <c r="A4078" s="53" t="s">
        <v>767</v>
      </c>
      <c r="B4078" s="57">
        <v>45992</v>
      </c>
      <c r="C4078" s="59">
        <v>73730196.170000002</v>
      </c>
      <c r="D4078" s="60">
        <v>999</v>
      </c>
      <c r="E4078" s="54">
        <v>737301.96</v>
      </c>
      <c r="F4078" s="54">
        <v>146676.29999999999</v>
      </c>
      <c r="G4078" s="55">
        <v>0.19900000000000001</v>
      </c>
      <c r="H4078" s="53">
        <v>1</v>
      </c>
      <c r="I4078" s="53" t="s">
        <v>1412</v>
      </c>
    </row>
    <row r="4079" spans="1:9" ht="17.399999999999999" x14ac:dyDescent="0.3">
      <c r="A4079" s="53" t="s">
        <v>769</v>
      </c>
      <c r="B4079" s="57">
        <v>45778</v>
      </c>
      <c r="C4079" s="59">
        <v>2856707.88</v>
      </c>
      <c r="D4079" s="60">
        <v>0</v>
      </c>
      <c r="E4079" s="54">
        <v>42850.62</v>
      </c>
      <c r="F4079" s="54">
        <v>41044.800000000003</v>
      </c>
      <c r="G4079" s="55">
        <v>0.95799999999999996</v>
      </c>
      <c r="H4079" s="53">
        <v>0</v>
      </c>
      <c r="I4079" s="53" t="s">
        <v>1408</v>
      </c>
    </row>
    <row r="4080" spans="1:9" ht="17.399999999999999" x14ac:dyDescent="0.3">
      <c r="A4080" s="53" t="s">
        <v>769</v>
      </c>
      <c r="B4080" s="57">
        <v>45809</v>
      </c>
      <c r="C4080" s="59">
        <v>2775172.25</v>
      </c>
      <c r="D4080" s="60">
        <v>0</v>
      </c>
      <c r="E4080" s="54">
        <v>41627.58</v>
      </c>
      <c r="F4080" s="54">
        <v>45838.38</v>
      </c>
      <c r="G4080" s="55">
        <v>1.101</v>
      </c>
      <c r="H4080" s="53">
        <v>0</v>
      </c>
      <c r="I4080" s="53" t="s">
        <v>1408</v>
      </c>
    </row>
    <row r="4081" spans="1:9" ht="17.399999999999999" x14ac:dyDescent="0.3">
      <c r="A4081" s="53" t="s">
        <v>769</v>
      </c>
      <c r="B4081" s="57">
        <v>45839</v>
      </c>
      <c r="C4081" s="59">
        <v>2684321.75</v>
      </c>
      <c r="D4081" s="60">
        <v>0</v>
      </c>
      <c r="E4081" s="54">
        <v>40264.83</v>
      </c>
      <c r="F4081" s="54">
        <v>42577.93</v>
      </c>
      <c r="G4081" s="55">
        <v>1.0569999999999999</v>
      </c>
      <c r="H4081" s="53">
        <v>0</v>
      </c>
      <c r="I4081" s="53" t="s">
        <v>1408</v>
      </c>
    </row>
    <row r="4082" spans="1:9" ht="17.399999999999999" x14ac:dyDescent="0.3">
      <c r="A4082" s="53" t="s">
        <v>769</v>
      </c>
      <c r="B4082" s="57">
        <v>45870</v>
      </c>
      <c r="C4082" s="59">
        <v>2597274.2000000002</v>
      </c>
      <c r="D4082" s="60">
        <v>0</v>
      </c>
      <c r="E4082" s="54">
        <v>38959.11</v>
      </c>
      <c r="F4082" s="54">
        <v>38052.42</v>
      </c>
      <c r="G4082" s="55">
        <v>0.97699999999999998</v>
      </c>
      <c r="H4082" s="53">
        <v>0</v>
      </c>
      <c r="I4082" s="53" t="s">
        <v>1408</v>
      </c>
    </row>
    <row r="4083" spans="1:9" ht="17.399999999999999" x14ac:dyDescent="0.3">
      <c r="A4083" s="53" t="s">
        <v>769</v>
      </c>
      <c r="B4083" s="57">
        <v>45901</v>
      </c>
      <c r="C4083" s="59">
        <v>2529640.4900000002</v>
      </c>
      <c r="D4083" s="60">
        <v>0</v>
      </c>
      <c r="E4083" s="54">
        <v>37944.61</v>
      </c>
      <c r="F4083" s="54">
        <v>37576.129999999997</v>
      </c>
      <c r="G4083" s="55">
        <v>0.99</v>
      </c>
      <c r="H4083" s="53">
        <v>0</v>
      </c>
      <c r="I4083" s="53" t="s">
        <v>1408</v>
      </c>
    </row>
    <row r="4084" spans="1:9" ht="17.399999999999999" x14ac:dyDescent="0.3">
      <c r="A4084" s="53" t="s">
        <v>769</v>
      </c>
      <c r="B4084" s="57">
        <v>45931</v>
      </c>
      <c r="C4084" s="59">
        <v>2446543.2799999998</v>
      </c>
      <c r="D4084" s="60">
        <v>0</v>
      </c>
      <c r="E4084" s="54">
        <v>36698.15</v>
      </c>
      <c r="F4084" s="54">
        <v>37442.449999999997</v>
      </c>
      <c r="G4084" s="55">
        <v>1.02</v>
      </c>
      <c r="H4084" s="53">
        <v>0</v>
      </c>
      <c r="I4084" s="53" t="s">
        <v>1408</v>
      </c>
    </row>
    <row r="4085" spans="1:9" ht="17.399999999999999" x14ac:dyDescent="0.3">
      <c r="A4085" s="53" t="s">
        <v>769</v>
      </c>
      <c r="B4085" s="57">
        <v>45962</v>
      </c>
      <c r="C4085" s="59">
        <v>2369396.5099999998</v>
      </c>
      <c r="D4085" s="60">
        <v>35</v>
      </c>
      <c r="E4085" s="54">
        <v>35540.949999999997</v>
      </c>
      <c r="F4085" s="54">
        <v>24461.73</v>
      </c>
      <c r="G4085" s="55">
        <v>0.68799999999999994</v>
      </c>
      <c r="H4085" s="53">
        <v>0</v>
      </c>
      <c r="I4085" s="53" t="s">
        <v>1410</v>
      </c>
    </row>
    <row r="4086" spans="1:9" ht="17.399999999999999" x14ac:dyDescent="0.3">
      <c r="A4086" s="53" t="s">
        <v>769</v>
      </c>
      <c r="B4086" s="57">
        <v>45992</v>
      </c>
      <c r="C4086" s="59">
        <v>2292305.2599999998</v>
      </c>
      <c r="D4086" s="60">
        <v>0</v>
      </c>
      <c r="E4086" s="54">
        <v>34384.58</v>
      </c>
      <c r="F4086" s="54">
        <v>34002.68</v>
      </c>
      <c r="G4086" s="55">
        <v>0.98899999999999999</v>
      </c>
      <c r="H4086" s="53">
        <v>0</v>
      </c>
      <c r="I4086" s="53" t="s">
        <v>1408</v>
      </c>
    </row>
    <row r="4087" spans="1:9" ht="17.399999999999999" x14ac:dyDescent="0.3">
      <c r="A4087" s="53" t="s">
        <v>770</v>
      </c>
      <c r="B4087" s="57">
        <v>45658</v>
      </c>
      <c r="C4087" s="59">
        <v>3247843.82</v>
      </c>
      <c r="D4087" s="60">
        <v>15</v>
      </c>
      <c r="E4087" s="54">
        <v>48717.66</v>
      </c>
      <c r="F4087" s="54">
        <v>50158.69</v>
      </c>
      <c r="G4087" s="55">
        <v>1.03</v>
      </c>
      <c r="H4087" s="53">
        <v>0</v>
      </c>
      <c r="I4087" s="53" t="s">
        <v>1408</v>
      </c>
    </row>
    <row r="4088" spans="1:9" ht="17.399999999999999" x14ac:dyDescent="0.3">
      <c r="A4088" s="53" t="s">
        <v>770</v>
      </c>
      <c r="B4088" s="57">
        <v>45689</v>
      </c>
      <c r="C4088" s="59">
        <v>3151514.77</v>
      </c>
      <c r="D4088" s="60">
        <v>35</v>
      </c>
      <c r="E4088" s="54">
        <v>47272.72</v>
      </c>
      <c r="F4088" s="54">
        <v>35670.089999999997</v>
      </c>
      <c r="G4088" s="55">
        <v>0.755</v>
      </c>
      <c r="H4088" s="53">
        <v>0</v>
      </c>
      <c r="I4088" s="53" t="s">
        <v>1410</v>
      </c>
    </row>
    <row r="4089" spans="1:9" ht="17.399999999999999" x14ac:dyDescent="0.3">
      <c r="A4089" s="53" t="s">
        <v>770</v>
      </c>
      <c r="B4089" s="57">
        <v>45717</v>
      </c>
      <c r="C4089" s="59">
        <v>3060864.94</v>
      </c>
      <c r="D4089" s="60">
        <v>0</v>
      </c>
      <c r="E4089" s="54">
        <v>45912.97</v>
      </c>
      <c r="F4089" s="54">
        <v>47245.23</v>
      </c>
      <c r="G4089" s="55">
        <v>1.0289999999999999</v>
      </c>
      <c r="H4089" s="53">
        <v>0</v>
      </c>
      <c r="I4089" s="53" t="s">
        <v>1408</v>
      </c>
    </row>
    <row r="4090" spans="1:9" ht="17.399999999999999" x14ac:dyDescent="0.3">
      <c r="A4090" s="53" t="s">
        <v>770</v>
      </c>
      <c r="B4090" s="57">
        <v>45748</v>
      </c>
      <c r="C4090" s="59">
        <v>2977184.15</v>
      </c>
      <c r="D4090" s="60">
        <v>0</v>
      </c>
      <c r="E4090" s="54">
        <v>44657.760000000002</v>
      </c>
      <c r="F4090" s="54">
        <v>45284.33</v>
      </c>
      <c r="G4090" s="55">
        <v>1.014</v>
      </c>
      <c r="H4090" s="53">
        <v>0</v>
      </c>
      <c r="I4090" s="53" t="s">
        <v>1408</v>
      </c>
    </row>
    <row r="4091" spans="1:9" ht="17.399999999999999" x14ac:dyDescent="0.3">
      <c r="A4091" s="53" t="s">
        <v>770</v>
      </c>
      <c r="B4091" s="57">
        <v>45778</v>
      </c>
      <c r="C4091" s="59">
        <v>2878950.87</v>
      </c>
      <c r="D4091" s="60">
        <v>0</v>
      </c>
      <c r="E4091" s="54">
        <v>43184.26</v>
      </c>
      <c r="F4091" s="54">
        <v>41165.51</v>
      </c>
      <c r="G4091" s="55">
        <v>0.95299999999999996</v>
      </c>
      <c r="H4091" s="53">
        <v>0</v>
      </c>
      <c r="I4091" s="53" t="s">
        <v>1408</v>
      </c>
    </row>
    <row r="4092" spans="1:9" ht="17.399999999999999" x14ac:dyDescent="0.3">
      <c r="A4092" s="53" t="s">
        <v>770</v>
      </c>
      <c r="B4092" s="57">
        <v>45809</v>
      </c>
      <c r="C4092" s="59">
        <v>2798281.2</v>
      </c>
      <c r="D4092" s="60">
        <v>0</v>
      </c>
      <c r="E4092" s="54">
        <v>41974.22</v>
      </c>
      <c r="F4092" s="54">
        <v>41124.33</v>
      </c>
      <c r="G4092" s="55">
        <v>0.98</v>
      </c>
      <c r="H4092" s="53">
        <v>0</v>
      </c>
      <c r="I4092" s="53" t="s">
        <v>1408</v>
      </c>
    </row>
    <row r="4093" spans="1:9" ht="17.399999999999999" x14ac:dyDescent="0.3">
      <c r="A4093" s="53" t="s">
        <v>770</v>
      </c>
      <c r="B4093" s="57">
        <v>45839</v>
      </c>
      <c r="C4093" s="59">
        <v>2717242.03</v>
      </c>
      <c r="D4093" s="60">
        <v>95</v>
      </c>
      <c r="E4093" s="54">
        <v>40758.629999999997</v>
      </c>
      <c r="F4093" s="54">
        <v>19067.189999999999</v>
      </c>
      <c r="G4093" s="55">
        <v>0.46800000000000003</v>
      </c>
      <c r="H4093" s="53">
        <v>0</v>
      </c>
      <c r="I4093" s="53" t="s">
        <v>1409</v>
      </c>
    </row>
    <row r="4094" spans="1:9" ht="17.399999999999999" x14ac:dyDescent="0.3">
      <c r="A4094" s="53" t="s">
        <v>770</v>
      </c>
      <c r="B4094" s="57">
        <v>45870</v>
      </c>
      <c r="C4094" s="59">
        <v>2640571.6</v>
      </c>
      <c r="D4094" s="60">
        <v>35</v>
      </c>
      <c r="E4094" s="54">
        <v>39608.57</v>
      </c>
      <c r="F4094" s="54">
        <v>20246.13</v>
      </c>
      <c r="G4094" s="55">
        <v>0.51100000000000001</v>
      </c>
      <c r="H4094" s="53">
        <v>0</v>
      </c>
      <c r="I4094" s="53" t="s">
        <v>1410</v>
      </c>
    </row>
    <row r="4095" spans="1:9" ht="17.399999999999999" x14ac:dyDescent="0.3">
      <c r="A4095" s="53" t="s">
        <v>770</v>
      </c>
      <c r="B4095" s="57">
        <v>45901</v>
      </c>
      <c r="C4095" s="59">
        <v>2563868.85</v>
      </c>
      <c r="D4095" s="60">
        <v>15</v>
      </c>
      <c r="E4095" s="54">
        <v>38458.03</v>
      </c>
      <c r="F4095" s="54">
        <v>43204.09</v>
      </c>
      <c r="G4095" s="55">
        <v>1.123</v>
      </c>
      <c r="H4095" s="53">
        <v>0</v>
      </c>
      <c r="I4095" s="53" t="s">
        <v>1408</v>
      </c>
    </row>
    <row r="4096" spans="1:9" ht="17.399999999999999" x14ac:dyDescent="0.3">
      <c r="A4096" s="53" t="s">
        <v>770</v>
      </c>
      <c r="B4096" s="57">
        <v>45931</v>
      </c>
      <c r="C4096" s="59">
        <v>2482018.64</v>
      </c>
      <c r="D4096" s="60">
        <v>0</v>
      </c>
      <c r="E4096" s="54">
        <v>37230.28</v>
      </c>
      <c r="F4096" s="54">
        <v>38033.370000000003</v>
      </c>
      <c r="G4096" s="55">
        <v>1.022</v>
      </c>
      <c r="H4096" s="53">
        <v>0</v>
      </c>
      <c r="I4096" s="53" t="s">
        <v>1408</v>
      </c>
    </row>
    <row r="4097" spans="1:9" ht="17.399999999999999" x14ac:dyDescent="0.3">
      <c r="A4097" s="53" t="s">
        <v>770</v>
      </c>
      <c r="B4097" s="57">
        <v>45962</v>
      </c>
      <c r="C4097" s="59">
        <v>2403607.9500000002</v>
      </c>
      <c r="D4097" s="60">
        <v>0</v>
      </c>
      <c r="E4097" s="54">
        <v>36054.120000000003</v>
      </c>
      <c r="F4097" s="54">
        <v>41110.49</v>
      </c>
      <c r="G4097" s="55">
        <v>1.1399999999999999</v>
      </c>
      <c r="H4097" s="53">
        <v>0</v>
      </c>
      <c r="I4097" s="53" t="s">
        <v>1408</v>
      </c>
    </row>
    <row r="4098" spans="1:9" ht="17.399999999999999" x14ac:dyDescent="0.3">
      <c r="A4098" s="53" t="s">
        <v>770</v>
      </c>
      <c r="B4098" s="57">
        <v>45992</v>
      </c>
      <c r="C4098" s="59">
        <v>2334398.5499999998</v>
      </c>
      <c r="D4098" s="60">
        <v>0</v>
      </c>
      <c r="E4098" s="54">
        <v>35015.980000000003</v>
      </c>
      <c r="F4098" s="54">
        <v>33318.94</v>
      </c>
      <c r="G4098" s="55">
        <v>0.95199999999999996</v>
      </c>
      <c r="H4098" s="53">
        <v>0</v>
      </c>
      <c r="I4098" s="53" t="s">
        <v>1408</v>
      </c>
    </row>
    <row r="4099" spans="1:9" ht="17.399999999999999" x14ac:dyDescent="0.3">
      <c r="A4099" s="53" t="s">
        <v>772</v>
      </c>
      <c r="B4099" s="57">
        <v>45658</v>
      </c>
      <c r="C4099" s="59">
        <v>3672118.5</v>
      </c>
      <c r="D4099" s="60">
        <v>0</v>
      </c>
      <c r="E4099" s="54">
        <v>55081.78</v>
      </c>
      <c r="F4099" s="54">
        <v>55052.27</v>
      </c>
      <c r="G4099" s="55">
        <v>0.999</v>
      </c>
      <c r="H4099" s="53">
        <v>0</v>
      </c>
      <c r="I4099" s="53" t="s">
        <v>1408</v>
      </c>
    </row>
    <row r="4100" spans="1:9" ht="17.399999999999999" x14ac:dyDescent="0.3">
      <c r="A4100" s="53" t="s">
        <v>772</v>
      </c>
      <c r="B4100" s="57">
        <v>45689</v>
      </c>
      <c r="C4100" s="59">
        <v>3564445.04</v>
      </c>
      <c r="D4100" s="60">
        <v>0</v>
      </c>
      <c r="E4100" s="54">
        <v>53466.68</v>
      </c>
      <c r="F4100" s="54">
        <v>53194.92</v>
      </c>
      <c r="G4100" s="55">
        <v>0.995</v>
      </c>
      <c r="H4100" s="53">
        <v>0</v>
      </c>
      <c r="I4100" s="53" t="s">
        <v>1408</v>
      </c>
    </row>
    <row r="4101" spans="1:9" ht="17.399999999999999" x14ac:dyDescent="0.3">
      <c r="A4101" s="53" t="s">
        <v>772</v>
      </c>
      <c r="B4101" s="57">
        <v>45717</v>
      </c>
      <c r="C4101" s="59">
        <v>3457128.31</v>
      </c>
      <c r="D4101" s="60">
        <v>0</v>
      </c>
      <c r="E4101" s="54">
        <v>51856.92</v>
      </c>
      <c r="F4101" s="54">
        <v>53021.89</v>
      </c>
      <c r="G4101" s="55">
        <v>1.022</v>
      </c>
      <c r="H4101" s="53">
        <v>0</v>
      </c>
      <c r="I4101" s="53" t="s">
        <v>1408</v>
      </c>
    </row>
    <row r="4102" spans="1:9" ht="17.399999999999999" x14ac:dyDescent="0.3">
      <c r="A4102" s="53" t="s">
        <v>772</v>
      </c>
      <c r="B4102" s="57">
        <v>45748</v>
      </c>
      <c r="C4102" s="59">
        <v>3359231.76</v>
      </c>
      <c r="D4102" s="60">
        <v>15</v>
      </c>
      <c r="E4102" s="54">
        <v>50388.480000000003</v>
      </c>
      <c r="F4102" s="54">
        <v>54296.54</v>
      </c>
      <c r="G4102" s="55">
        <v>1.0780000000000001</v>
      </c>
      <c r="H4102" s="53">
        <v>0</v>
      </c>
      <c r="I4102" s="53" t="s">
        <v>1408</v>
      </c>
    </row>
    <row r="4103" spans="1:9" ht="17.399999999999999" x14ac:dyDescent="0.3">
      <c r="A4103" s="53" t="s">
        <v>772</v>
      </c>
      <c r="B4103" s="57">
        <v>45778</v>
      </c>
      <c r="C4103" s="59">
        <v>3251350.78</v>
      </c>
      <c r="D4103" s="60">
        <v>0</v>
      </c>
      <c r="E4103" s="54">
        <v>48770.26</v>
      </c>
      <c r="F4103" s="54">
        <v>54037.15</v>
      </c>
      <c r="G4103" s="55">
        <v>1.1080000000000001</v>
      </c>
      <c r="H4103" s="53">
        <v>0</v>
      </c>
      <c r="I4103" s="53" t="s">
        <v>1408</v>
      </c>
    </row>
    <row r="4104" spans="1:9" ht="17.399999999999999" x14ac:dyDescent="0.3">
      <c r="A4104" s="53" t="s">
        <v>772</v>
      </c>
      <c r="B4104" s="57">
        <v>45809</v>
      </c>
      <c r="C4104" s="59">
        <v>3149334.78</v>
      </c>
      <c r="D4104" s="60">
        <v>95</v>
      </c>
      <c r="E4104" s="54">
        <v>47240.02</v>
      </c>
      <c r="F4104" s="54">
        <v>15210.28</v>
      </c>
      <c r="G4104" s="55">
        <v>0.32200000000000001</v>
      </c>
      <c r="H4104" s="53">
        <v>0</v>
      </c>
      <c r="I4104" s="53" t="s">
        <v>1409</v>
      </c>
    </row>
    <row r="4105" spans="1:9" ht="17.399999999999999" x14ac:dyDescent="0.3">
      <c r="A4105" s="53" t="s">
        <v>772</v>
      </c>
      <c r="B4105" s="57">
        <v>45839</v>
      </c>
      <c r="C4105" s="59">
        <v>3052920.64</v>
      </c>
      <c r="D4105" s="60">
        <v>0</v>
      </c>
      <c r="E4105" s="54">
        <v>45793.81</v>
      </c>
      <c r="F4105" s="54">
        <v>48984.55</v>
      </c>
      <c r="G4105" s="55">
        <v>1.07</v>
      </c>
      <c r="H4105" s="53">
        <v>0</v>
      </c>
      <c r="I4105" s="53" t="s">
        <v>1408</v>
      </c>
    </row>
    <row r="4106" spans="1:9" ht="17.399999999999999" x14ac:dyDescent="0.3">
      <c r="A4106" s="53" t="s">
        <v>772</v>
      </c>
      <c r="B4106" s="57">
        <v>45870</v>
      </c>
      <c r="C4106" s="59">
        <v>2953330.48</v>
      </c>
      <c r="D4106" s="60">
        <v>0</v>
      </c>
      <c r="E4106" s="54">
        <v>44299.96</v>
      </c>
      <c r="F4106" s="54">
        <v>45966.45</v>
      </c>
      <c r="G4106" s="55">
        <v>1.038</v>
      </c>
      <c r="H4106" s="53">
        <v>0</v>
      </c>
      <c r="I4106" s="53" t="s">
        <v>1408</v>
      </c>
    </row>
    <row r="4107" spans="1:9" ht="17.399999999999999" x14ac:dyDescent="0.3">
      <c r="A4107" s="53" t="s">
        <v>772</v>
      </c>
      <c r="B4107" s="57">
        <v>45901</v>
      </c>
      <c r="C4107" s="59">
        <v>2871898.44</v>
      </c>
      <c r="D4107" s="60">
        <v>0</v>
      </c>
      <c r="E4107" s="54">
        <v>43078.48</v>
      </c>
      <c r="F4107" s="54">
        <v>49458.69</v>
      </c>
      <c r="G4107" s="55">
        <v>1.1479999999999999</v>
      </c>
      <c r="H4107" s="53">
        <v>0</v>
      </c>
      <c r="I4107" s="53" t="s">
        <v>1408</v>
      </c>
    </row>
    <row r="4108" spans="1:9" ht="17.399999999999999" x14ac:dyDescent="0.3">
      <c r="A4108" s="53" t="s">
        <v>772</v>
      </c>
      <c r="B4108" s="57">
        <v>45931</v>
      </c>
      <c r="C4108" s="59">
        <v>2788390.48</v>
      </c>
      <c r="D4108" s="60">
        <v>95</v>
      </c>
      <c r="E4108" s="54">
        <v>41825.86</v>
      </c>
      <c r="F4108" s="54">
        <v>18840.77</v>
      </c>
      <c r="G4108" s="55">
        <v>0.45</v>
      </c>
      <c r="H4108" s="53">
        <v>1</v>
      </c>
      <c r="I4108" s="53" t="s">
        <v>1409</v>
      </c>
    </row>
    <row r="4109" spans="1:9" ht="17.399999999999999" x14ac:dyDescent="0.3">
      <c r="A4109" s="53" t="s">
        <v>772</v>
      </c>
      <c r="B4109" s="57">
        <v>45962</v>
      </c>
      <c r="C4109" s="59">
        <v>2711542.77</v>
      </c>
      <c r="D4109" s="60">
        <v>0</v>
      </c>
      <c r="E4109" s="54">
        <v>40673.14</v>
      </c>
      <c r="F4109" s="54">
        <v>44613.75</v>
      </c>
      <c r="G4109" s="55">
        <v>1.097</v>
      </c>
      <c r="H4109" s="53">
        <v>1</v>
      </c>
      <c r="I4109" s="53" t="s">
        <v>1408</v>
      </c>
    </row>
    <row r="4110" spans="1:9" ht="17.399999999999999" x14ac:dyDescent="0.3">
      <c r="A4110" s="53" t="s">
        <v>772</v>
      </c>
      <c r="B4110" s="57">
        <v>45992</v>
      </c>
      <c r="C4110" s="59">
        <v>2629865.92</v>
      </c>
      <c r="D4110" s="60">
        <v>0</v>
      </c>
      <c r="E4110" s="54">
        <v>39447.99</v>
      </c>
      <c r="F4110" s="54">
        <v>39248</v>
      </c>
      <c r="G4110" s="55">
        <v>0.995</v>
      </c>
      <c r="H4110" s="53">
        <v>1</v>
      </c>
      <c r="I4110" s="53" t="s">
        <v>1408</v>
      </c>
    </row>
    <row r="4111" spans="1:9" ht="17.399999999999999" x14ac:dyDescent="0.3">
      <c r="A4111" s="53" t="s">
        <v>773</v>
      </c>
      <c r="B4111" s="57">
        <v>45658</v>
      </c>
      <c r="C4111" s="59">
        <v>116653526.81</v>
      </c>
      <c r="D4111" s="60">
        <v>95</v>
      </c>
      <c r="E4111" s="54">
        <v>1166535.27</v>
      </c>
      <c r="F4111" s="54">
        <v>272349.25</v>
      </c>
      <c r="G4111" s="55">
        <v>0.23300000000000001</v>
      </c>
      <c r="H4111" s="53">
        <v>0</v>
      </c>
      <c r="I4111" s="53" t="s">
        <v>1409</v>
      </c>
    </row>
    <row r="4112" spans="1:9" ht="17.399999999999999" x14ac:dyDescent="0.3">
      <c r="A4112" s="53" t="s">
        <v>773</v>
      </c>
      <c r="B4112" s="57">
        <v>45689</v>
      </c>
      <c r="C4112" s="59">
        <v>114956569.79000001</v>
      </c>
      <c r="D4112" s="60">
        <v>0</v>
      </c>
      <c r="E4112" s="54">
        <v>1149565.7</v>
      </c>
      <c r="F4112" s="54">
        <v>1287140.8600000001</v>
      </c>
      <c r="G4112" s="55">
        <v>1.1200000000000001</v>
      </c>
      <c r="H4112" s="53">
        <v>0</v>
      </c>
      <c r="I4112" s="53" t="s">
        <v>1408</v>
      </c>
    </row>
    <row r="4113" spans="1:9" ht="17.399999999999999" x14ac:dyDescent="0.3">
      <c r="A4113" s="53" t="s">
        <v>773</v>
      </c>
      <c r="B4113" s="57">
        <v>45717</v>
      </c>
      <c r="C4113" s="59">
        <v>112554824.3</v>
      </c>
      <c r="D4113" s="60">
        <v>0</v>
      </c>
      <c r="E4113" s="54">
        <v>1125548.24</v>
      </c>
      <c r="F4113" s="54">
        <v>1292344.9099999999</v>
      </c>
      <c r="G4113" s="55">
        <v>1.1479999999999999</v>
      </c>
      <c r="H4113" s="53">
        <v>0</v>
      </c>
      <c r="I4113" s="53" t="s">
        <v>1408</v>
      </c>
    </row>
    <row r="4114" spans="1:9" ht="17.399999999999999" x14ac:dyDescent="0.3">
      <c r="A4114" s="53" t="s">
        <v>773</v>
      </c>
      <c r="B4114" s="57">
        <v>45748</v>
      </c>
      <c r="C4114" s="59">
        <v>110675316.28</v>
      </c>
      <c r="D4114" s="60">
        <v>0</v>
      </c>
      <c r="E4114" s="54">
        <v>1106753.1599999999</v>
      </c>
      <c r="F4114" s="54">
        <v>1155935.6000000001</v>
      </c>
      <c r="G4114" s="55">
        <v>1.044</v>
      </c>
      <c r="H4114" s="53">
        <v>0</v>
      </c>
      <c r="I4114" s="53" t="s">
        <v>1408</v>
      </c>
    </row>
    <row r="4115" spans="1:9" ht="17.399999999999999" x14ac:dyDescent="0.3">
      <c r="A4115" s="53" t="s">
        <v>773</v>
      </c>
      <c r="B4115" s="57">
        <v>45778</v>
      </c>
      <c r="C4115" s="59">
        <v>108568336.20999999</v>
      </c>
      <c r="D4115" s="60">
        <v>0</v>
      </c>
      <c r="E4115" s="54">
        <v>1085683.3600000001</v>
      </c>
      <c r="F4115" s="54">
        <v>1142687.18</v>
      </c>
      <c r="G4115" s="55">
        <v>1.0529999999999999</v>
      </c>
      <c r="H4115" s="53">
        <v>0</v>
      </c>
      <c r="I4115" s="53" t="s">
        <v>1408</v>
      </c>
    </row>
    <row r="4116" spans="1:9" ht="17.399999999999999" x14ac:dyDescent="0.3">
      <c r="A4116" s="53" t="s">
        <v>773</v>
      </c>
      <c r="B4116" s="57">
        <v>45809</v>
      </c>
      <c r="C4116" s="59">
        <v>106425645.2</v>
      </c>
      <c r="D4116" s="60">
        <v>0</v>
      </c>
      <c r="E4116" s="54">
        <v>1064256.45</v>
      </c>
      <c r="F4116" s="54">
        <v>1215787.8600000001</v>
      </c>
      <c r="G4116" s="55">
        <v>1.1419999999999999</v>
      </c>
      <c r="H4116" s="53">
        <v>0</v>
      </c>
      <c r="I4116" s="53" t="s">
        <v>1408</v>
      </c>
    </row>
    <row r="4117" spans="1:9" ht="17.399999999999999" x14ac:dyDescent="0.3">
      <c r="A4117" s="53" t="s">
        <v>773</v>
      </c>
      <c r="B4117" s="57">
        <v>45839</v>
      </c>
      <c r="C4117" s="59">
        <v>104499034.92</v>
      </c>
      <c r="D4117" s="60">
        <v>0</v>
      </c>
      <c r="E4117" s="54">
        <v>1044990.35</v>
      </c>
      <c r="F4117" s="54">
        <v>1070812.3899999999</v>
      </c>
      <c r="G4117" s="55">
        <v>1.0249999999999999</v>
      </c>
      <c r="H4117" s="53">
        <v>0</v>
      </c>
      <c r="I4117" s="53" t="s">
        <v>1408</v>
      </c>
    </row>
    <row r="4118" spans="1:9" ht="17.399999999999999" x14ac:dyDescent="0.3">
      <c r="A4118" s="53" t="s">
        <v>773</v>
      </c>
      <c r="B4118" s="57">
        <v>45870</v>
      </c>
      <c r="C4118" s="59">
        <v>102447862.33</v>
      </c>
      <c r="D4118" s="60">
        <v>0</v>
      </c>
      <c r="E4118" s="54">
        <v>1024478.62</v>
      </c>
      <c r="F4118" s="54">
        <v>1128813.6000000001</v>
      </c>
      <c r="G4118" s="55">
        <v>1.1020000000000001</v>
      </c>
      <c r="H4118" s="53">
        <v>0</v>
      </c>
      <c r="I4118" s="53" t="s">
        <v>1408</v>
      </c>
    </row>
    <row r="4119" spans="1:9" ht="17.399999999999999" x14ac:dyDescent="0.3">
      <c r="A4119" s="53" t="s">
        <v>773</v>
      </c>
      <c r="B4119" s="57">
        <v>45901</v>
      </c>
      <c r="C4119" s="59">
        <v>100894081.34999999</v>
      </c>
      <c r="D4119" s="60">
        <v>0</v>
      </c>
      <c r="E4119" s="54">
        <v>1008940.81</v>
      </c>
      <c r="F4119" s="54">
        <v>961885.3</v>
      </c>
      <c r="G4119" s="55">
        <v>0.95299999999999996</v>
      </c>
      <c r="H4119" s="53">
        <v>0</v>
      </c>
      <c r="I4119" s="53" t="s">
        <v>1408</v>
      </c>
    </row>
    <row r="4120" spans="1:9" ht="17.399999999999999" x14ac:dyDescent="0.3">
      <c r="A4120" s="53" t="s">
        <v>773</v>
      </c>
      <c r="B4120" s="57">
        <v>45931</v>
      </c>
      <c r="C4120" s="59">
        <v>99419772.329999998</v>
      </c>
      <c r="D4120" s="60">
        <v>0</v>
      </c>
      <c r="E4120" s="54">
        <v>994197.72</v>
      </c>
      <c r="F4120" s="54">
        <v>1042976.32</v>
      </c>
      <c r="G4120" s="55">
        <v>1.0489999999999999</v>
      </c>
      <c r="H4120" s="53">
        <v>0</v>
      </c>
      <c r="I4120" s="53" t="s">
        <v>1408</v>
      </c>
    </row>
    <row r="4121" spans="1:9" ht="17.399999999999999" x14ac:dyDescent="0.3">
      <c r="A4121" s="53" t="s">
        <v>773</v>
      </c>
      <c r="B4121" s="57">
        <v>45962</v>
      </c>
      <c r="C4121" s="59">
        <v>97471729.640000001</v>
      </c>
      <c r="D4121" s="60">
        <v>0</v>
      </c>
      <c r="E4121" s="54">
        <v>974717.3</v>
      </c>
      <c r="F4121" s="54">
        <v>1056324.0900000001</v>
      </c>
      <c r="G4121" s="55">
        <v>1.0840000000000001</v>
      </c>
      <c r="H4121" s="53">
        <v>0</v>
      </c>
      <c r="I4121" s="53" t="s">
        <v>1408</v>
      </c>
    </row>
    <row r="4122" spans="1:9" ht="17.399999999999999" x14ac:dyDescent="0.3">
      <c r="A4122" s="53" t="s">
        <v>773</v>
      </c>
      <c r="B4122" s="57">
        <v>45992</v>
      </c>
      <c r="C4122" s="59">
        <v>95596712.650000006</v>
      </c>
      <c r="D4122" s="60">
        <v>0</v>
      </c>
      <c r="E4122" s="54">
        <v>955967.13</v>
      </c>
      <c r="F4122" s="54">
        <v>954275.42</v>
      </c>
      <c r="G4122" s="55">
        <v>0.998</v>
      </c>
      <c r="H4122" s="53">
        <v>0</v>
      </c>
      <c r="I4122" s="53" t="s">
        <v>1408</v>
      </c>
    </row>
    <row r="4123" spans="1:9" ht="17.399999999999999" x14ac:dyDescent="0.3">
      <c r="A4123" s="53" t="s">
        <v>774</v>
      </c>
      <c r="B4123" s="57">
        <v>45901</v>
      </c>
      <c r="C4123" s="59">
        <v>1298551.3700000001</v>
      </c>
      <c r="D4123" s="60">
        <v>0</v>
      </c>
      <c r="E4123" s="54">
        <v>19478.27</v>
      </c>
      <c r="F4123" s="54">
        <v>21840.05</v>
      </c>
      <c r="G4123" s="55">
        <v>1.121</v>
      </c>
      <c r="H4123" s="53">
        <v>0</v>
      </c>
      <c r="I4123" s="53" t="s">
        <v>1408</v>
      </c>
    </row>
    <row r="4124" spans="1:9" ht="17.399999999999999" x14ac:dyDescent="0.3">
      <c r="A4124" s="53" t="s">
        <v>774</v>
      </c>
      <c r="B4124" s="57">
        <v>45931</v>
      </c>
      <c r="C4124" s="59">
        <v>1262306.3799999999</v>
      </c>
      <c r="D4124" s="60">
        <v>0</v>
      </c>
      <c r="E4124" s="54">
        <v>18934.599999999999</v>
      </c>
      <c r="F4124" s="54">
        <v>21024.74</v>
      </c>
      <c r="G4124" s="55">
        <v>1.1100000000000001</v>
      </c>
      <c r="H4124" s="53">
        <v>0</v>
      </c>
      <c r="I4124" s="53" t="s">
        <v>1408</v>
      </c>
    </row>
    <row r="4125" spans="1:9" ht="17.399999999999999" x14ac:dyDescent="0.3">
      <c r="A4125" s="53" t="s">
        <v>774</v>
      </c>
      <c r="B4125" s="57">
        <v>45962</v>
      </c>
      <c r="C4125" s="59">
        <v>1234890.44</v>
      </c>
      <c r="D4125" s="60">
        <v>65</v>
      </c>
      <c r="E4125" s="54">
        <v>18523.36</v>
      </c>
      <c r="F4125" s="54">
        <v>13511.52</v>
      </c>
      <c r="G4125" s="55">
        <v>0.72899999999999998</v>
      </c>
      <c r="H4125" s="53">
        <v>0</v>
      </c>
      <c r="I4125" s="53" t="s">
        <v>1411</v>
      </c>
    </row>
    <row r="4126" spans="1:9" ht="17.399999999999999" x14ac:dyDescent="0.3">
      <c r="A4126" s="53" t="s">
        <v>774</v>
      </c>
      <c r="B4126" s="57">
        <v>45992</v>
      </c>
      <c r="C4126" s="59">
        <v>1208845.0900000001</v>
      </c>
      <c r="D4126" s="60">
        <v>0</v>
      </c>
      <c r="E4126" s="54">
        <v>18132.68</v>
      </c>
      <c r="F4126" s="54">
        <v>18483.07</v>
      </c>
      <c r="G4126" s="55">
        <v>1.0189999999999999</v>
      </c>
      <c r="H4126" s="53">
        <v>0</v>
      </c>
      <c r="I4126" s="53" t="s">
        <v>1408</v>
      </c>
    </row>
    <row r="4127" spans="1:9" ht="17.399999999999999" x14ac:dyDescent="0.3">
      <c r="A4127" s="53" t="s">
        <v>775</v>
      </c>
      <c r="B4127" s="57">
        <v>45658</v>
      </c>
      <c r="C4127" s="59">
        <v>4487104.96</v>
      </c>
      <c r="D4127" s="60">
        <v>0</v>
      </c>
      <c r="E4127" s="54">
        <v>44871.05</v>
      </c>
      <c r="F4127" s="54">
        <v>43679.81</v>
      </c>
      <c r="G4127" s="55">
        <v>0.97299999999999998</v>
      </c>
      <c r="H4127" s="53">
        <v>0</v>
      </c>
      <c r="I4127" s="53" t="s">
        <v>1408</v>
      </c>
    </row>
    <row r="4128" spans="1:9" ht="17.399999999999999" x14ac:dyDescent="0.3">
      <c r="A4128" s="53" t="s">
        <v>775</v>
      </c>
      <c r="B4128" s="57">
        <v>45689</v>
      </c>
      <c r="C4128" s="59">
        <v>4411915.91</v>
      </c>
      <c r="D4128" s="60">
        <v>0</v>
      </c>
      <c r="E4128" s="54">
        <v>44119.16</v>
      </c>
      <c r="F4128" s="54">
        <v>42735.98</v>
      </c>
      <c r="G4128" s="55">
        <v>0.96899999999999997</v>
      </c>
      <c r="H4128" s="53">
        <v>0</v>
      </c>
      <c r="I4128" s="53" t="s">
        <v>1408</v>
      </c>
    </row>
    <row r="4129" spans="1:9" ht="17.399999999999999" x14ac:dyDescent="0.3">
      <c r="A4129" s="53" t="s">
        <v>775</v>
      </c>
      <c r="B4129" s="57">
        <v>45717</v>
      </c>
      <c r="C4129" s="59">
        <v>4342137.0199999996</v>
      </c>
      <c r="D4129" s="60">
        <v>0</v>
      </c>
      <c r="E4129" s="54">
        <v>43421.37</v>
      </c>
      <c r="F4129" s="54">
        <v>41949.1</v>
      </c>
      <c r="G4129" s="55">
        <v>0.96599999999999997</v>
      </c>
      <c r="H4129" s="53">
        <v>0</v>
      </c>
      <c r="I4129" s="53" t="s">
        <v>1408</v>
      </c>
    </row>
    <row r="4130" spans="1:9" ht="17.399999999999999" x14ac:dyDescent="0.3">
      <c r="A4130" s="53" t="s">
        <v>775</v>
      </c>
      <c r="B4130" s="57">
        <v>45748</v>
      </c>
      <c r="C4130" s="59">
        <v>4262623.8499999996</v>
      </c>
      <c r="D4130" s="60">
        <v>0</v>
      </c>
      <c r="E4130" s="54">
        <v>42626.239999999998</v>
      </c>
      <c r="F4130" s="54">
        <v>43913.49</v>
      </c>
      <c r="G4130" s="55">
        <v>1.03</v>
      </c>
      <c r="H4130" s="53">
        <v>0</v>
      </c>
      <c r="I4130" s="53" t="s">
        <v>1408</v>
      </c>
    </row>
    <row r="4131" spans="1:9" ht="17.399999999999999" x14ac:dyDescent="0.3">
      <c r="A4131" s="53" t="s">
        <v>775</v>
      </c>
      <c r="B4131" s="57">
        <v>45778</v>
      </c>
      <c r="C4131" s="59">
        <v>4193641.04</v>
      </c>
      <c r="D4131" s="60">
        <v>65</v>
      </c>
      <c r="E4131" s="54">
        <v>41936.410000000003</v>
      </c>
      <c r="F4131" s="54">
        <v>31631.67</v>
      </c>
      <c r="G4131" s="55">
        <v>0.754</v>
      </c>
      <c r="H4131" s="53">
        <v>0</v>
      </c>
      <c r="I4131" s="53" t="s">
        <v>1411</v>
      </c>
    </row>
    <row r="4132" spans="1:9" ht="17.399999999999999" x14ac:dyDescent="0.3">
      <c r="A4132" s="53" t="s">
        <v>775</v>
      </c>
      <c r="B4132" s="57">
        <v>45809</v>
      </c>
      <c r="C4132" s="59">
        <v>4132678</v>
      </c>
      <c r="D4132" s="60">
        <v>15</v>
      </c>
      <c r="E4132" s="54">
        <v>41326.78</v>
      </c>
      <c r="F4132" s="54">
        <v>43559.68</v>
      </c>
      <c r="G4132" s="55">
        <v>1.054</v>
      </c>
      <c r="H4132" s="53">
        <v>0</v>
      </c>
      <c r="I4132" s="53" t="s">
        <v>1408</v>
      </c>
    </row>
    <row r="4133" spans="1:9" ht="17.399999999999999" x14ac:dyDescent="0.3">
      <c r="A4133" s="53" t="s">
        <v>775</v>
      </c>
      <c r="B4133" s="57">
        <v>45839</v>
      </c>
      <c r="C4133" s="59">
        <v>4062915.97</v>
      </c>
      <c r="D4133" s="60">
        <v>35</v>
      </c>
      <c r="E4133" s="54">
        <v>40629.160000000003</v>
      </c>
      <c r="F4133" s="54">
        <v>33318.39</v>
      </c>
      <c r="G4133" s="55">
        <v>0.82</v>
      </c>
      <c r="H4133" s="53">
        <v>0</v>
      </c>
      <c r="I4133" s="53" t="s">
        <v>1410</v>
      </c>
    </row>
    <row r="4134" spans="1:9" ht="17.399999999999999" x14ac:dyDescent="0.3">
      <c r="A4134" s="53" t="s">
        <v>775</v>
      </c>
      <c r="B4134" s="57">
        <v>45870</v>
      </c>
      <c r="C4134" s="59">
        <v>3987945.22</v>
      </c>
      <c r="D4134" s="60">
        <v>0</v>
      </c>
      <c r="E4134" s="54">
        <v>39879.449999999997</v>
      </c>
      <c r="F4134" s="54">
        <v>41896.269999999997</v>
      </c>
      <c r="G4134" s="55">
        <v>1.0509999999999999</v>
      </c>
      <c r="H4134" s="53">
        <v>0</v>
      </c>
      <c r="I4134" s="53" t="s">
        <v>1408</v>
      </c>
    </row>
    <row r="4135" spans="1:9" ht="17.399999999999999" x14ac:dyDescent="0.3">
      <c r="A4135" s="53" t="s">
        <v>775</v>
      </c>
      <c r="B4135" s="57">
        <v>45901</v>
      </c>
      <c r="C4135" s="59">
        <v>3916072.16</v>
      </c>
      <c r="D4135" s="60">
        <v>0</v>
      </c>
      <c r="E4135" s="54">
        <v>39160.720000000001</v>
      </c>
      <c r="F4135" s="54">
        <v>44353.88</v>
      </c>
      <c r="G4135" s="55">
        <v>1.133</v>
      </c>
      <c r="H4135" s="53">
        <v>0</v>
      </c>
      <c r="I4135" s="53" t="s">
        <v>1408</v>
      </c>
    </row>
    <row r="4136" spans="1:9" ht="17.399999999999999" x14ac:dyDescent="0.3">
      <c r="A4136" s="53" t="s">
        <v>775</v>
      </c>
      <c r="B4136" s="57">
        <v>45931</v>
      </c>
      <c r="C4136" s="59">
        <v>3836680.17</v>
      </c>
      <c r="D4136" s="60">
        <v>0</v>
      </c>
      <c r="E4136" s="54">
        <v>38366.800000000003</v>
      </c>
      <c r="F4136" s="54">
        <v>36736.480000000003</v>
      </c>
      <c r="G4136" s="55">
        <v>0.95799999999999996</v>
      </c>
      <c r="H4136" s="53">
        <v>0</v>
      </c>
      <c r="I4136" s="53" t="s">
        <v>1408</v>
      </c>
    </row>
    <row r="4137" spans="1:9" ht="17.399999999999999" x14ac:dyDescent="0.3">
      <c r="A4137" s="53" t="s">
        <v>775</v>
      </c>
      <c r="B4137" s="57">
        <v>45962</v>
      </c>
      <c r="C4137" s="59">
        <v>3779034.63</v>
      </c>
      <c r="D4137" s="60">
        <v>0</v>
      </c>
      <c r="E4137" s="54">
        <v>37790.35</v>
      </c>
      <c r="F4137" s="54">
        <v>37332.07</v>
      </c>
      <c r="G4137" s="55">
        <v>0.98799999999999999</v>
      </c>
      <c r="H4137" s="53">
        <v>0</v>
      </c>
      <c r="I4137" s="53" t="s">
        <v>1408</v>
      </c>
    </row>
    <row r="4138" spans="1:9" ht="17.399999999999999" x14ac:dyDescent="0.3">
      <c r="A4138" s="53" t="s">
        <v>775</v>
      </c>
      <c r="B4138" s="57">
        <v>45992</v>
      </c>
      <c r="C4138" s="59">
        <v>3702277.41</v>
      </c>
      <c r="D4138" s="60">
        <v>0</v>
      </c>
      <c r="E4138" s="54">
        <v>37022.769999999997</v>
      </c>
      <c r="F4138" s="54">
        <v>39805.5</v>
      </c>
      <c r="G4138" s="55">
        <v>1.075</v>
      </c>
      <c r="H4138" s="53">
        <v>0</v>
      </c>
      <c r="I4138" s="53" t="s">
        <v>1408</v>
      </c>
    </row>
    <row r="4139" spans="1:9" ht="17.399999999999999" x14ac:dyDescent="0.3">
      <c r="A4139" s="53" t="s">
        <v>777</v>
      </c>
      <c r="B4139" s="57">
        <v>45658</v>
      </c>
      <c r="C4139" s="59">
        <v>3929864.68</v>
      </c>
      <c r="D4139" s="60">
        <v>65</v>
      </c>
      <c r="E4139" s="54">
        <v>58947.97</v>
      </c>
      <c r="F4139" s="54">
        <v>35102.910000000003</v>
      </c>
      <c r="G4139" s="55">
        <v>0.59499999999999997</v>
      </c>
      <c r="H4139" s="53">
        <v>0</v>
      </c>
      <c r="I4139" s="53" t="s">
        <v>1411</v>
      </c>
    </row>
    <row r="4140" spans="1:9" ht="17.399999999999999" x14ac:dyDescent="0.3">
      <c r="A4140" s="53" t="s">
        <v>777</v>
      </c>
      <c r="B4140" s="57">
        <v>45689</v>
      </c>
      <c r="C4140" s="59">
        <v>3814686.35</v>
      </c>
      <c r="D4140" s="60">
        <v>0</v>
      </c>
      <c r="E4140" s="54">
        <v>57220.3</v>
      </c>
      <c r="F4140" s="54">
        <v>54843.01</v>
      </c>
      <c r="G4140" s="55">
        <v>0.95799999999999996</v>
      </c>
      <c r="H4140" s="53">
        <v>0</v>
      </c>
      <c r="I4140" s="53" t="s">
        <v>1408</v>
      </c>
    </row>
    <row r="4141" spans="1:9" ht="17.399999999999999" x14ac:dyDescent="0.3">
      <c r="A4141" s="53" t="s">
        <v>777</v>
      </c>
      <c r="B4141" s="57">
        <v>45717</v>
      </c>
      <c r="C4141" s="59">
        <v>3690380.24</v>
      </c>
      <c r="D4141" s="60">
        <v>0</v>
      </c>
      <c r="E4141" s="54">
        <v>55355.7</v>
      </c>
      <c r="F4141" s="54">
        <v>58186.93</v>
      </c>
      <c r="G4141" s="55">
        <v>1.0509999999999999</v>
      </c>
      <c r="H4141" s="53">
        <v>0</v>
      </c>
      <c r="I4141" s="53" t="s">
        <v>1408</v>
      </c>
    </row>
    <row r="4142" spans="1:9" ht="17.399999999999999" x14ac:dyDescent="0.3">
      <c r="A4142" s="53" t="s">
        <v>777</v>
      </c>
      <c r="B4142" s="57">
        <v>45748</v>
      </c>
      <c r="C4142" s="59">
        <v>3579505.22</v>
      </c>
      <c r="D4142" s="60">
        <v>0</v>
      </c>
      <c r="E4142" s="54">
        <v>53692.58</v>
      </c>
      <c r="F4142" s="54">
        <v>60081.24</v>
      </c>
      <c r="G4142" s="55">
        <v>1.119</v>
      </c>
      <c r="H4142" s="53">
        <v>0</v>
      </c>
      <c r="I4142" s="53" t="s">
        <v>1408</v>
      </c>
    </row>
    <row r="4143" spans="1:9" ht="17.399999999999999" x14ac:dyDescent="0.3">
      <c r="A4143" s="53" t="s">
        <v>777</v>
      </c>
      <c r="B4143" s="57">
        <v>45778</v>
      </c>
      <c r="C4143" s="59">
        <v>3468458.76</v>
      </c>
      <c r="D4143" s="60">
        <v>0</v>
      </c>
      <c r="E4143" s="54">
        <v>52026.879999999997</v>
      </c>
      <c r="F4143" s="54">
        <v>51859.59</v>
      </c>
      <c r="G4143" s="55">
        <v>0.997</v>
      </c>
      <c r="H4143" s="53">
        <v>0</v>
      </c>
      <c r="I4143" s="53" t="s">
        <v>1408</v>
      </c>
    </row>
    <row r="4144" spans="1:9" ht="17.399999999999999" x14ac:dyDescent="0.3">
      <c r="A4144" s="53" t="s">
        <v>777</v>
      </c>
      <c r="B4144" s="57">
        <v>45809</v>
      </c>
      <c r="C4144" s="59">
        <v>3366472.66</v>
      </c>
      <c r="D4144" s="60">
        <v>0</v>
      </c>
      <c r="E4144" s="54">
        <v>50497.09</v>
      </c>
      <c r="F4144" s="54">
        <v>57207.839999999997</v>
      </c>
      <c r="G4144" s="55">
        <v>1.133</v>
      </c>
      <c r="H4144" s="53">
        <v>0</v>
      </c>
      <c r="I4144" s="53" t="s">
        <v>1408</v>
      </c>
    </row>
    <row r="4145" spans="1:9" ht="17.399999999999999" x14ac:dyDescent="0.3">
      <c r="A4145" s="53" t="s">
        <v>777</v>
      </c>
      <c r="B4145" s="57">
        <v>45839</v>
      </c>
      <c r="C4145" s="59">
        <v>3263139</v>
      </c>
      <c r="D4145" s="60">
        <v>15</v>
      </c>
      <c r="E4145" s="54">
        <v>48947.08</v>
      </c>
      <c r="F4145" s="54">
        <v>48713.9</v>
      </c>
      <c r="G4145" s="55">
        <v>0.995</v>
      </c>
      <c r="H4145" s="53">
        <v>0</v>
      </c>
      <c r="I4145" s="53" t="s">
        <v>1408</v>
      </c>
    </row>
    <row r="4146" spans="1:9" ht="17.399999999999999" x14ac:dyDescent="0.3">
      <c r="A4146" s="53" t="s">
        <v>777</v>
      </c>
      <c r="B4146" s="57">
        <v>45870</v>
      </c>
      <c r="C4146" s="59">
        <v>3155572.82</v>
      </c>
      <c r="D4146" s="60">
        <v>0</v>
      </c>
      <c r="E4146" s="54">
        <v>47333.59</v>
      </c>
      <c r="F4146" s="54">
        <v>50431.33</v>
      </c>
      <c r="G4146" s="55">
        <v>1.0649999999999999</v>
      </c>
      <c r="H4146" s="53">
        <v>0</v>
      </c>
      <c r="I4146" s="53" t="s">
        <v>1408</v>
      </c>
    </row>
    <row r="4147" spans="1:9" ht="17.399999999999999" x14ac:dyDescent="0.3">
      <c r="A4147" s="53" t="s">
        <v>777</v>
      </c>
      <c r="B4147" s="57">
        <v>45901</v>
      </c>
      <c r="C4147" s="59">
        <v>3065778.43</v>
      </c>
      <c r="D4147" s="60">
        <v>0</v>
      </c>
      <c r="E4147" s="54">
        <v>45986.68</v>
      </c>
      <c r="F4147" s="54">
        <v>49120.13</v>
      </c>
      <c r="G4147" s="55">
        <v>1.0680000000000001</v>
      </c>
      <c r="H4147" s="53">
        <v>0</v>
      </c>
      <c r="I4147" s="53" t="s">
        <v>1408</v>
      </c>
    </row>
    <row r="4148" spans="1:9" ht="17.399999999999999" x14ac:dyDescent="0.3">
      <c r="A4148" s="53" t="s">
        <v>777</v>
      </c>
      <c r="B4148" s="57">
        <v>45931</v>
      </c>
      <c r="C4148" s="59">
        <v>2983780.19</v>
      </c>
      <c r="D4148" s="60">
        <v>0</v>
      </c>
      <c r="E4148" s="54">
        <v>44756.7</v>
      </c>
      <c r="F4148" s="54">
        <v>49927</v>
      </c>
      <c r="G4148" s="55">
        <v>1.1160000000000001</v>
      </c>
      <c r="H4148" s="53">
        <v>0</v>
      </c>
      <c r="I4148" s="53" t="s">
        <v>1408</v>
      </c>
    </row>
    <row r="4149" spans="1:9" ht="17.399999999999999" x14ac:dyDescent="0.3">
      <c r="A4149" s="53" t="s">
        <v>777</v>
      </c>
      <c r="B4149" s="57">
        <v>45962</v>
      </c>
      <c r="C4149" s="59">
        <v>2902645.29</v>
      </c>
      <c r="D4149" s="60">
        <v>35</v>
      </c>
      <c r="E4149" s="54">
        <v>43539.68</v>
      </c>
      <c r="F4149" s="54">
        <v>32714.06</v>
      </c>
      <c r="G4149" s="55">
        <v>0.751</v>
      </c>
      <c r="H4149" s="53">
        <v>0</v>
      </c>
      <c r="I4149" s="53" t="s">
        <v>1410</v>
      </c>
    </row>
    <row r="4150" spans="1:9" ht="17.399999999999999" x14ac:dyDescent="0.3">
      <c r="A4150" s="53" t="s">
        <v>777</v>
      </c>
      <c r="B4150" s="57">
        <v>45992</v>
      </c>
      <c r="C4150" s="59">
        <v>2822657.84</v>
      </c>
      <c r="D4150" s="60">
        <v>0</v>
      </c>
      <c r="E4150" s="54">
        <v>42339.87</v>
      </c>
      <c r="F4150" s="54">
        <v>44819.68</v>
      </c>
      <c r="G4150" s="55">
        <v>1.0589999999999999</v>
      </c>
      <c r="H4150" s="53">
        <v>0</v>
      </c>
      <c r="I4150" s="53" t="s">
        <v>1408</v>
      </c>
    </row>
    <row r="4151" spans="1:9" ht="17.399999999999999" x14ac:dyDescent="0.3">
      <c r="A4151" s="53" t="s">
        <v>779</v>
      </c>
      <c r="B4151" s="57">
        <v>45658</v>
      </c>
      <c r="C4151" s="59">
        <v>9527781.4000000004</v>
      </c>
      <c r="D4151" s="60">
        <v>95</v>
      </c>
      <c r="E4151" s="54">
        <v>142916.72</v>
      </c>
      <c r="F4151" s="54">
        <v>84238.58</v>
      </c>
      <c r="G4151" s="55">
        <v>0.58899999999999997</v>
      </c>
      <c r="H4151" s="53">
        <v>0</v>
      </c>
      <c r="I4151" s="53" t="s">
        <v>1409</v>
      </c>
    </row>
    <row r="4152" spans="1:9" ht="17.399999999999999" x14ac:dyDescent="0.3">
      <c r="A4152" s="53" t="s">
        <v>779</v>
      </c>
      <c r="B4152" s="57">
        <v>45689</v>
      </c>
      <c r="C4152" s="59">
        <v>9299428.4800000004</v>
      </c>
      <c r="D4152" s="60">
        <v>0</v>
      </c>
      <c r="E4152" s="54">
        <v>139491.43</v>
      </c>
      <c r="F4152" s="54">
        <v>137425.89000000001</v>
      </c>
      <c r="G4152" s="55">
        <v>0.98499999999999999</v>
      </c>
      <c r="H4152" s="53">
        <v>0</v>
      </c>
      <c r="I4152" s="53" t="s">
        <v>1408</v>
      </c>
    </row>
    <row r="4153" spans="1:9" ht="17.399999999999999" x14ac:dyDescent="0.3">
      <c r="A4153" s="53" t="s">
        <v>779</v>
      </c>
      <c r="B4153" s="57">
        <v>45717</v>
      </c>
      <c r="C4153" s="59">
        <v>9053462.6600000001</v>
      </c>
      <c r="D4153" s="60">
        <v>0</v>
      </c>
      <c r="E4153" s="54">
        <v>135801.94</v>
      </c>
      <c r="F4153" s="54">
        <v>149342.06</v>
      </c>
      <c r="G4153" s="55">
        <v>1.1000000000000001</v>
      </c>
      <c r="H4153" s="53">
        <v>0</v>
      </c>
      <c r="I4153" s="53" t="s">
        <v>1408</v>
      </c>
    </row>
    <row r="4154" spans="1:9" ht="17.399999999999999" x14ac:dyDescent="0.3">
      <c r="A4154" s="53" t="s">
        <v>779</v>
      </c>
      <c r="B4154" s="57">
        <v>45748</v>
      </c>
      <c r="C4154" s="59">
        <v>8837045.6199999992</v>
      </c>
      <c r="D4154" s="60">
        <v>15</v>
      </c>
      <c r="E4154" s="54">
        <v>132555.68</v>
      </c>
      <c r="F4154" s="54">
        <v>132733.32</v>
      </c>
      <c r="G4154" s="55">
        <v>1.0009999999999999</v>
      </c>
      <c r="H4154" s="53">
        <v>0</v>
      </c>
      <c r="I4154" s="53" t="s">
        <v>1408</v>
      </c>
    </row>
    <row r="4155" spans="1:9" ht="17.399999999999999" x14ac:dyDescent="0.3">
      <c r="A4155" s="53" t="s">
        <v>779</v>
      </c>
      <c r="B4155" s="57">
        <v>45778</v>
      </c>
      <c r="C4155" s="59">
        <v>8616869.5999999996</v>
      </c>
      <c r="D4155" s="60">
        <v>35</v>
      </c>
      <c r="E4155" s="54">
        <v>129253.04</v>
      </c>
      <c r="F4155" s="54">
        <v>77187.600000000006</v>
      </c>
      <c r="G4155" s="55">
        <v>0.59699999999999998</v>
      </c>
      <c r="H4155" s="53">
        <v>0</v>
      </c>
      <c r="I4155" s="53" t="s">
        <v>1410</v>
      </c>
    </row>
    <row r="4156" spans="1:9" ht="17.399999999999999" x14ac:dyDescent="0.3">
      <c r="A4156" s="53" t="s">
        <v>779</v>
      </c>
      <c r="B4156" s="57">
        <v>45809</v>
      </c>
      <c r="C4156" s="59">
        <v>8404995.75</v>
      </c>
      <c r="D4156" s="60">
        <v>35</v>
      </c>
      <c r="E4156" s="54">
        <v>126074.94</v>
      </c>
      <c r="F4156" s="54">
        <v>112246.03</v>
      </c>
      <c r="G4156" s="55">
        <v>0.89</v>
      </c>
      <c r="H4156" s="53">
        <v>0</v>
      </c>
      <c r="I4156" s="53" t="s">
        <v>1410</v>
      </c>
    </row>
    <row r="4157" spans="1:9" ht="17.399999999999999" x14ac:dyDescent="0.3">
      <c r="A4157" s="53" t="s">
        <v>779</v>
      </c>
      <c r="B4157" s="57">
        <v>45839</v>
      </c>
      <c r="C4157" s="59">
        <v>8224673.8300000001</v>
      </c>
      <c r="D4157" s="60">
        <v>0</v>
      </c>
      <c r="E4157" s="54">
        <v>123370.11</v>
      </c>
      <c r="F4157" s="54">
        <v>121673.56</v>
      </c>
      <c r="G4157" s="55">
        <v>0.98599999999999999</v>
      </c>
      <c r="H4157" s="53">
        <v>0</v>
      </c>
      <c r="I4157" s="53" t="s">
        <v>1408</v>
      </c>
    </row>
    <row r="4158" spans="1:9" ht="17.399999999999999" x14ac:dyDescent="0.3">
      <c r="A4158" s="53" t="s">
        <v>779</v>
      </c>
      <c r="B4158" s="57">
        <v>45870</v>
      </c>
      <c r="C4158" s="59">
        <v>8030569.0300000003</v>
      </c>
      <c r="D4158" s="60">
        <v>0</v>
      </c>
      <c r="E4158" s="54">
        <v>120458.54</v>
      </c>
      <c r="F4158" s="54">
        <v>122204.21</v>
      </c>
      <c r="G4158" s="55">
        <v>1.014</v>
      </c>
      <c r="H4158" s="53">
        <v>0</v>
      </c>
      <c r="I4158" s="53" t="s">
        <v>1408</v>
      </c>
    </row>
    <row r="4159" spans="1:9" ht="17.399999999999999" x14ac:dyDescent="0.3">
      <c r="A4159" s="53" t="s">
        <v>779</v>
      </c>
      <c r="B4159" s="57">
        <v>45901</v>
      </c>
      <c r="C4159" s="59">
        <v>7856507.9900000002</v>
      </c>
      <c r="D4159" s="60">
        <v>0</v>
      </c>
      <c r="E4159" s="54">
        <v>117847.62</v>
      </c>
      <c r="F4159" s="54">
        <v>128471.65</v>
      </c>
      <c r="G4159" s="55">
        <v>1.0900000000000001</v>
      </c>
      <c r="H4159" s="53">
        <v>0</v>
      </c>
      <c r="I4159" s="53" t="s">
        <v>1408</v>
      </c>
    </row>
    <row r="4160" spans="1:9" ht="17.399999999999999" x14ac:dyDescent="0.3">
      <c r="A4160" s="53" t="s">
        <v>779</v>
      </c>
      <c r="B4160" s="57">
        <v>45931</v>
      </c>
      <c r="C4160" s="59">
        <v>7680889.0300000003</v>
      </c>
      <c r="D4160" s="60">
        <v>0</v>
      </c>
      <c r="E4160" s="54">
        <v>115213.34</v>
      </c>
      <c r="F4160" s="54">
        <v>111671.36</v>
      </c>
      <c r="G4160" s="55">
        <v>0.96899999999999997</v>
      </c>
      <c r="H4160" s="53">
        <v>0</v>
      </c>
      <c r="I4160" s="53" t="s">
        <v>1408</v>
      </c>
    </row>
    <row r="4161" spans="1:9" ht="17.399999999999999" x14ac:dyDescent="0.3">
      <c r="A4161" s="53" t="s">
        <v>779</v>
      </c>
      <c r="B4161" s="57">
        <v>45962</v>
      </c>
      <c r="C4161" s="59">
        <v>7472149.5099999998</v>
      </c>
      <c r="D4161" s="60">
        <v>0</v>
      </c>
      <c r="E4161" s="54">
        <v>112082.24000000001</v>
      </c>
      <c r="F4161" s="54">
        <v>122984.04</v>
      </c>
      <c r="G4161" s="55">
        <v>1.097</v>
      </c>
      <c r="H4161" s="53">
        <v>0</v>
      </c>
      <c r="I4161" s="53" t="s">
        <v>1408</v>
      </c>
    </row>
    <row r="4162" spans="1:9" ht="17.399999999999999" x14ac:dyDescent="0.3">
      <c r="A4162" s="53" t="s">
        <v>779</v>
      </c>
      <c r="B4162" s="57">
        <v>45992</v>
      </c>
      <c r="C4162" s="59">
        <v>7305899.2400000002</v>
      </c>
      <c r="D4162" s="60">
        <v>0</v>
      </c>
      <c r="E4162" s="54">
        <v>109588.49</v>
      </c>
      <c r="F4162" s="54">
        <v>123001.36</v>
      </c>
      <c r="G4162" s="55">
        <v>1.1220000000000001</v>
      </c>
      <c r="H4162" s="53">
        <v>0</v>
      </c>
      <c r="I4162" s="53" t="s">
        <v>1408</v>
      </c>
    </row>
    <row r="4163" spans="1:9" ht="17.399999999999999" x14ac:dyDescent="0.3">
      <c r="A4163" s="53" t="s">
        <v>780</v>
      </c>
      <c r="B4163" s="57">
        <v>45689</v>
      </c>
      <c r="C4163" s="59">
        <v>95888472.620000005</v>
      </c>
      <c r="D4163" s="60">
        <v>0</v>
      </c>
      <c r="E4163" s="54">
        <v>958884.73</v>
      </c>
      <c r="F4163" s="54">
        <v>995094.63</v>
      </c>
      <c r="G4163" s="55">
        <v>1.038</v>
      </c>
      <c r="H4163" s="53">
        <v>0</v>
      </c>
      <c r="I4163" s="53" t="s">
        <v>1408</v>
      </c>
    </row>
    <row r="4164" spans="1:9" ht="17.399999999999999" x14ac:dyDescent="0.3">
      <c r="A4164" s="53" t="s">
        <v>780</v>
      </c>
      <c r="B4164" s="57">
        <v>45717</v>
      </c>
      <c r="C4164" s="59">
        <v>94508903.769999996</v>
      </c>
      <c r="D4164" s="60">
        <v>0</v>
      </c>
      <c r="E4164" s="54">
        <v>945089.04</v>
      </c>
      <c r="F4164" s="54">
        <v>1015967.26</v>
      </c>
      <c r="G4164" s="55">
        <v>1.075</v>
      </c>
      <c r="H4164" s="53">
        <v>0</v>
      </c>
      <c r="I4164" s="53" t="s">
        <v>1408</v>
      </c>
    </row>
    <row r="4165" spans="1:9" ht="17.399999999999999" x14ac:dyDescent="0.3">
      <c r="A4165" s="53" t="s">
        <v>780</v>
      </c>
      <c r="B4165" s="57">
        <v>45748</v>
      </c>
      <c r="C4165" s="59">
        <v>93094108.739999995</v>
      </c>
      <c r="D4165" s="60">
        <v>0</v>
      </c>
      <c r="E4165" s="54">
        <v>930941.09</v>
      </c>
      <c r="F4165" s="54">
        <v>904439.87</v>
      </c>
      <c r="G4165" s="55">
        <v>0.97199999999999998</v>
      </c>
      <c r="H4165" s="53">
        <v>0</v>
      </c>
      <c r="I4165" s="53" t="s">
        <v>1408</v>
      </c>
    </row>
    <row r="4166" spans="1:9" ht="17.399999999999999" x14ac:dyDescent="0.3">
      <c r="A4166" s="53" t="s">
        <v>780</v>
      </c>
      <c r="B4166" s="57">
        <v>45778</v>
      </c>
      <c r="C4166" s="59">
        <v>91411649.120000005</v>
      </c>
      <c r="D4166" s="60">
        <v>0</v>
      </c>
      <c r="E4166" s="54">
        <v>914116.49</v>
      </c>
      <c r="F4166" s="54">
        <v>980777.14</v>
      </c>
      <c r="G4166" s="55">
        <v>1.073</v>
      </c>
      <c r="H4166" s="53">
        <v>0</v>
      </c>
      <c r="I4166" s="53" t="s">
        <v>1408</v>
      </c>
    </row>
    <row r="4167" spans="1:9" ht="17.399999999999999" x14ac:dyDescent="0.3">
      <c r="A4167" s="53" t="s">
        <v>780</v>
      </c>
      <c r="B4167" s="57">
        <v>45809</v>
      </c>
      <c r="C4167" s="59">
        <v>89511885.010000005</v>
      </c>
      <c r="D4167" s="60">
        <v>0</v>
      </c>
      <c r="E4167" s="54">
        <v>895118.85</v>
      </c>
      <c r="F4167" s="54">
        <v>944940.15</v>
      </c>
      <c r="G4167" s="55">
        <v>1.056</v>
      </c>
      <c r="H4167" s="53">
        <v>0</v>
      </c>
      <c r="I4167" s="53" t="s">
        <v>1408</v>
      </c>
    </row>
    <row r="4168" spans="1:9" ht="17.399999999999999" x14ac:dyDescent="0.3">
      <c r="A4168" s="53" t="s">
        <v>780</v>
      </c>
      <c r="B4168" s="57">
        <v>45839</v>
      </c>
      <c r="C4168" s="59">
        <v>87741627.310000002</v>
      </c>
      <c r="D4168" s="60">
        <v>65</v>
      </c>
      <c r="E4168" s="54">
        <v>877416.27</v>
      </c>
      <c r="F4168" s="54">
        <v>399647.65</v>
      </c>
      <c r="G4168" s="55">
        <v>0.45500000000000002</v>
      </c>
      <c r="H4168" s="53">
        <v>0</v>
      </c>
      <c r="I4168" s="53" t="s">
        <v>1411</v>
      </c>
    </row>
    <row r="4169" spans="1:9" ht="17.399999999999999" x14ac:dyDescent="0.3">
      <c r="A4169" s="53" t="s">
        <v>780</v>
      </c>
      <c r="B4169" s="57">
        <v>45870</v>
      </c>
      <c r="C4169" s="59">
        <v>86347966.700000003</v>
      </c>
      <c r="D4169" s="60">
        <v>15</v>
      </c>
      <c r="E4169" s="54">
        <v>863479.67</v>
      </c>
      <c r="F4169" s="54">
        <v>970206.4</v>
      </c>
      <c r="G4169" s="55">
        <v>1.1240000000000001</v>
      </c>
      <c r="H4169" s="53">
        <v>0</v>
      </c>
      <c r="I4169" s="53" t="s">
        <v>1408</v>
      </c>
    </row>
    <row r="4170" spans="1:9" ht="17.399999999999999" x14ac:dyDescent="0.3">
      <c r="A4170" s="53" t="s">
        <v>780</v>
      </c>
      <c r="B4170" s="57">
        <v>45901</v>
      </c>
      <c r="C4170" s="59">
        <v>84737107.329999998</v>
      </c>
      <c r="D4170" s="60">
        <v>0</v>
      </c>
      <c r="E4170" s="54">
        <v>847371.07</v>
      </c>
      <c r="F4170" s="54">
        <v>955582.07</v>
      </c>
      <c r="G4170" s="55">
        <v>1.1279999999999999</v>
      </c>
      <c r="H4170" s="53">
        <v>0</v>
      </c>
      <c r="I4170" s="53" t="s">
        <v>1408</v>
      </c>
    </row>
    <row r="4171" spans="1:9" ht="17.399999999999999" x14ac:dyDescent="0.3">
      <c r="A4171" s="53" t="s">
        <v>780</v>
      </c>
      <c r="B4171" s="57">
        <v>45931</v>
      </c>
      <c r="C4171" s="59">
        <v>83081114.590000004</v>
      </c>
      <c r="D4171" s="60">
        <v>0</v>
      </c>
      <c r="E4171" s="54">
        <v>830811.15</v>
      </c>
      <c r="F4171" s="54">
        <v>818562.14</v>
      </c>
      <c r="G4171" s="55">
        <v>0.98499999999999999</v>
      </c>
      <c r="H4171" s="53">
        <v>0</v>
      </c>
      <c r="I4171" s="53" t="s">
        <v>1408</v>
      </c>
    </row>
    <row r="4172" spans="1:9" ht="17.399999999999999" x14ac:dyDescent="0.3">
      <c r="A4172" s="53" t="s">
        <v>780</v>
      </c>
      <c r="B4172" s="57">
        <v>45962</v>
      </c>
      <c r="C4172" s="59">
        <v>81480765.030000001</v>
      </c>
      <c r="D4172" s="60">
        <v>0</v>
      </c>
      <c r="E4172" s="54">
        <v>814807.65</v>
      </c>
      <c r="F4172" s="54">
        <v>832114.69</v>
      </c>
      <c r="G4172" s="55">
        <v>1.0209999999999999</v>
      </c>
      <c r="H4172" s="53">
        <v>0</v>
      </c>
      <c r="I4172" s="53" t="s">
        <v>1408</v>
      </c>
    </row>
    <row r="4173" spans="1:9" ht="17.399999999999999" x14ac:dyDescent="0.3">
      <c r="A4173" s="53" t="s">
        <v>780</v>
      </c>
      <c r="B4173" s="57">
        <v>45992</v>
      </c>
      <c r="C4173" s="59">
        <v>79856074.329999998</v>
      </c>
      <c r="D4173" s="60">
        <v>0</v>
      </c>
      <c r="E4173" s="54">
        <v>798560.74</v>
      </c>
      <c r="F4173" s="54">
        <v>790427.19</v>
      </c>
      <c r="G4173" s="55">
        <v>0.99</v>
      </c>
      <c r="H4173" s="53">
        <v>0</v>
      </c>
      <c r="I4173" s="53" t="s">
        <v>1408</v>
      </c>
    </row>
    <row r="4174" spans="1:9" ht="17.399999999999999" x14ac:dyDescent="0.3">
      <c r="A4174" s="53" t="s">
        <v>782</v>
      </c>
      <c r="B4174" s="57">
        <v>45658</v>
      </c>
      <c r="C4174" s="59">
        <v>6737349.5700000003</v>
      </c>
      <c r="D4174" s="60">
        <v>0</v>
      </c>
      <c r="E4174" s="54">
        <v>101060.24</v>
      </c>
      <c r="F4174" s="54">
        <v>107816.37</v>
      </c>
      <c r="G4174" s="55">
        <v>1.0669999999999999</v>
      </c>
      <c r="H4174" s="53">
        <v>0</v>
      </c>
      <c r="I4174" s="53" t="s">
        <v>1408</v>
      </c>
    </row>
    <row r="4175" spans="1:9" ht="17.399999999999999" x14ac:dyDescent="0.3">
      <c r="A4175" s="53" t="s">
        <v>782</v>
      </c>
      <c r="B4175" s="57">
        <v>45689</v>
      </c>
      <c r="C4175" s="59">
        <v>6594087.2400000002</v>
      </c>
      <c r="D4175" s="60">
        <v>15</v>
      </c>
      <c r="E4175" s="54">
        <v>98911.31</v>
      </c>
      <c r="F4175" s="54">
        <v>94224.47</v>
      </c>
      <c r="G4175" s="55">
        <v>0.95299999999999996</v>
      </c>
      <c r="H4175" s="53">
        <v>0</v>
      </c>
      <c r="I4175" s="53" t="s">
        <v>1408</v>
      </c>
    </row>
    <row r="4176" spans="1:9" ht="17.399999999999999" x14ac:dyDescent="0.3">
      <c r="A4176" s="53" t="s">
        <v>782</v>
      </c>
      <c r="B4176" s="57">
        <v>45717</v>
      </c>
      <c r="C4176" s="59">
        <v>6439796.7599999998</v>
      </c>
      <c r="D4176" s="60">
        <v>0</v>
      </c>
      <c r="E4176" s="54">
        <v>96596.95</v>
      </c>
      <c r="F4176" s="54">
        <v>94414.6</v>
      </c>
      <c r="G4176" s="55">
        <v>0.97699999999999998</v>
      </c>
      <c r="H4176" s="53">
        <v>0</v>
      </c>
      <c r="I4176" s="53" t="s">
        <v>1408</v>
      </c>
    </row>
    <row r="4177" spans="1:9" ht="17.399999999999999" x14ac:dyDescent="0.3">
      <c r="A4177" s="53" t="s">
        <v>782</v>
      </c>
      <c r="B4177" s="57">
        <v>45748</v>
      </c>
      <c r="C4177" s="59">
        <v>6302714.5800000001</v>
      </c>
      <c r="D4177" s="60">
        <v>0</v>
      </c>
      <c r="E4177" s="54">
        <v>94540.72</v>
      </c>
      <c r="F4177" s="54">
        <v>103424.09</v>
      </c>
      <c r="G4177" s="55">
        <v>1.0940000000000001</v>
      </c>
      <c r="H4177" s="53">
        <v>0</v>
      </c>
      <c r="I4177" s="53" t="s">
        <v>1408</v>
      </c>
    </row>
    <row r="4178" spans="1:9" ht="17.399999999999999" x14ac:dyDescent="0.3">
      <c r="A4178" s="53" t="s">
        <v>782</v>
      </c>
      <c r="B4178" s="57">
        <v>45778</v>
      </c>
      <c r="C4178" s="59">
        <v>6149475.0700000003</v>
      </c>
      <c r="D4178" s="60">
        <v>0</v>
      </c>
      <c r="E4178" s="54">
        <v>92242.13</v>
      </c>
      <c r="F4178" s="54">
        <v>89754.74</v>
      </c>
      <c r="G4178" s="55">
        <v>0.97299999999999998</v>
      </c>
      <c r="H4178" s="53">
        <v>0</v>
      </c>
      <c r="I4178" s="53" t="s">
        <v>1408</v>
      </c>
    </row>
    <row r="4179" spans="1:9" ht="17.399999999999999" x14ac:dyDescent="0.3">
      <c r="A4179" s="53" t="s">
        <v>782</v>
      </c>
      <c r="B4179" s="57">
        <v>45809</v>
      </c>
      <c r="C4179" s="59">
        <v>5995863.1699999999</v>
      </c>
      <c r="D4179" s="60">
        <v>0</v>
      </c>
      <c r="E4179" s="54">
        <v>89937.95</v>
      </c>
      <c r="F4179" s="54">
        <v>93580.43</v>
      </c>
      <c r="G4179" s="55">
        <v>1.04</v>
      </c>
      <c r="H4179" s="53">
        <v>0</v>
      </c>
      <c r="I4179" s="53" t="s">
        <v>1408</v>
      </c>
    </row>
    <row r="4180" spans="1:9" ht="17.399999999999999" x14ac:dyDescent="0.3">
      <c r="A4180" s="53" t="s">
        <v>782</v>
      </c>
      <c r="B4180" s="57">
        <v>45839</v>
      </c>
      <c r="C4180" s="59">
        <v>5853304.4800000004</v>
      </c>
      <c r="D4180" s="60">
        <v>0</v>
      </c>
      <c r="E4180" s="54">
        <v>87799.57</v>
      </c>
      <c r="F4180" s="54">
        <v>92638.16</v>
      </c>
      <c r="G4180" s="55">
        <v>1.0549999999999999</v>
      </c>
      <c r="H4180" s="53">
        <v>0</v>
      </c>
      <c r="I4180" s="53" t="s">
        <v>1408</v>
      </c>
    </row>
    <row r="4181" spans="1:9" ht="17.399999999999999" x14ac:dyDescent="0.3">
      <c r="A4181" s="53" t="s">
        <v>782</v>
      </c>
      <c r="B4181" s="57">
        <v>45870</v>
      </c>
      <c r="C4181" s="59">
        <v>5691691.7300000004</v>
      </c>
      <c r="D4181" s="60">
        <v>0</v>
      </c>
      <c r="E4181" s="54">
        <v>85375.38</v>
      </c>
      <c r="F4181" s="54">
        <v>83963.13</v>
      </c>
      <c r="G4181" s="55">
        <v>0.98299999999999998</v>
      </c>
      <c r="H4181" s="53">
        <v>0</v>
      </c>
      <c r="I4181" s="53" t="s">
        <v>1408</v>
      </c>
    </row>
    <row r="4182" spans="1:9" ht="17.399999999999999" x14ac:dyDescent="0.3">
      <c r="A4182" s="53" t="s">
        <v>782</v>
      </c>
      <c r="B4182" s="57">
        <v>45901</v>
      </c>
      <c r="C4182" s="59">
        <v>5542022.0499999998</v>
      </c>
      <c r="D4182" s="60">
        <v>0</v>
      </c>
      <c r="E4182" s="54">
        <v>83130.33</v>
      </c>
      <c r="F4182" s="54">
        <v>80282.820000000007</v>
      </c>
      <c r="G4182" s="55">
        <v>0.96599999999999997</v>
      </c>
      <c r="H4182" s="53">
        <v>0</v>
      </c>
      <c r="I4182" s="53" t="s">
        <v>1408</v>
      </c>
    </row>
    <row r="4183" spans="1:9" ht="17.399999999999999" x14ac:dyDescent="0.3">
      <c r="A4183" s="53" t="s">
        <v>782</v>
      </c>
      <c r="B4183" s="57">
        <v>45931</v>
      </c>
      <c r="C4183" s="59">
        <v>5416230.8799999999</v>
      </c>
      <c r="D4183" s="60">
        <v>65</v>
      </c>
      <c r="E4183" s="54">
        <v>81243.460000000006</v>
      </c>
      <c r="F4183" s="54">
        <v>50971.08</v>
      </c>
      <c r="G4183" s="55">
        <v>0.627</v>
      </c>
      <c r="H4183" s="53">
        <v>0</v>
      </c>
      <c r="I4183" s="53" t="s">
        <v>1411</v>
      </c>
    </row>
    <row r="4184" spans="1:9" ht="17.399999999999999" x14ac:dyDescent="0.3">
      <c r="A4184" s="53" t="s">
        <v>782</v>
      </c>
      <c r="B4184" s="57">
        <v>45962</v>
      </c>
      <c r="C4184" s="59">
        <v>5416230.8799999999</v>
      </c>
      <c r="D4184" s="60">
        <v>185</v>
      </c>
      <c r="E4184" s="54">
        <v>81243.460000000006</v>
      </c>
      <c r="F4184" s="54">
        <v>10440.09</v>
      </c>
      <c r="G4184" s="55">
        <v>0.129</v>
      </c>
      <c r="H4184" s="53">
        <v>0</v>
      </c>
      <c r="I4184" s="53" t="s">
        <v>1412</v>
      </c>
    </row>
    <row r="4185" spans="1:9" ht="17.399999999999999" x14ac:dyDescent="0.3">
      <c r="A4185" s="53" t="s">
        <v>782</v>
      </c>
      <c r="B4185" s="57">
        <v>45992</v>
      </c>
      <c r="C4185" s="59">
        <v>5416230.8799999999</v>
      </c>
      <c r="D4185" s="60">
        <v>999</v>
      </c>
      <c r="E4185" s="54">
        <v>81243.460000000006</v>
      </c>
      <c r="F4185" s="54">
        <v>12150.23</v>
      </c>
      <c r="G4185" s="55">
        <v>0.15</v>
      </c>
      <c r="H4185" s="53">
        <v>0</v>
      </c>
      <c r="I4185" s="53" t="s">
        <v>1412</v>
      </c>
    </row>
    <row r="4186" spans="1:9" ht="17.399999999999999" x14ac:dyDescent="0.3">
      <c r="A4186" s="53" t="s">
        <v>783</v>
      </c>
      <c r="B4186" s="57">
        <v>45870</v>
      </c>
      <c r="C4186" s="59">
        <v>2464076.48</v>
      </c>
      <c r="D4186" s="60">
        <v>0</v>
      </c>
      <c r="E4186" s="54">
        <v>36961.15</v>
      </c>
      <c r="F4186" s="54">
        <v>35364.620000000003</v>
      </c>
      <c r="G4186" s="55">
        <v>0.95699999999999996</v>
      </c>
      <c r="H4186" s="53">
        <v>0</v>
      </c>
      <c r="I4186" s="53" t="s">
        <v>1408</v>
      </c>
    </row>
    <row r="4187" spans="1:9" ht="17.399999999999999" x14ac:dyDescent="0.3">
      <c r="A4187" s="53" t="s">
        <v>783</v>
      </c>
      <c r="B4187" s="57">
        <v>45901</v>
      </c>
      <c r="C4187" s="59">
        <v>2394091.59</v>
      </c>
      <c r="D4187" s="60">
        <v>0</v>
      </c>
      <c r="E4187" s="54">
        <v>35911.370000000003</v>
      </c>
      <c r="F4187" s="54">
        <v>39596.949999999997</v>
      </c>
      <c r="G4187" s="55">
        <v>1.103</v>
      </c>
      <c r="H4187" s="53">
        <v>0</v>
      </c>
      <c r="I4187" s="53" t="s">
        <v>1408</v>
      </c>
    </row>
    <row r="4188" spans="1:9" ht="17.399999999999999" x14ac:dyDescent="0.3">
      <c r="A4188" s="53" t="s">
        <v>783</v>
      </c>
      <c r="B4188" s="57">
        <v>45931</v>
      </c>
      <c r="C4188" s="59">
        <v>2322337.79</v>
      </c>
      <c r="D4188" s="60">
        <v>0</v>
      </c>
      <c r="E4188" s="54">
        <v>34835.07</v>
      </c>
      <c r="F4188" s="54">
        <v>36724.32</v>
      </c>
      <c r="G4188" s="55">
        <v>1.054</v>
      </c>
      <c r="H4188" s="53">
        <v>0</v>
      </c>
      <c r="I4188" s="53" t="s">
        <v>1408</v>
      </c>
    </row>
    <row r="4189" spans="1:9" ht="17.399999999999999" x14ac:dyDescent="0.3">
      <c r="A4189" s="53" t="s">
        <v>783</v>
      </c>
      <c r="B4189" s="57">
        <v>45962</v>
      </c>
      <c r="C4189" s="59">
        <v>2246375.5</v>
      </c>
      <c r="D4189" s="60">
        <v>15</v>
      </c>
      <c r="E4189" s="54">
        <v>33695.629999999997</v>
      </c>
      <c r="F4189" s="54">
        <v>34562.910000000003</v>
      </c>
      <c r="G4189" s="55">
        <v>1.026</v>
      </c>
      <c r="H4189" s="53">
        <v>0</v>
      </c>
      <c r="I4189" s="53" t="s">
        <v>1408</v>
      </c>
    </row>
    <row r="4190" spans="1:9" ht="17.399999999999999" x14ac:dyDescent="0.3">
      <c r="A4190" s="53" t="s">
        <v>783</v>
      </c>
      <c r="B4190" s="57">
        <v>45992</v>
      </c>
      <c r="C4190" s="59">
        <v>2185219.46</v>
      </c>
      <c r="D4190" s="60">
        <v>0</v>
      </c>
      <c r="E4190" s="54">
        <v>32778.29</v>
      </c>
      <c r="F4190" s="54">
        <v>33753.71</v>
      </c>
      <c r="G4190" s="55">
        <v>1.03</v>
      </c>
      <c r="H4190" s="53">
        <v>0</v>
      </c>
      <c r="I4190" s="53" t="s">
        <v>1408</v>
      </c>
    </row>
    <row r="4191" spans="1:9" ht="17.399999999999999" x14ac:dyDescent="0.3">
      <c r="A4191" s="53" t="s">
        <v>785</v>
      </c>
      <c r="B4191" s="57">
        <v>45658</v>
      </c>
      <c r="C4191" s="59">
        <v>7196379.8700000001</v>
      </c>
      <c r="D4191" s="60">
        <v>0</v>
      </c>
      <c r="E4191" s="54">
        <v>107945.7</v>
      </c>
      <c r="F4191" s="54">
        <v>107363.54</v>
      </c>
      <c r="G4191" s="55">
        <v>0.995</v>
      </c>
      <c r="H4191" s="53">
        <v>0</v>
      </c>
      <c r="I4191" s="53" t="s">
        <v>1408</v>
      </c>
    </row>
    <row r="4192" spans="1:9" ht="17.399999999999999" x14ac:dyDescent="0.3">
      <c r="A4192" s="53" t="s">
        <v>785</v>
      </c>
      <c r="B4192" s="57">
        <v>45689</v>
      </c>
      <c r="C4192" s="59">
        <v>7023809.9000000004</v>
      </c>
      <c r="D4192" s="60">
        <v>0</v>
      </c>
      <c r="E4192" s="54">
        <v>105357.15</v>
      </c>
      <c r="F4192" s="54">
        <v>112974.84</v>
      </c>
      <c r="G4192" s="55">
        <v>1.0720000000000001</v>
      </c>
      <c r="H4192" s="53">
        <v>0</v>
      </c>
      <c r="I4192" s="53" t="s">
        <v>1408</v>
      </c>
    </row>
    <row r="4193" spans="1:9" ht="17.399999999999999" x14ac:dyDescent="0.3">
      <c r="A4193" s="53" t="s">
        <v>785</v>
      </c>
      <c r="B4193" s="57">
        <v>45717</v>
      </c>
      <c r="C4193" s="59">
        <v>6865555.8799999999</v>
      </c>
      <c r="D4193" s="60">
        <v>0</v>
      </c>
      <c r="E4193" s="54">
        <v>102983.34</v>
      </c>
      <c r="F4193" s="54">
        <v>105700.67</v>
      </c>
      <c r="G4193" s="55">
        <v>1.026</v>
      </c>
      <c r="H4193" s="53">
        <v>0</v>
      </c>
      <c r="I4193" s="53" t="s">
        <v>1408</v>
      </c>
    </row>
    <row r="4194" spans="1:9" ht="17.399999999999999" x14ac:dyDescent="0.3">
      <c r="A4194" s="53" t="s">
        <v>785</v>
      </c>
      <c r="B4194" s="57">
        <v>45748</v>
      </c>
      <c r="C4194" s="59">
        <v>6699731.3099999996</v>
      </c>
      <c r="D4194" s="60">
        <v>15</v>
      </c>
      <c r="E4194" s="54">
        <v>100495.97</v>
      </c>
      <c r="F4194" s="54">
        <v>99813.14</v>
      </c>
      <c r="G4194" s="55">
        <v>0.99299999999999999</v>
      </c>
      <c r="H4194" s="53">
        <v>0</v>
      </c>
      <c r="I4194" s="53" t="s">
        <v>1408</v>
      </c>
    </row>
    <row r="4195" spans="1:9" ht="17.399999999999999" x14ac:dyDescent="0.3">
      <c r="A4195" s="53" t="s">
        <v>785</v>
      </c>
      <c r="B4195" s="57">
        <v>45778</v>
      </c>
      <c r="C4195" s="59">
        <v>6521407.5499999998</v>
      </c>
      <c r="D4195" s="60">
        <v>0</v>
      </c>
      <c r="E4195" s="54">
        <v>97821.11</v>
      </c>
      <c r="F4195" s="54">
        <v>100558.49</v>
      </c>
      <c r="G4195" s="55">
        <v>1.028</v>
      </c>
      <c r="H4195" s="53">
        <v>0</v>
      </c>
      <c r="I4195" s="53" t="s">
        <v>1408</v>
      </c>
    </row>
    <row r="4196" spans="1:9" ht="17.399999999999999" x14ac:dyDescent="0.3">
      <c r="A4196" s="53" t="s">
        <v>785</v>
      </c>
      <c r="B4196" s="57">
        <v>45809</v>
      </c>
      <c r="C4196" s="59">
        <v>6521407.5499999998</v>
      </c>
      <c r="D4196" s="60">
        <v>185</v>
      </c>
      <c r="E4196" s="54">
        <v>97821.11</v>
      </c>
      <c r="F4196" s="54">
        <v>17420.330000000002</v>
      </c>
      <c r="G4196" s="55">
        <v>0.17799999999999999</v>
      </c>
      <c r="H4196" s="53">
        <v>1</v>
      </c>
      <c r="I4196" s="53" t="s">
        <v>1412</v>
      </c>
    </row>
    <row r="4197" spans="1:9" ht="17.399999999999999" x14ac:dyDescent="0.3">
      <c r="A4197" s="53" t="s">
        <v>785</v>
      </c>
      <c r="B4197" s="57">
        <v>45839</v>
      </c>
      <c r="C4197" s="59">
        <v>6521407.5499999998</v>
      </c>
      <c r="D4197" s="60">
        <v>999</v>
      </c>
      <c r="E4197" s="54">
        <v>97821.11</v>
      </c>
      <c r="F4197" s="54">
        <v>10951.05</v>
      </c>
      <c r="G4197" s="55">
        <v>0.112</v>
      </c>
      <c r="H4197" s="53">
        <v>1</v>
      </c>
      <c r="I4197" s="53" t="s">
        <v>1412</v>
      </c>
    </row>
    <row r="4198" spans="1:9" ht="17.399999999999999" x14ac:dyDescent="0.3">
      <c r="A4198" s="53" t="s">
        <v>785</v>
      </c>
      <c r="B4198" s="57">
        <v>45870</v>
      </c>
      <c r="C4198" s="59">
        <v>6521407.5499999998</v>
      </c>
      <c r="D4198" s="60">
        <v>999</v>
      </c>
      <c r="E4198" s="54">
        <v>97821.11</v>
      </c>
      <c r="F4198" s="54">
        <v>9931.91</v>
      </c>
      <c r="G4198" s="55">
        <v>0.10199999999999999</v>
      </c>
      <c r="H4198" s="53">
        <v>1</v>
      </c>
      <c r="I4198" s="53" t="s">
        <v>1412</v>
      </c>
    </row>
    <row r="4199" spans="1:9" ht="17.399999999999999" x14ac:dyDescent="0.3">
      <c r="A4199" s="53" t="s">
        <v>785</v>
      </c>
      <c r="B4199" s="57">
        <v>45901</v>
      </c>
      <c r="C4199" s="59">
        <v>6521407.5499999998</v>
      </c>
      <c r="D4199" s="60">
        <v>999</v>
      </c>
      <c r="E4199" s="54">
        <v>97821.11</v>
      </c>
      <c r="F4199" s="54">
        <v>18162.27</v>
      </c>
      <c r="G4199" s="55">
        <v>0.186</v>
      </c>
      <c r="H4199" s="53">
        <v>1</v>
      </c>
      <c r="I4199" s="53" t="s">
        <v>1412</v>
      </c>
    </row>
    <row r="4200" spans="1:9" ht="17.399999999999999" x14ac:dyDescent="0.3">
      <c r="A4200" s="53" t="s">
        <v>785</v>
      </c>
      <c r="B4200" s="57">
        <v>45931</v>
      </c>
      <c r="C4200" s="59">
        <v>6521407.5499999998</v>
      </c>
      <c r="D4200" s="60">
        <v>999</v>
      </c>
      <c r="E4200" s="54">
        <v>97821.11</v>
      </c>
      <c r="F4200" s="54">
        <v>11323.31</v>
      </c>
      <c r="G4200" s="55">
        <v>0.11600000000000001</v>
      </c>
      <c r="H4200" s="53">
        <v>1</v>
      </c>
      <c r="I4200" s="53" t="s">
        <v>1412</v>
      </c>
    </row>
    <row r="4201" spans="1:9" ht="17.399999999999999" x14ac:dyDescent="0.3">
      <c r="A4201" s="53" t="s">
        <v>785</v>
      </c>
      <c r="B4201" s="57">
        <v>45962</v>
      </c>
      <c r="C4201" s="59">
        <v>6521407.5499999998</v>
      </c>
      <c r="D4201" s="60">
        <v>999</v>
      </c>
      <c r="E4201" s="54">
        <v>97821.11</v>
      </c>
      <c r="F4201" s="54">
        <v>11365.65</v>
      </c>
      <c r="G4201" s="55">
        <v>0.11600000000000001</v>
      </c>
      <c r="H4201" s="53">
        <v>1</v>
      </c>
      <c r="I4201" s="53" t="s">
        <v>1412</v>
      </c>
    </row>
    <row r="4202" spans="1:9" ht="17.399999999999999" x14ac:dyDescent="0.3">
      <c r="A4202" s="53" t="s">
        <v>785</v>
      </c>
      <c r="B4202" s="57">
        <v>45992</v>
      </c>
      <c r="C4202" s="59">
        <v>6521407.5499999998</v>
      </c>
      <c r="D4202" s="60">
        <v>999</v>
      </c>
      <c r="E4202" s="54">
        <v>97821.11</v>
      </c>
      <c r="F4202" s="54">
        <v>2896.35</v>
      </c>
      <c r="G4202" s="55">
        <v>0.03</v>
      </c>
      <c r="H4202" s="53">
        <v>1</v>
      </c>
      <c r="I4202" s="53" t="s">
        <v>1412</v>
      </c>
    </row>
    <row r="4203" spans="1:9" ht="17.399999999999999" x14ac:dyDescent="0.3">
      <c r="A4203" s="53" t="s">
        <v>787</v>
      </c>
      <c r="B4203" s="57">
        <v>45658</v>
      </c>
      <c r="C4203" s="59">
        <v>4479396.6500000004</v>
      </c>
      <c r="D4203" s="60">
        <v>0</v>
      </c>
      <c r="E4203" s="54">
        <v>67190.95</v>
      </c>
      <c r="F4203" s="54">
        <v>70335.94</v>
      </c>
      <c r="G4203" s="55">
        <v>1.0469999999999999</v>
      </c>
      <c r="H4203" s="53">
        <v>0</v>
      </c>
      <c r="I4203" s="53" t="s">
        <v>1408</v>
      </c>
    </row>
    <row r="4204" spans="1:9" ht="17.399999999999999" x14ac:dyDescent="0.3">
      <c r="A4204" s="53" t="s">
        <v>787</v>
      </c>
      <c r="B4204" s="57">
        <v>45689</v>
      </c>
      <c r="C4204" s="59">
        <v>4344084.66</v>
      </c>
      <c r="D4204" s="60">
        <v>0</v>
      </c>
      <c r="E4204" s="54">
        <v>65161.27</v>
      </c>
      <c r="F4204" s="54">
        <v>73351.490000000005</v>
      </c>
      <c r="G4204" s="55">
        <v>1.1259999999999999</v>
      </c>
      <c r="H4204" s="53">
        <v>0</v>
      </c>
      <c r="I4204" s="53" t="s">
        <v>1408</v>
      </c>
    </row>
    <row r="4205" spans="1:9" ht="17.399999999999999" x14ac:dyDescent="0.3">
      <c r="A4205" s="53" t="s">
        <v>787</v>
      </c>
      <c r="B4205" s="57">
        <v>45717</v>
      </c>
      <c r="C4205" s="59">
        <v>4229805.59</v>
      </c>
      <c r="D4205" s="60">
        <v>0</v>
      </c>
      <c r="E4205" s="54">
        <v>63447.08</v>
      </c>
      <c r="F4205" s="54">
        <v>71329.52</v>
      </c>
      <c r="G4205" s="55">
        <v>1.1240000000000001</v>
      </c>
      <c r="H4205" s="53">
        <v>0</v>
      </c>
      <c r="I4205" s="53" t="s">
        <v>1408</v>
      </c>
    </row>
    <row r="4206" spans="1:9" ht="17.399999999999999" x14ac:dyDescent="0.3">
      <c r="A4206" s="53" t="s">
        <v>787</v>
      </c>
      <c r="B4206" s="57">
        <v>45748</v>
      </c>
      <c r="C4206" s="59">
        <v>4105369.24</v>
      </c>
      <c r="D4206" s="60">
        <v>15</v>
      </c>
      <c r="E4206" s="54">
        <v>61580.54</v>
      </c>
      <c r="F4206" s="54">
        <v>70637.84</v>
      </c>
      <c r="G4206" s="55">
        <v>1.147</v>
      </c>
      <c r="H4206" s="53">
        <v>0</v>
      </c>
      <c r="I4206" s="53" t="s">
        <v>1408</v>
      </c>
    </row>
    <row r="4207" spans="1:9" ht="17.399999999999999" x14ac:dyDescent="0.3">
      <c r="A4207" s="53" t="s">
        <v>787</v>
      </c>
      <c r="B4207" s="57">
        <v>45778</v>
      </c>
      <c r="C4207" s="59">
        <v>3996094.29</v>
      </c>
      <c r="D4207" s="60">
        <v>0</v>
      </c>
      <c r="E4207" s="54">
        <v>59941.41</v>
      </c>
      <c r="F4207" s="54">
        <v>65161.68</v>
      </c>
      <c r="G4207" s="55">
        <v>1.087</v>
      </c>
      <c r="H4207" s="53">
        <v>0</v>
      </c>
      <c r="I4207" s="53" t="s">
        <v>1408</v>
      </c>
    </row>
    <row r="4208" spans="1:9" ht="17.399999999999999" x14ac:dyDescent="0.3">
      <c r="A4208" s="53" t="s">
        <v>787</v>
      </c>
      <c r="B4208" s="57">
        <v>45809</v>
      </c>
      <c r="C4208" s="59">
        <v>3886122.32</v>
      </c>
      <c r="D4208" s="60">
        <v>0</v>
      </c>
      <c r="E4208" s="54">
        <v>58291.83</v>
      </c>
      <c r="F4208" s="54">
        <v>56287.55</v>
      </c>
      <c r="G4208" s="55">
        <v>0.96599999999999997</v>
      </c>
      <c r="H4208" s="53">
        <v>0</v>
      </c>
      <c r="I4208" s="53" t="s">
        <v>1408</v>
      </c>
    </row>
    <row r="4209" spans="1:9" ht="17.399999999999999" x14ac:dyDescent="0.3">
      <c r="A4209" s="53" t="s">
        <v>787</v>
      </c>
      <c r="B4209" s="57">
        <v>45839</v>
      </c>
      <c r="C4209" s="59">
        <v>3762165.27</v>
      </c>
      <c r="D4209" s="60">
        <v>0</v>
      </c>
      <c r="E4209" s="54">
        <v>56432.480000000003</v>
      </c>
      <c r="F4209" s="54">
        <v>64802.04</v>
      </c>
      <c r="G4209" s="55">
        <v>1.1479999999999999</v>
      </c>
      <c r="H4209" s="53">
        <v>0</v>
      </c>
      <c r="I4209" s="53" t="s">
        <v>1408</v>
      </c>
    </row>
    <row r="4210" spans="1:9" ht="17.399999999999999" x14ac:dyDescent="0.3">
      <c r="A4210" s="53" t="s">
        <v>787</v>
      </c>
      <c r="B4210" s="57">
        <v>45870</v>
      </c>
      <c r="C4210" s="59">
        <v>3646223.11</v>
      </c>
      <c r="D4210" s="60">
        <v>0</v>
      </c>
      <c r="E4210" s="54">
        <v>54693.35</v>
      </c>
      <c r="F4210" s="54">
        <v>54187.199999999997</v>
      </c>
      <c r="G4210" s="55">
        <v>0.99099999999999999</v>
      </c>
      <c r="H4210" s="53">
        <v>0</v>
      </c>
      <c r="I4210" s="53" t="s">
        <v>1408</v>
      </c>
    </row>
    <row r="4211" spans="1:9" ht="17.399999999999999" x14ac:dyDescent="0.3">
      <c r="A4211" s="53" t="s">
        <v>787</v>
      </c>
      <c r="B4211" s="57">
        <v>45901</v>
      </c>
      <c r="C4211" s="59">
        <v>3537735.42</v>
      </c>
      <c r="D4211" s="60">
        <v>0</v>
      </c>
      <c r="E4211" s="54">
        <v>53066.03</v>
      </c>
      <c r="F4211" s="54">
        <v>58482.75</v>
      </c>
      <c r="G4211" s="55">
        <v>1.1020000000000001</v>
      </c>
      <c r="H4211" s="53">
        <v>0</v>
      </c>
      <c r="I4211" s="53" t="s">
        <v>1408</v>
      </c>
    </row>
    <row r="4212" spans="1:9" ht="17.399999999999999" x14ac:dyDescent="0.3">
      <c r="A4212" s="53" t="s">
        <v>787</v>
      </c>
      <c r="B4212" s="57">
        <v>45931</v>
      </c>
      <c r="C4212" s="59">
        <v>3423959.74</v>
      </c>
      <c r="D4212" s="60">
        <v>15</v>
      </c>
      <c r="E4212" s="54">
        <v>51359.4</v>
      </c>
      <c r="F4212" s="54">
        <v>56373.74</v>
      </c>
      <c r="G4212" s="55">
        <v>1.0980000000000001</v>
      </c>
      <c r="H4212" s="53">
        <v>0</v>
      </c>
      <c r="I4212" s="53" t="s">
        <v>1408</v>
      </c>
    </row>
    <row r="4213" spans="1:9" ht="17.399999999999999" x14ac:dyDescent="0.3">
      <c r="A4213" s="53" t="s">
        <v>787</v>
      </c>
      <c r="B4213" s="57">
        <v>45962</v>
      </c>
      <c r="C4213" s="59">
        <v>3326808.65</v>
      </c>
      <c r="D4213" s="60">
        <v>0</v>
      </c>
      <c r="E4213" s="54">
        <v>49902.13</v>
      </c>
      <c r="F4213" s="54">
        <v>52030.7</v>
      </c>
      <c r="G4213" s="55">
        <v>1.0429999999999999</v>
      </c>
      <c r="H4213" s="53">
        <v>0</v>
      </c>
      <c r="I4213" s="53" t="s">
        <v>1408</v>
      </c>
    </row>
    <row r="4214" spans="1:9" ht="17.399999999999999" x14ac:dyDescent="0.3">
      <c r="A4214" s="53" t="s">
        <v>787</v>
      </c>
      <c r="B4214" s="57">
        <v>45992</v>
      </c>
      <c r="C4214" s="59">
        <v>3223910.99</v>
      </c>
      <c r="D4214" s="60">
        <v>65</v>
      </c>
      <c r="E4214" s="54">
        <v>48358.66</v>
      </c>
      <c r="F4214" s="54">
        <v>40487.25</v>
      </c>
      <c r="G4214" s="55">
        <v>0.83699999999999997</v>
      </c>
      <c r="H4214" s="53">
        <v>0</v>
      </c>
      <c r="I4214" s="53" t="s">
        <v>1411</v>
      </c>
    </row>
    <row r="4215" spans="1:9" ht="17.399999999999999" x14ac:dyDescent="0.3">
      <c r="A4215" s="53" t="s">
        <v>789</v>
      </c>
      <c r="B4215" s="57">
        <v>45809</v>
      </c>
      <c r="C4215" s="59">
        <v>5063130.29</v>
      </c>
      <c r="D4215" s="60">
        <v>0</v>
      </c>
      <c r="E4215" s="54">
        <v>75946.95</v>
      </c>
      <c r="F4215" s="54">
        <v>72634.539999999994</v>
      </c>
      <c r="G4215" s="55">
        <v>0.95599999999999996</v>
      </c>
      <c r="H4215" s="53">
        <v>0</v>
      </c>
      <c r="I4215" s="53" t="s">
        <v>1408</v>
      </c>
    </row>
    <row r="4216" spans="1:9" ht="17.399999999999999" x14ac:dyDescent="0.3">
      <c r="A4216" s="53" t="s">
        <v>789</v>
      </c>
      <c r="B4216" s="57">
        <v>45839</v>
      </c>
      <c r="C4216" s="59">
        <v>4956608.26</v>
      </c>
      <c r="D4216" s="60">
        <v>15</v>
      </c>
      <c r="E4216" s="54">
        <v>74349.119999999995</v>
      </c>
      <c r="F4216" s="54">
        <v>78636.320000000007</v>
      </c>
      <c r="G4216" s="55">
        <v>1.0580000000000001</v>
      </c>
      <c r="H4216" s="53">
        <v>0</v>
      </c>
      <c r="I4216" s="53" t="s">
        <v>1408</v>
      </c>
    </row>
    <row r="4217" spans="1:9" ht="17.399999999999999" x14ac:dyDescent="0.3">
      <c r="A4217" s="53" t="s">
        <v>789</v>
      </c>
      <c r="B4217" s="57">
        <v>45870</v>
      </c>
      <c r="C4217" s="59">
        <v>4820019.78</v>
      </c>
      <c r="D4217" s="60">
        <v>15</v>
      </c>
      <c r="E4217" s="54">
        <v>72300.3</v>
      </c>
      <c r="F4217" s="54">
        <v>75872.02</v>
      </c>
      <c r="G4217" s="55">
        <v>1.0489999999999999</v>
      </c>
      <c r="H4217" s="53">
        <v>0</v>
      </c>
      <c r="I4217" s="53" t="s">
        <v>1408</v>
      </c>
    </row>
    <row r="4218" spans="1:9" ht="17.399999999999999" x14ac:dyDescent="0.3">
      <c r="A4218" s="53" t="s">
        <v>789</v>
      </c>
      <c r="B4218" s="57">
        <v>45901</v>
      </c>
      <c r="C4218" s="59">
        <v>4712277.09</v>
      </c>
      <c r="D4218" s="60">
        <v>15</v>
      </c>
      <c r="E4218" s="54">
        <v>70684.160000000003</v>
      </c>
      <c r="F4218" s="54">
        <v>71555.509999999995</v>
      </c>
      <c r="G4218" s="55">
        <v>1.012</v>
      </c>
      <c r="H4218" s="53">
        <v>0</v>
      </c>
      <c r="I4218" s="53" t="s">
        <v>1408</v>
      </c>
    </row>
    <row r="4219" spans="1:9" ht="17.399999999999999" x14ac:dyDescent="0.3">
      <c r="A4219" s="53" t="s">
        <v>789</v>
      </c>
      <c r="B4219" s="57">
        <v>45931</v>
      </c>
      <c r="C4219" s="59">
        <v>4605594.25</v>
      </c>
      <c r="D4219" s="60">
        <v>15</v>
      </c>
      <c r="E4219" s="54">
        <v>69083.91</v>
      </c>
      <c r="F4219" s="54">
        <v>71157.58</v>
      </c>
      <c r="G4219" s="55">
        <v>1.03</v>
      </c>
      <c r="H4219" s="53">
        <v>0</v>
      </c>
      <c r="I4219" s="53" t="s">
        <v>1408</v>
      </c>
    </row>
    <row r="4220" spans="1:9" ht="17.399999999999999" x14ac:dyDescent="0.3">
      <c r="A4220" s="53" t="s">
        <v>789</v>
      </c>
      <c r="B4220" s="57">
        <v>45962</v>
      </c>
      <c r="C4220" s="59">
        <v>4496309.47</v>
      </c>
      <c r="D4220" s="60">
        <v>0</v>
      </c>
      <c r="E4220" s="54">
        <v>67444.639999999999</v>
      </c>
      <c r="F4220" s="54">
        <v>73107.28</v>
      </c>
      <c r="G4220" s="55">
        <v>1.0840000000000001</v>
      </c>
      <c r="H4220" s="53">
        <v>0</v>
      </c>
      <c r="I4220" s="53" t="s">
        <v>1408</v>
      </c>
    </row>
    <row r="4221" spans="1:9" ht="17.399999999999999" x14ac:dyDescent="0.3">
      <c r="A4221" s="53" t="s">
        <v>789</v>
      </c>
      <c r="B4221" s="57">
        <v>45992</v>
      </c>
      <c r="C4221" s="59">
        <v>4374438.6100000003</v>
      </c>
      <c r="D4221" s="60">
        <v>15</v>
      </c>
      <c r="E4221" s="54">
        <v>65616.58</v>
      </c>
      <c r="F4221" s="54">
        <v>69599.06</v>
      </c>
      <c r="G4221" s="55">
        <v>1.0609999999999999</v>
      </c>
      <c r="H4221" s="53">
        <v>0</v>
      </c>
      <c r="I4221" s="53" t="s">
        <v>1408</v>
      </c>
    </row>
    <row r="4222" spans="1:9" ht="17.399999999999999" x14ac:dyDescent="0.3">
      <c r="A4222" s="53" t="s">
        <v>791</v>
      </c>
      <c r="B4222" s="57">
        <v>45658</v>
      </c>
      <c r="C4222" s="59">
        <v>2243891.96</v>
      </c>
      <c r="D4222" s="60">
        <v>0</v>
      </c>
      <c r="E4222" s="54">
        <v>33658.379999999997</v>
      </c>
      <c r="F4222" s="54">
        <v>36067.06</v>
      </c>
      <c r="G4222" s="55">
        <v>1.0720000000000001</v>
      </c>
      <c r="H4222" s="53">
        <v>0</v>
      </c>
      <c r="I4222" s="53" t="s">
        <v>1408</v>
      </c>
    </row>
    <row r="4223" spans="1:9" ht="17.399999999999999" x14ac:dyDescent="0.3">
      <c r="A4223" s="53" t="s">
        <v>791</v>
      </c>
      <c r="B4223" s="57">
        <v>45689</v>
      </c>
      <c r="C4223" s="59">
        <v>2182979.61</v>
      </c>
      <c r="D4223" s="60">
        <v>0</v>
      </c>
      <c r="E4223" s="54">
        <v>32744.69</v>
      </c>
      <c r="F4223" s="54">
        <v>33733.21</v>
      </c>
      <c r="G4223" s="55">
        <v>1.03</v>
      </c>
      <c r="H4223" s="53">
        <v>0</v>
      </c>
      <c r="I4223" s="53" t="s">
        <v>1408</v>
      </c>
    </row>
    <row r="4224" spans="1:9" ht="17.399999999999999" x14ac:dyDescent="0.3">
      <c r="A4224" s="53" t="s">
        <v>791</v>
      </c>
      <c r="B4224" s="57">
        <v>45717</v>
      </c>
      <c r="C4224" s="59">
        <v>2116666.2000000002</v>
      </c>
      <c r="D4224" s="60">
        <v>35</v>
      </c>
      <c r="E4224" s="54">
        <v>31749.99</v>
      </c>
      <c r="F4224" s="54">
        <v>19255.61</v>
      </c>
      <c r="G4224" s="55">
        <v>0.60599999999999998</v>
      </c>
      <c r="H4224" s="53">
        <v>0</v>
      </c>
      <c r="I4224" s="53" t="s">
        <v>1410</v>
      </c>
    </row>
    <row r="4225" spans="1:9" ht="17.399999999999999" x14ac:dyDescent="0.3">
      <c r="A4225" s="53" t="s">
        <v>791</v>
      </c>
      <c r="B4225" s="57">
        <v>45748</v>
      </c>
      <c r="C4225" s="59">
        <v>2058208.01</v>
      </c>
      <c r="D4225" s="60">
        <v>95</v>
      </c>
      <c r="E4225" s="54">
        <v>30873.119999999999</v>
      </c>
      <c r="F4225" s="54">
        <v>4064.05</v>
      </c>
      <c r="G4225" s="55">
        <v>0.13200000000000001</v>
      </c>
      <c r="H4225" s="53">
        <v>0</v>
      </c>
      <c r="I4225" s="53" t="s">
        <v>1409</v>
      </c>
    </row>
    <row r="4226" spans="1:9" ht="17.399999999999999" x14ac:dyDescent="0.3">
      <c r="A4226" s="53" t="s">
        <v>791</v>
      </c>
      <c r="B4226" s="57">
        <v>45778</v>
      </c>
      <c r="C4226" s="59">
        <v>2001432.95</v>
      </c>
      <c r="D4226" s="60">
        <v>15</v>
      </c>
      <c r="E4226" s="54">
        <v>30021.49</v>
      </c>
      <c r="F4226" s="54">
        <v>33782.379999999997</v>
      </c>
      <c r="G4226" s="55">
        <v>1.125</v>
      </c>
      <c r="H4226" s="53">
        <v>0</v>
      </c>
      <c r="I4226" s="53" t="s">
        <v>1408</v>
      </c>
    </row>
    <row r="4227" spans="1:9" ht="17.399999999999999" x14ac:dyDescent="0.3">
      <c r="A4227" s="53" t="s">
        <v>791</v>
      </c>
      <c r="B4227" s="57">
        <v>45809</v>
      </c>
      <c r="C4227" s="59">
        <v>1939495.17</v>
      </c>
      <c r="D4227" s="60">
        <v>0</v>
      </c>
      <c r="E4227" s="54">
        <v>29092.43</v>
      </c>
      <c r="F4227" s="54">
        <v>31708.34</v>
      </c>
      <c r="G4227" s="55">
        <v>1.0900000000000001</v>
      </c>
      <c r="H4227" s="53">
        <v>0</v>
      </c>
      <c r="I4227" s="53" t="s">
        <v>1408</v>
      </c>
    </row>
    <row r="4228" spans="1:9" ht="17.399999999999999" x14ac:dyDescent="0.3">
      <c r="A4228" s="53" t="s">
        <v>791</v>
      </c>
      <c r="B4228" s="57">
        <v>45839</v>
      </c>
      <c r="C4228" s="59">
        <v>1877184.4</v>
      </c>
      <c r="D4228" s="60">
        <v>0</v>
      </c>
      <c r="E4228" s="54">
        <v>28157.77</v>
      </c>
      <c r="F4228" s="54">
        <v>26835.919999999998</v>
      </c>
      <c r="G4228" s="55">
        <v>0.95299999999999996</v>
      </c>
      <c r="H4228" s="53">
        <v>0</v>
      </c>
      <c r="I4228" s="53" t="s">
        <v>1408</v>
      </c>
    </row>
    <row r="4229" spans="1:9" ht="17.399999999999999" x14ac:dyDescent="0.3">
      <c r="A4229" s="53" t="s">
        <v>791</v>
      </c>
      <c r="B4229" s="57">
        <v>45870</v>
      </c>
      <c r="C4229" s="59">
        <v>1826172.9</v>
      </c>
      <c r="D4229" s="60">
        <v>95</v>
      </c>
      <c r="E4229" s="54">
        <v>27392.59</v>
      </c>
      <c r="F4229" s="54">
        <v>6924.32</v>
      </c>
      <c r="G4229" s="55">
        <v>0.253</v>
      </c>
      <c r="H4229" s="53">
        <v>1</v>
      </c>
      <c r="I4229" s="53" t="s">
        <v>1409</v>
      </c>
    </row>
    <row r="4230" spans="1:9" ht="17.399999999999999" x14ac:dyDescent="0.3">
      <c r="A4230" s="53" t="s">
        <v>791</v>
      </c>
      <c r="B4230" s="57">
        <v>45901</v>
      </c>
      <c r="C4230" s="59">
        <v>1773411.76</v>
      </c>
      <c r="D4230" s="60">
        <v>0</v>
      </c>
      <c r="E4230" s="54">
        <v>26601.18</v>
      </c>
      <c r="F4230" s="54">
        <v>26602.23</v>
      </c>
      <c r="G4230" s="55">
        <v>1</v>
      </c>
      <c r="H4230" s="53">
        <v>1</v>
      </c>
      <c r="I4230" s="53" t="s">
        <v>1408</v>
      </c>
    </row>
    <row r="4231" spans="1:9" ht="17.399999999999999" x14ac:dyDescent="0.3">
      <c r="A4231" s="53" t="s">
        <v>791</v>
      </c>
      <c r="B4231" s="57">
        <v>45931</v>
      </c>
      <c r="C4231" s="59">
        <v>1717820.16</v>
      </c>
      <c r="D4231" s="60">
        <v>0</v>
      </c>
      <c r="E4231" s="54">
        <v>25767.3</v>
      </c>
      <c r="F4231" s="54">
        <v>27509.68</v>
      </c>
      <c r="G4231" s="55">
        <v>1.0680000000000001</v>
      </c>
      <c r="H4231" s="53">
        <v>1</v>
      </c>
      <c r="I4231" s="53" t="s">
        <v>1408</v>
      </c>
    </row>
    <row r="4232" spans="1:9" ht="17.399999999999999" x14ac:dyDescent="0.3">
      <c r="A4232" s="53" t="s">
        <v>791</v>
      </c>
      <c r="B4232" s="57">
        <v>45962</v>
      </c>
      <c r="C4232" s="59">
        <v>1662894.46</v>
      </c>
      <c r="D4232" s="60">
        <v>220</v>
      </c>
      <c r="E4232" s="54">
        <v>24943.42</v>
      </c>
      <c r="F4232" s="54">
        <v>13151.41</v>
      </c>
      <c r="G4232" s="55">
        <v>0.52700000000000002</v>
      </c>
      <c r="H4232" s="53">
        <v>1</v>
      </c>
      <c r="I4232" s="53" t="s">
        <v>1409</v>
      </c>
    </row>
    <row r="4233" spans="1:9" ht="17.399999999999999" x14ac:dyDescent="0.3">
      <c r="A4233" s="53" t="s">
        <v>791</v>
      </c>
      <c r="B4233" s="57">
        <v>45992</v>
      </c>
      <c r="C4233" s="59">
        <v>1615831.08</v>
      </c>
      <c r="D4233" s="60">
        <v>0</v>
      </c>
      <c r="E4233" s="54">
        <v>24237.47</v>
      </c>
      <c r="F4233" s="54">
        <v>24564.47</v>
      </c>
      <c r="G4233" s="55">
        <v>1.0129999999999999</v>
      </c>
      <c r="H4233" s="53">
        <v>1</v>
      </c>
      <c r="I4233" s="53" t="s">
        <v>1408</v>
      </c>
    </row>
    <row r="4234" spans="1:9" ht="17.399999999999999" x14ac:dyDescent="0.3">
      <c r="A4234" s="53" t="s">
        <v>793</v>
      </c>
      <c r="B4234" s="57">
        <v>45658</v>
      </c>
      <c r="C4234" s="59">
        <v>2771092.85</v>
      </c>
      <c r="D4234" s="60">
        <v>0</v>
      </c>
      <c r="E4234" s="54">
        <v>27710.93</v>
      </c>
      <c r="F4234" s="54">
        <v>30793.27</v>
      </c>
      <c r="G4234" s="55">
        <v>1.111</v>
      </c>
      <c r="H4234" s="53">
        <v>0</v>
      </c>
      <c r="I4234" s="53" t="s">
        <v>1408</v>
      </c>
    </row>
    <row r="4235" spans="1:9" ht="17.399999999999999" x14ac:dyDescent="0.3">
      <c r="A4235" s="53" t="s">
        <v>793</v>
      </c>
      <c r="B4235" s="57">
        <v>45689</v>
      </c>
      <c r="C4235" s="59">
        <v>2717602.66</v>
      </c>
      <c r="D4235" s="60">
        <v>0</v>
      </c>
      <c r="E4235" s="54">
        <v>27176.03</v>
      </c>
      <c r="F4235" s="54">
        <v>29092.639999999999</v>
      </c>
      <c r="G4235" s="55">
        <v>1.071</v>
      </c>
      <c r="H4235" s="53">
        <v>0</v>
      </c>
      <c r="I4235" s="53" t="s">
        <v>1408</v>
      </c>
    </row>
    <row r="4236" spans="1:9" ht="17.399999999999999" x14ac:dyDescent="0.3">
      <c r="A4236" s="53" t="s">
        <v>793</v>
      </c>
      <c r="B4236" s="57">
        <v>45717</v>
      </c>
      <c r="C4236" s="59">
        <v>2662384.88</v>
      </c>
      <c r="D4236" s="60">
        <v>0</v>
      </c>
      <c r="E4236" s="54">
        <v>26623.85</v>
      </c>
      <c r="F4236" s="54">
        <v>26035.49</v>
      </c>
      <c r="G4236" s="55">
        <v>0.97799999999999998</v>
      </c>
      <c r="H4236" s="53">
        <v>0</v>
      </c>
      <c r="I4236" s="53" t="s">
        <v>1408</v>
      </c>
    </row>
    <row r="4237" spans="1:9" ht="17.399999999999999" x14ac:dyDescent="0.3">
      <c r="A4237" s="53" t="s">
        <v>793</v>
      </c>
      <c r="B4237" s="57">
        <v>45748</v>
      </c>
      <c r="C4237" s="59">
        <v>2621606.27</v>
      </c>
      <c r="D4237" s="60">
        <v>0</v>
      </c>
      <c r="E4237" s="54">
        <v>26216.06</v>
      </c>
      <c r="F4237" s="54">
        <v>27264.93</v>
      </c>
      <c r="G4237" s="55">
        <v>1.04</v>
      </c>
      <c r="H4237" s="53">
        <v>0</v>
      </c>
      <c r="I4237" s="53" t="s">
        <v>1408</v>
      </c>
    </row>
    <row r="4238" spans="1:9" ht="17.399999999999999" x14ac:dyDescent="0.3">
      <c r="A4238" s="53" t="s">
        <v>793</v>
      </c>
      <c r="B4238" s="57">
        <v>45778</v>
      </c>
      <c r="C4238" s="59">
        <v>2583362.48</v>
      </c>
      <c r="D4238" s="60">
        <v>0</v>
      </c>
      <c r="E4238" s="54">
        <v>25833.62</v>
      </c>
      <c r="F4238" s="54">
        <v>25406.52</v>
      </c>
      <c r="G4238" s="55">
        <v>0.98299999999999998</v>
      </c>
      <c r="H4238" s="53">
        <v>0</v>
      </c>
      <c r="I4238" s="53" t="s">
        <v>1408</v>
      </c>
    </row>
    <row r="4239" spans="1:9" ht="17.399999999999999" x14ac:dyDescent="0.3">
      <c r="A4239" s="53" t="s">
        <v>793</v>
      </c>
      <c r="B4239" s="57">
        <v>45809</v>
      </c>
      <c r="C4239" s="59">
        <v>2537348.14</v>
      </c>
      <c r="D4239" s="60">
        <v>0</v>
      </c>
      <c r="E4239" s="54">
        <v>25373.48</v>
      </c>
      <c r="F4239" s="54">
        <v>24170.37</v>
      </c>
      <c r="G4239" s="55">
        <v>0.95299999999999996</v>
      </c>
      <c r="H4239" s="53">
        <v>0</v>
      </c>
      <c r="I4239" s="53" t="s">
        <v>1408</v>
      </c>
    </row>
    <row r="4240" spans="1:9" ht="17.399999999999999" x14ac:dyDescent="0.3">
      <c r="A4240" s="53" t="s">
        <v>793</v>
      </c>
      <c r="B4240" s="57">
        <v>45839</v>
      </c>
      <c r="C4240" s="59">
        <v>2494305.9300000002</v>
      </c>
      <c r="D4240" s="60">
        <v>0</v>
      </c>
      <c r="E4240" s="54">
        <v>24943.06</v>
      </c>
      <c r="F4240" s="54">
        <v>28471.52</v>
      </c>
      <c r="G4240" s="55">
        <v>1.141</v>
      </c>
      <c r="H4240" s="53">
        <v>0</v>
      </c>
      <c r="I4240" s="53" t="s">
        <v>1408</v>
      </c>
    </row>
    <row r="4241" spans="1:9" ht="17.399999999999999" x14ac:dyDescent="0.3">
      <c r="A4241" s="53" t="s">
        <v>793</v>
      </c>
      <c r="B4241" s="57">
        <v>45870</v>
      </c>
      <c r="C4241" s="59">
        <v>2446041.2799999998</v>
      </c>
      <c r="D4241" s="60">
        <v>0</v>
      </c>
      <c r="E4241" s="54">
        <v>24460.41</v>
      </c>
      <c r="F4241" s="54">
        <v>26093.18</v>
      </c>
      <c r="G4241" s="55">
        <v>1.0669999999999999</v>
      </c>
      <c r="H4241" s="53">
        <v>0</v>
      </c>
      <c r="I4241" s="53" t="s">
        <v>1408</v>
      </c>
    </row>
    <row r="4242" spans="1:9" ht="17.399999999999999" x14ac:dyDescent="0.3">
      <c r="A4242" s="53" t="s">
        <v>793</v>
      </c>
      <c r="B4242" s="57">
        <v>45901</v>
      </c>
      <c r="C4242" s="59">
        <v>2396553.65</v>
      </c>
      <c r="D4242" s="60">
        <v>0</v>
      </c>
      <c r="E4242" s="54">
        <v>23965.54</v>
      </c>
      <c r="F4242" s="54">
        <v>26810.3</v>
      </c>
      <c r="G4242" s="55">
        <v>1.119</v>
      </c>
      <c r="H4242" s="53">
        <v>0</v>
      </c>
      <c r="I4242" s="53" t="s">
        <v>1408</v>
      </c>
    </row>
    <row r="4243" spans="1:9" ht="17.399999999999999" x14ac:dyDescent="0.3">
      <c r="A4243" s="53" t="s">
        <v>793</v>
      </c>
      <c r="B4243" s="57">
        <v>45931</v>
      </c>
      <c r="C4243" s="59">
        <v>2357027.0299999998</v>
      </c>
      <c r="D4243" s="60">
        <v>0</v>
      </c>
      <c r="E4243" s="54">
        <v>23570.27</v>
      </c>
      <c r="F4243" s="54">
        <v>24230.78</v>
      </c>
      <c r="G4243" s="55">
        <v>1.028</v>
      </c>
      <c r="H4243" s="53">
        <v>0</v>
      </c>
      <c r="I4243" s="53" t="s">
        <v>1408</v>
      </c>
    </row>
    <row r="4244" spans="1:9" ht="17.399999999999999" x14ac:dyDescent="0.3">
      <c r="A4244" s="53" t="s">
        <v>793</v>
      </c>
      <c r="B4244" s="57">
        <v>45962</v>
      </c>
      <c r="C4244" s="59">
        <v>2309553.1</v>
      </c>
      <c r="D4244" s="60">
        <v>0</v>
      </c>
      <c r="E4244" s="54">
        <v>23095.53</v>
      </c>
      <c r="F4244" s="54">
        <v>26122.240000000002</v>
      </c>
      <c r="G4244" s="55">
        <v>1.131</v>
      </c>
      <c r="H4244" s="53">
        <v>0</v>
      </c>
      <c r="I4244" s="53" t="s">
        <v>1408</v>
      </c>
    </row>
    <row r="4245" spans="1:9" ht="17.399999999999999" x14ac:dyDescent="0.3">
      <c r="A4245" s="53" t="s">
        <v>793</v>
      </c>
      <c r="B4245" s="57">
        <v>45992</v>
      </c>
      <c r="C4245" s="59">
        <v>2266802.04</v>
      </c>
      <c r="D4245" s="60">
        <v>0</v>
      </c>
      <c r="E4245" s="54">
        <v>22668.02</v>
      </c>
      <c r="F4245" s="54">
        <v>24490.57</v>
      </c>
      <c r="G4245" s="55">
        <v>1.08</v>
      </c>
      <c r="H4245" s="53">
        <v>0</v>
      </c>
      <c r="I4245" s="53" t="s">
        <v>1408</v>
      </c>
    </row>
    <row r="4246" spans="1:9" ht="17.399999999999999" x14ac:dyDescent="0.3">
      <c r="A4246" s="53" t="s">
        <v>795</v>
      </c>
      <c r="B4246" s="57">
        <v>45870</v>
      </c>
      <c r="C4246" s="59">
        <v>50571662.729999997</v>
      </c>
      <c r="D4246" s="60">
        <v>0</v>
      </c>
      <c r="E4246" s="54">
        <v>505716.63</v>
      </c>
      <c r="F4246" s="54">
        <v>523581.95</v>
      </c>
      <c r="G4246" s="55">
        <v>1.0349999999999999</v>
      </c>
      <c r="H4246" s="53">
        <v>0</v>
      </c>
      <c r="I4246" s="53" t="s">
        <v>1408</v>
      </c>
    </row>
    <row r="4247" spans="1:9" ht="17.399999999999999" x14ac:dyDescent="0.3">
      <c r="A4247" s="53" t="s">
        <v>795</v>
      </c>
      <c r="B4247" s="57">
        <v>45901</v>
      </c>
      <c r="C4247" s="59">
        <v>49715846.030000001</v>
      </c>
      <c r="D4247" s="60">
        <v>0</v>
      </c>
      <c r="E4247" s="54">
        <v>497158.46</v>
      </c>
      <c r="F4247" s="54">
        <v>521654.22</v>
      </c>
      <c r="G4247" s="55">
        <v>1.0489999999999999</v>
      </c>
      <c r="H4247" s="53">
        <v>0</v>
      </c>
      <c r="I4247" s="53" t="s">
        <v>1408</v>
      </c>
    </row>
    <row r="4248" spans="1:9" ht="17.399999999999999" x14ac:dyDescent="0.3">
      <c r="A4248" s="53" t="s">
        <v>795</v>
      </c>
      <c r="B4248" s="57">
        <v>45931</v>
      </c>
      <c r="C4248" s="59">
        <v>48797578.869999997</v>
      </c>
      <c r="D4248" s="60">
        <v>65</v>
      </c>
      <c r="E4248" s="54">
        <v>487975.79</v>
      </c>
      <c r="F4248" s="54">
        <v>311858.42</v>
      </c>
      <c r="G4248" s="55">
        <v>0.63900000000000001</v>
      </c>
      <c r="H4248" s="53">
        <v>0</v>
      </c>
      <c r="I4248" s="53" t="s">
        <v>1411</v>
      </c>
    </row>
    <row r="4249" spans="1:9" ht="17.399999999999999" x14ac:dyDescent="0.3">
      <c r="A4249" s="53" t="s">
        <v>795</v>
      </c>
      <c r="B4249" s="57">
        <v>45962</v>
      </c>
      <c r="C4249" s="59">
        <v>48021913.270000003</v>
      </c>
      <c r="D4249" s="60">
        <v>0</v>
      </c>
      <c r="E4249" s="54">
        <v>480219.13</v>
      </c>
      <c r="F4249" s="54">
        <v>491540.42</v>
      </c>
      <c r="G4249" s="55">
        <v>1.024</v>
      </c>
      <c r="H4249" s="53">
        <v>0</v>
      </c>
      <c r="I4249" s="53" t="s">
        <v>1408</v>
      </c>
    </row>
    <row r="4250" spans="1:9" ht="17.399999999999999" x14ac:dyDescent="0.3">
      <c r="A4250" s="53" t="s">
        <v>795</v>
      </c>
      <c r="B4250" s="57">
        <v>45992</v>
      </c>
      <c r="C4250" s="59">
        <v>47069752.409999996</v>
      </c>
      <c r="D4250" s="60">
        <v>0</v>
      </c>
      <c r="E4250" s="54">
        <v>470697.52</v>
      </c>
      <c r="F4250" s="54">
        <v>449789.57</v>
      </c>
      <c r="G4250" s="55">
        <v>0.95599999999999996</v>
      </c>
      <c r="H4250" s="53">
        <v>0</v>
      </c>
      <c r="I4250" s="53" t="s">
        <v>1408</v>
      </c>
    </row>
    <row r="4251" spans="1:9" ht="17.399999999999999" x14ac:dyDescent="0.3">
      <c r="A4251" s="53" t="s">
        <v>796</v>
      </c>
      <c r="B4251" s="57">
        <v>45658</v>
      </c>
      <c r="C4251" s="59">
        <v>4730129.8499999996</v>
      </c>
      <c r="D4251" s="60">
        <v>15</v>
      </c>
      <c r="E4251" s="54">
        <v>70951.95</v>
      </c>
      <c r="F4251" s="54">
        <v>68469.56</v>
      </c>
      <c r="G4251" s="55">
        <v>0.96499999999999997</v>
      </c>
      <c r="H4251" s="53">
        <v>0</v>
      </c>
      <c r="I4251" s="53" t="s">
        <v>1408</v>
      </c>
    </row>
    <row r="4252" spans="1:9" ht="17.399999999999999" x14ac:dyDescent="0.3">
      <c r="A4252" s="53" t="s">
        <v>796</v>
      </c>
      <c r="B4252" s="57">
        <v>45689</v>
      </c>
      <c r="C4252" s="59">
        <v>4584877.0599999996</v>
      </c>
      <c r="D4252" s="60">
        <v>35</v>
      </c>
      <c r="E4252" s="54">
        <v>68773.16</v>
      </c>
      <c r="F4252" s="54">
        <v>30712.39</v>
      </c>
      <c r="G4252" s="55">
        <v>0.44700000000000001</v>
      </c>
      <c r="H4252" s="53">
        <v>0</v>
      </c>
      <c r="I4252" s="53" t="s">
        <v>1410</v>
      </c>
    </row>
    <row r="4253" spans="1:9" ht="17.399999999999999" x14ac:dyDescent="0.3">
      <c r="A4253" s="53" t="s">
        <v>796</v>
      </c>
      <c r="B4253" s="57">
        <v>45717</v>
      </c>
      <c r="C4253" s="59">
        <v>4464801.18</v>
      </c>
      <c r="D4253" s="60">
        <v>0</v>
      </c>
      <c r="E4253" s="54">
        <v>66972.02</v>
      </c>
      <c r="F4253" s="54">
        <v>69855.600000000006</v>
      </c>
      <c r="G4253" s="55">
        <v>1.0429999999999999</v>
      </c>
      <c r="H4253" s="53">
        <v>0</v>
      </c>
      <c r="I4253" s="53" t="s">
        <v>1408</v>
      </c>
    </row>
    <row r="4254" spans="1:9" ht="17.399999999999999" x14ac:dyDescent="0.3">
      <c r="A4254" s="53" t="s">
        <v>796</v>
      </c>
      <c r="B4254" s="57">
        <v>45748</v>
      </c>
      <c r="C4254" s="59">
        <v>4340679.87</v>
      </c>
      <c r="D4254" s="60">
        <v>35</v>
      </c>
      <c r="E4254" s="54">
        <v>65110.2</v>
      </c>
      <c r="F4254" s="54">
        <v>45127.08</v>
      </c>
      <c r="G4254" s="55">
        <v>0.69299999999999995</v>
      </c>
      <c r="H4254" s="53">
        <v>0</v>
      </c>
      <c r="I4254" s="53" t="s">
        <v>1410</v>
      </c>
    </row>
    <row r="4255" spans="1:9" ht="17.399999999999999" x14ac:dyDescent="0.3">
      <c r="A4255" s="53" t="s">
        <v>796</v>
      </c>
      <c r="B4255" s="57">
        <v>45778</v>
      </c>
      <c r="C4255" s="59">
        <v>4198929.41</v>
      </c>
      <c r="D4255" s="60">
        <v>0</v>
      </c>
      <c r="E4255" s="54">
        <v>62983.94</v>
      </c>
      <c r="F4255" s="54">
        <v>63285.63</v>
      </c>
      <c r="G4255" s="55">
        <v>1.0049999999999999</v>
      </c>
      <c r="H4255" s="53">
        <v>0</v>
      </c>
      <c r="I4255" s="53" t="s">
        <v>1408</v>
      </c>
    </row>
    <row r="4256" spans="1:9" ht="17.399999999999999" x14ac:dyDescent="0.3">
      <c r="A4256" s="53" t="s">
        <v>796</v>
      </c>
      <c r="B4256" s="57">
        <v>45809</v>
      </c>
      <c r="C4256" s="59">
        <v>4081972.65</v>
      </c>
      <c r="D4256" s="60">
        <v>15</v>
      </c>
      <c r="E4256" s="54">
        <v>61229.59</v>
      </c>
      <c r="F4256" s="54">
        <v>63147.72</v>
      </c>
      <c r="G4256" s="55">
        <v>1.0309999999999999</v>
      </c>
      <c r="H4256" s="53">
        <v>0</v>
      </c>
      <c r="I4256" s="53" t="s">
        <v>1408</v>
      </c>
    </row>
    <row r="4257" spans="1:9" ht="17.399999999999999" x14ac:dyDescent="0.3">
      <c r="A4257" s="53" t="s">
        <v>796</v>
      </c>
      <c r="B4257" s="57">
        <v>45839</v>
      </c>
      <c r="C4257" s="59">
        <v>3954808.57</v>
      </c>
      <c r="D4257" s="60">
        <v>0</v>
      </c>
      <c r="E4257" s="54">
        <v>59322.13</v>
      </c>
      <c r="F4257" s="54">
        <v>65643.02</v>
      </c>
      <c r="G4257" s="55">
        <v>1.107</v>
      </c>
      <c r="H4257" s="53">
        <v>0</v>
      </c>
      <c r="I4257" s="53" t="s">
        <v>1408</v>
      </c>
    </row>
    <row r="4258" spans="1:9" ht="17.399999999999999" x14ac:dyDescent="0.3">
      <c r="A4258" s="53" t="s">
        <v>796</v>
      </c>
      <c r="B4258" s="57">
        <v>45870</v>
      </c>
      <c r="C4258" s="59">
        <v>3848495.28</v>
      </c>
      <c r="D4258" s="60">
        <v>0</v>
      </c>
      <c r="E4258" s="54">
        <v>57727.43</v>
      </c>
      <c r="F4258" s="54">
        <v>58588.18</v>
      </c>
      <c r="G4258" s="55">
        <v>1.0149999999999999</v>
      </c>
      <c r="H4258" s="53">
        <v>0</v>
      </c>
      <c r="I4258" s="53" t="s">
        <v>1408</v>
      </c>
    </row>
    <row r="4259" spans="1:9" ht="17.399999999999999" x14ac:dyDescent="0.3">
      <c r="A4259" s="53" t="s">
        <v>796</v>
      </c>
      <c r="B4259" s="57">
        <v>45901</v>
      </c>
      <c r="C4259" s="59">
        <v>3731996.82</v>
      </c>
      <c r="D4259" s="60">
        <v>0</v>
      </c>
      <c r="E4259" s="54">
        <v>55979.95</v>
      </c>
      <c r="F4259" s="54">
        <v>56389.38</v>
      </c>
      <c r="G4259" s="55">
        <v>1.0069999999999999</v>
      </c>
      <c r="H4259" s="53">
        <v>0</v>
      </c>
      <c r="I4259" s="53" t="s">
        <v>1408</v>
      </c>
    </row>
    <row r="4260" spans="1:9" ht="17.399999999999999" x14ac:dyDescent="0.3">
      <c r="A4260" s="53" t="s">
        <v>796</v>
      </c>
      <c r="B4260" s="57">
        <v>45931</v>
      </c>
      <c r="C4260" s="59">
        <v>3617204.38</v>
      </c>
      <c r="D4260" s="60">
        <v>0</v>
      </c>
      <c r="E4260" s="54">
        <v>54258.07</v>
      </c>
      <c r="F4260" s="54">
        <v>56453.53</v>
      </c>
      <c r="G4260" s="55">
        <v>1.04</v>
      </c>
      <c r="H4260" s="53">
        <v>0</v>
      </c>
      <c r="I4260" s="53" t="s">
        <v>1408</v>
      </c>
    </row>
    <row r="4261" spans="1:9" ht="17.399999999999999" x14ac:dyDescent="0.3">
      <c r="A4261" s="53" t="s">
        <v>796</v>
      </c>
      <c r="B4261" s="57">
        <v>45962</v>
      </c>
      <c r="C4261" s="59">
        <v>3503250.27</v>
      </c>
      <c r="D4261" s="60">
        <v>95</v>
      </c>
      <c r="E4261" s="54">
        <v>52548.75</v>
      </c>
      <c r="F4261" s="54">
        <v>27011.62</v>
      </c>
      <c r="G4261" s="55">
        <v>0.51400000000000001</v>
      </c>
      <c r="H4261" s="53">
        <v>0</v>
      </c>
      <c r="I4261" s="53" t="s">
        <v>1409</v>
      </c>
    </row>
    <row r="4262" spans="1:9" ht="17.399999999999999" x14ac:dyDescent="0.3">
      <c r="A4262" s="53" t="s">
        <v>796</v>
      </c>
      <c r="B4262" s="57">
        <v>45992</v>
      </c>
      <c r="C4262" s="59">
        <v>3408147.93</v>
      </c>
      <c r="D4262" s="60">
        <v>95</v>
      </c>
      <c r="E4262" s="54">
        <v>51122.22</v>
      </c>
      <c r="F4262" s="54">
        <v>11926.75</v>
      </c>
      <c r="G4262" s="55">
        <v>0.23300000000000001</v>
      </c>
      <c r="H4262" s="53">
        <v>0</v>
      </c>
      <c r="I4262" s="53" t="s">
        <v>1409</v>
      </c>
    </row>
    <row r="4263" spans="1:9" ht="17.399999999999999" x14ac:dyDescent="0.3">
      <c r="A4263" s="53" t="s">
        <v>797</v>
      </c>
      <c r="B4263" s="57">
        <v>45992</v>
      </c>
      <c r="C4263" s="59">
        <v>784140.76</v>
      </c>
      <c r="D4263" s="60">
        <v>0</v>
      </c>
      <c r="E4263" s="54">
        <v>11762.11</v>
      </c>
      <c r="F4263" s="54">
        <v>11341.33</v>
      </c>
      <c r="G4263" s="55">
        <v>0.96399999999999997</v>
      </c>
      <c r="H4263" s="53">
        <v>0</v>
      </c>
      <c r="I4263" s="53" t="s">
        <v>1408</v>
      </c>
    </row>
    <row r="4264" spans="1:9" ht="17.399999999999999" x14ac:dyDescent="0.3">
      <c r="A4264" s="53" t="s">
        <v>799</v>
      </c>
      <c r="B4264" s="57">
        <v>45658</v>
      </c>
      <c r="C4264" s="59">
        <v>18417460.690000001</v>
      </c>
      <c r="D4264" s="60">
        <v>65</v>
      </c>
      <c r="E4264" s="54">
        <v>276261.90999999997</v>
      </c>
      <c r="F4264" s="54">
        <v>216726.29</v>
      </c>
      <c r="G4264" s="55">
        <v>0.78400000000000003</v>
      </c>
      <c r="H4264" s="53">
        <v>0</v>
      </c>
      <c r="I4264" s="53" t="s">
        <v>1411</v>
      </c>
    </row>
    <row r="4265" spans="1:9" ht="17.399999999999999" x14ac:dyDescent="0.3">
      <c r="A4265" s="53" t="s">
        <v>799</v>
      </c>
      <c r="B4265" s="57">
        <v>45689</v>
      </c>
      <c r="C4265" s="59">
        <v>17989020.420000002</v>
      </c>
      <c r="D4265" s="60">
        <v>35</v>
      </c>
      <c r="E4265" s="54">
        <v>269835.31</v>
      </c>
      <c r="F4265" s="54">
        <v>181834.05</v>
      </c>
      <c r="G4265" s="55">
        <v>0.67400000000000004</v>
      </c>
      <c r="H4265" s="53">
        <v>0</v>
      </c>
      <c r="I4265" s="53" t="s">
        <v>1410</v>
      </c>
    </row>
    <row r="4266" spans="1:9" ht="17.399999999999999" x14ac:dyDescent="0.3">
      <c r="A4266" s="53" t="s">
        <v>799</v>
      </c>
      <c r="B4266" s="57">
        <v>45717</v>
      </c>
      <c r="C4266" s="59">
        <v>17566703.399999999</v>
      </c>
      <c r="D4266" s="60">
        <v>0</v>
      </c>
      <c r="E4266" s="54">
        <v>263500.55</v>
      </c>
      <c r="F4266" s="54">
        <v>258092.11</v>
      </c>
      <c r="G4266" s="55">
        <v>0.97899999999999998</v>
      </c>
      <c r="H4266" s="53">
        <v>0</v>
      </c>
      <c r="I4266" s="53" t="s">
        <v>1408</v>
      </c>
    </row>
    <row r="4267" spans="1:9" ht="17.399999999999999" x14ac:dyDescent="0.3">
      <c r="A4267" s="53" t="s">
        <v>799</v>
      </c>
      <c r="B4267" s="57">
        <v>45748</v>
      </c>
      <c r="C4267" s="59">
        <v>17168322.789999999</v>
      </c>
      <c r="D4267" s="60">
        <v>15</v>
      </c>
      <c r="E4267" s="54">
        <v>257524.84</v>
      </c>
      <c r="F4267" s="54">
        <v>261486.78</v>
      </c>
      <c r="G4267" s="55">
        <v>1.0149999999999999</v>
      </c>
      <c r="H4267" s="53">
        <v>0</v>
      </c>
      <c r="I4267" s="53" t="s">
        <v>1408</v>
      </c>
    </row>
    <row r="4268" spans="1:9" ht="17.399999999999999" x14ac:dyDescent="0.3">
      <c r="A4268" s="53" t="s">
        <v>799</v>
      </c>
      <c r="B4268" s="57">
        <v>45778</v>
      </c>
      <c r="C4268" s="59">
        <v>16786895.829999998</v>
      </c>
      <c r="D4268" s="60">
        <v>0</v>
      </c>
      <c r="E4268" s="54">
        <v>251803.44</v>
      </c>
      <c r="F4268" s="54">
        <v>288322.58</v>
      </c>
      <c r="G4268" s="55">
        <v>1.145</v>
      </c>
      <c r="H4268" s="53">
        <v>0</v>
      </c>
      <c r="I4268" s="53" t="s">
        <v>1408</v>
      </c>
    </row>
    <row r="4269" spans="1:9" ht="17.399999999999999" x14ac:dyDescent="0.3">
      <c r="A4269" s="53" t="s">
        <v>799</v>
      </c>
      <c r="B4269" s="57">
        <v>45809</v>
      </c>
      <c r="C4269" s="59">
        <v>16394508.949999999</v>
      </c>
      <c r="D4269" s="60">
        <v>0</v>
      </c>
      <c r="E4269" s="54">
        <v>245917.63</v>
      </c>
      <c r="F4269" s="54">
        <v>264922.45</v>
      </c>
      <c r="G4269" s="55">
        <v>1.077</v>
      </c>
      <c r="H4269" s="53">
        <v>0</v>
      </c>
      <c r="I4269" s="53" t="s">
        <v>1408</v>
      </c>
    </row>
    <row r="4270" spans="1:9" ht="17.399999999999999" x14ac:dyDescent="0.3">
      <c r="A4270" s="53" t="s">
        <v>799</v>
      </c>
      <c r="B4270" s="57">
        <v>45839</v>
      </c>
      <c r="C4270" s="59">
        <v>15993450.199999999</v>
      </c>
      <c r="D4270" s="60">
        <v>0</v>
      </c>
      <c r="E4270" s="54">
        <v>239901.75</v>
      </c>
      <c r="F4270" s="54">
        <v>269970.46000000002</v>
      </c>
      <c r="G4270" s="55">
        <v>1.125</v>
      </c>
      <c r="H4270" s="53">
        <v>0</v>
      </c>
      <c r="I4270" s="53" t="s">
        <v>1408</v>
      </c>
    </row>
    <row r="4271" spans="1:9" ht="17.399999999999999" x14ac:dyDescent="0.3">
      <c r="A4271" s="53" t="s">
        <v>799</v>
      </c>
      <c r="B4271" s="57">
        <v>45870</v>
      </c>
      <c r="C4271" s="59">
        <v>15644906.449999999</v>
      </c>
      <c r="D4271" s="60">
        <v>65</v>
      </c>
      <c r="E4271" s="54">
        <v>234673.6</v>
      </c>
      <c r="F4271" s="54">
        <v>132575.96</v>
      </c>
      <c r="G4271" s="55">
        <v>0.56499999999999995</v>
      </c>
      <c r="H4271" s="53">
        <v>0</v>
      </c>
      <c r="I4271" s="53" t="s">
        <v>1411</v>
      </c>
    </row>
    <row r="4272" spans="1:9" ht="17.399999999999999" x14ac:dyDescent="0.3">
      <c r="A4272" s="53" t="s">
        <v>799</v>
      </c>
      <c r="B4272" s="57">
        <v>45901</v>
      </c>
      <c r="C4272" s="59">
        <v>15268361.470000001</v>
      </c>
      <c r="D4272" s="60">
        <v>0</v>
      </c>
      <c r="E4272" s="54">
        <v>229025.42</v>
      </c>
      <c r="F4272" s="54">
        <v>245448.16</v>
      </c>
      <c r="G4272" s="55">
        <v>1.0720000000000001</v>
      </c>
      <c r="H4272" s="53">
        <v>0</v>
      </c>
      <c r="I4272" s="53" t="s">
        <v>1408</v>
      </c>
    </row>
    <row r="4273" spans="1:9" ht="17.399999999999999" x14ac:dyDescent="0.3">
      <c r="A4273" s="53" t="s">
        <v>799</v>
      </c>
      <c r="B4273" s="57">
        <v>45931</v>
      </c>
      <c r="C4273" s="59">
        <v>14902475.810000001</v>
      </c>
      <c r="D4273" s="60">
        <v>35</v>
      </c>
      <c r="E4273" s="54">
        <v>223537.14</v>
      </c>
      <c r="F4273" s="54">
        <v>107409.57</v>
      </c>
      <c r="G4273" s="55">
        <v>0.48</v>
      </c>
      <c r="H4273" s="53">
        <v>0</v>
      </c>
      <c r="I4273" s="53" t="s">
        <v>1410</v>
      </c>
    </row>
    <row r="4274" spans="1:9" ht="17.399999999999999" x14ac:dyDescent="0.3">
      <c r="A4274" s="53" t="s">
        <v>799</v>
      </c>
      <c r="B4274" s="57">
        <v>45962</v>
      </c>
      <c r="C4274" s="59">
        <v>14509870.810000001</v>
      </c>
      <c r="D4274" s="60">
        <v>35</v>
      </c>
      <c r="E4274" s="54">
        <v>217648.06</v>
      </c>
      <c r="F4274" s="54">
        <v>89528.58</v>
      </c>
      <c r="G4274" s="55">
        <v>0.41099999999999998</v>
      </c>
      <c r="H4274" s="53">
        <v>0</v>
      </c>
      <c r="I4274" s="53" t="s">
        <v>1410</v>
      </c>
    </row>
    <row r="4275" spans="1:9" ht="17.399999999999999" x14ac:dyDescent="0.3">
      <c r="A4275" s="53" t="s">
        <v>799</v>
      </c>
      <c r="B4275" s="57">
        <v>45992</v>
      </c>
      <c r="C4275" s="59">
        <v>14146733.960000001</v>
      </c>
      <c r="D4275" s="60">
        <v>0</v>
      </c>
      <c r="E4275" s="54">
        <v>212201.01</v>
      </c>
      <c r="F4275" s="54">
        <v>226014.8</v>
      </c>
      <c r="G4275" s="55">
        <v>1.0649999999999999</v>
      </c>
      <c r="H4275" s="53">
        <v>0</v>
      </c>
      <c r="I4275" s="53" t="s">
        <v>1408</v>
      </c>
    </row>
    <row r="4276" spans="1:9" ht="17.399999999999999" x14ac:dyDescent="0.3">
      <c r="A4276" s="53" t="s">
        <v>800</v>
      </c>
      <c r="B4276" s="57">
        <v>45658</v>
      </c>
      <c r="C4276" s="59">
        <v>963693.53</v>
      </c>
      <c r="D4276" s="60">
        <v>0</v>
      </c>
      <c r="E4276" s="54">
        <v>14455.4</v>
      </c>
      <c r="F4276" s="54">
        <v>15660.64</v>
      </c>
      <c r="G4276" s="55">
        <v>1.083</v>
      </c>
      <c r="H4276" s="53">
        <v>0</v>
      </c>
      <c r="I4276" s="53" t="s">
        <v>1408</v>
      </c>
    </row>
    <row r="4277" spans="1:9" ht="17.399999999999999" x14ac:dyDescent="0.3">
      <c r="A4277" s="53" t="s">
        <v>800</v>
      </c>
      <c r="B4277" s="57">
        <v>45689</v>
      </c>
      <c r="C4277" s="59">
        <v>938461.23</v>
      </c>
      <c r="D4277" s="60">
        <v>0</v>
      </c>
      <c r="E4277" s="54">
        <v>14076.92</v>
      </c>
      <c r="F4277" s="54">
        <v>15940.02</v>
      </c>
      <c r="G4277" s="55">
        <v>1.1319999999999999</v>
      </c>
      <c r="H4277" s="53">
        <v>0</v>
      </c>
      <c r="I4277" s="53" t="s">
        <v>1408</v>
      </c>
    </row>
    <row r="4278" spans="1:9" ht="17.399999999999999" x14ac:dyDescent="0.3">
      <c r="A4278" s="53" t="s">
        <v>800</v>
      </c>
      <c r="B4278" s="57">
        <v>45717</v>
      </c>
      <c r="C4278" s="59">
        <v>912599.44</v>
      </c>
      <c r="D4278" s="60">
        <v>0</v>
      </c>
      <c r="E4278" s="54">
        <v>13688.99</v>
      </c>
      <c r="F4278" s="54">
        <v>15242.71</v>
      </c>
      <c r="G4278" s="55">
        <v>1.1140000000000001</v>
      </c>
      <c r="H4278" s="53">
        <v>0</v>
      </c>
      <c r="I4278" s="53" t="s">
        <v>1408</v>
      </c>
    </row>
    <row r="4279" spans="1:9" ht="17.399999999999999" x14ac:dyDescent="0.3">
      <c r="A4279" s="53" t="s">
        <v>800</v>
      </c>
      <c r="B4279" s="57">
        <v>45748</v>
      </c>
      <c r="C4279" s="59">
        <v>882779.13</v>
      </c>
      <c r="D4279" s="60">
        <v>0</v>
      </c>
      <c r="E4279" s="54">
        <v>13241.69</v>
      </c>
      <c r="F4279" s="54">
        <v>12781.57</v>
      </c>
      <c r="G4279" s="55">
        <v>0.96499999999999997</v>
      </c>
      <c r="H4279" s="53">
        <v>0</v>
      </c>
      <c r="I4279" s="53" t="s">
        <v>1408</v>
      </c>
    </row>
    <row r="4280" spans="1:9" ht="17.399999999999999" x14ac:dyDescent="0.3">
      <c r="A4280" s="53" t="s">
        <v>800</v>
      </c>
      <c r="B4280" s="57">
        <v>45778</v>
      </c>
      <c r="C4280" s="59">
        <v>856788.21</v>
      </c>
      <c r="D4280" s="60">
        <v>0</v>
      </c>
      <c r="E4280" s="54">
        <v>12851.82</v>
      </c>
      <c r="F4280" s="54">
        <v>13093.7</v>
      </c>
      <c r="G4280" s="55">
        <v>1.0189999999999999</v>
      </c>
      <c r="H4280" s="53">
        <v>0</v>
      </c>
      <c r="I4280" s="53" t="s">
        <v>1408</v>
      </c>
    </row>
    <row r="4281" spans="1:9" ht="17.399999999999999" x14ac:dyDescent="0.3">
      <c r="A4281" s="53" t="s">
        <v>800</v>
      </c>
      <c r="B4281" s="57">
        <v>45809</v>
      </c>
      <c r="C4281" s="59">
        <v>832078.34</v>
      </c>
      <c r="D4281" s="60">
        <v>0</v>
      </c>
      <c r="E4281" s="54">
        <v>12481.18</v>
      </c>
      <c r="F4281" s="54">
        <v>12678.22</v>
      </c>
      <c r="G4281" s="55">
        <v>1.016</v>
      </c>
      <c r="H4281" s="53">
        <v>0</v>
      </c>
      <c r="I4281" s="53" t="s">
        <v>1408</v>
      </c>
    </row>
    <row r="4282" spans="1:9" ht="17.399999999999999" x14ac:dyDescent="0.3">
      <c r="A4282" s="53" t="s">
        <v>800</v>
      </c>
      <c r="B4282" s="57">
        <v>45839</v>
      </c>
      <c r="C4282" s="59">
        <v>804687.88</v>
      </c>
      <c r="D4282" s="60">
        <v>0</v>
      </c>
      <c r="E4282" s="54">
        <v>12070.32</v>
      </c>
      <c r="F4282" s="54">
        <v>11542.06</v>
      </c>
      <c r="G4282" s="55">
        <v>0.95599999999999996</v>
      </c>
      <c r="H4282" s="53">
        <v>0</v>
      </c>
      <c r="I4282" s="53" t="s">
        <v>1408</v>
      </c>
    </row>
    <row r="4283" spans="1:9" ht="17.399999999999999" x14ac:dyDescent="0.3">
      <c r="A4283" s="53" t="s">
        <v>800</v>
      </c>
      <c r="B4283" s="57">
        <v>45870</v>
      </c>
      <c r="C4283" s="59">
        <v>781701.21</v>
      </c>
      <c r="D4283" s="60">
        <v>0</v>
      </c>
      <c r="E4283" s="54">
        <v>11725.52</v>
      </c>
      <c r="F4283" s="54">
        <v>12465.02</v>
      </c>
      <c r="G4283" s="55">
        <v>1.0629999999999999</v>
      </c>
      <c r="H4283" s="53">
        <v>0</v>
      </c>
      <c r="I4283" s="53" t="s">
        <v>1408</v>
      </c>
    </row>
    <row r="4284" spans="1:9" ht="17.399999999999999" x14ac:dyDescent="0.3">
      <c r="A4284" s="53" t="s">
        <v>800</v>
      </c>
      <c r="B4284" s="57">
        <v>45901</v>
      </c>
      <c r="C4284" s="59">
        <v>756731.24</v>
      </c>
      <c r="D4284" s="60">
        <v>0</v>
      </c>
      <c r="E4284" s="54">
        <v>11350.97</v>
      </c>
      <c r="F4284" s="54">
        <v>11416.32</v>
      </c>
      <c r="G4284" s="55">
        <v>1.006</v>
      </c>
      <c r="H4284" s="53">
        <v>0</v>
      </c>
      <c r="I4284" s="53" t="s">
        <v>1408</v>
      </c>
    </row>
    <row r="4285" spans="1:9" ht="17.399999999999999" x14ac:dyDescent="0.3">
      <c r="A4285" s="53" t="s">
        <v>800</v>
      </c>
      <c r="B4285" s="57">
        <v>45931</v>
      </c>
      <c r="C4285" s="59">
        <v>735396.25</v>
      </c>
      <c r="D4285" s="60">
        <v>0</v>
      </c>
      <c r="E4285" s="54">
        <v>11030.94</v>
      </c>
      <c r="F4285" s="54">
        <v>11642.75</v>
      </c>
      <c r="G4285" s="55">
        <v>1.0549999999999999</v>
      </c>
      <c r="H4285" s="53">
        <v>0</v>
      </c>
      <c r="I4285" s="53" t="s">
        <v>1408</v>
      </c>
    </row>
    <row r="4286" spans="1:9" ht="17.399999999999999" x14ac:dyDescent="0.3">
      <c r="A4286" s="53" t="s">
        <v>800</v>
      </c>
      <c r="B4286" s="57">
        <v>45962</v>
      </c>
      <c r="C4286" s="59">
        <v>714935.95</v>
      </c>
      <c r="D4286" s="60">
        <v>0</v>
      </c>
      <c r="E4286" s="54">
        <v>10724.04</v>
      </c>
      <c r="F4286" s="54">
        <v>11870.79</v>
      </c>
      <c r="G4286" s="55">
        <v>1.107</v>
      </c>
      <c r="H4286" s="53">
        <v>0</v>
      </c>
      <c r="I4286" s="53" t="s">
        <v>1408</v>
      </c>
    </row>
    <row r="4287" spans="1:9" ht="17.399999999999999" x14ac:dyDescent="0.3">
      <c r="A4287" s="53" t="s">
        <v>800</v>
      </c>
      <c r="B4287" s="57">
        <v>45992</v>
      </c>
      <c r="C4287" s="59">
        <v>693754.88</v>
      </c>
      <c r="D4287" s="60">
        <v>0</v>
      </c>
      <c r="E4287" s="54">
        <v>10406.32</v>
      </c>
      <c r="F4287" s="54">
        <v>11212.65</v>
      </c>
      <c r="G4287" s="55">
        <v>1.077</v>
      </c>
      <c r="H4287" s="53">
        <v>0</v>
      </c>
      <c r="I4287" s="53" t="s">
        <v>1408</v>
      </c>
    </row>
    <row r="4288" spans="1:9" ht="17.399999999999999" x14ac:dyDescent="0.3">
      <c r="A4288" s="53" t="s">
        <v>801</v>
      </c>
      <c r="B4288" s="57">
        <v>45658</v>
      </c>
      <c r="C4288" s="59">
        <v>12094177.720000001</v>
      </c>
      <c r="D4288" s="60">
        <v>15</v>
      </c>
      <c r="E4288" s="54">
        <v>181412.67</v>
      </c>
      <c r="F4288" s="54">
        <v>188108.23</v>
      </c>
      <c r="G4288" s="55">
        <v>1.0369999999999999</v>
      </c>
      <c r="H4288" s="53">
        <v>0</v>
      </c>
      <c r="I4288" s="53" t="s">
        <v>1408</v>
      </c>
    </row>
    <row r="4289" spans="1:9" ht="17.399999999999999" x14ac:dyDescent="0.3">
      <c r="A4289" s="53" t="s">
        <v>801</v>
      </c>
      <c r="B4289" s="57">
        <v>45689</v>
      </c>
      <c r="C4289" s="59">
        <v>12094177.720000001</v>
      </c>
      <c r="D4289" s="60">
        <v>185</v>
      </c>
      <c r="E4289" s="54">
        <v>181412.67</v>
      </c>
      <c r="F4289" s="54">
        <v>10566.41</v>
      </c>
      <c r="G4289" s="55">
        <v>5.8000000000000003E-2</v>
      </c>
      <c r="H4289" s="53">
        <v>0</v>
      </c>
      <c r="I4289" s="53" t="s">
        <v>1412</v>
      </c>
    </row>
    <row r="4290" spans="1:9" ht="17.399999999999999" x14ac:dyDescent="0.3">
      <c r="A4290" s="53" t="s">
        <v>801</v>
      </c>
      <c r="B4290" s="57">
        <v>45717</v>
      </c>
      <c r="C4290" s="59">
        <v>12094177.720000001</v>
      </c>
      <c r="D4290" s="60">
        <v>999</v>
      </c>
      <c r="E4290" s="54">
        <v>181412.67</v>
      </c>
      <c r="F4290" s="54">
        <v>30919.919999999998</v>
      </c>
      <c r="G4290" s="55">
        <v>0.17</v>
      </c>
      <c r="H4290" s="53">
        <v>0</v>
      </c>
      <c r="I4290" s="53" t="s">
        <v>1412</v>
      </c>
    </row>
    <row r="4291" spans="1:9" ht="17.399999999999999" x14ac:dyDescent="0.3">
      <c r="A4291" s="53" t="s">
        <v>801</v>
      </c>
      <c r="B4291" s="57">
        <v>45748</v>
      </c>
      <c r="C4291" s="59">
        <v>12094177.720000001</v>
      </c>
      <c r="D4291" s="60">
        <v>999</v>
      </c>
      <c r="E4291" s="54">
        <v>181412.67</v>
      </c>
      <c r="F4291" s="54">
        <v>24731.58</v>
      </c>
      <c r="G4291" s="55">
        <v>0.13600000000000001</v>
      </c>
      <c r="H4291" s="53">
        <v>0</v>
      </c>
      <c r="I4291" s="53" t="s">
        <v>1412</v>
      </c>
    </row>
    <row r="4292" spans="1:9" ht="17.399999999999999" x14ac:dyDescent="0.3">
      <c r="A4292" s="53" t="s">
        <v>801</v>
      </c>
      <c r="B4292" s="57">
        <v>45778</v>
      </c>
      <c r="C4292" s="59">
        <v>12094177.720000001</v>
      </c>
      <c r="D4292" s="60">
        <v>999</v>
      </c>
      <c r="E4292" s="54">
        <v>181412.67</v>
      </c>
      <c r="F4292" s="54">
        <v>33636.949999999997</v>
      </c>
      <c r="G4292" s="55">
        <v>0.185</v>
      </c>
      <c r="H4292" s="53">
        <v>0</v>
      </c>
      <c r="I4292" s="53" t="s">
        <v>1412</v>
      </c>
    </row>
    <row r="4293" spans="1:9" ht="17.399999999999999" x14ac:dyDescent="0.3">
      <c r="A4293" s="53" t="s">
        <v>801</v>
      </c>
      <c r="B4293" s="57">
        <v>45809</v>
      </c>
      <c r="C4293" s="59">
        <v>12094177.720000001</v>
      </c>
      <c r="D4293" s="60">
        <v>999</v>
      </c>
      <c r="E4293" s="54">
        <v>181412.67</v>
      </c>
      <c r="F4293" s="54">
        <v>28246.080000000002</v>
      </c>
      <c r="G4293" s="55">
        <v>0.156</v>
      </c>
      <c r="H4293" s="53">
        <v>0</v>
      </c>
      <c r="I4293" s="53" t="s">
        <v>1412</v>
      </c>
    </row>
    <row r="4294" spans="1:9" ht="17.399999999999999" x14ac:dyDescent="0.3">
      <c r="A4294" s="53" t="s">
        <v>801</v>
      </c>
      <c r="B4294" s="57">
        <v>45839</v>
      </c>
      <c r="C4294" s="59">
        <v>12094177.720000001</v>
      </c>
      <c r="D4294" s="60">
        <v>999</v>
      </c>
      <c r="E4294" s="54">
        <v>181412.67</v>
      </c>
      <c r="F4294" s="54">
        <v>30780.43</v>
      </c>
      <c r="G4294" s="55">
        <v>0.17</v>
      </c>
      <c r="H4294" s="53">
        <v>0</v>
      </c>
      <c r="I4294" s="53" t="s">
        <v>1412</v>
      </c>
    </row>
    <row r="4295" spans="1:9" ht="17.399999999999999" x14ac:dyDescent="0.3">
      <c r="A4295" s="53" t="s">
        <v>801</v>
      </c>
      <c r="B4295" s="57">
        <v>45870</v>
      </c>
      <c r="C4295" s="59">
        <v>12094177.720000001</v>
      </c>
      <c r="D4295" s="60">
        <v>999</v>
      </c>
      <c r="E4295" s="54">
        <v>181412.67</v>
      </c>
      <c r="F4295" s="54">
        <v>2386.75</v>
      </c>
      <c r="G4295" s="55">
        <v>1.2999999999999999E-2</v>
      </c>
      <c r="H4295" s="53">
        <v>0</v>
      </c>
      <c r="I4295" s="53" t="s">
        <v>1412</v>
      </c>
    </row>
    <row r="4296" spans="1:9" ht="17.399999999999999" x14ac:dyDescent="0.3">
      <c r="A4296" s="53" t="s">
        <v>801</v>
      </c>
      <c r="B4296" s="57">
        <v>45901</v>
      </c>
      <c r="C4296" s="59">
        <v>12094177.720000001</v>
      </c>
      <c r="D4296" s="60">
        <v>999</v>
      </c>
      <c r="E4296" s="54">
        <v>181412.67</v>
      </c>
      <c r="F4296" s="54">
        <v>27122.68</v>
      </c>
      <c r="G4296" s="55">
        <v>0.15</v>
      </c>
      <c r="H4296" s="53">
        <v>0</v>
      </c>
      <c r="I4296" s="53" t="s">
        <v>1412</v>
      </c>
    </row>
    <row r="4297" spans="1:9" ht="17.399999999999999" x14ac:dyDescent="0.3">
      <c r="A4297" s="53" t="s">
        <v>801</v>
      </c>
      <c r="B4297" s="57">
        <v>45931</v>
      </c>
      <c r="C4297" s="59">
        <v>12094177.720000001</v>
      </c>
      <c r="D4297" s="60">
        <v>999</v>
      </c>
      <c r="E4297" s="54">
        <v>181412.67</v>
      </c>
      <c r="F4297" s="54">
        <v>30195.77</v>
      </c>
      <c r="G4297" s="55">
        <v>0.16600000000000001</v>
      </c>
      <c r="H4297" s="53">
        <v>0</v>
      </c>
      <c r="I4297" s="53" t="s">
        <v>1412</v>
      </c>
    </row>
    <row r="4298" spans="1:9" ht="17.399999999999999" x14ac:dyDescent="0.3">
      <c r="A4298" s="53" t="s">
        <v>801</v>
      </c>
      <c r="B4298" s="57">
        <v>45962</v>
      </c>
      <c r="C4298" s="59">
        <v>12094177.720000001</v>
      </c>
      <c r="D4298" s="60">
        <v>999</v>
      </c>
      <c r="E4298" s="54">
        <v>181412.67</v>
      </c>
      <c r="F4298" s="54">
        <v>15881.57</v>
      </c>
      <c r="G4298" s="55">
        <v>8.7999999999999995E-2</v>
      </c>
      <c r="H4298" s="53">
        <v>0</v>
      </c>
      <c r="I4298" s="53" t="s">
        <v>1412</v>
      </c>
    </row>
    <row r="4299" spans="1:9" ht="17.399999999999999" x14ac:dyDescent="0.3">
      <c r="A4299" s="53" t="s">
        <v>801</v>
      </c>
      <c r="B4299" s="57">
        <v>45992</v>
      </c>
      <c r="C4299" s="59">
        <v>12094177.720000001</v>
      </c>
      <c r="D4299" s="60">
        <v>999</v>
      </c>
      <c r="E4299" s="54">
        <v>181412.67</v>
      </c>
      <c r="F4299" s="54">
        <v>24924.84</v>
      </c>
      <c r="G4299" s="55">
        <v>0.13700000000000001</v>
      </c>
      <c r="H4299" s="53">
        <v>0</v>
      </c>
      <c r="I4299" s="53" t="s">
        <v>1412</v>
      </c>
    </row>
    <row r="4300" spans="1:9" ht="17.399999999999999" x14ac:dyDescent="0.3">
      <c r="A4300" s="53" t="s">
        <v>802</v>
      </c>
      <c r="B4300" s="57">
        <v>45658</v>
      </c>
      <c r="C4300" s="59">
        <v>3919310.08</v>
      </c>
      <c r="D4300" s="60">
        <v>0</v>
      </c>
      <c r="E4300" s="54">
        <v>58789.65</v>
      </c>
      <c r="F4300" s="54">
        <v>59474.78</v>
      </c>
      <c r="G4300" s="55">
        <v>1.012</v>
      </c>
      <c r="H4300" s="53">
        <v>0</v>
      </c>
      <c r="I4300" s="53" t="s">
        <v>1408</v>
      </c>
    </row>
    <row r="4301" spans="1:9" ht="17.399999999999999" x14ac:dyDescent="0.3">
      <c r="A4301" s="53" t="s">
        <v>802</v>
      </c>
      <c r="B4301" s="57">
        <v>45689</v>
      </c>
      <c r="C4301" s="59">
        <v>3797806.94</v>
      </c>
      <c r="D4301" s="60">
        <v>0</v>
      </c>
      <c r="E4301" s="54">
        <v>56967.1</v>
      </c>
      <c r="F4301" s="54">
        <v>57586.52</v>
      </c>
      <c r="G4301" s="55">
        <v>1.0109999999999999</v>
      </c>
      <c r="H4301" s="53">
        <v>0</v>
      </c>
      <c r="I4301" s="53" t="s">
        <v>1408</v>
      </c>
    </row>
    <row r="4302" spans="1:9" ht="17.399999999999999" x14ac:dyDescent="0.3">
      <c r="A4302" s="53" t="s">
        <v>802</v>
      </c>
      <c r="B4302" s="57">
        <v>45717</v>
      </c>
      <c r="C4302" s="59">
        <v>3675781.48</v>
      </c>
      <c r="D4302" s="60">
        <v>0</v>
      </c>
      <c r="E4302" s="54">
        <v>55136.72</v>
      </c>
      <c r="F4302" s="54">
        <v>57152.3</v>
      </c>
      <c r="G4302" s="55">
        <v>1.0369999999999999</v>
      </c>
      <c r="H4302" s="53">
        <v>0</v>
      </c>
      <c r="I4302" s="53" t="s">
        <v>1408</v>
      </c>
    </row>
    <row r="4303" spans="1:9" ht="17.399999999999999" x14ac:dyDescent="0.3">
      <c r="A4303" s="53" t="s">
        <v>802</v>
      </c>
      <c r="B4303" s="57">
        <v>45748</v>
      </c>
      <c r="C4303" s="59">
        <v>3564414.49</v>
      </c>
      <c r="D4303" s="60">
        <v>0</v>
      </c>
      <c r="E4303" s="54">
        <v>53466.22</v>
      </c>
      <c r="F4303" s="54">
        <v>55997.61</v>
      </c>
      <c r="G4303" s="55">
        <v>1.0469999999999999</v>
      </c>
      <c r="H4303" s="53">
        <v>0</v>
      </c>
      <c r="I4303" s="53" t="s">
        <v>1408</v>
      </c>
    </row>
    <row r="4304" spans="1:9" ht="17.399999999999999" x14ac:dyDescent="0.3">
      <c r="A4304" s="53" t="s">
        <v>802</v>
      </c>
      <c r="B4304" s="57">
        <v>45778</v>
      </c>
      <c r="C4304" s="59">
        <v>3450418.36</v>
      </c>
      <c r="D4304" s="60">
        <v>65</v>
      </c>
      <c r="E4304" s="54">
        <v>51756.28</v>
      </c>
      <c r="F4304" s="54">
        <v>36282</v>
      </c>
      <c r="G4304" s="55">
        <v>0.70099999999999996</v>
      </c>
      <c r="H4304" s="53">
        <v>0</v>
      </c>
      <c r="I4304" s="53" t="s">
        <v>1411</v>
      </c>
    </row>
    <row r="4305" spans="1:9" ht="17.399999999999999" x14ac:dyDescent="0.3">
      <c r="A4305" s="53" t="s">
        <v>802</v>
      </c>
      <c r="B4305" s="57">
        <v>45809</v>
      </c>
      <c r="C4305" s="59">
        <v>3352756.88</v>
      </c>
      <c r="D4305" s="60">
        <v>0</v>
      </c>
      <c r="E4305" s="54">
        <v>50291.35</v>
      </c>
      <c r="F4305" s="54">
        <v>55860.46</v>
      </c>
      <c r="G4305" s="55">
        <v>1.111</v>
      </c>
      <c r="H4305" s="53">
        <v>0</v>
      </c>
      <c r="I4305" s="53" t="s">
        <v>1408</v>
      </c>
    </row>
    <row r="4306" spans="1:9" ht="17.399999999999999" x14ac:dyDescent="0.3">
      <c r="A4306" s="53" t="s">
        <v>802</v>
      </c>
      <c r="B4306" s="57">
        <v>45839</v>
      </c>
      <c r="C4306" s="59">
        <v>3253828.79</v>
      </c>
      <c r="D4306" s="60">
        <v>0</v>
      </c>
      <c r="E4306" s="54">
        <v>48807.43</v>
      </c>
      <c r="F4306" s="54">
        <v>47974.91</v>
      </c>
      <c r="G4306" s="55">
        <v>0.98299999999999998</v>
      </c>
      <c r="H4306" s="53">
        <v>0</v>
      </c>
      <c r="I4306" s="53" t="s">
        <v>1408</v>
      </c>
    </row>
    <row r="4307" spans="1:9" ht="17.399999999999999" x14ac:dyDescent="0.3">
      <c r="A4307" s="53" t="s">
        <v>802</v>
      </c>
      <c r="B4307" s="57">
        <v>45870</v>
      </c>
      <c r="C4307" s="59">
        <v>3165680.66</v>
      </c>
      <c r="D4307" s="60">
        <v>0</v>
      </c>
      <c r="E4307" s="54">
        <v>47485.21</v>
      </c>
      <c r="F4307" s="54">
        <v>51327.51</v>
      </c>
      <c r="G4307" s="55">
        <v>1.081</v>
      </c>
      <c r="H4307" s="53">
        <v>0</v>
      </c>
      <c r="I4307" s="53" t="s">
        <v>1408</v>
      </c>
    </row>
    <row r="4308" spans="1:9" ht="17.399999999999999" x14ac:dyDescent="0.3">
      <c r="A4308" s="53" t="s">
        <v>802</v>
      </c>
      <c r="B4308" s="57">
        <v>45901</v>
      </c>
      <c r="C4308" s="59">
        <v>3076881.38</v>
      </c>
      <c r="D4308" s="60">
        <v>0</v>
      </c>
      <c r="E4308" s="54">
        <v>46153.22</v>
      </c>
      <c r="F4308" s="54">
        <v>50533.24</v>
      </c>
      <c r="G4308" s="55">
        <v>1.095</v>
      </c>
      <c r="H4308" s="53">
        <v>0</v>
      </c>
      <c r="I4308" s="53" t="s">
        <v>1408</v>
      </c>
    </row>
    <row r="4309" spans="1:9" ht="17.399999999999999" x14ac:dyDescent="0.3">
      <c r="A4309" s="53" t="s">
        <v>802</v>
      </c>
      <c r="B4309" s="57">
        <v>45931</v>
      </c>
      <c r="C4309" s="59">
        <v>2991887.06</v>
      </c>
      <c r="D4309" s="60">
        <v>0</v>
      </c>
      <c r="E4309" s="54">
        <v>44878.31</v>
      </c>
      <c r="F4309" s="54">
        <v>49849.279999999999</v>
      </c>
      <c r="G4309" s="55">
        <v>1.111</v>
      </c>
      <c r="H4309" s="53">
        <v>0</v>
      </c>
      <c r="I4309" s="53" t="s">
        <v>1408</v>
      </c>
    </row>
    <row r="4310" spans="1:9" ht="17.399999999999999" x14ac:dyDescent="0.3">
      <c r="A4310" s="53" t="s">
        <v>802</v>
      </c>
      <c r="B4310" s="57">
        <v>45962</v>
      </c>
      <c r="C4310" s="59">
        <v>2904007.77</v>
      </c>
      <c r="D4310" s="60">
        <v>0</v>
      </c>
      <c r="E4310" s="54">
        <v>43560.12</v>
      </c>
      <c r="F4310" s="54">
        <v>42865.5</v>
      </c>
      <c r="G4310" s="55">
        <v>0.98399999999999999</v>
      </c>
      <c r="H4310" s="53">
        <v>0</v>
      </c>
      <c r="I4310" s="53" t="s">
        <v>1408</v>
      </c>
    </row>
    <row r="4311" spans="1:9" ht="17.399999999999999" x14ac:dyDescent="0.3">
      <c r="A4311" s="53" t="s">
        <v>802</v>
      </c>
      <c r="B4311" s="57">
        <v>45992</v>
      </c>
      <c r="C4311" s="59">
        <v>2818501.47</v>
      </c>
      <c r="D4311" s="60">
        <v>0</v>
      </c>
      <c r="E4311" s="54">
        <v>42277.52</v>
      </c>
      <c r="F4311" s="54">
        <v>41812.230000000003</v>
      </c>
      <c r="G4311" s="55">
        <v>0.98899999999999999</v>
      </c>
      <c r="H4311" s="53">
        <v>0</v>
      </c>
      <c r="I4311" s="53" t="s">
        <v>1408</v>
      </c>
    </row>
    <row r="4312" spans="1:9" ht="17.399999999999999" x14ac:dyDescent="0.3">
      <c r="A4312" s="53" t="s">
        <v>804</v>
      </c>
      <c r="B4312" s="57">
        <v>45658</v>
      </c>
      <c r="C4312" s="59">
        <v>7969825.8499999996</v>
      </c>
      <c r="D4312" s="60">
        <v>0</v>
      </c>
      <c r="E4312" s="54">
        <v>119547.39</v>
      </c>
      <c r="F4312" s="54">
        <v>115832.35</v>
      </c>
      <c r="G4312" s="55">
        <v>0.96899999999999997</v>
      </c>
      <c r="H4312" s="53">
        <v>0</v>
      </c>
      <c r="I4312" s="53" t="s">
        <v>1408</v>
      </c>
    </row>
    <row r="4313" spans="1:9" ht="17.399999999999999" x14ac:dyDescent="0.3">
      <c r="A4313" s="53" t="s">
        <v>804</v>
      </c>
      <c r="B4313" s="57">
        <v>45689</v>
      </c>
      <c r="C4313" s="59">
        <v>7800182.0499999998</v>
      </c>
      <c r="D4313" s="60">
        <v>35</v>
      </c>
      <c r="E4313" s="54">
        <v>117002.73</v>
      </c>
      <c r="F4313" s="54">
        <v>102520.91</v>
      </c>
      <c r="G4313" s="55">
        <v>0.876</v>
      </c>
      <c r="H4313" s="53">
        <v>0</v>
      </c>
      <c r="I4313" s="53" t="s">
        <v>1410</v>
      </c>
    </row>
    <row r="4314" spans="1:9" ht="17.399999999999999" x14ac:dyDescent="0.3">
      <c r="A4314" s="53" t="s">
        <v>804</v>
      </c>
      <c r="B4314" s="57">
        <v>45717</v>
      </c>
      <c r="C4314" s="59">
        <v>7634163.2400000002</v>
      </c>
      <c r="D4314" s="60">
        <v>0</v>
      </c>
      <c r="E4314" s="54">
        <v>114512.45</v>
      </c>
      <c r="F4314" s="54">
        <v>120884.56</v>
      </c>
      <c r="G4314" s="55">
        <v>1.056</v>
      </c>
      <c r="H4314" s="53">
        <v>0</v>
      </c>
      <c r="I4314" s="53" t="s">
        <v>1408</v>
      </c>
    </row>
    <row r="4315" spans="1:9" ht="17.399999999999999" x14ac:dyDescent="0.3">
      <c r="A4315" s="53" t="s">
        <v>804</v>
      </c>
      <c r="B4315" s="57">
        <v>45748</v>
      </c>
      <c r="C4315" s="59">
        <v>7422913.1399999997</v>
      </c>
      <c r="D4315" s="60">
        <v>0</v>
      </c>
      <c r="E4315" s="54">
        <v>111343.7</v>
      </c>
      <c r="F4315" s="54">
        <v>105887.78</v>
      </c>
      <c r="G4315" s="55">
        <v>0.95099999999999996</v>
      </c>
      <c r="H4315" s="53">
        <v>0</v>
      </c>
      <c r="I4315" s="53" t="s">
        <v>1408</v>
      </c>
    </row>
    <row r="4316" spans="1:9" ht="17.399999999999999" x14ac:dyDescent="0.3">
      <c r="A4316" s="53" t="s">
        <v>804</v>
      </c>
      <c r="B4316" s="57">
        <v>45778</v>
      </c>
      <c r="C4316" s="59">
        <v>7240513.4000000004</v>
      </c>
      <c r="D4316" s="60">
        <v>0</v>
      </c>
      <c r="E4316" s="54">
        <v>108607.7</v>
      </c>
      <c r="F4316" s="54">
        <v>124095.75</v>
      </c>
      <c r="G4316" s="55">
        <v>1.143</v>
      </c>
      <c r="H4316" s="53">
        <v>0</v>
      </c>
      <c r="I4316" s="53" t="s">
        <v>1408</v>
      </c>
    </row>
    <row r="4317" spans="1:9" ht="17.399999999999999" x14ac:dyDescent="0.3">
      <c r="A4317" s="53" t="s">
        <v>804</v>
      </c>
      <c r="B4317" s="57">
        <v>45809</v>
      </c>
      <c r="C4317" s="59">
        <v>7042656.4100000001</v>
      </c>
      <c r="D4317" s="60">
        <v>0</v>
      </c>
      <c r="E4317" s="54">
        <v>105639.85</v>
      </c>
      <c r="F4317" s="54">
        <v>102108.13</v>
      </c>
      <c r="G4317" s="55">
        <v>0.96699999999999997</v>
      </c>
      <c r="H4317" s="53">
        <v>0</v>
      </c>
      <c r="I4317" s="53" t="s">
        <v>1408</v>
      </c>
    </row>
    <row r="4318" spans="1:9" ht="17.399999999999999" x14ac:dyDescent="0.3">
      <c r="A4318" s="53" t="s">
        <v>804</v>
      </c>
      <c r="B4318" s="57">
        <v>45839</v>
      </c>
      <c r="C4318" s="59">
        <v>6858383.5499999998</v>
      </c>
      <c r="D4318" s="60">
        <v>0</v>
      </c>
      <c r="E4318" s="54">
        <v>102875.75</v>
      </c>
      <c r="F4318" s="54">
        <v>108830.24</v>
      </c>
      <c r="G4318" s="55">
        <v>1.0580000000000001</v>
      </c>
      <c r="H4318" s="53">
        <v>0</v>
      </c>
      <c r="I4318" s="53" t="s">
        <v>1408</v>
      </c>
    </row>
    <row r="4319" spans="1:9" ht="17.399999999999999" x14ac:dyDescent="0.3">
      <c r="A4319" s="53" t="s">
        <v>804</v>
      </c>
      <c r="B4319" s="57">
        <v>45870</v>
      </c>
      <c r="C4319" s="59">
        <v>6707483.5800000001</v>
      </c>
      <c r="D4319" s="60">
        <v>35</v>
      </c>
      <c r="E4319" s="54">
        <v>100612.25</v>
      </c>
      <c r="F4319" s="54">
        <v>40492.31</v>
      </c>
      <c r="G4319" s="55">
        <v>0.40200000000000002</v>
      </c>
      <c r="H4319" s="53">
        <v>0</v>
      </c>
      <c r="I4319" s="53" t="s">
        <v>1410</v>
      </c>
    </row>
    <row r="4320" spans="1:9" ht="17.399999999999999" x14ac:dyDescent="0.3">
      <c r="A4320" s="53" t="s">
        <v>804</v>
      </c>
      <c r="B4320" s="57">
        <v>45901</v>
      </c>
      <c r="C4320" s="59">
        <v>6526392.5800000001</v>
      </c>
      <c r="D4320" s="60">
        <v>65</v>
      </c>
      <c r="E4320" s="54">
        <v>97895.89</v>
      </c>
      <c r="F4320" s="54">
        <v>77691.929999999993</v>
      </c>
      <c r="G4320" s="55">
        <v>0.79400000000000004</v>
      </c>
      <c r="H4320" s="53">
        <v>0</v>
      </c>
      <c r="I4320" s="53" t="s">
        <v>1411</v>
      </c>
    </row>
    <row r="4321" spans="1:9" ht="17.399999999999999" x14ac:dyDescent="0.3">
      <c r="A4321" s="53" t="s">
        <v>804</v>
      </c>
      <c r="B4321" s="57">
        <v>45931</v>
      </c>
      <c r="C4321" s="59">
        <v>6374098.6200000001</v>
      </c>
      <c r="D4321" s="60">
        <v>0</v>
      </c>
      <c r="E4321" s="54">
        <v>95611.48</v>
      </c>
      <c r="F4321" s="54">
        <v>101329.8</v>
      </c>
      <c r="G4321" s="55">
        <v>1.06</v>
      </c>
      <c r="H4321" s="53">
        <v>0</v>
      </c>
      <c r="I4321" s="53" t="s">
        <v>1408</v>
      </c>
    </row>
    <row r="4322" spans="1:9" ht="17.399999999999999" x14ac:dyDescent="0.3">
      <c r="A4322" s="53" t="s">
        <v>804</v>
      </c>
      <c r="B4322" s="57">
        <v>45962</v>
      </c>
      <c r="C4322" s="59">
        <v>6237712.6299999999</v>
      </c>
      <c r="D4322" s="60">
        <v>0</v>
      </c>
      <c r="E4322" s="54">
        <v>93565.69</v>
      </c>
      <c r="F4322" s="54">
        <v>105873.33</v>
      </c>
      <c r="G4322" s="55">
        <v>1.1319999999999999</v>
      </c>
      <c r="H4322" s="53">
        <v>0</v>
      </c>
      <c r="I4322" s="53" t="s">
        <v>1408</v>
      </c>
    </row>
    <row r="4323" spans="1:9" ht="17.399999999999999" x14ac:dyDescent="0.3">
      <c r="A4323" s="53" t="s">
        <v>804</v>
      </c>
      <c r="B4323" s="57">
        <v>45992</v>
      </c>
      <c r="C4323" s="59">
        <v>6067924.8700000001</v>
      </c>
      <c r="D4323" s="60">
        <v>0</v>
      </c>
      <c r="E4323" s="54">
        <v>91018.87</v>
      </c>
      <c r="F4323" s="54">
        <v>89371.520000000004</v>
      </c>
      <c r="G4323" s="55">
        <v>0.98199999999999998</v>
      </c>
      <c r="H4323" s="53">
        <v>0</v>
      </c>
      <c r="I4323" s="53" t="s">
        <v>1408</v>
      </c>
    </row>
    <row r="4324" spans="1:9" ht="17.399999999999999" x14ac:dyDescent="0.3">
      <c r="A4324" s="53" t="s">
        <v>806</v>
      </c>
      <c r="B4324" s="57">
        <v>45658</v>
      </c>
      <c r="C4324" s="59">
        <v>3910755.97</v>
      </c>
      <c r="D4324" s="60">
        <v>0</v>
      </c>
      <c r="E4324" s="54">
        <v>58661.34</v>
      </c>
      <c r="F4324" s="54">
        <v>62643.34</v>
      </c>
      <c r="G4324" s="55">
        <v>1.0680000000000001</v>
      </c>
      <c r="H4324" s="53">
        <v>0</v>
      </c>
      <c r="I4324" s="53" t="s">
        <v>1408</v>
      </c>
    </row>
    <row r="4325" spans="1:9" ht="17.399999999999999" x14ac:dyDescent="0.3">
      <c r="A4325" s="53" t="s">
        <v>806</v>
      </c>
      <c r="B4325" s="57">
        <v>45689</v>
      </c>
      <c r="C4325" s="59">
        <v>3827775.59</v>
      </c>
      <c r="D4325" s="60">
        <v>15</v>
      </c>
      <c r="E4325" s="54">
        <v>57416.63</v>
      </c>
      <c r="F4325" s="54">
        <v>55489.87</v>
      </c>
      <c r="G4325" s="55">
        <v>0.96599999999999997</v>
      </c>
      <c r="H4325" s="53">
        <v>0</v>
      </c>
      <c r="I4325" s="53" t="s">
        <v>1408</v>
      </c>
    </row>
    <row r="4326" spans="1:9" ht="17.399999999999999" x14ac:dyDescent="0.3">
      <c r="A4326" s="53" t="s">
        <v>806</v>
      </c>
      <c r="B4326" s="57">
        <v>45717</v>
      </c>
      <c r="C4326" s="59">
        <v>3733250.03</v>
      </c>
      <c r="D4326" s="60">
        <v>65</v>
      </c>
      <c r="E4326" s="54">
        <v>55998.75</v>
      </c>
      <c r="F4326" s="54">
        <v>48006.46</v>
      </c>
      <c r="G4326" s="55">
        <v>0.85699999999999998</v>
      </c>
      <c r="H4326" s="53">
        <v>0</v>
      </c>
      <c r="I4326" s="53" t="s">
        <v>1411</v>
      </c>
    </row>
    <row r="4327" spans="1:9" ht="17.399999999999999" x14ac:dyDescent="0.3">
      <c r="A4327" s="53" t="s">
        <v>806</v>
      </c>
      <c r="B4327" s="57">
        <v>45748</v>
      </c>
      <c r="C4327" s="59">
        <v>3637857.33</v>
      </c>
      <c r="D4327" s="60">
        <v>0</v>
      </c>
      <c r="E4327" s="54">
        <v>54567.86</v>
      </c>
      <c r="F4327" s="54">
        <v>62300.59</v>
      </c>
      <c r="G4327" s="55">
        <v>1.1419999999999999</v>
      </c>
      <c r="H4327" s="53">
        <v>0</v>
      </c>
      <c r="I4327" s="53" t="s">
        <v>1408</v>
      </c>
    </row>
    <row r="4328" spans="1:9" ht="17.399999999999999" x14ac:dyDescent="0.3">
      <c r="A4328" s="53" t="s">
        <v>806</v>
      </c>
      <c r="B4328" s="57">
        <v>45778</v>
      </c>
      <c r="C4328" s="59">
        <v>3561016.24</v>
      </c>
      <c r="D4328" s="60">
        <v>0</v>
      </c>
      <c r="E4328" s="54">
        <v>53415.24</v>
      </c>
      <c r="F4328" s="54">
        <v>56908.55</v>
      </c>
      <c r="G4328" s="55">
        <v>1.0649999999999999</v>
      </c>
      <c r="H4328" s="53">
        <v>0</v>
      </c>
      <c r="I4328" s="53" t="s">
        <v>1408</v>
      </c>
    </row>
    <row r="4329" spans="1:9" ht="17.399999999999999" x14ac:dyDescent="0.3">
      <c r="A4329" s="53" t="s">
        <v>806</v>
      </c>
      <c r="B4329" s="57">
        <v>45809</v>
      </c>
      <c r="C4329" s="59">
        <v>3479317.76</v>
      </c>
      <c r="D4329" s="60">
        <v>35</v>
      </c>
      <c r="E4329" s="54">
        <v>52189.77</v>
      </c>
      <c r="F4329" s="54">
        <v>43193.97</v>
      </c>
      <c r="G4329" s="55">
        <v>0.82799999999999996</v>
      </c>
      <c r="H4329" s="53">
        <v>0</v>
      </c>
      <c r="I4329" s="53" t="s">
        <v>1410</v>
      </c>
    </row>
    <row r="4330" spans="1:9" ht="17.399999999999999" x14ac:dyDescent="0.3">
      <c r="A4330" s="53" t="s">
        <v>806</v>
      </c>
      <c r="B4330" s="57">
        <v>45839</v>
      </c>
      <c r="C4330" s="59">
        <v>3383079.9</v>
      </c>
      <c r="D4330" s="60">
        <v>65</v>
      </c>
      <c r="E4330" s="54">
        <v>50746.2</v>
      </c>
      <c r="F4330" s="54">
        <v>35227.040000000001</v>
      </c>
      <c r="G4330" s="55">
        <v>0.69399999999999995</v>
      </c>
      <c r="H4330" s="53">
        <v>0</v>
      </c>
      <c r="I4330" s="53" t="s">
        <v>1411</v>
      </c>
    </row>
    <row r="4331" spans="1:9" ht="17.399999999999999" x14ac:dyDescent="0.3">
      <c r="A4331" s="53" t="s">
        <v>806</v>
      </c>
      <c r="B4331" s="57">
        <v>45870</v>
      </c>
      <c r="C4331" s="59">
        <v>3305217.4</v>
      </c>
      <c r="D4331" s="60">
        <v>0</v>
      </c>
      <c r="E4331" s="54">
        <v>49578.26</v>
      </c>
      <c r="F4331" s="54">
        <v>50056.92</v>
      </c>
      <c r="G4331" s="55">
        <v>1.01</v>
      </c>
      <c r="H4331" s="53">
        <v>0</v>
      </c>
      <c r="I4331" s="53" t="s">
        <v>1408</v>
      </c>
    </row>
    <row r="4332" spans="1:9" ht="17.399999999999999" x14ac:dyDescent="0.3">
      <c r="A4332" s="53" t="s">
        <v>806</v>
      </c>
      <c r="B4332" s="57">
        <v>45901</v>
      </c>
      <c r="C4332" s="59">
        <v>3230650.63</v>
      </c>
      <c r="D4332" s="60">
        <v>65</v>
      </c>
      <c r="E4332" s="54">
        <v>48459.76</v>
      </c>
      <c r="F4332" s="54">
        <v>41056.660000000003</v>
      </c>
      <c r="G4332" s="55">
        <v>0.84699999999999998</v>
      </c>
      <c r="H4332" s="53">
        <v>0</v>
      </c>
      <c r="I4332" s="53" t="s">
        <v>1411</v>
      </c>
    </row>
    <row r="4333" spans="1:9" ht="17.399999999999999" x14ac:dyDescent="0.3">
      <c r="A4333" s="53" t="s">
        <v>806</v>
      </c>
      <c r="B4333" s="57">
        <v>45931</v>
      </c>
      <c r="C4333" s="59">
        <v>3144828.58</v>
      </c>
      <c r="D4333" s="60">
        <v>0</v>
      </c>
      <c r="E4333" s="54">
        <v>47172.43</v>
      </c>
      <c r="F4333" s="54">
        <v>47218.55</v>
      </c>
      <c r="G4333" s="55">
        <v>1.0009999999999999</v>
      </c>
      <c r="H4333" s="53">
        <v>0</v>
      </c>
      <c r="I4333" s="53" t="s">
        <v>1408</v>
      </c>
    </row>
    <row r="4334" spans="1:9" ht="17.399999999999999" x14ac:dyDescent="0.3">
      <c r="A4334" s="53" t="s">
        <v>806</v>
      </c>
      <c r="B4334" s="57">
        <v>45962</v>
      </c>
      <c r="C4334" s="59">
        <v>3077051.34</v>
      </c>
      <c r="D4334" s="60">
        <v>15</v>
      </c>
      <c r="E4334" s="54">
        <v>46155.77</v>
      </c>
      <c r="F4334" s="54">
        <v>46354.29</v>
      </c>
      <c r="G4334" s="55">
        <v>1.004</v>
      </c>
      <c r="H4334" s="53">
        <v>0</v>
      </c>
      <c r="I4334" s="53" t="s">
        <v>1408</v>
      </c>
    </row>
    <row r="4335" spans="1:9" ht="17.399999999999999" x14ac:dyDescent="0.3">
      <c r="A4335" s="53" t="s">
        <v>806</v>
      </c>
      <c r="B4335" s="57">
        <v>45992</v>
      </c>
      <c r="C4335" s="59">
        <v>3000592.97</v>
      </c>
      <c r="D4335" s="60">
        <v>0</v>
      </c>
      <c r="E4335" s="54">
        <v>45008.89</v>
      </c>
      <c r="F4335" s="54">
        <v>48401.919999999998</v>
      </c>
      <c r="G4335" s="55">
        <v>1.075</v>
      </c>
      <c r="H4335" s="53">
        <v>0</v>
      </c>
      <c r="I4335" s="53" t="s">
        <v>1408</v>
      </c>
    </row>
    <row r="4336" spans="1:9" ht="17.399999999999999" x14ac:dyDescent="0.3">
      <c r="A4336" s="53" t="s">
        <v>807</v>
      </c>
      <c r="B4336" s="57">
        <v>45658</v>
      </c>
      <c r="C4336" s="59">
        <v>8918773.3599999994</v>
      </c>
      <c r="D4336" s="60">
        <v>0</v>
      </c>
      <c r="E4336" s="54">
        <v>133781.6</v>
      </c>
      <c r="F4336" s="54">
        <v>130306.09</v>
      </c>
      <c r="G4336" s="55">
        <v>0.97399999999999998</v>
      </c>
      <c r="H4336" s="53">
        <v>0</v>
      </c>
      <c r="I4336" s="53" t="s">
        <v>1408</v>
      </c>
    </row>
    <row r="4337" spans="1:9" ht="17.399999999999999" x14ac:dyDescent="0.3">
      <c r="A4337" s="53" t="s">
        <v>807</v>
      </c>
      <c r="B4337" s="57">
        <v>45689</v>
      </c>
      <c r="C4337" s="59">
        <v>8687556.4299999997</v>
      </c>
      <c r="D4337" s="60">
        <v>35</v>
      </c>
      <c r="E4337" s="54">
        <v>130313.35</v>
      </c>
      <c r="F4337" s="54">
        <v>77670.039999999994</v>
      </c>
      <c r="G4337" s="55">
        <v>0.59599999999999997</v>
      </c>
      <c r="H4337" s="53">
        <v>0</v>
      </c>
      <c r="I4337" s="53" t="s">
        <v>1410</v>
      </c>
    </row>
    <row r="4338" spans="1:9" ht="17.399999999999999" x14ac:dyDescent="0.3">
      <c r="A4338" s="53" t="s">
        <v>807</v>
      </c>
      <c r="B4338" s="57">
        <v>45717</v>
      </c>
      <c r="C4338" s="59">
        <v>8490082.7300000004</v>
      </c>
      <c r="D4338" s="60">
        <v>0</v>
      </c>
      <c r="E4338" s="54">
        <v>127351.24</v>
      </c>
      <c r="F4338" s="54">
        <v>122886.97</v>
      </c>
      <c r="G4338" s="55">
        <v>0.96499999999999997</v>
      </c>
      <c r="H4338" s="53">
        <v>0</v>
      </c>
      <c r="I4338" s="53" t="s">
        <v>1408</v>
      </c>
    </row>
    <row r="4339" spans="1:9" ht="17.399999999999999" x14ac:dyDescent="0.3">
      <c r="A4339" s="53" t="s">
        <v>807</v>
      </c>
      <c r="B4339" s="57">
        <v>45748</v>
      </c>
      <c r="C4339" s="59">
        <v>8303904.2300000004</v>
      </c>
      <c r="D4339" s="60">
        <v>0</v>
      </c>
      <c r="E4339" s="54">
        <v>124558.56</v>
      </c>
      <c r="F4339" s="54">
        <v>125565.32</v>
      </c>
      <c r="G4339" s="55">
        <v>1.008</v>
      </c>
      <c r="H4339" s="53">
        <v>0</v>
      </c>
      <c r="I4339" s="53" t="s">
        <v>1408</v>
      </c>
    </row>
    <row r="4340" spans="1:9" ht="17.399999999999999" x14ac:dyDescent="0.3">
      <c r="A4340" s="53" t="s">
        <v>807</v>
      </c>
      <c r="B4340" s="57">
        <v>45778</v>
      </c>
      <c r="C4340" s="59">
        <v>8078967.8899999997</v>
      </c>
      <c r="D4340" s="60">
        <v>15</v>
      </c>
      <c r="E4340" s="54">
        <v>121184.52</v>
      </c>
      <c r="F4340" s="54">
        <v>129618.85</v>
      </c>
      <c r="G4340" s="55">
        <v>1.07</v>
      </c>
      <c r="H4340" s="53">
        <v>0</v>
      </c>
      <c r="I4340" s="53" t="s">
        <v>1408</v>
      </c>
    </row>
    <row r="4341" spans="1:9" ht="17.399999999999999" x14ac:dyDescent="0.3">
      <c r="A4341" s="53" t="s">
        <v>807</v>
      </c>
      <c r="B4341" s="57">
        <v>45809</v>
      </c>
      <c r="C4341" s="59">
        <v>7892851.3600000003</v>
      </c>
      <c r="D4341" s="60">
        <v>0</v>
      </c>
      <c r="E4341" s="54">
        <v>118392.77</v>
      </c>
      <c r="F4341" s="54">
        <v>119352.01</v>
      </c>
      <c r="G4341" s="55">
        <v>1.008</v>
      </c>
      <c r="H4341" s="53">
        <v>0</v>
      </c>
      <c r="I4341" s="53" t="s">
        <v>1408</v>
      </c>
    </row>
    <row r="4342" spans="1:9" ht="17.399999999999999" x14ac:dyDescent="0.3">
      <c r="A4342" s="53" t="s">
        <v>807</v>
      </c>
      <c r="B4342" s="57">
        <v>45839</v>
      </c>
      <c r="C4342" s="59">
        <v>7684156.5999999996</v>
      </c>
      <c r="D4342" s="60">
        <v>0</v>
      </c>
      <c r="E4342" s="54">
        <v>115262.35</v>
      </c>
      <c r="F4342" s="54">
        <v>130913.2</v>
      </c>
      <c r="G4342" s="55">
        <v>1.1359999999999999</v>
      </c>
      <c r="H4342" s="53">
        <v>0</v>
      </c>
      <c r="I4342" s="53" t="s">
        <v>1408</v>
      </c>
    </row>
    <row r="4343" spans="1:9" ht="17.399999999999999" x14ac:dyDescent="0.3">
      <c r="A4343" s="53" t="s">
        <v>807</v>
      </c>
      <c r="B4343" s="57">
        <v>45870</v>
      </c>
      <c r="C4343" s="59">
        <v>7504272.3499999996</v>
      </c>
      <c r="D4343" s="60">
        <v>15</v>
      </c>
      <c r="E4343" s="54">
        <v>112564.09</v>
      </c>
      <c r="F4343" s="54">
        <v>115393.83</v>
      </c>
      <c r="G4343" s="55">
        <v>1.0249999999999999</v>
      </c>
      <c r="H4343" s="53">
        <v>0</v>
      </c>
      <c r="I4343" s="53" t="s">
        <v>1408</v>
      </c>
    </row>
    <row r="4344" spans="1:9" ht="17.399999999999999" x14ac:dyDescent="0.3">
      <c r="A4344" s="53" t="s">
        <v>807</v>
      </c>
      <c r="B4344" s="57">
        <v>45901</v>
      </c>
      <c r="C4344" s="59">
        <v>7344957.9000000004</v>
      </c>
      <c r="D4344" s="60">
        <v>0</v>
      </c>
      <c r="E4344" s="54">
        <v>110174.37</v>
      </c>
      <c r="F4344" s="54">
        <v>119630.38</v>
      </c>
      <c r="G4344" s="55">
        <v>1.0860000000000001</v>
      </c>
      <c r="H4344" s="53">
        <v>0</v>
      </c>
      <c r="I4344" s="53" t="s">
        <v>1408</v>
      </c>
    </row>
    <row r="4345" spans="1:9" ht="17.399999999999999" x14ac:dyDescent="0.3">
      <c r="A4345" s="53" t="s">
        <v>807</v>
      </c>
      <c r="B4345" s="57">
        <v>45931</v>
      </c>
      <c r="C4345" s="59">
        <v>7173286.4100000001</v>
      </c>
      <c r="D4345" s="60">
        <v>95</v>
      </c>
      <c r="E4345" s="54">
        <v>107599.3</v>
      </c>
      <c r="F4345" s="54">
        <v>26110.240000000002</v>
      </c>
      <c r="G4345" s="55">
        <v>0.24299999999999999</v>
      </c>
      <c r="H4345" s="53">
        <v>0</v>
      </c>
      <c r="I4345" s="53" t="s">
        <v>1409</v>
      </c>
    </row>
    <row r="4346" spans="1:9" ht="17.399999999999999" x14ac:dyDescent="0.3">
      <c r="A4346" s="53" t="s">
        <v>807</v>
      </c>
      <c r="B4346" s="57">
        <v>45962</v>
      </c>
      <c r="C4346" s="59">
        <v>7003330.8700000001</v>
      </c>
      <c r="D4346" s="60">
        <v>0</v>
      </c>
      <c r="E4346" s="54">
        <v>105049.96</v>
      </c>
      <c r="F4346" s="54">
        <v>118088.78</v>
      </c>
      <c r="G4346" s="55">
        <v>1.1240000000000001</v>
      </c>
      <c r="H4346" s="53">
        <v>0</v>
      </c>
      <c r="I4346" s="53" t="s">
        <v>1408</v>
      </c>
    </row>
    <row r="4347" spans="1:9" ht="17.399999999999999" x14ac:dyDescent="0.3">
      <c r="A4347" s="53" t="s">
        <v>807</v>
      </c>
      <c r="B4347" s="57">
        <v>45992</v>
      </c>
      <c r="C4347" s="59">
        <v>6829110.4100000001</v>
      </c>
      <c r="D4347" s="60">
        <v>0</v>
      </c>
      <c r="E4347" s="54">
        <v>102436.66</v>
      </c>
      <c r="F4347" s="54">
        <v>109921.05</v>
      </c>
      <c r="G4347" s="55">
        <v>1.073</v>
      </c>
      <c r="H4347" s="53">
        <v>0</v>
      </c>
      <c r="I4347" s="53" t="s">
        <v>1408</v>
      </c>
    </row>
    <row r="4348" spans="1:9" ht="17.399999999999999" x14ac:dyDescent="0.3">
      <c r="A4348" s="53" t="s">
        <v>809</v>
      </c>
      <c r="B4348" s="57">
        <v>45658</v>
      </c>
      <c r="C4348" s="59">
        <v>3584955.38</v>
      </c>
      <c r="D4348" s="60">
        <v>0</v>
      </c>
      <c r="E4348" s="54">
        <v>53774.33</v>
      </c>
      <c r="F4348" s="54">
        <v>56460.83</v>
      </c>
      <c r="G4348" s="55">
        <v>1.05</v>
      </c>
      <c r="H4348" s="53">
        <v>0</v>
      </c>
      <c r="I4348" s="53" t="s">
        <v>1408</v>
      </c>
    </row>
    <row r="4349" spans="1:9" ht="17.399999999999999" x14ac:dyDescent="0.3">
      <c r="A4349" s="53" t="s">
        <v>809</v>
      </c>
      <c r="B4349" s="57">
        <v>45689</v>
      </c>
      <c r="C4349" s="59">
        <v>3472442.55</v>
      </c>
      <c r="D4349" s="60">
        <v>0</v>
      </c>
      <c r="E4349" s="54">
        <v>52086.64</v>
      </c>
      <c r="F4349" s="54">
        <v>56237.06</v>
      </c>
      <c r="G4349" s="55">
        <v>1.08</v>
      </c>
      <c r="H4349" s="53">
        <v>0</v>
      </c>
      <c r="I4349" s="53" t="s">
        <v>1408</v>
      </c>
    </row>
    <row r="4350" spans="1:9" ht="17.399999999999999" x14ac:dyDescent="0.3">
      <c r="A4350" s="53" t="s">
        <v>809</v>
      </c>
      <c r="B4350" s="57">
        <v>45717</v>
      </c>
      <c r="C4350" s="59">
        <v>3381072.32</v>
      </c>
      <c r="D4350" s="60">
        <v>15</v>
      </c>
      <c r="E4350" s="54">
        <v>50716.08</v>
      </c>
      <c r="F4350" s="54">
        <v>49975.81</v>
      </c>
      <c r="G4350" s="55">
        <v>0.98499999999999999</v>
      </c>
      <c r="H4350" s="53">
        <v>0</v>
      </c>
      <c r="I4350" s="53" t="s">
        <v>1408</v>
      </c>
    </row>
    <row r="4351" spans="1:9" ht="17.399999999999999" x14ac:dyDescent="0.3">
      <c r="A4351" s="53" t="s">
        <v>809</v>
      </c>
      <c r="B4351" s="57">
        <v>45748</v>
      </c>
      <c r="C4351" s="59">
        <v>3289656.1</v>
      </c>
      <c r="D4351" s="60">
        <v>0</v>
      </c>
      <c r="E4351" s="54">
        <v>49344.84</v>
      </c>
      <c r="F4351" s="54">
        <v>55905.99</v>
      </c>
      <c r="G4351" s="55">
        <v>1.133</v>
      </c>
      <c r="H4351" s="53">
        <v>0</v>
      </c>
      <c r="I4351" s="53" t="s">
        <v>1408</v>
      </c>
    </row>
    <row r="4352" spans="1:9" ht="17.399999999999999" x14ac:dyDescent="0.3">
      <c r="A4352" s="53" t="s">
        <v>809</v>
      </c>
      <c r="B4352" s="57">
        <v>45778</v>
      </c>
      <c r="C4352" s="59">
        <v>3196383.85</v>
      </c>
      <c r="D4352" s="60">
        <v>35</v>
      </c>
      <c r="E4352" s="54">
        <v>47945.760000000002</v>
      </c>
      <c r="F4352" s="54">
        <v>37691.160000000003</v>
      </c>
      <c r="G4352" s="55">
        <v>0.78600000000000003</v>
      </c>
      <c r="H4352" s="53">
        <v>0</v>
      </c>
      <c r="I4352" s="53" t="s">
        <v>1410</v>
      </c>
    </row>
    <row r="4353" spans="1:9" ht="17.399999999999999" x14ac:dyDescent="0.3">
      <c r="A4353" s="53" t="s">
        <v>809</v>
      </c>
      <c r="B4353" s="57">
        <v>45809</v>
      </c>
      <c r="C4353" s="59">
        <v>3109107.29</v>
      </c>
      <c r="D4353" s="60">
        <v>35</v>
      </c>
      <c r="E4353" s="54">
        <v>46636.61</v>
      </c>
      <c r="F4353" s="54">
        <v>21592.61</v>
      </c>
      <c r="G4353" s="55">
        <v>0.46300000000000002</v>
      </c>
      <c r="H4353" s="53">
        <v>0</v>
      </c>
      <c r="I4353" s="53" t="s">
        <v>1410</v>
      </c>
    </row>
    <row r="4354" spans="1:9" ht="17.399999999999999" x14ac:dyDescent="0.3">
      <c r="A4354" s="53" t="s">
        <v>809</v>
      </c>
      <c r="B4354" s="57">
        <v>45839</v>
      </c>
      <c r="C4354" s="59">
        <v>3017298.27</v>
      </c>
      <c r="D4354" s="60">
        <v>0</v>
      </c>
      <c r="E4354" s="54">
        <v>45259.47</v>
      </c>
      <c r="F4354" s="54">
        <v>47671.54</v>
      </c>
      <c r="G4354" s="55">
        <v>1.0529999999999999</v>
      </c>
      <c r="H4354" s="53">
        <v>0</v>
      </c>
      <c r="I4354" s="53" t="s">
        <v>1408</v>
      </c>
    </row>
    <row r="4355" spans="1:9" ht="17.399999999999999" x14ac:dyDescent="0.3">
      <c r="A4355" s="53" t="s">
        <v>809</v>
      </c>
      <c r="B4355" s="57">
        <v>45870</v>
      </c>
      <c r="C4355" s="59">
        <v>2927521.24</v>
      </c>
      <c r="D4355" s="60">
        <v>0</v>
      </c>
      <c r="E4355" s="54">
        <v>43912.82</v>
      </c>
      <c r="F4355" s="54">
        <v>42085.75</v>
      </c>
      <c r="G4355" s="55">
        <v>0.95799999999999996</v>
      </c>
      <c r="H4355" s="53">
        <v>0</v>
      </c>
      <c r="I4355" s="53" t="s">
        <v>1408</v>
      </c>
    </row>
    <row r="4356" spans="1:9" ht="17.399999999999999" x14ac:dyDescent="0.3">
      <c r="A4356" s="53" t="s">
        <v>809</v>
      </c>
      <c r="B4356" s="57">
        <v>45901</v>
      </c>
      <c r="C4356" s="59">
        <v>2847882.38</v>
      </c>
      <c r="D4356" s="60">
        <v>35</v>
      </c>
      <c r="E4356" s="54">
        <v>42718.239999999998</v>
      </c>
      <c r="F4356" s="54">
        <v>31233.87</v>
      </c>
      <c r="G4356" s="55">
        <v>0.73099999999999998</v>
      </c>
      <c r="H4356" s="53">
        <v>0</v>
      </c>
      <c r="I4356" s="53" t="s">
        <v>1410</v>
      </c>
    </row>
    <row r="4357" spans="1:9" ht="17.399999999999999" x14ac:dyDescent="0.3">
      <c r="A4357" s="53" t="s">
        <v>809</v>
      </c>
      <c r="B4357" s="57">
        <v>45931</v>
      </c>
      <c r="C4357" s="59">
        <v>2763211.86</v>
      </c>
      <c r="D4357" s="60">
        <v>0</v>
      </c>
      <c r="E4357" s="54">
        <v>41448.18</v>
      </c>
      <c r="F4357" s="54">
        <v>41767.81</v>
      </c>
      <c r="G4357" s="55">
        <v>1.008</v>
      </c>
      <c r="H4357" s="53">
        <v>0</v>
      </c>
      <c r="I4357" s="53" t="s">
        <v>1408</v>
      </c>
    </row>
    <row r="4358" spans="1:9" ht="17.399999999999999" x14ac:dyDescent="0.3">
      <c r="A4358" s="53" t="s">
        <v>809</v>
      </c>
      <c r="B4358" s="57">
        <v>45962</v>
      </c>
      <c r="C4358" s="59">
        <v>2691027.07</v>
      </c>
      <c r="D4358" s="60">
        <v>0</v>
      </c>
      <c r="E4358" s="54">
        <v>40365.410000000003</v>
      </c>
      <c r="F4358" s="54">
        <v>38791.56</v>
      </c>
      <c r="G4358" s="55">
        <v>0.96099999999999997</v>
      </c>
      <c r="H4358" s="53">
        <v>0</v>
      </c>
      <c r="I4358" s="53" t="s">
        <v>1408</v>
      </c>
    </row>
    <row r="4359" spans="1:9" ht="17.399999999999999" x14ac:dyDescent="0.3">
      <c r="A4359" s="53" t="s">
        <v>809</v>
      </c>
      <c r="B4359" s="57">
        <v>45992</v>
      </c>
      <c r="C4359" s="59">
        <v>2609821.31</v>
      </c>
      <c r="D4359" s="60">
        <v>35</v>
      </c>
      <c r="E4359" s="54">
        <v>39147.32</v>
      </c>
      <c r="F4359" s="54">
        <v>20501.47</v>
      </c>
      <c r="G4359" s="55">
        <v>0.52400000000000002</v>
      </c>
      <c r="H4359" s="53">
        <v>0</v>
      </c>
      <c r="I4359" s="53" t="s">
        <v>1410</v>
      </c>
    </row>
    <row r="4360" spans="1:9" ht="17.399999999999999" x14ac:dyDescent="0.3">
      <c r="A4360" s="53" t="s">
        <v>811</v>
      </c>
      <c r="B4360" s="57">
        <v>45658</v>
      </c>
      <c r="C4360" s="59">
        <v>3416812.96</v>
      </c>
      <c r="D4360" s="60">
        <v>0</v>
      </c>
      <c r="E4360" s="54">
        <v>51252.19</v>
      </c>
      <c r="F4360" s="54">
        <v>51484.74</v>
      </c>
      <c r="G4360" s="55">
        <v>1.0049999999999999</v>
      </c>
      <c r="H4360" s="53">
        <v>0</v>
      </c>
      <c r="I4360" s="53" t="s">
        <v>1408</v>
      </c>
    </row>
    <row r="4361" spans="1:9" ht="17.399999999999999" x14ac:dyDescent="0.3">
      <c r="A4361" s="53" t="s">
        <v>811</v>
      </c>
      <c r="B4361" s="57">
        <v>45689</v>
      </c>
      <c r="C4361" s="59">
        <v>3310766.63</v>
      </c>
      <c r="D4361" s="60">
        <v>0</v>
      </c>
      <c r="E4361" s="54">
        <v>49661.5</v>
      </c>
      <c r="F4361" s="54">
        <v>52476.6</v>
      </c>
      <c r="G4361" s="55">
        <v>1.0569999999999999</v>
      </c>
      <c r="H4361" s="53">
        <v>0</v>
      </c>
      <c r="I4361" s="53" t="s">
        <v>1408</v>
      </c>
    </row>
    <row r="4362" spans="1:9" ht="17.399999999999999" x14ac:dyDescent="0.3">
      <c r="A4362" s="53" t="s">
        <v>811</v>
      </c>
      <c r="B4362" s="57">
        <v>45717</v>
      </c>
      <c r="C4362" s="59">
        <v>3214641.8</v>
      </c>
      <c r="D4362" s="60">
        <v>35</v>
      </c>
      <c r="E4362" s="54">
        <v>48219.63</v>
      </c>
      <c r="F4362" s="54">
        <v>36430.32</v>
      </c>
      <c r="G4362" s="55">
        <v>0.75600000000000001</v>
      </c>
      <c r="H4362" s="53">
        <v>0</v>
      </c>
      <c r="I4362" s="53" t="s">
        <v>1410</v>
      </c>
    </row>
    <row r="4363" spans="1:9" ht="17.399999999999999" x14ac:dyDescent="0.3">
      <c r="A4363" s="53" t="s">
        <v>811</v>
      </c>
      <c r="B4363" s="57">
        <v>45748</v>
      </c>
      <c r="C4363" s="59">
        <v>3112687.48</v>
      </c>
      <c r="D4363" s="60">
        <v>35</v>
      </c>
      <c r="E4363" s="54">
        <v>46690.31</v>
      </c>
      <c r="F4363" s="54">
        <v>39440.879999999997</v>
      </c>
      <c r="G4363" s="55">
        <v>0.84499999999999997</v>
      </c>
      <c r="H4363" s="53">
        <v>0</v>
      </c>
      <c r="I4363" s="53" t="s">
        <v>1410</v>
      </c>
    </row>
    <row r="4364" spans="1:9" ht="17.399999999999999" x14ac:dyDescent="0.3">
      <c r="A4364" s="53" t="s">
        <v>811</v>
      </c>
      <c r="B4364" s="57">
        <v>45778</v>
      </c>
      <c r="C4364" s="59">
        <v>3025746.02</v>
      </c>
      <c r="D4364" s="60">
        <v>0</v>
      </c>
      <c r="E4364" s="54">
        <v>45386.19</v>
      </c>
      <c r="F4364" s="54">
        <v>49203.61</v>
      </c>
      <c r="G4364" s="55">
        <v>1.0840000000000001</v>
      </c>
      <c r="H4364" s="53">
        <v>0</v>
      </c>
      <c r="I4364" s="53" t="s">
        <v>1408</v>
      </c>
    </row>
    <row r="4365" spans="1:9" ht="17.399999999999999" x14ac:dyDescent="0.3">
      <c r="A4365" s="53" t="s">
        <v>811</v>
      </c>
      <c r="B4365" s="57">
        <v>45809</v>
      </c>
      <c r="C4365" s="59">
        <v>2935790.5</v>
      </c>
      <c r="D4365" s="60">
        <v>95</v>
      </c>
      <c r="E4365" s="54">
        <v>44036.86</v>
      </c>
      <c r="F4365" s="54">
        <v>19327.14</v>
      </c>
      <c r="G4365" s="55">
        <v>0.439</v>
      </c>
      <c r="H4365" s="53">
        <v>0</v>
      </c>
      <c r="I4365" s="53" t="s">
        <v>1409</v>
      </c>
    </row>
    <row r="4366" spans="1:9" ht="17.399999999999999" x14ac:dyDescent="0.3">
      <c r="A4366" s="53" t="s">
        <v>811</v>
      </c>
      <c r="B4366" s="57">
        <v>45839</v>
      </c>
      <c r="C4366" s="59">
        <v>2848758.27</v>
      </c>
      <c r="D4366" s="60">
        <v>0</v>
      </c>
      <c r="E4366" s="54">
        <v>42731.37</v>
      </c>
      <c r="F4366" s="54">
        <v>48619.33</v>
      </c>
      <c r="G4366" s="55">
        <v>1.1379999999999999</v>
      </c>
      <c r="H4366" s="53">
        <v>0</v>
      </c>
      <c r="I4366" s="53" t="s">
        <v>1408</v>
      </c>
    </row>
    <row r="4367" spans="1:9" ht="17.399999999999999" x14ac:dyDescent="0.3">
      <c r="A4367" s="53" t="s">
        <v>811</v>
      </c>
      <c r="B4367" s="57">
        <v>45870</v>
      </c>
      <c r="C4367" s="59">
        <v>2756408.36</v>
      </c>
      <c r="D4367" s="60">
        <v>15</v>
      </c>
      <c r="E4367" s="54">
        <v>41346.129999999997</v>
      </c>
      <c r="F4367" s="54">
        <v>41388.019999999997</v>
      </c>
      <c r="G4367" s="55">
        <v>1.0009999999999999</v>
      </c>
      <c r="H4367" s="53">
        <v>0</v>
      </c>
      <c r="I4367" s="53" t="s">
        <v>1408</v>
      </c>
    </row>
    <row r="4368" spans="1:9" ht="17.399999999999999" x14ac:dyDescent="0.3">
      <c r="A4368" s="53" t="s">
        <v>811</v>
      </c>
      <c r="B4368" s="57">
        <v>45901</v>
      </c>
      <c r="C4368" s="59">
        <v>2679974.44</v>
      </c>
      <c r="D4368" s="60">
        <v>0</v>
      </c>
      <c r="E4368" s="54">
        <v>40199.620000000003</v>
      </c>
      <c r="F4368" s="54">
        <v>44110.02</v>
      </c>
      <c r="G4368" s="55">
        <v>1.097</v>
      </c>
      <c r="H4368" s="53">
        <v>0</v>
      </c>
      <c r="I4368" s="53" t="s">
        <v>1408</v>
      </c>
    </row>
    <row r="4369" spans="1:9" ht="17.399999999999999" x14ac:dyDescent="0.3">
      <c r="A4369" s="53" t="s">
        <v>811</v>
      </c>
      <c r="B4369" s="57">
        <v>45931</v>
      </c>
      <c r="C4369" s="59">
        <v>2608519.2200000002</v>
      </c>
      <c r="D4369" s="60">
        <v>15</v>
      </c>
      <c r="E4369" s="54">
        <v>39127.79</v>
      </c>
      <c r="F4369" s="54">
        <v>37786.76</v>
      </c>
      <c r="G4369" s="55">
        <v>0.96599999999999997</v>
      </c>
      <c r="H4369" s="53">
        <v>0</v>
      </c>
      <c r="I4369" s="53" t="s">
        <v>1408</v>
      </c>
    </row>
    <row r="4370" spans="1:9" ht="17.399999999999999" x14ac:dyDescent="0.3">
      <c r="A4370" s="53" t="s">
        <v>811</v>
      </c>
      <c r="B4370" s="57">
        <v>45962</v>
      </c>
      <c r="C4370" s="59">
        <v>2523075.15</v>
      </c>
      <c r="D4370" s="60">
        <v>0</v>
      </c>
      <c r="E4370" s="54">
        <v>37846.129999999997</v>
      </c>
      <c r="F4370" s="54">
        <v>40372.230000000003</v>
      </c>
      <c r="G4370" s="55">
        <v>1.0669999999999999</v>
      </c>
      <c r="H4370" s="53">
        <v>0</v>
      </c>
      <c r="I4370" s="53" t="s">
        <v>1408</v>
      </c>
    </row>
    <row r="4371" spans="1:9" ht="17.399999999999999" x14ac:dyDescent="0.3">
      <c r="A4371" s="53" t="s">
        <v>811</v>
      </c>
      <c r="B4371" s="57">
        <v>45992</v>
      </c>
      <c r="C4371" s="59">
        <v>2456512.37</v>
      </c>
      <c r="D4371" s="60">
        <v>0</v>
      </c>
      <c r="E4371" s="54">
        <v>36847.69</v>
      </c>
      <c r="F4371" s="54">
        <v>38878.67</v>
      </c>
      <c r="G4371" s="55">
        <v>1.0549999999999999</v>
      </c>
      <c r="H4371" s="53">
        <v>0</v>
      </c>
      <c r="I4371" s="53" t="s">
        <v>1408</v>
      </c>
    </row>
    <row r="4372" spans="1:9" ht="17.399999999999999" x14ac:dyDescent="0.3">
      <c r="A4372" s="53" t="s">
        <v>813</v>
      </c>
      <c r="B4372" s="57">
        <v>45658</v>
      </c>
      <c r="C4372" s="59">
        <v>116250566.91</v>
      </c>
      <c r="D4372" s="60">
        <v>15</v>
      </c>
      <c r="E4372" s="54">
        <v>1162505.67</v>
      </c>
      <c r="F4372" s="54">
        <v>1125678.73</v>
      </c>
      <c r="G4372" s="55">
        <v>0.96799999999999997</v>
      </c>
      <c r="H4372" s="53">
        <v>0</v>
      </c>
      <c r="I4372" s="53" t="s">
        <v>1408</v>
      </c>
    </row>
    <row r="4373" spans="1:9" ht="17.399999999999999" x14ac:dyDescent="0.3">
      <c r="A4373" s="53" t="s">
        <v>813</v>
      </c>
      <c r="B4373" s="57">
        <v>45689</v>
      </c>
      <c r="C4373" s="59">
        <v>114373669.64</v>
      </c>
      <c r="D4373" s="60">
        <v>185</v>
      </c>
      <c r="E4373" s="54">
        <v>1143736.7</v>
      </c>
      <c r="F4373" s="54">
        <v>305068.95</v>
      </c>
      <c r="G4373" s="55">
        <v>0.26700000000000002</v>
      </c>
      <c r="H4373" s="53">
        <v>0</v>
      </c>
      <c r="I4373" s="53" t="s">
        <v>1409</v>
      </c>
    </row>
    <row r="4374" spans="1:9" ht="17.399999999999999" x14ac:dyDescent="0.3">
      <c r="A4374" s="53" t="s">
        <v>813</v>
      </c>
      <c r="B4374" s="57">
        <v>45717</v>
      </c>
      <c r="C4374" s="59">
        <v>112289864.09</v>
      </c>
      <c r="D4374" s="60">
        <v>0</v>
      </c>
      <c r="E4374" s="54">
        <v>1122898.6399999999</v>
      </c>
      <c r="F4374" s="54">
        <v>1129908.25</v>
      </c>
      <c r="G4374" s="55">
        <v>1.006</v>
      </c>
      <c r="H4374" s="53">
        <v>0</v>
      </c>
      <c r="I4374" s="53" t="s">
        <v>1408</v>
      </c>
    </row>
    <row r="4375" spans="1:9" ht="17.399999999999999" x14ac:dyDescent="0.3">
      <c r="A4375" s="53" t="s">
        <v>813</v>
      </c>
      <c r="B4375" s="57">
        <v>45748</v>
      </c>
      <c r="C4375" s="59">
        <v>110567264.97</v>
      </c>
      <c r="D4375" s="60">
        <v>0</v>
      </c>
      <c r="E4375" s="54">
        <v>1105672.6499999999</v>
      </c>
      <c r="F4375" s="54">
        <v>1196060.04</v>
      </c>
      <c r="G4375" s="55">
        <v>1.0820000000000001</v>
      </c>
      <c r="H4375" s="53">
        <v>0</v>
      </c>
      <c r="I4375" s="53" t="s">
        <v>1408</v>
      </c>
    </row>
    <row r="4376" spans="1:9" ht="17.399999999999999" x14ac:dyDescent="0.3">
      <c r="A4376" s="53" t="s">
        <v>813</v>
      </c>
      <c r="B4376" s="57">
        <v>45778</v>
      </c>
      <c r="C4376" s="59">
        <v>108617358.14</v>
      </c>
      <c r="D4376" s="60">
        <v>65</v>
      </c>
      <c r="E4376" s="54">
        <v>1086173.58</v>
      </c>
      <c r="F4376" s="54">
        <v>792130.7</v>
      </c>
      <c r="G4376" s="55">
        <v>0.72899999999999998</v>
      </c>
      <c r="H4376" s="53">
        <v>0</v>
      </c>
      <c r="I4376" s="53" t="s">
        <v>1411</v>
      </c>
    </row>
    <row r="4377" spans="1:9" ht="17.399999999999999" x14ac:dyDescent="0.3">
      <c r="A4377" s="53" t="s">
        <v>813</v>
      </c>
      <c r="B4377" s="57">
        <v>45809</v>
      </c>
      <c r="C4377" s="59">
        <v>106500606.04000001</v>
      </c>
      <c r="D4377" s="60">
        <v>0</v>
      </c>
      <c r="E4377" s="54">
        <v>1065006.06</v>
      </c>
      <c r="F4377" s="54">
        <v>1047527.62</v>
      </c>
      <c r="G4377" s="55">
        <v>0.98399999999999999</v>
      </c>
      <c r="H4377" s="53">
        <v>0</v>
      </c>
      <c r="I4377" s="53" t="s">
        <v>1408</v>
      </c>
    </row>
    <row r="4378" spans="1:9" ht="17.399999999999999" x14ac:dyDescent="0.3">
      <c r="A4378" s="53" t="s">
        <v>813</v>
      </c>
      <c r="B4378" s="57">
        <v>45839</v>
      </c>
      <c r="C4378" s="59">
        <v>106500606.04000001</v>
      </c>
      <c r="D4378" s="60">
        <v>185</v>
      </c>
      <c r="E4378" s="54">
        <v>1065006.06</v>
      </c>
      <c r="F4378" s="54">
        <v>56633.760000000002</v>
      </c>
      <c r="G4378" s="55">
        <v>5.2999999999999999E-2</v>
      </c>
      <c r="H4378" s="53">
        <v>0</v>
      </c>
      <c r="I4378" s="53" t="s">
        <v>1412</v>
      </c>
    </row>
    <row r="4379" spans="1:9" ht="17.399999999999999" x14ac:dyDescent="0.3">
      <c r="A4379" s="53" t="s">
        <v>813</v>
      </c>
      <c r="B4379" s="57">
        <v>45870</v>
      </c>
      <c r="C4379" s="59">
        <v>106500606.04000001</v>
      </c>
      <c r="D4379" s="60">
        <v>999</v>
      </c>
      <c r="E4379" s="54">
        <v>1065006.06</v>
      </c>
      <c r="F4379" s="54">
        <v>38795.660000000003</v>
      </c>
      <c r="G4379" s="55">
        <v>3.5999999999999997E-2</v>
      </c>
      <c r="H4379" s="53">
        <v>0</v>
      </c>
      <c r="I4379" s="53" t="s">
        <v>1412</v>
      </c>
    </row>
    <row r="4380" spans="1:9" ht="17.399999999999999" x14ac:dyDescent="0.3">
      <c r="A4380" s="53" t="s">
        <v>813</v>
      </c>
      <c r="B4380" s="57">
        <v>45901</v>
      </c>
      <c r="C4380" s="59">
        <v>106500606.04000001</v>
      </c>
      <c r="D4380" s="60">
        <v>999</v>
      </c>
      <c r="E4380" s="54">
        <v>1065006.06</v>
      </c>
      <c r="F4380" s="54">
        <v>19290.669999999998</v>
      </c>
      <c r="G4380" s="55">
        <v>1.7999999999999999E-2</v>
      </c>
      <c r="H4380" s="53">
        <v>0</v>
      </c>
      <c r="I4380" s="53" t="s">
        <v>1412</v>
      </c>
    </row>
    <row r="4381" spans="1:9" ht="17.399999999999999" x14ac:dyDescent="0.3">
      <c r="A4381" s="53" t="s">
        <v>813</v>
      </c>
      <c r="B4381" s="57">
        <v>45931</v>
      </c>
      <c r="C4381" s="59">
        <v>106500606.04000001</v>
      </c>
      <c r="D4381" s="60">
        <v>999</v>
      </c>
      <c r="E4381" s="54">
        <v>1065006.06</v>
      </c>
      <c r="F4381" s="54">
        <v>64018.85</v>
      </c>
      <c r="G4381" s="55">
        <v>0.06</v>
      </c>
      <c r="H4381" s="53">
        <v>0</v>
      </c>
      <c r="I4381" s="53" t="s">
        <v>1412</v>
      </c>
    </row>
    <row r="4382" spans="1:9" ht="17.399999999999999" x14ac:dyDescent="0.3">
      <c r="A4382" s="53" t="s">
        <v>813</v>
      </c>
      <c r="B4382" s="57">
        <v>45962</v>
      </c>
      <c r="C4382" s="59">
        <v>106500606.04000001</v>
      </c>
      <c r="D4382" s="60">
        <v>999</v>
      </c>
      <c r="E4382" s="54">
        <v>1065006.06</v>
      </c>
      <c r="F4382" s="54">
        <v>74860.34</v>
      </c>
      <c r="G4382" s="55">
        <v>7.0000000000000007E-2</v>
      </c>
      <c r="H4382" s="53">
        <v>0</v>
      </c>
      <c r="I4382" s="53" t="s">
        <v>1412</v>
      </c>
    </row>
    <row r="4383" spans="1:9" ht="17.399999999999999" x14ac:dyDescent="0.3">
      <c r="A4383" s="53" t="s">
        <v>813</v>
      </c>
      <c r="B4383" s="57">
        <v>45992</v>
      </c>
      <c r="C4383" s="59">
        <v>106500606.04000001</v>
      </c>
      <c r="D4383" s="60">
        <v>999</v>
      </c>
      <c r="E4383" s="54">
        <v>1065006.06</v>
      </c>
      <c r="F4383" s="54">
        <v>133422.51999999999</v>
      </c>
      <c r="G4383" s="55">
        <v>0.125</v>
      </c>
      <c r="H4383" s="53">
        <v>0</v>
      </c>
      <c r="I4383" s="53" t="s">
        <v>1412</v>
      </c>
    </row>
    <row r="4384" spans="1:9" ht="17.399999999999999" x14ac:dyDescent="0.3">
      <c r="A4384" s="53" t="s">
        <v>815</v>
      </c>
      <c r="B4384" s="57">
        <v>45658</v>
      </c>
      <c r="C4384" s="59">
        <v>60367426.390000001</v>
      </c>
      <c r="D4384" s="60">
        <v>0</v>
      </c>
      <c r="E4384" s="54">
        <v>603674.26</v>
      </c>
      <c r="F4384" s="54">
        <v>632929.61</v>
      </c>
      <c r="G4384" s="55">
        <v>1.048</v>
      </c>
      <c r="H4384" s="53">
        <v>0</v>
      </c>
      <c r="I4384" s="53" t="s">
        <v>1408</v>
      </c>
    </row>
    <row r="4385" spans="1:9" ht="17.399999999999999" x14ac:dyDescent="0.3">
      <c r="A4385" s="53" t="s">
        <v>815</v>
      </c>
      <c r="B4385" s="57">
        <v>45689</v>
      </c>
      <c r="C4385" s="59">
        <v>59313927.289999999</v>
      </c>
      <c r="D4385" s="60">
        <v>0</v>
      </c>
      <c r="E4385" s="54">
        <v>593139.27</v>
      </c>
      <c r="F4385" s="54">
        <v>577768.13</v>
      </c>
      <c r="G4385" s="55">
        <v>0.97399999999999998</v>
      </c>
      <c r="H4385" s="53">
        <v>0</v>
      </c>
      <c r="I4385" s="53" t="s">
        <v>1408</v>
      </c>
    </row>
    <row r="4386" spans="1:9" ht="17.399999999999999" x14ac:dyDescent="0.3">
      <c r="A4386" s="53" t="s">
        <v>815</v>
      </c>
      <c r="B4386" s="57">
        <v>45717</v>
      </c>
      <c r="C4386" s="59">
        <v>58413969.32</v>
      </c>
      <c r="D4386" s="60">
        <v>0</v>
      </c>
      <c r="E4386" s="54">
        <v>584139.68999999994</v>
      </c>
      <c r="F4386" s="54">
        <v>584618.28</v>
      </c>
      <c r="G4386" s="55">
        <v>1.0009999999999999</v>
      </c>
      <c r="H4386" s="53">
        <v>0</v>
      </c>
      <c r="I4386" s="53" t="s">
        <v>1408</v>
      </c>
    </row>
    <row r="4387" spans="1:9" ht="17.399999999999999" x14ac:dyDescent="0.3">
      <c r="A4387" s="53" t="s">
        <v>815</v>
      </c>
      <c r="B4387" s="57">
        <v>45748</v>
      </c>
      <c r="C4387" s="59">
        <v>57378210</v>
      </c>
      <c r="D4387" s="60">
        <v>0</v>
      </c>
      <c r="E4387" s="54">
        <v>573782.1</v>
      </c>
      <c r="F4387" s="54">
        <v>607396.5</v>
      </c>
      <c r="G4387" s="55">
        <v>1.0589999999999999</v>
      </c>
      <c r="H4387" s="53">
        <v>0</v>
      </c>
      <c r="I4387" s="53" t="s">
        <v>1408</v>
      </c>
    </row>
    <row r="4388" spans="1:9" ht="17.399999999999999" x14ac:dyDescent="0.3">
      <c r="A4388" s="53" t="s">
        <v>815</v>
      </c>
      <c r="B4388" s="57">
        <v>45778</v>
      </c>
      <c r="C4388" s="59">
        <v>56526324.859999999</v>
      </c>
      <c r="D4388" s="60">
        <v>0</v>
      </c>
      <c r="E4388" s="54">
        <v>565263.25</v>
      </c>
      <c r="F4388" s="54">
        <v>644954.79</v>
      </c>
      <c r="G4388" s="55">
        <v>1.141</v>
      </c>
      <c r="H4388" s="53">
        <v>0</v>
      </c>
      <c r="I4388" s="53" t="s">
        <v>1408</v>
      </c>
    </row>
    <row r="4389" spans="1:9" ht="17.399999999999999" x14ac:dyDescent="0.3">
      <c r="A4389" s="53" t="s">
        <v>815</v>
      </c>
      <c r="B4389" s="57">
        <v>45809</v>
      </c>
      <c r="C4389" s="59">
        <v>55422153.090000004</v>
      </c>
      <c r="D4389" s="60">
        <v>15</v>
      </c>
      <c r="E4389" s="54">
        <v>554221.53</v>
      </c>
      <c r="F4389" s="54">
        <v>546113.25</v>
      </c>
      <c r="G4389" s="55">
        <v>0.98499999999999999</v>
      </c>
      <c r="H4389" s="53">
        <v>0</v>
      </c>
      <c r="I4389" s="53" t="s">
        <v>1408</v>
      </c>
    </row>
    <row r="4390" spans="1:9" ht="17.399999999999999" x14ac:dyDescent="0.3">
      <c r="A4390" s="53" t="s">
        <v>815</v>
      </c>
      <c r="B4390" s="57">
        <v>45839</v>
      </c>
      <c r="C4390" s="59">
        <v>54304608.93</v>
      </c>
      <c r="D4390" s="60">
        <v>0</v>
      </c>
      <c r="E4390" s="54">
        <v>543046.09</v>
      </c>
      <c r="F4390" s="54">
        <v>525385.87</v>
      </c>
      <c r="G4390" s="55">
        <v>0.96699999999999997</v>
      </c>
      <c r="H4390" s="53">
        <v>0</v>
      </c>
      <c r="I4390" s="53" t="s">
        <v>1408</v>
      </c>
    </row>
    <row r="4391" spans="1:9" ht="17.399999999999999" x14ac:dyDescent="0.3">
      <c r="A4391" s="53" t="s">
        <v>815</v>
      </c>
      <c r="B4391" s="57">
        <v>45870</v>
      </c>
      <c r="C4391" s="59">
        <v>53313521.93</v>
      </c>
      <c r="D4391" s="60">
        <v>0</v>
      </c>
      <c r="E4391" s="54">
        <v>533135.22</v>
      </c>
      <c r="F4391" s="54">
        <v>515529.14</v>
      </c>
      <c r="G4391" s="55">
        <v>0.96699999999999997</v>
      </c>
      <c r="H4391" s="53">
        <v>0</v>
      </c>
      <c r="I4391" s="53" t="s">
        <v>1408</v>
      </c>
    </row>
    <row r="4392" spans="1:9" ht="17.399999999999999" x14ac:dyDescent="0.3">
      <c r="A4392" s="53" t="s">
        <v>815</v>
      </c>
      <c r="B4392" s="57">
        <v>45901</v>
      </c>
      <c r="C4392" s="59">
        <v>52499151.340000004</v>
      </c>
      <c r="D4392" s="60">
        <v>0</v>
      </c>
      <c r="E4392" s="54">
        <v>524991.51</v>
      </c>
      <c r="F4392" s="54">
        <v>506469.75</v>
      </c>
      <c r="G4392" s="55">
        <v>0.96499999999999997</v>
      </c>
      <c r="H4392" s="53">
        <v>0</v>
      </c>
      <c r="I4392" s="53" t="s">
        <v>1408</v>
      </c>
    </row>
    <row r="4393" spans="1:9" ht="17.399999999999999" x14ac:dyDescent="0.3">
      <c r="A4393" s="53" t="s">
        <v>815</v>
      </c>
      <c r="B4393" s="57">
        <v>45931</v>
      </c>
      <c r="C4393" s="59">
        <v>51729271.579999998</v>
      </c>
      <c r="D4393" s="60">
        <v>15</v>
      </c>
      <c r="E4393" s="54">
        <v>517292.72</v>
      </c>
      <c r="F4393" s="54">
        <v>500407.16</v>
      </c>
      <c r="G4393" s="55">
        <v>0.96699999999999997</v>
      </c>
      <c r="H4393" s="53">
        <v>0</v>
      </c>
      <c r="I4393" s="53" t="s">
        <v>1408</v>
      </c>
    </row>
    <row r="4394" spans="1:9" ht="17.399999999999999" x14ac:dyDescent="0.3">
      <c r="A4394" s="53" t="s">
        <v>815</v>
      </c>
      <c r="B4394" s="57">
        <v>45962</v>
      </c>
      <c r="C4394" s="59">
        <v>50768660.109999999</v>
      </c>
      <c r="D4394" s="60">
        <v>0</v>
      </c>
      <c r="E4394" s="54">
        <v>507686.6</v>
      </c>
      <c r="F4394" s="54">
        <v>504327.07</v>
      </c>
      <c r="G4394" s="55">
        <v>0.99299999999999999</v>
      </c>
      <c r="H4394" s="53">
        <v>0</v>
      </c>
      <c r="I4394" s="53" t="s">
        <v>1408</v>
      </c>
    </row>
    <row r="4395" spans="1:9" ht="17.399999999999999" x14ac:dyDescent="0.3">
      <c r="A4395" s="53" t="s">
        <v>815</v>
      </c>
      <c r="B4395" s="57">
        <v>45992</v>
      </c>
      <c r="C4395" s="59">
        <v>49819165.189999998</v>
      </c>
      <c r="D4395" s="60">
        <v>0</v>
      </c>
      <c r="E4395" s="54">
        <v>498191.65</v>
      </c>
      <c r="F4395" s="54">
        <v>479990.08</v>
      </c>
      <c r="G4395" s="55">
        <v>0.96299999999999997</v>
      </c>
      <c r="H4395" s="53">
        <v>0</v>
      </c>
      <c r="I4395" s="53" t="s">
        <v>1408</v>
      </c>
    </row>
    <row r="4396" spans="1:9" ht="17.399999999999999" x14ac:dyDescent="0.3">
      <c r="A4396" s="53" t="s">
        <v>816</v>
      </c>
      <c r="B4396" s="57">
        <v>45658</v>
      </c>
      <c r="C4396" s="59">
        <v>37977399.350000001</v>
      </c>
      <c r="D4396" s="60">
        <v>65</v>
      </c>
      <c r="E4396" s="54">
        <v>379773.99</v>
      </c>
      <c r="F4396" s="54">
        <v>285841.93</v>
      </c>
      <c r="G4396" s="55">
        <v>0.753</v>
      </c>
      <c r="H4396" s="53">
        <v>0</v>
      </c>
      <c r="I4396" s="53" t="s">
        <v>1411</v>
      </c>
    </row>
    <row r="4397" spans="1:9" ht="17.399999999999999" x14ac:dyDescent="0.3">
      <c r="A4397" s="53" t="s">
        <v>816</v>
      </c>
      <c r="B4397" s="57">
        <v>45689</v>
      </c>
      <c r="C4397" s="59">
        <v>37285498.859999999</v>
      </c>
      <c r="D4397" s="60">
        <v>95</v>
      </c>
      <c r="E4397" s="54">
        <v>372854.99</v>
      </c>
      <c r="F4397" s="54">
        <v>138668.47</v>
      </c>
      <c r="G4397" s="55">
        <v>0.372</v>
      </c>
      <c r="H4397" s="53">
        <v>0</v>
      </c>
      <c r="I4397" s="53" t="s">
        <v>1409</v>
      </c>
    </row>
    <row r="4398" spans="1:9" ht="17.399999999999999" x14ac:dyDescent="0.3">
      <c r="A4398" s="53" t="s">
        <v>816</v>
      </c>
      <c r="B4398" s="57">
        <v>45717</v>
      </c>
      <c r="C4398" s="59">
        <v>36551039.579999998</v>
      </c>
      <c r="D4398" s="60">
        <v>35</v>
      </c>
      <c r="E4398" s="54">
        <v>365510.40000000002</v>
      </c>
      <c r="F4398" s="54">
        <v>294829.19</v>
      </c>
      <c r="G4398" s="55">
        <v>0.80700000000000005</v>
      </c>
      <c r="H4398" s="53">
        <v>0</v>
      </c>
      <c r="I4398" s="53" t="s">
        <v>1410</v>
      </c>
    </row>
    <row r="4399" spans="1:9" ht="17.399999999999999" x14ac:dyDescent="0.3">
      <c r="A4399" s="53" t="s">
        <v>816</v>
      </c>
      <c r="B4399" s="57">
        <v>45748</v>
      </c>
      <c r="C4399" s="59">
        <v>36005744.18</v>
      </c>
      <c r="D4399" s="60">
        <v>15</v>
      </c>
      <c r="E4399" s="54">
        <v>360057.44</v>
      </c>
      <c r="F4399" s="54">
        <v>356464.72</v>
      </c>
      <c r="G4399" s="55">
        <v>0.99</v>
      </c>
      <c r="H4399" s="53">
        <v>0</v>
      </c>
      <c r="I4399" s="53" t="s">
        <v>1408</v>
      </c>
    </row>
    <row r="4400" spans="1:9" ht="17.399999999999999" x14ac:dyDescent="0.3">
      <c r="A4400" s="53" t="s">
        <v>816</v>
      </c>
      <c r="B4400" s="57">
        <v>45778</v>
      </c>
      <c r="C4400" s="59">
        <v>35460182.240000002</v>
      </c>
      <c r="D4400" s="60">
        <v>35</v>
      </c>
      <c r="E4400" s="54">
        <v>354601.82</v>
      </c>
      <c r="F4400" s="54">
        <v>158598.43</v>
      </c>
      <c r="G4400" s="55">
        <v>0.44700000000000001</v>
      </c>
      <c r="H4400" s="53">
        <v>0</v>
      </c>
      <c r="I4400" s="53" t="s">
        <v>1410</v>
      </c>
    </row>
    <row r="4401" spans="1:9" ht="17.399999999999999" x14ac:dyDescent="0.3">
      <c r="A4401" s="53" t="s">
        <v>816</v>
      </c>
      <c r="B4401" s="57">
        <v>45809</v>
      </c>
      <c r="C4401" s="59">
        <v>34956018.82</v>
      </c>
      <c r="D4401" s="60">
        <v>95</v>
      </c>
      <c r="E4401" s="54">
        <v>349560.19</v>
      </c>
      <c r="F4401" s="54">
        <v>168207.24</v>
      </c>
      <c r="G4401" s="55">
        <v>0.48099999999999998</v>
      </c>
      <c r="H4401" s="53">
        <v>0</v>
      </c>
      <c r="I4401" s="53" t="s">
        <v>1409</v>
      </c>
    </row>
    <row r="4402" spans="1:9" ht="17.399999999999999" x14ac:dyDescent="0.3">
      <c r="A4402" s="53" t="s">
        <v>816</v>
      </c>
      <c r="B4402" s="57">
        <v>45839</v>
      </c>
      <c r="C4402" s="59">
        <v>34464320.640000001</v>
      </c>
      <c r="D4402" s="60">
        <v>0</v>
      </c>
      <c r="E4402" s="54">
        <v>344643.21</v>
      </c>
      <c r="F4402" s="54">
        <v>340601.95</v>
      </c>
      <c r="G4402" s="55">
        <v>0.98799999999999999</v>
      </c>
      <c r="H4402" s="53">
        <v>0</v>
      </c>
      <c r="I4402" s="53" t="s">
        <v>1408</v>
      </c>
    </row>
    <row r="4403" spans="1:9" ht="17.399999999999999" x14ac:dyDescent="0.3">
      <c r="A4403" s="53" t="s">
        <v>816</v>
      </c>
      <c r="B4403" s="57">
        <v>45870</v>
      </c>
      <c r="C4403" s="59">
        <v>33882381.859999999</v>
      </c>
      <c r="D4403" s="60">
        <v>0</v>
      </c>
      <c r="E4403" s="54">
        <v>338823.82</v>
      </c>
      <c r="F4403" s="54">
        <v>389616.31</v>
      </c>
      <c r="G4403" s="55">
        <v>1.1499999999999999</v>
      </c>
      <c r="H4403" s="53">
        <v>0</v>
      </c>
      <c r="I4403" s="53" t="s">
        <v>1408</v>
      </c>
    </row>
    <row r="4404" spans="1:9" ht="17.399999999999999" x14ac:dyDescent="0.3">
      <c r="A4404" s="53" t="s">
        <v>816</v>
      </c>
      <c r="B4404" s="57">
        <v>45901</v>
      </c>
      <c r="C4404" s="59">
        <v>33298907.120000001</v>
      </c>
      <c r="D4404" s="60">
        <v>0</v>
      </c>
      <c r="E4404" s="54">
        <v>332989.07</v>
      </c>
      <c r="F4404" s="54">
        <v>370222.11</v>
      </c>
      <c r="G4404" s="55">
        <v>1.1120000000000001</v>
      </c>
      <c r="H4404" s="53">
        <v>0</v>
      </c>
      <c r="I4404" s="53" t="s">
        <v>1408</v>
      </c>
    </row>
    <row r="4405" spans="1:9" ht="17.399999999999999" x14ac:dyDescent="0.3">
      <c r="A4405" s="53" t="s">
        <v>816</v>
      </c>
      <c r="B4405" s="57">
        <v>45931</v>
      </c>
      <c r="C4405" s="59">
        <v>32758505.300000001</v>
      </c>
      <c r="D4405" s="60">
        <v>0</v>
      </c>
      <c r="E4405" s="54">
        <v>327585.05</v>
      </c>
      <c r="F4405" s="54">
        <v>349694</v>
      </c>
      <c r="G4405" s="55">
        <v>1.0669999999999999</v>
      </c>
      <c r="H4405" s="53">
        <v>0</v>
      </c>
      <c r="I4405" s="53" t="s">
        <v>1408</v>
      </c>
    </row>
    <row r="4406" spans="1:9" ht="17.399999999999999" x14ac:dyDescent="0.3">
      <c r="A4406" s="53" t="s">
        <v>816</v>
      </c>
      <c r="B4406" s="57">
        <v>45962</v>
      </c>
      <c r="C4406" s="59">
        <v>32758505.300000001</v>
      </c>
      <c r="D4406" s="60">
        <v>185</v>
      </c>
      <c r="E4406" s="54">
        <v>327585.05</v>
      </c>
      <c r="F4406" s="54">
        <v>36742.25</v>
      </c>
      <c r="G4406" s="55">
        <v>0.112</v>
      </c>
      <c r="H4406" s="53">
        <v>0</v>
      </c>
      <c r="I4406" s="53" t="s">
        <v>1412</v>
      </c>
    </row>
    <row r="4407" spans="1:9" ht="17.399999999999999" x14ac:dyDescent="0.3">
      <c r="A4407" s="53" t="s">
        <v>816</v>
      </c>
      <c r="B4407" s="57">
        <v>45992</v>
      </c>
      <c r="C4407" s="59">
        <v>32758505.300000001</v>
      </c>
      <c r="D4407" s="60">
        <v>999</v>
      </c>
      <c r="E4407" s="54">
        <v>327585.05</v>
      </c>
      <c r="F4407" s="54">
        <v>36568.42</v>
      </c>
      <c r="G4407" s="55">
        <v>0.112</v>
      </c>
      <c r="H4407" s="53">
        <v>0</v>
      </c>
      <c r="I4407" s="53" t="s">
        <v>1412</v>
      </c>
    </row>
    <row r="4408" spans="1:9" ht="17.399999999999999" x14ac:dyDescent="0.3">
      <c r="A4408" s="53" t="s">
        <v>817</v>
      </c>
      <c r="B4408" s="57">
        <v>45658</v>
      </c>
      <c r="C4408" s="59">
        <v>3114336.14</v>
      </c>
      <c r="D4408" s="60">
        <v>35</v>
      </c>
      <c r="E4408" s="54">
        <v>46715.040000000001</v>
      </c>
      <c r="F4408" s="54">
        <v>23472.75</v>
      </c>
      <c r="G4408" s="55">
        <v>0.502</v>
      </c>
      <c r="H4408" s="53">
        <v>0</v>
      </c>
      <c r="I4408" s="53" t="s">
        <v>1410</v>
      </c>
    </row>
    <row r="4409" spans="1:9" ht="17.399999999999999" x14ac:dyDescent="0.3">
      <c r="A4409" s="53" t="s">
        <v>817</v>
      </c>
      <c r="B4409" s="57">
        <v>45689</v>
      </c>
      <c r="C4409" s="59">
        <v>3031876.03</v>
      </c>
      <c r="D4409" s="60">
        <v>0</v>
      </c>
      <c r="E4409" s="54">
        <v>45478.14</v>
      </c>
      <c r="F4409" s="54">
        <v>48062.04</v>
      </c>
      <c r="G4409" s="55">
        <v>1.0569999999999999</v>
      </c>
      <c r="H4409" s="53">
        <v>0</v>
      </c>
      <c r="I4409" s="53" t="s">
        <v>1408</v>
      </c>
    </row>
    <row r="4410" spans="1:9" ht="17.399999999999999" x14ac:dyDescent="0.3">
      <c r="A4410" s="53" t="s">
        <v>817</v>
      </c>
      <c r="B4410" s="57">
        <v>45717</v>
      </c>
      <c r="C4410" s="59">
        <v>2950901.15</v>
      </c>
      <c r="D4410" s="60">
        <v>0</v>
      </c>
      <c r="E4410" s="54">
        <v>44263.519999999997</v>
      </c>
      <c r="F4410" s="54">
        <v>48995.15</v>
      </c>
      <c r="G4410" s="55">
        <v>1.107</v>
      </c>
      <c r="H4410" s="53">
        <v>0</v>
      </c>
      <c r="I4410" s="53" t="s">
        <v>1408</v>
      </c>
    </row>
    <row r="4411" spans="1:9" ht="17.399999999999999" x14ac:dyDescent="0.3">
      <c r="A4411" s="53" t="s">
        <v>817</v>
      </c>
      <c r="B4411" s="57">
        <v>45748</v>
      </c>
      <c r="C4411" s="59">
        <v>2866959.2</v>
      </c>
      <c r="D4411" s="60">
        <v>0</v>
      </c>
      <c r="E4411" s="54">
        <v>43004.39</v>
      </c>
      <c r="F4411" s="54">
        <v>41399.199999999997</v>
      </c>
      <c r="G4411" s="55">
        <v>0.96299999999999997</v>
      </c>
      <c r="H4411" s="53">
        <v>0</v>
      </c>
      <c r="I4411" s="53" t="s">
        <v>1408</v>
      </c>
    </row>
    <row r="4412" spans="1:9" ht="17.399999999999999" x14ac:dyDescent="0.3">
      <c r="A4412" s="53" t="s">
        <v>817</v>
      </c>
      <c r="B4412" s="57">
        <v>45778</v>
      </c>
      <c r="C4412" s="59">
        <v>2787846.9</v>
      </c>
      <c r="D4412" s="60">
        <v>0</v>
      </c>
      <c r="E4412" s="54">
        <v>41817.699999999997</v>
      </c>
      <c r="F4412" s="54">
        <v>46706.82</v>
      </c>
      <c r="G4412" s="55">
        <v>1.117</v>
      </c>
      <c r="H4412" s="53">
        <v>0</v>
      </c>
      <c r="I4412" s="53" t="s">
        <v>1408</v>
      </c>
    </row>
    <row r="4413" spans="1:9" ht="17.399999999999999" x14ac:dyDescent="0.3">
      <c r="A4413" s="53" t="s">
        <v>817</v>
      </c>
      <c r="B4413" s="57">
        <v>45809</v>
      </c>
      <c r="C4413" s="59">
        <v>2713075.49</v>
      </c>
      <c r="D4413" s="60">
        <v>0</v>
      </c>
      <c r="E4413" s="54">
        <v>40696.129999999997</v>
      </c>
      <c r="F4413" s="54">
        <v>40212.28</v>
      </c>
      <c r="G4413" s="55">
        <v>0.98799999999999999</v>
      </c>
      <c r="H4413" s="53">
        <v>0</v>
      </c>
      <c r="I4413" s="53" t="s">
        <v>1408</v>
      </c>
    </row>
    <row r="4414" spans="1:9" ht="17.399999999999999" x14ac:dyDescent="0.3">
      <c r="A4414" s="53" t="s">
        <v>817</v>
      </c>
      <c r="B4414" s="57">
        <v>45839</v>
      </c>
      <c r="C4414" s="59">
        <v>2629517.91</v>
      </c>
      <c r="D4414" s="60">
        <v>35</v>
      </c>
      <c r="E4414" s="54">
        <v>39442.769999999997</v>
      </c>
      <c r="F4414" s="54">
        <v>30142.91</v>
      </c>
      <c r="G4414" s="55">
        <v>0.76400000000000001</v>
      </c>
      <c r="H4414" s="53">
        <v>0</v>
      </c>
      <c r="I4414" s="53" t="s">
        <v>1410</v>
      </c>
    </row>
    <row r="4415" spans="1:9" ht="17.399999999999999" x14ac:dyDescent="0.3">
      <c r="A4415" s="53" t="s">
        <v>817</v>
      </c>
      <c r="B4415" s="57">
        <v>45870</v>
      </c>
      <c r="C4415" s="59">
        <v>2550167.11</v>
      </c>
      <c r="D4415" s="60">
        <v>0</v>
      </c>
      <c r="E4415" s="54">
        <v>38252.51</v>
      </c>
      <c r="F4415" s="54">
        <v>43354.55</v>
      </c>
      <c r="G4415" s="55">
        <v>1.133</v>
      </c>
      <c r="H4415" s="53">
        <v>0</v>
      </c>
      <c r="I4415" s="53" t="s">
        <v>1408</v>
      </c>
    </row>
    <row r="4416" spans="1:9" ht="17.399999999999999" x14ac:dyDescent="0.3">
      <c r="A4416" s="53" t="s">
        <v>817</v>
      </c>
      <c r="B4416" s="57">
        <v>45901</v>
      </c>
      <c r="C4416" s="59">
        <v>2479368.79</v>
      </c>
      <c r="D4416" s="60">
        <v>0</v>
      </c>
      <c r="E4416" s="54">
        <v>37190.53</v>
      </c>
      <c r="F4416" s="54">
        <v>37663.14</v>
      </c>
      <c r="G4416" s="55">
        <v>1.0129999999999999</v>
      </c>
      <c r="H4416" s="53">
        <v>0</v>
      </c>
      <c r="I4416" s="53" t="s">
        <v>1408</v>
      </c>
    </row>
    <row r="4417" spans="1:9" ht="17.399999999999999" x14ac:dyDescent="0.3">
      <c r="A4417" s="53" t="s">
        <v>817</v>
      </c>
      <c r="B4417" s="57">
        <v>45931</v>
      </c>
      <c r="C4417" s="59">
        <v>2408982.1800000002</v>
      </c>
      <c r="D4417" s="60">
        <v>35</v>
      </c>
      <c r="E4417" s="54">
        <v>36134.730000000003</v>
      </c>
      <c r="F4417" s="54">
        <v>17837.16</v>
      </c>
      <c r="G4417" s="55">
        <v>0.49399999999999999</v>
      </c>
      <c r="H4417" s="53">
        <v>0</v>
      </c>
      <c r="I4417" s="53" t="s">
        <v>1410</v>
      </c>
    </row>
    <row r="4418" spans="1:9" ht="17.399999999999999" x14ac:dyDescent="0.3">
      <c r="A4418" s="53" t="s">
        <v>817</v>
      </c>
      <c r="B4418" s="57">
        <v>45962</v>
      </c>
      <c r="C4418" s="59">
        <v>2331581.7599999998</v>
      </c>
      <c r="D4418" s="60">
        <v>0</v>
      </c>
      <c r="E4418" s="54">
        <v>34973.730000000003</v>
      </c>
      <c r="F4418" s="54">
        <v>34661.03</v>
      </c>
      <c r="G4418" s="55">
        <v>0.99099999999999999</v>
      </c>
      <c r="H4418" s="53">
        <v>0</v>
      </c>
      <c r="I4418" s="53" t="s">
        <v>1408</v>
      </c>
    </row>
    <row r="4419" spans="1:9" ht="17.399999999999999" x14ac:dyDescent="0.3">
      <c r="A4419" s="53" t="s">
        <v>817</v>
      </c>
      <c r="B4419" s="57">
        <v>45992</v>
      </c>
      <c r="C4419" s="59">
        <v>2270594.46</v>
      </c>
      <c r="D4419" s="60">
        <v>0</v>
      </c>
      <c r="E4419" s="54">
        <v>34058.92</v>
      </c>
      <c r="F4419" s="54">
        <v>38058.25</v>
      </c>
      <c r="G4419" s="55">
        <v>1.117</v>
      </c>
      <c r="H4419" s="53">
        <v>0</v>
      </c>
      <c r="I4419" s="53" t="s">
        <v>1408</v>
      </c>
    </row>
    <row r="4420" spans="1:9" ht="17.399999999999999" x14ac:dyDescent="0.3">
      <c r="A4420" s="53" t="s">
        <v>818</v>
      </c>
      <c r="B4420" s="57">
        <v>45658</v>
      </c>
      <c r="C4420" s="59">
        <v>9429722.8900000006</v>
      </c>
      <c r="D4420" s="60">
        <v>15</v>
      </c>
      <c r="E4420" s="54">
        <v>94297.23</v>
      </c>
      <c r="F4420" s="54">
        <v>97208.12</v>
      </c>
      <c r="G4420" s="55">
        <v>1.0309999999999999</v>
      </c>
      <c r="H4420" s="53">
        <v>0</v>
      </c>
      <c r="I4420" s="53" t="s">
        <v>1408</v>
      </c>
    </row>
    <row r="4421" spans="1:9" ht="17.399999999999999" x14ac:dyDescent="0.3">
      <c r="A4421" s="53" t="s">
        <v>818</v>
      </c>
      <c r="B4421" s="57">
        <v>45689</v>
      </c>
      <c r="C4421" s="59">
        <v>9248443.3200000003</v>
      </c>
      <c r="D4421" s="60">
        <v>35</v>
      </c>
      <c r="E4421" s="54">
        <v>92484.43</v>
      </c>
      <c r="F4421" s="54">
        <v>40850.32</v>
      </c>
      <c r="G4421" s="55">
        <v>0.442</v>
      </c>
      <c r="H4421" s="53">
        <v>0</v>
      </c>
      <c r="I4421" s="53" t="s">
        <v>1410</v>
      </c>
    </row>
    <row r="4422" spans="1:9" ht="17.399999999999999" x14ac:dyDescent="0.3">
      <c r="A4422" s="53" t="s">
        <v>818</v>
      </c>
      <c r="B4422" s="57">
        <v>45717</v>
      </c>
      <c r="C4422" s="59">
        <v>9102147.25</v>
      </c>
      <c r="D4422" s="60">
        <v>0</v>
      </c>
      <c r="E4422" s="54">
        <v>91021.47</v>
      </c>
      <c r="F4422" s="54">
        <v>93277.21</v>
      </c>
      <c r="G4422" s="55">
        <v>1.0249999999999999</v>
      </c>
      <c r="H4422" s="53">
        <v>0</v>
      </c>
      <c r="I4422" s="53" t="s">
        <v>1408</v>
      </c>
    </row>
    <row r="4423" spans="1:9" ht="17.399999999999999" x14ac:dyDescent="0.3">
      <c r="A4423" s="53" t="s">
        <v>818</v>
      </c>
      <c r="B4423" s="57">
        <v>45748</v>
      </c>
      <c r="C4423" s="59">
        <v>8953370.6600000001</v>
      </c>
      <c r="D4423" s="60">
        <v>0</v>
      </c>
      <c r="E4423" s="54">
        <v>89533.71</v>
      </c>
      <c r="F4423" s="54">
        <v>101288.41</v>
      </c>
      <c r="G4423" s="55">
        <v>1.131</v>
      </c>
      <c r="H4423" s="53">
        <v>0</v>
      </c>
      <c r="I4423" s="53" t="s">
        <v>1408</v>
      </c>
    </row>
    <row r="4424" spans="1:9" ht="17.399999999999999" x14ac:dyDescent="0.3">
      <c r="A4424" s="53" t="s">
        <v>818</v>
      </c>
      <c r="B4424" s="57">
        <v>45778</v>
      </c>
      <c r="C4424" s="59">
        <v>8794749.3499999996</v>
      </c>
      <c r="D4424" s="60">
        <v>15</v>
      </c>
      <c r="E4424" s="54">
        <v>87947.49</v>
      </c>
      <c r="F4424" s="54">
        <v>91497.99</v>
      </c>
      <c r="G4424" s="55">
        <v>1.04</v>
      </c>
      <c r="H4424" s="53">
        <v>0</v>
      </c>
      <c r="I4424" s="53" t="s">
        <v>1408</v>
      </c>
    </row>
    <row r="4425" spans="1:9" ht="17.399999999999999" x14ac:dyDescent="0.3">
      <c r="A4425" s="53" t="s">
        <v>818</v>
      </c>
      <c r="B4425" s="57">
        <v>45809</v>
      </c>
      <c r="C4425" s="59">
        <v>8664614.0199999996</v>
      </c>
      <c r="D4425" s="60">
        <v>0</v>
      </c>
      <c r="E4425" s="54">
        <v>86646.14</v>
      </c>
      <c r="F4425" s="54">
        <v>97917.26</v>
      </c>
      <c r="G4425" s="55">
        <v>1.1299999999999999</v>
      </c>
      <c r="H4425" s="53">
        <v>0</v>
      </c>
      <c r="I4425" s="53" t="s">
        <v>1408</v>
      </c>
    </row>
    <row r="4426" spans="1:9" ht="17.399999999999999" x14ac:dyDescent="0.3">
      <c r="A4426" s="53" t="s">
        <v>818</v>
      </c>
      <c r="B4426" s="57">
        <v>45839</v>
      </c>
      <c r="C4426" s="59">
        <v>8490234.1899999995</v>
      </c>
      <c r="D4426" s="60">
        <v>0</v>
      </c>
      <c r="E4426" s="54">
        <v>84902.34</v>
      </c>
      <c r="F4426" s="54">
        <v>84359.81</v>
      </c>
      <c r="G4426" s="55">
        <v>0.99399999999999999</v>
      </c>
      <c r="H4426" s="53">
        <v>0</v>
      </c>
      <c r="I4426" s="53" t="s">
        <v>1408</v>
      </c>
    </row>
    <row r="4427" spans="1:9" ht="17.399999999999999" x14ac:dyDescent="0.3">
      <c r="A4427" s="53" t="s">
        <v>818</v>
      </c>
      <c r="B4427" s="57">
        <v>45870</v>
      </c>
      <c r="C4427" s="59">
        <v>8360368.04</v>
      </c>
      <c r="D4427" s="60">
        <v>0</v>
      </c>
      <c r="E4427" s="54">
        <v>83603.679999999993</v>
      </c>
      <c r="F4427" s="54">
        <v>82704.66</v>
      </c>
      <c r="G4427" s="55">
        <v>0.98899999999999999</v>
      </c>
      <c r="H4427" s="53">
        <v>0</v>
      </c>
      <c r="I4427" s="53" t="s">
        <v>1408</v>
      </c>
    </row>
    <row r="4428" spans="1:9" ht="17.399999999999999" x14ac:dyDescent="0.3">
      <c r="A4428" s="53" t="s">
        <v>818</v>
      </c>
      <c r="B4428" s="57">
        <v>45901</v>
      </c>
      <c r="C4428" s="59">
        <v>8188362.5300000003</v>
      </c>
      <c r="D4428" s="60">
        <v>0</v>
      </c>
      <c r="E4428" s="54">
        <v>81883.63</v>
      </c>
      <c r="F4428" s="54">
        <v>91035.5</v>
      </c>
      <c r="G4428" s="55">
        <v>1.1120000000000001</v>
      </c>
      <c r="H4428" s="53">
        <v>0</v>
      </c>
      <c r="I4428" s="53" t="s">
        <v>1408</v>
      </c>
    </row>
    <row r="4429" spans="1:9" ht="17.399999999999999" x14ac:dyDescent="0.3">
      <c r="A4429" s="53" t="s">
        <v>818</v>
      </c>
      <c r="B4429" s="57">
        <v>45931</v>
      </c>
      <c r="C4429" s="59">
        <v>8188362.5300000003</v>
      </c>
      <c r="D4429" s="60">
        <v>220</v>
      </c>
      <c r="E4429" s="54">
        <v>81883.63</v>
      </c>
      <c r="F4429" s="54">
        <v>445.74</v>
      </c>
      <c r="G4429" s="55">
        <v>5.0000000000000001E-3</v>
      </c>
      <c r="H4429" s="53">
        <v>0</v>
      </c>
      <c r="I4429" s="53" t="s">
        <v>1412</v>
      </c>
    </row>
    <row r="4430" spans="1:9" ht="17.399999999999999" x14ac:dyDescent="0.3">
      <c r="A4430" s="53" t="s">
        <v>818</v>
      </c>
      <c r="B4430" s="57">
        <v>45962</v>
      </c>
      <c r="C4430" s="59">
        <v>8188362.5300000003</v>
      </c>
      <c r="D4430" s="60">
        <v>999</v>
      </c>
      <c r="E4430" s="54">
        <v>81883.63</v>
      </c>
      <c r="F4430" s="54">
        <v>13367.16</v>
      </c>
      <c r="G4430" s="55">
        <v>0.16300000000000001</v>
      </c>
      <c r="H4430" s="53">
        <v>0</v>
      </c>
      <c r="I4430" s="53" t="s">
        <v>1412</v>
      </c>
    </row>
    <row r="4431" spans="1:9" ht="17.399999999999999" x14ac:dyDescent="0.3">
      <c r="A4431" s="53" t="s">
        <v>818</v>
      </c>
      <c r="B4431" s="57">
        <v>45992</v>
      </c>
      <c r="C4431" s="59">
        <v>8188362.5300000003</v>
      </c>
      <c r="D4431" s="60">
        <v>999</v>
      </c>
      <c r="E4431" s="54">
        <v>81883.63</v>
      </c>
      <c r="F4431" s="54">
        <v>15391.21</v>
      </c>
      <c r="G4431" s="55">
        <v>0.188</v>
      </c>
      <c r="H4431" s="53">
        <v>0</v>
      </c>
      <c r="I4431" s="53" t="s">
        <v>1412</v>
      </c>
    </row>
    <row r="4432" spans="1:9" ht="17.399999999999999" x14ac:dyDescent="0.3">
      <c r="A4432" s="53" t="s">
        <v>819</v>
      </c>
      <c r="B4432" s="57">
        <v>45658</v>
      </c>
      <c r="C4432" s="59">
        <v>92007371.379999995</v>
      </c>
      <c r="D4432" s="60">
        <v>0</v>
      </c>
      <c r="E4432" s="54">
        <v>920073.71</v>
      </c>
      <c r="F4432" s="54">
        <v>887965.66</v>
      </c>
      <c r="G4432" s="55">
        <v>0.96499999999999997</v>
      </c>
      <c r="H4432" s="53">
        <v>0</v>
      </c>
      <c r="I4432" s="53" t="s">
        <v>1408</v>
      </c>
    </row>
    <row r="4433" spans="1:9" ht="17.399999999999999" x14ac:dyDescent="0.3">
      <c r="A4433" s="53" t="s">
        <v>819</v>
      </c>
      <c r="B4433" s="57">
        <v>45689</v>
      </c>
      <c r="C4433" s="59">
        <v>90092292.030000001</v>
      </c>
      <c r="D4433" s="60">
        <v>0</v>
      </c>
      <c r="E4433" s="54">
        <v>900922.92</v>
      </c>
      <c r="F4433" s="54">
        <v>962440.77</v>
      </c>
      <c r="G4433" s="55">
        <v>1.0680000000000001</v>
      </c>
      <c r="H4433" s="53">
        <v>0</v>
      </c>
      <c r="I4433" s="53" t="s">
        <v>1408</v>
      </c>
    </row>
    <row r="4434" spans="1:9" ht="17.399999999999999" x14ac:dyDescent="0.3">
      <c r="A4434" s="53" t="s">
        <v>819</v>
      </c>
      <c r="B4434" s="57">
        <v>45717</v>
      </c>
      <c r="C4434" s="59">
        <v>88460727.230000004</v>
      </c>
      <c r="D4434" s="60">
        <v>0</v>
      </c>
      <c r="E4434" s="54">
        <v>884607.27</v>
      </c>
      <c r="F4434" s="54">
        <v>903897.12</v>
      </c>
      <c r="G4434" s="55">
        <v>1.022</v>
      </c>
      <c r="H4434" s="53">
        <v>0</v>
      </c>
      <c r="I4434" s="53" t="s">
        <v>1408</v>
      </c>
    </row>
    <row r="4435" spans="1:9" ht="17.399999999999999" x14ac:dyDescent="0.3">
      <c r="A4435" s="53" t="s">
        <v>819</v>
      </c>
      <c r="B4435" s="57">
        <v>45748</v>
      </c>
      <c r="C4435" s="59">
        <v>86818490.319999993</v>
      </c>
      <c r="D4435" s="60">
        <v>0</v>
      </c>
      <c r="E4435" s="54">
        <v>868184.9</v>
      </c>
      <c r="F4435" s="54">
        <v>970883.76</v>
      </c>
      <c r="G4435" s="55">
        <v>1.1180000000000001</v>
      </c>
      <c r="H4435" s="53">
        <v>0</v>
      </c>
      <c r="I4435" s="53" t="s">
        <v>1408</v>
      </c>
    </row>
    <row r="4436" spans="1:9" ht="17.399999999999999" x14ac:dyDescent="0.3">
      <c r="A4436" s="53" t="s">
        <v>819</v>
      </c>
      <c r="B4436" s="57">
        <v>45778</v>
      </c>
      <c r="C4436" s="59">
        <v>85240526.209999993</v>
      </c>
      <c r="D4436" s="60">
        <v>0</v>
      </c>
      <c r="E4436" s="54">
        <v>852405.26</v>
      </c>
      <c r="F4436" s="54">
        <v>925729.47</v>
      </c>
      <c r="G4436" s="55">
        <v>1.0860000000000001</v>
      </c>
      <c r="H4436" s="53">
        <v>0</v>
      </c>
      <c r="I4436" s="53" t="s">
        <v>1408</v>
      </c>
    </row>
    <row r="4437" spans="1:9" ht="17.399999999999999" x14ac:dyDescent="0.3">
      <c r="A4437" s="53" t="s">
        <v>819</v>
      </c>
      <c r="B4437" s="57">
        <v>45809</v>
      </c>
      <c r="C4437" s="59">
        <v>83679064.799999997</v>
      </c>
      <c r="D4437" s="60">
        <v>0</v>
      </c>
      <c r="E4437" s="54">
        <v>836790.65</v>
      </c>
      <c r="F4437" s="54">
        <v>806571.56</v>
      </c>
      <c r="G4437" s="55">
        <v>0.96399999999999997</v>
      </c>
      <c r="H4437" s="53">
        <v>0</v>
      </c>
      <c r="I4437" s="53" t="s">
        <v>1408</v>
      </c>
    </row>
    <row r="4438" spans="1:9" ht="17.399999999999999" x14ac:dyDescent="0.3">
      <c r="A4438" s="53" t="s">
        <v>819</v>
      </c>
      <c r="B4438" s="57">
        <v>45839</v>
      </c>
      <c r="C4438" s="59">
        <v>82357507.739999995</v>
      </c>
      <c r="D4438" s="60">
        <v>35</v>
      </c>
      <c r="E4438" s="54">
        <v>823575.08</v>
      </c>
      <c r="F4438" s="54">
        <v>531797.42000000004</v>
      </c>
      <c r="G4438" s="55">
        <v>0.64600000000000002</v>
      </c>
      <c r="H4438" s="53">
        <v>0</v>
      </c>
      <c r="I4438" s="53" t="s">
        <v>1410</v>
      </c>
    </row>
    <row r="4439" spans="1:9" ht="17.399999999999999" x14ac:dyDescent="0.3">
      <c r="A4439" s="53" t="s">
        <v>819</v>
      </c>
      <c r="B4439" s="57">
        <v>45870</v>
      </c>
      <c r="C4439" s="59">
        <v>80871899.859999999</v>
      </c>
      <c r="D4439" s="60">
        <v>0</v>
      </c>
      <c r="E4439" s="54">
        <v>808719</v>
      </c>
      <c r="F4439" s="54">
        <v>917490.88</v>
      </c>
      <c r="G4439" s="55">
        <v>1.1339999999999999</v>
      </c>
      <c r="H4439" s="53">
        <v>0</v>
      </c>
      <c r="I4439" s="53" t="s">
        <v>1408</v>
      </c>
    </row>
    <row r="4440" spans="1:9" ht="17.399999999999999" x14ac:dyDescent="0.3">
      <c r="A4440" s="53" t="s">
        <v>819</v>
      </c>
      <c r="B4440" s="57">
        <v>45901</v>
      </c>
      <c r="C4440" s="59">
        <v>79492062.290000007</v>
      </c>
      <c r="D4440" s="60">
        <v>0</v>
      </c>
      <c r="E4440" s="54">
        <v>794920.62</v>
      </c>
      <c r="F4440" s="54">
        <v>784459.4</v>
      </c>
      <c r="G4440" s="55">
        <v>0.98699999999999999</v>
      </c>
      <c r="H4440" s="53">
        <v>0</v>
      </c>
      <c r="I4440" s="53" t="s">
        <v>1408</v>
      </c>
    </row>
    <row r="4441" spans="1:9" ht="17.399999999999999" x14ac:dyDescent="0.3">
      <c r="A4441" s="53" t="s">
        <v>819</v>
      </c>
      <c r="B4441" s="57">
        <v>45931</v>
      </c>
      <c r="C4441" s="59">
        <v>78042443.680000007</v>
      </c>
      <c r="D4441" s="60">
        <v>0</v>
      </c>
      <c r="E4441" s="54">
        <v>780424.44</v>
      </c>
      <c r="F4441" s="54">
        <v>818001.96</v>
      </c>
      <c r="G4441" s="55">
        <v>1.048</v>
      </c>
      <c r="H4441" s="53">
        <v>0</v>
      </c>
      <c r="I4441" s="53" t="s">
        <v>1408</v>
      </c>
    </row>
    <row r="4442" spans="1:9" ht="17.399999999999999" x14ac:dyDescent="0.3">
      <c r="A4442" s="53" t="s">
        <v>819</v>
      </c>
      <c r="B4442" s="57">
        <v>45962</v>
      </c>
      <c r="C4442" s="59">
        <v>76838003.75</v>
      </c>
      <c r="D4442" s="60">
        <v>15</v>
      </c>
      <c r="E4442" s="54">
        <v>768380.04</v>
      </c>
      <c r="F4442" s="54">
        <v>734238.73</v>
      </c>
      <c r="G4442" s="55">
        <v>0.95599999999999996</v>
      </c>
      <c r="H4442" s="53">
        <v>0</v>
      </c>
      <c r="I4442" s="53" t="s">
        <v>1408</v>
      </c>
    </row>
    <row r="4443" spans="1:9" ht="17.399999999999999" x14ac:dyDescent="0.3">
      <c r="A4443" s="53" t="s">
        <v>819</v>
      </c>
      <c r="B4443" s="57">
        <v>45992</v>
      </c>
      <c r="C4443" s="59">
        <v>75298630.239999995</v>
      </c>
      <c r="D4443" s="60">
        <v>15</v>
      </c>
      <c r="E4443" s="54">
        <v>752986.3</v>
      </c>
      <c r="F4443" s="54">
        <v>826528.47</v>
      </c>
      <c r="G4443" s="55">
        <v>1.0980000000000001</v>
      </c>
      <c r="H4443" s="53">
        <v>0</v>
      </c>
      <c r="I4443" s="53" t="s">
        <v>1408</v>
      </c>
    </row>
    <row r="4444" spans="1:9" ht="17.399999999999999" x14ac:dyDescent="0.3">
      <c r="A4444" s="53" t="s">
        <v>820</v>
      </c>
      <c r="B4444" s="57">
        <v>45658</v>
      </c>
      <c r="C4444" s="59">
        <v>1651171.57</v>
      </c>
      <c r="D4444" s="60">
        <v>0</v>
      </c>
      <c r="E4444" s="54">
        <v>24767.57</v>
      </c>
      <c r="F4444" s="54">
        <v>28154.12</v>
      </c>
      <c r="G4444" s="55">
        <v>1.137</v>
      </c>
      <c r="H4444" s="53">
        <v>0</v>
      </c>
      <c r="I4444" s="53" t="s">
        <v>1408</v>
      </c>
    </row>
    <row r="4445" spans="1:9" ht="17.399999999999999" x14ac:dyDescent="0.3">
      <c r="A4445" s="53" t="s">
        <v>820</v>
      </c>
      <c r="B4445" s="57">
        <v>45689</v>
      </c>
      <c r="C4445" s="59">
        <v>1602558.47</v>
      </c>
      <c r="D4445" s="60">
        <v>0</v>
      </c>
      <c r="E4445" s="54">
        <v>24038.38</v>
      </c>
      <c r="F4445" s="54">
        <v>23355.72</v>
      </c>
      <c r="G4445" s="55">
        <v>0.97199999999999998</v>
      </c>
      <c r="H4445" s="53">
        <v>0</v>
      </c>
      <c r="I4445" s="53" t="s">
        <v>1408</v>
      </c>
    </row>
    <row r="4446" spans="1:9" ht="17.399999999999999" x14ac:dyDescent="0.3">
      <c r="A4446" s="53" t="s">
        <v>820</v>
      </c>
      <c r="B4446" s="57">
        <v>45717</v>
      </c>
      <c r="C4446" s="59">
        <v>1560346.6</v>
      </c>
      <c r="D4446" s="60">
        <v>0</v>
      </c>
      <c r="E4446" s="54">
        <v>23405.200000000001</v>
      </c>
      <c r="F4446" s="54">
        <v>22736.82</v>
      </c>
      <c r="G4446" s="55">
        <v>0.97099999999999997</v>
      </c>
      <c r="H4446" s="53">
        <v>0</v>
      </c>
      <c r="I4446" s="53" t="s">
        <v>1408</v>
      </c>
    </row>
    <row r="4447" spans="1:9" ht="17.399999999999999" x14ac:dyDescent="0.3">
      <c r="A4447" s="53" t="s">
        <v>820</v>
      </c>
      <c r="B4447" s="57">
        <v>45748</v>
      </c>
      <c r="C4447" s="59">
        <v>1509523.45</v>
      </c>
      <c r="D4447" s="60">
        <v>0</v>
      </c>
      <c r="E4447" s="54">
        <v>22642.85</v>
      </c>
      <c r="F4447" s="54">
        <v>24480.26</v>
      </c>
      <c r="G4447" s="55">
        <v>1.081</v>
      </c>
      <c r="H4447" s="53">
        <v>0</v>
      </c>
      <c r="I4447" s="53" t="s">
        <v>1408</v>
      </c>
    </row>
    <row r="4448" spans="1:9" ht="17.399999999999999" x14ac:dyDescent="0.3">
      <c r="A4448" s="53" t="s">
        <v>820</v>
      </c>
      <c r="B4448" s="57">
        <v>45778</v>
      </c>
      <c r="C4448" s="59">
        <v>1461867.53</v>
      </c>
      <c r="D4448" s="60">
        <v>0</v>
      </c>
      <c r="E4448" s="54">
        <v>21928.01</v>
      </c>
      <c r="F4448" s="54">
        <v>21038.54</v>
      </c>
      <c r="G4448" s="55">
        <v>0.95899999999999996</v>
      </c>
      <c r="H4448" s="53">
        <v>0</v>
      </c>
      <c r="I4448" s="53" t="s">
        <v>1408</v>
      </c>
    </row>
    <row r="4449" spans="1:9" ht="17.399999999999999" x14ac:dyDescent="0.3">
      <c r="A4449" s="53" t="s">
        <v>820</v>
      </c>
      <c r="B4449" s="57">
        <v>45809</v>
      </c>
      <c r="C4449" s="59">
        <v>1418076.8</v>
      </c>
      <c r="D4449" s="60">
        <v>185</v>
      </c>
      <c r="E4449" s="54">
        <v>21271.15</v>
      </c>
      <c r="F4449" s="54">
        <v>8937.6299999999992</v>
      </c>
      <c r="G4449" s="55">
        <v>0.42</v>
      </c>
      <c r="H4449" s="53">
        <v>1</v>
      </c>
      <c r="I4449" s="53" t="s">
        <v>1409</v>
      </c>
    </row>
    <row r="4450" spans="1:9" ht="17.399999999999999" x14ac:dyDescent="0.3">
      <c r="A4450" s="53" t="s">
        <v>820</v>
      </c>
      <c r="B4450" s="57">
        <v>45839</v>
      </c>
      <c r="C4450" s="59">
        <v>1379408.71</v>
      </c>
      <c r="D4450" s="60">
        <v>0</v>
      </c>
      <c r="E4450" s="54">
        <v>20691.13</v>
      </c>
      <c r="F4450" s="54">
        <v>22508.81</v>
      </c>
      <c r="G4450" s="55">
        <v>1.0880000000000001</v>
      </c>
      <c r="H4450" s="53">
        <v>1</v>
      </c>
      <c r="I4450" s="53" t="s">
        <v>1408</v>
      </c>
    </row>
    <row r="4451" spans="1:9" ht="17.399999999999999" x14ac:dyDescent="0.3">
      <c r="A4451" s="53" t="s">
        <v>820</v>
      </c>
      <c r="B4451" s="57">
        <v>45870</v>
      </c>
      <c r="C4451" s="59">
        <v>1334514.78</v>
      </c>
      <c r="D4451" s="60">
        <v>0</v>
      </c>
      <c r="E4451" s="54">
        <v>20017.72</v>
      </c>
      <c r="F4451" s="54">
        <v>21775.89</v>
      </c>
      <c r="G4451" s="55">
        <v>1.0880000000000001</v>
      </c>
      <c r="H4451" s="53">
        <v>1</v>
      </c>
      <c r="I4451" s="53" t="s">
        <v>1408</v>
      </c>
    </row>
    <row r="4452" spans="1:9" ht="17.399999999999999" x14ac:dyDescent="0.3">
      <c r="A4452" s="53" t="s">
        <v>820</v>
      </c>
      <c r="B4452" s="57">
        <v>45901</v>
      </c>
      <c r="C4452" s="59">
        <v>1297174.93</v>
      </c>
      <c r="D4452" s="60">
        <v>0</v>
      </c>
      <c r="E4452" s="54">
        <v>19457.62</v>
      </c>
      <c r="F4452" s="54">
        <v>20672.419999999998</v>
      </c>
      <c r="G4452" s="55">
        <v>1.0620000000000001</v>
      </c>
      <c r="H4452" s="53">
        <v>1</v>
      </c>
      <c r="I4452" s="53" t="s">
        <v>1408</v>
      </c>
    </row>
    <row r="4453" spans="1:9" ht="17.399999999999999" x14ac:dyDescent="0.3">
      <c r="A4453" s="53" t="s">
        <v>820</v>
      </c>
      <c r="B4453" s="57">
        <v>45931</v>
      </c>
      <c r="C4453" s="59">
        <v>1260855.55</v>
      </c>
      <c r="D4453" s="60">
        <v>0</v>
      </c>
      <c r="E4453" s="54">
        <v>18912.830000000002</v>
      </c>
      <c r="F4453" s="54">
        <v>18854.599999999999</v>
      </c>
      <c r="G4453" s="55">
        <v>0.997</v>
      </c>
      <c r="H4453" s="53">
        <v>1</v>
      </c>
      <c r="I4453" s="53" t="s">
        <v>1408</v>
      </c>
    </row>
    <row r="4454" spans="1:9" ht="17.399999999999999" x14ac:dyDescent="0.3">
      <c r="A4454" s="53" t="s">
        <v>820</v>
      </c>
      <c r="B4454" s="57">
        <v>45962</v>
      </c>
      <c r="C4454" s="59">
        <v>1221448.8700000001</v>
      </c>
      <c r="D4454" s="60">
        <v>35</v>
      </c>
      <c r="E4454" s="54">
        <v>18321.73</v>
      </c>
      <c r="F4454" s="54">
        <v>14323.7</v>
      </c>
      <c r="G4454" s="55">
        <v>0.78200000000000003</v>
      </c>
      <c r="H4454" s="53">
        <v>1</v>
      </c>
      <c r="I4454" s="53" t="s">
        <v>1410</v>
      </c>
    </row>
    <row r="4455" spans="1:9" ht="17.399999999999999" x14ac:dyDescent="0.3">
      <c r="A4455" s="53" t="s">
        <v>820</v>
      </c>
      <c r="B4455" s="57">
        <v>45992</v>
      </c>
      <c r="C4455" s="59">
        <v>1187085.23</v>
      </c>
      <c r="D4455" s="60">
        <v>65</v>
      </c>
      <c r="E4455" s="54">
        <v>17806.28</v>
      </c>
      <c r="F4455" s="54">
        <v>13321.27</v>
      </c>
      <c r="G4455" s="55">
        <v>0.748</v>
      </c>
      <c r="H4455" s="53">
        <v>1</v>
      </c>
      <c r="I4455" s="53" t="s">
        <v>1411</v>
      </c>
    </row>
    <row r="4456" spans="1:9" ht="17.399999999999999" x14ac:dyDescent="0.3">
      <c r="A4456" s="53" t="s">
        <v>822</v>
      </c>
      <c r="B4456" s="57">
        <v>45658</v>
      </c>
      <c r="C4456" s="59">
        <v>1009179.75</v>
      </c>
      <c r="D4456" s="60">
        <v>35</v>
      </c>
      <c r="E4456" s="54">
        <v>15137.7</v>
      </c>
      <c r="F4456" s="54">
        <v>12239.39</v>
      </c>
      <c r="G4456" s="55">
        <v>0.80900000000000005</v>
      </c>
      <c r="H4456" s="53">
        <v>0</v>
      </c>
      <c r="I4456" s="53" t="s">
        <v>1410</v>
      </c>
    </row>
    <row r="4457" spans="1:9" ht="17.399999999999999" x14ac:dyDescent="0.3">
      <c r="A4457" s="53" t="s">
        <v>822</v>
      </c>
      <c r="B4457" s="57">
        <v>45689</v>
      </c>
      <c r="C4457" s="59">
        <v>978890.45</v>
      </c>
      <c r="D4457" s="60">
        <v>0</v>
      </c>
      <c r="E4457" s="54">
        <v>14683.36</v>
      </c>
      <c r="F4457" s="54">
        <v>15370.54</v>
      </c>
      <c r="G4457" s="55">
        <v>1.0469999999999999</v>
      </c>
      <c r="H4457" s="53">
        <v>0</v>
      </c>
      <c r="I4457" s="53" t="s">
        <v>1408</v>
      </c>
    </row>
    <row r="4458" spans="1:9" ht="17.399999999999999" x14ac:dyDescent="0.3">
      <c r="A4458" s="53" t="s">
        <v>822</v>
      </c>
      <c r="B4458" s="57">
        <v>45717</v>
      </c>
      <c r="C4458" s="59">
        <v>949643.56</v>
      </c>
      <c r="D4458" s="60">
        <v>0</v>
      </c>
      <c r="E4458" s="54">
        <v>14244.65</v>
      </c>
      <c r="F4458" s="54">
        <v>15694.24</v>
      </c>
      <c r="G4458" s="55">
        <v>1.1020000000000001</v>
      </c>
      <c r="H4458" s="53">
        <v>0</v>
      </c>
      <c r="I4458" s="53" t="s">
        <v>1408</v>
      </c>
    </row>
    <row r="4459" spans="1:9" ht="17.399999999999999" x14ac:dyDescent="0.3">
      <c r="A4459" s="53" t="s">
        <v>822</v>
      </c>
      <c r="B4459" s="57">
        <v>45748</v>
      </c>
      <c r="C4459" s="59">
        <v>923467.3</v>
      </c>
      <c r="D4459" s="60">
        <v>95</v>
      </c>
      <c r="E4459" s="54">
        <v>13852.01</v>
      </c>
      <c r="F4459" s="54">
        <v>4989.21</v>
      </c>
      <c r="G4459" s="55">
        <v>0.36</v>
      </c>
      <c r="H4459" s="53">
        <v>0</v>
      </c>
      <c r="I4459" s="53" t="s">
        <v>1409</v>
      </c>
    </row>
    <row r="4460" spans="1:9" ht="17.399999999999999" x14ac:dyDescent="0.3">
      <c r="A4460" s="53" t="s">
        <v>822</v>
      </c>
      <c r="B4460" s="57">
        <v>45778</v>
      </c>
      <c r="C4460" s="59">
        <v>893304.66</v>
      </c>
      <c r="D4460" s="60">
        <v>35</v>
      </c>
      <c r="E4460" s="54">
        <v>13399.57</v>
      </c>
      <c r="F4460" s="54">
        <v>11107.1</v>
      </c>
      <c r="G4460" s="55">
        <v>0.82899999999999996</v>
      </c>
      <c r="H4460" s="53">
        <v>0</v>
      </c>
      <c r="I4460" s="53" t="s">
        <v>1410</v>
      </c>
    </row>
    <row r="4461" spans="1:9" ht="17.399999999999999" x14ac:dyDescent="0.3">
      <c r="A4461" s="53" t="s">
        <v>822</v>
      </c>
      <c r="B4461" s="57">
        <v>45809</v>
      </c>
      <c r="C4461" s="59">
        <v>864183.04</v>
      </c>
      <c r="D4461" s="60">
        <v>95</v>
      </c>
      <c r="E4461" s="54">
        <v>12962.75</v>
      </c>
      <c r="F4461" s="54">
        <v>4236.2299999999996</v>
      </c>
      <c r="G4461" s="55">
        <v>0.32700000000000001</v>
      </c>
      <c r="H4461" s="53">
        <v>1</v>
      </c>
      <c r="I4461" s="53" t="s">
        <v>1409</v>
      </c>
    </row>
    <row r="4462" spans="1:9" ht="17.399999999999999" x14ac:dyDescent="0.3">
      <c r="A4462" s="53" t="s">
        <v>822</v>
      </c>
      <c r="B4462" s="57">
        <v>45839</v>
      </c>
      <c r="C4462" s="59">
        <v>836505.43</v>
      </c>
      <c r="D4462" s="60">
        <v>0</v>
      </c>
      <c r="E4462" s="54">
        <v>12547.58</v>
      </c>
      <c r="F4462" s="54">
        <v>13732.87</v>
      </c>
      <c r="G4462" s="55">
        <v>1.0940000000000001</v>
      </c>
      <c r="H4462" s="53">
        <v>1</v>
      </c>
      <c r="I4462" s="53" t="s">
        <v>1408</v>
      </c>
    </row>
    <row r="4463" spans="1:9" ht="17.399999999999999" x14ac:dyDescent="0.3">
      <c r="A4463" s="53" t="s">
        <v>822</v>
      </c>
      <c r="B4463" s="57">
        <v>45870</v>
      </c>
      <c r="C4463" s="59">
        <v>809954.4</v>
      </c>
      <c r="D4463" s="60">
        <v>0</v>
      </c>
      <c r="E4463" s="54">
        <v>12149.32</v>
      </c>
      <c r="F4463" s="54">
        <v>12364.86</v>
      </c>
      <c r="G4463" s="55">
        <v>1.018</v>
      </c>
      <c r="H4463" s="53">
        <v>1</v>
      </c>
      <c r="I4463" s="53" t="s">
        <v>1408</v>
      </c>
    </row>
    <row r="4464" spans="1:9" ht="17.399999999999999" x14ac:dyDescent="0.3">
      <c r="A4464" s="53" t="s">
        <v>822</v>
      </c>
      <c r="B4464" s="57">
        <v>45901</v>
      </c>
      <c r="C4464" s="59">
        <v>788691.82</v>
      </c>
      <c r="D4464" s="60">
        <v>0</v>
      </c>
      <c r="E4464" s="54">
        <v>11830.38</v>
      </c>
      <c r="F4464" s="54">
        <v>12286.21</v>
      </c>
      <c r="G4464" s="55">
        <v>1.0389999999999999</v>
      </c>
      <c r="H4464" s="53">
        <v>1</v>
      </c>
      <c r="I4464" s="53" t="s">
        <v>1408</v>
      </c>
    </row>
    <row r="4465" spans="1:9" ht="17.399999999999999" x14ac:dyDescent="0.3">
      <c r="A4465" s="53" t="s">
        <v>822</v>
      </c>
      <c r="B4465" s="57">
        <v>45931</v>
      </c>
      <c r="C4465" s="59">
        <v>767316.17</v>
      </c>
      <c r="D4465" s="60">
        <v>0</v>
      </c>
      <c r="E4465" s="54">
        <v>11509.74</v>
      </c>
      <c r="F4465" s="54">
        <v>10985.37</v>
      </c>
      <c r="G4465" s="55">
        <v>0.95399999999999996</v>
      </c>
      <c r="H4465" s="53">
        <v>1</v>
      </c>
      <c r="I4465" s="53" t="s">
        <v>1408</v>
      </c>
    </row>
    <row r="4466" spans="1:9" ht="17.399999999999999" x14ac:dyDescent="0.3">
      <c r="A4466" s="53" t="s">
        <v>822</v>
      </c>
      <c r="B4466" s="57">
        <v>45962</v>
      </c>
      <c r="C4466" s="59">
        <v>742973.82</v>
      </c>
      <c r="D4466" s="60">
        <v>0</v>
      </c>
      <c r="E4466" s="54">
        <v>11144.61</v>
      </c>
      <c r="F4466" s="54">
        <v>10825.86</v>
      </c>
      <c r="G4466" s="55">
        <v>0.97099999999999997</v>
      </c>
      <c r="H4466" s="53">
        <v>1</v>
      </c>
      <c r="I4466" s="53" t="s">
        <v>1408</v>
      </c>
    </row>
    <row r="4467" spans="1:9" ht="17.399999999999999" x14ac:dyDescent="0.3">
      <c r="A4467" s="53" t="s">
        <v>822</v>
      </c>
      <c r="B4467" s="57">
        <v>45992</v>
      </c>
      <c r="C4467" s="59">
        <v>720988</v>
      </c>
      <c r="D4467" s="60">
        <v>95</v>
      </c>
      <c r="E4467" s="54">
        <v>10814.82</v>
      </c>
      <c r="F4467" s="54">
        <v>5157.03</v>
      </c>
      <c r="G4467" s="55">
        <v>0.47699999999999998</v>
      </c>
      <c r="H4467" s="53">
        <v>1</v>
      </c>
      <c r="I4467" s="53" t="s">
        <v>1409</v>
      </c>
    </row>
    <row r="4468" spans="1:9" ht="17.399999999999999" x14ac:dyDescent="0.3">
      <c r="A4468" s="53" t="s">
        <v>823</v>
      </c>
      <c r="B4468" s="57">
        <v>45658</v>
      </c>
      <c r="C4468" s="59">
        <v>1419903.23</v>
      </c>
      <c r="D4468" s="60">
        <v>0</v>
      </c>
      <c r="E4468" s="54">
        <v>14199.03</v>
      </c>
      <c r="F4468" s="54">
        <v>13694.04</v>
      </c>
      <c r="G4468" s="55">
        <v>0.96399999999999997</v>
      </c>
      <c r="H4468" s="53">
        <v>0</v>
      </c>
      <c r="I4468" s="53" t="s">
        <v>1408</v>
      </c>
    </row>
    <row r="4469" spans="1:9" ht="17.399999999999999" x14ac:dyDescent="0.3">
      <c r="A4469" s="53" t="s">
        <v>823</v>
      </c>
      <c r="B4469" s="57">
        <v>45689</v>
      </c>
      <c r="C4469" s="59">
        <v>1394853.55</v>
      </c>
      <c r="D4469" s="60">
        <v>0</v>
      </c>
      <c r="E4469" s="54">
        <v>13948.54</v>
      </c>
      <c r="F4469" s="54">
        <v>14834.76</v>
      </c>
      <c r="G4469" s="55">
        <v>1.0640000000000001</v>
      </c>
      <c r="H4469" s="53">
        <v>0</v>
      </c>
      <c r="I4469" s="53" t="s">
        <v>1408</v>
      </c>
    </row>
    <row r="4470" spans="1:9" ht="17.399999999999999" x14ac:dyDescent="0.3">
      <c r="A4470" s="53" t="s">
        <v>823</v>
      </c>
      <c r="B4470" s="57">
        <v>45717</v>
      </c>
      <c r="C4470" s="59">
        <v>1370869.05</v>
      </c>
      <c r="D4470" s="60">
        <v>0</v>
      </c>
      <c r="E4470" s="54">
        <v>13708.69</v>
      </c>
      <c r="F4470" s="54">
        <v>15100.48</v>
      </c>
      <c r="G4470" s="55">
        <v>1.1020000000000001</v>
      </c>
      <c r="H4470" s="53">
        <v>0</v>
      </c>
      <c r="I4470" s="53" t="s">
        <v>1408</v>
      </c>
    </row>
    <row r="4471" spans="1:9" ht="17.399999999999999" x14ac:dyDescent="0.3">
      <c r="A4471" s="53" t="s">
        <v>823</v>
      </c>
      <c r="B4471" s="57">
        <v>45748</v>
      </c>
      <c r="C4471" s="59">
        <v>1346670.8</v>
      </c>
      <c r="D4471" s="60">
        <v>15</v>
      </c>
      <c r="E4471" s="54">
        <v>13466.71</v>
      </c>
      <c r="F4471" s="54">
        <v>15425.19</v>
      </c>
      <c r="G4471" s="55">
        <v>1.145</v>
      </c>
      <c r="H4471" s="53">
        <v>0</v>
      </c>
      <c r="I4471" s="53" t="s">
        <v>1408</v>
      </c>
    </row>
    <row r="4472" spans="1:9" ht="17.399999999999999" x14ac:dyDescent="0.3">
      <c r="A4472" s="53" t="s">
        <v>823</v>
      </c>
      <c r="B4472" s="57">
        <v>45778</v>
      </c>
      <c r="C4472" s="59">
        <v>1322488.49</v>
      </c>
      <c r="D4472" s="60">
        <v>0</v>
      </c>
      <c r="E4472" s="54">
        <v>13224.88</v>
      </c>
      <c r="F4472" s="54">
        <v>13648.52</v>
      </c>
      <c r="G4472" s="55">
        <v>1.032</v>
      </c>
      <c r="H4472" s="53">
        <v>0</v>
      </c>
      <c r="I4472" s="53" t="s">
        <v>1408</v>
      </c>
    </row>
    <row r="4473" spans="1:9" ht="17.399999999999999" x14ac:dyDescent="0.3">
      <c r="A4473" s="53" t="s">
        <v>823</v>
      </c>
      <c r="B4473" s="57">
        <v>45809</v>
      </c>
      <c r="C4473" s="59">
        <v>1301104.21</v>
      </c>
      <c r="D4473" s="60">
        <v>0</v>
      </c>
      <c r="E4473" s="54">
        <v>13011.04</v>
      </c>
      <c r="F4473" s="54">
        <v>13705.64</v>
      </c>
      <c r="G4473" s="55">
        <v>1.0529999999999999</v>
      </c>
      <c r="H4473" s="53">
        <v>0</v>
      </c>
      <c r="I4473" s="53" t="s">
        <v>1408</v>
      </c>
    </row>
    <row r="4474" spans="1:9" ht="17.399999999999999" x14ac:dyDescent="0.3">
      <c r="A4474" s="53" t="s">
        <v>823</v>
      </c>
      <c r="B4474" s="57">
        <v>45839</v>
      </c>
      <c r="C4474" s="59">
        <v>1277261.25</v>
      </c>
      <c r="D4474" s="60">
        <v>0</v>
      </c>
      <c r="E4474" s="54">
        <v>12772.61</v>
      </c>
      <c r="F4474" s="54">
        <v>14264.67</v>
      </c>
      <c r="G4474" s="55">
        <v>1.117</v>
      </c>
      <c r="H4474" s="53">
        <v>0</v>
      </c>
      <c r="I4474" s="53" t="s">
        <v>1408</v>
      </c>
    </row>
    <row r="4475" spans="1:9" ht="17.399999999999999" x14ac:dyDescent="0.3">
      <c r="A4475" s="53" t="s">
        <v>823</v>
      </c>
      <c r="B4475" s="57">
        <v>45870</v>
      </c>
      <c r="C4475" s="59">
        <v>1256267.73</v>
      </c>
      <c r="D4475" s="60">
        <v>0</v>
      </c>
      <c r="E4475" s="54">
        <v>12562.68</v>
      </c>
      <c r="F4475" s="54">
        <v>13343.95</v>
      </c>
      <c r="G4475" s="55">
        <v>1.0620000000000001</v>
      </c>
      <c r="H4475" s="53">
        <v>0</v>
      </c>
      <c r="I4475" s="53" t="s">
        <v>1408</v>
      </c>
    </row>
    <row r="4476" spans="1:9" ht="17.399999999999999" x14ac:dyDescent="0.3">
      <c r="A4476" s="53" t="s">
        <v>823</v>
      </c>
      <c r="B4476" s="57">
        <v>45901</v>
      </c>
      <c r="C4476" s="59">
        <v>1232526.3400000001</v>
      </c>
      <c r="D4476" s="60">
        <v>0</v>
      </c>
      <c r="E4476" s="54">
        <v>12325.26</v>
      </c>
      <c r="F4476" s="54">
        <v>14096.44</v>
      </c>
      <c r="G4476" s="55">
        <v>1.1439999999999999</v>
      </c>
      <c r="H4476" s="53">
        <v>0</v>
      </c>
      <c r="I4476" s="53" t="s">
        <v>1408</v>
      </c>
    </row>
    <row r="4477" spans="1:9" ht="17.399999999999999" x14ac:dyDescent="0.3">
      <c r="A4477" s="53" t="s">
        <v>823</v>
      </c>
      <c r="B4477" s="57">
        <v>45931</v>
      </c>
      <c r="C4477" s="59">
        <v>1212997.3600000001</v>
      </c>
      <c r="D4477" s="60">
        <v>0</v>
      </c>
      <c r="E4477" s="54">
        <v>12129.97</v>
      </c>
      <c r="F4477" s="54">
        <v>11535.31</v>
      </c>
      <c r="G4477" s="55">
        <v>0.95099999999999996</v>
      </c>
      <c r="H4477" s="53">
        <v>0</v>
      </c>
      <c r="I4477" s="53" t="s">
        <v>1408</v>
      </c>
    </row>
    <row r="4478" spans="1:9" ht="17.399999999999999" x14ac:dyDescent="0.3">
      <c r="A4478" s="53" t="s">
        <v>823</v>
      </c>
      <c r="B4478" s="57">
        <v>45962</v>
      </c>
      <c r="C4478" s="59">
        <v>1193186.21</v>
      </c>
      <c r="D4478" s="60">
        <v>0</v>
      </c>
      <c r="E4478" s="54">
        <v>11931.86</v>
      </c>
      <c r="F4478" s="54">
        <v>12071.91</v>
      </c>
      <c r="G4478" s="55">
        <v>1.012</v>
      </c>
      <c r="H4478" s="53">
        <v>0</v>
      </c>
      <c r="I4478" s="53" t="s">
        <v>1408</v>
      </c>
    </row>
    <row r="4479" spans="1:9" ht="17.399999999999999" x14ac:dyDescent="0.3">
      <c r="A4479" s="53" t="s">
        <v>823</v>
      </c>
      <c r="B4479" s="57">
        <v>45992</v>
      </c>
      <c r="C4479" s="59">
        <v>1176434.33</v>
      </c>
      <c r="D4479" s="60">
        <v>0</v>
      </c>
      <c r="E4479" s="54">
        <v>11764.34</v>
      </c>
      <c r="F4479" s="54">
        <v>13330.32</v>
      </c>
      <c r="G4479" s="55">
        <v>1.133</v>
      </c>
      <c r="H4479" s="53">
        <v>0</v>
      </c>
      <c r="I4479" s="53" t="s">
        <v>1408</v>
      </c>
    </row>
    <row r="4480" spans="1:9" ht="17.399999999999999" x14ac:dyDescent="0.3">
      <c r="A4480" s="53" t="s">
        <v>825</v>
      </c>
      <c r="B4480" s="57">
        <v>45658</v>
      </c>
      <c r="C4480" s="59">
        <v>3414720.68</v>
      </c>
      <c r="D4480" s="60">
        <v>15</v>
      </c>
      <c r="E4480" s="54">
        <v>51220.81</v>
      </c>
      <c r="F4480" s="54">
        <v>49686.85</v>
      </c>
      <c r="G4480" s="55">
        <v>0.97</v>
      </c>
      <c r="H4480" s="53">
        <v>0</v>
      </c>
      <c r="I4480" s="53" t="s">
        <v>1408</v>
      </c>
    </row>
    <row r="4481" spans="1:9" ht="17.399999999999999" x14ac:dyDescent="0.3">
      <c r="A4481" s="53" t="s">
        <v>825</v>
      </c>
      <c r="B4481" s="57">
        <v>45689</v>
      </c>
      <c r="C4481" s="59">
        <v>3309839.03</v>
      </c>
      <c r="D4481" s="60">
        <v>0</v>
      </c>
      <c r="E4481" s="54">
        <v>49647.59</v>
      </c>
      <c r="F4481" s="54">
        <v>51517.54</v>
      </c>
      <c r="G4481" s="55">
        <v>1.038</v>
      </c>
      <c r="H4481" s="53">
        <v>0</v>
      </c>
      <c r="I4481" s="53" t="s">
        <v>1408</v>
      </c>
    </row>
    <row r="4482" spans="1:9" ht="17.399999999999999" x14ac:dyDescent="0.3">
      <c r="A4482" s="53" t="s">
        <v>825</v>
      </c>
      <c r="B4482" s="57">
        <v>45717</v>
      </c>
      <c r="C4482" s="59">
        <v>3213448.65</v>
      </c>
      <c r="D4482" s="60">
        <v>220</v>
      </c>
      <c r="E4482" s="54">
        <v>48201.73</v>
      </c>
      <c r="F4482" s="54">
        <v>9266.34</v>
      </c>
      <c r="G4482" s="55">
        <v>0.192</v>
      </c>
      <c r="H4482" s="53">
        <v>0</v>
      </c>
      <c r="I4482" s="53" t="s">
        <v>1409</v>
      </c>
    </row>
    <row r="4483" spans="1:9" ht="17.399999999999999" x14ac:dyDescent="0.3">
      <c r="A4483" s="53" t="s">
        <v>825</v>
      </c>
      <c r="B4483" s="57">
        <v>45748</v>
      </c>
      <c r="C4483" s="59">
        <v>3119843.45</v>
      </c>
      <c r="D4483" s="60">
        <v>65</v>
      </c>
      <c r="E4483" s="54">
        <v>46797.65</v>
      </c>
      <c r="F4483" s="54">
        <v>41466.410000000003</v>
      </c>
      <c r="G4483" s="55">
        <v>0.88600000000000001</v>
      </c>
      <c r="H4483" s="53">
        <v>0</v>
      </c>
      <c r="I4483" s="53" t="s">
        <v>1411</v>
      </c>
    </row>
    <row r="4484" spans="1:9" ht="17.399999999999999" x14ac:dyDescent="0.3">
      <c r="A4484" s="53" t="s">
        <v>825</v>
      </c>
      <c r="B4484" s="57">
        <v>45778</v>
      </c>
      <c r="C4484" s="59">
        <v>3019413.41</v>
      </c>
      <c r="D4484" s="60">
        <v>95</v>
      </c>
      <c r="E4484" s="54">
        <v>45291.199999999997</v>
      </c>
      <c r="F4484" s="54">
        <v>22238.95</v>
      </c>
      <c r="G4484" s="55">
        <v>0.49099999999999999</v>
      </c>
      <c r="H4484" s="53">
        <v>1</v>
      </c>
      <c r="I4484" s="53" t="s">
        <v>1409</v>
      </c>
    </row>
    <row r="4485" spans="1:9" ht="17.399999999999999" x14ac:dyDescent="0.3">
      <c r="A4485" s="53" t="s">
        <v>825</v>
      </c>
      <c r="B4485" s="57">
        <v>45809</v>
      </c>
      <c r="C4485" s="59">
        <v>2928937.3</v>
      </c>
      <c r="D4485" s="60">
        <v>95</v>
      </c>
      <c r="E4485" s="54">
        <v>43934.06</v>
      </c>
      <c r="F4485" s="54">
        <v>16751.05</v>
      </c>
      <c r="G4485" s="55">
        <v>0.38100000000000001</v>
      </c>
      <c r="H4485" s="53">
        <v>1</v>
      </c>
      <c r="I4485" s="53" t="s">
        <v>1409</v>
      </c>
    </row>
    <row r="4486" spans="1:9" ht="17.399999999999999" x14ac:dyDescent="0.3">
      <c r="A4486" s="53" t="s">
        <v>825</v>
      </c>
      <c r="B4486" s="57">
        <v>45839</v>
      </c>
      <c r="C4486" s="59">
        <v>2844119.15</v>
      </c>
      <c r="D4486" s="60">
        <v>35</v>
      </c>
      <c r="E4486" s="54">
        <v>42661.79</v>
      </c>
      <c r="F4486" s="54">
        <v>27088</v>
      </c>
      <c r="G4486" s="55">
        <v>0.63500000000000001</v>
      </c>
      <c r="H4486" s="53">
        <v>1</v>
      </c>
      <c r="I4486" s="53" t="s">
        <v>1410</v>
      </c>
    </row>
    <row r="4487" spans="1:9" ht="17.399999999999999" x14ac:dyDescent="0.3">
      <c r="A4487" s="53" t="s">
        <v>825</v>
      </c>
      <c r="B4487" s="57">
        <v>45870</v>
      </c>
      <c r="C4487" s="59">
        <v>2761937.34</v>
      </c>
      <c r="D4487" s="60">
        <v>0</v>
      </c>
      <c r="E4487" s="54">
        <v>41429.06</v>
      </c>
      <c r="F4487" s="54">
        <v>41767.72</v>
      </c>
      <c r="G4487" s="55">
        <v>1.008</v>
      </c>
      <c r="H4487" s="53">
        <v>1</v>
      </c>
      <c r="I4487" s="53" t="s">
        <v>1408</v>
      </c>
    </row>
    <row r="4488" spans="1:9" ht="17.399999999999999" x14ac:dyDescent="0.3">
      <c r="A4488" s="53" t="s">
        <v>825</v>
      </c>
      <c r="B4488" s="57">
        <v>45901</v>
      </c>
      <c r="C4488" s="59">
        <v>2673100.56</v>
      </c>
      <c r="D4488" s="60">
        <v>185</v>
      </c>
      <c r="E4488" s="54">
        <v>40096.51</v>
      </c>
      <c r="F4488" s="54">
        <v>7312.98</v>
      </c>
      <c r="G4488" s="55">
        <v>0.182</v>
      </c>
      <c r="H4488" s="53">
        <v>1</v>
      </c>
      <c r="I4488" s="53" t="s">
        <v>1409</v>
      </c>
    </row>
    <row r="4489" spans="1:9" ht="17.399999999999999" x14ac:dyDescent="0.3">
      <c r="A4489" s="53" t="s">
        <v>825</v>
      </c>
      <c r="B4489" s="57">
        <v>45931</v>
      </c>
      <c r="C4489" s="59">
        <v>2596841.0499999998</v>
      </c>
      <c r="D4489" s="60">
        <v>35</v>
      </c>
      <c r="E4489" s="54">
        <v>38952.620000000003</v>
      </c>
      <c r="F4489" s="54">
        <v>17074.3</v>
      </c>
      <c r="G4489" s="55">
        <v>0.438</v>
      </c>
      <c r="H4489" s="53">
        <v>1</v>
      </c>
      <c r="I4489" s="53" t="s">
        <v>1410</v>
      </c>
    </row>
    <row r="4490" spans="1:9" ht="17.399999999999999" x14ac:dyDescent="0.3">
      <c r="A4490" s="53" t="s">
        <v>825</v>
      </c>
      <c r="B4490" s="57">
        <v>45962</v>
      </c>
      <c r="C4490" s="59">
        <v>2520285.41</v>
      </c>
      <c r="D4490" s="60">
        <v>0</v>
      </c>
      <c r="E4490" s="54">
        <v>37804.28</v>
      </c>
      <c r="F4490" s="54">
        <v>40394.129999999997</v>
      </c>
      <c r="G4490" s="55">
        <v>1.069</v>
      </c>
      <c r="H4490" s="53">
        <v>1</v>
      </c>
      <c r="I4490" s="53" t="s">
        <v>1408</v>
      </c>
    </row>
    <row r="4491" spans="1:9" ht="17.399999999999999" x14ac:dyDescent="0.3">
      <c r="A4491" s="53" t="s">
        <v>825</v>
      </c>
      <c r="B4491" s="57">
        <v>45992</v>
      </c>
      <c r="C4491" s="59">
        <v>2452484.64</v>
      </c>
      <c r="D4491" s="60">
        <v>0</v>
      </c>
      <c r="E4491" s="54">
        <v>36787.269999999997</v>
      </c>
      <c r="F4491" s="54">
        <v>40228.67</v>
      </c>
      <c r="G4491" s="55">
        <v>1.0940000000000001</v>
      </c>
      <c r="H4491" s="53">
        <v>1</v>
      </c>
      <c r="I4491" s="53" t="s">
        <v>1408</v>
      </c>
    </row>
    <row r="4492" spans="1:9" ht="17.399999999999999" x14ac:dyDescent="0.3">
      <c r="A4492" s="53" t="s">
        <v>826</v>
      </c>
      <c r="B4492" s="57">
        <v>45748</v>
      </c>
      <c r="C4492" s="59">
        <v>3310899.5</v>
      </c>
      <c r="D4492" s="60">
        <v>220</v>
      </c>
      <c r="E4492" s="54">
        <v>49663.49</v>
      </c>
      <c r="F4492" s="54">
        <v>897.66</v>
      </c>
      <c r="G4492" s="55">
        <v>1.7999999999999999E-2</v>
      </c>
      <c r="H4492" s="53">
        <v>0</v>
      </c>
      <c r="I4492" s="53" t="s">
        <v>1412</v>
      </c>
    </row>
    <row r="4493" spans="1:9" ht="17.399999999999999" x14ac:dyDescent="0.3">
      <c r="A4493" s="53" t="s">
        <v>826</v>
      </c>
      <c r="B4493" s="57">
        <v>45778</v>
      </c>
      <c r="C4493" s="59">
        <v>3310899.5</v>
      </c>
      <c r="D4493" s="60">
        <v>999</v>
      </c>
      <c r="E4493" s="54">
        <v>49663.49</v>
      </c>
      <c r="F4493" s="54">
        <v>493.5</v>
      </c>
      <c r="G4493" s="55">
        <v>0.01</v>
      </c>
      <c r="H4493" s="53">
        <v>0</v>
      </c>
      <c r="I4493" s="53" t="s">
        <v>1412</v>
      </c>
    </row>
    <row r="4494" spans="1:9" ht="17.399999999999999" x14ac:dyDescent="0.3">
      <c r="A4494" s="53" t="s">
        <v>826</v>
      </c>
      <c r="B4494" s="57">
        <v>45809</v>
      </c>
      <c r="C4494" s="59">
        <v>3310899.5</v>
      </c>
      <c r="D4494" s="60">
        <v>999</v>
      </c>
      <c r="E4494" s="54">
        <v>49663.49</v>
      </c>
      <c r="F4494" s="54">
        <v>1755.4</v>
      </c>
      <c r="G4494" s="55">
        <v>3.5000000000000003E-2</v>
      </c>
      <c r="H4494" s="53">
        <v>0</v>
      </c>
      <c r="I4494" s="53" t="s">
        <v>1412</v>
      </c>
    </row>
    <row r="4495" spans="1:9" ht="17.399999999999999" x14ac:dyDescent="0.3">
      <c r="A4495" s="53" t="s">
        <v>826</v>
      </c>
      <c r="B4495" s="57">
        <v>45839</v>
      </c>
      <c r="C4495" s="59">
        <v>3310899.5</v>
      </c>
      <c r="D4495" s="60">
        <v>999</v>
      </c>
      <c r="E4495" s="54">
        <v>49663.49</v>
      </c>
      <c r="F4495" s="54">
        <v>8200.5499999999993</v>
      </c>
      <c r="G4495" s="55">
        <v>0.16500000000000001</v>
      </c>
      <c r="H4495" s="53">
        <v>0</v>
      </c>
      <c r="I4495" s="53" t="s">
        <v>1412</v>
      </c>
    </row>
    <row r="4496" spans="1:9" ht="17.399999999999999" x14ac:dyDescent="0.3">
      <c r="A4496" s="53" t="s">
        <v>826</v>
      </c>
      <c r="B4496" s="57">
        <v>45870</v>
      </c>
      <c r="C4496" s="59">
        <v>3310899.5</v>
      </c>
      <c r="D4496" s="60">
        <v>999</v>
      </c>
      <c r="E4496" s="54">
        <v>49663.49</v>
      </c>
      <c r="F4496" s="54">
        <v>4662.6899999999996</v>
      </c>
      <c r="G4496" s="55">
        <v>9.4E-2</v>
      </c>
      <c r="H4496" s="53">
        <v>0</v>
      </c>
      <c r="I4496" s="53" t="s">
        <v>1412</v>
      </c>
    </row>
    <row r="4497" spans="1:9" ht="17.399999999999999" x14ac:dyDescent="0.3">
      <c r="A4497" s="53" t="s">
        <v>826</v>
      </c>
      <c r="B4497" s="57">
        <v>45901</v>
      </c>
      <c r="C4497" s="59">
        <v>3310899.5</v>
      </c>
      <c r="D4497" s="60">
        <v>999</v>
      </c>
      <c r="E4497" s="54">
        <v>49663.49</v>
      </c>
      <c r="F4497" s="54">
        <v>5320.3</v>
      </c>
      <c r="G4497" s="55">
        <v>0.107</v>
      </c>
      <c r="H4497" s="53">
        <v>0</v>
      </c>
      <c r="I4497" s="53" t="s">
        <v>1412</v>
      </c>
    </row>
    <row r="4498" spans="1:9" ht="17.399999999999999" x14ac:dyDescent="0.3">
      <c r="A4498" s="53" t="s">
        <v>826</v>
      </c>
      <c r="B4498" s="57">
        <v>45931</v>
      </c>
      <c r="C4498" s="59">
        <v>3310899.5</v>
      </c>
      <c r="D4498" s="60">
        <v>999</v>
      </c>
      <c r="E4498" s="54">
        <v>49663.49</v>
      </c>
      <c r="F4498" s="54">
        <v>4391.84</v>
      </c>
      <c r="G4498" s="55">
        <v>8.7999999999999995E-2</v>
      </c>
      <c r="H4498" s="53">
        <v>0</v>
      </c>
      <c r="I4498" s="53" t="s">
        <v>1412</v>
      </c>
    </row>
    <row r="4499" spans="1:9" ht="17.399999999999999" x14ac:dyDescent="0.3">
      <c r="A4499" s="53" t="s">
        <v>826</v>
      </c>
      <c r="B4499" s="57">
        <v>45962</v>
      </c>
      <c r="C4499" s="59">
        <v>3310899.5</v>
      </c>
      <c r="D4499" s="60">
        <v>999</v>
      </c>
      <c r="E4499" s="54">
        <v>49663.49</v>
      </c>
      <c r="F4499" s="54">
        <v>669.73</v>
      </c>
      <c r="G4499" s="55">
        <v>1.2999999999999999E-2</v>
      </c>
      <c r="H4499" s="53">
        <v>0</v>
      </c>
      <c r="I4499" s="53" t="s">
        <v>1412</v>
      </c>
    </row>
    <row r="4500" spans="1:9" ht="17.399999999999999" x14ac:dyDescent="0.3">
      <c r="A4500" s="53" t="s">
        <v>826</v>
      </c>
      <c r="B4500" s="57">
        <v>45992</v>
      </c>
      <c r="C4500" s="59">
        <v>3310899.5</v>
      </c>
      <c r="D4500" s="60">
        <v>999</v>
      </c>
      <c r="E4500" s="54">
        <v>49663.49</v>
      </c>
      <c r="F4500" s="54">
        <v>1443.65</v>
      </c>
      <c r="G4500" s="55">
        <v>2.9000000000000001E-2</v>
      </c>
      <c r="H4500" s="53">
        <v>0</v>
      </c>
      <c r="I4500" s="53" t="s">
        <v>1412</v>
      </c>
    </row>
    <row r="4501" spans="1:9" ht="17.399999999999999" x14ac:dyDescent="0.3">
      <c r="A4501" s="53" t="s">
        <v>827</v>
      </c>
      <c r="B4501" s="57">
        <v>45658</v>
      </c>
      <c r="C4501" s="59">
        <v>1454237.41</v>
      </c>
      <c r="D4501" s="60">
        <v>0</v>
      </c>
      <c r="E4501" s="54">
        <v>21813.56</v>
      </c>
      <c r="F4501" s="54">
        <v>24353.72</v>
      </c>
      <c r="G4501" s="55">
        <v>1.1160000000000001</v>
      </c>
      <c r="H4501" s="53">
        <v>0</v>
      </c>
      <c r="I4501" s="53" t="s">
        <v>1408</v>
      </c>
    </row>
    <row r="4502" spans="1:9" ht="17.399999999999999" x14ac:dyDescent="0.3">
      <c r="A4502" s="53" t="s">
        <v>827</v>
      </c>
      <c r="B4502" s="57">
        <v>45689</v>
      </c>
      <c r="C4502" s="59">
        <v>1411578.93</v>
      </c>
      <c r="D4502" s="60">
        <v>0</v>
      </c>
      <c r="E4502" s="54">
        <v>21173.68</v>
      </c>
      <c r="F4502" s="54">
        <v>20194.740000000002</v>
      </c>
      <c r="G4502" s="55">
        <v>0.95399999999999996</v>
      </c>
      <c r="H4502" s="53">
        <v>0</v>
      </c>
      <c r="I4502" s="53" t="s">
        <v>1408</v>
      </c>
    </row>
    <row r="4503" spans="1:9" ht="17.399999999999999" x14ac:dyDescent="0.3">
      <c r="A4503" s="53" t="s">
        <v>827</v>
      </c>
      <c r="B4503" s="57">
        <v>45717</v>
      </c>
      <c r="C4503" s="59">
        <v>1372498.07</v>
      </c>
      <c r="D4503" s="60">
        <v>15</v>
      </c>
      <c r="E4503" s="54">
        <v>20587.47</v>
      </c>
      <c r="F4503" s="54">
        <v>23535.58</v>
      </c>
      <c r="G4503" s="55">
        <v>1.143</v>
      </c>
      <c r="H4503" s="53">
        <v>0</v>
      </c>
      <c r="I4503" s="53" t="s">
        <v>1408</v>
      </c>
    </row>
    <row r="4504" spans="1:9" ht="17.399999999999999" x14ac:dyDescent="0.3">
      <c r="A4504" s="53" t="s">
        <v>827</v>
      </c>
      <c r="B4504" s="57">
        <v>45748</v>
      </c>
      <c r="C4504" s="59">
        <v>1330241.54</v>
      </c>
      <c r="D4504" s="60">
        <v>0</v>
      </c>
      <c r="E4504" s="54">
        <v>19953.62</v>
      </c>
      <c r="F4504" s="54">
        <v>22552.15</v>
      </c>
      <c r="G4504" s="55">
        <v>1.1299999999999999</v>
      </c>
      <c r="H4504" s="53">
        <v>0</v>
      </c>
      <c r="I4504" s="53" t="s">
        <v>1408</v>
      </c>
    </row>
    <row r="4505" spans="1:9" ht="17.399999999999999" x14ac:dyDescent="0.3">
      <c r="A4505" s="53" t="s">
        <v>827</v>
      </c>
      <c r="B4505" s="57">
        <v>45778</v>
      </c>
      <c r="C4505" s="59">
        <v>1291462.8</v>
      </c>
      <c r="D4505" s="60">
        <v>0</v>
      </c>
      <c r="E4505" s="54">
        <v>19371.939999999999</v>
      </c>
      <c r="F4505" s="54">
        <v>19673.52</v>
      </c>
      <c r="G4505" s="55">
        <v>1.016</v>
      </c>
      <c r="H4505" s="53">
        <v>0</v>
      </c>
      <c r="I4505" s="53" t="s">
        <v>1408</v>
      </c>
    </row>
    <row r="4506" spans="1:9" ht="17.399999999999999" x14ac:dyDescent="0.3">
      <c r="A4506" s="53" t="s">
        <v>827</v>
      </c>
      <c r="B4506" s="57">
        <v>45809</v>
      </c>
      <c r="C4506" s="59">
        <v>1255725.23</v>
      </c>
      <c r="D4506" s="60">
        <v>95</v>
      </c>
      <c r="E4506" s="54">
        <v>18835.88</v>
      </c>
      <c r="F4506" s="54">
        <v>4788.33</v>
      </c>
      <c r="G4506" s="55">
        <v>0.254</v>
      </c>
      <c r="H4506" s="53">
        <v>0</v>
      </c>
      <c r="I4506" s="53" t="s">
        <v>1409</v>
      </c>
    </row>
    <row r="4507" spans="1:9" ht="17.399999999999999" x14ac:dyDescent="0.3">
      <c r="A4507" s="53" t="s">
        <v>827</v>
      </c>
      <c r="B4507" s="57">
        <v>45839</v>
      </c>
      <c r="C4507" s="59">
        <v>1216927.18</v>
      </c>
      <c r="D4507" s="60">
        <v>95</v>
      </c>
      <c r="E4507" s="54">
        <v>18253.91</v>
      </c>
      <c r="F4507" s="54">
        <v>4121.3100000000004</v>
      </c>
      <c r="G4507" s="55">
        <v>0.22600000000000001</v>
      </c>
      <c r="H4507" s="53">
        <v>0</v>
      </c>
      <c r="I4507" s="53" t="s">
        <v>1409</v>
      </c>
    </row>
    <row r="4508" spans="1:9" ht="17.399999999999999" x14ac:dyDescent="0.3">
      <c r="A4508" s="53" t="s">
        <v>827</v>
      </c>
      <c r="B4508" s="57">
        <v>45870</v>
      </c>
      <c r="C4508" s="59">
        <v>1178548.76</v>
      </c>
      <c r="D4508" s="60">
        <v>15</v>
      </c>
      <c r="E4508" s="54">
        <v>17678.23</v>
      </c>
      <c r="F4508" s="54">
        <v>16997.990000000002</v>
      </c>
      <c r="G4508" s="55">
        <v>0.96199999999999997</v>
      </c>
      <c r="H4508" s="53">
        <v>0</v>
      </c>
      <c r="I4508" s="53" t="s">
        <v>1408</v>
      </c>
    </row>
    <row r="4509" spans="1:9" ht="17.399999999999999" x14ac:dyDescent="0.3">
      <c r="A4509" s="53" t="s">
        <v>827</v>
      </c>
      <c r="B4509" s="57">
        <v>45901</v>
      </c>
      <c r="C4509" s="59">
        <v>1147486.98</v>
      </c>
      <c r="D4509" s="60">
        <v>0</v>
      </c>
      <c r="E4509" s="54">
        <v>17212.3</v>
      </c>
      <c r="F4509" s="54">
        <v>18207.43</v>
      </c>
      <c r="G4509" s="55">
        <v>1.0580000000000001</v>
      </c>
      <c r="H4509" s="53">
        <v>0</v>
      </c>
      <c r="I4509" s="53" t="s">
        <v>1408</v>
      </c>
    </row>
    <row r="4510" spans="1:9" ht="17.399999999999999" x14ac:dyDescent="0.3">
      <c r="A4510" s="53" t="s">
        <v>827</v>
      </c>
      <c r="B4510" s="57">
        <v>45931</v>
      </c>
      <c r="C4510" s="59">
        <v>1111733.8500000001</v>
      </c>
      <c r="D4510" s="60">
        <v>0</v>
      </c>
      <c r="E4510" s="54">
        <v>16676.009999999998</v>
      </c>
      <c r="F4510" s="54">
        <v>16008.46</v>
      </c>
      <c r="G4510" s="55">
        <v>0.96</v>
      </c>
      <c r="H4510" s="53">
        <v>0</v>
      </c>
      <c r="I4510" s="53" t="s">
        <v>1408</v>
      </c>
    </row>
    <row r="4511" spans="1:9" ht="17.399999999999999" x14ac:dyDescent="0.3">
      <c r="A4511" s="53" t="s">
        <v>827</v>
      </c>
      <c r="B4511" s="57">
        <v>45962</v>
      </c>
      <c r="C4511" s="59">
        <v>1080362.96</v>
      </c>
      <c r="D4511" s="60">
        <v>0</v>
      </c>
      <c r="E4511" s="54">
        <v>16205.44</v>
      </c>
      <c r="F4511" s="54">
        <v>17209.98</v>
      </c>
      <c r="G4511" s="55">
        <v>1.0620000000000001</v>
      </c>
      <c r="H4511" s="53">
        <v>0</v>
      </c>
      <c r="I4511" s="53" t="s">
        <v>1408</v>
      </c>
    </row>
    <row r="4512" spans="1:9" ht="17.399999999999999" x14ac:dyDescent="0.3">
      <c r="A4512" s="53" t="s">
        <v>827</v>
      </c>
      <c r="B4512" s="57">
        <v>45992</v>
      </c>
      <c r="C4512" s="59">
        <v>1049591.78</v>
      </c>
      <c r="D4512" s="60">
        <v>0</v>
      </c>
      <c r="E4512" s="54">
        <v>15743.88</v>
      </c>
      <c r="F4512" s="54">
        <v>15776.18</v>
      </c>
      <c r="G4512" s="55">
        <v>1.002</v>
      </c>
      <c r="H4512" s="53">
        <v>0</v>
      </c>
      <c r="I4512" s="53" t="s">
        <v>1408</v>
      </c>
    </row>
    <row r="4513" spans="1:9" ht="17.399999999999999" x14ac:dyDescent="0.3">
      <c r="A4513" s="53" t="s">
        <v>829</v>
      </c>
      <c r="B4513" s="57">
        <v>45658</v>
      </c>
      <c r="C4513" s="59">
        <v>2768989.02</v>
      </c>
      <c r="D4513" s="60">
        <v>0</v>
      </c>
      <c r="E4513" s="54">
        <v>41534.839999999997</v>
      </c>
      <c r="F4513" s="54">
        <v>42436.2</v>
      </c>
      <c r="G4513" s="55">
        <v>1.022</v>
      </c>
      <c r="H4513" s="53">
        <v>0</v>
      </c>
      <c r="I4513" s="53" t="s">
        <v>1408</v>
      </c>
    </row>
    <row r="4514" spans="1:9" ht="17.399999999999999" x14ac:dyDescent="0.3">
      <c r="A4514" s="53" t="s">
        <v>829</v>
      </c>
      <c r="B4514" s="57">
        <v>45689</v>
      </c>
      <c r="C4514" s="59">
        <v>2680121.7999999998</v>
      </c>
      <c r="D4514" s="60">
        <v>0</v>
      </c>
      <c r="E4514" s="54">
        <v>40201.83</v>
      </c>
      <c r="F4514" s="54">
        <v>46070.31</v>
      </c>
      <c r="G4514" s="55">
        <v>1.1459999999999999</v>
      </c>
      <c r="H4514" s="53">
        <v>0</v>
      </c>
      <c r="I4514" s="53" t="s">
        <v>1408</v>
      </c>
    </row>
    <row r="4515" spans="1:9" ht="17.399999999999999" x14ac:dyDescent="0.3">
      <c r="A4515" s="53" t="s">
        <v>829</v>
      </c>
      <c r="B4515" s="57">
        <v>45717</v>
      </c>
      <c r="C4515" s="59">
        <v>2605417.7400000002</v>
      </c>
      <c r="D4515" s="60">
        <v>0</v>
      </c>
      <c r="E4515" s="54">
        <v>39081.269999999997</v>
      </c>
      <c r="F4515" s="54">
        <v>42950.59</v>
      </c>
      <c r="G4515" s="55">
        <v>1.099</v>
      </c>
      <c r="H4515" s="53">
        <v>0</v>
      </c>
      <c r="I4515" s="53" t="s">
        <v>1408</v>
      </c>
    </row>
    <row r="4516" spans="1:9" ht="17.399999999999999" x14ac:dyDescent="0.3">
      <c r="A4516" s="53" t="s">
        <v>829</v>
      </c>
      <c r="B4516" s="57">
        <v>45748</v>
      </c>
      <c r="C4516" s="59">
        <v>2522885.58</v>
      </c>
      <c r="D4516" s="60">
        <v>35</v>
      </c>
      <c r="E4516" s="54">
        <v>37843.279999999999</v>
      </c>
      <c r="F4516" s="54">
        <v>29140.3</v>
      </c>
      <c r="G4516" s="55">
        <v>0.77</v>
      </c>
      <c r="H4516" s="53">
        <v>0</v>
      </c>
      <c r="I4516" s="53" t="s">
        <v>1410</v>
      </c>
    </row>
    <row r="4517" spans="1:9" ht="17.399999999999999" x14ac:dyDescent="0.3">
      <c r="A4517" s="53" t="s">
        <v>829</v>
      </c>
      <c r="B4517" s="57">
        <v>45778</v>
      </c>
      <c r="C4517" s="59">
        <v>2453151.31</v>
      </c>
      <c r="D4517" s="60">
        <v>0</v>
      </c>
      <c r="E4517" s="54">
        <v>36797.269999999997</v>
      </c>
      <c r="F4517" s="54">
        <v>35822.74</v>
      </c>
      <c r="G4517" s="55">
        <v>0.97399999999999998</v>
      </c>
      <c r="H4517" s="53">
        <v>0</v>
      </c>
      <c r="I4517" s="53" t="s">
        <v>1408</v>
      </c>
    </row>
    <row r="4518" spans="1:9" ht="17.399999999999999" x14ac:dyDescent="0.3">
      <c r="A4518" s="53" t="s">
        <v>829</v>
      </c>
      <c r="B4518" s="57">
        <v>45809</v>
      </c>
      <c r="C4518" s="59">
        <v>2379336.36</v>
      </c>
      <c r="D4518" s="60">
        <v>0</v>
      </c>
      <c r="E4518" s="54">
        <v>35690.050000000003</v>
      </c>
      <c r="F4518" s="54">
        <v>36380.89</v>
      </c>
      <c r="G4518" s="55">
        <v>1.0189999999999999</v>
      </c>
      <c r="H4518" s="53">
        <v>0</v>
      </c>
      <c r="I4518" s="53" t="s">
        <v>1408</v>
      </c>
    </row>
    <row r="4519" spans="1:9" ht="17.399999999999999" x14ac:dyDescent="0.3">
      <c r="A4519" s="53" t="s">
        <v>829</v>
      </c>
      <c r="B4519" s="57">
        <v>45839</v>
      </c>
      <c r="C4519" s="59">
        <v>2302909.35</v>
      </c>
      <c r="D4519" s="60">
        <v>0</v>
      </c>
      <c r="E4519" s="54">
        <v>34543.64</v>
      </c>
      <c r="F4519" s="54">
        <v>38400.9</v>
      </c>
      <c r="G4519" s="55">
        <v>1.1120000000000001</v>
      </c>
      <c r="H4519" s="53">
        <v>0</v>
      </c>
      <c r="I4519" s="53" t="s">
        <v>1408</v>
      </c>
    </row>
    <row r="4520" spans="1:9" ht="17.399999999999999" x14ac:dyDescent="0.3">
      <c r="A4520" s="53" t="s">
        <v>829</v>
      </c>
      <c r="B4520" s="57">
        <v>45870</v>
      </c>
      <c r="C4520" s="59">
        <v>2230326.21</v>
      </c>
      <c r="D4520" s="60">
        <v>0</v>
      </c>
      <c r="E4520" s="54">
        <v>33454.89</v>
      </c>
      <c r="F4520" s="54">
        <v>32570.13</v>
      </c>
      <c r="G4520" s="55">
        <v>0.97399999999999998</v>
      </c>
      <c r="H4520" s="53">
        <v>0</v>
      </c>
      <c r="I4520" s="53" t="s">
        <v>1408</v>
      </c>
    </row>
    <row r="4521" spans="1:9" ht="17.399999999999999" x14ac:dyDescent="0.3">
      <c r="A4521" s="53" t="s">
        <v>829</v>
      </c>
      <c r="B4521" s="57">
        <v>45901</v>
      </c>
      <c r="C4521" s="59">
        <v>2162784.91</v>
      </c>
      <c r="D4521" s="60">
        <v>0</v>
      </c>
      <c r="E4521" s="54">
        <v>32441.77</v>
      </c>
      <c r="F4521" s="54">
        <v>31933.07</v>
      </c>
      <c r="G4521" s="55">
        <v>0.98399999999999999</v>
      </c>
      <c r="H4521" s="53">
        <v>0</v>
      </c>
      <c r="I4521" s="53" t="s">
        <v>1408</v>
      </c>
    </row>
    <row r="4522" spans="1:9" ht="17.399999999999999" x14ac:dyDescent="0.3">
      <c r="A4522" s="53" t="s">
        <v>829</v>
      </c>
      <c r="B4522" s="57">
        <v>45931</v>
      </c>
      <c r="C4522" s="59">
        <v>2092212.45</v>
      </c>
      <c r="D4522" s="60">
        <v>0</v>
      </c>
      <c r="E4522" s="54">
        <v>31383.19</v>
      </c>
      <c r="F4522" s="54">
        <v>30906.400000000001</v>
      </c>
      <c r="G4522" s="55">
        <v>0.98499999999999999</v>
      </c>
      <c r="H4522" s="53">
        <v>0</v>
      </c>
      <c r="I4522" s="53" t="s">
        <v>1408</v>
      </c>
    </row>
    <row r="4523" spans="1:9" ht="17.399999999999999" x14ac:dyDescent="0.3">
      <c r="A4523" s="53" t="s">
        <v>829</v>
      </c>
      <c r="B4523" s="57">
        <v>45962</v>
      </c>
      <c r="C4523" s="59">
        <v>2035179.64</v>
      </c>
      <c r="D4523" s="60">
        <v>0</v>
      </c>
      <c r="E4523" s="54">
        <v>30527.69</v>
      </c>
      <c r="F4523" s="54">
        <v>33441.94</v>
      </c>
      <c r="G4523" s="55">
        <v>1.095</v>
      </c>
      <c r="H4523" s="53">
        <v>0</v>
      </c>
      <c r="I4523" s="53" t="s">
        <v>1408</v>
      </c>
    </row>
    <row r="4524" spans="1:9" ht="17.399999999999999" x14ac:dyDescent="0.3">
      <c r="A4524" s="53" t="s">
        <v>829</v>
      </c>
      <c r="B4524" s="57">
        <v>45992</v>
      </c>
      <c r="C4524" s="59">
        <v>1970114.72</v>
      </c>
      <c r="D4524" s="60">
        <v>0</v>
      </c>
      <c r="E4524" s="54">
        <v>29551.72</v>
      </c>
      <c r="F4524" s="54">
        <v>29127.77</v>
      </c>
      <c r="G4524" s="55">
        <v>0.98599999999999999</v>
      </c>
      <c r="H4524" s="53">
        <v>0</v>
      </c>
      <c r="I4524" s="53" t="s">
        <v>1408</v>
      </c>
    </row>
    <row r="4525" spans="1:9" ht="17.399999999999999" x14ac:dyDescent="0.3">
      <c r="A4525" s="53" t="s">
        <v>831</v>
      </c>
      <c r="B4525" s="57">
        <v>45658</v>
      </c>
      <c r="C4525" s="59">
        <v>2357413.52</v>
      </c>
      <c r="D4525" s="60">
        <v>0</v>
      </c>
      <c r="E4525" s="54">
        <v>35361.199999999997</v>
      </c>
      <c r="F4525" s="54">
        <v>39124.11</v>
      </c>
      <c r="G4525" s="55">
        <v>1.1060000000000001</v>
      </c>
      <c r="H4525" s="53">
        <v>0</v>
      </c>
      <c r="I4525" s="53" t="s">
        <v>1408</v>
      </c>
    </row>
    <row r="4526" spans="1:9" ht="17.399999999999999" x14ac:dyDescent="0.3">
      <c r="A4526" s="53" t="s">
        <v>831</v>
      </c>
      <c r="B4526" s="57">
        <v>45689</v>
      </c>
      <c r="C4526" s="59">
        <v>2293933.96</v>
      </c>
      <c r="D4526" s="60">
        <v>0</v>
      </c>
      <c r="E4526" s="54">
        <v>34409.01</v>
      </c>
      <c r="F4526" s="54">
        <v>37121.599999999999</v>
      </c>
      <c r="G4526" s="55">
        <v>1.079</v>
      </c>
      <c r="H4526" s="53">
        <v>0</v>
      </c>
      <c r="I4526" s="53" t="s">
        <v>1408</v>
      </c>
    </row>
    <row r="4527" spans="1:9" ht="17.399999999999999" x14ac:dyDescent="0.3">
      <c r="A4527" s="53" t="s">
        <v>831</v>
      </c>
      <c r="B4527" s="57">
        <v>45717</v>
      </c>
      <c r="C4527" s="59">
        <v>2227505.35</v>
      </c>
      <c r="D4527" s="60">
        <v>0</v>
      </c>
      <c r="E4527" s="54">
        <v>33412.58</v>
      </c>
      <c r="F4527" s="54">
        <v>33882.04</v>
      </c>
      <c r="G4527" s="55">
        <v>1.014</v>
      </c>
      <c r="H4527" s="53">
        <v>0</v>
      </c>
      <c r="I4527" s="53" t="s">
        <v>1408</v>
      </c>
    </row>
    <row r="4528" spans="1:9" ht="17.399999999999999" x14ac:dyDescent="0.3">
      <c r="A4528" s="53" t="s">
        <v>831</v>
      </c>
      <c r="B4528" s="57">
        <v>45748</v>
      </c>
      <c r="C4528" s="59">
        <v>2164474.38</v>
      </c>
      <c r="D4528" s="60">
        <v>0</v>
      </c>
      <c r="E4528" s="54">
        <v>32467.119999999999</v>
      </c>
      <c r="F4528" s="54">
        <v>33448.79</v>
      </c>
      <c r="G4528" s="55">
        <v>1.03</v>
      </c>
      <c r="H4528" s="53">
        <v>0</v>
      </c>
      <c r="I4528" s="53" t="s">
        <v>1408</v>
      </c>
    </row>
    <row r="4529" spans="1:9" ht="17.399999999999999" x14ac:dyDescent="0.3">
      <c r="A4529" s="53" t="s">
        <v>831</v>
      </c>
      <c r="B4529" s="57">
        <v>45778</v>
      </c>
      <c r="C4529" s="59">
        <v>2093769.94</v>
      </c>
      <c r="D4529" s="60">
        <v>0</v>
      </c>
      <c r="E4529" s="54">
        <v>31406.55</v>
      </c>
      <c r="F4529" s="54">
        <v>32984.31</v>
      </c>
      <c r="G4529" s="55">
        <v>1.05</v>
      </c>
      <c r="H4529" s="53">
        <v>0</v>
      </c>
      <c r="I4529" s="53" t="s">
        <v>1408</v>
      </c>
    </row>
    <row r="4530" spans="1:9" ht="17.399999999999999" x14ac:dyDescent="0.3">
      <c r="A4530" s="53" t="s">
        <v>831</v>
      </c>
      <c r="B4530" s="57">
        <v>45809</v>
      </c>
      <c r="C4530" s="59">
        <v>2026232.93</v>
      </c>
      <c r="D4530" s="60">
        <v>0</v>
      </c>
      <c r="E4530" s="54">
        <v>30393.49</v>
      </c>
      <c r="F4530" s="54">
        <v>29314.44</v>
      </c>
      <c r="G4530" s="55">
        <v>0.96399999999999997</v>
      </c>
      <c r="H4530" s="53">
        <v>0</v>
      </c>
      <c r="I4530" s="53" t="s">
        <v>1408</v>
      </c>
    </row>
    <row r="4531" spans="1:9" ht="17.399999999999999" x14ac:dyDescent="0.3">
      <c r="A4531" s="53" t="s">
        <v>831</v>
      </c>
      <c r="B4531" s="57">
        <v>45839</v>
      </c>
      <c r="C4531" s="59">
        <v>1959453.08</v>
      </c>
      <c r="D4531" s="60">
        <v>15</v>
      </c>
      <c r="E4531" s="54">
        <v>29391.8</v>
      </c>
      <c r="F4531" s="54">
        <v>29565.22</v>
      </c>
      <c r="G4531" s="55">
        <v>1.006</v>
      </c>
      <c r="H4531" s="53">
        <v>0</v>
      </c>
      <c r="I4531" s="53" t="s">
        <v>1408</v>
      </c>
    </row>
    <row r="4532" spans="1:9" ht="17.399999999999999" x14ac:dyDescent="0.3">
      <c r="A4532" s="53" t="s">
        <v>831</v>
      </c>
      <c r="B4532" s="57">
        <v>45870</v>
      </c>
      <c r="C4532" s="59">
        <v>1902227.82</v>
      </c>
      <c r="D4532" s="60">
        <v>0</v>
      </c>
      <c r="E4532" s="54">
        <v>28533.42</v>
      </c>
      <c r="F4532" s="54">
        <v>32356.62</v>
      </c>
      <c r="G4532" s="55">
        <v>1.1339999999999999</v>
      </c>
      <c r="H4532" s="53">
        <v>0</v>
      </c>
      <c r="I4532" s="53" t="s">
        <v>1408</v>
      </c>
    </row>
    <row r="4533" spans="1:9" ht="17.399999999999999" x14ac:dyDescent="0.3">
      <c r="A4533" s="53" t="s">
        <v>831</v>
      </c>
      <c r="B4533" s="57">
        <v>45901</v>
      </c>
      <c r="C4533" s="59">
        <v>1845941.36</v>
      </c>
      <c r="D4533" s="60">
        <v>0</v>
      </c>
      <c r="E4533" s="54">
        <v>27689.119999999999</v>
      </c>
      <c r="F4533" s="54">
        <v>27096.95</v>
      </c>
      <c r="G4533" s="55">
        <v>0.97899999999999998</v>
      </c>
      <c r="H4533" s="53">
        <v>0</v>
      </c>
      <c r="I4533" s="53" t="s">
        <v>1408</v>
      </c>
    </row>
    <row r="4534" spans="1:9" ht="17.399999999999999" x14ac:dyDescent="0.3">
      <c r="A4534" s="53" t="s">
        <v>831</v>
      </c>
      <c r="B4534" s="57">
        <v>45931</v>
      </c>
      <c r="C4534" s="59">
        <v>1794543.02</v>
      </c>
      <c r="D4534" s="60">
        <v>0</v>
      </c>
      <c r="E4534" s="54">
        <v>26918.15</v>
      </c>
      <c r="F4534" s="54">
        <v>26854.78</v>
      </c>
      <c r="G4534" s="55">
        <v>0.998</v>
      </c>
      <c r="H4534" s="53">
        <v>0</v>
      </c>
      <c r="I4534" s="53" t="s">
        <v>1408</v>
      </c>
    </row>
    <row r="4535" spans="1:9" ht="17.399999999999999" x14ac:dyDescent="0.3">
      <c r="A4535" s="53" t="s">
        <v>831</v>
      </c>
      <c r="B4535" s="57">
        <v>45962</v>
      </c>
      <c r="C4535" s="59">
        <v>1741767.13</v>
      </c>
      <c r="D4535" s="60">
        <v>0</v>
      </c>
      <c r="E4535" s="54">
        <v>26126.51</v>
      </c>
      <c r="F4535" s="54">
        <v>26862.42</v>
      </c>
      <c r="G4535" s="55">
        <v>1.028</v>
      </c>
      <c r="H4535" s="53">
        <v>0</v>
      </c>
      <c r="I4535" s="53" t="s">
        <v>1408</v>
      </c>
    </row>
    <row r="4536" spans="1:9" ht="17.399999999999999" x14ac:dyDescent="0.3">
      <c r="A4536" s="53" t="s">
        <v>831</v>
      </c>
      <c r="B4536" s="57">
        <v>45992</v>
      </c>
      <c r="C4536" s="59">
        <v>1690690.95</v>
      </c>
      <c r="D4536" s="60">
        <v>0</v>
      </c>
      <c r="E4536" s="54">
        <v>25360.36</v>
      </c>
      <c r="F4536" s="54">
        <v>25817.65</v>
      </c>
      <c r="G4536" s="55">
        <v>1.018</v>
      </c>
      <c r="H4536" s="53">
        <v>0</v>
      </c>
      <c r="I4536" s="53" t="s">
        <v>1408</v>
      </c>
    </row>
    <row r="4537" spans="1:9" ht="17.399999999999999" x14ac:dyDescent="0.3">
      <c r="A4537" s="53" t="s">
        <v>832</v>
      </c>
      <c r="B4537" s="57">
        <v>45658</v>
      </c>
      <c r="C4537" s="59">
        <v>2001544.48</v>
      </c>
      <c r="D4537" s="60">
        <v>15</v>
      </c>
      <c r="E4537" s="54">
        <v>30023.17</v>
      </c>
      <c r="F4537" s="54">
        <v>34523.9</v>
      </c>
      <c r="G4537" s="55">
        <v>1.1499999999999999</v>
      </c>
      <c r="H4537" s="53">
        <v>0</v>
      </c>
      <c r="I4537" s="53" t="s">
        <v>1408</v>
      </c>
    </row>
    <row r="4538" spans="1:9" ht="17.399999999999999" x14ac:dyDescent="0.3">
      <c r="A4538" s="53" t="s">
        <v>832</v>
      </c>
      <c r="B4538" s="57">
        <v>45689</v>
      </c>
      <c r="C4538" s="59">
        <v>1947885.29</v>
      </c>
      <c r="D4538" s="60">
        <v>15</v>
      </c>
      <c r="E4538" s="54">
        <v>29218.28</v>
      </c>
      <c r="F4538" s="54">
        <v>27866.62</v>
      </c>
      <c r="G4538" s="55">
        <v>0.95399999999999996</v>
      </c>
      <c r="H4538" s="53">
        <v>0</v>
      </c>
      <c r="I4538" s="53" t="s">
        <v>1408</v>
      </c>
    </row>
    <row r="4539" spans="1:9" ht="17.399999999999999" x14ac:dyDescent="0.3">
      <c r="A4539" s="53" t="s">
        <v>832</v>
      </c>
      <c r="B4539" s="57">
        <v>45717</v>
      </c>
      <c r="C4539" s="59">
        <v>1891694.23</v>
      </c>
      <c r="D4539" s="60">
        <v>0</v>
      </c>
      <c r="E4539" s="54">
        <v>28375.41</v>
      </c>
      <c r="F4539" s="54">
        <v>30968.52</v>
      </c>
      <c r="G4539" s="55">
        <v>1.091</v>
      </c>
      <c r="H4539" s="53">
        <v>0</v>
      </c>
      <c r="I4539" s="53" t="s">
        <v>1408</v>
      </c>
    </row>
    <row r="4540" spans="1:9" ht="17.399999999999999" x14ac:dyDescent="0.3">
      <c r="A4540" s="53" t="s">
        <v>832</v>
      </c>
      <c r="B4540" s="57">
        <v>45748</v>
      </c>
      <c r="C4540" s="59">
        <v>1835710.5</v>
      </c>
      <c r="D4540" s="60">
        <v>0</v>
      </c>
      <c r="E4540" s="54">
        <v>27535.66</v>
      </c>
      <c r="F4540" s="54">
        <v>28988.68</v>
      </c>
      <c r="G4540" s="55">
        <v>1.0529999999999999</v>
      </c>
      <c r="H4540" s="53">
        <v>0</v>
      </c>
      <c r="I4540" s="53" t="s">
        <v>1408</v>
      </c>
    </row>
    <row r="4541" spans="1:9" ht="17.399999999999999" x14ac:dyDescent="0.3">
      <c r="A4541" s="53" t="s">
        <v>832</v>
      </c>
      <c r="B4541" s="57">
        <v>45778</v>
      </c>
      <c r="C4541" s="59">
        <v>1784410.66</v>
      </c>
      <c r="D4541" s="60">
        <v>35</v>
      </c>
      <c r="E4541" s="54">
        <v>26766.16</v>
      </c>
      <c r="F4541" s="54">
        <v>13527.99</v>
      </c>
      <c r="G4541" s="55">
        <v>0.505</v>
      </c>
      <c r="H4541" s="53">
        <v>0</v>
      </c>
      <c r="I4541" s="53" t="s">
        <v>1410</v>
      </c>
    </row>
    <row r="4542" spans="1:9" ht="17.399999999999999" x14ac:dyDescent="0.3">
      <c r="A4542" s="53" t="s">
        <v>832</v>
      </c>
      <c r="B4542" s="57">
        <v>45809</v>
      </c>
      <c r="C4542" s="59">
        <v>1725665.06</v>
      </c>
      <c r="D4542" s="60">
        <v>0</v>
      </c>
      <c r="E4542" s="54">
        <v>25884.98</v>
      </c>
      <c r="F4542" s="54">
        <v>25297.33</v>
      </c>
      <c r="G4542" s="55">
        <v>0.97699999999999998</v>
      </c>
      <c r="H4542" s="53">
        <v>0</v>
      </c>
      <c r="I4542" s="53" t="s">
        <v>1408</v>
      </c>
    </row>
    <row r="4543" spans="1:9" ht="17.399999999999999" x14ac:dyDescent="0.3">
      <c r="A4543" s="53" t="s">
        <v>832</v>
      </c>
      <c r="B4543" s="57">
        <v>45839</v>
      </c>
      <c r="C4543" s="59">
        <v>1674116.89</v>
      </c>
      <c r="D4543" s="60">
        <v>35</v>
      </c>
      <c r="E4543" s="54">
        <v>25111.75</v>
      </c>
      <c r="F4543" s="54">
        <v>13933.28</v>
      </c>
      <c r="G4543" s="55">
        <v>0.55500000000000005</v>
      </c>
      <c r="H4543" s="53">
        <v>0</v>
      </c>
      <c r="I4543" s="53" t="s">
        <v>1410</v>
      </c>
    </row>
    <row r="4544" spans="1:9" ht="17.399999999999999" x14ac:dyDescent="0.3">
      <c r="A4544" s="53" t="s">
        <v>832</v>
      </c>
      <c r="B4544" s="57">
        <v>45870</v>
      </c>
      <c r="C4544" s="59">
        <v>1623149.07</v>
      </c>
      <c r="D4544" s="60">
        <v>0</v>
      </c>
      <c r="E4544" s="54">
        <v>24347.24</v>
      </c>
      <c r="F4544" s="54">
        <v>26751.51</v>
      </c>
      <c r="G4544" s="55">
        <v>1.099</v>
      </c>
      <c r="H4544" s="53">
        <v>0</v>
      </c>
      <c r="I4544" s="53" t="s">
        <v>1408</v>
      </c>
    </row>
    <row r="4545" spans="1:9" ht="17.399999999999999" x14ac:dyDescent="0.3">
      <c r="A4545" s="53" t="s">
        <v>832</v>
      </c>
      <c r="B4545" s="57">
        <v>45901</v>
      </c>
      <c r="C4545" s="59">
        <v>1575798.75</v>
      </c>
      <c r="D4545" s="60">
        <v>0</v>
      </c>
      <c r="E4545" s="54">
        <v>23636.98</v>
      </c>
      <c r="F4545" s="54">
        <v>27150.7</v>
      </c>
      <c r="G4545" s="55">
        <v>1.149</v>
      </c>
      <c r="H4545" s="53">
        <v>0</v>
      </c>
      <c r="I4545" s="53" t="s">
        <v>1408</v>
      </c>
    </row>
    <row r="4546" spans="1:9" ht="17.399999999999999" x14ac:dyDescent="0.3">
      <c r="A4546" s="53" t="s">
        <v>832</v>
      </c>
      <c r="B4546" s="57">
        <v>45931</v>
      </c>
      <c r="C4546" s="59">
        <v>1528218.76</v>
      </c>
      <c r="D4546" s="60">
        <v>35</v>
      </c>
      <c r="E4546" s="54">
        <v>22923.279999999999</v>
      </c>
      <c r="F4546" s="54">
        <v>9917.31</v>
      </c>
      <c r="G4546" s="55">
        <v>0.433</v>
      </c>
      <c r="H4546" s="53">
        <v>0</v>
      </c>
      <c r="I4546" s="53" t="s">
        <v>1410</v>
      </c>
    </row>
    <row r="4547" spans="1:9" ht="17.399999999999999" x14ac:dyDescent="0.3">
      <c r="A4547" s="53" t="s">
        <v>832</v>
      </c>
      <c r="B4547" s="57">
        <v>45962</v>
      </c>
      <c r="C4547" s="59">
        <v>1479896.11</v>
      </c>
      <c r="D4547" s="60">
        <v>95</v>
      </c>
      <c r="E4547" s="54">
        <v>22198.44</v>
      </c>
      <c r="F4547" s="54">
        <v>3158.73</v>
      </c>
      <c r="G4547" s="55">
        <v>0.14199999999999999</v>
      </c>
      <c r="H4547" s="53">
        <v>0</v>
      </c>
      <c r="I4547" s="53" t="s">
        <v>1409</v>
      </c>
    </row>
    <row r="4548" spans="1:9" ht="17.399999999999999" x14ac:dyDescent="0.3">
      <c r="A4548" s="53" t="s">
        <v>832</v>
      </c>
      <c r="B4548" s="57">
        <v>45992</v>
      </c>
      <c r="C4548" s="59">
        <v>1437988.62</v>
      </c>
      <c r="D4548" s="60">
        <v>185</v>
      </c>
      <c r="E4548" s="54">
        <v>21569.83</v>
      </c>
      <c r="F4548" s="54">
        <v>2190.75</v>
      </c>
      <c r="G4548" s="55">
        <v>0.10199999999999999</v>
      </c>
      <c r="H4548" s="53">
        <v>0</v>
      </c>
      <c r="I4548" s="53" t="s">
        <v>1409</v>
      </c>
    </row>
    <row r="4549" spans="1:9" ht="17.399999999999999" x14ac:dyDescent="0.3">
      <c r="A4549" s="53" t="s">
        <v>834</v>
      </c>
      <c r="B4549" s="57">
        <v>45658</v>
      </c>
      <c r="C4549" s="59">
        <v>1737310.91</v>
      </c>
      <c r="D4549" s="60">
        <v>0</v>
      </c>
      <c r="E4549" s="54">
        <v>26059.66</v>
      </c>
      <c r="F4549" s="54">
        <v>27467.95</v>
      </c>
      <c r="G4549" s="55">
        <v>1.054</v>
      </c>
      <c r="H4549" s="53">
        <v>0</v>
      </c>
      <c r="I4549" s="53" t="s">
        <v>1408</v>
      </c>
    </row>
    <row r="4550" spans="1:9" ht="17.399999999999999" x14ac:dyDescent="0.3">
      <c r="A4550" s="53" t="s">
        <v>834</v>
      </c>
      <c r="B4550" s="57">
        <v>45689</v>
      </c>
      <c r="C4550" s="59">
        <v>1687170.41</v>
      </c>
      <c r="D4550" s="60">
        <v>0</v>
      </c>
      <c r="E4550" s="54">
        <v>25307.56</v>
      </c>
      <c r="F4550" s="54">
        <v>26275.79</v>
      </c>
      <c r="G4550" s="55">
        <v>1.038</v>
      </c>
      <c r="H4550" s="53">
        <v>0</v>
      </c>
      <c r="I4550" s="53" t="s">
        <v>1408</v>
      </c>
    </row>
    <row r="4551" spans="1:9" ht="17.399999999999999" x14ac:dyDescent="0.3">
      <c r="A4551" s="53" t="s">
        <v>834</v>
      </c>
      <c r="B4551" s="57">
        <v>45717</v>
      </c>
      <c r="C4551" s="59">
        <v>1639996.06</v>
      </c>
      <c r="D4551" s="60">
        <v>15</v>
      </c>
      <c r="E4551" s="54">
        <v>24599.94</v>
      </c>
      <c r="F4551" s="54">
        <v>24452.81</v>
      </c>
      <c r="G4551" s="55">
        <v>0.99399999999999999</v>
      </c>
      <c r="H4551" s="53">
        <v>0</v>
      </c>
      <c r="I4551" s="53" t="s">
        <v>1408</v>
      </c>
    </row>
    <row r="4552" spans="1:9" ht="17.399999999999999" x14ac:dyDescent="0.3">
      <c r="A4552" s="53" t="s">
        <v>834</v>
      </c>
      <c r="B4552" s="57">
        <v>45748</v>
      </c>
      <c r="C4552" s="59">
        <v>1587066.91</v>
      </c>
      <c r="D4552" s="60">
        <v>0</v>
      </c>
      <c r="E4552" s="54">
        <v>23806</v>
      </c>
      <c r="F4552" s="54">
        <v>23276.13</v>
      </c>
      <c r="G4552" s="55">
        <v>0.97799999999999998</v>
      </c>
      <c r="H4552" s="53">
        <v>0</v>
      </c>
      <c r="I4552" s="53" t="s">
        <v>1408</v>
      </c>
    </row>
    <row r="4553" spans="1:9" ht="17.399999999999999" x14ac:dyDescent="0.3">
      <c r="A4553" s="53" t="s">
        <v>834</v>
      </c>
      <c r="B4553" s="57">
        <v>45778</v>
      </c>
      <c r="C4553" s="59">
        <v>1545331.21</v>
      </c>
      <c r="D4553" s="60">
        <v>0</v>
      </c>
      <c r="E4553" s="54">
        <v>23179.97</v>
      </c>
      <c r="F4553" s="54">
        <v>23738.9</v>
      </c>
      <c r="G4553" s="55">
        <v>1.024</v>
      </c>
      <c r="H4553" s="53">
        <v>0</v>
      </c>
      <c r="I4553" s="53" t="s">
        <v>1408</v>
      </c>
    </row>
    <row r="4554" spans="1:9" ht="17.399999999999999" x14ac:dyDescent="0.3">
      <c r="A4554" s="53" t="s">
        <v>834</v>
      </c>
      <c r="B4554" s="57">
        <v>45809</v>
      </c>
      <c r="C4554" s="59">
        <v>1502682.74</v>
      </c>
      <c r="D4554" s="60">
        <v>0</v>
      </c>
      <c r="E4554" s="54">
        <v>22540.240000000002</v>
      </c>
      <c r="F4554" s="54">
        <v>24565.8</v>
      </c>
      <c r="G4554" s="55">
        <v>1.0900000000000001</v>
      </c>
      <c r="H4554" s="53">
        <v>0</v>
      </c>
      <c r="I4554" s="53" t="s">
        <v>1408</v>
      </c>
    </row>
    <row r="4555" spans="1:9" ht="17.399999999999999" x14ac:dyDescent="0.3">
      <c r="A4555" s="53" t="s">
        <v>834</v>
      </c>
      <c r="B4555" s="57">
        <v>45839</v>
      </c>
      <c r="C4555" s="59">
        <v>1461854.51</v>
      </c>
      <c r="D4555" s="60">
        <v>15</v>
      </c>
      <c r="E4555" s="54">
        <v>21927.82</v>
      </c>
      <c r="F4555" s="54">
        <v>21747.98</v>
      </c>
      <c r="G4555" s="55">
        <v>0.99199999999999999</v>
      </c>
      <c r="H4555" s="53">
        <v>0</v>
      </c>
      <c r="I4555" s="53" t="s">
        <v>1408</v>
      </c>
    </row>
    <row r="4556" spans="1:9" ht="17.399999999999999" x14ac:dyDescent="0.3">
      <c r="A4556" s="53" t="s">
        <v>834</v>
      </c>
      <c r="B4556" s="57">
        <v>45870</v>
      </c>
      <c r="C4556" s="59">
        <v>1423672.78</v>
      </c>
      <c r="D4556" s="60">
        <v>35</v>
      </c>
      <c r="E4556" s="54">
        <v>21355.09</v>
      </c>
      <c r="F4556" s="54">
        <v>15870.31</v>
      </c>
      <c r="G4556" s="55">
        <v>0.74299999999999999</v>
      </c>
      <c r="H4556" s="53">
        <v>0</v>
      </c>
      <c r="I4556" s="53" t="s">
        <v>1410</v>
      </c>
    </row>
    <row r="4557" spans="1:9" ht="17.399999999999999" x14ac:dyDescent="0.3">
      <c r="A4557" s="53" t="s">
        <v>834</v>
      </c>
      <c r="B4557" s="57">
        <v>45901</v>
      </c>
      <c r="C4557" s="59">
        <v>1386067.98</v>
      </c>
      <c r="D4557" s="60">
        <v>0</v>
      </c>
      <c r="E4557" s="54">
        <v>20791.02</v>
      </c>
      <c r="F4557" s="54">
        <v>21708.65</v>
      </c>
      <c r="G4557" s="55">
        <v>1.044</v>
      </c>
      <c r="H4557" s="53">
        <v>0</v>
      </c>
      <c r="I4557" s="53" t="s">
        <v>1408</v>
      </c>
    </row>
    <row r="4558" spans="1:9" ht="17.399999999999999" x14ac:dyDescent="0.3">
      <c r="A4558" s="53" t="s">
        <v>834</v>
      </c>
      <c r="B4558" s="57">
        <v>45931</v>
      </c>
      <c r="C4558" s="59">
        <v>1349524.07</v>
      </c>
      <c r="D4558" s="60">
        <v>0</v>
      </c>
      <c r="E4558" s="54">
        <v>20242.86</v>
      </c>
      <c r="F4558" s="54">
        <v>20922.93</v>
      </c>
      <c r="G4558" s="55">
        <v>1.034</v>
      </c>
      <c r="H4558" s="53">
        <v>0</v>
      </c>
      <c r="I4558" s="53" t="s">
        <v>1408</v>
      </c>
    </row>
    <row r="4559" spans="1:9" ht="17.399999999999999" x14ac:dyDescent="0.3">
      <c r="A4559" s="53" t="s">
        <v>834</v>
      </c>
      <c r="B4559" s="57">
        <v>45962</v>
      </c>
      <c r="C4559" s="59">
        <v>1314150.8</v>
      </c>
      <c r="D4559" s="60">
        <v>0</v>
      </c>
      <c r="E4559" s="54">
        <v>19712.259999999998</v>
      </c>
      <c r="F4559" s="54">
        <v>18739.7</v>
      </c>
      <c r="G4559" s="55">
        <v>0.95099999999999996</v>
      </c>
      <c r="H4559" s="53">
        <v>0</v>
      </c>
      <c r="I4559" s="53" t="s">
        <v>1408</v>
      </c>
    </row>
    <row r="4560" spans="1:9" ht="17.399999999999999" x14ac:dyDescent="0.3">
      <c r="A4560" s="53" t="s">
        <v>834</v>
      </c>
      <c r="B4560" s="57">
        <v>45992</v>
      </c>
      <c r="C4560" s="59">
        <v>1276265.43</v>
      </c>
      <c r="D4560" s="60">
        <v>0</v>
      </c>
      <c r="E4560" s="54">
        <v>19143.98</v>
      </c>
      <c r="F4560" s="54">
        <v>21007.48</v>
      </c>
      <c r="G4560" s="55">
        <v>1.097</v>
      </c>
      <c r="H4560" s="53">
        <v>0</v>
      </c>
      <c r="I4560" s="53" t="s">
        <v>1408</v>
      </c>
    </row>
    <row r="4561" spans="1:9" ht="17.399999999999999" x14ac:dyDescent="0.3">
      <c r="A4561" s="53" t="s">
        <v>836</v>
      </c>
      <c r="B4561" s="57">
        <v>45658</v>
      </c>
      <c r="C4561" s="59">
        <v>21337223.859999999</v>
      </c>
      <c r="D4561" s="60">
        <v>0</v>
      </c>
      <c r="E4561" s="54">
        <v>213372.24</v>
      </c>
      <c r="F4561" s="54">
        <v>214342.19</v>
      </c>
      <c r="G4561" s="55">
        <v>1.0049999999999999</v>
      </c>
      <c r="H4561" s="53">
        <v>0</v>
      </c>
      <c r="I4561" s="53" t="s">
        <v>1408</v>
      </c>
    </row>
    <row r="4562" spans="1:9" ht="17.399999999999999" x14ac:dyDescent="0.3">
      <c r="A4562" s="53" t="s">
        <v>836</v>
      </c>
      <c r="B4562" s="57">
        <v>45689</v>
      </c>
      <c r="C4562" s="59">
        <v>20933656.52</v>
      </c>
      <c r="D4562" s="60">
        <v>0</v>
      </c>
      <c r="E4562" s="54">
        <v>209336.57</v>
      </c>
      <c r="F4562" s="54">
        <v>214794.2</v>
      </c>
      <c r="G4562" s="55">
        <v>1.026</v>
      </c>
      <c r="H4562" s="53">
        <v>0</v>
      </c>
      <c r="I4562" s="53" t="s">
        <v>1408</v>
      </c>
    </row>
    <row r="4563" spans="1:9" ht="17.399999999999999" x14ac:dyDescent="0.3">
      <c r="A4563" s="53" t="s">
        <v>836</v>
      </c>
      <c r="B4563" s="57">
        <v>45717</v>
      </c>
      <c r="C4563" s="59">
        <v>20631793.219999999</v>
      </c>
      <c r="D4563" s="60">
        <v>220</v>
      </c>
      <c r="E4563" s="54">
        <v>206317.93</v>
      </c>
      <c r="F4563" s="54">
        <v>41462.97</v>
      </c>
      <c r="G4563" s="55">
        <v>0.20100000000000001</v>
      </c>
      <c r="H4563" s="53">
        <v>0</v>
      </c>
      <c r="I4563" s="53" t="s">
        <v>1409</v>
      </c>
    </row>
    <row r="4564" spans="1:9" ht="17.399999999999999" x14ac:dyDescent="0.3">
      <c r="A4564" s="53" t="s">
        <v>836</v>
      </c>
      <c r="B4564" s="57">
        <v>45748</v>
      </c>
      <c r="C4564" s="59">
        <v>20277638.629999999</v>
      </c>
      <c r="D4564" s="60">
        <v>0</v>
      </c>
      <c r="E4564" s="54">
        <v>202776.39</v>
      </c>
      <c r="F4564" s="54">
        <v>209159.92</v>
      </c>
      <c r="G4564" s="55">
        <v>1.0309999999999999</v>
      </c>
      <c r="H4564" s="53">
        <v>0</v>
      </c>
      <c r="I4564" s="53" t="s">
        <v>1408</v>
      </c>
    </row>
    <row r="4565" spans="1:9" ht="17.399999999999999" x14ac:dyDescent="0.3">
      <c r="A4565" s="53" t="s">
        <v>836</v>
      </c>
      <c r="B4565" s="57">
        <v>45778</v>
      </c>
      <c r="C4565" s="59">
        <v>19932560.98</v>
      </c>
      <c r="D4565" s="60">
        <v>0</v>
      </c>
      <c r="E4565" s="54">
        <v>199325.61</v>
      </c>
      <c r="F4565" s="54">
        <v>220603.88</v>
      </c>
      <c r="G4565" s="55">
        <v>1.107</v>
      </c>
      <c r="H4565" s="53">
        <v>0</v>
      </c>
      <c r="I4565" s="53" t="s">
        <v>1408</v>
      </c>
    </row>
    <row r="4566" spans="1:9" ht="17.399999999999999" x14ac:dyDescent="0.3">
      <c r="A4566" s="53" t="s">
        <v>836</v>
      </c>
      <c r="B4566" s="57">
        <v>45809</v>
      </c>
      <c r="C4566" s="59">
        <v>19605481.129999999</v>
      </c>
      <c r="D4566" s="60">
        <v>0</v>
      </c>
      <c r="E4566" s="54">
        <v>196054.81</v>
      </c>
      <c r="F4566" s="54">
        <v>192171.64</v>
      </c>
      <c r="G4566" s="55">
        <v>0.98</v>
      </c>
      <c r="H4566" s="53">
        <v>0</v>
      </c>
      <c r="I4566" s="53" t="s">
        <v>1408</v>
      </c>
    </row>
    <row r="4567" spans="1:9" ht="17.399999999999999" x14ac:dyDescent="0.3">
      <c r="A4567" s="53" t="s">
        <v>836</v>
      </c>
      <c r="B4567" s="57">
        <v>45839</v>
      </c>
      <c r="C4567" s="59">
        <v>19204259.859999999</v>
      </c>
      <c r="D4567" s="60">
        <v>0</v>
      </c>
      <c r="E4567" s="54">
        <v>192042.6</v>
      </c>
      <c r="F4567" s="54">
        <v>215325.53</v>
      </c>
      <c r="G4567" s="55">
        <v>1.121</v>
      </c>
      <c r="H4567" s="53">
        <v>0</v>
      </c>
      <c r="I4567" s="53" t="s">
        <v>1408</v>
      </c>
    </row>
    <row r="4568" spans="1:9" ht="17.399999999999999" x14ac:dyDescent="0.3">
      <c r="A4568" s="53" t="s">
        <v>836</v>
      </c>
      <c r="B4568" s="57">
        <v>45870</v>
      </c>
      <c r="C4568" s="59">
        <v>18869445.050000001</v>
      </c>
      <c r="D4568" s="60">
        <v>0</v>
      </c>
      <c r="E4568" s="54">
        <v>188694.45</v>
      </c>
      <c r="F4568" s="54">
        <v>192006.52</v>
      </c>
      <c r="G4568" s="55">
        <v>1.018</v>
      </c>
      <c r="H4568" s="53">
        <v>0</v>
      </c>
      <c r="I4568" s="53" t="s">
        <v>1408</v>
      </c>
    </row>
    <row r="4569" spans="1:9" ht="17.399999999999999" x14ac:dyDescent="0.3">
      <c r="A4569" s="53" t="s">
        <v>836</v>
      </c>
      <c r="B4569" s="57">
        <v>45901</v>
      </c>
      <c r="C4569" s="59">
        <v>18486932.039999999</v>
      </c>
      <c r="D4569" s="60">
        <v>0</v>
      </c>
      <c r="E4569" s="54">
        <v>184869.32</v>
      </c>
      <c r="F4569" s="54">
        <v>191606.49</v>
      </c>
      <c r="G4569" s="55">
        <v>1.036</v>
      </c>
      <c r="H4569" s="53">
        <v>0</v>
      </c>
      <c r="I4569" s="53" t="s">
        <v>1408</v>
      </c>
    </row>
    <row r="4570" spans="1:9" ht="17.399999999999999" x14ac:dyDescent="0.3">
      <c r="A4570" s="53" t="s">
        <v>836</v>
      </c>
      <c r="B4570" s="57">
        <v>45931</v>
      </c>
      <c r="C4570" s="59">
        <v>18202387.84</v>
      </c>
      <c r="D4570" s="60">
        <v>0</v>
      </c>
      <c r="E4570" s="54">
        <v>182023.88</v>
      </c>
      <c r="F4570" s="54">
        <v>190464.1</v>
      </c>
      <c r="G4570" s="55">
        <v>1.046</v>
      </c>
      <c r="H4570" s="53">
        <v>0</v>
      </c>
      <c r="I4570" s="53" t="s">
        <v>1408</v>
      </c>
    </row>
    <row r="4571" spans="1:9" ht="17.399999999999999" x14ac:dyDescent="0.3">
      <c r="A4571" s="53" t="s">
        <v>836</v>
      </c>
      <c r="B4571" s="57">
        <v>45962</v>
      </c>
      <c r="C4571" s="59">
        <v>17884134.539999999</v>
      </c>
      <c r="D4571" s="60">
        <v>0</v>
      </c>
      <c r="E4571" s="54">
        <v>178841.35</v>
      </c>
      <c r="F4571" s="54">
        <v>199249.18</v>
      </c>
      <c r="G4571" s="55">
        <v>1.1140000000000001</v>
      </c>
      <c r="H4571" s="53">
        <v>0</v>
      </c>
      <c r="I4571" s="53" t="s">
        <v>1408</v>
      </c>
    </row>
    <row r="4572" spans="1:9" ht="17.399999999999999" x14ac:dyDescent="0.3">
      <c r="A4572" s="53" t="s">
        <v>836</v>
      </c>
      <c r="B4572" s="57">
        <v>45992</v>
      </c>
      <c r="C4572" s="59">
        <v>17536805.16</v>
      </c>
      <c r="D4572" s="60">
        <v>0</v>
      </c>
      <c r="E4572" s="54">
        <v>175368.05</v>
      </c>
      <c r="F4572" s="54">
        <v>193007.14</v>
      </c>
      <c r="G4572" s="55">
        <v>1.101</v>
      </c>
      <c r="H4572" s="53">
        <v>0</v>
      </c>
      <c r="I4572" s="53" t="s">
        <v>1408</v>
      </c>
    </row>
    <row r="4573" spans="1:9" ht="17.399999999999999" x14ac:dyDescent="0.3">
      <c r="A4573" s="53" t="s">
        <v>837</v>
      </c>
      <c r="B4573" s="57">
        <v>45658</v>
      </c>
      <c r="C4573" s="59">
        <v>90787995.569999993</v>
      </c>
      <c r="D4573" s="60">
        <v>0</v>
      </c>
      <c r="E4573" s="54">
        <v>907879.96</v>
      </c>
      <c r="F4573" s="54">
        <v>877967.99</v>
      </c>
      <c r="G4573" s="55">
        <v>0.96699999999999997</v>
      </c>
      <c r="H4573" s="53">
        <v>0</v>
      </c>
      <c r="I4573" s="53" t="s">
        <v>1408</v>
      </c>
    </row>
    <row r="4574" spans="1:9" ht="17.399999999999999" x14ac:dyDescent="0.3">
      <c r="A4574" s="53" t="s">
        <v>837</v>
      </c>
      <c r="B4574" s="57">
        <v>45689</v>
      </c>
      <c r="C4574" s="59">
        <v>89024521.390000001</v>
      </c>
      <c r="D4574" s="60">
        <v>0</v>
      </c>
      <c r="E4574" s="54">
        <v>890245.21</v>
      </c>
      <c r="F4574" s="54">
        <v>938022.94</v>
      </c>
      <c r="G4574" s="55">
        <v>1.054</v>
      </c>
      <c r="H4574" s="53">
        <v>0</v>
      </c>
      <c r="I4574" s="53" t="s">
        <v>1408</v>
      </c>
    </row>
    <row r="4575" spans="1:9" ht="17.399999999999999" x14ac:dyDescent="0.3">
      <c r="A4575" s="53" t="s">
        <v>837</v>
      </c>
      <c r="B4575" s="57">
        <v>45717</v>
      </c>
      <c r="C4575" s="59">
        <v>87695781.900000006</v>
      </c>
      <c r="D4575" s="60">
        <v>0</v>
      </c>
      <c r="E4575" s="54">
        <v>876957.82</v>
      </c>
      <c r="F4575" s="54">
        <v>982356.21</v>
      </c>
      <c r="G4575" s="55">
        <v>1.1200000000000001</v>
      </c>
      <c r="H4575" s="53">
        <v>0</v>
      </c>
      <c r="I4575" s="53" t="s">
        <v>1408</v>
      </c>
    </row>
    <row r="4576" spans="1:9" ht="17.399999999999999" x14ac:dyDescent="0.3">
      <c r="A4576" s="53" t="s">
        <v>837</v>
      </c>
      <c r="B4576" s="57">
        <v>45748</v>
      </c>
      <c r="C4576" s="59">
        <v>86276724.480000004</v>
      </c>
      <c r="D4576" s="60">
        <v>0</v>
      </c>
      <c r="E4576" s="54">
        <v>862767.24</v>
      </c>
      <c r="F4576" s="54">
        <v>988468.73</v>
      </c>
      <c r="G4576" s="55">
        <v>1.1459999999999999</v>
      </c>
      <c r="H4576" s="53">
        <v>0</v>
      </c>
      <c r="I4576" s="53" t="s">
        <v>1408</v>
      </c>
    </row>
    <row r="4577" spans="1:9" ht="17.399999999999999" x14ac:dyDescent="0.3">
      <c r="A4577" s="53" t="s">
        <v>837</v>
      </c>
      <c r="B4577" s="57">
        <v>45778</v>
      </c>
      <c r="C4577" s="59">
        <v>84511600.439999998</v>
      </c>
      <c r="D4577" s="60">
        <v>0</v>
      </c>
      <c r="E4577" s="54">
        <v>845116</v>
      </c>
      <c r="F4577" s="54">
        <v>939242.62</v>
      </c>
      <c r="G4577" s="55">
        <v>1.111</v>
      </c>
      <c r="H4577" s="53">
        <v>0</v>
      </c>
      <c r="I4577" s="53" t="s">
        <v>1408</v>
      </c>
    </row>
    <row r="4578" spans="1:9" ht="17.399999999999999" x14ac:dyDescent="0.3">
      <c r="A4578" s="53" t="s">
        <v>837</v>
      </c>
      <c r="B4578" s="57">
        <v>45809</v>
      </c>
      <c r="C4578" s="59">
        <v>83128115.599999994</v>
      </c>
      <c r="D4578" s="60">
        <v>0</v>
      </c>
      <c r="E4578" s="54">
        <v>831281.16</v>
      </c>
      <c r="F4578" s="54">
        <v>951925.94</v>
      </c>
      <c r="G4578" s="55">
        <v>1.145</v>
      </c>
      <c r="H4578" s="53">
        <v>0</v>
      </c>
      <c r="I4578" s="53" t="s">
        <v>1408</v>
      </c>
    </row>
    <row r="4579" spans="1:9" ht="17.399999999999999" x14ac:dyDescent="0.3">
      <c r="A4579" s="53" t="s">
        <v>837</v>
      </c>
      <c r="B4579" s="57">
        <v>45839</v>
      </c>
      <c r="C4579" s="59">
        <v>81958654.650000006</v>
      </c>
      <c r="D4579" s="60">
        <v>15</v>
      </c>
      <c r="E4579" s="54">
        <v>819586.55</v>
      </c>
      <c r="F4579" s="54">
        <v>878825.83</v>
      </c>
      <c r="G4579" s="55">
        <v>1.0720000000000001</v>
      </c>
      <c r="H4579" s="53">
        <v>0</v>
      </c>
      <c r="I4579" s="53" t="s">
        <v>1408</v>
      </c>
    </row>
    <row r="4580" spans="1:9" ht="17.399999999999999" x14ac:dyDescent="0.3">
      <c r="A4580" s="53" t="s">
        <v>837</v>
      </c>
      <c r="B4580" s="57">
        <v>45870</v>
      </c>
      <c r="C4580" s="59">
        <v>80694380.069999993</v>
      </c>
      <c r="D4580" s="60">
        <v>0</v>
      </c>
      <c r="E4580" s="54">
        <v>806943.8</v>
      </c>
      <c r="F4580" s="54">
        <v>815425.32</v>
      </c>
      <c r="G4580" s="55">
        <v>1.0109999999999999</v>
      </c>
      <c r="H4580" s="53">
        <v>0</v>
      </c>
      <c r="I4580" s="53" t="s">
        <v>1408</v>
      </c>
    </row>
    <row r="4581" spans="1:9" ht="17.399999999999999" x14ac:dyDescent="0.3">
      <c r="A4581" s="53" t="s">
        <v>837</v>
      </c>
      <c r="B4581" s="57">
        <v>45901</v>
      </c>
      <c r="C4581" s="59">
        <v>79379031.030000001</v>
      </c>
      <c r="D4581" s="60">
        <v>95</v>
      </c>
      <c r="E4581" s="54">
        <v>793790.31</v>
      </c>
      <c r="F4581" s="54">
        <v>357598.26</v>
      </c>
      <c r="G4581" s="55">
        <v>0.45</v>
      </c>
      <c r="H4581" s="53">
        <v>0</v>
      </c>
      <c r="I4581" s="53" t="s">
        <v>1409</v>
      </c>
    </row>
    <row r="4582" spans="1:9" ht="17.399999999999999" x14ac:dyDescent="0.3">
      <c r="A4582" s="53" t="s">
        <v>837</v>
      </c>
      <c r="B4582" s="57">
        <v>45931</v>
      </c>
      <c r="C4582" s="59">
        <v>77818290.340000004</v>
      </c>
      <c r="D4582" s="60">
        <v>0</v>
      </c>
      <c r="E4582" s="54">
        <v>778182.9</v>
      </c>
      <c r="F4582" s="54">
        <v>849151.68</v>
      </c>
      <c r="G4582" s="55">
        <v>1.091</v>
      </c>
      <c r="H4582" s="53">
        <v>0</v>
      </c>
      <c r="I4582" s="53" t="s">
        <v>1408</v>
      </c>
    </row>
    <row r="4583" spans="1:9" ht="17.399999999999999" x14ac:dyDescent="0.3">
      <c r="A4583" s="53" t="s">
        <v>837</v>
      </c>
      <c r="B4583" s="57">
        <v>45962</v>
      </c>
      <c r="C4583" s="59">
        <v>76378999.5</v>
      </c>
      <c r="D4583" s="60">
        <v>0</v>
      </c>
      <c r="E4583" s="54">
        <v>763790</v>
      </c>
      <c r="F4583" s="54">
        <v>838154.3</v>
      </c>
      <c r="G4583" s="55">
        <v>1.097</v>
      </c>
      <c r="H4583" s="53">
        <v>0</v>
      </c>
      <c r="I4583" s="53" t="s">
        <v>1408</v>
      </c>
    </row>
    <row r="4584" spans="1:9" ht="17.399999999999999" x14ac:dyDescent="0.3">
      <c r="A4584" s="53" t="s">
        <v>837</v>
      </c>
      <c r="B4584" s="57">
        <v>45992</v>
      </c>
      <c r="C4584" s="59">
        <v>74971259.599999994</v>
      </c>
      <c r="D4584" s="60">
        <v>0</v>
      </c>
      <c r="E4584" s="54">
        <v>749712.6</v>
      </c>
      <c r="F4584" s="54">
        <v>723879.94</v>
      </c>
      <c r="G4584" s="55">
        <v>0.96599999999999997</v>
      </c>
      <c r="H4584" s="53">
        <v>0</v>
      </c>
      <c r="I4584" s="53" t="s">
        <v>1408</v>
      </c>
    </row>
    <row r="4585" spans="1:9" ht="17.399999999999999" x14ac:dyDescent="0.3">
      <c r="A4585" s="53" t="s">
        <v>838</v>
      </c>
      <c r="B4585" s="57">
        <v>45658</v>
      </c>
      <c r="C4585" s="59">
        <v>2849370.12</v>
      </c>
      <c r="D4585" s="60">
        <v>0</v>
      </c>
      <c r="E4585" s="54">
        <v>42740.55</v>
      </c>
      <c r="F4585" s="54">
        <v>47852.95</v>
      </c>
      <c r="G4585" s="55">
        <v>1.1200000000000001</v>
      </c>
      <c r="H4585" s="53">
        <v>0</v>
      </c>
      <c r="I4585" s="53" t="s">
        <v>1408</v>
      </c>
    </row>
    <row r="4586" spans="1:9" ht="17.399999999999999" x14ac:dyDescent="0.3">
      <c r="A4586" s="53" t="s">
        <v>838</v>
      </c>
      <c r="B4586" s="57">
        <v>45689</v>
      </c>
      <c r="C4586" s="59">
        <v>2778642.57</v>
      </c>
      <c r="D4586" s="60">
        <v>0</v>
      </c>
      <c r="E4586" s="54">
        <v>41679.64</v>
      </c>
      <c r="F4586" s="54">
        <v>47226.77</v>
      </c>
      <c r="G4586" s="55">
        <v>1.133</v>
      </c>
      <c r="H4586" s="53">
        <v>0</v>
      </c>
      <c r="I4586" s="53" t="s">
        <v>1408</v>
      </c>
    </row>
    <row r="4587" spans="1:9" ht="17.399999999999999" x14ac:dyDescent="0.3">
      <c r="A4587" s="53" t="s">
        <v>838</v>
      </c>
      <c r="B4587" s="57">
        <v>45717</v>
      </c>
      <c r="C4587" s="59">
        <v>2713196.93</v>
      </c>
      <c r="D4587" s="60">
        <v>0</v>
      </c>
      <c r="E4587" s="54">
        <v>40697.949999999997</v>
      </c>
      <c r="F4587" s="54">
        <v>45338.87</v>
      </c>
      <c r="G4587" s="55">
        <v>1.1140000000000001</v>
      </c>
      <c r="H4587" s="53">
        <v>0</v>
      </c>
      <c r="I4587" s="53" t="s">
        <v>1408</v>
      </c>
    </row>
    <row r="4588" spans="1:9" ht="17.399999999999999" x14ac:dyDescent="0.3">
      <c r="A4588" s="53" t="s">
        <v>838</v>
      </c>
      <c r="B4588" s="57">
        <v>45748</v>
      </c>
      <c r="C4588" s="59">
        <v>2655324.7000000002</v>
      </c>
      <c r="D4588" s="60">
        <v>0</v>
      </c>
      <c r="E4588" s="54">
        <v>39829.870000000003</v>
      </c>
      <c r="F4588" s="54">
        <v>41166.5</v>
      </c>
      <c r="G4588" s="55">
        <v>1.034</v>
      </c>
      <c r="H4588" s="53">
        <v>0</v>
      </c>
      <c r="I4588" s="53" t="s">
        <v>1408</v>
      </c>
    </row>
    <row r="4589" spans="1:9" ht="17.399999999999999" x14ac:dyDescent="0.3">
      <c r="A4589" s="53" t="s">
        <v>838</v>
      </c>
      <c r="B4589" s="57">
        <v>45778</v>
      </c>
      <c r="C4589" s="59">
        <v>2587131.64</v>
      </c>
      <c r="D4589" s="60">
        <v>0</v>
      </c>
      <c r="E4589" s="54">
        <v>38806.97</v>
      </c>
      <c r="F4589" s="54">
        <v>44340.79</v>
      </c>
      <c r="G4589" s="55">
        <v>1.143</v>
      </c>
      <c r="H4589" s="53">
        <v>0</v>
      </c>
      <c r="I4589" s="53" t="s">
        <v>1408</v>
      </c>
    </row>
    <row r="4590" spans="1:9" ht="17.399999999999999" x14ac:dyDescent="0.3">
      <c r="A4590" s="53" t="s">
        <v>838</v>
      </c>
      <c r="B4590" s="57">
        <v>45809</v>
      </c>
      <c r="C4590" s="59">
        <v>2523856.7599999998</v>
      </c>
      <c r="D4590" s="60">
        <v>0</v>
      </c>
      <c r="E4590" s="54">
        <v>37857.85</v>
      </c>
      <c r="F4590" s="54">
        <v>43152.3</v>
      </c>
      <c r="G4590" s="55">
        <v>1.1399999999999999</v>
      </c>
      <c r="H4590" s="53">
        <v>0</v>
      </c>
      <c r="I4590" s="53" t="s">
        <v>1408</v>
      </c>
    </row>
    <row r="4591" spans="1:9" ht="17.399999999999999" x14ac:dyDescent="0.3">
      <c r="A4591" s="53" t="s">
        <v>838</v>
      </c>
      <c r="B4591" s="57">
        <v>45839</v>
      </c>
      <c r="C4591" s="59">
        <v>2468276.4700000002</v>
      </c>
      <c r="D4591" s="60">
        <v>65</v>
      </c>
      <c r="E4591" s="54">
        <v>37024.15</v>
      </c>
      <c r="F4591" s="54">
        <v>32155.62</v>
      </c>
      <c r="G4591" s="55">
        <v>0.86899999999999999</v>
      </c>
      <c r="H4591" s="53">
        <v>0</v>
      </c>
      <c r="I4591" s="53" t="s">
        <v>1411</v>
      </c>
    </row>
    <row r="4592" spans="1:9" ht="17.399999999999999" x14ac:dyDescent="0.3">
      <c r="A4592" s="53" t="s">
        <v>838</v>
      </c>
      <c r="B4592" s="57">
        <v>45870</v>
      </c>
      <c r="C4592" s="59">
        <v>2414091.42</v>
      </c>
      <c r="D4592" s="60">
        <v>0</v>
      </c>
      <c r="E4592" s="54">
        <v>36211.370000000003</v>
      </c>
      <c r="F4592" s="54">
        <v>36323.589999999997</v>
      </c>
      <c r="G4592" s="55">
        <v>1.0029999999999999</v>
      </c>
      <c r="H4592" s="53">
        <v>0</v>
      </c>
      <c r="I4592" s="53" t="s">
        <v>1408</v>
      </c>
    </row>
    <row r="4593" spans="1:9" ht="17.399999999999999" x14ac:dyDescent="0.3">
      <c r="A4593" s="53" t="s">
        <v>838</v>
      </c>
      <c r="B4593" s="57">
        <v>45901</v>
      </c>
      <c r="C4593" s="59">
        <v>2349401.54</v>
      </c>
      <c r="D4593" s="60">
        <v>95</v>
      </c>
      <c r="E4593" s="54">
        <v>35241.019999999997</v>
      </c>
      <c r="F4593" s="54">
        <v>11002.79</v>
      </c>
      <c r="G4593" s="55">
        <v>0.312</v>
      </c>
      <c r="H4593" s="53">
        <v>1</v>
      </c>
      <c r="I4593" s="53" t="s">
        <v>1409</v>
      </c>
    </row>
    <row r="4594" spans="1:9" ht="17.399999999999999" x14ac:dyDescent="0.3">
      <c r="A4594" s="53" t="s">
        <v>838</v>
      </c>
      <c r="B4594" s="57">
        <v>45931</v>
      </c>
      <c r="C4594" s="59">
        <v>2295364.64</v>
      </c>
      <c r="D4594" s="60">
        <v>0</v>
      </c>
      <c r="E4594" s="54">
        <v>34430.47</v>
      </c>
      <c r="F4594" s="54">
        <v>33014.49</v>
      </c>
      <c r="G4594" s="55">
        <v>0.95899999999999996</v>
      </c>
      <c r="H4594" s="53">
        <v>1</v>
      </c>
      <c r="I4594" s="53" t="s">
        <v>1408</v>
      </c>
    </row>
    <row r="4595" spans="1:9" ht="17.399999999999999" x14ac:dyDescent="0.3">
      <c r="A4595" s="53" t="s">
        <v>838</v>
      </c>
      <c r="B4595" s="57">
        <v>45962</v>
      </c>
      <c r="C4595" s="59">
        <v>2246044.63</v>
      </c>
      <c r="D4595" s="60">
        <v>0</v>
      </c>
      <c r="E4595" s="54">
        <v>33690.67</v>
      </c>
      <c r="F4595" s="54">
        <v>36339.81</v>
      </c>
      <c r="G4595" s="55">
        <v>1.079</v>
      </c>
      <c r="H4595" s="53">
        <v>1</v>
      </c>
      <c r="I4595" s="53" t="s">
        <v>1408</v>
      </c>
    </row>
    <row r="4596" spans="1:9" ht="17.399999999999999" x14ac:dyDescent="0.3">
      <c r="A4596" s="53" t="s">
        <v>838</v>
      </c>
      <c r="B4596" s="57">
        <v>45992</v>
      </c>
      <c r="C4596" s="59">
        <v>2194998.88</v>
      </c>
      <c r="D4596" s="60">
        <v>35</v>
      </c>
      <c r="E4596" s="54">
        <v>32924.980000000003</v>
      </c>
      <c r="F4596" s="54">
        <v>18611.240000000002</v>
      </c>
      <c r="G4596" s="55">
        <v>0.56499999999999995</v>
      </c>
      <c r="H4596" s="53">
        <v>1</v>
      </c>
      <c r="I4596" s="53" t="s">
        <v>1410</v>
      </c>
    </row>
    <row r="4597" spans="1:9" ht="17.399999999999999" x14ac:dyDescent="0.3">
      <c r="A4597" s="53" t="s">
        <v>839</v>
      </c>
      <c r="B4597" s="57">
        <v>45658</v>
      </c>
      <c r="C4597" s="59">
        <v>523345.61</v>
      </c>
      <c r="D4597" s="60">
        <v>15</v>
      </c>
      <c r="E4597" s="54">
        <v>7850.18</v>
      </c>
      <c r="F4597" s="54">
        <v>8930.4699999999993</v>
      </c>
      <c r="G4597" s="55">
        <v>1.1379999999999999</v>
      </c>
      <c r="H4597" s="53">
        <v>0</v>
      </c>
      <c r="I4597" s="53" t="s">
        <v>1408</v>
      </c>
    </row>
    <row r="4598" spans="1:9" ht="17.399999999999999" x14ac:dyDescent="0.3">
      <c r="A4598" s="53" t="s">
        <v>839</v>
      </c>
      <c r="B4598" s="57">
        <v>45689</v>
      </c>
      <c r="C4598" s="59">
        <v>508414.78</v>
      </c>
      <c r="D4598" s="60">
        <v>15</v>
      </c>
      <c r="E4598" s="54">
        <v>7626.22</v>
      </c>
      <c r="F4598" s="54">
        <v>7550.94</v>
      </c>
      <c r="G4598" s="55">
        <v>0.99</v>
      </c>
      <c r="H4598" s="53">
        <v>0</v>
      </c>
      <c r="I4598" s="53" t="s">
        <v>1408</v>
      </c>
    </row>
    <row r="4599" spans="1:9" ht="17.399999999999999" x14ac:dyDescent="0.3">
      <c r="A4599" s="53" t="s">
        <v>839</v>
      </c>
      <c r="B4599" s="57">
        <v>45717</v>
      </c>
      <c r="C4599" s="59">
        <v>494833.5</v>
      </c>
      <c r="D4599" s="60">
        <v>0</v>
      </c>
      <c r="E4599" s="54">
        <v>7422.5</v>
      </c>
      <c r="F4599" s="54">
        <v>8112.31</v>
      </c>
      <c r="G4599" s="55">
        <v>1.093</v>
      </c>
      <c r="H4599" s="53">
        <v>0</v>
      </c>
      <c r="I4599" s="53" t="s">
        <v>1408</v>
      </c>
    </row>
    <row r="4600" spans="1:9" ht="17.399999999999999" x14ac:dyDescent="0.3">
      <c r="A4600" s="53" t="s">
        <v>839</v>
      </c>
      <c r="B4600" s="57">
        <v>45748</v>
      </c>
      <c r="C4600" s="59">
        <v>479024.07</v>
      </c>
      <c r="D4600" s="60">
        <v>65</v>
      </c>
      <c r="E4600" s="54">
        <v>7185.36</v>
      </c>
      <c r="F4600" s="54">
        <v>5831.56</v>
      </c>
      <c r="G4600" s="55">
        <v>0.81200000000000006</v>
      </c>
      <c r="H4600" s="53">
        <v>0</v>
      </c>
      <c r="I4600" s="53" t="s">
        <v>1411</v>
      </c>
    </row>
    <row r="4601" spans="1:9" ht="17.399999999999999" x14ac:dyDescent="0.3">
      <c r="A4601" s="53" t="s">
        <v>839</v>
      </c>
      <c r="B4601" s="57">
        <v>45778</v>
      </c>
      <c r="C4601" s="59">
        <v>479024.07</v>
      </c>
      <c r="D4601" s="60">
        <v>220</v>
      </c>
      <c r="E4601" s="54">
        <v>7185.36</v>
      </c>
      <c r="F4601" s="54">
        <v>1377.94</v>
      </c>
      <c r="G4601" s="55">
        <v>0.192</v>
      </c>
      <c r="H4601" s="53">
        <v>0</v>
      </c>
      <c r="I4601" s="53" t="s">
        <v>1412</v>
      </c>
    </row>
    <row r="4602" spans="1:9" ht="17.399999999999999" x14ac:dyDescent="0.3">
      <c r="A4602" s="53" t="s">
        <v>839</v>
      </c>
      <c r="B4602" s="57">
        <v>45809</v>
      </c>
      <c r="C4602" s="59">
        <v>479024.07</v>
      </c>
      <c r="D4602" s="60">
        <v>999</v>
      </c>
      <c r="E4602" s="54">
        <v>7185.36</v>
      </c>
      <c r="F4602" s="54">
        <v>1109.76</v>
      </c>
      <c r="G4602" s="55">
        <v>0.154</v>
      </c>
      <c r="H4602" s="53">
        <v>0</v>
      </c>
      <c r="I4602" s="53" t="s">
        <v>1412</v>
      </c>
    </row>
    <row r="4603" spans="1:9" ht="17.399999999999999" x14ac:dyDescent="0.3">
      <c r="A4603" s="53" t="s">
        <v>839</v>
      </c>
      <c r="B4603" s="57">
        <v>45839</v>
      </c>
      <c r="C4603" s="59">
        <v>479024.07</v>
      </c>
      <c r="D4603" s="60">
        <v>999</v>
      </c>
      <c r="E4603" s="54">
        <v>7185.36</v>
      </c>
      <c r="F4603" s="54">
        <v>834.51</v>
      </c>
      <c r="G4603" s="55">
        <v>0.11600000000000001</v>
      </c>
      <c r="H4603" s="53">
        <v>0</v>
      </c>
      <c r="I4603" s="53" t="s">
        <v>1412</v>
      </c>
    </row>
    <row r="4604" spans="1:9" ht="17.399999999999999" x14ac:dyDescent="0.3">
      <c r="A4604" s="53" t="s">
        <v>839</v>
      </c>
      <c r="B4604" s="57">
        <v>45870</v>
      </c>
      <c r="C4604" s="59">
        <v>479024.07</v>
      </c>
      <c r="D4604" s="60">
        <v>999</v>
      </c>
      <c r="E4604" s="54">
        <v>7185.36</v>
      </c>
      <c r="F4604" s="54">
        <v>1392.22</v>
      </c>
      <c r="G4604" s="55">
        <v>0.19400000000000001</v>
      </c>
      <c r="H4604" s="53">
        <v>0</v>
      </c>
      <c r="I4604" s="53" t="s">
        <v>1412</v>
      </c>
    </row>
    <row r="4605" spans="1:9" ht="17.399999999999999" x14ac:dyDescent="0.3">
      <c r="A4605" s="53" t="s">
        <v>839</v>
      </c>
      <c r="B4605" s="57">
        <v>45901</v>
      </c>
      <c r="C4605" s="59">
        <v>479024.07</v>
      </c>
      <c r="D4605" s="60">
        <v>999</v>
      </c>
      <c r="E4605" s="54">
        <v>7185.36</v>
      </c>
      <c r="F4605" s="54">
        <v>1265.45</v>
      </c>
      <c r="G4605" s="55">
        <v>0.17599999999999999</v>
      </c>
      <c r="H4605" s="53">
        <v>0</v>
      </c>
      <c r="I4605" s="53" t="s">
        <v>1412</v>
      </c>
    </row>
    <row r="4606" spans="1:9" ht="17.399999999999999" x14ac:dyDescent="0.3">
      <c r="A4606" s="53" t="s">
        <v>839</v>
      </c>
      <c r="B4606" s="57">
        <v>45931</v>
      </c>
      <c r="C4606" s="59">
        <v>479024.07</v>
      </c>
      <c r="D4606" s="60">
        <v>999</v>
      </c>
      <c r="E4606" s="54">
        <v>7185.36</v>
      </c>
      <c r="F4606" s="54">
        <v>952.03</v>
      </c>
      <c r="G4606" s="55">
        <v>0.13200000000000001</v>
      </c>
      <c r="H4606" s="53">
        <v>0</v>
      </c>
      <c r="I4606" s="53" t="s">
        <v>1412</v>
      </c>
    </row>
    <row r="4607" spans="1:9" ht="17.399999999999999" x14ac:dyDescent="0.3">
      <c r="A4607" s="53" t="s">
        <v>839</v>
      </c>
      <c r="B4607" s="57">
        <v>45962</v>
      </c>
      <c r="C4607" s="59">
        <v>479024.07</v>
      </c>
      <c r="D4607" s="60">
        <v>999</v>
      </c>
      <c r="E4607" s="54">
        <v>7185.36</v>
      </c>
      <c r="F4607" s="54">
        <v>106.57</v>
      </c>
      <c r="G4607" s="55">
        <v>1.4999999999999999E-2</v>
      </c>
      <c r="H4607" s="53">
        <v>0</v>
      </c>
      <c r="I4607" s="53" t="s">
        <v>1412</v>
      </c>
    </row>
    <row r="4608" spans="1:9" ht="17.399999999999999" x14ac:dyDescent="0.3">
      <c r="A4608" s="53" t="s">
        <v>839</v>
      </c>
      <c r="B4608" s="57">
        <v>45992</v>
      </c>
      <c r="C4608" s="59">
        <v>479024.07</v>
      </c>
      <c r="D4608" s="60">
        <v>999</v>
      </c>
      <c r="E4608" s="54">
        <v>7185.36</v>
      </c>
      <c r="F4608" s="54">
        <v>708.03</v>
      </c>
      <c r="G4608" s="55">
        <v>9.9000000000000005E-2</v>
      </c>
      <c r="H4608" s="53">
        <v>0</v>
      </c>
      <c r="I4608" s="53" t="s">
        <v>1412</v>
      </c>
    </row>
    <row r="4609" spans="1:9" ht="17.399999999999999" x14ac:dyDescent="0.3">
      <c r="A4609" s="53" t="s">
        <v>841</v>
      </c>
      <c r="B4609" s="57">
        <v>45658</v>
      </c>
      <c r="C4609" s="59">
        <v>491499.04</v>
      </c>
      <c r="D4609" s="60">
        <v>0</v>
      </c>
      <c r="E4609" s="54">
        <v>7372.49</v>
      </c>
      <c r="F4609" s="54">
        <v>7773.81</v>
      </c>
      <c r="G4609" s="55">
        <v>1.054</v>
      </c>
      <c r="H4609" s="53">
        <v>0</v>
      </c>
      <c r="I4609" s="53" t="s">
        <v>1408</v>
      </c>
    </row>
    <row r="4610" spans="1:9" ht="17.399999999999999" x14ac:dyDescent="0.3">
      <c r="A4610" s="53" t="s">
        <v>841</v>
      </c>
      <c r="B4610" s="57">
        <v>45689</v>
      </c>
      <c r="C4610" s="59">
        <v>478014.51</v>
      </c>
      <c r="D4610" s="60">
        <v>0</v>
      </c>
      <c r="E4610" s="54">
        <v>7170.22</v>
      </c>
      <c r="F4610" s="54">
        <v>8126.79</v>
      </c>
      <c r="G4610" s="55">
        <v>1.133</v>
      </c>
      <c r="H4610" s="53">
        <v>0</v>
      </c>
      <c r="I4610" s="53" t="s">
        <v>1408</v>
      </c>
    </row>
    <row r="4611" spans="1:9" ht="17.399999999999999" x14ac:dyDescent="0.3">
      <c r="A4611" s="53" t="s">
        <v>841</v>
      </c>
      <c r="B4611" s="57">
        <v>45717</v>
      </c>
      <c r="C4611" s="59">
        <v>478014.51</v>
      </c>
      <c r="D4611" s="60">
        <v>185</v>
      </c>
      <c r="E4611" s="54">
        <v>7170.22</v>
      </c>
      <c r="F4611" s="54">
        <v>745.51</v>
      </c>
      <c r="G4611" s="55">
        <v>0.104</v>
      </c>
      <c r="H4611" s="53">
        <v>0</v>
      </c>
      <c r="I4611" s="53" t="s">
        <v>1412</v>
      </c>
    </row>
    <row r="4612" spans="1:9" ht="17.399999999999999" x14ac:dyDescent="0.3">
      <c r="A4612" s="53" t="s">
        <v>841</v>
      </c>
      <c r="B4612" s="57">
        <v>45748</v>
      </c>
      <c r="C4612" s="59">
        <v>478014.51</v>
      </c>
      <c r="D4612" s="60">
        <v>999</v>
      </c>
      <c r="E4612" s="54">
        <v>7170.22</v>
      </c>
      <c r="F4612" s="54">
        <v>806.43</v>
      </c>
      <c r="G4612" s="55">
        <v>0.112</v>
      </c>
      <c r="H4612" s="53">
        <v>0</v>
      </c>
      <c r="I4612" s="53" t="s">
        <v>1412</v>
      </c>
    </row>
    <row r="4613" spans="1:9" ht="17.399999999999999" x14ac:dyDescent="0.3">
      <c r="A4613" s="53" t="s">
        <v>841</v>
      </c>
      <c r="B4613" s="57">
        <v>45778</v>
      </c>
      <c r="C4613" s="59">
        <v>478014.51</v>
      </c>
      <c r="D4613" s="60">
        <v>999</v>
      </c>
      <c r="E4613" s="54">
        <v>7170.22</v>
      </c>
      <c r="F4613" s="54">
        <v>1312.71</v>
      </c>
      <c r="G4613" s="55">
        <v>0.183</v>
      </c>
      <c r="H4613" s="53">
        <v>0</v>
      </c>
      <c r="I4613" s="53" t="s">
        <v>1412</v>
      </c>
    </row>
    <row r="4614" spans="1:9" ht="17.399999999999999" x14ac:dyDescent="0.3">
      <c r="A4614" s="53" t="s">
        <v>841</v>
      </c>
      <c r="B4614" s="57">
        <v>45809</v>
      </c>
      <c r="C4614" s="59">
        <v>478014.51</v>
      </c>
      <c r="D4614" s="60">
        <v>999</v>
      </c>
      <c r="E4614" s="54">
        <v>7170.22</v>
      </c>
      <c r="F4614" s="54">
        <v>631.11</v>
      </c>
      <c r="G4614" s="55">
        <v>8.7999999999999995E-2</v>
      </c>
      <c r="H4614" s="53">
        <v>0</v>
      </c>
      <c r="I4614" s="53" t="s">
        <v>1412</v>
      </c>
    </row>
    <row r="4615" spans="1:9" ht="17.399999999999999" x14ac:dyDescent="0.3">
      <c r="A4615" s="53" t="s">
        <v>841</v>
      </c>
      <c r="B4615" s="57">
        <v>45839</v>
      </c>
      <c r="C4615" s="59">
        <v>478014.51</v>
      </c>
      <c r="D4615" s="60">
        <v>999</v>
      </c>
      <c r="E4615" s="54">
        <v>7170.22</v>
      </c>
      <c r="F4615" s="54">
        <v>894.61</v>
      </c>
      <c r="G4615" s="55">
        <v>0.125</v>
      </c>
      <c r="H4615" s="53">
        <v>0</v>
      </c>
      <c r="I4615" s="53" t="s">
        <v>1412</v>
      </c>
    </row>
    <row r="4616" spans="1:9" ht="17.399999999999999" x14ac:dyDescent="0.3">
      <c r="A4616" s="53" t="s">
        <v>841</v>
      </c>
      <c r="B4616" s="57">
        <v>45870</v>
      </c>
      <c r="C4616" s="59">
        <v>478014.51</v>
      </c>
      <c r="D4616" s="60">
        <v>999</v>
      </c>
      <c r="E4616" s="54">
        <v>7170.22</v>
      </c>
      <c r="F4616" s="54">
        <v>187.68</v>
      </c>
      <c r="G4616" s="55">
        <v>2.5999999999999999E-2</v>
      </c>
      <c r="H4616" s="53">
        <v>0</v>
      </c>
      <c r="I4616" s="53" t="s">
        <v>1412</v>
      </c>
    </row>
    <row r="4617" spans="1:9" ht="17.399999999999999" x14ac:dyDescent="0.3">
      <c r="A4617" s="53" t="s">
        <v>841</v>
      </c>
      <c r="B4617" s="57">
        <v>45901</v>
      </c>
      <c r="C4617" s="59">
        <v>478014.51</v>
      </c>
      <c r="D4617" s="60">
        <v>999</v>
      </c>
      <c r="E4617" s="54">
        <v>7170.22</v>
      </c>
      <c r="F4617" s="54">
        <v>848.21</v>
      </c>
      <c r="G4617" s="55">
        <v>0.11799999999999999</v>
      </c>
      <c r="H4617" s="53">
        <v>0</v>
      </c>
      <c r="I4617" s="53" t="s">
        <v>1412</v>
      </c>
    </row>
    <row r="4618" spans="1:9" ht="17.399999999999999" x14ac:dyDescent="0.3">
      <c r="A4618" s="53" t="s">
        <v>841</v>
      </c>
      <c r="B4618" s="57">
        <v>45931</v>
      </c>
      <c r="C4618" s="59">
        <v>478014.51</v>
      </c>
      <c r="D4618" s="60">
        <v>999</v>
      </c>
      <c r="E4618" s="54">
        <v>7170.22</v>
      </c>
      <c r="F4618" s="54">
        <v>271.35000000000002</v>
      </c>
      <c r="G4618" s="55">
        <v>3.7999999999999999E-2</v>
      </c>
      <c r="H4618" s="53">
        <v>0</v>
      </c>
      <c r="I4618" s="53" t="s">
        <v>1412</v>
      </c>
    </row>
    <row r="4619" spans="1:9" ht="17.399999999999999" x14ac:dyDescent="0.3">
      <c r="A4619" s="53" t="s">
        <v>841</v>
      </c>
      <c r="B4619" s="57">
        <v>45962</v>
      </c>
      <c r="C4619" s="59">
        <v>478014.51</v>
      </c>
      <c r="D4619" s="60">
        <v>999</v>
      </c>
      <c r="E4619" s="54">
        <v>7170.22</v>
      </c>
      <c r="F4619" s="54">
        <v>1325.1</v>
      </c>
      <c r="G4619" s="55">
        <v>0.185</v>
      </c>
      <c r="H4619" s="53">
        <v>0</v>
      </c>
      <c r="I4619" s="53" t="s">
        <v>1412</v>
      </c>
    </row>
    <row r="4620" spans="1:9" ht="17.399999999999999" x14ac:dyDescent="0.3">
      <c r="A4620" s="53" t="s">
        <v>841</v>
      </c>
      <c r="B4620" s="57">
        <v>45992</v>
      </c>
      <c r="C4620" s="59">
        <v>478014.51</v>
      </c>
      <c r="D4620" s="60">
        <v>999</v>
      </c>
      <c r="E4620" s="54">
        <v>7170.22</v>
      </c>
      <c r="F4620" s="54">
        <v>636.44000000000005</v>
      </c>
      <c r="G4620" s="55">
        <v>8.8999999999999996E-2</v>
      </c>
      <c r="H4620" s="53">
        <v>0</v>
      </c>
      <c r="I4620" s="53" t="s">
        <v>1412</v>
      </c>
    </row>
    <row r="4621" spans="1:9" ht="17.399999999999999" x14ac:dyDescent="0.3">
      <c r="A4621" s="53" t="s">
        <v>843</v>
      </c>
      <c r="B4621" s="57">
        <v>45658</v>
      </c>
      <c r="C4621" s="59">
        <v>717862.87</v>
      </c>
      <c r="D4621" s="60">
        <v>0</v>
      </c>
      <c r="E4621" s="54">
        <v>10767.94</v>
      </c>
      <c r="F4621" s="54">
        <v>12334.95</v>
      </c>
      <c r="G4621" s="55">
        <v>1.1459999999999999</v>
      </c>
      <c r="H4621" s="53">
        <v>0</v>
      </c>
      <c r="I4621" s="53" t="s">
        <v>1408</v>
      </c>
    </row>
    <row r="4622" spans="1:9" ht="17.399999999999999" x14ac:dyDescent="0.3">
      <c r="A4622" s="53" t="s">
        <v>843</v>
      </c>
      <c r="B4622" s="57">
        <v>45689</v>
      </c>
      <c r="C4622" s="59">
        <v>695380.2</v>
      </c>
      <c r="D4622" s="60">
        <v>0</v>
      </c>
      <c r="E4622" s="54">
        <v>10430.700000000001</v>
      </c>
      <c r="F4622" s="54">
        <v>10535.72</v>
      </c>
      <c r="G4622" s="55">
        <v>1.01</v>
      </c>
      <c r="H4622" s="53">
        <v>0</v>
      </c>
      <c r="I4622" s="53" t="s">
        <v>1408</v>
      </c>
    </row>
    <row r="4623" spans="1:9" ht="17.399999999999999" x14ac:dyDescent="0.3">
      <c r="A4623" s="53" t="s">
        <v>843</v>
      </c>
      <c r="B4623" s="57">
        <v>45717</v>
      </c>
      <c r="C4623" s="59">
        <v>676423.13</v>
      </c>
      <c r="D4623" s="60">
        <v>0</v>
      </c>
      <c r="E4623" s="54">
        <v>10146.35</v>
      </c>
      <c r="F4623" s="54">
        <v>11418.36</v>
      </c>
      <c r="G4623" s="55">
        <v>1.125</v>
      </c>
      <c r="H4623" s="53">
        <v>0</v>
      </c>
      <c r="I4623" s="53" t="s">
        <v>1408</v>
      </c>
    </row>
    <row r="4624" spans="1:9" ht="17.399999999999999" x14ac:dyDescent="0.3">
      <c r="A4624" s="53" t="s">
        <v>843</v>
      </c>
      <c r="B4624" s="57">
        <v>45748</v>
      </c>
      <c r="C4624" s="59">
        <v>654181.43000000005</v>
      </c>
      <c r="D4624" s="60">
        <v>0</v>
      </c>
      <c r="E4624" s="54">
        <v>9812.7199999999993</v>
      </c>
      <c r="F4624" s="54">
        <v>9922.69</v>
      </c>
      <c r="G4624" s="55">
        <v>1.0109999999999999</v>
      </c>
      <c r="H4624" s="53">
        <v>0</v>
      </c>
      <c r="I4624" s="53" t="s">
        <v>1408</v>
      </c>
    </row>
    <row r="4625" spans="1:9" ht="17.399999999999999" x14ac:dyDescent="0.3">
      <c r="A4625" s="53" t="s">
        <v>843</v>
      </c>
      <c r="B4625" s="57">
        <v>45778</v>
      </c>
      <c r="C4625" s="59">
        <v>636998.73</v>
      </c>
      <c r="D4625" s="60">
        <v>0</v>
      </c>
      <c r="E4625" s="54">
        <v>9554.98</v>
      </c>
      <c r="F4625" s="54">
        <v>10088</v>
      </c>
      <c r="G4625" s="55">
        <v>1.056</v>
      </c>
      <c r="H4625" s="53">
        <v>0</v>
      </c>
      <c r="I4625" s="53" t="s">
        <v>1408</v>
      </c>
    </row>
    <row r="4626" spans="1:9" ht="17.399999999999999" x14ac:dyDescent="0.3">
      <c r="A4626" s="53" t="s">
        <v>843</v>
      </c>
      <c r="B4626" s="57">
        <v>45809</v>
      </c>
      <c r="C4626" s="59">
        <v>617289.93000000005</v>
      </c>
      <c r="D4626" s="60">
        <v>15</v>
      </c>
      <c r="E4626" s="54">
        <v>9259.35</v>
      </c>
      <c r="F4626" s="54">
        <v>8923.08</v>
      </c>
      <c r="G4626" s="55">
        <v>0.96399999999999997</v>
      </c>
      <c r="H4626" s="53">
        <v>0</v>
      </c>
      <c r="I4626" s="53" t="s">
        <v>1408</v>
      </c>
    </row>
    <row r="4627" spans="1:9" ht="17.399999999999999" x14ac:dyDescent="0.3">
      <c r="A4627" s="53" t="s">
        <v>843</v>
      </c>
      <c r="B4627" s="57">
        <v>45839</v>
      </c>
      <c r="C4627" s="59">
        <v>599888.11</v>
      </c>
      <c r="D4627" s="60">
        <v>0</v>
      </c>
      <c r="E4627" s="54">
        <v>8998.32</v>
      </c>
      <c r="F4627" s="54">
        <v>9040.0400000000009</v>
      </c>
      <c r="G4627" s="55">
        <v>1.0049999999999999</v>
      </c>
      <c r="H4627" s="53">
        <v>0</v>
      </c>
      <c r="I4627" s="53" t="s">
        <v>1408</v>
      </c>
    </row>
    <row r="4628" spans="1:9" ht="17.399999999999999" x14ac:dyDescent="0.3">
      <c r="A4628" s="53" t="s">
        <v>843</v>
      </c>
      <c r="B4628" s="57">
        <v>45870</v>
      </c>
      <c r="C4628" s="59">
        <v>583183.02</v>
      </c>
      <c r="D4628" s="60">
        <v>0</v>
      </c>
      <c r="E4628" s="54">
        <v>8747.75</v>
      </c>
      <c r="F4628" s="54">
        <v>8362.7199999999993</v>
      </c>
      <c r="G4628" s="55">
        <v>0.95599999999999996</v>
      </c>
      <c r="H4628" s="53">
        <v>0</v>
      </c>
      <c r="I4628" s="53" t="s">
        <v>1408</v>
      </c>
    </row>
    <row r="4629" spans="1:9" ht="17.399999999999999" x14ac:dyDescent="0.3">
      <c r="A4629" s="53" t="s">
        <v>843</v>
      </c>
      <c r="B4629" s="57">
        <v>45901</v>
      </c>
      <c r="C4629" s="59">
        <v>566225.82999999996</v>
      </c>
      <c r="D4629" s="60">
        <v>0</v>
      </c>
      <c r="E4629" s="54">
        <v>8493.39</v>
      </c>
      <c r="F4629" s="54">
        <v>8544.99</v>
      </c>
      <c r="G4629" s="55">
        <v>1.006</v>
      </c>
      <c r="H4629" s="53">
        <v>0</v>
      </c>
      <c r="I4629" s="53" t="s">
        <v>1408</v>
      </c>
    </row>
    <row r="4630" spans="1:9" ht="17.399999999999999" x14ac:dyDescent="0.3">
      <c r="A4630" s="53" t="s">
        <v>843</v>
      </c>
      <c r="B4630" s="57">
        <v>45931</v>
      </c>
      <c r="C4630" s="59">
        <v>550216.97</v>
      </c>
      <c r="D4630" s="60">
        <v>0</v>
      </c>
      <c r="E4630" s="54">
        <v>8253.25</v>
      </c>
      <c r="F4630" s="54">
        <v>8920.9</v>
      </c>
      <c r="G4630" s="55">
        <v>1.081</v>
      </c>
      <c r="H4630" s="53">
        <v>0</v>
      </c>
      <c r="I4630" s="53" t="s">
        <v>1408</v>
      </c>
    </row>
    <row r="4631" spans="1:9" ht="17.399999999999999" x14ac:dyDescent="0.3">
      <c r="A4631" s="53" t="s">
        <v>843</v>
      </c>
      <c r="B4631" s="57">
        <v>45962</v>
      </c>
      <c r="C4631" s="59">
        <v>532512.67000000004</v>
      </c>
      <c r="D4631" s="60">
        <v>35</v>
      </c>
      <c r="E4631" s="54">
        <v>7987.69</v>
      </c>
      <c r="F4631" s="54">
        <v>4275.2299999999996</v>
      </c>
      <c r="G4631" s="55">
        <v>0.53500000000000003</v>
      </c>
      <c r="H4631" s="53">
        <v>0</v>
      </c>
      <c r="I4631" s="53" t="s">
        <v>1410</v>
      </c>
    </row>
    <row r="4632" spans="1:9" ht="17.399999999999999" x14ac:dyDescent="0.3">
      <c r="A4632" s="53" t="s">
        <v>843</v>
      </c>
      <c r="B4632" s="57">
        <v>45992</v>
      </c>
      <c r="C4632" s="59">
        <v>515274.07</v>
      </c>
      <c r="D4632" s="60">
        <v>15</v>
      </c>
      <c r="E4632" s="54">
        <v>7729.11</v>
      </c>
      <c r="F4632" s="54">
        <v>8536.36</v>
      </c>
      <c r="G4632" s="55">
        <v>1.1040000000000001</v>
      </c>
      <c r="H4632" s="53">
        <v>0</v>
      </c>
      <c r="I4632" s="53" t="s">
        <v>1408</v>
      </c>
    </row>
    <row r="4633" spans="1:9" ht="17.399999999999999" x14ac:dyDescent="0.3">
      <c r="A4633" s="53" t="s">
        <v>844</v>
      </c>
      <c r="B4633" s="57">
        <v>45658</v>
      </c>
      <c r="C4633" s="59">
        <v>9601029.6899999995</v>
      </c>
      <c r="D4633" s="60">
        <v>35</v>
      </c>
      <c r="E4633" s="54">
        <v>96010.3</v>
      </c>
      <c r="F4633" s="54">
        <v>50751.11</v>
      </c>
      <c r="G4633" s="55">
        <v>0.52900000000000003</v>
      </c>
      <c r="H4633" s="53">
        <v>0</v>
      </c>
      <c r="I4633" s="53" t="s">
        <v>1410</v>
      </c>
    </row>
    <row r="4634" spans="1:9" ht="17.399999999999999" x14ac:dyDescent="0.3">
      <c r="A4634" s="53" t="s">
        <v>844</v>
      </c>
      <c r="B4634" s="57">
        <v>45689</v>
      </c>
      <c r="C4634" s="59">
        <v>9437920.5899999999</v>
      </c>
      <c r="D4634" s="60">
        <v>0</v>
      </c>
      <c r="E4634" s="54">
        <v>94379.21</v>
      </c>
      <c r="F4634" s="54">
        <v>104050.11</v>
      </c>
      <c r="G4634" s="55">
        <v>1.1020000000000001</v>
      </c>
      <c r="H4634" s="53">
        <v>0</v>
      </c>
      <c r="I4634" s="53" t="s">
        <v>1408</v>
      </c>
    </row>
    <row r="4635" spans="1:9" ht="17.399999999999999" x14ac:dyDescent="0.3">
      <c r="A4635" s="53" t="s">
        <v>844</v>
      </c>
      <c r="B4635" s="57">
        <v>45717</v>
      </c>
      <c r="C4635" s="59">
        <v>9302053.3300000001</v>
      </c>
      <c r="D4635" s="60">
        <v>0</v>
      </c>
      <c r="E4635" s="54">
        <v>93020.53</v>
      </c>
      <c r="F4635" s="54">
        <v>98396.46</v>
      </c>
      <c r="G4635" s="55">
        <v>1.0580000000000001</v>
      </c>
      <c r="H4635" s="53">
        <v>0</v>
      </c>
      <c r="I4635" s="53" t="s">
        <v>1408</v>
      </c>
    </row>
    <row r="4636" spans="1:9" ht="17.399999999999999" x14ac:dyDescent="0.3">
      <c r="A4636" s="53" t="s">
        <v>844</v>
      </c>
      <c r="B4636" s="57">
        <v>45748</v>
      </c>
      <c r="C4636" s="59">
        <v>9121702.5800000001</v>
      </c>
      <c r="D4636" s="60">
        <v>0</v>
      </c>
      <c r="E4636" s="54">
        <v>91217.03</v>
      </c>
      <c r="F4636" s="54">
        <v>98728.35</v>
      </c>
      <c r="G4636" s="55">
        <v>1.0820000000000001</v>
      </c>
      <c r="H4636" s="53">
        <v>0</v>
      </c>
      <c r="I4636" s="53" t="s">
        <v>1408</v>
      </c>
    </row>
    <row r="4637" spans="1:9" ht="17.399999999999999" x14ac:dyDescent="0.3">
      <c r="A4637" s="53" t="s">
        <v>844</v>
      </c>
      <c r="B4637" s="57">
        <v>45778</v>
      </c>
      <c r="C4637" s="59">
        <v>8969312.6400000006</v>
      </c>
      <c r="D4637" s="60">
        <v>65</v>
      </c>
      <c r="E4637" s="54">
        <v>89693.13</v>
      </c>
      <c r="F4637" s="54">
        <v>68234.320000000007</v>
      </c>
      <c r="G4637" s="55">
        <v>0.76100000000000001</v>
      </c>
      <c r="H4637" s="53">
        <v>0</v>
      </c>
      <c r="I4637" s="53" t="s">
        <v>1411</v>
      </c>
    </row>
    <row r="4638" spans="1:9" ht="17.399999999999999" x14ac:dyDescent="0.3">
      <c r="A4638" s="53" t="s">
        <v>844</v>
      </c>
      <c r="B4638" s="57">
        <v>45809</v>
      </c>
      <c r="C4638" s="59">
        <v>8797176.5099999998</v>
      </c>
      <c r="D4638" s="60">
        <v>35</v>
      </c>
      <c r="E4638" s="54">
        <v>87971.77</v>
      </c>
      <c r="F4638" s="54">
        <v>53799.75</v>
      </c>
      <c r="G4638" s="55">
        <v>0.61199999999999999</v>
      </c>
      <c r="H4638" s="53">
        <v>0</v>
      </c>
      <c r="I4638" s="53" t="s">
        <v>1410</v>
      </c>
    </row>
    <row r="4639" spans="1:9" ht="17.399999999999999" x14ac:dyDescent="0.3">
      <c r="A4639" s="53" t="s">
        <v>844</v>
      </c>
      <c r="B4639" s="57">
        <v>45839</v>
      </c>
      <c r="C4639" s="59">
        <v>8645440.3200000003</v>
      </c>
      <c r="D4639" s="60">
        <v>0</v>
      </c>
      <c r="E4639" s="54">
        <v>86454.399999999994</v>
      </c>
      <c r="F4639" s="54">
        <v>87268.66</v>
      </c>
      <c r="G4639" s="55">
        <v>1.0089999999999999</v>
      </c>
      <c r="H4639" s="53">
        <v>0</v>
      </c>
      <c r="I4639" s="53" t="s">
        <v>1408</v>
      </c>
    </row>
    <row r="4640" spans="1:9" ht="17.399999999999999" x14ac:dyDescent="0.3">
      <c r="A4640" s="53" t="s">
        <v>844</v>
      </c>
      <c r="B4640" s="57">
        <v>45870</v>
      </c>
      <c r="C4640" s="59">
        <v>8492272.0099999998</v>
      </c>
      <c r="D4640" s="60">
        <v>0</v>
      </c>
      <c r="E4640" s="54">
        <v>84922.72</v>
      </c>
      <c r="F4640" s="54">
        <v>86529.14</v>
      </c>
      <c r="G4640" s="55">
        <v>1.0189999999999999</v>
      </c>
      <c r="H4640" s="53">
        <v>0</v>
      </c>
      <c r="I4640" s="53" t="s">
        <v>1408</v>
      </c>
    </row>
    <row r="4641" spans="1:9" ht="17.399999999999999" x14ac:dyDescent="0.3">
      <c r="A4641" s="53" t="s">
        <v>844</v>
      </c>
      <c r="B4641" s="57">
        <v>45901</v>
      </c>
      <c r="C4641" s="59">
        <v>8329365.6399999997</v>
      </c>
      <c r="D4641" s="60">
        <v>35</v>
      </c>
      <c r="E4641" s="54">
        <v>83293.66</v>
      </c>
      <c r="F4641" s="54">
        <v>36471.339999999997</v>
      </c>
      <c r="G4641" s="55">
        <v>0.438</v>
      </c>
      <c r="H4641" s="53">
        <v>0</v>
      </c>
      <c r="I4641" s="53" t="s">
        <v>1410</v>
      </c>
    </row>
    <row r="4642" spans="1:9" ht="17.399999999999999" x14ac:dyDescent="0.3">
      <c r="A4642" s="53" t="s">
        <v>844</v>
      </c>
      <c r="B4642" s="57">
        <v>45931</v>
      </c>
      <c r="C4642" s="59">
        <v>8207272.8300000001</v>
      </c>
      <c r="D4642" s="60">
        <v>0</v>
      </c>
      <c r="E4642" s="54">
        <v>82072.73</v>
      </c>
      <c r="F4642" s="54">
        <v>85168.43</v>
      </c>
      <c r="G4642" s="55">
        <v>1.038</v>
      </c>
      <c r="H4642" s="53">
        <v>0</v>
      </c>
      <c r="I4642" s="53" t="s">
        <v>1408</v>
      </c>
    </row>
    <row r="4643" spans="1:9" ht="17.399999999999999" x14ac:dyDescent="0.3">
      <c r="A4643" s="53" t="s">
        <v>844</v>
      </c>
      <c r="B4643" s="57">
        <v>45962</v>
      </c>
      <c r="C4643" s="59">
        <v>8084354.7000000002</v>
      </c>
      <c r="D4643" s="60">
        <v>0</v>
      </c>
      <c r="E4643" s="54">
        <v>80843.55</v>
      </c>
      <c r="F4643" s="54">
        <v>86801.33</v>
      </c>
      <c r="G4643" s="55">
        <v>1.0740000000000001</v>
      </c>
      <c r="H4643" s="53">
        <v>0</v>
      </c>
      <c r="I4643" s="53" t="s">
        <v>1408</v>
      </c>
    </row>
    <row r="4644" spans="1:9" ht="17.399999999999999" x14ac:dyDescent="0.3">
      <c r="A4644" s="53" t="s">
        <v>844</v>
      </c>
      <c r="B4644" s="57">
        <v>45992</v>
      </c>
      <c r="C4644" s="59">
        <v>7921884.0800000001</v>
      </c>
      <c r="D4644" s="60">
        <v>0</v>
      </c>
      <c r="E4644" s="54">
        <v>79218.84</v>
      </c>
      <c r="F4644" s="54">
        <v>84594.64</v>
      </c>
      <c r="G4644" s="55">
        <v>1.0680000000000001</v>
      </c>
      <c r="H4644" s="53">
        <v>0</v>
      </c>
      <c r="I4644" s="53" t="s">
        <v>1408</v>
      </c>
    </row>
    <row r="4645" spans="1:9" ht="17.399999999999999" x14ac:dyDescent="0.3">
      <c r="A4645" s="53" t="s">
        <v>845</v>
      </c>
      <c r="B4645" s="57">
        <v>45658</v>
      </c>
      <c r="C4645" s="59">
        <v>390479.12</v>
      </c>
      <c r="D4645" s="60">
        <v>35</v>
      </c>
      <c r="E4645" s="54">
        <v>5857.19</v>
      </c>
      <c r="F4645" s="54">
        <v>3720.88</v>
      </c>
      <c r="G4645" s="55">
        <v>0.63500000000000001</v>
      </c>
      <c r="H4645" s="53">
        <v>0</v>
      </c>
      <c r="I4645" s="53" t="s">
        <v>1410</v>
      </c>
    </row>
    <row r="4646" spans="1:9" ht="17.399999999999999" x14ac:dyDescent="0.3">
      <c r="A4646" s="53" t="s">
        <v>845</v>
      </c>
      <c r="B4646" s="57">
        <v>45689</v>
      </c>
      <c r="C4646" s="59">
        <v>377653.9</v>
      </c>
      <c r="D4646" s="60">
        <v>15</v>
      </c>
      <c r="E4646" s="54">
        <v>5664.81</v>
      </c>
      <c r="F4646" s="54">
        <v>6361.35</v>
      </c>
      <c r="G4646" s="55">
        <v>1.123</v>
      </c>
      <c r="H4646" s="53">
        <v>0</v>
      </c>
      <c r="I4646" s="53" t="s">
        <v>1408</v>
      </c>
    </row>
    <row r="4647" spans="1:9" ht="17.399999999999999" x14ac:dyDescent="0.3">
      <c r="A4647" s="53" t="s">
        <v>845</v>
      </c>
      <c r="B4647" s="57">
        <v>45717</v>
      </c>
      <c r="C4647" s="59">
        <v>367797.17</v>
      </c>
      <c r="D4647" s="60">
        <v>15</v>
      </c>
      <c r="E4647" s="54">
        <v>5516.96</v>
      </c>
      <c r="F4647" s="54">
        <v>5418.43</v>
      </c>
      <c r="G4647" s="55">
        <v>0.98199999999999998</v>
      </c>
      <c r="H4647" s="53">
        <v>0</v>
      </c>
      <c r="I4647" s="53" t="s">
        <v>1408</v>
      </c>
    </row>
    <row r="4648" spans="1:9" ht="17.399999999999999" x14ac:dyDescent="0.3">
      <c r="A4648" s="53" t="s">
        <v>845</v>
      </c>
      <c r="B4648" s="57">
        <v>45748</v>
      </c>
      <c r="C4648" s="59">
        <v>358219.46</v>
      </c>
      <c r="D4648" s="60">
        <v>35</v>
      </c>
      <c r="E4648" s="54">
        <v>5373.29</v>
      </c>
      <c r="F4648" s="54">
        <v>4680.29</v>
      </c>
      <c r="G4648" s="55">
        <v>0.871</v>
      </c>
      <c r="H4648" s="53">
        <v>0</v>
      </c>
      <c r="I4648" s="53" t="s">
        <v>1410</v>
      </c>
    </row>
    <row r="4649" spans="1:9" ht="17.399999999999999" x14ac:dyDescent="0.3">
      <c r="A4649" s="53" t="s">
        <v>845</v>
      </c>
      <c r="B4649" s="57">
        <v>45778</v>
      </c>
      <c r="C4649" s="59">
        <v>346493.33</v>
      </c>
      <c r="D4649" s="60">
        <v>0</v>
      </c>
      <c r="E4649" s="54">
        <v>5197.3999999999996</v>
      </c>
      <c r="F4649" s="54">
        <v>5162.83</v>
      </c>
      <c r="G4649" s="55">
        <v>0.99299999999999999</v>
      </c>
      <c r="H4649" s="53">
        <v>0</v>
      </c>
      <c r="I4649" s="53" t="s">
        <v>1408</v>
      </c>
    </row>
    <row r="4650" spans="1:9" ht="17.399999999999999" x14ac:dyDescent="0.3">
      <c r="A4650" s="53" t="s">
        <v>845</v>
      </c>
      <c r="B4650" s="57">
        <v>45809</v>
      </c>
      <c r="C4650" s="59">
        <v>335716.93</v>
      </c>
      <c r="D4650" s="60">
        <v>0</v>
      </c>
      <c r="E4650" s="54">
        <v>5035.75</v>
      </c>
      <c r="F4650" s="54">
        <v>5617.22</v>
      </c>
      <c r="G4650" s="55">
        <v>1.115</v>
      </c>
      <c r="H4650" s="53">
        <v>0</v>
      </c>
      <c r="I4650" s="53" t="s">
        <v>1408</v>
      </c>
    </row>
    <row r="4651" spans="1:9" ht="17.399999999999999" x14ac:dyDescent="0.3">
      <c r="A4651" s="53" t="s">
        <v>845</v>
      </c>
      <c r="B4651" s="57">
        <v>45839</v>
      </c>
      <c r="C4651" s="59">
        <v>325342.71999999997</v>
      </c>
      <c r="D4651" s="60">
        <v>0</v>
      </c>
      <c r="E4651" s="54">
        <v>4880.1400000000003</v>
      </c>
      <c r="F4651" s="54">
        <v>5383.08</v>
      </c>
      <c r="G4651" s="55">
        <v>1.103</v>
      </c>
      <c r="H4651" s="53">
        <v>0</v>
      </c>
      <c r="I4651" s="53" t="s">
        <v>1408</v>
      </c>
    </row>
    <row r="4652" spans="1:9" ht="17.399999999999999" x14ac:dyDescent="0.3">
      <c r="A4652" s="53" t="s">
        <v>845</v>
      </c>
      <c r="B4652" s="57">
        <v>45870</v>
      </c>
      <c r="C4652" s="59">
        <v>314785.38</v>
      </c>
      <c r="D4652" s="60">
        <v>15</v>
      </c>
      <c r="E4652" s="54">
        <v>4721.78</v>
      </c>
      <c r="F4652" s="54">
        <v>5167.1000000000004</v>
      </c>
      <c r="G4652" s="55">
        <v>1.0940000000000001</v>
      </c>
      <c r="H4652" s="53">
        <v>0</v>
      </c>
      <c r="I4652" s="53" t="s">
        <v>1408</v>
      </c>
    </row>
    <row r="4653" spans="1:9" ht="17.399999999999999" x14ac:dyDescent="0.3">
      <c r="A4653" s="53" t="s">
        <v>845</v>
      </c>
      <c r="B4653" s="57">
        <v>45901</v>
      </c>
      <c r="C4653" s="59">
        <v>305035.94</v>
      </c>
      <c r="D4653" s="60">
        <v>0</v>
      </c>
      <c r="E4653" s="54">
        <v>4575.54</v>
      </c>
      <c r="F4653" s="54">
        <v>4450.1400000000003</v>
      </c>
      <c r="G4653" s="55">
        <v>0.97299999999999998</v>
      </c>
      <c r="H4653" s="53">
        <v>0</v>
      </c>
      <c r="I4653" s="53" t="s">
        <v>1408</v>
      </c>
    </row>
    <row r="4654" spans="1:9" ht="17.399999999999999" x14ac:dyDescent="0.3">
      <c r="A4654" s="53" t="s">
        <v>845</v>
      </c>
      <c r="B4654" s="57">
        <v>45931</v>
      </c>
      <c r="C4654" s="59">
        <v>296798.74</v>
      </c>
      <c r="D4654" s="60">
        <v>0</v>
      </c>
      <c r="E4654" s="54">
        <v>4451.9799999999996</v>
      </c>
      <c r="F4654" s="54">
        <v>4444.58</v>
      </c>
      <c r="G4654" s="55">
        <v>0.998</v>
      </c>
      <c r="H4654" s="53">
        <v>0</v>
      </c>
      <c r="I4654" s="53" t="s">
        <v>1408</v>
      </c>
    </row>
    <row r="4655" spans="1:9" ht="17.399999999999999" x14ac:dyDescent="0.3">
      <c r="A4655" s="53" t="s">
        <v>845</v>
      </c>
      <c r="B4655" s="57">
        <v>45962</v>
      </c>
      <c r="C4655" s="59">
        <v>287827.34000000003</v>
      </c>
      <c r="D4655" s="60">
        <v>0</v>
      </c>
      <c r="E4655" s="54">
        <v>4317.41</v>
      </c>
      <c r="F4655" s="54">
        <v>4207.16</v>
      </c>
      <c r="G4655" s="55">
        <v>0.97399999999999998</v>
      </c>
      <c r="H4655" s="53">
        <v>0</v>
      </c>
      <c r="I4655" s="53" t="s">
        <v>1408</v>
      </c>
    </row>
    <row r="4656" spans="1:9" ht="17.399999999999999" x14ac:dyDescent="0.3">
      <c r="A4656" s="53" t="s">
        <v>845</v>
      </c>
      <c r="B4656" s="57">
        <v>45992</v>
      </c>
      <c r="C4656" s="59">
        <v>279809.23</v>
      </c>
      <c r="D4656" s="60">
        <v>0</v>
      </c>
      <c r="E4656" s="54">
        <v>4197.1400000000003</v>
      </c>
      <c r="F4656" s="54">
        <v>4427.82</v>
      </c>
      <c r="G4656" s="55">
        <v>1.0549999999999999</v>
      </c>
      <c r="H4656" s="53">
        <v>0</v>
      </c>
      <c r="I4656" s="53" t="s">
        <v>1408</v>
      </c>
    </row>
    <row r="4657" spans="1:9" ht="17.399999999999999" x14ac:dyDescent="0.3">
      <c r="A4657" s="53" t="s">
        <v>846</v>
      </c>
      <c r="B4657" s="57">
        <v>45658</v>
      </c>
      <c r="C4657" s="59">
        <v>7538947.0800000001</v>
      </c>
      <c r="D4657" s="60">
        <v>0</v>
      </c>
      <c r="E4657" s="54">
        <v>113084.21</v>
      </c>
      <c r="F4657" s="54">
        <v>116027.71</v>
      </c>
      <c r="G4657" s="55">
        <v>1.026</v>
      </c>
      <c r="H4657" s="53">
        <v>0</v>
      </c>
      <c r="I4657" s="53" t="s">
        <v>1408</v>
      </c>
    </row>
    <row r="4658" spans="1:9" ht="17.399999999999999" x14ac:dyDescent="0.3">
      <c r="A4658" s="53" t="s">
        <v>846</v>
      </c>
      <c r="B4658" s="57">
        <v>45689</v>
      </c>
      <c r="C4658" s="59">
        <v>7342370.3600000003</v>
      </c>
      <c r="D4658" s="60">
        <v>95</v>
      </c>
      <c r="E4658" s="54">
        <v>110135.56</v>
      </c>
      <c r="F4658" s="54">
        <v>11310.69</v>
      </c>
      <c r="G4658" s="55">
        <v>0.10299999999999999</v>
      </c>
      <c r="H4658" s="53">
        <v>0</v>
      </c>
      <c r="I4658" s="53" t="s">
        <v>1409</v>
      </c>
    </row>
    <row r="4659" spans="1:9" ht="17.399999999999999" x14ac:dyDescent="0.3">
      <c r="A4659" s="53" t="s">
        <v>846</v>
      </c>
      <c r="B4659" s="57">
        <v>45717</v>
      </c>
      <c r="C4659" s="59">
        <v>7162378.8799999999</v>
      </c>
      <c r="D4659" s="60">
        <v>0</v>
      </c>
      <c r="E4659" s="54">
        <v>107435.68</v>
      </c>
      <c r="F4659" s="54">
        <v>114691.46</v>
      </c>
      <c r="G4659" s="55">
        <v>1.0680000000000001</v>
      </c>
      <c r="H4659" s="53">
        <v>0</v>
      </c>
      <c r="I4659" s="53" t="s">
        <v>1408</v>
      </c>
    </row>
    <row r="4660" spans="1:9" ht="17.399999999999999" x14ac:dyDescent="0.3">
      <c r="A4660" s="53" t="s">
        <v>846</v>
      </c>
      <c r="B4660" s="57">
        <v>45748</v>
      </c>
      <c r="C4660" s="59">
        <v>6972334.71</v>
      </c>
      <c r="D4660" s="60">
        <v>0</v>
      </c>
      <c r="E4660" s="54">
        <v>104585.02</v>
      </c>
      <c r="F4660" s="54">
        <v>112631.08</v>
      </c>
      <c r="G4660" s="55">
        <v>1.077</v>
      </c>
      <c r="H4660" s="53">
        <v>0</v>
      </c>
      <c r="I4660" s="53" t="s">
        <v>1408</v>
      </c>
    </row>
    <row r="4661" spans="1:9" ht="17.399999999999999" x14ac:dyDescent="0.3">
      <c r="A4661" s="53" t="s">
        <v>846</v>
      </c>
      <c r="B4661" s="57">
        <v>45778</v>
      </c>
      <c r="C4661" s="59">
        <v>6786893.5599999996</v>
      </c>
      <c r="D4661" s="60">
        <v>15</v>
      </c>
      <c r="E4661" s="54">
        <v>101803.4</v>
      </c>
      <c r="F4661" s="54">
        <v>106146.02</v>
      </c>
      <c r="G4661" s="55">
        <v>1.0429999999999999</v>
      </c>
      <c r="H4661" s="53">
        <v>0</v>
      </c>
      <c r="I4661" s="53" t="s">
        <v>1408</v>
      </c>
    </row>
    <row r="4662" spans="1:9" ht="17.399999999999999" x14ac:dyDescent="0.3">
      <c r="A4662" s="53" t="s">
        <v>846</v>
      </c>
      <c r="B4662" s="57">
        <v>45809</v>
      </c>
      <c r="C4662" s="59">
        <v>6604727.9000000004</v>
      </c>
      <c r="D4662" s="60">
        <v>15</v>
      </c>
      <c r="E4662" s="54">
        <v>99070.92</v>
      </c>
      <c r="F4662" s="54">
        <v>108693.75</v>
      </c>
      <c r="G4662" s="55">
        <v>1.097</v>
      </c>
      <c r="H4662" s="53">
        <v>0</v>
      </c>
      <c r="I4662" s="53" t="s">
        <v>1408</v>
      </c>
    </row>
    <row r="4663" spans="1:9" ht="17.399999999999999" x14ac:dyDescent="0.3">
      <c r="A4663" s="53" t="s">
        <v>846</v>
      </c>
      <c r="B4663" s="57">
        <v>45839</v>
      </c>
      <c r="C4663" s="59">
        <v>6443103.7300000004</v>
      </c>
      <c r="D4663" s="60">
        <v>15</v>
      </c>
      <c r="E4663" s="54">
        <v>96646.56</v>
      </c>
      <c r="F4663" s="54">
        <v>110066.09</v>
      </c>
      <c r="G4663" s="55">
        <v>1.139</v>
      </c>
      <c r="H4663" s="53">
        <v>0</v>
      </c>
      <c r="I4663" s="53" t="s">
        <v>1408</v>
      </c>
    </row>
    <row r="4664" spans="1:9" ht="17.399999999999999" x14ac:dyDescent="0.3">
      <c r="A4664" s="53" t="s">
        <v>846</v>
      </c>
      <c r="B4664" s="57">
        <v>45870</v>
      </c>
      <c r="C4664" s="59">
        <v>6273154.2599999998</v>
      </c>
      <c r="D4664" s="60">
        <v>0</v>
      </c>
      <c r="E4664" s="54">
        <v>94097.31</v>
      </c>
      <c r="F4664" s="54">
        <v>105796.52</v>
      </c>
      <c r="G4664" s="55">
        <v>1.1240000000000001</v>
      </c>
      <c r="H4664" s="53">
        <v>0</v>
      </c>
      <c r="I4664" s="53" t="s">
        <v>1408</v>
      </c>
    </row>
    <row r="4665" spans="1:9" ht="17.399999999999999" x14ac:dyDescent="0.3">
      <c r="A4665" s="53" t="s">
        <v>846</v>
      </c>
      <c r="B4665" s="57">
        <v>45901</v>
      </c>
      <c r="C4665" s="59">
        <v>6118654.5199999996</v>
      </c>
      <c r="D4665" s="60">
        <v>0</v>
      </c>
      <c r="E4665" s="54">
        <v>91779.82</v>
      </c>
      <c r="F4665" s="54">
        <v>95503.16</v>
      </c>
      <c r="G4665" s="55">
        <v>1.0409999999999999</v>
      </c>
      <c r="H4665" s="53">
        <v>0</v>
      </c>
      <c r="I4665" s="53" t="s">
        <v>1408</v>
      </c>
    </row>
    <row r="4666" spans="1:9" ht="17.399999999999999" x14ac:dyDescent="0.3">
      <c r="A4666" s="53" t="s">
        <v>846</v>
      </c>
      <c r="B4666" s="57">
        <v>45931</v>
      </c>
      <c r="C4666" s="59">
        <v>5961973.8899999997</v>
      </c>
      <c r="D4666" s="60">
        <v>0</v>
      </c>
      <c r="E4666" s="54">
        <v>89429.61</v>
      </c>
      <c r="F4666" s="54">
        <v>94010.07</v>
      </c>
      <c r="G4666" s="55">
        <v>1.0509999999999999</v>
      </c>
      <c r="H4666" s="53">
        <v>0</v>
      </c>
      <c r="I4666" s="53" t="s">
        <v>1408</v>
      </c>
    </row>
    <row r="4667" spans="1:9" ht="17.399999999999999" x14ac:dyDescent="0.3">
      <c r="A4667" s="53" t="s">
        <v>846</v>
      </c>
      <c r="B4667" s="57">
        <v>45962</v>
      </c>
      <c r="C4667" s="59">
        <v>5825881.4699999997</v>
      </c>
      <c r="D4667" s="60">
        <v>95</v>
      </c>
      <c r="E4667" s="54">
        <v>87388.22</v>
      </c>
      <c r="F4667" s="54">
        <v>49760.66</v>
      </c>
      <c r="G4667" s="55">
        <v>0.56899999999999995</v>
      </c>
      <c r="H4667" s="53">
        <v>0</v>
      </c>
      <c r="I4667" s="53" t="s">
        <v>1409</v>
      </c>
    </row>
    <row r="4668" spans="1:9" ht="17.399999999999999" x14ac:dyDescent="0.3">
      <c r="A4668" s="53" t="s">
        <v>846</v>
      </c>
      <c r="B4668" s="57">
        <v>45992</v>
      </c>
      <c r="C4668" s="59">
        <v>5682293.75</v>
      </c>
      <c r="D4668" s="60">
        <v>0</v>
      </c>
      <c r="E4668" s="54">
        <v>85234.41</v>
      </c>
      <c r="F4668" s="54">
        <v>91239.12</v>
      </c>
      <c r="G4668" s="55">
        <v>1.07</v>
      </c>
      <c r="H4668" s="53">
        <v>0</v>
      </c>
      <c r="I4668" s="53" t="s">
        <v>1408</v>
      </c>
    </row>
    <row r="4669" spans="1:9" ht="17.399999999999999" x14ac:dyDescent="0.3">
      <c r="A4669" s="53" t="s">
        <v>848</v>
      </c>
      <c r="B4669" s="57">
        <v>45658</v>
      </c>
      <c r="C4669" s="59">
        <v>9228175.5299999993</v>
      </c>
      <c r="D4669" s="60">
        <v>0</v>
      </c>
      <c r="E4669" s="54">
        <v>138422.63</v>
      </c>
      <c r="F4669" s="54">
        <v>155467.32</v>
      </c>
      <c r="G4669" s="55">
        <v>1.123</v>
      </c>
      <c r="H4669" s="53">
        <v>0</v>
      </c>
      <c r="I4669" s="53" t="s">
        <v>1408</v>
      </c>
    </row>
    <row r="4670" spans="1:9" ht="17.399999999999999" x14ac:dyDescent="0.3">
      <c r="A4670" s="53" t="s">
        <v>848</v>
      </c>
      <c r="B4670" s="57">
        <v>45689</v>
      </c>
      <c r="C4670" s="59">
        <v>8978053.4299999997</v>
      </c>
      <c r="D4670" s="60">
        <v>0</v>
      </c>
      <c r="E4670" s="54">
        <v>134670.79999999999</v>
      </c>
      <c r="F4670" s="54">
        <v>131383</v>
      </c>
      <c r="G4670" s="55">
        <v>0.97599999999999998</v>
      </c>
      <c r="H4670" s="53">
        <v>0</v>
      </c>
      <c r="I4670" s="53" t="s">
        <v>1408</v>
      </c>
    </row>
    <row r="4671" spans="1:9" ht="17.399999999999999" x14ac:dyDescent="0.3">
      <c r="A4671" s="53" t="s">
        <v>848</v>
      </c>
      <c r="B4671" s="57">
        <v>45717</v>
      </c>
      <c r="C4671" s="59">
        <v>8750754.2799999993</v>
      </c>
      <c r="D4671" s="60">
        <v>0</v>
      </c>
      <c r="E4671" s="54">
        <v>131261.31</v>
      </c>
      <c r="F4671" s="54">
        <v>126826.69</v>
      </c>
      <c r="G4671" s="55">
        <v>0.96599999999999997</v>
      </c>
      <c r="H4671" s="53">
        <v>0</v>
      </c>
      <c r="I4671" s="53" t="s">
        <v>1408</v>
      </c>
    </row>
    <row r="4672" spans="1:9" ht="17.399999999999999" x14ac:dyDescent="0.3">
      <c r="A4672" s="53" t="s">
        <v>848</v>
      </c>
      <c r="B4672" s="57">
        <v>45748</v>
      </c>
      <c r="C4672" s="59">
        <v>8505812.3100000005</v>
      </c>
      <c r="D4672" s="60">
        <v>0</v>
      </c>
      <c r="E4672" s="54">
        <v>127587.18</v>
      </c>
      <c r="F4672" s="54">
        <v>134387.98000000001</v>
      </c>
      <c r="G4672" s="55">
        <v>1.0529999999999999</v>
      </c>
      <c r="H4672" s="53">
        <v>0</v>
      </c>
      <c r="I4672" s="53" t="s">
        <v>1408</v>
      </c>
    </row>
    <row r="4673" spans="1:9" ht="17.399999999999999" x14ac:dyDescent="0.3">
      <c r="A4673" s="53" t="s">
        <v>848</v>
      </c>
      <c r="B4673" s="57">
        <v>45778</v>
      </c>
      <c r="C4673" s="59">
        <v>8272155.5800000001</v>
      </c>
      <c r="D4673" s="60">
        <v>0</v>
      </c>
      <c r="E4673" s="54">
        <v>124082.33</v>
      </c>
      <c r="F4673" s="54">
        <v>123089.62</v>
      </c>
      <c r="G4673" s="55">
        <v>0.99199999999999999</v>
      </c>
      <c r="H4673" s="53">
        <v>0</v>
      </c>
      <c r="I4673" s="53" t="s">
        <v>1408</v>
      </c>
    </row>
    <row r="4674" spans="1:9" ht="17.399999999999999" x14ac:dyDescent="0.3">
      <c r="A4674" s="53" t="s">
        <v>848</v>
      </c>
      <c r="B4674" s="57">
        <v>45809</v>
      </c>
      <c r="C4674" s="59">
        <v>8081767.8099999996</v>
      </c>
      <c r="D4674" s="60">
        <v>15</v>
      </c>
      <c r="E4674" s="54">
        <v>121226.52</v>
      </c>
      <c r="F4674" s="54">
        <v>135758.48000000001</v>
      </c>
      <c r="G4674" s="55">
        <v>1.1200000000000001</v>
      </c>
      <c r="H4674" s="53">
        <v>0</v>
      </c>
      <c r="I4674" s="53" t="s">
        <v>1408</v>
      </c>
    </row>
    <row r="4675" spans="1:9" ht="17.399999999999999" x14ac:dyDescent="0.3">
      <c r="A4675" s="53" t="s">
        <v>848</v>
      </c>
      <c r="B4675" s="57">
        <v>45839</v>
      </c>
      <c r="C4675" s="59">
        <v>7884226.7699999996</v>
      </c>
      <c r="D4675" s="60">
        <v>15</v>
      </c>
      <c r="E4675" s="54">
        <v>118263.4</v>
      </c>
      <c r="F4675" s="54">
        <v>115028.27</v>
      </c>
      <c r="G4675" s="55">
        <v>0.97299999999999998</v>
      </c>
      <c r="H4675" s="53">
        <v>0</v>
      </c>
      <c r="I4675" s="53" t="s">
        <v>1408</v>
      </c>
    </row>
    <row r="4676" spans="1:9" ht="17.399999999999999" x14ac:dyDescent="0.3">
      <c r="A4676" s="53" t="s">
        <v>848</v>
      </c>
      <c r="B4676" s="57">
        <v>45870</v>
      </c>
      <c r="C4676" s="59">
        <v>7672469.71</v>
      </c>
      <c r="D4676" s="60">
        <v>35</v>
      </c>
      <c r="E4676" s="54">
        <v>115087.05</v>
      </c>
      <c r="F4676" s="54">
        <v>50886.42</v>
      </c>
      <c r="G4676" s="55">
        <v>0.442</v>
      </c>
      <c r="H4676" s="53">
        <v>0</v>
      </c>
      <c r="I4676" s="53" t="s">
        <v>1410</v>
      </c>
    </row>
    <row r="4677" spans="1:9" ht="17.399999999999999" x14ac:dyDescent="0.3">
      <c r="A4677" s="53" t="s">
        <v>848</v>
      </c>
      <c r="B4677" s="57">
        <v>45901</v>
      </c>
      <c r="C4677" s="59">
        <v>7458699.5499999998</v>
      </c>
      <c r="D4677" s="60">
        <v>15</v>
      </c>
      <c r="E4677" s="54">
        <v>111880.49</v>
      </c>
      <c r="F4677" s="54">
        <v>111930.72</v>
      </c>
      <c r="G4677" s="55">
        <v>1</v>
      </c>
      <c r="H4677" s="53">
        <v>0</v>
      </c>
      <c r="I4677" s="53" t="s">
        <v>1408</v>
      </c>
    </row>
    <row r="4678" spans="1:9" ht="17.399999999999999" x14ac:dyDescent="0.3">
      <c r="A4678" s="53" t="s">
        <v>848</v>
      </c>
      <c r="B4678" s="57">
        <v>45931</v>
      </c>
      <c r="C4678" s="59">
        <v>7297880.8600000003</v>
      </c>
      <c r="D4678" s="60">
        <v>0</v>
      </c>
      <c r="E4678" s="54">
        <v>109468.21</v>
      </c>
      <c r="F4678" s="54">
        <v>116968.45</v>
      </c>
      <c r="G4678" s="55">
        <v>1.069</v>
      </c>
      <c r="H4678" s="53">
        <v>0</v>
      </c>
      <c r="I4678" s="53" t="s">
        <v>1408</v>
      </c>
    </row>
    <row r="4679" spans="1:9" ht="17.399999999999999" x14ac:dyDescent="0.3">
      <c r="A4679" s="53" t="s">
        <v>848</v>
      </c>
      <c r="B4679" s="57">
        <v>45962</v>
      </c>
      <c r="C4679" s="59">
        <v>7126673.6500000004</v>
      </c>
      <c r="D4679" s="60">
        <v>0</v>
      </c>
      <c r="E4679" s="54">
        <v>106900.1</v>
      </c>
      <c r="F4679" s="54">
        <v>113271.52</v>
      </c>
      <c r="G4679" s="55">
        <v>1.06</v>
      </c>
      <c r="H4679" s="53">
        <v>0</v>
      </c>
      <c r="I4679" s="53" t="s">
        <v>1408</v>
      </c>
    </row>
    <row r="4680" spans="1:9" ht="17.399999999999999" x14ac:dyDescent="0.3">
      <c r="A4680" s="53" t="s">
        <v>848</v>
      </c>
      <c r="B4680" s="57">
        <v>45992</v>
      </c>
      <c r="C4680" s="59">
        <v>6954339.2199999997</v>
      </c>
      <c r="D4680" s="60">
        <v>0</v>
      </c>
      <c r="E4680" s="54">
        <v>104315.09</v>
      </c>
      <c r="F4680" s="54">
        <v>119182.27</v>
      </c>
      <c r="G4680" s="55">
        <v>1.143</v>
      </c>
      <c r="H4680" s="53">
        <v>0</v>
      </c>
      <c r="I4680" s="53" t="s">
        <v>1408</v>
      </c>
    </row>
    <row r="4681" spans="1:9" ht="17.399999999999999" x14ac:dyDescent="0.3">
      <c r="A4681" s="53" t="s">
        <v>850</v>
      </c>
      <c r="B4681" s="57">
        <v>45658</v>
      </c>
      <c r="C4681" s="59">
        <v>3341973.92</v>
      </c>
      <c r="D4681" s="60">
        <v>0</v>
      </c>
      <c r="E4681" s="54">
        <v>33419.74</v>
      </c>
      <c r="F4681" s="54">
        <v>36621.42</v>
      </c>
      <c r="G4681" s="55">
        <v>1.0960000000000001</v>
      </c>
      <c r="H4681" s="53">
        <v>0</v>
      </c>
      <c r="I4681" s="53" t="s">
        <v>1408</v>
      </c>
    </row>
    <row r="4682" spans="1:9" ht="17.399999999999999" x14ac:dyDescent="0.3">
      <c r="A4682" s="53" t="s">
        <v>850</v>
      </c>
      <c r="B4682" s="57">
        <v>45689</v>
      </c>
      <c r="C4682" s="59">
        <v>3274902.17</v>
      </c>
      <c r="D4682" s="60">
        <v>35</v>
      </c>
      <c r="E4682" s="54">
        <v>32749.02</v>
      </c>
      <c r="F4682" s="54">
        <v>19241.87</v>
      </c>
      <c r="G4682" s="55">
        <v>0.58799999999999997</v>
      </c>
      <c r="H4682" s="53">
        <v>0</v>
      </c>
      <c r="I4682" s="53" t="s">
        <v>1410</v>
      </c>
    </row>
    <row r="4683" spans="1:9" ht="17.399999999999999" x14ac:dyDescent="0.3">
      <c r="A4683" s="53" t="s">
        <v>850</v>
      </c>
      <c r="B4683" s="57">
        <v>45717</v>
      </c>
      <c r="C4683" s="59">
        <v>3214649.87</v>
      </c>
      <c r="D4683" s="60">
        <v>0</v>
      </c>
      <c r="E4683" s="54">
        <v>32146.5</v>
      </c>
      <c r="F4683" s="54">
        <v>35710.43</v>
      </c>
      <c r="G4683" s="55">
        <v>1.111</v>
      </c>
      <c r="H4683" s="53">
        <v>0</v>
      </c>
      <c r="I4683" s="53" t="s">
        <v>1408</v>
      </c>
    </row>
    <row r="4684" spans="1:9" ht="17.399999999999999" x14ac:dyDescent="0.3">
      <c r="A4684" s="53" t="s">
        <v>850</v>
      </c>
      <c r="B4684" s="57">
        <v>45748</v>
      </c>
      <c r="C4684" s="59">
        <v>3167055.52</v>
      </c>
      <c r="D4684" s="60">
        <v>0</v>
      </c>
      <c r="E4684" s="54">
        <v>31670.560000000001</v>
      </c>
      <c r="F4684" s="54">
        <v>31478.59</v>
      </c>
      <c r="G4684" s="55">
        <v>0.99399999999999999</v>
      </c>
      <c r="H4684" s="53">
        <v>0</v>
      </c>
      <c r="I4684" s="53" t="s">
        <v>1408</v>
      </c>
    </row>
    <row r="4685" spans="1:9" ht="17.399999999999999" x14ac:dyDescent="0.3">
      <c r="A4685" s="53" t="s">
        <v>850</v>
      </c>
      <c r="B4685" s="57">
        <v>45778</v>
      </c>
      <c r="C4685" s="59">
        <v>3116162.65</v>
      </c>
      <c r="D4685" s="60">
        <v>95</v>
      </c>
      <c r="E4685" s="54">
        <v>31161.63</v>
      </c>
      <c r="F4685" s="54">
        <v>4257.99</v>
      </c>
      <c r="G4685" s="55">
        <v>0.13700000000000001</v>
      </c>
      <c r="H4685" s="53">
        <v>0</v>
      </c>
      <c r="I4685" s="53" t="s">
        <v>1409</v>
      </c>
    </row>
    <row r="4686" spans="1:9" ht="17.399999999999999" x14ac:dyDescent="0.3">
      <c r="A4686" s="53" t="s">
        <v>850</v>
      </c>
      <c r="B4686" s="57">
        <v>45809</v>
      </c>
      <c r="C4686" s="59">
        <v>3071152.01</v>
      </c>
      <c r="D4686" s="60">
        <v>0</v>
      </c>
      <c r="E4686" s="54">
        <v>30711.52</v>
      </c>
      <c r="F4686" s="54">
        <v>34179.78</v>
      </c>
      <c r="G4686" s="55">
        <v>1.113</v>
      </c>
      <c r="H4686" s="53">
        <v>0</v>
      </c>
      <c r="I4686" s="53" t="s">
        <v>1408</v>
      </c>
    </row>
    <row r="4687" spans="1:9" ht="17.399999999999999" x14ac:dyDescent="0.3">
      <c r="A4687" s="53" t="s">
        <v>850</v>
      </c>
      <c r="B4687" s="57">
        <v>45839</v>
      </c>
      <c r="C4687" s="59">
        <v>3027904.78</v>
      </c>
      <c r="D4687" s="60">
        <v>15</v>
      </c>
      <c r="E4687" s="54">
        <v>30279.05</v>
      </c>
      <c r="F4687" s="54">
        <v>32749.23</v>
      </c>
      <c r="G4687" s="55">
        <v>1.0820000000000001</v>
      </c>
      <c r="H4687" s="53">
        <v>0</v>
      </c>
      <c r="I4687" s="53" t="s">
        <v>1408</v>
      </c>
    </row>
    <row r="4688" spans="1:9" ht="17.399999999999999" x14ac:dyDescent="0.3">
      <c r="A4688" s="53" t="s">
        <v>850</v>
      </c>
      <c r="B4688" s="57">
        <v>45870</v>
      </c>
      <c r="C4688" s="59">
        <v>2983597.96</v>
      </c>
      <c r="D4688" s="60">
        <v>0</v>
      </c>
      <c r="E4688" s="54">
        <v>29835.98</v>
      </c>
      <c r="F4688" s="54">
        <v>32931.86</v>
      </c>
      <c r="G4688" s="55">
        <v>1.1040000000000001</v>
      </c>
      <c r="H4688" s="53">
        <v>0</v>
      </c>
      <c r="I4688" s="53" t="s">
        <v>1408</v>
      </c>
    </row>
    <row r="4689" spans="1:9" ht="17.399999999999999" x14ac:dyDescent="0.3">
      <c r="A4689" s="53" t="s">
        <v>850</v>
      </c>
      <c r="B4689" s="57">
        <v>45901</v>
      </c>
      <c r="C4689" s="59">
        <v>2924319.7</v>
      </c>
      <c r="D4689" s="60">
        <v>0</v>
      </c>
      <c r="E4689" s="54">
        <v>29243.200000000001</v>
      </c>
      <c r="F4689" s="54">
        <v>30926.47</v>
      </c>
      <c r="G4689" s="55">
        <v>1.0580000000000001</v>
      </c>
      <c r="H4689" s="53">
        <v>0</v>
      </c>
      <c r="I4689" s="53" t="s">
        <v>1408</v>
      </c>
    </row>
    <row r="4690" spans="1:9" ht="17.399999999999999" x14ac:dyDescent="0.3">
      <c r="A4690" s="53" t="s">
        <v>850</v>
      </c>
      <c r="B4690" s="57">
        <v>45931</v>
      </c>
      <c r="C4690" s="59">
        <v>2864430.75</v>
      </c>
      <c r="D4690" s="60">
        <v>0</v>
      </c>
      <c r="E4690" s="54">
        <v>28644.31</v>
      </c>
      <c r="F4690" s="54">
        <v>27547.51</v>
      </c>
      <c r="G4690" s="55">
        <v>0.96199999999999997</v>
      </c>
      <c r="H4690" s="53">
        <v>0</v>
      </c>
      <c r="I4690" s="53" t="s">
        <v>1408</v>
      </c>
    </row>
    <row r="4691" spans="1:9" ht="17.399999999999999" x14ac:dyDescent="0.3">
      <c r="A4691" s="53" t="s">
        <v>850</v>
      </c>
      <c r="B4691" s="57">
        <v>45962</v>
      </c>
      <c r="C4691" s="59">
        <v>2820955.82</v>
      </c>
      <c r="D4691" s="60">
        <v>0</v>
      </c>
      <c r="E4691" s="54">
        <v>28209.56</v>
      </c>
      <c r="F4691" s="54">
        <v>30730.19</v>
      </c>
      <c r="G4691" s="55">
        <v>1.089</v>
      </c>
      <c r="H4691" s="53">
        <v>0</v>
      </c>
      <c r="I4691" s="53" t="s">
        <v>1408</v>
      </c>
    </row>
    <row r="4692" spans="1:9" ht="17.399999999999999" x14ac:dyDescent="0.3">
      <c r="A4692" s="53" t="s">
        <v>850</v>
      </c>
      <c r="B4692" s="57">
        <v>45992</v>
      </c>
      <c r="C4692" s="59">
        <v>2762924.58</v>
      </c>
      <c r="D4692" s="60">
        <v>0</v>
      </c>
      <c r="E4692" s="54">
        <v>27629.25</v>
      </c>
      <c r="F4692" s="54">
        <v>28619.37</v>
      </c>
      <c r="G4692" s="55">
        <v>1.036</v>
      </c>
      <c r="H4692" s="53">
        <v>0</v>
      </c>
      <c r="I4692" s="53" t="s">
        <v>1408</v>
      </c>
    </row>
    <row r="4693" spans="1:9" ht="17.399999999999999" x14ac:dyDescent="0.3">
      <c r="A4693" s="53" t="s">
        <v>851</v>
      </c>
      <c r="B4693" s="57">
        <v>45658</v>
      </c>
      <c r="C4693" s="59">
        <v>3164463.75</v>
      </c>
      <c r="D4693" s="60">
        <v>0</v>
      </c>
      <c r="E4693" s="54">
        <v>47466.96</v>
      </c>
      <c r="F4693" s="54">
        <v>49702.59</v>
      </c>
      <c r="G4693" s="55">
        <v>1.0469999999999999</v>
      </c>
      <c r="H4693" s="53">
        <v>0</v>
      </c>
      <c r="I4693" s="53" t="s">
        <v>1408</v>
      </c>
    </row>
    <row r="4694" spans="1:9" ht="17.399999999999999" x14ac:dyDescent="0.3">
      <c r="A4694" s="53" t="s">
        <v>851</v>
      </c>
      <c r="B4694" s="57">
        <v>45689</v>
      </c>
      <c r="C4694" s="59">
        <v>3066361.43</v>
      </c>
      <c r="D4694" s="60">
        <v>0</v>
      </c>
      <c r="E4694" s="54">
        <v>45995.42</v>
      </c>
      <c r="F4694" s="54">
        <v>49205.59</v>
      </c>
      <c r="G4694" s="55">
        <v>1.07</v>
      </c>
      <c r="H4694" s="53">
        <v>0</v>
      </c>
      <c r="I4694" s="53" t="s">
        <v>1408</v>
      </c>
    </row>
    <row r="4695" spans="1:9" ht="17.399999999999999" x14ac:dyDescent="0.3">
      <c r="A4695" s="53" t="s">
        <v>851</v>
      </c>
      <c r="B4695" s="57">
        <v>45717</v>
      </c>
      <c r="C4695" s="59">
        <v>2975465.84</v>
      </c>
      <c r="D4695" s="60">
        <v>0</v>
      </c>
      <c r="E4695" s="54">
        <v>44631.99</v>
      </c>
      <c r="F4695" s="54">
        <v>50817.7</v>
      </c>
      <c r="G4695" s="55">
        <v>1.139</v>
      </c>
      <c r="H4695" s="53">
        <v>0</v>
      </c>
      <c r="I4695" s="53" t="s">
        <v>1408</v>
      </c>
    </row>
    <row r="4696" spans="1:9" ht="17.399999999999999" x14ac:dyDescent="0.3">
      <c r="A4696" s="53" t="s">
        <v>851</v>
      </c>
      <c r="B4696" s="57">
        <v>45748</v>
      </c>
      <c r="C4696" s="59">
        <v>2895224.67</v>
      </c>
      <c r="D4696" s="60">
        <v>0</v>
      </c>
      <c r="E4696" s="54">
        <v>43428.37</v>
      </c>
      <c r="F4696" s="54">
        <v>49287.34</v>
      </c>
      <c r="G4696" s="55">
        <v>1.135</v>
      </c>
      <c r="H4696" s="53">
        <v>0</v>
      </c>
      <c r="I4696" s="53" t="s">
        <v>1408</v>
      </c>
    </row>
    <row r="4697" spans="1:9" ht="17.399999999999999" x14ac:dyDescent="0.3">
      <c r="A4697" s="53" t="s">
        <v>851</v>
      </c>
      <c r="B4697" s="57">
        <v>45778</v>
      </c>
      <c r="C4697" s="59">
        <v>2805118.41</v>
      </c>
      <c r="D4697" s="60">
        <v>0</v>
      </c>
      <c r="E4697" s="54">
        <v>42076.78</v>
      </c>
      <c r="F4697" s="54">
        <v>48369.78</v>
      </c>
      <c r="G4697" s="55">
        <v>1.1499999999999999</v>
      </c>
      <c r="H4697" s="53">
        <v>0</v>
      </c>
      <c r="I4697" s="53" t="s">
        <v>1408</v>
      </c>
    </row>
    <row r="4698" spans="1:9" ht="17.399999999999999" x14ac:dyDescent="0.3">
      <c r="A4698" s="53" t="s">
        <v>851</v>
      </c>
      <c r="B4698" s="57">
        <v>45809</v>
      </c>
      <c r="C4698" s="59">
        <v>2716770.93</v>
      </c>
      <c r="D4698" s="60">
        <v>15</v>
      </c>
      <c r="E4698" s="54">
        <v>40751.56</v>
      </c>
      <c r="F4698" s="54">
        <v>40668.5</v>
      </c>
      <c r="G4698" s="55">
        <v>0.998</v>
      </c>
      <c r="H4698" s="53">
        <v>0</v>
      </c>
      <c r="I4698" s="53" t="s">
        <v>1408</v>
      </c>
    </row>
    <row r="4699" spans="1:9" ht="17.399999999999999" x14ac:dyDescent="0.3">
      <c r="A4699" s="53" t="s">
        <v>851</v>
      </c>
      <c r="B4699" s="57">
        <v>45839</v>
      </c>
      <c r="C4699" s="59">
        <v>2629295.41</v>
      </c>
      <c r="D4699" s="60">
        <v>0</v>
      </c>
      <c r="E4699" s="54">
        <v>39439.43</v>
      </c>
      <c r="F4699" s="54">
        <v>40445.24</v>
      </c>
      <c r="G4699" s="55">
        <v>1.026</v>
      </c>
      <c r="H4699" s="53">
        <v>0</v>
      </c>
      <c r="I4699" s="53" t="s">
        <v>1408</v>
      </c>
    </row>
    <row r="4700" spans="1:9" ht="17.399999999999999" x14ac:dyDescent="0.3">
      <c r="A4700" s="53" t="s">
        <v>851</v>
      </c>
      <c r="B4700" s="57">
        <v>45870</v>
      </c>
      <c r="C4700" s="59">
        <v>2546958.87</v>
      </c>
      <c r="D4700" s="60">
        <v>15</v>
      </c>
      <c r="E4700" s="54">
        <v>38204.379999999997</v>
      </c>
      <c r="F4700" s="54">
        <v>40235.43</v>
      </c>
      <c r="G4700" s="55">
        <v>1.0529999999999999</v>
      </c>
      <c r="H4700" s="53">
        <v>0</v>
      </c>
      <c r="I4700" s="53" t="s">
        <v>1408</v>
      </c>
    </row>
    <row r="4701" spans="1:9" ht="17.399999999999999" x14ac:dyDescent="0.3">
      <c r="A4701" s="53" t="s">
        <v>851</v>
      </c>
      <c r="B4701" s="57">
        <v>45901</v>
      </c>
      <c r="C4701" s="59">
        <v>2467309.54</v>
      </c>
      <c r="D4701" s="60">
        <v>15</v>
      </c>
      <c r="E4701" s="54">
        <v>37009.64</v>
      </c>
      <c r="F4701" s="54">
        <v>41916.18</v>
      </c>
      <c r="G4701" s="55">
        <v>1.133</v>
      </c>
      <c r="H4701" s="53">
        <v>0</v>
      </c>
      <c r="I4701" s="53" t="s">
        <v>1408</v>
      </c>
    </row>
    <row r="4702" spans="1:9" ht="17.399999999999999" x14ac:dyDescent="0.3">
      <c r="A4702" s="53" t="s">
        <v>851</v>
      </c>
      <c r="B4702" s="57">
        <v>45931</v>
      </c>
      <c r="C4702" s="59">
        <v>2398437.44</v>
      </c>
      <c r="D4702" s="60">
        <v>95</v>
      </c>
      <c r="E4702" s="54">
        <v>35976.559999999998</v>
      </c>
      <c r="F4702" s="54">
        <v>15124.17</v>
      </c>
      <c r="G4702" s="55">
        <v>0.42</v>
      </c>
      <c r="H4702" s="53">
        <v>0</v>
      </c>
      <c r="I4702" s="53" t="s">
        <v>1409</v>
      </c>
    </row>
    <row r="4703" spans="1:9" ht="17.399999999999999" x14ac:dyDescent="0.3">
      <c r="A4703" s="53" t="s">
        <v>851</v>
      </c>
      <c r="B4703" s="57">
        <v>45962</v>
      </c>
      <c r="C4703" s="59">
        <v>2334543.84</v>
      </c>
      <c r="D4703" s="60">
        <v>0</v>
      </c>
      <c r="E4703" s="54">
        <v>35018.160000000003</v>
      </c>
      <c r="F4703" s="54">
        <v>40138.68</v>
      </c>
      <c r="G4703" s="55">
        <v>1.1459999999999999</v>
      </c>
      <c r="H4703" s="53">
        <v>0</v>
      </c>
      <c r="I4703" s="53" t="s">
        <v>1408</v>
      </c>
    </row>
    <row r="4704" spans="1:9" ht="17.399999999999999" x14ac:dyDescent="0.3">
      <c r="A4704" s="53" t="s">
        <v>851</v>
      </c>
      <c r="B4704" s="57">
        <v>45992</v>
      </c>
      <c r="C4704" s="59">
        <v>2259365.9300000002</v>
      </c>
      <c r="D4704" s="60">
        <v>15</v>
      </c>
      <c r="E4704" s="54">
        <v>33890.49</v>
      </c>
      <c r="F4704" s="54">
        <v>33334.870000000003</v>
      </c>
      <c r="G4704" s="55">
        <v>0.98399999999999999</v>
      </c>
      <c r="H4704" s="53">
        <v>0</v>
      </c>
      <c r="I4704" s="53" t="s">
        <v>1408</v>
      </c>
    </row>
    <row r="4705" spans="1:9" ht="17.399999999999999" x14ac:dyDescent="0.3">
      <c r="A4705" s="53" t="s">
        <v>852</v>
      </c>
      <c r="B4705" s="57">
        <v>45658</v>
      </c>
      <c r="C4705" s="59">
        <v>1773579.38</v>
      </c>
      <c r="D4705" s="60">
        <v>0</v>
      </c>
      <c r="E4705" s="54">
        <v>26603.69</v>
      </c>
      <c r="F4705" s="54">
        <v>28533.9</v>
      </c>
      <c r="G4705" s="55">
        <v>1.073</v>
      </c>
      <c r="H4705" s="53">
        <v>0</v>
      </c>
      <c r="I4705" s="53" t="s">
        <v>1408</v>
      </c>
    </row>
    <row r="4706" spans="1:9" ht="17.399999999999999" x14ac:dyDescent="0.3">
      <c r="A4706" s="53" t="s">
        <v>852</v>
      </c>
      <c r="B4706" s="57">
        <v>45689</v>
      </c>
      <c r="C4706" s="59">
        <v>1717878.55</v>
      </c>
      <c r="D4706" s="60">
        <v>0</v>
      </c>
      <c r="E4706" s="54">
        <v>25768.18</v>
      </c>
      <c r="F4706" s="54">
        <v>27108.880000000001</v>
      </c>
      <c r="G4706" s="55">
        <v>1.052</v>
      </c>
      <c r="H4706" s="53">
        <v>0</v>
      </c>
      <c r="I4706" s="53" t="s">
        <v>1408</v>
      </c>
    </row>
    <row r="4707" spans="1:9" ht="17.399999999999999" x14ac:dyDescent="0.3">
      <c r="A4707" s="53" t="s">
        <v>852</v>
      </c>
      <c r="B4707" s="57">
        <v>45717</v>
      </c>
      <c r="C4707" s="59">
        <v>1664656.56</v>
      </c>
      <c r="D4707" s="60">
        <v>0</v>
      </c>
      <c r="E4707" s="54">
        <v>24969.85</v>
      </c>
      <c r="F4707" s="54">
        <v>23993.29</v>
      </c>
      <c r="G4707" s="55">
        <v>0.96099999999999997</v>
      </c>
      <c r="H4707" s="53">
        <v>0</v>
      </c>
      <c r="I4707" s="53" t="s">
        <v>1408</v>
      </c>
    </row>
    <row r="4708" spans="1:9" ht="17.399999999999999" x14ac:dyDescent="0.3">
      <c r="A4708" s="53" t="s">
        <v>852</v>
      </c>
      <c r="B4708" s="57">
        <v>45748</v>
      </c>
      <c r="C4708" s="59">
        <v>1614781.96</v>
      </c>
      <c r="D4708" s="60">
        <v>15</v>
      </c>
      <c r="E4708" s="54">
        <v>24221.73</v>
      </c>
      <c r="F4708" s="54">
        <v>26274.65</v>
      </c>
      <c r="G4708" s="55">
        <v>1.085</v>
      </c>
      <c r="H4708" s="53">
        <v>0</v>
      </c>
      <c r="I4708" s="53" t="s">
        <v>1408</v>
      </c>
    </row>
    <row r="4709" spans="1:9" ht="17.399999999999999" x14ac:dyDescent="0.3">
      <c r="A4709" s="53" t="s">
        <v>852</v>
      </c>
      <c r="B4709" s="57">
        <v>45778</v>
      </c>
      <c r="C4709" s="59">
        <v>1561723.91</v>
      </c>
      <c r="D4709" s="60">
        <v>65</v>
      </c>
      <c r="E4709" s="54">
        <v>23425.86</v>
      </c>
      <c r="F4709" s="54">
        <v>13350.81</v>
      </c>
      <c r="G4709" s="55">
        <v>0.56999999999999995</v>
      </c>
      <c r="H4709" s="53">
        <v>0</v>
      </c>
      <c r="I4709" s="53" t="s">
        <v>1411</v>
      </c>
    </row>
    <row r="4710" spans="1:9" ht="17.399999999999999" x14ac:dyDescent="0.3">
      <c r="A4710" s="53" t="s">
        <v>852</v>
      </c>
      <c r="B4710" s="57">
        <v>45809</v>
      </c>
      <c r="C4710" s="59">
        <v>1519673.69</v>
      </c>
      <c r="D4710" s="60">
        <v>35</v>
      </c>
      <c r="E4710" s="54">
        <v>22795.11</v>
      </c>
      <c r="F4710" s="54">
        <v>10304.64</v>
      </c>
      <c r="G4710" s="55">
        <v>0.45200000000000001</v>
      </c>
      <c r="H4710" s="53">
        <v>0</v>
      </c>
      <c r="I4710" s="53" t="s">
        <v>1410</v>
      </c>
    </row>
    <row r="4711" spans="1:9" ht="17.399999999999999" x14ac:dyDescent="0.3">
      <c r="A4711" s="53" t="s">
        <v>852</v>
      </c>
      <c r="B4711" s="57">
        <v>45839</v>
      </c>
      <c r="C4711" s="59">
        <v>1475011.42</v>
      </c>
      <c r="D4711" s="60">
        <v>35</v>
      </c>
      <c r="E4711" s="54">
        <v>22125.17</v>
      </c>
      <c r="F4711" s="54">
        <v>15719.55</v>
      </c>
      <c r="G4711" s="55">
        <v>0.71</v>
      </c>
      <c r="H4711" s="53">
        <v>0</v>
      </c>
      <c r="I4711" s="53" t="s">
        <v>1410</v>
      </c>
    </row>
    <row r="4712" spans="1:9" ht="17.399999999999999" x14ac:dyDescent="0.3">
      <c r="A4712" s="53" t="s">
        <v>852</v>
      </c>
      <c r="B4712" s="57">
        <v>45870</v>
      </c>
      <c r="C4712" s="59">
        <v>1427186.78</v>
      </c>
      <c r="D4712" s="60">
        <v>0</v>
      </c>
      <c r="E4712" s="54">
        <v>21407.8</v>
      </c>
      <c r="F4712" s="54">
        <v>22983.43</v>
      </c>
      <c r="G4712" s="55">
        <v>1.0740000000000001</v>
      </c>
      <c r="H4712" s="53">
        <v>0</v>
      </c>
      <c r="I4712" s="53" t="s">
        <v>1408</v>
      </c>
    </row>
    <row r="4713" spans="1:9" ht="17.399999999999999" x14ac:dyDescent="0.3">
      <c r="A4713" s="53" t="s">
        <v>852</v>
      </c>
      <c r="B4713" s="57">
        <v>45901</v>
      </c>
      <c r="C4713" s="59">
        <v>1387393.71</v>
      </c>
      <c r="D4713" s="60">
        <v>0</v>
      </c>
      <c r="E4713" s="54">
        <v>20810.91</v>
      </c>
      <c r="F4713" s="54">
        <v>20850.04</v>
      </c>
      <c r="G4713" s="55">
        <v>1.002</v>
      </c>
      <c r="H4713" s="53">
        <v>0</v>
      </c>
      <c r="I4713" s="53" t="s">
        <v>1408</v>
      </c>
    </row>
    <row r="4714" spans="1:9" ht="17.399999999999999" x14ac:dyDescent="0.3">
      <c r="A4714" s="53" t="s">
        <v>852</v>
      </c>
      <c r="B4714" s="57">
        <v>45931</v>
      </c>
      <c r="C4714" s="59">
        <v>1342892.95</v>
      </c>
      <c r="D4714" s="60">
        <v>0</v>
      </c>
      <c r="E4714" s="54">
        <v>20143.39</v>
      </c>
      <c r="F4714" s="54">
        <v>21190.18</v>
      </c>
      <c r="G4714" s="55">
        <v>1.052</v>
      </c>
      <c r="H4714" s="53">
        <v>0</v>
      </c>
      <c r="I4714" s="53" t="s">
        <v>1408</v>
      </c>
    </row>
    <row r="4715" spans="1:9" ht="17.399999999999999" x14ac:dyDescent="0.3">
      <c r="A4715" s="53" t="s">
        <v>852</v>
      </c>
      <c r="B4715" s="57">
        <v>45962</v>
      </c>
      <c r="C4715" s="59">
        <v>1303381.55</v>
      </c>
      <c r="D4715" s="60">
        <v>0</v>
      </c>
      <c r="E4715" s="54">
        <v>19550.72</v>
      </c>
      <c r="F4715" s="54">
        <v>20935.48</v>
      </c>
      <c r="G4715" s="55">
        <v>1.071</v>
      </c>
      <c r="H4715" s="53">
        <v>0</v>
      </c>
      <c r="I4715" s="53" t="s">
        <v>1408</v>
      </c>
    </row>
    <row r="4716" spans="1:9" ht="17.399999999999999" x14ac:dyDescent="0.3">
      <c r="A4716" s="53" t="s">
        <v>852</v>
      </c>
      <c r="B4716" s="57">
        <v>45992</v>
      </c>
      <c r="C4716" s="59">
        <v>1262144.67</v>
      </c>
      <c r="D4716" s="60">
        <v>0</v>
      </c>
      <c r="E4716" s="54">
        <v>18932.169999999998</v>
      </c>
      <c r="F4716" s="54">
        <v>18979.689999999999</v>
      </c>
      <c r="G4716" s="55">
        <v>1.0029999999999999</v>
      </c>
      <c r="H4716" s="53">
        <v>0</v>
      </c>
      <c r="I4716" s="53" t="s">
        <v>1408</v>
      </c>
    </row>
    <row r="4717" spans="1:9" ht="17.399999999999999" x14ac:dyDescent="0.3">
      <c r="A4717" s="53" t="s">
        <v>854</v>
      </c>
      <c r="B4717" s="57">
        <v>45839</v>
      </c>
      <c r="C4717" s="59">
        <v>1540147.78</v>
      </c>
      <c r="D4717" s="60">
        <v>0</v>
      </c>
      <c r="E4717" s="54">
        <v>23102.22</v>
      </c>
      <c r="F4717" s="54">
        <v>25412.13</v>
      </c>
      <c r="G4717" s="55">
        <v>1.1000000000000001</v>
      </c>
      <c r="H4717" s="53">
        <v>0</v>
      </c>
      <c r="I4717" s="53" t="s">
        <v>1408</v>
      </c>
    </row>
    <row r="4718" spans="1:9" ht="17.399999999999999" x14ac:dyDescent="0.3">
      <c r="A4718" s="53" t="s">
        <v>854</v>
      </c>
      <c r="B4718" s="57">
        <v>45870</v>
      </c>
      <c r="C4718" s="59">
        <v>1496283.35</v>
      </c>
      <c r="D4718" s="60">
        <v>185</v>
      </c>
      <c r="E4718" s="54">
        <v>22444.25</v>
      </c>
      <c r="F4718" s="54">
        <v>2295.8000000000002</v>
      </c>
      <c r="G4718" s="55">
        <v>0.10199999999999999</v>
      </c>
      <c r="H4718" s="53">
        <v>0</v>
      </c>
      <c r="I4718" s="53" t="s">
        <v>1409</v>
      </c>
    </row>
    <row r="4719" spans="1:9" ht="17.399999999999999" x14ac:dyDescent="0.3">
      <c r="A4719" s="53" t="s">
        <v>854</v>
      </c>
      <c r="B4719" s="57">
        <v>45901</v>
      </c>
      <c r="C4719" s="59">
        <v>1449061.78</v>
      </c>
      <c r="D4719" s="60">
        <v>65</v>
      </c>
      <c r="E4719" s="54">
        <v>21735.93</v>
      </c>
      <c r="F4719" s="54">
        <v>19482.75</v>
      </c>
      <c r="G4719" s="55">
        <v>0.89600000000000002</v>
      </c>
      <c r="H4719" s="53">
        <v>0</v>
      </c>
      <c r="I4719" s="53" t="s">
        <v>1411</v>
      </c>
    </row>
    <row r="4720" spans="1:9" ht="17.399999999999999" x14ac:dyDescent="0.3">
      <c r="A4720" s="53" t="s">
        <v>854</v>
      </c>
      <c r="B4720" s="57">
        <v>45931</v>
      </c>
      <c r="C4720" s="59">
        <v>1408951.42</v>
      </c>
      <c r="D4720" s="60">
        <v>0</v>
      </c>
      <c r="E4720" s="54">
        <v>21134.27</v>
      </c>
      <c r="F4720" s="54">
        <v>23297.64</v>
      </c>
      <c r="G4720" s="55">
        <v>1.1020000000000001</v>
      </c>
      <c r="H4720" s="53">
        <v>0</v>
      </c>
      <c r="I4720" s="53" t="s">
        <v>1408</v>
      </c>
    </row>
    <row r="4721" spans="1:9" ht="17.399999999999999" x14ac:dyDescent="0.3">
      <c r="A4721" s="53" t="s">
        <v>854</v>
      </c>
      <c r="B4721" s="57">
        <v>45962</v>
      </c>
      <c r="C4721" s="59">
        <v>1369309.95</v>
      </c>
      <c r="D4721" s="60">
        <v>35</v>
      </c>
      <c r="E4721" s="54">
        <v>20539.650000000001</v>
      </c>
      <c r="F4721" s="54">
        <v>17498.21</v>
      </c>
      <c r="G4721" s="55">
        <v>0.85199999999999998</v>
      </c>
      <c r="H4721" s="53">
        <v>0</v>
      </c>
      <c r="I4721" s="53" t="s">
        <v>1410</v>
      </c>
    </row>
    <row r="4722" spans="1:9" ht="17.399999999999999" x14ac:dyDescent="0.3">
      <c r="A4722" s="53" t="s">
        <v>854</v>
      </c>
      <c r="B4722" s="57">
        <v>45992</v>
      </c>
      <c r="C4722" s="59">
        <v>1331239.19</v>
      </c>
      <c r="D4722" s="60">
        <v>15</v>
      </c>
      <c r="E4722" s="54">
        <v>19968.59</v>
      </c>
      <c r="F4722" s="54">
        <v>20834.060000000001</v>
      </c>
      <c r="G4722" s="55">
        <v>1.0429999999999999</v>
      </c>
      <c r="H4722" s="53">
        <v>0</v>
      </c>
      <c r="I4722" s="53" t="s">
        <v>1408</v>
      </c>
    </row>
    <row r="4723" spans="1:9" ht="17.399999999999999" x14ac:dyDescent="0.3">
      <c r="A4723" s="53" t="s">
        <v>855</v>
      </c>
      <c r="B4723" s="57">
        <v>45748</v>
      </c>
      <c r="C4723" s="59">
        <v>997207.61</v>
      </c>
      <c r="D4723" s="60">
        <v>0</v>
      </c>
      <c r="E4723" s="54">
        <v>14958.11</v>
      </c>
      <c r="F4723" s="54">
        <v>15129.58</v>
      </c>
      <c r="G4723" s="55">
        <v>1.0109999999999999</v>
      </c>
      <c r="H4723" s="53">
        <v>0</v>
      </c>
      <c r="I4723" s="53" t="s">
        <v>1408</v>
      </c>
    </row>
    <row r="4724" spans="1:9" ht="17.399999999999999" x14ac:dyDescent="0.3">
      <c r="A4724" s="53" t="s">
        <v>855</v>
      </c>
      <c r="B4724" s="57">
        <v>45778</v>
      </c>
      <c r="C4724" s="59">
        <v>966480.73</v>
      </c>
      <c r="D4724" s="60">
        <v>0</v>
      </c>
      <c r="E4724" s="54">
        <v>14497.21</v>
      </c>
      <c r="F4724" s="54">
        <v>13846.43</v>
      </c>
      <c r="G4724" s="55">
        <v>0.95499999999999996</v>
      </c>
      <c r="H4724" s="53">
        <v>0</v>
      </c>
      <c r="I4724" s="53" t="s">
        <v>1408</v>
      </c>
    </row>
    <row r="4725" spans="1:9" ht="17.399999999999999" x14ac:dyDescent="0.3">
      <c r="A4725" s="53" t="s">
        <v>855</v>
      </c>
      <c r="B4725" s="57">
        <v>45809</v>
      </c>
      <c r="C4725" s="59">
        <v>938015.48</v>
      </c>
      <c r="D4725" s="60">
        <v>15</v>
      </c>
      <c r="E4725" s="54">
        <v>14070.23</v>
      </c>
      <c r="F4725" s="54">
        <v>15313.03</v>
      </c>
      <c r="G4725" s="55">
        <v>1.0880000000000001</v>
      </c>
      <c r="H4725" s="53">
        <v>0</v>
      </c>
      <c r="I4725" s="53" t="s">
        <v>1408</v>
      </c>
    </row>
    <row r="4726" spans="1:9" ht="17.399999999999999" x14ac:dyDescent="0.3">
      <c r="A4726" s="53" t="s">
        <v>855</v>
      </c>
      <c r="B4726" s="57">
        <v>45839</v>
      </c>
      <c r="C4726" s="59">
        <v>909302.74</v>
      </c>
      <c r="D4726" s="60">
        <v>220</v>
      </c>
      <c r="E4726" s="54">
        <v>13639.54</v>
      </c>
      <c r="F4726" s="54">
        <v>1731.01</v>
      </c>
      <c r="G4726" s="55">
        <v>0.127</v>
      </c>
      <c r="H4726" s="53">
        <v>0</v>
      </c>
      <c r="I4726" s="53" t="s">
        <v>1409</v>
      </c>
    </row>
    <row r="4727" spans="1:9" ht="17.399999999999999" x14ac:dyDescent="0.3">
      <c r="A4727" s="53" t="s">
        <v>855</v>
      </c>
      <c r="B4727" s="57">
        <v>45870</v>
      </c>
      <c r="C4727" s="59">
        <v>882511.41</v>
      </c>
      <c r="D4727" s="60">
        <v>35</v>
      </c>
      <c r="E4727" s="54">
        <v>13237.67</v>
      </c>
      <c r="F4727" s="54">
        <v>5985.14</v>
      </c>
      <c r="G4727" s="55">
        <v>0.45200000000000001</v>
      </c>
      <c r="H4727" s="53">
        <v>0</v>
      </c>
      <c r="I4727" s="53" t="s">
        <v>1410</v>
      </c>
    </row>
    <row r="4728" spans="1:9" ht="17.399999999999999" x14ac:dyDescent="0.3">
      <c r="A4728" s="53" t="s">
        <v>855</v>
      </c>
      <c r="B4728" s="57">
        <v>45901</v>
      </c>
      <c r="C4728" s="59">
        <v>853639.04</v>
      </c>
      <c r="D4728" s="60">
        <v>0</v>
      </c>
      <c r="E4728" s="54">
        <v>12804.59</v>
      </c>
      <c r="F4728" s="54">
        <v>13337.45</v>
      </c>
      <c r="G4728" s="55">
        <v>1.042</v>
      </c>
      <c r="H4728" s="53">
        <v>0</v>
      </c>
      <c r="I4728" s="53" t="s">
        <v>1408</v>
      </c>
    </row>
    <row r="4729" spans="1:9" ht="17.399999999999999" x14ac:dyDescent="0.3">
      <c r="A4729" s="53" t="s">
        <v>855</v>
      </c>
      <c r="B4729" s="57">
        <v>45931</v>
      </c>
      <c r="C4729" s="59">
        <v>830787.58</v>
      </c>
      <c r="D4729" s="60">
        <v>35</v>
      </c>
      <c r="E4729" s="54">
        <v>12461.81</v>
      </c>
      <c r="F4729" s="54">
        <v>8768.27</v>
      </c>
      <c r="G4729" s="55">
        <v>0.70399999999999996</v>
      </c>
      <c r="H4729" s="53">
        <v>0</v>
      </c>
      <c r="I4729" s="53" t="s">
        <v>1410</v>
      </c>
    </row>
    <row r="4730" spans="1:9" ht="17.399999999999999" x14ac:dyDescent="0.3">
      <c r="A4730" s="53" t="s">
        <v>855</v>
      </c>
      <c r="B4730" s="57">
        <v>45962</v>
      </c>
      <c r="C4730" s="59">
        <v>804684.61</v>
      </c>
      <c r="D4730" s="60">
        <v>15</v>
      </c>
      <c r="E4730" s="54">
        <v>12070.27</v>
      </c>
      <c r="F4730" s="54">
        <v>11695.4</v>
      </c>
      <c r="G4730" s="55">
        <v>0.96899999999999997</v>
      </c>
      <c r="H4730" s="53">
        <v>0</v>
      </c>
      <c r="I4730" s="53" t="s">
        <v>1408</v>
      </c>
    </row>
    <row r="4731" spans="1:9" ht="17.399999999999999" x14ac:dyDescent="0.3">
      <c r="A4731" s="53" t="s">
        <v>855</v>
      </c>
      <c r="B4731" s="57">
        <v>45992</v>
      </c>
      <c r="C4731" s="59">
        <v>779190.52</v>
      </c>
      <c r="D4731" s="60">
        <v>0</v>
      </c>
      <c r="E4731" s="54">
        <v>11687.86</v>
      </c>
      <c r="F4731" s="54">
        <v>11362.65</v>
      </c>
      <c r="G4731" s="55">
        <v>0.97199999999999998</v>
      </c>
      <c r="H4731" s="53">
        <v>0</v>
      </c>
      <c r="I4731" s="53" t="s">
        <v>1408</v>
      </c>
    </row>
    <row r="4732" spans="1:9" ht="17.399999999999999" x14ac:dyDescent="0.3">
      <c r="A4732" s="53" t="s">
        <v>856</v>
      </c>
      <c r="B4732" s="57">
        <v>45658</v>
      </c>
      <c r="C4732" s="59">
        <v>3953988.84</v>
      </c>
      <c r="D4732" s="60">
        <v>220</v>
      </c>
      <c r="E4732" s="54">
        <v>59309.83</v>
      </c>
      <c r="F4732" s="54">
        <v>1812.71</v>
      </c>
      <c r="G4732" s="55">
        <v>3.1E-2</v>
      </c>
      <c r="H4732" s="53">
        <v>0</v>
      </c>
      <c r="I4732" s="53" t="s">
        <v>1412</v>
      </c>
    </row>
    <row r="4733" spans="1:9" ht="17.399999999999999" x14ac:dyDescent="0.3">
      <c r="A4733" s="53" t="s">
        <v>856</v>
      </c>
      <c r="B4733" s="57">
        <v>45689</v>
      </c>
      <c r="C4733" s="59">
        <v>3953988.84</v>
      </c>
      <c r="D4733" s="60">
        <v>999</v>
      </c>
      <c r="E4733" s="54">
        <v>59309.83</v>
      </c>
      <c r="F4733" s="54">
        <v>5026.5600000000004</v>
      </c>
      <c r="G4733" s="55">
        <v>8.5000000000000006E-2</v>
      </c>
      <c r="H4733" s="53">
        <v>0</v>
      </c>
      <c r="I4733" s="53" t="s">
        <v>1412</v>
      </c>
    </row>
    <row r="4734" spans="1:9" ht="17.399999999999999" x14ac:dyDescent="0.3">
      <c r="A4734" s="53" t="s">
        <v>856</v>
      </c>
      <c r="B4734" s="57">
        <v>45717</v>
      </c>
      <c r="C4734" s="59">
        <v>3953988.84</v>
      </c>
      <c r="D4734" s="60">
        <v>999</v>
      </c>
      <c r="E4734" s="54">
        <v>59309.83</v>
      </c>
      <c r="F4734" s="54">
        <v>10746.38</v>
      </c>
      <c r="G4734" s="55">
        <v>0.18099999999999999</v>
      </c>
      <c r="H4734" s="53">
        <v>0</v>
      </c>
      <c r="I4734" s="53" t="s">
        <v>1412</v>
      </c>
    </row>
    <row r="4735" spans="1:9" ht="17.399999999999999" x14ac:dyDescent="0.3">
      <c r="A4735" s="53" t="s">
        <v>856</v>
      </c>
      <c r="B4735" s="57">
        <v>45748</v>
      </c>
      <c r="C4735" s="59">
        <v>3953988.84</v>
      </c>
      <c r="D4735" s="60">
        <v>999</v>
      </c>
      <c r="E4735" s="54">
        <v>59309.83</v>
      </c>
      <c r="F4735" s="54">
        <v>4936.95</v>
      </c>
      <c r="G4735" s="55">
        <v>8.3000000000000004E-2</v>
      </c>
      <c r="H4735" s="53">
        <v>0</v>
      </c>
      <c r="I4735" s="53" t="s">
        <v>1412</v>
      </c>
    </row>
    <row r="4736" spans="1:9" ht="17.399999999999999" x14ac:dyDescent="0.3">
      <c r="A4736" s="53" t="s">
        <v>856</v>
      </c>
      <c r="B4736" s="57">
        <v>45778</v>
      </c>
      <c r="C4736" s="59">
        <v>3953988.84</v>
      </c>
      <c r="D4736" s="60">
        <v>999</v>
      </c>
      <c r="E4736" s="54">
        <v>59309.83</v>
      </c>
      <c r="F4736" s="54">
        <v>10625.71</v>
      </c>
      <c r="G4736" s="55">
        <v>0.17899999999999999</v>
      </c>
      <c r="H4736" s="53">
        <v>0</v>
      </c>
      <c r="I4736" s="53" t="s">
        <v>1412</v>
      </c>
    </row>
    <row r="4737" spans="1:9" ht="17.399999999999999" x14ac:dyDescent="0.3">
      <c r="A4737" s="53" t="s">
        <v>856</v>
      </c>
      <c r="B4737" s="57">
        <v>45809</v>
      </c>
      <c r="C4737" s="59">
        <v>3953988.84</v>
      </c>
      <c r="D4737" s="60">
        <v>999</v>
      </c>
      <c r="E4737" s="54">
        <v>59309.83</v>
      </c>
      <c r="F4737" s="54">
        <v>2444.67</v>
      </c>
      <c r="G4737" s="55">
        <v>4.1000000000000002E-2</v>
      </c>
      <c r="H4737" s="53">
        <v>0</v>
      </c>
      <c r="I4737" s="53" t="s">
        <v>1412</v>
      </c>
    </row>
    <row r="4738" spans="1:9" ht="17.399999999999999" x14ac:dyDescent="0.3">
      <c r="A4738" s="53" t="s">
        <v>856</v>
      </c>
      <c r="B4738" s="57">
        <v>45839</v>
      </c>
      <c r="C4738" s="59">
        <v>3953988.84</v>
      </c>
      <c r="D4738" s="60">
        <v>999</v>
      </c>
      <c r="E4738" s="54">
        <v>59309.83</v>
      </c>
      <c r="F4738" s="54">
        <v>3239.54</v>
      </c>
      <c r="G4738" s="55">
        <v>5.5E-2</v>
      </c>
      <c r="H4738" s="53">
        <v>0</v>
      </c>
      <c r="I4738" s="53" t="s">
        <v>1412</v>
      </c>
    </row>
    <row r="4739" spans="1:9" ht="17.399999999999999" x14ac:dyDescent="0.3">
      <c r="A4739" s="53" t="s">
        <v>856</v>
      </c>
      <c r="B4739" s="57">
        <v>45870</v>
      </c>
      <c r="C4739" s="59">
        <v>3953988.84</v>
      </c>
      <c r="D4739" s="60">
        <v>999</v>
      </c>
      <c r="E4739" s="54">
        <v>59309.83</v>
      </c>
      <c r="F4739" s="54">
        <v>8593.2000000000007</v>
      </c>
      <c r="G4739" s="55">
        <v>0.14499999999999999</v>
      </c>
      <c r="H4739" s="53">
        <v>0</v>
      </c>
      <c r="I4739" s="53" t="s">
        <v>1412</v>
      </c>
    </row>
    <row r="4740" spans="1:9" ht="17.399999999999999" x14ac:dyDescent="0.3">
      <c r="A4740" s="53" t="s">
        <v>856</v>
      </c>
      <c r="B4740" s="57">
        <v>45901</v>
      </c>
      <c r="C4740" s="59">
        <v>3953988.84</v>
      </c>
      <c r="D4740" s="60">
        <v>999</v>
      </c>
      <c r="E4740" s="54">
        <v>59309.83</v>
      </c>
      <c r="F4740" s="54">
        <v>4896.3900000000003</v>
      </c>
      <c r="G4740" s="55">
        <v>8.3000000000000004E-2</v>
      </c>
      <c r="H4740" s="53">
        <v>0</v>
      </c>
      <c r="I4740" s="53" t="s">
        <v>1412</v>
      </c>
    </row>
    <row r="4741" spans="1:9" ht="17.399999999999999" x14ac:dyDescent="0.3">
      <c r="A4741" s="53" t="s">
        <v>856</v>
      </c>
      <c r="B4741" s="57">
        <v>45931</v>
      </c>
      <c r="C4741" s="59">
        <v>3953988.84</v>
      </c>
      <c r="D4741" s="60">
        <v>999</v>
      </c>
      <c r="E4741" s="54">
        <v>59309.83</v>
      </c>
      <c r="F4741" s="54">
        <v>11659.54</v>
      </c>
      <c r="G4741" s="55">
        <v>0.19700000000000001</v>
      </c>
      <c r="H4741" s="53">
        <v>0</v>
      </c>
      <c r="I4741" s="53" t="s">
        <v>1412</v>
      </c>
    </row>
    <row r="4742" spans="1:9" ht="17.399999999999999" x14ac:dyDescent="0.3">
      <c r="A4742" s="53" t="s">
        <v>856</v>
      </c>
      <c r="B4742" s="57">
        <v>45962</v>
      </c>
      <c r="C4742" s="59">
        <v>3953988.84</v>
      </c>
      <c r="D4742" s="60">
        <v>999</v>
      </c>
      <c r="E4742" s="54">
        <v>59309.83</v>
      </c>
      <c r="F4742" s="54">
        <v>10988.05</v>
      </c>
      <c r="G4742" s="55">
        <v>0.185</v>
      </c>
      <c r="H4742" s="53">
        <v>0</v>
      </c>
      <c r="I4742" s="53" t="s">
        <v>1412</v>
      </c>
    </row>
    <row r="4743" spans="1:9" ht="17.399999999999999" x14ac:dyDescent="0.3">
      <c r="A4743" s="53" t="s">
        <v>856</v>
      </c>
      <c r="B4743" s="57">
        <v>45992</v>
      </c>
      <c r="C4743" s="59">
        <v>3953988.84</v>
      </c>
      <c r="D4743" s="60">
        <v>999</v>
      </c>
      <c r="E4743" s="54">
        <v>59309.83</v>
      </c>
      <c r="F4743" s="54">
        <v>7773.09</v>
      </c>
      <c r="G4743" s="55">
        <v>0.13100000000000001</v>
      </c>
      <c r="H4743" s="53">
        <v>0</v>
      </c>
      <c r="I4743" s="53" t="s">
        <v>1412</v>
      </c>
    </row>
    <row r="4744" spans="1:9" ht="17.399999999999999" x14ac:dyDescent="0.3">
      <c r="A4744" s="53" t="s">
        <v>858</v>
      </c>
      <c r="B4744" s="57">
        <v>45658</v>
      </c>
      <c r="C4744" s="59">
        <v>652765.61</v>
      </c>
      <c r="D4744" s="60">
        <v>35</v>
      </c>
      <c r="E4744" s="54">
        <v>9791.48</v>
      </c>
      <c r="F4744" s="54">
        <v>7096.97</v>
      </c>
      <c r="G4744" s="55">
        <v>0.72499999999999998</v>
      </c>
      <c r="H4744" s="53">
        <v>0</v>
      </c>
      <c r="I4744" s="53" t="s">
        <v>1410</v>
      </c>
    </row>
    <row r="4745" spans="1:9" ht="17.399999999999999" x14ac:dyDescent="0.3">
      <c r="A4745" s="53" t="s">
        <v>858</v>
      </c>
      <c r="B4745" s="57">
        <v>45689</v>
      </c>
      <c r="C4745" s="59">
        <v>633719.34</v>
      </c>
      <c r="D4745" s="60">
        <v>95</v>
      </c>
      <c r="E4745" s="54">
        <v>9505.7900000000009</v>
      </c>
      <c r="F4745" s="54">
        <v>2918.51</v>
      </c>
      <c r="G4745" s="55">
        <v>0.307</v>
      </c>
      <c r="H4745" s="53">
        <v>0</v>
      </c>
      <c r="I4745" s="53" t="s">
        <v>1409</v>
      </c>
    </row>
    <row r="4746" spans="1:9" ht="17.399999999999999" x14ac:dyDescent="0.3">
      <c r="A4746" s="53" t="s">
        <v>858</v>
      </c>
      <c r="B4746" s="57">
        <v>45717</v>
      </c>
      <c r="C4746" s="59">
        <v>614104.99</v>
      </c>
      <c r="D4746" s="60">
        <v>0</v>
      </c>
      <c r="E4746" s="54">
        <v>9211.57</v>
      </c>
      <c r="F4746" s="54">
        <v>9542.44</v>
      </c>
      <c r="G4746" s="55">
        <v>1.036</v>
      </c>
      <c r="H4746" s="53">
        <v>0</v>
      </c>
      <c r="I4746" s="53" t="s">
        <v>1408</v>
      </c>
    </row>
    <row r="4747" spans="1:9" ht="17.399999999999999" x14ac:dyDescent="0.3">
      <c r="A4747" s="53" t="s">
        <v>858</v>
      </c>
      <c r="B4747" s="57">
        <v>45748</v>
      </c>
      <c r="C4747" s="59">
        <v>596458.1</v>
      </c>
      <c r="D4747" s="60">
        <v>0</v>
      </c>
      <c r="E4747" s="54">
        <v>8946.8700000000008</v>
      </c>
      <c r="F4747" s="54">
        <v>9751.26</v>
      </c>
      <c r="G4747" s="55">
        <v>1.0900000000000001</v>
      </c>
      <c r="H4747" s="53">
        <v>0</v>
      </c>
      <c r="I4747" s="53" t="s">
        <v>1408</v>
      </c>
    </row>
    <row r="4748" spans="1:9" ht="17.399999999999999" x14ac:dyDescent="0.3">
      <c r="A4748" s="53" t="s">
        <v>858</v>
      </c>
      <c r="B4748" s="57">
        <v>45778</v>
      </c>
      <c r="C4748" s="59">
        <v>578192.46</v>
      </c>
      <c r="D4748" s="60">
        <v>185</v>
      </c>
      <c r="E4748" s="54">
        <v>8672.89</v>
      </c>
      <c r="F4748" s="54">
        <v>2411.1</v>
      </c>
      <c r="G4748" s="55">
        <v>0.27800000000000002</v>
      </c>
      <c r="H4748" s="53">
        <v>0</v>
      </c>
      <c r="I4748" s="53" t="s">
        <v>1409</v>
      </c>
    </row>
    <row r="4749" spans="1:9" ht="17.399999999999999" x14ac:dyDescent="0.3">
      <c r="A4749" s="53" t="s">
        <v>858</v>
      </c>
      <c r="B4749" s="57">
        <v>45809</v>
      </c>
      <c r="C4749" s="59">
        <v>562377.21</v>
      </c>
      <c r="D4749" s="60">
        <v>15</v>
      </c>
      <c r="E4749" s="54">
        <v>8435.66</v>
      </c>
      <c r="F4749" s="54">
        <v>8381.06</v>
      </c>
      <c r="G4749" s="55">
        <v>0.99399999999999999</v>
      </c>
      <c r="H4749" s="53">
        <v>0</v>
      </c>
      <c r="I4749" s="53" t="s">
        <v>1408</v>
      </c>
    </row>
    <row r="4750" spans="1:9" ht="17.399999999999999" x14ac:dyDescent="0.3">
      <c r="A4750" s="53" t="s">
        <v>858</v>
      </c>
      <c r="B4750" s="57">
        <v>45839</v>
      </c>
      <c r="C4750" s="59">
        <v>544383.16</v>
      </c>
      <c r="D4750" s="60">
        <v>65</v>
      </c>
      <c r="E4750" s="54">
        <v>8165.75</v>
      </c>
      <c r="F4750" s="54">
        <v>5997.64</v>
      </c>
      <c r="G4750" s="55">
        <v>0.73399999999999999</v>
      </c>
      <c r="H4750" s="53">
        <v>0</v>
      </c>
      <c r="I4750" s="53" t="s">
        <v>1411</v>
      </c>
    </row>
    <row r="4751" spans="1:9" ht="17.399999999999999" x14ac:dyDescent="0.3">
      <c r="A4751" s="53" t="s">
        <v>858</v>
      </c>
      <c r="B4751" s="57">
        <v>45870</v>
      </c>
      <c r="C4751" s="59">
        <v>527875.68999999994</v>
      </c>
      <c r="D4751" s="60">
        <v>65</v>
      </c>
      <c r="E4751" s="54">
        <v>7918.14</v>
      </c>
      <c r="F4751" s="54">
        <v>4756.4799999999996</v>
      </c>
      <c r="G4751" s="55">
        <v>0.60099999999999998</v>
      </c>
      <c r="H4751" s="53">
        <v>0</v>
      </c>
      <c r="I4751" s="53" t="s">
        <v>1411</v>
      </c>
    </row>
    <row r="4752" spans="1:9" ht="17.399999999999999" x14ac:dyDescent="0.3">
      <c r="A4752" s="53" t="s">
        <v>858</v>
      </c>
      <c r="B4752" s="57">
        <v>45901</v>
      </c>
      <c r="C4752" s="59">
        <v>512978.63</v>
      </c>
      <c r="D4752" s="60">
        <v>15</v>
      </c>
      <c r="E4752" s="54">
        <v>7694.68</v>
      </c>
      <c r="F4752" s="54">
        <v>7669.34</v>
      </c>
      <c r="G4752" s="55">
        <v>0.997</v>
      </c>
      <c r="H4752" s="53">
        <v>0</v>
      </c>
      <c r="I4752" s="53" t="s">
        <v>1408</v>
      </c>
    </row>
    <row r="4753" spans="1:9" ht="17.399999999999999" x14ac:dyDescent="0.3">
      <c r="A4753" s="53" t="s">
        <v>858</v>
      </c>
      <c r="B4753" s="57">
        <v>45931</v>
      </c>
      <c r="C4753" s="59">
        <v>496702.33</v>
      </c>
      <c r="D4753" s="60">
        <v>0</v>
      </c>
      <c r="E4753" s="54">
        <v>7450.54</v>
      </c>
      <c r="F4753" s="54">
        <v>8297.06</v>
      </c>
      <c r="G4753" s="55">
        <v>1.1140000000000001</v>
      </c>
      <c r="H4753" s="53">
        <v>0</v>
      </c>
      <c r="I4753" s="53" t="s">
        <v>1408</v>
      </c>
    </row>
    <row r="4754" spans="1:9" ht="17.399999999999999" x14ac:dyDescent="0.3">
      <c r="A4754" s="53" t="s">
        <v>858</v>
      </c>
      <c r="B4754" s="57">
        <v>45962</v>
      </c>
      <c r="C4754" s="59">
        <v>483344.63</v>
      </c>
      <c r="D4754" s="60">
        <v>95</v>
      </c>
      <c r="E4754" s="54">
        <v>7250.17</v>
      </c>
      <c r="F4754" s="54">
        <v>1671.37</v>
      </c>
      <c r="G4754" s="55">
        <v>0.23100000000000001</v>
      </c>
      <c r="H4754" s="53">
        <v>0</v>
      </c>
      <c r="I4754" s="53" t="s">
        <v>1409</v>
      </c>
    </row>
    <row r="4755" spans="1:9" ht="17.399999999999999" x14ac:dyDescent="0.3">
      <c r="A4755" s="53" t="s">
        <v>858</v>
      </c>
      <c r="B4755" s="57">
        <v>45992</v>
      </c>
      <c r="C4755" s="59">
        <v>469361.28</v>
      </c>
      <c r="D4755" s="60">
        <v>0</v>
      </c>
      <c r="E4755" s="54">
        <v>7040.42</v>
      </c>
      <c r="F4755" s="54">
        <v>6763.07</v>
      </c>
      <c r="G4755" s="55">
        <v>0.96099999999999997</v>
      </c>
      <c r="H4755" s="53">
        <v>0</v>
      </c>
      <c r="I4755" s="53" t="s">
        <v>1408</v>
      </c>
    </row>
    <row r="4756" spans="1:9" ht="17.399999999999999" x14ac:dyDescent="0.3">
      <c r="A4756" s="53" t="s">
        <v>860</v>
      </c>
      <c r="B4756" s="57">
        <v>45658</v>
      </c>
      <c r="C4756" s="59">
        <v>3238096.29</v>
      </c>
      <c r="D4756" s="60">
        <v>15</v>
      </c>
      <c r="E4756" s="54">
        <v>48571.44</v>
      </c>
      <c r="F4756" s="54">
        <v>53781.58</v>
      </c>
      <c r="G4756" s="55">
        <v>1.107</v>
      </c>
      <c r="H4756" s="53">
        <v>0</v>
      </c>
      <c r="I4756" s="53" t="s">
        <v>1408</v>
      </c>
    </row>
    <row r="4757" spans="1:9" ht="17.399999999999999" x14ac:dyDescent="0.3">
      <c r="A4757" s="53" t="s">
        <v>860</v>
      </c>
      <c r="B4757" s="57">
        <v>45689</v>
      </c>
      <c r="C4757" s="59">
        <v>3148233.07</v>
      </c>
      <c r="D4757" s="60">
        <v>0</v>
      </c>
      <c r="E4757" s="54">
        <v>47223.5</v>
      </c>
      <c r="F4757" s="54">
        <v>51431.19</v>
      </c>
      <c r="G4757" s="55">
        <v>1.089</v>
      </c>
      <c r="H4757" s="53">
        <v>0</v>
      </c>
      <c r="I4757" s="53" t="s">
        <v>1408</v>
      </c>
    </row>
    <row r="4758" spans="1:9" ht="17.399999999999999" x14ac:dyDescent="0.3">
      <c r="A4758" s="53" t="s">
        <v>860</v>
      </c>
      <c r="B4758" s="57">
        <v>45717</v>
      </c>
      <c r="C4758" s="59">
        <v>3078681.7</v>
      </c>
      <c r="D4758" s="60">
        <v>0</v>
      </c>
      <c r="E4758" s="54">
        <v>46180.23</v>
      </c>
      <c r="F4758" s="54">
        <v>46361.79</v>
      </c>
      <c r="G4758" s="55">
        <v>1.004</v>
      </c>
      <c r="H4758" s="53">
        <v>0</v>
      </c>
      <c r="I4758" s="53" t="s">
        <v>1408</v>
      </c>
    </row>
    <row r="4759" spans="1:9" ht="17.399999999999999" x14ac:dyDescent="0.3">
      <c r="A4759" s="53" t="s">
        <v>860</v>
      </c>
      <c r="B4759" s="57">
        <v>45748</v>
      </c>
      <c r="C4759" s="59">
        <v>3003193.32</v>
      </c>
      <c r="D4759" s="60">
        <v>35</v>
      </c>
      <c r="E4759" s="54">
        <v>45047.9</v>
      </c>
      <c r="F4759" s="54">
        <v>32349.48</v>
      </c>
      <c r="G4759" s="55">
        <v>0.71799999999999997</v>
      </c>
      <c r="H4759" s="53">
        <v>0</v>
      </c>
      <c r="I4759" s="53" t="s">
        <v>1410</v>
      </c>
    </row>
    <row r="4760" spans="1:9" ht="17.399999999999999" x14ac:dyDescent="0.3">
      <c r="A4760" s="53" t="s">
        <v>860</v>
      </c>
      <c r="B4760" s="57">
        <v>45778</v>
      </c>
      <c r="C4760" s="59">
        <v>2935076.68</v>
      </c>
      <c r="D4760" s="60">
        <v>0</v>
      </c>
      <c r="E4760" s="54">
        <v>44026.15</v>
      </c>
      <c r="F4760" s="54">
        <v>46064.81</v>
      </c>
      <c r="G4760" s="55">
        <v>1.046</v>
      </c>
      <c r="H4760" s="53">
        <v>0</v>
      </c>
      <c r="I4760" s="53" t="s">
        <v>1408</v>
      </c>
    </row>
    <row r="4761" spans="1:9" ht="17.399999999999999" x14ac:dyDescent="0.3">
      <c r="A4761" s="53" t="s">
        <v>860</v>
      </c>
      <c r="B4761" s="57">
        <v>45809</v>
      </c>
      <c r="C4761" s="59">
        <v>2857523.29</v>
      </c>
      <c r="D4761" s="60">
        <v>0</v>
      </c>
      <c r="E4761" s="54">
        <v>42862.85</v>
      </c>
      <c r="F4761" s="54">
        <v>47515.55</v>
      </c>
      <c r="G4761" s="55">
        <v>1.109</v>
      </c>
      <c r="H4761" s="53">
        <v>0</v>
      </c>
      <c r="I4761" s="53" t="s">
        <v>1408</v>
      </c>
    </row>
    <row r="4762" spans="1:9" ht="17.399999999999999" x14ac:dyDescent="0.3">
      <c r="A4762" s="53" t="s">
        <v>860</v>
      </c>
      <c r="B4762" s="57">
        <v>45839</v>
      </c>
      <c r="C4762" s="59">
        <v>2796020.32</v>
      </c>
      <c r="D4762" s="60">
        <v>0</v>
      </c>
      <c r="E4762" s="54">
        <v>41940.300000000003</v>
      </c>
      <c r="F4762" s="54">
        <v>42677.09</v>
      </c>
      <c r="G4762" s="55">
        <v>1.018</v>
      </c>
      <c r="H4762" s="53">
        <v>0</v>
      </c>
      <c r="I4762" s="53" t="s">
        <v>1408</v>
      </c>
    </row>
    <row r="4763" spans="1:9" ht="17.399999999999999" x14ac:dyDescent="0.3">
      <c r="A4763" s="53" t="s">
        <v>860</v>
      </c>
      <c r="B4763" s="57">
        <v>45870</v>
      </c>
      <c r="C4763" s="59">
        <v>2796020.32</v>
      </c>
      <c r="D4763" s="60">
        <v>220</v>
      </c>
      <c r="E4763" s="54">
        <v>41940.300000000003</v>
      </c>
      <c r="F4763" s="54">
        <v>2324.2399999999998</v>
      </c>
      <c r="G4763" s="55">
        <v>5.5E-2</v>
      </c>
      <c r="H4763" s="53">
        <v>0</v>
      </c>
      <c r="I4763" s="53" t="s">
        <v>1412</v>
      </c>
    </row>
    <row r="4764" spans="1:9" ht="17.399999999999999" x14ac:dyDescent="0.3">
      <c r="A4764" s="53" t="s">
        <v>860</v>
      </c>
      <c r="B4764" s="57">
        <v>45901</v>
      </c>
      <c r="C4764" s="59">
        <v>2796020.32</v>
      </c>
      <c r="D4764" s="60">
        <v>999</v>
      </c>
      <c r="E4764" s="54">
        <v>41940.300000000003</v>
      </c>
      <c r="F4764" s="54">
        <v>7126.07</v>
      </c>
      <c r="G4764" s="55">
        <v>0.17</v>
      </c>
      <c r="H4764" s="53">
        <v>0</v>
      </c>
      <c r="I4764" s="53" t="s">
        <v>1412</v>
      </c>
    </row>
    <row r="4765" spans="1:9" ht="17.399999999999999" x14ac:dyDescent="0.3">
      <c r="A4765" s="53" t="s">
        <v>860</v>
      </c>
      <c r="B4765" s="57">
        <v>45931</v>
      </c>
      <c r="C4765" s="59">
        <v>2796020.32</v>
      </c>
      <c r="D4765" s="60">
        <v>999</v>
      </c>
      <c r="E4765" s="54">
        <v>41940.300000000003</v>
      </c>
      <c r="F4765" s="54">
        <v>2800.2</v>
      </c>
      <c r="G4765" s="55">
        <v>6.7000000000000004E-2</v>
      </c>
      <c r="H4765" s="53">
        <v>0</v>
      </c>
      <c r="I4765" s="53" t="s">
        <v>1412</v>
      </c>
    </row>
    <row r="4766" spans="1:9" ht="17.399999999999999" x14ac:dyDescent="0.3">
      <c r="A4766" s="53" t="s">
        <v>860</v>
      </c>
      <c r="B4766" s="57">
        <v>45962</v>
      </c>
      <c r="C4766" s="59">
        <v>2796020.32</v>
      </c>
      <c r="D4766" s="60">
        <v>999</v>
      </c>
      <c r="E4766" s="54">
        <v>41940.300000000003</v>
      </c>
      <c r="F4766" s="54">
        <v>2398.85</v>
      </c>
      <c r="G4766" s="55">
        <v>5.7000000000000002E-2</v>
      </c>
      <c r="H4766" s="53">
        <v>0</v>
      </c>
      <c r="I4766" s="53" t="s">
        <v>1412</v>
      </c>
    </row>
    <row r="4767" spans="1:9" ht="17.399999999999999" x14ac:dyDescent="0.3">
      <c r="A4767" s="53" t="s">
        <v>860</v>
      </c>
      <c r="B4767" s="57">
        <v>45992</v>
      </c>
      <c r="C4767" s="59">
        <v>2796020.32</v>
      </c>
      <c r="D4767" s="60">
        <v>999</v>
      </c>
      <c r="E4767" s="54">
        <v>41940.300000000003</v>
      </c>
      <c r="F4767" s="54">
        <v>2313.86</v>
      </c>
      <c r="G4767" s="55">
        <v>5.5E-2</v>
      </c>
      <c r="H4767" s="53">
        <v>0</v>
      </c>
      <c r="I4767" s="53" t="s">
        <v>1412</v>
      </c>
    </row>
    <row r="4768" spans="1:9" ht="17.399999999999999" x14ac:dyDescent="0.3">
      <c r="A4768" s="53" t="s">
        <v>861</v>
      </c>
      <c r="B4768" s="57">
        <v>45658</v>
      </c>
      <c r="C4768" s="59">
        <v>3485496.25</v>
      </c>
      <c r="D4768" s="60">
        <v>0</v>
      </c>
      <c r="E4768" s="54">
        <v>34854.959999999999</v>
      </c>
      <c r="F4768" s="54">
        <v>34489.589999999997</v>
      </c>
      <c r="G4768" s="55">
        <v>0.99</v>
      </c>
      <c r="H4768" s="53">
        <v>0</v>
      </c>
      <c r="I4768" s="53" t="s">
        <v>1408</v>
      </c>
    </row>
    <row r="4769" spans="1:9" ht="17.399999999999999" x14ac:dyDescent="0.3">
      <c r="A4769" s="53" t="s">
        <v>861</v>
      </c>
      <c r="B4769" s="57">
        <v>45689</v>
      </c>
      <c r="C4769" s="59">
        <v>3424379.52</v>
      </c>
      <c r="D4769" s="60">
        <v>0</v>
      </c>
      <c r="E4769" s="54">
        <v>34243.800000000003</v>
      </c>
      <c r="F4769" s="54">
        <v>38086.6</v>
      </c>
      <c r="G4769" s="55">
        <v>1.1120000000000001</v>
      </c>
      <c r="H4769" s="53">
        <v>0</v>
      </c>
      <c r="I4769" s="53" t="s">
        <v>1408</v>
      </c>
    </row>
    <row r="4770" spans="1:9" ht="17.399999999999999" x14ac:dyDescent="0.3">
      <c r="A4770" s="53" t="s">
        <v>861</v>
      </c>
      <c r="B4770" s="57">
        <v>45717</v>
      </c>
      <c r="C4770" s="59">
        <v>3362052.52</v>
      </c>
      <c r="D4770" s="60">
        <v>35</v>
      </c>
      <c r="E4770" s="54">
        <v>33620.53</v>
      </c>
      <c r="F4770" s="54">
        <v>19915.580000000002</v>
      </c>
      <c r="G4770" s="55">
        <v>0.59199999999999997</v>
      </c>
      <c r="H4770" s="53">
        <v>0</v>
      </c>
      <c r="I4770" s="53" t="s">
        <v>1410</v>
      </c>
    </row>
    <row r="4771" spans="1:9" ht="17.399999999999999" x14ac:dyDescent="0.3">
      <c r="A4771" s="53" t="s">
        <v>861</v>
      </c>
      <c r="B4771" s="57">
        <v>45748</v>
      </c>
      <c r="C4771" s="59">
        <v>3298588.83</v>
      </c>
      <c r="D4771" s="60">
        <v>0</v>
      </c>
      <c r="E4771" s="54">
        <v>32985.89</v>
      </c>
      <c r="F4771" s="54">
        <v>35322.33</v>
      </c>
      <c r="G4771" s="55">
        <v>1.071</v>
      </c>
      <c r="H4771" s="53">
        <v>0</v>
      </c>
      <c r="I4771" s="53" t="s">
        <v>1408</v>
      </c>
    </row>
    <row r="4772" spans="1:9" ht="17.399999999999999" x14ac:dyDescent="0.3">
      <c r="A4772" s="53" t="s">
        <v>861</v>
      </c>
      <c r="B4772" s="57">
        <v>45778</v>
      </c>
      <c r="C4772" s="59">
        <v>3229959.95</v>
      </c>
      <c r="D4772" s="60">
        <v>35</v>
      </c>
      <c r="E4772" s="54">
        <v>32299.599999999999</v>
      </c>
      <c r="F4772" s="54">
        <v>28539.66</v>
      </c>
      <c r="G4772" s="55">
        <v>0.88400000000000001</v>
      </c>
      <c r="H4772" s="53">
        <v>0</v>
      </c>
      <c r="I4772" s="53" t="s">
        <v>1410</v>
      </c>
    </row>
    <row r="4773" spans="1:9" ht="17.399999999999999" x14ac:dyDescent="0.3">
      <c r="A4773" s="53" t="s">
        <v>861</v>
      </c>
      <c r="B4773" s="57">
        <v>45809</v>
      </c>
      <c r="C4773" s="59">
        <v>3167865.46</v>
      </c>
      <c r="D4773" s="60">
        <v>95</v>
      </c>
      <c r="E4773" s="54">
        <v>31678.65</v>
      </c>
      <c r="F4773" s="54">
        <v>15557.43</v>
      </c>
      <c r="G4773" s="55">
        <v>0.49099999999999999</v>
      </c>
      <c r="H4773" s="53">
        <v>0</v>
      </c>
      <c r="I4773" s="53" t="s">
        <v>1409</v>
      </c>
    </row>
    <row r="4774" spans="1:9" ht="17.399999999999999" x14ac:dyDescent="0.3">
      <c r="A4774" s="53" t="s">
        <v>861</v>
      </c>
      <c r="B4774" s="57">
        <v>45839</v>
      </c>
      <c r="C4774" s="59">
        <v>3116049.81</v>
      </c>
      <c r="D4774" s="60">
        <v>95</v>
      </c>
      <c r="E4774" s="54">
        <v>31160.5</v>
      </c>
      <c r="F4774" s="54">
        <v>5098.74</v>
      </c>
      <c r="G4774" s="55">
        <v>0.16400000000000001</v>
      </c>
      <c r="H4774" s="53">
        <v>0</v>
      </c>
      <c r="I4774" s="53" t="s">
        <v>1409</v>
      </c>
    </row>
    <row r="4775" spans="1:9" ht="17.399999999999999" x14ac:dyDescent="0.3">
      <c r="A4775" s="53" t="s">
        <v>861</v>
      </c>
      <c r="B4775" s="57">
        <v>45870</v>
      </c>
      <c r="C4775" s="59">
        <v>3062496.88</v>
      </c>
      <c r="D4775" s="60">
        <v>15</v>
      </c>
      <c r="E4775" s="54">
        <v>30624.97</v>
      </c>
      <c r="F4775" s="54">
        <v>31117.15</v>
      </c>
      <c r="G4775" s="55">
        <v>1.016</v>
      </c>
      <c r="H4775" s="53">
        <v>0</v>
      </c>
      <c r="I4775" s="53" t="s">
        <v>1408</v>
      </c>
    </row>
    <row r="4776" spans="1:9" ht="17.399999999999999" x14ac:dyDescent="0.3">
      <c r="A4776" s="53" t="s">
        <v>861</v>
      </c>
      <c r="B4776" s="57">
        <v>45901</v>
      </c>
      <c r="C4776" s="59">
        <v>3011458.48</v>
      </c>
      <c r="D4776" s="60">
        <v>0</v>
      </c>
      <c r="E4776" s="54">
        <v>30114.58</v>
      </c>
      <c r="F4776" s="54">
        <v>33967.18</v>
      </c>
      <c r="G4776" s="55">
        <v>1.1279999999999999</v>
      </c>
      <c r="H4776" s="53">
        <v>0</v>
      </c>
      <c r="I4776" s="53" t="s">
        <v>1408</v>
      </c>
    </row>
    <row r="4777" spans="1:9" ht="17.399999999999999" x14ac:dyDescent="0.3">
      <c r="A4777" s="53" t="s">
        <v>861</v>
      </c>
      <c r="B4777" s="57">
        <v>45931</v>
      </c>
      <c r="C4777" s="59">
        <v>2962872.85</v>
      </c>
      <c r="D4777" s="60">
        <v>0</v>
      </c>
      <c r="E4777" s="54">
        <v>29628.73</v>
      </c>
      <c r="F4777" s="54">
        <v>34059.65</v>
      </c>
      <c r="G4777" s="55">
        <v>1.1499999999999999</v>
      </c>
      <c r="H4777" s="53">
        <v>0</v>
      </c>
      <c r="I4777" s="53" t="s">
        <v>1408</v>
      </c>
    </row>
    <row r="4778" spans="1:9" ht="17.399999999999999" x14ac:dyDescent="0.3">
      <c r="A4778" s="53" t="s">
        <v>861</v>
      </c>
      <c r="B4778" s="57">
        <v>45962</v>
      </c>
      <c r="C4778" s="59">
        <v>2903231.84</v>
      </c>
      <c r="D4778" s="60">
        <v>15</v>
      </c>
      <c r="E4778" s="54">
        <v>29032.32</v>
      </c>
      <c r="F4778" s="54">
        <v>28946.44</v>
      </c>
      <c r="G4778" s="55">
        <v>0.997</v>
      </c>
      <c r="H4778" s="53">
        <v>0</v>
      </c>
      <c r="I4778" s="53" t="s">
        <v>1408</v>
      </c>
    </row>
    <row r="4779" spans="1:9" ht="17.399999999999999" x14ac:dyDescent="0.3">
      <c r="A4779" s="53" t="s">
        <v>861</v>
      </c>
      <c r="B4779" s="57">
        <v>45992</v>
      </c>
      <c r="C4779" s="59">
        <v>2856754.1</v>
      </c>
      <c r="D4779" s="60">
        <v>0</v>
      </c>
      <c r="E4779" s="54">
        <v>28567.54</v>
      </c>
      <c r="F4779" s="54">
        <v>32074.77</v>
      </c>
      <c r="G4779" s="55">
        <v>1.123</v>
      </c>
      <c r="H4779" s="53">
        <v>0</v>
      </c>
      <c r="I4779" s="53" t="s">
        <v>1408</v>
      </c>
    </row>
    <row r="4780" spans="1:9" ht="17.399999999999999" x14ac:dyDescent="0.3">
      <c r="A4780" s="53" t="s">
        <v>862</v>
      </c>
      <c r="B4780" s="57">
        <v>45658</v>
      </c>
      <c r="C4780" s="59">
        <v>3112681.1</v>
      </c>
      <c r="D4780" s="60">
        <v>65</v>
      </c>
      <c r="E4780" s="54">
        <v>46690.22</v>
      </c>
      <c r="F4780" s="54">
        <v>37116.080000000002</v>
      </c>
      <c r="G4780" s="55">
        <v>0.79500000000000004</v>
      </c>
      <c r="H4780" s="53">
        <v>0</v>
      </c>
      <c r="I4780" s="53" t="s">
        <v>1411</v>
      </c>
    </row>
    <row r="4781" spans="1:9" ht="17.399999999999999" x14ac:dyDescent="0.3">
      <c r="A4781" s="53" t="s">
        <v>862</v>
      </c>
      <c r="B4781" s="57">
        <v>45689</v>
      </c>
      <c r="C4781" s="59">
        <v>3016807.91</v>
      </c>
      <c r="D4781" s="60">
        <v>15</v>
      </c>
      <c r="E4781" s="54">
        <v>45252.12</v>
      </c>
      <c r="F4781" s="54">
        <v>44341.37</v>
      </c>
      <c r="G4781" s="55">
        <v>0.98</v>
      </c>
      <c r="H4781" s="53">
        <v>0</v>
      </c>
      <c r="I4781" s="53" t="s">
        <v>1408</v>
      </c>
    </row>
    <row r="4782" spans="1:9" ht="17.399999999999999" x14ac:dyDescent="0.3">
      <c r="A4782" s="53" t="s">
        <v>862</v>
      </c>
      <c r="B4782" s="57">
        <v>45717</v>
      </c>
      <c r="C4782" s="59">
        <v>2933768.96</v>
      </c>
      <c r="D4782" s="60">
        <v>0</v>
      </c>
      <c r="E4782" s="54">
        <v>44006.53</v>
      </c>
      <c r="F4782" s="54">
        <v>42332.31</v>
      </c>
      <c r="G4782" s="55">
        <v>0.96199999999999997</v>
      </c>
      <c r="H4782" s="53">
        <v>0</v>
      </c>
      <c r="I4782" s="53" t="s">
        <v>1408</v>
      </c>
    </row>
    <row r="4783" spans="1:9" ht="17.399999999999999" x14ac:dyDescent="0.3">
      <c r="A4783" s="53" t="s">
        <v>862</v>
      </c>
      <c r="B4783" s="57">
        <v>45748</v>
      </c>
      <c r="C4783" s="59">
        <v>2842793.15</v>
      </c>
      <c r="D4783" s="60">
        <v>95</v>
      </c>
      <c r="E4783" s="54">
        <v>42641.9</v>
      </c>
      <c r="F4783" s="54">
        <v>12535.52</v>
      </c>
      <c r="G4783" s="55">
        <v>0.29399999999999998</v>
      </c>
      <c r="H4783" s="53">
        <v>0</v>
      </c>
      <c r="I4783" s="53" t="s">
        <v>1409</v>
      </c>
    </row>
    <row r="4784" spans="1:9" ht="17.399999999999999" x14ac:dyDescent="0.3">
      <c r="A4784" s="53" t="s">
        <v>862</v>
      </c>
      <c r="B4784" s="57">
        <v>45778</v>
      </c>
      <c r="C4784" s="59">
        <v>2751686.25</v>
      </c>
      <c r="D4784" s="60">
        <v>0</v>
      </c>
      <c r="E4784" s="54">
        <v>41275.29</v>
      </c>
      <c r="F4784" s="54">
        <v>40332.379999999997</v>
      </c>
      <c r="G4784" s="55">
        <v>0.97699999999999998</v>
      </c>
      <c r="H4784" s="53">
        <v>0</v>
      </c>
      <c r="I4784" s="53" t="s">
        <v>1408</v>
      </c>
    </row>
    <row r="4785" spans="1:9" ht="17.399999999999999" x14ac:dyDescent="0.3">
      <c r="A4785" s="53" t="s">
        <v>862</v>
      </c>
      <c r="B4785" s="57">
        <v>45809</v>
      </c>
      <c r="C4785" s="59">
        <v>2668029.23</v>
      </c>
      <c r="D4785" s="60">
        <v>35</v>
      </c>
      <c r="E4785" s="54">
        <v>40020.44</v>
      </c>
      <c r="F4785" s="54">
        <v>31029.16</v>
      </c>
      <c r="G4785" s="55">
        <v>0.77500000000000002</v>
      </c>
      <c r="H4785" s="53">
        <v>0</v>
      </c>
      <c r="I4785" s="53" t="s">
        <v>1410</v>
      </c>
    </row>
    <row r="4786" spans="1:9" ht="17.399999999999999" x14ac:dyDescent="0.3">
      <c r="A4786" s="53" t="s">
        <v>862</v>
      </c>
      <c r="B4786" s="57">
        <v>45839</v>
      </c>
      <c r="C4786" s="59">
        <v>2589117.41</v>
      </c>
      <c r="D4786" s="60">
        <v>0</v>
      </c>
      <c r="E4786" s="54">
        <v>38836.76</v>
      </c>
      <c r="F4786" s="54">
        <v>40923.46</v>
      </c>
      <c r="G4786" s="55">
        <v>1.054</v>
      </c>
      <c r="H4786" s="53">
        <v>0</v>
      </c>
      <c r="I4786" s="53" t="s">
        <v>1408</v>
      </c>
    </row>
    <row r="4787" spans="1:9" ht="17.399999999999999" x14ac:dyDescent="0.3">
      <c r="A4787" s="53" t="s">
        <v>862</v>
      </c>
      <c r="B4787" s="57">
        <v>45870</v>
      </c>
      <c r="C4787" s="59">
        <v>2503785.84</v>
      </c>
      <c r="D4787" s="60">
        <v>65</v>
      </c>
      <c r="E4787" s="54">
        <v>37556.79</v>
      </c>
      <c r="F4787" s="54">
        <v>33058.47</v>
      </c>
      <c r="G4787" s="55">
        <v>0.88</v>
      </c>
      <c r="H4787" s="53">
        <v>0</v>
      </c>
      <c r="I4787" s="53" t="s">
        <v>1411</v>
      </c>
    </row>
    <row r="4788" spans="1:9" ht="17.399999999999999" x14ac:dyDescent="0.3">
      <c r="A4788" s="53" t="s">
        <v>862</v>
      </c>
      <c r="B4788" s="57">
        <v>45901</v>
      </c>
      <c r="C4788" s="59">
        <v>2424834.14</v>
      </c>
      <c r="D4788" s="60">
        <v>0</v>
      </c>
      <c r="E4788" s="54">
        <v>36372.51</v>
      </c>
      <c r="F4788" s="54">
        <v>36544.089999999997</v>
      </c>
      <c r="G4788" s="55">
        <v>1.0049999999999999</v>
      </c>
      <c r="H4788" s="53">
        <v>0</v>
      </c>
      <c r="I4788" s="53" t="s">
        <v>1408</v>
      </c>
    </row>
    <row r="4789" spans="1:9" ht="17.399999999999999" x14ac:dyDescent="0.3">
      <c r="A4789" s="53" t="s">
        <v>862</v>
      </c>
      <c r="B4789" s="57">
        <v>45931</v>
      </c>
      <c r="C4789" s="59">
        <v>2346662.31</v>
      </c>
      <c r="D4789" s="60">
        <v>15</v>
      </c>
      <c r="E4789" s="54">
        <v>35199.93</v>
      </c>
      <c r="F4789" s="54">
        <v>39243.1</v>
      </c>
      <c r="G4789" s="55">
        <v>1.115</v>
      </c>
      <c r="H4789" s="53">
        <v>0</v>
      </c>
      <c r="I4789" s="53" t="s">
        <v>1408</v>
      </c>
    </row>
    <row r="4790" spans="1:9" ht="17.399999999999999" x14ac:dyDescent="0.3">
      <c r="A4790" s="53" t="s">
        <v>862</v>
      </c>
      <c r="B4790" s="57">
        <v>45962</v>
      </c>
      <c r="C4790" s="59">
        <v>2282214.37</v>
      </c>
      <c r="D4790" s="60">
        <v>0</v>
      </c>
      <c r="E4790" s="54">
        <v>34233.22</v>
      </c>
      <c r="F4790" s="54">
        <v>33168.699999999997</v>
      </c>
      <c r="G4790" s="55">
        <v>0.96899999999999997</v>
      </c>
      <c r="H4790" s="53">
        <v>0</v>
      </c>
      <c r="I4790" s="53" t="s">
        <v>1408</v>
      </c>
    </row>
    <row r="4791" spans="1:9" ht="17.399999999999999" x14ac:dyDescent="0.3">
      <c r="A4791" s="53" t="s">
        <v>862</v>
      </c>
      <c r="B4791" s="57">
        <v>45992</v>
      </c>
      <c r="C4791" s="59">
        <v>2216170.83</v>
      </c>
      <c r="D4791" s="60">
        <v>0</v>
      </c>
      <c r="E4791" s="54">
        <v>33242.559999999998</v>
      </c>
      <c r="F4791" s="54">
        <v>36829.879999999997</v>
      </c>
      <c r="G4791" s="55">
        <v>1.1080000000000001</v>
      </c>
      <c r="H4791" s="53">
        <v>0</v>
      </c>
      <c r="I4791" s="53" t="s">
        <v>1408</v>
      </c>
    </row>
    <row r="4792" spans="1:9" ht="17.399999999999999" x14ac:dyDescent="0.3">
      <c r="A4792" s="53" t="s">
        <v>863</v>
      </c>
      <c r="B4792" s="57">
        <v>45658</v>
      </c>
      <c r="C4792" s="59">
        <v>2317037.46</v>
      </c>
      <c r="D4792" s="60">
        <v>0</v>
      </c>
      <c r="E4792" s="54">
        <v>23170.37</v>
      </c>
      <c r="F4792" s="54">
        <v>22394.7</v>
      </c>
      <c r="G4792" s="55">
        <v>0.96699999999999997</v>
      </c>
      <c r="H4792" s="53">
        <v>0</v>
      </c>
      <c r="I4792" s="53" t="s">
        <v>1408</v>
      </c>
    </row>
    <row r="4793" spans="1:9" ht="17.399999999999999" x14ac:dyDescent="0.3">
      <c r="A4793" s="53" t="s">
        <v>863</v>
      </c>
      <c r="B4793" s="57">
        <v>45689</v>
      </c>
      <c r="C4793" s="59">
        <v>2275656.41</v>
      </c>
      <c r="D4793" s="60">
        <v>0</v>
      </c>
      <c r="E4793" s="54">
        <v>22756.560000000001</v>
      </c>
      <c r="F4793" s="54">
        <v>22289.24</v>
      </c>
      <c r="G4793" s="55">
        <v>0.97899999999999998</v>
      </c>
      <c r="H4793" s="53">
        <v>0</v>
      </c>
      <c r="I4793" s="53" t="s">
        <v>1408</v>
      </c>
    </row>
    <row r="4794" spans="1:9" ht="17.399999999999999" x14ac:dyDescent="0.3">
      <c r="A4794" s="53" t="s">
        <v>863</v>
      </c>
      <c r="B4794" s="57">
        <v>45717</v>
      </c>
      <c r="C4794" s="59">
        <v>2228334.37</v>
      </c>
      <c r="D4794" s="60">
        <v>0</v>
      </c>
      <c r="E4794" s="54">
        <v>22283.34</v>
      </c>
      <c r="F4794" s="54">
        <v>22630.34</v>
      </c>
      <c r="G4794" s="55">
        <v>1.016</v>
      </c>
      <c r="H4794" s="53">
        <v>0</v>
      </c>
      <c r="I4794" s="53" t="s">
        <v>1408</v>
      </c>
    </row>
    <row r="4795" spans="1:9" ht="17.399999999999999" x14ac:dyDescent="0.3">
      <c r="A4795" s="53" t="s">
        <v>863</v>
      </c>
      <c r="B4795" s="57">
        <v>45748</v>
      </c>
      <c r="C4795" s="59">
        <v>2196542.67</v>
      </c>
      <c r="D4795" s="60">
        <v>35</v>
      </c>
      <c r="E4795" s="54">
        <v>21965.43</v>
      </c>
      <c r="F4795" s="54">
        <v>14490.78</v>
      </c>
      <c r="G4795" s="55">
        <v>0.66</v>
      </c>
      <c r="H4795" s="53">
        <v>0</v>
      </c>
      <c r="I4795" s="53" t="s">
        <v>1410</v>
      </c>
    </row>
    <row r="4796" spans="1:9" ht="17.399999999999999" x14ac:dyDescent="0.3">
      <c r="A4796" s="53" t="s">
        <v>863</v>
      </c>
      <c r="B4796" s="57">
        <v>45778</v>
      </c>
      <c r="C4796" s="59">
        <v>2160486.19</v>
      </c>
      <c r="D4796" s="60">
        <v>0</v>
      </c>
      <c r="E4796" s="54">
        <v>21604.86</v>
      </c>
      <c r="F4796" s="54">
        <v>22571.31</v>
      </c>
      <c r="G4796" s="55">
        <v>1.0449999999999999</v>
      </c>
      <c r="H4796" s="53">
        <v>0</v>
      </c>
      <c r="I4796" s="53" t="s">
        <v>1408</v>
      </c>
    </row>
    <row r="4797" spans="1:9" ht="17.399999999999999" x14ac:dyDescent="0.3">
      <c r="A4797" s="53" t="s">
        <v>863</v>
      </c>
      <c r="B4797" s="57">
        <v>45809</v>
      </c>
      <c r="C4797" s="59">
        <v>2125822.9300000002</v>
      </c>
      <c r="D4797" s="60">
        <v>0</v>
      </c>
      <c r="E4797" s="54">
        <v>21258.23</v>
      </c>
      <c r="F4797" s="54">
        <v>24079.54</v>
      </c>
      <c r="G4797" s="55">
        <v>1.133</v>
      </c>
      <c r="H4797" s="53">
        <v>0</v>
      </c>
      <c r="I4797" s="53" t="s">
        <v>1408</v>
      </c>
    </row>
    <row r="4798" spans="1:9" ht="17.399999999999999" x14ac:dyDescent="0.3">
      <c r="A4798" s="53" t="s">
        <v>863</v>
      </c>
      <c r="B4798" s="57">
        <v>45839</v>
      </c>
      <c r="C4798" s="59">
        <v>2093121.52</v>
      </c>
      <c r="D4798" s="60">
        <v>0</v>
      </c>
      <c r="E4798" s="54">
        <v>20931.22</v>
      </c>
      <c r="F4798" s="54">
        <v>20078.21</v>
      </c>
      <c r="G4798" s="55">
        <v>0.95899999999999996</v>
      </c>
      <c r="H4798" s="53">
        <v>0</v>
      </c>
      <c r="I4798" s="53" t="s">
        <v>1408</v>
      </c>
    </row>
    <row r="4799" spans="1:9" ht="17.399999999999999" x14ac:dyDescent="0.3">
      <c r="A4799" s="53" t="s">
        <v>863</v>
      </c>
      <c r="B4799" s="57">
        <v>45870</v>
      </c>
      <c r="C4799" s="59">
        <v>2056621.26</v>
      </c>
      <c r="D4799" s="60">
        <v>0</v>
      </c>
      <c r="E4799" s="54">
        <v>20566.21</v>
      </c>
      <c r="F4799" s="54">
        <v>20685.14</v>
      </c>
      <c r="G4799" s="55">
        <v>1.006</v>
      </c>
      <c r="H4799" s="53">
        <v>0</v>
      </c>
      <c r="I4799" s="53" t="s">
        <v>1408</v>
      </c>
    </row>
    <row r="4800" spans="1:9" ht="17.399999999999999" x14ac:dyDescent="0.3">
      <c r="A4800" s="53" t="s">
        <v>863</v>
      </c>
      <c r="B4800" s="57">
        <v>45901</v>
      </c>
      <c r="C4800" s="59">
        <v>2027576</v>
      </c>
      <c r="D4800" s="60">
        <v>0</v>
      </c>
      <c r="E4800" s="54">
        <v>20275.759999999998</v>
      </c>
      <c r="F4800" s="54">
        <v>22064.560000000001</v>
      </c>
      <c r="G4800" s="55">
        <v>1.0880000000000001</v>
      </c>
      <c r="H4800" s="53">
        <v>0</v>
      </c>
      <c r="I4800" s="53" t="s">
        <v>1408</v>
      </c>
    </row>
    <row r="4801" spans="1:9" ht="17.399999999999999" x14ac:dyDescent="0.3">
      <c r="A4801" s="53" t="s">
        <v>863</v>
      </c>
      <c r="B4801" s="57">
        <v>45931</v>
      </c>
      <c r="C4801" s="59">
        <v>1985815.85</v>
      </c>
      <c r="D4801" s="60">
        <v>0</v>
      </c>
      <c r="E4801" s="54">
        <v>19858.16</v>
      </c>
      <c r="F4801" s="54">
        <v>21141.119999999999</v>
      </c>
      <c r="G4801" s="55">
        <v>1.0649999999999999</v>
      </c>
      <c r="H4801" s="53">
        <v>0</v>
      </c>
      <c r="I4801" s="53" t="s">
        <v>1408</v>
      </c>
    </row>
    <row r="4802" spans="1:9" ht="17.399999999999999" x14ac:dyDescent="0.3">
      <c r="A4802" s="53" t="s">
        <v>863</v>
      </c>
      <c r="B4802" s="57">
        <v>45962</v>
      </c>
      <c r="C4802" s="59">
        <v>1948893.01</v>
      </c>
      <c r="D4802" s="60">
        <v>0</v>
      </c>
      <c r="E4802" s="54">
        <v>19488.93</v>
      </c>
      <c r="F4802" s="54">
        <v>20036.060000000001</v>
      </c>
      <c r="G4802" s="55">
        <v>1.028</v>
      </c>
      <c r="H4802" s="53">
        <v>0</v>
      </c>
      <c r="I4802" s="53" t="s">
        <v>1408</v>
      </c>
    </row>
    <row r="4803" spans="1:9" ht="17.399999999999999" x14ac:dyDescent="0.3">
      <c r="A4803" s="53" t="s">
        <v>863</v>
      </c>
      <c r="B4803" s="57">
        <v>45992</v>
      </c>
      <c r="C4803" s="59">
        <v>1910076.9</v>
      </c>
      <c r="D4803" s="60">
        <v>0</v>
      </c>
      <c r="E4803" s="54">
        <v>19100.77</v>
      </c>
      <c r="F4803" s="54">
        <v>21477.78</v>
      </c>
      <c r="G4803" s="55">
        <v>1.1240000000000001</v>
      </c>
      <c r="H4803" s="53">
        <v>0</v>
      </c>
      <c r="I4803" s="53" t="s">
        <v>1408</v>
      </c>
    </row>
    <row r="4804" spans="1:9" ht="17.399999999999999" x14ac:dyDescent="0.3">
      <c r="A4804" s="53" t="s">
        <v>865</v>
      </c>
      <c r="B4804" s="57">
        <v>45658</v>
      </c>
      <c r="C4804" s="59">
        <v>727682.46</v>
      </c>
      <c r="D4804" s="60">
        <v>0</v>
      </c>
      <c r="E4804" s="54">
        <v>10915.24</v>
      </c>
      <c r="F4804" s="54">
        <v>11967.51</v>
      </c>
      <c r="G4804" s="55">
        <v>1.0960000000000001</v>
      </c>
      <c r="H4804" s="53">
        <v>0</v>
      </c>
      <c r="I4804" s="53" t="s">
        <v>1408</v>
      </c>
    </row>
    <row r="4805" spans="1:9" ht="17.399999999999999" x14ac:dyDescent="0.3">
      <c r="A4805" s="53" t="s">
        <v>865</v>
      </c>
      <c r="B4805" s="57">
        <v>45689</v>
      </c>
      <c r="C4805" s="59">
        <v>707993.76</v>
      </c>
      <c r="D4805" s="60">
        <v>15</v>
      </c>
      <c r="E4805" s="54">
        <v>10619.91</v>
      </c>
      <c r="F4805" s="54">
        <v>10617.24</v>
      </c>
      <c r="G4805" s="55">
        <v>1</v>
      </c>
      <c r="H4805" s="53">
        <v>0</v>
      </c>
      <c r="I4805" s="53" t="s">
        <v>1408</v>
      </c>
    </row>
    <row r="4806" spans="1:9" ht="17.399999999999999" x14ac:dyDescent="0.3">
      <c r="A4806" s="53" t="s">
        <v>865</v>
      </c>
      <c r="B4806" s="57">
        <v>45717</v>
      </c>
      <c r="C4806" s="59">
        <v>686330.22</v>
      </c>
      <c r="D4806" s="60">
        <v>0</v>
      </c>
      <c r="E4806" s="54">
        <v>10294.950000000001</v>
      </c>
      <c r="F4806" s="54">
        <v>10787.36</v>
      </c>
      <c r="G4806" s="55">
        <v>1.048</v>
      </c>
      <c r="H4806" s="53">
        <v>0</v>
      </c>
      <c r="I4806" s="53" t="s">
        <v>1408</v>
      </c>
    </row>
    <row r="4807" spans="1:9" ht="17.399999999999999" x14ac:dyDescent="0.3">
      <c r="A4807" s="53" t="s">
        <v>865</v>
      </c>
      <c r="B4807" s="57">
        <v>45748</v>
      </c>
      <c r="C4807" s="59">
        <v>666842.18999999994</v>
      </c>
      <c r="D4807" s="60">
        <v>0</v>
      </c>
      <c r="E4807" s="54">
        <v>10002.629999999999</v>
      </c>
      <c r="F4807" s="54">
        <v>10495.27</v>
      </c>
      <c r="G4807" s="55">
        <v>1.0489999999999999</v>
      </c>
      <c r="H4807" s="53">
        <v>0</v>
      </c>
      <c r="I4807" s="53" t="s">
        <v>1408</v>
      </c>
    </row>
    <row r="4808" spans="1:9" ht="17.399999999999999" x14ac:dyDescent="0.3">
      <c r="A4808" s="53" t="s">
        <v>865</v>
      </c>
      <c r="B4808" s="57">
        <v>45778</v>
      </c>
      <c r="C4808" s="59">
        <v>647755.79</v>
      </c>
      <c r="D4808" s="60">
        <v>0</v>
      </c>
      <c r="E4808" s="54">
        <v>9716.34</v>
      </c>
      <c r="F4808" s="54">
        <v>9637.01</v>
      </c>
      <c r="G4808" s="55">
        <v>0.99199999999999999</v>
      </c>
      <c r="H4808" s="53">
        <v>0</v>
      </c>
      <c r="I4808" s="53" t="s">
        <v>1408</v>
      </c>
    </row>
    <row r="4809" spans="1:9" ht="17.399999999999999" x14ac:dyDescent="0.3">
      <c r="A4809" s="53" t="s">
        <v>865</v>
      </c>
      <c r="B4809" s="57">
        <v>45809</v>
      </c>
      <c r="C4809" s="59">
        <v>628431.30000000005</v>
      </c>
      <c r="D4809" s="60">
        <v>0</v>
      </c>
      <c r="E4809" s="54">
        <v>9426.4699999999993</v>
      </c>
      <c r="F4809" s="54">
        <v>10234</v>
      </c>
      <c r="G4809" s="55">
        <v>1.0860000000000001</v>
      </c>
      <c r="H4809" s="53">
        <v>0</v>
      </c>
      <c r="I4809" s="53" t="s">
        <v>1408</v>
      </c>
    </row>
    <row r="4810" spans="1:9" ht="17.399999999999999" x14ac:dyDescent="0.3">
      <c r="A4810" s="53" t="s">
        <v>865</v>
      </c>
      <c r="B4810" s="57">
        <v>45839</v>
      </c>
      <c r="C4810" s="59">
        <v>611627.5</v>
      </c>
      <c r="D4810" s="60">
        <v>0</v>
      </c>
      <c r="E4810" s="54">
        <v>9174.41</v>
      </c>
      <c r="F4810" s="54">
        <v>9147.75</v>
      </c>
      <c r="G4810" s="55">
        <v>0.997</v>
      </c>
      <c r="H4810" s="53">
        <v>0</v>
      </c>
      <c r="I4810" s="53" t="s">
        <v>1408</v>
      </c>
    </row>
    <row r="4811" spans="1:9" ht="17.399999999999999" x14ac:dyDescent="0.3">
      <c r="A4811" s="53" t="s">
        <v>865</v>
      </c>
      <c r="B4811" s="57">
        <v>45870</v>
      </c>
      <c r="C4811" s="59">
        <v>594974.25</v>
      </c>
      <c r="D4811" s="60">
        <v>0</v>
      </c>
      <c r="E4811" s="54">
        <v>8924.61</v>
      </c>
      <c r="F4811" s="54">
        <v>8579.69</v>
      </c>
      <c r="G4811" s="55">
        <v>0.96099999999999997</v>
      </c>
      <c r="H4811" s="53">
        <v>0</v>
      </c>
      <c r="I4811" s="53" t="s">
        <v>1408</v>
      </c>
    </row>
    <row r="4812" spans="1:9" ht="17.399999999999999" x14ac:dyDescent="0.3">
      <c r="A4812" s="53" t="s">
        <v>865</v>
      </c>
      <c r="B4812" s="57">
        <v>45901</v>
      </c>
      <c r="C4812" s="59">
        <v>579431.75</v>
      </c>
      <c r="D4812" s="60">
        <v>0</v>
      </c>
      <c r="E4812" s="54">
        <v>8691.48</v>
      </c>
      <c r="F4812" s="54">
        <v>8883.23</v>
      </c>
      <c r="G4812" s="55">
        <v>1.022</v>
      </c>
      <c r="H4812" s="53">
        <v>0</v>
      </c>
      <c r="I4812" s="53" t="s">
        <v>1408</v>
      </c>
    </row>
    <row r="4813" spans="1:9" ht="17.399999999999999" x14ac:dyDescent="0.3">
      <c r="A4813" s="53" t="s">
        <v>865</v>
      </c>
      <c r="B4813" s="57">
        <v>45931</v>
      </c>
      <c r="C4813" s="59">
        <v>562258.03</v>
      </c>
      <c r="D4813" s="60">
        <v>0</v>
      </c>
      <c r="E4813" s="54">
        <v>8433.8700000000008</v>
      </c>
      <c r="F4813" s="54">
        <v>8823.4699999999993</v>
      </c>
      <c r="G4813" s="55">
        <v>1.046</v>
      </c>
      <c r="H4813" s="53">
        <v>0</v>
      </c>
      <c r="I4813" s="53" t="s">
        <v>1408</v>
      </c>
    </row>
    <row r="4814" spans="1:9" ht="17.399999999999999" x14ac:dyDescent="0.3">
      <c r="A4814" s="53" t="s">
        <v>865</v>
      </c>
      <c r="B4814" s="57">
        <v>45962</v>
      </c>
      <c r="C4814" s="59">
        <v>546826.06000000006</v>
      </c>
      <c r="D4814" s="60">
        <v>0</v>
      </c>
      <c r="E4814" s="54">
        <v>8202.39</v>
      </c>
      <c r="F4814" s="54">
        <v>8272</v>
      </c>
      <c r="G4814" s="55">
        <v>1.008</v>
      </c>
      <c r="H4814" s="53">
        <v>0</v>
      </c>
      <c r="I4814" s="53" t="s">
        <v>1408</v>
      </c>
    </row>
    <row r="4815" spans="1:9" ht="17.399999999999999" x14ac:dyDescent="0.3">
      <c r="A4815" s="53" t="s">
        <v>865</v>
      </c>
      <c r="B4815" s="57">
        <v>45992</v>
      </c>
      <c r="C4815" s="59">
        <v>529549.01</v>
      </c>
      <c r="D4815" s="60">
        <v>0</v>
      </c>
      <c r="E4815" s="54">
        <v>7943.24</v>
      </c>
      <c r="F4815" s="54">
        <v>8740.26</v>
      </c>
      <c r="G4815" s="55">
        <v>1.1000000000000001</v>
      </c>
      <c r="H4815" s="53">
        <v>0</v>
      </c>
      <c r="I4815" s="53" t="s">
        <v>1408</v>
      </c>
    </row>
    <row r="4816" spans="1:9" ht="17.399999999999999" x14ac:dyDescent="0.3">
      <c r="A4816" s="53" t="s">
        <v>866</v>
      </c>
      <c r="B4816" s="57">
        <v>45658</v>
      </c>
      <c r="C4816" s="59">
        <v>49528051.329999998</v>
      </c>
      <c r="D4816" s="60">
        <v>0</v>
      </c>
      <c r="E4816" s="54">
        <v>495280.51</v>
      </c>
      <c r="F4816" s="54">
        <v>515927.46</v>
      </c>
      <c r="G4816" s="55">
        <v>1.042</v>
      </c>
      <c r="H4816" s="53">
        <v>0</v>
      </c>
      <c r="I4816" s="53" t="s">
        <v>1408</v>
      </c>
    </row>
    <row r="4817" spans="1:9" ht="17.399999999999999" x14ac:dyDescent="0.3">
      <c r="A4817" s="53" t="s">
        <v>866</v>
      </c>
      <c r="B4817" s="57">
        <v>45689</v>
      </c>
      <c r="C4817" s="59">
        <v>48614746.090000004</v>
      </c>
      <c r="D4817" s="60">
        <v>0</v>
      </c>
      <c r="E4817" s="54">
        <v>486147.46</v>
      </c>
      <c r="F4817" s="54">
        <v>472559.63</v>
      </c>
      <c r="G4817" s="55">
        <v>0.97199999999999998</v>
      </c>
      <c r="H4817" s="53">
        <v>0</v>
      </c>
      <c r="I4817" s="53" t="s">
        <v>1408</v>
      </c>
    </row>
    <row r="4818" spans="1:9" ht="17.399999999999999" x14ac:dyDescent="0.3">
      <c r="A4818" s="53" t="s">
        <v>866</v>
      </c>
      <c r="B4818" s="57">
        <v>45717</v>
      </c>
      <c r="C4818" s="59">
        <v>47718858.350000001</v>
      </c>
      <c r="D4818" s="60">
        <v>0</v>
      </c>
      <c r="E4818" s="54">
        <v>477188.58</v>
      </c>
      <c r="F4818" s="54">
        <v>513738.79</v>
      </c>
      <c r="G4818" s="55">
        <v>1.077</v>
      </c>
      <c r="H4818" s="53">
        <v>0</v>
      </c>
      <c r="I4818" s="53" t="s">
        <v>1408</v>
      </c>
    </row>
    <row r="4819" spans="1:9" ht="17.399999999999999" x14ac:dyDescent="0.3">
      <c r="A4819" s="53" t="s">
        <v>866</v>
      </c>
      <c r="B4819" s="57">
        <v>45748</v>
      </c>
      <c r="C4819" s="59">
        <v>46944795.380000003</v>
      </c>
      <c r="D4819" s="60">
        <v>0</v>
      </c>
      <c r="E4819" s="54">
        <v>469447.95</v>
      </c>
      <c r="F4819" s="54">
        <v>531282.73</v>
      </c>
      <c r="G4819" s="55">
        <v>1.1319999999999999</v>
      </c>
      <c r="H4819" s="53">
        <v>0</v>
      </c>
      <c r="I4819" s="53" t="s">
        <v>1408</v>
      </c>
    </row>
    <row r="4820" spans="1:9" ht="17.399999999999999" x14ac:dyDescent="0.3">
      <c r="A4820" s="53" t="s">
        <v>866</v>
      </c>
      <c r="B4820" s="57">
        <v>45778</v>
      </c>
      <c r="C4820" s="59">
        <v>45979314.299999997</v>
      </c>
      <c r="D4820" s="60">
        <v>0</v>
      </c>
      <c r="E4820" s="54">
        <v>459793.14</v>
      </c>
      <c r="F4820" s="54">
        <v>499977.7</v>
      </c>
      <c r="G4820" s="55">
        <v>1.087</v>
      </c>
      <c r="H4820" s="53">
        <v>0</v>
      </c>
      <c r="I4820" s="53" t="s">
        <v>1408</v>
      </c>
    </row>
    <row r="4821" spans="1:9" ht="17.399999999999999" x14ac:dyDescent="0.3">
      <c r="A4821" s="53" t="s">
        <v>866</v>
      </c>
      <c r="B4821" s="57">
        <v>45809</v>
      </c>
      <c r="C4821" s="59">
        <v>45091641.579999998</v>
      </c>
      <c r="D4821" s="60">
        <v>65</v>
      </c>
      <c r="E4821" s="54">
        <v>450916.42</v>
      </c>
      <c r="F4821" s="54">
        <v>251814.45</v>
      </c>
      <c r="G4821" s="55">
        <v>0.55800000000000005</v>
      </c>
      <c r="H4821" s="53">
        <v>0</v>
      </c>
      <c r="I4821" s="53" t="s">
        <v>1411</v>
      </c>
    </row>
    <row r="4822" spans="1:9" ht="17.399999999999999" x14ac:dyDescent="0.3">
      <c r="A4822" s="53" t="s">
        <v>866</v>
      </c>
      <c r="B4822" s="57">
        <v>45839</v>
      </c>
      <c r="C4822" s="59">
        <v>44230403.369999997</v>
      </c>
      <c r="D4822" s="60">
        <v>15</v>
      </c>
      <c r="E4822" s="54">
        <v>442304.03</v>
      </c>
      <c r="F4822" s="54">
        <v>449417.92</v>
      </c>
      <c r="G4822" s="55">
        <v>1.016</v>
      </c>
      <c r="H4822" s="53">
        <v>0</v>
      </c>
      <c r="I4822" s="53" t="s">
        <v>1408</v>
      </c>
    </row>
    <row r="4823" spans="1:9" ht="17.399999999999999" x14ac:dyDescent="0.3">
      <c r="A4823" s="53" t="s">
        <v>866</v>
      </c>
      <c r="B4823" s="57">
        <v>45870</v>
      </c>
      <c r="C4823" s="59">
        <v>43536069.32</v>
      </c>
      <c r="D4823" s="60">
        <v>0</v>
      </c>
      <c r="E4823" s="54">
        <v>435360.69</v>
      </c>
      <c r="F4823" s="54">
        <v>469040.51</v>
      </c>
      <c r="G4823" s="55">
        <v>1.077</v>
      </c>
      <c r="H4823" s="53">
        <v>0</v>
      </c>
      <c r="I4823" s="53" t="s">
        <v>1408</v>
      </c>
    </row>
    <row r="4824" spans="1:9" ht="17.399999999999999" x14ac:dyDescent="0.3">
      <c r="A4824" s="53" t="s">
        <v>866</v>
      </c>
      <c r="B4824" s="57">
        <v>45901</v>
      </c>
      <c r="C4824" s="59">
        <v>42623305.359999999</v>
      </c>
      <c r="D4824" s="60">
        <v>0</v>
      </c>
      <c r="E4824" s="54">
        <v>426233.05</v>
      </c>
      <c r="F4824" s="54">
        <v>409841.63</v>
      </c>
      <c r="G4824" s="55">
        <v>0.96199999999999997</v>
      </c>
      <c r="H4824" s="53">
        <v>0</v>
      </c>
      <c r="I4824" s="53" t="s">
        <v>1408</v>
      </c>
    </row>
    <row r="4825" spans="1:9" ht="17.399999999999999" x14ac:dyDescent="0.3">
      <c r="A4825" s="53" t="s">
        <v>866</v>
      </c>
      <c r="B4825" s="57">
        <v>45931</v>
      </c>
      <c r="C4825" s="59">
        <v>41821965.600000001</v>
      </c>
      <c r="D4825" s="60">
        <v>15</v>
      </c>
      <c r="E4825" s="54">
        <v>418219.66</v>
      </c>
      <c r="F4825" s="54">
        <v>411076.15</v>
      </c>
      <c r="G4825" s="55">
        <v>0.98299999999999998</v>
      </c>
      <c r="H4825" s="53">
        <v>0</v>
      </c>
      <c r="I4825" s="53" t="s">
        <v>1408</v>
      </c>
    </row>
    <row r="4826" spans="1:9" ht="17.399999999999999" x14ac:dyDescent="0.3">
      <c r="A4826" s="53" t="s">
        <v>866</v>
      </c>
      <c r="B4826" s="57">
        <v>45962</v>
      </c>
      <c r="C4826" s="59">
        <v>41148118.75</v>
      </c>
      <c r="D4826" s="60">
        <v>0</v>
      </c>
      <c r="E4826" s="54">
        <v>411481.19</v>
      </c>
      <c r="F4826" s="54">
        <v>451241.51</v>
      </c>
      <c r="G4826" s="55">
        <v>1.097</v>
      </c>
      <c r="H4826" s="53">
        <v>0</v>
      </c>
      <c r="I4826" s="53" t="s">
        <v>1408</v>
      </c>
    </row>
    <row r="4827" spans="1:9" ht="17.399999999999999" x14ac:dyDescent="0.3">
      <c r="A4827" s="53" t="s">
        <v>866</v>
      </c>
      <c r="B4827" s="57">
        <v>45992</v>
      </c>
      <c r="C4827" s="59">
        <v>40287385.109999999</v>
      </c>
      <c r="D4827" s="60">
        <v>15</v>
      </c>
      <c r="E4827" s="54">
        <v>402873.85</v>
      </c>
      <c r="F4827" s="54">
        <v>433365.9</v>
      </c>
      <c r="G4827" s="55">
        <v>1.0760000000000001</v>
      </c>
      <c r="H4827" s="53">
        <v>0</v>
      </c>
      <c r="I4827" s="53" t="s">
        <v>1408</v>
      </c>
    </row>
    <row r="4828" spans="1:9" ht="17.399999999999999" x14ac:dyDescent="0.3">
      <c r="A4828" s="53" t="s">
        <v>867</v>
      </c>
      <c r="B4828" s="57">
        <v>45658</v>
      </c>
      <c r="C4828" s="59">
        <v>2279255.2999999998</v>
      </c>
      <c r="D4828" s="60">
        <v>0</v>
      </c>
      <c r="E4828" s="54">
        <v>34188.83</v>
      </c>
      <c r="F4828" s="54">
        <v>34793.19</v>
      </c>
      <c r="G4828" s="55">
        <v>1.018</v>
      </c>
      <c r="H4828" s="53">
        <v>0</v>
      </c>
      <c r="I4828" s="53" t="s">
        <v>1408</v>
      </c>
    </row>
    <row r="4829" spans="1:9" ht="17.399999999999999" x14ac:dyDescent="0.3">
      <c r="A4829" s="53" t="s">
        <v>867</v>
      </c>
      <c r="B4829" s="57">
        <v>45689</v>
      </c>
      <c r="C4829" s="59">
        <v>2204479.6800000002</v>
      </c>
      <c r="D4829" s="60">
        <v>0</v>
      </c>
      <c r="E4829" s="54">
        <v>33067.199999999997</v>
      </c>
      <c r="F4829" s="54">
        <v>34055.21</v>
      </c>
      <c r="G4829" s="55">
        <v>1.03</v>
      </c>
      <c r="H4829" s="53">
        <v>0</v>
      </c>
      <c r="I4829" s="53" t="s">
        <v>1408</v>
      </c>
    </row>
    <row r="4830" spans="1:9" ht="17.399999999999999" x14ac:dyDescent="0.3">
      <c r="A4830" s="53" t="s">
        <v>867</v>
      </c>
      <c r="B4830" s="57">
        <v>45717</v>
      </c>
      <c r="C4830" s="59">
        <v>2132657.14</v>
      </c>
      <c r="D4830" s="60">
        <v>0</v>
      </c>
      <c r="E4830" s="54">
        <v>31989.86</v>
      </c>
      <c r="F4830" s="54">
        <v>31106.38</v>
      </c>
      <c r="G4830" s="55">
        <v>0.97199999999999998</v>
      </c>
      <c r="H4830" s="53">
        <v>0</v>
      </c>
      <c r="I4830" s="53" t="s">
        <v>1408</v>
      </c>
    </row>
    <row r="4831" spans="1:9" ht="17.399999999999999" x14ac:dyDescent="0.3">
      <c r="A4831" s="53" t="s">
        <v>867</v>
      </c>
      <c r="B4831" s="57">
        <v>45748</v>
      </c>
      <c r="C4831" s="59">
        <v>2070783.99</v>
      </c>
      <c r="D4831" s="60">
        <v>65</v>
      </c>
      <c r="E4831" s="54">
        <v>31061.759999999998</v>
      </c>
      <c r="F4831" s="54">
        <v>24457.56</v>
      </c>
      <c r="G4831" s="55">
        <v>0.78700000000000003</v>
      </c>
      <c r="H4831" s="53">
        <v>0</v>
      </c>
      <c r="I4831" s="53" t="s">
        <v>1411</v>
      </c>
    </row>
    <row r="4832" spans="1:9" ht="17.399999999999999" x14ac:dyDescent="0.3">
      <c r="A4832" s="53" t="s">
        <v>867</v>
      </c>
      <c r="B4832" s="57">
        <v>45778</v>
      </c>
      <c r="C4832" s="59">
        <v>2005047.44</v>
      </c>
      <c r="D4832" s="60">
        <v>15</v>
      </c>
      <c r="E4832" s="54">
        <v>30075.71</v>
      </c>
      <c r="F4832" s="54">
        <v>31773.200000000001</v>
      </c>
      <c r="G4832" s="55">
        <v>1.056</v>
      </c>
      <c r="H4832" s="53">
        <v>0</v>
      </c>
      <c r="I4832" s="53" t="s">
        <v>1408</v>
      </c>
    </row>
    <row r="4833" spans="1:9" ht="17.399999999999999" x14ac:dyDescent="0.3">
      <c r="A4833" s="53" t="s">
        <v>867</v>
      </c>
      <c r="B4833" s="57">
        <v>45809</v>
      </c>
      <c r="C4833" s="59">
        <v>1945120.5</v>
      </c>
      <c r="D4833" s="60">
        <v>0</v>
      </c>
      <c r="E4833" s="54">
        <v>29176.81</v>
      </c>
      <c r="F4833" s="54">
        <v>32351.16</v>
      </c>
      <c r="G4833" s="55">
        <v>1.109</v>
      </c>
      <c r="H4833" s="53">
        <v>0</v>
      </c>
      <c r="I4833" s="53" t="s">
        <v>1408</v>
      </c>
    </row>
    <row r="4834" spans="1:9" ht="17.399999999999999" x14ac:dyDescent="0.3">
      <c r="A4834" s="53" t="s">
        <v>867</v>
      </c>
      <c r="B4834" s="57">
        <v>45839</v>
      </c>
      <c r="C4834" s="59">
        <v>1887102.37</v>
      </c>
      <c r="D4834" s="60">
        <v>0</v>
      </c>
      <c r="E4834" s="54">
        <v>28306.54</v>
      </c>
      <c r="F4834" s="54">
        <v>29536.36</v>
      </c>
      <c r="G4834" s="55">
        <v>1.0429999999999999</v>
      </c>
      <c r="H4834" s="53">
        <v>0</v>
      </c>
      <c r="I4834" s="53" t="s">
        <v>1408</v>
      </c>
    </row>
    <row r="4835" spans="1:9" ht="17.399999999999999" x14ac:dyDescent="0.3">
      <c r="A4835" s="53" t="s">
        <v>867</v>
      </c>
      <c r="B4835" s="57">
        <v>45870</v>
      </c>
      <c r="C4835" s="59">
        <v>1836995.02</v>
      </c>
      <c r="D4835" s="60">
        <v>0</v>
      </c>
      <c r="E4835" s="54">
        <v>27554.93</v>
      </c>
      <c r="F4835" s="54">
        <v>27642.11</v>
      </c>
      <c r="G4835" s="55">
        <v>1.0029999999999999</v>
      </c>
      <c r="H4835" s="53">
        <v>0</v>
      </c>
      <c r="I4835" s="53" t="s">
        <v>1408</v>
      </c>
    </row>
    <row r="4836" spans="1:9" ht="17.399999999999999" x14ac:dyDescent="0.3">
      <c r="A4836" s="53" t="s">
        <v>867</v>
      </c>
      <c r="B4836" s="57">
        <v>45901</v>
      </c>
      <c r="C4836" s="59">
        <v>1784984.03</v>
      </c>
      <c r="D4836" s="60">
        <v>35</v>
      </c>
      <c r="E4836" s="54">
        <v>26774.76</v>
      </c>
      <c r="F4836" s="54">
        <v>21190.46</v>
      </c>
      <c r="G4836" s="55">
        <v>0.79100000000000004</v>
      </c>
      <c r="H4836" s="53">
        <v>0</v>
      </c>
      <c r="I4836" s="53" t="s">
        <v>1410</v>
      </c>
    </row>
    <row r="4837" spans="1:9" ht="17.399999999999999" x14ac:dyDescent="0.3">
      <c r="A4837" s="53" t="s">
        <v>867</v>
      </c>
      <c r="B4837" s="57">
        <v>45931</v>
      </c>
      <c r="C4837" s="59">
        <v>1730564.2</v>
      </c>
      <c r="D4837" s="60">
        <v>0</v>
      </c>
      <c r="E4837" s="54">
        <v>25958.46</v>
      </c>
      <c r="F4837" s="54">
        <v>29784.73</v>
      </c>
      <c r="G4837" s="55">
        <v>1.147</v>
      </c>
      <c r="H4837" s="53">
        <v>0</v>
      </c>
      <c r="I4837" s="53" t="s">
        <v>1408</v>
      </c>
    </row>
    <row r="4838" spans="1:9" ht="17.399999999999999" x14ac:dyDescent="0.3">
      <c r="A4838" s="53" t="s">
        <v>867</v>
      </c>
      <c r="B4838" s="57">
        <v>45962</v>
      </c>
      <c r="C4838" s="59">
        <v>1675822.63</v>
      </c>
      <c r="D4838" s="60">
        <v>0</v>
      </c>
      <c r="E4838" s="54">
        <v>25137.34</v>
      </c>
      <c r="F4838" s="54">
        <v>25392.99</v>
      </c>
      <c r="G4838" s="55">
        <v>1.01</v>
      </c>
      <c r="H4838" s="53">
        <v>0</v>
      </c>
      <c r="I4838" s="53" t="s">
        <v>1408</v>
      </c>
    </row>
    <row r="4839" spans="1:9" ht="17.399999999999999" x14ac:dyDescent="0.3">
      <c r="A4839" s="53" t="s">
        <v>867</v>
      </c>
      <c r="B4839" s="57">
        <v>45992</v>
      </c>
      <c r="C4839" s="59">
        <v>1626245.96</v>
      </c>
      <c r="D4839" s="60">
        <v>0</v>
      </c>
      <c r="E4839" s="54">
        <v>24393.69</v>
      </c>
      <c r="F4839" s="54">
        <v>27604.46</v>
      </c>
      <c r="G4839" s="55">
        <v>1.1319999999999999</v>
      </c>
      <c r="H4839" s="53">
        <v>0</v>
      </c>
      <c r="I4839" s="53" t="s">
        <v>1408</v>
      </c>
    </row>
    <row r="4840" spans="1:9" ht="17.399999999999999" x14ac:dyDescent="0.3">
      <c r="A4840" s="53" t="s">
        <v>868</v>
      </c>
      <c r="B4840" s="57">
        <v>45658</v>
      </c>
      <c r="C4840" s="59">
        <v>10178753.59</v>
      </c>
      <c r="D4840" s="60">
        <v>0</v>
      </c>
      <c r="E4840" s="54">
        <v>152681.29999999999</v>
      </c>
      <c r="F4840" s="54">
        <v>172617.32</v>
      </c>
      <c r="G4840" s="55">
        <v>1.131</v>
      </c>
      <c r="H4840" s="53">
        <v>0</v>
      </c>
      <c r="I4840" s="53" t="s">
        <v>1408</v>
      </c>
    </row>
    <row r="4841" spans="1:9" ht="17.399999999999999" x14ac:dyDescent="0.3">
      <c r="A4841" s="53" t="s">
        <v>868</v>
      </c>
      <c r="B4841" s="57">
        <v>45689</v>
      </c>
      <c r="C4841" s="59">
        <v>9943753.8599999994</v>
      </c>
      <c r="D4841" s="60">
        <v>95</v>
      </c>
      <c r="E4841" s="54">
        <v>149156.31</v>
      </c>
      <c r="F4841" s="54">
        <v>16751.689999999999</v>
      </c>
      <c r="G4841" s="55">
        <v>0.112</v>
      </c>
      <c r="H4841" s="53">
        <v>0</v>
      </c>
      <c r="I4841" s="53" t="s">
        <v>1409</v>
      </c>
    </row>
    <row r="4842" spans="1:9" ht="17.399999999999999" x14ac:dyDescent="0.3">
      <c r="A4842" s="53" t="s">
        <v>868</v>
      </c>
      <c r="B4842" s="57">
        <v>45717</v>
      </c>
      <c r="C4842" s="59">
        <v>9675606.0399999991</v>
      </c>
      <c r="D4842" s="60">
        <v>0</v>
      </c>
      <c r="E4842" s="54">
        <v>145134.09</v>
      </c>
      <c r="F4842" s="54">
        <v>146471.95000000001</v>
      </c>
      <c r="G4842" s="55">
        <v>1.0089999999999999</v>
      </c>
      <c r="H4842" s="53">
        <v>0</v>
      </c>
      <c r="I4842" s="53" t="s">
        <v>1408</v>
      </c>
    </row>
    <row r="4843" spans="1:9" ht="17.399999999999999" x14ac:dyDescent="0.3">
      <c r="A4843" s="53" t="s">
        <v>868</v>
      </c>
      <c r="B4843" s="57">
        <v>45748</v>
      </c>
      <c r="C4843" s="59">
        <v>9435135.3399999999</v>
      </c>
      <c r="D4843" s="60">
        <v>0</v>
      </c>
      <c r="E4843" s="54">
        <v>141527.03</v>
      </c>
      <c r="F4843" s="54">
        <v>146716.04999999999</v>
      </c>
      <c r="G4843" s="55">
        <v>1.0369999999999999</v>
      </c>
      <c r="H4843" s="53">
        <v>0</v>
      </c>
      <c r="I4843" s="53" t="s">
        <v>1408</v>
      </c>
    </row>
    <row r="4844" spans="1:9" ht="17.399999999999999" x14ac:dyDescent="0.3">
      <c r="A4844" s="53" t="s">
        <v>868</v>
      </c>
      <c r="B4844" s="57">
        <v>45778</v>
      </c>
      <c r="C4844" s="59">
        <v>9190747.5099999998</v>
      </c>
      <c r="D4844" s="60">
        <v>0</v>
      </c>
      <c r="E4844" s="54">
        <v>137861.21</v>
      </c>
      <c r="F4844" s="54">
        <v>137224.65</v>
      </c>
      <c r="G4844" s="55">
        <v>0.995</v>
      </c>
      <c r="H4844" s="53">
        <v>0</v>
      </c>
      <c r="I4844" s="53" t="s">
        <v>1408</v>
      </c>
    </row>
    <row r="4845" spans="1:9" ht="17.399999999999999" x14ac:dyDescent="0.3">
      <c r="A4845" s="53" t="s">
        <v>868</v>
      </c>
      <c r="B4845" s="57">
        <v>45809</v>
      </c>
      <c r="C4845" s="59">
        <v>8994800.9000000004</v>
      </c>
      <c r="D4845" s="60">
        <v>15</v>
      </c>
      <c r="E4845" s="54">
        <v>134922.01</v>
      </c>
      <c r="F4845" s="54">
        <v>154417.28</v>
      </c>
      <c r="G4845" s="55">
        <v>1.1439999999999999</v>
      </c>
      <c r="H4845" s="53">
        <v>0</v>
      </c>
      <c r="I4845" s="53" t="s">
        <v>1408</v>
      </c>
    </row>
    <row r="4846" spans="1:9" ht="17.399999999999999" x14ac:dyDescent="0.3">
      <c r="A4846" s="53" t="s">
        <v>868</v>
      </c>
      <c r="B4846" s="57">
        <v>45839</v>
      </c>
      <c r="C4846" s="59">
        <v>8803821.9800000004</v>
      </c>
      <c r="D4846" s="60">
        <v>0</v>
      </c>
      <c r="E4846" s="54">
        <v>132057.32999999999</v>
      </c>
      <c r="F4846" s="54">
        <v>137366.26</v>
      </c>
      <c r="G4846" s="55">
        <v>1.04</v>
      </c>
      <c r="H4846" s="53">
        <v>0</v>
      </c>
      <c r="I4846" s="53" t="s">
        <v>1408</v>
      </c>
    </row>
    <row r="4847" spans="1:9" ht="17.399999999999999" x14ac:dyDescent="0.3">
      <c r="A4847" s="53" t="s">
        <v>868</v>
      </c>
      <c r="B4847" s="57">
        <v>45870</v>
      </c>
      <c r="C4847" s="59">
        <v>8612655.25</v>
      </c>
      <c r="D4847" s="60">
        <v>0</v>
      </c>
      <c r="E4847" s="54">
        <v>129189.83</v>
      </c>
      <c r="F4847" s="54">
        <v>147452.95000000001</v>
      </c>
      <c r="G4847" s="55">
        <v>1.141</v>
      </c>
      <c r="H4847" s="53">
        <v>0</v>
      </c>
      <c r="I4847" s="53" t="s">
        <v>1408</v>
      </c>
    </row>
    <row r="4848" spans="1:9" ht="17.399999999999999" x14ac:dyDescent="0.3">
      <c r="A4848" s="53" t="s">
        <v>868</v>
      </c>
      <c r="B4848" s="57">
        <v>45901</v>
      </c>
      <c r="C4848" s="59">
        <v>8412563.5</v>
      </c>
      <c r="D4848" s="60">
        <v>0</v>
      </c>
      <c r="E4848" s="54">
        <v>126188.45</v>
      </c>
      <c r="F4848" s="54">
        <v>129122.83</v>
      </c>
      <c r="G4848" s="55">
        <v>1.0229999999999999</v>
      </c>
      <c r="H4848" s="53">
        <v>0</v>
      </c>
      <c r="I4848" s="53" t="s">
        <v>1408</v>
      </c>
    </row>
    <row r="4849" spans="1:9" ht="17.399999999999999" x14ac:dyDescent="0.3">
      <c r="A4849" s="53" t="s">
        <v>868</v>
      </c>
      <c r="B4849" s="57">
        <v>45931</v>
      </c>
      <c r="C4849" s="59">
        <v>8187683.1399999997</v>
      </c>
      <c r="D4849" s="60">
        <v>0</v>
      </c>
      <c r="E4849" s="54">
        <v>122815.25</v>
      </c>
      <c r="F4849" s="54">
        <v>137210.85</v>
      </c>
      <c r="G4849" s="55">
        <v>1.117</v>
      </c>
      <c r="H4849" s="53">
        <v>0</v>
      </c>
      <c r="I4849" s="53" t="s">
        <v>1408</v>
      </c>
    </row>
    <row r="4850" spans="1:9" ht="17.399999999999999" x14ac:dyDescent="0.3">
      <c r="A4850" s="53" t="s">
        <v>868</v>
      </c>
      <c r="B4850" s="57">
        <v>45962</v>
      </c>
      <c r="C4850" s="59">
        <v>7983561.3200000003</v>
      </c>
      <c r="D4850" s="60">
        <v>0</v>
      </c>
      <c r="E4850" s="54">
        <v>119753.42</v>
      </c>
      <c r="F4850" s="54">
        <v>129680.76</v>
      </c>
      <c r="G4850" s="55">
        <v>1.083</v>
      </c>
      <c r="H4850" s="53">
        <v>0</v>
      </c>
      <c r="I4850" s="53" t="s">
        <v>1408</v>
      </c>
    </row>
    <row r="4851" spans="1:9" ht="17.399999999999999" x14ac:dyDescent="0.3">
      <c r="A4851" s="53" t="s">
        <v>868</v>
      </c>
      <c r="B4851" s="57">
        <v>45992</v>
      </c>
      <c r="C4851" s="59">
        <v>7775543.0300000003</v>
      </c>
      <c r="D4851" s="60">
        <v>0</v>
      </c>
      <c r="E4851" s="54">
        <v>116633.15</v>
      </c>
      <c r="F4851" s="54">
        <v>133768.89000000001</v>
      </c>
      <c r="G4851" s="55">
        <v>1.147</v>
      </c>
      <c r="H4851" s="53">
        <v>0</v>
      </c>
      <c r="I4851" s="53" t="s">
        <v>1408</v>
      </c>
    </row>
    <row r="4852" spans="1:9" ht="17.399999999999999" x14ac:dyDescent="0.3">
      <c r="A4852" s="53" t="s">
        <v>870</v>
      </c>
      <c r="B4852" s="57">
        <v>45658</v>
      </c>
      <c r="C4852" s="59">
        <v>3540903.14</v>
      </c>
      <c r="D4852" s="60">
        <v>0</v>
      </c>
      <c r="E4852" s="54">
        <v>53113.55</v>
      </c>
      <c r="F4852" s="54">
        <v>52396.639999999999</v>
      </c>
      <c r="G4852" s="55">
        <v>0.98699999999999999</v>
      </c>
      <c r="H4852" s="53">
        <v>0</v>
      </c>
      <c r="I4852" s="53" t="s">
        <v>1408</v>
      </c>
    </row>
    <row r="4853" spans="1:9" ht="17.399999999999999" x14ac:dyDescent="0.3">
      <c r="A4853" s="53" t="s">
        <v>870</v>
      </c>
      <c r="B4853" s="57">
        <v>45689</v>
      </c>
      <c r="C4853" s="59">
        <v>3435404.32</v>
      </c>
      <c r="D4853" s="60">
        <v>0</v>
      </c>
      <c r="E4853" s="54">
        <v>51531.06</v>
      </c>
      <c r="F4853" s="54">
        <v>54208.79</v>
      </c>
      <c r="G4853" s="55">
        <v>1.052</v>
      </c>
      <c r="H4853" s="53">
        <v>0</v>
      </c>
      <c r="I4853" s="53" t="s">
        <v>1408</v>
      </c>
    </row>
    <row r="4854" spans="1:9" ht="17.399999999999999" x14ac:dyDescent="0.3">
      <c r="A4854" s="53" t="s">
        <v>870</v>
      </c>
      <c r="B4854" s="57">
        <v>45717</v>
      </c>
      <c r="C4854" s="59">
        <v>3340062.93</v>
      </c>
      <c r="D4854" s="60">
        <v>0</v>
      </c>
      <c r="E4854" s="54">
        <v>50100.94</v>
      </c>
      <c r="F4854" s="54">
        <v>51968.29</v>
      </c>
      <c r="G4854" s="55">
        <v>1.0369999999999999</v>
      </c>
      <c r="H4854" s="53">
        <v>0</v>
      </c>
      <c r="I4854" s="53" t="s">
        <v>1408</v>
      </c>
    </row>
    <row r="4855" spans="1:9" ht="17.399999999999999" x14ac:dyDescent="0.3">
      <c r="A4855" s="53" t="s">
        <v>870</v>
      </c>
      <c r="B4855" s="57">
        <v>45748</v>
      </c>
      <c r="C4855" s="59">
        <v>3241328.75</v>
      </c>
      <c r="D4855" s="60">
        <v>0</v>
      </c>
      <c r="E4855" s="54">
        <v>48619.93</v>
      </c>
      <c r="F4855" s="54">
        <v>55753.83</v>
      </c>
      <c r="G4855" s="55">
        <v>1.147</v>
      </c>
      <c r="H4855" s="53">
        <v>0</v>
      </c>
      <c r="I4855" s="53" t="s">
        <v>1408</v>
      </c>
    </row>
    <row r="4856" spans="1:9" ht="17.399999999999999" x14ac:dyDescent="0.3">
      <c r="A4856" s="53" t="s">
        <v>870</v>
      </c>
      <c r="B4856" s="57">
        <v>45778</v>
      </c>
      <c r="C4856" s="59">
        <v>3139318.68</v>
      </c>
      <c r="D4856" s="60">
        <v>95</v>
      </c>
      <c r="E4856" s="54">
        <v>47089.78</v>
      </c>
      <c r="F4856" s="54">
        <v>27501.63</v>
      </c>
      <c r="G4856" s="55">
        <v>0.58399999999999996</v>
      </c>
      <c r="H4856" s="53">
        <v>0</v>
      </c>
      <c r="I4856" s="53" t="s">
        <v>1409</v>
      </c>
    </row>
    <row r="4857" spans="1:9" ht="17.399999999999999" x14ac:dyDescent="0.3">
      <c r="A4857" s="53" t="s">
        <v>870</v>
      </c>
      <c r="B4857" s="57">
        <v>45809</v>
      </c>
      <c r="C4857" s="59">
        <v>3047643.99</v>
      </c>
      <c r="D4857" s="60">
        <v>0</v>
      </c>
      <c r="E4857" s="54">
        <v>45714.66</v>
      </c>
      <c r="F4857" s="54">
        <v>51007.61</v>
      </c>
      <c r="G4857" s="55">
        <v>1.1160000000000001</v>
      </c>
      <c r="H4857" s="53">
        <v>0</v>
      </c>
      <c r="I4857" s="53" t="s">
        <v>1408</v>
      </c>
    </row>
    <row r="4858" spans="1:9" ht="17.399999999999999" x14ac:dyDescent="0.3">
      <c r="A4858" s="53" t="s">
        <v>870</v>
      </c>
      <c r="B4858" s="57">
        <v>45839</v>
      </c>
      <c r="C4858" s="59">
        <v>2952666.75</v>
      </c>
      <c r="D4858" s="60">
        <v>15</v>
      </c>
      <c r="E4858" s="54">
        <v>44290</v>
      </c>
      <c r="F4858" s="54">
        <v>42608.57</v>
      </c>
      <c r="G4858" s="55">
        <v>0.96199999999999997</v>
      </c>
      <c r="H4858" s="53">
        <v>0</v>
      </c>
      <c r="I4858" s="53" t="s">
        <v>1408</v>
      </c>
    </row>
    <row r="4859" spans="1:9" ht="17.399999999999999" x14ac:dyDescent="0.3">
      <c r="A4859" s="53" t="s">
        <v>870</v>
      </c>
      <c r="B4859" s="57">
        <v>45870</v>
      </c>
      <c r="C4859" s="59">
        <v>2862140.79</v>
      </c>
      <c r="D4859" s="60">
        <v>0</v>
      </c>
      <c r="E4859" s="54">
        <v>42932.11</v>
      </c>
      <c r="F4859" s="54">
        <v>44870.720000000001</v>
      </c>
      <c r="G4859" s="55">
        <v>1.0449999999999999</v>
      </c>
      <c r="H4859" s="53">
        <v>0</v>
      </c>
      <c r="I4859" s="53" t="s">
        <v>1408</v>
      </c>
    </row>
    <row r="4860" spans="1:9" ht="17.399999999999999" x14ac:dyDescent="0.3">
      <c r="A4860" s="53" t="s">
        <v>870</v>
      </c>
      <c r="B4860" s="57">
        <v>45901</v>
      </c>
      <c r="C4860" s="59">
        <v>2784510.52</v>
      </c>
      <c r="D4860" s="60">
        <v>0</v>
      </c>
      <c r="E4860" s="54">
        <v>41767.660000000003</v>
      </c>
      <c r="F4860" s="54">
        <v>44891.46</v>
      </c>
      <c r="G4860" s="55">
        <v>1.075</v>
      </c>
      <c r="H4860" s="53">
        <v>0</v>
      </c>
      <c r="I4860" s="53" t="s">
        <v>1408</v>
      </c>
    </row>
    <row r="4861" spans="1:9" ht="17.399999999999999" x14ac:dyDescent="0.3">
      <c r="A4861" s="53" t="s">
        <v>870</v>
      </c>
      <c r="B4861" s="57">
        <v>45931</v>
      </c>
      <c r="C4861" s="59">
        <v>2712100.58</v>
      </c>
      <c r="D4861" s="60">
        <v>0</v>
      </c>
      <c r="E4861" s="54">
        <v>40681.51</v>
      </c>
      <c r="F4861" s="54">
        <v>42674.96</v>
      </c>
      <c r="G4861" s="55">
        <v>1.0489999999999999</v>
      </c>
      <c r="H4861" s="53">
        <v>0</v>
      </c>
      <c r="I4861" s="53" t="s">
        <v>1408</v>
      </c>
    </row>
    <row r="4862" spans="1:9" ht="17.399999999999999" x14ac:dyDescent="0.3">
      <c r="A4862" s="53" t="s">
        <v>870</v>
      </c>
      <c r="B4862" s="57">
        <v>45962</v>
      </c>
      <c r="C4862" s="59">
        <v>2640280.0299999998</v>
      </c>
      <c r="D4862" s="60">
        <v>0</v>
      </c>
      <c r="E4862" s="54">
        <v>39604.199999999997</v>
      </c>
      <c r="F4862" s="54">
        <v>44162.98</v>
      </c>
      <c r="G4862" s="55">
        <v>1.115</v>
      </c>
      <c r="H4862" s="53">
        <v>0</v>
      </c>
      <c r="I4862" s="53" t="s">
        <v>1408</v>
      </c>
    </row>
    <row r="4863" spans="1:9" ht="17.399999999999999" x14ac:dyDescent="0.3">
      <c r="A4863" s="53" t="s">
        <v>870</v>
      </c>
      <c r="B4863" s="57">
        <v>45992</v>
      </c>
      <c r="C4863" s="59">
        <v>2560964.86</v>
      </c>
      <c r="D4863" s="60">
        <v>0</v>
      </c>
      <c r="E4863" s="54">
        <v>38414.47</v>
      </c>
      <c r="F4863" s="54">
        <v>36759.449999999997</v>
      </c>
      <c r="G4863" s="55">
        <v>0.95699999999999996</v>
      </c>
      <c r="H4863" s="53">
        <v>0</v>
      </c>
      <c r="I4863" s="53" t="s">
        <v>1408</v>
      </c>
    </row>
    <row r="4864" spans="1:9" ht="17.399999999999999" x14ac:dyDescent="0.3">
      <c r="A4864" s="53" t="s">
        <v>871</v>
      </c>
      <c r="B4864" s="57">
        <v>45809</v>
      </c>
      <c r="C4864" s="59">
        <v>4293197.0199999996</v>
      </c>
      <c r="D4864" s="60">
        <v>220</v>
      </c>
      <c r="E4864" s="54">
        <v>64397.96</v>
      </c>
      <c r="F4864" s="54">
        <v>6836.77</v>
      </c>
      <c r="G4864" s="55">
        <v>0.106</v>
      </c>
      <c r="H4864" s="53">
        <v>0</v>
      </c>
      <c r="I4864" s="53" t="s">
        <v>1412</v>
      </c>
    </row>
    <row r="4865" spans="1:9" ht="17.399999999999999" x14ac:dyDescent="0.3">
      <c r="A4865" s="53" t="s">
        <v>871</v>
      </c>
      <c r="B4865" s="57">
        <v>45839</v>
      </c>
      <c r="C4865" s="59">
        <v>4293197.0199999996</v>
      </c>
      <c r="D4865" s="60">
        <v>999</v>
      </c>
      <c r="E4865" s="54">
        <v>64397.96</v>
      </c>
      <c r="F4865" s="54">
        <v>10035.99</v>
      </c>
      <c r="G4865" s="55">
        <v>0.156</v>
      </c>
      <c r="H4865" s="53">
        <v>0</v>
      </c>
      <c r="I4865" s="53" t="s">
        <v>1412</v>
      </c>
    </row>
    <row r="4866" spans="1:9" ht="17.399999999999999" x14ac:dyDescent="0.3">
      <c r="A4866" s="53" t="s">
        <v>871</v>
      </c>
      <c r="B4866" s="57">
        <v>45870</v>
      </c>
      <c r="C4866" s="59">
        <v>4293197.0199999996</v>
      </c>
      <c r="D4866" s="60">
        <v>999</v>
      </c>
      <c r="E4866" s="54">
        <v>64397.96</v>
      </c>
      <c r="F4866" s="54">
        <v>7169.92</v>
      </c>
      <c r="G4866" s="55">
        <v>0.111</v>
      </c>
      <c r="H4866" s="53">
        <v>0</v>
      </c>
      <c r="I4866" s="53" t="s">
        <v>1412</v>
      </c>
    </row>
    <row r="4867" spans="1:9" ht="17.399999999999999" x14ac:dyDescent="0.3">
      <c r="A4867" s="53" t="s">
        <v>871</v>
      </c>
      <c r="B4867" s="57">
        <v>45901</v>
      </c>
      <c r="C4867" s="59">
        <v>4293197.0199999996</v>
      </c>
      <c r="D4867" s="60">
        <v>999</v>
      </c>
      <c r="E4867" s="54">
        <v>64397.96</v>
      </c>
      <c r="F4867" s="54">
        <v>11125.86</v>
      </c>
      <c r="G4867" s="55">
        <v>0.17299999999999999</v>
      </c>
      <c r="H4867" s="53">
        <v>0</v>
      </c>
      <c r="I4867" s="53" t="s">
        <v>1412</v>
      </c>
    </row>
    <row r="4868" spans="1:9" ht="17.399999999999999" x14ac:dyDescent="0.3">
      <c r="A4868" s="53" t="s">
        <v>871</v>
      </c>
      <c r="B4868" s="57">
        <v>45931</v>
      </c>
      <c r="C4868" s="59">
        <v>4293197.0199999996</v>
      </c>
      <c r="D4868" s="60">
        <v>999</v>
      </c>
      <c r="E4868" s="54">
        <v>64397.96</v>
      </c>
      <c r="F4868" s="54">
        <v>11775.65</v>
      </c>
      <c r="G4868" s="55">
        <v>0.183</v>
      </c>
      <c r="H4868" s="53">
        <v>0</v>
      </c>
      <c r="I4868" s="53" t="s">
        <v>1412</v>
      </c>
    </row>
    <row r="4869" spans="1:9" ht="17.399999999999999" x14ac:dyDescent="0.3">
      <c r="A4869" s="53" t="s">
        <v>871</v>
      </c>
      <c r="B4869" s="57">
        <v>45962</v>
      </c>
      <c r="C4869" s="59">
        <v>4293197.0199999996</v>
      </c>
      <c r="D4869" s="60">
        <v>999</v>
      </c>
      <c r="E4869" s="54">
        <v>64397.96</v>
      </c>
      <c r="F4869" s="54">
        <v>2303.83</v>
      </c>
      <c r="G4869" s="55">
        <v>3.5999999999999997E-2</v>
      </c>
      <c r="H4869" s="53">
        <v>0</v>
      </c>
      <c r="I4869" s="53" t="s">
        <v>1412</v>
      </c>
    </row>
    <row r="4870" spans="1:9" ht="17.399999999999999" x14ac:dyDescent="0.3">
      <c r="A4870" s="53" t="s">
        <v>871</v>
      </c>
      <c r="B4870" s="57">
        <v>45992</v>
      </c>
      <c r="C4870" s="59">
        <v>4293197.0199999996</v>
      </c>
      <c r="D4870" s="60">
        <v>999</v>
      </c>
      <c r="E4870" s="54">
        <v>64397.96</v>
      </c>
      <c r="F4870" s="54">
        <v>5780.07</v>
      </c>
      <c r="G4870" s="55">
        <v>0.09</v>
      </c>
      <c r="H4870" s="53">
        <v>0</v>
      </c>
      <c r="I4870" s="53" t="s">
        <v>1412</v>
      </c>
    </row>
    <row r="4871" spans="1:9" ht="17.399999999999999" x14ac:dyDescent="0.3">
      <c r="A4871" s="53" t="s">
        <v>873</v>
      </c>
      <c r="B4871" s="57">
        <v>45658</v>
      </c>
      <c r="C4871" s="59">
        <v>302499.84999999998</v>
      </c>
      <c r="D4871" s="60">
        <v>65</v>
      </c>
      <c r="E4871" s="54">
        <v>4537.5</v>
      </c>
      <c r="F4871" s="54">
        <v>3805.07</v>
      </c>
      <c r="G4871" s="55">
        <v>0.83899999999999997</v>
      </c>
      <c r="H4871" s="53">
        <v>0</v>
      </c>
      <c r="I4871" s="53" t="s">
        <v>1411</v>
      </c>
    </row>
    <row r="4872" spans="1:9" ht="17.399999999999999" x14ac:dyDescent="0.3">
      <c r="A4872" s="53" t="s">
        <v>873</v>
      </c>
      <c r="B4872" s="57">
        <v>45689</v>
      </c>
      <c r="C4872" s="59">
        <v>293756.68</v>
      </c>
      <c r="D4872" s="60">
        <v>0</v>
      </c>
      <c r="E4872" s="54">
        <v>4406.3500000000004</v>
      </c>
      <c r="F4872" s="54">
        <v>5056.45</v>
      </c>
      <c r="G4872" s="55">
        <v>1.1479999999999999</v>
      </c>
      <c r="H4872" s="53">
        <v>0</v>
      </c>
      <c r="I4872" s="53" t="s">
        <v>1408</v>
      </c>
    </row>
    <row r="4873" spans="1:9" ht="17.399999999999999" x14ac:dyDescent="0.3">
      <c r="A4873" s="53" t="s">
        <v>873</v>
      </c>
      <c r="B4873" s="57">
        <v>45717</v>
      </c>
      <c r="C4873" s="59">
        <v>285791.78999999998</v>
      </c>
      <c r="D4873" s="60">
        <v>0</v>
      </c>
      <c r="E4873" s="54">
        <v>4286.88</v>
      </c>
      <c r="F4873" s="54">
        <v>4118.91</v>
      </c>
      <c r="G4873" s="55">
        <v>0.96099999999999997</v>
      </c>
      <c r="H4873" s="53">
        <v>0</v>
      </c>
      <c r="I4873" s="53" t="s">
        <v>1408</v>
      </c>
    </row>
    <row r="4874" spans="1:9" ht="17.399999999999999" x14ac:dyDescent="0.3">
      <c r="A4874" s="53" t="s">
        <v>873</v>
      </c>
      <c r="B4874" s="57">
        <v>45748</v>
      </c>
      <c r="C4874" s="59">
        <v>277433.15000000002</v>
      </c>
      <c r="D4874" s="60">
        <v>15</v>
      </c>
      <c r="E4874" s="54">
        <v>4161.5</v>
      </c>
      <c r="F4874" s="54">
        <v>4370.57</v>
      </c>
      <c r="G4874" s="55">
        <v>1.05</v>
      </c>
      <c r="H4874" s="53">
        <v>0</v>
      </c>
      <c r="I4874" s="53" t="s">
        <v>1408</v>
      </c>
    </row>
    <row r="4875" spans="1:9" ht="17.399999999999999" x14ac:dyDescent="0.3">
      <c r="A4875" s="53" t="s">
        <v>873</v>
      </c>
      <c r="B4875" s="57">
        <v>45778</v>
      </c>
      <c r="C4875" s="59">
        <v>268613.78000000003</v>
      </c>
      <c r="D4875" s="60">
        <v>15</v>
      </c>
      <c r="E4875" s="54">
        <v>4029.21</v>
      </c>
      <c r="F4875" s="54">
        <v>4338.54</v>
      </c>
      <c r="G4875" s="55">
        <v>1.077</v>
      </c>
      <c r="H4875" s="53">
        <v>0</v>
      </c>
      <c r="I4875" s="53" t="s">
        <v>1408</v>
      </c>
    </row>
    <row r="4876" spans="1:9" ht="17.399999999999999" x14ac:dyDescent="0.3">
      <c r="A4876" s="53" t="s">
        <v>873</v>
      </c>
      <c r="B4876" s="57">
        <v>45809</v>
      </c>
      <c r="C4876" s="59">
        <v>260167.31</v>
      </c>
      <c r="D4876" s="60">
        <v>0</v>
      </c>
      <c r="E4876" s="54">
        <v>3902.51</v>
      </c>
      <c r="F4876" s="54">
        <v>4441.45</v>
      </c>
      <c r="G4876" s="55">
        <v>1.1379999999999999</v>
      </c>
      <c r="H4876" s="53">
        <v>0</v>
      </c>
      <c r="I4876" s="53" t="s">
        <v>1408</v>
      </c>
    </row>
    <row r="4877" spans="1:9" ht="17.399999999999999" x14ac:dyDescent="0.3">
      <c r="A4877" s="53" t="s">
        <v>873</v>
      </c>
      <c r="B4877" s="57">
        <v>45839</v>
      </c>
      <c r="C4877" s="59">
        <v>251695.7</v>
      </c>
      <c r="D4877" s="60">
        <v>0</v>
      </c>
      <c r="E4877" s="54">
        <v>3775.44</v>
      </c>
      <c r="F4877" s="54">
        <v>3805.43</v>
      </c>
      <c r="G4877" s="55">
        <v>1.008</v>
      </c>
      <c r="H4877" s="53">
        <v>0</v>
      </c>
      <c r="I4877" s="53" t="s">
        <v>1408</v>
      </c>
    </row>
    <row r="4878" spans="1:9" ht="17.399999999999999" x14ac:dyDescent="0.3">
      <c r="A4878" s="53" t="s">
        <v>873</v>
      </c>
      <c r="B4878" s="57">
        <v>45870</v>
      </c>
      <c r="C4878" s="59">
        <v>244079.25</v>
      </c>
      <c r="D4878" s="60">
        <v>0</v>
      </c>
      <c r="E4878" s="54">
        <v>3661.19</v>
      </c>
      <c r="F4878" s="54">
        <v>3591.97</v>
      </c>
      <c r="G4878" s="55">
        <v>0.98099999999999998</v>
      </c>
      <c r="H4878" s="53">
        <v>0</v>
      </c>
      <c r="I4878" s="53" t="s">
        <v>1408</v>
      </c>
    </row>
    <row r="4879" spans="1:9" ht="17.399999999999999" x14ac:dyDescent="0.3">
      <c r="A4879" s="53" t="s">
        <v>873</v>
      </c>
      <c r="B4879" s="57">
        <v>45901</v>
      </c>
      <c r="C4879" s="59">
        <v>236249.84</v>
      </c>
      <c r="D4879" s="60">
        <v>15</v>
      </c>
      <c r="E4879" s="54">
        <v>3543.75</v>
      </c>
      <c r="F4879" s="54">
        <v>3941.28</v>
      </c>
      <c r="G4879" s="55">
        <v>1.1120000000000001</v>
      </c>
      <c r="H4879" s="53">
        <v>0</v>
      </c>
      <c r="I4879" s="53" t="s">
        <v>1408</v>
      </c>
    </row>
    <row r="4880" spans="1:9" ht="17.399999999999999" x14ac:dyDescent="0.3">
      <c r="A4880" s="53" t="s">
        <v>873</v>
      </c>
      <c r="B4880" s="57">
        <v>45931</v>
      </c>
      <c r="C4880" s="59">
        <v>229284.46</v>
      </c>
      <c r="D4880" s="60">
        <v>0</v>
      </c>
      <c r="E4880" s="54">
        <v>3439.27</v>
      </c>
      <c r="F4880" s="54">
        <v>3362.71</v>
      </c>
      <c r="G4880" s="55">
        <v>0.97799999999999998</v>
      </c>
      <c r="H4880" s="53">
        <v>0</v>
      </c>
      <c r="I4880" s="53" t="s">
        <v>1408</v>
      </c>
    </row>
    <row r="4881" spans="1:9" ht="17.399999999999999" x14ac:dyDescent="0.3">
      <c r="A4881" s="53" t="s">
        <v>873</v>
      </c>
      <c r="B4881" s="57">
        <v>45962</v>
      </c>
      <c r="C4881" s="59">
        <v>222065.92000000001</v>
      </c>
      <c r="D4881" s="60">
        <v>0</v>
      </c>
      <c r="E4881" s="54">
        <v>3330.99</v>
      </c>
      <c r="F4881" s="54">
        <v>3176.25</v>
      </c>
      <c r="G4881" s="55">
        <v>0.95399999999999996</v>
      </c>
      <c r="H4881" s="53">
        <v>0</v>
      </c>
      <c r="I4881" s="53" t="s">
        <v>1408</v>
      </c>
    </row>
    <row r="4882" spans="1:9" ht="17.399999999999999" x14ac:dyDescent="0.3">
      <c r="A4882" s="53" t="s">
        <v>873</v>
      </c>
      <c r="B4882" s="57">
        <v>45992</v>
      </c>
      <c r="C4882" s="59">
        <v>216101.07</v>
      </c>
      <c r="D4882" s="60">
        <v>0</v>
      </c>
      <c r="E4882" s="54">
        <v>3241.52</v>
      </c>
      <c r="F4882" s="54">
        <v>3245.2</v>
      </c>
      <c r="G4882" s="55">
        <v>1.0009999999999999</v>
      </c>
      <c r="H4882" s="53">
        <v>0</v>
      </c>
      <c r="I4882" s="53" t="s">
        <v>1408</v>
      </c>
    </row>
    <row r="4883" spans="1:9" ht="17.399999999999999" x14ac:dyDescent="0.3">
      <c r="A4883" s="53" t="s">
        <v>875</v>
      </c>
      <c r="B4883" s="57">
        <v>45658</v>
      </c>
      <c r="C4883" s="59">
        <v>24032192.07</v>
      </c>
      <c r="D4883" s="60">
        <v>0</v>
      </c>
      <c r="E4883" s="54">
        <v>240321.92000000001</v>
      </c>
      <c r="F4883" s="54">
        <v>266603.36</v>
      </c>
      <c r="G4883" s="55">
        <v>1.109</v>
      </c>
      <c r="H4883" s="53">
        <v>0</v>
      </c>
      <c r="I4883" s="53" t="s">
        <v>1408</v>
      </c>
    </row>
    <row r="4884" spans="1:9" ht="17.399999999999999" x14ac:dyDescent="0.3">
      <c r="A4884" s="53" t="s">
        <v>875</v>
      </c>
      <c r="B4884" s="57">
        <v>45689</v>
      </c>
      <c r="C4884" s="59">
        <v>23555819.879999999</v>
      </c>
      <c r="D4884" s="60">
        <v>0</v>
      </c>
      <c r="E4884" s="54">
        <v>235558.2</v>
      </c>
      <c r="F4884" s="54">
        <v>267030.15000000002</v>
      </c>
      <c r="G4884" s="55">
        <v>1.1339999999999999</v>
      </c>
      <c r="H4884" s="53">
        <v>0</v>
      </c>
      <c r="I4884" s="53" t="s">
        <v>1408</v>
      </c>
    </row>
    <row r="4885" spans="1:9" ht="17.399999999999999" x14ac:dyDescent="0.3">
      <c r="A4885" s="53" t="s">
        <v>875</v>
      </c>
      <c r="B4885" s="57">
        <v>45717</v>
      </c>
      <c r="C4885" s="59">
        <v>23197841.850000001</v>
      </c>
      <c r="D4885" s="60">
        <v>185</v>
      </c>
      <c r="E4885" s="54">
        <v>231978.42</v>
      </c>
      <c r="F4885" s="54">
        <v>25162.7</v>
      </c>
      <c r="G4885" s="55">
        <v>0.108</v>
      </c>
      <c r="H4885" s="53">
        <v>0</v>
      </c>
      <c r="I4885" s="53" t="s">
        <v>1409</v>
      </c>
    </row>
    <row r="4886" spans="1:9" ht="17.399999999999999" x14ac:dyDescent="0.3">
      <c r="A4886" s="53" t="s">
        <v>875</v>
      </c>
      <c r="B4886" s="57">
        <v>45748</v>
      </c>
      <c r="C4886" s="59">
        <v>22847649.300000001</v>
      </c>
      <c r="D4886" s="60">
        <v>0</v>
      </c>
      <c r="E4886" s="54">
        <v>228476.49</v>
      </c>
      <c r="F4886" s="54">
        <v>240389.57</v>
      </c>
      <c r="G4886" s="55">
        <v>1.052</v>
      </c>
      <c r="H4886" s="53">
        <v>0</v>
      </c>
      <c r="I4886" s="53" t="s">
        <v>1408</v>
      </c>
    </row>
    <row r="4887" spans="1:9" ht="17.399999999999999" x14ac:dyDescent="0.3">
      <c r="A4887" s="53" t="s">
        <v>875</v>
      </c>
      <c r="B4887" s="57">
        <v>45778</v>
      </c>
      <c r="C4887" s="59">
        <v>22431118.539999999</v>
      </c>
      <c r="D4887" s="60">
        <v>0</v>
      </c>
      <c r="E4887" s="54">
        <v>224311.19</v>
      </c>
      <c r="F4887" s="54">
        <v>228679.61</v>
      </c>
      <c r="G4887" s="55">
        <v>1.0189999999999999</v>
      </c>
      <c r="H4887" s="53">
        <v>0</v>
      </c>
      <c r="I4887" s="53" t="s">
        <v>1408</v>
      </c>
    </row>
    <row r="4888" spans="1:9" ht="17.399999999999999" x14ac:dyDescent="0.3">
      <c r="A4888" s="53" t="s">
        <v>875</v>
      </c>
      <c r="B4888" s="57">
        <v>45809</v>
      </c>
      <c r="C4888" s="59">
        <v>22048133.489999998</v>
      </c>
      <c r="D4888" s="60">
        <v>0</v>
      </c>
      <c r="E4888" s="54">
        <v>220481.33</v>
      </c>
      <c r="F4888" s="54">
        <v>253346.46</v>
      </c>
      <c r="G4888" s="55">
        <v>1.149</v>
      </c>
      <c r="H4888" s="53">
        <v>0</v>
      </c>
      <c r="I4888" s="53" t="s">
        <v>1408</v>
      </c>
    </row>
    <row r="4889" spans="1:9" ht="17.399999999999999" x14ac:dyDescent="0.3">
      <c r="A4889" s="53" t="s">
        <v>875</v>
      </c>
      <c r="B4889" s="57">
        <v>45839</v>
      </c>
      <c r="C4889" s="59">
        <v>21626980.02</v>
      </c>
      <c r="D4889" s="60">
        <v>0</v>
      </c>
      <c r="E4889" s="54">
        <v>216269.8</v>
      </c>
      <c r="F4889" s="54">
        <v>209031.56</v>
      </c>
      <c r="G4889" s="55">
        <v>0.96699999999999997</v>
      </c>
      <c r="H4889" s="53">
        <v>0</v>
      </c>
      <c r="I4889" s="53" t="s">
        <v>1408</v>
      </c>
    </row>
    <row r="4890" spans="1:9" ht="17.399999999999999" x14ac:dyDescent="0.3">
      <c r="A4890" s="53" t="s">
        <v>875</v>
      </c>
      <c r="B4890" s="57">
        <v>45870</v>
      </c>
      <c r="C4890" s="59">
        <v>21626980.02</v>
      </c>
      <c r="D4890" s="60">
        <v>185</v>
      </c>
      <c r="E4890" s="54">
        <v>216269.8</v>
      </c>
      <c r="F4890" s="54">
        <v>24207.38</v>
      </c>
      <c r="G4890" s="55">
        <v>0.112</v>
      </c>
      <c r="H4890" s="53">
        <v>0</v>
      </c>
      <c r="I4890" s="53" t="s">
        <v>1412</v>
      </c>
    </row>
    <row r="4891" spans="1:9" ht="17.399999999999999" x14ac:dyDescent="0.3">
      <c r="A4891" s="53" t="s">
        <v>875</v>
      </c>
      <c r="B4891" s="57">
        <v>45901</v>
      </c>
      <c r="C4891" s="59">
        <v>21626980.02</v>
      </c>
      <c r="D4891" s="60">
        <v>999</v>
      </c>
      <c r="E4891" s="54">
        <v>216269.8</v>
      </c>
      <c r="F4891" s="54">
        <v>2877.5</v>
      </c>
      <c r="G4891" s="55">
        <v>1.2999999999999999E-2</v>
      </c>
      <c r="H4891" s="53">
        <v>0</v>
      </c>
      <c r="I4891" s="53" t="s">
        <v>1412</v>
      </c>
    </row>
    <row r="4892" spans="1:9" ht="17.399999999999999" x14ac:dyDescent="0.3">
      <c r="A4892" s="53" t="s">
        <v>875</v>
      </c>
      <c r="B4892" s="57">
        <v>45931</v>
      </c>
      <c r="C4892" s="59">
        <v>21626980.02</v>
      </c>
      <c r="D4892" s="60">
        <v>999</v>
      </c>
      <c r="E4892" s="54">
        <v>216269.8</v>
      </c>
      <c r="F4892" s="54">
        <v>39655.74</v>
      </c>
      <c r="G4892" s="55">
        <v>0.183</v>
      </c>
      <c r="H4892" s="53">
        <v>0</v>
      </c>
      <c r="I4892" s="53" t="s">
        <v>1412</v>
      </c>
    </row>
    <row r="4893" spans="1:9" ht="17.399999999999999" x14ac:dyDescent="0.3">
      <c r="A4893" s="53" t="s">
        <v>875</v>
      </c>
      <c r="B4893" s="57">
        <v>45962</v>
      </c>
      <c r="C4893" s="59">
        <v>21626980.02</v>
      </c>
      <c r="D4893" s="60">
        <v>999</v>
      </c>
      <c r="E4893" s="54">
        <v>216269.8</v>
      </c>
      <c r="F4893" s="54">
        <v>6729.1</v>
      </c>
      <c r="G4893" s="55">
        <v>3.1E-2</v>
      </c>
      <c r="H4893" s="53">
        <v>0</v>
      </c>
      <c r="I4893" s="53" t="s">
        <v>1412</v>
      </c>
    </row>
    <row r="4894" spans="1:9" ht="17.399999999999999" x14ac:dyDescent="0.3">
      <c r="A4894" s="53" t="s">
        <v>875</v>
      </c>
      <c r="B4894" s="57">
        <v>45992</v>
      </c>
      <c r="C4894" s="59">
        <v>21626980.02</v>
      </c>
      <c r="D4894" s="60">
        <v>999</v>
      </c>
      <c r="E4894" s="54">
        <v>216269.8</v>
      </c>
      <c r="F4894" s="54">
        <v>22211.94</v>
      </c>
      <c r="G4894" s="55">
        <v>0.10299999999999999</v>
      </c>
      <c r="H4894" s="53">
        <v>0</v>
      </c>
      <c r="I4894" s="53" t="s">
        <v>1412</v>
      </c>
    </row>
    <row r="4895" spans="1:9" ht="17.399999999999999" x14ac:dyDescent="0.3">
      <c r="A4895" s="53" t="s">
        <v>877</v>
      </c>
      <c r="B4895" s="57">
        <v>45748</v>
      </c>
      <c r="C4895" s="59">
        <v>4710766.92</v>
      </c>
      <c r="D4895" s="60">
        <v>0</v>
      </c>
      <c r="E4895" s="54">
        <v>70661.5</v>
      </c>
      <c r="F4895" s="54">
        <v>73519.73</v>
      </c>
      <c r="G4895" s="55">
        <v>1.04</v>
      </c>
      <c r="H4895" s="53">
        <v>0</v>
      </c>
      <c r="I4895" s="53" t="s">
        <v>1408</v>
      </c>
    </row>
    <row r="4896" spans="1:9" ht="17.399999999999999" x14ac:dyDescent="0.3">
      <c r="A4896" s="53" t="s">
        <v>877</v>
      </c>
      <c r="B4896" s="57">
        <v>45778</v>
      </c>
      <c r="C4896" s="59">
        <v>4561666.58</v>
      </c>
      <c r="D4896" s="60">
        <v>0</v>
      </c>
      <c r="E4896" s="54">
        <v>68425</v>
      </c>
      <c r="F4896" s="54">
        <v>77679.899999999994</v>
      </c>
      <c r="G4896" s="55">
        <v>1.135</v>
      </c>
      <c r="H4896" s="53">
        <v>0</v>
      </c>
      <c r="I4896" s="53" t="s">
        <v>1408</v>
      </c>
    </row>
    <row r="4897" spans="1:9" ht="17.399999999999999" x14ac:dyDescent="0.3">
      <c r="A4897" s="53" t="s">
        <v>877</v>
      </c>
      <c r="B4897" s="57">
        <v>45809</v>
      </c>
      <c r="C4897" s="59">
        <v>4434150.07</v>
      </c>
      <c r="D4897" s="60">
        <v>35</v>
      </c>
      <c r="E4897" s="54">
        <v>66512.25</v>
      </c>
      <c r="F4897" s="54">
        <v>48917.37</v>
      </c>
      <c r="G4897" s="55">
        <v>0.73499999999999999</v>
      </c>
      <c r="H4897" s="53">
        <v>0</v>
      </c>
      <c r="I4897" s="53" t="s">
        <v>1410</v>
      </c>
    </row>
    <row r="4898" spans="1:9" ht="17.399999999999999" x14ac:dyDescent="0.3">
      <c r="A4898" s="53" t="s">
        <v>877</v>
      </c>
      <c r="B4898" s="57">
        <v>45839</v>
      </c>
      <c r="C4898" s="59">
        <v>4290202.3499999996</v>
      </c>
      <c r="D4898" s="60">
        <v>15</v>
      </c>
      <c r="E4898" s="54">
        <v>64353.04</v>
      </c>
      <c r="F4898" s="54">
        <v>68487.47</v>
      </c>
      <c r="G4898" s="55">
        <v>1.0640000000000001</v>
      </c>
      <c r="H4898" s="53">
        <v>0</v>
      </c>
      <c r="I4898" s="53" t="s">
        <v>1408</v>
      </c>
    </row>
    <row r="4899" spans="1:9" ht="17.399999999999999" x14ac:dyDescent="0.3">
      <c r="A4899" s="53" t="s">
        <v>877</v>
      </c>
      <c r="B4899" s="57">
        <v>45870</v>
      </c>
      <c r="C4899" s="59">
        <v>4175017.75</v>
      </c>
      <c r="D4899" s="60">
        <v>15</v>
      </c>
      <c r="E4899" s="54">
        <v>62625.27</v>
      </c>
      <c r="F4899" s="54">
        <v>66208.13</v>
      </c>
      <c r="G4899" s="55">
        <v>1.0569999999999999</v>
      </c>
      <c r="H4899" s="53">
        <v>0</v>
      </c>
      <c r="I4899" s="53" t="s">
        <v>1408</v>
      </c>
    </row>
    <row r="4900" spans="1:9" ht="17.399999999999999" x14ac:dyDescent="0.3">
      <c r="A4900" s="53" t="s">
        <v>877</v>
      </c>
      <c r="B4900" s="57">
        <v>45901</v>
      </c>
      <c r="C4900" s="59">
        <v>4044752.39</v>
      </c>
      <c r="D4900" s="60">
        <v>0</v>
      </c>
      <c r="E4900" s="54">
        <v>60671.29</v>
      </c>
      <c r="F4900" s="54">
        <v>63713.86</v>
      </c>
      <c r="G4900" s="55">
        <v>1.05</v>
      </c>
      <c r="H4900" s="53">
        <v>0</v>
      </c>
      <c r="I4900" s="53" t="s">
        <v>1408</v>
      </c>
    </row>
    <row r="4901" spans="1:9" ht="17.399999999999999" x14ac:dyDescent="0.3">
      <c r="A4901" s="53" t="s">
        <v>877</v>
      </c>
      <c r="B4901" s="57">
        <v>45931</v>
      </c>
      <c r="C4901" s="59">
        <v>3925853.31</v>
      </c>
      <c r="D4901" s="60">
        <v>0</v>
      </c>
      <c r="E4901" s="54">
        <v>58887.8</v>
      </c>
      <c r="F4901" s="54">
        <v>56549.29</v>
      </c>
      <c r="G4901" s="55">
        <v>0.96</v>
      </c>
      <c r="H4901" s="53">
        <v>0</v>
      </c>
      <c r="I4901" s="53" t="s">
        <v>1408</v>
      </c>
    </row>
    <row r="4902" spans="1:9" ht="17.399999999999999" x14ac:dyDescent="0.3">
      <c r="A4902" s="53" t="s">
        <v>877</v>
      </c>
      <c r="B4902" s="57">
        <v>45962</v>
      </c>
      <c r="C4902" s="59">
        <v>3801845.54</v>
      </c>
      <c r="D4902" s="60">
        <v>35</v>
      </c>
      <c r="E4902" s="54">
        <v>57027.68</v>
      </c>
      <c r="F4902" s="54">
        <v>25225.55</v>
      </c>
      <c r="G4902" s="55">
        <v>0.442</v>
      </c>
      <c r="H4902" s="53">
        <v>0</v>
      </c>
      <c r="I4902" s="53" t="s">
        <v>1410</v>
      </c>
    </row>
    <row r="4903" spans="1:9" ht="17.399999999999999" x14ac:dyDescent="0.3">
      <c r="A4903" s="53" t="s">
        <v>877</v>
      </c>
      <c r="B4903" s="57">
        <v>45992</v>
      </c>
      <c r="C4903" s="59">
        <v>3692120.18</v>
      </c>
      <c r="D4903" s="60">
        <v>35</v>
      </c>
      <c r="E4903" s="54">
        <v>55381.8</v>
      </c>
      <c r="F4903" s="54">
        <v>38702.01</v>
      </c>
      <c r="G4903" s="55">
        <v>0.69899999999999995</v>
      </c>
      <c r="H4903" s="53">
        <v>0</v>
      </c>
      <c r="I4903" s="53" t="s">
        <v>1410</v>
      </c>
    </row>
    <row r="4904" spans="1:9" ht="17.399999999999999" x14ac:dyDescent="0.3">
      <c r="A4904" s="53" t="s">
        <v>878</v>
      </c>
      <c r="B4904" s="57">
        <v>45658</v>
      </c>
      <c r="C4904" s="59">
        <v>17336477.829999998</v>
      </c>
      <c r="D4904" s="60">
        <v>65</v>
      </c>
      <c r="E4904" s="54">
        <v>260047.17</v>
      </c>
      <c r="F4904" s="54">
        <v>123819.19</v>
      </c>
      <c r="G4904" s="55">
        <v>0.47599999999999998</v>
      </c>
      <c r="H4904" s="53">
        <v>0</v>
      </c>
      <c r="I4904" s="53" t="s">
        <v>1411</v>
      </c>
    </row>
    <row r="4905" spans="1:9" ht="17.399999999999999" x14ac:dyDescent="0.3">
      <c r="A4905" s="53" t="s">
        <v>878</v>
      </c>
      <c r="B4905" s="57">
        <v>45689</v>
      </c>
      <c r="C4905" s="59">
        <v>16858652.899999999</v>
      </c>
      <c r="D4905" s="60">
        <v>0</v>
      </c>
      <c r="E4905" s="54">
        <v>252879.79</v>
      </c>
      <c r="F4905" s="54">
        <v>245659.56</v>
      </c>
      <c r="G4905" s="55">
        <v>0.97099999999999997</v>
      </c>
      <c r="H4905" s="53">
        <v>0</v>
      </c>
      <c r="I4905" s="53" t="s">
        <v>1408</v>
      </c>
    </row>
    <row r="4906" spans="1:9" ht="17.399999999999999" x14ac:dyDescent="0.3">
      <c r="A4906" s="53" t="s">
        <v>878</v>
      </c>
      <c r="B4906" s="57">
        <v>45717</v>
      </c>
      <c r="C4906" s="59">
        <v>16423972.050000001</v>
      </c>
      <c r="D4906" s="60">
        <v>0</v>
      </c>
      <c r="E4906" s="54">
        <v>246359.58</v>
      </c>
      <c r="F4906" s="54">
        <v>237912.53</v>
      </c>
      <c r="G4906" s="55">
        <v>0.96599999999999997</v>
      </c>
      <c r="H4906" s="53">
        <v>0</v>
      </c>
      <c r="I4906" s="53" t="s">
        <v>1408</v>
      </c>
    </row>
    <row r="4907" spans="1:9" ht="17.399999999999999" x14ac:dyDescent="0.3">
      <c r="A4907" s="53" t="s">
        <v>878</v>
      </c>
      <c r="B4907" s="57">
        <v>45748</v>
      </c>
      <c r="C4907" s="59">
        <v>15965477.199999999</v>
      </c>
      <c r="D4907" s="60">
        <v>0</v>
      </c>
      <c r="E4907" s="54">
        <v>239482.16</v>
      </c>
      <c r="F4907" s="54">
        <v>239182.05</v>
      </c>
      <c r="G4907" s="55">
        <v>0.999</v>
      </c>
      <c r="H4907" s="53">
        <v>0</v>
      </c>
      <c r="I4907" s="53" t="s">
        <v>1408</v>
      </c>
    </row>
    <row r="4908" spans="1:9" ht="17.399999999999999" x14ac:dyDescent="0.3">
      <c r="A4908" s="53" t="s">
        <v>878</v>
      </c>
      <c r="B4908" s="57">
        <v>45778</v>
      </c>
      <c r="C4908" s="59">
        <v>15553711.050000001</v>
      </c>
      <c r="D4908" s="60">
        <v>65</v>
      </c>
      <c r="E4908" s="54">
        <v>233305.67</v>
      </c>
      <c r="F4908" s="54">
        <v>123121.63</v>
      </c>
      <c r="G4908" s="55">
        <v>0.52800000000000002</v>
      </c>
      <c r="H4908" s="53">
        <v>0</v>
      </c>
      <c r="I4908" s="53" t="s">
        <v>1411</v>
      </c>
    </row>
    <row r="4909" spans="1:9" ht="17.399999999999999" x14ac:dyDescent="0.3">
      <c r="A4909" s="53" t="s">
        <v>878</v>
      </c>
      <c r="B4909" s="57">
        <v>45809</v>
      </c>
      <c r="C4909" s="59">
        <v>15224673.93</v>
      </c>
      <c r="D4909" s="60">
        <v>15</v>
      </c>
      <c r="E4909" s="54">
        <v>228370.11</v>
      </c>
      <c r="F4909" s="54">
        <v>257268.43</v>
      </c>
      <c r="G4909" s="55">
        <v>1.127</v>
      </c>
      <c r="H4909" s="53">
        <v>0</v>
      </c>
      <c r="I4909" s="53" t="s">
        <v>1408</v>
      </c>
    </row>
    <row r="4910" spans="1:9" ht="17.399999999999999" x14ac:dyDescent="0.3">
      <c r="A4910" s="53" t="s">
        <v>878</v>
      </c>
      <c r="B4910" s="57">
        <v>45839</v>
      </c>
      <c r="C4910" s="59">
        <v>14826793.029999999</v>
      </c>
      <c r="D4910" s="60">
        <v>0</v>
      </c>
      <c r="E4910" s="54">
        <v>222401.9</v>
      </c>
      <c r="F4910" s="54">
        <v>225307.86</v>
      </c>
      <c r="G4910" s="55">
        <v>1.0129999999999999</v>
      </c>
      <c r="H4910" s="53">
        <v>0</v>
      </c>
      <c r="I4910" s="53" t="s">
        <v>1408</v>
      </c>
    </row>
    <row r="4911" spans="1:9" ht="17.399999999999999" x14ac:dyDescent="0.3">
      <c r="A4911" s="53" t="s">
        <v>878</v>
      </c>
      <c r="B4911" s="57">
        <v>45870</v>
      </c>
      <c r="C4911" s="59">
        <v>14497978.17</v>
      </c>
      <c r="D4911" s="60">
        <v>0</v>
      </c>
      <c r="E4911" s="54">
        <v>217469.67</v>
      </c>
      <c r="F4911" s="54">
        <v>223364.67</v>
      </c>
      <c r="G4911" s="55">
        <v>1.0269999999999999</v>
      </c>
      <c r="H4911" s="53">
        <v>0</v>
      </c>
      <c r="I4911" s="53" t="s">
        <v>1408</v>
      </c>
    </row>
    <row r="4912" spans="1:9" ht="17.399999999999999" x14ac:dyDescent="0.3">
      <c r="A4912" s="53" t="s">
        <v>878</v>
      </c>
      <c r="B4912" s="57">
        <v>45901</v>
      </c>
      <c r="C4912" s="59">
        <v>14104987.199999999</v>
      </c>
      <c r="D4912" s="60">
        <v>0</v>
      </c>
      <c r="E4912" s="54">
        <v>211574.81</v>
      </c>
      <c r="F4912" s="54">
        <v>218484.27</v>
      </c>
      <c r="G4912" s="55">
        <v>1.0329999999999999</v>
      </c>
      <c r="H4912" s="53">
        <v>0</v>
      </c>
      <c r="I4912" s="53" t="s">
        <v>1408</v>
      </c>
    </row>
    <row r="4913" spans="1:9" ht="17.399999999999999" x14ac:dyDescent="0.3">
      <c r="A4913" s="53" t="s">
        <v>878</v>
      </c>
      <c r="B4913" s="57">
        <v>45931</v>
      </c>
      <c r="C4913" s="59">
        <v>13733326.960000001</v>
      </c>
      <c r="D4913" s="60">
        <v>65</v>
      </c>
      <c r="E4913" s="54">
        <v>205999.9</v>
      </c>
      <c r="F4913" s="54">
        <v>120978.93</v>
      </c>
      <c r="G4913" s="55">
        <v>0.58699999999999997</v>
      </c>
      <c r="H4913" s="53">
        <v>0</v>
      </c>
      <c r="I4913" s="53" t="s">
        <v>1411</v>
      </c>
    </row>
    <row r="4914" spans="1:9" ht="17.399999999999999" x14ac:dyDescent="0.3">
      <c r="A4914" s="53" t="s">
        <v>878</v>
      </c>
      <c r="B4914" s="57">
        <v>45962</v>
      </c>
      <c r="C4914" s="59">
        <v>13433514.050000001</v>
      </c>
      <c r="D4914" s="60">
        <v>0</v>
      </c>
      <c r="E4914" s="54">
        <v>201502.71</v>
      </c>
      <c r="F4914" s="54">
        <v>200574.98</v>
      </c>
      <c r="G4914" s="55">
        <v>0.995</v>
      </c>
      <c r="H4914" s="53">
        <v>0</v>
      </c>
      <c r="I4914" s="53" t="s">
        <v>1408</v>
      </c>
    </row>
    <row r="4915" spans="1:9" ht="17.399999999999999" x14ac:dyDescent="0.3">
      <c r="A4915" s="53" t="s">
        <v>878</v>
      </c>
      <c r="B4915" s="57">
        <v>45992</v>
      </c>
      <c r="C4915" s="59">
        <v>13101679.84</v>
      </c>
      <c r="D4915" s="60">
        <v>0</v>
      </c>
      <c r="E4915" s="54">
        <v>196525.2</v>
      </c>
      <c r="F4915" s="54">
        <v>213653.45</v>
      </c>
      <c r="G4915" s="55">
        <v>1.087</v>
      </c>
      <c r="H4915" s="53">
        <v>0</v>
      </c>
      <c r="I4915" s="53" t="s">
        <v>1408</v>
      </c>
    </row>
    <row r="4916" spans="1:9" ht="17.399999999999999" x14ac:dyDescent="0.3">
      <c r="A4916" s="53" t="s">
        <v>880</v>
      </c>
      <c r="B4916" s="57">
        <v>45658</v>
      </c>
      <c r="C4916" s="59">
        <v>2038881.09</v>
      </c>
      <c r="D4916" s="60">
        <v>35</v>
      </c>
      <c r="E4916" s="54">
        <v>30583.22</v>
      </c>
      <c r="F4916" s="54">
        <v>14861.53</v>
      </c>
      <c r="G4916" s="55">
        <v>0.48599999999999999</v>
      </c>
      <c r="H4916" s="53">
        <v>0</v>
      </c>
      <c r="I4916" s="53" t="s">
        <v>1410</v>
      </c>
    </row>
    <row r="4917" spans="1:9" ht="17.399999999999999" x14ac:dyDescent="0.3">
      <c r="A4917" s="53" t="s">
        <v>880</v>
      </c>
      <c r="B4917" s="57">
        <v>45689</v>
      </c>
      <c r="C4917" s="59">
        <v>1975144.94</v>
      </c>
      <c r="D4917" s="60">
        <v>0</v>
      </c>
      <c r="E4917" s="54">
        <v>29627.17</v>
      </c>
      <c r="F4917" s="54">
        <v>29723.79</v>
      </c>
      <c r="G4917" s="55">
        <v>1.0029999999999999</v>
      </c>
      <c r="H4917" s="53">
        <v>0</v>
      </c>
      <c r="I4917" s="53" t="s">
        <v>1408</v>
      </c>
    </row>
    <row r="4918" spans="1:9" ht="17.399999999999999" x14ac:dyDescent="0.3">
      <c r="A4918" s="53" t="s">
        <v>880</v>
      </c>
      <c r="B4918" s="57">
        <v>45717</v>
      </c>
      <c r="C4918" s="59">
        <v>1917168.16</v>
      </c>
      <c r="D4918" s="60">
        <v>0</v>
      </c>
      <c r="E4918" s="54">
        <v>28757.52</v>
      </c>
      <c r="F4918" s="54">
        <v>32222.84</v>
      </c>
      <c r="G4918" s="55">
        <v>1.121</v>
      </c>
      <c r="H4918" s="53">
        <v>0</v>
      </c>
      <c r="I4918" s="53" t="s">
        <v>1408</v>
      </c>
    </row>
    <row r="4919" spans="1:9" ht="17.399999999999999" x14ac:dyDescent="0.3">
      <c r="A4919" s="53" t="s">
        <v>880</v>
      </c>
      <c r="B4919" s="57">
        <v>45748</v>
      </c>
      <c r="C4919" s="59">
        <v>1854422.21</v>
      </c>
      <c r="D4919" s="60">
        <v>0</v>
      </c>
      <c r="E4919" s="54">
        <v>27816.33</v>
      </c>
      <c r="F4919" s="54">
        <v>28921.88</v>
      </c>
      <c r="G4919" s="55">
        <v>1.04</v>
      </c>
      <c r="H4919" s="53">
        <v>0</v>
      </c>
      <c r="I4919" s="53" t="s">
        <v>1408</v>
      </c>
    </row>
    <row r="4920" spans="1:9" ht="17.399999999999999" x14ac:dyDescent="0.3">
      <c r="A4920" s="53" t="s">
        <v>880</v>
      </c>
      <c r="B4920" s="57">
        <v>45778</v>
      </c>
      <c r="C4920" s="59">
        <v>1800145.49</v>
      </c>
      <c r="D4920" s="60">
        <v>0</v>
      </c>
      <c r="E4920" s="54">
        <v>27002.18</v>
      </c>
      <c r="F4920" s="54">
        <v>30131.52</v>
      </c>
      <c r="G4920" s="55">
        <v>1.1160000000000001</v>
      </c>
      <c r="H4920" s="53">
        <v>0</v>
      </c>
      <c r="I4920" s="53" t="s">
        <v>1408</v>
      </c>
    </row>
    <row r="4921" spans="1:9" ht="17.399999999999999" x14ac:dyDescent="0.3">
      <c r="A4921" s="53" t="s">
        <v>880</v>
      </c>
      <c r="B4921" s="57">
        <v>45809</v>
      </c>
      <c r="C4921" s="59">
        <v>1747227.85</v>
      </c>
      <c r="D4921" s="60">
        <v>185</v>
      </c>
      <c r="E4921" s="54">
        <v>26208.42</v>
      </c>
      <c r="F4921" s="54">
        <v>4279.45</v>
      </c>
      <c r="G4921" s="55">
        <v>0.16300000000000001</v>
      </c>
      <c r="H4921" s="53">
        <v>0</v>
      </c>
      <c r="I4921" s="53" t="s">
        <v>1409</v>
      </c>
    </row>
    <row r="4922" spans="1:9" ht="17.399999999999999" x14ac:dyDescent="0.3">
      <c r="A4922" s="53" t="s">
        <v>880</v>
      </c>
      <c r="B4922" s="57">
        <v>45839</v>
      </c>
      <c r="C4922" s="59">
        <v>1694369.18</v>
      </c>
      <c r="D4922" s="60">
        <v>0</v>
      </c>
      <c r="E4922" s="54">
        <v>25415.54</v>
      </c>
      <c r="F4922" s="54">
        <v>26987.46</v>
      </c>
      <c r="G4922" s="55">
        <v>1.0620000000000001</v>
      </c>
      <c r="H4922" s="53">
        <v>0</v>
      </c>
      <c r="I4922" s="53" t="s">
        <v>1408</v>
      </c>
    </row>
    <row r="4923" spans="1:9" ht="17.399999999999999" x14ac:dyDescent="0.3">
      <c r="A4923" s="53" t="s">
        <v>880</v>
      </c>
      <c r="B4923" s="57">
        <v>45870</v>
      </c>
      <c r="C4923" s="59">
        <v>1641566.08</v>
      </c>
      <c r="D4923" s="60">
        <v>0</v>
      </c>
      <c r="E4923" s="54">
        <v>24623.49</v>
      </c>
      <c r="F4923" s="54">
        <v>27599.9</v>
      </c>
      <c r="G4923" s="55">
        <v>1.121</v>
      </c>
      <c r="H4923" s="53">
        <v>0</v>
      </c>
      <c r="I4923" s="53" t="s">
        <v>1408</v>
      </c>
    </row>
    <row r="4924" spans="1:9" ht="17.399999999999999" x14ac:dyDescent="0.3">
      <c r="A4924" s="53" t="s">
        <v>880</v>
      </c>
      <c r="B4924" s="57">
        <v>45901</v>
      </c>
      <c r="C4924" s="59">
        <v>1593013.93</v>
      </c>
      <c r="D4924" s="60">
        <v>0</v>
      </c>
      <c r="E4924" s="54">
        <v>23895.21</v>
      </c>
      <c r="F4924" s="54">
        <v>24475.3</v>
      </c>
      <c r="G4924" s="55">
        <v>1.024</v>
      </c>
      <c r="H4924" s="53">
        <v>0</v>
      </c>
      <c r="I4924" s="53" t="s">
        <v>1408</v>
      </c>
    </row>
    <row r="4925" spans="1:9" ht="17.399999999999999" x14ac:dyDescent="0.3">
      <c r="A4925" s="53" t="s">
        <v>880</v>
      </c>
      <c r="B4925" s="57">
        <v>45931</v>
      </c>
      <c r="C4925" s="59">
        <v>1547334.88</v>
      </c>
      <c r="D4925" s="60">
        <v>0</v>
      </c>
      <c r="E4925" s="54">
        <v>23210.02</v>
      </c>
      <c r="F4925" s="54">
        <v>22208.68</v>
      </c>
      <c r="G4925" s="55">
        <v>0.95699999999999996</v>
      </c>
      <c r="H4925" s="53">
        <v>0</v>
      </c>
      <c r="I4925" s="53" t="s">
        <v>1408</v>
      </c>
    </row>
    <row r="4926" spans="1:9" ht="17.399999999999999" x14ac:dyDescent="0.3">
      <c r="A4926" s="53" t="s">
        <v>880</v>
      </c>
      <c r="B4926" s="57">
        <v>45962</v>
      </c>
      <c r="C4926" s="59">
        <v>1500291.64</v>
      </c>
      <c r="D4926" s="60">
        <v>15</v>
      </c>
      <c r="E4926" s="54">
        <v>22504.37</v>
      </c>
      <c r="F4926" s="54">
        <v>21443.1</v>
      </c>
      <c r="G4926" s="55">
        <v>0.95299999999999996</v>
      </c>
      <c r="H4926" s="53">
        <v>0</v>
      </c>
      <c r="I4926" s="53" t="s">
        <v>1408</v>
      </c>
    </row>
    <row r="4927" spans="1:9" ht="17.399999999999999" x14ac:dyDescent="0.3">
      <c r="A4927" s="53" t="s">
        <v>880</v>
      </c>
      <c r="B4927" s="57">
        <v>45992</v>
      </c>
      <c r="C4927" s="59">
        <v>1460345.83</v>
      </c>
      <c r="D4927" s="60">
        <v>95</v>
      </c>
      <c r="E4927" s="54">
        <v>21905.19</v>
      </c>
      <c r="F4927" s="54">
        <v>4319.54</v>
      </c>
      <c r="G4927" s="55">
        <v>0.19700000000000001</v>
      </c>
      <c r="H4927" s="53">
        <v>0</v>
      </c>
      <c r="I4927" s="53" t="s">
        <v>1409</v>
      </c>
    </row>
    <row r="4928" spans="1:9" ht="17.399999999999999" x14ac:dyDescent="0.3">
      <c r="A4928" s="53" t="s">
        <v>881</v>
      </c>
      <c r="B4928" s="57">
        <v>45992</v>
      </c>
      <c r="C4928" s="59">
        <v>49263505.369999997</v>
      </c>
      <c r="D4928" s="60">
        <v>220</v>
      </c>
      <c r="E4928" s="54">
        <v>492635.05</v>
      </c>
      <c r="F4928" s="54">
        <v>17284.29</v>
      </c>
      <c r="G4928" s="55">
        <v>3.5000000000000003E-2</v>
      </c>
      <c r="H4928" s="53">
        <v>0</v>
      </c>
      <c r="I4928" s="53" t="s">
        <v>1412</v>
      </c>
    </row>
    <row r="4929" spans="1:9" ht="17.399999999999999" x14ac:dyDescent="0.3">
      <c r="A4929" s="53" t="s">
        <v>883</v>
      </c>
      <c r="B4929" s="57">
        <v>45658</v>
      </c>
      <c r="C4929" s="59">
        <v>3236357.44</v>
      </c>
      <c r="D4929" s="60">
        <v>15</v>
      </c>
      <c r="E4929" s="54">
        <v>48545.36</v>
      </c>
      <c r="F4929" s="54">
        <v>47498.63</v>
      </c>
      <c r="G4929" s="55">
        <v>0.97799999999999998</v>
      </c>
      <c r="H4929" s="53">
        <v>0</v>
      </c>
      <c r="I4929" s="53" t="s">
        <v>1408</v>
      </c>
    </row>
    <row r="4930" spans="1:9" ht="17.399999999999999" x14ac:dyDescent="0.3">
      <c r="A4930" s="53" t="s">
        <v>883</v>
      </c>
      <c r="B4930" s="57">
        <v>45689</v>
      </c>
      <c r="C4930" s="59">
        <v>3135259.41</v>
      </c>
      <c r="D4930" s="60">
        <v>0</v>
      </c>
      <c r="E4930" s="54">
        <v>47028.89</v>
      </c>
      <c r="F4930" s="54">
        <v>47758.68</v>
      </c>
      <c r="G4930" s="55">
        <v>1.016</v>
      </c>
      <c r="H4930" s="53">
        <v>0</v>
      </c>
      <c r="I4930" s="53" t="s">
        <v>1408</v>
      </c>
    </row>
    <row r="4931" spans="1:9" ht="17.399999999999999" x14ac:dyDescent="0.3">
      <c r="A4931" s="53" t="s">
        <v>883</v>
      </c>
      <c r="B4931" s="57">
        <v>45717</v>
      </c>
      <c r="C4931" s="59">
        <v>3039066.95</v>
      </c>
      <c r="D4931" s="60">
        <v>0</v>
      </c>
      <c r="E4931" s="54">
        <v>45586</v>
      </c>
      <c r="F4931" s="54">
        <v>48736.75</v>
      </c>
      <c r="G4931" s="55">
        <v>1.069</v>
      </c>
      <c r="H4931" s="53">
        <v>0</v>
      </c>
      <c r="I4931" s="53" t="s">
        <v>1408</v>
      </c>
    </row>
    <row r="4932" spans="1:9" ht="17.399999999999999" x14ac:dyDescent="0.3">
      <c r="A4932" s="53" t="s">
        <v>883</v>
      </c>
      <c r="B4932" s="57">
        <v>45748</v>
      </c>
      <c r="C4932" s="59">
        <v>2955433.72</v>
      </c>
      <c r="D4932" s="60">
        <v>0</v>
      </c>
      <c r="E4932" s="54">
        <v>44331.51</v>
      </c>
      <c r="F4932" s="54">
        <v>45680.08</v>
      </c>
      <c r="G4932" s="55">
        <v>1.03</v>
      </c>
      <c r="H4932" s="53">
        <v>0</v>
      </c>
      <c r="I4932" s="53" t="s">
        <v>1408</v>
      </c>
    </row>
    <row r="4933" spans="1:9" ht="17.399999999999999" x14ac:dyDescent="0.3">
      <c r="A4933" s="53" t="s">
        <v>883</v>
      </c>
      <c r="B4933" s="57">
        <v>45778</v>
      </c>
      <c r="C4933" s="59">
        <v>2873733.82</v>
      </c>
      <c r="D4933" s="60">
        <v>15</v>
      </c>
      <c r="E4933" s="54">
        <v>43106.01</v>
      </c>
      <c r="F4933" s="54">
        <v>49082.83</v>
      </c>
      <c r="G4933" s="55">
        <v>1.139</v>
      </c>
      <c r="H4933" s="53">
        <v>0</v>
      </c>
      <c r="I4933" s="53" t="s">
        <v>1408</v>
      </c>
    </row>
    <row r="4934" spans="1:9" ht="17.399999999999999" x14ac:dyDescent="0.3">
      <c r="A4934" s="53" t="s">
        <v>883</v>
      </c>
      <c r="B4934" s="57">
        <v>45809</v>
      </c>
      <c r="C4934" s="59">
        <v>2788244.89</v>
      </c>
      <c r="D4934" s="60">
        <v>65</v>
      </c>
      <c r="E4934" s="54">
        <v>41823.67</v>
      </c>
      <c r="F4934" s="54">
        <v>31698.82</v>
      </c>
      <c r="G4934" s="55">
        <v>0.75800000000000001</v>
      </c>
      <c r="H4934" s="53">
        <v>0</v>
      </c>
      <c r="I4934" s="53" t="s">
        <v>1411</v>
      </c>
    </row>
    <row r="4935" spans="1:9" ht="17.399999999999999" x14ac:dyDescent="0.3">
      <c r="A4935" s="53" t="s">
        <v>883</v>
      </c>
      <c r="B4935" s="57">
        <v>45839</v>
      </c>
      <c r="C4935" s="59">
        <v>2698563.95</v>
      </c>
      <c r="D4935" s="60">
        <v>15</v>
      </c>
      <c r="E4935" s="54">
        <v>40478.46</v>
      </c>
      <c r="F4935" s="54">
        <v>45118.07</v>
      </c>
      <c r="G4935" s="55">
        <v>1.115</v>
      </c>
      <c r="H4935" s="53">
        <v>0</v>
      </c>
      <c r="I4935" s="53" t="s">
        <v>1408</v>
      </c>
    </row>
    <row r="4936" spans="1:9" ht="17.399999999999999" x14ac:dyDescent="0.3">
      <c r="A4936" s="53" t="s">
        <v>883</v>
      </c>
      <c r="B4936" s="57">
        <v>45870</v>
      </c>
      <c r="C4936" s="59">
        <v>2614453.84</v>
      </c>
      <c r="D4936" s="60">
        <v>0</v>
      </c>
      <c r="E4936" s="54">
        <v>39216.81</v>
      </c>
      <c r="F4936" s="54">
        <v>42792.41</v>
      </c>
      <c r="G4936" s="55">
        <v>1.091</v>
      </c>
      <c r="H4936" s="53">
        <v>0</v>
      </c>
      <c r="I4936" s="53" t="s">
        <v>1408</v>
      </c>
    </row>
    <row r="4937" spans="1:9" ht="17.399999999999999" x14ac:dyDescent="0.3">
      <c r="A4937" s="53" t="s">
        <v>883</v>
      </c>
      <c r="B4937" s="57">
        <v>45901</v>
      </c>
      <c r="C4937" s="59">
        <v>2544965.62</v>
      </c>
      <c r="D4937" s="60">
        <v>65</v>
      </c>
      <c r="E4937" s="54">
        <v>38174.480000000003</v>
      </c>
      <c r="F4937" s="54">
        <v>26753.25</v>
      </c>
      <c r="G4937" s="55">
        <v>0.70099999999999996</v>
      </c>
      <c r="H4937" s="53">
        <v>0</v>
      </c>
      <c r="I4937" s="53" t="s">
        <v>1411</v>
      </c>
    </row>
    <row r="4938" spans="1:9" ht="17.399999999999999" x14ac:dyDescent="0.3">
      <c r="A4938" s="53" t="s">
        <v>883</v>
      </c>
      <c r="B4938" s="57">
        <v>45931</v>
      </c>
      <c r="C4938" s="59">
        <v>2471086.84</v>
      </c>
      <c r="D4938" s="60">
        <v>0</v>
      </c>
      <c r="E4938" s="54">
        <v>37066.300000000003</v>
      </c>
      <c r="F4938" s="54">
        <v>41427.61</v>
      </c>
      <c r="G4938" s="55">
        <v>1.1180000000000001</v>
      </c>
      <c r="H4938" s="53">
        <v>0</v>
      </c>
      <c r="I4938" s="53" t="s">
        <v>1408</v>
      </c>
    </row>
    <row r="4939" spans="1:9" ht="17.399999999999999" x14ac:dyDescent="0.3">
      <c r="A4939" s="53" t="s">
        <v>883</v>
      </c>
      <c r="B4939" s="57">
        <v>45962</v>
      </c>
      <c r="C4939" s="59">
        <v>2397481.87</v>
      </c>
      <c r="D4939" s="60">
        <v>95</v>
      </c>
      <c r="E4939" s="54">
        <v>35962.230000000003</v>
      </c>
      <c r="F4939" s="54">
        <v>10865.11</v>
      </c>
      <c r="G4939" s="55">
        <v>0.30199999999999999</v>
      </c>
      <c r="H4939" s="53">
        <v>1</v>
      </c>
      <c r="I4939" s="53" t="s">
        <v>1409</v>
      </c>
    </row>
    <row r="4940" spans="1:9" ht="17.399999999999999" x14ac:dyDescent="0.3">
      <c r="A4940" s="53" t="s">
        <v>883</v>
      </c>
      <c r="B4940" s="57">
        <v>45992</v>
      </c>
      <c r="C4940" s="59">
        <v>2327321.73</v>
      </c>
      <c r="D4940" s="60">
        <v>35</v>
      </c>
      <c r="E4940" s="54">
        <v>34909.83</v>
      </c>
      <c r="F4940" s="54">
        <v>18088.240000000002</v>
      </c>
      <c r="G4940" s="55">
        <v>0.51800000000000002</v>
      </c>
      <c r="H4940" s="53">
        <v>1</v>
      </c>
      <c r="I4940" s="53" t="s">
        <v>1410</v>
      </c>
    </row>
    <row r="4941" spans="1:9" ht="17.399999999999999" x14ac:dyDescent="0.3">
      <c r="A4941" s="53" t="s">
        <v>885</v>
      </c>
      <c r="B4941" s="57">
        <v>45658</v>
      </c>
      <c r="C4941" s="59">
        <v>2236416.83</v>
      </c>
      <c r="D4941" s="60">
        <v>0</v>
      </c>
      <c r="E4941" s="54">
        <v>33546.25</v>
      </c>
      <c r="F4941" s="54">
        <v>35710.53</v>
      </c>
      <c r="G4941" s="55">
        <v>1.0649999999999999</v>
      </c>
      <c r="H4941" s="53">
        <v>0</v>
      </c>
      <c r="I4941" s="53" t="s">
        <v>1408</v>
      </c>
    </row>
    <row r="4942" spans="1:9" ht="17.399999999999999" x14ac:dyDescent="0.3">
      <c r="A4942" s="53" t="s">
        <v>885</v>
      </c>
      <c r="B4942" s="57">
        <v>45689</v>
      </c>
      <c r="C4942" s="59">
        <v>2173874.56</v>
      </c>
      <c r="D4942" s="60">
        <v>0</v>
      </c>
      <c r="E4942" s="54">
        <v>32608.12</v>
      </c>
      <c r="F4942" s="54">
        <v>35885.599999999999</v>
      </c>
      <c r="G4942" s="55">
        <v>1.101</v>
      </c>
      <c r="H4942" s="53">
        <v>0</v>
      </c>
      <c r="I4942" s="53" t="s">
        <v>1408</v>
      </c>
    </row>
    <row r="4943" spans="1:9" ht="17.399999999999999" x14ac:dyDescent="0.3">
      <c r="A4943" s="53" t="s">
        <v>885</v>
      </c>
      <c r="B4943" s="57">
        <v>45717</v>
      </c>
      <c r="C4943" s="59">
        <v>2106367.0699999998</v>
      </c>
      <c r="D4943" s="60">
        <v>0</v>
      </c>
      <c r="E4943" s="54">
        <v>31595.51</v>
      </c>
      <c r="F4943" s="54">
        <v>36185.94</v>
      </c>
      <c r="G4943" s="55">
        <v>1.145</v>
      </c>
      <c r="H4943" s="53">
        <v>0</v>
      </c>
      <c r="I4943" s="53" t="s">
        <v>1408</v>
      </c>
    </row>
    <row r="4944" spans="1:9" ht="17.399999999999999" x14ac:dyDescent="0.3">
      <c r="A4944" s="53" t="s">
        <v>885</v>
      </c>
      <c r="B4944" s="57">
        <v>45748</v>
      </c>
      <c r="C4944" s="59">
        <v>2037075.18</v>
      </c>
      <c r="D4944" s="60">
        <v>0</v>
      </c>
      <c r="E4944" s="54">
        <v>30556.13</v>
      </c>
      <c r="F4944" s="54">
        <v>31327.5</v>
      </c>
      <c r="G4944" s="55">
        <v>1.0249999999999999</v>
      </c>
      <c r="H4944" s="53">
        <v>0</v>
      </c>
      <c r="I4944" s="53" t="s">
        <v>1408</v>
      </c>
    </row>
    <row r="4945" spans="1:9" ht="17.399999999999999" x14ac:dyDescent="0.3">
      <c r="A4945" s="53" t="s">
        <v>885</v>
      </c>
      <c r="B4945" s="57">
        <v>45778</v>
      </c>
      <c r="C4945" s="59">
        <v>1972750.16</v>
      </c>
      <c r="D4945" s="60">
        <v>0</v>
      </c>
      <c r="E4945" s="54">
        <v>29591.25</v>
      </c>
      <c r="F4945" s="54">
        <v>30568.36</v>
      </c>
      <c r="G4945" s="55">
        <v>1.0329999999999999</v>
      </c>
      <c r="H4945" s="53">
        <v>0</v>
      </c>
      <c r="I4945" s="53" t="s">
        <v>1408</v>
      </c>
    </row>
    <row r="4946" spans="1:9" ht="17.399999999999999" x14ac:dyDescent="0.3">
      <c r="A4946" s="53" t="s">
        <v>885</v>
      </c>
      <c r="B4946" s="57">
        <v>45809</v>
      </c>
      <c r="C4946" s="59">
        <v>1908375.74</v>
      </c>
      <c r="D4946" s="60">
        <v>0</v>
      </c>
      <c r="E4946" s="54">
        <v>28625.64</v>
      </c>
      <c r="F4946" s="54">
        <v>31206.87</v>
      </c>
      <c r="G4946" s="55">
        <v>1.0900000000000001</v>
      </c>
      <c r="H4946" s="53">
        <v>0</v>
      </c>
      <c r="I4946" s="53" t="s">
        <v>1408</v>
      </c>
    </row>
    <row r="4947" spans="1:9" ht="17.399999999999999" x14ac:dyDescent="0.3">
      <c r="A4947" s="53" t="s">
        <v>885</v>
      </c>
      <c r="B4947" s="57">
        <v>45839</v>
      </c>
      <c r="C4947" s="59">
        <v>1857452.75</v>
      </c>
      <c r="D4947" s="60">
        <v>0</v>
      </c>
      <c r="E4947" s="54">
        <v>27861.79</v>
      </c>
      <c r="F4947" s="54">
        <v>29134.35</v>
      </c>
      <c r="G4947" s="55">
        <v>1.046</v>
      </c>
      <c r="H4947" s="53">
        <v>0</v>
      </c>
      <c r="I4947" s="53" t="s">
        <v>1408</v>
      </c>
    </row>
    <row r="4948" spans="1:9" ht="17.399999999999999" x14ac:dyDescent="0.3">
      <c r="A4948" s="53" t="s">
        <v>885</v>
      </c>
      <c r="B4948" s="57">
        <v>45870</v>
      </c>
      <c r="C4948" s="59">
        <v>1798589.41</v>
      </c>
      <c r="D4948" s="60">
        <v>0</v>
      </c>
      <c r="E4948" s="54">
        <v>26978.84</v>
      </c>
      <c r="F4948" s="54">
        <v>28543.43</v>
      </c>
      <c r="G4948" s="55">
        <v>1.0580000000000001</v>
      </c>
      <c r="H4948" s="53">
        <v>0</v>
      </c>
      <c r="I4948" s="53" t="s">
        <v>1408</v>
      </c>
    </row>
    <row r="4949" spans="1:9" ht="17.399999999999999" x14ac:dyDescent="0.3">
      <c r="A4949" s="53" t="s">
        <v>885</v>
      </c>
      <c r="B4949" s="57">
        <v>45901</v>
      </c>
      <c r="C4949" s="59">
        <v>1751135.03</v>
      </c>
      <c r="D4949" s="60">
        <v>95</v>
      </c>
      <c r="E4949" s="54">
        <v>26267.03</v>
      </c>
      <c r="F4949" s="54">
        <v>6370.85</v>
      </c>
      <c r="G4949" s="55">
        <v>0.24299999999999999</v>
      </c>
      <c r="H4949" s="53">
        <v>0</v>
      </c>
      <c r="I4949" s="53" t="s">
        <v>1409</v>
      </c>
    </row>
    <row r="4950" spans="1:9" ht="17.399999999999999" x14ac:dyDescent="0.3">
      <c r="A4950" s="53" t="s">
        <v>885</v>
      </c>
      <c r="B4950" s="57">
        <v>45931</v>
      </c>
      <c r="C4950" s="59">
        <v>1693768.76</v>
      </c>
      <c r="D4950" s="60">
        <v>0</v>
      </c>
      <c r="E4950" s="54">
        <v>25406.53</v>
      </c>
      <c r="F4950" s="54">
        <v>26990.91</v>
      </c>
      <c r="G4950" s="55">
        <v>1.0620000000000001</v>
      </c>
      <c r="H4950" s="53">
        <v>0</v>
      </c>
      <c r="I4950" s="53" t="s">
        <v>1408</v>
      </c>
    </row>
    <row r="4951" spans="1:9" ht="17.399999999999999" x14ac:dyDescent="0.3">
      <c r="A4951" s="53" t="s">
        <v>885</v>
      </c>
      <c r="B4951" s="57">
        <v>45962</v>
      </c>
      <c r="C4951" s="59">
        <v>1639887</v>
      </c>
      <c r="D4951" s="60">
        <v>0</v>
      </c>
      <c r="E4951" s="54">
        <v>24598.31</v>
      </c>
      <c r="F4951" s="54">
        <v>24729.16</v>
      </c>
      <c r="G4951" s="55">
        <v>1.0049999999999999</v>
      </c>
      <c r="H4951" s="53">
        <v>0</v>
      </c>
      <c r="I4951" s="53" t="s">
        <v>1408</v>
      </c>
    </row>
    <row r="4952" spans="1:9" ht="17.399999999999999" x14ac:dyDescent="0.3">
      <c r="A4952" s="53" t="s">
        <v>885</v>
      </c>
      <c r="B4952" s="57">
        <v>45992</v>
      </c>
      <c r="C4952" s="59">
        <v>1590287.42</v>
      </c>
      <c r="D4952" s="60">
        <v>0</v>
      </c>
      <c r="E4952" s="54">
        <v>23854.31</v>
      </c>
      <c r="F4952" s="54">
        <v>27019.95</v>
      </c>
      <c r="G4952" s="55">
        <v>1.133</v>
      </c>
      <c r="H4952" s="53">
        <v>0</v>
      </c>
      <c r="I4952" s="53" t="s">
        <v>1408</v>
      </c>
    </row>
    <row r="4953" spans="1:9" ht="17.399999999999999" x14ac:dyDescent="0.3">
      <c r="A4953" s="53" t="s">
        <v>886</v>
      </c>
      <c r="B4953" s="57">
        <v>45658</v>
      </c>
      <c r="C4953" s="59">
        <v>9296892.5899999999</v>
      </c>
      <c r="D4953" s="60">
        <v>185</v>
      </c>
      <c r="E4953" s="54">
        <v>139453.39000000001</v>
      </c>
      <c r="F4953" s="54">
        <v>26154.35</v>
      </c>
      <c r="G4953" s="55">
        <v>0.188</v>
      </c>
      <c r="H4953" s="53">
        <v>0</v>
      </c>
      <c r="I4953" s="53" t="s">
        <v>1412</v>
      </c>
    </row>
    <row r="4954" spans="1:9" ht="17.399999999999999" x14ac:dyDescent="0.3">
      <c r="A4954" s="53" t="s">
        <v>886</v>
      </c>
      <c r="B4954" s="57">
        <v>45689</v>
      </c>
      <c r="C4954" s="59">
        <v>9296892.5899999999</v>
      </c>
      <c r="D4954" s="60">
        <v>999</v>
      </c>
      <c r="E4954" s="54">
        <v>139453.39000000001</v>
      </c>
      <c r="F4954" s="54">
        <v>19067.7</v>
      </c>
      <c r="G4954" s="55">
        <v>0.13700000000000001</v>
      </c>
      <c r="H4954" s="53">
        <v>0</v>
      </c>
      <c r="I4954" s="53" t="s">
        <v>1412</v>
      </c>
    </row>
    <row r="4955" spans="1:9" ht="17.399999999999999" x14ac:dyDescent="0.3">
      <c r="A4955" s="53" t="s">
        <v>886</v>
      </c>
      <c r="B4955" s="57">
        <v>45717</v>
      </c>
      <c r="C4955" s="59">
        <v>9296892.5899999999</v>
      </c>
      <c r="D4955" s="60">
        <v>999</v>
      </c>
      <c r="E4955" s="54">
        <v>139453.39000000001</v>
      </c>
      <c r="F4955" s="54">
        <v>25068.959999999999</v>
      </c>
      <c r="G4955" s="55">
        <v>0.18</v>
      </c>
      <c r="H4955" s="53">
        <v>0</v>
      </c>
      <c r="I4955" s="53" t="s">
        <v>1412</v>
      </c>
    </row>
    <row r="4956" spans="1:9" ht="17.399999999999999" x14ac:dyDescent="0.3">
      <c r="A4956" s="53" t="s">
        <v>886</v>
      </c>
      <c r="B4956" s="57">
        <v>45748</v>
      </c>
      <c r="C4956" s="59">
        <v>9296892.5899999999</v>
      </c>
      <c r="D4956" s="60">
        <v>999</v>
      </c>
      <c r="E4956" s="54">
        <v>139453.39000000001</v>
      </c>
      <c r="F4956" s="54">
        <v>20404.150000000001</v>
      </c>
      <c r="G4956" s="55">
        <v>0.14599999999999999</v>
      </c>
      <c r="H4956" s="53">
        <v>0</v>
      </c>
      <c r="I4956" s="53" t="s">
        <v>1412</v>
      </c>
    </row>
    <row r="4957" spans="1:9" ht="17.399999999999999" x14ac:dyDescent="0.3">
      <c r="A4957" s="53" t="s">
        <v>886</v>
      </c>
      <c r="B4957" s="57">
        <v>45778</v>
      </c>
      <c r="C4957" s="59">
        <v>9296892.5899999999</v>
      </c>
      <c r="D4957" s="60">
        <v>999</v>
      </c>
      <c r="E4957" s="54">
        <v>139453.39000000001</v>
      </c>
      <c r="F4957" s="54">
        <v>11458.66</v>
      </c>
      <c r="G4957" s="55">
        <v>8.2000000000000003E-2</v>
      </c>
      <c r="H4957" s="53">
        <v>0</v>
      </c>
      <c r="I4957" s="53" t="s">
        <v>1412</v>
      </c>
    </row>
    <row r="4958" spans="1:9" ht="17.399999999999999" x14ac:dyDescent="0.3">
      <c r="A4958" s="53" t="s">
        <v>886</v>
      </c>
      <c r="B4958" s="57">
        <v>45809</v>
      </c>
      <c r="C4958" s="59">
        <v>9296892.5899999999</v>
      </c>
      <c r="D4958" s="60">
        <v>999</v>
      </c>
      <c r="E4958" s="54">
        <v>139453.39000000001</v>
      </c>
      <c r="F4958" s="54">
        <v>10836</v>
      </c>
      <c r="G4958" s="55">
        <v>7.8E-2</v>
      </c>
      <c r="H4958" s="53">
        <v>0</v>
      </c>
      <c r="I4958" s="53" t="s">
        <v>1412</v>
      </c>
    </row>
    <row r="4959" spans="1:9" ht="17.399999999999999" x14ac:dyDescent="0.3">
      <c r="A4959" s="53" t="s">
        <v>886</v>
      </c>
      <c r="B4959" s="57">
        <v>45839</v>
      </c>
      <c r="C4959" s="59">
        <v>9296892.5899999999</v>
      </c>
      <c r="D4959" s="60">
        <v>999</v>
      </c>
      <c r="E4959" s="54">
        <v>139453.39000000001</v>
      </c>
      <c r="F4959" s="54">
        <v>24260.79</v>
      </c>
      <c r="G4959" s="55">
        <v>0.17399999999999999</v>
      </c>
      <c r="H4959" s="53">
        <v>0</v>
      </c>
      <c r="I4959" s="53" t="s">
        <v>1412</v>
      </c>
    </row>
    <row r="4960" spans="1:9" ht="17.399999999999999" x14ac:dyDescent="0.3">
      <c r="A4960" s="53" t="s">
        <v>886</v>
      </c>
      <c r="B4960" s="57">
        <v>45870</v>
      </c>
      <c r="C4960" s="59">
        <v>9296892.5899999999</v>
      </c>
      <c r="D4960" s="60">
        <v>999</v>
      </c>
      <c r="E4960" s="54">
        <v>139453.39000000001</v>
      </c>
      <c r="F4960" s="54">
        <v>170.42</v>
      </c>
      <c r="G4960" s="55">
        <v>1E-3</v>
      </c>
      <c r="H4960" s="53">
        <v>0</v>
      </c>
      <c r="I4960" s="53" t="s">
        <v>1412</v>
      </c>
    </row>
    <row r="4961" spans="1:9" ht="17.399999999999999" x14ac:dyDescent="0.3">
      <c r="A4961" s="53" t="s">
        <v>886</v>
      </c>
      <c r="B4961" s="57">
        <v>45901</v>
      </c>
      <c r="C4961" s="59">
        <v>9296892.5899999999</v>
      </c>
      <c r="D4961" s="60">
        <v>999</v>
      </c>
      <c r="E4961" s="54">
        <v>139453.39000000001</v>
      </c>
      <c r="F4961" s="54">
        <v>11354.39</v>
      </c>
      <c r="G4961" s="55">
        <v>8.1000000000000003E-2</v>
      </c>
      <c r="H4961" s="53">
        <v>0</v>
      </c>
      <c r="I4961" s="53" t="s">
        <v>1412</v>
      </c>
    </row>
    <row r="4962" spans="1:9" ht="17.399999999999999" x14ac:dyDescent="0.3">
      <c r="A4962" s="53" t="s">
        <v>886</v>
      </c>
      <c r="B4962" s="57">
        <v>45931</v>
      </c>
      <c r="C4962" s="59">
        <v>9296892.5899999999</v>
      </c>
      <c r="D4962" s="60">
        <v>999</v>
      </c>
      <c r="E4962" s="54">
        <v>139453.39000000001</v>
      </c>
      <c r="F4962" s="54">
        <v>9484.27</v>
      </c>
      <c r="G4962" s="55">
        <v>6.8000000000000005E-2</v>
      </c>
      <c r="H4962" s="53">
        <v>0</v>
      </c>
      <c r="I4962" s="53" t="s">
        <v>1412</v>
      </c>
    </row>
    <row r="4963" spans="1:9" ht="17.399999999999999" x14ac:dyDescent="0.3">
      <c r="A4963" s="53" t="s">
        <v>886</v>
      </c>
      <c r="B4963" s="57">
        <v>45962</v>
      </c>
      <c r="C4963" s="59">
        <v>9296892.5899999999</v>
      </c>
      <c r="D4963" s="60">
        <v>999</v>
      </c>
      <c r="E4963" s="54">
        <v>139453.39000000001</v>
      </c>
      <c r="F4963" s="54">
        <v>27421.99</v>
      </c>
      <c r="G4963" s="55">
        <v>0.19700000000000001</v>
      </c>
      <c r="H4963" s="53">
        <v>0</v>
      </c>
      <c r="I4963" s="53" t="s">
        <v>1412</v>
      </c>
    </row>
    <row r="4964" spans="1:9" ht="17.399999999999999" x14ac:dyDescent="0.3">
      <c r="A4964" s="53" t="s">
        <v>886</v>
      </c>
      <c r="B4964" s="57">
        <v>45992</v>
      </c>
      <c r="C4964" s="59">
        <v>9296892.5899999999</v>
      </c>
      <c r="D4964" s="60">
        <v>999</v>
      </c>
      <c r="E4964" s="54">
        <v>139453.39000000001</v>
      </c>
      <c r="F4964" s="54">
        <v>11184.77</v>
      </c>
      <c r="G4964" s="55">
        <v>0.08</v>
      </c>
      <c r="H4964" s="53">
        <v>0</v>
      </c>
      <c r="I4964" s="53" t="s">
        <v>1412</v>
      </c>
    </row>
    <row r="4965" spans="1:9" ht="17.399999999999999" x14ac:dyDescent="0.3">
      <c r="A4965" s="53" t="s">
        <v>888</v>
      </c>
      <c r="B4965" s="57">
        <v>45658</v>
      </c>
      <c r="C4965" s="59">
        <v>51673372.810000002</v>
      </c>
      <c r="D4965" s="60">
        <v>0</v>
      </c>
      <c r="E4965" s="54">
        <v>516733.73</v>
      </c>
      <c r="F4965" s="54">
        <v>571674.93000000005</v>
      </c>
      <c r="G4965" s="55">
        <v>1.1060000000000001</v>
      </c>
      <c r="H4965" s="53">
        <v>0</v>
      </c>
      <c r="I4965" s="53" t="s">
        <v>1408</v>
      </c>
    </row>
    <row r="4966" spans="1:9" ht="17.399999999999999" x14ac:dyDescent="0.3">
      <c r="A4966" s="53" t="s">
        <v>888</v>
      </c>
      <c r="B4966" s="57">
        <v>45689</v>
      </c>
      <c r="C4966" s="59">
        <v>50814295.5</v>
      </c>
      <c r="D4966" s="60">
        <v>0</v>
      </c>
      <c r="E4966" s="54">
        <v>508142.96</v>
      </c>
      <c r="F4966" s="54">
        <v>502729.75</v>
      </c>
      <c r="G4966" s="55">
        <v>0.98899999999999999</v>
      </c>
      <c r="H4966" s="53">
        <v>0</v>
      </c>
      <c r="I4966" s="53" t="s">
        <v>1408</v>
      </c>
    </row>
    <row r="4967" spans="1:9" ht="17.399999999999999" x14ac:dyDescent="0.3">
      <c r="A4967" s="53" t="s">
        <v>888</v>
      </c>
      <c r="B4967" s="57">
        <v>45717</v>
      </c>
      <c r="C4967" s="59">
        <v>49782782.969999999</v>
      </c>
      <c r="D4967" s="60">
        <v>0</v>
      </c>
      <c r="E4967" s="54">
        <v>497827.83</v>
      </c>
      <c r="F4967" s="54">
        <v>565522.06999999995</v>
      </c>
      <c r="G4967" s="55">
        <v>1.1359999999999999</v>
      </c>
      <c r="H4967" s="53">
        <v>0</v>
      </c>
      <c r="I4967" s="53" t="s">
        <v>1408</v>
      </c>
    </row>
    <row r="4968" spans="1:9" ht="17.399999999999999" x14ac:dyDescent="0.3">
      <c r="A4968" s="53" t="s">
        <v>888</v>
      </c>
      <c r="B4968" s="57">
        <v>45748</v>
      </c>
      <c r="C4968" s="59">
        <v>48788191.340000004</v>
      </c>
      <c r="D4968" s="60">
        <v>0</v>
      </c>
      <c r="E4968" s="54">
        <v>487881.91</v>
      </c>
      <c r="F4968" s="54">
        <v>540919.02</v>
      </c>
      <c r="G4968" s="55">
        <v>1.109</v>
      </c>
      <c r="H4968" s="53">
        <v>0</v>
      </c>
      <c r="I4968" s="53" t="s">
        <v>1408</v>
      </c>
    </row>
    <row r="4969" spans="1:9" ht="17.399999999999999" x14ac:dyDescent="0.3">
      <c r="A4969" s="53" t="s">
        <v>888</v>
      </c>
      <c r="B4969" s="57">
        <v>45778</v>
      </c>
      <c r="C4969" s="59">
        <v>47951968.909999996</v>
      </c>
      <c r="D4969" s="60">
        <v>0</v>
      </c>
      <c r="E4969" s="54">
        <v>479519.69</v>
      </c>
      <c r="F4969" s="54">
        <v>521990.05</v>
      </c>
      <c r="G4969" s="55">
        <v>1.089</v>
      </c>
      <c r="H4969" s="53">
        <v>0</v>
      </c>
      <c r="I4969" s="53" t="s">
        <v>1408</v>
      </c>
    </row>
    <row r="4970" spans="1:9" ht="17.399999999999999" x14ac:dyDescent="0.3">
      <c r="A4970" s="53" t="s">
        <v>888</v>
      </c>
      <c r="B4970" s="57">
        <v>45809</v>
      </c>
      <c r="C4970" s="59">
        <v>46980251.990000002</v>
      </c>
      <c r="D4970" s="60">
        <v>35</v>
      </c>
      <c r="E4970" s="54">
        <v>469802.52</v>
      </c>
      <c r="F4970" s="54">
        <v>239571.7</v>
      </c>
      <c r="G4970" s="55">
        <v>0.51</v>
      </c>
      <c r="H4970" s="53">
        <v>0</v>
      </c>
      <c r="I4970" s="53" t="s">
        <v>1410</v>
      </c>
    </row>
    <row r="4971" spans="1:9" ht="17.399999999999999" x14ac:dyDescent="0.3">
      <c r="A4971" s="53" t="s">
        <v>888</v>
      </c>
      <c r="B4971" s="57">
        <v>45839</v>
      </c>
      <c r="C4971" s="59">
        <v>46313875.600000001</v>
      </c>
      <c r="D4971" s="60">
        <v>0</v>
      </c>
      <c r="E4971" s="54">
        <v>463138.76</v>
      </c>
      <c r="F4971" s="54">
        <v>507038.13</v>
      </c>
      <c r="G4971" s="55">
        <v>1.095</v>
      </c>
      <c r="H4971" s="53">
        <v>0</v>
      </c>
      <c r="I4971" s="53" t="s">
        <v>1408</v>
      </c>
    </row>
    <row r="4972" spans="1:9" ht="17.399999999999999" x14ac:dyDescent="0.3">
      <c r="A4972" s="53" t="s">
        <v>888</v>
      </c>
      <c r="B4972" s="57">
        <v>45870</v>
      </c>
      <c r="C4972" s="59">
        <v>45653527.850000001</v>
      </c>
      <c r="D4972" s="60">
        <v>0</v>
      </c>
      <c r="E4972" s="54">
        <v>456535.28</v>
      </c>
      <c r="F4972" s="54">
        <v>477696.96</v>
      </c>
      <c r="G4972" s="55">
        <v>1.046</v>
      </c>
      <c r="H4972" s="53">
        <v>0</v>
      </c>
      <c r="I4972" s="53" t="s">
        <v>1408</v>
      </c>
    </row>
    <row r="4973" spans="1:9" ht="17.399999999999999" x14ac:dyDescent="0.3">
      <c r="A4973" s="53" t="s">
        <v>888</v>
      </c>
      <c r="B4973" s="57">
        <v>45901</v>
      </c>
      <c r="C4973" s="59">
        <v>44898826.469999999</v>
      </c>
      <c r="D4973" s="60">
        <v>0</v>
      </c>
      <c r="E4973" s="54">
        <v>448988.26</v>
      </c>
      <c r="F4973" s="54">
        <v>457085.71</v>
      </c>
      <c r="G4973" s="55">
        <v>1.018</v>
      </c>
      <c r="H4973" s="53">
        <v>0</v>
      </c>
      <c r="I4973" s="53" t="s">
        <v>1408</v>
      </c>
    </row>
    <row r="4974" spans="1:9" ht="17.399999999999999" x14ac:dyDescent="0.3">
      <c r="A4974" s="53" t="s">
        <v>888</v>
      </c>
      <c r="B4974" s="57">
        <v>45931</v>
      </c>
      <c r="C4974" s="59">
        <v>44194796.090000004</v>
      </c>
      <c r="D4974" s="60">
        <v>0</v>
      </c>
      <c r="E4974" s="54">
        <v>441947.96</v>
      </c>
      <c r="F4974" s="54">
        <v>466211.08</v>
      </c>
      <c r="G4974" s="55">
        <v>1.0549999999999999</v>
      </c>
      <c r="H4974" s="53">
        <v>0</v>
      </c>
      <c r="I4974" s="53" t="s">
        <v>1408</v>
      </c>
    </row>
    <row r="4975" spans="1:9" ht="17.399999999999999" x14ac:dyDescent="0.3">
      <c r="A4975" s="53" t="s">
        <v>888</v>
      </c>
      <c r="B4975" s="57">
        <v>45962</v>
      </c>
      <c r="C4975" s="59">
        <v>43306534.640000001</v>
      </c>
      <c r="D4975" s="60">
        <v>0</v>
      </c>
      <c r="E4975" s="54">
        <v>433065.35</v>
      </c>
      <c r="F4975" s="54">
        <v>448221.16</v>
      </c>
      <c r="G4975" s="55">
        <v>1.0349999999999999</v>
      </c>
      <c r="H4975" s="53">
        <v>0</v>
      </c>
      <c r="I4975" s="53" t="s">
        <v>1408</v>
      </c>
    </row>
    <row r="4976" spans="1:9" ht="17.399999999999999" x14ac:dyDescent="0.3">
      <c r="A4976" s="53" t="s">
        <v>888</v>
      </c>
      <c r="B4976" s="57">
        <v>45992</v>
      </c>
      <c r="C4976" s="59">
        <v>42699455.759999998</v>
      </c>
      <c r="D4976" s="60">
        <v>0</v>
      </c>
      <c r="E4976" s="54">
        <v>426994.56</v>
      </c>
      <c r="F4976" s="54">
        <v>428529.53</v>
      </c>
      <c r="G4976" s="55">
        <v>1.004</v>
      </c>
      <c r="H4976" s="53">
        <v>0</v>
      </c>
      <c r="I4976" s="53" t="s">
        <v>1408</v>
      </c>
    </row>
    <row r="4977" spans="1:9" ht="17.399999999999999" x14ac:dyDescent="0.3">
      <c r="A4977" s="53" t="s">
        <v>889</v>
      </c>
      <c r="B4977" s="57">
        <v>45748</v>
      </c>
      <c r="C4977" s="59">
        <v>15169126.199999999</v>
      </c>
      <c r="D4977" s="60">
        <v>0</v>
      </c>
      <c r="E4977" s="54">
        <v>227536.89</v>
      </c>
      <c r="F4977" s="54">
        <v>242635.3</v>
      </c>
      <c r="G4977" s="55">
        <v>1.0660000000000001</v>
      </c>
      <c r="H4977" s="53">
        <v>0</v>
      </c>
      <c r="I4977" s="53" t="s">
        <v>1408</v>
      </c>
    </row>
    <row r="4978" spans="1:9" ht="17.399999999999999" x14ac:dyDescent="0.3">
      <c r="A4978" s="53" t="s">
        <v>889</v>
      </c>
      <c r="B4978" s="57">
        <v>45778</v>
      </c>
      <c r="C4978" s="59">
        <v>14780880.1</v>
      </c>
      <c r="D4978" s="60">
        <v>15</v>
      </c>
      <c r="E4978" s="54">
        <v>221713.2</v>
      </c>
      <c r="F4978" s="54">
        <v>227496.34</v>
      </c>
      <c r="G4978" s="55">
        <v>1.026</v>
      </c>
      <c r="H4978" s="53">
        <v>0</v>
      </c>
      <c r="I4978" s="53" t="s">
        <v>1408</v>
      </c>
    </row>
    <row r="4979" spans="1:9" ht="17.399999999999999" x14ac:dyDescent="0.3">
      <c r="A4979" s="53" t="s">
        <v>889</v>
      </c>
      <c r="B4979" s="57">
        <v>45809</v>
      </c>
      <c r="C4979" s="59">
        <v>14398047.449999999</v>
      </c>
      <c r="D4979" s="60">
        <v>0</v>
      </c>
      <c r="E4979" s="54">
        <v>215970.71</v>
      </c>
      <c r="F4979" s="54">
        <v>209951.65</v>
      </c>
      <c r="G4979" s="55">
        <v>0.97199999999999998</v>
      </c>
      <c r="H4979" s="53">
        <v>0</v>
      </c>
      <c r="I4979" s="53" t="s">
        <v>1408</v>
      </c>
    </row>
    <row r="4980" spans="1:9" ht="17.399999999999999" x14ac:dyDescent="0.3">
      <c r="A4980" s="53" t="s">
        <v>889</v>
      </c>
      <c r="B4980" s="57">
        <v>45839</v>
      </c>
      <c r="C4980" s="59">
        <v>14028277.18</v>
      </c>
      <c r="D4980" s="60">
        <v>15</v>
      </c>
      <c r="E4980" s="54">
        <v>210424.16</v>
      </c>
      <c r="F4980" s="54">
        <v>207610.18</v>
      </c>
      <c r="G4980" s="55">
        <v>0.98699999999999999</v>
      </c>
      <c r="H4980" s="53">
        <v>0</v>
      </c>
      <c r="I4980" s="53" t="s">
        <v>1408</v>
      </c>
    </row>
    <row r="4981" spans="1:9" ht="17.399999999999999" x14ac:dyDescent="0.3">
      <c r="A4981" s="53" t="s">
        <v>889</v>
      </c>
      <c r="B4981" s="57">
        <v>45870</v>
      </c>
      <c r="C4981" s="59">
        <v>13690002.08</v>
      </c>
      <c r="D4981" s="60">
        <v>0</v>
      </c>
      <c r="E4981" s="54">
        <v>205350.03</v>
      </c>
      <c r="F4981" s="54">
        <v>236019.45</v>
      </c>
      <c r="G4981" s="55">
        <v>1.149</v>
      </c>
      <c r="H4981" s="53">
        <v>0</v>
      </c>
      <c r="I4981" s="53" t="s">
        <v>1408</v>
      </c>
    </row>
    <row r="4982" spans="1:9" ht="17.399999999999999" x14ac:dyDescent="0.3">
      <c r="A4982" s="53" t="s">
        <v>889</v>
      </c>
      <c r="B4982" s="57">
        <v>45901</v>
      </c>
      <c r="C4982" s="59">
        <v>13368262.73</v>
      </c>
      <c r="D4982" s="60">
        <v>0</v>
      </c>
      <c r="E4982" s="54">
        <v>200523.94</v>
      </c>
      <c r="F4982" s="54">
        <v>218306.79</v>
      </c>
      <c r="G4982" s="55">
        <v>1.089</v>
      </c>
      <c r="H4982" s="53">
        <v>0</v>
      </c>
      <c r="I4982" s="53" t="s">
        <v>1408</v>
      </c>
    </row>
    <row r="4983" spans="1:9" ht="17.399999999999999" x14ac:dyDescent="0.3">
      <c r="A4983" s="53" t="s">
        <v>889</v>
      </c>
      <c r="B4983" s="57">
        <v>45931</v>
      </c>
      <c r="C4983" s="59">
        <v>13006489.42</v>
      </c>
      <c r="D4983" s="60">
        <v>0</v>
      </c>
      <c r="E4983" s="54">
        <v>195097.34</v>
      </c>
      <c r="F4983" s="54">
        <v>204173.06</v>
      </c>
      <c r="G4983" s="55">
        <v>1.0469999999999999</v>
      </c>
      <c r="H4983" s="53">
        <v>0</v>
      </c>
      <c r="I4983" s="53" t="s">
        <v>1408</v>
      </c>
    </row>
    <row r="4984" spans="1:9" ht="17.399999999999999" x14ac:dyDescent="0.3">
      <c r="A4984" s="53" t="s">
        <v>889</v>
      </c>
      <c r="B4984" s="57">
        <v>45962</v>
      </c>
      <c r="C4984" s="59">
        <v>12658185.609999999</v>
      </c>
      <c r="D4984" s="60">
        <v>35</v>
      </c>
      <c r="E4984" s="54">
        <v>189872.78</v>
      </c>
      <c r="F4984" s="54">
        <v>130314.15</v>
      </c>
      <c r="G4984" s="55">
        <v>0.68600000000000005</v>
      </c>
      <c r="H4984" s="53">
        <v>0</v>
      </c>
      <c r="I4984" s="53" t="s">
        <v>1410</v>
      </c>
    </row>
    <row r="4985" spans="1:9" ht="17.399999999999999" x14ac:dyDescent="0.3">
      <c r="A4985" s="53" t="s">
        <v>889</v>
      </c>
      <c r="B4985" s="57">
        <v>45992</v>
      </c>
      <c r="C4985" s="59">
        <v>12329175.5</v>
      </c>
      <c r="D4985" s="60">
        <v>0</v>
      </c>
      <c r="E4985" s="54">
        <v>184937.63</v>
      </c>
      <c r="F4985" s="54">
        <v>182802.42</v>
      </c>
      <c r="G4985" s="55">
        <v>0.98799999999999999</v>
      </c>
      <c r="H4985" s="53">
        <v>0</v>
      </c>
      <c r="I4985" s="53" t="s">
        <v>1408</v>
      </c>
    </row>
    <row r="4986" spans="1:9" ht="17.399999999999999" x14ac:dyDescent="0.3">
      <c r="A4986" s="53" t="s">
        <v>890</v>
      </c>
      <c r="B4986" s="57">
        <v>45658</v>
      </c>
      <c r="C4986" s="59">
        <v>79258874.25</v>
      </c>
      <c r="D4986" s="60">
        <v>0</v>
      </c>
      <c r="E4986" s="54">
        <v>792588.74</v>
      </c>
      <c r="F4986" s="54">
        <v>754532.97</v>
      </c>
      <c r="G4986" s="55">
        <v>0.95199999999999996</v>
      </c>
      <c r="H4986" s="53">
        <v>0</v>
      </c>
      <c r="I4986" s="53" t="s">
        <v>1408</v>
      </c>
    </row>
    <row r="4987" spans="1:9" ht="17.399999999999999" x14ac:dyDescent="0.3">
      <c r="A4987" s="53" t="s">
        <v>890</v>
      </c>
      <c r="B4987" s="57">
        <v>45689</v>
      </c>
      <c r="C4987" s="59">
        <v>77796398.180000007</v>
      </c>
      <c r="D4987" s="60">
        <v>0</v>
      </c>
      <c r="E4987" s="54">
        <v>777963.98</v>
      </c>
      <c r="F4987" s="54">
        <v>871916.17</v>
      </c>
      <c r="G4987" s="55">
        <v>1.121</v>
      </c>
      <c r="H4987" s="53">
        <v>0</v>
      </c>
      <c r="I4987" s="53" t="s">
        <v>1408</v>
      </c>
    </row>
    <row r="4988" spans="1:9" ht="17.399999999999999" x14ac:dyDescent="0.3">
      <c r="A4988" s="53" t="s">
        <v>890</v>
      </c>
      <c r="B4988" s="57">
        <v>45717</v>
      </c>
      <c r="C4988" s="59">
        <v>76535850.230000004</v>
      </c>
      <c r="D4988" s="60">
        <v>0</v>
      </c>
      <c r="E4988" s="54">
        <v>765358.5</v>
      </c>
      <c r="F4988" s="54">
        <v>844358.23</v>
      </c>
      <c r="G4988" s="55">
        <v>1.103</v>
      </c>
      <c r="H4988" s="53">
        <v>0</v>
      </c>
      <c r="I4988" s="53" t="s">
        <v>1408</v>
      </c>
    </row>
    <row r="4989" spans="1:9" ht="17.399999999999999" x14ac:dyDescent="0.3">
      <c r="A4989" s="53" t="s">
        <v>890</v>
      </c>
      <c r="B4989" s="57">
        <v>45748</v>
      </c>
      <c r="C4989" s="59">
        <v>75007920.609999999</v>
      </c>
      <c r="D4989" s="60">
        <v>15</v>
      </c>
      <c r="E4989" s="54">
        <v>750079.21</v>
      </c>
      <c r="F4989" s="54">
        <v>714779.67</v>
      </c>
      <c r="G4989" s="55">
        <v>0.95299999999999996</v>
      </c>
      <c r="H4989" s="53">
        <v>0</v>
      </c>
      <c r="I4989" s="53" t="s">
        <v>1408</v>
      </c>
    </row>
    <row r="4990" spans="1:9" ht="17.399999999999999" x14ac:dyDescent="0.3">
      <c r="A4990" s="53" t="s">
        <v>890</v>
      </c>
      <c r="B4990" s="57">
        <v>45778</v>
      </c>
      <c r="C4990" s="59">
        <v>73695601.430000007</v>
      </c>
      <c r="D4990" s="60">
        <v>0</v>
      </c>
      <c r="E4990" s="54">
        <v>736956.01</v>
      </c>
      <c r="F4990" s="54">
        <v>782380.71</v>
      </c>
      <c r="G4990" s="55">
        <v>1.0620000000000001</v>
      </c>
      <c r="H4990" s="53">
        <v>0</v>
      </c>
      <c r="I4990" s="53" t="s">
        <v>1408</v>
      </c>
    </row>
    <row r="4991" spans="1:9" ht="17.399999999999999" x14ac:dyDescent="0.3">
      <c r="A4991" s="53" t="s">
        <v>890</v>
      </c>
      <c r="B4991" s="57">
        <v>45809</v>
      </c>
      <c r="C4991" s="59">
        <v>72228805.760000005</v>
      </c>
      <c r="D4991" s="60">
        <v>0</v>
      </c>
      <c r="E4991" s="54">
        <v>722288.06</v>
      </c>
      <c r="F4991" s="54">
        <v>712169.57</v>
      </c>
      <c r="G4991" s="55">
        <v>0.98599999999999999</v>
      </c>
      <c r="H4991" s="53">
        <v>0</v>
      </c>
      <c r="I4991" s="53" t="s">
        <v>1408</v>
      </c>
    </row>
    <row r="4992" spans="1:9" ht="17.399999999999999" x14ac:dyDescent="0.3">
      <c r="A4992" s="53" t="s">
        <v>890</v>
      </c>
      <c r="B4992" s="57">
        <v>45839</v>
      </c>
      <c r="C4992" s="59">
        <v>71044028.810000002</v>
      </c>
      <c r="D4992" s="60">
        <v>0</v>
      </c>
      <c r="E4992" s="54">
        <v>710440.29</v>
      </c>
      <c r="F4992" s="54">
        <v>713386.41</v>
      </c>
      <c r="G4992" s="55">
        <v>1.004</v>
      </c>
      <c r="H4992" s="53">
        <v>0</v>
      </c>
      <c r="I4992" s="53" t="s">
        <v>1408</v>
      </c>
    </row>
    <row r="4993" spans="1:9" ht="17.399999999999999" x14ac:dyDescent="0.3">
      <c r="A4993" s="53" t="s">
        <v>890</v>
      </c>
      <c r="B4993" s="57">
        <v>45870</v>
      </c>
      <c r="C4993" s="59">
        <v>69583425.219999999</v>
      </c>
      <c r="D4993" s="60">
        <v>0</v>
      </c>
      <c r="E4993" s="54">
        <v>695834.25</v>
      </c>
      <c r="F4993" s="54">
        <v>778643.84</v>
      </c>
      <c r="G4993" s="55">
        <v>1.119</v>
      </c>
      <c r="H4993" s="53">
        <v>0</v>
      </c>
      <c r="I4993" s="53" t="s">
        <v>1408</v>
      </c>
    </row>
    <row r="4994" spans="1:9" ht="17.399999999999999" x14ac:dyDescent="0.3">
      <c r="A4994" s="53" t="s">
        <v>890</v>
      </c>
      <c r="B4994" s="57">
        <v>45901</v>
      </c>
      <c r="C4994" s="59">
        <v>68295000.290000007</v>
      </c>
      <c r="D4994" s="60">
        <v>0</v>
      </c>
      <c r="E4994" s="54">
        <v>682950</v>
      </c>
      <c r="F4994" s="54">
        <v>686779.14</v>
      </c>
      <c r="G4994" s="55">
        <v>1.006</v>
      </c>
      <c r="H4994" s="53">
        <v>0</v>
      </c>
      <c r="I4994" s="53" t="s">
        <v>1408</v>
      </c>
    </row>
    <row r="4995" spans="1:9" ht="17.399999999999999" x14ac:dyDescent="0.3">
      <c r="A4995" s="53" t="s">
        <v>890</v>
      </c>
      <c r="B4995" s="57">
        <v>45931</v>
      </c>
      <c r="C4995" s="59">
        <v>66896224.75</v>
      </c>
      <c r="D4995" s="60">
        <v>15</v>
      </c>
      <c r="E4995" s="54">
        <v>668962.25</v>
      </c>
      <c r="F4995" s="54">
        <v>688594.81</v>
      </c>
      <c r="G4995" s="55">
        <v>1.0289999999999999</v>
      </c>
      <c r="H4995" s="53">
        <v>0</v>
      </c>
      <c r="I4995" s="53" t="s">
        <v>1408</v>
      </c>
    </row>
    <row r="4996" spans="1:9" ht="17.399999999999999" x14ac:dyDescent="0.3">
      <c r="A4996" s="53" t="s">
        <v>890</v>
      </c>
      <c r="B4996" s="57">
        <v>45962</v>
      </c>
      <c r="C4996" s="59">
        <v>65635831.280000001</v>
      </c>
      <c r="D4996" s="60">
        <v>0</v>
      </c>
      <c r="E4996" s="54">
        <v>656358.31000000006</v>
      </c>
      <c r="F4996" s="54">
        <v>738349.4</v>
      </c>
      <c r="G4996" s="55">
        <v>1.125</v>
      </c>
      <c r="H4996" s="53">
        <v>0</v>
      </c>
      <c r="I4996" s="53" t="s">
        <v>1408</v>
      </c>
    </row>
    <row r="4997" spans="1:9" ht="17.399999999999999" x14ac:dyDescent="0.3">
      <c r="A4997" s="53" t="s">
        <v>890</v>
      </c>
      <c r="B4997" s="57">
        <v>45992</v>
      </c>
      <c r="C4997" s="59">
        <v>64524761.43</v>
      </c>
      <c r="D4997" s="60">
        <v>0</v>
      </c>
      <c r="E4997" s="54">
        <v>645247.61</v>
      </c>
      <c r="F4997" s="54">
        <v>695658.39</v>
      </c>
      <c r="G4997" s="55">
        <v>1.0780000000000001</v>
      </c>
      <c r="H4997" s="53">
        <v>0</v>
      </c>
      <c r="I4997" s="53" t="s">
        <v>1408</v>
      </c>
    </row>
    <row r="4998" spans="1:9" ht="17.399999999999999" x14ac:dyDescent="0.3">
      <c r="A4998" s="53" t="s">
        <v>891</v>
      </c>
      <c r="B4998" s="57">
        <v>45658</v>
      </c>
      <c r="C4998" s="59">
        <v>2477537.71</v>
      </c>
      <c r="D4998" s="60">
        <v>0</v>
      </c>
      <c r="E4998" s="54">
        <v>37163.07</v>
      </c>
      <c r="F4998" s="54">
        <v>36770.379999999997</v>
      </c>
      <c r="G4998" s="55">
        <v>0.98899999999999999</v>
      </c>
      <c r="H4998" s="53">
        <v>0</v>
      </c>
      <c r="I4998" s="53" t="s">
        <v>1408</v>
      </c>
    </row>
    <row r="4999" spans="1:9" ht="17.399999999999999" x14ac:dyDescent="0.3">
      <c r="A4999" s="53" t="s">
        <v>891</v>
      </c>
      <c r="B4999" s="57">
        <v>45689</v>
      </c>
      <c r="C4999" s="59">
        <v>2403842.5</v>
      </c>
      <c r="D4999" s="60">
        <v>0</v>
      </c>
      <c r="E4999" s="54">
        <v>36057.64</v>
      </c>
      <c r="F4999" s="54">
        <v>34418.39</v>
      </c>
      <c r="G4999" s="55">
        <v>0.95499999999999996</v>
      </c>
      <c r="H4999" s="53">
        <v>0</v>
      </c>
      <c r="I4999" s="53" t="s">
        <v>1408</v>
      </c>
    </row>
    <row r="5000" spans="1:9" ht="17.399999999999999" x14ac:dyDescent="0.3">
      <c r="A5000" s="53" t="s">
        <v>891</v>
      </c>
      <c r="B5000" s="57">
        <v>45717</v>
      </c>
      <c r="C5000" s="59">
        <v>2329253.54</v>
      </c>
      <c r="D5000" s="60">
        <v>0</v>
      </c>
      <c r="E5000" s="54">
        <v>34938.800000000003</v>
      </c>
      <c r="F5000" s="54">
        <v>37319.800000000003</v>
      </c>
      <c r="G5000" s="55">
        <v>1.0680000000000001</v>
      </c>
      <c r="H5000" s="53">
        <v>0</v>
      </c>
      <c r="I5000" s="53" t="s">
        <v>1408</v>
      </c>
    </row>
    <row r="5001" spans="1:9" ht="17.399999999999999" x14ac:dyDescent="0.3">
      <c r="A5001" s="53" t="s">
        <v>891</v>
      </c>
      <c r="B5001" s="57">
        <v>45748</v>
      </c>
      <c r="C5001" s="59">
        <v>2257436.5</v>
      </c>
      <c r="D5001" s="60">
        <v>35</v>
      </c>
      <c r="E5001" s="54">
        <v>33861.550000000003</v>
      </c>
      <c r="F5001" s="54">
        <v>19171.439999999999</v>
      </c>
      <c r="G5001" s="55">
        <v>0.56599999999999995</v>
      </c>
      <c r="H5001" s="53">
        <v>0</v>
      </c>
      <c r="I5001" s="53" t="s">
        <v>1410</v>
      </c>
    </row>
    <row r="5002" spans="1:9" ht="17.399999999999999" x14ac:dyDescent="0.3">
      <c r="A5002" s="53" t="s">
        <v>891</v>
      </c>
      <c r="B5002" s="57">
        <v>45778</v>
      </c>
      <c r="C5002" s="59">
        <v>2190869.92</v>
      </c>
      <c r="D5002" s="60">
        <v>15</v>
      </c>
      <c r="E5002" s="54">
        <v>32863.050000000003</v>
      </c>
      <c r="F5002" s="54">
        <v>37492.65</v>
      </c>
      <c r="G5002" s="55">
        <v>1.141</v>
      </c>
      <c r="H5002" s="53">
        <v>0</v>
      </c>
      <c r="I5002" s="53" t="s">
        <v>1408</v>
      </c>
    </row>
    <row r="5003" spans="1:9" ht="17.399999999999999" x14ac:dyDescent="0.3">
      <c r="A5003" s="53" t="s">
        <v>891</v>
      </c>
      <c r="B5003" s="57">
        <v>45809</v>
      </c>
      <c r="C5003" s="59">
        <v>2132613.73</v>
      </c>
      <c r="D5003" s="60">
        <v>65</v>
      </c>
      <c r="E5003" s="54">
        <v>31989.21</v>
      </c>
      <c r="F5003" s="54">
        <v>26604.29</v>
      </c>
      <c r="G5003" s="55">
        <v>0.83199999999999996</v>
      </c>
      <c r="H5003" s="53">
        <v>0</v>
      </c>
      <c r="I5003" s="53" t="s">
        <v>1411</v>
      </c>
    </row>
    <row r="5004" spans="1:9" ht="17.399999999999999" x14ac:dyDescent="0.3">
      <c r="A5004" s="53" t="s">
        <v>891</v>
      </c>
      <c r="B5004" s="57">
        <v>45839</v>
      </c>
      <c r="C5004" s="59">
        <v>2071246.88</v>
      </c>
      <c r="D5004" s="60">
        <v>15</v>
      </c>
      <c r="E5004" s="54">
        <v>31068.7</v>
      </c>
      <c r="F5004" s="54">
        <v>34218</v>
      </c>
      <c r="G5004" s="55">
        <v>1.101</v>
      </c>
      <c r="H5004" s="53">
        <v>0</v>
      </c>
      <c r="I5004" s="53" t="s">
        <v>1408</v>
      </c>
    </row>
    <row r="5005" spans="1:9" ht="17.399999999999999" x14ac:dyDescent="0.3">
      <c r="A5005" s="53" t="s">
        <v>891</v>
      </c>
      <c r="B5005" s="57">
        <v>45870</v>
      </c>
      <c r="C5005" s="59">
        <v>2005729.37</v>
      </c>
      <c r="D5005" s="60">
        <v>35</v>
      </c>
      <c r="E5005" s="54">
        <v>30085.94</v>
      </c>
      <c r="F5005" s="54">
        <v>22321.21</v>
      </c>
      <c r="G5005" s="55">
        <v>0.74199999999999999</v>
      </c>
      <c r="H5005" s="53">
        <v>0</v>
      </c>
      <c r="I5005" s="53" t="s">
        <v>1410</v>
      </c>
    </row>
    <row r="5006" spans="1:9" ht="17.399999999999999" x14ac:dyDescent="0.3">
      <c r="A5006" s="53" t="s">
        <v>891</v>
      </c>
      <c r="B5006" s="57">
        <v>45901</v>
      </c>
      <c r="C5006" s="59">
        <v>1943295.01</v>
      </c>
      <c r="D5006" s="60">
        <v>0</v>
      </c>
      <c r="E5006" s="54">
        <v>29149.43</v>
      </c>
      <c r="F5006" s="54">
        <v>31527.82</v>
      </c>
      <c r="G5006" s="55">
        <v>1.0820000000000001</v>
      </c>
      <c r="H5006" s="53">
        <v>0</v>
      </c>
      <c r="I5006" s="53" t="s">
        <v>1408</v>
      </c>
    </row>
    <row r="5007" spans="1:9" ht="17.399999999999999" x14ac:dyDescent="0.3">
      <c r="A5007" s="53" t="s">
        <v>891</v>
      </c>
      <c r="B5007" s="57">
        <v>45931</v>
      </c>
      <c r="C5007" s="59">
        <v>1882763.15</v>
      </c>
      <c r="D5007" s="60">
        <v>0</v>
      </c>
      <c r="E5007" s="54">
        <v>28241.45</v>
      </c>
      <c r="F5007" s="54">
        <v>29791.1</v>
      </c>
      <c r="G5007" s="55">
        <v>1.0549999999999999</v>
      </c>
      <c r="H5007" s="53">
        <v>0</v>
      </c>
      <c r="I5007" s="53" t="s">
        <v>1408</v>
      </c>
    </row>
    <row r="5008" spans="1:9" ht="17.399999999999999" x14ac:dyDescent="0.3">
      <c r="A5008" s="53" t="s">
        <v>891</v>
      </c>
      <c r="B5008" s="57">
        <v>45962</v>
      </c>
      <c r="C5008" s="59">
        <v>1822811.46</v>
      </c>
      <c r="D5008" s="60">
        <v>0</v>
      </c>
      <c r="E5008" s="54">
        <v>27342.17</v>
      </c>
      <c r="F5008" s="54">
        <v>27571.759999999998</v>
      </c>
      <c r="G5008" s="55">
        <v>1.008</v>
      </c>
      <c r="H5008" s="53">
        <v>0</v>
      </c>
      <c r="I5008" s="53" t="s">
        <v>1408</v>
      </c>
    </row>
    <row r="5009" spans="1:9" ht="17.399999999999999" x14ac:dyDescent="0.3">
      <c r="A5009" s="53" t="s">
        <v>891</v>
      </c>
      <c r="B5009" s="57">
        <v>45992</v>
      </c>
      <c r="C5009" s="59">
        <v>1769856.54</v>
      </c>
      <c r="D5009" s="60">
        <v>35</v>
      </c>
      <c r="E5009" s="54">
        <v>26547.85</v>
      </c>
      <c r="F5009" s="54">
        <v>15254.51</v>
      </c>
      <c r="G5009" s="55">
        <v>0.57499999999999996</v>
      </c>
      <c r="H5009" s="53">
        <v>0</v>
      </c>
      <c r="I5009" s="53" t="s">
        <v>1410</v>
      </c>
    </row>
    <row r="5010" spans="1:9" ht="17.399999999999999" x14ac:dyDescent="0.3">
      <c r="A5010" s="53" t="s">
        <v>892</v>
      </c>
      <c r="B5010" s="57">
        <v>45658</v>
      </c>
      <c r="C5010" s="59">
        <v>2306663.73</v>
      </c>
      <c r="D5010" s="60">
        <v>0</v>
      </c>
      <c r="E5010" s="54">
        <v>34599.96</v>
      </c>
      <c r="F5010" s="54">
        <v>34183.31</v>
      </c>
      <c r="G5010" s="55">
        <v>0.98799999999999999</v>
      </c>
      <c r="H5010" s="53">
        <v>0</v>
      </c>
      <c r="I5010" s="53" t="s">
        <v>1408</v>
      </c>
    </row>
    <row r="5011" spans="1:9" ht="17.399999999999999" x14ac:dyDescent="0.3">
      <c r="A5011" s="53" t="s">
        <v>892</v>
      </c>
      <c r="B5011" s="57">
        <v>45689</v>
      </c>
      <c r="C5011" s="59">
        <v>2243103.4700000002</v>
      </c>
      <c r="D5011" s="60">
        <v>0</v>
      </c>
      <c r="E5011" s="54">
        <v>33646.550000000003</v>
      </c>
      <c r="F5011" s="54">
        <v>33214.089999999997</v>
      </c>
      <c r="G5011" s="55">
        <v>0.98699999999999999</v>
      </c>
      <c r="H5011" s="53">
        <v>0</v>
      </c>
      <c r="I5011" s="53" t="s">
        <v>1408</v>
      </c>
    </row>
    <row r="5012" spans="1:9" ht="17.399999999999999" x14ac:dyDescent="0.3">
      <c r="A5012" s="53" t="s">
        <v>892</v>
      </c>
      <c r="B5012" s="57">
        <v>45717</v>
      </c>
      <c r="C5012" s="59">
        <v>2179636.2799999998</v>
      </c>
      <c r="D5012" s="60">
        <v>0</v>
      </c>
      <c r="E5012" s="54">
        <v>32694.54</v>
      </c>
      <c r="F5012" s="54">
        <v>32796.36</v>
      </c>
      <c r="G5012" s="55">
        <v>1.0029999999999999</v>
      </c>
      <c r="H5012" s="53">
        <v>0</v>
      </c>
      <c r="I5012" s="53" t="s">
        <v>1408</v>
      </c>
    </row>
    <row r="5013" spans="1:9" ht="17.399999999999999" x14ac:dyDescent="0.3">
      <c r="A5013" s="53" t="s">
        <v>892</v>
      </c>
      <c r="B5013" s="57">
        <v>45748</v>
      </c>
      <c r="C5013" s="59">
        <v>2112597.77</v>
      </c>
      <c r="D5013" s="60">
        <v>0</v>
      </c>
      <c r="E5013" s="54">
        <v>31688.97</v>
      </c>
      <c r="F5013" s="54">
        <v>31576.87</v>
      </c>
      <c r="G5013" s="55">
        <v>0.996</v>
      </c>
      <c r="H5013" s="53">
        <v>0</v>
      </c>
      <c r="I5013" s="53" t="s">
        <v>1408</v>
      </c>
    </row>
    <row r="5014" spans="1:9" ht="17.399999999999999" x14ac:dyDescent="0.3">
      <c r="A5014" s="53" t="s">
        <v>892</v>
      </c>
      <c r="B5014" s="57">
        <v>45778</v>
      </c>
      <c r="C5014" s="59">
        <v>2053978.56</v>
      </c>
      <c r="D5014" s="60">
        <v>0</v>
      </c>
      <c r="E5014" s="54">
        <v>30809.68</v>
      </c>
      <c r="F5014" s="54">
        <v>31053.96</v>
      </c>
      <c r="G5014" s="55">
        <v>1.008</v>
      </c>
      <c r="H5014" s="53">
        <v>0</v>
      </c>
      <c r="I5014" s="53" t="s">
        <v>1408</v>
      </c>
    </row>
    <row r="5015" spans="1:9" ht="17.399999999999999" x14ac:dyDescent="0.3">
      <c r="A5015" s="53" t="s">
        <v>892</v>
      </c>
      <c r="B5015" s="57">
        <v>45809</v>
      </c>
      <c r="C5015" s="59">
        <v>1997920.11</v>
      </c>
      <c r="D5015" s="60">
        <v>0</v>
      </c>
      <c r="E5015" s="54">
        <v>29968.799999999999</v>
      </c>
      <c r="F5015" s="54">
        <v>34417.370000000003</v>
      </c>
      <c r="G5015" s="55">
        <v>1.1479999999999999</v>
      </c>
      <c r="H5015" s="53">
        <v>0</v>
      </c>
      <c r="I5015" s="53" t="s">
        <v>1408</v>
      </c>
    </row>
    <row r="5016" spans="1:9" ht="17.399999999999999" x14ac:dyDescent="0.3">
      <c r="A5016" s="53" t="s">
        <v>892</v>
      </c>
      <c r="B5016" s="57">
        <v>45839</v>
      </c>
      <c r="C5016" s="59">
        <v>1937026.05</v>
      </c>
      <c r="D5016" s="60">
        <v>0</v>
      </c>
      <c r="E5016" s="54">
        <v>29055.39</v>
      </c>
      <c r="F5016" s="54">
        <v>28006.799999999999</v>
      </c>
      <c r="G5016" s="55">
        <v>0.96399999999999997</v>
      </c>
      <c r="H5016" s="53">
        <v>0</v>
      </c>
      <c r="I5016" s="53" t="s">
        <v>1408</v>
      </c>
    </row>
    <row r="5017" spans="1:9" ht="17.399999999999999" x14ac:dyDescent="0.3">
      <c r="A5017" s="53" t="s">
        <v>892</v>
      </c>
      <c r="B5017" s="57">
        <v>45870</v>
      </c>
      <c r="C5017" s="59">
        <v>1878908.69</v>
      </c>
      <c r="D5017" s="60">
        <v>0</v>
      </c>
      <c r="E5017" s="54">
        <v>28183.63</v>
      </c>
      <c r="F5017" s="54">
        <v>28750.16</v>
      </c>
      <c r="G5017" s="55">
        <v>1.02</v>
      </c>
      <c r="H5017" s="53">
        <v>0</v>
      </c>
      <c r="I5017" s="53" t="s">
        <v>1408</v>
      </c>
    </row>
    <row r="5018" spans="1:9" ht="17.399999999999999" x14ac:dyDescent="0.3">
      <c r="A5018" s="53" t="s">
        <v>892</v>
      </c>
      <c r="B5018" s="57">
        <v>45901</v>
      </c>
      <c r="C5018" s="59">
        <v>1829654.25</v>
      </c>
      <c r="D5018" s="60">
        <v>0</v>
      </c>
      <c r="E5018" s="54">
        <v>27444.81</v>
      </c>
      <c r="F5018" s="54">
        <v>27921.87</v>
      </c>
      <c r="G5018" s="55">
        <v>1.0169999999999999</v>
      </c>
      <c r="H5018" s="53">
        <v>0</v>
      </c>
      <c r="I5018" s="53" t="s">
        <v>1408</v>
      </c>
    </row>
    <row r="5019" spans="1:9" ht="17.399999999999999" x14ac:dyDescent="0.3">
      <c r="A5019" s="53" t="s">
        <v>892</v>
      </c>
      <c r="B5019" s="57">
        <v>45931</v>
      </c>
      <c r="C5019" s="59">
        <v>1771499.39</v>
      </c>
      <c r="D5019" s="60">
        <v>0</v>
      </c>
      <c r="E5019" s="54">
        <v>26572.49</v>
      </c>
      <c r="F5019" s="54">
        <v>29575.13</v>
      </c>
      <c r="G5019" s="55">
        <v>1.113</v>
      </c>
      <c r="H5019" s="53">
        <v>0</v>
      </c>
      <c r="I5019" s="53" t="s">
        <v>1408</v>
      </c>
    </row>
    <row r="5020" spans="1:9" ht="17.399999999999999" x14ac:dyDescent="0.3">
      <c r="A5020" s="53" t="s">
        <v>892</v>
      </c>
      <c r="B5020" s="57">
        <v>45962</v>
      </c>
      <c r="C5020" s="59">
        <v>1716295.15</v>
      </c>
      <c r="D5020" s="60">
        <v>0</v>
      </c>
      <c r="E5020" s="54">
        <v>25744.43</v>
      </c>
      <c r="F5020" s="54">
        <v>28700.55</v>
      </c>
      <c r="G5020" s="55">
        <v>1.115</v>
      </c>
      <c r="H5020" s="53">
        <v>0</v>
      </c>
      <c r="I5020" s="53" t="s">
        <v>1408</v>
      </c>
    </row>
    <row r="5021" spans="1:9" ht="17.399999999999999" x14ac:dyDescent="0.3">
      <c r="A5021" s="53" t="s">
        <v>892</v>
      </c>
      <c r="B5021" s="57">
        <v>45992</v>
      </c>
      <c r="C5021" s="59">
        <v>1660884.92</v>
      </c>
      <c r="D5021" s="60">
        <v>0</v>
      </c>
      <c r="E5021" s="54">
        <v>24913.27</v>
      </c>
      <c r="F5021" s="54">
        <v>24959.71</v>
      </c>
      <c r="G5021" s="55">
        <v>1.002</v>
      </c>
      <c r="H5021" s="53">
        <v>0</v>
      </c>
      <c r="I5021" s="53" t="s">
        <v>1408</v>
      </c>
    </row>
    <row r="5022" spans="1:9" ht="17.399999999999999" x14ac:dyDescent="0.3">
      <c r="A5022" s="53" t="s">
        <v>893</v>
      </c>
      <c r="B5022" s="57">
        <v>45658</v>
      </c>
      <c r="C5022" s="59">
        <v>57089684.950000003</v>
      </c>
      <c r="D5022" s="60">
        <v>15</v>
      </c>
      <c r="E5022" s="54">
        <v>570896.85</v>
      </c>
      <c r="F5022" s="54">
        <v>627524.17000000004</v>
      </c>
      <c r="G5022" s="55">
        <v>1.099</v>
      </c>
      <c r="H5022" s="53">
        <v>0</v>
      </c>
      <c r="I5022" s="53" t="s">
        <v>1408</v>
      </c>
    </row>
    <row r="5023" spans="1:9" ht="17.399999999999999" x14ac:dyDescent="0.3">
      <c r="A5023" s="53" t="s">
        <v>893</v>
      </c>
      <c r="B5023" s="57">
        <v>45689</v>
      </c>
      <c r="C5023" s="59">
        <v>57089684.950000003</v>
      </c>
      <c r="D5023" s="60">
        <v>185</v>
      </c>
      <c r="E5023" s="54">
        <v>570896.85</v>
      </c>
      <c r="F5023" s="54">
        <v>69007.520000000004</v>
      </c>
      <c r="G5023" s="55">
        <v>0.121</v>
      </c>
      <c r="H5023" s="53">
        <v>0</v>
      </c>
      <c r="I5023" s="53" t="s">
        <v>1412</v>
      </c>
    </row>
    <row r="5024" spans="1:9" ht="17.399999999999999" x14ac:dyDescent="0.3">
      <c r="A5024" s="53" t="s">
        <v>893</v>
      </c>
      <c r="B5024" s="57">
        <v>45717</v>
      </c>
      <c r="C5024" s="59">
        <v>57089684.950000003</v>
      </c>
      <c r="D5024" s="60">
        <v>999</v>
      </c>
      <c r="E5024" s="54">
        <v>570896.85</v>
      </c>
      <c r="F5024" s="54">
        <v>15822.08</v>
      </c>
      <c r="G5024" s="55">
        <v>2.8000000000000001E-2</v>
      </c>
      <c r="H5024" s="53">
        <v>0</v>
      </c>
      <c r="I5024" s="53" t="s">
        <v>1412</v>
      </c>
    </row>
    <row r="5025" spans="1:9" ht="17.399999999999999" x14ac:dyDescent="0.3">
      <c r="A5025" s="53" t="s">
        <v>893</v>
      </c>
      <c r="B5025" s="57">
        <v>45748</v>
      </c>
      <c r="C5025" s="59">
        <v>57089684.950000003</v>
      </c>
      <c r="D5025" s="60">
        <v>999</v>
      </c>
      <c r="E5025" s="54">
        <v>570896.85</v>
      </c>
      <c r="F5025" s="54">
        <v>44733.17</v>
      </c>
      <c r="G5025" s="55">
        <v>7.8E-2</v>
      </c>
      <c r="H5025" s="53">
        <v>0</v>
      </c>
      <c r="I5025" s="53" t="s">
        <v>1412</v>
      </c>
    </row>
    <row r="5026" spans="1:9" ht="17.399999999999999" x14ac:dyDescent="0.3">
      <c r="A5026" s="53" t="s">
        <v>893</v>
      </c>
      <c r="B5026" s="57">
        <v>45778</v>
      </c>
      <c r="C5026" s="59">
        <v>57089684.950000003</v>
      </c>
      <c r="D5026" s="60">
        <v>999</v>
      </c>
      <c r="E5026" s="54">
        <v>570896.85</v>
      </c>
      <c r="F5026" s="54">
        <v>71492.350000000006</v>
      </c>
      <c r="G5026" s="55">
        <v>0.125</v>
      </c>
      <c r="H5026" s="53">
        <v>0</v>
      </c>
      <c r="I5026" s="53" t="s">
        <v>1412</v>
      </c>
    </row>
    <row r="5027" spans="1:9" ht="17.399999999999999" x14ac:dyDescent="0.3">
      <c r="A5027" s="53" t="s">
        <v>893</v>
      </c>
      <c r="B5027" s="57">
        <v>45809</v>
      </c>
      <c r="C5027" s="59">
        <v>57089684.950000003</v>
      </c>
      <c r="D5027" s="60">
        <v>999</v>
      </c>
      <c r="E5027" s="54">
        <v>570896.85</v>
      </c>
      <c r="F5027" s="54">
        <v>48336.92</v>
      </c>
      <c r="G5027" s="55">
        <v>8.5000000000000006E-2</v>
      </c>
      <c r="H5027" s="53">
        <v>0</v>
      </c>
      <c r="I5027" s="53" t="s">
        <v>1412</v>
      </c>
    </row>
    <row r="5028" spans="1:9" ht="17.399999999999999" x14ac:dyDescent="0.3">
      <c r="A5028" s="53" t="s">
        <v>893</v>
      </c>
      <c r="B5028" s="57">
        <v>45839</v>
      </c>
      <c r="C5028" s="59">
        <v>57089684.950000003</v>
      </c>
      <c r="D5028" s="60">
        <v>999</v>
      </c>
      <c r="E5028" s="54">
        <v>570896.85</v>
      </c>
      <c r="F5028" s="54">
        <v>76998.960000000006</v>
      </c>
      <c r="G5028" s="55">
        <v>0.13500000000000001</v>
      </c>
      <c r="H5028" s="53">
        <v>0</v>
      </c>
      <c r="I5028" s="53" t="s">
        <v>1412</v>
      </c>
    </row>
    <row r="5029" spans="1:9" ht="17.399999999999999" x14ac:dyDescent="0.3">
      <c r="A5029" s="53" t="s">
        <v>893</v>
      </c>
      <c r="B5029" s="57">
        <v>45870</v>
      </c>
      <c r="C5029" s="59">
        <v>57089684.950000003</v>
      </c>
      <c r="D5029" s="60">
        <v>999</v>
      </c>
      <c r="E5029" s="54">
        <v>570896.85</v>
      </c>
      <c r="F5029" s="54">
        <v>52321.71</v>
      </c>
      <c r="G5029" s="55">
        <v>9.1999999999999998E-2</v>
      </c>
      <c r="H5029" s="53">
        <v>0</v>
      </c>
      <c r="I5029" s="53" t="s">
        <v>1412</v>
      </c>
    </row>
    <row r="5030" spans="1:9" ht="17.399999999999999" x14ac:dyDescent="0.3">
      <c r="A5030" s="53" t="s">
        <v>893</v>
      </c>
      <c r="B5030" s="57">
        <v>45901</v>
      </c>
      <c r="C5030" s="59">
        <v>57089684.950000003</v>
      </c>
      <c r="D5030" s="60">
        <v>999</v>
      </c>
      <c r="E5030" s="54">
        <v>570896.85</v>
      </c>
      <c r="F5030" s="54">
        <v>68328.95</v>
      </c>
      <c r="G5030" s="55">
        <v>0.12</v>
      </c>
      <c r="H5030" s="53">
        <v>0</v>
      </c>
      <c r="I5030" s="53" t="s">
        <v>1412</v>
      </c>
    </row>
    <row r="5031" spans="1:9" ht="17.399999999999999" x14ac:dyDescent="0.3">
      <c r="A5031" s="53" t="s">
        <v>893</v>
      </c>
      <c r="B5031" s="57">
        <v>45931</v>
      </c>
      <c r="C5031" s="59">
        <v>57089684.950000003</v>
      </c>
      <c r="D5031" s="60">
        <v>999</v>
      </c>
      <c r="E5031" s="54">
        <v>570896.85</v>
      </c>
      <c r="F5031" s="54">
        <v>21415.919999999998</v>
      </c>
      <c r="G5031" s="55">
        <v>3.7999999999999999E-2</v>
      </c>
      <c r="H5031" s="53">
        <v>0</v>
      </c>
      <c r="I5031" s="53" t="s">
        <v>1412</v>
      </c>
    </row>
    <row r="5032" spans="1:9" ht="17.399999999999999" x14ac:dyDescent="0.3">
      <c r="A5032" s="53" t="s">
        <v>893</v>
      </c>
      <c r="B5032" s="57">
        <v>45962</v>
      </c>
      <c r="C5032" s="59">
        <v>57089684.950000003</v>
      </c>
      <c r="D5032" s="60">
        <v>999</v>
      </c>
      <c r="E5032" s="54">
        <v>570896.85</v>
      </c>
      <c r="F5032" s="54">
        <v>90098.73</v>
      </c>
      <c r="G5032" s="55">
        <v>0.158</v>
      </c>
      <c r="H5032" s="53">
        <v>0</v>
      </c>
      <c r="I5032" s="53" t="s">
        <v>1412</v>
      </c>
    </row>
    <row r="5033" spans="1:9" ht="17.399999999999999" x14ac:dyDescent="0.3">
      <c r="A5033" s="53" t="s">
        <v>893</v>
      </c>
      <c r="B5033" s="57">
        <v>45992</v>
      </c>
      <c r="C5033" s="59">
        <v>57089684.950000003</v>
      </c>
      <c r="D5033" s="60">
        <v>999</v>
      </c>
      <c r="E5033" s="54">
        <v>570896.85</v>
      </c>
      <c r="F5033" s="54">
        <v>61986.09</v>
      </c>
      <c r="G5033" s="55">
        <v>0.109</v>
      </c>
      <c r="H5033" s="53">
        <v>0</v>
      </c>
      <c r="I5033" s="53" t="s">
        <v>1412</v>
      </c>
    </row>
    <row r="5034" spans="1:9" ht="17.399999999999999" x14ac:dyDescent="0.3">
      <c r="A5034" s="53" t="s">
        <v>894</v>
      </c>
      <c r="B5034" s="57">
        <v>45658</v>
      </c>
      <c r="C5034" s="59">
        <v>4388570.68</v>
      </c>
      <c r="D5034" s="60">
        <v>0</v>
      </c>
      <c r="E5034" s="54">
        <v>65828.56</v>
      </c>
      <c r="F5034" s="54">
        <v>62838.09</v>
      </c>
      <c r="G5034" s="55">
        <v>0.95499999999999996</v>
      </c>
      <c r="H5034" s="53">
        <v>0</v>
      </c>
      <c r="I5034" s="53" t="s">
        <v>1408</v>
      </c>
    </row>
    <row r="5035" spans="1:9" ht="17.399999999999999" x14ac:dyDescent="0.3">
      <c r="A5035" s="53" t="s">
        <v>894</v>
      </c>
      <c r="B5035" s="57">
        <v>45689</v>
      </c>
      <c r="C5035" s="59">
        <v>4256945.5999999996</v>
      </c>
      <c r="D5035" s="60">
        <v>0</v>
      </c>
      <c r="E5035" s="54">
        <v>63854.18</v>
      </c>
      <c r="F5035" s="54">
        <v>67755.520000000004</v>
      </c>
      <c r="G5035" s="55">
        <v>1.0609999999999999</v>
      </c>
      <c r="H5035" s="53">
        <v>0</v>
      </c>
      <c r="I5035" s="53" t="s">
        <v>1408</v>
      </c>
    </row>
    <row r="5036" spans="1:9" ht="17.399999999999999" x14ac:dyDescent="0.3">
      <c r="A5036" s="53" t="s">
        <v>894</v>
      </c>
      <c r="B5036" s="57">
        <v>45717</v>
      </c>
      <c r="C5036" s="59">
        <v>4140616.37</v>
      </c>
      <c r="D5036" s="60">
        <v>0</v>
      </c>
      <c r="E5036" s="54">
        <v>62109.25</v>
      </c>
      <c r="F5036" s="54">
        <v>65646.44</v>
      </c>
      <c r="G5036" s="55">
        <v>1.0569999999999999</v>
      </c>
      <c r="H5036" s="53">
        <v>0</v>
      </c>
      <c r="I5036" s="53" t="s">
        <v>1408</v>
      </c>
    </row>
    <row r="5037" spans="1:9" ht="17.399999999999999" x14ac:dyDescent="0.3">
      <c r="A5037" s="53" t="s">
        <v>894</v>
      </c>
      <c r="B5037" s="57">
        <v>45748</v>
      </c>
      <c r="C5037" s="59">
        <v>4015632.83</v>
      </c>
      <c r="D5037" s="60">
        <v>0</v>
      </c>
      <c r="E5037" s="54">
        <v>60234.49</v>
      </c>
      <c r="F5037" s="54">
        <v>60101.120000000003</v>
      </c>
      <c r="G5037" s="55">
        <v>0.998</v>
      </c>
      <c r="H5037" s="53">
        <v>0</v>
      </c>
      <c r="I5037" s="53" t="s">
        <v>1408</v>
      </c>
    </row>
    <row r="5038" spans="1:9" ht="17.399999999999999" x14ac:dyDescent="0.3">
      <c r="A5038" s="53" t="s">
        <v>894</v>
      </c>
      <c r="B5038" s="57">
        <v>45778</v>
      </c>
      <c r="C5038" s="59">
        <v>3894503.7</v>
      </c>
      <c r="D5038" s="60">
        <v>35</v>
      </c>
      <c r="E5038" s="54">
        <v>58417.56</v>
      </c>
      <c r="F5038" s="54">
        <v>32636.11</v>
      </c>
      <c r="G5038" s="55">
        <v>0.55900000000000005</v>
      </c>
      <c r="H5038" s="53">
        <v>0</v>
      </c>
      <c r="I5038" s="53" t="s">
        <v>1410</v>
      </c>
    </row>
    <row r="5039" spans="1:9" ht="17.399999999999999" x14ac:dyDescent="0.3">
      <c r="A5039" s="53" t="s">
        <v>894</v>
      </c>
      <c r="B5039" s="57">
        <v>45809</v>
      </c>
      <c r="C5039" s="59">
        <v>3778591.2</v>
      </c>
      <c r="D5039" s="60">
        <v>0</v>
      </c>
      <c r="E5039" s="54">
        <v>56678.87</v>
      </c>
      <c r="F5039" s="54">
        <v>57700.44</v>
      </c>
      <c r="G5039" s="55">
        <v>1.018</v>
      </c>
      <c r="H5039" s="53">
        <v>0</v>
      </c>
      <c r="I5039" s="53" t="s">
        <v>1408</v>
      </c>
    </row>
    <row r="5040" spans="1:9" ht="17.399999999999999" x14ac:dyDescent="0.3">
      <c r="A5040" s="53" t="s">
        <v>894</v>
      </c>
      <c r="B5040" s="57">
        <v>45839</v>
      </c>
      <c r="C5040" s="59">
        <v>3655223.59</v>
      </c>
      <c r="D5040" s="60">
        <v>0</v>
      </c>
      <c r="E5040" s="54">
        <v>54828.35</v>
      </c>
      <c r="F5040" s="54">
        <v>60814.23</v>
      </c>
      <c r="G5040" s="55">
        <v>1.109</v>
      </c>
      <c r="H5040" s="53">
        <v>0</v>
      </c>
      <c r="I5040" s="53" t="s">
        <v>1408</v>
      </c>
    </row>
    <row r="5041" spans="1:9" ht="17.399999999999999" x14ac:dyDescent="0.3">
      <c r="A5041" s="53" t="s">
        <v>894</v>
      </c>
      <c r="B5041" s="57">
        <v>45870</v>
      </c>
      <c r="C5041" s="59">
        <v>3542189.21</v>
      </c>
      <c r="D5041" s="60">
        <v>0</v>
      </c>
      <c r="E5041" s="54">
        <v>53132.84</v>
      </c>
      <c r="F5041" s="54">
        <v>56691.16</v>
      </c>
      <c r="G5041" s="55">
        <v>1.0669999999999999</v>
      </c>
      <c r="H5041" s="53">
        <v>0</v>
      </c>
      <c r="I5041" s="53" t="s">
        <v>1408</v>
      </c>
    </row>
    <row r="5042" spans="1:9" ht="17.399999999999999" x14ac:dyDescent="0.3">
      <c r="A5042" s="53" t="s">
        <v>894</v>
      </c>
      <c r="B5042" s="57">
        <v>45901</v>
      </c>
      <c r="C5042" s="59">
        <v>3440821.3</v>
      </c>
      <c r="D5042" s="60">
        <v>0</v>
      </c>
      <c r="E5042" s="54">
        <v>51612.32</v>
      </c>
      <c r="F5042" s="54">
        <v>54244.85</v>
      </c>
      <c r="G5042" s="55">
        <v>1.0509999999999999</v>
      </c>
      <c r="H5042" s="53">
        <v>0</v>
      </c>
      <c r="I5042" s="53" t="s">
        <v>1408</v>
      </c>
    </row>
    <row r="5043" spans="1:9" ht="17.399999999999999" x14ac:dyDescent="0.3">
      <c r="A5043" s="53" t="s">
        <v>894</v>
      </c>
      <c r="B5043" s="57">
        <v>45931</v>
      </c>
      <c r="C5043" s="59">
        <v>3337716.9</v>
      </c>
      <c r="D5043" s="60">
        <v>15</v>
      </c>
      <c r="E5043" s="54">
        <v>50065.75</v>
      </c>
      <c r="F5043" s="54">
        <v>56512.58</v>
      </c>
      <c r="G5043" s="55">
        <v>1.129</v>
      </c>
      <c r="H5043" s="53">
        <v>0</v>
      </c>
      <c r="I5043" s="53" t="s">
        <v>1408</v>
      </c>
    </row>
    <row r="5044" spans="1:9" ht="17.399999999999999" x14ac:dyDescent="0.3">
      <c r="A5044" s="53" t="s">
        <v>894</v>
      </c>
      <c r="B5044" s="57">
        <v>45962</v>
      </c>
      <c r="C5044" s="59">
        <v>3229905.33</v>
      </c>
      <c r="D5044" s="60">
        <v>15</v>
      </c>
      <c r="E5044" s="54">
        <v>48448.58</v>
      </c>
      <c r="F5044" s="54">
        <v>55405.85</v>
      </c>
      <c r="G5044" s="55">
        <v>1.1439999999999999</v>
      </c>
      <c r="H5044" s="53">
        <v>0</v>
      </c>
      <c r="I5044" s="53" t="s">
        <v>1408</v>
      </c>
    </row>
    <row r="5045" spans="1:9" ht="17.399999999999999" x14ac:dyDescent="0.3">
      <c r="A5045" s="53" t="s">
        <v>894</v>
      </c>
      <c r="B5045" s="57">
        <v>45992</v>
      </c>
      <c r="C5045" s="59">
        <v>3126121.28</v>
      </c>
      <c r="D5045" s="60">
        <v>0</v>
      </c>
      <c r="E5045" s="54">
        <v>46891.82</v>
      </c>
      <c r="F5045" s="54">
        <v>45247.24</v>
      </c>
      <c r="G5045" s="55">
        <v>0.96499999999999997</v>
      </c>
      <c r="H5045" s="53">
        <v>0</v>
      </c>
      <c r="I5045" s="53" t="s">
        <v>1408</v>
      </c>
    </row>
    <row r="5046" spans="1:9" ht="17.399999999999999" x14ac:dyDescent="0.3">
      <c r="A5046" s="53" t="s">
        <v>895</v>
      </c>
      <c r="B5046" s="57">
        <v>45658</v>
      </c>
      <c r="C5046" s="59">
        <v>104418661.79000001</v>
      </c>
      <c r="D5046" s="60">
        <v>15</v>
      </c>
      <c r="E5046" s="54">
        <v>1044186.62</v>
      </c>
      <c r="F5046" s="54">
        <v>1080350.47</v>
      </c>
      <c r="G5046" s="55">
        <v>1.0349999999999999</v>
      </c>
      <c r="H5046" s="53">
        <v>0</v>
      </c>
      <c r="I5046" s="53" t="s">
        <v>1408</v>
      </c>
    </row>
    <row r="5047" spans="1:9" ht="17.399999999999999" x14ac:dyDescent="0.3">
      <c r="A5047" s="53" t="s">
        <v>895</v>
      </c>
      <c r="B5047" s="57">
        <v>45689</v>
      </c>
      <c r="C5047" s="59">
        <v>104418661.79000001</v>
      </c>
      <c r="D5047" s="60">
        <v>220</v>
      </c>
      <c r="E5047" s="54">
        <v>1044186.62</v>
      </c>
      <c r="F5047" s="54">
        <v>48436.11</v>
      </c>
      <c r="G5047" s="55">
        <v>4.5999999999999999E-2</v>
      </c>
      <c r="H5047" s="53">
        <v>0</v>
      </c>
      <c r="I5047" s="53" t="s">
        <v>1412</v>
      </c>
    </row>
    <row r="5048" spans="1:9" ht="17.399999999999999" x14ac:dyDescent="0.3">
      <c r="A5048" s="53" t="s">
        <v>895</v>
      </c>
      <c r="B5048" s="57">
        <v>45717</v>
      </c>
      <c r="C5048" s="59">
        <v>104418661.79000001</v>
      </c>
      <c r="D5048" s="60">
        <v>999</v>
      </c>
      <c r="E5048" s="54">
        <v>1044186.62</v>
      </c>
      <c r="F5048" s="54">
        <v>150782.25</v>
      </c>
      <c r="G5048" s="55">
        <v>0.14399999999999999</v>
      </c>
      <c r="H5048" s="53">
        <v>0</v>
      </c>
      <c r="I5048" s="53" t="s">
        <v>1412</v>
      </c>
    </row>
    <row r="5049" spans="1:9" ht="17.399999999999999" x14ac:dyDescent="0.3">
      <c r="A5049" s="53" t="s">
        <v>895</v>
      </c>
      <c r="B5049" s="57">
        <v>45748</v>
      </c>
      <c r="C5049" s="59">
        <v>104418661.79000001</v>
      </c>
      <c r="D5049" s="60">
        <v>999</v>
      </c>
      <c r="E5049" s="54">
        <v>1044186.62</v>
      </c>
      <c r="F5049" s="54">
        <v>158768.26</v>
      </c>
      <c r="G5049" s="55">
        <v>0.152</v>
      </c>
      <c r="H5049" s="53">
        <v>0</v>
      </c>
      <c r="I5049" s="53" t="s">
        <v>1412</v>
      </c>
    </row>
    <row r="5050" spans="1:9" ht="17.399999999999999" x14ac:dyDescent="0.3">
      <c r="A5050" s="53" t="s">
        <v>895</v>
      </c>
      <c r="B5050" s="57">
        <v>45778</v>
      </c>
      <c r="C5050" s="59">
        <v>104418661.79000001</v>
      </c>
      <c r="D5050" s="60">
        <v>999</v>
      </c>
      <c r="E5050" s="54">
        <v>1044186.62</v>
      </c>
      <c r="F5050" s="54">
        <v>104484.2</v>
      </c>
      <c r="G5050" s="55">
        <v>0.1</v>
      </c>
      <c r="H5050" s="53">
        <v>0</v>
      </c>
      <c r="I5050" s="53" t="s">
        <v>1412</v>
      </c>
    </row>
    <row r="5051" spans="1:9" ht="17.399999999999999" x14ac:dyDescent="0.3">
      <c r="A5051" s="53" t="s">
        <v>895</v>
      </c>
      <c r="B5051" s="57">
        <v>45809</v>
      </c>
      <c r="C5051" s="59">
        <v>104418661.79000001</v>
      </c>
      <c r="D5051" s="60">
        <v>999</v>
      </c>
      <c r="E5051" s="54">
        <v>1044186.62</v>
      </c>
      <c r="F5051" s="54">
        <v>33527.65</v>
      </c>
      <c r="G5051" s="55">
        <v>3.2000000000000001E-2</v>
      </c>
      <c r="H5051" s="53">
        <v>0</v>
      </c>
      <c r="I5051" s="53" t="s">
        <v>1412</v>
      </c>
    </row>
    <row r="5052" spans="1:9" ht="17.399999999999999" x14ac:dyDescent="0.3">
      <c r="A5052" s="53" t="s">
        <v>895</v>
      </c>
      <c r="B5052" s="57">
        <v>45839</v>
      </c>
      <c r="C5052" s="59">
        <v>104418661.79000001</v>
      </c>
      <c r="D5052" s="60">
        <v>999</v>
      </c>
      <c r="E5052" s="54">
        <v>1044186.62</v>
      </c>
      <c r="F5052" s="54">
        <v>138475.07</v>
      </c>
      <c r="G5052" s="55">
        <v>0.13300000000000001</v>
      </c>
      <c r="H5052" s="53">
        <v>0</v>
      </c>
      <c r="I5052" s="53" t="s">
        <v>1412</v>
      </c>
    </row>
    <row r="5053" spans="1:9" ht="17.399999999999999" x14ac:dyDescent="0.3">
      <c r="A5053" s="53" t="s">
        <v>895</v>
      </c>
      <c r="B5053" s="57">
        <v>45870</v>
      </c>
      <c r="C5053" s="59">
        <v>104418661.79000001</v>
      </c>
      <c r="D5053" s="60">
        <v>999</v>
      </c>
      <c r="E5053" s="54">
        <v>1044186.62</v>
      </c>
      <c r="F5053" s="54">
        <v>52245.2</v>
      </c>
      <c r="G5053" s="55">
        <v>0.05</v>
      </c>
      <c r="H5053" s="53">
        <v>0</v>
      </c>
      <c r="I5053" s="53" t="s">
        <v>1412</v>
      </c>
    </row>
    <row r="5054" spans="1:9" ht="17.399999999999999" x14ac:dyDescent="0.3">
      <c r="A5054" s="53" t="s">
        <v>895</v>
      </c>
      <c r="B5054" s="57">
        <v>45901</v>
      </c>
      <c r="C5054" s="59">
        <v>104418661.79000001</v>
      </c>
      <c r="D5054" s="60">
        <v>999</v>
      </c>
      <c r="E5054" s="54">
        <v>1044186.62</v>
      </c>
      <c r="F5054" s="54">
        <v>200442.22</v>
      </c>
      <c r="G5054" s="55">
        <v>0.192</v>
      </c>
      <c r="H5054" s="53">
        <v>0</v>
      </c>
      <c r="I5054" s="53" t="s">
        <v>1412</v>
      </c>
    </row>
    <row r="5055" spans="1:9" ht="17.399999999999999" x14ac:dyDescent="0.3">
      <c r="A5055" s="53" t="s">
        <v>895</v>
      </c>
      <c r="B5055" s="57">
        <v>45931</v>
      </c>
      <c r="C5055" s="59">
        <v>104418661.79000001</v>
      </c>
      <c r="D5055" s="60">
        <v>999</v>
      </c>
      <c r="E5055" s="54">
        <v>1044186.62</v>
      </c>
      <c r="F5055" s="54">
        <v>176257.93</v>
      </c>
      <c r="G5055" s="55">
        <v>0.16900000000000001</v>
      </c>
      <c r="H5055" s="53">
        <v>0</v>
      </c>
      <c r="I5055" s="53" t="s">
        <v>1412</v>
      </c>
    </row>
    <row r="5056" spans="1:9" ht="17.399999999999999" x14ac:dyDescent="0.3">
      <c r="A5056" s="53" t="s">
        <v>895</v>
      </c>
      <c r="B5056" s="57">
        <v>45962</v>
      </c>
      <c r="C5056" s="59">
        <v>104418661.79000001</v>
      </c>
      <c r="D5056" s="60">
        <v>999</v>
      </c>
      <c r="E5056" s="54">
        <v>1044186.62</v>
      </c>
      <c r="F5056" s="54">
        <v>122228.94</v>
      </c>
      <c r="G5056" s="55">
        <v>0.11700000000000001</v>
      </c>
      <c r="H5056" s="53">
        <v>0</v>
      </c>
      <c r="I5056" s="53" t="s">
        <v>1412</v>
      </c>
    </row>
    <row r="5057" spans="1:9" ht="17.399999999999999" x14ac:dyDescent="0.3">
      <c r="A5057" s="53" t="s">
        <v>895</v>
      </c>
      <c r="B5057" s="57">
        <v>45992</v>
      </c>
      <c r="C5057" s="59">
        <v>104418661.79000001</v>
      </c>
      <c r="D5057" s="60">
        <v>999</v>
      </c>
      <c r="E5057" s="54">
        <v>1044186.62</v>
      </c>
      <c r="F5057" s="54">
        <v>182750.82</v>
      </c>
      <c r="G5057" s="55">
        <v>0.17499999999999999</v>
      </c>
      <c r="H5057" s="53">
        <v>0</v>
      </c>
      <c r="I5057" s="53" t="s">
        <v>1412</v>
      </c>
    </row>
    <row r="5058" spans="1:9" ht="17.399999999999999" x14ac:dyDescent="0.3">
      <c r="A5058" s="53" t="s">
        <v>896</v>
      </c>
      <c r="B5058" s="57">
        <v>45658</v>
      </c>
      <c r="C5058" s="59">
        <v>2980870.97</v>
      </c>
      <c r="D5058" s="60">
        <v>0</v>
      </c>
      <c r="E5058" s="54">
        <v>44713.06</v>
      </c>
      <c r="F5058" s="54">
        <v>42923.1</v>
      </c>
      <c r="G5058" s="55">
        <v>0.96</v>
      </c>
      <c r="H5058" s="53">
        <v>0</v>
      </c>
      <c r="I5058" s="53" t="s">
        <v>1408</v>
      </c>
    </row>
    <row r="5059" spans="1:9" ht="17.399999999999999" x14ac:dyDescent="0.3">
      <c r="A5059" s="53" t="s">
        <v>896</v>
      </c>
      <c r="B5059" s="57">
        <v>45689</v>
      </c>
      <c r="C5059" s="59">
        <v>2897191.02</v>
      </c>
      <c r="D5059" s="60">
        <v>0</v>
      </c>
      <c r="E5059" s="54">
        <v>43457.87</v>
      </c>
      <c r="F5059" s="54">
        <v>43986.64</v>
      </c>
      <c r="G5059" s="55">
        <v>1.012</v>
      </c>
      <c r="H5059" s="53">
        <v>0</v>
      </c>
      <c r="I5059" s="53" t="s">
        <v>1408</v>
      </c>
    </row>
    <row r="5060" spans="1:9" ht="17.399999999999999" x14ac:dyDescent="0.3">
      <c r="A5060" s="53" t="s">
        <v>896</v>
      </c>
      <c r="B5060" s="57">
        <v>45717</v>
      </c>
      <c r="C5060" s="59">
        <v>2818539.18</v>
      </c>
      <c r="D5060" s="60">
        <v>0</v>
      </c>
      <c r="E5060" s="54">
        <v>42278.09</v>
      </c>
      <c r="F5060" s="54">
        <v>42562.49</v>
      </c>
      <c r="G5060" s="55">
        <v>1.0069999999999999</v>
      </c>
      <c r="H5060" s="53">
        <v>0</v>
      </c>
      <c r="I5060" s="53" t="s">
        <v>1408</v>
      </c>
    </row>
    <row r="5061" spans="1:9" ht="17.399999999999999" x14ac:dyDescent="0.3">
      <c r="A5061" s="53" t="s">
        <v>896</v>
      </c>
      <c r="B5061" s="57">
        <v>45748</v>
      </c>
      <c r="C5061" s="59">
        <v>2741095.9</v>
      </c>
      <c r="D5061" s="60">
        <v>0</v>
      </c>
      <c r="E5061" s="54">
        <v>41116.44</v>
      </c>
      <c r="F5061" s="54">
        <v>46522.98</v>
      </c>
      <c r="G5061" s="55">
        <v>1.131</v>
      </c>
      <c r="H5061" s="53">
        <v>0</v>
      </c>
      <c r="I5061" s="53" t="s">
        <v>1408</v>
      </c>
    </row>
    <row r="5062" spans="1:9" ht="17.399999999999999" x14ac:dyDescent="0.3">
      <c r="A5062" s="53" t="s">
        <v>896</v>
      </c>
      <c r="B5062" s="57">
        <v>45778</v>
      </c>
      <c r="C5062" s="59">
        <v>2659759.21</v>
      </c>
      <c r="D5062" s="60">
        <v>0</v>
      </c>
      <c r="E5062" s="54">
        <v>39896.39</v>
      </c>
      <c r="F5062" s="54">
        <v>42769.13</v>
      </c>
      <c r="G5062" s="55">
        <v>1.0720000000000001</v>
      </c>
      <c r="H5062" s="53">
        <v>0</v>
      </c>
      <c r="I5062" s="53" t="s">
        <v>1408</v>
      </c>
    </row>
    <row r="5063" spans="1:9" ht="17.399999999999999" x14ac:dyDescent="0.3">
      <c r="A5063" s="53" t="s">
        <v>896</v>
      </c>
      <c r="B5063" s="57">
        <v>45809</v>
      </c>
      <c r="C5063" s="59">
        <v>2580060</v>
      </c>
      <c r="D5063" s="60">
        <v>0</v>
      </c>
      <c r="E5063" s="54">
        <v>38700.9</v>
      </c>
      <c r="F5063" s="54">
        <v>39470.75</v>
      </c>
      <c r="G5063" s="55">
        <v>1.02</v>
      </c>
      <c r="H5063" s="53">
        <v>0</v>
      </c>
      <c r="I5063" s="53" t="s">
        <v>1408</v>
      </c>
    </row>
    <row r="5064" spans="1:9" ht="17.399999999999999" x14ac:dyDescent="0.3">
      <c r="A5064" s="53" t="s">
        <v>896</v>
      </c>
      <c r="B5064" s="57">
        <v>45839</v>
      </c>
      <c r="C5064" s="59">
        <v>2580060</v>
      </c>
      <c r="D5064" s="60">
        <v>220</v>
      </c>
      <c r="E5064" s="54">
        <v>38700.9</v>
      </c>
      <c r="F5064" s="54">
        <v>4960.76</v>
      </c>
      <c r="G5064" s="55">
        <v>0.128</v>
      </c>
      <c r="H5064" s="53">
        <v>0</v>
      </c>
      <c r="I5064" s="53" t="s">
        <v>1412</v>
      </c>
    </row>
    <row r="5065" spans="1:9" ht="17.399999999999999" x14ac:dyDescent="0.3">
      <c r="A5065" s="53" t="s">
        <v>896</v>
      </c>
      <c r="B5065" s="57">
        <v>45870</v>
      </c>
      <c r="C5065" s="59">
        <v>2580060</v>
      </c>
      <c r="D5065" s="60">
        <v>999</v>
      </c>
      <c r="E5065" s="54">
        <v>38700.9</v>
      </c>
      <c r="F5065" s="54">
        <v>2765.97</v>
      </c>
      <c r="G5065" s="55">
        <v>7.0999999999999994E-2</v>
      </c>
      <c r="H5065" s="53">
        <v>0</v>
      </c>
      <c r="I5065" s="53" t="s">
        <v>1412</v>
      </c>
    </row>
    <row r="5066" spans="1:9" ht="17.399999999999999" x14ac:dyDescent="0.3">
      <c r="A5066" s="53" t="s">
        <v>896</v>
      </c>
      <c r="B5066" s="57">
        <v>45901</v>
      </c>
      <c r="C5066" s="59">
        <v>2580060</v>
      </c>
      <c r="D5066" s="60">
        <v>999</v>
      </c>
      <c r="E5066" s="54">
        <v>38700.9</v>
      </c>
      <c r="F5066" s="54">
        <v>4077.11</v>
      </c>
      <c r="G5066" s="55">
        <v>0.105</v>
      </c>
      <c r="H5066" s="53">
        <v>0</v>
      </c>
      <c r="I5066" s="53" t="s">
        <v>1412</v>
      </c>
    </row>
    <row r="5067" spans="1:9" ht="17.399999999999999" x14ac:dyDescent="0.3">
      <c r="A5067" s="53" t="s">
        <v>896</v>
      </c>
      <c r="B5067" s="57">
        <v>45931</v>
      </c>
      <c r="C5067" s="59">
        <v>2580060</v>
      </c>
      <c r="D5067" s="60">
        <v>999</v>
      </c>
      <c r="E5067" s="54">
        <v>38700.9</v>
      </c>
      <c r="F5067" s="54">
        <v>5615.52</v>
      </c>
      <c r="G5067" s="55">
        <v>0.14499999999999999</v>
      </c>
      <c r="H5067" s="53">
        <v>0</v>
      </c>
      <c r="I5067" s="53" t="s">
        <v>1412</v>
      </c>
    </row>
    <row r="5068" spans="1:9" ht="17.399999999999999" x14ac:dyDescent="0.3">
      <c r="A5068" s="53" t="s">
        <v>896</v>
      </c>
      <c r="B5068" s="57">
        <v>45962</v>
      </c>
      <c r="C5068" s="59">
        <v>2580060</v>
      </c>
      <c r="D5068" s="60">
        <v>999</v>
      </c>
      <c r="E5068" s="54">
        <v>38700.9</v>
      </c>
      <c r="F5068" s="54">
        <v>2604.27</v>
      </c>
      <c r="G5068" s="55">
        <v>6.7000000000000004E-2</v>
      </c>
      <c r="H5068" s="53">
        <v>0</v>
      </c>
      <c r="I5068" s="53" t="s">
        <v>1412</v>
      </c>
    </row>
    <row r="5069" spans="1:9" ht="17.399999999999999" x14ac:dyDescent="0.3">
      <c r="A5069" s="53" t="s">
        <v>896</v>
      </c>
      <c r="B5069" s="57">
        <v>45992</v>
      </c>
      <c r="C5069" s="59">
        <v>2580060</v>
      </c>
      <c r="D5069" s="60">
        <v>999</v>
      </c>
      <c r="E5069" s="54">
        <v>38700.9</v>
      </c>
      <c r="F5069" s="54">
        <v>2576.46</v>
      </c>
      <c r="G5069" s="55">
        <v>6.7000000000000004E-2</v>
      </c>
      <c r="H5069" s="53">
        <v>0</v>
      </c>
      <c r="I5069" s="53" t="s">
        <v>1412</v>
      </c>
    </row>
    <row r="5070" spans="1:9" ht="17.399999999999999" x14ac:dyDescent="0.3">
      <c r="A5070" s="53" t="s">
        <v>897</v>
      </c>
      <c r="B5070" s="57">
        <v>45658</v>
      </c>
      <c r="C5070" s="59">
        <v>4461119.58</v>
      </c>
      <c r="D5070" s="60">
        <v>15</v>
      </c>
      <c r="E5070" s="54">
        <v>66916.789999999994</v>
      </c>
      <c r="F5070" s="54">
        <v>67961.75</v>
      </c>
      <c r="G5070" s="55">
        <v>1.016</v>
      </c>
      <c r="H5070" s="53">
        <v>0</v>
      </c>
      <c r="I5070" s="53" t="s">
        <v>1408</v>
      </c>
    </row>
    <row r="5071" spans="1:9" ht="17.399999999999999" x14ac:dyDescent="0.3">
      <c r="A5071" s="53" t="s">
        <v>897</v>
      </c>
      <c r="B5071" s="57">
        <v>45689</v>
      </c>
      <c r="C5071" s="59">
        <v>4335689.12</v>
      </c>
      <c r="D5071" s="60">
        <v>15</v>
      </c>
      <c r="E5071" s="54">
        <v>65035.34</v>
      </c>
      <c r="F5071" s="54">
        <v>73973.59</v>
      </c>
      <c r="G5071" s="55">
        <v>1.137</v>
      </c>
      <c r="H5071" s="53">
        <v>0</v>
      </c>
      <c r="I5071" s="53" t="s">
        <v>1408</v>
      </c>
    </row>
    <row r="5072" spans="1:9" ht="17.399999999999999" x14ac:dyDescent="0.3">
      <c r="A5072" s="53" t="s">
        <v>897</v>
      </c>
      <c r="B5072" s="57">
        <v>45717</v>
      </c>
      <c r="C5072" s="59">
        <v>4219274.84</v>
      </c>
      <c r="D5072" s="60">
        <v>0</v>
      </c>
      <c r="E5072" s="54">
        <v>63289.120000000003</v>
      </c>
      <c r="F5072" s="54">
        <v>61461.21</v>
      </c>
      <c r="G5072" s="55">
        <v>0.97099999999999997</v>
      </c>
      <c r="H5072" s="53">
        <v>0</v>
      </c>
      <c r="I5072" s="53" t="s">
        <v>1408</v>
      </c>
    </row>
    <row r="5073" spans="1:9" ht="17.399999999999999" x14ac:dyDescent="0.3">
      <c r="A5073" s="53" t="s">
        <v>897</v>
      </c>
      <c r="B5073" s="57">
        <v>45748</v>
      </c>
      <c r="C5073" s="59">
        <v>4087814.2</v>
      </c>
      <c r="D5073" s="60">
        <v>0</v>
      </c>
      <c r="E5073" s="54">
        <v>61317.21</v>
      </c>
      <c r="F5073" s="54">
        <v>63782.36</v>
      </c>
      <c r="G5073" s="55">
        <v>1.04</v>
      </c>
      <c r="H5073" s="53">
        <v>0</v>
      </c>
      <c r="I5073" s="53" t="s">
        <v>1408</v>
      </c>
    </row>
    <row r="5074" spans="1:9" ht="17.399999999999999" x14ac:dyDescent="0.3">
      <c r="A5074" s="53" t="s">
        <v>897</v>
      </c>
      <c r="B5074" s="57">
        <v>45778</v>
      </c>
      <c r="C5074" s="59">
        <v>3960152.55</v>
      </c>
      <c r="D5074" s="60">
        <v>35</v>
      </c>
      <c r="E5074" s="54">
        <v>59402.29</v>
      </c>
      <c r="F5074" s="54">
        <v>28920.85</v>
      </c>
      <c r="G5074" s="55">
        <v>0.48699999999999999</v>
      </c>
      <c r="H5074" s="53">
        <v>0</v>
      </c>
      <c r="I5074" s="53" t="s">
        <v>1410</v>
      </c>
    </row>
    <row r="5075" spans="1:9" ht="17.399999999999999" x14ac:dyDescent="0.3">
      <c r="A5075" s="53" t="s">
        <v>897</v>
      </c>
      <c r="B5075" s="57">
        <v>45809</v>
      </c>
      <c r="C5075" s="59">
        <v>3845600.53</v>
      </c>
      <c r="D5075" s="60">
        <v>0</v>
      </c>
      <c r="E5075" s="54">
        <v>57684.01</v>
      </c>
      <c r="F5075" s="54">
        <v>61736.23</v>
      </c>
      <c r="G5075" s="55">
        <v>1.07</v>
      </c>
      <c r="H5075" s="53">
        <v>0</v>
      </c>
      <c r="I5075" s="53" t="s">
        <v>1408</v>
      </c>
    </row>
    <row r="5076" spans="1:9" ht="17.399999999999999" x14ac:dyDescent="0.3">
      <c r="A5076" s="53" t="s">
        <v>897</v>
      </c>
      <c r="B5076" s="57">
        <v>45839</v>
      </c>
      <c r="C5076" s="59">
        <v>3728657.77</v>
      </c>
      <c r="D5076" s="60">
        <v>15</v>
      </c>
      <c r="E5076" s="54">
        <v>55929.87</v>
      </c>
      <c r="F5076" s="54">
        <v>57611.5</v>
      </c>
      <c r="G5076" s="55">
        <v>1.03</v>
      </c>
      <c r="H5076" s="53">
        <v>0</v>
      </c>
      <c r="I5076" s="53" t="s">
        <v>1408</v>
      </c>
    </row>
    <row r="5077" spans="1:9" ht="17.399999999999999" x14ac:dyDescent="0.3">
      <c r="A5077" s="53" t="s">
        <v>897</v>
      </c>
      <c r="B5077" s="57">
        <v>45870</v>
      </c>
      <c r="C5077" s="59">
        <v>3619015.23</v>
      </c>
      <c r="D5077" s="60">
        <v>0</v>
      </c>
      <c r="E5077" s="54">
        <v>54285.23</v>
      </c>
      <c r="F5077" s="54">
        <v>61022.23</v>
      </c>
      <c r="G5077" s="55">
        <v>1.1240000000000001</v>
      </c>
      <c r="H5077" s="53">
        <v>0</v>
      </c>
      <c r="I5077" s="53" t="s">
        <v>1408</v>
      </c>
    </row>
    <row r="5078" spans="1:9" ht="17.399999999999999" x14ac:dyDescent="0.3">
      <c r="A5078" s="53" t="s">
        <v>897</v>
      </c>
      <c r="B5078" s="57">
        <v>45901</v>
      </c>
      <c r="C5078" s="59">
        <v>3502571.29</v>
      </c>
      <c r="D5078" s="60">
        <v>0</v>
      </c>
      <c r="E5078" s="54">
        <v>52538.57</v>
      </c>
      <c r="F5078" s="54">
        <v>53940.94</v>
      </c>
      <c r="G5078" s="55">
        <v>1.0269999999999999</v>
      </c>
      <c r="H5078" s="53">
        <v>0</v>
      </c>
      <c r="I5078" s="53" t="s">
        <v>1408</v>
      </c>
    </row>
    <row r="5079" spans="1:9" ht="17.399999999999999" x14ac:dyDescent="0.3">
      <c r="A5079" s="53" t="s">
        <v>897</v>
      </c>
      <c r="B5079" s="57">
        <v>45931</v>
      </c>
      <c r="C5079" s="59">
        <v>3396376.63</v>
      </c>
      <c r="D5079" s="60">
        <v>0</v>
      </c>
      <c r="E5079" s="54">
        <v>50945.65</v>
      </c>
      <c r="F5079" s="54">
        <v>53587.28</v>
      </c>
      <c r="G5079" s="55">
        <v>1.052</v>
      </c>
      <c r="H5079" s="53">
        <v>0</v>
      </c>
      <c r="I5079" s="53" t="s">
        <v>1408</v>
      </c>
    </row>
    <row r="5080" spans="1:9" ht="17.399999999999999" x14ac:dyDescent="0.3">
      <c r="A5080" s="53" t="s">
        <v>897</v>
      </c>
      <c r="B5080" s="57">
        <v>45962</v>
      </c>
      <c r="C5080" s="59">
        <v>3301003.6</v>
      </c>
      <c r="D5080" s="60">
        <v>0</v>
      </c>
      <c r="E5080" s="54">
        <v>49515.05</v>
      </c>
      <c r="F5080" s="54">
        <v>55689.24</v>
      </c>
      <c r="G5080" s="55">
        <v>1.125</v>
      </c>
      <c r="H5080" s="53">
        <v>0</v>
      </c>
      <c r="I5080" s="53" t="s">
        <v>1408</v>
      </c>
    </row>
    <row r="5081" spans="1:9" ht="17.399999999999999" x14ac:dyDescent="0.3">
      <c r="A5081" s="53" t="s">
        <v>897</v>
      </c>
      <c r="B5081" s="57">
        <v>45992</v>
      </c>
      <c r="C5081" s="59">
        <v>3205100.99</v>
      </c>
      <c r="D5081" s="60">
        <v>0</v>
      </c>
      <c r="E5081" s="54">
        <v>48076.51</v>
      </c>
      <c r="F5081" s="54">
        <v>46182.86</v>
      </c>
      <c r="G5081" s="55">
        <v>0.96099999999999997</v>
      </c>
      <c r="H5081" s="53">
        <v>0</v>
      </c>
      <c r="I5081" s="53" t="s">
        <v>1408</v>
      </c>
    </row>
    <row r="5082" spans="1:9" ht="17.399999999999999" x14ac:dyDescent="0.3">
      <c r="A5082" s="53" t="s">
        <v>899</v>
      </c>
      <c r="B5082" s="57">
        <v>45658</v>
      </c>
      <c r="C5082" s="59">
        <v>18067338.66</v>
      </c>
      <c r="D5082" s="60">
        <v>15</v>
      </c>
      <c r="E5082" s="54">
        <v>271010.08</v>
      </c>
      <c r="F5082" s="54">
        <v>310137.25</v>
      </c>
      <c r="G5082" s="55">
        <v>1.1439999999999999</v>
      </c>
      <c r="H5082" s="53">
        <v>0</v>
      </c>
      <c r="I5082" s="53" t="s">
        <v>1408</v>
      </c>
    </row>
    <row r="5083" spans="1:9" ht="17.399999999999999" x14ac:dyDescent="0.3">
      <c r="A5083" s="53" t="s">
        <v>899</v>
      </c>
      <c r="B5083" s="57">
        <v>45689</v>
      </c>
      <c r="C5083" s="59">
        <v>17653655.640000001</v>
      </c>
      <c r="D5083" s="60">
        <v>0</v>
      </c>
      <c r="E5083" s="54">
        <v>264804.83</v>
      </c>
      <c r="F5083" s="54">
        <v>290541.46999999997</v>
      </c>
      <c r="G5083" s="55">
        <v>1.097</v>
      </c>
      <c r="H5083" s="53">
        <v>0</v>
      </c>
      <c r="I5083" s="53" t="s">
        <v>1408</v>
      </c>
    </row>
    <row r="5084" spans="1:9" ht="17.399999999999999" x14ac:dyDescent="0.3">
      <c r="A5084" s="53" t="s">
        <v>899</v>
      </c>
      <c r="B5084" s="57">
        <v>45717</v>
      </c>
      <c r="C5084" s="59">
        <v>17202769.899999999</v>
      </c>
      <c r="D5084" s="60">
        <v>0</v>
      </c>
      <c r="E5084" s="54">
        <v>258041.55</v>
      </c>
      <c r="F5084" s="54">
        <v>261607.2</v>
      </c>
      <c r="G5084" s="55">
        <v>1.014</v>
      </c>
      <c r="H5084" s="53">
        <v>0</v>
      </c>
      <c r="I5084" s="53" t="s">
        <v>1408</v>
      </c>
    </row>
    <row r="5085" spans="1:9" ht="17.399999999999999" x14ac:dyDescent="0.3">
      <c r="A5085" s="53" t="s">
        <v>899</v>
      </c>
      <c r="B5085" s="57">
        <v>45748</v>
      </c>
      <c r="C5085" s="59">
        <v>16840002.100000001</v>
      </c>
      <c r="D5085" s="60">
        <v>15</v>
      </c>
      <c r="E5085" s="54">
        <v>252600.03</v>
      </c>
      <c r="F5085" s="54">
        <v>249156</v>
      </c>
      <c r="G5085" s="55">
        <v>0.98599999999999999</v>
      </c>
      <c r="H5085" s="53">
        <v>0</v>
      </c>
      <c r="I5085" s="53" t="s">
        <v>1408</v>
      </c>
    </row>
    <row r="5086" spans="1:9" ht="17.399999999999999" x14ac:dyDescent="0.3">
      <c r="A5086" s="53" t="s">
        <v>899</v>
      </c>
      <c r="B5086" s="57">
        <v>45778</v>
      </c>
      <c r="C5086" s="59">
        <v>16436070.68</v>
      </c>
      <c r="D5086" s="60">
        <v>0</v>
      </c>
      <c r="E5086" s="54">
        <v>246541.06</v>
      </c>
      <c r="F5086" s="54">
        <v>261909.23</v>
      </c>
      <c r="G5086" s="55">
        <v>1.0620000000000001</v>
      </c>
      <c r="H5086" s="53">
        <v>0</v>
      </c>
      <c r="I5086" s="53" t="s">
        <v>1408</v>
      </c>
    </row>
    <row r="5087" spans="1:9" ht="17.399999999999999" x14ac:dyDescent="0.3">
      <c r="A5087" s="53" t="s">
        <v>899</v>
      </c>
      <c r="B5087" s="57">
        <v>45809</v>
      </c>
      <c r="C5087" s="59">
        <v>16071812.16</v>
      </c>
      <c r="D5087" s="60">
        <v>0</v>
      </c>
      <c r="E5087" s="54">
        <v>241077.18</v>
      </c>
      <c r="F5087" s="54">
        <v>261713.06</v>
      </c>
      <c r="G5087" s="55">
        <v>1.0860000000000001</v>
      </c>
      <c r="H5087" s="53">
        <v>0</v>
      </c>
      <c r="I5087" s="53" t="s">
        <v>1408</v>
      </c>
    </row>
    <row r="5088" spans="1:9" ht="17.399999999999999" x14ac:dyDescent="0.3">
      <c r="A5088" s="53" t="s">
        <v>899</v>
      </c>
      <c r="B5088" s="57">
        <v>45839</v>
      </c>
      <c r="C5088" s="59">
        <v>16071812.16</v>
      </c>
      <c r="D5088" s="60">
        <v>185</v>
      </c>
      <c r="E5088" s="54">
        <v>241077.18</v>
      </c>
      <c r="F5088" s="54">
        <v>29073.1</v>
      </c>
      <c r="G5088" s="55">
        <v>0.121</v>
      </c>
      <c r="H5088" s="53">
        <v>0</v>
      </c>
      <c r="I5088" s="53" t="s">
        <v>1412</v>
      </c>
    </row>
    <row r="5089" spans="1:9" ht="17.399999999999999" x14ac:dyDescent="0.3">
      <c r="A5089" s="53" t="s">
        <v>899</v>
      </c>
      <c r="B5089" s="57">
        <v>45870</v>
      </c>
      <c r="C5089" s="59">
        <v>16071812.16</v>
      </c>
      <c r="D5089" s="60">
        <v>999</v>
      </c>
      <c r="E5089" s="54">
        <v>241077.18</v>
      </c>
      <c r="F5089" s="54">
        <v>33771.24</v>
      </c>
      <c r="G5089" s="55">
        <v>0.14000000000000001</v>
      </c>
      <c r="H5089" s="53">
        <v>0</v>
      </c>
      <c r="I5089" s="53" t="s">
        <v>1412</v>
      </c>
    </row>
    <row r="5090" spans="1:9" ht="17.399999999999999" x14ac:dyDescent="0.3">
      <c r="A5090" s="53" t="s">
        <v>899</v>
      </c>
      <c r="B5090" s="57">
        <v>45901</v>
      </c>
      <c r="C5090" s="59">
        <v>16071812.16</v>
      </c>
      <c r="D5090" s="60">
        <v>999</v>
      </c>
      <c r="E5090" s="54">
        <v>241077.18</v>
      </c>
      <c r="F5090" s="54">
        <v>29543.27</v>
      </c>
      <c r="G5090" s="55">
        <v>0.123</v>
      </c>
      <c r="H5090" s="53">
        <v>0</v>
      </c>
      <c r="I5090" s="53" t="s">
        <v>1412</v>
      </c>
    </row>
    <row r="5091" spans="1:9" ht="17.399999999999999" x14ac:dyDescent="0.3">
      <c r="A5091" s="53" t="s">
        <v>899</v>
      </c>
      <c r="B5091" s="57">
        <v>45931</v>
      </c>
      <c r="C5091" s="59">
        <v>16071812.16</v>
      </c>
      <c r="D5091" s="60">
        <v>999</v>
      </c>
      <c r="E5091" s="54">
        <v>241077.18</v>
      </c>
      <c r="F5091" s="54">
        <v>47833.34</v>
      </c>
      <c r="G5091" s="55">
        <v>0.19800000000000001</v>
      </c>
      <c r="H5091" s="53">
        <v>0</v>
      </c>
      <c r="I5091" s="53" t="s">
        <v>1412</v>
      </c>
    </row>
    <row r="5092" spans="1:9" ht="17.399999999999999" x14ac:dyDescent="0.3">
      <c r="A5092" s="53" t="s">
        <v>899</v>
      </c>
      <c r="B5092" s="57">
        <v>45962</v>
      </c>
      <c r="C5092" s="59">
        <v>16071812.16</v>
      </c>
      <c r="D5092" s="60">
        <v>999</v>
      </c>
      <c r="E5092" s="54">
        <v>241077.18</v>
      </c>
      <c r="F5092" s="54">
        <v>47342.69</v>
      </c>
      <c r="G5092" s="55">
        <v>0.19600000000000001</v>
      </c>
      <c r="H5092" s="53">
        <v>0</v>
      </c>
      <c r="I5092" s="53" t="s">
        <v>1412</v>
      </c>
    </row>
    <row r="5093" spans="1:9" ht="17.399999999999999" x14ac:dyDescent="0.3">
      <c r="A5093" s="53" t="s">
        <v>899</v>
      </c>
      <c r="B5093" s="57">
        <v>45992</v>
      </c>
      <c r="C5093" s="59">
        <v>16071812.16</v>
      </c>
      <c r="D5093" s="60">
        <v>999</v>
      </c>
      <c r="E5093" s="54">
        <v>241077.18</v>
      </c>
      <c r="F5093" s="54">
        <v>47377.39</v>
      </c>
      <c r="G5093" s="55">
        <v>0.19700000000000001</v>
      </c>
      <c r="H5093" s="53">
        <v>0</v>
      </c>
      <c r="I5093" s="53" t="s">
        <v>1412</v>
      </c>
    </row>
    <row r="5094" spans="1:9" ht="17.399999999999999" x14ac:dyDescent="0.3">
      <c r="A5094" s="53" t="s">
        <v>900</v>
      </c>
      <c r="B5094" s="57">
        <v>45658</v>
      </c>
      <c r="C5094" s="59">
        <v>907934.95</v>
      </c>
      <c r="D5094" s="60">
        <v>0</v>
      </c>
      <c r="E5094" s="54">
        <v>13619.02</v>
      </c>
      <c r="F5094" s="54">
        <v>13265.89</v>
      </c>
      <c r="G5094" s="55">
        <v>0.97399999999999998</v>
      </c>
      <c r="H5094" s="53">
        <v>0</v>
      </c>
      <c r="I5094" s="53" t="s">
        <v>1408</v>
      </c>
    </row>
    <row r="5095" spans="1:9" ht="17.399999999999999" x14ac:dyDescent="0.3">
      <c r="A5095" s="53" t="s">
        <v>900</v>
      </c>
      <c r="B5095" s="57">
        <v>45689</v>
      </c>
      <c r="C5095" s="59">
        <v>881440.14</v>
      </c>
      <c r="D5095" s="60">
        <v>0</v>
      </c>
      <c r="E5095" s="54">
        <v>13221.6</v>
      </c>
      <c r="F5095" s="54">
        <v>13790.95</v>
      </c>
      <c r="G5095" s="55">
        <v>1.0429999999999999</v>
      </c>
      <c r="H5095" s="53">
        <v>0</v>
      </c>
      <c r="I5095" s="53" t="s">
        <v>1408</v>
      </c>
    </row>
    <row r="5096" spans="1:9" ht="17.399999999999999" x14ac:dyDescent="0.3">
      <c r="A5096" s="53" t="s">
        <v>900</v>
      </c>
      <c r="B5096" s="57">
        <v>45717</v>
      </c>
      <c r="C5096" s="59">
        <v>856431.16</v>
      </c>
      <c r="D5096" s="60">
        <v>0</v>
      </c>
      <c r="E5096" s="54">
        <v>12846.47</v>
      </c>
      <c r="F5096" s="54">
        <v>13023.32</v>
      </c>
      <c r="G5096" s="55">
        <v>1.014</v>
      </c>
      <c r="H5096" s="53">
        <v>0</v>
      </c>
      <c r="I5096" s="53" t="s">
        <v>1408</v>
      </c>
    </row>
    <row r="5097" spans="1:9" ht="17.399999999999999" x14ac:dyDescent="0.3">
      <c r="A5097" s="53" t="s">
        <v>900</v>
      </c>
      <c r="B5097" s="57">
        <v>45748</v>
      </c>
      <c r="C5097" s="59">
        <v>831998.72</v>
      </c>
      <c r="D5097" s="60">
        <v>0</v>
      </c>
      <c r="E5097" s="54">
        <v>12479.98</v>
      </c>
      <c r="F5097" s="54">
        <v>12860.93</v>
      </c>
      <c r="G5097" s="55">
        <v>1.0309999999999999</v>
      </c>
      <c r="H5097" s="53">
        <v>0</v>
      </c>
      <c r="I5097" s="53" t="s">
        <v>1408</v>
      </c>
    </row>
    <row r="5098" spans="1:9" ht="17.399999999999999" x14ac:dyDescent="0.3">
      <c r="A5098" s="53" t="s">
        <v>900</v>
      </c>
      <c r="B5098" s="57">
        <v>45778</v>
      </c>
      <c r="C5098" s="59">
        <v>807765.06</v>
      </c>
      <c r="D5098" s="60">
        <v>0</v>
      </c>
      <c r="E5098" s="54">
        <v>12116.48</v>
      </c>
      <c r="F5098" s="54">
        <v>13169.34</v>
      </c>
      <c r="G5098" s="55">
        <v>1.087</v>
      </c>
      <c r="H5098" s="53">
        <v>0</v>
      </c>
      <c r="I5098" s="53" t="s">
        <v>1408</v>
      </c>
    </row>
    <row r="5099" spans="1:9" ht="17.399999999999999" x14ac:dyDescent="0.3">
      <c r="A5099" s="53" t="s">
        <v>900</v>
      </c>
      <c r="B5099" s="57">
        <v>45809</v>
      </c>
      <c r="C5099" s="59">
        <v>786058.77</v>
      </c>
      <c r="D5099" s="60">
        <v>0</v>
      </c>
      <c r="E5099" s="54">
        <v>11790.88</v>
      </c>
      <c r="F5099" s="54">
        <v>13126.44</v>
      </c>
      <c r="G5099" s="55">
        <v>1.113</v>
      </c>
      <c r="H5099" s="53">
        <v>0</v>
      </c>
      <c r="I5099" s="53" t="s">
        <v>1408</v>
      </c>
    </row>
    <row r="5100" spans="1:9" ht="17.399999999999999" x14ac:dyDescent="0.3">
      <c r="A5100" s="53" t="s">
        <v>900</v>
      </c>
      <c r="B5100" s="57">
        <v>45839</v>
      </c>
      <c r="C5100" s="59">
        <v>763061.1</v>
      </c>
      <c r="D5100" s="60">
        <v>0</v>
      </c>
      <c r="E5100" s="54">
        <v>11445.92</v>
      </c>
      <c r="F5100" s="54">
        <v>12086.94</v>
      </c>
      <c r="G5100" s="55">
        <v>1.056</v>
      </c>
      <c r="H5100" s="53">
        <v>0</v>
      </c>
      <c r="I5100" s="53" t="s">
        <v>1408</v>
      </c>
    </row>
    <row r="5101" spans="1:9" ht="17.399999999999999" x14ac:dyDescent="0.3">
      <c r="A5101" s="53" t="s">
        <v>900</v>
      </c>
      <c r="B5101" s="57">
        <v>45870</v>
      </c>
      <c r="C5101" s="59">
        <v>741437.87</v>
      </c>
      <c r="D5101" s="60">
        <v>15</v>
      </c>
      <c r="E5101" s="54">
        <v>11121.57</v>
      </c>
      <c r="F5101" s="54">
        <v>10612.04</v>
      </c>
      <c r="G5101" s="55">
        <v>0.95399999999999996</v>
      </c>
      <c r="H5101" s="53">
        <v>0</v>
      </c>
      <c r="I5101" s="53" t="s">
        <v>1408</v>
      </c>
    </row>
    <row r="5102" spans="1:9" ht="17.399999999999999" x14ac:dyDescent="0.3">
      <c r="A5102" s="53" t="s">
        <v>900</v>
      </c>
      <c r="B5102" s="57">
        <v>45901</v>
      </c>
      <c r="C5102" s="59">
        <v>720364.76</v>
      </c>
      <c r="D5102" s="60">
        <v>35</v>
      </c>
      <c r="E5102" s="54">
        <v>10805.47</v>
      </c>
      <c r="F5102" s="54">
        <v>9035.17</v>
      </c>
      <c r="G5102" s="55">
        <v>0.83599999999999997</v>
      </c>
      <c r="H5102" s="53">
        <v>0</v>
      </c>
      <c r="I5102" s="53" t="s">
        <v>1410</v>
      </c>
    </row>
    <row r="5103" spans="1:9" ht="17.399999999999999" x14ac:dyDescent="0.3">
      <c r="A5103" s="53" t="s">
        <v>900</v>
      </c>
      <c r="B5103" s="57">
        <v>45931</v>
      </c>
      <c r="C5103" s="59">
        <v>697063.62</v>
      </c>
      <c r="D5103" s="60">
        <v>0</v>
      </c>
      <c r="E5103" s="54">
        <v>10455.950000000001</v>
      </c>
      <c r="F5103" s="54">
        <v>11342.13</v>
      </c>
      <c r="G5103" s="55">
        <v>1.085</v>
      </c>
      <c r="H5103" s="53">
        <v>0</v>
      </c>
      <c r="I5103" s="53" t="s">
        <v>1408</v>
      </c>
    </row>
    <row r="5104" spans="1:9" ht="17.399999999999999" x14ac:dyDescent="0.3">
      <c r="A5104" s="53" t="s">
        <v>900</v>
      </c>
      <c r="B5104" s="57">
        <v>45962</v>
      </c>
      <c r="C5104" s="59">
        <v>676696.28</v>
      </c>
      <c r="D5104" s="60">
        <v>0</v>
      </c>
      <c r="E5104" s="54">
        <v>10150.44</v>
      </c>
      <c r="F5104" s="54">
        <v>10441.33</v>
      </c>
      <c r="G5104" s="55">
        <v>1.0289999999999999</v>
      </c>
      <c r="H5104" s="53">
        <v>0</v>
      </c>
      <c r="I5104" s="53" t="s">
        <v>1408</v>
      </c>
    </row>
    <row r="5105" spans="1:9" ht="17.399999999999999" x14ac:dyDescent="0.3">
      <c r="A5105" s="53" t="s">
        <v>900</v>
      </c>
      <c r="B5105" s="57">
        <v>45992</v>
      </c>
      <c r="C5105" s="59">
        <v>658291.46</v>
      </c>
      <c r="D5105" s="60">
        <v>0</v>
      </c>
      <c r="E5105" s="54">
        <v>9874.3700000000008</v>
      </c>
      <c r="F5105" s="54">
        <v>9704.68</v>
      </c>
      <c r="G5105" s="55">
        <v>0.98299999999999998</v>
      </c>
      <c r="H5105" s="53">
        <v>0</v>
      </c>
      <c r="I5105" s="53" t="s">
        <v>1408</v>
      </c>
    </row>
    <row r="5106" spans="1:9" ht="17.399999999999999" x14ac:dyDescent="0.3">
      <c r="A5106" s="53" t="s">
        <v>901</v>
      </c>
      <c r="B5106" s="57">
        <v>45748</v>
      </c>
      <c r="C5106" s="59">
        <v>2125768.23</v>
      </c>
      <c r="D5106" s="60">
        <v>95</v>
      </c>
      <c r="E5106" s="54">
        <v>31886.52</v>
      </c>
      <c r="F5106" s="54">
        <v>15578.51</v>
      </c>
      <c r="G5106" s="55">
        <v>0.48899999999999999</v>
      </c>
      <c r="H5106" s="53">
        <v>0</v>
      </c>
      <c r="I5106" s="53" t="s">
        <v>1409</v>
      </c>
    </row>
    <row r="5107" spans="1:9" ht="17.399999999999999" x14ac:dyDescent="0.3">
      <c r="A5107" s="53" t="s">
        <v>901</v>
      </c>
      <c r="B5107" s="57">
        <v>45778</v>
      </c>
      <c r="C5107" s="59">
        <v>2057510.91</v>
      </c>
      <c r="D5107" s="60">
        <v>0</v>
      </c>
      <c r="E5107" s="54">
        <v>30862.66</v>
      </c>
      <c r="F5107" s="54">
        <v>30784.48</v>
      </c>
      <c r="G5107" s="55">
        <v>0.997</v>
      </c>
      <c r="H5107" s="53">
        <v>0</v>
      </c>
      <c r="I5107" s="53" t="s">
        <v>1408</v>
      </c>
    </row>
    <row r="5108" spans="1:9" ht="17.399999999999999" x14ac:dyDescent="0.3">
      <c r="A5108" s="53" t="s">
        <v>901</v>
      </c>
      <c r="B5108" s="57">
        <v>45809</v>
      </c>
      <c r="C5108" s="59">
        <v>1999206.77</v>
      </c>
      <c r="D5108" s="60">
        <v>0</v>
      </c>
      <c r="E5108" s="54">
        <v>29988.1</v>
      </c>
      <c r="F5108" s="54">
        <v>29610.42</v>
      </c>
      <c r="G5108" s="55">
        <v>0.98699999999999999</v>
      </c>
      <c r="H5108" s="53">
        <v>0</v>
      </c>
      <c r="I5108" s="53" t="s">
        <v>1408</v>
      </c>
    </row>
    <row r="5109" spans="1:9" ht="17.399999999999999" x14ac:dyDescent="0.3">
      <c r="A5109" s="53" t="s">
        <v>901</v>
      </c>
      <c r="B5109" s="57">
        <v>45839</v>
      </c>
      <c r="C5109" s="59">
        <v>1941983.39</v>
      </c>
      <c r="D5109" s="60">
        <v>0</v>
      </c>
      <c r="E5109" s="54">
        <v>29129.75</v>
      </c>
      <c r="F5109" s="54">
        <v>27954.9</v>
      </c>
      <c r="G5109" s="55">
        <v>0.96</v>
      </c>
      <c r="H5109" s="53">
        <v>0</v>
      </c>
      <c r="I5109" s="53" t="s">
        <v>1408</v>
      </c>
    </row>
    <row r="5110" spans="1:9" ht="17.399999999999999" x14ac:dyDescent="0.3">
      <c r="A5110" s="53" t="s">
        <v>901</v>
      </c>
      <c r="B5110" s="57">
        <v>45870</v>
      </c>
      <c r="C5110" s="59">
        <v>1882409.11</v>
      </c>
      <c r="D5110" s="60">
        <v>65</v>
      </c>
      <c r="E5110" s="54">
        <v>28236.14</v>
      </c>
      <c r="F5110" s="54">
        <v>24825.69</v>
      </c>
      <c r="G5110" s="55">
        <v>0.879</v>
      </c>
      <c r="H5110" s="53">
        <v>0</v>
      </c>
      <c r="I5110" s="53" t="s">
        <v>1411</v>
      </c>
    </row>
    <row r="5111" spans="1:9" ht="17.399999999999999" x14ac:dyDescent="0.3">
      <c r="A5111" s="53" t="s">
        <v>901</v>
      </c>
      <c r="B5111" s="57">
        <v>45901</v>
      </c>
      <c r="C5111" s="59">
        <v>1830515.82</v>
      </c>
      <c r="D5111" s="60">
        <v>95</v>
      </c>
      <c r="E5111" s="54">
        <v>27457.74</v>
      </c>
      <c r="F5111" s="54">
        <v>4617.2700000000004</v>
      </c>
      <c r="G5111" s="55">
        <v>0.16800000000000001</v>
      </c>
      <c r="H5111" s="53">
        <v>0</v>
      </c>
      <c r="I5111" s="53" t="s">
        <v>1409</v>
      </c>
    </row>
    <row r="5112" spans="1:9" ht="17.399999999999999" x14ac:dyDescent="0.3">
      <c r="A5112" s="53" t="s">
        <v>901</v>
      </c>
      <c r="B5112" s="57">
        <v>45931</v>
      </c>
      <c r="C5112" s="59">
        <v>1777100.68</v>
      </c>
      <c r="D5112" s="60">
        <v>0</v>
      </c>
      <c r="E5112" s="54">
        <v>26656.51</v>
      </c>
      <c r="F5112" s="54">
        <v>26566.15</v>
      </c>
      <c r="G5112" s="55">
        <v>0.997</v>
      </c>
      <c r="H5112" s="53">
        <v>0</v>
      </c>
      <c r="I5112" s="53" t="s">
        <v>1408</v>
      </c>
    </row>
    <row r="5113" spans="1:9" ht="17.399999999999999" x14ac:dyDescent="0.3">
      <c r="A5113" s="53" t="s">
        <v>901</v>
      </c>
      <c r="B5113" s="57">
        <v>45962</v>
      </c>
      <c r="C5113" s="59">
        <v>1727651.53</v>
      </c>
      <c r="D5113" s="60">
        <v>0</v>
      </c>
      <c r="E5113" s="54">
        <v>25914.77</v>
      </c>
      <c r="F5113" s="54">
        <v>26741.26</v>
      </c>
      <c r="G5113" s="55">
        <v>1.032</v>
      </c>
      <c r="H5113" s="53">
        <v>0</v>
      </c>
      <c r="I5113" s="53" t="s">
        <v>1408</v>
      </c>
    </row>
    <row r="5114" spans="1:9" ht="17.399999999999999" x14ac:dyDescent="0.3">
      <c r="A5114" s="53" t="s">
        <v>901</v>
      </c>
      <c r="B5114" s="57">
        <v>45992</v>
      </c>
      <c r="C5114" s="59">
        <v>1672384.07</v>
      </c>
      <c r="D5114" s="60">
        <v>35</v>
      </c>
      <c r="E5114" s="54">
        <v>25085.759999999998</v>
      </c>
      <c r="F5114" s="54">
        <v>10725.72</v>
      </c>
      <c r="G5114" s="55">
        <v>0.42799999999999999</v>
      </c>
      <c r="H5114" s="53">
        <v>0</v>
      </c>
      <c r="I5114" s="53" t="s">
        <v>1410</v>
      </c>
    </row>
    <row r="5115" spans="1:9" ht="17.399999999999999" x14ac:dyDescent="0.3">
      <c r="A5115" s="53" t="s">
        <v>902</v>
      </c>
      <c r="B5115" s="57">
        <v>45658</v>
      </c>
      <c r="C5115" s="59">
        <v>284340.3</v>
      </c>
      <c r="D5115" s="60">
        <v>0</v>
      </c>
      <c r="E5115" s="54">
        <v>4265.1000000000004</v>
      </c>
      <c r="F5115" s="54">
        <v>4546.45</v>
      </c>
      <c r="G5115" s="55">
        <v>1.0660000000000001</v>
      </c>
      <c r="H5115" s="53">
        <v>0</v>
      </c>
      <c r="I5115" s="53" t="s">
        <v>1408</v>
      </c>
    </row>
    <row r="5116" spans="1:9" ht="17.399999999999999" x14ac:dyDescent="0.3">
      <c r="A5116" s="53" t="s">
        <v>902</v>
      </c>
      <c r="B5116" s="57">
        <v>45689</v>
      </c>
      <c r="C5116" s="59">
        <v>276493.89</v>
      </c>
      <c r="D5116" s="60">
        <v>35</v>
      </c>
      <c r="E5116" s="54">
        <v>4147.41</v>
      </c>
      <c r="F5116" s="54">
        <v>2585.6</v>
      </c>
      <c r="G5116" s="55">
        <v>0.623</v>
      </c>
      <c r="H5116" s="53">
        <v>0</v>
      </c>
      <c r="I5116" s="53" t="s">
        <v>1410</v>
      </c>
    </row>
    <row r="5117" spans="1:9" ht="17.399999999999999" x14ac:dyDescent="0.3">
      <c r="A5117" s="53" t="s">
        <v>902</v>
      </c>
      <c r="B5117" s="57">
        <v>45717</v>
      </c>
      <c r="C5117" s="59">
        <v>268355.61</v>
      </c>
      <c r="D5117" s="60">
        <v>65</v>
      </c>
      <c r="E5117" s="54">
        <v>4025.33</v>
      </c>
      <c r="F5117" s="54">
        <v>1890.7</v>
      </c>
      <c r="G5117" s="55">
        <v>0.47</v>
      </c>
      <c r="H5117" s="53">
        <v>0</v>
      </c>
      <c r="I5117" s="53" t="s">
        <v>1411</v>
      </c>
    </row>
    <row r="5118" spans="1:9" ht="17.399999999999999" x14ac:dyDescent="0.3">
      <c r="A5118" s="53" t="s">
        <v>902</v>
      </c>
      <c r="B5118" s="57">
        <v>45748</v>
      </c>
      <c r="C5118" s="59">
        <v>259807.77</v>
      </c>
      <c r="D5118" s="60">
        <v>0</v>
      </c>
      <c r="E5118" s="54">
        <v>3897.12</v>
      </c>
      <c r="F5118" s="54">
        <v>4149.7700000000004</v>
      </c>
      <c r="G5118" s="55">
        <v>1.0649999999999999</v>
      </c>
      <c r="H5118" s="53">
        <v>0</v>
      </c>
      <c r="I5118" s="53" t="s">
        <v>1408</v>
      </c>
    </row>
    <row r="5119" spans="1:9" ht="17.399999999999999" x14ac:dyDescent="0.3">
      <c r="A5119" s="53" t="s">
        <v>902</v>
      </c>
      <c r="B5119" s="57">
        <v>45778</v>
      </c>
      <c r="C5119" s="59">
        <v>259807.77</v>
      </c>
      <c r="D5119" s="60">
        <v>185</v>
      </c>
      <c r="E5119" s="54">
        <v>3897.12</v>
      </c>
      <c r="F5119" s="54">
        <v>8.5399999999999991</v>
      </c>
      <c r="G5119" s="55">
        <v>2E-3</v>
      </c>
      <c r="H5119" s="53">
        <v>0</v>
      </c>
      <c r="I5119" s="53" t="s">
        <v>1412</v>
      </c>
    </row>
    <row r="5120" spans="1:9" ht="17.399999999999999" x14ac:dyDescent="0.3">
      <c r="A5120" s="53" t="s">
        <v>902</v>
      </c>
      <c r="B5120" s="57">
        <v>45809</v>
      </c>
      <c r="C5120" s="59">
        <v>259807.77</v>
      </c>
      <c r="D5120" s="60">
        <v>999</v>
      </c>
      <c r="E5120" s="54">
        <v>3897.12</v>
      </c>
      <c r="F5120" s="54">
        <v>743.64</v>
      </c>
      <c r="G5120" s="55">
        <v>0.191</v>
      </c>
      <c r="H5120" s="53">
        <v>0</v>
      </c>
      <c r="I5120" s="53" t="s">
        <v>1412</v>
      </c>
    </row>
    <row r="5121" spans="1:9" ht="17.399999999999999" x14ac:dyDescent="0.3">
      <c r="A5121" s="53" t="s">
        <v>902</v>
      </c>
      <c r="B5121" s="57">
        <v>45839</v>
      </c>
      <c r="C5121" s="59">
        <v>259807.77</v>
      </c>
      <c r="D5121" s="60">
        <v>999</v>
      </c>
      <c r="E5121" s="54">
        <v>3897.12</v>
      </c>
      <c r="F5121" s="54">
        <v>594.45000000000005</v>
      </c>
      <c r="G5121" s="55">
        <v>0.153</v>
      </c>
      <c r="H5121" s="53">
        <v>0</v>
      </c>
      <c r="I5121" s="53" t="s">
        <v>1412</v>
      </c>
    </row>
    <row r="5122" spans="1:9" ht="17.399999999999999" x14ac:dyDescent="0.3">
      <c r="A5122" s="53" t="s">
        <v>902</v>
      </c>
      <c r="B5122" s="57">
        <v>45870</v>
      </c>
      <c r="C5122" s="59">
        <v>259807.77</v>
      </c>
      <c r="D5122" s="60">
        <v>999</v>
      </c>
      <c r="E5122" s="54">
        <v>3897.12</v>
      </c>
      <c r="F5122" s="54">
        <v>744.25</v>
      </c>
      <c r="G5122" s="55">
        <v>0.191</v>
      </c>
      <c r="H5122" s="53">
        <v>0</v>
      </c>
      <c r="I5122" s="53" t="s">
        <v>1412</v>
      </c>
    </row>
    <row r="5123" spans="1:9" ht="17.399999999999999" x14ac:dyDescent="0.3">
      <c r="A5123" s="53" t="s">
        <v>902</v>
      </c>
      <c r="B5123" s="57">
        <v>45901</v>
      </c>
      <c r="C5123" s="59">
        <v>259807.77</v>
      </c>
      <c r="D5123" s="60">
        <v>999</v>
      </c>
      <c r="E5123" s="54">
        <v>3897.12</v>
      </c>
      <c r="F5123" s="54">
        <v>152.99</v>
      </c>
      <c r="G5123" s="55">
        <v>3.9E-2</v>
      </c>
      <c r="H5123" s="53">
        <v>0</v>
      </c>
      <c r="I5123" s="53" t="s">
        <v>1412</v>
      </c>
    </row>
    <row r="5124" spans="1:9" ht="17.399999999999999" x14ac:dyDescent="0.3">
      <c r="A5124" s="53" t="s">
        <v>902</v>
      </c>
      <c r="B5124" s="57">
        <v>45931</v>
      </c>
      <c r="C5124" s="59">
        <v>259807.77</v>
      </c>
      <c r="D5124" s="60">
        <v>999</v>
      </c>
      <c r="E5124" s="54">
        <v>3897.12</v>
      </c>
      <c r="F5124" s="54">
        <v>191.48</v>
      </c>
      <c r="G5124" s="55">
        <v>4.9000000000000002E-2</v>
      </c>
      <c r="H5124" s="53">
        <v>0</v>
      </c>
      <c r="I5124" s="53" t="s">
        <v>1412</v>
      </c>
    </row>
    <row r="5125" spans="1:9" ht="17.399999999999999" x14ac:dyDescent="0.3">
      <c r="A5125" s="53" t="s">
        <v>902</v>
      </c>
      <c r="B5125" s="57">
        <v>45962</v>
      </c>
      <c r="C5125" s="59">
        <v>259807.77</v>
      </c>
      <c r="D5125" s="60">
        <v>999</v>
      </c>
      <c r="E5125" s="54">
        <v>3897.12</v>
      </c>
      <c r="F5125" s="54">
        <v>175.85</v>
      </c>
      <c r="G5125" s="55">
        <v>4.4999999999999998E-2</v>
      </c>
      <c r="H5125" s="53">
        <v>0</v>
      </c>
      <c r="I5125" s="53" t="s">
        <v>1412</v>
      </c>
    </row>
    <row r="5126" spans="1:9" ht="17.399999999999999" x14ac:dyDescent="0.3">
      <c r="A5126" s="53" t="s">
        <v>902</v>
      </c>
      <c r="B5126" s="57">
        <v>45992</v>
      </c>
      <c r="C5126" s="59">
        <v>259807.77</v>
      </c>
      <c r="D5126" s="60">
        <v>999</v>
      </c>
      <c r="E5126" s="54">
        <v>3897.12</v>
      </c>
      <c r="F5126" s="54">
        <v>474.36</v>
      </c>
      <c r="G5126" s="55">
        <v>0.122</v>
      </c>
      <c r="H5126" s="53">
        <v>0</v>
      </c>
      <c r="I5126" s="53" t="s">
        <v>1412</v>
      </c>
    </row>
    <row r="5127" spans="1:9" ht="17.399999999999999" x14ac:dyDescent="0.3">
      <c r="A5127" s="53" t="s">
        <v>904</v>
      </c>
      <c r="B5127" s="57">
        <v>45658</v>
      </c>
      <c r="C5127" s="59">
        <v>522608.84</v>
      </c>
      <c r="D5127" s="60">
        <v>0</v>
      </c>
      <c r="E5127" s="54">
        <v>7839.13</v>
      </c>
      <c r="F5127" s="54">
        <v>8949.9699999999993</v>
      </c>
      <c r="G5127" s="55">
        <v>1.1419999999999999</v>
      </c>
      <c r="H5127" s="53">
        <v>0</v>
      </c>
      <c r="I5127" s="53" t="s">
        <v>1408</v>
      </c>
    </row>
    <row r="5128" spans="1:9" ht="17.399999999999999" x14ac:dyDescent="0.3">
      <c r="A5128" s="53" t="s">
        <v>904</v>
      </c>
      <c r="B5128" s="57">
        <v>45689</v>
      </c>
      <c r="C5128" s="59">
        <v>508321.17</v>
      </c>
      <c r="D5128" s="60">
        <v>15</v>
      </c>
      <c r="E5128" s="54">
        <v>7624.82</v>
      </c>
      <c r="F5128" s="54">
        <v>7820.75</v>
      </c>
      <c r="G5128" s="55">
        <v>1.026</v>
      </c>
      <c r="H5128" s="53">
        <v>0</v>
      </c>
      <c r="I5128" s="53" t="s">
        <v>1408</v>
      </c>
    </row>
    <row r="5129" spans="1:9" ht="17.399999999999999" x14ac:dyDescent="0.3">
      <c r="A5129" s="53" t="s">
        <v>904</v>
      </c>
      <c r="B5129" s="57">
        <v>45717</v>
      </c>
      <c r="C5129" s="59">
        <v>491741.93</v>
      </c>
      <c r="D5129" s="60">
        <v>0</v>
      </c>
      <c r="E5129" s="54">
        <v>7376.13</v>
      </c>
      <c r="F5129" s="54">
        <v>8431.25</v>
      </c>
      <c r="G5129" s="55">
        <v>1.143</v>
      </c>
      <c r="H5129" s="53">
        <v>0</v>
      </c>
      <c r="I5129" s="53" t="s">
        <v>1408</v>
      </c>
    </row>
    <row r="5130" spans="1:9" ht="17.399999999999999" x14ac:dyDescent="0.3">
      <c r="A5130" s="53" t="s">
        <v>904</v>
      </c>
      <c r="B5130" s="57">
        <v>45748</v>
      </c>
      <c r="C5130" s="59">
        <v>478562.52</v>
      </c>
      <c r="D5130" s="60">
        <v>0</v>
      </c>
      <c r="E5130" s="54">
        <v>7178.44</v>
      </c>
      <c r="F5130" s="54">
        <v>8246.85</v>
      </c>
      <c r="G5130" s="55">
        <v>1.149</v>
      </c>
      <c r="H5130" s="53">
        <v>0</v>
      </c>
      <c r="I5130" s="53" t="s">
        <v>1408</v>
      </c>
    </row>
    <row r="5131" spans="1:9" ht="17.399999999999999" x14ac:dyDescent="0.3">
      <c r="A5131" s="53" t="s">
        <v>904</v>
      </c>
      <c r="B5131" s="57">
        <v>45778</v>
      </c>
      <c r="C5131" s="59">
        <v>465615.3</v>
      </c>
      <c r="D5131" s="60">
        <v>0</v>
      </c>
      <c r="E5131" s="54">
        <v>6984.23</v>
      </c>
      <c r="F5131" s="54">
        <v>6808.12</v>
      </c>
      <c r="G5131" s="55">
        <v>0.97499999999999998</v>
      </c>
      <c r="H5131" s="53">
        <v>0</v>
      </c>
      <c r="I5131" s="53" t="s">
        <v>1408</v>
      </c>
    </row>
    <row r="5132" spans="1:9" ht="17.399999999999999" x14ac:dyDescent="0.3">
      <c r="A5132" s="53" t="s">
        <v>904</v>
      </c>
      <c r="B5132" s="57">
        <v>45809</v>
      </c>
      <c r="C5132" s="59">
        <v>450648.96</v>
      </c>
      <c r="D5132" s="60">
        <v>35</v>
      </c>
      <c r="E5132" s="54">
        <v>6759.73</v>
      </c>
      <c r="F5132" s="54">
        <v>3808.14</v>
      </c>
      <c r="G5132" s="55">
        <v>0.56299999999999994</v>
      </c>
      <c r="H5132" s="53">
        <v>0</v>
      </c>
      <c r="I5132" s="53" t="s">
        <v>1410</v>
      </c>
    </row>
    <row r="5133" spans="1:9" ht="17.399999999999999" x14ac:dyDescent="0.3">
      <c r="A5133" s="53" t="s">
        <v>904</v>
      </c>
      <c r="B5133" s="57">
        <v>45839</v>
      </c>
      <c r="C5133" s="59">
        <v>438413.25</v>
      </c>
      <c r="D5133" s="60">
        <v>35</v>
      </c>
      <c r="E5133" s="54">
        <v>6576.2</v>
      </c>
      <c r="F5133" s="54">
        <v>3884.33</v>
      </c>
      <c r="G5133" s="55">
        <v>0.59099999999999997</v>
      </c>
      <c r="H5133" s="53">
        <v>0</v>
      </c>
      <c r="I5133" s="53" t="s">
        <v>1410</v>
      </c>
    </row>
    <row r="5134" spans="1:9" ht="17.399999999999999" x14ac:dyDescent="0.3">
      <c r="A5134" s="53" t="s">
        <v>904</v>
      </c>
      <c r="B5134" s="57">
        <v>45870</v>
      </c>
      <c r="C5134" s="59">
        <v>423966.11</v>
      </c>
      <c r="D5134" s="60">
        <v>0</v>
      </c>
      <c r="E5134" s="54">
        <v>6359.49</v>
      </c>
      <c r="F5134" s="54">
        <v>6480.18</v>
      </c>
      <c r="G5134" s="55">
        <v>1.0189999999999999</v>
      </c>
      <c r="H5134" s="53">
        <v>0</v>
      </c>
      <c r="I5134" s="53" t="s">
        <v>1408</v>
      </c>
    </row>
    <row r="5135" spans="1:9" ht="17.399999999999999" x14ac:dyDescent="0.3">
      <c r="A5135" s="53" t="s">
        <v>904</v>
      </c>
      <c r="B5135" s="57">
        <v>45901</v>
      </c>
      <c r="C5135" s="59">
        <v>412165.24</v>
      </c>
      <c r="D5135" s="60">
        <v>0</v>
      </c>
      <c r="E5135" s="54">
        <v>6182.48</v>
      </c>
      <c r="F5135" s="54">
        <v>6427.57</v>
      </c>
      <c r="G5135" s="55">
        <v>1.04</v>
      </c>
      <c r="H5135" s="53">
        <v>0</v>
      </c>
      <c r="I5135" s="53" t="s">
        <v>1408</v>
      </c>
    </row>
    <row r="5136" spans="1:9" ht="17.399999999999999" x14ac:dyDescent="0.3">
      <c r="A5136" s="53" t="s">
        <v>904</v>
      </c>
      <c r="B5136" s="57">
        <v>45931</v>
      </c>
      <c r="C5136" s="59">
        <v>399404.43</v>
      </c>
      <c r="D5136" s="60">
        <v>0</v>
      </c>
      <c r="E5136" s="54">
        <v>5991.07</v>
      </c>
      <c r="F5136" s="54">
        <v>6139.11</v>
      </c>
      <c r="G5136" s="55">
        <v>1.0249999999999999</v>
      </c>
      <c r="H5136" s="53">
        <v>0</v>
      </c>
      <c r="I5136" s="53" t="s">
        <v>1408</v>
      </c>
    </row>
    <row r="5137" spans="1:9" ht="17.399999999999999" x14ac:dyDescent="0.3">
      <c r="A5137" s="53" t="s">
        <v>904</v>
      </c>
      <c r="B5137" s="57">
        <v>45962</v>
      </c>
      <c r="C5137" s="59">
        <v>387896.15</v>
      </c>
      <c r="D5137" s="60">
        <v>65</v>
      </c>
      <c r="E5137" s="54">
        <v>5818.44</v>
      </c>
      <c r="F5137" s="54">
        <v>4424.5600000000004</v>
      </c>
      <c r="G5137" s="55">
        <v>0.76</v>
      </c>
      <c r="H5137" s="53">
        <v>0</v>
      </c>
      <c r="I5137" s="53" t="s">
        <v>1411</v>
      </c>
    </row>
    <row r="5138" spans="1:9" ht="17.399999999999999" x14ac:dyDescent="0.3">
      <c r="A5138" s="53" t="s">
        <v>904</v>
      </c>
      <c r="B5138" s="57">
        <v>45992</v>
      </c>
      <c r="C5138" s="59">
        <v>377529.34</v>
      </c>
      <c r="D5138" s="60">
        <v>65</v>
      </c>
      <c r="E5138" s="54">
        <v>5662.94</v>
      </c>
      <c r="F5138" s="54">
        <v>2490.09</v>
      </c>
      <c r="G5138" s="55">
        <v>0.44</v>
      </c>
      <c r="H5138" s="53">
        <v>0</v>
      </c>
      <c r="I5138" s="53" t="s">
        <v>1411</v>
      </c>
    </row>
    <row r="5139" spans="1:9" ht="17.399999999999999" x14ac:dyDescent="0.3">
      <c r="A5139" s="53" t="s">
        <v>906</v>
      </c>
      <c r="B5139" s="57">
        <v>45689</v>
      </c>
      <c r="C5139" s="59">
        <v>71633358.430000007</v>
      </c>
      <c r="D5139" s="60">
        <v>0</v>
      </c>
      <c r="E5139" s="54">
        <v>716333.58</v>
      </c>
      <c r="F5139" s="54">
        <v>714692.28</v>
      </c>
      <c r="G5139" s="55">
        <v>0.998</v>
      </c>
      <c r="H5139" s="53">
        <v>0</v>
      </c>
      <c r="I5139" s="53" t="s">
        <v>1408</v>
      </c>
    </row>
    <row r="5140" spans="1:9" ht="17.399999999999999" x14ac:dyDescent="0.3">
      <c r="A5140" s="53" t="s">
        <v>906</v>
      </c>
      <c r="B5140" s="57">
        <v>45717</v>
      </c>
      <c r="C5140" s="59">
        <v>70322264.010000005</v>
      </c>
      <c r="D5140" s="60">
        <v>0</v>
      </c>
      <c r="E5140" s="54">
        <v>703222.64</v>
      </c>
      <c r="F5140" s="54">
        <v>673777.79</v>
      </c>
      <c r="G5140" s="55">
        <v>0.95799999999999996</v>
      </c>
      <c r="H5140" s="53">
        <v>0</v>
      </c>
      <c r="I5140" s="53" t="s">
        <v>1408</v>
      </c>
    </row>
    <row r="5141" spans="1:9" ht="17.399999999999999" x14ac:dyDescent="0.3">
      <c r="A5141" s="53" t="s">
        <v>906</v>
      </c>
      <c r="B5141" s="57">
        <v>45748</v>
      </c>
      <c r="C5141" s="59">
        <v>69276151.400000006</v>
      </c>
      <c r="D5141" s="60">
        <v>65</v>
      </c>
      <c r="E5141" s="54">
        <v>692761.51</v>
      </c>
      <c r="F5141" s="54">
        <v>336616.27</v>
      </c>
      <c r="G5141" s="55">
        <v>0.48599999999999999</v>
      </c>
      <c r="H5141" s="53">
        <v>0</v>
      </c>
      <c r="I5141" s="53" t="s">
        <v>1411</v>
      </c>
    </row>
    <row r="5142" spans="1:9" ht="17.399999999999999" x14ac:dyDescent="0.3">
      <c r="A5142" s="53" t="s">
        <v>906</v>
      </c>
      <c r="B5142" s="57">
        <v>45778</v>
      </c>
      <c r="C5142" s="59">
        <v>67945726.560000002</v>
      </c>
      <c r="D5142" s="60">
        <v>35</v>
      </c>
      <c r="E5142" s="54">
        <v>679457.27</v>
      </c>
      <c r="F5142" s="54">
        <v>470263.41</v>
      </c>
      <c r="G5142" s="55">
        <v>0.69199999999999995</v>
      </c>
      <c r="H5142" s="53">
        <v>0</v>
      </c>
      <c r="I5142" s="53" t="s">
        <v>1410</v>
      </c>
    </row>
    <row r="5143" spans="1:9" ht="17.399999999999999" x14ac:dyDescent="0.3">
      <c r="A5143" s="53" t="s">
        <v>906</v>
      </c>
      <c r="B5143" s="57">
        <v>45809</v>
      </c>
      <c r="C5143" s="59">
        <v>66855988.619999997</v>
      </c>
      <c r="D5143" s="60">
        <v>15</v>
      </c>
      <c r="E5143" s="54">
        <v>668559.89</v>
      </c>
      <c r="F5143" s="54">
        <v>703561.31</v>
      </c>
      <c r="G5143" s="55">
        <v>1.052</v>
      </c>
      <c r="H5143" s="53">
        <v>0</v>
      </c>
      <c r="I5143" s="53" t="s">
        <v>1408</v>
      </c>
    </row>
    <row r="5144" spans="1:9" ht="17.399999999999999" x14ac:dyDescent="0.3">
      <c r="A5144" s="53" t="s">
        <v>906</v>
      </c>
      <c r="B5144" s="57">
        <v>45839</v>
      </c>
      <c r="C5144" s="59">
        <v>65787761.710000001</v>
      </c>
      <c r="D5144" s="60">
        <v>15</v>
      </c>
      <c r="E5144" s="54">
        <v>657877.62</v>
      </c>
      <c r="F5144" s="54">
        <v>639219.56999999995</v>
      </c>
      <c r="G5144" s="55">
        <v>0.97199999999999998</v>
      </c>
      <c r="H5144" s="53">
        <v>0</v>
      </c>
      <c r="I5144" s="53" t="s">
        <v>1408</v>
      </c>
    </row>
    <row r="5145" spans="1:9" ht="17.399999999999999" x14ac:dyDescent="0.3">
      <c r="A5145" s="53" t="s">
        <v>906</v>
      </c>
      <c r="B5145" s="57">
        <v>45870</v>
      </c>
      <c r="C5145" s="59">
        <v>64633010.280000001</v>
      </c>
      <c r="D5145" s="60">
        <v>35</v>
      </c>
      <c r="E5145" s="54">
        <v>646330.1</v>
      </c>
      <c r="F5145" s="54">
        <v>574541.03</v>
      </c>
      <c r="G5145" s="55">
        <v>0.88900000000000001</v>
      </c>
      <c r="H5145" s="53">
        <v>0</v>
      </c>
      <c r="I5145" s="53" t="s">
        <v>1410</v>
      </c>
    </row>
    <row r="5146" spans="1:9" ht="17.399999999999999" x14ac:dyDescent="0.3">
      <c r="A5146" s="53" t="s">
        <v>906</v>
      </c>
      <c r="B5146" s="57">
        <v>45901</v>
      </c>
      <c r="C5146" s="59">
        <v>63625880.350000001</v>
      </c>
      <c r="D5146" s="60">
        <v>95</v>
      </c>
      <c r="E5146" s="54">
        <v>636258.80000000005</v>
      </c>
      <c r="F5146" s="54">
        <v>189001.51</v>
      </c>
      <c r="G5146" s="55">
        <v>0.29699999999999999</v>
      </c>
      <c r="H5146" s="53">
        <v>0</v>
      </c>
      <c r="I5146" s="53" t="s">
        <v>1409</v>
      </c>
    </row>
    <row r="5147" spans="1:9" ht="17.399999999999999" x14ac:dyDescent="0.3">
      <c r="A5147" s="53" t="s">
        <v>906</v>
      </c>
      <c r="B5147" s="57">
        <v>45931</v>
      </c>
      <c r="C5147" s="59">
        <v>62315531.909999996</v>
      </c>
      <c r="D5147" s="60">
        <v>0</v>
      </c>
      <c r="E5147" s="54">
        <v>623155.31999999995</v>
      </c>
      <c r="F5147" s="54">
        <v>715094.05</v>
      </c>
      <c r="G5147" s="55">
        <v>1.1479999999999999</v>
      </c>
      <c r="H5147" s="53">
        <v>0</v>
      </c>
      <c r="I5147" s="53" t="s">
        <v>1408</v>
      </c>
    </row>
    <row r="5148" spans="1:9" ht="17.399999999999999" x14ac:dyDescent="0.3">
      <c r="A5148" s="53" t="s">
        <v>906</v>
      </c>
      <c r="B5148" s="57">
        <v>45962</v>
      </c>
      <c r="C5148" s="59">
        <v>61405225.359999999</v>
      </c>
      <c r="D5148" s="60">
        <v>0</v>
      </c>
      <c r="E5148" s="54">
        <v>614052.25</v>
      </c>
      <c r="F5148" s="54">
        <v>629024.18999999994</v>
      </c>
      <c r="G5148" s="55">
        <v>1.024</v>
      </c>
      <c r="H5148" s="53">
        <v>0</v>
      </c>
      <c r="I5148" s="53" t="s">
        <v>1408</v>
      </c>
    </row>
    <row r="5149" spans="1:9" ht="17.399999999999999" x14ac:dyDescent="0.3">
      <c r="A5149" s="53" t="s">
        <v>906</v>
      </c>
      <c r="B5149" s="57">
        <v>45992</v>
      </c>
      <c r="C5149" s="59">
        <v>60509985.259999998</v>
      </c>
      <c r="D5149" s="60">
        <v>15</v>
      </c>
      <c r="E5149" s="54">
        <v>605099.85</v>
      </c>
      <c r="F5149" s="54">
        <v>639182.82999999996</v>
      </c>
      <c r="G5149" s="55">
        <v>1.056</v>
      </c>
      <c r="H5149" s="53">
        <v>0</v>
      </c>
      <c r="I5149" s="53" t="s">
        <v>1408</v>
      </c>
    </row>
    <row r="5150" spans="1:9" ht="17.399999999999999" x14ac:dyDescent="0.3">
      <c r="A5150" s="53" t="s">
        <v>907</v>
      </c>
      <c r="B5150" s="57">
        <v>45658</v>
      </c>
      <c r="C5150" s="59">
        <v>2751584.12</v>
      </c>
      <c r="D5150" s="60">
        <v>0</v>
      </c>
      <c r="E5150" s="54">
        <v>41273.760000000002</v>
      </c>
      <c r="F5150" s="54">
        <v>40605.199999999997</v>
      </c>
      <c r="G5150" s="55">
        <v>0.98399999999999999</v>
      </c>
      <c r="H5150" s="53">
        <v>0</v>
      </c>
      <c r="I5150" s="53" t="s">
        <v>1408</v>
      </c>
    </row>
    <row r="5151" spans="1:9" ht="17.399999999999999" x14ac:dyDescent="0.3">
      <c r="A5151" s="53" t="s">
        <v>907</v>
      </c>
      <c r="B5151" s="57">
        <v>45689</v>
      </c>
      <c r="C5151" s="59">
        <v>2666115.09</v>
      </c>
      <c r="D5151" s="60">
        <v>0</v>
      </c>
      <c r="E5151" s="54">
        <v>39991.730000000003</v>
      </c>
      <c r="F5151" s="54">
        <v>43113.29</v>
      </c>
      <c r="G5151" s="55">
        <v>1.0780000000000001</v>
      </c>
      <c r="H5151" s="53">
        <v>0</v>
      </c>
      <c r="I5151" s="53" t="s">
        <v>1408</v>
      </c>
    </row>
    <row r="5152" spans="1:9" ht="17.399999999999999" x14ac:dyDescent="0.3">
      <c r="A5152" s="53" t="s">
        <v>907</v>
      </c>
      <c r="B5152" s="57">
        <v>45717</v>
      </c>
      <c r="C5152" s="59">
        <v>2594021.35</v>
      </c>
      <c r="D5152" s="60">
        <v>0</v>
      </c>
      <c r="E5152" s="54">
        <v>38910.32</v>
      </c>
      <c r="F5152" s="54">
        <v>37092.54</v>
      </c>
      <c r="G5152" s="55">
        <v>0.95299999999999996</v>
      </c>
      <c r="H5152" s="53">
        <v>0</v>
      </c>
      <c r="I5152" s="53" t="s">
        <v>1408</v>
      </c>
    </row>
    <row r="5153" spans="1:9" ht="17.399999999999999" x14ac:dyDescent="0.3">
      <c r="A5153" s="53" t="s">
        <v>907</v>
      </c>
      <c r="B5153" s="57">
        <v>45748</v>
      </c>
      <c r="C5153" s="59">
        <v>2522088.96</v>
      </c>
      <c r="D5153" s="60">
        <v>0</v>
      </c>
      <c r="E5153" s="54">
        <v>37831.33</v>
      </c>
      <c r="F5153" s="54">
        <v>41955.31</v>
      </c>
      <c r="G5153" s="55">
        <v>1.109</v>
      </c>
      <c r="H5153" s="53">
        <v>0</v>
      </c>
      <c r="I5153" s="53" t="s">
        <v>1408</v>
      </c>
    </row>
    <row r="5154" spans="1:9" ht="17.399999999999999" x14ac:dyDescent="0.3">
      <c r="A5154" s="53" t="s">
        <v>907</v>
      </c>
      <c r="B5154" s="57">
        <v>45778</v>
      </c>
      <c r="C5154" s="59">
        <v>2446009.9900000002</v>
      </c>
      <c r="D5154" s="60">
        <v>65</v>
      </c>
      <c r="E5154" s="54">
        <v>36690.15</v>
      </c>
      <c r="F5154" s="54">
        <v>23623.63</v>
      </c>
      <c r="G5154" s="55">
        <v>0.64400000000000002</v>
      </c>
      <c r="H5154" s="53">
        <v>0</v>
      </c>
      <c r="I5154" s="53" t="s">
        <v>1411</v>
      </c>
    </row>
    <row r="5155" spans="1:9" ht="17.399999999999999" x14ac:dyDescent="0.3">
      <c r="A5155" s="53" t="s">
        <v>907</v>
      </c>
      <c r="B5155" s="57">
        <v>45809</v>
      </c>
      <c r="C5155" s="59">
        <v>2380963.16</v>
      </c>
      <c r="D5155" s="60">
        <v>0</v>
      </c>
      <c r="E5155" s="54">
        <v>35714.449999999997</v>
      </c>
      <c r="F5155" s="54">
        <v>35986.28</v>
      </c>
      <c r="G5155" s="55">
        <v>1.008</v>
      </c>
      <c r="H5155" s="53">
        <v>0</v>
      </c>
      <c r="I5155" s="53" t="s">
        <v>1408</v>
      </c>
    </row>
    <row r="5156" spans="1:9" ht="17.399999999999999" x14ac:dyDescent="0.3">
      <c r="A5156" s="53" t="s">
        <v>907</v>
      </c>
      <c r="B5156" s="57">
        <v>45839</v>
      </c>
      <c r="C5156" s="59">
        <v>2303858.44</v>
      </c>
      <c r="D5156" s="60">
        <v>0</v>
      </c>
      <c r="E5156" s="54">
        <v>34557.879999999997</v>
      </c>
      <c r="F5156" s="54">
        <v>35593.31</v>
      </c>
      <c r="G5156" s="55">
        <v>1.03</v>
      </c>
      <c r="H5156" s="53">
        <v>0</v>
      </c>
      <c r="I5156" s="53" t="s">
        <v>1408</v>
      </c>
    </row>
    <row r="5157" spans="1:9" ht="17.399999999999999" x14ac:dyDescent="0.3">
      <c r="A5157" s="53" t="s">
        <v>907</v>
      </c>
      <c r="B5157" s="57">
        <v>45870</v>
      </c>
      <c r="C5157" s="59">
        <v>2235445.9</v>
      </c>
      <c r="D5157" s="60">
        <v>15</v>
      </c>
      <c r="E5157" s="54">
        <v>33531.69</v>
      </c>
      <c r="F5157" s="54">
        <v>36135.019999999997</v>
      </c>
      <c r="G5157" s="55">
        <v>1.0780000000000001</v>
      </c>
      <c r="H5157" s="53">
        <v>0</v>
      </c>
      <c r="I5157" s="53" t="s">
        <v>1408</v>
      </c>
    </row>
    <row r="5158" spans="1:9" ht="17.399999999999999" x14ac:dyDescent="0.3">
      <c r="A5158" s="53" t="s">
        <v>907</v>
      </c>
      <c r="B5158" s="57">
        <v>45901</v>
      </c>
      <c r="C5158" s="59">
        <v>2176437.2799999998</v>
      </c>
      <c r="D5158" s="60">
        <v>0</v>
      </c>
      <c r="E5158" s="54">
        <v>32646.560000000001</v>
      </c>
      <c r="F5158" s="54">
        <v>31384.59</v>
      </c>
      <c r="G5158" s="55">
        <v>0.96099999999999997</v>
      </c>
      <c r="H5158" s="53">
        <v>0</v>
      </c>
      <c r="I5158" s="53" t="s">
        <v>1408</v>
      </c>
    </row>
    <row r="5159" spans="1:9" ht="17.399999999999999" x14ac:dyDescent="0.3">
      <c r="A5159" s="53" t="s">
        <v>907</v>
      </c>
      <c r="B5159" s="57">
        <v>45931</v>
      </c>
      <c r="C5159" s="59">
        <v>2118784.77</v>
      </c>
      <c r="D5159" s="60">
        <v>65</v>
      </c>
      <c r="E5159" s="54">
        <v>31781.77</v>
      </c>
      <c r="F5159" s="54">
        <v>24943.59</v>
      </c>
      <c r="G5159" s="55">
        <v>0.78500000000000003</v>
      </c>
      <c r="H5159" s="53">
        <v>0</v>
      </c>
      <c r="I5159" s="53" t="s">
        <v>1411</v>
      </c>
    </row>
    <row r="5160" spans="1:9" ht="17.399999999999999" x14ac:dyDescent="0.3">
      <c r="A5160" s="53" t="s">
        <v>907</v>
      </c>
      <c r="B5160" s="57">
        <v>45962</v>
      </c>
      <c r="C5160" s="59">
        <v>2050605.81</v>
      </c>
      <c r="D5160" s="60">
        <v>0</v>
      </c>
      <c r="E5160" s="54">
        <v>30759.09</v>
      </c>
      <c r="F5160" s="54">
        <v>32977.49</v>
      </c>
      <c r="G5160" s="55">
        <v>1.0720000000000001</v>
      </c>
      <c r="H5160" s="53">
        <v>0</v>
      </c>
      <c r="I5160" s="53" t="s">
        <v>1408</v>
      </c>
    </row>
    <row r="5161" spans="1:9" ht="17.399999999999999" x14ac:dyDescent="0.3">
      <c r="A5161" s="53" t="s">
        <v>907</v>
      </c>
      <c r="B5161" s="57">
        <v>45992</v>
      </c>
      <c r="C5161" s="59">
        <v>1989012.85</v>
      </c>
      <c r="D5161" s="60">
        <v>15</v>
      </c>
      <c r="E5161" s="54">
        <v>29835.19</v>
      </c>
      <c r="F5161" s="54">
        <v>33447.339999999997</v>
      </c>
      <c r="G5161" s="55">
        <v>1.121</v>
      </c>
      <c r="H5161" s="53">
        <v>0</v>
      </c>
      <c r="I5161" s="53" t="s">
        <v>1408</v>
      </c>
    </row>
    <row r="5162" spans="1:9" ht="17.399999999999999" x14ac:dyDescent="0.3">
      <c r="A5162" s="53" t="s">
        <v>908</v>
      </c>
      <c r="B5162" s="57">
        <v>45658</v>
      </c>
      <c r="C5162" s="59">
        <v>4758406.38</v>
      </c>
      <c r="D5162" s="60">
        <v>0</v>
      </c>
      <c r="E5162" s="54">
        <v>71376.100000000006</v>
      </c>
      <c r="F5162" s="54">
        <v>78491.8</v>
      </c>
      <c r="G5162" s="55">
        <v>1.1000000000000001</v>
      </c>
      <c r="H5162" s="53">
        <v>0</v>
      </c>
      <c r="I5162" s="53" t="s">
        <v>1408</v>
      </c>
    </row>
    <row r="5163" spans="1:9" ht="17.399999999999999" x14ac:dyDescent="0.3">
      <c r="A5163" s="53" t="s">
        <v>908</v>
      </c>
      <c r="B5163" s="57">
        <v>45689</v>
      </c>
      <c r="C5163" s="59">
        <v>4625198.71</v>
      </c>
      <c r="D5163" s="60">
        <v>15</v>
      </c>
      <c r="E5163" s="54">
        <v>69377.98</v>
      </c>
      <c r="F5163" s="54">
        <v>70292.33</v>
      </c>
      <c r="G5163" s="55">
        <v>1.0129999999999999</v>
      </c>
      <c r="H5163" s="53">
        <v>0</v>
      </c>
      <c r="I5163" s="53" t="s">
        <v>1408</v>
      </c>
    </row>
    <row r="5164" spans="1:9" ht="17.399999999999999" x14ac:dyDescent="0.3">
      <c r="A5164" s="53" t="s">
        <v>908</v>
      </c>
      <c r="B5164" s="57">
        <v>45717</v>
      </c>
      <c r="C5164" s="59">
        <v>4501653.3099999996</v>
      </c>
      <c r="D5164" s="60">
        <v>0</v>
      </c>
      <c r="E5164" s="54">
        <v>67524.800000000003</v>
      </c>
      <c r="F5164" s="54">
        <v>75013.36</v>
      </c>
      <c r="G5164" s="55">
        <v>1.111</v>
      </c>
      <c r="H5164" s="53">
        <v>0</v>
      </c>
      <c r="I5164" s="53" t="s">
        <v>1408</v>
      </c>
    </row>
    <row r="5165" spans="1:9" ht="17.399999999999999" x14ac:dyDescent="0.3">
      <c r="A5165" s="53" t="s">
        <v>908</v>
      </c>
      <c r="B5165" s="57">
        <v>45748</v>
      </c>
      <c r="C5165" s="59">
        <v>4368395.92</v>
      </c>
      <c r="D5165" s="60">
        <v>0</v>
      </c>
      <c r="E5165" s="54">
        <v>65525.94</v>
      </c>
      <c r="F5165" s="54">
        <v>63256.86</v>
      </c>
      <c r="G5165" s="55">
        <v>0.96499999999999997</v>
      </c>
      <c r="H5165" s="53">
        <v>0</v>
      </c>
      <c r="I5165" s="53" t="s">
        <v>1408</v>
      </c>
    </row>
    <row r="5166" spans="1:9" ht="17.399999999999999" x14ac:dyDescent="0.3">
      <c r="A5166" s="53" t="s">
        <v>908</v>
      </c>
      <c r="B5166" s="57">
        <v>45778</v>
      </c>
      <c r="C5166" s="59">
        <v>4368395.92</v>
      </c>
      <c r="D5166" s="60">
        <v>185</v>
      </c>
      <c r="E5166" s="54">
        <v>65525.94</v>
      </c>
      <c r="F5166" s="54">
        <v>5942.03</v>
      </c>
      <c r="G5166" s="55">
        <v>9.0999999999999998E-2</v>
      </c>
      <c r="H5166" s="53">
        <v>0</v>
      </c>
      <c r="I5166" s="53" t="s">
        <v>1412</v>
      </c>
    </row>
    <row r="5167" spans="1:9" ht="17.399999999999999" x14ac:dyDescent="0.3">
      <c r="A5167" s="53" t="s">
        <v>908</v>
      </c>
      <c r="B5167" s="57">
        <v>45809</v>
      </c>
      <c r="C5167" s="59">
        <v>4368395.92</v>
      </c>
      <c r="D5167" s="60">
        <v>999</v>
      </c>
      <c r="E5167" s="54">
        <v>65525.94</v>
      </c>
      <c r="F5167" s="54">
        <v>9665.17</v>
      </c>
      <c r="G5167" s="55">
        <v>0.14799999999999999</v>
      </c>
      <c r="H5167" s="53">
        <v>0</v>
      </c>
      <c r="I5167" s="53" t="s">
        <v>1412</v>
      </c>
    </row>
    <row r="5168" spans="1:9" ht="17.399999999999999" x14ac:dyDescent="0.3">
      <c r="A5168" s="53" t="s">
        <v>908</v>
      </c>
      <c r="B5168" s="57">
        <v>45839</v>
      </c>
      <c r="C5168" s="59">
        <v>4368395.92</v>
      </c>
      <c r="D5168" s="60">
        <v>999</v>
      </c>
      <c r="E5168" s="54">
        <v>65525.94</v>
      </c>
      <c r="F5168" s="54">
        <v>1658.39</v>
      </c>
      <c r="G5168" s="55">
        <v>2.5000000000000001E-2</v>
      </c>
      <c r="H5168" s="53">
        <v>0</v>
      </c>
      <c r="I5168" s="53" t="s">
        <v>1412</v>
      </c>
    </row>
    <row r="5169" spans="1:9" ht="17.399999999999999" x14ac:dyDescent="0.3">
      <c r="A5169" s="53" t="s">
        <v>908</v>
      </c>
      <c r="B5169" s="57">
        <v>45870</v>
      </c>
      <c r="C5169" s="59">
        <v>4368395.92</v>
      </c>
      <c r="D5169" s="60">
        <v>999</v>
      </c>
      <c r="E5169" s="54">
        <v>65525.94</v>
      </c>
      <c r="F5169" s="54">
        <v>4487.42</v>
      </c>
      <c r="G5169" s="55">
        <v>6.8000000000000005E-2</v>
      </c>
      <c r="H5169" s="53">
        <v>0</v>
      </c>
      <c r="I5169" s="53" t="s">
        <v>1412</v>
      </c>
    </row>
    <row r="5170" spans="1:9" ht="17.399999999999999" x14ac:dyDescent="0.3">
      <c r="A5170" s="53" t="s">
        <v>908</v>
      </c>
      <c r="B5170" s="57">
        <v>45901</v>
      </c>
      <c r="C5170" s="59">
        <v>4368395.92</v>
      </c>
      <c r="D5170" s="60">
        <v>999</v>
      </c>
      <c r="E5170" s="54">
        <v>65525.94</v>
      </c>
      <c r="F5170" s="54">
        <v>7009</v>
      </c>
      <c r="G5170" s="55">
        <v>0.107</v>
      </c>
      <c r="H5170" s="53">
        <v>0</v>
      </c>
      <c r="I5170" s="53" t="s">
        <v>1412</v>
      </c>
    </row>
    <row r="5171" spans="1:9" ht="17.399999999999999" x14ac:dyDescent="0.3">
      <c r="A5171" s="53" t="s">
        <v>908</v>
      </c>
      <c r="B5171" s="57">
        <v>45931</v>
      </c>
      <c r="C5171" s="59">
        <v>4368395.92</v>
      </c>
      <c r="D5171" s="60">
        <v>999</v>
      </c>
      <c r="E5171" s="54">
        <v>65525.94</v>
      </c>
      <c r="F5171" s="54">
        <v>1374.3</v>
      </c>
      <c r="G5171" s="55">
        <v>2.1000000000000001E-2</v>
      </c>
      <c r="H5171" s="53">
        <v>0</v>
      </c>
      <c r="I5171" s="53" t="s">
        <v>1412</v>
      </c>
    </row>
    <row r="5172" spans="1:9" ht="17.399999999999999" x14ac:dyDescent="0.3">
      <c r="A5172" s="53" t="s">
        <v>908</v>
      </c>
      <c r="B5172" s="57">
        <v>45962</v>
      </c>
      <c r="C5172" s="59">
        <v>4368395.92</v>
      </c>
      <c r="D5172" s="60">
        <v>999</v>
      </c>
      <c r="E5172" s="54">
        <v>65525.94</v>
      </c>
      <c r="F5172" s="54">
        <v>2045.42</v>
      </c>
      <c r="G5172" s="55">
        <v>3.1E-2</v>
      </c>
      <c r="H5172" s="53">
        <v>0</v>
      </c>
      <c r="I5172" s="53" t="s">
        <v>1412</v>
      </c>
    </row>
    <row r="5173" spans="1:9" ht="17.399999999999999" x14ac:dyDescent="0.3">
      <c r="A5173" s="53" t="s">
        <v>908</v>
      </c>
      <c r="B5173" s="57">
        <v>45992</v>
      </c>
      <c r="C5173" s="59">
        <v>4368395.92</v>
      </c>
      <c r="D5173" s="60">
        <v>999</v>
      </c>
      <c r="E5173" s="54">
        <v>65525.94</v>
      </c>
      <c r="F5173" s="54">
        <v>7849.14</v>
      </c>
      <c r="G5173" s="55">
        <v>0.12</v>
      </c>
      <c r="H5173" s="53">
        <v>0</v>
      </c>
      <c r="I5173" s="53" t="s">
        <v>1412</v>
      </c>
    </row>
    <row r="5174" spans="1:9" ht="17.399999999999999" x14ac:dyDescent="0.3">
      <c r="A5174" s="53" t="s">
        <v>910</v>
      </c>
      <c r="B5174" s="57">
        <v>45658</v>
      </c>
      <c r="C5174" s="59">
        <v>4209747.0599999996</v>
      </c>
      <c r="D5174" s="60">
        <v>0</v>
      </c>
      <c r="E5174" s="54">
        <v>63146.21</v>
      </c>
      <c r="F5174" s="54">
        <v>70119.240000000005</v>
      </c>
      <c r="G5174" s="55">
        <v>1.1100000000000001</v>
      </c>
      <c r="H5174" s="53">
        <v>0</v>
      </c>
      <c r="I5174" s="53" t="s">
        <v>1408</v>
      </c>
    </row>
    <row r="5175" spans="1:9" ht="17.399999999999999" x14ac:dyDescent="0.3">
      <c r="A5175" s="53" t="s">
        <v>910</v>
      </c>
      <c r="B5175" s="57">
        <v>45689</v>
      </c>
      <c r="C5175" s="59">
        <v>4092223.76</v>
      </c>
      <c r="D5175" s="60">
        <v>0</v>
      </c>
      <c r="E5175" s="54">
        <v>61383.360000000001</v>
      </c>
      <c r="F5175" s="54">
        <v>62706.74</v>
      </c>
      <c r="G5175" s="55">
        <v>1.022</v>
      </c>
      <c r="H5175" s="53">
        <v>0</v>
      </c>
      <c r="I5175" s="53" t="s">
        <v>1408</v>
      </c>
    </row>
    <row r="5176" spans="1:9" ht="17.399999999999999" x14ac:dyDescent="0.3">
      <c r="A5176" s="53" t="s">
        <v>910</v>
      </c>
      <c r="B5176" s="57">
        <v>45717</v>
      </c>
      <c r="C5176" s="59">
        <v>3965322.84</v>
      </c>
      <c r="D5176" s="60">
        <v>0</v>
      </c>
      <c r="E5176" s="54">
        <v>59479.839999999997</v>
      </c>
      <c r="F5176" s="54">
        <v>65892.149999999994</v>
      </c>
      <c r="G5176" s="55">
        <v>1.1080000000000001</v>
      </c>
      <c r="H5176" s="53">
        <v>0</v>
      </c>
      <c r="I5176" s="53" t="s">
        <v>1408</v>
      </c>
    </row>
    <row r="5177" spans="1:9" ht="17.399999999999999" x14ac:dyDescent="0.3">
      <c r="A5177" s="53" t="s">
        <v>910</v>
      </c>
      <c r="B5177" s="57">
        <v>45748</v>
      </c>
      <c r="C5177" s="59">
        <v>3853965.27</v>
      </c>
      <c r="D5177" s="60">
        <v>15</v>
      </c>
      <c r="E5177" s="54">
        <v>57809.48</v>
      </c>
      <c r="F5177" s="54">
        <v>59047.64</v>
      </c>
      <c r="G5177" s="55">
        <v>1.0209999999999999</v>
      </c>
      <c r="H5177" s="53">
        <v>0</v>
      </c>
      <c r="I5177" s="53" t="s">
        <v>1408</v>
      </c>
    </row>
    <row r="5178" spans="1:9" ht="17.399999999999999" x14ac:dyDescent="0.3">
      <c r="A5178" s="53" t="s">
        <v>910</v>
      </c>
      <c r="B5178" s="57">
        <v>45778</v>
      </c>
      <c r="C5178" s="59">
        <v>3739306.48</v>
      </c>
      <c r="D5178" s="60">
        <v>0</v>
      </c>
      <c r="E5178" s="54">
        <v>56089.599999999999</v>
      </c>
      <c r="F5178" s="54">
        <v>59174.96</v>
      </c>
      <c r="G5178" s="55">
        <v>1.0549999999999999</v>
      </c>
      <c r="H5178" s="53">
        <v>0</v>
      </c>
      <c r="I5178" s="53" t="s">
        <v>1408</v>
      </c>
    </row>
    <row r="5179" spans="1:9" ht="17.399999999999999" x14ac:dyDescent="0.3">
      <c r="A5179" s="53" t="s">
        <v>910</v>
      </c>
      <c r="B5179" s="57">
        <v>45809</v>
      </c>
      <c r="C5179" s="59">
        <v>3625883.87</v>
      </c>
      <c r="D5179" s="60">
        <v>35</v>
      </c>
      <c r="E5179" s="54">
        <v>54388.26</v>
      </c>
      <c r="F5179" s="54">
        <v>32597.62</v>
      </c>
      <c r="G5179" s="55">
        <v>0.59899999999999998</v>
      </c>
      <c r="H5179" s="53">
        <v>0</v>
      </c>
      <c r="I5179" s="53" t="s">
        <v>1410</v>
      </c>
    </row>
    <row r="5180" spans="1:9" ht="17.399999999999999" x14ac:dyDescent="0.3">
      <c r="A5180" s="53" t="s">
        <v>910</v>
      </c>
      <c r="B5180" s="57">
        <v>45839</v>
      </c>
      <c r="C5180" s="59">
        <v>3515143.5</v>
      </c>
      <c r="D5180" s="60">
        <v>0</v>
      </c>
      <c r="E5180" s="54">
        <v>52727.15</v>
      </c>
      <c r="F5180" s="54">
        <v>50182.84</v>
      </c>
      <c r="G5180" s="55">
        <v>0.95199999999999996</v>
      </c>
      <c r="H5180" s="53">
        <v>0</v>
      </c>
      <c r="I5180" s="53" t="s">
        <v>1408</v>
      </c>
    </row>
    <row r="5181" spans="1:9" ht="17.399999999999999" x14ac:dyDescent="0.3">
      <c r="A5181" s="53" t="s">
        <v>910</v>
      </c>
      <c r="B5181" s="57">
        <v>45870</v>
      </c>
      <c r="C5181" s="59">
        <v>3407244.77</v>
      </c>
      <c r="D5181" s="60">
        <v>0</v>
      </c>
      <c r="E5181" s="54">
        <v>51108.67</v>
      </c>
      <c r="F5181" s="54">
        <v>51116.57</v>
      </c>
      <c r="G5181" s="55">
        <v>1</v>
      </c>
      <c r="H5181" s="53">
        <v>0</v>
      </c>
      <c r="I5181" s="53" t="s">
        <v>1408</v>
      </c>
    </row>
    <row r="5182" spans="1:9" ht="17.399999999999999" x14ac:dyDescent="0.3">
      <c r="A5182" s="53" t="s">
        <v>910</v>
      </c>
      <c r="B5182" s="57">
        <v>45901</v>
      </c>
      <c r="C5182" s="59">
        <v>3316339.26</v>
      </c>
      <c r="D5182" s="60">
        <v>0</v>
      </c>
      <c r="E5182" s="54">
        <v>49745.09</v>
      </c>
      <c r="F5182" s="54">
        <v>52825.42</v>
      </c>
      <c r="G5182" s="55">
        <v>1.0620000000000001</v>
      </c>
      <c r="H5182" s="53">
        <v>0</v>
      </c>
      <c r="I5182" s="53" t="s">
        <v>1408</v>
      </c>
    </row>
    <row r="5183" spans="1:9" ht="17.399999999999999" x14ac:dyDescent="0.3">
      <c r="A5183" s="53" t="s">
        <v>910</v>
      </c>
      <c r="B5183" s="57">
        <v>45931</v>
      </c>
      <c r="C5183" s="59">
        <v>3209357.5</v>
      </c>
      <c r="D5183" s="60">
        <v>15</v>
      </c>
      <c r="E5183" s="54">
        <v>48140.36</v>
      </c>
      <c r="F5183" s="54">
        <v>51045.11</v>
      </c>
      <c r="G5183" s="55">
        <v>1.06</v>
      </c>
      <c r="H5183" s="53">
        <v>0</v>
      </c>
      <c r="I5183" s="53" t="s">
        <v>1408</v>
      </c>
    </row>
    <row r="5184" spans="1:9" ht="17.399999999999999" x14ac:dyDescent="0.3">
      <c r="A5184" s="53" t="s">
        <v>910</v>
      </c>
      <c r="B5184" s="57">
        <v>45962</v>
      </c>
      <c r="C5184" s="59">
        <v>3118361.99</v>
      </c>
      <c r="D5184" s="60">
        <v>15</v>
      </c>
      <c r="E5184" s="54">
        <v>46775.43</v>
      </c>
      <c r="F5184" s="54">
        <v>45403.29</v>
      </c>
      <c r="G5184" s="55">
        <v>0.97099999999999997</v>
      </c>
      <c r="H5184" s="53">
        <v>0</v>
      </c>
      <c r="I5184" s="53" t="s">
        <v>1408</v>
      </c>
    </row>
    <row r="5185" spans="1:9" ht="17.399999999999999" x14ac:dyDescent="0.3">
      <c r="A5185" s="53" t="s">
        <v>910</v>
      </c>
      <c r="B5185" s="57">
        <v>45992</v>
      </c>
      <c r="C5185" s="59">
        <v>3020906.05</v>
      </c>
      <c r="D5185" s="60">
        <v>0</v>
      </c>
      <c r="E5185" s="54">
        <v>45313.59</v>
      </c>
      <c r="F5185" s="54">
        <v>45815.12</v>
      </c>
      <c r="G5185" s="55">
        <v>1.0109999999999999</v>
      </c>
      <c r="H5185" s="53">
        <v>0</v>
      </c>
      <c r="I5185" s="53" t="s">
        <v>1408</v>
      </c>
    </row>
    <row r="5186" spans="1:9" ht="17.399999999999999" x14ac:dyDescent="0.3">
      <c r="A5186" s="53" t="s">
        <v>912</v>
      </c>
      <c r="B5186" s="57">
        <v>45658</v>
      </c>
      <c r="C5186" s="59">
        <v>3393931.7</v>
      </c>
      <c r="D5186" s="60">
        <v>0</v>
      </c>
      <c r="E5186" s="54">
        <v>50908.98</v>
      </c>
      <c r="F5186" s="54">
        <v>51980.3</v>
      </c>
      <c r="G5186" s="55">
        <v>1.0209999999999999</v>
      </c>
      <c r="H5186" s="53">
        <v>0</v>
      </c>
      <c r="I5186" s="53" t="s">
        <v>1408</v>
      </c>
    </row>
    <row r="5187" spans="1:9" ht="17.399999999999999" x14ac:dyDescent="0.3">
      <c r="A5187" s="53" t="s">
        <v>912</v>
      </c>
      <c r="B5187" s="57">
        <v>45689</v>
      </c>
      <c r="C5187" s="59">
        <v>3287250.33</v>
      </c>
      <c r="D5187" s="60">
        <v>15</v>
      </c>
      <c r="E5187" s="54">
        <v>49308.76</v>
      </c>
      <c r="F5187" s="54">
        <v>50563.58</v>
      </c>
      <c r="G5187" s="55">
        <v>1.0249999999999999</v>
      </c>
      <c r="H5187" s="53">
        <v>0</v>
      </c>
      <c r="I5187" s="53" t="s">
        <v>1408</v>
      </c>
    </row>
    <row r="5188" spans="1:9" ht="17.399999999999999" x14ac:dyDescent="0.3">
      <c r="A5188" s="53" t="s">
        <v>912</v>
      </c>
      <c r="B5188" s="57">
        <v>45717</v>
      </c>
      <c r="C5188" s="59">
        <v>3182063.57</v>
      </c>
      <c r="D5188" s="60">
        <v>15</v>
      </c>
      <c r="E5188" s="54">
        <v>47730.95</v>
      </c>
      <c r="F5188" s="54">
        <v>49614.59</v>
      </c>
      <c r="G5188" s="55">
        <v>1.0389999999999999</v>
      </c>
      <c r="H5188" s="53">
        <v>0</v>
      </c>
      <c r="I5188" s="53" t="s">
        <v>1408</v>
      </c>
    </row>
    <row r="5189" spans="1:9" ht="17.399999999999999" x14ac:dyDescent="0.3">
      <c r="A5189" s="53" t="s">
        <v>912</v>
      </c>
      <c r="B5189" s="57">
        <v>45748</v>
      </c>
      <c r="C5189" s="59">
        <v>3096372.86</v>
      </c>
      <c r="D5189" s="60">
        <v>0</v>
      </c>
      <c r="E5189" s="54">
        <v>46445.59</v>
      </c>
      <c r="F5189" s="54">
        <v>48884.87</v>
      </c>
      <c r="G5189" s="55">
        <v>1.0529999999999999</v>
      </c>
      <c r="H5189" s="53">
        <v>0</v>
      </c>
      <c r="I5189" s="53" t="s">
        <v>1408</v>
      </c>
    </row>
    <row r="5190" spans="1:9" ht="17.399999999999999" x14ac:dyDescent="0.3">
      <c r="A5190" s="53" t="s">
        <v>912</v>
      </c>
      <c r="B5190" s="57">
        <v>45778</v>
      </c>
      <c r="C5190" s="59">
        <v>3006885.16</v>
      </c>
      <c r="D5190" s="60">
        <v>0</v>
      </c>
      <c r="E5190" s="54">
        <v>45103.28</v>
      </c>
      <c r="F5190" s="54">
        <v>49435.199999999997</v>
      </c>
      <c r="G5190" s="55">
        <v>1.0960000000000001</v>
      </c>
      <c r="H5190" s="53">
        <v>0</v>
      </c>
      <c r="I5190" s="53" t="s">
        <v>1408</v>
      </c>
    </row>
    <row r="5191" spans="1:9" ht="17.399999999999999" x14ac:dyDescent="0.3">
      <c r="A5191" s="53" t="s">
        <v>912</v>
      </c>
      <c r="B5191" s="57">
        <v>45809</v>
      </c>
      <c r="C5191" s="59">
        <v>2914307.19</v>
      </c>
      <c r="D5191" s="60">
        <v>0</v>
      </c>
      <c r="E5191" s="54">
        <v>43714.61</v>
      </c>
      <c r="F5191" s="54">
        <v>45204.79</v>
      </c>
      <c r="G5191" s="55">
        <v>1.034</v>
      </c>
      <c r="H5191" s="53">
        <v>0</v>
      </c>
      <c r="I5191" s="53" t="s">
        <v>1408</v>
      </c>
    </row>
    <row r="5192" spans="1:9" ht="17.399999999999999" x14ac:dyDescent="0.3">
      <c r="A5192" s="53" t="s">
        <v>912</v>
      </c>
      <c r="B5192" s="57">
        <v>45839</v>
      </c>
      <c r="C5192" s="59">
        <v>2827971.05</v>
      </c>
      <c r="D5192" s="60">
        <v>15</v>
      </c>
      <c r="E5192" s="54">
        <v>42419.57</v>
      </c>
      <c r="F5192" s="54">
        <v>41419</v>
      </c>
      <c r="G5192" s="55">
        <v>0.97599999999999998</v>
      </c>
      <c r="H5192" s="53">
        <v>0</v>
      </c>
      <c r="I5192" s="53" t="s">
        <v>1408</v>
      </c>
    </row>
    <row r="5193" spans="1:9" ht="17.399999999999999" x14ac:dyDescent="0.3">
      <c r="A5193" s="53" t="s">
        <v>912</v>
      </c>
      <c r="B5193" s="57">
        <v>45870</v>
      </c>
      <c r="C5193" s="59">
        <v>2751498.96</v>
      </c>
      <c r="D5193" s="60">
        <v>95</v>
      </c>
      <c r="E5193" s="54">
        <v>41272.480000000003</v>
      </c>
      <c r="F5193" s="54">
        <v>12722.4</v>
      </c>
      <c r="G5193" s="55">
        <v>0.308</v>
      </c>
      <c r="H5193" s="53">
        <v>0</v>
      </c>
      <c r="I5193" s="53" t="s">
        <v>1409</v>
      </c>
    </row>
    <row r="5194" spans="1:9" ht="17.399999999999999" x14ac:dyDescent="0.3">
      <c r="A5194" s="53" t="s">
        <v>912</v>
      </c>
      <c r="B5194" s="57">
        <v>45901</v>
      </c>
      <c r="C5194" s="59">
        <v>2670600.77</v>
      </c>
      <c r="D5194" s="60">
        <v>35</v>
      </c>
      <c r="E5194" s="54">
        <v>40059.01</v>
      </c>
      <c r="F5194" s="54">
        <v>32409.26</v>
      </c>
      <c r="G5194" s="55">
        <v>0.80900000000000005</v>
      </c>
      <c r="H5194" s="53">
        <v>0</v>
      </c>
      <c r="I5194" s="53" t="s">
        <v>1410</v>
      </c>
    </row>
    <row r="5195" spans="1:9" ht="17.399999999999999" x14ac:dyDescent="0.3">
      <c r="A5195" s="53" t="s">
        <v>912</v>
      </c>
      <c r="B5195" s="57">
        <v>45931</v>
      </c>
      <c r="C5195" s="59">
        <v>2583389.25</v>
      </c>
      <c r="D5195" s="60">
        <v>0</v>
      </c>
      <c r="E5195" s="54">
        <v>38750.839999999997</v>
      </c>
      <c r="F5195" s="54">
        <v>43934.79</v>
      </c>
      <c r="G5195" s="55">
        <v>1.1339999999999999</v>
      </c>
      <c r="H5195" s="53">
        <v>0</v>
      </c>
      <c r="I5195" s="53" t="s">
        <v>1408</v>
      </c>
    </row>
    <row r="5196" spans="1:9" ht="17.399999999999999" x14ac:dyDescent="0.3">
      <c r="A5196" s="53" t="s">
        <v>912</v>
      </c>
      <c r="B5196" s="57">
        <v>45962</v>
      </c>
      <c r="C5196" s="59">
        <v>2509492.83</v>
      </c>
      <c r="D5196" s="60">
        <v>0</v>
      </c>
      <c r="E5196" s="54">
        <v>37642.39</v>
      </c>
      <c r="F5196" s="54">
        <v>39757.440000000002</v>
      </c>
      <c r="G5196" s="55">
        <v>1.056</v>
      </c>
      <c r="H5196" s="53">
        <v>0</v>
      </c>
      <c r="I5196" s="53" t="s">
        <v>1408</v>
      </c>
    </row>
    <row r="5197" spans="1:9" ht="17.399999999999999" x14ac:dyDescent="0.3">
      <c r="A5197" s="53" t="s">
        <v>912</v>
      </c>
      <c r="B5197" s="57">
        <v>45992</v>
      </c>
      <c r="C5197" s="59">
        <v>2428076.9500000002</v>
      </c>
      <c r="D5197" s="60">
        <v>35</v>
      </c>
      <c r="E5197" s="54">
        <v>36421.15</v>
      </c>
      <c r="F5197" s="54">
        <v>29832.98</v>
      </c>
      <c r="G5197" s="55">
        <v>0.81899999999999995</v>
      </c>
      <c r="H5197" s="53">
        <v>0</v>
      </c>
      <c r="I5197" s="53" t="s">
        <v>1410</v>
      </c>
    </row>
    <row r="5198" spans="1:9" ht="17.399999999999999" x14ac:dyDescent="0.3">
      <c r="A5198" s="53" t="s">
        <v>913</v>
      </c>
      <c r="B5198" s="57">
        <v>45658</v>
      </c>
      <c r="C5198" s="59">
        <v>3269571.48</v>
      </c>
      <c r="D5198" s="60">
        <v>35</v>
      </c>
      <c r="E5198" s="54">
        <v>49043.57</v>
      </c>
      <c r="F5198" s="54">
        <v>25252.17</v>
      </c>
      <c r="G5198" s="55">
        <v>0.51500000000000001</v>
      </c>
      <c r="H5198" s="53">
        <v>0</v>
      </c>
      <c r="I5198" s="53" t="s">
        <v>1410</v>
      </c>
    </row>
    <row r="5199" spans="1:9" ht="17.399999999999999" x14ac:dyDescent="0.3">
      <c r="A5199" s="53" t="s">
        <v>913</v>
      </c>
      <c r="B5199" s="57">
        <v>45689</v>
      </c>
      <c r="C5199" s="59">
        <v>3170968.98</v>
      </c>
      <c r="D5199" s="60">
        <v>15</v>
      </c>
      <c r="E5199" s="54">
        <v>47564.53</v>
      </c>
      <c r="F5199" s="54">
        <v>45369.87</v>
      </c>
      <c r="G5199" s="55">
        <v>0.95399999999999996</v>
      </c>
      <c r="H5199" s="53">
        <v>0</v>
      </c>
      <c r="I5199" s="53" t="s">
        <v>1408</v>
      </c>
    </row>
    <row r="5200" spans="1:9" ht="17.399999999999999" x14ac:dyDescent="0.3">
      <c r="A5200" s="53" t="s">
        <v>913</v>
      </c>
      <c r="B5200" s="57">
        <v>45717</v>
      </c>
      <c r="C5200" s="59">
        <v>3085003.98</v>
      </c>
      <c r="D5200" s="60">
        <v>35</v>
      </c>
      <c r="E5200" s="54">
        <v>46275.06</v>
      </c>
      <c r="F5200" s="54">
        <v>21132.05</v>
      </c>
      <c r="G5200" s="55">
        <v>0.45700000000000002</v>
      </c>
      <c r="H5200" s="53">
        <v>0</v>
      </c>
      <c r="I5200" s="53" t="s">
        <v>1410</v>
      </c>
    </row>
    <row r="5201" spans="1:9" ht="17.399999999999999" x14ac:dyDescent="0.3">
      <c r="A5201" s="53" t="s">
        <v>913</v>
      </c>
      <c r="B5201" s="57">
        <v>45748</v>
      </c>
      <c r="C5201" s="59">
        <v>2992491.91</v>
      </c>
      <c r="D5201" s="60">
        <v>15</v>
      </c>
      <c r="E5201" s="54">
        <v>44887.38</v>
      </c>
      <c r="F5201" s="54">
        <v>44841.73</v>
      </c>
      <c r="G5201" s="55">
        <v>0.999</v>
      </c>
      <c r="H5201" s="53">
        <v>0</v>
      </c>
      <c r="I5201" s="53" t="s">
        <v>1408</v>
      </c>
    </row>
    <row r="5202" spans="1:9" ht="17.399999999999999" x14ac:dyDescent="0.3">
      <c r="A5202" s="53" t="s">
        <v>913</v>
      </c>
      <c r="B5202" s="57">
        <v>45778</v>
      </c>
      <c r="C5202" s="59">
        <v>2903887.24</v>
      </c>
      <c r="D5202" s="60">
        <v>35</v>
      </c>
      <c r="E5202" s="54">
        <v>43558.31</v>
      </c>
      <c r="F5202" s="54">
        <v>31735.48</v>
      </c>
      <c r="G5202" s="55">
        <v>0.72899999999999998</v>
      </c>
      <c r="H5202" s="53">
        <v>0</v>
      </c>
      <c r="I5202" s="53" t="s">
        <v>1410</v>
      </c>
    </row>
    <row r="5203" spans="1:9" ht="17.399999999999999" x14ac:dyDescent="0.3">
      <c r="A5203" s="53" t="s">
        <v>913</v>
      </c>
      <c r="B5203" s="57">
        <v>45809</v>
      </c>
      <c r="C5203" s="59">
        <v>2827915.99</v>
      </c>
      <c r="D5203" s="60">
        <v>0</v>
      </c>
      <c r="E5203" s="54">
        <v>42418.74</v>
      </c>
      <c r="F5203" s="54">
        <v>41270.550000000003</v>
      </c>
      <c r="G5203" s="55">
        <v>0.97299999999999998</v>
      </c>
      <c r="H5203" s="53">
        <v>0</v>
      </c>
      <c r="I5203" s="53" t="s">
        <v>1408</v>
      </c>
    </row>
    <row r="5204" spans="1:9" ht="17.399999999999999" x14ac:dyDescent="0.3">
      <c r="A5204" s="53" t="s">
        <v>913</v>
      </c>
      <c r="B5204" s="57">
        <v>45839</v>
      </c>
      <c r="C5204" s="59">
        <v>2738178.92</v>
      </c>
      <c r="D5204" s="60">
        <v>0</v>
      </c>
      <c r="E5204" s="54">
        <v>41072.68</v>
      </c>
      <c r="F5204" s="54">
        <v>44255.09</v>
      </c>
      <c r="G5204" s="55">
        <v>1.077</v>
      </c>
      <c r="H5204" s="53">
        <v>0</v>
      </c>
      <c r="I5204" s="53" t="s">
        <v>1408</v>
      </c>
    </row>
    <row r="5205" spans="1:9" ht="17.399999999999999" x14ac:dyDescent="0.3">
      <c r="A5205" s="53" t="s">
        <v>913</v>
      </c>
      <c r="B5205" s="57">
        <v>45870</v>
      </c>
      <c r="C5205" s="59">
        <v>2653561.9500000002</v>
      </c>
      <c r="D5205" s="60">
        <v>15</v>
      </c>
      <c r="E5205" s="54">
        <v>39803.43</v>
      </c>
      <c r="F5205" s="54">
        <v>44858.91</v>
      </c>
      <c r="G5205" s="55">
        <v>1.127</v>
      </c>
      <c r="H5205" s="53">
        <v>0</v>
      </c>
      <c r="I5205" s="53" t="s">
        <v>1408</v>
      </c>
    </row>
    <row r="5206" spans="1:9" ht="17.399999999999999" x14ac:dyDescent="0.3">
      <c r="A5206" s="53" t="s">
        <v>913</v>
      </c>
      <c r="B5206" s="57">
        <v>45901</v>
      </c>
      <c r="C5206" s="59">
        <v>2571287.11</v>
      </c>
      <c r="D5206" s="60">
        <v>0</v>
      </c>
      <c r="E5206" s="54">
        <v>38569.31</v>
      </c>
      <c r="F5206" s="54">
        <v>44143.08</v>
      </c>
      <c r="G5206" s="55">
        <v>1.145</v>
      </c>
      <c r="H5206" s="53">
        <v>0</v>
      </c>
      <c r="I5206" s="53" t="s">
        <v>1408</v>
      </c>
    </row>
    <row r="5207" spans="1:9" ht="17.399999999999999" x14ac:dyDescent="0.3">
      <c r="A5207" s="53" t="s">
        <v>913</v>
      </c>
      <c r="B5207" s="57">
        <v>45931</v>
      </c>
      <c r="C5207" s="59">
        <v>2493489.77</v>
      </c>
      <c r="D5207" s="60">
        <v>15</v>
      </c>
      <c r="E5207" s="54">
        <v>37402.35</v>
      </c>
      <c r="F5207" s="54">
        <v>37615.49</v>
      </c>
      <c r="G5207" s="55">
        <v>1.006</v>
      </c>
      <c r="H5207" s="53">
        <v>0</v>
      </c>
      <c r="I5207" s="53" t="s">
        <v>1408</v>
      </c>
    </row>
    <row r="5208" spans="1:9" ht="17.399999999999999" x14ac:dyDescent="0.3">
      <c r="A5208" s="53" t="s">
        <v>913</v>
      </c>
      <c r="B5208" s="57">
        <v>45962</v>
      </c>
      <c r="C5208" s="59">
        <v>2426122.2000000002</v>
      </c>
      <c r="D5208" s="60">
        <v>15</v>
      </c>
      <c r="E5208" s="54">
        <v>36391.83</v>
      </c>
      <c r="F5208" s="54">
        <v>38116.120000000003</v>
      </c>
      <c r="G5208" s="55">
        <v>1.0469999999999999</v>
      </c>
      <c r="H5208" s="53">
        <v>0</v>
      </c>
      <c r="I5208" s="53" t="s">
        <v>1408</v>
      </c>
    </row>
    <row r="5209" spans="1:9" ht="17.399999999999999" x14ac:dyDescent="0.3">
      <c r="A5209" s="53" t="s">
        <v>913</v>
      </c>
      <c r="B5209" s="57">
        <v>45992</v>
      </c>
      <c r="C5209" s="59">
        <v>2357532.61</v>
      </c>
      <c r="D5209" s="60">
        <v>65</v>
      </c>
      <c r="E5209" s="54">
        <v>35362.99</v>
      </c>
      <c r="F5209" s="54">
        <v>21327.91</v>
      </c>
      <c r="G5209" s="55">
        <v>0.60299999999999998</v>
      </c>
      <c r="H5209" s="53">
        <v>0</v>
      </c>
      <c r="I5209" s="53" t="s">
        <v>1411</v>
      </c>
    </row>
    <row r="5210" spans="1:9" ht="17.399999999999999" x14ac:dyDescent="0.3">
      <c r="A5210" s="53" t="s">
        <v>914</v>
      </c>
      <c r="B5210" s="57">
        <v>45658</v>
      </c>
      <c r="C5210" s="59">
        <v>110986651</v>
      </c>
      <c r="D5210" s="60">
        <v>0</v>
      </c>
      <c r="E5210" s="54">
        <v>1109866.51</v>
      </c>
      <c r="F5210" s="54">
        <v>1058878.77</v>
      </c>
      <c r="G5210" s="55">
        <v>0.95399999999999996</v>
      </c>
      <c r="H5210" s="53">
        <v>0</v>
      </c>
      <c r="I5210" s="53" t="s">
        <v>1408</v>
      </c>
    </row>
    <row r="5211" spans="1:9" ht="17.399999999999999" x14ac:dyDescent="0.3">
      <c r="A5211" s="53" t="s">
        <v>914</v>
      </c>
      <c r="B5211" s="57">
        <v>45689</v>
      </c>
      <c r="C5211" s="59">
        <v>109048782.23</v>
      </c>
      <c r="D5211" s="60">
        <v>0</v>
      </c>
      <c r="E5211" s="54">
        <v>1090487.82</v>
      </c>
      <c r="F5211" s="54">
        <v>1087027.05</v>
      </c>
      <c r="G5211" s="55">
        <v>0.997</v>
      </c>
      <c r="H5211" s="53">
        <v>0</v>
      </c>
      <c r="I5211" s="53" t="s">
        <v>1408</v>
      </c>
    </row>
    <row r="5212" spans="1:9" ht="17.399999999999999" x14ac:dyDescent="0.3">
      <c r="A5212" s="53" t="s">
        <v>914</v>
      </c>
      <c r="B5212" s="57">
        <v>45717</v>
      </c>
      <c r="C5212" s="59">
        <v>106828754.7</v>
      </c>
      <c r="D5212" s="60">
        <v>35</v>
      </c>
      <c r="E5212" s="54">
        <v>1068287.55</v>
      </c>
      <c r="F5212" s="54">
        <v>427809.49</v>
      </c>
      <c r="G5212" s="55">
        <v>0.4</v>
      </c>
      <c r="H5212" s="53">
        <v>0</v>
      </c>
      <c r="I5212" s="53" t="s">
        <v>1410</v>
      </c>
    </row>
    <row r="5213" spans="1:9" ht="17.399999999999999" x14ac:dyDescent="0.3">
      <c r="A5213" s="53" t="s">
        <v>914</v>
      </c>
      <c r="B5213" s="57">
        <v>45748</v>
      </c>
      <c r="C5213" s="59">
        <v>104884299.43000001</v>
      </c>
      <c r="D5213" s="60">
        <v>15</v>
      </c>
      <c r="E5213" s="54">
        <v>1048842.99</v>
      </c>
      <c r="F5213" s="54">
        <v>1151255.8899999999</v>
      </c>
      <c r="G5213" s="55">
        <v>1.0980000000000001</v>
      </c>
      <c r="H5213" s="53">
        <v>0</v>
      </c>
      <c r="I5213" s="53" t="s">
        <v>1408</v>
      </c>
    </row>
    <row r="5214" spans="1:9" ht="17.399999999999999" x14ac:dyDescent="0.3">
      <c r="A5214" s="53" t="s">
        <v>914</v>
      </c>
      <c r="B5214" s="57">
        <v>45778</v>
      </c>
      <c r="C5214" s="59">
        <v>103091704.76000001</v>
      </c>
      <c r="D5214" s="60">
        <v>0</v>
      </c>
      <c r="E5214" s="54">
        <v>1030917.05</v>
      </c>
      <c r="F5214" s="54">
        <v>1020846.6</v>
      </c>
      <c r="G5214" s="55">
        <v>0.99</v>
      </c>
      <c r="H5214" s="53">
        <v>0</v>
      </c>
      <c r="I5214" s="53" t="s">
        <v>1408</v>
      </c>
    </row>
    <row r="5215" spans="1:9" ht="17.399999999999999" x14ac:dyDescent="0.3">
      <c r="A5215" s="53" t="s">
        <v>914</v>
      </c>
      <c r="B5215" s="57">
        <v>45809</v>
      </c>
      <c r="C5215" s="59">
        <v>103091704.76000001</v>
      </c>
      <c r="D5215" s="60">
        <v>220</v>
      </c>
      <c r="E5215" s="54">
        <v>1030917.05</v>
      </c>
      <c r="F5215" s="54">
        <v>158327.54999999999</v>
      </c>
      <c r="G5215" s="55">
        <v>0.154</v>
      </c>
      <c r="H5215" s="53">
        <v>0</v>
      </c>
      <c r="I5215" s="53" t="s">
        <v>1412</v>
      </c>
    </row>
    <row r="5216" spans="1:9" ht="17.399999999999999" x14ac:dyDescent="0.3">
      <c r="A5216" s="53" t="s">
        <v>914</v>
      </c>
      <c r="B5216" s="57">
        <v>45839</v>
      </c>
      <c r="C5216" s="59">
        <v>103091704.76000001</v>
      </c>
      <c r="D5216" s="60">
        <v>999</v>
      </c>
      <c r="E5216" s="54">
        <v>1030917.05</v>
      </c>
      <c r="F5216" s="54">
        <v>223.53</v>
      </c>
      <c r="G5216" s="55">
        <v>0</v>
      </c>
      <c r="H5216" s="53">
        <v>0</v>
      </c>
      <c r="I5216" s="53" t="s">
        <v>1412</v>
      </c>
    </row>
    <row r="5217" spans="1:9" ht="17.399999999999999" x14ac:dyDescent="0.3">
      <c r="A5217" s="53" t="s">
        <v>914</v>
      </c>
      <c r="B5217" s="57">
        <v>45870</v>
      </c>
      <c r="C5217" s="59">
        <v>103091704.76000001</v>
      </c>
      <c r="D5217" s="60">
        <v>999</v>
      </c>
      <c r="E5217" s="54">
        <v>1030917.05</v>
      </c>
      <c r="F5217" s="54">
        <v>39878.29</v>
      </c>
      <c r="G5217" s="55">
        <v>3.9E-2</v>
      </c>
      <c r="H5217" s="53">
        <v>0</v>
      </c>
      <c r="I5217" s="53" t="s">
        <v>1412</v>
      </c>
    </row>
    <row r="5218" spans="1:9" ht="17.399999999999999" x14ac:dyDescent="0.3">
      <c r="A5218" s="53" t="s">
        <v>914</v>
      </c>
      <c r="B5218" s="57">
        <v>45901</v>
      </c>
      <c r="C5218" s="59">
        <v>103091704.76000001</v>
      </c>
      <c r="D5218" s="60">
        <v>999</v>
      </c>
      <c r="E5218" s="54">
        <v>1030917.05</v>
      </c>
      <c r="F5218" s="54">
        <v>81704.72</v>
      </c>
      <c r="G5218" s="55">
        <v>7.9000000000000001E-2</v>
      </c>
      <c r="H5218" s="53">
        <v>0</v>
      </c>
      <c r="I5218" s="53" t="s">
        <v>1412</v>
      </c>
    </row>
    <row r="5219" spans="1:9" ht="17.399999999999999" x14ac:dyDescent="0.3">
      <c r="A5219" s="53" t="s">
        <v>914</v>
      </c>
      <c r="B5219" s="57">
        <v>45931</v>
      </c>
      <c r="C5219" s="59">
        <v>103091704.76000001</v>
      </c>
      <c r="D5219" s="60">
        <v>999</v>
      </c>
      <c r="E5219" s="54">
        <v>1030917.05</v>
      </c>
      <c r="F5219" s="54">
        <v>123341.87</v>
      </c>
      <c r="G5219" s="55">
        <v>0.12</v>
      </c>
      <c r="H5219" s="53">
        <v>0</v>
      </c>
      <c r="I5219" s="53" t="s">
        <v>1412</v>
      </c>
    </row>
    <row r="5220" spans="1:9" ht="17.399999999999999" x14ac:dyDescent="0.3">
      <c r="A5220" s="53" t="s">
        <v>914</v>
      </c>
      <c r="B5220" s="57">
        <v>45962</v>
      </c>
      <c r="C5220" s="59">
        <v>103091704.76000001</v>
      </c>
      <c r="D5220" s="60">
        <v>999</v>
      </c>
      <c r="E5220" s="54">
        <v>1030917.05</v>
      </c>
      <c r="F5220" s="54">
        <v>5523.7</v>
      </c>
      <c r="G5220" s="55">
        <v>5.0000000000000001E-3</v>
      </c>
      <c r="H5220" s="53">
        <v>0</v>
      </c>
      <c r="I5220" s="53" t="s">
        <v>1412</v>
      </c>
    </row>
    <row r="5221" spans="1:9" ht="17.399999999999999" x14ac:dyDescent="0.3">
      <c r="A5221" s="53" t="s">
        <v>914</v>
      </c>
      <c r="B5221" s="57">
        <v>45992</v>
      </c>
      <c r="C5221" s="59">
        <v>103091704.76000001</v>
      </c>
      <c r="D5221" s="60">
        <v>999</v>
      </c>
      <c r="E5221" s="54">
        <v>1030917.05</v>
      </c>
      <c r="F5221" s="54">
        <v>126855.56</v>
      </c>
      <c r="G5221" s="55">
        <v>0.123</v>
      </c>
      <c r="H5221" s="53">
        <v>0</v>
      </c>
      <c r="I5221" s="53" t="s">
        <v>1412</v>
      </c>
    </row>
    <row r="5222" spans="1:9" ht="17.399999999999999" x14ac:dyDescent="0.3">
      <c r="A5222" s="53" t="s">
        <v>916</v>
      </c>
      <c r="B5222" s="57">
        <v>45717</v>
      </c>
      <c r="C5222" s="59">
        <v>28882507.600000001</v>
      </c>
      <c r="D5222" s="60">
        <v>0</v>
      </c>
      <c r="E5222" s="54">
        <v>288825.08</v>
      </c>
      <c r="F5222" s="54">
        <v>285983.46999999997</v>
      </c>
      <c r="G5222" s="55">
        <v>0.99</v>
      </c>
      <c r="H5222" s="53">
        <v>0</v>
      </c>
      <c r="I5222" s="53" t="s">
        <v>1408</v>
      </c>
    </row>
    <row r="5223" spans="1:9" ht="17.399999999999999" x14ac:dyDescent="0.3">
      <c r="A5223" s="53" t="s">
        <v>916</v>
      </c>
      <c r="B5223" s="57">
        <v>45748</v>
      </c>
      <c r="C5223" s="59">
        <v>28396711.739999998</v>
      </c>
      <c r="D5223" s="60">
        <v>15</v>
      </c>
      <c r="E5223" s="54">
        <v>283967.12</v>
      </c>
      <c r="F5223" s="54">
        <v>274228.38</v>
      </c>
      <c r="G5223" s="55">
        <v>0.96599999999999997</v>
      </c>
      <c r="H5223" s="53">
        <v>0</v>
      </c>
      <c r="I5223" s="53" t="s">
        <v>1408</v>
      </c>
    </row>
    <row r="5224" spans="1:9" ht="17.399999999999999" x14ac:dyDescent="0.3">
      <c r="A5224" s="53" t="s">
        <v>916</v>
      </c>
      <c r="B5224" s="57">
        <v>45778</v>
      </c>
      <c r="C5224" s="59">
        <v>27856038.420000002</v>
      </c>
      <c r="D5224" s="60">
        <v>0</v>
      </c>
      <c r="E5224" s="54">
        <v>278560.38</v>
      </c>
      <c r="F5224" s="54">
        <v>265097.62</v>
      </c>
      <c r="G5224" s="55">
        <v>0.95199999999999996</v>
      </c>
      <c r="H5224" s="53">
        <v>0</v>
      </c>
      <c r="I5224" s="53" t="s">
        <v>1408</v>
      </c>
    </row>
    <row r="5225" spans="1:9" ht="17.399999999999999" x14ac:dyDescent="0.3">
      <c r="A5225" s="53" t="s">
        <v>916</v>
      </c>
      <c r="B5225" s="57">
        <v>45809</v>
      </c>
      <c r="C5225" s="59">
        <v>27287162.620000001</v>
      </c>
      <c r="D5225" s="60">
        <v>0</v>
      </c>
      <c r="E5225" s="54">
        <v>272871.63</v>
      </c>
      <c r="F5225" s="54">
        <v>296895.24</v>
      </c>
      <c r="G5225" s="55">
        <v>1.0880000000000001</v>
      </c>
      <c r="H5225" s="53">
        <v>0</v>
      </c>
      <c r="I5225" s="53" t="s">
        <v>1408</v>
      </c>
    </row>
    <row r="5226" spans="1:9" ht="17.399999999999999" x14ac:dyDescent="0.3">
      <c r="A5226" s="53" t="s">
        <v>916</v>
      </c>
      <c r="B5226" s="57">
        <v>45839</v>
      </c>
      <c r="C5226" s="59">
        <v>26754437.010000002</v>
      </c>
      <c r="D5226" s="60">
        <v>0</v>
      </c>
      <c r="E5226" s="54">
        <v>267544.37</v>
      </c>
      <c r="F5226" s="54">
        <v>297019.34999999998</v>
      </c>
      <c r="G5226" s="55">
        <v>1.1100000000000001</v>
      </c>
      <c r="H5226" s="53">
        <v>0</v>
      </c>
      <c r="I5226" s="53" t="s">
        <v>1408</v>
      </c>
    </row>
    <row r="5227" spans="1:9" ht="17.399999999999999" x14ac:dyDescent="0.3">
      <c r="A5227" s="53" t="s">
        <v>916</v>
      </c>
      <c r="B5227" s="57">
        <v>45870</v>
      </c>
      <c r="C5227" s="59">
        <v>26353847.879999999</v>
      </c>
      <c r="D5227" s="60">
        <v>15</v>
      </c>
      <c r="E5227" s="54">
        <v>263538.48</v>
      </c>
      <c r="F5227" s="54">
        <v>265852.09000000003</v>
      </c>
      <c r="G5227" s="55">
        <v>1.0089999999999999</v>
      </c>
      <c r="H5227" s="53">
        <v>0</v>
      </c>
      <c r="I5227" s="53" t="s">
        <v>1408</v>
      </c>
    </row>
    <row r="5228" spans="1:9" ht="17.399999999999999" x14ac:dyDescent="0.3">
      <c r="A5228" s="53" t="s">
        <v>916</v>
      </c>
      <c r="B5228" s="57">
        <v>45901</v>
      </c>
      <c r="C5228" s="59">
        <v>25880791.390000001</v>
      </c>
      <c r="D5228" s="60">
        <v>35</v>
      </c>
      <c r="E5228" s="54">
        <v>258807.91</v>
      </c>
      <c r="F5228" s="54">
        <v>227203.24</v>
      </c>
      <c r="G5228" s="55">
        <v>0.878</v>
      </c>
      <c r="H5228" s="53">
        <v>0</v>
      </c>
      <c r="I5228" s="53" t="s">
        <v>1410</v>
      </c>
    </row>
    <row r="5229" spans="1:9" ht="17.399999999999999" x14ac:dyDescent="0.3">
      <c r="A5229" s="53" t="s">
        <v>916</v>
      </c>
      <c r="B5229" s="57">
        <v>45931</v>
      </c>
      <c r="C5229" s="59">
        <v>25385161.760000002</v>
      </c>
      <c r="D5229" s="60">
        <v>95</v>
      </c>
      <c r="E5229" s="54">
        <v>253851.62</v>
      </c>
      <c r="F5229" s="54">
        <v>35743.39</v>
      </c>
      <c r="G5229" s="55">
        <v>0.14099999999999999</v>
      </c>
      <c r="H5229" s="53">
        <v>0</v>
      </c>
      <c r="I5229" s="53" t="s">
        <v>1409</v>
      </c>
    </row>
    <row r="5230" spans="1:9" ht="17.399999999999999" x14ac:dyDescent="0.3">
      <c r="A5230" s="53" t="s">
        <v>916</v>
      </c>
      <c r="B5230" s="57">
        <v>45962</v>
      </c>
      <c r="C5230" s="59">
        <v>25385161.760000002</v>
      </c>
      <c r="D5230" s="60">
        <v>185</v>
      </c>
      <c r="E5230" s="54">
        <v>253851.62</v>
      </c>
      <c r="F5230" s="54">
        <v>44230.42</v>
      </c>
      <c r="G5230" s="55">
        <v>0.17399999999999999</v>
      </c>
      <c r="H5230" s="53">
        <v>1</v>
      </c>
      <c r="I5230" s="53" t="s">
        <v>1412</v>
      </c>
    </row>
    <row r="5231" spans="1:9" ht="17.399999999999999" x14ac:dyDescent="0.3">
      <c r="A5231" s="53" t="s">
        <v>916</v>
      </c>
      <c r="B5231" s="57">
        <v>45992</v>
      </c>
      <c r="C5231" s="59">
        <v>25385161.760000002</v>
      </c>
      <c r="D5231" s="60">
        <v>999</v>
      </c>
      <c r="E5231" s="54">
        <v>253851.62</v>
      </c>
      <c r="F5231" s="54">
        <v>29730.22</v>
      </c>
      <c r="G5231" s="55">
        <v>0.11700000000000001</v>
      </c>
      <c r="H5231" s="53">
        <v>1</v>
      </c>
      <c r="I5231" s="53" t="s">
        <v>1412</v>
      </c>
    </row>
    <row r="5232" spans="1:9" ht="17.399999999999999" x14ac:dyDescent="0.3">
      <c r="A5232" s="53" t="s">
        <v>917</v>
      </c>
      <c r="B5232" s="57">
        <v>45658</v>
      </c>
      <c r="C5232" s="59">
        <v>1153726.0900000001</v>
      </c>
      <c r="D5232" s="60">
        <v>65</v>
      </c>
      <c r="E5232" s="54">
        <v>17305.89</v>
      </c>
      <c r="F5232" s="54">
        <v>13493.8</v>
      </c>
      <c r="G5232" s="55">
        <v>0.78</v>
      </c>
      <c r="H5232" s="53">
        <v>0</v>
      </c>
      <c r="I5232" s="53" t="s">
        <v>1411</v>
      </c>
    </row>
    <row r="5233" spans="1:9" ht="17.399999999999999" x14ac:dyDescent="0.3">
      <c r="A5233" s="53" t="s">
        <v>917</v>
      </c>
      <c r="B5233" s="57">
        <v>45689</v>
      </c>
      <c r="C5233" s="59">
        <v>1115741.6399999999</v>
      </c>
      <c r="D5233" s="60">
        <v>0</v>
      </c>
      <c r="E5233" s="54">
        <v>16736.12</v>
      </c>
      <c r="F5233" s="54">
        <v>19099.86</v>
      </c>
      <c r="G5233" s="55">
        <v>1.141</v>
      </c>
      <c r="H5233" s="53">
        <v>0</v>
      </c>
      <c r="I5233" s="53" t="s">
        <v>1408</v>
      </c>
    </row>
    <row r="5234" spans="1:9" ht="17.399999999999999" x14ac:dyDescent="0.3">
      <c r="A5234" s="53" t="s">
        <v>917</v>
      </c>
      <c r="B5234" s="57">
        <v>45717</v>
      </c>
      <c r="C5234" s="59">
        <v>1079020.95</v>
      </c>
      <c r="D5234" s="60">
        <v>65</v>
      </c>
      <c r="E5234" s="54">
        <v>16185.31</v>
      </c>
      <c r="F5234" s="54">
        <v>7469.33</v>
      </c>
      <c r="G5234" s="55">
        <v>0.46100000000000002</v>
      </c>
      <c r="H5234" s="53">
        <v>0</v>
      </c>
      <c r="I5234" s="53" t="s">
        <v>1411</v>
      </c>
    </row>
    <row r="5235" spans="1:9" ht="17.399999999999999" x14ac:dyDescent="0.3">
      <c r="A5235" s="53" t="s">
        <v>917</v>
      </c>
      <c r="B5235" s="57">
        <v>45748</v>
      </c>
      <c r="C5235" s="59">
        <v>1046239.53</v>
      </c>
      <c r="D5235" s="60">
        <v>15</v>
      </c>
      <c r="E5235" s="54">
        <v>15693.59</v>
      </c>
      <c r="F5235" s="54">
        <v>15236.93</v>
      </c>
      <c r="G5235" s="55">
        <v>0.97099999999999997</v>
      </c>
      <c r="H5235" s="53">
        <v>0</v>
      </c>
      <c r="I5235" s="53" t="s">
        <v>1408</v>
      </c>
    </row>
    <row r="5236" spans="1:9" ht="17.399999999999999" x14ac:dyDescent="0.3">
      <c r="A5236" s="53" t="s">
        <v>917</v>
      </c>
      <c r="B5236" s="57">
        <v>45778</v>
      </c>
      <c r="C5236" s="59">
        <v>1014591.85</v>
      </c>
      <c r="D5236" s="60">
        <v>65</v>
      </c>
      <c r="E5236" s="54">
        <v>15218.88</v>
      </c>
      <c r="F5236" s="54">
        <v>10587.06</v>
      </c>
      <c r="G5236" s="55">
        <v>0.69599999999999995</v>
      </c>
      <c r="H5236" s="53">
        <v>0</v>
      </c>
      <c r="I5236" s="53" t="s">
        <v>1411</v>
      </c>
    </row>
    <row r="5237" spans="1:9" ht="17.399999999999999" x14ac:dyDescent="0.3">
      <c r="A5237" s="53" t="s">
        <v>917</v>
      </c>
      <c r="B5237" s="57">
        <v>45809</v>
      </c>
      <c r="C5237" s="59">
        <v>981671.81</v>
      </c>
      <c r="D5237" s="60">
        <v>0</v>
      </c>
      <c r="E5237" s="54">
        <v>14725.08</v>
      </c>
      <c r="F5237" s="54">
        <v>16675.580000000002</v>
      </c>
      <c r="G5237" s="55">
        <v>1.1319999999999999</v>
      </c>
      <c r="H5237" s="53">
        <v>0</v>
      </c>
      <c r="I5237" s="53" t="s">
        <v>1408</v>
      </c>
    </row>
    <row r="5238" spans="1:9" ht="17.399999999999999" x14ac:dyDescent="0.3">
      <c r="A5238" s="53" t="s">
        <v>917</v>
      </c>
      <c r="B5238" s="57">
        <v>45839</v>
      </c>
      <c r="C5238" s="59">
        <v>953624.37</v>
      </c>
      <c r="D5238" s="60">
        <v>0</v>
      </c>
      <c r="E5238" s="54">
        <v>14304.37</v>
      </c>
      <c r="F5238" s="54">
        <v>15887.33</v>
      </c>
      <c r="G5238" s="55">
        <v>1.111</v>
      </c>
      <c r="H5238" s="53">
        <v>0</v>
      </c>
      <c r="I5238" s="53" t="s">
        <v>1408</v>
      </c>
    </row>
    <row r="5239" spans="1:9" ht="17.399999999999999" x14ac:dyDescent="0.3">
      <c r="A5239" s="53" t="s">
        <v>917</v>
      </c>
      <c r="B5239" s="57">
        <v>45870</v>
      </c>
      <c r="C5239" s="59">
        <v>927547.34</v>
      </c>
      <c r="D5239" s="60">
        <v>0</v>
      </c>
      <c r="E5239" s="54">
        <v>13913.21</v>
      </c>
      <c r="F5239" s="54">
        <v>15052.89</v>
      </c>
      <c r="G5239" s="55">
        <v>1.0820000000000001</v>
      </c>
      <c r="H5239" s="53">
        <v>0</v>
      </c>
      <c r="I5239" s="53" t="s">
        <v>1408</v>
      </c>
    </row>
    <row r="5240" spans="1:9" ht="17.399999999999999" x14ac:dyDescent="0.3">
      <c r="A5240" s="53" t="s">
        <v>917</v>
      </c>
      <c r="B5240" s="57">
        <v>45901</v>
      </c>
      <c r="C5240" s="59">
        <v>897937.68</v>
      </c>
      <c r="D5240" s="60">
        <v>0</v>
      </c>
      <c r="E5240" s="54">
        <v>13469.07</v>
      </c>
      <c r="F5240" s="54">
        <v>13471.74</v>
      </c>
      <c r="G5240" s="55">
        <v>1</v>
      </c>
      <c r="H5240" s="53">
        <v>0</v>
      </c>
      <c r="I5240" s="53" t="s">
        <v>1408</v>
      </c>
    </row>
    <row r="5241" spans="1:9" ht="17.399999999999999" x14ac:dyDescent="0.3">
      <c r="A5241" s="53" t="s">
        <v>917</v>
      </c>
      <c r="B5241" s="57">
        <v>45931</v>
      </c>
      <c r="C5241" s="59">
        <v>871371.8</v>
      </c>
      <c r="D5241" s="60">
        <v>15</v>
      </c>
      <c r="E5241" s="54">
        <v>13070.58</v>
      </c>
      <c r="F5241" s="54">
        <v>12930.91</v>
      </c>
      <c r="G5241" s="55">
        <v>0.98899999999999999</v>
      </c>
      <c r="H5241" s="53">
        <v>0</v>
      </c>
      <c r="I5241" s="53" t="s">
        <v>1408</v>
      </c>
    </row>
    <row r="5242" spans="1:9" ht="17.399999999999999" x14ac:dyDescent="0.3">
      <c r="A5242" s="53" t="s">
        <v>917</v>
      </c>
      <c r="B5242" s="57">
        <v>45962</v>
      </c>
      <c r="C5242" s="59">
        <v>845064.07</v>
      </c>
      <c r="D5242" s="60">
        <v>0</v>
      </c>
      <c r="E5242" s="54">
        <v>12675.96</v>
      </c>
      <c r="F5242" s="54">
        <v>12289.59</v>
      </c>
      <c r="G5242" s="55">
        <v>0.97</v>
      </c>
      <c r="H5242" s="53">
        <v>0</v>
      </c>
      <c r="I5242" s="53" t="s">
        <v>1408</v>
      </c>
    </row>
    <row r="5243" spans="1:9" ht="17.399999999999999" x14ac:dyDescent="0.3">
      <c r="A5243" s="53" t="s">
        <v>917</v>
      </c>
      <c r="B5243" s="57">
        <v>45992</v>
      </c>
      <c r="C5243" s="59">
        <v>820707.66</v>
      </c>
      <c r="D5243" s="60">
        <v>0</v>
      </c>
      <c r="E5243" s="54">
        <v>12310.61</v>
      </c>
      <c r="F5243" s="54">
        <v>12153.29</v>
      </c>
      <c r="G5243" s="55">
        <v>0.98699999999999999</v>
      </c>
      <c r="H5243" s="53">
        <v>0</v>
      </c>
      <c r="I5243" s="53" t="s">
        <v>1408</v>
      </c>
    </row>
    <row r="5244" spans="1:9" ht="17.399999999999999" x14ac:dyDescent="0.3">
      <c r="A5244" s="53" t="s">
        <v>918</v>
      </c>
      <c r="B5244" s="57">
        <v>45658</v>
      </c>
      <c r="C5244" s="59">
        <v>2950299.8</v>
      </c>
      <c r="D5244" s="60">
        <v>35</v>
      </c>
      <c r="E5244" s="54">
        <v>44254.5</v>
      </c>
      <c r="F5244" s="54">
        <v>20776.41</v>
      </c>
      <c r="G5244" s="55">
        <v>0.46899999999999997</v>
      </c>
      <c r="H5244" s="53">
        <v>0</v>
      </c>
      <c r="I5244" s="53" t="s">
        <v>1410</v>
      </c>
    </row>
    <row r="5245" spans="1:9" ht="17.399999999999999" x14ac:dyDescent="0.3">
      <c r="A5245" s="53" t="s">
        <v>918</v>
      </c>
      <c r="B5245" s="57">
        <v>45689</v>
      </c>
      <c r="C5245" s="59">
        <v>2859918.32</v>
      </c>
      <c r="D5245" s="60">
        <v>0</v>
      </c>
      <c r="E5245" s="54">
        <v>42898.77</v>
      </c>
      <c r="F5245" s="54">
        <v>46190.42</v>
      </c>
      <c r="G5245" s="55">
        <v>1.077</v>
      </c>
      <c r="H5245" s="53">
        <v>0</v>
      </c>
      <c r="I5245" s="53" t="s">
        <v>1408</v>
      </c>
    </row>
    <row r="5246" spans="1:9" ht="17.399999999999999" x14ac:dyDescent="0.3">
      <c r="A5246" s="53" t="s">
        <v>918</v>
      </c>
      <c r="B5246" s="57">
        <v>45717</v>
      </c>
      <c r="C5246" s="59">
        <v>2782305.7</v>
      </c>
      <c r="D5246" s="60">
        <v>0</v>
      </c>
      <c r="E5246" s="54">
        <v>41734.589999999997</v>
      </c>
      <c r="F5246" s="54">
        <v>41148.300000000003</v>
      </c>
      <c r="G5246" s="55">
        <v>0.98599999999999999</v>
      </c>
      <c r="H5246" s="53">
        <v>0</v>
      </c>
      <c r="I5246" s="53" t="s">
        <v>1408</v>
      </c>
    </row>
    <row r="5247" spans="1:9" ht="17.399999999999999" x14ac:dyDescent="0.3">
      <c r="A5247" s="53" t="s">
        <v>918</v>
      </c>
      <c r="B5247" s="57">
        <v>45748</v>
      </c>
      <c r="C5247" s="59">
        <v>2701237.92</v>
      </c>
      <c r="D5247" s="60">
        <v>15</v>
      </c>
      <c r="E5247" s="54">
        <v>40518.57</v>
      </c>
      <c r="F5247" s="54">
        <v>40426.47</v>
      </c>
      <c r="G5247" s="55">
        <v>0.998</v>
      </c>
      <c r="H5247" s="53">
        <v>0</v>
      </c>
      <c r="I5247" s="53" t="s">
        <v>1408</v>
      </c>
    </row>
    <row r="5248" spans="1:9" ht="17.399999999999999" x14ac:dyDescent="0.3">
      <c r="A5248" s="53" t="s">
        <v>918</v>
      </c>
      <c r="B5248" s="57">
        <v>45778</v>
      </c>
      <c r="C5248" s="59">
        <v>2615799.94</v>
      </c>
      <c r="D5248" s="60">
        <v>15</v>
      </c>
      <c r="E5248" s="54">
        <v>39237</v>
      </c>
      <c r="F5248" s="54">
        <v>43652.69</v>
      </c>
      <c r="G5248" s="55">
        <v>1.113</v>
      </c>
      <c r="H5248" s="53">
        <v>0</v>
      </c>
      <c r="I5248" s="53" t="s">
        <v>1408</v>
      </c>
    </row>
    <row r="5249" spans="1:9" ht="17.399999999999999" x14ac:dyDescent="0.3">
      <c r="A5249" s="53" t="s">
        <v>918</v>
      </c>
      <c r="B5249" s="57">
        <v>45809</v>
      </c>
      <c r="C5249" s="59">
        <v>2546589.94</v>
      </c>
      <c r="D5249" s="60">
        <v>65</v>
      </c>
      <c r="E5249" s="54">
        <v>38198.85</v>
      </c>
      <c r="F5249" s="54">
        <v>27927.55</v>
      </c>
      <c r="G5249" s="55">
        <v>0.73099999999999998</v>
      </c>
      <c r="H5249" s="53">
        <v>0</v>
      </c>
      <c r="I5249" s="53" t="s">
        <v>1411</v>
      </c>
    </row>
    <row r="5250" spans="1:9" ht="17.399999999999999" x14ac:dyDescent="0.3">
      <c r="A5250" s="53" t="s">
        <v>918</v>
      </c>
      <c r="B5250" s="57">
        <v>45839</v>
      </c>
      <c r="C5250" s="59">
        <v>2472331.8199999998</v>
      </c>
      <c r="D5250" s="60">
        <v>0</v>
      </c>
      <c r="E5250" s="54">
        <v>37084.980000000003</v>
      </c>
      <c r="F5250" s="54">
        <v>38526.21</v>
      </c>
      <c r="G5250" s="55">
        <v>1.0389999999999999</v>
      </c>
      <c r="H5250" s="53">
        <v>0</v>
      </c>
      <c r="I5250" s="53" t="s">
        <v>1408</v>
      </c>
    </row>
    <row r="5251" spans="1:9" ht="17.399999999999999" x14ac:dyDescent="0.3">
      <c r="A5251" s="53" t="s">
        <v>918</v>
      </c>
      <c r="B5251" s="57">
        <v>45870</v>
      </c>
      <c r="C5251" s="59">
        <v>2403983.65</v>
      </c>
      <c r="D5251" s="60">
        <v>0</v>
      </c>
      <c r="E5251" s="54">
        <v>36059.75</v>
      </c>
      <c r="F5251" s="54">
        <v>37700.42</v>
      </c>
      <c r="G5251" s="55">
        <v>1.0449999999999999</v>
      </c>
      <c r="H5251" s="53">
        <v>0</v>
      </c>
      <c r="I5251" s="53" t="s">
        <v>1408</v>
      </c>
    </row>
    <row r="5252" spans="1:9" ht="17.399999999999999" x14ac:dyDescent="0.3">
      <c r="A5252" s="53" t="s">
        <v>918</v>
      </c>
      <c r="B5252" s="57">
        <v>45901</v>
      </c>
      <c r="C5252" s="59">
        <v>2331969.12</v>
      </c>
      <c r="D5252" s="60">
        <v>0</v>
      </c>
      <c r="E5252" s="54">
        <v>34979.54</v>
      </c>
      <c r="F5252" s="54">
        <v>37053.68</v>
      </c>
      <c r="G5252" s="55">
        <v>1.0589999999999999</v>
      </c>
      <c r="H5252" s="53">
        <v>0</v>
      </c>
      <c r="I5252" s="53" t="s">
        <v>1408</v>
      </c>
    </row>
    <row r="5253" spans="1:9" ht="17.399999999999999" x14ac:dyDescent="0.3">
      <c r="A5253" s="53" t="s">
        <v>918</v>
      </c>
      <c r="B5253" s="57">
        <v>45931</v>
      </c>
      <c r="C5253" s="59">
        <v>2256138.58</v>
      </c>
      <c r="D5253" s="60">
        <v>0</v>
      </c>
      <c r="E5253" s="54">
        <v>33842.080000000002</v>
      </c>
      <c r="F5253" s="54">
        <v>37815.339999999997</v>
      </c>
      <c r="G5253" s="55">
        <v>1.117</v>
      </c>
      <c r="H5253" s="53">
        <v>0</v>
      </c>
      <c r="I5253" s="53" t="s">
        <v>1408</v>
      </c>
    </row>
    <row r="5254" spans="1:9" ht="17.399999999999999" x14ac:dyDescent="0.3">
      <c r="A5254" s="53" t="s">
        <v>918</v>
      </c>
      <c r="B5254" s="57">
        <v>45962</v>
      </c>
      <c r="C5254" s="59">
        <v>2188142.9</v>
      </c>
      <c r="D5254" s="60">
        <v>0</v>
      </c>
      <c r="E5254" s="54">
        <v>32822.14</v>
      </c>
      <c r="F5254" s="54">
        <v>35736.03</v>
      </c>
      <c r="G5254" s="55">
        <v>1.089</v>
      </c>
      <c r="H5254" s="53">
        <v>0</v>
      </c>
      <c r="I5254" s="53" t="s">
        <v>1408</v>
      </c>
    </row>
    <row r="5255" spans="1:9" ht="17.399999999999999" x14ac:dyDescent="0.3">
      <c r="A5255" s="53" t="s">
        <v>918</v>
      </c>
      <c r="B5255" s="57">
        <v>45992</v>
      </c>
      <c r="C5255" s="59">
        <v>2116551.46</v>
      </c>
      <c r="D5255" s="60">
        <v>35</v>
      </c>
      <c r="E5255" s="54">
        <v>31748.27</v>
      </c>
      <c r="F5255" s="54">
        <v>27890.25</v>
      </c>
      <c r="G5255" s="55">
        <v>0.878</v>
      </c>
      <c r="H5255" s="53">
        <v>0</v>
      </c>
      <c r="I5255" s="53" t="s">
        <v>1410</v>
      </c>
    </row>
    <row r="5256" spans="1:9" ht="17.399999999999999" x14ac:dyDescent="0.3">
      <c r="A5256" s="53" t="s">
        <v>919</v>
      </c>
      <c r="B5256" s="57">
        <v>45931</v>
      </c>
      <c r="C5256" s="59">
        <v>2919340.75</v>
      </c>
      <c r="D5256" s="60">
        <v>95</v>
      </c>
      <c r="E5256" s="54">
        <v>43790.11</v>
      </c>
      <c r="F5256" s="54">
        <v>13800.42</v>
      </c>
      <c r="G5256" s="55">
        <v>0.315</v>
      </c>
      <c r="H5256" s="53">
        <v>0</v>
      </c>
      <c r="I5256" s="53" t="s">
        <v>1409</v>
      </c>
    </row>
    <row r="5257" spans="1:9" ht="17.399999999999999" x14ac:dyDescent="0.3">
      <c r="A5257" s="53" t="s">
        <v>919</v>
      </c>
      <c r="B5257" s="57">
        <v>45962</v>
      </c>
      <c r="C5257" s="59">
        <v>2831356.78</v>
      </c>
      <c r="D5257" s="60">
        <v>0</v>
      </c>
      <c r="E5257" s="54">
        <v>42470.35</v>
      </c>
      <c r="F5257" s="54">
        <v>42382.67</v>
      </c>
      <c r="G5257" s="55">
        <v>0.998</v>
      </c>
      <c r="H5257" s="53">
        <v>0</v>
      </c>
      <c r="I5257" s="53" t="s">
        <v>1408</v>
      </c>
    </row>
    <row r="5258" spans="1:9" ht="17.399999999999999" x14ac:dyDescent="0.3">
      <c r="A5258" s="53" t="s">
        <v>919</v>
      </c>
      <c r="B5258" s="57">
        <v>45992</v>
      </c>
      <c r="C5258" s="59">
        <v>2749152.73</v>
      </c>
      <c r="D5258" s="60">
        <v>0</v>
      </c>
      <c r="E5258" s="54">
        <v>41237.29</v>
      </c>
      <c r="F5258" s="54">
        <v>47362.82</v>
      </c>
      <c r="G5258" s="55">
        <v>1.149</v>
      </c>
      <c r="H5258" s="53">
        <v>0</v>
      </c>
      <c r="I5258" s="53" t="s">
        <v>1408</v>
      </c>
    </row>
    <row r="5259" spans="1:9" ht="17.399999999999999" x14ac:dyDescent="0.3">
      <c r="A5259" s="53" t="s">
        <v>921</v>
      </c>
      <c r="B5259" s="57">
        <v>45658</v>
      </c>
      <c r="C5259" s="59">
        <v>94675608.349999994</v>
      </c>
      <c r="D5259" s="60">
        <v>0</v>
      </c>
      <c r="E5259" s="54">
        <v>946756.08</v>
      </c>
      <c r="F5259" s="54">
        <v>976922.74</v>
      </c>
      <c r="G5259" s="55">
        <v>1.032</v>
      </c>
      <c r="H5259" s="53">
        <v>0</v>
      </c>
      <c r="I5259" s="53" t="s">
        <v>1408</v>
      </c>
    </row>
    <row r="5260" spans="1:9" ht="17.399999999999999" x14ac:dyDescent="0.3">
      <c r="A5260" s="53" t="s">
        <v>921</v>
      </c>
      <c r="B5260" s="57">
        <v>45689</v>
      </c>
      <c r="C5260" s="59">
        <v>93219783</v>
      </c>
      <c r="D5260" s="60">
        <v>0</v>
      </c>
      <c r="E5260" s="54">
        <v>932197.83</v>
      </c>
      <c r="F5260" s="54">
        <v>997594.65</v>
      </c>
      <c r="G5260" s="55">
        <v>1.07</v>
      </c>
      <c r="H5260" s="53">
        <v>0</v>
      </c>
      <c r="I5260" s="53" t="s">
        <v>1408</v>
      </c>
    </row>
    <row r="5261" spans="1:9" ht="17.399999999999999" x14ac:dyDescent="0.3">
      <c r="A5261" s="53" t="s">
        <v>921</v>
      </c>
      <c r="B5261" s="57">
        <v>45717</v>
      </c>
      <c r="C5261" s="59">
        <v>91566334.370000005</v>
      </c>
      <c r="D5261" s="60">
        <v>0</v>
      </c>
      <c r="E5261" s="54">
        <v>915663.34</v>
      </c>
      <c r="F5261" s="54">
        <v>1016025.31</v>
      </c>
      <c r="G5261" s="55">
        <v>1.1100000000000001</v>
      </c>
      <c r="H5261" s="53">
        <v>0</v>
      </c>
      <c r="I5261" s="53" t="s">
        <v>1408</v>
      </c>
    </row>
    <row r="5262" spans="1:9" ht="17.399999999999999" x14ac:dyDescent="0.3">
      <c r="A5262" s="53" t="s">
        <v>921</v>
      </c>
      <c r="B5262" s="57">
        <v>45748</v>
      </c>
      <c r="C5262" s="59">
        <v>89935051.079999998</v>
      </c>
      <c r="D5262" s="60">
        <v>35</v>
      </c>
      <c r="E5262" s="54">
        <v>899350.51</v>
      </c>
      <c r="F5262" s="54">
        <v>412692.78</v>
      </c>
      <c r="G5262" s="55">
        <v>0.45900000000000002</v>
      </c>
      <c r="H5262" s="53">
        <v>0</v>
      </c>
      <c r="I5262" s="53" t="s">
        <v>1410</v>
      </c>
    </row>
    <row r="5263" spans="1:9" ht="17.399999999999999" x14ac:dyDescent="0.3">
      <c r="A5263" s="53" t="s">
        <v>921</v>
      </c>
      <c r="B5263" s="57">
        <v>45778</v>
      </c>
      <c r="C5263" s="59">
        <v>88381382.109999999</v>
      </c>
      <c r="D5263" s="60">
        <v>15</v>
      </c>
      <c r="E5263" s="54">
        <v>883813.82</v>
      </c>
      <c r="F5263" s="54">
        <v>982455.04</v>
      </c>
      <c r="G5263" s="55">
        <v>1.1120000000000001</v>
      </c>
      <c r="H5263" s="53">
        <v>0</v>
      </c>
      <c r="I5263" s="53" t="s">
        <v>1408</v>
      </c>
    </row>
    <row r="5264" spans="1:9" ht="17.399999999999999" x14ac:dyDescent="0.3">
      <c r="A5264" s="53" t="s">
        <v>921</v>
      </c>
      <c r="B5264" s="57">
        <v>45809</v>
      </c>
      <c r="C5264" s="59">
        <v>86820818.280000001</v>
      </c>
      <c r="D5264" s="60">
        <v>15</v>
      </c>
      <c r="E5264" s="54">
        <v>868208.18</v>
      </c>
      <c r="F5264" s="54">
        <v>925796.34</v>
      </c>
      <c r="G5264" s="55">
        <v>1.0660000000000001</v>
      </c>
      <c r="H5264" s="53">
        <v>0</v>
      </c>
      <c r="I5264" s="53" t="s">
        <v>1408</v>
      </c>
    </row>
    <row r="5265" spans="1:9" ht="17.399999999999999" x14ac:dyDescent="0.3">
      <c r="A5265" s="53" t="s">
        <v>921</v>
      </c>
      <c r="B5265" s="57">
        <v>45839</v>
      </c>
      <c r="C5265" s="59">
        <v>85280358.930000007</v>
      </c>
      <c r="D5265" s="60">
        <v>95</v>
      </c>
      <c r="E5265" s="54">
        <v>852803.59</v>
      </c>
      <c r="F5265" s="54">
        <v>227887.96</v>
      </c>
      <c r="G5265" s="55">
        <v>0.26700000000000002</v>
      </c>
      <c r="H5265" s="53">
        <v>0</v>
      </c>
      <c r="I5265" s="53" t="s">
        <v>1409</v>
      </c>
    </row>
    <row r="5266" spans="1:9" ht="17.399999999999999" x14ac:dyDescent="0.3">
      <c r="A5266" s="53" t="s">
        <v>921</v>
      </c>
      <c r="B5266" s="57">
        <v>45870</v>
      </c>
      <c r="C5266" s="59">
        <v>83750747.329999998</v>
      </c>
      <c r="D5266" s="60">
        <v>95</v>
      </c>
      <c r="E5266" s="54">
        <v>837507.47</v>
      </c>
      <c r="F5266" s="54">
        <v>212554.83</v>
      </c>
      <c r="G5266" s="55">
        <v>0.254</v>
      </c>
      <c r="H5266" s="53">
        <v>0</v>
      </c>
      <c r="I5266" s="53" t="s">
        <v>1409</v>
      </c>
    </row>
    <row r="5267" spans="1:9" ht="17.399999999999999" x14ac:dyDescent="0.3">
      <c r="A5267" s="53" t="s">
        <v>921</v>
      </c>
      <c r="B5267" s="57">
        <v>45901</v>
      </c>
      <c r="C5267" s="59">
        <v>82158567.25</v>
      </c>
      <c r="D5267" s="60">
        <v>0</v>
      </c>
      <c r="E5267" s="54">
        <v>821585.67</v>
      </c>
      <c r="F5267" s="54">
        <v>884024.46</v>
      </c>
      <c r="G5267" s="55">
        <v>1.0760000000000001</v>
      </c>
      <c r="H5267" s="53">
        <v>0</v>
      </c>
      <c r="I5267" s="53" t="s">
        <v>1408</v>
      </c>
    </row>
    <row r="5268" spans="1:9" ht="17.399999999999999" x14ac:dyDescent="0.3">
      <c r="A5268" s="53" t="s">
        <v>921</v>
      </c>
      <c r="B5268" s="57">
        <v>45931</v>
      </c>
      <c r="C5268" s="59">
        <v>80914129.769999996</v>
      </c>
      <c r="D5268" s="60">
        <v>35</v>
      </c>
      <c r="E5268" s="54">
        <v>809141.3</v>
      </c>
      <c r="F5268" s="54">
        <v>462495.11</v>
      </c>
      <c r="G5268" s="55">
        <v>0.57199999999999995</v>
      </c>
      <c r="H5268" s="53">
        <v>0</v>
      </c>
      <c r="I5268" s="53" t="s">
        <v>1410</v>
      </c>
    </row>
    <row r="5269" spans="1:9" ht="17.399999999999999" x14ac:dyDescent="0.3">
      <c r="A5269" s="53" t="s">
        <v>921</v>
      </c>
      <c r="B5269" s="57">
        <v>45962</v>
      </c>
      <c r="C5269" s="59">
        <v>79677291.25</v>
      </c>
      <c r="D5269" s="60">
        <v>0</v>
      </c>
      <c r="E5269" s="54">
        <v>796772.91</v>
      </c>
      <c r="F5269" s="54">
        <v>908366.62</v>
      </c>
      <c r="G5269" s="55">
        <v>1.1399999999999999</v>
      </c>
      <c r="H5269" s="53">
        <v>0</v>
      </c>
      <c r="I5269" s="53" t="s">
        <v>1408</v>
      </c>
    </row>
    <row r="5270" spans="1:9" ht="17.399999999999999" x14ac:dyDescent="0.3">
      <c r="A5270" s="53" t="s">
        <v>921</v>
      </c>
      <c r="B5270" s="57">
        <v>45992</v>
      </c>
      <c r="C5270" s="59">
        <v>78506582.760000005</v>
      </c>
      <c r="D5270" s="60">
        <v>65</v>
      </c>
      <c r="E5270" s="54">
        <v>785065.83</v>
      </c>
      <c r="F5270" s="54">
        <v>597351.14</v>
      </c>
      <c r="G5270" s="55">
        <v>0.76100000000000001</v>
      </c>
      <c r="H5270" s="53">
        <v>0</v>
      </c>
      <c r="I5270" s="53" t="s">
        <v>1411</v>
      </c>
    </row>
    <row r="5271" spans="1:9" ht="17.399999999999999" x14ac:dyDescent="0.3">
      <c r="A5271" s="53" t="s">
        <v>922</v>
      </c>
      <c r="B5271" s="57">
        <v>45658</v>
      </c>
      <c r="C5271" s="59">
        <v>18450784.52</v>
      </c>
      <c r="D5271" s="60">
        <v>0</v>
      </c>
      <c r="E5271" s="54">
        <v>276761.77</v>
      </c>
      <c r="F5271" s="54">
        <v>291524.07</v>
      </c>
      <c r="G5271" s="55">
        <v>1.0529999999999999</v>
      </c>
      <c r="H5271" s="53">
        <v>0</v>
      </c>
      <c r="I5271" s="53" t="s">
        <v>1408</v>
      </c>
    </row>
    <row r="5272" spans="1:9" ht="17.399999999999999" x14ac:dyDescent="0.3">
      <c r="A5272" s="53" t="s">
        <v>922</v>
      </c>
      <c r="B5272" s="57">
        <v>45689</v>
      </c>
      <c r="C5272" s="59">
        <v>17972454.280000001</v>
      </c>
      <c r="D5272" s="60">
        <v>0</v>
      </c>
      <c r="E5272" s="54">
        <v>269586.81</v>
      </c>
      <c r="F5272" s="54">
        <v>282588.28999999998</v>
      </c>
      <c r="G5272" s="55">
        <v>1.048</v>
      </c>
      <c r="H5272" s="53">
        <v>0</v>
      </c>
      <c r="I5272" s="53" t="s">
        <v>1408</v>
      </c>
    </row>
    <row r="5273" spans="1:9" ht="17.399999999999999" x14ac:dyDescent="0.3">
      <c r="A5273" s="53" t="s">
        <v>922</v>
      </c>
      <c r="B5273" s="57">
        <v>45717</v>
      </c>
      <c r="C5273" s="59">
        <v>17530197.620000001</v>
      </c>
      <c r="D5273" s="60">
        <v>95</v>
      </c>
      <c r="E5273" s="54">
        <v>262952.96000000002</v>
      </c>
      <c r="F5273" s="54">
        <v>125175.36</v>
      </c>
      <c r="G5273" s="55">
        <v>0.47599999999999998</v>
      </c>
      <c r="H5273" s="53">
        <v>0</v>
      </c>
      <c r="I5273" s="53" t="s">
        <v>1409</v>
      </c>
    </row>
    <row r="5274" spans="1:9" ht="17.399999999999999" x14ac:dyDescent="0.3">
      <c r="A5274" s="53" t="s">
        <v>922</v>
      </c>
      <c r="B5274" s="57">
        <v>45748</v>
      </c>
      <c r="C5274" s="59">
        <v>17085267.800000001</v>
      </c>
      <c r="D5274" s="60">
        <v>0</v>
      </c>
      <c r="E5274" s="54">
        <v>256279.02</v>
      </c>
      <c r="F5274" s="54">
        <v>288112.28999999998</v>
      </c>
      <c r="G5274" s="55">
        <v>1.1240000000000001</v>
      </c>
      <c r="H5274" s="53">
        <v>0</v>
      </c>
      <c r="I5274" s="53" t="s">
        <v>1408</v>
      </c>
    </row>
    <row r="5275" spans="1:9" ht="17.399999999999999" x14ac:dyDescent="0.3">
      <c r="A5275" s="53" t="s">
        <v>922</v>
      </c>
      <c r="B5275" s="57">
        <v>45778</v>
      </c>
      <c r="C5275" s="59">
        <v>16637314.470000001</v>
      </c>
      <c r="D5275" s="60">
        <v>0</v>
      </c>
      <c r="E5275" s="54">
        <v>249559.72</v>
      </c>
      <c r="F5275" s="54">
        <v>263656.83</v>
      </c>
      <c r="G5275" s="55">
        <v>1.056</v>
      </c>
      <c r="H5275" s="53">
        <v>0</v>
      </c>
      <c r="I5275" s="53" t="s">
        <v>1408</v>
      </c>
    </row>
    <row r="5276" spans="1:9" ht="17.399999999999999" x14ac:dyDescent="0.3">
      <c r="A5276" s="53" t="s">
        <v>922</v>
      </c>
      <c r="B5276" s="57">
        <v>45809</v>
      </c>
      <c r="C5276" s="59">
        <v>16280715.48</v>
      </c>
      <c r="D5276" s="60">
        <v>0</v>
      </c>
      <c r="E5276" s="54">
        <v>244210.73</v>
      </c>
      <c r="F5276" s="54">
        <v>259511.47</v>
      </c>
      <c r="G5276" s="55">
        <v>1.0629999999999999</v>
      </c>
      <c r="H5276" s="53">
        <v>0</v>
      </c>
      <c r="I5276" s="53" t="s">
        <v>1408</v>
      </c>
    </row>
    <row r="5277" spans="1:9" ht="17.399999999999999" x14ac:dyDescent="0.3">
      <c r="A5277" s="53" t="s">
        <v>922</v>
      </c>
      <c r="B5277" s="57">
        <v>45839</v>
      </c>
      <c r="C5277" s="59">
        <v>15883424.59</v>
      </c>
      <c r="D5277" s="60">
        <v>65</v>
      </c>
      <c r="E5277" s="54">
        <v>238251.37</v>
      </c>
      <c r="F5277" s="54">
        <v>177922.12</v>
      </c>
      <c r="G5277" s="55">
        <v>0.747</v>
      </c>
      <c r="H5277" s="53">
        <v>0</v>
      </c>
      <c r="I5277" s="53" t="s">
        <v>1411</v>
      </c>
    </row>
    <row r="5278" spans="1:9" ht="17.399999999999999" x14ac:dyDescent="0.3">
      <c r="A5278" s="53" t="s">
        <v>922</v>
      </c>
      <c r="B5278" s="57">
        <v>45870</v>
      </c>
      <c r="C5278" s="59">
        <v>15503026.66</v>
      </c>
      <c r="D5278" s="60">
        <v>0</v>
      </c>
      <c r="E5278" s="54">
        <v>232545.4</v>
      </c>
      <c r="F5278" s="54">
        <v>240380.63</v>
      </c>
      <c r="G5278" s="55">
        <v>1.034</v>
      </c>
      <c r="H5278" s="53">
        <v>0</v>
      </c>
      <c r="I5278" s="53" t="s">
        <v>1408</v>
      </c>
    </row>
    <row r="5279" spans="1:9" ht="17.399999999999999" x14ac:dyDescent="0.3">
      <c r="A5279" s="53" t="s">
        <v>922</v>
      </c>
      <c r="B5279" s="57">
        <v>45901</v>
      </c>
      <c r="C5279" s="59">
        <v>15078261.640000001</v>
      </c>
      <c r="D5279" s="60">
        <v>0</v>
      </c>
      <c r="E5279" s="54">
        <v>226173.92</v>
      </c>
      <c r="F5279" s="54">
        <v>231243.42</v>
      </c>
      <c r="G5279" s="55">
        <v>1.022</v>
      </c>
      <c r="H5279" s="53">
        <v>0</v>
      </c>
      <c r="I5279" s="53" t="s">
        <v>1408</v>
      </c>
    </row>
    <row r="5280" spans="1:9" ht="17.399999999999999" x14ac:dyDescent="0.3">
      <c r="A5280" s="53" t="s">
        <v>922</v>
      </c>
      <c r="B5280" s="57">
        <v>45931</v>
      </c>
      <c r="C5280" s="59">
        <v>14680230.02</v>
      </c>
      <c r="D5280" s="60">
        <v>65</v>
      </c>
      <c r="E5280" s="54">
        <v>220203.45</v>
      </c>
      <c r="F5280" s="54">
        <v>163197.91</v>
      </c>
      <c r="G5280" s="55">
        <v>0.74099999999999999</v>
      </c>
      <c r="H5280" s="53">
        <v>0</v>
      </c>
      <c r="I5280" s="53" t="s">
        <v>1411</v>
      </c>
    </row>
    <row r="5281" spans="1:9" ht="17.399999999999999" x14ac:dyDescent="0.3">
      <c r="A5281" s="53" t="s">
        <v>922</v>
      </c>
      <c r="B5281" s="57">
        <v>45962</v>
      </c>
      <c r="C5281" s="59">
        <v>14298702.140000001</v>
      </c>
      <c r="D5281" s="60">
        <v>185</v>
      </c>
      <c r="E5281" s="54">
        <v>214480.53</v>
      </c>
      <c r="F5281" s="54">
        <v>118689.78</v>
      </c>
      <c r="G5281" s="55">
        <v>0.55300000000000005</v>
      </c>
      <c r="H5281" s="53">
        <v>0</v>
      </c>
      <c r="I5281" s="53" t="s">
        <v>1409</v>
      </c>
    </row>
    <row r="5282" spans="1:9" ht="17.399999999999999" x14ac:dyDescent="0.3">
      <c r="A5282" s="53" t="s">
        <v>922</v>
      </c>
      <c r="B5282" s="57">
        <v>45992</v>
      </c>
      <c r="C5282" s="59">
        <v>13994453.25</v>
      </c>
      <c r="D5282" s="60">
        <v>0</v>
      </c>
      <c r="E5282" s="54">
        <v>209916.79999999999</v>
      </c>
      <c r="F5282" s="54">
        <v>228249.69</v>
      </c>
      <c r="G5282" s="55">
        <v>1.087</v>
      </c>
      <c r="H5282" s="53">
        <v>0</v>
      </c>
      <c r="I5282" s="53" t="s">
        <v>1408</v>
      </c>
    </row>
    <row r="5283" spans="1:9" ht="17.399999999999999" x14ac:dyDescent="0.3">
      <c r="A5283" s="53" t="s">
        <v>924</v>
      </c>
      <c r="B5283" s="57">
        <v>45658</v>
      </c>
      <c r="C5283" s="59">
        <v>97129411.680000007</v>
      </c>
      <c r="D5283" s="60">
        <v>0</v>
      </c>
      <c r="E5283" s="54">
        <v>971294.12</v>
      </c>
      <c r="F5283" s="54">
        <v>986649.45</v>
      </c>
      <c r="G5283" s="55">
        <v>1.016</v>
      </c>
      <c r="H5283" s="53">
        <v>0</v>
      </c>
      <c r="I5283" s="53" t="s">
        <v>1408</v>
      </c>
    </row>
    <row r="5284" spans="1:9" ht="17.399999999999999" x14ac:dyDescent="0.3">
      <c r="A5284" s="53" t="s">
        <v>924</v>
      </c>
      <c r="B5284" s="57">
        <v>45689</v>
      </c>
      <c r="C5284" s="59">
        <v>95382119.799999997</v>
      </c>
      <c r="D5284" s="60">
        <v>0</v>
      </c>
      <c r="E5284" s="54">
        <v>953821.2</v>
      </c>
      <c r="F5284" s="54">
        <v>967030.94</v>
      </c>
      <c r="G5284" s="55">
        <v>1.014</v>
      </c>
      <c r="H5284" s="53">
        <v>0</v>
      </c>
      <c r="I5284" s="53" t="s">
        <v>1408</v>
      </c>
    </row>
    <row r="5285" spans="1:9" ht="17.399999999999999" x14ac:dyDescent="0.3">
      <c r="A5285" s="53" t="s">
        <v>924</v>
      </c>
      <c r="B5285" s="57">
        <v>45717</v>
      </c>
      <c r="C5285" s="59">
        <v>93497334.099999994</v>
      </c>
      <c r="D5285" s="60">
        <v>0</v>
      </c>
      <c r="E5285" s="54">
        <v>934973.34</v>
      </c>
      <c r="F5285" s="54">
        <v>980103.74</v>
      </c>
      <c r="G5285" s="55">
        <v>1.048</v>
      </c>
      <c r="H5285" s="53">
        <v>0</v>
      </c>
      <c r="I5285" s="53" t="s">
        <v>1408</v>
      </c>
    </row>
    <row r="5286" spans="1:9" ht="17.399999999999999" x14ac:dyDescent="0.3">
      <c r="A5286" s="53" t="s">
        <v>924</v>
      </c>
      <c r="B5286" s="57">
        <v>45748</v>
      </c>
      <c r="C5286" s="59">
        <v>91958741.579999998</v>
      </c>
      <c r="D5286" s="60">
        <v>0</v>
      </c>
      <c r="E5286" s="54">
        <v>919587.42</v>
      </c>
      <c r="F5286" s="54">
        <v>970032.29</v>
      </c>
      <c r="G5286" s="55">
        <v>1.0549999999999999</v>
      </c>
      <c r="H5286" s="53">
        <v>0</v>
      </c>
      <c r="I5286" s="53" t="s">
        <v>1408</v>
      </c>
    </row>
    <row r="5287" spans="1:9" ht="17.399999999999999" x14ac:dyDescent="0.3">
      <c r="A5287" s="53" t="s">
        <v>924</v>
      </c>
      <c r="B5287" s="57">
        <v>45778</v>
      </c>
      <c r="C5287" s="59">
        <v>90126416.379999995</v>
      </c>
      <c r="D5287" s="60">
        <v>0</v>
      </c>
      <c r="E5287" s="54">
        <v>901264.16</v>
      </c>
      <c r="F5287" s="54">
        <v>875094.02</v>
      </c>
      <c r="G5287" s="55">
        <v>0.97099999999999997</v>
      </c>
      <c r="H5287" s="53">
        <v>0</v>
      </c>
      <c r="I5287" s="53" t="s">
        <v>1408</v>
      </c>
    </row>
    <row r="5288" spans="1:9" ht="17.399999999999999" x14ac:dyDescent="0.3">
      <c r="A5288" s="53" t="s">
        <v>924</v>
      </c>
      <c r="B5288" s="57">
        <v>45809</v>
      </c>
      <c r="C5288" s="59">
        <v>88382523.599999994</v>
      </c>
      <c r="D5288" s="60">
        <v>65</v>
      </c>
      <c r="E5288" s="54">
        <v>883825.24</v>
      </c>
      <c r="F5288" s="54">
        <v>391428.9</v>
      </c>
      <c r="G5288" s="55">
        <v>0.443</v>
      </c>
      <c r="H5288" s="53">
        <v>0</v>
      </c>
      <c r="I5288" s="53" t="s">
        <v>1411</v>
      </c>
    </row>
    <row r="5289" spans="1:9" ht="17.399999999999999" x14ac:dyDescent="0.3">
      <c r="A5289" s="53" t="s">
        <v>924</v>
      </c>
      <c r="B5289" s="57">
        <v>45839</v>
      </c>
      <c r="C5289" s="59">
        <v>86756287.290000007</v>
      </c>
      <c r="D5289" s="60">
        <v>0</v>
      </c>
      <c r="E5289" s="54">
        <v>867562.87</v>
      </c>
      <c r="F5289" s="54">
        <v>930462.81</v>
      </c>
      <c r="G5289" s="55">
        <v>1.073</v>
      </c>
      <c r="H5289" s="53">
        <v>0</v>
      </c>
      <c r="I5289" s="53" t="s">
        <v>1408</v>
      </c>
    </row>
    <row r="5290" spans="1:9" ht="17.399999999999999" x14ac:dyDescent="0.3">
      <c r="A5290" s="53" t="s">
        <v>924</v>
      </c>
      <c r="B5290" s="57">
        <v>45870</v>
      </c>
      <c r="C5290" s="59">
        <v>85389250.569999993</v>
      </c>
      <c r="D5290" s="60">
        <v>35</v>
      </c>
      <c r="E5290" s="54">
        <v>853892.51</v>
      </c>
      <c r="F5290" s="54">
        <v>686552.17</v>
      </c>
      <c r="G5290" s="55">
        <v>0.80400000000000005</v>
      </c>
      <c r="H5290" s="53">
        <v>0</v>
      </c>
      <c r="I5290" s="53" t="s">
        <v>1410</v>
      </c>
    </row>
    <row r="5291" spans="1:9" ht="17.399999999999999" x14ac:dyDescent="0.3">
      <c r="A5291" s="53" t="s">
        <v>924</v>
      </c>
      <c r="B5291" s="57">
        <v>45901</v>
      </c>
      <c r="C5291" s="59">
        <v>84016823.650000006</v>
      </c>
      <c r="D5291" s="60">
        <v>0</v>
      </c>
      <c r="E5291" s="54">
        <v>840168.24</v>
      </c>
      <c r="F5291" s="54">
        <v>858969.05</v>
      </c>
      <c r="G5291" s="55">
        <v>1.022</v>
      </c>
      <c r="H5291" s="53">
        <v>0</v>
      </c>
      <c r="I5291" s="53" t="s">
        <v>1408</v>
      </c>
    </row>
    <row r="5292" spans="1:9" ht="17.399999999999999" x14ac:dyDescent="0.3">
      <c r="A5292" s="53" t="s">
        <v>924</v>
      </c>
      <c r="B5292" s="57">
        <v>45931</v>
      </c>
      <c r="C5292" s="59">
        <v>82459946.430000007</v>
      </c>
      <c r="D5292" s="60">
        <v>0</v>
      </c>
      <c r="E5292" s="54">
        <v>824599.46</v>
      </c>
      <c r="F5292" s="54">
        <v>800841.05</v>
      </c>
      <c r="G5292" s="55">
        <v>0.97099999999999997</v>
      </c>
      <c r="H5292" s="53">
        <v>0</v>
      </c>
      <c r="I5292" s="53" t="s">
        <v>1408</v>
      </c>
    </row>
    <row r="5293" spans="1:9" ht="17.399999999999999" x14ac:dyDescent="0.3">
      <c r="A5293" s="53" t="s">
        <v>924</v>
      </c>
      <c r="B5293" s="57">
        <v>45962</v>
      </c>
      <c r="C5293" s="59">
        <v>80800014.829999998</v>
      </c>
      <c r="D5293" s="60">
        <v>0</v>
      </c>
      <c r="E5293" s="54">
        <v>808000.15</v>
      </c>
      <c r="F5293" s="54">
        <v>839533.91</v>
      </c>
      <c r="G5293" s="55">
        <v>1.0389999999999999</v>
      </c>
      <c r="H5293" s="53">
        <v>0</v>
      </c>
      <c r="I5293" s="53" t="s">
        <v>1408</v>
      </c>
    </row>
    <row r="5294" spans="1:9" ht="17.399999999999999" x14ac:dyDescent="0.3">
      <c r="A5294" s="53" t="s">
        <v>924</v>
      </c>
      <c r="B5294" s="57">
        <v>45992</v>
      </c>
      <c r="C5294" s="59">
        <v>79611826.099999994</v>
      </c>
      <c r="D5294" s="60">
        <v>0</v>
      </c>
      <c r="E5294" s="54">
        <v>796118.26</v>
      </c>
      <c r="F5294" s="54">
        <v>914584.24</v>
      </c>
      <c r="G5294" s="55">
        <v>1.149</v>
      </c>
      <c r="H5294" s="53">
        <v>0</v>
      </c>
      <c r="I5294" s="53" t="s">
        <v>1408</v>
      </c>
    </row>
    <row r="5295" spans="1:9" ht="17.399999999999999" x14ac:dyDescent="0.3">
      <c r="A5295" s="53" t="s">
        <v>925</v>
      </c>
      <c r="B5295" s="57">
        <v>45658</v>
      </c>
      <c r="C5295" s="59">
        <v>4085198.69</v>
      </c>
      <c r="D5295" s="60">
        <v>0</v>
      </c>
      <c r="E5295" s="54">
        <v>61277.98</v>
      </c>
      <c r="F5295" s="54">
        <v>63405.93</v>
      </c>
      <c r="G5295" s="55">
        <v>1.0349999999999999</v>
      </c>
      <c r="H5295" s="53">
        <v>0</v>
      </c>
      <c r="I5295" s="53" t="s">
        <v>1408</v>
      </c>
    </row>
    <row r="5296" spans="1:9" ht="17.399999999999999" x14ac:dyDescent="0.3">
      <c r="A5296" s="53" t="s">
        <v>925</v>
      </c>
      <c r="B5296" s="57">
        <v>45689</v>
      </c>
      <c r="C5296" s="59">
        <v>4085198.69</v>
      </c>
      <c r="D5296" s="60">
        <v>185</v>
      </c>
      <c r="E5296" s="54">
        <v>61277.98</v>
      </c>
      <c r="F5296" s="54">
        <v>2429.8200000000002</v>
      </c>
      <c r="G5296" s="55">
        <v>0.04</v>
      </c>
      <c r="H5296" s="53">
        <v>0</v>
      </c>
      <c r="I5296" s="53" t="s">
        <v>1412</v>
      </c>
    </row>
    <row r="5297" spans="1:9" ht="17.399999999999999" x14ac:dyDescent="0.3">
      <c r="A5297" s="53" t="s">
        <v>925</v>
      </c>
      <c r="B5297" s="57">
        <v>45717</v>
      </c>
      <c r="C5297" s="59">
        <v>4085198.69</v>
      </c>
      <c r="D5297" s="60">
        <v>999</v>
      </c>
      <c r="E5297" s="54">
        <v>61277.98</v>
      </c>
      <c r="F5297" s="54">
        <v>9315.69</v>
      </c>
      <c r="G5297" s="55">
        <v>0.152</v>
      </c>
      <c r="H5297" s="53">
        <v>0</v>
      </c>
      <c r="I5297" s="53" t="s">
        <v>1412</v>
      </c>
    </row>
    <row r="5298" spans="1:9" ht="17.399999999999999" x14ac:dyDescent="0.3">
      <c r="A5298" s="53" t="s">
        <v>925</v>
      </c>
      <c r="B5298" s="57">
        <v>45748</v>
      </c>
      <c r="C5298" s="59">
        <v>4085198.69</v>
      </c>
      <c r="D5298" s="60">
        <v>999</v>
      </c>
      <c r="E5298" s="54">
        <v>61277.98</v>
      </c>
      <c r="F5298" s="54">
        <v>7345.27</v>
      </c>
      <c r="G5298" s="55">
        <v>0.12</v>
      </c>
      <c r="H5298" s="53">
        <v>0</v>
      </c>
      <c r="I5298" s="53" t="s">
        <v>1412</v>
      </c>
    </row>
    <row r="5299" spans="1:9" ht="17.399999999999999" x14ac:dyDescent="0.3">
      <c r="A5299" s="53" t="s">
        <v>925</v>
      </c>
      <c r="B5299" s="57">
        <v>45778</v>
      </c>
      <c r="C5299" s="59">
        <v>4085198.69</v>
      </c>
      <c r="D5299" s="60">
        <v>999</v>
      </c>
      <c r="E5299" s="54">
        <v>61277.98</v>
      </c>
      <c r="F5299" s="54">
        <v>12149.96</v>
      </c>
      <c r="G5299" s="55">
        <v>0.19800000000000001</v>
      </c>
      <c r="H5299" s="53">
        <v>0</v>
      </c>
      <c r="I5299" s="53" t="s">
        <v>1412</v>
      </c>
    </row>
    <row r="5300" spans="1:9" ht="17.399999999999999" x14ac:dyDescent="0.3">
      <c r="A5300" s="53" t="s">
        <v>925</v>
      </c>
      <c r="B5300" s="57">
        <v>45809</v>
      </c>
      <c r="C5300" s="59">
        <v>4085198.69</v>
      </c>
      <c r="D5300" s="60">
        <v>999</v>
      </c>
      <c r="E5300" s="54">
        <v>61277.98</v>
      </c>
      <c r="F5300" s="54">
        <v>1153.26</v>
      </c>
      <c r="G5300" s="55">
        <v>1.9E-2</v>
      </c>
      <c r="H5300" s="53">
        <v>0</v>
      </c>
      <c r="I5300" s="53" t="s">
        <v>1412</v>
      </c>
    </row>
    <row r="5301" spans="1:9" ht="17.399999999999999" x14ac:dyDescent="0.3">
      <c r="A5301" s="53" t="s">
        <v>925</v>
      </c>
      <c r="B5301" s="57">
        <v>45839</v>
      </c>
      <c r="C5301" s="59">
        <v>4085198.69</v>
      </c>
      <c r="D5301" s="60">
        <v>999</v>
      </c>
      <c r="E5301" s="54">
        <v>61277.98</v>
      </c>
      <c r="F5301" s="54">
        <v>9561.4599999999991</v>
      </c>
      <c r="G5301" s="55">
        <v>0.156</v>
      </c>
      <c r="H5301" s="53">
        <v>0</v>
      </c>
      <c r="I5301" s="53" t="s">
        <v>1412</v>
      </c>
    </row>
    <row r="5302" spans="1:9" ht="17.399999999999999" x14ac:dyDescent="0.3">
      <c r="A5302" s="53" t="s">
        <v>925</v>
      </c>
      <c r="B5302" s="57">
        <v>45870</v>
      </c>
      <c r="C5302" s="59">
        <v>4085198.69</v>
      </c>
      <c r="D5302" s="60">
        <v>999</v>
      </c>
      <c r="E5302" s="54">
        <v>61277.98</v>
      </c>
      <c r="F5302" s="54">
        <v>10056.44</v>
      </c>
      <c r="G5302" s="55">
        <v>0.16400000000000001</v>
      </c>
      <c r="H5302" s="53">
        <v>0</v>
      </c>
      <c r="I5302" s="53" t="s">
        <v>1412</v>
      </c>
    </row>
    <row r="5303" spans="1:9" ht="17.399999999999999" x14ac:dyDescent="0.3">
      <c r="A5303" s="53" t="s">
        <v>925</v>
      </c>
      <c r="B5303" s="57">
        <v>45901</v>
      </c>
      <c r="C5303" s="59">
        <v>4085198.69</v>
      </c>
      <c r="D5303" s="60">
        <v>999</v>
      </c>
      <c r="E5303" s="54">
        <v>61277.98</v>
      </c>
      <c r="F5303" s="54">
        <v>987.38</v>
      </c>
      <c r="G5303" s="55">
        <v>1.6E-2</v>
      </c>
      <c r="H5303" s="53">
        <v>0</v>
      </c>
      <c r="I5303" s="53" t="s">
        <v>1412</v>
      </c>
    </row>
    <row r="5304" spans="1:9" ht="17.399999999999999" x14ac:dyDescent="0.3">
      <c r="A5304" s="53" t="s">
        <v>925</v>
      </c>
      <c r="B5304" s="57">
        <v>45931</v>
      </c>
      <c r="C5304" s="59">
        <v>4085198.69</v>
      </c>
      <c r="D5304" s="60">
        <v>999</v>
      </c>
      <c r="E5304" s="54">
        <v>61277.98</v>
      </c>
      <c r="F5304" s="54">
        <v>349.71</v>
      </c>
      <c r="G5304" s="55">
        <v>6.0000000000000001E-3</v>
      </c>
      <c r="H5304" s="53">
        <v>0</v>
      </c>
      <c r="I5304" s="53" t="s">
        <v>1412</v>
      </c>
    </row>
    <row r="5305" spans="1:9" ht="17.399999999999999" x14ac:dyDescent="0.3">
      <c r="A5305" s="53" t="s">
        <v>925</v>
      </c>
      <c r="B5305" s="57">
        <v>45962</v>
      </c>
      <c r="C5305" s="59">
        <v>4085198.69</v>
      </c>
      <c r="D5305" s="60">
        <v>999</v>
      </c>
      <c r="E5305" s="54">
        <v>61277.98</v>
      </c>
      <c r="F5305" s="54">
        <v>10032.549999999999</v>
      </c>
      <c r="G5305" s="55">
        <v>0.16400000000000001</v>
      </c>
      <c r="H5305" s="53">
        <v>0</v>
      </c>
      <c r="I5305" s="53" t="s">
        <v>1412</v>
      </c>
    </row>
    <row r="5306" spans="1:9" ht="17.399999999999999" x14ac:dyDescent="0.3">
      <c r="A5306" s="53" t="s">
        <v>925</v>
      </c>
      <c r="B5306" s="57">
        <v>45992</v>
      </c>
      <c r="C5306" s="59">
        <v>4085198.69</v>
      </c>
      <c r="D5306" s="60">
        <v>999</v>
      </c>
      <c r="E5306" s="54">
        <v>61277.98</v>
      </c>
      <c r="F5306" s="54">
        <v>9753.57</v>
      </c>
      <c r="G5306" s="55">
        <v>0.159</v>
      </c>
      <c r="H5306" s="53">
        <v>0</v>
      </c>
      <c r="I5306" s="53" t="s">
        <v>1412</v>
      </c>
    </row>
    <row r="5307" spans="1:9" ht="17.399999999999999" x14ac:dyDescent="0.3">
      <c r="A5307" s="53" t="s">
        <v>926</v>
      </c>
      <c r="B5307" s="57">
        <v>45658</v>
      </c>
      <c r="C5307" s="59">
        <v>4159727.57</v>
      </c>
      <c r="D5307" s="60">
        <v>0</v>
      </c>
      <c r="E5307" s="54">
        <v>62395.91</v>
      </c>
      <c r="F5307" s="54">
        <v>64921.19</v>
      </c>
      <c r="G5307" s="55">
        <v>1.04</v>
      </c>
      <c r="H5307" s="53">
        <v>0</v>
      </c>
      <c r="I5307" s="53" t="s">
        <v>1408</v>
      </c>
    </row>
    <row r="5308" spans="1:9" ht="17.399999999999999" x14ac:dyDescent="0.3">
      <c r="A5308" s="53" t="s">
        <v>926</v>
      </c>
      <c r="B5308" s="57">
        <v>45689</v>
      </c>
      <c r="C5308" s="59">
        <v>4029528.06</v>
      </c>
      <c r="D5308" s="60">
        <v>0</v>
      </c>
      <c r="E5308" s="54">
        <v>60442.92</v>
      </c>
      <c r="F5308" s="54">
        <v>68174.570000000007</v>
      </c>
      <c r="G5308" s="55">
        <v>1.1279999999999999</v>
      </c>
      <c r="H5308" s="53">
        <v>0</v>
      </c>
      <c r="I5308" s="53" t="s">
        <v>1408</v>
      </c>
    </row>
    <row r="5309" spans="1:9" ht="17.399999999999999" x14ac:dyDescent="0.3">
      <c r="A5309" s="53" t="s">
        <v>926</v>
      </c>
      <c r="B5309" s="57">
        <v>45717</v>
      </c>
      <c r="C5309" s="59">
        <v>3912842.86</v>
      </c>
      <c r="D5309" s="60">
        <v>0</v>
      </c>
      <c r="E5309" s="54">
        <v>58692.639999999999</v>
      </c>
      <c r="F5309" s="54">
        <v>56424.36</v>
      </c>
      <c r="G5309" s="55">
        <v>0.96099999999999997</v>
      </c>
      <c r="H5309" s="53">
        <v>0</v>
      </c>
      <c r="I5309" s="53" t="s">
        <v>1408</v>
      </c>
    </row>
    <row r="5310" spans="1:9" ht="17.399999999999999" x14ac:dyDescent="0.3">
      <c r="A5310" s="53" t="s">
        <v>926</v>
      </c>
      <c r="B5310" s="57">
        <v>45748</v>
      </c>
      <c r="C5310" s="59">
        <v>3794637.78</v>
      </c>
      <c r="D5310" s="60">
        <v>35</v>
      </c>
      <c r="E5310" s="54">
        <v>56919.57</v>
      </c>
      <c r="F5310" s="54">
        <v>24098.19</v>
      </c>
      <c r="G5310" s="55">
        <v>0.42299999999999999</v>
      </c>
      <c r="H5310" s="53">
        <v>0</v>
      </c>
      <c r="I5310" s="53" t="s">
        <v>1410</v>
      </c>
    </row>
    <row r="5311" spans="1:9" ht="17.399999999999999" x14ac:dyDescent="0.3">
      <c r="A5311" s="53" t="s">
        <v>926</v>
      </c>
      <c r="B5311" s="57">
        <v>45778</v>
      </c>
      <c r="C5311" s="59">
        <v>3682527.1</v>
      </c>
      <c r="D5311" s="60">
        <v>0</v>
      </c>
      <c r="E5311" s="54">
        <v>55237.91</v>
      </c>
      <c r="F5311" s="54">
        <v>60951.53</v>
      </c>
      <c r="G5311" s="55">
        <v>1.103</v>
      </c>
      <c r="H5311" s="53">
        <v>0</v>
      </c>
      <c r="I5311" s="53" t="s">
        <v>1408</v>
      </c>
    </row>
    <row r="5312" spans="1:9" ht="17.399999999999999" x14ac:dyDescent="0.3">
      <c r="A5312" s="53" t="s">
        <v>926</v>
      </c>
      <c r="B5312" s="57">
        <v>45809</v>
      </c>
      <c r="C5312" s="59">
        <v>3576190.13</v>
      </c>
      <c r="D5312" s="60">
        <v>95</v>
      </c>
      <c r="E5312" s="54">
        <v>53642.85</v>
      </c>
      <c r="F5312" s="54">
        <v>26167.98</v>
      </c>
      <c r="G5312" s="55">
        <v>0.48799999999999999</v>
      </c>
      <c r="H5312" s="53">
        <v>0</v>
      </c>
      <c r="I5312" s="53" t="s">
        <v>1409</v>
      </c>
    </row>
    <row r="5313" spans="1:9" ht="17.399999999999999" x14ac:dyDescent="0.3">
      <c r="A5313" s="53" t="s">
        <v>926</v>
      </c>
      <c r="B5313" s="57">
        <v>45839</v>
      </c>
      <c r="C5313" s="59">
        <v>3576190.13</v>
      </c>
      <c r="D5313" s="60">
        <v>220</v>
      </c>
      <c r="E5313" s="54">
        <v>53642.85</v>
      </c>
      <c r="F5313" s="54">
        <v>6166.09</v>
      </c>
      <c r="G5313" s="55">
        <v>0.115</v>
      </c>
      <c r="H5313" s="53">
        <v>0</v>
      </c>
      <c r="I5313" s="53" t="s">
        <v>1412</v>
      </c>
    </row>
    <row r="5314" spans="1:9" ht="17.399999999999999" x14ac:dyDescent="0.3">
      <c r="A5314" s="53" t="s">
        <v>926</v>
      </c>
      <c r="B5314" s="57">
        <v>45870</v>
      </c>
      <c r="C5314" s="59">
        <v>3576190.13</v>
      </c>
      <c r="D5314" s="60">
        <v>999</v>
      </c>
      <c r="E5314" s="54">
        <v>53642.85</v>
      </c>
      <c r="F5314" s="54">
        <v>2688.35</v>
      </c>
      <c r="G5314" s="55">
        <v>0.05</v>
      </c>
      <c r="H5314" s="53">
        <v>0</v>
      </c>
      <c r="I5314" s="53" t="s">
        <v>1412</v>
      </c>
    </row>
    <row r="5315" spans="1:9" ht="17.399999999999999" x14ac:dyDescent="0.3">
      <c r="A5315" s="53" t="s">
        <v>926</v>
      </c>
      <c r="B5315" s="57">
        <v>45901</v>
      </c>
      <c r="C5315" s="59">
        <v>3576190.13</v>
      </c>
      <c r="D5315" s="60">
        <v>999</v>
      </c>
      <c r="E5315" s="54">
        <v>53642.85</v>
      </c>
      <c r="F5315" s="54">
        <v>4207.2</v>
      </c>
      <c r="G5315" s="55">
        <v>7.8E-2</v>
      </c>
      <c r="H5315" s="53">
        <v>0</v>
      </c>
      <c r="I5315" s="53" t="s">
        <v>1412</v>
      </c>
    </row>
    <row r="5316" spans="1:9" ht="17.399999999999999" x14ac:dyDescent="0.3">
      <c r="A5316" s="53" t="s">
        <v>926</v>
      </c>
      <c r="B5316" s="57">
        <v>45931</v>
      </c>
      <c r="C5316" s="59">
        <v>3576190.13</v>
      </c>
      <c r="D5316" s="60">
        <v>999</v>
      </c>
      <c r="E5316" s="54">
        <v>53642.85</v>
      </c>
      <c r="F5316" s="54">
        <v>8397.82</v>
      </c>
      <c r="G5316" s="55">
        <v>0.157</v>
      </c>
      <c r="H5316" s="53">
        <v>0</v>
      </c>
      <c r="I5316" s="53" t="s">
        <v>1412</v>
      </c>
    </row>
    <row r="5317" spans="1:9" ht="17.399999999999999" x14ac:dyDescent="0.3">
      <c r="A5317" s="53" t="s">
        <v>926</v>
      </c>
      <c r="B5317" s="57">
        <v>45962</v>
      </c>
      <c r="C5317" s="59">
        <v>3576190.13</v>
      </c>
      <c r="D5317" s="60">
        <v>999</v>
      </c>
      <c r="E5317" s="54">
        <v>53642.85</v>
      </c>
      <c r="F5317" s="54">
        <v>747.47</v>
      </c>
      <c r="G5317" s="55">
        <v>1.4E-2</v>
      </c>
      <c r="H5317" s="53">
        <v>0</v>
      </c>
      <c r="I5317" s="53" t="s">
        <v>1412</v>
      </c>
    </row>
    <row r="5318" spans="1:9" ht="17.399999999999999" x14ac:dyDescent="0.3">
      <c r="A5318" s="53" t="s">
        <v>926</v>
      </c>
      <c r="B5318" s="57">
        <v>45992</v>
      </c>
      <c r="C5318" s="59">
        <v>3576190.13</v>
      </c>
      <c r="D5318" s="60">
        <v>999</v>
      </c>
      <c r="E5318" s="54">
        <v>53642.85</v>
      </c>
      <c r="F5318" s="54">
        <v>10128.31</v>
      </c>
      <c r="G5318" s="55">
        <v>0.189</v>
      </c>
      <c r="H5318" s="53">
        <v>0</v>
      </c>
      <c r="I5318" s="53" t="s">
        <v>1412</v>
      </c>
    </row>
    <row r="5319" spans="1:9" ht="17.399999999999999" x14ac:dyDescent="0.3">
      <c r="A5319" s="53" t="s">
        <v>928</v>
      </c>
      <c r="B5319" s="57">
        <v>45658</v>
      </c>
      <c r="C5319" s="59">
        <v>250112.35</v>
      </c>
      <c r="D5319" s="60">
        <v>0</v>
      </c>
      <c r="E5319" s="54">
        <v>3751.69</v>
      </c>
      <c r="F5319" s="54">
        <v>3701.44</v>
      </c>
      <c r="G5319" s="55">
        <v>0.98699999999999999</v>
      </c>
      <c r="H5319" s="53">
        <v>0</v>
      </c>
      <c r="I5319" s="53" t="s">
        <v>1408</v>
      </c>
    </row>
    <row r="5320" spans="1:9" ht="17.399999999999999" x14ac:dyDescent="0.3">
      <c r="A5320" s="53" t="s">
        <v>928</v>
      </c>
      <c r="B5320" s="57">
        <v>45689</v>
      </c>
      <c r="C5320" s="59">
        <v>243419.89</v>
      </c>
      <c r="D5320" s="60">
        <v>0</v>
      </c>
      <c r="E5320" s="54">
        <v>3651.3</v>
      </c>
      <c r="F5320" s="54">
        <v>3472.92</v>
      </c>
      <c r="G5320" s="55">
        <v>0.95099999999999996</v>
      </c>
      <c r="H5320" s="53">
        <v>0</v>
      </c>
      <c r="I5320" s="53" t="s">
        <v>1408</v>
      </c>
    </row>
    <row r="5321" spans="1:9" ht="17.399999999999999" x14ac:dyDescent="0.3">
      <c r="A5321" s="53" t="s">
        <v>928</v>
      </c>
      <c r="B5321" s="57">
        <v>45717</v>
      </c>
      <c r="C5321" s="59">
        <v>236991.21</v>
      </c>
      <c r="D5321" s="60">
        <v>0</v>
      </c>
      <c r="E5321" s="54">
        <v>3554.87</v>
      </c>
      <c r="F5321" s="54">
        <v>3720.91</v>
      </c>
      <c r="G5321" s="55">
        <v>1.0469999999999999</v>
      </c>
      <c r="H5321" s="53">
        <v>0</v>
      </c>
      <c r="I5321" s="53" t="s">
        <v>1408</v>
      </c>
    </row>
    <row r="5322" spans="1:9" ht="17.399999999999999" x14ac:dyDescent="0.3">
      <c r="A5322" s="53" t="s">
        <v>928</v>
      </c>
      <c r="B5322" s="57">
        <v>45748</v>
      </c>
      <c r="C5322" s="59">
        <v>230606.36</v>
      </c>
      <c r="D5322" s="60">
        <v>95</v>
      </c>
      <c r="E5322" s="54">
        <v>3459.1</v>
      </c>
      <c r="F5322" s="54">
        <v>526.73</v>
      </c>
      <c r="G5322" s="55">
        <v>0.152</v>
      </c>
      <c r="H5322" s="53">
        <v>0</v>
      </c>
      <c r="I5322" s="53" t="s">
        <v>1409</v>
      </c>
    </row>
    <row r="5323" spans="1:9" ht="17.399999999999999" x14ac:dyDescent="0.3">
      <c r="A5323" s="53" t="s">
        <v>928</v>
      </c>
      <c r="B5323" s="57">
        <v>45778</v>
      </c>
      <c r="C5323" s="59">
        <v>224022.36</v>
      </c>
      <c r="D5323" s="60">
        <v>0</v>
      </c>
      <c r="E5323" s="54">
        <v>3360.34</v>
      </c>
      <c r="F5323" s="54">
        <v>3427.23</v>
      </c>
      <c r="G5323" s="55">
        <v>1.02</v>
      </c>
      <c r="H5323" s="53">
        <v>0</v>
      </c>
      <c r="I5323" s="53" t="s">
        <v>1408</v>
      </c>
    </row>
    <row r="5324" spans="1:9" ht="17.399999999999999" x14ac:dyDescent="0.3">
      <c r="A5324" s="53" t="s">
        <v>928</v>
      </c>
      <c r="B5324" s="57">
        <v>45809</v>
      </c>
      <c r="C5324" s="59">
        <v>217181.11</v>
      </c>
      <c r="D5324" s="60">
        <v>0</v>
      </c>
      <c r="E5324" s="54">
        <v>3257.72</v>
      </c>
      <c r="F5324" s="54">
        <v>3715.8</v>
      </c>
      <c r="G5324" s="55">
        <v>1.141</v>
      </c>
      <c r="H5324" s="53">
        <v>0</v>
      </c>
      <c r="I5324" s="53" t="s">
        <v>1408</v>
      </c>
    </row>
    <row r="5325" spans="1:9" ht="17.399999999999999" x14ac:dyDescent="0.3">
      <c r="A5325" s="53" t="s">
        <v>928</v>
      </c>
      <c r="B5325" s="57">
        <v>45839</v>
      </c>
      <c r="C5325" s="59">
        <v>211061.53</v>
      </c>
      <c r="D5325" s="60">
        <v>0</v>
      </c>
      <c r="E5325" s="54">
        <v>3165.92</v>
      </c>
      <c r="F5325" s="54">
        <v>3236.46</v>
      </c>
      <c r="G5325" s="55">
        <v>1.022</v>
      </c>
      <c r="H5325" s="53">
        <v>0</v>
      </c>
      <c r="I5325" s="53" t="s">
        <v>1408</v>
      </c>
    </row>
    <row r="5326" spans="1:9" ht="17.399999999999999" x14ac:dyDescent="0.3">
      <c r="A5326" s="53" t="s">
        <v>928</v>
      </c>
      <c r="B5326" s="57">
        <v>45870</v>
      </c>
      <c r="C5326" s="59">
        <v>205433.49</v>
      </c>
      <c r="D5326" s="60">
        <v>15</v>
      </c>
      <c r="E5326" s="54">
        <v>3081.5</v>
      </c>
      <c r="F5326" s="54">
        <v>3466.26</v>
      </c>
      <c r="G5326" s="55">
        <v>1.125</v>
      </c>
      <c r="H5326" s="53">
        <v>0</v>
      </c>
      <c r="I5326" s="53" t="s">
        <v>1408</v>
      </c>
    </row>
    <row r="5327" spans="1:9" ht="17.399999999999999" x14ac:dyDescent="0.3">
      <c r="A5327" s="53" t="s">
        <v>928</v>
      </c>
      <c r="B5327" s="57">
        <v>45901</v>
      </c>
      <c r="C5327" s="59">
        <v>199390.78</v>
      </c>
      <c r="D5327" s="60">
        <v>35</v>
      </c>
      <c r="E5327" s="54">
        <v>2990.86</v>
      </c>
      <c r="F5327" s="54">
        <v>2108.37</v>
      </c>
      <c r="G5327" s="55">
        <v>0.70499999999999996</v>
      </c>
      <c r="H5327" s="53">
        <v>0</v>
      </c>
      <c r="I5327" s="53" t="s">
        <v>1410</v>
      </c>
    </row>
    <row r="5328" spans="1:9" ht="17.399999999999999" x14ac:dyDescent="0.3">
      <c r="A5328" s="53" t="s">
        <v>928</v>
      </c>
      <c r="B5328" s="57">
        <v>45931</v>
      </c>
      <c r="C5328" s="59">
        <v>192835.02</v>
      </c>
      <c r="D5328" s="60">
        <v>0</v>
      </c>
      <c r="E5328" s="54">
        <v>2892.53</v>
      </c>
      <c r="F5328" s="54">
        <v>3109.2</v>
      </c>
      <c r="G5328" s="55">
        <v>1.075</v>
      </c>
      <c r="H5328" s="53">
        <v>0</v>
      </c>
      <c r="I5328" s="53" t="s">
        <v>1408</v>
      </c>
    </row>
    <row r="5329" spans="1:9" ht="17.399999999999999" x14ac:dyDescent="0.3">
      <c r="A5329" s="53" t="s">
        <v>928</v>
      </c>
      <c r="B5329" s="57">
        <v>45962</v>
      </c>
      <c r="C5329" s="59">
        <v>187743.67</v>
      </c>
      <c r="D5329" s="60">
        <v>65</v>
      </c>
      <c r="E5329" s="54">
        <v>2816.16</v>
      </c>
      <c r="F5329" s="54">
        <v>1899.83</v>
      </c>
      <c r="G5329" s="55">
        <v>0.67500000000000004</v>
      </c>
      <c r="H5329" s="53">
        <v>0</v>
      </c>
      <c r="I5329" s="53" t="s">
        <v>1411</v>
      </c>
    </row>
    <row r="5330" spans="1:9" ht="17.399999999999999" x14ac:dyDescent="0.3">
      <c r="A5330" s="53" t="s">
        <v>928</v>
      </c>
      <c r="B5330" s="57">
        <v>45992</v>
      </c>
      <c r="C5330" s="59">
        <v>182453</v>
      </c>
      <c r="D5330" s="60">
        <v>95</v>
      </c>
      <c r="E5330" s="54">
        <v>2736.79</v>
      </c>
      <c r="F5330" s="54">
        <v>1287.4100000000001</v>
      </c>
      <c r="G5330" s="55">
        <v>0.47</v>
      </c>
      <c r="H5330" s="53">
        <v>0</v>
      </c>
      <c r="I5330" s="53" t="s">
        <v>1409</v>
      </c>
    </row>
    <row r="5331" spans="1:9" ht="17.399999999999999" x14ac:dyDescent="0.3">
      <c r="A5331" s="53" t="s">
        <v>929</v>
      </c>
      <c r="B5331" s="57">
        <v>45658</v>
      </c>
      <c r="C5331" s="59">
        <v>51452257.829999998</v>
      </c>
      <c r="D5331" s="60">
        <v>0</v>
      </c>
      <c r="E5331" s="54">
        <v>514522.58</v>
      </c>
      <c r="F5331" s="54">
        <v>524203.42</v>
      </c>
      <c r="G5331" s="55">
        <v>1.0189999999999999</v>
      </c>
      <c r="H5331" s="53">
        <v>0</v>
      </c>
      <c r="I5331" s="53" t="s">
        <v>1408</v>
      </c>
    </row>
    <row r="5332" spans="1:9" ht="17.399999999999999" x14ac:dyDescent="0.3">
      <c r="A5332" s="53" t="s">
        <v>929</v>
      </c>
      <c r="B5332" s="57">
        <v>45689</v>
      </c>
      <c r="C5332" s="59">
        <v>50566039.149999999</v>
      </c>
      <c r="D5332" s="60">
        <v>0</v>
      </c>
      <c r="E5332" s="54">
        <v>505660.39</v>
      </c>
      <c r="F5332" s="54">
        <v>541395.98</v>
      </c>
      <c r="G5332" s="55">
        <v>1.071</v>
      </c>
      <c r="H5332" s="53">
        <v>0</v>
      </c>
      <c r="I5332" s="53" t="s">
        <v>1408</v>
      </c>
    </row>
    <row r="5333" spans="1:9" ht="17.399999999999999" x14ac:dyDescent="0.3">
      <c r="A5333" s="53" t="s">
        <v>929</v>
      </c>
      <c r="B5333" s="57">
        <v>45717</v>
      </c>
      <c r="C5333" s="59">
        <v>49843688.909999996</v>
      </c>
      <c r="D5333" s="60">
        <v>15</v>
      </c>
      <c r="E5333" s="54">
        <v>498436.89</v>
      </c>
      <c r="F5333" s="54">
        <v>525353.04</v>
      </c>
      <c r="G5333" s="55">
        <v>1.054</v>
      </c>
      <c r="H5333" s="53">
        <v>0</v>
      </c>
      <c r="I5333" s="53" t="s">
        <v>1408</v>
      </c>
    </row>
    <row r="5334" spans="1:9" ht="17.399999999999999" x14ac:dyDescent="0.3">
      <c r="A5334" s="53" t="s">
        <v>929</v>
      </c>
      <c r="B5334" s="57">
        <v>45748</v>
      </c>
      <c r="C5334" s="59">
        <v>48816445.240000002</v>
      </c>
      <c r="D5334" s="60">
        <v>0</v>
      </c>
      <c r="E5334" s="54">
        <v>488164.45</v>
      </c>
      <c r="F5334" s="54">
        <v>552822</v>
      </c>
      <c r="G5334" s="55">
        <v>1.1319999999999999</v>
      </c>
      <c r="H5334" s="53">
        <v>0</v>
      </c>
      <c r="I5334" s="53" t="s">
        <v>1408</v>
      </c>
    </row>
    <row r="5335" spans="1:9" ht="17.399999999999999" x14ac:dyDescent="0.3">
      <c r="A5335" s="53" t="s">
        <v>929</v>
      </c>
      <c r="B5335" s="57">
        <v>45778</v>
      </c>
      <c r="C5335" s="59">
        <v>48057383.57</v>
      </c>
      <c r="D5335" s="60">
        <v>0</v>
      </c>
      <c r="E5335" s="54">
        <v>480573.84</v>
      </c>
      <c r="F5335" s="54">
        <v>540336.21</v>
      </c>
      <c r="G5335" s="55">
        <v>1.1240000000000001</v>
      </c>
      <c r="H5335" s="53">
        <v>0</v>
      </c>
      <c r="I5335" s="53" t="s">
        <v>1408</v>
      </c>
    </row>
    <row r="5336" spans="1:9" ht="17.399999999999999" x14ac:dyDescent="0.3">
      <c r="A5336" s="53" t="s">
        <v>929</v>
      </c>
      <c r="B5336" s="57">
        <v>45809</v>
      </c>
      <c r="C5336" s="59">
        <v>47089494.450000003</v>
      </c>
      <c r="D5336" s="60">
        <v>0</v>
      </c>
      <c r="E5336" s="54">
        <v>470894.94</v>
      </c>
      <c r="F5336" s="54">
        <v>519676.15</v>
      </c>
      <c r="G5336" s="55">
        <v>1.1040000000000001</v>
      </c>
      <c r="H5336" s="53">
        <v>0</v>
      </c>
      <c r="I5336" s="53" t="s">
        <v>1408</v>
      </c>
    </row>
    <row r="5337" spans="1:9" ht="17.399999999999999" x14ac:dyDescent="0.3">
      <c r="A5337" s="53" t="s">
        <v>929</v>
      </c>
      <c r="B5337" s="57">
        <v>45839</v>
      </c>
      <c r="C5337" s="59">
        <v>46327688.030000001</v>
      </c>
      <c r="D5337" s="60">
        <v>0</v>
      </c>
      <c r="E5337" s="54">
        <v>463276.88</v>
      </c>
      <c r="F5337" s="54">
        <v>481754.4</v>
      </c>
      <c r="G5337" s="55">
        <v>1.04</v>
      </c>
      <c r="H5337" s="53">
        <v>0</v>
      </c>
      <c r="I5337" s="53" t="s">
        <v>1408</v>
      </c>
    </row>
    <row r="5338" spans="1:9" ht="17.399999999999999" x14ac:dyDescent="0.3">
      <c r="A5338" s="53" t="s">
        <v>929</v>
      </c>
      <c r="B5338" s="57">
        <v>45870</v>
      </c>
      <c r="C5338" s="59">
        <v>45639978.130000003</v>
      </c>
      <c r="D5338" s="60">
        <v>0</v>
      </c>
      <c r="E5338" s="54">
        <v>456399.78</v>
      </c>
      <c r="F5338" s="54">
        <v>451673.11</v>
      </c>
      <c r="G5338" s="55">
        <v>0.99</v>
      </c>
      <c r="H5338" s="53">
        <v>0</v>
      </c>
      <c r="I5338" s="53" t="s">
        <v>1408</v>
      </c>
    </row>
    <row r="5339" spans="1:9" ht="17.399999999999999" x14ac:dyDescent="0.3">
      <c r="A5339" s="53" t="s">
        <v>929</v>
      </c>
      <c r="B5339" s="57">
        <v>45901</v>
      </c>
      <c r="C5339" s="59">
        <v>44876293.75</v>
      </c>
      <c r="D5339" s="60">
        <v>95</v>
      </c>
      <c r="E5339" s="54">
        <v>448762.94</v>
      </c>
      <c r="F5339" s="54">
        <v>94652.76</v>
      </c>
      <c r="G5339" s="55">
        <v>0.21099999999999999</v>
      </c>
      <c r="H5339" s="53">
        <v>0</v>
      </c>
      <c r="I5339" s="53" t="s">
        <v>1409</v>
      </c>
    </row>
    <row r="5340" spans="1:9" ht="17.399999999999999" x14ac:dyDescent="0.3">
      <c r="A5340" s="53" t="s">
        <v>929</v>
      </c>
      <c r="B5340" s="57">
        <v>45931</v>
      </c>
      <c r="C5340" s="59">
        <v>44062144.170000002</v>
      </c>
      <c r="D5340" s="60">
        <v>15</v>
      </c>
      <c r="E5340" s="54">
        <v>440621.44</v>
      </c>
      <c r="F5340" s="54">
        <v>489366.36</v>
      </c>
      <c r="G5340" s="55">
        <v>1.111</v>
      </c>
      <c r="H5340" s="53">
        <v>0</v>
      </c>
      <c r="I5340" s="53" t="s">
        <v>1408</v>
      </c>
    </row>
    <row r="5341" spans="1:9" ht="17.399999999999999" x14ac:dyDescent="0.3">
      <c r="A5341" s="53" t="s">
        <v>929</v>
      </c>
      <c r="B5341" s="57">
        <v>45962</v>
      </c>
      <c r="C5341" s="59">
        <v>43199657.170000002</v>
      </c>
      <c r="D5341" s="60">
        <v>0</v>
      </c>
      <c r="E5341" s="54">
        <v>431996.57</v>
      </c>
      <c r="F5341" s="54">
        <v>469095.47</v>
      </c>
      <c r="G5341" s="55">
        <v>1.0860000000000001</v>
      </c>
      <c r="H5341" s="53">
        <v>0</v>
      </c>
      <c r="I5341" s="53" t="s">
        <v>1408</v>
      </c>
    </row>
    <row r="5342" spans="1:9" ht="17.399999999999999" x14ac:dyDescent="0.3">
      <c r="A5342" s="53" t="s">
        <v>929</v>
      </c>
      <c r="B5342" s="57">
        <v>45992</v>
      </c>
      <c r="C5342" s="59">
        <v>42380657.68</v>
      </c>
      <c r="D5342" s="60">
        <v>35</v>
      </c>
      <c r="E5342" s="54">
        <v>423806.58</v>
      </c>
      <c r="F5342" s="54">
        <v>194850.98</v>
      </c>
      <c r="G5342" s="55">
        <v>0.46</v>
      </c>
      <c r="H5342" s="53">
        <v>0</v>
      </c>
      <c r="I5342" s="53" t="s">
        <v>1410</v>
      </c>
    </row>
    <row r="5343" spans="1:9" ht="17.399999999999999" x14ac:dyDescent="0.3">
      <c r="A5343" s="53" t="s">
        <v>930</v>
      </c>
      <c r="B5343" s="57">
        <v>45901</v>
      </c>
      <c r="C5343" s="59">
        <v>3596459.54</v>
      </c>
      <c r="D5343" s="60">
        <v>0</v>
      </c>
      <c r="E5343" s="54">
        <v>53946.89</v>
      </c>
      <c r="F5343" s="54">
        <v>56845.79</v>
      </c>
      <c r="G5343" s="55">
        <v>1.054</v>
      </c>
      <c r="H5343" s="53">
        <v>0</v>
      </c>
      <c r="I5343" s="53" t="s">
        <v>1408</v>
      </c>
    </row>
    <row r="5344" spans="1:9" ht="17.399999999999999" x14ac:dyDescent="0.3">
      <c r="A5344" s="53" t="s">
        <v>930</v>
      </c>
      <c r="B5344" s="57">
        <v>45931</v>
      </c>
      <c r="C5344" s="59">
        <v>3502424.82</v>
      </c>
      <c r="D5344" s="60">
        <v>0</v>
      </c>
      <c r="E5344" s="54">
        <v>52536.37</v>
      </c>
      <c r="F5344" s="54">
        <v>57623.22</v>
      </c>
      <c r="G5344" s="55">
        <v>1.097</v>
      </c>
      <c r="H5344" s="53">
        <v>0</v>
      </c>
      <c r="I5344" s="53" t="s">
        <v>1408</v>
      </c>
    </row>
    <row r="5345" spans="1:9" ht="17.399999999999999" x14ac:dyDescent="0.3">
      <c r="A5345" s="53" t="s">
        <v>930</v>
      </c>
      <c r="B5345" s="57">
        <v>45962</v>
      </c>
      <c r="C5345" s="59">
        <v>3393455.6</v>
      </c>
      <c r="D5345" s="60">
        <v>0</v>
      </c>
      <c r="E5345" s="54">
        <v>50901.83</v>
      </c>
      <c r="F5345" s="54">
        <v>50249.96</v>
      </c>
      <c r="G5345" s="55">
        <v>0.98699999999999999</v>
      </c>
      <c r="H5345" s="53">
        <v>0</v>
      </c>
      <c r="I5345" s="53" t="s">
        <v>1408</v>
      </c>
    </row>
    <row r="5346" spans="1:9" ht="17.399999999999999" x14ac:dyDescent="0.3">
      <c r="A5346" s="53" t="s">
        <v>930</v>
      </c>
      <c r="B5346" s="57">
        <v>45992</v>
      </c>
      <c r="C5346" s="59">
        <v>3285259.14</v>
      </c>
      <c r="D5346" s="60">
        <v>0</v>
      </c>
      <c r="E5346" s="54">
        <v>49278.89</v>
      </c>
      <c r="F5346" s="54">
        <v>53807.26</v>
      </c>
      <c r="G5346" s="55">
        <v>1.0920000000000001</v>
      </c>
      <c r="H5346" s="53">
        <v>0</v>
      </c>
      <c r="I5346" s="53" t="s">
        <v>1408</v>
      </c>
    </row>
    <row r="5347" spans="1:9" ht="17.399999999999999" x14ac:dyDescent="0.3">
      <c r="A5347" s="53" t="s">
        <v>931</v>
      </c>
      <c r="B5347" s="57">
        <v>45870</v>
      </c>
      <c r="C5347" s="59">
        <v>60570540.259999998</v>
      </c>
      <c r="D5347" s="60">
        <v>0</v>
      </c>
      <c r="E5347" s="54">
        <v>605705.4</v>
      </c>
      <c r="F5347" s="54">
        <v>606719.71</v>
      </c>
      <c r="G5347" s="55">
        <v>1.002</v>
      </c>
      <c r="H5347" s="53">
        <v>0</v>
      </c>
      <c r="I5347" s="53" t="s">
        <v>1408</v>
      </c>
    </row>
    <row r="5348" spans="1:9" ht="17.399999999999999" x14ac:dyDescent="0.3">
      <c r="A5348" s="53" t="s">
        <v>931</v>
      </c>
      <c r="B5348" s="57">
        <v>45901</v>
      </c>
      <c r="C5348" s="59">
        <v>59677157.700000003</v>
      </c>
      <c r="D5348" s="60">
        <v>0</v>
      </c>
      <c r="E5348" s="54">
        <v>596771.57999999996</v>
      </c>
      <c r="F5348" s="54">
        <v>575558.92000000004</v>
      </c>
      <c r="G5348" s="55">
        <v>0.96399999999999997</v>
      </c>
      <c r="H5348" s="53">
        <v>0</v>
      </c>
      <c r="I5348" s="53" t="s">
        <v>1408</v>
      </c>
    </row>
    <row r="5349" spans="1:9" ht="17.399999999999999" x14ac:dyDescent="0.3">
      <c r="A5349" s="53" t="s">
        <v>931</v>
      </c>
      <c r="B5349" s="57">
        <v>45931</v>
      </c>
      <c r="C5349" s="59">
        <v>58678648.229999997</v>
      </c>
      <c r="D5349" s="60">
        <v>35</v>
      </c>
      <c r="E5349" s="54">
        <v>586786.48</v>
      </c>
      <c r="F5349" s="54">
        <v>437802.64</v>
      </c>
      <c r="G5349" s="55">
        <v>0.746</v>
      </c>
      <c r="H5349" s="53">
        <v>0</v>
      </c>
      <c r="I5349" s="53" t="s">
        <v>1410</v>
      </c>
    </row>
    <row r="5350" spans="1:9" ht="17.399999999999999" x14ac:dyDescent="0.3">
      <c r="A5350" s="53" t="s">
        <v>931</v>
      </c>
      <c r="B5350" s="57">
        <v>45962</v>
      </c>
      <c r="C5350" s="59">
        <v>57484567.039999999</v>
      </c>
      <c r="D5350" s="60">
        <v>0</v>
      </c>
      <c r="E5350" s="54">
        <v>574845.67000000004</v>
      </c>
      <c r="F5350" s="54">
        <v>630998.68000000005</v>
      </c>
      <c r="G5350" s="55">
        <v>1.0980000000000001</v>
      </c>
      <c r="H5350" s="53">
        <v>0</v>
      </c>
      <c r="I5350" s="53" t="s">
        <v>1408</v>
      </c>
    </row>
    <row r="5351" spans="1:9" ht="17.399999999999999" x14ac:dyDescent="0.3">
      <c r="A5351" s="53" t="s">
        <v>931</v>
      </c>
      <c r="B5351" s="57">
        <v>45992</v>
      </c>
      <c r="C5351" s="59">
        <v>56457599.670000002</v>
      </c>
      <c r="D5351" s="60">
        <v>0</v>
      </c>
      <c r="E5351" s="54">
        <v>564576</v>
      </c>
      <c r="F5351" s="54">
        <v>608911.09</v>
      </c>
      <c r="G5351" s="55">
        <v>1.079</v>
      </c>
      <c r="H5351" s="53">
        <v>0</v>
      </c>
      <c r="I5351" s="53" t="s">
        <v>1408</v>
      </c>
    </row>
    <row r="5352" spans="1:9" ht="17.399999999999999" x14ac:dyDescent="0.3">
      <c r="A5352" s="53" t="s">
        <v>933</v>
      </c>
      <c r="B5352" s="57">
        <v>45658</v>
      </c>
      <c r="C5352" s="59">
        <v>12513300.74</v>
      </c>
      <c r="D5352" s="60">
        <v>0</v>
      </c>
      <c r="E5352" s="54">
        <v>187699.51</v>
      </c>
      <c r="F5352" s="54">
        <v>214756.9</v>
      </c>
      <c r="G5352" s="55">
        <v>1.1439999999999999</v>
      </c>
      <c r="H5352" s="53">
        <v>0</v>
      </c>
      <c r="I5352" s="53" t="s">
        <v>1408</v>
      </c>
    </row>
    <row r="5353" spans="1:9" ht="17.399999999999999" x14ac:dyDescent="0.3">
      <c r="A5353" s="53" t="s">
        <v>933</v>
      </c>
      <c r="B5353" s="57">
        <v>45689</v>
      </c>
      <c r="C5353" s="59">
        <v>12175009.039999999</v>
      </c>
      <c r="D5353" s="60">
        <v>0</v>
      </c>
      <c r="E5353" s="54">
        <v>182625.14</v>
      </c>
      <c r="F5353" s="54">
        <v>189678.7</v>
      </c>
      <c r="G5353" s="55">
        <v>1.0389999999999999</v>
      </c>
      <c r="H5353" s="53">
        <v>0</v>
      </c>
      <c r="I5353" s="53" t="s">
        <v>1408</v>
      </c>
    </row>
    <row r="5354" spans="1:9" ht="17.399999999999999" x14ac:dyDescent="0.3">
      <c r="A5354" s="53" t="s">
        <v>933</v>
      </c>
      <c r="B5354" s="57">
        <v>45717</v>
      </c>
      <c r="C5354" s="59">
        <v>11895705.039999999</v>
      </c>
      <c r="D5354" s="60">
        <v>15</v>
      </c>
      <c r="E5354" s="54">
        <v>178435.58</v>
      </c>
      <c r="F5354" s="54">
        <v>175358.54</v>
      </c>
      <c r="G5354" s="55">
        <v>0.98299999999999998</v>
      </c>
      <c r="H5354" s="53">
        <v>0</v>
      </c>
      <c r="I5354" s="53" t="s">
        <v>1408</v>
      </c>
    </row>
    <row r="5355" spans="1:9" ht="17.399999999999999" x14ac:dyDescent="0.3">
      <c r="A5355" s="53" t="s">
        <v>933</v>
      </c>
      <c r="B5355" s="57">
        <v>45748</v>
      </c>
      <c r="C5355" s="59">
        <v>11609121.189999999</v>
      </c>
      <c r="D5355" s="60">
        <v>0</v>
      </c>
      <c r="E5355" s="54">
        <v>174136.82</v>
      </c>
      <c r="F5355" s="54">
        <v>189398.87</v>
      </c>
      <c r="G5355" s="55">
        <v>1.0880000000000001</v>
      </c>
      <c r="H5355" s="53">
        <v>0</v>
      </c>
      <c r="I5355" s="53" t="s">
        <v>1408</v>
      </c>
    </row>
    <row r="5356" spans="1:9" ht="17.399999999999999" x14ac:dyDescent="0.3">
      <c r="A5356" s="53" t="s">
        <v>933</v>
      </c>
      <c r="B5356" s="57">
        <v>45778</v>
      </c>
      <c r="C5356" s="59">
        <v>11319848.91</v>
      </c>
      <c r="D5356" s="60">
        <v>0</v>
      </c>
      <c r="E5356" s="54">
        <v>169797.73</v>
      </c>
      <c r="F5356" s="54">
        <v>189579.74</v>
      </c>
      <c r="G5356" s="55">
        <v>1.117</v>
      </c>
      <c r="H5356" s="53">
        <v>0</v>
      </c>
      <c r="I5356" s="53" t="s">
        <v>1408</v>
      </c>
    </row>
    <row r="5357" spans="1:9" ht="17.399999999999999" x14ac:dyDescent="0.3">
      <c r="A5357" s="53" t="s">
        <v>933</v>
      </c>
      <c r="B5357" s="57">
        <v>45809</v>
      </c>
      <c r="C5357" s="59">
        <v>11019810.220000001</v>
      </c>
      <c r="D5357" s="60">
        <v>15</v>
      </c>
      <c r="E5357" s="54">
        <v>165297.15</v>
      </c>
      <c r="F5357" s="54">
        <v>157387.76</v>
      </c>
      <c r="G5357" s="55">
        <v>0.95199999999999996</v>
      </c>
      <c r="H5357" s="53">
        <v>0</v>
      </c>
      <c r="I5357" s="53" t="s">
        <v>1408</v>
      </c>
    </row>
    <row r="5358" spans="1:9" ht="17.399999999999999" x14ac:dyDescent="0.3">
      <c r="A5358" s="53" t="s">
        <v>933</v>
      </c>
      <c r="B5358" s="57">
        <v>45839</v>
      </c>
      <c r="C5358" s="59">
        <v>10724620.289999999</v>
      </c>
      <c r="D5358" s="60">
        <v>0</v>
      </c>
      <c r="E5358" s="54">
        <v>160869.29999999999</v>
      </c>
      <c r="F5358" s="54">
        <v>172428.77</v>
      </c>
      <c r="G5358" s="55">
        <v>1.0720000000000001</v>
      </c>
      <c r="H5358" s="53">
        <v>0</v>
      </c>
      <c r="I5358" s="53" t="s">
        <v>1408</v>
      </c>
    </row>
    <row r="5359" spans="1:9" ht="17.399999999999999" x14ac:dyDescent="0.3">
      <c r="A5359" s="53" t="s">
        <v>933</v>
      </c>
      <c r="B5359" s="57">
        <v>45870</v>
      </c>
      <c r="C5359" s="59">
        <v>10433896.779999999</v>
      </c>
      <c r="D5359" s="60">
        <v>15</v>
      </c>
      <c r="E5359" s="54">
        <v>156508.45000000001</v>
      </c>
      <c r="F5359" s="54">
        <v>172026.67</v>
      </c>
      <c r="G5359" s="55">
        <v>1.099</v>
      </c>
      <c r="H5359" s="53">
        <v>0</v>
      </c>
      <c r="I5359" s="53" t="s">
        <v>1408</v>
      </c>
    </row>
    <row r="5360" spans="1:9" ht="17.399999999999999" x14ac:dyDescent="0.3">
      <c r="A5360" s="53" t="s">
        <v>933</v>
      </c>
      <c r="B5360" s="57">
        <v>45901</v>
      </c>
      <c r="C5360" s="59">
        <v>10187471.310000001</v>
      </c>
      <c r="D5360" s="60">
        <v>0</v>
      </c>
      <c r="E5360" s="54">
        <v>152812.07</v>
      </c>
      <c r="F5360" s="54">
        <v>167501.39000000001</v>
      </c>
      <c r="G5360" s="55">
        <v>1.0960000000000001</v>
      </c>
      <c r="H5360" s="53">
        <v>0</v>
      </c>
      <c r="I5360" s="53" t="s">
        <v>1408</v>
      </c>
    </row>
    <row r="5361" spans="1:9" ht="17.399999999999999" x14ac:dyDescent="0.3">
      <c r="A5361" s="53" t="s">
        <v>933</v>
      </c>
      <c r="B5361" s="57">
        <v>45931</v>
      </c>
      <c r="C5361" s="59">
        <v>9965172.9499999993</v>
      </c>
      <c r="D5361" s="60">
        <v>65</v>
      </c>
      <c r="E5361" s="54">
        <v>149477.59</v>
      </c>
      <c r="F5361" s="54">
        <v>94152.57</v>
      </c>
      <c r="G5361" s="55">
        <v>0.63</v>
      </c>
      <c r="H5361" s="53">
        <v>0</v>
      </c>
      <c r="I5361" s="53" t="s">
        <v>1411</v>
      </c>
    </row>
    <row r="5362" spans="1:9" ht="17.399999999999999" x14ac:dyDescent="0.3">
      <c r="A5362" s="53" t="s">
        <v>933</v>
      </c>
      <c r="B5362" s="57">
        <v>45962</v>
      </c>
      <c r="C5362" s="59">
        <v>9747646.6400000006</v>
      </c>
      <c r="D5362" s="60">
        <v>35</v>
      </c>
      <c r="E5362" s="54">
        <v>146214.70000000001</v>
      </c>
      <c r="F5362" s="54">
        <v>84750.399999999994</v>
      </c>
      <c r="G5362" s="55">
        <v>0.57999999999999996</v>
      </c>
      <c r="H5362" s="53">
        <v>0</v>
      </c>
      <c r="I5362" s="53" t="s">
        <v>1410</v>
      </c>
    </row>
    <row r="5363" spans="1:9" ht="17.399999999999999" x14ac:dyDescent="0.3">
      <c r="A5363" s="53" t="s">
        <v>933</v>
      </c>
      <c r="B5363" s="57">
        <v>45992</v>
      </c>
      <c r="C5363" s="59">
        <v>9539844.2300000004</v>
      </c>
      <c r="D5363" s="60">
        <v>0</v>
      </c>
      <c r="E5363" s="54">
        <v>143097.66</v>
      </c>
      <c r="F5363" s="54">
        <v>145558.51999999999</v>
      </c>
      <c r="G5363" s="55">
        <v>1.0169999999999999</v>
      </c>
      <c r="H5363" s="53">
        <v>0</v>
      </c>
      <c r="I5363" s="53" t="s">
        <v>1408</v>
      </c>
    </row>
    <row r="5364" spans="1:9" ht="17.399999999999999" x14ac:dyDescent="0.3">
      <c r="A5364" s="53" t="s">
        <v>935</v>
      </c>
      <c r="B5364" s="57">
        <v>45658</v>
      </c>
      <c r="C5364" s="59">
        <v>963716.82</v>
      </c>
      <c r="D5364" s="60">
        <v>65</v>
      </c>
      <c r="E5364" s="54">
        <v>14455.75</v>
      </c>
      <c r="F5364" s="54">
        <v>11828.7</v>
      </c>
      <c r="G5364" s="55">
        <v>0.81799999999999995</v>
      </c>
      <c r="H5364" s="53">
        <v>0</v>
      </c>
      <c r="I5364" s="53" t="s">
        <v>1411</v>
      </c>
    </row>
    <row r="5365" spans="1:9" ht="17.399999999999999" x14ac:dyDescent="0.3">
      <c r="A5365" s="53" t="s">
        <v>935</v>
      </c>
      <c r="B5365" s="57">
        <v>45689</v>
      </c>
      <c r="C5365" s="59">
        <v>937956</v>
      </c>
      <c r="D5365" s="60">
        <v>0</v>
      </c>
      <c r="E5365" s="54">
        <v>14069.34</v>
      </c>
      <c r="F5365" s="54">
        <v>13531.34</v>
      </c>
      <c r="G5365" s="55">
        <v>0.96199999999999997</v>
      </c>
      <c r="H5365" s="53">
        <v>0</v>
      </c>
      <c r="I5365" s="53" t="s">
        <v>1408</v>
      </c>
    </row>
    <row r="5366" spans="1:9" ht="17.399999999999999" x14ac:dyDescent="0.3">
      <c r="A5366" s="53" t="s">
        <v>935</v>
      </c>
      <c r="B5366" s="57">
        <v>45717</v>
      </c>
      <c r="C5366" s="59">
        <v>911110.31</v>
      </c>
      <c r="D5366" s="60">
        <v>95</v>
      </c>
      <c r="E5366" s="54">
        <v>13666.65</v>
      </c>
      <c r="F5366" s="54">
        <v>5819.99</v>
      </c>
      <c r="G5366" s="55">
        <v>0.42599999999999999</v>
      </c>
      <c r="H5366" s="53">
        <v>1</v>
      </c>
      <c r="I5366" s="53" t="s">
        <v>1409</v>
      </c>
    </row>
    <row r="5367" spans="1:9" ht="17.399999999999999" x14ac:dyDescent="0.3">
      <c r="A5367" s="53" t="s">
        <v>935</v>
      </c>
      <c r="B5367" s="57">
        <v>45748</v>
      </c>
      <c r="C5367" s="59">
        <v>885815.67</v>
      </c>
      <c r="D5367" s="60">
        <v>0</v>
      </c>
      <c r="E5367" s="54">
        <v>13287.24</v>
      </c>
      <c r="F5367" s="54">
        <v>14019.47</v>
      </c>
      <c r="G5367" s="55">
        <v>1.0549999999999999</v>
      </c>
      <c r="H5367" s="53">
        <v>1</v>
      </c>
      <c r="I5367" s="53" t="s">
        <v>1408</v>
      </c>
    </row>
    <row r="5368" spans="1:9" ht="17.399999999999999" x14ac:dyDescent="0.3">
      <c r="A5368" s="53" t="s">
        <v>935</v>
      </c>
      <c r="B5368" s="57">
        <v>45778</v>
      </c>
      <c r="C5368" s="59">
        <v>861654.34</v>
      </c>
      <c r="D5368" s="60">
        <v>15</v>
      </c>
      <c r="E5368" s="54">
        <v>12924.82</v>
      </c>
      <c r="F5368" s="54">
        <v>12352.41</v>
      </c>
      <c r="G5368" s="55">
        <v>0.95599999999999996</v>
      </c>
      <c r="H5368" s="53">
        <v>1</v>
      </c>
      <c r="I5368" s="53" t="s">
        <v>1408</v>
      </c>
    </row>
    <row r="5369" spans="1:9" ht="17.399999999999999" x14ac:dyDescent="0.3">
      <c r="A5369" s="53" t="s">
        <v>935</v>
      </c>
      <c r="B5369" s="57">
        <v>45809</v>
      </c>
      <c r="C5369" s="59">
        <v>833283.42</v>
      </c>
      <c r="D5369" s="60">
        <v>0</v>
      </c>
      <c r="E5369" s="54">
        <v>12499.25</v>
      </c>
      <c r="F5369" s="54">
        <v>13168.12</v>
      </c>
      <c r="G5369" s="55">
        <v>1.054</v>
      </c>
      <c r="H5369" s="53">
        <v>1</v>
      </c>
      <c r="I5369" s="53" t="s">
        <v>1408</v>
      </c>
    </row>
    <row r="5370" spans="1:9" ht="17.399999999999999" x14ac:dyDescent="0.3">
      <c r="A5370" s="53" t="s">
        <v>935</v>
      </c>
      <c r="B5370" s="57">
        <v>45839</v>
      </c>
      <c r="C5370" s="59">
        <v>808051.16</v>
      </c>
      <c r="D5370" s="60">
        <v>35</v>
      </c>
      <c r="E5370" s="54">
        <v>12120.77</v>
      </c>
      <c r="F5370" s="54">
        <v>9760.0400000000009</v>
      </c>
      <c r="G5370" s="55">
        <v>0.80500000000000005</v>
      </c>
      <c r="H5370" s="53">
        <v>1</v>
      </c>
      <c r="I5370" s="53" t="s">
        <v>1410</v>
      </c>
    </row>
    <row r="5371" spans="1:9" ht="17.399999999999999" x14ac:dyDescent="0.3">
      <c r="A5371" s="53" t="s">
        <v>935</v>
      </c>
      <c r="B5371" s="57">
        <v>45870</v>
      </c>
      <c r="C5371" s="59">
        <v>784189.38</v>
      </c>
      <c r="D5371" s="60">
        <v>0</v>
      </c>
      <c r="E5371" s="54">
        <v>11762.84</v>
      </c>
      <c r="F5371" s="54">
        <v>11618.99</v>
      </c>
      <c r="G5371" s="55">
        <v>0.98799999999999999</v>
      </c>
      <c r="H5371" s="53">
        <v>1</v>
      </c>
      <c r="I5371" s="53" t="s">
        <v>1408</v>
      </c>
    </row>
    <row r="5372" spans="1:9" ht="17.399999999999999" x14ac:dyDescent="0.3">
      <c r="A5372" s="53" t="s">
        <v>935</v>
      </c>
      <c r="B5372" s="57">
        <v>45901</v>
      </c>
      <c r="C5372" s="59">
        <v>763362.44</v>
      </c>
      <c r="D5372" s="60">
        <v>35</v>
      </c>
      <c r="E5372" s="54">
        <v>11450.44</v>
      </c>
      <c r="F5372" s="54">
        <v>9277.68</v>
      </c>
      <c r="G5372" s="55">
        <v>0.81</v>
      </c>
      <c r="H5372" s="53">
        <v>1</v>
      </c>
      <c r="I5372" s="53" t="s">
        <v>1410</v>
      </c>
    </row>
    <row r="5373" spans="1:9" ht="17.399999999999999" x14ac:dyDescent="0.3">
      <c r="A5373" s="53" t="s">
        <v>935</v>
      </c>
      <c r="B5373" s="57">
        <v>45931</v>
      </c>
      <c r="C5373" s="59">
        <v>743276.46</v>
      </c>
      <c r="D5373" s="60">
        <v>0</v>
      </c>
      <c r="E5373" s="54">
        <v>11149.15</v>
      </c>
      <c r="F5373" s="54">
        <v>11023.82</v>
      </c>
      <c r="G5373" s="55">
        <v>0.98899999999999999</v>
      </c>
      <c r="H5373" s="53">
        <v>1</v>
      </c>
      <c r="I5373" s="53" t="s">
        <v>1408</v>
      </c>
    </row>
    <row r="5374" spans="1:9" ht="17.399999999999999" x14ac:dyDescent="0.3">
      <c r="A5374" s="53" t="s">
        <v>935</v>
      </c>
      <c r="B5374" s="57">
        <v>45962</v>
      </c>
      <c r="C5374" s="59">
        <v>718834.79</v>
      </c>
      <c r="D5374" s="60">
        <v>0</v>
      </c>
      <c r="E5374" s="54">
        <v>10782.52</v>
      </c>
      <c r="F5374" s="54">
        <v>10272.06</v>
      </c>
      <c r="G5374" s="55">
        <v>0.95299999999999996</v>
      </c>
      <c r="H5374" s="53">
        <v>1</v>
      </c>
      <c r="I5374" s="53" t="s">
        <v>1408</v>
      </c>
    </row>
    <row r="5375" spans="1:9" ht="17.399999999999999" x14ac:dyDescent="0.3">
      <c r="A5375" s="53" t="s">
        <v>935</v>
      </c>
      <c r="B5375" s="57">
        <v>45992</v>
      </c>
      <c r="C5375" s="59">
        <v>696401.72</v>
      </c>
      <c r="D5375" s="60">
        <v>0</v>
      </c>
      <c r="E5375" s="54">
        <v>10446.030000000001</v>
      </c>
      <c r="F5375" s="54">
        <v>10849.58</v>
      </c>
      <c r="G5375" s="55">
        <v>1.0389999999999999</v>
      </c>
      <c r="H5375" s="53">
        <v>1</v>
      </c>
      <c r="I5375" s="53" t="s">
        <v>1408</v>
      </c>
    </row>
    <row r="5376" spans="1:9" ht="17.399999999999999" x14ac:dyDescent="0.3">
      <c r="A5376" s="53" t="s">
        <v>937</v>
      </c>
      <c r="B5376" s="57">
        <v>45689</v>
      </c>
      <c r="C5376" s="59">
        <v>17427056.899999999</v>
      </c>
      <c r="D5376" s="60">
        <v>15</v>
      </c>
      <c r="E5376" s="54">
        <v>261405.85</v>
      </c>
      <c r="F5376" s="54">
        <v>274740.87</v>
      </c>
      <c r="G5376" s="55">
        <v>1.0509999999999999</v>
      </c>
      <c r="H5376" s="53">
        <v>0</v>
      </c>
      <c r="I5376" s="53" t="s">
        <v>1408</v>
      </c>
    </row>
    <row r="5377" spans="1:9" ht="17.399999999999999" x14ac:dyDescent="0.3">
      <c r="A5377" s="53" t="s">
        <v>937</v>
      </c>
      <c r="B5377" s="57">
        <v>45717</v>
      </c>
      <c r="C5377" s="59">
        <v>17007051.899999999</v>
      </c>
      <c r="D5377" s="60">
        <v>65</v>
      </c>
      <c r="E5377" s="54">
        <v>255105.78</v>
      </c>
      <c r="F5377" s="54">
        <v>218237.16</v>
      </c>
      <c r="G5377" s="55">
        <v>0.85499999999999998</v>
      </c>
      <c r="H5377" s="53">
        <v>0</v>
      </c>
      <c r="I5377" s="53" t="s">
        <v>1411</v>
      </c>
    </row>
    <row r="5378" spans="1:9" ht="17.399999999999999" x14ac:dyDescent="0.3">
      <c r="A5378" s="53" t="s">
        <v>937</v>
      </c>
      <c r="B5378" s="57">
        <v>45748</v>
      </c>
      <c r="C5378" s="59">
        <v>16586322.390000001</v>
      </c>
      <c r="D5378" s="60">
        <v>35</v>
      </c>
      <c r="E5378" s="54">
        <v>248794.84</v>
      </c>
      <c r="F5378" s="54">
        <v>161380.32999999999</v>
      </c>
      <c r="G5378" s="55">
        <v>0.64900000000000002</v>
      </c>
      <c r="H5378" s="53">
        <v>0</v>
      </c>
      <c r="I5378" s="53" t="s">
        <v>1410</v>
      </c>
    </row>
    <row r="5379" spans="1:9" ht="17.399999999999999" x14ac:dyDescent="0.3">
      <c r="A5379" s="53" t="s">
        <v>937</v>
      </c>
      <c r="B5379" s="57">
        <v>45778</v>
      </c>
      <c r="C5379" s="59">
        <v>16187268.52</v>
      </c>
      <c r="D5379" s="60">
        <v>0</v>
      </c>
      <c r="E5379" s="54">
        <v>242809.03</v>
      </c>
      <c r="F5379" s="54">
        <v>233347.51</v>
      </c>
      <c r="G5379" s="55">
        <v>0.96099999999999997</v>
      </c>
      <c r="H5379" s="53">
        <v>0</v>
      </c>
      <c r="I5379" s="53" t="s">
        <v>1408</v>
      </c>
    </row>
    <row r="5380" spans="1:9" ht="17.399999999999999" x14ac:dyDescent="0.3">
      <c r="A5380" s="53" t="s">
        <v>937</v>
      </c>
      <c r="B5380" s="57">
        <v>45809</v>
      </c>
      <c r="C5380" s="59">
        <v>15835569.57</v>
      </c>
      <c r="D5380" s="60">
        <v>0</v>
      </c>
      <c r="E5380" s="54">
        <v>237533.54</v>
      </c>
      <c r="F5380" s="54">
        <v>264749.51</v>
      </c>
      <c r="G5380" s="55">
        <v>1.115</v>
      </c>
      <c r="H5380" s="53">
        <v>0</v>
      </c>
      <c r="I5380" s="53" t="s">
        <v>1408</v>
      </c>
    </row>
    <row r="5381" spans="1:9" ht="17.399999999999999" x14ac:dyDescent="0.3">
      <c r="A5381" s="53" t="s">
        <v>937</v>
      </c>
      <c r="B5381" s="57">
        <v>45839</v>
      </c>
      <c r="C5381" s="59">
        <v>15393738.51</v>
      </c>
      <c r="D5381" s="60">
        <v>0</v>
      </c>
      <c r="E5381" s="54">
        <v>230906.08</v>
      </c>
      <c r="F5381" s="54">
        <v>264213.12</v>
      </c>
      <c r="G5381" s="55">
        <v>1.1439999999999999</v>
      </c>
      <c r="H5381" s="53">
        <v>0</v>
      </c>
      <c r="I5381" s="53" t="s">
        <v>1408</v>
      </c>
    </row>
    <row r="5382" spans="1:9" ht="17.399999999999999" x14ac:dyDescent="0.3">
      <c r="A5382" s="53" t="s">
        <v>937</v>
      </c>
      <c r="B5382" s="57">
        <v>45870</v>
      </c>
      <c r="C5382" s="59">
        <v>15036903.85</v>
      </c>
      <c r="D5382" s="60">
        <v>15</v>
      </c>
      <c r="E5382" s="54">
        <v>225553.56</v>
      </c>
      <c r="F5382" s="54">
        <v>225834.35</v>
      </c>
      <c r="G5382" s="55">
        <v>1.0009999999999999</v>
      </c>
      <c r="H5382" s="53">
        <v>0</v>
      </c>
      <c r="I5382" s="53" t="s">
        <v>1408</v>
      </c>
    </row>
    <row r="5383" spans="1:9" ht="17.399999999999999" x14ac:dyDescent="0.3">
      <c r="A5383" s="53" t="s">
        <v>937</v>
      </c>
      <c r="B5383" s="57">
        <v>45901</v>
      </c>
      <c r="C5383" s="59">
        <v>14714646.02</v>
      </c>
      <c r="D5383" s="60">
        <v>0</v>
      </c>
      <c r="E5383" s="54">
        <v>220719.69</v>
      </c>
      <c r="F5383" s="54">
        <v>222119</v>
      </c>
      <c r="G5383" s="55">
        <v>1.006</v>
      </c>
      <c r="H5383" s="53">
        <v>0</v>
      </c>
      <c r="I5383" s="53" t="s">
        <v>1408</v>
      </c>
    </row>
    <row r="5384" spans="1:9" ht="17.399999999999999" x14ac:dyDescent="0.3">
      <c r="A5384" s="53" t="s">
        <v>937</v>
      </c>
      <c r="B5384" s="57">
        <v>45931</v>
      </c>
      <c r="C5384" s="59">
        <v>14384023.189999999</v>
      </c>
      <c r="D5384" s="60">
        <v>0</v>
      </c>
      <c r="E5384" s="54">
        <v>215760.35</v>
      </c>
      <c r="F5384" s="54">
        <v>238282.53</v>
      </c>
      <c r="G5384" s="55">
        <v>1.1040000000000001</v>
      </c>
      <c r="H5384" s="53">
        <v>0</v>
      </c>
      <c r="I5384" s="53" t="s">
        <v>1408</v>
      </c>
    </row>
    <row r="5385" spans="1:9" ht="17.399999999999999" x14ac:dyDescent="0.3">
      <c r="A5385" s="53" t="s">
        <v>937</v>
      </c>
      <c r="B5385" s="57">
        <v>45962</v>
      </c>
      <c r="C5385" s="59">
        <v>14058262.210000001</v>
      </c>
      <c r="D5385" s="60">
        <v>65</v>
      </c>
      <c r="E5385" s="54">
        <v>210873.93</v>
      </c>
      <c r="F5385" s="54">
        <v>106947.74</v>
      </c>
      <c r="G5385" s="55">
        <v>0.50700000000000001</v>
      </c>
      <c r="H5385" s="53">
        <v>0</v>
      </c>
      <c r="I5385" s="53" t="s">
        <v>1411</v>
      </c>
    </row>
    <row r="5386" spans="1:9" ht="17.399999999999999" x14ac:dyDescent="0.3">
      <c r="A5386" s="53" t="s">
        <v>937</v>
      </c>
      <c r="B5386" s="57">
        <v>45992</v>
      </c>
      <c r="C5386" s="59">
        <v>13731638.85</v>
      </c>
      <c r="D5386" s="60">
        <v>0</v>
      </c>
      <c r="E5386" s="54">
        <v>205974.58</v>
      </c>
      <c r="F5386" s="54">
        <v>195719.44</v>
      </c>
      <c r="G5386" s="55">
        <v>0.95</v>
      </c>
      <c r="H5386" s="53">
        <v>0</v>
      </c>
      <c r="I5386" s="53" t="s">
        <v>1408</v>
      </c>
    </row>
    <row r="5387" spans="1:9" ht="17.399999999999999" x14ac:dyDescent="0.3">
      <c r="A5387" s="53" t="s">
        <v>938</v>
      </c>
      <c r="B5387" s="57">
        <v>45870</v>
      </c>
      <c r="C5387" s="59">
        <v>956487.51</v>
      </c>
      <c r="D5387" s="60">
        <v>65</v>
      </c>
      <c r="E5387" s="54">
        <v>14347.31</v>
      </c>
      <c r="F5387" s="54">
        <v>9357.02</v>
      </c>
      <c r="G5387" s="55">
        <v>0.65200000000000002</v>
      </c>
      <c r="H5387" s="53">
        <v>0</v>
      </c>
      <c r="I5387" s="53" t="s">
        <v>1411</v>
      </c>
    </row>
    <row r="5388" spans="1:9" ht="17.399999999999999" x14ac:dyDescent="0.3">
      <c r="A5388" s="53" t="s">
        <v>938</v>
      </c>
      <c r="B5388" s="57">
        <v>45901</v>
      </c>
      <c r="C5388" s="59">
        <v>926029.43</v>
      </c>
      <c r="D5388" s="60">
        <v>65</v>
      </c>
      <c r="E5388" s="54">
        <v>13890.44</v>
      </c>
      <c r="F5388" s="54">
        <v>6763.02</v>
      </c>
      <c r="G5388" s="55">
        <v>0.48699999999999999</v>
      </c>
      <c r="H5388" s="53">
        <v>0</v>
      </c>
      <c r="I5388" s="53" t="s">
        <v>1411</v>
      </c>
    </row>
    <row r="5389" spans="1:9" ht="17.399999999999999" x14ac:dyDescent="0.3">
      <c r="A5389" s="53" t="s">
        <v>938</v>
      </c>
      <c r="B5389" s="57">
        <v>45931</v>
      </c>
      <c r="C5389" s="59">
        <v>898266.98</v>
      </c>
      <c r="D5389" s="60">
        <v>35</v>
      </c>
      <c r="E5389" s="54">
        <v>13474</v>
      </c>
      <c r="F5389" s="54">
        <v>10396.219999999999</v>
      </c>
      <c r="G5389" s="55">
        <v>0.77200000000000002</v>
      </c>
      <c r="H5389" s="53">
        <v>0</v>
      </c>
      <c r="I5389" s="53" t="s">
        <v>1410</v>
      </c>
    </row>
    <row r="5390" spans="1:9" ht="17.399999999999999" x14ac:dyDescent="0.3">
      <c r="A5390" s="53" t="s">
        <v>938</v>
      </c>
      <c r="B5390" s="57">
        <v>45962</v>
      </c>
      <c r="C5390" s="59">
        <v>868811.57</v>
      </c>
      <c r="D5390" s="60">
        <v>35</v>
      </c>
      <c r="E5390" s="54">
        <v>13032.17</v>
      </c>
      <c r="F5390" s="54">
        <v>7300.38</v>
      </c>
      <c r="G5390" s="55">
        <v>0.56000000000000005</v>
      </c>
      <c r="H5390" s="53">
        <v>0</v>
      </c>
      <c r="I5390" s="53" t="s">
        <v>1410</v>
      </c>
    </row>
    <row r="5391" spans="1:9" ht="17.399999999999999" x14ac:dyDescent="0.3">
      <c r="A5391" s="53" t="s">
        <v>938</v>
      </c>
      <c r="B5391" s="57">
        <v>45992</v>
      </c>
      <c r="C5391" s="59">
        <v>845700.94</v>
      </c>
      <c r="D5391" s="60">
        <v>95</v>
      </c>
      <c r="E5391" s="54">
        <v>12685.51</v>
      </c>
      <c r="F5391" s="54">
        <v>2531.14</v>
      </c>
      <c r="G5391" s="55">
        <v>0.2</v>
      </c>
      <c r="H5391" s="53">
        <v>0</v>
      </c>
      <c r="I5391" s="53" t="s">
        <v>1409</v>
      </c>
    </row>
    <row r="5392" spans="1:9" ht="17.399999999999999" x14ac:dyDescent="0.3">
      <c r="A5392" s="53" t="s">
        <v>940</v>
      </c>
      <c r="B5392" s="57">
        <v>45658</v>
      </c>
      <c r="C5392" s="59">
        <v>760060.64</v>
      </c>
      <c r="D5392" s="60">
        <v>35</v>
      </c>
      <c r="E5392" s="54">
        <v>11400.91</v>
      </c>
      <c r="F5392" s="54">
        <v>4867.4799999999996</v>
      </c>
      <c r="G5392" s="55">
        <v>0.42699999999999999</v>
      </c>
      <c r="H5392" s="53">
        <v>0</v>
      </c>
      <c r="I5392" s="53" t="s">
        <v>1410</v>
      </c>
    </row>
    <row r="5393" spans="1:9" ht="17.399999999999999" x14ac:dyDescent="0.3">
      <c r="A5393" s="53" t="s">
        <v>940</v>
      </c>
      <c r="B5393" s="57">
        <v>45689</v>
      </c>
      <c r="C5393" s="59">
        <v>736234.68</v>
      </c>
      <c r="D5393" s="60">
        <v>65</v>
      </c>
      <c r="E5393" s="54">
        <v>11043.52</v>
      </c>
      <c r="F5393" s="54">
        <v>5155.84</v>
      </c>
      <c r="G5393" s="55">
        <v>0.46700000000000003</v>
      </c>
      <c r="H5393" s="53">
        <v>0</v>
      </c>
      <c r="I5393" s="53" t="s">
        <v>1411</v>
      </c>
    </row>
    <row r="5394" spans="1:9" ht="17.399999999999999" x14ac:dyDescent="0.3">
      <c r="A5394" s="53" t="s">
        <v>940</v>
      </c>
      <c r="B5394" s="57">
        <v>45717</v>
      </c>
      <c r="C5394" s="59">
        <v>716462.88</v>
      </c>
      <c r="D5394" s="60">
        <v>65</v>
      </c>
      <c r="E5394" s="54">
        <v>10746.94</v>
      </c>
      <c r="F5394" s="54">
        <v>5809.82</v>
      </c>
      <c r="G5394" s="55">
        <v>0.54100000000000004</v>
      </c>
      <c r="H5394" s="53">
        <v>0</v>
      </c>
      <c r="I5394" s="53" t="s">
        <v>1411</v>
      </c>
    </row>
    <row r="5395" spans="1:9" ht="17.399999999999999" x14ac:dyDescent="0.3">
      <c r="A5395" s="53" t="s">
        <v>940</v>
      </c>
      <c r="B5395" s="57">
        <v>45748</v>
      </c>
      <c r="C5395" s="59">
        <v>696743.44</v>
      </c>
      <c r="D5395" s="60">
        <v>35</v>
      </c>
      <c r="E5395" s="54">
        <v>10451.15</v>
      </c>
      <c r="F5395" s="54">
        <v>4605.78</v>
      </c>
      <c r="G5395" s="55">
        <v>0.441</v>
      </c>
      <c r="H5395" s="53">
        <v>0</v>
      </c>
      <c r="I5395" s="53" t="s">
        <v>1410</v>
      </c>
    </row>
    <row r="5396" spans="1:9" ht="17.399999999999999" x14ac:dyDescent="0.3">
      <c r="A5396" s="53" t="s">
        <v>940</v>
      </c>
      <c r="B5396" s="57">
        <v>45778</v>
      </c>
      <c r="C5396" s="59">
        <v>675303.24</v>
      </c>
      <c r="D5396" s="60">
        <v>35</v>
      </c>
      <c r="E5396" s="54">
        <v>10129.549999999999</v>
      </c>
      <c r="F5396" s="54">
        <v>7198.51</v>
      </c>
      <c r="G5396" s="55">
        <v>0.71099999999999997</v>
      </c>
      <c r="H5396" s="53">
        <v>0</v>
      </c>
      <c r="I5396" s="53" t="s">
        <v>1410</v>
      </c>
    </row>
    <row r="5397" spans="1:9" ht="17.399999999999999" x14ac:dyDescent="0.3">
      <c r="A5397" s="53" t="s">
        <v>940</v>
      </c>
      <c r="B5397" s="57">
        <v>45809</v>
      </c>
      <c r="C5397" s="59">
        <v>656794.18000000005</v>
      </c>
      <c r="D5397" s="60">
        <v>0</v>
      </c>
      <c r="E5397" s="54">
        <v>9851.91</v>
      </c>
      <c r="F5397" s="54">
        <v>10468.65</v>
      </c>
      <c r="G5397" s="55">
        <v>1.0629999999999999</v>
      </c>
      <c r="H5397" s="53">
        <v>0</v>
      </c>
      <c r="I5397" s="53" t="s">
        <v>1408</v>
      </c>
    </row>
    <row r="5398" spans="1:9" ht="17.399999999999999" x14ac:dyDescent="0.3">
      <c r="A5398" s="53" t="s">
        <v>940</v>
      </c>
      <c r="B5398" s="57">
        <v>45839</v>
      </c>
      <c r="C5398" s="59">
        <v>638288.41</v>
      </c>
      <c r="D5398" s="60">
        <v>15</v>
      </c>
      <c r="E5398" s="54">
        <v>9574.33</v>
      </c>
      <c r="F5398" s="54">
        <v>9828.06</v>
      </c>
      <c r="G5398" s="55">
        <v>1.0269999999999999</v>
      </c>
      <c r="H5398" s="53">
        <v>0</v>
      </c>
      <c r="I5398" s="53" t="s">
        <v>1408</v>
      </c>
    </row>
    <row r="5399" spans="1:9" ht="17.399999999999999" x14ac:dyDescent="0.3">
      <c r="A5399" s="53" t="s">
        <v>940</v>
      </c>
      <c r="B5399" s="57">
        <v>45870</v>
      </c>
      <c r="C5399" s="59">
        <v>620384.51</v>
      </c>
      <c r="D5399" s="60">
        <v>0</v>
      </c>
      <c r="E5399" s="54">
        <v>9305.77</v>
      </c>
      <c r="F5399" s="54">
        <v>10379.379999999999</v>
      </c>
      <c r="G5399" s="55">
        <v>1.115</v>
      </c>
      <c r="H5399" s="53">
        <v>0</v>
      </c>
      <c r="I5399" s="53" t="s">
        <v>1408</v>
      </c>
    </row>
    <row r="5400" spans="1:9" ht="17.399999999999999" x14ac:dyDescent="0.3">
      <c r="A5400" s="53" t="s">
        <v>940</v>
      </c>
      <c r="B5400" s="57">
        <v>45901</v>
      </c>
      <c r="C5400" s="59">
        <v>601458.46</v>
      </c>
      <c r="D5400" s="60">
        <v>0</v>
      </c>
      <c r="E5400" s="54">
        <v>9021.8799999999992</v>
      </c>
      <c r="F5400" s="54">
        <v>10240.879999999999</v>
      </c>
      <c r="G5400" s="55">
        <v>1.135</v>
      </c>
      <c r="H5400" s="53">
        <v>0</v>
      </c>
      <c r="I5400" s="53" t="s">
        <v>1408</v>
      </c>
    </row>
    <row r="5401" spans="1:9" ht="17.399999999999999" x14ac:dyDescent="0.3">
      <c r="A5401" s="53" t="s">
        <v>940</v>
      </c>
      <c r="B5401" s="57">
        <v>45931</v>
      </c>
      <c r="C5401" s="59">
        <v>584123.46</v>
      </c>
      <c r="D5401" s="60">
        <v>65</v>
      </c>
      <c r="E5401" s="54">
        <v>8761.85</v>
      </c>
      <c r="F5401" s="54">
        <v>7195.03</v>
      </c>
      <c r="G5401" s="55">
        <v>0.82099999999999995</v>
      </c>
      <c r="H5401" s="53">
        <v>0</v>
      </c>
      <c r="I5401" s="53" t="s">
        <v>1411</v>
      </c>
    </row>
    <row r="5402" spans="1:9" ht="17.399999999999999" x14ac:dyDescent="0.3">
      <c r="A5402" s="53" t="s">
        <v>940</v>
      </c>
      <c r="B5402" s="57">
        <v>45962</v>
      </c>
      <c r="C5402" s="59">
        <v>567400.39</v>
      </c>
      <c r="D5402" s="60">
        <v>15</v>
      </c>
      <c r="E5402" s="54">
        <v>8511.01</v>
      </c>
      <c r="F5402" s="54">
        <v>8892.77</v>
      </c>
      <c r="G5402" s="55">
        <v>1.0449999999999999</v>
      </c>
      <c r="H5402" s="53">
        <v>0</v>
      </c>
      <c r="I5402" s="53" t="s">
        <v>1408</v>
      </c>
    </row>
    <row r="5403" spans="1:9" ht="17.399999999999999" x14ac:dyDescent="0.3">
      <c r="A5403" s="53" t="s">
        <v>940</v>
      </c>
      <c r="B5403" s="57">
        <v>45992</v>
      </c>
      <c r="C5403" s="59">
        <v>551957.44999999995</v>
      </c>
      <c r="D5403" s="60">
        <v>0</v>
      </c>
      <c r="E5403" s="54">
        <v>8279.36</v>
      </c>
      <c r="F5403" s="54">
        <v>8753.0300000000007</v>
      </c>
      <c r="G5403" s="55">
        <v>1.0569999999999999</v>
      </c>
      <c r="H5403" s="53">
        <v>0</v>
      </c>
      <c r="I5403" s="53" t="s">
        <v>1408</v>
      </c>
    </row>
    <row r="5404" spans="1:9" ht="17.399999999999999" x14ac:dyDescent="0.3">
      <c r="A5404" s="53" t="s">
        <v>942</v>
      </c>
      <c r="B5404" s="57">
        <v>45778</v>
      </c>
      <c r="C5404" s="59">
        <v>1975434.91</v>
      </c>
      <c r="D5404" s="60">
        <v>0</v>
      </c>
      <c r="E5404" s="54">
        <v>29631.52</v>
      </c>
      <c r="F5404" s="54">
        <v>28192.52</v>
      </c>
      <c r="G5404" s="55">
        <v>0.95099999999999996</v>
      </c>
      <c r="H5404" s="53">
        <v>0</v>
      </c>
      <c r="I5404" s="53" t="s">
        <v>1408</v>
      </c>
    </row>
    <row r="5405" spans="1:9" ht="17.399999999999999" x14ac:dyDescent="0.3">
      <c r="A5405" s="53" t="s">
        <v>942</v>
      </c>
      <c r="B5405" s="57">
        <v>45809</v>
      </c>
      <c r="C5405" s="59">
        <v>1927505.35</v>
      </c>
      <c r="D5405" s="60">
        <v>15</v>
      </c>
      <c r="E5405" s="54">
        <v>28912.58</v>
      </c>
      <c r="F5405" s="54">
        <v>29392.7</v>
      </c>
      <c r="G5405" s="55">
        <v>1.0169999999999999</v>
      </c>
      <c r="H5405" s="53">
        <v>0</v>
      </c>
      <c r="I5405" s="53" t="s">
        <v>1408</v>
      </c>
    </row>
    <row r="5406" spans="1:9" ht="17.399999999999999" x14ac:dyDescent="0.3">
      <c r="A5406" s="53" t="s">
        <v>942</v>
      </c>
      <c r="B5406" s="57">
        <v>45839</v>
      </c>
      <c r="C5406" s="59">
        <v>1875735.54</v>
      </c>
      <c r="D5406" s="60">
        <v>0</v>
      </c>
      <c r="E5406" s="54">
        <v>28136.03</v>
      </c>
      <c r="F5406" s="54">
        <v>30714.15</v>
      </c>
      <c r="G5406" s="55">
        <v>1.0920000000000001</v>
      </c>
      <c r="H5406" s="53">
        <v>0</v>
      </c>
      <c r="I5406" s="53" t="s">
        <v>1408</v>
      </c>
    </row>
    <row r="5407" spans="1:9" ht="17.399999999999999" x14ac:dyDescent="0.3">
      <c r="A5407" s="53" t="s">
        <v>942</v>
      </c>
      <c r="B5407" s="57">
        <v>45870</v>
      </c>
      <c r="C5407" s="59">
        <v>1832464.91</v>
      </c>
      <c r="D5407" s="60">
        <v>0</v>
      </c>
      <c r="E5407" s="54">
        <v>27486.97</v>
      </c>
      <c r="F5407" s="54">
        <v>27726.400000000001</v>
      </c>
      <c r="G5407" s="55">
        <v>1.0089999999999999</v>
      </c>
      <c r="H5407" s="53">
        <v>0</v>
      </c>
      <c r="I5407" s="53" t="s">
        <v>1408</v>
      </c>
    </row>
    <row r="5408" spans="1:9" ht="17.399999999999999" x14ac:dyDescent="0.3">
      <c r="A5408" s="53" t="s">
        <v>942</v>
      </c>
      <c r="B5408" s="57">
        <v>45901</v>
      </c>
      <c r="C5408" s="59">
        <v>1832464.91</v>
      </c>
      <c r="D5408" s="60">
        <v>185</v>
      </c>
      <c r="E5408" s="54">
        <v>27486.97</v>
      </c>
      <c r="F5408" s="54">
        <v>2296.96</v>
      </c>
      <c r="G5408" s="55">
        <v>8.4000000000000005E-2</v>
      </c>
      <c r="H5408" s="53">
        <v>0</v>
      </c>
      <c r="I5408" s="53" t="s">
        <v>1412</v>
      </c>
    </row>
    <row r="5409" spans="1:9" ht="17.399999999999999" x14ac:dyDescent="0.3">
      <c r="A5409" s="53" t="s">
        <v>942</v>
      </c>
      <c r="B5409" s="57">
        <v>45931</v>
      </c>
      <c r="C5409" s="59">
        <v>1832464.91</v>
      </c>
      <c r="D5409" s="60">
        <v>999</v>
      </c>
      <c r="E5409" s="54">
        <v>27486.97</v>
      </c>
      <c r="F5409" s="54">
        <v>3996.34</v>
      </c>
      <c r="G5409" s="55">
        <v>0.14499999999999999</v>
      </c>
      <c r="H5409" s="53">
        <v>0</v>
      </c>
      <c r="I5409" s="53" t="s">
        <v>1412</v>
      </c>
    </row>
    <row r="5410" spans="1:9" ht="17.399999999999999" x14ac:dyDescent="0.3">
      <c r="A5410" s="53" t="s">
        <v>942</v>
      </c>
      <c r="B5410" s="57">
        <v>45962</v>
      </c>
      <c r="C5410" s="59">
        <v>1832464.91</v>
      </c>
      <c r="D5410" s="60">
        <v>999</v>
      </c>
      <c r="E5410" s="54">
        <v>27486.97</v>
      </c>
      <c r="F5410" s="54">
        <v>5211.45</v>
      </c>
      <c r="G5410" s="55">
        <v>0.19</v>
      </c>
      <c r="H5410" s="53">
        <v>0</v>
      </c>
      <c r="I5410" s="53" t="s">
        <v>1412</v>
      </c>
    </row>
    <row r="5411" spans="1:9" ht="17.399999999999999" x14ac:dyDescent="0.3">
      <c r="A5411" s="53" t="s">
        <v>942</v>
      </c>
      <c r="B5411" s="57">
        <v>45992</v>
      </c>
      <c r="C5411" s="59">
        <v>1832464.91</v>
      </c>
      <c r="D5411" s="60">
        <v>999</v>
      </c>
      <c r="E5411" s="54">
        <v>27486.97</v>
      </c>
      <c r="F5411" s="54">
        <v>2913.15</v>
      </c>
      <c r="G5411" s="55">
        <v>0.106</v>
      </c>
      <c r="H5411" s="53">
        <v>0</v>
      </c>
      <c r="I5411" s="53" t="s">
        <v>1412</v>
      </c>
    </row>
    <row r="5412" spans="1:9" ht="17.399999999999999" x14ac:dyDescent="0.3">
      <c r="A5412" s="53" t="s">
        <v>943</v>
      </c>
      <c r="B5412" s="57">
        <v>45658</v>
      </c>
      <c r="C5412" s="59">
        <v>16663838.57</v>
      </c>
      <c r="D5412" s="60">
        <v>0</v>
      </c>
      <c r="E5412" s="54">
        <v>249957.58</v>
      </c>
      <c r="F5412" s="54">
        <v>265421.46999999997</v>
      </c>
      <c r="G5412" s="55">
        <v>1.0620000000000001</v>
      </c>
      <c r="H5412" s="53">
        <v>0</v>
      </c>
      <c r="I5412" s="53" t="s">
        <v>1408</v>
      </c>
    </row>
    <row r="5413" spans="1:9" ht="17.399999999999999" x14ac:dyDescent="0.3">
      <c r="A5413" s="53" t="s">
        <v>943</v>
      </c>
      <c r="B5413" s="57">
        <v>45689</v>
      </c>
      <c r="C5413" s="59">
        <v>16279914.310000001</v>
      </c>
      <c r="D5413" s="60">
        <v>0</v>
      </c>
      <c r="E5413" s="54">
        <v>244198.71</v>
      </c>
      <c r="F5413" s="54">
        <v>267636.59000000003</v>
      </c>
      <c r="G5413" s="55">
        <v>1.0960000000000001</v>
      </c>
      <c r="H5413" s="53">
        <v>0</v>
      </c>
      <c r="I5413" s="53" t="s">
        <v>1408</v>
      </c>
    </row>
    <row r="5414" spans="1:9" ht="17.399999999999999" x14ac:dyDescent="0.3">
      <c r="A5414" s="53" t="s">
        <v>943</v>
      </c>
      <c r="B5414" s="57">
        <v>45717</v>
      </c>
      <c r="C5414" s="59">
        <v>15892322.75</v>
      </c>
      <c r="D5414" s="60">
        <v>0</v>
      </c>
      <c r="E5414" s="54">
        <v>238384.84</v>
      </c>
      <c r="F5414" s="54">
        <v>243257.04</v>
      </c>
      <c r="G5414" s="55">
        <v>1.02</v>
      </c>
      <c r="H5414" s="53">
        <v>0</v>
      </c>
      <c r="I5414" s="53" t="s">
        <v>1408</v>
      </c>
    </row>
    <row r="5415" spans="1:9" ht="17.399999999999999" x14ac:dyDescent="0.3">
      <c r="A5415" s="53" t="s">
        <v>943</v>
      </c>
      <c r="B5415" s="57">
        <v>45748</v>
      </c>
      <c r="C5415" s="59">
        <v>15498850.1</v>
      </c>
      <c r="D5415" s="60">
        <v>0</v>
      </c>
      <c r="E5415" s="54">
        <v>232482.75</v>
      </c>
      <c r="F5415" s="54">
        <v>250727.42</v>
      </c>
      <c r="G5415" s="55">
        <v>1.0780000000000001</v>
      </c>
      <c r="H5415" s="53">
        <v>0</v>
      </c>
      <c r="I5415" s="53" t="s">
        <v>1408</v>
      </c>
    </row>
    <row r="5416" spans="1:9" ht="17.399999999999999" x14ac:dyDescent="0.3">
      <c r="A5416" s="53" t="s">
        <v>943</v>
      </c>
      <c r="B5416" s="57">
        <v>45778</v>
      </c>
      <c r="C5416" s="59">
        <v>15159597.5</v>
      </c>
      <c r="D5416" s="60">
        <v>0</v>
      </c>
      <c r="E5416" s="54">
        <v>227393.96</v>
      </c>
      <c r="F5416" s="54">
        <v>241606.22</v>
      </c>
      <c r="G5416" s="55">
        <v>1.0629999999999999</v>
      </c>
      <c r="H5416" s="53">
        <v>0</v>
      </c>
      <c r="I5416" s="53" t="s">
        <v>1408</v>
      </c>
    </row>
    <row r="5417" spans="1:9" ht="17.399999999999999" x14ac:dyDescent="0.3">
      <c r="A5417" s="53" t="s">
        <v>943</v>
      </c>
      <c r="B5417" s="57">
        <v>45809</v>
      </c>
      <c r="C5417" s="59">
        <v>14819817.449999999</v>
      </c>
      <c r="D5417" s="60">
        <v>0</v>
      </c>
      <c r="E5417" s="54">
        <v>222297.26</v>
      </c>
      <c r="F5417" s="54">
        <v>248338.88</v>
      </c>
      <c r="G5417" s="55">
        <v>1.117</v>
      </c>
      <c r="H5417" s="53">
        <v>0</v>
      </c>
      <c r="I5417" s="53" t="s">
        <v>1408</v>
      </c>
    </row>
    <row r="5418" spans="1:9" ht="17.399999999999999" x14ac:dyDescent="0.3">
      <c r="A5418" s="53" t="s">
        <v>943</v>
      </c>
      <c r="B5418" s="57">
        <v>45839</v>
      </c>
      <c r="C5418" s="59">
        <v>14405190.560000001</v>
      </c>
      <c r="D5418" s="60">
        <v>0</v>
      </c>
      <c r="E5418" s="54">
        <v>216077.86</v>
      </c>
      <c r="F5418" s="54">
        <v>233893.7</v>
      </c>
      <c r="G5418" s="55">
        <v>1.0820000000000001</v>
      </c>
      <c r="H5418" s="53">
        <v>0</v>
      </c>
      <c r="I5418" s="53" t="s">
        <v>1408</v>
      </c>
    </row>
    <row r="5419" spans="1:9" ht="17.399999999999999" x14ac:dyDescent="0.3">
      <c r="A5419" s="53" t="s">
        <v>943</v>
      </c>
      <c r="B5419" s="57">
        <v>45870</v>
      </c>
      <c r="C5419" s="59">
        <v>14004451.300000001</v>
      </c>
      <c r="D5419" s="60">
        <v>15</v>
      </c>
      <c r="E5419" s="54">
        <v>210066.77</v>
      </c>
      <c r="F5419" s="54">
        <v>207176.81</v>
      </c>
      <c r="G5419" s="55">
        <v>0.98599999999999999</v>
      </c>
      <c r="H5419" s="53">
        <v>0</v>
      </c>
      <c r="I5419" s="53" t="s">
        <v>1408</v>
      </c>
    </row>
    <row r="5420" spans="1:9" ht="17.399999999999999" x14ac:dyDescent="0.3">
      <c r="A5420" s="53" t="s">
        <v>943</v>
      </c>
      <c r="B5420" s="57">
        <v>45901</v>
      </c>
      <c r="C5420" s="59">
        <v>13616641.710000001</v>
      </c>
      <c r="D5420" s="60">
        <v>0</v>
      </c>
      <c r="E5420" s="54">
        <v>204249.63</v>
      </c>
      <c r="F5420" s="54">
        <v>222246.67</v>
      </c>
      <c r="G5420" s="55">
        <v>1.0880000000000001</v>
      </c>
      <c r="H5420" s="53">
        <v>0</v>
      </c>
      <c r="I5420" s="53" t="s">
        <v>1408</v>
      </c>
    </row>
    <row r="5421" spans="1:9" ht="17.399999999999999" x14ac:dyDescent="0.3">
      <c r="A5421" s="53" t="s">
        <v>943</v>
      </c>
      <c r="B5421" s="57">
        <v>45931</v>
      </c>
      <c r="C5421" s="59">
        <v>13310729.99</v>
      </c>
      <c r="D5421" s="60">
        <v>0</v>
      </c>
      <c r="E5421" s="54">
        <v>199660.95</v>
      </c>
      <c r="F5421" s="54">
        <v>221143.3</v>
      </c>
      <c r="G5421" s="55">
        <v>1.1080000000000001</v>
      </c>
      <c r="H5421" s="53">
        <v>0</v>
      </c>
      <c r="I5421" s="53" t="s">
        <v>1408</v>
      </c>
    </row>
    <row r="5422" spans="1:9" ht="17.399999999999999" x14ac:dyDescent="0.3">
      <c r="A5422" s="53" t="s">
        <v>943</v>
      </c>
      <c r="B5422" s="57">
        <v>45962</v>
      </c>
      <c r="C5422" s="59">
        <v>12995850.199999999</v>
      </c>
      <c r="D5422" s="60">
        <v>0</v>
      </c>
      <c r="E5422" s="54">
        <v>194937.75</v>
      </c>
      <c r="F5422" s="54">
        <v>195005.17</v>
      </c>
      <c r="G5422" s="55">
        <v>1</v>
      </c>
      <c r="H5422" s="53">
        <v>0</v>
      </c>
      <c r="I5422" s="53" t="s">
        <v>1408</v>
      </c>
    </row>
    <row r="5423" spans="1:9" ht="17.399999999999999" x14ac:dyDescent="0.3">
      <c r="A5423" s="53" t="s">
        <v>943</v>
      </c>
      <c r="B5423" s="57">
        <v>45992</v>
      </c>
      <c r="C5423" s="59">
        <v>12649955.699999999</v>
      </c>
      <c r="D5423" s="60">
        <v>0</v>
      </c>
      <c r="E5423" s="54">
        <v>189749.34</v>
      </c>
      <c r="F5423" s="54">
        <v>198489.34</v>
      </c>
      <c r="G5423" s="55">
        <v>1.046</v>
      </c>
      <c r="H5423" s="53">
        <v>0</v>
      </c>
      <c r="I5423" s="53" t="s">
        <v>1408</v>
      </c>
    </row>
    <row r="5424" spans="1:9" ht="17.399999999999999" x14ac:dyDescent="0.3">
      <c r="A5424" s="53" t="s">
        <v>945</v>
      </c>
      <c r="B5424" s="57">
        <v>45658</v>
      </c>
      <c r="C5424" s="59">
        <v>3238363.41</v>
      </c>
      <c r="D5424" s="60">
        <v>0</v>
      </c>
      <c r="E5424" s="54">
        <v>48575.45</v>
      </c>
      <c r="F5424" s="54">
        <v>46222.63</v>
      </c>
      <c r="G5424" s="55">
        <v>0.95199999999999996</v>
      </c>
      <c r="H5424" s="53">
        <v>0</v>
      </c>
      <c r="I5424" s="53" t="s">
        <v>1408</v>
      </c>
    </row>
    <row r="5425" spans="1:9" ht="17.399999999999999" x14ac:dyDescent="0.3">
      <c r="A5425" s="53" t="s">
        <v>945</v>
      </c>
      <c r="B5425" s="57">
        <v>45689</v>
      </c>
      <c r="C5425" s="59">
        <v>3149715.85</v>
      </c>
      <c r="D5425" s="60">
        <v>0</v>
      </c>
      <c r="E5425" s="54">
        <v>47245.74</v>
      </c>
      <c r="F5425" s="54">
        <v>47062.23</v>
      </c>
      <c r="G5425" s="55">
        <v>0.996</v>
      </c>
      <c r="H5425" s="53">
        <v>0</v>
      </c>
      <c r="I5425" s="53" t="s">
        <v>1408</v>
      </c>
    </row>
    <row r="5426" spans="1:9" ht="17.399999999999999" x14ac:dyDescent="0.3">
      <c r="A5426" s="53" t="s">
        <v>945</v>
      </c>
      <c r="B5426" s="57">
        <v>45717</v>
      </c>
      <c r="C5426" s="59">
        <v>3080186.44</v>
      </c>
      <c r="D5426" s="60">
        <v>0</v>
      </c>
      <c r="E5426" s="54">
        <v>46202.8</v>
      </c>
      <c r="F5426" s="54">
        <v>51807.92</v>
      </c>
      <c r="G5426" s="55">
        <v>1.121</v>
      </c>
      <c r="H5426" s="53">
        <v>0</v>
      </c>
      <c r="I5426" s="53" t="s">
        <v>1408</v>
      </c>
    </row>
    <row r="5427" spans="1:9" ht="17.399999999999999" x14ac:dyDescent="0.3">
      <c r="A5427" s="53" t="s">
        <v>945</v>
      </c>
      <c r="B5427" s="57">
        <v>45748</v>
      </c>
      <c r="C5427" s="59">
        <v>3015428.84</v>
      </c>
      <c r="D5427" s="60">
        <v>15</v>
      </c>
      <c r="E5427" s="54">
        <v>45231.43</v>
      </c>
      <c r="F5427" s="54">
        <v>44984.49</v>
      </c>
      <c r="G5427" s="55">
        <v>0.995</v>
      </c>
      <c r="H5427" s="53">
        <v>0</v>
      </c>
      <c r="I5427" s="53" t="s">
        <v>1408</v>
      </c>
    </row>
    <row r="5428" spans="1:9" ht="17.399999999999999" x14ac:dyDescent="0.3">
      <c r="A5428" s="53" t="s">
        <v>945</v>
      </c>
      <c r="B5428" s="57">
        <v>45778</v>
      </c>
      <c r="C5428" s="59">
        <v>2941528.68</v>
      </c>
      <c r="D5428" s="60">
        <v>65</v>
      </c>
      <c r="E5428" s="54">
        <v>44122.93</v>
      </c>
      <c r="F5428" s="54">
        <v>39061.19</v>
      </c>
      <c r="G5428" s="55">
        <v>0.88500000000000001</v>
      </c>
      <c r="H5428" s="53">
        <v>0</v>
      </c>
      <c r="I5428" s="53" t="s">
        <v>1411</v>
      </c>
    </row>
    <row r="5429" spans="1:9" ht="17.399999999999999" x14ac:dyDescent="0.3">
      <c r="A5429" s="53" t="s">
        <v>945</v>
      </c>
      <c r="B5429" s="57">
        <v>45809</v>
      </c>
      <c r="C5429" s="59">
        <v>2868138.12</v>
      </c>
      <c r="D5429" s="60">
        <v>35</v>
      </c>
      <c r="E5429" s="54">
        <v>43022.07</v>
      </c>
      <c r="F5429" s="54">
        <v>23546.05</v>
      </c>
      <c r="G5429" s="55">
        <v>0.54700000000000004</v>
      </c>
      <c r="H5429" s="53">
        <v>0</v>
      </c>
      <c r="I5429" s="53" t="s">
        <v>1410</v>
      </c>
    </row>
    <row r="5430" spans="1:9" ht="17.399999999999999" x14ac:dyDescent="0.3">
      <c r="A5430" s="53" t="s">
        <v>945</v>
      </c>
      <c r="B5430" s="57">
        <v>45839</v>
      </c>
      <c r="C5430" s="59">
        <v>2807054.81</v>
      </c>
      <c r="D5430" s="60">
        <v>35</v>
      </c>
      <c r="E5430" s="54">
        <v>42105.82</v>
      </c>
      <c r="F5430" s="54">
        <v>34945.94</v>
      </c>
      <c r="G5430" s="55">
        <v>0.83</v>
      </c>
      <c r="H5430" s="53">
        <v>0</v>
      </c>
      <c r="I5430" s="53" t="s">
        <v>1410</v>
      </c>
    </row>
    <row r="5431" spans="1:9" ht="17.399999999999999" x14ac:dyDescent="0.3">
      <c r="A5431" s="53" t="s">
        <v>945</v>
      </c>
      <c r="B5431" s="57">
        <v>45870</v>
      </c>
      <c r="C5431" s="59">
        <v>2807054.81</v>
      </c>
      <c r="D5431" s="60">
        <v>185</v>
      </c>
      <c r="E5431" s="54">
        <v>42105.82</v>
      </c>
      <c r="F5431" s="54">
        <v>6264.85</v>
      </c>
      <c r="G5431" s="55">
        <v>0.14899999999999999</v>
      </c>
      <c r="H5431" s="53">
        <v>0</v>
      </c>
      <c r="I5431" s="53" t="s">
        <v>1412</v>
      </c>
    </row>
    <row r="5432" spans="1:9" ht="17.399999999999999" x14ac:dyDescent="0.3">
      <c r="A5432" s="53" t="s">
        <v>945</v>
      </c>
      <c r="B5432" s="57">
        <v>45901</v>
      </c>
      <c r="C5432" s="59">
        <v>2807054.81</v>
      </c>
      <c r="D5432" s="60">
        <v>999</v>
      </c>
      <c r="E5432" s="54">
        <v>42105.82</v>
      </c>
      <c r="F5432" s="54">
        <v>3964.44</v>
      </c>
      <c r="G5432" s="55">
        <v>9.4E-2</v>
      </c>
      <c r="H5432" s="53">
        <v>0</v>
      </c>
      <c r="I5432" s="53" t="s">
        <v>1412</v>
      </c>
    </row>
    <row r="5433" spans="1:9" ht="17.399999999999999" x14ac:dyDescent="0.3">
      <c r="A5433" s="53" t="s">
        <v>945</v>
      </c>
      <c r="B5433" s="57">
        <v>45931</v>
      </c>
      <c r="C5433" s="59">
        <v>2807054.81</v>
      </c>
      <c r="D5433" s="60">
        <v>999</v>
      </c>
      <c r="E5433" s="54">
        <v>42105.82</v>
      </c>
      <c r="F5433" s="54">
        <v>3667.84</v>
      </c>
      <c r="G5433" s="55">
        <v>8.6999999999999994E-2</v>
      </c>
      <c r="H5433" s="53">
        <v>0</v>
      </c>
      <c r="I5433" s="53" t="s">
        <v>1412</v>
      </c>
    </row>
    <row r="5434" spans="1:9" ht="17.399999999999999" x14ac:dyDescent="0.3">
      <c r="A5434" s="53" t="s">
        <v>945</v>
      </c>
      <c r="B5434" s="57">
        <v>45962</v>
      </c>
      <c r="C5434" s="59">
        <v>2807054.81</v>
      </c>
      <c r="D5434" s="60">
        <v>999</v>
      </c>
      <c r="E5434" s="54">
        <v>42105.82</v>
      </c>
      <c r="F5434" s="54">
        <v>5383.57</v>
      </c>
      <c r="G5434" s="55">
        <v>0.128</v>
      </c>
      <c r="H5434" s="53">
        <v>0</v>
      </c>
      <c r="I5434" s="53" t="s">
        <v>1412</v>
      </c>
    </row>
    <row r="5435" spans="1:9" ht="17.399999999999999" x14ac:dyDescent="0.3">
      <c r="A5435" s="53" t="s">
        <v>945</v>
      </c>
      <c r="B5435" s="57">
        <v>45992</v>
      </c>
      <c r="C5435" s="59">
        <v>2807054.81</v>
      </c>
      <c r="D5435" s="60">
        <v>999</v>
      </c>
      <c r="E5435" s="54">
        <v>42105.82</v>
      </c>
      <c r="F5435" s="54">
        <v>3483.71</v>
      </c>
      <c r="G5435" s="55">
        <v>8.3000000000000004E-2</v>
      </c>
      <c r="H5435" s="53">
        <v>0</v>
      </c>
      <c r="I5435" s="53" t="s">
        <v>1412</v>
      </c>
    </row>
    <row r="5436" spans="1:9" ht="17.399999999999999" x14ac:dyDescent="0.3">
      <c r="A5436" s="53" t="s">
        <v>946</v>
      </c>
      <c r="B5436" s="57">
        <v>45658</v>
      </c>
      <c r="C5436" s="59">
        <v>994945.69</v>
      </c>
      <c r="D5436" s="60">
        <v>35</v>
      </c>
      <c r="E5436" s="54">
        <v>9949.4599999999991</v>
      </c>
      <c r="F5436" s="54">
        <v>8823.1299999999992</v>
      </c>
      <c r="G5436" s="55">
        <v>0.88700000000000001</v>
      </c>
      <c r="H5436" s="53">
        <v>0</v>
      </c>
      <c r="I5436" s="53" t="s">
        <v>1410</v>
      </c>
    </row>
    <row r="5437" spans="1:9" ht="17.399999999999999" x14ac:dyDescent="0.3">
      <c r="A5437" s="53" t="s">
        <v>946</v>
      </c>
      <c r="B5437" s="57">
        <v>45689</v>
      </c>
      <c r="C5437" s="59">
        <v>980273.5</v>
      </c>
      <c r="D5437" s="60">
        <v>0</v>
      </c>
      <c r="E5437" s="54">
        <v>9802.73</v>
      </c>
      <c r="F5437" s="54">
        <v>10418.07</v>
      </c>
      <c r="G5437" s="55">
        <v>1.0629999999999999</v>
      </c>
      <c r="H5437" s="53">
        <v>0</v>
      </c>
      <c r="I5437" s="53" t="s">
        <v>1408</v>
      </c>
    </row>
    <row r="5438" spans="1:9" ht="17.399999999999999" x14ac:dyDescent="0.3">
      <c r="A5438" s="53" t="s">
        <v>946</v>
      </c>
      <c r="B5438" s="57">
        <v>45717</v>
      </c>
      <c r="C5438" s="59">
        <v>961967.24</v>
      </c>
      <c r="D5438" s="60">
        <v>35</v>
      </c>
      <c r="E5438" s="54">
        <v>9619.67</v>
      </c>
      <c r="F5438" s="54">
        <v>6845.54</v>
      </c>
      <c r="G5438" s="55">
        <v>0.71199999999999997</v>
      </c>
      <c r="H5438" s="53">
        <v>0</v>
      </c>
      <c r="I5438" s="53" t="s">
        <v>1410</v>
      </c>
    </row>
    <row r="5439" spans="1:9" ht="17.399999999999999" x14ac:dyDescent="0.3">
      <c r="A5439" s="53" t="s">
        <v>946</v>
      </c>
      <c r="B5439" s="57">
        <v>45748</v>
      </c>
      <c r="C5439" s="59">
        <v>943293.25</v>
      </c>
      <c r="D5439" s="60">
        <v>0</v>
      </c>
      <c r="E5439" s="54">
        <v>9432.93</v>
      </c>
      <c r="F5439" s="54">
        <v>9163.1</v>
      </c>
      <c r="G5439" s="55">
        <v>0.97099999999999997</v>
      </c>
      <c r="H5439" s="53">
        <v>0</v>
      </c>
      <c r="I5439" s="53" t="s">
        <v>1408</v>
      </c>
    </row>
    <row r="5440" spans="1:9" ht="17.399999999999999" x14ac:dyDescent="0.3">
      <c r="A5440" s="53" t="s">
        <v>946</v>
      </c>
      <c r="B5440" s="57">
        <v>45778</v>
      </c>
      <c r="C5440" s="59">
        <v>923521.33</v>
      </c>
      <c r="D5440" s="60">
        <v>0</v>
      </c>
      <c r="E5440" s="54">
        <v>9235.2099999999991</v>
      </c>
      <c r="F5440" s="54">
        <v>10043.540000000001</v>
      </c>
      <c r="G5440" s="55">
        <v>1.0880000000000001</v>
      </c>
      <c r="H5440" s="53">
        <v>0</v>
      </c>
      <c r="I5440" s="53" t="s">
        <v>1408</v>
      </c>
    </row>
    <row r="5441" spans="1:9" ht="17.399999999999999" x14ac:dyDescent="0.3">
      <c r="A5441" s="53" t="s">
        <v>946</v>
      </c>
      <c r="B5441" s="57">
        <v>45809</v>
      </c>
      <c r="C5441" s="59">
        <v>906280.79</v>
      </c>
      <c r="D5441" s="60">
        <v>35</v>
      </c>
      <c r="E5441" s="54">
        <v>9062.81</v>
      </c>
      <c r="F5441" s="54">
        <v>6945.36</v>
      </c>
      <c r="G5441" s="55">
        <v>0.76600000000000001</v>
      </c>
      <c r="H5441" s="53">
        <v>0</v>
      </c>
      <c r="I5441" s="53" t="s">
        <v>1410</v>
      </c>
    </row>
    <row r="5442" spans="1:9" ht="17.399999999999999" x14ac:dyDescent="0.3">
      <c r="A5442" s="53" t="s">
        <v>946</v>
      </c>
      <c r="B5442" s="57">
        <v>45839</v>
      </c>
      <c r="C5442" s="59">
        <v>893379.06</v>
      </c>
      <c r="D5442" s="60">
        <v>0</v>
      </c>
      <c r="E5442" s="54">
        <v>8933.7900000000009</v>
      </c>
      <c r="F5442" s="54">
        <v>9651.5499999999993</v>
      </c>
      <c r="G5442" s="55">
        <v>1.08</v>
      </c>
      <c r="H5442" s="53">
        <v>0</v>
      </c>
      <c r="I5442" s="53" t="s">
        <v>1408</v>
      </c>
    </row>
    <row r="5443" spans="1:9" ht="17.399999999999999" x14ac:dyDescent="0.3">
      <c r="A5443" s="53" t="s">
        <v>946</v>
      </c>
      <c r="B5443" s="57">
        <v>45870</v>
      </c>
      <c r="C5443" s="59">
        <v>878273.81</v>
      </c>
      <c r="D5443" s="60">
        <v>0</v>
      </c>
      <c r="E5443" s="54">
        <v>8782.74</v>
      </c>
      <c r="F5443" s="54">
        <v>8672.26</v>
      </c>
      <c r="G5443" s="55">
        <v>0.98699999999999999</v>
      </c>
      <c r="H5443" s="53">
        <v>0</v>
      </c>
      <c r="I5443" s="53" t="s">
        <v>1408</v>
      </c>
    </row>
    <row r="5444" spans="1:9" ht="17.399999999999999" x14ac:dyDescent="0.3">
      <c r="A5444" s="53" t="s">
        <v>946</v>
      </c>
      <c r="B5444" s="57">
        <v>45901</v>
      </c>
      <c r="C5444" s="59">
        <v>863675.97</v>
      </c>
      <c r="D5444" s="60">
        <v>220</v>
      </c>
      <c r="E5444" s="54">
        <v>8636.76</v>
      </c>
      <c r="F5444" s="54">
        <v>1289.08</v>
      </c>
      <c r="G5444" s="55">
        <v>0.14899999999999999</v>
      </c>
      <c r="H5444" s="53">
        <v>1</v>
      </c>
      <c r="I5444" s="53" t="s">
        <v>1409</v>
      </c>
    </row>
    <row r="5445" spans="1:9" ht="17.399999999999999" x14ac:dyDescent="0.3">
      <c r="A5445" s="53" t="s">
        <v>946</v>
      </c>
      <c r="B5445" s="57">
        <v>45931</v>
      </c>
      <c r="C5445" s="59">
        <v>846906.44</v>
      </c>
      <c r="D5445" s="60">
        <v>65</v>
      </c>
      <c r="E5445" s="54">
        <v>8469.06</v>
      </c>
      <c r="F5445" s="54">
        <v>3996.96</v>
      </c>
      <c r="G5445" s="55">
        <v>0.47199999999999998</v>
      </c>
      <c r="H5445" s="53">
        <v>1</v>
      </c>
      <c r="I5445" s="53" t="s">
        <v>1411</v>
      </c>
    </row>
    <row r="5446" spans="1:9" ht="17.399999999999999" x14ac:dyDescent="0.3">
      <c r="A5446" s="53" t="s">
        <v>946</v>
      </c>
      <c r="B5446" s="57">
        <v>45962</v>
      </c>
      <c r="C5446" s="59">
        <v>834881.38</v>
      </c>
      <c r="D5446" s="60">
        <v>0</v>
      </c>
      <c r="E5446" s="54">
        <v>8348.81</v>
      </c>
      <c r="F5446" s="54">
        <v>8944.66</v>
      </c>
      <c r="G5446" s="55">
        <v>1.071</v>
      </c>
      <c r="H5446" s="53">
        <v>1</v>
      </c>
      <c r="I5446" s="53" t="s">
        <v>1408</v>
      </c>
    </row>
    <row r="5447" spans="1:9" ht="17.399999999999999" x14ac:dyDescent="0.3">
      <c r="A5447" s="53" t="s">
        <v>946</v>
      </c>
      <c r="B5447" s="57">
        <v>45992</v>
      </c>
      <c r="C5447" s="59">
        <v>820834.36</v>
      </c>
      <c r="D5447" s="60">
        <v>15</v>
      </c>
      <c r="E5447" s="54">
        <v>8208.34</v>
      </c>
      <c r="F5447" s="54">
        <v>8993.41</v>
      </c>
      <c r="G5447" s="55">
        <v>1.0960000000000001</v>
      </c>
      <c r="H5447" s="53">
        <v>1</v>
      </c>
      <c r="I5447" s="53" t="s">
        <v>1408</v>
      </c>
    </row>
    <row r="5448" spans="1:9" ht="17.399999999999999" x14ac:dyDescent="0.3">
      <c r="A5448" s="53" t="s">
        <v>947</v>
      </c>
      <c r="B5448" s="57">
        <v>45658</v>
      </c>
      <c r="C5448" s="59">
        <v>2044793.69</v>
      </c>
      <c r="D5448" s="60">
        <v>0</v>
      </c>
      <c r="E5448" s="54">
        <v>30671.91</v>
      </c>
      <c r="F5448" s="54">
        <v>33534.400000000001</v>
      </c>
      <c r="G5448" s="55">
        <v>1.093</v>
      </c>
      <c r="H5448" s="53">
        <v>0</v>
      </c>
      <c r="I5448" s="53" t="s">
        <v>1408</v>
      </c>
    </row>
    <row r="5449" spans="1:9" ht="17.399999999999999" x14ac:dyDescent="0.3">
      <c r="A5449" s="53" t="s">
        <v>947</v>
      </c>
      <c r="B5449" s="57">
        <v>45689</v>
      </c>
      <c r="C5449" s="59">
        <v>1983814.53</v>
      </c>
      <c r="D5449" s="60">
        <v>0</v>
      </c>
      <c r="E5449" s="54">
        <v>29757.22</v>
      </c>
      <c r="F5449" s="54">
        <v>31265.67</v>
      </c>
      <c r="G5449" s="55">
        <v>1.0509999999999999</v>
      </c>
      <c r="H5449" s="53">
        <v>0</v>
      </c>
      <c r="I5449" s="53" t="s">
        <v>1408</v>
      </c>
    </row>
    <row r="5450" spans="1:9" ht="17.399999999999999" x14ac:dyDescent="0.3">
      <c r="A5450" s="53" t="s">
        <v>947</v>
      </c>
      <c r="B5450" s="57">
        <v>45717</v>
      </c>
      <c r="C5450" s="59">
        <v>1928121.38</v>
      </c>
      <c r="D5450" s="60">
        <v>65</v>
      </c>
      <c r="E5450" s="54">
        <v>28921.82</v>
      </c>
      <c r="F5450" s="54">
        <v>13612.21</v>
      </c>
      <c r="G5450" s="55">
        <v>0.47099999999999997</v>
      </c>
      <c r="H5450" s="53">
        <v>0</v>
      </c>
      <c r="I5450" s="53" t="s">
        <v>1411</v>
      </c>
    </row>
    <row r="5451" spans="1:9" ht="17.399999999999999" x14ac:dyDescent="0.3">
      <c r="A5451" s="53" t="s">
        <v>947</v>
      </c>
      <c r="B5451" s="57">
        <v>45748</v>
      </c>
      <c r="C5451" s="59">
        <v>1877659.02</v>
      </c>
      <c r="D5451" s="60">
        <v>0</v>
      </c>
      <c r="E5451" s="54">
        <v>28164.89</v>
      </c>
      <c r="F5451" s="54">
        <v>29200.11</v>
      </c>
      <c r="G5451" s="55">
        <v>1.0369999999999999</v>
      </c>
      <c r="H5451" s="53">
        <v>0</v>
      </c>
      <c r="I5451" s="53" t="s">
        <v>1408</v>
      </c>
    </row>
    <row r="5452" spans="1:9" ht="17.399999999999999" x14ac:dyDescent="0.3">
      <c r="A5452" s="53" t="s">
        <v>947</v>
      </c>
      <c r="B5452" s="57">
        <v>45778</v>
      </c>
      <c r="C5452" s="59">
        <v>1823912.19</v>
      </c>
      <c r="D5452" s="60">
        <v>35</v>
      </c>
      <c r="E5452" s="54">
        <v>27358.68</v>
      </c>
      <c r="F5452" s="54">
        <v>23261.74</v>
      </c>
      <c r="G5452" s="55">
        <v>0.85</v>
      </c>
      <c r="H5452" s="53">
        <v>0</v>
      </c>
      <c r="I5452" s="53" t="s">
        <v>1410</v>
      </c>
    </row>
    <row r="5453" spans="1:9" ht="17.399999999999999" x14ac:dyDescent="0.3">
      <c r="A5453" s="53" t="s">
        <v>947</v>
      </c>
      <c r="B5453" s="57">
        <v>45809</v>
      </c>
      <c r="C5453" s="59">
        <v>1773414.48</v>
      </c>
      <c r="D5453" s="60">
        <v>0</v>
      </c>
      <c r="E5453" s="54">
        <v>26601.22</v>
      </c>
      <c r="F5453" s="54">
        <v>27575.95</v>
      </c>
      <c r="G5453" s="55">
        <v>1.0369999999999999</v>
      </c>
      <c r="H5453" s="53">
        <v>0</v>
      </c>
      <c r="I5453" s="53" t="s">
        <v>1408</v>
      </c>
    </row>
    <row r="5454" spans="1:9" ht="17.399999999999999" x14ac:dyDescent="0.3">
      <c r="A5454" s="53" t="s">
        <v>947</v>
      </c>
      <c r="B5454" s="57">
        <v>45839</v>
      </c>
      <c r="C5454" s="59">
        <v>1715037.16</v>
      </c>
      <c r="D5454" s="60">
        <v>0</v>
      </c>
      <c r="E5454" s="54">
        <v>25725.56</v>
      </c>
      <c r="F5454" s="54">
        <v>28489.96</v>
      </c>
      <c r="G5454" s="55">
        <v>1.107</v>
      </c>
      <c r="H5454" s="53">
        <v>0</v>
      </c>
      <c r="I5454" s="53" t="s">
        <v>1408</v>
      </c>
    </row>
    <row r="5455" spans="1:9" ht="17.399999999999999" x14ac:dyDescent="0.3">
      <c r="A5455" s="53" t="s">
        <v>947</v>
      </c>
      <c r="B5455" s="57">
        <v>45870</v>
      </c>
      <c r="C5455" s="59">
        <v>1665670.34</v>
      </c>
      <c r="D5455" s="60">
        <v>0</v>
      </c>
      <c r="E5455" s="54">
        <v>24985.06</v>
      </c>
      <c r="F5455" s="54">
        <v>28231.71</v>
      </c>
      <c r="G5455" s="55">
        <v>1.1299999999999999</v>
      </c>
      <c r="H5455" s="53">
        <v>0</v>
      </c>
      <c r="I5455" s="53" t="s">
        <v>1408</v>
      </c>
    </row>
    <row r="5456" spans="1:9" ht="17.399999999999999" x14ac:dyDescent="0.3">
      <c r="A5456" s="53" t="s">
        <v>947</v>
      </c>
      <c r="B5456" s="57">
        <v>45901</v>
      </c>
      <c r="C5456" s="59">
        <v>1618760.89</v>
      </c>
      <c r="D5456" s="60">
        <v>0</v>
      </c>
      <c r="E5456" s="54">
        <v>24281.41</v>
      </c>
      <c r="F5456" s="54">
        <v>25329.26</v>
      </c>
      <c r="G5456" s="55">
        <v>1.0429999999999999</v>
      </c>
      <c r="H5456" s="53">
        <v>0</v>
      </c>
      <c r="I5456" s="53" t="s">
        <v>1408</v>
      </c>
    </row>
    <row r="5457" spans="1:9" ht="17.399999999999999" x14ac:dyDescent="0.3">
      <c r="A5457" s="53" t="s">
        <v>947</v>
      </c>
      <c r="B5457" s="57">
        <v>45931</v>
      </c>
      <c r="C5457" s="59">
        <v>1573655.56</v>
      </c>
      <c r="D5457" s="60">
        <v>65</v>
      </c>
      <c r="E5457" s="54">
        <v>23604.83</v>
      </c>
      <c r="F5457" s="54">
        <v>10409.030000000001</v>
      </c>
      <c r="G5457" s="55">
        <v>0.441</v>
      </c>
      <c r="H5457" s="53">
        <v>0</v>
      </c>
      <c r="I5457" s="53" t="s">
        <v>1411</v>
      </c>
    </row>
    <row r="5458" spans="1:9" ht="17.399999999999999" x14ac:dyDescent="0.3">
      <c r="A5458" s="53" t="s">
        <v>947</v>
      </c>
      <c r="B5458" s="57">
        <v>45962</v>
      </c>
      <c r="C5458" s="59">
        <v>1532632.95</v>
      </c>
      <c r="D5458" s="60">
        <v>35</v>
      </c>
      <c r="E5458" s="54">
        <v>22989.49</v>
      </c>
      <c r="F5458" s="54">
        <v>18332.02</v>
      </c>
      <c r="G5458" s="55">
        <v>0.79700000000000004</v>
      </c>
      <c r="H5458" s="53">
        <v>0</v>
      </c>
      <c r="I5458" s="53" t="s">
        <v>1410</v>
      </c>
    </row>
    <row r="5459" spans="1:9" ht="17.399999999999999" x14ac:dyDescent="0.3">
      <c r="A5459" s="53" t="s">
        <v>947</v>
      </c>
      <c r="B5459" s="57">
        <v>45992</v>
      </c>
      <c r="C5459" s="59">
        <v>1482511.14</v>
      </c>
      <c r="D5459" s="60">
        <v>0</v>
      </c>
      <c r="E5459" s="54">
        <v>22237.67</v>
      </c>
      <c r="F5459" s="54">
        <v>21306.86</v>
      </c>
      <c r="G5459" s="55">
        <v>0.95799999999999996</v>
      </c>
      <c r="H5459" s="53">
        <v>0</v>
      </c>
      <c r="I5459" s="53" t="s">
        <v>1408</v>
      </c>
    </row>
    <row r="5460" spans="1:9" ht="17.399999999999999" x14ac:dyDescent="0.3">
      <c r="A5460" s="53" t="s">
        <v>949</v>
      </c>
      <c r="B5460" s="57">
        <v>45658</v>
      </c>
      <c r="C5460" s="59">
        <v>9298158.0700000003</v>
      </c>
      <c r="D5460" s="60">
        <v>185</v>
      </c>
      <c r="E5460" s="54">
        <v>139472.37</v>
      </c>
      <c r="F5460" s="54">
        <v>25088.73</v>
      </c>
      <c r="G5460" s="55">
        <v>0.18</v>
      </c>
      <c r="H5460" s="53">
        <v>0</v>
      </c>
      <c r="I5460" s="53" t="s">
        <v>1412</v>
      </c>
    </row>
    <row r="5461" spans="1:9" ht="17.399999999999999" x14ac:dyDescent="0.3">
      <c r="A5461" s="53" t="s">
        <v>949</v>
      </c>
      <c r="B5461" s="57">
        <v>45689</v>
      </c>
      <c r="C5461" s="59">
        <v>9298158.0700000003</v>
      </c>
      <c r="D5461" s="60">
        <v>999</v>
      </c>
      <c r="E5461" s="54">
        <v>139472.37</v>
      </c>
      <c r="F5461" s="54">
        <v>22840.78</v>
      </c>
      <c r="G5461" s="55">
        <v>0.16400000000000001</v>
      </c>
      <c r="H5461" s="53">
        <v>0</v>
      </c>
      <c r="I5461" s="53" t="s">
        <v>1412</v>
      </c>
    </row>
    <row r="5462" spans="1:9" ht="17.399999999999999" x14ac:dyDescent="0.3">
      <c r="A5462" s="53" t="s">
        <v>949</v>
      </c>
      <c r="B5462" s="57">
        <v>45717</v>
      </c>
      <c r="C5462" s="59">
        <v>9298158.0700000003</v>
      </c>
      <c r="D5462" s="60">
        <v>999</v>
      </c>
      <c r="E5462" s="54">
        <v>139472.37</v>
      </c>
      <c r="F5462" s="54">
        <v>5937.52</v>
      </c>
      <c r="G5462" s="55">
        <v>4.2999999999999997E-2</v>
      </c>
      <c r="H5462" s="53">
        <v>0</v>
      </c>
      <c r="I5462" s="53" t="s">
        <v>1412</v>
      </c>
    </row>
    <row r="5463" spans="1:9" ht="17.399999999999999" x14ac:dyDescent="0.3">
      <c r="A5463" s="53" t="s">
        <v>949</v>
      </c>
      <c r="B5463" s="57">
        <v>45748</v>
      </c>
      <c r="C5463" s="59">
        <v>9298158.0700000003</v>
      </c>
      <c r="D5463" s="60">
        <v>999</v>
      </c>
      <c r="E5463" s="54">
        <v>139472.37</v>
      </c>
      <c r="F5463" s="54">
        <v>26690.94</v>
      </c>
      <c r="G5463" s="55">
        <v>0.191</v>
      </c>
      <c r="H5463" s="53">
        <v>0</v>
      </c>
      <c r="I5463" s="53" t="s">
        <v>1412</v>
      </c>
    </row>
    <row r="5464" spans="1:9" ht="17.399999999999999" x14ac:dyDescent="0.3">
      <c r="A5464" s="53" t="s">
        <v>949</v>
      </c>
      <c r="B5464" s="57">
        <v>45778</v>
      </c>
      <c r="C5464" s="59">
        <v>9298158.0700000003</v>
      </c>
      <c r="D5464" s="60">
        <v>999</v>
      </c>
      <c r="E5464" s="54">
        <v>139472.37</v>
      </c>
      <c r="F5464" s="54">
        <v>6799.7</v>
      </c>
      <c r="G5464" s="55">
        <v>4.9000000000000002E-2</v>
      </c>
      <c r="H5464" s="53">
        <v>0</v>
      </c>
      <c r="I5464" s="53" t="s">
        <v>1412</v>
      </c>
    </row>
    <row r="5465" spans="1:9" ht="17.399999999999999" x14ac:dyDescent="0.3">
      <c r="A5465" s="53" t="s">
        <v>949</v>
      </c>
      <c r="B5465" s="57">
        <v>45809</v>
      </c>
      <c r="C5465" s="59">
        <v>9298158.0700000003</v>
      </c>
      <c r="D5465" s="60">
        <v>999</v>
      </c>
      <c r="E5465" s="54">
        <v>139472.37</v>
      </c>
      <c r="F5465" s="54">
        <v>4346.26</v>
      </c>
      <c r="G5465" s="55">
        <v>3.1E-2</v>
      </c>
      <c r="H5465" s="53">
        <v>0</v>
      </c>
      <c r="I5465" s="53" t="s">
        <v>1412</v>
      </c>
    </row>
    <row r="5466" spans="1:9" ht="17.399999999999999" x14ac:dyDescent="0.3">
      <c r="A5466" s="53" t="s">
        <v>949</v>
      </c>
      <c r="B5466" s="57">
        <v>45839</v>
      </c>
      <c r="C5466" s="59">
        <v>9298158.0700000003</v>
      </c>
      <c r="D5466" s="60">
        <v>999</v>
      </c>
      <c r="E5466" s="54">
        <v>139472.37</v>
      </c>
      <c r="F5466" s="54">
        <v>5110.78</v>
      </c>
      <c r="G5466" s="55">
        <v>3.6999999999999998E-2</v>
      </c>
      <c r="H5466" s="53">
        <v>0</v>
      </c>
      <c r="I5466" s="53" t="s">
        <v>1412</v>
      </c>
    </row>
    <row r="5467" spans="1:9" ht="17.399999999999999" x14ac:dyDescent="0.3">
      <c r="A5467" s="53" t="s">
        <v>949</v>
      </c>
      <c r="B5467" s="57">
        <v>45870</v>
      </c>
      <c r="C5467" s="59">
        <v>9298158.0700000003</v>
      </c>
      <c r="D5467" s="60">
        <v>999</v>
      </c>
      <c r="E5467" s="54">
        <v>139472.37</v>
      </c>
      <c r="F5467" s="54">
        <v>14428.23</v>
      </c>
      <c r="G5467" s="55">
        <v>0.10299999999999999</v>
      </c>
      <c r="H5467" s="53">
        <v>0</v>
      </c>
      <c r="I5467" s="53" t="s">
        <v>1412</v>
      </c>
    </row>
    <row r="5468" spans="1:9" ht="17.399999999999999" x14ac:dyDescent="0.3">
      <c r="A5468" s="53" t="s">
        <v>949</v>
      </c>
      <c r="B5468" s="57">
        <v>45901</v>
      </c>
      <c r="C5468" s="59">
        <v>9298158.0700000003</v>
      </c>
      <c r="D5468" s="60">
        <v>999</v>
      </c>
      <c r="E5468" s="54">
        <v>139472.37</v>
      </c>
      <c r="F5468" s="54">
        <v>14313</v>
      </c>
      <c r="G5468" s="55">
        <v>0.10299999999999999</v>
      </c>
      <c r="H5468" s="53">
        <v>0</v>
      </c>
      <c r="I5468" s="53" t="s">
        <v>1412</v>
      </c>
    </row>
    <row r="5469" spans="1:9" ht="17.399999999999999" x14ac:dyDescent="0.3">
      <c r="A5469" s="53" t="s">
        <v>949</v>
      </c>
      <c r="B5469" s="57">
        <v>45931</v>
      </c>
      <c r="C5469" s="59">
        <v>9298158.0700000003</v>
      </c>
      <c r="D5469" s="60">
        <v>999</v>
      </c>
      <c r="E5469" s="54">
        <v>139472.37</v>
      </c>
      <c r="F5469" s="54">
        <v>20064.34</v>
      </c>
      <c r="G5469" s="55">
        <v>0.14399999999999999</v>
      </c>
      <c r="H5469" s="53">
        <v>0</v>
      </c>
      <c r="I5469" s="53" t="s">
        <v>1412</v>
      </c>
    </row>
    <row r="5470" spans="1:9" ht="17.399999999999999" x14ac:dyDescent="0.3">
      <c r="A5470" s="53" t="s">
        <v>949</v>
      </c>
      <c r="B5470" s="57">
        <v>45962</v>
      </c>
      <c r="C5470" s="59">
        <v>9298158.0700000003</v>
      </c>
      <c r="D5470" s="60">
        <v>999</v>
      </c>
      <c r="E5470" s="54">
        <v>139472.37</v>
      </c>
      <c r="F5470" s="54">
        <v>12559.02</v>
      </c>
      <c r="G5470" s="55">
        <v>0.09</v>
      </c>
      <c r="H5470" s="53">
        <v>0</v>
      </c>
      <c r="I5470" s="53" t="s">
        <v>1412</v>
      </c>
    </row>
    <row r="5471" spans="1:9" ht="17.399999999999999" x14ac:dyDescent="0.3">
      <c r="A5471" s="53" t="s">
        <v>949</v>
      </c>
      <c r="B5471" s="57">
        <v>45992</v>
      </c>
      <c r="C5471" s="59">
        <v>9298158.0700000003</v>
      </c>
      <c r="D5471" s="60">
        <v>999</v>
      </c>
      <c r="E5471" s="54">
        <v>139472.37</v>
      </c>
      <c r="F5471" s="54">
        <v>23269.41</v>
      </c>
      <c r="G5471" s="55">
        <v>0.16700000000000001</v>
      </c>
      <c r="H5471" s="53">
        <v>0</v>
      </c>
      <c r="I5471" s="53" t="s">
        <v>1412</v>
      </c>
    </row>
    <row r="5472" spans="1:9" ht="17.399999999999999" x14ac:dyDescent="0.3">
      <c r="A5472" s="53" t="s">
        <v>950</v>
      </c>
      <c r="B5472" s="57">
        <v>45658</v>
      </c>
      <c r="C5472" s="59">
        <v>16972058.190000001</v>
      </c>
      <c r="D5472" s="60">
        <v>0</v>
      </c>
      <c r="E5472" s="54">
        <v>254580.87</v>
      </c>
      <c r="F5472" s="54">
        <v>259647.32</v>
      </c>
      <c r="G5472" s="55">
        <v>1.02</v>
      </c>
      <c r="H5472" s="53">
        <v>0</v>
      </c>
      <c r="I5472" s="53" t="s">
        <v>1408</v>
      </c>
    </row>
    <row r="5473" spans="1:9" ht="17.399999999999999" x14ac:dyDescent="0.3">
      <c r="A5473" s="53" t="s">
        <v>950</v>
      </c>
      <c r="B5473" s="57">
        <v>45689</v>
      </c>
      <c r="C5473" s="59">
        <v>16598004.74</v>
      </c>
      <c r="D5473" s="60">
        <v>0</v>
      </c>
      <c r="E5473" s="54">
        <v>248970.07</v>
      </c>
      <c r="F5473" s="54">
        <v>262947.07</v>
      </c>
      <c r="G5473" s="55">
        <v>1.056</v>
      </c>
      <c r="H5473" s="53">
        <v>0</v>
      </c>
      <c r="I5473" s="53" t="s">
        <v>1408</v>
      </c>
    </row>
    <row r="5474" spans="1:9" ht="17.399999999999999" x14ac:dyDescent="0.3">
      <c r="A5474" s="53" t="s">
        <v>950</v>
      </c>
      <c r="B5474" s="57">
        <v>45717</v>
      </c>
      <c r="C5474" s="59">
        <v>16192859.789999999</v>
      </c>
      <c r="D5474" s="60">
        <v>65</v>
      </c>
      <c r="E5474" s="54">
        <v>242892.9</v>
      </c>
      <c r="F5474" s="54">
        <v>113500.98</v>
      </c>
      <c r="G5474" s="55">
        <v>0.46700000000000003</v>
      </c>
      <c r="H5474" s="53">
        <v>0</v>
      </c>
      <c r="I5474" s="53" t="s">
        <v>1411</v>
      </c>
    </row>
    <row r="5475" spans="1:9" ht="17.399999999999999" x14ac:dyDescent="0.3">
      <c r="A5475" s="53" t="s">
        <v>950</v>
      </c>
      <c r="B5475" s="57">
        <v>45748</v>
      </c>
      <c r="C5475" s="59">
        <v>15795545.460000001</v>
      </c>
      <c r="D5475" s="60">
        <v>35</v>
      </c>
      <c r="E5475" s="54">
        <v>236933.18</v>
      </c>
      <c r="F5475" s="54">
        <v>164828.53</v>
      </c>
      <c r="G5475" s="55">
        <v>0.69599999999999995</v>
      </c>
      <c r="H5475" s="53">
        <v>0</v>
      </c>
      <c r="I5475" s="53" t="s">
        <v>1410</v>
      </c>
    </row>
    <row r="5476" spans="1:9" ht="17.399999999999999" x14ac:dyDescent="0.3">
      <c r="A5476" s="53" t="s">
        <v>950</v>
      </c>
      <c r="B5476" s="57">
        <v>45778</v>
      </c>
      <c r="C5476" s="59">
        <v>15386021.720000001</v>
      </c>
      <c r="D5476" s="60">
        <v>35</v>
      </c>
      <c r="E5476" s="54">
        <v>230790.33</v>
      </c>
      <c r="F5476" s="54">
        <v>195830.86</v>
      </c>
      <c r="G5476" s="55">
        <v>0.84899999999999998</v>
      </c>
      <c r="H5476" s="53">
        <v>0</v>
      </c>
      <c r="I5476" s="53" t="s">
        <v>1410</v>
      </c>
    </row>
    <row r="5477" spans="1:9" ht="17.399999999999999" x14ac:dyDescent="0.3">
      <c r="A5477" s="53" t="s">
        <v>950</v>
      </c>
      <c r="B5477" s="57">
        <v>45809</v>
      </c>
      <c r="C5477" s="59">
        <v>15034808.49</v>
      </c>
      <c r="D5477" s="60">
        <v>0</v>
      </c>
      <c r="E5477" s="54">
        <v>225522.13</v>
      </c>
      <c r="F5477" s="54">
        <v>231327.3</v>
      </c>
      <c r="G5477" s="55">
        <v>1.026</v>
      </c>
      <c r="H5477" s="53">
        <v>0</v>
      </c>
      <c r="I5477" s="53" t="s">
        <v>1408</v>
      </c>
    </row>
    <row r="5478" spans="1:9" ht="17.399999999999999" x14ac:dyDescent="0.3">
      <c r="A5478" s="53" t="s">
        <v>950</v>
      </c>
      <c r="B5478" s="57">
        <v>45839</v>
      </c>
      <c r="C5478" s="59">
        <v>14672160.6</v>
      </c>
      <c r="D5478" s="60">
        <v>0</v>
      </c>
      <c r="E5478" s="54">
        <v>220082.41</v>
      </c>
      <c r="F5478" s="54">
        <v>227307.9</v>
      </c>
      <c r="G5478" s="55">
        <v>1.0329999999999999</v>
      </c>
      <c r="H5478" s="53">
        <v>0</v>
      </c>
      <c r="I5478" s="53" t="s">
        <v>1408</v>
      </c>
    </row>
    <row r="5479" spans="1:9" ht="17.399999999999999" x14ac:dyDescent="0.3">
      <c r="A5479" s="53" t="s">
        <v>950</v>
      </c>
      <c r="B5479" s="57">
        <v>45870</v>
      </c>
      <c r="C5479" s="59">
        <v>14363638.85</v>
      </c>
      <c r="D5479" s="60">
        <v>95</v>
      </c>
      <c r="E5479" s="54">
        <v>215454.58</v>
      </c>
      <c r="F5479" s="54">
        <v>113505.63</v>
      </c>
      <c r="G5479" s="55">
        <v>0.52700000000000002</v>
      </c>
      <c r="H5479" s="53">
        <v>0</v>
      </c>
      <c r="I5479" s="53" t="s">
        <v>1409</v>
      </c>
    </row>
    <row r="5480" spans="1:9" ht="17.399999999999999" x14ac:dyDescent="0.3">
      <c r="A5480" s="53" t="s">
        <v>950</v>
      </c>
      <c r="B5480" s="57">
        <v>45901</v>
      </c>
      <c r="C5480" s="59">
        <v>14014697.9</v>
      </c>
      <c r="D5480" s="60">
        <v>0</v>
      </c>
      <c r="E5480" s="54">
        <v>210220.47</v>
      </c>
      <c r="F5480" s="54">
        <v>240548.61</v>
      </c>
      <c r="G5480" s="55">
        <v>1.1439999999999999</v>
      </c>
      <c r="H5480" s="53">
        <v>0</v>
      </c>
      <c r="I5480" s="53" t="s">
        <v>1408</v>
      </c>
    </row>
    <row r="5481" spans="1:9" ht="17.399999999999999" x14ac:dyDescent="0.3">
      <c r="A5481" s="53" t="s">
        <v>950</v>
      </c>
      <c r="B5481" s="57">
        <v>45931</v>
      </c>
      <c r="C5481" s="59">
        <v>13646380.800000001</v>
      </c>
      <c r="D5481" s="60">
        <v>15</v>
      </c>
      <c r="E5481" s="54">
        <v>204695.71</v>
      </c>
      <c r="F5481" s="54">
        <v>227755.16</v>
      </c>
      <c r="G5481" s="55">
        <v>1.113</v>
      </c>
      <c r="H5481" s="53">
        <v>0</v>
      </c>
      <c r="I5481" s="53" t="s">
        <v>1408</v>
      </c>
    </row>
    <row r="5482" spans="1:9" ht="17.399999999999999" x14ac:dyDescent="0.3">
      <c r="A5482" s="53" t="s">
        <v>950</v>
      </c>
      <c r="B5482" s="57">
        <v>45962</v>
      </c>
      <c r="C5482" s="59">
        <v>13281825.470000001</v>
      </c>
      <c r="D5482" s="60">
        <v>0</v>
      </c>
      <c r="E5482" s="54">
        <v>199227.38</v>
      </c>
      <c r="F5482" s="54">
        <v>216872.85</v>
      </c>
      <c r="G5482" s="55">
        <v>1.089</v>
      </c>
      <c r="H5482" s="53">
        <v>0</v>
      </c>
      <c r="I5482" s="53" t="s">
        <v>1408</v>
      </c>
    </row>
    <row r="5483" spans="1:9" ht="17.399999999999999" x14ac:dyDescent="0.3">
      <c r="A5483" s="53" t="s">
        <v>950</v>
      </c>
      <c r="B5483" s="57">
        <v>45992</v>
      </c>
      <c r="C5483" s="59">
        <v>12972497.34</v>
      </c>
      <c r="D5483" s="60">
        <v>0</v>
      </c>
      <c r="E5483" s="54">
        <v>194587.46</v>
      </c>
      <c r="F5483" s="54">
        <v>202211.94</v>
      </c>
      <c r="G5483" s="55">
        <v>1.0389999999999999</v>
      </c>
      <c r="H5483" s="53">
        <v>0</v>
      </c>
      <c r="I5483" s="53" t="s">
        <v>1408</v>
      </c>
    </row>
    <row r="5484" spans="1:9" ht="17.399999999999999" x14ac:dyDescent="0.3">
      <c r="A5484" s="53" t="s">
        <v>952</v>
      </c>
      <c r="B5484" s="57">
        <v>45658</v>
      </c>
      <c r="C5484" s="59">
        <v>11297020.310000001</v>
      </c>
      <c r="D5484" s="60">
        <v>0</v>
      </c>
      <c r="E5484" s="54">
        <v>169455.3</v>
      </c>
      <c r="F5484" s="54">
        <v>177833.38</v>
      </c>
      <c r="G5484" s="55">
        <v>1.0489999999999999</v>
      </c>
      <c r="H5484" s="53">
        <v>0</v>
      </c>
      <c r="I5484" s="53" t="s">
        <v>1408</v>
      </c>
    </row>
    <row r="5485" spans="1:9" ht="17.399999999999999" x14ac:dyDescent="0.3">
      <c r="A5485" s="53" t="s">
        <v>952</v>
      </c>
      <c r="B5485" s="57">
        <v>45689</v>
      </c>
      <c r="C5485" s="59">
        <v>10984317.52</v>
      </c>
      <c r="D5485" s="60">
        <v>0</v>
      </c>
      <c r="E5485" s="54">
        <v>164764.76</v>
      </c>
      <c r="F5485" s="54">
        <v>164543.53</v>
      </c>
      <c r="G5485" s="55">
        <v>0.999</v>
      </c>
      <c r="H5485" s="53">
        <v>0</v>
      </c>
      <c r="I5485" s="53" t="s">
        <v>1408</v>
      </c>
    </row>
    <row r="5486" spans="1:9" ht="17.399999999999999" x14ac:dyDescent="0.3">
      <c r="A5486" s="53" t="s">
        <v>952</v>
      </c>
      <c r="B5486" s="57">
        <v>45717</v>
      </c>
      <c r="C5486" s="59">
        <v>10732746.550000001</v>
      </c>
      <c r="D5486" s="60">
        <v>35</v>
      </c>
      <c r="E5486" s="54">
        <v>160991.20000000001</v>
      </c>
      <c r="F5486" s="54">
        <v>138331.09</v>
      </c>
      <c r="G5486" s="55">
        <v>0.85899999999999999</v>
      </c>
      <c r="H5486" s="53">
        <v>0</v>
      </c>
      <c r="I5486" s="53" t="s">
        <v>1410</v>
      </c>
    </row>
    <row r="5487" spans="1:9" ht="17.399999999999999" x14ac:dyDescent="0.3">
      <c r="A5487" s="53" t="s">
        <v>952</v>
      </c>
      <c r="B5487" s="57">
        <v>45748</v>
      </c>
      <c r="C5487" s="59">
        <v>10500155.859999999</v>
      </c>
      <c r="D5487" s="60">
        <v>35</v>
      </c>
      <c r="E5487" s="54">
        <v>157502.34</v>
      </c>
      <c r="F5487" s="54">
        <v>135792.34</v>
      </c>
      <c r="G5487" s="55">
        <v>0.86199999999999999</v>
      </c>
      <c r="H5487" s="53">
        <v>0</v>
      </c>
      <c r="I5487" s="53" t="s">
        <v>1410</v>
      </c>
    </row>
    <row r="5488" spans="1:9" ht="17.399999999999999" x14ac:dyDescent="0.3">
      <c r="A5488" s="53" t="s">
        <v>952</v>
      </c>
      <c r="B5488" s="57">
        <v>45778</v>
      </c>
      <c r="C5488" s="59">
        <v>10246526.939999999</v>
      </c>
      <c r="D5488" s="60">
        <v>95</v>
      </c>
      <c r="E5488" s="54">
        <v>153697.9</v>
      </c>
      <c r="F5488" s="54">
        <v>89147.31</v>
      </c>
      <c r="G5488" s="55">
        <v>0.57999999999999996</v>
      </c>
      <c r="H5488" s="53">
        <v>0</v>
      </c>
      <c r="I5488" s="53" t="s">
        <v>1409</v>
      </c>
    </row>
    <row r="5489" spans="1:9" ht="17.399999999999999" x14ac:dyDescent="0.3">
      <c r="A5489" s="53" t="s">
        <v>952</v>
      </c>
      <c r="B5489" s="57">
        <v>45809</v>
      </c>
      <c r="C5489" s="59">
        <v>10015620.18</v>
      </c>
      <c r="D5489" s="60">
        <v>0</v>
      </c>
      <c r="E5489" s="54">
        <v>150234.29999999999</v>
      </c>
      <c r="F5489" s="54">
        <v>172180.1</v>
      </c>
      <c r="G5489" s="55">
        <v>1.1459999999999999</v>
      </c>
      <c r="H5489" s="53">
        <v>0</v>
      </c>
      <c r="I5489" s="53" t="s">
        <v>1408</v>
      </c>
    </row>
    <row r="5490" spans="1:9" ht="17.399999999999999" x14ac:dyDescent="0.3">
      <c r="A5490" s="53" t="s">
        <v>952</v>
      </c>
      <c r="B5490" s="57">
        <v>45839</v>
      </c>
      <c r="C5490" s="59">
        <v>9800789.0399999991</v>
      </c>
      <c r="D5490" s="60">
        <v>0</v>
      </c>
      <c r="E5490" s="54">
        <v>147011.84</v>
      </c>
      <c r="F5490" s="54">
        <v>141454.82</v>
      </c>
      <c r="G5490" s="55">
        <v>0.96199999999999997</v>
      </c>
      <c r="H5490" s="53">
        <v>0</v>
      </c>
      <c r="I5490" s="53" t="s">
        <v>1408</v>
      </c>
    </row>
    <row r="5491" spans="1:9" ht="17.399999999999999" x14ac:dyDescent="0.3">
      <c r="A5491" s="53" t="s">
        <v>952</v>
      </c>
      <c r="B5491" s="57">
        <v>45870</v>
      </c>
      <c r="C5491" s="59">
        <v>9545582.3200000003</v>
      </c>
      <c r="D5491" s="60">
        <v>15</v>
      </c>
      <c r="E5491" s="54">
        <v>143183.73000000001</v>
      </c>
      <c r="F5491" s="54">
        <v>146163.45000000001</v>
      </c>
      <c r="G5491" s="55">
        <v>1.0209999999999999</v>
      </c>
      <c r="H5491" s="53">
        <v>0</v>
      </c>
      <c r="I5491" s="53" t="s">
        <v>1408</v>
      </c>
    </row>
    <row r="5492" spans="1:9" ht="17.399999999999999" x14ac:dyDescent="0.3">
      <c r="A5492" s="53" t="s">
        <v>952</v>
      </c>
      <c r="B5492" s="57">
        <v>45901</v>
      </c>
      <c r="C5492" s="59">
        <v>9281309.2100000009</v>
      </c>
      <c r="D5492" s="60">
        <v>0</v>
      </c>
      <c r="E5492" s="54">
        <v>139219.64000000001</v>
      </c>
      <c r="F5492" s="54">
        <v>146591.72</v>
      </c>
      <c r="G5492" s="55">
        <v>1.0529999999999999</v>
      </c>
      <c r="H5492" s="53">
        <v>0</v>
      </c>
      <c r="I5492" s="53" t="s">
        <v>1408</v>
      </c>
    </row>
    <row r="5493" spans="1:9" ht="17.399999999999999" x14ac:dyDescent="0.3">
      <c r="A5493" s="53" t="s">
        <v>952</v>
      </c>
      <c r="B5493" s="57">
        <v>45931</v>
      </c>
      <c r="C5493" s="59">
        <v>9040171.3200000003</v>
      </c>
      <c r="D5493" s="60">
        <v>0</v>
      </c>
      <c r="E5493" s="54">
        <v>135602.57</v>
      </c>
      <c r="F5493" s="54">
        <v>149346.23000000001</v>
      </c>
      <c r="G5493" s="55">
        <v>1.101</v>
      </c>
      <c r="H5493" s="53">
        <v>0</v>
      </c>
      <c r="I5493" s="53" t="s">
        <v>1408</v>
      </c>
    </row>
    <row r="5494" spans="1:9" ht="17.399999999999999" x14ac:dyDescent="0.3">
      <c r="A5494" s="53" t="s">
        <v>952</v>
      </c>
      <c r="B5494" s="57">
        <v>45962</v>
      </c>
      <c r="C5494" s="59">
        <v>9040171.3200000003</v>
      </c>
      <c r="D5494" s="60">
        <v>185</v>
      </c>
      <c r="E5494" s="54">
        <v>135602.57</v>
      </c>
      <c r="F5494" s="54">
        <v>20369.46</v>
      </c>
      <c r="G5494" s="55">
        <v>0.15</v>
      </c>
      <c r="H5494" s="53">
        <v>0</v>
      </c>
      <c r="I5494" s="53" t="s">
        <v>1412</v>
      </c>
    </row>
    <row r="5495" spans="1:9" ht="17.399999999999999" x14ac:dyDescent="0.3">
      <c r="A5495" s="53" t="s">
        <v>952</v>
      </c>
      <c r="B5495" s="57">
        <v>45992</v>
      </c>
      <c r="C5495" s="59">
        <v>9040171.3200000003</v>
      </c>
      <c r="D5495" s="60">
        <v>999</v>
      </c>
      <c r="E5495" s="54">
        <v>135602.57</v>
      </c>
      <c r="F5495" s="54">
        <v>17941.43</v>
      </c>
      <c r="G5495" s="55">
        <v>0.13200000000000001</v>
      </c>
      <c r="H5495" s="53">
        <v>0</v>
      </c>
      <c r="I5495" s="53" t="s">
        <v>1412</v>
      </c>
    </row>
    <row r="5496" spans="1:9" ht="17.399999999999999" x14ac:dyDescent="0.3">
      <c r="A5496" s="53" t="s">
        <v>954</v>
      </c>
      <c r="B5496" s="57">
        <v>45870</v>
      </c>
      <c r="C5496" s="59">
        <v>17788020.84</v>
      </c>
      <c r="D5496" s="60">
        <v>0</v>
      </c>
      <c r="E5496" s="54">
        <v>266820.31</v>
      </c>
      <c r="F5496" s="54">
        <v>271973.84000000003</v>
      </c>
      <c r="G5496" s="55">
        <v>1.0189999999999999</v>
      </c>
      <c r="H5496" s="53">
        <v>0</v>
      </c>
      <c r="I5496" s="53" t="s">
        <v>1408</v>
      </c>
    </row>
    <row r="5497" spans="1:9" ht="17.399999999999999" x14ac:dyDescent="0.3">
      <c r="A5497" s="53" t="s">
        <v>954</v>
      </c>
      <c r="B5497" s="57">
        <v>45901</v>
      </c>
      <c r="C5497" s="59">
        <v>17294818.219999999</v>
      </c>
      <c r="D5497" s="60">
        <v>0</v>
      </c>
      <c r="E5497" s="54">
        <v>259422.27</v>
      </c>
      <c r="F5497" s="54">
        <v>274929.76</v>
      </c>
      <c r="G5497" s="55">
        <v>1.06</v>
      </c>
      <c r="H5497" s="53">
        <v>0</v>
      </c>
      <c r="I5497" s="53" t="s">
        <v>1408</v>
      </c>
    </row>
    <row r="5498" spans="1:9" ht="17.399999999999999" x14ac:dyDescent="0.3">
      <c r="A5498" s="53" t="s">
        <v>954</v>
      </c>
      <c r="B5498" s="57">
        <v>45931</v>
      </c>
      <c r="C5498" s="59">
        <v>16825978.48</v>
      </c>
      <c r="D5498" s="60">
        <v>0</v>
      </c>
      <c r="E5498" s="54">
        <v>252389.68</v>
      </c>
      <c r="F5498" s="54">
        <v>264382.62</v>
      </c>
      <c r="G5498" s="55">
        <v>1.048</v>
      </c>
      <c r="H5498" s="53">
        <v>0</v>
      </c>
      <c r="I5498" s="53" t="s">
        <v>1408</v>
      </c>
    </row>
    <row r="5499" spans="1:9" ht="17.399999999999999" x14ac:dyDescent="0.3">
      <c r="A5499" s="53" t="s">
        <v>954</v>
      </c>
      <c r="B5499" s="57">
        <v>45962</v>
      </c>
      <c r="C5499" s="59">
        <v>16358079.060000001</v>
      </c>
      <c r="D5499" s="60">
        <v>0</v>
      </c>
      <c r="E5499" s="54">
        <v>245371.19</v>
      </c>
      <c r="F5499" s="54">
        <v>247988</v>
      </c>
      <c r="G5499" s="55">
        <v>1.0109999999999999</v>
      </c>
      <c r="H5499" s="53">
        <v>0</v>
      </c>
      <c r="I5499" s="53" t="s">
        <v>1408</v>
      </c>
    </row>
    <row r="5500" spans="1:9" ht="17.399999999999999" x14ac:dyDescent="0.3">
      <c r="A5500" s="53" t="s">
        <v>954</v>
      </c>
      <c r="B5500" s="57">
        <v>45992</v>
      </c>
      <c r="C5500" s="59">
        <v>15918590.15</v>
      </c>
      <c r="D5500" s="60">
        <v>0</v>
      </c>
      <c r="E5500" s="54">
        <v>238778.85</v>
      </c>
      <c r="F5500" s="54">
        <v>255536.82</v>
      </c>
      <c r="G5500" s="55">
        <v>1.07</v>
      </c>
      <c r="H5500" s="53">
        <v>0</v>
      </c>
      <c r="I5500" s="53" t="s">
        <v>1408</v>
      </c>
    </row>
    <row r="5501" spans="1:9" ht="17.399999999999999" x14ac:dyDescent="0.3">
      <c r="A5501" s="53" t="s">
        <v>955</v>
      </c>
      <c r="B5501" s="57">
        <v>45658</v>
      </c>
      <c r="C5501" s="59">
        <v>2504931.65</v>
      </c>
      <c r="D5501" s="60">
        <v>15</v>
      </c>
      <c r="E5501" s="54">
        <v>37573.97</v>
      </c>
      <c r="F5501" s="54">
        <v>40782.79</v>
      </c>
      <c r="G5501" s="55">
        <v>1.085</v>
      </c>
      <c r="H5501" s="53">
        <v>0</v>
      </c>
      <c r="I5501" s="53" t="s">
        <v>1408</v>
      </c>
    </row>
    <row r="5502" spans="1:9" ht="17.399999999999999" x14ac:dyDescent="0.3">
      <c r="A5502" s="53" t="s">
        <v>955</v>
      </c>
      <c r="B5502" s="57">
        <v>45689</v>
      </c>
      <c r="C5502" s="59">
        <v>2434942.61</v>
      </c>
      <c r="D5502" s="60">
        <v>0</v>
      </c>
      <c r="E5502" s="54">
        <v>36524.14</v>
      </c>
      <c r="F5502" s="54">
        <v>40255.040000000001</v>
      </c>
      <c r="G5502" s="55">
        <v>1.1020000000000001</v>
      </c>
      <c r="H5502" s="53">
        <v>0</v>
      </c>
      <c r="I5502" s="53" t="s">
        <v>1408</v>
      </c>
    </row>
    <row r="5503" spans="1:9" ht="17.399999999999999" x14ac:dyDescent="0.3">
      <c r="A5503" s="53" t="s">
        <v>955</v>
      </c>
      <c r="B5503" s="57">
        <v>45717</v>
      </c>
      <c r="C5503" s="59">
        <v>2363633.06</v>
      </c>
      <c r="D5503" s="60">
        <v>0</v>
      </c>
      <c r="E5503" s="54">
        <v>35454.5</v>
      </c>
      <c r="F5503" s="54">
        <v>38934.410000000003</v>
      </c>
      <c r="G5503" s="55">
        <v>1.0980000000000001</v>
      </c>
      <c r="H5503" s="53">
        <v>0</v>
      </c>
      <c r="I5503" s="53" t="s">
        <v>1408</v>
      </c>
    </row>
    <row r="5504" spans="1:9" ht="17.399999999999999" x14ac:dyDescent="0.3">
      <c r="A5504" s="53" t="s">
        <v>955</v>
      </c>
      <c r="B5504" s="57">
        <v>45748</v>
      </c>
      <c r="C5504" s="59">
        <v>2298344.0299999998</v>
      </c>
      <c r="D5504" s="60">
        <v>0</v>
      </c>
      <c r="E5504" s="54">
        <v>34475.160000000003</v>
      </c>
      <c r="F5504" s="54">
        <v>32963.769999999997</v>
      </c>
      <c r="G5504" s="55">
        <v>0.95599999999999996</v>
      </c>
      <c r="H5504" s="53">
        <v>0</v>
      </c>
      <c r="I5504" s="53" t="s">
        <v>1408</v>
      </c>
    </row>
    <row r="5505" spans="1:9" ht="17.399999999999999" x14ac:dyDescent="0.3">
      <c r="A5505" s="53" t="s">
        <v>955</v>
      </c>
      <c r="B5505" s="57">
        <v>45778</v>
      </c>
      <c r="C5505" s="59">
        <v>2232588.96</v>
      </c>
      <c r="D5505" s="60">
        <v>0</v>
      </c>
      <c r="E5505" s="54">
        <v>33488.83</v>
      </c>
      <c r="F5505" s="54">
        <v>34154.42</v>
      </c>
      <c r="G5505" s="55">
        <v>1.02</v>
      </c>
      <c r="H5505" s="53">
        <v>0</v>
      </c>
      <c r="I5505" s="53" t="s">
        <v>1408</v>
      </c>
    </row>
    <row r="5506" spans="1:9" ht="17.399999999999999" x14ac:dyDescent="0.3">
      <c r="A5506" s="53" t="s">
        <v>955</v>
      </c>
      <c r="B5506" s="57">
        <v>45809</v>
      </c>
      <c r="C5506" s="59">
        <v>2165084.73</v>
      </c>
      <c r="D5506" s="60">
        <v>35</v>
      </c>
      <c r="E5506" s="54">
        <v>32476.27</v>
      </c>
      <c r="F5506" s="54">
        <v>21527.97</v>
      </c>
      <c r="G5506" s="55">
        <v>0.66300000000000003</v>
      </c>
      <c r="H5506" s="53">
        <v>0</v>
      </c>
      <c r="I5506" s="53" t="s">
        <v>1410</v>
      </c>
    </row>
    <row r="5507" spans="1:9" ht="17.399999999999999" x14ac:dyDescent="0.3">
      <c r="A5507" s="53" t="s">
        <v>955</v>
      </c>
      <c r="B5507" s="57">
        <v>45839</v>
      </c>
      <c r="C5507" s="59">
        <v>2104768.9</v>
      </c>
      <c r="D5507" s="60">
        <v>35</v>
      </c>
      <c r="E5507" s="54">
        <v>31571.53</v>
      </c>
      <c r="F5507" s="54">
        <v>22652.44</v>
      </c>
      <c r="G5507" s="55">
        <v>0.71699999999999997</v>
      </c>
      <c r="H5507" s="53">
        <v>0</v>
      </c>
      <c r="I5507" s="53" t="s">
        <v>1410</v>
      </c>
    </row>
    <row r="5508" spans="1:9" ht="17.399999999999999" x14ac:dyDescent="0.3">
      <c r="A5508" s="53" t="s">
        <v>955</v>
      </c>
      <c r="B5508" s="57">
        <v>45870</v>
      </c>
      <c r="C5508" s="59">
        <v>2038395.11</v>
      </c>
      <c r="D5508" s="60">
        <v>0</v>
      </c>
      <c r="E5508" s="54">
        <v>30575.93</v>
      </c>
      <c r="F5508" s="54">
        <v>34376.5</v>
      </c>
      <c r="G5508" s="55">
        <v>1.1240000000000001</v>
      </c>
      <c r="H5508" s="53">
        <v>0</v>
      </c>
      <c r="I5508" s="53" t="s">
        <v>1408</v>
      </c>
    </row>
    <row r="5509" spans="1:9" ht="17.399999999999999" x14ac:dyDescent="0.3">
      <c r="A5509" s="53" t="s">
        <v>955</v>
      </c>
      <c r="B5509" s="57">
        <v>45901</v>
      </c>
      <c r="C5509" s="59">
        <v>1984925.59</v>
      </c>
      <c r="D5509" s="60">
        <v>0</v>
      </c>
      <c r="E5509" s="54">
        <v>29773.88</v>
      </c>
      <c r="F5509" s="54">
        <v>31949.27</v>
      </c>
      <c r="G5509" s="55">
        <v>1.073</v>
      </c>
      <c r="H5509" s="53">
        <v>0</v>
      </c>
      <c r="I5509" s="53" t="s">
        <v>1408</v>
      </c>
    </row>
    <row r="5510" spans="1:9" ht="17.399999999999999" x14ac:dyDescent="0.3">
      <c r="A5510" s="53" t="s">
        <v>955</v>
      </c>
      <c r="B5510" s="57">
        <v>45931</v>
      </c>
      <c r="C5510" s="59">
        <v>1928153.87</v>
      </c>
      <c r="D5510" s="60">
        <v>0</v>
      </c>
      <c r="E5510" s="54">
        <v>28922.31</v>
      </c>
      <c r="F5510" s="54">
        <v>32938.67</v>
      </c>
      <c r="G5510" s="55">
        <v>1.139</v>
      </c>
      <c r="H5510" s="53">
        <v>0</v>
      </c>
      <c r="I5510" s="53" t="s">
        <v>1408</v>
      </c>
    </row>
    <row r="5511" spans="1:9" ht="17.399999999999999" x14ac:dyDescent="0.3">
      <c r="A5511" s="53" t="s">
        <v>955</v>
      </c>
      <c r="B5511" s="57">
        <v>45962</v>
      </c>
      <c r="C5511" s="59">
        <v>1876202.04</v>
      </c>
      <c r="D5511" s="60">
        <v>0</v>
      </c>
      <c r="E5511" s="54">
        <v>28143.03</v>
      </c>
      <c r="F5511" s="54">
        <v>31301.05</v>
      </c>
      <c r="G5511" s="55">
        <v>1.1120000000000001</v>
      </c>
      <c r="H5511" s="53">
        <v>0</v>
      </c>
      <c r="I5511" s="53" t="s">
        <v>1408</v>
      </c>
    </row>
    <row r="5512" spans="1:9" ht="17.399999999999999" x14ac:dyDescent="0.3">
      <c r="A5512" s="53" t="s">
        <v>955</v>
      </c>
      <c r="B5512" s="57">
        <v>45992</v>
      </c>
      <c r="C5512" s="59">
        <v>1823628.26</v>
      </c>
      <c r="D5512" s="60">
        <v>0</v>
      </c>
      <c r="E5512" s="54">
        <v>27354.42</v>
      </c>
      <c r="F5512" s="54">
        <v>26786.5</v>
      </c>
      <c r="G5512" s="55">
        <v>0.97899999999999998</v>
      </c>
      <c r="H5512" s="53">
        <v>0</v>
      </c>
      <c r="I5512" s="53" t="s">
        <v>1408</v>
      </c>
    </row>
    <row r="5513" spans="1:9" ht="17.399999999999999" x14ac:dyDescent="0.3">
      <c r="A5513" s="53" t="s">
        <v>956</v>
      </c>
      <c r="B5513" s="57">
        <v>45658</v>
      </c>
      <c r="C5513" s="59">
        <v>117178764.88</v>
      </c>
      <c r="D5513" s="60">
        <v>65</v>
      </c>
      <c r="E5513" s="54">
        <v>1171787.6499999999</v>
      </c>
      <c r="F5513" s="54">
        <v>956862.81</v>
      </c>
      <c r="G5513" s="55">
        <v>0.81699999999999995</v>
      </c>
      <c r="H5513" s="53">
        <v>0</v>
      </c>
      <c r="I5513" s="53" t="s">
        <v>1411</v>
      </c>
    </row>
    <row r="5514" spans="1:9" ht="17.399999999999999" x14ac:dyDescent="0.3">
      <c r="A5514" s="53" t="s">
        <v>956</v>
      </c>
      <c r="B5514" s="57">
        <v>45689</v>
      </c>
      <c r="C5514" s="59">
        <v>115019265.18000001</v>
      </c>
      <c r="D5514" s="60">
        <v>0</v>
      </c>
      <c r="E5514" s="54">
        <v>1150192.6499999999</v>
      </c>
      <c r="F5514" s="54">
        <v>1169406.96</v>
      </c>
      <c r="G5514" s="55">
        <v>1.0169999999999999</v>
      </c>
      <c r="H5514" s="53">
        <v>0</v>
      </c>
      <c r="I5514" s="53" t="s">
        <v>1408</v>
      </c>
    </row>
    <row r="5515" spans="1:9" ht="17.399999999999999" x14ac:dyDescent="0.3">
      <c r="A5515" s="53" t="s">
        <v>956</v>
      </c>
      <c r="B5515" s="57">
        <v>45717</v>
      </c>
      <c r="C5515" s="59">
        <v>115019265.18000001</v>
      </c>
      <c r="D5515" s="60">
        <v>220</v>
      </c>
      <c r="E5515" s="54">
        <v>1150192.6499999999</v>
      </c>
      <c r="F5515" s="54">
        <v>52233.61</v>
      </c>
      <c r="G5515" s="55">
        <v>4.4999999999999998E-2</v>
      </c>
      <c r="H5515" s="53">
        <v>0</v>
      </c>
      <c r="I5515" s="53" t="s">
        <v>1412</v>
      </c>
    </row>
    <row r="5516" spans="1:9" ht="17.399999999999999" x14ac:dyDescent="0.3">
      <c r="A5516" s="53" t="s">
        <v>956</v>
      </c>
      <c r="B5516" s="57">
        <v>45748</v>
      </c>
      <c r="C5516" s="59">
        <v>115019265.18000001</v>
      </c>
      <c r="D5516" s="60">
        <v>999</v>
      </c>
      <c r="E5516" s="54">
        <v>1150192.6499999999</v>
      </c>
      <c r="F5516" s="54">
        <v>59152.65</v>
      </c>
      <c r="G5516" s="55">
        <v>5.0999999999999997E-2</v>
      </c>
      <c r="H5516" s="53">
        <v>0</v>
      </c>
      <c r="I5516" s="53" t="s">
        <v>1412</v>
      </c>
    </row>
    <row r="5517" spans="1:9" ht="17.399999999999999" x14ac:dyDescent="0.3">
      <c r="A5517" s="53" t="s">
        <v>956</v>
      </c>
      <c r="B5517" s="57">
        <v>45778</v>
      </c>
      <c r="C5517" s="59">
        <v>115019265.18000001</v>
      </c>
      <c r="D5517" s="60">
        <v>999</v>
      </c>
      <c r="E5517" s="54">
        <v>1150192.6499999999</v>
      </c>
      <c r="F5517" s="54">
        <v>163550.43</v>
      </c>
      <c r="G5517" s="55">
        <v>0.14199999999999999</v>
      </c>
      <c r="H5517" s="53">
        <v>0</v>
      </c>
      <c r="I5517" s="53" t="s">
        <v>1412</v>
      </c>
    </row>
    <row r="5518" spans="1:9" ht="17.399999999999999" x14ac:dyDescent="0.3">
      <c r="A5518" s="53" t="s">
        <v>956</v>
      </c>
      <c r="B5518" s="57">
        <v>45809</v>
      </c>
      <c r="C5518" s="59">
        <v>115019265.18000001</v>
      </c>
      <c r="D5518" s="60">
        <v>999</v>
      </c>
      <c r="E5518" s="54">
        <v>1150192.6499999999</v>
      </c>
      <c r="F5518" s="54">
        <v>103339.8</v>
      </c>
      <c r="G5518" s="55">
        <v>0.09</v>
      </c>
      <c r="H5518" s="53">
        <v>0</v>
      </c>
      <c r="I5518" s="53" t="s">
        <v>1412</v>
      </c>
    </row>
    <row r="5519" spans="1:9" ht="17.399999999999999" x14ac:dyDescent="0.3">
      <c r="A5519" s="53" t="s">
        <v>956</v>
      </c>
      <c r="B5519" s="57">
        <v>45839</v>
      </c>
      <c r="C5519" s="59">
        <v>115019265.18000001</v>
      </c>
      <c r="D5519" s="60">
        <v>999</v>
      </c>
      <c r="E5519" s="54">
        <v>1150192.6499999999</v>
      </c>
      <c r="F5519" s="54">
        <v>148474.54</v>
      </c>
      <c r="G5519" s="55">
        <v>0.129</v>
      </c>
      <c r="H5519" s="53">
        <v>0</v>
      </c>
      <c r="I5519" s="53" t="s">
        <v>1412</v>
      </c>
    </row>
    <row r="5520" spans="1:9" ht="17.399999999999999" x14ac:dyDescent="0.3">
      <c r="A5520" s="53" t="s">
        <v>956</v>
      </c>
      <c r="B5520" s="57">
        <v>45870</v>
      </c>
      <c r="C5520" s="59">
        <v>115019265.18000001</v>
      </c>
      <c r="D5520" s="60">
        <v>999</v>
      </c>
      <c r="E5520" s="54">
        <v>1150192.6499999999</v>
      </c>
      <c r="F5520" s="54">
        <v>151348.94</v>
      </c>
      <c r="G5520" s="55">
        <v>0.13200000000000001</v>
      </c>
      <c r="H5520" s="53">
        <v>0</v>
      </c>
      <c r="I5520" s="53" t="s">
        <v>1412</v>
      </c>
    </row>
    <row r="5521" spans="1:9" ht="17.399999999999999" x14ac:dyDescent="0.3">
      <c r="A5521" s="53" t="s">
        <v>956</v>
      </c>
      <c r="B5521" s="57">
        <v>45901</v>
      </c>
      <c r="C5521" s="59">
        <v>115019265.18000001</v>
      </c>
      <c r="D5521" s="60">
        <v>999</v>
      </c>
      <c r="E5521" s="54">
        <v>1150192.6499999999</v>
      </c>
      <c r="F5521" s="54">
        <v>103155.51</v>
      </c>
      <c r="G5521" s="55">
        <v>0.09</v>
      </c>
      <c r="H5521" s="53">
        <v>0</v>
      </c>
      <c r="I5521" s="53" t="s">
        <v>1412</v>
      </c>
    </row>
    <row r="5522" spans="1:9" ht="17.399999999999999" x14ac:dyDescent="0.3">
      <c r="A5522" s="53" t="s">
        <v>956</v>
      </c>
      <c r="B5522" s="57">
        <v>45931</v>
      </c>
      <c r="C5522" s="59">
        <v>115019265.18000001</v>
      </c>
      <c r="D5522" s="60">
        <v>999</v>
      </c>
      <c r="E5522" s="54">
        <v>1150192.6499999999</v>
      </c>
      <c r="F5522" s="54">
        <v>109420.28</v>
      </c>
      <c r="G5522" s="55">
        <v>9.5000000000000001E-2</v>
      </c>
      <c r="H5522" s="53">
        <v>0</v>
      </c>
      <c r="I5522" s="53" t="s">
        <v>1412</v>
      </c>
    </row>
    <row r="5523" spans="1:9" ht="17.399999999999999" x14ac:dyDescent="0.3">
      <c r="A5523" s="53" t="s">
        <v>956</v>
      </c>
      <c r="B5523" s="57">
        <v>45962</v>
      </c>
      <c r="C5523" s="59">
        <v>115019265.18000001</v>
      </c>
      <c r="D5523" s="60">
        <v>999</v>
      </c>
      <c r="E5523" s="54">
        <v>1150192.6499999999</v>
      </c>
      <c r="F5523" s="54">
        <v>221492.24</v>
      </c>
      <c r="G5523" s="55">
        <v>0.193</v>
      </c>
      <c r="H5523" s="53">
        <v>0</v>
      </c>
      <c r="I5523" s="53" t="s">
        <v>1412</v>
      </c>
    </row>
    <row r="5524" spans="1:9" ht="17.399999999999999" x14ac:dyDescent="0.3">
      <c r="A5524" s="53" t="s">
        <v>956</v>
      </c>
      <c r="B5524" s="57">
        <v>45992</v>
      </c>
      <c r="C5524" s="59">
        <v>115019265.18000001</v>
      </c>
      <c r="D5524" s="60">
        <v>999</v>
      </c>
      <c r="E5524" s="54">
        <v>1150192.6499999999</v>
      </c>
      <c r="F5524" s="54">
        <v>43653.52</v>
      </c>
      <c r="G5524" s="55">
        <v>3.7999999999999999E-2</v>
      </c>
      <c r="H5524" s="53">
        <v>0</v>
      </c>
      <c r="I5524" s="53" t="s">
        <v>1412</v>
      </c>
    </row>
    <row r="5525" spans="1:9" ht="17.399999999999999" x14ac:dyDescent="0.3">
      <c r="A5525" s="53" t="s">
        <v>957</v>
      </c>
      <c r="B5525" s="57">
        <v>45658</v>
      </c>
      <c r="C5525" s="59">
        <v>7442574.9699999997</v>
      </c>
      <c r="D5525" s="60">
        <v>0</v>
      </c>
      <c r="E5525" s="54">
        <v>74425.75</v>
      </c>
      <c r="F5525" s="54">
        <v>73276.2</v>
      </c>
      <c r="G5525" s="55">
        <v>0.98499999999999999</v>
      </c>
      <c r="H5525" s="53">
        <v>0</v>
      </c>
      <c r="I5525" s="53" t="s">
        <v>1408</v>
      </c>
    </row>
    <row r="5526" spans="1:9" ht="17.399999999999999" x14ac:dyDescent="0.3">
      <c r="A5526" s="53" t="s">
        <v>957</v>
      </c>
      <c r="B5526" s="57">
        <v>45689</v>
      </c>
      <c r="C5526" s="59">
        <v>7303262.8399999999</v>
      </c>
      <c r="D5526" s="60">
        <v>15</v>
      </c>
      <c r="E5526" s="54">
        <v>73032.63</v>
      </c>
      <c r="F5526" s="54">
        <v>79029.3</v>
      </c>
      <c r="G5526" s="55">
        <v>1.0820000000000001</v>
      </c>
      <c r="H5526" s="53">
        <v>0</v>
      </c>
      <c r="I5526" s="53" t="s">
        <v>1408</v>
      </c>
    </row>
    <row r="5527" spans="1:9" ht="17.399999999999999" x14ac:dyDescent="0.3">
      <c r="A5527" s="53" t="s">
        <v>957</v>
      </c>
      <c r="B5527" s="57">
        <v>45717</v>
      </c>
      <c r="C5527" s="59">
        <v>7151458.3899999997</v>
      </c>
      <c r="D5527" s="60">
        <v>15</v>
      </c>
      <c r="E5527" s="54">
        <v>71514.58</v>
      </c>
      <c r="F5527" s="54">
        <v>70231.88</v>
      </c>
      <c r="G5527" s="55">
        <v>0.98199999999999998</v>
      </c>
      <c r="H5527" s="53">
        <v>0</v>
      </c>
      <c r="I5527" s="53" t="s">
        <v>1408</v>
      </c>
    </row>
    <row r="5528" spans="1:9" ht="17.399999999999999" x14ac:dyDescent="0.3">
      <c r="A5528" s="53" t="s">
        <v>957</v>
      </c>
      <c r="B5528" s="57">
        <v>45748</v>
      </c>
      <c r="C5528" s="59">
        <v>7151458.3899999997</v>
      </c>
      <c r="D5528" s="60">
        <v>185</v>
      </c>
      <c r="E5528" s="54">
        <v>71514.58</v>
      </c>
      <c r="F5528" s="54">
        <v>4513.21</v>
      </c>
      <c r="G5528" s="55">
        <v>6.3E-2</v>
      </c>
      <c r="H5528" s="53">
        <v>1</v>
      </c>
      <c r="I5528" s="53" t="s">
        <v>1412</v>
      </c>
    </row>
    <row r="5529" spans="1:9" ht="17.399999999999999" x14ac:dyDescent="0.3">
      <c r="A5529" s="53" t="s">
        <v>957</v>
      </c>
      <c r="B5529" s="57">
        <v>45778</v>
      </c>
      <c r="C5529" s="59">
        <v>7151458.3899999997</v>
      </c>
      <c r="D5529" s="60">
        <v>999</v>
      </c>
      <c r="E5529" s="54">
        <v>71514.58</v>
      </c>
      <c r="F5529" s="54">
        <v>8905.4699999999993</v>
      </c>
      <c r="G5529" s="55">
        <v>0.125</v>
      </c>
      <c r="H5529" s="53">
        <v>1</v>
      </c>
      <c r="I5529" s="53" t="s">
        <v>1412</v>
      </c>
    </row>
    <row r="5530" spans="1:9" ht="17.399999999999999" x14ac:dyDescent="0.3">
      <c r="A5530" s="53" t="s">
        <v>957</v>
      </c>
      <c r="B5530" s="57">
        <v>45809</v>
      </c>
      <c r="C5530" s="59">
        <v>7151458.3899999997</v>
      </c>
      <c r="D5530" s="60">
        <v>999</v>
      </c>
      <c r="E5530" s="54">
        <v>71514.58</v>
      </c>
      <c r="F5530" s="54">
        <v>10905.24</v>
      </c>
      <c r="G5530" s="55">
        <v>0.152</v>
      </c>
      <c r="H5530" s="53">
        <v>1</v>
      </c>
      <c r="I5530" s="53" t="s">
        <v>1412</v>
      </c>
    </row>
    <row r="5531" spans="1:9" ht="17.399999999999999" x14ac:dyDescent="0.3">
      <c r="A5531" s="53" t="s">
        <v>957</v>
      </c>
      <c r="B5531" s="57">
        <v>45839</v>
      </c>
      <c r="C5531" s="59">
        <v>7151458.3899999997</v>
      </c>
      <c r="D5531" s="60">
        <v>999</v>
      </c>
      <c r="E5531" s="54">
        <v>71514.58</v>
      </c>
      <c r="F5531" s="54">
        <v>13976.17</v>
      </c>
      <c r="G5531" s="55">
        <v>0.19500000000000001</v>
      </c>
      <c r="H5531" s="53">
        <v>1</v>
      </c>
      <c r="I5531" s="53" t="s">
        <v>1412</v>
      </c>
    </row>
    <row r="5532" spans="1:9" ht="17.399999999999999" x14ac:dyDescent="0.3">
      <c r="A5532" s="53" t="s">
        <v>957</v>
      </c>
      <c r="B5532" s="57">
        <v>45870</v>
      </c>
      <c r="C5532" s="59">
        <v>7151458.3899999997</v>
      </c>
      <c r="D5532" s="60">
        <v>999</v>
      </c>
      <c r="E5532" s="54">
        <v>71514.58</v>
      </c>
      <c r="F5532" s="54">
        <v>3573.59</v>
      </c>
      <c r="G5532" s="55">
        <v>0.05</v>
      </c>
      <c r="H5532" s="53">
        <v>1</v>
      </c>
      <c r="I5532" s="53" t="s">
        <v>1412</v>
      </c>
    </row>
    <row r="5533" spans="1:9" ht="17.399999999999999" x14ac:dyDescent="0.3">
      <c r="A5533" s="53" t="s">
        <v>957</v>
      </c>
      <c r="B5533" s="57">
        <v>45901</v>
      </c>
      <c r="C5533" s="59">
        <v>7151458.3899999997</v>
      </c>
      <c r="D5533" s="60">
        <v>999</v>
      </c>
      <c r="E5533" s="54">
        <v>71514.58</v>
      </c>
      <c r="F5533" s="54">
        <v>13295.17</v>
      </c>
      <c r="G5533" s="55">
        <v>0.186</v>
      </c>
      <c r="H5533" s="53">
        <v>1</v>
      </c>
      <c r="I5533" s="53" t="s">
        <v>1412</v>
      </c>
    </row>
    <row r="5534" spans="1:9" ht="17.399999999999999" x14ac:dyDescent="0.3">
      <c r="A5534" s="53" t="s">
        <v>957</v>
      </c>
      <c r="B5534" s="57">
        <v>45931</v>
      </c>
      <c r="C5534" s="59">
        <v>7151458.3899999997</v>
      </c>
      <c r="D5534" s="60">
        <v>999</v>
      </c>
      <c r="E5534" s="54">
        <v>71514.58</v>
      </c>
      <c r="F5534" s="54">
        <v>2093.67</v>
      </c>
      <c r="G5534" s="55">
        <v>2.9000000000000001E-2</v>
      </c>
      <c r="H5534" s="53">
        <v>1</v>
      </c>
      <c r="I5534" s="53" t="s">
        <v>1412</v>
      </c>
    </row>
    <row r="5535" spans="1:9" ht="17.399999999999999" x14ac:dyDescent="0.3">
      <c r="A5535" s="53" t="s">
        <v>957</v>
      </c>
      <c r="B5535" s="57">
        <v>45962</v>
      </c>
      <c r="C5535" s="59">
        <v>7151458.3899999997</v>
      </c>
      <c r="D5535" s="60">
        <v>999</v>
      </c>
      <c r="E5535" s="54">
        <v>71514.58</v>
      </c>
      <c r="F5535" s="54">
        <v>4993.05</v>
      </c>
      <c r="G5535" s="55">
        <v>7.0000000000000007E-2</v>
      </c>
      <c r="H5535" s="53">
        <v>1</v>
      </c>
      <c r="I5535" s="53" t="s">
        <v>1412</v>
      </c>
    </row>
    <row r="5536" spans="1:9" ht="17.399999999999999" x14ac:dyDescent="0.3">
      <c r="A5536" s="53" t="s">
        <v>957</v>
      </c>
      <c r="B5536" s="57">
        <v>45992</v>
      </c>
      <c r="C5536" s="59">
        <v>7151458.3899999997</v>
      </c>
      <c r="D5536" s="60">
        <v>999</v>
      </c>
      <c r="E5536" s="54">
        <v>71514.58</v>
      </c>
      <c r="F5536" s="54">
        <v>1516.66</v>
      </c>
      <c r="G5536" s="55">
        <v>2.1000000000000001E-2</v>
      </c>
      <c r="H5536" s="53">
        <v>1</v>
      </c>
      <c r="I5536" s="53" t="s">
        <v>1412</v>
      </c>
    </row>
    <row r="5537" spans="1:9" ht="17.399999999999999" x14ac:dyDescent="0.3">
      <c r="A5537" s="53" t="s">
        <v>958</v>
      </c>
      <c r="B5537" s="57">
        <v>45658</v>
      </c>
      <c r="C5537" s="59">
        <v>1996965.69</v>
      </c>
      <c r="D5537" s="60">
        <v>0</v>
      </c>
      <c r="E5537" s="54">
        <v>29954.49</v>
      </c>
      <c r="F5537" s="54">
        <v>33669.22</v>
      </c>
      <c r="G5537" s="55">
        <v>1.1240000000000001</v>
      </c>
      <c r="H5537" s="53">
        <v>0</v>
      </c>
      <c r="I5537" s="53" t="s">
        <v>1408</v>
      </c>
    </row>
    <row r="5538" spans="1:9" ht="17.399999999999999" x14ac:dyDescent="0.3">
      <c r="A5538" s="53" t="s">
        <v>958</v>
      </c>
      <c r="B5538" s="57">
        <v>45689</v>
      </c>
      <c r="C5538" s="59">
        <v>1944453.01</v>
      </c>
      <c r="D5538" s="60">
        <v>0</v>
      </c>
      <c r="E5538" s="54">
        <v>29166.799999999999</v>
      </c>
      <c r="F5538" s="54">
        <v>33532.99</v>
      </c>
      <c r="G5538" s="55">
        <v>1.1499999999999999</v>
      </c>
      <c r="H5538" s="53">
        <v>0</v>
      </c>
      <c r="I5538" s="53" t="s">
        <v>1408</v>
      </c>
    </row>
    <row r="5539" spans="1:9" ht="17.399999999999999" x14ac:dyDescent="0.3">
      <c r="A5539" s="53" t="s">
        <v>958</v>
      </c>
      <c r="B5539" s="57">
        <v>45717</v>
      </c>
      <c r="C5539" s="59">
        <v>1882441.51</v>
      </c>
      <c r="D5539" s="60">
        <v>15</v>
      </c>
      <c r="E5539" s="54">
        <v>28236.62</v>
      </c>
      <c r="F5539" s="54">
        <v>28633.08</v>
      </c>
      <c r="G5539" s="55">
        <v>1.014</v>
      </c>
      <c r="H5539" s="53">
        <v>0</v>
      </c>
      <c r="I5539" s="53" t="s">
        <v>1408</v>
      </c>
    </row>
    <row r="5540" spans="1:9" ht="17.399999999999999" x14ac:dyDescent="0.3">
      <c r="A5540" s="53" t="s">
        <v>958</v>
      </c>
      <c r="B5540" s="57">
        <v>45748</v>
      </c>
      <c r="C5540" s="59">
        <v>1830983.46</v>
      </c>
      <c r="D5540" s="60">
        <v>0</v>
      </c>
      <c r="E5540" s="54">
        <v>27464.75</v>
      </c>
      <c r="F5540" s="54">
        <v>27855.97</v>
      </c>
      <c r="G5540" s="55">
        <v>1.014</v>
      </c>
      <c r="H5540" s="53">
        <v>0</v>
      </c>
      <c r="I5540" s="53" t="s">
        <v>1408</v>
      </c>
    </row>
    <row r="5541" spans="1:9" ht="17.399999999999999" x14ac:dyDescent="0.3">
      <c r="A5541" s="53" t="s">
        <v>958</v>
      </c>
      <c r="B5541" s="57">
        <v>45778</v>
      </c>
      <c r="C5541" s="59">
        <v>1772567.34</v>
      </c>
      <c r="D5541" s="60">
        <v>0</v>
      </c>
      <c r="E5541" s="54">
        <v>26588.51</v>
      </c>
      <c r="F5541" s="54">
        <v>26054.9</v>
      </c>
      <c r="G5541" s="55">
        <v>0.98</v>
      </c>
      <c r="H5541" s="53">
        <v>0</v>
      </c>
      <c r="I5541" s="53" t="s">
        <v>1408</v>
      </c>
    </row>
    <row r="5542" spans="1:9" ht="17.399999999999999" x14ac:dyDescent="0.3">
      <c r="A5542" s="53" t="s">
        <v>958</v>
      </c>
      <c r="B5542" s="57">
        <v>45809</v>
      </c>
      <c r="C5542" s="59">
        <v>1714567.07</v>
      </c>
      <c r="D5542" s="60">
        <v>0</v>
      </c>
      <c r="E5542" s="54">
        <v>25718.51</v>
      </c>
      <c r="F5542" s="54">
        <v>28982.07</v>
      </c>
      <c r="G5542" s="55">
        <v>1.127</v>
      </c>
      <c r="H5542" s="53">
        <v>0</v>
      </c>
      <c r="I5542" s="53" t="s">
        <v>1408</v>
      </c>
    </row>
    <row r="5543" spans="1:9" ht="17.399999999999999" x14ac:dyDescent="0.3">
      <c r="A5543" s="53" t="s">
        <v>958</v>
      </c>
      <c r="B5543" s="57">
        <v>45839</v>
      </c>
      <c r="C5543" s="59">
        <v>1669365.26</v>
      </c>
      <c r="D5543" s="60">
        <v>35</v>
      </c>
      <c r="E5543" s="54">
        <v>25040.48</v>
      </c>
      <c r="F5543" s="54">
        <v>16209.76</v>
      </c>
      <c r="G5543" s="55">
        <v>0.64700000000000002</v>
      </c>
      <c r="H5543" s="53">
        <v>0</v>
      </c>
      <c r="I5543" s="53" t="s">
        <v>1410</v>
      </c>
    </row>
    <row r="5544" spans="1:9" ht="17.399999999999999" x14ac:dyDescent="0.3">
      <c r="A5544" s="53" t="s">
        <v>958</v>
      </c>
      <c r="B5544" s="57">
        <v>45870</v>
      </c>
      <c r="C5544" s="59">
        <v>1622861.09</v>
      </c>
      <c r="D5544" s="60">
        <v>15</v>
      </c>
      <c r="E5544" s="54">
        <v>24342.92</v>
      </c>
      <c r="F5544" s="54">
        <v>23755.14</v>
      </c>
      <c r="G5544" s="55">
        <v>0.97599999999999998</v>
      </c>
      <c r="H5544" s="53">
        <v>0</v>
      </c>
      <c r="I5544" s="53" t="s">
        <v>1408</v>
      </c>
    </row>
    <row r="5545" spans="1:9" ht="17.399999999999999" x14ac:dyDescent="0.3">
      <c r="A5545" s="53" t="s">
        <v>958</v>
      </c>
      <c r="B5545" s="57">
        <v>45901</v>
      </c>
      <c r="C5545" s="59">
        <v>1570279.51</v>
      </c>
      <c r="D5545" s="60">
        <v>35</v>
      </c>
      <c r="E5545" s="54">
        <v>23554.19</v>
      </c>
      <c r="F5545" s="54">
        <v>17265.62</v>
      </c>
      <c r="G5545" s="55">
        <v>0.73299999999999998</v>
      </c>
      <c r="H5545" s="53">
        <v>0</v>
      </c>
      <c r="I5545" s="53" t="s">
        <v>1410</v>
      </c>
    </row>
    <row r="5546" spans="1:9" ht="17.399999999999999" x14ac:dyDescent="0.3">
      <c r="A5546" s="53" t="s">
        <v>958</v>
      </c>
      <c r="B5546" s="57">
        <v>45931</v>
      </c>
      <c r="C5546" s="59">
        <v>1528295.74</v>
      </c>
      <c r="D5546" s="60">
        <v>0</v>
      </c>
      <c r="E5546" s="54">
        <v>22924.44</v>
      </c>
      <c r="F5546" s="54">
        <v>24043.16</v>
      </c>
      <c r="G5546" s="55">
        <v>1.0489999999999999</v>
      </c>
      <c r="H5546" s="53">
        <v>0</v>
      </c>
      <c r="I5546" s="53" t="s">
        <v>1408</v>
      </c>
    </row>
    <row r="5547" spans="1:9" ht="17.399999999999999" x14ac:dyDescent="0.3">
      <c r="A5547" s="53" t="s">
        <v>958</v>
      </c>
      <c r="B5547" s="57">
        <v>45962</v>
      </c>
      <c r="C5547" s="59">
        <v>1487745.37</v>
      </c>
      <c r="D5547" s="60">
        <v>65</v>
      </c>
      <c r="E5547" s="54">
        <v>22316.18</v>
      </c>
      <c r="F5547" s="54">
        <v>14671.75</v>
      </c>
      <c r="G5547" s="55">
        <v>0.65700000000000003</v>
      </c>
      <c r="H5547" s="53">
        <v>0</v>
      </c>
      <c r="I5547" s="53" t="s">
        <v>1411</v>
      </c>
    </row>
    <row r="5548" spans="1:9" ht="17.399999999999999" x14ac:dyDescent="0.3">
      <c r="A5548" s="53" t="s">
        <v>958</v>
      </c>
      <c r="B5548" s="57">
        <v>45992</v>
      </c>
      <c r="C5548" s="59">
        <v>1445417.16</v>
      </c>
      <c r="D5548" s="60">
        <v>35</v>
      </c>
      <c r="E5548" s="54">
        <v>21681.26</v>
      </c>
      <c r="F5548" s="54">
        <v>13641.77</v>
      </c>
      <c r="G5548" s="55">
        <v>0.629</v>
      </c>
      <c r="H5548" s="53">
        <v>0</v>
      </c>
      <c r="I5548" s="53" t="s">
        <v>1410</v>
      </c>
    </row>
    <row r="5549" spans="1:9" ht="17.399999999999999" x14ac:dyDescent="0.3">
      <c r="A5549" s="53" t="s">
        <v>959</v>
      </c>
      <c r="B5549" s="57">
        <v>45658</v>
      </c>
      <c r="C5549" s="59">
        <v>1587019.37</v>
      </c>
      <c r="D5549" s="60">
        <v>0</v>
      </c>
      <c r="E5549" s="54">
        <v>23805.29</v>
      </c>
      <c r="F5549" s="54">
        <v>23873.23</v>
      </c>
      <c r="G5549" s="55">
        <v>1.0029999999999999</v>
      </c>
      <c r="H5549" s="53">
        <v>0</v>
      </c>
      <c r="I5549" s="53" t="s">
        <v>1408</v>
      </c>
    </row>
    <row r="5550" spans="1:9" ht="17.399999999999999" x14ac:dyDescent="0.3">
      <c r="A5550" s="53" t="s">
        <v>959</v>
      </c>
      <c r="B5550" s="57">
        <v>45689</v>
      </c>
      <c r="C5550" s="59">
        <v>1543872.12</v>
      </c>
      <c r="D5550" s="60">
        <v>0</v>
      </c>
      <c r="E5550" s="54">
        <v>23158.080000000002</v>
      </c>
      <c r="F5550" s="54">
        <v>22675.58</v>
      </c>
      <c r="G5550" s="55">
        <v>0.97899999999999998</v>
      </c>
      <c r="H5550" s="53">
        <v>0</v>
      </c>
      <c r="I5550" s="53" t="s">
        <v>1408</v>
      </c>
    </row>
    <row r="5551" spans="1:9" ht="17.399999999999999" x14ac:dyDescent="0.3">
      <c r="A5551" s="53" t="s">
        <v>959</v>
      </c>
      <c r="B5551" s="57">
        <v>45717</v>
      </c>
      <c r="C5551" s="59">
        <v>1501707.39</v>
      </c>
      <c r="D5551" s="60">
        <v>0</v>
      </c>
      <c r="E5551" s="54">
        <v>22525.61</v>
      </c>
      <c r="F5551" s="54">
        <v>24732.39</v>
      </c>
      <c r="G5551" s="55">
        <v>1.0980000000000001</v>
      </c>
      <c r="H5551" s="53">
        <v>0</v>
      </c>
      <c r="I5551" s="53" t="s">
        <v>1408</v>
      </c>
    </row>
    <row r="5552" spans="1:9" ht="17.399999999999999" x14ac:dyDescent="0.3">
      <c r="A5552" s="53" t="s">
        <v>959</v>
      </c>
      <c r="B5552" s="57">
        <v>45748</v>
      </c>
      <c r="C5552" s="59">
        <v>1460781.87</v>
      </c>
      <c r="D5552" s="60">
        <v>15</v>
      </c>
      <c r="E5552" s="54">
        <v>21911.73</v>
      </c>
      <c r="F5552" s="54">
        <v>23180.05</v>
      </c>
      <c r="G5552" s="55">
        <v>1.0580000000000001</v>
      </c>
      <c r="H5552" s="53">
        <v>0</v>
      </c>
      <c r="I5552" s="53" t="s">
        <v>1408</v>
      </c>
    </row>
    <row r="5553" spans="1:9" ht="17.399999999999999" x14ac:dyDescent="0.3">
      <c r="A5553" s="53" t="s">
        <v>959</v>
      </c>
      <c r="B5553" s="57">
        <v>45778</v>
      </c>
      <c r="C5553" s="59">
        <v>1418145.94</v>
      </c>
      <c r="D5553" s="60">
        <v>0</v>
      </c>
      <c r="E5553" s="54">
        <v>21272.19</v>
      </c>
      <c r="F5553" s="54">
        <v>20902.45</v>
      </c>
      <c r="G5553" s="55">
        <v>0.98299999999999998</v>
      </c>
      <c r="H5553" s="53">
        <v>0</v>
      </c>
      <c r="I5553" s="53" t="s">
        <v>1408</v>
      </c>
    </row>
    <row r="5554" spans="1:9" ht="17.399999999999999" x14ac:dyDescent="0.3">
      <c r="A5554" s="53" t="s">
        <v>959</v>
      </c>
      <c r="B5554" s="57">
        <v>45809</v>
      </c>
      <c r="C5554" s="59">
        <v>1378718.78</v>
      </c>
      <c r="D5554" s="60">
        <v>0</v>
      </c>
      <c r="E5554" s="54">
        <v>20680.78</v>
      </c>
      <c r="F5554" s="54">
        <v>23052.84</v>
      </c>
      <c r="G5554" s="55">
        <v>1.115</v>
      </c>
      <c r="H5554" s="53">
        <v>0</v>
      </c>
      <c r="I5554" s="53" t="s">
        <v>1408</v>
      </c>
    </row>
    <row r="5555" spans="1:9" ht="17.399999999999999" x14ac:dyDescent="0.3">
      <c r="A5555" s="53" t="s">
        <v>959</v>
      </c>
      <c r="B5555" s="57">
        <v>45839</v>
      </c>
      <c r="C5555" s="59">
        <v>1336227.99</v>
      </c>
      <c r="D5555" s="60">
        <v>0</v>
      </c>
      <c r="E5555" s="54">
        <v>20043.419999999998</v>
      </c>
      <c r="F5555" s="54">
        <v>19569.78</v>
      </c>
      <c r="G5555" s="55">
        <v>0.97599999999999998</v>
      </c>
      <c r="H5555" s="53">
        <v>0</v>
      </c>
      <c r="I5555" s="53" t="s">
        <v>1408</v>
      </c>
    </row>
    <row r="5556" spans="1:9" ht="17.399999999999999" x14ac:dyDescent="0.3">
      <c r="A5556" s="53" t="s">
        <v>959</v>
      </c>
      <c r="B5556" s="57">
        <v>45870</v>
      </c>
      <c r="C5556" s="59">
        <v>1293732.75</v>
      </c>
      <c r="D5556" s="60">
        <v>15</v>
      </c>
      <c r="E5556" s="54">
        <v>19405.990000000002</v>
      </c>
      <c r="F5556" s="54">
        <v>19301.060000000001</v>
      </c>
      <c r="G5556" s="55">
        <v>0.995</v>
      </c>
      <c r="H5556" s="53">
        <v>0</v>
      </c>
      <c r="I5556" s="53" t="s">
        <v>1408</v>
      </c>
    </row>
    <row r="5557" spans="1:9" ht="17.399999999999999" x14ac:dyDescent="0.3">
      <c r="A5557" s="53" t="s">
        <v>959</v>
      </c>
      <c r="B5557" s="57">
        <v>45901</v>
      </c>
      <c r="C5557" s="59">
        <v>1259391.68</v>
      </c>
      <c r="D5557" s="60">
        <v>0</v>
      </c>
      <c r="E5557" s="54">
        <v>18890.88</v>
      </c>
      <c r="F5557" s="54">
        <v>18330.39</v>
      </c>
      <c r="G5557" s="55">
        <v>0.97</v>
      </c>
      <c r="H5557" s="53">
        <v>0</v>
      </c>
      <c r="I5557" s="53" t="s">
        <v>1408</v>
      </c>
    </row>
    <row r="5558" spans="1:9" ht="17.399999999999999" x14ac:dyDescent="0.3">
      <c r="A5558" s="53" t="s">
        <v>959</v>
      </c>
      <c r="B5558" s="57">
        <v>45931</v>
      </c>
      <c r="C5558" s="59">
        <v>1224495.67</v>
      </c>
      <c r="D5558" s="60">
        <v>35</v>
      </c>
      <c r="E5558" s="54">
        <v>18367.43</v>
      </c>
      <c r="F5558" s="54">
        <v>10753.5</v>
      </c>
      <c r="G5558" s="55">
        <v>0.58499999999999996</v>
      </c>
      <c r="H5558" s="53">
        <v>0</v>
      </c>
      <c r="I5558" s="53" t="s">
        <v>1410</v>
      </c>
    </row>
    <row r="5559" spans="1:9" ht="17.399999999999999" x14ac:dyDescent="0.3">
      <c r="A5559" s="53" t="s">
        <v>959</v>
      </c>
      <c r="B5559" s="57">
        <v>45962</v>
      </c>
      <c r="C5559" s="59">
        <v>1191963.76</v>
      </c>
      <c r="D5559" s="60">
        <v>0</v>
      </c>
      <c r="E5559" s="54">
        <v>17879.46</v>
      </c>
      <c r="F5559" s="54">
        <v>17439.5</v>
      </c>
      <c r="G5559" s="55">
        <v>0.97499999999999998</v>
      </c>
      <c r="H5559" s="53">
        <v>0</v>
      </c>
      <c r="I5559" s="53" t="s">
        <v>1408</v>
      </c>
    </row>
    <row r="5560" spans="1:9" ht="17.399999999999999" x14ac:dyDescent="0.3">
      <c r="A5560" s="53" t="s">
        <v>959</v>
      </c>
      <c r="B5560" s="57">
        <v>45992</v>
      </c>
      <c r="C5560" s="59">
        <v>1154156.28</v>
      </c>
      <c r="D5560" s="60">
        <v>0</v>
      </c>
      <c r="E5560" s="54">
        <v>17312.34</v>
      </c>
      <c r="F5560" s="54">
        <v>18623.04</v>
      </c>
      <c r="G5560" s="55">
        <v>1.0760000000000001</v>
      </c>
      <c r="H5560" s="53">
        <v>0</v>
      </c>
      <c r="I5560" s="53" t="s">
        <v>1408</v>
      </c>
    </row>
    <row r="5561" spans="1:9" ht="17.399999999999999" x14ac:dyDescent="0.3">
      <c r="A5561" s="53" t="s">
        <v>960</v>
      </c>
      <c r="B5561" s="57">
        <v>45658</v>
      </c>
      <c r="C5561" s="59">
        <v>1879855.56</v>
      </c>
      <c r="D5561" s="60">
        <v>0</v>
      </c>
      <c r="E5561" s="54">
        <v>28197.83</v>
      </c>
      <c r="F5561" s="54">
        <v>31637.61</v>
      </c>
      <c r="G5561" s="55">
        <v>1.1220000000000001</v>
      </c>
      <c r="H5561" s="53">
        <v>0</v>
      </c>
      <c r="I5561" s="53" t="s">
        <v>1408</v>
      </c>
    </row>
    <row r="5562" spans="1:9" ht="17.399999999999999" x14ac:dyDescent="0.3">
      <c r="A5562" s="53" t="s">
        <v>960</v>
      </c>
      <c r="B5562" s="57">
        <v>45689</v>
      </c>
      <c r="C5562" s="59">
        <v>1830149.58</v>
      </c>
      <c r="D5562" s="60">
        <v>95</v>
      </c>
      <c r="E5562" s="54">
        <v>27452.240000000002</v>
      </c>
      <c r="F5562" s="54">
        <v>2864.8</v>
      </c>
      <c r="G5562" s="55">
        <v>0.104</v>
      </c>
      <c r="H5562" s="53">
        <v>0</v>
      </c>
      <c r="I5562" s="53" t="s">
        <v>1409</v>
      </c>
    </row>
    <row r="5563" spans="1:9" ht="17.399999999999999" x14ac:dyDescent="0.3">
      <c r="A5563" s="53" t="s">
        <v>960</v>
      </c>
      <c r="B5563" s="57">
        <v>45717</v>
      </c>
      <c r="C5563" s="59">
        <v>1781419.25</v>
      </c>
      <c r="D5563" s="60">
        <v>95</v>
      </c>
      <c r="E5563" s="54">
        <v>26721.29</v>
      </c>
      <c r="F5563" s="54">
        <v>9363.17</v>
      </c>
      <c r="G5563" s="55">
        <v>0.35</v>
      </c>
      <c r="H5563" s="53">
        <v>0</v>
      </c>
      <c r="I5563" s="53" t="s">
        <v>1409</v>
      </c>
    </row>
    <row r="5564" spans="1:9" ht="17.399999999999999" x14ac:dyDescent="0.3">
      <c r="A5564" s="53" t="s">
        <v>960</v>
      </c>
      <c r="B5564" s="57">
        <v>45748</v>
      </c>
      <c r="C5564" s="59">
        <v>1726375.26</v>
      </c>
      <c r="D5564" s="60">
        <v>0</v>
      </c>
      <c r="E5564" s="54">
        <v>25895.63</v>
      </c>
      <c r="F5564" s="54">
        <v>26519.200000000001</v>
      </c>
      <c r="G5564" s="55">
        <v>1.024</v>
      </c>
      <c r="H5564" s="53">
        <v>0</v>
      </c>
      <c r="I5564" s="53" t="s">
        <v>1408</v>
      </c>
    </row>
    <row r="5565" spans="1:9" ht="17.399999999999999" x14ac:dyDescent="0.3">
      <c r="A5565" s="53" t="s">
        <v>960</v>
      </c>
      <c r="B5565" s="57">
        <v>45778</v>
      </c>
      <c r="C5565" s="59">
        <v>1675120.19</v>
      </c>
      <c r="D5565" s="60">
        <v>0</v>
      </c>
      <c r="E5565" s="54">
        <v>25126.799999999999</v>
      </c>
      <c r="F5565" s="54">
        <v>24602.48</v>
      </c>
      <c r="G5565" s="55">
        <v>0.97899999999999998</v>
      </c>
      <c r="H5565" s="53">
        <v>0</v>
      </c>
      <c r="I5565" s="53" t="s">
        <v>1408</v>
      </c>
    </row>
    <row r="5566" spans="1:9" ht="17.399999999999999" x14ac:dyDescent="0.3">
      <c r="A5566" s="53" t="s">
        <v>960</v>
      </c>
      <c r="B5566" s="57">
        <v>45809</v>
      </c>
      <c r="C5566" s="59">
        <v>1629195.12</v>
      </c>
      <c r="D5566" s="60">
        <v>0</v>
      </c>
      <c r="E5566" s="54">
        <v>24437.93</v>
      </c>
      <c r="F5566" s="54">
        <v>24969.45</v>
      </c>
      <c r="G5566" s="55">
        <v>1.022</v>
      </c>
      <c r="H5566" s="53">
        <v>0</v>
      </c>
      <c r="I5566" s="53" t="s">
        <v>1408</v>
      </c>
    </row>
    <row r="5567" spans="1:9" ht="17.399999999999999" x14ac:dyDescent="0.3">
      <c r="A5567" s="53" t="s">
        <v>960</v>
      </c>
      <c r="B5567" s="57">
        <v>45839</v>
      </c>
      <c r="C5567" s="59">
        <v>1578029.32</v>
      </c>
      <c r="D5567" s="60">
        <v>0</v>
      </c>
      <c r="E5567" s="54">
        <v>23670.44</v>
      </c>
      <c r="F5567" s="54">
        <v>26312.43</v>
      </c>
      <c r="G5567" s="55">
        <v>1.1120000000000001</v>
      </c>
      <c r="H5567" s="53">
        <v>0</v>
      </c>
      <c r="I5567" s="53" t="s">
        <v>1408</v>
      </c>
    </row>
    <row r="5568" spans="1:9" ht="17.399999999999999" x14ac:dyDescent="0.3">
      <c r="A5568" s="53" t="s">
        <v>960</v>
      </c>
      <c r="B5568" s="57">
        <v>45870</v>
      </c>
      <c r="C5568" s="59">
        <v>1529294.56</v>
      </c>
      <c r="D5568" s="60">
        <v>0</v>
      </c>
      <c r="E5568" s="54">
        <v>22939.42</v>
      </c>
      <c r="F5568" s="54">
        <v>25880.32</v>
      </c>
      <c r="G5568" s="55">
        <v>1.1279999999999999</v>
      </c>
      <c r="H5568" s="53">
        <v>0</v>
      </c>
      <c r="I5568" s="53" t="s">
        <v>1408</v>
      </c>
    </row>
    <row r="5569" spans="1:9" ht="17.399999999999999" x14ac:dyDescent="0.3">
      <c r="A5569" s="53" t="s">
        <v>960</v>
      </c>
      <c r="B5569" s="57">
        <v>45901</v>
      </c>
      <c r="C5569" s="59">
        <v>1483714.45</v>
      </c>
      <c r="D5569" s="60">
        <v>0</v>
      </c>
      <c r="E5569" s="54">
        <v>22255.72</v>
      </c>
      <c r="F5569" s="54">
        <v>25304.18</v>
      </c>
      <c r="G5569" s="55">
        <v>1.137</v>
      </c>
      <c r="H5569" s="53">
        <v>0</v>
      </c>
      <c r="I5569" s="53" t="s">
        <v>1408</v>
      </c>
    </row>
    <row r="5570" spans="1:9" ht="17.399999999999999" x14ac:dyDescent="0.3">
      <c r="A5570" s="53" t="s">
        <v>960</v>
      </c>
      <c r="B5570" s="57">
        <v>45931</v>
      </c>
      <c r="C5570" s="59">
        <v>1436012.71</v>
      </c>
      <c r="D5570" s="60">
        <v>0</v>
      </c>
      <c r="E5570" s="54">
        <v>21540.19</v>
      </c>
      <c r="F5570" s="54">
        <v>22530.25</v>
      </c>
      <c r="G5570" s="55">
        <v>1.046</v>
      </c>
      <c r="H5570" s="53">
        <v>0</v>
      </c>
      <c r="I5570" s="53" t="s">
        <v>1408</v>
      </c>
    </row>
    <row r="5571" spans="1:9" ht="17.399999999999999" x14ac:dyDescent="0.3">
      <c r="A5571" s="53" t="s">
        <v>960</v>
      </c>
      <c r="B5571" s="57">
        <v>45962</v>
      </c>
      <c r="C5571" s="59">
        <v>1396897.38</v>
      </c>
      <c r="D5571" s="60">
        <v>0</v>
      </c>
      <c r="E5571" s="54">
        <v>20953.46</v>
      </c>
      <c r="F5571" s="54">
        <v>20767.79</v>
      </c>
      <c r="G5571" s="55">
        <v>0.99099999999999999</v>
      </c>
      <c r="H5571" s="53">
        <v>0</v>
      </c>
      <c r="I5571" s="53" t="s">
        <v>1408</v>
      </c>
    </row>
    <row r="5572" spans="1:9" ht="17.399999999999999" x14ac:dyDescent="0.3">
      <c r="A5572" s="53" t="s">
        <v>960</v>
      </c>
      <c r="B5572" s="57">
        <v>45992</v>
      </c>
      <c r="C5572" s="59">
        <v>1353990.98</v>
      </c>
      <c r="D5572" s="60">
        <v>0</v>
      </c>
      <c r="E5572" s="54">
        <v>20309.86</v>
      </c>
      <c r="F5572" s="54">
        <v>22497.439999999999</v>
      </c>
      <c r="G5572" s="55">
        <v>1.1080000000000001</v>
      </c>
      <c r="H5572" s="53">
        <v>0</v>
      </c>
      <c r="I5572" s="53" t="s">
        <v>1408</v>
      </c>
    </row>
    <row r="5573" spans="1:9" ht="17.399999999999999" x14ac:dyDescent="0.3">
      <c r="A5573" s="53" t="s">
        <v>961</v>
      </c>
      <c r="B5573" s="57">
        <v>45658</v>
      </c>
      <c r="C5573" s="59">
        <v>16083379.789999999</v>
      </c>
      <c r="D5573" s="60">
        <v>0</v>
      </c>
      <c r="E5573" s="54">
        <v>241250.7</v>
      </c>
      <c r="F5573" s="54">
        <v>241858.84</v>
      </c>
      <c r="G5573" s="55">
        <v>1.0029999999999999</v>
      </c>
      <c r="H5573" s="53">
        <v>0</v>
      </c>
      <c r="I5573" s="53" t="s">
        <v>1408</v>
      </c>
    </row>
    <row r="5574" spans="1:9" ht="17.399999999999999" x14ac:dyDescent="0.3">
      <c r="A5574" s="53" t="s">
        <v>961</v>
      </c>
      <c r="B5574" s="57">
        <v>45689</v>
      </c>
      <c r="C5574" s="59">
        <v>15669703.16</v>
      </c>
      <c r="D5574" s="60">
        <v>15</v>
      </c>
      <c r="E5574" s="54">
        <v>235045.55</v>
      </c>
      <c r="F5574" s="54">
        <v>248274.72</v>
      </c>
      <c r="G5574" s="55">
        <v>1.056</v>
      </c>
      <c r="H5574" s="53">
        <v>0</v>
      </c>
      <c r="I5574" s="53" t="s">
        <v>1408</v>
      </c>
    </row>
    <row r="5575" spans="1:9" ht="17.399999999999999" x14ac:dyDescent="0.3">
      <c r="A5575" s="53" t="s">
        <v>961</v>
      </c>
      <c r="B5575" s="57">
        <v>45717</v>
      </c>
      <c r="C5575" s="59">
        <v>15339986.619999999</v>
      </c>
      <c r="D5575" s="60">
        <v>15</v>
      </c>
      <c r="E5575" s="54">
        <v>230099.8</v>
      </c>
      <c r="F5575" s="54">
        <v>258523.3</v>
      </c>
      <c r="G5575" s="55">
        <v>1.1240000000000001</v>
      </c>
      <c r="H5575" s="53">
        <v>0</v>
      </c>
      <c r="I5575" s="53" t="s">
        <v>1408</v>
      </c>
    </row>
    <row r="5576" spans="1:9" ht="17.399999999999999" x14ac:dyDescent="0.3">
      <c r="A5576" s="53" t="s">
        <v>961</v>
      </c>
      <c r="B5576" s="57">
        <v>45748</v>
      </c>
      <c r="C5576" s="59">
        <v>15339986.619999999</v>
      </c>
      <c r="D5576" s="60">
        <v>185</v>
      </c>
      <c r="E5576" s="54">
        <v>230099.8</v>
      </c>
      <c r="F5576" s="54">
        <v>38297.1</v>
      </c>
      <c r="G5576" s="55">
        <v>0.16600000000000001</v>
      </c>
      <c r="H5576" s="53">
        <v>0</v>
      </c>
      <c r="I5576" s="53" t="s">
        <v>1412</v>
      </c>
    </row>
    <row r="5577" spans="1:9" ht="17.399999999999999" x14ac:dyDescent="0.3">
      <c r="A5577" s="53" t="s">
        <v>961</v>
      </c>
      <c r="B5577" s="57">
        <v>45778</v>
      </c>
      <c r="C5577" s="59">
        <v>15339986.619999999</v>
      </c>
      <c r="D5577" s="60">
        <v>999</v>
      </c>
      <c r="E5577" s="54">
        <v>230099.8</v>
      </c>
      <c r="F5577" s="54">
        <v>5282.94</v>
      </c>
      <c r="G5577" s="55">
        <v>2.3E-2</v>
      </c>
      <c r="H5577" s="53">
        <v>0</v>
      </c>
      <c r="I5577" s="53" t="s">
        <v>1412</v>
      </c>
    </row>
    <row r="5578" spans="1:9" ht="17.399999999999999" x14ac:dyDescent="0.3">
      <c r="A5578" s="53" t="s">
        <v>961</v>
      </c>
      <c r="B5578" s="57">
        <v>45809</v>
      </c>
      <c r="C5578" s="59">
        <v>15339986.619999999</v>
      </c>
      <c r="D5578" s="60">
        <v>999</v>
      </c>
      <c r="E5578" s="54">
        <v>230099.8</v>
      </c>
      <c r="F5578" s="54">
        <v>15.63</v>
      </c>
      <c r="G5578" s="55">
        <v>0</v>
      </c>
      <c r="H5578" s="53">
        <v>0</v>
      </c>
      <c r="I5578" s="53" t="s">
        <v>1412</v>
      </c>
    </row>
    <row r="5579" spans="1:9" ht="17.399999999999999" x14ac:dyDescent="0.3">
      <c r="A5579" s="53" t="s">
        <v>961</v>
      </c>
      <c r="B5579" s="57">
        <v>45839</v>
      </c>
      <c r="C5579" s="59">
        <v>15339986.619999999</v>
      </c>
      <c r="D5579" s="60">
        <v>999</v>
      </c>
      <c r="E5579" s="54">
        <v>230099.8</v>
      </c>
      <c r="F5579" s="54">
        <v>25021.16</v>
      </c>
      <c r="G5579" s="55">
        <v>0.109</v>
      </c>
      <c r="H5579" s="53">
        <v>0</v>
      </c>
      <c r="I5579" s="53" t="s">
        <v>1412</v>
      </c>
    </row>
    <row r="5580" spans="1:9" ht="17.399999999999999" x14ac:dyDescent="0.3">
      <c r="A5580" s="53" t="s">
        <v>961</v>
      </c>
      <c r="B5580" s="57">
        <v>45870</v>
      </c>
      <c r="C5580" s="59">
        <v>15339986.619999999</v>
      </c>
      <c r="D5580" s="60">
        <v>999</v>
      </c>
      <c r="E5580" s="54">
        <v>230099.8</v>
      </c>
      <c r="F5580" s="54">
        <v>45051.59</v>
      </c>
      <c r="G5580" s="55">
        <v>0.19600000000000001</v>
      </c>
      <c r="H5580" s="53">
        <v>0</v>
      </c>
      <c r="I5580" s="53" t="s">
        <v>1412</v>
      </c>
    </row>
    <row r="5581" spans="1:9" ht="17.399999999999999" x14ac:dyDescent="0.3">
      <c r="A5581" s="53" t="s">
        <v>961</v>
      </c>
      <c r="B5581" s="57">
        <v>45901</v>
      </c>
      <c r="C5581" s="59">
        <v>15339986.619999999</v>
      </c>
      <c r="D5581" s="60">
        <v>999</v>
      </c>
      <c r="E5581" s="54">
        <v>230099.8</v>
      </c>
      <c r="F5581" s="54">
        <v>29691.63</v>
      </c>
      <c r="G5581" s="55">
        <v>0.129</v>
      </c>
      <c r="H5581" s="53">
        <v>0</v>
      </c>
      <c r="I5581" s="53" t="s">
        <v>1412</v>
      </c>
    </row>
    <row r="5582" spans="1:9" ht="17.399999999999999" x14ac:dyDescent="0.3">
      <c r="A5582" s="53" t="s">
        <v>961</v>
      </c>
      <c r="B5582" s="57">
        <v>45931</v>
      </c>
      <c r="C5582" s="59">
        <v>15339986.619999999</v>
      </c>
      <c r="D5582" s="60">
        <v>999</v>
      </c>
      <c r="E5582" s="54">
        <v>230099.8</v>
      </c>
      <c r="F5582" s="54">
        <v>37139.589999999997</v>
      </c>
      <c r="G5582" s="55">
        <v>0.161</v>
      </c>
      <c r="H5582" s="53">
        <v>0</v>
      </c>
      <c r="I5582" s="53" t="s">
        <v>1412</v>
      </c>
    </row>
    <row r="5583" spans="1:9" ht="17.399999999999999" x14ac:dyDescent="0.3">
      <c r="A5583" s="53" t="s">
        <v>961</v>
      </c>
      <c r="B5583" s="57">
        <v>45962</v>
      </c>
      <c r="C5583" s="59">
        <v>15339986.619999999</v>
      </c>
      <c r="D5583" s="60">
        <v>999</v>
      </c>
      <c r="E5583" s="54">
        <v>230099.8</v>
      </c>
      <c r="F5583" s="54">
        <v>32588.66</v>
      </c>
      <c r="G5583" s="55">
        <v>0.14199999999999999</v>
      </c>
      <c r="H5583" s="53">
        <v>0</v>
      </c>
      <c r="I5583" s="53" t="s">
        <v>1412</v>
      </c>
    </row>
    <row r="5584" spans="1:9" ht="17.399999999999999" x14ac:dyDescent="0.3">
      <c r="A5584" s="53" t="s">
        <v>961</v>
      </c>
      <c r="B5584" s="57">
        <v>45992</v>
      </c>
      <c r="C5584" s="59">
        <v>15339986.619999999</v>
      </c>
      <c r="D5584" s="60">
        <v>999</v>
      </c>
      <c r="E5584" s="54">
        <v>230099.8</v>
      </c>
      <c r="F5584" s="54">
        <v>34582.480000000003</v>
      </c>
      <c r="G5584" s="55">
        <v>0.15</v>
      </c>
      <c r="H5584" s="53">
        <v>0</v>
      </c>
      <c r="I5584" s="53" t="s">
        <v>1412</v>
      </c>
    </row>
    <row r="5585" spans="1:9" ht="17.399999999999999" x14ac:dyDescent="0.3">
      <c r="A5585" s="53" t="s">
        <v>963</v>
      </c>
      <c r="B5585" s="57">
        <v>45658</v>
      </c>
      <c r="C5585" s="59">
        <v>96986151.980000004</v>
      </c>
      <c r="D5585" s="60">
        <v>0</v>
      </c>
      <c r="E5585" s="54">
        <v>969861.52</v>
      </c>
      <c r="F5585" s="54">
        <v>936476.97</v>
      </c>
      <c r="G5585" s="55">
        <v>0.96599999999999997</v>
      </c>
      <c r="H5585" s="53">
        <v>0</v>
      </c>
      <c r="I5585" s="53" t="s">
        <v>1408</v>
      </c>
    </row>
    <row r="5586" spans="1:9" ht="17.399999999999999" x14ac:dyDescent="0.3">
      <c r="A5586" s="53" t="s">
        <v>963</v>
      </c>
      <c r="B5586" s="57">
        <v>45689</v>
      </c>
      <c r="C5586" s="59">
        <v>94997273.819999993</v>
      </c>
      <c r="D5586" s="60">
        <v>0</v>
      </c>
      <c r="E5586" s="54">
        <v>949972.74</v>
      </c>
      <c r="F5586" s="54">
        <v>956375.51</v>
      </c>
      <c r="G5586" s="55">
        <v>1.0069999999999999</v>
      </c>
      <c r="H5586" s="53">
        <v>0</v>
      </c>
      <c r="I5586" s="53" t="s">
        <v>1408</v>
      </c>
    </row>
    <row r="5587" spans="1:9" ht="17.399999999999999" x14ac:dyDescent="0.3">
      <c r="A5587" s="53" t="s">
        <v>963</v>
      </c>
      <c r="B5587" s="57">
        <v>45717</v>
      </c>
      <c r="C5587" s="59">
        <v>93151456.260000005</v>
      </c>
      <c r="D5587" s="60">
        <v>0</v>
      </c>
      <c r="E5587" s="54">
        <v>931514.56</v>
      </c>
      <c r="F5587" s="54">
        <v>1067011.72</v>
      </c>
      <c r="G5587" s="55">
        <v>1.145</v>
      </c>
      <c r="H5587" s="53">
        <v>0</v>
      </c>
      <c r="I5587" s="53" t="s">
        <v>1408</v>
      </c>
    </row>
    <row r="5588" spans="1:9" ht="17.399999999999999" x14ac:dyDescent="0.3">
      <c r="A5588" s="53" t="s">
        <v>963</v>
      </c>
      <c r="B5588" s="57">
        <v>45748</v>
      </c>
      <c r="C5588" s="59">
        <v>91740874.180000007</v>
      </c>
      <c r="D5588" s="60">
        <v>15</v>
      </c>
      <c r="E5588" s="54">
        <v>917408.74</v>
      </c>
      <c r="F5588" s="54">
        <v>1022643.14</v>
      </c>
      <c r="G5588" s="55">
        <v>1.115</v>
      </c>
      <c r="H5588" s="53">
        <v>0</v>
      </c>
      <c r="I5588" s="53" t="s">
        <v>1408</v>
      </c>
    </row>
    <row r="5589" spans="1:9" ht="17.399999999999999" x14ac:dyDescent="0.3">
      <c r="A5589" s="53" t="s">
        <v>963</v>
      </c>
      <c r="B5589" s="57">
        <v>45778</v>
      </c>
      <c r="C5589" s="59">
        <v>90082372.790000007</v>
      </c>
      <c r="D5589" s="60">
        <v>95</v>
      </c>
      <c r="E5589" s="54">
        <v>900823.73</v>
      </c>
      <c r="F5589" s="54">
        <v>368893.82</v>
      </c>
      <c r="G5589" s="55">
        <v>0.41</v>
      </c>
      <c r="H5589" s="53">
        <v>1</v>
      </c>
      <c r="I5589" s="53" t="s">
        <v>1409</v>
      </c>
    </row>
    <row r="5590" spans="1:9" ht="17.399999999999999" x14ac:dyDescent="0.3">
      <c r="A5590" s="53" t="s">
        <v>963</v>
      </c>
      <c r="B5590" s="57">
        <v>45809</v>
      </c>
      <c r="C5590" s="59">
        <v>88715532.680000007</v>
      </c>
      <c r="D5590" s="60">
        <v>0</v>
      </c>
      <c r="E5590" s="54">
        <v>887155.33</v>
      </c>
      <c r="F5590" s="54">
        <v>994953.75</v>
      </c>
      <c r="G5590" s="55">
        <v>1.1220000000000001</v>
      </c>
      <c r="H5590" s="53">
        <v>1</v>
      </c>
      <c r="I5590" s="53" t="s">
        <v>1408</v>
      </c>
    </row>
    <row r="5591" spans="1:9" ht="17.399999999999999" x14ac:dyDescent="0.3">
      <c r="A5591" s="53" t="s">
        <v>963</v>
      </c>
      <c r="B5591" s="57">
        <v>45839</v>
      </c>
      <c r="C5591" s="59">
        <v>87352604.950000003</v>
      </c>
      <c r="D5591" s="60">
        <v>0</v>
      </c>
      <c r="E5591" s="54">
        <v>873526.05</v>
      </c>
      <c r="F5591" s="54">
        <v>861453.89</v>
      </c>
      <c r="G5591" s="55">
        <v>0.98599999999999999</v>
      </c>
      <c r="H5591" s="53">
        <v>1</v>
      </c>
      <c r="I5591" s="53" t="s">
        <v>1408</v>
      </c>
    </row>
    <row r="5592" spans="1:9" ht="17.399999999999999" x14ac:dyDescent="0.3">
      <c r="A5592" s="53" t="s">
        <v>963</v>
      </c>
      <c r="B5592" s="57">
        <v>45870</v>
      </c>
      <c r="C5592" s="59">
        <v>86063883.439999998</v>
      </c>
      <c r="D5592" s="60">
        <v>35</v>
      </c>
      <c r="E5592" s="54">
        <v>860638.83</v>
      </c>
      <c r="F5592" s="54">
        <v>754690.11</v>
      </c>
      <c r="G5592" s="55">
        <v>0.877</v>
      </c>
      <c r="H5592" s="53">
        <v>1</v>
      </c>
      <c r="I5592" s="53" t="s">
        <v>1410</v>
      </c>
    </row>
    <row r="5593" spans="1:9" ht="17.399999999999999" x14ac:dyDescent="0.3">
      <c r="A5593" s="53" t="s">
        <v>963</v>
      </c>
      <c r="B5593" s="57">
        <v>45901</v>
      </c>
      <c r="C5593" s="59">
        <v>84299214.689999998</v>
      </c>
      <c r="D5593" s="60">
        <v>0</v>
      </c>
      <c r="E5593" s="54">
        <v>842992.15</v>
      </c>
      <c r="F5593" s="54">
        <v>858589.22</v>
      </c>
      <c r="G5593" s="55">
        <v>1.0189999999999999</v>
      </c>
      <c r="H5593" s="53">
        <v>1</v>
      </c>
      <c r="I5593" s="53" t="s">
        <v>1408</v>
      </c>
    </row>
    <row r="5594" spans="1:9" ht="17.399999999999999" x14ac:dyDescent="0.3">
      <c r="A5594" s="53" t="s">
        <v>963</v>
      </c>
      <c r="B5594" s="57">
        <v>45931</v>
      </c>
      <c r="C5594" s="59">
        <v>82582187.219999999</v>
      </c>
      <c r="D5594" s="60">
        <v>0</v>
      </c>
      <c r="E5594" s="54">
        <v>825821.87</v>
      </c>
      <c r="F5594" s="54">
        <v>834982.8</v>
      </c>
      <c r="G5594" s="55">
        <v>1.0109999999999999</v>
      </c>
      <c r="H5594" s="53">
        <v>1</v>
      </c>
      <c r="I5594" s="53" t="s">
        <v>1408</v>
      </c>
    </row>
    <row r="5595" spans="1:9" ht="17.399999999999999" x14ac:dyDescent="0.3">
      <c r="A5595" s="53" t="s">
        <v>963</v>
      </c>
      <c r="B5595" s="57">
        <v>45962</v>
      </c>
      <c r="C5595" s="59">
        <v>81187082.439999998</v>
      </c>
      <c r="D5595" s="60">
        <v>0</v>
      </c>
      <c r="E5595" s="54">
        <v>811870.82</v>
      </c>
      <c r="F5595" s="54">
        <v>891671.45</v>
      </c>
      <c r="G5595" s="55">
        <v>1.0980000000000001</v>
      </c>
      <c r="H5595" s="53">
        <v>1</v>
      </c>
      <c r="I5595" s="53" t="s">
        <v>1408</v>
      </c>
    </row>
    <row r="5596" spans="1:9" ht="17.399999999999999" x14ac:dyDescent="0.3">
      <c r="A5596" s="53" t="s">
        <v>963</v>
      </c>
      <c r="B5596" s="57">
        <v>45992</v>
      </c>
      <c r="C5596" s="59">
        <v>79886962.879999995</v>
      </c>
      <c r="D5596" s="60">
        <v>0</v>
      </c>
      <c r="E5596" s="54">
        <v>798869.63</v>
      </c>
      <c r="F5596" s="54">
        <v>790241.58</v>
      </c>
      <c r="G5596" s="55">
        <v>0.98899999999999999</v>
      </c>
      <c r="H5596" s="53">
        <v>1</v>
      </c>
      <c r="I5596" s="53" t="s">
        <v>1408</v>
      </c>
    </row>
    <row r="5597" spans="1:9" ht="17.399999999999999" x14ac:dyDescent="0.3">
      <c r="A5597" s="53" t="s">
        <v>964</v>
      </c>
      <c r="B5597" s="57">
        <v>45658</v>
      </c>
      <c r="C5597" s="59">
        <v>3141869.01</v>
      </c>
      <c r="D5597" s="60">
        <v>65</v>
      </c>
      <c r="E5597" s="54">
        <v>47128.04</v>
      </c>
      <c r="F5597" s="54">
        <v>24263.56</v>
      </c>
      <c r="G5597" s="55">
        <v>0.51500000000000001</v>
      </c>
      <c r="H5597" s="53">
        <v>0</v>
      </c>
      <c r="I5597" s="53" t="s">
        <v>1411</v>
      </c>
    </row>
    <row r="5598" spans="1:9" ht="17.399999999999999" x14ac:dyDescent="0.3">
      <c r="A5598" s="53" t="s">
        <v>964</v>
      </c>
      <c r="B5598" s="57">
        <v>45689</v>
      </c>
      <c r="C5598" s="59">
        <v>3052505.78</v>
      </c>
      <c r="D5598" s="60">
        <v>0</v>
      </c>
      <c r="E5598" s="54">
        <v>45787.59</v>
      </c>
      <c r="F5598" s="54">
        <v>46817.120000000003</v>
      </c>
      <c r="G5598" s="55">
        <v>1.022</v>
      </c>
      <c r="H5598" s="53">
        <v>0</v>
      </c>
      <c r="I5598" s="53" t="s">
        <v>1408</v>
      </c>
    </row>
    <row r="5599" spans="1:9" ht="17.399999999999999" x14ac:dyDescent="0.3">
      <c r="A5599" s="53" t="s">
        <v>964</v>
      </c>
      <c r="B5599" s="57">
        <v>45717</v>
      </c>
      <c r="C5599" s="59">
        <v>2952852.89</v>
      </c>
      <c r="D5599" s="60">
        <v>0</v>
      </c>
      <c r="E5599" s="54">
        <v>44292.79</v>
      </c>
      <c r="F5599" s="54">
        <v>43505.26</v>
      </c>
      <c r="G5599" s="55">
        <v>0.98199999999999998</v>
      </c>
      <c r="H5599" s="53">
        <v>0</v>
      </c>
      <c r="I5599" s="53" t="s">
        <v>1408</v>
      </c>
    </row>
    <row r="5600" spans="1:9" ht="17.399999999999999" x14ac:dyDescent="0.3">
      <c r="A5600" s="53" t="s">
        <v>964</v>
      </c>
      <c r="B5600" s="57">
        <v>45748</v>
      </c>
      <c r="C5600" s="59">
        <v>2875465.5</v>
      </c>
      <c r="D5600" s="60">
        <v>0</v>
      </c>
      <c r="E5600" s="54">
        <v>43131.98</v>
      </c>
      <c r="F5600" s="54">
        <v>46002.6</v>
      </c>
      <c r="G5600" s="55">
        <v>1.0669999999999999</v>
      </c>
      <c r="H5600" s="53">
        <v>0</v>
      </c>
      <c r="I5600" s="53" t="s">
        <v>1408</v>
      </c>
    </row>
    <row r="5601" spans="1:9" ht="17.399999999999999" x14ac:dyDescent="0.3">
      <c r="A5601" s="53" t="s">
        <v>964</v>
      </c>
      <c r="B5601" s="57">
        <v>45778</v>
      </c>
      <c r="C5601" s="59">
        <v>2790437.98</v>
      </c>
      <c r="D5601" s="60">
        <v>0</v>
      </c>
      <c r="E5601" s="54">
        <v>41856.57</v>
      </c>
      <c r="F5601" s="54">
        <v>41042.980000000003</v>
      </c>
      <c r="G5601" s="55">
        <v>0.98099999999999998</v>
      </c>
      <c r="H5601" s="53">
        <v>0</v>
      </c>
      <c r="I5601" s="53" t="s">
        <v>1408</v>
      </c>
    </row>
    <row r="5602" spans="1:9" ht="17.399999999999999" x14ac:dyDescent="0.3">
      <c r="A5602" s="53" t="s">
        <v>964</v>
      </c>
      <c r="B5602" s="57">
        <v>45809</v>
      </c>
      <c r="C5602" s="59">
        <v>2707672.7</v>
      </c>
      <c r="D5602" s="60">
        <v>0</v>
      </c>
      <c r="E5602" s="54">
        <v>40615.089999999997</v>
      </c>
      <c r="F5602" s="54">
        <v>42861.14</v>
      </c>
      <c r="G5602" s="55">
        <v>1.0549999999999999</v>
      </c>
      <c r="H5602" s="53">
        <v>0</v>
      </c>
      <c r="I5602" s="53" t="s">
        <v>1408</v>
      </c>
    </row>
    <row r="5603" spans="1:9" ht="17.399999999999999" x14ac:dyDescent="0.3">
      <c r="A5603" s="53" t="s">
        <v>964</v>
      </c>
      <c r="B5603" s="57">
        <v>45839</v>
      </c>
      <c r="C5603" s="59">
        <v>2632545.64</v>
      </c>
      <c r="D5603" s="60">
        <v>0</v>
      </c>
      <c r="E5603" s="54">
        <v>39488.18</v>
      </c>
      <c r="F5603" s="54">
        <v>44242.559999999998</v>
      </c>
      <c r="G5603" s="55">
        <v>1.1200000000000001</v>
      </c>
      <c r="H5603" s="53">
        <v>0</v>
      </c>
      <c r="I5603" s="53" t="s">
        <v>1408</v>
      </c>
    </row>
    <row r="5604" spans="1:9" ht="17.399999999999999" x14ac:dyDescent="0.3">
      <c r="A5604" s="53" t="s">
        <v>964</v>
      </c>
      <c r="B5604" s="57">
        <v>45870</v>
      </c>
      <c r="C5604" s="59">
        <v>2551596.33</v>
      </c>
      <c r="D5604" s="60">
        <v>65</v>
      </c>
      <c r="E5604" s="54">
        <v>38273.949999999997</v>
      </c>
      <c r="F5604" s="54">
        <v>18150.2</v>
      </c>
      <c r="G5604" s="55">
        <v>0.47399999999999998</v>
      </c>
      <c r="H5604" s="53">
        <v>0</v>
      </c>
      <c r="I5604" s="53" t="s">
        <v>1411</v>
      </c>
    </row>
    <row r="5605" spans="1:9" ht="17.399999999999999" x14ac:dyDescent="0.3">
      <c r="A5605" s="53" t="s">
        <v>964</v>
      </c>
      <c r="B5605" s="57">
        <v>45901</v>
      </c>
      <c r="C5605" s="59">
        <v>2476966.79</v>
      </c>
      <c r="D5605" s="60">
        <v>0</v>
      </c>
      <c r="E5605" s="54">
        <v>37154.5</v>
      </c>
      <c r="F5605" s="54">
        <v>40391.68</v>
      </c>
      <c r="G5605" s="55">
        <v>1.087</v>
      </c>
      <c r="H5605" s="53">
        <v>0</v>
      </c>
      <c r="I5605" s="53" t="s">
        <v>1408</v>
      </c>
    </row>
    <row r="5606" spans="1:9" ht="17.399999999999999" x14ac:dyDescent="0.3">
      <c r="A5606" s="53" t="s">
        <v>964</v>
      </c>
      <c r="B5606" s="57">
        <v>45931</v>
      </c>
      <c r="C5606" s="59">
        <v>2399971.4700000002</v>
      </c>
      <c r="D5606" s="60">
        <v>0</v>
      </c>
      <c r="E5606" s="54">
        <v>35999.57</v>
      </c>
      <c r="F5606" s="54">
        <v>39501.870000000003</v>
      </c>
      <c r="G5606" s="55">
        <v>1.097</v>
      </c>
      <c r="H5606" s="53">
        <v>0</v>
      </c>
      <c r="I5606" s="53" t="s">
        <v>1408</v>
      </c>
    </row>
    <row r="5607" spans="1:9" ht="17.399999999999999" x14ac:dyDescent="0.3">
      <c r="A5607" s="53" t="s">
        <v>964</v>
      </c>
      <c r="B5607" s="57">
        <v>45962</v>
      </c>
      <c r="C5607" s="59">
        <v>2320924.77</v>
      </c>
      <c r="D5607" s="60">
        <v>0</v>
      </c>
      <c r="E5607" s="54">
        <v>34813.870000000003</v>
      </c>
      <c r="F5607" s="54">
        <v>33406.559999999998</v>
      </c>
      <c r="G5607" s="55">
        <v>0.96</v>
      </c>
      <c r="H5607" s="53">
        <v>0</v>
      </c>
      <c r="I5607" s="53" t="s">
        <v>1408</v>
      </c>
    </row>
    <row r="5608" spans="1:9" ht="17.399999999999999" x14ac:dyDescent="0.3">
      <c r="A5608" s="53" t="s">
        <v>964</v>
      </c>
      <c r="B5608" s="57">
        <v>45992</v>
      </c>
      <c r="C5608" s="59">
        <v>2258020.7200000002</v>
      </c>
      <c r="D5608" s="60">
        <v>0</v>
      </c>
      <c r="E5608" s="54">
        <v>33870.31</v>
      </c>
      <c r="F5608" s="54">
        <v>32579.51</v>
      </c>
      <c r="G5608" s="55">
        <v>0.96199999999999997</v>
      </c>
      <c r="H5608" s="53">
        <v>0</v>
      </c>
      <c r="I5608" s="53" t="s">
        <v>1408</v>
      </c>
    </row>
    <row r="5609" spans="1:9" ht="17.399999999999999" x14ac:dyDescent="0.3">
      <c r="A5609" s="53" t="s">
        <v>965</v>
      </c>
      <c r="B5609" s="57">
        <v>45658</v>
      </c>
      <c r="C5609" s="59">
        <v>77943291.909999996</v>
      </c>
      <c r="D5609" s="60">
        <v>15</v>
      </c>
      <c r="E5609" s="54">
        <v>779432.92</v>
      </c>
      <c r="F5609" s="54">
        <v>794372.78</v>
      </c>
      <c r="G5609" s="55">
        <v>1.0189999999999999</v>
      </c>
      <c r="H5609" s="53">
        <v>0</v>
      </c>
      <c r="I5609" s="53" t="s">
        <v>1408</v>
      </c>
    </row>
    <row r="5610" spans="1:9" ht="17.399999999999999" x14ac:dyDescent="0.3">
      <c r="A5610" s="53" t="s">
        <v>965</v>
      </c>
      <c r="B5610" s="57">
        <v>45689</v>
      </c>
      <c r="C5610" s="59">
        <v>76815892.439999998</v>
      </c>
      <c r="D5610" s="60">
        <v>0</v>
      </c>
      <c r="E5610" s="54">
        <v>768158.92</v>
      </c>
      <c r="F5610" s="54">
        <v>836514.58</v>
      </c>
      <c r="G5610" s="55">
        <v>1.089</v>
      </c>
      <c r="H5610" s="53">
        <v>0</v>
      </c>
      <c r="I5610" s="53" t="s">
        <v>1408</v>
      </c>
    </row>
    <row r="5611" spans="1:9" ht="17.399999999999999" x14ac:dyDescent="0.3">
      <c r="A5611" s="53" t="s">
        <v>965</v>
      </c>
      <c r="B5611" s="57">
        <v>45717</v>
      </c>
      <c r="C5611" s="59">
        <v>75280906.870000005</v>
      </c>
      <c r="D5611" s="60">
        <v>35</v>
      </c>
      <c r="E5611" s="54">
        <v>752809.07</v>
      </c>
      <c r="F5611" s="54">
        <v>572020.25</v>
      </c>
      <c r="G5611" s="55">
        <v>0.76</v>
      </c>
      <c r="H5611" s="53">
        <v>0</v>
      </c>
      <c r="I5611" s="53" t="s">
        <v>1410</v>
      </c>
    </row>
    <row r="5612" spans="1:9" ht="17.399999999999999" x14ac:dyDescent="0.3">
      <c r="A5612" s="53" t="s">
        <v>965</v>
      </c>
      <c r="B5612" s="57">
        <v>45748</v>
      </c>
      <c r="C5612" s="59">
        <v>73996496.890000001</v>
      </c>
      <c r="D5612" s="60">
        <v>0</v>
      </c>
      <c r="E5612" s="54">
        <v>739964.97</v>
      </c>
      <c r="F5612" s="54">
        <v>788014.38</v>
      </c>
      <c r="G5612" s="55">
        <v>1.0649999999999999</v>
      </c>
      <c r="H5612" s="53">
        <v>0</v>
      </c>
      <c r="I5612" s="53" t="s">
        <v>1408</v>
      </c>
    </row>
    <row r="5613" spans="1:9" ht="17.399999999999999" x14ac:dyDescent="0.3">
      <c r="A5613" s="53" t="s">
        <v>965</v>
      </c>
      <c r="B5613" s="57">
        <v>45778</v>
      </c>
      <c r="C5613" s="59">
        <v>72542428.359999999</v>
      </c>
      <c r="D5613" s="60">
        <v>35</v>
      </c>
      <c r="E5613" s="54">
        <v>725424.28</v>
      </c>
      <c r="F5613" s="54">
        <v>525333.68999999994</v>
      </c>
      <c r="G5613" s="55">
        <v>0.72399999999999998</v>
      </c>
      <c r="H5613" s="53">
        <v>0</v>
      </c>
      <c r="I5613" s="53" t="s">
        <v>1410</v>
      </c>
    </row>
    <row r="5614" spans="1:9" ht="17.399999999999999" x14ac:dyDescent="0.3">
      <c r="A5614" s="53" t="s">
        <v>965</v>
      </c>
      <c r="B5614" s="57">
        <v>45809</v>
      </c>
      <c r="C5614" s="59">
        <v>71120964.370000005</v>
      </c>
      <c r="D5614" s="60">
        <v>0</v>
      </c>
      <c r="E5614" s="54">
        <v>711209.64</v>
      </c>
      <c r="F5614" s="54">
        <v>766661.82</v>
      </c>
      <c r="G5614" s="55">
        <v>1.0780000000000001</v>
      </c>
      <c r="H5614" s="53">
        <v>0</v>
      </c>
      <c r="I5614" s="53" t="s">
        <v>1408</v>
      </c>
    </row>
    <row r="5615" spans="1:9" ht="17.399999999999999" x14ac:dyDescent="0.3">
      <c r="A5615" s="53" t="s">
        <v>965</v>
      </c>
      <c r="B5615" s="57">
        <v>45839</v>
      </c>
      <c r="C5615" s="59">
        <v>70086660.739999995</v>
      </c>
      <c r="D5615" s="60">
        <v>15</v>
      </c>
      <c r="E5615" s="54">
        <v>700866.61</v>
      </c>
      <c r="F5615" s="54">
        <v>794678.07</v>
      </c>
      <c r="G5615" s="55">
        <v>1.1339999999999999</v>
      </c>
      <c r="H5615" s="53">
        <v>0</v>
      </c>
      <c r="I5615" s="53" t="s">
        <v>1408</v>
      </c>
    </row>
    <row r="5616" spans="1:9" ht="17.399999999999999" x14ac:dyDescent="0.3">
      <c r="A5616" s="53" t="s">
        <v>965</v>
      </c>
      <c r="B5616" s="57">
        <v>45870</v>
      </c>
      <c r="C5616" s="59">
        <v>68823213.810000002</v>
      </c>
      <c r="D5616" s="60">
        <v>0</v>
      </c>
      <c r="E5616" s="54">
        <v>688232.14</v>
      </c>
      <c r="F5616" s="54">
        <v>754420.2</v>
      </c>
      <c r="G5616" s="55">
        <v>1.0960000000000001</v>
      </c>
      <c r="H5616" s="53">
        <v>0</v>
      </c>
      <c r="I5616" s="53" t="s">
        <v>1408</v>
      </c>
    </row>
    <row r="5617" spans="1:9" ht="17.399999999999999" x14ac:dyDescent="0.3">
      <c r="A5617" s="53" t="s">
        <v>965</v>
      </c>
      <c r="B5617" s="57">
        <v>45901</v>
      </c>
      <c r="C5617" s="59">
        <v>67653588.959999993</v>
      </c>
      <c r="D5617" s="60">
        <v>15</v>
      </c>
      <c r="E5617" s="54">
        <v>676535.89</v>
      </c>
      <c r="F5617" s="54">
        <v>662535.28</v>
      </c>
      <c r="G5617" s="55">
        <v>0.97899999999999998</v>
      </c>
      <c r="H5617" s="53">
        <v>0</v>
      </c>
      <c r="I5617" s="53" t="s">
        <v>1408</v>
      </c>
    </row>
    <row r="5618" spans="1:9" ht="17.399999999999999" x14ac:dyDescent="0.3">
      <c r="A5618" s="53" t="s">
        <v>965</v>
      </c>
      <c r="B5618" s="57">
        <v>45931</v>
      </c>
      <c r="C5618" s="59">
        <v>66320557.219999999</v>
      </c>
      <c r="D5618" s="60">
        <v>0</v>
      </c>
      <c r="E5618" s="54">
        <v>663205.56999999995</v>
      </c>
      <c r="F5618" s="54">
        <v>667656.5</v>
      </c>
      <c r="G5618" s="55">
        <v>1.0069999999999999</v>
      </c>
      <c r="H5618" s="53">
        <v>0</v>
      </c>
      <c r="I5618" s="53" t="s">
        <v>1408</v>
      </c>
    </row>
    <row r="5619" spans="1:9" ht="17.399999999999999" x14ac:dyDescent="0.3">
      <c r="A5619" s="53" t="s">
        <v>965</v>
      </c>
      <c r="B5619" s="57">
        <v>45962</v>
      </c>
      <c r="C5619" s="59">
        <v>65089708.740000002</v>
      </c>
      <c r="D5619" s="60">
        <v>35</v>
      </c>
      <c r="E5619" s="54">
        <v>650897.09</v>
      </c>
      <c r="F5619" s="54">
        <v>478385.1</v>
      </c>
      <c r="G5619" s="55">
        <v>0.73499999999999999</v>
      </c>
      <c r="H5619" s="53">
        <v>0</v>
      </c>
      <c r="I5619" s="53" t="s">
        <v>1410</v>
      </c>
    </row>
    <row r="5620" spans="1:9" ht="17.399999999999999" x14ac:dyDescent="0.3">
      <c r="A5620" s="53" t="s">
        <v>965</v>
      </c>
      <c r="B5620" s="57">
        <v>45992</v>
      </c>
      <c r="C5620" s="59">
        <v>63731773.850000001</v>
      </c>
      <c r="D5620" s="60">
        <v>65</v>
      </c>
      <c r="E5620" s="54">
        <v>637317.74</v>
      </c>
      <c r="F5620" s="54">
        <v>466764.77</v>
      </c>
      <c r="G5620" s="55">
        <v>0.73199999999999998</v>
      </c>
      <c r="H5620" s="53">
        <v>0</v>
      </c>
      <c r="I5620" s="53" t="s">
        <v>1411</v>
      </c>
    </row>
    <row r="5621" spans="1:9" ht="17.399999999999999" x14ac:dyDescent="0.3">
      <c r="A5621" s="53" t="s">
        <v>966</v>
      </c>
      <c r="B5621" s="57">
        <v>45658</v>
      </c>
      <c r="C5621" s="59">
        <v>37795430.530000001</v>
      </c>
      <c r="D5621" s="60">
        <v>0</v>
      </c>
      <c r="E5621" s="54">
        <v>377954.31</v>
      </c>
      <c r="F5621" s="54">
        <v>415760.72</v>
      </c>
      <c r="G5621" s="55">
        <v>1.1000000000000001</v>
      </c>
      <c r="H5621" s="53">
        <v>0</v>
      </c>
      <c r="I5621" s="53" t="s">
        <v>1408</v>
      </c>
    </row>
    <row r="5622" spans="1:9" ht="17.399999999999999" x14ac:dyDescent="0.3">
      <c r="A5622" s="53" t="s">
        <v>966</v>
      </c>
      <c r="B5622" s="57">
        <v>45689</v>
      </c>
      <c r="C5622" s="59">
        <v>37169846.219999999</v>
      </c>
      <c r="D5622" s="60">
        <v>0</v>
      </c>
      <c r="E5622" s="54">
        <v>371698.46</v>
      </c>
      <c r="F5622" s="54">
        <v>369960.06</v>
      </c>
      <c r="G5622" s="55">
        <v>0.995</v>
      </c>
      <c r="H5622" s="53">
        <v>0</v>
      </c>
      <c r="I5622" s="53" t="s">
        <v>1408</v>
      </c>
    </row>
    <row r="5623" spans="1:9" ht="17.399999999999999" x14ac:dyDescent="0.3">
      <c r="A5623" s="53" t="s">
        <v>966</v>
      </c>
      <c r="B5623" s="57">
        <v>45717</v>
      </c>
      <c r="C5623" s="59">
        <v>36506365.549999997</v>
      </c>
      <c r="D5623" s="60">
        <v>0</v>
      </c>
      <c r="E5623" s="54">
        <v>365063.66</v>
      </c>
      <c r="F5623" s="54">
        <v>353593.59</v>
      </c>
      <c r="G5623" s="55">
        <v>0.96899999999999997</v>
      </c>
      <c r="H5623" s="53">
        <v>0</v>
      </c>
      <c r="I5623" s="53" t="s">
        <v>1408</v>
      </c>
    </row>
    <row r="5624" spans="1:9" ht="17.399999999999999" x14ac:dyDescent="0.3">
      <c r="A5624" s="53" t="s">
        <v>966</v>
      </c>
      <c r="B5624" s="57">
        <v>45748</v>
      </c>
      <c r="C5624" s="59">
        <v>35817059.670000002</v>
      </c>
      <c r="D5624" s="60">
        <v>0</v>
      </c>
      <c r="E5624" s="54">
        <v>358170.6</v>
      </c>
      <c r="F5624" s="54">
        <v>402738.46</v>
      </c>
      <c r="G5624" s="55">
        <v>1.1240000000000001</v>
      </c>
      <c r="H5624" s="53">
        <v>0</v>
      </c>
      <c r="I5624" s="53" t="s">
        <v>1408</v>
      </c>
    </row>
    <row r="5625" spans="1:9" ht="17.399999999999999" x14ac:dyDescent="0.3">
      <c r="A5625" s="53" t="s">
        <v>966</v>
      </c>
      <c r="B5625" s="57">
        <v>45778</v>
      </c>
      <c r="C5625" s="59">
        <v>35174803.909999996</v>
      </c>
      <c r="D5625" s="60">
        <v>0</v>
      </c>
      <c r="E5625" s="54">
        <v>351748.04</v>
      </c>
      <c r="F5625" s="54">
        <v>400463.53</v>
      </c>
      <c r="G5625" s="55">
        <v>1.1379999999999999</v>
      </c>
      <c r="H5625" s="53">
        <v>0</v>
      </c>
      <c r="I5625" s="53" t="s">
        <v>1408</v>
      </c>
    </row>
    <row r="5626" spans="1:9" ht="17.399999999999999" x14ac:dyDescent="0.3">
      <c r="A5626" s="53" t="s">
        <v>966</v>
      </c>
      <c r="B5626" s="57">
        <v>45809</v>
      </c>
      <c r="C5626" s="59">
        <v>34574225.359999999</v>
      </c>
      <c r="D5626" s="60">
        <v>0</v>
      </c>
      <c r="E5626" s="54">
        <v>345742.25</v>
      </c>
      <c r="F5626" s="54">
        <v>357108.94</v>
      </c>
      <c r="G5626" s="55">
        <v>1.0329999999999999</v>
      </c>
      <c r="H5626" s="53">
        <v>0</v>
      </c>
      <c r="I5626" s="53" t="s">
        <v>1408</v>
      </c>
    </row>
    <row r="5627" spans="1:9" ht="17.399999999999999" x14ac:dyDescent="0.3">
      <c r="A5627" s="53" t="s">
        <v>966</v>
      </c>
      <c r="B5627" s="57">
        <v>45839</v>
      </c>
      <c r="C5627" s="59">
        <v>34087164.109999999</v>
      </c>
      <c r="D5627" s="60">
        <v>0</v>
      </c>
      <c r="E5627" s="54">
        <v>340871.64</v>
      </c>
      <c r="F5627" s="54">
        <v>342015.59</v>
      </c>
      <c r="G5627" s="55">
        <v>1.0029999999999999</v>
      </c>
      <c r="H5627" s="53">
        <v>0</v>
      </c>
      <c r="I5627" s="53" t="s">
        <v>1408</v>
      </c>
    </row>
    <row r="5628" spans="1:9" ht="17.399999999999999" x14ac:dyDescent="0.3">
      <c r="A5628" s="53" t="s">
        <v>966</v>
      </c>
      <c r="B5628" s="57">
        <v>45870</v>
      </c>
      <c r="C5628" s="59">
        <v>33421224.23</v>
      </c>
      <c r="D5628" s="60">
        <v>0</v>
      </c>
      <c r="E5628" s="54">
        <v>334212.24</v>
      </c>
      <c r="F5628" s="54">
        <v>371336.17</v>
      </c>
      <c r="G5628" s="55">
        <v>1.111</v>
      </c>
      <c r="H5628" s="53">
        <v>0</v>
      </c>
      <c r="I5628" s="53" t="s">
        <v>1408</v>
      </c>
    </row>
    <row r="5629" spans="1:9" ht="17.399999999999999" x14ac:dyDescent="0.3">
      <c r="A5629" s="53" t="s">
        <v>966</v>
      </c>
      <c r="B5629" s="57">
        <v>45901</v>
      </c>
      <c r="C5629" s="59">
        <v>32912501.239999998</v>
      </c>
      <c r="D5629" s="60">
        <v>0</v>
      </c>
      <c r="E5629" s="54">
        <v>329125.01</v>
      </c>
      <c r="F5629" s="54">
        <v>321334.26</v>
      </c>
      <c r="G5629" s="55">
        <v>0.97599999999999998</v>
      </c>
      <c r="H5629" s="53">
        <v>0</v>
      </c>
      <c r="I5629" s="53" t="s">
        <v>1408</v>
      </c>
    </row>
    <row r="5630" spans="1:9" ht="17.399999999999999" x14ac:dyDescent="0.3">
      <c r="A5630" s="53" t="s">
        <v>966</v>
      </c>
      <c r="B5630" s="57">
        <v>45931</v>
      </c>
      <c r="C5630" s="59">
        <v>32304812.640000001</v>
      </c>
      <c r="D5630" s="60">
        <v>65</v>
      </c>
      <c r="E5630" s="54">
        <v>323048.13</v>
      </c>
      <c r="F5630" s="54">
        <v>258626.77</v>
      </c>
      <c r="G5630" s="55">
        <v>0.80100000000000005</v>
      </c>
      <c r="H5630" s="53">
        <v>0</v>
      </c>
      <c r="I5630" s="53" t="s">
        <v>1411</v>
      </c>
    </row>
    <row r="5631" spans="1:9" ht="17.399999999999999" x14ac:dyDescent="0.3">
      <c r="A5631" s="53" t="s">
        <v>966</v>
      </c>
      <c r="B5631" s="57">
        <v>45962</v>
      </c>
      <c r="C5631" s="59">
        <v>31805548.710000001</v>
      </c>
      <c r="D5631" s="60">
        <v>0</v>
      </c>
      <c r="E5631" s="54">
        <v>318055.49</v>
      </c>
      <c r="F5631" s="54">
        <v>353005.17</v>
      </c>
      <c r="G5631" s="55">
        <v>1.1100000000000001</v>
      </c>
      <c r="H5631" s="53">
        <v>0</v>
      </c>
      <c r="I5631" s="53" t="s">
        <v>1408</v>
      </c>
    </row>
    <row r="5632" spans="1:9" ht="17.399999999999999" x14ac:dyDescent="0.3">
      <c r="A5632" s="53" t="s">
        <v>966</v>
      </c>
      <c r="B5632" s="57">
        <v>45992</v>
      </c>
      <c r="C5632" s="59">
        <v>31266985.07</v>
      </c>
      <c r="D5632" s="60">
        <v>65</v>
      </c>
      <c r="E5632" s="54">
        <v>312669.84999999998</v>
      </c>
      <c r="F5632" s="54">
        <v>167162.17000000001</v>
      </c>
      <c r="G5632" s="55">
        <v>0.53500000000000003</v>
      </c>
      <c r="H5632" s="53">
        <v>0</v>
      </c>
      <c r="I5632" s="53" t="s">
        <v>1411</v>
      </c>
    </row>
    <row r="5633" spans="1:9" ht="17.399999999999999" x14ac:dyDescent="0.3">
      <c r="A5633" s="53" t="s">
        <v>967</v>
      </c>
      <c r="B5633" s="57">
        <v>45658</v>
      </c>
      <c r="C5633" s="59">
        <v>53040829.18</v>
      </c>
      <c r="D5633" s="60">
        <v>0</v>
      </c>
      <c r="E5633" s="54">
        <v>530408.29</v>
      </c>
      <c r="F5633" s="54">
        <v>551902.93999999994</v>
      </c>
      <c r="G5633" s="55">
        <v>1.0409999999999999</v>
      </c>
      <c r="H5633" s="53">
        <v>0</v>
      </c>
      <c r="I5633" s="53" t="s">
        <v>1408</v>
      </c>
    </row>
    <row r="5634" spans="1:9" ht="17.399999999999999" x14ac:dyDescent="0.3">
      <c r="A5634" s="53" t="s">
        <v>967</v>
      </c>
      <c r="B5634" s="57">
        <v>45689</v>
      </c>
      <c r="C5634" s="59">
        <v>53040829.18</v>
      </c>
      <c r="D5634" s="60">
        <v>185</v>
      </c>
      <c r="E5634" s="54">
        <v>530408.29</v>
      </c>
      <c r="F5634" s="54">
        <v>86603.75</v>
      </c>
      <c r="G5634" s="55">
        <v>0.16300000000000001</v>
      </c>
      <c r="H5634" s="53">
        <v>1</v>
      </c>
      <c r="I5634" s="53" t="s">
        <v>1412</v>
      </c>
    </row>
    <row r="5635" spans="1:9" ht="17.399999999999999" x14ac:dyDescent="0.3">
      <c r="A5635" s="53" t="s">
        <v>967</v>
      </c>
      <c r="B5635" s="57">
        <v>45717</v>
      </c>
      <c r="C5635" s="59">
        <v>53040829.18</v>
      </c>
      <c r="D5635" s="60">
        <v>999</v>
      </c>
      <c r="E5635" s="54">
        <v>530408.29</v>
      </c>
      <c r="F5635" s="54">
        <v>45521.3</v>
      </c>
      <c r="G5635" s="55">
        <v>8.5999999999999993E-2</v>
      </c>
      <c r="H5635" s="53">
        <v>1</v>
      </c>
      <c r="I5635" s="53" t="s">
        <v>1412</v>
      </c>
    </row>
    <row r="5636" spans="1:9" ht="17.399999999999999" x14ac:dyDescent="0.3">
      <c r="A5636" s="53" t="s">
        <v>967</v>
      </c>
      <c r="B5636" s="57">
        <v>45748</v>
      </c>
      <c r="C5636" s="59">
        <v>53040829.18</v>
      </c>
      <c r="D5636" s="60">
        <v>999</v>
      </c>
      <c r="E5636" s="54">
        <v>530408.29</v>
      </c>
      <c r="F5636" s="54">
        <v>85627.68</v>
      </c>
      <c r="G5636" s="55">
        <v>0.161</v>
      </c>
      <c r="H5636" s="53">
        <v>1</v>
      </c>
      <c r="I5636" s="53" t="s">
        <v>1412</v>
      </c>
    </row>
    <row r="5637" spans="1:9" ht="17.399999999999999" x14ac:dyDescent="0.3">
      <c r="A5637" s="53" t="s">
        <v>967</v>
      </c>
      <c r="B5637" s="57">
        <v>45778</v>
      </c>
      <c r="C5637" s="59">
        <v>53040829.18</v>
      </c>
      <c r="D5637" s="60">
        <v>999</v>
      </c>
      <c r="E5637" s="54">
        <v>530408.29</v>
      </c>
      <c r="F5637" s="54">
        <v>15864.39</v>
      </c>
      <c r="G5637" s="55">
        <v>0.03</v>
      </c>
      <c r="H5637" s="53">
        <v>1</v>
      </c>
      <c r="I5637" s="53" t="s">
        <v>1412</v>
      </c>
    </row>
    <row r="5638" spans="1:9" ht="17.399999999999999" x14ac:dyDescent="0.3">
      <c r="A5638" s="53" t="s">
        <v>967</v>
      </c>
      <c r="B5638" s="57">
        <v>45809</v>
      </c>
      <c r="C5638" s="59">
        <v>53040829.18</v>
      </c>
      <c r="D5638" s="60">
        <v>999</v>
      </c>
      <c r="E5638" s="54">
        <v>530408.29</v>
      </c>
      <c r="F5638" s="54">
        <v>40961.050000000003</v>
      </c>
      <c r="G5638" s="55">
        <v>7.6999999999999999E-2</v>
      </c>
      <c r="H5638" s="53">
        <v>1</v>
      </c>
      <c r="I5638" s="53" t="s">
        <v>1412</v>
      </c>
    </row>
    <row r="5639" spans="1:9" ht="17.399999999999999" x14ac:dyDescent="0.3">
      <c r="A5639" s="53" t="s">
        <v>967</v>
      </c>
      <c r="B5639" s="57">
        <v>45839</v>
      </c>
      <c r="C5639" s="59">
        <v>53040829.18</v>
      </c>
      <c r="D5639" s="60">
        <v>999</v>
      </c>
      <c r="E5639" s="54">
        <v>530408.29</v>
      </c>
      <c r="F5639" s="54">
        <v>65915.509999999995</v>
      </c>
      <c r="G5639" s="55">
        <v>0.124</v>
      </c>
      <c r="H5639" s="53">
        <v>1</v>
      </c>
      <c r="I5639" s="53" t="s">
        <v>1412</v>
      </c>
    </row>
    <row r="5640" spans="1:9" ht="17.399999999999999" x14ac:dyDescent="0.3">
      <c r="A5640" s="53" t="s">
        <v>967</v>
      </c>
      <c r="B5640" s="57">
        <v>45870</v>
      </c>
      <c r="C5640" s="59">
        <v>53040829.18</v>
      </c>
      <c r="D5640" s="60">
        <v>999</v>
      </c>
      <c r="E5640" s="54">
        <v>530408.29</v>
      </c>
      <c r="F5640" s="54">
        <v>99478.6</v>
      </c>
      <c r="G5640" s="55">
        <v>0.188</v>
      </c>
      <c r="H5640" s="53">
        <v>1</v>
      </c>
      <c r="I5640" s="53" t="s">
        <v>1412</v>
      </c>
    </row>
    <row r="5641" spans="1:9" ht="17.399999999999999" x14ac:dyDescent="0.3">
      <c r="A5641" s="53" t="s">
        <v>967</v>
      </c>
      <c r="B5641" s="57">
        <v>45901</v>
      </c>
      <c r="C5641" s="59">
        <v>53040829.18</v>
      </c>
      <c r="D5641" s="60">
        <v>999</v>
      </c>
      <c r="E5641" s="54">
        <v>530408.29</v>
      </c>
      <c r="F5641" s="54">
        <v>86563.16</v>
      </c>
      <c r="G5641" s="55">
        <v>0.16300000000000001</v>
      </c>
      <c r="H5641" s="53">
        <v>1</v>
      </c>
      <c r="I5641" s="53" t="s">
        <v>1412</v>
      </c>
    </row>
    <row r="5642" spans="1:9" ht="17.399999999999999" x14ac:dyDescent="0.3">
      <c r="A5642" s="53" t="s">
        <v>967</v>
      </c>
      <c r="B5642" s="57">
        <v>45931</v>
      </c>
      <c r="C5642" s="59">
        <v>53040829.18</v>
      </c>
      <c r="D5642" s="60">
        <v>999</v>
      </c>
      <c r="E5642" s="54">
        <v>530408.29</v>
      </c>
      <c r="F5642" s="54">
        <v>74380.31</v>
      </c>
      <c r="G5642" s="55">
        <v>0.14000000000000001</v>
      </c>
      <c r="H5642" s="53">
        <v>1</v>
      </c>
      <c r="I5642" s="53" t="s">
        <v>1412</v>
      </c>
    </row>
    <row r="5643" spans="1:9" ht="17.399999999999999" x14ac:dyDescent="0.3">
      <c r="A5643" s="53" t="s">
        <v>967</v>
      </c>
      <c r="B5643" s="57">
        <v>45962</v>
      </c>
      <c r="C5643" s="59">
        <v>53040829.18</v>
      </c>
      <c r="D5643" s="60">
        <v>999</v>
      </c>
      <c r="E5643" s="54">
        <v>530408.29</v>
      </c>
      <c r="F5643" s="54">
        <v>16479.36</v>
      </c>
      <c r="G5643" s="55">
        <v>3.1E-2</v>
      </c>
      <c r="H5643" s="53">
        <v>1</v>
      </c>
      <c r="I5643" s="53" t="s">
        <v>1412</v>
      </c>
    </row>
    <row r="5644" spans="1:9" ht="17.399999999999999" x14ac:dyDescent="0.3">
      <c r="A5644" s="53" t="s">
        <v>967</v>
      </c>
      <c r="B5644" s="57">
        <v>45992</v>
      </c>
      <c r="C5644" s="59">
        <v>53040829.18</v>
      </c>
      <c r="D5644" s="60">
        <v>999</v>
      </c>
      <c r="E5644" s="54">
        <v>530408.29</v>
      </c>
      <c r="F5644" s="54">
        <v>66147.22</v>
      </c>
      <c r="G5644" s="55">
        <v>0.125</v>
      </c>
      <c r="H5644" s="53">
        <v>1</v>
      </c>
      <c r="I5644" s="53" t="s">
        <v>1412</v>
      </c>
    </row>
    <row r="5645" spans="1:9" ht="17.399999999999999" x14ac:dyDescent="0.3">
      <c r="A5645" s="53" t="s">
        <v>968</v>
      </c>
      <c r="B5645" s="57">
        <v>45658</v>
      </c>
      <c r="C5645" s="59">
        <v>2586588.2799999998</v>
      </c>
      <c r="D5645" s="60">
        <v>0</v>
      </c>
      <c r="E5645" s="54">
        <v>38798.82</v>
      </c>
      <c r="F5645" s="54">
        <v>39210.379999999997</v>
      </c>
      <c r="G5645" s="55">
        <v>1.0109999999999999</v>
      </c>
      <c r="H5645" s="53">
        <v>0</v>
      </c>
      <c r="I5645" s="53" t="s">
        <v>1408</v>
      </c>
    </row>
    <row r="5646" spans="1:9" ht="17.399999999999999" x14ac:dyDescent="0.3">
      <c r="A5646" s="53" t="s">
        <v>968</v>
      </c>
      <c r="B5646" s="57">
        <v>45689</v>
      </c>
      <c r="C5646" s="59">
        <v>2501964.9</v>
      </c>
      <c r="D5646" s="60">
        <v>0</v>
      </c>
      <c r="E5646" s="54">
        <v>37529.47</v>
      </c>
      <c r="F5646" s="54">
        <v>39024.32</v>
      </c>
      <c r="G5646" s="55">
        <v>1.04</v>
      </c>
      <c r="H5646" s="53">
        <v>0</v>
      </c>
      <c r="I5646" s="53" t="s">
        <v>1408</v>
      </c>
    </row>
    <row r="5647" spans="1:9" ht="17.399999999999999" x14ac:dyDescent="0.3">
      <c r="A5647" s="53" t="s">
        <v>968</v>
      </c>
      <c r="B5647" s="57">
        <v>45717</v>
      </c>
      <c r="C5647" s="59">
        <v>2420795.23</v>
      </c>
      <c r="D5647" s="60">
        <v>0</v>
      </c>
      <c r="E5647" s="54">
        <v>36311.93</v>
      </c>
      <c r="F5647" s="54">
        <v>38836.269999999997</v>
      </c>
      <c r="G5647" s="55">
        <v>1.07</v>
      </c>
      <c r="H5647" s="53">
        <v>0</v>
      </c>
      <c r="I5647" s="53" t="s">
        <v>1408</v>
      </c>
    </row>
    <row r="5648" spans="1:9" ht="17.399999999999999" x14ac:dyDescent="0.3">
      <c r="A5648" s="53" t="s">
        <v>968</v>
      </c>
      <c r="B5648" s="57">
        <v>45748</v>
      </c>
      <c r="C5648" s="59">
        <v>2347178.12</v>
      </c>
      <c r="D5648" s="60">
        <v>0</v>
      </c>
      <c r="E5648" s="54">
        <v>35207.67</v>
      </c>
      <c r="F5648" s="54">
        <v>34299.97</v>
      </c>
      <c r="G5648" s="55">
        <v>0.97399999999999998</v>
      </c>
      <c r="H5648" s="53">
        <v>0</v>
      </c>
      <c r="I5648" s="53" t="s">
        <v>1408</v>
      </c>
    </row>
    <row r="5649" spans="1:9" ht="17.399999999999999" x14ac:dyDescent="0.3">
      <c r="A5649" s="53" t="s">
        <v>968</v>
      </c>
      <c r="B5649" s="57">
        <v>45778</v>
      </c>
      <c r="C5649" s="59">
        <v>2279637.4300000002</v>
      </c>
      <c r="D5649" s="60">
        <v>0</v>
      </c>
      <c r="E5649" s="54">
        <v>34194.559999999998</v>
      </c>
      <c r="F5649" s="54">
        <v>38057.99</v>
      </c>
      <c r="G5649" s="55">
        <v>1.113</v>
      </c>
      <c r="H5649" s="53">
        <v>0</v>
      </c>
      <c r="I5649" s="53" t="s">
        <v>1408</v>
      </c>
    </row>
    <row r="5650" spans="1:9" ht="17.399999999999999" x14ac:dyDescent="0.3">
      <c r="A5650" s="53" t="s">
        <v>968</v>
      </c>
      <c r="B5650" s="57">
        <v>45809</v>
      </c>
      <c r="C5650" s="59">
        <v>2210345.42</v>
      </c>
      <c r="D5650" s="60">
        <v>15</v>
      </c>
      <c r="E5650" s="54">
        <v>33155.18</v>
      </c>
      <c r="F5650" s="54">
        <v>37248.54</v>
      </c>
      <c r="G5650" s="55">
        <v>1.123</v>
      </c>
      <c r="H5650" s="53">
        <v>0</v>
      </c>
      <c r="I5650" s="53" t="s">
        <v>1408</v>
      </c>
    </row>
    <row r="5651" spans="1:9" ht="17.399999999999999" x14ac:dyDescent="0.3">
      <c r="A5651" s="53" t="s">
        <v>968</v>
      </c>
      <c r="B5651" s="57">
        <v>45839</v>
      </c>
      <c r="C5651" s="59">
        <v>2142471.14</v>
      </c>
      <c r="D5651" s="60">
        <v>35</v>
      </c>
      <c r="E5651" s="54">
        <v>32137.07</v>
      </c>
      <c r="F5651" s="54">
        <v>15347.51</v>
      </c>
      <c r="G5651" s="55">
        <v>0.47799999999999998</v>
      </c>
      <c r="H5651" s="53">
        <v>0</v>
      </c>
      <c r="I5651" s="53" t="s">
        <v>1410</v>
      </c>
    </row>
    <row r="5652" spans="1:9" ht="17.399999999999999" x14ac:dyDescent="0.3">
      <c r="A5652" s="53" t="s">
        <v>968</v>
      </c>
      <c r="B5652" s="57">
        <v>45870</v>
      </c>
      <c r="C5652" s="59">
        <v>2080876.61</v>
      </c>
      <c r="D5652" s="60">
        <v>15</v>
      </c>
      <c r="E5652" s="54">
        <v>31213.15</v>
      </c>
      <c r="F5652" s="54">
        <v>35421.67</v>
      </c>
      <c r="G5652" s="55">
        <v>1.135</v>
      </c>
      <c r="H5652" s="53">
        <v>0</v>
      </c>
      <c r="I5652" s="53" t="s">
        <v>1408</v>
      </c>
    </row>
    <row r="5653" spans="1:9" ht="17.399999999999999" x14ac:dyDescent="0.3">
      <c r="A5653" s="53" t="s">
        <v>968</v>
      </c>
      <c r="B5653" s="57">
        <v>45901</v>
      </c>
      <c r="C5653" s="59">
        <v>2026370.16</v>
      </c>
      <c r="D5653" s="60">
        <v>0</v>
      </c>
      <c r="E5653" s="54">
        <v>30395.55</v>
      </c>
      <c r="F5653" s="54">
        <v>32978.730000000003</v>
      </c>
      <c r="G5653" s="55">
        <v>1.085</v>
      </c>
      <c r="H5653" s="53">
        <v>0</v>
      </c>
      <c r="I5653" s="53" t="s">
        <v>1408</v>
      </c>
    </row>
    <row r="5654" spans="1:9" ht="17.399999999999999" x14ac:dyDescent="0.3">
      <c r="A5654" s="53" t="s">
        <v>968</v>
      </c>
      <c r="B5654" s="57">
        <v>45931</v>
      </c>
      <c r="C5654" s="59">
        <v>1960608.45</v>
      </c>
      <c r="D5654" s="60">
        <v>0</v>
      </c>
      <c r="E5654" s="54">
        <v>29409.13</v>
      </c>
      <c r="F5654" s="54">
        <v>32210.32</v>
      </c>
      <c r="G5654" s="55">
        <v>1.095</v>
      </c>
      <c r="H5654" s="53">
        <v>0</v>
      </c>
      <c r="I5654" s="53" t="s">
        <v>1408</v>
      </c>
    </row>
    <row r="5655" spans="1:9" ht="17.399999999999999" x14ac:dyDescent="0.3">
      <c r="A5655" s="53" t="s">
        <v>968</v>
      </c>
      <c r="B5655" s="57">
        <v>45962</v>
      </c>
      <c r="C5655" s="59">
        <v>1899773.32</v>
      </c>
      <c r="D5655" s="60">
        <v>0</v>
      </c>
      <c r="E5655" s="54">
        <v>28496.6</v>
      </c>
      <c r="F5655" s="54">
        <v>30997.97</v>
      </c>
      <c r="G5655" s="55">
        <v>1.0880000000000001</v>
      </c>
      <c r="H5655" s="53">
        <v>0</v>
      </c>
      <c r="I5655" s="53" t="s">
        <v>1408</v>
      </c>
    </row>
    <row r="5656" spans="1:9" ht="17.399999999999999" x14ac:dyDescent="0.3">
      <c r="A5656" s="53" t="s">
        <v>968</v>
      </c>
      <c r="B5656" s="57">
        <v>45992</v>
      </c>
      <c r="C5656" s="59">
        <v>1842281.35</v>
      </c>
      <c r="D5656" s="60">
        <v>0</v>
      </c>
      <c r="E5656" s="54">
        <v>27634.22</v>
      </c>
      <c r="F5656" s="54">
        <v>29450</v>
      </c>
      <c r="G5656" s="55">
        <v>1.0660000000000001</v>
      </c>
      <c r="H5656" s="53">
        <v>0</v>
      </c>
      <c r="I5656" s="53" t="s">
        <v>1408</v>
      </c>
    </row>
    <row r="5657" spans="1:9" ht="17.399999999999999" x14ac:dyDescent="0.3">
      <c r="A5657" s="53" t="s">
        <v>969</v>
      </c>
      <c r="B5657" s="57">
        <v>45658</v>
      </c>
      <c r="C5657" s="59">
        <v>94192833.829999998</v>
      </c>
      <c r="D5657" s="60">
        <v>0</v>
      </c>
      <c r="E5657" s="54">
        <v>941928.34</v>
      </c>
      <c r="F5657" s="54">
        <v>929909.68</v>
      </c>
      <c r="G5657" s="55">
        <v>0.98699999999999999</v>
      </c>
      <c r="H5657" s="53">
        <v>0</v>
      </c>
      <c r="I5657" s="53" t="s">
        <v>1408</v>
      </c>
    </row>
    <row r="5658" spans="1:9" ht="17.399999999999999" x14ac:dyDescent="0.3">
      <c r="A5658" s="53" t="s">
        <v>969</v>
      </c>
      <c r="B5658" s="57">
        <v>45689</v>
      </c>
      <c r="C5658" s="59">
        <v>92534332.620000005</v>
      </c>
      <c r="D5658" s="60">
        <v>15</v>
      </c>
      <c r="E5658" s="54">
        <v>925343.33</v>
      </c>
      <c r="F5658" s="54">
        <v>949003.38</v>
      </c>
      <c r="G5658" s="55">
        <v>1.026</v>
      </c>
      <c r="H5658" s="53">
        <v>0</v>
      </c>
      <c r="I5658" s="53" t="s">
        <v>1408</v>
      </c>
    </row>
    <row r="5659" spans="1:9" ht="17.399999999999999" x14ac:dyDescent="0.3">
      <c r="A5659" s="53" t="s">
        <v>969</v>
      </c>
      <c r="B5659" s="57">
        <v>45717</v>
      </c>
      <c r="C5659" s="59">
        <v>90951889.379999995</v>
      </c>
      <c r="D5659" s="60">
        <v>35</v>
      </c>
      <c r="E5659" s="54">
        <v>909518.89</v>
      </c>
      <c r="F5659" s="54">
        <v>423627.88</v>
      </c>
      <c r="G5659" s="55">
        <v>0.46600000000000003</v>
      </c>
      <c r="H5659" s="53">
        <v>0</v>
      </c>
      <c r="I5659" s="53" t="s">
        <v>1410</v>
      </c>
    </row>
    <row r="5660" spans="1:9" ht="17.399999999999999" x14ac:dyDescent="0.3">
      <c r="A5660" s="53" t="s">
        <v>969</v>
      </c>
      <c r="B5660" s="57">
        <v>45748</v>
      </c>
      <c r="C5660" s="59">
        <v>89084587.950000003</v>
      </c>
      <c r="D5660" s="60">
        <v>65</v>
      </c>
      <c r="E5660" s="54">
        <v>890845.88</v>
      </c>
      <c r="F5660" s="54">
        <v>557505.86</v>
      </c>
      <c r="G5660" s="55">
        <v>0.626</v>
      </c>
      <c r="H5660" s="53">
        <v>0</v>
      </c>
      <c r="I5660" s="53" t="s">
        <v>1411</v>
      </c>
    </row>
    <row r="5661" spans="1:9" ht="17.399999999999999" x14ac:dyDescent="0.3">
      <c r="A5661" s="53" t="s">
        <v>969</v>
      </c>
      <c r="B5661" s="57">
        <v>45778</v>
      </c>
      <c r="C5661" s="59">
        <v>87789029.959999993</v>
      </c>
      <c r="D5661" s="60">
        <v>15</v>
      </c>
      <c r="E5661" s="54">
        <v>877890.3</v>
      </c>
      <c r="F5661" s="54">
        <v>955076.35</v>
      </c>
      <c r="G5661" s="55">
        <v>1.0880000000000001</v>
      </c>
      <c r="H5661" s="53">
        <v>0</v>
      </c>
      <c r="I5661" s="53" t="s">
        <v>1408</v>
      </c>
    </row>
    <row r="5662" spans="1:9" ht="17.399999999999999" x14ac:dyDescent="0.3">
      <c r="A5662" s="53" t="s">
        <v>969</v>
      </c>
      <c r="B5662" s="57">
        <v>45809</v>
      </c>
      <c r="C5662" s="59">
        <v>86195478.989999995</v>
      </c>
      <c r="D5662" s="60">
        <v>0</v>
      </c>
      <c r="E5662" s="54">
        <v>861954.79</v>
      </c>
      <c r="F5662" s="54">
        <v>852112.12</v>
      </c>
      <c r="G5662" s="55">
        <v>0.98899999999999999</v>
      </c>
      <c r="H5662" s="53">
        <v>0</v>
      </c>
      <c r="I5662" s="53" t="s">
        <v>1408</v>
      </c>
    </row>
    <row r="5663" spans="1:9" ht="17.399999999999999" x14ac:dyDescent="0.3">
      <c r="A5663" s="53" t="s">
        <v>969</v>
      </c>
      <c r="B5663" s="57">
        <v>45839</v>
      </c>
      <c r="C5663" s="59">
        <v>84981469.549999997</v>
      </c>
      <c r="D5663" s="60">
        <v>15</v>
      </c>
      <c r="E5663" s="54">
        <v>849814.7</v>
      </c>
      <c r="F5663" s="54">
        <v>854283.63</v>
      </c>
      <c r="G5663" s="55">
        <v>1.0049999999999999</v>
      </c>
      <c r="H5663" s="53">
        <v>0</v>
      </c>
      <c r="I5663" s="53" t="s">
        <v>1408</v>
      </c>
    </row>
    <row r="5664" spans="1:9" ht="17.399999999999999" x14ac:dyDescent="0.3">
      <c r="A5664" s="53" t="s">
        <v>969</v>
      </c>
      <c r="B5664" s="57">
        <v>45870</v>
      </c>
      <c r="C5664" s="59">
        <v>83567240.709999993</v>
      </c>
      <c r="D5664" s="60">
        <v>65</v>
      </c>
      <c r="E5664" s="54">
        <v>835672.41</v>
      </c>
      <c r="F5664" s="54">
        <v>745373.85</v>
      </c>
      <c r="G5664" s="55">
        <v>0.89200000000000002</v>
      </c>
      <c r="H5664" s="53">
        <v>0</v>
      </c>
      <c r="I5664" s="53" t="s">
        <v>1411</v>
      </c>
    </row>
    <row r="5665" spans="1:9" ht="17.399999999999999" x14ac:dyDescent="0.3">
      <c r="A5665" s="53" t="s">
        <v>969</v>
      </c>
      <c r="B5665" s="57">
        <v>45901</v>
      </c>
      <c r="C5665" s="59">
        <v>82297149.430000007</v>
      </c>
      <c r="D5665" s="60">
        <v>0</v>
      </c>
      <c r="E5665" s="54">
        <v>822971.49</v>
      </c>
      <c r="F5665" s="54">
        <v>858900</v>
      </c>
      <c r="G5665" s="55">
        <v>1.044</v>
      </c>
      <c r="H5665" s="53">
        <v>0</v>
      </c>
      <c r="I5665" s="53" t="s">
        <v>1408</v>
      </c>
    </row>
    <row r="5666" spans="1:9" ht="17.399999999999999" x14ac:dyDescent="0.3">
      <c r="A5666" s="53" t="s">
        <v>969</v>
      </c>
      <c r="B5666" s="57">
        <v>45931</v>
      </c>
      <c r="C5666" s="59">
        <v>81096707.510000005</v>
      </c>
      <c r="D5666" s="60">
        <v>0</v>
      </c>
      <c r="E5666" s="54">
        <v>810967.08</v>
      </c>
      <c r="F5666" s="54">
        <v>813509.89</v>
      </c>
      <c r="G5666" s="55">
        <v>1.0029999999999999</v>
      </c>
      <c r="H5666" s="53">
        <v>0</v>
      </c>
      <c r="I5666" s="53" t="s">
        <v>1408</v>
      </c>
    </row>
    <row r="5667" spans="1:9" ht="17.399999999999999" x14ac:dyDescent="0.3">
      <c r="A5667" s="53" t="s">
        <v>969</v>
      </c>
      <c r="B5667" s="57">
        <v>45962</v>
      </c>
      <c r="C5667" s="59">
        <v>81096707.510000005</v>
      </c>
      <c r="D5667" s="60">
        <v>220</v>
      </c>
      <c r="E5667" s="54">
        <v>810967.08</v>
      </c>
      <c r="F5667" s="54">
        <v>146242.10999999999</v>
      </c>
      <c r="G5667" s="55">
        <v>0.18</v>
      </c>
      <c r="H5667" s="53">
        <v>0</v>
      </c>
      <c r="I5667" s="53" t="s">
        <v>1412</v>
      </c>
    </row>
    <row r="5668" spans="1:9" ht="17.399999999999999" x14ac:dyDescent="0.3">
      <c r="A5668" s="53" t="s">
        <v>969</v>
      </c>
      <c r="B5668" s="57">
        <v>45992</v>
      </c>
      <c r="C5668" s="59">
        <v>81096707.510000005</v>
      </c>
      <c r="D5668" s="60">
        <v>999</v>
      </c>
      <c r="E5668" s="54">
        <v>810967.08</v>
      </c>
      <c r="F5668" s="54">
        <v>130380.08</v>
      </c>
      <c r="G5668" s="55">
        <v>0.161</v>
      </c>
      <c r="H5668" s="53">
        <v>0</v>
      </c>
      <c r="I5668" s="53" t="s">
        <v>1412</v>
      </c>
    </row>
    <row r="5669" spans="1:9" ht="17.399999999999999" x14ac:dyDescent="0.3">
      <c r="A5669" s="53" t="s">
        <v>970</v>
      </c>
      <c r="B5669" s="57">
        <v>45658</v>
      </c>
      <c r="C5669" s="59">
        <v>1031243.54</v>
      </c>
      <c r="D5669" s="60">
        <v>35</v>
      </c>
      <c r="E5669" s="54">
        <v>15468.65</v>
      </c>
      <c r="F5669" s="54">
        <v>10504.73</v>
      </c>
      <c r="G5669" s="55">
        <v>0.67900000000000005</v>
      </c>
      <c r="H5669" s="53">
        <v>0</v>
      </c>
      <c r="I5669" s="53" t="s">
        <v>1410</v>
      </c>
    </row>
    <row r="5670" spans="1:9" ht="17.399999999999999" x14ac:dyDescent="0.3">
      <c r="A5670" s="53" t="s">
        <v>970</v>
      </c>
      <c r="B5670" s="57">
        <v>45689</v>
      </c>
      <c r="C5670" s="59">
        <v>1000238.7</v>
      </c>
      <c r="D5670" s="60">
        <v>0</v>
      </c>
      <c r="E5670" s="54">
        <v>15003.58</v>
      </c>
      <c r="F5670" s="54">
        <v>14644.31</v>
      </c>
      <c r="G5670" s="55">
        <v>0.97599999999999998</v>
      </c>
      <c r="H5670" s="53">
        <v>0</v>
      </c>
      <c r="I5670" s="53" t="s">
        <v>1408</v>
      </c>
    </row>
    <row r="5671" spans="1:9" ht="17.399999999999999" x14ac:dyDescent="0.3">
      <c r="A5671" s="53" t="s">
        <v>970</v>
      </c>
      <c r="B5671" s="57">
        <v>45717</v>
      </c>
      <c r="C5671" s="59">
        <v>973841.46</v>
      </c>
      <c r="D5671" s="60">
        <v>0</v>
      </c>
      <c r="E5671" s="54">
        <v>14607.62</v>
      </c>
      <c r="F5671" s="54">
        <v>14757.4</v>
      </c>
      <c r="G5671" s="55">
        <v>1.01</v>
      </c>
      <c r="H5671" s="53">
        <v>0</v>
      </c>
      <c r="I5671" s="53" t="s">
        <v>1408</v>
      </c>
    </row>
    <row r="5672" spans="1:9" ht="17.399999999999999" x14ac:dyDescent="0.3">
      <c r="A5672" s="53" t="s">
        <v>970</v>
      </c>
      <c r="B5672" s="57">
        <v>45748</v>
      </c>
      <c r="C5672" s="59">
        <v>944277.78</v>
      </c>
      <c r="D5672" s="60">
        <v>35</v>
      </c>
      <c r="E5672" s="54">
        <v>14164.17</v>
      </c>
      <c r="F5672" s="54">
        <v>5702.66</v>
      </c>
      <c r="G5672" s="55">
        <v>0.40300000000000002</v>
      </c>
      <c r="H5672" s="53">
        <v>0</v>
      </c>
      <c r="I5672" s="53" t="s">
        <v>1410</v>
      </c>
    </row>
    <row r="5673" spans="1:9" ht="17.399999999999999" x14ac:dyDescent="0.3">
      <c r="A5673" s="53" t="s">
        <v>970</v>
      </c>
      <c r="B5673" s="57">
        <v>45778</v>
      </c>
      <c r="C5673" s="59">
        <v>916692.22</v>
      </c>
      <c r="D5673" s="60">
        <v>0</v>
      </c>
      <c r="E5673" s="54">
        <v>13750.38</v>
      </c>
      <c r="F5673" s="54">
        <v>15251.87</v>
      </c>
      <c r="G5673" s="55">
        <v>1.109</v>
      </c>
      <c r="H5673" s="53">
        <v>0</v>
      </c>
      <c r="I5673" s="53" t="s">
        <v>1408</v>
      </c>
    </row>
    <row r="5674" spans="1:9" ht="17.399999999999999" x14ac:dyDescent="0.3">
      <c r="A5674" s="53" t="s">
        <v>970</v>
      </c>
      <c r="B5674" s="57">
        <v>45809</v>
      </c>
      <c r="C5674" s="59">
        <v>891362</v>
      </c>
      <c r="D5674" s="60">
        <v>0</v>
      </c>
      <c r="E5674" s="54">
        <v>13370.43</v>
      </c>
      <c r="F5674" s="54">
        <v>14966.75</v>
      </c>
      <c r="G5674" s="55">
        <v>1.119</v>
      </c>
      <c r="H5674" s="53">
        <v>0</v>
      </c>
      <c r="I5674" s="53" t="s">
        <v>1408</v>
      </c>
    </row>
    <row r="5675" spans="1:9" ht="17.399999999999999" x14ac:dyDescent="0.3">
      <c r="A5675" s="53" t="s">
        <v>970</v>
      </c>
      <c r="B5675" s="57">
        <v>45839</v>
      </c>
      <c r="C5675" s="59">
        <v>863880.38</v>
      </c>
      <c r="D5675" s="60">
        <v>15</v>
      </c>
      <c r="E5675" s="54">
        <v>12958.21</v>
      </c>
      <c r="F5675" s="54">
        <v>12649.35</v>
      </c>
      <c r="G5675" s="55">
        <v>0.97599999999999998</v>
      </c>
      <c r="H5675" s="53">
        <v>0</v>
      </c>
      <c r="I5675" s="53" t="s">
        <v>1408</v>
      </c>
    </row>
    <row r="5676" spans="1:9" ht="17.399999999999999" x14ac:dyDescent="0.3">
      <c r="A5676" s="53" t="s">
        <v>970</v>
      </c>
      <c r="B5676" s="57">
        <v>45870</v>
      </c>
      <c r="C5676" s="59">
        <v>836205.18</v>
      </c>
      <c r="D5676" s="60">
        <v>0</v>
      </c>
      <c r="E5676" s="54">
        <v>12543.08</v>
      </c>
      <c r="F5676" s="54">
        <v>14184.59</v>
      </c>
      <c r="G5676" s="55">
        <v>1.131</v>
      </c>
      <c r="H5676" s="53">
        <v>0</v>
      </c>
      <c r="I5676" s="53" t="s">
        <v>1408</v>
      </c>
    </row>
    <row r="5677" spans="1:9" ht="17.399999999999999" x14ac:dyDescent="0.3">
      <c r="A5677" s="53" t="s">
        <v>970</v>
      </c>
      <c r="B5677" s="57">
        <v>45901</v>
      </c>
      <c r="C5677" s="59">
        <v>811906.55</v>
      </c>
      <c r="D5677" s="60">
        <v>0</v>
      </c>
      <c r="E5677" s="54">
        <v>12178.6</v>
      </c>
      <c r="F5677" s="54">
        <v>13511.87</v>
      </c>
      <c r="G5677" s="55">
        <v>1.109</v>
      </c>
      <c r="H5677" s="53">
        <v>0</v>
      </c>
      <c r="I5677" s="53" t="s">
        <v>1408</v>
      </c>
    </row>
    <row r="5678" spans="1:9" ht="17.399999999999999" x14ac:dyDescent="0.3">
      <c r="A5678" s="53" t="s">
        <v>970</v>
      </c>
      <c r="B5678" s="57">
        <v>45931</v>
      </c>
      <c r="C5678" s="59">
        <v>790267.5</v>
      </c>
      <c r="D5678" s="60">
        <v>0</v>
      </c>
      <c r="E5678" s="54">
        <v>11854.01</v>
      </c>
      <c r="F5678" s="54">
        <v>13396.29</v>
      </c>
      <c r="G5678" s="55">
        <v>1.1299999999999999</v>
      </c>
      <c r="H5678" s="53">
        <v>0</v>
      </c>
      <c r="I5678" s="53" t="s">
        <v>1408</v>
      </c>
    </row>
    <row r="5679" spans="1:9" ht="17.399999999999999" x14ac:dyDescent="0.3">
      <c r="A5679" s="53" t="s">
        <v>970</v>
      </c>
      <c r="B5679" s="57">
        <v>45962</v>
      </c>
      <c r="C5679" s="59">
        <v>764246.65</v>
      </c>
      <c r="D5679" s="60">
        <v>35</v>
      </c>
      <c r="E5679" s="54">
        <v>11463.7</v>
      </c>
      <c r="F5679" s="54">
        <v>4680.1099999999997</v>
      </c>
      <c r="G5679" s="55">
        <v>0.40799999999999997</v>
      </c>
      <c r="H5679" s="53">
        <v>0</v>
      </c>
      <c r="I5679" s="53" t="s">
        <v>1410</v>
      </c>
    </row>
    <row r="5680" spans="1:9" ht="17.399999999999999" x14ac:dyDescent="0.3">
      <c r="A5680" s="53" t="s">
        <v>970</v>
      </c>
      <c r="B5680" s="57">
        <v>45992</v>
      </c>
      <c r="C5680" s="59">
        <v>742119.35</v>
      </c>
      <c r="D5680" s="60">
        <v>15</v>
      </c>
      <c r="E5680" s="54">
        <v>11131.79</v>
      </c>
      <c r="F5680" s="54">
        <v>11689.09</v>
      </c>
      <c r="G5680" s="55">
        <v>1.05</v>
      </c>
      <c r="H5680" s="53">
        <v>0</v>
      </c>
      <c r="I5680" s="53" t="s">
        <v>1408</v>
      </c>
    </row>
    <row r="5681" spans="1:9" ht="17.399999999999999" x14ac:dyDescent="0.3">
      <c r="A5681" s="53" t="s">
        <v>972</v>
      </c>
      <c r="B5681" s="57">
        <v>45778</v>
      </c>
      <c r="C5681" s="59">
        <v>10207090.560000001</v>
      </c>
      <c r="D5681" s="60">
        <v>0</v>
      </c>
      <c r="E5681" s="54">
        <v>153106.35999999999</v>
      </c>
      <c r="F5681" s="54">
        <v>157121.46</v>
      </c>
      <c r="G5681" s="55">
        <v>1.026</v>
      </c>
      <c r="H5681" s="53">
        <v>0</v>
      </c>
      <c r="I5681" s="53" t="s">
        <v>1408</v>
      </c>
    </row>
    <row r="5682" spans="1:9" ht="17.399999999999999" x14ac:dyDescent="0.3">
      <c r="A5682" s="53" t="s">
        <v>972</v>
      </c>
      <c r="B5682" s="57">
        <v>45809</v>
      </c>
      <c r="C5682" s="59">
        <v>9990979.7200000007</v>
      </c>
      <c r="D5682" s="60">
        <v>0</v>
      </c>
      <c r="E5682" s="54">
        <v>149864.70000000001</v>
      </c>
      <c r="F5682" s="54">
        <v>162312.68</v>
      </c>
      <c r="G5682" s="55">
        <v>1.083</v>
      </c>
      <c r="H5682" s="53">
        <v>0</v>
      </c>
      <c r="I5682" s="53" t="s">
        <v>1408</v>
      </c>
    </row>
    <row r="5683" spans="1:9" ht="17.399999999999999" x14ac:dyDescent="0.3">
      <c r="A5683" s="53" t="s">
        <v>972</v>
      </c>
      <c r="B5683" s="57">
        <v>45839</v>
      </c>
      <c r="C5683" s="59">
        <v>9743088.5600000005</v>
      </c>
      <c r="D5683" s="60">
        <v>0</v>
      </c>
      <c r="E5683" s="54">
        <v>146146.32999999999</v>
      </c>
      <c r="F5683" s="54">
        <v>143533.89000000001</v>
      </c>
      <c r="G5683" s="55">
        <v>0.98199999999999998</v>
      </c>
      <c r="H5683" s="53">
        <v>0</v>
      </c>
      <c r="I5683" s="53" t="s">
        <v>1408</v>
      </c>
    </row>
    <row r="5684" spans="1:9" ht="17.399999999999999" x14ac:dyDescent="0.3">
      <c r="A5684" s="53" t="s">
        <v>972</v>
      </c>
      <c r="B5684" s="57">
        <v>45870</v>
      </c>
      <c r="C5684" s="59">
        <v>9524117.8100000005</v>
      </c>
      <c r="D5684" s="60">
        <v>65</v>
      </c>
      <c r="E5684" s="54">
        <v>142861.76999999999</v>
      </c>
      <c r="F5684" s="54">
        <v>91471.56</v>
      </c>
      <c r="G5684" s="55">
        <v>0.64</v>
      </c>
      <c r="H5684" s="53">
        <v>0</v>
      </c>
      <c r="I5684" s="53" t="s">
        <v>1411</v>
      </c>
    </row>
    <row r="5685" spans="1:9" ht="17.399999999999999" x14ac:dyDescent="0.3">
      <c r="A5685" s="53" t="s">
        <v>972</v>
      </c>
      <c r="B5685" s="57">
        <v>45901</v>
      </c>
      <c r="C5685" s="59">
        <v>9300322.7599999998</v>
      </c>
      <c r="D5685" s="60">
        <v>0</v>
      </c>
      <c r="E5685" s="54">
        <v>139504.84</v>
      </c>
      <c r="F5685" s="54">
        <v>154825.04999999999</v>
      </c>
      <c r="G5685" s="55">
        <v>1.1100000000000001</v>
      </c>
      <c r="H5685" s="53">
        <v>0</v>
      </c>
      <c r="I5685" s="53" t="s">
        <v>1408</v>
      </c>
    </row>
    <row r="5686" spans="1:9" ht="17.399999999999999" x14ac:dyDescent="0.3">
      <c r="A5686" s="53" t="s">
        <v>972</v>
      </c>
      <c r="B5686" s="57">
        <v>45931</v>
      </c>
      <c r="C5686" s="59">
        <v>9047964.4700000007</v>
      </c>
      <c r="D5686" s="60">
        <v>0</v>
      </c>
      <c r="E5686" s="54">
        <v>135719.47</v>
      </c>
      <c r="F5686" s="54">
        <v>149137.68</v>
      </c>
      <c r="G5686" s="55">
        <v>1.099</v>
      </c>
      <c r="H5686" s="53">
        <v>0</v>
      </c>
      <c r="I5686" s="53" t="s">
        <v>1408</v>
      </c>
    </row>
    <row r="5687" spans="1:9" ht="17.399999999999999" x14ac:dyDescent="0.3">
      <c r="A5687" s="53" t="s">
        <v>972</v>
      </c>
      <c r="B5687" s="57">
        <v>45962</v>
      </c>
      <c r="C5687" s="59">
        <v>8834707.6099999994</v>
      </c>
      <c r="D5687" s="60">
        <v>0</v>
      </c>
      <c r="E5687" s="54">
        <v>132520.60999999999</v>
      </c>
      <c r="F5687" s="54">
        <v>142517.74</v>
      </c>
      <c r="G5687" s="55">
        <v>1.075</v>
      </c>
      <c r="H5687" s="53">
        <v>0</v>
      </c>
      <c r="I5687" s="53" t="s">
        <v>1408</v>
      </c>
    </row>
    <row r="5688" spans="1:9" ht="17.399999999999999" x14ac:dyDescent="0.3">
      <c r="A5688" s="53" t="s">
        <v>972</v>
      </c>
      <c r="B5688" s="57">
        <v>45992</v>
      </c>
      <c r="C5688" s="59">
        <v>8588686.7100000009</v>
      </c>
      <c r="D5688" s="60">
        <v>0</v>
      </c>
      <c r="E5688" s="54">
        <v>128830.3</v>
      </c>
      <c r="F5688" s="54">
        <v>136293.97</v>
      </c>
      <c r="G5688" s="55">
        <v>1.0580000000000001</v>
      </c>
      <c r="H5688" s="53">
        <v>0</v>
      </c>
      <c r="I5688" s="53" t="s">
        <v>1408</v>
      </c>
    </row>
    <row r="5689" spans="1:9" ht="17.399999999999999" x14ac:dyDescent="0.3">
      <c r="A5689" s="53" t="s">
        <v>973</v>
      </c>
      <c r="B5689" s="57">
        <v>45658</v>
      </c>
      <c r="C5689" s="59">
        <v>3632672.26</v>
      </c>
      <c r="D5689" s="60">
        <v>0</v>
      </c>
      <c r="E5689" s="54">
        <v>36326.720000000001</v>
      </c>
      <c r="F5689" s="54">
        <v>39144.720000000001</v>
      </c>
      <c r="G5689" s="55">
        <v>1.0780000000000001</v>
      </c>
      <c r="H5689" s="53">
        <v>0</v>
      </c>
      <c r="I5689" s="53" t="s">
        <v>1408</v>
      </c>
    </row>
    <row r="5690" spans="1:9" ht="17.399999999999999" x14ac:dyDescent="0.3">
      <c r="A5690" s="53" t="s">
        <v>973</v>
      </c>
      <c r="B5690" s="57">
        <v>45689</v>
      </c>
      <c r="C5690" s="59">
        <v>3575690.12</v>
      </c>
      <c r="D5690" s="60">
        <v>0</v>
      </c>
      <c r="E5690" s="54">
        <v>35756.9</v>
      </c>
      <c r="F5690" s="54">
        <v>36858.300000000003</v>
      </c>
      <c r="G5690" s="55">
        <v>1.0309999999999999</v>
      </c>
      <c r="H5690" s="53">
        <v>0</v>
      </c>
      <c r="I5690" s="53" t="s">
        <v>1408</v>
      </c>
    </row>
    <row r="5691" spans="1:9" ht="17.399999999999999" x14ac:dyDescent="0.3">
      <c r="A5691" s="53" t="s">
        <v>973</v>
      </c>
      <c r="B5691" s="57">
        <v>45717</v>
      </c>
      <c r="C5691" s="59">
        <v>3512916.93</v>
      </c>
      <c r="D5691" s="60">
        <v>0</v>
      </c>
      <c r="E5691" s="54">
        <v>35129.17</v>
      </c>
      <c r="F5691" s="54">
        <v>36811.279999999999</v>
      </c>
      <c r="G5691" s="55">
        <v>1.048</v>
      </c>
      <c r="H5691" s="53">
        <v>0</v>
      </c>
      <c r="I5691" s="53" t="s">
        <v>1408</v>
      </c>
    </row>
    <row r="5692" spans="1:9" ht="17.399999999999999" x14ac:dyDescent="0.3">
      <c r="A5692" s="53" t="s">
        <v>973</v>
      </c>
      <c r="B5692" s="57">
        <v>45748</v>
      </c>
      <c r="C5692" s="59">
        <v>3457504.47</v>
      </c>
      <c r="D5692" s="60">
        <v>0</v>
      </c>
      <c r="E5692" s="54">
        <v>34575.040000000001</v>
      </c>
      <c r="F5692" s="54">
        <v>38586.160000000003</v>
      </c>
      <c r="G5692" s="55">
        <v>1.1160000000000001</v>
      </c>
      <c r="H5692" s="53">
        <v>0</v>
      </c>
      <c r="I5692" s="53" t="s">
        <v>1408</v>
      </c>
    </row>
    <row r="5693" spans="1:9" ht="17.399999999999999" x14ac:dyDescent="0.3">
      <c r="A5693" s="53" t="s">
        <v>973</v>
      </c>
      <c r="B5693" s="57">
        <v>45778</v>
      </c>
      <c r="C5693" s="59">
        <v>3393919.1</v>
      </c>
      <c r="D5693" s="60">
        <v>0</v>
      </c>
      <c r="E5693" s="54">
        <v>33939.19</v>
      </c>
      <c r="F5693" s="54">
        <v>32766.06</v>
      </c>
      <c r="G5693" s="55">
        <v>0.96499999999999997</v>
      </c>
      <c r="H5693" s="53">
        <v>0</v>
      </c>
      <c r="I5693" s="53" t="s">
        <v>1408</v>
      </c>
    </row>
    <row r="5694" spans="1:9" ht="17.399999999999999" x14ac:dyDescent="0.3">
      <c r="A5694" s="53" t="s">
        <v>973</v>
      </c>
      <c r="B5694" s="57">
        <v>45809</v>
      </c>
      <c r="C5694" s="59">
        <v>3336313.88</v>
      </c>
      <c r="D5694" s="60">
        <v>0</v>
      </c>
      <c r="E5694" s="54">
        <v>33363.14</v>
      </c>
      <c r="F5694" s="54">
        <v>32850.15</v>
      </c>
      <c r="G5694" s="55">
        <v>0.98499999999999999</v>
      </c>
      <c r="H5694" s="53">
        <v>0</v>
      </c>
      <c r="I5694" s="53" t="s">
        <v>1408</v>
      </c>
    </row>
    <row r="5695" spans="1:9" ht="17.399999999999999" x14ac:dyDescent="0.3">
      <c r="A5695" s="53" t="s">
        <v>973</v>
      </c>
      <c r="B5695" s="57">
        <v>45839</v>
      </c>
      <c r="C5695" s="59">
        <v>3287363.01</v>
      </c>
      <c r="D5695" s="60">
        <v>0</v>
      </c>
      <c r="E5695" s="54">
        <v>32873.629999999997</v>
      </c>
      <c r="F5695" s="54">
        <v>37790.76</v>
      </c>
      <c r="G5695" s="55">
        <v>1.1499999999999999</v>
      </c>
      <c r="H5695" s="53">
        <v>0</v>
      </c>
      <c r="I5695" s="53" t="s">
        <v>1408</v>
      </c>
    </row>
    <row r="5696" spans="1:9" ht="17.399999999999999" x14ac:dyDescent="0.3">
      <c r="A5696" s="53" t="s">
        <v>973</v>
      </c>
      <c r="B5696" s="57">
        <v>45870</v>
      </c>
      <c r="C5696" s="59">
        <v>3236249.9</v>
      </c>
      <c r="D5696" s="60">
        <v>0</v>
      </c>
      <c r="E5696" s="54">
        <v>32362.5</v>
      </c>
      <c r="F5696" s="54">
        <v>34582.21</v>
      </c>
      <c r="G5696" s="55">
        <v>1.069</v>
      </c>
      <c r="H5696" s="53">
        <v>0</v>
      </c>
      <c r="I5696" s="53" t="s">
        <v>1408</v>
      </c>
    </row>
    <row r="5697" spans="1:9" ht="17.399999999999999" x14ac:dyDescent="0.3">
      <c r="A5697" s="53" t="s">
        <v>973</v>
      </c>
      <c r="B5697" s="57">
        <v>45901</v>
      </c>
      <c r="C5697" s="59">
        <v>3176675.66</v>
      </c>
      <c r="D5697" s="60">
        <v>0</v>
      </c>
      <c r="E5697" s="54">
        <v>31766.76</v>
      </c>
      <c r="F5697" s="54">
        <v>35244.71</v>
      </c>
      <c r="G5697" s="55">
        <v>1.109</v>
      </c>
      <c r="H5697" s="53">
        <v>0</v>
      </c>
      <c r="I5697" s="53" t="s">
        <v>1408</v>
      </c>
    </row>
    <row r="5698" spans="1:9" ht="17.399999999999999" x14ac:dyDescent="0.3">
      <c r="A5698" s="53" t="s">
        <v>973</v>
      </c>
      <c r="B5698" s="57">
        <v>45931</v>
      </c>
      <c r="C5698" s="59">
        <v>3130644.65</v>
      </c>
      <c r="D5698" s="60">
        <v>0</v>
      </c>
      <c r="E5698" s="54">
        <v>31306.45</v>
      </c>
      <c r="F5698" s="54">
        <v>33113.839999999997</v>
      </c>
      <c r="G5698" s="55">
        <v>1.0580000000000001</v>
      </c>
      <c r="H5698" s="53">
        <v>0</v>
      </c>
      <c r="I5698" s="53" t="s">
        <v>1408</v>
      </c>
    </row>
    <row r="5699" spans="1:9" ht="17.399999999999999" x14ac:dyDescent="0.3">
      <c r="A5699" s="53" t="s">
        <v>973</v>
      </c>
      <c r="B5699" s="57">
        <v>45962</v>
      </c>
      <c r="C5699" s="59">
        <v>3086563.18</v>
      </c>
      <c r="D5699" s="60">
        <v>0</v>
      </c>
      <c r="E5699" s="54">
        <v>30865.63</v>
      </c>
      <c r="F5699" s="54">
        <v>31350.69</v>
      </c>
      <c r="G5699" s="55">
        <v>1.016</v>
      </c>
      <c r="H5699" s="53">
        <v>0</v>
      </c>
      <c r="I5699" s="53" t="s">
        <v>1408</v>
      </c>
    </row>
    <row r="5700" spans="1:9" ht="17.399999999999999" x14ac:dyDescent="0.3">
      <c r="A5700" s="53" t="s">
        <v>973</v>
      </c>
      <c r="B5700" s="57">
        <v>45992</v>
      </c>
      <c r="C5700" s="59">
        <v>3039363.6</v>
      </c>
      <c r="D5700" s="60">
        <v>0</v>
      </c>
      <c r="E5700" s="54">
        <v>30393.64</v>
      </c>
      <c r="F5700" s="54">
        <v>32150.25</v>
      </c>
      <c r="G5700" s="55">
        <v>1.0580000000000001</v>
      </c>
      <c r="H5700" s="53">
        <v>0</v>
      </c>
      <c r="I5700" s="53" t="s">
        <v>1408</v>
      </c>
    </row>
    <row r="5701" spans="1:9" ht="17.399999999999999" x14ac:dyDescent="0.3">
      <c r="A5701" s="53" t="s">
        <v>974</v>
      </c>
      <c r="B5701" s="57">
        <v>45658</v>
      </c>
      <c r="C5701" s="59">
        <v>3155662.2</v>
      </c>
      <c r="D5701" s="60">
        <v>0</v>
      </c>
      <c r="E5701" s="54">
        <v>47334.93</v>
      </c>
      <c r="F5701" s="54">
        <v>52231.49</v>
      </c>
      <c r="G5701" s="55">
        <v>1.103</v>
      </c>
      <c r="H5701" s="53">
        <v>0</v>
      </c>
      <c r="I5701" s="53" t="s">
        <v>1408</v>
      </c>
    </row>
    <row r="5702" spans="1:9" ht="17.399999999999999" x14ac:dyDescent="0.3">
      <c r="A5702" s="53" t="s">
        <v>974</v>
      </c>
      <c r="B5702" s="57">
        <v>45689</v>
      </c>
      <c r="C5702" s="59">
        <v>3088573.63</v>
      </c>
      <c r="D5702" s="60">
        <v>0</v>
      </c>
      <c r="E5702" s="54">
        <v>46328.6</v>
      </c>
      <c r="F5702" s="54">
        <v>45836.76</v>
      </c>
      <c r="G5702" s="55">
        <v>0.98899999999999999</v>
      </c>
      <c r="H5702" s="53">
        <v>0</v>
      </c>
      <c r="I5702" s="53" t="s">
        <v>1408</v>
      </c>
    </row>
    <row r="5703" spans="1:9" ht="17.399999999999999" x14ac:dyDescent="0.3">
      <c r="A5703" s="53" t="s">
        <v>974</v>
      </c>
      <c r="B5703" s="57">
        <v>45717</v>
      </c>
      <c r="C5703" s="59">
        <v>3016467.74</v>
      </c>
      <c r="D5703" s="60">
        <v>65</v>
      </c>
      <c r="E5703" s="54">
        <v>45247.02</v>
      </c>
      <c r="F5703" s="54">
        <v>37225.54</v>
      </c>
      <c r="G5703" s="55">
        <v>0.82299999999999995</v>
      </c>
      <c r="H5703" s="53">
        <v>0</v>
      </c>
      <c r="I5703" s="53" t="s">
        <v>1411</v>
      </c>
    </row>
    <row r="5704" spans="1:9" ht="17.399999999999999" x14ac:dyDescent="0.3">
      <c r="A5704" s="53" t="s">
        <v>974</v>
      </c>
      <c r="B5704" s="57">
        <v>45748</v>
      </c>
      <c r="C5704" s="59">
        <v>2937447.06</v>
      </c>
      <c r="D5704" s="60">
        <v>65</v>
      </c>
      <c r="E5704" s="54">
        <v>44061.71</v>
      </c>
      <c r="F5704" s="54">
        <v>25607.37</v>
      </c>
      <c r="G5704" s="55">
        <v>0.58099999999999996</v>
      </c>
      <c r="H5704" s="53">
        <v>0</v>
      </c>
      <c r="I5704" s="53" t="s">
        <v>1411</v>
      </c>
    </row>
    <row r="5705" spans="1:9" ht="17.399999999999999" x14ac:dyDescent="0.3">
      <c r="A5705" s="53" t="s">
        <v>974</v>
      </c>
      <c r="B5705" s="57">
        <v>45778</v>
      </c>
      <c r="C5705" s="59">
        <v>2875179.52</v>
      </c>
      <c r="D5705" s="60">
        <v>35</v>
      </c>
      <c r="E5705" s="54">
        <v>43127.69</v>
      </c>
      <c r="F5705" s="54">
        <v>34533.51</v>
      </c>
      <c r="G5705" s="55">
        <v>0.80100000000000005</v>
      </c>
      <c r="H5705" s="53">
        <v>0</v>
      </c>
      <c r="I5705" s="53" t="s">
        <v>1410</v>
      </c>
    </row>
    <row r="5706" spans="1:9" ht="17.399999999999999" x14ac:dyDescent="0.3">
      <c r="A5706" s="53" t="s">
        <v>974</v>
      </c>
      <c r="B5706" s="57">
        <v>45809</v>
      </c>
      <c r="C5706" s="59">
        <v>2802311.97</v>
      </c>
      <c r="D5706" s="60">
        <v>35</v>
      </c>
      <c r="E5706" s="54">
        <v>42034.68</v>
      </c>
      <c r="F5706" s="54">
        <v>27957.4</v>
      </c>
      <c r="G5706" s="55">
        <v>0.66500000000000004</v>
      </c>
      <c r="H5706" s="53">
        <v>0</v>
      </c>
      <c r="I5706" s="53" t="s">
        <v>1410</v>
      </c>
    </row>
    <row r="5707" spans="1:9" ht="17.399999999999999" x14ac:dyDescent="0.3">
      <c r="A5707" s="53" t="s">
        <v>974</v>
      </c>
      <c r="B5707" s="57">
        <v>45839</v>
      </c>
      <c r="C5707" s="59">
        <v>2729536.38</v>
      </c>
      <c r="D5707" s="60">
        <v>0</v>
      </c>
      <c r="E5707" s="54">
        <v>40943.050000000003</v>
      </c>
      <c r="F5707" s="54">
        <v>44858.3</v>
      </c>
      <c r="G5707" s="55">
        <v>1.0960000000000001</v>
      </c>
      <c r="H5707" s="53">
        <v>0</v>
      </c>
      <c r="I5707" s="53" t="s">
        <v>1408</v>
      </c>
    </row>
    <row r="5708" spans="1:9" ht="17.399999999999999" x14ac:dyDescent="0.3">
      <c r="A5708" s="53" t="s">
        <v>974</v>
      </c>
      <c r="B5708" s="57">
        <v>45870</v>
      </c>
      <c r="C5708" s="59">
        <v>2657850.0099999998</v>
      </c>
      <c r="D5708" s="60">
        <v>65</v>
      </c>
      <c r="E5708" s="54">
        <v>39867.75</v>
      </c>
      <c r="F5708" s="54">
        <v>18576.080000000002</v>
      </c>
      <c r="G5708" s="55">
        <v>0.46600000000000003</v>
      </c>
      <c r="H5708" s="53">
        <v>0</v>
      </c>
      <c r="I5708" s="53" t="s">
        <v>1411</v>
      </c>
    </row>
    <row r="5709" spans="1:9" ht="17.399999999999999" x14ac:dyDescent="0.3">
      <c r="A5709" s="53" t="s">
        <v>974</v>
      </c>
      <c r="B5709" s="57">
        <v>45901</v>
      </c>
      <c r="C5709" s="59">
        <v>2590387.59</v>
      </c>
      <c r="D5709" s="60">
        <v>0</v>
      </c>
      <c r="E5709" s="54">
        <v>38855.81</v>
      </c>
      <c r="F5709" s="54">
        <v>37753.19</v>
      </c>
      <c r="G5709" s="55">
        <v>0.97199999999999998</v>
      </c>
      <c r="H5709" s="53">
        <v>0</v>
      </c>
      <c r="I5709" s="53" t="s">
        <v>1408</v>
      </c>
    </row>
    <row r="5710" spans="1:9" ht="17.399999999999999" x14ac:dyDescent="0.3">
      <c r="A5710" s="53" t="s">
        <v>974</v>
      </c>
      <c r="B5710" s="57">
        <v>45931</v>
      </c>
      <c r="C5710" s="59">
        <v>2525728.96</v>
      </c>
      <c r="D5710" s="60">
        <v>0</v>
      </c>
      <c r="E5710" s="54">
        <v>37885.93</v>
      </c>
      <c r="F5710" s="54">
        <v>39972.97</v>
      </c>
      <c r="G5710" s="55">
        <v>1.0549999999999999</v>
      </c>
      <c r="H5710" s="53">
        <v>0</v>
      </c>
      <c r="I5710" s="53" t="s">
        <v>1408</v>
      </c>
    </row>
    <row r="5711" spans="1:9" ht="17.399999999999999" x14ac:dyDescent="0.3">
      <c r="A5711" s="53" t="s">
        <v>974</v>
      </c>
      <c r="B5711" s="57">
        <v>45962</v>
      </c>
      <c r="C5711" s="59">
        <v>2459610.39</v>
      </c>
      <c r="D5711" s="60">
        <v>0</v>
      </c>
      <c r="E5711" s="54">
        <v>36894.160000000003</v>
      </c>
      <c r="F5711" s="54">
        <v>41140.14</v>
      </c>
      <c r="G5711" s="55">
        <v>1.115</v>
      </c>
      <c r="H5711" s="53">
        <v>0</v>
      </c>
      <c r="I5711" s="53" t="s">
        <v>1408</v>
      </c>
    </row>
    <row r="5712" spans="1:9" ht="17.399999999999999" x14ac:dyDescent="0.3">
      <c r="A5712" s="53" t="s">
        <v>974</v>
      </c>
      <c r="B5712" s="57">
        <v>45992</v>
      </c>
      <c r="C5712" s="59">
        <v>2400155.42</v>
      </c>
      <c r="D5712" s="60">
        <v>0</v>
      </c>
      <c r="E5712" s="54">
        <v>36002.33</v>
      </c>
      <c r="F5712" s="54">
        <v>37632.31</v>
      </c>
      <c r="G5712" s="55">
        <v>1.0449999999999999</v>
      </c>
      <c r="H5712" s="53">
        <v>0</v>
      </c>
      <c r="I5712" s="53" t="s">
        <v>1408</v>
      </c>
    </row>
    <row r="5713" spans="1:9" ht="17.399999999999999" x14ac:dyDescent="0.3">
      <c r="A5713" s="53" t="s">
        <v>976</v>
      </c>
      <c r="B5713" s="57">
        <v>45809</v>
      </c>
      <c r="C5713" s="59">
        <v>9835107.5199999996</v>
      </c>
      <c r="D5713" s="60">
        <v>0</v>
      </c>
      <c r="E5713" s="54">
        <v>147526.60999999999</v>
      </c>
      <c r="F5713" s="54">
        <v>146461.9</v>
      </c>
      <c r="G5713" s="55">
        <v>0.99299999999999999</v>
      </c>
      <c r="H5713" s="53">
        <v>0</v>
      </c>
      <c r="I5713" s="53" t="s">
        <v>1408</v>
      </c>
    </row>
    <row r="5714" spans="1:9" ht="17.399999999999999" x14ac:dyDescent="0.3">
      <c r="A5714" s="53" t="s">
        <v>976</v>
      </c>
      <c r="B5714" s="57">
        <v>45839</v>
      </c>
      <c r="C5714" s="59">
        <v>9605262.3399999999</v>
      </c>
      <c r="D5714" s="60">
        <v>65</v>
      </c>
      <c r="E5714" s="54">
        <v>144078.94</v>
      </c>
      <c r="F5714" s="54">
        <v>128487.91</v>
      </c>
      <c r="G5714" s="55">
        <v>0.89200000000000002</v>
      </c>
      <c r="H5714" s="53">
        <v>0</v>
      </c>
      <c r="I5714" s="53" t="s">
        <v>1411</v>
      </c>
    </row>
    <row r="5715" spans="1:9" ht="17.399999999999999" x14ac:dyDescent="0.3">
      <c r="A5715" s="53" t="s">
        <v>976</v>
      </c>
      <c r="B5715" s="57">
        <v>45870</v>
      </c>
      <c r="C5715" s="59">
        <v>9394992.3499999996</v>
      </c>
      <c r="D5715" s="60">
        <v>15</v>
      </c>
      <c r="E5715" s="54">
        <v>140924.89000000001</v>
      </c>
      <c r="F5715" s="54">
        <v>139715.89000000001</v>
      </c>
      <c r="G5715" s="55">
        <v>0.99099999999999999</v>
      </c>
      <c r="H5715" s="53">
        <v>0</v>
      </c>
      <c r="I5715" s="53" t="s">
        <v>1408</v>
      </c>
    </row>
    <row r="5716" spans="1:9" ht="17.399999999999999" x14ac:dyDescent="0.3">
      <c r="A5716" s="53" t="s">
        <v>976</v>
      </c>
      <c r="B5716" s="57">
        <v>45901</v>
      </c>
      <c r="C5716" s="59">
        <v>9171760.3300000001</v>
      </c>
      <c r="D5716" s="60">
        <v>0</v>
      </c>
      <c r="E5716" s="54">
        <v>137576.4</v>
      </c>
      <c r="F5716" s="54">
        <v>131529.57999999999</v>
      </c>
      <c r="G5716" s="55">
        <v>0.95599999999999996</v>
      </c>
      <c r="H5716" s="53">
        <v>0</v>
      </c>
      <c r="I5716" s="53" t="s">
        <v>1408</v>
      </c>
    </row>
    <row r="5717" spans="1:9" ht="17.399999999999999" x14ac:dyDescent="0.3">
      <c r="A5717" s="53" t="s">
        <v>976</v>
      </c>
      <c r="B5717" s="57">
        <v>45931</v>
      </c>
      <c r="C5717" s="59">
        <v>8915026.4299999997</v>
      </c>
      <c r="D5717" s="60">
        <v>0</v>
      </c>
      <c r="E5717" s="54">
        <v>133725.4</v>
      </c>
      <c r="F5717" s="54">
        <v>142337.34</v>
      </c>
      <c r="G5717" s="55">
        <v>1.0640000000000001</v>
      </c>
      <c r="H5717" s="53">
        <v>0</v>
      </c>
      <c r="I5717" s="53" t="s">
        <v>1408</v>
      </c>
    </row>
    <row r="5718" spans="1:9" ht="17.399999999999999" x14ac:dyDescent="0.3">
      <c r="A5718" s="53" t="s">
        <v>976</v>
      </c>
      <c r="B5718" s="57">
        <v>45962</v>
      </c>
      <c r="C5718" s="59">
        <v>8722300.5899999999</v>
      </c>
      <c r="D5718" s="60">
        <v>0</v>
      </c>
      <c r="E5718" s="54">
        <v>130834.51</v>
      </c>
      <c r="F5718" s="54">
        <v>138591.35999999999</v>
      </c>
      <c r="G5718" s="55">
        <v>1.0589999999999999</v>
      </c>
      <c r="H5718" s="53">
        <v>0</v>
      </c>
      <c r="I5718" s="53" t="s">
        <v>1408</v>
      </c>
    </row>
    <row r="5719" spans="1:9" ht="17.399999999999999" x14ac:dyDescent="0.3">
      <c r="A5719" s="53" t="s">
        <v>976</v>
      </c>
      <c r="B5719" s="57">
        <v>45992</v>
      </c>
      <c r="C5719" s="59">
        <v>8538989.4299999997</v>
      </c>
      <c r="D5719" s="60">
        <v>15</v>
      </c>
      <c r="E5719" s="54">
        <v>128084.84</v>
      </c>
      <c r="F5719" s="54">
        <v>129084.4</v>
      </c>
      <c r="G5719" s="55">
        <v>1.008</v>
      </c>
      <c r="H5719" s="53">
        <v>0</v>
      </c>
      <c r="I5719" s="53" t="s">
        <v>1408</v>
      </c>
    </row>
    <row r="5720" spans="1:9" ht="17.399999999999999" x14ac:dyDescent="0.3">
      <c r="A5720" s="53" t="s">
        <v>978</v>
      </c>
      <c r="B5720" s="57">
        <v>45658</v>
      </c>
      <c r="C5720" s="59">
        <v>4690696.1100000003</v>
      </c>
      <c r="D5720" s="60">
        <v>0</v>
      </c>
      <c r="E5720" s="54">
        <v>70360.44</v>
      </c>
      <c r="F5720" s="54">
        <v>77414.12</v>
      </c>
      <c r="G5720" s="55">
        <v>1.1000000000000001</v>
      </c>
      <c r="H5720" s="53">
        <v>0</v>
      </c>
      <c r="I5720" s="53" t="s">
        <v>1408</v>
      </c>
    </row>
    <row r="5721" spans="1:9" ht="17.399999999999999" x14ac:dyDescent="0.3">
      <c r="A5721" s="53" t="s">
        <v>978</v>
      </c>
      <c r="B5721" s="57">
        <v>45689</v>
      </c>
      <c r="C5721" s="59">
        <v>4551918.57</v>
      </c>
      <c r="D5721" s="60">
        <v>0</v>
      </c>
      <c r="E5721" s="54">
        <v>68278.78</v>
      </c>
      <c r="F5721" s="54">
        <v>69282.66</v>
      </c>
      <c r="G5721" s="55">
        <v>1.0149999999999999</v>
      </c>
      <c r="H5721" s="53">
        <v>0</v>
      </c>
      <c r="I5721" s="53" t="s">
        <v>1408</v>
      </c>
    </row>
    <row r="5722" spans="1:9" ht="17.399999999999999" x14ac:dyDescent="0.3">
      <c r="A5722" s="53" t="s">
        <v>978</v>
      </c>
      <c r="B5722" s="57">
        <v>45717</v>
      </c>
      <c r="C5722" s="59">
        <v>4429900.55</v>
      </c>
      <c r="D5722" s="60">
        <v>0</v>
      </c>
      <c r="E5722" s="54">
        <v>66448.509999999995</v>
      </c>
      <c r="F5722" s="54">
        <v>74359.8</v>
      </c>
      <c r="G5722" s="55">
        <v>1.119</v>
      </c>
      <c r="H5722" s="53">
        <v>0</v>
      </c>
      <c r="I5722" s="53" t="s">
        <v>1408</v>
      </c>
    </row>
    <row r="5723" spans="1:9" ht="17.399999999999999" x14ac:dyDescent="0.3">
      <c r="A5723" s="53" t="s">
        <v>978</v>
      </c>
      <c r="B5723" s="57">
        <v>45748</v>
      </c>
      <c r="C5723" s="59">
        <v>4298721.82</v>
      </c>
      <c r="D5723" s="60">
        <v>0</v>
      </c>
      <c r="E5723" s="54">
        <v>64480.83</v>
      </c>
      <c r="F5723" s="54">
        <v>71116.429999999993</v>
      </c>
      <c r="G5723" s="55">
        <v>1.103</v>
      </c>
      <c r="H5723" s="53">
        <v>0</v>
      </c>
      <c r="I5723" s="53" t="s">
        <v>1408</v>
      </c>
    </row>
    <row r="5724" spans="1:9" ht="17.399999999999999" x14ac:dyDescent="0.3">
      <c r="A5724" s="53" t="s">
        <v>978</v>
      </c>
      <c r="B5724" s="57">
        <v>45778</v>
      </c>
      <c r="C5724" s="59">
        <v>4169672</v>
      </c>
      <c r="D5724" s="60">
        <v>0</v>
      </c>
      <c r="E5724" s="54">
        <v>62545.08</v>
      </c>
      <c r="F5724" s="54">
        <v>63182.98</v>
      </c>
      <c r="G5724" s="55">
        <v>1.01</v>
      </c>
      <c r="H5724" s="53">
        <v>0</v>
      </c>
      <c r="I5724" s="53" t="s">
        <v>1408</v>
      </c>
    </row>
    <row r="5725" spans="1:9" ht="17.399999999999999" x14ac:dyDescent="0.3">
      <c r="A5725" s="53" t="s">
        <v>978</v>
      </c>
      <c r="B5725" s="57">
        <v>45809</v>
      </c>
      <c r="C5725" s="59">
        <v>4044913.9</v>
      </c>
      <c r="D5725" s="60">
        <v>0</v>
      </c>
      <c r="E5725" s="54">
        <v>60673.71</v>
      </c>
      <c r="F5725" s="54">
        <v>62179.15</v>
      </c>
      <c r="G5725" s="55">
        <v>1.0249999999999999</v>
      </c>
      <c r="H5725" s="53">
        <v>0</v>
      </c>
      <c r="I5725" s="53" t="s">
        <v>1408</v>
      </c>
    </row>
    <row r="5726" spans="1:9" ht="17.399999999999999" x14ac:dyDescent="0.3">
      <c r="A5726" s="53" t="s">
        <v>978</v>
      </c>
      <c r="B5726" s="57">
        <v>45839</v>
      </c>
      <c r="C5726" s="59">
        <v>3923130.61</v>
      </c>
      <c r="D5726" s="60">
        <v>15</v>
      </c>
      <c r="E5726" s="54">
        <v>58846.96</v>
      </c>
      <c r="F5726" s="54">
        <v>57888.800000000003</v>
      </c>
      <c r="G5726" s="55">
        <v>0.98399999999999999</v>
      </c>
      <c r="H5726" s="53">
        <v>0</v>
      </c>
      <c r="I5726" s="53" t="s">
        <v>1408</v>
      </c>
    </row>
    <row r="5727" spans="1:9" ht="17.399999999999999" x14ac:dyDescent="0.3">
      <c r="A5727" s="53" t="s">
        <v>978</v>
      </c>
      <c r="B5727" s="57">
        <v>45870</v>
      </c>
      <c r="C5727" s="59">
        <v>3820352.65</v>
      </c>
      <c r="D5727" s="60">
        <v>0</v>
      </c>
      <c r="E5727" s="54">
        <v>57305.29</v>
      </c>
      <c r="F5727" s="54">
        <v>59177.96</v>
      </c>
      <c r="G5727" s="55">
        <v>1.0329999999999999</v>
      </c>
      <c r="H5727" s="53">
        <v>0</v>
      </c>
      <c r="I5727" s="53" t="s">
        <v>1408</v>
      </c>
    </row>
    <row r="5728" spans="1:9" ht="17.399999999999999" x14ac:dyDescent="0.3">
      <c r="A5728" s="53" t="s">
        <v>978</v>
      </c>
      <c r="B5728" s="57">
        <v>45901</v>
      </c>
      <c r="C5728" s="59">
        <v>3702505.29</v>
      </c>
      <c r="D5728" s="60">
        <v>0</v>
      </c>
      <c r="E5728" s="54">
        <v>55537.58</v>
      </c>
      <c r="F5728" s="54">
        <v>60875.360000000001</v>
      </c>
      <c r="G5728" s="55">
        <v>1.0960000000000001</v>
      </c>
      <c r="H5728" s="53">
        <v>0</v>
      </c>
      <c r="I5728" s="53" t="s">
        <v>1408</v>
      </c>
    </row>
    <row r="5729" spans="1:9" ht="17.399999999999999" x14ac:dyDescent="0.3">
      <c r="A5729" s="53" t="s">
        <v>978</v>
      </c>
      <c r="B5729" s="57">
        <v>45931</v>
      </c>
      <c r="C5729" s="59">
        <v>3586692.64</v>
      </c>
      <c r="D5729" s="60">
        <v>0</v>
      </c>
      <c r="E5729" s="54">
        <v>53800.39</v>
      </c>
      <c r="F5729" s="54">
        <v>60830.54</v>
      </c>
      <c r="G5729" s="55">
        <v>1.131</v>
      </c>
      <c r="H5729" s="53">
        <v>0</v>
      </c>
      <c r="I5729" s="53" t="s">
        <v>1408</v>
      </c>
    </row>
    <row r="5730" spans="1:9" ht="17.399999999999999" x14ac:dyDescent="0.3">
      <c r="A5730" s="53" t="s">
        <v>978</v>
      </c>
      <c r="B5730" s="57">
        <v>45962</v>
      </c>
      <c r="C5730" s="59">
        <v>3473658.45</v>
      </c>
      <c r="D5730" s="60">
        <v>0</v>
      </c>
      <c r="E5730" s="54">
        <v>52104.88</v>
      </c>
      <c r="F5730" s="54">
        <v>50558.63</v>
      </c>
      <c r="G5730" s="55">
        <v>0.97</v>
      </c>
      <c r="H5730" s="53">
        <v>0</v>
      </c>
      <c r="I5730" s="53" t="s">
        <v>1408</v>
      </c>
    </row>
    <row r="5731" spans="1:9" ht="17.399999999999999" x14ac:dyDescent="0.3">
      <c r="A5731" s="53" t="s">
        <v>978</v>
      </c>
      <c r="B5731" s="57">
        <v>45992</v>
      </c>
      <c r="C5731" s="59">
        <v>3378376.89</v>
      </c>
      <c r="D5731" s="60">
        <v>0</v>
      </c>
      <c r="E5731" s="54">
        <v>50675.65</v>
      </c>
      <c r="F5731" s="54">
        <v>50699.86</v>
      </c>
      <c r="G5731" s="55">
        <v>1</v>
      </c>
      <c r="H5731" s="53">
        <v>0</v>
      </c>
      <c r="I5731" s="53" t="s">
        <v>1408</v>
      </c>
    </row>
    <row r="5732" spans="1:9" ht="17.399999999999999" x14ac:dyDescent="0.3">
      <c r="A5732" s="53" t="s">
        <v>979</v>
      </c>
      <c r="B5732" s="57">
        <v>45658</v>
      </c>
      <c r="C5732" s="59">
        <v>77271293.549999997</v>
      </c>
      <c r="D5732" s="60">
        <v>0</v>
      </c>
      <c r="E5732" s="54">
        <v>772712.94</v>
      </c>
      <c r="F5732" s="54">
        <v>838237.51</v>
      </c>
      <c r="G5732" s="55">
        <v>1.085</v>
      </c>
      <c r="H5732" s="53">
        <v>0</v>
      </c>
      <c r="I5732" s="53" t="s">
        <v>1408</v>
      </c>
    </row>
    <row r="5733" spans="1:9" ht="17.399999999999999" x14ac:dyDescent="0.3">
      <c r="A5733" s="53" t="s">
        <v>979</v>
      </c>
      <c r="B5733" s="57">
        <v>45689</v>
      </c>
      <c r="C5733" s="59">
        <v>76134729.109999999</v>
      </c>
      <c r="D5733" s="60">
        <v>65</v>
      </c>
      <c r="E5733" s="54">
        <v>761347.29</v>
      </c>
      <c r="F5733" s="54">
        <v>679890.66</v>
      </c>
      <c r="G5733" s="55">
        <v>0.89300000000000002</v>
      </c>
      <c r="H5733" s="53">
        <v>0</v>
      </c>
      <c r="I5733" s="53" t="s">
        <v>1411</v>
      </c>
    </row>
    <row r="5734" spans="1:9" ht="17.399999999999999" x14ac:dyDescent="0.3">
      <c r="A5734" s="53" t="s">
        <v>979</v>
      </c>
      <c r="B5734" s="57">
        <v>45717</v>
      </c>
      <c r="C5734" s="59">
        <v>74583326.099999994</v>
      </c>
      <c r="D5734" s="60">
        <v>0</v>
      </c>
      <c r="E5734" s="54">
        <v>745833.26</v>
      </c>
      <c r="F5734" s="54">
        <v>782620</v>
      </c>
      <c r="G5734" s="55">
        <v>1.0489999999999999</v>
      </c>
      <c r="H5734" s="53">
        <v>0</v>
      </c>
      <c r="I5734" s="53" t="s">
        <v>1408</v>
      </c>
    </row>
    <row r="5735" spans="1:9" ht="17.399999999999999" x14ac:dyDescent="0.3">
      <c r="A5735" s="53" t="s">
        <v>979</v>
      </c>
      <c r="B5735" s="57">
        <v>45748</v>
      </c>
      <c r="C5735" s="59">
        <v>73179212.939999998</v>
      </c>
      <c r="D5735" s="60">
        <v>65</v>
      </c>
      <c r="E5735" s="54">
        <v>731792.13</v>
      </c>
      <c r="F5735" s="54">
        <v>556303.07999999996</v>
      </c>
      <c r="G5735" s="55">
        <v>0.76</v>
      </c>
      <c r="H5735" s="53">
        <v>0</v>
      </c>
      <c r="I5735" s="53" t="s">
        <v>1411</v>
      </c>
    </row>
    <row r="5736" spans="1:9" ht="17.399999999999999" x14ac:dyDescent="0.3">
      <c r="A5736" s="53" t="s">
        <v>979</v>
      </c>
      <c r="B5736" s="57">
        <v>45778</v>
      </c>
      <c r="C5736" s="59">
        <v>71818741.469999999</v>
      </c>
      <c r="D5736" s="60">
        <v>15</v>
      </c>
      <c r="E5736" s="54">
        <v>718187.41</v>
      </c>
      <c r="F5736" s="54">
        <v>796136.66</v>
      </c>
      <c r="G5736" s="55">
        <v>1.109</v>
      </c>
      <c r="H5736" s="53">
        <v>0</v>
      </c>
      <c r="I5736" s="53" t="s">
        <v>1408</v>
      </c>
    </row>
    <row r="5737" spans="1:9" ht="17.399999999999999" x14ac:dyDescent="0.3">
      <c r="A5737" s="53" t="s">
        <v>979</v>
      </c>
      <c r="B5737" s="57">
        <v>45809</v>
      </c>
      <c r="C5737" s="59">
        <v>70355563.739999995</v>
      </c>
      <c r="D5737" s="60">
        <v>0</v>
      </c>
      <c r="E5737" s="54">
        <v>703555.64</v>
      </c>
      <c r="F5737" s="54">
        <v>801277.05</v>
      </c>
      <c r="G5737" s="55">
        <v>1.139</v>
      </c>
      <c r="H5737" s="53">
        <v>0</v>
      </c>
      <c r="I5737" s="53" t="s">
        <v>1408</v>
      </c>
    </row>
    <row r="5738" spans="1:9" ht="17.399999999999999" x14ac:dyDescent="0.3">
      <c r="A5738" s="53" t="s">
        <v>979</v>
      </c>
      <c r="B5738" s="57">
        <v>45839</v>
      </c>
      <c r="C5738" s="59">
        <v>69257781.810000002</v>
      </c>
      <c r="D5738" s="60">
        <v>0</v>
      </c>
      <c r="E5738" s="54">
        <v>692577.82</v>
      </c>
      <c r="F5738" s="54">
        <v>662044.31000000006</v>
      </c>
      <c r="G5738" s="55">
        <v>0.95599999999999996</v>
      </c>
      <c r="H5738" s="53">
        <v>0</v>
      </c>
      <c r="I5738" s="53" t="s">
        <v>1408</v>
      </c>
    </row>
    <row r="5739" spans="1:9" ht="17.399999999999999" x14ac:dyDescent="0.3">
      <c r="A5739" s="53" t="s">
        <v>979</v>
      </c>
      <c r="B5739" s="57">
        <v>45870</v>
      </c>
      <c r="C5739" s="59">
        <v>68065842.609999999</v>
      </c>
      <c r="D5739" s="60">
        <v>0</v>
      </c>
      <c r="E5739" s="54">
        <v>680658.43</v>
      </c>
      <c r="F5739" s="54">
        <v>776152.59</v>
      </c>
      <c r="G5739" s="55">
        <v>1.1399999999999999</v>
      </c>
      <c r="H5739" s="53">
        <v>0</v>
      </c>
      <c r="I5739" s="53" t="s">
        <v>1408</v>
      </c>
    </row>
    <row r="5740" spans="1:9" ht="17.399999999999999" x14ac:dyDescent="0.3">
      <c r="A5740" s="53" t="s">
        <v>979</v>
      </c>
      <c r="B5740" s="57">
        <v>45901</v>
      </c>
      <c r="C5740" s="59">
        <v>66765460.380000003</v>
      </c>
      <c r="D5740" s="60">
        <v>0</v>
      </c>
      <c r="E5740" s="54">
        <v>667654.6</v>
      </c>
      <c r="F5740" s="54">
        <v>653787.06999999995</v>
      </c>
      <c r="G5740" s="55">
        <v>0.97899999999999998</v>
      </c>
      <c r="H5740" s="53">
        <v>0</v>
      </c>
      <c r="I5740" s="53" t="s">
        <v>1408</v>
      </c>
    </row>
    <row r="5741" spans="1:9" ht="17.399999999999999" x14ac:dyDescent="0.3">
      <c r="A5741" s="53" t="s">
        <v>979</v>
      </c>
      <c r="B5741" s="57">
        <v>45931</v>
      </c>
      <c r="C5741" s="59">
        <v>65660608.710000001</v>
      </c>
      <c r="D5741" s="60">
        <v>0</v>
      </c>
      <c r="E5741" s="54">
        <v>656606.09</v>
      </c>
      <c r="F5741" s="54">
        <v>627095.15</v>
      </c>
      <c r="G5741" s="55">
        <v>0.95499999999999996</v>
      </c>
      <c r="H5741" s="53">
        <v>0</v>
      </c>
      <c r="I5741" s="53" t="s">
        <v>1408</v>
      </c>
    </row>
    <row r="5742" spans="1:9" ht="17.399999999999999" x14ac:dyDescent="0.3">
      <c r="A5742" s="53" t="s">
        <v>979</v>
      </c>
      <c r="B5742" s="57">
        <v>45962</v>
      </c>
      <c r="C5742" s="59">
        <v>64466039.729999997</v>
      </c>
      <c r="D5742" s="60">
        <v>15</v>
      </c>
      <c r="E5742" s="54">
        <v>644660.4</v>
      </c>
      <c r="F5742" s="54">
        <v>668391.06999999995</v>
      </c>
      <c r="G5742" s="55">
        <v>1.0369999999999999</v>
      </c>
      <c r="H5742" s="53">
        <v>0</v>
      </c>
      <c r="I5742" s="53" t="s">
        <v>1408</v>
      </c>
    </row>
    <row r="5743" spans="1:9" ht="17.399999999999999" x14ac:dyDescent="0.3">
      <c r="A5743" s="53" t="s">
        <v>979</v>
      </c>
      <c r="B5743" s="57">
        <v>45992</v>
      </c>
      <c r="C5743" s="59">
        <v>63203024.560000002</v>
      </c>
      <c r="D5743" s="60">
        <v>0</v>
      </c>
      <c r="E5743" s="54">
        <v>632030.25</v>
      </c>
      <c r="F5743" s="54">
        <v>623168.59</v>
      </c>
      <c r="G5743" s="55">
        <v>0.98599999999999999</v>
      </c>
      <c r="H5743" s="53">
        <v>0</v>
      </c>
      <c r="I5743" s="53" t="s">
        <v>1408</v>
      </c>
    </row>
    <row r="5744" spans="1:9" ht="17.399999999999999" x14ac:dyDescent="0.3">
      <c r="A5744" s="53" t="s">
        <v>980</v>
      </c>
      <c r="B5744" s="57">
        <v>45658</v>
      </c>
      <c r="C5744" s="59">
        <v>30209669.640000001</v>
      </c>
      <c r="D5744" s="60">
        <v>35</v>
      </c>
      <c r="E5744" s="54">
        <v>302096.7</v>
      </c>
      <c r="F5744" s="54">
        <v>168248.76</v>
      </c>
      <c r="G5744" s="55">
        <v>0.55700000000000005</v>
      </c>
      <c r="H5744" s="53">
        <v>0</v>
      </c>
      <c r="I5744" s="53" t="s">
        <v>1410</v>
      </c>
    </row>
    <row r="5745" spans="1:9" ht="17.399999999999999" x14ac:dyDescent="0.3">
      <c r="A5745" s="53" t="s">
        <v>980</v>
      </c>
      <c r="B5745" s="57">
        <v>45689</v>
      </c>
      <c r="C5745" s="59">
        <v>29618265.57</v>
      </c>
      <c r="D5745" s="60">
        <v>0</v>
      </c>
      <c r="E5745" s="54">
        <v>296182.65999999997</v>
      </c>
      <c r="F5745" s="54">
        <v>334024.49</v>
      </c>
      <c r="G5745" s="55">
        <v>1.1279999999999999</v>
      </c>
      <c r="H5745" s="53">
        <v>0</v>
      </c>
      <c r="I5745" s="53" t="s">
        <v>1408</v>
      </c>
    </row>
    <row r="5746" spans="1:9" ht="17.399999999999999" x14ac:dyDescent="0.3">
      <c r="A5746" s="53" t="s">
        <v>980</v>
      </c>
      <c r="B5746" s="57">
        <v>45717</v>
      </c>
      <c r="C5746" s="59">
        <v>29192536.66</v>
      </c>
      <c r="D5746" s="60">
        <v>35</v>
      </c>
      <c r="E5746" s="54">
        <v>291925.37</v>
      </c>
      <c r="F5746" s="54">
        <v>138961.60000000001</v>
      </c>
      <c r="G5746" s="55">
        <v>0.47599999999999998</v>
      </c>
      <c r="H5746" s="53">
        <v>0</v>
      </c>
      <c r="I5746" s="53" t="s">
        <v>1410</v>
      </c>
    </row>
    <row r="5747" spans="1:9" ht="17.399999999999999" x14ac:dyDescent="0.3">
      <c r="A5747" s="53" t="s">
        <v>980</v>
      </c>
      <c r="B5747" s="57">
        <v>45748</v>
      </c>
      <c r="C5747" s="59">
        <v>28737783.07</v>
      </c>
      <c r="D5747" s="60">
        <v>0</v>
      </c>
      <c r="E5747" s="54">
        <v>287377.83</v>
      </c>
      <c r="F5747" s="54">
        <v>307219.42</v>
      </c>
      <c r="G5747" s="55">
        <v>1.069</v>
      </c>
      <c r="H5747" s="53">
        <v>0</v>
      </c>
      <c r="I5747" s="53" t="s">
        <v>1408</v>
      </c>
    </row>
    <row r="5748" spans="1:9" ht="17.399999999999999" x14ac:dyDescent="0.3">
      <c r="A5748" s="53" t="s">
        <v>980</v>
      </c>
      <c r="B5748" s="57">
        <v>45778</v>
      </c>
      <c r="C5748" s="59">
        <v>28280697.690000001</v>
      </c>
      <c r="D5748" s="60">
        <v>95</v>
      </c>
      <c r="E5748" s="54">
        <v>282806.98</v>
      </c>
      <c r="F5748" s="54">
        <v>118306.04</v>
      </c>
      <c r="G5748" s="55">
        <v>0.41799999999999998</v>
      </c>
      <c r="H5748" s="53">
        <v>0</v>
      </c>
      <c r="I5748" s="53" t="s">
        <v>1409</v>
      </c>
    </row>
    <row r="5749" spans="1:9" ht="17.399999999999999" x14ac:dyDescent="0.3">
      <c r="A5749" s="53" t="s">
        <v>980</v>
      </c>
      <c r="B5749" s="57">
        <v>45809</v>
      </c>
      <c r="C5749" s="59">
        <v>27737536.359999999</v>
      </c>
      <c r="D5749" s="60">
        <v>0</v>
      </c>
      <c r="E5749" s="54">
        <v>277375.35999999999</v>
      </c>
      <c r="F5749" s="54">
        <v>277274.39</v>
      </c>
      <c r="G5749" s="55">
        <v>1</v>
      </c>
      <c r="H5749" s="53">
        <v>0</v>
      </c>
      <c r="I5749" s="53" t="s">
        <v>1408</v>
      </c>
    </row>
    <row r="5750" spans="1:9" ht="17.399999999999999" x14ac:dyDescent="0.3">
      <c r="A5750" s="53" t="s">
        <v>980</v>
      </c>
      <c r="B5750" s="57">
        <v>45839</v>
      </c>
      <c r="C5750" s="59">
        <v>27160942.600000001</v>
      </c>
      <c r="D5750" s="60">
        <v>0</v>
      </c>
      <c r="E5750" s="54">
        <v>271609.43</v>
      </c>
      <c r="F5750" s="54">
        <v>302669.77</v>
      </c>
      <c r="G5750" s="55">
        <v>1.1140000000000001</v>
      </c>
      <c r="H5750" s="53">
        <v>0</v>
      </c>
      <c r="I5750" s="53" t="s">
        <v>1408</v>
      </c>
    </row>
    <row r="5751" spans="1:9" ht="17.399999999999999" x14ac:dyDescent="0.3">
      <c r="A5751" s="53" t="s">
        <v>980</v>
      </c>
      <c r="B5751" s="57">
        <v>45870</v>
      </c>
      <c r="C5751" s="59">
        <v>26627865.969999999</v>
      </c>
      <c r="D5751" s="60">
        <v>65</v>
      </c>
      <c r="E5751" s="54">
        <v>266278.65999999997</v>
      </c>
      <c r="F5751" s="54">
        <v>148448.18</v>
      </c>
      <c r="G5751" s="55">
        <v>0.55700000000000005</v>
      </c>
      <c r="H5751" s="53">
        <v>0</v>
      </c>
      <c r="I5751" s="53" t="s">
        <v>1411</v>
      </c>
    </row>
    <row r="5752" spans="1:9" ht="17.399999999999999" x14ac:dyDescent="0.3">
      <c r="A5752" s="53" t="s">
        <v>980</v>
      </c>
      <c r="B5752" s="57">
        <v>45901</v>
      </c>
      <c r="C5752" s="59">
        <v>26112566.260000002</v>
      </c>
      <c r="D5752" s="60">
        <v>0</v>
      </c>
      <c r="E5752" s="54">
        <v>261125.66</v>
      </c>
      <c r="F5752" s="54">
        <v>296825.95</v>
      </c>
      <c r="G5752" s="55">
        <v>1.137</v>
      </c>
      <c r="H5752" s="53">
        <v>0</v>
      </c>
      <c r="I5752" s="53" t="s">
        <v>1408</v>
      </c>
    </row>
    <row r="5753" spans="1:9" ht="17.399999999999999" x14ac:dyDescent="0.3">
      <c r="A5753" s="53" t="s">
        <v>980</v>
      </c>
      <c r="B5753" s="57">
        <v>45931</v>
      </c>
      <c r="C5753" s="59">
        <v>25663274.27</v>
      </c>
      <c r="D5753" s="60">
        <v>35</v>
      </c>
      <c r="E5753" s="54">
        <v>256632.74</v>
      </c>
      <c r="F5753" s="54">
        <v>114240.19</v>
      </c>
      <c r="G5753" s="55">
        <v>0.44500000000000001</v>
      </c>
      <c r="H5753" s="53">
        <v>0</v>
      </c>
      <c r="I5753" s="53" t="s">
        <v>1410</v>
      </c>
    </row>
    <row r="5754" spans="1:9" ht="17.399999999999999" x14ac:dyDescent="0.3">
      <c r="A5754" s="53" t="s">
        <v>980</v>
      </c>
      <c r="B5754" s="57">
        <v>45962</v>
      </c>
      <c r="C5754" s="59">
        <v>25188925.43</v>
      </c>
      <c r="D5754" s="60">
        <v>0</v>
      </c>
      <c r="E5754" s="54">
        <v>251889.25</v>
      </c>
      <c r="F5754" s="54">
        <v>263315.46999999997</v>
      </c>
      <c r="G5754" s="55">
        <v>1.0449999999999999</v>
      </c>
      <c r="H5754" s="53">
        <v>0</v>
      </c>
      <c r="I5754" s="53" t="s">
        <v>1408</v>
      </c>
    </row>
    <row r="5755" spans="1:9" ht="17.399999999999999" x14ac:dyDescent="0.3">
      <c r="A5755" s="53" t="s">
        <v>980</v>
      </c>
      <c r="B5755" s="57">
        <v>45992</v>
      </c>
      <c r="C5755" s="59">
        <v>24669297.850000001</v>
      </c>
      <c r="D5755" s="60">
        <v>0</v>
      </c>
      <c r="E5755" s="54">
        <v>246692.98</v>
      </c>
      <c r="F5755" s="54">
        <v>276071.99</v>
      </c>
      <c r="G5755" s="55">
        <v>1.119</v>
      </c>
      <c r="H5755" s="53">
        <v>0</v>
      </c>
      <c r="I5755" s="53" t="s">
        <v>1408</v>
      </c>
    </row>
    <row r="5756" spans="1:9" ht="17.399999999999999" x14ac:dyDescent="0.3">
      <c r="A5756" s="53" t="s">
        <v>981</v>
      </c>
      <c r="B5756" s="57">
        <v>45658</v>
      </c>
      <c r="C5756" s="59">
        <v>6228976.2699999996</v>
      </c>
      <c r="D5756" s="60">
        <v>185</v>
      </c>
      <c r="E5756" s="54">
        <v>93434.64</v>
      </c>
      <c r="F5756" s="54">
        <v>6899.02</v>
      </c>
      <c r="G5756" s="55">
        <v>7.3999999999999996E-2</v>
      </c>
      <c r="H5756" s="53">
        <v>0</v>
      </c>
      <c r="I5756" s="53" t="s">
        <v>1412</v>
      </c>
    </row>
    <row r="5757" spans="1:9" ht="17.399999999999999" x14ac:dyDescent="0.3">
      <c r="A5757" s="53" t="s">
        <v>981</v>
      </c>
      <c r="B5757" s="57">
        <v>45689</v>
      </c>
      <c r="C5757" s="59">
        <v>6228976.2699999996</v>
      </c>
      <c r="D5757" s="60">
        <v>999</v>
      </c>
      <c r="E5757" s="54">
        <v>93434.64</v>
      </c>
      <c r="F5757" s="54">
        <v>6147.51</v>
      </c>
      <c r="G5757" s="55">
        <v>6.6000000000000003E-2</v>
      </c>
      <c r="H5757" s="53">
        <v>0</v>
      </c>
      <c r="I5757" s="53" t="s">
        <v>1412</v>
      </c>
    </row>
    <row r="5758" spans="1:9" ht="17.399999999999999" x14ac:dyDescent="0.3">
      <c r="A5758" s="53" t="s">
        <v>981</v>
      </c>
      <c r="B5758" s="57">
        <v>45717</v>
      </c>
      <c r="C5758" s="59">
        <v>6228976.2699999996</v>
      </c>
      <c r="D5758" s="60">
        <v>999</v>
      </c>
      <c r="E5758" s="54">
        <v>93434.64</v>
      </c>
      <c r="F5758" s="54">
        <v>2452.65</v>
      </c>
      <c r="G5758" s="55">
        <v>2.5999999999999999E-2</v>
      </c>
      <c r="H5758" s="53">
        <v>0</v>
      </c>
      <c r="I5758" s="53" t="s">
        <v>1412</v>
      </c>
    </row>
    <row r="5759" spans="1:9" ht="17.399999999999999" x14ac:dyDescent="0.3">
      <c r="A5759" s="53" t="s">
        <v>981</v>
      </c>
      <c r="B5759" s="57">
        <v>45748</v>
      </c>
      <c r="C5759" s="59">
        <v>6228976.2699999996</v>
      </c>
      <c r="D5759" s="60">
        <v>999</v>
      </c>
      <c r="E5759" s="54">
        <v>93434.64</v>
      </c>
      <c r="F5759" s="54">
        <v>14326.95</v>
      </c>
      <c r="G5759" s="55">
        <v>0.153</v>
      </c>
      <c r="H5759" s="53">
        <v>0</v>
      </c>
      <c r="I5759" s="53" t="s">
        <v>1412</v>
      </c>
    </row>
    <row r="5760" spans="1:9" ht="17.399999999999999" x14ac:dyDescent="0.3">
      <c r="A5760" s="53" t="s">
        <v>981</v>
      </c>
      <c r="B5760" s="57">
        <v>45778</v>
      </c>
      <c r="C5760" s="59">
        <v>6228976.2699999996</v>
      </c>
      <c r="D5760" s="60">
        <v>999</v>
      </c>
      <c r="E5760" s="54">
        <v>93434.64</v>
      </c>
      <c r="F5760" s="54">
        <v>4847.25</v>
      </c>
      <c r="G5760" s="55">
        <v>5.1999999999999998E-2</v>
      </c>
      <c r="H5760" s="53">
        <v>0</v>
      </c>
      <c r="I5760" s="53" t="s">
        <v>1412</v>
      </c>
    </row>
    <row r="5761" spans="1:9" ht="17.399999999999999" x14ac:dyDescent="0.3">
      <c r="A5761" s="53" t="s">
        <v>981</v>
      </c>
      <c r="B5761" s="57">
        <v>45809</v>
      </c>
      <c r="C5761" s="59">
        <v>6228976.2699999996</v>
      </c>
      <c r="D5761" s="60">
        <v>999</v>
      </c>
      <c r="E5761" s="54">
        <v>93434.64</v>
      </c>
      <c r="F5761" s="54">
        <v>7408.77</v>
      </c>
      <c r="G5761" s="55">
        <v>7.9000000000000001E-2</v>
      </c>
      <c r="H5761" s="53">
        <v>0</v>
      </c>
      <c r="I5761" s="53" t="s">
        <v>1412</v>
      </c>
    </row>
    <row r="5762" spans="1:9" ht="17.399999999999999" x14ac:dyDescent="0.3">
      <c r="A5762" s="53" t="s">
        <v>981</v>
      </c>
      <c r="B5762" s="57">
        <v>45839</v>
      </c>
      <c r="C5762" s="59">
        <v>6228976.2699999996</v>
      </c>
      <c r="D5762" s="60">
        <v>999</v>
      </c>
      <c r="E5762" s="54">
        <v>93434.64</v>
      </c>
      <c r="F5762" s="54">
        <v>10985.14</v>
      </c>
      <c r="G5762" s="55">
        <v>0.11799999999999999</v>
      </c>
      <c r="H5762" s="53">
        <v>0</v>
      </c>
      <c r="I5762" s="53" t="s">
        <v>1412</v>
      </c>
    </row>
    <row r="5763" spans="1:9" ht="17.399999999999999" x14ac:dyDescent="0.3">
      <c r="A5763" s="53" t="s">
        <v>981</v>
      </c>
      <c r="B5763" s="57">
        <v>45870</v>
      </c>
      <c r="C5763" s="59">
        <v>6228976.2699999996</v>
      </c>
      <c r="D5763" s="60">
        <v>999</v>
      </c>
      <c r="E5763" s="54">
        <v>93434.64</v>
      </c>
      <c r="F5763" s="54">
        <v>17390.87</v>
      </c>
      <c r="G5763" s="55">
        <v>0.186</v>
      </c>
      <c r="H5763" s="53">
        <v>0</v>
      </c>
      <c r="I5763" s="53" t="s">
        <v>1412</v>
      </c>
    </row>
    <row r="5764" spans="1:9" ht="17.399999999999999" x14ac:dyDescent="0.3">
      <c r="A5764" s="53" t="s">
        <v>981</v>
      </c>
      <c r="B5764" s="57">
        <v>45901</v>
      </c>
      <c r="C5764" s="59">
        <v>6228976.2699999996</v>
      </c>
      <c r="D5764" s="60">
        <v>999</v>
      </c>
      <c r="E5764" s="54">
        <v>93434.64</v>
      </c>
      <c r="F5764" s="54">
        <v>9510.18</v>
      </c>
      <c r="G5764" s="55">
        <v>0.10199999999999999</v>
      </c>
      <c r="H5764" s="53">
        <v>0</v>
      </c>
      <c r="I5764" s="53" t="s">
        <v>1412</v>
      </c>
    </row>
    <row r="5765" spans="1:9" ht="17.399999999999999" x14ac:dyDescent="0.3">
      <c r="A5765" s="53" t="s">
        <v>981</v>
      </c>
      <c r="B5765" s="57">
        <v>45931</v>
      </c>
      <c r="C5765" s="59">
        <v>6228976.2699999996</v>
      </c>
      <c r="D5765" s="60">
        <v>999</v>
      </c>
      <c r="E5765" s="54">
        <v>93434.64</v>
      </c>
      <c r="F5765" s="54">
        <v>13490.05</v>
      </c>
      <c r="G5765" s="55">
        <v>0.14399999999999999</v>
      </c>
      <c r="H5765" s="53">
        <v>0</v>
      </c>
      <c r="I5765" s="53" t="s">
        <v>1412</v>
      </c>
    </row>
    <row r="5766" spans="1:9" ht="17.399999999999999" x14ac:dyDescent="0.3">
      <c r="A5766" s="53" t="s">
        <v>981</v>
      </c>
      <c r="B5766" s="57">
        <v>45962</v>
      </c>
      <c r="C5766" s="59">
        <v>6228976.2699999996</v>
      </c>
      <c r="D5766" s="60">
        <v>999</v>
      </c>
      <c r="E5766" s="54">
        <v>93434.64</v>
      </c>
      <c r="F5766" s="54">
        <v>16843.099999999999</v>
      </c>
      <c r="G5766" s="55">
        <v>0.18</v>
      </c>
      <c r="H5766" s="53">
        <v>0</v>
      </c>
      <c r="I5766" s="53" t="s">
        <v>1412</v>
      </c>
    </row>
    <row r="5767" spans="1:9" ht="17.399999999999999" x14ac:dyDescent="0.3">
      <c r="A5767" s="53" t="s">
        <v>981</v>
      </c>
      <c r="B5767" s="57">
        <v>45992</v>
      </c>
      <c r="C5767" s="59">
        <v>6228976.2699999996</v>
      </c>
      <c r="D5767" s="60">
        <v>999</v>
      </c>
      <c r="E5767" s="54">
        <v>93434.64</v>
      </c>
      <c r="F5767" s="54">
        <v>727.02</v>
      </c>
      <c r="G5767" s="55">
        <v>8.0000000000000002E-3</v>
      </c>
      <c r="H5767" s="53">
        <v>0</v>
      </c>
      <c r="I5767" s="53" t="s">
        <v>1412</v>
      </c>
    </row>
    <row r="5768" spans="1:9" ht="17.399999999999999" x14ac:dyDescent="0.3">
      <c r="A5768" s="53" t="s">
        <v>982</v>
      </c>
      <c r="B5768" s="57">
        <v>45748</v>
      </c>
      <c r="C5768" s="59">
        <v>17650052.670000002</v>
      </c>
      <c r="D5768" s="60">
        <v>0</v>
      </c>
      <c r="E5768" s="54">
        <v>264750.78999999998</v>
      </c>
      <c r="F5768" s="54">
        <v>295875.92</v>
      </c>
      <c r="G5768" s="55">
        <v>1.1180000000000001</v>
      </c>
      <c r="H5768" s="53">
        <v>0</v>
      </c>
      <c r="I5768" s="53" t="s">
        <v>1408</v>
      </c>
    </row>
    <row r="5769" spans="1:9" ht="17.399999999999999" x14ac:dyDescent="0.3">
      <c r="A5769" s="53" t="s">
        <v>982</v>
      </c>
      <c r="B5769" s="57">
        <v>45778</v>
      </c>
      <c r="C5769" s="59">
        <v>17186647.420000002</v>
      </c>
      <c r="D5769" s="60">
        <v>65</v>
      </c>
      <c r="E5769" s="54">
        <v>257799.71</v>
      </c>
      <c r="F5769" s="54">
        <v>210168.83</v>
      </c>
      <c r="G5769" s="55">
        <v>0.81499999999999995</v>
      </c>
      <c r="H5769" s="53">
        <v>0</v>
      </c>
      <c r="I5769" s="53" t="s">
        <v>1411</v>
      </c>
    </row>
    <row r="5770" spans="1:9" ht="17.399999999999999" x14ac:dyDescent="0.3">
      <c r="A5770" s="53" t="s">
        <v>982</v>
      </c>
      <c r="B5770" s="57">
        <v>45809</v>
      </c>
      <c r="C5770" s="59">
        <v>16747647.380000001</v>
      </c>
      <c r="D5770" s="60">
        <v>0</v>
      </c>
      <c r="E5770" s="54">
        <v>251214.71</v>
      </c>
      <c r="F5770" s="54">
        <v>285034.81</v>
      </c>
      <c r="G5770" s="55">
        <v>1.135</v>
      </c>
      <c r="H5770" s="53">
        <v>0</v>
      </c>
      <c r="I5770" s="53" t="s">
        <v>1408</v>
      </c>
    </row>
    <row r="5771" spans="1:9" ht="17.399999999999999" x14ac:dyDescent="0.3">
      <c r="A5771" s="53" t="s">
        <v>982</v>
      </c>
      <c r="B5771" s="57">
        <v>45839</v>
      </c>
      <c r="C5771" s="59">
        <v>16386077.609999999</v>
      </c>
      <c r="D5771" s="60">
        <v>0</v>
      </c>
      <c r="E5771" s="54">
        <v>245791.16</v>
      </c>
      <c r="F5771" s="54">
        <v>281671.17</v>
      </c>
      <c r="G5771" s="55">
        <v>1.1459999999999999</v>
      </c>
      <c r="H5771" s="53">
        <v>0</v>
      </c>
      <c r="I5771" s="53" t="s">
        <v>1408</v>
      </c>
    </row>
    <row r="5772" spans="1:9" ht="17.399999999999999" x14ac:dyDescent="0.3">
      <c r="A5772" s="53" t="s">
        <v>982</v>
      </c>
      <c r="B5772" s="57">
        <v>45870</v>
      </c>
      <c r="C5772" s="59">
        <v>15979652.869999999</v>
      </c>
      <c r="D5772" s="60">
        <v>0</v>
      </c>
      <c r="E5772" s="54">
        <v>239694.79</v>
      </c>
      <c r="F5772" s="54">
        <v>260290.51</v>
      </c>
      <c r="G5772" s="55">
        <v>1.0860000000000001</v>
      </c>
      <c r="H5772" s="53">
        <v>0</v>
      </c>
      <c r="I5772" s="53" t="s">
        <v>1408</v>
      </c>
    </row>
    <row r="5773" spans="1:9" ht="17.399999999999999" x14ac:dyDescent="0.3">
      <c r="A5773" s="53" t="s">
        <v>982</v>
      </c>
      <c r="B5773" s="57">
        <v>45901</v>
      </c>
      <c r="C5773" s="59">
        <v>15603085.4</v>
      </c>
      <c r="D5773" s="60">
        <v>0</v>
      </c>
      <c r="E5773" s="54">
        <v>234046.28</v>
      </c>
      <c r="F5773" s="54">
        <v>226619.95</v>
      </c>
      <c r="G5773" s="55">
        <v>0.96799999999999997</v>
      </c>
      <c r="H5773" s="53">
        <v>0</v>
      </c>
      <c r="I5773" s="53" t="s">
        <v>1408</v>
      </c>
    </row>
    <row r="5774" spans="1:9" ht="17.399999999999999" x14ac:dyDescent="0.3">
      <c r="A5774" s="53" t="s">
        <v>982</v>
      </c>
      <c r="B5774" s="57">
        <v>45931</v>
      </c>
      <c r="C5774" s="59">
        <v>15250348.289999999</v>
      </c>
      <c r="D5774" s="60">
        <v>0</v>
      </c>
      <c r="E5774" s="54">
        <v>228755.22</v>
      </c>
      <c r="F5774" s="54">
        <v>236033.48</v>
      </c>
      <c r="G5774" s="55">
        <v>1.032</v>
      </c>
      <c r="H5774" s="53">
        <v>0</v>
      </c>
      <c r="I5774" s="53" t="s">
        <v>1408</v>
      </c>
    </row>
    <row r="5775" spans="1:9" ht="17.399999999999999" x14ac:dyDescent="0.3">
      <c r="A5775" s="53" t="s">
        <v>982</v>
      </c>
      <c r="B5775" s="57">
        <v>45962</v>
      </c>
      <c r="C5775" s="59">
        <v>14878566.76</v>
      </c>
      <c r="D5775" s="60">
        <v>35</v>
      </c>
      <c r="E5775" s="54">
        <v>223178.5</v>
      </c>
      <c r="F5775" s="54">
        <v>144333.07999999999</v>
      </c>
      <c r="G5775" s="55">
        <v>0.64700000000000002</v>
      </c>
      <c r="H5775" s="53">
        <v>0</v>
      </c>
      <c r="I5775" s="53" t="s">
        <v>1410</v>
      </c>
    </row>
    <row r="5776" spans="1:9" ht="17.399999999999999" x14ac:dyDescent="0.3">
      <c r="A5776" s="53" t="s">
        <v>982</v>
      </c>
      <c r="B5776" s="57">
        <v>45992</v>
      </c>
      <c r="C5776" s="59">
        <v>14557688.369999999</v>
      </c>
      <c r="D5776" s="60">
        <v>65</v>
      </c>
      <c r="E5776" s="54">
        <v>218365.33</v>
      </c>
      <c r="F5776" s="54">
        <v>161402.41</v>
      </c>
      <c r="G5776" s="55">
        <v>0.73899999999999999</v>
      </c>
      <c r="H5776" s="53">
        <v>0</v>
      </c>
      <c r="I5776" s="53" t="s">
        <v>1411</v>
      </c>
    </row>
    <row r="5777" spans="1:9" ht="17.399999999999999" x14ac:dyDescent="0.3">
      <c r="A5777" s="53" t="s">
        <v>984</v>
      </c>
      <c r="B5777" s="57">
        <v>45658</v>
      </c>
      <c r="C5777" s="59">
        <v>103994526.83</v>
      </c>
      <c r="D5777" s="60">
        <v>0</v>
      </c>
      <c r="E5777" s="54">
        <v>1039945.27</v>
      </c>
      <c r="F5777" s="54">
        <v>993115.23</v>
      </c>
      <c r="G5777" s="55">
        <v>0.95499999999999996</v>
      </c>
      <c r="H5777" s="53">
        <v>0</v>
      </c>
      <c r="I5777" s="53" t="s">
        <v>1408</v>
      </c>
    </row>
    <row r="5778" spans="1:9" ht="17.399999999999999" x14ac:dyDescent="0.3">
      <c r="A5778" s="53" t="s">
        <v>984</v>
      </c>
      <c r="B5778" s="57">
        <v>45689</v>
      </c>
      <c r="C5778" s="59">
        <v>102318881.08</v>
      </c>
      <c r="D5778" s="60">
        <v>0</v>
      </c>
      <c r="E5778" s="54">
        <v>1023188.81</v>
      </c>
      <c r="F5778" s="54">
        <v>1090715.52</v>
      </c>
      <c r="G5778" s="55">
        <v>1.0660000000000001</v>
      </c>
      <c r="H5778" s="53">
        <v>0</v>
      </c>
      <c r="I5778" s="53" t="s">
        <v>1408</v>
      </c>
    </row>
    <row r="5779" spans="1:9" ht="17.399999999999999" x14ac:dyDescent="0.3">
      <c r="A5779" s="53" t="s">
        <v>984</v>
      </c>
      <c r="B5779" s="57">
        <v>45717</v>
      </c>
      <c r="C5779" s="59">
        <v>100216664.09999999</v>
      </c>
      <c r="D5779" s="60">
        <v>15</v>
      </c>
      <c r="E5779" s="54">
        <v>1002166.64</v>
      </c>
      <c r="F5779" s="54">
        <v>972592.22</v>
      </c>
      <c r="G5779" s="55">
        <v>0.97</v>
      </c>
      <c r="H5779" s="53">
        <v>0</v>
      </c>
      <c r="I5779" s="53" t="s">
        <v>1408</v>
      </c>
    </row>
    <row r="5780" spans="1:9" ht="17.399999999999999" x14ac:dyDescent="0.3">
      <c r="A5780" s="53" t="s">
        <v>984</v>
      </c>
      <c r="B5780" s="57">
        <v>45748</v>
      </c>
      <c r="C5780" s="59">
        <v>98586101.349999994</v>
      </c>
      <c r="D5780" s="60">
        <v>0</v>
      </c>
      <c r="E5780" s="54">
        <v>985861.01</v>
      </c>
      <c r="F5780" s="54">
        <v>973215.55</v>
      </c>
      <c r="G5780" s="55">
        <v>0.98699999999999999</v>
      </c>
      <c r="H5780" s="53">
        <v>0</v>
      </c>
      <c r="I5780" s="53" t="s">
        <v>1408</v>
      </c>
    </row>
    <row r="5781" spans="1:9" ht="17.399999999999999" x14ac:dyDescent="0.3">
      <c r="A5781" s="53" t="s">
        <v>984</v>
      </c>
      <c r="B5781" s="57">
        <v>45778</v>
      </c>
      <c r="C5781" s="59">
        <v>97152718.400000006</v>
      </c>
      <c r="D5781" s="60">
        <v>35</v>
      </c>
      <c r="E5781" s="54">
        <v>971527.18</v>
      </c>
      <c r="F5781" s="54">
        <v>835961.33</v>
      </c>
      <c r="G5781" s="55">
        <v>0.86</v>
      </c>
      <c r="H5781" s="53">
        <v>0</v>
      </c>
      <c r="I5781" s="53" t="s">
        <v>1410</v>
      </c>
    </row>
    <row r="5782" spans="1:9" ht="17.399999999999999" x14ac:dyDescent="0.3">
      <c r="A5782" s="53" t="s">
        <v>984</v>
      </c>
      <c r="B5782" s="57">
        <v>45809</v>
      </c>
      <c r="C5782" s="59">
        <v>95571930.370000005</v>
      </c>
      <c r="D5782" s="60">
        <v>0</v>
      </c>
      <c r="E5782" s="54">
        <v>955719.3</v>
      </c>
      <c r="F5782" s="54">
        <v>1049183.3600000001</v>
      </c>
      <c r="G5782" s="55">
        <v>1.0980000000000001</v>
      </c>
      <c r="H5782" s="53">
        <v>0</v>
      </c>
      <c r="I5782" s="53" t="s">
        <v>1408</v>
      </c>
    </row>
    <row r="5783" spans="1:9" ht="17.399999999999999" x14ac:dyDescent="0.3">
      <c r="A5783" s="53" t="s">
        <v>984</v>
      </c>
      <c r="B5783" s="57">
        <v>45839</v>
      </c>
      <c r="C5783" s="59">
        <v>93969775.780000001</v>
      </c>
      <c r="D5783" s="60">
        <v>35</v>
      </c>
      <c r="E5783" s="54">
        <v>939697.76</v>
      </c>
      <c r="F5783" s="54">
        <v>471027.9</v>
      </c>
      <c r="G5783" s="55">
        <v>0.501</v>
      </c>
      <c r="H5783" s="53">
        <v>0</v>
      </c>
      <c r="I5783" s="53" t="s">
        <v>1410</v>
      </c>
    </row>
    <row r="5784" spans="1:9" ht="17.399999999999999" x14ac:dyDescent="0.3">
      <c r="A5784" s="53" t="s">
        <v>984</v>
      </c>
      <c r="B5784" s="57">
        <v>45870</v>
      </c>
      <c r="C5784" s="59">
        <v>92380586.299999997</v>
      </c>
      <c r="D5784" s="60">
        <v>0</v>
      </c>
      <c r="E5784" s="54">
        <v>923805.86</v>
      </c>
      <c r="F5784" s="54">
        <v>1049827.93</v>
      </c>
      <c r="G5784" s="55">
        <v>1.1359999999999999</v>
      </c>
      <c r="H5784" s="53">
        <v>0</v>
      </c>
      <c r="I5784" s="53" t="s">
        <v>1408</v>
      </c>
    </row>
    <row r="5785" spans="1:9" ht="17.399999999999999" x14ac:dyDescent="0.3">
      <c r="A5785" s="53" t="s">
        <v>984</v>
      </c>
      <c r="B5785" s="57">
        <v>45901</v>
      </c>
      <c r="C5785" s="59">
        <v>90846752.459999993</v>
      </c>
      <c r="D5785" s="60">
        <v>0</v>
      </c>
      <c r="E5785" s="54">
        <v>908467.52</v>
      </c>
      <c r="F5785" s="54">
        <v>1012767.71</v>
      </c>
      <c r="G5785" s="55">
        <v>1.115</v>
      </c>
      <c r="H5785" s="53">
        <v>0</v>
      </c>
      <c r="I5785" s="53" t="s">
        <v>1408</v>
      </c>
    </row>
    <row r="5786" spans="1:9" ht="17.399999999999999" x14ac:dyDescent="0.3">
      <c r="A5786" s="53" t="s">
        <v>984</v>
      </c>
      <c r="B5786" s="57">
        <v>45931</v>
      </c>
      <c r="C5786" s="59">
        <v>89261186.280000001</v>
      </c>
      <c r="D5786" s="60">
        <v>0</v>
      </c>
      <c r="E5786" s="54">
        <v>892611.86</v>
      </c>
      <c r="F5786" s="54">
        <v>997542.15</v>
      </c>
      <c r="G5786" s="55">
        <v>1.1180000000000001</v>
      </c>
      <c r="H5786" s="53">
        <v>0</v>
      </c>
      <c r="I5786" s="53" t="s">
        <v>1408</v>
      </c>
    </row>
    <row r="5787" spans="1:9" ht="17.399999999999999" x14ac:dyDescent="0.3">
      <c r="A5787" s="53" t="s">
        <v>984</v>
      </c>
      <c r="B5787" s="57">
        <v>45962</v>
      </c>
      <c r="C5787" s="59">
        <v>87785045.620000005</v>
      </c>
      <c r="D5787" s="60">
        <v>35</v>
      </c>
      <c r="E5787" s="54">
        <v>877850.46</v>
      </c>
      <c r="F5787" s="54">
        <v>417794.59</v>
      </c>
      <c r="G5787" s="55">
        <v>0.47599999999999998</v>
      </c>
      <c r="H5787" s="53">
        <v>0</v>
      </c>
      <c r="I5787" s="53" t="s">
        <v>1410</v>
      </c>
    </row>
    <row r="5788" spans="1:9" ht="17.399999999999999" x14ac:dyDescent="0.3">
      <c r="A5788" s="53" t="s">
        <v>984</v>
      </c>
      <c r="B5788" s="57">
        <v>45992</v>
      </c>
      <c r="C5788" s="59">
        <v>86232863.280000001</v>
      </c>
      <c r="D5788" s="60">
        <v>35</v>
      </c>
      <c r="E5788" s="54">
        <v>862328.63</v>
      </c>
      <c r="F5788" s="54">
        <v>771260.87</v>
      </c>
      <c r="G5788" s="55">
        <v>0.89400000000000002</v>
      </c>
      <c r="H5788" s="53">
        <v>0</v>
      </c>
      <c r="I5788" s="53" t="s">
        <v>1410</v>
      </c>
    </row>
    <row r="5789" spans="1:9" ht="17.399999999999999" x14ac:dyDescent="0.3">
      <c r="A5789" s="53" t="s">
        <v>985</v>
      </c>
      <c r="B5789" s="57">
        <v>45658</v>
      </c>
      <c r="C5789" s="59">
        <v>9495714.0199999996</v>
      </c>
      <c r="D5789" s="60">
        <v>15</v>
      </c>
      <c r="E5789" s="54">
        <v>142435.71</v>
      </c>
      <c r="F5789" s="54">
        <v>137885.35999999999</v>
      </c>
      <c r="G5789" s="55">
        <v>0.96799999999999997</v>
      </c>
      <c r="H5789" s="53">
        <v>0</v>
      </c>
      <c r="I5789" s="53" t="s">
        <v>1408</v>
      </c>
    </row>
    <row r="5790" spans="1:9" ht="17.399999999999999" x14ac:dyDescent="0.3">
      <c r="A5790" s="53" t="s">
        <v>985</v>
      </c>
      <c r="B5790" s="57">
        <v>45689</v>
      </c>
      <c r="C5790" s="59">
        <v>9295796.3900000006</v>
      </c>
      <c r="D5790" s="60">
        <v>0</v>
      </c>
      <c r="E5790" s="54">
        <v>139436.95000000001</v>
      </c>
      <c r="F5790" s="54">
        <v>135016.03</v>
      </c>
      <c r="G5790" s="55">
        <v>0.96799999999999997</v>
      </c>
      <c r="H5790" s="53">
        <v>0</v>
      </c>
      <c r="I5790" s="53" t="s">
        <v>1408</v>
      </c>
    </row>
    <row r="5791" spans="1:9" ht="17.399999999999999" x14ac:dyDescent="0.3">
      <c r="A5791" s="53" t="s">
        <v>985</v>
      </c>
      <c r="B5791" s="57">
        <v>45717</v>
      </c>
      <c r="C5791" s="59">
        <v>9040156.1999999993</v>
      </c>
      <c r="D5791" s="60">
        <v>0</v>
      </c>
      <c r="E5791" s="54">
        <v>135602.34</v>
      </c>
      <c r="F5791" s="54">
        <v>150478.70000000001</v>
      </c>
      <c r="G5791" s="55">
        <v>1.1100000000000001</v>
      </c>
      <c r="H5791" s="53">
        <v>0</v>
      </c>
      <c r="I5791" s="53" t="s">
        <v>1408</v>
      </c>
    </row>
    <row r="5792" spans="1:9" ht="17.399999999999999" x14ac:dyDescent="0.3">
      <c r="A5792" s="53" t="s">
        <v>985</v>
      </c>
      <c r="B5792" s="57">
        <v>45748</v>
      </c>
      <c r="C5792" s="59">
        <v>8817922.0399999991</v>
      </c>
      <c r="D5792" s="60">
        <v>15</v>
      </c>
      <c r="E5792" s="54">
        <v>132268.82999999999</v>
      </c>
      <c r="F5792" s="54">
        <v>142826.21</v>
      </c>
      <c r="G5792" s="55">
        <v>1.08</v>
      </c>
      <c r="H5792" s="53">
        <v>0</v>
      </c>
      <c r="I5792" s="53" t="s">
        <v>1408</v>
      </c>
    </row>
    <row r="5793" spans="1:9" ht="17.399999999999999" x14ac:dyDescent="0.3">
      <c r="A5793" s="53" t="s">
        <v>985</v>
      </c>
      <c r="B5793" s="57">
        <v>45778</v>
      </c>
      <c r="C5793" s="59">
        <v>8579409.7200000007</v>
      </c>
      <c r="D5793" s="60">
        <v>0</v>
      </c>
      <c r="E5793" s="54">
        <v>128691.15</v>
      </c>
      <c r="F5793" s="54">
        <v>137148.85</v>
      </c>
      <c r="G5793" s="55">
        <v>1.0660000000000001</v>
      </c>
      <c r="H5793" s="53">
        <v>0</v>
      </c>
      <c r="I5793" s="53" t="s">
        <v>1408</v>
      </c>
    </row>
    <row r="5794" spans="1:9" ht="17.399999999999999" x14ac:dyDescent="0.3">
      <c r="A5794" s="53" t="s">
        <v>985</v>
      </c>
      <c r="B5794" s="57">
        <v>45809</v>
      </c>
      <c r="C5794" s="59">
        <v>8381389.0199999996</v>
      </c>
      <c r="D5794" s="60">
        <v>35</v>
      </c>
      <c r="E5794" s="54">
        <v>125720.84</v>
      </c>
      <c r="F5794" s="54">
        <v>74894.33</v>
      </c>
      <c r="G5794" s="55">
        <v>0.59599999999999997</v>
      </c>
      <c r="H5794" s="53">
        <v>0</v>
      </c>
      <c r="I5794" s="53" t="s">
        <v>1410</v>
      </c>
    </row>
    <row r="5795" spans="1:9" ht="17.399999999999999" x14ac:dyDescent="0.3">
      <c r="A5795" s="53" t="s">
        <v>985</v>
      </c>
      <c r="B5795" s="57">
        <v>45839</v>
      </c>
      <c r="C5795" s="59">
        <v>8150562.2999999998</v>
      </c>
      <c r="D5795" s="60">
        <v>0</v>
      </c>
      <c r="E5795" s="54">
        <v>122258.43</v>
      </c>
      <c r="F5795" s="54">
        <v>128178.72</v>
      </c>
      <c r="G5795" s="55">
        <v>1.048</v>
      </c>
      <c r="H5795" s="53">
        <v>0</v>
      </c>
      <c r="I5795" s="53" t="s">
        <v>1408</v>
      </c>
    </row>
    <row r="5796" spans="1:9" ht="17.399999999999999" x14ac:dyDescent="0.3">
      <c r="A5796" s="53" t="s">
        <v>985</v>
      </c>
      <c r="B5796" s="57">
        <v>45870</v>
      </c>
      <c r="C5796" s="59">
        <v>7935939.0700000003</v>
      </c>
      <c r="D5796" s="60">
        <v>95</v>
      </c>
      <c r="E5796" s="54">
        <v>119039.09</v>
      </c>
      <c r="F5796" s="54">
        <v>31867.759999999998</v>
      </c>
      <c r="G5796" s="55">
        <v>0.26800000000000002</v>
      </c>
      <c r="H5796" s="53">
        <v>0</v>
      </c>
      <c r="I5796" s="53" t="s">
        <v>1409</v>
      </c>
    </row>
    <row r="5797" spans="1:9" ht="17.399999999999999" x14ac:dyDescent="0.3">
      <c r="A5797" s="53" t="s">
        <v>985</v>
      </c>
      <c r="B5797" s="57">
        <v>45901</v>
      </c>
      <c r="C5797" s="59">
        <v>7729750.8899999997</v>
      </c>
      <c r="D5797" s="60">
        <v>95</v>
      </c>
      <c r="E5797" s="54">
        <v>115946.26</v>
      </c>
      <c r="F5797" s="54">
        <v>60870.18</v>
      </c>
      <c r="G5797" s="55">
        <v>0.52500000000000002</v>
      </c>
      <c r="H5797" s="53">
        <v>1</v>
      </c>
      <c r="I5797" s="53" t="s">
        <v>1409</v>
      </c>
    </row>
    <row r="5798" spans="1:9" ht="17.399999999999999" x14ac:dyDescent="0.3">
      <c r="A5798" s="53" t="s">
        <v>985</v>
      </c>
      <c r="B5798" s="57">
        <v>45931</v>
      </c>
      <c r="C5798" s="59">
        <v>7522007.4400000004</v>
      </c>
      <c r="D5798" s="60">
        <v>35</v>
      </c>
      <c r="E5798" s="54">
        <v>112830.11</v>
      </c>
      <c r="F5798" s="54">
        <v>79303.14</v>
      </c>
      <c r="G5798" s="55">
        <v>0.70299999999999996</v>
      </c>
      <c r="H5798" s="53">
        <v>1</v>
      </c>
      <c r="I5798" s="53" t="s">
        <v>1410</v>
      </c>
    </row>
    <row r="5799" spans="1:9" ht="17.399999999999999" x14ac:dyDescent="0.3">
      <c r="A5799" s="53" t="s">
        <v>985</v>
      </c>
      <c r="B5799" s="57">
        <v>45962</v>
      </c>
      <c r="C5799" s="59">
        <v>7342833.1399999997</v>
      </c>
      <c r="D5799" s="60">
        <v>35</v>
      </c>
      <c r="E5799" s="54">
        <v>110142.5</v>
      </c>
      <c r="F5799" s="54">
        <v>74736.45</v>
      </c>
      <c r="G5799" s="55">
        <v>0.67900000000000005</v>
      </c>
      <c r="H5799" s="53">
        <v>1</v>
      </c>
      <c r="I5799" s="53" t="s">
        <v>1410</v>
      </c>
    </row>
    <row r="5800" spans="1:9" ht="17.399999999999999" x14ac:dyDescent="0.3">
      <c r="A5800" s="53" t="s">
        <v>985</v>
      </c>
      <c r="B5800" s="57">
        <v>45992</v>
      </c>
      <c r="C5800" s="59">
        <v>7164535.29</v>
      </c>
      <c r="D5800" s="60">
        <v>220</v>
      </c>
      <c r="E5800" s="54">
        <v>107468.03</v>
      </c>
      <c r="F5800" s="54">
        <v>35323</v>
      </c>
      <c r="G5800" s="55">
        <v>0.32900000000000001</v>
      </c>
      <c r="H5800" s="53">
        <v>1</v>
      </c>
      <c r="I5800" s="53" t="s">
        <v>1409</v>
      </c>
    </row>
    <row r="5801" spans="1:9" ht="17.399999999999999" x14ac:dyDescent="0.3">
      <c r="A5801" s="53" t="s">
        <v>987</v>
      </c>
      <c r="B5801" s="57">
        <v>45658</v>
      </c>
      <c r="C5801" s="59">
        <v>2140618.2799999998</v>
      </c>
      <c r="D5801" s="60">
        <v>0</v>
      </c>
      <c r="E5801" s="54">
        <v>32109.27</v>
      </c>
      <c r="F5801" s="54">
        <v>36181.449999999997</v>
      </c>
      <c r="G5801" s="55">
        <v>1.127</v>
      </c>
      <c r="H5801" s="53">
        <v>0</v>
      </c>
      <c r="I5801" s="53" t="s">
        <v>1408</v>
      </c>
    </row>
    <row r="5802" spans="1:9" ht="17.399999999999999" x14ac:dyDescent="0.3">
      <c r="A5802" s="53" t="s">
        <v>987</v>
      </c>
      <c r="B5802" s="57">
        <v>45689</v>
      </c>
      <c r="C5802" s="59">
        <v>2083846.33</v>
      </c>
      <c r="D5802" s="60">
        <v>0</v>
      </c>
      <c r="E5802" s="54">
        <v>31257.69</v>
      </c>
      <c r="F5802" s="54">
        <v>32689.98</v>
      </c>
      <c r="G5802" s="55">
        <v>1.046</v>
      </c>
      <c r="H5802" s="53">
        <v>0</v>
      </c>
      <c r="I5802" s="53" t="s">
        <v>1408</v>
      </c>
    </row>
    <row r="5803" spans="1:9" ht="17.399999999999999" x14ac:dyDescent="0.3">
      <c r="A5803" s="53" t="s">
        <v>987</v>
      </c>
      <c r="B5803" s="57">
        <v>45717</v>
      </c>
      <c r="C5803" s="59">
        <v>2015285.23</v>
      </c>
      <c r="D5803" s="60">
        <v>0</v>
      </c>
      <c r="E5803" s="54">
        <v>30229.279999999999</v>
      </c>
      <c r="F5803" s="54">
        <v>30500.78</v>
      </c>
      <c r="G5803" s="55">
        <v>1.0089999999999999</v>
      </c>
      <c r="H5803" s="53">
        <v>0</v>
      </c>
      <c r="I5803" s="53" t="s">
        <v>1408</v>
      </c>
    </row>
    <row r="5804" spans="1:9" ht="17.399999999999999" x14ac:dyDescent="0.3">
      <c r="A5804" s="53" t="s">
        <v>987</v>
      </c>
      <c r="B5804" s="57">
        <v>45748</v>
      </c>
      <c r="C5804" s="59">
        <v>1961497.83</v>
      </c>
      <c r="D5804" s="60">
        <v>0</v>
      </c>
      <c r="E5804" s="54">
        <v>29422.47</v>
      </c>
      <c r="F5804" s="54">
        <v>30900.9</v>
      </c>
      <c r="G5804" s="55">
        <v>1.05</v>
      </c>
      <c r="H5804" s="53">
        <v>0</v>
      </c>
      <c r="I5804" s="53" t="s">
        <v>1408</v>
      </c>
    </row>
    <row r="5805" spans="1:9" ht="17.399999999999999" x14ac:dyDescent="0.3">
      <c r="A5805" s="53" t="s">
        <v>987</v>
      </c>
      <c r="B5805" s="57">
        <v>45778</v>
      </c>
      <c r="C5805" s="59">
        <v>1902493.82</v>
      </c>
      <c r="D5805" s="60">
        <v>0</v>
      </c>
      <c r="E5805" s="54">
        <v>28537.41</v>
      </c>
      <c r="F5805" s="54">
        <v>29687.84</v>
      </c>
      <c r="G5805" s="55">
        <v>1.04</v>
      </c>
      <c r="H5805" s="53">
        <v>0</v>
      </c>
      <c r="I5805" s="53" t="s">
        <v>1408</v>
      </c>
    </row>
    <row r="5806" spans="1:9" ht="17.399999999999999" x14ac:dyDescent="0.3">
      <c r="A5806" s="53" t="s">
        <v>987</v>
      </c>
      <c r="B5806" s="57">
        <v>45809</v>
      </c>
      <c r="C5806" s="59">
        <v>1850362.65</v>
      </c>
      <c r="D5806" s="60">
        <v>15</v>
      </c>
      <c r="E5806" s="54">
        <v>27755.439999999999</v>
      </c>
      <c r="F5806" s="54">
        <v>27796.38</v>
      </c>
      <c r="G5806" s="55">
        <v>1.0009999999999999</v>
      </c>
      <c r="H5806" s="53">
        <v>0</v>
      </c>
      <c r="I5806" s="53" t="s">
        <v>1408</v>
      </c>
    </row>
    <row r="5807" spans="1:9" ht="17.399999999999999" x14ac:dyDescent="0.3">
      <c r="A5807" s="53" t="s">
        <v>987</v>
      </c>
      <c r="B5807" s="57">
        <v>45839</v>
      </c>
      <c r="C5807" s="59">
        <v>1791256.12</v>
      </c>
      <c r="D5807" s="60">
        <v>0</v>
      </c>
      <c r="E5807" s="54">
        <v>26868.84</v>
      </c>
      <c r="F5807" s="54">
        <v>27988.58</v>
      </c>
      <c r="G5807" s="55">
        <v>1.042</v>
      </c>
      <c r="H5807" s="53">
        <v>0</v>
      </c>
      <c r="I5807" s="53" t="s">
        <v>1408</v>
      </c>
    </row>
    <row r="5808" spans="1:9" ht="17.399999999999999" x14ac:dyDescent="0.3">
      <c r="A5808" s="53" t="s">
        <v>987</v>
      </c>
      <c r="B5808" s="57">
        <v>45870</v>
      </c>
      <c r="C5808" s="59">
        <v>1740905.11</v>
      </c>
      <c r="D5808" s="60">
        <v>15</v>
      </c>
      <c r="E5808" s="54">
        <v>26113.58</v>
      </c>
      <c r="F5808" s="54">
        <v>28047.42</v>
      </c>
      <c r="G5808" s="55">
        <v>1.0740000000000001</v>
      </c>
      <c r="H5808" s="53">
        <v>0</v>
      </c>
      <c r="I5808" s="53" t="s">
        <v>1408</v>
      </c>
    </row>
    <row r="5809" spans="1:9" ht="17.399999999999999" x14ac:dyDescent="0.3">
      <c r="A5809" s="53" t="s">
        <v>987</v>
      </c>
      <c r="B5809" s="57">
        <v>45901</v>
      </c>
      <c r="C5809" s="59">
        <v>1693112.33</v>
      </c>
      <c r="D5809" s="60">
        <v>0</v>
      </c>
      <c r="E5809" s="54">
        <v>25396.68</v>
      </c>
      <c r="F5809" s="54">
        <v>24755.53</v>
      </c>
      <c r="G5809" s="55">
        <v>0.97499999999999998</v>
      </c>
      <c r="H5809" s="53">
        <v>0</v>
      </c>
      <c r="I5809" s="53" t="s">
        <v>1408</v>
      </c>
    </row>
    <row r="5810" spans="1:9" ht="17.399999999999999" x14ac:dyDescent="0.3">
      <c r="A5810" s="53" t="s">
        <v>987</v>
      </c>
      <c r="B5810" s="57">
        <v>45931</v>
      </c>
      <c r="C5810" s="59">
        <v>1647696.81</v>
      </c>
      <c r="D5810" s="60">
        <v>95</v>
      </c>
      <c r="E5810" s="54">
        <v>24715.45</v>
      </c>
      <c r="F5810" s="54">
        <v>7398.73</v>
      </c>
      <c r="G5810" s="55">
        <v>0.29899999999999999</v>
      </c>
      <c r="H5810" s="53">
        <v>1</v>
      </c>
      <c r="I5810" s="53" t="s">
        <v>1409</v>
      </c>
    </row>
    <row r="5811" spans="1:9" ht="17.399999999999999" x14ac:dyDescent="0.3">
      <c r="A5811" s="53" t="s">
        <v>987</v>
      </c>
      <c r="B5811" s="57">
        <v>45962</v>
      </c>
      <c r="C5811" s="59">
        <v>1598226.35</v>
      </c>
      <c r="D5811" s="60">
        <v>0</v>
      </c>
      <c r="E5811" s="54">
        <v>23973.4</v>
      </c>
      <c r="F5811" s="54">
        <v>22857.1</v>
      </c>
      <c r="G5811" s="55">
        <v>0.95299999999999996</v>
      </c>
      <c r="H5811" s="53">
        <v>1</v>
      </c>
      <c r="I5811" s="53" t="s">
        <v>1408</v>
      </c>
    </row>
    <row r="5812" spans="1:9" ht="17.399999999999999" x14ac:dyDescent="0.3">
      <c r="A5812" s="53" t="s">
        <v>987</v>
      </c>
      <c r="B5812" s="57">
        <v>45992</v>
      </c>
      <c r="C5812" s="59">
        <v>1548261.11</v>
      </c>
      <c r="D5812" s="60">
        <v>15</v>
      </c>
      <c r="E5812" s="54">
        <v>23223.919999999998</v>
      </c>
      <c r="F5812" s="54">
        <v>25464.14</v>
      </c>
      <c r="G5812" s="55">
        <v>1.0960000000000001</v>
      </c>
      <c r="H5812" s="53">
        <v>1</v>
      </c>
      <c r="I5812" s="53" t="s">
        <v>1408</v>
      </c>
    </row>
    <row r="5813" spans="1:9" ht="17.399999999999999" x14ac:dyDescent="0.3">
      <c r="A5813" s="53" t="s">
        <v>989</v>
      </c>
      <c r="B5813" s="57">
        <v>45658</v>
      </c>
      <c r="C5813" s="59">
        <v>74416426.670000002</v>
      </c>
      <c r="D5813" s="60">
        <v>0</v>
      </c>
      <c r="E5813" s="54">
        <v>744164.27</v>
      </c>
      <c r="F5813" s="54">
        <v>718333.78</v>
      </c>
      <c r="G5813" s="55">
        <v>0.96499999999999997</v>
      </c>
      <c r="H5813" s="53">
        <v>0</v>
      </c>
      <c r="I5813" s="53" t="s">
        <v>1408</v>
      </c>
    </row>
    <row r="5814" spans="1:9" ht="17.399999999999999" x14ac:dyDescent="0.3">
      <c r="A5814" s="53" t="s">
        <v>989</v>
      </c>
      <c r="B5814" s="57">
        <v>45689</v>
      </c>
      <c r="C5814" s="59">
        <v>73032316.439999998</v>
      </c>
      <c r="D5814" s="60">
        <v>185</v>
      </c>
      <c r="E5814" s="54">
        <v>730323.16</v>
      </c>
      <c r="F5814" s="54">
        <v>344568.3</v>
      </c>
      <c r="G5814" s="55">
        <v>0.47199999999999998</v>
      </c>
      <c r="H5814" s="53">
        <v>1</v>
      </c>
      <c r="I5814" s="53" t="s">
        <v>1409</v>
      </c>
    </row>
    <row r="5815" spans="1:9" ht="17.399999999999999" x14ac:dyDescent="0.3">
      <c r="A5815" s="53" t="s">
        <v>989</v>
      </c>
      <c r="B5815" s="57">
        <v>45717</v>
      </c>
      <c r="C5815" s="59">
        <v>71730908.75</v>
      </c>
      <c r="D5815" s="60">
        <v>0</v>
      </c>
      <c r="E5815" s="54">
        <v>717309.09</v>
      </c>
      <c r="F5815" s="54">
        <v>798352.38</v>
      </c>
      <c r="G5815" s="55">
        <v>1.113</v>
      </c>
      <c r="H5815" s="53">
        <v>1</v>
      </c>
      <c r="I5815" s="53" t="s">
        <v>1408</v>
      </c>
    </row>
    <row r="5816" spans="1:9" ht="17.399999999999999" x14ac:dyDescent="0.3">
      <c r="A5816" s="53" t="s">
        <v>989</v>
      </c>
      <c r="B5816" s="57">
        <v>45748</v>
      </c>
      <c r="C5816" s="59">
        <v>70721890.939999998</v>
      </c>
      <c r="D5816" s="60">
        <v>0</v>
      </c>
      <c r="E5816" s="54">
        <v>707218.91</v>
      </c>
      <c r="F5816" s="54">
        <v>794870.92</v>
      </c>
      <c r="G5816" s="55">
        <v>1.1240000000000001</v>
      </c>
      <c r="H5816" s="53">
        <v>1</v>
      </c>
      <c r="I5816" s="53" t="s">
        <v>1408</v>
      </c>
    </row>
    <row r="5817" spans="1:9" ht="17.399999999999999" x14ac:dyDescent="0.3">
      <c r="A5817" s="53" t="s">
        <v>989</v>
      </c>
      <c r="B5817" s="57">
        <v>45778</v>
      </c>
      <c r="C5817" s="59">
        <v>69641075.180000007</v>
      </c>
      <c r="D5817" s="60">
        <v>185</v>
      </c>
      <c r="E5817" s="54">
        <v>696410.75</v>
      </c>
      <c r="F5817" s="54">
        <v>349291.72</v>
      </c>
      <c r="G5817" s="55">
        <v>0.502</v>
      </c>
      <c r="H5817" s="53">
        <v>1</v>
      </c>
      <c r="I5817" s="53" t="s">
        <v>1409</v>
      </c>
    </row>
    <row r="5818" spans="1:9" ht="17.399999999999999" x14ac:dyDescent="0.3">
      <c r="A5818" s="53" t="s">
        <v>989</v>
      </c>
      <c r="B5818" s="57">
        <v>45809</v>
      </c>
      <c r="C5818" s="59">
        <v>68439844.420000002</v>
      </c>
      <c r="D5818" s="60">
        <v>65</v>
      </c>
      <c r="E5818" s="54">
        <v>684398.44</v>
      </c>
      <c r="F5818" s="54">
        <v>283193.53000000003</v>
      </c>
      <c r="G5818" s="55">
        <v>0.41399999999999998</v>
      </c>
      <c r="H5818" s="53">
        <v>1</v>
      </c>
      <c r="I5818" s="53" t="s">
        <v>1411</v>
      </c>
    </row>
    <row r="5819" spans="1:9" ht="17.399999999999999" x14ac:dyDescent="0.3">
      <c r="A5819" s="53" t="s">
        <v>989</v>
      </c>
      <c r="B5819" s="57">
        <v>45839</v>
      </c>
      <c r="C5819" s="59">
        <v>67337909.549999997</v>
      </c>
      <c r="D5819" s="60">
        <v>0</v>
      </c>
      <c r="E5819" s="54">
        <v>673379.1</v>
      </c>
      <c r="F5819" s="54">
        <v>706977.81</v>
      </c>
      <c r="G5819" s="55">
        <v>1.05</v>
      </c>
      <c r="H5819" s="53">
        <v>1</v>
      </c>
      <c r="I5819" s="53" t="s">
        <v>1408</v>
      </c>
    </row>
    <row r="5820" spans="1:9" ht="17.399999999999999" x14ac:dyDescent="0.3">
      <c r="A5820" s="53" t="s">
        <v>989</v>
      </c>
      <c r="B5820" s="57">
        <v>45870</v>
      </c>
      <c r="C5820" s="59">
        <v>66216691.280000001</v>
      </c>
      <c r="D5820" s="60">
        <v>0</v>
      </c>
      <c r="E5820" s="54">
        <v>662166.91</v>
      </c>
      <c r="F5820" s="54">
        <v>735697.93</v>
      </c>
      <c r="G5820" s="55">
        <v>1.111</v>
      </c>
      <c r="H5820" s="53">
        <v>1</v>
      </c>
      <c r="I5820" s="53" t="s">
        <v>1408</v>
      </c>
    </row>
    <row r="5821" spans="1:9" ht="17.399999999999999" x14ac:dyDescent="0.3">
      <c r="A5821" s="53" t="s">
        <v>989</v>
      </c>
      <c r="B5821" s="57">
        <v>45901</v>
      </c>
      <c r="C5821" s="59">
        <v>65170206.899999999</v>
      </c>
      <c r="D5821" s="60">
        <v>15</v>
      </c>
      <c r="E5821" s="54">
        <v>651702.06999999995</v>
      </c>
      <c r="F5821" s="54">
        <v>739982.26</v>
      </c>
      <c r="G5821" s="55">
        <v>1.135</v>
      </c>
      <c r="H5821" s="53">
        <v>1</v>
      </c>
      <c r="I5821" s="53" t="s">
        <v>1408</v>
      </c>
    </row>
    <row r="5822" spans="1:9" ht="17.399999999999999" x14ac:dyDescent="0.3">
      <c r="A5822" s="53" t="s">
        <v>989</v>
      </c>
      <c r="B5822" s="57">
        <v>45931</v>
      </c>
      <c r="C5822" s="59">
        <v>64255261.039999999</v>
      </c>
      <c r="D5822" s="60">
        <v>35</v>
      </c>
      <c r="E5822" s="54">
        <v>642552.61</v>
      </c>
      <c r="F5822" s="54">
        <v>504522.19</v>
      </c>
      <c r="G5822" s="55">
        <v>0.78500000000000003</v>
      </c>
      <c r="H5822" s="53">
        <v>1</v>
      </c>
      <c r="I5822" s="53" t="s">
        <v>1410</v>
      </c>
    </row>
    <row r="5823" spans="1:9" ht="17.399999999999999" x14ac:dyDescent="0.3">
      <c r="A5823" s="53" t="s">
        <v>989</v>
      </c>
      <c r="B5823" s="57">
        <v>45962</v>
      </c>
      <c r="C5823" s="59">
        <v>63311554.450000003</v>
      </c>
      <c r="D5823" s="60">
        <v>0</v>
      </c>
      <c r="E5823" s="54">
        <v>633115.54</v>
      </c>
      <c r="F5823" s="54">
        <v>690960.6</v>
      </c>
      <c r="G5823" s="55">
        <v>1.091</v>
      </c>
      <c r="H5823" s="53">
        <v>1</v>
      </c>
      <c r="I5823" s="53" t="s">
        <v>1408</v>
      </c>
    </row>
    <row r="5824" spans="1:9" ht="17.399999999999999" x14ac:dyDescent="0.3">
      <c r="A5824" s="53" t="s">
        <v>989</v>
      </c>
      <c r="B5824" s="57">
        <v>45992</v>
      </c>
      <c r="C5824" s="59">
        <v>62325954.119999997</v>
      </c>
      <c r="D5824" s="60">
        <v>0</v>
      </c>
      <c r="E5824" s="54">
        <v>623259.54</v>
      </c>
      <c r="F5824" s="54">
        <v>687651.53</v>
      </c>
      <c r="G5824" s="55">
        <v>1.103</v>
      </c>
      <c r="H5824" s="53">
        <v>1</v>
      </c>
      <c r="I5824" s="53" t="s">
        <v>1408</v>
      </c>
    </row>
    <row r="5825" spans="1:9" ht="17.399999999999999" x14ac:dyDescent="0.3">
      <c r="A5825" s="53" t="s">
        <v>990</v>
      </c>
      <c r="B5825" s="57">
        <v>45658</v>
      </c>
      <c r="C5825" s="59">
        <v>3820989.28</v>
      </c>
      <c r="D5825" s="60">
        <v>35</v>
      </c>
      <c r="E5825" s="54">
        <v>57314.84</v>
      </c>
      <c r="F5825" s="54">
        <v>35689.22</v>
      </c>
      <c r="G5825" s="55">
        <v>0.623</v>
      </c>
      <c r="H5825" s="53">
        <v>0</v>
      </c>
      <c r="I5825" s="53" t="s">
        <v>1410</v>
      </c>
    </row>
    <row r="5826" spans="1:9" ht="17.399999999999999" x14ac:dyDescent="0.3">
      <c r="A5826" s="53" t="s">
        <v>990</v>
      </c>
      <c r="B5826" s="57">
        <v>45689</v>
      </c>
      <c r="C5826" s="59">
        <v>3697341.37</v>
      </c>
      <c r="D5826" s="60">
        <v>0</v>
      </c>
      <c r="E5826" s="54">
        <v>55460.12</v>
      </c>
      <c r="F5826" s="54">
        <v>54171.8</v>
      </c>
      <c r="G5826" s="55">
        <v>0.97699999999999998</v>
      </c>
      <c r="H5826" s="53">
        <v>0</v>
      </c>
      <c r="I5826" s="53" t="s">
        <v>1408</v>
      </c>
    </row>
    <row r="5827" spans="1:9" ht="17.399999999999999" x14ac:dyDescent="0.3">
      <c r="A5827" s="53" t="s">
        <v>990</v>
      </c>
      <c r="B5827" s="57">
        <v>45717</v>
      </c>
      <c r="C5827" s="59">
        <v>3578860.69</v>
      </c>
      <c r="D5827" s="60">
        <v>0</v>
      </c>
      <c r="E5827" s="54">
        <v>53682.91</v>
      </c>
      <c r="F5827" s="54">
        <v>56391.64</v>
      </c>
      <c r="G5827" s="55">
        <v>1.05</v>
      </c>
      <c r="H5827" s="53">
        <v>0</v>
      </c>
      <c r="I5827" s="53" t="s">
        <v>1408</v>
      </c>
    </row>
    <row r="5828" spans="1:9" ht="17.399999999999999" x14ac:dyDescent="0.3">
      <c r="A5828" s="53" t="s">
        <v>990</v>
      </c>
      <c r="B5828" s="57">
        <v>45748</v>
      </c>
      <c r="C5828" s="59">
        <v>3475215.41</v>
      </c>
      <c r="D5828" s="60">
        <v>0</v>
      </c>
      <c r="E5828" s="54">
        <v>52128.23</v>
      </c>
      <c r="F5828" s="54">
        <v>51633.5</v>
      </c>
      <c r="G5828" s="55">
        <v>0.99099999999999999</v>
      </c>
      <c r="H5828" s="53">
        <v>0</v>
      </c>
      <c r="I5828" s="53" t="s">
        <v>1408</v>
      </c>
    </row>
    <row r="5829" spans="1:9" ht="17.399999999999999" x14ac:dyDescent="0.3">
      <c r="A5829" s="53" t="s">
        <v>990</v>
      </c>
      <c r="B5829" s="57">
        <v>45778</v>
      </c>
      <c r="C5829" s="59">
        <v>3384150.5</v>
      </c>
      <c r="D5829" s="60">
        <v>0</v>
      </c>
      <c r="E5829" s="54">
        <v>50762.26</v>
      </c>
      <c r="F5829" s="54">
        <v>55636.88</v>
      </c>
      <c r="G5829" s="55">
        <v>1.0960000000000001</v>
      </c>
      <c r="H5829" s="53">
        <v>0</v>
      </c>
      <c r="I5829" s="53" t="s">
        <v>1408</v>
      </c>
    </row>
    <row r="5830" spans="1:9" ht="17.399999999999999" x14ac:dyDescent="0.3">
      <c r="A5830" s="53" t="s">
        <v>990</v>
      </c>
      <c r="B5830" s="57">
        <v>45809</v>
      </c>
      <c r="C5830" s="59">
        <v>3274524.42</v>
      </c>
      <c r="D5830" s="60">
        <v>0</v>
      </c>
      <c r="E5830" s="54">
        <v>49117.87</v>
      </c>
      <c r="F5830" s="54">
        <v>52996.73</v>
      </c>
      <c r="G5830" s="55">
        <v>1.079</v>
      </c>
      <c r="H5830" s="53">
        <v>0</v>
      </c>
      <c r="I5830" s="53" t="s">
        <v>1408</v>
      </c>
    </row>
    <row r="5831" spans="1:9" ht="17.399999999999999" x14ac:dyDescent="0.3">
      <c r="A5831" s="53" t="s">
        <v>990</v>
      </c>
      <c r="B5831" s="57">
        <v>45839</v>
      </c>
      <c r="C5831" s="59">
        <v>3274524.42</v>
      </c>
      <c r="D5831" s="60">
        <v>185</v>
      </c>
      <c r="E5831" s="54">
        <v>49117.87</v>
      </c>
      <c r="F5831" s="54">
        <v>5987.05</v>
      </c>
      <c r="G5831" s="55">
        <v>0.122</v>
      </c>
      <c r="H5831" s="53">
        <v>0</v>
      </c>
      <c r="I5831" s="53" t="s">
        <v>1412</v>
      </c>
    </row>
    <row r="5832" spans="1:9" ht="17.399999999999999" x14ac:dyDescent="0.3">
      <c r="A5832" s="53" t="s">
        <v>990</v>
      </c>
      <c r="B5832" s="57">
        <v>45870</v>
      </c>
      <c r="C5832" s="59">
        <v>3274524.42</v>
      </c>
      <c r="D5832" s="60">
        <v>999</v>
      </c>
      <c r="E5832" s="54">
        <v>49117.87</v>
      </c>
      <c r="F5832" s="54">
        <v>5783.76</v>
      </c>
      <c r="G5832" s="55">
        <v>0.11799999999999999</v>
      </c>
      <c r="H5832" s="53">
        <v>0</v>
      </c>
      <c r="I5832" s="53" t="s">
        <v>1412</v>
      </c>
    </row>
    <row r="5833" spans="1:9" ht="17.399999999999999" x14ac:dyDescent="0.3">
      <c r="A5833" s="53" t="s">
        <v>990</v>
      </c>
      <c r="B5833" s="57">
        <v>45901</v>
      </c>
      <c r="C5833" s="59">
        <v>3274524.42</v>
      </c>
      <c r="D5833" s="60">
        <v>999</v>
      </c>
      <c r="E5833" s="54">
        <v>49117.87</v>
      </c>
      <c r="F5833" s="54">
        <v>3623.33</v>
      </c>
      <c r="G5833" s="55">
        <v>7.3999999999999996E-2</v>
      </c>
      <c r="H5833" s="53">
        <v>0</v>
      </c>
      <c r="I5833" s="53" t="s">
        <v>1412</v>
      </c>
    </row>
    <row r="5834" spans="1:9" ht="17.399999999999999" x14ac:dyDescent="0.3">
      <c r="A5834" s="53" t="s">
        <v>990</v>
      </c>
      <c r="B5834" s="57">
        <v>45931</v>
      </c>
      <c r="C5834" s="59">
        <v>3274524.42</v>
      </c>
      <c r="D5834" s="60">
        <v>999</v>
      </c>
      <c r="E5834" s="54">
        <v>49117.87</v>
      </c>
      <c r="F5834" s="54">
        <v>7257.6</v>
      </c>
      <c r="G5834" s="55">
        <v>0.14799999999999999</v>
      </c>
      <c r="H5834" s="53">
        <v>0</v>
      </c>
      <c r="I5834" s="53" t="s">
        <v>1412</v>
      </c>
    </row>
    <row r="5835" spans="1:9" ht="17.399999999999999" x14ac:dyDescent="0.3">
      <c r="A5835" s="53" t="s">
        <v>990</v>
      </c>
      <c r="B5835" s="57">
        <v>45962</v>
      </c>
      <c r="C5835" s="59">
        <v>3274524.42</v>
      </c>
      <c r="D5835" s="60">
        <v>999</v>
      </c>
      <c r="E5835" s="54">
        <v>49117.87</v>
      </c>
      <c r="F5835" s="54">
        <v>7069.81</v>
      </c>
      <c r="G5835" s="55">
        <v>0.14399999999999999</v>
      </c>
      <c r="H5835" s="53">
        <v>0</v>
      </c>
      <c r="I5835" s="53" t="s">
        <v>1412</v>
      </c>
    </row>
    <row r="5836" spans="1:9" ht="17.399999999999999" x14ac:dyDescent="0.3">
      <c r="A5836" s="53" t="s">
        <v>990</v>
      </c>
      <c r="B5836" s="57">
        <v>45992</v>
      </c>
      <c r="C5836" s="59">
        <v>3274524.42</v>
      </c>
      <c r="D5836" s="60">
        <v>999</v>
      </c>
      <c r="E5836" s="54">
        <v>49117.87</v>
      </c>
      <c r="F5836" s="54">
        <v>7053.33</v>
      </c>
      <c r="G5836" s="55">
        <v>0.14399999999999999</v>
      </c>
      <c r="H5836" s="53">
        <v>0</v>
      </c>
      <c r="I5836" s="53" t="s">
        <v>1412</v>
      </c>
    </row>
    <row r="5837" spans="1:9" ht="17.399999999999999" x14ac:dyDescent="0.3">
      <c r="A5837" s="53" t="s">
        <v>992</v>
      </c>
      <c r="B5837" s="57">
        <v>45658</v>
      </c>
      <c r="C5837" s="59">
        <v>8880621.6099999994</v>
      </c>
      <c r="D5837" s="60">
        <v>0</v>
      </c>
      <c r="E5837" s="54">
        <v>133209.32</v>
      </c>
      <c r="F5837" s="54">
        <v>151431.75</v>
      </c>
      <c r="G5837" s="55">
        <v>1.137</v>
      </c>
      <c r="H5837" s="53">
        <v>0</v>
      </c>
      <c r="I5837" s="53" t="s">
        <v>1408</v>
      </c>
    </row>
    <row r="5838" spans="1:9" ht="17.399999999999999" x14ac:dyDescent="0.3">
      <c r="A5838" s="53" t="s">
        <v>992</v>
      </c>
      <c r="B5838" s="57">
        <v>45689</v>
      </c>
      <c r="C5838" s="59">
        <v>8640873.2200000007</v>
      </c>
      <c r="D5838" s="60">
        <v>0</v>
      </c>
      <c r="E5838" s="54">
        <v>129613.1</v>
      </c>
      <c r="F5838" s="54">
        <v>134432.92000000001</v>
      </c>
      <c r="G5838" s="55">
        <v>1.0369999999999999</v>
      </c>
      <c r="H5838" s="53">
        <v>0</v>
      </c>
      <c r="I5838" s="53" t="s">
        <v>1408</v>
      </c>
    </row>
    <row r="5839" spans="1:9" ht="17.399999999999999" x14ac:dyDescent="0.3">
      <c r="A5839" s="53" t="s">
        <v>992</v>
      </c>
      <c r="B5839" s="57">
        <v>45717</v>
      </c>
      <c r="C5839" s="59">
        <v>8438778.4000000004</v>
      </c>
      <c r="D5839" s="60">
        <v>0</v>
      </c>
      <c r="E5839" s="54">
        <v>126581.68</v>
      </c>
      <c r="F5839" s="54">
        <v>134819.06</v>
      </c>
      <c r="G5839" s="55">
        <v>1.0649999999999999</v>
      </c>
      <c r="H5839" s="53">
        <v>0</v>
      </c>
      <c r="I5839" s="53" t="s">
        <v>1408</v>
      </c>
    </row>
    <row r="5840" spans="1:9" ht="17.399999999999999" x14ac:dyDescent="0.3">
      <c r="A5840" s="53" t="s">
        <v>992</v>
      </c>
      <c r="B5840" s="57">
        <v>45748</v>
      </c>
      <c r="C5840" s="59">
        <v>8242608.8099999996</v>
      </c>
      <c r="D5840" s="60">
        <v>0</v>
      </c>
      <c r="E5840" s="54">
        <v>123639.13</v>
      </c>
      <c r="F5840" s="54">
        <v>130302.16</v>
      </c>
      <c r="G5840" s="55">
        <v>1.054</v>
      </c>
      <c r="H5840" s="53">
        <v>0</v>
      </c>
      <c r="I5840" s="53" t="s">
        <v>1408</v>
      </c>
    </row>
    <row r="5841" spans="1:9" ht="17.399999999999999" x14ac:dyDescent="0.3">
      <c r="A5841" s="53" t="s">
        <v>992</v>
      </c>
      <c r="B5841" s="57">
        <v>45778</v>
      </c>
      <c r="C5841" s="59">
        <v>8056675.4100000001</v>
      </c>
      <c r="D5841" s="60">
        <v>65</v>
      </c>
      <c r="E5841" s="54">
        <v>120850.13</v>
      </c>
      <c r="F5841" s="54">
        <v>71138.62</v>
      </c>
      <c r="G5841" s="55">
        <v>0.58899999999999997</v>
      </c>
      <c r="H5841" s="53">
        <v>0</v>
      </c>
      <c r="I5841" s="53" t="s">
        <v>1411</v>
      </c>
    </row>
    <row r="5842" spans="1:9" ht="17.399999999999999" x14ac:dyDescent="0.3">
      <c r="A5842" s="53" t="s">
        <v>992</v>
      </c>
      <c r="B5842" s="57">
        <v>45809</v>
      </c>
      <c r="C5842" s="59">
        <v>7864232.5</v>
      </c>
      <c r="D5842" s="60">
        <v>0</v>
      </c>
      <c r="E5842" s="54">
        <v>117963.49</v>
      </c>
      <c r="F5842" s="54">
        <v>113263.41</v>
      </c>
      <c r="G5842" s="55">
        <v>0.96</v>
      </c>
      <c r="H5842" s="53">
        <v>0</v>
      </c>
      <c r="I5842" s="53" t="s">
        <v>1408</v>
      </c>
    </row>
    <row r="5843" spans="1:9" ht="17.399999999999999" x14ac:dyDescent="0.3">
      <c r="A5843" s="53" t="s">
        <v>992</v>
      </c>
      <c r="B5843" s="57">
        <v>45839</v>
      </c>
      <c r="C5843" s="59">
        <v>7675930.71</v>
      </c>
      <c r="D5843" s="60">
        <v>95</v>
      </c>
      <c r="E5843" s="54">
        <v>115138.96</v>
      </c>
      <c r="F5843" s="54">
        <v>12554.08</v>
      </c>
      <c r="G5843" s="55">
        <v>0.109</v>
      </c>
      <c r="H5843" s="53">
        <v>0</v>
      </c>
      <c r="I5843" s="53" t="s">
        <v>1409</v>
      </c>
    </row>
    <row r="5844" spans="1:9" ht="17.399999999999999" x14ac:dyDescent="0.3">
      <c r="A5844" s="53" t="s">
        <v>992</v>
      </c>
      <c r="B5844" s="57">
        <v>45870</v>
      </c>
      <c r="C5844" s="59">
        <v>7465470.6699999999</v>
      </c>
      <c r="D5844" s="60">
        <v>35</v>
      </c>
      <c r="E5844" s="54">
        <v>111982.06</v>
      </c>
      <c r="F5844" s="54">
        <v>78640.62</v>
      </c>
      <c r="G5844" s="55">
        <v>0.70199999999999996</v>
      </c>
      <c r="H5844" s="53">
        <v>0</v>
      </c>
      <c r="I5844" s="53" t="s">
        <v>1410</v>
      </c>
    </row>
    <row r="5845" spans="1:9" ht="17.399999999999999" x14ac:dyDescent="0.3">
      <c r="A5845" s="53" t="s">
        <v>992</v>
      </c>
      <c r="B5845" s="57">
        <v>45901</v>
      </c>
      <c r="C5845" s="59">
        <v>7277472.3300000001</v>
      </c>
      <c r="D5845" s="60">
        <v>65</v>
      </c>
      <c r="E5845" s="54">
        <v>109162.08</v>
      </c>
      <c r="F5845" s="54">
        <v>86271.35</v>
      </c>
      <c r="G5845" s="55">
        <v>0.79</v>
      </c>
      <c r="H5845" s="53">
        <v>0</v>
      </c>
      <c r="I5845" s="53" t="s">
        <v>1411</v>
      </c>
    </row>
    <row r="5846" spans="1:9" ht="17.399999999999999" x14ac:dyDescent="0.3">
      <c r="A5846" s="53" t="s">
        <v>992</v>
      </c>
      <c r="B5846" s="57">
        <v>45931</v>
      </c>
      <c r="C5846" s="59">
        <v>7086623.1100000003</v>
      </c>
      <c r="D5846" s="60">
        <v>0</v>
      </c>
      <c r="E5846" s="54">
        <v>106299.35</v>
      </c>
      <c r="F5846" s="54">
        <v>106805.28</v>
      </c>
      <c r="G5846" s="55">
        <v>1.0049999999999999</v>
      </c>
      <c r="H5846" s="53">
        <v>0</v>
      </c>
      <c r="I5846" s="53" t="s">
        <v>1408</v>
      </c>
    </row>
    <row r="5847" spans="1:9" ht="17.399999999999999" x14ac:dyDescent="0.3">
      <c r="A5847" s="53" t="s">
        <v>992</v>
      </c>
      <c r="B5847" s="57">
        <v>45962</v>
      </c>
      <c r="C5847" s="59">
        <v>6915716.6600000001</v>
      </c>
      <c r="D5847" s="60">
        <v>0</v>
      </c>
      <c r="E5847" s="54">
        <v>103735.75</v>
      </c>
      <c r="F5847" s="54">
        <v>102429.71</v>
      </c>
      <c r="G5847" s="55">
        <v>0.98699999999999999</v>
      </c>
      <c r="H5847" s="53">
        <v>0</v>
      </c>
      <c r="I5847" s="53" t="s">
        <v>1408</v>
      </c>
    </row>
    <row r="5848" spans="1:9" ht="17.399999999999999" x14ac:dyDescent="0.3">
      <c r="A5848" s="53" t="s">
        <v>992</v>
      </c>
      <c r="B5848" s="57">
        <v>45992</v>
      </c>
      <c r="C5848" s="59">
        <v>6759883.4199999999</v>
      </c>
      <c r="D5848" s="60">
        <v>0</v>
      </c>
      <c r="E5848" s="54">
        <v>101398.25</v>
      </c>
      <c r="F5848" s="54">
        <v>100938.43</v>
      </c>
      <c r="G5848" s="55">
        <v>0.995</v>
      </c>
      <c r="H5848" s="53">
        <v>0</v>
      </c>
      <c r="I5848" s="53" t="s">
        <v>1408</v>
      </c>
    </row>
    <row r="5849" spans="1:9" ht="17.399999999999999" x14ac:dyDescent="0.3">
      <c r="A5849" s="53" t="s">
        <v>994</v>
      </c>
      <c r="B5849" s="57">
        <v>45658</v>
      </c>
      <c r="C5849" s="59">
        <v>2029111.35</v>
      </c>
      <c r="D5849" s="60">
        <v>0</v>
      </c>
      <c r="E5849" s="54">
        <v>30436.67</v>
      </c>
      <c r="F5849" s="54">
        <v>31175.63</v>
      </c>
      <c r="G5849" s="55">
        <v>1.024</v>
      </c>
      <c r="H5849" s="53">
        <v>0</v>
      </c>
      <c r="I5849" s="53" t="s">
        <v>1408</v>
      </c>
    </row>
    <row r="5850" spans="1:9" ht="17.399999999999999" x14ac:dyDescent="0.3">
      <c r="A5850" s="53" t="s">
        <v>994</v>
      </c>
      <c r="B5850" s="57">
        <v>45689</v>
      </c>
      <c r="C5850" s="59">
        <v>1969891.02</v>
      </c>
      <c r="D5850" s="60">
        <v>0</v>
      </c>
      <c r="E5850" s="54">
        <v>29548.37</v>
      </c>
      <c r="F5850" s="54">
        <v>31557.68</v>
      </c>
      <c r="G5850" s="55">
        <v>1.0680000000000001</v>
      </c>
      <c r="H5850" s="53">
        <v>0</v>
      </c>
      <c r="I5850" s="53" t="s">
        <v>1408</v>
      </c>
    </row>
    <row r="5851" spans="1:9" ht="17.399999999999999" x14ac:dyDescent="0.3">
      <c r="A5851" s="53" t="s">
        <v>994</v>
      </c>
      <c r="B5851" s="57">
        <v>45717</v>
      </c>
      <c r="C5851" s="59">
        <v>1911720.15</v>
      </c>
      <c r="D5851" s="60">
        <v>0</v>
      </c>
      <c r="E5851" s="54">
        <v>28675.8</v>
      </c>
      <c r="F5851" s="54">
        <v>27476.84</v>
      </c>
      <c r="G5851" s="55">
        <v>0.95799999999999996</v>
      </c>
      <c r="H5851" s="53">
        <v>0</v>
      </c>
      <c r="I5851" s="53" t="s">
        <v>1408</v>
      </c>
    </row>
    <row r="5852" spans="1:9" ht="17.399999999999999" x14ac:dyDescent="0.3">
      <c r="A5852" s="53" t="s">
        <v>994</v>
      </c>
      <c r="B5852" s="57">
        <v>45748</v>
      </c>
      <c r="C5852" s="59">
        <v>1849967.27</v>
      </c>
      <c r="D5852" s="60">
        <v>0</v>
      </c>
      <c r="E5852" s="54">
        <v>27749.51</v>
      </c>
      <c r="F5852" s="54">
        <v>31505.69</v>
      </c>
      <c r="G5852" s="55">
        <v>1.135</v>
      </c>
      <c r="H5852" s="53">
        <v>0</v>
      </c>
      <c r="I5852" s="53" t="s">
        <v>1408</v>
      </c>
    </row>
    <row r="5853" spans="1:9" ht="17.399999999999999" x14ac:dyDescent="0.3">
      <c r="A5853" s="53" t="s">
        <v>994</v>
      </c>
      <c r="B5853" s="57">
        <v>45778</v>
      </c>
      <c r="C5853" s="59">
        <v>1795696.74</v>
      </c>
      <c r="D5853" s="60">
        <v>0</v>
      </c>
      <c r="E5853" s="54">
        <v>26935.45</v>
      </c>
      <c r="F5853" s="54">
        <v>26983.59</v>
      </c>
      <c r="G5853" s="55">
        <v>1.002</v>
      </c>
      <c r="H5853" s="53">
        <v>0</v>
      </c>
      <c r="I5853" s="53" t="s">
        <v>1408</v>
      </c>
    </row>
    <row r="5854" spans="1:9" ht="17.399999999999999" x14ac:dyDescent="0.3">
      <c r="A5854" s="53" t="s">
        <v>994</v>
      </c>
      <c r="B5854" s="57">
        <v>45809</v>
      </c>
      <c r="C5854" s="59">
        <v>1742480.31</v>
      </c>
      <c r="D5854" s="60">
        <v>15</v>
      </c>
      <c r="E5854" s="54">
        <v>26137.200000000001</v>
      </c>
      <c r="F5854" s="54">
        <v>29719.29</v>
      </c>
      <c r="G5854" s="55">
        <v>1.137</v>
      </c>
      <c r="H5854" s="53">
        <v>0</v>
      </c>
      <c r="I5854" s="53" t="s">
        <v>1408</v>
      </c>
    </row>
    <row r="5855" spans="1:9" ht="17.399999999999999" x14ac:dyDescent="0.3">
      <c r="A5855" s="53" t="s">
        <v>994</v>
      </c>
      <c r="B5855" s="57">
        <v>45839</v>
      </c>
      <c r="C5855" s="59">
        <v>1697150.05</v>
      </c>
      <c r="D5855" s="60">
        <v>0</v>
      </c>
      <c r="E5855" s="54">
        <v>25457.25</v>
      </c>
      <c r="F5855" s="54">
        <v>26673.53</v>
      </c>
      <c r="G5855" s="55">
        <v>1.048</v>
      </c>
      <c r="H5855" s="53">
        <v>0</v>
      </c>
      <c r="I5855" s="53" t="s">
        <v>1408</v>
      </c>
    </row>
    <row r="5856" spans="1:9" ht="17.399999999999999" x14ac:dyDescent="0.3">
      <c r="A5856" s="53" t="s">
        <v>994</v>
      </c>
      <c r="B5856" s="57">
        <v>45870</v>
      </c>
      <c r="C5856" s="59">
        <v>1650680.44</v>
      </c>
      <c r="D5856" s="60">
        <v>0</v>
      </c>
      <c r="E5856" s="54">
        <v>24760.21</v>
      </c>
      <c r="F5856" s="54">
        <v>25094.68</v>
      </c>
      <c r="G5856" s="55">
        <v>1.014</v>
      </c>
      <c r="H5856" s="53">
        <v>0</v>
      </c>
      <c r="I5856" s="53" t="s">
        <v>1408</v>
      </c>
    </row>
    <row r="5857" spans="1:9" ht="17.399999999999999" x14ac:dyDescent="0.3">
      <c r="A5857" s="53" t="s">
        <v>994</v>
      </c>
      <c r="B5857" s="57">
        <v>45901</v>
      </c>
      <c r="C5857" s="59">
        <v>1650680.44</v>
      </c>
      <c r="D5857" s="60">
        <v>185</v>
      </c>
      <c r="E5857" s="54">
        <v>24760.21</v>
      </c>
      <c r="F5857" s="54">
        <v>1735.16</v>
      </c>
      <c r="G5857" s="55">
        <v>7.0000000000000007E-2</v>
      </c>
      <c r="H5857" s="53">
        <v>1</v>
      </c>
      <c r="I5857" s="53" t="s">
        <v>1412</v>
      </c>
    </row>
    <row r="5858" spans="1:9" ht="17.399999999999999" x14ac:dyDescent="0.3">
      <c r="A5858" s="53" t="s">
        <v>994</v>
      </c>
      <c r="B5858" s="57">
        <v>45931</v>
      </c>
      <c r="C5858" s="59">
        <v>1650680.44</v>
      </c>
      <c r="D5858" s="60">
        <v>999</v>
      </c>
      <c r="E5858" s="54">
        <v>24760.21</v>
      </c>
      <c r="F5858" s="54">
        <v>3779.15</v>
      </c>
      <c r="G5858" s="55">
        <v>0.153</v>
      </c>
      <c r="H5858" s="53">
        <v>1</v>
      </c>
      <c r="I5858" s="53" t="s">
        <v>1412</v>
      </c>
    </row>
    <row r="5859" spans="1:9" ht="17.399999999999999" x14ac:dyDescent="0.3">
      <c r="A5859" s="53" t="s">
        <v>994</v>
      </c>
      <c r="B5859" s="57">
        <v>45962</v>
      </c>
      <c r="C5859" s="59">
        <v>1650680.44</v>
      </c>
      <c r="D5859" s="60">
        <v>999</v>
      </c>
      <c r="E5859" s="54">
        <v>24760.21</v>
      </c>
      <c r="F5859" s="54">
        <v>2312.9299999999998</v>
      </c>
      <c r="G5859" s="55">
        <v>9.2999999999999999E-2</v>
      </c>
      <c r="H5859" s="53">
        <v>1</v>
      </c>
      <c r="I5859" s="53" t="s">
        <v>1412</v>
      </c>
    </row>
    <row r="5860" spans="1:9" ht="17.399999999999999" x14ac:dyDescent="0.3">
      <c r="A5860" s="53" t="s">
        <v>994</v>
      </c>
      <c r="B5860" s="57">
        <v>45992</v>
      </c>
      <c r="C5860" s="59">
        <v>1650680.44</v>
      </c>
      <c r="D5860" s="60">
        <v>999</v>
      </c>
      <c r="E5860" s="54">
        <v>24760.21</v>
      </c>
      <c r="F5860" s="54">
        <v>551.89</v>
      </c>
      <c r="G5860" s="55">
        <v>2.1999999999999999E-2</v>
      </c>
      <c r="H5860" s="53">
        <v>1</v>
      </c>
      <c r="I5860" s="53" t="s">
        <v>1412</v>
      </c>
    </row>
    <row r="5861" spans="1:9" ht="17.399999999999999" x14ac:dyDescent="0.3">
      <c r="A5861" s="53" t="s">
        <v>995</v>
      </c>
      <c r="B5861" s="57">
        <v>45658</v>
      </c>
      <c r="C5861" s="59">
        <v>465093.23</v>
      </c>
      <c r="D5861" s="60">
        <v>0</v>
      </c>
      <c r="E5861" s="54">
        <v>6976.4</v>
      </c>
      <c r="F5861" s="54">
        <v>7475.48</v>
      </c>
      <c r="G5861" s="55">
        <v>1.0720000000000001</v>
      </c>
      <c r="H5861" s="53">
        <v>0</v>
      </c>
      <c r="I5861" s="53" t="s">
        <v>1408</v>
      </c>
    </row>
    <row r="5862" spans="1:9" ht="17.399999999999999" x14ac:dyDescent="0.3">
      <c r="A5862" s="53" t="s">
        <v>995</v>
      </c>
      <c r="B5862" s="57">
        <v>45689</v>
      </c>
      <c r="C5862" s="59">
        <v>452166.88</v>
      </c>
      <c r="D5862" s="60">
        <v>0</v>
      </c>
      <c r="E5862" s="54">
        <v>6782.5</v>
      </c>
      <c r="F5862" s="54">
        <v>7202.47</v>
      </c>
      <c r="G5862" s="55">
        <v>1.0620000000000001</v>
      </c>
      <c r="H5862" s="53">
        <v>0</v>
      </c>
      <c r="I5862" s="53" t="s">
        <v>1408</v>
      </c>
    </row>
    <row r="5863" spans="1:9" ht="17.399999999999999" x14ac:dyDescent="0.3">
      <c r="A5863" s="53" t="s">
        <v>995</v>
      </c>
      <c r="B5863" s="57">
        <v>45717</v>
      </c>
      <c r="C5863" s="59">
        <v>439365.35</v>
      </c>
      <c r="D5863" s="60">
        <v>0</v>
      </c>
      <c r="E5863" s="54">
        <v>6590.48</v>
      </c>
      <c r="F5863" s="54">
        <v>7496.82</v>
      </c>
      <c r="G5863" s="55">
        <v>1.1379999999999999</v>
      </c>
      <c r="H5863" s="53">
        <v>0</v>
      </c>
      <c r="I5863" s="53" t="s">
        <v>1408</v>
      </c>
    </row>
    <row r="5864" spans="1:9" ht="17.399999999999999" x14ac:dyDescent="0.3">
      <c r="A5864" s="53" t="s">
        <v>995</v>
      </c>
      <c r="B5864" s="57">
        <v>45748</v>
      </c>
      <c r="C5864" s="59">
        <v>427091.29</v>
      </c>
      <c r="D5864" s="60">
        <v>95</v>
      </c>
      <c r="E5864" s="54">
        <v>6406.37</v>
      </c>
      <c r="F5864" s="54">
        <v>1847.93</v>
      </c>
      <c r="G5864" s="55">
        <v>0.28799999999999998</v>
      </c>
      <c r="H5864" s="53">
        <v>0</v>
      </c>
      <c r="I5864" s="53" t="s">
        <v>1409</v>
      </c>
    </row>
    <row r="5865" spans="1:9" ht="17.399999999999999" x14ac:dyDescent="0.3">
      <c r="A5865" s="53" t="s">
        <v>995</v>
      </c>
      <c r="B5865" s="57">
        <v>45778</v>
      </c>
      <c r="C5865" s="59">
        <v>413890.17</v>
      </c>
      <c r="D5865" s="60">
        <v>0</v>
      </c>
      <c r="E5865" s="54">
        <v>6208.35</v>
      </c>
      <c r="F5865" s="54">
        <v>6349.57</v>
      </c>
      <c r="G5865" s="55">
        <v>1.0229999999999999</v>
      </c>
      <c r="H5865" s="53">
        <v>0</v>
      </c>
      <c r="I5865" s="53" t="s">
        <v>1408</v>
      </c>
    </row>
    <row r="5866" spans="1:9" ht="17.399999999999999" x14ac:dyDescent="0.3">
      <c r="A5866" s="53" t="s">
        <v>995</v>
      </c>
      <c r="B5866" s="57">
        <v>45809</v>
      </c>
      <c r="C5866" s="59">
        <v>402048.57</v>
      </c>
      <c r="D5866" s="60">
        <v>0</v>
      </c>
      <c r="E5866" s="54">
        <v>6030.73</v>
      </c>
      <c r="F5866" s="54">
        <v>6885.08</v>
      </c>
      <c r="G5866" s="55">
        <v>1.1419999999999999</v>
      </c>
      <c r="H5866" s="53">
        <v>0</v>
      </c>
      <c r="I5866" s="53" t="s">
        <v>1408</v>
      </c>
    </row>
    <row r="5867" spans="1:9" ht="17.399999999999999" x14ac:dyDescent="0.3">
      <c r="A5867" s="53" t="s">
        <v>995</v>
      </c>
      <c r="B5867" s="57">
        <v>45839</v>
      </c>
      <c r="C5867" s="59">
        <v>389846.56</v>
      </c>
      <c r="D5867" s="60">
        <v>35</v>
      </c>
      <c r="E5867" s="54">
        <v>5847.7</v>
      </c>
      <c r="F5867" s="54">
        <v>4353.83</v>
      </c>
      <c r="G5867" s="55">
        <v>0.745</v>
      </c>
      <c r="H5867" s="53">
        <v>0</v>
      </c>
      <c r="I5867" s="53" t="s">
        <v>1410</v>
      </c>
    </row>
    <row r="5868" spans="1:9" ht="17.399999999999999" x14ac:dyDescent="0.3">
      <c r="A5868" s="53" t="s">
        <v>995</v>
      </c>
      <c r="B5868" s="57">
        <v>45870</v>
      </c>
      <c r="C5868" s="59">
        <v>378861.93</v>
      </c>
      <c r="D5868" s="60">
        <v>15</v>
      </c>
      <c r="E5868" s="54">
        <v>5682.93</v>
      </c>
      <c r="F5868" s="54">
        <v>6497.48</v>
      </c>
      <c r="G5868" s="55">
        <v>1.143</v>
      </c>
      <c r="H5868" s="53">
        <v>0</v>
      </c>
      <c r="I5868" s="53" t="s">
        <v>1408</v>
      </c>
    </row>
    <row r="5869" spans="1:9" ht="17.399999999999999" x14ac:dyDescent="0.3">
      <c r="A5869" s="53" t="s">
        <v>995</v>
      </c>
      <c r="B5869" s="57">
        <v>45901</v>
      </c>
      <c r="C5869" s="59">
        <v>367208.5</v>
      </c>
      <c r="D5869" s="60">
        <v>0</v>
      </c>
      <c r="E5869" s="54">
        <v>5508.13</v>
      </c>
      <c r="F5869" s="54">
        <v>5721.42</v>
      </c>
      <c r="G5869" s="55">
        <v>1.0389999999999999</v>
      </c>
      <c r="H5869" s="53">
        <v>0</v>
      </c>
      <c r="I5869" s="53" t="s">
        <v>1408</v>
      </c>
    </row>
    <row r="5870" spans="1:9" ht="17.399999999999999" x14ac:dyDescent="0.3">
      <c r="A5870" s="53" t="s">
        <v>995</v>
      </c>
      <c r="B5870" s="57">
        <v>45931</v>
      </c>
      <c r="C5870" s="59">
        <v>356694.3</v>
      </c>
      <c r="D5870" s="60">
        <v>95</v>
      </c>
      <c r="E5870" s="54">
        <v>5350.41</v>
      </c>
      <c r="F5870" s="54">
        <v>2855.71</v>
      </c>
      <c r="G5870" s="55">
        <v>0.53400000000000003</v>
      </c>
      <c r="H5870" s="53">
        <v>0</v>
      </c>
      <c r="I5870" s="53" t="s">
        <v>1409</v>
      </c>
    </row>
    <row r="5871" spans="1:9" ht="17.399999999999999" x14ac:dyDescent="0.3">
      <c r="A5871" s="53" t="s">
        <v>995</v>
      </c>
      <c r="B5871" s="57">
        <v>45962</v>
      </c>
      <c r="C5871" s="59">
        <v>346387.7</v>
      </c>
      <c r="D5871" s="60">
        <v>0</v>
      </c>
      <c r="E5871" s="54">
        <v>5195.82</v>
      </c>
      <c r="F5871" s="54">
        <v>5402.25</v>
      </c>
      <c r="G5871" s="55">
        <v>1.04</v>
      </c>
      <c r="H5871" s="53">
        <v>0</v>
      </c>
      <c r="I5871" s="53" t="s">
        <v>1408</v>
      </c>
    </row>
    <row r="5872" spans="1:9" ht="17.399999999999999" x14ac:dyDescent="0.3">
      <c r="A5872" s="53" t="s">
        <v>995</v>
      </c>
      <c r="B5872" s="57">
        <v>45992</v>
      </c>
      <c r="C5872" s="59">
        <v>335641</v>
      </c>
      <c r="D5872" s="60">
        <v>0</v>
      </c>
      <c r="E5872" s="54">
        <v>5034.62</v>
      </c>
      <c r="F5872" s="54">
        <v>5296.33</v>
      </c>
      <c r="G5872" s="55">
        <v>1.052</v>
      </c>
      <c r="H5872" s="53">
        <v>0</v>
      </c>
      <c r="I5872" s="53" t="s">
        <v>1408</v>
      </c>
    </row>
    <row r="5873" spans="1:9" ht="17.399999999999999" x14ac:dyDescent="0.3">
      <c r="A5873" s="53" t="s">
        <v>996</v>
      </c>
      <c r="B5873" s="57">
        <v>45809</v>
      </c>
      <c r="C5873" s="59">
        <v>97947244.040000007</v>
      </c>
      <c r="D5873" s="60">
        <v>185</v>
      </c>
      <c r="E5873" s="54">
        <v>979472.44</v>
      </c>
      <c r="F5873" s="54">
        <v>168436.83</v>
      </c>
      <c r="G5873" s="55">
        <v>0.17199999999999999</v>
      </c>
      <c r="H5873" s="53">
        <v>1</v>
      </c>
      <c r="I5873" s="53" t="s">
        <v>1409</v>
      </c>
    </row>
    <row r="5874" spans="1:9" ht="17.399999999999999" x14ac:dyDescent="0.3">
      <c r="A5874" s="53" t="s">
        <v>996</v>
      </c>
      <c r="B5874" s="57">
        <v>45839</v>
      </c>
      <c r="C5874" s="59">
        <v>96081735.969999999</v>
      </c>
      <c r="D5874" s="60">
        <v>0</v>
      </c>
      <c r="E5874" s="54">
        <v>960817.36</v>
      </c>
      <c r="F5874" s="54">
        <v>1103077.74</v>
      </c>
      <c r="G5874" s="55">
        <v>1.1479999999999999</v>
      </c>
      <c r="H5874" s="53">
        <v>1</v>
      </c>
      <c r="I5874" s="53" t="s">
        <v>1408</v>
      </c>
    </row>
    <row r="5875" spans="1:9" ht="17.399999999999999" x14ac:dyDescent="0.3">
      <c r="A5875" s="53" t="s">
        <v>996</v>
      </c>
      <c r="B5875" s="57">
        <v>45870</v>
      </c>
      <c r="C5875" s="59">
        <v>94337507.629999995</v>
      </c>
      <c r="D5875" s="60">
        <v>15</v>
      </c>
      <c r="E5875" s="54">
        <v>943375.08</v>
      </c>
      <c r="F5875" s="54">
        <v>918859.24</v>
      </c>
      <c r="G5875" s="55">
        <v>0.97399999999999998</v>
      </c>
      <c r="H5875" s="53">
        <v>1</v>
      </c>
      <c r="I5875" s="53" t="s">
        <v>1408</v>
      </c>
    </row>
    <row r="5876" spans="1:9" ht="17.399999999999999" x14ac:dyDescent="0.3">
      <c r="A5876" s="53" t="s">
        <v>996</v>
      </c>
      <c r="B5876" s="57">
        <v>45901</v>
      </c>
      <c r="C5876" s="59">
        <v>92716271.790000007</v>
      </c>
      <c r="D5876" s="60">
        <v>15</v>
      </c>
      <c r="E5876" s="54">
        <v>927162.72</v>
      </c>
      <c r="F5876" s="54">
        <v>932991.76</v>
      </c>
      <c r="G5876" s="55">
        <v>1.006</v>
      </c>
      <c r="H5876" s="53">
        <v>1</v>
      </c>
      <c r="I5876" s="53" t="s">
        <v>1408</v>
      </c>
    </row>
    <row r="5877" spans="1:9" ht="17.399999999999999" x14ac:dyDescent="0.3">
      <c r="A5877" s="53" t="s">
        <v>996</v>
      </c>
      <c r="B5877" s="57">
        <v>45931</v>
      </c>
      <c r="C5877" s="59">
        <v>90996104.010000005</v>
      </c>
      <c r="D5877" s="60">
        <v>35</v>
      </c>
      <c r="E5877" s="54">
        <v>909961.04</v>
      </c>
      <c r="F5877" s="54">
        <v>766413.88</v>
      </c>
      <c r="G5877" s="55">
        <v>0.84199999999999997</v>
      </c>
      <c r="H5877" s="53">
        <v>1</v>
      </c>
      <c r="I5877" s="53" t="s">
        <v>1410</v>
      </c>
    </row>
    <row r="5878" spans="1:9" ht="17.399999999999999" x14ac:dyDescent="0.3">
      <c r="A5878" s="53" t="s">
        <v>996</v>
      </c>
      <c r="B5878" s="57">
        <v>45962</v>
      </c>
      <c r="C5878" s="59">
        <v>89441266.159999996</v>
      </c>
      <c r="D5878" s="60">
        <v>0</v>
      </c>
      <c r="E5878" s="54">
        <v>894412.66</v>
      </c>
      <c r="F5878" s="54">
        <v>890449.91</v>
      </c>
      <c r="G5878" s="55">
        <v>0.996</v>
      </c>
      <c r="H5878" s="53">
        <v>1</v>
      </c>
      <c r="I5878" s="53" t="s">
        <v>1408</v>
      </c>
    </row>
    <row r="5879" spans="1:9" ht="17.399999999999999" x14ac:dyDescent="0.3">
      <c r="A5879" s="53" t="s">
        <v>996</v>
      </c>
      <c r="B5879" s="57">
        <v>45992</v>
      </c>
      <c r="C5879" s="59">
        <v>87701722.209999993</v>
      </c>
      <c r="D5879" s="60">
        <v>65</v>
      </c>
      <c r="E5879" s="54">
        <v>877017.22</v>
      </c>
      <c r="F5879" s="54">
        <v>787894.63</v>
      </c>
      <c r="G5879" s="55">
        <v>0.89800000000000002</v>
      </c>
      <c r="H5879" s="53">
        <v>1</v>
      </c>
      <c r="I5879" s="53" t="s">
        <v>1411</v>
      </c>
    </row>
    <row r="5880" spans="1:9" ht="17.399999999999999" x14ac:dyDescent="0.3">
      <c r="A5880" s="53" t="s">
        <v>997</v>
      </c>
      <c r="B5880" s="57">
        <v>45658</v>
      </c>
      <c r="C5880" s="59">
        <v>4354641.68</v>
      </c>
      <c r="D5880" s="60">
        <v>0</v>
      </c>
      <c r="E5880" s="54">
        <v>65319.63</v>
      </c>
      <c r="F5880" s="54">
        <v>64639.69</v>
      </c>
      <c r="G5880" s="55">
        <v>0.99</v>
      </c>
      <c r="H5880" s="53">
        <v>0</v>
      </c>
      <c r="I5880" s="53" t="s">
        <v>1408</v>
      </c>
    </row>
    <row r="5881" spans="1:9" ht="17.399999999999999" x14ac:dyDescent="0.3">
      <c r="A5881" s="53" t="s">
        <v>997</v>
      </c>
      <c r="B5881" s="57">
        <v>45689</v>
      </c>
      <c r="C5881" s="59">
        <v>4239116.3899999997</v>
      </c>
      <c r="D5881" s="60">
        <v>0</v>
      </c>
      <c r="E5881" s="54">
        <v>63586.75</v>
      </c>
      <c r="F5881" s="54">
        <v>62169.85</v>
      </c>
      <c r="G5881" s="55">
        <v>0.97799999999999998</v>
      </c>
      <c r="H5881" s="53">
        <v>0</v>
      </c>
      <c r="I5881" s="53" t="s">
        <v>1408</v>
      </c>
    </row>
    <row r="5882" spans="1:9" ht="17.399999999999999" x14ac:dyDescent="0.3">
      <c r="A5882" s="53" t="s">
        <v>997</v>
      </c>
      <c r="B5882" s="57">
        <v>45717</v>
      </c>
      <c r="C5882" s="59">
        <v>4120630.21</v>
      </c>
      <c r="D5882" s="60">
        <v>0</v>
      </c>
      <c r="E5882" s="54">
        <v>61809.45</v>
      </c>
      <c r="F5882" s="54">
        <v>68560.850000000006</v>
      </c>
      <c r="G5882" s="55">
        <v>1.109</v>
      </c>
      <c r="H5882" s="53">
        <v>0</v>
      </c>
      <c r="I5882" s="53" t="s">
        <v>1408</v>
      </c>
    </row>
    <row r="5883" spans="1:9" ht="17.399999999999999" x14ac:dyDescent="0.3">
      <c r="A5883" s="53" t="s">
        <v>997</v>
      </c>
      <c r="B5883" s="57">
        <v>45748</v>
      </c>
      <c r="C5883" s="59">
        <v>4012093.82</v>
      </c>
      <c r="D5883" s="60">
        <v>0</v>
      </c>
      <c r="E5883" s="54">
        <v>60181.41</v>
      </c>
      <c r="F5883" s="54">
        <v>62456.66</v>
      </c>
      <c r="G5883" s="55">
        <v>1.038</v>
      </c>
      <c r="H5883" s="53">
        <v>0</v>
      </c>
      <c r="I5883" s="53" t="s">
        <v>1408</v>
      </c>
    </row>
    <row r="5884" spans="1:9" ht="17.399999999999999" x14ac:dyDescent="0.3">
      <c r="A5884" s="53" t="s">
        <v>997</v>
      </c>
      <c r="B5884" s="57">
        <v>45778</v>
      </c>
      <c r="C5884" s="59">
        <v>3897303.65</v>
      </c>
      <c r="D5884" s="60">
        <v>15</v>
      </c>
      <c r="E5884" s="54">
        <v>58459.55</v>
      </c>
      <c r="F5884" s="54">
        <v>59498.51</v>
      </c>
      <c r="G5884" s="55">
        <v>1.018</v>
      </c>
      <c r="H5884" s="53">
        <v>0</v>
      </c>
      <c r="I5884" s="53" t="s">
        <v>1408</v>
      </c>
    </row>
    <row r="5885" spans="1:9" ht="17.399999999999999" x14ac:dyDescent="0.3">
      <c r="A5885" s="53" t="s">
        <v>997</v>
      </c>
      <c r="B5885" s="57">
        <v>45809</v>
      </c>
      <c r="C5885" s="59">
        <v>3788954.61</v>
      </c>
      <c r="D5885" s="60">
        <v>35</v>
      </c>
      <c r="E5885" s="54">
        <v>56834.32</v>
      </c>
      <c r="F5885" s="54">
        <v>46754.77</v>
      </c>
      <c r="G5885" s="55">
        <v>0.82299999999999995</v>
      </c>
      <c r="H5885" s="53">
        <v>0</v>
      </c>
      <c r="I5885" s="53" t="s">
        <v>1410</v>
      </c>
    </row>
    <row r="5886" spans="1:9" ht="17.399999999999999" x14ac:dyDescent="0.3">
      <c r="A5886" s="53" t="s">
        <v>997</v>
      </c>
      <c r="B5886" s="57">
        <v>45839</v>
      </c>
      <c r="C5886" s="59">
        <v>3669318.91</v>
      </c>
      <c r="D5886" s="60">
        <v>0</v>
      </c>
      <c r="E5886" s="54">
        <v>55039.78</v>
      </c>
      <c r="F5886" s="54">
        <v>53941.97</v>
      </c>
      <c r="G5886" s="55">
        <v>0.98</v>
      </c>
      <c r="H5886" s="53">
        <v>0</v>
      </c>
      <c r="I5886" s="53" t="s">
        <v>1408</v>
      </c>
    </row>
    <row r="5887" spans="1:9" ht="17.399999999999999" x14ac:dyDescent="0.3">
      <c r="A5887" s="53" t="s">
        <v>997</v>
      </c>
      <c r="B5887" s="57">
        <v>45870</v>
      </c>
      <c r="C5887" s="59">
        <v>3554928.15</v>
      </c>
      <c r="D5887" s="60">
        <v>0</v>
      </c>
      <c r="E5887" s="54">
        <v>53323.92</v>
      </c>
      <c r="F5887" s="54">
        <v>53676.6</v>
      </c>
      <c r="G5887" s="55">
        <v>1.0069999999999999</v>
      </c>
      <c r="H5887" s="53">
        <v>0</v>
      </c>
      <c r="I5887" s="53" t="s">
        <v>1408</v>
      </c>
    </row>
    <row r="5888" spans="1:9" ht="17.399999999999999" x14ac:dyDescent="0.3">
      <c r="A5888" s="53" t="s">
        <v>997</v>
      </c>
      <c r="B5888" s="57">
        <v>45901</v>
      </c>
      <c r="C5888" s="59">
        <v>3449247.08</v>
      </c>
      <c r="D5888" s="60">
        <v>0</v>
      </c>
      <c r="E5888" s="54">
        <v>51738.71</v>
      </c>
      <c r="F5888" s="54">
        <v>54713.97</v>
      </c>
      <c r="G5888" s="55">
        <v>1.0580000000000001</v>
      </c>
      <c r="H5888" s="53">
        <v>0</v>
      </c>
      <c r="I5888" s="53" t="s">
        <v>1408</v>
      </c>
    </row>
    <row r="5889" spans="1:9" ht="17.399999999999999" x14ac:dyDescent="0.3">
      <c r="A5889" s="53" t="s">
        <v>997</v>
      </c>
      <c r="B5889" s="57">
        <v>45931</v>
      </c>
      <c r="C5889" s="59">
        <v>3335924.41</v>
      </c>
      <c r="D5889" s="60">
        <v>0</v>
      </c>
      <c r="E5889" s="54">
        <v>50038.87</v>
      </c>
      <c r="F5889" s="54">
        <v>52365.79</v>
      </c>
      <c r="G5889" s="55">
        <v>1.0469999999999999</v>
      </c>
      <c r="H5889" s="53">
        <v>0</v>
      </c>
      <c r="I5889" s="53" t="s">
        <v>1408</v>
      </c>
    </row>
    <row r="5890" spans="1:9" ht="17.399999999999999" x14ac:dyDescent="0.3">
      <c r="A5890" s="53" t="s">
        <v>997</v>
      </c>
      <c r="B5890" s="57">
        <v>45962</v>
      </c>
      <c r="C5890" s="59">
        <v>3242466.32</v>
      </c>
      <c r="D5890" s="60">
        <v>0</v>
      </c>
      <c r="E5890" s="54">
        <v>48636.99</v>
      </c>
      <c r="F5890" s="54">
        <v>55340.21</v>
      </c>
      <c r="G5890" s="55">
        <v>1.1379999999999999</v>
      </c>
      <c r="H5890" s="53">
        <v>0</v>
      </c>
      <c r="I5890" s="53" t="s">
        <v>1408</v>
      </c>
    </row>
    <row r="5891" spans="1:9" ht="17.399999999999999" x14ac:dyDescent="0.3">
      <c r="A5891" s="53" t="s">
        <v>997</v>
      </c>
      <c r="B5891" s="57">
        <v>45992</v>
      </c>
      <c r="C5891" s="59">
        <v>3138038.84</v>
      </c>
      <c r="D5891" s="60">
        <v>0</v>
      </c>
      <c r="E5891" s="54">
        <v>47070.58</v>
      </c>
      <c r="F5891" s="54">
        <v>45434.84</v>
      </c>
      <c r="G5891" s="55">
        <v>0.96499999999999997</v>
      </c>
      <c r="H5891" s="53">
        <v>0</v>
      </c>
      <c r="I5891" s="53" t="s">
        <v>1408</v>
      </c>
    </row>
    <row r="5892" spans="1:9" ht="17.399999999999999" x14ac:dyDescent="0.3">
      <c r="A5892" s="53" t="s">
        <v>999</v>
      </c>
      <c r="B5892" s="57">
        <v>45658</v>
      </c>
      <c r="C5892" s="59">
        <v>3990007.48</v>
      </c>
      <c r="D5892" s="60">
        <v>0</v>
      </c>
      <c r="E5892" s="54">
        <v>59850.11</v>
      </c>
      <c r="F5892" s="54">
        <v>64974.22</v>
      </c>
      <c r="G5892" s="55">
        <v>1.0860000000000001</v>
      </c>
      <c r="H5892" s="53">
        <v>0</v>
      </c>
      <c r="I5892" s="53" t="s">
        <v>1408</v>
      </c>
    </row>
    <row r="5893" spans="1:9" ht="17.399999999999999" x14ac:dyDescent="0.3">
      <c r="A5893" s="53" t="s">
        <v>999</v>
      </c>
      <c r="B5893" s="57">
        <v>45689</v>
      </c>
      <c r="C5893" s="59">
        <v>3870406.02</v>
      </c>
      <c r="D5893" s="60">
        <v>0</v>
      </c>
      <c r="E5893" s="54">
        <v>58056.09</v>
      </c>
      <c r="F5893" s="54">
        <v>57767.38</v>
      </c>
      <c r="G5893" s="55">
        <v>0.995</v>
      </c>
      <c r="H5893" s="53">
        <v>0</v>
      </c>
      <c r="I5893" s="53" t="s">
        <v>1408</v>
      </c>
    </row>
    <row r="5894" spans="1:9" ht="17.399999999999999" x14ac:dyDescent="0.3">
      <c r="A5894" s="53" t="s">
        <v>999</v>
      </c>
      <c r="B5894" s="57">
        <v>45717</v>
      </c>
      <c r="C5894" s="59">
        <v>3758059.96</v>
      </c>
      <c r="D5894" s="60">
        <v>0</v>
      </c>
      <c r="E5894" s="54">
        <v>56370.9</v>
      </c>
      <c r="F5894" s="54">
        <v>53801.34</v>
      </c>
      <c r="G5894" s="55">
        <v>0.95399999999999996</v>
      </c>
      <c r="H5894" s="53">
        <v>0</v>
      </c>
      <c r="I5894" s="53" t="s">
        <v>1408</v>
      </c>
    </row>
    <row r="5895" spans="1:9" ht="17.399999999999999" x14ac:dyDescent="0.3">
      <c r="A5895" s="53" t="s">
        <v>999</v>
      </c>
      <c r="B5895" s="57">
        <v>45748</v>
      </c>
      <c r="C5895" s="59">
        <v>3641679.62</v>
      </c>
      <c r="D5895" s="60">
        <v>0</v>
      </c>
      <c r="E5895" s="54">
        <v>54625.19</v>
      </c>
      <c r="F5895" s="54">
        <v>56233.81</v>
      </c>
      <c r="G5895" s="55">
        <v>1.0289999999999999</v>
      </c>
      <c r="H5895" s="53">
        <v>0</v>
      </c>
      <c r="I5895" s="53" t="s">
        <v>1408</v>
      </c>
    </row>
    <row r="5896" spans="1:9" ht="17.399999999999999" x14ac:dyDescent="0.3">
      <c r="A5896" s="53" t="s">
        <v>999</v>
      </c>
      <c r="B5896" s="57">
        <v>45778</v>
      </c>
      <c r="C5896" s="59">
        <v>3537094.67</v>
      </c>
      <c r="D5896" s="60">
        <v>0</v>
      </c>
      <c r="E5896" s="54">
        <v>53056.42</v>
      </c>
      <c r="F5896" s="54">
        <v>59056.73</v>
      </c>
      <c r="G5896" s="55">
        <v>1.113</v>
      </c>
      <c r="H5896" s="53">
        <v>0</v>
      </c>
      <c r="I5896" s="53" t="s">
        <v>1408</v>
      </c>
    </row>
    <row r="5897" spans="1:9" ht="17.399999999999999" x14ac:dyDescent="0.3">
      <c r="A5897" s="53" t="s">
        <v>999</v>
      </c>
      <c r="B5897" s="57">
        <v>45809</v>
      </c>
      <c r="C5897" s="59">
        <v>3444447.91</v>
      </c>
      <c r="D5897" s="60">
        <v>0</v>
      </c>
      <c r="E5897" s="54">
        <v>51666.720000000001</v>
      </c>
      <c r="F5897" s="54">
        <v>53781.16</v>
      </c>
      <c r="G5897" s="55">
        <v>1.0409999999999999</v>
      </c>
      <c r="H5897" s="53">
        <v>0</v>
      </c>
      <c r="I5897" s="53" t="s">
        <v>1408</v>
      </c>
    </row>
    <row r="5898" spans="1:9" ht="17.399999999999999" x14ac:dyDescent="0.3">
      <c r="A5898" s="53" t="s">
        <v>999</v>
      </c>
      <c r="B5898" s="57">
        <v>45839</v>
      </c>
      <c r="C5898" s="59">
        <v>3337548.77</v>
      </c>
      <c r="D5898" s="60">
        <v>35</v>
      </c>
      <c r="E5898" s="54">
        <v>50063.23</v>
      </c>
      <c r="F5898" s="54">
        <v>42040.959999999999</v>
      </c>
      <c r="G5898" s="55">
        <v>0.84</v>
      </c>
      <c r="H5898" s="53">
        <v>0</v>
      </c>
      <c r="I5898" s="53" t="s">
        <v>1410</v>
      </c>
    </row>
    <row r="5899" spans="1:9" ht="17.399999999999999" x14ac:dyDescent="0.3">
      <c r="A5899" s="53" t="s">
        <v>999</v>
      </c>
      <c r="B5899" s="57">
        <v>45870</v>
      </c>
      <c r="C5899" s="59">
        <v>3246723.3</v>
      </c>
      <c r="D5899" s="60">
        <v>0</v>
      </c>
      <c r="E5899" s="54">
        <v>48700.85</v>
      </c>
      <c r="F5899" s="54">
        <v>49514.86</v>
      </c>
      <c r="G5899" s="55">
        <v>1.0169999999999999</v>
      </c>
      <c r="H5899" s="53">
        <v>0</v>
      </c>
      <c r="I5899" s="53" t="s">
        <v>1408</v>
      </c>
    </row>
    <row r="5900" spans="1:9" ht="17.399999999999999" x14ac:dyDescent="0.3">
      <c r="A5900" s="53" t="s">
        <v>999</v>
      </c>
      <c r="B5900" s="57">
        <v>45901</v>
      </c>
      <c r="C5900" s="59">
        <v>3140310</v>
      </c>
      <c r="D5900" s="60">
        <v>15</v>
      </c>
      <c r="E5900" s="54">
        <v>47104.65</v>
      </c>
      <c r="F5900" s="54">
        <v>49957.56</v>
      </c>
      <c r="G5900" s="55">
        <v>1.0609999999999999</v>
      </c>
      <c r="H5900" s="53">
        <v>0</v>
      </c>
      <c r="I5900" s="53" t="s">
        <v>1408</v>
      </c>
    </row>
    <row r="5901" spans="1:9" ht="17.399999999999999" x14ac:dyDescent="0.3">
      <c r="A5901" s="53" t="s">
        <v>999</v>
      </c>
      <c r="B5901" s="57">
        <v>45931</v>
      </c>
      <c r="C5901" s="59">
        <v>3047111.88</v>
      </c>
      <c r="D5901" s="60">
        <v>35</v>
      </c>
      <c r="E5901" s="54">
        <v>45706.68</v>
      </c>
      <c r="F5901" s="54">
        <v>36362.730000000003</v>
      </c>
      <c r="G5901" s="55">
        <v>0.79600000000000004</v>
      </c>
      <c r="H5901" s="53">
        <v>0</v>
      </c>
      <c r="I5901" s="53" t="s">
        <v>1410</v>
      </c>
    </row>
    <row r="5902" spans="1:9" ht="17.399999999999999" x14ac:dyDescent="0.3">
      <c r="A5902" s="53" t="s">
        <v>999</v>
      </c>
      <c r="B5902" s="57">
        <v>45962</v>
      </c>
      <c r="C5902" s="59">
        <v>2955853.01</v>
      </c>
      <c r="D5902" s="60">
        <v>95</v>
      </c>
      <c r="E5902" s="54">
        <v>44337.8</v>
      </c>
      <c r="F5902" s="54">
        <v>13692.16</v>
      </c>
      <c r="G5902" s="55">
        <v>0.309</v>
      </c>
      <c r="H5902" s="53">
        <v>0</v>
      </c>
      <c r="I5902" s="53" t="s">
        <v>1409</v>
      </c>
    </row>
    <row r="5903" spans="1:9" ht="17.399999999999999" x14ac:dyDescent="0.3">
      <c r="A5903" s="53" t="s">
        <v>999</v>
      </c>
      <c r="B5903" s="57">
        <v>45992</v>
      </c>
      <c r="C5903" s="59">
        <v>2874961.26</v>
      </c>
      <c r="D5903" s="60">
        <v>0</v>
      </c>
      <c r="E5903" s="54">
        <v>43124.42</v>
      </c>
      <c r="F5903" s="54">
        <v>44167.37</v>
      </c>
      <c r="G5903" s="55">
        <v>1.024</v>
      </c>
      <c r="H5903" s="53">
        <v>0</v>
      </c>
      <c r="I5903" s="53" t="s">
        <v>1408</v>
      </c>
    </row>
    <row r="5904" spans="1:9" ht="17.399999999999999" x14ac:dyDescent="0.3">
      <c r="A5904" s="53" t="s">
        <v>1000</v>
      </c>
      <c r="B5904" s="57">
        <v>45658</v>
      </c>
      <c r="C5904" s="59">
        <v>1957751.4</v>
      </c>
      <c r="D5904" s="60">
        <v>0</v>
      </c>
      <c r="E5904" s="54">
        <v>19577.509999999998</v>
      </c>
      <c r="F5904" s="54">
        <v>21320.15</v>
      </c>
      <c r="G5904" s="55">
        <v>1.089</v>
      </c>
      <c r="H5904" s="53">
        <v>0</v>
      </c>
      <c r="I5904" s="53" t="s">
        <v>1408</v>
      </c>
    </row>
    <row r="5905" spans="1:9" ht="17.399999999999999" x14ac:dyDescent="0.3">
      <c r="A5905" s="53" t="s">
        <v>1000</v>
      </c>
      <c r="B5905" s="57">
        <v>45689</v>
      </c>
      <c r="C5905" s="59">
        <v>1921910.76</v>
      </c>
      <c r="D5905" s="60">
        <v>0</v>
      </c>
      <c r="E5905" s="54">
        <v>19219.11</v>
      </c>
      <c r="F5905" s="54">
        <v>21201.06</v>
      </c>
      <c r="G5905" s="55">
        <v>1.103</v>
      </c>
      <c r="H5905" s="53">
        <v>0</v>
      </c>
      <c r="I5905" s="53" t="s">
        <v>1408</v>
      </c>
    </row>
    <row r="5906" spans="1:9" ht="17.399999999999999" x14ac:dyDescent="0.3">
      <c r="A5906" s="53" t="s">
        <v>1000</v>
      </c>
      <c r="B5906" s="57">
        <v>45717</v>
      </c>
      <c r="C5906" s="59">
        <v>1882731.77</v>
      </c>
      <c r="D5906" s="60">
        <v>0</v>
      </c>
      <c r="E5906" s="54">
        <v>18827.32</v>
      </c>
      <c r="F5906" s="54">
        <v>18576.150000000001</v>
      </c>
      <c r="G5906" s="55">
        <v>0.98699999999999999</v>
      </c>
      <c r="H5906" s="53">
        <v>0</v>
      </c>
      <c r="I5906" s="53" t="s">
        <v>1408</v>
      </c>
    </row>
    <row r="5907" spans="1:9" ht="17.399999999999999" x14ac:dyDescent="0.3">
      <c r="A5907" s="53" t="s">
        <v>1000</v>
      </c>
      <c r="B5907" s="57">
        <v>45748</v>
      </c>
      <c r="C5907" s="59">
        <v>1854429.31</v>
      </c>
      <c r="D5907" s="60">
        <v>15</v>
      </c>
      <c r="E5907" s="54">
        <v>18544.29</v>
      </c>
      <c r="F5907" s="54">
        <v>20202.580000000002</v>
      </c>
      <c r="G5907" s="55">
        <v>1.089</v>
      </c>
      <c r="H5907" s="53">
        <v>0</v>
      </c>
      <c r="I5907" s="53" t="s">
        <v>1408</v>
      </c>
    </row>
    <row r="5908" spans="1:9" ht="17.399999999999999" x14ac:dyDescent="0.3">
      <c r="A5908" s="53" t="s">
        <v>1000</v>
      </c>
      <c r="B5908" s="57">
        <v>45778</v>
      </c>
      <c r="C5908" s="59">
        <v>1826925.76</v>
      </c>
      <c r="D5908" s="60">
        <v>0</v>
      </c>
      <c r="E5908" s="54">
        <v>18269.259999999998</v>
      </c>
      <c r="F5908" s="54">
        <v>17769.150000000001</v>
      </c>
      <c r="G5908" s="55">
        <v>0.97299999999999998</v>
      </c>
      <c r="H5908" s="53">
        <v>0</v>
      </c>
      <c r="I5908" s="53" t="s">
        <v>1408</v>
      </c>
    </row>
    <row r="5909" spans="1:9" ht="17.399999999999999" x14ac:dyDescent="0.3">
      <c r="A5909" s="53" t="s">
        <v>1000</v>
      </c>
      <c r="B5909" s="57">
        <v>45809</v>
      </c>
      <c r="C5909" s="59">
        <v>1796372.19</v>
      </c>
      <c r="D5909" s="60">
        <v>15</v>
      </c>
      <c r="E5909" s="54">
        <v>17963.72</v>
      </c>
      <c r="F5909" s="54">
        <v>20505.09</v>
      </c>
      <c r="G5909" s="55">
        <v>1.141</v>
      </c>
      <c r="H5909" s="53">
        <v>0</v>
      </c>
      <c r="I5909" s="53" t="s">
        <v>1408</v>
      </c>
    </row>
    <row r="5910" spans="1:9" ht="17.399999999999999" x14ac:dyDescent="0.3">
      <c r="A5910" s="53" t="s">
        <v>1000</v>
      </c>
      <c r="B5910" s="57">
        <v>45839</v>
      </c>
      <c r="C5910" s="59">
        <v>1761273.25</v>
      </c>
      <c r="D5910" s="60">
        <v>0</v>
      </c>
      <c r="E5910" s="54">
        <v>17612.73</v>
      </c>
      <c r="F5910" s="54">
        <v>17839</v>
      </c>
      <c r="G5910" s="55">
        <v>1.0129999999999999</v>
      </c>
      <c r="H5910" s="53">
        <v>0</v>
      </c>
      <c r="I5910" s="53" t="s">
        <v>1408</v>
      </c>
    </row>
    <row r="5911" spans="1:9" ht="17.399999999999999" x14ac:dyDescent="0.3">
      <c r="A5911" s="53" t="s">
        <v>1000</v>
      </c>
      <c r="B5911" s="57">
        <v>45870</v>
      </c>
      <c r="C5911" s="59">
        <v>1731531.83</v>
      </c>
      <c r="D5911" s="60">
        <v>0</v>
      </c>
      <c r="E5911" s="54">
        <v>17315.32</v>
      </c>
      <c r="F5911" s="54">
        <v>18031.3</v>
      </c>
      <c r="G5911" s="55">
        <v>1.0409999999999999</v>
      </c>
      <c r="H5911" s="53">
        <v>0</v>
      </c>
      <c r="I5911" s="53" t="s">
        <v>1408</v>
      </c>
    </row>
    <row r="5912" spans="1:9" ht="17.399999999999999" x14ac:dyDescent="0.3">
      <c r="A5912" s="53" t="s">
        <v>1000</v>
      </c>
      <c r="B5912" s="57">
        <v>45901</v>
      </c>
      <c r="C5912" s="59">
        <v>1705686.98</v>
      </c>
      <c r="D5912" s="60">
        <v>0</v>
      </c>
      <c r="E5912" s="54">
        <v>17056.87</v>
      </c>
      <c r="F5912" s="54">
        <v>18999.09</v>
      </c>
      <c r="G5912" s="55">
        <v>1.1140000000000001</v>
      </c>
      <c r="H5912" s="53">
        <v>0</v>
      </c>
      <c r="I5912" s="53" t="s">
        <v>1408</v>
      </c>
    </row>
    <row r="5913" spans="1:9" ht="17.399999999999999" x14ac:dyDescent="0.3">
      <c r="A5913" s="53" t="s">
        <v>1000</v>
      </c>
      <c r="B5913" s="57">
        <v>45931</v>
      </c>
      <c r="C5913" s="59">
        <v>1672964.28</v>
      </c>
      <c r="D5913" s="60">
        <v>0</v>
      </c>
      <c r="E5913" s="54">
        <v>16729.64</v>
      </c>
      <c r="F5913" s="54">
        <v>17679.73</v>
      </c>
      <c r="G5913" s="55">
        <v>1.0569999999999999</v>
      </c>
      <c r="H5913" s="53">
        <v>0</v>
      </c>
      <c r="I5913" s="53" t="s">
        <v>1408</v>
      </c>
    </row>
    <row r="5914" spans="1:9" ht="17.399999999999999" x14ac:dyDescent="0.3">
      <c r="A5914" s="53" t="s">
        <v>1000</v>
      </c>
      <c r="B5914" s="57">
        <v>45962</v>
      </c>
      <c r="C5914" s="59">
        <v>1643019.18</v>
      </c>
      <c r="D5914" s="60">
        <v>65</v>
      </c>
      <c r="E5914" s="54">
        <v>16430.189999999999</v>
      </c>
      <c r="F5914" s="54">
        <v>12075.44</v>
      </c>
      <c r="G5914" s="55">
        <v>0.73499999999999999</v>
      </c>
      <c r="H5914" s="53">
        <v>0</v>
      </c>
      <c r="I5914" s="53" t="s">
        <v>1411</v>
      </c>
    </row>
    <row r="5915" spans="1:9" ht="17.399999999999999" x14ac:dyDescent="0.3">
      <c r="A5915" s="53" t="s">
        <v>1000</v>
      </c>
      <c r="B5915" s="57">
        <v>45992</v>
      </c>
      <c r="C5915" s="59">
        <v>1616621.94</v>
      </c>
      <c r="D5915" s="60">
        <v>35</v>
      </c>
      <c r="E5915" s="54">
        <v>16166.22</v>
      </c>
      <c r="F5915" s="54">
        <v>14001.46</v>
      </c>
      <c r="G5915" s="55">
        <v>0.86599999999999999</v>
      </c>
      <c r="H5915" s="53">
        <v>0</v>
      </c>
      <c r="I5915" s="53" t="s">
        <v>1410</v>
      </c>
    </row>
    <row r="5916" spans="1:9" ht="17.399999999999999" x14ac:dyDescent="0.3">
      <c r="A5916" s="53" t="s">
        <v>1001</v>
      </c>
      <c r="B5916" s="57">
        <v>45658</v>
      </c>
      <c r="C5916" s="59">
        <v>919922.49</v>
      </c>
      <c r="D5916" s="60">
        <v>0</v>
      </c>
      <c r="E5916" s="54">
        <v>13798.84</v>
      </c>
      <c r="F5916" s="54">
        <v>14089.58</v>
      </c>
      <c r="G5916" s="55">
        <v>1.0209999999999999</v>
      </c>
      <c r="H5916" s="53">
        <v>0</v>
      </c>
      <c r="I5916" s="53" t="s">
        <v>1408</v>
      </c>
    </row>
    <row r="5917" spans="1:9" ht="17.399999999999999" x14ac:dyDescent="0.3">
      <c r="A5917" s="53" t="s">
        <v>1001</v>
      </c>
      <c r="B5917" s="57">
        <v>45689</v>
      </c>
      <c r="C5917" s="59">
        <v>895958.04</v>
      </c>
      <c r="D5917" s="60">
        <v>0</v>
      </c>
      <c r="E5917" s="54">
        <v>13439.37</v>
      </c>
      <c r="F5917" s="54">
        <v>15344.51</v>
      </c>
      <c r="G5917" s="55">
        <v>1.1419999999999999</v>
      </c>
      <c r="H5917" s="53">
        <v>0</v>
      </c>
      <c r="I5917" s="53" t="s">
        <v>1408</v>
      </c>
    </row>
    <row r="5918" spans="1:9" ht="17.399999999999999" x14ac:dyDescent="0.3">
      <c r="A5918" s="53" t="s">
        <v>1001</v>
      </c>
      <c r="B5918" s="57">
        <v>45717</v>
      </c>
      <c r="C5918" s="59">
        <v>871778.81</v>
      </c>
      <c r="D5918" s="60">
        <v>0</v>
      </c>
      <c r="E5918" s="54">
        <v>13076.68</v>
      </c>
      <c r="F5918" s="54">
        <v>15003.29</v>
      </c>
      <c r="G5918" s="55">
        <v>1.147</v>
      </c>
      <c r="H5918" s="53">
        <v>0</v>
      </c>
      <c r="I5918" s="53" t="s">
        <v>1408</v>
      </c>
    </row>
    <row r="5919" spans="1:9" ht="17.399999999999999" x14ac:dyDescent="0.3">
      <c r="A5919" s="53" t="s">
        <v>1001</v>
      </c>
      <c r="B5919" s="57">
        <v>45748</v>
      </c>
      <c r="C5919" s="59">
        <v>846292.02</v>
      </c>
      <c r="D5919" s="60">
        <v>15</v>
      </c>
      <c r="E5919" s="54">
        <v>12694.38</v>
      </c>
      <c r="F5919" s="54">
        <v>12487.18</v>
      </c>
      <c r="G5919" s="55">
        <v>0.98399999999999999</v>
      </c>
      <c r="H5919" s="53">
        <v>0</v>
      </c>
      <c r="I5919" s="53" t="s">
        <v>1408</v>
      </c>
    </row>
    <row r="5920" spans="1:9" ht="17.399999999999999" x14ac:dyDescent="0.3">
      <c r="A5920" s="53" t="s">
        <v>1001</v>
      </c>
      <c r="B5920" s="57">
        <v>45778</v>
      </c>
      <c r="C5920" s="59">
        <v>820007.43</v>
      </c>
      <c r="D5920" s="60">
        <v>0</v>
      </c>
      <c r="E5920" s="54">
        <v>12300.11</v>
      </c>
      <c r="F5920" s="54">
        <v>13111.1</v>
      </c>
      <c r="G5920" s="55">
        <v>1.0660000000000001</v>
      </c>
      <c r="H5920" s="53">
        <v>0</v>
      </c>
      <c r="I5920" s="53" t="s">
        <v>1408</v>
      </c>
    </row>
    <row r="5921" spans="1:9" ht="17.399999999999999" x14ac:dyDescent="0.3">
      <c r="A5921" s="53" t="s">
        <v>1001</v>
      </c>
      <c r="B5921" s="57">
        <v>45809</v>
      </c>
      <c r="C5921" s="59">
        <v>794244.98</v>
      </c>
      <c r="D5921" s="60">
        <v>0</v>
      </c>
      <c r="E5921" s="54">
        <v>11913.67</v>
      </c>
      <c r="F5921" s="54">
        <v>12069.75</v>
      </c>
      <c r="G5921" s="55">
        <v>1.0129999999999999</v>
      </c>
      <c r="H5921" s="53">
        <v>0</v>
      </c>
      <c r="I5921" s="53" t="s">
        <v>1408</v>
      </c>
    </row>
    <row r="5922" spans="1:9" ht="17.399999999999999" x14ac:dyDescent="0.3">
      <c r="A5922" s="53" t="s">
        <v>1001</v>
      </c>
      <c r="B5922" s="57">
        <v>45839</v>
      </c>
      <c r="C5922" s="59">
        <v>769284.74</v>
      </c>
      <c r="D5922" s="60">
        <v>0</v>
      </c>
      <c r="E5922" s="54">
        <v>11539.27</v>
      </c>
      <c r="F5922" s="54">
        <v>12843.13</v>
      </c>
      <c r="G5922" s="55">
        <v>1.113</v>
      </c>
      <c r="H5922" s="53">
        <v>0</v>
      </c>
      <c r="I5922" s="53" t="s">
        <v>1408</v>
      </c>
    </row>
    <row r="5923" spans="1:9" ht="17.399999999999999" x14ac:dyDescent="0.3">
      <c r="A5923" s="53" t="s">
        <v>1001</v>
      </c>
      <c r="B5923" s="57">
        <v>45870</v>
      </c>
      <c r="C5923" s="59">
        <v>745972.24</v>
      </c>
      <c r="D5923" s="60">
        <v>35</v>
      </c>
      <c r="E5923" s="54">
        <v>11189.58</v>
      </c>
      <c r="F5923" s="54">
        <v>5121.7700000000004</v>
      </c>
      <c r="G5923" s="55">
        <v>0.45800000000000002</v>
      </c>
      <c r="H5923" s="53">
        <v>0</v>
      </c>
      <c r="I5923" s="53" t="s">
        <v>1410</v>
      </c>
    </row>
    <row r="5924" spans="1:9" ht="17.399999999999999" x14ac:dyDescent="0.3">
      <c r="A5924" s="53" t="s">
        <v>1001</v>
      </c>
      <c r="B5924" s="57">
        <v>45901</v>
      </c>
      <c r="C5924" s="59">
        <v>721485.71</v>
      </c>
      <c r="D5924" s="60">
        <v>0</v>
      </c>
      <c r="E5924" s="54">
        <v>10822.29</v>
      </c>
      <c r="F5924" s="54">
        <v>10303.620000000001</v>
      </c>
      <c r="G5924" s="55">
        <v>0.95199999999999996</v>
      </c>
      <c r="H5924" s="53">
        <v>0</v>
      </c>
      <c r="I5924" s="53" t="s">
        <v>1408</v>
      </c>
    </row>
    <row r="5925" spans="1:9" ht="17.399999999999999" x14ac:dyDescent="0.3">
      <c r="A5925" s="53" t="s">
        <v>1001</v>
      </c>
      <c r="B5925" s="57">
        <v>45931</v>
      </c>
      <c r="C5925" s="59">
        <v>698319.6</v>
      </c>
      <c r="D5925" s="60">
        <v>0</v>
      </c>
      <c r="E5925" s="54">
        <v>10474.790000000001</v>
      </c>
      <c r="F5925" s="54">
        <v>10332.879999999999</v>
      </c>
      <c r="G5925" s="55">
        <v>0.98599999999999999</v>
      </c>
      <c r="H5925" s="53">
        <v>0</v>
      </c>
      <c r="I5925" s="53" t="s">
        <v>1408</v>
      </c>
    </row>
    <row r="5926" spans="1:9" ht="17.399999999999999" x14ac:dyDescent="0.3">
      <c r="A5926" s="53" t="s">
        <v>1001</v>
      </c>
      <c r="B5926" s="57">
        <v>45962</v>
      </c>
      <c r="C5926" s="59">
        <v>677135.61</v>
      </c>
      <c r="D5926" s="60">
        <v>0</v>
      </c>
      <c r="E5926" s="54">
        <v>10157.030000000001</v>
      </c>
      <c r="F5926" s="54">
        <v>10435.51</v>
      </c>
      <c r="G5926" s="55">
        <v>1.0269999999999999</v>
      </c>
      <c r="H5926" s="53">
        <v>0</v>
      </c>
      <c r="I5926" s="53" t="s">
        <v>1408</v>
      </c>
    </row>
    <row r="5927" spans="1:9" ht="17.399999999999999" x14ac:dyDescent="0.3">
      <c r="A5927" s="53" t="s">
        <v>1001</v>
      </c>
      <c r="B5927" s="57">
        <v>45992</v>
      </c>
      <c r="C5927" s="59">
        <v>657855.75</v>
      </c>
      <c r="D5927" s="60">
        <v>0</v>
      </c>
      <c r="E5927" s="54">
        <v>9867.84</v>
      </c>
      <c r="F5927" s="54">
        <v>10566.07</v>
      </c>
      <c r="G5927" s="55">
        <v>1.071</v>
      </c>
      <c r="H5927" s="53">
        <v>0</v>
      </c>
      <c r="I5927" s="53" t="s">
        <v>1408</v>
      </c>
    </row>
    <row r="5928" spans="1:9" ht="17.399999999999999" x14ac:dyDescent="0.3">
      <c r="A5928" s="53" t="s">
        <v>1003</v>
      </c>
      <c r="B5928" s="57">
        <v>45658</v>
      </c>
      <c r="C5928" s="59">
        <v>15034005.699999999</v>
      </c>
      <c r="D5928" s="60">
        <v>0</v>
      </c>
      <c r="E5928" s="54">
        <v>225510.09</v>
      </c>
      <c r="F5928" s="54">
        <v>250077.76</v>
      </c>
      <c r="G5928" s="55">
        <v>1.109</v>
      </c>
      <c r="H5928" s="53">
        <v>0</v>
      </c>
      <c r="I5928" s="53" t="s">
        <v>1408</v>
      </c>
    </row>
    <row r="5929" spans="1:9" ht="17.399999999999999" x14ac:dyDescent="0.3">
      <c r="A5929" s="53" t="s">
        <v>1003</v>
      </c>
      <c r="B5929" s="57">
        <v>45689</v>
      </c>
      <c r="C5929" s="59">
        <v>14634458.140000001</v>
      </c>
      <c r="D5929" s="60">
        <v>0</v>
      </c>
      <c r="E5929" s="54">
        <v>219516.87</v>
      </c>
      <c r="F5929" s="54">
        <v>246074.07</v>
      </c>
      <c r="G5929" s="55">
        <v>1.121</v>
      </c>
      <c r="H5929" s="53">
        <v>0</v>
      </c>
      <c r="I5929" s="53" t="s">
        <v>1408</v>
      </c>
    </row>
    <row r="5930" spans="1:9" ht="17.399999999999999" x14ac:dyDescent="0.3">
      <c r="A5930" s="53" t="s">
        <v>1003</v>
      </c>
      <c r="B5930" s="57">
        <v>45717</v>
      </c>
      <c r="C5930" s="59">
        <v>14228735.33</v>
      </c>
      <c r="D5930" s="60">
        <v>0</v>
      </c>
      <c r="E5930" s="54">
        <v>213431.03</v>
      </c>
      <c r="F5930" s="54">
        <v>218369.05</v>
      </c>
      <c r="G5930" s="55">
        <v>1.0229999999999999</v>
      </c>
      <c r="H5930" s="53">
        <v>0</v>
      </c>
      <c r="I5930" s="53" t="s">
        <v>1408</v>
      </c>
    </row>
    <row r="5931" spans="1:9" ht="17.399999999999999" x14ac:dyDescent="0.3">
      <c r="A5931" s="53" t="s">
        <v>1003</v>
      </c>
      <c r="B5931" s="57">
        <v>45748</v>
      </c>
      <c r="C5931" s="59">
        <v>13887295.970000001</v>
      </c>
      <c r="D5931" s="60">
        <v>15</v>
      </c>
      <c r="E5931" s="54">
        <v>208309.44</v>
      </c>
      <c r="F5931" s="54">
        <v>221332.58</v>
      </c>
      <c r="G5931" s="55">
        <v>1.0629999999999999</v>
      </c>
      <c r="H5931" s="53">
        <v>0</v>
      </c>
      <c r="I5931" s="53" t="s">
        <v>1408</v>
      </c>
    </row>
    <row r="5932" spans="1:9" ht="17.399999999999999" x14ac:dyDescent="0.3">
      <c r="A5932" s="53" t="s">
        <v>1003</v>
      </c>
      <c r="B5932" s="57">
        <v>45778</v>
      </c>
      <c r="C5932" s="59">
        <v>13544056.24</v>
      </c>
      <c r="D5932" s="60">
        <v>0</v>
      </c>
      <c r="E5932" s="54">
        <v>203160.84</v>
      </c>
      <c r="F5932" s="54">
        <v>205575.37</v>
      </c>
      <c r="G5932" s="55">
        <v>1.012</v>
      </c>
      <c r="H5932" s="53">
        <v>0</v>
      </c>
      <c r="I5932" s="53" t="s">
        <v>1408</v>
      </c>
    </row>
    <row r="5933" spans="1:9" ht="17.399999999999999" x14ac:dyDescent="0.3">
      <c r="A5933" s="53" t="s">
        <v>1003</v>
      </c>
      <c r="B5933" s="57">
        <v>45809</v>
      </c>
      <c r="C5933" s="59">
        <v>13198811.43</v>
      </c>
      <c r="D5933" s="60">
        <v>0</v>
      </c>
      <c r="E5933" s="54">
        <v>197982.17</v>
      </c>
      <c r="F5933" s="54">
        <v>215312.39</v>
      </c>
      <c r="G5933" s="55">
        <v>1.0880000000000001</v>
      </c>
      <c r="H5933" s="53">
        <v>0</v>
      </c>
      <c r="I5933" s="53" t="s">
        <v>1408</v>
      </c>
    </row>
    <row r="5934" spans="1:9" ht="17.399999999999999" x14ac:dyDescent="0.3">
      <c r="A5934" s="53" t="s">
        <v>1003</v>
      </c>
      <c r="B5934" s="57">
        <v>45839</v>
      </c>
      <c r="C5934" s="59">
        <v>12856808.33</v>
      </c>
      <c r="D5934" s="60">
        <v>15</v>
      </c>
      <c r="E5934" s="54">
        <v>192852.12</v>
      </c>
      <c r="F5934" s="54">
        <v>190971.9</v>
      </c>
      <c r="G5934" s="55">
        <v>0.99</v>
      </c>
      <c r="H5934" s="53">
        <v>0</v>
      </c>
      <c r="I5934" s="53" t="s">
        <v>1408</v>
      </c>
    </row>
    <row r="5935" spans="1:9" ht="17.399999999999999" x14ac:dyDescent="0.3">
      <c r="A5935" s="53" t="s">
        <v>1003</v>
      </c>
      <c r="B5935" s="57">
        <v>45870</v>
      </c>
      <c r="C5935" s="59">
        <v>12573097.939999999</v>
      </c>
      <c r="D5935" s="60">
        <v>65</v>
      </c>
      <c r="E5935" s="54">
        <v>188596.47</v>
      </c>
      <c r="F5935" s="54">
        <v>130084.18</v>
      </c>
      <c r="G5935" s="55">
        <v>0.69</v>
      </c>
      <c r="H5935" s="53">
        <v>0</v>
      </c>
      <c r="I5935" s="53" t="s">
        <v>1411</v>
      </c>
    </row>
    <row r="5936" spans="1:9" ht="17.399999999999999" x14ac:dyDescent="0.3">
      <c r="A5936" s="53" t="s">
        <v>1003</v>
      </c>
      <c r="B5936" s="57">
        <v>45901</v>
      </c>
      <c r="C5936" s="59">
        <v>12242690.109999999</v>
      </c>
      <c r="D5936" s="60">
        <v>0</v>
      </c>
      <c r="E5936" s="54">
        <v>183640.35</v>
      </c>
      <c r="F5936" s="54">
        <v>209630.55</v>
      </c>
      <c r="G5936" s="55">
        <v>1.1419999999999999</v>
      </c>
      <c r="H5936" s="53">
        <v>0</v>
      </c>
      <c r="I5936" s="53" t="s">
        <v>1408</v>
      </c>
    </row>
    <row r="5937" spans="1:9" ht="17.399999999999999" x14ac:dyDescent="0.3">
      <c r="A5937" s="53" t="s">
        <v>1003</v>
      </c>
      <c r="B5937" s="57">
        <v>45931</v>
      </c>
      <c r="C5937" s="59">
        <v>11938441.130000001</v>
      </c>
      <c r="D5937" s="60">
        <v>15</v>
      </c>
      <c r="E5937" s="54">
        <v>179076.62</v>
      </c>
      <c r="F5937" s="54">
        <v>183892.03</v>
      </c>
      <c r="G5937" s="55">
        <v>1.0269999999999999</v>
      </c>
      <c r="H5937" s="53">
        <v>0</v>
      </c>
      <c r="I5937" s="53" t="s">
        <v>1408</v>
      </c>
    </row>
    <row r="5938" spans="1:9" ht="17.399999999999999" x14ac:dyDescent="0.3">
      <c r="A5938" s="53" t="s">
        <v>1003</v>
      </c>
      <c r="B5938" s="57">
        <v>45962</v>
      </c>
      <c r="C5938" s="59">
        <v>11685114</v>
      </c>
      <c r="D5938" s="60">
        <v>0</v>
      </c>
      <c r="E5938" s="54">
        <v>175276.71</v>
      </c>
      <c r="F5938" s="54">
        <v>167325.93</v>
      </c>
      <c r="G5938" s="55">
        <v>0.95499999999999996</v>
      </c>
      <c r="H5938" s="53">
        <v>0</v>
      </c>
      <c r="I5938" s="53" t="s">
        <v>1408</v>
      </c>
    </row>
    <row r="5939" spans="1:9" ht="17.399999999999999" x14ac:dyDescent="0.3">
      <c r="A5939" s="53" t="s">
        <v>1003</v>
      </c>
      <c r="B5939" s="57">
        <v>45992</v>
      </c>
      <c r="C5939" s="59">
        <v>11432095.560000001</v>
      </c>
      <c r="D5939" s="60">
        <v>35</v>
      </c>
      <c r="E5939" s="54">
        <v>171481.43</v>
      </c>
      <c r="F5939" s="54">
        <v>103929</v>
      </c>
      <c r="G5939" s="55">
        <v>0.60599999999999998</v>
      </c>
      <c r="H5939" s="53">
        <v>0</v>
      </c>
      <c r="I5939" s="53" t="s">
        <v>1410</v>
      </c>
    </row>
    <row r="5940" spans="1:9" ht="17.399999999999999" x14ac:dyDescent="0.3">
      <c r="A5940" s="53" t="s">
        <v>1004</v>
      </c>
      <c r="B5940" s="57">
        <v>45658</v>
      </c>
      <c r="C5940" s="59">
        <v>1455232.42</v>
      </c>
      <c r="D5940" s="60">
        <v>0</v>
      </c>
      <c r="E5940" s="54">
        <v>21828.49</v>
      </c>
      <c r="F5940" s="54">
        <v>21641.18</v>
      </c>
      <c r="G5940" s="55">
        <v>0.99099999999999999</v>
      </c>
      <c r="H5940" s="53">
        <v>0</v>
      </c>
      <c r="I5940" s="53" t="s">
        <v>1408</v>
      </c>
    </row>
    <row r="5941" spans="1:9" ht="17.399999999999999" x14ac:dyDescent="0.3">
      <c r="A5941" s="53" t="s">
        <v>1004</v>
      </c>
      <c r="B5941" s="57">
        <v>45689</v>
      </c>
      <c r="C5941" s="59">
        <v>1408578.19</v>
      </c>
      <c r="D5941" s="60">
        <v>35</v>
      </c>
      <c r="E5941" s="54">
        <v>21128.67</v>
      </c>
      <c r="F5941" s="54">
        <v>9954.61</v>
      </c>
      <c r="G5941" s="55">
        <v>0.47099999999999997</v>
      </c>
      <c r="H5941" s="53">
        <v>0</v>
      </c>
      <c r="I5941" s="53" t="s">
        <v>1410</v>
      </c>
    </row>
    <row r="5942" spans="1:9" ht="17.399999999999999" x14ac:dyDescent="0.3">
      <c r="A5942" s="53" t="s">
        <v>1004</v>
      </c>
      <c r="B5942" s="57">
        <v>45717</v>
      </c>
      <c r="C5942" s="59">
        <v>1368758.45</v>
      </c>
      <c r="D5942" s="60">
        <v>0</v>
      </c>
      <c r="E5942" s="54">
        <v>20531.38</v>
      </c>
      <c r="F5942" s="54">
        <v>20135.98</v>
      </c>
      <c r="G5942" s="55">
        <v>0.98099999999999998</v>
      </c>
      <c r="H5942" s="53">
        <v>0</v>
      </c>
      <c r="I5942" s="53" t="s">
        <v>1408</v>
      </c>
    </row>
    <row r="5943" spans="1:9" ht="17.399999999999999" x14ac:dyDescent="0.3">
      <c r="A5943" s="53" t="s">
        <v>1004</v>
      </c>
      <c r="B5943" s="57">
        <v>45748</v>
      </c>
      <c r="C5943" s="59">
        <v>1331204.4099999999</v>
      </c>
      <c r="D5943" s="60">
        <v>65</v>
      </c>
      <c r="E5943" s="54">
        <v>19968.07</v>
      </c>
      <c r="F5943" s="54">
        <v>8613.4699999999993</v>
      </c>
      <c r="G5943" s="55">
        <v>0.43099999999999999</v>
      </c>
      <c r="H5943" s="53">
        <v>0</v>
      </c>
      <c r="I5943" s="53" t="s">
        <v>1411</v>
      </c>
    </row>
    <row r="5944" spans="1:9" ht="17.399999999999999" x14ac:dyDescent="0.3">
      <c r="A5944" s="53" t="s">
        <v>1004</v>
      </c>
      <c r="B5944" s="57">
        <v>45778</v>
      </c>
      <c r="C5944" s="59">
        <v>1289123.21</v>
      </c>
      <c r="D5944" s="60">
        <v>15</v>
      </c>
      <c r="E5944" s="54">
        <v>19336.849999999999</v>
      </c>
      <c r="F5944" s="54">
        <v>21557.03</v>
      </c>
      <c r="G5944" s="55">
        <v>1.115</v>
      </c>
      <c r="H5944" s="53">
        <v>0</v>
      </c>
      <c r="I5944" s="53" t="s">
        <v>1408</v>
      </c>
    </row>
    <row r="5945" spans="1:9" ht="17.399999999999999" x14ac:dyDescent="0.3">
      <c r="A5945" s="53" t="s">
        <v>1004</v>
      </c>
      <c r="B5945" s="57">
        <v>45809</v>
      </c>
      <c r="C5945" s="59">
        <v>1253925.1000000001</v>
      </c>
      <c r="D5945" s="60">
        <v>15</v>
      </c>
      <c r="E5945" s="54">
        <v>18808.88</v>
      </c>
      <c r="F5945" s="54">
        <v>18811.27</v>
      </c>
      <c r="G5945" s="55">
        <v>1</v>
      </c>
      <c r="H5945" s="53">
        <v>0</v>
      </c>
      <c r="I5945" s="53" t="s">
        <v>1408</v>
      </c>
    </row>
    <row r="5946" spans="1:9" ht="17.399999999999999" x14ac:dyDescent="0.3">
      <c r="A5946" s="53" t="s">
        <v>1004</v>
      </c>
      <c r="B5946" s="57">
        <v>45839</v>
      </c>
      <c r="C5946" s="59">
        <v>1219997.23</v>
      </c>
      <c r="D5946" s="60">
        <v>15</v>
      </c>
      <c r="E5946" s="54">
        <v>18299.96</v>
      </c>
      <c r="F5946" s="54">
        <v>20215.32</v>
      </c>
      <c r="G5946" s="55">
        <v>1.105</v>
      </c>
      <c r="H5946" s="53">
        <v>0</v>
      </c>
      <c r="I5946" s="53" t="s">
        <v>1408</v>
      </c>
    </row>
    <row r="5947" spans="1:9" ht="17.399999999999999" x14ac:dyDescent="0.3">
      <c r="A5947" s="53" t="s">
        <v>1004</v>
      </c>
      <c r="B5947" s="57">
        <v>45870</v>
      </c>
      <c r="C5947" s="59">
        <v>1181123.53</v>
      </c>
      <c r="D5947" s="60">
        <v>0</v>
      </c>
      <c r="E5947" s="54">
        <v>17716.849999999999</v>
      </c>
      <c r="F5947" s="54">
        <v>18709.27</v>
      </c>
      <c r="G5947" s="55">
        <v>1.056</v>
      </c>
      <c r="H5947" s="53">
        <v>0</v>
      </c>
      <c r="I5947" s="53" t="s">
        <v>1408</v>
      </c>
    </row>
    <row r="5948" spans="1:9" ht="17.399999999999999" x14ac:dyDescent="0.3">
      <c r="A5948" s="53" t="s">
        <v>1004</v>
      </c>
      <c r="B5948" s="57">
        <v>45901</v>
      </c>
      <c r="C5948" s="59">
        <v>1150002.48</v>
      </c>
      <c r="D5948" s="60">
        <v>0</v>
      </c>
      <c r="E5948" s="54">
        <v>17250.04</v>
      </c>
      <c r="F5948" s="54">
        <v>19189.849999999999</v>
      </c>
      <c r="G5948" s="55">
        <v>1.1120000000000001</v>
      </c>
      <c r="H5948" s="53">
        <v>0</v>
      </c>
      <c r="I5948" s="53" t="s">
        <v>1408</v>
      </c>
    </row>
    <row r="5949" spans="1:9" ht="17.399999999999999" x14ac:dyDescent="0.3">
      <c r="A5949" s="53" t="s">
        <v>1004</v>
      </c>
      <c r="B5949" s="57">
        <v>45931</v>
      </c>
      <c r="C5949" s="59">
        <v>1119544.4099999999</v>
      </c>
      <c r="D5949" s="60">
        <v>0</v>
      </c>
      <c r="E5949" s="54">
        <v>16793.169999999998</v>
      </c>
      <c r="F5949" s="54">
        <v>17616.77</v>
      </c>
      <c r="G5949" s="55">
        <v>1.0489999999999999</v>
      </c>
      <c r="H5949" s="53">
        <v>0</v>
      </c>
      <c r="I5949" s="53" t="s">
        <v>1408</v>
      </c>
    </row>
    <row r="5950" spans="1:9" ht="17.399999999999999" x14ac:dyDescent="0.3">
      <c r="A5950" s="53" t="s">
        <v>1004</v>
      </c>
      <c r="B5950" s="57">
        <v>45962</v>
      </c>
      <c r="C5950" s="59">
        <v>1082898.83</v>
      </c>
      <c r="D5950" s="60">
        <v>15</v>
      </c>
      <c r="E5950" s="54">
        <v>16243.48</v>
      </c>
      <c r="F5950" s="54">
        <v>16358.3</v>
      </c>
      <c r="G5950" s="55">
        <v>1.0069999999999999</v>
      </c>
      <c r="H5950" s="53">
        <v>0</v>
      </c>
      <c r="I5950" s="53" t="s">
        <v>1408</v>
      </c>
    </row>
    <row r="5951" spans="1:9" ht="17.399999999999999" x14ac:dyDescent="0.3">
      <c r="A5951" s="53" t="s">
        <v>1004</v>
      </c>
      <c r="B5951" s="57">
        <v>45992</v>
      </c>
      <c r="C5951" s="59">
        <v>1050355.94</v>
      </c>
      <c r="D5951" s="60">
        <v>35</v>
      </c>
      <c r="E5951" s="54">
        <v>15755.34</v>
      </c>
      <c r="F5951" s="54">
        <v>6635.08</v>
      </c>
      <c r="G5951" s="55">
        <v>0.42099999999999999</v>
      </c>
      <c r="H5951" s="53">
        <v>0</v>
      </c>
      <c r="I5951" s="53" t="s">
        <v>1410</v>
      </c>
    </row>
    <row r="5952" spans="1:9" ht="17.399999999999999" x14ac:dyDescent="0.3">
      <c r="A5952" s="53" t="s">
        <v>1005</v>
      </c>
      <c r="B5952" s="57">
        <v>45658</v>
      </c>
      <c r="C5952" s="59">
        <v>317634.53000000003</v>
      </c>
      <c r="D5952" s="60">
        <v>0</v>
      </c>
      <c r="E5952" s="54">
        <v>3176.35</v>
      </c>
      <c r="F5952" s="54">
        <v>3531.14</v>
      </c>
      <c r="G5952" s="55">
        <v>1.1120000000000001</v>
      </c>
      <c r="H5952" s="53">
        <v>0</v>
      </c>
      <c r="I5952" s="53" t="s">
        <v>1408</v>
      </c>
    </row>
    <row r="5953" spans="1:9" ht="17.399999999999999" x14ac:dyDescent="0.3">
      <c r="A5953" s="53" t="s">
        <v>1005</v>
      </c>
      <c r="B5953" s="57">
        <v>45689</v>
      </c>
      <c r="C5953" s="59">
        <v>311174.02</v>
      </c>
      <c r="D5953" s="60">
        <v>0</v>
      </c>
      <c r="E5953" s="54">
        <v>3111.74</v>
      </c>
      <c r="F5953" s="54">
        <v>3441.62</v>
      </c>
      <c r="G5953" s="55">
        <v>1.1060000000000001</v>
      </c>
      <c r="H5953" s="53">
        <v>0</v>
      </c>
      <c r="I5953" s="53" t="s">
        <v>1408</v>
      </c>
    </row>
    <row r="5954" spans="1:9" ht="17.399999999999999" x14ac:dyDescent="0.3">
      <c r="A5954" s="53" t="s">
        <v>1005</v>
      </c>
      <c r="B5954" s="57">
        <v>45717</v>
      </c>
      <c r="C5954" s="59">
        <v>306659.65999999997</v>
      </c>
      <c r="D5954" s="60">
        <v>0</v>
      </c>
      <c r="E5954" s="54">
        <v>3066.6</v>
      </c>
      <c r="F5954" s="54">
        <v>2928.39</v>
      </c>
      <c r="G5954" s="55">
        <v>0.95499999999999996</v>
      </c>
      <c r="H5954" s="53">
        <v>0</v>
      </c>
      <c r="I5954" s="53" t="s">
        <v>1408</v>
      </c>
    </row>
    <row r="5955" spans="1:9" ht="17.399999999999999" x14ac:dyDescent="0.3">
      <c r="A5955" s="53" t="s">
        <v>1005</v>
      </c>
      <c r="B5955" s="57">
        <v>45748</v>
      </c>
      <c r="C5955" s="59">
        <v>301254.74</v>
      </c>
      <c r="D5955" s="60">
        <v>0</v>
      </c>
      <c r="E5955" s="54">
        <v>3012.55</v>
      </c>
      <c r="F5955" s="54">
        <v>3413.52</v>
      </c>
      <c r="G5955" s="55">
        <v>1.133</v>
      </c>
      <c r="H5955" s="53">
        <v>0</v>
      </c>
      <c r="I5955" s="53" t="s">
        <v>1408</v>
      </c>
    </row>
    <row r="5956" spans="1:9" ht="17.399999999999999" x14ac:dyDescent="0.3">
      <c r="A5956" s="53" t="s">
        <v>1005</v>
      </c>
      <c r="B5956" s="57">
        <v>45778</v>
      </c>
      <c r="C5956" s="59">
        <v>296447.32</v>
      </c>
      <c r="D5956" s="60">
        <v>0</v>
      </c>
      <c r="E5956" s="54">
        <v>2964.47</v>
      </c>
      <c r="F5956" s="54">
        <v>3101.75</v>
      </c>
      <c r="G5956" s="55">
        <v>1.046</v>
      </c>
      <c r="H5956" s="53">
        <v>0</v>
      </c>
      <c r="I5956" s="53" t="s">
        <v>1408</v>
      </c>
    </row>
    <row r="5957" spans="1:9" ht="17.399999999999999" x14ac:dyDescent="0.3">
      <c r="A5957" s="53" t="s">
        <v>1005</v>
      </c>
      <c r="B5957" s="57">
        <v>45809</v>
      </c>
      <c r="C5957" s="59">
        <v>290583.40999999997</v>
      </c>
      <c r="D5957" s="60">
        <v>0</v>
      </c>
      <c r="E5957" s="54">
        <v>2905.83</v>
      </c>
      <c r="F5957" s="54">
        <v>3230.97</v>
      </c>
      <c r="G5957" s="55">
        <v>1.1120000000000001</v>
      </c>
      <c r="H5957" s="53">
        <v>0</v>
      </c>
      <c r="I5957" s="53" t="s">
        <v>1408</v>
      </c>
    </row>
    <row r="5958" spans="1:9" ht="17.399999999999999" x14ac:dyDescent="0.3">
      <c r="A5958" s="53" t="s">
        <v>1005</v>
      </c>
      <c r="B5958" s="57">
        <v>45839</v>
      </c>
      <c r="C5958" s="59">
        <v>285705.96000000002</v>
      </c>
      <c r="D5958" s="60">
        <v>0</v>
      </c>
      <c r="E5958" s="54">
        <v>2857.06</v>
      </c>
      <c r="F5958" s="54">
        <v>3009.38</v>
      </c>
      <c r="G5958" s="55">
        <v>1.0529999999999999</v>
      </c>
      <c r="H5958" s="53">
        <v>0</v>
      </c>
      <c r="I5958" s="53" t="s">
        <v>1408</v>
      </c>
    </row>
    <row r="5959" spans="1:9" ht="17.399999999999999" x14ac:dyDescent="0.3">
      <c r="A5959" s="53" t="s">
        <v>1005</v>
      </c>
      <c r="B5959" s="57">
        <v>45870</v>
      </c>
      <c r="C5959" s="59">
        <v>280416.53999999998</v>
      </c>
      <c r="D5959" s="60">
        <v>0</v>
      </c>
      <c r="E5959" s="54">
        <v>2804.17</v>
      </c>
      <c r="F5959" s="54">
        <v>2769.39</v>
      </c>
      <c r="G5959" s="55">
        <v>0.98799999999999999</v>
      </c>
      <c r="H5959" s="53">
        <v>0</v>
      </c>
      <c r="I5959" s="53" t="s">
        <v>1408</v>
      </c>
    </row>
    <row r="5960" spans="1:9" ht="17.399999999999999" x14ac:dyDescent="0.3">
      <c r="A5960" s="53" t="s">
        <v>1005</v>
      </c>
      <c r="B5960" s="57">
        <v>45901</v>
      </c>
      <c r="C5960" s="59">
        <v>274572.03999999998</v>
      </c>
      <c r="D5960" s="60">
        <v>65</v>
      </c>
      <c r="E5960" s="54">
        <v>2745.72</v>
      </c>
      <c r="F5960" s="54">
        <v>1319.32</v>
      </c>
      <c r="G5960" s="55">
        <v>0.48099999999999998</v>
      </c>
      <c r="H5960" s="53">
        <v>0</v>
      </c>
      <c r="I5960" s="53" t="s">
        <v>1411</v>
      </c>
    </row>
    <row r="5961" spans="1:9" ht="17.399999999999999" x14ac:dyDescent="0.3">
      <c r="A5961" s="53" t="s">
        <v>1005</v>
      </c>
      <c r="B5961" s="57">
        <v>45931</v>
      </c>
      <c r="C5961" s="59">
        <v>269670.51</v>
      </c>
      <c r="D5961" s="60">
        <v>0</v>
      </c>
      <c r="E5961" s="54">
        <v>2696.71</v>
      </c>
      <c r="F5961" s="54">
        <v>2834.1</v>
      </c>
      <c r="G5961" s="55">
        <v>1.0509999999999999</v>
      </c>
      <c r="H5961" s="53">
        <v>0</v>
      </c>
      <c r="I5961" s="53" t="s">
        <v>1408</v>
      </c>
    </row>
    <row r="5962" spans="1:9" ht="17.399999999999999" x14ac:dyDescent="0.3">
      <c r="A5962" s="53" t="s">
        <v>1005</v>
      </c>
      <c r="B5962" s="57">
        <v>45962</v>
      </c>
      <c r="C5962" s="59">
        <v>265456.42</v>
      </c>
      <c r="D5962" s="60">
        <v>65</v>
      </c>
      <c r="E5962" s="54">
        <v>2654.56</v>
      </c>
      <c r="F5962" s="54">
        <v>1973.73</v>
      </c>
      <c r="G5962" s="55">
        <v>0.74399999999999999</v>
      </c>
      <c r="H5962" s="53">
        <v>0</v>
      </c>
      <c r="I5962" s="53" t="s">
        <v>1411</v>
      </c>
    </row>
    <row r="5963" spans="1:9" ht="17.399999999999999" x14ac:dyDescent="0.3">
      <c r="A5963" s="53" t="s">
        <v>1005</v>
      </c>
      <c r="B5963" s="57">
        <v>45992</v>
      </c>
      <c r="C5963" s="59">
        <v>260372.05</v>
      </c>
      <c r="D5963" s="60">
        <v>0</v>
      </c>
      <c r="E5963" s="54">
        <v>2603.7199999999998</v>
      </c>
      <c r="F5963" s="54">
        <v>2662.65</v>
      </c>
      <c r="G5963" s="55">
        <v>1.0229999999999999</v>
      </c>
      <c r="H5963" s="53">
        <v>0</v>
      </c>
      <c r="I5963" s="53" t="s">
        <v>1408</v>
      </c>
    </row>
    <row r="5964" spans="1:9" ht="17.399999999999999" x14ac:dyDescent="0.3">
      <c r="A5964" s="53" t="s">
        <v>1007</v>
      </c>
      <c r="B5964" s="57">
        <v>45778</v>
      </c>
      <c r="C5964" s="59">
        <v>3889554.15</v>
      </c>
      <c r="D5964" s="60">
        <v>0</v>
      </c>
      <c r="E5964" s="54">
        <v>58343.31</v>
      </c>
      <c r="F5964" s="54">
        <v>64806.69</v>
      </c>
      <c r="G5964" s="55">
        <v>1.111</v>
      </c>
      <c r="H5964" s="53">
        <v>0</v>
      </c>
      <c r="I5964" s="53" t="s">
        <v>1408</v>
      </c>
    </row>
    <row r="5965" spans="1:9" ht="17.399999999999999" x14ac:dyDescent="0.3">
      <c r="A5965" s="53" t="s">
        <v>1007</v>
      </c>
      <c r="B5965" s="57">
        <v>45809</v>
      </c>
      <c r="C5965" s="59">
        <v>3770090.44</v>
      </c>
      <c r="D5965" s="60">
        <v>95</v>
      </c>
      <c r="E5965" s="54">
        <v>56551.360000000001</v>
      </c>
      <c r="F5965" s="54">
        <v>18410.45</v>
      </c>
      <c r="G5965" s="55">
        <v>0.32600000000000001</v>
      </c>
      <c r="H5965" s="53">
        <v>1</v>
      </c>
      <c r="I5965" s="53" t="s">
        <v>1409</v>
      </c>
    </row>
    <row r="5966" spans="1:9" ht="17.399999999999999" x14ac:dyDescent="0.3">
      <c r="A5966" s="53" t="s">
        <v>1007</v>
      </c>
      <c r="B5966" s="57">
        <v>45839</v>
      </c>
      <c r="C5966" s="59">
        <v>3657010.24</v>
      </c>
      <c r="D5966" s="60">
        <v>95</v>
      </c>
      <c r="E5966" s="54">
        <v>54855.15</v>
      </c>
      <c r="F5966" s="54">
        <v>26719.200000000001</v>
      </c>
      <c r="G5966" s="55">
        <v>0.48699999999999999</v>
      </c>
      <c r="H5966" s="53">
        <v>1</v>
      </c>
      <c r="I5966" s="53" t="s">
        <v>1409</v>
      </c>
    </row>
    <row r="5967" spans="1:9" ht="17.399999999999999" x14ac:dyDescent="0.3">
      <c r="A5967" s="53" t="s">
        <v>1007</v>
      </c>
      <c r="B5967" s="57">
        <v>45870</v>
      </c>
      <c r="C5967" s="59">
        <v>3547263.96</v>
      </c>
      <c r="D5967" s="60">
        <v>0</v>
      </c>
      <c r="E5967" s="54">
        <v>53208.959999999999</v>
      </c>
      <c r="F5967" s="54">
        <v>57274.15</v>
      </c>
      <c r="G5967" s="55">
        <v>1.0760000000000001</v>
      </c>
      <c r="H5967" s="53">
        <v>1</v>
      </c>
      <c r="I5967" s="53" t="s">
        <v>1408</v>
      </c>
    </row>
    <row r="5968" spans="1:9" ht="17.399999999999999" x14ac:dyDescent="0.3">
      <c r="A5968" s="53" t="s">
        <v>1007</v>
      </c>
      <c r="B5968" s="57">
        <v>45901</v>
      </c>
      <c r="C5968" s="59">
        <v>3451476.89</v>
      </c>
      <c r="D5968" s="60">
        <v>0</v>
      </c>
      <c r="E5968" s="54">
        <v>51772.15</v>
      </c>
      <c r="F5968" s="54">
        <v>51958.99</v>
      </c>
      <c r="G5968" s="55">
        <v>1.004</v>
      </c>
      <c r="H5968" s="53">
        <v>1</v>
      </c>
      <c r="I5968" s="53" t="s">
        <v>1408</v>
      </c>
    </row>
    <row r="5969" spans="1:9" ht="17.399999999999999" x14ac:dyDescent="0.3">
      <c r="A5969" s="53" t="s">
        <v>1007</v>
      </c>
      <c r="B5969" s="57">
        <v>45931</v>
      </c>
      <c r="C5969" s="59">
        <v>3340982.36</v>
      </c>
      <c r="D5969" s="60">
        <v>0</v>
      </c>
      <c r="E5969" s="54">
        <v>50114.74</v>
      </c>
      <c r="F5969" s="54">
        <v>52799.86</v>
      </c>
      <c r="G5969" s="55">
        <v>1.054</v>
      </c>
      <c r="H5969" s="53">
        <v>1</v>
      </c>
      <c r="I5969" s="53" t="s">
        <v>1408</v>
      </c>
    </row>
    <row r="5970" spans="1:9" ht="17.399999999999999" x14ac:dyDescent="0.3">
      <c r="A5970" s="53" t="s">
        <v>1007</v>
      </c>
      <c r="B5970" s="57">
        <v>45962</v>
      </c>
      <c r="C5970" s="59">
        <v>3251161.29</v>
      </c>
      <c r="D5970" s="60">
        <v>0</v>
      </c>
      <c r="E5970" s="54">
        <v>48767.42</v>
      </c>
      <c r="F5970" s="54">
        <v>55901.48</v>
      </c>
      <c r="G5970" s="55">
        <v>1.1459999999999999</v>
      </c>
      <c r="H5970" s="53">
        <v>1</v>
      </c>
      <c r="I5970" s="53" t="s">
        <v>1408</v>
      </c>
    </row>
    <row r="5971" spans="1:9" ht="17.399999999999999" x14ac:dyDescent="0.3">
      <c r="A5971" s="53" t="s">
        <v>1007</v>
      </c>
      <c r="B5971" s="57">
        <v>45992</v>
      </c>
      <c r="C5971" s="59">
        <v>3162711.02</v>
      </c>
      <c r="D5971" s="60">
        <v>95</v>
      </c>
      <c r="E5971" s="54">
        <v>47440.67</v>
      </c>
      <c r="F5971" s="54">
        <v>8147.44</v>
      </c>
      <c r="G5971" s="55">
        <v>0.17199999999999999</v>
      </c>
      <c r="H5971" s="53">
        <v>1</v>
      </c>
      <c r="I5971" s="53" t="s">
        <v>1409</v>
      </c>
    </row>
    <row r="5972" spans="1:9" ht="17.399999999999999" x14ac:dyDescent="0.3">
      <c r="A5972" s="53" t="s">
        <v>1009</v>
      </c>
      <c r="B5972" s="57">
        <v>45658</v>
      </c>
      <c r="C5972" s="59">
        <v>11828127.640000001</v>
      </c>
      <c r="D5972" s="60">
        <v>15</v>
      </c>
      <c r="E5972" s="54">
        <v>177421.91</v>
      </c>
      <c r="F5972" s="54">
        <v>192624.62</v>
      </c>
      <c r="G5972" s="55">
        <v>1.0860000000000001</v>
      </c>
      <c r="H5972" s="53">
        <v>0</v>
      </c>
      <c r="I5972" s="53" t="s">
        <v>1408</v>
      </c>
    </row>
    <row r="5973" spans="1:9" ht="17.399999999999999" x14ac:dyDescent="0.3">
      <c r="A5973" s="53" t="s">
        <v>1009</v>
      </c>
      <c r="B5973" s="57">
        <v>45689</v>
      </c>
      <c r="C5973" s="59">
        <v>11498696.18</v>
      </c>
      <c r="D5973" s="60">
        <v>0</v>
      </c>
      <c r="E5973" s="54">
        <v>172480.44</v>
      </c>
      <c r="F5973" s="54">
        <v>185417.42</v>
      </c>
      <c r="G5973" s="55">
        <v>1.075</v>
      </c>
      <c r="H5973" s="53">
        <v>0</v>
      </c>
      <c r="I5973" s="53" t="s">
        <v>1408</v>
      </c>
    </row>
    <row r="5974" spans="1:9" ht="17.399999999999999" x14ac:dyDescent="0.3">
      <c r="A5974" s="53" t="s">
        <v>1009</v>
      </c>
      <c r="B5974" s="57">
        <v>45717</v>
      </c>
      <c r="C5974" s="59">
        <v>11212235.43</v>
      </c>
      <c r="D5974" s="60">
        <v>65</v>
      </c>
      <c r="E5974" s="54">
        <v>168183.53</v>
      </c>
      <c r="F5974" s="54">
        <v>124993.43</v>
      </c>
      <c r="G5974" s="55">
        <v>0.74299999999999999</v>
      </c>
      <c r="H5974" s="53">
        <v>0</v>
      </c>
      <c r="I5974" s="53" t="s">
        <v>1411</v>
      </c>
    </row>
    <row r="5975" spans="1:9" ht="17.399999999999999" x14ac:dyDescent="0.3">
      <c r="A5975" s="53" t="s">
        <v>1009</v>
      </c>
      <c r="B5975" s="57">
        <v>45748</v>
      </c>
      <c r="C5975" s="59">
        <v>10935674.939999999</v>
      </c>
      <c r="D5975" s="60">
        <v>95</v>
      </c>
      <c r="E5975" s="54">
        <v>164035.12</v>
      </c>
      <c r="F5975" s="54">
        <v>63005.93</v>
      </c>
      <c r="G5975" s="55">
        <v>0.38400000000000001</v>
      </c>
      <c r="H5975" s="53">
        <v>1</v>
      </c>
      <c r="I5975" s="53" t="s">
        <v>1409</v>
      </c>
    </row>
    <row r="5976" spans="1:9" ht="17.399999999999999" x14ac:dyDescent="0.3">
      <c r="A5976" s="53" t="s">
        <v>1009</v>
      </c>
      <c r="B5976" s="57">
        <v>45778</v>
      </c>
      <c r="C5976" s="59">
        <v>10658846.98</v>
      </c>
      <c r="D5976" s="60">
        <v>0</v>
      </c>
      <c r="E5976" s="54">
        <v>159882.70000000001</v>
      </c>
      <c r="F5976" s="54">
        <v>168565.98</v>
      </c>
      <c r="G5976" s="55">
        <v>1.054</v>
      </c>
      <c r="H5976" s="53">
        <v>1</v>
      </c>
      <c r="I5976" s="53" t="s">
        <v>1408</v>
      </c>
    </row>
    <row r="5977" spans="1:9" ht="17.399999999999999" x14ac:dyDescent="0.3">
      <c r="A5977" s="53" t="s">
        <v>1009</v>
      </c>
      <c r="B5977" s="57">
        <v>45809</v>
      </c>
      <c r="C5977" s="59">
        <v>10399674.35</v>
      </c>
      <c r="D5977" s="60">
        <v>15</v>
      </c>
      <c r="E5977" s="54">
        <v>155995.12</v>
      </c>
      <c r="F5977" s="54">
        <v>172460.81</v>
      </c>
      <c r="G5977" s="55">
        <v>1.1060000000000001</v>
      </c>
      <c r="H5977" s="53">
        <v>1</v>
      </c>
      <c r="I5977" s="53" t="s">
        <v>1408</v>
      </c>
    </row>
    <row r="5978" spans="1:9" ht="17.399999999999999" x14ac:dyDescent="0.3">
      <c r="A5978" s="53" t="s">
        <v>1009</v>
      </c>
      <c r="B5978" s="57">
        <v>45839</v>
      </c>
      <c r="C5978" s="59">
        <v>10159800.380000001</v>
      </c>
      <c r="D5978" s="60">
        <v>65</v>
      </c>
      <c r="E5978" s="54">
        <v>152397.01</v>
      </c>
      <c r="F5978" s="54">
        <v>99685.52</v>
      </c>
      <c r="G5978" s="55">
        <v>0.65400000000000003</v>
      </c>
      <c r="H5978" s="53">
        <v>1</v>
      </c>
      <c r="I5978" s="53" t="s">
        <v>1411</v>
      </c>
    </row>
    <row r="5979" spans="1:9" ht="17.399999999999999" x14ac:dyDescent="0.3">
      <c r="A5979" s="53" t="s">
        <v>1009</v>
      </c>
      <c r="B5979" s="57">
        <v>45870</v>
      </c>
      <c r="C5979" s="59">
        <v>9937517.1600000001</v>
      </c>
      <c r="D5979" s="60">
        <v>35</v>
      </c>
      <c r="E5979" s="54">
        <v>149062.76</v>
      </c>
      <c r="F5979" s="54">
        <v>62427.57</v>
      </c>
      <c r="G5979" s="55">
        <v>0.41899999999999998</v>
      </c>
      <c r="H5979" s="53">
        <v>1</v>
      </c>
      <c r="I5979" s="53" t="s">
        <v>1410</v>
      </c>
    </row>
    <row r="5980" spans="1:9" ht="17.399999999999999" x14ac:dyDescent="0.3">
      <c r="A5980" s="53" t="s">
        <v>1009</v>
      </c>
      <c r="B5980" s="57">
        <v>45901</v>
      </c>
      <c r="C5980" s="59">
        <v>9727230.8900000006</v>
      </c>
      <c r="D5980" s="60">
        <v>95</v>
      </c>
      <c r="E5980" s="54">
        <v>145908.46</v>
      </c>
      <c r="F5980" s="54">
        <v>80943.320000000007</v>
      </c>
      <c r="G5980" s="55">
        <v>0.55500000000000005</v>
      </c>
      <c r="H5980" s="53">
        <v>1</v>
      </c>
      <c r="I5980" s="53" t="s">
        <v>1409</v>
      </c>
    </row>
    <row r="5981" spans="1:9" ht="17.399999999999999" x14ac:dyDescent="0.3">
      <c r="A5981" s="53" t="s">
        <v>1009</v>
      </c>
      <c r="B5981" s="57">
        <v>45931</v>
      </c>
      <c r="C5981" s="59">
        <v>9456664.8000000007</v>
      </c>
      <c r="D5981" s="60">
        <v>0</v>
      </c>
      <c r="E5981" s="54">
        <v>141849.97</v>
      </c>
      <c r="F5981" s="54">
        <v>140302.10999999999</v>
      </c>
      <c r="G5981" s="55">
        <v>0.98899999999999999</v>
      </c>
      <c r="H5981" s="53">
        <v>1</v>
      </c>
      <c r="I5981" s="53" t="s">
        <v>1408</v>
      </c>
    </row>
    <row r="5982" spans="1:9" ht="17.399999999999999" x14ac:dyDescent="0.3">
      <c r="A5982" s="53" t="s">
        <v>1009</v>
      </c>
      <c r="B5982" s="57">
        <v>45962</v>
      </c>
      <c r="C5982" s="59">
        <v>9230112.1099999994</v>
      </c>
      <c r="D5982" s="60">
        <v>0</v>
      </c>
      <c r="E5982" s="54">
        <v>138451.68</v>
      </c>
      <c r="F5982" s="54">
        <v>137602.79</v>
      </c>
      <c r="G5982" s="55">
        <v>0.99399999999999999</v>
      </c>
      <c r="H5982" s="53">
        <v>1</v>
      </c>
      <c r="I5982" s="53" t="s">
        <v>1408</v>
      </c>
    </row>
    <row r="5983" spans="1:9" ht="17.399999999999999" x14ac:dyDescent="0.3">
      <c r="A5983" s="53" t="s">
        <v>1009</v>
      </c>
      <c r="B5983" s="57">
        <v>45992</v>
      </c>
      <c r="C5983" s="59">
        <v>9004436.2300000004</v>
      </c>
      <c r="D5983" s="60">
        <v>95</v>
      </c>
      <c r="E5983" s="54">
        <v>135066.54</v>
      </c>
      <c r="F5983" s="54">
        <v>24433.759999999998</v>
      </c>
      <c r="G5983" s="55">
        <v>0.18099999999999999</v>
      </c>
      <c r="H5983" s="53">
        <v>1</v>
      </c>
      <c r="I5983" s="53" t="s">
        <v>1409</v>
      </c>
    </row>
    <row r="5984" spans="1:9" ht="17.399999999999999" x14ac:dyDescent="0.3">
      <c r="A5984" s="53" t="s">
        <v>1010</v>
      </c>
      <c r="B5984" s="57">
        <v>45658</v>
      </c>
      <c r="C5984" s="59">
        <v>14784442.359999999</v>
      </c>
      <c r="D5984" s="60">
        <v>0</v>
      </c>
      <c r="E5984" s="54">
        <v>221766.64</v>
      </c>
      <c r="F5984" s="54">
        <v>229995.9</v>
      </c>
      <c r="G5984" s="55">
        <v>1.0369999999999999</v>
      </c>
      <c r="H5984" s="53">
        <v>0</v>
      </c>
      <c r="I5984" s="53" t="s">
        <v>1408</v>
      </c>
    </row>
    <row r="5985" spans="1:9" ht="17.399999999999999" x14ac:dyDescent="0.3">
      <c r="A5985" s="53" t="s">
        <v>1010</v>
      </c>
      <c r="B5985" s="57">
        <v>45689</v>
      </c>
      <c r="C5985" s="59">
        <v>14436571.630000001</v>
      </c>
      <c r="D5985" s="60">
        <v>0</v>
      </c>
      <c r="E5985" s="54">
        <v>216548.57</v>
      </c>
      <c r="F5985" s="54">
        <v>242475.58</v>
      </c>
      <c r="G5985" s="55">
        <v>1.1200000000000001</v>
      </c>
      <c r="H5985" s="53">
        <v>0</v>
      </c>
      <c r="I5985" s="53" t="s">
        <v>1408</v>
      </c>
    </row>
    <row r="5986" spans="1:9" ht="17.399999999999999" x14ac:dyDescent="0.3">
      <c r="A5986" s="53" t="s">
        <v>1010</v>
      </c>
      <c r="B5986" s="57">
        <v>45717</v>
      </c>
      <c r="C5986" s="59">
        <v>14037087.970000001</v>
      </c>
      <c r="D5986" s="60">
        <v>15</v>
      </c>
      <c r="E5986" s="54">
        <v>210556.32</v>
      </c>
      <c r="F5986" s="54">
        <v>213662.69</v>
      </c>
      <c r="G5986" s="55">
        <v>1.0149999999999999</v>
      </c>
      <c r="H5986" s="53">
        <v>0</v>
      </c>
      <c r="I5986" s="53" t="s">
        <v>1408</v>
      </c>
    </row>
    <row r="5987" spans="1:9" ht="17.399999999999999" x14ac:dyDescent="0.3">
      <c r="A5987" s="53" t="s">
        <v>1010</v>
      </c>
      <c r="B5987" s="57">
        <v>45748</v>
      </c>
      <c r="C5987" s="59">
        <v>13662575.77</v>
      </c>
      <c r="D5987" s="60">
        <v>0</v>
      </c>
      <c r="E5987" s="54">
        <v>204938.64</v>
      </c>
      <c r="F5987" s="54">
        <v>211856.74</v>
      </c>
      <c r="G5987" s="55">
        <v>1.034</v>
      </c>
      <c r="H5987" s="53">
        <v>0</v>
      </c>
      <c r="I5987" s="53" t="s">
        <v>1408</v>
      </c>
    </row>
    <row r="5988" spans="1:9" ht="17.399999999999999" x14ac:dyDescent="0.3">
      <c r="A5988" s="53" t="s">
        <v>1010</v>
      </c>
      <c r="B5988" s="57">
        <v>45778</v>
      </c>
      <c r="C5988" s="59">
        <v>13662575.77</v>
      </c>
      <c r="D5988" s="60">
        <v>185</v>
      </c>
      <c r="E5988" s="54">
        <v>204938.64</v>
      </c>
      <c r="F5988" s="54">
        <v>6312.41</v>
      </c>
      <c r="G5988" s="55">
        <v>3.1E-2</v>
      </c>
      <c r="H5988" s="53">
        <v>0</v>
      </c>
      <c r="I5988" s="53" t="s">
        <v>1412</v>
      </c>
    </row>
    <row r="5989" spans="1:9" ht="17.399999999999999" x14ac:dyDescent="0.3">
      <c r="A5989" s="53" t="s">
        <v>1010</v>
      </c>
      <c r="B5989" s="57">
        <v>45809</v>
      </c>
      <c r="C5989" s="59">
        <v>13662575.77</v>
      </c>
      <c r="D5989" s="60">
        <v>999</v>
      </c>
      <c r="E5989" s="54">
        <v>204938.64</v>
      </c>
      <c r="F5989" s="54">
        <v>2756.96</v>
      </c>
      <c r="G5989" s="55">
        <v>1.2999999999999999E-2</v>
      </c>
      <c r="H5989" s="53">
        <v>0</v>
      </c>
      <c r="I5989" s="53" t="s">
        <v>1412</v>
      </c>
    </row>
    <row r="5990" spans="1:9" ht="17.399999999999999" x14ac:dyDescent="0.3">
      <c r="A5990" s="53" t="s">
        <v>1010</v>
      </c>
      <c r="B5990" s="57">
        <v>45839</v>
      </c>
      <c r="C5990" s="59">
        <v>13662575.77</v>
      </c>
      <c r="D5990" s="60">
        <v>999</v>
      </c>
      <c r="E5990" s="54">
        <v>204938.64</v>
      </c>
      <c r="F5990" s="54">
        <v>7534.55</v>
      </c>
      <c r="G5990" s="55">
        <v>3.6999999999999998E-2</v>
      </c>
      <c r="H5990" s="53">
        <v>0</v>
      </c>
      <c r="I5990" s="53" t="s">
        <v>1412</v>
      </c>
    </row>
    <row r="5991" spans="1:9" ht="17.399999999999999" x14ac:dyDescent="0.3">
      <c r="A5991" s="53" t="s">
        <v>1010</v>
      </c>
      <c r="B5991" s="57">
        <v>45870</v>
      </c>
      <c r="C5991" s="59">
        <v>13662575.77</v>
      </c>
      <c r="D5991" s="60">
        <v>999</v>
      </c>
      <c r="E5991" s="54">
        <v>204938.64</v>
      </c>
      <c r="F5991" s="54">
        <v>6594.51</v>
      </c>
      <c r="G5991" s="55">
        <v>3.2000000000000001E-2</v>
      </c>
      <c r="H5991" s="53">
        <v>0</v>
      </c>
      <c r="I5991" s="53" t="s">
        <v>1412</v>
      </c>
    </row>
    <row r="5992" spans="1:9" ht="17.399999999999999" x14ac:dyDescent="0.3">
      <c r="A5992" s="53" t="s">
        <v>1010</v>
      </c>
      <c r="B5992" s="57">
        <v>45901</v>
      </c>
      <c r="C5992" s="59">
        <v>13662575.77</v>
      </c>
      <c r="D5992" s="60">
        <v>999</v>
      </c>
      <c r="E5992" s="54">
        <v>204938.64</v>
      </c>
      <c r="F5992" s="54">
        <v>21616.17</v>
      </c>
      <c r="G5992" s="55">
        <v>0.105</v>
      </c>
      <c r="H5992" s="53">
        <v>0</v>
      </c>
      <c r="I5992" s="53" t="s">
        <v>1412</v>
      </c>
    </row>
    <row r="5993" spans="1:9" ht="17.399999999999999" x14ac:dyDescent="0.3">
      <c r="A5993" s="53" t="s">
        <v>1010</v>
      </c>
      <c r="B5993" s="57">
        <v>45931</v>
      </c>
      <c r="C5993" s="59">
        <v>13662575.77</v>
      </c>
      <c r="D5993" s="60">
        <v>999</v>
      </c>
      <c r="E5993" s="54">
        <v>204938.64</v>
      </c>
      <c r="F5993" s="54">
        <v>35600.230000000003</v>
      </c>
      <c r="G5993" s="55">
        <v>0.17399999999999999</v>
      </c>
      <c r="H5993" s="53">
        <v>0</v>
      </c>
      <c r="I5993" s="53" t="s">
        <v>1412</v>
      </c>
    </row>
    <row r="5994" spans="1:9" ht="17.399999999999999" x14ac:dyDescent="0.3">
      <c r="A5994" s="53" t="s">
        <v>1010</v>
      </c>
      <c r="B5994" s="57">
        <v>45962</v>
      </c>
      <c r="C5994" s="59">
        <v>13662575.77</v>
      </c>
      <c r="D5994" s="60">
        <v>999</v>
      </c>
      <c r="E5994" s="54">
        <v>204938.64</v>
      </c>
      <c r="F5994" s="54">
        <v>1141.77</v>
      </c>
      <c r="G5994" s="55">
        <v>6.0000000000000001E-3</v>
      </c>
      <c r="H5994" s="53">
        <v>0</v>
      </c>
      <c r="I5994" s="53" t="s">
        <v>1412</v>
      </c>
    </row>
    <row r="5995" spans="1:9" ht="17.399999999999999" x14ac:dyDescent="0.3">
      <c r="A5995" s="53" t="s">
        <v>1010</v>
      </c>
      <c r="B5995" s="57">
        <v>45992</v>
      </c>
      <c r="C5995" s="59">
        <v>13662575.77</v>
      </c>
      <c r="D5995" s="60">
        <v>999</v>
      </c>
      <c r="E5995" s="54">
        <v>204938.64</v>
      </c>
      <c r="F5995" s="54">
        <v>15887.85</v>
      </c>
      <c r="G5995" s="55">
        <v>7.8E-2</v>
      </c>
      <c r="H5995" s="53">
        <v>0</v>
      </c>
      <c r="I5995" s="53" t="s">
        <v>1412</v>
      </c>
    </row>
    <row r="5996" spans="1:9" ht="17.399999999999999" x14ac:dyDescent="0.3">
      <c r="A5996" s="53" t="s">
        <v>1011</v>
      </c>
      <c r="B5996" s="57">
        <v>45658</v>
      </c>
      <c r="C5996" s="59">
        <v>12365653.130000001</v>
      </c>
      <c r="D5996" s="60">
        <v>0</v>
      </c>
      <c r="E5996" s="54">
        <v>185484.79999999999</v>
      </c>
      <c r="F5996" s="54">
        <v>204870.04</v>
      </c>
      <c r="G5996" s="55">
        <v>1.105</v>
      </c>
      <c r="H5996" s="53">
        <v>0</v>
      </c>
      <c r="I5996" s="53" t="s">
        <v>1408</v>
      </c>
    </row>
    <row r="5997" spans="1:9" ht="17.399999999999999" x14ac:dyDescent="0.3">
      <c r="A5997" s="53" t="s">
        <v>1011</v>
      </c>
      <c r="B5997" s="57">
        <v>45689</v>
      </c>
      <c r="C5997" s="59">
        <v>12084617.09</v>
      </c>
      <c r="D5997" s="60">
        <v>0</v>
      </c>
      <c r="E5997" s="54">
        <v>181269.26</v>
      </c>
      <c r="F5997" s="54">
        <v>203054.77</v>
      </c>
      <c r="G5997" s="55">
        <v>1.1200000000000001</v>
      </c>
      <c r="H5997" s="53">
        <v>0</v>
      </c>
      <c r="I5997" s="53" t="s">
        <v>1408</v>
      </c>
    </row>
    <row r="5998" spans="1:9" ht="17.399999999999999" x14ac:dyDescent="0.3">
      <c r="A5998" s="53" t="s">
        <v>1011</v>
      </c>
      <c r="B5998" s="57">
        <v>45717</v>
      </c>
      <c r="C5998" s="59">
        <v>11778848.83</v>
      </c>
      <c r="D5998" s="60">
        <v>0</v>
      </c>
      <c r="E5998" s="54">
        <v>176682.73</v>
      </c>
      <c r="F5998" s="54">
        <v>183230.82</v>
      </c>
      <c r="G5998" s="55">
        <v>1.0369999999999999</v>
      </c>
      <c r="H5998" s="53">
        <v>0</v>
      </c>
      <c r="I5998" s="53" t="s">
        <v>1408</v>
      </c>
    </row>
    <row r="5999" spans="1:9" ht="17.399999999999999" x14ac:dyDescent="0.3">
      <c r="A5999" s="53" t="s">
        <v>1011</v>
      </c>
      <c r="B5999" s="57">
        <v>45748</v>
      </c>
      <c r="C5999" s="59">
        <v>11487133.189999999</v>
      </c>
      <c r="D5999" s="60">
        <v>35</v>
      </c>
      <c r="E5999" s="54">
        <v>172307</v>
      </c>
      <c r="F5999" s="54">
        <v>90320.39</v>
      </c>
      <c r="G5999" s="55">
        <v>0.52400000000000002</v>
      </c>
      <c r="H5999" s="53">
        <v>0</v>
      </c>
      <c r="I5999" s="53" t="s">
        <v>1410</v>
      </c>
    </row>
    <row r="6000" spans="1:9" ht="17.399999999999999" x14ac:dyDescent="0.3">
      <c r="A6000" s="53" t="s">
        <v>1011</v>
      </c>
      <c r="B6000" s="57">
        <v>45778</v>
      </c>
      <c r="C6000" s="59">
        <v>11193721.33</v>
      </c>
      <c r="D6000" s="60">
        <v>0</v>
      </c>
      <c r="E6000" s="54">
        <v>167905.82</v>
      </c>
      <c r="F6000" s="54">
        <v>177248.93</v>
      </c>
      <c r="G6000" s="55">
        <v>1.056</v>
      </c>
      <c r="H6000" s="53">
        <v>0</v>
      </c>
      <c r="I6000" s="53" t="s">
        <v>1408</v>
      </c>
    </row>
    <row r="6001" spans="1:9" ht="17.399999999999999" x14ac:dyDescent="0.3">
      <c r="A6001" s="53" t="s">
        <v>1011</v>
      </c>
      <c r="B6001" s="57">
        <v>45809</v>
      </c>
      <c r="C6001" s="59">
        <v>10953042.84</v>
      </c>
      <c r="D6001" s="60">
        <v>65</v>
      </c>
      <c r="E6001" s="54">
        <v>164295.64000000001</v>
      </c>
      <c r="F6001" s="54">
        <v>79333.42</v>
      </c>
      <c r="G6001" s="55">
        <v>0.48299999999999998</v>
      </c>
      <c r="H6001" s="53">
        <v>0</v>
      </c>
      <c r="I6001" s="53" t="s">
        <v>1411</v>
      </c>
    </row>
    <row r="6002" spans="1:9" ht="17.399999999999999" x14ac:dyDescent="0.3">
      <c r="A6002" s="53" t="s">
        <v>1011</v>
      </c>
      <c r="B6002" s="57">
        <v>45839</v>
      </c>
      <c r="C6002" s="59">
        <v>10656008.460000001</v>
      </c>
      <c r="D6002" s="60">
        <v>0</v>
      </c>
      <c r="E6002" s="54">
        <v>159840.13</v>
      </c>
      <c r="F6002" s="54">
        <v>156310.88</v>
      </c>
      <c r="G6002" s="55">
        <v>0.97799999999999998</v>
      </c>
      <c r="H6002" s="53">
        <v>0</v>
      </c>
      <c r="I6002" s="53" t="s">
        <v>1408</v>
      </c>
    </row>
    <row r="6003" spans="1:9" ht="17.399999999999999" x14ac:dyDescent="0.3">
      <c r="A6003" s="53" t="s">
        <v>1011</v>
      </c>
      <c r="B6003" s="57">
        <v>45870</v>
      </c>
      <c r="C6003" s="59">
        <v>10367687.75</v>
      </c>
      <c r="D6003" s="60">
        <v>0</v>
      </c>
      <c r="E6003" s="54">
        <v>155515.32</v>
      </c>
      <c r="F6003" s="54">
        <v>151805.28</v>
      </c>
      <c r="G6003" s="55">
        <v>0.97599999999999998</v>
      </c>
      <c r="H6003" s="53">
        <v>0</v>
      </c>
      <c r="I6003" s="53" t="s">
        <v>1408</v>
      </c>
    </row>
    <row r="6004" spans="1:9" ht="17.399999999999999" x14ac:dyDescent="0.3">
      <c r="A6004" s="53" t="s">
        <v>1011</v>
      </c>
      <c r="B6004" s="57">
        <v>45901</v>
      </c>
      <c r="C6004" s="59">
        <v>10134557.91</v>
      </c>
      <c r="D6004" s="60">
        <v>0</v>
      </c>
      <c r="E6004" s="54">
        <v>152018.37</v>
      </c>
      <c r="F6004" s="54">
        <v>160754.48000000001</v>
      </c>
      <c r="G6004" s="55">
        <v>1.0569999999999999</v>
      </c>
      <c r="H6004" s="53">
        <v>0</v>
      </c>
      <c r="I6004" s="53" t="s">
        <v>1408</v>
      </c>
    </row>
    <row r="6005" spans="1:9" ht="17.399999999999999" x14ac:dyDescent="0.3">
      <c r="A6005" s="53" t="s">
        <v>1011</v>
      </c>
      <c r="B6005" s="57">
        <v>45931</v>
      </c>
      <c r="C6005" s="59">
        <v>9901368.9700000007</v>
      </c>
      <c r="D6005" s="60">
        <v>0</v>
      </c>
      <c r="E6005" s="54">
        <v>148520.53</v>
      </c>
      <c r="F6005" s="54">
        <v>152588.79</v>
      </c>
      <c r="G6005" s="55">
        <v>1.0269999999999999</v>
      </c>
      <c r="H6005" s="53">
        <v>0</v>
      </c>
      <c r="I6005" s="53" t="s">
        <v>1408</v>
      </c>
    </row>
    <row r="6006" spans="1:9" ht="17.399999999999999" x14ac:dyDescent="0.3">
      <c r="A6006" s="53" t="s">
        <v>1011</v>
      </c>
      <c r="B6006" s="57">
        <v>45962</v>
      </c>
      <c r="C6006" s="59">
        <v>9634573.6999999993</v>
      </c>
      <c r="D6006" s="60">
        <v>0</v>
      </c>
      <c r="E6006" s="54">
        <v>144518.60999999999</v>
      </c>
      <c r="F6006" s="54">
        <v>161669.88</v>
      </c>
      <c r="G6006" s="55">
        <v>1.119</v>
      </c>
      <c r="H6006" s="53">
        <v>0</v>
      </c>
      <c r="I6006" s="53" t="s">
        <v>1408</v>
      </c>
    </row>
    <row r="6007" spans="1:9" ht="17.399999999999999" x14ac:dyDescent="0.3">
      <c r="A6007" s="53" t="s">
        <v>1011</v>
      </c>
      <c r="B6007" s="57">
        <v>45992</v>
      </c>
      <c r="C6007" s="59">
        <v>9381490.2200000007</v>
      </c>
      <c r="D6007" s="60">
        <v>0</v>
      </c>
      <c r="E6007" s="54">
        <v>140722.35</v>
      </c>
      <c r="F6007" s="54">
        <v>136854.70000000001</v>
      </c>
      <c r="G6007" s="55">
        <v>0.97299999999999998</v>
      </c>
      <c r="H6007" s="53">
        <v>0</v>
      </c>
      <c r="I6007" s="53" t="s">
        <v>1408</v>
      </c>
    </row>
    <row r="6008" spans="1:9" ht="17.399999999999999" x14ac:dyDescent="0.3">
      <c r="A6008" s="53" t="s">
        <v>1013</v>
      </c>
      <c r="B6008" s="57">
        <v>45658</v>
      </c>
      <c r="C6008" s="59">
        <v>10520771.800000001</v>
      </c>
      <c r="D6008" s="60">
        <v>65</v>
      </c>
      <c r="E6008" s="54">
        <v>157811.57999999999</v>
      </c>
      <c r="F6008" s="54">
        <v>117154.29</v>
      </c>
      <c r="G6008" s="55">
        <v>0.74199999999999999</v>
      </c>
      <c r="H6008" s="53">
        <v>0</v>
      </c>
      <c r="I6008" s="53" t="s">
        <v>1411</v>
      </c>
    </row>
    <row r="6009" spans="1:9" ht="17.399999999999999" x14ac:dyDescent="0.3">
      <c r="A6009" s="53" t="s">
        <v>1013</v>
      </c>
      <c r="B6009" s="57">
        <v>45689</v>
      </c>
      <c r="C6009" s="59">
        <v>10275594.77</v>
      </c>
      <c r="D6009" s="60">
        <v>65</v>
      </c>
      <c r="E6009" s="54">
        <v>154133.92000000001</v>
      </c>
      <c r="F6009" s="54">
        <v>128107.84</v>
      </c>
      <c r="G6009" s="55">
        <v>0.83099999999999996</v>
      </c>
      <c r="H6009" s="53">
        <v>0</v>
      </c>
      <c r="I6009" s="53" t="s">
        <v>1411</v>
      </c>
    </row>
    <row r="6010" spans="1:9" ht="17.399999999999999" x14ac:dyDescent="0.3">
      <c r="A6010" s="53" t="s">
        <v>1013</v>
      </c>
      <c r="B6010" s="57">
        <v>45717</v>
      </c>
      <c r="C6010" s="59">
        <v>10006144.26</v>
      </c>
      <c r="D6010" s="60">
        <v>15</v>
      </c>
      <c r="E6010" s="54">
        <v>150092.16</v>
      </c>
      <c r="F6010" s="54">
        <v>170815.11</v>
      </c>
      <c r="G6010" s="55">
        <v>1.1379999999999999</v>
      </c>
      <c r="H6010" s="53">
        <v>0</v>
      </c>
      <c r="I6010" s="53" t="s">
        <v>1408</v>
      </c>
    </row>
    <row r="6011" spans="1:9" ht="17.399999999999999" x14ac:dyDescent="0.3">
      <c r="A6011" s="53" t="s">
        <v>1013</v>
      </c>
      <c r="B6011" s="57">
        <v>45748</v>
      </c>
      <c r="C6011" s="59">
        <v>9738925.0899999999</v>
      </c>
      <c r="D6011" s="60">
        <v>35</v>
      </c>
      <c r="E6011" s="54">
        <v>146083.88</v>
      </c>
      <c r="F6011" s="54">
        <v>68092.639999999999</v>
      </c>
      <c r="G6011" s="55">
        <v>0.46600000000000003</v>
      </c>
      <c r="H6011" s="53">
        <v>0</v>
      </c>
      <c r="I6011" s="53" t="s">
        <v>1410</v>
      </c>
    </row>
    <row r="6012" spans="1:9" ht="17.399999999999999" x14ac:dyDescent="0.3">
      <c r="A6012" s="53" t="s">
        <v>1013</v>
      </c>
      <c r="B6012" s="57">
        <v>45778</v>
      </c>
      <c r="C6012" s="59">
        <v>9502395.5999999996</v>
      </c>
      <c r="D6012" s="60">
        <v>0</v>
      </c>
      <c r="E6012" s="54">
        <v>142535.93</v>
      </c>
      <c r="F6012" s="54">
        <v>154380.31</v>
      </c>
      <c r="G6012" s="55">
        <v>1.083</v>
      </c>
      <c r="H6012" s="53">
        <v>0</v>
      </c>
      <c r="I6012" s="53" t="s">
        <v>1408</v>
      </c>
    </row>
    <row r="6013" spans="1:9" ht="17.399999999999999" x14ac:dyDescent="0.3">
      <c r="A6013" s="53" t="s">
        <v>1013</v>
      </c>
      <c r="B6013" s="57">
        <v>45809</v>
      </c>
      <c r="C6013" s="59">
        <v>9291922.2899999991</v>
      </c>
      <c r="D6013" s="60">
        <v>35</v>
      </c>
      <c r="E6013" s="54">
        <v>139378.82999999999</v>
      </c>
      <c r="F6013" s="54">
        <v>85653.09</v>
      </c>
      <c r="G6013" s="55">
        <v>0.61499999999999999</v>
      </c>
      <c r="H6013" s="53">
        <v>0</v>
      </c>
      <c r="I6013" s="53" t="s">
        <v>1410</v>
      </c>
    </row>
    <row r="6014" spans="1:9" ht="17.399999999999999" x14ac:dyDescent="0.3">
      <c r="A6014" s="53" t="s">
        <v>1013</v>
      </c>
      <c r="B6014" s="57">
        <v>45839</v>
      </c>
      <c r="C6014" s="59">
        <v>9092015.7699999996</v>
      </c>
      <c r="D6014" s="60">
        <v>15</v>
      </c>
      <c r="E6014" s="54">
        <v>136380.24</v>
      </c>
      <c r="F6014" s="54">
        <v>137826.04999999999</v>
      </c>
      <c r="G6014" s="55">
        <v>1.0109999999999999</v>
      </c>
      <c r="H6014" s="53">
        <v>0</v>
      </c>
      <c r="I6014" s="53" t="s">
        <v>1408</v>
      </c>
    </row>
    <row r="6015" spans="1:9" ht="17.399999999999999" x14ac:dyDescent="0.3">
      <c r="A6015" s="53" t="s">
        <v>1013</v>
      </c>
      <c r="B6015" s="57">
        <v>45870</v>
      </c>
      <c r="C6015" s="59">
        <v>8857933.8599999994</v>
      </c>
      <c r="D6015" s="60">
        <v>65</v>
      </c>
      <c r="E6015" s="54">
        <v>132869.01</v>
      </c>
      <c r="F6015" s="54">
        <v>89407.22</v>
      </c>
      <c r="G6015" s="55">
        <v>0.67300000000000004</v>
      </c>
      <c r="H6015" s="53">
        <v>0</v>
      </c>
      <c r="I6015" s="53" t="s">
        <v>1411</v>
      </c>
    </row>
    <row r="6016" spans="1:9" ht="17.399999999999999" x14ac:dyDescent="0.3">
      <c r="A6016" s="53" t="s">
        <v>1013</v>
      </c>
      <c r="B6016" s="57">
        <v>45901</v>
      </c>
      <c r="C6016" s="59">
        <v>8611934.9499999993</v>
      </c>
      <c r="D6016" s="60">
        <v>0</v>
      </c>
      <c r="E6016" s="54">
        <v>129179.02</v>
      </c>
      <c r="F6016" s="54">
        <v>147176.79</v>
      </c>
      <c r="G6016" s="55">
        <v>1.139</v>
      </c>
      <c r="H6016" s="53">
        <v>0</v>
      </c>
      <c r="I6016" s="53" t="s">
        <v>1408</v>
      </c>
    </row>
    <row r="6017" spans="1:9" ht="17.399999999999999" x14ac:dyDescent="0.3">
      <c r="A6017" s="53" t="s">
        <v>1013</v>
      </c>
      <c r="B6017" s="57">
        <v>45931</v>
      </c>
      <c r="C6017" s="59">
        <v>8419199.3599999994</v>
      </c>
      <c r="D6017" s="60">
        <v>65</v>
      </c>
      <c r="E6017" s="54">
        <v>126287.99</v>
      </c>
      <c r="F6017" s="54">
        <v>89892.55</v>
      </c>
      <c r="G6017" s="55">
        <v>0.71199999999999997</v>
      </c>
      <c r="H6017" s="53">
        <v>0</v>
      </c>
      <c r="I6017" s="53" t="s">
        <v>1411</v>
      </c>
    </row>
    <row r="6018" spans="1:9" ht="17.399999999999999" x14ac:dyDescent="0.3">
      <c r="A6018" s="53" t="s">
        <v>1013</v>
      </c>
      <c r="B6018" s="57">
        <v>45962</v>
      </c>
      <c r="C6018" s="59">
        <v>8192176.25</v>
      </c>
      <c r="D6018" s="60">
        <v>15</v>
      </c>
      <c r="E6018" s="54">
        <v>122882.64</v>
      </c>
      <c r="F6018" s="54">
        <v>120780.38</v>
      </c>
      <c r="G6018" s="55">
        <v>0.98299999999999998</v>
      </c>
      <c r="H6018" s="53">
        <v>0</v>
      </c>
      <c r="I6018" s="53" t="s">
        <v>1408</v>
      </c>
    </row>
    <row r="6019" spans="1:9" ht="17.399999999999999" x14ac:dyDescent="0.3">
      <c r="A6019" s="53" t="s">
        <v>1013</v>
      </c>
      <c r="B6019" s="57">
        <v>45992</v>
      </c>
      <c r="C6019" s="59">
        <v>8007385.0599999996</v>
      </c>
      <c r="D6019" s="60">
        <v>220</v>
      </c>
      <c r="E6019" s="54">
        <v>120110.78</v>
      </c>
      <c r="F6019" s="54">
        <v>62279.13</v>
      </c>
      <c r="G6019" s="55">
        <v>0.51900000000000002</v>
      </c>
      <c r="H6019" s="53">
        <v>0</v>
      </c>
      <c r="I6019" s="53" t="s">
        <v>1409</v>
      </c>
    </row>
    <row r="6020" spans="1:9" ht="17.399999999999999" x14ac:dyDescent="0.3">
      <c r="A6020" s="53" t="s">
        <v>1014</v>
      </c>
      <c r="B6020" s="57">
        <v>45658</v>
      </c>
      <c r="C6020" s="59">
        <v>858210.34</v>
      </c>
      <c r="D6020" s="60">
        <v>0</v>
      </c>
      <c r="E6020" s="54">
        <v>12873.16</v>
      </c>
      <c r="F6020" s="54">
        <v>14635.98</v>
      </c>
      <c r="G6020" s="55">
        <v>1.137</v>
      </c>
      <c r="H6020" s="53">
        <v>0</v>
      </c>
      <c r="I6020" s="53" t="s">
        <v>1408</v>
      </c>
    </row>
    <row r="6021" spans="1:9" ht="17.399999999999999" x14ac:dyDescent="0.3">
      <c r="A6021" s="53" t="s">
        <v>1014</v>
      </c>
      <c r="B6021" s="57">
        <v>45689</v>
      </c>
      <c r="C6021" s="59">
        <v>834011.09</v>
      </c>
      <c r="D6021" s="60">
        <v>95</v>
      </c>
      <c r="E6021" s="54">
        <v>12510.17</v>
      </c>
      <c r="F6021" s="54">
        <v>2578.62</v>
      </c>
      <c r="G6021" s="55">
        <v>0.20599999999999999</v>
      </c>
      <c r="H6021" s="53">
        <v>0</v>
      </c>
      <c r="I6021" s="53" t="s">
        <v>1409</v>
      </c>
    </row>
    <row r="6022" spans="1:9" ht="17.399999999999999" x14ac:dyDescent="0.3">
      <c r="A6022" s="53" t="s">
        <v>1014</v>
      </c>
      <c r="B6022" s="57">
        <v>45717</v>
      </c>
      <c r="C6022" s="59">
        <v>811279.84</v>
      </c>
      <c r="D6022" s="60">
        <v>0</v>
      </c>
      <c r="E6022" s="54">
        <v>12169.2</v>
      </c>
      <c r="F6022" s="54">
        <v>13942.39</v>
      </c>
      <c r="G6022" s="55">
        <v>1.1459999999999999</v>
      </c>
      <c r="H6022" s="53">
        <v>0</v>
      </c>
      <c r="I6022" s="53" t="s">
        <v>1408</v>
      </c>
    </row>
    <row r="6023" spans="1:9" ht="17.399999999999999" x14ac:dyDescent="0.3">
      <c r="A6023" s="53" t="s">
        <v>1014</v>
      </c>
      <c r="B6023" s="57">
        <v>45748</v>
      </c>
      <c r="C6023" s="59">
        <v>785123.12</v>
      </c>
      <c r="D6023" s="60">
        <v>95</v>
      </c>
      <c r="E6023" s="54">
        <v>11776.85</v>
      </c>
      <c r="F6023" s="54">
        <v>6176.83</v>
      </c>
      <c r="G6023" s="55">
        <v>0.52400000000000002</v>
      </c>
      <c r="H6023" s="53">
        <v>0</v>
      </c>
      <c r="I6023" s="53" t="s">
        <v>1409</v>
      </c>
    </row>
    <row r="6024" spans="1:9" ht="17.399999999999999" x14ac:dyDescent="0.3">
      <c r="A6024" s="53" t="s">
        <v>1014</v>
      </c>
      <c r="B6024" s="57">
        <v>45778</v>
      </c>
      <c r="C6024" s="59">
        <v>761461.47</v>
      </c>
      <c r="D6024" s="60">
        <v>0</v>
      </c>
      <c r="E6024" s="54">
        <v>11421.92</v>
      </c>
      <c r="F6024" s="54">
        <v>11373.4</v>
      </c>
      <c r="G6024" s="55">
        <v>0.996</v>
      </c>
      <c r="H6024" s="53">
        <v>0</v>
      </c>
      <c r="I6024" s="53" t="s">
        <v>1408</v>
      </c>
    </row>
    <row r="6025" spans="1:9" ht="17.399999999999999" x14ac:dyDescent="0.3">
      <c r="A6025" s="53" t="s">
        <v>1014</v>
      </c>
      <c r="B6025" s="57">
        <v>45809</v>
      </c>
      <c r="C6025" s="59">
        <v>740068.29</v>
      </c>
      <c r="D6025" s="60">
        <v>65</v>
      </c>
      <c r="E6025" s="54">
        <v>11101.02</v>
      </c>
      <c r="F6025" s="54">
        <v>8278.7000000000007</v>
      </c>
      <c r="G6025" s="55">
        <v>0.746</v>
      </c>
      <c r="H6025" s="53">
        <v>0</v>
      </c>
      <c r="I6025" s="53" t="s">
        <v>1411</v>
      </c>
    </row>
    <row r="6026" spans="1:9" ht="17.399999999999999" x14ac:dyDescent="0.3">
      <c r="A6026" s="53" t="s">
        <v>1014</v>
      </c>
      <c r="B6026" s="57">
        <v>45839</v>
      </c>
      <c r="C6026" s="59">
        <v>716508.81</v>
      </c>
      <c r="D6026" s="60">
        <v>15</v>
      </c>
      <c r="E6026" s="54">
        <v>10747.63</v>
      </c>
      <c r="F6026" s="54">
        <v>10885.65</v>
      </c>
      <c r="G6026" s="55">
        <v>1.0129999999999999</v>
      </c>
      <c r="H6026" s="53">
        <v>0</v>
      </c>
      <c r="I6026" s="53" t="s">
        <v>1408</v>
      </c>
    </row>
    <row r="6027" spans="1:9" ht="17.399999999999999" x14ac:dyDescent="0.3">
      <c r="A6027" s="53" t="s">
        <v>1014</v>
      </c>
      <c r="B6027" s="57">
        <v>45870</v>
      </c>
      <c r="C6027" s="59">
        <v>697552.1</v>
      </c>
      <c r="D6027" s="60">
        <v>0</v>
      </c>
      <c r="E6027" s="54">
        <v>10463.280000000001</v>
      </c>
      <c r="F6027" s="54">
        <v>11607.19</v>
      </c>
      <c r="G6027" s="55">
        <v>1.109</v>
      </c>
      <c r="H6027" s="53">
        <v>0</v>
      </c>
      <c r="I6027" s="53" t="s">
        <v>1408</v>
      </c>
    </row>
    <row r="6028" spans="1:9" ht="17.399999999999999" x14ac:dyDescent="0.3">
      <c r="A6028" s="53" t="s">
        <v>1014</v>
      </c>
      <c r="B6028" s="57">
        <v>45901</v>
      </c>
      <c r="C6028" s="59">
        <v>676974.74</v>
      </c>
      <c r="D6028" s="60">
        <v>15</v>
      </c>
      <c r="E6028" s="54">
        <v>10154.620000000001</v>
      </c>
      <c r="F6028" s="54">
        <v>11291.07</v>
      </c>
      <c r="G6028" s="55">
        <v>1.1120000000000001</v>
      </c>
      <c r="H6028" s="53">
        <v>0</v>
      </c>
      <c r="I6028" s="53" t="s">
        <v>1408</v>
      </c>
    </row>
    <row r="6029" spans="1:9" ht="17.399999999999999" x14ac:dyDescent="0.3">
      <c r="A6029" s="53" t="s">
        <v>1014</v>
      </c>
      <c r="B6029" s="57">
        <v>45931</v>
      </c>
      <c r="C6029" s="59">
        <v>659115.5</v>
      </c>
      <c r="D6029" s="60">
        <v>95</v>
      </c>
      <c r="E6029" s="54">
        <v>9886.73</v>
      </c>
      <c r="F6029" s="54">
        <v>2681.4</v>
      </c>
      <c r="G6029" s="55">
        <v>0.27100000000000002</v>
      </c>
      <c r="H6029" s="53">
        <v>0</v>
      </c>
      <c r="I6029" s="53" t="s">
        <v>1409</v>
      </c>
    </row>
    <row r="6030" spans="1:9" ht="17.399999999999999" x14ac:dyDescent="0.3">
      <c r="A6030" s="53" t="s">
        <v>1014</v>
      </c>
      <c r="B6030" s="57">
        <v>45962</v>
      </c>
      <c r="C6030" s="59">
        <v>641822.87</v>
      </c>
      <c r="D6030" s="60">
        <v>35</v>
      </c>
      <c r="E6030" s="54">
        <v>9627.34</v>
      </c>
      <c r="F6030" s="54">
        <v>6189.25</v>
      </c>
      <c r="G6030" s="55">
        <v>0.64300000000000002</v>
      </c>
      <c r="H6030" s="53">
        <v>0</v>
      </c>
      <c r="I6030" s="53" t="s">
        <v>1410</v>
      </c>
    </row>
    <row r="6031" spans="1:9" ht="17.399999999999999" x14ac:dyDescent="0.3">
      <c r="A6031" s="53" t="s">
        <v>1014</v>
      </c>
      <c r="B6031" s="57">
        <v>45992</v>
      </c>
      <c r="C6031" s="59">
        <v>641822.87</v>
      </c>
      <c r="D6031" s="60">
        <v>185</v>
      </c>
      <c r="E6031" s="54">
        <v>9627.34</v>
      </c>
      <c r="F6031" s="54">
        <v>653.03</v>
      </c>
      <c r="G6031" s="55">
        <v>6.8000000000000005E-2</v>
      </c>
      <c r="H6031" s="53">
        <v>0</v>
      </c>
      <c r="I6031" s="53" t="s">
        <v>1412</v>
      </c>
    </row>
    <row r="6032" spans="1:9" ht="17.399999999999999" x14ac:dyDescent="0.3">
      <c r="A6032" s="53" t="s">
        <v>1016</v>
      </c>
      <c r="B6032" s="57">
        <v>45658</v>
      </c>
      <c r="C6032" s="59">
        <v>58403309.200000003</v>
      </c>
      <c r="D6032" s="60">
        <v>35</v>
      </c>
      <c r="E6032" s="54">
        <v>584033.09</v>
      </c>
      <c r="F6032" s="54">
        <v>262036.55</v>
      </c>
      <c r="G6032" s="55">
        <v>0.44900000000000001</v>
      </c>
      <c r="H6032" s="53">
        <v>0</v>
      </c>
      <c r="I6032" s="53" t="s">
        <v>1410</v>
      </c>
    </row>
    <row r="6033" spans="1:9" ht="17.399999999999999" x14ac:dyDescent="0.3">
      <c r="A6033" s="53" t="s">
        <v>1016</v>
      </c>
      <c r="B6033" s="57">
        <v>45689</v>
      </c>
      <c r="C6033" s="59">
        <v>57537762.140000001</v>
      </c>
      <c r="D6033" s="60">
        <v>35</v>
      </c>
      <c r="E6033" s="54">
        <v>575377.62</v>
      </c>
      <c r="F6033" s="54">
        <v>381548.15</v>
      </c>
      <c r="G6033" s="55">
        <v>0.66300000000000003</v>
      </c>
      <c r="H6033" s="53">
        <v>0</v>
      </c>
      <c r="I6033" s="53" t="s">
        <v>1410</v>
      </c>
    </row>
    <row r="6034" spans="1:9" ht="17.399999999999999" x14ac:dyDescent="0.3">
      <c r="A6034" s="53" t="s">
        <v>1016</v>
      </c>
      <c r="B6034" s="57">
        <v>45717</v>
      </c>
      <c r="C6034" s="59">
        <v>56400919.799999997</v>
      </c>
      <c r="D6034" s="60">
        <v>0</v>
      </c>
      <c r="E6034" s="54">
        <v>564009.19999999995</v>
      </c>
      <c r="F6034" s="54">
        <v>541646.41</v>
      </c>
      <c r="G6034" s="55">
        <v>0.96</v>
      </c>
      <c r="H6034" s="53">
        <v>0</v>
      </c>
      <c r="I6034" s="53" t="s">
        <v>1408</v>
      </c>
    </row>
    <row r="6035" spans="1:9" ht="17.399999999999999" x14ac:dyDescent="0.3">
      <c r="A6035" s="53" t="s">
        <v>1016</v>
      </c>
      <c r="B6035" s="57">
        <v>45748</v>
      </c>
      <c r="C6035" s="59">
        <v>55403453.420000002</v>
      </c>
      <c r="D6035" s="60">
        <v>0</v>
      </c>
      <c r="E6035" s="54">
        <v>554034.53</v>
      </c>
      <c r="F6035" s="54">
        <v>580779.1</v>
      </c>
      <c r="G6035" s="55">
        <v>1.048</v>
      </c>
      <c r="H6035" s="53">
        <v>0</v>
      </c>
      <c r="I6035" s="53" t="s">
        <v>1408</v>
      </c>
    </row>
    <row r="6036" spans="1:9" ht="17.399999999999999" x14ac:dyDescent="0.3">
      <c r="A6036" s="53" t="s">
        <v>1016</v>
      </c>
      <c r="B6036" s="57">
        <v>45778</v>
      </c>
      <c r="C6036" s="59">
        <v>54374774.939999998</v>
      </c>
      <c r="D6036" s="60">
        <v>0</v>
      </c>
      <c r="E6036" s="54">
        <v>543747.75</v>
      </c>
      <c r="F6036" s="54">
        <v>561363.57999999996</v>
      </c>
      <c r="G6036" s="55">
        <v>1.032</v>
      </c>
      <c r="H6036" s="53">
        <v>0</v>
      </c>
      <c r="I6036" s="53" t="s">
        <v>1408</v>
      </c>
    </row>
    <row r="6037" spans="1:9" ht="17.399999999999999" x14ac:dyDescent="0.3">
      <c r="A6037" s="53" t="s">
        <v>1016</v>
      </c>
      <c r="B6037" s="57">
        <v>45809</v>
      </c>
      <c r="C6037" s="59">
        <v>53568870.479999997</v>
      </c>
      <c r="D6037" s="60">
        <v>0</v>
      </c>
      <c r="E6037" s="54">
        <v>535688.69999999995</v>
      </c>
      <c r="F6037" s="54">
        <v>514645.88</v>
      </c>
      <c r="G6037" s="55">
        <v>0.96099999999999997</v>
      </c>
      <c r="H6037" s="53">
        <v>0</v>
      </c>
      <c r="I6037" s="53" t="s">
        <v>1408</v>
      </c>
    </row>
    <row r="6038" spans="1:9" ht="17.399999999999999" x14ac:dyDescent="0.3">
      <c r="A6038" s="53" t="s">
        <v>1016</v>
      </c>
      <c r="B6038" s="57">
        <v>45839</v>
      </c>
      <c r="C6038" s="59">
        <v>52713490.340000004</v>
      </c>
      <c r="D6038" s="60">
        <v>0</v>
      </c>
      <c r="E6038" s="54">
        <v>527134.9</v>
      </c>
      <c r="F6038" s="54">
        <v>547554.5</v>
      </c>
      <c r="G6038" s="55">
        <v>1.0389999999999999</v>
      </c>
      <c r="H6038" s="53">
        <v>0</v>
      </c>
      <c r="I6038" s="53" t="s">
        <v>1408</v>
      </c>
    </row>
    <row r="6039" spans="1:9" ht="17.399999999999999" x14ac:dyDescent="0.3">
      <c r="A6039" s="53" t="s">
        <v>1016</v>
      </c>
      <c r="B6039" s="57">
        <v>45870</v>
      </c>
      <c r="C6039" s="59">
        <v>51771374</v>
      </c>
      <c r="D6039" s="60">
        <v>65</v>
      </c>
      <c r="E6039" s="54">
        <v>517713.74</v>
      </c>
      <c r="F6039" s="54">
        <v>412745.07</v>
      </c>
      <c r="G6039" s="55">
        <v>0.79700000000000004</v>
      </c>
      <c r="H6039" s="53">
        <v>0</v>
      </c>
      <c r="I6039" s="53" t="s">
        <v>1411</v>
      </c>
    </row>
    <row r="6040" spans="1:9" ht="17.399999999999999" x14ac:dyDescent="0.3">
      <c r="A6040" s="53" t="s">
        <v>1016</v>
      </c>
      <c r="B6040" s="57">
        <v>45901</v>
      </c>
      <c r="C6040" s="59">
        <v>50721151.439999998</v>
      </c>
      <c r="D6040" s="60">
        <v>35</v>
      </c>
      <c r="E6040" s="54">
        <v>507211.51</v>
      </c>
      <c r="F6040" s="54">
        <v>257093.72</v>
      </c>
      <c r="G6040" s="55">
        <v>0.50700000000000001</v>
      </c>
      <c r="H6040" s="53">
        <v>0</v>
      </c>
      <c r="I6040" s="53" t="s">
        <v>1410</v>
      </c>
    </row>
    <row r="6041" spans="1:9" ht="17.399999999999999" x14ac:dyDescent="0.3">
      <c r="A6041" s="53" t="s">
        <v>1016</v>
      </c>
      <c r="B6041" s="57">
        <v>45931</v>
      </c>
      <c r="C6041" s="59">
        <v>49686397.149999999</v>
      </c>
      <c r="D6041" s="60">
        <v>0</v>
      </c>
      <c r="E6041" s="54">
        <v>496863.97</v>
      </c>
      <c r="F6041" s="54">
        <v>520060.32</v>
      </c>
      <c r="G6041" s="55">
        <v>1.0469999999999999</v>
      </c>
      <c r="H6041" s="53">
        <v>0</v>
      </c>
      <c r="I6041" s="53" t="s">
        <v>1408</v>
      </c>
    </row>
    <row r="6042" spans="1:9" ht="17.399999999999999" x14ac:dyDescent="0.3">
      <c r="A6042" s="53" t="s">
        <v>1016</v>
      </c>
      <c r="B6042" s="57">
        <v>45962</v>
      </c>
      <c r="C6042" s="59">
        <v>48646641.590000004</v>
      </c>
      <c r="D6042" s="60">
        <v>0</v>
      </c>
      <c r="E6042" s="54">
        <v>486466.42</v>
      </c>
      <c r="F6042" s="54">
        <v>517638.05</v>
      </c>
      <c r="G6042" s="55">
        <v>1.0640000000000001</v>
      </c>
      <c r="H6042" s="53">
        <v>0</v>
      </c>
      <c r="I6042" s="53" t="s">
        <v>1408</v>
      </c>
    </row>
    <row r="6043" spans="1:9" ht="17.399999999999999" x14ac:dyDescent="0.3">
      <c r="A6043" s="53" t="s">
        <v>1016</v>
      </c>
      <c r="B6043" s="57">
        <v>45992</v>
      </c>
      <c r="C6043" s="59">
        <v>48646641.590000004</v>
      </c>
      <c r="D6043" s="60">
        <v>220</v>
      </c>
      <c r="E6043" s="54">
        <v>486466.42</v>
      </c>
      <c r="F6043" s="54">
        <v>71567.92</v>
      </c>
      <c r="G6043" s="55">
        <v>0.14699999999999999</v>
      </c>
      <c r="H6043" s="53">
        <v>0</v>
      </c>
      <c r="I6043" s="53" t="s">
        <v>1412</v>
      </c>
    </row>
    <row r="6044" spans="1:9" ht="17.399999999999999" x14ac:dyDescent="0.3">
      <c r="A6044" s="53" t="s">
        <v>1018</v>
      </c>
      <c r="B6044" s="57">
        <v>45689</v>
      </c>
      <c r="C6044" s="59">
        <v>4526186.21</v>
      </c>
      <c r="D6044" s="60">
        <v>0</v>
      </c>
      <c r="E6044" s="54">
        <v>67892.789999999994</v>
      </c>
      <c r="F6044" s="54">
        <v>65850.31</v>
      </c>
      <c r="G6044" s="55">
        <v>0.97</v>
      </c>
      <c r="H6044" s="53">
        <v>0</v>
      </c>
      <c r="I6044" s="53" t="s">
        <v>1408</v>
      </c>
    </row>
    <row r="6045" spans="1:9" ht="17.399999999999999" x14ac:dyDescent="0.3">
      <c r="A6045" s="53" t="s">
        <v>1018</v>
      </c>
      <c r="B6045" s="57">
        <v>45717</v>
      </c>
      <c r="C6045" s="59">
        <v>4407244.49</v>
      </c>
      <c r="D6045" s="60">
        <v>15</v>
      </c>
      <c r="E6045" s="54">
        <v>66108.67</v>
      </c>
      <c r="F6045" s="54">
        <v>67729.539999999994</v>
      </c>
      <c r="G6045" s="55">
        <v>1.0249999999999999</v>
      </c>
      <c r="H6045" s="53">
        <v>0</v>
      </c>
      <c r="I6045" s="53" t="s">
        <v>1408</v>
      </c>
    </row>
    <row r="6046" spans="1:9" ht="17.399999999999999" x14ac:dyDescent="0.3">
      <c r="A6046" s="53" t="s">
        <v>1018</v>
      </c>
      <c r="B6046" s="57">
        <v>45748</v>
      </c>
      <c r="C6046" s="59">
        <v>4278812.78</v>
      </c>
      <c r="D6046" s="60">
        <v>0</v>
      </c>
      <c r="E6046" s="54">
        <v>64182.19</v>
      </c>
      <c r="F6046" s="54">
        <v>70292.149999999994</v>
      </c>
      <c r="G6046" s="55">
        <v>1.095</v>
      </c>
      <c r="H6046" s="53">
        <v>0</v>
      </c>
      <c r="I6046" s="53" t="s">
        <v>1408</v>
      </c>
    </row>
    <row r="6047" spans="1:9" ht="17.399999999999999" x14ac:dyDescent="0.3">
      <c r="A6047" s="53" t="s">
        <v>1018</v>
      </c>
      <c r="B6047" s="57">
        <v>45778</v>
      </c>
      <c r="C6047" s="59">
        <v>4159691.9</v>
      </c>
      <c r="D6047" s="60">
        <v>0</v>
      </c>
      <c r="E6047" s="54">
        <v>62395.38</v>
      </c>
      <c r="F6047" s="54">
        <v>62196.53</v>
      </c>
      <c r="G6047" s="55">
        <v>0.997</v>
      </c>
      <c r="H6047" s="53">
        <v>0</v>
      </c>
      <c r="I6047" s="53" t="s">
        <v>1408</v>
      </c>
    </row>
    <row r="6048" spans="1:9" ht="17.399999999999999" x14ac:dyDescent="0.3">
      <c r="A6048" s="53" t="s">
        <v>1018</v>
      </c>
      <c r="B6048" s="57">
        <v>45809</v>
      </c>
      <c r="C6048" s="59">
        <v>4029714.91</v>
      </c>
      <c r="D6048" s="60">
        <v>0</v>
      </c>
      <c r="E6048" s="54">
        <v>60445.72</v>
      </c>
      <c r="F6048" s="54">
        <v>68836.679999999993</v>
      </c>
      <c r="G6048" s="55">
        <v>1.139</v>
      </c>
      <c r="H6048" s="53">
        <v>0</v>
      </c>
      <c r="I6048" s="53" t="s">
        <v>1408</v>
      </c>
    </row>
    <row r="6049" spans="1:9" ht="17.399999999999999" x14ac:dyDescent="0.3">
      <c r="A6049" s="53" t="s">
        <v>1018</v>
      </c>
      <c r="B6049" s="57">
        <v>45839</v>
      </c>
      <c r="C6049" s="59">
        <v>3908556.79</v>
      </c>
      <c r="D6049" s="60">
        <v>0</v>
      </c>
      <c r="E6049" s="54">
        <v>58628.35</v>
      </c>
      <c r="F6049" s="54">
        <v>59808.15</v>
      </c>
      <c r="G6049" s="55">
        <v>1.02</v>
      </c>
      <c r="H6049" s="53">
        <v>0</v>
      </c>
      <c r="I6049" s="53" t="s">
        <v>1408</v>
      </c>
    </row>
    <row r="6050" spans="1:9" ht="17.399999999999999" x14ac:dyDescent="0.3">
      <c r="A6050" s="53" t="s">
        <v>1018</v>
      </c>
      <c r="B6050" s="57">
        <v>45870</v>
      </c>
      <c r="C6050" s="59">
        <v>3798702.8</v>
      </c>
      <c r="D6050" s="60">
        <v>15</v>
      </c>
      <c r="E6050" s="54">
        <v>56980.54</v>
      </c>
      <c r="F6050" s="54">
        <v>55562.98</v>
      </c>
      <c r="G6050" s="55">
        <v>0.97499999999999998</v>
      </c>
      <c r="H6050" s="53">
        <v>0</v>
      </c>
      <c r="I6050" s="53" t="s">
        <v>1408</v>
      </c>
    </row>
    <row r="6051" spans="1:9" ht="17.399999999999999" x14ac:dyDescent="0.3">
      <c r="A6051" s="53" t="s">
        <v>1018</v>
      </c>
      <c r="B6051" s="57">
        <v>45901</v>
      </c>
      <c r="C6051" s="59">
        <v>3683769.13</v>
      </c>
      <c r="D6051" s="60">
        <v>15</v>
      </c>
      <c r="E6051" s="54">
        <v>55256.54</v>
      </c>
      <c r="F6051" s="54">
        <v>57054.85</v>
      </c>
      <c r="G6051" s="55">
        <v>1.0329999999999999</v>
      </c>
      <c r="H6051" s="53">
        <v>0</v>
      </c>
      <c r="I6051" s="53" t="s">
        <v>1408</v>
      </c>
    </row>
    <row r="6052" spans="1:9" ht="17.399999999999999" x14ac:dyDescent="0.3">
      <c r="A6052" s="53" t="s">
        <v>1018</v>
      </c>
      <c r="B6052" s="57">
        <v>45931</v>
      </c>
      <c r="C6052" s="59">
        <v>3587319.94</v>
      </c>
      <c r="D6052" s="60">
        <v>15</v>
      </c>
      <c r="E6052" s="54">
        <v>53809.8</v>
      </c>
      <c r="F6052" s="54">
        <v>52376.47</v>
      </c>
      <c r="G6052" s="55">
        <v>0.97299999999999998</v>
      </c>
      <c r="H6052" s="53">
        <v>0</v>
      </c>
      <c r="I6052" s="53" t="s">
        <v>1408</v>
      </c>
    </row>
    <row r="6053" spans="1:9" ht="17.399999999999999" x14ac:dyDescent="0.3">
      <c r="A6053" s="53" t="s">
        <v>1018</v>
      </c>
      <c r="B6053" s="57">
        <v>45962</v>
      </c>
      <c r="C6053" s="59">
        <v>3488885.2</v>
      </c>
      <c r="D6053" s="60">
        <v>0</v>
      </c>
      <c r="E6053" s="54">
        <v>52333.279999999999</v>
      </c>
      <c r="F6053" s="54">
        <v>55662.64</v>
      </c>
      <c r="G6053" s="55">
        <v>1.0640000000000001</v>
      </c>
      <c r="H6053" s="53">
        <v>0</v>
      </c>
      <c r="I6053" s="53" t="s">
        <v>1408</v>
      </c>
    </row>
    <row r="6054" spans="1:9" ht="17.399999999999999" x14ac:dyDescent="0.3">
      <c r="A6054" s="53" t="s">
        <v>1018</v>
      </c>
      <c r="B6054" s="57">
        <v>45992</v>
      </c>
      <c r="C6054" s="59">
        <v>3397085.48</v>
      </c>
      <c r="D6054" s="60">
        <v>0</v>
      </c>
      <c r="E6054" s="54">
        <v>50956.28</v>
      </c>
      <c r="F6054" s="54">
        <v>50010.7</v>
      </c>
      <c r="G6054" s="55">
        <v>0.98099999999999998</v>
      </c>
      <c r="H6054" s="53">
        <v>0</v>
      </c>
      <c r="I6054" s="53" t="s">
        <v>1408</v>
      </c>
    </row>
    <row r="6055" spans="1:9" ht="17.399999999999999" x14ac:dyDescent="0.3">
      <c r="A6055" s="53" t="s">
        <v>1019</v>
      </c>
      <c r="B6055" s="57">
        <v>45658</v>
      </c>
      <c r="C6055" s="59">
        <v>2849322.07</v>
      </c>
      <c r="D6055" s="60">
        <v>15</v>
      </c>
      <c r="E6055" s="54">
        <v>42739.83</v>
      </c>
      <c r="F6055" s="54">
        <v>41574.089999999997</v>
      </c>
      <c r="G6055" s="55">
        <v>0.97299999999999998</v>
      </c>
      <c r="H6055" s="53">
        <v>0</v>
      </c>
      <c r="I6055" s="53" t="s">
        <v>1408</v>
      </c>
    </row>
    <row r="6056" spans="1:9" ht="17.399999999999999" x14ac:dyDescent="0.3">
      <c r="A6056" s="53" t="s">
        <v>1019</v>
      </c>
      <c r="B6056" s="57">
        <v>45689</v>
      </c>
      <c r="C6056" s="59">
        <v>2781846.51</v>
      </c>
      <c r="D6056" s="60">
        <v>0</v>
      </c>
      <c r="E6056" s="54">
        <v>41727.699999999997</v>
      </c>
      <c r="F6056" s="54">
        <v>40354.230000000003</v>
      </c>
      <c r="G6056" s="55">
        <v>0.96699999999999997</v>
      </c>
      <c r="H6056" s="53">
        <v>0</v>
      </c>
      <c r="I6056" s="53" t="s">
        <v>1408</v>
      </c>
    </row>
    <row r="6057" spans="1:9" ht="17.399999999999999" x14ac:dyDescent="0.3">
      <c r="A6057" s="53" t="s">
        <v>1019</v>
      </c>
      <c r="B6057" s="57">
        <v>45717</v>
      </c>
      <c r="C6057" s="59">
        <v>2716673.14</v>
      </c>
      <c r="D6057" s="60">
        <v>0</v>
      </c>
      <c r="E6057" s="54">
        <v>40750.1</v>
      </c>
      <c r="F6057" s="54">
        <v>43584.28</v>
      </c>
      <c r="G6057" s="55">
        <v>1.07</v>
      </c>
      <c r="H6057" s="53">
        <v>0</v>
      </c>
      <c r="I6057" s="53" t="s">
        <v>1408</v>
      </c>
    </row>
    <row r="6058" spans="1:9" ht="17.399999999999999" x14ac:dyDescent="0.3">
      <c r="A6058" s="53" t="s">
        <v>1019</v>
      </c>
      <c r="B6058" s="57">
        <v>45748</v>
      </c>
      <c r="C6058" s="59">
        <v>2648857.14</v>
      </c>
      <c r="D6058" s="60">
        <v>0</v>
      </c>
      <c r="E6058" s="54">
        <v>39732.86</v>
      </c>
      <c r="F6058" s="54">
        <v>41412.959999999999</v>
      </c>
      <c r="G6058" s="55">
        <v>1.042</v>
      </c>
      <c r="H6058" s="53">
        <v>0</v>
      </c>
      <c r="I6058" s="53" t="s">
        <v>1408</v>
      </c>
    </row>
    <row r="6059" spans="1:9" ht="17.399999999999999" x14ac:dyDescent="0.3">
      <c r="A6059" s="53" t="s">
        <v>1019</v>
      </c>
      <c r="B6059" s="57">
        <v>45778</v>
      </c>
      <c r="C6059" s="59">
        <v>2586570.0299999998</v>
      </c>
      <c r="D6059" s="60">
        <v>0</v>
      </c>
      <c r="E6059" s="54">
        <v>38798.550000000003</v>
      </c>
      <c r="F6059" s="54">
        <v>43482.67</v>
      </c>
      <c r="G6059" s="55">
        <v>1.121</v>
      </c>
      <c r="H6059" s="53">
        <v>0</v>
      </c>
      <c r="I6059" s="53" t="s">
        <v>1408</v>
      </c>
    </row>
    <row r="6060" spans="1:9" ht="17.399999999999999" x14ac:dyDescent="0.3">
      <c r="A6060" s="53" t="s">
        <v>1019</v>
      </c>
      <c r="B6060" s="57">
        <v>45809</v>
      </c>
      <c r="C6060" s="59">
        <v>2526753.81</v>
      </c>
      <c r="D6060" s="60">
        <v>15</v>
      </c>
      <c r="E6060" s="54">
        <v>37901.31</v>
      </c>
      <c r="F6060" s="54">
        <v>40754.94</v>
      </c>
      <c r="G6060" s="55">
        <v>1.075</v>
      </c>
      <c r="H6060" s="53">
        <v>0</v>
      </c>
      <c r="I6060" s="53" t="s">
        <v>1408</v>
      </c>
    </row>
    <row r="6061" spans="1:9" ht="17.399999999999999" x14ac:dyDescent="0.3">
      <c r="A6061" s="53" t="s">
        <v>1019</v>
      </c>
      <c r="B6061" s="57">
        <v>45839</v>
      </c>
      <c r="C6061" s="59">
        <v>2471311.42</v>
      </c>
      <c r="D6061" s="60">
        <v>35</v>
      </c>
      <c r="E6061" s="54">
        <v>37069.67</v>
      </c>
      <c r="F6061" s="54">
        <v>25684.03</v>
      </c>
      <c r="G6061" s="55">
        <v>0.69299999999999995</v>
      </c>
      <c r="H6061" s="53">
        <v>0</v>
      </c>
      <c r="I6061" s="53" t="s">
        <v>1410</v>
      </c>
    </row>
    <row r="6062" spans="1:9" ht="17.399999999999999" x14ac:dyDescent="0.3">
      <c r="A6062" s="53" t="s">
        <v>1019</v>
      </c>
      <c r="B6062" s="57">
        <v>45870</v>
      </c>
      <c r="C6062" s="59">
        <v>2418903.4700000002</v>
      </c>
      <c r="D6062" s="60">
        <v>15</v>
      </c>
      <c r="E6062" s="54">
        <v>36283.550000000003</v>
      </c>
      <c r="F6062" s="54">
        <v>37296.71</v>
      </c>
      <c r="G6062" s="55">
        <v>1.028</v>
      </c>
      <c r="H6062" s="53">
        <v>0</v>
      </c>
      <c r="I6062" s="53" t="s">
        <v>1408</v>
      </c>
    </row>
    <row r="6063" spans="1:9" ht="17.399999999999999" x14ac:dyDescent="0.3">
      <c r="A6063" s="53" t="s">
        <v>1019</v>
      </c>
      <c r="B6063" s="57">
        <v>45901</v>
      </c>
      <c r="C6063" s="59">
        <v>2351452.7999999998</v>
      </c>
      <c r="D6063" s="60">
        <v>35</v>
      </c>
      <c r="E6063" s="54">
        <v>35271.79</v>
      </c>
      <c r="F6063" s="54">
        <v>23169.95</v>
      </c>
      <c r="G6063" s="55">
        <v>0.65700000000000003</v>
      </c>
      <c r="H6063" s="53">
        <v>0</v>
      </c>
      <c r="I6063" s="53" t="s">
        <v>1410</v>
      </c>
    </row>
    <row r="6064" spans="1:9" ht="17.399999999999999" x14ac:dyDescent="0.3">
      <c r="A6064" s="53" t="s">
        <v>1019</v>
      </c>
      <c r="B6064" s="57">
        <v>45931</v>
      </c>
      <c r="C6064" s="59">
        <v>2293049.77</v>
      </c>
      <c r="D6064" s="60">
        <v>0</v>
      </c>
      <c r="E6064" s="54">
        <v>34395.75</v>
      </c>
      <c r="F6064" s="54">
        <v>35388.129999999997</v>
      </c>
      <c r="G6064" s="55">
        <v>1.0289999999999999</v>
      </c>
      <c r="H6064" s="53">
        <v>0</v>
      </c>
      <c r="I6064" s="53" t="s">
        <v>1408</v>
      </c>
    </row>
    <row r="6065" spans="1:9" ht="17.399999999999999" x14ac:dyDescent="0.3">
      <c r="A6065" s="53" t="s">
        <v>1019</v>
      </c>
      <c r="B6065" s="57">
        <v>45962</v>
      </c>
      <c r="C6065" s="59">
        <v>2231094.7000000002</v>
      </c>
      <c r="D6065" s="60">
        <v>0</v>
      </c>
      <c r="E6065" s="54">
        <v>33466.42</v>
      </c>
      <c r="F6065" s="54">
        <v>32638.49</v>
      </c>
      <c r="G6065" s="55">
        <v>0.97499999999999998</v>
      </c>
      <c r="H6065" s="53">
        <v>0</v>
      </c>
      <c r="I6065" s="53" t="s">
        <v>1408</v>
      </c>
    </row>
    <row r="6066" spans="1:9" ht="17.399999999999999" x14ac:dyDescent="0.3">
      <c r="A6066" s="53" t="s">
        <v>1019</v>
      </c>
      <c r="B6066" s="57">
        <v>45992</v>
      </c>
      <c r="C6066" s="59">
        <v>2173216.12</v>
      </c>
      <c r="D6066" s="60">
        <v>185</v>
      </c>
      <c r="E6066" s="54">
        <v>32598.240000000002</v>
      </c>
      <c r="F6066" s="54">
        <v>12497.22</v>
      </c>
      <c r="G6066" s="55">
        <v>0.38300000000000001</v>
      </c>
      <c r="H6066" s="53">
        <v>0</v>
      </c>
      <c r="I6066" s="53" t="s">
        <v>1409</v>
      </c>
    </row>
    <row r="6067" spans="1:9" ht="17.399999999999999" x14ac:dyDescent="0.3">
      <c r="A6067" s="53" t="s">
        <v>1020</v>
      </c>
      <c r="B6067" s="57">
        <v>45658</v>
      </c>
      <c r="C6067" s="59">
        <v>3561526.15</v>
      </c>
      <c r="D6067" s="60">
        <v>0</v>
      </c>
      <c r="E6067" s="54">
        <v>35615.26</v>
      </c>
      <c r="F6067" s="54">
        <v>40901.26</v>
      </c>
      <c r="G6067" s="55">
        <v>1.1479999999999999</v>
      </c>
      <c r="H6067" s="53">
        <v>0</v>
      </c>
      <c r="I6067" s="53" t="s">
        <v>1408</v>
      </c>
    </row>
    <row r="6068" spans="1:9" ht="17.399999999999999" x14ac:dyDescent="0.3">
      <c r="A6068" s="53" t="s">
        <v>1020</v>
      </c>
      <c r="B6068" s="57">
        <v>45689</v>
      </c>
      <c r="C6068" s="59">
        <v>3505024.36</v>
      </c>
      <c r="D6068" s="60">
        <v>0</v>
      </c>
      <c r="E6068" s="54">
        <v>35050.239999999998</v>
      </c>
      <c r="F6068" s="54">
        <v>37805.870000000003</v>
      </c>
      <c r="G6068" s="55">
        <v>1.079</v>
      </c>
      <c r="H6068" s="53">
        <v>0</v>
      </c>
      <c r="I6068" s="53" t="s">
        <v>1408</v>
      </c>
    </row>
    <row r="6069" spans="1:9" ht="17.399999999999999" x14ac:dyDescent="0.3">
      <c r="A6069" s="53" t="s">
        <v>1020</v>
      </c>
      <c r="B6069" s="57">
        <v>45717</v>
      </c>
      <c r="C6069" s="59">
        <v>3436245.67</v>
      </c>
      <c r="D6069" s="60">
        <v>0</v>
      </c>
      <c r="E6069" s="54">
        <v>34362.46</v>
      </c>
      <c r="F6069" s="54">
        <v>33975.74</v>
      </c>
      <c r="G6069" s="55">
        <v>0.98899999999999999</v>
      </c>
      <c r="H6069" s="53">
        <v>0</v>
      </c>
      <c r="I6069" s="53" t="s">
        <v>1408</v>
      </c>
    </row>
    <row r="6070" spans="1:9" ht="17.399999999999999" x14ac:dyDescent="0.3">
      <c r="A6070" s="53" t="s">
        <v>1020</v>
      </c>
      <c r="B6070" s="57">
        <v>45748</v>
      </c>
      <c r="C6070" s="59">
        <v>3380563.72</v>
      </c>
      <c r="D6070" s="60">
        <v>0</v>
      </c>
      <c r="E6070" s="54">
        <v>33805.64</v>
      </c>
      <c r="F6070" s="54">
        <v>38317.4</v>
      </c>
      <c r="G6070" s="55">
        <v>1.133</v>
      </c>
      <c r="H6070" s="53">
        <v>0</v>
      </c>
      <c r="I6070" s="53" t="s">
        <v>1408</v>
      </c>
    </row>
    <row r="6071" spans="1:9" ht="17.399999999999999" x14ac:dyDescent="0.3">
      <c r="A6071" s="53" t="s">
        <v>1020</v>
      </c>
      <c r="B6071" s="57">
        <v>45778</v>
      </c>
      <c r="C6071" s="59">
        <v>3314617.91</v>
      </c>
      <c r="D6071" s="60">
        <v>65</v>
      </c>
      <c r="E6071" s="54">
        <v>33146.18</v>
      </c>
      <c r="F6071" s="54">
        <v>27635.91</v>
      </c>
      <c r="G6071" s="55">
        <v>0.83399999999999996</v>
      </c>
      <c r="H6071" s="53">
        <v>0</v>
      </c>
      <c r="I6071" s="53" t="s">
        <v>1411</v>
      </c>
    </row>
    <row r="6072" spans="1:9" ht="17.399999999999999" x14ac:dyDescent="0.3">
      <c r="A6072" s="53" t="s">
        <v>1020</v>
      </c>
      <c r="B6072" s="57">
        <v>45809</v>
      </c>
      <c r="C6072" s="59">
        <v>3263864.19</v>
      </c>
      <c r="D6072" s="60">
        <v>0</v>
      </c>
      <c r="E6072" s="54">
        <v>32638.639999999999</v>
      </c>
      <c r="F6072" s="54">
        <v>36208.959999999999</v>
      </c>
      <c r="G6072" s="55">
        <v>1.109</v>
      </c>
      <c r="H6072" s="53">
        <v>0</v>
      </c>
      <c r="I6072" s="53" t="s">
        <v>1408</v>
      </c>
    </row>
    <row r="6073" spans="1:9" ht="17.399999999999999" x14ac:dyDescent="0.3">
      <c r="A6073" s="53" t="s">
        <v>1020</v>
      </c>
      <c r="B6073" s="57">
        <v>45839</v>
      </c>
      <c r="C6073" s="59">
        <v>3211604.11</v>
      </c>
      <c r="D6073" s="60">
        <v>15</v>
      </c>
      <c r="E6073" s="54">
        <v>32116.04</v>
      </c>
      <c r="F6073" s="54">
        <v>34634.639999999999</v>
      </c>
      <c r="G6073" s="55">
        <v>1.0780000000000001</v>
      </c>
      <c r="H6073" s="53">
        <v>0</v>
      </c>
      <c r="I6073" s="53" t="s">
        <v>1408</v>
      </c>
    </row>
    <row r="6074" spans="1:9" ht="17.399999999999999" x14ac:dyDescent="0.3">
      <c r="A6074" s="53" t="s">
        <v>1020</v>
      </c>
      <c r="B6074" s="57">
        <v>45870</v>
      </c>
      <c r="C6074" s="59">
        <v>3150129.74</v>
      </c>
      <c r="D6074" s="60">
        <v>65</v>
      </c>
      <c r="E6074" s="54">
        <v>31501.3</v>
      </c>
      <c r="F6074" s="54">
        <v>27370.86</v>
      </c>
      <c r="G6074" s="55">
        <v>0.86899999999999999</v>
      </c>
      <c r="H6074" s="53">
        <v>0</v>
      </c>
      <c r="I6074" s="53" t="s">
        <v>1411</v>
      </c>
    </row>
    <row r="6075" spans="1:9" ht="17.399999999999999" x14ac:dyDescent="0.3">
      <c r="A6075" s="53" t="s">
        <v>1020</v>
      </c>
      <c r="B6075" s="57">
        <v>45901</v>
      </c>
      <c r="C6075" s="59">
        <v>3084906.67</v>
      </c>
      <c r="D6075" s="60">
        <v>0</v>
      </c>
      <c r="E6075" s="54">
        <v>30849.07</v>
      </c>
      <c r="F6075" s="54">
        <v>31542.98</v>
      </c>
      <c r="G6075" s="55">
        <v>1.022</v>
      </c>
      <c r="H6075" s="53">
        <v>0</v>
      </c>
      <c r="I6075" s="53" t="s">
        <v>1408</v>
      </c>
    </row>
    <row r="6076" spans="1:9" ht="17.399999999999999" x14ac:dyDescent="0.3">
      <c r="A6076" s="53" t="s">
        <v>1020</v>
      </c>
      <c r="B6076" s="57">
        <v>45931</v>
      </c>
      <c r="C6076" s="59">
        <v>3030621.86</v>
      </c>
      <c r="D6076" s="60">
        <v>0</v>
      </c>
      <c r="E6076" s="54">
        <v>30306.22</v>
      </c>
      <c r="F6076" s="54">
        <v>31075.82</v>
      </c>
      <c r="G6076" s="55">
        <v>1.0249999999999999</v>
      </c>
      <c r="H6076" s="53">
        <v>0</v>
      </c>
      <c r="I6076" s="53" t="s">
        <v>1408</v>
      </c>
    </row>
    <row r="6077" spans="1:9" ht="17.399999999999999" x14ac:dyDescent="0.3">
      <c r="A6077" s="53" t="s">
        <v>1020</v>
      </c>
      <c r="B6077" s="57">
        <v>45962</v>
      </c>
      <c r="C6077" s="59">
        <v>2978723.75</v>
      </c>
      <c r="D6077" s="60">
        <v>35</v>
      </c>
      <c r="E6077" s="54">
        <v>29787.24</v>
      </c>
      <c r="F6077" s="54">
        <v>23064.05</v>
      </c>
      <c r="G6077" s="55">
        <v>0.77400000000000002</v>
      </c>
      <c r="H6077" s="53">
        <v>0</v>
      </c>
      <c r="I6077" s="53" t="s">
        <v>1410</v>
      </c>
    </row>
    <row r="6078" spans="1:9" ht="17.399999999999999" x14ac:dyDescent="0.3">
      <c r="A6078" s="53" t="s">
        <v>1020</v>
      </c>
      <c r="B6078" s="57">
        <v>45992</v>
      </c>
      <c r="C6078" s="59">
        <v>2919171.21</v>
      </c>
      <c r="D6078" s="60">
        <v>0</v>
      </c>
      <c r="E6078" s="54">
        <v>29191.71</v>
      </c>
      <c r="F6078" s="54">
        <v>28342.45</v>
      </c>
      <c r="G6078" s="55">
        <v>0.97099999999999997</v>
      </c>
      <c r="H6078" s="53">
        <v>0</v>
      </c>
      <c r="I6078" s="53" t="s">
        <v>1408</v>
      </c>
    </row>
    <row r="6079" spans="1:9" ht="17.399999999999999" x14ac:dyDescent="0.3">
      <c r="A6079" s="53" t="s">
        <v>1022</v>
      </c>
      <c r="B6079" s="57">
        <v>45658</v>
      </c>
      <c r="C6079" s="59">
        <v>4221740.3</v>
      </c>
      <c r="D6079" s="60">
        <v>15</v>
      </c>
      <c r="E6079" s="54">
        <v>63326.1</v>
      </c>
      <c r="F6079" s="54">
        <v>60730.73</v>
      </c>
      <c r="G6079" s="55">
        <v>0.95899999999999996</v>
      </c>
      <c r="H6079" s="53">
        <v>0</v>
      </c>
      <c r="I6079" s="53" t="s">
        <v>1408</v>
      </c>
    </row>
    <row r="6080" spans="1:9" ht="17.399999999999999" x14ac:dyDescent="0.3">
      <c r="A6080" s="53" t="s">
        <v>1022</v>
      </c>
      <c r="B6080" s="57">
        <v>45689</v>
      </c>
      <c r="C6080" s="59">
        <v>4093628.9</v>
      </c>
      <c r="D6080" s="60">
        <v>0</v>
      </c>
      <c r="E6080" s="54">
        <v>61404.43</v>
      </c>
      <c r="F6080" s="54">
        <v>63937.23</v>
      </c>
      <c r="G6080" s="55">
        <v>1.0409999999999999</v>
      </c>
      <c r="H6080" s="53">
        <v>0</v>
      </c>
      <c r="I6080" s="53" t="s">
        <v>1408</v>
      </c>
    </row>
    <row r="6081" spans="1:9" ht="17.399999999999999" x14ac:dyDescent="0.3">
      <c r="A6081" s="53" t="s">
        <v>1022</v>
      </c>
      <c r="B6081" s="57">
        <v>45717</v>
      </c>
      <c r="C6081" s="59">
        <v>3976609.37</v>
      </c>
      <c r="D6081" s="60">
        <v>35</v>
      </c>
      <c r="E6081" s="54">
        <v>59649.14</v>
      </c>
      <c r="F6081" s="54">
        <v>48716.19</v>
      </c>
      <c r="G6081" s="55">
        <v>0.81699999999999995</v>
      </c>
      <c r="H6081" s="53">
        <v>0</v>
      </c>
      <c r="I6081" s="53" t="s">
        <v>1410</v>
      </c>
    </row>
    <row r="6082" spans="1:9" ht="17.399999999999999" x14ac:dyDescent="0.3">
      <c r="A6082" s="53" t="s">
        <v>1022</v>
      </c>
      <c r="B6082" s="57">
        <v>45748</v>
      </c>
      <c r="C6082" s="59">
        <v>3865034.53</v>
      </c>
      <c r="D6082" s="60">
        <v>0</v>
      </c>
      <c r="E6082" s="54">
        <v>57975.519999999997</v>
      </c>
      <c r="F6082" s="54">
        <v>64944.23</v>
      </c>
      <c r="G6082" s="55">
        <v>1.1200000000000001</v>
      </c>
      <c r="H6082" s="53">
        <v>0</v>
      </c>
      <c r="I6082" s="53" t="s">
        <v>1408</v>
      </c>
    </row>
    <row r="6083" spans="1:9" ht="17.399999999999999" x14ac:dyDescent="0.3">
      <c r="A6083" s="53" t="s">
        <v>1022</v>
      </c>
      <c r="B6083" s="57">
        <v>45778</v>
      </c>
      <c r="C6083" s="59">
        <v>3747395.43</v>
      </c>
      <c r="D6083" s="60">
        <v>15</v>
      </c>
      <c r="E6083" s="54">
        <v>56210.93</v>
      </c>
      <c r="F6083" s="54">
        <v>61311.15</v>
      </c>
      <c r="G6083" s="55">
        <v>1.091</v>
      </c>
      <c r="H6083" s="53">
        <v>0</v>
      </c>
      <c r="I6083" s="53" t="s">
        <v>1408</v>
      </c>
    </row>
    <row r="6084" spans="1:9" ht="17.399999999999999" x14ac:dyDescent="0.3">
      <c r="A6084" s="53" t="s">
        <v>1022</v>
      </c>
      <c r="B6084" s="57">
        <v>45809</v>
      </c>
      <c r="C6084" s="59">
        <v>3634172.15</v>
      </c>
      <c r="D6084" s="60">
        <v>15</v>
      </c>
      <c r="E6084" s="54">
        <v>54512.58</v>
      </c>
      <c r="F6084" s="54">
        <v>57142.34</v>
      </c>
      <c r="G6084" s="55">
        <v>1.048</v>
      </c>
      <c r="H6084" s="53">
        <v>0</v>
      </c>
      <c r="I6084" s="53" t="s">
        <v>1408</v>
      </c>
    </row>
    <row r="6085" spans="1:9" ht="17.399999999999999" x14ac:dyDescent="0.3">
      <c r="A6085" s="53" t="s">
        <v>1022</v>
      </c>
      <c r="B6085" s="57">
        <v>45839</v>
      </c>
      <c r="C6085" s="59">
        <v>3517708.42</v>
      </c>
      <c r="D6085" s="60">
        <v>0</v>
      </c>
      <c r="E6085" s="54">
        <v>52765.63</v>
      </c>
      <c r="F6085" s="54">
        <v>50439.62</v>
      </c>
      <c r="G6085" s="55">
        <v>0.95599999999999996</v>
      </c>
      <c r="H6085" s="53">
        <v>0</v>
      </c>
      <c r="I6085" s="53" t="s">
        <v>1408</v>
      </c>
    </row>
    <row r="6086" spans="1:9" ht="17.399999999999999" x14ac:dyDescent="0.3">
      <c r="A6086" s="53" t="s">
        <v>1022</v>
      </c>
      <c r="B6086" s="57">
        <v>45870</v>
      </c>
      <c r="C6086" s="59">
        <v>3407463.15</v>
      </c>
      <c r="D6086" s="60">
        <v>0</v>
      </c>
      <c r="E6086" s="54">
        <v>51111.95</v>
      </c>
      <c r="F6086" s="54">
        <v>54599.69</v>
      </c>
      <c r="G6086" s="55">
        <v>1.0680000000000001</v>
      </c>
      <c r="H6086" s="53">
        <v>0</v>
      </c>
      <c r="I6086" s="53" t="s">
        <v>1408</v>
      </c>
    </row>
    <row r="6087" spans="1:9" ht="17.399999999999999" x14ac:dyDescent="0.3">
      <c r="A6087" s="53" t="s">
        <v>1022</v>
      </c>
      <c r="B6087" s="57">
        <v>45901</v>
      </c>
      <c r="C6087" s="59">
        <v>3302060.02</v>
      </c>
      <c r="D6087" s="60">
        <v>0</v>
      </c>
      <c r="E6087" s="54">
        <v>49530.9</v>
      </c>
      <c r="F6087" s="54">
        <v>56542.81</v>
      </c>
      <c r="G6087" s="55">
        <v>1.1419999999999999</v>
      </c>
      <c r="H6087" s="53">
        <v>0</v>
      </c>
      <c r="I6087" s="53" t="s">
        <v>1408</v>
      </c>
    </row>
    <row r="6088" spans="1:9" ht="17.399999999999999" x14ac:dyDescent="0.3">
      <c r="A6088" s="53" t="s">
        <v>1022</v>
      </c>
      <c r="B6088" s="57">
        <v>45931</v>
      </c>
      <c r="C6088" s="59">
        <v>3201565.36</v>
      </c>
      <c r="D6088" s="60">
        <v>0</v>
      </c>
      <c r="E6088" s="54">
        <v>48023.48</v>
      </c>
      <c r="F6088" s="54">
        <v>47922.1</v>
      </c>
      <c r="G6088" s="55">
        <v>0.998</v>
      </c>
      <c r="H6088" s="53">
        <v>0</v>
      </c>
      <c r="I6088" s="53" t="s">
        <v>1408</v>
      </c>
    </row>
    <row r="6089" spans="1:9" ht="17.399999999999999" x14ac:dyDescent="0.3">
      <c r="A6089" s="53" t="s">
        <v>1022</v>
      </c>
      <c r="B6089" s="57">
        <v>45962</v>
      </c>
      <c r="C6089" s="59">
        <v>3109275.09</v>
      </c>
      <c r="D6089" s="60">
        <v>0</v>
      </c>
      <c r="E6089" s="54">
        <v>46639.13</v>
      </c>
      <c r="F6089" s="54">
        <v>51142.62</v>
      </c>
      <c r="G6089" s="55">
        <v>1.097</v>
      </c>
      <c r="H6089" s="53">
        <v>0</v>
      </c>
      <c r="I6089" s="53" t="s">
        <v>1408</v>
      </c>
    </row>
    <row r="6090" spans="1:9" ht="17.399999999999999" x14ac:dyDescent="0.3">
      <c r="A6090" s="53" t="s">
        <v>1022</v>
      </c>
      <c r="B6090" s="57">
        <v>45992</v>
      </c>
      <c r="C6090" s="59">
        <v>3012964.49</v>
      </c>
      <c r="D6090" s="60">
        <v>15</v>
      </c>
      <c r="E6090" s="54">
        <v>45194.47</v>
      </c>
      <c r="F6090" s="54">
        <v>47967.839999999997</v>
      </c>
      <c r="G6090" s="55">
        <v>1.0609999999999999</v>
      </c>
      <c r="H6090" s="53">
        <v>0</v>
      </c>
      <c r="I6090" s="53" t="s">
        <v>1408</v>
      </c>
    </row>
    <row r="6091" spans="1:9" ht="17.399999999999999" x14ac:dyDescent="0.3">
      <c r="A6091" s="53" t="s">
        <v>1023</v>
      </c>
      <c r="B6091" s="57">
        <v>45658</v>
      </c>
      <c r="C6091" s="59">
        <v>3972743.06</v>
      </c>
      <c r="D6091" s="60">
        <v>0</v>
      </c>
      <c r="E6091" s="54">
        <v>59591.15</v>
      </c>
      <c r="F6091" s="54">
        <v>64260.3</v>
      </c>
      <c r="G6091" s="55">
        <v>1.0780000000000001</v>
      </c>
      <c r="H6091" s="53">
        <v>0</v>
      </c>
      <c r="I6091" s="53" t="s">
        <v>1408</v>
      </c>
    </row>
    <row r="6092" spans="1:9" ht="17.399999999999999" x14ac:dyDescent="0.3">
      <c r="A6092" s="53" t="s">
        <v>1023</v>
      </c>
      <c r="B6092" s="57">
        <v>45689</v>
      </c>
      <c r="C6092" s="59">
        <v>3860181.65</v>
      </c>
      <c r="D6092" s="60">
        <v>0</v>
      </c>
      <c r="E6092" s="54">
        <v>57902.720000000001</v>
      </c>
      <c r="F6092" s="54">
        <v>64756.25</v>
      </c>
      <c r="G6092" s="55">
        <v>1.1180000000000001</v>
      </c>
      <c r="H6092" s="53">
        <v>0</v>
      </c>
      <c r="I6092" s="53" t="s">
        <v>1408</v>
      </c>
    </row>
    <row r="6093" spans="1:9" ht="17.399999999999999" x14ac:dyDescent="0.3">
      <c r="A6093" s="53" t="s">
        <v>1023</v>
      </c>
      <c r="B6093" s="57">
        <v>45717</v>
      </c>
      <c r="C6093" s="59">
        <v>3741733.92</v>
      </c>
      <c r="D6093" s="60">
        <v>35</v>
      </c>
      <c r="E6093" s="54">
        <v>56126.01</v>
      </c>
      <c r="F6093" s="54">
        <v>31834.92</v>
      </c>
      <c r="G6093" s="55">
        <v>0.56699999999999995</v>
      </c>
      <c r="H6093" s="53">
        <v>0</v>
      </c>
      <c r="I6093" s="53" t="s">
        <v>1410</v>
      </c>
    </row>
    <row r="6094" spans="1:9" ht="17.399999999999999" x14ac:dyDescent="0.3">
      <c r="A6094" s="53" t="s">
        <v>1023</v>
      </c>
      <c r="B6094" s="57">
        <v>45748</v>
      </c>
      <c r="C6094" s="59">
        <v>3633324.53</v>
      </c>
      <c r="D6094" s="60">
        <v>95</v>
      </c>
      <c r="E6094" s="54">
        <v>54499.87</v>
      </c>
      <c r="F6094" s="54">
        <v>24662.23</v>
      </c>
      <c r="G6094" s="55">
        <v>0.45300000000000001</v>
      </c>
      <c r="H6094" s="53">
        <v>0</v>
      </c>
      <c r="I6094" s="53" t="s">
        <v>1409</v>
      </c>
    </row>
    <row r="6095" spans="1:9" ht="17.399999999999999" x14ac:dyDescent="0.3">
      <c r="A6095" s="53" t="s">
        <v>1023</v>
      </c>
      <c r="B6095" s="57">
        <v>45778</v>
      </c>
      <c r="C6095" s="59">
        <v>3528963.44</v>
      </c>
      <c r="D6095" s="60">
        <v>15</v>
      </c>
      <c r="E6095" s="54">
        <v>52934.45</v>
      </c>
      <c r="F6095" s="54">
        <v>51815.199999999997</v>
      </c>
      <c r="G6095" s="55">
        <v>0.97899999999999998</v>
      </c>
      <c r="H6095" s="53">
        <v>0</v>
      </c>
      <c r="I6095" s="53" t="s">
        <v>1408</v>
      </c>
    </row>
    <row r="6096" spans="1:9" ht="17.399999999999999" x14ac:dyDescent="0.3">
      <c r="A6096" s="53" t="s">
        <v>1023</v>
      </c>
      <c r="B6096" s="57">
        <v>45809</v>
      </c>
      <c r="C6096" s="59">
        <v>3426491.37</v>
      </c>
      <c r="D6096" s="60">
        <v>65</v>
      </c>
      <c r="E6096" s="54">
        <v>51397.37</v>
      </c>
      <c r="F6096" s="54">
        <v>42196.33</v>
      </c>
      <c r="G6096" s="55">
        <v>0.82099999999999995</v>
      </c>
      <c r="H6096" s="53">
        <v>0</v>
      </c>
      <c r="I6096" s="53" t="s">
        <v>1411</v>
      </c>
    </row>
    <row r="6097" spans="1:9" ht="17.399999999999999" x14ac:dyDescent="0.3">
      <c r="A6097" s="53" t="s">
        <v>1023</v>
      </c>
      <c r="B6097" s="57">
        <v>45839</v>
      </c>
      <c r="C6097" s="59">
        <v>3319706.81</v>
      </c>
      <c r="D6097" s="60">
        <v>35</v>
      </c>
      <c r="E6097" s="54">
        <v>49795.6</v>
      </c>
      <c r="F6097" s="54">
        <v>40085</v>
      </c>
      <c r="G6097" s="55">
        <v>0.80500000000000005</v>
      </c>
      <c r="H6097" s="53">
        <v>0</v>
      </c>
      <c r="I6097" s="53" t="s">
        <v>1410</v>
      </c>
    </row>
    <row r="6098" spans="1:9" ht="17.399999999999999" x14ac:dyDescent="0.3">
      <c r="A6098" s="53" t="s">
        <v>1023</v>
      </c>
      <c r="B6098" s="57">
        <v>45870</v>
      </c>
      <c r="C6098" s="59">
        <v>3226593.81</v>
      </c>
      <c r="D6098" s="60">
        <v>35</v>
      </c>
      <c r="E6098" s="54">
        <v>48398.91</v>
      </c>
      <c r="F6098" s="54">
        <v>41253.97</v>
      </c>
      <c r="G6098" s="55">
        <v>0.85199999999999998</v>
      </c>
      <c r="H6098" s="53">
        <v>0</v>
      </c>
      <c r="I6098" s="53" t="s">
        <v>1410</v>
      </c>
    </row>
    <row r="6099" spans="1:9" ht="17.399999999999999" x14ac:dyDescent="0.3">
      <c r="A6099" s="53" t="s">
        <v>1023</v>
      </c>
      <c r="B6099" s="57">
        <v>45901</v>
      </c>
      <c r="C6099" s="59">
        <v>3131960.64</v>
      </c>
      <c r="D6099" s="60">
        <v>0</v>
      </c>
      <c r="E6099" s="54">
        <v>46979.41</v>
      </c>
      <c r="F6099" s="54">
        <v>46862.5</v>
      </c>
      <c r="G6099" s="55">
        <v>0.998</v>
      </c>
      <c r="H6099" s="53">
        <v>0</v>
      </c>
      <c r="I6099" s="53" t="s">
        <v>1408</v>
      </c>
    </row>
    <row r="6100" spans="1:9" ht="17.399999999999999" x14ac:dyDescent="0.3">
      <c r="A6100" s="53" t="s">
        <v>1023</v>
      </c>
      <c r="B6100" s="57">
        <v>45931</v>
      </c>
      <c r="C6100" s="59">
        <v>3049725.6</v>
      </c>
      <c r="D6100" s="60">
        <v>35</v>
      </c>
      <c r="E6100" s="54">
        <v>45745.88</v>
      </c>
      <c r="F6100" s="54">
        <v>21959.98</v>
      </c>
      <c r="G6100" s="55">
        <v>0.48</v>
      </c>
      <c r="H6100" s="53">
        <v>0</v>
      </c>
      <c r="I6100" s="53" t="s">
        <v>1410</v>
      </c>
    </row>
    <row r="6101" spans="1:9" ht="17.399999999999999" x14ac:dyDescent="0.3">
      <c r="A6101" s="53" t="s">
        <v>1023</v>
      </c>
      <c r="B6101" s="57">
        <v>45962</v>
      </c>
      <c r="C6101" s="59">
        <v>3049725.6</v>
      </c>
      <c r="D6101" s="60">
        <v>185</v>
      </c>
      <c r="E6101" s="54">
        <v>45745.88</v>
      </c>
      <c r="F6101" s="54">
        <v>3099.74</v>
      </c>
      <c r="G6101" s="55">
        <v>6.8000000000000005E-2</v>
      </c>
      <c r="H6101" s="53">
        <v>1</v>
      </c>
      <c r="I6101" s="53" t="s">
        <v>1412</v>
      </c>
    </row>
    <row r="6102" spans="1:9" ht="17.399999999999999" x14ac:dyDescent="0.3">
      <c r="A6102" s="53" t="s">
        <v>1023</v>
      </c>
      <c r="B6102" s="57">
        <v>45992</v>
      </c>
      <c r="C6102" s="59">
        <v>3049725.6</v>
      </c>
      <c r="D6102" s="60">
        <v>999</v>
      </c>
      <c r="E6102" s="54">
        <v>45745.88</v>
      </c>
      <c r="F6102" s="54">
        <v>6919.4</v>
      </c>
      <c r="G6102" s="55">
        <v>0.151</v>
      </c>
      <c r="H6102" s="53">
        <v>1</v>
      </c>
      <c r="I6102" s="53" t="s">
        <v>1412</v>
      </c>
    </row>
    <row r="6103" spans="1:9" ht="17.399999999999999" x14ac:dyDescent="0.3">
      <c r="A6103" s="53" t="s">
        <v>1024</v>
      </c>
      <c r="B6103" s="57">
        <v>45658</v>
      </c>
      <c r="C6103" s="59">
        <v>13855374.689999999</v>
      </c>
      <c r="D6103" s="60">
        <v>0</v>
      </c>
      <c r="E6103" s="54">
        <v>207830.62</v>
      </c>
      <c r="F6103" s="54">
        <v>233985.94</v>
      </c>
      <c r="G6103" s="55">
        <v>1.1259999999999999</v>
      </c>
      <c r="H6103" s="53">
        <v>0</v>
      </c>
      <c r="I6103" s="53" t="s">
        <v>1408</v>
      </c>
    </row>
    <row r="6104" spans="1:9" ht="17.399999999999999" x14ac:dyDescent="0.3">
      <c r="A6104" s="53" t="s">
        <v>1024</v>
      </c>
      <c r="B6104" s="57">
        <v>45689</v>
      </c>
      <c r="C6104" s="59">
        <v>13488576.07</v>
      </c>
      <c r="D6104" s="60">
        <v>35</v>
      </c>
      <c r="E6104" s="54">
        <v>202328.64</v>
      </c>
      <c r="F6104" s="54">
        <v>113744.41</v>
      </c>
      <c r="G6104" s="55">
        <v>0.56200000000000006</v>
      </c>
      <c r="H6104" s="53">
        <v>0</v>
      </c>
      <c r="I6104" s="53" t="s">
        <v>1410</v>
      </c>
    </row>
    <row r="6105" spans="1:9" ht="17.399999999999999" x14ac:dyDescent="0.3">
      <c r="A6105" s="53" t="s">
        <v>1024</v>
      </c>
      <c r="B6105" s="57">
        <v>45717</v>
      </c>
      <c r="C6105" s="59">
        <v>13168678.810000001</v>
      </c>
      <c r="D6105" s="60">
        <v>0</v>
      </c>
      <c r="E6105" s="54">
        <v>197530.18</v>
      </c>
      <c r="F6105" s="54">
        <v>201688.2</v>
      </c>
      <c r="G6105" s="55">
        <v>1.0209999999999999</v>
      </c>
      <c r="H6105" s="53">
        <v>0</v>
      </c>
      <c r="I6105" s="53" t="s">
        <v>1408</v>
      </c>
    </row>
    <row r="6106" spans="1:9" ht="17.399999999999999" x14ac:dyDescent="0.3">
      <c r="A6106" s="53" t="s">
        <v>1024</v>
      </c>
      <c r="B6106" s="57">
        <v>45748</v>
      </c>
      <c r="C6106" s="59">
        <v>12820136.619999999</v>
      </c>
      <c r="D6106" s="60">
        <v>0</v>
      </c>
      <c r="E6106" s="54">
        <v>192302.05</v>
      </c>
      <c r="F6106" s="54">
        <v>192697.09</v>
      </c>
      <c r="G6106" s="55">
        <v>1.002</v>
      </c>
      <c r="H6106" s="53">
        <v>0</v>
      </c>
      <c r="I6106" s="53" t="s">
        <v>1408</v>
      </c>
    </row>
    <row r="6107" spans="1:9" ht="17.399999999999999" x14ac:dyDescent="0.3">
      <c r="A6107" s="53" t="s">
        <v>1024</v>
      </c>
      <c r="B6107" s="57">
        <v>45778</v>
      </c>
      <c r="C6107" s="59">
        <v>12472057.720000001</v>
      </c>
      <c r="D6107" s="60">
        <v>0</v>
      </c>
      <c r="E6107" s="54">
        <v>187080.87</v>
      </c>
      <c r="F6107" s="54">
        <v>186681.7</v>
      </c>
      <c r="G6107" s="55">
        <v>0.998</v>
      </c>
      <c r="H6107" s="53">
        <v>0</v>
      </c>
      <c r="I6107" s="53" t="s">
        <v>1408</v>
      </c>
    </row>
    <row r="6108" spans="1:9" ht="17.399999999999999" x14ac:dyDescent="0.3">
      <c r="A6108" s="53" t="s">
        <v>1024</v>
      </c>
      <c r="B6108" s="57">
        <v>45809</v>
      </c>
      <c r="C6108" s="59">
        <v>12171871.710000001</v>
      </c>
      <c r="D6108" s="60">
        <v>0</v>
      </c>
      <c r="E6108" s="54">
        <v>182578.08</v>
      </c>
      <c r="F6108" s="54">
        <v>178588.08</v>
      </c>
      <c r="G6108" s="55">
        <v>0.97799999999999998</v>
      </c>
      <c r="H6108" s="53">
        <v>0</v>
      </c>
      <c r="I6108" s="53" t="s">
        <v>1408</v>
      </c>
    </row>
    <row r="6109" spans="1:9" ht="17.399999999999999" x14ac:dyDescent="0.3">
      <c r="A6109" s="53" t="s">
        <v>1024</v>
      </c>
      <c r="B6109" s="57">
        <v>45839</v>
      </c>
      <c r="C6109" s="59">
        <v>11839699.949999999</v>
      </c>
      <c r="D6109" s="60">
        <v>0</v>
      </c>
      <c r="E6109" s="54">
        <v>177595.5</v>
      </c>
      <c r="F6109" s="54">
        <v>183211.62</v>
      </c>
      <c r="G6109" s="55">
        <v>1.032</v>
      </c>
      <c r="H6109" s="53">
        <v>0</v>
      </c>
      <c r="I6109" s="53" t="s">
        <v>1408</v>
      </c>
    </row>
    <row r="6110" spans="1:9" ht="17.399999999999999" x14ac:dyDescent="0.3">
      <c r="A6110" s="53" t="s">
        <v>1024</v>
      </c>
      <c r="B6110" s="57">
        <v>45870</v>
      </c>
      <c r="C6110" s="59">
        <v>11538373.08</v>
      </c>
      <c r="D6110" s="60">
        <v>95</v>
      </c>
      <c r="E6110" s="54">
        <v>173075.6</v>
      </c>
      <c r="F6110" s="54">
        <v>102933.98</v>
      </c>
      <c r="G6110" s="55">
        <v>0.59499999999999997</v>
      </c>
      <c r="H6110" s="53">
        <v>0</v>
      </c>
      <c r="I6110" s="53" t="s">
        <v>1409</v>
      </c>
    </row>
    <row r="6111" spans="1:9" ht="17.399999999999999" x14ac:dyDescent="0.3">
      <c r="A6111" s="53" t="s">
        <v>1024</v>
      </c>
      <c r="B6111" s="57">
        <v>45901</v>
      </c>
      <c r="C6111" s="59">
        <v>11222806.18</v>
      </c>
      <c r="D6111" s="60">
        <v>0</v>
      </c>
      <c r="E6111" s="54">
        <v>168342.09</v>
      </c>
      <c r="F6111" s="54">
        <v>177100.84</v>
      </c>
      <c r="G6111" s="55">
        <v>1.052</v>
      </c>
      <c r="H6111" s="53">
        <v>0</v>
      </c>
      <c r="I6111" s="53" t="s">
        <v>1408</v>
      </c>
    </row>
    <row r="6112" spans="1:9" ht="17.399999999999999" x14ac:dyDescent="0.3">
      <c r="A6112" s="53" t="s">
        <v>1024</v>
      </c>
      <c r="B6112" s="57">
        <v>45931</v>
      </c>
      <c r="C6112" s="59">
        <v>10933200.09</v>
      </c>
      <c r="D6112" s="60">
        <v>0</v>
      </c>
      <c r="E6112" s="54">
        <v>163998</v>
      </c>
      <c r="F6112" s="54">
        <v>176960.97</v>
      </c>
      <c r="G6112" s="55">
        <v>1.079</v>
      </c>
      <c r="H6112" s="53">
        <v>0</v>
      </c>
      <c r="I6112" s="53" t="s">
        <v>1408</v>
      </c>
    </row>
    <row r="6113" spans="1:9" ht="17.399999999999999" x14ac:dyDescent="0.3">
      <c r="A6113" s="53" t="s">
        <v>1024</v>
      </c>
      <c r="B6113" s="57">
        <v>45962</v>
      </c>
      <c r="C6113" s="59">
        <v>10698533.960000001</v>
      </c>
      <c r="D6113" s="60">
        <v>0</v>
      </c>
      <c r="E6113" s="54">
        <v>160478.01</v>
      </c>
      <c r="F6113" s="54">
        <v>153442.04999999999</v>
      </c>
      <c r="G6113" s="55">
        <v>0.95599999999999996</v>
      </c>
      <c r="H6113" s="53">
        <v>0</v>
      </c>
      <c r="I6113" s="53" t="s">
        <v>1408</v>
      </c>
    </row>
    <row r="6114" spans="1:9" ht="17.399999999999999" x14ac:dyDescent="0.3">
      <c r="A6114" s="53" t="s">
        <v>1024</v>
      </c>
      <c r="B6114" s="57">
        <v>45992</v>
      </c>
      <c r="C6114" s="59">
        <v>10443055.17</v>
      </c>
      <c r="D6114" s="60">
        <v>0</v>
      </c>
      <c r="E6114" s="54">
        <v>156645.82999999999</v>
      </c>
      <c r="F6114" s="54">
        <v>152956.22</v>
      </c>
      <c r="G6114" s="55">
        <v>0.97599999999999998</v>
      </c>
      <c r="H6114" s="53">
        <v>0</v>
      </c>
      <c r="I6114" s="53" t="s">
        <v>1408</v>
      </c>
    </row>
    <row r="6115" spans="1:9" ht="17.399999999999999" x14ac:dyDescent="0.3">
      <c r="A6115" s="53" t="s">
        <v>1025</v>
      </c>
      <c r="B6115" s="57">
        <v>45658</v>
      </c>
      <c r="C6115" s="59">
        <v>17661451.739999998</v>
      </c>
      <c r="D6115" s="60">
        <v>0</v>
      </c>
      <c r="E6115" s="54">
        <v>264921.78000000003</v>
      </c>
      <c r="F6115" s="54">
        <v>278798.39</v>
      </c>
      <c r="G6115" s="55">
        <v>1.052</v>
      </c>
      <c r="H6115" s="53">
        <v>0</v>
      </c>
      <c r="I6115" s="53" t="s">
        <v>1408</v>
      </c>
    </row>
    <row r="6116" spans="1:9" ht="17.399999999999999" x14ac:dyDescent="0.3">
      <c r="A6116" s="53" t="s">
        <v>1025</v>
      </c>
      <c r="B6116" s="57">
        <v>45689</v>
      </c>
      <c r="C6116" s="59">
        <v>17225461.890000001</v>
      </c>
      <c r="D6116" s="60">
        <v>0</v>
      </c>
      <c r="E6116" s="54">
        <v>258381.93</v>
      </c>
      <c r="F6116" s="54">
        <v>290965.62</v>
      </c>
      <c r="G6116" s="55">
        <v>1.1259999999999999</v>
      </c>
      <c r="H6116" s="53">
        <v>0</v>
      </c>
      <c r="I6116" s="53" t="s">
        <v>1408</v>
      </c>
    </row>
    <row r="6117" spans="1:9" ht="17.399999999999999" x14ac:dyDescent="0.3">
      <c r="A6117" s="53" t="s">
        <v>1025</v>
      </c>
      <c r="B6117" s="57">
        <v>45717</v>
      </c>
      <c r="C6117" s="59">
        <v>16802781.52</v>
      </c>
      <c r="D6117" s="60">
        <v>0</v>
      </c>
      <c r="E6117" s="54">
        <v>252041.72</v>
      </c>
      <c r="F6117" s="54">
        <v>241104.03</v>
      </c>
      <c r="G6117" s="55">
        <v>0.95699999999999996</v>
      </c>
      <c r="H6117" s="53">
        <v>0</v>
      </c>
      <c r="I6117" s="53" t="s">
        <v>1408</v>
      </c>
    </row>
    <row r="6118" spans="1:9" ht="17.399999999999999" x14ac:dyDescent="0.3">
      <c r="A6118" s="53" t="s">
        <v>1025</v>
      </c>
      <c r="B6118" s="57">
        <v>45748</v>
      </c>
      <c r="C6118" s="59">
        <v>16421300.699999999</v>
      </c>
      <c r="D6118" s="60">
        <v>15</v>
      </c>
      <c r="E6118" s="54">
        <v>246319.51</v>
      </c>
      <c r="F6118" s="54">
        <v>250565.97</v>
      </c>
      <c r="G6118" s="55">
        <v>1.0169999999999999</v>
      </c>
      <c r="H6118" s="53">
        <v>0</v>
      </c>
      <c r="I6118" s="53" t="s">
        <v>1408</v>
      </c>
    </row>
    <row r="6119" spans="1:9" ht="17.399999999999999" x14ac:dyDescent="0.3">
      <c r="A6119" s="53" t="s">
        <v>1025</v>
      </c>
      <c r="B6119" s="57">
        <v>45778</v>
      </c>
      <c r="C6119" s="59">
        <v>16040250.609999999</v>
      </c>
      <c r="D6119" s="60">
        <v>185</v>
      </c>
      <c r="E6119" s="54">
        <v>240603.76</v>
      </c>
      <c r="F6119" s="54">
        <v>77843.89</v>
      </c>
      <c r="G6119" s="55">
        <v>0.32400000000000001</v>
      </c>
      <c r="H6119" s="53">
        <v>0</v>
      </c>
      <c r="I6119" s="53" t="s">
        <v>1409</v>
      </c>
    </row>
    <row r="6120" spans="1:9" ht="17.399999999999999" x14ac:dyDescent="0.3">
      <c r="A6120" s="53" t="s">
        <v>1025</v>
      </c>
      <c r="B6120" s="57">
        <v>45809</v>
      </c>
      <c r="C6120" s="59">
        <v>15606053.5</v>
      </c>
      <c r="D6120" s="60">
        <v>0</v>
      </c>
      <c r="E6120" s="54">
        <v>234090.8</v>
      </c>
      <c r="F6120" s="54">
        <v>245211.54</v>
      </c>
      <c r="G6120" s="55">
        <v>1.048</v>
      </c>
      <c r="H6120" s="53">
        <v>0</v>
      </c>
      <c r="I6120" s="53" t="s">
        <v>1408</v>
      </c>
    </row>
    <row r="6121" spans="1:9" ht="17.399999999999999" x14ac:dyDescent="0.3">
      <c r="A6121" s="53" t="s">
        <v>1025</v>
      </c>
      <c r="B6121" s="57">
        <v>45839</v>
      </c>
      <c r="C6121" s="59">
        <v>15224484.390000001</v>
      </c>
      <c r="D6121" s="60">
        <v>0</v>
      </c>
      <c r="E6121" s="54">
        <v>228367.27</v>
      </c>
      <c r="F6121" s="54">
        <v>261643.2</v>
      </c>
      <c r="G6121" s="55">
        <v>1.1459999999999999</v>
      </c>
      <c r="H6121" s="53">
        <v>0</v>
      </c>
      <c r="I6121" s="53" t="s">
        <v>1408</v>
      </c>
    </row>
    <row r="6122" spans="1:9" ht="17.399999999999999" x14ac:dyDescent="0.3">
      <c r="A6122" s="53" t="s">
        <v>1025</v>
      </c>
      <c r="B6122" s="57">
        <v>45870</v>
      </c>
      <c r="C6122" s="59">
        <v>14900809.289999999</v>
      </c>
      <c r="D6122" s="60">
        <v>0</v>
      </c>
      <c r="E6122" s="54">
        <v>223512.14</v>
      </c>
      <c r="F6122" s="54">
        <v>235962.3</v>
      </c>
      <c r="G6122" s="55">
        <v>1.056</v>
      </c>
      <c r="H6122" s="53">
        <v>0</v>
      </c>
      <c r="I6122" s="53" t="s">
        <v>1408</v>
      </c>
    </row>
    <row r="6123" spans="1:9" ht="17.399999999999999" x14ac:dyDescent="0.3">
      <c r="A6123" s="53" t="s">
        <v>1025</v>
      </c>
      <c r="B6123" s="57">
        <v>45901</v>
      </c>
      <c r="C6123" s="59">
        <v>14568782.07</v>
      </c>
      <c r="D6123" s="60">
        <v>0</v>
      </c>
      <c r="E6123" s="54">
        <v>218531.73</v>
      </c>
      <c r="F6123" s="54">
        <v>239091.71</v>
      </c>
      <c r="G6123" s="55">
        <v>1.0940000000000001</v>
      </c>
      <c r="H6123" s="53">
        <v>0</v>
      </c>
      <c r="I6123" s="53" t="s">
        <v>1408</v>
      </c>
    </row>
    <row r="6124" spans="1:9" ht="17.399999999999999" x14ac:dyDescent="0.3">
      <c r="A6124" s="53" t="s">
        <v>1025</v>
      </c>
      <c r="B6124" s="57">
        <v>45931</v>
      </c>
      <c r="C6124" s="59">
        <v>14187623.609999999</v>
      </c>
      <c r="D6124" s="60">
        <v>0</v>
      </c>
      <c r="E6124" s="54">
        <v>212814.35</v>
      </c>
      <c r="F6124" s="54">
        <v>223739.37</v>
      </c>
      <c r="G6124" s="55">
        <v>1.0509999999999999</v>
      </c>
      <c r="H6124" s="53">
        <v>0</v>
      </c>
      <c r="I6124" s="53" t="s">
        <v>1408</v>
      </c>
    </row>
    <row r="6125" spans="1:9" ht="17.399999999999999" x14ac:dyDescent="0.3">
      <c r="A6125" s="53" t="s">
        <v>1025</v>
      </c>
      <c r="B6125" s="57">
        <v>45962</v>
      </c>
      <c r="C6125" s="59">
        <v>13865089.6</v>
      </c>
      <c r="D6125" s="60">
        <v>0</v>
      </c>
      <c r="E6125" s="54">
        <v>207976.34</v>
      </c>
      <c r="F6125" s="54">
        <v>234779.48</v>
      </c>
      <c r="G6125" s="55">
        <v>1.129</v>
      </c>
      <c r="H6125" s="53">
        <v>0</v>
      </c>
      <c r="I6125" s="53" t="s">
        <v>1408</v>
      </c>
    </row>
    <row r="6126" spans="1:9" ht="17.399999999999999" x14ac:dyDescent="0.3">
      <c r="A6126" s="53" t="s">
        <v>1025</v>
      </c>
      <c r="B6126" s="57">
        <v>45992</v>
      </c>
      <c r="C6126" s="59">
        <v>13515342.02</v>
      </c>
      <c r="D6126" s="60">
        <v>0</v>
      </c>
      <c r="E6126" s="54">
        <v>202730.13</v>
      </c>
      <c r="F6126" s="54">
        <v>212915.61</v>
      </c>
      <c r="G6126" s="55">
        <v>1.05</v>
      </c>
      <c r="H6126" s="53">
        <v>0</v>
      </c>
      <c r="I6126" s="53" t="s">
        <v>1408</v>
      </c>
    </row>
    <row r="6127" spans="1:9" ht="17.399999999999999" x14ac:dyDescent="0.3">
      <c r="A6127" s="53" t="s">
        <v>1026</v>
      </c>
      <c r="B6127" s="57">
        <v>45658</v>
      </c>
      <c r="C6127" s="59">
        <v>23421041.010000002</v>
      </c>
      <c r="D6127" s="60">
        <v>0</v>
      </c>
      <c r="E6127" s="54">
        <v>234210.41</v>
      </c>
      <c r="F6127" s="54">
        <v>267499.57</v>
      </c>
      <c r="G6127" s="55">
        <v>1.1419999999999999</v>
      </c>
      <c r="H6127" s="53">
        <v>0</v>
      </c>
      <c r="I6127" s="53" t="s">
        <v>1408</v>
      </c>
    </row>
    <row r="6128" spans="1:9" ht="17.399999999999999" x14ac:dyDescent="0.3">
      <c r="A6128" s="53" t="s">
        <v>1026</v>
      </c>
      <c r="B6128" s="57">
        <v>45689</v>
      </c>
      <c r="C6128" s="59">
        <v>22968980.91</v>
      </c>
      <c r="D6128" s="60">
        <v>0</v>
      </c>
      <c r="E6128" s="54">
        <v>229689.81</v>
      </c>
      <c r="F6128" s="54">
        <v>256825.83</v>
      </c>
      <c r="G6128" s="55">
        <v>1.1180000000000001</v>
      </c>
      <c r="H6128" s="53">
        <v>0</v>
      </c>
      <c r="I6128" s="53" t="s">
        <v>1408</v>
      </c>
    </row>
    <row r="6129" spans="1:9" ht="17.399999999999999" x14ac:dyDescent="0.3">
      <c r="A6129" s="53" t="s">
        <v>1026</v>
      </c>
      <c r="B6129" s="57">
        <v>45717</v>
      </c>
      <c r="C6129" s="59">
        <v>22608940.32</v>
      </c>
      <c r="D6129" s="60">
        <v>0</v>
      </c>
      <c r="E6129" s="54">
        <v>226089.4</v>
      </c>
      <c r="F6129" s="54">
        <v>245018.73</v>
      </c>
      <c r="G6129" s="55">
        <v>1.0840000000000001</v>
      </c>
      <c r="H6129" s="53">
        <v>0</v>
      </c>
      <c r="I6129" s="53" t="s">
        <v>1408</v>
      </c>
    </row>
    <row r="6130" spans="1:9" ht="17.399999999999999" x14ac:dyDescent="0.3">
      <c r="A6130" s="53" t="s">
        <v>1026</v>
      </c>
      <c r="B6130" s="57">
        <v>45748</v>
      </c>
      <c r="C6130" s="59">
        <v>22198746.57</v>
      </c>
      <c r="D6130" s="60">
        <v>35</v>
      </c>
      <c r="E6130" s="54">
        <v>221987.47</v>
      </c>
      <c r="F6130" s="54">
        <v>183119.79</v>
      </c>
      <c r="G6130" s="55">
        <v>0.82499999999999996</v>
      </c>
      <c r="H6130" s="53">
        <v>0</v>
      </c>
      <c r="I6130" s="53" t="s">
        <v>1410</v>
      </c>
    </row>
    <row r="6131" spans="1:9" ht="17.399999999999999" x14ac:dyDescent="0.3">
      <c r="A6131" s="53" t="s">
        <v>1026</v>
      </c>
      <c r="B6131" s="57">
        <v>45778</v>
      </c>
      <c r="C6131" s="59">
        <v>21883234.300000001</v>
      </c>
      <c r="D6131" s="60">
        <v>0</v>
      </c>
      <c r="E6131" s="54">
        <v>218832.34</v>
      </c>
      <c r="F6131" s="54">
        <v>231064.3</v>
      </c>
      <c r="G6131" s="55">
        <v>1.056</v>
      </c>
      <c r="H6131" s="53">
        <v>0</v>
      </c>
      <c r="I6131" s="53" t="s">
        <v>1408</v>
      </c>
    </row>
    <row r="6132" spans="1:9" ht="17.399999999999999" x14ac:dyDescent="0.3">
      <c r="A6132" s="53" t="s">
        <v>1026</v>
      </c>
      <c r="B6132" s="57">
        <v>45809</v>
      </c>
      <c r="C6132" s="59">
        <v>21477753.140000001</v>
      </c>
      <c r="D6132" s="60">
        <v>0</v>
      </c>
      <c r="E6132" s="54">
        <v>214777.53</v>
      </c>
      <c r="F6132" s="54">
        <v>227194.87</v>
      </c>
      <c r="G6132" s="55">
        <v>1.0580000000000001</v>
      </c>
      <c r="H6132" s="53">
        <v>0</v>
      </c>
      <c r="I6132" s="53" t="s">
        <v>1408</v>
      </c>
    </row>
    <row r="6133" spans="1:9" ht="17.399999999999999" x14ac:dyDescent="0.3">
      <c r="A6133" s="53" t="s">
        <v>1026</v>
      </c>
      <c r="B6133" s="57">
        <v>45839</v>
      </c>
      <c r="C6133" s="59">
        <v>21027989.359999999</v>
      </c>
      <c r="D6133" s="60">
        <v>0</v>
      </c>
      <c r="E6133" s="54">
        <v>210279.89</v>
      </c>
      <c r="F6133" s="54">
        <v>222975.16</v>
      </c>
      <c r="G6133" s="55">
        <v>1.06</v>
      </c>
      <c r="H6133" s="53">
        <v>0</v>
      </c>
      <c r="I6133" s="53" t="s">
        <v>1408</v>
      </c>
    </row>
    <row r="6134" spans="1:9" ht="17.399999999999999" x14ac:dyDescent="0.3">
      <c r="A6134" s="53" t="s">
        <v>1026</v>
      </c>
      <c r="B6134" s="57">
        <v>45870</v>
      </c>
      <c r="C6134" s="59">
        <v>21027989.359999999</v>
      </c>
      <c r="D6134" s="60">
        <v>220</v>
      </c>
      <c r="E6134" s="54">
        <v>210279.89</v>
      </c>
      <c r="F6134" s="54">
        <v>41457.480000000003</v>
      </c>
      <c r="G6134" s="55">
        <v>0.19700000000000001</v>
      </c>
      <c r="H6134" s="53">
        <v>1</v>
      </c>
      <c r="I6134" s="53" t="s">
        <v>1412</v>
      </c>
    </row>
    <row r="6135" spans="1:9" ht="17.399999999999999" x14ac:dyDescent="0.3">
      <c r="A6135" s="53" t="s">
        <v>1026</v>
      </c>
      <c r="B6135" s="57">
        <v>45901</v>
      </c>
      <c r="C6135" s="59">
        <v>21027989.359999999</v>
      </c>
      <c r="D6135" s="60">
        <v>999</v>
      </c>
      <c r="E6135" s="54">
        <v>210279.89</v>
      </c>
      <c r="F6135" s="54">
        <v>25521.41</v>
      </c>
      <c r="G6135" s="55">
        <v>0.121</v>
      </c>
      <c r="H6135" s="53">
        <v>1</v>
      </c>
      <c r="I6135" s="53" t="s">
        <v>1412</v>
      </c>
    </row>
    <row r="6136" spans="1:9" ht="17.399999999999999" x14ac:dyDescent="0.3">
      <c r="A6136" s="53" t="s">
        <v>1026</v>
      </c>
      <c r="B6136" s="57">
        <v>45931</v>
      </c>
      <c r="C6136" s="59">
        <v>21027989.359999999</v>
      </c>
      <c r="D6136" s="60">
        <v>999</v>
      </c>
      <c r="E6136" s="54">
        <v>210279.89</v>
      </c>
      <c r="F6136" s="54">
        <v>26513.45</v>
      </c>
      <c r="G6136" s="55">
        <v>0.126</v>
      </c>
      <c r="H6136" s="53">
        <v>1</v>
      </c>
      <c r="I6136" s="53" t="s">
        <v>1412</v>
      </c>
    </row>
    <row r="6137" spans="1:9" ht="17.399999999999999" x14ac:dyDescent="0.3">
      <c r="A6137" s="53" t="s">
        <v>1026</v>
      </c>
      <c r="B6137" s="57">
        <v>45962</v>
      </c>
      <c r="C6137" s="59">
        <v>21027989.359999999</v>
      </c>
      <c r="D6137" s="60">
        <v>999</v>
      </c>
      <c r="E6137" s="54">
        <v>210279.89</v>
      </c>
      <c r="F6137" s="54">
        <v>30494.27</v>
      </c>
      <c r="G6137" s="55">
        <v>0.14499999999999999</v>
      </c>
      <c r="H6137" s="53">
        <v>1</v>
      </c>
      <c r="I6137" s="53" t="s">
        <v>1412</v>
      </c>
    </row>
    <row r="6138" spans="1:9" ht="17.399999999999999" x14ac:dyDescent="0.3">
      <c r="A6138" s="53" t="s">
        <v>1026</v>
      </c>
      <c r="B6138" s="57">
        <v>45992</v>
      </c>
      <c r="C6138" s="59">
        <v>21027989.359999999</v>
      </c>
      <c r="D6138" s="60">
        <v>999</v>
      </c>
      <c r="E6138" s="54">
        <v>210279.89</v>
      </c>
      <c r="F6138" s="54">
        <v>40058.93</v>
      </c>
      <c r="G6138" s="55">
        <v>0.191</v>
      </c>
      <c r="H6138" s="53">
        <v>1</v>
      </c>
      <c r="I6138" s="53" t="s">
        <v>1412</v>
      </c>
    </row>
    <row r="6139" spans="1:9" ht="17.399999999999999" x14ac:dyDescent="0.3">
      <c r="A6139" s="53" t="s">
        <v>1028</v>
      </c>
      <c r="B6139" s="57">
        <v>45658</v>
      </c>
      <c r="C6139" s="59">
        <v>25839279.68</v>
      </c>
      <c r="D6139" s="60">
        <v>15</v>
      </c>
      <c r="E6139" s="54">
        <v>258392.8</v>
      </c>
      <c r="F6139" s="54">
        <v>297021.92</v>
      </c>
      <c r="G6139" s="55">
        <v>1.149</v>
      </c>
      <c r="H6139" s="53">
        <v>0</v>
      </c>
      <c r="I6139" s="53" t="s">
        <v>1408</v>
      </c>
    </row>
    <row r="6140" spans="1:9" ht="17.399999999999999" x14ac:dyDescent="0.3">
      <c r="A6140" s="53" t="s">
        <v>1028</v>
      </c>
      <c r="B6140" s="57">
        <v>45689</v>
      </c>
      <c r="C6140" s="59">
        <v>25358687.300000001</v>
      </c>
      <c r="D6140" s="60">
        <v>15</v>
      </c>
      <c r="E6140" s="54">
        <v>253586.87</v>
      </c>
      <c r="F6140" s="54">
        <v>272484.43</v>
      </c>
      <c r="G6140" s="55">
        <v>1.075</v>
      </c>
      <c r="H6140" s="53">
        <v>0</v>
      </c>
      <c r="I6140" s="53" t="s">
        <v>1408</v>
      </c>
    </row>
    <row r="6141" spans="1:9" ht="17.399999999999999" x14ac:dyDescent="0.3">
      <c r="A6141" s="53" t="s">
        <v>1028</v>
      </c>
      <c r="B6141" s="57">
        <v>45717</v>
      </c>
      <c r="C6141" s="59">
        <v>24828702.84</v>
      </c>
      <c r="D6141" s="60">
        <v>0</v>
      </c>
      <c r="E6141" s="54">
        <v>248287.03</v>
      </c>
      <c r="F6141" s="54">
        <v>250933.26</v>
      </c>
      <c r="G6141" s="55">
        <v>1.0109999999999999</v>
      </c>
      <c r="H6141" s="53">
        <v>0</v>
      </c>
      <c r="I6141" s="53" t="s">
        <v>1408</v>
      </c>
    </row>
    <row r="6142" spans="1:9" ht="17.399999999999999" x14ac:dyDescent="0.3">
      <c r="A6142" s="53" t="s">
        <v>1028</v>
      </c>
      <c r="B6142" s="57">
        <v>45748</v>
      </c>
      <c r="C6142" s="59">
        <v>24337670.989999998</v>
      </c>
      <c r="D6142" s="60">
        <v>35</v>
      </c>
      <c r="E6142" s="54">
        <v>243376.71</v>
      </c>
      <c r="F6142" s="54">
        <v>158770.51</v>
      </c>
      <c r="G6142" s="55">
        <v>0.65200000000000002</v>
      </c>
      <c r="H6142" s="53">
        <v>0</v>
      </c>
      <c r="I6142" s="53" t="s">
        <v>1410</v>
      </c>
    </row>
    <row r="6143" spans="1:9" ht="17.399999999999999" x14ac:dyDescent="0.3">
      <c r="A6143" s="53" t="s">
        <v>1028</v>
      </c>
      <c r="B6143" s="57">
        <v>45778</v>
      </c>
      <c r="C6143" s="59">
        <v>23856494.82</v>
      </c>
      <c r="D6143" s="60">
        <v>0</v>
      </c>
      <c r="E6143" s="54">
        <v>238564.95</v>
      </c>
      <c r="F6143" s="54">
        <v>267081.36</v>
      </c>
      <c r="G6143" s="55">
        <v>1.1200000000000001</v>
      </c>
      <c r="H6143" s="53">
        <v>0</v>
      </c>
      <c r="I6143" s="53" t="s">
        <v>1408</v>
      </c>
    </row>
    <row r="6144" spans="1:9" ht="17.399999999999999" x14ac:dyDescent="0.3">
      <c r="A6144" s="53" t="s">
        <v>1028</v>
      </c>
      <c r="B6144" s="57">
        <v>45809</v>
      </c>
      <c r="C6144" s="59">
        <v>23500373.780000001</v>
      </c>
      <c r="D6144" s="60">
        <v>0</v>
      </c>
      <c r="E6144" s="54">
        <v>235003.74</v>
      </c>
      <c r="F6144" s="54">
        <v>246470.73</v>
      </c>
      <c r="G6144" s="55">
        <v>1.0489999999999999</v>
      </c>
      <c r="H6144" s="53">
        <v>0</v>
      </c>
      <c r="I6144" s="53" t="s">
        <v>1408</v>
      </c>
    </row>
    <row r="6145" spans="1:9" ht="17.399999999999999" x14ac:dyDescent="0.3">
      <c r="A6145" s="53" t="s">
        <v>1028</v>
      </c>
      <c r="B6145" s="57">
        <v>45839</v>
      </c>
      <c r="C6145" s="59">
        <v>23019798.420000002</v>
      </c>
      <c r="D6145" s="60">
        <v>0</v>
      </c>
      <c r="E6145" s="54">
        <v>230197.98</v>
      </c>
      <c r="F6145" s="54">
        <v>226471.84</v>
      </c>
      <c r="G6145" s="55">
        <v>0.98399999999999999</v>
      </c>
      <c r="H6145" s="53">
        <v>0</v>
      </c>
      <c r="I6145" s="53" t="s">
        <v>1408</v>
      </c>
    </row>
    <row r="6146" spans="1:9" ht="17.399999999999999" x14ac:dyDescent="0.3">
      <c r="A6146" s="53" t="s">
        <v>1028</v>
      </c>
      <c r="B6146" s="57">
        <v>45870</v>
      </c>
      <c r="C6146" s="59">
        <v>22573464.140000001</v>
      </c>
      <c r="D6146" s="60">
        <v>0</v>
      </c>
      <c r="E6146" s="54">
        <v>225734.64</v>
      </c>
      <c r="F6146" s="54">
        <v>258425.09</v>
      </c>
      <c r="G6146" s="55">
        <v>1.145</v>
      </c>
      <c r="H6146" s="53">
        <v>0</v>
      </c>
      <c r="I6146" s="53" t="s">
        <v>1408</v>
      </c>
    </row>
    <row r="6147" spans="1:9" ht="17.399999999999999" x14ac:dyDescent="0.3">
      <c r="A6147" s="53" t="s">
        <v>1028</v>
      </c>
      <c r="B6147" s="57">
        <v>45901</v>
      </c>
      <c r="C6147" s="59">
        <v>22207593.52</v>
      </c>
      <c r="D6147" s="60">
        <v>15</v>
      </c>
      <c r="E6147" s="54">
        <v>222075.94</v>
      </c>
      <c r="F6147" s="54">
        <v>235189.27</v>
      </c>
      <c r="G6147" s="55">
        <v>1.0589999999999999</v>
      </c>
      <c r="H6147" s="53">
        <v>0</v>
      </c>
      <c r="I6147" s="53" t="s">
        <v>1408</v>
      </c>
    </row>
    <row r="6148" spans="1:9" ht="17.399999999999999" x14ac:dyDescent="0.3">
      <c r="A6148" s="53" t="s">
        <v>1028</v>
      </c>
      <c r="B6148" s="57">
        <v>45931</v>
      </c>
      <c r="C6148" s="59">
        <v>21884882.670000002</v>
      </c>
      <c r="D6148" s="60">
        <v>0</v>
      </c>
      <c r="E6148" s="54">
        <v>218848.83</v>
      </c>
      <c r="F6148" s="54">
        <v>230308.87</v>
      </c>
      <c r="G6148" s="55">
        <v>1.052</v>
      </c>
      <c r="H6148" s="53">
        <v>0</v>
      </c>
      <c r="I6148" s="53" t="s">
        <v>1408</v>
      </c>
    </row>
    <row r="6149" spans="1:9" ht="17.399999999999999" x14ac:dyDescent="0.3">
      <c r="A6149" s="53" t="s">
        <v>1028</v>
      </c>
      <c r="B6149" s="57">
        <v>45962</v>
      </c>
      <c r="C6149" s="59">
        <v>21475566.59</v>
      </c>
      <c r="D6149" s="60">
        <v>0</v>
      </c>
      <c r="E6149" s="54">
        <v>214755.67</v>
      </c>
      <c r="F6149" s="54">
        <v>243303.79</v>
      </c>
      <c r="G6149" s="55">
        <v>1.133</v>
      </c>
      <c r="H6149" s="53">
        <v>0</v>
      </c>
      <c r="I6149" s="53" t="s">
        <v>1408</v>
      </c>
    </row>
    <row r="6150" spans="1:9" ht="17.399999999999999" x14ac:dyDescent="0.3">
      <c r="A6150" s="53" t="s">
        <v>1028</v>
      </c>
      <c r="B6150" s="57">
        <v>45992</v>
      </c>
      <c r="C6150" s="59">
        <v>21167942.07</v>
      </c>
      <c r="D6150" s="60">
        <v>0</v>
      </c>
      <c r="E6150" s="54">
        <v>211679.42</v>
      </c>
      <c r="F6150" s="54">
        <v>219941.99</v>
      </c>
      <c r="G6150" s="55">
        <v>1.0389999999999999</v>
      </c>
      <c r="H6150" s="53">
        <v>0</v>
      </c>
      <c r="I6150" s="53" t="s">
        <v>1408</v>
      </c>
    </row>
    <row r="6151" spans="1:9" ht="17.399999999999999" x14ac:dyDescent="0.3">
      <c r="A6151" s="53" t="s">
        <v>1030</v>
      </c>
      <c r="B6151" s="57">
        <v>45658</v>
      </c>
      <c r="C6151" s="59">
        <v>3234894.33</v>
      </c>
      <c r="D6151" s="60">
        <v>0</v>
      </c>
      <c r="E6151" s="54">
        <v>48523.41</v>
      </c>
      <c r="F6151" s="54">
        <v>51450.559999999998</v>
      </c>
      <c r="G6151" s="55">
        <v>1.06</v>
      </c>
      <c r="H6151" s="53">
        <v>0</v>
      </c>
      <c r="I6151" s="53" t="s">
        <v>1408</v>
      </c>
    </row>
    <row r="6152" spans="1:9" ht="17.399999999999999" x14ac:dyDescent="0.3">
      <c r="A6152" s="53" t="s">
        <v>1030</v>
      </c>
      <c r="B6152" s="57">
        <v>45689</v>
      </c>
      <c r="C6152" s="59">
        <v>3129699.31</v>
      </c>
      <c r="D6152" s="60">
        <v>35</v>
      </c>
      <c r="E6152" s="54">
        <v>46945.49</v>
      </c>
      <c r="F6152" s="54">
        <v>38188.129999999997</v>
      </c>
      <c r="G6152" s="55">
        <v>0.81299999999999994</v>
      </c>
      <c r="H6152" s="53">
        <v>0</v>
      </c>
      <c r="I6152" s="53" t="s">
        <v>1410</v>
      </c>
    </row>
    <row r="6153" spans="1:9" ht="17.399999999999999" x14ac:dyDescent="0.3">
      <c r="A6153" s="53" t="s">
        <v>1030</v>
      </c>
      <c r="B6153" s="57">
        <v>45717</v>
      </c>
      <c r="C6153" s="59">
        <v>3045165.04</v>
      </c>
      <c r="D6153" s="60">
        <v>35</v>
      </c>
      <c r="E6153" s="54">
        <v>45677.48</v>
      </c>
      <c r="F6153" s="54">
        <v>38497.14</v>
      </c>
      <c r="G6153" s="55">
        <v>0.84299999999999997</v>
      </c>
      <c r="H6153" s="53">
        <v>0</v>
      </c>
      <c r="I6153" s="53" t="s">
        <v>1410</v>
      </c>
    </row>
    <row r="6154" spans="1:9" ht="17.399999999999999" x14ac:dyDescent="0.3">
      <c r="A6154" s="53" t="s">
        <v>1030</v>
      </c>
      <c r="B6154" s="57">
        <v>45748</v>
      </c>
      <c r="C6154" s="59">
        <v>2954281.27</v>
      </c>
      <c r="D6154" s="60">
        <v>15</v>
      </c>
      <c r="E6154" s="54">
        <v>44314.22</v>
      </c>
      <c r="F6154" s="54">
        <v>45466.06</v>
      </c>
      <c r="G6154" s="55">
        <v>1.026</v>
      </c>
      <c r="H6154" s="53">
        <v>0</v>
      </c>
      <c r="I6154" s="53" t="s">
        <v>1408</v>
      </c>
    </row>
    <row r="6155" spans="1:9" ht="17.399999999999999" x14ac:dyDescent="0.3">
      <c r="A6155" s="53" t="s">
        <v>1030</v>
      </c>
      <c r="B6155" s="57">
        <v>45778</v>
      </c>
      <c r="C6155" s="59">
        <v>2859791.99</v>
      </c>
      <c r="D6155" s="60">
        <v>0</v>
      </c>
      <c r="E6155" s="54">
        <v>42896.88</v>
      </c>
      <c r="F6155" s="54">
        <v>43906.47</v>
      </c>
      <c r="G6155" s="55">
        <v>1.024</v>
      </c>
      <c r="H6155" s="53">
        <v>0</v>
      </c>
      <c r="I6155" s="53" t="s">
        <v>1408</v>
      </c>
    </row>
    <row r="6156" spans="1:9" ht="17.399999999999999" x14ac:dyDescent="0.3">
      <c r="A6156" s="53" t="s">
        <v>1030</v>
      </c>
      <c r="B6156" s="57">
        <v>45809</v>
      </c>
      <c r="C6156" s="59">
        <v>2785193.44</v>
      </c>
      <c r="D6156" s="60">
        <v>15</v>
      </c>
      <c r="E6156" s="54">
        <v>41777.9</v>
      </c>
      <c r="F6156" s="54">
        <v>40106.800000000003</v>
      </c>
      <c r="G6156" s="55">
        <v>0.96</v>
      </c>
      <c r="H6156" s="53">
        <v>0</v>
      </c>
      <c r="I6156" s="53" t="s">
        <v>1408</v>
      </c>
    </row>
    <row r="6157" spans="1:9" ht="17.399999999999999" x14ac:dyDescent="0.3">
      <c r="A6157" s="53" t="s">
        <v>1030</v>
      </c>
      <c r="B6157" s="57">
        <v>45839</v>
      </c>
      <c r="C6157" s="59">
        <v>2708478.99</v>
      </c>
      <c r="D6157" s="60">
        <v>65</v>
      </c>
      <c r="E6157" s="54">
        <v>40627.18</v>
      </c>
      <c r="F6157" s="54">
        <v>32715</v>
      </c>
      <c r="G6157" s="55">
        <v>0.80500000000000005</v>
      </c>
      <c r="H6157" s="53">
        <v>0</v>
      </c>
      <c r="I6157" s="53" t="s">
        <v>1411</v>
      </c>
    </row>
    <row r="6158" spans="1:9" ht="17.399999999999999" x14ac:dyDescent="0.3">
      <c r="A6158" s="53" t="s">
        <v>1030</v>
      </c>
      <c r="B6158" s="57">
        <v>45870</v>
      </c>
      <c r="C6158" s="59">
        <v>2631278.5499999998</v>
      </c>
      <c r="D6158" s="60">
        <v>15</v>
      </c>
      <c r="E6158" s="54">
        <v>39469.18</v>
      </c>
      <c r="F6158" s="54">
        <v>41111.230000000003</v>
      </c>
      <c r="G6158" s="55">
        <v>1.042</v>
      </c>
      <c r="H6158" s="53">
        <v>0</v>
      </c>
      <c r="I6158" s="53" t="s">
        <v>1408</v>
      </c>
    </row>
    <row r="6159" spans="1:9" ht="17.399999999999999" x14ac:dyDescent="0.3">
      <c r="A6159" s="53" t="s">
        <v>1030</v>
      </c>
      <c r="B6159" s="57">
        <v>45901</v>
      </c>
      <c r="C6159" s="59">
        <v>2552872.7000000002</v>
      </c>
      <c r="D6159" s="60">
        <v>35</v>
      </c>
      <c r="E6159" s="54">
        <v>38293.089999999997</v>
      </c>
      <c r="F6159" s="54">
        <v>31998.47</v>
      </c>
      <c r="G6159" s="55">
        <v>0.83599999999999997</v>
      </c>
      <c r="H6159" s="53">
        <v>0</v>
      </c>
      <c r="I6159" s="53" t="s">
        <v>1410</v>
      </c>
    </row>
    <row r="6160" spans="1:9" ht="17.399999999999999" x14ac:dyDescent="0.3">
      <c r="A6160" s="53" t="s">
        <v>1030</v>
      </c>
      <c r="B6160" s="57">
        <v>45931</v>
      </c>
      <c r="C6160" s="59">
        <v>2470399.66</v>
      </c>
      <c r="D6160" s="60">
        <v>0</v>
      </c>
      <c r="E6160" s="54">
        <v>37055.99</v>
      </c>
      <c r="F6160" s="54">
        <v>37990.53</v>
      </c>
      <c r="G6160" s="55">
        <v>1.0249999999999999</v>
      </c>
      <c r="H6160" s="53">
        <v>0</v>
      </c>
      <c r="I6160" s="53" t="s">
        <v>1408</v>
      </c>
    </row>
    <row r="6161" spans="1:9" ht="17.399999999999999" x14ac:dyDescent="0.3">
      <c r="A6161" s="53" t="s">
        <v>1030</v>
      </c>
      <c r="B6161" s="57">
        <v>45962</v>
      </c>
      <c r="C6161" s="59">
        <v>2405761.89</v>
      </c>
      <c r="D6161" s="60">
        <v>65</v>
      </c>
      <c r="E6161" s="54">
        <v>36086.43</v>
      </c>
      <c r="F6161" s="54">
        <v>18041.740000000002</v>
      </c>
      <c r="G6161" s="55">
        <v>0.5</v>
      </c>
      <c r="H6161" s="53">
        <v>0</v>
      </c>
      <c r="I6161" s="53" t="s">
        <v>1411</v>
      </c>
    </row>
    <row r="6162" spans="1:9" ht="17.399999999999999" x14ac:dyDescent="0.3">
      <c r="A6162" s="53" t="s">
        <v>1030</v>
      </c>
      <c r="B6162" s="57">
        <v>45992</v>
      </c>
      <c r="C6162" s="59">
        <v>2327557.37</v>
      </c>
      <c r="D6162" s="60">
        <v>0</v>
      </c>
      <c r="E6162" s="54">
        <v>34913.360000000001</v>
      </c>
      <c r="F6162" s="54">
        <v>38896.129999999997</v>
      </c>
      <c r="G6162" s="55">
        <v>1.1140000000000001</v>
      </c>
      <c r="H6162" s="53">
        <v>0</v>
      </c>
      <c r="I6162" s="53" t="s">
        <v>1408</v>
      </c>
    </row>
    <row r="6163" spans="1:9" ht="17.399999999999999" x14ac:dyDescent="0.3">
      <c r="A6163" s="53" t="s">
        <v>1031</v>
      </c>
      <c r="B6163" s="57">
        <v>45658</v>
      </c>
      <c r="C6163" s="59">
        <v>88054201.290000007</v>
      </c>
      <c r="D6163" s="60">
        <v>0</v>
      </c>
      <c r="E6163" s="54">
        <v>880542.01</v>
      </c>
      <c r="F6163" s="54">
        <v>965934.9</v>
      </c>
      <c r="G6163" s="55">
        <v>1.097</v>
      </c>
      <c r="H6163" s="53">
        <v>0</v>
      </c>
      <c r="I6163" s="53" t="s">
        <v>1408</v>
      </c>
    </row>
    <row r="6164" spans="1:9" ht="17.399999999999999" x14ac:dyDescent="0.3">
      <c r="A6164" s="53" t="s">
        <v>1031</v>
      </c>
      <c r="B6164" s="57">
        <v>45689</v>
      </c>
      <c r="C6164" s="59">
        <v>86627518.659999996</v>
      </c>
      <c r="D6164" s="60">
        <v>0</v>
      </c>
      <c r="E6164" s="54">
        <v>866275.19</v>
      </c>
      <c r="F6164" s="54">
        <v>969273.71</v>
      </c>
      <c r="G6164" s="55">
        <v>1.119</v>
      </c>
      <c r="H6164" s="53">
        <v>0</v>
      </c>
      <c r="I6164" s="53" t="s">
        <v>1408</v>
      </c>
    </row>
    <row r="6165" spans="1:9" ht="17.399999999999999" x14ac:dyDescent="0.3">
      <c r="A6165" s="53" t="s">
        <v>1031</v>
      </c>
      <c r="B6165" s="57">
        <v>45717</v>
      </c>
      <c r="C6165" s="59">
        <v>86627518.659999996</v>
      </c>
      <c r="D6165" s="60">
        <v>220</v>
      </c>
      <c r="E6165" s="54">
        <v>866275.19</v>
      </c>
      <c r="F6165" s="54">
        <v>77822.429999999993</v>
      </c>
      <c r="G6165" s="55">
        <v>0.09</v>
      </c>
      <c r="H6165" s="53">
        <v>0</v>
      </c>
      <c r="I6165" s="53" t="s">
        <v>1412</v>
      </c>
    </row>
    <row r="6166" spans="1:9" ht="17.399999999999999" x14ac:dyDescent="0.3">
      <c r="A6166" s="53" t="s">
        <v>1031</v>
      </c>
      <c r="B6166" s="57">
        <v>45748</v>
      </c>
      <c r="C6166" s="59">
        <v>86627518.659999996</v>
      </c>
      <c r="D6166" s="60">
        <v>999</v>
      </c>
      <c r="E6166" s="54">
        <v>866275.19</v>
      </c>
      <c r="F6166" s="54">
        <v>61513.52</v>
      </c>
      <c r="G6166" s="55">
        <v>7.0999999999999994E-2</v>
      </c>
      <c r="H6166" s="53">
        <v>0</v>
      </c>
      <c r="I6166" s="53" t="s">
        <v>1412</v>
      </c>
    </row>
    <row r="6167" spans="1:9" ht="17.399999999999999" x14ac:dyDescent="0.3">
      <c r="A6167" s="53" t="s">
        <v>1031</v>
      </c>
      <c r="B6167" s="57">
        <v>45778</v>
      </c>
      <c r="C6167" s="59">
        <v>86627518.659999996</v>
      </c>
      <c r="D6167" s="60">
        <v>999</v>
      </c>
      <c r="E6167" s="54">
        <v>866275.19</v>
      </c>
      <c r="F6167" s="54">
        <v>73705.100000000006</v>
      </c>
      <c r="G6167" s="55">
        <v>8.5000000000000006E-2</v>
      </c>
      <c r="H6167" s="53">
        <v>0</v>
      </c>
      <c r="I6167" s="53" t="s">
        <v>1412</v>
      </c>
    </row>
    <row r="6168" spans="1:9" ht="17.399999999999999" x14ac:dyDescent="0.3">
      <c r="A6168" s="53" t="s">
        <v>1031</v>
      </c>
      <c r="B6168" s="57">
        <v>45809</v>
      </c>
      <c r="C6168" s="59">
        <v>86627518.659999996</v>
      </c>
      <c r="D6168" s="60">
        <v>999</v>
      </c>
      <c r="E6168" s="54">
        <v>866275.19</v>
      </c>
      <c r="F6168" s="54">
        <v>17381.41</v>
      </c>
      <c r="G6168" s="55">
        <v>0.02</v>
      </c>
      <c r="H6168" s="53">
        <v>0</v>
      </c>
      <c r="I6168" s="53" t="s">
        <v>1412</v>
      </c>
    </row>
    <row r="6169" spans="1:9" ht="17.399999999999999" x14ac:dyDescent="0.3">
      <c r="A6169" s="53" t="s">
        <v>1031</v>
      </c>
      <c r="B6169" s="57">
        <v>45839</v>
      </c>
      <c r="C6169" s="59">
        <v>86627518.659999996</v>
      </c>
      <c r="D6169" s="60">
        <v>999</v>
      </c>
      <c r="E6169" s="54">
        <v>866275.19</v>
      </c>
      <c r="F6169" s="54">
        <v>108521.01</v>
      </c>
      <c r="G6169" s="55">
        <v>0.125</v>
      </c>
      <c r="H6169" s="53">
        <v>0</v>
      </c>
      <c r="I6169" s="53" t="s">
        <v>1412</v>
      </c>
    </row>
    <row r="6170" spans="1:9" ht="17.399999999999999" x14ac:dyDescent="0.3">
      <c r="A6170" s="53" t="s">
        <v>1031</v>
      </c>
      <c r="B6170" s="57">
        <v>45870</v>
      </c>
      <c r="C6170" s="59">
        <v>86627518.659999996</v>
      </c>
      <c r="D6170" s="60">
        <v>999</v>
      </c>
      <c r="E6170" s="54">
        <v>866275.19</v>
      </c>
      <c r="F6170" s="54">
        <v>76060.820000000007</v>
      </c>
      <c r="G6170" s="55">
        <v>8.7999999999999995E-2</v>
      </c>
      <c r="H6170" s="53">
        <v>0</v>
      </c>
      <c r="I6170" s="53" t="s">
        <v>1412</v>
      </c>
    </row>
    <row r="6171" spans="1:9" ht="17.399999999999999" x14ac:dyDescent="0.3">
      <c r="A6171" s="53" t="s">
        <v>1031</v>
      </c>
      <c r="B6171" s="57">
        <v>45901</v>
      </c>
      <c r="C6171" s="59">
        <v>86627518.659999996</v>
      </c>
      <c r="D6171" s="60">
        <v>999</v>
      </c>
      <c r="E6171" s="54">
        <v>866275.19</v>
      </c>
      <c r="F6171" s="54">
        <v>129523.69</v>
      </c>
      <c r="G6171" s="55">
        <v>0.15</v>
      </c>
      <c r="H6171" s="53">
        <v>0</v>
      </c>
      <c r="I6171" s="53" t="s">
        <v>1412</v>
      </c>
    </row>
    <row r="6172" spans="1:9" ht="17.399999999999999" x14ac:dyDescent="0.3">
      <c r="A6172" s="53" t="s">
        <v>1031</v>
      </c>
      <c r="B6172" s="57">
        <v>45931</v>
      </c>
      <c r="C6172" s="59">
        <v>86627518.659999996</v>
      </c>
      <c r="D6172" s="60">
        <v>999</v>
      </c>
      <c r="E6172" s="54">
        <v>866275.19</v>
      </c>
      <c r="F6172" s="54">
        <v>48387.66</v>
      </c>
      <c r="G6172" s="55">
        <v>5.6000000000000001E-2</v>
      </c>
      <c r="H6172" s="53">
        <v>0</v>
      </c>
      <c r="I6172" s="53" t="s">
        <v>1412</v>
      </c>
    </row>
    <row r="6173" spans="1:9" ht="17.399999999999999" x14ac:dyDescent="0.3">
      <c r="A6173" s="53" t="s">
        <v>1031</v>
      </c>
      <c r="B6173" s="57">
        <v>45962</v>
      </c>
      <c r="C6173" s="59">
        <v>86627518.659999996</v>
      </c>
      <c r="D6173" s="60">
        <v>999</v>
      </c>
      <c r="E6173" s="54">
        <v>866275.19</v>
      </c>
      <c r="F6173" s="54">
        <v>132477.21</v>
      </c>
      <c r="G6173" s="55">
        <v>0.153</v>
      </c>
      <c r="H6173" s="53">
        <v>0</v>
      </c>
      <c r="I6173" s="53" t="s">
        <v>1412</v>
      </c>
    </row>
    <row r="6174" spans="1:9" ht="17.399999999999999" x14ac:dyDescent="0.3">
      <c r="A6174" s="53" t="s">
        <v>1031</v>
      </c>
      <c r="B6174" s="57">
        <v>45992</v>
      </c>
      <c r="C6174" s="59">
        <v>86627518.659999996</v>
      </c>
      <c r="D6174" s="60">
        <v>999</v>
      </c>
      <c r="E6174" s="54">
        <v>866275.19</v>
      </c>
      <c r="F6174" s="54">
        <v>88543.96</v>
      </c>
      <c r="G6174" s="55">
        <v>0.10199999999999999</v>
      </c>
      <c r="H6174" s="53">
        <v>0</v>
      </c>
      <c r="I6174" s="53" t="s">
        <v>1412</v>
      </c>
    </row>
    <row r="6175" spans="1:9" ht="17.399999999999999" x14ac:dyDescent="0.3">
      <c r="A6175" s="53" t="s">
        <v>1033</v>
      </c>
      <c r="B6175" s="57">
        <v>45658</v>
      </c>
      <c r="C6175" s="59">
        <v>2015667.55</v>
      </c>
      <c r="D6175" s="60">
        <v>65</v>
      </c>
      <c r="E6175" s="54">
        <v>30235.01</v>
      </c>
      <c r="F6175" s="54">
        <v>12264.43</v>
      </c>
      <c r="G6175" s="55">
        <v>0.40600000000000003</v>
      </c>
      <c r="H6175" s="53">
        <v>0</v>
      </c>
      <c r="I6175" s="53" t="s">
        <v>1411</v>
      </c>
    </row>
    <row r="6176" spans="1:9" ht="17.399999999999999" x14ac:dyDescent="0.3">
      <c r="A6176" s="53" t="s">
        <v>1033</v>
      </c>
      <c r="B6176" s="57">
        <v>45689</v>
      </c>
      <c r="C6176" s="59">
        <v>1967084.31</v>
      </c>
      <c r="D6176" s="60">
        <v>0</v>
      </c>
      <c r="E6176" s="54">
        <v>29506.26</v>
      </c>
      <c r="F6176" s="54">
        <v>28914.91</v>
      </c>
      <c r="G6176" s="55">
        <v>0.98</v>
      </c>
      <c r="H6176" s="53">
        <v>0</v>
      </c>
      <c r="I6176" s="53" t="s">
        <v>1408</v>
      </c>
    </row>
    <row r="6177" spans="1:9" ht="17.399999999999999" x14ac:dyDescent="0.3">
      <c r="A6177" s="53" t="s">
        <v>1033</v>
      </c>
      <c r="B6177" s="57">
        <v>45717</v>
      </c>
      <c r="C6177" s="59">
        <v>1913628.99</v>
      </c>
      <c r="D6177" s="60">
        <v>0</v>
      </c>
      <c r="E6177" s="54">
        <v>28704.43</v>
      </c>
      <c r="F6177" s="54">
        <v>28036.79</v>
      </c>
      <c r="G6177" s="55">
        <v>0.97699999999999998</v>
      </c>
      <c r="H6177" s="53">
        <v>0</v>
      </c>
      <c r="I6177" s="53" t="s">
        <v>1408</v>
      </c>
    </row>
    <row r="6178" spans="1:9" ht="17.399999999999999" x14ac:dyDescent="0.3">
      <c r="A6178" s="53" t="s">
        <v>1033</v>
      </c>
      <c r="B6178" s="57">
        <v>45748</v>
      </c>
      <c r="C6178" s="59">
        <v>1864909.56</v>
      </c>
      <c r="D6178" s="60">
        <v>65</v>
      </c>
      <c r="E6178" s="54">
        <v>27973.64</v>
      </c>
      <c r="F6178" s="54">
        <v>14602.13</v>
      </c>
      <c r="G6178" s="55">
        <v>0.52200000000000002</v>
      </c>
      <c r="H6178" s="53">
        <v>0</v>
      </c>
      <c r="I6178" s="53" t="s">
        <v>1411</v>
      </c>
    </row>
    <row r="6179" spans="1:9" ht="17.399999999999999" x14ac:dyDescent="0.3">
      <c r="A6179" s="53" t="s">
        <v>1033</v>
      </c>
      <c r="B6179" s="57">
        <v>45778</v>
      </c>
      <c r="C6179" s="59">
        <v>1814647.84</v>
      </c>
      <c r="D6179" s="60">
        <v>15</v>
      </c>
      <c r="E6179" s="54">
        <v>27219.72</v>
      </c>
      <c r="F6179" s="54">
        <v>26588.43</v>
      </c>
      <c r="G6179" s="55">
        <v>0.97699999999999998</v>
      </c>
      <c r="H6179" s="53">
        <v>0</v>
      </c>
      <c r="I6179" s="53" t="s">
        <v>1408</v>
      </c>
    </row>
    <row r="6180" spans="1:9" ht="17.399999999999999" x14ac:dyDescent="0.3">
      <c r="A6180" s="53" t="s">
        <v>1033</v>
      </c>
      <c r="B6180" s="57">
        <v>45809</v>
      </c>
      <c r="C6180" s="59">
        <v>1772304.45</v>
      </c>
      <c r="D6180" s="60">
        <v>0</v>
      </c>
      <c r="E6180" s="54">
        <v>26584.57</v>
      </c>
      <c r="F6180" s="54">
        <v>30284.21</v>
      </c>
      <c r="G6180" s="55">
        <v>1.139</v>
      </c>
      <c r="H6180" s="53">
        <v>0</v>
      </c>
      <c r="I6180" s="53" t="s">
        <v>1408</v>
      </c>
    </row>
    <row r="6181" spans="1:9" ht="17.399999999999999" x14ac:dyDescent="0.3">
      <c r="A6181" s="53" t="s">
        <v>1033</v>
      </c>
      <c r="B6181" s="57">
        <v>45839</v>
      </c>
      <c r="C6181" s="59">
        <v>1728727.52</v>
      </c>
      <c r="D6181" s="60">
        <v>0</v>
      </c>
      <c r="E6181" s="54">
        <v>25930.91</v>
      </c>
      <c r="F6181" s="54">
        <v>25739.13</v>
      </c>
      <c r="G6181" s="55">
        <v>0.99299999999999999</v>
      </c>
      <c r="H6181" s="53">
        <v>0</v>
      </c>
      <c r="I6181" s="53" t="s">
        <v>1408</v>
      </c>
    </row>
    <row r="6182" spans="1:9" ht="17.399999999999999" x14ac:dyDescent="0.3">
      <c r="A6182" s="53" t="s">
        <v>1033</v>
      </c>
      <c r="B6182" s="57">
        <v>45870</v>
      </c>
      <c r="C6182" s="59">
        <v>1686875.55</v>
      </c>
      <c r="D6182" s="60">
        <v>0</v>
      </c>
      <c r="E6182" s="54">
        <v>25303.13</v>
      </c>
      <c r="F6182" s="54">
        <v>27442.18</v>
      </c>
      <c r="G6182" s="55">
        <v>1.085</v>
      </c>
      <c r="H6182" s="53">
        <v>0</v>
      </c>
      <c r="I6182" s="53" t="s">
        <v>1408</v>
      </c>
    </row>
    <row r="6183" spans="1:9" ht="17.399999999999999" x14ac:dyDescent="0.3">
      <c r="A6183" s="53" t="s">
        <v>1033</v>
      </c>
      <c r="B6183" s="57">
        <v>45901</v>
      </c>
      <c r="C6183" s="59">
        <v>1643779.98</v>
      </c>
      <c r="D6183" s="60">
        <v>0</v>
      </c>
      <c r="E6183" s="54">
        <v>24656.7</v>
      </c>
      <c r="F6183" s="54">
        <v>27934.78</v>
      </c>
      <c r="G6183" s="55">
        <v>1.133</v>
      </c>
      <c r="H6183" s="53">
        <v>0</v>
      </c>
      <c r="I6183" s="53" t="s">
        <v>1408</v>
      </c>
    </row>
    <row r="6184" spans="1:9" ht="17.399999999999999" x14ac:dyDescent="0.3">
      <c r="A6184" s="53" t="s">
        <v>1033</v>
      </c>
      <c r="B6184" s="57">
        <v>45931</v>
      </c>
      <c r="C6184" s="59">
        <v>1603466.84</v>
      </c>
      <c r="D6184" s="60">
        <v>15</v>
      </c>
      <c r="E6184" s="54">
        <v>24052</v>
      </c>
      <c r="F6184" s="54">
        <v>23334.16</v>
      </c>
      <c r="G6184" s="55">
        <v>0.97</v>
      </c>
      <c r="H6184" s="53">
        <v>0</v>
      </c>
      <c r="I6184" s="53" t="s">
        <v>1408</v>
      </c>
    </row>
    <row r="6185" spans="1:9" ht="17.399999999999999" x14ac:dyDescent="0.3">
      <c r="A6185" s="53" t="s">
        <v>1033</v>
      </c>
      <c r="B6185" s="57">
        <v>45962</v>
      </c>
      <c r="C6185" s="59">
        <v>1560414.64</v>
      </c>
      <c r="D6185" s="60">
        <v>0</v>
      </c>
      <c r="E6185" s="54">
        <v>23406.22</v>
      </c>
      <c r="F6185" s="54">
        <v>23679.33</v>
      </c>
      <c r="G6185" s="55">
        <v>1.012</v>
      </c>
      <c r="H6185" s="53">
        <v>0</v>
      </c>
      <c r="I6185" s="53" t="s">
        <v>1408</v>
      </c>
    </row>
    <row r="6186" spans="1:9" ht="17.399999999999999" x14ac:dyDescent="0.3">
      <c r="A6186" s="53" t="s">
        <v>1033</v>
      </c>
      <c r="B6186" s="57">
        <v>45992</v>
      </c>
      <c r="C6186" s="59">
        <v>1526453.85</v>
      </c>
      <c r="D6186" s="60">
        <v>15</v>
      </c>
      <c r="E6186" s="54">
        <v>22896.81</v>
      </c>
      <c r="F6186" s="54">
        <v>22458.12</v>
      </c>
      <c r="G6186" s="55">
        <v>0.98099999999999998</v>
      </c>
      <c r="H6186" s="53">
        <v>0</v>
      </c>
      <c r="I6186" s="53" t="s">
        <v>1408</v>
      </c>
    </row>
    <row r="6187" spans="1:9" ht="17.399999999999999" x14ac:dyDescent="0.3">
      <c r="A6187" s="53" t="s">
        <v>1034</v>
      </c>
      <c r="B6187" s="57">
        <v>45778</v>
      </c>
      <c r="C6187" s="59">
        <v>60387748.969999999</v>
      </c>
      <c r="D6187" s="60">
        <v>65</v>
      </c>
      <c r="E6187" s="54">
        <v>603877.49</v>
      </c>
      <c r="F6187" s="54">
        <v>488732.41</v>
      </c>
      <c r="G6187" s="55">
        <v>0.80900000000000005</v>
      </c>
      <c r="H6187" s="53">
        <v>0</v>
      </c>
      <c r="I6187" s="53" t="s">
        <v>1411</v>
      </c>
    </row>
    <row r="6188" spans="1:9" ht="17.399999999999999" x14ac:dyDescent="0.3">
      <c r="A6188" s="53" t="s">
        <v>1034</v>
      </c>
      <c r="B6188" s="57">
        <v>45809</v>
      </c>
      <c r="C6188" s="59">
        <v>59158970.57</v>
      </c>
      <c r="D6188" s="60">
        <v>0</v>
      </c>
      <c r="E6188" s="54">
        <v>591589.71</v>
      </c>
      <c r="F6188" s="54">
        <v>676144.51</v>
      </c>
      <c r="G6188" s="55">
        <v>1.143</v>
      </c>
      <c r="H6188" s="53">
        <v>0</v>
      </c>
      <c r="I6188" s="53" t="s">
        <v>1408</v>
      </c>
    </row>
    <row r="6189" spans="1:9" ht="17.399999999999999" x14ac:dyDescent="0.3">
      <c r="A6189" s="53" t="s">
        <v>1034</v>
      </c>
      <c r="B6189" s="57">
        <v>45839</v>
      </c>
      <c r="C6189" s="59">
        <v>57936551.869999997</v>
      </c>
      <c r="D6189" s="60">
        <v>0</v>
      </c>
      <c r="E6189" s="54">
        <v>579365.52</v>
      </c>
      <c r="F6189" s="54">
        <v>620051.23</v>
      </c>
      <c r="G6189" s="55">
        <v>1.07</v>
      </c>
      <c r="H6189" s="53">
        <v>0</v>
      </c>
      <c r="I6189" s="53" t="s">
        <v>1408</v>
      </c>
    </row>
    <row r="6190" spans="1:9" ht="17.399999999999999" x14ac:dyDescent="0.3">
      <c r="A6190" s="53" t="s">
        <v>1034</v>
      </c>
      <c r="B6190" s="57">
        <v>45870</v>
      </c>
      <c r="C6190" s="59">
        <v>56760519.369999997</v>
      </c>
      <c r="D6190" s="60">
        <v>0</v>
      </c>
      <c r="E6190" s="54">
        <v>567605.18999999994</v>
      </c>
      <c r="F6190" s="54">
        <v>560564.79</v>
      </c>
      <c r="G6190" s="55">
        <v>0.98799999999999999</v>
      </c>
      <c r="H6190" s="53">
        <v>0</v>
      </c>
      <c r="I6190" s="53" t="s">
        <v>1408</v>
      </c>
    </row>
    <row r="6191" spans="1:9" ht="17.399999999999999" x14ac:dyDescent="0.3">
      <c r="A6191" s="53" t="s">
        <v>1034</v>
      </c>
      <c r="B6191" s="57">
        <v>45901</v>
      </c>
      <c r="C6191" s="59">
        <v>55838285.670000002</v>
      </c>
      <c r="D6191" s="60">
        <v>0</v>
      </c>
      <c r="E6191" s="54">
        <v>558382.86</v>
      </c>
      <c r="F6191" s="54">
        <v>588154.35</v>
      </c>
      <c r="G6191" s="55">
        <v>1.0529999999999999</v>
      </c>
      <c r="H6191" s="53">
        <v>0</v>
      </c>
      <c r="I6191" s="53" t="s">
        <v>1408</v>
      </c>
    </row>
    <row r="6192" spans="1:9" ht="17.399999999999999" x14ac:dyDescent="0.3">
      <c r="A6192" s="53" t="s">
        <v>1034</v>
      </c>
      <c r="B6192" s="57">
        <v>45931</v>
      </c>
      <c r="C6192" s="59">
        <v>54791475.259999998</v>
      </c>
      <c r="D6192" s="60">
        <v>65</v>
      </c>
      <c r="E6192" s="54">
        <v>547914.75</v>
      </c>
      <c r="F6192" s="54">
        <v>372484.24</v>
      </c>
      <c r="G6192" s="55">
        <v>0.68</v>
      </c>
      <c r="H6192" s="53">
        <v>0</v>
      </c>
      <c r="I6192" s="53" t="s">
        <v>1411</v>
      </c>
    </row>
    <row r="6193" spans="1:9" ht="17.399999999999999" x14ac:dyDescent="0.3">
      <c r="A6193" s="53" t="s">
        <v>1034</v>
      </c>
      <c r="B6193" s="57">
        <v>45962</v>
      </c>
      <c r="C6193" s="59">
        <v>53697066.210000001</v>
      </c>
      <c r="D6193" s="60">
        <v>15</v>
      </c>
      <c r="E6193" s="54">
        <v>536970.66</v>
      </c>
      <c r="F6193" s="54">
        <v>562103.03</v>
      </c>
      <c r="G6193" s="55">
        <v>1.0469999999999999</v>
      </c>
      <c r="H6193" s="53">
        <v>0</v>
      </c>
      <c r="I6193" s="53" t="s">
        <v>1408</v>
      </c>
    </row>
    <row r="6194" spans="1:9" ht="17.399999999999999" x14ac:dyDescent="0.3">
      <c r="A6194" s="53" t="s">
        <v>1034</v>
      </c>
      <c r="B6194" s="57">
        <v>45992</v>
      </c>
      <c r="C6194" s="59">
        <v>52674364.18</v>
      </c>
      <c r="D6194" s="60">
        <v>0</v>
      </c>
      <c r="E6194" s="54">
        <v>526743.64</v>
      </c>
      <c r="F6194" s="54">
        <v>513549.94</v>
      </c>
      <c r="G6194" s="55">
        <v>0.97499999999999998</v>
      </c>
      <c r="H6194" s="53">
        <v>0</v>
      </c>
      <c r="I6194" s="53" t="s">
        <v>1408</v>
      </c>
    </row>
    <row r="6195" spans="1:9" ht="17.399999999999999" x14ac:dyDescent="0.3">
      <c r="A6195" s="53" t="s">
        <v>1035</v>
      </c>
      <c r="B6195" s="57">
        <v>45658</v>
      </c>
      <c r="C6195" s="59">
        <v>11755145.09</v>
      </c>
      <c r="D6195" s="60">
        <v>0</v>
      </c>
      <c r="E6195" s="54">
        <v>176327.18</v>
      </c>
      <c r="F6195" s="54">
        <v>193076.35</v>
      </c>
      <c r="G6195" s="55">
        <v>1.095</v>
      </c>
      <c r="H6195" s="53">
        <v>0</v>
      </c>
      <c r="I6195" s="53" t="s">
        <v>1408</v>
      </c>
    </row>
    <row r="6196" spans="1:9" ht="17.399999999999999" x14ac:dyDescent="0.3">
      <c r="A6196" s="53" t="s">
        <v>1035</v>
      </c>
      <c r="B6196" s="57">
        <v>45689</v>
      </c>
      <c r="C6196" s="59">
        <v>11465761.67</v>
      </c>
      <c r="D6196" s="60">
        <v>15</v>
      </c>
      <c r="E6196" s="54">
        <v>171986.43</v>
      </c>
      <c r="F6196" s="54">
        <v>180564.49</v>
      </c>
      <c r="G6196" s="55">
        <v>1.05</v>
      </c>
      <c r="H6196" s="53">
        <v>0</v>
      </c>
      <c r="I6196" s="53" t="s">
        <v>1408</v>
      </c>
    </row>
    <row r="6197" spans="1:9" ht="17.399999999999999" x14ac:dyDescent="0.3">
      <c r="A6197" s="53" t="s">
        <v>1035</v>
      </c>
      <c r="B6197" s="57">
        <v>45717</v>
      </c>
      <c r="C6197" s="59">
        <v>11201718.939999999</v>
      </c>
      <c r="D6197" s="60">
        <v>0</v>
      </c>
      <c r="E6197" s="54">
        <v>168025.78</v>
      </c>
      <c r="F6197" s="54">
        <v>162167.9</v>
      </c>
      <c r="G6197" s="55">
        <v>0.96499999999999997</v>
      </c>
      <c r="H6197" s="53">
        <v>0</v>
      </c>
      <c r="I6197" s="53" t="s">
        <v>1408</v>
      </c>
    </row>
    <row r="6198" spans="1:9" ht="17.399999999999999" x14ac:dyDescent="0.3">
      <c r="A6198" s="53" t="s">
        <v>1035</v>
      </c>
      <c r="B6198" s="57">
        <v>45748</v>
      </c>
      <c r="C6198" s="59">
        <v>10930191.869999999</v>
      </c>
      <c r="D6198" s="60">
        <v>0</v>
      </c>
      <c r="E6198" s="54">
        <v>163952.88</v>
      </c>
      <c r="F6198" s="54">
        <v>158632.79999999999</v>
      </c>
      <c r="G6198" s="55">
        <v>0.96799999999999997</v>
      </c>
      <c r="H6198" s="53">
        <v>0</v>
      </c>
      <c r="I6198" s="53" t="s">
        <v>1408</v>
      </c>
    </row>
    <row r="6199" spans="1:9" ht="17.399999999999999" x14ac:dyDescent="0.3">
      <c r="A6199" s="53" t="s">
        <v>1035</v>
      </c>
      <c r="B6199" s="57">
        <v>45778</v>
      </c>
      <c r="C6199" s="59">
        <v>10691538.82</v>
      </c>
      <c r="D6199" s="60">
        <v>0</v>
      </c>
      <c r="E6199" s="54">
        <v>160373.07999999999</v>
      </c>
      <c r="F6199" s="54">
        <v>165712.35999999999</v>
      </c>
      <c r="G6199" s="55">
        <v>1.0329999999999999</v>
      </c>
      <c r="H6199" s="53">
        <v>0</v>
      </c>
      <c r="I6199" s="53" t="s">
        <v>1408</v>
      </c>
    </row>
    <row r="6200" spans="1:9" ht="17.399999999999999" x14ac:dyDescent="0.3">
      <c r="A6200" s="53" t="s">
        <v>1035</v>
      </c>
      <c r="B6200" s="57">
        <v>45809</v>
      </c>
      <c r="C6200" s="59">
        <v>10427205.359999999</v>
      </c>
      <c r="D6200" s="60">
        <v>0</v>
      </c>
      <c r="E6200" s="54">
        <v>156408.07999999999</v>
      </c>
      <c r="F6200" s="54">
        <v>166506.39000000001</v>
      </c>
      <c r="G6200" s="55">
        <v>1.0649999999999999</v>
      </c>
      <c r="H6200" s="53">
        <v>0</v>
      </c>
      <c r="I6200" s="53" t="s">
        <v>1408</v>
      </c>
    </row>
    <row r="6201" spans="1:9" ht="17.399999999999999" x14ac:dyDescent="0.3">
      <c r="A6201" s="53" t="s">
        <v>1035</v>
      </c>
      <c r="B6201" s="57">
        <v>45839</v>
      </c>
      <c r="C6201" s="59">
        <v>10183943.609999999</v>
      </c>
      <c r="D6201" s="60">
        <v>0</v>
      </c>
      <c r="E6201" s="54">
        <v>152759.15</v>
      </c>
      <c r="F6201" s="54">
        <v>149691.18</v>
      </c>
      <c r="G6201" s="55">
        <v>0.98</v>
      </c>
      <c r="H6201" s="53">
        <v>0</v>
      </c>
      <c r="I6201" s="53" t="s">
        <v>1408</v>
      </c>
    </row>
    <row r="6202" spans="1:9" ht="17.399999999999999" x14ac:dyDescent="0.3">
      <c r="A6202" s="53" t="s">
        <v>1035</v>
      </c>
      <c r="B6202" s="57">
        <v>45870</v>
      </c>
      <c r="C6202" s="59">
        <v>9948366.7100000009</v>
      </c>
      <c r="D6202" s="60">
        <v>0</v>
      </c>
      <c r="E6202" s="54">
        <v>149225.5</v>
      </c>
      <c r="F6202" s="54">
        <v>143309.63</v>
      </c>
      <c r="G6202" s="55">
        <v>0.96</v>
      </c>
      <c r="H6202" s="53">
        <v>0</v>
      </c>
      <c r="I6202" s="53" t="s">
        <v>1408</v>
      </c>
    </row>
    <row r="6203" spans="1:9" ht="17.399999999999999" x14ac:dyDescent="0.3">
      <c r="A6203" s="53" t="s">
        <v>1035</v>
      </c>
      <c r="B6203" s="57">
        <v>45901</v>
      </c>
      <c r="C6203" s="59">
        <v>9699892.6300000008</v>
      </c>
      <c r="D6203" s="60">
        <v>0</v>
      </c>
      <c r="E6203" s="54">
        <v>145498.39000000001</v>
      </c>
      <c r="F6203" s="54">
        <v>166586.09</v>
      </c>
      <c r="G6203" s="55">
        <v>1.145</v>
      </c>
      <c r="H6203" s="53">
        <v>0</v>
      </c>
      <c r="I6203" s="53" t="s">
        <v>1408</v>
      </c>
    </row>
    <row r="6204" spans="1:9" ht="17.399999999999999" x14ac:dyDescent="0.3">
      <c r="A6204" s="53" t="s">
        <v>1035</v>
      </c>
      <c r="B6204" s="57">
        <v>45931</v>
      </c>
      <c r="C6204" s="59">
        <v>9454582.2400000002</v>
      </c>
      <c r="D6204" s="60">
        <v>0</v>
      </c>
      <c r="E6204" s="54">
        <v>141818.73000000001</v>
      </c>
      <c r="F6204" s="54">
        <v>138686.23000000001</v>
      </c>
      <c r="G6204" s="55">
        <v>0.97799999999999998</v>
      </c>
      <c r="H6204" s="53">
        <v>0</v>
      </c>
      <c r="I6204" s="53" t="s">
        <v>1408</v>
      </c>
    </row>
    <row r="6205" spans="1:9" ht="17.399999999999999" x14ac:dyDescent="0.3">
      <c r="A6205" s="53" t="s">
        <v>1035</v>
      </c>
      <c r="B6205" s="57">
        <v>45962</v>
      </c>
      <c r="C6205" s="59">
        <v>9192975.7400000002</v>
      </c>
      <c r="D6205" s="60">
        <v>0</v>
      </c>
      <c r="E6205" s="54">
        <v>137894.64000000001</v>
      </c>
      <c r="F6205" s="54">
        <v>132795.21</v>
      </c>
      <c r="G6205" s="55">
        <v>0.96299999999999997</v>
      </c>
      <c r="H6205" s="53">
        <v>0</v>
      </c>
      <c r="I6205" s="53" t="s">
        <v>1408</v>
      </c>
    </row>
    <row r="6206" spans="1:9" ht="17.399999999999999" x14ac:dyDescent="0.3">
      <c r="A6206" s="53" t="s">
        <v>1035</v>
      </c>
      <c r="B6206" s="57">
        <v>45992</v>
      </c>
      <c r="C6206" s="59">
        <v>8940543.4000000004</v>
      </c>
      <c r="D6206" s="60">
        <v>0</v>
      </c>
      <c r="E6206" s="54">
        <v>134108.15</v>
      </c>
      <c r="F6206" s="54">
        <v>144937.32999999999</v>
      </c>
      <c r="G6206" s="55">
        <v>1.081</v>
      </c>
      <c r="H6206" s="53">
        <v>0</v>
      </c>
      <c r="I6206" s="53" t="s">
        <v>1408</v>
      </c>
    </row>
    <row r="6207" spans="1:9" ht="17.399999999999999" x14ac:dyDescent="0.3">
      <c r="A6207" s="53" t="s">
        <v>1036</v>
      </c>
      <c r="B6207" s="57">
        <v>45658</v>
      </c>
      <c r="C6207" s="59">
        <v>4184356.87</v>
      </c>
      <c r="D6207" s="60">
        <v>0</v>
      </c>
      <c r="E6207" s="54">
        <v>62765.35</v>
      </c>
      <c r="F6207" s="54">
        <v>68579.03</v>
      </c>
      <c r="G6207" s="55">
        <v>1.093</v>
      </c>
      <c r="H6207" s="53">
        <v>0</v>
      </c>
      <c r="I6207" s="53" t="s">
        <v>1408</v>
      </c>
    </row>
    <row r="6208" spans="1:9" ht="17.399999999999999" x14ac:dyDescent="0.3">
      <c r="A6208" s="53" t="s">
        <v>1036</v>
      </c>
      <c r="B6208" s="57">
        <v>45689</v>
      </c>
      <c r="C6208" s="59">
        <v>4048777.4</v>
      </c>
      <c r="D6208" s="60">
        <v>15</v>
      </c>
      <c r="E6208" s="54">
        <v>60731.66</v>
      </c>
      <c r="F6208" s="54">
        <v>59557.7</v>
      </c>
      <c r="G6208" s="55">
        <v>0.98099999999999998</v>
      </c>
      <c r="H6208" s="53">
        <v>0</v>
      </c>
      <c r="I6208" s="53" t="s">
        <v>1408</v>
      </c>
    </row>
    <row r="6209" spans="1:9" ht="17.399999999999999" x14ac:dyDescent="0.3">
      <c r="A6209" s="53" t="s">
        <v>1036</v>
      </c>
      <c r="B6209" s="57">
        <v>45717</v>
      </c>
      <c r="C6209" s="59">
        <v>3922424.33</v>
      </c>
      <c r="D6209" s="60">
        <v>65</v>
      </c>
      <c r="E6209" s="54">
        <v>58836.36</v>
      </c>
      <c r="F6209" s="54">
        <v>48448.56</v>
      </c>
      <c r="G6209" s="55">
        <v>0.82299999999999995</v>
      </c>
      <c r="H6209" s="53">
        <v>0</v>
      </c>
      <c r="I6209" s="53" t="s">
        <v>1411</v>
      </c>
    </row>
    <row r="6210" spans="1:9" ht="17.399999999999999" x14ac:dyDescent="0.3">
      <c r="A6210" s="53" t="s">
        <v>1036</v>
      </c>
      <c r="B6210" s="57">
        <v>45748</v>
      </c>
      <c r="C6210" s="59">
        <v>3813643.32</v>
      </c>
      <c r="D6210" s="60">
        <v>0</v>
      </c>
      <c r="E6210" s="54">
        <v>57204.65</v>
      </c>
      <c r="F6210" s="54">
        <v>55171.14</v>
      </c>
      <c r="G6210" s="55">
        <v>0.96399999999999997</v>
      </c>
      <c r="H6210" s="53">
        <v>0</v>
      </c>
      <c r="I6210" s="53" t="s">
        <v>1408</v>
      </c>
    </row>
    <row r="6211" spans="1:9" ht="17.399999999999999" x14ac:dyDescent="0.3">
      <c r="A6211" s="53" t="s">
        <v>1036</v>
      </c>
      <c r="B6211" s="57">
        <v>45778</v>
      </c>
      <c r="C6211" s="59">
        <v>3689333.79</v>
      </c>
      <c r="D6211" s="60">
        <v>0</v>
      </c>
      <c r="E6211" s="54">
        <v>55340.01</v>
      </c>
      <c r="F6211" s="54">
        <v>57867.07</v>
      </c>
      <c r="G6211" s="55">
        <v>1.046</v>
      </c>
      <c r="H6211" s="53">
        <v>0</v>
      </c>
      <c r="I6211" s="53" t="s">
        <v>1408</v>
      </c>
    </row>
    <row r="6212" spans="1:9" ht="17.399999999999999" x14ac:dyDescent="0.3">
      <c r="A6212" s="53" t="s">
        <v>1036</v>
      </c>
      <c r="B6212" s="57">
        <v>45809</v>
      </c>
      <c r="C6212" s="59">
        <v>3580918.14</v>
      </c>
      <c r="D6212" s="60">
        <v>35</v>
      </c>
      <c r="E6212" s="54">
        <v>53713.77</v>
      </c>
      <c r="F6212" s="54">
        <v>25525.24</v>
      </c>
      <c r="G6212" s="55">
        <v>0.47499999999999998</v>
      </c>
      <c r="H6212" s="53">
        <v>0</v>
      </c>
      <c r="I6212" s="53" t="s">
        <v>1410</v>
      </c>
    </row>
    <row r="6213" spans="1:9" ht="17.399999999999999" x14ac:dyDescent="0.3">
      <c r="A6213" s="53" t="s">
        <v>1036</v>
      </c>
      <c r="B6213" s="57">
        <v>45839</v>
      </c>
      <c r="C6213" s="59">
        <v>3469340.93</v>
      </c>
      <c r="D6213" s="60">
        <v>0</v>
      </c>
      <c r="E6213" s="54">
        <v>52040.11</v>
      </c>
      <c r="F6213" s="54">
        <v>55255.76</v>
      </c>
      <c r="G6213" s="55">
        <v>1.0620000000000001</v>
      </c>
      <c r="H6213" s="53">
        <v>0</v>
      </c>
      <c r="I6213" s="53" t="s">
        <v>1408</v>
      </c>
    </row>
    <row r="6214" spans="1:9" ht="17.399999999999999" x14ac:dyDescent="0.3">
      <c r="A6214" s="53" t="s">
        <v>1036</v>
      </c>
      <c r="B6214" s="57">
        <v>45870</v>
      </c>
      <c r="C6214" s="59">
        <v>3375596.63</v>
      </c>
      <c r="D6214" s="60">
        <v>35</v>
      </c>
      <c r="E6214" s="54">
        <v>50633.95</v>
      </c>
      <c r="F6214" s="54">
        <v>32581.13</v>
      </c>
      <c r="G6214" s="55">
        <v>0.64300000000000002</v>
      </c>
      <c r="H6214" s="53">
        <v>0</v>
      </c>
      <c r="I6214" s="53" t="s">
        <v>1410</v>
      </c>
    </row>
    <row r="6215" spans="1:9" ht="17.399999999999999" x14ac:dyDescent="0.3">
      <c r="A6215" s="53" t="s">
        <v>1036</v>
      </c>
      <c r="B6215" s="57">
        <v>45901</v>
      </c>
      <c r="C6215" s="59">
        <v>3282488.28</v>
      </c>
      <c r="D6215" s="60">
        <v>0</v>
      </c>
      <c r="E6215" s="54">
        <v>49237.32</v>
      </c>
      <c r="F6215" s="54">
        <v>47502.57</v>
      </c>
      <c r="G6215" s="55">
        <v>0.96499999999999997</v>
      </c>
      <c r="H6215" s="53">
        <v>0</v>
      </c>
      <c r="I6215" s="53" t="s">
        <v>1408</v>
      </c>
    </row>
    <row r="6216" spans="1:9" ht="17.399999999999999" x14ac:dyDescent="0.3">
      <c r="A6216" s="53" t="s">
        <v>1036</v>
      </c>
      <c r="B6216" s="57">
        <v>45931</v>
      </c>
      <c r="C6216" s="59">
        <v>3187892.66</v>
      </c>
      <c r="D6216" s="60">
        <v>0</v>
      </c>
      <c r="E6216" s="54">
        <v>47818.39</v>
      </c>
      <c r="F6216" s="54">
        <v>53547.14</v>
      </c>
      <c r="G6216" s="55">
        <v>1.1200000000000001</v>
      </c>
      <c r="H6216" s="53">
        <v>0</v>
      </c>
      <c r="I6216" s="53" t="s">
        <v>1408</v>
      </c>
    </row>
    <row r="6217" spans="1:9" ht="17.399999999999999" x14ac:dyDescent="0.3">
      <c r="A6217" s="53" t="s">
        <v>1036</v>
      </c>
      <c r="B6217" s="57">
        <v>45962</v>
      </c>
      <c r="C6217" s="59">
        <v>3102980.31</v>
      </c>
      <c r="D6217" s="60">
        <v>0</v>
      </c>
      <c r="E6217" s="54">
        <v>46544.7</v>
      </c>
      <c r="F6217" s="54">
        <v>49164.4</v>
      </c>
      <c r="G6217" s="55">
        <v>1.056</v>
      </c>
      <c r="H6217" s="53">
        <v>0</v>
      </c>
      <c r="I6217" s="53" t="s">
        <v>1408</v>
      </c>
    </row>
    <row r="6218" spans="1:9" ht="17.399999999999999" x14ac:dyDescent="0.3">
      <c r="A6218" s="53" t="s">
        <v>1036</v>
      </c>
      <c r="B6218" s="57">
        <v>45992</v>
      </c>
      <c r="C6218" s="59">
        <v>3010058.6</v>
      </c>
      <c r="D6218" s="60">
        <v>95</v>
      </c>
      <c r="E6218" s="54">
        <v>45150.879999999997</v>
      </c>
      <c r="F6218" s="54">
        <v>18596.84</v>
      </c>
      <c r="G6218" s="55">
        <v>0.41199999999999998</v>
      </c>
      <c r="H6218" s="53">
        <v>0</v>
      </c>
      <c r="I6218" s="53" t="s">
        <v>1409</v>
      </c>
    </row>
    <row r="6219" spans="1:9" ht="17.399999999999999" x14ac:dyDescent="0.3">
      <c r="A6219" s="53" t="s">
        <v>1038</v>
      </c>
      <c r="B6219" s="57">
        <v>45658</v>
      </c>
      <c r="C6219" s="59">
        <v>2679901.73</v>
      </c>
      <c r="D6219" s="60">
        <v>0</v>
      </c>
      <c r="E6219" s="54">
        <v>40198.53</v>
      </c>
      <c r="F6219" s="54">
        <v>41918.67</v>
      </c>
      <c r="G6219" s="55">
        <v>1.0429999999999999</v>
      </c>
      <c r="H6219" s="53">
        <v>0</v>
      </c>
      <c r="I6219" s="53" t="s">
        <v>1408</v>
      </c>
    </row>
    <row r="6220" spans="1:9" ht="17.399999999999999" x14ac:dyDescent="0.3">
      <c r="A6220" s="53" t="s">
        <v>1038</v>
      </c>
      <c r="B6220" s="57">
        <v>45689</v>
      </c>
      <c r="C6220" s="59">
        <v>2602445.58</v>
      </c>
      <c r="D6220" s="60">
        <v>0</v>
      </c>
      <c r="E6220" s="54">
        <v>39036.68</v>
      </c>
      <c r="F6220" s="54">
        <v>41516.050000000003</v>
      </c>
      <c r="G6220" s="55">
        <v>1.0640000000000001</v>
      </c>
      <c r="H6220" s="53">
        <v>0</v>
      </c>
      <c r="I6220" s="53" t="s">
        <v>1408</v>
      </c>
    </row>
    <row r="6221" spans="1:9" ht="17.399999999999999" x14ac:dyDescent="0.3">
      <c r="A6221" s="53" t="s">
        <v>1038</v>
      </c>
      <c r="B6221" s="57">
        <v>45717</v>
      </c>
      <c r="C6221" s="59">
        <v>2520285.33</v>
      </c>
      <c r="D6221" s="60">
        <v>0</v>
      </c>
      <c r="E6221" s="54">
        <v>37804.28</v>
      </c>
      <c r="F6221" s="54">
        <v>42745.47</v>
      </c>
      <c r="G6221" s="55">
        <v>1.131</v>
      </c>
      <c r="H6221" s="53">
        <v>0</v>
      </c>
      <c r="I6221" s="53" t="s">
        <v>1408</v>
      </c>
    </row>
    <row r="6222" spans="1:9" ht="17.399999999999999" x14ac:dyDescent="0.3">
      <c r="A6222" s="53" t="s">
        <v>1038</v>
      </c>
      <c r="B6222" s="57">
        <v>45748</v>
      </c>
      <c r="C6222" s="59">
        <v>2442409.67</v>
      </c>
      <c r="D6222" s="60">
        <v>0</v>
      </c>
      <c r="E6222" s="54">
        <v>36636.15</v>
      </c>
      <c r="F6222" s="54">
        <v>35010.85</v>
      </c>
      <c r="G6222" s="55">
        <v>0.95599999999999996</v>
      </c>
      <c r="H6222" s="53">
        <v>0</v>
      </c>
      <c r="I6222" s="53" t="s">
        <v>1408</v>
      </c>
    </row>
    <row r="6223" spans="1:9" ht="17.399999999999999" x14ac:dyDescent="0.3">
      <c r="A6223" s="53" t="s">
        <v>1038</v>
      </c>
      <c r="B6223" s="57">
        <v>45778</v>
      </c>
      <c r="C6223" s="59">
        <v>2378569.73</v>
      </c>
      <c r="D6223" s="60">
        <v>0</v>
      </c>
      <c r="E6223" s="54">
        <v>35678.550000000003</v>
      </c>
      <c r="F6223" s="54">
        <v>34818.239999999998</v>
      </c>
      <c r="G6223" s="55">
        <v>0.97599999999999998</v>
      </c>
      <c r="H6223" s="53">
        <v>0</v>
      </c>
      <c r="I6223" s="53" t="s">
        <v>1408</v>
      </c>
    </row>
    <row r="6224" spans="1:9" ht="17.399999999999999" x14ac:dyDescent="0.3">
      <c r="A6224" s="53" t="s">
        <v>1038</v>
      </c>
      <c r="B6224" s="57">
        <v>45809</v>
      </c>
      <c r="C6224" s="59">
        <v>2308017.61</v>
      </c>
      <c r="D6224" s="60">
        <v>65</v>
      </c>
      <c r="E6224" s="54">
        <v>34620.26</v>
      </c>
      <c r="F6224" s="54">
        <v>23178.1</v>
      </c>
      <c r="G6224" s="55">
        <v>0.66900000000000004</v>
      </c>
      <c r="H6224" s="53">
        <v>0</v>
      </c>
      <c r="I6224" s="53" t="s">
        <v>1411</v>
      </c>
    </row>
    <row r="6225" spans="1:9" ht="17.399999999999999" x14ac:dyDescent="0.3">
      <c r="A6225" s="53" t="s">
        <v>1038</v>
      </c>
      <c r="B6225" s="57">
        <v>45839</v>
      </c>
      <c r="C6225" s="59">
        <v>2232071.39</v>
      </c>
      <c r="D6225" s="60">
        <v>0</v>
      </c>
      <c r="E6225" s="54">
        <v>33481.07</v>
      </c>
      <c r="F6225" s="54">
        <v>32454.77</v>
      </c>
      <c r="G6225" s="55">
        <v>0.96899999999999997</v>
      </c>
      <c r="H6225" s="53">
        <v>0</v>
      </c>
      <c r="I6225" s="53" t="s">
        <v>1408</v>
      </c>
    </row>
    <row r="6226" spans="1:9" ht="17.399999999999999" x14ac:dyDescent="0.3">
      <c r="A6226" s="53" t="s">
        <v>1038</v>
      </c>
      <c r="B6226" s="57">
        <v>45870</v>
      </c>
      <c r="C6226" s="59">
        <v>2172597.08</v>
      </c>
      <c r="D6226" s="60">
        <v>65</v>
      </c>
      <c r="E6226" s="54">
        <v>32588.959999999999</v>
      </c>
      <c r="F6226" s="54">
        <v>16750.66</v>
      </c>
      <c r="G6226" s="55">
        <v>0.51400000000000001</v>
      </c>
      <c r="H6226" s="53">
        <v>0</v>
      </c>
      <c r="I6226" s="53" t="s">
        <v>1411</v>
      </c>
    </row>
    <row r="6227" spans="1:9" ht="17.399999999999999" x14ac:dyDescent="0.3">
      <c r="A6227" s="53" t="s">
        <v>1038</v>
      </c>
      <c r="B6227" s="57">
        <v>45901</v>
      </c>
      <c r="C6227" s="59">
        <v>2109208.88</v>
      </c>
      <c r="D6227" s="60">
        <v>0</v>
      </c>
      <c r="E6227" s="54">
        <v>31638.13</v>
      </c>
      <c r="F6227" s="54">
        <v>33073.629999999997</v>
      </c>
      <c r="G6227" s="55">
        <v>1.0449999999999999</v>
      </c>
      <c r="H6227" s="53">
        <v>0</v>
      </c>
      <c r="I6227" s="53" t="s">
        <v>1408</v>
      </c>
    </row>
    <row r="6228" spans="1:9" ht="17.399999999999999" x14ac:dyDescent="0.3">
      <c r="A6228" s="53" t="s">
        <v>1038</v>
      </c>
      <c r="B6228" s="57">
        <v>45931</v>
      </c>
      <c r="C6228" s="59">
        <v>2043277.12</v>
      </c>
      <c r="D6228" s="60">
        <v>0</v>
      </c>
      <c r="E6228" s="54">
        <v>30649.16</v>
      </c>
      <c r="F6228" s="54">
        <v>31700.51</v>
      </c>
      <c r="G6228" s="55">
        <v>1.034</v>
      </c>
      <c r="H6228" s="53">
        <v>0</v>
      </c>
      <c r="I6228" s="53" t="s">
        <v>1408</v>
      </c>
    </row>
    <row r="6229" spans="1:9" ht="17.399999999999999" x14ac:dyDescent="0.3">
      <c r="A6229" s="53" t="s">
        <v>1038</v>
      </c>
      <c r="B6229" s="57">
        <v>45962</v>
      </c>
      <c r="C6229" s="59">
        <v>1985802.99</v>
      </c>
      <c r="D6229" s="60">
        <v>65</v>
      </c>
      <c r="E6229" s="54">
        <v>29787.040000000001</v>
      </c>
      <c r="F6229" s="54">
        <v>20715.78</v>
      </c>
      <c r="G6229" s="55">
        <v>0.69499999999999995</v>
      </c>
      <c r="H6229" s="53">
        <v>0</v>
      </c>
      <c r="I6229" s="53" t="s">
        <v>1411</v>
      </c>
    </row>
    <row r="6230" spans="1:9" ht="17.399999999999999" x14ac:dyDescent="0.3">
      <c r="A6230" s="53" t="s">
        <v>1038</v>
      </c>
      <c r="B6230" s="57">
        <v>45992</v>
      </c>
      <c r="C6230" s="59">
        <v>1932919.88</v>
      </c>
      <c r="D6230" s="60">
        <v>0</v>
      </c>
      <c r="E6230" s="54">
        <v>28993.8</v>
      </c>
      <c r="F6230" s="54">
        <v>27660.55</v>
      </c>
      <c r="G6230" s="55">
        <v>0.95399999999999996</v>
      </c>
      <c r="H6230" s="53">
        <v>0</v>
      </c>
      <c r="I6230" s="53" t="s">
        <v>1408</v>
      </c>
    </row>
    <row r="6231" spans="1:9" ht="17.399999999999999" x14ac:dyDescent="0.3">
      <c r="A6231" s="53" t="s">
        <v>1040</v>
      </c>
      <c r="B6231" s="57">
        <v>45658</v>
      </c>
      <c r="C6231" s="59">
        <v>6446906.6600000001</v>
      </c>
      <c r="D6231" s="60">
        <v>0</v>
      </c>
      <c r="E6231" s="54">
        <v>96703.6</v>
      </c>
      <c r="F6231" s="54">
        <v>97943.57</v>
      </c>
      <c r="G6231" s="55">
        <v>1.0129999999999999</v>
      </c>
      <c r="H6231" s="53">
        <v>0</v>
      </c>
      <c r="I6231" s="53" t="s">
        <v>1408</v>
      </c>
    </row>
    <row r="6232" spans="1:9" ht="17.399999999999999" x14ac:dyDescent="0.3">
      <c r="A6232" s="53" t="s">
        <v>1040</v>
      </c>
      <c r="B6232" s="57">
        <v>45689</v>
      </c>
      <c r="C6232" s="59">
        <v>6298179.8700000001</v>
      </c>
      <c r="D6232" s="60">
        <v>0</v>
      </c>
      <c r="E6232" s="54">
        <v>94472.7</v>
      </c>
      <c r="F6232" s="54">
        <v>94450.54</v>
      </c>
      <c r="G6232" s="55">
        <v>1</v>
      </c>
      <c r="H6232" s="53">
        <v>0</v>
      </c>
      <c r="I6232" s="53" t="s">
        <v>1408</v>
      </c>
    </row>
    <row r="6233" spans="1:9" ht="17.399999999999999" x14ac:dyDescent="0.3">
      <c r="A6233" s="53" t="s">
        <v>1040</v>
      </c>
      <c r="B6233" s="57">
        <v>45717</v>
      </c>
      <c r="C6233" s="59">
        <v>6122150.7000000002</v>
      </c>
      <c r="D6233" s="60">
        <v>15</v>
      </c>
      <c r="E6233" s="54">
        <v>91832.26</v>
      </c>
      <c r="F6233" s="54">
        <v>92445.08</v>
      </c>
      <c r="G6233" s="55">
        <v>1.0069999999999999</v>
      </c>
      <c r="H6233" s="53">
        <v>0</v>
      </c>
      <c r="I6233" s="53" t="s">
        <v>1408</v>
      </c>
    </row>
    <row r="6234" spans="1:9" ht="17.399999999999999" x14ac:dyDescent="0.3">
      <c r="A6234" s="53" t="s">
        <v>1040</v>
      </c>
      <c r="B6234" s="57">
        <v>45748</v>
      </c>
      <c r="C6234" s="59">
        <v>5951217.5800000001</v>
      </c>
      <c r="D6234" s="60">
        <v>15</v>
      </c>
      <c r="E6234" s="54">
        <v>89268.26</v>
      </c>
      <c r="F6234" s="54">
        <v>99154.62</v>
      </c>
      <c r="G6234" s="55">
        <v>1.111</v>
      </c>
      <c r="H6234" s="53">
        <v>0</v>
      </c>
      <c r="I6234" s="53" t="s">
        <v>1408</v>
      </c>
    </row>
    <row r="6235" spans="1:9" ht="17.399999999999999" x14ac:dyDescent="0.3">
      <c r="A6235" s="53" t="s">
        <v>1040</v>
      </c>
      <c r="B6235" s="57">
        <v>45778</v>
      </c>
      <c r="C6235" s="59">
        <v>5803455.8300000001</v>
      </c>
      <c r="D6235" s="60">
        <v>15</v>
      </c>
      <c r="E6235" s="54">
        <v>87051.839999999997</v>
      </c>
      <c r="F6235" s="54">
        <v>87679.82</v>
      </c>
      <c r="G6235" s="55">
        <v>1.0069999999999999</v>
      </c>
      <c r="H6235" s="53">
        <v>0</v>
      </c>
      <c r="I6235" s="53" t="s">
        <v>1408</v>
      </c>
    </row>
    <row r="6236" spans="1:9" ht="17.399999999999999" x14ac:dyDescent="0.3">
      <c r="A6236" s="53" t="s">
        <v>1040</v>
      </c>
      <c r="B6236" s="57">
        <v>45809</v>
      </c>
      <c r="C6236" s="59">
        <v>5668388.25</v>
      </c>
      <c r="D6236" s="60">
        <v>15</v>
      </c>
      <c r="E6236" s="54">
        <v>85025.82</v>
      </c>
      <c r="F6236" s="54">
        <v>91587.68</v>
      </c>
      <c r="G6236" s="55">
        <v>1.077</v>
      </c>
      <c r="H6236" s="53">
        <v>0</v>
      </c>
      <c r="I6236" s="53" t="s">
        <v>1408</v>
      </c>
    </row>
    <row r="6237" spans="1:9" ht="17.399999999999999" x14ac:dyDescent="0.3">
      <c r="A6237" s="53" t="s">
        <v>1040</v>
      </c>
      <c r="B6237" s="57">
        <v>45839</v>
      </c>
      <c r="C6237" s="59">
        <v>5534210.21</v>
      </c>
      <c r="D6237" s="60">
        <v>0</v>
      </c>
      <c r="E6237" s="54">
        <v>83013.149999999994</v>
      </c>
      <c r="F6237" s="54">
        <v>88728.85</v>
      </c>
      <c r="G6237" s="55">
        <v>1.069</v>
      </c>
      <c r="H6237" s="53">
        <v>0</v>
      </c>
      <c r="I6237" s="53" t="s">
        <v>1408</v>
      </c>
    </row>
    <row r="6238" spans="1:9" ht="17.399999999999999" x14ac:dyDescent="0.3">
      <c r="A6238" s="53" t="s">
        <v>1040</v>
      </c>
      <c r="B6238" s="57">
        <v>45870</v>
      </c>
      <c r="C6238" s="59">
        <v>5412824.0300000003</v>
      </c>
      <c r="D6238" s="60">
        <v>35</v>
      </c>
      <c r="E6238" s="54">
        <v>81192.36</v>
      </c>
      <c r="F6238" s="54">
        <v>68149.929999999993</v>
      </c>
      <c r="G6238" s="55">
        <v>0.83899999999999997</v>
      </c>
      <c r="H6238" s="53">
        <v>0</v>
      </c>
      <c r="I6238" s="53" t="s">
        <v>1410</v>
      </c>
    </row>
    <row r="6239" spans="1:9" ht="17.399999999999999" x14ac:dyDescent="0.3">
      <c r="A6239" s="53" t="s">
        <v>1040</v>
      </c>
      <c r="B6239" s="57">
        <v>45901</v>
      </c>
      <c r="C6239" s="59">
        <v>5271011.04</v>
      </c>
      <c r="D6239" s="60">
        <v>35</v>
      </c>
      <c r="E6239" s="54">
        <v>79065.17</v>
      </c>
      <c r="F6239" s="54">
        <v>61800.08</v>
      </c>
      <c r="G6239" s="55">
        <v>0.78200000000000003</v>
      </c>
      <c r="H6239" s="53">
        <v>0</v>
      </c>
      <c r="I6239" s="53" t="s">
        <v>1410</v>
      </c>
    </row>
    <row r="6240" spans="1:9" ht="17.399999999999999" x14ac:dyDescent="0.3">
      <c r="A6240" s="53" t="s">
        <v>1040</v>
      </c>
      <c r="B6240" s="57">
        <v>45931</v>
      </c>
      <c r="C6240" s="59">
        <v>5133500.1900000004</v>
      </c>
      <c r="D6240" s="60">
        <v>0</v>
      </c>
      <c r="E6240" s="54">
        <v>77002.5</v>
      </c>
      <c r="F6240" s="54">
        <v>83113.19</v>
      </c>
      <c r="G6240" s="55">
        <v>1.079</v>
      </c>
      <c r="H6240" s="53">
        <v>0</v>
      </c>
      <c r="I6240" s="53" t="s">
        <v>1408</v>
      </c>
    </row>
    <row r="6241" spans="1:9" ht="17.399999999999999" x14ac:dyDescent="0.3">
      <c r="A6241" s="53" t="s">
        <v>1040</v>
      </c>
      <c r="B6241" s="57">
        <v>45962</v>
      </c>
      <c r="C6241" s="59">
        <v>4997807.75</v>
      </c>
      <c r="D6241" s="60">
        <v>0</v>
      </c>
      <c r="E6241" s="54">
        <v>74967.12</v>
      </c>
      <c r="F6241" s="54">
        <v>78957.259999999995</v>
      </c>
      <c r="G6241" s="55">
        <v>1.0529999999999999</v>
      </c>
      <c r="H6241" s="53">
        <v>0</v>
      </c>
      <c r="I6241" s="53" t="s">
        <v>1408</v>
      </c>
    </row>
    <row r="6242" spans="1:9" ht="17.399999999999999" x14ac:dyDescent="0.3">
      <c r="A6242" s="53" t="s">
        <v>1040</v>
      </c>
      <c r="B6242" s="57">
        <v>45992</v>
      </c>
      <c r="C6242" s="59">
        <v>4861540.82</v>
      </c>
      <c r="D6242" s="60">
        <v>15</v>
      </c>
      <c r="E6242" s="54">
        <v>72923.11</v>
      </c>
      <c r="F6242" s="54">
        <v>77953.78</v>
      </c>
      <c r="G6242" s="55">
        <v>1.069</v>
      </c>
      <c r="H6242" s="53">
        <v>0</v>
      </c>
      <c r="I6242" s="53" t="s">
        <v>1408</v>
      </c>
    </row>
    <row r="6243" spans="1:9" ht="17.399999999999999" x14ac:dyDescent="0.3">
      <c r="A6243" s="53" t="s">
        <v>1041</v>
      </c>
      <c r="B6243" s="57">
        <v>45658</v>
      </c>
      <c r="C6243" s="59">
        <v>14711455.82</v>
      </c>
      <c r="D6243" s="60">
        <v>0</v>
      </c>
      <c r="E6243" s="54">
        <v>220671.84</v>
      </c>
      <c r="F6243" s="54">
        <v>242648.01</v>
      </c>
      <c r="G6243" s="55">
        <v>1.1000000000000001</v>
      </c>
      <c r="H6243" s="53">
        <v>0</v>
      </c>
      <c r="I6243" s="53" t="s">
        <v>1408</v>
      </c>
    </row>
    <row r="6244" spans="1:9" ht="17.399999999999999" x14ac:dyDescent="0.3">
      <c r="A6244" s="53" t="s">
        <v>1041</v>
      </c>
      <c r="B6244" s="57">
        <v>45689</v>
      </c>
      <c r="C6244" s="59">
        <v>14313504.789999999</v>
      </c>
      <c r="D6244" s="60">
        <v>0</v>
      </c>
      <c r="E6244" s="54">
        <v>214702.57</v>
      </c>
      <c r="F6244" s="54">
        <v>227338.21</v>
      </c>
      <c r="G6244" s="55">
        <v>1.0589999999999999</v>
      </c>
      <c r="H6244" s="53">
        <v>0</v>
      </c>
      <c r="I6244" s="53" t="s">
        <v>1408</v>
      </c>
    </row>
    <row r="6245" spans="1:9" ht="17.399999999999999" x14ac:dyDescent="0.3">
      <c r="A6245" s="53" t="s">
        <v>1041</v>
      </c>
      <c r="B6245" s="57">
        <v>45717</v>
      </c>
      <c r="C6245" s="59">
        <v>13946112.59</v>
      </c>
      <c r="D6245" s="60">
        <v>15</v>
      </c>
      <c r="E6245" s="54">
        <v>209191.69</v>
      </c>
      <c r="F6245" s="54">
        <v>204089.19</v>
      </c>
      <c r="G6245" s="55">
        <v>0.97599999999999998</v>
      </c>
      <c r="H6245" s="53">
        <v>0</v>
      </c>
      <c r="I6245" s="53" t="s">
        <v>1408</v>
      </c>
    </row>
    <row r="6246" spans="1:9" ht="17.399999999999999" x14ac:dyDescent="0.3">
      <c r="A6246" s="53" t="s">
        <v>1041</v>
      </c>
      <c r="B6246" s="57">
        <v>45748</v>
      </c>
      <c r="C6246" s="59">
        <v>13571530.039999999</v>
      </c>
      <c r="D6246" s="60">
        <v>65</v>
      </c>
      <c r="E6246" s="54">
        <v>203572.95</v>
      </c>
      <c r="F6246" s="54">
        <v>141244.81</v>
      </c>
      <c r="G6246" s="55">
        <v>0.69399999999999995</v>
      </c>
      <c r="H6246" s="53">
        <v>0</v>
      </c>
      <c r="I6246" s="53" t="s">
        <v>1411</v>
      </c>
    </row>
    <row r="6247" spans="1:9" ht="17.399999999999999" x14ac:dyDescent="0.3">
      <c r="A6247" s="53" t="s">
        <v>1041</v>
      </c>
      <c r="B6247" s="57">
        <v>45778</v>
      </c>
      <c r="C6247" s="59">
        <v>13231737.869999999</v>
      </c>
      <c r="D6247" s="60">
        <v>0</v>
      </c>
      <c r="E6247" s="54">
        <v>198476.07</v>
      </c>
      <c r="F6247" s="54">
        <v>207354.25</v>
      </c>
      <c r="G6247" s="55">
        <v>1.0449999999999999</v>
      </c>
      <c r="H6247" s="53">
        <v>0</v>
      </c>
      <c r="I6247" s="53" t="s">
        <v>1408</v>
      </c>
    </row>
    <row r="6248" spans="1:9" ht="17.399999999999999" x14ac:dyDescent="0.3">
      <c r="A6248" s="53" t="s">
        <v>1041</v>
      </c>
      <c r="B6248" s="57">
        <v>45809</v>
      </c>
      <c r="C6248" s="59">
        <v>12908097.689999999</v>
      </c>
      <c r="D6248" s="60">
        <v>0</v>
      </c>
      <c r="E6248" s="54">
        <v>193621.47</v>
      </c>
      <c r="F6248" s="54">
        <v>211504.82</v>
      </c>
      <c r="G6248" s="55">
        <v>1.0920000000000001</v>
      </c>
      <c r="H6248" s="53">
        <v>0</v>
      </c>
      <c r="I6248" s="53" t="s">
        <v>1408</v>
      </c>
    </row>
    <row r="6249" spans="1:9" ht="17.399999999999999" x14ac:dyDescent="0.3">
      <c r="A6249" s="53" t="s">
        <v>1041</v>
      </c>
      <c r="B6249" s="57">
        <v>45839</v>
      </c>
      <c r="C6249" s="59">
        <v>12549003.73</v>
      </c>
      <c r="D6249" s="60">
        <v>0</v>
      </c>
      <c r="E6249" s="54">
        <v>188235.06</v>
      </c>
      <c r="F6249" s="54">
        <v>193867.22</v>
      </c>
      <c r="G6249" s="55">
        <v>1.03</v>
      </c>
      <c r="H6249" s="53">
        <v>0</v>
      </c>
      <c r="I6249" s="53" t="s">
        <v>1408</v>
      </c>
    </row>
    <row r="6250" spans="1:9" ht="17.399999999999999" x14ac:dyDescent="0.3">
      <c r="A6250" s="53" t="s">
        <v>1041</v>
      </c>
      <c r="B6250" s="57">
        <v>45870</v>
      </c>
      <c r="C6250" s="59">
        <v>12220025.970000001</v>
      </c>
      <c r="D6250" s="60">
        <v>15</v>
      </c>
      <c r="E6250" s="54">
        <v>183300.39</v>
      </c>
      <c r="F6250" s="54">
        <v>199826.3</v>
      </c>
      <c r="G6250" s="55">
        <v>1.0900000000000001</v>
      </c>
      <c r="H6250" s="53">
        <v>0</v>
      </c>
      <c r="I6250" s="53" t="s">
        <v>1408</v>
      </c>
    </row>
    <row r="6251" spans="1:9" ht="17.399999999999999" x14ac:dyDescent="0.3">
      <c r="A6251" s="53" t="s">
        <v>1041</v>
      </c>
      <c r="B6251" s="57">
        <v>45901</v>
      </c>
      <c r="C6251" s="59">
        <v>11936714.710000001</v>
      </c>
      <c r="D6251" s="60">
        <v>15</v>
      </c>
      <c r="E6251" s="54">
        <v>179050.72</v>
      </c>
      <c r="F6251" s="54">
        <v>188615.22</v>
      </c>
      <c r="G6251" s="55">
        <v>1.0529999999999999</v>
      </c>
      <c r="H6251" s="53">
        <v>0</v>
      </c>
      <c r="I6251" s="53" t="s">
        <v>1408</v>
      </c>
    </row>
    <row r="6252" spans="1:9" ht="17.399999999999999" x14ac:dyDescent="0.3">
      <c r="A6252" s="53" t="s">
        <v>1041</v>
      </c>
      <c r="B6252" s="57">
        <v>45931</v>
      </c>
      <c r="C6252" s="59">
        <v>11607657.98</v>
      </c>
      <c r="D6252" s="60">
        <v>0</v>
      </c>
      <c r="E6252" s="54">
        <v>174114.87</v>
      </c>
      <c r="F6252" s="54">
        <v>189005.01</v>
      </c>
      <c r="G6252" s="55">
        <v>1.0860000000000001</v>
      </c>
      <c r="H6252" s="53">
        <v>0</v>
      </c>
      <c r="I6252" s="53" t="s">
        <v>1408</v>
      </c>
    </row>
    <row r="6253" spans="1:9" ht="17.399999999999999" x14ac:dyDescent="0.3">
      <c r="A6253" s="53" t="s">
        <v>1041</v>
      </c>
      <c r="B6253" s="57">
        <v>45962</v>
      </c>
      <c r="C6253" s="59">
        <v>11332713.779999999</v>
      </c>
      <c r="D6253" s="60">
        <v>0</v>
      </c>
      <c r="E6253" s="54">
        <v>169990.71</v>
      </c>
      <c r="F6253" s="54">
        <v>167552.89000000001</v>
      </c>
      <c r="G6253" s="55">
        <v>0.98599999999999999</v>
      </c>
      <c r="H6253" s="53">
        <v>0</v>
      </c>
      <c r="I6253" s="53" t="s">
        <v>1408</v>
      </c>
    </row>
    <row r="6254" spans="1:9" ht="17.399999999999999" x14ac:dyDescent="0.3">
      <c r="A6254" s="53" t="s">
        <v>1041</v>
      </c>
      <c r="B6254" s="57">
        <v>45992</v>
      </c>
      <c r="C6254" s="59">
        <v>11093408.890000001</v>
      </c>
      <c r="D6254" s="60">
        <v>35</v>
      </c>
      <c r="E6254" s="54">
        <v>166401.13</v>
      </c>
      <c r="F6254" s="54">
        <v>83140.800000000003</v>
      </c>
      <c r="G6254" s="55">
        <v>0.5</v>
      </c>
      <c r="H6254" s="53">
        <v>0</v>
      </c>
      <c r="I6254" s="53" t="s">
        <v>1410</v>
      </c>
    </row>
    <row r="6255" spans="1:9" ht="17.399999999999999" x14ac:dyDescent="0.3">
      <c r="A6255" s="53" t="s">
        <v>1042</v>
      </c>
      <c r="B6255" s="57">
        <v>45658</v>
      </c>
      <c r="C6255" s="59">
        <v>54056103.390000001</v>
      </c>
      <c r="D6255" s="60">
        <v>65</v>
      </c>
      <c r="E6255" s="54">
        <v>540561.03</v>
      </c>
      <c r="F6255" s="54">
        <v>318280.88</v>
      </c>
      <c r="G6255" s="55">
        <v>0.58899999999999997</v>
      </c>
      <c r="H6255" s="53">
        <v>0</v>
      </c>
      <c r="I6255" s="53" t="s">
        <v>1411</v>
      </c>
    </row>
    <row r="6256" spans="1:9" ht="17.399999999999999" x14ac:dyDescent="0.3">
      <c r="A6256" s="53" t="s">
        <v>1042</v>
      </c>
      <c r="B6256" s="57">
        <v>45689</v>
      </c>
      <c r="C6256" s="59">
        <v>53085710.340000004</v>
      </c>
      <c r="D6256" s="60">
        <v>0</v>
      </c>
      <c r="E6256" s="54">
        <v>530857.1</v>
      </c>
      <c r="F6256" s="54">
        <v>606326.85</v>
      </c>
      <c r="G6256" s="55">
        <v>1.1419999999999999</v>
      </c>
      <c r="H6256" s="53">
        <v>0</v>
      </c>
      <c r="I6256" s="53" t="s">
        <v>1408</v>
      </c>
    </row>
    <row r="6257" spans="1:9" ht="17.399999999999999" x14ac:dyDescent="0.3">
      <c r="A6257" s="53" t="s">
        <v>1042</v>
      </c>
      <c r="B6257" s="57">
        <v>45717</v>
      </c>
      <c r="C6257" s="59">
        <v>53085710.340000004</v>
      </c>
      <c r="D6257" s="60">
        <v>185</v>
      </c>
      <c r="E6257" s="54">
        <v>530857.1</v>
      </c>
      <c r="F6257" s="54">
        <v>21461.9</v>
      </c>
      <c r="G6257" s="55">
        <v>0.04</v>
      </c>
      <c r="H6257" s="53">
        <v>0</v>
      </c>
      <c r="I6257" s="53" t="s">
        <v>1412</v>
      </c>
    </row>
    <row r="6258" spans="1:9" ht="17.399999999999999" x14ac:dyDescent="0.3">
      <c r="A6258" s="53" t="s">
        <v>1042</v>
      </c>
      <c r="B6258" s="57">
        <v>45748</v>
      </c>
      <c r="C6258" s="59">
        <v>53085710.340000004</v>
      </c>
      <c r="D6258" s="60">
        <v>999</v>
      </c>
      <c r="E6258" s="54">
        <v>530857.1</v>
      </c>
      <c r="F6258" s="54">
        <v>28336.46</v>
      </c>
      <c r="G6258" s="55">
        <v>5.2999999999999999E-2</v>
      </c>
      <c r="H6258" s="53">
        <v>0</v>
      </c>
      <c r="I6258" s="53" t="s">
        <v>1412</v>
      </c>
    </row>
    <row r="6259" spans="1:9" ht="17.399999999999999" x14ac:dyDescent="0.3">
      <c r="A6259" s="53" t="s">
        <v>1042</v>
      </c>
      <c r="B6259" s="57">
        <v>45778</v>
      </c>
      <c r="C6259" s="59">
        <v>53085710.340000004</v>
      </c>
      <c r="D6259" s="60">
        <v>999</v>
      </c>
      <c r="E6259" s="54">
        <v>530857.1</v>
      </c>
      <c r="F6259" s="54">
        <v>84144.23</v>
      </c>
      <c r="G6259" s="55">
        <v>0.159</v>
      </c>
      <c r="H6259" s="53">
        <v>0</v>
      </c>
      <c r="I6259" s="53" t="s">
        <v>1412</v>
      </c>
    </row>
    <row r="6260" spans="1:9" ht="17.399999999999999" x14ac:dyDescent="0.3">
      <c r="A6260" s="53" t="s">
        <v>1042</v>
      </c>
      <c r="B6260" s="57">
        <v>45809</v>
      </c>
      <c r="C6260" s="59">
        <v>53085710.340000004</v>
      </c>
      <c r="D6260" s="60">
        <v>999</v>
      </c>
      <c r="E6260" s="54">
        <v>530857.1</v>
      </c>
      <c r="F6260" s="54">
        <v>103763.41</v>
      </c>
      <c r="G6260" s="55">
        <v>0.19500000000000001</v>
      </c>
      <c r="H6260" s="53">
        <v>0</v>
      </c>
      <c r="I6260" s="53" t="s">
        <v>1412</v>
      </c>
    </row>
    <row r="6261" spans="1:9" ht="17.399999999999999" x14ac:dyDescent="0.3">
      <c r="A6261" s="53" t="s">
        <v>1042</v>
      </c>
      <c r="B6261" s="57">
        <v>45839</v>
      </c>
      <c r="C6261" s="59">
        <v>53085710.340000004</v>
      </c>
      <c r="D6261" s="60">
        <v>999</v>
      </c>
      <c r="E6261" s="54">
        <v>530857.1</v>
      </c>
      <c r="F6261" s="54">
        <v>32804.61</v>
      </c>
      <c r="G6261" s="55">
        <v>6.2E-2</v>
      </c>
      <c r="H6261" s="53">
        <v>0</v>
      </c>
      <c r="I6261" s="53" t="s">
        <v>1412</v>
      </c>
    </row>
    <row r="6262" spans="1:9" ht="17.399999999999999" x14ac:dyDescent="0.3">
      <c r="A6262" s="53" t="s">
        <v>1042</v>
      </c>
      <c r="B6262" s="57">
        <v>45870</v>
      </c>
      <c r="C6262" s="59">
        <v>53085710.340000004</v>
      </c>
      <c r="D6262" s="60">
        <v>999</v>
      </c>
      <c r="E6262" s="54">
        <v>530857.1</v>
      </c>
      <c r="F6262" s="54">
        <v>77931.37</v>
      </c>
      <c r="G6262" s="55">
        <v>0.14699999999999999</v>
      </c>
      <c r="H6262" s="53">
        <v>0</v>
      </c>
      <c r="I6262" s="53" t="s">
        <v>1412</v>
      </c>
    </row>
    <row r="6263" spans="1:9" ht="17.399999999999999" x14ac:dyDescent="0.3">
      <c r="A6263" s="53" t="s">
        <v>1042</v>
      </c>
      <c r="B6263" s="57">
        <v>45901</v>
      </c>
      <c r="C6263" s="59">
        <v>53085710.340000004</v>
      </c>
      <c r="D6263" s="60">
        <v>999</v>
      </c>
      <c r="E6263" s="54">
        <v>530857.1</v>
      </c>
      <c r="F6263" s="54">
        <v>98287.05</v>
      </c>
      <c r="G6263" s="55">
        <v>0.185</v>
      </c>
      <c r="H6263" s="53">
        <v>0</v>
      </c>
      <c r="I6263" s="53" t="s">
        <v>1412</v>
      </c>
    </row>
    <row r="6264" spans="1:9" ht="17.399999999999999" x14ac:dyDescent="0.3">
      <c r="A6264" s="53" t="s">
        <v>1042</v>
      </c>
      <c r="B6264" s="57">
        <v>45931</v>
      </c>
      <c r="C6264" s="59">
        <v>53085710.340000004</v>
      </c>
      <c r="D6264" s="60">
        <v>999</v>
      </c>
      <c r="E6264" s="54">
        <v>530857.1</v>
      </c>
      <c r="F6264" s="54">
        <v>84388.19</v>
      </c>
      <c r="G6264" s="55">
        <v>0.159</v>
      </c>
      <c r="H6264" s="53">
        <v>0</v>
      </c>
      <c r="I6264" s="53" t="s">
        <v>1412</v>
      </c>
    </row>
    <row r="6265" spans="1:9" ht="17.399999999999999" x14ac:dyDescent="0.3">
      <c r="A6265" s="53" t="s">
        <v>1042</v>
      </c>
      <c r="B6265" s="57">
        <v>45962</v>
      </c>
      <c r="C6265" s="59">
        <v>53085710.340000004</v>
      </c>
      <c r="D6265" s="60">
        <v>999</v>
      </c>
      <c r="E6265" s="54">
        <v>530857.1</v>
      </c>
      <c r="F6265" s="54">
        <v>74957.009999999995</v>
      </c>
      <c r="G6265" s="55">
        <v>0.14099999999999999</v>
      </c>
      <c r="H6265" s="53">
        <v>0</v>
      </c>
      <c r="I6265" s="53" t="s">
        <v>1412</v>
      </c>
    </row>
    <row r="6266" spans="1:9" ht="17.399999999999999" x14ac:dyDescent="0.3">
      <c r="A6266" s="53" t="s">
        <v>1042</v>
      </c>
      <c r="B6266" s="57">
        <v>45992</v>
      </c>
      <c r="C6266" s="59">
        <v>53085710.340000004</v>
      </c>
      <c r="D6266" s="60">
        <v>999</v>
      </c>
      <c r="E6266" s="54">
        <v>530857.1</v>
      </c>
      <c r="F6266" s="54">
        <v>40960.29</v>
      </c>
      <c r="G6266" s="55">
        <v>7.6999999999999999E-2</v>
      </c>
      <c r="H6266" s="53">
        <v>0</v>
      </c>
      <c r="I6266" s="53" t="s">
        <v>1412</v>
      </c>
    </row>
    <row r="6267" spans="1:9" ht="17.399999999999999" x14ac:dyDescent="0.3">
      <c r="A6267" s="53" t="s">
        <v>1043</v>
      </c>
      <c r="B6267" s="57">
        <v>45658</v>
      </c>
      <c r="C6267" s="59">
        <v>16673083.130000001</v>
      </c>
      <c r="D6267" s="60">
        <v>0</v>
      </c>
      <c r="E6267" s="54">
        <v>250096.25</v>
      </c>
      <c r="F6267" s="54">
        <v>239235.65</v>
      </c>
      <c r="G6267" s="55">
        <v>0.95699999999999996</v>
      </c>
      <c r="H6267" s="53">
        <v>0</v>
      </c>
      <c r="I6267" s="53" t="s">
        <v>1408</v>
      </c>
    </row>
    <row r="6268" spans="1:9" ht="17.399999999999999" x14ac:dyDescent="0.3">
      <c r="A6268" s="53" t="s">
        <v>1043</v>
      </c>
      <c r="B6268" s="57">
        <v>45689</v>
      </c>
      <c r="C6268" s="59">
        <v>16305083.66</v>
      </c>
      <c r="D6268" s="60">
        <v>0</v>
      </c>
      <c r="E6268" s="54">
        <v>244576.25</v>
      </c>
      <c r="F6268" s="54">
        <v>256946.35</v>
      </c>
      <c r="G6268" s="55">
        <v>1.0509999999999999</v>
      </c>
      <c r="H6268" s="53">
        <v>0</v>
      </c>
      <c r="I6268" s="53" t="s">
        <v>1408</v>
      </c>
    </row>
    <row r="6269" spans="1:9" ht="17.399999999999999" x14ac:dyDescent="0.3">
      <c r="A6269" s="53" t="s">
        <v>1043</v>
      </c>
      <c r="B6269" s="57">
        <v>45717</v>
      </c>
      <c r="C6269" s="59">
        <v>15886766.92</v>
      </c>
      <c r="D6269" s="60">
        <v>0</v>
      </c>
      <c r="E6269" s="54">
        <v>238301.5</v>
      </c>
      <c r="F6269" s="54">
        <v>247448.43</v>
      </c>
      <c r="G6269" s="55">
        <v>1.038</v>
      </c>
      <c r="H6269" s="53">
        <v>0</v>
      </c>
      <c r="I6269" s="53" t="s">
        <v>1408</v>
      </c>
    </row>
    <row r="6270" spans="1:9" ht="17.399999999999999" x14ac:dyDescent="0.3">
      <c r="A6270" s="53" t="s">
        <v>1043</v>
      </c>
      <c r="B6270" s="57">
        <v>45748</v>
      </c>
      <c r="C6270" s="59">
        <v>15550807.77</v>
      </c>
      <c r="D6270" s="60">
        <v>0</v>
      </c>
      <c r="E6270" s="54">
        <v>233262.12</v>
      </c>
      <c r="F6270" s="54">
        <v>263847.61</v>
      </c>
      <c r="G6270" s="55">
        <v>1.131</v>
      </c>
      <c r="H6270" s="53">
        <v>0</v>
      </c>
      <c r="I6270" s="53" t="s">
        <v>1408</v>
      </c>
    </row>
    <row r="6271" spans="1:9" ht="17.399999999999999" x14ac:dyDescent="0.3">
      <c r="A6271" s="53" t="s">
        <v>1043</v>
      </c>
      <c r="B6271" s="57">
        <v>45778</v>
      </c>
      <c r="C6271" s="59">
        <v>15166763.01</v>
      </c>
      <c r="D6271" s="60">
        <v>15</v>
      </c>
      <c r="E6271" s="54">
        <v>227501.45</v>
      </c>
      <c r="F6271" s="54">
        <v>250048.94</v>
      </c>
      <c r="G6271" s="55">
        <v>1.099</v>
      </c>
      <c r="H6271" s="53">
        <v>0</v>
      </c>
      <c r="I6271" s="53" t="s">
        <v>1408</v>
      </c>
    </row>
    <row r="6272" spans="1:9" ht="17.399999999999999" x14ac:dyDescent="0.3">
      <c r="A6272" s="53" t="s">
        <v>1043</v>
      </c>
      <c r="B6272" s="57">
        <v>45809</v>
      </c>
      <c r="C6272" s="59">
        <v>14768963.390000001</v>
      </c>
      <c r="D6272" s="60">
        <v>0</v>
      </c>
      <c r="E6272" s="54">
        <v>221534.45</v>
      </c>
      <c r="F6272" s="54">
        <v>219801.3</v>
      </c>
      <c r="G6272" s="55">
        <v>0.99199999999999999</v>
      </c>
      <c r="H6272" s="53">
        <v>0</v>
      </c>
      <c r="I6272" s="53" t="s">
        <v>1408</v>
      </c>
    </row>
    <row r="6273" spans="1:9" ht="17.399999999999999" x14ac:dyDescent="0.3">
      <c r="A6273" s="53" t="s">
        <v>1043</v>
      </c>
      <c r="B6273" s="57">
        <v>45839</v>
      </c>
      <c r="C6273" s="59">
        <v>14445996.77</v>
      </c>
      <c r="D6273" s="60">
        <v>0</v>
      </c>
      <c r="E6273" s="54">
        <v>216689.95</v>
      </c>
      <c r="F6273" s="54">
        <v>218516.11</v>
      </c>
      <c r="G6273" s="55">
        <v>1.008</v>
      </c>
      <c r="H6273" s="53">
        <v>0</v>
      </c>
      <c r="I6273" s="53" t="s">
        <v>1408</v>
      </c>
    </row>
    <row r="6274" spans="1:9" ht="17.399999999999999" x14ac:dyDescent="0.3">
      <c r="A6274" s="53" t="s">
        <v>1043</v>
      </c>
      <c r="B6274" s="57">
        <v>45870</v>
      </c>
      <c r="C6274" s="59">
        <v>14044472.43</v>
      </c>
      <c r="D6274" s="60">
        <v>0</v>
      </c>
      <c r="E6274" s="54">
        <v>210667.09</v>
      </c>
      <c r="F6274" s="54">
        <v>203188.06</v>
      </c>
      <c r="G6274" s="55">
        <v>0.96399999999999997</v>
      </c>
      <c r="H6274" s="53">
        <v>0</v>
      </c>
      <c r="I6274" s="53" t="s">
        <v>1408</v>
      </c>
    </row>
    <row r="6275" spans="1:9" ht="17.399999999999999" x14ac:dyDescent="0.3">
      <c r="A6275" s="53" t="s">
        <v>1043</v>
      </c>
      <c r="B6275" s="57">
        <v>45901</v>
      </c>
      <c r="C6275" s="59">
        <v>13671207.359999999</v>
      </c>
      <c r="D6275" s="60">
        <v>0</v>
      </c>
      <c r="E6275" s="54">
        <v>205068.11</v>
      </c>
      <c r="F6275" s="54">
        <v>213627.06</v>
      </c>
      <c r="G6275" s="55">
        <v>1.042</v>
      </c>
      <c r="H6275" s="53">
        <v>0</v>
      </c>
      <c r="I6275" s="53" t="s">
        <v>1408</v>
      </c>
    </row>
    <row r="6276" spans="1:9" ht="17.399999999999999" x14ac:dyDescent="0.3">
      <c r="A6276" s="53" t="s">
        <v>1043</v>
      </c>
      <c r="B6276" s="57">
        <v>45931</v>
      </c>
      <c r="C6276" s="59">
        <v>13289424.529999999</v>
      </c>
      <c r="D6276" s="60">
        <v>0</v>
      </c>
      <c r="E6276" s="54">
        <v>199341.37</v>
      </c>
      <c r="F6276" s="54">
        <v>210009</v>
      </c>
      <c r="G6276" s="55">
        <v>1.054</v>
      </c>
      <c r="H6276" s="53">
        <v>0</v>
      </c>
      <c r="I6276" s="53" t="s">
        <v>1408</v>
      </c>
    </row>
    <row r="6277" spans="1:9" ht="17.399999999999999" x14ac:dyDescent="0.3">
      <c r="A6277" s="53" t="s">
        <v>1043</v>
      </c>
      <c r="B6277" s="57">
        <v>45962</v>
      </c>
      <c r="C6277" s="59">
        <v>12952973.35</v>
      </c>
      <c r="D6277" s="60">
        <v>0</v>
      </c>
      <c r="E6277" s="54">
        <v>194294.6</v>
      </c>
      <c r="F6277" s="54">
        <v>222184.41</v>
      </c>
      <c r="G6277" s="55">
        <v>1.1439999999999999</v>
      </c>
      <c r="H6277" s="53">
        <v>0</v>
      </c>
      <c r="I6277" s="53" t="s">
        <v>1408</v>
      </c>
    </row>
    <row r="6278" spans="1:9" ht="17.399999999999999" x14ac:dyDescent="0.3">
      <c r="A6278" s="53" t="s">
        <v>1043</v>
      </c>
      <c r="B6278" s="57">
        <v>45992</v>
      </c>
      <c r="C6278" s="59">
        <v>12621344.85</v>
      </c>
      <c r="D6278" s="60">
        <v>0</v>
      </c>
      <c r="E6278" s="54">
        <v>189320.17</v>
      </c>
      <c r="F6278" s="54">
        <v>215467.21</v>
      </c>
      <c r="G6278" s="55">
        <v>1.1379999999999999</v>
      </c>
      <c r="H6278" s="53">
        <v>0</v>
      </c>
      <c r="I6278" s="53" t="s">
        <v>1408</v>
      </c>
    </row>
    <row r="6279" spans="1:9" ht="17.399999999999999" x14ac:dyDescent="0.3">
      <c r="A6279" s="53" t="s">
        <v>1044</v>
      </c>
      <c r="B6279" s="57">
        <v>45658</v>
      </c>
      <c r="C6279" s="59">
        <v>218909.54</v>
      </c>
      <c r="D6279" s="60">
        <v>0</v>
      </c>
      <c r="E6279" s="54">
        <v>3283.64</v>
      </c>
      <c r="F6279" s="54">
        <v>3738.58</v>
      </c>
      <c r="G6279" s="55">
        <v>1.139</v>
      </c>
      <c r="H6279" s="53">
        <v>0</v>
      </c>
      <c r="I6279" s="53" t="s">
        <v>1408</v>
      </c>
    </row>
    <row r="6280" spans="1:9" ht="17.399999999999999" x14ac:dyDescent="0.3">
      <c r="A6280" s="53" t="s">
        <v>1044</v>
      </c>
      <c r="B6280" s="57">
        <v>45689</v>
      </c>
      <c r="C6280" s="59">
        <v>212761.31</v>
      </c>
      <c r="D6280" s="60">
        <v>0</v>
      </c>
      <c r="E6280" s="54">
        <v>3191.42</v>
      </c>
      <c r="F6280" s="54">
        <v>3597.92</v>
      </c>
      <c r="G6280" s="55">
        <v>1.127</v>
      </c>
      <c r="H6280" s="53">
        <v>0</v>
      </c>
      <c r="I6280" s="53" t="s">
        <v>1408</v>
      </c>
    </row>
    <row r="6281" spans="1:9" ht="17.399999999999999" x14ac:dyDescent="0.3">
      <c r="A6281" s="53" t="s">
        <v>1044</v>
      </c>
      <c r="B6281" s="57">
        <v>45717</v>
      </c>
      <c r="C6281" s="59">
        <v>206968.3</v>
      </c>
      <c r="D6281" s="60">
        <v>0</v>
      </c>
      <c r="E6281" s="54">
        <v>3104.52</v>
      </c>
      <c r="F6281" s="54">
        <v>3181.34</v>
      </c>
      <c r="G6281" s="55">
        <v>1.0249999999999999</v>
      </c>
      <c r="H6281" s="53">
        <v>0</v>
      </c>
      <c r="I6281" s="53" t="s">
        <v>1408</v>
      </c>
    </row>
    <row r="6282" spans="1:9" ht="17.399999999999999" x14ac:dyDescent="0.3">
      <c r="A6282" s="53" t="s">
        <v>1044</v>
      </c>
      <c r="B6282" s="57">
        <v>45748</v>
      </c>
      <c r="C6282" s="59">
        <v>201336.35</v>
      </c>
      <c r="D6282" s="60">
        <v>0</v>
      </c>
      <c r="E6282" s="54">
        <v>3020.05</v>
      </c>
      <c r="F6282" s="54">
        <v>3425.27</v>
      </c>
      <c r="G6282" s="55">
        <v>1.1339999999999999</v>
      </c>
      <c r="H6282" s="53">
        <v>0</v>
      </c>
      <c r="I6282" s="53" t="s">
        <v>1408</v>
      </c>
    </row>
    <row r="6283" spans="1:9" ht="17.399999999999999" x14ac:dyDescent="0.3">
      <c r="A6283" s="53" t="s">
        <v>1044</v>
      </c>
      <c r="B6283" s="57">
        <v>45778</v>
      </c>
      <c r="C6283" s="59">
        <v>195635.25</v>
      </c>
      <c r="D6283" s="60">
        <v>0</v>
      </c>
      <c r="E6283" s="54">
        <v>2934.53</v>
      </c>
      <c r="F6283" s="54">
        <v>2985.5</v>
      </c>
      <c r="G6283" s="55">
        <v>1.0169999999999999</v>
      </c>
      <c r="H6283" s="53">
        <v>0</v>
      </c>
      <c r="I6283" s="53" t="s">
        <v>1408</v>
      </c>
    </row>
    <row r="6284" spans="1:9" ht="17.399999999999999" x14ac:dyDescent="0.3">
      <c r="A6284" s="53" t="s">
        <v>1044</v>
      </c>
      <c r="B6284" s="57">
        <v>45809</v>
      </c>
      <c r="C6284" s="59">
        <v>189476.39</v>
      </c>
      <c r="D6284" s="60">
        <v>0</v>
      </c>
      <c r="E6284" s="54">
        <v>2842.15</v>
      </c>
      <c r="F6284" s="54">
        <v>2799.56</v>
      </c>
      <c r="G6284" s="55">
        <v>0.98499999999999999</v>
      </c>
      <c r="H6284" s="53">
        <v>0</v>
      </c>
      <c r="I6284" s="53" t="s">
        <v>1408</v>
      </c>
    </row>
    <row r="6285" spans="1:9" ht="17.399999999999999" x14ac:dyDescent="0.3">
      <c r="A6285" s="53" t="s">
        <v>1044</v>
      </c>
      <c r="B6285" s="57">
        <v>45839</v>
      </c>
      <c r="C6285" s="59">
        <v>184549.83</v>
      </c>
      <c r="D6285" s="60">
        <v>0</v>
      </c>
      <c r="E6285" s="54">
        <v>2768.25</v>
      </c>
      <c r="F6285" s="54">
        <v>2802.86</v>
      </c>
      <c r="G6285" s="55">
        <v>1.0129999999999999</v>
      </c>
      <c r="H6285" s="53">
        <v>0</v>
      </c>
      <c r="I6285" s="53" t="s">
        <v>1408</v>
      </c>
    </row>
    <row r="6286" spans="1:9" ht="17.399999999999999" x14ac:dyDescent="0.3">
      <c r="A6286" s="53" t="s">
        <v>1044</v>
      </c>
      <c r="B6286" s="57">
        <v>45870</v>
      </c>
      <c r="C6286" s="59">
        <v>179336.89</v>
      </c>
      <c r="D6286" s="60">
        <v>15</v>
      </c>
      <c r="E6286" s="54">
        <v>2690.05</v>
      </c>
      <c r="F6286" s="54">
        <v>2651.58</v>
      </c>
      <c r="G6286" s="55">
        <v>0.98599999999999999</v>
      </c>
      <c r="H6286" s="53">
        <v>0</v>
      </c>
      <c r="I6286" s="53" t="s">
        <v>1408</v>
      </c>
    </row>
    <row r="6287" spans="1:9" ht="17.399999999999999" x14ac:dyDescent="0.3">
      <c r="A6287" s="53" t="s">
        <v>1044</v>
      </c>
      <c r="B6287" s="57">
        <v>45901</v>
      </c>
      <c r="C6287" s="59">
        <v>173751.28</v>
      </c>
      <c r="D6287" s="60">
        <v>0</v>
      </c>
      <c r="E6287" s="54">
        <v>2606.27</v>
      </c>
      <c r="F6287" s="54">
        <v>2742.7</v>
      </c>
      <c r="G6287" s="55">
        <v>1.052</v>
      </c>
      <c r="H6287" s="53">
        <v>0</v>
      </c>
      <c r="I6287" s="53" t="s">
        <v>1408</v>
      </c>
    </row>
    <row r="6288" spans="1:9" ht="17.399999999999999" x14ac:dyDescent="0.3">
      <c r="A6288" s="53" t="s">
        <v>1044</v>
      </c>
      <c r="B6288" s="57">
        <v>45931</v>
      </c>
      <c r="C6288" s="59">
        <v>168524.92</v>
      </c>
      <c r="D6288" s="60">
        <v>0</v>
      </c>
      <c r="E6288" s="54">
        <v>2527.87</v>
      </c>
      <c r="F6288" s="54">
        <v>2532.9</v>
      </c>
      <c r="G6288" s="55">
        <v>1.002</v>
      </c>
      <c r="H6288" s="53">
        <v>0</v>
      </c>
      <c r="I6288" s="53" t="s">
        <v>1408</v>
      </c>
    </row>
    <row r="6289" spans="1:9" ht="17.399999999999999" x14ac:dyDescent="0.3">
      <c r="A6289" s="53" t="s">
        <v>1044</v>
      </c>
      <c r="B6289" s="57">
        <v>45962</v>
      </c>
      <c r="C6289" s="59">
        <v>163675.29999999999</v>
      </c>
      <c r="D6289" s="60">
        <v>0</v>
      </c>
      <c r="E6289" s="54">
        <v>2455.13</v>
      </c>
      <c r="F6289" s="54">
        <v>2746.72</v>
      </c>
      <c r="G6289" s="55">
        <v>1.119</v>
      </c>
      <c r="H6289" s="53">
        <v>0</v>
      </c>
      <c r="I6289" s="53" t="s">
        <v>1408</v>
      </c>
    </row>
    <row r="6290" spans="1:9" ht="17.399999999999999" x14ac:dyDescent="0.3">
      <c r="A6290" s="53" t="s">
        <v>1044</v>
      </c>
      <c r="B6290" s="57">
        <v>45992</v>
      </c>
      <c r="C6290" s="59">
        <v>158789.88</v>
      </c>
      <c r="D6290" s="60">
        <v>0</v>
      </c>
      <c r="E6290" s="54">
        <v>2381.85</v>
      </c>
      <c r="F6290" s="54">
        <v>2611.31</v>
      </c>
      <c r="G6290" s="55">
        <v>1.0960000000000001</v>
      </c>
      <c r="H6290" s="53">
        <v>0</v>
      </c>
      <c r="I6290" s="53" t="s">
        <v>1408</v>
      </c>
    </row>
    <row r="6291" spans="1:9" ht="17.399999999999999" x14ac:dyDescent="0.3">
      <c r="A6291" s="53" t="s">
        <v>1045</v>
      </c>
      <c r="B6291" s="57">
        <v>45658</v>
      </c>
      <c r="C6291" s="59">
        <v>1231590.02</v>
      </c>
      <c r="D6291" s="60">
        <v>0</v>
      </c>
      <c r="E6291" s="54">
        <v>18473.849999999999</v>
      </c>
      <c r="F6291" s="54">
        <v>19212.8</v>
      </c>
      <c r="G6291" s="55">
        <v>1.04</v>
      </c>
      <c r="H6291" s="53">
        <v>0</v>
      </c>
      <c r="I6291" s="53" t="s">
        <v>1408</v>
      </c>
    </row>
    <row r="6292" spans="1:9" ht="17.399999999999999" x14ac:dyDescent="0.3">
      <c r="A6292" s="53" t="s">
        <v>1045</v>
      </c>
      <c r="B6292" s="57">
        <v>45689</v>
      </c>
      <c r="C6292" s="59">
        <v>1194361.81</v>
      </c>
      <c r="D6292" s="60">
        <v>35</v>
      </c>
      <c r="E6292" s="54">
        <v>17915.43</v>
      </c>
      <c r="F6292" s="54">
        <v>13190.25</v>
      </c>
      <c r="G6292" s="55">
        <v>0.73599999999999999</v>
      </c>
      <c r="H6292" s="53">
        <v>0</v>
      </c>
      <c r="I6292" s="53" t="s">
        <v>1410</v>
      </c>
    </row>
    <row r="6293" spans="1:9" ht="17.399999999999999" x14ac:dyDescent="0.3">
      <c r="A6293" s="53" t="s">
        <v>1045</v>
      </c>
      <c r="B6293" s="57">
        <v>45717</v>
      </c>
      <c r="C6293" s="59">
        <v>1161519.6599999999</v>
      </c>
      <c r="D6293" s="60">
        <v>15</v>
      </c>
      <c r="E6293" s="54">
        <v>17422.79</v>
      </c>
      <c r="F6293" s="54">
        <v>18077.189999999999</v>
      </c>
      <c r="G6293" s="55">
        <v>1.038</v>
      </c>
      <c r="H6293" s="53">
        <v>0</v>
      </c>
      <c r="I6293" s="53" t="s">
        <v>1408</v>
      </c>
    </row>
    <row r="6294" spans="1:9" ht="17.399999999999999" x14ac:dyDescent="0.3">
      <c r="A6294" s="53" t="s">
        <v>1045</v>
      </c>
      <c r="B6294" s="57">
        <v>45748</v>
      </c>
      <c r="C6294" s="59">
        <v>1126418.21</v>
      </c>
      <c r="D6294" s="60">
        <v>0</v>
      </c>
      <c r="E6294" s="54">
        <v>16896.27</v>
      </c>
      <c r="F6294" s="54">
        <v>16506.75</v>
      </c>
      <c r="G6294" s="55">
        <v>0.97699999999999998</v>
      </c>
      <c r="H6294" s="53">
        <v>0</v>
      </c>
      <c r="I6294" s="53" t="s">
        <v>1408</v>
      </c>
    </row>
    <row r="6295" spans="1:9" ht="17.399999999999999" x14ac:dyDescent="0.3">
      <c r="A6295" s="53" t="s">
        <v>1045</v>
      </c>
      <c r="B6295" s="57">
        <v>45778</v>
      </c>
      <c r="C6295" s="59">
        <v>1091028.75</v>
      </c>
      <c r="D6295" s="60">
        <v>0</v>
      </c>
      <c r="E6295" s="54">
        <v>16365.43</v>
      </c>
      <c r="F6295" s="54">
        <v>17832.41</v>
      </c>
      <c r="G6295" s="55">
        <v>1.0900000000000001</v>
      </c>
      <c r="H6295" s="53">
        <v>0</v>
      </c>
      <c r="I6295" s="53" t="s">
        <v>1408</v>
      </c>
    </row>
    <row r="6296" spans="1:9" ht="17.399999999999999" x14ac:dyDescent="0.3">
      <c r="A6296" s="53" t="s">
        <v>1045</v>
      </c>
      <c r="B6296" s="57">
        <v>45809</v>
      </c>
      <c r="C6296" s="59">
        <v>1061460.43</v>
      </c>
      <c r="D6296" s="60">
        <v>0</v>
      </c>
      <c r="E6296" s="54">
        <v>15921.91</v>
      </c>
      <c r="F6296" s="54">
        <v>17297.3</v>
      </c>
      <c r="G6296" s="55">
        <v>1.0860000000000001</v>
      </c>
      <c r="H6296" s="53">
        <v>0</v>
      </c>
      <c r="I6296" s="53" t="s">
        <v>1408</v>
      </c>
    </row>
    <row r="6297" spans="1:9" ht="17.399999999999999" x14ac:dyDescent="0.3">
      <c r="A6297" s="53" t="s">
        <v>1045</v>
      </c>
      <c r="B6297" s="57">
        <v>45839</v>
      </c>
      <c r="C6297" s="59">
        <v>1029415.54</v>
      </c>
      <c r="D6297" s="60">
        <v>0</v>
      </c>
      <c r="E6297" s="54">
        <v>15441.23</v>
      </c>
      <c r="F6297" s="54">
        <v>16059.98</v>
      </c>
      <c r="G6297" s="55">
        <v>1.04</v>
      </c>
      <c r="H6297" s="53">
        <v>0</v>
      </c>
      <c r="I6297" s="53" t="s">
        <v>1408</v>
      </c>
    </row>
    <row r="6298" spans="1:9" ht="17.399999999999999" x14ac:dyDescent="0.3">
      <c r="A6298" s="53" t="s">
        <v>1045</v>
      </c>
      <c r="B6298" s="57">
        <v>45870</v>
      </c>
      <c r="C6298" s="59">
        <v>1000770.16</v>
      </c>
      <c r="D6298" s="60">
        <v>35</v>
      </c>
      <c r="E6298" s="54">
        <v>15011.55</v>
      </c>
      <c r="F6298" s="54">
        <v>10118.57</v>
      </c>
      <c r="G6298" s="55">
        <v>0.67400000000000004</v>
      </c>
      <c r="H6298" s="53">
        <v>0</v>
      </c>
      <c r="I6298" s="53" t="s">
        <v>1410</v>
      </c>
    </row>
    <row r="6299" spans="1:9" ht="17.399999999999999" x14ac:dyDescent="0.3">
      <c r="A6299" s="53" t="s">
        <v>1045</v>
      </c>
      <c r="B6299" s="57">
        <v>45901</v>
      </c>
      <c r="C6299" s="59">
        <v>974016.09</v>
      </c>
      <c r="D6299" s="60">
        <v>15</v>
      </c>
      <c r="E6299" s="54">
        <v>14610.24</v>
      </c>
      <c r="F6299" s="54">
        <v>16476.96</v>
      </c>
      <c r="G6299" s="55">
        <v>1.1279999999999999</v>
      </c>
      <c r="H6299" s="53">
        <v>0</v>
      </c>
      <c r="I6299" s="53" t="s">
        <v>1408</v>
      </c>
    </row>
    <row r="6300" spans="1:9" ht="17.399999999999999" x14ac:dyDescent="0.3">
      <c r="A6300" s="53" t="s">
        <v>1045</v>
      </c>
      <c r="B6300" s="57">
        <v>45931</v>
      </c>
      <c r="C6300" s="59">
        <v>943659.67</v>
      </c>
      <c r="D6300" s="60">
        <v>0</v>
      </c>
      <c r="E6300" s="54">
        <v>14154.9</v>
      </c>
      <c r="F6300" s="54">
        <v>14738.34</v>
      </c>
      <c r="G6300" s="55">
        <v>1.0409999999999999</v>
      </c>
      <c r="H6300" s="53">
        <v>0</v>
      </c>
      <c r="I6300" s="53" t="s">
        <v>1408</v>
      </c>
    </row>
    <row r="6301" spans="1:9" ht="17.399999999999999" x14ac:dyDescent="0.3">
      <c r="A6301" s="53" t="s">
        <v>1045</v>
      </c>
      <c r="B6301" s="57">
        <v>45962</v>
      </c>
      <c r="C6301" s="59">
        <v>917607.52</v>
      </c>
      <c r="D6301" s="60">
        <v>0</v>
      </c>
      <c r="E6301" s="54">
        <v>13764.11</v>
      </c>
      <c r="F6301" s="54">
        <v>14641.68</v>
      </c>
      <c r="G6301" s="55">
        <v>1.0640000000000001</v>
      </c>
      <c r="H6301" s="53">
        <v>0</v>
      </c>
      <c r="I6301" s="53" t="s">
        <v>1408</v>
      </c>
    </row>
    <row r="6302" spans="1:9" ht="17.399999999999999" x14ac:dyDescent="0.3">
      <c r="A6302" s="53" t="s">
        <v>1045</v>
      </c>
      <c r="B6302" s="57">
        <v>45992</v>
      </c>
      <c r="C6302" s="59">
        <v>887832.67</v>
      </c>
      <c r="D6302" s="60">
        <v>0</v>
      </c>
      <c r="E6302" s="54">
        <v>13317.49</v>
      </c>
      <c r="F6302" s="54">
        <v>14221.51</v>
      </c>
      <c r="G6302" s="55">
        <v>1.0680000000000001</v>
      </c>
      <c r="H6302" s="53">
        <v>0</v>
      </c>
      <c r="I6302" s="53" t="s">
        <v>1408</v>
      </c>
    </row>
    <row r="6303" spans="1:9" ht="17.399999999999999" x14ac:dyDescent="0.3">
      <c r="A6303" s="53" t="s">
        <v>1046</v>
      </c>
      <c r="B6303" s="57">
        <v>45658</v>
      </c>
      <c r="C6303" s="59">
        <v>2680384.91</v>
      </c>
      <c r="D6303" s="60">
        <v>0</v>
      </c>
      <c r="E6303" s="54">
        <v>40205.769999999997</v>
      </c>
      <c r="F6303" s="54">
        <v>45577.05</v>
      </c>
      <c r="G6303" s="55">
        <v>1.1339999999999999</v>
      </c>
      <c r="H6303" s="53">
        <v>0</v>
      </c>
      <c r="I6303" s="53" t="s">
        <v>1408</v>
      </c>
    </row>
    <row r="6304" spans="1:9" ht="17.399999999999999" x14ac:dyDescent="0.3">
      <c r="A6304" s="53" t="s">
        <v>1046</v>
      </c>
      <c r="B6304" s="57">
        <v>45689</v>
      </c>
      <c r="C6304" s="59">
        <v>2609932.2999999998</v>
      </c>
      <c r="D6304" s="60">
        <v>15</v>
      </c>
      <c r="E6304" s="54">
        <v>39148.980000000003</v>
      </c>
      <c r="F6304" s="54">
        <v>43728.5</v>
      </c>
      <c r="G6304" s="55">
        <v>1.117</v>
      </c>
      <c r="H6304" s="53">
        <v>0</v>
      </c>
      <c r="I6304" s="53" t="s">
        <v>1408</v>
      </c>
    </row>
    <row r="6305" spans="1:9" ht="17.399999999999999" x14ac:dyDescent="0.3">
      <c r="A6305" s="53" t="s">
        <v>1046</v>
      </c>
      <c r="B6305" s="57">
        <v>45717</v>
      </c>
      <c r="C6305" s="59">
        <v>2540554.0699999998</v>
      </c>
      <c r="D6305" s="60">
        <v>0</v>
      </c>
      <c r="E6305" s="54">
        <v>38108.31</v>
      </c>
      <c r="F6305" s="54">
        <v>41541.800000000003</v>
      </c>
      <c r="G6305" s="55">
        <v>1.0900000000000001</v>
      </c>
      <c r="H6305" s="53">
        <v>0</v>
      </c>
      <c r="I6305" s="53" t="s">
        <v>1408</v>
      </c>
    </row>
    <row r="6306" spans="1:9" ht="17.399999999999999" x14ac:dyDescent="0.3">
      <c r="A6306" s="53" t="s">
        <v>1046</v>
      </c>
      <c r="B6306" s="57">
        <v>45748</v>
      </c>
      <c r="C6306" s="59">
        <v>2465011.77</v>
      </c>
      <c r="D6306" s="60">
        <v>0</v>
      </c>
      <c r="E6306" s="54">
        <v>36975.18</v>
      </c>
      <c r="F6306" s="54">
        <v>37093.089999999997</v>
      </c>
      <c r="G6306" s="55">
        <v>1.0029999999999999</v>
      </c>
      <c r="H6306" s="53">
        <v>0</v>
      </c>
      <c r="I6306" s="53" t="s">
        <v>1408</v>
      </c>
    </row>
    <row r="6307" spans="1:9" ht="17.399999999999999" x14ac:dyDescent="0.3">
      <c r="A6307" s="53" t="s">
        <v>1046</v>
      </c>
      <c r="B6307" s="57">
        <v>45778</v>
      </c>
      <c r="C6307" s="59">
        <v>2393175.1</v>
      </c>
      <c r="D6307" s="60">
        <v>0</v>
      </c>
      <c r="E6307" s="54">
        <v>35897.629999999997</v>
      </c>
      <c r="F6307" s="54">
        <v>39452.28</v>
      </c>
      <c r="G6307" s="55">
        <v>1.099</v>
      </c>
      <c r="H6307" s="53">
        <v>0</v>
      </c>
      <c r="I6307" s="53" t="s">
        <v>1408</v>
      </c>
    </row>
    <row r="6308" spans="1:9" ht="17.399999999999999" x14ac:dyDescent="0.3">
      <c r="A6308" s="53" t="s">
        <v>1046</v>
      </c>
      <c r="B6308" s="57">
        <v>45809</v>
      </c>
      <c r="C6308" s="59">
        <v>2322745.33</v>
      </c>
      <c r="D6308" s="60">
        <v>0</v>
      </c>
      <c r="E6308" s="54">
        <v>34841.18</v>
      </c>
      <c r="F6308" s="54">
        <v>35374.879999999997</v>
      </c>
      <c r="G6308" s="55">
        <v>1.0149999999999999</v>
      </c>
      <c r="H6308" s="53">
        <v>0</v>
      </c>
      <c r="I6308" s="53" t="s">
        <v>1408</v>
      </c>
    </row>
    <row r="6309" spans="1:9" ht="17.399999999999999" x14ac:dyDescent="0.3">
      <c r="A6309" s="53" t="s">
        <v>1046</v>
      </c>
      <c r="B6309" s="57">
        <v>45839</v>
      </c>
      <c r="C6309" s="59">
        <v>2257004.16</v>
      </c>
      <c r="D6309" s="60">
        <v>0</v>
      </c>
      <c r="E6309" s="54">
        <v>33855.06</v>
      </c>
      <c r="F6309" s="54">
        <v>32197.89</v>
      </c>
      <c r="G6309" s="55">
        <v>0.95099999999999996</v>
      </c>
      <c r="H6309" s="53">
        <v>0</v>
      </c>
      <c r="I6309" s="53" t="s">
        <v>1408</v>
      </c>
    </row>
    <row r="6310" spans="1:9" ht="17.399999999999999" x14ac:dyDescent="0.3">
      <c r="A6310" s="53" t="s">
        <v>1046</v>
      </c>
      <c r="B6310" s="57">
        <v>45870</v>
      </c>
      <c r="C6310" s="59">
        <v>2194290.35</v>
      </c>
      <c r="D6310" s="60">
        <v>0</v>
      </c>
      <c r="E6310" s="54">
        <v>32914.36</v>
      </c>
      <c r="F6310" s="54">
        <v>32769.980000000003</v>
      </c>
      <c r="G6310" s="55">
        <v>0.996</v>
      </c>
      <c r="H6310" s="53">
        <v>0</v>
      </c>
      <c r="I6310" s="53" t="s">
        <v>1408</v>
      </c>
    </row>
    <row r="6311" spans="1:9" ht="17.399999999999999" x14ac:dyDescent="0.3">
      <c r="A6311" s="53" t="s">
        <v>1046</v>
      </c>
      <c r="B6311" s="57">
        <v>45901</v>
      </c>
      <c r="C6311" s="59">
        <v>2136354.39</v>
      </c>
      <c r="D6311" s="60">
        <v>0</v>
      </c>
      <c r="E6311" s="54">
        <v>32045.32</v>
      </c>
      <c r="F6311" s="54">
        <v>35192.839999999997</v>
      </c>
      <c r="G6311" s="55">
        <v>1.0980000000000001</v>
      </c>
      <c r="H6311" s="53">
        <v>0</v>
      </c>
      <c r="I6311" s="53" t="s">
        <v>1408</v>
      </c>
    </row>
    <row r="6312" spans="1:9" ht="17.399999999999999" x14ac:dyDescent="0.3">
      <c r="A6312" s="53" t="s">
        <v>1046</v>
      </c>
      <c r="B6312" s="57">
        <v>45931</v>
      </c>
      <c r="C6312" s="59">
        <v>2078081.37</v>
      </c>
      <c r="D6312" s="60">
        <v>0</v>
      </c>
      <c r="E6312" s="54">
        <v>31171.22</v>
      </c>
      <c r="F6312" s="54">
        <v>30490.78</v>
      </c>
      <c r="G6312" s="55">
        <v>0.97799999999999998</v>
      </c>
      <c r="H6312" s="53">
        <v>0</v>
      </c>
      <c r="I6312" s="53" t="s">
        <v>1408</v>
      </c>
    </row>
    <row r="6313" spans="1:9" ht="17.399999999999999" x14ac:dyDescent="0.3">
      <c r="A6313" s="53" t="s">
        <v>1046</v>
      </c>
      <c r="B6313" s="57">
        <v>45962</v>
      </c>
      <c r="C6313" s="59">
        <v>2022129.96</v>
      </c>
      <c r="D6313" s="60">
        <v>15</v>
      </c>
      <c r="E6313" s="54">
        <v>30331.95</v>
      </c>
      <c r="F6313" s="54">
        <v>32555.02</v>
      </c>
      <c r="G6313" s="55">
        <v>1.073</v>
      </c>
      <c r="H6313" s="53">
        <v>0</v>
      </c>
      <c r="I6313" s="53" t="s">
        <v>1408</v>
      </c>
    </row>
    <row r="6314" spans="1:9" ht="17.399999999999999" x14ac:dyDescent="0.3">
      <c r="A6314" s="53" t="s">
        <v>1046</v>
      </c>
      <c r="B6314" s="57">
        <v>45992</v>
      </c>
      <c r="C6314" s="59">
        <v>1957899.3</v>
      </c>
      <c r="D6314" s="60">
        <v>0</v>
      </c>
      <c r="E6314" s="54">
        <v>29368.49</v>
      </c>
      <c r="F6314" s="54">
        <v>28503.35</v>
      </c>
      <c r="G6314" s="55">
        <v>0.97099999999999997</v>
      </c>
      <c r="H6314" s="53">
        <v>0</v>
      </c>
      <c r="I6314" s="53" t="s">
        <v>1408</v>
      </c>
    </row>
    <row r="6315" spans="1:9" ht="17.399999999999999" x14ac:dyDescent="0.3">
      <c r="A6315" s="53" t="s">
        <v>1048</v>
      </c>
      <c r="B6315" s="57">
        <v>45839</v>
      </c>
      <c r="C6315" s="59">
        <v>7943043.4000000004</v>
      </c>
      <c r="D6315" s="60">
        <v>0</v>
      </c>
      <c r="E6315" s="54">
        <v>119145.65</v>
      </c>
      <c r="F6315" s="54">
        <v>119665.39</v>
      </c>
      <c r="G6315" s="55">
        <v>1.004</v>
      </c>
      <c r="H6315" s="53">
        <v>0</v>
      </c>
      <c r="I6315" s="53" t="s">
        <v>1408</v>
      </c>
    </row>
    <row r="6316" spans="1:9" ht="17.399999999999999" x14ac:dyDescent="0.3">
      <c r="A6316" s="53" t="s">
        <v>1048</v>
      </c>
      <c r="B6316" s="57">
        <v>45870</v>
      </c>
      <c r="C6316" s="59">
        <v>7730596.6799999997</v>
      </c>
      <c r="D6316" s="60">
        <v>220</v>
      </c>
      <c r="E6316" s="54">
        <v>115958.95</v>
      </c>
      <c r="F6316" s="54">
        <v>47195.29</v>
      </c>
      <c r="G6316" s="55">
        <v>0.40699999999999997</v>
      </c>
      <c r="H6316" s="53">
        <v>0</v>
      </c>
      <c r="I6316" s="53" t="s">
        <v>1409</v>
      </c>
    </row>
    <row r="6317" spans="1:9" ht="17.399999999999999" x14ac:dyDescent="0.3">
      <c r="A6317" s="53" t="s">
        <v>1048</v>
      </c>
      <c r="B6317" s="57">
        <v>45901</v>
      </c>
      <c r="C6317" s="59">
        <v>7556759.3799999999</v>
      </c>
      <c r="D6317" s="60">
        <v>35</v>
      </c>
      <c r="E6317" s="54">
        <v>113351.39</v>
      </c>
      <c r="F6317" s="54">
        <v>86513.85</v>
      </c>
      <c r="G6317" s="55">
        <v>0.76300000000000001</v>
      </c>
      <c r="H6317" s="53">
        <v>0</v>
      </c>
      <c r="I6317" s="53" t="s">
        <v>1410</v>
      </c>
    </row>
    <row r="6318" spans="1:9" ht="17.399999999999999" x14ac:dyDescent="0.3">
      <c r="A6318" s="53" t="s">
        <v>1048</v>
      </c>
      <c r="B6318" s="57">
        <v>45931</v>
      </c>
      <c r="C6318" s="59">
        <v>7377182.6299999999</v>
      </c>
      <c r="D6318" s="60">
        <v>185</v>
      </c>
      <c r="E6318" s="54">
        <v>110657.74</v>
      </c>
      <c r="F6318" s="54">
        <v>23593.82</v>
      </c>
      <c r="G6318" s="55">
        <v>0.21299999999999999</v>
      </c>
      <c r="H6318" s="53">
        <v>0</v>
      </c>
      <c r="I6318" s="53" t="s">
        <v>1409</v>
      </c>
    </row>
    <row r="6319" spans="1:9" ht="17.399999999999999" x14ac:dyDescent="0.3">
      <c r="A6319" s="53" t="s">
        <v>1048</v>
      </c>
      <c r="B6319" s="57">
        <v>45962</v>
      </c>
      <c r="C6319" s="59">
        <v>7215365.7699999996</v>
      </c>
      <c r="D6319" s="60">
        <v>0</v>
      </c>
      <c r="E6319" s="54">
        <v>108230.49</v>
      </c>
      <c r="F6319" s="54">
        <v>106790.28</v>
      </c>
      <c r="G6319" s="55">
        <v>0.98699999999999999</v>
      </c>
      <c r="H6319" s="53">
        <v>0</v>
      </c>
      <c r="I6319" s="53" t="s">
        <v>1408</v>
      </c>
    </row>
    <row r="6320" spans="1:9" ht="17.399999999999999" x14ac:dyDescent="0.3">
      <c r="A6320" s="53" t="s">
        <v>1048</v>
      </c>
      <c r="B6320" s="57">
        <v>45992</v>
      </c>
      <c r="C6320" s="59">
        <v>7029248.04</v>
      </c>
      <c r="D6320" s="60">
        <v>15</v>
      </c>
      <c r="E6320" s="54">
        <v>105438.72</v>
      </c>
      <c r="F6320" s="54">
        <v>106658.24000000001</v>
      </c>
      <c r="G6320" s="55">
        <v>1.012</v>
      </c>
      <c r="H6320" s="53">
        <v>0</v>
      </c>
      <c r="I6320" s="53" t="s">
        <v>1408</v>
      </c>
    </row>
    <row r="6321" spans="1:9" ht="17.399999999999999" x14ac:dyDescent="0.3">
      <c r="A6321" s="53" t="s">
        <v>1050</v>
      </c>
      <c r="B6321" s="57">
        <v>45658</v>
      </c>
      <c r="C6321" s="59">
        <v>3132662.78</v>
      </c>
      <c r="D6321" s="60">
        <v>0</v>
      </c>
      <c r="E6321" s="54">
        <v>46989.94</v>
      </c>
      <c r="F6321" s="54">
        <v>47629.43</v>
      </c>
      <c r="G6321" s="55">
        <v>1.014</v>
      </c>
      <c r="H6321" s="53">
        <v>0</v>
      </c>
      <c r="I6321" s="53" t="s">
        <v>1408</v>
      </c>
    </row>
    <row r="6322" spans="1:9" ht="17.399999999999999" x14ac:dyDescent="0.3">
      <c r="A6322" s="53" t="s">
        <v>1050</v>
      </c>
      <c r="B6322" s="57">
        <v>45689</v>
      </c>
      <c r="C6322" s="59">
        <v>3035525.22</v>
      </c>
      <c r="D6322" s="60">
        <v>0</v>
      </c>
      <c r="E6322" s="54">
        <v>45532.88</v>
      </c>
      <c r="F6322" s="54">
        <v>43333.04</v>
      </c>
      <c r="G6322" s="55">
        <v>0.95199999999999996</v>
      </c>
      <c r="H6322" s="53">
        <v>0</v>
      </c>
      <c r="I6322" s="53" t="s">
        <v>1408</v>
      </c>
    </row>
    <row r="6323" spans="1:9" ht="17.399999999999999" x14ac:dyDescent="0.3">
      <c r="A6323" s="53" t="s">
        <v>1050</v>
      </c>
      <c r="B6323" s="57">
        <v>45717</v>
      </c>
      <c r="C6323" s="59">
        <v>2950692.15</v>
      </c>
      <c r="D6323" s="60">
        <v>35</v>
      </c>
      <c r="E6323" s="54">
        <v>44260.38</v>
      </c>
      <c r="F6323" s="54">
        <v>21713.62</v>
      </c>
      <c r="G6323" s="55">
        <v>0.49099999999999999</v>
      </c>
      <c r="H6323" s="53">
        <v>0</v>
      </c>
      <c r="I6323" s="53" t="s">
        <v>1410</v>
      </c>
    </row>
    <row r="6324" spans="1:9" ht="17.399999999999999" x14ac:dyDescent="0.3">
      <c r="A6324" s="53" t="s">
        <v>1050</v>
      </c>
      <c r="B6324" s="57">
        <v>45748</v>
      </c>
      <c r="C6324" s="59">
        <v>2865699.46</v>
      </c>
      <c r="D6324" s="60">
        <v>15</v>
      </c>
      <c r="E6324" s="54">
        <v>42985.49</v>
      </c>
      <c r="F6324" s="54">
        <v>48498.52</v>
      </c>
      <c r="G6324" s="55">
        <v>1.1279999999999999</v>
      </c>
      <c r="H6324" s="53">
        <v>0</v>
      </c>
      <c r="I6324" s="53" t="s">
        <v>1408</v>
      </c>
    </row>
    <row r="6325" spans="1:9" ht="17.399999999999999" x14ac:dyDescent="0.3">
      <c r="A6325" s="53" t="s">
        <v>1050</v>
      </c>
      <c r="B6325" s="57">
        <v>45778</v>
      </c>
      <c r="C6325" s="59">
        <v>2790732.23</v>
      </c>
      <c r="D6325" s="60">
        <v>35</v>
      </c>
      <c r="E6325" s="54">
        <v>41860.980000000003</v>
      </c>
      <c r="F6325" s="54">
        <v>28066.6</v>
      </c>
      <c r="G6325" s="55">
        <v>0.67</v>
      </c>
      <c r="H6325" s="53">
        <v>0</v>
      </c>
      <c r="I6325" s="53" t="s">
        <v>1410</v>
      </c>
    </row>
    <row r="6326" spans="1:9" ht="17.399999999999999" x14ac:dyDescent="0.3">
      <c r="A6326" s="53" t="s">
        <v>1050</v>
      </c>
      <c r="B6326" s="57">
        <v>45809</v>
      </c>
      <c r="C6326" s="59">
        <v>2790732.23</v>
      </c>
      <c r="D6326" s="60">
        <v>220</v>
      </c>
      <c r="E6326" s="54">
        <v>41860.980000000003</v>
      </c>
      <c r="F6326" s="54">
        <v>3141.32</v>
      </c>
      <c r="G6326" s="55">
        <v>7.4999999999999997E-2</v>
      </c>
      <c r="H6326" s="53">
        <v>0</v>
      </c>
      <c r="I6326" s="53" t="s">
        <v>1412</v>
      </c>
    </row>
    <row r="6327" spans="1:9" ht="17.399999999999999" x14ac:dyDescent="0.3">
      <c r="A6327" s="53" t="s">
        <v>1050</v>
      </c>
      <c r="B6327" s="57">
        <v>45839</v>
      </c>
      <c r="C6327" s="59">
        <v>2790732.23</v>
      </c>
      <c r="D6327" s="60">
        <v>999</v>
      </c>
      <c r="E6327" s="54">
        <v>41860.980000000003</v>
      </c>
      <c r="F6327" s="54">
        <v>6743.28</v>
      </c>
      <c r="G6327" s="55">
        <v>0.161</v>
      </c>
      <c r="H6327" s="53">
        <v>0</v>
      </c>
      <c r="I6327" s="53" t="s">
        <v>1412</v>
      </c>
    </row>
    <row r="6328" spans="1:9" ht="17.399999999999999" x14ac:dyDescent="0.3">
      <c r="A6328" s="53" t="s">
        <v>1050</v>
      </c>
      <c r="B6328" s="57">
        <v>45870</v>
      </c>
      <c r="C6328" s="59">
        <v>2790732.23</v>
      </c>
      <c r="D6328" s="60">
        <v>999</v>
      </c>
      <c r="E6328" s="54">
        <v>41860.980000000003</v>
      </c>
      <c r="F6328" s="54">
        <v>7504.06</v>
      </c>
      <c r="G6328" s="55">
        <v>0.17899999999999999</v>
      </c>
      <c r="H6328" s="53">
        <v>0</v>
      </c>
      <c r="I6328" s="53" t="s">
        <v>1412</v>
      </c>
    </row>
    <row r="6329" spans="1:9" ht="17.399999999999999" x14ac:dyDescent="0.3">
      <c r="A6329" s="53" t="s">
        <v>1050</v>
      </c>
      <c r="B6329" s="57">
        <v>45901</v>
      </c>
      <c r="C6329" s="59">
        <v>2790732.23</v>
      </c>
      <c r="D6329" s="60">
        <v>999</v>
      </c>
      <c r="E6329" s="54">
        <v>41860.980000000003</v>
      </c>
      <c r="F6329" s="54">
        <v>6039.27</v>
      </c>
      <c r="G6329" s="55">
        <v>0.14399999999999999</v>
      </c>
      <c r="H6329" s="53">
        <v>0</v>
      </c>
      <c r="I6329" s="53" t="s">
        <v>1412</v>
      </c>
    </row>
    <row r="6330" spans="1:9" ht="17.399999999999999" x14ac:dyDescent="0.3">
      <c r="A6330" s="53" t="s">
        <v>1050</v>
      </c>
      <c r="B6330" s="57">
        <v>45931</v>
      </c>
      <c r="C6330" s="59">
        <v>2790732.23</v>
      </c>
      <c r="D6330" s="60">
        <v>999</v>
      </c>
      <c r="E6330" s="54">
        <v>41860.980000000003</v>
      </c>
      <c r="F6330" s="54">
        <v>3851.98</v>
      </c>
      <c r="G6330" s="55">
        <v>9.1999999999999998E-2</v>
      </c>
      <c r="H6330" s="53">
        <v>0</v>
      </c>
      <c r="I6330" s="53" t="s">
        <v>1412</v>
      </c>
    </row>
    <row r="6331" spans="1:9" ht="17.399999999999999" x14ac:dyDescent="0.3">
      <c r="A6331" s="53" t="s">
        <v>1050</v>
      </c>
      <c r="B6331" s="57">
        <v>45962</v>
      </c>
      <c r="C6331" s="59">
        <v>2790732.23</v>
      </c>
      <c r="D6331" s="60">
        <v>999</v>
      </c>
      <c r="E6331" s="54">
        <v>41860.980000000003</v>
      </c>
      <c r="F6331" s="54">
        <v>5889.2</v>
      </c>
      <c r="G6331" s="55">
        <v>0.14099999999999999</v>
      </c>
      <c r="H6331" s="53">
        <v>0</v>
      </c>
      <c r="I6331" s="53" t="s">
        <v>1412</v>
      </c>
    </row>
    <row r="6332" spans="1:9" ht="17.399999999999999" x14ac:dyDescent="0.3">
      <c r="A6332" s="53" t="s">
        <v>1050</v>
      </c>
      <c r="B6332" s="57">
        <v>45992</v>
      </c>
      <c r="C6332" s="59">
        <v>2790732.23</v>
      </c>
      <c r="D6332" s="60">
        <v>999</v>
      </c>
      <c r="E6332" s="54">
        <v>41860.980000000003</v>
      </c>
      <c r="F6332" s="54">
        <v>606.63</v>
      </c>
      <c r="G6332" s="55">
        <v>1.4E-2</v>
      </c>
      <c r="H6332" s="53">
        <v>0</v>
      </c>
      <c r="I6332" s="53" t="s">
        <v>1412</v>
      </c>
    </row>
    <row r="6333" spans="1:9" ht="17.399999999999999" x14ac:dyDescent="0.3">
      <c r="A6333" s="53" t="s">
        <v>1051</v>
      </c>
      <c r="B6333" s="57">
        <v>45658</v>
      </c>
      <c r="C6333" s="59">
        <v>4844531.34</v>
      </c>
      <c r="D6333" s="60">
        <v>65</v>
      </c>
      <c r="E6333" s="54">
        <v>48445.31</v>
      </c>
      <c r="F6333" s="54">
        <v>34536.18</v>
      </c>
      <c r="G6333" s="55">
        <v>0.71299999999999997</v>
      </c>
      <c r="H6333" s="53">
        <v>0</v>
      </c>
      <c r="I6333" s="53" t="s">
        <v>1411</v>
      </c>
    </row>
    <row r="6334" spans="1:9" ht="17.399999999999999" x14ac:dyDescent="0.3">
      <c r="A6334" s="53" t="s">
        <v>1051</v>
      </c>
      <c r="B6334" s="57">
        <v>45689</v>
      </c>
      <c r="C6334" s="59">
        <v>4844531.34</v>
      </c>
      <c r="D6334" s="60">
        <v>220</v>
      </c>
      <c r="E6334" s="54">
        <v>48445.31</v>
      </c>
      <c r="F6334" s="54">
        <v>7713.91</v>
      </c>
      <c r="G6334" s="55">
        <v>0.159</v>
      </c>
      <c r="H6334" s="53">
        <v>0</v>
      </c>
      <c r="I6334" s="53" t="s">
        <v>1412</v>
      </c>
    </row>
    <row r="6335" spans="1:9" ht="17.399999999999999" x14ac:dyDescent="0.3">
      <c r="A6335" s="53" t="s">
        <v>1051</v>
      </c>
      <c r="B6335" s="57">
        <v>45717</v>
      </c>
      <c r="C6335" s="59">
        <v>4844531.34</v>
      </c>
      <c r="D6335" s="60">
        <v>999</v>
      </c>
      <c r="E6335" s="54">
        <v>48445.31</v>
      </c>
      <c r="F6335" s="54">
        <v>4562.76</v>
      </c>
      <c r="G6335" s="55">
        <v>9.4E-2</v>
      </c>
      <c r="H6335" s="53">
        <v>0</v>
      </c>
      <c r="I6335" s="53" t="s">
        <v>1412</v>
      </c>
    </row>
    <row r="6336" spans="1:9" ht="17.399999999999999" x14ac:dyDescent="0.3">
      <c r="A6336" s="53" t="s">
        <v>1051</v>
      </c>
      <c r="B6336" s="57">
        <v>45748</v>
      </c>
      <c r="C6336" s="59">
        <v>4844531.34</v>
      </c>
      <c r="D6336" s="60">
        <v>999</v>
      </c>
      <c r="E6336" s="54">
        <v>48445.31</v>
      </c>
      <c r="F6336" s="54">
        <v>5910.78</v>
      </c>
      <c r="G6336" s="55">
        <v>0.122</v>
      </c>
      <c r="H6336" s="53">
        <v>0</v>
      </c>
      <c r="I6336" s="53" t="s">
        <v>1412</v>
      </c>
    </row>
    <row r="6337" spans="1:9" ht="17.399999999999999" x14ac:dyDescent="0.3">
      <c r="A6337" s="53" t="s">
        <v>1051</v>
      </c>
      <c r="B6337" s="57">
        <v>45778</v>
      </c>
      <c r="C6337" s="59">
        <v>4844531.34</v>
      </c>
      <c r="D6337" s="60">
        <v>999</v>
      </c>
      <c r="E6337" s="54">
        <v>48445.31</v>
      </c>
      <c r="F6337" s="54">
        <v>2187.9699999999998</v>
      </c>
      <c r="G6337" s="55">
        <v>4.4999999999999998E-2</v>
      </c>
      <c r="H6337" s="53">
        <v>0</v>
      </c>
      <c r="I6337" s="53" t="s">
        <v>1412</v>
      </c>
    </row>
    <row r="6338" spans="1:9" ht="17.399999999999999" x14ac:dyDescent="0.3">
      <c r="A6338" s="53" t="s">
        <v>1051</v>
      </c>
      <c r="B6338" s="57">
        <v>45809</v>
      </c>
      <c r="C6338" s="59">
        <v>4844531.34</v>
      </c>
      <c r="D6338" s="60">
        <v>999</v>
      </c>
      <c r="E6338" s="54">
        <v>48445.31</v>
      </c>
      <c r="F6338" s="54">
        <v>1184</v>
      </c>
      <c r="G6338" s="55">
        <v>2.4E-2</v>
      </c>
      <c r="H6338" s="53">
        <v>0</v>
      </c>
      <c r="I6338" s="53" t="s">
        <v>1412</v>
      </c>
    </row>
    <row r="6339" spans="1:9" ht="17.399999999999999" x14ac:dyDescent="0.3">
      <c r="A6339" s="53" t="s">
        <v>1051</v>
      </c>
      <c r="B6339" s="57">
        <v>45839</v>
      </c>
      <c r="C6339" s="59">
        <v>4844531.34</v>
      </c>
      <c r="D6339" s="60">
        <v>999</v>
      </c>
      <c r="E6339" s="54">
        <v>48445.31</v>
      </c>
      <c r="F6339" s="54">
        <v>5158.96</v>
      </c>
      <c r="G6339" s="55">
        <v>0.106</v>
      </c>
      <c r="H6339" s="53">
        <v>0</v>
      </c>
      <c r="I6339" s="53" t="s">
        <v>1412</v>
      </c>
    </row>
    <row r="6340" spans="1:9" ht="17.399999999999999" x14ac:dyDescent="0.3">
      <c r="A6340" s="53" t="s">
        <v>1051</v>
      </c>
      <c r="B6340" s="57">
        <v>45870</v>
      </c>
      <c r="C6340" s="59">
        <v>4844531.34</v>
      </c>
      <c r="D6340" s="60">
        <v>999</v>
      </c>
      <c r="E6340" s="54">
        <v>48445.31</v>
      </c>
      <c r="F6340" s="54">
        <v>3416.23</v>
      </c>
      <c r="G6340" s="55">
        <v>7.0999999999999994E-2</v>
      </c>
      <c r="H6340" s="53">
        <v>0</v>
      </c>
      <c r="I6340" s="53" t="s">
        <v>1412</v>
      </c>
    </row>
    <row r="6341" spans="1:9" ht="17.399999999999999" x14ac:dyDescent="0.3">
      <c r="A6341" s="53" t="s">
        <v>1051</v>
      </c>
      <c r="B6341" s="57">
        <v>45901</v>
      </c>
      <c r="C6341" s="59">
        <v>4844531.34</v>
      </c>
      <c r="D6341" s="60">
        <v>999</v>
      </c>
      <c r="E6341" s="54">
        <v>48445.31</v>
      </c>
      <c r="F6341" s="54">
        <v>9281.9699999999993</v>
      </c>
      <c r="G6341" s="55">
        <v>0.192</v>
      </c>
      <c r="H6341" s="53">
        <v>0</v>
      </c>
      <c r="I6341" s="53" t="s">
        <v>1412</v>
      </c>
    </row>
    <row r="6342" spans="1:9" ht="17.399999999999999" x14ac:dyDescent="0.3">
      <c r="A6342" s="53" t="s">
        <v>1051</v>
      </c>
      <c r="B6342" s="57">
        <v>45931</v>
      </c>
      <c r="C6342" s="59">
        <v>4844531.34</v>
      </c>
      <c r="D6342" s="60">
        <v>999</v>
      </c>
      <c r="E6342" s="54">
        <v>48445.31</v>
      </c>
      <c r="F6342" s="54">
        <v>8375.65</v>
      </c>
      <c r="G6342" s="55">
        <v>0.17299999999999999</v>
      </c>
      <c r="H6342" s="53">
        <v>0</v>
      </c>
      <c r="I6342" s="53" t="s">
        <v>1412</v>
      </c>
    </row>
    <row r="6343" spans="1:9" ht="17.399999999999999" x14ac:dyDescent="0.3">
      <c r="A6343" s="53" t="s">
        <v>1051</v>
      </c>
      <c r="B6343" s="57">
        <v>45962</v>
      </c>
      <c r="C6343" s="59">
        <v>4844531.34</v>
      </c>
      <c r="D6343" s="60">
        <v>999</v>
      </c>
      <c r="E6343" s="54">
        <v>48445.31</v>
      </c>
      <c r="F6343" s="54">
        <v>6814.87</v>
      </c>
      <c r="G6343" s="55">
        <v>0.14099999999999999</v>
      </c>
      <c r="H6343" s="53">
        <v>0</v>
      </c>
      <c r="I6343" s="53" t="s">
        <v>1412</v>
      </c>
    </row>
    <row r="6344" spans="1:9" ht="17.399999999999999" x14ac:dyDescent="0.3">
      <c r="A6344" s="53" t="s">
        <v>1051</v>
      </c>
      <c r="B6344" s="57">
        <v>45992</v>
      </c>
      <c r="C6344" s="59">
        <v>4844531.34</v>
      </c>
      <c r="D6344" s="60">
        <v>999</v>
      </c>
      <c r="E6344" s="54">
        <v>48445.31</v>
      </c>
      <c r="F6344" s="54">
        <v>5259.78</v>
      </c>
      <c r="G6344" s="55">
        <v>0.109</v>
      </c>
      <c r="H6344" s="53">
        <v>0</v>
      </c>
      <c r="I6344" s="53" t="s">
        <v>1412</v>
      </c>
    </row>
    <row r="6345" spans="1:9" ht="17.399999999999999" x14ac:dyDescent="0.3">
      <c r="A6345" s="53" t="s">
        <v>1053</v>
      </c>
      <c r="B6345" s="57">
        <v>45658</v>
      </c>
      <c r="C6345" s="59">
        <v>66809143.090000004</v>
      </c>
      <c r="D6345" s="60">
        <v>0</v>
      </c>
      <c r="E6345" s="54">
        <v>668091.43000000005</v>
      </c>
      <c r="F6345" s="54">
        <v>743812.98</v>
      </c>
      <c r="G6345" s="55">
        <v>1.113</v>
      </c>
      <c r="H6345" s="53">
        <v>0</v>
      </c>
      <c r="I6345" s="53" t="s">
        <v>1408</v>
      </c>
    </row>
    <row r="6346" spans="1:9" ht="17.399999999999999" x14ac:dyDescent="0.3">
      <c r="A6346" s="53" t="s">
        <v>1053</v>
      </c>
      <c r="B6346" s="57">
        <v>45689</v>
      </c>
      <c r="C6346" s="59">
        <v>65695746.329999998</v>
      </c>
      <c r="D6346" s="60">
        <v>0</v>
      </c>
      <c r="E6346" s="54">
        <v>656957.46</v>
      </c>
      <c r="F6346" s="54">
        <v>661990.19999999995</v>
      </c>
      <c r="G6346" s="55">
        <v>1.008</v>
      </c>
      <c r="H6346" s="53">
        <v>0</v>
      </c>
      <c r="I6346" s="53" t="s">
        <v>1408</v>
      </c>
    </row>
    <row r="6347" spans="1:9" ht="17.399999999999999" x14ac:dyDescent="0.3">
      <c r="A6347" s="53" t="s">
        <v>1053</v>
      </c>
      <c r="B6347" s="57">
        <v>45717</v>
      </c>
      <c r="C6347" s="59">
        <v>64566591.890000001</v>
      </c>
      <c r="D6347" s="60">
        <v>0</v>
      </c>
      <c r="E6347" s="54">
        <v>645665.92000000004</v>
      </c>
      <c r="F6347" s="54">
        <v>701551.36</v>
      </c>
      <c r="G6347" s="55">
        <v>1.087</v>
      </c>
      <c r="H6347" s="53">
        <v>0</v>
      </c>
      <c r="I6347" s="53" t="s">
        <v>1408</v>
      </c>
    </row>
    <row r="6348" spans="1:9" ht="17.399999999999999" x14ac:dyDescent="0.3">
      <c r="A6348" s="53" t="s">
        <v>1053</v>
      </c>
      <c r="B6348" s="57">
        <v>45748</v>
      </c>
      <c r="C6348" s="59">
        <v>63266633.07</v>
      </c>
      <c r="D6348" s="60">
        <v>0</v>
      </c>
      <c r="E6348" s="54">
        <v>632666.32999999996</v>
      </c>
      <c r="F6348" s="54">
        <v>716232.04</v>
      </c>
      <c r="G6348" s="55">
        <v>1.1319999999999999</v>
      </c>
      <c r="H6348" s="53">
        <v>0</v>
      </c>
      <c r="I6348" s="53" t="s">
        <v>1408</v>
      </c>
    </row>
    <row r="6349" spans="1:9" ht="17.399999999999999" x14ac:dyDescent="0.3">
      <c r="A6349" s="53" t="s">
        <v>1053</v>
      </c>
      <c r="B6349" s="57">
        <v>45778</v>
      </c>
      <c r="C6349" s="59">
        <v>62198240.82</v>
      </c>
      <c r="D6349" s="60">
        <v>0</v>
      </c>
      <c r="E6349" s="54">
        <v>621982.41</v>
      </c>
      <c r="F6349" s="54">
        <v>595264.87</v>
      </c>
      <c r="G6349" s="55">
        <v>0.95699999999999996</v>
      </c>
      <c r="H6349" s="53">
        <v>0</v>
      </c>
      <c r="I6349" s="53" t="s">
        <v>1408</v>
      </c>
    </row>
    <row r="6350" spans="1:9" ht="17.399999999999999" x14ac:dyDescent="0.3">
      <c r="A6350" s="53" t="s">
        <v>1053</v>
      </c>
      <c r="B6350" s="57">
        <v>45809</v>
      </c>
      <c r="C6350" s="59">
        <v>61244266.390000001</v>
      </c>
      <c r="D6350" s="60">
        <v>0</v>
      </c>
      <c r="E6350" s="54">
        <v>612442.66</v>
      </c>
      <c r="F6350" s="54">
        <v>688554.47</v>
      </c>
      <c r="G6350" s="55">
        <v>1.1240000000000001</v>
      </c>
      <c r="H6350" s="53">
        <v>0</v>
      </c>
      <c r="I6350" s="53" t="s">
        <v>1408</v>
      </c>
    </row>
    <row r="6351" spans="1:9" ht="17.399999999999999" x14ac:dyDescent="0.3">
      <c r="A6351" s="53" t="s">
        <v>1053</v>
      </c>
      <c r="B6351" s="57">
        <v>45839</v>
      </c>
      <c r="C6351" s="59">
        <v>60288477.369999997</v>
      </c>
      <c r="D6351" s="60">
        <v>95</v>
      </c>
      <c r="E6351" s="54">
        <v>602884.77</v>
      </c>
      <c r="F6351" s="54">
        <v>128386.49</v>
      </c>
      <c r="G6351" s="55">
        <v>0.21299999999999999</v>
      </c>
      <c r="H6351" s="53">
        <v>0</v>
      </c>
      <c r="I6351" s="53" t="s">
        <v>1409</v>
      </c>
    </row>
    <row r="6352" spans="1:9" ht="17.399999999999999" x14ac:dyDescent="0.3">
      <c r="A6352" s="53" t="s">
        <v>1053</v>
      </c>
      <c r="B6352" s="57">
        <v>45870</v>
      </c>
      <c r="C6352" s="59">
        <v>59248263.079999998</v>
      </c>
      <c r="D6352" s="60">
        <v>0</v>
      </c>
      <c r="E6352" s="54">
        <v>592482.63</v>
      </c>
      <c r="F6352" s="54">
        <v>655234.21</v>
      </c>
      <c r="G6352" s="55">
        <v>1.1060000000000001</v>
      </c>
      <c r="H6352" s="53">
        <v>0</v>
      </c>
      <c r="I6352" s="53" t="s">
        <v>1408</v>
      </c>
    </row>
    <row r="6353" spans="1:9" ht="17.399999999999999" x14ac:dyDescent="0.3">
      <c r="A6353" s="53" t="s">
        <v>1053</v>
      </c>
      <c r="B6353" s="57">
        <v>45901</v>
      </c>
      <c r="C6353" s="59">
        <v>58181514.140000001</v>
      </c>
      <c r="D6353" s="60">
        <v>0</v>
      </c>
      <c r="E6353" s="54">
        <v>581815.14</v>
      </c>
      <c r="F6353" s="54">
        <v>631896.34</v>
      </c>
      <c r="G6353" s="55">
        <v>1.0860000000000001</v>
      </c>
      <c r="H6353" s="53">
        <v>0</v>
      </c>
      <c r="I6353" s="53" t="s">
        <v>1408</v>
      </c>
    </row>
    <row r="6354" spans="1:9" ht="17.399999999999999" x14ac:dyDescent="0.3">
      <c r="A6354" s="53" t="s">
        <v>1053</v>
      </c>
      <c r="B6354" s="57">
        <v>45931</v>
      </c>
      <c r="C6354" s="59">
        <v>57051796.380000003</v>
      </c>
      <c r="D6354" s="60">
        <v>0</v>
      </c>
      <c r="E6354" s="54">
        <v>570517.96</v>
      </c>
      <c r="F6354" s="54">
        <v>575360.27</v>
      </c>
      <c r="G6354" s="55">
        <v>1.008</v>
      </c>
      <c r="H6354" s="53">
        <v>0</v>
      </c>
      <c r="I6354" s="53" t="s">
        <v>1408</v>
      </c>
    </row>
    <row r="6355" spans="1:9" ht="17.399999999999999" x14ac:dyDescent="0.3">
      <c r="A6355" s="53" t="s">
        <v>1053</v>
      </c>
      <c r="B6355" s="57">
        <v>45962</v>
      </c>
      <c r="C6355" s="59">
        <v>56166416</v>
      </c>
      <c r="D6355" s="60">
        <v>15</v>
      </c>
      <c r="E6355" s="54">
        <v>561664.16</v>
      </c>
      <c r="F6355" s="54">
        <v>538440.97</v>
      </c>
      <c r="G6355" s="55">
        <v>0.95899999999999996</v>
      </c>
      <c r="H6355" s="53">
        <v>0</v>
      </c>
      <c r="I6355" s="53" t="s">
        <v>1408</v>
      </c>
    </row>
    <row r="6356" spans="1:9" ht="17.399999999999999" x14ac:dyDescent="0.3">
      <c r="A6356" s="53" t="s">
        <v>1053</v>
      </c>
      <c r="B6356" s="57">
        <v>45992</v>
      </c>
      <c r="C6356" s="59">
        <v>55177092.950000003</v>
      </c>
      <c r="D6356" s="60">
        <v>0</v>
      </c>
      <c r="E6356" s="54">
        <v>551770.93000000005</v>
      </c>
      <c r="F6356" s="54">
        <v>596288.4</v>
      </c>
      <c r="G6356" s="55">
        <v>1.081</v>
      </c>
      <c r="H6356" s="53">
        <v>0</v>
      </c>
      <c r="I6356" s="53" t="s">
        <v>1408</v>
      </c>
    </row>
    <row r="6357" spans="1:9" ht="17.399999999999999" x14ac:dyDescent="0.3">
      <c r="A6357" s="53" t="s">
        <v>1054</v>
      </c>
      <c r="B6357" s="57">
        <v>45658</v>
      </c>
      <c r="C6357" s="59">
        <v>2529846.19</v>
      </c>
      <c r="D6357" s="60">
        <v>0</v>
      </c>
      <c r="E6357" s="54">
        <v>37947.69</v>
      </c>
      <c r="F6357" s="54">
        <v>37543.89</v>
      </c>
      <c r="G6357" s="55">
        <v>0.98899999999999999</v>
      </c>
      <c r="H6357" s="53">
        <v>0</v>
      </c>
      <c r="I6357" s="53" t="s">
        <v>1408</v>
      </c>
    </row>
    <row r="6358" spans="1:9" ht="17.399999999999999" x14ac:dyDescent="0.3">
      <c r="A6358" s="53" t="s">
        <v>1054</v>
      </c>
      <c r="B6358" s="57">
        <v>45689</v>
      </c>
      <c r="C6358" s="59">
        <v>2461674.2999999998</v>
      </c>
      <c r="D6358" s="60">
        <v>0</v>
      </c>
      <c r="E6358" s="54">
        <v>36925.11</v>
      </c>
      <c r="F6358" s="54">
        <v>39693.35</v>
      </c>
      <c r="G6358" s="55">
        <v>1.075</v>
      </c>
      <c r="H6358" s="53">
        <v>0</v>
      </c>
      <c r="I6358" s="53" t="s">
        <v>1408</v>
      </c>
    </row>
    <row r="6359" spans="1:9" ht="17.399999999999999" x14ac:dyDescent="0.3">
      <c r="A6359" s="53" t="s">
        <v>1054</v>
      </c>
      <c r="B6359" s="57">
        <v>45717</v>
      </c>
      <c r="C6359" s="59">
        <v>2390825.4</v>
      </c>
      <c r="D6359" s="60">
        <v>0</v>
      </c>
      <c r="E6359" s="54">
        <v>35862.379999999997</v>
      </c>
      <c r="F6359" s="54">
        <v>39692.93</v>
      </c>
      <c r="G6359" s="55">
        <v>1.107</v>
      </c>
      <c r="H6359" s="53">
        <v>0</v>
      </c>
      <c r="I6359" s="53" t="s">
        <v>1408</v>
      </c>
    </row>
    <row r="6360" spans="1:9" ht="17.399999999999999" x14ac:dyDescent="0.3">
      <c r="A6360" s="53" t="s">
        <v>1054</v>
      </c>
      <c r="B6360" s="57">
        <v>45748</v>
      </c>
      <c r="C6360" s="59">
        <v>2322221.7999999998</v>
      </c>
      <c r="D6360" s="60">
        <v>0</v>
      </c>
      <c r="E6360" s="54">
        <v>34833.33</v>
      </c>
      <c r="F6360" s="54">
        <v>38066.9</v>
      </c>
      <c r="G6360" s="55">
        <v>1.093</v>
      </c>
      <c r="H6360" s="53">
        <v>0</v>
      </c>
      <c r="I6360" s="53" t="s">
        <v>1408</v>
      </c>
    </row>
    <row r="6361" spans="1:9" ht="17.399999999999999" x14ac:dyDescent="0.3">
      <c r="A6361" s="53" t="s">
        <v>1054</v>
      </c>
      <c r="B6361" s="57">
        <v>45778</v>
      </c>
      <c r="C6361" s="59">
        <v>2247419.33</v>
      </c>
      <c r="D6361" s="60">
        <v>0</v>
      </c>
      <c r="E6361" s="54">
        <v>33711.29</v>
      </c>
      <c r="F6361" s="54">
        <v>32952.129999999997</v>
      </c>
      <c r="G6361" s="55">
        <v>0.97699999999999998</v>
      </c>
      <c r="H6361" s="53">
        <v>0</v>
      </c>
      <c r="I6361" s="53" t="s">
        <v>1408</v>
      </c>
    </row>
    <row r="6362" spans="1:9" ht="17.399999999999999" x14ac:dyDescent="0.3">
      <c r="A6362" s="53" t="s">
        <v>1054</v>
      </c>
      <c r="B6362" s="57">
        <v>45809</v>
      </c>
      <c r="C6362" s="59">
        <v>2175016.33</v>
      </c>
      <c r="D6362" s="60">
        <v>0</v>
      </c>
      <c r="E6362" s="54">
        <v>32625.25</v>
      </c>
      <c r="F6362" s="54">
        <v>32785.46</v>
      </c>
      <c r="G6362" s="55">
        <v>1.0049999999999999</v>
      </c>
      <c r="H6362" s="53">
        <v>0</v>
      </c>
      <c r="I6362" s="53" t="s">
        <v>1408</v>
      </c>
    </row>
    <row r="6363" spans="1:9" ht="17.399999999999999" x14ac:dyDescent="0.3">
      <c r="A6363" s="53" t="s">
        <v>1054</v>
      </c>
      <c r="B6363" s="57">
        <v>45839</v>
      </c>
      <c r="C6363" s="59">
        <v>2108893.64</v>
      </c>
      <c r="D6363" s="60">
        <v>0</v>
      </c>
      <c r="E6363" s="54">
        <v>31633.4</v>
      </c>
      <c r="F6363" s="54">
        <v>31821.34</v>
      </c>
      <c r="G6363" s="55">
        <v>1.006</v>
      </c>
      <c r="H6363" s="53">
        <v>0</v>
      </c>
      <c r="I6363" s="53" t="s">
        <v>1408</v>
      </c>
    </row>
    <row r="6364" spans="1:9" ht="17.399999999999999" x14ac:dyDescent="0.3">
      <c r="A6364" s="53" t="s">
        <v>1054</v>
      </c>
      <c r="B6364" s="57">
        <v>45870</v>
      </c>
      <c r="C6364" s="59">
        <v>2047127.59</v>
      </c>
      <c r="D6364" s="60">
        <v>0</v>
      </c>
      <c r="E6364" s="54">
        <v>30706.91</v>
      </c>
      <c r="F6364" s="54">
        <v>30391.07</v>
      </c>
      <c r="G6364" s="55">
        <v>0.99</v>
      </c>
      <c r="H6364" s="53">
        <v>0</v>
      </c>
      <c r="I6364" s="53" t="s">
        <v>1408</v>
      </c>
    </row>
    <row r="6365" spans="1:9" ht="17.399999999999999" x14ac:dyDescent="0.3">
      <c r="A6365" s="53" t="s">
        <v>1054</v>
      </c>
      <c r="B6365" s="57">
        <v>45901</v>
      </c>
      <c r="C6365" s="59">
        <v>2047127.59</v>
      </c>
      <c r="D6365" s="60">
        <v>220</v>
      </c>
      <c r="E6365" s="54">
        <v>30706.91</v>
      </c>
      <c r="F6365" s="54">
        <v>3211.12</v>
      </c>
      <c r="G6365" s="55">
        <v>0.105</v>
      </c>
      <c r="H6365" s="53">
        <v>1</v>
      </c>
      <c r="I6365" s="53" t="s">
        <v>1412</v>
      </c>
    </row>
    <row r="6366" spans="1:9" ht="17.399999999999999" x14ac:dyDescent="0.3">
      <c r="A6366" s="53" t="s">
        <v>1054</v>
      </c>
      <c r="B6366" s="57">
        <v>45931</v>
      </c>
      <c r="C6366" s="59">
        <v>2047127.59</v>
      </c>
      <c r="D6366" s="60">
        <v>999</v>
      </c>
      <c r="E6366" s="54">
        <v>30706.91</v>
      </c>
      <c r="F6366" s="54">
        <v>5612.59</v>
      </c>
      <c r="G6366" s="55">
        <v>0.183</v>
      </c>
      <c r="H6366" s="53">
        <v>1</v>
      </c>
      <c r="I6366" s="53" t="s">
        <v>1412</v>
      </c>
    </row>
    <row r="6367" spans="1:9" ht="17.399999999999999" x14ac:dyDescent="0.3">
      <c r="A6367" s="53" t="s">
        <v>1054</v>
      </c>
      <c r="B6367" s="57">
        <v>45962</v>
      </c>
      <c r="C6367" s="59">
        <v>2047127.59</v>
      </c>
      <c r="D6367" s="60">
        <v>999</v>
      </c>
      <c r="E6367" s="54">
        <v>30706.91</v>
      </c>
      <c r="F6367" s="54">
        <v>70.59</v>
      </c>
      <c r="G6367" s="55">
        <v>2E-3</v>
      </c>
      <c r="H6367" s="53">
        <v>1</v>
      </c>
      <c r="I6367" s="53" t="s">
        <v>1412</v>
      </c>
    </row>
    <row r="6368" spans="1:9" ht="17.399999999999999" x14ac:dyDescent="0.3">
      <c r="A6368" s="53" t="s">
        <v>1054</v>
      </c>
      <c r="B6368" s="57">
        <v>45992</v>
      </c>
      <c r="C6368" s="59">
        <v>2047127.59</v>
      </c>
      <c r="D6368" s="60">
        <v>999</v>
      </c>
      <c r="E6368" s="54">
        <v>30706.91</v>
      </c>
      <c r="F6368" s="54">
        <v>6009.66</v>
      </c>
      <c r="G6368" s="55">
        <v>0.19600000000000001</v>
      </c>
      <c r="H6368" s="53">
        <v>1</v>
      </c>
      <c r="I6368" s="53" t="s">
        <v>1412</v>
      </c>
    </row>
    <row r="6369" spans="1:9" ht="17.399999999999999" x14ac:dyDescent="0.3">
      <c r="A6369" s="53" t="s">
        <v>1055</v>
      </c>
      <c r="B6369" s="57">
        <v>45658</v>
      </c>
      <c r="C6369" s="59">
        <v>16468785.550000001</v>
      </c>
      <c r="D6369" s="60">
        <v>0</v>
      </c>
      <c r="E6369" s="54">
        <v>247031.78</v>
      </c>
      <c r="F6369" s="54">
        <v>269321.65999999997</v>
      </c>
      <c r="G6369" s="55">
        <v>1.0900000000000001</v>
      </c>
      <c r="H6369" s="53">
        <v>0</v>
      </c>
      <c r="I6369" s="53" t="s">
        <v>1408</v>
      </c>
    </row>
    <row r="6370" spans="1:9" ht="17.399999999999999" x14ac:dyDescent="0.3">
      <c r="A6370" s="53" t="s">
        <v>1055</v>
      </c>
      <c r="B6370" s="57">
        <v>45689</v>
      </c>
      <c r="C6370" s="59">
        <v>16091937.529999999</v>
      </c>
      <c r="D6370" s="60">
        <v>0</v>
      </c>
      <c r="E6370" s="54">
        <v>241379.06</v>
      </c>
      <c r="F6370" s="54">
        <v>239280.07</v>
      </c>
      <c r="G6370" s="55">
        <v>0.99099999999999999</v>
      </c>
      <c r="H6370" s="53">
        <v>0</v>
      </c>
      <c r="I6370" s="53" t="s">
        <v>1408</v>
      </c>
    </row>
    <row r="6371" spans="1:9" ht="17.399999999999999" x14ac:dyDescent="0.3">
      <c r="A6371" s="53" t="s">
        <v>1055</v>
      </c>
      <c r="B6371" s="57">
        <v>45717</v>
      </c>
      <c r="C6371" s="59">
        <v>16091937.529999999</v>
      </c>
      <c r="D6371" s="60">
        <v>185</v>
      </c>
      <c r="E6371" s="54">
        <v>241379.06</v>
      </c>
      <c r="F6371" s="54">
        <v>40768.67</v>
      </c>
      <c r="G6371" s="55">
        <v>0.16900000000000001</v>
      </c>
      <c r="H6371" s="53">
        <v>0</v>
      </c>
      <c r="I6371" s="53" t="s">
        <v>1412</v>
      </c>
    </row>
    <row r="6372" spans="1:9" ht="17.399999999999999" x14ac:dyDescent="0.3">
      <c r="A6372" s="53" t="s">
        <v>1055</v>
      </c>
      <c r="B6372" s="57">
        <v>45748</v>
      </c>
      <c r="C6372" s="59">
        <v>16091937.529999999</v>
      </c>
      <c r="D6372" s="60">
        <v>999</v>
      </c>
      <c r="E6372" s="54">
        <v>241379.06</v>
      </c>
      <c r="F6372" s="54">
        <v>27874.17</v>
      </c>
      <c r="G6372" s="55">
        <v>0.115</v>
      </c>
      <c r="H6372" s="53">
        <v>0</v>
      </c>
      <c r="I6372" s="53" t="s">
        <v>1412</v>
      </c>
    </row>
    <row r="6373" spans="1:9" ht="17.399999999999999" x14ac:dyDescent="0.3">
      <c r="A6373" s="53" t="s">
        <v>1055</v>
      </c>
      <c r="B6373" s="57">
        <v>45778</v>
      </c>
      <c r="C6373" s="59">
        <v>16091937.529999999</v>
      </c>
      <c r="D6373" s="60">
        <v>999</v>
      </c>
      <c r="E6373" s="54">
        <v>241379.06</v>
      </c>
      <c r="F6373" s="54">
        <v>2191.34</v>
      </c>
      <c r="G6373" s="55">
        <v>8.9999999999999993E-3</v>
      </c>
      <c r="H6373" s="53">
        <v>0</v>
      </c>
      <c r="I6373" s="53" t="s">
        <v>1412</v>
      </c>
    </row>
    <row r="6374" spans="1:9" ht="17.399999999999999" x14ac:dyDescent="0.3">
      <c r="A6374" s="53" t="s">
        <v>1055</v>
      </c>
      <c r="B6374" s="57">
        <v>45809</v>
      </c>
      <c r="C6374" s="59">
        <v>16091937.529999999</v>
      </c>
      <c r="D6374" s="60">
        <v>999</v>
      </c>
      <c r="E6374" s="54">
        <v>241379.06</v>
      </c>
      <c r="F6374" s="54">
        <v>8521.75</v>
      </c>
      <c r="G6374" s="55">
        <v>3.5000000000000003E-2</v>
      </c>
      <c r="H6374" s="53">
        <v>0</v>
      </c>
      <c r="I6374" s="53" t="s">
        <v>1412</v>
      </c>
    </row>
    <row r="6375" spans="1:9" ht="17.399999999999999" x14ac:dyDescent="0.3">
      <c r="A6375" s="53" t="s">
        <v>1055</v>
      </c>
      <c r="B6375" s="57">
        <v>45839</v>
      </c>
      <c r="C6375" s="59">
        <v>16091937.529999999</v>
      </c>
      <c r="D6375" s="60">
        <v>999</v>
      </c>
      <c r="E6375" s="54">
        <v>241379.06</v>
      </c>
      <c r="F6375" s="54">
        <v>31343.72</v>
      </c>
      <c r="G6375" s="55">
        <v>0.13</v>
      </c>
      <c r="H6375" s="53">
        <v>0</v>
      </c>
      <c r="I6375" s="53" t="s">
        <v>1412</v>
      </c>
    </row>
    <row r="6376" spans="1:9" ht="17.399999999999999" x14ac:dyDescent="0.3">
      <c r="A6376" s="53" t="s">
        <v>1055</v>
      </c>
      <c r="B6376" s="57">
        <v>45870</v>
      </c>
      <c r="C6376" s="59">
        <v>16091937.529999999</v>
      </c>
      <c r="D6376" s="60">
        <v>999</v>
      </c>
      <c r="E6376" s="54">
        <v>241379.06</v>
      </c>
      <c r="F6376" s="54">
        <v>48094</v>
      </c>
      <c r="G6376" s="55">
        <v>0.19900000000000001</v>
      </c>
      <c r="H6376" s="53">
        <v>0</v>
      </c>
      <c r="I6376" s="53" t="s">
        <v>1412</v>
      </c>
    </row>
    <row r="6377" spans="1:9" ht="17.399999999999999" x14ac:dyDescent="0.3">
      <c r="A6377" s="53" t="s">
        <v>1055</v>
      </c>
      <c r="B6377" s="57">
        <v>45901</v>
      </c>
      <c r="C6377" s="59">
        <v>16091937.529999999</v>
      </c>
      <c r="D6377" s="60">
        <v>999</v>
      </c>
      <c r="E6377" s="54">
        <v>241379.06</v>
      </c>
      <c r="F6377" s="54">
        <v>31660.13</v>
      </c>
      <c r="G6377" s="55">
        <v>0.13100000000000001</v>
      </c>
      <c r="H6377" s="53">
        <v>0</v>
      </c>
      <c r="I6377" s="53" t="s">
        <v>1412</v>
      </c>
    </row>
    <row r="6378" spans="1:9" ht="17.399999999999999" x14ac:dyDescent="0.3">
      <c r="A6378" s="53" t="s">
        <v>1055</v>
      </c>
      <c r="B6378" s="57">
        <v>45931</v>
      </c>
      <c r="C6378" s="59">
        <v>16091937.529999999</v>
      </c>
      <c r="D6378" s="60">
        <v>999</v>
      </c>
      <c r="E6378" s="54">
        <v>241379.06</v>
      </c>
      <c r="F6378" s="54">
        <v>33666.74</v>
      </c>
      <c r="G6378" s="55">
        <v>0.13900000000000001</v>
      </c>
      <c r="H6378" s="53">
        <v>0</v>
      </c>
      <c r="I6378" s="53" t="s">
        <v>1412</v>
      </c>
    </row>
    <row r="6379" spans="1:9" ht="17.399999999999999" x14ac:dyDescent="0.3">
      <c r="A6379" s="53" t="s">
        <v>1055</v>
      </c>
      <c r="B6379" s="57">
        <v>45962</v>
      </c>
      <c r="C6379" s="59">
        <v>16091937.529999999</v>
      </c>
      <c r="D6379" s="60">
        <v>999</v>
      </c>
      <c r="E6379" s="54">
        <v>241379.06</v>
      </c>
      <c r="F6379" s="54">
        <v>33788.720000000001</v>
      </c>
      <c r="G6379" s="55">
        <v>0.14000000000000001</v>
      </c>
      <c r="H6379" s="53">
        <v>0</v>
      </c>
      <c r="I6379" s="53" t="s">
        <v>1412</v>
      </c>
    </row>
    <row r="6380" spans="1:9" ht="17.399999999999999" x14ac:dyDescent="0.3">
      <c r="A6380" s="53" t="s">
        <v>1055</v>
      </c>
      <c r="B6380" s="57">
        <v>45992</v>
      </c>
      <c r="C6380" s="59">
        <v>16091937.529999999</v>
      </c>
      <c r="D6380" s="60">
        <v>999</v>
      </c>
      <c r="E6380" s="54">
        <v>241379.06</v>
      </c>
      <c r="F6380" s="54">
        <v>10337.959999999999</v>
      </c>
      <c r="G6380" s="55">
        <v>4.2999999999999997E-2</v>
      </c>
      <c r="H6380" s="53">
        <v>0</v>
      </c>
      <c r="I6380" s="53" t="s">
        <v>1412</v>
      </c>
    </row>
    <row r="6381" spans="1:9" ht="17.399999999999999" x14ac:dyDescent="0.3">
      <c r="A6381" s="53" t="s">
        <v>1057</v>
      </c>
      <c r="B6381" s="57">
        <v>45901</v>
      </c>
      <c r="C6381" s="59">
        <v>1780669.49</v>
      </c>
      <c r="D6381" s="60">
        <v>15</v>
      </c>
      <c r="E6381" s="54">
        <v>26710.04</v>
      </c>
      <c r="F6381" s="54">
        <v>30367.26</v>
      </c>
      <c r="G6381" s="55">
        <v>1.137</v>
      </c>
      <c r="H6381" s="53">
        <v>0</v>
      </c>
      <c r="I6381" s="53" t="s">
        <v>1408</v>
      </c>
    </row>
    <row r="6382" spans="1:9" ht="17.399999999999999" x14ac:dyDescent="0.3">
      <c r="A6382" s="53" t="s">
        <v>1057</v>
      </c>
      <c r="B6382" s="57">
        <v>45931</v>
      </c>
      <c r="C6382" s="59">
        <v>1780669.49</v>
      </c>
      <c r="D6382" s="60">
        <v>185</v>
      </c>
      <c r="E6382" s="54">
        <v>26710.04</v>
      </c>
      <c r="F6382" s="54">
        <v>1010.89</v>
      </c>
      <c r="G6382" s="55">
        <v>3.7999999999999999E-2</v>
      </c>
      <c r="H6382" s="53">
        <v>0</v>
      </c>
      <c r="I6382" s="53" t="s">
        <v>1412</v>
      </c>
    </row>
    <row r="6383" spans="1:9" ht="17.399999999999999" x14ac:dyDescent="0.3">
      <c r="A6383" s="53" t="s">
        <v>1057</v>
      </c>
      <c r="B6383" s="57">
        <v>45962</v>
      </c>
      <c r="C6383" s="59">
        <v>1780669.49</v>
      </c>
      <c r="D6383" s="60">
        <v>999</v>
      </c>
      <c r="E6383" s="54">
        <v>26710.04</v>
      </c>
      <c r="F6383" s="54">
        <v>4840.5</v>
      </c>
      <c r="G6383" s="55">
        <v>0.18099999999999999</v>
      </c>
      <c r="H6383" s="53">
        <v>0</v>
      </c>
      <c r="I6383" s="53" t="s">
        <v>1412</v>
      </c>
    </row>
    <row r="6384" spans="1:9" ht="17.399999999999999" x14ac:dyDescent="0.3">
      <c r="A6384" s="53" t="s">
        <v>1057</v>
      </c>
      <c r="B6384" s="57">
        <v>45992</v>
      </c>
      <c r="C6384" s="59">
        <v>1780669.49</v>
      </c>
      <c r="D6384" s="60">
        <v>999</v>
      </c>
      <c r="E6384" s="54">
        <v>26710.04</v>
      </c>
      <c r="F6384" s="54">
        <v>130.25</v>
      </c>
      <c r="G6384" s="55">
        <v>5.0000000000000001E-3</v>
      </c>
      <c r="H6384" s="53">
        <v>0</v>
      </c>
      <c r="I6384" s="53" t="s">
        <v>1412</v>
      </c>
    </row>
    <row r="6385" spans="1:9" ht="17.399999999999999" x14ac:dyDescent="0.3">
      <c r="A6385" s="53" t="s">
        <v>1058</v>
      </c>
      <c r="B6385" s="57">
        <v>45658</v>
      </c>
      <c r="C6385" s="59">
        <v>618120</v>
      </c>
      <c r="D6385" s="60">
        <v>0</v>
      </c>
      <c r="E6385" s="54">
        <v>9271.7999999999993</v>
      </c>
      <c r="F6385" s="54">
        <v>9390.7000000000007</v>
      </c>
      <c r="G6385" s="55">
        <v>1.0129999999999999</v>
      </c>
      <c r="H6385" s="53">
        <v>0</v>
      </c>
      <c r="I6385" s="53" t="s">
        <v>1408</v>
      </c>
    </row>
    <row r="6386" spans="1:9" ht="17.399999999999999" x14ac:dyDescent="0.3">
      <c r="A6386" s="53" t="s">
        <v>1058</v>
      </c>
      <c r="B6386" s="57">
        <v>45689</v>
      </c>
      <c r="C6386" s="59">
        <v>599813.78</v>
      </c>
      <c r="D6386" s="60">
        <v>0</v>
      </c>
      <c r="E6386" s="54">
        <v>8997.2099999999991</v>
      </c>
      <c r="F6386" s="54">
        <v>10339.370000000001</v>
      </c>
      <c r="G6386" s="55">
        <v>1.149</v>
      </c>
      <c r="H6386" s="53">
        <v>0</v>
      </c>
      <c r="I6386" s="53" t="s">
        <v>1408</v>
      </c>
    </row>
    <row r="6387" spans="1:9" ht="17.399999999999999" x14ac:dyDescent="0.3">
      <c r="A6387" s="53" t="s">
        <v>1058</v>
      </c>
      <c r="B6387" s="57">
        <v>45717</v>
      </c>
      <c r="C6387" s="59">
        <v>583250.97</v>
      </c>
      <c r="D6387" s="60">
        <v>0</v>
      </c>
      <c r="E6387" s="54">
        <v>8748.76</v>
      </c>
      <c r="F6387" s="54">
        <v>8831.1200000000008</v>
      </c>
      <c r="G6387" s="55">
        <v>1.0089999999999999</v>
      </c>
      <c r="H6387" s="53">
        <v>0</v>
      </c>
      <c r="I6387" s="53" t="s">
        <v>1408</v>
      </c>
    </row>
    <row r="6388" spans="1:9" ht="17.399999999999999" x14ac:dyDescent="0.3">
      <c r="A6388" s="53" t="s">
        <v>1058</v>
      </c>
      <c r="B6388" s="57">
        <v>45748</v>
      </c>
      <c r="C6388" s="59">
        <v>567830.97</v>
      </c>
      <c r="D6388" s="60">
        <v>95</v>
      </c>
      <c r="E6388" s="54">
        <v>8517.4599999999991</v>
      </c>
      <c r="F6388" s="54">
        <v>2549.5300000000002</v>
      </c>
      <c r="G6388" s="55">
        <v>0.29899999999999999</v>
      </c>
      <c r="H6388" s="53">
        <v>0</v>
      </c>
      <c r="I6388" s="53" t="s">
        <v>1409</v>
      </c>
    </row>
    <row r="6389" spans="1:9" ht="17.399999999999999" x14ac:dyDescent="0.3">
      <c r="A6389" s="53" t="s">
        <v>1058</v>
      </c>
      <c r="B6389" s="57">
        <v>45778</v>
      </c>
      <c r="C6389" s="59">
        <v>550162.30000000005</v>
      </c>
      <c r="D6389" s="60">
        <v>35</v>
      </c>
      <c r="E6389" s="54">
        <v>8252.43</v>
      </c>
      <c r="F6389" s="54">
        <v>3653.84</v>
      </c>
      <c r="G6389" s="55">
        <v>0.443</v>
      </c>
      <c r="H6389" s="53">
        <v>0</v>
      </c>
      <c r="I6389" s="53" t="s">
        <v>1410</v>
      </c>
    </row>
    <row r="6390" spans="1:9" ht="17.399999999999999" x14ac:dyDescent="0.3">
      <c r="A6390" s="53" t="s">
        <v>1058</v>
      </c>
      <c r="B6390" s="57">
        <v>45809</v>
      </c>
      <c r="C6390" s="59">
        <v>535334.09</v>
      </c>
      <c r="D6390" s="60">
        <v>65</v>
      </c>
      <c r="E6390" s="54">
        <v>8030.01</v>
      </c>
      <c r="F6390" s="54">
        <v>6464.86</v>
      </c>
      <c r="G6390" s="55">
        <v>0.80500000000000005</v>
      </c>
      <c r="H6390" s="53">
        <v>0</v>
      </c>
      <c r="I6390" s="53" t="s">
        <v>1411</v>
      </c>
    </row>
    <row r="6391" spans="1:9" ht="17.399999999999999" x14ac:dyDescent="0.3">
      <c r="A6391" s="53" t="s">
        <v>1058</v>
      </c>
      <c r="B6391" s="57">
        <v>45839</v>
      </c>
      <c r="C6391" s="59">
        <v>521175.93</v>
      </c>
      <c r="D6391" s="60">
        <v>0</v>
      </c>
      <c r="E6391" s="54">
        <v>7817.64</v>
      </c>
      <c r="F6391" s="54">
        <v>7960.8</v>
      </c>
      <c r="G6391" s="55">
        <v>1.018</v>
      </c>
      <c r="H6391" s="53">
        <v>0</v>
      </c>
      <c r="I6391" s="53" t="s">
        <v>1408</v>
      </c>
    </row>
    <row r="6392" spans="1:9" ht="17.399999999999999" x14ac:dyDescent="0.3">
      <c r="A6392" s="53" t="s">
        <v>1058</v>
      </c>
      <c r="B6392" s="57">
        <v>45870</v>
      </c>
      <c r="C6392" s="59">
        <v>506923.63</v>
      </c>
      <c r="D6392" s="60">
        <v>0</v>
      </c>
      <c r="E6392" s="54">
        <v>7603.85</v>
      </c>
      <c r="F6392" s="54">
        <v>8037.65</v>
      </c>
      <c r="G6392" s="55">
        <v>1.0569999999999999</v>
      </c>
      <c r="H6392" s="53">
        <v>0</v>
      </c>
      <c r="I6392" s="53" t="s">
        <v>1408</v>
      </c>
    </row>
    <row r="6393" spans="1:9" ht="17.399999999999999" x14ac:dyDescent="0.3">
      <c r="A6393" s="53" t="s">
        <v>1058</v>
      </c>
      <c r="B6393" s="57">
        <v>45901</v>
      </c>
      <c r="C6393" s="59">
        <v>490771.12</v>
      </c>
      <c r="D6393" s="60">
        <v>0</v>
      </c>
      <c r="E6393" s="54">
        <v>7361.57</v>
      </c>
      <c r="F6393" s="54">
        <v>7351.47</v>
      </c>
      <c r="G6393" s="55">
        <v>0.999</v>
      </c>
      <c r="H6393" s="53">
        <v>0</v>
      </c>
      <c r="I6393" s="53" t="s">
        <v>1408</v>
      </c>
    </row>
    <row r="6394" spans="1:9" ht="17.399999999999999" x14ac:dyDescent="0.3">
      <c r="A6394" s="53" t="s">
        <v>1058</v>
      </c>
      <c r="B6394" s="57">
        <v>45931</v>
      </c>
      <c r="C6394" s="59">
        <v>477656.87</v>
      </c>
      <c r="D6394" s="60">
        <v>0</v>
      </c>
      <c r="E6394" s="54">
        <v>7164.85</v>
      </c>
      <c r="F6394" s="54">
        <v>7982.96</v>
      </c>
      <c r="G6394" s="55">
        <v>1.1140000000000001</v>
      </c>
      <c r="H6394" s="53">
        <v>0</v>
      </c>
      <c r="I6394" s="53" t="s">
        <v>1408</v>
      </c>
    </row>
    <row r="6395" spans="1:9" ht="17.399999999999999" x14ac:dyDescent="0.3">
      <c r="A6395" s="53" t="s">
        <v>1058</v>
      </c>
      <c r="B6395" s="57">
        <v>45962</v>
      </c>
      <c r="C6395" s="59">
        <v>462801.05</v>
      </c>
      <c r="D6395" s="60">
        <v>35</v>
      </c>
      <c r="E6395" s="54">
        <v>6942.02</v>
      </c>
      <c r="F6395" s="54">
        <v>4547.6000000000004</v>
      </c>
      <c r="G6395" s="55">
        <v>0.65500000000000003</v>
      </c>
      <c r="H6395" s="53">
        <v>0</v>
      </c>
      <c r="I6395" s="53" t="s">
        <v>1410</v>
      </c>
    </row>
    <row r="6396" spans="1:9" ht="17.399999999999999" x14ac:dyDescent="0.3">
      <c r="A6396" s="53" t="s">
        <v>1058</v>
      </c>
      <c r="B6396" s="57">
        <v>45992</v>
      </c>
      <c r="C6396" s="59">
        <v>450550.9</v>
      </c>
      <c r="D6396" s="60">
        <v>65</v>
      </c>
      <c r="E6396" s="54">
        <v>6758.26</v>
      </c>
      <c r="F6396" s="54">
        <v>3650.51</v>
      </c>
      <c r="G6396" s="55">
        <v>0.54</v>
      </c>
      <c r="H6396" s="53">
        <v>0</v>
      </c>
      <c r="I6396" s="53" t="s">
        <v>1411</v>
      </c>
    </row>
    <row r="6397" spans="1:9" ht="17.399999999999999" x14ac:dyDescent="0.3">
      <c r="A6397" s="53" t="s">
        <v>1060</v>
      </c>
      <c r="B6397" s="57">
        <v>45658</v>
      </c>
      <c r="C6397" s="59">
        <v>116183880.29000001</v>
      </c>
      <c r="D6397" s="60">
        <v>0</v>
      </c>
      <c r="E6397" s="54">
        <v>1161838.8</v>
      </c>
      <c r="F6397" s="54">
        <v>1283838.5</v>
      </c>
      <c r="G6397" s="55">
        <v>1.105</v>
      </c>
      <c r="H6397" s="53">
        <v>0</v>
      </c>
      <c r="I6397" s="53" t="s">
        <v>1408</v>
      </c>
    </row>
    <row r="6398" spans="1:9" ht="17.399999999999999" x14ac:dyDescent="0.3">
      <c r="A6398" s="53" t="s">
        <v>1060</v>
      </c>
      <c r="B6398" s="57">
        <v>45689</v>
      </c>
      <c r="C6398" s="59">
        <v>114019980.42</v>
      </c>
      <c r="D6398" s="60">
        <v>35</v>
      </c>
      <c r="E6398" s="54">
        <v>1140199.8</v>
      </c>
      <c r="F6398" s="54">
        <v>997592.35</v>
      </c>
      <c r="G6398" s="55">
        <v>0.875</v>
      </c>
      <c r="H6398" s="53">
        <v>0</v>
      </c>
      <c r="I6398" s="53" t="s">
        <v>1410</v>
      </c>
    </row>
    <row r="6399" spans="1:9" ht="17.399999999999999" x14ac:dyDescent="0.3">
      <c r="A6399" s="53" t="s">
        <v>1060</v>
      </c>
      <c r="B6399" s="57">
        <v>45717</v>
      </c>
      <c r="C6399" s="59">
        <v>112024940.23</v>
      </c>
      <c r="D6399" s="60">
        <v>0</v>
      </c>
      <c r="E6399" s="54">
        <v>1120249.3999999999</v>
      </c>
      <c r="F6399" s="54">
        <v>1171518.3600000001</v>
      </c>
      <c r="G6399" s="55">
        <v>1.046</v>
      </c>
      <c r="H6399" s="53">
        <v>0</v>
      </c>
      <c r="I6399" s="53" t="s">
        <v>1408</v>
      </c>
    </row>
    <row r="6400" spans="1:9" ht="17.399999999999999" x14ac:dyDescent="0.3">
      <c r="A6400" s="53" t="s">
        <v>1060</v>
      </c>
      <c r="B6400" s="57">
        <v>45748</v>
      </c>
      <c r="C6400" s="59">
        <v>110262189.88</v>
      </c>
      <c r="D6400" s="60">
        <v>35</v>
      </c>
      <c r="E6400" s="54">
        <v>1102621.8999999999</v>
      </c>
      <c r="F6400" s="54">
        <v>696997.04</v>
      </c>
      <c r="G6400" s="55">
        <v>0.63200000000000001</v>
      </c>
      <c r="H6400" s="53">
        <v>0</v>
      </c>
      <c r="I6400" s="53" t="s">
        <v>1410</v>
      </c>
    </row>
    <row r="6401" spans="1:9" ht="17.399999999999999" x14ac:dyDescent="0.3">
      <c r="A6401" s="53" t="s">
        <v>1060</v>
      </c>
      <c r="B6401" s="57">
        <v>45778</v>
      </c>
      <c r="C6401" s="59">
        <v>110262189.88</v>
      </c>
      <c r="D6401" s="60">
        <v>185</v>
      </c>
      <c r="E6401" s="54">
        <v>1102621.8999999999</v>
      </c>
      <c r="F6401" s="54">
        <v>217409.28</v>
      </c>
      <c r="G6401" s="55">
        <v>0.19700000000000001</v>
      </c>
      <c r="H6401" s="53">
        <v>1</v>
      </c>
      <c r="I6401" s="53" t="s">
        <v>1412</v>
      </c>
    </row>
    <row r="6402" spans="1:9" ht="17.399999999999999" x14ac:dyDescent="0.3">
      <c r="A6402" s="53" t="s">
        <v>1060</v>
      </c>
      <c r="B6402" s="57">
        <v>45809</v>
      </c>
      <c r="C6402" s="59">
        <v>110262189.88</v>
      </c>
      <c r="D6402" s="60">
        <v>999</v>
      </c>
      <c r="E6402" s="54">
        <v>1102621.8999999999</v>
      </c>
      <c r="F6402" s="54">
        <v>7649.41</v>
      </c>
      <c r="G6402" s="55">
        <v>7.0000000000000001E-3</v>
      </c>
      <c r="H6402" s="53">
        <v>1</v>
      </c>
      <c r="I6402" s="53" t="s">
        <v>1412</v>
      </c>
    </row>
    <row r="6403" spans="1:9" ht="17.399999999999999" x14ac:dyDescent="0.3">
      <c r="A6403" s="53" t="s">
        <v>1060</v>
      </c>
      <c r="B6403" s="57">
        <v>45839</v>
      </c>
      <c r="C6403" s="59">
        <v>110262189.88</v>
      </c>
      <c r="D6403" s="60">
        <v>999</v>
      </c>
      <c r="E6403" s="54">
        <v>1102621.8999999999</v>
      </c>
      <c r="F6403" s="54">
        <v>184981.47</v>
      </c>
      <c r="G6403" s="55">
        <v>0.16800000000000001</v>
      </c>
      <c r="H6403" s="53">
        <v>1</v>
      </c>
      <c r="I6403" s="53" t="s">
        <v>1412</v>
      </c>
    </row>
    <row r="6404" spans="1:9" ht="17.399999999999999" x14ac:dyDescent="0.3">
      <c r="A6404" s="53" t="s">
        <v>1060</v>
      </c>
      <c r="B6404" s="57">
        <v>45870</v>
      </c>
      <c r="C6404" s="59">
        <v>110262189.88</v>
      </c>
      <c r="D6404" s="60">
        <v>999</v>
      </c>
      <c r="E6404" s="54">
        <v>1102621.8999999999</v>
      </c>
      <c r="F6404" s="54">
        <v>45547.99</v>
      </c>
      <c r="G6404" s="55">
        <v>4.1000000000000002E-2</v>
      </c>
      <c r="H6404" s="53">
        <v>1</v>
      </c>
      <c r="I6404" s="53" t="s">
        <v>1412</v>
      </c>
    </row>
    <row r="6405" spans="1:9" ht="17.399999999999999" x14ac:dyDescent="0.3">
      <c r="A6405" s="53" t="s">
        <v>1060</v>
      </c>
      <c r="B6405" s="57">
        <v>45901</v>
      </c>
      <c r="C6405" s="59">
        <v>110262189.88</v>
      </c>
      <c r="D6405" s="60">
        <v>999</v>
      </c>
      <c r="E6405" s="54">
        <v>1102621.8999999999</v>
      </c>
      <c r="F6405" s="54">
        <v>18235.96</v>
      </c>
      <c r="G6405" s="55">
        <v>1.7000000000000001E-2</v>
      </c>
      <c r="H6405" s="53">
        <v>1</v>
      </c>
      <c r="I6405" s="53" t="s">
        <v>1412</v>
      </c>
    </row>
    <row r="6406" spans="1:9" ht="17.399999999999999" x14ac:dyDescent="0.3">
      <c r="A6406" s="53" t="s">
        <v>1060</v>
      </c>
      <c r="B6406" s="57">
        <v>45931</v>
      </c>
      <c r="C6406" s="59">
        <v>110262189.88</v>
      </c>
      <c r="D6406" s="60">
        <v>999</v>
      </c>
      <c r="E6406" s="54">
        <v>1102621.8999999999</v>
      </c>
      <c r="F6406" s="54">
        <v>83266.5</v>
      </c>
      <c r="G6406" s="55">
        <v>7.5999999999999998E-2</v>
      </c>
      <c r="H6406" s="53">
        <v>1</v>
      </c>
      <c r="I6406" s="53" t="s">
        <v>1412</v>
      </c>
    </row>
    <row r="6407" spans="1:9" ht="17.399999999999999" x14ac:dyDescent="0.3">
      <c r="A6407" s="53" t="s">
        <v>1060</v>
      </c>
      <c r="B6407" s="57">
        <v>45962</v>
      </c>
      <c r="C6407" s="59">
        <v>110262189.88</v>
      </c>
      <c r="D6407" s="60">
        <v>999</v>
      </c>
      <c r="E6407" s="54">
        <v>1102621.8999999999</v>
      </c>
      <c r="F6407" s="54">
        <v>100925.95</v>
      </c>
      <c r="G6407" s="55">
        <v>9.1999999999999998E-2</v>
      </c>
      <c r="H6407" s="53">
        <v>1</v>
      </c>
      <c r="I6407" s="53" t="s">
        <v>1412</v>
      </c>
    </row>
    <row r="6408" spans="1:9" ht="17.399999999999999" x14ac:dyDescent="0.3">
      <c r="A6408" s="53" t="s">
        <v>1060</v>
      </c>
      <c r="B6408" s="57">
        <v>45992</v>
      </c>
      <c r="C6408" s="59">
        <v>110262189.88</v>
      </c>
      <c r="D6408" s="60">
        <v>999</v>
      </c>
      <c r="E6408" s="54">
        <v>1102621.8999999999</v>
      </c>
      <c r="F6408" s="54">
        <v>183438</v>
      </c>
      <c r="G6408" s="55">
        <v>0.16600000000000001</v>
      </c>
      <c r="H6408" s="53">
        <v>1</v>
      </c>
      <c r="I6408" s="53" t="s">
        <v>1412</v>
      </c>
    </row>
    <row r="6409" spans="1:9" ht="17.399999999999999" x14ac:dyDescent="0.3">
      <c r="A6409" s="53" t="s">
        <v>1061</v>
      </c>
      <c r="B6409" s="57">
        <v>45658</v>
      </c>
      <c r="C6409" s="59">
        <v>8239461.0199999996</v>
      </c>
      <c r="D6409" s="60">
        <v>0</v>
      </c>
      <c r="E6409" s="54">
        <v>123591.92</v>
      </c>
      <c r="F6409" s="54">
        <v>128891.74</v>
      </c>
      <c r="G6409" s="55">
        <v>1.0429999999999999</v>
      </c>
      <c r="H6409" s="53">
        <v>0</v>
      </c>
      <c r="I6409" s="53" t="s">
        <v>1408</v>
      </c>
    </row>
    <row r="6410" spans="1:9" ht="17.399999999999999" x14ac:dyDescent="0.3">
      <c r="A6410" s="53" t="s">
        <v>1061</v>
      </c>
      <c r="B6410" s="57">
        <v>45689</v>
      </c>
      <c r="C6410" s="59">
        <v>8055435.29</v>
      </c>
      <c r="D6410" s="60">
        <v>35</v>
      </c>
      <c r="E6410" s="54">
        <v>120831.53</v>
      </c>
      <c r="F6410" s="54">
        <v>105005.01</v>
      </c>
      <c r="G6410" s="55">
        <v>0.86899999999999999</v>
      </c>
      <c r="H6410" s="53">
        <v>0</v>
      </c>
      <c r="I6410" s="53" t="s">
        <v>1410</v>
      </c>
    </row>
    <row r="6411" spans="1:9" ht="17.399999999999999" x14ac:dyDescent="0.3">
      <c r="A6411" s="53" t="s">
        <v>1061</v>
      </c>
      <c r="B6411" s="57">
        <v>45717</v>
      </c>
      <c r="C6411" s="59">
        <v>7884986.54</v>
      </c>
      <c r="D6411" s="60">
        <v>0</v>
      </c>
      <c r="E6411" s="54">
        <v>118274.8</v>
      </c>
      <c r="F6411" s="54">
        <v>120902.3</v>
      </c>
      <c r="G6411" s="55">
        <v>1.022</v>
      </c>
      <c r="H6411" s="53">
        <v>0</v>
      </c>
      <c r="I6411" s="53" t="s">
        <v>1408</v>
      </c>
    </row>
    <row r="6412" spans="1:9" ht="17.399999999999999" x14ac:dyDescent="0.3">
      <c r="A6412" s="53" t="s">
        <v>1061</v>
      </c>
      <c r="B6412" s="57">
        <v>45748</v>
      </c>
      <c r="C6412" s="59">
        <v>7677907.6100000003</v>
      </c>
      <c r="D6412" s="60">
        <v>35</v>
      </c>
      <c r="E6412" s="54">
        <v>115168.61</v>
      </c>
      <c r="F6412" s="54">
        <v>78723.87</v>
      </c>
      <c r="G6412" s="55">
        <v>0.68400000000000005</v>
      </c>
      <c r="H6412" s="53">
        <v>0</v>
      </c>
      <c r="I6412" s="53" t="s">
        <v>1410</v>
      </c>
    </row>
    <row r="6413" spans="1:9" ht="17.399999999999999" x14ac:dyDescent="0.3">
      <c r="A6413" s="53" t="s">
        <v>1061</v>
      </c>
      <c r="B6413" s="57">
        <v>45778</v>
      </c>
      <c r="C6413" s="59">
        <v>7500501.4000000004</v>
      </c>
      <c r="D6413" s="60">
        <v>0</v>
      </c>
      <c r="E6413" s="54">
        <v>112507.52</v>
      </c>
      <c r="F6413" s="54">
        <v>108627.16</v>
      </c>
      <c r="G6413" s="55">
        <v>0.96599999999999997</v>
      </c>
      <c r="H6413" s="53">
        <v>0</v>
      </c>
      <c r="I6413" s="53" t="s">
        <v>1408</v>
      </c>
    </row>
    <row r="6414" spans="1:9" ht="17.399999999999999" x14ac:dyDescent="0.3">
      <c r="A6414" s="53" t="s">
        <v>1061</v>
      </c>
      <c r="B6414" s="57">
        <v>45809</v>
      </c>
      <c r="C6414" s="59">
        <v>7337362.7300000004</v>
      </c>
      <c r="D6414" s="60">
        <v>65</v>
      </c>
      <c r="E6414" s="54">
        <v>110060.44</v>
      </c>
      <c r="F6414" s="54">
        <v>68337.820000000007</v>
      </c>
      <c r="G6414" s="55">
        <v>0.621</v>
      </c>
      <c r="H6414" s="53">
        <v>0</v>
      </c>
      <c r="I6414" s="53" t="s">
        <v>1411</v>
      </c>
    </row>
    <row r="6415" spans="1:9" ht="17.399999999999999" x14ac:dyDescent="0.3">
      <c r="A6415" s="53" t="s">
        <v>1061</v>
      </c>
      <c r="B6415" s="57">
        <v>45839</v>
      </c>
      <c r="C6415" s="59">
        <v>7149079.8200000003</v>
      </c>
      <c r="D6415" s="60">
        <v>220</v>
      </c>
      <c r="E6415" s="54">
        <v>107236.2</v>
      </c>
      <c r="F6415" s="54">
        <v>49018.44</v>
      </c>
      <c r="G6415" s="55">
        <v>0.45700000000000002</v>
      </c>
      <c r="H6415" s="53">
        <v>0</v>
      </c>
      <c r="I6415" s="53" t="s">
        <v>1409</v>
      </c>
    </row>
    <row r="6416" spans="1:9" ht="17.399999999999999" x14ac:dyDescent="0.3">
      <c r="A6416" s="53" t="s">
        <v>1061</v>
      </c>
      <c r="B6416" s="57">
        <v>45870</v>
      </c>
      <c r="C6416" s="59">
        <v>6957807.71</v>
      </c>
      <c r="D6416" s="60">
        <v>35</v>
      </c>
      <c r="E6416" s="54">
        <v>104367.12</v>
      </c>
      <c r="F6416" s="54">
        <v>66857.38</v>
      </c>
      <c r="G6416" s="55">
        <v>0.64100000000000001</v>
      </c>
      <c r="H6416" s="53">
        <v>0</v>
      </c>
      <c r="I6416" s="53" t="s">
        <v>1410</v>
      </c>
    </row>
    <row r="6417" spans="1:9" ht="17.399999999999999" x14ac:dyDescent="0.3">
      <c r="A6417" s="53" t="s">
        <v>1061</v>
      </c>
      <c r="B6417" s="57">
        <v>45901</v>
      </c>
      <c r="C6417" s="59">
        <v>6785551.0499999998</v>
      </c>
      <c r="D6417" s="60">
        <v>0</v>
      </c>
      <c r="E6417" s="54">
        <v>101783.27</v>
      </c>
      <c r="F6417" s="54">
        <v>106782.29</v>
      </c>
      <c r="G6417" s="55">
        <v>1.0489999999999999</v>
      </c>
      <c r="H6417" s="53">
        <v>0</v>
      </c>
      <c r="I6417" s="53" t="s">
        <v>1408</v>
      </c>
    </row>
    <row r="6418" spans="1:9" ht="17.399999999999999" x14ac:dyDescent="0.3">
      <c r="A6418" s="53" t="s">
        <v>1061</v>
      </c>
      <c r="B6418" s="57">
        <v>45931</v>
      </c>
      <c r="C6418" s="59">
        <v>6621120.9100000001</v>
      </c>
      <c r="D6418" s="60">
        <v>0</v>
      </c>
      <c r="E6418" s="54">
        <v>99316.81</v>
      </c>
      <c r="F6418" s="54">
        <v>102135.92</v>
      </c>
      <c r="G6418" s="55">
        <v>1.028</v>
      </c>
      <c r="H6418" s="53">
        <v>0</v>
      </c>
      <c r="I6418" s="53" t="s">
        <v>1408</v>
      </c>
    </row>
    <row r="6419" spans="1:9" ht="17.399999999999999" x14ac:dyDescent="0.3">
      <c r="A6419" s="53" t="s">
        <v>1061</v>
      </c>
      <c r="B6419" s="57">
        <v>45962</v>
      </c>
      <c r="C6419" s="59">
        <v>6459591.3899999997</v>
      </c>
      <c r="D6419" s="60">
        <v>35</v>
      </c>
      <c r="E6419" s="54">
        <v>96893.87</v>
      </c>
      <c r="F6419" s="54">
        <v>54149.98</v>
      </c>
      <c r="G6419" s="55">
        <v>0.55900000000000005</v>
      </c>
      <c r="H6419" s="53">
        <v>0</v>
      </c>
      <c r="I6419" s="53" t="s">
        <v>1410</v>
      </c>
    </row>
    <row r="6420" spans="1:9" ht="17.399999999999999" x14ac:dyDescent="0.3">
      <c r="A6420" s="53" t="s">
        <v>1061</v>
      </c>
      <c r="B6420" s="57">
        <v>45992</v>
      </c>
      <c r="C6420" s="59">
        <v>6320692.71</v>
      </c>
      <c r="D6420" s="60">
        <v>65</v>
      </c>
      <c r="E6420" s="54">
        <v>94810.39</v>
      </c>
      <c r="F6420" s="54">
        <v>49296.4</v>
      </c>
      <c r="G6420" s="55">
        <v>0.52</v>
      </c>
      <c r="H6420" s="53">
        <v>0</v>
      </c>
      <c r="I6420" s="53" t="s">
        <v>1411</v>
      </c>
    </row>
    <row r="6421" spans="1:9" ht="17.399999999999999" x14ac:dyDescent="0.3">
      <c r="A6421" s="53" t="s">
        <v>1062</v>
      </c>
      <c r="B6421" s="57">
        <v>45658</v>
      </c>
      <c r="C6421" s="59">
        <v>18265808.43</v>
      </c>
      <c r="D6421" s="60">
        <v>15</v>
      </c>
      <c r="E6421" s="54">
        <v>273987.13</v>
      </c>
      <c r="F6421" s="54">
        <v>309809.73</v>
      </c>
      <c r="G6421" s="55">
        <v>1.131</v>
      </c>
      <c r="H6421" s="53">
        <v>0</v>
      </c>
      <c r="I6421" s="53" t="s">
        <v>1408</v>
      </c>
    </row>
    <row r="6422" spans="1:9" ht="17.399999999999999" x14ac:dyDescent="0.3">
      <c r="A6422" s="53" t="s">
        <v>1062</v>
      </c>
      <c r="B6422" s="57">
        <v>45689</v>
      </c>
      <c r="C6422" s="59">
        <v>17817389.039999999</v>
      </c>
      <c r="D6422" s="60">
        <v>35</v>
      </c>
      <c r="E6422" s="54">
        <v>267260.84000000003</v>
      </c>
      <c r="F6422" s="54">
        <v>119346.18</v>
      </c>
      <c r="G6422" s="55">
        <v>0.44700000000000001</v>
      </c>
      <c r="H6422" s="53">
        <v>0</v>
      </c>
      <c r="I6422" s="53" t="s">
        <v>1410</v>
      </c>
    </row>
    <row r="6423" spans="1:9" ht="17.399999999999999" x14ac:dyDescent="0.3">
      <c r="A6423" s="53" t="s">
        <v>1062</v>
      </c>
      <c r="B6423" s="57">
        <v>45717</v>
      </c>
      <c r="C6423" s="59">
        <v>17382112.879999999</v>
      </c>
      <c r="D6423" s="60">
        <v>0</v>
      </c>
      <c r="E6423" s="54">
        <v>260731.69</v>
      </c>
      <c r="F6423" s="54">
        <v>265875.28000000003</v>
      </c>
      <c r="G6423" s="55">
        <v>1.02</v>
      </c>
      <c r="H6423" s="53">
        <v>0</v>
      </c>
      <c r="I6423" s="53" t="s">
        <v>1408</v>
      </c>
    </row>
    <row r="6424" spans="1:9" ht="17.399999999999999" x14ac:dyDescent="0.3">
      <c r="A6424" s="53" t="s">
        <v>1062</v>
      </c>
      <c r="B6424" s="57">
        <v>45748</v>
      </c>
      <c r="C6424" s="59">
        <v>16986278.09</v>
      </c>
      <c r="D6424" s="60">
        <v>65</v>
      </c>
      <c r="E6424" s="54">
        <v>254794.17</v>
      </c>
      <c r="F6424" s="54">
        <v>124230.75</v>
      </c>
      <c r="G6424" s="55">
        <v>0.48799999999999999</v>
      </c>
      <c r="H6424" s="53">
        <v>0</v>
      </c>
      <c r="I6424" s="53" t="s">
        <v>1411</v>
      </c>
    </row>
    <row r="6425" spans="1:9" ht="17.399999999999999" x14ac:dyDescent="0.3">
      <c r="A6425" s="53" t="s">
        <v>1062</v>
      </c>
      <c r="B6425" s="57">
        <v>45778</v>
      </c>
      <c r="C6425" s="59">
        <v>16601692.390000001</v>
      </c>
      <c r="D6425" s="60">
        <v>95</v>
      </c>
      <c r="E6425" s="54">
        <v>249025.39</v>
      </c>
      <c r="F6425" s="54">
        <v>28473.9</v>
      </c>
      <c r="G6425" s="55">
        <v>0.114</v>
      </c>
      <c r="H6425" s="53">
        <v>0</v>
      </c>
      <c r="I6425" s="53" t="s">
        <v>1409</v>
      </c>
    </row>
    <row r="6426" spans="1:9" ht="17.399999999999999" x14ac:dyDescent="0.3">
      <c r="A6426" s="53" t="s">
        <v>1062</v>
      </c>
      <c r="B6426" s="57">
        <v>45809</v>
      </c>
      <c r="C6426" s="59">
        <v>16196369.24</v>
      </c>
      <c r="D6426" s="60">
        <v>0</v>
      </c>
      <c r="E6426" s="54">
        <v>242945.54</v>
      </c>
      <c r="F6426" s="54">
        <v>278520.21999999997</v>
      </c>
      <c r="G6426" s="55">
        <v>1.1459999999999999</v>
      </c>
      <c r="H6426" s="53">
        <v>0</v>
      </c>
      <c r="I6426" s="53" t="s">
        <v>1408</v>
      </c>
    </row>
    <row r="6427" spans="1:9" ht="17.399999999999999" x14ac:dyDescent="0.3">
      <c r="A6427" s="53" t="s">
        <v>1062</v>
      </c>
      <c r="B6427" s="57">
        <v>45839</v>
      </c>
      <c r="C6427" s="59">
        <v>15778532.300000001</v>
      </c>
      <c r="D6427" s="60">
        <v>0</v>
      </c>
      <c r="E6427" s="54">
        <v>236677.98</v>
      </c>
      <c r="F6427" s="54">
        <v>261252.94</v>
      </c>
      <c r="G6427" s="55">
        <v>1.1040000000000001</v>
      </c>
      <c r="H6427" s="53">
        <v>0</v>
      </c>
      <c r="I6427" s="53" t="s">
        <v>1408</v>
      </c>
    </row>
    <row r="6428" spans="1:9" ht="17.399999999999999" x14ac:dyDescent="0.3">
      <c r="A6428" s="53" t="s">
        <v>1062</v>
      </c>
      <c r="B6428" s="57">
        <v>45870</v>
      </c>
      <c r="C6428" s="59">
        <v>15342901.4</v>
      </c>
      <c r="D6428" s="60">
        <v>0</v>
      </c>
      <c r="E6428" s="54">
        <v>230143.52</v>
      </c>
      <c r="F6428" s="54">
        <v>219680.11</v>
      </c>
      <c r="G6428" s="55">
        <v>0.95499999999999996</v>
      </c>
      <c r="H6428" s="53">
        <v>0</v>
      </c>
      <c r="I6428" s="53" t="s">
        <v>1408</v>
      </c>
    </row>
    <row r="6429" spans="1:9" ht="17.399999999999999" x14ac:dyDescent="0.3">
      <c r="A6429" s="53" t="s">
        <v>1062</v>
      </c>
      <c r="B6429" s="57">
        <v>45901</v>
      </c>
      <c r="C6429" s="59">
        <v>14973544.83</v>
      </c>
      <c r="D6429" s="60">
        <v>0</v>
      </c>
      <c r="E6429" s="54">
        <v>224603.17</v>
      </c>
      <c r="F6429" s="54">
        <v>223518.45</v>
      </c>
      <c r="G6429" s="55">
        <v>0.995</v>
      </c>
      <c r="H6429" s="53">
        <v>0</v>
      </c>
      <c r="I6429" s="53" t="s">
        <v>1408</v>
      </c>
    </row>
    <row r="6430" spans="1:9" ht="17.399999999999999" x14ac:dyDescent="0.3">
      <c r="A6430" s="53" t="s">
        <v>1062</v>
      </c>
      <c r="B6430" s="57">
        <v>45931</v>
      </c>
      <c r="C6430" s="59">
        <v>14654551.85</v>
      </c>
      <c r="D6430" s="60">
        <v>35</v>
      </c>
      <c r="E6430" s="54">
        <v>219818.28</v>
      </c>
      <c r="F6430" s="54">
        <v>121417.24</v>
      </c>
      <c r="G6430" s="55">
        <v>0.55200000000000005</v>
      </c>
      <c r="H6430" s="53">
        <v>0</v>
      </c>
      <c r="I6430" s="53" t="s">
        <v>1410</v>
      </c>
    </row>
    <row r="6431" spans="1:9" ht="17.399999999999999" x14ac:dyDescent="0.3">
      <c r="A6431" s="53" t="s">
        <v>1062</v>
      </c>
      <c r="B6431" s="57">
        <v>45962</v>
      </c>
      <c r="C6431" s="59">
        <v>14313159.15</v>
      </c>
      <c r="D6431" s="60">
        <v>0</v>
      </c>
      <c r="E6431" s="54">
        <v>214697.39</v>
      </c>
      <c r="F6431" s="54">
        <v>219893.75</v>
      </c>
      <c r="G6431" s="55">
        <v>1.024</v>
      </c>
      <c r="H6431" s="53">
        <v>0</v>
      </c>
      <c r="I6431" s="53" t="s">
        <v>1408</v>
      </c>
    </row>
    <row r="6432" spans="1:9" ht="17.399999999999999" x14ac:dyDescent="0.3">
      <c r="A6432" s="53" t="s">
        <v>1062</v>
      </c>
      <c r="B6432" s="57">
        <v>45992</v>
      </c>
      <c r="C6432" s="59">
        <v>13950063.5</v>
      </c>
      <c r="D6432" s="60">
        <v>0</v>
      </c>
      <c r="E6432" s="54">
        <v>209250.95</v>
      </c>
      <c r="F6432" s="54">
        <v>199553.33</v>
      </c>
      <c r="G6432" s="55">
        <v>0.95399999999999996</v>
      </c>
      <c r="H6432" s="53">
        <v>0</v>
      </c>
      <c r="I6432" s="53" t="s">
        <v>1408</v>
      </c>
    </row>
    <row r="6433" spans="1:9" ht="17.399999999999999" x14ac:dyDescent="0.3">
      <c r="A6433" s="53" t="s">
        <v>1064</v>
      </c>
      <c r="B6433" s="57">
        <v>45658</v>
      </c>
      <c r="C6433" s="59">
        <v>11049140.9</v>
      </c>
      <c r="D6433" s="60">
        <v>0</v>
      </c>
      <c r="E6433" s="54">
        <v>165737.10999999999</v>
      </c>
      <c r="F6433" s="54">
        <v>185626.33</v>
      </c>
      <c r="G6433" s="55">
        <v>1.1200000000000001</v>
      </c>
      <c r="H6433" s="53">
        <v>0</v>
      </c>
      <c r="I6433" s="53" t="s">
        <v>1408</v>
      </c>
    </row>
    <row r="6434" spans="1:9" ht="17.399999999999999" x14ac:dyDescent="0.3">
      <c r="A6434" s="53" t="s">
        <v>1064</v>
      </c>
      <c r="B6434" s="57">
        <v>45689</v>
      </c>
      <c r="C6434" s="59">
        <v>10794939.189999999</v>
      </c>
      <c r="D6434" s="60">
        <v>35</v>
      </c>
      <c r="E6434" s="54">
        <v>161924.09</v>
      </c>
      <c r="F6434" s="54">
        <v>96565.65</v>
      </c>
      <c r="G6434" s="55">
        <v>0.59599999999999997</v>
      </c>
      <c r="H6434" s="53">
        <v>0</v>
      </c>
      <c r="I6434" s="53" t="s">
        <v>1410</v>
      </c>
    </row>
    <row r="6435" spans="1:9" ht="17.399999999999999" x14ac:dyDescent="0.3">
      <c r="A6435" s="53" t="s">
        <v>1064</v>
      </c>
      <c r="B6435" s="57">
        <v>45717</v>
      </c>
      <c r="C6435" s="59">
        <v>10523179.630000001</v>
      </c>
      <c r="D6435" s="60">
        <v>0</v>
      </c>
      <c r="E6435" s="54">
        <v>157847.69</v>
      </c>
      <c r="F6435" s="54">
        <v>155840.85</v>
      </c>
      <c r="G6435" s="55">
        <v>0.98699999999999999</v>
      </c>
      <c r="H6435" s="53">
        <v>0</v>
      </c>
      <c r="I6435" s="53" t="s">
        <v>1408</v>
      </c>
    </row>
    <row r="6436" spans="1:9" ht="17.399999999999999" x14ac:dyDescent="0.3">
      <c r="A6436" s="53" t="s">
        <v>1064</v>
      </c>
      <c r="B6436" s="57">
        <v>45748</v>
      </c>
      <c r="C6436" s="59">
        <v>10269512.640000001</v>
      </c>
      <c r="D6436" s="60">
        <v>15</v>
      </c>
      <c r="E6436" s="54">
        <v>154042.69</v>
      </c>
      <c r="F6436" s="54">
        <v>154324.66</v>
      </c>
      <c r="G6436" s="55">
        <v>1.002</v>
      </c>
      <c r="H6436" s="53">
        <v>0</v>
      </c>
      <c r="I6436" s="53" t="s">
        <v>1408</v>
      </c>
    </row>
    <row r="6437" spans="1:9" ht="17.399999999999999" x14ac:dyDescent="0.3">
      <c r="A6437" s="53" t="s">
        <v>1064</v>
      </c>
      <c r="B6437" s="57">
        <v>45778</v>
      </c>
      <c r="C6437" s="59">
        <v>10033469.57</v>
      </c>
      <c r="D6437" s="60">
        <v>0</v>
      </c>
      <c r="E6437" s="54">
        <v>150502.04</v>
      </c>
      <c r="F6437" s="54">
        <v>164763.26999999999</v>
      </c>
      <c r="G6437" s="55">
        <v>1.095</v>
      </c>
      <c r="H6437" s="53">
        <v>0</v>
      </c>
      <c r="I6437" s="53" t="s">
        <v>1408</v>
      </c>
    </row>
    <row r="6438" spans="1:9" ht="17.399999999999999" x14ac:dyDescent="0.3">
      <c r="A6438" s="53" t="s">
        <v>1064</v>
      </c>
      <c r="B6438" s="57">
        <v>45809</v>
      </c>
      <c r="C6438" s="59">
        <v>9811068.2400000002</v>
      </c>
      <c r="D6438" s="60">
        <v>35</v>
      </c>
      <c r="E6438" s="54">
        <v>147166.01999999999</v>
      </c>
      <c r="F6438" s="54">
        <v>121812.21</v>
      </c>
      <c r="G6438" s="55">
        <v>0.82799999999999996</v>
      </c>
      <c r="H6438" s="53">
        <v>0</v>
      </c>
      <c r="I6438" s="53" t="s">
        <v>1410</v>
      </c>
    </row>
    <row r="6439" spans="1:9" ht="17.399999999999999" x14ac:dyDescent="0.3">
      <c r="A6439" s="53" t="s">
        <v>1064</v>
      </c>
      <c r="B6439" s="57">
        <v>45839</v>
      </c>
      <c r="C6439" s="59">
        <v>9596876.5199999996</v>
      </c>
      <c r="D6439" s="60">
        <v>0</v>
      </c>
      <c r="E6439" s="54">
        <v>143953.15</v>
      </c>
      <c r="F6439" s="54">
        <v>162926.35</v>
      </c>
      <c r="G6439" s="55">
        <v>1.1319999999999999</v>
      </c>
      <c r="H6439" s="53">
        <v>0</v>
      </c>
      <c r="I6439" s="53" t="s">
        <v>1408</v>
      </c>
    </row>
    <row r="6440" spans="1:9" ht="17.399999999999999" x14ac:dyDescent="0.3">
      <c r="A6440" s="53" t="s">
        <v>1064</v>
      </c>
      <c r="B6440" s="57">
        <v>45870</v>
      </c>
      <c r="C6440" s="59">
        <v>9343681.8599999994</v>
      </c>
      <c r="D6440" s="60">
        <v>65</v>
      </c>
      <c r="E6440" s="54">
        <v>140155.23000000001</v>
      </c>
      <c r="F6440" s="54">
        <v>102830.02</v>
      </c>
      <c r="G6440" s="55">
        <v>0.73399999999999999</v>
      </c>
      <c r="H6440" s="53">
        <v>0</v>
      </c>
      <c r="I6440" s="53" t="s">
        <v>1411</v>
      </c>
    </row>
    <row r="6441" spans="1:9" ht="17.399999999999999" x14ac:dyDescent="0.3">
      <c r="A6441" s="53" t="s">
        <v>1064</v>
      </c>
      <c r="B6441" s="57">
        <v>45901</v>
      </c>
      <c r="C6441" s="59">
        <v>9116641.0399999991</v>
      </c>
      <c r="D6441" s="60">
        <v>0</v>
      </c>
      <c r="E6441" s="54">
        <v>136749.62</v>
      </c>
      <c r="F6441" s="54">
        <v>157147.64000000001</v>
      </c>
      <c r="G6441" s="55">
        <v>1.149</v>
      </c>
      <c r="H6441" s="53">
        <v>0</v>
      </c>
      <c r="I6441" s="53" t="s">
        <v>1408</v>
      </c>
    </row>
    <row r="6442" spans="1:9" ht="17.399999999999999" x14ac:dyDescent="0.3">
      <c r="A6442" s="53" t="s">
        <v>1064</v>
      </c>
      <c r="B6442" s="57">
        <v>45931</v>
      </c>
      <c r="C6442" s="59">
        <v>8893475.6300000008</v>
      </c>
      <c r="D6442" s="60">
        <v>35</v>
      </c>
      <c r="E6442" s="54">
        <v>133402.13</v>
      </c>
      <c r="F6442" s="54">
        <v>72109.13</v>
      </c>
      <c r="G6442" s="55">
        <v>0.54100000000000004</v>
      </c>
      <c r="H6442" s="53">
        <v>0</v>
      </c>
      <c r="I6442" s="53" t="s">
        <v>1410</v>
      </c>
    </row>
    <row r="6443" spans="1:9" ht="17.399999999999999" x14ac:dyDescent="0.3">
      <c r="A6443" s="53" t="s">
        <v>1064</v>
      </c>
      <c r="B6443" s="57">
        <v>45962</v>
      </c>
      <c r="C6443" s="59">
        <v>8689937.8100000005</v>
      </c>
      <c r="D6443" s="60">
        <v>0</v>
      </c>
      <c r="E6443" s="54">
        <v>130349.07</v>
      </c>
      <c r="F6443" s="54">
        <v>126260.57</v>
      </c>
      <c r="G6443" s="55">
        <v>0.96899999999999997</v>
      </c>
      <c r="H6443" s="53">
        <v>0</v>
      </c>
      <c r="I6443" s="53" t="s">
        <v>1408</v>
      </c>
    </row>
    <row r="6444" spans="1:9" ht="17.399999999999999" x14ac:dyDescent="0.3">
      <c r="A6444" s="53" t="s">
        <v>1064</v>
      </c>
      <c r="B6444" s="57">
        <v>45992</v>
      </c>
      <c r="C6444" s="59">
        <v>8489719</v>
      </c>
      <c r="D6444" s="60">
        <v>0</v>
      </c>
      <c r="E6444" s="54">
        <v>127345.78</v>
      </c>
      <c r="F6444" s="54">
        <v>141530.98000000001</v>
      </c>
      <c r="G6444" s="55">
        <v>1.111</v>
      </c>
      <c r="H6444" s="53">
        <v>0</v>
      </c>
      <c r="I6444" s="53" t="s">
        <v>1408</v>
      </c>
    </row>
    <row r="6445" spans="1:9" ht="17.399999999999999" x14ac:dyDescent="0.3">
      <c r="A6445" s="53" t="s">
        <v>1065</v>
      </c>
      <c r="B6445" s="57">
        <v>45658</v>
      </c>
      <c r="C6445" s="59">
        <v>3189215.44</v>
      </c>
      <c r="D6445" s="60">
        <v>0</v>
      </c>
      <c r="E6445" s="54">
        <v>47838.23</v>
      </c>
      <c r="F6445" s="54">
        <v>53159.86</v>
      </c>
      <c r="G6445" s="55">
        <v>1.111</v>
      </c>
      <c r="H6445" s="53">
        <v>0</v>
      </c>
      <c r="I6445" s="53" t="s">
        <v>1408</v>
      </c>
    </row>
    <row r="6446" spans="1:9" ht="17.399999999999999" x14ac:dyDescent="0.3">
      <c r="A6446" s="53" t="s">
        <v>1065</v>
      </c>
      <c r="B6446" s="57">
        <v>45689</v>
      </c>
      <c r="C6446" s="59">
        <v>3104119.97</v>
      </c>
      <c r="D6446" s="60">
        <v>65</v>
      </c>
      <c r="E6446" s="54">
        <v>46561.8</v>
      </c>
      <c r="F6446" s="54">
        <v>23891.64</v>
      </c>
      <c r="G6446" s="55">
        <v>0.51300000000000001</v>
      </c>
      <c r="H6446" s="53">
        <v>0</v>
      </c>
      <c r="I6446" s="53" t="s">
        <v>1411</v>
      </c>
    </row>
    <row r="6447" spans="1:9" ht="17.399999999999999" x14ac:dyDescent="0.3">
      <c r="A6447" s="53" t="s">
        <v>1065</v>
      </c>
      <c r="B6447" s="57">
        <v>45717</v>
      </c>
      <c r="C6447" s="59">
        <v>3006258.83</v>
      </c>
      <c r="D6447" s="60">
        <v>0</v>
      </c>
      <c r="E6447" s="54">
        <v>45093.88</v>
      </c>
      <c r="F6447" s="54">
        <v>51650.2</v>
      </c>
      <c r="G6447" s="55">
        <v>1.145</v>
      </c>
      <c r="H6447" s="53">
        <v>0</v>
      </c>
      <c r="I6447" s="53" t="s">
        <v>1408</v>
      </c>
    </row>
    <row r="6448" spans="1:9" ht="17.399999999999999" x14ac:dyDescent="0.3">
      <c r="A6448" s="53" t="s">
        <v>1065</v>
      </c>
      <c r="B6448" s="57">
        <v>45748</v>
      </c>
      <c r="C6448" s="59">
        <v>2922816.51</v>
      </c>
      <c r="D6448" s="60">
        <v>0</v>
      </c>
      <c r="E6448" s="54">
        <v>43842.25</v>
      </c>
      <c r="F6448" s="54">
        <v>46742.31</v>
      </c>
      <c r="G6448" s="55">
        <v>1.0660000000000001</v>
      </c>
      <c r="H6448" s="53">
        <v>0</v>
      </c>
      <c r="I6448" s="53" t="s">
        <v>1408</v>
      </c>
    </row>
    <row r="6449" spans="1:9" ht="17.399999999999999" x14ac:dyDescent="0.3">
      <c r="A6449" s="53" t="s">
        <v>1065</v>
      </c>
      <c r="B6449" s="57">
        <v>45778</v>
      </c>
      <c r="C6449" s="59">
        <v>2830310.94</v>
      </c>
      <c r="D6449" s="60">
        <v>0</v>
      </c>
      <c r="E6449" s="54">
        <v>42454.66</v>
      </c>
      <c r="F6449" s="54">
        <v>47027.41</v>
      </c>
      <c r="G6449" s="55">
        <v>1.1080000000000001</v>
      </c>
      <c r="H6449" s="53">
        <v>0</v>
      </c>
      <c r="I6449" s="53" t="s">
        <v>1408</v>
      </c>
    </row>
    <row r="6450" spans="1:9" ht="17.399999999999999" x14ac:dyDescent="0.3">
      <c r="A6450" s="53" t="s">
        <v>1065</v>
      </c>
      <c r="B6450" s="57">
        <v>45809</v>
      </c>
      <c r="C6450" s="59">
        <v>2744272.87</v>
      </c>
      <c r="D6450" s="60">
        <v>95</v>
      </c>
      <c r="E6450" s="54">
        <v>41164.089999999997</v>
      </c>
      <c r="F6450" s="54">
        <v>15905.42</v>
      </c>
      <c r="G6450" s="55">
        <v>0.38600000000000001</v>
      </c>
      <c r="H6450" s="53">
        <v>0</v>
      </c>
      <c r="I6450" s="53" t="s">
        <v>1409</v>
      </c>
    </row>
    <row r="6451" spans="1:9" ht="17.399999999999999" x14ac:dyDescent="0.3">
      <c r="A6451" s="53" t="s">
        <v>1065</v>
      </c>
      <c r="B6451" s="57">
        <v>45839</v>
      </c>
      <c r="C6451" s="59">
        <v>2660748.02</v>
      </c>
      <c r="D6451" s="60">
        <v>185</v>
      </c>
      <c r="E6451" s="54">
        <v>39911.22</v>
      </c>
      <c r="F6451" s="54">
        <v>17771.84</v>
      </c>
      <c r="G6451" s="55">
        <v>0.44500000000000001</v>
      </c>
      <c r="H6451" s="53">
        <v>0</v>
      </c>
      <c r="I6451" s="53" t="s">
        <v>1409</v>
      </c>
    </row>
    <row r="6452" spans="1:9" ht="17.399999999999999" x14ac:dyDescent="0.3">
      <c r="A6452" s="53" t="s">
        <v>1065</v>
      </c>
      <c r="B6452" s="57">
        <v>45870</v>
      </c>
      <c r="C6452" s="59">
        <v>2575785.39</v>
      </c>
      <c r="D6452" s="60">
        <v>0</v>
      </c>
      <c r="E6452" s="54">
        <v>38636.78</v>
      </c>
      <c r="F6452" s="54">
        <v>42434.87</v>
      </c>
      <c r="G6452" s="55">
        <v>1.0980000000000001</v>
      </c>
      <c r="H6452" s="53">
        <v>0</v>
      </c>
      <c r="I6452" s="53" t="s">
        <v>1408</v>
      </c>
    </row>
    <row r="6453" spans="1:9" ht="17.399999999999999" x14ac:dyDescent="0.3">
      <c r="A6453" s="53" t="s">
        <v>1065</v>
      </c>
      <c r="B6453" s="57">
        <v>45901</v>
      </c>
      <c r="C6453" s="59">
        <v>2496778.52</v>
      </c>
      <c r="D6453" s="60">
        <v>15</v>
      </c>
      <c r="E6453" s="54">
        <v>37451.68</v>
      </c>
      <c r="F6453" s="54">
        <v>41432.019999999997</v>
      </c>
      <c r="G6453" s="55">
        <v>1.1060000000000001</v>
      </c>
      <c r="H6453" s="53">
        <v>0</v>
      </c>
      <c r="I6453" s="53" t="s">
        <v>1408</v>
      </c>
    </row>
    <row r="6454" spans="1:9" ht="17.399999999999999" x14ac:dyDescent="0.3">
      <c r="A6454" s="53" t="s">
        <v>1065</v>
      </c>
      <c r="B6454" s="57">
        <v>45931</v>
      </c>
      <c r="C6454" s="59">
        <v>2416247.73</v>
      </c>
      <c r="D6454" s="60">
        <v>0</v>
      </c>
      <c r="E6454" s="54">
        <v>36243.72</v>
      </c>
      <c r="F6454" s="54">
        <v>40849.01</v>
      </c>
      <c r="G6454" s="55">
        <v>1.127</v>
      </c>
      <c r="H6454" s="53">
        <v>0</v>
      </c>
      <c r="I6454" s="53" t="s">
        <v>1408</v>
      </c>
    </row>
    <row r="6455" spans="1:9" ht="17.399999999999999" x14ac:dyDescent="0.3">
      <c r="A6455" s="53" t="s">
        <v>1065</v>
      </c>
      <c r="B6455" s="57">
        <v>45962</v>
      </c>
      <c r="C6455" s="59">
        <v>2347889.3199999998</v>
      </c>
      <c r="D6455" s="60">
        <v>65</v>
      </c>
      <c r="E6455" s="54">
        <v>35218.339999999997</v>
      </c>
      <c r="F6455" s="54">
        <v>14866.66</v>
      </c>
      <c r="G6455" s="55">
        <v>0.42199999999999999</v>
      </c>
      <c r="H6455" s="53">
        <v>0</v>
      </c>
      <c r="I6455" s="53" t="s">
        <v>1411</v>
      </c>
    </row>
    <row r="6456" spans="1:9" ht="17.399999999999999" x14ac:dyDescent="0.3">
      <c r="A6456" s="53" t="s">
        <v>1065</v>
      </c>
      <c r="B6456" s="57">
        <v>45992</v>
      </c>
      <c r="C6456" s="59">
        <v>2278574.14</v>
      </c>
      <c r="D6456" s="60">
        <v>95</v>
      </c>
      <c r="E6456" s="54">
        <v>34178.61</v>
      </c>
      <c r="F6456" s="54">
        <v>9932.69</v>
      </c>
      <c r="G6456" s="55">
        <v>0.29099999999999998</v>
      </c>
      <c r="H6456" s="53">
        <v>0</v>
      </c>
      <c r="I6456" s="53" t="s">
        <v>1409</v>
      </c>
    </row>
    <row r="6457" spans="1:9" ht="17.399999999999999" x14ac:dyDescent="0.3">
      <c r="A6457" s="53" t="s">
        <v>1066</v>
      </c>
      <c r="B6457" s="57">
        <v>45658</v>
      </c>
      <c r="C6457" s="59">
        <v>4397798.18</v>
      </c>
      <c r="D6457" s="60">
        <v>0</v>
      </c>
      <c r="E6457" s="54">
        <v>65966.97</v>
      </c>
      <c r="F6457" s="54">
        <v>65269.57</v>
      </c>
      <c r="G6457" s="55">
        <v>0.98899999999999999</v>
      </c>
      <c r="H6457" s="53">
        <v>0</v>
      </c>
      <c r="I6457" s="53" t="s">
        <v>1408</v>
      </c>
    </row>
    <row r="6458" spans="1:9" ht="17.399999999999999" x14ac:dyDescent="0.3">
      <c r="A6458" s="53" t="s">
        <v>1066</v>
      </c>
      <c r="B6458" s="57">
        <v>45689</v>
      </c>
      <c r="C6458" s="59">
        <v>4272601.07</v>
      </c>
      <c r="D6458" s="60">
        <v>0</v>
      </c>
      <c r="E6458" s="54">
        <v>64089.02</v>
      </c>
      <c r="F6458" s="54">
        <v>72663.58</v>
      </c>
      <c r="G6458" s="55">
        <v>1.1339999999999999</v>
      </c>
      <c r="H6458" s="53">
        <v>0</v>
      </c>
      <c r="I6458" s="53" t="s">
        <v>1408</v>
      </c>
    </row>
    <row r="6459" spans="1:9" ht="17.399999999999999" x14ac:dyDescent="0.3">
      <c r="A6459" s="53" t="s">
        <v>1066</v>
      </c>
      <c r="B6459" s="57">
        <v>45717</v>
      </c>
      <c r="C6459" s="59">
        <v>4137175.55</v>
      </c>
      <c r="D6459" s="60">
        <v>0</v>
      </c>
      <c r="E6459" s="54">
        <v>62057.63</v>
      </c>
      <c r="F6459" s="54">
        <v>64533.69</v>
      </c>
      <c r="G6459" s="55">
        <v>1.04</v>
      </c>
      <c r="H6459" s="53">
        <v>0</v>
      </c>
      <c r="I6459" s="53" t="s">
        <v>1408</v>
      </c>
    </row>
    <row r="6460" spans="1:9" ht="17.399999999999999" x14ac:dyDescent="0.3">
      <c r="A6460" s="53" t="s">
        <v>1066</v>
      </c>
      <c r="B6460" s="57">
        <v>45748</v>
      </c>
      <c r="C6460" s="59">
        <v>4029193.84</v>
      </c>
      <c r="D6460" s="60">
        <v>0</v>
      </c>
      <c r="E6460" s="54">
        <v>60437.91</v>
      </c>
      <c r="F6460" s="54">
        <v>66346.89</v>
      </c>
      <c r="G6460" s="55">
        <v>1.0980000000000001</v>
      </c>
      <c r="H6460" s="53">
        <v>0</v>
      </c>
      <c r="I6460" s="53" t="s">
        <v>1408</v>
      </c>
    </row>
    <row r="6461" spans="1:9" ht="17.399999999999999" x14ac:dyDescent="0.3">
      <c r="A6461" s="53" t="s">
        <v>1066</v>
      </c>
      <c r="B6461" s="57">
        <v>45778</v>
      </c>
      <c r="C6461" s="59">
        <v>3905488.85</v>
      </c>
      <c r="D6461" s="60">
        <v>0</v>
      </c>
      <c r="E6461" s="54">
        <v>58582.33</v>
      </c>
      <c r="F6461" s="54">
        <v>64530.5</v>
      </c>
      <c r="G6461" s="55">
        <v>1.1020000000000001</v>
      </c>
      <c r="H6461" s="53">
        <v>0</v>
      </c>
      <c r="I6461" s="53" t="s">
        <v>1408</v>
      </c>
    </row>
    <row r="6462" spans="1:9" ht="17.399999999999999" x14ac:dyDescent="0.3">
      <c r="A6462" s="53" t="s">
        <v>1066</v>
      </c>
      <c r="B6462" s="57">
        <v>45809</v>
      </c>
      <c r="C6462" s="59">
        <v>3796995.07</v>
      </c>
      <c r="D6462" s="60">
        <v>0</v>
      </c>
      <c r="E6462" s="54">
        <v>56954.93</v>
      </c>
      <c r="F6462" s="54">
        <v>54186.68</v>
      </c>
      <c r="G6462" s="55">
        <v>0.95099999999999996</v>
      </c>
      <c r="H6462" s="53">
        <v>0</v>
      </c>
      <c r="I6462" s="53" t="s">
        <v>1408</v>
      </c>
    </row>
    <row r="6463" spans="1:9" ht="17.399999999999999" x14ac:dyDescent="0.3">
      <c r="A6463" s="53" t="s">
        <v>1066</v>
      </c>
      <c r="B6463" s="57">
        <v>45839</v>
      </c>
      <c r="C6463" s="59">
        <v>3698212.37</v>
      </c>
      <c r="D6463" s="60">
        <v>0</v>
      </c>
      <c r="E6463" s="54">
        <v>55473.19</v>
      </c>
      <c r="F6463" s="54">
        <v>55987.56</v>
      </c>
      <c r="G6463" s="55">
        <v>1.0089999999999999</v>
      </c>
      <c r="H6463" s="53">
        <v>0</v>
      </c>
      <c r="I6463" s="53" t="s">
        <v>1408</v>
      </c>
    </row>
    <row r="6464" spans="1:9" ht="17.399999999999999" x14ac:dyDescent="0.3">
      <c r="A6464" s="53" t="s">
        <v>1066</v>
      </c>
      <c r="B6464" s="57">
        <v>45870</v>
      </c>
      <c r="C6464" s="59">
        <v>3698212.37</v>
      </c>
      <c r="D6464" s="60">
        <v>185</v>
      </c>
      <c r="E6464" s="54">
        <v>55473.19</v>
      </c>
      <c r="F6464" s="54">
        <v>9002.91</v>
      </c>
      <c r="G6464" s="55">
        <v>0.16200000000000001</v>
      </c>
      <c r="H6464" s="53">
        <v>0</v>
      </c>
      <c r="I6464" s="53" t="s">
        <v>1412</v>
      </c>
    </row>
    <row r="6465" spans="1:9" ht="17.399999999999999" x14ac:dyDescent="0.3">
      <c r="A6465" s="53" t="s">
        <v>1066</v>
      </c>
      <c r="B6465" s="57">
        <v>45901</v>
      </c>
      <c r="C6465" s="59">
        <v>3698212.37</v>
      </c>
      <c r="D6465" s="60">
        <v>999</v>
      </c>
      <c r="E6465" s="54">
        <v>55473.19</v>
      </c>
      <c r="F6465" s="54">
        <v>7238.49</v>
      </c>
      <c r="G6465" s="55">
        <v>0.13</v>
      </c>
      <c r="H6465" s="53">
        <v>0</v>
      </c>
      <c r="I6465" s="53" t="s">
        <v>1412</v>
      </c>
    </row>
    <row r="6466" spans="1:9" ht="17.399999999999999" x14ac:dyDescent="0.3">
      <c r="A6466" s="53" t="s">
        <v>1066</v>
      </c>
      <c r="B6466" s="57">
        <v>45931</v>
      </c>
      <c r="C6466" s="59">
        <v>3698212.37</v>
      </c>
      <c r="D6466" s="60">
        <v>999</v>
      </c>
      <c r="E6466" s="54">
        <v>55473.19</v>
      </c>
      <c r="F6466" s="54">
        <v>3350.08</v>
      </c>
      <c r="G6466" s="55">
        <v>0.06</v>
      </c>
      <c r="H6466" s="53">
        <v>0</v>
      </c>
      <c r="I6466" s="53" t="s">
        <v>1412</v>
      </c>
    </row>
    <row r="6467" spans="1:9" ht="17.399999999999999" x14ac:dyDescent="0.3">
      <c r="A6467" s="53" t="s">
        <v>1066</v>
      </c>
      <c r="B6467" s="57">
        <v>45962</v>
      </c>
      <c r="C6467" s="59">
        <v>3698212.37</v>
      </c>
      <c r="D6467" s="60">
        <v>999</v>
      </c>
      <c r="E6467" s="54">
        <v>55473.19</v>
      </c>
      <c r="F6467" s="54">
        <v>7667.86</v>
      </c>
      <c r="G6467" s="55">
        <v>0.13800000000000001</v>
      </c>
      <c r="H6467" s="53">
        <v>0</v>
      </c>
      <c r="I6467" s="53" t="s">
        <v>1412</v>
      </c>
    </row>
    <row r="6468" spans="1:9" ht="17.399999999999999" x14ac:dyDescent="0.3">
      <c r="A6468" s="53" t="s">
        <v>1066</v>
      </c>
      <c r="B6468" s="57">
        <v>45992</v>
      </c>
      <c r="C6468" s="59">
        <v>3698212.37</v>
      </c>
      <c r="D6468" s="60">
        <v>999</v>
      </c>
      <c r="E6468" s="54">
        <v>55473.19</v>
      </c>
      <c r="F6468" s="54">
        <v>6941.58</v>
      </c>
      <c r="G6468" s="55">
        <v>0.125</v>
      </c>
      <c r="H6468" s="53">
        <v>0</v>
      </c>
      <c r="I6468" s="53" t="s">
        <v>1412</v>
      </c>
    </row>
    <row r="6469" spans="1:9" ht="17.399999999999999" x14ac:dyDescent="0.3">
      <c r="A6469" s="53" t="s">
        <v>1067</v>
      </c>
      <c r="B6469" s="57">
        <v>45658</v>
      </c>
      <c r="C6469" s="59">
        <v>286182.09999999998</v>
      </c>
      <c r="D6469" s="60">
        <v>0</v>
      </c>
      <c r="E6469" s="54">
        <v>4292.7299999999996</v>
      </c>
      <c r="F6469" s="54">
        <v>4824.08</v>
      </c>
      <c r="G6469" s="55">
        <v>1.1240000000000001</v>
      </c>
      <c r="H6469" s="53">
        <v>0</v>
      </c>
      <c r="I6469" s="53" t="s">
        <v>1408</v>
      </c>
    </row>
    <row r="6470" spans="1:9" ht="17.399999999999999" x14ac:dyDescent="0.3">
      <c r="A6470" s="53" t="s">
        <v>1067</v>
      </c>
      <c r="B6470" s="57">
        <v>45689</v>
      </c>
      <c r="C6470" s="59">
        <v>278329.55</v>
      </c>
      <c r="D6470" s="60">
        <v>0</v>
      </c>
      <c r="E6470" s="54">
        <v>4174.9399999999996</v>
      </c>
      <c r="F6470" s="54">
        <v>4098.5</v>
      </c>
      <c r="G6470" s="55">
        <v>0.98199999999999998</v>
      </c>
      <c r="H6470" s="53">
        <v>0</v>
      </c>
      <c r="I6470" s="53" t="s">
        <v>1408</v>
      </c>
    </row>
    <row r="6471" spans="1:9" ht="17.399999999999999" x14ac:dyDescent="0.3">
      <c r="A6471" s="53" t="s">
        <v>1067</v>
      </c>
      <c r="B6471" s="57">
        <v>45717</v>
      </c>
      <c r="C6471" s="59">
        <v>269730.98</v>
      </c>
      <c r="D6471" s="60">
        <v>0</v>
      </c>
      <c r="E6471" s="54">
        <v>4045.96</v>
      </c>
      <c r="F6471" s="54">
        <v>4139.07</v>
      </c>
      <c r="G6471" s="55">
        <v>1.0229999999999999</v>
      </c>
      <c r="H6471" s="53">
        <v>0</v>
      </c>
      <c r="I6471" s="53" t="s">
        <v>1408</v>
      </c>
    </row>
    <row r="6472" spans="1:9" ht="17.399999999999999" x14ac:dyDescent="0.3">
      <c r="A6472" s="53" t="s">
        <v>1067</v>
      </c>
      <c r="B6472" s="57">
        <v>45748</v>
      </c>
      <c r="C6472" s="59">
        <v>260898.81</v>
      </c>
      <c r="D6472" s="60">
        <v>15</v>
      </c>
      <c r="E6472" s="54">
        <v>3913.48</v>
      </c>
      <c r="F6472" s="54">
        <v>3863.1</v>
      </c>
      <c r="G6472" s="55">
        <v>0.98699999999999999</v>
      </c>
      <c r="H6472" s="53">
        <v>0</v>
      </c>
      <c r="I6472" s="53" t="s">
        <v>1408</v>
      </c>
    </row>
    <row r="6473" spans="1:9" ht="17.399999999999999" x14ac:dyDescent="0.3">
      <c r="A6473" s="53" t="s">
        <v>1067</v>
      </c>
      <c r="B6473" s="57">
        <v>45778</v>
      </c>
      <c r="C6473" s="59">
        <v>252985.91</v>
      </c>
      <c r="D6473" s="60">
        <v>0</v>
      </c>
      <c r="E6473" s="54">
        <v>3794.79</v>
      </c>
      <c r="F6473" s="54">
        <v>3973.18</v>
      </c>
      <c r="G6473" s="55">
        <v>1.0469999999999999</v>
      </c>
      <c r="H6473" s="53">
        <v>0</v>
      </c>
      <c r="I6473" s="53" t="s">
        <v>1408</v>
      </c>
    </row>
    <row r="6474" spans="1:9" ht="17.399999999999999" x14ac:dyDescent="0.3">
      <c r="A6474" s="53" t="s">
        <v>1067</v>
      </c>
      <c r="B6474" s="57">
        <v>45809</v>
      </c>
      <c r="C6474" s="59">
        <v>252985.91</v>
      </c>
      <c r="D6474" s="60">
        <v>185</v>
      </c>
      <c r="E6474" s="54">
        <v>3794.79</v>
      </c>
      <c r="F6474" s="54">
        <v>293.27999999999997</v>
      </c>
      <c r="G6474" s="55">
        <v>7.6999999999999999E-2</v>
      </c>
      <c r="H6474" s="53">
        <v>0</v>
      </c>
      <c r="I6474" s="53" t="s">
        <v>1412</v>
      </c>
    </row>
    <row r="6475" spans="1:9" ht="17.399999999999999" x14ac:dyDescent="0.3">
      <c r="A6475" s="53" t="s">
        <v>1067</v>
      </c>
      <c r="B6475" s="57">
        <v>45839</v>
      </c>
      <c r="C6475" s="59">
        <v>252985.91</v>
      </c>
      <c r="D6475" s="60">
        <v>999</v>
      </c>
      <c r="E6475" s="54">
        <v>3794.79</v>
      </c>
      <c r="F6475" s="54">
        <v>434.22</v>
      </c>
      <c r="G6475" s="55">
        <v>0.114</v>
      </c>
      <c r="H6475" s="53">
        <v>0</v>
      </c>
      <c r="I6475" s="53" t="s">
        <v>1412</v>
      </c>
    </row>
    <row r="6476" spans="1:9" ht="17.399999999999999" x14ac:dyDescent="0.3">
      <c r="A6476" s="53" t="s">
        <v>1067</v>
      </c>
      <c r="B6476" s="57">
        <v>45870</v>
      </c>
      <c r="C6476" s="59">
        <v>252985.91</v>
      </c>
      <c r="D6476" s="60">
        <v>999</v>
      </c>
      <c r="E6476" s="54">
        <v>3794.79</v>
      </c>
      <c r="F6476" s="54">
        <v>723.15</v>
      </c>
      <c r="G6476" s="55">
        <v>0.191</v>
      </c>
      <c r="H6476" s="53">
        <v>0</v>
      </c>
      <c r="I6476" s="53" t="s">
        <v>1412</v>
      </c>
    </row>
    <row r="6477" spans="1:9" ht="17.399999999999999" x14ac:dyDescent="0.3">
      <c r="A6477" s="53" t="s">
        <v>1067</v>
      </c>
      <c r="B6477" s="57">
        <v>45901</v>
      </c>
      <c r="C6477" s="59">
        <v>252985.91</v>
      </c>
      <c r="D6477" s="60">
        <v>999</v>
      </c>
      <c r="E6477" s="54">
        <v>3794.79</v>
      </c>
      <c r="F6477" s="54">
        <v>365.28</v>
      </c>
      <c r="G6477" s="55">
        <v>9.6000000000000002E-2</v>
      </c>
      <c r="H6477" s="53">
        <v>0</v>
      </c>
      <c r="I6477" s="53" t="s">
        <v>1412</v>
      </c>
    </row>
    <row r="6478" spans="1:9" ht="17.399999999999999" x14ac:dyDescent="0.3">
      <c r="A6478" s="53" t="s">
        <v>1067</v>
      </c>
      <c r="B6478" s="57">
        <v>45931</v>
      </c>
      <c r="C6478" s="59">
        <v>252985.91</v>
      </c>
      <c r="D6478" s="60">
        <v>999</v>
      </c>
      <c r="E6478" s="54">
        <v>3794.79</v>
      </c>
      <c r="F6478" s="54">
        <v>542.62</v>
      </c>
      <c r="G6478" s="55">
        <v>0.14299999999999999</v>
      </c>
      <c r="H6478" s="53">
        <v>0</v>
      </c>
      <c r="I6478" s="53" t="s">
        <v>1412</v>
      </c>
    </row>
    <row r="6479" spans="1:9" ht="17.399999999999999" x14ac:dyDescent="0.3">
      <c r="A6479" s="53" t="s">
        <v>1067</v>
      </c>
      <c r="B6479" s="57">
        <v>45962</v>
      </c>
      <c r="C6479" s="59">
        <v>252985.91</v>
      </c>
      <c r="D6479" s="60">
        <v>999</v>
      </c>
      <c r="E6479" s="54">
        <v>3794.79</v>
      </c>
      <c r="F6479" s="54">
        <v>706.9</v>
      </c>
      <c r="G6479" s="55">
        <v>0.186</v>
      </c>
      <c r="H6479" s="53">
        <v>0</v>
      </c>
      <c r="I6479" s="53" t="s">
        <v>1412</v>
      </c>
    </row>
    <row r="6480" spans="1:9" ht="17.399999999999999" x14ac:dyDescent="0.3">
      <c r="A6480" s="53" t="s">
        <v>1067</v>
      </c>
      <c r="B6480" s="57">
        <v>45992</v>
      </c>
      <c r="C6480" s="59">
        <v>252985.91</v>
      </c>
      <c r="D6480" s="60">
        <v>999</v>
      </c>
      <c r="E6480" s="54">
        <v>3794.79</v>
      </c>
      <c r="F6480" s="54">
        <v>123.24</v>
      </c>
      <c r="G6480" s="55">
        <v>3.2000000000000001E-2</v>
      </c>
      <c r="H6480" s="53">
        <v>0</v>
      </c>
      <c r="I6480" s="53" t="s">
        <v>1412</v>
      </c>
    </row>
    <row r="6481" spans="1:9" ht="17.399999999999999" x14ac:dyDescent="0.3">
      <c r="A6481" s="53" t="s">
        <v>1068</v>
      </c>
      <c r="B6481" s="57">
        <v>45658</v>
      </c>
      <c r="C6481" s="59">
        <v>2131205.09</v>
      </c>
      <c r="D6481" s="60">
        <v>0</v>
      </c>
      <c r="E6481" s="54">
        <v>31968.080000000002</v>
      </c>
      <c r="F6481" s="54">
        <v>35310.620000000003</v>
      </c>
      <c r="G6481" s="55">
        <v>1.105</v>
      </c>
      <c r="H6481" s="53">
        <v>0</v>
      </c>
      <c r="I6481" s="53" t="s">
        <v>1408</v>
      </c>
    </row>
    <row r="6482" spans="1:9" ht="17.399999999999999" x14ac:dyDescent="0.3">
      <c r="A6482" s="53" t="s">
        <v>1068</v>
      </c>
      <c r="B6482" s="57">
        <v>45689</v>
      </c>
      <c r="C6482" s="59">
        <v>2065909.91</v>
      </c>
      <c r="D6482" s="60">
        <v>0</v>
      </c>
      <c r="E6482" s="54">
        <v>30988.65</v>
      </c>
      <c r="F6482" s="54">
        <v>33469.4</v>
      </c>
      <c r="G6482" s="55">
        <v>1.08</v>
      </c>
      <c r="H6482" s="53">
        <v>0</v>
      </c>
      <c r="I6482" s="53" t="s">
        <v>1408</v>
      </c>
    </row>
    <row r="6483" spans="1:9" ht="17.399999999999999" x14ac:dyDescent="0.3">
      <c r="A6483" s="53" t="s">
        <v>1068</v>
      </c>
      <c r="B6483" s="57">
        <v>45717</v>
      </c>
      <c r="C6483" s="59">
        <v>2004797.47</v>
      </c>
      <c r="D6483" s="60">
        <v>0</v>
      </c>
      <c r="E6483" s="54">
        <v>30071.96</v>
      </c>
      <c r="F6483" s="54">
        <v>28641.14</v>
      </c>
      <c r="G6483" s="55">
        <v>0.95199999999999996</v>
      </c>
      <c r="H6483" s="53">
        <v>0</v>
      </c>
      <c r="I6483" s="53" t="s">
        <v>1408</v>
      </c>
    </row>
    <row r="6484" spans="1:9" ht="17.399999999999999" x14ac:dyDescent="0.3">
      <c r="A6484" s="53" t="s">
        <v>1068</v>
      </c>
      <c r="B6484" s="57">
        <v>45748</v>
      </c>
      <c r="C6484" s="59">
        <v>1950610.3</v>
      </c>
      <c r="D6484" s="60">
        <v>95</v>
      </c>
      <c r="E6484" s="54">
        <v>29259.15</v>
      </c>
      <c r="F6484" s="54">
        <v>10883.04</v>
      </c>
      <c r="G6484" s="55">
        <v>0.372</v>
      </c>
      <c r="H6484" s="53">
        <v>0</v>
      </c>
      <c r="I6484" s="53" t="s">
        <v>1409</v>
      </c>
    </row>
    <row r="6485" spans="1:9" ht="17.399999999999999" x14ac:dyDescent="0.3">
      <c r="A6485" s="53" t="s">
        <v>1068</v>
      </c>
      <c r="B6485" s="57">
        <v>45778</v>
      </c>
      <c r="C6485" s="59">
        <v>1895612.82</v>
      </c>
      <c r="D6485" s="60">
        <v>15</v>
      </c>
      <c r="E6485" s="54">
        <v>28434.19</v>
      </c>
      <c r="F6485" s="54">
        <v>28158.83</v>
      </c>
      <c r="G6485" s="55">
        <v>0.99</v>
      </c>
      <c r="H6485" s="53">
        <v>0</v>
      </c>
      <c r="I6485" s="53" t="s">
        <v>1408</v>
      </c>
    </row>
    <row r="6486" spans="1:9" ht="17.399999999999999" x14ac:dyDescent="0.3">
      <c r="A6486" s="53" t="s">
        <v>1068</v>
      </c>
      <c r="B6486" s="57">
        <v>45809</v>
      </c>
      <c r="C6486" s="59">
        <v>1842323.64</v>
      </c>
      <c r="D6486" s="60">
        <v>0</v>
      </c>
      <c r="E6486" s="54">
        <v>27634.85</v>
      </c>
      <c r="F6486" s="54">
        <v>29117.08</v>
      </c>
      <c r="G6486" s="55">
        <v>1.054</v>
      </c>
      <c r="H6486" s="53">
        <v>0</v>
      </c>
      <c r="I6486" s="53" t="s">
        <v>1408</v>
      </c>
    </row>
    <row r="6487" spans="1:9" ht="17.399999999999999" x14ac:dyDescent="0.3">
      <c r="A6487" s="53" t="s">
        <v>1068</v>
      </c>
      <c r="B6487" s="57">
        <v>45839</v>
      </c>
      <c r="C6487" s="59">
        <v>1792470.92</v>
      </c>
      <c r="D6487" s="60">
        <v>0</v>
      </c>
      <c r="E6487" s="54">
        <v>26887.06</v>
      </c>
      <c r="F6487" s="54">
        <v>28096.82</v>
      </c>
      <c r="G6487" s="55">
        <v>1.0449999999999999</v>
      </c>
      <c r="H6487" s="53">
        <v>0</v>
      </c>
      <c r="I6487" s="53" t="s">
        <v>1408</v>
      </c>
    </row>
    <row r="6488" spans="1:9" ht="17.399999999999999" x14ac:dyDescent="0.3">
      <c r="A6488" s="53" t="s">
        <v>1068</v>
      </c>
      <c r="B6488" s="57">
        <v>45870</v>
      </c>
      <c r="C6488" s="59">
        <v>1792470.92</v>
      </c>
      <c r="D6488" s="60">
        <v>185</v>
      </c>
      <c r="E6488" s="54">
        <v>26887.06</v>
      </c>
      <c r="F6488" s="54">
        <v>3867.22</v>
      </c>
      <c r="G6488" s="55">
        <v>0.14399999999999999</v>
      </c>
      <c r="H6488" s="53">
        <v>1</v>
      </c>
      <c r="I6488" s="53" t="s">
        <v>1412</v>
      </c>
    </row>
    <row r="6489" spans="1:9" ht="17.399999999999999" x14ac:dyDescent="0.3">
      <c r="A6489" s="53" t="s">
        <v>1068</v>
      </c>
      <c r="B6489" s="57">
        <v>45901</v>
      </c>
      <c r="C6489" s="59">
        <v>1792470.92</v>
      </c>
      <c r="D6489" s="60">
        <v>999</v>
      </c>
      <c r="E6489" s="54">
        <v>26887.06</v>
      </c>
      <c r="F6489" s="54">
        <v>5343.52</v>
      </c>
      <c r="G6489" s="55">
        <v>0.19900000000000001</v>
      </c>
      <c r="H6489" s="53">
        <v>1</v>
      </c>
      <c r="I6489" s="53" t="s">
        <v>1412</v>
      </c>
    </row>
    <row r="6490" spans="1:9" ht="17.399999999999999" x14ac:dyDescent="0.3">
      <c r="A6490" s="53" t="s">
        <v>1068</v>
      </c>
      <c r="B6490" s="57">
        <v>45931</v>
      </c>
      <c r="C6490" s="59">
        <v>1792470.92</v>
      </c>
      <c r="D6490" s="60">
        <v>999</v>
      </c>
      <c r="E6490" s="54">
        <v>26887.06</v>
      </c>
      <c r="F6490" s="54">
        <v>2740.99</v>
      </c>
      <c r="G6490" s="55">
        <v>0.10199999999999999</v>
      </c>
      <c r="H6490" s="53">
        <v>1</v>
      </c>
      <c r="I6490" s="53" t="s">
        <v>1412</v>
      </c>
    </row>
    <row r="6491" spans="1:9" ht="17.399999999999999" x14ac:dyDescent="0.3">
      <c r="A6491" s="53" t="s">
        <v>1068</v>
      </c>
      <c r="B6491" s="57">
        <v>45962</v>
      </c>
      <c r="C6491" s="59">
        <v>1792470.92</v>
      </c>
      <c r="D6491" s="60">
        <v>999</v>
      </c>
      <c r="E6491" s="54">
        <v>26887.06</v>
      </c>
      <c r="F6491" s="54">
        <v>813.6</v>
      </c>
      <c r="G6491" s="55">
        <v>0.03</v>
      </c>
      <c r="H6491" s="53">
        <v>1</v>
      </c>
      <c r="I6491" s="53" t="s">
        <v>1412</v>
      </c>
    </row>
    <row r="6492" spans="1:9" ht="17.399999999999999" x14ac:dyDescent="0.3">
      <c r="A6492" s="53" t="s">
        <v>1068</v>
      </c>
      <c r="B6492" s="57">
        <v>45992</v>
      </c>
      <c r="C6492" s="59">
        <v>1792470.92</v>
      </c>
      <c r="D6492" s="60">
        <v>999</v>
      </c>
      <c r="E6492" s="54">
        <v>26887.06</v>
      </c>
      <c r="F6492" s="54">
        <v>5070.3900000000003</v>
      </c>
      <c r="G6492" s="55">
        <v>0.189</v>
      </c>
      <c r="H6492" s="53">
        <v>1</v>
      </c>
      <c r="I6492" s="53" t="s">
        <v>1412</v>
      </c>
    </row>
    <row r="6493" spans="1:9" ht="17.399999999999999" x14ac:dyDescent="0.3">
      <c r="A6493" s="53" t="s">
        <v>1069</v>
      </c>
      <c r="B6493" s="57">
        <v>45658</v>
      </c>
      <c r="C6493" s="59">
        <v>9915555.6899999995</v>
      </c>
      <c r="D6493" s="60">
        <v>0</v>
      </c>
      <c r="E6493" s="54">
        <v>148733.34</v>
      </c>
      <c r="F6493" s="54">
        <v>168870.24</v>
      </c>
      <c r="G6493" s="55">
        <v>1.135</v>
      </c>
      <c r="H6493" s="53">
        <v>0</v>
      </c>
      <c r="I6493" s="53" t="s">
        <v>1408</v>
      </c>
    </row>
    <row r="6494" spans="1:9" ht="17.399999999999999" x14ac:dyDescent="0.3">
      <c r="A6494" s="53" t="s">
        <v>1069</v>
      </c>
      <c r="B6494" s="57">
        <v>45689</v>
      </c>
      <c r="C6494" s="59">
        <v>9643443.25</v>
      </c>
      <c r="D6494" s="60">
        <v>185</v>
      </c>
      <c r="E6494" s="54">
        <v>144651.65</v>
      </c>
      <c r="F6494" s="54">
        <v>40099.86</v>
      </c>
      <c r="G6494" s="55">
        <v>0.27700000000000002</v>
      </c>
      <c r="H6494" s="53">
        <v>0</v>
      </c>
      <c r="I6494" s="53" t="s">
        <v>1409</v>
      </c>
    </row>
    <row r="6495" spans="1:9" ht="17.399999999999999" x14ac:dyDescent="0.3">
      <c r="A6495" s="53" t="s">
        <v>1069</v>
      </c>
      <c r="B6495" s="57">
        <v>45717</v>
      </c>
      <c r="C6495" s="59">
        <v>9381686.3300000001</v>
      </c>
      <c r="D6495" s="60">
        <v>0</v>
      </c>
      <c r="E6495" s="54">
        <v>140725.29</v>
      </c>
      <c r="F6495" s="54">
        <v>159769.41</v>
      </c>
      <c r="G6495" s="55">
        <v>1.135</v>
      </c>
      <c r="H6495" s="53">
        <v>0</v>
      </c>
      <c r="I6495" s="53" t="s">
        <v>1408</v>
      </c>
    </row>
    <row r="6496" spans="1:9" ht="17.399999999999999" x14ac:dyDescent="0.3">
      <c r="A6496" s="53" t="s">
        <v>1069</v>
      </c>
      <c r="B6496" s="57">
        <v>45748</v>
      </c>
      <c r="C6496" s="59">
        <v>9132899.3200000003</v>
      </c>
      <c r="D6496" s="60">
        <v>0</v>
      </c>
      <c r="E6496" s="54">
        <v>136993.49</v>
      </c>
      <c r="F6496" s="54">
        <v>143999.46</v>
      </c>
      <c r="G6496" s="55">
        <v>1.0509999999999999</v>
      </c>
      <c r="H6496" s="53">
        <v>0</v>
      </c>
      <c r="I6496" s="53" t="s">
        <v>1408</v>
      </c>
    </row>
    <row r="6497" spans="1:9" ht="17.399999999999999" x14ac:dyDescent="0.3">
      <c r="A6497" s="53" t="s">
        <v>1069</v>
      </c>
      <c r="B6497" s="57">
        <v>45778</v>
      </c>
      <c r="C6497" s="59">
        <v>8892845.2300000004</v>
      </c>
      <c r="D6497" s="60">
        <v>0</v>
      </c>
      <c r="E6497" s="54">
        <v>133392.68</v>
      </c>
      <c r="F6497" s="54">
        <v>130414.1</v>
      </c>
      <c r="G6497" s="55">
        <v>0.97799999999999998</v>
      </c>
      <c r="H6497" s="53">
        <v>0</v>
      </c>
      <c r="I6497" s="53" t="s">
        <v>1408</v>
      </c>
    </row>
    <row r="6498" spans="1:9" ht="17.399999999999999" x14ac:dyDescent="0.3">
      <c r="A6498" s="53" t="s">
        <v>1069</v>
      </c>
      <c r="B6498" s="57">
        <v>45809</v>
      </c>
      <c r="C6498" s="59">
        <v>8672440.9499999993</v>
      </c>
      <c r="D6498" s="60">
        <v>0</v>
      </c>
      <c r="E6498" s="54">
        <v>130086.61</v>
      </c>
      <c r="F6498" s="54">
        <v>134481.51999999999</v>
      </c>
      <c r="G6498" s="55">
        <v>1.034</v>
      </c>
      <c r="H6498" s="53">
        <v>0</v>
      </c>
      <c r="I6498" s="53" t="s">
        <v>1408</v>
      </c>
    </row>
    <row r="6499" spans="1:9" ht="17.399999999999999" x14ac:dyDescent="0.3">
      <c r="A6499" s="53" t="s">
        <v>1069</v>
      </c>
      <c r="B6499" s="57">
        <v>45839</v>
      </c>
      <c r="C6499" s="59">
        <v>8460313.2799999993</v>
      </c>
      <c r="D6499" s="60">
        <v>95</v>
      </c>
      <c r="E6499" s="54">
        <v>126904.7</v>
      </c>
      <c r="F6499" s="54">
        <v>50400.91</v>
      </c>
      <c r="G6499" s="55">
        <v>0.39700000000000002</v>
      </c>
      <c r="H6499" s="53">
        <v>0</v>
      </c>
      <c r="I6499" s="53" t="s">
        <v>1409</v>
      </c>
    </row>
    <row r="6500" spans="1:9" ht="17.399999999999999" x14ac:dyDescent="0.3">
      <c r="A6500" s="53" t="s">
        <v>1069</v>
      </c>
      <c r="B6500" s="57">
        <v>45870</v>
      </c>
      <c r="C6500" s="59">
        <v>8233143.0199999996</v>
      </c>
      <c r="D6500" s="60">
        <v>0</v>
      </c>
      <c r="E6500" s="54">
        <v>123497.15</v>
      </c>
      <c r="F6500" s="54">
        <v>140292.25</v>
      </c>
      <c r="G6500" s="55">
        <v>1.1359999999999999</v>
      </c>
      <c r="H6500" s="53">
        <v>0</v>
      </c>
      <c r="I6500" s="53" t="s">
        <v>1408</v>
      </c>
    </row>
    <row r="6501" spans="1:9" ht="17.399999999999999" x14ac:dyDescent="0.3">
      <c r="A6501" s="53" t="s">
        <v>1069</v>
      </c>
      <c r="B6501" s="57">
        <v>45901</v>
      </c>
      <c r="C6501" s="59">
        <v>8028394.3300000001</v>
      </c>
      <c r="D6501" s="60">
        <v>95</v>
      </c>
      <c r="E6501" s="54">
        <v>120425.91</v>
      </c>
      <c r="F6501" s="54">
        <v>50828.22</v>
      </c>
      <c r="G6501" s="55">
        <v>0.42199999999999999</v>
      </c>
      <c r="H6501" s="53">
        <v>0</v>
      </c>
      <c r="I6501" s="53" t="s">
        <v>1409</v>
      </c>
    </row>
    <row r="6502" spans="1:9" ht="17.399999999999999" x14ac:dyDescent="0.3">
      <c r="A6502" s="53" t="s">
        <v>1069</v>
      </c>
      <c r="B6502" s="57">
        <v>45931</v>
      </c>
      <c r="C6502" s="59">
        <v>7805703.9900000002</v>
      </c>
      <c r="D6502" s="60">
        <v>0</v>
      </c>
      <c r="E6502" s="54">
        <v>117085.56</v>
      </c>
      <c r="F6502" s="54">
        <v>117723.73</v>
      </c>
      <c r="G6502" s="55">
        <v>1.0049999999999999</v>
      </c>
      <c r="H6502" s="53">
        <v>0</v>
      </c>
      <c r="I6502" s="53" t="s">
        <v>1408</v>
      </c>
    </row>
    <row r="6503" spans="1:9" ht="17.399999999999999" x14ac:dyDescent="0.3">
      <c r="A6503" s="53" t="s">
        <v>1069</v>
      </c>
      <c r="B6503" s="57">
        <v>45962</v>
      </c>
      <c r="C6503" s="59">
        <v>7610942.3600000003</v>
      </c>
      <c r="D6503" s="60">
        <v>0</v>
      </c>
      <c r="E6503" s="54">
        <v>114164.14</v>
      </c>
      <c r="F6503" s="54">
        <v>118104.43</v>
      </c>
      <c r="G6503" s="55">
        <v>1.0349999999999999</v>
      </c>
      <c r="H6503" s="53">
        <v>0</v>
      </c>
      <c r="I6503" s="53" t="s">
        <v>1408</v>
      </c>
    </row>
    <row r="6504" spans="1:9" ht="17.399999999999999" x14ac:dyDescent="0.3">
      <c r="A6504" s="53" t="s">
        <v>1069</v>
      </c>
      <c r="B6504" s="57">
        <v>45992</v>
      </c>
      <c r="C6504" s="59">
        <v>7421270.6699999999</v>
      </c>
      <c r="D6504" s="60">
        <v>15</v>
      </c>
      <c r="E6504" s="54">
        <v>111319.06</v>
      </c>
      <c r="F6504" s="54">
        <v>111506.13</v>
      </c>
      <c r="G6504" s="55">
        <v>1.002</v>
      </c>
      <c r="H6504" s="53">
        <v>0</v>
      </c>
      <c r="I6504" s="53" t="s">
        <v>1408</v>
      </c>
    </row>
    <row r="6505" spans="1:9" ht="17.399999999999999" x14ac:dyDescent="0.3">
      <c r="A6505" s="53" t="s">
        <v>1071</v>
      </c>
      <c r="B6505" s="57">
        <v>45658</v>
      </c>
      <c r="C6505" s="59">
        <v>15964513.029999999</v>
      </c>
      <c r="D6505" s="60">
        <v>0</v>
      </c>
      <c r="E6505" s="54">
        <v>239467.7</v>
      </c>
      <c r="F6505" s="54">
        <v>263701.98</v>
      </c>
      <c r="G6505" s="55">
        <v>1.101</v>
      </c>
      <c r="H6505" s="53">
        <v>0</v>
      </c>
      <c r="I6505" s="53" t="s">
        <v>1408</v>
      </c>
    </row>
    <row r="6506" spans="1:9" ht="17.399999999999999" x14ac:dyDescent="0.3">
      <c r="A6506" s="53" t="s">
        <v>1071</v>
      </c>
      <c r="B6506" s="57">
        <v>45689</v>
      </c>
      <c r="C6506" s="59">
        <v>15575274.42</v>
      </c>
      <c r="D6506" s="60">
        <v>65</v>
      </c>
      <c r="E6506" s="54">
        <v>233629.12</v>
      </c>
      <c r="F6506" s="54">
        <v>178811.15</v>
      </c>
      <c r="G6506" s="55">
        <v>0.76500000000000001</v>
      </c>
      <c r="H6506" s="53">
        <v>0</v>
      </c>
      <c r="I6506" s="53" t="s">
        <v>1411</v>
      </c>
    </row>
    <row r="6507" spans="1:9" ht="17.399999999999999" x14ac:dyDescent="0.3">
      <c r="A6507" s="53" t="s">
        <v>1071</v>
      </c>
      <c r="B6507" s="57">
        <v>45717</v>
      </c>
      <c r="C6507" s="59">
        <v>15195077.49</v>
      </c>
      <c r="D6507" s="60">
        <v>35</v>
      </c>
      <c r="E6507" s="54">
        <v>227926.16</v>
      </c>
      <c r="F6507" s="54">
        <v>182062.69</v>
      </c>
      <c r="G6507" s="55">
        <v>0.79900000000000004</v>
      </c>
      <c r="H6507" s="53">
        <v>0</v>
      </c>
      <c r="I6507" s="53" t="s">
        <v>1410</v>
      </c>
    </row>
    <row r="6508" spans="1:9" ht="17.399999999999999" x14ac:dyDescent="0.3">
      <c r="A6508" s="53" t="s">
        <v>1071</v>
      </c>
      <c r="B6508" s="57">
        <v>45748</v>
      </c>
      <c r="C6508" s="59">
        <v>14814816.970000001</v>
      </c>
      <c r="D6508" s="60">
        <v>65</v>
      </c>
      <c r="E6508" s="54">
        <v>222222.25</v>
      </c>
      <c r="F6508" s="54">
        <v>169329.23</v>
      </c>
      <c r="G6508" s="55">
        <v>0.76200000000000001</v>
      </c>
      <c r="H6508" s="53">
        <v>0</v>
      </c>
      <c r="I6508" s="53" t="s">
        <v>1411</v>
      </c>
    </row>
    <row r="6509" spans="1:9" ht="17.399999999999999" x14ac:dyDescent="0.3">
      <c r="A6509" s="53" t="s">
        <v>1071</v>
      </c>
      <c r="B6509" s="57">
        <v>45778</v>
      </c>
      <c r="C6509" s="59">
        <v>14433000.43</v>
      </c>
      <c r="D6509" s="60">
        <v>0</v>
      </c>
      <c r="E6509" s="54">
        <v>216495.01</v>
      </c>
      <c r="F6509" s="54">
        <v>213443.78</v>
      </c>
      <c r="G6509" s="55">
        <v>0.98599999999999999</v>
      </c>
      <c r="H6509" s="53">
        <v>0</v>
      </c>
      <c r="I6509" s="53" t="s">
        <v>1408</v>
      </c>
    </row>
    <row r="6510" spans="1:9" ht="17.399999999999999" x14ac:dyDescent="0.3">
      <c r="A6510" s="53" t="s">
        <v>1071</v>
      </c>
      <c r="B6510" s="57">
        <v>45809</v>
      </c>
      <c r="C6510" s="59">
        <v>14079526.199999999</v>
      </c>
      <c r="D6510" s="60">
        <v>0</v>
      </c>
      <c r="E6510" s="54">
        <v>211192.89</v>
      </c>
      <c r="F6510" s="54">
        <v>226887.11</v>
      </c>
      <c r="G6510" s="55">
        <v>1.0740000000000001</v>
      </c>
      <c r="H6510" s="53">
        <v>0</v>
      </c>
      <c r="I6510" s="53" t="s">
        <v>1408</v>
      </c>
    </row>
    <row r="6511" spans="1:9" ht="17.399999999999999" x14ac:dyDescent="0.3">
      <c r="A6511" s="53" t="s">
        <v>1071</v>
      </c>
      <c r="B6511" s="57">
        <v>45839</v>
      </c>
      <c r="C6511" s="59">
        <v>13759896.35</v>
      </c>
      <c r="D6511" s="60">
        <v>0</v>
      </c>
      <c r="E6511" s="54">
        <v>206398.45</v>
      </c>
      <c r="F6511" s="54">
        <v>234853.52</v>
      </c>
      <c r="G6511" s="55">
        <v>1.1379999999999999</v>
      </c>
      <c r="H6511" s="53">
        <v>0</v>
      </c>
      <c r="I6511" s="53" t="s">
        <v>1408</v>
      </c>
    </row>
    <row r="6512" spans="1:9" ht="17.399999999999999" x14ac:dyDescent="0.3">
      <c r="A6512" s="53" t="s">
        <v>1071</v>
      </c>
      <c r="B6512" s="57">
        <v>45870</v>
      </c>
      <c r="C6512" s="59">
        <v>13394274.720000001</v>
      </c>
      <c r="D6512" s="60">
        <v>0</v>
      </c>
      <c r="E6512" s="54">
        <v>200914.12</v>
      </c>
      <c r="F6512" s="54">
        <v>220599.5</v>
      </c>
      <c r="G6512" s="55">
        <v>1.0980000000000001</v>
      </c>
      <c r="H6512" s="53">
        <v>0</v>
      </c>
      <c r="I6512" s="53" t="s">
        <v>1408</v>
      </c>
    </row>
    <row r="6513" spans="1:9" ht="17.399999999999999" x14ac:dyDescent="0.3">
      <c r="A6513" s="53" t="s">
        <v>1071</v>
      </c>
      <c r="B6513" s="57">
        <v>45901</v>
      </c>
      <c r="C6513" s="59">
        <v>13086891.050000001</v>
      </c>
      <c r="D6513" s="60">
        <v>95</v>
      </c>
      <c r="E6513" s="54">
        <v>196303.37</v>
      </c>
      <c r="F6513" s="54">
        <v>25700.44</v>
      </c>
      <c r="G6513" s="55">
        <v>0.13100000000000001</v>
      </c>
      <c r="H6513" s="53">
        <v>0</v>
      </c>
      <c r="I6513" s="53" t="s">
        <v>1409</v>
      </c>
    </row>
    <row r="6514" spans="1:9" ht="17.399999999999999" x14ac:dyDescent="0.3">
      <c r="A6514" s="53" t="s">
        <v>1071</v>
      </c>
      <c r="B6514" s="57">
        <v>45931</v>
      </c>
      <c r="C6514" s="59">
        <v>12752307.25</v>
      </c>
      <c r="D6514" s="60">
        <v>0</v>
      </c>
      <c r="E6514" s="54">
        <v>191284.61</v>
      </c>
      <c r="F6514" s="54">
        <v>190052.52</v>
      </c>
      <c r="G6514" s="55">
        <v>0.99399999999999999</v>
      </c>
      <c r="H6514" s="53">
        <v>0</v>
      </c>
      <c r="I6514" s="53" t="s">
        <v>1408</v>
      </c>
    </row>
    <row r="6515" spans="1:9" ht="17.399999999999999" x14ac:dyDescent="0.3">
      <c r="A6515" s="53" t="s">
        <v>1071</v>
      </c>
      <c r="B6515" s="57">
        <v>45962</v>
      </c>
      <c r="C6515" s="59">
        <v>12419529.060000001</v>
      </c>
      <c r="D6515" s="60">
        <v>15</v>
      </c>
      <c r="E6515" s="54">
        <v>186292.94</v>
      </c>
      <c r="F6515" s="54">
        <v>204416.24</v>
      </c>
      <c r="G6515" s="55">
        <v>1.097</v>
      </c>
      <c r="H6515" s="53">
        <v>0</v>
      </c>
      <c r="I6515" s="53" t="s">
        <v>1408</v>
      </c>
    </row>
    <row r="6516" spans="1:9" ht="17.399999999999999" x14ac:dyDescent="0.3">
      <c r="A6516" s="53" t="s">
        <v>1071</v>
      </c>
      <c r="B6516" s="57">
        <v>45992</v>
      </c>
      <c r="C6516" s="59">
        <v>12079362.42</v>
      </c>
      <c r="D6516" s="60">
        <v>0</v>
      </c>
      <c r="E6516" s="54">
        <v>181190.44</v>
      </c>
      <c r="F6516" s="54">
        <v>188892.33</v>
      </c>
      <c r="G6516" s="55">
        <v>1.0429999999999999</v>
      </c>
      <c r="H6516" s="53">
        <v>0</v>
      </c>
      <c r="I6516" s="53" t="s">
        <v>1408</v>
      </c>
    </row>
    <row r="6517" spans="1:9" ht="17.399999999999999" x14ac:dyDescent="0.3">
      <c r="A6517" s="53" t="s">
        <v>1073</v>
      </c>
      <c r="B6517" s="57">
        <v>45658</v>
      </c>
      <c r="C6517" s="59">
        <v>9187328.2699999996</v>
      </c>
      <c r="D6517" s="60">
        <v>35</v>
      </c>
      <c r="E6517" s="54">
        <v>91873.279999999999</v>
      </c>
      <c r="F6517" s="54">
        <v>75991.27</v>
      </c>
      <c r="G6517" s="55">
        <v>0.82699999999999996</v>
      </c>
      <c r="H6517" s="53">
        <v>0</v>
      </c>
      <c r="I6517" s="53" t="s">
        <v>1410</v>
      </c>
    </row>
    <row r="6518" spans="1:9" ht="17.399999999999999" x14ac:dyDescent="0.3">
      <c r="A6518" s="53" t="s">
        <v>1073</v>
      </c>
      <c r="B6518" s="57">
        <v>45689</v>
      </c>
      <c r="C6518" s="59">
        <v>9010360.9399999995</v>
      </c>
      <c r="D6518" s="60">
        <v>0</v>
      </c>
      <c r="E6518" s="54">
        <v>90103.61</v>
      </c>
      <c r="F6518" s="54">
        <v>96839.29</v>
      </c>
      <c r="G6518" s="55">
        <v>1.075</v>
      </c>
      <c r="H6518" s="53">
        <v>0</v>
      </c>
      <c r="I6518" s="53" t="s">
        <v>1408</v>
      </c>
    </row>
    <row r="6519" spans="1:9" ht="17.399999999999999" x14ac:dyDescent="0.3">
      <c r="A6519" s="53" t="s">
        <v>1073</v>
      </c>
      <c r="B6519" s="57">
        <v>45717</v>
      </c>
      <c r="C6519" s="59">
        <v>8865674.5600000005</v>
      </c>
      <c r="D6519" s="60">
        <v>15</v>
      </c>
      <c r="E6519" s="54">
        <v>88656.75</v>
      </c>
      <c r="F6519" s="54">
        <v>86693.53</v>
      </c>
      <c r="G6519" s="55">
        <v>0.97799999999999998</v>
      </c>
      <c r="H6519" s="53">
        <v>0</v>
      </c>
      <c r="I6519" s="53" t="s">
        <v>1408</v>
      </c>
    </row>
    <row r="6520" spans="1:9" ht="17.399999999999999" x14ac:dyDescent="0.3">
      <c r="A6520" s="53" t="s">
        <v>1073</v>
      </c>
      <c r="B6520" s="57">
        <v>45748</v>
      </c>
      <c r="C6520" s="59">
        <v>8683241.8699999992</v>
      </c>
      <c r="D6520" s="60">
        <v>65</v>
      </c>
      <c r="E6520" s="54">
        <v>86832.42</v>
      </c>
      <c r="F6520" s="54">
        <v>65174.07</v>
      </c>
      <c r="G6520" s="55">
        <v>0.751</v>
      </c>
      <c r="H6520" s="53">
        <v>0</v>
      </c>
      <c r="I6520" s="53" t="s">
        <v>1411</v>
      </c>
    </row>
    <row r="6521" spans="1:9" ht="17.399999999999999" x14ac:dyDescent="0.3">
      <c r="A6521" s="53" t="s">
        <v>1073</v>
      </c>
      <c r="B6521" s="57">
        <v>45778</v>
      </c>
      <c r="C6521" s="59">
        <v>8683241.8699999992</v>
      </c>
      <c r="D6521" s="60">
        <v>220</v>
      </c>
      <c r="E6521" s="54">
        <v>86832.42</v>
      </c>
      <c r="F6521" s="54">
        <v>1211.6400000000001</v>
      </c>
      <c r="G6521" s="55">
        <v>1.4E-2</v>
      </c>
      <c r="H6521" s="53">
        <v>0</v>
      </c>
      <c r="I6521" s="53" t="s">
        <v>1412</v>
      </c>
    </row>
    <row r="6522" spans="1:9" ht="17.399999999999999" x14ac:dyDescent="0.3">
      <c r="A6522" s="53" t="s">
        <v>1073</v>
      </c>
      <c r="B6522" s="57">
        <v>45809</v>
      </c>
      <c r="C6522" s="59">
        <v>8683241.8699999992</v>
      </c>
      <c r="D6522" s="60">
        <v>999</v>
      </c>
      <c r="E6522" s="54">
        <v>86832.42</v>
      </c>
      <c r="F6522" s="54">
        <v>742.79</v>
      </c>
      <c r="G6522" s="55">
        <v>8.9999999999999993E-3</v>
      </c>
      <c r="H6522" s="53">
        <v>0</v>
      </c>
      <c r="I6522" s="53" t="s">
        <v>1412</v>
      </c>
    </row>
    <row r="6523" spans="1:9" ht="17.399999999999999" x14ac:dyDescent="0.3">
      <c r="A6523" s="53" t="s">
        <v>1073</v>
      </c>
      <c r="B6523" s="57">
        <v>45839</v>
      </c>
      <c r="C6523" s="59">
        <v>8683241.8699999992</v>
      </c>
      <c r="D6523" s="60">
        <v>999</v>
      </c>
      <c r="E6523" s="54">
        <v>86832.42</v>
      </c>
      <c r="F6523" s="54">
        <v>10857.88</v>
      </c>
      <c r="G6523" s="55">
        <v>0.125</v>
      </c>
      <c r="H6523" s="53">
        <v>0</v>
      </c>
      <c r="I6523" s="53" t="s">
        <v>1412</v>
      </c>
    </row>
    <row r="6524" spans="1:9" ht="17.399999999999999" x14ac:dyDescent="0.3">
      <c r="A6524" s="53" t="s">
        <v>1073</v>
      </c>
      <c r="B6524" s="57">
        <v>45870</v>
      </c>
      <c r="C6524" s="59">
        <v>8683241.8699999992</v>
      </c>
      <c r="D6524" s="60">
        <v>999</v>
      </c>
      <c r="E6524" s="54">
        <v>86832.42</v>
      </c>
      <c r="F6524" s="54">
        <v>14435.84</v>
      </c>
      <c r="G6524" s="55">
        <v>0.16600000000000001</v>
      </c>
      <c r="H6524" s="53">
        <v>0</v>
      </c>
      <c r="I6524" s="53" t="s">
        <v>1412</v>
      </c>
    </row>
    <row r="6525" spans="1:9" ht="17.399999999999999" x14ac:dyDescent="0.3">
      <c r="A6525" s="53" t="s">
        <v>1073</v>
      </c>
      <c r="B6525" s="57">
        <v>45901</v>
      </c>
      <c r="C6525" s="59">
        <v>8683241.8699999992</v>
      </c>
      <c r="D6525" s="60">
        <v>999</v>
      </c>
      <c r="E6525" s="54">
        <v>86832.42</v>
      </c>
      <c r="F6525" s="54">
        <v>13432.03</v>
      </c>
      <c r="G6525" s="55">
        <v>0.155</v>
      </c>
      <c r="H6525" s="53">
        <v>0</v>
      </c>
      <c r="I6525" s="53" t="s">
        <v>1412</v>
      </c>
    </row>
    <row r="6526" spans="1:9" ht="17.399999999999999" x14ac:dyDescent="0.3">
      <c r="A6526" s="53" t="s">
        <v>1073</v>
      </c>
      <c r="B6526" s="57">
        <v>45931</v>
      </c>
      <c r="C6526" s="59">
        <v>8683241.8699999992</v>
      </c>
      <c r="D6526" s="60">
        <v>999</v>
      </c>
      <c r="E6526" s="54">
        <v>86832.42</v>
      </c>
      <c r="F6526" s="54">
        <v>555.1</v>
      </c>
      <c r="G6526" s="55">
        <v>6.0000000000000001E-3</v>
      </c>
      <c r="H6526" s="53">
        <v>0</v>
      </c>
      <c r="I6526" s="53" t="s">
        <v>1412</v>
      </c>
    </row>
    <row r="6527" spans="1:9" ht="17.399999999999999" x14ac:dyDescent="0.3">
      <c r="A6527" s="53" t="s">
        <v>1073</v>
      </c>
      <c r="B6527" s="57">
        <v>45962</v>
      </c>
      <c r="C6527" s="59">
        <v>8683241.8699999992</v>
      </c>
      <c r="D6527" s="60">
        <v>999</v>
      </c>
      <c r="E6527" s="54">
        <v>86832.42</v>
      </c>
      <c r="F6527" s="54">
        <v>5744.47</v>
      </c>
      <c r="G6527" s="55">
        <v>6.6000000000000003E-2</v>
      </c>
      <c r="H6527" s="53">
        <v>0</v>
      </c>
      <c r="I6527" s="53" t="s">
        <v>1412</v>
      </c>
    </row>
    <row r="6528" spans="1:9" ht="17.399999999999999" x14ac:dyDescent="0.3">
      <c r="A6528" s="53" t="s">
        <v>1073</v>
      </c>
      <c r="B6528" s="57">
        <v>45992</v>
      </c>
      <c r="C6528" s="59">
        <v>8683241.8699999992</v>
      </c>
      <c r="D6528" s="60">
        <v>999</v>
      </c>
      <c r="E6528" s="54">
        <v>86832.42</v>
      </c>
      <c r="F6528" s="54">
        <v>14350.5</v>
      </c>
      <c r="G6528" s="55">
        <v>0.16500000000000001</v>
      </c>
      <c r="H6528" s="53">
        <v>0</v>
      </c>
      <c r="I6528" s="53" t="s">
        <v>1412</v>
      </c>
    </row>
    <row r="6529" spans="1:9" ht="17.399999999999999" x14ac:dyDescent="0.3">
      <c r="A6529" s="53" t="s">
        <v>1074</v>
      </c>
      <c r="B6529" s="57">
        <v>45658</v>
      </c>
      <c r="C6529" s="59">
        <v>1051375.19</v>
      </c>
      <c r="D6529" s="60">
        <v>0</v>
      </c>
      <c r="E6529" s="54">
        <v>15770.63</v>
      </c>
      <c r="F6529" s="54">
        <v>15331.23</v>
      </c>
      <c r="G6529" s="55">
        <v>0.97199999999999998</v>
      </c>
      <c r="H6529" s="53">
        <v>0</v>
      </c>
      <c r="I6529" s="53" t="s">
        <v>1408</v>
      </c>
    </row>
    <row r="6530" spans="1:9" ht="17.399999999999999" x14ac:dyDescent="0.3">
      <c r="A6530" s="53" t="s">
        <v>1074</v>
      </c>
      <c r="B6530" s="57">
        <v>45689</v>
      </c>
      <c r="C6530" s="59">
        <v>1017574.21</v>
      </c>
      <c r="D6530" s="60">
        <v>0</v>
      </c>
      <c r="E6530" s="54">
        <v>15263.61</v>
      </c>
      <c r="F6530" s="54">
        <v>15141.57</v>
      </c>
      <c r="G6530" s="55">
        <v>0.99199999999999999</v>
      </c>
      <c r="H6530" s="53">
        <v>0</v>
      </c>
      <c r="I6530" s="53" t="s">
        <v>1408</v>
      </c>
    </row>
    <row r="6531" spans="1:9" ht="17.399999999999999" x14ac:dyDescent="0.3">
      <c r="A6531" s="53" t="s">
        <v>1074</v>
      </c>
      <c r="B6531" s="57">
        <v>45717</v>
      </c>
      <c r="C6531" s="59">
        <v>987207.3</v>
      </c>
      <c r="D6531" s="60">
        <v>0</v>
      </c>
      <c r="E6531" s="54">
        <v>14808.11</v>
      </c>
      <c r="F6531" s="54">
        <v>16666.62</v>
      </c>
      <c r="G6531" s="55">
        <v>1.1259999999999999</v>
      </c>
      <c r="H6531" s="53">
        <v>0</v>
      </c>
      <c r="I6531" s="53" t="s">
        <v>1408</v>
      </c>
    </row>
    <row r="6532" spans="1:9" ht="17.399999999999999" x14ac:dyDescent="0.3">
      <c r="A6532" s="53" t="s">
        <v>1074</v>
      </c>
      <c r="B6532" s="57">
        <v>45748</v>
      </c>
      <c r="C6532" s="59">
        <v>954954.3</v>
      </c>
      <c r="D6532" s="60">
        <v>0</v>
      </c>
      <c r="E6532" s="54">
        <v>14324.31</v>
      </c>
      <c r="F6532" s="54">
        <v>14770.87</v>
      </c>
      <c r="G6532" s="55">
        <v>1.0309999999999999</v>
      </c>
      <c r="H6532" s="53">
        <v>0</v>
      </c>
      <c r="I6532" s="53" t="s">
        <v>1408</v>
      </c>
    </row>
    <row r="6533" spans="1:9" ht="17.399999999999999" x14ac:dyDescent="0.3">
      <c r="A6533" s="53" t="s">
        <v>1074</v>
      </c>
      <c r="B6533" s="57">
        <v>45778</v>
      </c>
      <c r="C6533" s="59">
        <v>928570.73</v>
      </c>
      <c r="D6533" s="60">
        <v>0</v>
      </c>
      <c r="E6533" s="54">
        <v>13928.56</v>
      </c>
      <c r="F6533" s="54">
        <v>14240.6</v>
      </c>
      <c r="G6533" s="55">
        <v>1.022</v>
      </c>
      <c r="H6533" s="53">
        <v>0</v>
      </c>
      <c r="I6533" s="53" t="s">
        <v>1408</v>
      </c>
    </row>
    <row r="6534" spans="1:9" ht="17.399999999999999" x14ac:dyDescent="0.3">
      <c r="A6534" s="53" t="s">
        <v>1074</v>
      </c>
      <c r="B6534" s="57">
        <v>45809</v>
      </c>
      <c r="C6534" s="59">
        <v>900964.96</v>
      </c>
      <c r="D6534" s="60">
        <v>35</v>
      </c>
      <c r="E6534" s="54">
        <v>13514.47</v>
      </c>
      <c r="F6534" s="54">
        <v>5761.29</v>
      </c>
      <c r="G6534" s="55">
        <v>0.42599999999999999</v>
      </c>
      <c r="H6534" s="53">
        <v>0</v>
      </c>
      <c r="I6534" s="53" t="s">
        <v>1410</v>
      </c>
    </row>
    <row r="6535" spans="1:9" ht="17.399999999999999" x14ac:dyDescent="0.3">
      <c r="A6535" s="53" t="s">
        <v>1074</v>
      </c>
      <c r="B6535" s="57">
        <v>45839</v>
      </c>
      <c r="C6535" s="59">
        <v>876393.7</v>
      </c>
      <c r="D6535" s="60">
        <v>0</v>
      </c>
      <c r="E6535" s="54">
        <v>13145.91</v>
      </c>
      <c r="F6535" s="54">
        <v>12952.1</v>
      </c>
      <c r="G6535" s="55">
        <v>0.98499999999999999</v>
      </c>
      <c r="H6535" s="53">
        <v>0</v>
      </c>
      <c r="I6535" s="53" t="s">
        <v>1408</v>
      </c>
    </row>
    <row r="6536" spans="1:9" ht="17.399999999999999" x14ac:dyDescent="0.3">
      <c r="A6536" s="53" t="s">
        <v>1074</v>
      </c>
      <c r="B6536" s="57">
        <v>45870</v>
      </c>
      <c r="C6536" s="59">
        <v>851050.35</v>
      </c>
      <c r="D6536" s="60">
        <v>0</v>
      </c>
      <c r="E6536" s="54">
        <v>12765.76</v>
      </c>
      <c r="F6536" s="54">
        <v>13645.11</v>
      </c>
      <c r="G6536" s="55">
        <v>1.069</v>
      </c>
      <c r="H6536" s="53">
        <v>0</v>
      </c>
      <c r="I6536" s="53" t="s">
        <v>1408</v>
      </c>
    </row>
    <row r="6537" spans="1:9" ht="17.399999999999999" x14ac:dyDescent="0.3">
      <c r="A6537" s="53" t="s">
        <v>1074</v>
      </c>
      <c r="B6537" s="57">
        <v>45901</v>
      </c>
      <c r="C6537" s="59">
        <v>826763.61</v>
      </c>
      <c r="D6537" s="60">
        <v>0</v>
      </c>
      <c r="E6537" s="54">
        <v>12401.45</v>
      </c>
      <c r="F6537" s="54">
        <v>11972.7</v>
      </c>
      <c r="G6537" s="55">
        <v>0.96499999999999997</v>
      </c>
      <c r="H6537" s="53">
        <v>0</v>
      </c>
      <c r="I6537" s="53" t="s">
        <v>1408</v>
      </c>
    </row>
    <row r="6538" spans="1:9" ht="17.399999999999999" x14ac:dyDescent="0.3">
      <c r="A6538" s="53" t="s">
        <v>1074</v>
      </c>
      <c r="B6538" s="57">
        <v>45931</v>
      </c>
      <c r="C6538" s="59">
        <v>803403.66</v>
      </c>
      <c r="D6538" s="60">
        <v>0</v>
      </c>
      <c r="E6538" s="54">
        <v>12051.05</v>
      </c>
      <c r="F6538" s="54">
        <v>13053.63</v>
      </c>
      <c r="G6538" s="55">
        <v>1.083</v>
      </c>
      <c r="H6538" s="53">
        <v>0</v>
      </c>
      <c r="I6538" s="53" t="s">
        <v>1408</v>
      </c>
    </row>
    <row r="6539" spans="1:9" ht="17.399999999999999" x14ac:dyDescent="0.3">
      <c r="A6539" s="53" t="s">
        <v>1074</v>
      </c>
      <c r="B6539" s="57">
        <v>45962</v>
      </c>
      <c r="C6539" s="59">
        <v>778664.7</v>
      </c>
      <c r="D6539" s="60">
        <v>0</v>
      </c>
      <c r="E6539" s="54">
        <v>11679.97</v>
      </c>
      <c r="F6539" s="54">
        <v>13209.49</v>
      </c>
      <c r="G6539" s="55">
        <v>1.131</v>
      </c>
      <c r="H6539" s="53">
        <v>0</v>
      </c>
      <c r="I6539" s="53" t="s">
        <v>1408</v>
      </c>
    </row>
    <row r="6540" spans="1:9" ht="17.399999999999999" x14ac:dyDescent="0.3">
      <c r="A6540" s="53" t="s">
        <v>1074</v>
      </c>
      <c r="B6540" s="57">
        <v>45992</v>
      </c>
      <c r="C6540" s="59">
        <v>754447.95</v>
      </c>
      <c r="D6540" s="60">
        <v>0</v>
      </c>
      <c r="E6540" s="54">
        <v>11316.72</v>
      </c>
      <c r="F6540" s="54">
        <v>10777.82</v>
      </c>
      <c r="G6540" s="55">
        <v>0.95199999999999996</v>
      </c>
      <c r="H6540" s="53">
        <v>0</v>
      </c>
      <c r="I6540" s="53" t="s">
        <v>1408</v>
      </c>
    </row>
    <row r="6541" spans="1:9" ht="17.399999999999999" x14ac:dyDescent="0.3">
      <c r="A6541" s="53" t="s">
        <v>1075</v>
      </c>
      <c r="B6541" s="57">
        <v>45658</v>
      </c>
      <c r="C6541" s="59">
        <v>18094815.879999999</v>
      </c>
      <c r="D6541" s="60">
        <v>0</v>
      </c>
      <c r="E6541" s="54">
        <v>180948.16</v>
      </c>
      <c r="F6541" s="54">
        <v>196956.95</v>
      </c>
      <c r="G6541" s="55">
        <v>1.0880000000000001</v>
      </c>
      <c r="H6541" s="53">
        <v>0</v>
      </c>
      <c r="I6541" s="53" t="s">
        <v>1408</v>
      </c>
    </row>
    <row r="6542" spans="1:9" ht="17.399999999999999" x14ac:dyDescent="0.3">
      <c r="A6542" s="53" t="s">
        <v>1075</v>
      </c>
      <c r="B6542" s="57">
        <v>45689</v>
      </c>
      <c r="C6542" s="59">
        <v>17763788.219999999</v>
      </c>
      <c r="D6542" s="60">
        <v>0</v>
      </c>
      <c r="E6542" s="54">
        <v>177637.88</v>
      </c>
      <c r="F6542" s="54">
        <v>189779.64</v>
      </c>
      <c r="G6542" s="55">
        <v>1.0680000000000001</v>
      </c>
      <c r="H6542" s="53">
        <v>0</v>
      </c>
      <c r="I6542" s="53" t="s">
        <v>1408</v>
      </c>
    </row>
    <row r="6543" spans="1:9" ht="17.399999999999999" x14ac:dyDescent="0.3">
      <c r="A6543" s="53" t="s">
        <v>1075</v>
      </c>
      <c r="B6543" s="57">
        <v>45717</v>
      </c>
      <c r="C6543" s="59">
        <v>17403461.460000001</v>
      </c>
      <c r="D6543" s="60">
        <v>0</v>
      </c>
      <c r="E6543" s="54">
        <v>174034.61</v>
      </c>
      <c r="F6543" s="54">
        <v>197209.49</v>
      </c>
      <c r="G6543" s="55">
        <v>1.133</v>
      </c>
      <c r="H6543" s="53">
        <v>0</v>
      </c>
      <c r="I6543" s="53" t="s">
        <v>1408</v>
      </c>
    </row>
    <row r="6544" spans="1:9" ht="17.399999999999999" x14ac:dyDescent="0.3">
      <c r="A6544" s="53" t="s">
        <v>1075</v>
      </c>
      <c r="B6544" s="57">
        <v>45748</v>
      </c>
      <c r="C6544" s="59">
        <v>17103776.879999999</v>
      </c>
      <c r="D6544" s="60">
        <v>0</v>
      </c>
      <c r="E6544" s="54">
        <v>171037.77</v>
      </c>
      <c r="F6544" s="54">
        <v>194809.06</v>
      </c>
      <c r="G6544" s="55">
        <v>1.139</v>
      </c>
      <c r="H6544" s="53">
        <v>0</v>
      </c>
      <c r="I6544" s="53" t="s">
        <v>1408</v>
      </c>
    </row>
    <row r="6545" spans="1:9" ht="17.399999999999999" x14ac:dyDescent="0.3">
      <c r="A6545" s="53" t="s">
        <v>1075</v>
      </c>
      <c r="B6545" s="57">
        <v>45778</v>
      </c>
      <c r="C6545" s="59">
        <v>16844971.489999998</v>
      </c>
      <c r="D6545" s="60">
        <v>0</v>
      </c>
      <c r="E6545" s="54">
        <v>168449.71</v>
      </c>
      <c r="F6545" s="54">
        <v>169234.04</v>
      </c>
      <c r="G6545" s="55">
        <v>1.0049999999999999</v>
      </c>
      <c r="H6545" s="53">
        <v>0</v>
      </c>
      <c r="I6545" s="53" t="s">
        <v>1408</v>
      </c>
    </row>
    <row r="6546" spans="1:9" ht="17.399999999999999" x14ac:dyDescent="0.3">
      <c r="A6546" s="53" t="s">
        <v>1075</v>
      </c>
      <c r="B6546" s="57">
        <v>45809</v>
      </c>
      <c r="C6546" s="59">
        <v>16575038.51</v>
      </c>
      <c r="D6546" s="60">
        <v>0</v>
      </c>
      <c r="E6546" s="54">
        <v>165750.39000000001</v>
      </c>
      <c r="F6546" s="54">
        <v>163602</v>
      </c>
      <c r="G6546" s="55">
        <v>0.98699999999999999</v>
      </c>
      <c r="H6546" s="53">
        <v>0</v>
      </c>
      <c r="I6546" s="53" t="s">
        <v>1408</v>
      </c>
    </row>
    <row r="6547" spans="1:9" ht="17.399999999999999" x14ac:dyDescent="0.3">
      <c r="A6547" s="53" t="s">
        <v>1075</v>
      </c>
      <c r="B6547" s="57">
        <v>45839</v>
      </c>
      <c r="C6547" s="59">
        <v>16253264.32</v>
      </c>
      <c r="D6547" s="60">
        <v>0</v>
      </c>
      <c r="E6547" s="54">
        <v>162532.64000000001</v>
      </c>
      <c r="F6547" s="54">
        <v>186191.02</v>
      </c>
      <c r="G6547" s="55">
        <v>1.1459999999999999</v>
      </c>
      <c r="H6547" s="53">
        <v>0</v>
      </c>
      <c r="I6547" s="53" t="s">
        <v>1408</v>
      </c>
    </row>
    <row r="6548" spans="1:9" ht="17.399999999999999" x14ac:dyDescent="0.3">
      <c r="A6548" s="53" t="s">
        <v>1075</v>
      </c>
      <c r="B6548" s="57">
        <v>45870</v>
      </c>
      <c r="C6548" s="59">
        <v>15916351.560000001</v>
      </c>
      <c r="D6548" s="60">
        <v>15</v>
      </c>
      <c r="E6548" s="54">
        <v>159163.51999999999</v>
      </c>
      <c r="F6548" s="54">
        <v>166484.17000000001</v>
      </c>
      <c r="G6548" s="55">
        <v>1.046</v>
      </c>
      <c r="H6548" s="53">
        <v>0</v>
      </c>
      <c r="I6548" s="53" t="s">
        <v>1408</v>
      </c>
    </row>
    <row r="6549" spans="1:9" ht="17.399999999999999" x14ac:dyDescent="0.3">
      <c r="A6549" s="53" t="s">
        <v>1075</v>
      </c>
      <c r="B6549" s="57">
        <v>45901</v>
      </c>
      <c r="C6549" s="59">
        <v>15684236.050000001</v>
      </c>
      <c r="D6549" s="60">
        <v>0</v>
      </c>
      <c r="E6549" s="54">
        <v>156842.35999999999</v>
      </c>
      <c r="F6549" s="54">
        <v>178953.63</v>
      </c>
      <c r="G6549" s="55">
        <v>1.141</v>
      </c>
      <c r="H6549" s="53">
        <v>0</v>
      </c>
      <c r="I6549" s="53" t="s">
        <v>1408</v>
      </c>
    </row>
    <row r="6550" spans="1:9" ht="17.399999999999999" x14ac:dyDescent="0.3">
      <c r="A6550" s="53" t="s">
        <v>1075</v>
      </c>
      <c r="B6550" s="57">
        <v>45931</v>
      </c>
      <c r="C6550" s="59">
        <v>15376819.25</v>
      </c>
      <c r="D6550" s="60">
        <v>0</v>
      </c>
      <c r="E6550" s="54">
        <v>153768.19</v>
      </c>
      <c r="F6550" s="54">
        <v>174078.28</v>
      </c>
      <c r="G6550" s="55">
        <v>1.1319999999999999</v>
      </c>
      <c r="H6550" s="53">
        <v>0</v>
      </c>
      <c r="I6550" s="53" t="s">
        <v>1408</v>
      </c>
    </row>
    <row r="6551" spans="1:9" ht="17.399999999999999" x14ac:dyDescent="0.3">
      <c r="A6551" s="53" t="s">
        <v>1075</v>
      </c>
      <c r="B6551" s="57">
        <v>45962</v>
      </c>
      <c r="C6551" s="59">
        <v>15097624.1</v>
      </c>
      <c r="D6551" s="60">
        <v>0</v>
      </c>
      <c r="E6551" s="54">
        <v>150976.24</v>
      </c>
      <c r="F6551" s="54">
        <v>170307.83</v>
      </c>
      <c r="G6551" s="55">
        <v>1.1279999999999999</v>
      </c>
      <c r="H6551" s="53">
        <v>0</v>
      </c>
      <c r="I6551" s="53" t="s">
        <v>1408</v>
      </c>
    </row>
    <row r="6552" spans="1:9" ht="17.399999999999999" x14ac:dyDescent="0.3">
      <c r="A6552" s="53" t="s">
        <v>1075</v>
      </c>
      <c r="B6552" s="57">
        <v>45992</v>
      </c>
      <c r="C6552" s="59">
        <v>14783927.83</v>
      </c>
      <c r="D6552" s="60">
        <v>0</v>
      </c>
      <c r="E6552" s="54">
        <v>147839.28</v>
      </c>
      <c r="F6552" s="54">
        <v>160183.74</v>
      </c>
      <c r="G6552" s="55">
        <v>1.083</v>
      </c>
      <c r="H6552" s="53">
        <v>0</v>
      </c>
      <c r="I6552" s="53" t="s">
        <v>1408</v>
      </c>
    </row>
    <row r="6553" spans="1:9" ht="17.399999999999999" x14ac:dyDescent="0.3">
      <c r="A6553" s="53" t="s">
        <v>1076</v>
      </c>
      <c r="B6553" s="57">
        <v>45658</v>
      </c>
      <c r="C6553" s="59">
        <v>2918721.73</v>
      </c>
      <c r="D6553" s="60">
        <v>0</v>
      </c>
      <c r="E6553" s="54">
        <v>43780.83</v>
      </c>
      <c r="F6553" s="54">
        <v>48928</v>
      </c>
      <c r="G6553" s="55">
        <v>1.1180000000000001</v>
      </c>
      <c r="H6553" s="53">
        <v>0</v>
      </c>
      <c r="I6553" s="53" t="s">
        <v>1408</v>
      </c>
    </row>
    <row r="6554" spans="1:9" ht="17.399999999999999" x14ac:dyDescent="0.3">
      <c r="A6554" s="53" t="s">
        <v>1076</v>
      </c>
      <c r="B6554" s="57">
        <v>45689</v>
      </c>
      <c r="C6554" s="59">
        <v>2857357.5</v>
      </c>
      <c r="D6554" s="60">
        <v>0</v>
      </c>
      <c r="E6554" s="54">
        <v>42860.36</v>
      </c>
      <c r="F6554" s="54">
        <v>47968.32</v>
      </c>
      <c r="G6554" s="55">
        <v>1.119</v>
      </c>
      <c r="H6554" s="53">
        <v>0</v>
      </c>
      <c r="I6554" s="53" t="s">
        <v>1408</v>
      </c>
    </row>
    <row r="6555" spans="1:9" ht="17.399999999999999" x14ac:dyDescent="0.3">
      <c r="A6555" s="53" t="s">
        <v>1076</v>
      </c>
      <c r="B6555" s="57">
        <v>45717</v>
      </c>
      <c r="C6555" s="59">
        <v>2787151.31</v>
      </c>
      <c r="D6555" s="60">
        <v>15</v>
      </c>
      <c r="E6555" s="54">
        <v>41807.269999999997</v>
      </c>
      <c r="F6555" s="54">
        <v>41755.53</v>
      </c>
      <c r="G6555" s="55">
        <v>0.999</v>
      </c>
      <c r="H6555" s="53">
        <v>0</v>
      </c>
      <c r="I6555" s="53" t="s">
        <v>1408</v>
      </c>
    </row>
    <row r="6556" spans="1:9" ht="17.399999999999999" x14ac:dyDescent="0.3">
      <c r="A6556" s="53" t="s">
        <v>1076</v>
      </c>
      <c r="B6556" s="57">
        <v>45748</v>
      </c>
      <c r="C6556" s="59">
        <v>2714748.22</v>
      </c>
      <c r="D6556" s="60">
        <v>0</v>
      </c>
      <c r="E6556" s="54">
        <v>40721.22</v>
      </c>
      <c r="F6556" s="54">
        <v>40935.599999999999</v>
      </c>
      <c r="G6556" s="55">
        <v>1.0049999999999999</v>
      </c>
      <c r="H6556" s="53">
        <v>0</v>
      </c>
      <c r="I6556" s="53" t="s">
        <v>1408</v>
      </c>
    </row>
    <row r="6557" spans="1:9" ht="17.399999999999999" x14ac:dyDescent="0.3">
      <c r="A6557" s="53" t="s">
        <v>1076</v>
      </c>
      <c r="B6557" s="57">
        <v>45778</v>
      </c>
      <c r="C6557" s="59">
        <v>2642969.34</v>
      </c>
      <c r="D6557" s="60">
        <v>35</v>
      </c>
      <c r="E6557" s="54">
        <v>39644.54</v>
      </c>
      <c r="F6557" s="54">
        <v>26454.15</v>
      </c>
      <c r="G6557" s="55">
        <v>0.66700000000000004</v>
      </c>
      <c r="H6557" s="53">
        <v>0</v>
      </c>
      <c r="I6557" s="53" t="s">
        <v>1410</v>
      </c>
    </row>
    <row r="6558" spans="1:9" ht="17.399999999999999" x14ac:dyDescent="0.3">
      <c r="A6558" s="53" t="s">
        <v>1076</v>
      </c>
      <c r="B6558" s="57">
        <v>45809</v>
      </c>
      <c r="C6558" s="59">
        <v>2571443.36</v>
      </c>
      <c r="D6558" s="60">
        <v>0</v>
      </c>
      <c r="E6558" s="54">
        <v>38571.65</v>
      </c>
      <c r="F6558" s="54">
        <v>37701.040000000001</v>
      </c>
      <c r="G6558" s="55">
        <v>0.97699999999999998</v>
      </c>
      <c r="H6558" s="53">
        <v>0</v>
      </c>
      <c r="I6558" s="53" t="s">
        <v>1408</v>
      </c>
    </row>
    <row r="6559" spans="1:9" ht="17.399999999999999" x14ac:dyDescent="0.3">
      <c r="A6559" s="53" t="s">
        <v>1076</v>
      </c>
      <c r="B6559" s="57">
        <v>45839</v>
      </c>
      <c r="C6559" s="59">
        <v>2501678.7200000002</v>
      </c>
      <c r="D6559" s="60">
        <v>0</v>
      </c>
      <c r="E6559" s="54">
        <v>37525.18</v>
      </c>
      <c r="F6559" s="54">
        <v>38944.06</v>
      </c>
      <c r="G6559" s="55">
        <v>1.038</v>
      </c>
      <c r="H6559" s="53">
        <v>0</v>
      </c>
      <c r="I6559" s="53" t="s">
        <v>1408</v>
      </c>
    </row>
    <row r="6560" spans="1:9" ht="17.399999999999999" x14ac:dyDescent="0.3">
      <c r="A6560" s="53" t="s">
        <v>1076</v>
      </c>
      <c r="B6560" s="57">
        <v>45870</v>
      </c>
      <c r="C6560" s="59">
        <v>2448436.19</v>
      </c>
      <c r="D6560" s="60">
        <v>65</v>
      </c>
      <c r="E6560" s="54">
        <v>36726.54</v>
      </c>
      <c r="F6560" s="54">
        <v>32647.32</v>
      </c>
      <c r="G6560" s="55">
        <v>0.88900000000000001</v>
      </c>
      <c r="H6560" s="53">
        <v>0</v>
      </c>
      <c r="I6560" s="53" t="s">
        <v>1411</v>
      </c>
    </row>
    <row r="6561" spans="1:9" ht="17.399999999999999" x14ac:dyDescent="0.3">
      <c r="A6561" s="53" t="s">
        <v>1076</v>
      </c>
      <c r="B6561" s="57">
        <v>45901</v>
      </c>
      <c r="C6561" s="59">
        <v>2380255.63</v>
      </c>
      <c r="D6561" s="60">
        <v>95</v>
      </c>
      <c r="E6561" s="54">
        <v>35703.83</v>
      </c>
      <c r="F6561" s="54">
        <v>4226.71</v>
      </c>
      <c r="G6561" s="55">
        <v>0.11799999999999999</v>
      </c>
      <c r="H6561" s="53">
        <v>0</v>
      </c>
      <c r="I6561" s="53" t="s">
        <v>1409</v>
      </c>
    </row>
    <row r="6562" spans="1:9" ht="17.399999999999999" x14ac:dyDescent="0.3">
      <c r="A6562" s="53" t="s">
        <v>1076</v>
      </c>
      <c r="B6562" s="57">
        <v>45931</v>
      </c>
      <c r="C6562" s="59">
        <v>2323100.0099999998</v>
      </c>
      <c r="D6562" s="60">
        <v>0</v>
      </c>
      <c r="E6562" s="54">
        <v>34846.5</v>
      </c>
      <c r="F6562" s="54">
        <v>36633.5</v>
      </c>
      <c r="G6562" s="55">
        <v>1.0509999999999999</v>
      </c>
      <c r="H6562" s="53">
        <v>0</v>
      </c>
      <c r="I6562" s="53" t="s">
        <v>1408</v>
      </c>
    </row>
    <row r="6563" spans="1:9" ht="17.399999999999999" x14ac:dyDescent="0.3">
      <c r="A6563" s="53" t="s">
        <v>1076</v>
      </c>
      <c r="B6563" s="57">
        <v>45962</v>
      </c>
      <c r="C6563" s="59">
        <v>2273612.9900000002</v>
      </c>
      <c r="D6563" s="60">
        <v>15</v>
      </c>
      <c r="E6563" s="54">
        <v>34104.19</v>
      </c>
      <c r="F6563" s="54">
        <v>33627</v>
      </c>
      <c r="G6563" s="55">
        <v>0.98599999999999999</v>
      </c>
      <c r="H6563" s="53">
        <v>0</v>
      </c>
      <c r="I6563" s="53" t="s">
        <v>1408</v>
      </c>
    </row>
    <row r="6564" spans="1:9" ht="17.399999999999999" x14ac:dyDescent="0.3">
      <c r="A6564" s="53" t="s">
        <v>1076</v>
      </c>
      <c r="B6564" s="57">
        <v>45992</v>
      </c>
      <c r="C6564" s="59">
        <v>2211880.15</v>
      </c>
      <c r="D6564" s="60">
        <v>0</v>
      </c>
      <c r="E6564" s="54">
        <v>33178.199999999997</v>
      </c>
      <c r="F6564" s="54">
        <v>34294.379999999997</v>
      </c>
      <c r="G6564" s="55">
        <v>1.034</v>
      </c>
      <c r="H6564" s="53">
        <v>0</v>
      </c>
      <c r="I6564" s="53" t="s">
        <v>1408</v>
      </c>
    </row>
    <row r="6565" spans="1:9" ht="17.399999999999999" x14ac:dyDescent="0.3">
      <c r="A6565" s="53" t="s">
        <v>1078</v>
      </c>
      <c r="B6565" s="57">
        <v>45658</v>
      </c>
      <c r="C6565" s="59">
        <v>7534521.6900000004</v>
      </c>
      <c r="D6565" s="60">
        <v>15</v>
      </c>
      <c r="E6565" s="54">
        <v>75345.22</v>
      </c>
      <c r="F6565" s="54">
        <v>76836.08</v>
      </c>
      <c r="G6565" s="55">
        <v>1.02</v>
      </c>
      <c r="H6565" s="53">
        <v>0</v>
      </c>
      <c r="I6565" s="53" t="s">
        <v>1408</v>
      </c>
    </row>
    <row r="6566" spans="1:9" ht="17.399999999999999" x14ac:dyDescent="0.3">
      <c r="A6566" s="53" t="s">
        <v>1078</v>
      </c>
      <c r="B6566" s="57">
        <v>45689</v>
      </c>
      <c r="C6566" s="59">
        <v>7382903.9699999997</v>
      </c>
      <c r="D6566" s="60">
        <v>0</v>
      </c>
      <c r="E6566" s="54">
        <v>73829.039999999994</v>
      </c>
      <c r="F6566" s="54">
        <v>71415.95</v>
      </c>
      <c r="G6566" s="55">
        <v>0.96699999999999997</v>
      </c>
      <c r="H6566" s="53">
        <v>0</v>
      </c>
      <c r="I6566" s="53" t="s">
        <v>1408</v>
      </c>
    </row>
    <row r="6567" spans="1:9" ht="17.399999999999999" x14ac:dyDescent="0.3">
      <c r="A6567" s="53" t="s">
        <v>1078</v>
      </c>
      <c r="B6567" s="57">
        <v>45717</v>
      </c>
      <c r="C6567" s="59">
        <v>7252138.71</v>
      </c>
      <c r="D6567" s="60">
        <v>0</v>
      </c>
      <c r="E6567" s="54">
        <v>72521.39</v>
      </c>
      <c r="F6567" s="54">
        <v>75118.429999999993</v>
      </c>
      <c r="G6567" s="55">
        <v>1.036</v>
      </c>
      <c r="H6567" s="53">
        <v>0</v>
      </c>
      <c r="I6567" s="53" t="s">
        <v>1408</v>
      </c>
    </row>
    <row r="6568" spans="1:9" ht="17.399999999999999" x14ac:dyDescent="0.3">
      <c r="A6568" s="53" t="s">
        <v>1078</v>
      </c>
      <c r="B6568" s="57">
        <v>45748</v>
      </c>
      <c r="C6568" s="59">
        <v>7127094.54</v>
      </c>
      <c r="D6568" s="60">
        <v>0</v>
      </c>
      <c r="E6568" s="54">
        <v>71270.95</v>
      </c>
      <c r="F6568" s="54">
        <v>68417.740000000005</v>
      </c>
      <c r="G6568" s="55">
        <v>0.96</v>
      </c>
      <c r="H6568" s="53">
        <v>0</v>
      </c>
      <c r="I6568" s="53" t="s">
        <v>1408</v>
      </c>
    </row>
    <row r="6569" spans="1:9" ht="17.399999999999999" x14ac:dyDescent="0.3">
      <c r="A6569" s="53" t="s">
        <v>1078</v>
      </c>
      <c r="B6569" s="57">
        <v>45778</v>
      </c>
      <c r="C6569" s="59">
        <v>7004390.4900000002</v>
      </c>
      <c r="D6569" s="60">
        <v>15</v>
      </c>
      <c r="E6569" s="54">
        <v>70043.899999999994</v>
      </c>
      <c r="F6569" s="54">
        <v>71017.42</v>
      </c>
      <c r="G6569" s="55">
        <v>1.014</v>
      </c>
      <c r="H6569" s="53">
        <v>0</v>
      </c>
      <c r="I6569" s="53" t="s">
        <v>1408</v>
      </c>
    </row>
    <row r="6570" spans="1:9" ht="17.399999999999999" x14ac:dyDescent="0.3">
      <c r="A6570" s="53" t="s">
        <v>1078</v>
      </c>
      <c r="B6570" s="57">
        <v>45809</v>
      </c>
      <c r="C6570" s="59">
        <v>6881752.6500000004</v>
      </c>
      <c r="D6570" s="60">
        <v>35</v>
      </c>
      <c r="E6570" s="54">
        <v>68817.53</v>
      </c>
      <c r="F6570" s="54">
        <v>42075.18</v>
      </c>
      <c r="G6570" s="55">
        <v>0.61099999999999999</v>
      </c>
      <c r="H6570" s="53">
        <v>0</v>
      </c>
      <c r="I6570" s="53" t="s">
        <v>1410</v>
      </c>
    </row>
    <row r="6571" spans="1:9" ht="17.399999999999999" x14ac:dyDescent="0.3">
      <c r="A6571" s="53" t="s">
        <v>1078</v>
      </c>
      <c r="B6571" s="57">
        <v>45839</v>
      </c>
      <c r="C6571" s="59">
        <v>6881752.6500000004</v>
      </c>
      <c r="D6571" s="60">
        <v>185</v>
      </c>
      <c r="E6571" s="54">
        <v>68817.53</v>
      </c>
      <c r="F6571" s="54">
        <v>4968.7299999999996</v>
      </c>
      <c r="G6571" s="55">
        <v>7.1999999999999995E-2</v>
      </c>
      <c r="H6571" s="53">
        <v>0</v>
      </c>
      <c r="I6571" s="53" t="s">
        <v>1412</v>
      </c>
    </row>
    <row r="6572" spans="1:9" ht="17.399999999999999" x14ac:dyDescent="0.3">
      <c r="A6572" s="53" t="s">
        <v>1078</v>
      </c>
      <c r="B6572" s="57">
        <v>45870</v>
      </c>
      <c r="C6572" s="59">
        <v>6881752.6500000004</v>
      </c>
      <c r="D6572" s="60">
        <v>999</v>
      </c>
      <c r="E6572" s="54">
        <v>68817.53</v>
      </c>
      <c r="F6572" s="54">
        <v>1989.59</v>
      </c>
      <c r="G6572" s="55">
        <v>2.9000000000000001E-2</v>
      </c>
      <c r="H6572" s="53">
        <v>0</v>
      </c>
      <c r="I6572" s="53" t="s">
        <v>1412</v>
      </c>
    </row>
    <row r="6573" spans="1:9" ht="17.399999999999999" x14ac:dyDescent="0.3">
      <c r="A6573" s="53" t="s">
        <v>1078</v>
      </c>
      <c r="B6573" s="57">
        <v>45901</v>
      </c>
      <c r="C6573" s="59">
        <v>6881752.6500000004</v>
      </c>
      <c r="D6573" s="60">
        <v>999</v>
      </c>
      <c r="E6573" s="54">
        <v>68817.53</v>
      </c>
      <c r="F6573" s="54">
        <v>13235.39</v>
      </c>
      <c r="G6573" s="55">
        <v>0.192</v>
      </c>
      <c r="H6573" s="53">
        <v>0</v>
      </c>
      <c r="I6573" s="53" t="s">
        <v>1412</v>
      </c>
    </row>
    <row r="6574" spans="1:9" ht="17.399999999999999" x14ac:dyDescent="0.3">
      <c r="A6574" s="53" t="s">
        <v>1078</v>
      </c>
      <c r="B6574" s="57">
        <v>45931</v>
      </c>
      <c r="C6574" s="59">
        <v>6881752.6500000004</v>
      </c>
      <c r="D6574" s="60">
        <v>999</v>
      </c>
      <c r="E6574" s="54">
        <v>68817.53</v>
      </c>
      <c r="F6574" s="54">
        <v>495.35</v>
      </c>
      <c r="G6574" s="55">
        <v>7.0000000000000001E-3</v>
      </c>
      <c r="H6574" s="53">
        <v>0</v>
      </c>
      <c r="I6574" s="53" t="s">
        <v>1412</v>
      </c>
    </row>
    <row r="6575" spans="1:9" ht="17.399999999999999" x14ac:dyDescent="0.3">
      <c r="A6575" s="53" t="s">
        <v>1078</v>
      </c>
      <c r="B6575" s="57">
        <v>45962</v>
      </c>
      <c r="C6575" s="59">
        <v>6881752.6500000004</v>
      </c>
      <c r="D6575" s="60">
        <v>999</v>
      </c>
      <c r="E6575" s="54">
        <v>68817.53</v>
      </c>
      <c r="F6575" s="54">
        <v>12281.45</v>
      </c>
      <c r="G6575" s="55">
        <v>0.17799999999999999</v>
      </c>
      <c r="H6575" s="53">
        <v>0</v>
      </c>
      <c r="I6575" s="53" t="s">
        <v>1412</v>
      </c>
    </row>
    <row r="6576" spans="1:9" ht="17.399999999999999" x14ac:dyDescent="0.3">
      <c r="A6576" s="53" t="s">
        <v>1078</v>
      </c>
      <c r="B6576" s="57">
        <v>45992</v>
      </c>
      <c r="C6576" s="59">
        <v>6881752.6500000004</v>
      </c>
      <c r="D6576" s="60">
        <v>999</v>
      </c>
      <c r="E6576" s="54">
        <v>68817.53</v>
      </c>
      <c r="F6576" s="54">
        <v>5640.16</v>
      </c>
      <c r="G6576" s="55">
        <v>8.2000000000000003E-2</v>
      </c>
      <c r="H6576" s="53">
        <v>0</v>
      </c>
      <c r="I6576" s="53" t="s">
        <v>1412</v>
      </c>
    </row>
    <row r="6577" spans="1:9" ht="17.399999999999999" x14ac:dyDescent="0.3">
      <c r="A6577" s="53" t="s">
        <v>1079</v>
      </c>
      <c r="B6577" s="57">
        <v>45658</v>
      </c>
      <c r="C6577" s="59">
        <v>7181924.5</v>
      </c>
      <c r="D6577" s="60">
        <v>65</v>
      </c>
      <c r="E6577" s="54">
        <v>71819.240000000005</v>
      </c>
      <c r="F6577" s="54">
        <v>55349.67</v>
      </c>
      <c r="G6577" s="55">
        <v>0.77100000000000002</v>
      </c>
      <c r="H6577" s="53">
        <v>0</v>
      </c>
      <c r="I6577" s="53" t="s">
        <v>1411</v>
      </c>
    </row>
    <row r="6578" spans="1:9" ht="17.399999999999999" x14ac:dyDescent="0.3">
      <c r="A6578" s="53" t="s">
        <v>1079</v>
      </c>
      <c r="B6578" s="57">
        <v>45689</v>
      </c>
      <c r="C6578" s="59">
        <v>7065863.2199999997</v>
      </c>
      <c r="D6578" s="60">
        <v>185</v>
      </c>
      <c r="E6578" s="54">
        <v>70658.63</v>
      </c>
      <c r="F6578" s="54">
        <v>36763.589999999997</v>
      </c>
      <c r="G6578" s="55">
        <v>0.52</v>
      </c>
      <c r="H6578" s="53">
        <v>1</v>
      </c>
      <c r="I6578" s="53" t="s">
        <v>1409</v>
      </c>
    </row>
    <row r="6579" spans="1:9" ht="17.399999999999999" x14ac:dyDescent="0.3">
      <c r="A6579" s="53" t="s">
        <v>1079</v>
      </c>
      <c r="B6579" s="57">
        <v>45717</v>
      </c>
      <c r="C6579" s="59">
        <v>6920730.0099999998</v>
      </c>
      <c r="D6579" s="60">
        <v>0</v>
      </c>
      <c r="E6579" s="54">
        <v>69207.3</v>
      </c>
      <c r="F6579" s="54">
        <v>79289.679999999993</v>
      </c>
      <c r="G6579" s="55">
        <v>1.1459999999999999</v>
      </c>
      <c r="H6579" s="53">
        <v>1</v>
      </c>
      <c r="I6579" s="53" t="s">
        <v>1408</v>
      </c>
    </row>
    <row r="6580" spans="1:9" ht="17.399999999999999" x14ac:dyDescent="0.3">
      <c r="A6580" s="53" t="s">
        <v>1079</v>
      </c>
      <c r="B6580" s="57">
        <v>45748</v>
      </c>
      <c r="C6580" s="59">
        <v>6823273.5</v>
      </c>
      <c r="D6580" s="60">
        <v>0</v>
      </c>
      <c r="E6580" s="54">
        <v>68232.740000000005</v>
      </c>
      <c r="F6580" s="54">
        <v>68401.13</v>
      </c>
      <c r="G6580" s="55">
        <v>1.002</v>
      </c>
      <c r="H6580" s="53">
        <v>1</v>
      </c>
      <c r="I6580" s="53" t="s">
        <v>1408</v>
      </c>
    </row>
    <row r="6581" spans="1:9" ht="17.399999999999999" x14ac:dyDescent="0.3">
      <c r="A6581" s="53" t="s">
        <v>1079</v>
      </c>
      <c r="B6581" s="57">
        <v>45778</v>
      </c>
      <c r="C6581" s="59">
        <v>6718219.8799999999</v>
      </c>
      <c r="D6581" s="60">
        <v>0</v>
      </c>
      <c r="E6581" s="54">
        <v>67182.2</v>
      </c>
      <c r="F6581" s="54">
        <v>74619.31</v>
      </c>
      <c r="G6581" s="55">
        <v>1.111</v>
      </c>
      <c r="H6581" s="53">
        <v>1</v>
      </c>
      <c r="I6581" s="53" t="s">
        <v>1408</v>
      </c>
    </row>
    <row r="6582" spans="1:9" ht="17.399999999999999" x14ac:dyDescent="0.3">
      <c r="A6582" s="53" t="s">
        <v>1079</v>
      </c>
      <c r="B6582" s="57">
        <v>45809</v>
      </c>
      <c r="C6582" s="59">
        <v>6587584.1100000003</v>
      </c>
      <c r="D6582" s="60">
        <v>15</v>
      </c>
      <c r="E6582" s="54">
        <v>65875.839999999997</v>
      </c>
      <c r="F6582" s="54">
        <v>70286.19</v>
      </c>
      <c r="G6582" s="55">
        <v>1.0669999999999999</v>
      </c>
      <c r="H6582" s="53">
        <v>1</v>
      </c>
      <c r="I6582" s="53" t="s">
        <v>1408</v>
      </c>
    </row>
    <row r="6583" spans="1:9" ht="17.399999999999999" x14ac:dyDescent="0.3">
      <c r="A6583" s="53" t="s">
        <v>1079</v>
      </c>
      <c r="B6583" s="57">
        <v>45839</v>
      </c>
      <c r="C6583" s="59">
        <v>6455813.5199999996</v>
      </c>
      <c r="D6583" s="60">
        <v>0</v>
      </c>
      <c r="E6583" s="54">
        <v>64558.14</v>
      </c>
      <c r="F6583" s="54">
        <v>70538.86</v>
      </c>
      <c r="G6583" s="55">
        <v>1.093</v>
      </c>
      <c r="H6583" s="53">
        <v>1</v>
      </c>
      <c r="I6583" s="53" t="s">
        <v>1408</v>
      </c>
    </row>
    <row r="6584" spans="1:9" ht="17.399999999999999" x14ac:dyDescent="0.3">
      <c r="A6584" s="53" t="s">
        <v>1079</v>
      </c>
      <c r="B6584" s="57">
        <v>45870</v>
      </c>
      <c r="C6584" s="59">
        <v>6351329.7000000002</v>
      </c>
      <c r="D6584" s="60">
        <v>65</v>
      </c>
      <c r="E6584" s="54">
        <v>63513.3</v>
      </c>
      <c r="F6584" s="54">
        <v>45541.2</v>
      </c>
      <c r="G6584" s="55">
        <v>0.71699999999999997</v>
      </c>
      <c r="H6584" s="53">
        <v>1</v>
      </c>
      <c r="I6584" s="53" t="s">
        <v>1411</v>
      </c>
    </row>
    <row r="6585" spans="1:9" ht="17.399999999999999" x14ac:dyDescent="0.3">
      <c r="A6585" s="53" t="s">
        <v>1079</v>
      </c>
      <c r="B6585" s="57">
        <v>45901</v>
      </c>
      <c r="C6585" s="59">
        <v>6249450.4900000002</v>
      </c>
      <c r="D6585" s="60">
        <v>0</v>
      </c>
      <c r="E6585" s="54">
        <v>62494.5</v>
      </c>
      <c r="F6585" s="54">
        <v>69011.460000000006</v>
      </c>
      <c r="G6585" s="55">
        <v>1.1040000000000001</v>
      </c>
      <c r="H6585" s="53">
        <v>1</v>
      </c>
      <c r="I6585" s="53" t="s">
        <v>1408</v>
      </c>
    </row>
    <row r="6586" spans="1:9" ht="17.399999999999999" x14ac:dyDescent="0.3">
      <c r="A6586" s="53" t="s">
        <v>1079</v>
      </c>
      <c r="B6586" s="57">
        <v>45931</v>
      </c>
      <c r="C6586" s="59">
        <v>6152114.2999999998</v>
      </c>
      <c r="D6586" s="60">
        <v>35</v>
      </c>
      <c r="E6586" s="54">
        <v>61521.14</v>
      </c>
      <c r="F6586" s="54">
        <v>42773.58</v>
      </c>
      <c r="G6586" s="55">
        <v>0.69499999999999995</v>
      </c>
      <c r="H6586" s="53">
        <v>1</v>
      </c>
      <c r="I6586" s="53" t="s">
        <v>1410</v>
      </c>
    </row>
    <row r="6587" spans="1:9" ht="17.399999999999999" x14ac:dyDescent="0.3">
      <c r="A6587" s="53" t="s">
        <v>1079</v>
      </c>
      <c r="B6587" s="57">
        <v>45962</v>
      </c>
      <c r="C6587" s="59">
        <v>6035137.2300000004</v>
      </c>
      <c r="D6587" s="60">
        <v>35</v>
      </c>
      <c r="E6587" s="54">
        <v>60351.37</v>
      </c>
      <c r="F6587" s="54">
        <v>30489.200000000001</v>
      </c>
      <c r="G6587" s="55">
        <v>0.505</v>
      </c>
      <c r="H6587" s="53">
        <v>1</v>
      </c>
      <c r="I6587" s="53" t="s">
        <v>1410</v>
      </c>
    </row>
    <row r="6588" spans="1:9" ht="17.399999999999999" x14ac:dyDescent="0.3">
      <c r="A6588" s="53" t="s">
        <v>1079</v>
      </c>
      <c r="B6588" s="57">
        <v>45992</v>
      </c>
      <c r="C6588" s="59">
        <v>5930413.46</v>
      </c>
      <c r="D6588" s="60">
        <v>0</v>
      </c>
      <c r="E6588" s="54">
        <v>59304.13</v>
      </c>
      <c r="F6588" s="54">
        <v>67679.66</v>
      </c>
      <c r="G6588" s="55">
        <v>1.141</v>
      </c>
      <c r="H6588" s="53">
        <v>1</v>
      </c>
      <c r="I6588" s="53" t="s">
        <v>1408</v>
      </c>
    </row>
    <row r="6589" spans="1:9" ht="17.399999999999999" x14ac:dyDescent="0.3">
      <c r="A6589" s="53" t="s">
        <v>1080</v>
      </c>
      <c r="B6589" s="57">
        <v>45658</v>
      </c>
      <c r="C6589" s="59">
        <v>100144542.84</v>
      </c>
      <c r="D6589" s="60">
        <v>0</v>
      </c>
      <c r="E6589" s="54">
        <v>1001445.43</v>
      </c>
      <c r="F6589" s="54">
        <v>1117097.6299999999</v>
      </c>
      <c r="G6589" s="55">
        <v>1.115</v>
      </c>
      <c r="H6589" s="53">
        <v>0</v>
      </c>
      <c r="I6589" s="53" t="s">
        <v>1408</v>
      </c>
    </row>
    <row r="6590" spans="1:9" ht="17.399999999999999" x14ac:dyDescent="0.3">
      <c r="A6590" s="53" t="s">
        <v>1080</v>
      </c>
      <c r="B6590" s="57">
        <v>45689</v>
      </c>
      <c r="C6590" s="59">
        <v>98372484.189999998</v>
      </c>
      <c r="D6590" s="60">
        <v>0</v>
      </c>
      <c r="E6590" s="54">
        <v>983724.84</v>
      </c>
      <c r="F6590" s="54">
        <v>1059402.73</v>
      </c>
      <c r="G6590" s="55">
        <v>1.077</v>
      </c>
      <c r="H6590" s="53">
        <v>0</v>
      </c>
      <c r="I6590" s="53" t="s">
        <v>1408</v>
      </c>
    </row>
    <row r="6591" spans="1:9" ht="17.399999999999999" x14ac:dyDescent="0.3">
      <c r="A6591" s="53" t="s">
        <v>1080</v>
      </c>
      <c r="B6591" s="57">
        <v>45717</v>
      </c>
      <c r="C6591" s="59">
        <v>96940696.370000005</v>
      </c>
      <c r="D6591" s="60">
        <v>95</v>
      </c>
      <c r="E6591" s="54">
        <v>969406.96</v>
      </c>
      <c r="F6591" s="54">
        <v>399506.84</v>
      </c>
      <c r="G6591" s="55">
        <v>0.41199999999999998</v>
      </c>
      <c r="H6591" s="53">
        <v>0</v>
      </c>
      <c r="I6591" s="53" t="s">
        <v>1409</v>
      </c>
    </row>
    <row r="6592" spans="1:9" ht="17.399999999999999" x14ac:dyDescent="0.3">
      <c r="A6592" s="53" t="s">
        <v>1080</v>
      </c>
      <c r="B6592" s="57">
        <v>45748</v>
      </c>
      <c r="C6592" s="59">
        <v>94908034.269999996</v>
      </c>
      <c r="D6592" s="60">
        <v>15</v>
      </c>
      <c r="E6592" s="54">
        <v>949080.34</v>
      </c>
      <c r="F6592" s="54">
        <v>911849.74</v>
      </c>
      <c r="G6592" s="55">
        <v>0.96099999999999997</v>
      </c>
      <c r="H6592" s="53">
        <v>0</v>
      </c>
      <c r="I6592" s="53" t="s">
        <v>1408</v>
      </c>
    </row>
    <row r="6593" spans="1:9" ht="17.399999999999999" x14ac:dyDescent="0.3">
      <c r="A6593" s="53" t="s">
        <v>1080</v>
      </c>
      <c r="B6593" s="57">
        <v>45778</v>
      </c>
      <c r="C6593" s="59">
        <v>93496413.439999998</v>
      </c>
      <c r="D6593" s="60">
        <v>0</v>
      </c>
      <c r="E6593" s="54">
        <v>934964.13</v>
      </c>
      <c r="F6593" s="54">
        <v>1019842.38</v>
      </c>
      <c r="G6593" s="55">
        <v>1.091</v>
      </c>
      <c r="H6593" s="53">
        <v>0</v>
      </c>
      <c r="I6593" s="53" t="s">
        <v>1408</v>
      </c>
    </row>
    <row r="6594" spans="1:9" ht="17.399999999999999" x14ac:dyDescent="0.3">
      <c r="A6594" s="53" t="s">
        <v>1080</v>
      </c>
      <c r="B6594" s="57">
        <v>45809</v>
      </c>
      <c r="C6594" s="59">
        <v>91864341.900000006</v>
      </c>
      <c r="D6594" s="60">
        <v>0</v>
      </c>
      <c r="E6594" s="54">
        <v>918643.42</v>
      </c>
      <c r="F6594" s="54">
        <v>917829.39</v>
      </c>
      <c r="G6594" s="55">
        <v>0.999</v>
      </c>
      <c r="H6594" s="53">
        <v>0</v>
      </c>
      <c r="I6594" s="53" t="s">
        <v>1408</v>
      </c>
    </row>
    <row r="6595" spans="1:9" ht="17.399999999999999" x14ac:dyDescent="0.3">
      <c r="A6595" s="53" t="s">
        <v>1080</v>
      </c>
      <c r="B6595" s="57">
        <v>45839</v>
      </c>
      <c r="C6595" s="59">
        <v>90414999.590000004</v>
      </c>
      <c r="D6595" s="60">
        <v>0</v>
      </c>
      <c r="E6595" s="54">
        <v>904150</v>
      </c>
      <c r="F6595" s="54">
        <v>1007443.06</v>
      </c>
      <c r="G6595" s="55">
        <v>1.1140000000000001</v>
      </c>
      <c r="H6595" s="53">
        <v>0</v>
      </c>
      <c r="I6595" s="53" t="s">
        <v>1408</v>
      </c>
    </row>
    <row r="6596" spans="1:9" ht="17.399999999999999" x14ac:dyDescent="0.3">
      <c r="A6596" s="53" t="s">
        <v>1080</v>
      </c>
      <c r="B6596" s="57">
        <v>45870</v>
      </c>
      <c r="C6596" s="59">
        <v>88712097.939999998</v>
      </c>
      <c r="D6596" s="60">
        <v>0</v>
      </c>
      <c r="E6596" s="54">
        <v>887120.98</v>
      </c>
      <c r="F6596" s="54">
        <v>857777.89</v>
      </c>
      <c r="G6596" s="55">
        <v>0.96699999999999997</v>
      </c>
      <c r="H6596" s="53">
        <v>0</v>
      </c>
      <c r="I6596" s="53" t="s">
        <v>1408</v>
      </c>
    </row>
    <row r="6597" spans="1:9" ht="17.399999999999999" x14ac:dyDescent="0.3">
      <c r="A6597" s="53" t="s">
        <v>1080</v>
      </c>
      <c r="B6597" s="57">
        <v>45901</v>
      </c>
      <c r="C6597" s="59">
        <v>87246001.599999994</v>
      </c>
      <c r="D6597" s="60">
        <v>95</v>
      </c>
      <c r="E6597" s="54">
        <v>872460.02</v>
      </c>
      <c r="F6597" s="54">
        <v>277602.31</v>
      </c>
      <c r="G6597" s="55">
        <v>0.318</v>
      </c>
      <c r="H6597" s="53">
        <v>0</v>
      </c>
      <c r="I6597" s="53" t="s">
        <v>1409</v>
      </c>
    </row>
    <row r="6598" spans="1:9" ht="17.399999999999999" x14ac:dyDescent="0.3">
      <c r="A6598" s="53" t="s">
        <v>1080</v>
      </c>
      <c r="B6598" s="57">
        <v>45931</v>
      </c>
      <c r="C6598" s="59">
        <v>85667362.819999993</v>
      </c>
      <c r="D6598" s="60">
        <v>0</v>
      </c>
      <c r="E6598" s="54">
        <v>856673.63</v>
      </c>
      <c r="F6598" s="54">
        <v>927433.92</v>
      </c>
      <c r="G6598" s="55">
        <v>1.083</v>
      </c>
      <c r="H6598" s="53">
        <v>0</v>
      </c>
      <c r="I6598" s="53" t="s">
        <v>1408</v>
      </c>
    </row>
    <row r="6599" spans="1:9" ht="17.399999999999999" x14ac:dyDescent="0.3">
      <c r="A6599" s="53" t="s">
        <v>1080</v>
      </c>
      <c r="B6599" s="57">
        <v>45962</v>
      </c>
      <c r="C6599" s="59">
        <v>84163701.299999997</v>
      </c>
      <c r="D6599" s="60">
        <v>0</v>
      </c>
      <c r="E6599" s="54">
        <v>841637.01</v>
      </c>
      <c r="F6599" s="54">
        <v>946502.31</v>
      </c>
      <c r="G6599" s="55">
        <v>1.125</v>
      </c>
      <c r="H6599" s="53">
        <v>0</v>
      </c>
      <c r="I6599" s="53" t="s">
        <v>1408</v>
      </c>
    </row>
    <row r="6600" spans="1:9" ht="17.399999999999999" x14ac:dyDescent="0.3">
      <c r="A6600" s="53" t="s">
        <v>1080</v>
      </c>
      <c r="B6600" s="57">
        <v>45992</v>
      </c>
      <c r="C6600" s="59">
        <v>82693111.079999998</v>
      </c>
      <c r="D6600" s="60">
        <v>0</v>
      </c>
      <c r="E6600" s="54">
        <v>826931.11</v>
      </c>
      <c r="F6600" s="54">
        <v>795394.65</v>
      </c>
      <c r="G6600" s="55">
        <v>0.96199999999999997</v>
      </c>
      <c r="H6600" s="53">
        <v>0</v>
      </c>
      <c r="I6600" s="53" t="s">
        <v>1408</v>
      </c>
    </row>
    <row r="6601" spans="1:9" ht="17.399999999999999" x14ac:dyDescent="0.3">
      <c r="A6601" s="53" t="s">
        <v>1081</v>
      </c>
      <c r="B6601" s="57">
        <v>45658</v>
      </c>
      <c r="C6601" s="59">
        <v>3072186.46</v>
      </c>
      <c r="D6601" s="60">
        <v>0</v>
      </c>
      <c r="E6601" s="54">
        <v>46082.8</v>
      </c>
      <c r="F6601" s="54">
        <v>48451.46</v>
      </c>
      <c r="G6601" s="55">
        <v>1.0509999999999999</v>
      </c>
      <c r="H6601" s="53">
        <v>0</v>
      </c>
      <c r="I6601" s="53" t="s">
        <v>1408</v>
      </c>
    </row>
    <row r="6602" spans="1:9" ht="17.399999999999999" x14ac:dyDescent="0.3">
      <c r="A6602" s="53" t="s">
        <v>1081</v>
      </c>
      <c r="B6602" s="57">
        <v>45689</v>
      </c>
      <c r="C6602" s="59">
        <v>2974666.79</v>
      </c>
      <c r="D6602" s="60">
        <v>0</v>
      </c>
      <c r="E6602" s="54">
        <v>44620</v>
      </c>
      <c r="F6602" s="54">
        <v>48704.43</v>
      </c>
      <c r="G6602" s="55">
        <v>1.0920000000000001</v>
      </c>
      <c r="H6602" s="53">
        <v>0</v>
      </c>
      <c r="I6602" s="53" t="s">
        <v>1408</v>
      </c>
    </row>
    <row r="6603" spans="1:9" ht="17.399999999999999" x14ac:dyDescent="0.3">
      <c r="A6603" s="53" t="s">
        <v>1081</v>
      </c>
      <c r="B6603" s="57">
        <v>45717</v>
      </c>
      <c r="C6603" s="59">
        <v>2877058.3</v>
      </c>
      <c r="D6603" s="60">
        <v>0</v>
      </c>
      <c r="E6603" s="54">
        <v>43155.87</v>
      </c>
      <c r="F6603" s="54">
        <v>43140.46</v>
      </c>
      <c r="G6603" s="55">
        <v>1</v>
      </c>
      <c r="H6603" s="53">
        <v>0</v>
      </c>
      <c r="I6603" s="53" t="s">
        <v>1408</v>
      </c>
    </row>
    <row r="6604" spans="1:9" ht="17.399999999999999" x14ac:dyDescent="0.3">
      <c r="A6604" s="53" t="s">
        <v>1081</v>
      </c>
      <c r="B6604" s="57">
        <v>45748</v>
      </c>
      <c r="C6604" s="59">
        <v>2791479.49</v>
      </c>
      <c r="D6604" s="60">
        <v>0</v>
      </c>
      <c r="E6604" s="54">
        <v>41872.19</v>
      </c>
      <c r="F6604" s="54">
        <v>42199.16</v>
      </c>
      <c r="G6604" s="55">
        <v>1.008</v>
      </c>
      <c r="H6604" s="53">
        <v>0</v>
      </c>
      <c r="I6604" s="53" t="s">
        <v>1408</v>
      </c>
    </row>
    <row r="6605" spans="1:9" ht="17.399999999999999" x14ac:dyDescent="0.3">
      <c r="A6605" s="53" t="s">
        <v>1081</v>
      </c>
      <c r="B6605" s="57">
        <v>45778</v>
      </c>
      <c r="C6605" s="59">
        <v>2717220.72</v>
      </c>
      <c r="D6605" s="60">
        <v>0</v>
      </c>
      <c r="E6605" s="54">
        <v>40758.31</v>
      </c>
      <c r="F6605" s="54">
        <v>46449.69</v>
      </c>
      <c r="G6605" s="55">
        <v>1.1399999999999999</v>
      </c>
      <c r="H6605" s="53">
        <v>0</v>
      </c>
      <c r="I6605" s="53" t="s">
        <v>1408</v>
      </c>
    </row>
    <row r="6606" spans="1:9" ht="17.399999999999999" x14ac:dyDescent="0.3">
      <c r="A6606" s="53" t="s">
        <v>1081</v>
      </c>
      <c r="B6606" s="57">
        <v>45809</v>
      </c>
      <c r="C6606" s="59">
        <v>2640179.4700000002</v>
      </c>
      <c r="D6606" s="60">
        <v>0</v>
      </c>
      <c r="E6606" s="54">
        <v>39602.69</v>
      </c>
      <c r="F6606" s="54">
        <v>40326.44</v>
      </c>
      <c r="G6606" s="55">
        <v>1.018</v>
      </c>
      <c r="H6606" s="53">
        <v>0</v>
      </c>
      <c r="I6606" s="53" t="s">
        <v>1408</v>
      </c>
    </row>
    <row r="6607" spans="1:9" ht="17.399999999999999" x14ac:dyDescent="0.3">
      <c r="A6607" s="53" t="s">
        <v>1081</v>
      </c>
      <c r="B6607" s="57">
        <v>45839</v>
      </c>
      <c r="C6607" s="59">
        <v>2556598.16</v>
      </c>
      <c r="D6607" s="60">
        <v>0</v>
      </c>
      <c r="E6607" s="54">
        <v>38348.97</v>
      </c>
      <c r="F6607" s="54">
        <v>36574.89</v>
      </c>
      <c r="G6607" s="55">
        <v>0.95399999999999996</v>
      </c>
      <c r="H6607" s="53">
        <v>0</v>
      </c>
      <c r="I6607" s="53" t="s">
        <v>1408</v>
      </c>
    </row>
    <row r="6608" spans="1:9" ht="17.399999999999999" x14ac:dyDescent="0.3">
      <c r="A6608" s="53" t="s">
        <v>1081</v>
      </c>
      <c r="B6608" s="57">
        <v>45870</v>
      </c>
      <c r="C6608" s="59">
        <v>2479688.81</v>
      </c>
      <c r="D6608" s="60">
        <v>0</v>
      </c>
      <c r="E6608" s="54">
        <v>37195.33</v>
      </c>
      <c r="F6608" s="54">
        <v>35892.080000000002</v>
      </c>
      <c r="G6608" s="55">
        <v>0.96499999999999997</v>
      </c>
      <c r="H6608" s="53">
        <v>0</v>
      </c>
      <c r="I6608" s="53" t="s">
        <v>1408</v>
      </c>
    </row>
    <row r="6609" spans="1:9" ht="17.399999999999999" x14ac:dyDescent="0.3">
      <c r="A6609" s="53" t="s">
        <v>1081</v>
      </c>
      <c r="B6609" s="57">
        <v>45901</v>
      </c>
      <c r="C6609" s="59">
        <v>2406660.83</v>
      </c>
      <c r="D6609" s="60">
        <v>35</v>
      </c>
      <c r="E6609" s="54">
        <v>36099.910000000003</v>
      </c>
      <c r="F6609" s="54">
        <v>16792.03</v>
      </c>
      <c r="G6609" s="55">
        <v>0.46500000000000002</v>
      </c>
      <c r="H6609" s="53">
        <v>0</v>
      </c>
      <c r="I6609" s="53" t="s">
        <v>1410</v>
      </c>
    </row>
    <row r="6610" spans="1:9" ht="17.399999999999999" x14ac:dyDescent="0.3">
      <c r="A6610" s="53" t="s">
        <v>1081</v>
      </c>
      <c r="B6610" s="57">
        <v>45931</v>
      </c>
      <c r="C6610" s="59">
        <v>2340658</v>
      </c>
      <c r="D6610" s="60">
        <v>0</v>
      </c>
      <c r="E6610" s="54">
        <v>35109.870000000003</v>
      </c>
      <c r="F6610" s="54">
        <v>40052.46</v>
      </c>
      <c r="G6610" s="55">
        <v>1.141</v>
      </c>
      <c r="H6610" s="53">
        <v>0</v>
      </c>
      <c r="I6610" s="53" t="s">
        <v>1408</v>
      </c>
    </row>
    <row r="6611" spans="1:9" ht="17.399999999999999" x14ac:dyDescent="0.3">
      <c r="A6611" s="53" t="s">
        <v>1081</v>
      </c>
      <c r="B6611" s="57">
        <v>45962</v>
      </c>
      <c r="C6611" s="59">
        <v>2279389.83</v>
      </c>
      <c r="D6611" s="60">
        <v>15</v>
      </c>
      <c r="E6611" s="54">
        <v>34190.85</v>
      </c>
      <c r="F6611" s="54">
        <v>35247.49</v>
      </c>
      <c r="G6611" s="55">
        <v>1.0309999999999999</v>
      </c>
      <c r="H6611" s="53">
        <v>0</v>
      </c>
      <c r="I6611" s="53" t="s">
        <v>1408</v>
      </c>
    </row>
    <row r="6612" spans="1:9" ht="17.399999999999999" x14ac:dyDescent="0.3">
      <c r="A6612" s="53" t="s">
        <v>1081</v>
      </c>
      <c r="B6612" s="57">
        <v>45992</v>
      </c>
      <c r="C6612" s="59">
        <v>2208558.0099999998</v>
      </c>
      <c r="D6612" s="60">
        <v>15</v>
      </c>
      <c r="E6612" s="54">
        <v>33128.370000000003</v>
      </c>
      <c r="F6612" s="54">
        <v>32885.96</v>
      </c>
      <c r="G6612" s="55">
        <v>0.99299999999999999</v>
      </c>
      <c r="H6612" s="53">
        <v>0</v>
      </c>
      <c r="I6612" s="53" t="s">
        <v>1408</v>
      </c>
    </row>
    <row r="6613" spans="1:9" ht="17.399999999999999" x14ac:dyDescent="0.3">
      <c r="A6613" s="53" t="s">
        <v>1082</v>
      </c>
      <c r="B6613" s="57">
        <v>45658</v>
      </c>
      <c r="C6613" s="59">
        <v>1150861.74</v>
      </c>
      <c r="D6613" s="60">
        <v>0</v>
      </c>
      <c r="E6613" s="54">
        <v>17262.93</v>
      </c>
      <c r="F6613" s="54">
        <v>17024.2</v>
      </c>
      <c r="G6613" s="55">
        <v>0.98599999999999999</v>
      </c>
      <c r="H6613" s="53">
        <v>0</v>
      </c>
      <c r="I6613" s="53" t="s">
        <v>1408</v>
      </c>
    </row>
    <row r="6614" spans="1:9" ht="17.399999999999999" x14ac:dyDescent="0.3">
      <c r="A6614" s="53" t="s">
        <v>1082</v>
      </c>
      <c r="B6614" s="57">
        <v>45689</v>
      </c>
      <c r="C6614" s="59">
        <v>1119272.33</v>
      </c>
      <c r="D6614" s="60">
        <v>0</v>
      </c>
      <c r="E6614" s="54">
        <v>16789.080000000002</v>
      </c>
      <c r="F6614" s="54">
        <v>16873.45</v>
      </c>
      <c r="G6614" s="55">
        <v>1.0049999999999999</v>
      </c>
      <c r="H6614" s="53">
        <v>0</v>
      </c>
      <c r="I6614" s="53" t="s">
        <v>1408</v>
      </c>
    </row>
    <row r="6615" spans="1:9" ht="17.399999999999999" x14ac:dyDescent="0.3">
      <c r="A6615" s="53" t="s">
        <v>1082</v>
      </c>
      <c r="B6615" s="57">
        <v>45717</v>
      </c>
      <c r="C6615" s="59">
        <v>1084138.17</v>
      </c>
      <c r="D6615" s="60">
        <v>0</v>
      </c>
      <c r="E6615" s="54">
        <v>16262.07</v>
      </c>
      <c r="F6615" s="54">
        <v>17351.580000000002</v>
      </c>
      <c r="G6615" s="55">
        <v>1.0669999999999999</v>
      </c>
      <c r="H6615" s="53">
        <v>0</v>
      </c>
      <c r="I6615" s="53" t="s">
        <v>1408</v>
      </c>
    </row>
    <row r="6616" spans="1:9" ht="17.399999999999999" x14ac:dyDescent="0.3">
      <c r="A6616" s="53" t="s">
        <v>1082</v>
      </c>
      <c r="B6616" s="57">
        <v>45748</v>
      </c>
      <c r="C6616" s="59">
        <v>1052684.1499999999</v>
      </c>
      <c r="D6616" s="60">
        <v>0</v>
      </c>
      <c r="E6616" s="54">
        <v>15790.26</v>
      </c>
      <c r="F6616" s="54">
        <v>17364.79</v>
      </c>
      <c r="G6616" s="55">
        <v>1.1000000000000001</v>
      </c>
      <c r="H6616" s="53">
        <v>0</v>
      </c>
      <c r="I6616" s="53" t="s">
        <v>1408</v>
      </c>
    </row>
    <row r="6617" spans="1:9" ht="17.399999999999999" x14ac:dyDescent="0.3">
      <c r="A6617" s="53" t="s">
        <v>1082</v>
      </c>
      <c r="B6617" s="57">
        <v>45778</v>
      </c>
      <c r="C6617" s="59">
        <v>1021820.44</v>
      </c>
      <c r="D6617" s="60">
        <v>35</v>
      </c>
      <c r="E6617" s="54">
        <v>15327.31</v>
      </c>
      <c r="F6617" s="54">
        <v>12656.84</v>
      </c>
      <c r="G6617" s="55">
        <v>0.82599999999999996</v>
      </c>
      <c r="H6617" s="53">
        <v>0</v>
      </c>
      <c r="I6617" s="53" t="s">
        <v>1410</v>
      </c>
    </row>
    <row r="6618" spans="1:9" ht="17.399999999999999" x14ac:dyDescent="0.3">
      <c r="A6618" s="53" t="s">
        <v>1082</v>
      </c>
      <c r="B6618" s="57">
        <v>45809</v>
      </c>
      <c r="C6618" s="59">
        <v>994320.04</v>
      </c>
      <c r="D6618" s="60">
        <v>15</v>
      </c>
      <c r="E6618" s="54">
        <v>14914.8</v>
      </c>
      <c r="F6618" s="54">
        <v>14801.51</v>
      </c>
      <c r="G6618" s="55">
        <v>0.99199999999999999</v>
      </c>
      <c r="H6618" s="53">
        <v>0</v>
      </c>
      <c r="I6618" s="53" t="s">
        <v>1408</v>
      </c>
    </row>
    <row r="6619" spans="1:9" ht="17.399999999999999" x14ac:dyDescent="0.3">
      <c r="A6619" s="53" t="s">
        <v>1082</v>
      </c>
      <c r="B6619" s="57">
        <v>45839</v>
      </c>
      <c r="C6619" s="59">
        <v>967785.25</v>
      </c>
      <c r="D6619" s="60">
        <v>0</v>
      </c>
      <c r="E6619" s="54">
        <v>14516.78</v>
      </c>
      <c r="F6619" s="54">
        <v>14933.68</v>
      </c>
      <c r="G6619" s="55">
        <v>1.0289999999999999</v>
      </c>
      <c r="H6619" s="53">
        <v>0</v>
      </c>
      <c r="I6619" s="53" t="s">
        <v>1408</v>
      </c>
    </row>
    <row r="6620" spans="1:9" ht="17.399999999999999" x14ac:dyDescent="0.3">
      <c r="A6620" s="53" t="s">
        <v>1082</v>
      </c>
      <c r="B6620" s="57">
        <v>45870</v>
      </c>
      <c r="C6620" s="59">
        <v>938255.33</v>
      </c>
      <c r="D6620" s="60">
        <v>0</v>
      </c>
      <c r="E6620" s="54">
        <v>14073.83</v>
      </c>
      <c r="F6620" s="54">
        <v>14302.02</v>
      </c>
      <c r="G6620" s="55">
        <v>1.016</v>
      </c>
      <c r="H6620" s="53">
        <v>0</v>
      </c>
      <c r="I6620" s="53" t="s">
        <v>1408</v>
      </c>
    </row>
    <row r="6621" spans="1:9" ht="17.399999999999999" x14ac:dyDescent="0.3">
      <c r="A6621" s="53" t="s">
        <v>1082</v>
      </c>
      <c r="B6621" s="57">
        <v>45901</v>
      </c>
      <c r="C6621" s="59">
        <v>907465.18</v>
      </c>
      <c r="D6621" s="60">
        <v>0</v>
      </c>
      <c r="E6621" s="54">
        <v>13611.98</v>
      </c>
      <c r="F6621" s="54">
        <v>14893.88</v>
      </c>
      <c r="G6621" s="55">
        <v>1.0940000000000001</v>
      </c>
      <c r="H6621" s="53">
        <v>0</v>
      </c>
      <c r="I6621" s="53" t="s">
        <v>1408</v>
      </c>
    </row>
    <row r="6622" spans="1:9" ht="17.399999999999999" x14ac:dyDescent="0.3">
      <c r="A6622" s="53" t="s">
        <v>1082</v>
      </c>
      <c r="B6622" s="57">
        <v>45931</v>
      </c>
      <c r="C6622" s="59">
        <v>879886.65</v>
      </c>
      <c r="D6622" s="60">
        <v>0</v>
      </c>
      <c r="E6622" s="54">
        <v>13198.3</v>
      </c>
      <c r="F6622" s="54">
        <v>13387.43</v>
      </c>
      <c r="G6622" s="55">
        <v>1.014</v>
      </c>
      <c r="H6622" s="53">
        <v>0</v>
      </c>
      <c r="I6622" s="53" t="s">
        <v>1408</v>
      </c>
    </row>
    <row r="6623" spans="1:9" ht="17.399999999999999" x14ac:dyDescent="0.3">
      <c r="A6623" s="53" t="s">
        <v>1082</v>
      </c>
      <c r="B6623" s="57">
        <v>45962</v>
      </c>
      <c r="C6623" s="59">
        <v>856072.53</v>
      </c>
      <c r="D6623" s="60">
        <v>0</v>
      </c>
      <c r="E6623" s="54">
        <v>12841.09</v>
      </c>
      <c r="F6623" s="54">
        <v>12607.01</v>
      </c>
      <c r="G6623" s="55">
        <v>0.98199999999999998</v>
      </c>
      <c r="H6623" s="53">
        <v>0</v>
      </c>
      <c r="I6623" s="53" t="s">
        <v>1408</v>
      </c>
    </row>
    <row r="6624" spans="1:9" ht="17.399999999999999" x14ac:dyDescent="0.3">
      <c r="A6624" s="53" t="s">
        <v>1082</v>
      </c>
      <c r="B6624" s="57">
        <v>45992</v>
      </c>
      <c r="C6624" s="59">
        <v>829553.64</v>
      </c>
      <c r="D6624" s="60">
        <v>0</v>
      </c>
      <c r="E6624" s="54">
        <v>12443.3</v>
      </c>
      <c r="F6624" s="54">
        <v>14221.09</v>
      </c>
      <c r="G6624" s="55">
        <v>1.143</v>
      </c>
      <c r="H6624" s="53">
        <v>0</v>
      </c>
      <c r="I6624" s="53" t="s">
        <v>1408</v>
      </c>
    </row>
    <row r="6625" spans="1:9" ht="17.399999999999999" x14ac:dyDescent="0.3">
      <c r="A6625" s="53" t="s">
        <v>1083</v>
      </c>
      <c r="B6625" s="57">
        <v>45748</v>
      </c>
      <c r="C6625" s="59">
        <v>3543575.2</v>
      </c>
      <c r="D6625" s="60">
        <v>0</v>
      </c>
      <c r="E6625" s="54">
        <v>53153.63</v>
      </c>
      <c r="F6625" s="54">
        <v>59162.65</v>
      </c>
      <c r="G6625" s="55">
        <v>1.113</v>
      </c>
      <c r="H6625" s="53">
        <v>0</v>
      </c>
      <c r="I6625" s="53" t="s">
        <v>1408</v>
      </c>
    </row>
    <row r="6626" spans="1:9" ht="17.399999999999999" x14ac:dyDescent="0.3">
      <c r="A6626" s="53" t="s">
        <v>1083</v>
      </c>
      <c r="B6626" s="57">
        <v>45778</v>
      </c>
      <c r="C6626" s="59">
        <v>3442760.69</v>
      </c>
      <c r="D6626" s="60">
        <v>0</v>
      </c>
      <c r="E6626" s="54">
        <v>51641.41</v>
      </c>
      <c r="F6626" s="54">
        <v>58725.71</v>
      </c>
      <c r="G6626" s="55">
        <v>1.137</v>
      </c>
      <c r="H6626" s="53">
        <v>0</v>
      </c>
      <c r="I6626" s="53" t="s">
        <v>1408</v>
      </c>
    </row>
    <row r="6627" spans="1:9" ht="17.399999999999999" x14ac:dyDescent="0.3">
      <c r="A6627" s="53" t="s">
        <v>1083</v>
      </c>
      <c r="B6627" s="57">
        <v>45809</v>
      </c>
      <c r="C6627" s="59">
        <v>3442760.69</v>
      </c>
      <c r="D6627" s="60">
        <v>185</v>
      </c>
      <c r="E6627" s="54">
        <v>51641.41</v>
      </c>
      <c r="F6627" s="54">
        <v>1353.36</v>
      </c>
      <c r="G6627" s="55">
        <v>2.5999999999999999E-2</v>
      </c>
      <c r="H6627" s="53">
        <v>1</v>
      </c>
      <c r="I6627" s="53" t="s">
        <v>1412</v>
      </c>
    </row>
    <row r="6628" spans="1:9" ht="17.399999999999999" x14ac:dyDescent="0.3">
      <c r="A6628" s="53" t="s">
        <v>1083</v>
      </c>
      <c r="B6628" s="57">
        <v>45839</v>
      </c>
      <c r="C6628" s="59">
        <v>3442760.69</v>
      </c>
      <c r="D6628" s="60">
        <v>999</v>
      </c>
      <c r="E6628" s="54">
        <v>51641.41</v>
      </c>
      <c r="F6628" s="54">
        <v>9552.9599999999991</v>
      </c>
      <c r="G6628" s="55">
        <v>0.185</v>
      </c>
      <c r="H6628" s="53">
        <v>1</v>
      </c>
      <c r="I6628" s="53" t="s">
        <v>1412</v>
      </c>
    </row>
    <row r="6629" spans="1:9" ht="17.399999999999999" x14ac:dyDescent="0.3">
      <c r="A6629" s="53" t="s">
        <v>1083</v>
      </c>
      <c r="B6629" s="57">
        <v>45870</v>
      </c>
      <c r="C6629" s="59">
        <v>3442760.69</v>
      </c>
      <c r="D6629" s="60">
        <v>999</v>
      </c>
      <c r="E6629" s="54">
        <v>51641.41</v>
      </c>
      <c r="F6629" s="54">
        <v>5928.63</v>
      </c>
      <c r="G6629" s="55">
        <v>0.115</v>
      </c>
      <c r="H6629" s="53">
        <v>1</v>
      </c>
      <c r="I6629" s="53" t="s">
        <v>1412</v>
      </c>
    </row>
    <row r="6630" spans="1:9" ht="17.399999999999999" x14ac:dyDescent="0.3">
      <c r="A6630" s="53" t="s">
        <v>1083</v>
      </c>
      <c r="B6630" s="57">
        <v>45901</v>
      </c>
      <c r="C6630" s="59">
        <v>3442760.69</v>
      </c>
      <c r="D6630" s="60">
        <v>999</v>
      </c>
      <c r="E6630" s="54">
        <v>51641.41</v>
      </c>
      <c r="F6630" s="54">
        <v>9488.6200000000008</v>
      </c>
      <c r="G6630" s="55">
        <v>0.184</v>
      </c>
      <c r="H6630" s="53">
        <v>1</v>
      </c>
      <c r="I6630" s="53" t="s">
        <v>1412</v>
      </c>
    </row>
    <row r="6631" spans="1:9" ht="17.399999999999999" x14ac:dyDescent="0.3">
      <c r="A6631" s="53" t="s">
        <v>1083</v>
      </c>
      <c r="B6631" s="57">
        <v>45931</v>
      </c>
      <c r="C6631" s="59">
        <v>3442760.69</v>
      </c>
      <c r="D6631" s="60">
        <v>999</v>
      </c>
      <c r="E6631" s="54">
        <v>51641.41</v>
      </c>
      <c r="F6631" s="54">
        <v>9108.56</v>
      </c>
      <c r="G6631" s="55">
        <v>0.17599999999999999</v>
      </c>
      <c r="H6631" s="53">
        <v>1</v>
      </c>
      <c r="I6631" s="53" t="s">
        <v>1412</v>
      </c>
    </row>
    <row r="6632" spans="1:9" ht="17.399999999999999" x14ac:dyDescent="0.3">
      <c r="A6632" s="53" t="s">
        <v>1083</v>
      </c>
      <c r="B6632" s="57">
        <v>45962</v>
      </c>
      <c r="C6632" s="59">
        <v>3442760.69</v>
      </c>
      <c r="D6632" s="60">
        <v>999</v>
      </c>
      <c r="E6632" s="54">
        <v>51641.41</v>
      </c>
      <c r="F6632" s="54">
        <v>9846.09</v>
      </c>
      <c r="G6632" s="55">
        <v>0.191</v>
      </c>
      <c r="H6632" s="53">
        <v>1</v>
      </c>
      <c r="I6632" s="53" t="s">
        <v>1412</v>
      </c>
    </row>
    <row r="6633" spans="1:9" ht="17.399999999999999" x14ac:dyDescent="0.3">
      <c r="A6633" s="53" t="s">
        <v>1083</v>
      </c>
      <c r="B6633" s="57">
        <v>45992</v>
      </c>
      <c r="C6633" s="59">
        <v>3442760.69</v>
      </c>
      <c r="D6633" s="60">
        <v>999</v>
      </c>
      <c r="E6633" s="54">
        <v>51641.41</v>
      </c>
      <c r="F6633" s="54">
        <v>1034.77</v>
      </c>
      <c r="G6633" s="55">
        <v>0.02</v>
      </c>
      <c r="H6633" s="53">
        <v>1</v>
      </c>
      <c r="I6633" s="53" t="s">
        <v>1412</v>
      </c>
    </row>
    <row r="6634" spans="1:9" ht="17.399999999999999" x14ac:dyDescent="0.3">
      <c r="A6634" s="53" t="s">
        <v>1084</v>
      </c>
      <c r="B6634" s="57">
        <v>45658</v>
      </c>
      <c r="C6634" s="59">
        <v>1279343.6599999999</v>
      </c>
      <c r="D6634" s="60">
        <v>0</v>
      </c>
      <c r="E6634" s="54">
        <v>19190.150000000001</v>
      </c>
      <c r="F6634" s="54">
        <v>20845.5</v>
      </c>
      <c r="G6634" s="55">
        <v>1.0860000000000001</v>
      </c>
      <c r="H6634" s="53">
        <v>0</v>
      </c>
      <c r="I6634" s="53" t="s">
        <v>1408</v>
      </c>
    </row>
    <row r="6635" spans="1:9" ht="17.399999999999999" x14ac:dyDescent="0.3">
      <c r="A6635" s="53" t="s">
        <v>1084</v>
      </c>
      <c r="B6635" s="57">
        <v>45689</v>
      </c>
      <c r="C6635" s="59">
        <v>1242669.58</v>
      </c>
      <c r="D6635" s="60">
        <v>15</v>
      </c>
      <c r="E6635" s="54">
        <v>18640.04</v>
      </c>
      <c r="F6635" s="54">
        <v>20460.91</v>
      </c>
      <c r="G6635" s="55">
        <v>1.0980000000000001</v>
      </c>
      <c r="H6635" s="53">
        <v>0</v>
      </c>
      <c r="I6635" s="53" t="s">
        <v>1408</v>
      </c>
    </row>
    <row r="6636" spans="1:9" ht="17.399999999999999" x14ac:dyDescent="0.3">
      <c r="A6636" s="53" t="s">
        <v>1084</v>
      </c>
      <c r="B6636" s="57">
        <v>45717</v>
      </c>
      <c r="C6636" s="59">
        <v>1206113.78</v>
      </c>
      <c r="D6636" s="60">
        <v>0</v>
      </c>
      <c r="E6636" s="54">
        <v>18091.71</v>
      </c>
      <c r="F6636" s="54">
        <v>18960.52</v>
      </c>
      <c r="G6636" s="55">
        <v>1.048</v>
      </c>
      <c r="H6636" s="53">
        <v>0</v>
      </c>
      <c r="I6636" s="53" t="s">
        <v>1408</v>
      </c>
    </row>
    <row r="6637" spans="1:9" ht="17.399999999999999" x14ac:dyDescent="0.3">
      <c r="A6637" s="53" t="s">
        <v>1084</v>
      </c>
      <c r="B6637" s="57">
        <v>45748</v>
      </c>
      <c r="C6637" s="59">
        <v>1171214.79</v>
      </c>
      <c r="D6637" s="60">
        <v>35</v>
      </c>
      <c r="E6637" s="54">
        <v>17568.22</v>
      </c>
      <c r="F6637" s="54">
        <v>9027.59</v>
      </c>
      <c r="G6637" s="55">
        <v>0.51400000000000001</v>
      </c>
      <c r="H6637" s="53">
        <v>0</v>
      </c>
      <c r="I6637" s="53" t="s">
        <v>1410</v>
      </c>
    </row>
    <row r="6638" spans="1:9" ht="17.399999999999999" x14ac:dyDescent="0.3">
      <c r="A6638" s="53" t="s">
        <v>1084</v>
      </c>
      <c r="B6638" s="57">
        <v>45778</v>
      </c>
      <c r="C6638" s="59">
        <v>1137030.94</v>
      </c>
      <c r="D6638" s="60">
        <v>95</v>
      </c>
      <c r="E6638" s="54">
        <v>17055.46</v>
      </c>
      <c r="F6638" s="54">
        <v>9518.98</v>
      </c>
      <c r="G6638" s="55">
        <v>0.55800000000000005</v>
      </c>
      <c r="H6638" s="53">
        <v>0</v>
      </c>
      <c r="I6638" s="53" t="s">
        <v>1409</v>
      </c>
    </row>
    <row r="6639" spans="1:9" ht="17.399999999999999" x14ac:dyDescent="0.3">
      <c r="A6639" s="53" t="s">
        <v>1084</v>
      </c>
      <c r="B6639" s="57">
        <v>45809</v>
      </c>
      <c r="C6639" s="59">
        <v>1107162.46</v>
      </c>
      <c r="D6639" s="60">
        <v>0</v>
      </c>
      <c r="E6639" s="54">
        <v>16607.439999999999</v>
      </c>
      <c r="F6639" s="54">
        <v>16046.27</v>
      </c>
      <c r="G6639" s="55">
        <v>0.96599999999999997</v>
      </c>
      <c r="H6639" s="53">
        <v>0</v>
      </c>
      <c r="I6639" s="53" t="s">
        <v>1408</v>
      </c>
    </row>
    <row r="6640" spans="1:9" ht="17.399999999999999" x14ac:dyDescent="0.3">
      <c r="A6640" s="53" t="s">
        <v>1084</v>
      </c>
      <c r="B6640" s="57">
        <v>45839</v>
      </c>
      <c r="C6640" s="59">
        <v>1075236.6000000001</v>
      </c>
      <c r="D6640" s="60">
        <v>0</v>
      </c>
      <c r="E6640" s="54">
        <v>16128.55</v>
      </c>
      <c r="F6640" s="54">
        <v>17799.18</v>
      </c>
      <c r="G6640" s="55">
        <v>1.1040000000000001</v>
      </c>
      <c r="H6640" s="53">
        <v>0</v>
      </c>
      <c r="I6640" s="53" t="s">
        <v>1408</v>
      </c>
    </row>
    <row r="6641" spans="1:9" ht="17.399999999999999" x14ac:dyDescent="0.3">
      <c r="A6641" s="53" t="s">
        <v>1084</v>
      </c>
      <c r="B6641" s="57">
        <v>45870</v>
      </c>
      <c r="C6641" s="59">
        <v>1042491.07</v>
      </c>
      <c r="D6641" s="60">
        <v>0</v>
      </c>
      <c r="E6641" s="54">
        <v>15637.37</v>
      </c>
      <c r="F6641" s="54">
        <v>14901.82</v>
      </c>
      <c r="G6641" s="55">
        <v>0.95299999999999996</v>
      </c>
      <c r="H6641" s="53">
        <v>0</v>
      </c>
      <c r="I6641" s="53" t="s">
        <v>1408</v>
      </c>
    </row>
    <row r="6642" spans="1:9" ht="17.399999999999999" x14ac:dyDescent="0.3">
      <c r="A6642" s="53" t="s">
        <v>1084</v>
      </c>
      <c r="B6642" s="57">
        <v>45901</v>
      </c>
      <c r="C6642" s="59">
        <v>1010366.71</v>
      </c>
      <c r="D6642" s="60">
        <v>35</v>
      </c>
      <c r="E6642" s="54">
        <v>15155.5</v>
      </c>
      <c r="F6642" s="54">
        <v>13570.85</v>
      </c>
      <c r="G6642" s="55">
        <v>0.89500000000000002</v>
      </c>
      <c r="H6642" s="53">
        <v>0</v>
      </c>
      <c r="I6642" s="53" t="s">
        <v>1410</v>
      </c>
    </row>
    <row r="6643" spans="1:9" ht="17.399999999999999" x14ac:dyDescent="0.3">
      <c r="A6643" s="53" t="s">
        <v>1084</v>
      </c>
      <c r="B6643" s="57">
        <v>45931</v>
      </c>
      <c r="C6643" s="59">
        <v>980331.39</v>
      </c>
      <c r="D6643" s="60">
        <v>0</v>
      </c>
      <c r="E6643" s="54">
        <v>14704.97</v>
      </c>
      <c r="F6643" s="54">
        <v>15678.09</v>
      </c>
      <c r="G6643" s="55">
        <v>1.0660000000000001</v>
      </c>
      <c r="H6643" s="53">
        <v>0</v>
      </c>
      <c r="I6643" s="53" t="s">
        <v>1408</v>
      </c>
    </row>
    <row r="6644" spans="1:9" ht="17.399999999999999" x14ac:dyDescent="0.3">
      <c r="A6644" s="53" t="s">
        <v>1084</v>
      </c>
      <c r="B6644" s="57">
        <v>45962</v>
      </c>
      <c r="C6644" s="59">
        <v>953703.11</v>
      </c>
      <c r="D6644" s="60">
        <v>0</v>
      </c>
      <c r="E6644" s="54">
        <v>14305.55</v>
      </c>
      <c r="F6644" s="54">
        <v>13948.92</v>
      </c>
      <c r="G6644" s="55">
        <v>0.97499999999999998</v>
      </c>
      <c r="H6644" s="53">
        <v>0</v>
      </c>
      <c r="I6644" s="53" t="s">
        <v>1408</v>
      </c>
    </row>
    <row r="6645" spans="1:9" ht="17.399999999999999" x14ac:dyDescent="0.3">
      <c r="A6645" s="53" t="s">
        <v>1084</v>
      </c>
      <c r="B6645" s="57">
        <v>45992</v>
      </c>
      <c r="C6645" s="59">
        <v>927674.41</v>
      </c>
      <c r="D6645" s="60">
        <v>15</v>
      </c>
      <c r="E6645" s="54">
        <v>13915.12</v>
      </c>
      <c r="F6645" s="54">
        <v>14633</v>
      </c>
      <c r="G6645" s="55">
        <v>1.052</v>
      </c>
      <c r="H6645" s="53">
        <v>0</v>
      </c>
      <c r="I6645" s="53" t="s">
        <v>1408</v>
      </c>
    </row>
    <row r="6646" spans="1:9" ht="17.399999999999999" x14ac:dyDescent="0.3">
      <c r="A6646" s="53" t="s">
        <v>1086</v>
      </c>
      <c r="B6646" s="57">
        <v>45658</v>
      </c>
      <c r="C6646" s="59">
        <v>2727714.62</v>
      </c>
      <c r="D6646" s="60">
        <v>0</v>
      </c>
      <c r="E6646" s="54">
        <v>27277.15</v>
      </c>
      <c r="F6646" s="54">
        <v>27875.24</v>
      </c>
      <c r="G6646" s="55">
        <v>1.022</v>
      </c>
      <c r="H6646" s="53">
        <v>0</v>
      </c>
      <c r="I6646" s="53" t="s">
        <v>1408</v>
      </c>
    </row>
    <row r="6647" spans="1:9" ht="17.399999999999999" x14ac:dyDescent="0.3">
      <c r="A6647" s="53" t="s">
        <v>1086</v>
      </c>
      <c r="B6647" s="57">
        <v>45689</v>
      </c>
      <c r="C6647" s="59">
        <v>2683041.16</v>
      </c>
      <c r="D6647" s="60">
        <v>0</v>
      </c>
      <c r="E6647" s="54">
        <v>26830.41</v>
      </c>
      <c r="F6647" s="54">
        <v>28674.58</v>
      </c>
      <c r="G6647" s="55">
        <v>1.069</v>
      </c>
      <c r="H6647" s="53">
        <v>0</v>
      </c>
      <c r="I6647" s="53" t="s">
        <v>1408</v>
      </c>
    </row>
    <row r="6648" spans="1:9" ht="17.399999999999999" x14ac:dyDescent="0.3">
      <c r="A6648" s="53" t="s">
        <v>1086</v>
      </c>
      <c r="B6648" s="57">
        <v>45717</v>
      </c>
      <c r="C6648" s="59">
        <v>2645308.33</v>
      </c>
      <c r="D6648" s="60">
        <v>0</v>
      </c>
      <c r="E6648" s="54">
        <v>26453.08</v>
      </c>
      <c r="F6648" s="54">
        <v>29182.9</v>
      </c>
      <c r="G6648" s="55">
        <v>1.103</v>
      </c>
      <c r="H6648" s="53">
        <v>0</v>
      </c>
      <c r="I6648" s="53" t="s">
        <v>1408</v>
      </c>
    </row>
    <row r="6649" spans="1:9" ht="17.399999999999999" x14ac:dyDescent="0.3">
      <c r="A6649" s="53" t="s">
        <v>1086</v>
      </c>
      <c r="B6649" s="57">
        <v>45748</v>
      </c>
      <c r="C6649" s="59">
        <v>2593184.75</v>
      </c>
      <c r="D6649" s="60">
        <v>0</v>
      </c>
      <c r="E6649" s="54">
        <v>25931.85</v>
      </c>
      <c r="F6649" s="54">
        <v>29315.55</v>
      </c>
      <c r="G6649" s="55">
        <v>1.1299999999999999</v>
      </c>
      <c r="H6649" s="53">
        <v>0</v>
      </c>
      <c r="I6649" s="53" t="s">
        <v>1408</v>
      </c>
    </row>
    <row r="6650" spans="1:9" ht="17.399999999999999" x14ac:dyDescent="0.3">
      <c r="A6650" s="53" t="s">
        <v>1086</v>
      </c>
      <c r="B6650" s="57">
        <v>45778</v>
      </c>
      <c r="C6650" s="59">
        <v>2549370.96</v>
      </c>
      <c r="D6650" s="60">
        <v>0</v>
      </c>
      <c r="E6650" s="54">
        <v>25493.71</v>
      </c>
      <c r="F6650" s="54">
        <v>28253.7</v>
      </c>
      <c r="G6650" s="55">
        <v>1.1080000000000001</v>
      </c>
      <c r="H6650" s="53">
        <v>0</v>
      </c>
      <c r="I6650" s="53" t="s">
        <v>1408</v>
      </c>
    </row>
    <row r="6651" spans="1:9" ht="17.399999999999999" x14ac:dyDescent="0.3">
      <c r="A6651" s="53" t="s">
        <v>1086</v>
      </c>
      <c r="B6651" s="57">
        <v>45809</v>
      </c>
      <c r="C6651" s="59">
        <v>2500803.04</v>
      </c>
      <c r="D6651" s="60">
        <v>15</v>
      </c>
      <c r="E6651" s="54">
        <v>25008.03</v>
      </c>
      <c r="F6651" s="54">
        <v>27738.18</v>
      </c>
      <c r="G6651" s="55">
        <v>1.109</v>
      </c>
      <c r="H6651" s="53">
        <v>0</v>
      </c>
      <c r="I6651" s="53" t="s">
        <v>1408</v>
      </c>
    </row>
    <row r="6652" spans="1:9" ht="17.399999999999999" x14ac:dyDescent="0.3">
      <c r="A6652" s="53" t="s">
        <v>1086</v>
      </c>
      <c r="B6652" s="57">
        <v>45839</v>
      </c>
      <c r="C6652" s="59">
        <v>2460104.2999999998</v>
      </c>
      <c r="D6652" s="60">
        <v>0</v>
      </c>
      <c r="E6652" s="54">
        <v>24601.040000000001</v>
      </c>
      <c r="F6652" s="54">
        <v>25634.35</v>
      </c>
      <c r="G6652" s="55">
        <v>1.042</v>
      </c>
      <c r="H6652" s="53">
        <v>0</v>
      </c>
      <c r="I6652" s="53" t="s">
        <v>1408</v>
      </c>
    </row>
    <row r="6653" spans="1:9" ht="17.399999999999999" x14ac:dyDescent="0.3">
      <c r="A6653" s="53" t="s">
        <v>1086</v>
      </c>
      <c r="B6653" s="57">
        <v>45870</v>
      </c>
      <c r="C6653" s="59">
        <v>2411930.3199999998</v>
      </c>
      <c r="D6653" s="60">
        <v>35</v>
      </c>
      <c r="E6653" s="54">
        <v>24119.3</v>
      </c>
      <c r="F6653" s="54">
        <v>9997.7900000000009</v>
      </c>
      <c r="G6653" s="55">
        <v>0.41499999999999998</v>
      </c>
      <c r="H6653" s="53">
        <v>0</v>
      </c>
      <c r="I6653" s="53" t="s">
        <v>1410</v>
      </c>
    </row>
    <row r="6654" spans="1:9" ht="17.399999999999999" x14ac:dyDescent="0.3">
      <c r="A6654" s="53" t="s">
        <v>1086</v>
      </c>
      <c r="B6654" s="57">
        <v>45901</v>
      </c>
      <c r="C6654" s="59">
        <v>2364793.7400000002</v>
      </c>
      <c r="D6654" s="60">
        <v>65</v>
      </c>
      <c r="E6654" s="54">
        <v>23647.94</v>
      </c>
      <c r="F6654" s="54">
        <v>17847.939999999999</v>
      </c>
      <c r="G6654" s="55">
        <v>0.755</v>
      </c>
      <c r="H6654" s="53">
        <v>0</v>
      </c>
      <c r="I6654" s="53" t="s">
        <v>1411</v>
      </c>
    </row>
    <row r="6655" spans="1:9" ht="17.399999999999999" x14ac:dyDescent="0.3">
      <c r="A6655" s="53" t="s">
        <v>1086</v>
      </c>
      <c r="B6655" s="57">
        <v>45931</v>
      </c>
      <c r="C6655" s="59">
        <v>2324285.89</v>
      </c>
      <c r="D6655" s="60">
        <v>0</v>
      </c>
      <c r="E6655" s="54">
        <v>23242.86</v>
      </c>
      <c r="F6655" s="54">
        <v>22768.44</v>
      </c>
      <c r="G6655" s="55">
        <v>0.98</v>
      </c>
      <c r="H6655" s="53">
        <v>0</v>
      </c>
      <c r="I6655" s="53" t="s">
        <v>1408</v>
      </c>
    </row>
    <row r="6656" spans="1:9" ht="17.399999999999999" x14ac:dyDescent="0.3">
      <c r="A6656" s="53" t="s">
        <v>1086</v>
      </c>
      <c r="B6656" s="57">
        <v>45962</v>
      </c>
      <c r="C6656" s="59">
        <v>2280535.5099999998</v>
      </c>
      <c r="D6656" s="60">
        <v>15</v>
      </c>
      <c r="E6656" s="54">
        <v>22805.360000000001</v>
      </c>
      <c r="F6656" s="54">
        <v>24769.25</v>
      </c>
      <c r="G6656" s="55">
        <v>1.0860000000000001</v>
      </c>
      <c r="H6656" s="53">
        <v>0</v>
      </c>
      <c r="I6656" s="53" t="s">
        <v>1408</v>
      </c>
    </row>
    <row r="6657" spans="1:9" ht="17.399999999999999" x14ac:dyDescent="0.3">
      <c r="A6657" s="53" t="s">
        <v>1086</v>
      </c>
      <c r="B6657" s="57">
        <v>45992</v>
      </c>
      <c r="C6657" s="59">
        <v>2240715.21</v>
      </c>
      <c r="D6657" s="60">
        <v>95</v>
      </c>
      <c r="E6657" s="54">
        <v>22407.15</v>
      </c>
      <c r="F6657" s="54">
        <v>6755.93</v>
      </c>
      <c r="G6657" s="55">
        <v>0.30199999999999999</v>
      </c>
      <c r="H6657" s="53">
        <v>0</v>
      </c>
      <c r="I6657" s="53" t="s">
        <v>1409</v>
      </c>
    </row>
    <row r="6658" spans="1:9" ht="17.399999999999999" x14ac:dyDescent="0.3">
      <c r="A6658" s="53" t="s">
        <v>1087</v>
      </c>
      <c r="B6658" s="57">
        <v>45658</v>
      </c>
      <c r="C6658" s="59">
        <v>17184298.059999999</v>
      </c>
      <c r="D6658" s="60">
        <v>220</v>
      </c>
      <c r="E6658" s="54">
        <v>257764.47</v>
      </c>
      <c r="F6658" s="54">
        <v>89478.04</v>
      </c>
      <c r="G6658" s="55">
        <v>0.34699999999999998</v>
      </c>
      <c r="H6658" s="53">
        <v>0</v>
      </c>
      <c r="I6658" s="53" t="s">
        <v>1409</v>
      </c>
    </row>
    <row r="6659" spans="1:9" ht="17.399999999999999" x14ac:dyDescent="0.3">
      <c r="A6659" s="53" t="s">
        <v>1087</v>
      </c>
      <c r="B6659" s="57">
        <v>45689</v>
      </c>
      <c r="C6659" s="59">
        <v>16805635.239999998</v>
      </c>
      <c r="D6659" s="60">
        <v>0</v>
      </c>
      <c r="E6659" s="54">
        <v>252084.53</v>
      </c>
      <c r="F6659" s="54">
        <v>277633.63</v>
      </c>
      <c r="G6659" s="55">
        <v>1.101</v>
      </c>
      <c r="H6659" s="53">
        <v>0</v>
      </c>
      <c r="I6659" s="53" t="s">
        <v>1408</v>
      </c>
    </row>
    <row r="6660" spans="1:9" ht="17.399999999999999" x14ac:dyDescent="0.3">
      <c r="A6660" s="53" t="s">
        <v>1087</v>
      </c>
      <c r="B6660" s="57">
        <v>45717</v>
      </c>
      <c r="C6660" s="59">
        <v>16347608.18</v>
      </c>
      <c r="D6660" s="60">
        <v>0</v>
      </c>
      <c r="E6660" s="54">
        <v>245214.12</v>
      </c>
      <c r="F6660" s="54">
        <v>250830.21</v>
      </c>
      <c r="G6660" s="55">
        <v>1.0229999999999999</v>
      </c>
      <c r="H6660" s="53">
        <v>0</v>
      </c>
      <c r="I6660" s="53" t="s">
        <v>1408</v>
      </c>
    </row>
    <row r="6661" spans="1:9" ht="17.399999999999999" x14ac:dyDescent="0.3">
      <c r="A6661" s="53" t="s">
        <v>1087</v>
      </c>
      <c r="B6661" s="57">
        <v>45748</v>
      </c>
      <c r="C6661" s="59">
        <v>15920065.73</v>
      </c>
      <c r="D6661" s="60">
        <v>15</v>
      </c>
      <c r="E6661" s="54">
        <v>238800.99</v>
      </c>
      <c r="F6661" s="54">
        <v>237675.49</v>
      </c>
      <c r="G6661" s="55">
        <v>0.995</v>
      </c>
      <c r="H6661" s="53">
        <v>0</v>
      </c>
      <c r="I6661" s="53" t="s">
        <v>1408</v>
      </c>
    </row>
    <row r="6662" spans="1:9" ht="17.399999999999999" x14ac:dyDescent="0.3">
      <c r="A6662" s="53" t="s">
        <v>1087</v>
      </c>
      <c r="B6662" s="57">
        <v>45778</v>
      </c>
      <c r="C6662" s="59">
        <v>15540645.65</v>
      </c>
      <c r="D6662" s="60">
        <v>0</v>
      </c>
      <c r="E6662" s="54">
        <v>233109.68</v>
      </c>
      <c r="F6662" s="54">
        <v>229441.08</v>
      </c>
      <c r="G6662" s="55">
        <v>0.98399999999999999</v>
      </c>
      <c r="H6662" s="53">
        <v>0</v>
      </c>
      <c r="I6662" s="53" t="s">
        <v>1408</v>
      </c>
    </row>
    <row r="6663" spans="1:9" ht="17.399999999999999" x14ac:dyDescent="0.3">
      <c r="A6663" s="53" t="s">
        <v>1087</v>
      </c>
      <c r="B6663" s="57">
        <v>45809</v>
      </c>
      <c r="C6663" s="59">
        <v>15149061.630000001</v>
      </c>
      <c r="D6663" s="60">
        <v>15</v>
      </c>
      <c r="E6663" s="54">
        <v>227235.92</v>
      </c>
      <c r="F6663" s="54">
        <v>238838.37</v>
      </c>
      <c r="G6663" s="55">
        <v>1.0509999999999999</v>
      </c>
      <c r="H6663" s="53">
        <v>0</v>
      </c>
      <c r="I6663" s="53" t="s">
        <v>1408</v>
      </c>
    </row>
    <row r="6664" spans="1:9" ht="17.399999999999999" x14ac:dyDescent="0.3">
      <c r="A6664" s="53" t="s">
        <v>1087</v>
      </c>
      <c r="B6664" s="57">
        <v>45839</v>
      </c>
      <c r="C6664" s="59">
        <v>14829170.279999999</v>
      </c>
      <c r="D6664" s="60">
        <v>0</v>
      </c>
      <c r="E6664" s="54">
        <v>222437.55</v>
      </c>
      <c r="F6664" s="54">
        <v>237399.74</v>
      </c>
      <c r="G6664" s="55">
        <v>1.0669999999999999</v>
      </c>
      <c r="H6664" s="53">
        <v>0</v>
      </c>
      <c r="I6664" s="53" t="s">
        <v>1408</v>
      </c>
    </row>
    <row r="6665" spans="1:9" ht="17.399999999999999" x14ac:dyDescent="0.3">
      <c r="A6665" s="53" t="s">
        <v>1087</v>
      </c>
      <c r="B6665" s="57">
        <v>45870</v>
      </c>
      <c r="C6665" s="59">
        <v>14446642.199999999</v>
      </c>
      <c r="D6665" s="60">
        <v>0</v>
      </c>
      <c r="E6665" s="54">
        <v>216699.63</v>
      </c>
      <c r="F6665" s="54">
        <v>219657.72</v>
      </c>
      <c r="G6665" s="55">
        <v>1.014</v>
      </c>
      <c r="H6665" s="53">
        <v>0</v>
      </c>
      <c r="I6665" s="53" t="s">
        <v>1408</v>
      </c>
    </row>
    <row r="6666" spans="1:9" ht="17.399999999999999" x14ac:dyDescent="0.3">
      <c r="A6666" s="53" t="s">
        <v>1087</v>
      </c>
      <c r="B6666" s="57">
        <v>45901</v>
      </c>
      <c r="C6666" s="59">
        <v>14114556.859999999</v>
      </c>
      <c r="D6666" s="60">
        <v>15</v>
      </c>
      <c r="E6666" s="54">
        <v>211718.35</v>
      </c>
      <c r="F6666" s="54">
        <v>210814.81</v>
      </c>
      <c r="G6666" s="55">
        <v>0.996</v>
      </c>
      <c r="H6666" s="53">
        <v>0</v>
      </c>
      <c r="I6666" s="53" t="s">
        <v>1408</v>
      </c>
    </row>
    <row r="6667" spans="1:9" ht="17.399999999999999" x14ac:dyDescent="0.3">
      <c r="A6667" s="53" t="s">
        <v>1087</v>
      </c>
      <c r="B6667" s="57">
        <v>45931</v>
      </c>
      <c r="C6667" s="59">
        <v>13807515.039999999</v>
      </c>
      <c r="D6667" s="60">
        <v>0</v>
      </c>
      <c r="E6667" s="54">
        <v>207112.73</v>
      </c>
      <c r="F6667" s="54">
        <v>231649.07</v>
      </c>
      <c r="G6667" s="55">
        <v>1.1180000000000001</v>
      </c>
      <c r="H6667" s="53">
        <v>0</v>
      </c>
      <c r="I6667" s="53" t="s">
        <v>1408</v>
      </c>
    </row>
    <row r="6668" spans="1:9" ht="17.399999999999999" x14ac:dyDescent="0.3">
      <c r="A6668" s="53" t="s">
        <v>1087</v>
      </c>
      <c r="B6668" s="57">
        <v>45962</v>
      </c>
      <c r="C6668" s="59">
        <v>13489655.4</v>
      </c>
      <c r="D6668" s="60">
        <v>0</v>
      </c>
      <c r="E6668" s="54">
        <v>202344.83</v>
      </c>
      <c r="F6668" s="54">
        <v>201485.82</v>
      </c>
      <c r="G6668" s="55">
        <v>0.996</v>
      </c>
      <c r="H6668" s="53">
        <v>0</v>
      </c>
      <c r="I6668" s="53" t="s">
        <v>1408</v>
      </c>
    </row>
    <row r="6669" spans="1:9" ht="17.399999999999999" x14ac:dyDescent="0.3">
      <c r="A6669" s="53" t="s">
        <v>1087</v>
      </c>
      <c r="B6669" s="57">
        <v>45992</v>
      </c>
      <c r="C6669" s="59">
        <v>13114740.08</v>
      </c>
      <c r="D6669" s="60">
        <v>0</v>
      </c>
      <c r="E6669" s="54">
        <v>196721.1</v>
      </c>
      <c r="F6669" s="54">
        <v>203990.97</v>
      </c>
      <c r="G6669" s="55">
        <v>1.0369999999999999</v>
      </c>
      <c r="H6669" s="53">
        <v>0</v>
      </c>
      <c r="I6669" s="53" t="s">
        <v>1408</v>
      </c>
    </row>
    <row r="6670" spans="1:9" ht="17.399999999999999" x14ac:dyDescent="0.3">
      <c r="A6670" s="53" t="s">
        <v>1089</v>
      </c>
      <c r="B6670" s="57">
        <v>45658</v>
      </c>
      <c r="C6670" s="59">
        <v>4140393.63</v>
      </c>
      <c r="D6670" s="60">
        <v>0</v>
      </c>
      <c r="E6670" s="54">
        <v>62105.9</v>
      </c>
      <c r="F6670" s="54">
        <v>59520.3</v>
      </c>
      <c r="G6670" s="55">
        <v>0.95799999999999996</v>
      </c>
      <c r="H6670" s="53">
        <v>0</v>
      </c>
      <c r="I6670" s="53" t="s">
        <v>1408</v>
      </c>
    </row>
    <row r="6671" spans="1:9" ht="17.399999999999999" x14ac:dyDescent="0.3">
      <c r="A6671" s="53" t="s">
        <v>1089</v>
      </c>
      <c r="B6671" s="57">
        <v>45689</v>
      </c>
      <c r="C6671" s="59">
        <v>4025425.6</v>
      </c>
      <c r="D6671" s="60">
        <v>0</v>
      </c>
      <c r="E6671" s="54">
        <v>60381.38</v>
      </c>
      <c r="F6671" s="54">
        <v>58453.01</v>
      </c>
      <c r="G6671" s="55">
        <v>0.96799999999999997</v>
      </c>
      <c r="H6671" s="53">
        <v>0</v>
      </c>
      <c r="I6671" s="53" t="s">
        <v>1408</v>
      </c>
    </row>
    <row r="6672" spans="1:9" ht="17.399999999999999" x14ac:dyDescent="0.3">
      <c r="A6672" s="53" t="s">
        <v>1089</v>
      </c>
      <c r="B6672" s="57">
        <v>45717</v>
      </c>
      <c r="C6672" s="59">
        <v>3900989.89</v>
      </c>
      <c r="D6672" s="60">
        <v>0</v>
      </c>
      <c r="E6672" s="54">
        <v>58514.85</v>
      </c>
      <c r="F6672" s="54">
        <v>62488.09</v>
      </c>
      <c r="G6672" s="55">
        <v>1.0680000000000001</v>
      </c>
      <c r="H6672" s="53">
        <v>0</v>
      </c>
      <c r="I6672" s="53" t="s">
        <v>1408</v>
      </c>
    </row>
    <row r="6673" spans="1:9" ht="17.399999999999999" x14ac:dyDescent="0.3">
      <c r="A6673" s="53" t="s">
        <v>1089</v>
      </c>
      <c r="B6673" s="57">
        <v>45748</v>
      </c>
      <c r="C6673" s="59">
        <v>3772831.76</v>
      </c>
      <c r="D6673" s="60">
        <v>0</v>
      </c>
      <c r="E6673" s="54">
        <v>56592.480000000003</v>
      </c>
      <c r="F6673" s="54">
        <v>55989.39</v>
      </c>
      <c r="G6673" s="55">
        <v>0.98899999999999999</v>
      </c>
      <c r="H6673" s="53">
        <v>0</v>
      </c>
      <c r="I6673" s="53" t="s">
        <v>1408</v>
      </c>
    </row>
    <row r="6674" spans="1:9" ht="17.399999999999999" x14ac:dyDescent="0.3">
      <c r="A6674" s="53" t="s">
        <v>1089</v>
      </c>
      <c r="B6674" s="57">
        <v>45778</v>
      </c>
      <c r="C6674" s="59">
        <v>3671431.39</v>
      </c>
      <c r="D6674" s="60">
        <v>0</v>
      </c>
      <c r="E6674" s="54">
        <v>55071.47</v>
      </c>
      <c r="F6674" s="54">
        <v>61168.61</v>
      </c>
      <c r="G6674" s="55">
        <v>1.111</v>
      </c>
      <c r="H6674" s="53">
        <v>0</v>
      </c>
      <c r="I6674" s="53" t="s">
        <v>1408</v>
      </c>
    </row>
    <row r="6675" spans="1:9" ht="17.399999999999999" x14ac:dyDescent="0.3">
      <c r="A6675" s="53" t="s">
        <v>1089</v>
      </c>
      <c r="B6675" s="57">
        <v>45809</v>
      </c>
      <c r="C6675" s="59">
        <v>3564194.24</v>
      </c>
      <c r="D6675" s="60">
        <v>0</v>
      </c>
      <c r="E6675" s="54">
        <v>53462.91</v>
      </c>
      <c r="F6675" s="54">
        <v>59005.19</v>
      </c>
      <c r="G6675" s="55">
        <v>1.1040000000000001</v>
      </c>
      <c r="H6675" s="53">
        <v>0</v>
      </c>
      <c r="I6675" s="53" t="s">
        <v>1408</v>
      </c>
    </row>
    <row r="6676" spans="1:9" ht="17.399999999999999" x14ac:dyDescent="0.3">
      <c r="A6676" s="53" t="s">
        <v>1089</v>
      </c>
      <c r="B6676" s="57">
        <v>45839</v>
      </c>
      <c r="C6676" s="59">
        <v>3459855.3</v>
      </c>
      <c r="D6676" s="60">
        <v>15</v>
      </c>
      <c r="E6676" s="54">
        <v>51897.83</v>
      </c>
      <c r="F6676" s="54">
        <v>54886.81</v>
      </c>
      <c r="G6676" s="55">
        <v>1.0580000000000001</v>
      </c>
      <c r="H6676" s="53">
        <v>0</v>
      </c>
      <c r="I6676" s="53" t="s">
        <v>1408</v>
      </c>
    </row>
    <row r="6677" spans="1:9" ht="17.399999999999999" x14ac:dyDescent="0.3">
      <c r="A6677" s="53" t="s">
        <v>1089</v>
      </c>
      <c r="B6677" s="57">
        <v>45870</v>
      </c>
      <c r="C6677" s="59">
        <v>3362086.67</v>
      </c>
      <c r="D6677" s="60">
        <v>0</v>
      </c>
      <c r="E6677" s="54">
        <v>50431.3</v>
      </c>
      <c r="F6677" s="54">
        <v>55112.89</v>
      </c>
      <c r="G6677" s="55">
        <v>1.093</v>
      </c>
      <c r="H6677" s="53">
        <v>0</v>
      </c>
      <c r="I6677" s="53" t="s">
        <v>1408</v>
      </c>
    </row>
    <row r="6678" spans="1:9" ht="17.399999999999999" x14ac:dyDescent="0.3">
      <c r="A6678" s="53" t="s">
        <v>1089</v>
      </c>
      <c r="B6678" s="57">
        <v>45901</v>
      </c>
      <c r="C6678" s="59">
        <v>3265978.55</v>
      </c>
      <c r="D6678" s="60">
        <v>0</v>
      </c>
      <c r="E6678" s="54">
        <v>48989.68</v>
      </c>
      <c r="F6678" s="54">
        <v>49567.14</v>
      </c>
      <c r="G6678" s="55">
        <v>1.012</v>
      </c>
      <c r="H6678" s="53">
        <v>0</v>
      </c>
      <c r="I6678" s="53" t="s">
        <v>1408</v>
      </c>
    </row>
    <row r="6679" spans="1:9" ht="17.399999999999999" x14ac:dyDescent="0.3">
      <c r="A6679" s="53" t="s">
        <v>1089</v>
      </c>
      <c r="B6679" s="57">
        <v>45931</v>
      </c>
      <c r="C6679" s="59">
        <v>3158618.23</v>
      </c>
      <c r="D6679" s="60">
        <v>0</v>
      </c>
      <c r="E6679" s="54">
        <v>47379.27</v>
      </c>
      <c r="F6679" s="54">
        <v>46761.26</v>
      </c>
      <c r="G6679" s="55">
        <v>0.98699999999999999</v>
      </c>
      <c r="H6679" s="53">
        <v>0</v>
      </c>
      <c r="I6679" s="53" t="s">
        <v>1408</v>
      </c>
    </row>
    <row r="6680" spans="1:9" ht="17.399999999999999" x14ac:dyDescent="0.3">
      <c r="A6680" s="53" t="s">
        <v>1089</v>
      </c>
      <c r="B6680" s="57">
        <v>45962</v>
      </c>
      <c r="C6680" s="59">
        <v>3066274.23</v>
      </c>
      <c r="D6680" s="60">
        <v>0</v>
      </c>
      <c r="E6680" s="54">
        <v>45994.11</v>
      </c>
      <c r="F6680" s="54">
        <v>46926.39</v>
      </c>
      <c r="G6680" s="55">
        <v>1.02</v>
      </c>
      <c r="H6680" s="53">
        <v>0</v>
      </c>
      <c r="I6680" s="53" t="s">
        <v>1408</v>
      </c>
    </row>
    <row r="6681" spans="1:9" ht="17.399999999999999" x14ac:dyDescent="0.3">
      <c r="A6681" s="53" t="s">
        <v>1089</v>
      </c>
      <c r="B6681" s="57">
        <v>45992</v>
      </c>
      <c r="C6681" s="59">
        <v>2969649.46</v>
      </c>
      <c r="D6681" s="60">
        <v>0</v>
      </c>
      <c r="E6681" s="54">
        <v>44544.74</v>
      </c>
      <c r="F6681" s="54">
        <v>43323.85</v>
      </c>
      <c r="G6681" s="55">
        <v>0.97299999999999998</v>
      </c>
      <c r="H6681" s="53">
        <v>0</v>
      </c>
      <c r="I6681" s="53" t="s">
        <v>1408</v>
      </c>
    </row>
    <row r="6682" spans="1:9" ht="17.399999999999999" x14ac:dyDescent="0.3">
      <c r="A6682" s="53" t="s">
        <v>1090</v>
      </c>
      <c r="B6682" s="57">
        <v>45658</v>
      </c>
      <c r="C6682" s="59">
        <v>32535737.899999999</v>
      </c>
      <c r="D6682" s="60">
        <v>0</v>
      </c>
      <c r="E6682" s="54">
        <v>325357.38</v>
      </c>
      <c r="F6682" s="54">
        <v>368913.15</v>
      </c>
      <c r="G6682" s="55">
        <v>1.1339999999999999</v>
      </c>
      <c r="H6682" s="53">
        <v>0</v>
      </c>
      <c r="I6682" s="53" t="s">
        <v>1408</v>
      </c>
    </row>
    <row r="6683" spans="1:9" ht="17.399999999999999" x14ac:dyDescent="0.3">
      <c r="A6683" s="53" t="s">
        <v>1090</v>
      </c>
      <c r="B6683" s="57">
        <v>45689</v>
      </c>
      <c r="C6683" s="59">
        <v>31952322.48</v>
      </c>
      <c r="D6683" s="60">
        <v>0</v>
      </c>
      <c r="E6683" s="54">
        <v>319523.21999999997</v>
      </c>
      <c r="F6683" s="54">
        <v>364660.95</v>
      </c>
      <c r="G6683" s="55">
        <v>1.141</v>
      </c>
      <c r="H6683" s="53">
        <v>0</v>
      </c>
      <c r="I6683" s="53" t="s">
        <v>1408</v>
      </c>
    </row>
    <row r="6684" spans="1:9" ht="17.399999999999999" x14ac:dyDescent="0.3">
      <c r="A6684" s="53" t="s">
        <v>1090</v>
      </c>
      <c r="B6684" s="57">
        <v>45717</v>
      </c>
      <c r="C6684" s="59">
        <v>31337986.039999999</v>
      </c>
      <c r="D6684" s="60">
        <v>0</v>
      </c>
      <c r="E6684" s="54">
        <v>313379.86</v>
      </c>
      <c r="F6684" s="54">
        <v>358013.06</v>
      </c>
      <c r="G6684" s="55">
        <v>1.1419999999999999</v>
      </c>
      <c r="H6684" s="53">
        <v>0</v>
      </c>
      <c r="I6684" s="53" t="s">
        <v>1408</v>
      </c>
    </row>
    <row r="6685" spans="1:9" ht="17.399999999999999" x14ac:dyDescent="0.3">
      <c r="A6685" s="53" t="s">
        <v>1090</v>
      </c>
      <c r="B6685" s="57">
        <v>45748</v>
      </c>
      <c r="C6685" s="59">
        <v>30742470.359999999</v>
      </c>
      <c r="D6685" s="60">
        <v>0</v>
      </c>
      <c r="E6685" s="54">
        <v>307424.7</v>
      </c>
      <c r="F6685" s="54">
        <v>330513.5</v>
      </c>
      <c r="G6685" s="55">
        <v>1.075</v>
      </c>
      <c r="H6685" s="53">
        <v>0</v>
      </c>
      <c r="I6685" s="53" t="s">
        <v>1408</v>
      </c>
    </row>
    <row r="6686" spans="1:9" ht="17.399999999999999" x14ac:dyDescent="0.3">
      <c r="A6686" s="53" t="s">
        <v>1090</v>
      </c>
      <c r="B6686" s="57">
        <v>45778</v>
      </c>
      <c r="C6686" s="59">
        <v>30240898.379999999</v>
      </c>
      <c r="D6686" s="60">
        <v>0</v>
      </c>
      <c r="E6686" s="54">
        <v>302408.98</v>
      </c>
      <c r="F6686" s="54">
        <v>329267.46999999997</v>
      </c>
      <c r="G6686" s="55">
        <v>1.089</v>
      </c>
      <c r="H6686" s="53">
        <v>0</v>
      </c>
      <c r="I6686" s="53" t="s">
        <v>1408</v>
      </c>
    </row>
    <row r="6687" spans="1:9" ht="17.399999999999999" x14ac:dyDescent="0.3">
      <c r="A6687" s="53" t="s">
        <v>1090</v>
      </c>
      <c r="B6687" s="57">
        <v>45809</v>
      </c>
      <c r="C6687" s="59">
        <v>29736920.34</v>
      </c>
      <c r="D6687" s="60">
        <v>0</v>
      </c>
      <c r="E6687" s="54">
        <v>297369.2</v>
      </c>
      <c r="F6687" s="54">
        <v>326213.24</v>
      </c>
      <c r="G6687" s="55">
        <v>1.097</v>
      </c>
      <c r="H6687" s="53">
        <v>0</v>
      </c>
      <c r="I6687" s="53" t="s">
        <v>1408</v>
      </c>
    </row>
    <row r="6688" spans="1:9" ht="17.399999999999999" x14ac:dyDescent="0.3">
      <c r="A6688" s="53" t="s">
        <v>1090</v>
      </c>
      <c r="B6688" s="57">
        <v>45839</v>
      </c>
      <c r="C6688" s="59">
        <v>29145333.91</v>
      </c>
      <c r="D6688" s="60">
        <v>0</v>
      </c>
      <c r="E6688" s="54">
        <v>291453.34000000003</v>
      </c>
      <c r="F6688" s="54">
        <v>280837.88</v>
      </c>
      <c r="G6688" s="55">
        <v>0.96399999999999997</v>
      </c>
      <c r="H6688" s="53">
        <v>0</v>
      </c>
      <c r="I6688" s="53" t="s">
        <v>1408</v>
      </c>
    </row>
    <row r="6689" spans="1:9" ht="17.399999999999999" x14ac:dyDescent="0.3">
      <c r="A6689" s="53" t="s">
        <v>1090</v>
      </c>
      <c r="B6689" s="57">
        <v>45870</v>
      </c>
      <c r="C6689" s="59">
        <v>28649898.670000002</v>
      </c>
      <c r="D6689" s="60">
        <v>0</v>
      </c>
      <c r="E6689" s="54">
        <v>286498.99</v>
      </c>
      <c r="F6689" s="54">
        <v>291144.13</v>
      </c>
      <c r="G6689" s="55">
        <v>1.016</v>
      </c>
      <c r="H6689" s="53">
        <v>0</v>
      </c>
      <c r="I6689" s="53" t="s">
        <v>1408</v>
      </c>
    </row>
    <row r="6690" spans="1:9" ht="17.399999999999999" x14ac:dyDescent="0.3">
      <c r="A6690" s="53" t="s">
        <v>1090</v>
      </c>
      <c r="B6690" s="57">
        <v>45901</v>
      </c>
      <c r="C6690" s="59">
        <v>28058317.629999999</v>
      </c>
      <c r="D6690" s="60">
        <v>0</v>
      </c>
      <c r="E6690" s="54">
        <v>280583.18</v>
      </c>
      <c r="F6690" s="54">
        <v>321872.90999999997</v>
      </c>
      <c r="G6690" s="55">
        <v>1.147</v>
      </c>
      <c r="H6690" s="53">
        <v>0</v>
      </c>
      <c r="I6690" s="53" t="s">
        <v>1408</v>
      </c>
    </row>
    <row r="6691" spans="1:9" ht="17.399999999999999" x14ac:dyDescent="0.3">
      <c r="A6691" s="53" t="s">
        <v>1090</v>
      </c>
      <c r="B6691" s="57">
        <v>45931</v>
      </c>
      <c r="C6691" s="59">
        <v>27520305.02</v>
      </c>
      <c r="D6691" s="60">
        <v>0</v>
      </c>
      <c r="E6691" s="54">
        <v>275203.05</v>
      </c>
      <c r="F6691" s="54">
        <v>299957.51</v>
      </c>
      <c r="G6691" s="55">
        <v>1.0900000000000001</v>
      </c>
      <c r="H6691" s="53">
        <v>0</v>
      </c>
      <c r="I6691" s="53" t="s">
        <v>1408</v>
      </c>
    </row>
    <row r="6692" spans="1:9" ht="17.399999999999999" x14ac:dyDescent="0.3">
      <c r="A6692" s="53" t="s">
        <v>1090</v>
      </c>
      <c r="B6692" s="57">
        <v>45962</v>
      </c>
      <c r="C6692" s="59">
        <v>27030439.420000002</v>
      </c>
      <c r="D6692" s="60">
        <v>0</v>
      </c>
      <c r="E6692" s="54">
        <v>270304.39</v>
      </c>
      <c r="F6692" s="54">
        <v>287968.84999999998</v>
      </c>
      <c r="G6692" s="55">
        <v>1.0649999999999999</v>
      </c>
      <c r="H6692" s="53">
        <v>0</v>
      </c>
      <c r="I6692" s="53" t="s">
        <v>1408</v>
      </c>
    </row>
    <row r="6693" spans="1:9" ht="17.399999999999999" x14ac:dyDescent="0.3">
      <c r="A6693" s="53" t="s">
        <v>1090</v>
      </c>
      <c r="B6693" s="57">
        <v>45992</v>
      </c>
      <c r="C6693" s="59">
        <v>26586316.199999999</v>
      </c>
      <c r="D6693" s="60">
        <v>15</v>
      </c>
      <c r="E6693" s="54">
        <v>265863.15999999997</v>
      </c>
      <c r="F6693" s="54">
        <v>287816.58</v>
      </c>
      <c r="G6693" s="55">
        <v>1.083</v>
      </c>
      <c r="H6693" s="53">
        <v>0</v>
      </c>
      <c r="I6693" s="53" t="s">
        <v>1408</v>
      </c>
    </row>
    <row r="6694" spans="1:9" ht="17.399999999999999" x14ac:dyDescent="0.3">
      <c r="A6694" s="53" t="s">
        <v>1091</v>
      </c>
      <c r="B6694" s="57">
        <v>45658</v>
      </c>
      <c r="C6694" s="59">
        <v>90502004.359999999</v>
      </c>
      <c r="D6694" s="60">
        <v>0</v>
      </c>
      <c r="E6694" s="54">
        <v>905020.04</v>
      </c>
      <c r="F6694" s="54">
        <v>869301.08</v>
      </c>
      <c r="G6694" s="55">
        <v>0.96099999999999997</v>
      </c>
      <c r="H6694" s="53">
        <v>0</v>
      </c>
      <c r="I6694" s="53" t="s">
        <v>1408</v>
      </c>
    </row>
    <row r="6695" spans="1:9" ht="17.399999999999999" x14ac:dyDescent="0.3">
      <c r="A6695" s="53" t="s">
        <v>1091</v>
      </c>
      <c r="B6695" s="57">
        <v>45689</v>
      </c>
      <c r="C6695" s="59">
        <v>88786724.689999998</v>
      </c>
      <c r="D6695" s="60">
        <v>0</v>
      </c>
      <c r="E6695" s="54">
        <v>887867.25</v>
      </c>
      <c r="F6695" s="54">
        <v>948386.22</v>
      </c>
      <c r="G6695" s="55">
        <v>1.0680000000000001</v>
      </c>
      <c r="H6695" s="53">
        <v>0</v>
      </c>
      <c r="I6695" s="53" t="s">
        <v>1408</v>
      </c>
    </row>
    <row r="6696" spans="1:9" ht="17.399999999999999" x14ac:dyDescent="0.3">
      <c r="A6696" s="53" t="s">
        <v>1091</v>
      </c>
      <c r="B6696" s="57">
        <v>45717</v>
      </c>
      <c r="C6696" s="59">
        <v>87294497.319999993</v>
      </c>
      <c r="D6696" s="60">
        <v>15</v>
      </c>
      <c r="E6696" s="54">
        <v>872944.97</v>
      </c>
      <c r="F6696" s="54">
        <v>887585.75</v>
      </c>
      <c r="G6696" s="55">
        <v>1.0169999999999999</v>
      </c>
      <c r="H6696" s="53">
        <v>0</v>
      </c>
      <c r="I6696" s="53" t="s">
        <v>1408</v>
      </c>
    </row>
    <row r="6697" spans="1:9" ht="17.399999999999999" x14ac:dyDescent="0.3">
      <c r="A6697" s="53" t="s">
        <v>1091</v>
      </c>
      <c r="B6697" s="57">
        <v>45748</v>
      </c>
      <c r="C6697" s="59">
        <v>85825509.379999995</v>
      </c>
      <c r="D6697" s="60">
        <v>0</v>
      </c>
      <c r="E6697" s="54">
        <v>858255.09</v>
      </c>
      <c r="F6697" s="54">
        <v>831748.78</v>
      </c>
      <c r="G6697" s="55">
        <v>0.96899999999999997</v>
      </c>
      <c r="H6697" s="53">
        <v>0</v>
      </c>
      <c r="I6697" s="53" t="s">
        <v>1408</v>
      </c>
    </row>
    <row r="6698" spans="1:9" ht="17.399999999999999" x14ac:dyDescent="0.3">
      <c r="A6698" s="53" t="s">
        <v>1091</v>
      </c>
      <c r="B6698" s="57">
        <v>45778</v>
      </c>
      <c r="C6698" s="59">
        <v>84151799.689999998</v>
      </c>
      <c r="D6698" s="60">
        <v>0</v>
      </c>
      <c r="E6698" s="54">
        <v>841518</v>
      </c>
      <c r="F6698" s="54">
        <v>841631.64</v>
      </c>
      <c r="G6698" s="55">
        <v>1</v>
      </c>
      <c r="H6698" s="53">
        <v>0</v>
      </c>
      <c r="I6698" s="53" t="s">
        <v>1408</v>
      </c>
    </row>
    <row r="6699" spans="1:9" ht="17.399999999999999" x14ac:dyDescent="0.3">
      <c r="A6699" s="53" t="s">
        <v>1091</v>
      </c>
      <c r="B6699" s="57">
        <v>45809</v>
      </c>
      <c r="C6699" s="59">
        <v>82614746.989999995</v>
      </c>
      <c r="D6699" s="60">
        <v>0</v>
      </c>
      <c r="E6699" s="54">
        <v>826147.47</v>
      </c>
      <c r="F6699" s="54">
        <v>926835.39</v>
      </c>
      <c r="G6699" s="55">
        <v>1.1220000000000001</v>
      </c>
      <c r="H6699" s="53">
        <v>0</v>
      </c>
      <c r="I6699" s="53" t="s">
        <v>1408</v>
      </c>
    </row>
    <row r="6700" spans="1:9" ht="17.399999999999999" x14ac:dyDescent="0.3">
      <c r="A6700" s="53" t="s">
        <v>1091</v>
      </c>
      <c r="B6700" s="57">
        <v>45839</v>
      </c>
      <c r="C6700" s="59">
        <v>81346203.090000004</v>
      </c>
      <c r="D6700" s="60">
        <v>0</v>
      </c>
      <c r="E6700" s="54">
        <v>813462.03</v>
      </c>
      <c r="F6700" s="54">
        <v>840576.34</v>
      </c>
      <c r="G6700" s="55">
        <v>1.0329999999999999</v>
      </c>
      <c r="H6700" s="53">
        <v>0</v>
      </c>
      <c r="I6700" s="53" t="s">
        <v>1408</v>
      </c>
    </row>
    <row r="6701" spans="1:9" ht="17.399999999999999" x14ac:dyDescent="0.3">
      <c r="A6701" s="53" t="s">
        <v>1091</v>
      </c>
      <c r="B6701" s="57">
        <v>45870</v>
      </c>
      <c r="C6701" s="59">
        <v>80013819.510000005</v>
      </c>
      <c r="D6701" s="60">
        <v>15</v>
      </c>
      <c r="E6701" s="54">
        <v>800138.2</v>
      </c>
      <c r="F6701" s="54">
        <v>771503.02</v>
      </c>
      <c r="G6701" s="55">
        <v>0.96399999999999997</v>
      </c>
      <c r="H6701" s="53">
        <v>0</v>
      </c>
      <c r="I6701" s="53" t="s">
        <v>1408</v>
      </c>
    </row>
    <row r="6702" spans="1:9" ht="17.399999999999999" x14ac:dyDescent="0.3">
      <c r="A6702" s="53" t="s">
        <v>1091</v>
      </c>
      <c r="B6702" s="57">
        <v>45901</v>
      </c>
      <c r="C6702" s="59">
        <v>78736252.129999995</v>
      </c>
      <c r="D6702" s="60">
        <v>0</v>
      </c>
      <c r="E6702" s="54">
        <v>787362.52</v>
      </c>
      <c r="F6702" s="54">
        <v>833298.81</v>
      </c>
      <c r="G6702" s="55">
        <v>1.0580000000000001</v>
      </c>
      <c r="H6702" s="53">
        <v>0</v>
      </c>
      <c r="I6702" s="53" t="s">
        <v>1408</v>
      </c>
    </row>
    <row r="6703" spans="1:9" ht="17.399999999999999" x14ac:dyDescent="0.3">
      <c r="A6703" s="53" t="s">
        <v>1091</v>
      </c>
      <c r="B6703" s="57">
        <v>45931</v>
      </c>
      <c r="C6703" s="59">
        <v>77515570.829999998</v>
      </c>
      <c r="D6703" s="60">
        <v>0</v>
      </c>
      <c r="E6703" s="54">
        <v>775155.71</v>
      </c>
      <c r="F6703" s="54">
        <v>872780.05</v>
      </c>
      <c r="G6703" s="55">
        <v>1.1259999999999999</v>
      </c>
      <c r="H6703" s="53">
        <v>0</v>
      </c>
      <c r="I6703" s="53" t="s">
        <v>1408</v>
      </c>
    </row>
    <row r="6704" spans="1:9" ht="17.399999999999999" x14ac:dyDescent="0.3">
      <c r="A6704" s="53" t="s">
        <v>1091</v>
      </c>
      <c r="B6704" s="57">
        <v>45962</v>
      </c>
      <c r="C6704" s="59">
        <v>76124404.239999995</v>
      </c>
      <c r="D6704" s="60">
        <v>0</v>
      </c>
      <c r="E6704" s="54">
        <v>761244.04</v>
      </c>
      <c r="F6704" s="54">
        <v>820134.14</v>
      </c>
      <c r="G6704" s="55">
        <v>1.077</v>
      </c>
      <c r="H6704" s="53">
        <v>0</v>
      </c>
      <c r="I6704" s="53" t="s">
        <v>1408</v>
      </c>
    </row>
    <row r="6705" spans="1:9" ht="17.399999999999999" x14ac:dyDescent="0.3">
      <c r="A6705" s="53" t="s">
        <v>1091</v>
      </c>
      <c r="B6705" s="57">
        <v>45992</v>
      </c>
      <c r="C6705" s="59">
        <v>74831066.840000004</v>
      </c>
      <c r="D6705" s="60">
        <v>0</v>
      </c>
      <c r="E6705" s="54">
        <v>748310.67</v>
      </c>
      <c r="F6705" s="54">
        <v>844644.03</v>
      </c>
      <c r="G6705" s="55">
        <v>1.129</v>
      </c>
      <c r="H6705" s="53">
        <v>0</v>
      </c>
      <c r="I6705" s="53" t="s">
        <v>1408</v>
      </c>
    </row>
    <row r="6706" spans="1:9" ht="17.399999999999999" x14ac:dyDescent="0.3">
      <c r="A6706" s="53" t="s">
        <v>1093</v>
      </c>
      <c r="B6706" s="57">
        <v>45658</v>
      </c>
      <c r="C6706" s="59">
        <v>113012471.78</v>
      </c>
      <c r="D6706" s="60">
        <v>35</v>
      </c>
      <c r="E6706" s="54">
        <v>1130124.72</v>
      </c>
      <c r="F6706" s="54">
        <v>849018.98</v>
      </c>
      <c r="G6706" s="55">
        <v>0.751</v>
      </c>
      <c r="H6706" s="53">
        <v>0</v>
      </c>
      <c r="I6706" s="53" t="s">
        <v>1410</v>
      </c>
    </row>
    <row r="6707" spans="1:9" ht="17.399999999999999" x14ac:dyDescent="0.3">
      <c r="A6707" s="53" t="s">
        <v>1093</v>
      </c>
      <c r="B6707" s="57">
        <v>45689</v>
      </c>
      <c r="C6707" s="59">
        <v>111358374.05</v>
      </c>
      <c r="D6707" s="60">
        <v>0</v>
      </c>
      <c r="E6707" s="54">
        <v>1113583.74</v>
      </c>
      <c r="F6707" s="54">
        <v>1232204.8600000001</v>
      </c>
      <c r="G6707" s="55">
        <v>1.107</v>
      </c>
      <c r="H6707" s="53">
        <v>0</v>
      </c>
      <c r="I6707" s="53" t="s">
        <v>1408</v>
      </c>
    </row>
    <row r="6708" spans="1:9" ht="17.399999999999999" x14ac:dyDescent="0.3">
      <c r="A6708" s="53" t="s">
        <v>1093</v>
      </c>
      <c r="B6708" s="57">
        <v>45717</v>
      </c>
      <c r="C6708" s="59">
        <v>109058534.58</v>
      </c>
      <c r="D6708" s="60">
        <v>15</v>
      </c>
      <c r="E6708" s="54">
        <v>1090585.3500000001</v>
      </c>
      <c r="F6708" s="54">
        <v>1105157.3799999999</v>
      </c>
      <c r="G6708" s="55">
        <v>1.0129999999999999</v>
      </c>
      <c r="H6708" s="53">
        <v>0</v>
      </c>
      <c r="I6708" s="53" t="s">
        <v>1408</v>
      </c>
    </row>
    <row r="6709" spans="1:9" ht="17.399999999999999" x14ac:dyDescent="0.3">
      <c r="A6709" s="53" t="s">
        <v>1093</v>
      </c>
      <c r="B6709" s="57">
        <v>45748</v>
      </c>
      <c r="C6709" s="59">
        <v>106950758.36</v>
      </c>
      <c r="D6709" s="60">
        <v>0</v>
      </c>
      <c r="E6709" s="54">
        <v>1069507.58</v>
      </c>
      <c r="F6709" s="54">
        <v>1131938.31</v>
      </c>
      <c r="G6709" s="55">
        <v>1.0580000000000001</v>
      </c>
      <c r="H6709" s="53">
        <v>0</v>
      </c>
      <c r="I6709" s="53" t="s">
        <v>1408</v>
      </c>
    </row>
    <row r="6710" spans="1:9" ht="17.399999999999999" x14ac:dyDescent="0.3">
      <c r="A6710" s="53" t="s">
        <v>1093</v>
      </c>
      <c r="B6710" s="57">
        <v>45778</v>
      </c>
      <c r="C6710" s="59">
        <v>105337615.45999999</v>
      </c>
      <c r="D6710" s="60">
        <v>15</v>
      </c>
      <c r="E6710" s="54">
        <v>1053376.1499999999</v>
      </c>
      <c r="F6710" s="54">
        <v>1108457.74</v>
      </c>
      <c r="G6710" s="55">
        <v>1.052</v>
      </c>
      <c r="H6710" s="53">
        <v>0</v>
      </c>
      <c r="I6710" s="53" t="s">
        <v>1408</v>
      </c>
    </row>
    <row r="6711" spans="1:9" ht="17.399999999999999" x14ac:dyDescent="0.3">
      <c r="A6711" s="53" t="s">
        <v>1093</v>
      </c>
      <c r="B6711" s="57">
        <v>45809</v>
      </c>
      <c r="C6711" s="59">
        <v>103837764.95</v>
      </c>
      <c r="D6711" s="60">
        <v>15</v>
      </c>
      <c r="E6711" s="54">
        <v>1038377.65</v>
      </c>
      <c r="F6711" s="54">
        <v>1052863.03</v>
      </c>
      <c r="G6711" s="55">
        <v>1.014</v>
      </c>
      <c r="H6711" s="53">
        <v>0</v>
      </c>
      <c r="I6711" s="53" t="s">
        <v>1408</v>
      </c>
    </row>
    <row r="6712" spans="1:9" ht="17.399999999999999" x14ac:dyDescent="0.3">
      <c r="A6712" s="53" t="s">
        <v>1093</v>
      </c>
      <c r="B6712" s="57">
        <v>45839</v>
      </c>
      <c r="C6712" s="59">
        <v>101753359.7</v>
      </c>
      <c r="D6712" s="60">
        <v>185</v>
      </c>
      <c r="E6712" s="54">
        <v>1017533.6</v>
      </c>
      <c r="F6712" s="54">
        <v>501767.14</v>
      </c>
      <c r="G6712" s="55">
        <v>0.49299999999999999</v>
      </c>
      <c r="H6712" s="53">
        <v>0</v>
      </c>
      <c r="I6712" s="53" t="s">
        <v>1409</v>
      </c>
    </row>
    <row r="6713" spans="1:9" ht="17.399999999999999" x14ac:dyDescent="0.3">
      <c r="A6713" s="53" t="s">
        <v>1093</v>
      </c>
      <c r="B6713" s="57">
        <v>45870</v>
      </c>
      <c r="C6713" s="59">
        <v>99679648.349999994</v>
      </c>
      <c r="D6713" s="60">
        <v>0</v>
      </c>
      <c r="E6713" s="54">
        <v>996796.48</v>
      </c>
      <c r="F6713" s="54">
        <v>1078350.01</v>
      </c>
      <c r="G6713" s="55">
        <v>1.0820000000000001</v>
      </c>
      <c r="H6713" s="53">
        <v>0</v>
      </c>
      <c r="I6713" s="53" t="s">
        <v>1408</v>
      </c>
    </row>
    <row r="6714" spans="1:9" ht="17.399999999999999" x14ac:dyDescent="0.3">
      <c r="A6714" s="53" t="s">
        <v>1093</v>
      </c>
      <c r="B6714" s="57">
        <v>45901</v>
      </c>
      <c r="C6714" s="59">
        <v>97653043.269999996</v>
      </c>
      <c r="D6714" s="60">
        <v>0</v>
      </c>
      <c r="E6714" s="54">
        <v>976530.43</v>
      </c>
      <c r="F6714" s="54">
        <v>1055236.04</v>
      </c>
      <c r="G6714" s="55">
        <v>1.081</v>
      </c>
      <c r="H6714" s="53">
        <v>0</v>
      </c>
      <c r="I6714" s="53" t="s">
        <v>1408</v>
      </c>
    </row>
    <row r="6715" spans="1:9" ht="17.399999999999999" x14ac:dyDescent="0.3">
      <c r="A6715" s="53" t="s">
        <v>1093</v>
      </c>
      <c r="B6715" s="57">
        <v>45931</v>
      </c>
      <c r="C6715" s="59">
        <v>96087514.469999999</v>
      </c>
      <c r="D6715" s="60">
        <v>0</v>
      </c>
      <c r="E6715" s="54">
        <v>960875.14</v>
      </c>
      <c r="F6715" s="54">
        <v>1031548.67</v>
      </c>
      <c r="G6715" s="55">
        <v>1.0740000000000001</v>
      </c>
      <c r="H6715" s="53">
        <v>0</v>
      </c>
      <c r="I6715" s="53" t="s">
        <v>1408</v>
      </c>
    </row>
    <row r="6716" spans="1:9" ht="17.399999999999999" x14ac:dyDescent="0.3">
      <c r="A6716" s="53" t="s">
        <v>1093</v>
      </c>
      <c r="B6716" s="57">
        <v>45962</v>
      </c>
      <c r="C6716" s="59">
        <v>94502707.099999994</v>
      </c>
      <c r="D6716" s="60">
        <v>0</v>
      </c>
      <c r="E6716" s="54">
        <v>945027.07</v>
      </c>
      <c r="F6716" s="54">
        <v>1070139.78</v>
      </c>
      <c r="G6716" s="55">
        <v>1.1319999999999999</v>
      </c>
      <c r="H6716" s="53">
        <v>0</v>
      </c>
      <c r="I6716" s="53" t="s">
        <v>1408</v>
      </c>
    </row>
    <row r="6717" spans="1:9" ht="17.399999999999999" x14ac:dyDescent="0.3">
      <c r="A6717" s="53" t="s">
        <v>1093</v>
      </c>
      <c r="B6717" s="57">
        <v>45992</v>
      </c>
      <c r="C6717" s="59">
        <v>93035244.439999998</v>
      </c>
      <c r="D6717" s="60">
        <v>0</v>
      </c>
      <c r="E6717" s="54">
        <v>930352.44</v>
      </c>
      <c r="F6717" s="54">
        <v>942871.92</v>
      </c>
      <c r="G6717" s="55">
        <v>1.0129999999999999</v>
      </c>
      <c r="H6717" s="53">
        <v>0</v>
      </c>
      <c r="I6717" s="53" t="s">
        <v>1408</v>
      </c>
    </row>
    <row r="6718" spans="1:9" ht="17.399999999999999" x14ac:dyDescent="0.3">
      <c r="A6718" s="53" t="s">
        <v>1094</v>
      </c>
      <c r="B6718" s="57">
        <v>45658</v>
      </c>
      <c r="C6718" s="59">
        <v>415266.78</v>
      </c>
      <c r="D6718" s="60">
        <v>65</v>
      </c>
      <c r="E6718" s="54">
        <v>6229</v>
      </c>
      <c r="F6718" s="54">
        <v>4733.26</v>
      </c>
      <c r="G6718" s="55">
        <v>0.76</v>
      </c>
      <c r="H6718" s="53">
        <v>0</v>
      </c>
      <c r="I6718" s="53" t="s">
        <v>1411</v>
      </c>
    </row>
    <row r="6719" spans="1:9" ht="17.399999999999999" x14ac:dyDescent="0.3">
      <c r="A6719" s="53" t="s">
        <v>1094</v>
      </c>
      <c r="B6719" s="57">
        <v>45689</v>
      </c>
      <c r="C6719" s="59">
        <v>404275.87</v>
      </c>
      <c r="D6719" s="60">
        <v>0</v>
      </c>
      <c r="E6719" s="54">
        <v>6064.14</v>
      </c>
      <c r="F6719" s="54">
        <v>6709.71</v>
      </c>
      <c r="G6719" s="55">
        <v>1.1060000000000001</v>
      </c>
      <c r="H6719" s="53">
        <v>0</v>
      </c>
      <c r="I6719" s="53" t="s">
        <v>1408</v>
      </c>
    </row>
    <row r="6720" spans="1:9" ht="17.399999999999999" x14ac:dyDescent="0.3">
      <c r="A6720" s="53" t="s">
        <v>1094</v>
      </c>
      <c r="B6720" s="57">
        <v>45717</v>
      </c>
      <c r="C6720" s="59">
        <v>393582.25</v>
      </c>
      <c r="D6720" s="60">
        <v>95</v>
      </c>
      <c r="E6720" s="54">
        <v>5903.73</v>
      </c>
      <c r="F6720" s="54">
        <v>603.54</v>
      </c>
      <c r="G6720" s="55">
        <v>0.10199999999999999</v>
      </c>
      <c r="H6720" s="53">
        <v>0</v>
      </c>
      <c r="I6720" s="53" t="s">
        <v>1409</v>
      </c>
    </row>
    <row r="6721" spans="1:9" ht="17.399999999999999" x14ac:dyDescent="0.3">
      <c r="A6721" s="53" t="s">
        <v>1094</v>
      </c>
      <c r="B6721" s="57">
        <v>45748</v>
      </c>
      <c r="C6721" s="59">
        <v>381817.35</v>
      </c>
      <c r="D6721" s="60">
        <v>95</v>
      </c>
      <c r="E6721" s="54">
        <v>5727.26</v>
      </c>
      <c r="F6721" s="54">
        <v>3004.69</v>
      </c>
      <c r="G6721" s="55">
        <v>0.52500000000000002</v>
      </c>
      <c r="H6721" s="53">
        <v>0</v>
      </c>
      <c r="I6721" s="53" t="s">
        <v>1409</v>
      </c>
    </row>
    <row r="6722" spans="1:9" ht="17.399999999999999" x14ac:dyDescent="0.3">
      <c r="A6722" s="53" t="s">
        <v>1094</v>
      </c>
      <c r="B6722" s="57">
        <v>45778</v>
      </c>
      <c r="C6722" s="59">
        <v>369976.19</v>
      </c>
      <c r="D6722" s="60">
        <v>65</v>
      </c>
      <c r="E6722" s="54">
        <v>5549.64</v>
      </c>
      <c r="F6722" s="54">
        <v>2628.8</v>
      </c>
      <c r="G6722" s="55">
        <v>0.47399999999999998</v>
      </c>
      <c r="H6722" s="53">
        <v>0</v>
      </c>
      <c r="I6722" s="53" t="s">
        <v>1411</v>
      </c>
    </row>
    <row r="6723" spans="1:9" ht="17.399999999999999" x14ac:dyDescent="0.3">
      <c r="A6723" s="53" t="s">
        <v>1094</v>
      </c>
      <c r="B6723" s="57">
        <v>45809</v>
      </c>
      <c r="C6723" s="59">
        <v>359911.48</v>
      </c>
      <c r="D6723" s="60">
        <v>0</v>
      </c>
      <c r="E6723" s="54">
        <v>5398.67</v>
      </c>
      <c r="F6723" s="54">
        <v>5839.55</v>
      </c>
      <c r="G6723" s="55">
        <v>1.0820000000000001</v>
      </c>
      <c r="H6723" s="53">
        <v>0</v>
      </c>
      <c r="I6723" s="53" t="s">
        <v>1408</v>
      </c>
    </row>
    <row r="6724" spans="1:9" ht="17.399999999999999" x14ac:dyDescent="0.3">
      <c r="A6724" s="53" t="s">
        <v>1094</v>
      </c>
      <c r="B6724" s="57">
        <v>45839</v>
      </c>
      <c r="C6724" s="59">
        <v>359911.48</v>
      </c>
      <c r="D6724" s="60">
        <v>220</v>
      </c>
      <c r="E6724" s="54">
        <v>5398.67</v>
      </c>
      <c r="F6724" s="54">
        <v>894.88</v>
      </c>
      <c r="G6724" s="55">
        <v>0.16600000000000001</v>
      </c>
      <c r="H6724" s="53">
        <v>0</v>
      </c>
      <c r="I6724" s="53" t="s">
        <v>1412</v>
      </c>
    </row>
    <row r="6725" spans="1:9" ht="17.399999999999999" x14ac:dyDescent="0.3">
      <c r="A6725" s="53" t="s">
        <v>1094</v>
      </c>
      <c r="B6725" s="57">
        <v>45870</v>
      </c>
      <c r="C6725" s="59">
        <v>359911.48</v>
      </c>
      <c r="D6725" s="60">
        <v>999</v>
      </c>
      <c r="E6725" s="54">
        <v>5398.67</v>
      </c>
      <c r="F6725" s="54">
        <v>435.48</v>
      </c>
      <c r="G6725" s="55">
        <v>8.1000000000000003E-2</v>
      </c>
      <c r="H6725" s="53">
        <v>0</v>
      </c>
      <c r="I6725" s="53" t="s">
        <v>1412</v>
      </c>
    </row>
    <row r="6726" spans="1:9" ht="17.399999999999999" x14ac:dyDescent="0.3">
      <c r="A6726" s="53" t="s">
        <v>1094</v>
      </c>
      <c r="B6726" s="57">
        <v>45901</v>
      </c>
      <c r="C6726" s="59">
        <v>359911.48</v>
      </c>
      <c r="D6726" s="60">
        <v>999</v>
      </c>
      <c r="E6726" s="54">
        <v>5398.67</v>
      </c>
      <c r="F6726" s="54">
        <v>555.53</v>
      </c>
      <c r="G6726" s="55">
        <v>0.10299999999999999</v>
      </c>
      <c r="H6726" s="53">
        <v>0</v>
      </c>
      <c r="I6726" s="53" t="s">
        <v>1412</v>
      </c>
    </row>
    <row r="6727" spans="1:9" ht="17.399999999999999" x14ac:dyDescent="0.3">
      <c r="A6727" s="53" t="s">
        <v>1094</v>
      </c>
      <c r="B6727" s="57">
        <v>45931</v>
      </c>
      <c r="C6727" s="59">
        <v>359911.48</v>
      </c>
      <c r="D6727" s="60">
        <v>999</v>
      </c>
      <c r="E6727" s="54">
        <v>5398.67</v>
      </c>
      <c r="F6727" s="54">
        <v>1060.51</v>
      </c>
      <c r="G6727" s="55">
        <v>0.19600000000000001</v>
      </c>
      <c r="H6727" s="53">
        <v>0</v>
      </c>
      <c r="I6727" s="53" t="s">
        <v>1412</v>
      </c>
    </row>
    <row r="6728" spans="1:9" ht="17.399999999999999" x14ac:dyDescent="0.3">
      <c r="A6728" s="53" t="s">
        <v>1094</v>
      </c>
      <c r="B6728" s="57">
        <v>45962</v>
      </c>
      <c r="C6728" s="59">
        <v>359911.48</v>
      </c>
      <c r="D6728" s="60">
        <v>999</v>
      </c>
      <c r="E6728" s="54">
        <v>5398.67</v>
      </c>
      <c r="F6728" s="54">
        <v>160.94</v>
      </c>
      <c r="G6728" s="55">
        <v>0.03</v>
      </c>
      <c r="H6728" s="53">
        <v>0</v>
      </c>
      <c r="I6728" s="53" t="s">
        <v>1412</v>
      </c>
    </row>
    <row r="6729" spans="1:9" ht="17.399999999999999" x14ac:dyDescent="0.3">
      <c r="A6729" s="53" t="s">
        <v>1094</v>
      </c>
      <c r="B6729" s="57">
        <v>45992</v>
      </c>
      <c r="C6729" s="59">
        <v>359911.48</v>
      </c>
      <c r="D6729" s="60">
        <v>999</v>
      </c>
      <c r="E6729" s="54">
        <v>5398.67</v>
      </c>
      <c r="F6729" s="54">
        <v>911.01</v>
      </c>
      <c r="G6729" s="55">
        <v>0.16900000000000001</v>
      </c>
      <c r="H6729" s="53">
        <v>0</v>
      </c>
      <c r="I6729" s="53" t="s">
        <v>1412</v>
      </c>
    </row>
    <row r="6730" spans="1:9" ht="17.399999999999999" x14ac:dyDescent="0.3">
      <c r="A6730" s="53" t="s">
        <v>1095</v>
      </c>
      <c r="B6730" s="57">
        <v>45658</v>
      </c>
      <c r="C6730" s="59">
        <v>1724600.11</v>
      </c>
      <c r="D6730" s="60">
        <v>0</v>
      </c>
      <c r="E6730" s="54">
        <v>25869</v>
      </c>
      <c r="F6730" s="54">
        <v>25669.74</v>
      </c>
      <c r="G6730" s="55">
        <v>0.99199999999999999</v>
      </c>
      <c r="H6730" s="53">
        <v>0</v>
      </c>
      <c r="I6730" s="53" t="s">
        <v>1408</v>
      </c>
    </row>
    <row r="6731" spans="1:9" ht="17.399999999999999" x14ac:dyDescent="0.3">
      <c r="A6731" s="53" t="s">
        <v>1095</v>
      </c>
      <c r="B6731" s="57">
        <v>45689</v>
      </c>
      <c r="C6731" s="59">
        <v>1675443.99</v>
      </c>
      <c r="D6731" s="60">
        <v>0</v>
      </c>
      <c r="E6731" s="54">
        <v>25131.66</v>
      </c>
      <c r="F6731" s="54">
        <v>25692.240000000002</v>
      </c>
      <c r="G6731" s="55">
        <v>1.022</v>
      </c>
      <c r="H6731" s="53">
        <v>0</v>
      </c>
      <c r="I6731" s="53" t="s">
        <v>1408</v>
      </c>
    </row>
    <row r="6732" spans="1:9" ht="17.399999999999999" x14ac:dyDescent="0.3">
      <c r="A6732" s="53" t="s">
        <v>1095</v>
      </c>
      <c r="B6732" s="57">
        <v>45717</v>
      </c>
      <c r="C6732" s="59">
        <v>1629597.43</v>
      </c>
      <c r="D6732" s="60">
        <v>0</v>
      </c>
      <c r="E6732" s="54">
        <v>24443.96</v>
      </c>
      <c r="F6732" s="54">
        <v>24895.72</v>
      </c>
      <c r="G6732" s="55">
        <v>1.018</v>
      </c>
      <c r="H6732" s="53">
        <v>0</v>
      </c>
      <c r="I6732" s="53" t="s">
        <v>1408</v>
      </c>
    </row>
    <row r="6733" spans="1:9" ht="17.399999999999999" x14ac:dyDescent="0.3">
      <c r="A6733" s="53" t="s">
        <v>1095</v>
      </c>
      <c r="B6733" s="57">
        <v>45748</v>
      </c>
      <c r="C6733" s="59">
        <v>1577705.31</v>
      </c>
      <c r="D6733" s="60">
        <v>0</v>
      </c>
      <c r="E6733" s="54">
        <v>23665.58</v>
      </c>
      <c r="F6733" s="54">
        <v>25588.21</v>
      </c>
      <c r="G6733" s="55">
        <v>1.081</v>
      </c>
      <c r="H6733" s="53">
        <v>0</v>
      </c>
      <c r="I6733" s="53" t="s">
        <v>1408</v>
      </c>
    </row>
    <row r="6734" spans="1:9" ht="17.399999999999999" x14ac:dyDescent="0.3">
      <c r="A6734" s="53" t="s">
        <v>1095</v>
      </c>
      <c r="B6734" s="57">
        <v>45778</v>
      </c>
      <c r="C6734" s="59">
        <v>1527431.71</v>
      </c>
      <c r="D6734" s="60">
        <v>0</v>
      </c>
      <c r="E6734" s="54">
        <v>22911.48</v>
      </c>
      <c r="F6734" s="54">
        <v>24879.4</v>
      </c>
      <c r="G6734" s="55">
        <v>1.0860000000000001</v>
      </c>
      <c r="H6734" s="53">
        <v>0</v>
      </c>
      <c r="I6734" s="53" t="s">
        <v>1408</v>
      </c>
    </row>
    <row r="6735" spans="1:9" ht="17.399999999999999" x14ac:dyDescent="0.3">
      <c r="A6735" s="53" t="s">
        <v>1095</v>
      </c>
      <c r="B6735" s="57">
        <v>45809</v>
      </c>
      <c r="C6735" s="59">
        <v>1482684.92</v>
      </c>
      <c r="D6735" s="60">
        <v>0</v>
      </c>
      <c r="E6735" s="54">
        <v>22240.27</v>
      </c>
      <c r="F6735" s="54">
        <v>23817.95</v>
      </c>
      <c r="G6735" s="55">
        <v>1.071</v>
      </c>
      <c r="H6735" s="53">
        <v>0</v>
      </c>
      <c r="I6735" s="53" t="s">
        <v>1408</v>
      </c>
    </row>
    <row r="6736" spans="1:9" ht="17.399999999999999" x14ac:dyDescent="0.3">
      <c r="A6736" s="53" t="s">
        <v>1095</v>
      </c>
      <c r="B6736" s="57">
        <v>45839</v>
      </c>
      <c r="C6736" s="59">
        <v>1443970.66</v>
      </c>
      <c r="D6736" s="60">
        <v>0</v>
      </c>
      <c r="E6736" s="54">
        <v>21659.56</v>
      </c>
      <c r="F6736" s="54">
        <v>24095.8</v>
      </c>
      <c r="G6736" s="55">
        <v>1.1120000000000001</v>
      </c>
      <c r="H6736" s="53">
        <v>0</v>
      </c>
      <c r="I6736" s="53" t="s">
        <v>1408</v>
      </c>
    </row>
    <row r="6737" spans="1:9" ht="17.399999999999999" x14ac:dyDescent="0.3">
      <c r="A6737" s="53" t="s">
        <v>1095</v>
      </c>
      <c r="B6737" s="57">
        <v>45870</v>
      </c>
      <c r="C6737" s="59">
        <v>1397250.96</v>
      </c>
      <c r="D6737" s="60">
        <v>0</v>
      </c>
      <c r="E6737" s="54">
        <v>20958.759999999998</v>
      </c>
      <c r="F6737" s="54">
        <v>21934.21</v>
      </c>
      <c r="G6737" s="55">
        <v>1.0469999999999999</v>
      </c>
      <c r="H6737" s="53">
        <v>0</v>
      </c>
      <c r="I6737" s="53" t="s">
        <v>1408</v>
      </c>
    </row>
    <row r="6738" spans="1:9" ht="17.399999999999999" x14ac:dyDescent="0.3">
      <c r="A6738" s="53" t="s">
        <v>1095</v>
      </c>
      <c r="B6738" s="57">
        <v>45901</v>
      </c>
      <c r="C6738" s="59">
        <v>1352283.65</v>
      </c>
      <c r="D6738" s="60">
        <v>0</v>
      </c>
      <c r="E6738" s="54">
        <v>20284.25</v>
      </c>
      <c r="F6738" s="54">
        <v>20236.759999999998</v>
      </c>
      <c r="G6738" s="55">
        <v>0.998</v>
      </c>
      <c r="H6738" s="53">
        <v>0</v>
      </c>
      <c r="I6738" s="53" t="s">
        <v>1408</v>
      </c>
    </row>
    <row r="6739" spans="1:9" ht="17.399999999999999" x14ac:dyDescent="0.3">
      <c r="A6739" s="53" t="s">
        <v>1095</v>
      </c>
      <c r="B6739" s="57">
        <v>45931</v>
      </c>
      <c r="C6739" s="59">
        <v>1310429.42</v>
      </c>
      <c r="D6739" s="60">
        <v>0</v>
      </c>
      <c r="E6739" s="54">
        <v>19656.439999999999</v>
      </c>
      <c r="F6739" s="54">
        <v>21874.81</v>
      </c>
      <c r="G6739" s="55">
        <v>1.113</v>
      </c>
      <c r="H6739" s="53">
        <v>0</v>
      </c>
      <c r="I6739" s="53" t="s">
        <v>1408</v>
      </c>
    </row>
    <row r="6740" spans="1:9" ht="17.399999999999999" x14ac:dyDescent="0.3">
      <c r="A6740" s="53" t="s">
        <v>1095</v>
      </c>
      <c r="B6740" s="57">
        <v>45962</v>
      </c>
      <c r="C6740" s="59">
        <v>1271723.01</v>
      </c>
      <c r="D6740" s="60">
        <v>0</v>
      </c>
      <c r="E6740" s="54">
        <v>19075.849999999999</v>
      </c>
      <c r="F6740" s="54">
        <v>19051.580000000002</v>
      </c>
      <c r="G6740" s="55">
        <v>0.999</v>
      </c>
      <c r="H6740" s="53">
        <v>0</v>
      </c>
      <c r="I6740" s="53" t="s">
        <v>1408</v>
      </c>
    </row>
    <row r="6741" spans="1:9" ht="17.399999999999999" x14ac:dyDescent="0.3">
      <c r="A6741" s="53" t="s">
        <v>1095</v>
      </c>
      <c r="B6741" s="57">
        <v>45992</v>
      </c>
      <c r="C6741" s="59">
        <v>1229870.8799999999</v>
      </c>
      <c r="D6741" s="60">
        <v>0</v>
      </c>
      <c r="E6741" s="54">
        <v>18448.060000000001</v>
      </c>
      <c r="F6741" s="54">
        <v>18513.45</v>
      </c>
      <c r="G6741" s="55">
        <v>1.004</v>
      </c>
      <c r="H6741" s="53">
        <v>0</v>
      </c>
      <c r="I6741" s="53" t="s">
        <v>1408</v>
      </c>
    </row>
    <row r="6742" spans="1:9" ht="17.399999999999999" x14ac:dyDescent="0.3">
      <c r="A6742" s="53" t="s">
        <v>1096</v>
      </c>
      <c r="B6742" s="57">
        <v>45658</v>
      </c>
      <c r="C6742" s="59">
        <v>771267</v>
      </c>
      <c r="D6742" s="60">
        <v>0</v>
      </c>
      <c r="E6742" s="54">
        <v>11569</v>
      </c>
      <c r="F6742" s="54">
        <v>12871.51</v>
      </c>
      <c r="G6742" s="55">
        <v>1.113</v>
      </c>
      <c r="H6742" s="53">
        <v>0</v>
      </c>
      <c r="I6742" s="53" t="s">
        <v>1408</v>
      </c>
    </row>
    <row r="6743" spans="1:9" ht="17.399999999999999" x14ac:dyDescent="0.3">
      <c r="A6743" s="53" t="s">
        <v>1096</v>
      </c>
      <c r="B6743" s="57">
        <v>45689</v>
      </c>
      <c r="C6743" s="59">
        <v>749428.18</v>
      </c>
      <c r="D6743" s="60">
        <v>0</v>
      </c>
      <c r="E6743" s="54">
        <v>11241.42</v>
      </c>
      <c r="F6743" s="54">
        <v>12250.99</v>
      </c>
      <c r="G6743" s="55">
        <v>1.0900000000000001</v>
      </c>
      <c r="H6743" s="53">
        <v>0</v>
      </c>
      <c r="I6743" s="53" t="s">
        <v>1408</v>
      </c>
    </row>
    <row r="6744" spans="1:9" ht="17.399999999999999" x14ac:dyDescent="0.3">
      <c r="A6744" s="53" t="s">
        <v>1096</v>
      </c>
      <c r="B6744" s="57">
        <v>45717</v>
      </c>
      <c r="C6744" s="59">
        <v>729888.57</v>
      </c>
      <c r="D6744" s="60">
        <v>0</v>
      </c>
      <c r="E6744" s="54">
        <v>10948.33</v>
      </c>
      <c r="F6744" s="54">
        <v>12211.8</v>
      </c>
      <c r="G6744" s="55">
        <v>1.115</v>
      </c>
      <c r="H6744" s="53">
        <v>0</v>
      </c>
      <c r="I6744" s="53" t="s">
        <v>1408</v>
      </c>
    </row>
    <row r="6745" spans="1:9" ht="17.399999999999999" x14ac:dyDescent="0.3">
      <c r="A6745" s="53" t="s">
        <v>1096</v>
      </c>
      <c r="B6745" s="57">
        <v>45748</v>
      </c>
      <c r="C6745" s="59">
        <v>708209.92</v>
      </c>
      <c r="D6745" s="60">
        <v>15</v>
      </c>
      <c r="E6745" s="54">
        <v>10623.15</v>
      </c>
      <c r="F6745" s="54">
        <v>12071.71</v>
      </c>
      <c r="G6745" s="55">
        <v>1.1359999999999999</v>
      </c>
      <c r="H6745" s="53">
        <v>0</v>
      </c>
      <c r="I6745" s="53" t="s">
        <v>1408</v>
      </c>
    </row>
    <row r="6746" spans="1:9" ht="17.399999999999999" x14ac:dyDescent="0.3">
      <c r="A6746" s="53" t="s">
        <v>1096</v>
      </c>
      <c r="B6746" s="57">
        <v>45778</v>
      </c>
      <c r="C6746" s="59">
        <v>688381.73</v>
      </c>
      <c r="D6746" s="60">
        <v>0</v>
      </c>
      <c r="E6746" s="54">
        <v>10325.73</v>
      </c>
      <c r="F6746" s="54">
        <v>10632.8</v>
      </c>
      <c r="G6746" s="55">
        <v>1.03</v>
      </c>
      <c r="H6746" s="53">
        <v>0</v>
      </c>
      <c r="I6746" s="53" t="s">
        <v>1408</v>
      </c>
    </row>
    <row r="6747" spans="1:9" ht="17.399999999999999" x14ac:dyDescent="0.3">
      <c r="A6747" s="53" t="s">
        <v>1096</v>
      </c>
      <c r="B6747" s="57">
        <v>45809</v>
      </c>
      <c r="C6747" s="59">
        <v>666552.89</v>
      </c>
      <c r="D6747" s="60">
        <v>0</v>
      </c>
      <c r="E6747" s="54">
        <v>9998.2900000000009</v>
      </c>
      <c r="F6747" s="54">
        <v>10229.129999999999</v>
      </c>
      <c r="G6747" s="55">
        <v>1.0229999999999999</v>
      </c>
      <c r="H6747" s="53">
        <v>0</v>
      </c>
      <c r="I6747" s="53" t="s">
        <v>1408</v>
      </c>
    </row>
    <row r="6748" spans="1:9" ht="17.399999999999999" x14ac:dyDescent="0.3">
      <c r="A6748" s="53" t="s">
        <v>1096</v>
      </c>
      <c r="B6748" s="57">
        <v>45839</v>
      </c>
      <c r="C6748" s="59">
        <v>649046.53</v>
      </c>
      <c r="D6748" s="60">
        <v>0</v>
      </c>
      <c r="E6748" s="54">
        <v>9735.7000000000007</v>
      </c>
      <c r="F6748" s="54">
        <v>9965.59</v>
      </c>
      <c r="G6748" s="55">
        <v>1.024</v>
      </c>
      <c r="H6748" s="53">
        <v>0</v>
      </c>
      <c r="I6748" s="53" t="s">
        <v>1408</v>
      </c>
    </row>
    <row r="6749" spans="1:9" ht="17.399999999999999" x14ac:dyDescent="0.3">
      <c r="A6749" s="53" t="s">
        <v>1096</v>
      </c>
      <c r="B6749" s="57">
        <v>45870</v>
      </c>
      <c r="C6749" s="59">
        <v>630060.07999999996</v>
      </c>
      <c r="D6749" s="60">
        <v>0</v>
      </c>
      <c r="E6749" s="54">
        <v>9450.9</v>
      </c>
      <c r="F6749" s="54">
        <v>9168.14</v>
      </c>
      <c r="G6749" s="55">
        <v>0.97</v>
      </c>
      <c r="H6749" s="53">
        <v>0</v>
      </c>
      <c r="I6749" s="53" t="s">
        <v>1408</v>
      </c>
    </row>
    <row r="6750" spans="1:9" ht="17.399999999999999" x14ac:dyDescent="0.3">
      <c r="A6750" s="53" t="s">
        <v>1096</v>
      </c>
      <c r="B6750" s="57">
        <v>45901</v>
      </c>
      <c r="C6750" s="59">
        <v>610071.9</v>
      </c>
      <c r="D6750" s="60">
        <v>0</v>
      </c>
      <c r="E6750" s="54">
        <v>9151.08</v>
      </c>
      <c r="F6750" s="54">
        <v>9885.86</v>
      </c>
      <c r="G6750" s="55">
        <v>1.08</v>
      </c>
      <c r="H6750" s="53">
        <v>0</v>
      </c>
      <c r="I6750" s="53" t="s">
        <v>1408</v>
      </c>
    </row>
    <row r="6751" spans="1:9" ht="17.399999999999999" x14ac:dyDescent="0.3">
      <c r="A6751" s="53" t="s">
        <v>1096</v>
      </c>
      <c r="B6751" s="57">
        <v>45931</v>
      </c>
      <c r="C6751" s="59">
        <v>591681.53</v>
      </c>
      <c r="D6751" s="60">
        <v>15</v>
      </c>
      <c r="E6751" s="54">
        <v>8875.2199999999993</v>
      </c>
      <c r="F6751" s="54">
        <v>10139.950000000001</v>
      </c>
      <c r="G6751" s="55">
        <v>1.143</v>
      </c>
      <c r="H6751" s="53">
        <v>0</v>
      </c>
      <c r="I6751" s="53" t="s">
        <v>1408</v>
      </c>
    </row>
    <row r="6752" spans="1:9" ht="17.399999999999999" x14ac:dyDescent="0.3">
      <c r="A6752" s="53" t="s">
        <v>1096</v>
      </c>
      <c r="B6752" s="57">
        <v>45962</v>
      </c>
      <c r="C6752" s="59">
        <v>573406.37</v>
      </c>
      <c r="D6752" s="60">
        <v>35</v>
      </c>
      <c r="E6752" s="54">
        <v>8601.1</v>
      </c>
      <c r="F6752" s="54">
        <v>4009.21</v>
      </c>
      <c r="G6752" s="55">
        <v>0.46600000000000003</v>
      </c>
      <c r="H6752" s="53">
        <v>0</v>
      </c>
      <c r="I6752" s="53" t="s">
        <v>1410</v>
      </c>
    </row>
    <row r="6753" spans="1:9" ht="17.399999999999999" x14ac:dyDescent="0.3">
      <c r="A6753" s="53" t="s">
        <v>1096</v>
      </c>
      <c r="B6753" s="57">
        <v>45992</v>
      </c>
      <c r="C6753" s="59">
        <v>557867.28</v>
      </c>
      <c r="D6753" s="60">
        <v>15</v>
      </c>
      <c r="E6753" s="54">
        <v>8368.01</v>
      </c>
      <c r="F6753" s="54">
        <v>8538.6299999999992</v>
      </c>
      <c r="G6753" s="55">
        <v>1.02</v>
      </c>
      <c r="H6753" s="53">
        <v>0</v>
      </c>
      <c r="I6753" s="53" t="s">
        <v>1408</v>
      </c>
    </row>
    <row r="6754" spans="1:9" ht="17.399999999999999" x14ac:dyDescent="0.3">
      <c r="A6754" s="53" t="s">
        <v>1098</v>
      </c>
      <c r="B6754" s="57">
        <v>45992</v>
      </c>
      <c r="C6754" s="59">
        <v>553684.31999999995</v>
      </c>
      <c r="D6754" s="60">
        <v>0</v>
      </c>
      <c r="E6754" s="54">
        <v>8305.26</v>
      </c>
      <c r="F6754" s="54">
        <v>7895.45</v>
      </c>
      <c r="G6754" s="55">
        <v>0.95099999999999996</v>
      </c>
      <c r="H6754" s="53">
        <v>0</v>
      </c>
      <c r="I6754" s="53" t="s">
        <v>1408</v>
      </c>
    </row>
    <row r="6755" spans="1:9" ht="17.399999999999999" x14ac:dyDescent="0.3">
      <c r="A6755" s="53" t="s">
        <v>1099</v>
      </c>
      <c r="B6755" s="57">
        <v>45658</v>
      </c>
      <c r="C6755" s="59">
        <v>76386533.030000001</v>
      </c>
      <c r="D6755" s="60">
        <v>0</v>
      </c>
      <c r="E6755" s="54">
        <v>763865.33</v>
      </c>
      <c r="F6755" s="54">
        <v>812538.04</v>
      </c>
      <c r="G6755" s="55">
        <v>1.0640000000000001</v>
      </c>
      <c r="H6755" s="53">
        <v>0</v>
      </c>
      <c r="I6755" s="53" t="s">
        <v>1408</v>
      </c>
    </row>
    <row r="6756" spans="1:9" ht="17.399999999999999" x14ac:dyDescent="0.3">
      <c r="A6756" s="53" t="s">
        <v>1099</v>
      </c>
      <c r="B6756" s="57">
        <v>45689</v>
      </c>
      <c r="C6756" s="59">
        <v>75252426.879999995</v>
      </c>
      <c r="D6756" s="60">
        <v>0</v>
      </c>
      <c r="E6756" s="54">
        <v>752524.27</v>
      </c>
      <c r="F6756" s="54">
        <v>838196.69</v>
      </c>
      <c r="G6756" s="55">
        <v>1.1140000000000001</v>
      </c>
      <c r="H6756" s="53">
        <v>0</v>
      </c>
      <c r="I6756" s="53" t="s">
        <v>1408</v>
      </c>
    </row>
    <row r="6757" spans="1:9" ht="17.399999999999999" x14ac:dyDescent="0.3">
      <c r="A6757" s="53" t="s">
        <v>1099</v>
      </c>
      <c r="B6757" s="57">
        <v>45717</v>
      </c>
      <c r="C6757" s="59">
        <v>73854935.230000004</v>
      </c>
      <c r="D6757" s="60">
        <v>0</v>
      </c>
      <c r="E6757" s="54">
        <v>738549.35</v>
      </c>
      <c r="F6757" s="54">
        <v>758920.54</v>
      </c>
      <c r="G6757" s="55">
        <v>1.028</v>
      </c>
      <c r="H6757" s="53">
        <v>0</v>
      </c>
      <c r="I6757" s="53" t="s">
        <v>1408</v>
      </c>
    </row>
    <row r="6758" spans="1:9" ht="17.399999999999999" x14ac:dyDescent="0.3">
      <c r="A6758" s="53" t="s">
        <v>1099</v>
      </c>
      <c r="B6758" s="57">
        <v>45748</v>
      </c>
      <c r="C6758" s="59">
        <v>72450085.75</v>
      </c>
      <c r="D6758" s="60">
        <v>0</v>
      </c>
      <c r="E6758" s="54">
        <v>724500.86</v>
      </c>
      <c r="F6758" s="54">
        <v>801351.25</v>
      </c>
      <c r="G6758" s="55">
        <v>1.1060000000000001</v>
      </c>
      <c r="H6758" s="53">
        <v>0</v>
      </c>
      <c r="I6758" s="53" t="s">
        <v>1408</v>
      </c>
    </row>
    <row r="6759" spans="1:9" ht="17.399999999999999" x14ac:dyDescent="0.3">
      <c r="A6759" s="53" t="s">
        <v>1099</v>
      </c>
      <c r="B6759" s="57">
        <v>45778</v>
      </c>
      <c r="C6759" s="59">
        <v>70953779.780000001</v>
      </c>
      <c r="D6759" s="60">
        <v>0</v>
      </c>
      <c r="E6759" s="54">
        <v>709537.8</v>
      </c>
      <c r="F6759" s="54">
        <v>707187.45</v>
      </c>
      <c r="G6759" s="55">
        <v>0.997</v>
      </c>
      <c r="H6759" s="53">
        <v>0</v>
      </c>
      <c r="I6759" s="53" t="s">
        <v>1408</v>
      </c>
    </row>
    <row r="6760" spans="1:9" ht="17.399999999999999" x14ac:dyDescent="0.3">
      <c r="A6760" s="53" t="s">
        <v>1099</v>
      </c>
      <c r="B6760" s="57">
        <v>45809</v>
      </c>
      <c r="C6760" s="59">
        <v>69592971.180000007</v>
      </c>
      <c r="D6760" s="60">
        <v>35</v>
      </c>
      <c r="E6760" s="54">
        <v>695929.71</v>
      </c>
      <c r="F6760" s="54">
        <v>610762.35</v>
      </c>
      <c r="G6760" s="55">
        <v>0.878</v>
      </c>
      <c r="H6760" s="53">
        <v>0</v>
      </c>
      <c r="I6760" s="53" t="s">
        <v>1410</v>
      </c>
    </row>
    <row r="6761" spans="1:9" ht="17.399999999999999" x14ac:dyDescent="0.3">
      <c r="A6761" s="53" t="s">
        <v>1099</v>
      </c>
      <c r="B6761" s="57">
        <v>45839</v>
      </c>
      <c r="C6761" s="59">
        <v>68259003.900000006</v>
      </c>
      <c r="D6761" s="60">
        <v>65</v>
      </c>
      <c r="E6761" s="54">
        <v>682590.04</v>
      </c>
      <c r="F6761" s="54">
        <v>416445.74</v>
      </c>
      <c r="G6761" s="55">
        <v>0.61</v>
      </c>
      <c r="H6761" s="53">
        <v>0</v>
      </c>
      <c r="I6761" s="53" t="s">
        <v>1411</v>
      </c>
    </row>
    <row r="6762" spans="1:9" ht="17.399999999999999" x14ac:dyDescent="0.3">
      <c r="A6762" s="53" t="s">
        <v>1099</v>
      </c>
      <c r="B6762" s="57">
        <v>45870</v>
      </c>
      <c r="C6762" s="59">
        <v>67131667.400000006</v>
      </c>
      <c r="D6762" s="60">
        <v>15</v>
      </c>
      <c r="E6762" s="54">
        <v>671316.67</v>
      </c>
      <c r="F6762" s="54">
        <v>644899.32999999996</v>
      </c>
      <c r="G6762" s="55">
        <v>0.96099999999999997</v>
      </c>
      <c r="H6762" s="53">
        <v>0</v>
      </c>
      <c r="I6762" s="53" t="s">
        <v>1408</v>
      </c>
    </row>
    <row r="6763" spans="1:9" ht="17.399999999999999" x14ac:dyDescent="0.3">
      <c r="A6763" s="53" t="s">
        <v>1099</v>
      </c>
      <c r="B6763" s="57">
        <v>45901</v>
      </c>
      <c r="C6763" s="59">
        <v>66040871.170000002</v>
      </c>
      <c r="D6763" s="60">
        <v>220</v>
      </c>
      <c r="E6763" s="54">
        <v>660408.71</v>
      </c>
      <c r="F6763" s="54">
        <v>314540.31</v>
      </c>
      <c r="G6763" s="55">
        <v>0.47599999999999998</v>
      </c>
      <c r="H6763" s="53">
        <v>0</v>
      </c>
      <c r="I6763" s="53" t="s">
        <v>1409</v>
      </c>
    </row>
    <row r="6764" spans="1:9" ht="17.399999999999999" x14ac:dyDescent="0.3">
      <c r="A6764" s="53" t="s">
        <v>1099</v>
      </c>
      <c r="B6764" s="57">
        <v>45931</v>
      </c>
      <c r="C6764" s="59">
        <v>65102719.57</v>
      </c>
      <c r="D6764" s="60">
        <v>15</v>
      </c>
      <c r="E6764" s="54">
        <v>651027.19999999995</v>
      </c>
      <c r="F6764" s="54">
        <v>713599.71</v>
      </c>
      <c r="G6764" s="55">
        <v>1.0960000000000001</v>
      </c>
      <c r="H6764" s="53">
        <v>0</v>
      </c>
      <c r="I6764" s="53" t="s">
        <v>1408</v>
      </c>
    </row>
    <row r="6765" spans="1:9" ht="17.399999999999999" x14ac:dyDescent="0.3">
      <c r="A6765" s="53" t="s">
        <v>1099</v>
      </c>
      <c r="B6765" s="57">
        <v>45962</v>
      </c>
      <c r="C6765" s="59">
        <v>64042334.100000001</v>
      </c>
      <c r="D6765" s="60">
        <v>0</v>
      </c>
      <c r="E6765" s="54">
        <v>640423.34</v>
      </c>
      <c r="F6765" s="54">
        <v>693456.32</v>
      </c>
      <c r="G6765" s="55">
        <v>1.083</v>
      </c>
      <c r="H6765" s="53">
        <v>0</v>
      </c>
      <c r="I6765" s="53" t="s">
        <v>1408</v>
      </c>
    </row>
    <row r="6766" spans="1:9" ht="17.399999999999999" x14ac:dyDescent="0.3">
      <c r="A6766" s="53" t="s">
        <v>1099</v>
      </c>
      <c r="B6766" s="57">
        <v>45992</v>
      </c>
      <c r="C6766" s="59">
        <v>63138692.880000003</v>
      </c>
      <c r="D6766" s="60">
        <v>65</v>
      </c>
      <c r="E6766" s="54">
        <v>631386.93000000005</v>
      </c>
      <c r="F6766" s="54">
        <v>322456.77</v>
      </c>
      <c r="G6766" s="55">
        <v>0.51100000000000001</v>
      </c>
      <c r="H6766" s="53">
        <v>0</v>
      </c>
      <c r="I6766" s="53" t="s">
        <v>1411</v>
      </c>
    </row>
    <row r="6767" spans="1:9" ht="17.399999999999999" x14ac:dyDescent="0.3">
      <c r="A6767" s="53" t="s">
        <v>1101</v>
      </c>
      <c r="B6767" s="57">
        <v>45658</v>
      </c>
      <c r="C6767" s="59">
        <v>4697635.97</v>
      </c>
      <c r="D6767" s="60">
        <v>0</v>
      </c>
      <c r="E6767" s="54">
        <v>70464.539999999994</v>
      </c>
      <c r="F6767" s="54">
        <v>68977.960000000006</v>
      </c>
      <c r="G6767" s="55">
        <v>0.97899999999999998</v>
      </c>
      <c r="H6767" s="53">
        <v>0</v>
      </c>
      <c r="I6767" s="53" t="s">
        <v>1408</v>
      </c>
    </row>
    <row r="6768" spans="1:9" ht="17.399999999999999" x14ac:dyDescent="0.3">
      <c r="A6768" s="53" t="s">
        <v>1101</v>
      </c>
      <c r="B6768" s="57">
        <v>45689</v>
      </c>
      <c r="C6768" s="59">
        <v>4562122.2</v>
      </c>
      <c r="D6768" s="60">
        <v>0</v>
      </c>
      <c r="E6768" s="54">
        <v>68431.83</v>
      </c>
      <c r="F6768" s="54">
        <v>65286.71</v>
      </c>
      <c r="G6768" s="55">
        <v>0.95399999999999996</v>
      </c>
      <c r="H6768" s="53">
        <v>0</v>
      </c>
      <c r="I6768" s="53" t="s">
        <v>1408</v>
      </c>
    </row>
    <row r="6769" spans="1:9" ht="17.399999999999999" x14ac:dyDescent="0.3">
      <c r="A6769" s="53" t="s">
        <v>1101</v>
      </c>
      <c r="B6769" s="57">
        <v>45717</v>
      </c>
      <c r="C6769" s="59">
        <v>4430379.7</v>
      </c>
      <c r="D6769" s="60">
        <v>0</v>
      </c>
      <c r="E6769" s="54">
        <v>66455.7</v>
      </c>
      <c r="F6769" s="54">
        <v>65012.57</v>
      </c>
      <c r="G6769" s="55">
        <v>0.97799999999999998</v>
      </c>
      <c r="H6769" s="53">
        <v>0</v>
      </c>
      <c r="I6769" s="53" t="s">
        <v>1408</v>
      </c>
    </row>
    <row r="6770" spans="1:9" ht="17.399999999999999" x14ac:dyDescent="0.3">
      <c r="A6770" s="53" t="s">
        <v>1101</v>
      </c>
      <c r="B6770" s="57">
        <v>45748</v>
      </c>
      <c r="C6770" s="59">
        <v>4296062.5199999996</v>
      </c>
      <c r="D6770" s="60">
        <v>0</v>
      </c>
      <c r="E6770" s="54">
        <v>64440.94</v>
      </c>
      <c r="F6770" s="54">
        <v>71654.37</v>
      </c>
      <c r="G6770" s="55">
        <v>1.1120000000000001</v>
      </c>
      <c r="H6770" s="53">
        <v>0</v>
      </c>
      <c r="I6770" s="53" t="s">
        <v>1408</v>
      </c>
    </row>
    <row r="6771" spans="1:9" ht="17.399999999999999" x14ac:dyDescent="0.3">
      <c r="A6771" s="53" t="s">
        <v>1101</v>
      </c>
      <c r="B6771" s="57">
        <v>45778</v>
      </c>
      <c r="C6771" s="59">
        <v>4168466.9</v>
      </c>
      <c r="D6771" s="60">
        <v>0</v>
      </c>
      <c r="E6771" s="54">
        <v>62527</v>
      </c>
      <c r="F6771" s="54">
        <v>64221.440000000002</v>
      </c>
      <c r="G6771" s="55">
        <v>1.0269999999999999</v>
      </c>
      <c r="H6771" s="53">
        <v>0</v>
      </c>
      <c r="I6771" s="53" t="s">
        <v>1408</v>
      </c>
    </row>
    <row r="6772" spans="1:9" ht="17.399999999999999" x14ac:dyDescent="0.3">
      <c r="A6772" s="53" t="s">
        <v>1101</v>
      </c>
      <c r="B6772" s="57">
        <v>45809</v>
      </c>
      <c r="C6772" s="59">
        <v>4047947.63</v>
      </c>
      <c r="D6772" s="60">
        <v>0</v>
      </c>
      <c r="E6772" s="54">
        <v>60719.21</v>
      </c>
      <c r="F6772" s="54">
        <v>57935.78</v>
      </c>
      <c r="G6772" s="55">
        <v>0.95399999999999996</v>
      </c>
      <c r="H6772" s="53">
        <v>0</v>
      </c>
      <c r="I6772" s="53" t="s">
        <v>1408</v>
      </c>
    </row>
    <row r="6773" spans="1:9" ht="17.399999999999999" x14ac:dyDescent="0.3">
      <c r="A6773" s="53" t="s">
        <v>1101</v>
      </c>
      <c r="B6773" s="57">
        <v>45839</v>
      </c>
      <c r="C6773" s="59">
        <v>3923190.39</v>
      </c>
      <c r="D6773" s="60">
        <v>0</v>
      </c>
      <c r="E6773" s="54">
        <v>58847.86</v>
      </c>
      <c r="F6773" s="54">
        <v>60516.3</v>
      </c>
      <c r="G6773" s="55">
        <v>1.028</v>
      </c>
      <c r="H6773" s="53">
        <v>0</v>
      </c>
      <c r="I6773" s="53" t="s">
        <v>1408</v>
      </c>
    </row>
    <row r="6774" spans="1:9" ht="17.399999999999999" x14ac:dyDescent="0.3">
      <c r="A6774" s="53" t="s">
        <v>1101</v>
      </c>
      <c r="B6774" s="57">
        <v>45870</v>
      </c>
      <c r="C6774" s="59">
        <v>3797199.36</v>
      </c>
      <c r="D6774" s="60">
        <v>15</v>
      </c>
      <c r="E6774" s="54">
        <v>56957.99</v>
      </c>
      <c r="F6774" s="54">
        <v>62796.4</v>
      </c>
      <c r="G6774" s="55">
        <v>1.103</v>
      </c>
      <c r="H6774" s="53">
        <v>0</v>
      </c>
      <c r="I6774" s="53" t="s">
        <v>1408</v>
      </c>
    </row>
    <row r="6775" spans="1:9" ht="17.399999999999999" x14ac:dyDescent="0.3">
      <c r="A6775" s="53" t="s">
        <v>1101</v>
      </c>
      <c r="B6775" s="57">
        <v>45901</v>
      </c>
      <c r="C6775" s="59">
        <v>3688400.72</v>
      </c>
      <c r="D6775" s="60">
        <v>0</v>
      </c>
      <c r="E6775" s="54">
        <v>55326.01</v>
      </c>
      <c r="F6775" s="54">
        <v>54538.9</v>
      </c>
      <c r="G6775" s="55">
        <v>0.98599999999999999</v>
      </c>
      <c r="H6775" s="53">
        <v>0</v>
      </c>
      <c r="I6775" s="53" t="s">
        <v>1408</v>
      </c>
    </row>
    <row r="6776" spans="1:9" ht="17.399999999999999" x14ac:dyDescent="0.3">
      <c r="A6776" s="53" t="s">
        <v>1101</v>
      </c>
      <c r="B6776" s="57">
        <v>45931</v>
      </c>
      <c r="C6776" s="59">
        <v>3589688.94</v>
      </c>
      <c r="D6776" s="60">
        <v>0</v>
      </c>
      <c r="E6776" s="54">
        <v>53845.33</v>
      </c>
      <c r="F6776" s="54">
        <v>51395.89</v>
      </c>
      <c r="G6776" s="55">
        <v>0.95499999999999996</v>
      </c>
      <c r="H6776" s="53">
        <v>0</v>
      </c>
      <c r="I6776" s="53" t="s">
        <v>1408</v>
      </c>
    </row>
    <row r="6777" spans="1:9" ht="17.399999999999999" x14ac:dyDescent="0.3">
      <c r="A6777" s="53" t="s">
        <v>1101</v>
      </c>
      <c r="B6777" s="57">
        <v>45962</v>
      </c>
      <c r="C6777" s="59">
        <v>3496012.96</v>
      </c>
      <c r="D6777" s="60">
        <v>0</v>
      </c>
      <c r="E6777" s="54">
        <v>52440.19</v>
      </c>
      <c r="F6777" s="54">
        <v>58290.09</v>
      </c>
      <c r="G6777" s="55">
        <v>1.1120000000000001</v>
      </c>
      <c r="H6777" s="53">
        <v>0</v>
      </c>
      <c r="I6777" s="53" t="s">
        <v>1408</v>
      </c>
    </row>
    <row r="6778" spans="1:9" ht="17.399999999999999" x14ac:dyDescent="0.3">
      <c r="A6778" s="53" t="s">
        <v>1101</v>
      </c>
      <c r="B6778" s="57">
        <v>45992</v>
      </c>
      <c r="C6778" s="59">
        <v>3386150.56</v>
      </c>
      <c r="D6778" s="60">
        <v>0</v>
      </c>
      <c r="E6778" s="54">
        <v>50792.26</v>
      </c>
      <c r="F6778" s="54">
        <v>50760.77</v>
      </c>
      <c r="G6778" s="55">
        <v>0.999</v>
      </c>
      <c r="H6778" s="53">
        <v>0</v>
      </c>
      <c r="I6778" s="53" t="s">
        <v>1408</v>
      </c>
    </row>
    <row r="6779" spans="1:9" ht="17.399999999999999" x14ac:dyDescent="0.3">
      <c r="A6779" s="53" t="s">
        <v>1102</v>
      </c>
      <c r="B6779" s="57">
        <v>45658</v>
      </c>
      <c r="C6779" s="59">
        <v>11749083.84</v>
      </c>
      <c r="D6779" s="60">
        <v>0</v>
      </c>
      <c r="E6779" s="54">
        <v>176236.26</v>
      </c>
      <c r="F6779" s="54">
        <v>185793.22</v>
      </c>
      <c r="G6779" s="55">
        <v>1.054</v>
      </c>
      <c r="H6779" s="53">
        <v>0</v>
      </c>
      <c r="I6779" s="53" t="s">
        <v>1408</v>
      </c>
    </row>
    <row r="6780" spans="1:9" ht="17.399999999999999" x14ac:dyDescent="0.3">
      <c r="A6780" s="53" t="s">
        <v>1102</v>
      </c>
      <c r="B6780" s="57">
        <v>45689</v>
      </c>
      <c r="C6780" s="59">
        <v>11473868.1</v>
      </c>
      <c r="D6780" s="60">
        <v>15</v>
      </c>
      <c r="E6780" s="54">
        <v>172108.02</v>
      </c>
      <c r="F6780" s="54">
        <v>168833.83</v>
      </c>
      <c r="G6780" s="55">
        <v>0.98099999999999998</v>
      </c>
      <c r="H6780" s="53">
        <v>0</v>
      </c>
      <c r="I6780" s="53" t="s">
        <v>1408</v>
      </c>
    </row>
    <row r="6781" spans="1:9" ht="17.399999999999999" x14ac:dyDescent="0.3">
      <c r="A6781" s="53" t="s">
        <v>1102</v>
      </c>
      <c r="B6781" s="57">
        <v>45717</v>
      </c>
      <c r="C6781" s="59">
        <v>11178514.52</v>
      </c>
      <c r="D6781" s="60">
        <v>0</v>
      </c>
      <c r="E6781" s="54">
        <v>167677.72</v>
      </c>
      <c r="F6781" s="54">
        <v>181126.76</v>
      </c>
      <c r="G6781" s="55">
        <v>1.08</v>
      </c>
      <c r="H6781" s="53">
        <v>0</v>
      </c>
      <c r="I6781" s="53" t="s">
        <v>1408</v>
      </c>
    </row>
    <row r="6782" spans="1:9" ht="17.399999999999999" x14ac:dyDescent="0.3">
      <c r="A6782" s="53" t="s">
        <v>1102</v>
      </c>
      <c r="B6782" s="57">
        <v>45748</v>
      </c>
      <c r="C6782" s="59">
        <v>10876553.640000001</v>
      </c>
      <c r="D6782" s="60">
        <v>0</v>
      </c>
      <c r="E6782" s="54">
        <v>163148.29999999999</v>
      </c>
      <c r="F6782" s="54">
        <v>187215.74</v>
      </c>
      <c r="G6782" s="55">
        <v>1.1479999999999999</v>
      </c>
      <c r="H6782" s="53">
        <v>0</v>
      </c>
      <c r="I6782" s="53" t="s">
        <v>1408</v>
      </c>
    </row>
    <row r="6783" spans="1:9" ht="17.399999999999999" x14ac:dyDescent="0.3">
      <c r="A6783" s="53" t="s">
        <v>1102</v>
      </c>
      <c r="B6783" s="57">
        <v>45778</v>
      </c>
      <c r="C6783" s="59">
        <v>10624272.32</v>
      </c>
      <c r="D6783" s="60">
        <v>15</v>
      </c>
      <c r="E6783" s="54">
        <v>159364.07999999999</v>
      </c>
      <c r="F6783" s="54">
        <v>180330.98</v>
      </c>
      <c r="G6783" s="55">
        <v>1.1319999999999999</v>
      </c>
      <c r="H6783" s="53">
        <v>0</v>
      </c>
      <c r="I6783" s="53" t="s">
        <v>1408</v>
      </c>
    </row>
    <row r="6784" spans="1:9" ht="17.399999999999999" x14ac:dyDescent="0.3">
      <c r="A6784" s="53" t="s">
        <v>1102</v>
      </c>
      <c r="B6784" s="57">
        <v>45809</v>
      </c>
      <c r="C6784" s="59">
        <v>10352353.359999999</v>
      </c>
      <c r="D6784" s="60">
        <v>0</v>
      </c>
      <c r="E6784" s="54">
        <v>155285.29999999999</v>
      </c>
      <c r="F6784" s="54">
        <v>156800.82999999999</v>
      </c>
      <c r="G6784" s="55">
        <v>1.01</v>
      </c>
      <c r="H6784" s="53">
        <v>0</v>
      </c>
      <c r="I6784" s="53" t="s">
        <v>1408</v>
      </c>
    </row>
    <row r="6785" spans="1:9" ht="17.399999999999999" x14ac:dyDescent="0.3">
      <c r="A6785" s="53" t="s">
        <v>1102</v>
      </c>
      <c r="B6785" s="57">
        <v>45839</v>
      </c>
      <c r="C6785" s="59">
        <v>10089143.98</v>
      </c>
      <c r="D6785" s="60">
        <v>15</v>
      </c>
      <c r="E6785" s="54">
        <v>151337.16</v>
      </c>
      <c r="F6785" s="54">
        <v>156577.92000000001</v>
      </c>
      <c r="G6785" s="55">
        <v>1.0349999999999999</v>
      </c>
      <c r="H6785" s="53">
        <v>0</v>
      </c>
      <c r="I6785" s="53" t="s">
        <v>1408</v>
      </c>
    </row>
    <row r="6786" spans="1:9" ht="17.399999999999999" x14ac:dyDescent="0.3">
      <c r="A6786" s="53" t="s">
        <v>1102</v>
      </c>
      <c r="B6786" s="57">
        <v>45870</v>
      </c>
      <c r="C6786" s="59">
        <v>9820400.0899999999</v>
      </c>
      <c r="D6786" s="60">
        <v>95</v>
      </c>
      <c r="E6786" s="54">
        <v>147306</v>
      </c>
      <c r="F6786" s="54">
        <v>15598.43</v>
      </c>
      <c r="G6786" s="55">
        <v>0.106</v>
      </c>
      <c r="H6786" s="53">
        <v>0</v>
      </c>
      <c r="I6786" s="53" t="s">
        <v>1409</v>
      </c>
    </row>
    <row r="6787" spans="1:9" ht="17.399999999999999" x14ac:dyDescent="0.3">
      <c r="A6787" s="53" t="s">
        <v>1102</v>
      </c>
      <c r="B6787" s="57">
        <v>45901</v>
      </c>
      <c r="C6787" s="59">
        <v>9574108.0099999998</v>
      </c>
      <c r="D6787" s="60">
        <v>15</v>
      </c>
      <c r="E6787" s="54">
        <v>143611.62</v>
      </c>
      <c r="F6787" s="54">
        <v>157670.63</v>
      </c>
      <c r="G6787" s="55">
        <v>1.0980000000000001</v>
      </c>
      <c r="H6787" s="53">
        <v>0</v>
      </c>
      <c r="I6787" s="53" t="s">
        <v>1408</v>
      </c>
    </row>
    <row r="6788" spans="1:9" ht="17.399999999999999" x14ac:dyDescent="0.3">
      <c r="A6788" s="53" t="s">
        <v>1102</v>
      </c>
      <c r="B6788" s="57">
        <v>45931</v>
      </c>
      <c r="C6788" s="59">
        <v>9361506.9199999999</v>
      </c>
      <c r="D6788" s="60">
        <v>0</v>
      </c>
      <c r="E6788" s="54">
        <v>140422.6</v>
      </c>
      <c r="F6788" s="54">
        <v>152243.44</v>
      </c>
      <c r="G6788" s="55">
        <v>1.0840000000000001</v>
      </c>
      <c r="H6788" s="53">
        <v>0</v>
      </c>
      <c r="I6788" s="53" t="s">
        <v>1408</v>
      </c>
    </row>
    <row r="6789" spans="1:9" ht="17.399999999999999" x14ac:dyDescent="0.3">
      <c r="A6789" s="53" t="s">
        <v>1102</v>
      </c>
      <c r="B6789" s="57">
        <v>45962</v>
      </c>
      <c r="C6789" s="59">
        <v>9139286.5999999996</v>
      </c>
      <c r="D6789" s="60">
        <v>0</v>
      </c>
      <c r="E6789" s="54">
        <v>137089.29999999999</v>
      </c>
      <c r="F6789" s="54">
        <v>152299.96</v>
      </c>
      <c r="G6789" s="55">
        <v>1.111</v>
      </c>
      <c r="H6789" s="53">
        <v>0</v>
      </c>
      <c r="I6789" s="53" t="s">
        <v>1408</v>
      </c>
    </row>
    <row r="6790" spans="1:9" ht="17.399999999999999" x14ac:dyDescent="0.3">
      <c r="A6790" s="53" t="s">
        <v>1102</v>
      </c>
      <c r="B6790" s="57">
        <v>45992</v>
      </c>
      <c r="C6790" s="59">
        <v>8898508.4700000007</v>
      </c>
      <c r="D6790" s="60">
        <v>0</v>
      </c>
      <c r="E6790" s="54">
        <v>133477.63</v>
      </c>
      <c r="F6790" s="54">
        <v>132954.04</v>
      </c>
      <c r="G6790" s="55">
        <v>0.996</v>
      </c>
      <c r="H6790" s="53">
        <v>0</v>
      </c>
      <c r="I6790" s="53" t="s">
        <v>1408</v>
      </c>
    </row>
    <row r="6791" spans="1:9" ht="17.399999999999999" x14ac:dyDescent="0.3">
      <c r="A6791" s="53" t="s">
        <v>1103</v>
      </c>
      <c r="B6791" s="57">
        <v>45658</v>
      </c>
      <c r="C6791" s="59">
        <v>329633.8</v>
      </c>
      <c r="D6791" s="60">
        <v>0</v>
      </c>
      <c r="E6791" s="54">
        <v>4944.51</v>
      </c>
      <c r="F6791" s="54">
        <v>5515.73</v>
      </c>
      <c r="G6791" s="55">
        <v>1.1160000000000001</v>
      </c>
      <c r="H6791" s="53">
        <v>0</v>
      </c>
      <c r="I6791" s="53" t="s">
        <v>1408</v>
      </c>
    </row>
    <row r="6792" spans="1:9" ht="17.399999999999999" x14ac:dyDescent="0.3">
      <c r="A6792" s="53" t="s">
        <v>1103</v>
      </c>
      <c r="B6792" s="57">
        <v>45689</v>
      </c>
      <c r="C6792" s="59">
        <v>319298.84000000003</v>
      </c>
      <c r="D6792" s="60">
        <v>35</v>
      </c>
      <c r="E6792" s="54">
        <v>4789.4799999999996</v>
      </c>
      <c r="F6792" s="54">
        <v>3101.98</v>
      </c>
      <c r="G6792" s="55">
        <v>0.64800000000000002</v>
      </c>
      <c r="H6792" s="53">
        <v>0</v>
      </c>
      <c r="I6792" s="53" t="s">
        <v>1410</v>
      </c>
    </row>
    <row r="6793" spans="1:9" ht="17.399999999999999" x14ac:dyDescent="0.3">
      <c r="A6793" s="53" t="s">
        <v>1103</v>
      </c>
      <c r="B6793" s="57">
        <v>45717</v>
      </c>
      <c r="C6793" s="59">
        <v>319298.84000000003</v>
      </c>
      <c r="D6793" s="60">
        <v>220</v>
      </c>
      <c r="E6793" s="54">
        <v>4789.4799999999996</v>
      </c>
      <c r="F6793" s="54">
        <v>243.03</v>
      </c>
      <c r="G6793" s="55">
        <v>5.0999999999999997E-2</v>
      </c>
      <c r="H6793" s="53">
        <v>1</v>
      </c>
      <c r="I6793" s="53" t="s">
        <v>1412</v>
      </c>
    </row>
    <row r="6794" spans="1:9" ht="17.399999999999999" x14ac:dyDescent="0.3">
      <c r="A6794" s="53" t="s">
        <v>1103</v>
      </c>
      <c r="B6794" s="57">
        <v>45748</v>
      </c>
      <c r="C6794" s="59">
        <v>319298.84000000003</v>
      </c>
      <c r="D6794" s="60">
        <v>999</v>
      </c>
      <c r="E6794" s="54">
        <v>4789.4799999999996</v>
      </c>
      <c r="F6794" s="54">
        <v>644.6</v>
      </c>
      <c r="G6794" s="55">
        <v>0.13500000000000001</v>
      </c>
      <c r="H6794" s="53">
        <v>1</v>
      </c>
      <c r="I6794" s="53" t="s">
        <v>1412</v>
      </c>
    </row>
    <row r="6795" spans="1:9" ht="17.399999999999999" x14ac:dyDescent="0.3">
      <c r="A6795" s="53" t="s">
        <v>1103</v>
      </c>
      <c r="B6795" s="57">
        <v>45778</v>
      </c>
      <c r="C6795" s="59">
        <v>319298.84000000003</v>
      </c>
      <c r="D6795" s="60">
        <v>999</v>
      </c>
      <c r="E6795" s="54">
        <v>4789.4799999999996</v>
      </c>
      <c r="F6795" s="54">
        <v>207.53</v>
      </c>
      <c r="G6795" s="55">
        <v>4.2999999999999997E-2</v>
      </c>
      <c r="H6795" s="53">
        <v>1</v>
      </c>
      <c r="I6795" s="53" t="s">
        <v>1412</v>
      </c>
    </row>
    <row r="6796" spans="1:9" ht="17.399999999999999" x14ac:dyDescent="0.3">
      <c r="A6796" s="53" t="s">
        <v>1103</v>
      </c>
      <c r="B6796" s="57">
        <v>45809</v>
      </c>
      <c r="C6796" s="59">
        <v>319298.84000000003</v>
      </c>
      <c r="D6796" s="60">
        <v>999</v>
      </c>
      <c r="E6796" s="54">
        <v>4789.4799999999996</v>
      </c>
      <c r="F6796" s="54">
        <v>534.33000000000004</v>
      </c>
      <c r="G6796" s="55">
        <v>0.112</v>
      </c>
      <c r="H6796" s="53">
        <v>1</v>
      </c>
      <c r="I6796" s="53" t="s">
        <v>1412</v>
      </c>
    </row>
    <row r="6797" spans="1:9" ht="17.399999999999999" x14ac:dyDescent="0.3">
      <c r="A6797" s="53" t="s">
        <v>1103</v>
      </c>
      <c r="B6797" s="57">
        <v>45839</v>
      </c>
      <c r="C6797" s="59">
        <v>319298.84000000003</v>
      </c>
      <c r="D6797" s="60">
        <v>999</v>
      </c>
      <c r="E6797" s="54">
        <v>4789.4799999999996</v>
      </c>
      <c r="F6797" s="54">
        <v>549.89</v>
      </c>
      <c r="G6797" s="55">
        <v>0.115</v>
      </c>
      <c r="H6797" s="53">
        <v>1</v>
      </c>
      <c r="I6797" s="53" t="s">
        <v>1412</v>
      </c>
    </row>
    <row r="6798" spans="1:9" ht="17.399999999999999" x14ac:dyDescent="0.3">
      <c r="A6798" s="53" t="s">
        <v>1103</v>
      </c>
      <c r="B6798" s="57">
        <v>45870</v>
      </c>
      <c r="C6798" s="59">
        <v>319298.84000000003</v>
      </c>
      <c r="D6798" s="60">
        <v>999</v>
      </c>
      <c r="E6798" s="54">
        <v>4789.4799999999996</v>
      </c>
      <c r="F6798" s="54">
        <v>705.41</v>
      </c>
      <c r="G6798" s="55">
        <v>0.14699999999999999</v>
      </c>
      <c r="H6798" s="53">
        <v>1</v>
      </c>
      <c r="I6798" s="53" t="s">
        <v>1412</v>
      </c>
    </row>
    <row r="6799" spans="1:9" ht="17.399999999999999" x14ac:dyDescent="0.3">
      <c r="A6799" s="53" t="s">
        <v>1103</v>
      </c>
      <c r="B6799" s="57">
        <v>45901</v>
      </c>
      <c r="C6799" s="59">
        <v>319298.84000000003</v>
      </c>
      <c r="D6799" s="60">
        <v>999</v>
      </c>
      <c r="E6799" s="54">
        <v>4789.4799999999996</v>
      </c>
      <c r="F6799" s="54">
        <v>364.97</v>
      </c>
      <c r="G6799" s="55">
        <v>7.5999999999999998E-2</v>
      </c>
      <c r="H6799" s="53">
        <v>1</v>
      </c>
      <c r="I6799" s="53" t="s">
        <v>1412</v>
      </c>
    </row>
    <row r="6800" spans="1:9" ht="17.399999999999999" x14ac:dyDescent="0.3">
      <c r="A6800" s="53" t="s">
        <v>1103</v>
      </c>
      <c r="B6800" s="57">
        <v>45931</v>
      </c>
      <c r="C6800" s="59">
        <v>319298.84000000003</v>
      </c>
      <c r="D6800" s="60">
        <v>999</v>
      </c>
      <c r="E6800" s="54">
        <v>4789.4799999999996</v>
      </c>
      <c r="F6800" s="54">
        <v>651.48</v>
      </c>
      <c r="G6800" s="55">
        <v>0.13600000000000001</v>
      </c>
      <c r="H6800" s="53">
        <v>1</v>
      </c>
      <c r="I6800" s="53" t="s">
        <v>1412</v>
      </c>
    </row>
    <row r="6801" spans="1:9" ht="17.399999999999999" x14ac:dyDescent="0.3">
      <c r="A6801" s="53" t="s">
        <v>1103</v>
      </c>
      <c r="B6801" s="57">
        <v>45962</v>
      </c>
      <c r="C6801" s="59">
        <v>319298.84000000003</v>
      </c>
      <c r="D6801" s="60">
        <v>999</v>
      </c>
      <c r="E6801" s="54">
        <v>4789.4799999999996</v>
      </c>
      <c r="F6801" s="54">
        <v>25.48</v>
      </c>
      <c r="G6801" s="55">
        <v>5.0000000000000001E-3</v>
      </c>
      <c r="H6801" s="53">
        <v>1</v>
      </c>
      <c r="I6801" s="53" t="s">
        <v>1412</v>
      </c>
    </row>
    <row r="6802" spans="1:9" ht="17.399999999999999" x14ac:dyDescent="0.3">
      <c r="A6802" s="53" t="s">
        <v>1103</v>
      </c>
      <c r="B6802" s="57">
        <v>45992</v>
      </c>
      <c r="C6802" s="59">
        <v>319298.84000000003</v>
      </c>
      <c r="D6802" s="60">
        <v>999</v>
      </c>
      <c r="E6802" s="54">
        <v>4789.4799999999996</v>
      </c>
      <c r="F6802" s="54">
        <v>169.43</v>
      </c>
      <c r="G6802" s="55">
        <v>3.5000000000000003E-2</v>
      </c>
      <c r="H6802" s="53">
        <v>1</v>
      </c>
      <c r="I6802" s="53" t="s">
        <v>1412</v>
      </c>
    </row>
    <row r="6803" spans="1:9" ht="17.399999999999999" x14ac:dyDescent="0.3">
      <c r="A6803" s="53" t="s">
        <v>1105</v>
      </c>
      <c r="B6803" s="57">
        <v>45658</v>
      </c>
      <c r="C6803" s="59">
        <v>11819109.59</v>
      </c>
      <c r="D6803" s="60">
        <v>0</v>
      </c>
      <c r="E6803" s="54">
        <v>177286.64</v>
      </c>
      <c r="F6803" s="54">
        <v>170641.62</v>
      </c>
      <c r="G6803" s="55">
        <v>0.96299999999999997</v>
      </c>
      <c r="H6803" s="53">
        <v>0</v>
      </c>
      <c r="I6803" s="53" t="s">
        <v>1408</v>
      </c>
    </row>
    <row r="6804" spans="1:9" ht="17.399999999999999" x14ac:dyDescent="0.3">
      <c r="A6804" s="53" t="s">
        <v>1105</v>
      </c>
      <c r="B6804" s="57">
        <v>45689</v>
      </c>
      <c r="C6804" s="59">
        <v>11552998.810000001</v>
      </c>
      <c r="D6804" s="60">
        <v>0</v>
      </c>
      <c r="E6804" s="54">
        <v>173294.98</v>
      </c>
      <c r="F6804" s="54">
        <v>193829.09</v>
      </c>
      <c r="G6804" s="55">
        <v>1.1180000000000001</v>
      </c>
      <c r="H6804" s="53">
        <v>0</v>
      </c>
      <c r="I6804" s="53" t="s">
        <v>1408</v>
      </c>
    </row>
    <row r="6805" spans="1:9" ht="17.399999999999999" x14ac:dyDescent="0.3">
      <c r="A6805" s="53" t="s">
        <v>1105</v>
      </c>
      <c r="B6805" s="57">
        <v>45717</v>
      </c>
      <c r="C6805" s="59">
        <v>11249957.76</v>
      </c>
      <c r="D6805" s="60">
        <v>65</v>
      </c>
      <c r="E6805" s="54">
        <v>168749.37</v>
      </c>
      <c r="F6805" s="54">
        <v>99972.11</v>
      </c>
      <c r="G6805" s="55">
        <v>0.59199999999999997</v>
      </c>
      <c r="H6805" s="53">
        <v>0</v>
      </c>
      <c r="I6805" s="53" t="s">
        <v>1411</v>
      </c>
    </row>
    <row r="6806" spans="1:9" ht="17.399999999999999" x14ac:dyDescent="0.3">
      <c r="A6806" s="53" t="s">
        <v>1105</v>
      </c>
      <c r="B6806" s="57">
        <v>45748</v>
      </c>
      <c r="C6806" s="59">
        <v>10938092.800000001</v>
      </c>
      <c r="D6806" s="60">
        <v>0</v>
      </c>
      <c r="E6806" s="54">
        <v>164071.39000000001</v>
      </c>
      <c r="F6806" s="54">
        <v>187462.5</v>
      </c>
      <c r="G6806" s="55">
        <v>1.143</v>
      </c>
      <c r="H6806" s="53">
        <v>0</v>
      </c>
      <c r="I6806" s="53" t="s">
        <v>1408</v>
      </c>
    </row>
    <row r="6807" spans="1:9" ht="17.399999999999999" x14ac:dyDescent="0.3">
      <c r="A6807" s="53" t="s">
        <v>1105</v>
      </c>
      <c r="B6807" s="57">
        <v>45778</v>
      </c>
      <c r="C6807" s="59">
        <v>10641102.949999999</v>
      </c>
      <c r="D6807" s="60">
        <v>35</v>
      </c>
      <c r="E6807" s="54">
        <v>159616.54</v>
      </c>
      <c r="F6807" s="54">
        <v>79803.31</v>
      </c>
      <c r="G6807" s="55">
        <v>0.5</v>
      </c>
      <c r="H6807" s="53">
        <v>0</v>
      </c>
      <c r="I6807" s="53" t="s">
        <v>1410</v>
      </c>
    </row>
    <row r="6808" spans="1:9" ht="17.399999999999999" x14ac:dyDescent="0.3">
      <c r="A6808" s="53" t="s">
        <v>1105</v>
      </c>
      <c r="B6808" s="57">
        <v>45809</v>
      </c>
      <c r="C6808" s="59">
        <v>10384701.029999999</v>
      </c>
      <c r="D6808" s="60">
        <v>0</v>
      </c>
      <c r="E6808" s="54">
        <v>155770.51999999999</v>
      </c>
      <c r="F6808" s="54">
        <v>150644.68</v>
      </c>
      <c r="G6808" s="55">
        <v>0.96699999999999997</v>
      </c>
      <c r="H6808" s="53">
        <v>0</v>
      </c>
      <c r="I6808" s="53" t="s">
        <v>1408</v>
      </c>
    </row>
    <row r="6809" spans="1:9" ht="17.399999999999999" x14ac:dyDescent="0.3">
      <c r="A6809" s="53" t="s">
        <v>1105</v>
      </c>
      <c r="B6809" s="57">
        <v>45839</v>
      </c>
      <c r="C6809" s="59">
        <v>10131981.210000001</v>
      </c>
      <c r="D6809" s="60">
        <v>65</v>
      </c>
      <c r="E6809" s="54">
        <v>151979.72</v>
      </c>
      <c r="F6809" s="54">
        <v>126982.98</v>
      </c>
      <c r="G6809" s="55">
        <v>0.83599999999999997</v>
      </c>
      <c r="H6809" s="53">
        <v>0</v>
      </c>
      <c r="I6809" s="53" t="s">
        <v>1411</v>
      </c>
    </row>
    <row r="6810" spans="1:9" ht="17.399999999999999" x14ac:dyDescent="0.3">
      <c r="A6810" s="53" t="s">
        <v>1105</v>
      </c>
      <c r="B6810" s="57">
        <v>45870</v>
      </c>
      <c r="C6810" s="59">
        <v>9882052.3900000006</v>
      </c>
      <c r="D6810" s="60">
        <v>0</v>
      </c>
      <c r="E6810" s="54">
        <v>148230.79</v>
      </c>
      <c r="F6810" s="54">
        <v>154108.07999999999</v>
      </c>
      <c r="G6810" s="55">
        <v>1.04</v>
      </c>
      <c r="H6810" s="53">
        <v>0</v>
      </c>
      <c r="I6810" s="53" t="s">
        <v>1408</v>
      </c>
    </row>
    <row r="6811" spans="1:9" ht="17.399999999999999" x14ac:dyDescent="0.3">
      <c r="A6811" s="53" t="s">
        <v>1105</v>
      </c>
      <c r="B6811" s="57">
        <v>45901</v>
      </c>
      <c r="C6811" s="59">
        <v>9657943.3900000006</v>
      </c>
      <c r="D6811" s="60">
        <v>0</v>
      </c>
      <c r="E6811" s="54">
        <v>144869.15</v>
      </c>
      <c r="F6811" s="54">
        <v>150799.04999999999</v>
      </c>
      <c r="G6811" s="55">
        <v>1.0409999999999999</v>
      </c>
      <c r="H6811" s="53">
        <v>0</v>
      </c>
      <c r="I6811" s="53" t="s">
        <v>1408</v>
      </c>
    </row>
    <row r="6812" spans="1:9" ht="17.399999999999999" x14ac:dyDescent="0.3">
      <c r="A6812" s="53" t="s">
        <v>1105</v>
      </c>
      <c r="B6812" s="57">
        <v>45931</v>
      </c>
      <c r="C6812" s="59">
        <v>9420231.3399999999</v>
      </c>
      <c r="D6812" s="60">
        <v>0</v>
      </c>
      <c r="E6812" s="54">
        <v>141303.47</v>
      </c>
      <c r="F6812" s="54">
        <v>158222.54999999999</v>
      </c>
      <c r="G6812" s="55">
        <v>1.1200000000000001</v>
      </c>
      <c r="H6812" s="53">
        <v>0</v>
      </c>
      <c r="I6812" s="53" t="s">
        <v>1408</v>
      </c>
    </row>
    <row r="6813" spans="1:9" ht="17.399999999999999" x14ac:dyDescent="0.3">
      <c r="A6813" s="53" t="s">
        <v>1105</v>
      </c>
      <c r="B6813" s="57">
        <v>45962</v>
      </c>
      <c r="C6813" s="59">
        <v>9192456.4800000004</v>
      </c>
      <c r="D6813" s="60">
        <v>0</v>
      </c>
      <c r="E6813" s="54">
        <v>137886.85</v>
      </c>
      <c r="F6813" s="54">
        <v>148240.71</v>
      </c>
      <c r="G6813" s="55">
        <v>1.075</v>
      </c>
      <c r="H6813" s="53">
        <v>0</v>
      </c>
      <c r="I6813" s="53" t="s">
        <v>1408</v>
      </c>
    </row>
    <row r="6814" spans="1:9" ht="17.399999999999999" x14ac:dyDescent="0.3">
      <c r="A6814" s="53" t="s">
        <v>1105</v>
      </c>
      <c r="B6814" s="57">
        <v>45992</v>
      </c>
      <c r="C6814" s="59">
        <v>8943106.3100000005</v>
      </c>
      <c r="D6814" s="60">
        <v>0</v>
      </c>
      <c r="E6814" s="54">
        <v>134146.59</v>
      </c>
      <c r="F6814" s="54">
        <v>153898.01999999999</v>
      </c>
      <c r="G6814" s="55">
        <v>1.147</v>
      </c>
      <c r="H6814" s="53">
        <v>0</v>
      </c>
      <c r="I6814" s="53" t="s">
        <v>1408</v>
      </c>
    </row>
    <row r="6815" spans="1:9" ht="17.399999999999999" x14ac:dyDescent="0.3">
      <c r="A6815" s="53" t="s">
        <v>1106</v>
      </c>
      <c r="B6815" s="57">
        <v>45689</v>
      </c>
      <c r="C6815" s="59">
        <v>3844384.29</v>
      </c>
      <c r="D6815" s="60">
        <v>0</v>
      </c>
      <c r="E6815" s="54">
        <v>57665.760000000002</v>
      </c>
      <c r="F6815" s="54">
        <v>57535.1</v>
      </c>
      <c r="G6815" s="55">
        <v>0.998</v>
      </c>
      <c r="H6815" s="53">
        <v>0</v>
      </c>
      <c r="I6815" s="53" t="s">
        <v>1408</v>
      </c>
    </row>
    <row r="6816" spans="1:9" ht="17.399999999999999" x14ac:dyDescent="0.3">
      <c r="A6816" s="53" t="s">
        <v>1106</v>
      </c>
      <c r="B6816" s="57">
        <v>45717</v>
      </c>
      <c r="C6816" s="59">
        <v>3734527.61</v>
      </c>
      <c r="D6816" s="60">
        <v>0</v>
      </c>
      <c r="E6816" s="54">
        <v>56017.91</v>
      </c>
      <c r="F6816" s="54">
        <v>63610.44</v>
      </c>
      <c r="G6816" s="55">
        <v>1.1359999999999999</v>
      </c>
      <c r="H6816" s="53">
        <v>0</v>
      </c>
      <c r="I6816" s="53" t="s">
        <v>1408</v>
      </c>
    </row>
    <row r="6817" spans="1:9" ht="17.399999999999999" x14ac:dyDescent="0.3">
      <c r="A6817" s="53" t="s">
        <v>1106</v>
      </c>
      <c r="B6817" s="57">
        <v>45748</v>
      </c>
      <c r="C6817" s="59">
        <v>3612444.06</v>
      </c>
      <c r="D6817" s="60">
        <v>15</v>
      </c>
      <c r="E6817" s="54">
        <v>54186.66</v>
      </c>
      <c r="F6817" s="54">
        <v>59682.44</v>
      </c>
      <c r="G6817" s="55">
        <v>1.101</v>
      </c>
      <c r="H6817" s="53">
        <v>0</v>
      </c>
      <c r="I6817" s="53" t="s">
        <v>1408</v>
      </c>
    </row>
    <row r="6818" spans="1:9" ht="17.399999999999999" x14ac:dyDescent="0.3">
      <c r="A6818" s="53" t="s">
        <v>1106</v>
      </c>
      <c r="B6818" s="57">
        <v>45778</v>
      </c>
      <c r="C6818" s="59">
        <v>3612444.06</v>
      </c>
      <c r="D6818" s="60">
        <v>220</v>
      </c>
      <c r="E6818" s="54">
        <v>54186.66</v>
      </c>
      <c r="F6818" s="54">
        <v>10247.950000000001</v>
      </c>
      <c r="G6818" s="55">
        <v>0.189</v>
      </c>
      <c r="H6818" s="53">
        <v>0</v>
      </c>
      <c r="I6818" s="53" t="s">
        <v>1412</v>
      </c>
    </row>
    <row r="6819" spans="1:9" ht="17.399999999999999" x14ac:dyDescent="0.3">
      <c r="A6819" s="53" t="s">
        <v>1106</v>
      </c>
      <c r="B6819" s="57">
        <v>45809</v>
      </c>
      <c r="C6819" s="59">
        <v>3612444.06</v>
      </c>
      <c r="D6819" s="60">
        <v>999</v>
      </c>
      <c r="E6819" s="54">
        <v>54186.66</v>
      </c>
      <c r="F6819" s="54">
        <v>6269.61</v>
      </c>
      <c r="G6819" s="55">
        <v>0.11600000000000001</v>
      </c>
      <c r="H6819" s="53">
        <v>0</v>
      </c>
      <c r="I6819" s="53" t="s">
        <v>1412</v>
      </c>
    </row>
    <row r="6820" spans="1:9" ht="17.399999999999999" x14ac:dyDescent="0.3">
      <c r="A6820" s="53" t="s">
        <v>1106</v>
      </c>
      <c r="B6820" s="57">
        <v>45839</v>
      </c>
      <c r="C6820" s="59">
        <v>3612444.06</v>
      </c>
      <c r="D6820" s="60">
        <v>999</v>
      </c>
      <c r="E6820" s="54">
        <v>54186.66</v>
      </c>
      <c r="F6820" s="54">
        <v>9617.89</v>
      </c>
      <c r="G6820" s="55">
        <v>0.17699999999999999</v>
      </c>
      <c r="H6820" s="53">
        <v>0</v>
      </c>
      <c r="I6820" s="53" t="s">
        <v>1412</v>
      </c>
    </row>
    <row r="6821" spans="1:9" ht="17.399999999999999" x14ac:dyDescent="0.3">
      <c r="A6821" s="53" t="s">
        <v>1106</v>
      </c>
      <c r="B6821" s="57">
        <v>45870</v>
      </c>
      <c r="C6821" s="59">
        <v>3612444.06</v>
      </c>
      <c r="D6821" s="60">
        <v>999</v>
      </c>
      <c r="E6821" s="54">
        <v>54186.66</v>
      </c>
      <c r="F6821" s="54">
        <v>501.4</v>
      </c>
      <c r="G6821" s="55">
        <v>8.9999999999999993E-3</v>
      </c>
      <c r="H6821" s="53">
        <v>0</v>
      </c>
      <c r="I6821" s="53" t="s">
        <v>1412</v>
      </c>
    </row>
    <row r="6822" spans="1:9" ht="17.399999999999999" x14ac:dyDescent="0.3">
      <c r="A6822" s="53" t="s">
        <v>1106</v>
      </c>
      <c r="B6822" s="57">
        <v>45901</v>
      </c>
      <c r="C6822" s="59">
        <v>3612444.06</v>
      </c>
      <c r="D6822" s="60">
        <v>999</v>
      </c>
      <c r="E6822" s="54">
        <v>54186.66</v>
      </c>
      <c r="F6822" s="54">
        <v>5079.42</v>
      </c>
      <c r="G6822" s="55">
        <v>9.4E-2</v>
      </c>
      <c r="H6822" s="53">
        <v>0</v>
      </c>
      <c r="I6822" s="53" t="s">
        <v>1412</v>
      </c>
    </row>
    <row r="6823" spans="1:9" ht="17.399999999999999" x14ac:dyDescent="0.3">
      <c r="A6823" s="53" t="s">
        <v>1106</v>
      </c>
      <c r="B6823" s="57">
        <v>45931</v>
      </c>
      <c r="C6823" s="59">
        <v>3612444.06</v>
      </c>
      <c r="D6823" s="60">
        <v>999</v>
      </c>
      <c r="E6823" s="54">
        <v>54186.66</v>
      </c>
      <c r="F6823" s="54">
        <v>6368.49</v>
      </c>
      <c r="G6823" s="55">
        <v>0.11799999999999999</v>
      </c>
      <c r="H6823" s="53">
        <v>0</v>
      </c>
      <c r="I6823" s="53" t="s">
        <v>1412</v>
      </c>
    </row>
    <row r="6824" spans="1:9" ht="17.399999999999999" x14ac:dyDescent="0.3">
      <c r="A6824" s="53" t="s">
        <v>1106</v>
      </c>
      <c r="B6824" s="57">
        <v>45962</v>
      </c>
      <c r="C6824" s="59">
        <v>3612444.06</v>
      </c>
      <c r="D6824" s="60">
        <v>999</v>
      </c>
      <c r="E6824" s="54">
        <v>54186.66</v>
      </c>
      <c r="F6824" s="54">
        <v>10562.32</v>
      </c>
      <c r="G6824" s="55">
        <v>0.19500000000000001</v>
      </c>
      <c r="H6824" s="53">
        <v>0</v>
      </c>
      <c r="I6824" s="53" t="s">
        <v>1412</v>
      </c>
    </row>
    <row r="6825" spans="1:9" ht="17.399999999999999" x14ac:dyDescent="0.3">
      <c r="A6825" s="53" t="s">
        <v>1106</v>
      </c>
      <c r="B6825" s="57">
        <v>45992</v>
      </c>
      <c r="C6825" s="59">
        <v>3612444.06</v>
      </c>
      <c r="D6825" s="60">
        <v>999</v>
      </c>
      <c r="E6825" s="54">
        <v>54186.66</v>
      </c>
      <c r="F6825" s="54">
        <v>135.38999999999999</v>
      </c>
      <c r="G6825" s="55">
        <v>2E-3</v>
      </c>
      <c r="H6825" s="53">
        <v>0</v>
      </c>
      <c r="I6825" s="53" t="s">
        <v>1412</v>
      </c>
    </row>
    <row r="6826" spans="1:9" ht="17.399999999999999" x14ac:dyDescent="0.3">
      <c r="A6826" s="53" t="s">
        <v>1107</v>
      </c>
      <c r="B6826" s="57">
        <v>45658</v>
      </c>
      <c r="C6826" s="59">
        <v>342175.96</v>
      </c>
      <c r="D6826" s="60">
        <v>0</v>
      </c>
      <c r="E6826" s="54">
        <v>5132.6400000000003</v>
      </c>
      <c r="F6826" s="54">
        <v>5831.45</v>
      </c>
      <c r="G6826" s="55">
        <v>1.1359999999999999</v>
      </c>
      <c r="H6826" s="53">
        <v>0</v>
      </c>
      <c r="I6826" s="53" t="s">
        <v>1408</v>
      </c>
    </row>
    <row r="6827" spans="1:9" ht="17.399999999999999" x14ac:dyDescent="0.3">
      <c r="A6827" s="53" t="s">
        <v>1107</v>
      </c>
      <c r="B6827" s="57">
        <v>45689</v>
      </c>
      <c r="C6827" s="59">
        <v>342175.96</v>
      </c>
      <c r="D6827" s="60">
        <v>185</v>
      </c>
      <c r="E6827" s="54">
        <v>5132.6400000000003</v>
      </c>
      <c r="F6827" s="54">
        <v>402.19</v>
      </c>
      <c r="G6827" s="55">
        <v>7.8E-2</v>
      </c>
      <c r="H6827" s="53">
        <v>0</v>
      </c>
      <c r="I6827" s="53" t="s">
        <v>1412</v>
      </c>
    </row>
    <row r="6828" spans="1:9" ht="17.399999999999999" x14ac:dyDescent="0.3">
      <c r="A6828" s="53" t="s">
        <v>1107</v>
      </c>
      <c r="B6828" s="57">
        <v>45717</v>
      </c>
      <c r="C6828" s="59">
        <v>342175.96</v>
      </c>
      <c r="D6828" s="60">
        <v>999</v>
      </c>
      <c r="E6828" s="54">
        <v>5132.6400000000003</v>
      </c>
      <c r="F6828" s="54">
        <v>41.13</v>
      </c>
      <c r="G6828" s="55">
        <v>8.0000000000000002E-3</v>
      </c>
      <c r="H6828" s="53">
        <v>0</v>
      </c>
      <c r="I6828" s="53" t="s">
        <v>1412</v>
      </c>
    </row>
    <row r="6829" spans="1:9" ht="17.399999999999999" x14ac:dyDescent="0.3">
      <c r="A6829" s="53" t="s">
        <v>1107</v>
      </c>
      <c r="B6829" s="57">
        <v>45748</v>
      </c>
      <c r="C6829" s="59">
        <v>342175.96</v>
      </c>
      <c r="D6829" s="60">
        <v>999</v>
      </c>
      <c r="E6829" s="54">
        <v>5132.6400000000003</v>
      </c>
      <c r="F6829" s="54">
        <v>562.42999999999995</v>
      </c>
      <c r="G6829" s="55">
        <v>0.11</v>
      </c>
      <c r="H6829" s="53">
        <v>0</v>
      </c>
      <c r="I6829" s="53" t="s">
        <v>1412</v>
      </c>
    </row>
    <row r="6830" spans="1:9" ht="17.399999999999999" x14ac:dyDescent="0.3">
      <c r="A6830" s="53" t="s">
        <v>1107</v>
      </c>
      <c r="B6830" s="57">
        <v>45778</v>
      </c>
      <c r="C6830" s="59">
        <v>342175.96</v>
      </c>
      <c r="D6830" s="60">
        <v>999</v>
      </c>
      <c r="E6830" s="54">
        <v>5132.6400000000003</v>
      </c>
      <c r="F6830" s="54">
        <v>479.66</v>
      </c>
      <c r="G6830" s="55">
        <v>9.2999999999999999E-2</v>
      </c>
      <c r="H6830" s="53">
        <v>0</v>
      </c>
      <c r="I6830" s="53" t="s">
        <v>1412</v>
      </c>
    </row>
    <row r="6831" spans="1:9" ht="17.399999999999999" x14ac:dyDescent="0.3">
      <c r="A6831" s="53" t="s">
        <v>1107</v>
      </c>
      <c r="B6831" s="57">
        <v>45809</v>
      </c>
      <c r="C6831" s="59">
        <v>342175.96</v>
      </c>
      <c r="D6831" s="60">
        <v>999</v>
      </c>
      <c r="E6831" s="54">
        <v>5132.6400000000003</v>
      </c>
      <c r="F6831" s="54">
        <v>792.58</v>
      </c>
      <c r="G6831" s="55">
        <v>0.154</v>
      </c>
      <c r="H6831" s="53">
        <v>0</v>
      </c>
      <c r="I6831" s="53" t="s">
        <v>1412</v>
      </c>
    </row>
    <row r="6832" spans="1:9" ht="17.399999999999999" x14ac:dyDescent="0.3">
      <c r="A6832" s="53" t="s">
        <v>1107</v>
      </c>
      <c r="B6832" s="57">
        <v>45839</v>
      </c>
      <c r="C6832" s="59">
        <v>342175.96</v>
      </c>
      <c r="D6832" s="60">
        <v>999</v>
      </c>
      <c r="E6832" s="54">
        <v>5132.6400000000003</v>
      </c>
      <c r="F6832" s="54">
        <v>572.65</v>
      </c>
      <c r="G6832" s="55">
        <v>0.112</v>
      </c>
      <c r="H6832" s="53">
        <v>0</v>
      </c>
      <c r="I6832" s="53" t="s">
        <v>1412</v>
      </c>
    </row>
    <row r="6833" spans="1:9" ht="17.399999999999999" x14ac:dyDescent="0.3">
      <c r="A6833" s="53" t="s">
        <v>1107</v>
      </c>
      <c r="B6833" s="57">
        <v>45870</v>
      </c>
      <c r="C6833" s="59">
        <v>342175.96</v>
      </c>
      <c r="D6833" s="60">
        <v>999</v>
      </c>
      <c r="E6833" s="54">
        <v>5132.6400000000003</v>
      </c>
      <c r="F6833" s="54">
        <v>332.66</v>
      </c>
      <c r="G6833" s="55">
        <v>6.5000000000000002E-2</v>
      </c>
      <c r="H6833" s="53">
        <v>0</v>
      </c>
      <c r="I6833" s="53" t="s">
        <v>1412</v>
      </c>
    </row>
    <row r="6834" spans="1:9" ht="17.399999999999999" x14ac:dyDescent="0.3">
      <c r="A6834" s="53" t="s">
        <v>1107</v>
      </c>
      <c r="B6834" s="57">
        <v>45901</v>
      </c>
      <c r="C6834" s="59">
        <v>342175.96</v>
      </c>
      <c r="D6834" s="60">
        <v>999</v>
      </c>
      <c r="E6834" s="54">
        <v>5132.6400000000003</v>
      </c>
      <c r="F6834" s="54">
        <v>255.51</v>
      </c>
      <c r="G6834" s="55">
        <v>0.05</v>
      </c>
      <c r="H6834" s="53">
        <v>0</v>
      </c>
      <c r="I6834" s="53" t="s">
        <v>1412</v>
      </c>
    </row>
    <row r="6835" spans="1:9" ht="17.399999999999999" x14ac:dyDescent="0.3">
      <c r="A6835" s="53" t="s">
        <v>1107</v>
      </c>
      <c r="B6835" s="57">
        <v>45931</v>
      </c>
      <c r="C6835" s="59">
        <v>342175.96</v>
      </c>
      <c r="D6835" s="60">
        <v>999</v>
      </c>
      <c r="E6835" s="54">
        <v>5132.6400000000003</v>
      </c>
      <c r="F6835" s="54">
        <v>196.6</v>
      </c>
      <c r="G6835" s="55">
        <v>3.7999999999999999E-2</v>
      </c>
      <c r="H6835" s="53">
        <v>0</v>
      </c>
      <c r="I6835" s="53" t="s">
        <v>1412</v>
      </c>
    </row>
    <row r="6836" spans="1:9" ht="17.399999999999999" x14ac:dyDescent="0.3">
      <c r="A6836" s="53" t="s">
        <v>1107</v>
      </c>
      <c r="B6836" s="57">
        <v>45962</v>
      </c>
      <c r="C6836" s="59">
        <v>342175.96</v>
      </c>
      <c r="D6836" s="60">
        <v>999</v>
      </c>
      <c r="E6836" s="54">
        <v>5132.6400000000003</v>
      </c>
      <c r="F6836" s="54">
        <v>501.4</v>
      </c>
      <c r="G6836" s="55">
        <v>9.8000000000000004E-2</v>
      </c>
      <c r="H6836" s="53">
        <v>0</v>
      </c>
      <c r="I6836" s="53" t="s">
        <v>1412</v>
      </c>
    </row>
    <row r="6837" spans="1:9" ht="17.399999999999999" x14ac:dyDescent="0.3">
      <c r="A6837" s="53" t="s">
        <v>1107</v>
      </c>
      <c r="B6837" s="57">
        <v>45992</v>
      </c>
      <c r="C6837" s="59">
        <v>342175.96</v>
      </c>
      <c r="D6837" s="60">
        <v>999</v>
      </c>
      <c r="E6837" s="54">
        <v>5132.6400000000003</v>
      </c>
      <c r="F6837" s="54">
        <v>918.16</v>
      </c>
      <c r="G6837" s="55">
        <v>0.17899999999999999</v>
      </c>
      <c r="H6837" s="53">
        <v>0</v>
      </c>
      <c r="I6837" s="53" t="s">
        <v>1412</v>
      </c>
    </row>
    <row r="6838" spans="1:9" ht="17.399999999999999" x14ac:dyDescent="0.3">
      <c r="A6838" s="53" t="s">
        <v>1108</v>
      </c>
      <c r="B6838" s="57">
        <v>45717</v>
      </c>
      <c r="C6838" s="59">
        <v>1929784.26</v>
      </c>
      <c r="D6838" s="60">
        <v>0</v>
      </c>
      <c r="E6838" s="54">
        <v>28946.76</v>
      </c>
      <c r="F6838" s="54">
        <v>27614.560000000001</v>
      </c>
      <c r="G6838" s="55">
        <v>0.95399999999999996</v>
      </c>
      <c r="H6838" s="53">
        <v>0</v>
      </c>
      <c r="I6838" s="53" t="s">
        <v>1408</v>
      </c>
    </row>
    <row r="6839" spans="1:9" ht="17.399999999999999" x14ac:dyDescent="0.3">
      <c r="A6839" s="53" t="s">
        <v>1108</v>
      </c>
      <c r="B6839" s="57">
        <v>45748</v>
      </c>
      <c r="C6839" s="59">
        <v>1872559.63</v>
      </c>
      <c r="D6839" s="60">
        <v>0</v>
      </c>
      <c r="E6839" s="54">
        <v>28088.39</v>
      </c>
      <c r="F6839" s="54">
        <v>30362.34</v>
      </c>
      <c r="G6839" s="55">
        <v>1.081</v>
      </c>
      <c r="H6839" s="53">
        <v>0</v>
      </c>
      <c r="I6839" s="53" t="s">
        <v>1408</v>
      </c>
    </row>
    <row r="6840" spans="1:9" ht="17.399999999999999" x14ac:dyDescent="0.3">
      <c r="A6840" s="53" t="s">
        <v>1108</v>
      </c>
      <c r="B6840" s="57">
        <v>45778</v>
      </c>
      <c r="C6840" s="59">
        <v>1818602.05</v>
      </c>
      <c r="D6840" s="60">
        <v>15</v>
      </c>
      <c r="E6840" s="54">
        <v>27279.03</v>
      </c>
      <c r="F6840" s="54">
        <v>30180.29</v>
      </c>
      <c r="G6840" s="55">
        <v>1.1060000000000001</v>
      </c>
      <c r="H6840" s="53">
        <v>0</v>
      </c>
      <c r="I6840" s="53" t="s">
        <v>1408</v>
      </c>
    </row>
    <row r="6841" spans="1:9" ht="17.399999999999999" x14ac:dyDescent="0.3">
      <c r="A6841" s="53" t="s">
        <v>1108</v>
      </c>
      <c r="B6841" s="57">
        <v>45809</v>
      </c>
      <c r="C6841" s="59">
        <v>1770572.5</v>
      </c>
      <c r="D6841" s="60">
        <v>0</v>
      </c>
      <c r="E6841" s="54">
        <v>26558.59</v>
      </c>
      <c r="F6841" s="54">
        <v>28457.9</v>
      </c>
      <c r="G6841" s="55">
        <v>1.0720000000000001</v>
      </c>
      <c r="H6841" s="53">
        <v>0</v>
      </c>
      <c r="I6841" s="53" t="s">
        <v>1408</v>
      </c>
    </row>
    <row r="6842" spans="1:9" ht="17.399999999999999" x14ac:dyDescent="0.3">
      <c r="A6842" s="53" t="s">
        <v>1108</v>
      </c>
      <c r="B6842" s="57">
        <v>45839</v>
      </c>
      <c r="C6842" s="59">
        <v>1722130.51</v>
      </c>
      <c r="D6842" s="60">
        <v>15</v>
      </c>
      <c r="E6842" s="54">
        <v>25831.96</v>
      </c>
      <c r="F6842" s="54">
        <v>27703.51</v>
      </c>
      <c r="G6842" s="55">
        <v>1.0720000000000001</v>
      </c>
      <c r="H6842" s="53">
        <v>0</v>
      </c>
      <c r="I6842" s="53" t="s">
        <v>1408</v>
      </c>
    </row>
    <row r="6843" spans="1:9" ht="17.399999999999999" x14ac:dyDescent="0.3">
      <c r="A6843" s="53" t="s">
        <v>1108</v>
      </c>
      <c r="B6843" s="57">
        <v>45870</v>
      </c>
      <c r="C6843" s="59">
        <v>1671094.66</v>
      </c>
      <c r="D6843" s="60">
        <v>0</v>
      </c>
      <c r="E6843" s="54">
        <v>25066.42</v>
      </c>
      <c r="F6843" s="54">
        <v>25247.39</v>
      </c>
      <c r="G6843" s="55">
        <v>1.0069999999999999</v>
      </c>
      <c r="H6843" s="53">
        <v>0</v>
      </c>
      <c r="I6843" s="53" t="s">
        <v>1408</v>
      </c>
    </row>
    <row r="6844" spans="1:9" ht="17.399999999999999" x14ac:dyDescent="0.3">
      <c r="A6844" s="53" t="s">
        <v>1108</v>
      </c>
      <c r="B6844" s="57">
        <v>45901</v>
      </c>
      <c r="C6844" s="59">
        <v>1671094.66</v>
      </c>
      <c r="D6844" s="60">
        <v>220</v>
      </c>
      <c r="E6844" s="54">
        <v>25066.42</v>
      </c>
      <c r="F6844" s="54">
        <v>2279.96</v>
      </c>
      <c r="G6844" s="55">
        <v>9.0999999999999998E-2</v>
      </c>
      <c r="H6844" s="53">
        <v>0</v>
      </c>
      <c r="I6844" s="53" t="s">
        <v>1412</v>
      </c>
    </row>
    <row r="6845" spans="1:9" ht="17.399999999999999" x14ac:dyDescent="0.3">
      <c r="A6845" s="53" t="s">
        <v>1108</v>
      </c>
      <c r="B6845" s="57">
        <v>45931</v>
      </c>
      <c r="C6845" s="59">
        <v>1671094.66</v>
      </c>
      <c r="D6845" s="60">
        <v>999</v>
      </c>
      <c r="E6845" s="54">
        <v>25066.42</v>
      </c>
      <c r="F6845" s="54">
        <v>785.9</v>
      </c>
      <c r="G6845" s="55">
        <v>3.1E-2</v>
      </c>
      <c r="H6845" s="53">
        <v>0</v>
      </c>
      <c r="I6845" s="53" t="s">
        <v>1412</v>
      </c>
    </row>
    <row r="6846" spans="1:9" ht="17.399999999999999" x14ac:dyDescent="0.3">
      <c r="A6846" s="53" t="s">
        <v>1108</v>
      </c>
      <c r="B6846" s="57">
        <v>45962</v>
      </c>
      <c r="C6846" s="59">
        <v>1671094.66</v>
      </c>
      <c r="D6846" s="60">
        <v>999</v>
      </c>
      <c r="E6846" s="54">
        <v>25066.42</v>
      </c>
      <c r="F6846" s="54">
        <v>1940.69</v>
      </c>
      <c r="G6846" s="55">
        <v>7.6999999999999999E-2</v>
      </c>
      <c r="H6846" s="53">
        <v>0</v>
      </c>
      <c r="I6846" s="53" t="s">
        <v>1412</v>
      </c>
    </row>
    <row r="6847" spans="1:9" ht="17.399999999999999" x14ac:dyDescent="0.3">
      <c r="A6847" s="53" t="s">
        <v>1108</v>
      </c>
      <c r="B6847" s="57">
        <v>45992</v>
      </c>
      <c r="C6847" s="59">
        <v>1671094.66</v>
      </c>
      <c r="D6847" s="60">
        <v>999</v>
      </c>
      <c r="E6847" s="54">
        <v>25066.42</v>
      </c>
      <c r="F6847" s="54">
        <v>908.02</v>
      </c>
      <c r="G6847" s="55">
        <v>3.5999999999999997E-2</v>
      </c>
      <c r="H6847" s="53">
        <v>0</v>
      </c>
      <c r="I6847" s="53" t="s">
        <v>1412</v>
      </c>
    </row>
    <row r="6848" spans="1:9" ht="17.399999999999999" x14ac:dyDescent="0.3">
      <c r="A6848" s="53" t="s">
        <v>1109</v>
      </c>
      <c r="B6848" s="57">
        <v>45658</v>
      </c>
      <c r="C6848" s="59">
        <v>13514621.189999999</v>
      </c>
      <c r="D6848" s="60">
        <v>35</v>
      </c>
      <c r="E6848" s="54">
        <v>202719.32</v>
      </c>
      <c r="F6848" s="54">
        <v>172407.73</v>
      </c>
      <c r="G6848" s="55">
        <v>0.85</v>
      </c>
      <c r="H6848" s="53">
        <v>0</v>
      </c>
      <c r="I6848" s="53" t="s">
        <v>1410</v>
      </c>
    </row>
    <row r="6849" spans="1:9" ht="17.399999999999999" x14ac:dyDescent="0.3">
      <c r="A6849" s="53" t="s">
        <v>1109</v>
      </c>
      <c r="B6849" s="57">
        <v>45689</v>
      </c>
      <c r="C6849" s="59">
        <v>13230329.689999999</v>
      </c>
      <c r="D6849" s="60">
        <v>0</v>
      </c>
      <c r="E6849" s="54">
        <v>198454.95</v>
      </c>
      <c r="F6849" s="54">
        <v>204846.12</v>
      </c>
      <c r="G6849" s="55">
        <v>1.032</v>
      </c>
      <c r="H6849" s="53">
        <v>0</v>
      </c>
      <c r="I6849" s="53" t="s">
        <v>1408</v>
      </c>
    </row>
    <row r="6850" spans="1:9" ht="17.399999999999999" x14ac:dyDescent="0.3">
      <c r="A6850" s="53" t="s">
        <v>1109</v>
      </c>
      <c r="B6850" s="57">
        <v>45717</v>
      </c>
      <c r="C6850" s="59">
        <v>12945600.970000001</v>
      </c>
      <c r="D6850" s="60">
        <v>0</v>
      </c>
      <c r="E6850" s="54">
        <v>194184.01</v>
      </c>
      <c r="F6850" s="54">
        <v>222089.51</v>
      </c>
      <c r="G6850" s="55">
        <v>1.1439999999999999</v>
      </c>
      <c r="H6850" s="53">
        <v>0</v>
      </c>
      <c r="I6850" s="53" t="s">
        <v>1408</v>
      </c>
    </row>
    <row r="6851" spans="1:9" ht="17.399999999999999" x14ac:dyDescent="0.3">
      <c r="A6851" s="53" t="s">
        <v>1109</v>
      </c>
      <c r="B6851" s="57">
        <v>45748</v>
      </c>
      <c r="C6851" s="59">
        <v>12643047.82</v>
      </c>
      <c r="D6851" s="60">
        <v>0</v>
      </c>
      <c r="E6851" s="54">
        <v>189645.72</v>
      </c>
      <c r="F6851" s="54">
        <v>214027.42</v>
      </c>
      <c r="G6851" s="55">
        <v>1.129</v>
      </c>
      <c r="H6851" s="53">
        <v>0</v>
      </c>
      <c r="I6851" s="53" t="s">
        <v>1408</v>
      </c>
    </row>
    <row r="6852" spans="1:9" ht="17.399999999999999" x14ac:dyDescent="0.3">
      <c r="A6852" s="53" t="s">
        <v>1109</v>
      </c>
      <c r="B6852" s="57">
        <v>45778</v>
      </c>
      <c r="C6852" s="59">
        <v>12376379.84</v>
      </c>
      <c r="D6852" s="60">
        <v>220</v>
      </c>
      <c r="E6852" s="54">
        <v>185645.7</v>
      </c>
      <c r="F6852" s="54">
        <v>71063.41</v>
      </c>
      <c r="G6852" s="55">
        <v>0.38300000000000001</v>
      </c>
      <c r="H6852" s="53">
        <v>0</v>
      </c>
      <c r="I6852" s="53" t="s">
        <v>1409</v>
      </c>
    </row>
    <row r="6853" spans="1:9" ht="17.399999999999999" x14ac:dyDescent="0.3">
      <c r="A6853" s="53" t="s">
        <v>1109</v>
      </c>
      <c r="B6853" s="57">
        <v>45809</v>
      </c>
      <c r="C6853" s="59">
        <v>12086694.83</v>
      </c>
      <c r="D6853" s="60">
        <v>35</v>
      </c>
      <c r="E6853" s="54">
        <v>181300.42</v>
      </c>
      <c r="F6853" s="54">
        <v>78390.11</v>
      </c>
      <c r="G6853" s="55">
        <v>0.432</v>
      </c>
      <c r="H6853" s="53">
        <v>0</v>
      </c>
      <c r="I6853" s="53" t="s">
        <v>1410</v>
      </c>
    </row>
    <row r="6854" spans="1:9" ht="17.399999999999999" x14ac:dyDescent="0.3">
      <c r="A6854" s="53" t="s">
        <v>1109</v>
      </c>
      <c r="B6854" s="57">
        <v>45839</v>
      </c>
      <c r="C6854" s="59">
        <v>11809648.130000001</v>
      </c>
      <c r="D6854" s="60">
        <v>0</v>
      </c>
      <c r="E6854" s="54">
        <v>177144.72</v>
      </c>
      <c r="F6854" s="54">
        <v>198380.34</v>
      </c>
      <c r="G6854" s="55">
        <v>1.1200000000000001</v>
      </c>
      <c r="H6854" s="53">
        <v>0</v>
      </c>
      <c r="I6854" s="53" t="s">
        <v>1408</v>
      </c>
    </row>
    <row r="6855" spans="1:9" ht="17.399999999999999" x14ac:dyDescent="0.3">
      <c r="A6855" s="53" t="s">
        <v>1109</v>
      </c>
      <c r="B6855" s="57">
        <v>45870</v>
      </c>
      <c r="C6855" s="59">
        <v>11540466.49</v>
      </c>
      <c r="D6855" s="60">
        <v>65</v>
      </c>
      <c r="E6855" s="54">
        <v>173107</v>
      </c>
      <c r="F6855" s="54">
        <v>137880.19</v>
      </c>
      <c r="G6855" s="55">
        <v>0.79700000000000004</v>
      </c>
      <c r="H6855" s="53">
        <v>0</v>
      </c>
      <c r="I6855" s="53" t="s">
        <v>1411</v>
      </c>
    </row>
    <row r="6856" spans="1:9" ht="17.399999999999999" x14ac:dyDescent="0.3">
      <c r="A6856" s="53" t="s">
        <v>1109</v>
      </c>
      <c r="B6856" s="57">
        <v>45901</v>
      </c>
      <c r="C6856" s="59">
        <v>11236149.880000001</v>
      </c>
      <c r="D6856" s="60">
        <v>95</v>
      </c>
      <c r="E6856" s="54">
        <v>168542.25</v>
      </c>
      <c r="F6856" s="54">
        <v>18718.04</v>
      </c>
      <c r="G6856" s="55">
        <v>0.111</v>
      </c>
      <c r="H6856" s="53">
        <v>0</v>
      </c>
      <c r="I6856" s="53" t="s">
        <v>1409</v>
      </c>
    </row>
    <row r="6857" spans="1:9" ht="17.399999999999999" x14ac:dyDescent="0.3">
      <c r="A6857" s="53" t="s">
        <v>1109</v>
      </c>
      <c r="B6857" s="57">
        <v>45931</v>
      </c>
      <c r="C6857" s="59">
        <v>10955921.68</v>
      </c>
      <c r="D6857" s="60">
        <v>0</v>
      </c>
      <c r="E6857" s="54">
        <v>164338.82999999999</v>
      </c>
      <c r="F6857" s="54">
        <v>171533.52</v>
      </c>
      <c r="G6857" s="55">
        <v>1.044</v>
      </c>
      <c r="H6857" s="53">
        <v>0</v>
      </c>
      <c r="I6857" s="53" t="s">
        <v>1408</v>
      </c>
    </row>
    <row r="6858" spans="1:9" ht="17.399999999999999" x14ac:dyDescent="0.3">
      <c r="A6858" s="53" t="s">
        <v>1109</v>
      </c>
      <c r="B6858" s="57">
        <v>45962</v>
      </c>
      <c r="C6858" s="59">
        <v>10715148.35</v>
      </c>
      <c r="D6858" s="60">
        <v>65</v>
      </c>
      <c r="E6858" s="54">
        <v>160727.23000000001</v>
      </c>
      <c r="F6858" s="54">
        <v>136256.6</v>
      </c>
      <c r="G6858" s="55">
        <v>0.84799999999999998</v>
      </c>
      <c r="H6858" s="53">
        <v>0</v>
      </c>
      <c r="I6858" s="53" t="s">
        <v>1411</v>
      </c>
    </row>
    <row r="6859" spans="1:9" ht="17.399999999999999" x14ac:dyDescent="0.3">
      <c r="A6859" s="53" t="s">
        <v>1109</v>
      </c>
      <c r="B6859" s="57">
        <v>45992</v>
      </c>
      <c r="C6859" s="59">
        <v>10443785.6</v>
      </c>
      <c r="D6859" s="60">
        <v>0</v>
      </c>
      <c r="E6859" s="54">
        <v>156656.78</v>
      </c>
      <c r="F6859" s="54">
        <v>160978.46</v>
      </c>
      <c r="G6859" s="55">
        <v>1.028</v>
      </c>
      <c r="H6859" s="53">
        <v>0</v>
      </c>
      <c r="I6859" s="53" t="s">
        <v>1408</v>
      </c>
    </row>
    <row r="6860" spans="1:9" ht="17.399999999999999" x14ac:dyDescent="0.3">
      <c r="A6860" s="53" t="s">
        <v>1110</v>
      </c>
      <c r="B6860" s="57">
        <v>45658</v>
      </c>
      <c r="C6860" s="59">
        <v>103733242.91</v>
      </c>
      <c r="D6860" s="60">
        <v>0</v>
      </c>
      <c r="E6860" s="54">
        <v>1037332.43</v>
      </c>
      <c r="F6860" s="54">
        <v>1043052.94</v>
      </c>
      <c r="G6860" s="55">
        <v>1.006</v>
      </c>
      <c r="H6860" s="53">
        <v>0</v>
      </c>
      <c r="I6860" s="53" t="s">
        <v>1408</v>
      </c>
    </row>
    <row r="6861" spans="1:9" ht="17.399999999999999" x14ac:dyDescent="0.3">
      <c r="A6861" s="53" t="s">
        <v>1110</v>
      </c>
      <c r="B6861" s="57">
        <v>45689</v>
      </c>
      <c r="C6861" s="59">
        <v>101737131.42</v>
      </c>
      <c r="D6861" s="60">
        <v>0</v>
      </c>
      <c r="E6861" s="54">
        <v>1017371.31</v>
      </c>
      <c r="F6861" s="54">
        <v>998536.94</v>
      </c>
      <c r="G6861" s="55">
        <v>0.98099999999999998</v>
      </c>
      <c r="H6861" s="53">
        <v>0</v>
      </c>
      <c r="I6861" s="53" t="s">
        <v>1408</v>
      </c>
    </row>
    <row r="6862" spans="1:9" ht="17.399999999999999" x14ac:dyDescent="0.3">
      <c r="A6862" s="53" t="s">
        <v>1110</v>
      </c>
      <c r="B6862" s="57">
        <v>45717</v>
      </c>
      <c r="C6862" s="59">
        <v>99897664.560000002</v>
      </c>
      <c r="D6862" s="60">
        <v>0</v>
      </c>
      <c r="E6862" s="54">
        <v>998976.65</v>
      </c>
      <c r="F6862" s="54">
        <v>1083450.1100000001</v>
      </c>
      <c r="G6862" s="55">
        <v>1.085</v>
      </c>
      <c r="H6862" s="53">
        <v>0</v>
      </c>
      <c r="I6862" s="53" t="s">
        <v>1408</v>
      </c>
    </row>
    <row r="6863" spans="1:9" ht="17.399999999999999" x14ac:dyDescent="0.3">
      <c r="A6863" s="53" t="s">
        <v>1110</v>
      </c>
      <c r="B6863" s="57">
        <v>45748</v>
      </c>
      <c r="C6863" s="59">
        <v>98182444.090000004</v>
      </c>
      <c r="D6863" s="60">
        <v>0</v>
      </c>
      <c r="E6863" s="54">
        <v>981824.44</v>
      </c>
      <c r="F6863" s="54">
        <v>1039477.74</v>
      </c>
      <c r="G6863" s="55">
        <v>1.0589999999999999</v>
      </c>
      <c r="H6863" s="53">
        <v>0</v>
      </c>
      <c r="I6863" s="53" t="s">
        <v>1408</v>
      </c>
    </row>
    <row r="6864" spans="1:9" ht="17.399999999999999" x14ac:dyDescent="0.3">
      <c r="A6864" s="53" t="s">
        <v>1110</v>
      </c>
      <c r="B6864" s="57">
        <v>45778</v>
      </c>
      <c r="C6864" s="59">
        <v>96433547.079999998</v>
      </c>
      <c r="D6864" s="60">
        <v>0</v>
      </c>
      <c r="E6864" s="54">
        <v>964335.47</v>
      </c>
      <c r="F6864" s="54">
        <v>965576.8</v>
      </c>
      <c r="G6864" s="55">
        <v>1.0009999999999999</v>
      </c>
      <c r="H6864" s="53">
        <v>0</v>
      </c>
      <c r="I6864" s="53" t="s">
        <v>1408</v>
      </c>
    </row>
    <row r="6865" spans="1:9" ht="17.399999999999999" x14ac:dyDescent="0.3">
      <c r="A6865" s="53" t="s">
        <v>1110</v>
      </c>
      <c r="B6865" s="57">
        <v>45809</v>
      </c>
      <c r="C6865" s="59">
        <v>94617202.099999994</v>
      </c>
      <c r="D6865" s="60">
        <v>0</v>
      </c>
      <c r="E6865" s="54">
        <v>946172.02</v>
      </c>
      <c r="F6865" s="54">
        <v>1018091.53</v>
      </c>
      <c r="G6865" s="55">
        <v>1.0760000000000001</v>
      </c>
      <c r="H6865" s="53">
        <v>0</v>
      </c>
      <c r="I6865" s="53" t="s">
        <v>1408</v>
      </c>
    </row>
    <row r="6866" spans="1:9" ht="17.399999999999999" x14ac:dyDescent="0.3">
      <c r="A6866" s="53" t="s">
        <v>1110</v>
      </c>
      <c r="B6866" s="57">
        <v>45839</v>
      </c>
      <c r="C6866" s="59">
        <v>93231615.450000003</v>
      </c>
      <c r="D6866" s="60">
        <v>0</v>
      </c>
      <c r="E6866" s="54">
        <v>932316.15</v>
      </c>
      <c r="F6866" s="54">
        <v>938553.19</v>
      </c>
      <c r="G6866" s="55">
        <v>1.0069999999999999</v>
      </c>
      <c r="H6866" s="53">
        <v>0</v>
      </c>
      <c r="I6866" s="53" t="s">
        <v>1408</v>
      </c>
    </row>
    <row r="6867" spans="1:9" ht="17.399999999999999" x14ac:dyDescent="0.3">
      <c r="A6867" s="53" t="s">
        <v>1110</v>
      </c>
      <c r="B6867" s="57">
        <v>45870</v>
      </c>
      <c r="C6867" s="59">
        <v>91647583.75</v>
      </c>
      <c r="D6867" s="60">
        <v>0</v>
      </c>
      <c r="E6867" s="54">
        <v>916475.84</v>
      </c>
      <c r="F6867" s="54">
        <v>992284.1</v>
      </c>
      <c r="G6867" s="55">
        <v>1.083</v>
      </c>
      <c r="H6867" s="53">
        <v>0</v>
      </c>
      <c r="I6867" s="53" t="s">
        <v>1408</v>
      </c>
    </row>
    <row r="6868" spans="1:9" ht="17.399999999999999" x14ac:dyDescent="0.3">
      <c r="A6868" s="53" t="s">
        <v>1110</v>
      </c>
      <c r="B6868" s="57">
        <v>45901</v>
      </c>
      <c r="C6868" s="59">
        <v>90056699.780000001</v>
      </c>
      <c r="D6868" s="60">
        <v>0</v>
      </c>
      <c r="E6868" s="54">
        <v>900567</v>
      </c>
      <c r="F6868" s="54">
        <v>914861.74</v>
      </c>
      <c r="G6868" s="55">
        <v>1.016</v>
      </c>
      <c r="H6868" s="53">
        <v>0</v>
      </c>
      <c r="I6868" s="53" t="s">
        <v>1408</v>
      </c>
    </row>
    <row r="6869" spans="1:9" ht="17.399999999999999" x14ac:dyDescent="0.3">
      <c r="A6869" s="53" t="s">
        <v>1110</v>
      </c>
      <c r="B6869" s="57">
        <v>45931</v>
      </c>
      <c r="C6869" s="59">
        <v>88482534.159999996</v>
      </c>
      <c r="D6869" s="60">
        <v>0</v>
      </c>
      <c r="E6869" s="54">
        <v>884825.34</v>
      </c>
      <c r="F6869" s="54">
        <v>900713.58</v>
      </c>
      <c r="G6869" s="55">
        <v>1.018</v>
      </c>
      <c r="H6869" s="53">
        <v>0</v>
      </c>
      <c r="I6869" s="53" t="s">
        <v>1408</v>
      </c>
    </row>
    <row r="6870" spans="1:9" ht="17.399999999999999" x14ac:dyDescent="0.3">
      <c r="A6870" s="53" t="s">
        <v>1110</v>
      </c>
      <c r="B6870" s="57">
        <v>45962</v>
      </c>
      <c r="C6870" s="59">
        <v>86701176.829999998</v>
      </c>
      <c r="D6870" s="60">
        <v>0</v>
      </c>
      <c r="E6870" s="54">
        <v>867011.77</v>
      </c>
      <c r="F6870" s="54">
        <v>911880.87</v>
      </c>
      <c r="G6870" s="55">
        <v>1.052</v>
      </c>
      <c r="H6870" s="53">
        <v>0</v>
      </c>
      <c r="I6870" s="53" t="s">
        <v>1408</v>
      </c>
    </row>
    <row r="6871" spans="1:9" ht="17.399999999999999" x14ac:dyDescent="0.3">
      <c r="A6871" s="53" t="s">
        <v>1110</v>
      </c>
      <c r="B6871" s="57">
        <v>45992</v>
      </c>
      <c r="C6871" s="59">
        <v>85424712.819999993</v>
      </c>
      <c r="D6871" s="60">
        <v>0</v>
      </c>
      <c r="E6871" s="54">
        <v>854247.13</v>
      </c>
      <c r="F6871" s="54">
        <v>815787.33</v>
      </c>
      <c r="G6871" s="55">
        <v>0.95499999999999996</v>
      </c>
      <c r="H6871" s="53">
        <v>0</v>
      </c>
      <c r="I6871" s="53" t="s">
        <v>1408</v>
      </c>
    </row>
    <row r="6872" spans="1:9" ht="17.399999999999999" x14ac:dyDescent="0.3">
      <c r="A6872" s="53" t="s">
        <v>1111</v>
      </c>
      <c r="B6872" s="57">
        <v>45658</v>
      </c>
      <c r="C6872" s="59">
        <v>7060001.5700000003</v>
      </c>
      <c r="D6872" s="60">
        <v>0</v>
      </c>
      <c r="E6872" s="54">
        <v>70600.02</v>
      </c>
      <c r="F6872" s="54">
        <v>71440.179999999993</v>
      </c>
      <c r="G6872" s="55">
        <v>1.012</v>
      </c>
      <c r="H6872" s="53">
        <v>0</v>
      </c>
      <c r="I6872" s="53" t="s">
        <v>1408</v>
      </c>
    </row>
    <row r="6873" spans="1:9" ht="17.399999999999999" x14ac:dyDescent="0.3">
      <c r="A6873" s="53" t="s">
        <v>1111</v>
      </c>
      <c r="B6873" s="57">
        <v>45689</v>
      </c>
      <c r="C6873" s="59">
        <v>6927726.9800000004</v>
      </c>
      <c r="D6873" s="60">
        <v>0</v>
      </c>
      <c r="E6873" s="54">
        <v>69277.27</v>
      </c>
      <c r="F6873" s="54">
        <v>71493.83</v>
      </c>
      <c r="G6873" s="55">
        <v>1.032</v>
      </c>
      <c r="H6873" s="53">
        <v>0</v>
      </c>
      <c r="I6873" s="53" t="s">
        <v>1408</v>
      </c>
    </row>
    <row r="6874" spans="1:9" ht="17.399999999999999" x14ac:dyDescent="0.3">
      <c r="A6874" s="53" t="s">
        <v>1111</v>
      </c>
      <c r="B6874" s="57">
        <v>45717</v>
      </c>
      <c r="C6874" s="59">
        <v>6789732.5199999996</v>
      </c>
      <c r="D6874" s="60">
        <v>0</v>
      </c>
      <c r="E6874" s="54">
        <v>67897.33</v>
      </c>
      <c r="F6874" s="54">
        <v>70053.259999999995</v>
      </c>
      <c r="G6874" s="55">
        <v>1.032</v>
      </c>
      <c r="H6874" s="53">
        <v>0</v>
      </c>
      <c r="I6874" s="53" t="s">
        <v>1408</v>
      </c>
    </row>
    <row r="6875" spans="1:9" ht="17.399999999999999" x14ac:dyDescent="0.3">
      <c r="A6875" s="53" t="s">
        <v>1111</v>
      </c>
      <c r="B6875" s="57">
        <v>45748</v>
      </c>
      <c r="C6875" s="59">
        <v>6652899.1299999999</v>
      </c>
      <c r="D6875" s="60">
        <v>185</v>
      </c>
      <c r="E6875" s="54">
        <v>66528.990000000005</v>
      </c>
      <c r="F6875" s="54">
        <v>29475.78</v>
      </c>
      <c r="G6875" s="55">
        <v>0.443</v>
      </c>
      <c r="H6875" s="53">
        <v>0</v>
      </c>
      <c r="I6875" s="53" t="s">
        <v>1409</v>
      </c>
    </row>
    <row r="6876" spans="1:9" ht="17.399999999999999" x14ac:dyDescent="0.3">
      <c r="A6876" s="53" t="s">
        <v>1111</v>
      </c>
      <c r="B6876" s="57">
        <v>45778</v>
      </c>
      <c r="C6876" s="59">
        <v>6515698.0599999996</v>
      </c>
      <c r="D6876" s="60">
        <v>0</v>
      </c>
      <c r="E6876" s="54">
        <v>65156.98</v>
      </c>
      <c r="F6876" s="54">
        <v>66743.210000000006</v>
      </c>
      <c r="G6876" s="55">
        <v>1.024</v>
      </c>
      <c r="H6876" s="53">
        <v>0</v>
      </c>
      <c r="I6876" s="53" t="s">
        <v>1408</v>
      </c>
    </row>
    <row r="6877" spans="1:9" ht="17.399999999999999" x14ac:dyDescent="0.3">
      <c r="A6877" s="53" t="s">
        <v>1111</v>
      </c>
      <c r="B6877" s="57">
        <v>45809</v>
      </c>
      <c r="C6877" s="59">
        <v>6398938.9400000004</v>
      </c>
      <c r="D6877" s="60">
        <v>65</v>
      </c>
      <c r="E6877" s="54">
        <v>63989.39</v>
      </c>
      <c r="F6877" s="54">
        <v>54238.27</v>
      </c>
      <c r="G6877" s="55">
        <v>0.84799999999999998</v>
      </c>
      <c r="H6877" s="53">
        <v>0</v>
      </c>
      <c r="I6877" s="53" t="s">
        <v>1411</v>
      </c>
    </row>
    <row r="6878" spans="1:9" ht="17.399999999999999" x14ac:dyDescent="0.3">
      <c r="A6878" s="53" t="s">
        <v>1111</v>
      </c>
      <c r="B6878" s="57">
        <v>45839</v>
      </c>
      <c r="C6878" s="59">
        <v>6292683.4400000004</v>
      </c>
      <c r="D6878" s="60">
        <v>65</v>
      </c>
      <c r="E6878" s="54">
        <v>62926.83</v>
      </c>
      <c r="F6878" s="54">
        <v>28899.9</v>
      </c>
      <c r="G6878" s="55">
        <v>0.45900000000000002</v>
      </c>
      <c r="H6878" s="53">
        <v>0</v>
      </c>
      <c r="I6878" s="53" t="s">
        <v>1411</v>
      </c>
    </row>
    <row r="6879" spans="1:9" ht="17.399999999999999" x14ac:dyDescent="0.3">
      <c r="A6879" s="53" t="s">
        <v>1111</v>
      </c>
      <c r="B6879" s="57">
        <v>45870</v>
      </c>
      <c r="C6879" s="59">
        <v>6174957.7599999998</v>
      </c>
      <c r="D6879" s="60">
        <v>0</v>
      </c>
      <c r="E6879" s="54">
        <v>61749.58</v>
      </c>
      <c r="F6879" s="54">
        <v>60565.9</v>
      </c>
      <c r="G6879" s="55">
        <v>0.98099999999999998</v>
      </c>
      <c r="H6879" s="53">
        <v>0</v>
      </c>
      <c r="I6879" s="53" t="s">
        <v>1408</v>
      </c>
    </row>
    <row r="6880" spans="1:9" ht="17.399999999999999" x14ac:dyDescent="0.3">
      <c r="A6880" s="53" t="s">
        <v>1111</v>
      </c>
      <c r="B6880" s="57">
        <v>45901</v>
      </c>
      <c r="C6880" s="59">
        <v>6075311.5499999998</v>
      </c>
      <c r="D6880" s="60">
        <v>15</v>
      </c>
      <c r="E6880" s="54">
        <v>60753.120000000003</v>
      </c>
      <c r="F6880" s="54">
        <v>68094.210000000006</v>
      </c>
      <c r="G6880" s="55">
        <v>1.121</v>
      </c>
      <c r="H6880" s="53">
        <v>0</v>
      </c>
      <c r="I6880" s="53" t="s">
        <v>1408</v>
      </c>
    </row>
    <row r="6881" spans="1:9" ht="17.399999999999999" x14ac:dyDescent="0.3">
      <c r="A6881" s="53" t="s">
        <v>1111</v>
      </c>
      <c r="B6881" s="57">
        <v>45931</v>
      </c>
      <c r="C6881" s="59">
        <v>5983078.7599999998</v>
      </c>
      <c r="D6881" s="60">
        <v>15</v>
      </c>
      <c r="E6881" s="54">
        <v>59830.79</v>
      </c>
      <c r="F6881" s="54">
        <v>60814.53</v>
      </c>
      <c r="G6881" s="55">
        <v>1.016</v>
      </c>
      <c r="H6881" s="53">
        <v>0</v>
      </c>
      <c r="I6881" s="53" t="s">
        <v>1408</v>
      </c>
    </row>
    <row r="6882" spans="1:9" ht="17.399999999999999" x14ac:dyDescent="0.3">
      <c r="A6882" s="53" t="s">
        <v>1111</v>
      </c>
      <c r="B6882" s="57">
        <v>45962</v>
      </c>
      <c r="C6882" s="59">
        <v>5866169.2800000003</v>
      </c>
      <c r="D6882" s="60">
        <v>15</v>
      </c>
      <c r="E6882" s="54">
        <v>58661.69</v>
      </c>
      <c r="F6882" s="54">
        <v>58552.97</v>
      </c>
      <c r="G6882" s="55">
        <v>0.998</v>
      </c>
      <c r="H6882" s="53">
        <v>0</v>
      </c>
      <c r="I6882" s="53" t="s">
        <v>1408</v>
      </c>
    </row>
    <row r="6883" spans="1:9" ht="17.399999999999999" x14ac:dyDescent="0.3">
      <c r="A6883" s="53" t="s">
        <v>1111</v>
      </c>
      <c r="B6883" s="57">
        <v>45992</v>
      </c>
      <c r="C6883" s="59">
        <v>5757606.3700000001</v>
      </c>
      <c r="D6883" s="60">
        <v>0</v>
      </c>
      <c r="E6883" s="54">
        <v>57576.06</v>
      </c>
      <c r="F6883" s="54">
        <v>56361.85</v>
      </c>
      <c r="G6883" s="55">
        <v>0.97899999999999998</v>
      </c>
      <c r="H6883" s="53">
        <v>0</v>
      </c>
      <c r="I6883" s="53" t="s">
        <v>1408</v>
      </c>
    </row>
    <row r="6884" spans="1:9" ht="17.399999999999999" x14ac:dyDescent="0.3">
      <c r="A6884" s="53" t="s">
        <v>1112</v>
      </c>
      <c r="B6884" s="57">
        <v>45658</v>
      </c>
      <c r="C6884" s="59">
        <v>4076521.33</v>
      </c>
      <c r="D6884" s="60">
        <v>0</v>
      </c>
      <c r="E6884" s="54">
        <v>61147.82</v>
      </c>
      <c r="F6884" s="54">
        <v>63049.21</v>
      </c>
      <c r="G6884" s="55">
        <v>1.0309999999999999</v>
      </c>
      <c r="H6884" s="53">
        <v>0</v>
      </c>
      <c r="I6884" s="53" t="s">
        <v>1408</v>
      </c>
    </row>
    <row r="6885" spans="1:9" ht="17.399999999999999" x14ac:dyDescent="0.3">
      <c r="A6885" s="53" t="s">
        <v>1112</v>
      </c>
      <c r="B6885" s="57">
        <v>45689</v>
      </c>
      <c r="C6885" s="59">
        <v>3959099.48</v>
      </c>
      <c r="D6885" s="60">
        <v>0</v>
      </c>
      <c r="E6885" s="54">
        <v>59386.49</v>
      </c>
      <c r="F6885" s="54">
        <v>61476.75</v>
      </c>
      <c r="G6885" s="55">
        <v>1.0349999999999999</v>
      </c>
      <c r="H6885" s="53">
        <v>0</v>
      </c>
      <c r="I6885" s="53" t="s">
        <v>1408</v>
      </c>
    </row>
    <row r="6886" spans="1:9" ht="17.399999999999999" x14ac:dyDescent="0.3">
      <c r="A6886" s="53" t="s">
        <v>1112</v>
      </c>
      <c r="B6886" s="57">
        <v>45717</v>
      </c>
      <c r="C6886" s="59">
        <v>3855536.48</v>
      </c>
      <c r="D6886" s="60">
        <v>0</v>
      </c>
      <c r="E6886" s="54">
        <v>57833.05</v>
      </c>
      <c r="F6886" s="54">
        <v>58408.12</v>
      </c>
      <c r="G6886" s="55">
        <v>1.01</v>
      </c>
      <c r="H6886" s="53">
        <v>0</v>
      </c>
      <c r="I6886" s="53" t="s">
        <v>1408</v>
      </c>
    </row>
    <row r="6887" spans="1:9" ht="17.399999999999999" x14ac:dyDescent="0.3">
      <c r="A6887" s="53" t="s">
        <v>1112</v>
      </c>
      <c r="B6887" s="57">
        <v>45748</v>
      </c>
      <c r="C6887" s="59">
        <v>3743525.36</v>
      </c>
      <c r="D6887" s="60">
        <v>0</v>
      </c>
      <c r="E6887" s="54">
        <v>56152.88</v>
      </c>
      <c r="F6887" s="54">
        <v>64530.57</v>
      </c>
      <c r="G6887" s="55">
        <v>1.149</v>
      </c>
      <c r="H6887" s="53">
        <v>0</v>
      </c>
      <c r="I6887" s="53" t="s">
        <v>1408</v>
      </c>
    </row>
    <row r="6888" spans="1:9" ht="17.399999999999999" x14ac:dyDescent="0.3">
      <c r="A6888" s="53" t="s">
        <v>1112</v>
      </c>
      <c r="B6888" s="57">
        <v>45778</v>
      </c>
      <c r="C6888" s="59">
        <v>3633689.29</v>
      </c>
      <c r="D6888" s="60">
        <v>0</v>
      </c>
      <c r="E6888" s="54">
        <v>54505.34</v>
      </c>
      <c r="F6888" s="54">
        <v>60586.12</v>
      </c>
      <c r="G6888" s="55">
        <v>1.1120000000000001</v>
      </c>
      <c r="H6888" s="53">
        <v>0</v>
      </c>
      <c r="I6888" s="53" t="s">
        <v>1408</v>
      </c>
    </row>
    <row r="6889" spans="1:9" ht="17.399999999999999" x14ac:dyDescent="0.3">
      <c r="A6889" s="53" t="s">
        <v>1112</v>
      </c>
      <c r="B6889" s="57">
        <v>45809</v>
      </c>
      <c r="C6889" s="59">
        <v>3518674.43</v>
      </c>
      <c r="D6889" s="60">
        <v>65</v>
      </c>
      <c r="E6889" s="54">
        <v>52780.12</v>
      </c>
      <c r="F6889" s="54">
        <v>21340.04</v>
      </c>
      <c r="G6889" s="55">
        <v>0.40400000000000003</v>
      </c>
      <c r="H6889" s="53">
        <v>0</v>
      </c>
      <c r="I6889" s="53" t="s">
        <v>1411</v>
      </c>
    </row>
    <row r="6890" spans="1:9" ht="17.399999999999999" x14ac:dyDescent="0.3">
      <c r="A6890" s="53" t="s">
        <v>1112</v>
      </c>
      <c r="B6890" s="57">
        <v>45839</v>
      </c>
      <c r="C6890" s="59">
        <v>3418664.88</v>
      </c>
      <c r="D6890" s="60">
        <v>0</v>
      </c>
      <c r="E6890" s="54">
        <v>51279.97</v>
      </c>
      <c r="F6890" s="54">
        <v>56374.98</v>
      </c>
      <c r="G6890" s="55">
        <v>1.099</v>
      </c>
      <c r="H6890" s="53">
        <v>0</v>
      </c>
      <c r="I6890" s="53" t="s">
        <v>1408</v>
      </c>
    </row>
    <row r="6891" spans="1:9" ht="17.399999999999999" x14ac:dyDescent="0.3">
      <c r="A6891" s="53" t="s">
        <v>1112</v>
      </c>
      <c r="B6891" s="57">
        <v>45870</v>
      </c>
      <c r="C6891" s="59">
        <v>3327679.36</v>
      </c>
      <c r="D6891" s="60">
        <v>0</v>
      </c>
      <c r="E6891" s="54">
        <v>49915.19</v>
      </c>
      <c r="F6891" s="54">
        <v>55273.18</v>
      </c>
      <c r="G6891" s="55">
        <v>1.107</v>
      </c>
      <c r="H6891" s="53">
        <v>0</v>
      </c>
      <c r="I6891" s="53" t="s">
        <v>1408</v>
      </c>
    </row>
    <row r="6892" spans="1:9" ht="17.399999999999999" x14ac:dyDescent="0.3">
      <c r="A6892" s="53" t="s">
        <v>1112</v>
      </c>
      <c r="B6892" s="57">
        <v>45901</v>
      </c>
      <c r="C6892" s="59">
        <v>3234878.19</v>
      </c>
      <c r="D6892" s="60">
        <v>0</v>
      </c>
      <c r="E6892" s="54">
        <v>48523.17</v>
      </c>
      <c r="F6892" s="54">
        <v>54914.14</v>
      </c>
      <c r="G6892" s="55">
        <v>1.1319999999999999</v>
      </c>
      <c r="H6892" s="53">
        <v>0</v>
      </c>
      <c r="I6892" s="53" t="s">
        <v>1408</v>
      </c>
    </row>
    <row r="6893" spans="1:9" ht="17.399999999999999" x14ac:dyDescent="0.3">
      <c r="A6893" s="53" t="s">
        <v>1112</v>
      </c>
      <c r="B6893" s="57">
        <v>45931</v>
      </c>
      <c r="C6893" s="59">
        <v>3129895.73</v>
      </c>
      <c r="D6893" s="60">
        <v>0</v>
      </c>
      <c r="E6893" s="54">
        <v>46948.44</v>
      </c>
      <c r="F6893" s="54">
        <v>50061.7</v>
      </c>
      <c r="G6893" s="55">
        <v>1.0660000000000001</v>
      </c>
      <c r="H6893" s="53">
        <v>0</v>
      </c>
      <c r="I6893" s="53" t="s">
        <v>1408</v>
      </c>
    </row>
    <row r="6894" spans="1:9" ht="17.399999999999999" x14ac:dyDescent="0.3">
      <c r="A6894" s="53" t="s">
        <v>1112</v>
      </c>
      <c r="B6894" s="57">
        <v>45962</v>
      </c>
      <c r="C6894" s="59">
        <v>3048228.17</v>
      </c>
      <c r="D6894" s="60">
        <v>0</v>
      </c>
      <c r="E6894" s="54">
        <v>45723.42</v>
      </c>
      <c r="F6894" s="54">
        <v>44568.81</v>
      </c>
      <c r="G6894" s="55">
        <v>0.97499999999999998</v>
      </c>
      <c r="H6894" s="53">
        <v>0</v>
      </c>
      <c r="I6894" s="53" t="s">
        <v>1408</v>
      </c>
    </row>
    <row r="6895" spans="1:9" ht="17.399999999999999" x14ac:dyDescent="0.3">
      <c r="A6895" s="53" t="s">
        <v>1112</v>
      </c>
      <c r="B6895" s="57">
        <v>45992</v>
      </c>
      <c r="C6895" s="59">
        <v>2965724.69</v>
      </c>
      <c r="D6895" s="60">
        <v>0</v>
      </c>
      <c r="E6895" s="54">
        <v>44485.87</v>
      </c>
      <c r="F6895" s="54">
        <v>49525.81</v>
      </c>
      <c r="G6895" s="55">
        <v>1.113</v>
      </c>
      <c r="H6895" s="53">
        <v>0</v>
      </c>
      <c r="I6895" s="53" t="s">
        <v>1408</v>
      </c>
    </row>
    <row r="6896" spans="1:9" ht="17.399999999999999" x14ac:dyDescent="0.3">
      <c r="A6896" s="53" t="s">
        <v>1114</v>
      </c>
      <c r="B6896" s="57">
        <v>45658</v>
      </c>
      <c r="C6896" s="59">
        <v>941936.47</v>
      </c>
      <c r="D6896" s="60">
        <v>0</v>
      </c>
      <c r="E6896" s="54">
        <v>14129.05</v>
      </c>
      <c r="F6896" s="54">
        <v>13710.4</v>
      </c>
      <c r="G6896" s="55">
        <v>0.97</v>
      </c>
      <c r="H6896" s="53">
        <v>0</v>
      </c>
      <c r="I6896" s="53" t="s">
        <v>1408</v>
      </c>
    </row>
    <row r="6897" spans="1:9" ht="17.399999999999999" x14ac:dyDescent="0.3">
      <c r="A6897" s="53" t="s">
        <v>1114</v>
      </c>
      <c r="B6897" s="57">
        <v>45689</v>
      </c>
      <c r="C6897" s="59">
        <v>916851.24</v>
      </c>
      <c r="D6897" s="60">
        <v>0</v>
      </c>
      <c r="E6897" s="54">
        <v>13752.77</v>
      </c>
      <c r="F6897" s="54">
        <v>15809.33</v>
      </c>
      <c r="G6897" s="55">
        <v>1.1499999999999999</v>
      </c>
      <c r="H6897" s="53">
        <v>0</v>
      </c>
      <c r="I6897" s="53" t="s">
        <v>1408</v>
      </c>
    </row>
    <row r="6898" spans="1:9" ht="17.399999999999999" x14ac:dyDescent="0.3">
      <c r="A6898" s="53" t="s">
        <v>1114</v>
      </c>
      <c r="B6898" s="57">
        <v>45717</v>
      </c>
      <c r="C6898" s="59">
        <v>890089.01</v>
      </c>
      <c r="D6898" s="60">
        <v>0</v>
      </c>
      <c r="E6898" s="54">
        <v>13351.34</v>
      </c>
      <c r="F6898" s="54">
        <v>14845.43</v>
      </c>
      <c r="G6898" s="55">
        <v>1.1120000000000001</v>
      </c>
      <c r="H6898" s="53">
        <v>0</v>
      </c>
      <c r="I6898" s="53" t="s">
        <v>1408</v>
      </c>
    </row>
    <row r="6899" spans="1:9" ht="17.399999999999999" x14ac:dyDescent="0.3">
      <c r="A6899" s="53" t="s">
        <v>1114</v>
      </c>
      <c r="B6899" s="57">
        <v>45748</v>
      </c>
      <c r="C6899" s="59">
        <v>862122.98</v>
      </c>
      <c r="D6899" s="60">
        <v>35</v>
      </c>
      <c r="E6899" s="54">
        <v>12931.84</v>
      </c>
      <c r="F6899" s="54">
        <v>9974.6</v>
      </c>
      <c r="G6899" s="55">
        <v>0.77100000000000002</v>
      </c>
      <c r="H6899" s="53">
        <v>0</v>
      </c>
      <c r="I6899" s="53" t="s">
        <v>1410</v>
      </c>
    </row>
    <row r="6900" spans="1:9" ht="17.399999999999999" x14ac:dyDescent="0.3">
      <c r="A6900" s="53" t="s">
        <v>1114</v>
      </c>
      <c r="B6900" s="57">
        <v>45778</v>
      </c>
      <c r="C6900" s="59">
        <v>838958.13</v>
      </c>
      <c r="D6900" s="60">
        <v>0</v>
      </c>
      <c r="E6900" s="54">
        <v>12584.37</v>
      </c>
      <c r="F6900" s="54">
        <v>12350.5</v>
      </c>
      <c r="G6900" s="55">
        <v>0.98099999999999998</v>
      </c>
      <c r="H6900" s="53">
        <v>0</v>
      </c>
      <c r="I6900" s="53" t="s">
        <v>1408</v>
      </c>
    </row>
    <row r="6901" spans="1:9" ht="17.399999999999999" x14ac:dyDescent="0.3">
      <c r="A6901" s="53" t="s">
        <v>1114</v>
      </c>
      <c r="B6901" s="57">
        <v>45809</v>
      </c>
      <c r="C6901" s="59">
        <v>817015.09</v>
      </c>
      <c r="D6901" s="60">
        <v>0</v>
      </c>
      <c r="E6901" s="54">
        <v>12255.23</v>
      </c>
      <c r="F6901" s="54">
        <v>12003.89</v>
      </c>
      <c r="G6901" s="55">
        <v>0.97899999999999998</v>
      </c>
      <c r="H6901" s="53">
        <v>0</v>
      </c>
      <c r="I6901" s="53" t="s">
        <v>1408</v>
      </c>
    </row>
    <row r="6902" spans="1:9" ht="17.399999999999999" x14ac:dyDescent="0.3">
      <c r="A6902" s="53" t="s">
        <v>1114</v>
      </c>
      <c r="B6902" s="57">
        <v>45839</v>
      </c>
      <c r="C6902" s="59">
        <v>793744.28</v>
      </c>
      <c r="D6902" s="60">
        <v>95</v>
      </c>
      <c r="E6902" s="54">
        <v>11906.16</v>
      </c>
      <c r="F6902" s="54">
        <v>5847.33</v>
      </c>
      <c r="G6902" s="55">
        <v>0.49099999999999999</v>
      </c>
      <c r="H6902" s="53">
        <v>0</v>
      </c>
      <c r="I6902" s="53" t="s">
        <v>1409</v>
      </c>
    </row>
    <row r="6903" spans="1:9" ht="17.399999999999999" x14ac:dyDescent="0.3">
      <c r="A6903" s="53" t="s">
        <v>1114</v>
      </c>
      <c r="B6903" s="57">
        <v>45870</v>
      </c>
      <c r="C6903" s="59">
        <v>770553.88</v>
      </c>
      <c r="D6903" s="60">
        <v>15</v>
      </c>
      <c r="E6903" s="54">
        <v>11558.31</v>
      </c>
      <c r="F6903" s="54">
        <v>12644.71</v>
      </c>
      <c r="G6903" s="55">
        <v>1.0940000000000001</v>
      </c>
      <c r="H6903" s="53">
        <v>0</v>
      </c>
      <c r="I6903" s="53" t="s">
        <v>1408</v>
      </c>
    </row>
    <row r="6904" spans="1:9" ht="17.399999999999999" x14ac:dyDescent="0.3">
      <c r="A6904" s="53" t="s">
        <v>1114</v>
      </c>
      <c r="B6904" s="57">
        <v>45901</v>
      </c>
      <c r="C6904" s="59">
        <v>746032.06</v>
      </c>
      <c r="D6904" s="60">
        <v>0</v>
      </c>
      <c r="E6904" s="54">
        <v>11190.48</v>
      </c>
      <c r="F6904" s="54">
        <v>12581.84</v>
      </c>
      <c r="G6904" s="55">
        <v>1.1240000000000001</v>
      </c>
      <c r="H6904" s="53">
        <v>0</v>
      </c>
      <c r="I6904" s="53" t="s">
        <v>1408</v>
      </c>
    </row>
    <row r="6905" spans="1:9" ht="17.399999999999999" x14ac:dyDescent="0.3">
      <c r="A6905" s="53" t="s">
        <v>1114</v>
      </c>
      <c r="B6905" s="57">
        <v>45931</v>
      </c>
      <c r="C6905" s="59">
        <v>726503.52</v>
      </c>
      <c r="D6905" s="60">
        <v>0</v>
      </c>
      <c r="E6905" s="54">
        <v>10897.55</v>
      </c>
      <c r="F6905" s="54">
        <v>11947.98</v>
      </c>
      <c r="G6905" s="55">
        <v>1.0960000000000001</v>
      </c>
      <c r="H6905" s="53">
        <v>0</v>
      </c>
      <c r="I6905" s="53" t="s">
        <v>1408</v>
      </c>
    </row>
    <row r="6906" spans="1:9" ht="17.399999999999999" x14ac:dyDescent="0.3">
      <c r="A6906" s="53" t="s">
        <v>1114</v>
      </c>
      <c r="B6906" s="57">
        <v>45962</v>
      </c>
      <c r="C6906" s="59">
        <v>706888.95</v>
      </c>
      <c r="D6906" s="60">
        <v>0</v>
      </c>
      <c r="E6906" s="54">
        <v>10603.33</v>
      </c>
      <c r="F6906" s="54">
        <v>10878.67</v>
      </c>
      <c r="G6906" s="55">
        <v>1.026</v>
      </c>
      <c r="H6906" s="53">
        <v>0</v>
      </c>
      <c r="I6906" s="53" t="s">
        <v>1408</v>
      </c>
    </row>
    <row r="6907" spans="1:9" ht="17.399999999999999" x14ac:dyDescent="0.3">
      <c r="A6907" s="53" t="s">
        <v>1114</v>
      </c>
      <c r="B6907" s="57">
        <v>45992</v>
      </c>
      <c r="C6907" s="59">
        <v>684598.75</v>
      </c>
      <c r="D6907" s="60">
        <v>0</v>
      </c>
      <c r="E6907" s="54">
        <v>10268.98</v>
      </c>
      <c r="F6907" s="54">
        <v>11573.6</v>
      </c>
      <c r="G6907" s="55">
        <v>1.127</v>
      </c>
      <c r="H6907" s="53">
        <v>0</v>
      </c>
      <c r="I6907" s="53" t="s">
        <v>1408</v>
      </c>
    </row>
    <row r="6908" spans="1:9" ht="17.399999999999999" x14ac:dyDescent="0.3">
      <c r="A6908" s="53" t="s">
        <v>1115</v>
      </c>
      <c r="B6908" s="57">
        <v>45658</v>
      </c>
      <c r="C6908" s="59">
        <v>9365854.5700000003</v>
      </c>
      <c r="D6908" s="60">
        <v>0</v>
      </c>
      <c r="E6908" s="54">
        <v>93658.55</v>
      </c>
      <c r="F6908" s="54">
        <v>106553.78</v>
      </c>
      <c r="G6908" s="55">
        <v>1.1379999999999999</v>
      </c>
      <c r="H6908" s="53">
        <v>0</v>
      </c>
      <c r="I6908" s="53" t="s">
        <v>1408</v>
      </c>
    </row>
    <row r="6909" spans="1:9" ht="17.399999999999999" x14ac:dyDescent="0.3">
      <c r="A6909" s="53" t="s">
        <v>1115</v>
      </c>
      <c r="B6909" s="57">
        <v>45689</v>
      </c>
      <c r="C6909" s="59">
        <v>9216908.4499999993</v>
      </c>
      <c r="D6909" s="60">
        <v>35</v>
      </c>
      <c r="E6909" s="54">
        <v>92169.08</v>
      </c>
      <c r="F6909" s="54">
        <v>41042.25</v>
      </c>
      <c r="G6909" s="55">
        <v>0.44500000000000001</v>
      </c>
      <c r="H6909" s="53">
        <v>0</v>
      </c>
      <c r="I6909" s="53" t="s">
        <v>1410</v>
      </c>
    </row>
    <row r="6910" spans="1:9" ht="17.399999999999999" x14ac:dyDescent="0.3">
      <c r="A6910" s="53" t="s">
        <v>1115</v>
      </c>
      <c r="B6910" s="57">
        <v>45717</v>
      </c>
      <c r="C6910" s="59">
        <v>9051940.0700000003</v>
      </c>
      <c r="D6910" s="60">
        <v>15</v>
      </c>
      <c r="E6910" s="54">
        <v>90519.4</v>
      </c>
      <c r="F6910" s="54">
        <v>87566.78</v>
      </c>
      <c r="G6910" s="55">
        <v>0.96699999999999997</v>
      </c>
      <c r="H6910" s="53">
        <v>0</v>
      </c>
      <c r="I6910" s="53" t="s">
        <v>1408</v>
      </c>
    </row>
    <row r="6911" spans="1:9" ht="17.399999999999999" x14ac:dyDescent="0.3">
      <c r="A6911" s="53" t="s">
        <v>1115</v>
      </c>
      <c r="B6911" s="57">
        <v>45748</v>
      </c>
      <c r="C6911" s="59">
        <v>8864546.5700000003</v>
      </c>
      <c r="D6911" s="60">
        <v>0</v>
      </c>
      <c r="E6911" s="54">
        <v>88645.47</v>
      </c>
      <c r="F6911" s="54">
        <v>95124.23</v>
      </c>
      <c r="G6911" s="55">
        <v>1.073</v>
      </c>
      <c r="H6911" s="53">
        <v>0</v>
      </c>
      <c r="I6911" s="53" t="s">
        <v>1408</v>
      </c>
    </row>
    <row r="6912" spans="1:9" ht="17.399999999999999" x14ac:dyDescent="0.3">
      <c r="A6912" s="53" t="s">
        <v>1115</v>
      </c>
      <c r="B6912" s="57">
        <v>45778</v>
      </c>
      <c r="C6912" s="59">
        <v>8686103.5199999996</v>
      </c>
      <c r="D6912" s="60">
        <v>95</v>
      </c>
      <c r="E6912" s="54">
        <v>86861.04</v>
      </c>
      <c r="F6912" s="54">
        <v>16824.88</v>
      </c>
      <c r="G6912" s="55">
        <v>0.19400000000000001</v>
      </c>
      <c r="H6912" s="53">
        <v>0</v>
      </c>
      <c r="I6912" s="53" t="s">
        <v>1409</v>
      </c>
    </row>
    <row r="6913" spans="1:9" ht="17.399999999999999" x14ac:dyDescent="0.3">
      <c r="A6913" s="53" t="s">
        <v>1115</v>
      </c>
      <c r="B6913" s="57">
        <v>45809</v>
      </c>
      <c r="C6913" s="59">
        <v>8511008.8200000003</v>
      </c>
      <c r="D6913" s="60">
        <v>15</v>
      </c>
      <c r="E6913" s="54">
        <v>85110.09</v>
      </c>
      <c r="F6913" s="54">
        <v>94108.62</v>
      </c>
      <c r="G6913" s="55">
        <v>1.1060000000000001</v>
      </c>
      <c r="H6913" s="53">
        <v>0</v>
      </c>
      <c r="I6913" s="53" t="s">
        <v>1408</v>
      </c>
    </row>
    <row r="6914" spans="1:9" ht="17.399999999999999" x14ac:dyDescent="0.3">
      <c r="A6914" s="53" t="s">
        <v>1115</v>
      </c>
      <c r="B6914" s="57">
        <v>45839</v>
      </c>
      <c r="C6914" s="59">
        <v>8383200.5</v>
      </c>
      <c r="D6914" s="60">
        <v>0</v>
      </c>
      <c r="E6914" s="54">
        <v>83832</v>
      </c>
      <c r="F6914" s="54">
        <v>91904.22</v>
      </c>
      <c r="G6914" s="55">
        <v>1.0960000000000001</v>
      </c>
      <c r="H6914" s="53">
        <v>0</v>
      </c>
      <c r="I6914" s="53" t="s">
        <v>1408</v>
      </c>
    </row>
    <row r="6915" spans="1:9" ht="17.399999999999999" x14ac:dyDescent="0.3">
      <c r="A6915" s="53" t="s">
        <v>1115</v>
      </c>
      <c r="B6915" s="57">
        <v>45870</v>
      </c>
      <c r="C6915" s="59">
        <v>8253925.6200000001</v>
      </c>
      <c r="D6915" s="60">
        <v>0</v>
      </c>
      <c r="E6915" s="54">
        <v>82539.259999999995</v>
      </c>
      <c r="F6915" s="54">
        <v>78874.39</v>
      </c>
      <c r="G6915" s="55">
        <v>0.95599999999999996</v>
      </c>
      <c r="H6915" s="53">
        <v>0</v>
      </c>
      <c r="I6915" s="53" t="s">
        <v>1408</v>
      </c>
    </row>
    <row r="6916" spans="1:9" ht="17.399999999999999" x14ac:dyDescent="0.3">
      <c r="A6916" s="53" t="s">
        <v>1115</v>
      </c>
      <c r="B6916" s="57">
        <v>45901</v>
      </c>
      <c r="C6916" s="59">
        <v>8093954.4000000004</v>
      </c>
      <c r="D6916" s="60">
        <v>15</v>
      </c>
      <c r="E6916" s="54">
        <v>80939.539999999994</v>
      </c>
      <c r="F6916" s="54">
        <v>84897.06</v>
      </c>
      <c r="G6916" s="55">
        <v>1.0489999999999999</v>
      </c>
      <c r="H6916" s="53">
        <v>0</v>
      </c>
      <c r="I6916" s="53" t="s">
        <v>1408</v>
      </c>
    </row>
    <row r="6917" spans="1:9" ht="17.399999999999999" x14ac:dyDescent="0.3">
      <c r="A6917" s="53" t="s">
        <v>1115</v>
      </c>
      <c r="B6917" s="57">
        <v>45931</v>
      </c>
      <c r="C6917" s="59">
        <v>8093954.4000000004</v>
      </c>
      <c r="D6917" s="60">
        <v>220</v>
      </c>
      <c r="E6917" s="54">
        <v>80939.539999999994</v>
      </c>
      <c r="F6917" s="54">
        <v>7123.78</v>
      </c>
      <c r="G6917" s="55">
        <v>8.7999999999999995E-2</v>
      </c>
      <c r="H6917" s="53">
        <v>1</v>
      </c>
      <c r="I6917" s="53" t="s">
        <v>1412</v>
      </c>
    </row>
    <row r="6918" spans="1:9" ht="17.399999999999999" x14ac:dyDescent="0.3">
      <c r="A6918" s="53" t="s">
        <v>1115</v>
      </c>
      <c r="B6918" s="57">
        <v>45962</v>
      </c>
      <c r="C6918" s="59">
        <v>8093954.4000000004</v>
      </c>
      <c r="D6918" s="60">
        <v>999</v>
      </c>
      <c r="E6918" s="54">
        <v>80939.539999999994</v>
      </c>
      <c r="F6918" s="54">
        <v>1770.58</v>
      </c>
      <c r="G6918" s="55">
        <v>2.1999999999999999E-2</v>
      </c>
      <c r="H6918" s="53">
        <v>1</v>
      </c>
      <c r="I6918" s="53" t="s">
        <v>1412</v>
      </c>
    </row>
    <row r="6919" spans="1:9" ht="17.399999999999999" x14ac:dyDescent="0.3">
      <c r="A6919" s="53" t="s">
        <v>1115</v>
      </c>
      <c r="B6919" s="57">
        <v>45992</v>
      </c>
      <c r="C6919" s="59">
        <v>8093954.4000000004</v>
      </c>
      <c r="D6919" s="60">
        <v>999</v>
      </c>
      <c r="E6919" s="54">
        <v>80939.539999999994</v>
      </c>
      <c r="F6919" s="54">
        <v>15189.48</v>
      </c>
      <c r="G6919" s="55">
        <v>0.188</v>
      </c>
      <c r="H6919" s="53">
        <v>1</v>
      </c>
      <c r="I6919" s="53" t="s">
        <v>1412</v>
      </c>
    </row>
    <row r="6920" spans="1:9" ht="17.399999999999999" x14ac:dyDescent="0.3">
      <c r="A6920" s="53" t="s">
        <v>1117</v>
      </c>
      <c r="B6920" s="57">
        <v>45658</v>
      </c>
      <c r="C6920" s="59">
        <v>16478152.18</v>
      </c>
      <c r="D6920" s="60">
        <v>0</v>
      </c>
      <c r="E6920" s="54">
        <v>247172.28</v>
      </c>
      <c r="F6920" s="54">
        <v>279243.77</v>
      </c>
      <c r="G6920" s="55">
        <v>1.1299999999999999</v>
      </c>
      <c r="H6920" s="53">
        <v>0</v>
      </c>
      <c r="I6920" s="53" t="s">
        <v>1408</v>
      </c>
    </row>
    <row r="6921" spans="1:9" ht="17.399999999999999" x14ac:dyDescent="0.3">
      <c r="A6921" s="53" t="s">
        <v>1117</v>
      </c>
      <c r="B6921" s="57">
        <v>45689</v>
      </c>
      <c r="C6921" s="59">
        <v>16036854.82</v>
      </c>
      <c r="D6921" s="60">
        <v>15</v>
      </c>
      <c r="E6921" s="54">
        <v>240552.82</v>
      </c>
      <c r="F6921" s="54">
        <v>263582.62</v>
      </c>
      <c r="G6921" s="55">
        <v>1.0960000000000001</v>
      </c>
      <c r="H6921" s="53">
        <v>0</v>
      </c>
      <c r="I6921" s="53" t="s">
        <v>1408</v>
      </c>
    </row>
    <row r="6922" spans="1:9" ht="17.399999999999999" x14ac:dyDescent="0.3">
      <c r="A6922" s="53" t="s">
        <v>1117</v>
      </c>
      <c r="B6922" s="57">
        <v>45717</v>
      </c>
      <c r="C6922" s="59">
        <v>15599138.59</v>
      </c>
      <c r="D6922" s="60">
        <v>0</v>
      </c>
      <c r="E6922" s="54">
        <v>233987.08</v>
      </c>
      <c r="F6922" s="54">
        <v>229407.97</v>
      </c>
      <c r="G6922" s="55">
        <v>0.98</v>
      </c>
      <c r="H6922" s="53">
        <v>0</v>
      </c>
      <c r="I6922" s="53" t="s">
        <v>1408</v>
      </c>
    </row>
    <row r="6923" spans="1:9" ht="17.399999999999999" x14ac:dyDescent="0.3">
      <c r="A6923" s="53" t="s">
        <v>1117</v>
      </c>
      <c r="B6923" s="57">
        <v>45748</v>
      </c>
      <c r="C6923" s="59">
        <v>15171648.48</v>
      </c>
      <c r="D6923" s="60">
        <v>0</v>
      </c>
      <c r="E6923" s="54">
        <v>227574.73</v>
      </c>
      <c r="F6923" s="54">
        <v>227141.88</v>
      </c>
      <c r="G6923" s="55">
        <v>0.998</v>
      </c>
      <c r="H6923" s="53">
        <v>0</v>
      </c>
      <c r="I6923" s="53" t="s">
        <v>1408</v>
      </c>
    </row>
    <row r="6924" spans="1:9" ht="17.399999999999999" x14ac:dyDescent="0.3">
      <c r="A6924" s="53" t="s">
        <v>1117</v>
      </c>
      <c r="B6924" s="57">
        <v>45778</v>
      </c>
      <c r="C6924" s="59">
        <v>14754930.369999999</v>
      </c>
      <c r="D6924" s="60">
        <v>0</v>
      </c>
      <c r="E6924" s="54">
        <v>221323.96</v>
      </c>
      <c r="F6924" s="54">
        <v>220129.65</v>
      </c>
      <c r="G6924" s="55">
        <v>0.995</v>
      </c>
      <c r="H6924" s="53">
        <v>0</v>
      </c>
      <c r="I6924" s="53" t="s">
        <v>1408</v>
      </c>
    </row>
    <row r="6925" spans="1:9" ht="17.399999999999999" x14ac:dyDescent="0.3">
      <c r="A6925" s="53" t="s">
        <v>1117</v>
      </c>
      <c r="B6925" s="57">
        <v>45809</v>
      </c>
      <c r="C6925" s="59">
        <v>14356694.119999999</v>
      </c>
      <c r="D6925" s="60">
        <v>0</v>
      </c>
      <c r="E6925" s="54">
        <v>215350.41</v>
      </c>
      <c r="F6925" s="54">
        <v>208538.6</v>
      </c>
      <c r="G6925" s="55">
        <v>0.96799999999999997</v>
      </c>
      <c r="H6925" s="53">
        <v>0</v>
      </c>
      <c r="I6925" s="53" t="s">
        <v>1408</v>
      </c>
    </row>
    <row r="6926" spans="1:9" ht="17.399999999999999" x14ac:dyDescent="0.3">
      <c r="A6926" s="53" t="s">
        <v>1117</v>
      </c>
      <c r="B6926" s="57">
        <v>45839</v>
      </c>
      <c r="C6926" s="59">
        <v>14008181.32</v>
      </c>
      <c r="D6926" s="60">
        <v>0</v>
      </c>
      <c r="E6926" s="54">
        <v>210122.72</v>
      </c>
      <c r="F6926" s="54">
        <v>209686.86</v>
      </c>
      <c r="G6926" s="55">
        <v>0.998</v>
      </c>
      <c r="H6926" s="53">
        <v>0</v>
      </c>
      <c r="I6926" s="53" t="s">
        <v>1408</v>
      </c>
    </row>
    <row r="6927" spans="1:9" ht="17.399999999999999" x14ac:dyDescent="0.3">
      <c r="A6927" s="53" t="s">
        <v>1117</v>
      </c>
      <c r="B6927" s="57">
        <v>45870</v>
      </c>
      <c r="C6927" s="59">
        <v>13620710.439999999</v>
      </c>
      <c r="D6927" s="60">
        <v>0</v>
      </c>
      <c r="E6927" s="54">
        <v>204310.66</v>
      </c>
      <c r="F6927" s="54">
        <v>202162.87</v>
      </c>
      <c r="G6927" s="55">
        <v>0.98899999999999999</v>
      </c>
      <c r="H6927" s="53">
        <v>0</v>
      </c>
      <c r="I6927" s="53" t="s">
        <v>1408</v>
      </c>
    </row>
    <row r="6928" spans="1:9" ht="17.399999999999999" x14ac:dyDescent="0.3">
      <c r="A6928" s="53" t="s">
        <v>1117</v>
      </c>
      <c r="B6928" s="57">
        <v>45901</v>
      </c>
      <c r="C6928" s="59">
        <v>13244997.18</v>
      </c>
      <c r="D6928" s="60">
        <v>0</v>
      </c>
      <c r="E6928" s="54">
        <v>198674.96</v>
      </c>
      <c r="F6928" s="54">
        <v>211411.46</v>
      </c>
      <c r="G6928" s="55">
        <v>1.0640000000000001</v>
      </c>
      <c r="H6928" s="53">
        <v>0</v>
      </c>
      <c r="I6928" s="53" t="s">
        <v>1408</v>
      </c>
    </row>
    <row r="6929" spans="1:9" ht="17.399999999999999" x14ac:dyDescent="0.3">
      <c r="A6929" s="53" t="s">
        <v>1117</v>
      </c>
      <c r="B6929" s="57">
        <v>45931</v>
      </c>
      <c r="C6929" s="59">
        <v>12938755.32</v>
      </c>
      <c r="D6929" s="60">
        <v>0</v>
      </c>
      <c r="E6929" s="54">
        <v>194081.33</v>
      </c>
      <c r="F6929" s="54">
        <v>213457.78</v>
      </c>
      <c r="G6929" s="55">
        <v>1.1000000000000001</v>
      </c>
      <c r="H6929" s="53">
        <v>0</v>
      </c>
      <c r="I6929" s="53" t="s">
        <v>1408</v>
      </c>
    </row>
    <row r="6930" spans="1:9" ht="17.399999999999999" x14ac:dyDescent="0.3">
      <c r="A6930" s="53" t="s">
        <v>1117</v>
      </c>
      <c r="B6930" s="57">
        <v>45962</v>
      </c>
      <c r="C6930" s="59">
        <v>12583840</v>
      </c>
      <c r="D6930" s="60">
        <v>0</v>
      </c>
      <c r="E6930" s="54">
        <v>188757.6</v>
      </c>
      <c r="F6930" s="54">
        <v>183663.3</v>
      </c>
      <c r="G6930" s="55">
        <v>0.97299999999999998</v>
      </c>
      <c r="H6930" s="53">
        <v>0</v>
      </c>
      <c r="I6930" s="53" t="s">
        <v>1408</v>
      </c>
    </row>
    <row r="6931" spans="1:9" ht="17.399999999999999" x14ac:dyDescent="0.3">
      <c r="A6931" s="53" t="s">
        <v>1117</v>
      </c>
      <c r="B6931" s="57">
        <v>45992</v>
      </c>
      <c r="C6931" s="59">
        <v>12298310.58</v>
      </c>
      <c r="D6931" s="60">
        <v>0</v>
      </c>
      <c r="E6931" s="54">
        <v>184474.66</v>
      </c>
      <c r="F6931" s="54">
        <v>182714.89</v>
      </c>
      <c r="G6931" s="55">
        <v>0.99</v>
      </c>
      <c r="H6931" s="53">
        <v>0</v>
      </c>
      <c r="I6931" s="53" t="s">
        <v>1408</v>
      </c>
    </row>
    <row r="6932" spans="1:9" ht="17.399999999999999" x14ac:dyDescent="0.3">
      <c r="A6932" s="53" t="s">
        <v>1118</v>
      </c>
      <c r="B6932" s="57">
        <v>45658</v>
      </c>
      <c r="C6932" s="59">
        <v>726058.26</v>
      </c>
      <c r="D6932" s="60">
        <v>0</v>
      </c>
      <c r="E6932" s="54">
        <v>10890.87</v>
      </c>
      <c r="F6932" s="54">
        <v>11664.7</v>
      </c>
      <c r="G6932" s="55">
        <v>1.071</v>
      </c>
      <c r="H6932" s="53">
        <v>0</v>
      </c>
      <c r="I6932" s="53" t="s">
        <v>1408</v>
      </c>
    </row>
    <row r="6933" spans="1:9" ht="17.399999999999999" x14ac:dyDescent="0.3">
      <c r="A6933" s="53" t="s">
        <v>1118</v>
      </c>
      <c r="B6933" s="57">
        <v>45689</v>
      </c>
      <c r="C6933" s="59">
        <v>706213.45</v>
      </c>
      <c r="D6933" s="60">
        <v>0</v>
      </c>
      <c r="E6933" s="54">
        <v>10593.2</v>
      </c>
      <c r="F6933" s="54">
        <v>10846.18</v>
      </c>
      <c r="G6933" s="55">
        <v>1.024</v>
      </c>
      <c r="H6933" s="53">
        <v>0</v>
      </c>
      <c r="I6933" s="53" t="s">
        <v>1408</v>
      </c>
    </row>
    <row r="6934" spans="1:9" ht="17.399999999999999" x14ac:dyDescent="0.3">
      <c r="A6934" s="53" t="s">
        <v>1118</v>
      </c>
      <c r="B6934" s="57">
        <v>45717</v>
      </c>
      <c r="C6934" s="59">
        <v>684009.48</v>
      </c>
      <c r="D6934" s="60">
        <v>0</v>
      </c>
      <c r="E6934" s="54">
        <v>10260.14</v>
      </c>
      <c r="F6934" s="54">
        <v>10891.11</v>
      </c>
      <c r="G6934" s="55">
        <v>1.0609999999999999</v>
      </c>
      <c r="H6934" s="53">
        <v>0</v>
      </c>
      <c r="I6934" s="53" t="s">
        <v>1408</v>
      </c>
    </row>
    <row r="6935" spans="1:9" ht="17.399999999999999" x14ac:dyDescent="0.3">
      <c r="A6935" s="53" t="s">
        <v>1118</v>
      </c>
      <c r="B6935" s="57">
        <v>45748</v>
      </c>
      <c r="C6935" s="59">
        <v>666012.84</v>
      </c>
      <c r="D6935" s="60">
        <v>0</v>
      </c>
      <c r="E6935" s="54">
        <v>9990.19</v>
      </c>
      <c r="F6935" s="54">
        <v>9550.4500000000007</v>
      </c>
      <c r="G6935" s="55">
        <v>0.95599999999999996</v>
      </c>
      <c r="H6935" s="53">
        <v>0</v>
      </c>
      <c r="I6935" s="53" t="s">
        <v>1408</v>
      </c>
    </row>
    <row r="6936" spans="1:9" ht="17.399999999999999" x14ac:dyDescent="0.3">
      <c r="A6936" s="53" t="s">
        <v>1118</v>
      </c>
      <c r="B6936" s="57">
        <v>45778</v>
      </c>
      <c r="C6936" s="59">
        <v>648134.34</v>
      </c>
      <c r="D6936" s="60">
        <v>15</v>
      </c>
      <c r="E6936" s="54">
        <v>9722.02</v>
      </c>
      <c r="F6936" s="54">
        <v>10101.379999999999</v>
      </c>
      <c r="G6936" s="55">
        <v>1.0389999999999999</v>
      </c>
      <c r="H6936" s="53">
        <v>0</v>
      </c>
      <c r="I6936" s="53" t="s">
        <v>1408</v>
      </c>
    </row>
    <row r="6937" spans="1:9" ht="17.399999999999999" x14ac:dyDescent="0.3">
      <c r="A6937" s="53" t="s">
        <v>1118</v>
      </c>
      <c r="B6937" s="57">
        <v>45809</v>
      </c>
      <c r="C6937" s="59">
        <v>626996.68999999994</v>
      </c>
      <c r="D6937" s="60">
        <v>95</v>
      </c>
      <c r="E6937" s="54">
        <v>9404.9500000000007</v>
      </c>
      <c r="F6937" s="54">
        <v>5425.26</v>
      </c>
      <c r="G6937" s="55">
        <v>0.57699999999999996</v>
      </c>
      <c r="H6937" s="53">
        <v>0</v>
      </c>
      <c r="I6937" s="53" t="s">
        <v>1409</v>
      </c>
    </row>
    <row r="6938" spans="1:9" ht="17.399999999999999" x14ac:dyDescent="0.3">
      <c r="A6938" s="53" t="s">
        <v>1118</v>
      </c>
      <c r="B6938" s="57">
        <v>45839</v>
      </c>
      <c r="C6938" s="59">
        <v>626996.68999999994</v>
      </c>
      <c r="D6938" s="60">
        <v>185</v>
      </c>
      <c r="E6938" s="54">
        <v>9404.9500000000007</v>
      </c>
      <c r="F6938" s="54">
        <v>557.16</v>
      </c>
      <c r="G6938" s="55">
        <v>5.8999999999999997E-2</v>
      </c>
      <c r="H6938" s="53">
        <v>0</v>
      </c>
      <c r="I6938" s="53" t="s">
        <v>1412</v>
      </c>
    </row>
    <row r="6939" spans="1:9" ht="17.399999999999999" x14ac:dyDescent="0.3">
      <c r="A6939" s="53" t="s">
        <v>1118</v>
      </c>
      <c r="B6939" s="57">
        <v>45870</v>
      </c>
      <c r="C6939" s="59">
        <v>626996.68999999994</v>
      </c>
      <c r="D6939" s="60">
        <v>999</v>
      </c>
      <c r="E6939" s="54">
        <v>9404.9500000000007</v>
      </c>
      <c r="F6939" s="54">
        <v>1722.95</v>
      </c>
      <c r="G6939" s="55">
        <v>0.183</v>
      </c>
      <c r="H6939" s="53">
        <v>0</v>
      </c>
      <c r="I6939" s="53" t="s">
        <v>1412</v>
      </c>
    </row>
    <row r="6940" spans="1:9" ht="17.399999999999999" x14ac:dyDescent="0.3">
      <c r="A6940" s="53" t="s">
        <v>1118</v>
      </c>
      <c r="B6940" s="57">
        <v>45901</v>
      </c>
      <c r="C6940" s="59">
        <v>626996.68999999994</v>
      </c>
      <c r="D6940" s="60">
        <v>999</v>
      </c>
      <c r="E6940" s="54">
        <v>9404.9500000000007</v>
      </c>
      <c r="F6940" s="54">
        <v>335.1</v>
      </c>
      <c r="G6940" s="55">
        <v>3.5999999999999997E-2</v>
      </c>
      <c r="H6940" s="53">
        <v>0</v>
      </c>
      <c r="I6940" s="53" t="s">
        <v>1412</v>
      </c>
    </row>
    <row r="6941" spans="1:9" ht="17.399999999999999" x14ac:dyDescent="0.3">
      <c r="A6941" s="53" t="s">
        <v>1118</v>
      </c>
      <c r="B6941" s="57">
        <v>45931</v>
      </c>
      <c r="C6941" s="59">
        <v>626996.68999999994</v>
      </c>
      <c r="D6941" s="60">
        <v>999</v>
      </c>
      <c r="E6941" s="54">
        <v>9404.9500000000007</v>
      </c>
      <c r="F6941" s="54">
        <v>1506.74</v>
      </c>
      <c r="G6941" s="55">
        <v>0.16</v>
      </c>
      <c r="H6941" s="53">
        <v>0</v>
      </c>
      <c r="I6941" s="53" t="s">
        <v>1412</v>
      </c>
    </row>
    <row r="6942" spans="1:9" ht="17.399999999999999" x14ac:dyDescent="0.3">
      <c r="A6942" s="53" t="s">
        <v>1118</v>
      </c>
      <c r="B6942" s="57">
        <v>45962</v>
      </c>
      <c r="C6942" s="59">
        <v>626996.68999999994</v>
      </c>
      <c r="D6942" s="60">
        <v>999</v>
      </c>
      <c r="E6942" s="54">
        <v>9404.9500000000007</v>
      </c>
      <c r="F6942" s="54">
        <v>1630.47</v>
      </c>
      <c r="G6942" s="55">
        <v>0.17299999999999999</v>
      </c>
      <c r="H6942" s="53">
        <v>0</v>
      </c>
      <c r="I6942" s="53" t="s">
        <v>1412</v>
      </c>
    </row>
    <row r="6943" spans="1:9" ht="17.399999999999999" x14ac:dyDescent="0.3">
      <c r="A6943" s="53" t="s">
        <v>1118</v>
      </c>
      <c r="B6943" s="57">
        <v>45992</v>
      </c>
      <c r="C6943" s="59">
        <v>626996.68999999994</v>
      </c>
      <c r="D6943" s="60">
        <v>999</v>
      </c>
      <c r="E6943" s="54">
        <v>9404.9500000000007</v>
      </c>
      <c r="F6943" s="54">
        <v>511.99</v>
      </c>
      <c r="G6943" s="55">
        <v>5.3999999999999999E-2</v>
      </c>
      <c r="H6943" s="53">
        <v>0</v>
      </c>
      <c r="I6943" s="53" t="s">
        <v>1412</v>
      </c>
    </row>
    <row r="6944" spans="1:9" ht="17.399999999999999" x14ac:dyDescent="0.3">
      <c r="A6944" s="53" t="s">
        <v>1119</v>
      </c>
      <c r="B6944" s="57">
        <v>45658</v>
      </c>
      <c r="C6944" s="59">
        <v>2858117.81</v>
      </c>
      <c r="D6944" s="60">
        <v>0</v>
      </c>
      <c r="E6944" s="54">
        <v>42871.77</v>
      </c>
      <c r="F6944" s="54">
        <v>46506.02</v>
      </c>
      <c r="G6944" s="55">
        <v>1.085</v>
      </c>
      <c r="H6944" s="53">
        <v>0</v>
      </c>
      <c r="I6944" s="53" t="s">
        <v>1408</v>
      </c>
    </row>
    <row r="6945" spans="1:9" ht="17.399999999999999" x14ac:dyDescent="0.3">
      <c r="A6945" s="53" t="s">
        <v>1119</v>
      </c>
      <c r="B6945" s="57">
        <v>45689</v>
      </c>
      <c r="C6945" s="59">
        <v>2770236.75</v>
      </c>
      <c r="D6945" s="60">
        <v>0</v>
      </c>
      <c r="E6945" s="54">
        <v>41553.550000000003</v>
      </c>
      <c r="F6945" s="54">
        <v>41631.24</v>
      </c>
      <c r="G6945" s="55">
        <v>1.002</v>
      </c>
      <c r="H6945" s="53">
        <v>0</v>
      </c>
      <c r="I6945" s="53" t="s">
        <v>1408</v>
      </c>
    </row>
    <row r="6946" spans="1:9" ht="17.399999999999999" x14ac:dyDescent="0.3">
      <c r="A6946" s="53" t="s">
        <v>1119</v>
      </c>
      <c r="B6946" s="57">
        <v>45717</v>
      </c>
      <c r="C6946" s="59">
        <v>2697976.21</v>
      </c>
      <c r="D6946" s="60">
        <v>0</v>
      </c>
      <c r="E6946" s="54">
        <v>40469.64</v>
      </c>
      <c r="F6946" s="54">
        <v>41626.68</v>
      </c>
      <c r="G6946" s="55">
        <v>1.0289999999999999</v>
      </c>
      <c r="H6946" s="53">
        <v>0</v>
      </c>
      <c r="I6946" s="53" t="s">
        <v>1408</v>
      </c>
    </row>
    <row r="6947" spans="1:9" ht="17.399999999999999" x14ac:dyDescent="0.3">
      <c r="A6947" s="53" t="s">
        <v>1119</v>
      </c>
      <c r="B6947" s="57">
        <v>45748</v>
      </c>
      <c r="C6947" s="59">
        <v>2609888.11</v>
      </c>
      <c r="D6947" s="60">
        <v>0</v>
      </c>
      <c r="E6947" s="54">
        <v>39148.32</v>
      </c>
      <c r="F6947" s="54">
        <v>41465</v>
      </c>
      <c r="G6947" s="55">
        <v>1.0589999999999999</v>
      </c>
      <c r="H6947" s="53">
        <v>0</v>
      </c>
      <c r="I6947" s="53" t="s">
        <v>1408</v>
      </c>
    </row>
    <row r="6948" spans="1:9" ht="17.399999999999999" x14ac:dyDescent="0.3">
      <c r="A6948" s="53" t="s">
        <v>1119</v>
      </c>
      <c r="B6948" s="57">
        <v>45778</v>
      </c>
      <c r="C6948" s="59">
        <v>2534214.5699999998</v>
      </c>
      <c r="D6948" s="60">
        <v>0</v>
      </c>
      <c r="E6948" s="54">
        <v>38013.22</v>
      </c>
      <c r="F6948" s="54">
        <v>39068.080000000002</v>
      </c>
      <c r="G6948" s="55">
        <v>1.028</v>
      </c>
      <c r="H6948" s="53">
        <v>0</v>
      </c>
      <c r="I6948" s="53" t="s">
        <v>1408</v>
      </c>
    </row>
    <row r="6949" spans="1:9" ht="17.399999999999999" x14ac:dyDescent="0.3">
      <c r="A6949" s="53" t="s">
        <v>1119</v>
      </c>
      <c r="B6949" s="57">
        <v>45809</v>
      </c>
      <c r="C6949" s="59">
        <v>2454680.1800000002</v>
      </c>
      <c r="D6949" s="60">
        <v>0</v>
      </c>
      <c r="E6949" s="54">
        <v>36820.199999999997</v>
      </c>
      <c r="F6949" s="54">
        <v>39959.21</v>
      </c>
      <c r="G6949" s="55">
        <v>1.085</v>
      </c>
      <c r="H6949" s="53">
        <v>0</v>
      </c>
      <c r="I6949" s="53" t="s">
        <v>1408</v>
      </c>
    </row>
    <row r="6950" spans="1:9" ht="17.399999999999999" x14ac:dyDescent="0.3">
      <c r="A6950" s="53" t="s">
        <v>1119</v>
      </c>
      <c r="B6950" s="57">
        <v>45839</v>
      </c>
      <c r="C6950" s="59">
        <v>2386243</v>
      </c>
      <c r="D6950" s="60">
        <v>0</v>
      </c>
      <c r="E6950" s="54">
        <v>35793.65</v>
      </c>
      <c r="F6950" s="54">
        <v>34849.35</v>
      </c>
      <c r="G6950" s="55">
        <v>0.97399999999999998</v>
      </c>
      <c r="H6950" s="53">
        <v>0</v>
      </c>
      <c r="I6950" s="53" t="s">
        <v>1408</v>
      </c>
    </row>
    <row r="6951" spans="1:9" ht="17.399999999999999" x14ac:dyDescent="0.3">
      <c r="A6951" s="53" t="s">
        <v>1119</v>
      </c>
      <c r="B6951" s="57">
        <v>45870</v>
      </c>
      <c r="C6951" s="59">
        <v>2312458.69</v>
      </c>
      <c r="D6951" s="60">
        <v>0</v>
      </c>
      <c r="E6951" s="54">
        <v>34686.879999999997</v>
      </c>
      <c r="F6951" s="54">
        <v>33561.96</v>
      </c>
      <c r="G6951" s="55">
        <v>0.96799999999999997</v>
      </c>
      <c r="H6951" s="53">
        <v>0</v>
      </c>
      <c r="I6951" s="53" t="s">
        <v>1408</v>
      </c>
    </row>
    <row r="6952" spans="1:9" ht="17.399999999999999" x14ac:dyDescent="0.3">
      <c r="A6952" s="53" t="s">
        <v>1119</v>
      </c>
      <c r="B6952" s="57">
        <v>45901</v>
      </c>
      <c r="C6952" s="59">
        <v>2244550.52</v>
      </c>
      <c r="D6952" s="60">
        <v>15</v>
      </c>
      <c r="E6952" s="54">
        <v>33668.26</v>
      </c>
      <c r="F6952" s="54">
        <v>37172.81</v>
      </c>
      <c r="G6952" s="55">
        <v>1.1040000000000001</v>
      </c>
      <c r="H6952" s="53">
        <v>0</v>
      </c>
      <c r="I6952" s="53" t="s">
        <v>1408</v>
      </c>
    </row>
    <row r="6953" spans="1:9" ht="17.399999999999999" x14ac:dyDescent="0.3">
      <c r="A6953" s="53" t="s">
        <v>1119</v>
      </c>
      <c r="B6953" s="57">
        <v>45931</v>
      </c>
      <c r="C6953" s="59">
        <v>2180539.29</v>
      </c>
      <c r="D6953" s="60">
        <v>0</v>
      </c>
      <c r="E6953" s="54">
        <v>32708.09</v>
      </c>
      <c r="F6953" s="54">
        <v>37198.959999999999</v>
      </c>
      <c r="G6953" s="55">
        <v>1.137</v>
      </c>
      <c r="H6953" s="53">
        <v>0</v>
      </c>
      <c r="I6953" s="53" t="s">
        <v>1408</v>
      </c>
    </row>
    <row r="6954" spans="1:9" ht="17.399999999999999" x14ac:dyDescent="0.3">
      <c r="A6954" s="53" t="s">
        <v>1119</v>
      </c>
      <c r="B6954" s="57">
        <v>45962</v>
      </c>
      <c r="C6954" s="59">
        <v>2113416.06</v>
      </c>
      <c r="D6954" s="60">
        <v>0</v>
      </c>
      <c r="E6954" s="54">
        <v>31701.24</v>
      </c>
      <c r="F6954" s="54">
        <v>33227.949999999997</v>
      </c>
      <c r="G6954" s="55">
        <v>1.048</v>
      </c>
      <c r="H6954" s="53">
        <v>0</v>
      </c>
      <c r="I6954" s="53" t="s">
        <v>1408</v>
      </c>
    </row>
    <row r="6955" spans="1:9" ht="17.399999999999999" x14ac:dyDescent="0.3">
      <c r="A6955" s="53" t="s">
        <v>1119</v>
      </c>
      <c r="B6955" s="57">
        <v>45992</v>
      </c>
      <c r="C6955" s="59">
        <v>2046567.38</v>
      </c>
      <c r="D6955" s="60">
        <v>0</v>
      </c>
      <c r="E6955" s="54">
        <v>30698.51</v>
      </c>
      <c r="F6955" s="54">
        <v>33080.32</v>
      </c>
      <c r="G6955" s="55">
        <v>1.0780000000000001</v>
      </c>
      <c r="H6955" s="53">
        <v>0</v>
      </c>
      <c r="I6955" s="53" t="s">
        <v>1408</v>
      </c>
    </row>
    <row r="6956" spans="1:9" ht="17.399999999999999" x14ac:dyDescent="0.3">
      <c r="A6956" s="53" t="s">
        <v>1120</v>
      </c>
      <c r="B6956" s="57">
        <v>45748</v>
      </c>
      <c r="C6956" s="59">
        <v>1779085.74</v>
      </c>
      <c r="D6956" s="60">
        <v>0</v>
      </c>
      <c r="E6956" s="54">
        <v>26686.29</v>
      </c>
      <c r="F6956" s="54">
        <v>30022.83</v>
      </c>
      <c r="G6956" s="55">
        <v>1.125</v>
      </c>
      <c r="H6956" s="53">
        <v>0</v>
      </c>
      <c r="I6956" s="53" t="s">
        <v>1408</v>
      </c>
    </row>
    <row r="6957" spans="1:9" ht="17.399999999999999" x14ac:dyDescent="0.3">
      <c r="A6957" s="53" t="s">
        <v>1120</v>
      </c>
      <c r="B6957" s="57">
        <v>45778</v>
      </c>
      <c r="C6957" s="59">
        <v>1728233.4</v>
      </c>
      <c r="D6957" s="60">
        <v>95</v>
      </c>
      <c r="E6957" s="54">
        <v>25923.5</v>
      </c>
      <c r="F6957" s="54">
        <v>6399.43</v>
      </c>
      <c r="G6957" s="55">
        <v>0.247</v>
      </c>
      <c r="H6957" s="53">
        <v>1</v>
      </c>
      <c r="I6957" s="53" t="s">
        <v>1409</v>
      </c>
    </row>
    <row r="6958" spans="1:9" ht="17.399999999999999" x14ac:dyDescent="0.3">
      <c r="A6958" s="53" t="s">
        <v>1120</v>
      </c>
      <c r="B6958" s="57">
        <v>45809</v>
      </c>
      <c r="C6958" s="59">
        <v>1677240.13</v>
      </c>
      <c r="D6958" s="60">
        <v>0</v>
      </c>
      <c r="E6958" s="54">
        <v>25158.6</v>
      </c>
      <c r="F6958" s="54">
        <v>28922.81</v>
      </c>
      <c r="G6958" s="55">
        <v>1.1499999999999999</v>
      </c>
      <c r="H6958" s="53">
        <v>1</v>
      </c>
      <c r="I6958" s="53" t="s">
        <v>1408</v>
      </c>
    </row>
    <row r="6959" spans="1:9" ht="17.399999999999999" x14ac:dyDescent="0.3">
      <c r="A6959" s="53" t="s">
        <v>1120</v>
      </c>
      <c r="B6959" s="57">
        <v>45839</v>
      </c>
      <c r="C6959" s="59">
        <v>1627766.25</v>
      </c>
      <c r="D6959" s="60">
        <v>15</v>
      </c>
      <c r="E6959" s="54">
        <v>24416.49</v>
      </c>
      <c r="F6959" s="54">
        <v>26433.63</v>
      </c>
      <c r="G6959" s="55">
        <v>1.083</v>
      </c>
      <c r="H6959" s="53">
        <v>1</v>
      </c>
      <c r="I6959" s="53" t="s">
        <v>1408</v>
      </c>
    </row>
    <row r="6960" spans="1:9" ht="17.399999999999999" x14ac:dyDescent="0.3">
      <c r="A6960" s="53" t="s">
        <v>1120</v>
      </c>
      <c r="B6960" s="57">
        <v>45870</v>
      </c>
      <c r="C6960" s="59">
        <v>1576955.88</v>
      </c>
      <c r="D6960" s="60">
        <v>15</v>
      </c>
      <c r="E6960" s="54">
        <v>23654.34</v>
      </c>
      <c r="F6960" s="54">
        <v>26454.62</v>
      </c>
      <c r="G6960" s="55">
        <v>1.1180000000000001</v>
      </c>
      <c r="H6960" s="53">
        <v>1</v>
      </c>
      <c r="I6960" s="53" t="s">
        <v>1408</v>
      </c>
    </row>
    <row r="6961" spans="1:9" ht="17.399999999999999" x14ac:dyDescent="0.3">
      <c r="A6961" s="53" t="s">
        <v>1120</v>
      </c>
      <c r="B6961" s="57">
        <v>45901</v>
      </c>
      <c r="C6961" s="59">
        <v>1526821.24</v>
      </c>
      <c r="D6961" s="60">
        <v>0</v>
      </c>
      <c r="E6961" s="54">
        <v>22902.32</v>
      </c>
      <c r="F6961" s="54">
        <v>24074.880000000001</v>
      </c>
      <c r="G6961" s="55">
        <v>1.0509999999999999</v>
      </c>
      <c r="H6961" s="53">
        <v>1</v>
      </c>
      <c r="I6961" s="53" t="s">
        <v>1408</v>
      </c>
    </row>
    <row r="6962" spans="1:9" ht="17.399999999999999" x14ac:dyDescent="0.3">
      <c r="A6962" s="53" t="s">
        <v>1120</v>
      </c>
      <c r="B6962" s="57">
        <v>45931</v>
      </c>
      <c r="C6962" s="59">
        <v>1486823.84</v>
      </c>
      <c r="D6962" s="60">
        <v>0</v>
      </c>
      <c r="E6962" s="54">
        <v>22302.36</v>
      </c>
      <c r="F6962" s="54">
        <v>25011.34</v>
      </c>
      <c r="G6962" s="55">
        <v>1.121</v>
      </c>
      <c r="H6962" s="53">
        <v>1</v>
      </c>
      <c r="I6962" s="53" t="s">
        <v>1408</v>
      </c>
    </row>
    <row r="6963" spans="1:9" ht="17.399999999999999" x14ac:dyDescent="0.3">
      <c r="A6963" s="53" t="s">
        <v>1120</v>
      </c>
      <c r="B6963" s="57">
        <v>45962</v>
      </c>
      <c r="C6963" s="59">
        <v>1440031.61</v>
      </c>
      <c r="D6963" s="60">
        <v>65</v>
      </c>
      <c r="E6963" s="54">
        <v>21600.47</v>
      </c>
      <c r="F6963" s="54">
        <v>14850.99</v>
      </c>
      <c r="G6963" s="55">
        <v>0.68799999999999994</v>
      </c>
      <c r="H6963" s="53">
        <v>1</v>
      </c>
      <c r="I6963" s="53" t="s">
        <v>1411</v>
      </c>
    </row>
    <row r="6964" spans="1:9" ht="17.399999999999999" x14ac:dyDescent="0.3">
      <c r="A6964" s="53" t="s">
        <v>1120</v>
      </c>
      <c r="B6964" s="57">
        <v>45992</v>
      </c>
      <c r="C6964" s="59">
        <v>1397382.87</v>
      </c>
      <c r="D6964" s="60">
        <v>35</v>
      </c>
      <c r="E6964" s="54">
        <v>20960.740000000002</v>
      </c>
      <c r="F6964" s="54">
        <v>16684.580000000002</v>
      </c>
      <c r="G6964" s="55">
        <v>0.79600000000000004</v>
      </c>
      <c r="H6964" s="53">
        <v>1</v>
      </c>
      <c r="I6964" s="53" t="s">
        <v>1410</v>
      </c>
    </row>
    <row r="6965" spans="1:9" ht="17.399999999999999" x14ac:dyDescent="0.3">
      <c r="A6965" s="53" t="s">
        <v>1122</v>
      </c>
      <c r="B6965" s="57">
        <v>45658</v>
      </c>
      <c r="C6965" s="59">
        <v>2362348.7400000002</v>
      </c>
      <c r="D6965" s="60">
        <v>0</v>
      </c>
      <c r="E6965" s="54">
        <v>35435.230000000003</v>
      </c>
      <c r="F6965" s="54">
        <v>38180.050000000003</v>
      </c>
      <c r="G6965" s="55">
        <v>1.077</v>
      </c>
      <c r="H6965" s="53">
        <v>0</v>
      </c>
      <c r="I6965" s="53" t="s">
        <v>1408</v>
      </c>
    </row>
    <row r="6966" spans="1:9" ht="17.399999999999999" x14ac:dyDescent="0.3">
      <c r="A6966" s="53" t="s">
        <v>1122</v>
      </c>
      <c r="B6966" s="57">
        <v>45689</v>
      </c>
      <c r="C6966" s="59">
        <v>2299311.04</v>
      </c>
      <c r="D6966" s="60">
        <v>0</v>
      </c>
      <c r="E6966" s="54">
        <v>34489.67</v>
      </c>
      <c r="F6966" s="54">
        <v>37623.72</v>
      </c>
      <c r="G6966" s="55">
        <v>1.091</v>
      </c>
      <c r="H6966" s="53">
        <v>0</v>
      </c>
      <c r="I6966" s="53" t="s">
        <v>1408</v>
      </c>
    </row>
    <row r="6967" spans="1:9" ht="17.399999999999999" x14ac:dyDescent="0.3">
      <c r="A6967" s="53" t="s">
        <v>1122</v>
      </c>
      <c r="B6967" s="57">
        <v>45717</v>
      </c>
      <c r="C6967" s="59">
        <v>2234156.69</v>
      </c>
      <c r="D6967" s="60">
        <v>0</v>
      </c>
      <c r="E6967" s="54">
        <v>33512.35</v>
      </c>
      <c r="F6967" s="54">
        <v>32901.379999999997</v>
      </c>
      <c r="G6967" s="55">
        <v>0.98199999999999998</v>
      </c>
      <c r="H6967" s="53">
        <v>0</v>
      </c>
      <c r="I6967" s="53" t="s">
        <v>1408</v>
      </c>
    </row>
    <row r="6968" spans="1:9" ht="17.399999999999999" x14ac:dyDescent="0.3">
      <c r="A6968" s="53" t="s">
        <v>1122</v>
      </c>
      <c r="B6968" s="57">
        <v>45748</v>
      </c>
      <c r="C6968" s="59">
        <v>2171368.75</v>
      </c>
      <c r="D6968" s="60">
        <v>0</v>
      </c>
      <c r="E6968" s="54">
        <v>32570.53</v>
      </c>
      <c r="F6968" s="54">
        <v>36088.1</v>
      </c>
      <c r="G6968" s="55">
        <v>1.1080000000000001</v>
      </c>
      <c r="H6968" s="53">
        <v>0</v>
      </c>
      <c r="I6968" s="53" t="s">
        <v>1408</v>
      </c>
    </row>
    <row r="6969" spans="1:9" ht="17.399999999999999" x14ac:dyDescent="0.3">
      <c r="A6969" s="53" t="s">
        <v>1122</v>
      </c>
      <c r="B6969" s="57">
        <v>45778</v>
      </c>
      <c r="C6969" s="59">
        <v>2108468.89</v>
      </c>
      <c r="D6969" s="60">
        <v>0</v>
      </c>
      <c r="E6969" s="54">
        <v>31627.03</v>
      </c>
      <c r="F6969" s="54">
        <v>31882.06</v>
      </c>
      <c r="G6969" s="55">
        <v>1.008</v>
      </c>
      <c r="H6969" s="53">
        <v>0</v>
      </c>
      <c r="I6969" s="53" t="s">
        <v>1408</v>
      </c>
    </row>
    <row r="6970" spans="1:9" ht="17.399999999999999" x14ac:dyDescent="0.3">
      <c r="A6970" s="53" t="s">
        <v>1122</v>
      </c>
      <c r="B6970" s="57">
        <v>45809</v>
      </c>
      <c r="C6970" s="59">
        <v>2048456.35</v>
      </c>
      <c r="D6970" s="60">
        <v>15</v>
      </c>
      <c r="E6970" s="54">
        <v>30726.85</v>
      </c>
      <c r="F6970" s="54">
        <v>31049.65</v>
      </c>
      <c r="G6970" s="55">
        <v>1.0109999999999999</v>
      </c>
      <c r="H6970" s="53">
        <v>0</v>
      </c>
      <c r="I6970" s="53" t="s">
        <v>1408</v>
      </c>
    </row>
    <row r="6971" spans="1:9" ht="17.399999999999999" x14ac:dyDescent="0.3">
      <c r="A6971" s="53" t="s">
        <v>1122</v>
      </c>
      <c r="B6971" s="57">
        <v>45839</v>
      </c>
      <c r="C6971" s="59">
        <v>1986499.34</v>
      </c>
      <c r="D6971" s="60">
        <v>15</v>
      </c>
      <c r="E6971" s="54">
        <v>29797.49</v>
      </c>
      <c r="F6971" s="54">
        <v>30511.96</v>
      </c>
      <c r="G6971" s="55">
        <v>1.024</v>
      </c>
      <c r="H6971" s="53">
        <v>0</v>
      </c>
      <c r="I6971" s="53" t="s">
        <v>1408</v>
      </c>
    </row>
    <row r="6972" spans="1:9" ht="17.399999999999999" x14ac:dyDescent="0.3">
      <c r="A6972" s="53" t="s">
        <v>1122</v>
      </c>
      <c r="B6972" s="57">
        <v>45870</v>
      </c>
      <c r="C6972" s="59">
        <v>1927300.81</v>
      </c>
      <c r="D6972" s="60">
        <v>0</v>
      </c>
      <c r="E6972" s="54">
        <v>28909.51</v>
      </c>
      <c r="F6972" s="54">
        <v>29181.63</v>
      </c>
      <c r="G6972" s="55">
        <v>1.0089999999999999</v>
      </c>
      <c r="H6972" s="53">
        <v>0</v>
      </c>
      <c r="I6972" s="53" t="s">
        <v>1408</v>
      </c>
    </row>
    <row r="6973" spans="1:9" ht="17.399999999999999" x14ac:dyDescent="0.3">
      <c r="A6973" s="53" t="s">
        <v>1122</v>
      </c>
      <c r="B6973" s="57">
        <v>45901</v>
      </c>
      <c r="C6973" s="59">
        <v>1877122.88</v>
      </c>
      <c r="D6973" s="60">
        <v>0</v>
      </c>
      <c r="E6973" s="54">
        <v>28156.84</v>
      </c>
      <c r="F6973" s="54">
        <v>30642.93</v>
      </c>
      <c r="G6973" s="55">
        <v>1.0880000000000001</v>
      </c>
      <c r="H6973" s="53">
        <v>0</v>
      </c>
      <c r="I6973" s="53" t="s">
        <v>1408</v>
      </c>
    </row>
    <row r="6974" spans="1:9" ht="17.399999999999999" x14ac:dyDescent="0.3">
      <c r="A6974" s="53" t="s">
        <v>1122</v>
      </c>
      <c r="B6974" s="57">
        <v>45931</v>
      </c>
      <c r="C6974" s="59">
        <v>1820572.61</v>
      </c>
      <c r="D6974" s="60">
        <v>0</v>
      </c>
      <c r="E6974" s="54">
        <v>27308.59</v>
      </c>
      <c r="F6974" s="54">
        <v>26488.77</v>
      </c>
      <c r="G6974" s="55">
        <v>0.97</v>
      </c>
      <c r="H6974" s="53">
        <v>0</v>
      </c>
      <c r="I6974" s="53" t="s">
        <v>1408</v>
      </c>
    </row>
    <row r="6975" spans="1:9" ht="17.399999999999999" x14ac:dyDescent="0.3">
      <c r="A6975" s="53" t="s">
        <v>1122</v>
      </c>
      <c r="B6975" s="57">
        <v>45962</v>
      </c>
      <c r="C6975" s="59">
        <v>1770536.22</v>
      </c>
      <c r="D6975" s="60">
        <v>0</v>
      </c>
      <c r="E6975" s="54">
        <v>26558.04</v>
      </c>
      <c r="F6975" s="54">
        <v>28743.85</v>
      </c>
      <c r="G6975" s="55">
        <v>1.0820000000000001</v>
      </c>
      <c r="H6975" s="53">
        <v>0</v>
      </c>
      <c r="I6975" s="53" t="s">
        <v>1408</v>
      </c>
    </row>
    <row r="6976" spans="1:9" ht="17.399999999999999" x14ac:dyDescent="0.3">
      <c r="A6976" s="53" t="s">
        <v>1122</v>
      </c>
      <c r="B6976" s="57">
        <v>45992</v>
      </c>
      <c r="C6976" s="59">
        <v>1718216.05</v>
      </c>
      <c r="D6976" s="60">
        <v>0</v>
      </c>
      <c r="E6976" s="54">
        <v>25773.24</v>
      </c>
      <c r="F6976" s="54">
        <v>28809.53</v>
      </c>
      <c r="G6976" s="55">
        <v>1.1180000000000001</v>
      </c>
      <c r="H6976" s="53">
        <v>0</v>
      </c>
      <c r="I6976" s="53" t="s">
        <v>1408</v>
      </c>
    </row>
    <row r="6977" spans="1:9" ht="17.399999999999999" x14ac:dyDescent="0.3">
      <c r="A6977" s="53" t="s">
        <v>1123</v>
      </c>
      <c r="B6977" s="57">
        <v>45658</v>
      </c>
      <c r="C6977" s="59">
        <v>103555188.59999999</v>
      </c>
      <c r="D6977" s="60">
        <v>0</v>
      </c>
      <c r="E6977" s="54">
        <v>1035551.89</v>
      </c>
      <c r="F6977" s="54">
        <v>1085824.8600000001</v>
      </c>
      <c r="G6977" s="55">
        <v>1.0489999999999999</v>
      </c>
      <c r="H6977" s="53">
        <v>0</v>
      </c>
      <c r="I6977" s="53" t="s">
        <v>1408</v>
      </c>
    </row>
    <row r="6978" spans="1:9" ht="17.399999999999999" x14ac:dyDescent="0.3">
      <c r="A6978" s="53" t="s">
        <v>1123</v>
      </c>
      <c r="B6978" s="57">
        <v>45689</v>
      </c>
      <c r="C6978" s="59">
        <v>101633903.66</v>
      </c>
      <c r="D6978" s="60">
        <v>0</v>
      </c>
      <c r="E6978" s="54">
        <v>1016339.04</v>
      </c>
      <c r="F6978" s="54">
        <v>1079900.6299999999</v>
      </c>
      <c r="G6978" s="55">
        <v>1.0629999999999999</v>
      </c>
      <c r="H6978" s="53">
        <v>0</v>
      </c>
      <c r="I6978" s="53" t="s">
        <v>1408</v>
      </c>
    </row>
    <row r="6979" spans="1:9" ht="17.399999999999999" x14ac:dyDescent="0.3">
      <c r="A6979" s="53" t="s">
        <v>1123</v>
      </c>
      <c r="B6979" s="57">
        <v>45717</v>
      </c>
      <c r="C6979" s="59">
        <v>100084138</v>
      </c>
      <c r="D6979" s="60">
        <v>15</v>
      </c>
      <c r="E6979" s="54">
        <v>1000841.38</v>
      </c>
      <c r="F6979" s="54">
        <v>959294.05</v>
      </c>
      <c r="G6979" s="55">
        <v>0.95799999999999996</v>
      </c>
      <c r="H6979" s="53">
        <v>0</v>
      </c>
      <c r="I6979" s="53" t="s">
        <v>1408</v>
      </c>
    </row>
    <row r="6980" spans="1:9" ht="17.399999999999999" x14ac:dyDescent="0.3">
      <c r="A6980" s="53" t="s">
        <v>1123</v>
      </c>
      <c r="B6980" s="57">
        <v>45748</v>
      </c>
      <c r="C6980" s="59">
        <v>98554757.950000003</v>
      </c>
      <c r="D6980" s="60">
        <v>0</v>
      </c>
      <c r="E6980" s="54">
        <v>985547.58</v>
      </c>
      <c r="F6980" s="54">
        <v>1107657.51</v>
      </c>
      <c r="G6980" s="55">
        <v>1.1240000000000001</v>
      </c>
      <c r="H6980" s="53">
        <v>0</v>
      </c>
      <c r="I6980" s="53" t="s">
        <v>1408</v>
      </c>
    </row>
    <row r="6981" spans="1:9" ht="17.399999999999999" x14ac:dyDescent="0.3">
      <c r="A6981" s="53" t="s">
        <v>1123</v>
      </c>
      <c r="B6981" s="57">
        <v>45778</v>
      </c>
      <c r="C6981" s="59">
        <v>96975217.799999997</v>
      </c>
      <c r="D6981" s="60">
        <v>0</v>
      </c>
      <c r="E6981" s="54">
        <v>969752.18</v>
      </c>
      <c r="F6981" s="54">
        <v>924664.78</v>
      </c>
      <c r="G6981" s="55">
        <v>0.95399999999999996</v>
      </c>
      <c r="H6981" s="53">
        <v>0</v>
      </c>
      <c r="I6981" s="53" t="s">
        <v>1408</v>
      </c>
    </row>
    <row r="6982" spans="1:9" ht="17.399999999999999" x14ac:dyDescent="0.3">
      <c r="A6982" s="53" t="s">
        <v>1123</v>
      </c>
      <c r="B6982" s="57">
        <v>45809</v>
      </c>
      <c r="C6982" s="59">
        <v>95579459.859999999</v>
      </c>
      <c r="D6982" s="60">
        <v>15</v>
      </c>
      <c r="E6982" s="54">
        <v>955794.6</v>
      </c>
      <c r="F6982" s="54">
        <v>1041969.82</v>
      </c>
      <c r="G6982" s="55">
        <v>1.0900000000000001</v>
      </c>
      <c r="H6982" s="53">
        <v>0</v>
      </c>
      <c r="I6982" s="53" t="s">
        <v>1408</v>
      </c>
    </row>
    <row r="6983" spans="1:9" ht="17.399999999999999" x14ac:dyDescent="0.3">
      <c r="A6983" s="53" t="s">
        <v>1123</v>
      </c>
      <c r="B6983" s="57">
        <v>45839</v>
      </c>
      <c r="C6983" s="59">
        <v>94070909.510000005</v>
      </c>
      <c r="D6983" s="60">
        <v>65</v>
      </c>
      <c r="E6983" s="54">
        <v>940709.1</v>
      </c>
      <c r="F6983" s="54">
        <v>743340.84</v>
      </c>
      <c r="G6983" s="55">
        <v>0.79</v>
      </c>
      <c r="H6983" s="53">
        <v>0</v>
      </c>
      <c r="I6983" s="53" t="s">
        <v>1411</v>
      </c>
    </row>
    <row r="6984" spans="1:9" ht="17.399999999999999" x14ac:dyDescent="0.3">
      <c r="A6984" s="53" t="s">
        <v>1123</v>
      </c>
      <c r="B6984" s="57">
        <v>45870</v>
      </c>
      <c r="C6984" s="59">
        <v>92303506.189999998</v>
      </c>
      <c r="D6984" s="60">
        <v>0</v>
      </c>
      <c r="E6984" s="54">
        <v>923035.06</v>
      </c>
      <c r="F6984" s="54">
        <v>1025779.04</v>
      </c>
      <c r="G6984" s="55">
        <v>1.111</v>
      </c>
      <c r="H6984" s="53">
        <v>0</v>
      </c>
      <c r="I6984" s="53" t="s">
        <v>1408</v>
      </c>
    </row>
    <row r="6985" spans="1:9" ht="17.399999999999999" x14ac:dyDescent="0.3">
      <c r="A6985" s="53" t="s">
        <v>1123</v>
      </c>
      <c r="B6985" s="57">
        <v>45901</v>
      </c>
      <c r="C6985" s="59">
        <v>90980384.730000004</v>
      </c>
      <c r="D6985" s="60">
        <v>0</v>
      </c>
      <c r="E6985" s="54">
        <v>909803.85</v>
      </c>
      <c r="F6985" s="54">
        <v>934411.88</v>
      </c>
      <c r="G6985" s="55">
        <v>1.0269999999999999</v>
      </c>
      <c r="H6985" s="53">
        <v>0</v>
      </c>
      <c r="I6985" s="53" t="s">
        <v>1408</v>
      </c>
    </row>
    <row r="6986" spans="1:9" ht="17.399999999999999" x14ac:dyDescent="0.3">
      <c r="A6986" s="53" t="s">
        <v>1123</v>
      </c>
      <c r="B6986" s="57">
        <v>45931</v>
      </c>
      <c r="C6986" s="59">
        <v>89439004.989999995</v>
      </c>
      <c r="D6986" s="60">
        <v>15</v>
      </c>
      <c r="E6986" s="54">
        <v>894390.05</v>
      </c>
      <c r="F6986" s="54">
        <v>907059.58</v>
      </c>
      <c r="G6986" s="55">
        <v>1.014</v>
      </c>
      <c r="H6986" s="53">
        <v>0</v>
      </c>
      <c r="I6986" s="53" t="s">
        <v>1408</v>
      </c>
    </row>
    <row r="6987" spans="1:9" ht="17.399999999999999" x14ac:dyDescent="0.3">
      <c r="A6987" s="53" t="s">
        <v>1123</v>
      </c>
      <c r="B6987" s="57">
        <v>45962</v>
      </c>
      <c r="C6987" s="59">
        <v>87822940.769999996</v>
      </c>
      <c r="D6987" s="60">
        <v>0</v>
      </c>
      <c r="E6987" s="54">
        <v>878229.41</v>
      </c>
      <c r="F6987" s="54">
        <v>928441.47</v>
      </c>
      <c r="G6987" s="55">
        <v>1.0569999999999999</v>
      </c>
      <c r="H6987" s="53">
        <v>0</v>
      </c>
      <c r="I6987" s="53" t="s">
        <v>1408</v>
      </c>
    </row>
    <row r="6988" spans="1:9" ht="17.399999999999999" x14ac:dyDescent="0.3">
      <c r="A6988" s="53" t="s">
        <v>1123</v>
      </c>
      <c r="B6988" s="57">
        <v>45992</v>
      </c>
      <c r="C6988" s="59">
        <v>86229919.170000002</v>
      </c>
      <c r="D6988" s="60">
        <v>15</v>
      </c>
      <c r="E6988" s="54">
        <v>862299.19</v>
      </c>
      <c r="F6988" s="54">
        <v>849283.26</v>
      </c>
      <c r="G6988" s="55">
        <v>0.98499999999999999</v>
      </c>
      <c r="H6988" s="53">
        <v>0</v>
      </c>
      <c r="I6988" s="53" t="s">
        <v>1408</v>
      </c>
    </row>
    <row r="6989" spans="1:9" ht="17.399999999999999" x14ac:dyDescent="0.3">
      <c r="A6989" s="53" t="s">
        <v>1124</v>
      </c>
      <c r="B6989" s="57">
        <v>45658</v>
      </c>
      <c r="C6989" s="59">
        <v>11349997.51</v>
      </c>
      <c r="D6989" s="60">
        <v>65</v>
      </c>
      <c r="E6989" s="54">
        <v>113499.98</v>
      </c>
      <c r="F6989" s="54">
        <v>53317.62</v>
      </c>
      <c r="G6989" s="55">
        <v>0.47</v>
      </c>
      <c r="H6989" s="53">
        <v>0</v>
      </c>
      <c r="I6989" s="53" t="s">
        <v>1411</v>
      </c>
    </row>
    <row r="6990" spans="1:9" ht="17.399999999999999" x14ac:dyDescent="0.3">
      <c r="A6990" s="53" t="s">
        <v>1124</v>
      </c>
      <c r="B6990" s="57">
        <v>45689</v>
      </c>
      <c r="C6990" s="59">
        <v>11151792.99</v>
      </c>
      <c r="D6990" s="60">
        <v>35</v>
      </c>
      <c r="E6990" s="54">
        <v>111517.93</v>
      </c>
      <c r="F6990" s="54">
        <v>53261.67</v>
      </c>
      <c r="G6990" s="55">
        <v>0.47799999999999998</v>
      </c>
      <c r="H6990" s="53">
        <v>0</v>
      </c>
      <c r="I6990" s="53" t="s">
        <v>1410</v>
      </c>
    </row>
    <row r="6991" spans="1:9" ht="17.399999999999999" x14ac:dyDescent="0.3">
      <c r="A6991" s="53" t="s">
        <v>1124</v>
      </c>
      <c r="B6991" s="57">
        <v>45717</v>
      </c>
      <c r="C6991" s="59">
        <v>10981053.74</v>
      </c>
      <c r="D6991" s="60">
        <v>65</v>
      </c>
      <c r="E6991" s="54">
        <v>109810.54</v>
      </c>
      <c r="F6991" s="54">
        <v>73987.679999999993</v>
      </c>
      <c r="G6991" s="55">
        <v>0.67400000000000004</v>
      </c>
      <c r="H6991" s="53">
        <v>0</v>
      </c>
      <c r="I6991" s="53" t="s">
        <v>1411</v>
      </c>
    </row>
    <row r="6992" spans="1:9" ht="17.399999999999999" x14ac:dyDescent="0.3">
      <c r="A6992" s="53" t="s">
        <v>1124</v>
      </c>
      <c r="B6992" s="57">
        <v>45748</v>
      </c>
      <c r="C6992" s="59">
        <v>10816616.27</v>
      </c>
      <c r="D6992" s="60">
        <v>15</v>
      </c>
      <c r="E6992" s="54">
        <v>108166.16</v>
      </c>
      <c r="F6992" s="54">
        <v>103628.55</v>
      </c>
      <c r="G6992" s="55">
        <v>0.95799999999999996</v>
      </c>
      <c r="H6992" s="53">
        <v>0</v>
      </c>
      <c r="I6992" s="53" t="s">
        <v>1408</v>
      </c>
    </row>
    <row r="6993" spans="1:9" ht="17.399999999999999" x14ac:dyDescent="0.3">
      <c r="A6993" s="53" t="s">
        <v>1124</v>
      </c>
      <c r="B6993" s="57">
        <v>45778</v>
      </c>
      <c r="C6993" s="59">
        <v>10816616.27</v>
      </c>
      <c r="D6993" s="60">
        <v>220</v>
      </c>
      <c r="E6993" s="54">
        <v>108166.16</v>
      </c>
      <c r="F6993" s="54">
        <v>2204.5300000000002</v>
      </c>
      <c r="G6993" s="55">
        <v>0.02</v>
      </c>
      <c r="H6993" s="53">
        <v>0</v>
      </c>
      <c r="I6993" s="53" t="s">
        <v>1412</v>
      </c>
    </row>
    <row r="6994" spans="1:9" ht="17.399999999999999" x14ac:dyDescent="0.3">
      <c r="A6994" s="53" t="s">
        <v>1124</v>
      </c>
      <c r="B6994" s="57">
        <v>45809</v>
      </c>
      <c r="C6994" s="59">
        <v>10816616.27</v>
      </c>
      <c r="D6994" s="60">
        <v>999</v>
      </c>
      <c r="E6994" s="54">
        <v>108166.16</v>
      </c>
      <c r="F6994" s="54">
        <v>14034.1</v>
      </c>
      <c r="G6994" s="55">
        <v>0.13</v>
      </c>
      <c r="H6994" s="53">
        <v>0</v>
      </c>
      <c r="I6994" s="53" t="s">
        <v>1412</v>
      </c>
    </row>
    <row r="6995" spans="1:9" ht="17.399999999999999" x14ac:dyDescent="0.3">
      <c r="A6995" s="53" t="s">
        <v>1124</v>
      </c>
      <c r="B6995" s="57">
        <v>45839</v>
      </c>
      <c r="C6995" s="59">
        <v>10816616.27</v>
      </c>
      <c r="D6995" s="60">
        <v>999</v>
      </c>
      <c r="E6995" s="54">
        <v>108166.16</v>
      </c>
      <c r="F6995" s="54">
        <v>17045.650000000001</v>
      </c>
      <c r="G6995" s="55">
        <v>0.158</v>
      </c>
      <c r="H6995" s="53">
        <v>0</v>
      </c>
      <c r="I6995" s="53" t="s">
        <v>1412</v>
      </c>
    </row>
    <row r="6996" spans="1:9" ht="17.399999999999999" x14ac:dyDescent="0.3">
      <c r="A6996" s="53" t="s">
        <v>1124</v>
      </c>
      <c r="B6996" s="57">
        <v>45870</v>
      </c>
      <c r="C6996" s="59">
        <v>10816616.27</v>
      </c>
      <c r="D6996" s="60">
        <v>999</v>
      </c>
      <c r="E6996" s="54">
        <v>108166.16</v>
      </c>
      <c r="F6996" s="54">
        <v>4158.4799999999996</v>
      </c>
      <c r="G6996" s="55">
        <v>3.7999999999999999E-2</v>
      </c>
      <c r="H6996" s="53">
        <v>0</v>
      </c>
      <c r="I6996" s="53" t="s">
        <v>1412</v>
      </c>
    </row>
    <row r="6997" spans="1:9" ht="17.399999999999999" x14ac:dyDescent="0.3">
      <c r="A6997" s="53" t="s">
        <v>1124</v>
      </c>
      <c r="B6997" s="57">
        <v>45901</v>
      </c>
      <c r="C6997" s="59">
        <v>10816616.27</v>
      </c>
      <c r="D6997" s="60">
        <v>999</v>
      </c>
      <c r="E6997" s="54">
        <v>108166.16</v>
      </c>
      <c r="F6997" s="54">
        <v>5556.8</v>
      </c>
      <c r="G6997" s="55">
        <v>5.0999999999999997E-2</v>
      </c>
      <c r="H6997" s="53">
        <v>0</v>
      </c>
      <c r="I6997" s="53" t="s">
        <v>1412</v>
      </c>
    </row>
    <row r="6998" spans="1:9" ht="17.399999999999999" x14ac:dyDescent="0.3">
      <c r="A6998" s="53" t="s">
        <v>1124</v>
      </c>
      <c r="B6998" s="57">
        <v>45931</v>
      </c>
      <c r="C6998" s="59">
        <v>10816616.27</v>
      </c>
      <c r="D6998" s="60">
        <v>999</v>
      </c>
      <c r="E6998" s="54">
        <v>108166.16</v>
      </c>
      <c r="F6998" s="54">
        <v>7000.38</v>
      </c>
      <c r="G6998" s="55">
        <v>6.5000000000000002E-2</v>
      </c>
      <c r="H6998" s="53">
        <v>0</v>
      </c>
      <c r="I6998" s="53" t="s">
        <v>1412</v>
      </c>
    </row>
    <row r="6999" spans="1:9" ht="17.399999999999999" x14ac:dyDescent="0.3">
      <c r="A6999" s="53" t="s">
        <v>1124</v>
      </c>
      <c r="B6999" s="57">
        <v>45962</v>
      </c>
      <c r="C6999" s="59">
        <v>10816616.27</v>
      </c>
      <c r="D6999" s="60">
        <v>999</v>
      </c>
      <c r="E6999" s="54">
        <v>108166.16</v>
      </c>
      <c r="F6999" s="54">
        <v>9896.15</v>
      </c>
      <c r="G6999" s="55">
        <v>9.0999999999999998E-2</v>
      </c>
      <c r="H6999" s="53">
        <v>0</v>
      </c>
      <c r="I6999" s="53" t="s">
        <v>1412</v>
      </c>
    </row>
    <row r="7000" spans="1:9" ht="17.399999999999999" x14ac:dyDescent="0.3">
      <c r="A7000" s="53" t="s">
        <v>1124</v>
      </c>
      <c r="B7000" s="57">
        <v>45992</v>
      </c>
      <c r="C7000" s="59">
        <v>10816616.27</v>
      </c>
      <c r="D7000" s="60">
        <v>999</v>
      </c>
      <c r="E7000" s="54">
        <v>108166.16</v>
      </c>
      <c r="F7000" s="54">
        <v>2053.46</v>
      </c>
      <c r="G7000" s="55">
        <v>1.9E-2</v>
      </c>
      <c r="H7000" s="53">
        <v>0</v>
      </c>
      <c r="I7000" s="53" t="s">
        <v>1412</v>
      </c>
    </row>
    <row r="7001" spans="1:9" ht="17.399999999999999" x14ac:dyDescent="0.3">
      <c r="A7001" s="53" t="s">
        <v>1126</v>
      </c>
      <c r="B7001" s="57">
        <v>45658</v>
      </c>
      <c r="C7001" s="59">
        <v>3962254.02</v>
      </c>
      <c r="D7001" s="60">
        <v>0</v>
      </c>
      <c r="E7001" s="54">
        <v>59433.81</v>
      </c>
      <c r="F7001" s="54">
        <v>63576.49</v>
      </c>
      <c r="G7001" s="55">
        <v>1.07</v>
      </c>
      <c r="H7001" s="53">
        <v>0</v>
      </c>
      <c r="I7001" s="53" t="s">
        <v>1408</v>
      </c>
    </row>
    <row r="7002" spans="1:9" ht="17.399999999999999" x14ac:dyDescent="0.3">
      <c r="A7002" s="53" t="s">
        <v>1126</v>
      </c>
      <c r="B7002" s="57">
        <v>45689</v>
      </c>
      <c r="C7002" s="59">
        <v>3858651.84</v>
      </c>
      <c r="D7002" s="60">
        <v>0</v>
      </c>
      <c r="E7002" s="54">
        <v>57879.78</v>
      </c>
      <c r="F7002" s="54">
        <v>58148.54</v>
      </c>
      <c r="G7002" s="55">
        <v>1.0049999999999999</v>
      </c>
      <c r="H7002" s="53">
        <v>0</v>
      </c>
      <c r="I7002" s="53" t="s">
        <v>1408</v>
      </c>
    </row>
    <row r="7003" spans="1:9" ht="17.399999999999999" x14ac:dyDescent="0.3">
      <c r="A7003" s="53" t="s">
        <v>1126</v>
      </c>
      <c r="B7003" s="57">
        <v>45717</v>
      </c>
      <c r="C7003" s="59">
        <v>3754695.69</v>
      </c>
      <c r="D7003" s="60">
        <v>0</v>
      </c>
      <c r="E7003" s="54">
        <v>56320.44</v>
      </c>
      <c r="F7003" s="54">
        <v>53679.56</v>
      </c>
      <c r="G7003" s="55">
        <v>0.95299999999999996</v>
      </c>
      <c r="H7003" s="53">
        <v>0</v>
      </c>
      <c r="I7003" s="53" t="s">
        <v>1408</v>
      </c>
    </row>
    <row r="7004" spans="1:9" ht="17.399999999999999" x14ac:dyDescent="0.3">
      <c r="A7004" s="53" t="s">
        <v>1126</v>
      </c>
      <c r="B7004" s="57">
        <v>45748</v>
      </c>
      <c r="C7004" s="59">
        <v>3637617.23</v>
      </c>
      <c r="D7004" s="60">
        <v>0</v>
      </c>
      <c r="E7004" s="54">
        <v>54564.26</v>
      </c>
      <c r="F7004" s="54">
        <v>61898.2</v>
      </c>
      <c r="G7004" s="55">
        <v>1.1339999999999999</v>
      </c>
      <c r="H7004" s="53">
        <v>0</v>
      </c>
      <c r="I7004" s="53" t="s">
        <v>1408</v>
      </c>
    </row>
    <row r="7005" spans="1:9" ht="17.399999999999999" x14ac:dyDescent="0.3">
      <c r="A7005" s="53" t="s">
        <v>1126</v>
      </c>
      <c r="B7005" s="57">
        <v>45778</v>
      </c>
      <c r="C7005" s="59">
        <v>3537175.62</v>
      </c>
      <c r="D7005" s="60">
        <v>15</v>
      </c>
      <c r="E7005" s="54">
        <v>53057.63</v>
      </c>
      <c r="F7005" s="54">
        <v>53503.58</v>
      </c>
      <c r="G7005" s="55">
        <v>1.008</v>
      </c>
      <c r="H7005" s="53">
        <v>0</v>
      </c>
      <c r="I7005" s="53" t="s">
        <v>1408</v>
      </c>
    </row>
    <row r="7006" spans="1:9" ht="17.399999999999999" x14ac:dyDescent="0.3">
      <c r="A7006" s="53" t="s">
        <v>1126</v>
      </c>
      <c r="B7006" s="57">
        <v>45809</v>
      </c>
      <c r="C7006" s="59">
        <v>3437062.71</v>
      </c>
      <c r="D7006" s="60">
        <v>65</v>
      </c>
      <c r="E7006" s="54">
        <v>51555.94</v>
      </c>
      <c r="F7006" s="54">
        <v>43670.65</v>
      </c>
      <c r="G7006" s="55">
        <v>0.84699999999999998</v>
      </c>
      <c r="H7006" s="53">
        <v>0</v>
      </c>
      <c r="I7006" s="53" t="s">
        <v>1411</v>
      </c>
    </row>
    <row r="7007" spans="1:9" ht="17.399999999999999" x14ac:dyDescent="0.3">
      <c r="A7007" s="53" t="s">
        <v>1126</v>
      </c>
      <c r="B7007" s="57">
        <v>45839</v>
      </c>
      <c r="C7007" s="59">
        <v>3342071.02</v>
      </c>
      <c r="D7007" s="60">
        <v>35</v>
      </c>
      <c r="E7007" s="54">
        <v>50131.07</v>
      </c>
      <c r="F7007" s="54">
        <v>44617.94</v>
      </c>
      <c r="G7007" s="55">
        <v>0.89</v>
      </c>
      <c r="H7007" s="53">
        <v>0</v>
      </c>
      <c r="I7007" s="53" t="s">
        <v>1410</v>
      </c>
    </row>
    <row r="7008" spans="1:9" ht="17.399999999999999" x14ac:dyDescent="0.3">
      <c r="A7008" s="53" t="s">
        <v>1126</v>
      </c>
      <c r="B7008" s="57">
        <v>45870</v>
      </c>
      <c r="C7008" s="59">
        <v>3247233.11</v>
      </c>
      <c r="D7008" s="60">
        <v>65</v>
      </c>
      <c r="E7008" s="54">
        <v>48708.5</v>
      </c>
      <c r="F7008" s="54">
        <v>33936.519999999997</v>
      </c>
      <c r="G7008" s="55">
        <v>0.69699999999999995</v>
      </c>
      <c r="H7008" s="53">
        <v>0</v>
      </c>
      <c r="I7008" s="53" t="s">
        <v>1411</v>
      </c>
    </row>
    <row r="7009" spans="1:9" ht="17.399999999999999" x14ac:dyDescent="0.3">
      <c r="A7009" s="53" t="s">
        <v>1126</v>
      </c>
      <c r="B7009" s="57">
        <v>45901</v>
      </c>
      <c r="C7009" s="59">
        <v>3158065.05</v>
      </c>
      <c r="D7009" s="60">
        <v>0</v>
      </c>
      <c r="E7009" s="54">
        <v>47370.98</v>
      </c>
      <c r="F7009" s="54">
        <v>46515.18</v>
      </c>
      <c r="G7009" s="55">
        <v>0.98199999999999998</v>
      </c>
      <c r="H7009" s="53">
        <v>0</v>
      </c>
      <c r="I7009" s="53" t="s">
        <v>1408</v>
      </c>
    </row>
    <row r="7010" spans="1:9" ht="17.399999999999999" x14ac:dyDescent="0.3">
      <c r="A7010" s="53" t="s">
        <v>1126</v>
      </c>
      <c r="B7010" s="57">
        <v>45931</v>
      </c>
      <c r="C7010" s="59">
        <v>3057330.81</v>
      </c>
      <c r="D7010" s="60">
        <v>0</v>
      </c>
      <c r="E7010" s="54">
        <v>45859.96</v>
      </c>
      <c r="F7010" s="54">
        <v>46021.77</v>
      </c>
      <c r="G7010" s="55">
        <v>1.004</v>
      </c>
      <c r="H7010" s="53">
        <v>0</v>
      </c>
      <c r="I7010" s="53" t="s">
        <v>1408</v>
      </c>
    </row>
    <row r="7011" spans="1:9" ht="17.399999999999999" x14ac:dyDescent="0.3">
      <c r="A7011" s="53" t="s">
        <v>1126</v>
      </c>
      <c r="B7011" s="57">
        <v>45962</v>
      </c>
      <c r="C7011" s="59">
        <v>2962119.23</v>
      </c>
      <c r="D7011" s="60">
        <v>35</v>
      </c>
      <c r="E7011" s="54">
        <v>44431.79</v>
      </c>
      <c r="F7011" s="54">
        <v>21132.59</v>
      </c>
      <c r="G7011" s="55">
        <v>0.47599999999999998</v>
      </c>
      <c r="H7011" s="53">
        <v>0</v>
      </c>
      <c r="I7011" s="53" t="s">
        <v>1410</v>
      </c>
    </row>
    <row r="7012" spans="1:9" ht="17.399999999999999" x14ac:dyDescent="0.3">
      <c r="A7012" s="53" t="s">
        <v>1126</v>
      </c>
      <c r="B7012" s="57">
        <v>45992</v>
      </c>
      <c r="C7012" s="59">
        <v>2876121.2</v>
      </c>
      <c r="D7012" s="60">
        <v>65</v>
      </c>
      <c r="E7012" s="54">
        <v>43141.82</v>
      </c>
      <c r="F7012" s="54">
        <v>30270.400000000001</v>
      </c>
      <c r="G7012" s="55">
        <v>0.70199999999999996</v>
      </c>
      <c r="H7012" s="53">
        <v>0</v>
      </c>
      <c r="I7012" s="53" t="s">
        <v>1411</v>
      </c>
    </row>
    <row r="7013" spans="1:9" ht="17.399999999999999" x14ac:dyDescent="0.3">
      <c r="A7013" s="53" t="s">
        <v>1127</v>
      </c>
      <c r="B7013" s="57">
        <v>45658</v>
      </c>
      <c r="C7013" s="59">
        <v>16191695.67</v>
      </c>
      <c r="D7013" s="60">
        <v>0</v>
      </c>
      <c r="E7013" s="54">
        <v>161916.96</v>
      </c>
      <c r="F7013" s="54">
        <v>179293.45</v>
      </c>
      <c r="G7013" s="55">
        <v>1.107</v>
      </c>
      <c r="H7013" s="53">
        <v>0</v>
      </c>
      <c r="I7013" s="53" t="s">
        <v>1408</v>
      </c>
    </row>
    <row r="7014" spans="1:9" ht="17.399999999999999" x14ac:dyDescent="0.3">
      <c r="A7014" s="53" t="s">
        <v>1127</v>
      </c>
      <c r="B7014" s="57">
        <v>45689</v>
      </c>
      <c r="C7014" s="59">
        <v>15871976.640000001</v>
      </c>
      <c r="D7014" s="60">
        <v>35</v>
      </c>
      <c r="E7014" s="54">
        <v>158719.76999999999</v>
      </c>
      <c r="F7014" s="54">
        <v>121730.82</v>
      </c>
      <c r="G7014" s="55">
        <v>0.76700000000000002</v>
      </c>
      <c r="H7014" s="53">
        <v>0</v>
      </c>
      <c r="I7014" s="53" t="s">
        <v>1410</v>
      </c>
    </row>
    <row r="7015" spans="1:9" ht="17.399999999999999" x14ac:dyDescent="0.3">
      <c r="A7015" s="53" t="s">
        <v>1127</v>
      </c>
      <c r="B7015" s="57">
        <v>45717</v>
      </c>
      <c r="C7015" s="59">
        <v>15603630.810000001</v>
      </c>
      <c r="D7015" s="60">
        <v>0</v>
      </c>
      <c r="E7015" s="54">
        <v>156036.31</v>
      </c>
      <c r="F7015" s="54">
        <v>152507.78</v>
      </c>
      <c r="G7015" s="55">
        <v>0.97699999999999998</v>
      </c>
      <c r="H7015" s="53">
        <v>0</v>
      </c>
      <c r="I7015" s="53" t="s">
        <v>1408</v>
      </c>
    </row>
    <row r="7016" spans="1:9" ht="17.399999999999999" x14ac:dyDescent="0.3">
      <c r="A7016" s="53" t="s">
        <v>1127</v>
      </c>
      <c r="B7016" s="57">
        <v>45748</v>
      </c>
      <c r="C7016" s="59">
        <v>15383995.26</v>
      </c>
      <c r="D7016" s="60">
        <v>0</v>
      </c>
      <c r="E7016" s="54">
        <v>153839.95000000001</v>
      </c>
      <c r="F7016" s="54">
        <v>168586.6</v>
      </c>
      <c r="G7016" s="55">
        <v>1.0960000000000001</v>
      </c>
      <c r="H7016" s="53">
        <v>0</v>
      </c>
      <c r="I7016" s="53" t="s">
        <v>1408</v>
      </c>
    </row>
    <row r="7017" spans="1:9" ht="17.399999999999999" x14ac:dyDescent="0.3">
      <c r="A7017" s="53" t="s">
        <v>1127</v>
      </c>
      <c r="B7017" s="57">
        <v>45778</v>
      </c>
      <c r="C7017" s="59">
        <v>15136277.949999999</v>
      </c>
      <c r="D7017" s="60">
        <v>0</v>
      </c>
      <c r="E7017" s="54">
        <v>151362.78</v>
      </c>
      <c r="F7017" s="54">
        <v>164645.4</v>
      </c>
      <c r="G7017" s="55">
        <v>1.0880000000000001</v>
      </c>
      <c r="H7017" s="53">
        <v>0</v>
      </c>
      <c r="I7017" s="53" t="s">
        <v>1408</v>
      </c>
    </row>
    <row r="7018" spans="1:9" ht="17.399999999999999" x14ac:dyDescent="0.3">
      <c r="A7018" s="53" t="s">
        <v>1127</v>
      </c>
      <c r="B7018" s="57">
        <v>45809</v>
      </c>
      <c r="C7018" s="59">
        <v>14899820.390000001</v>
      </c>
      <c r="D7018" s="60">
        <v>0</v>
      </c>
      <c r="E7018" s="54">
        <v>148998.20000000001</v>
      </c>
      <c r="F7018" s="54">
        <v>157621.72</v>
      </c>
      <c r="G7018" s="55">
        <v>1.0580000000000001</v>
      </c>
      <c r="H7018" s="53">
        <v>0</v>
      </c>
      <c r="I7018" s="53" t="s">
        <v>1408</v>
      </c>
    </row>
    <row r="7019" spans="1:9" ht="17.399999999999999" x14ac:dyDescent="0.3">
      <c r="A7019" s="53" t="s">
        <v>1127</v>
      </c>
      <c r="B7019" s="57">
        <v>45839</v>
      </c>
      <c r="C7019" s="59">
        <v>14632417.49</v>
      </c>
      <c r="D7019" s="60">
        <v>65</v>
      </c>
      <c r="E7019" s="54">
        <v>146324.17000000001</v>
      </c>
      <c r="F7019" s="54">
        <v>71611.850000000006</v>
      </c>
      <c r="G7019" s="55">
        <v>0.48899999999999999</v>
      </c>
      <c r="H7019" s="53">
        <v>0</v>
      </c>
      <c r="I7019" s="53" t="s">
        <v>1411</v>
      </c>
    </row>
    <row r="7020" spans="1:9" ht="17.399999999999999" x14ac:dyDescent="0.3">
      <c r="A7020" s="53" t="s">
        <v>1127</v>
      </c>
      <c r="B7020" s="57">
        <v>45870</v>
      </c>
      <c r="C7020" s="59">
        <v>14361347.699999999</v>
      </c>
      <c r="D7020" s="60">
        <v>65</v>
      </c>
      <c r="E7020" s="54">
        <v>143613.48000000001</v>
      </c>
      <c r="F7020" s="54">
        <v>71724.98</v>
      </c>
      <c r="G7020" s="55">
        <v>0.499</v>
      </c>
      <c r="H7020" s="53">
        <v>0</v>
      </c>
      <c r="I7020" s="53" t="s">
        <v>1411</v>
      </c>
    </row>
    <row r="7021" spans="1:9" ht="17.399999999999999" x14ac:dyDescent="0.3">
      <c r="A7021" s="53" t="s">
        <v>1127</v>
      </c>
      <c r="B7021" s="57">
        <v>45901</v>
      </c>
      <c r="C7021" s="59">
        <v>14065645.810000001</v>
      </c>
      <c r="D7021" s="60">
        <v>35</v>
      </c>
      <c r="E7021" s="54">
        <v>140656.46</v>
      </c>
      <c r="F7021" s="54">
        <v>122125.23</v>
      </c>
      <c r="G7021" s="55">
        <v>0.86799999999999999</v>
      </c>
      <c r="H7021" s="53">
        <v>0</v>
      </c>
      <c r="I7021" s="53" t="s">
        <v>1410</v>
      </c>
    </row>
    <row r="7022" spans="1:9" ht="17.399999999999999" x14ac:dyDescent="0.3">
      <c r="A7022" s="53" t="s">
        <v>1127</v>
      </c>
      <c r="B7022" s="57">
        <v>45931</v>
      </c>
      <c r="C7022" s="59">
        <v>13775892.35</v>
      </c>
      <c r="D7022" s="60">
        <v>0</v>
      </c>
      <c r="E7022" s="54">
        <v>137758.92000000001</v>
      </c>
      <c r="F7022" s="54">
        <v>153515.49</v>
      </c>
      <c r="G7022" s="55">
        <v>1.1140000000000001</v>
      </c>
      <c r="H7022" s="53">
        <v>0</v>
      </c>
      <c r="I7022" s="53" t="s">
        <v>1408</v>
      </c>
    </row>
    <row r="7023" spans="1:9" ht="17.399999999999999" x14ac:dyDescent="0.3">
      <c r="A7023" s="53" t="s">
        <v>1127</v>
      </c>
      <c r="B7023" s="57">
        <v>45962</v>
      </c>
      <c r="C7023" s="59">
        <v>13580113.390000001</v>
      </c>
      <c r="D7023" s="60">
        <v>0</v>
      </c>
      <c r="E7023" s="54">
        <v>135801.13</v>
      </c>
      <c r="F7023" s="54">
        <v>143377.71</v>
      </c>
      <c r="G7023" s="55">
        <v>1.056</v>
      </c>
      <c r="H7023" s="53">
        <v>0</v>
      </c>
      <c r="I7023" s="53" t="s">
        <v>1408</v>
      </c>
    </row>
    <row r="7024" spans="1:9" ht="17.399999999999999" x14ac:dyDescent="0.3">
      <c r="A7024" s="53" t="s">
        <v>1127</v>
      </c>
      <c r="B7024" s="57">
        <v>45992</v>
      </c>
      <c r="C7024" s="59">
        <v>13346670.210000001</v>
      </c>
      <c r="D7024" s="60">
        <v>0</v>
      </c>
      <c r="E7024" s="54">
        <v>133466.70000000001</v>
      </c>
      <c r="F7024" s="54">
        <v>153237.38</v>
      </c>
      <c r="G7024" s="55">
        <v>1.1479999999999999</v>
      </c>
      <c r="H7024" s="53">
        <v>0</v>
      </c>
      <c r="I7024" s="53" t="s">
        <v>1408</v>
      </c>
    </row>
    <row r="7025" spans="1:9" ht="17.399999999999999" x14ac:dyDescent="0.3">
      <c r="A7025" s="53" t="s">
        <v>1128</v>
      </c>
      <c r="B7025" s="57">
        <v>45658</v>
      </c>
      <c r="C7025" s="59">
        <v>2935832.73</v>
      </c>
      <c r="D7025" s="60">
        <v>15</v>
      </c>
      <c r="E7025" s="54">
        <v>29358.33</v>
      </c>
      <c r="F7025" s="54">
        <v>30658.36</v>
      </c>
      <c r="G7025" s="55">
        <v>1.044</v>
      </c>
      <c r="H7025" s="53">
        <v>0</v>
      </c>
      <c r="I7025" s="53" t="s">
        <v>1408</v>
      </c>
    </row>
    <row r="7026" spans="1:9" ht="17.399999999999999" x14ac:dyDescent="0.3">
      <c r="A7026" s="53" t="s">
        <v>1128</v>
      </c>
      <c r="B7026" s="57">
        <v>45689</v>
      </c>
      <c r="C7026" s="59">
        <v>2877421.07</v>
      </c>
      <c r="D7026" s="60">
        <v>0</v>
      </c>
      <c r="E7026" s="54">
        <v>28774.21</v>
      </c>
      <c r="F7026" s="54">
        <v>31997.41</v>
      </c>
      <c r="G7026" s="55">
        <v>1.1120000000000001</v>
      </c>
      <c r="H7026" s="53">
        <v>0</v>
      </c>
      <c r="I7026" s="53" t="s">
        <v>1408</v>
      </c>
    </row>
    <row r="7027" spans="1:9" ht="17.399999999999999" x14ac:dyDescent="0.3">
      <c r="A7027" s="53" t="s">
        <v>1128</v>
      </c>
      <c r="B7027" s="57">
        <v>45717</v>
      </c>
      <c r="C7027" s="59">
        <v>2877421.07</v>
      </c>
      <c r="D7027" s="60">
        <v>185</v>
      </c>
      <c r="E7027" s="54">
        <v>28774.21</v>
      </c>
      <c r="F7027" s="54">
        <v>1487.72</v>
      </c>
      <c r="G7027" s="55">
        <v>5.1999999999999998E-2</v>
      </c>
      <c r="H7027" s="53">
        <v>0</v>
      </c>
      <c r="I7027" s="53" t="s">
        <v>1412</v>
      </c>
    </row>
    <row r="7028" spans="1:9" ht="17.399999999999999" x14ac:dyDescent="0.3">
      <c r="A7028" s="53" t="s">
        <v>1128</v>
      </c>
      <c r="B7028" s="57">
        <v>45748</v>
      </c>
      <c r="C7028" s="59">
        <v>2877421.07</v>
      </c>
      <c r="D7028" s="60">
        <v>999</v>
      </c>
      <c r="E7028" s="54">
        <v>28774.21</v>
      </c>
      <c r="F7028" s="54">
        <v>1978.93</v>
      </c>
      <c r="G7028" s="55">
        <v>6.9000000000000006E-2</v>
      </c>
      <c r="H7028" s="53">
        <v>0</v>
      </c>
      <c r="I7028" s="53" t="s">
        <v>1412</v>
      </c>
    </row>
    <row r="7029" spans="1:9" ht="17.399999999999999" x14ac:dyDescent="0.3">
      <c r="A7029" s="53" t="s">
        <v>1128</v>
      </c>
      <c r="B7029" s="57">
        <v>45778</v>
      </c>
      <c r="C7029" s="59">
        <v>2877421.07</v>
      </c>
      <c r="D7029" s="60">
        <v>999</v>
      </c>
      <c r="E7029" s="54">
        <v>28774.21</v>
      </c>
      <c r="F7029" s="54">
        <v>1219.49</v>
      </c>
      <c r="G7029" s="55">
        <v>4.2000000000000003E-2</v>
      </c>
      <c r="H7029" s="53">
        <v>0</v>
      </c>
      <c r="I7029" s="53" t="s">
        <v>1412</v>
      </c>
    </row>
    <row r="7030" spans="1:9" ht="17.399999999999999" x14ac:dyDescent="0.3">
      <c r="A7030" s="53" t="s">
        <v>1128</v>
      </c>
      <c r="B7030" s="57">
        <v>45809</v>
      </c>
      <c r="C7030" s="59">
        <v>2877421.07</v>
      </c>
      <c r="D7030" s="60">
        <v>999</v>
      </c>
      <c r="E7030" s="54">
        <v>28774.21</v>
      </c>
      <c r="F7030" s="54">
        <v>3304.95</v>
      </c>
      <c r="G7030" s="55">
        <v>0.115</v>
      </c>
      <c r="H7030" s="53">
        <v>0</v>
      </c>
      <c r="I7030" s="53" t="s">
        <v>1412</v>
      </c>
    </row>
    <row r="7031" spans="1:9" ht="17.399999999999999" x14ac:dyDescent="0.3">
      <c r="A7031" s="53" t="s">
        <v>1128</v>
      </c>
      <c r="B7031" s="57">
        <v>45839</v>
      </c>
      <c r="C7031" s="59">
        <v>2877421.07</v>
      </c>
      <c r="D7031" s="60">
        <v>999</v>
      </c>
      <c r="E7031" s="54">
        <v>28774.21</v>
      </c>
      <c r="F7031" s="54">
        <v>402.66</v>
      </c>
      <c r="G7031" s="55">
        <v>1.4E-2</v>
      </c>
      <c r="H7031" s="53">
        <v>0</v>
      </c>
      <c r="I7031" s="53" t="s">
        <v>1412</v>
      </c>
    </row>
    <row r="7032" spans="1:9" ht="17.399999999999999" x14ac:dyDescent="0.3">
      <c r="A7032" s="53" t="s">
        <v>1128</v>
      </c>
      <c r="B7032" s="57">
        <v>45870</v>
      </c>
      <c r="C7032" s="59">
        <v>2877421.07</v>
      </c>
      <c r="D7032" s="60">
        <v>999</v>
      </c>
      <c r="E7032" s="54">
        <v>28774.21</v>
      </c>
      <c r="F7032" s="54">
        <v>330.5</v>
      </c>
      <c r="G7032" s="55">
        <v>1.0999999999999999E-2</v>
      </c>
      <c r="H7032" s="53">
        <v>0</v>
      </c>
      <c r="I7032" s="53" t="s">
        <v>1412</v>
      </c>
    </row>
    <row r="7033" spans="1:9" ht="17.399999999999999" x14ac:dyDescent="0.3">
      <c r="A7033" s="53" t="s">
        <v>1128</v>
      </c>
      <c r="B7033" s="57">
        <v>45901</v>
      </c>
      <c r="C7033" s="59">
        <v>2877421.07</v>
      </c>
      <c r="D7033" s="60">
        <v>999</v>
      </c>
      <c r="E7033" s="54">
        <v>28774.21</v>
      </c>
      <c r="F7033" s="54">
        <v>3329.4</v>
      </c>
      <c r="G7033" s="55">
        <v>0.11600000000000001</v>
      </c>
      <c r="H7033" s="53">
        <v>0</v>
      </c>
      <c r="I7033" s="53" t="s">
        <v>1412</v>
      </c>
    </row>
    <row r="7034" spans="1:9" ht="17.399999999999999" x14ac:dyDescent="0.3">
      <c r="A7034" s="53" t="s">
        <v>1128</v>
      </c>
      <c r="B7034" s="57">
        <v>45931</v>
      </c>
      <c r="C7034" s="59">
        <v>2877421.07</v>
      </c>
      <c r="D7034" s="60">
        <v>999</v>
      </c>
      <c r="E7034" s="54">
        <v>28774.21</v>
      </c>
      <c r="F7034" s="54">
        <v>5610.49</v>
      </c>
      <c r="G7034" s="55">
        <v>0.19500000000000001</v>
      </c>
      <c r="H7034" s="53">
        <v>0</v>
      </c>
      <c r="I7034" s="53" t="s">
        <v>1412</v>
      </c>
    </row>
    <row r="7035" spans="1:9" ht="17.399999999999999" x14ac:dyDescent="0.3">
      <c r="A7035" s="53" t="s">
        <v>1128</v>
      </c>
      <c r="B7035" s="57">
        <v>45962</v>
      </c>
      <c r="C7035" s="59">
        <v>2877421.07</v>
      </c>
      <c r="D7035" s="60">
        <v>999</v>
      </c>
      <c r="E7035" s="54">
        <v>28774.21</v>
      </c>
      <c r="F7035" s="54">
        <v>956.95</v>
      </c>
      <c r="G7035" s="55">
        <v>3.3000000000000002E-2</v>
      </c>
      <c r="H7035" s="53">
        <v>0</v>
      </c>
      <c r="I7035" s="53" t="s">
        <v>1412</v>
      </c>
    </row>
    <row r="7036" spans="1:9" ht="17.399999999999999" x14ac:dyDescent="0.3">
      <c r="A7036" s="53" t="s">
        <v>1128</v>
      </c>
      <c r="B7036" s="57">
        <v>45992</v>
      </c>
      <c r="C7036" s="59">
        <v>2877421.07</v>
      </c>
      <c r="D7036" s="60">
        <v>999</v>
      </c>
      <c r="E7036" s="54">
        <v>28774.21</v>
      </c>
      <c r="F7036" s="54">
        <v>2386.27</v>
      </c>
      <c r="G7036" s="55">
        <v>8.3000000000000004E-2</v>
      </c>
      <c r="H7036" s="53">
        <v>0</v>
      </c>
      <c r="I7036" s="53" t="s">
        <v>1412</v>
      </c>
    </row>
    <row r="7037" spans="1:9" ht="17.399999999999999" x14ac:dyDescent="0.3">
      <c r="A7037" s="53" t="s">
        <v>1129</v>
      </c>
      <c r="B7037" s="57">
        <v>45658</v>
      </c>
      <c r="C7037" s="59">
        <v>404550.02</v>
      </c>
      <c r="D7037" s="60">
        <v>0</v>
      </c>
      <c r="E7037" s="54">
        <v>6068.25</v>
      </c>
      <c r="F7037" s="54">
        <v>6655.76</v>
      </c>
      <c r="G7037" s="55">
        <v>1.097</v>
      </c>
      <c r="H7037" s="53">
        <v>0</v>
      </c>
      <c r="I7037" s="53" t="s">
        <v>1408</v>
      </c>
    </row>
    <row r="7038" spans="1:9" ht="17.399999999999999" x14ac:dyDescent="0.3">
      <c r="A7038" s="53" t="s">
        <v>1129</v>
      </c>
      <c r="B7038" s="57">
        <v>45689</v>
      </c>
      <c r="C7038" s="59">
        <v>391404.61</v>
      </c>
      <c r="D7038" s="60">
        <v>0</v>
      </c>
      <c r="E7038" s="54">
        <v>5871.07</v>
      </c>
      <c r="F7038" s="54">
        <v>6588.73</v>
      </c>
      <c r="G7038" s="55">
        <v>1.1220000000000001</v>
      </c>
      <c r="H7038" s="53">
        <v>0</v>
      </c>
      <c r="I7038" s="53" t="s">
        <v>1408</v>
      </c>
    </row>
    <row r="7039" spans="1:9" ht="17.399999999999999" x14ac:dyDescent="0.3">
      <c r="A7039" s="53" t="s">
        <v>1129</v>
      </c>
      <c r="B7039" s="57">
        <v>45717</v>
      </c>
      <c r="C7039" s="59">
        <v>378750.3</v>
      </c>
      <c r="D7039" s="60">
        <v>0</v>
      </c>
      <c r="E7039" s="54">
        <v>5681.25</v>
      </c>
      <c r="F7039" s="54">
        <v>6217.87</v>
      </c>
      <c r="G7039" s="55">
        <v>1.0940000000000001</v>
      </c>
      <c r="H7039" s="53">
        <v>0</v>
      </c>
      <c r="I7039" s="53" t="s">
        <v>1408</v>
      </c>
    </row>
    <row r="7040" spans="1:9" ht="17.399999999999999" x14ac:dyDescent="0.3">
      <c r="A7040" s="53" t="s">
        <v>1129</v>
      </c>
      <c r="B7040" s="57">
        <v>45748</v>
      </c>
      <c r="C7040" s="59">
        <v>367461.86</v>
      </c>
      <c r="D7040" s="60">
        <v>0</v>
      </c>
      <c r="E7040" s="54">
        <v>5511.93</v>
      </c>
      <c r="F7040" s="54">
        <v>6065.37</v>
      </c>
      <c r="G7040" s="55">
        <v>1.1000000000000001</v>
      </c>
      <c r="H7040" s="53">
        <v>0</v>
      </c>
      <c r="I7040" s="53" t="s">
        <v>1408</v>
      </c>
    </row>
    <row r="7041" spans="1:9" ht="17.399999999999999" x14ac:dyDescent="0.3">
      <c r="A7041" s="53" t="s">
        <v>1129</v>
      </c>
      <c r="B7041" s="57">
        <v>45778</v>
      </c>
      <c r="C7041" s="59">
        <v>356147.99</v>
      </c>
      <c r="D7041" s="60">
        <v>15</v>
      </c>
      <c r="E7041" s="54">
        <v>5342.22</v>
      </c>
      <c r="F7041" s="54">
        <v>5316.52</v>
      </c>
      <c r="G7041" s="55">
        <v>0.995</v>
      </c>
      <c r="H7041" s="53">
        <v>0</v>
      </c>
      <c r="I7041" s="53" t="s">
        <v>1408</v>
      </c>
    </row>
    <row r="7042" spans="1:9" ht="17.399999999999999" x14ac:dyDescent="0.3">
      <c r="A7042" s="53" t="s">
        <v>1129</v>
      </c>
      <c r="B7042" s="57">
        <v>45809</v>
      </c>
      <c r="C7042" s="59">
        <v>345136.44</v>
      </c>
      <c r="D7042" s="60">
        <v>0</v>
      </c>
      <c r="E7042" s="54">
        <v>5177.05</v>
      </c>
      <c r="F7042" s="54">
        <v>5362.22</v>
      </c>
      <c r="G7042" s="55">
        <v>1.036</v>
      </c>
      <c r="H7042" s="53">
        <v>0</v>
      </c>
      <c r="I7042" s="53" t="s">
        <v>1408</v>
      </c>
    </row>
    <row r="7043" spans="1:9" ht="17.399999999999999" x14ac:dyDescent="0.3">
      <c r="A7043" s="53" t="s">
        <v>1129</v>
      </c>
      <c r="B7043" s="57">
        <v>45839</v>
      </c>
      <c r="C7043" s="59">
        <v>334530.26</v>
      </c>
      <c r="D7043" s="60">
        <v>0</v>
      </c>
      <c r="E7043" s="54">
        <v>5017.95</v>
      </c>
      <c r="F7043" s="54">
        <v>5199.8</v>
      </c>
      <c r="G7043" s="55">
        <v>1.036</v>
      </c>
      <c r="H7043" s="53">
        <v>0</v>
      </c>
      <c r="I7043" s="53" t="s">
        <v>1408</v>
      </c>
    </row>
    <row r="7044" spans="1:9" ht="17.399999999999999" x14ac:dyDescent="0.3">
      <c r="A7044" s="53" t="s">
        <v>1129</v>
      </c>
      <c r="B7044" s="57">
        <v>45870</v>
      </c>
      <c r="C7044" s="59">
        <v>324283.8</v>
      </c>
      <c r="D7044" s="60">
        <v>0</v>
      </c>
      <c r="E7044" s="54">
        <v>4864.26</v>
      </c>
      <c r="F7044" s="54">
        <v>5461.87</v>
      </c>
      <c r="G7044" s="55">
        <v>1.123</v>
      </c>
      <c r="H7044" s="53">
        <v>0</v>
      </c>
      <c r="I7044" s="53" t="s">
        <v>1408</v>
      </c>
    </row>
    <row r="7045" spans="1:9" ht="17.399999999999999" x14ac:dyDescent="0.3">
      <c r="A7045" s="53" t="s">
        <v>1129</v>
      </c>
      <c r="B7045" s="57">
        <v>45901</v>
      </c>
      <c r="C7045" s="59">
        <v>315586.92</v>
      </c>
      <c r="D7045" s="60">
        <v>0</v>
      </c>
      <c r="E7045" s="54">
        <v>4733.8</v>
      </c>
      <c r="F7045" s="54">
        <v>4543.25</v>
      </c>
      <c r="G7045" s="55">
        <v>0.96</v>
      </c>
      <c r="H7045" s="53">
        <v>0</v>
      </c>
      <c r="I7045" s="53" t="s">
        <v>1408</v>
      </c>
    </row>
    <row r="7046" spans="1:9" ht="17.399999999999999" x14ac:dyDescent="0.3">
      <c r="A7046" s="53" t="s">
        <v>1129</v>
      </c>
      <c r="B7046" s="57">
        <v>45931</v>
      </c>
      <c r="C7046" s="59">
        <v>305618.69</v>
      </c>
      <c r="D7046" s="60">
        <v>0</v>
      </c>
      <c r="E7046" s="54">
        <v>4584.28</v>
      </c>
      <c r="F7046" s="54">
        <v>4797.68</v>
      </c>
      <c r="G7046" s="55">
        <v>1.0469999999999999</v>
      </c>
      <c r="H7046" s="53">
        <v>0</v>
      </c>
      <c r="I7046" s="53" t="s">
        <v>1408</v>
      </c>
    </row>
    <row r="7047" spans="1:9" ht="17.399999999999999" x14ac:dyDescent="0.3">
      <c r="A7047" s="53" t="s">
        <v>1129</v>
      </c>
      <c r="B7047" s="57">
        <v>45962</v>
      </c>
      <c r="C7047" s="59">
        <v>295541.75</v>
      </c>
      <c r="D7047" s="60">
        <v>0</v>
      </c>
      <c r="E7047" s="54">
        <v>4433.13</v>
      </c>
      <c r="F7047" s="54">
        <v>5087.9399999999996</v>
      </c>
      <c r="G7047" s="55">
        <v>1.1479999999999999</v>
      </c>
      <c r="H7047" s="53">
        <v>0</v>
      </c>
      <c r="I7047" s="53" t="s">
        <v>1408</v>
      </c>
    </row>
    <row r="7048" spans="1:9" ht="17.399999999999999" x14ac:dyDescent="0.3">
      <c r="A7048" s="53" t="s">
        <v>1129</v>
      </c>
      <c r="B7048" s="57">
        <v>45992</v>
      </c>
      <c r="C7048" s="59">
        <v>287794.95</v>
      </c>
      <c r="D7048" s="60">
        <v>0</v>
      </c>
      <c r="E7048" s="54">
        <v>4316.92</v>
      </c>
      <c r="F7048" s="54">
        <v>4580.32</v>
      </c>
      <c r="G7048" s="55">
        <v>1.0609999999999999</v>
      </c>
      <c r="H7048" s="53">
        <v>0</v>
      </c>
      <c r="I7048" s="53" t="s">
        <v>1408</v>
      </c>
    </row>
    <row r="7049" spans="1:9" ht="17.399999999999999" x14ac:dyDescent="0.3">
      <c r="A7049" s="53" t="s">
        <v>1131</v>
      </c>
      <c r="B7049" s="57">
        <v>45778</v>
      </c>
      <c r="C7049" s="59">
        <v>4502280.43</v>
      </c>
      <c r="D7049" s="60">
        <v>0</v>
      </c>
      <c r="E7049" s="54">
        <v>67534.210000000006</v>
      </c>
      <c r="F7049" s="54">
        <v>76237.62</v>
      </c>
      <c r="G7049" s="55">
        <v>1.129</v>
      </c>
      <c r="H7049" s="53">
        <v>0</v>
      </c>
      <c r="I7049" s="53" t="s">
        <v>1408</v>
      </c>
    </row>
    <row r="7050" spans="1:9" ht="17.399999999999999" x14ac:dyDescent="0.3">
      <c r="A7050" s="53" t="s">
        <v>1131</v>
      </c>
      <c r="B7050" s="57">
        <v>45809</v>
      </c>
      <c r="C7050" s="59">
        <v>4502280.43</v>
      </c>
      <c r="D7050" s="60">
        <v>185</v>
      </c>
      <c r="E7050" s="54">
        <v>67534.210000000006</v>
      </c>
      <c r="F7050" s="54">
        <v>2456.16</v>
      </c>
      <c r="G7050" s="55">
        <v>3.5999999999999997E-2</v>
      </c>
      <c r="H7050" s="53">
        <v>0</v>
      </c>
      <c r="I7050" s="53" t="s">
        <v>1412</v>
      </c>
    </row>
    <row r="7051" spans="1:9" ht="17.399999999999999" x14ac:dyDescent="0.3">
      <c r="A7051" s="53" t="s">
        <v>1131</v>
      </c>
      <c r="B7051" s="57">
        <v>45839</v>
      </c>
      <c r="C7051" s="59">
        <v>4502280.43</v>
      </c>
      <c r="D7051" s="60">
        <v>999</v>
      </c>
      <c r="E7051" s="54">
        <v>67534.210000000006</v>
      </c>
      <c r="F7051" s="54">
        <v>3467.11</v>
      </c>
      <c r="G7051" s="55">
        <v>5.0999999999999997E-2</v>
      </c>
      <c r="H7051" s="53">
        <v>0</v>
      </c>
      <c r="I7051" s="53" t="s">
        <v>1412</v>
      </c>
    </row>
    <row r="7052" spans="1:9" ht="17.399999999999999" x14ac:dyDescent="0.3">
      <c r="A7052" s="53" t="s">
        <v>1131</v>
      </c>
      <c r="B7052" s="57">
        <v>45870</v>
      </c>
      <c r="C7052" s="59">
        <v>4502280.43</v>
      </c>
      <c r="D7052" s="60">
        <v>999</v>
      </c>
      <c r="E7052" s="54">
        <v>67534.210000000006</v>
      </c>
      <c r="F7052" s="54">
        <v>4308.78</v>
      </c>
      <c r="G7052" s="55">
        <v>6.4000000000000001E-2</v>
      </c>
      <c r="H7052" s="53">
        <v>0</v>
      </c>
      <c r="I7052" s="53" t="s">
        <v>1412</v>
      </c>
    </row>
    <row r="7053" spans="1:9" ht="17.399999999999999" x14ac:dyDescent="0.3">
      <c r="A7053" s="53" t="s">
        <v>1131</v>
      </c>
      <c r="B7053" s="57">
        <v>45901</v>
      </c>
      <c r="C7053" s="59">
        <v>4502280.43</v>
      </c>
      <c r="D7053" s="60">
        <v>999</v>
      </c>
      <c r="E7053" s="54">
        <v>67534.210000000006</v>
      </c>
      <c r="F7053" s="54">
        <v>11841.58</v>
      </c>
      <c r="G7053" s="55">
        <v>0.17499999999999999</v>
      </c>
      <c r="H7053" s="53">
        <v>0</v>
      </c>
      <c r="I7053" s="53" t="s">
        <v>1412</v>
      </c>
    </row>
    <row r="7054" spans="1:9" ht="17.399999999999999" x14ac:dyDescent="0.3">
      <c r="A7054" s="53" t="s">
        <v>1131</v>
      </c>
      <c r="B7054" s="57">
        <v>45931</v>
      </c>
      <c r="C7054" s="59">
        <v>4502280.43</v>
      </c>
      <c r="D7054" s="60">
        <v>999</v>
      </c>
      <c r="E7054" s="54">
        <v>67534.210000000006</v>
      </c>
      <c r="F7054" s="54">
        <v>3797.45</v>
      </c>
      <c r="G7054" s="55">
        <v>5.6000000000000001E-2</v>
      </c>
      <c r="H7054" s="53">
        <v>0</v>
      </c>
      <c r="I7054" s="53" t="s">
        <v>1412</v>
      </c>
    </row>
    <row r="7055" spans="1:9" ht="17.399999999999999" x14ac:dyDescent="0.3">
      <c r="A7055" s="53" t="s">
        <v>1131</v>
      </c>
      <c r="B7055" s="57">
        <v>45962</v>
      </c>
      <c r="C7055" s="59">
        <v>4502280.43</v>
      </c>
      <c r="D7055" s="60">
        <v>999</v>
      </c>
      <c r="E7055" s="54">
        <v>67534.210000000006</v>
      </c>
      <c r="F7055" s="54">
        <v>3626.28</v>
      </c>
      <c r="G7055" s="55">
        <v>5.3999999999999999E-2</v>
      </c>
      <c r="H7055" s="53">
        <v>0</v>
      </c>
      <c r="I7055" s="53" t="s">
        <v>1412</v>
      </c>
    </row>
    <row r="7056" spans="1:9" ht="17.399999999999999" x14ac:dyDescent="0.3">
      <c r="A7056" s="53" t="s">
        <v>1131</v>
      </c>
      <c r="B7056" s="57">
        <v>45992</v>
      </c>
      <c r="C7056" s="59">
        <v>4502280.43</v>
      </c>
      <c r="D7056" s="60">
        <v>999</v>
      </c>
      <c r="E7056" s="54">
        <v>67534.210000000006</v>
      </c>
      <c r="F7056" s="54">
        <v>12046.4</v>
      </c>
      <c r="G7056" s="55">
        <v>0.17799999999999999</v>
      </c>
      <c r="H7056" s="53">
        <v>0</v>
      </c>
      <c r="I7056" s="53" t="s">
        <v>1412</v>
      </c>
    </row>
    <row r="7057" spans="1:9" ht="17.399999999999999" x14ac:dyDescent="0.3">
      <c r="A7057" s="53" t="s">
        <v>1132</v>
      </c>
      <c r="B7057" s="57">
        <v>45658</v>
      </c>
      <c r="C7057" s="59">
        <v>2700157.88</v>
      </c>
      <c r="D7057" s="60">
        <v>0</v>
      </c>
      <c r="E7057" s="54">
        <v>40502.370000000003</v>
      </c>
      <c r="F7057" s="54">
        <v>43503.55</v>
      </c>
      <c r="G7057" s="55">
        <v>1.0740000000000001</v>
      </c>
      <c r="H7057" s="53">
        <v>0</v>
      </c>
      <c r="I7057" s="53" t="s">
        <v>1408</v>
      </c>
    </row>
    <row r="7058" spans="1:9" ht="17.399999999999999" x14ac:dyDescent="0.3">
      <c r="A7058" s="53" t="s">
        <v>1132</v>
      </c>
      <c r="B7058" s="57">
        <v>45689</v>
      </c>
      <c r="C7058" s="59">
        <v>2613960.7599999998</v>
      </c>
      <c r="D7058" s="60">
        <v>0</v>
      </c>
      <c r="E7058" s="54">
        <v>39209.410000000003</v>
      </c>
      <c r="F7058" s="54">
        <v>43795.839999999997</v>
      </c>
      <c r="G7058" s="55">
        <v>1.117</v>
      </c>
      <c r="H7058" s="53">
        <v>0</v>
      </c>
      <c r="I7058" s="53" t="s">
        <v>1408</v>
      </c>
    </row>
    <row r="7059" spans="1:9" ht="17.399999999999999" x14ac:dyDescent="0.3">
      <c r="A7059" s="53" t="s">
        <v>1132</v>
      </c>
      <c r="B7059" s="57">
        <v>45717</v>
      </c>
      <c r="C7059" s="59">
        <v>2538705.0099999998</v>
      </c>
      <c r="D7059" s="60">
        <v>15</v>
      </c>
      <c r="E7059" s="54">
        <v>38080.58</v>
      </c>
      <c r="F7059" s="54">
        <v>43483.48</v>
      </c>
      <c r="G7059" s="55">
        <v>1.1419999999999999</v>
      </c>
      <c r="H7059" s="53">
        <v>0</v>
      </c>
      <c r="I7059" s="53" t="s">
        <v>1408</v>
      </c>
    </row>
    <row r="7060" spans="1:9" ht="17.399999999999999" x14ac:dyDescent="0.3">
      <c r="A7060" s="53" t="s">
        <v>1132</v>
      </c>
      <c r="B7060" s="57">
        <v>45748</v>
      </c>
      <c r="C7060" s="59">
        <v>2465250.37</v>
      </c>
      <c r="D7060" s="60">
        <v>0</v>
      </c>
      <c r="E7060" s="54">
        <v>36978.76</v>
      </c>
      <c r="F7060" s="54">
        <v>40719.699999999997</v>
      </c>
      <c r="G7060" s="55">
        <v>1.101</v>
      </c>
      <c r="H7060" s="53">
        <v>0</v>
      </c>
      <c r="I7060" s="53" t="s">
        <v>1408</v>
      </c>
    </row>
    <row r="7061" spans="1:9" ht="17.399999999999999" x14ac:dyDescent="0.3">
      <c r="A7061" s="53" t="s">
        <v>1132</v>
      </c>
      <c r="B7061" s="57">
        <v>45778</v>
      </c>
      <c r="C7061" s="59">
        <v>2388493.83</v>
      </c>
      <c r="D7061" s="60">
        <v>0</v>
      </c>
      <c r="E7061" s="54">
        <v>35827.410000000003</v>
      </c>
      <c r="F7061" s="54">
        <v>39379.21</v>
      </c>
      <c r="G7061" s="55">
        <v>1.099</v>
      </c>
      <c r="H7061" s="53">
        <v>0</v>
      </c>
      <c r="I7061" s="53" t="s">
        <v>1408</v>
      </c>
    </row>
    <row r="7062" spans="1:9" ht="17.399999999999999" x14ac:dyDescent="0.3">
      <c r="A7062" s="53" t="s">
        <v>1132</v>
      </c>
      <c r="B7062" s="57">
        <v>45809</v>
      </c>
      <c r="C7062" s="59">
        <v>2311071.16</v>
      </c>
      <c r="D7062" s="60">
        <v>65</v>
      </c>
      <c r="E7062" s="54">
        <v>34666.07</v>
      </c>
      <c r="F7062" s="54">
        <v>19018.48</v>
      </c>
      <c r="G7062" s="55">
        <v>0.54900000000000004</v>
      </c>
      <c r="H7062" s="53">
        <v>0</v>
      </c>
      <c r="I7062" s="53" t="s">
        <v>1411</v>
      </c>
    </row>
    <row r="7063" spans="1:9" ht="17.399999999999999" x14ac:dyDescent="0.3">
      <c r="A7063" s="53" t="s">
        <v>1132</v>
      </c>
      <c r="B7063" s="57">
        <v>45839</v>
      </c>
      <c r="C7063" s="59">
        <v>2240320.65</v>
      </c>
      <c r="D7063" s="60">
        <v>0</v>
      </c>
      <c r="E7063" s="54">
        <v>33604.81</v>
      </c>
      <c r="F7063" s="54">
        <v>35849.879999999997</v>
      </c>
      <c r="G7063" s="55">
        <v>1.0669999999999999</v>
      </c>
      <c r="H7063" s="53">
        <v>0</v>
      </c>
      <c r="I7063" s="53" t="s">
        <v>1408</v>
      </c>
    </row>
    <row r="7064" spans="1:9" ht="17.399999999999999" x14ac:dyDescent="0.3">
      <c r="A7064" s="53" t="s">
        <v>1132</v>
      </c>
      <c r="B7064" s="57">
        <v>45870</v>
      </c>
      <c r="C7064" s="59">
        <v>2168475.1800000002</v>
      </c>
      <c r="D7064" s="60">
        <v>0</v>
      </c>
      <c r="E7064" s="54">
        <v>32527.13</v>
      </c>
      <c r="F7064" s="54">
        <v>34080.949999999997</v>
      </c>
      <c r="G7064" s="55">
        <v>1.048</v>
      </c>
      <c r="H7064" s="53">
        <v>0</v>
      </c>
      <c r="I7064" s="53" t="s">
        <v>1408</v>
      </c>
    </row>
    <row r="7065" spans="1:9" ht="17.399999999999999" x14ac:dyDescent="0.3">
      <c r="A7065" s="53" t="s">
        <v>1132</v>
      </c>
      <c r="B7065" s="57">
        <v>45901</v>
      </c>
      <c r="C7065" s="59">
        <v>2107703.64</v>
      </c>
      <c r="D7065" s="60">
        <v>0</v>
      </c>
      <c r="E7065" s="54">
        <v>31615.55</v>
      </c>
      <c r="F7065" s="54">
        <v>31245.79</v>
      </c>
      <c r="G7065" s="55">
        <v>0.98799999999999999</v>
      </c>
      <c r="H7065" s="53">
        <v>0</v>
      </c>
      <c r="I7065" s="53" t="s">
        <v>1408</v>
      </c>
    </row>
    <row r="7066" spans="1:9" ht="17.399999999999999" x14ac:dyDescent="0.3">
      <c r="A7066" s="53" t="s">
        <v>1132</v>
      </c>
      <c r="B7066" s="57">
        <v>45931</v>
      </c>
      <c r="C7066" s="59">
        <v>2041896.2</v>
      </c>
      <c r="D7066" s="60">
        <v>0</v>
      </c>
      <c r="E7066" s="54">
        <v>30628.44</v>
      </c>
      <c r="F7066" s="54">
        <v>32303.19</v>
      </c>
      <c r="G7066" s="55">
        <v>1.0549999999999999</v>
      </c>
      <c r="H7066" s="53">
        <v>0</v>
      </c>
      <c r="I7066" s="53" t="s">
        <v>1408</v>
      </c>
    </row>
    <row r="7067" spans="1:9" ht="17.399999999999999" x14ac:dyDescent="0.3">
      <c r="A7067" s="53" t="s">
        <v>1132</v>
      </c>
      <c r="B7067" s="57">
        <v>45962</v>
      </c>
      <c r="C7067" s="59">
        <v>1987095.39</v>
      </c>
      <c r="D7067" s="60">
        <v>15</v>
      </c>
      <c r="E7067" s="54">
        <v>29806.43</v>
      </c>
      <c r="F7067" s="54">
        <v>33175.74</v>
      </c>
      <c r="G7067" s="55">
        <v>1.113</v>
      </c>
      <c r="H7067" s="53">
        <v>0</v>
      </c>
      <c r="I7067" s="53" t="s">
        <v>1408</v>
      </c>
    </row>
    <row r="7068" spans="1:9" ht="17.399999999999999" x14ac:dyDescent="0.3">
      <c r="A7068" s="53" t="s">
        <v>1132</v>
      </c>
      <c r="B7068" s="57">
        <v>45992</v>
      </c>
      <c r="C7068" s="59">
        <v>1922541.54</v>
      </c>
      <c r="D7068" s="60">
        <v>0</v>
      </c>
      <c r="E7068" s="54">
        <v>28838.12</v>
      </c>
      <c r="F7068" s="54">
        <v>27799.200000000001</v>
      </c>
      <c r="G7068" s="55">
        <v>0.96399999999999997</v>
      </c>
      <c r="H7068" s="53">
        <v>0</v>
      </c>
      <c r="I7068" s="53" t="s">
        <v>1408</v>
      </c>
    </row>
    <row r="7069" spans="1:9" ht="17.399999999999999" x14ac:dyDescent="0.3">
      <c r="A7069" s="53" t="s">
        <v>1133</v>
      </c>
      <c r="B7069" s="57">
        <v>45658</v>
      </c>
      <c r="C7069" s="59">
        <v>3040368.67</v>
      </c>
      <c r="D7069" s="60">
        <v>0</v>
      </c>
      <c r="E7069" s="54">
        <v>45605.53</v>
      </c>
      <c r="F7069" s="54">
        <v>46502.06</v>
      </c>
      <c r="G7069" s="55">
        <v>1.02</v>
      </c>
      <c r="H7069" s="53">
        <v>0</v>
      </c>
      <c r="I7069" s="53" t="s">
        <v>1408</v>
      </c>
    </row>
    <row r="7070" spans="1:9" ht="17.399999999999999" x14ac:dyDescent="0.3">
      <c r="A7070" s="53" t="s">
        <v>1133</v>
      </c>
      <c r="B7070" s="57">
        <v>45689</v>
      </c>
      <c r="C7070" s="59">
        <v>2940108.53</v>
      </c>
      <c r="D7070" s="60">
        <v>0</v>
      </c>
      <c r="E7070" s="54">
        <v>44101.63</v>
      </c>
      <c r="F7070" s="54">
        <v>49393.760000000002</v>
      </c>
      <c r="G7070" s="55">
        <v>1.1200000000000001</v>
      </c>
      <c r="H7070" s="53">
        <v>0</v>
      </c>
      <c r="I7070" s="53" t="s">
        <v>1408</v>
      </c>
    </row>
    <row r="7071" spans="1:9" ht="17.399999999999999" x14ac:dyDescent="0.3">
      <c r="A7071" s="53" t="s">
        <v>1133</v>
      </c>
      <c r="B7071" s="57">
        <v>45717</v>
      </c>
      <c r="C7071" s="59">
        <v>2857951.85</v>
      </c>
      <c r="D7071" s="60">
        <v>0</v>
      </c>
      <c r="E7071" s="54">
        <v>42869.279999999999</v>
      </c>
      <c r="F7071" s="54">
        <v>47777.279999999999</v>
      </c>
      <c r="G7071" s="55">
        <v>1.1140000000000001</v>
      </c>
      <c r="H7071" s="53">
        <v>0</v>
      </c>
      <c r="I7071" s="53" t="s">
        <v>1408</v>
      </c>
    </row>
    <row r="7072" spans="1:9" ht="17.399999999999999" x14ac:dyDescent="0.3">
      <c r="A7072" s="53" t="s">
        <v>1133</v>
      </c>
      <c r="B7072" s="57">
        <v>45748</v>
      </c>
      <c r="C7072" s="59">
        <v>2768712.96</v>
      </c>
      <c r="D7072" s="60">
        <v>35</v>
      </c>
      <c r="E7072" s="54">
        <v>41530.69</v>
      </c>
      <c r="F7072" s="54">
        <v>17773.189999999999</v>
      </c>
      <c r="G7072" s="55">
        <v>0.42799999999999999</v>
      </c>
      <c r="H7072" s="53">
        <v>0</v>
      </c>
      <c r="I7072" s="53" t="s">
        <v>1410</v>
      </c>
    </row>
    <row r="7073" spans="1:9" ht="17.399999999999999" x14ac:dyDescent="0.3">
      <c r="A7073" s="53" t="s">
        <v>1133</v>
      </c>
      <c r="B7073" s="57">
        <v>45778</v>
      </c>
      <c r="C7073" s="59">
        <v>2679986.4900000002</v>
      </c>
      <c r="D7073" s="60">
        <v>0</v>
      </c>
      <c r="E7073" s="54">
        <v>40199.800000000003</v>
      </c>
      <c r="F7073" s="54">
        <v>45440.800000000003</v>
      </c>
      <c r="G7073" s="55">
        <v>1.1299999999999999</v>
      </c>
      <c r="H7073" s="53">
        <v>0</v>
      </c>
      <c r="I7073" s="53" t="s">
        <v>1408</v>
      </c>
    </row>
    <row r="7074" spans="1:9" ht="17.399999999999999" x14ac:dyDescent="0.3">
      <c r="A7074" s="53" t="s">
        <v>1133</v>
      </c>
      <c r="B7074" s="57">
        <v>45809</v>
      </c>
      <c r="C7074" s="59">
        <v>2606435.88</v>
      </c>
      <c r="D7074" s="60">
        <v>0</v>
      </c>
      <c r="E7074" s="54">
        <v>39096.54</v>
      </c>
      <c r="F7074" s="54">
        <v>39023.5</v>
      </c>
      <c r="G7074" s="55">
        <v>0.998</v>
      </c>
      <c r="H7074" s="53">
        <v>0</v>
      </c>
      <c r="I7074" s="53" t="s">
        <v>1408</v>
      </c>
    </row>
    <row r="7075" spans="1:9" ht="17.399999999999999" x14ac:dyDescent="0.3">
      <c r="A7075" s="53" t="s">
        <v>1133</v>
      </c>
      <c r="B7075" s="57">
        <v>45839</v>
      </c>
      <c r="C7075" s="59">
        <v>2606435.88</v>
      </c>
      <c r="D7075" s="60">
        <v>185</v>
      </c>
      <c r="E7075" s="54">
        <v>39096.54</v>
      </c>
      <c r="F7075" s="54">
        <v>1269.21</v>
      </c>
      <c r="G7075" s="55">
        <v>3.2000000000000001E-2</v>
      </c>
      <c r="H7075" s="53">
        <v>1</v>
      </c>
      <c r="I7075" s="53" t="s">
        <v>1412</v>
      </c>
    </row>
    <row r="7076" spans="1:9" ht="17.399999999999999" x14ac:dyDescent="0.3">
      <c r="A7076" s="53" t="s">
        <v>1133</v>
      </c>
      <c r="B7076" s="57">
        <v>45870</v>
      </c>
      <c r="C7076" s="59">
        <v>2606435.88</v>
      </c>
      <c r="D7076" s="60">
        <v>999</v>
      </c>
      <c r="E7076" s="54">
        <v>39096.54</v>
      </c>
      <c r="F7076" s="54">
        <v>3662.05</v>
      </c>
      <c r="G7076" s="55">
        <v>9.4E-2</v>
      </c>
      <c r="H7076" s="53">
        <v>1</v>
      </c>
      <c r="I7076" s="53" t="s">
        <v>1412</v>
      </c>
    </row>
    <row r="7077" spans="1:9" ht="17.399999999999999" x14ac:dyDescent="0.3">
      <c r="A7077" s="53" t="s">
        <v>1133</v>
      </c>
      <c r="B7077" s="57">
        <v>45901</v>
      </c>
      <c r="C7077" s="59">
        <v>2606435.88</v>
      </c>
      <c r="D7077" s="60">
        <v>999</v>
      </c>
      <c r="E7077" s="54">
        <v>39096.54</v>
      </c>
      <c r="F7077" s="54">
        <v>1068.72</v>
      </c>
      <c r="G7077" s="55">
        <v>2.7E-2</v>
      </c>
      <c r="H7077" s="53">
        <v>1</v>
      </c>
      <c r="I7077" s="53" t="s">
        <v>1412</v>
      </c>
    </row>
    <row r="7078" spans="1:9" ht="17.399999999999999" x14ac:dyDescent="0.3">
      <c r="A7078" s="53" t="s">
        <v>1133</v>
      </c>
      <c r="B7078" s="57">
        <v>45931</v>
      </c>
      <c r="C7078" s="59">
        <v>2606435.88</v>
      </c>
      <c r="D7078" s="60">
        <v>999</v>
      </c>
      <c r="E7078" s="54">
        <v>39096.54</v>
      </c>
      <c r="F7078" s="54">
        <v>895.44</v>
      </c>
      <c r="G7078" s="55">
        <v>2.3E-2</v>
      </c>
      <c r="H7078" s="53">
        <v>1</v>
      </c>
      <c r="I7078" s="53" t="s">
        <v>1412</v>
      </c>
    </row>
    <row r="7079" spans="1:9" ht="17.399999999999999" x14ac:dyDescent="0.3">
      <c r="A7079" s="53" t="s">
        <v>1133</v>
      </c>
      <c r="B7079" s="57">
        <v>45962</v>
      </c>
      <c r="C7079" s="59">
        <v>2606435.88</v>
      </c>
      <c r="D7079" s="60">
        <v>999</v>
      </c>
      <c r="E7079" s="54">
        <v>39096.54</v>
      </c>
      <c r="F7079" s="54">
        <v>4.63</v>
      </c>
      <c r="G7079" s="55">
        <v>0</v>
      </c>
      <c r="H7079" s="53">
        <v>1</v>
      </c>
      <c r="I7079" s="53" t="s">
        <v>1412</v>
      </c>
    </row>
    <row r="7080" spans="1:9" ht="17.399999999999999" x14ac:dyDescent="0.3">
      <c r="A7080" s="53" t="s">
        <v>1133</v>
      </c>
      <c r="B7080" s="57">
        <v>45992</v>
      </c>
      <c r="C7080" s="59">
        <v>2606435.88</v>
      </c>
      <c r="D7080" s="60">
        <v>999</v>
      </c>
      <c r="E7080" s="54">
        <v>39096.54</v>
      </c>
      <c r="F7080" s="54">
        <v>5267.9</v>
      </c>
      <c r="G7080" s="55">
        <v>0.13500000000000001</v>
      </c>
      <c r="H7080" s="53">
        <v>1</v>
      </c>
      <c r="I7080" s="53" t="s">
        <v>1412</v>
      </c>
    </row>
    <row r="7081" spans="1:9" ht="17.399999999999999" x14ac:dyDescent="0.3">
      <c r="A7081" s="53" t="s">
        <v>1134</v>
      </c>
      <c r="B7081" s="57">
        <v>45658</v>
      </c>
      <c r="C7081" s="59">
        <v>1092306.6599999999</v>
      </c>
      <c r="D7081" s="60">
        <v>0</v>
      </c>
      <c r="E7081" s="54">
        <v>10923.07</v>
      </c>
      <c r="F7081" s="54">
        <v>11207.91</v>
      </c>
      <c r="G7081" s="55">
        <v>1.026</v>
      </c>
      <c r="H7081" s="53">
        <v>0</v>
      </c>
      <c r="I7081" s="53" t="s">
        <v>1408</v>
      </c>
    </row>
    <row r="7082" spans="1:9" ht="17.399999999999999" x14ac:dyDescent="0.3">
      <c r="A7082" s="53" t="s">
        <v>1134</v>
      </c>
      <c r="B7082" s="57">
        <v>45689</v>
      </c>
      <c r="C7082" s="59">
        <v>1070264.29</v>
      </c>
      <c r="D7082" s="60">
        <v>35</v>
      </c>
      <c r="E7082" s="54">
        <v>10702.64</v>
      </c>
      <c r="F7082" s="54">
        <v>5405.88</v>
      </c>
      <c r="G7082" s="55">
        <v>0.505</v>
      </c>
      <c r="H7082" s="53">
        <v>0</v>
      </c>
      <c r="I7082" s="53" t="s">
        <v>1410</v>
      </c>
    </row>
    <row r="7083" spans="1:9" ht="17.399999999999999" x14ac:dyDescent="0.3">
      <c r="A7083" s="53" t="s">
        <v>1134</v>
      </c>
      <c r="B7083" s="57">
        <v>45717</v>
      </c>
      <c r="C7083" s="59">
        <v>1052865.9099999999</v>
      </c>
      <c r="D7083" s="60">
        <v>0</v>
      </c>
      <c r="E7083" s="54">
        <v>10528.66</v>
      </c>
      <c r="F7083" s="54">
        <v>10621.52</v>
      </c>
      <c r="G7083" s="55">
        <v>1.0089999999999999</v>
      </c>
      <c r="H7083" s="53">
        <v>0</v>
      </c>
      <c r="I7083" s="53" t="s">
        <v>1408</v>
      </c>
    </row>
    <row r="7084" spans="1:9" ht="17.399999999999999" x14ac:dyDescent="0.3">
      <c r="A7084" s="53" t="s">
        <v>1134</v>
      </c>
      <c r="B7084" s="57">
        <v>45748</v>
      </c>
      <c r="C7084" s="59">
        <v>1031869.79</v>
      </c>
      <c r="D7084" s="60">
        <v>0</v>
      </c>
      <c r="E7084" s="54">
        <v>10318.700000000001</v>
      </c>
      <c r="F7084" s="54">
        <v>11256.11</v>
      </c>
      <c r="G7084" s="55">
        <v>1.091</v>
      </c>
      <c r="H7084" s="53">
        <v>0</v>
      </c>
      <c r="I7084" s="53" t="s">
        <v>1408</v>
      </c>
    </row>
    <row r="7085" spans="1:9" ht="17.399999999999999" x14ac:dyDescent="0.3">
      <c r="A7085" s="53" t="s">
        <v>1134</v>
      </c>
      <c r="B7085" s="57">
        <v>45778</v>
      </c>
      <c r="C7085" s="59">
        <v>1014473.23</v>
      </c>
      <c r="D7085" s="60">
        <v>65</v>
      </c>
      <c r="E7085" s="54">
        <v>10144.73</v>
      </c>
      <c r="F7085" s="54">
        <v>5708.25</v>
      </c>
      <c r="G7085" s="55">
        <v>0.56299999999999994</v>
      </c>
      <c r="H7085" s="53">
        <v>0</v>
      </c>
      <c r="I7085" s="53" t="s">
        <v>1411</v>
      </c>
    </row>
    <row r="7086" spans="1:9" ht="17.399999999999999" x14ac:dyDescent="0.3">
      <c r="A7086" s="53" t="s">
        <v>1134</v>
      </c>
      <c r="B7086" s="57">
        <v>45809</v>
      </c>
      <c r="C7086" s="59">
        <v>994785.15</v>
      </c>
      <c r="D7086" s="60">
        <v>35</v>
      </c>
      <c r="E7086" s="54">
        <v>9947.85</v>
      </c>
      <c r="F7086" s="54">
        <v>5140.96</v>
      </c>
      <c r="G7086" s="55">
        <v>0.51700000000000002</v>
      </c>
      <c r="H7086" s="53">
        <v>0</v>
      </c>
      <c r="I7086" s="53" t="s">
        <v>1410</v>
      </c>
    </row>
    <row r="7087" spans="1:9" ht="17.399999999999999" x14ac:dyDescent="0.3">
      <c r="A7087" s="53" t="s">
        <v>1134</v>
      </c>
      <c r="B7087" s="57">
        <v>45839</v>
      </c>
      <c r="C7087" s="59">
        <v>975657.83</v>
      </c>
      <c r="D7087" s="60">
        <v>0</v>
      </c>
      <c r="E7087" s="54">
        <v>9756.58</v>
      </c>
      <c r="F7087" s="54">
        <v>10870.77</v>
      </c>
      <c r="G7087" s="55">
        <v>1.1140000000000001</v>
      </c>
      <c r="H7087" s="53">
        <v>0</v>
      </c>
      <c r="I7087" s="53" t="s">
        <v>1408</v>
      </c>
    </row>
    <row r="7088" spans="1:9" ht="17.399999999999999" x14ac:dyDescent="0.3">
      <c r="A7088" s="53" t="s">
        <v>1134</v>
      </c>
      <c r="B7088" s="57">
        <v>45870</v>
      </c>
      <c r="C7088" s="59">
        <v>958660.79</v>
      </c>
      <c r="D7088" s="60">
        <v>0</v>
      </c>
      <c r="E7088" s="54">
        <v>9586.61</v>
      </c>
      <c r="F7088" s="54">
        <v>9752.5499999999993</v>
      </c>
      <c r="G7088" s="55">
        <v>1.0169999999999999</v>
      </c>
      <c r="H7088" s="53">
        <v>0</v>
      </c>
      <c r="I7088" s="53" t="s">
        <v>1408</v>
      </c>
    </row>
    <row r="7089" spans="1:9" ht="17.399999999999999" x14ac:dyDescent="0.3">
      <c r="A7089" s="53" t="s">
        <v>1134</v>
      </c>
      <c r="B7089" s="57">
        <v>45901</v>
      </c>
      <c r="C7089" s="59">
        <v>940004.74</v>
      </c>
      <c r="D7089" s="60">
        <v>95</v>
      </c>
      <c r="E7089" s="54">
        <v>9400.0499999999993</v>
      </c>
      <c r="F7089" s="54">
        <v>1273.3399999999999</v>
      </c>
      <c r="G7089" s="55">
        <v>0.13500000000000001</v>
      </c>
      <c r="H7089" s="53">
        <v>0</v>
      </c>
      <c r="I7089" s="53" t="s">
        <v>1409</v>
      </c>
    </row>
    <row r="7090" spans="1:9" ht="17.399999999999999" x14ac:dyDescent="0.3">
      <c r="A7090" s="53" t="s">
        <v>1134</v>
      </c>
      <c r="B7090" s="57">
        <v>45931</v>
      </c>
      <c r="C7090" s="59">
        <v>924922.65</v>
      </c>
      <c r="D7090" s="60">
        <v>35</v>
      </c>
      <c r="E7090" s="54">
        <v>9249.23</v>
      </c>
      <c r="F7090" s="54">
        <v>6116.66</v>
      </c>
      <c r="G7090" s="55">
        <v>0.66100000000000003</v>
      </c>
      <c r="H7090" s="53">
        <v>0</v>
      </c>
      <c r="I7090" s="53" t="s">
        <v>1410</v>
      </c>
    </row>
    <row r="7091" spans="1:9" ht="17.399999999999999" x14ac:dyDescent="0.3">
      <c r="A7091" s="53" t="s">
        <v>1134</v>
      </c>
      <c r="B7091" s="57">
        <v>45962</v>
      </c>
      <c r="C7091" s="59">
        <v>907958.18</v>
      </c>
      <c r="D7091" s="60">
        <v>15</v>
      </c>
      <c r="E7091" s="54">
        <v>9079.58</v>
      </c>
      <c r="F7091" s="54">
        <v>9562.24</v>
      </c>
      <c r="G7091" s="55">
        <v>1.0529999999999999</v>
      </c>
      <c r="H7091" s="53">
        <v>0</v>
      </c>
      <c r="I7091" s="53" t="s">
        <v>1408</v>
      </c>
    </row>
    <row r="7092" spans="1:9" ht="17.399999999999999" x14ac:dyDescent="0.3">
      <c r="A7092" s="53" t="s">
        <v>1134</v>
      </c>
      <c r="B7092" s="57">
        <v>45992</v>
      </c>
      <c r="C7092" s="59">
        <v>892597.36</v>
      </c>
      <c r="D7092" s="60">
        <v>0</v>
      </c>
      <c r="E7092" s="54">
        <v>8925.9699999999993</v>
      </c>
      <c r="F7092" s="54">
        <v>9122.57</v>
      </c>
      <c r="G7092" s="55">
        <v>1.022</v>
      </c>
      <c r="H7092" s="53">
        <v>0</v>
      </c>
      <c r="I7092" s="53" t="s">
        <v>1408</v>
      </c>
    </row>
    <row r="7093" spans="1:9" ht="17.399999999999999" x14ac:dyDescent="0.3">
      <c r="A7093" s="53" t="s">
        <v>1135</v>
      </c>
      <c r="B7093" s="57">
        <v>45658</v>
      </c>
      <c r="C7093" s="59">
        <v>3790531.46</v>
      </c>
      <c r="D7093" s="60">
        <v>0</v>
      </c>
      <c r="E7093" s="54">
        <v>56857.97</v>
      </c>
      <c r="F7093" s="54">
        <v>54686.64</v>
      </c>
      <c r="G7093" s="55">
        <v>0.96199999999999997</v>
      </c>
      <c r="H7093" s="53">
        <v>0</v>
      </c>
      <c r="I7093" s="53" t="s">
        <v>1408</v>
      </c>
    </row>
    <row r="7094" spans="1:9" ht="17.399999999999999" x14ac:dyDescent="0.3">
      <c r="A7094" s="53" t="s">
        <v>1135</v>
      </c>
      <c r="B7094" s="57">
        <v>45689</v>
      </c>
      <c r="C7094" s="59">
        <v>3682532.9</v>
      </c>
      <c r="D7094" s="60">
        <v>0</v>
      </c>
      <c r="E7094" s="54">
        <v>55237.99</v>
      </c>
      <c r="F7094" s="54">
        <v>54784.98</v>
      </c>
      <c r="G7094" s="55">
        <v>0.99199999999999999</v>
      </c>
      <c r="H7094" s="53">
        <v>0</v>
      </c>
      <c r="I7094" s="53" t="s">
        <v>1408</v>
      </c>
    </row>
    <row r="7095" spans="1:9" ht="17.399999999999999" x14ac:dyDescent="0.3">
      <c r="A7095" s="53" t="s">
        <v>1135</v>
      </c>
      <c r="B7095" s="57">
        <v>45717</v>
      </c>
      <c r="C7095" s="59">
        <v>3570281.07</v>
      </c>
      <c r="D7095" s="60">
        <v>0</v>
      </c>
      <c r="E7095" s="54">
        <v>53554.22</v>
      </c>
      <c r="F7095" s="54">
        <v>56490.75</v>
      </c>
      <c r="G7095" s="55">
        <v>1.0549999999999999</v>
      </c>
      <c r="H7095" s="53">
        <v>0</v>
      </c>
      <c r="I7095" s="53" t="s">
        <v>1408</v>
      </c>
    </row>
    <row r="7096" spans="1:9" ht="17.399999999999999" x14ac:dyDescent="0.3">
      <c r="A7096" s="53" t="s">
        <v>1135</v>
      </c>
      <c r="B7096" s="57">
        <v>45748</v>
      </c>
      <c r="C7096" s="59">
        <v>3457425.25</v>
      </c>
      <c r="D7096" s="60">
        <v>15</v>
      </c>
      <c r="E7096" s="54">
        <v>51861.38</v>
      </c>
      <c r="F7096" s="54">
        <v>50279.37</v>
      </c>
      <c r="G7096" s="55">
        <v>0.96899999999999997</v>
      </c>
      <c r="H7096" s="53">
        <v>0</v>
      </c>
      <c r="I7096" s="53" t="s">
        <v>1408</v>
      </c>
    </row>
    <row r="7097" spans="1:9" ht="17.399999999999999" x14ac:dyDescent="0.3">
      <c r="A7097" s="53" t="s">
        <v>1135</v>
      </c>
      <c r="B7097" s="57">
        <v>45778</v>
      </c>
      <c r="C7097" s="59">
        <v>3346886.66</v>
      </c>
      <c r="D7097" s="60">
        <v>0</v>
      </c>
      <c r="E7097" s="54">
        <v>50203.3</v>
      </c>
      <c r="F7097" s="54">
        <v>52067.040000000001</v>
      </c>
      <c r="G7097" s="55">
        <v>1.0369999999999999</v>
      </c>
      <c r="H7097" s="53">
        <v>0</v>
      </c>
      <c r="I7097" s="53" t="s">
        <v>1408</v>
      </c>
    </row>
    <row r="7098" spans="1:9" ht="17.399999999999999" x14ac:dyDescent="0.3">
      <c r="A7098" s="53" t="s">
        <v>1135</v>
      </c>
      <c r="B7098" s="57">
        <v>45809</v>
      </c>
      <c r="C7098" s="59">
        <v>3258613.05</v>
      </c>
      <c r="D7098" s="60">
        <v>0</v>
      </c>
      <c r="E7098" s="54">
        <v>48879.199999999997</v>
      </c>
      <c r="F7098" s="54">
        <v>52706.12</v>
      </c>
      <c r="G7098" s="55">
        <v>1.0780000000000001</v>
      </c>
      <c r="H7098" s="53">
        <v>0</v>
      </c>
      <c r="I7098" s="53" t="s">
        <v>1408</v>
      </c>
    </row>
    <row r="7099" spans="1:9" ht="17.399999999999999" x14ac:dyDescent="0.3">
      <c r="A7099" s="53" t="s">
        <v>1135</v>
      </c>
      <c r="B7099" s="57">
        <v>45839</v>
      </c>
      <c r="C7099" s="59">
        <v>3164548.58</v>
      </c>
      <c r="D7099" s="60">
        <v>0</v>
      </c>
      <c r="E7099" s="54">
        <v>47468.23</v>
      </c>
      <c r="F7099" s="54">
        <v>49656.480000000003</v>
      </c>
      <c r="G7099" s="55">
        <v>1.046</v>
      </c>
      <c r="H7099" s="53">
        <v>0</v>
      </c>
      <c r="I7099" s="53" t="s">
        <v>1408</v>
      </c>
    </row>
    <row r="7100" spans="1:9" ht="17.399999999999999" x14ac:dyDescent="0.3">
      <c r="A7100" s="53" t="s">
        <v>1135</v>
      </c>
      <c r="B7100" s="57">
        <v>45870</v>
      </c>
      <c r="C7100" s="59">
        <v>3066796.8</v>
      </c>
      <c r="D7100" s="60">
        <v>0</v>
      </c>
      <c r="E7100" s="54">
        <v>46001.95</v>
      </c>
      <c r="F7100" s="54">
        <v>47614.46</v>
      </c>
      <c r="G7100" s="55">
        <v>1.0349999999999999</v>
      </c>
      <c r="H7100" s="53">
        <v>0</v>
      </c>
      <c r="I7100" s="53" t="s">
        <v>1408</v>
      </c>
    </row>
    <row r="7101" spans="1:9" ht="17.399999999999999" x14ac:dyDescent="0.3">
      <c r="A7101" s="53" t="s">
        <v>1135</v>
      </c>
      <c r="B7101" s="57">
        <v>45901</v>
      </c>
      <c r="C7101" s="59">
        <v>2985354.09</v>
      </c>
      <c r="D7101" s="60">
        <v>0</v>
      </c>
      <c r="E7101" s="54">
        <v>44780.31</v>
      </c>
      <c r="F7101" s="54">
        <v>44129.599999999999</v>
      </c>
      <c r="G7101" s="55">
        <v>0.98499999999999999</v>
      </c>
      <c r="H7101" s="53">
        <v>0</v>
      </c>
      <c r="I7101" s="53" t="s">
        <v>1408</v>
      </c>
    </row>
    <row r="7102" spans="1:9" ht="17.399999999999999" x14ac:dyDescent="0.3">
      <c r="A7102" s="53" t="s">
        <v>1135</v>
      </c>
      <c r="B7102" s="57">
        <v>45931</v>
      </c>
      <c r="C7102" s="59">
        <v>2898761.74</v>
      </c>
      <c r="D7102" s="60">
        <v>0</v>
      </c>
      <c r="E7102" s="54">
        <v>43481.43</v>
      </c>
      <c r="F7102" s="54">
        <v>46955.02</v>
      </c>
      <c r="G7102" s="55">
        <v>1.08</v>
      </c>
      <c r="H7102" s="53">
        <v>0</v>
      </c>
      <c r="I7102" s="53" t="s">
        <v>1408</v>
      </c>
    </row>
    <row r="7103" spans="1:9" ht="17.399999999999999" x14ac:dyDescent="0.3">
      <c r="A7103" s="53" t="s">
        <v>1135</v>
      </c>
      <c r="B7103" s="57">
        <v>45962</v>
      </c>
      <c r="C7103" s="59">
        <v>2822409.73</v>
      </c>
      <c r="D7103" s="60">
        <v>0</v>
      </c>
      <c r="E7103" s="54">
        <v>42336.15</v>
      </c>
      <c r="F7103" s="54">
        <v>48560.09</v>
      </c>
      <c r="G7103" s="55">
        <v>1.147</v>
      </c>
      <c r="H7103" s="53">
        <v>0</v>
      </c>
      <c r="I7103" s="53" t="s">
        <v>1408</v>
      </c>
    </row>
    <row r="7104" spans="1:9" ht="17.399999999999999" x14ac:dyDescent="0.3">
      <c r="A7104" s="53" t="s">
        <v>1135</v>
      </c>
      <c r="B7104" s="57">
        <v>45992</v>
      </c>
      <c r="C7104" s="59">
        <v>2746928.68</v>
      </c>
      <c r="D7104" s="60">
        <v>0</v>
      </c>
      <c r="E7104" s="54">
        <v>41203.93</v>
      </c>
      <c r="F7104" s="54">
        <v>45325.33</v>
      </c>
      <c r="G7104" s="55">
        <v>1.1000000000000001</v>
      </c>
      <c r="H7104" s="53">
        <v>0</v>
      </c>
      <c r="I7104" s="53" t="s">
        <v>1408</v>
      </c>
    </row>
    <row r="7105" spans="1:9" ht="17.399999999999999" x14ac:dyDescent="0.3">
      <c r="A7105" s="53" t="s">
        <v>1137</v>
      </c>
      <c r="B7105" s="57">
        <v>45658</v>
      </c>
      <c r="C7105" s="59">
        <v>9487140.7799999993</v>
      </c>
      <c r="D7105" s="60">
        <v>15</v>
      </c>
      <c r="E7105" s="54">
        <v>94871.41</v>
      </c>
      <c r="F7105" s="54">
        <v>100333.01</v>
      </c>
      <c r="G7105" s="55">
        <v>1.0580000000000001</v>
      </c>
      <c r="H7105" s="53">
        <v>0</v>
      </c>
      <c r="I7105" s="53" t="s">
        <v>1408</v>
      </c>
    </row>
    <row r="7106" spans="1:9" ht="17.399999999999999" x14ac:dyDescent="0.3">
      <c r="A7106" s="53" t="s">
        <v>1137</v>
      </c>
      <c r="B7106" s="57">
        <v>45689</v>
      </c>
      <c r="C7106" s="59">
        <v>9305346.5399999991</v>
      </c>
      <c r="D7106" s="60">
        <v>95</v>
      </c>
      <c r="E7106" s="54">
        <v>93053.47</v>
      </c>
      <c r="F7106" s="54">
        <v>43580.24</v>
      </c>
      <c r="G7106" s="55">
        <v>0.46800000000000003</v>
      </c>
      <c r="H7106" s="53">
        <v>0</v>
      </c>
      <c r="I7106" s="53" t="s">
        <v>1409</v>
      </c>
    </row>
    <row r="7107" spans="1:9" ht="17.399999999999999" x14ac:dyDescent="0.3">
      <c r="A7107" s="53" t="s">
        <v>1137</v>
      </c>
      <c r="B7107" s="57">
        <v>45717</v>
      </c>
      <c r="C7107" s="59">
        <v>9164649.8900000006</v>
      </c>
      <c r="D7107" s="60">
        <v>65</v>
      </c>
      <c r="E7107" s="54">
        <v>91646.5</v>
      </c>
      <c r="F7107" s="54">
        <v>66619.13</v>
      </c>
      <c r="G7107" s="55">
        <v>0.72699999999999998</v>
      </c>
      <c r="H7107" s="53">
        <v>0</v>
      </c>
      <c r="I7107" s="53" t="s">
        <v>1411</v>
      </c>
    </row>
    <row r="7108" spans="1:9" ht="17.399999999999999" x14ac:dyDescent="0.3">
      <c r="A7108" s="53" t="s">
        <v>1137</v>
      </c>
      <c r="B7108" s="57">
        <v>45748</v>
      </c>
      <c r="C7108" s="59">
        <v>8994198.1099999994</v>
      </c>
      <c r="D7108" s="60">
        <v>15</v>
      </c>
      <c r="E7108" s="54">
        <v>89941.98</v>
      </c>
      <c r="F7108" s="54">
        <v>90208.45</v>
      </c>
      <c r="G7108" s="55">
        <v>1.0029999999999999</v>
      </c>
      <c r="H7108" s="53">
        <v>0</v>
      </c>
      <c r="I7108" s="53" t="s">
        <v>1408</v>
      </c>
    </row>
    <row r="7109" spans="1:9" ht="17.399999999999999" x14ac:dyDescent="0.3">
      <c r="A7109" s="53" t="s">
        <v>1137</v>
      </c>
      <c r="B7109" s="57">
        <v>45778</v>
      </c>
      <c r="C7109" s="59">
        <v>8830363.5</v>
      </c>
      <c r="D7109" s="60">
        <v>0</v>
      </c>
      <c r="E7109" s="54">
        <v>88303.64</v>
      </c>
      <c r="F7109" s="54">
        <v>101017.03</v>
      </c>
      <c r="G7109" s="55">
        <v>1.1439999999999999</v>
      </c>
      <c r="H7109" s="53">
        <v>0</v>
      </c>
      <c r="I7109" s="53" t="s">
        <v>1408</v>
      </c>
    </row>
    <row r="7110" spans="1:9" ht="17.399999999999999" x14ac:dyDescent="0.3">
      <c r="A7110" s="53" t="s">
        <v>1137</v>
      </c>
      <c r="B7110" s="57">
        <v>45809</v>
      </c>
      <c r="C7110" s="59">
        <v>8668409.3000000007</v>
      </c>
      <c r="D7110" s="60">
        <v>35</v>
      </c>
      <c r="E7110" s="54">
        <v>86684.09</v>
      </c>
      <c r="F7110" s="54">
        <v>49484.34</v>
      </c>
      <c r="G7110" s="55">
        <v>0.57099999999999995</v>
      </c>
      <c r="H7110" s="53">
        <v>0</v>
      </c>
      <c r="I7110" s="53" t="s">
        <v>1410</v>
      </c>
    </row>
    <row r="7111" spans="1:9" ht="17.399999999999999" x14ac:dyDescent="0.3">
      <c r="A7111" s="53" t="s">
        <v>1137</v>
      </c>
      <c r="B7111" s="57">
        <v>45839</v>
      </c>
      <c r="C7111" s="59">
        <v>8531817.7100000009</v>
      </c>
      <c r="D7111" s="60">
        <v>15</v>
      </c>
      <c r="E7111" s="54">
        <v>85318.18</v>
      </c>
      <c r="F7111" s="54">
        <v>81782.429999999993</v>
      </c>
      <c r="G7111" s="55">
        <v>0.95899999999999996</v>
      </c>
      <c r="H7111" s="53">
        <v>0</v>
      </c>
      <c r="I7111" s="53" t="s">
        <v>1408</v>
      </c>
    </row>
    <row r="7112" spans="1:9" ht="17.399999999999999" x14ac:dyDescent="0.3">
      <c r="A7112" s="53" t="s">
        <v>1137</v>
      </c>
      <c r="B7112" s="57">
        <v>45870</v>
      </c>
      <c r="C7112" s="59">
        <v>8373158.54</v>
      </c>
      <c r="D7112" s="60">
        <v>35</v>
      </c>
      <c r="E7112" s="54">
        <v>83731.59</v>
      </c>
      <c r="F7112" s="54">
        <v>52064.83</v>
      </c>
      <c r="G7112" s="55">
        <v>0.622</v>
      </c>
      <c r="H7112" s="53">
        <v>0</v>
      </c>
      <c r="I7112" s="53" t="s">
        <v>1410</v>
      </c>
    </row>
    <row r="7113" spans="1:9" ht="17.399999999999999" x14ac:dyDescent="0.3">
      <c r="A7113" s="53" t="s">
        <v>1137</v>
      </c>
      <c r="B7113" s="57">
        <v>45901</v>
      </c>
      <c r="C7113" s="59">
        <v>8249752.3799999999</v>
      </c>
      <c r="D7113" s="60">
        <v>95</v>
      </c>
      <c r="E7113" s="54">
        <v>82497.52</v>
      </c>
      <c r="F7113" s="54">
        <v>41634.78</v>
      </c>
      <c r="G7113" s="55">
        <v>0.505</v>
      </c>
      <c r="H7113" s="53">
        <v>1</v>
      </c>
      <c r="I7113" s="53" t="s">
        <v>1409</v>
      </c>
    </row>
    <row r="7114" spans="1:9" ht="17.399999999999999" x14ac:dyDescent="0.3">
      <c r="A7114" s="53" t="s">
        <v>1137</v>
      </c>
      <c r="B7114" s="57">
        <v>45931</v>
      </c>
      <c r="C7114" s="59">
        <v>8116061.9900000002</v>
      </c>
      <c r="D7114" s="60">
        <v>0</v>
      </c>
      <c r="E7114" s="54">
        <v>81160.62</v>
      </c>
      <c r="F7114" s="54">
        <v>84455.25</v>
      </c>
      <c r="G7114" s="55">
        <v>1.0409999999999999</v>
      </c>
      <c r="H7114" s="53">
        <v>1</v>
      </c>
      <c r="I7114" s="53" t="s">
        <v>1408</v>
      </c>
    </row>
    <row r="7115" spans="1:9" ht="17.399999999999999" x14ac:dyDescent="0.3">
      <c r="A7115" s="53" t="s">
        <v>1137</v>
      </c>
      <c r="B7115" s="57">
        <v>45962</v>
      </c>
      <c r="C7115" s="59">
        <v>7974112.25</v>
      </c>
      <c r="D7115" s="60">
        <v>65</v>
      </c>
      <c r="E7115" s="54">
        <v>79741.119999999995</v>
      </c>
      <c r="F7115" s="54">
        <v>33749.910000000003</v>
      </c>
      <c r="G7115" s="55">
        <v>0.42299999999999999</v>
      </c>
      <c r="H7115" s="53">
        <v>1</v>
      </c>
      <c r="I7115" s="53" t="s">
        <v>1411</v>
      </c>
    </row>
    <row r="7116" spans="1:9" ht="17.399999999999999" x14ac:dyDescent="0.3">
      <c r="A7116" s="53" t="s">
        <v>1137</v>
      </c>
      <c r="B7116" s="57">
        <v>45992</v>
      </c>
      <c r="C7116" s="59">
        <v>7838762.4400000004</v>
      </c>
      <c r="D7116" s="60">
        <v>0</v>
      </c>
      <c r="E7116" s="54">
        <v>78387.62</v>
      </c>
      <c r="F7116" s="54">
        <v>85674.43</v>
      </c>
      <c r="G7116" s="55">
        <v>1.093</v>
      </c>
      <c r="H7116" s="53">
        <v>1</v>
      </c>
      <c r="I7116" s="53" t="s">
        <v>1408</v>
      </c>
    </row>
    <row r="7117" spans="1:9" ht="17.399999999999999" x14ac:dyDescent="0.3">
      <c r="A7117" s="53" t="s">
        <v>1138</v>
      </c>
      <c r="B7117" s="57">
        <v>45658</v>
      </c>
      <c r="C7117" s="59">
        <v>2746861.33</v>
      </c>
      <c r="D7117" s="60">
        <v>0</v>
      </c>
      <c r="E7117" s="54">
        <v>41202.92</v>
      </c>
      <c r="F7117" s="54">
        <v>41861.919999999998</v>
      </c>
      <c r="G7117" s="55">
        <v>1.016</v>
      </c>
      <c r="H7117" s="53">
        <v>0</v>
      </c>
      <c r="I7117" s="53" t="s">
        <v>1408</v>
      </c>
    </row>
    <row r="7118" spans="1:9" ht="17.399999999999999" x14ac:dyDescent="0.3">
      <c r="A7118" s="53" t="s">
        <v>1138</v>
      </c>
      <c r="B7118" s="57">
        <v>45689</v>
      </c>
      <c r="C7118" s="59">
        <v>2666682.3199999998</v>
      </c>
      <c r="D7118" s="60">
        <v>0</v>
      </c>
      <c r="E7118" s="54">
        <v>40000.230000000003</v>
      </c>
      <c r="F7118" s="54">
        <v>43968.800000000003</v>
      </c>
      <c r="G7118" s="55">
        <v>1.099</v>
      </c>
      <c r="H7118" s="53">
        <v>0</v>
      </c>
      <c r="I7118" s="53" t="s">
        <v>1408</v>
      </c>
    </row>
    <row r="7119" spans="1:9" ht="17.399999999999999" x14ac:dyDescent="0.3">
      <c r="A7119" s="53" t="s">
        <v>1138</v>
      </c>
      <c r="B7119" s="57">
        <v>45717</v>
      </c>
      <c r="C7119" s="59">
        <v>2585157.3199999998</v>
      </c>
      <c r="D7119" s="60">
        <v>0</v>
      </c>
      <c r="E7119" s="54">
        <v>38777.360000000001</v>
      </c>
      <c r="F7119" s="54">
        <v>41809.449999999997</v>
      </c>
      <c r="G7119" s="55">
        <v>1.0780000000000001</v>
      </c>
      <c r="H7119" s="53">
        <v>0</v>
      </c>
      <c r="I7119" s="53" t="s">
        <v>1408</v>
      </c>
    </row>
    <row r="7120" spans="1:9" ht="17.399999999999999" x14ac:dyDescent="0.3">
      <c r="A7120" s="53" t="s">
        <v>1138</v>
      </c>
      <c r="B7120" s="57">
        <v>45748</v>
      </c>
      <c r="C7120" s="59">
        <v>2511540.86</v>
      </c>
      <c r="D7120" s="60">
        <v>15</v>
      </c>
      <c r="E7120" s="54">
        <v>37673.11</v>
      </c>
      <c r="F7120" s="54">
        <v>38504.06</v>
      </c>
      <c r="G7120" s="55">
        <v>1.022</v>
      </c>
      <c r="H7120" s="53">
        <v>0</v>
      </c>
      <c r="I7120" s="53" t="s">
        <v>1408</v>
      </c>
    </row>
    <row r="7121" spans="1:9" ht="17.399999999999999" x14ac:dyDescent="0.3">
      <c r="A7121" s="53" t="s">
        <v>1138</v>
      </c>
      <c r="B7121" s="57">
        <v>45778</v>
      </c>
      <c r="C7121" s="59">
        <v>2445943.6</v>
      </c>
      <c r="D7121" s="60">
        <v>65</v>
      </c>
      <c r="E7121" s="54">
        <v>36689.15</v>
      </c>
      <c r="F7121" s="54">
        <v>23151.14</v>
      </c>
      <c r="G7121" s="55">
        <v>0.63100000000000001</v>
      </c>
      <c r="H7121" s="53">
        <v>0</v>
      </c>
      <c r="I7121" s="53" t="s">
        <v>1411</v>
      </c>
    </row>
    <row r="7122" spans="1:9" ht="17.399999999999999" x14ac:dyDescent="0.3">
      <c r="A7122" s="53" t="s">
        <v>1138</v>
      </c>
      <c r="B7122" s="57">
        <v>45809</v>
      </c>
      <c r="C7122" s="59">
        <v>2374956.46</v>
      </c>
      <c r="D7122" s="60">
        <v>0</v>
      </c>
      <c r="E7122" s="54">
        <v>35624.35</v>
      </c>
      <c r="F7122" s="54">
        <v>35570.49</v>
      </c>
      <c r="G7122" s="55">
        <v>0.998</v>
      </c>
      <c r="H7122" s="53">
        <v>0</v>
      </c>
      <c r="I7122" s="53" t="s">
        <v>1408</v>
      </c>
    </row>
    <row r="7123" spans="1:9" ht="17.399999999999999" x14ac:dyDescent="0.3">
      <c r="A7123" s="53" t="s">
        <v>1138</v>
      </c>
      <c r="B7123" s="57">
        <v>45839</v>
      </c>
      <c r="C7123" s="59">
        <v>2300739.9500000002</v>
      </c>
      <c r="D7123" s="60">
        <v>0</v>
      </c>
      <c r="E7123" s="54">
        <v>34511.1</v>
      </c>
      <c r="F7123" s="54">
        <v>35824.97</v>
      </c>
      <c r="G7123" s="55">
        <v>1.038</v>
      </c>
      <c r="H7123" s="53">
        <v>0</v>
      </c>
      <c r="I7123" s="53" t="s">
        <v>1408</v>
      </c>
    </row>
    <row r="7124" spans="1:9" ht="17.399999999999999" x14ac:dyDescent="0.3">
      <c r="A7124" s="53" t="s">
        <v>1138</v>
      </c>
      <c r="B7124" s="57">
        <v>45870</v>
      </c>
      <c r="C7124" s="59">
        <v>2232824.89</v>
      </c>
      <c r="D7124" s="60">
        <v>0</v>
      </c>
      <c r="E7124" s="54">
        <v>33492.370000000003</v>
      </c>
      <c r="F7124" s="54">
        <v>35213.440000000002</v>
      </c>
      <c r="G7124" s="55">
        <v>1.0509999999999999</v>
      </c>
      <c r="H7124" s="53">
        <v>0</v>
      </c>
      <c r="I7124" s="53" t="s">
        <v>1408</v>
      </c>
    </row>
    <row r="7125" spans="1:9" ht="17.399999999999999" x14ac:dyDescent="0.3">
      <c r="A7125" s="53" t="s">
        <v>1138</v>
      </c>
      <c r="B7125" s="57">
        <v>45901</v>
      </c>
      <c r="C7125" s="59">
        <v>2161987.25</v>
      </c>
      <c r="D7125" s="60">
        <v>65</v>
      </c>
      <c r="E7125" s="54">
        <v>32429.81</v>
      </c>
      <c r="F7125" s="54">
        <v>21936.3</v>
      </c>
      <c r="G7125" s="55">
        <v>0.67600000000000005</v>
      </c>
      <c r="H7125" s="53">
        <v>0</v>
      </c>
      <c r="I7125" s="53" t="s">
        <v>1411</v>
      </c>
    </row>
    <row r="7126" spans="1:9" ht="17.399999999999999" x14ac:dyDescent="0.3">
      <c r="A7126" s="53" t="s">
        <v>1138</v>
      </c>
      <c r="B7126" s="57">
        <v>45931</v>
      </c>
      <c r="C7126" s="59">
        <v>2103272.1800000002</v>
      </c>
      <c r="D7126" s="60">
        <v>35</v>
      </c>
      <c r="E7126" s="54">
        <v>31549.08</v>
      </c>
      <c r="F7126" s="54">
        <v>20207.48</v>
      </c>
      <c r="G7126" s="55">
        <v>0.64100000000000001</v>
      </c>
      <c r="H7126" s="53">
        <v>0</v>
      </c>
      <c r="I7126" s="53" t="s">
        <v>1410</v>
      </c>
    </row>
    <row r="7127" spans="1:9" ht="17.399999999999999" x14ac:dyDescent="0.3">
      <c r="A7127" s="53" t="s">
        <v>1138</v>
      </c>
      <c r="B7127" s="57">
        <v>45962</v>
      </c>
      <c r="C7127" s="59">
        <v>2044595.72</v>
      </c>
      <c r="D7127" s="60">
        <v>0</v>
      </c>
      <c r="E7127" s="54">
        <v>30668.94</v>
      </c>
      <c r="F7127" s="54">
        <v>33740.06</v>
      </c>
      <c r="G7127" s="55">
        <v>1.1000000000000001</v>
      </c>
      <c r="H7127" s="53">
        <v>0</v>
      </c>
      <c r="I7127" s="53" t="s">
        <v>1408</v>
      </c>
    </row>
    <row r="7128" spans="1:9" ht="17.399999999999999" x14ac:dyDescent="0.3">
      <c r="A7128" s="53" t="s">
        <v>1138</v>
      </c>
      <c r="B7128" s="57">
        <v>45992</v>
      </c>
      <c r="C7128" s="59">
        <v>1977277.15</v>
      </c>
      <c r="D7128" s="60">
        <v>0</v>
      </c>
      <c r="E7128" s="54">
        <v>29659.16</v>
      </c>
      <c r="F7128" s="54">
        <v>30870.67</v>
      </c>
      <c r="G7128" s="55">
        <v>1.0409999999999999</v>
      </c>
      <c r="H7128" s="53">
        <v>0</v>
      </c>
      <c r="I7128" s="53" t="s">
        <v>1408</v>
      </c>
    </row>
    <row r="7129" spans="1:9" ht="17.399999999999999" x14ac:dyDescent="0.3">
      <c r="A7129" s="53" t="s">
        <v>1139</v>
      </c>
      <c r="B7129" s="57">
        <v>45658</v>
      </c>
      <c r="C7129" s="59">
        <v>1705687.87</v>
      </c>
      <c r="D7129" s="60">
        <v>0</v>
      </c>
      <c r="E7129" s="54">
        <v>25585.32</v>
      </c>
      <c r="F7129" s="54">
        <v>29310</v>
      </c>
      <c r="G7129" s="55">
        <v>1.1459999999999999</v>
      </c>
      <c r="H7129" s="53">
        <v>0</v>
      </c>
      <c r="I7129" s="53" t="s">
        <v>1408</v>
      </c>
    </row>
    <row r="7130" spans="1:9" ht="17.399999999999999" x14ac:dyDescent="0.3">
      <c r="A7130" s="53" t="s">
        <v>1139</v>
      </c>
      <c r="B7130" s="57">
        <v>45689</v>
      </c>
      <c r="C7130" s="59">
        <v>1658095.78</v>
      </c>
      <c r="D7130" s="60">
        <v>65</v>
      </c>
      <c r="E7130" s="54">
        <v>24871.439999999999</v>
      </c>
      <c r="F7130" s="54">
        <v>17379.740000000002</v>
      </c>
      <c r="G7130" s="55">
        <v>0.69899999999999995</v>
      </c>
      <c r="H7130" s="53">
        <v>0</v>
      </c>
      <c r="I7130" s="53" t="s">
        <v>1411</v>
      </c>
    </row>
    <row r="7131" spans="1:9" ht="17.399999999999999" x14ac:dyDescent="0.3">
      <c r="A7131" s="53" t="s">
        <v>1139</v>
      </c>
      <c r="B7131" s="57">
        <v>45717</v>
      </c>
      <c r="C7131" s="59">
        <v>1606006.48</v>
      </c>
      <c r="D7131" s="60">
        <v>0</v>
      </c>
      <c r="E7131" s="54">
        <v>24090.1</v>
      </c>
      <c r="F7131" s="54">
        <v>25572.87</v>
      </c>
      <c r="G7131" s="55">
        <v>1.0620000000000001</v>
      </c>
      <c r="H7131" s="53">
        <v>0</v>
      </c>
      <c r="I7131" s="53" t="s">
        <v>1408</v>
      </c>
    </row>
    <row r="7132" spans="1:9" ht="17.399999999999999" x14ac:dyDescent="0.3">
      <c r="A7132" s="53" t="s">
        <v>1139</v>
      </c>
      <c r="B7132" s="57">
        <v>45748</v>
      </c>
      <c r="C7132" s="59">
        <v>1562681.36</v>
      </c>
      <c r="D7132" s="60">
        <v>0</v>
      </c>
      <c r="E7132" s="54">
        <v>23440.22</v>
      </c>
      <c r="F7132" s="54">
        <v>23929.89</v>
      </c>
      <c r="G7132" s="55">
        <v>1.0209999999999999</v>
      </c>
      <c r="H7132" s="53">
        <v>0</v>
      </c>
      <c r="I7132" s="53" t="s">
        <v>1408</v>
      </c>
    </row>
    <row r="7133" spans="1:9" ht="17.399999999999999" x14ac:dyDescent="0.3">
      <c r="A7133" s="53" t="s">
        <v>1139</v>
      </c>
      <c r="B7133" s="57">
        <v>45778</v>
      </c>
      <c r="C7133" s="59">
        <v>1513764.46</v>
      </c>
      <c r="D7133" s="60">
        <v>0</v>
      </c>
      <c r="E7133" s="54">
        <v>22706.47</v>
      </c>
      <c r="F7133" s="54">
        <v>22539.43</v>
      </c>
      <c r="G7133" s="55">
        <v>0.99299999999999999</v>
      </c>
      <c r="H7133" s="53">
        <v>0</v>
      </c>
      <c r="I7133" s="53" t="s">
        <v>1408</v>
      </c>
    </row>
    <row r="7134" spans="1:9" ht="17.399999999999999" x14ac:dyDescent="0.3">
      <c r="A7134" s="53" t="s">
        <v>1139</v>
      </c>
      <c r="B7134" s="57">
        <v>45809</v>
      </c>
      <c r="C7134" s="59">
        <v>1467072.56</v>
      </c>
      <c r="D7134" s="60">
        <v>0</v>
      </c>
      <c r="E7134" s="54">
        <v>22006.09</v>
      </c>
      <c r="F7134" s="54">
        <v>22637.279999999999</v>
      </c>
      <c r="G7134" s="55">
        <v>1.0289999999999999</v>
      </c>
      <c r="H7134" s="53">
        <v>0</v>
      </c>
      <c r="I7134" s="53" t="s">
        <v>1408</v>
      </c>
    </row>
    <row r="7135" spans="1:9" ht="17.399999999999999" x14ac:dyDescent="0.3">
      <c r="A7135" s="53" t="s">
        <v>1139</v>
      </c>
      <c r="B7135" s="57">
        <v>45839</v>
      </c>
      <c r="C7135" s="59">
        <v>1425827.62</v>
      </c>
      <c r="D7135" s="60">
        <v>0</v>
      </c>
      <c r="E7135" s="54">
        <v>21387.41</v>
      </c>
      <c r="F7135" s="54">
        <v>21966.16</v>
      </c>
      <c r="G7135" s="55">
        <v>1.0269999999999999</v>
      </c>
      <c r="H7135" s="53">
        <v>0</v>
      </c>
      <c r="I7135" s="53" t="s">
        <v>1408</v>
      </c>
    </row>
    <row r="7136" spans="1:9" ht="17.399999999999999" x14ac:dyDescent="0.3">
      <c r="A7136" s="53" t="s">
        <v>1139</v>
      </c>
      <c r="B7136" s="57">
        <v>45870</v>
      </c>
      <c r="C7136" s="59">
        <v>1387633.35</v>
      </c>
      <c r="D7136" s="60">
        <v>95</v>
      </c>
      <c r="E7136" s="54">
        <v>20814.5</v>
      </c>
      <c r="F7136" s="54">
        <v>9504.0300000000007</v>
      </c>
      <c r="G7136" s="55">
        <v>0.45700000000000002</v>
      </c>
      <c r="H7136" s="53">
        <v>0</v>
      </c>
      <c r="I7136" s="53" t="s">
        <v>1409</v>
      </c>
    </row>
    <row r="7137" spans="1:9" ht="17.399999999999999" x14ac:dyDescent="0.3">
      <c r="A7137" s="53" t="s">
        <v>1139</v>
      </c>
      <c r="B7137" s="57">
        <v>45901</v>
      </c>
      <c r="C7137" s="59">
        <v>1342231.67</v>
      </c>
      <c r="D7137" s="60">
        <v>0</v>
      </c>
      <c r="E7137" s="54">
        <v>20133.48</v>
      </c>
      <c r="F7137" s="54">
        <v>19964.18</v>
      </c>
      <c r="G7137" s="55">
        <v>0.99199999999999999</v>
      </c>
      <c r="H7137" s="53">
        <v>0</v>
      </c>
      <c r="I7137" s="53" t="s">
        <v>1408</v>
      </c>
    </row>
    <row r="7138" spans="1:9" ht="17.399999999999999" x14ac:dyDescent="0.3">
      <c r="A7138" s="53" t="s">
        <v>1139</v>
      </c>
      <c r="B7138" s="57">
        <v>45931</v>
      </c>
      <c r="C7138" s="59">
        <v>1300997.3500000001</v>
      </c>
      <c r="D7138" s="60">
        <v>0</v>
      </c>
      <c r="E7138" s="54">
        <v>19514.96</v>
      </c>
      <c r="F7138" s="54">
        <v>21629.29</v>
      </c>
      <c r="G7138" s="55">
        <v>1.1080000000000001</v>
      </c>
      <c r="H7138" s="53">
        <v>0</v>
      </c>
      <c r="I7138" s="53" t="s">
        <v>1408</v>
      </c>
    </row>
    <row r="7139" spans="1:9" ht="17.399999999999999" x14ac:dyDescent="0.3">
      <c r="A7139" s="53" t="s">
        <v>1139</v>
      </c>
      <c r="B7139" s="57">
        <v>45962</v>
      </c>
      <c r="C7139" s="59">
        <v>1263027.7</v>
      </c>
      <c r="D7139" s="60">
        <v>95</v>
      </c>
      <c r="E7139" s="54">
        <v>18945.419999999998</v>
      </c>
      <c r="F7139" s="54">
        <v>3613.06</v>
      </c>
      <c r="G7139" s="55">
        <v>0.191</v>
      </c>
      <c r="H7139" s="53">
        <v>1</v>
      </c>
      <c r="I7139" s="53" t="s">
        <v>1409</v>
      </c>
    </row>
    <row r="7140" spans="1:9" ht="17.399999999999999" x14ac:dyDescent="0.3">
      <c r="A7140" s="53" t="s">
        <v>1139</v>
      </c>
      <c r="B7140" s="57">
        <v>45992</v>
      </c>
      <c r="C7140" s="59">
        <v>1226361.1499999999</v>
      </c>
      <c r="D7140" s="60">
        <v>35</v>
      </c>
      <c r="E7140" s="54">
        <v>18395.419999999998</v>
      </c>
      <c r="F7140" s="54">
        <v>15604.12</v>
      </c>
      <c r="G7140" s="55">
        <v>0.84799999999999998</v>
      </c>
      <c r="H7140" s="53">
        <v>1</v>
      </c>
      <c r="I7140" s="53" t="s">
        <v>1410</v>
      </c>
    </row>
    <row r="7141" spans="1:9" ht="17.399999999999999" x14ac:dyDescent="0.3">
      <c r="A7141" s="53" t="s">
        <v>1141</v>
      </c>
      <c r="B7141" s="57">
        <v>45658</v>
      </c>
      <c r="C7141" s="59">
        <v>577646.11</v>
      </c>
      <c r="D7141" s="60">
        <v>0</v>
      </c>
      <c r="E7141" s="54">
        <v>8664.69</v>
      </c>
      <c r="F7141" s="54">
        <v>8900.58</v>
      </c>
      <c r="G7141" s="55">
        <v>1.0269999999999999</v>
      </c>
      <c r="H7141" s="53">
        <v>0</v>
      </c>
      <c r="I7141" s="53" t="s">
        <v>1408</v>
      </c>
    </row>
    <row r="7142" spans="1:9" ht="17.399999999999999" x14ac:dyDescent="0.3">
      <c r="A7142" s="53" t="s">
        <v>1141</v>
      </c>
      <c r="B7142" s="57">
        <v>45689</v>
      </c>
      <c r="C7142" s="59">
        <v>559809.26</v>
      </c>
      <c r="D7142" s="60">
        <v>15</v>
      </c>
      <c r="E7142" s="54">
        <v>8397.14</v>
      </c>
      <c r="F7142" s="54">
        <v>9378.99</v>
      </c>
      <c r="G7142" s="55">
        <v>1.117</v>
      </c>
      <c r="H7142" s="53">
        <v>0</v>
      </c>
      <c r="I7142" s="53" t="s">
        <v>1408</v>
      </c>
    </row>
    <row r="7143" spans="1:9" ht="17.399999999999999" x14ac:dyDescent="0.3">
      <c r="A7143" s="53" t="s">
        <v>1141</v>
      </c>
      <c r="B7143" s="57">
        <v>45717</v>
      </c>
      <c r="C7143" s="59">
        <v>542854.74</v>
      </c>
      <c r="D7143" s="60">
        <v>0</v>
      </c>
      <c r="E7143" s="54">
        <v>8142.82</v>
      </c>
      <c r="F7143" s="54">
        <v>8361.74</v>
      </c>
      <c r="G7143" s="55">
        <v>1.0269999999999999</v>
      </c>
      <c r="H7143" s="53">
        <v>0</v>
      </c>
      <c r="I7143" s="53" t="s">
        <v>1408</v>
      </c>
    </row>
    <row r="7144" spans="1:9" ht="17.399999999999999" x14ac:dyDescent="0.3">
      <c r="A7144" s="53" t="s">
        <v>1141</v>
      </c>
      <c r="B7144" s="57">
        <v>45748</v>
      </c>
      <c r="C7144" s="59">
        <v>526177.64</v>
      </c>
      <c r="D7144" s="60">
        <v>0</v>
      </c>
      <c r="E7144" s="54">
        <v>7892.66</v>
      </c>
      <c r="F7144" s="54">
        <v>7927.19</v>
      </c>
      <c r="G7144" s="55">
        <v>1.004</v>
      </c>
      <c r="H7144" s="53">
        <v>0</v>
      </c>
      <c r="I7144" s="53" t="s">
        <v>1408</v>
      </c>
    </row>
    <row r="7145" spans="1:9" ht="17.399999999999999" x14ac:dyDescent="0.3">
      <c r="A7145" s="53" t="s">
        <v>1141</v>
      </c>
      <c r="B7145" s="57">
        <v>45778</v>
      </c>
      <c r="C7145" s="59">
        <v>512049.17</v>
      </c>
      <c r="D7145" s="60">
        <v>15</v>
      </c>
      <c r="E7145" s="54">
        <v>7680.74</v>
      </c>
      <c r="F7145" s="54">
        <v>8142.66</v>
      </c>
      <c r="G7145" s="55">
        <v>1.06</v>
      </c>
      <c r="H7145" s="53">
        <v>0</v>
      </c>
      <c r="I7145" s="53" t="s">
        <v>1408</v>
      </c>
    </row>
    <row r="7146" spans="1:9" ht="17.399999999999999" x14ac:dyDescent="0.3">
      <c r="A7146" s="53" t="s">
        <v>1141</v>
      </c>
      <c r="B7146" s="57">
        <v>45809</v>
      </c>
      <c r="C7146" s="59">
        <v>497544.89</v>
      </c>
      <c r="D7146" s="60">
        <v>0</v>
      </c>
      <c r="E7146" s="54">
        <v>7463.17</v>
      </c>
      <c r="F7146" s="54">
        <v>7707.85</v>
      </c>
      <c r="G7146" s="55">
        <v>1.0329999999999999</v>
      </c>
      <c r="H7146" s="53">
        <v>0</v>
      </c>
      <c r="I7146" s="53" t="s">
        <v>1408</v>
      </c>
    </row>
    <row r="7147" spans="1:9" ht="17.399999999999999" x14ac:dyDescent="0.3">
      <c r="A7147" s="53" t="s">
        <v>1141</v>
      </c>
      <c r="B7147" s="57">
        <v>45839</v>
      </c>
      <c r="C7147" s="59">
        <v>481650.98</v>
      </c>
      <c r="D7147" s="60">
        <v>65</v>
      </c>
      <c r="E7147" s="54">
        <v>7224.76</v>
      </c>
      <c r="F7147" s="54">
        <v>5119.2</v>
      </c>
      <c r="G7147" s="55">
        <v>0.70899999999999996</v>
      </c>
      <c r="H7147" s="53">
        <v>0</v>
      </c>
      <c r="I7147" s="53" t="s">
        <v>1411</v>
      </c>
    </row>
    <row r="7148" spans="1:9" ht="17.399999999999999" x14ac:dyDescent="0.3">
      <c r="A7148" s="53" t="s">
        <v>1141</v>
      </c>
      <c r="B7148" s="57">
        <v>45870</v>
      </c>
      <c r="C7148" s="59">
        <v>468590.13</v>
      </c>
      <c r="D7148" s="60">
        <v>15</v>
      </c>
      <c r="E7148" s="54">
        <v>7028.85</v>
      </c>
      <c r="F7148" s="54">
        <v>8015.55</v>
      </c>
      <c r="G7148" s="55">
        <v>1.1399999999999999</v>
      </c>
      <c r="H7148" s="53">
        <v>0</v>
      </c>
      <c r="I7148" s="53" t="s">
        <v>1408</v>
      </c>
    </row>
    <row r="7149" spans="1:9" ht="17.399999999999999" x14ac:dyDescent="0.3">
      <c r="A7149" s="53" t="s">
        <v>1141</v>
      </c>
      <c r="B7149" s="57">
        <v>45901</v>
      </c>
      <c r="C7149" s="59">
        <v>453672.72</v>
      </c>
      <c r="D7149" s="60">
        <v>0</v>
      </c>
      <c r="E7149" s="54">
        <v>6805.09</v>
      </c>
      <c r="F7149" s="54">
        <v>7084.99</v>
      </c>
      <c r="G7149" s="55">
        <v>1.0409999999999999</v>
      </c>
      <c r="H7149" s="53">
        <v>0</v>
      </c>
      <c r="I7149" s="53" t="s">
        <v>1408</v>
      </c>
    </row>
    <row r="7150" spans="1:9" ht="17.399999999999999" x14ac:dyDescent="0.3">
      <c r="A7150" s="53" t="s">
        <v>1141</v>
      </c>
      <c r="B7150" s="57">
        <v>45931</v>
      </c>
      <c r="C7150" s="59">
        <v>441019.65</v>
      </c>
      <c r="D7150" s="60">
        <v>0</v>
      </c>
      <c r="E7150" s="54">
        <v>6615.29</v>
      </c>
      <c r="F7150" s="54">
        <v>6355.21</v>
      </c>
      <c r="G7150" s="55">
        <v>0.96099999999999997</v>
      </c>
      <c r="H7150" s="53">
        <v>0</v>
      </c>
      <c r="I7150" s="53" t="s">
        <v>1408</v>
      </c>
    </row>
    <row r="7151" spans="1:9" ht="17.399999999999999" x14ac:dyDescent="0.3">
      <c r="A7151" s="53" t="s">
        <v>1141</v>
      </c>
      <c r="B7151" s="57">
        <v>45962</v>
      </c>
      <c r="C7151" s="59">
        <v>427777.15</v>
      </c>
      <c r="D7151" s="60">
        <v>0</v>
      </c>
      <c r="E7151" s="54">
        <v>6416.66</v>
      </c>
      <c r="F7151" s="54">
        <v>6474.48</v>
      </c>
      <c r="G7151" s="55">
        <v>1.0089999999999999</v>
      </c>
      <c r="H7151" s="53">
        <v>0</v>
      </c>
      <c r="I7151" s="53" t="s">
        <v>1408</v>
      </c>
    </row>
    <row r="7152" spans="1:9" ht="17.399999999999999" x14ac:dyDescent="0.3">
      <c r="A7152" s="53" t="s">
        <v>1141</v>
      </c>
      <c r="B7152" s="57">
        <v>45992</v>
      </c>
      <c r="C7152" s="59">
        <v>414194.77</v>
      </c>
      <c r="D7152" s="60">
        <v>0</v>
      </c>
      <c r="E7152" s="54">
        <v>6212.92</v>
      </c>
      <c r="F7152" s="54">
        <v>6464.02</v>
      </c>
      <c r="G7152" s="55">
        <v>1.04</v>
      </c>
      <c r="H7152" s="53">
        <v>0</v>
      </c>
      <c r="I7152" s="53" t="s">
        <v>1408</v>
      </c>
    </row>
    <row r="7153" spans="1:9" ht="17.399999999999999" x14ac:dyDescent="0.3">
      <c r="A7153" s="53" t="s">
        <v>1142</v>
      </c>
      <c r="B7153" s="57">
        <v>45658</v>
      </c>
      <c r="C7153" s="59">
        <v>12012494.67</v>
      </c>
      <c r="D7153" s="60">
        <v>185</v>
      </c>
      <c r="E7153" s="54">
        <v>180187.42</v>
      </c>
      <c r="F7153" s="54">
        <v>17.22</v>
      </c>
      <c r="G7153" s="55">
        <v>0</v>
      </c>
      <c r="H7153" s="53">
        <v>0</v>
      </c>
      <c r="I7153" s="53" t="s">
        <v>1412</v>
      </c>
    </row>
    <row r="7154" spans="1:9" ht="17.399999999999999" x14ac:dyDescent="0.3">
      <c r="A7154" s="53" t="s">
        <v>1142</v>
      </c>
      <c r="B7154" s="57">
        <v>45689</v>
      </c>
      <c r="C7154" s="59">
        <v>12012494.67</v>
      </c>
      <c r="D7154" s="60">
        <v>999</v>
      </c>
      <c r="E7154" s="54">
        <v>180187.42</v>
      </c>
      <c r="F7154" s="54">
        <v>34427.379999999997</v>
      </c>
      <c r="G7154" s="55">
        <v>0.191</v>
      </c>
      <c r="H7154" s="53">
        <v>0</v>
      </c>
      <c r="I7154" s="53" t="s">
        <v>1412</v>
      </c>
    </row>
    <row r="7155" spans="1:9" ht="17.399999999999999" x14ac:dyDescent="0.3">
      <c r="A7155" s="53" t="s">
        <v>1142</v>
      </c>
      <c r="B7155" s="57">
        <v>45717</v>
      </c>
      <c r="C7155" s="59">
        <v>12012494.67</v>
      </c>
      <c r="D7155" s="60">
        <v>999</v>
      </c>
      <c r="E7155" s="54">
        <v>180187.42</v>
      </c>
      <c r="F7155" s="54">
        <v>5462.25</v>
      </c>
      <c r="G7155" s="55">
        <v>0.03</v>
      </c>
      <c r="H7155" s="53">
        <v>0</v>
      </c>
      <c r="I7155" s="53" t="s">
        <v>1412</v>
      </c>
    </row>
    <row r="7156" spans="1:9" ht="17.399999999999999" x14ac:dyDescent="0.3">
      <c r="A7156" s="53" t="s">
        <v>1142</v>
      </c>
      <c r="B7156" s="57">
        <v>45748</v>
      </c>
      <c r="C7156" s="59">
        <v>12012494.67</v>
      </c>
      <c r="D7156" s="60">
        <v>999</v>
      </c>
      <c r="E7156" s="54">
        <v>180187.42</v>
      </c>
      <c r="F7156" s="54">
        <v>1486.3</v>
      </c>
      <c r="G7156" s="55">
        <v>8.0000000000000002E-3</v>
      </c>
      <c r="H7156" s="53">
        <v>0</v>
      </c>
      <c r="I7156" s="53" t="s">
        <v>1412</v>
      </c>
    </row>
    <row r="7157" spans="1:9" ht="17.399999999999999" x14ac:dyDescent="0.3">
      <c r="A7157" s="53" t="s">
        <v>1142</v>
      </c>
      <c r="B7157" s="57">
        <v>45778</v>
      </c>
      <c r="C7157" s="59">
        <v>12012494.67</v>
      </c>
      <c r="D7157" s="60">
        <v>999</v>
      </c>
      <c r="E7157" s="54">
        <v>180187.42</v>
      </c>
      <c r="F7157" s="54">
        <v>21600.57</v>
      </c>
      <c r="G7157" s="55">
        <v>0.12</v>
      </c>
      <c r="H7157" s="53">
        <v>0</v>
      </c>
      <c r="I7157" s="53" t="s">
        <v>1412</v>
      </c>
    </row>
    <row r="7158" spans="1:9" ht="17.399999999999999" x14ac:dyDescent="0.3">
      <c r="A7158" s="53" t="s">
        <v>1142</v>
      </c>
      <c r="B7158" s="57">
        <v>45809</v>
      </c>
      <c r="C7158" s="59">
        <v>12012494.67</v>
      </c>
      <c r="D7158" s="60">
        <v>999</v>
      </c>
      <c r="E7158" s="54">
        <v>180187.42</v>
      </c>
      <c r="F7158" s="54">
        <v>20204.14</v>
      </c>
      <c r="G7158" s="55">
        <v>0.112</v>
      </c>
      <c r="H7158" s="53">
        <v>0</v>
      </c>
      <c r="I7158" s="53" t="s">
        <v>1412</v>
      </c>
    </row>
    <row r="7159" spans="1:9" ht="17.399999999999999" x14ac:dyDescent="0.3">
      <c r="A7159" s="53" t="s">
        <v>1142</v>
      </c>
      <c r="B7159" s="57">
        <v>45839</v>
      </c>
      <c r="C7159" s="59">
        <v>12012494.67</v>
      </c>
      <c r="D7159" s="60">
        <v>999</v>
      </c>
      <c r="E7159" s="54">
        <v>180187.42</v>
      </c>
      <c r="F7159" s="54">
        <v>29981.52</v>
      </c>
      <c r="G7159" s="55">
        <v>0.16600000000000001</v>
      </c>
      <c r="H7159" s="53">
        <v>0</v>
      </c>
      <c r="I7159" s="53" t="s">
        <v>1412</v>
      </c>
    </row>
    <row r="7160" spans="1:9" ht="17.399999999999999" x14ac:dyDescent="0.3">
      <c r="A7160" s="53" t="s">
        <v>1142</v>
      </c>
      <c r="B7160" s="57">
        <v>45870</v>
      </c>
      <c r="C7160" s="59">
        <v>12012494.67</v>
      </c>
      <c r="D7160" s="60">
        <v>999</v>
      </c>
      <c r="E7160" s="54">
        <v>180187.42</v>
      </c>
      <c r="F7160" s="54">
        <v>24777.26</v>
      </c>
      <c r="G7160" s="55">
        <v>0.13800000000000001</v>
      </c>
      <c r="H7160" s="53">
        <v>0</v>
      </c>
      <c r="I7160" s="53" t="s">
        <v>1412</v>
      </c>
    </row>
    <row r="7161" spans="1:9" ht="17.399999999999999" x14ac:dyDescent="0.3">
      <c r="A7161" s="53" t="s">
        <v>1142</v>
      </c>
      <c r="B7161" s="57">
        <v>45901</v>
      </c>
      <c r="C7161" s="59">
        <v>12012494.67</v>
      </c>
      <c r="D7161" s="60">
        <v>999</v>
      </c>
      <c r="E7161" s="54">
        <v>180187.42</v>
      </c>
      <c r="F7161" s="54">
        <v>14208.1</v>
      </c>
      <c r="G7161" s="55">
        <v>7.9000000000000001E-2</v>
      </c>
      <c r="H7161" s="53">
        <v>0</v>
      </c>
      <c r="I7161" s="53" t="s">
        <v>1412</v>
      </c>
    </row>
    <row r="7162" spans="1:9" ht="17.399999999999999" x14ac:dyDescent="0.3">
      <c r="A7162" s="53" t="s">
        <v>1142</v>
      </c>
      <c r="B7162" s="57">
        <v>45931</v>
      </c>
      <c r="C7162" s="59">
        <v>12012494.67</v>
      </c>
      <c r="D7162" s="60">
        <v>999</v>
      </c>
      <c r="E7162" s="54">
        <v>180187.42</v>
      </c>
      <c r="F7162" s="54">
        <v>33559.699999999997</v>
      </c>
      <c r="G7162" s="55">
        <v>0.186</v>
      </c>
      <c r="H7162" s="53">
        <v>0</v>
      </c>
      <c r="I7162" s="53" t="s">
        <v>1412</v>
      </c>
    </row>
    <row r="7163" spans="1:9" ht="17.399999999999999" x14ac:dyDescent="0.3">
      <c r="A7163" s="53" t="s">
        <v>1142</v>
      </c>
      <c r="B7163" s="57">
        <v>45962</v>
      </c>
      <c r="C7163" s="59">
        <v>12012494.67</v>
      </c>
      <c r="D7163" s="60">
        <v>999</v>
      </c>
      <c r="E7163" s="54">
        <v>180187.42</v>
      </c>
      <c r="F7163" s="54">
        <v>35520.58</v>
      </c>
      <c r="G7163" s="55">
        <v>0.19700000000000001</v>
      </c>
      <c r="H7163" s="53">
        <v>0</v>
      </c>
      <c r="I7163" s="53" t="s">
        <v>1412</v>
      </c>
    </row>
    <row r="7164" spans="1:9" ht="17.399999999999999" x14ac:dyDescent="0.3">
      <c r="A7164" s="53" t="s">
        <v>1142</v>
      </c>
      <c r="B7164" s="57">
        <v>45992</v>
      </c>
      <c r="C7164" s="59">
        <v>12012494.67</v>
      </c>
      <c r="D7164" s="60">
        <v>999</v>
      </c>
      <c r="E7164" s="54">
        <v>180187.42</v>
      </c>
      <c r="F7164" s="54">
        <v>25036.43</v>
      </c>
      <c r="G7164" s="55">
        <v>0.13900000000000001</v>
      </c>
      <c r="H7164" s="53">
        <v>0</v>
      </c>
      <c r="I7164" s="53" t="s">
        <v>1412</v>
      </c>
    </row>
    <row r="7165" spans="1:9" ht="17.399999999999999" x14ac:dyDescent="0.3">
      <c r="A7165" s="53" t="s">
        <v>1144</v>
      </c>
      <c r="B7165" s="57">
        <v>45658</v>
      </c>
      <c r="C7165" s="59">
        <v>51681832.909999996</v>
      </c>
      <c r="D7165" s="60">
        <v>65</v>
      </c>
      <c r="E7165" s="54">
        <v>516818.33</v>
      </c>
      <c r="F7165" s="54">
        <v>405622.85</v>
      </c>
      <c r="G7165" s="55">
        <v>0.78500000000000003</v>
      </c>
      <c r="H7165" s="53">
        <v>0</v>
      </c>
      <c r="I7165" s="53" t="s">
        <v>1411</v>
      </c>
    </row>
    <row r="7166" spans="1:9" ht="17.399999999999999" x14ac:dyDescent="0.3">
      <c r="A7166" s="53" t="s">
        <v>1144</v>
      </c>
      <c r="B7166" s="57">
        <v>45689</v>
      </c>
      <c r="C7166" s="59">
        <v>50713736.07</v>
      </c>
      <c r="D7166" s="60">
        <v>0</v>
      </c>
      <c r="E7166" s="54">
        <v>507137.36</v>
      </c>
      <c r="F7166" s="54">
        <v>558334.46</v>
      </c>
      <c r="G7166" s="55">
        <v>1.101</v>
      </c>
      <c r="H7166" s="53">
        <v>0</v>
      </c>
      <c r="I7166" s="53" t="s">
        <v>1408</v>
      </c>
    </row>
    <row r="7167" spans="1:9" ht="17.399999999999999" x14ac:dyDescent="0.3">
      <c r="A7167" s="53" t="s">
        <v>1144</v>
      </c>
      <c r="B7167" s="57">
        <v>45717</v>
      </c>
      <c r="C7167" s="59">
        <v>49653409.450000003</v>
      </c>
      <c r="D7167" s="60">
        <v>0</v>
      </c>
      <c r="E7167" s="54">
        <v>496534.09</v>
      </c>
      <c r="F7167" s="54">
        <v>494775.53</v>
      </c>
      <c r="G7167" s="55">
        <v>0.996</v>
      </c>
      <c r="H7167" s="53">
        <v>0</v>
      </c>
      <c r="I7167" s="53" t="s">
        <v>1408</v>
      </c>
    </row>
    <row r="7168" spans="1:9" ht="17.399999999999999" x14ac:dyDescent="0.3">
      <c r="A7168" s="53" t="s">
        <v>1144</v>
      </c>
      <c r="B7168" s="57">
        <v>45748</v>
      </c>
      <c r="C7168" s="59">
        <v>48938419.149999999</v>
      </c>
      <c r="D7168" s="60">
        <v>0</v>
      </c>
      <c r="E7168" s="54">
        <v>489384.19</v>
      </c>
      <c r="F7168" s="54">
        <v>497833.93</v>
      </c>
      <c r="G7168" s="55">
        <v>1.0169999999999999</v>
      </c>
      <c r="H7168" s="53">
        <v>0</v>
      </c>
      <c r="I7168" s="53" t="s">
        <v>1408</v>
      </c>
    </row>
    <row r="7169" spans="1:9" ht="17.399999999999999" x14ac:dyDescent="0.3">
      <c r="A7169" s="53" t="s">
        <v>1144</v>
      </c>
      <c r="B7169" s="57">
        <v>45778</v>
      </c>
      <c r="C7169" s="59">
        <v>48233790.840000004</v>
      </c>
      <c r="D7169" s="60">
        <v>65</v>
      </c>
      <c r="E7169" s="54">
        <v>482337.91</v>
      </c>
      <c r="F7169" s="54">
        <v>408918.4</v>
      </c>
      <c r="G7169" s="55">
        <v>0.84799999999999998</v>
      </c>
      <c r="H7169" s="53">
        <v>0</v>
      </c>
      <c r="I7169" s="53" t="s">
        <v>1411</v>
      </c>
    </row>
    <row r="7170" spans="1:9" ht="17.399999999999999" x14ac:dyDescent="0.3">
      <c r="A7170" s="53" t="s">
        <v>1144</v>
      </c>
      <c r="B7170" s="57">
        <v>45809</v>
      </c>
      <c r="C7170" s="59">
        <v>47379837.299999997</v>
      </c>
      <c r="D7170" s="60">
        <v>0</v>
      </c>
      <c r="E7170" s="54">
        <v>473798.37</v>
      </c>
      <c r="F7170" s="54">
        <v>499114.23</v>
      </c>
      <c r="G7170" s="55">
        <v>1.0529999999999999</v>
      </c>
      <c r="H7170" s="53">
        <v>0</v>
      </c>
      <c r="I7170" s="53" t="s">
        <v>1408</v>
      </c>
    </row>
    <row r="7171" spans="1:9" ht="17.399999999999999" x14ac:dyDescent="0.3">
      <c r="A7171" s="53" t="s">
        <v>1144</v>
      </c>
      <c r="B7171" s="57">
        <v>45839</v>
      </c>
      <c r="C7171" s="59">
        <v>46443371.600000001</v>
      </c>
      <c r="D7171" s="60">
        <v>0</v>
      </c>
      <c r="E7171" s="54">
        <v>464433.72</v>
      </c>
      <c r="F7171" s="54">
        <v>526653.62</v>
      </c>
      <c r="G7171" s="55">
        <v>1.1339999999999999</v>
      </c>
      <c r="H7171" s="53">
        <v>0</v>
      </c>
      <c r="I7171" s="53" t="s">
        <v>1408</v>
      </c>
    </row>
    <row r="7172" spans="1:9" ht="17.399999999999999" x14ac:dyDescent="0.3">
      <c r="A7172" s="53" t="s">
        <v>1144</v>
      </c>
      <c r="B7172" s="57">
        <v>45870</v>
      </c>
      <c r="C7172" s="59">
        <v>45696686.759999998</v>
      </c>
      <c r="D7172" s="60">
        <v>0</v>
      </c>
      <c r="E7172" s="54">
        <v>456966.87</v>
      </c>
      <c r="F7172" s="54">
        <v>466258.74</v>
      </c>
      <c r="G7172" s="55">
        <v>1.02</v>
      </c>
      <c r="H7172" s="53">
        <v>0</v>
      </c>
      <c r="I7172" s="53" t="s">
        <v>1408</v>
      </c>
    </row>
    <row r="7173" spans="1:9" ht="17.399999999999999" x14ac:dyDescent="0.3">
      <c r="A7173" s="53" t="s">
        <v>1144</v>
      </c>
      <c r="B7173" s="57">
        <v>45901</v>
      </c>
      <c r="C7173" s="59">
        <v>44862843.75</v>
      </c>
      <c r="D7173" s="60">
        <v>0</v>
      </c>
      <c r="E7173" s="54">
        <v>448628.44</v>
      </c>
      <c r="F7173" s="54">
        <v>457540.36</v>
      </c>
      <c r="G7173" s="55">
        <v>1.02</v>
      </c>
      <c r="H7173" s="53">
        <v>0</v>
      </c>
      <c r="I7173" s="53" t="s">
        <v>1408</v>
      </c>
    </row>
    <row r="7174" spans="1:9" ht="17.399999999999999" x14ac:dyDescent="0.3">
      <c r="A7174" s="53" t="s">
        <v>1144</v>
      </c>
      <c r="B7174" s="57">
        <v>45931</v>
      </c>
      <c r="C7174" s="59">
        <v>44060476.479999997</v>
      </c>
      <c r="D7174" s="60">
        <v>0</v>
      </c>
      <c r="E7174" s="54">
        <v>440604.76</v>
      </c>
      <c r="F7174" s="54">
        <v>490030.47</v>
      </c>
      <c r="G7174" s="55">
        <v>1.1120000000000001</v>
      </c>
      <c r="H7174" s="53">
        <v>0</v>
      </c>
      <c r="I7174" s="53" t="s">
        <v>1408</v>
      </c>
    </row>
    <row r="7175" spans="1:9" ht="17.399999999999999" x14ac:dyDescent="0.3">
      <c r="A7175" s="53" t="s">
        <v>1144</v>
      </c>
      <c r="B7175" s="57">
        <v>45962</v>
      </c>
      <c r="C7175" s="59">
        <v>43425865.329999998</v>
      </c>
      <c r="D7175" s="60">
        <v>15</v>
      </c>
      <c r="E7175" s="54">
        <v>434258.65</v>
      </c>
      <c r="F7175" s="54">
        <v>432690.36</v>
      </c>
      <c r="G7175" s="55">
        <v>0.996</v>
      </c>
      <c r="H7175" s="53">
        <v>0</v>
      </c>
      <c r="I7175" s="53" t="s">
        <v>1408</v>
      </c>
    </row>
    <row r="7176" spans="1:9" ht="17.399999999999999" x14ac:dyDescent="0.3">
      <c r="A7176" s="53" t="s">
        <v>1144</v>
      </c>
      <c r="B7176" s="57">
        <v>45992</v>
      </c>
      <c r="C7176" s="59">
        <v>42586649.359999999</v>
      </c>
      <c r="D7176" s="60">
        <v>95</v>
      </c>
      <c r="E7176" s="54">
        <v>425866.49</v>
      </c>
      <c r="F7176" s="54">
        <v>188660.64</v>
      </c>
      <c r="G7176" s="55">
        <v>0.443</v>
      </c>
      <c r="H7176" s="53">
        <v>0</v>
      </c>
      <c r="I7176" s="53" t="s">
        <v>1409</v>
      </c>
    </row>
    <row r="7177" spans="1:9" ht="17.399999999999999" x14ac:dyDescent="0.3">
      <c r="A7177" s="53" t="s">
        <v>1145</v>
      </c>
      <c r="B7177" s="57">
        <v>45658</v>
      </c>
      <c r="C7177" s="59">
        <v>9822029.1300000008</v>
      </c>
      <c r="D7177" s="60">
        <v>0</v>
      </c>
      <c r="E7177" s="54">
        <v>147330.44</v>
      </c>
      <c r="F7177" s="54">
        <v>168815.85</v>
      </c>
      <c r="G7177" s="55">
        <v>1.1459999999999999</v>
      </c>
      <c r="H7177" s="53">
        <v>0</v>
      </c>
      <c r="I7177" s="53" t="s">
        <v>1408</v>
      </c>
    </row>
    <row r="7178" spans="1:9" ht="17.399999999999999" x14ac:dyDescent="0.3">
      <c r="A7178" s="53" t="s">
        <v>1145</v>
      </c>
      <c r="B7178" s="57">
        <v>45689</v>
      </c>
      <c r="C7178" s="59">
        <v>9564377.6500000004</v>
      </c>
      <c r="D7178" s="60">
        <v>65</v>
      </c>
      <c r="E7178" s="54">
        <v>143465.66</v>
      </c>
      <c r="F7178" s="54">
        <v>88597.62</v>
      </c>
      <c r="G7178" s="55">
        <v>0.61799999999999999</v>
      </c>
      <c r="H7178" s="53">
        <v>0</v>
      </c>
      <c r="I7178" s="53" t="s">
        <v>1411</v>
      </c>
    </row>
    <row r="7179" spans="1:9" ht="17.399999999999999" x14ac:dyDescent="0.3">
      <c r="A7179" s="53" t="s">
        <v>1145</v>
      </c>
      <c r="B7179" s="57">
        <v>45717</v>
      </c>
      <c r="C7179" s="59">
        <v>9357741.2400000002</v>
      </c>
      <c r="D7179" s="60">
        <v>95</v>
      </c>
      <c r="E7179" s="54">
        <v>140366.12</v>
      </c>
      <c r="F7179" s="54">
        <v>32239.11</v>
      </c>
      <c r="G7179" s="55">
        <v>0.23</v>
      </c>
      <c r="H7179" s="53">
        <v>0</v>
      </c>
      <c r="I7179" s="53" t="s">
        <v>1409</v>
      </c>
    </row>
    <row r="7180" spans="1:9" ht="17.399999999999999" x14ac:dyDescent="0.3">
      <c r="A7180" s="53" t="s">
        <v>1145</v>
      </c>
      <c r="B7180" s="57">
        <v>45748</v>
      </c>
      <c r="C7180" s="59">
        <v>9114364.8200000003</v>
      </c>
      <c r="D7180" s="60">
        <v>0</v>
      </c>
      <c r="E7180" s="54">
        <v>136715.47</v>
      </c>
      <c r="F7180" s="54">
        <v>147622.51999999999</v>
      </c>
      <c r="G7180" s="55">
        <v>1.08</v>
      </c>
      <c r="H7180" s="53">
        <v>0</v>
      </c>
      <c r="I7180" s="53" t="s">
        <v>1408</v>
      </c>
    </row>
    <row r="7181" spans="1:9" ht="17.399999999999999" x14ac:dyDescent="0.3">
      <c r="A7181" s="53" t="s">
        <v>1145</v>
      </c>
      <c r="B7181" s="57">
        <v>45778</v>
      </c>
      <c r="C7181" s="59">
        <v>8867647.2599999998</v>
      </c>
      <c r="D7181" s="60">
        <v>0</v>
      </c>
      <c r="E7181" s="54">
        <v>133014.71</v>
      </c>
      <c r="F7181" s="54">
        <v>142263.96</v>
      </c>
      <c r="G7181" s="55">
        <v>1.07</v>
      </c>
      <c r="H7181" s="53">
        <v>0</v>
      </c>
      <c r="I7181" s="53" t="s">
        <v>1408</v>
      </c>
    </row>
    <row r="7182" spans="1:9" ht="17.399999999999999" x14ac:dyDescent="0.3">
      <c r="A7182" s="53" t="s">
        <v>1145</v>
      </c>
      <c r="B7182" s="57">
        <v>45809</v>
      </c>
      <c r="C7182" s="59">
        <v>8658696.0999999996</v>
      </c>
      <c r="D7182" s="60">
        <v>15</v>
      </c>
      <c r="E7182" s="54">
        <v>129880.44</v>
      </c>
      <c r="F7182" s="54">
        <v>131091.29</v>
      </c>
      <c r="G7182" s="55">
        <v>1.0089999999999999</v>
      </c>
      <c r="H7182" s="53">
        <v>0</v>
      </c>
      <c r="I7182" s="53" t="s">
        <v>1408</v>
      </c>
    </row>
    <row r="7183" spans="1:9" ht="17.399999999999999" x14ac:dyDescent="0.3">
      <c r="A7183" s="53" t="s">
        <v>1145</v>
      </c>
      <c r="B7183" s="57">
        <v>45839</v>
      </c>
      <c r="C7183" s="59">
        <v>8467859.7899999991</v>
      </c>
      <c r="D7183" s="60">
        <v>0</v>
      </c>
      <c r="E7183" s="54">
        <v>127017.9</v>
      </c>
      <c r="F7183" s="54">
        <v>133033.14000000001</v>
      </c>
      <c r="G7183" s="55">
        <v>1.0469999999999999</v>
      </c>
      <c r="H7183" s="53">
        <v>0</v>
      </c>
      <c r="I7183" s="53" t="s">
        <v>1408</v>
      </c>
    </row>
    <row r="7184" spans="1:9" ht="17.399999999999999" x14ac:dyDescent="0.3">
      <c r="A7184" s="53" t="s">
        <v>1145</v>
      </c>
      <c r="B7184" s="57">
        <v>45870</v>
      </c>
      <c r="C7184" s="59">
        <v>8264275.5</v>
      </c>
      <c r="D7184" s="60">
        <v>0</v>
      </c>
      <c r="E7184" s="54">
        <v>123964.13</v>
      </c>
      <c r="F7184" s="54">
        <v>133036.84</v>
      </c>
      <c r="G7184" s="55">
        <v>1.073</v>
      </c>
      <c r="H7184" s="53">
        <v>0</v>
      </c>
      <c r="I7184" s="53" t="s">
        <v>1408</v>
      </c>
    </row>
    <row r="7185" spans="1:9" ht="17.399999999999999" x14ac:dyDescent="0.3">
      <c r="A7185" s="53" t="s">
        <v>1145</v>
      </c>
      <c r="B7185" s="57">
        <v>45901</v>
      </c>
      <c r="C7185" s="59">
        <v>8053830.9900000002</v>
      </c>
      <c r="D7185" s="60">
        <v>15</v>
      </c>
      <c r="E7185" s="54">
        <v>120807.46</v>
      </c>
      <c r="F7185" s="54">
        <v>124336.34</v>
      </c>
      <c r="G7185" s="55">
        <v>1.0289999999999999</v>
      </c>
      <c r="H7185" s="53">
        <v>0</v>
      </c>
      <c r="I7185" s="53" t="s">
        <v>1408</v>
      </c>
    </row>
    <row r="7186" spans="1:9" ht="17.399999999999999" x14ac:dyDescent="0.3">
      <c r="A7186" s="53" t="s">
        <v>1145</v>
      </c>
      <c r="B7186" s="57">
        <v>45931</v>
      </c>
      <c r="C7186" s="59">
        <v>7859458.6600000001</v>
      </c>
      <c r="D7186" s="60">
        <v>0</v>
      </c>
      <c r="E7186" s="54">
        <v>117891.88</v>
      </c>
      <c r="F7186" s="54">
        <v>114276.14</v>
      </c>
      <c r="G7186" s="55">
        <v>0.96899999999999997</v>
      </c>
      <c r="H7186" s="53">
        <v>0</v>
      </c>
      <c r="I7186" s="53" t="s">
        <v>1408</v>
      </c>
    </row>
    <row r="7187" spans="1:9" ht="17.399999999999999" x14ac:dyDescent="0.3">
      <c r="A7187" s="53" t="s">
        <v>1145</v>
      </c>
      <c r="B7187" s="57">
        <v>45962</v>
      </c>
      <c r="C7187" s="59">
        <v>7653776.5199999996</v>
      </c>
      <c r="D7187" s="60">
        <v>0</v>
      </c>
      <c r="E7187" s="54">
        <v>114806.65</v>
      </c>
      <c r="F7187" s="54">
        <v>124745.83</v>
      </c>
      <c r="G7187" s="55">
        <v>1.087</v>
      </c>
      <c r="H7187" s="53">
        <v>0</v>
      </c>
      <c r="I7187" s="53" t="s">
        <v>1408</v>
      </c>
    </row>
    <row r="7188" spans="1:9" ht="17.399999999999999" x14ac:dyDescent="0.3">
      <c r="A7188" s="53" t="s">
        <v>1145</v>
      </c>
      <c r="B7188" s="57">
        <v>45992</v>
      </c>
      <c r="C7188" s="59">
        <v>7464610.7400000002</v>
      </c>
      <c r="D7188" s="60">
        <v>0</v>
      </c>
      <c r="E7188" s="54">
        <v>111969.16</v>
      </c>
      <c r="F7188" s="54">
        <v>111519.08</v>
      </c>
      <c r="G7188" s="55">
        <v>0.996</v>
      </c>
      <c r="H7188" s="53">
        <v>0</v>
      </c>
      <c r="I7188" s="53" t="s">
        <v>1408</v>
      </c>
    </row>
    <row r="7189" spans="1:9" ht="17.399999999999999" x14ac:dyDescent="0.3">
      <c r="A7189" s="53" t="s">
        <v>1146</v>
      </c>
      <c r="B7189" s="57">
        <v>45658</v>
      </c>
      <c r="C7189" s="59">
        <v>1574742.55</v>
      </c>
      <c r="D7189" s="60">
        <v>35</v>
      </c>
      <c r="E7189" s="54">
        <v>23621.14</v>
      </c>
      <c r="F7189" s="54">
        <v>17527.07</v>
      </c>
      <c r="G7189" s="55">
        <v>0.74199999999999999</v>
      </c>
      <c r="H7189" s="53">
        <v>0</v>
      </c>
      <c r="I7189" s="53" t="s">
        <v>1410</v>
      </c>
    </row>
    <row r="7190" spans="1:9" ht="17.399999999999999" x14ac:dyDescent="0.3">
      <c r="A7190" s="53" t="s">
        <v>1146</v>
      </c>
      <c r="B7190" s="57">
        <v>45689</v>
      </c>
      <c r="C7190" s="59">
        <v>1528091.53</v>
      </c>
      <c r="D7190" s="60">
        <v>0</v>
      </c>
      <c r="E7190" s="54">
        <v>22921.37</v>
      </c>
      <c r="F7190" s="54">
        <v>25415.51</v>
      </c>
      <c r="G7190" s="55">
        <v>1.109</v>
      </c>
      <c r="H7190" s="53">
        <v>0</v>
      </c>
      <c r="I7190" s="53" t="s">
        <v>1408</v>
      </c>
    </row>
    <row r="7191" spans="1:9" ht="17.399999999999999" x14ac:dyDescent="0.3">
      <c r="A7191" s="53" t="s">
        <v>1146</v>
      </c>
      <c r="B7191" s="57">
        <v>45717</v>
      </c>
      <c r="C7191" s="59">
        <v>1483880.31</v>
      </c>
      <c r="D7191" s="60">
        <v>0</v>
      </c>
      <c r="E7191" s="54">
        <v>22258.2</v>
      </c>
      <c r="F7191" s="54">
        <v>23162.23</v>
      </c>
      <c r="G7191" s="55">
        <v>1.0409999999999999</v>
      </c>
      <c r="H7191" s="53">
        <v>0</v>
      </c>
      <c r="I7191" s="53" t="s">
        <v>1408</v>
      </c>
    </row>
    <row r="7192" spans="1:9" ht="17.399999999999999" x14ac:dyDescent="0.3">
      <c r="A7192" s="53" t="s">
        <v>1146</v>
      </c>
      <c r="B7192" s="57">
        <v>45748</v>
      </c>
      <c r="C7192" s="59">
        <v>1440064.75</v>
      </c>
      <c r="D7192" s="60">
        <v>0</v>
      </c>
      <c r="E7192" s="54">
        <v>21600.97</v>
      </c>
      <c r="F7192" s="54">
        <v>21128.48</v>
      </c>
      <c r="G7192" s="55">
        <v>0.97799999999999998</v>
      </c>
      <c r="H7192" s="53">
        <v>0</v>
      </c>
      <c r="I7192" s="53" t="s">
        <v>1408</v>
      </c>
    </row>
    <row r="7193" spans="1:9" ht="17.399999999999999" x14ac:dyDescent="0.3">
      <c r="A7193" s="53" t="s">
        <v>1146</v>
      </c>
      <c r="B7193" s="57">
        <v>45778</v>
      </c>
      <c r="C7193" s="59">
        <v>1401721.47</v>
      </c>
      <c r="D7193" s="60">
        <v>0</v>
      </c>
      <c r="E7193" s="54">
        <v>21025.82</v>
      </c>
      <c r="F7193" s="54">
        <v>20329.59</v>
      </c>
      <c r="G7193" s="55">
        <v>0.96699999999999997</v>
      </c>
      <c r="H7193" s="53">
        <v>0</v>
      </c>
      <c r="I7193" s="53" t="s">
        <v>1408</v>
      </c>
    </row>
    <row r="7194" spans="1:9" ht="17.399999999999999" x14ac:dyDescent="0.3">
      <c r="A7194" s="53" t="s">
        <v>1146</v>
      </c>
      <c r="B7194" s="57">
        <v>45809</v>
      </c>
      <c r="C7194" s="59">
        <v>1362880.24</v>
      </c>
      <c r="D7194" s="60">
        <v>0</v>
      </c>
      <c r="E7194" s="54">
        <v>20443.2</v>
      </c>
      <c r="F7194" s="54">
        <v>19542.900000000001</v>
      </c>
      <c r="G7194" s="55">
        <v>0.95599999999999996</v>
      </c>
      <c r="H7194" s="53">
        <v>0</v>
      </c>
      <c r="I7194" s="53" t="s">
        <v>1408</v>
      </c>
    </row>
    <row r="7195" spans="1:9" ht="17.399999999999999" x14ac:dyDescent="0.3">
      <c r="A7195" s="53" t="s">
        <v>1146</v>
      </c>
      <c r="B7195" s="57">
        <v>45839</v>
      </c>
      <c r="C7195" s="59">
        <v>1319856.51</v>
      </c>
      <c r="D7195" s="60">
        <v>0</v>
      </c>
      <c r="E7195" s="54">
        <v>19797.849999999999</v>
      </c>
      <c r="F7195" s="54">
        <v>20944.86</v>
      </c>
      <c r="G7195" s="55">
        <v>1.0580000000000001</v>
      </c>
      <c r="H7195" s="53">
        <v>0</v>
      </c>
      <c r="I7195" s="53" t="s">
        <v>1408</v>
      </c>
    </row>
    <row r="7196" spans="1:9" ht="17.399999999999999" x14ac:dyDescent="0.3">
      <c r="A7196" s="53" t="s">
        <v>1146</v>
      </c>
      <c r="B7196" s="57">
        <v>45870</v>
      </c>
      <c r="C7196" s="59">
        <v>1276914.83</v>
      </c>
      <c r="D7196" s="60">
        <v>0</v>
      </c>
      <c r="E7196" s="54">
        <v>19153.72</v>
      </c>
      <c r="F7196" s="54">
        <v>19604.63</v>
      </c>
      <c r="G7196" s="55">
        <v>1.024</v>
      </c>
      <c r="H7196" s="53">
        <v>0</v>
      </c>
      <c r="I7196" s="53" t="s">
        <v>1408</v>
      </c>
    </row>
    <row r="7197" spans="1:9" ht="17.399999999999999" x14ac:dyDescent="0.3">
      <c r="A7197" s="53" t="s">
        <v>1146</v>
      </c>
      <c r="B7197" s="57">
        <v>45901</v>
      </c>
      <c r="C7197" s="59">
        <v>1238189.8500000001</v>
      </c>
      <c r="D7197" s="60">
        <v>0</v>
      </c>
      <c r="E7197" s="54">
        <v>18572.849999999999</v>
      </c>
      <c r="F7197" s="54">
        <v>18556.73</v>
      </c>
      <c r="G7197" s="55">
        <v>0.999</v>
      </c>
      <c r="H7197" s="53">
        <v>0</v>
      </c>
      <c r="I7197" s="53" t="s">
        <v>1408</v>
      </c>
    </row>
    <row r="7198" spans="1:9" ht="17.399999999999999" x14ac:dyDescent="0.3">
      <c r="A7198" s="53" t="s">
        <v>1146</v>
      </c>
      <c r="B7198" s="57">
        <v>45931</v>
      </c>
      <c r="C7198" s="59">
        <v>1204212.58</v>
      </c>
      <c r="D7198" s="60">
        <v>35</v>
      </c>
      <c r="E7198" s="54">
        <v>18063.189999999999</v>
      </c>
      <c r="F7198" s="54">
        <v>10924.8</v>
      </c>
      <c r="G7198" s="55">
        <v>0.60499999999999998</v>
      </c>
      <c r="H7198" s="53">
        <v>0</v>
      </c>
      <c r="I7198" s="53" t="s">
        <v>1410</v>
      </c>
    </row>
    <row r="7199" spans="1:9" ht="17.399999999999999" x14ac:dyDescent="0.3">
      <c r="A7199" s="53" t="s">
        <v>1146</v>
      </c>
      <c r="B7199" s="57">
        <v>45962</v>
      </c>
      <c r="C7199" s="59">
        <v>1170939.1499999999</v>
      </c>
      <c r="D7199" s="60">
        <v>0</v>
      </c>
      <c r="E7199" s="54">
        <v>17564.09</v>
      </c>
      <c r="F7199" s="54">
        <v>17864.79</v>
      </c>
      <c r="G7199" s="55">
        <v>1.0169999999999999</v>
      </c>
      <c r="H7199" s="53">
        <v>0</v>
      </c>
      <c r="I7199" s="53" t="s">
        <v>1408</v>
      </c>
    </row>
    <row r="7200" spans="1:9" ht="17.399999999999999" x14ac:dyDescent="0.3">
      <c r="A7200" s="53" t="s">
        <v>1146</v>
      </c>
      <c r="B7200" s="57">
        <v>45992</v>
      </c>
      <c r="C7200" s="59">
        <v>1135296.8</v>
      </c>
      <c r="D7200" s="60">
        <v>0</v>
      </c>
      <c r="E7200" s="54">
        <v>17029.45</v>
      </c>
      <c r="F7200" s="54">
        <v>16973.96</v>
      </c>
      <c r="G7200" s="55">
        <v>0.997</v>
      </c>
      <c r="H7200" s="53">
        <v>0</v>
      </c>
      <c r="I7200" s="53" t="s">
        <v>1408</v>
      </c>
    </row>
    <row r="7201" spans="1:9" ht="17.399999999999999" x14ac:dyDescent="0.3">
      <c r="A7201" s="53" t="s">
        <v>1147</v>
      </c>
      <c r="B7201" s="57">
        <v>45658</v>
      </c>
      <c r="C7201" s="59">
        <v>1258582.8799999999</v>
      </c>
      <c r="D7201" s="60">
        <v>0</v>
      </c>
      <c r="E7201" s="54">
        <v>18878.740000000002</v>
      </c>
      <c r="F7201" s="54">
        <v>18657.46</v>
      </c>
      <c r="G7201" s="55">
        <v>0.98799999999999999</v>
      </c>
      <c r="H7201" s="53">
        <v>0</v>
      </c>
      <c r="I7201" s="53" t="s">
        <v>1408</v>
      </c>
    </row>
    <row r="7202" spans="1:9" ht="17.399999999999999" x14ac:dyDescent="0.3">
      <c r="A7202" s="53" t="s">
        <v>1147</v>
      </c>
      <c r="B7202" s="57">
        <v>45689</v>
      </c>
      <c r="C7202" s="59">
        <v>1228832.1299999999</v>
      </c>
      <c r="D7202" s="60">
        <v>0</v>
      </c>
      <c r="E7202" s="54">
        <v>18432.48</v>
      </c>
      <c r="F7202" s="54">
        <v>19621.849999999999</v>
      </c>
      <c r="G7202" s="55">
        <v>1.0649999999999999</v>
      </c>
      <c r="H7202" s="53">
        <v>0</v>
      </c>
      <c r="I7202" s="53" t="s">
        <v>1408</v>
      </c>
    </row>
    <row r="7203" spans="1:9" ht="17.399999999999999" x14ac:dyDescent="0.3">
      <c r="A7203" s="53" t="s">
        <v>1147</v>
      </c>
      <c r="B7203" s="57">
        <v>45717</v>
      </c>
      <c r="C7203" s="59">
        <v>1202324.5</v>
      </c>
      <c r="D7203" s="60">
        <v>65</v>
      </c>
      <c r="E7203" s="54">
        <v>18034.87</v>
      </c>
      <c r="F7203" s="54">
        <v>11845.54</v>
      </c>
      <c r="G7203" s="55">
        <v>0.65700000000000003</v>
      </c>
      <c r="H7203" s="53">
        <v>0</v>
      </c>
      <c r="I7203" s="53" t="s">
        <v>1411</v>
      </c>
    </row>
    <row r="7204" spans="1:9" ht="17.399999999999999" x14ac:dyDescent="0.3">
      <c r="A7204" s="53" t="s">
        <v>1147</v>
      </c>
      <c r="B7204" s="57">
        <v>45748</v>
      </c>
      <c r="C7204" s="59">
        <v>1171016.79</v>
      </c>
      <c r="D7204" s="60">
        <v>0</v>
      </c>
      <c r="E7204" s="54">
        <v>17565.25</v>
      </c>
      <c r="F7204" s="54">
        <v>19487.009999999998</v>
      </c>
      <c r="G7204" s="55">
        <v>1.109</v>
      </c>
      <c r="H7204" s="53">
        <v>0</v>
      </c>
      <c r="I7204" s="53" t="s">
        <v>1408</v>
      </c>
    </row>
    <row r="7205" spans="1:9" ht="17.399999999999999" x14ac:dyDescent="0.3">
      <c r="A7205" s="53" t="s">
        <v>1147</v>
      </c>
      <c r="B7205" s="57">
        <v>45778</v>
      </c>
      <c r="C7205" s="59">
        <v>1142171.72</v>
      </c>
      <c r="D7205" s="60">
        <v>0</v>
      </c>
      <c r="E7205" s="54">
        <v>17132.580000000002</v>
      </c>
      <c r="F7205" s="54">
        <v>16732.95</v>
      </c>
      <c r="G7205" s="55">
        <v>0.97699999999999998</v>
      </c>
      <c r="H7205" s="53">
        <v>0</v>
      </c>
      <c r="I7205" s="53" t="s">
        <v>1408</v>
      </c>
    </row>
    <row r="7206" spans="1:9" ht="17.399999999999999" x14ac:dyDescent="0.3">
      <c r="A7206" s="53" t="s">
        <v>1147</v>
      </c>
      <c r="B7206" s="57">
        <v>45809</v>
      </c>
      <c r="C7206" s="59">
        <v>1112691.81</v>
      </c>
      <c r="D7206" s="60">
        <v>35</v>
      </c>
      <c r="E7206" s="54">
        <v>16690.38</v>
      </c>
      <c r="F7206" s="54">
        <v>11381.85</v>
      </c>
      <c r="G7206" s="55">
        <v>0.68200000000000005</v>
      </c>
      <c r="H7206" s="53">
        <v>0</v>
      </c>
      <c r="I7206" s="53" t="s">
        <v>1410</v>
      </c>
    </row>
    <row r="7207" spans="1:9" ht="17.399999999999999" x14ac:dyDescent="0.3">
      <c r="A7207" s="53" t="s">
        <v>1147</v>
      </c>
      <c r="B7207" s="57">
        <v>45839</v>
      </c>
      <c r="C7207" s="59">
        <v>1087650.24</v>
      </c>
      <c r="D7207" s="60">
        <v>0</v>
      </c>
      <c r="E7207" s="54">
        <v>16314.75</v>
      </c>
      <c r="F7207" s="54">
        <v>18537.27</v>
      </c>
      <c r="G7207" s="55">
        <v>1.1359999999999999</v>
      </c>
      <c r="H7207" s="53">
        <v>0</v>
      </c>
      <c r="I7207" s="53" t="s">
        <v>1408</v>
      </c>
    </row>
    <row r="7208" spans="1:9" ht="17.399999999999999" x14ac:dyDescent="0.3">
      <c r="A7208" s="53" t="s">
        <v>1147</v>
      </c>
      <c r="B7208" s="57">
        <v>45870</v>
      </c>
      <c r="C7208" s="59">
        <v>1063817.45</v>
      </c>
      <c r="D7208" s="60">
        <v>0</v>
      </c>
      <c r="E7208" s="54">
        <v>15957.26</v>
      </c>
      <c r="F7208" s="54">
        <v>16974.54</v>
      </c>
      <c r="G7208" s="55">
        <v>1.0640000000000001</v>
      </c>
      <c r="H7208" s="53">
        <v>0</v>
      </c>
      <c r="I7208" s="53" t="s">
        <v>1408</v>
      </c>
    </row>
    <row r="7209" spans="1:9" ht="17.399999999999999" x14ac:dyDescent="0.3">
      <c r="A7209" s="53" t="s">
        <v>1147</v>
      </c>
      <c r="B7209" s="57">
        <v>45901</v>
      </c>
      <c r="C7209" s="59">
        <v>1039197.47</v>
      </c>
      <c r="D7209" s="60">
        <v>0</v>
      </c>
      <c r="E7209" s="54">
        <v>15587.96</v>
      </c>
      <c r="F7209" s="54">
        <v>15414.33</v>
      </c>
      <c r="G7209" s="55">
        <v>0.98899999999999999</v>
      </c>
      <c r="H7209" s="53">
        <v>0</v>
      </c>
      <c r="I7209" s="53" t="s">
        <v>1408</v>
      </c>
    </row>
    <row r="7210" spans="1:9" ht="17.399999999999999" x14ac:dyDescent="0.3">
      <c r="A7210" s="53" t="s">
        <v>1147</v>
      </c>
      <c r="B7210" s="57">
        <v>45931</v>
      </c>
      <c r="C7210" s="59">
        <v>1013590.19</v>
      </c>
      <c r="D7210" s="60">
        <v>0</v>
      </c>
      <c r="E7210" s="54">
        <v>15203.85</v>
      </c>
      <c r="F7210" s="54">
        <v>14715.49</v>
      </c>
      <c r="G7210" s="55">
        <v>0.96799999999999997</v>
      </c>
      <c r="H7210" s="53">
        <v>0</v>
      </c>
      <c r="I7210" s="53" t="s">
        <v>1408</v>
      </c>
    </row>
    <row r="7211" spans="1:9" ht="17.399999999999999" x14ac:dyDescent="0.3">
      <c r="A7211" s="53" t="s">
        <v>1147</v>
      </c>
      <c r="B7211" s="57">
        <v>45962</v>
      </c>
      <c r="C7211" s="59">
        <v>991324.05</v>
      </c>
      <c r="D7211" s="60">
        <v>0</v>
      </c>
      <c r="E7211" s="54">
        <v>14869.86</v>
      </c>
      <c r="F7211" s="54">
        <v>15124.29</v>
      </c>
      <c r="G7211" s="55">
        <v>1.0169999999999999</v>
      </c>
      <c r="H7211" s="53">
        <v>0</v>
      </c>
      <c r="I7211" s="53" t="s">
        <v>1408</v>
      </c>
    </row>
    <row r="7212" spans="1:9" ht="17.399999999999999" x14ac:dyDescent="0.3">
      <c r="A7212" s="53" t="s">
        <v>1147</v>
      </c>
      <c r="B7212" s="57">
        <v>45992</v>
      </c>
      <c r="C7212" s="59">
        <v>968971.76</v>
      </c>
      <c r="D7212" s="60">
        <v>0</v>
      </c>
      <c r="E7212" s="54">
        <v>14534.58</v>
      </c>
      <c r="F7212" s="54">
        <v>14447.87</v>
      </c>
      <c r="G7212" s="55">
        <v>0.99399999999999999</v>
      </c>
      <c r="H7212" s="53">
        <v>0</v>
      </c>
      <c r="I7212" s="53" t="s">
        <v>1408</v>
      </c>
    </row>
    <row r="7213" spans="1:9" ht="17.399999999999999" x14ac:dyDescent="0.3">
      <c r="A7213" s="53" t="s">
        <v>1148</v>
      </c>
      <c r="B7213" s="57">
        <v>45658</v>
      </c>
      <c r="C7213" s="59">
        <v>23560587.300000001</v>
      </c>
      <c r="D7213" s="60">
        <v>35</v>
      </c>
      <c r="E7213" s="54">
        <v>235605.87</v>
      </c>
      <c r="F7213" s="54">
        <v>186070.14</v>
      </c>
      <c r="G7213" s="55">
        <v>0.79</v>
      </c>
      <c r="H7213" s="53">
        <v>0</v>
      </c>
      <c r="I7213" s="53" t="s">
        <v>1410</v>
      </c>
    </row>
    <row r="7214" spans="1:9" ht="17.399999999999999" x14ac:dyDescent="0.3">
      <c r="A7214" s="53" t="s">
        <v>1148</v>
      </c>
      <c r="B7214" s="57">
        <v>45689</v>
      </c>
      <c r="C7214" s="59">
        <v>23091340.98</v>
      </c>
      <c r="D7214" s="60">
        <v>0</v>
      </c>
      <c r="E7214" s="54">
        <v>230913.41</v>
      </c>
      <c r="F7214" s="54">
        <v>254359.98</v>
      </c>
      <c r="G7214" s="55">
        <v>1.1020000000000001</v>
      </c>
      <c r="H7214" s="53">
        <v>0</v>
      </c>
      <c r="I7214" s="53" t="s">
        <v>1408</v>
      </c>
    </row>
    <row r="7215" spans="1:9" ht="17.399999999999999" x14ac:dyDescent="0.3">
      <c r="A7215" s="53" t="s">
        <v>1148</v>
      </c>
      <c r="B7215" s="57">
        <v>45717</v>
      </c>
      <c r="C7215" s="59">
        <v>22706616.440000001</v>
      </c>
      <c r="D7215" s="60">
        <v>0</v>
      </c>
      <c r="E7215" s="54">
        <v>227066.16</v>
      </c>
      <c r="F7215" s="54">
        <v>250140.98</v>
      </c>
      <c r="G7215" s="55">
        <v>1.1020000000000001</v>
      </c>
      <c r="H7215" s="53">
        <v>0</v>
      </c>
      <c r="I7215" s="53" t="s">
        <v>1408</v>
      </c>
    </row>
    <row r="7216" spans="1:9" ht="17.399999999999999" x14ac:dyDescent="0.3">
      <c r="A7216" s="53" t="s">
        <v>1148</v>
      </c>
      <c r="B7216" s="57">
        <v>45748</v>
      </c>
      <c r="C7216" s="59">
        <v>22234898.609999999</v>
      </c>
      <c r="D7216" s="60">
        <v>0</v>
      </c>
      <c r="E7216" s="54">
        <v>222348.99</v>
      </c>
      <c r="F7216" s="54">
        <v>213813.93</v>
      </c>
      <c r="G7216" s="55">
        <v>0.96199999999999997</v>
      </c>
      <c r="H7216" s="53">
        <v>0</v>
      </c>
      <c r="I7216" s="53" t="s">
        <v>1408</v>
      </c>
    </row>
    <row r="7217" spans="1:9" ht="17.399999999999999" x14ac:dyDescent="0.3">
      <c r="A7217" s="53" t="s">
        <v>1148</v>
      </c>
      <c r="B7217" s="57">
        <v>45778</v>
      </c>
      <c r="C7217" s="59">
        <v>21913126.379999999</v>
      </c>
      <c r="D7217" s="60">
        <v>0</v>
      </c>
      <c r="E7217" s="54">
        <v>219131.26</v>
      </c>
      <c r="F7217" s="54">
        <v>236508.01</v>
      </c>
      <c r="G7217" s="55">
        <v>1.079</v>
      </c>
      <c r="H7217" s="53">
        <v>0</v>
      </c>
      <c r="I7217" s="53" t="s">
        <v>1408</v>
      </c>
    </row>
    <row r="7218" spans="1:9" ht="17.399999999999999" x14ac:dyDescent="0.3">
      <c r="A7218" s="53" t="s">
        <v>1148</v>
      </c>
      <c r="B7218" s="57">
        <v>45809</v>
      </c>
      <c r="C7218" s="59">
        <v>21489449.329999998</v>
      </c>
      <c r="D7218" s="60">
        <v>0</v>
      </c>
      <c r="E7218" s="54">
        <v>214894.49</v>
      </c>
      <c r="F7218" s="54">
        <v>209612.29</v>
      </c>
      <c r="G7218" s="55">
        <v>0.97499999999999998</v>
      </c>
      <c r="H7218" s="53">
        <v>0</v>
      </c>
      <c r="I7218" s="53" t="s">
        <v>1408</v>
      </c>
    </row>
    <row r="7219" spans="1:9" ht="17.399999999999999" x14ac:dyDescent="0.3">
      <c r="A7219" s="53" t="s">
        <v>1148</v>
      </c>
      <c r="B7219" s="57">
        <v>45839</v>
      </c>
      <c r="C7219" s="59">
        <v>21166049.960000001</v>
      </c>
      <c r="D7219" s="60">
        <v>0</v>
      </c>
      <c r="E7219" s="54">
        <v>211660.5</v>
      </c>
      <c r="F7219" s="54">
        <v>219251.08</v>
      </c>
      <c r="G7219" s="55">
        <v>1.036</v>
      </c>
      <c r="H7219" s="53">
        <v>0</v>
      </c>
      <c r="I7219" s="53" t="s">
        <v>1408</v>
      </c>
    </row>
    <row r="7220" spans="1:9" ht="17.399999999999999" x14ac:dyDescent="0.3">
      <c r="A7220" s="53" t="s">
        <v>1148</v>
      </c>
      <c r="B7220" s="57">
        <v>45870</v>
      </c>
      <c r="C7220" s="59">
        <v>20838531.670000002</v>
      </c>
      <c r="D7220" s="60">
        <v>95</v>
      </c>
      <c r="E7220" s="54">
        <v>208385.32</v>
      </c>
      <c r="F7220" s="54">
        <v>67539.41</v>
      </c>
      <c r="G7220" s="55">
        <v>0.32400000000000001</v>
      </c>
      <c r="H7220" s="53">
        <v>0</v>
      </c>
      <c r="I7220" s="53" t="s">
        <v>1409</v>
      </c>
    </row>
    <row r="7221" spans="1:9" ht="17.399999999999999" x14ac:dyDescent="0.3">
      <c r="A7221" s="53" t="s">
        <v>1148</v>
      </c>
      <c r="B7221" s="57">
        <v>45901</v>
      </c>
      <c r="C7221" s="59">
        <v>20448049.559999999</v>
      </c>
      <c r="D7221" s="60">
        <v>0</v>
      </c>
      <c r="E7221" s="54">
        <v>204480.5</v>
      </c>
      <c r="F7221" s="54">
        <v>215359.06</v>
      </c>
      <c r="G7221" s="55">
        <v>1.0529999999999999</v>
      </c>
      <c r="H7221" s="53">
        <v>0</v>
      </c>
      <c r="I7221" s="53" t="s">
        <v>1408</v>
      </c>
    </row>
    <row r="7222" spans="1:9" ht="17.399999999999999" x14ac:dyDescent="0.3">
      <c r="A7222" s="53" t="s">
        <v>1148</v>
      </c>
      <c r="B7222" s="57">
        <v>45931</v>
      </c>
      <c r="C7222" s="59">
        <v>20071932.73</v>
      </c>
      <c r="D7222" s="60">
        <v>0</v>
      </c>
      <c r="E7222" s="54">
        <v>200719.33</v>
      </c>
      <c r="F7222" s="54">
        <v>212818.6</v>
      </c>
      <c r="G7222" s="55">
        <v>1.06</v>
      </c>
      <c r="H7222" s="53">
        <v>0</v>
      </c>
      <c r="I7222" s="53" t="s">
        <v>1408</v>
      </c>
    </row>
    <row r="7223" spans="1:9" ht="17.399999999999999" x14ac:dyDescent="0.3">
      <c r="A7223" s="53" t="s">
        <v>1148</v>
      </c>
      <c r="B7223" s="57">
        <v>45962</v>
      </c>
      <c r="C7223" s="59">
        <v>19713736.829999998</v>
      </c>
      <c r="D7223" s="60">
        <v>0</v>
      </c>
      <c r="E7223" s="54">
        <v>197137.37</v>
      </c>
      <c r="F7223" s="54">
        <v>192483.14</v>
      </c>
      <c r="G7223" s="55">
        <v>0.97599999999999998</v>
      </c>
      <c r="H7223" s="53">
        <v>0</v>
      </c>
      <c r="I7223" s="53" t="s">
        <v>1408</v>
      </c>
    </row>
    <row r="7224" spans="1:9" ht="17.399999999999999" x14ac:dyDescent="0.3">
      <c r="A7224" s="53" t="s">
        <v>1148</v>
      </c>
      <c r="B7224" s="57">
        <v>45992</v>
      </c>
      <c r="C7224" s="59">
        <v>19308422.68</v>
      </c>
      <c r="D7224" s="60">
        <v>0</v>
      </c>
      <c r="E7224" s="54">
        <v>193084.23</v>
      </c>
      <c r="F7224" s="54">
        <v>204545.25</v>
      </c>
      <c r="G7224" s="55">
        <v>1.0589999999999999</v>
      </c>
      <c r="H7224" s="53">
        <v>0</v>
      </c>
      <c r="I7224" s="53" t="s">
        <v>1408</v>
      </c>
    </row>
    <row r="7225" spans="1:9" ht="17.399999999999999" x14ac:dyDescent="0.3">
      <c r="A7225" s="53" t="s">
        <v>1150</v>
      </c>
      <c r="B7225" s="57">
        <v>45658</v>
      </c>
      <c r="C7225" s="59">
        <v>1061052.28</v>
      </c>
      <c r="D7225" s="60">
        <v>15</v>
      </c>
      <c r="E7225" s="54">
        <v>15915.78</v>
      </c>
      <c r="F7225" s="54">
        <v>15947.8</v>
      </c>
      <c r="G7225" s="55">
        <v>1.002</v>
      </c>
      <c r="H7225" s="53">
        <v>0</v>
      </c>
      <c r="I7225" s="53" t="s">
        <v>1408</v>
      </c>
    </row>
    <row r="7226" spans="1:9" ht="17.399999999999999" x14ac:dyDescent="0.3">
      <c r="A7226" s="53" t="s">
        <v>1150</v>
      </c>
      <c r="B7226" s="57">
        <v>45689</v>
      </c>
      <c r="C7226" s="59">
        <v>1061052.28</v>
      </c>
      <c r="D7226" s="60">
        <v>185</v>
      </c>
      <c r="E7226" s="54">
        <v>15915.78</v>
      </c>
      <c r="F7226" s="54">
        <v>995.84</v>
      </c>
      <c r="G7226" s="55">
        <v>6.3E-2</v>
      </c>
      <c r="H7226" s="53">
        <v>0</v>
      </c>
      <c r="I7226" s="53" t="s">
        <v>1412</v>
      </c>
    </row>
    <row r="7227" spans="1:9" ht="17.399999999999999" x14ac:dyDescent="0.3">
      <c r="A7227" s="53" t="s">
        <v>1150</v>
      </c>
      <c r="B7227" s="57">
        <v>45717</v>
      </c>
      <c r="C7227" s="59">
        <v>1061052.28</v>
      </c>
      <c r="D7227" s="60">
        <v>999</v>
      </c>
      <c r="E7227" s="54">
        <v>15915.78</v>
      </c>
      <c r="F7227" s="54">
        <v>3071.97</v>
      </c>
      <c r="G7227" s="55">
        <v>0.193</v>
      </c>
      <c r="H7227" s="53">
        <v>0</v>
      </c>
      <c r="I7227" s="53" t="s">
        <v>1412</v>
      </c>
    </row>
    <row r="7228" spans="1:9" ht="17.399999999999999" x14ac:dyDescent="0.3">
      <c r="A7228" s="53" t="s">
        <v>1150</v>
      </c>
      <c r="B7228" s="57">
        <v>45748</v>
      </c>
      <c r="C7228" s="59">
        <v>1061052.28</v>
      </c>
      <c r="D7228" s="60">
        <v>999</v>
      </c>
      <c r="E7228" s="54">
        <v>15915.78</v>
      </c>
      <c r="F7228" s="54">
        <v>2621.88</v>
      </c>
      <c r="G7228" s="55">
        <v>0.16500000000000001</v>
      </c>
      <c r="H7228" s="53">
        <v>0</v>
      </c>
      <c r="I7228" s="53" t="s">
        <v>1412</v>
      </c>
    </row>
    <row r="7229" spans="1:9" ht="17.399999999999999" x14ac:dyDescent="0.3">
      <c r="A7229" s="53" t="s">
        <v>1150</v>
      </c>
      <c r="B7229" s="57">
        <v>45778</v>
      </c>
      <c r="C7229" s="59">
        <v>1061052.28</v>
      </c>
      <c r="D7229" s="60">
        <v>999</v>
      </c>
      <c r="E7229" s="54">
        <v>15915.78</v>
      </c>
      <c r="F7229" s="54">
        <v>486.57</v>
      </c>
      <c r="G7229" s="55">
        <v>3.1E-2</v>
      </c>
      <c r="H7229" s="53">
        <v>0</v>
      </c>
      <c r="I7229" s="53" t="s">
        <v>1412</v>
      </c>
    </row>
    <row r="7230" spans="1:9" ht="17.399999999999999" x14ac:dyDescent="0.3">
      <c r="A7230" s="53" t="s">
        <v>1150</v>
      </c>
      <c r="B7230" s="57">
        <v>45809</v>
      </c>
      <c r="C7230" s="59">
        <v>1061052.28</v>
      </c>
      <c r="D7230" s="60">
        <v>999</v>
      </c>
      <c r="E7230" s="54">
        <v>15915.78</v>
      </c>
      <c r="F7230" s="54">
        <v>2492.38</v>
      </c>
      <c r="G7230" s="55">
        <v>0.157</v>
      </c>
      <c r="H7230" s="53">
        <v>0</v>
      </c>
      <c r="I7230" s="53" t="s">
        <v>1412</v>
      </c>
    </row>
    <row r="7231" spans="1:9" ht="17.399999999999999" x14ac:dyDescent="0.3">
      <c r="A7231" s="53" t="s">
        <v>1150</v>
      </c>
      <c r="B7231" s="57">
        <v>45839</v>
      </c>
      <c r="C7231" s="59">
        <v>1061052.28</v>
      </c>
      <c r="D7231" s="60">
        <v>999</v>
      </c>
      <c r="E7231" s="54">
        <v>15915.78</v>
      </c>
      <c r="F7231" s="54">
        <v>2896.03</v>
      </c>
      <c r="G7231" s="55">
        <v>0.182</v>
      </c>
      <c r="H7231" s="53">
        <v>0</v>
      </c>
      <c r="I7231" s="53" t="s">
        <v>1412</v>
      </c>
    </row>
    <row r="7232" spans="1:9" ht="17.399999999999999" x14ac:dyDescent="0.3">
      <c r="A7232" s="53" t="s">
        <v>1150</v>
      </c>
      <c r="B7232" s="57">
        <v>45870</v>
      </c>
      <c r="C7232" s="59">
        <v>1061052.28</v>
      </c>
      <c r="D7232" s="60">
        <v>999</v>
      </c>
      <c r="E7232" s="54">
        <v>15915.78</v>
      </c>
      <c r="F7232" s="54">
        <v>1750.02</v>
      </c>
      <c r="G7232" s="55">
        <v>0.11</v>
      </c>
      <c r="H7232" s="53">
        <v>0</v>
      </c>
      <c r="I7232" s="53" t="s">
        <v>1412</v>
      </c>
    </row>
    <row r="7233" spans="1:9" ht="17.399999999999999" x14ac:dyDescent="0.3">
      <c r="A7233" s="53" t="s">
        <v>1150</v>
      </c>
      <c r="B7233" s="57">
        <v>45901</v>
      </c>
      <c r="C7233" s="59">
        <v>1061052.28</v>
      </c>
      <c r="D7233" s="60">
        <v>999</v>
      </c>
      <c r="E7233" s="54">
        <v>15915.78</v>
      </c>
      <c r="F7233" s="54">
        <v>2289.63</v>
      </c>
      <c r="G7233" s="55">
        <v>0.14399999999999999</v>
      </c>
      <c r="H7233" s="53">
        <v>0</v>
      </c>
      <c r="I7233" s="53" t="s">
        <v>1412</v>
      </c>
    </row>
    <row r="7234" spans="1:9" ht="17.399999999999999" x14ac:dyDescent="0.3">
      <c r="A7234" s="53" t="s">
        <v>1150</v>
      </c>
      <c r="B7234" s="57">
        <v>45931</v>
      </c>
      <c r="C7234" s="59">
        <v>1061052.28</v>
      </c>
      <c r="D7234" s="60">
        <v>999</v>
      </c>
      <c r="E7234" s="54">
        <v>15915.78</v>
      </c>
      <c r="F7234" s="54">
        <v>1570.04</v>
      </c>
      <c r="G7234" s="55">
        <v>9.9000000000000005E-2</v>
      </c>
      <c r="H7234" s="53">
        <v>0</v>
      </c>
      <c r="I7234" s="53" t="s">
        <v>1412</v>
      </c>
    </row>
    <row r="7235" spans="1:9" ht="17.399999999999999" x14ac:dyDescent="0.3">
      <c r="A7235" s="53" t="s">
        <v>1150</v>
      </c>
      <c r="B7235" s="57">
        <v>45962</v>
      </c>
      <c r="C7235" s="59">
        <v>1061052.28</v>
      </c>
      <c r="D7235" s="60">
        <v>999</v>
      </c>
      <c r="E7235" s="54">
        <v>15915.78</v>
      </c>
      <c r="F7235" s="54">
        <v>1395.37</v>
      </c>
      <c r="G7235" s="55">
        <v>8.7999999999999995E-2</v>
      </c>
      <c r="H7235" s="53">
        <v>0</v>
      </c>
      <c r="I7235" s="53" t="s">
        <v>1412</v>
      </c>
    </row>
    <row r="7236" spans="1:9" ht="17.399999999999999" x14ac:dyDescent="0.3">
      <c r="A7236" s="53" t="s">
        <v>1150</v>
      </c>
      <c r="B7236" s="57">
        <v>45992</v>
      </c>
      <c r="C7236" s="59">
        <v>1061052.28</v>
      </c>
      <c r="D7236" s="60">
        <v>999</v>
      </c>
      <c r="E7236" s="54">
        <v>15915.78</v>
      </c>
      <c r="F7236" s="54">
        <v>1459.01</v>
      </c>
      <c r="G7236" s="55">
        <v>9.1999999999999998E-2</v>
      </c>
      <c r="H7236" s="53">
        <v>0</v>
      </c>
      <c r="I7236" s="53" t="s">
        <v>1412</v>
      </c>
    </row>
    <row r="7237" spans="1:9" ht="17.399999999999999" x14ac:dyDescent="0.3">
      <c r="A7237" s="53" t="s">
        <v>1151</v>
      </c>
      <c r="B7237" s="57">
        <v>45658</v>
      </c>
      <c r="C7237" s="59">
        <v>86265423.489999995</v>
      </c>
      <c r="D7237" s="60">
        <v>185</v>
      </c>
      <c r="E7237" s="54">
        <v>862654.23</v>
      </c>
      <c r="F7237" s="54">
        <v>49694.89</v>
      </c>
      <c r="G7237" s="55">
        <v>5.8000000000000003E-2</v>
      </c>
      <c r="H7237" s="53">
        <v>1</v>
      </c>
      <c r="I7237" s="53" t="s">
        <v>1412</v>
      </c>
    </row>
    <row r="7238" spans="1:9" ht="17.399999999999999" x14ac:dyDescent="0.3">
      <c r="A7238" s="53" t="s">
        <v>1151</v>
      </c>
      <c r="B7238" s="57">
        <v>45689</v>
      </c>
      <c r="C7238" s="59">
        <v>86265423.489999995</v>
      </c>
      <c r="D7238" s="60">
        <v>999</v>
      </c>
      <c r="E7238" s="54">
        <v>862654.23</v>
      </c>
      <c r="F7238" s="54">
        <v>70556</v>
      </c>
      <c r="G7238" s="55">
        <v>8.2000000000000003E-2</v>
      </c>
      <c r="H7238" s="53">
        <v>1</v>
      </c>
      <c r="I7238" s="53" t="s">
        <v>1412</v>
      </c>
    </row>
    <row r="7239" spans="1:9" ht="17.399999999999999" x14ac:dyDescent="0.3">
      <c r="A7239" s="53" t="s">
        <v>1151</v>
      </c>
      <c r="B7239" s="57">
        <v>45717</v>
      </c>
      <c r="C7239" s="59">
        <v>86265423.489999995</v>
      </c>
      <c r="D7239" s="60">
        <v>999</v>
      </c>
      <c r="E7239" s="54">
        <v>862654.23</v>
      </c>
      <c r="F7239" s="54">
        <v>74997.41</v>
      </c>
      <c r="G7239" s="55">
        <v>8.6999999999999994E-2</v>
      </c>
      <c r="H7239" s="53">
        <v>1</v>
      </c>
      <c r="I7239" s="53" t="s">
        <v>1412</v>
      </c>
    </row>
    <row r="7240" spans="1:9" ht="17.399999999999999" x14ac:dyDescent="0.3">
      <c r="A7240" s="53" t="s">
        <v>1151</v>
      </c>
      <c r="B7240" s="57">
        <v>45748</v>
      </c>
      <c r="C7240" s="59">
        <v>86265423.489999995</v>
      </c>
      <c r="D7240" s="60">
        <v>999</v>
      </c>
      <c r="E7240" s="54">
        <v>862654.23</v>
      </c>
      <c r="F7240" s="54">
        <v>160077.92000000001</v>
      </c>
      <c r="G7240" s="55">
        <v>0.186</v>
      </c>
      <c r="H7240" s="53">
        <v>1</v>
      </c>
      <c r="I7240" s="53" t="s">
        <v>1412</v>
      </c>
    </row>
    <row r="7241" spans="1:9" ht="17.399999999999999" x14ac:dyDescent="0.3">
      <c r="A7241" s="53" t="s">
        <v>1151</v>
      </c>
      <c r="B7241" s="57">
        <v>45778</v>
      </c>
      <c r="C7241" s="59">
        <v>86265423.489999995</v>
      </c>
      <c r="D7241" s="60">
        <v>999</v>
      </c>
      <c r="E7241" s="54">
        <v>862654.23</v>
      </c>
      <c r="F7241" s="54">
        <v>17972.400000000001</v>
      </c>
      <c r="G7241" s="55">
        <v>2.1000000000000001E-2</v>
      </c>
      <c r="H7241" s="53">
        <v>1</v>
      </c>
      <c r="I7241" s="53" t="s">
        <v>1412</v>
      </c>
    </row>
    <row r="7242" spans="1:9" ht="17.399999999999999" x14ac:dyDescent="0.3">
      <c r="A7242" s="53" t="s">
        <v>1151</v>
      </c>
      <c r="B7242" s="57">
        <v>45809</v>
      </c>
      <c r="C7242" s="59">
        <v>86265423.489999995</v>
      </c>
      <c r="D7242" s="60">
        <v>999</v>
      </c>
      <c r="E7242" s="54">
        <v>862654.23</v>
      </c>
      <c r="F7242" s="54">
        <v>168336.66</v>
      </c>
      <c r="G7242" s="55">
        <v>0.19500000000000001</v>
      </c>
      <c r="H7242" s="53">
        <v>1</v>
      </c>
      <c r="I7242" s="53" t="s">
        <v>1412</v>
      </c>
    </row>
    <row r="7243" spans="1:9" ht="17.399999999999999" x14ac:dyDescent="0.3">
      <c r="A7243" s="53" t="s">
        <v>1151</v>
      </c>
      <c r="B7243" s="57">
        <v>45839</v>
      </c>
      <c r="C7243" s="59">
        <v>86265423.489999995</v>
      </c>
      <c r="D7243" s="60">
        <v>999</v>
      </c>
      <c r="E7243" s="54">
        <v>862654.23</v>
      </c>
      <c r="F7243" s="54">
        <v>71485.87</v>
      </c>
      <c r="G7243" s="55">
        <v>8.3000000000000004E-2</v>
      </c>
      <c r="H7243" s="53">
        <v>1</v>
      </c>
      <c r="I7243" s="53" t="s">
        <v>1412</v>
      </c>
    </row>
    <row r="7244" spans="1:9" ht="17.399999999999999" x14ac:dyDescent="0.3">
      <c r="A7244" s="53" t="s">
        <v>1151</v>
      </c>
      <c r="B7244" s="57">
        <v>45870</v>
      </c>
      <c r="C7244" s="59">
        <v>86265423.489999995</v>
      </c>
      <c r="D7244" s="60">
        <v>999</v>
      </c>
      <c r="E7244" s="54">
        <v>862654.23</v>
      </c>
      <c r="F7244" s="54">
        <v>109266.74</v>
      </c>
      <c r="G7244" s="55">
        <v>0.127</v>
      </c>
      <c r="H7244" s="53">
        <v>1</v>
      </c>
      <c r="I7244" s="53" t="s">
        <v>1412</v>
      </c>
    </row>
    <row r="7245" spans="1:9" ht="17.399999999999999" x14ac:dyDescent="0.3">
      <c r="A7245" s="53" t="s">
        <v>1151</v>
      </c>
      <c r="B7245" s="57">
        <v>45901</v>
      </c>
      <c r="C7245" s="59">
        <v>86265423.489999995</v>
      </c>
      <c r="D7245" s="60">
        <v>999</v>
      </c>
      <c r="E7245" s="54">
        <v>862654.23</v>
      </c>
      <c r="F7245" s="54">
        <v>79087.53</v>
      </c>
      <c r="G7245" s="55">
        <v>9.1999999999999998E-2</v>
      </c>
      <c r="H7245" s="53">
        <v>1</v>
      </c>
      <c r="I7245" s="53" t="s">
        <v>1412</v>
      </c>
    </row>
    <row r="7246" spans="1:9" ht="17.399999999999999" x14ac:dyDescent="0.3">
      <c r="A7246" s="53" t="s">
        <v>1151</v>
      </c>
      <c r="B7246" s="57">
        <v>45931</v>
      </c>
      <c r="C7246" s="59">
        <v>86265423.489999995</v>
      </c>
      <c r="D7246" s="60">
        <v>999</v>
      </c>
      <c r="E7246" s="54">
        <v>862654.23</v>
      </c>
      <c r="F7246" s="54">
        <v>73421.34</v>
      </c>
      <c r="G7246" s="55">
        <v>8.5000000000000006E-2</v>
      </c>
      <c r="H7246" s="53">
        <v>1</v>
      </c>
      <c r="I7246" s="53" t="s">
        <v>1412</v>
      </c>
    </row>
    <row r="7247" spans="1:9" ht="17.399999999999999" x14ac:dyDescent="0.3">
      <c r="A7247" s="53" t="s">
        <v>1151</v>
      </c>
      <c r="B7247" s="57">
        <v>45962</v>
      </c>
      <c r="C7247" s="59">
        <v>86265423.489999995</v>
      </c>
      <c r="D7247" s="60">
        <v>999</v>
      </c>
      <c r="E7247" s="54">
        <v>862654.23</v>
      </c>
      <c r="F7247" s="54">
        <v>145708.1</v>
      </c>
      <c r="G7247" s="55">
        <v>0.16900000000000001</v>
      </c>
      <c r="H7247" s="53">
        <v>1</v>
      </c>
      <c r="I7247" s="53" t="s">
        <v>1412</v>
      </c>
    </row>
    <row r="7248" spans="1:9" ht="17.399999999999999" x14ac:dyDescent="0.3">
      <c r="A7248" s="53" t="s">
        <v>1151</v>
      </c>
      <c r="B7248" s="57">
        <v>45992</v>
      </c>
      <c r="C7248" s="59">
        <v>86265423.489999995</v>
      </c>
      <c r="D7248" s="60">
        <v>999</v>
      </c>
      <c r="E7248" s="54">
        <v>862654.23</v>
      </c>
      <c r="F7248" s="54">
        <v>20960.77</v>
      </c>
      <c r="G7248" s="55">
        <v>2.4E-2</v>
      </c>
      <c r="H7248" s="53">
        <v>1</v>
      </c>
      <c r="I7248" s="53" t="s">
        <v>1412</v>
      </c>
    </row>
    <row r="7249" spans="1:9" ht="17.399999999999999" x14ac:dyDescent="0.3">
      <c r="A7249" s="53" t="s">
        <v>1152</v>
      </c>
      <c r="B7249" s="57">
        <v>45658</v>
      </c>
      <c r="C7249" s="59">
        <v>54773813.939999998</v>
      </c>
      <c r="D7249" s="60">
        <v>0</v>
      </c>
      <c r="E7249" s="54">
        <v>547738.14</v>
      </c>
      <c r="F7249" s="54">
        <v>618386.28</v>
      </c>
      <c r="G7249" s="55">
        <v>1.129</v>
      </c>
      <c r="H7249" s="53">
        <v>0</v>
      </c>
      <c r="I7249" s="53" t="s">
        <v>1408</v>
      </c>
    </row>
    <row r="7250" spans="1:9" ht="17.399999999999999" x14ac:dyDescent="0.3">
      <c r="A7250" s="53" t="s">
        <v>1152</v>
      </c>
      <c r="B7250" s="57">
        <v>45689</v>
      </c>
      <c r="C7250" s="59">
        <v>53920334.119999997</v>
      </c>
      <c r="D7250" s="60">
        <v>15</v>
      </c>
      <c r="E7250" s="54">
        <v>539203.34</v>
      </c>
      <c r="F7250" s="54">
        <v>612723.55000000005</v>
      </c>
      <c r="G7250" s="55">
        <v>1.1359999999999999</v>
      </c>
      <c r="H7250" s="53">
        <v>0</v>
      </c>
      <c r="I7250" s="53" t="s">
        <v>1408</v>
      </c>
    </row>
    <row r="7251" spans="1:9" ht="17.399999999999999" x14ac:dyDescent="0.3">
      <c r="A7251" s="53" t="s">
        <v>1152</v>
      </c>
      <c r="B7251" s="57">
        <v>45717</v>
      </c>
      <c r="C7251" s="59">
        <v>52801540.450000003</v>
      </c>
      <c r="D7251" s="60">
        <v>0</v>
      </c>
      <c r="E7251" s="54">
        <v>528015.4</v>
      </c>
      <c r="F7251" s="54">
        <v>581278.92000000004</v>
      </c>
      <c r="G7251" s="55">
        <v>1.101</v>
      </c>
      <c r="H7251" s="53">
        <v>0</v>
      </c>
      <c r="I7251" s="53" t="s">
        <v>1408</v>
      </c>
    </row>
    <row r="7252" spans="1:9" ht="17.399999999999999" x14ac:dyDescent="0.3">
      <c r="A7252" s="53" t="s">
        <v>1152</v>
      </c>
      <c r="B7252" s="57">
        <v>45748</v>
      </c>
      <c r="C7252" s="59">
        <v>51958498.380000003</v>
      </c>
      <c r="D7252" s="60">
        <v>0</v>
      </c>
      <c r="E7252" s="54">
        <v>519584.98</v>
      </c>
      <c r="F7252" s="54">
        <v>508192.58</v>
      </c>
      <c r="G7252" s="55">
        <v>0.97799999999999998</v>
      </c>
      <c r="H7252" s="53">
        <v>0</v>
      </c>
      <c r="I7252" s="53" t="s">
        <v>1408</v>
      </c>
    </row>
    <row r="7253" spans="1:9" ht="17.399999999999999" x14ac:dyDescent="0.3">
      <c r="A7253" s="53" t="s">
        <v>1152</v>
      </c>
      <c r="B7253" s="57">
        <v>45778</v>
      </c>
      <c r="C7253" s="59">
        <v>51015267.759999998</v>
      </c>
      <c r="D7253" s="60">
        <v>0</v>
      </c>
      <c r="E7253" s="54">
        <v>510152.68</v>
      </c>
      <c r="F7253" s="54">
        <v>541968.76</v>
      </c>
      <c r="G7253" s="55">
        <v>1.0620000000000001</v>
      </c>
      <c r="H7253" s="53">
        <v>0</v>
      </c>
      <c r="I7253" s="53" t="s">
        <v>1408</v>
      </c>
    </row>
    <row r="7254" spans="1:9" ht="17.399999999999999" x14ac:dyDescent="0.3">
      <c r="A7254" s="53" t="s">
        <v>1152</v>
      </c>
      <c r="B7254" s="57">
        <v>45809</v>
      </c>
      <c r="C7254" s="59">
        <v>50233618.119999997</v>
      </c>
      <c r="D7254" s="60">
        <v>0</v>
      </c>
      <c r="E7254" s="54">
        <v>502336.18</v>
      </c>
      <c r="F7254" s="54">
        <v>501388.73</v>
      </c>
      <c r="G7254" s="55">
        <v>0.998</v>
      </c>
      <c r="H7254" s="53">
        <v>0</v>
      </c>
      <c r="I7254" s="53" t="s">
        <v>1408</v>
      </c>
    </row>
    <row r="7255" spans="1:9" ht="17.399999999999999" x14ac:dyDescent="0.3">
      <c r="A7255" s="53" t="s">
        <v>1152</v>
      </c>
      <c r="B7255" s="57">
        <v>45839</v>
      </c>
      <c r="C7255" s="59">
        <v>49417909.100000001</v>
      </c>
      <c r="D7255" s="60">
        <v>0</v>
      </c>
      <c r="E7255" s="54">
        <v>494179.09</v>
      </c>
      <c r="F7255" s="54">
        <v>496964.69</v>
      </c>
      <c r="G7255" s="55">
        <v>1.006</v>
      </c>
      <c r="H7255" s="53">
        <v>0</v>
      </c>
      <c r="I7255" s="53" t="s">
        <v>1408</v>
      </c>
    </row>
    <row r="7256" spans="1:9" ht="17.399999999999999" x14ac:dyDescent="0.3">
      <c r="A7256" s="53" t="s">
        <v>1152</v>
      </c>
      <c r="B7256" s="57">
        <v>45870</v>
      </c>
      <c r="C7256" s="59">
        <v>48573873.630000003</v>
      </c>
      <c r="D7256" s="60">
        <v>0</v>
      </c>
      <c r="E7256" s="54">
        <v>485738.74</v>
      </c>
      <c r="F7256" s="54">
        <v>468663.41</v>
      </c>
      <c r="G7256" s="55">
        <v>0.96499999999999997</v>
      </c>
      <c r="H7256" s="53">
        <v>0</v>
      </c>
      <c r="I7256" s="53" t="s">
        <v>1408</v>
      </c>
    </row>
    <row r="7257" spans="1:9" ht="17.399999999999999" x14ac:dyDescent="0.3">
      <c r="A7257" s="53" t="s">
        <v>1152</v>
      </c>
      <c r="B7257" s="57">
        <v>45901</v>
      </c>
      <c r="C7257" s="59">
        <v>47735729.579999998</v>
      </c>
      <c r="D7257" s="60">
        <v>0</v>
      </c>
      <c r="E7257" s="54">
        <v>477357.3</v>
      </c>
      <c r="F7257" s="54">
        <v>488992.56</v>
      </c>
      <c r="G7257" s="55">
        <v>1.024</v>
      </c>
      <c r="H7257" s="53">
        <v>0</v>
      </c>
      <c r="I7257" s="53" t="s">
        <v>1408</v>
      </c>
    </row>
    <row r="7258" spans="1:9" ht="17.399999999999999" x14ac:dyDescent="0.3">
      <c r="A7258" s="53" t="s">
        <v>1152</v>
      </c>
      <c r="B7258" s="57">
        <v>45931</v>
      </c>
      <c r="C7258" s="59">
        <v>46884797.100000001</v>
      </c>
      <c r="D7258" s="60">
        <v>95</v>
      </c>
      <c r="E7258" s="54">
        <v>468847.97</v>
      </c>
      <c r="F7258" s="54">
        <v>207571.43</v>
      </c>
      <c r="G7258" s="55">
        <v>0.443</v>
      </c>
      <c r="H7258" s="53">
        <v>0</v>
      </c>
      <c r="I7258" s="53" t="s">
        <v>1409</v>
      </c>
    </row>
    <row r="7259" spans="1:9" ht="17.399999999999999" x14ac:dyDescent="0.3">
      <c r="A7259" s="53" t="s">
        <v>1152</v>
      </c>
      <c r="B7259" s="57">
        <v>45962</v>
      </c>
      <c r="C7259" s="59">
        <v>46107457.229999997</v>
      </c>
      <c r="D7259" s="60">
        <v>0</v>
      </c>
      <c r="E7259" s="54">
        <v>461074.57</v>
      </c>
      <c r="F7259" s="54">
        <v>463489.88</v>
      </c>
      <c r="G7259" s="55">
        <v>1.0049999999999999</v>
      </c>
      <c r="H7259" s="53">
        <v>0</v>
      </c>
      <c r="I7259" s="53" t="s">
        <v>1408</v>
      </c>
    </row>
    <row r="7260" spans="1:9" ht="17.399999999999999" x14ac:dyDescent="0.3">
      <c r="A7260" s="53" t="s">
        <v>1152</v>
      </c>
      <c r="B7260" s="57">
        <v>45992</v>
      </c>
      <c r="C7260" s="59">
        <v>45335218.329999998</v>
      </c>
      <c r="D7260" s="60">
        <v>0</v>
      </c>
      <c r="E7260" s="54">
        <v>453352.18</v>
      </c>
      <c r="F7260" s="54">
        <v>511470.08000000002</v>
      </c>
      <c r="G7260" s="55">
        <v>1.1279999999999999</v>
      </c>
      <c r="H7260" s="53">
        <v>0</v>
      </c>
      <c r="I7260" s="53" t="s">
        <v>1408</v>
      </c>
    </row>
    <row r="7261" spans="1:9" ht="17.399999999999999" x14ac:dyDescent="0.3">
      <c r="A7261" s="53" t="s">
        <v>1153</v>
      </c>
      <c r="B7261" s="57">
        <v>45658</v>
      </c>
      <c r="C7261" s="59">
        <v>6324485.7999999998</v>
      </c>
      <c r="D7261" s="60">
        <v>0</v>
      </c>
      <c r="E7261" s="54">
        <v>94867.29</v>
      </c>
      <c r="F7261" s="54">
        <v>99998.6</v>
      </c>
      <c r="G7261" s="55">
        <v>1.054</v>
      </c>
      <c r="H7261" s="53">
        <v>0</v>
      </c>
      <c r="I7261" s="53" t="s">
        <v>1408</v>
      </c>
    </row>
    <row r="7262" spans="1:9" ht="17.399999999999999" x14ac:dyDescent="0.3">
      <c r="A7262" s="53" t="s">
        <v>1153</v>
      </c>
      <c r="B7262" s="57">
        <v>45689</v>
      </c>
      <c r="C7262" s="59">
        <v>6152297.7400000002</v>
      </c>
      <c r="D7262" s="60">
        <v>35</v>
      </c>
      <c r="E7262" s="54">
        <v>92284.47</v>
      </c>
      <c r="F7262" s="54">
        <v>53311.55</v>
      </c>
      <c r="G7262" s="55">
        <v>0.57799999999999996</v>
      </c>
      <c r="H7262" s="53">
        <v>0</v>
      </c>
      <c r="I7262" s="53" t="s">
        <v>1410</v>
      </c>
    </row>
    <row r="7263" spans="1:9" ht="17.399999999999999" x14ac:dyDescent="0.3">
      <c r="A7263" s="53" t="s">
        <v>1153</v>
      </c>
      <c r="B7263" s="57">
        <v>45717</v>
      </c>
      <c r="C7263" s="59">
        <v>6012268.7699999996</v>
      </c>
      <c r="D7263" s="60">
        <v>35</v>
      </c>
      <c r="E7263" s="54">
        <v>90184.03</v>
      </c>
      <c r="F7263" s="54">
        <v>51708.160000000003</v>
      </c>
      <c r="G7263" s="55">
        <v>0.57299999999999995</v>
      </c>
      <c r="H7263" s="53">
        <v>0</v>
      </c>
      <c r="I7263" s="53" t="s">
        <v>1410</v>
      </c>
    </row>
    <row r="7264" spans="1:9" ht="17.399999999999999" x14ac:dyDescent="0.3">
      <c r="A7264" s="53" t="s">
        <v>1153</v>
      </c>
      <c r="B7264" s="57">
        <v>45748</v>
      </c>
      <c r="C7264" s="59">
        <v>5849571.0599999996</v>
      </c>
      <c r="D7264" s="60">
        <v>0</v>
      </c>
      <c r="E7264" s="54">
        <v>87743.57</v>
      </c>
      <c r="F7264" s="54">
        <v>98255.29</v>
      </c>
      <c r="G7264" s="55">
        <v>1.1200000000000001</v>
      </c>
      <c r="H7264" s="53">
        <v>0</v>
      </c>
      <c r="I7264" s="53" t="s">
        <v>1408</v>
      </c>
    </row>
    <row r="7265" spans="1:9" ht="17.399999999999999" x14ac:dyDescent="0.3">
      <c r="A7265" s="53" t="s">
        <v>1153</v>
      </c>
      <c r="B7265" s="57">
        <v>45778</v>
      </c>
      <c r="C7265" s="59">
        <v>5694230.1699999999</v>
      </c>
      <c r="D7265" s="60">
        <v>0</v>
      </c>
      <c r="E7265" s="54">
        <v>85413.45</v>
      </c>
      <c r="F7265" s="54">
        <v>86082.45</v>
      </c>
      <c r="G7265" s="55">
        <v>1.008</v>
      </c>
      <c r="H7265" s="53">
        <v>0</v>
      </c>
      <c r="I7265" s="53" t="s">
        <v>1408</v>
      </c>
    </row>
    <row r="7266" spans="1:9" ht="17.399999999999999" x14ac:dyDescent="0.3">
      <c r="A7266" s="53" t="s">
        <v>1153</v>
      </c>
      <c r="B7266" s="57">
        <v>45809</v>
      </c>
      <c r="C7266" s="59">
        <v>5563286.1600000001</v>
      </c>
      <c r="D7266" s="60">
        <v>0</v>
      </c>
      <c r="E7266" s="54">
        <v>83449.289999999994</v>
      </c>
      <c r="F7266" s="54">
        <v>93981.99</v>
      </c>
      <c r="G7266" s="55">
        <v>1.1259999999999999</v>
      </c>
      <c r="H7266" s="53">
        <v>0</v>
      </c>
      <c r="I7266" s="53" t="s">
        <v>1408</v>
      </c>
    </row>
    <row r="7267" spans="1:9" ht="17.399999999999999" x14ac:dyDescent="0.3">
      <c r="A7267" s="53" t="s">
        <v>1153</v>
      </c>
      <c r="B7267" s="57">
        <v>45839</v>
      </c>
      <c r="C7267" s="59">
        <v>5412553.3899999997</v>
      </c>
      <c r="D7267" s="60">
        <v>0</v>
      </c>
      <c r="E7267" s="54">
        <v>81188.3</v>
      </c>
      <c r="F7267" s="54">
        <v>82422.97</v>
      </c>
      <c r="G7267" s="55">
        <v>1.0149999999999999</v>
      </c>
      <c r="H7267" s="53">
        <v>0</v>
      </c>
      <c r="I7267" s="53" t="s">
        <v>1408</v>
      </c>
    </row>
    <row r="7268" spans="1:9" ht="17.399999999999999" x14ac:dyDescent="0.3">
      <c r="A7268" s="53" t="s">
        <v>1153</v>
      </c>
      <c r="B7268" s="57">
        <v>45870</v>
      </c>
      <c r="C7268" s="59">
        <v>5293403.04</v>
      </c>
      <c r="D7268" s="60">
        <v>0</v>
      </c>
      <c r="E7268" s="54">
        <v>79401.05</v>
      </c>
      <c r="F7268" s="54">
        <v>83646.62</v>
      </c>
      <c r="G7268" s="55">
        <v>1.0529999999999999</v>
      </c>
      <c r="H7268" s="53">
        <v>0</v>
      </c>
      <c r="I7268" s="53" t="s">
        <v>1408</v>
      </c>
    </row>
    <row r="7269" spans="1:9" ht="17.399999999999999" x14ac:dyDescent="0.3">
      <c r="A7269" s="53" t="s">
        <v>1153</v>
      </c>
      <c r="B7269" s="57">
        <v>45901</v>
      </c>
      <c r="C7269" s="59">
        <v>5172426.6399999997</v>
      </c>
      <c r="D7269" s="60">
        <v>0</v>
      </c>
      <c r="E7269" s="54">
        <v>77586.399999999994</v>
      </c>
      <c r="F7269" s="54">
        <v>88721.17</v>
      </c>
      <c r="G7269" s="55">
        <v>1.1439999999999999</v>
      </c>
      <c r="H7269" s="53">
        <v>0</v>
      </c>
      <c r="I7269" s="53" t="s">
        <v>1408</v>
      </c>
    </row>
    <row r="7270" spans="1:9" ht="17.399999999999999" x14ac:dyDescent="0.3">
      <c r="A7270" s="53" t="s">
        <v>1153</v>
      </c>
      <c r="B7270" s="57">
        <v>45931</v>
      </c>
      <c r="C7270" s="59">
        <v>5028531.0999999996</v>
      </c>
      <c r="D7270" s="60">
        <v>0</v>
      </c>
      <c r="E7270" s="54">
        <v>75427.97</v>
      </c>
      <c r="F7270" s="54">
        <v>86724.85</v>
      </c>
      <c r="G7270" s="55">
        <v>1.1499999999999999</v>
      </c>
      <c r="H7270" s="53">
        <v>0</v>
      </c>
      <c r="I7270" s="53" t="s">
        <v>1408</v>
      </c>
    </row>
    <row r="7271" spans="1:9" ht="17.399999999999999" x14ac:dyDescent="0.3">
      <c r="A7271" s="53" t="s">
        <v>1153</v>
      </c>
      <c r="B7271" s="57">
        <v>45962</v>
      </c>
      <c r="C7271" s="59">
        <v>4888785.4800000004</v>
      </c>
      <c r="D7271" s="60">
        <v>0</v>
      </c>
      <c r="E7271" s="54">
        <v>73331.78</v>
      </c>
      <c r="F7271" s="54">
        <v>82392.02</v>
      </c>
      <c r="G7271" s="55">
        <v>1.1240000000000001</v>
      </c>
      <c r="H7271" s="53">
        <v>0</v>
      </c>
      <c r="I7271" s="53" t="s">
        <v>1408</v>
      </c>
    </row>
    <row r="7272" spans="1:9" ht="17.399999999999999" x14ac:dyDescent="0.3">
      <c r="A7272" s="53" t="s">
        <v>1153</v>
      </c>
      <c r="B7272" s="57">
        <v>45992</v>
      </c>
      <c r="C7272" s="59">
        <v>4768197.8099999996</v>
      </c>
      <c r="D7272" s="60">
        <v>0</v>
      </c>
      <c r="E7272" s="54">
        <v>71522.97</v>
      </c>
      <c r="F7272" s="54">
        <v>73340.56</v>
      </c>
      <c r="G7272" s="55">
        <v>1.0249999999999999</v>
      </c>
      <c r="H7272" s="53">
        <v>0</v>
      </c>
      <c r="I7272" s="53" t="s">
        <v>1408</v>
      </c>
    </row>
    <row r="7273" spans="1:9" ht="17.399999999999999" x14ac:dyDescent="0.3">
      <c r="A7273" s="53" t="s">
        <v>1154</v>
      </c>
      <c r="B7273" s="57">
        <v>45658</v>
      </c>
      <c r="C7273" s="59">
        <v>2879956.12</v>
      </c>
      <c r="D7273" s="60">
        <v>0</v>
      </c>
      <c r="E7273" s="54">
        <v>28799.56</v>
      </c>
      <c r="F7273" s="54">
        <v>31441.41</v>
      </c>
      <c r="G7273" s="55">
        <v>1.0920000000000001</v>
      </c>
      <c r="H7273" s="53">
        <v>0</v>
      </c>
      <c r="I7273" s="53" t="s">
        <v>1408</v>
      </c>
    </row>
    <row r="7274" spans="1:9" ht="17.399999999999999" x14ac:dyDescent="0.3">
      <c r="A7274" s="53" t="s">
        <v>1154</v>
      </c>
      <c r="B7274" s="57">
        <v>45689</v>
      </c>
      <c r="C7274" s="59">
        <v>2879956.12</v>
      </c>
      <c r="D7274" s="60">
        <v>220</v>
      </c>
      <c r="E7274" s="54">
        <v>28799.56</v>
      </c>
      <c r="F7274" s="54">
        <v>1646.92</v>
      </c>
      <c r="G7274" s="55">
        <v>5.7000000000000002E-2</v>
      </c>
      <c r="H7274" s="53">
        <v>1</v>
      </c>
      <c r="I7274" s="53" t="s">
        <v>1412</v>
      </c>
    </row>
    <row r="7275" spans="1:9" ht="17.399999999999999" x14ac:dyDescent="0.3">
      <c r="A7275" s="53" t="s">
        <v>1154</v>
      </c>
      <c r="B7275" s="57">
        <v>45717</v>
      </c>
      <c r="C7275" s="59">
        <v>2879956.12</v>
      </c>
      <c r="D7275" s="60">
        <v>999</v>
      </c>
      <c r="E7275" s="54">
        <v>28799.56</v>
      </c>
      <c r="F7275" s="54">
        <v>226.38</v>
      </c>
      <c r="G7275" s="55">
        <v>8.0000000000000002E-3</v>
      </c>
      <c r="H7275" s="53">
        <v>1</v>
      </c>
      <c r="I7275" s="53" t="s">
        <v>1412</v>
      </c>
    </row>
    <row r="7276" spans="1:9" ht="17.399999999999999" x14ac:dyDescent="0.3">
      <c r="A7276" s="53" t="s">
        <v>1154</v>
      </c>
      <c r="B7276" s="57">
        <v>45748</v>
      </c>
      <c r="C7276" s="59">
        <v>2879956.12</v>
      </c>
      <c r="D7276" s="60">
        <v>999</v>
      </c>
      <c r="E7276" s="54">
        <v>28799.56</v>
      </c>
      <c r="F7276" s="54">
        <v>720.81</v>
      </c>
      <c r="G7276" s="55">
        <v>2.5000000000000001E-2</v>
      </c>
      <c r="H7276" s="53">
        <v>1</v>
      </c>
      <c r="I7276" s="53" t="s">
        <v>1412</v>
      </c>
    </row>
    <row r="7277" spans="1:9" ht="17.399999999999999" x14ac:dyDescent="0.3">
      <c r="A7277" s="53" t="s">
        <v>1154</v>
      </c>
      <c r="B7277" s="57">
        <v>45778</v>
      </c>
      <c r="C7277" s="59">
        <v>2879956.12</v>
      </c>
      <c r="D7277" s="60">
        <v>999</v>
      </c>
      <c r="E7277" s="54">
        <v>28799.56</v>
      </c>
      <c r="F7277" s="54">
        <v>3462.06</v>
      </c>
      <c r="G7277" s="55">
        <v>0.12</v>
      </c>
      <c r="H7277" s="53">
        <v>1</v>
      </c>
      <c r="I7277" s="53" t="s">
        <v>1412</v>
      </c>
    </row>
    <row r="7278" spans="1:9" ht="17.399999999999999" x14ac:dyDescent="0.3">
      <c r="A7278" s="53" t="s">
        <v>1154</v>
      </c>
      <c r="B7278" s="57">
        <v>45809</v>
      </c>
      <c r="C7278" s="59">
        <v>2879956.12</v>
      </c>
      <c r="D7278" s="60">
        <v>999</v>
      </c>
      <c r="E7278" s="54">
        <v>28799.56</v>
      </c>
      <c r="F7278" s="54">
        <v>3579.45</v>
      </c>
      <c r="G7278" s="55">
        <v>0.124</v>
      </c>
      <c r="H7278" s="53">
        <v>1</v>
      </c>
      <c r="I7278" s="53" t="s">
        <v>1412</v>
      </c>
    </row>
    <row r="7279" spans="1:9" ht="17.399999999999999" x14ac:dyDescent="0.3">
      <c r="A7279" s="53" t="s">
        <v>1154</v>
      </c>
      <c r="B7279" s="57">
        <v>45839</v>
      </c>
      <c r="C7279" s="59">
        <v>2879956.12</v>
      </c>
      <c r="D7279" s="60">
        <v>999</v>
      </c>
      <c r="E7279" s="54">
        <v>28799.56</v>
      </c>
      <c r="F7279" s="54">
        <v>5228.32</v>
      </c>
      <c r="G7279" s="55">
        <v>0.182</v>
      </c>
      <c r="H7279" s="53">
        <v>1</v>
      </c>
      <c r="I7279" s="53" t="s">
        <v>1412</v>
      </c>
    </row>
    <row r="7280" spans="1:9" ht="17.399999999999999" x14ac:dyDescent="0.3">
      <c r="A7280" s="53" t="s">
        <v>1154</v>
      </c>
      <c r="B7280" s="57">
        <v>45870</v>
      </c>
      <c r="C7280" s="59">
        <v>2879956.12</v>
      </c>
      <c r="D7280" s="60">
        <v>999</v>
      </c>
      <c r="E7280" s="54">
        <v>28799.56</v>
      </c>
      <c r="F7280" s="54">
        <v>5644.92</v>
      </c>
      <c r="G7280" s="55">
        <v>0.19600000000000001</v>
      </c>
      <c r="H7280" s="53">
        <v>1</v>
      </c>
      <c r="I7280" s="53" t="s">
        <v>1412</v>
      </c>
    </row>
    <row r="7281" spans="1:9" ht="17.399999999999999" x14ac:dyDescent="0.3">
      <c r="A7281" s="53" t="s">
        <v>1154</v>
      </c>
      <c r="B7281" s="57">
        <v>45901</v>
      </c>
      <c r="C7281" s="59">
        <v>2879956.12</v>
      </c>
      <c r="D7281" s="60">
        <v>999</v>
      </c>
      <c r="E7281" s="54">
        <v>28799.56</v>
      </c>
      <c r="F7281" s="54">
        <v>687.32</v>
      </c>
      <c r="G7281" s="55">
        <v>2.4E-2</v>
      </c>
      <c r="H7281" s="53">
        <v>1</v>
      </c>
      <c r="I7281" s="53" t="s">
        <v>1412</v>
      </c>
    </row>
    <row r="7282" spans="1:9" ht="17.399999999999999" x14ac:dyDescent="0.3">
      <c r="A7282" s="53" t="s">
        <v>1154</v>
      </c>
      <c r="B7282" s="57">
        <v>45931</v>
      </c>
      <c r="C7282" s="59">
        <v>2879956.12</v>
      </c>
      <c r="D7282" s="60">
        <v>999</v>
      </c>
      <c r="E7282" s="54">
        <v>28799.56</v>
      </c>
      <c r="F7282" s="54">
        <v>1570.26</v>
      </c>
      <c r="G7282" s="55">
        <v>5.5E-2</v>
      </c>
      <c r="H7282" s="53">
        <v>1</v>
      </c>
      <c r="I7282" s="53" t="s">
        <v>1412</v>
      </c>
    </row>
    <row r="7283" spans="1:9" ht="17.399999999999999" x14ac:dyDescent="0.3">
      <c r="A7283" s="53" t="s">
        <v>1154</v>
      </c>
      <c r="B7283" s="57">
        <v>45962</v>
      </c>
      <c r="C7283" s="59">
        <v>2879956.12</v>
      </c>
      <c r="D7283" s="60">
        <v>999</v>
      </c>
      <c r="E7283" s="54">
        <v>28799.56</v>
      </c>
      <c r="F7283" s="54">
        <v>5247.3</v>
      </c>
      <c r="G7283" s="55">
        <v>0.182</v>
      </c>
      <c r="H7283" s="53">
        <v>1</v>
      </c>
      <c r="I7283" s="53" t="s">
        <v>1412</v>
      </c>
    </row>
    <row r="7284" spans="1:9" ht="17.399999999999999" x14ac:dyDescent="0.3">
      <c r="A7284" s="53" t="s">
        <v>1154</v>
      </c>
      <c r="B7284" s="57">
        <v>45992</v>
      </c>
      <c r="C7284" s="59">
        <v>2879956.12</v>
      </c>
      <c r="D7284" s="60">
        <v>999</v>
      </c>
      <c r="E7284" s="54">
        <v>28799.56</v>
      </c>
      <c r="F7284" s="54">
        <v>886.99</v>
      </c>
      <c r="G7284" s="55">
        <v>3.1E-2</v>
      </c>
      <c r="H7284" s="53">
        <v>1</v>
      </c>
      <c r="I7284" s="53" t="s">
        <v>1412</v>
      </c>
    </row>
    <row r="7285" spans="1:9" ht="17.399999999999999" x14ac:dyDescent="0.3">
      <c r="A7285" s="53" t="s">
        <v>1155</v>
      </c>
      <c r="B7285" s="57">
        <v>45658</v>
      </c>
      <c r="C7285" s="59">
        <v>9232044.3699999992</v>
      </c>
      <c r="D7285" s="60">
        <v>0</v>
      </c>
      <c r="E7285" s="54">
        <v>138480.67000000001</v>
      </c>
      <c r="F7285" s="54">
        <v>149642.64000000001</v>
      </c>
      <c r="G7285" s="55">
        <v>1.081</v>
      </c>
      <c r="H7285" s="53">
        <v>0</v>
      </c>
      <c r="I7285" s="53" t="s">
        <v>1408</v>
      </c>
    </row>
    <row r="7286" spans="1:9" ht="17.399999999999999" x14ac:dyDescent="0.3">
      <c r="A7286" s="53" t="s">
        <v>1155</v>
      </c>
      <c r="B7286" s="57">
        <v>45689</v>
      </c>
      <c r="C7286" s="59">
        <v>8977504.1699999999</v>
      </c>
      <c r="D7286" s="60">
        <v>0</v>
      </c>
      <c r="E7286" s="54">
        <v>134662.56</v>
      </c>
      <c r="F7286" s="54">
        <v>137904.73000000001</v>
      </c>
      <c r="G7286" s="55">
        <v>1.024</v>
      </c>
      <c r="H7286" s="53">
        <v>0</v>
      </c>
      <c r="I7286" s="53" t="s">
        <v>1408</v>
      </c>
    </row>
    <row r="7287" spans="1:9" ht="17.399999999999999" x14ac:dyDescent="0.3">
      <c r="A7287" s="53" t="s">
        <v>1155</v>
      </c>
      <c r="B7287" s="57">
        <v>45717</v>
      </c>
      <c r="C7287" s="59">
        <v>8730948.8200000003</v>
      </c>
      <c r="D7287" s="60">
        <v>35</v>
      </c>
      <c r="E7287" s="54">
        <v>130964.23</v>
      </c>
      <c r="F7287" s="54">
        <v>74958.2</v>
      </c>
      <c r="G7287" s="55">
        <v>0.57199999999999995</v>
      </c>
      <c r="H7287" s="53">
        <v>0</v>
      </c>
      <c r="I7287" s="53" t="s">
        <v>1410</v>
      </c>
    </row>
    <row r="7288" spans="1:9" ht="17.399999999999999" x14ac:dyDescent="0.3">
      <c r="A7288" s="53" t="s">
        <v>1155</v>
      </c>
      <c r="B7288" s="57">
        <v>45748</v>
      </c>
      <c r="C7288" s="59">
        <v>8510107.9199999999</v>
      </c>
      <c r="D7288" s="60">
        <v>65</v>
      </c>
      <c r="E7288" s="54">
        <v>127651.62</v>
      </c>
      <c r="F7288" s="54">
        <v>96319.039999999994</v>
      </c>
      <c r="G7288" s="55">
        <v>0.755</v>
      </c>
      <c r="H7288" s="53">
        <v>0</v>
      </c>
      <c r="I7288" s="53" t="s">
        <v>1411</v>
      </c>
    </row>
    <row r="7289" spans="1:9" ht="17.399999999999999" x14ac:dyDescent="0.3">
      <c r="A7289" s="53" t="s">
        <v>1155</v>
      </c>
      <c r="B7289" s="57">
        <v>45778</v>
      </c>
      <c r="C7289" s="59">
        <v>8310930.8300000001</v>
      </c>
      <c r="D7289" s="60">
        <v>0</v>
      </c>
      <c r="E7289" s="54">
        <v>124663.96</v>
      </c>
      <c r="F7289" s="54">
        <v>124542.58</v>
      </c>
      <c r="G7289" s="55">
        <v>0.999</v>
      </c>
      <c r="H7289" s="53">
        <v>0</v>
      </c>
      <c r="I7289" s="53" t="s">
        <v>1408</v>
      </c>
    </row>
    <row r="7290" spans="1:9" ht="17.399999999999999" x14ac:dyDescent="0.3">
      <c r="A7290" s="53" t="s">
        <v>1155</v>
      </c>
      <c r="B7290" s="57">
        <v>45809</v>
      </c>
      <c r="C7290" s="59">
        <v>8112405.9699999997</v>
      </c>
      <c r="D7290" s="60">
        <v>35</v>
      </c>
      <c r="E7290" s="54">
        <v>121686.09</v>
      </c>
      <c r="F7290" s="54">
        <v>54617.02</v>
      </c>
      <c r="G7290" s="55">
        <v>0.44900000000000001</v>
      </c>
      <c r="H7290" s="53">
        <v>0</v>
      </c>
      <c r="I7290" s="53" t="s">
        <v>1410</v>
      </c>
    </row>
    <row r="7291" spans="1:9" ht="17.399999999999999" x14ac:dyDescent="0.3">
      <c r="A7291" s="53" t="s">
        <v>1155</v>
      </c>
      <c r="B7291" s="57">
        <v>45839</v>
      </c>
      <c r="C7291" s="59">
        <v>7895621.4000000004</v>
      </c>
      <c r="D7291" s="60">
        <v>0</v>
      </c>
      <c r="E7291" s="54">
        <v>118434.32</v>
      </c>
      <c r="F7291" s="54">
        <v>132403.45000000001</v>
      </c>
      <c r="G7291" s="55">
        <v>1.1180000000000001</v>
      </c>
      <c r="H7291" s="53">
        <v>0</v>
      </c>
      <c r="I7291" s="53" t="s">
        <v>1408</v>
      </c>
    </row>
    <row r="7292" spans="1:9" ht="17.399999999999999" x14ac:dyDescent="0.3">
      <c r="A7292" s="53" t="s">
        <v>1155</v>
      </c>
      <c r="B7292" s="57">
        <v>45870</v>
      </c>
      <c r="C7292" s="59">
        <v>7715542.9400000004</v>
      </c>
      <c r="D7292" s="60">
        <v>35</v>
      </c>
      <c r="E7292" s="54">
        <v>115733.14</v>
      </c>
      <c r="F7292" s="54">
        <v>78989.789999999994</v>
      </c>
      <c r="G7292" s="55">
        <v>0.68300000000000005</v>
      </c>
      <c r="H7292" s="53">
        <v>0</v>
      </c>
      <c r="I7292" s="53" t="s">
        <v>1410</v>
      </c>
    </row>
    <row r="7293" spans="1:9" ht="17.399999999999999" x14ac:dyDescent="0.3">
      <c r="A7293" s="53" t="s">
        <v>1155</v>
      </c>
      <c r="B7293" s="57">
        <v>45901</v>
      </c>
      <c r="C7293" s="59">
        <v>7512038.5999999996</v>
      </c>
      <c r="D7293" s="60">
        <v>0</v>
      </c>
      <c r="E7293" s="54">
        <v>112680.58</v>
      </c>
      <c r="F7293" s="54">
        <v>110890.45</v>
      </c>
      <c r="G7293" s="55">
        <v>0.98399999999999999</v>
      </c>
      <c r="H7293" s="53">
        <v>0</v>
      </c>
      <c r="I7293" s="53" t="s">
        <v>1408</v>
      </c>
    </row>
    <row r="7294" spans="1:9" ht="17.399999999999999" x14ac:dyDescent="0.3">
      <c r="A7294" s="53" t="s">
        <v>1155</v>
      </c>
      <c r="B7294" s="57">
        <v>45931</v>
      </c>
      <c r="C7294" s="59">
        <v>7313316.54</v>
      </c>
      <c r="D7294" s="60">
        <v>15</v>
      </c>
      <c r="E7294" s="54">
        <v>109699.75</v>
      </c>
      <c r="F7294" s="54">
        <v>114078.26</v>
      </c>
      <c r="G7294" s="55">
        <v>1.04</v>
      </c>
      <c r="H7294" s="53">
        <v>0</v>
      </c>
      <c r="I7294" s="53" t="s">
        <v>1408</v>
      </c>
    </row>
    <row r="7295" spans="1:9" ht="17.399999999999999" x14ac:dyDescent="0.3">
      <c r="A7295" s="53" t="s">
        <v>1155</v>
      </c>
      <c r="B7295" s="57">
        <v>45962</v>
      </c>
      <c r="C7295" s="59">
        <v>7124271.9199999999</v>
      </c>
      <c r="D7295" s="60">
        <v>0</v>
      </c>
      <c r="E7295" s="54">
        <v>106864.08</v>
      </c>
      <c r="F7295" s="54">
        <v>107990.98</v>
      </c>
      <c r="G7295" s="55">
        <v>1.0109999999999999</v>
      </c>
      <c r="H7295" s="53">
        <v>0</v>
      </c>
      <c r="I7295" s="53" t="s">
        <v>1408</v>
      </c>
    </row>
    <row r="7296" spans="1:9" ht="17.399999999999999" x14ac:dyDescent="0.3">
      <c r="A7296" s="53" t="s">
        <v>1155</v>
      </c>
      <c r="B7296" s="57">
        <v>45992</v>
      </c>
      <c r="C7296" s="59">
        <v>6932680.54</v>
      </c>
      <c r="D7296" s="60">
        <v>0</v>
      </c>
      <c r="E7296" s="54">
        <v>103990.21</v>
      </c>
      <c r="F7296" s="54">
        <v>107529.93</v>
      </c>
      <c r="G7296" s="55">
        <v>1.034</v>
      </c>
      <c r="H7296" s="53">
        <v>0</v>
      </c>
      <c r="I7296" s="53" t="s">
        <v>1408</v>
      </c>
    </row>
    <row r="7297" spans="1:9" ht="17.399999999999999" x14ac:dyDescent="0.3">
      <c r="A7297" s="53" t="s">
        <v>1157</v>
      </c>
      <c r="B7297" s="57">
        <v>45658</v>
      </c>
      <c r="C7297" s="59">
        <v>656743.82999999996</v>
      </c>
      <c r="D7297" s="60">
        <v>0</v>
      </c>
      <c r="E7297" s="54">
        <v>6567.44</v>
      </c>
      <c r="F7297" s="54">
        <v>7073.49</v>
      </c>
      <c r="G7297" s="55">
        <v>1.077</v>
      </c>
      <c r="H7297" s="53">
        <v>0</v>
      </c>
      <c r="I7297" s="53" t="s">
        <v>1408</v>
      </c>
    </row>
    <row r="7298" spans="1:9" ht="17.399999999999999" x14ac:dyDescent="0.3">
      <c r="A7298" s="53" t="s">
        <v>1157</v>
      </c>
      <c r="B7298" s="57">
        <v>45689</v>
      </c>
      <c r="C7298" s="59">
        <v>646884.19999999995</v>
      </c>
      <c r="D7298" s="60">
        <v>65</v>
      </c>
      <c r="E7298" s="54">
        <v>6468.84</v>
      </c>
      <c r="F7298" s="54">
        <v>4816.04</v>
      </c>
      <c r="G7298" s="55">
        <v>0.74399999999999999</v>
      </c>
      <c r="H7298" s="53">
        <v>0</v>
      </c>
      <c r="I7298" s="53" t="s">
        <v>1411</v>
      </c>
    </row>
    <row r="7299" spans="1:9" ht="17.399999999999999" x14ac:dyDescent="0.3">
      <c r="A7299" s="53" t="s">
        <v>1157</v>
      </c>
      <c r="B7299" s="57">
        <v>45717</v>
      </c>
      <c r="C7299" s="59">
        <v>634239.49</v>
      </c>
      <c r="D7299" s="60">
        <v>0</v>
      </c>
      <c r="E7299" s="54">
        <v>6342.39</v>
      </c>
      <c r="F7299" s="54">
        <v>6131.7</v>
      </c>
      <c r="G7299" s="55">
        <v>0.96699999999999997</v>
      </c>
      <c r="H7299" s="53">
        <v>0</v>
      </c>
      <c r="I7299" s="53" t="s">
        <v>1408</v>
      </c>
    </row>
    <row r="7300" spans="1:9" ht="17.399999999999999" x14ac:dyDescent="0.3">
      <c r="A7300" s="53" t="s">
        <v>1157</v>
      </c>
      <c r="B7300" s="57">
        <v>45748</v>
      </c>
      <c r="C7300" s="59">
        <v>622663.48</v>
      </c>
      <c r="D7300" s="60">
        <v>35</v>
      </c>
      <c r="E7300" s="54">
        <v>6226.63</v>
      </c>
      <c r="F7300" s="54">
        <v>4450.83</v>
      </c>
      <c r="G7300" s="55">
        <v>0.71499999999999997</v>
      </c>
      <c r="H7300" s="53">
        <v>0</v>
      </c>
      <c r="I7300" s="53" t="s">
        <v>1410</v>
      </c>
    </row>
    <row r="7301" spans="1:9" ht="17.399999999999999" x14ac:dyDescent="0.3">
      <c r="A7301" s="53" t="s">
        <v>1157</v>
      </c>
      <c r="B7301" s="57">
        <v>45778</v>
      </c>
      <c r="C7301" s="59">
        <v>613068.57999999996</v>
      </c>
      <c r="D7301" s="60">
        <v>0</v>
      </c>
      <c r="E7301" s="54">
        <v>6130.69</v>
      </c>
      <c r="F7301" s="54">
        <v>6539.71</v>
      </c>
      <c r="G7301" s="55">
        <v>1.0669999999999999</v>
      </c>
      <c r="H7301" s="53">
        <v>0</v>
      </c>
      <c r="I7301" s="53" t="s">
        <v>1408</v>
      </c>
    </row>
    <row r="7302" spans="1:9" ht="17.399999999999999" x14ac:dyDescent="0.3">
      <c r="A7302" s="53" t="s">
        <v>1157</v>
      </c>
      <c r="B7302" s="57">
        <v>45809</v>
      </c>
      <c r="C7302" s="59">
        <v>602347.15</v>
      </c>
      <c r="D7302" s="60">
        <v>15</v>
      </c>
      <c r="E7302" s="54">
        <v>6023.47</v>
      </c>
      <c r="F7302" s="54">
        <v>6122.86</v>
      </c>
      <c r="G7302" s="55">
        <v>1.0169999999999999</v>
      </c>
      <c r="H7302" s="53">
        <v>0</v>
      </c>
      <c r="I7302" s="53" t="s">
        <v>1408</v>
      </c>
    </row>
    <row r="7303" spans="1:9" ht="17.399999999999999" x14ac:dyDescent="0.3">
      <c r="A7303" s="53" t="s">
        <v>1157</v>
      </c>
      <c r="B7303" s="57">
        <v>45839</v>
      </c>
      <c r="C7303" s="59">
        <v>593340.48</v>
      </c>
      <c r="D7303" s="60">
        <v>15</v>
      </c>
      <c r="E7303" s="54">
        <v>5933.4</v>
      </c>
      <c r="F7303" s="54">
        <v>6224.76</v>
      </c>
      <c r="G7303" s="55">
        <v>1.0489999999999999</v>
      </c>
      <c r="H7303" s="53">
        <v>0</v>
      </c>
      <c r="I7303" s="53" t="s">
        <v>1408</v>
      </c>
    </row>
    <row r="7304" spans="1:9" ht="17.399999999999999" x14ac:dyDescent="0.3">
      <c r="A7304" s="53" t="s">
        <v>1157</v>
      </c>
      <c r="B7304" s="57">
        <v>45870</v>
      </c>
      <c r="C7304" s="59">
        <v>581993.65</v>
      </c>
      <c r="D7304" s="60">
        <v>95</v>
      </c>
      <c r="E7304" s="54">
        <v>5819.94</v>
      </c>
      <c r="F7304" s="54">
        <v>2330.5</v>
      </c>
      <c r="G7304" s="55">
        <v>0.4</v>
      </c>
      <c r="H7304" s="53">
        <v>0</v>
      </c>
      <c r="I7304" s="53" t="s">
        <v>1409</v>
      </c>
    </row>
    <row r="7305" spans="1:9" ht="17.399999999999999" x14ac:dyDescent="0.3">
      <c r="A7305" s="53" t="s">
        <v>1157</v>
      </c>
      <c r="B7305" s="57">
        <v>45901</v>
      </c>
      <c r="C7305" s="59">
        <v>581993.65</v>
      </c>
      <c r="D7305" s="60">
        <v>185</v>
      </c>
      <c r="E7305" s="54">
        <v>5819.94</v>
      </c>
      <c r="F7305" s="54">
        <v>1163.21</v>
      </c>
      <c r="G7305" s="55">
        <v>0.2</v>
      </c>
      <c r="H7305" s="53">
        <v>0</v>
      </c>
      <c r="I7305" s="53" t="s">
        <v>1412</v>
      </c>
    </row>
    <row r="7306" spans="1:9" ht="17.399999999999999" x14ac:dyDescent="0.3">
      <c r="A7306" s="53" t="s">
        <v>1157</v>
      </c>
      <c r="B7306" s="57">
        <v>45931</v>
      </c>
      <c r="C7306" s="59">
        <v>581993.65</v>
      </c>
      <c r="D7306" s="60">
        <v>999</v>
      </c>
      <c r="E7306" s="54">
        <v>5819.94</v>
      </c>
      <c r="F7306" s="54">
        <v>942.86</v>
      </c>
      <c r="G7306" s="55">
        <v>0.16200000000000001</v>
      </c>
      <c r="H7306" s="53">
        <v>0</v>
      </c>
      <c r="I7306" s="53" t="s">
        <v>1412</v>
      </c>
    </row>
    <row r="7307" spans="1:9" ht="17.399999999999999" x14ac:dyDescent="0.3">
      <c r="A7307" s="53" t="s">
        <v>1157</v>
      </c>
      <c r="B7307" s="57">
        <v>45962</v>
      </c>
      <c r="C7307" s="59">
        <v>581993.65</v>
      </c>
      <c r="D7307" s="60">
        <v>999</v>
      </c>
      <c r="E7307" s="54">
        <v>5819.94</v>
      </c>
      <c r="F7307" s="54">
        <v>776.88</v>
      </c>
      <c r="G7307" s="55">
        <v>0.13300000000000001</v>
      </c>
      <c r="H7307" s="53">
        <v>0</v>
      </c>
      <c r="I7307" s="53" t="s">
        <v>1412</v>
      </c>
    </row>
    <row r="7308" spans="1:9" ht="17.399999999999999" x14ac:dyDescent="0.3">
      <c r="A7308" s="53" t="s">
        <v>1157</v>
      </c>
      <c r="B7308" s="57">
        <v>45992</v>
      </c>
      <c r="C7308" s="59">
        <v>581993.65</v>
      </c>
      <c r="D7308" s="60">
        <v>999</v>
      </c>
      <c r="E7308" s="54">
        <v>5819.94</v>
      </c>
      <c r="F7308" s="54">
        <v>951.54</v>
      </c>
      <c r="G7308" s="55">
        <v>0.16300000000000001</v>
      </c>
      <c r="H7308" s="53">
        <v>0</v>
      </c>
      <c r="I7308" s="53" t="s">
        <v>1412</v>
      </c>
    </row>
    <row r="7309" spans="1:9" ht="17.399999999999999" x14ac:dyDescent="0.3">
      <c r="A7309" s="53" t="s">
        <v>1159</v>
      </c>
      <c r="B7309" s="57">
        <v>45658</v>
      </c>
      <c r="C7309" s="59">
        <v>61453158.509999998</v>
      </c>
      <c r="D7309" s="60">
        <v>0</v>
      </c>
      <c r="E7309" s="54">
        <v>614531.59</v>
      </c>
      <c r="F7309" s="54">
        <v>671930.94</v>
      </c>
      <c r="G7309" s="55">
        <v>1.093</v>
      </c>
      <c r="H7309" s="53">
        <v>0</v>
      </c>
      <c r="I7309" s="53" t="s">
        <v>1408</v>
      </c>
    </row>
    <row r="7310" spans="1:9" ht="17.399999999999999" x14ac:dyDescent="0.3">
      <c r="A7310" s="53" t="s">
        <v>1159</v>
      </c>
      <c r="B7310" s="57">
        <v>45689</v>
      </c>
      <c r="C7310" s="59">
        <v>60285206.07</v>
      </c>
      <c r="D7310" s="60">
        <v>0</v>
      </c>
      <c r="E7310" s="54">
        <v>602852.06000000006</v>
      </c>
      <c r="F7310" s="54">
        <v>646022.49</v>
      </c>
      <c r="G7310" s="55">
        <v>1.0720000000000001</v>
      </c>
      <c r="H7310" s="53">
        <v>0</v>
      </c>
      <c r="I7310" s="53" t="s">
        <v>1408</v>
      </c>
    </row>
    <row r="7311" spans="1:9" ht="17.399999999999999" x14ac:dyDescent="0.3">
      <c r="A7311" s="53" t="s">
        <v>1159</v>
      </c>
      <c r="B7311" s="57">
        <v>45717</v>
      </c>
      <c r="C7311" s="59">
        <v>59197242.189999998</v>
      </c>
      <c r="D7311" s="60">
        <v>65</v>
      </c>
      <c r="E7311" s="54">
        <v>591972.42000000004</v>
      </c>
      <c r="F7311" s="54">
        <v>480078.33</v>
      </c>
      <c r="G7311" s="55">
        <v>0.81100000000000005</v>
      </c>
      <c r="H7311" s="53">
        <v>0</v>
      </c>
      <c r="I7311" s="53" t="s">
        <v>1411</v>
      </c>
    </row>
    <row r="7312" spans="1:9" ht="17.399999999999999" x14ac:dyDescent="0.3">
      <c r="A7312" s="53" t="s">
        <v>1159</v>
      </c>
      <c r="B7312" s="57">
        <v>45748</v>
      </c>
      <c r="C7312" s="59">
        <v>58322136.450000003</v>
      </c>
      <c r="D7312" s="60">
        <v>0</v>
      </c>
      <c r="E7312" s="54">
        <v>583221.36</v>
      </c>
      <c r="F7312" s="54">
        <v>658022.84</v>
      </c>
      <c r="G7312" s="55">
        <v>1.1279999999999999</v>
      </c>
      <c r="H7312" s="53">
        <v>0</v>
      </c>
      <c r="I7312" s="53" t="s">
        <v>1408</v>
      </c>
    </row>
    <row r="7313" spans="1:9" ht="17.399999999999999" x14ac:dyDescent="0.3">
      <c r="A7313" s="53" t="s">
        <v>1159</v>
      </c>
      <c r="B7313" s="57">
        <v>45778</v>
      </c>
      <c r="C7313" s="59">
        <v>57262157.460000001</v>
      </c>
      <c r="D7313" s="60">
        <v>0</v>
      </c>
      <c r="E7313" s="54">
        <v>572621.56999999995</v>
      </c>
      <c r="F7313" s="54">
        <v>649931.57999999996</v>
      </c>
      <c r="G7313" s="55">
        <v>1.135</v>
      </c>
      <c r="H7313" s="53">
        <v>0</v>
      </c>
      <c r="I7313" s="53" t="s">
        <v>1408</v>
      </c>
    </row>
    <row r="7314" spans="1:9" ht="17.399999999999999" x14ac:dyDescent="0.3">
      <c r="A7314" s="53" t="s">
        <v>1159</v>
      </c>
      <c r="B7314" s="57">
        <v>45809</v>
      </c>
      <c r="C7314" s="59">
        <v>56229738.109999999</v>
      </c>
      <c r="D7314" s="60">
        <v>0</v>
      </c>
      <c r="E7314" s="54">
        <v>562297.38</v>
      </c>
      <c r="F7314" s="54">
        <v>570963.49</v>
      </c>
      <c r="G7314" s="55">
        <v>1.0149999999999999</v>
      </c>
      <c r="H7314" s="53">
        <v>0</v>
      </c>
      <c r="I7314" s="53" t="s">
        <v>1408</v>
      </c>
    </row>
    <row r="7315" spans="1:9" ht="17.399999999999999" x14ac:dyDescent="0.3">
      <c r="A7315" s="53" t="s">
        <v>1159</v>
      </c>
      <c r="B7315" s="57">
        <v>45839</v>
      </c>
      <c r="C7315" s="59">
        <v>55133030.009999998</v>
      </c>
      <c r="D7315" s="60">
        <v>0</v>
      </c>
      <c r="E7315" s="54">
        <v>551330.30000000005</v>
      </c>
      <c r="F7315" s="54">
        <v>524901.77</v>
      </c>
      <c r="G7315" s="55">
        <v>0.95199999999999996</v>
      </c>
      <c r="H7315" s="53">
        <v>0</v>
      </c>
      <c r="I7315" s="53" t="s">
        <v>1408</v>
      </c>
    </row>
    <row r="7316" spans="1:9" ht="17.399999999999999" x14ac:dyDescent="0.3">
      <c r="A7316" s="53" t="s">
        <v>1159</v>
      </c>
      <c r="B7316" s="57">
        <v>45870</v>
      </c>
      <c r="C7316" s="59">
        <v>54073453.409999996</v>
      </c>
      <c r="D7316" s="60">
        <v>35</v>
      </c>
      <c r="E7316" s="54">
        <v>540734.53</v>
      </c>
      <c r="F7316" s="54">
        <v>464646.84</v>
      </c>
      <c r="G7316" s="55">
        <v>0.85899999999999999</v>
      </c>
      <c r="H7316" s="53">
        <v>0</v>
      </c>
      <c r="I7316" s="53" t="s">
        <v>1410</v>
      </c>
    </row>
    <row r="7317" spans="1:9" ht="17.399999999999999" x14ac:dyDescent="0.3">
      <c r="A7317" s="53" t="s">
        <v>1159</v>
      </c>
      <c r="B7317" s="57">
        <v>45901</v>
      </c>
      <c r="C7317" s="59">
        <v>53243093.57</v>
      </c>
      <c r="D7317" s="60">
        <v>0</v>
      </c>
      <c r="E7317" s="54">
        <v>532430.93999999994</v>
      </c>
      <c r="F7317" s="54">
        <v>565717.61</v>
      </c>
      <c r="G7317" s="55">
        <v>1.0629999999999999</v>
      </c>
      <c r="H7317" s="53">
        <v>0</v>
      </c>
      <c r="I7317" s="53" t="s">
        <v>1408</v>
      </c>
    </row>
    <row r="7318" spans="1:9" ht="17.399999999999999" x14ac:dyDescent="0.3">
      <c r="A7318" s="53" t="s">
        <v>1159</v>
      </c>
      <c r="B7318" s="57">
        <v>45931</v>
      </c>
      <c r="C7318" s="59">
        <v>52216767.43</v>
      </c>
      <c r="D7318" s="60">
        <v>0</v>
      </c>
      <c r="E7318" s="54">
        <v>522167.67</v>
      </c>
      <c r="F7318" s="54">
        <v>568360.26</v>
      </c>
      <c r="G7318" s="55">
        <v>1.0880000000000001</v>
      </c>
      <c r="H7318" s="53">
        <v>0</v>
      </c>
      <c r="I7318" s="53" t="s">
        <v>1408</v>
      </c>
    </row>
    <row r="7319" spans="1:9" ht="17.399999999999999" x14ac:dyDescent="0.3">
      <c r="A7319" s="53" t="s">
        <v>1159</v>
      </c>
      <c r="B7319" s="57">
        <v>45962</v>
      </c>
      <c r="C7319" s="59">
        <v>51337628.829999998</v>
      </c>
      <c r="D7319" s="60">
        <v>15</v>
      </c>
      <c r="E7319" s="54">
        <v>513376.29</v>
      </c>
      <c r="F7319" s="54">
        <v>495707.97</v>
      </c>
      <c r="G7319" s="55">
        <v>0.96599999999999997</v>
      </c>
      <c r="H7319" s="53">
        <v>0</v>
      </c>
      <c r="I7319" s="53" t="s">
        <v>1408</v>
      </c>
    </row>
    <row r="7320" spans="1:9" ht="17.399999999999999" x14ac:dyDescent="0.3">
      <c r="A7320" s="53" t="s">
        <v>1159</v>
      </c>
      <c r="B7320" s="57">
        <v>45992</v>
      </c>
      <c r="C7320" s="59">
        <v>50573728.689999998</v>
      </c>
      <c r="D7320" s="60">
        <v>0</v>
      </c>
      <c r="E7320" s="54">
        <v>505737.29</v>
      </c>
      <c r="F7320" s="54">
        <v>528076.31999999995</v>
      </c>
      <c r="G7320" s="55">
        <v>1.044</v>
      </c>
      <c r="H7320" s="53">
        <v>0</v>
      </c>
      <c r="I7320" s="53" t="s">
        <v>1408</v>
      </c>
    </row>
    <row r="7321" spans="1:9" ht="17.399999999999999" x14ac:dyDescent="0.3">
      <c r="A7321" s="53" t="s">
        <v>1161</v>
      </c>
      <c r="B7321" s="57">
        <v>45658</v>
      </c>
      <c r="C7321" s="59">
        <v>15951225.279999999</v>
      </c>
      <c r="D7321" s="60">
        <v>15</v>
      </c>
      <c r="E7321" s="54">
        <v>159512.25</v>
      </c>
      <c r="F7321" s="54">
        <v>158590.76999999999</v>
      </c>
      <c r="G7321" s="55">
        <v>0.99399999999999999</v>
      </c>
      <c r="H7321" s="53">
        <v>0</v>
      </c>
      <c r="I7321" s="53" t="s">
        <v>1408</v>
      </c>
    </row>
    <row r="7322" spans="1:9" ht="17.399999999999999" x14ac:dyDescent="0.3">
      <c r="A7322" s="53" t="s">
        <v>1161</v>
      </c>
      <c r="B7322" s="57">
        <v>45689</v>
      </c>
      <c r="C7322" s="59">
        <v>15632029.779999999</v>
      </c>
      <c r="D7322" s="60">
        <v>35</v>
      </c>
      <c r="E7322" s="54">
        <v>156320.29999999999</v>
      </c>
      <c r="F7322" s="54">
        <v>123101.5</v>
      </c>
      <c r="G7322" s="55">
        <v>0.78700000000000003</v>
      </c>
      <c r="H7322" s="53">
        <v>0</v>
      </c>
      <c r="I7322" s="53" t="s">
        <v>1410</v>
      </c>
    </row>
    <row r="7323" spans="1:9" ht="17.399999999999999" x14ac:dyDescent="0.3">
      <c r="A7323" s="53" t="s">
        <v>1161</v>
      </c>
      <c r="B7323" s="57">
        <v>45717</v>
      </c>
      <c r="C7323" s="59">
        <v>15368538.970000001</v>
      </c>
      <c r="D7323" s="60">
        <v>0</v>
      </c>
      <c r="E7323" s="54">
        <v>153685.39000000001</v>
      </c>
      <c r="F7323" s="54">
        <v>160450.26</v>
      </c>
      <c r="G7323" s="55">
        <v>1.044</v>
      </c>
      <c r="H7323" s="53">
        <v>0</v>
      </c>
      <c r="I7323" s="53" t="s">
        <v>1408</v>
      </c>
    </row>
    <row r="7324" spans="1:9" ht="17.399999999999999" x14ac:dyDescent="0.3">
      <c r="A7324" s="53" t="s">
        <v>1161</v>
      </c>
      <c r="B7324" s="57">
        <v>45748</v>
      </c>
      <c r="C7324" s="59">
        <v>15107289.68</v>
      </c>
      <c r="D7324" s="60">
        <v>0</v>
      </c>
      <c r="E7324" s="54">
        <v>151072.9</v>
      </c>
      <c r="F7324" s="54">
        <v>158419.41</v>
      </c>
      <c r="G7324" s="55">
        <v>1.0489999999999999</v>
      </c>
      <c r="H7324" s="53">
        <v>0</v>
      </c>
      <c r="I7324" s="53" t="s">
        <v>1408</v>
      </c>
    </row>
    <row r="7325" spans="1:9" ht="17.399999999999999" x14ac:dyDescent="0.3">
      <c r="A7325" s="53" t="s">
        <v>1161</v>
      </c>
      <c r="B7325" s="57">
        <v>45778</v>
      </c>
      <c r="C7325" s="59">
        <v>15107289.68</v>
      </c>
      <c r="D7325" s="60">
        <v>185</v>
      </c>
      <c r="E7325" s="54">
        <v>151072.9</v>
      </c>
      <c r="F7325" s="54">
        <v>3482.76</v>
      </c>
      <c r="G7325" s="55">
        <v>2.3E-2</v>
      </c>
      <c r="H7325" s="53">
        <v>1</v>
      </c>
      <c r="I7325" s="53" t="s">
        <v>1412</v>
      </c>
    </row>
    <row r="7326" spans="1:9" ht="17.399999999999999" x14ac:dyDescent="0.3">
      <c r="A7326" s="53" t="s">
        <v>1161</v>
      </c>
      <c r="B7326" s="57">
        <v>45809</v>
      </c>
      <c r="C7326" s="59">
        <v>15107289.68</v>
      </c>
      <c r="D7326" s="60">
        <v>999</v>
      </c>
      <c r="E7326" s="54">
        <v>151072.9</v>
      </c>
      <c r="F7326" s="54">
        <v>14817.66</v>
      </c>
      <c r="G7326" s="55">
        <v>9.8000000000000004E-2</v>
      </c>
      <c r="H7326" s="53">
        <v>1</v>
      </c>
      <c r="I7326" s="53" t="s">
        <v>1412</v>
      </c>
    </row>
    <row r="7327" spans="1:9" ht="17.399999999999999" x14ac:dyDescent="0.3">
      <c r="A7327" s="53" t="s">
        <v>1161</v>
      </c>
      <c r="B7327" s="57">
        <v>45839</v>
      </c>
      <c r="C7327" s="59">
        <v>15107289.68</v>
      </c>
      <c r="D7327" s="60">
        <v>999</v>
      </c>
      <c r="E7327" s="54">
        <v>151072.9</v>
      </c>
      <c r="F7327" s="54">
        <v>5968.21</v>
      </c>
      <c r="G7327" s="55">
        <v>0.04</v>
      </c>
      <c r="H7327" s="53">
        <v>1</v>
      </c>
      <c r="I7327" s="53" t="s">
        <v>1412</v>
      </c>
    </row>
    <row r="7328" spans="1:9" ht="17.399999999999999" x14ac:dyDescent="0.3">
      <c r="A7328" s="53" t="s">
        <v>1161</v>
      </c>
      <c r="B7328" s="57">
        <v>45870</v>
      </c>
      <c r="C7328" s="59">
        <v>15107289.68</v>
      </c>
      <c r="D7328" s="60">
        <v>999</v>
      </c>
      <c r="E7328" s="54">
        <v>151072.9</v>
      </c>
      <c r="F7328" s="54">
        <v>25009.34</v>
      </c>
      <c r="G7328" s="55">
        <v>0.16600000000000001</v>
      </c>
      <c r="H7328" s="53">
        <v>1</v>
      </c>
      <c r="I7328" s="53" t="s">
        <v>1412</v>
      </c>
    </row>
    <row r="7329" spans="1:9" ht="17.399999999999999" x14ac:dyDescent="0.3">
      <c r="A7329" s="53" t="s">
        <v>1161</v>
      </c>
      <c r="B7329" s="57">
        <v>45901</v>
      </c>
      <c r="C7329" s="59">
        <v>15107289.68</v>
      </c>
      <c r="D7329" s="60">
        <v>999</v>
      </c>
      <c r="E7329" s="54">
        <v>151072.9</v>
      </c>
      <c r="F7329" s="54">
        <v>10966.54</v>
      </c>
      <c r="G7329" s="55">
        <v>7.2999999999999995E-2</v>
      </c>
      <c r="H7329" s="53">
        <v>1</v>
      </c>
      <c r="I7329" s="53" t="s">
        <v>1412</v>
      </c>
    </row>
    <row r="7330" spans="1:9" ht="17.399999999999999" x14ac:dyDescent="0.3">
      <c r="A7330" s="53" t="s">
        <v>1161</v>
      </c>
      <c r="B7330" s="57">
        <v>45931</v>
      </c>
      <c r="C7330" s="59">
        <v>15107289.68</v>
      </c>
      <c r="D7330" s="60">
        <v>999</v>
      </c>
      <c r="E7330" s="54">
        <v>151072.9</v>
      </c>
      <c r="F7330" s="54">
        <v>26353.94</v>
      </c>
      <c r="G7330" s="55">
        <v>0.17399999999999999</v>
      </c>
      <c r="H7330" s="53">
        <v>1</v>
      </c>
      <c r="I7330" s="53" t="s">
        <v>1412</v>
      </c>
    </row>
    <row r="7331" spans="1:9" ht="17.399999999999999" x14ac:dyDescent="0.3">
      <c r="A7331" s="53" t="s">
        <v>1161</v>
      </c>
      <c r="B7331" s="57">
        <v>45962</v>
      </c>
      <c r="C7331" s="59">
        <v>15107289.68</v>
      </c>
      <c r="D7331" s="60">
        <v>999</v>
      </c>
      <c r="E7331" s="54">
        <v>151072.9</v>
      </c>
      <c r="F7331" s="54">
        <v>12883.62</v>
      </c>
      <c r="G7331" s="55">
        <v>8.5000000000000006E-2</v>
      </c>
      <c r="H7331" s="53">
        <v>1</v>
      </c>
      <c r="I7331" s="53" t="s">
        <v>1412</v>
      </c>
    </row>
    <row r="7332" spans="1:9" ht="17.399999999999999" x14ac:dyDescent="0.3">
      <c r="A7332" s="53" t="s">
        <v>1161</v>
      </c>
      <c r="B7332" s="57">
        <v>45992</v>
      </c>
      <c r="C7332" s="59">
        <v>15107289.68</v>
      </c>
      <c r="D7332" s="60">
        <v>999</v>
      </c>
      <c r="E7332" s="54">
        <v>151072.9</v>
      </c>
      <c r="F7332" s="54">
        <v>14306.42</v>
      </c>
      <c r="G7332" s="55">
        <v>9.5000000000000001E-2</v>
      </c>
      <c r="H7332" s="53">
        <v>1</v>
      </c>
      <c r="I7332" s="53" t="s">
        <v>1412</v>
      </c>
    </row>
    <row r="7333" spans="1:9" ht="17.399999999999999" x14ac:dyDescent="0.3">
      <c r="A7333" s="53" t="s">
        <v>1162</v>
      </c>
      <c r="B7333" s="57">
        <v>45658</v>
      </c>
      <c r="C7333" s="59">
        <v>2497561.88</v>
      </c>
      <c r="D7333" s="60">
        <v>15</v>
      </c>
      <c r="E7333" s="54">
        <v>37463.43</v>
      </c>
      <c r="F7333" s="54">
        <v>40992.839999999997</v>
      </c>
      <c r="G7333" s="55">
        <v>1.0940000000000001</v>
      </c>
      <c r="H7333" s="53">
        <v>0</v>
      </c>
      <c r="I7333" s="53" t="s">
        <v>1408</v>
      </c>
    </row>
    <row r="7334" spans="1:9" ht="17.399999999999999" x14ac:dyDescent="0.3">
      <c r="A7334" s="53" t="s">
        <v>1162</v>
      </c>
      <c r="B7334" s="57">
        <v>45689</v>
      </c>
      <c r="C7334" s="59">
        <v>2430750.9900000002</v>
      </c>
      <c r="D7334" s="60">
        <v>0</v>
      </c>
      <c r="E7334" s="54">
        <v>36461.26</v>
      </c>
      <c r="F7334" s="54">
        <v>39871.4</v>
      </c>
      <c r="G7334" s="55">
        <v>1.0940000000000001</v>
      </c>
      <c r="H7334" s="53">
        <v>0</v>
      </c>
      <c r="I7334" s="53" t="s">
        <v>1408</v>
      </c>
    </row>
    <row r="7335" spans="1:9" ht="17.399999999999999" x14ac:dyDescent="0.3">
      <c r="A7335" s="53" t="s">
        <v>1162</v>
      </c>
      <c r="B7335" s="57">
        <v>45717</v>
      </c>
      <c r="C7335" s="59">
        <v>2352373.92</v>
      </c>
      <c r="D7335" s="60">
        <v>0</v>
      </c>
      <c r="E7335" s="54">
        <v>35285.61</v>
      </c>
      <c r="F7335" s="54">
        <v>37177.279999999999</v>
      </c>
      <c r="G7335" s="55">
        <v>1.054</v>
      </c>
      <c r="H7335" s="53">
        <v>0</v>
      </c>
      <c r="I7335" s="53" t="s">
        <v>1408</v>
      </c>
    </row>
    <row r="7336" spans="1:9" ht="17.399999999999999" x14ac:dyDescent="0.3">
      <c r="A7336" s="53" t="s">
        <v>1162</v>
      </c>
      <c r="B7336" s="57">
        <v>45748</v>
      </c>
      <c r="C7336" s="59">
        <v>2285733.8199999998</v>
      </c>
      <c r="D7336" s="60">
        <v>35</v>
      </c>
      <c r="E7336" s="54">
        <v>34286.01</v>
      </c>
      <c r="F7336" s="54">
        <v>19067.98</v>
      </c>
      <c r="G7336" s="55">
        <v>0.55600000000000005</v>
      </c>
      <c r="H7336" s="53">
        <v>0</v>
      </c>
      <c r="I7336" s="53" t="s">
        <v>1410</v>
      </c>
    </row>
    <row r="7337" spans="1:9" ht="17.399999999999999" x14ac:dyDescent="0.3">
      <c r="A7337" s="53" t="s">
        <v>1162</v>
      </c>
      <c r="B7337" s="57">
        <v>45778</v>
      </c>
      <c r="C7337" s="59">
        <v>2220203.98</v>
      </c>
      <c r="D7337" s="60">
        <v>0</v>
      </c>
      <c r="E7337" s="54">
        <v>33303.06</v>
      </c>
      <c r="F7337" s="54">
        <v>33248.120000000003</v>
      </c>
      <c r="G7337" s="55">
        <v>0.998</v>
      </c>
      <c r="H7337" s="53">
        <v>0</v>
      </c>
      <c r="I7337" s="53" t="s">
        <v>1408</v>
      </c>
    </row>
    <row r="7338" spans="1:9" ht="17.399999999999999" x14ac:dyDescent="0.3">
      <c r="A7338" s="53" t="s">
        <v>1162</v>
      </c>
      <c r="B7338" s="57">
        <v>45809</v>
      </c>
      <c r="C7338" s="59">
        <v>2150312.13</v>
      </c>
      <c r="D7338" s="60">
        <v>0</v>
      </c>
      <c r="E7338" s="54">
        <v>32254.68</v>
      </c>
      <c r="F7338" s="54">
        <v>32477.46</v>
      </c>
      <c r="G7338" s="55">
        <v>1.0069999999999999</v>
      </c>
      <c r="H7338" s="53">
        <v>0</v>
      </c>
      <c r="I7338" s="53" t="s">
        <v>1408</v>
      </c>
    </row>
    <row r="7339" spans="1:9" ht="17.399999999999999" x14ac:dyDescent="0.3">
      <c r="A7339" s="53" t="s">
        <v>1162</v>
      </c>
      <c r="B7339" s="57">
        <v>45839</v>
      </c>
      <c r="C7339" s="59">
        <v>2079936.28</v>
      </c>
      <c r="D7339" s="60">
        <v>0</v>
      </c>
      <c r="E7339" s="54">
        <v>31199.040000000001</v>
      </c>
      <c r="F7339" s="54">
        <v>30924.44</v>
      </c>
      <c r="G7339" s="55">
        <v>0.99099999999999999</v>
      </c>
      <c r="H7339" s="53">
        <v>0</v>
      </c>
      <c r="I7339" s="53" t="s">
        <v>1408</v>
      </c>
    </row>
    <row r="7340" spans="1:9" ht="17.399999999999999" x14ac:dyDescent="0.3">
      <c r="A7340" s="53" t="s">
        <v>1162</v>
      </c>
      <c r="B7340" s="57">
        <v>45870</v>
      </c>
      <c r="C7340" s="59">
        <v>2024697.98</v>
      </c>
      <c r="D7340" s="60">
        <v>0</v>
      </c>
      <c r="E7340" s="54">
        <v>30370.47</v>
      </c>
      <c r="F7340" s="54">
        <v>30491.02</v>
      </c>
      <c r="G7340" s="55">
        <v>1.004</v>
      </c>
      <c r="H7340" s="53">
        <v>0</v>
      </c>
      <c r="I7340" s="53" t="s">
        <v>1408</v>
      </c>
    </row>
    <row r="7341" spans="1:9" ht="17.399999999999999" x14ac:dyDescent="0.3">
      <c r="A7341" s="53" t="s">
        <v>1162</v>
      </c>
      <c r="B7341" s="57">
        <v>45901</v>
      </c>
      <c r="C7341" s="59">
        <v>1962162.29</v>
      </c>
      <c r="D7341" s="60">
        <v>0</v>
      </c>
      <c r="E7341" s="54">
        <v>29432.43</v>
      </c>
      <c r="F7341" s="54">
        <v>30975.56</v>
      </c>
      <c r="G7341" s="55">
        <v>1.052</v>
      </c>
      <c r="H7341" s="53">
        <v>0</v>
      </c>
      <c r="I7341" s="53" t="s">
        <v>1408</v>
      </c>
    </row>
    <row r="7342" spans="1:9" ht="17.399999999999999" x14ac:dyDescent="0.3">
      <c r="A7342" s="53" t="s">
        <v>1162</v>
      </c>
      <c r="B7342" s="57">
        <v>45931</v>
      </c>
      <c r="C7342" s="59">
        <v>1907646.5</v>
      </c>
      <c r="D7342" s="60">
        <v>0</v>
      </c>
      <c r="E7342" s="54">
        <v>28614.7</v>
      </c>
      <c r="F7342" s="54">
        <v>28252.57</v>
      </c>
      <c r="G7342" s="55">
        <v>0.98699999999999999</v>
      </c>
      <c r="H7342" s="53">
        <v>0</v>
      </c>
      <c r="I7342" s="53" t="s">
        <v>1408</v>
      </c>
    </row>
    <row r="7343" spans="1:9" ht="17.399999999999999" x14ac:dyDescent="0.3">
      <c r="A7343" s="53" t="s">
        <v>1162</v>
      </c>
      <c r="B7343" s="57">
        <v>45962</v>
      </c>
      <c r="C7343" s="59">
        <v>1854721.03</v>
      </c>
      <c r="D7343" s="60">
        <v>0</v>
      </c>
      <c r="E7343" s="54">
        <v>27820.82</v>
      </c>
      <c r="F7343" s="54">
        <v>27185.29</v>
      </c>
      <c r="G7343" s="55">
        <v>0.97699999999999998</v>
      </c>
      <c r="H7343" s="53">
        <v>0</v>
      </c>
      <c r="I7343" s="53" t="s">
        <v>1408</v>
      </c>
    </row>
    <row r="7344" spans="1:9" ht="17.399999999999999" x14ac:dyDescent="0.3">
      <c r="A7344" s="53" t="s">
        <v>1162</v>
      </c>
      <c r="B7344" s="57">
        <v>45992</v>
      </c>
      <c r="C7344" s="59">
        <v>1804430.01</v>
      </c>
      <c r="D7344" s="60">
        <v>0</v>
      </c>
      <c r="E7344" s="54">
        <v>27066.45</v>
      </c>
      <c r="F7344" s="54">
        <v>27125.77</v>
      </c>
      <c r="G7344" s="55">
        <v>1.002</v>
      </c>
      <c r="H7344" s="53">
        <v>0</v>
      </c>
      <c r="I7344" s="53" t="s">
        <v>1408</v>
      </c>
    </row>
    <row r="7345" spans="1:9" ht="17.399999999999999" x14ac:dyDescent="0.3">
      <c r="A7345" s="53" t="s">
        <v>1164</v>
      </c>
      <c r="B7345" s="57">
        <v>45658</v>
      </c>
      <c r="C7345" s="59">
        <v>2239886.2400000002</v>
      </c>
      <c r="D7345" s="60">
        <v>0</v>
      </c>
      <c r="E7345" s="54">
        <v>33598.29</v>
      </c>
      <c r="F7345" s="54">
        <v>37592.44</v>
      </c>
      <c r="G7345" s="55">
        <v>1.119</v>
      </c>
      <c r="H7345" s="53">
        <v>0</v>
      </c>
      <c r="I7345" s="53" t="s">
        <v>1408</v>
      </c>
    </row>
    <row r="7346" spans="1:9" ht="17.399999999999999" x14ac:dyDescent="0.3">
      <c r="A7346" s="53" t="s">
        <v>1164</v>
      </c>
      <c r="B7346" s="57">
        <v>45689</v>
      </c>
      <c r="C7346" s="59">
        <v>2187425.4500000002</v>
      </c>
      <c r="D7346" s="60">
        <v>95</v>
      </c>
      <c r="E7346" s="54">
        <v>32811.379999999997</v>
      </c>
      <c r="F7346" s="54">
        <v>19647.830000000002</v>
      </c>
      <c r="G7346" s="55">
        <v>0.59899999999999998</v>
      </c>
      <c r="H7346" s="53">
        <v>0</v>
      </c>
      <c r="I7346" s="53" t="s">
        <v>1409</v>
      </c>
    </row>
    <row r="7347" spans="1:9" ht="17.399999999999999" x14ac:dyDescent="0.3">
      <c r="A7347" s="53" t="s">
        <v>1164</v>
      </c>
      <c r="B7347" s="57">
        <v>45717</v>
      </c>
      <c r="C7347" s="59">
        <v>2137492.5</v>
      </c>
      <c r="D7347" s="60">
        <v>15</v>
      </c>
      <c r="E7347" s="54">
        <v>32062.39</v>
      </c>
      <c r="F7347" s="54">
        <v>34350.639999999999</v>
      </c>
      <c r="G7347" s="55">
        <v>1.071</v>
      </c>
      <c r="H7347" s="53">
        <v>0</v>
      </c>
      <c r="I7347" s="53" t="s">
        <v>1408</v>
      </c>
    </row>
    <row r="7348" spans="1:9" ht="17.399999999999999" x14ac:dyDescent="0.3">
      <c r="A7348" s="53" t="s">
        <v>1164</v>
      </c>
      <c r="B7348" s="57">
        <v>45748</v>
      </c>
      <c r="C7348" s="59">
        <v>2078354.1</v>
      </c>
      <c r="D7348" s="60">
        <v>0</v>
      </c>
      <c r="E7348" s="54">
        <v>31175.31</v>
      </c>
      <c r="F7348" s="54">
        <v>29752.89</v>
      </c>
      <c r="G7348" s="55">
        <v>0.95399999999999996</v>
      </c>
      <c r="H7348" s="53">
        <v>0</v>
      </c>
      <c r="I7348" s="53" t="s">
        <v>1408</v>
      </c>
    </row>
    <row r="7349" spans="1:9" ht="17.399999999999999" x14ac:dyDescent="0.3">
      <c r="A7349" s="53" t="s">
        <v>1164</v>
      </c>
      <c r="B7349" s="57">
        <v>45778</v>
      </c>
      <c r="C7349" s="59">
        <v>2023077.87</v>
      </c>
      <c r="D7349" s="60">
        <v>0</v>
      </c>
      <c r="E7349" s="54">
        <v>30346.17</v>
      </c>
      <c r="F7349" s="54">
        <v>29391.07</v>
      </c>
      <c r="G7349" s="55">
        <v>0.96899999999999997</v>
      </c>
      <c r="H7349" s="53">
        <v>0</v>
      </c>
      <c r="I7349" s="53" t="s">
        <v>1408</v>
      </c>
    </row>
    <row r="7350" spans="1:9" ht="17.399999999999999" x14ac:dyDescent="0.3">
      <c r="A7350" s="53" t="s">
        <v>1164</v>
      </c>
      <c r="B7350" s="57">
        <v>45809</v>
      </c>
      <c r="C7350" s="59">
        <v>1967519.09</v>
      </c>
      <c r="D7350" s="60">
        <v>95</v>
      </c>
      <c r="E7350" s="54">
        <v>29512.79</v>
      </c>
      <c r="F7350" s="54">
        <v>15308.79</v>
      </c>
      <c r="G7350" s="55">
        <v>0.51900000000000002</v>
      </c>
      <c r="H7350" s="53">
        <v>0</v>
      </c>
      <c r="I7350" s="53" t="s">
        <v>1409</v>
      </c>
    </row>
    <row r="7351" spans="1:9" ht="17.399999999999999" x14ac:dyDescent="0.3">
      <c r="A7351" s="53" t="s">
        <v>1164</v>
      </c>
      <c r="B7351" s="57">
        <v>45839</v>
      </c>
      <c r="C7351" s="59">
        <v>1915570.44</v>
      </c>
      <c r="D7351" s="60">
        <v>15</v>
      </c>
      <c r="E7351" s="54">
        <v>28733.56</v>
      </c>
      <c r="F7351" s="54">
        <v>28212.15</v>
      </c>
      <c r="G7351" s="55">
        <v>0.98199999999999998</v>
      </c>
      <c r="H7351" s="53">
        <v>0</v>
      </c>
      <c r="I7351" s="53" t="s">
        <v>1408</v>
      </c>
    </row>
    <row r="7352" spans="1:9" ht="17.399999999999999" x14ac:dyDescent="0.3">
      <c r="A7352" s="53" t="s">
        <v>1164</v>
      </c>
      <c r="B7352" s="57">
        <v>45870</v>
      </c>
      <c r="C7352" s="59">
        <v>1867151.46</v>
      </c>
      <c r="D7352" s="60">
        <v>15</v>
      </c>
      <c r="E7352" s="54">
        <v>28007.27</v>
      </c>
      <c r="F7352" s="54">
        <v>30578.13</v>
      </c>
      <c r="G7352" s="55">
        <v>1.0920000000000001</v>
      </c>
      <c r="H7352" s="53">
        <v>0</v>
      </c>
      <c r="I7352" s="53" t="s">
        <v>1408</v>
      </c>
    </row>
    <row r="7353" spans="1:9" ht="17.399999999999999" x14ac:dyDescent="0.3">
      <c r="A7353" s="53" t="s">
        <v>1164</v>
      </c>
      <c r="B7353" s="57">
        <v>45901</v>
      </c>
      <c r="C7353" s="59">
        <v>1821621.69</v>
      </c>
      <c r="D7353" s="60">
        <v>0</v>
      </c>
      <c r="E7353" s="54">
        <v>27324.33</v>
      </c>
      <c r="F7353" s="54">
        <v>29510.31</v>
      </c>
      <c r="G7353" s="55">
        <v>1.08</v>
      </c>
      <c r="H7353" s="53">
        <v>0</v>
      </c>
      <c r="I7353" s="53" t="s">
        <v>1408</v>
      </c>
    </row>
    <row r="7354" spans="1:9" ht="17.399999999999999" x14ac:dyDescent="0.3">
      <c r="A7354" s="53" t="s">
        <v>1164</v>
      </c>
      <c r="B7354" s="57">
        <v>45931</v>
      </c>
      <c r="C7354" s="59">
        <v>1776790.12</v>
      </c>
      <c r="D7354" s="60">
        <v>0</v>
      </c>
      <c r="E7354" s="54">
        <v>26651.85</v>
      </c>
      <c r="F7354" s="54">
        <v>26778.9</v>
      </c>
      <c r="G7354" s="55">
        <v>1.0049999999999999</v>
      </c>
      <c r="H7354" s="53">
        <v>0</v>
      </c>
      <c r="I7354" s="53" t="s">
        <v>1408</v>
      </c>
    </row>
    <row r="7355" spans="1:9" ht="17.399999999999999" x14ac:dyDescent="0.3">
      <c r="A7355" s="53" t="s">
        <v>1164</v>
      </c>
      <c r="B7355" s="57">
        <v>45962</v>
      </c>
      <c r="C7355" s="59">
        <v>1731673.55</v>
      </c>
      <c r="D7355" s="60">
        <v>95</v>
      </c>
      <c r="E7355" s="54">
        <v>25975.1</v>
      </c>
      <c r="F7355" s="54">
        <v>8932.4</v>
      </c>
      <c r="G7355" s="55">
        <v>0.34399999999999997</v>
      </c>
      <c r="H7355" s="53">
        <v>0</v>
      </c>
      <c r="I7355" s="53" t="s">
        <v>1409</v>
      </c>
    </row>
    <row r="7356" spans="1:9" ht="17.399999999999999" x14ac:dyDescent="0.3">
      <c r="A7356" s="53" t="s">
        <v>1164</v>
      </c>
      <c r="B7356" s="57">
        <v>45992</v>
      </c>
      <c r="C7356" s="59">
        <v>1683792.78</v>
      </c>
      <c r="D7356" s="60">
        <v>0</v>
      </c>
      <c r="E7356" s="54">
        <v>25256.89</v>
      </c>
      <c r="F7356" s="54">
        <v>25607.45</v>
      </c>
      <c r="G7356" s="55">
        <v>1.014</v>
      </c>
      <c r="H7356" s="53">
        <v>0</v>
      </c>
      <c r="I7356" s="53" t="s">
        <v>1408</v>
      </c>
    </row>
    <row r="7357" spans="1:9" ht="17.399999999999999" x14ac:dyDescent="0.3">
      <c r="A7357" s="53" t="s">
        <v>1165</v>
      </c>
      <c r="B7357" s="57">
        <v>45658</v>
      </c>
      <c r="C7357" s="59">
        <v>14939088.73</v>
      </c>
      <c r="D7357" s="60">
        <v>0</v>
      </c>
      <c r="E7357" s="54">
        <v>224086.33</v>
      </c>
      <c r="F7357" s="54">
        <v>238661.26</v>
      </c>
      <c r="G7357" s="55">
        <v>1.0649999999999999</v>
      </c>
      <c r="H7357" s="53">
        <v>0</v>
      </c>
      <c r="I7357" s="53" t="s">
        <v>1408</v>
      </c>
    </row>
    <row r="7358" spans="1:9" ht="17.399999999999999" x14ac:dyDescent="0.3">
      <c r="A7358" s="53" t="s">
        <v>1165</v>
      </c>
      <c r="B7358" s="57">
        <v>45689</v>
      </c>
      <c r="C7358" s="59">
        <v>14602803.470000001</v>
      </c>
      <c r="D7358" s="60">
        <v>95</v>
      </c>
      <c r="E7358" s="54">
        <v>219042.05</v>
      </c>
      <c r="F7358" s="54">
        <v>53020.35</v>
      </c>
      <c r="G7358" s="55">
        <v>0.24199999999999999</v>
      </c>
      <c r="H7358" s="53">
        <v>0</v>
      </c>
      <c r="I7358" s="53" t="s">
        <v>1409</v>
      </c>
    </row>
    <row r="7359" spans="1:9" ht="17.399999999999999" x14ac:dyDescent="0.3">
      <c r="A7359" s="53" t="s">
        <v>1165</v>
      </c>
      <c r="B7359" s="57">
        <v>45717</v>
      </c>
      <c r="C7359" s="59">
        <v>14229782.23</v>
      </c>
      <c r="D7359" s="60">
        <v>65</v>
      </c>
      <c r="E7359" s="54">
        <v>213446.73</v>
      </c>
      <c r="F7359" s="54">
        <v>104248.39</v>
      </c>
      <c r="G7359" s="55">
        <v>0.48799999999999999</v>
      </c>
      <c r="H7359" s="53">
        <v>0</v>
      </c>
      <c r="I7359" s="53" t="s">
        <v>1411</v>
      </c>
    </row>
    <row r="7360" spans="1:9" ht="17.399999999999999" x14ac:dyDescent="0.3">
      <c r="A7360" s="53" t="s">
        <v>1165</v>
      </c>
      <c r="B7360" s="57">
        <v>45748</v>
      </c>
      <c r="C7360" s="59">
        <v>13870467.5</v>
      </c>
      <c r="D7360" s="60">
        <v>185</v>
      </c>
      <c r="E7360" s="54">
        <v>208057.01</v>
      </c>
      <c r="F7360" s="54">
        <v>74042.350000000006</v>
      </c>
      <c r="G7360" s="55">
        <v>0.35599999999999998</v>
      </c>
      <c r="H7360" s="53">
        <v>0</v>
      </c>
      <c r="I7360" s="53" t="s">
        <v>1409</v>
      </c>
    </row>
    <row r="7361" spans="1:9" ht="17.399999999999999" x14ac:dyDescent="0.3">
      <c r="A7361" s="53" t="s">
        <v>1165</v>
      </c>
      <c r="B7361" s="57">
        <v>45778</v>
      </c>
      <c r="C7361" s="59">
        <v>13548341.109999999</v>
      </c>
      <c r="D7361" s="60">
        <v>185</v>
      </c>
      <c r="E7361" s="54">
        <v>203225.12</v>
      </c>
      <c r="F7361" s="54">
        <v>58262.93</v>
      </c>
      <c r="G7361" s="55">
        <v>0.28699999999999998</v>
      </c>
      <c r="H7361" s="53">
        <v>0</v>
      </c>
      <c r="I7361" s="53" t="s">
        <v>1409</v>
      </c>
    </row>
    <row r="7362" spans="1:9" ht="17.399999999999999" x14ac:dyDescent="0.3">
      <c r="A7362" s="53" t="s">
        <v>1165</v>
      </c>
      <c r="B7362" s="57">
        <v>45809</v>
      </c>
      <c r="C7362" s="59">
        <v>13214718.76</v>
      </c>
      <c r="D7362" s="60">
        <v>35</v>
      </c>
      <c r="E7362" s="54">
        <v>198220.78</v>
      </c>
      <c r="F7362" s="54">
        <v>152618.21</v>
      </c>
      <c r="G7362" s="55">
        <v>0.77</v>
      </c>
      <c r="H7362" s="53">
        <v>0</v>
      </c>
      <c r="I7362" s="53" t="s">
        <v>1410</v>
      </c>
    </row>
    <row r="7363" spans="1:9" ht="17.399999999999999" x14ac:dyDescent="0.3">
      <c r="A7363" s="53" t="s">
        <v>1165</v>
      </c>
      <c r="B7363" s="57">
        <v>45839</v>
      </c>
      <c r="C7363" s="59">
        <v>12877490.09</v>
      </c>
      <c r="D7363" s="60">
        <v>35</v>
      </c>
      <c r="E7363" s="54">
        <v>193162.35</v>
      </c>
      <c r="F7363" s="54">
        <v>166605.53</v>
      </c>
      <c r="G7363" s="55">
        <v>0.86299999999999999</v>
      </c>
      <c r="H7363" s="53">
        <v>0</v>
      </c>
      <c r="I7363" s="53" t="s">
        <v>1410</v>
      </c>
    </row>
    <row r="7364" spans="1:9" ht="17.399999999999999" x14ac:dyDescent="0.3">
      <c r="A7364" s="53" t="s">
        <v>1165</v>
      </c>
      <c r="B7364" s="57">
        <v>45870</v>
      </c>
      <c r="C7364" s="59">
        <v>12877490.09</v>
      </c>
      <c r="D7364" s="60">
        <v>185</v>
      </c>
      <c r="E7364" s="54">
        <v>193162.35</v>
      </c>
      <c r="F7364" s="54">
        <v>6588.9</v>
      </c>
      <c r="G7364" s="55">
        <v>3.4000000000000002E-2</v>
      </c>
      <c r="H7364" s="53">
        <v>0</v>
      </c>
      <c r="I7364" s="53" t="s">
        <v>1412</v>
      </c>
    </row>
    <row r="7365" spans="1:9" ht="17.399999999999999" x14ac:dyDescent="0.3">
      <c r="A7365" s="53" t="s">
        <v>1165</v>
      </c>
      <c r="B7365" s="57">
        <v>45901</v>
      </c>
      <c r="C7365" s="59">
        <v>12877490.09</v>
      </c>
      <c r="D7365" s="60">
        <v>999</v>
      </c>
      <c r="E7365" s="54">
        <v>193162.35</v>
      </c>
      <c r="F7365" s="54">
        <v>29852.12</v>
      </c>
      <c r="G7365" s="55">
        <v>0.155</v>
      </c>
      <c r="H7365" s="53">
        <v>0</v>
      </c>
      <c r="I7365" s="53" t="s">
        <v>1412</v>
      </c>
    </row>
    <row r="7366" spans="1:9" ht="17.399999999999999" x14ac:dyDescent="0.3">
      <c r="A7366" s="53" t="s">
        <v>1165</v>
      </c>
      <c r="B7366" s="57">
        <v>45931</v>
      </c>
      <c r="C7366" s="59">
        <v>12877490.09</v>
      </c>
      <c r="D7366" s="60">
        <v>999</v>
      </c>
      <c r="E7366" s="54">
        <v>193162.35</v>
      </c>
      <c r="F7366" s="54">
        <v>26084.91</v>
      </c>
      <c r="G7366" s="55">
        <v>0.13500000000000001</v>
      </c>
      <c r="H7366" s="53">
        <v>0</v>
      </c>
      <c r="I7366" s="53" t="s">
        <v>1412</v>
      </c>
    </row>
    <row r="7367" spans="1:9" ht="17.399999999999999" x14ac:dyDescent="0.3">
      <c r="A7367" s="53" t="s">
        <v>1165</v>
      </c>
      <c r="B7367" s="57">
        <v>45962</v>
      </c>
      <c r="C7367" s="59">
        <v>12877490.09</v>
      </c>
      <c r="D7367" s="60">
        <v>999</v>
      </c>
      <c r="E7367" s="54">
        <v>193162.35</v>
      </c>
      <c r="F7367" s="54">
        <v>36716.29</v>
      </c>
      <c r="G7367" s="55">
        <v>0.19</v>
      </c>
      <c r="H7367" s="53">
        <v>0</v>
      </c>
      <c r="I7367" s="53" t="s">
        <v>1412</v>
      </c>
    </row>
    <row r="7368" spans="1:9" ht="17.399999999999999" x14ac:dyDescent="0.3">
      <c r="A7368" s="53" t="s">
        <v>1165</v>
      </c>
      <c r="B7368" s="57">
        <v>45992</v>
      </c>
      <c r="C7368" s="59">
        <v>12877490.09</v>
      </c>
      <c r="D7368" s="60">
        <v>999</v>
      </c>
      <c r="E7368" s="54">
        <v>193162.35</v>
      </c>
      <c r="F7368" s="54">
        <v>10693.03</v>
      </c>
      <c r="G7368" s="55">
        <v>5.5E-2</v>
      </c>
      <c r="H7368" s="53">
        <v>0</v>
      </c>
      <c r="I7368" s="53" t="s">
        <v>1412</v>
      </c>
    </row>
    <row r="7369" spans="1:9" ht="17.399999999999999" x14ac:dyDescent="0.3">
      <c r="A7369" s="53" t="s">
        <v>1166</v>
      </c>
      <c r="B7369" s="57">
        <v>45658</v>
      </c>
      <c r="C7369" s="59">
        <v>2576917.79</v>
      </c>
      <c r="D7369" s="60">
        <v>15</v>
      </c>
      <c r="E7369" s="54">
        <v>38653.769999999997</v>
      </c>
      <c r="F7369" s="54">
        <v>40546.239999999998</v>
      </c>
      <c r="G7369" s="55">
        <v>1.0489999999999999</v>
      </c>
      <c r="H7369" s="53">
        <v>0</v>
      </c>
      <c r="I7369" s="53" t="s">
        <v>1408</v>
      </c>
    </row>
    <row r="7370" spans="1:9" ht="17.399999999999999" x14ac:dyDescent="0.3">
      <c r="A7370" s="53" t="s">
        <v>1166</v>
      </c>
      <c r="B7370" s="57">
        <v>45689</v>
      </c>
      <c r="C7370" s="59">
        <v>2493840.5099999998</v>
      </c>
      <c r="D7370" s="60">
        <v>0</v>
      </c>
      <c r="E7370" s="54">
        <v>37407.61</v>
      </c>
      <c r="F7370" s="54">
        <v>41852.339999999997</v>
      </c>
      <c r="G7370" s="55">
        <v>1.119</v>
      </c>
      <c r="H7370" s="53">
        <v>0</v>
      </c>
      <c r="I7370" s="53" t="s">
        <v>1408</v>
      </c>
    </row>
    <row r="7371" spans="1:9" ht="17.399999999999999" x14ac:dyDescent="0.3">
      <c r="A7371" s="53" t="s">
        <v>1166</v>
      </c>
      <c r="B7371" s="57">
        <v>45717</v>
      </c>
      <c r="C7371" s="59">
        <v>2423554.56</v>
      </c>
      <c r="D7371" s="60">
        <v>0</v>
      </c>
      <c r="E7371" s="54">
        <v>36353.32</v>
      </c>
      <c r="F7371" s="54">
        <v>40071.67</v>
      </c>
      <c r="G7371" s="55">
        <v>1.1020000000000001</v>
      </c>
      <c r="H7371" s="53">
        <v>0</v>
      </c>
      <c r="I7371" s="53" t="s">
        <v>1408</v>
      </c>
    </row>
    <row r="7372" spans="1:9" ht="17.399999999999999" x14ac:dyDescent="0.3">
      <c r="A7372" s="53" t="s">
        <v>1166</v>
      </c>
      <c r="B7372" s="57">
        <v>45748</v>
      </c>
      <c r="C7372" s="59">
        <v>2346255.4300000002</v>
      </c>
      <c r="D7372" s="60">
        <v>0</v>
      </c>
      <c r="E7372" s="54">
        <v>35193.83</v>
      </c>
      <c r="F7372" s="54">
        <v>35758.959999999999</v>
      </c>
      <c r="G7372" s="55">
        <v>1.016</v>
      </c>
      <c r="H7372" s="53">
        <v>0</v>
      </c>
      <c r="I7372" s="53" t="s">
        <v>1408</v>
      </c>
    </row>
    <row r="7373" spans="1:9" ht="17.399999999999999" x14ac:dyDescent="0.3">
      <c r="A7373" s="53" t="s">
        <v>1166</v>
      </c>
      <c r="B7373" s="57">
        <v>45778</v>
      </c>
      <c r="C7373" s="59">
        <v>2277672.9300000002</v>
      </c>
      <c r="D7373" s="60">
        <v>0</v>
      </c>
      <c r="E7373" s="54">
        <v>34165.089999999997</v>
      </c>
      <c r="F7373" s="54">
        <v>34562.36</v>
      </c>
      <c r="G7373" s="55">
        <v>1.012</v>
      </c>
      <c r="H7373" s="53">
        <v>0</v>
      </c>
      <c r="I7373" s="53" t="s">
        <v>1408</v>
      </c>
    </row>
    <row r="7374" spans="1:9" ht="17.399999999999999" x14ac:dyDescent="0.3">
      <c r="A7374" s="53" t="s">
        <v>1166</v>
      </c>
      <c r="B7374" s="57">
        <v>45809</v>
      </c>
      <c r="C7374" s="59">
        <v>2209451.85</v>
      </c>
      <c r="D7374" s="60">
        <v>0</v>
      </c>
      <c r="E7374" s="54">
        <v>33141.78</v>
      </c>
      <c r="F7374" s="54">
        <v>33971.82</v>
      </c>
      <c r="G7374" s="55">
        <v>1.0249999999999999</v>
      </c>
      <c r="H7374" s="53">
        <v>0</v>
      </c>
      <c r="I7374" s="53" t="s">
        <v>1408</v>
      </c>
    </row>
    <row r="7375" spans="1:9" ht="17.399999999999999" x14ac:dyDescent="0.3">
      <c r="A7375" s="53" t="s">
        <v>1166</v>
      </c>
      <c r="B7375" s="57">
        <v>45839</v>
      </c>
      <c r="C7375" s="59">
        <v>2149024.69</v>
      </c>
      <c r="D7375" s="60">
        <v>0</v>
      </c>
      <c r="E7375" s="54">
        <v>32235.37</v>
      </c>
      <c r="F7375" s="54">
        <v>35665.019999999997</v>
      </c>
      <c r="G7375" s="55">
        <v>1.1060000000000001</v>
      </c>
      <c r="H7375" s="53">
        <v>0</v>
      </c>
      <c r="I7375" s="53" t="s">
        <v>1408</v>
      </c>
    </row>
    <row r="7376" spans="1:9" ht="17.399999999999999" x14ac:dyDescent="0.3">
      <c r="A7376" s="53" t="s">
        <v>1166</v>
      </c>
      <c r="B7376" s="57">
        <v>45870</v>
      </c>
      <c r="C7376" s="59">
        <v>2079965.12</v>
      </c>
      <c r="D7376" s="60">
        <v>0</v>
      </c>
      <c r="E7376" s="54">
        <v>31199.48</v>
      </c>
      <c r="F7376" s="54">
        <v>30598.98</v>
      </c>
      <c r="G7376" s="55">
        <v>0.98099999999999998</v>
      </c>
      <c r="H7376" s="53">
        <v>0</v>
      </c>
      <c r="I7376" s="53" t="s">
        <v>1408</v>
      </c>
    </row>
    <row r="7377" spans="1:9" ht="17.399999999999999" x14ac:dyDescent="0.3">
      <c r="A7377" s="53" t="s">
        <v>1166</v>
      </c>
      <c r="B7377" s="57">
        <v>45901</v>
      </c>
      <c r="C7377" s="59">
        <v>2024198.92</v>
      </c>
      <c r="D7377" s="60">
        <v>0</v>
      </c>
      <c r="E7377" s="54">
        <v>30362.98</v>
      </c>
      <c r="F7377" s="54">
        <v>32641.53</v>
      </c>
      <c r="G7377" s="55">
        <v>1.075</v>
      </c>
      <c r="H7377" s="53">
        <v>0</v>
      </c>
      <c r="I7377" s="53" t="s">
        <v>1408</v>
      </c>
    </row>
    <row r="7378" spans="1:9" ht="17.399999999999999" x14ac:dyDescent="0.3">
      <c r="A7378" s="53" t="s">
        <v>1166</v>
      </c>
      <c r="B7378" s="57">
        <v>45931</v>
      </c>
      <c r="C7378" s="59">
        <v>1958449.68</v>
      </c>
      <c r="D7378" s="60">
        <v>0</v>
      </c>
      <c r="E7378" s="54">
        <v>29376.75</v>
      </c>
      <c r="F7378" s="54">
        <v>31512.01</v>
      </c>
      <c r="G7378" s="55">
        <v>1.073</v>
      </c>
      <c r="H7378" s="53">
        <v>0</v>
      </c>
      <c r="I7378" s="53" t="s">
        <v>1408</v>
      </c>
    </row>
    <row r="7379" spans="1:9" ht="17.399999999999999" x14ac:dyDescent="0.3">
      <c r="A7379" s="53" t="s">
        <v>1166</v>
      </c>
      <c r="B7379" s="57">
        <v>45962</v>
      </c>
      <c r="C7379" s="59">
        <v>1897281.02</v>
      </c>
      <c r="D7379" s="60">
        <v>0</v>
      </c>
      <c r="E7379" s="54">
        <v>28459.22</v>
      </c>
      <c r="F7379" s="54">
        <v>32534.400000000001</v>
      </c>
      <c r="G7379" s="55">
        <v>1.143</v>
      </c>
      <c r="H7379" s="53">
        <v>0</v>
      </c>
      <c r="I7379" s="53" t="s">
        <v>1408</v>
      </c>
    </row>
    <row r="7380" spans="1:9" ht="17.399999999999999" x14ac:dyDescent="0.3">
      <c r="A7380" s="53" t="s">
        <v>1166</v>
      </c>
      <c r="B7380" s="57">
        <v>45992</v>
      </c>
      <c r="C7380" s="59">
        <v>1842892.46</v>
      </c>
      <c r="D7380" s="60">
        <v>0</v>
      </c>
      <c r="E7380" s="54">
        <v>27643.39</v>
      </c>
      <c r="F7380" s="54">
        <v>26364.42</v>
      </c>
      <c r="G7380" s="55">
        <v>0.95399999999999996</v>
      </c>
      <c r="H7380" s="53">
        <v>0</v>
      </c>
      <c r="I7380" s="53" t="s">
        <v>1408</v>
      </c>
    </row>
    <row r="7381" spans="1:9" ht="17.399999999999999" x14ac:dyDescent="0.3">
      <c r="A7381" s="53" t="s">
        <v>1167</v>
      </c>
      <c r="B7381" s="57">
        <v>45658</v>
      </c>
      <c r="C7381" s="59">
        <v>18266160.329999998</v>
      </c>
      <c r="D7381" s="60">
        <v>0</v>
      </c>
      <c r="E7381" s="54">
        <v>273992.40000000002</v>
      </c>
      <c r="F7381" s="54">
        <v>289578.27</v>
      </c>
      <c r="G7381" s="55">
        <v>1.0569999999999999</v>
      </c>
      <c r="H7381" s="53">
        <v>0</v>
      </c>
      <c r="I7381" s="53" t="s">
        <v>1408</v>
      </c>
    </row>
    <row r="7382" spans="1:9" ht="17.399999999999999" x14ac:dyDescent="0.3">
      <c r="A7382" s="53" t="s">
        <v>1167</v>
      </c>
      <c r="B7382" s="57">
        <v>45689</v>
      </c>
      <c r="C7382" s="59">
        <v>17786675.510000002</v>
      </c>
      <c r="D7382" s="60">
        <v>0</v>
      </c>
      <c r="E7382" s="54">
        <v>266800.13</v>
      </c>
      <c r="F7382" s="54">
        <v>306224.83</v>
      </c>
      <c r="G7382" s="55">
        <v>1.1479999999999999</v>
      </c>
      <c r="H7382" s="53">
        <v>0</v>
      </c>
      <c r="I7382" s="53" t="s">
        <v>1408</v>
      </c>
    </row>
    <row r="7383" spans="1:9" ht="17.399999999999999" x14ac:dyDescent="0.3">
      <c r="A7383" s="53" t="s">
        <v>1167</v>
      </c>
      <c r="B7383" s="57">
        <v>45717</v>
      </c>
      <c r="C7383" s="59">
        <v>17390732.82</v>
      </c>
      <c r="D7383" s="60">
        <v>0</v>
      </c>
      <c r="E7383" s="54">
        <v>260860.99</v>
      </c>
      <c r="F7383" s="54">
        <v>284607.86</v>
      </c>
      <c r="G7383" s="55">
        <v>1.091</v>
      </c>
      <c r="H7383" s="53">
        <v>0</v>
      </c>
      <c r="I7383" s="53" t="s">
        <v>1408</v>
      </c>
    </row>
    <row r="7384" spans="1:9" ht="17.399999999999999" x14ac:dyDescent="0.3">
      <c r="A7384" s="53" t="s">
        <v>1167</v>
      </c>
      <c r="B7384" s="57">
        <v>45748</v>
      </c>
      <c r="C7384" s="59">
        <v>16916800.68</v>
      </c>
      <c r="D7384" s="60">
        <v>0</v>
      </c>
      <c r="E7384" s="54">
        <v>253752.01</v>
      </c>
      <c r="F7384" s="54">
        <v>287143.84000000003</v>
      </c>
      <c r="G7384" s="55">
        <v>1.1319999999999999</v>
      </c>
      <c r="H7384" s="53">
        <v>0</v>
      </c>
      <c r="I7384" s="53" t="s">
        <v>1408</v>
      </c>
    </row>
    <row r="7385" spans="1:9" ht="17.399999999999999" x14ac:dyDescent="0.3">
      <c r="A7385" s="53" t="s">
        <v>1167</v>
      </c>
      <c r="B7385" s="57">
        <v>45778</v>
      </c>
      <c r="C7385" s="59">
        <v>16538940.92</v>
      </c>
      <c r="D7385" s="60">
        <v>0</v>
      </c>
      <c r="E7385" s="54">
        <v>248084.11</v>
      </c>
      <c r="F7385" s="54">
        <v>258009.82</v>
      </c>
      <c r="G7385" s="55">
        <v>1.04</v>
      </c>
      <c r="H7385" s="53">
        <v>0</v>
      </c>
      <c r="I7385" s="53" t="s">
        <v>1408</v>
      </c>
    </row>
    <row r="7386" spans="1:9" ht="17.399999999999999" x14ac:dyDescent="0.3">
      <c r="A7386" s="53" t="s">
        <v>1167</v>
      </c>
      <c r="B7386" s="57">
        <v>45809</v>
      </c>
      <c r="C7386" s="59">
        <v>16538940.92</v>
      </c>
      <c r="D7386" s="60">
        <v>220</v>
      </c>
      <c r="E7386" s="54">
        <v>248084.11</v>
      </c>
      <c r="F7386" s="54">
        <v>16221.59</v>
      </c>
      <c r="G7386" s="55">
        <v>6.5000000000000002E-2</v>
      </c>
      <c r="H7386" s="53">
        <v>0</v>
      </c>
      <c r="I7386" s="53" t="s">
        <v>1412</v>
      </c>
    </row>
    <row r="7387" spans="1:9" ht="17.399999999999999" x14ac:dyDescent="0.3">
      <c r="A7387" s="53" t="s">
        <v>1167</v>
      </c>
      <c r="B7387" s="57">
        <v>45839</v>
      </c>
      <c r="C7387" s="59">
        <v>16538940.92</v>
      </c>
      <c r="D7387" s="60">
        <v>999</v>
      </c>
      <c r="E7387" s="54">
        <v>248084.11</v>
      </c>
      <c r="F7387" s="54">
        <v>42965.58</v>
      </c>
      <c r="G7387" s="55">
        <v>0.17299999999999999</v>
      </c>
      <c r="H7387" s="53">
        <v>0</v>
      </c>
      <c r="I7387" s="53" t="s">
        <v>1412</v>
      </c>
    </row>
    <row r="7388" spans="1:9" ht="17.399999999999999" x14ac:dyDescent="0.3">
      <c r="A7388" s="53" t="s">
        <v>1167</v>
      </c>
      <c r="B7388" s="57">
        <v>45870</v>
      </c>
      <c r="C7388" s="59">
        <v>16538940.92</v>
      </c>
      <c r="D7388" s="60">
        <v>999</v>
      </c>
      <c r="E7388" s="54">
        <v>248084.11</v>
      </c>
      <c r="F7388" s="54">
        <v>27908.03</v>
      </c>
      <c r="G7388" s="55">
        <v>0.112</v>
      </c>
      <c r="H7388" s="53">
        <v>0</v>
      </c>
      <c r="I7388" s="53" t="s">
        <v>1412</v>
      </c>
    </row>
    <row r="7389" spans="1:9" ht="17.399999999999999" x14ac:dyDescent="0.3">
      <c r="A7389" s="53" t="s">
        <v>1167</v>
      </c>
      <c r="B7389" s="57">
        <v>45901</v>
      </c>
      <c r="C7389" s="59">
        <v>16538940.92</v>
      </c>
      <c r="D7389" s="60">
        <v>999</v>
      </c>
      <c r="E7389" s="54">
        <v>248084.11</v>
      </c>
      <c r="F7389" s="54">
        <v>26905.93</v>
      </c>
      <c r="G7389" s="55">
        <v>0.108</v>
      </c>
      <c r="H7389" s="53">
        <v>0</v>
      </c>
      <c r="I7389" s="53" t="s">
        <v>1412</v>
      </c>
    </row>
    <row r="7390" spans="1:9" ht="17.399999999999999" x14ac:dyDescent="0.3">
      <c r="A7390" s="53" t="s">
        <v>1167</v>
      </c>
      <c r="B7390" s="57">
        <v>45931</v>
      </c>
      <c r="C7390" s="59">
        <v>16538940.92</v>
      </c>
      <c r="D7390" s="60">
        <v>999</v>
      </c>
      <c r="E7390" s="54">
        <v>248084.11</v>
      </c>
      <c r="F7390" s="54">
        <v>10074.700000000001</v>
      </c>
      <c r="G7390" s="55">
        <v>4.1000000000000002E-2</v>
      </c>
      <c r="H7390" s="53">
        <v>0</v>
      </c>
      <c r="I7390" s="53" t="s">
        <v>1412</v>
      </c>
    </row>
    <row r="7391" spans="1:9" ht="17.399999999999999" x14ac:dyDescent="0.3">
      <c r="A7391" s="53" t="s">
        <v>1167</v>
      </c>
      <c r="B7391" s="57">
        <v>45962</v>
      </c>
      <c r="C7391" s="59">
        <v>16538940.92</v>
      </c>
      <c r="D7391" s="60">
        <v>999</v>
      </c>
      <c r="E7391" s="54">
        <v>248084.11</v>
      </c>
      <c r="F7391" s="54">
        <v>23032.28</v>
      </c>
      <c r="G7391" s="55">
        <v>9.2999999999999999E-2</v>
      </c>
      <c r="H7391" s="53">
        <v>0</v>
      </c>
      <c r="I7391" s="53" t="s">
        <v>1412</v>
      </c>
    </row>
    <row r="7392" spans="1:9" ht="17.399999999999999" x14ac:dyDescent="0.3">
      <c r="A7392" s="53" t="s">
        <v>1167</v>
      </c>
      <c r="B7392" s="57">
        <v>45992</v>
      </c>
      <c r="C7392" s="59">
        <v>16538940.92</v>
      </c>
      <c r="D7392" s="60">
        <v>999</v>
      </c>
      <c r="E7392" s="54">
        <v>248084.11</v>
      </c>
      <c r="F7392" s="54">
        <v>12001.55</v>
      </c>
      <c r="G7392" s="55">
        <v>4.8000000000000001E-2</v>
      </c>
      <c r="H7392" s="53">
        <v>0</v>
      </c>
      <c r="I7392" s="53" t="s">
        <v>1412</v>
      </c>
    </row>
    <row r="7393" spans="1:9" ht="17.399999999999999" x14ac:dyDescent="0.3">
      <c r="A7393" s="53" t="s">
        <v>1168</v>
      </c>
      <c r="B7393" s="57">
        <v>45658</v>
      </c>
      <c r="C7393" s="59">
        <v>1352146.33</v>
      </c>
      <c r="D7393" s="60">
        <v>15</v>
      </c>
      <c r="E7393" s="54">
        <v>13521.46</v>
      </c>
      <c r="F7393" s="54">
        <v>15231.39</v>
      </c>
      <c r="G7393" s="55">
        <v>1.1259999999999999</v>
      </c>
      <c r="H7393" s="53">
        <v>0</v>
      </c>
      <c r="I7393" s="53" t="s">
        <v>1408</v>
      </c>
    </row>
    <row r="7394" spans="1:9" ht="17.399999999999999" x14ac:dyDescent="0.3">
      <c r="A7394" s="53" t="s">
        <v>1168</v>
      </c>
      <c r="B7394" s="57">
        <v>45689</v>
      </c>
      <c r="C7394" s="59">
        <v>1327614.72</v>
      </c>
      <c r="D7394" s="60">
        <v>0</v>
      </c>
      <c r="E7394" s="54">
        <v>13276.15</v>
      </c>
      <c r="F7394" s="54">
        <v>13460.03</v>
      </c>
      <c r="G7394" s="55">
        <v>1.014</v>
      </c>
      <c r="H7394" s="53">
        <v>0</v>
      </c>
      <c r="I7394" s="53" t="s">
        <v>1408</v>
      </c>
    </row>
    <row r="7395" spans="1:9" ht="17.399999999999999" x14ac:dyDescent="0.3">
      <c r="A7395" s="53" t="s">
        <v>1168</v>
      </c>
      <c r="B7395" s="57">
        <v>45717</v>
      </c>
      <c r="C7395" s="59">
        <v>1308548.6000000001</v>
      </c>
      <c r="D7395" s="60">
        <v>15</v>
      </c>
      <c r="E7395" s="54">
        <v>13085.49</v>
      </c>
      <c r="F7395" s="54">
        <v>15006.01</v>
      </c>
      <c r="G7395" s="55">
        <v>1.147</v>
      </c>
      <c r="H7395" s="53">
        <v>0</v>
      </c>
      <c r="I7395" s="53" t="s">
        <v>1408</v>
      </c>
    </row>
    <row r="7396" spans="1:9" ht="17.399999999999999" x14ac:dyDescent="0.3">
      <c r="A7396" s="53" t="s">
        <v>1168</v>
      </c>
      <c r="B7396" s="57">
        <v>45748</v>
      </c>
      <c r="C7396" s="59">
        <v>1289632.1100000001</v>
      </c>
      <c r="D7396" s="60">
        <v>65</v>
      </c>
      <c r="E7396" s="54">
        <v>12896.32</v>
      </c>
      <c r="F7396" s="54">
        <v>10207.86</v>
      </c>
      <c r="G7396" s="55">
        <v>0.79200000000000004</v>
      </c>
      <c r="H7396" s="53">
        <v>0</v>
      </c>
      <c r="I7396" s="53" t="s">
        <v>1411</v>
      </c>
    </row>
    <row r="7397" spans="1:9" ht="17.399999999999999" x14ac:dyDescent="0.3">
      <c r="A7397" s="53" t="s">
        <v>1168</v>
      </c>
      <c r="B7397" s="57">
        <v>45778</v>
      </c>
      <c r="C7397" s="59">
        <v>1265360.06</v>
      </c>
      <c r="D7397" s="60">
        <v>0</v>
      </c>
      <c r="E7397" s="54">
        <v>12653.6</v>
      </c>
      <c r="F7397" s="54">
        <v>14157.27</v>
      </c>
      <c r="G7397" s="55">
        <v>1.119</v>
      </c>
      <c r="H7397" s="53">
        <v>0</v>
      </c>
      <c r="I7397" s="53" t="s">
        <v>1408</v>
      </c>
    </row>
    <row r="7398" spans="1:9" ht="17.399999999999999" x14ac:dyDescent="0.3">
      <c r="A7398" s="53" t="s">
        <v>1168</v>
      </c>
      <c r="B7398" s="57">
        <v>45809</v>
      </c>
      <c r="C7398" s="59">
        <v>1244967.43</v>
      </c>
      <c r="D7398" s="60">
        <v>15</v>
      </c>
      <c r="E7398" s="54">
        <v>12449.67</v>
      </c>
      <c r="F7398" s="54">
        <v>13242.8</v>
      </c>
      <c r="G7398" s="55">
        <v>1.0640000000000001</v>
      </c>
      <c r="H7398" s="53">
        <v>0</v>
      </c>
      <c r="I7398" s="53" t="s">
        <v>1408</v>
      </c>
    </row>
    <row r="7399" spans="1:9" ht="17.399999999999999" x14ac:dyDescent="0.3">
      <c r="A7399" s="53" t="s">
        <v>1168</v>
      </c>
      <c r="B7399" s="57">
        <v>45839</v>
      </c>
      <c r="C7399" s="59">
        <v>1221799.27</v>
      </c>
      <c r="D7399" s="60">
        <v>0</v>
      </c>
      <c r="E7399" s="54">
        <v>12217.99</v>
      </c>
      <c r="F7399" s="54">
        <v>12406.29</v>
      </c>
      <c r="G7399" s="55">
        <v>1.0149999999999999</v>
      </c>
      <c r="H7399" s="53">
        <v>0</v>
      </c>
      <c r="I7399" s="53" t="s">
        <v>1408</v>
      </c>
    </row>
    <row r="7400" spans="1:9" ht="17.399999999999999" x14ac:dyDescent="0.3">
      <c r="A7400" s="53" t="s">
        <v>1168</v>
      </c>
      <c r="B7400" s="57">
        <v>45870</v>
      </c>
      <c r="C7400" s="59">
        <v>1197046.69</v>
      </c>
      <c r="D7400" s="60">
        <v>0</v>
      </c>
      <c r="E7400" s="54">
        <v>11970.47</v>
      </c>
      <c r="F7400" s="54">
        <v>13303.92</v>
      </c>
      <c r="G7400" s="55">
        <v>1.111</v>
      </c>
      <c r="H7400" s="53">
        <v>0</v>
      </c>
      <c r="I7400" s="53" t="s">
        <v>1408</v>
      </c>
    </row>
    <row r="7401" spans="1:9" ht="17.399999999999999" x14ac:dyDescent="0.3">
      <c r="A7401" s="53" t="s">
        <v>1168</v>
      </c>
      <c r="B7401" s="57">
        <v>45901</v>
      </c>
      <c r="C7401" s="59">
        <v>1173433.42</v>
      </c>
      <c r="D7401" s="60">
        <v>0</v>
      </c>
      <c r="E7401" s="54">
        <v>11734.33</v>
      </c>
      <c r="F7401" s="54">
        <v>13217.64</v>
      </c>
      <c r="G7401" s="55">
        <v>1.1259999999999999</v>
      </c>
      <c r="H7401" s="53">
        <v>0</v>
      </c>
      <c r="I7401" s="53" t="s">
        <v>1408</v>
      </c>
    </row>
    <row r="7402" spans="1:9" ht="17.399999999999999" x14ac:dyDescent="0.3">
      <c r="A7402" s="53" t="s">
        <v>1168</v>
      </c>
      <c r="B7402" s="57">
        <v>45931</v>
      </c>
      <c r="C7402" s="59">
        <v>1151469.95</v>
      </c>
      <c r="D7402" s="60">
        <v>0</v>
      </c>
      <c r="E7402" s="54">
        <v>11514.7</v>
      </c>
      <c r="F7402" s="54">
        <v>12616.09</v>
      </c>
      <c r="G7402" s="55">
        <v>1.0960000000000001</v>
      </c>
      <c r="H7402" s="53">
        <v>0</v>
      </c>
      <c r="I7402" s="53" t="s">
        <v>1408</v>
      </c>
    </row>
    <row r="7403" spans="1:9" ht="17.399999999999999" x14ac:dyDescent="0.3">
      <c r="A7403" s="53" t="s">
        <v>1168</v>
      </c>
      <c r="B7403" s="57">
        <v>45962</v>
      </c>
      <c r="C7403" s="59">
        <v>1134510.8700000001</v>
      </c>
      <c r="D7403" s="60">
        <v>0</v>
      </c>
      <c r="E7403" s="54">
        <v>11345.11</v>
      </c>
      <c r="F7403" s="54">
        <v>11283.14</v>
      </c>
      <c r="G7403" s="55">
        <v>0.995</v>
      </c>
      <c r="H7403" s="53">
        <v>0</v>
      </c>
      <c r="I7403" s="53" t="s">
        <v>1408</v>
      </c>
    </row>
    <row r="7404" spans="1:9" ht="17.399999999999999" x14ac:dyDescent="0.3">
      <c r="A7404" s="53" t="s">
        <v>1168</v>
      </c>
      <c r="B7404" s="57">
        <v>45992</v>
      </c>
      <c r="C7404" s="59">
        <v>1113324.1599999999</v>
      </c>
      <c r="D7404" s="60">
        <v>15</v>
      </c>
      <c r="E7404" s="54">
        <v>11133.24</v>
      </c>
      <c r="F7404" s="54">
        <v>11760.04</v>
      </c>
      <c r="G7404" s="55">
        <v>1.056</v>
      </c>
      <c r="H7404" s="53">
        <v>0</v>
      </c>
      <c r="I7404" s="53" t="s">
        <v>1408</v>
      </c>
    </row>
    <row r="7405" spans="1:9" ht="17.399999999999999" x14ac:dyDescent="0.3">
      <c r="A7405" s="53" t="s">
        <v>1169</v>
      </c>
      <c r="B7405" s="57">
        <v>45658</v>
      </c>
      <c r="C7405" s="59">
        <v>82308445.469999999</v>
      </c>
      <c r="D7405" s="60">
        <v>15</v>
      </c>
      <c r="E7405" s="54">
        <v>823084.45</v>
      </c>
      <c r="F7405" s="54">
        <v>946333.46</v>
      </c>
      <c r="G7405" s="55">
        <v>1.1499999999999999</v>
      </c>
      <c r="H7405" s="53">
        <v>0</v>
      </c>
      <c r="I7405" s="53" t="s">
        <v>1408</v>
      </c>
    </row>
    <row r="7406" spans="1:9" ht="17.399999999999999" x14ac:dyDescent="0.3">
      <c r="A7406" s="53" t="s">
        <v>1169</v>
      </c>
      <c r="B7406" s="57">
        <v>45689</v>
      </c>
      <c r="C7406" s="59">
        <v>80984416.560000002</v>
      </c>
      <c r="D7406" s="60">
        <v>95</v>
      </c>
      <c r="E7406" s="54">
        <v>809844.17</v>
      </c>
      <c r="F7406" s="54">
        <v>426378.72</v>
      </c>
      <c r="G7406" s="55">
        <v>0.52600000000000002</v>
      </c>
      <c r="H7406" s="53">
        <v>0</v>
      </c>
      <c r="I7406" s="53" t="s">
        <v>1409</v>
      </c>
    </row>
    <row r="7407" spans="1:9" ht="17.399999999999999" x14ac:dyDescent="0.3">
      <c r="A7407" s="53" t="s">
        <v>1169</v>
      </c>
      <c r="B7407" s="57">
        <v>45717</v>
      </c>
      <c r="C7407" s="59">
        <v>79362880.319999993</v>
      </c>
      <c r="D7407" s="60">
        <v>0</v>
      </c>
      <c r="E7407" s="54">
        <v>793628.8</v>
      </c>
      <c r="F7407" s="54">
        <v>777966.76</v>
      </c>
      <c r="G7407" s="55">
        <v>0.98</v>
      </c>
      <c r="H7407" s="53">
        <v>0</v>
      </c>
      <c r="I7407" s="53" t="s">
        <v>1408</v>
      </c>
    </row>
    <row r="7408" spans="1:9" ht="17.399999999999999" x14ac:dyDescent="0.3">
      <c r="A7408" s="53" t="s">
        <v>1169</v>
      </c>
      <c r="B7408" s="57">
        <v>45748</v>
      </c>
      <c r="C7408" s="59">
        <v>77742856.780000001</v>
      </c>
      <c r="D7408" s="60">
        <v>35</v>
      </c>
      <c r="E7408" s="54">
        <v>777428.57</v>
      </c>
      <c r="F7408" s="54">
        <v>576874.51</v>
      </c>
      <c r="G7408" s="55">
        <v>0.74199999999999999</v>
      </c>
      <c r="H7408" s="53">
        <v>0</v>
      </c>
      <c r="I7408" s="53" t="s">
        <v>1410</v>
      </c>
    </row>
    <row r="7409" spans="1:9" ht="17.399999999999999" x14ac:dyDescent="0.3">
      <c r="A7409" s="53" t="s">
        <v>1169</v>
      </c>
      <c r="B7409" s="57">
        <v>45778</v>
      </c>
      <c r="C7409" s="59">
        <v>76263035.510000005</v>
      </c>
      <c r="D7409" s="60">
        <v>15</v>
      </c>
      <c r="E7409" s="54">
        <v>762630.36</v>
      </c>
      <c r="F7409" s="54">
        <v>792488.52</v>
      </c>
      <c r="G7409" s="55">
        <v>1.0389999999999999</v>
      </c>
      <c r="H7409" s="53">
        <v>0</v>
      </c>
      <c r="I7409" s="53" t="s">
        <v>1408</v>
      </c>
    </row>
    <row r="7410" spans="1:9" ht="17.399999999999999" x14ac:dyDescent="0.3">
      <c r="A7410" s="53" t="s">
        <v>1169</v>
      </c>
      <c r="B7410" s="57">
        <v>45809</v>
      </c>
      <c r="C7410" s="59">
        <v>75033036.329999998</v>
      </c>
      <c r="D7410" s="60">
        <v>15</v>
      </c>
      <c r="E7410" s="54">
        <v>750330.36</v>
      </c>
      <c r="F7410" s="54">
        <v>805990.08</v>
      </c>
      <c r="G7410" s="55">
        <v>1.0740000000000001</v>
      </c>
      <c r="H7410" s="53">
        <v>0</v>
      </c>
      <c r="I7410" s="53" t="s">
        <v>1408</v>
      </c>
    </row>
    <row r="7411" spans="1:9" ht="17.399999999999999" x14ac:dyDescent="0.3">
      <c r="A7411" s="53" t="s">
        <v>1169</v>
      </c>
      <c r="B7411" s="57">
        <v>45839</v>
      </c>
      <c r="C7411" s="59">
        <v>73463819.329999998</v>
      </c>
      <c r="D7411" s="60">
        <v>15</v>
      </c>
      <c r="E7411" s="54">
        <v>734638.19</v>
      </c>
      <c r="F7411" s="54">
        <v>737688.38</v>
      </c>
      <c r="G7411" s="55">
        <v>1.004</v>
      </c>
      <c r="H7411" s="53">
        <v>0</v>
      </c>
      <c r="I7411" s="53" t="s">
        <v>1408</v>
      </c>
    </row>
    <row r="7412" spans="1:9" ht="17.399999999999999" x14ac:dyDescent="0.3">
      <c r="A7412" s="53" t="s">
        <v>1169</v>
      </c>
      <c r="B7412" s="57">
        <v>45870</v>
      </c>
      <c r="C7412" s="59">
        <v>71927811.370000005</v>
      </c>
      <c r="D7412" s="60">
        <v>0</v>
      </c>
      <c r="E7412" s="54">
        <v>719278.11</v>
      </c>
      <c r="F7412" s="54">
        <v>726461.25</v>
      </c>
      <c r="G7412" s="55">
        <v>1.01</v>
      </c>
      <c r="H7412" s="53">
        <v>0</v>
      </c>
      <c r="I7412" s="53" t="s">
        <v>1408</v>
      </c>
    </row>
    <row r="7413" spans="1:9" ht="17.399999999999999" x14ac:dyDescent="0.3">
      <c r="A7413" s="53" t="s">
        <v>1169</v>
      </c>
      <c r="B7413" s="57">
        <v>45901</v>
      </c>
      <c r="C7413" s="59">
        <v>70421541.310000002</v>
      </c>
      <c r="D7413" s="60">
        <v>0</v>
      </c>
      <c r="E7413" s="54">
        <v>704215.41</v>
      </c>
      <c r="F7413" s="54">
        <v>681105.58</v>
      </c>
      <c r="G7413" s="55">
        <v>0.96699999999999997</v>
      </c>
      <c r="H7413" s="53">
        <v>0</v>
      </c>
      <c r="I7413" s="53" t="s">
        <v>1408</v>
      </c>
    </row>
    <row r="7414" spans="1:9" ht="17.399999999999999" x14ac:dyDescent="0.3">
      <c r="A7414" s="53" t="s">
        <v>1169</v>
      </c>
      <c r="B7414" s="57">
        <v>45931</v>
      </c>
      <c r="C7414" s="59">
        <v>69291223.010000005</v>
      </c>
      <c r="D7414" s="60">
        <v>35</v>
      </c>
      <c r="E7414" s="54">
        <v>692912.23</v>
      </c>
      <c r="F7414" s="54">
        <v>491342.18</v>
      </c>
      <c r="G7414" s="55">
        <v>0.70899999999999996</v>
      </c>
      <c r="H7414" s="53">
        <v>0</v>
      </c>
      <c r="I7414" s="53" t="s">
        <v>1410</v>
      </c>
    </row>
    <row r="7415" spans="1:9" ht="17.399999999999999" x14ac:dyDescent="0.3">
      <c r="A7415" s="53" t="s">
        <v>1169</v>
      </c>
      <c r="B7415" s="57">
        <v>45962</v>
      </c>
      <c r="C7415" s="59">
        <v>68293501.060000002</v>
      </c>
      <c r="D7415" s="60">
        <v>15</v>
      </c>
      <c r="E7415" s="54">
        <v>682935.01</v>
      </c>
      <c r="F7415" s="54">
        <v>660154.9</v>
      </c>
      <c r="G7415" s="55">
        <v>0.96699999999999997</v>
      </c>
      <c r="H7415" s="53">
        <v>0</v>
      </c>
      <c r="I7415" s="53" t="s">
        <v>1408</v>
      </c>
    </row>
    <row r="7416" spans="1:9" ht="17.399999999999999" x14ac:dyDescent="0.3">
      <c r="A7416" s="53" t="s">
        <v>1169</v>
      </c>
      <c r="B7416" s="57">
        <v>45992</v>
      </c>
      <c r="C7416" s="59">
        <v>67128306.989999995</v>
      </c>
      <c r="D7416" s="60">
        <v>0</v>
      </c>
      <c r="E7416" s="54">
        <v>671283.07</v>
      </c>
      <c r="F7416" s="54">
        <v>638831.52</v>
      </c>
      <c r="G7416" s="55">
        <v>0.95199999999999996</v>
      </c>
      <c r="H7416" s="53">
        <v>0</v>
      </c>
      <c r="I7416" s="53" t="s">
        <v>1408</v>
      </c>
    </row>
    <row r="7417" spans="1:9" ht="17.399999999999999" x14ac:dyDescent="0.3">
      <c r="A7417" s="53" t="s">
        <v>1170</v>
      </c>
      <c r="B7417" s="57">
        <v>45658</v>
      </c>
      <c r="C7417" s="59">
        <v>11605946.449999999</v>
      </c>
      <c r="D7417" s="60">
        <v>0</v>
      </c>
      <c r="E7417" s="54">
        <v>174089.2</v>
      </c>
      <c r="F7417" s="54">
        <v>168272.56</v>
      </c>
      <c r="G7417" s="55">
        <v>0.96699999999999997</v>
      </c>
      <c r="H7417" s="53">
        <v>0</v>
      </c>
      <c r="I7417" s="53" t="s">
        <v>1408</v>
      </c>
    </row>
    <row r="7418" spans="1:9" ht="17.399999999999999" x14ac:dyDescent="0.3">
      <c r="A7418" s="53" t="s">
        <v>1170</v>
      </c>
      <c r="B7418" s="57">
        <v>45689</v>
      </c>
      <c r="C7418" s="59">
        <v>11302989.199999999</v>
      </c>
      <c r="D7418" s="60">
        <v>15</v>
      </c>
      <c r="E7418" s="54">
        <v>169544.84</v>
      </c>
      <c r="F7418" s="54">
        <v>165328.59</v>
      </c>
      <c r="G7418" s="55">
        <v>0.97499999999999998</v>
      </c>
      <c r="H7418" s="53">
        <v>0</v>
      </c>
      <c r="I7418" s="53" t="s">
        <v>1408</v>
      </c>
    </row>
    <row r="7419" spans="1:9" ht="17.399999999999999" x14ac:dyDescent="0.3">
      <c r="A7419" s="53" t="s">
        <v>1170</v>
      </c>
      <c r="B7419" s="57">
        <v>45717</v>
      </c>
      <c r="C7419" s="59">
        <v>11031775.539999999</v>
      </c>
      <c r="D7419" s="60">
        <v>0</v>
      </c>
      <c r="E7419" s="54">
        <v>165476.63</v>
      </c>
      <c r="F7419" s="54">
        <v>169447.96</v>
      </c>
      <c r="G7419" s="55">
        <v>1.024</v>
      </c>
      <c r="H7419" s="53">
        <v>0</v>
      </c>
      <c r="I7419" s="53" t="s">
        <v>1408</v>
      </c>
    </row>
    <row r="7420" spans="1:9" ht="17.399999999999999" x14ac:dyDescent="0.3">
      <c r="A7420" s="53" t="s">
        <v>1170</v>
      </c>
      <c r="B7420" s="57">
        <v>45748</v>
      </c>
      <c r="C7420" s="59">
        <v>10730123.119999999</v>
      </c>
      <c r="D7420" s="60">
        <v>15</v>
      </c>
      <c r="E7420" s="54">
        <v>160951.85</v>
      </c>
      <c r="F7420" s="54">
        <v>159584.35999999999</v>
      </c>
      <c r="G7420" s="55">
        <v>0.99199999999999999</v>
      </c>
      <c r="H7420" s="53">
        <v>0</v>
      </c>
      <c r="I7420" s="53" t="s">
        <v>1408</v>
      </c>
    </row>
    <row r="7421" spans="1:9" ht="17.399999999999999" x14ac:dyDescent="0.3">
      <c r="A7421" s="53" t="s">
        <v>1170</v>
      </c>
      <c r="B7421" s="57">
        <v>45778</v>
      </c>
      <c r="C7421" s="59">
        <v>10478294.970000001</v>
      </c>
      <c r="D7421" s="60">
        <v>0</v>
      </c>
      <c r="E7421" s="54">
        <v>157174.42000000001</v>
      </c>
      <c r="F7421" s="54">
        <v>153686.85</v>
      </c>
      <c r="G7421" s="55">
        <v>0.97799999999999998</v>
      </c>
      <c r="H7421" s="53">
        <v>0</v>
      </c>
      <c r="I7421" s="53" t="s">
        <v>1408</v>
      </c>
    </row>
    <row r="7422" spans="1:9" ht="17.399999999999999" x14ac:dyDescent="0.3">
      <c r="A7422" s="53" t="s">
        <v>1170</v>
      </c>
      <c r="B7422" s="57">
        <v>45809</v>
      </c>
      <c r="C7422" s="59">
        <v>10191377.560000001</v>
      </c>
      <c r="D7422" s="60">
        <v>0</v>
      </c>
      <c r="E7422" s="54">
        <v>152870.66</v>
      </c>
      <c r="F7422" s="54">
        <v>171735.35</v>
      </c>
      <c r="G7422" s="55">
        <v>1.123</v>
      </c>
      <c r="H7422" s="53">
        <v>0</v>
      </c>
      <c r="I7422" s="53" t="s">
        <v>1408</v>
      </c>
    </row>
    <row r="7423" spans="1:9" ht="17.399999999999999" x14ac:dyDescent="0.3">
      <c r="A7423" s="53" t="s">
        <v>1170</v>
      </c>
      <c r="B7423" s="57">
        <v>45839</v>
      </c>
      <c r="C7423" s="59">
        <v>9952971.8000000007</v>
      </c>
      <c r="D7423" s="60">
        <v>65</v>
      </c>
      <c r="E7423" s="54">
        <v>149294.57999999999</v>
      </c>
      <c r="F7423" s="54">
        <v>121393.94</v>
      </c>
      <c r="G7423" s="55">
        <v>0.81299999999999994</v>
      </c>
      <c r="H7423" s="53">
        <v>0</v>
      </c>
      <c r="I7423" s="53" t="s">
        <v>1411</v>
      </c>
    </row>
    <row r="7424" spans="1:9" ht="17.399999999999999" x14ac:dyDescent="0.3">
      <c r="A7424" s="53" t="s">
        <v>1170</v>
      </c>
      <c r="B7424" s="57">
        <v>45870</v>
      </c>
      <c r="C7424" s="59">
        <v>9688896.1899999995</v>
      </c>
      <c r="D7424" s="60">
        <v>0</v>
      </c>
      <c r="E7424" s="54">
        <v>145333.44</v>
      </c>
      <c r="F7424" s="54">
        <v>143963.28</v>
      </c>
      <c r="G7424" s="55">
        <v>0.99099999999999999</v>
      </c>
      <c r="H7424" s="53">
        <v>0</v>
      </c>
      <c r="I7424" s="53" t="s">
        <v>1408</v>
      </c>
    </row>
    <row r="7425" spans="1:9" ht="17.399999999999999" x14ac:dyDescent="0.3">
      <c r="A7425" s="53" t="s">
        <v>1170</v>
      </c>
      <c r="B7425" s="57">
        <v>45901</v>
      </c>
      <c r="C7425" s="59">
        <v>9441359.0099999998</v>
      </c>
      <c r="D7425" s="60">
        <v>0</v>
      </c>
      <c r="E7425" s="54">
        <v>141620.39000000001</v>
      </c>
      <c r="F7425" s="54">
        <v>141689.89000000001</v>
      </c>
      <c r="G7425" s="55">
        <v>1</v>
      </c>
      <c r="H7425" s="53">
        <v>0</v>
      </c>
      <c r="I7425" s="53" t="s">
        <v>1408</v>
      </c>
    </row>
    <row r="7426" spans="1:9" ht="17.399999999999999" x14ac:dyDescent="0.3">
      <c r="A7426" s="53" t="s">
        <v>1170</v>
      </c>
      <c r="B7426" s="57">
        <v>45931</v>
      </c>
      <c r="C7426" s="59">
        <v>9212937.0800000001</v>
      </c>
      <c r="D7426" s="60">
        <v>0</v>
      </c>
      <c r="E7426" s="54">
        <v>138194.06</v>
      </c>
      <c r="F7426" s="54">
        <v>154722.72</v>
      </c>
      <c r="G7426" s="55">
        <v>1.1200000000000001</v>
      </c>
      <c r="H7426" s="53">
        <v>0</v>
      </c>
      <c r="I7426" s="53" t="s">
        <v>1408</v>
      </c>
    </row>
    <row r="7427" spans="1:9" ht="17.399999999999999" x14ac:dyDescent="0.3">
      <c r="A7427" s="53" t="s">
        <v>1170</v>
      </c>
      <c r="B7427" s="57">
        <v>45962</v>
      </c>
      <c r="C7427" s="59">
        <v>8973503.4199999999</v>
      </c>
      <c r="D7427" s="60">
        <v>15</v>
      </c>
      <c r="E7427" s="54">
        <v>134602.54999999999</v>
      </c>
      <c r="F7427" s="54">
        <v>143077.45000000001</v>
      </c>
      <c r="G7427" s="55">
        <v>1.0629999999999999</v>
      </c>
      <c r="H7427" s="53">
        <v>0</v>
      </c>
      <c r="I7427" s="53" t="s">
        <v>1408</v>
      </c>
    </row>
    <row r="7428" spans="1:9" ht="17.399999999999999" x14ac:dyDescent="0.3">
      <c r="A7428" s="53" t="s">
        <v>1170</v>
      </c>
      <c r="B7428" s="57">
        <v>45992</v>
      </c>
      <c r="C7428" s="59">
        <v>8777976.2799999993</v>
      </c>
      <c r="D7428" s="60">
        <v>0</v>
      </c>
      <c r="E7428" s="54">
        <v>131669.64000000001</v>
      </c>
      <c r="F7428" s="54">
        <v>129818.53</v>
      </c>
      <c r="G7428" s="55">
        <v>0.98599999999999999</v>
      </c>
      <c r="H7428" s="53">
        <v>0</v>
      </c>
      <c r="I7428" s="53" t="s">
        <v>1408</v>
      </c>
    </row>
    <row r="7429" spans="1:9" ht="17.399999999999999" x14ac:dyDescent="0.3">
      <c r="A7429" s="53" t="s">
        <v>1172</v>
      </c>
      <c r="B7429" s="57">
        <v>45658</v>
      </c>
      <c r="C7429" s="59">
        <v>3897928.5</v>
      </c>
      <c r="D7429" s="60">
        <v>15</v>
      </c>
      <c r="E7429" s="54">
        <v>58468.93</v>
      </c>
      <c r="F7429" s="54">
        <v>60284.41</v>
      </c>
      <c r="G7429" s="55">
        <v>1.0309999999999999</v>
      </c>
      <c r="H7429" s="53">
        <v>0</v>
      </c>
      <c r="I7429" s="53" t="s">
        <v>1408</v>
      </c>
    </row>
    <row r="7430" spans="1:9" ht="17.399999999999999" x14ac:dyDescent="0.3">
      <c r="A7430" s="53" t="s">
        <v>1172</v>
      </c>
      <c r="B7430" s="57">
        <v>45689</v>
      </c>
      <c r="C7430" s="59">
        <v>3780866.87</v>
      </c>
      <c r="D7430" s="60">
        <v>185</v>
      </c>
      <c r="E7430" s="54">
        <v>56713</v>
      </c>
      <c r="F7430" s="54">
        <v>18540.560000000001</v>
      </c>
      <c r="G7430" s="55">
        <v>0.32700000000000001</v>
      </c>
      <c r="H7430" s="53">
        <v>0</v>
      </c>
      <c r="I7430" s="53" t="s">
        <v>1409</v>
      </c>
    </row>
    <row r="7431" spans="1:9" ht="17.399999999999999" x14ac:dyDescent="0.3">
      <c r="A7431" s="53" t="s">
        <v>1172</v>
      </c>
      <c r="B7431" s="57">
        <v>45717</v>
      </c>
      <c r="C7431" s="59">
        <v>3660928.14</v>
      </c>
      <c r="D7431" s="60">
        <v>0</v>
      </c>
      <c r="E7431" s="54">
        <v>54913.919999999998</v>
      </c>
      <c r="F7431" s="54">
        <v>58969.01</v>
      </c>
      <c r="G7431" s="55">
        <v>1.0740000000000001</v>
      </c>
      <c r="H7431" s="53">
        <v>0</v>
      </c>
      <c r="I7431" s="53" t="s">
        <v>1408</v>
      </c>
    </row>
    <row r="7432" spans="1:9" ht="17.399999999999999" x14ac:dyDescent="0.3">
      <c r="A7432" s="53" t="s">
        <v>1172</v>
      </c>
      <c r="B7432" s="57">
        <v>45748</v>
      </c>
      <c r="C7432" s="59">
        <v>3541421.99</v>
      </c>
      <c r="D7432" s="60">
        <v>0</v>
      </c>
      <c r="E7432" s="54">
        <v>53121.33</v>
      </c>
      <c r="F7432" s="54">
        <v>58370.1</v>
      </c>
      <c r="G7432" s="55">
        <v>1.099</v>
      </c>
      <c r="H7432" s="53">
        <v>0</v>
      </c>
      <c r="I7432" s="53" t="s">
        <v>1408</v>
      </c>
    </row>
    <row r="7433" spans="1:9" ht="17.399999999999999" x14ac:dyDescent="0.3">
      <c r="A7433" s="53" t="s">
        <v>1172</v>
      </c>
      <c r="B7433" s="57">
        <v>45778</v>
      </c>
      <c r="C7433" s="59">
        <v>3431965.18</v>
      </c>
      <c r="D7433" s="60">
        <v>65</v>
      </c>
      <c r="E7433" s="54">
        <v>51479.48</v>
      </c>
      <c r="F7433" s="54">
        <v>25790.26</v>
      </c>
      <c r="G7433" s="55">
        <v>0.501</v>
      </c>
      <c r="H7433" s="53">
        <v>0</v>
      </c>
      <c r="I7433" s="53" t="s">
        <v>1411</v>
      </c>
    </row>
    <row r="7434" spans="1:9" ht="17.399999999999999" x14ac:dyDescent="0.3">
      <c r="A7434" s="53" t="s">
        <v>1172</v>
      </c>
      <c r="B7434" s="57">
        <v>45809</v>
      </c>
      <c r="C7434" s="59">
        <v>3334295.24</v>
      </c>
      <c r="D7434" s="60">
        <v>0</v>
      </c>
      <c r="E7434" s="54">
        <v>50014.43</v>
      </c>
      <c r="F7434" s="54">
        <v>52381.760000000002</v>
      </c>
      <c r="G7434" s="55">
        <v>1.0469999999999999</v>
      </c>
      <c r="H7434" s="53">
        <v>0</v>
      </c>
      <c r="I7434" s="53" t="s">
        <v>1408</v>
      </c>
    </row>
    <row r="7435" spans="1:9" ht="17.399999999999999" x14ac:dyDescent="0.3">
      <c r="A7435" s="53" t="s">
        <v>1172</v>
      </c>
      <c r="B7435" s="57">
        <v>45839</v>
      </c>
      <c r="C7435" s="59">
        <v>3238995.18</v>
      </c>
      <c r="D7435" s="60">
        <v>0</v>
      </c>
      <c r="E7435" s="54">
        <v>48584.93</v>
      </c>
      <c r="F7435" s="54">
        <v>48957.38</v>
      </c>
      <c r="G7435" s="55">
        <v>1.008</v>
      </c>
      <c r="H7435" s="53">
        <v>0</v>
      </c>
      <c r="I7435" s="53" t="s">
        <v>1408</v>
      </c>
    </row>
    <row r="7436" spans="1:9" ht="17.399999999999999" x14ac:dyDescent="0.3">
      <c r="A7436" s="53" t="s">
        <v>1172</v>
      </c>
      <c r="B7436" s="57">
        <v>45870</v>
      </c>
      <c r="C7436" s="59">
        <v>3152809.49</v>
      </c>
      <c r="D7436" s="60">
        <v>0</v>
      </c>
      <c r="E7436" s="54">
        <v>47292.14</v>
      </c>
      <c r="F7436" s="54">
        <v>47076.74</v>
      </c>
      <c r="G7436" s="55">
        <v>0.995</v>
      </c>
      <c r="H7436" s="53">
        <v>0</v>
      </c>
      <c r="I7436" s="53" t="s">
        <v>1408</v>
      </c>
    </row>
    <row r="7437" spans="1:9" ht="17.399999999999999" x14ac:dyDescent="0.3">
      <c r="A7437" s="53" t="s">
        <v>1172</v>
      </c>
      <c r="B7437" s="57">
        <v>45901</v>
      </c>
      <c r="C7437" s="59">
        <v>3070415.3</v>
      </c>
      <c r="D7437" s="60">
        <v>0</v>
      </c>
      <c r="E7437" s="54">
        <v>46056.23</v>
      </c>
      <c r="F7437" s="54">
        <v>49123.83</v>
      </c>
      <c r="G7437" s="55">
        <v>1.0669999999999999</v>
      </c>
      <c r="H7437" s="53">
        <v>0</v>
      </c>
      <c r="I7437" s="53" t="s">
        <v>1408</v>
      </c>
    </row>
    <row r="7438" spans="1:9" ht="17.399999999999999" x14ac:dyDescent="0.3">
      <c r="A7438" s="53" t="s">
        <v>1172</v>
      </c>
      <c r="B7438" s="57">
        <v>45931</v>
      </c>
      <c r="C7438" s="59">
        <v>2984275.1</v>
      </c>
      <c r="D7438" s="60">
        <v>185</v>
      </c>
      <c r="E7438" s="54">
        <v>44764.13</v>
      </c>
      <c r="F7438" s="54">
        <v>25507.78</v>
      </c>
      <c r="G7438" s="55">
        <v>0.56999999999999995</v>
      </c>
      <c r="H7438" s="53">
        <v>0</v>
      </c>
      <c r="I7438" s="53" t="s">
        <v>1409</v>
      </c>
    </row>
    <row r="7439" spans="1:9" ht="17.399999999999999" x14ac:dyDescent="0.3">
      <c r="A7439" s="53" t="s">
        <v>1172</v>
      </c>
      <c r="B7439" s="57">
        <v>45962</v>
      </c>
      <c r="C7439" s="59">
        <v>2893247.17</v>
      </c>
      <c r="D7439" s="60">
        <v>0</v>
      </c>
      <c r="E7439" s="54">
        <v>43398.71</v>
      </c>
      <c r="F7439" s="54">
        <v>47128.83</v>
      </c>
      <c r="G7439" s="55">
        <v>1.0860000000000001</v>
      </c>
      <c r="H7439" s="53">
        <v>0</v>
      </c>
      <c r="I7439" s="53" t="s">
        <v>1408</v>
      </c>
    </row>
    <row r="7440" spans="1:9" ht="17.399999999999999" x14ac:dyDescent="0.3">
      <c r="A7440" s="53" t="s">
        <v>1172</v>
      </c>
      <c r="B7440" s="57">
        <v>45992</v>
      </c>
      <c r="C7440" s="59">
        <v>2798272.22</v>
      </c>
      <c r="D7440" s="60">
        <v>0</v>
      </c>
      <c r="E7440" s="54">
        <v>41974.080000000002</v>
      </c>
      <c r="F7440" s="54">
        <v>48086.62</v>
      </c>
      <c r="G7440" s="55">
        <v>1.1459999999999999</v>
      </c>
      <c r="H7440" s="53">
        <v>0</v>
      </c>
      <c r="I7440" s="53" t="s">
        <v>1408</v>
      </c>
    </row>
    <row r="7441" spans="1:9" ht="17.399999999999999" x14ac:dyDescent="0.3">
      <c r="A7441" s="53" t="s">
        <v>1173</v>
      </c>
      <c r="B7441" s="57">
        <v>45658</v>
      </c>
      <c r="C7441" s="59">
        <v>686797.48</v>
      </c>
      <c r="D7441" s="60">
        <v>35</v>
      </c>
      <c r="E7441" s="54">
        <v>10301.959999999999</v>
      </c>
      <c r="F7441" s="54">
        <v>6061.21</v>
      </c>
      <c r="G7441" s="55">
        <v>0.58799999999999997</v>
      </c>
      <c r="H7441" s="53">
        <v>0</v>
      </c>
      <c r="I7441" s="53" t="s">
        <v>1410</v>
      </c>
    </row>
    <row r="7442" spans="1:9" ht="17.399999999999999" x14ac:dyDescent="0.3">
      <c r="A7442" s="53" t="s">
        <v>1173</v>
      </c>
      <c r="B7442" s="57">
        <v>45689</v>
      </c>
      <c r="C7442" s="59">
        <v>667504.42000000004</v>
      </c>
      <c r="D7442" s="60">
        <v>35</v>
      </c>
      <c r="E7442" s="54">
        <v>10012.57</v>
      </c>
      <c r="F7442" s="54">
        <v>4764.0200000000004</v>
      </c>
      <c r="G7442" s="55">
        <v>0.47599999999999998</v>
      </c>
      <c r="H7442" s="53">
        <v>0</v>
      </c>
      <c r="I7442" s="53" t="s">
        <v>1410</v>
      </c>
    </row>
    <row r="7443" spans="1:9" ht="17.399999999999999" x14ac:dyDescent="0.3">
      <c r="A7443" s="53" t="s">
        <v>1173</v>
      </c>
      <c r="B7443" s="57">
        <v>45717</v>
      </c>
      <c r="C7443" s="59">
        <v>646142.66</v>
      </c>
      <c r="D7443" s="60">
        <v>15</v>
      </c>
      <c r="E7443" s="54">
        <v>9692.14</v>
      </c>
      <c r="F7443" s="54">
        <v>10728.72</v>
      </c>
      <c r="G7443" s="55">
        <v>1.107</v>
      </c>
      <c r="H7443" s="53">
        <v>0</v>
      </c>
      <c r="I7443" s="53" t="s">
        <v>1408</v>
      </c>
    </row>
    <row r="7444" spans="1:9" ht="17.399999999999999" x14ac:dyDescent="0.3">
      <c r="A7444" s="53" t="s">
        <v>1173</v>
      </c>
      <c r="B7444" s="57">
        <v>45748</v>
      </c>
      <c r="C7444" s="59">
        <v>625435.38</v>
      </c>
      <c r="D7444" s="60">
        <v>15</v>
      </c>
      <c r="E7444" s="54">
        <v>9381.5300000000007</v>
      </c>
      <c r="F7444" s="54">
        <v>10684.25</v>
      </c>
      <c r="G7444" s="55">
        <v>1.139</v>
      </c>
      <c r="H7444" s="53">
        <v>0</v>
      </c>
      <c r="I7444" s="53" t="s">
        <v>1408</v>
      </c>
    </row>
    <row r="7445" spans="1:9" ht="17.399999999999999" x14ac:dyDescent="0.3">
      <c r="A7445" s="53" t="s">
        <v>1173</v>
      </c>
      <c r="B7445" s="57">
        <v>45778</v>
      </c>
      <c r="C7445" s="59">
        <v>605853.02</v>
      </c>
      <c r="D7445" s="60">
        <v>0</v>
      </c>
      <c r="E7445" s="54">
        <v>9087.7999999999993</v>
      </c>
      <c r="F7445" s="54">
        <v>8670.08</v>
      </c>
      <c r="G7445" s="55">
        <v>0.95399999999999996</v>
      </c>
      <c r="H7445" s="53">
        <v>0</v>
      </c>
      <c r="I7445" s="53" t="s">
        <v>1408</v>
      </c>
    </row>
    <row r="7446" spans="1:9" ht="17.399999999999999" x14ac:dyDescent="0.3">
      <c r="A7446" s="53" t="s">
        <v>1173</v>
      </c>
      <c r="B7446" s="57">
        <v>45809</v>
      </c>
      <c r="C7446" s="59">
        <v>589794.02</v>
      </c>
      <c r="D7446" s="60">
        <v>0</v>
      </c>
      <c r="E7446" s="54">
        <v>8846.91</v>
      </c>
      <c r="F7446" s="54">
        <v>9567.5</v>
      </c>
      <c r="G7446" s="55">
        <v>1.081</v>
      </c>
      <c r="H7446" s="53">
        <v>0</v>
      </c>
      <c r="I7446" s="53" t="s">
        <v>1408</v>
      </c>
    </row>
    <row r="7447" spans="1:9" ht="17.399999999999999" x14ac:dyDescent="0.3">
      <c r="A7447" s="53" t="s">
        <v>1173</v>
      </c>
      <c r="B7447" s="57">
        <v>45839</v>
      </c>
      <c r="C7447" s="59">
        <v>570879.68000000005</v>
      </c>
      <c r="D7447" s="60">
        <v>0</v>
      </c>
      <c r="E7447" s="54">
        <v>8563.2000000000007</v>
      </c>
      <c r="F7447" s="54">
        <v>9352.0400000000009</v>
      </c>
      <c r="G7447" s="55">
        <v>1.0920000000000001</v>
      </c>
      <c r="H7447" s="53">
        <v>0</v>
      </c>
      <c r="I7447" s="53" t="s">
        <v>1408</v>
      </c>
    </row>
    <row r="7448" spans="1:9" ht="17.399999999999999" x14ac:dyDescent="0.3">
      <c r="A7448" s="53" t="s">
        <v>1173</v>
      </c>
      <c r="B7448" s="57">
        <v>45870</v>
      </c>
      <c r="C7448" s="59">
        <v>553699.80000000005</v>
      </c>
      <c r="D7448" s="60">
        <v>65</v>
      </c>
      <c r="E7448" s="54">
        <v>8305.5</v>
      </c>
      <c r="F7448" s="54">
        <v>6810.31</v>
      </c>
      <c r="G7448" s="55">
        <v>0.82</v>
      </c>
      <c r="H7448" s="53">
        <v>0</v>
      </c>
      <c r="I7448" s="53" t="s">
        <v>1411</v>
      </c>
    </row>
    <row r="7449" spans="1:9" ht="17.399999999999999" x14ac:dyDescent="0.3">
      <c r="A7449" s="53" t="s">
        <v>1173</v>
      </c>
      <c r="B7449" s="57">
        <v>45901</v>
      </c>
      <c r="C7449" s="59">
        <v>536962.06999999995</v>
      </c>
      <c r="D7449" s="60">
        <v>65</v>
      </c>
      <c r="E7449" s="54">
        <v>8054.43</v>
      </c>
      <c r="F7449" s="54">
        <v>5960.03</v>
      </c>
      <c r="G7449" s="55">
        <v>0.74</v>
      </c>
      <c r="H7449" s="53">
        <v>0</v>
      </c>
      <c r="I7449" s="53" t="s">
        <v>1411</v>
      </c>
    </row>
    <row r="7450" spans="1:9" ht="17.399999999999999" x14ac:dyDescent="0.3">
      <c r="A7450" s="53" t="s">
        <v>1173</v>
      </c>
      <c r="B7450" s="57">
        <v>45931</v>
      </c>
      <c r="C7450" s="59">
        <v>522784.56</v>
      </c>
      <c r="D7450" s="60">
        <v>15</v>
      </c>
      <c r="E7450" s="54">
        <v>7841.77</v>
      </c>
      <c r="F7450" s="54">
        <v>8985.35</v>
      </c>
      <c r="G7450" s="55">
        <v>1.1459999999999999</v>
      </c>
      <c r="H7450" s="53">
        <v>0</v>
      </c>
      <c r="I7450" s="53" t="s">
        <v>1408</v>
      </c>
    </row>
    <row r="7451" spans="1:9" ht="17.399999999999999" x14ac:dyDescent="0.3">
      <c r="A7451" s="53" t="s">
        <v>1173</v>
      </c>
      <c r="B7451" s="57">
        <v>45962</v>
      </c>
      <c r="C7451" s="59">
        <v>506989.89</v>
      </c>
      <c r="D7451" s="60">
        <v>0</v>
      </c>
      <c r="E7451" s="54">
        <v>7604.85</v>
      </c>
      <c r="F7451" s="54">
        <v>8310.82</v>
      </c>
      <c r="G7451" s="55">
        <v>1.093</v>
      </c>
      <c r="H7451" s="53">
        <v>0</v>
      </c>
      <c r="I7451" s="53" t="s">
        <v>1408</v>
      </c>
    </row>
    <row r="7452" spans="1:9" ht="17.399999999999999" x14ac:dyDescent="0.3">
      <c r="A7452" s="53" t="s">
        <v>1173</v>
      </c>
      <c r="B7452" s="57">
        <v>45992</v>
      </c>
      <c r="C7452" s="59">
        <v>493419.53</v>
      </c>
      <c r="D7452" s="60">
        <v>0</v>
      </c>
      <c r="E7452" s="54">
        <v>7401.29</v>
      </c>
      <c r="F7452" s="54">
        <v>7562.86</v>
      </c>
      <c r="G7452" s="55">
        <v>1.022</v>
      </c>
      <c r="H7452" s="53">
        <v>0</v>
      </c>
      <c r="I7452" s="53" t="s">
        <v>1408</v>
      </c>
    </row>
    <row r="7453" spans="1:9" ht="17.399999999999999" x14ac:dyDescent="0.3">
      <c r="A7453" s="53" t="s">
        <v>1175</v>
      </c>
      <c r="B7453" s="57">
        <v>45689</v>
      </c>
      <c r="C7453" s="59">
        <v>102212897.38</v>
      </c>
      <c r="D7453" s="60">
        <v>0</v>
      </c>
      <c r="E7453" s="54">
        <v>1022128.97</v>
      </c>
      <c r="F7453" s="54">
        <v>1109942.7</v>
      </c>
      <c r="G7453" s="55">
        <v>1.0860000000000001</v>
      </c>
      <c r="H7453" s="53">
        <v>0</v>
      </c>
      <c r="I7453" s="53" t="s">
        <v>1408</v>
      </c>
    </row>
    <row r="7454" spans="1:9" ht="17.399999999999999" x14ac:dyDescent="0.3">
      <c r="A7454" s="53" t="s">
        <v>1175</v>
      </c>
      <c r="B7454" s="57">
        <v>45717</v>
      </c>
      <c r="C7454" s="59">
        <v>100072562.5</v>
      </c>
      <c r="D7454" s="60">
        <v>0</v>
      </c>
      <c r="E7454" s="54">
        <v>1000725.63</v>
      </c>
      <c r="F7454" s="54">
        <v>1023221.23</v>
      </c>
      <c r="G7454" s="55">
        <v>1.022</v>
      </c>
      <c r="H7454" s="53">
        <v>0</v>
      </c>
      <c r="I7454" s="53" t="s">
        <v>1408</v>
      </c>
    </row>
    <row r="7455" spans="1:9" ht="17.399999999999999" x14ac:dyDescent="0.3">
      <c r="A7455" s="53" t="s">
        <v>1175</v>
      </c>
      <c r="B7455" s="57">
        <v>45748</v>
      </c>
      <c r="C7455" s="59">
        <v>98054325.549999997</v>
      </c>
      <c r="D7455" s="60">
        <v>0</v>
      </c>
      <c r="E7455" s="54">
        <v>980543.26</v>
      </c>
      <c r="F7455" s="54">
        <v>1126767.06</v>
      </c>
      <c r="G7455" s="55">
        <v>1.149</v>
      </c>
      <c r="H7455" s="53">
        <v>0</v>
      </c>
      <c r="I7455" s="53" t="s">
        <v>1408</v>
      </c>
    </row>
    <row r="7456" spans="1:9" ht="17.399999999999999" x14ac:dyDescent="0.3">
      <c r="A7456" s="53" t="s">
        <v>1175</v>
      </c>
      <c r="B7456" s="57">
        <v>45778</v>
      </c>
      <c r="C7456" s="59">
        <v>96339386.849999994</v>
      </c>
      <c r="D7456" s="60">
        <v>0</v>
      </c>
      <c r="E7456" s="54">
        <v>963393.87</v>
      </c>
      <c r="F7456" s="54">
        <v>929672.75</v>
      </c>
      <c r="G7456" s="55">
        <v>0.96499999999999997</v>
      </c>
      <c r="H7456" s="53">
        <v>0</v>
      </c>
      <c r="I7456" s="53" t="s">
        <v>1408</v>
      </c>
    </row>
    <row r="7457" spans="1:9" ht="17.399999999999999" x14ac:dyDescent="0.3">
      <c r="A7457" s="53" t="s">
        <v>1175</v>
      </c>
      <c r="B7457" s="57">
        <v>45809</v>
      </c>
      <c r="C7457" s="59">
        <v>94974277.689999998</v>
      </c>
      <c r="D7457" s="60">
        <v>0</v>
      </c>
      <c r="E7457" s="54">
        <v>949742.78</v>
      </c>
      <c r="F7457" s="54">
        <v>1058549.1299999999</v>
      </c>
      <c r="G7457" s="55">
        <v>1.115</v>
      </c>
      <c r="H7457" s="53">
        <v>0</v>
      </c>
      <c r="I7457" s="53" t="s">
        <v>1408</v>
      </c>
    </row>
    <row r="7458" spans="1:9" ht="17.399999999999999" x14ac:dyDescent="0.3">
      <c r="A7458" s="53" t="s">
        <v>1175</v>
      </c>
      <c r="B7458" s="57">
        <v>45839</v>
      </c>
      <c r="C7458" s="59">
        <v>93627085.5</v>
      </c>
      <c r="D7458" s="60">
        <v>0</v>
      </c>
      <c r="E7458" s="54">
        <v>936270.85</v>
      </c>
      <c r="F7458" s="54">
        <v>901463.24</v>
      </c>
      <c r="G7458" s="55">
        <v>0.96299999999999997</v>
      </c>
      <c r="H7458" s="53">
        <v>0</v>
      </c>
      <c r="I7458" s="53" t="s">
        <v>1408</v>
      </c>
    </row>
    <row r="7459" spans="1:9" ht="17.399999999999999" x14ac:dyDescent="0.3">
      <c r="A7459" s="53" t="s">
        <v>1175</v>
      </c>
      <c r="B7459" s="57">
        <v>45870</v>
      </c>
      <c r="C7459" s="59">
        <v>91937117.859999999</v>
      </c>
      <c r="D7459" s="60">
        <v>95</v>
      </c>
      <c r="E7459" s="54">
        <v>919371.18</v>
      </c>
      <c r="F7459" s="54">
        <v>549388.57999999996</v>
      </c>
      <c r="G7459" s="55">
        <v>0.59799999999999998</v>
      </c>
      <c r="H7459" s="53">
        <v>0</v>
      </c>
      <c r="I7459" s="53" t="s">
        <v>1409</v>
      </c>
    </row>
    <row r="7460" spans="1:9" ht="17.399999999999999" x14ac:dyDescent="0.3">
      <c r="A7460" s="53" t="s">
        <v>1175</v>
      </c>
      <c r="B7460" s="57">
        <v>45901</v>
      </c>
      <c r="C7460" s="59">
        <v>90274812.939999998</v>
      </c>
      <c r="D7460" s="60">
        <v>0</v>
      </c>
      <c r="E7460" s="54">
        <v>902748.13</v>
      </c>
      <c r="F7460" s="54">
        <v>882971.97</v>
      </c>
      <c r="G7460" s="55">
        <v>0.97799999999999998</v>
      </c>
      <c r="H7460" s="53">
        <v>0</v>
      </c>
      <c r="I7460" s="53" t="s">
        <v>1408</v>
      </c>
    </row>
    <row r="7461" spans="1:9" ht="17.399999999999999" x14ac:dyDescent="0.3">
      <c r="A7461" s="53" t="s">
        <v>1175</v>
      </c>
      <c r="B7461" s="57">
        <v>45931</v>
      </c>
      <c r="C7461" s="59">
        <v>88588081.159999996</v>
      </c>
      <c r="D7461" s="60">
        <v>15</v>
      </c>
      <c r="E7461" s="54">
        <v>885880.81</v>
      </c>
      <c r="F7461" s="54">
        <v>875396.48</v>
      </c>
      <c r="G7461" s="55">
        <v>0.98799999999999999</v>
      </c>
      <c r="H7461" s="53">
        <v>0</v>
      </c>
      <c r="I7461" s="53" t="s">
        <v>1408</v>
      </c>
    </row>
    <row r="7462" spans="1:9" ht="17.399999999999999" x14ac:dyDescent="0.3">
      <c r="A7462" s="53" t="s">
        <v>1175</v>
      </c>
      <c r="B7462" s="57">
        <v>45962</v>
      </c>
      <c r="C7462" s="59">
        <v>87120279.780000001</v>
      </c>
      <c r="D7462" s="60">
        <v>0</v>
      </c>
      <c r="E7462" s="54">
        <v>871202.8</v>
      </c>
      <c r="F7462" s="54">
        <v>879371.51</v>
      </c>
      <c r="G7462" s="55">
        <v>1.0089999999999999</v>
      </c>
      <c r="H7462" s="53">
        <v>0</v>
      </c>
      <c r="I7462" s="53" t="s">
        <v>1408</v>
      </c>
    </row>
    <row r="7463" spans="1:9" ht="17.399999999999999" x14ac:dyDescent="0.3">
      <c r="A7463" s="53" t="s">
        <v>1175</v>
      </c>
      <c r="B7463" s="57">
        <v>45992</v>
      </c>
      <c r="C7463" s="59">
        <v>85523600.489999995</v>
      </c>
      <c r="D7463" s="60">
        <v>65</v>
      </c>
      <c r="E7463" s="54">
        <v>855236</v>
      </c>
      <c r="F7463" s="54">
        <v>626743.09</v>
      </c>
      <c r="G7463" s="55">
        <v>0.73299999999999998</v>
      </c>
      <c r="H7463" s="53">
        <v>0</v>
      </c>
      <c r="I7463" s="53" t="s">
        <v>1411</v>
      </c>
    </row>
    <row r="7464" spans="1:9" ht="17.399999999999999" x14ac:dyDescent="0.3">
      <c r="A7464" s="53" t="s">
        <v>1176</v>
      </c>
      <c r="B7464" s="57">
        <v>45658</v>
      </c>
      <c r="C7464" s="59">
        <v>9283112.0500000007</v>
      </c>
      <c r="D7464" s="60">
        <v>0</v>
      </c>
      <c r="E7464" s="54">
        <v>139246.68</v>
      </c>
      <c r="F7464" s="54">
        <v>147971.65</v>
      </c>
      <c r="G7464" s="55">
        <v>1.0629999999999999</v>
      </c>
      <c r="H7464" s="53">
        <v>0</v>
      </c>
      <c r="I7464" s="53" t="s">
        <v>1408</v>
      </c>
    </row>
    <row r="7465" spans="1:9" ht="17.399999999999999" x14ac:dyDescent="0.3">
      <c r="A7465" s="53" t="s">
        <v>1176</v>
      </c>
      <c r="B7465" s="57">
        <v>45689</v>
      </c>
      <c r="C7465" s="59">
        <v>9037700.0600000005</v>
      </c>
      <c r="D7465" s="60">
        <v>0</v>
      </c>
      <c r="E7465" s="54">
        <v>135565.5</v>
      </c>
      <c r="F7465" s="54">
        <v>154060.19</v>
      </c>
      <c r="G7465" s="55">
        <v>1.1359999999999999</v>
      </c>
      <c r="H7465" s="53">
        <v>0</v>
      </c>
      <c r="I7465" s="53" t="s">
        <v>1408</v>
      </c>
    </row>
    <row r="7466" spans="1:9" ht="17.399999999999999" x14ac:dyDescent="0.3">
      <c r="A7466" s="53" t="s">
        <v>1176</v>
      </c>
      <c r="B7466" s="57">
        <v>45717</v>
      </c>
      <c r="C7466" s="59">
        <v>8822081.2100000009</v>
      </c>
      <c r="D7466" s="60">
        <v>0</v>
      </c>
      <c r="E7466" s="54">
        <v>132331.22</v>
      </c>
      <c r="F7466" s="54">
        <v>151309.32</v>
      </c>
      <c r="G7466" s="55">
        <v>1.143</v>
      </c>
      <c r="H7466" s="53">
        <v>0</v>
      </c>
      <c r="I7466" s="53" t="s">
        <v>1408</v>
      </c>
    </row>
    <row r="7467" spans="1:9" ht="17.399999999999999" x14ac:dyDescent="0.3">
      <c r="A7467" s="53" t="s">
        <v>1176</v>
      </c>
      <c r="B7467" s="57">
        <v>45748</v>
      </c>
      <c r="C7467" s="59">
        <v>8607505.5899999999</v>
      </c>
      <c r="D7467" s="60">
        <v>0</v>
      </c>
      <c r="E7467" s="54">
        <v>129112.58</v>
      </c>
      <c r="F7467" s="54">
        <v>125156.13</v>
      </c>
      <c r="G7467" s="55">
        <v>0.96899999999999997</v>
      </c>
      <c r="H7467" s="53">
        <v>0</v>
      </c>
      <c r="I7467" s="53" t="s">
        <v>1408</v>
      </c>
    </row>
    <row r="7468" spans="1:9" ht="17.399999999999999" x14ac:dyDescent="0.3">
      <c r="A7468" s="53" t="s">
        <v>1176</v>
      </c>
      <c r="B7468" s="57">
        <v>45778</v>
      </c>
      <c r="C7468" s="59">
        <v>8388947.2400000002</v>
      </c>
      <c r="D7468" s="60">
        <v>15</v>
      </c>
      <c r="E7468" s="54">
        <v>125834.21</v>
      </c>
      <c r="F7468" s="54">
        <v>143600.76</v>
      </c>
      <c r="G7468" s="55">
        <v>1.141</v>
      </c>
      <c r="H7468" s="53">
        <v>0</v>
      </c>
      <c r="I7468" s="53" t="s">
        <v>1408</v>
      </c>
    </row>
    <row r="7469" spans="1:9" ht="17.399999999999999" x14ac:dyDescent="0.3">
      <c r="A7469" s="53" t="s">
        <v>1176</v>
      </c>
      <c r="B7469" s="57">
        <v>45809</v>
      </c>
      <c r="C7469" s="59">
        <v>8197997.9100000001</v>
      </c>
      <c r="D7469" s="60">
        <v>15</v>
      </c>
      <c r="E7469" s="54">
        <v>122969.97</v>
      </c>
      <c r="F7469" s="54">
        <v>122806.48</v>
      </c>
      <c r="G7469" s="55">
        <v>0.999</v>
      </c>
      <c r="H7469" s="53">
        <v>0</v>
      </c>
      <c r="I7469" s="53" t="s">
        <v>1408</v>
      </c>
    </row>
    <row r="7470" spans="1:9" ht="17.399999999999999" x14ac:dyDescent="0.3">
      <c r="A7470" s="53" t="s">
        <v>1176</v>
      </c>
      <c r="B7470" s="57">
        <v>45839</v>
      </c>
      <c r="C7470" s="59">
        <v>8001071.3099999996</v>
      </c>
      <c r="D7470" s="60">
        <v>0</v>
      </c>
      <c r="E7470" s="54">
        <v>120016.07</v>
      </c>
      <c r="F7470" s="54">
        <v>135337.26999999999</v>
      </c>
      <c r="G7470" s="55">
        <v>1.1279999999999999</v>
      </c>
      <c r="H7470" s="53">
        <v>0</v>
      </c>
      <c r="I7470" s="53" t="s">
        <v>1408</v>
      </c>
    </row>
    <row r="7471" spans="1:9" ht="17.399999999999999" x14ac:dyDescent="0.3">
      <c r="A7471" s="53" t="s">
        <v>1176</v>
      </c>
      <c r="B7471" s="57">
        <v>45870</v>
      </c>
      <c r="C7471" s="59">
        <v>7795647.9800000004</v>
      </c>
      <c r="D7471" s="60">
        <v>185</v>
      </c>
      <c r="E7471" s="54">
        <v>116934.72</v>
      </c>
      <c r="F7471" s="54">
        <v>29008.75</v>
      </c>
      <c r="G7471" s="55">
        <v>0.248</v>
      </c>
      <c r="H7471" s="53">
        <v>0</v>
      </c>
      <c r="I7471" s="53" t="s">
        <v>1409</v>
      </c>
    </row>
    <row r="7472" spans="1:9" ht="17.399999999999999" x14ac:dyDescent="0.3">
      <c r="A7472" s="53" t="s">
        <v>1176</v>
      </c>
      <c r="B7472" s="57">
        <v>45901</v>
      </c>
      <c r="C7472" s="59">
        <v>7610775.8099999996</v>
      </c>
      <c r="D7472" s="60">
        <v>0</v>
      </c>
      <c r="E7472" s="54">
        <v>114161.64</v>
      </c>
      <c r="F7472" s="54">
        <v>130020.06</v>
      </c>
      <c r="G7472" s="55">
        <v>1.139</v>
      </c>
      <c r="H7472" s="53">
        <v>0</v>
      </c>
      <c r="I7472" s="53" t="s">
        <v>1408</v>
      </c>
    </row>
    <row r="7473" spans="1:9" ht="17.399999999999999" x14ac:dyDescent="0.3">
      <c r="A7473" s="53" t="s">
        <v>1176</v>
      </c>
      <c r="B7473" s="57">
        <v>45931</v>
      </c>
      <c r="C7473" s="59">
        <v>7434712.4299999997</v>
      </c>
      <c r="D7473" s="60">
        <v>0</v>
      </c>
      <c r="E7473" s="54">
        <v>111520.69</v>
      </c>
      <c r="F7473" s="54">
        <v>106305.43</v>
      </c>
      <c r="G7473" s="55">
        <v>0.95299999999999996</v>
      </c>
      <c r="H7473" s="53">
        <v>0</v>
      </c>
      <c r="I7473" s="53" t="s">
        <v>1408</v>
      </c>
    </row>
    <row r="7474" spans="1:9" ht="17.399999999999999" x14ac:dyDescent="0.3">
      <c r="A7474" s="53" t="s">
        <v>1176</v>
      </c>
      <c r="B7474" s="57">
        <v>45962</v>
      </c>
      <c r="C7474" s="59">
        <v>7267932.5499999998</v>
      </c>
      <c r="D7474" s="60">
        <v>65</v>
      </c>
      <c r="E7474" s="54">
        <v>109018.99</v>
      </c>
      <c r="F7474" s="54">
        <v>56175.87</v>
      </c>
      <c r="G7474" s="55">
        <v>0.51500000000000001</v>
      </c>
      <c r="H7474" s="53">
        <v>0</v>
      </c>
      <c r="I7474" s="53" t="s">
        <v>1411</v>
      </c>
    </row>
    <row r="7475" spans="1:9" ht="17.399999999999999" x14ac:dyDescent="0.3">
      <c r="A7475" s="53" t="s">
        <v>1176</v>
      </c>
      <c r="B7475" s="57">
        <v>45992</v>
      </c>
      <c r="C7475" s="59">
        <v>7267932.5499999998</v>
      </c>
      <c r="D7475" s="60">
        <v>185</v>
      </c>
      <c r="E7475" s="54">
        <v>109018.99</v>
      </c>
      <c r="F7475" s="54">
        <v>14352.36</v>
      </c>
      <c r="G7475" s="55">
        <v>0.13200000000000001</v>
      </c>
      <c r="H7475" s="53">
        <v>1</v>
      </c>
      <c r="I7475" s="53" t="s">
        <v>1412</v>
      </c>
    </row>
    <row r="7476" spans="1:9" ht="17.399999999999999" x14ac:dyDescent="0.3">
      <c r="A7476" s="53" t="s">
        <v>1177</v>
      </c>
      <c r="B7476" s="57">
        <v>45658</v>
      </c>
      <c r="C7476" s="59">
        <v>102345409.62</v>
      </c>
      <c r="D7476" s="60">
        <v>15</v>
      </c>
      <c r="E7476" s="54">
        <v>1023454.1</v>
      </c>
      <c r="F7476" s="54">
        <v>1139789.26</v>
      </c>
      <c r="G7476" s="55">
        <v>1.1140000000000001</v>
      </c>
      <c r="H7476" s="53">
        <v>0</v>
      </c>
      <c r="I7476" s="53" t="s">
        <v>1408</v>
      </c>
    </row>
    <row r="7477" spans="1:9" ht="17.399999999999999" x14ac:dyDescent="0.3">
      <c r="A7477" s="53" t="s">
        <v>1177</v>
      </c>
      <c r="B7477" s="57">
        <v>45689</v>
      </c>
      <c r="C7477" s="59">
        <v>100366066.5</v>
      </c>
      <c r="D7477" s="60">
        <v>0</v>
      </c>
      <c r="E7477" s="54">
        <v>1003660.66</v>
      </c>
      <c r="F7477" s="54">
        <v>968084.16</v>
      </c>
      <c r="G7477" s="55">
        <v>0.96499999999999997</v>
      </c>
      <c r="H7477" s="53">
        <v>0</v>
      </c>
      <c r="I7477" s="53" t="s">
        <v>1408</v>
      </c>
    </row>
    <row r="7478" spans="1:9" ht="17.399999999999999" x14ac:dyDescent="0.3">
      <c r="A7478" s="53" t="s">
        <v>1177</v>
      </c>
      <c r="B7478" s="57">
        <v>45717</v>
      </c>
      <c r="C7478" s="59">
        <v>98798586.260000005</v>
      </c>
      <c r="D7478" s="60">
        <v>95</v>
      </c>
      <c r="E7478" s="54">
        <v>987985.86</v>
      </c>
      <c r="F7478" s="54">
        <v>548555.43999999994</v>
      </c>
      <c r="G7478" s="55">
        <v>0.55500000000000005</v>
      </c>
      <c r="H7478" s="53">
        <v>0</v>
      </c>
      <c r="I7478" s="53" t="s">
        <v>1409</v>
      </c>
    </row>
    <row r="7479" spans="1:9" ht="17.399999999999999" x14ac:dyDescent="0.3">
      <c r="A7479" s="53" t="s">
        <v>1177</v>
      </c>
      <c r="B7479" s="57">
        <v>45748</v>
      </c>
      <c r="C7479" s="59">
        <v>97163283.439999998</v>
      </c>
      <c r="D7479" s="60">
        <v>0</v>
      </c>
      <c r="E7479" s="54">
        <v>971632.83</v>
      </c>
      <c r="F7479" s="54">
        <v>947269.69</v>
      </c>
      <c r="G7479" s="55">
        <v>0.97499999999999998</v>
      </c>
      <c r="H7479" s="53">
        <v>0</v>
      </c>
      <c r="I7479" s="53" t="s">
        <v>1408</v>
      </c>
    </row>
    <row r="7480" spans="1:9" ht="17.399999999999999" x14ac:dyDescent="0.3">
      <c r="A7480" s="53" t="s">
        <v>1177</v>
      </c>
      <c r="B7480" s="57">
        <v>45778</v>
      </c>
      <c r="C7480" s="59">
        <v>95626048.769999996</v>
      </c>
      <c r="D7480" s="60">
        <v>0</v>
      </c>
      <c r="E7480" s="54">
        <v>956260.49</v>
      </c>
      <c r="F7480" s="54">
        <v>967363.82</v>
      </c>
      <c r="G7480" s="55">
        <v>1.012</v>
      </c>
      <c r="H7480" s="53">
        <v>0</v>
      </c>
      <c r="I7480" s="53" t="s">
        <v>1408</v>
      </c>
    </row>
    <row r="7481" spans="1:9" ht="17.399999999999999" x14ac:dyDescent="0.3">
      <c r="A7481" s="53" t="s">
        <v>1177</v>
      </c>
      <c r="B7481" s="57">
        <v>45809</v>
      </c>
      <c r="C7481" s="59">
        <v>93787517.620000005</v>
      </c>
      <c r="D7481" s="60">
        <v>65</v>
      </c>
      <c r="E7481" s="54">
        <v>937875.18</v>
      </c>
      <c r="F7481" s="54">
        <v>418331.97</v>
      </c>
      <c r="G7481" s="55">
        <v>0.44600000000000001</v>
      </c>
      <c r="H7481" s="53">
        <v>0</v>
      </c>
      <c r="I7481" s="53" t="s">
        <v>1411</v>
      </c>
    </row>
    <row r="7482" spans="1:9" ht="17.399999999999999" x14ac:dyDescent="0.3">
      <c r="A7482" s="53" t="s">
        <v>1177</v>
      </c>
      <c r="B7482" s="57">
        <v>45839</v>
      </c>
      <c r="C7482" s="59">
        <v>92087796.109999999</v>
      </c>
      <c r="D7482" s="60">
        <v>0</v>
      </c>
      <c r="E7482" s="54">
        <v>920877.96</v>
      </c>
      <c r="F7482" s="54">
        <v>954380.24</v>
      </c>
      <c r="G7482" s="55">
        <v>1.036</v>
      </c>
      <c r="H7482" s="53">
        <v>0</v>
      </c>
      <c r="I7482" s="53" t="s">
        <v>1408</v>
      </c>
    </row>
    <row r="7483" spans="1:9" ht="17.399999999999999" x14ac:dyDescent="0.3">
      <c r="A7483" s="53" t="s">
        <v>1177</v>
      </c>
      <c r="B7483" s="57">
        <v>45870</v>
      </c>
      <c r="C7483" s="59">
        <v>90193226.680000007</v>
      </c>
      <c r="D7483" s="60">
        <v>15</v>
      </c>
      <c r="E7483" s="54">
        <v>901932.27</v>
      </c>
      <c r="F7483" s="54">
        <v>862439.24</v>
      </c>
      <c r="G7483" s="55">
        <v>0.95599999999999996</v>
      </c>
      <c r="H7483" s="53">
        <v>0</v>
      </c>
      <c r="I7483" s="53" t="s">
        <v>1408</v>
      </c>
    </row>
    <row r="7484" spans="1:9" ht="17.399999999999999" x14ac:dyDescent="0.3">
      <c r="A7484" s="53" t="s">
        <v>1177</v>
      </c>
      <c r="B7484" s="57">
        <v>45901</v>
      </c>
      <c r="C7484" s="59">
        <v>88712569.700000003</v>
      </c>
      <c r="D7484" s="60">
        <v>0</v>
      </c>
      <c r="E7484" s="54">
        <v>887125.7</v>
      </c>
      <c r="F7484" s="54">
        <v>1002002.22</v>
      </c>
      <c r="G7484" s="55">
        <v>1.129</v>
      </c>
      <c r="H7484" s="53">
        <v>0</v>
      </c>
      <c r="I7484" s="53" t="s">
        <v>1408</v>
      </c>
    </row>
    <row r="7485" spans="1:9" ht="17.399999999999999" x14ac:dyDescent="0.3">
      <c r="A7485" s="53" t="s">
        <v>1177</v>
      </c>
      <c r="B7485" s="57">
        <v>45931</v>
      </c>
      <c r="C7485" s="59">
        <v>87440772.170000002</v>
      </c>
      <c r="D7485" s="60">
        <v>15</v>
      </c>
      <c r="E7485" s="54">
        <v>874407.72</v>
      </c>
      <c r="F7485" s="54">
        <v>862634.58</v>
      </c>
      <c r="G7485" s="55">
        <v>0.98699999999999999</v>
      </c>
      <c r="H7485" s="53">
        <v>0</v>
      </c>
      <c r="I7485" s="53" t="s">
        <v>1408</v>
      </c>
    </row>
    <row r="7486" spans="1:9" ht="17.399999999999999" x14ac:dyDescent="0.3">
      <c r="A7486" s="53" t="s">
        <v>1177</v>
      </c>
      <c r="B7486" s="57">
        <v>45962</v>
      </c>
      <c r="C7486" s="59">
        <v>85919282.569999993</v>
      </c>
      <c r="D7486" s="60">
        <v>0</v>
      </c>
      <c r="E7486" s="54">
        <v>859192.83</v>
      </c>
      <c r="F7486" s="54">
        <v>853535.49</v>
      </c>
      <c r="G7486" s="55">
        <v>0.99299999999999999</v>
      </c>
      <c r="H7486" s="53">
        <v>0</v>
      </c>
      <c r="I7486" s="53" t="s">
        <v>1408</v>
      </c>
    </row>
    <row r="7487" spans="1:9" ht="17.399999999999999" x14ac:dyDescent="0.3">
      <c r="A7487" s="53" t="s">
        <v>1177</v>
      </c>
      <c r="B7487" s="57">
        <v>45992</v>
      </c>
      <c r="C7487" s="59">
        <v>84479459.329999998</v>
      </c>
      <c r="D7487" s="60">
        <v>0</v>
      </c>
      <c r="E7487" s="54">
        <v>844794.59</v>
      </c>
      <c r="F7487" s="54">
        <v>946295.18</v>
      </c>
      <c r="G7487" s="55">
        <v>1.1200000000000001</v>
      </c>
      <c r="H7487" s="53">
        <v>0</v>
      </c>
      <c r="I7487" s="53" t="s">
        <v>1408</v>
      </c>
    </row>
    <row r="7488" spans="1:9" ht="17.399999999999999" x14ac:dyDescent="0.3">
      <c r="A7488" s="53" t="s">
        <v>1178</v>
      </c>
      <c r="B7488" s="57">
        <v>45658</v>
      </c>
      <c r="C7488" s="59">
        <v>2941225.72</v>
      </c>
      <c r="D7488" s="60">
        <v>95</v>
      </c>
      <c r="E7488" s="54">
        <v>44118.39</v>
      </c>
      <c r="F7488" s="54">
        <v>13815.61</v>
      </c>
      <c r="G7488" s="55">
        <v>0.313</v>
      </c>
      <c r="H7488" s="53">
        <v>0</v>
      </c>
      <c r="I7488" s="53" t="s">
        <v>1409</v>
      </c>
    </row>
    <row r="7489" spans="1:9" ht="17.399999999999999" x14ac:dyDescent="0.3">
      <c r="A7489" s="53" t="s">
        <v>1178</v>
      </c>
      <c r="B7489" s="57">
        <v>45689</v>
      </c>
      <c r="C7489" s="59">
        <v>2879314.28</v>
      </c>
      <c r="D7489" s="60">
        <v>0</v>
      </c>
      <c r="E7489" s="54">
        <v>43189.71</v>
      </c>
      <c r="F7489" s="54">
        <v>42810.77</v>
      </c>
      <c r="G7489" s="55">
        <v>0.99099999999999999</v>
      </c>
      <c r="H7489" s="53">
        <v>0</v>
      </c>
      <c r="I7489" s="53" t="s">
        <v>1408</v>
      </c>
    </row>
    <row r="7490" spans="1:9" ht="17.399999999999999" x14ac:dyDescent="0.3">
      <c r="A7490" s="53" t="s">
        <v>1178</v>
      </c>
      <c r="B7490" s="57">
        <v>45717</v>
      </c>
      <c r="C7490" s="59">
        <v>2879314.28</v>
      </c>
      <c r="D7490" s="60">
        <v>185</v>
      </c>
      <c r="E7490" s="54">
        <v>43189.71</v>
      </c>
      <c r="F7490" s="54">
        <v>2922.17</v>
      </c>
      <c r="G7490" s="55">
        <v>6.8000000000000005E-2</v>
      </c>
      <c r="H7490" s="53">
        <v>0</v>
      </c>
      <c r="I7490" s="53" t="s">
        <v>1412</v>
      </c>
    </row>
    <row r="7491" spans="1:9" ht="17.399999999999999" x14ac:dyDescent="0.3">
      <c r="A7491" s="53" t="s">
        <v>1178</v>
      </c>
      <c r="B7491" s="57">
        <v>45748</v>
      </c>
      <c r="C7491" s="59">
        <v>2879314.28</v>
      </c>
      <c r="D7491" s="60">
        <v>999</v>
      </c>
      <c r="E7491" s="54">
        <v>43189.71</v>
      </c>
      <c r="F7491" s="54">
        <v>5712.13</v>
      </c>
      <c r="G7491" s="55">
        <v>0.13200000000000001</v>
      </c>
      <c r="H7491" s="53">
        <v>0</v>
      </c>
      <c r="I7491" s="53" t="s">
        <v>1412</v>
      </c>
    </row>
    <row r="7492" spans="1:9" ht="17.399999999999999" x14ac:dyDescent="0.3">
      <c r="A7492" s="53" t="s">
        <v>1178</v>
      </c>
      <c r="B7492" s="57">
        <v>45778</v>
      </c>
      <c r="C7492" s="59">
        <v>2879314.28</v>
      </c>
      <c r="D7492" s="60">
        <v>999</v>
      </c>
      <c r="E7492" s="54">
        <v>43189.71</v>
      </c>
      <c r="F7492" s="54">
        <v>572.51</v>
      </c>
      <c r="G7492" s="55">
        <v>1.2999999999999999E-2</v>
      </c>
      <c r="H7492" s="53">
        <v>0</v>
      </c>
      <c r="I7492" s="53" t="s">
        <v>1412</v>
      </c>
    </row>
    <row r="7493" spans="1:9" ht="17.399999999999999" x14ac:dyDescent="0.3">
      <c r="A7493" s="53" t="s">
        <v>1178</v>
      </c>
      <c r="B7493" s="57">
        <v>45809</v>
      </c>
      <c r="C7493" s="59">
        <v>2879314.28</v>
      </c>
      <c r="D7493" s="60">
        <v>999</v>
      </c>
      <c r="E7493" s="54">
        <v>43189.71</v>
      </c>
      <c r="F7493" s="54">
        <v>5740</v>
      </c>
      <c r="G7493" s="55">
        <v>0.13300000000000001</v>
      </c>
      <c r="H7493" s="53">
        <v>0</v>
      </c>
      <c r="I7493" s="53" t="s">
        <v>1412</v>
      </c>
    </row>
    <row r="7494" spans="1:9" ht="17.399999999999999" x14ac:dyDescent="0.3">
      <c r="A7494" s="53" t="s">
        <v>1178</v>
      </c>
      <c r="B7494" s="57">
        <v>45839</v>
      </c>
      <c r="C7494" s="59">
        <v>2879314.28</v>
      </c>
      <c r="D7494" s="60">
        <v>999</v>
      </c>
      <c r="E7494" s="54">
        <v>43189.71</v>
      </c>
      <c r="F7494" s="54">
        <v>6182.62</v>
      </c>
      <c r="G7494" s="55">
        <v>0.14299999999999999</v>
      </c>
      <c r="H7494" s="53">
        <v>0</v>
      </c>
      <c r="I7494" s="53" t="s">
        <v>1412</v>
      </c>
    </row>
    <row r="7495" spans="1:9" ht="17.399999999999999" x14ac:dyDescent="0.3">
      <c r="A7495" s="53" t="s">
        <v>1178</v>
      </c>
      <c r="B7495" s="57">
        <v>45870</v>
      </c>
      <c r="C7495" s="59">
        <v>2879314.28</v>
      </c>
      <c r="D7495" s="60">
        <v>999</v>
      </c>
      <c r="E7495" s="54">
        <v>43189.71</v>
      </c>
      <c r="F7495" s="54">
        <v>6139.62</v>
      </c>
      <c r="G7495" s="55">
        <v>0.14199999999999999</v>
      </c>
      <c r="H7495" s="53">
        <v>0</v>
      </c>
      <c r="I7495" s="53" t="s">
        <v>1412</v>
      </c>
    </row>
    <row r="7496" spans="1:9" ht="17.399999999999999" x14ac:dyDescent="0.3">
      <c r="A7496" s="53" t="s">
        <v>1178</v>
      </c>
      <c r="B7496" s="57">
        <v>45901</v>
      </c>
      <c r="C7496" s="59">
        <v>2879314.28</v>
      </c>
      <c r="D7496" s="60">
        <v>999</v>
      </c>
      <c r="E7496" s="54">
        <v>43189.71</v>
      </c>
      <c r="F7496" s="54">
        <v>2280.89</v>
      </c>
      <c r="G7496" s="55">
        <v>5.2999999999999999E-2</v>
      </c>
      <c r="H7496" s="53">
        <v>0</v>
      </c>
      <c r="I7496" s="53" t="s">
        <v>1412</v>
      </c>
    </row>
    <row r="7497" spans="1:9" ht="17.399999999999999" x14ac:dyDescent="0.3">
      <c r="A7497" s="53" t="s">
        <v>1178</v>
      </c>
      <c r="B7497" s="57">
        <v>45931</v>
      </c>
      <c r="C7497" s="59">
        <v>2879314.28</v>
      </c>
      <c r="D7497" s="60">
        <v>999</v>
      </c>
      <c r="E7497" s="54">
        <v>43189.71</v>
      </c>
      <c r="F7497" s="54">
        <v>6085.13</v>
      </c>
      <c r="G7497" s="55">
        <v>0.14099999999999999</v>
      </c>
      <c r="H7497" s="53">
        <v>0</v>
      </c>
      <c r="I7497" s="53" t="s">
        <v>1412</v>
      </c>
    </row>
    <row r="7498" spans="1:9" ht="17.399999999999999" x14ac:dyDescent="0.3">
      <c r="A7498" s="53" t="s">
        <v>1178</v>
      </c>
      <c r="B7498" s="57">
        <v>45962</v>
      </c>
      <c r="C7498" s="59">
        <v>2879314.28</v>
      </c>
      <c r="D7498" s="60">
        <v>999</v>
      </c>
      <c r="E7498" s="54">
        <v>43189.71</v>
      </c>
      <c r="F7498" s="54">
        <v>8469.35</v>
      </c>
      <c r="G7498" s="55">
        <v>0.19600000000000001</v>
      </c>
      <c r="H7498" s="53">
        <v>0</v>
      </c>
      <c r="I7498" s="53" t="s">
        <v>1412</v>
      </c>
    </row>
    <row r="7499" spans="1:9" ht="17.399999999999999" x14ac:dyDescent="0.3">
      <c r="A7499" s="53" t="s">
        <v>1178</v>
      </c>
      <c r="B7499" s="57">
        <v>45992</v>
      </c>
      <c r="C7499" s="59">
        <v>2879314.28</v>
      </c>
      <c r="D7499" s="60">
        <v>999</v>
      </c>
      <c r="E7499" s="54">
        <v>43189.71</v>
      </c>
      <c r="F7499" s="54">
        <v>5334.01</v>
      </c>
      <c r="G7499" s="55">
        <v>0.124</v>
      </c>
      <c r="H7499" s="53">
        <v>0</v>
      </c>
      <c r="I7499" s="53" t="s">
        <v>1412</v>
      </c>
    </row>
    <row r="7500" spans="1:9" ht="17.399999999999999" x14ac:dyDescent="0.3">
      <c r="A7500" s="53" t="s">
        <v>1180</v>
      </c>
      <c r="B7500" s="57">
        <v>45658</v>
      </c>
      <c r="C7500" s="59">
        <v>18043200.059999999</v>
      </c>
      <c r="D7500" s="60">
        <v>0</v>
      </c>
      <c r="E7500" s="54">
        <v>270648</v>
      </c>
      <c r="F7500" s="54">
        <v>289791.7</v>
      </c>
      <c r="G7500" s="55">
        <v>1.071</v>
      </c>
      <c r="H7500" s="53">
        <v>0</v>
      </c>
      <c r="I7500" s="53" t="s">
        <v>1408</v>
      </c>
    </row>
    <row r="7501" spans="1:9" ht="17.399999999999999" x14ac:dyDescent="0.3">
      <c r="A7501" s="53" t="s">
        <v>1180</v>
      </c>
      <c r="B7501" s="57">
        <v>45689</v>
      </c>
      <c r="C7501" s="59">
        <v>17617056.300000001</v>
      </c>
      <c r="D7501" s="60">
        <v>0</v>
      </c>
      <c r="E7501" s="54">
        <v>264255.84000000003</v>
      </c>
      <c r="F7501" s="54">
        <v>252860.02</v>
      </c>
      <c r="G7501" s="55">
        <v>0.95699999999999996</v>
      </c>
      <c r="H7501" s="53">
        <v>0</v>
      </c>
      <c r="I7501" s="53" t="s">
        <v>1408</v>
      </c>
    </row>
    <row r="7502" spans="1:9" ht="17.399999999999999" x14ac:dyDescent="0.3">
      <c r="A7502" s="53" t="s">
        <v>1180</v>
      </c>
      <c r="B7502" s="57">
        <v>45717</v>
      </c>
      <c r="C7502" s="59">
        <v>17151350.82</v>
      </c>
      <c r="D7502" s="60">
        <v>0</v>
      </c>
      <c r="E7502" s="54">
        <v>257270.26</v>
      </c>
      <c r="F7502" s="54">
        <v>277889.64</v>
      </c>
      <c r="G7502" s="55">
        <v>1.08</v>
      </c>
      <c r="H7502" s="53">
        <v>0</v>
      </c>
      <c r="I7502" s="53" t="s">
        <v>1408</v>
      </c>
    </row>
    <row r="7503" spans="1:9" ht="17.399999999999999" x14ac:dyDescent="0.3">
      <c r="A7503" s="53" t="s">
        <v>1180</v>
      </c>
      <c r="B7503" s="57">
        <v>45748</v>
      </c>
      <c r="C7503" s="59">
        <v>16757221.34</v>
      </c>
      <c r="D7503" s="60">
        <v>35</v>
      </c>
      <c r="E7503" s="54">
        <v>251358.32</v>
      </c>
      <c r="F7503" s="54">
        <v>113614.69</v>
      </c>
      <c r="G7503" s="55">
        <v>0.45200000000000001</v>
      </c>
      <c r="H7503" s="53">
        <v>0</v>
      </c>
      <c r="I7503" s="53" t="s">
        <v>1410</v>
      </c>
    </row>
    <row r="7504" spans="1:9" ht="17.399999999999999" x14ac:dyDescent="0.3">
      <c r="A7504" s="53" t="s">
        <v>1180</v>
      </c>
      <c r="B7504" s="57">
        <v>45778</v>
      </c>
      <c r="C7504" s="59">
        <v>16336993.460000001</v>
      </c>
      <c r="D7504" s="60">
        <v>0</v>
      </c>
      <c r="E7504" s="54">
        <v>245054.9</v>
      </c>
      <c r="F7504" s="54">
        <v>253315.98</v>
      </c>
      <c r="G7504" s="55">
        <v>1.034</v>
      </c>
      <c r="H7504" s="53">
        <v>0</v>
      </c>
      <c r="I7504" s="53" t="s">
        <v>1408</v>
      </c>
    </row>
    <row r="7505" spans="1:9" ht="17.399999999999999" x14ac:dyDescent="0.3">
      <c r="A7505" s="53" t="s">
        <v>1180</v>
      </c>
      <c r="B7505" s="57">
        <v>45809</v>
      </c>
      <c r="C7505" s="59">
        <v>15922739.449999999</v>
      </c>
      <c r="D7505" s="60">
        <v>0</v>
      </c>
      <c r="E7505" s="54">
        <v>238841.09</v>
      </c>
      <c r="F7505" s="54">
        <v>263610.43</v>
      </c>
      <c r="G7505" s="55">
        <v>1.1040000000000001</v>
      </c>
      <c r="H7505" s="53">
        <v>0</v>
      </c>
      <c r="I7505" s="53" t="s">
        <v>1408</v>
      </c>
    </row>
    <row r="7506" spans="1:9" ht="17.399999999999999" x14ac:dyDescent="0.3">
      <c r="A7506" s="53" t="s">
        <v>1180</v>
      </c>
      <c r="B7506" s="57">
        <v>45839</v>
      </c>
      <c r="C7506" s="59">
        <v>15532237.41</v>
      </c>
      <c r="D7506" s="60">
        <v>35</v>
      </c>
      <c r="E7506" s="54">
        <v>232983.56</v>
      </c>
      <c r="F7506" s="54">
        <v>190087.96</v>
      </c>
      <c r="G7506" s="55">
        <v>0.81599999999999995</v>
      </c>
      <c r="H7506" s="53">
        <v>0</v>
      </c>
      <c r="I7506" s="53" t="s">
        <v>1410</v>
      </c>
    </row>
    <row r="7507" spans="1:9" ht="17.399999999999999" x14ac:dyDescent="0.3">
      <c r="A7507" s="53" t="s">
        <v>1180</v>
      </c>
      <c r="B7507" s="57">
        <v>45870</v>
      </c>
      <c r="C7507" s="59">
        <v>15193949.35</v>
      </c>
      <c r="D7507" s="60">
        <v>95</v>
      </c>
      <c r="E7507" s="54">
        <v>227909.24</v>
      </c>
      <c r="F7507" s="54">
        <v>37230.410000000003</v>
      </c>
      <c r="G7507" s="55">
        <v>0.16300000000000001</v>
      </c>
      <c r="H7507" s="53">
        <v>0</v>
      </c>
      <c r="I7507" s="53" t="s">
        <v>1409</v>
      </c>
    </row>
    <row r="7508" spans="1:9" ht="17.399999999999999" x14ac:dyDescent="0.3">
      <c r="A7508" s="53" t="s">
        <v>1180</v>
      </c>
      <c r="B7508" s="57">
        <v>45901</v>
      </c>
      <c r="C7508" s="59">
        <v>14775205.48</v>
      </c>
      <c r="D7508" s="60">
        <v>0</v>
      </c>
      <c r="E7508" s="54">
        <v>221628.08</v>
      </c>
      <c r="F7508" s="54">
        <v>226267.6</v>
      </c>
      <c r="G7508" s="55">
        <v>1.0209999999999999</v>
      </c>
      <c r="H7508" s="53">
        <v>0</v>
      </c>
      <c r="I7508" s="53" t="s">
        <v>1408</v>
      </c>
    </row>
    <row r="7509" spans="1:9" ht="17.399999999999999" x14ac:dyDescent="0.3">
      <c r="A7509" s="53" t="s">
        <v>1180</v>
      </c>
      <c r="B7509" s="57">
        <v>45931</v>
      </c>
      <c r="C7509" s="59">
        <v>14409461.029999999</v>
      </c>
      <c r="D7509" s="60">
        <v>0</v>
      </c>
      <c r="E7509" s="54">
        <v>216141.92</v>
      </c>
      <c r="F7509" s="54">
        <v>209304.47</v>
      </c>
      <c r="G7509" s="55">
        <v>0.96799999999999997</v>
      </c>
      <c r="H7509" s="53">
        <v>0</v>
      </c>
      <c r="I7509" s="53" t="s">
        <v>1408</v>
      </c>
    </row>
    <row r="7510" spans="1:9" ht="17.399999999999999" x14ac:dyDescent="0.3">
      <c r="A7510" s="53" t="s">
        <v>1180</v>
      </c>
      <c r="B7510" s="57">
        <v>45962</v>
      </c>
      <c r="C7510" s="59">
        <v>14095020.91</v>
      </c>
      <c r="D7510" s="60">
        <v>0</v>
      </c>
      <c r="E7510" s="54">
        <v>211425.31</v>
      </c>
      <c r="F7510" s="54">
        <v>204114.04</v>
      </c>
      <c r="G7510" s="55">
        <v>0.96499999999999997</v>
      </c>
      <c r="H7510" s="53">
        <v>0</v>
      </c>
      <c r="I7510" s="53" t="s">
        <v>1408</v>
      </c>
    </row>
    <row r="7511" spans="1:9" ht="17.399999999999999" x14ac:dyDescent="0.3">
      <c r="A7511" s="53" t="s">
        <v>1180</v>
      </c>
      <c r="B7511" s="57">
        <v>45992</v>
      </c>
      <c r="C7511" s="59">
        <v>13733325.83</v>
      </c>
      <c r="D7511" s="60">
        <v>0</v>
      </c>
      <c r="E7511" s="54">
        <v>205999.89</v>
      </c>
      <c r="F7511" s="54">
        <v>200781</v>
      </c>
      <c r="G7511" s="55">
        <v>0.97499999999999998</v>
      </c>
      <c r="H7511" s="53">
        <v>0</v>
      </c>
      <c r="I7511" s="53" t="s">
        <v>1408</v>
      </c>
    </row>
    <row r="7512" spans="1:9" ht="17.399999999999999" x14ac:dyDescent="0.3">
      <c r="A7512" s="53" t="s">
        <v>1181</v>
      </c>
      <c r="B7512" s="57">
        <v>45748</v>
      </c>
      <c r="C7512" s="59">
        <v>11480340.59</v>
      </c>
      <c r="D7512" s="60">
        <v>95</v>
      </c>
      <c r="E7512" s="54">
        <v>114803.41</v>
      </c>
      <c r="F7512" s="54">
        <v>28354.79</v>
      </c>
      <c r="G7512" s="55">
        <v>0.247</v>
      </c>
      <c r="H7512" s="53">
        <v>0</v>
      </c>
      <c r="I7512" s="53" t="s">
        <v>1409</v>
      </c>
    </row>
    <row r="7513" spans="1:9" ht="17.399999999999999" x14ac:dyDescent="0.3">
      <c r="A7513" s="53" t="s">
        <v>1181</v>
      </c>
      <c r="B7513" s="57">
        <v>45778</v>
      </c>
      <c r="C7513" s="59">
        <v>11250566.26</v>
      </c>
      <c r="D7513" s="60">
        <v>0</v>
      </c>
      <c r="E7513" s="54">
        <v>112505.66</v>
      </c>
      <c r="F7513" s="54">
        <v>111077.54</v>
      </c>
      <c r="G7513" s="55">
        <v>0.98699999999999999</v>
      </c>
      <c r="H7513" s="53">
        <v>0</v>
      </c>
      <c r="I7513" s="53" t="s">
        <v>1408</v>
      </c>
    </row>
    <row r="7514" spans="1:9" ht="17.399999999999999" x14ac:dyDescent="0.3">
      <c r="A7514" s="53" t="s">
        <v>1181</v>
      </c>
      <c r="B7514" s="57">
        <v>45809</v>
      </c>
      <c r="C7514" s="59">
        <v>11250566.26</v>
      </c>
      <c r="D7514" s="60">
        <v>185</v>
      </c>
      <c r="E7514" s="54">
        <v>112505.66</v>
      </c>
      <c r="F7514" s="54">
        <v>5270</v>
      </c>
      <c r="G7514" s="55">
        <v>4.7E-2</v>
      </c>
      <c r="H7514" s="53">
        <v>0</v>
      </c>
      <c r="I7514" s="53" t="s">
        <v>1412</v>
      </c>
    </row>
    <row r="7515" spans="1:9" ht="17.399999999999999" x14ac:dyDescent="0.3">
      <c r="A7515" s="53" t="s">
        <v>1181</v>
      </c>
      <c r="B7515" s="57">
        <v>45839</v>
      </c>
      <c r="C7515" s="59">
        <v>11250566.26</v>
      </c>
      <c r="D7515" s="60">
        <v>999</v>
      </c>
      <c r="E7515" s="54">
        <v>112505.66</v>
      </c>
      <c r="F7515" s="54">
        <v>19557.009999999998</v>
      </c>
      <c r="G7515" s="55">
        <v>0.17399999999999999</v>
      </c>
      <c r="H7515" s="53">
        <v>0</v>
      </c>
      <c r="I7515" s="53" t="s">
        <v>1412</v>
      </c>
    </row>
    <row r="7516" spans="1:9" ht="17.399999999999999" x14ac:dyDescent="0.3">
      <c r="A7516" s="53" t="s">
        <v>1181</v>
      </c>
      <c r="B7516" s="57">
        <v>45870</v>
      </c>
      <c r="C7516" s="59">
        <v>11250566.26</v>
      </c>
      <c r="D7516" s="60">
        <v>999</v>
      </c>
      <c r="E7516" s="54">
        <v>112505.66</v>
      </c>
      <c r="F7516" s="54">
        <v>3207</v>
      </c>
      <c r="G7516" s="55">
        <v>2.9000000000000001E-2</v>
      </c>
      <c r="H7516" s="53">
        <v>0</v>
      </c>
      <c r="I7516" s="53" t="s">
        <v>1412</v>
      </c>
    </row>
    <row r="7517" spans="1:9" ht="17.399999999999999" x14ac:dyDescent="0.3">
      <c r="A7517" s="53" t="s">
        <v>1181</v>
      </c>
      <c r="B7517" s="57">
        <v>45901</v>
      </c>
      <c r="C7517" s="59">
        <v>11250566.26</v>
      </c>
      <c r="D7517" s="60">
        <v>999</v>
      </c>
      <c r="E7517" s="54">
        <v>112505.66</v>
      </c>
      <c r="F7517" s="54">
        <v>18753.3</v>
      </c>
      <c r="G7517" s="55">
        <v>0.16700000000000001</v>
      </c>
      <c r="H7517" s="53">
        <v>0</v>
      </c>
      <c r="I7517" s="53" t="s">
        <v>1412</v>
      </c>
    </row>
    <row r="7518" spans="1:9" ht="17.399999999999999" x14ac:dyDescent="0.3">
      <c r="A7518" s="53" t="s">
        <v>1181</v>
      </c>
      <c r="B7518" s="57">
        <v>45931</v>
      </c>
      <c r="C7518" s="59">
        <v>11250566.26</v>
      </c>
      <c r="D7518" s="60">
        <v>999</v>
      </c>
      <c r="E7518" s="54">
        <v>112505.66</v>
      </c>
      <c r="F7518" s="54">
        <v>18089.810000000001</v>
      </c>
      <c r="G7518" s="55">
        <v>0.161</v>
      </c>
      <c r="H7518" s="53">
        <v>0</v>
      </c>
      <c r="I7518" s="53" t="s">
        <v>1412</v>
      </c>
    </row>
    <row r="7519" spans="1:9" ht="17.399999999999999" x14ac:dyDescent="0.3">
      <c r="A7519" s="53" t="s">
        <v>1181</v>
      </c>
      <c r="B7519" s="57">
        <v>45962</v>
      </c>
      <c r="C7519" s="59">
        <v>11250566.26</v>
      </c>
      <c r="D7519" s="60">
        <v>999</v>
      </c>
      <c r="E7519" s="54">
        <v>112505.66</v>
      </c>
      <c r="F7519" s="54">
        <v>6306.11</v>
      </c>
      <c r="G7519" s="55">
        <v>5.6000000000000001E-2</v>
      </c>
      <c r="H7519" s="53">
        <v>0</v>
      </c>
      <c r="I7519" s="53" t="s">
        <v>1412</v>
      </c>
    </row>
    <row r="7520" spans="1:9" ht="17.399999999999999" x14ac:dyDescent="0.3">
      <c r="A7520" s="53" t="s">
        <v>1181</v>
      </c>
      <c r="B7520" s="57">
        <v>45992</v>
      </c>
      <c r="C7520" s="59">
        <v>11250566.26</v>
      </c>
      <c r="D7520" s="60">
        <v>999</v>
      </c>
      <c r="E7520" s="54">
        <v>112505.66</v>
      </c>
      <c r="F7520" s="54">
        <v>3350.53</v>
      </c>
      <c r="G7520" s="55">
        <v>0.03</v>
      </c>
      <c r="H7520" s="53">
        <v>0</v>
      </c>
      <c r="I7520" s="53" t="s">
        <v>1412</v>
      </c>
    </row>
    <row r="7521" spans="1:9" ht="17.399999999999999" x14ac:dyDescent="0.3">
      <c r="A7521" s="53" t="s">
        <v>1182</v>
      </c>
      <c r="B7521" s="57">
        <v>45931</v>
      </c>
      <c r="C7521" s="59">
        <v>10129682.6</v>
      </c>
      <c r="D7521" s="60">
        <v>0</v>
      </c>
      <c r="E7521" s="54">
        <v>151945.24</v>
      </c>
      <c r="F7521" s="54">
        <v>146694.94</v>
      </c>
      <c r="G7521" s="55">
        <v>0.96499999999999997</v>
      </c>
      <c r="H7521" s="53">
        <v>0</v>
      </c>
      <c r="I7521" s="53" t="s">
        <v>1408</v>
      </c>
    </row>
    <row r="7522" spans="1:9" ht="17.399999999999999" x14ac:dyDescent="0.3">
      <c r="A7522" s="53" t="s">
        <v>1182</v>
      </c>
      <c r="B7522" s="57">
        <v>45962</v>
      </c>
      <c r="C7522" s="59">
        <v>9878789.2400000002</v>
      </c>
      <c r="D7522" s="60">
        <v>0</v>
      </c>
      <c r="E7522" s="54">
        <v>148181.84</v>
      </c>
      <c r="F7522" s="54">
        <v>168754.13</v>
      </c>
      <c r="G7522" s="55">
        <v>1.139</v>
      </c>
      <c r="H7522" s="53">
        <v>0</v>
      </c>
      <c r="I7522" s="53" t="s">
        <v>1408</v>
      </c>
    </row>
    <row r="7523" spans="1:9" ht="17.399999999999999" x14ac:dyDescent="0.3">
      <c r="A7523" s="53" t="s">
        <v>1182</v>
      </c>
      <c r="B7523" s="57">
        <v>45992</v>
      </c>
      <c r="C7523" s="59">
        <v>9611937.6600000001</v>
      </c>
      <c r="D7523" s="60">
        <v>65</v>
      </c>
      <c r="E7523" s="54">
        <v>144179.06</v>
      </c>
      <c r="F7523" s="54">
        <v>85564.44</v>
      </c>
      <c r="G7523" s="55">
        <v>0.59299999999999997</v>
      </c>
      <c r="H7523" s="53">
        <v>0</v>
      </c>
      <c r="I7523" s="53" t="s">
        <v>1411</v>
      </c>
    </row>
    <row r="7524" spans="1:9" ht="17.399999999999999" x14ac:dyDescent="0.3">
      <c r="A7524" s="53" t="s">
        <v>1183</v>
      </c>
      <c r="B7524" s="57">
        <v>45658</v>
      </c>
      <c r="C7524" s="59">
        <v>14880303.460000001</v>
      </c>
      <c r="D7524" s="60">
        <v>0</v>
      </c>
      <c r="E7524" s="54">
        <v>148803.03</v>
      </c>
      <c r="F7524" s="54">
        <v>163928.23000000001</v>
      </c>
      <c r="G7524" s="55">
        <v>1.1020000000000001</v>
      </c>
      <c r="H7524" s="53">
        <v>0</v>
      </c>
      <c r="I7524" s="53" t="s">
        <v>1408</v>
      </c>
    </row>
    <row r="7525" spans="1:9" ht="17.399999999999999" x14ac:dyDescent="0.3">
      <c r="A7525" s="53" t="s">
        <v>1183</v>
      </c>
      <c r="B7525" s="57">
        <v>45689</v>
      </c>
      <c r="C7525" s="59">
        <v>14593161.890000001</v>
      </c>
      <c r="D7525" s="60">
        <v>0</v>
      </c>
      <c r="E7525" s="54">
        <v>145931.62</v>
      </c>
      <c r="F7525" s="54">
        <v>141781.26</v>
      </c>
      <c r="G7525" s="55">
        <v>0.97199999999999998</v>
      </c>
      <c r="H7525" s="53">
        <v>0</v>
      </c>
      <c r="I7525" s="53" t="s">
        <v>1408</v>
      </c>
    </row>
    <row r="7526" spans="1:9" ht="17.399999999999999" x14ac:dyDescent="0.3">
      <c r="A7526" s="53" t="s">
        <v>1183</v>
      </c>
      <c r="B7526" s="57">
        <v>45717</v>
      </c>
      <c r="C7526" s="59">
        <v>14316072.68</v>
      </c>
      <c r="D7526" s="60">
        <v>0</v>
      </c>
      <c r="E7526" s="54">
        <v>143160.73000000001</v>
      </c>
      <c r="F7526" s="54">
        <v>158316.57999999999</v>
      </c>
      <c r="G7526" s="55">
        <v>1.1060000000000001</v>
      </c>
      <c r="H7526" s="53">
        <v>0</v>
      </c>
      <c r="I7526" s="53" t="s">
        <v>1408</v>
      </c>
    </row>
    <row r="7527" spans="1:9" ht="17.399999999999999" x14ac:dyDescent="0.3">
      <c r="A7527" s="53" t="s">
        <v>1183</v>
      </c>
      <c r="B7527" s="57">
        <v>45748</v>
      </c>
      <c r="C7527" s="59">
        <v>14095918.550000001</v>
      </c>
      <c r="D7527" s="60">
        <v>0</v>
      </c>
      <c r="E7527" s="54">
        <v>140959.19</v>
      </c>
      <c r="F7527" s="54">
        <v>157067.59</v>
      </c>
      <c r="G7527" s="55">
        <v>1.1140000000000001</v>
      </c>
      <c r="H7527" s="53">
        <v>0</v>
      </c>
      <c r="I7527" s="53" t="s">
        <v>1408</v>
      </c>
    </row>
    <row r="7528" spans="1:9" ht="17.399999999999999" x14ac:dyDescent="0.3">
      <c r="A7528" s="53" t="s">
        <v>1183</v>
      </c>
      <c r="B7528" s="57">
        <v>45778</v>
      </c>
      <c r="C7528" s="59">
        <v>13829775.98</v>
      </c>
      <c r="D7528" s="60">
        <v>0</v>
      </c>
      <c r="E7528" s="54">
        <v>138297.76</v>
      </c>
      <c r="F7528" s="54">
        <v>146777.64000000001</v>
      </c>
      <c r="G7528" s="55">
        <v>1.0609999999999999</v>
      </c>
      <c r="H7528" s="53">
        <v>0</v>
      </c>
      <c r="I7528" s="53" t="s">
        <v>1408</v>
      </c>
    </row>
    <row r="7529" spans="1:9" ht="17.399999999999999" x14ac:dyDescent="0.3">
      <c r="A7529" s="53" t="s">
        <v>1183</v>
      </c>
      <c r="B7529" s="57">
        <v>45809</v>
      </c>
      <c r="C7529" s="59">
        <v>13584837.220000001</v>
      </c>
      <c r="D7529" s="60">
        <v>95</v>
      </c>
      <c r="E7529" s="54">
        <v>135848.37</v>
      </c>
      <c r="F7529" s="54">
        <v>63040.09</v>
      </c>
      <c r="G7529" s="55">
        <v>0.46400000000000002</v>
      </c>
      <c r="H7529" s="53">
        <v>0</v>
      </c>
      <c r="I7529" s="53" t="s">
        <v>1409</v>
      </c>
    </row>
    <row r="7530" spans="1:9" ht="17.399999999999999" x14ac:dyDescent="0.3">
      <c r="A7530" s="53" t="s">
        <v>1183</v>
      </c>
      <c r="B7530" s="57">
        <v>45839</v>
      </c>
      <c r="C7530" s="59">
        <v>13343175.539999999</v>
      </c>
      <c r="D7530" s="60">
        <v>0</v>
      </c>
      <c r="E7530" s="54">
        <v>133431.76</v>
      </c>
      <c r="F7530" s="54">
        <v>134858.17000000001</v>
      </c>
      <c r="G7530" s="55">
        <v>1.0109999999999999</v>
      </c>
      <c r="H7530" s="53">
        <v>0</v>
      </c>
      <c r="I7530" s="53" t="s">
        <v>1408</v>
      </c>
    </row>
    <row r="7531" spans="1:9" ht="17.399999999999999" x14ac:dyDescent="0.3">
      <c r="A7531" s="53" t="s">
        <v>1183</v>
      </c>
      <c r="B7531" s="57">
        <v>45870</v>
      </c>
      <c r="C7531" s="59">
        <v>13113028.390000001</v>
      </c>
      <c r="D7531" s="60">
        <v>35</v>
      </c>
      <c r="E7531" s="54">
        <v>131130.28</v>
      </c>
      <c r="F7531" s="54">
        <v>77619.399999999994</v>
      </c>
      <c r="G7531" s="55">
        <v>0.59199999999999997</v>
      </c>
      <c r="H7531" s="53">
        <v>0</v>
      </c>
      <c r="I7531" s="53" t="s">
        <v>1410</v>
      </c>
    </row>
    <row r="7532" spans="1:9" ht="17.399999999999999" x14ac:dyDescent="0.3">
      <c r="A7532" s="53" t="s">
        <v>1183</v>
      </c>
      <c r="B7532" s="57">
        <v>45901</v>
      </c>
      <c r="C7532" s="59">
        <v>12915778.210000001</v>
      </c>
      <c r="D7532" s="60">
        <v>0</v>
      </c>
      <c r="E7532" s="54">
        <v>129157.78</v>
      </c>
      <c r="F7532" s="54">
        <v>143139.24</v>
      </c>
      <c r="G7532" s="55">
        <v>1.1080000000000001</v>
      </c>
      <c r="H7532" s="53">
        <v>0</v>
      </c>
      <c r="I7532" s="53" t="s">
        <v>1408</v>
      </c>
    </row>
    <row r="7533" spans="1:9" ht="17.399999999999999" x14ac:dyDescent="0.3">
      <c r="A7533" s="53" t="s">
        <v>1183</v>
      </c>
      <c r="B7533" s="57">
        <v>45931</v>
      </c>
      <c r="C7533" s="59">
        <v>12674623.039999999</v>
      </c>
      <c r="D7533" s="60">
        <v>0</v>
      </c>
      <c r="E7533" s="54">
        <v>126746.23</v>
      </c>
      <c r="F7533" s="54">
        <v>120590.52</v>
      </c>
      <c r="G7533" s="55">
        <v>0.95099999999999996</v>
      </c>
      <c r="H7533" s="53">
        <v>0</v>
      </c>
      <c r="I7533" s="53" t="s">
        <v>1408</v>
      </c>
    </row>
    <row r="7534" spans="1:9" ht="17.399999999999999" x14ac:dyDescent="0.3">
      <c r="A7534" s="53" t="s">
        <v>1183</v>
      </c>
      <c r="B7534" s="57">
        <v>45962</v>
      </c>
      <c r="C7534" s="59">
        <v>12471653.57</v>
      </c>
      <c r="D7534" s="60">
        <v>0</v>
      </c>
      <c r="E7534" s="54">
        <v>124716.54</v>
      </c>
      <c r="F7534" s="54">
        <v>131503.13</v>
      </c>
      <c r="G7534" s="55">
        <v>1.054</v>
      </c>
      <c r="H7534" s="53">
        <v>0</v>
      </c>
      <c r="I7534" s="53" t="s">
        <v>1408</v>
      </c>
    </row>
    <row r="7535" spans="1:9" ht="17.399999999999999" x14ac:dyDescent="0.3">
      <c r="A7535" s="53" t="s">
        <v>1183</v>
      </c>
      <c r="B7535" s="57">
        <v>45992</v>
      </c>
      <c r="C7535" s="59">
        <v>12244394.210000001</v>
      </c>
      <c r="D7535" s="60">
        <v>0</v>
      </c>
      <c r="E7535" s="54">
        <v>122443.94</v>
      </c>
      <c r="F7535" s="54">
        <v>137055.09</v>
      </c>
      <c r="G7535" s="55">
        <v>1.119</v>
      </c>
      <c r="H7535" s="53">
        <v>0</v>
      </c>
      <c r="I7535" s="53" t="s">
        <v>1408</v>
      </c>
    </row>
    <row r="7536" spans="1:9" ht="17.399999999999999" x14ac:dyDescent="0.3">
      <c r="A7536" s="53" t="s">
        <v>1185</v>
      </c>
      <c r="B7536" s="57">
        <v>45658</v>
      </c>
      <c r="C7536" s="59">
        <v>2106334.0499999998</v>
      </c>
      <c r="D7536" s="60">
        <v>65</v>
      </c>
      <c r="E7536" s="54">
        <v>31595.01</v>
      </c>
      <c r="F7536" s="54">
        <v>13163.38</v>
      </c>
      <c r="G7536" s="55">
        <v>0.41699999999999998</v>
      </c>
      <c r="H7536" s="53">
        <v>0</v>
      </c>
      <c r="I7536" s="53" t="s">
        <v>1411</v>
      </c>
    </row>
    <row r="7537" spans="1:9" ht="17.399999999999999" x14ac:dyDescent="0.3">
      <c r="A7537" s="53" t="s">
        <v>1185</v>
      </c>
      <c r="B7537" s="57">
        <v>45689</v>
      </c>
      <c r="C7537" s="59">
        <v>2052979.2</v>
      </c>
      <c r="D7537" s="60">
        <v>35</v>
      </c>
      <c r="E7537" s="54">
        <v>30794.69</v>
      </c>
      <c r="F7537" s="54">
        <v>18272.8</v>
      </c>
      <c r="G7537" s="55">
        <v>0.59299999999999997</v>
      </c>
      <c r="H7537" s="53">
        <v>0</v>
      </c>
      <c r="I7537" s="53" t="s">
        <v>1410</v>
      </c>
    </row>
    <row r="7538" spans="1:9" ht="17.399999999999999" x14ac:dyDescent="0.3">
      <c r="A7538" s="53" t="s">
        <v>1185</v>
      </c>
      <c r="B7538" s="57">
        <v>45717</v>
      </c>
      <c r="C7538" s="59">
        <v>1999487.35</v>
      </c>
      <c r="D7538" s="60">
        <v>15</v>
      </c>
      <c r="E7538" s="54">
        <v>29992.31</v>
      </c>
      <c r="F7538" s="54">
        <v>31784.880000000001</v>
      </c>
      <c r="G7538" s="55">
        <v>1.06</v>
      </c>
      <c r="H7538" s="53">
        <v>0</v>
      </c>
      <c r="I7538" s="53" t="s">
        <v>1408</v>
      </c>
    </row>
    <row r="7539" spans="1:9" ht="17.399999999999999" x14ac:dyDescent="0.3">
      <c r="A7539" s="53" t="s">
        <v>1185</v>
      </c>
      <c r="B7539" s="57">
        <v>45748</v>
      </c>
      <c r="C7539" s="59">
        <v>1944430.27</v>
      </c>
      <c r="D7539" s="60">
        <v>35</v>
      </c>
      <c r="E7539" s="54">
        <v>29166.45</v>
      </c>
      <c r="F7539" s="54">
        <v>14341.91</v>
      </c>
      <c r="G7539" s="55">
        <v>0.49199999999999999</v>
      </c>
      <c r="H7539" s="53">
        <v>0</v>
      </c>
      <c r="I7539" s="53" t="s">
        <v>1410</v>
      </c>
    </row>
    <row r="7540" spans="1:9" ht="17.399999999999999" x14ac:dyDescent="0.3">
      <c r="A7540" s="53" t="s">
        <v>1185</v>
      </c>
      <c r="B7540" s="57">
        <v>45778</v>
      </c>
      <c r="C7540" s="59">
        <v>1898535.26</v>
      </c>
      <c r="D7540" s="60">
        <v>15</v>
      </c>
      <c r="E7540" s="54">
        <v>28478.03</v>
      </c>
      <c r="F7540" s="54">
        <v>30349.06</v>
      </c>
      <c r="G7540" s="55">
        <v>1.0660000000000001</v>
      </c>
      <c r="H7540" s="53">
        <v>0</v>
      </c>
      <c r="I7540" s="53" t="s">
        <v>1408</v>
      </c>
    </row>
    <row r="7541" spans="1:9" ht="17.399999999999999" x14ac:dyDescent="0.3">
      <c r="A7541" s="53" t="s">
        <v>1185</v>
      </c>
      <c r="B7541" s="57">
        <v>45809</v>
      </c>
      <c r="C7541" s="59">
        <v>1853184.39</v>
      </c>
      <c r="D7541" s="60">
        <v>95</v>
      </c>
      <c r="E7541" s="54">
        <v>27797.77</v>
      </c>
      <c r="F7541" s="54">
        <v>5259.28</v>
      </c>
      <c r="G7541" s="55">
        <v>0.189</v>
      </c>
      <c r="H7541" s="53">
        <v>1</v>
      </c>
      <c r="I7541" s="53" t="s">
        <v>1409</v>
      </c>
    </row>
    <row r="7542" spans="1:9" ht="17.399999999999999" x14ac:dyDescent="0.3">
      <c r="A7542" s="53" t="s">
        <v>1185</v>
      </c>
      <c r="B7542" s="57">
        <v>45839</v>
      </c>
      <c r="C7542" s="59">
        <v>1811529.78</v>
      </c>
      <c r="D7542" s="60">
        <v>15</v>
      </c>
      <c r="E7542" s="54">
        <v>27172.95</v>
      </c>
      <c r="F7542" s="54">
        <v>25875.01</v>
      </c>
      <c r="G7542" s="55">
        <v>0.95199999999999996</v>
      </c>
      <c r="H7542" s="53">
        <v>1</v>
      </c>
      <c r="I7542" s="53" t="s">
        <v>1408</v>
      </c>
    </row>
    <row r="7543" spans="1:9" ht="17.399999999999999" x14ac:dyDescent="0.3">
      <c r="A7543" s="53" t="s">
        <v>1185</v>
      </c>
      <c r="B7543" s="57">
        <v>45870</v>
      </c>
      <c r="C7543" s="59">
        <v>1761176.18</v>
      </c>
      <c r="D7543" s="60">
        <v>0</v>
      </c>
      <c r="E7543" s="54">
        <v>26417.64</v>
      </c>
      <c r="F7543" s="54">
        <v>26476.19</v>
      </c>
      <c r="G7543" s="55">
        <v>1.002</v>
      </c>
      <c r="H7543" s="53">
        <v>1</v>
      </c>
      <c r="I7543" s="53" t="s">
        <v>1408</v>
      </c>
    </row>
    <row r="7544" spans="1:9" ht="17.399999999999999" x14ac:dyDescent="0.3">
      <c r="A7544" s="53" t="s">
        <v>1185</v>
      </c>
      <c r="B7544" s="57">
        <v>45901</v>
      </c>
      <c r="C7544" s="59">
        <v>1723098.78</v>
      </c>
      <c r="D7544" s="60">
        <v>95</v>
      </c>
      <c r="E7544" s="54">
        <v>25846.48</v>
      </c>
      <c r="F7544" s="54">
        <v>14791.49</v>
      </c>
      <c r="G7544" s="55">
        <v>0.57199999999999995</v>
      </c>
      <c r="H7544" s="53">
        <v>1</v>
      </c>
      <c r="I7544" s="53" t="s">
        <v>1409</v>
      </c>
    </row>
    <row r="7545" spans="1:9" ht="17.399999999999999" x14ac:dyDescent="0.3">
      <c r="A7545" s="53" t="s">
        <v>1185</v>
      </c>
      <c r="B7545" s="57">
        <v>45931</v>
      </c>
      <c r="C7545" s="59">
        <v>1678563.02</v>
      </c>
      <c r="D7545" s="60">
        <v>0</v>
      </c>
      <c r="E7545" s="54">
        <v>25178.45</v>
      </c>
      <c r="F7545" s="54">
        <v>26174.44</v>
      </c>
      <c r="G7545" s="55">
        <v>1.04</v>
      </c>
      <c r="H7545" s="53">
        <v>1</v>
      </c>
      <c r="I7545" s="53" t="s">
        <v>1408</v>
      </c>
    </row>
    <row r="7546" spans="1:9" ht="17.399999999999999" x14ac:dyDescent="0.3">
      <c r="A7546" s="53" t="s">
        <v>1185</v>
      </c>
      <c r="B7546" s="57">
        <v>45962</v>
      </c>
      <c r="C7546" s="59">
        <v>1639989.68</v>
      </c>
      <c r="D7546" s="60">
        <v>0</v>
      </c>
      <c r="E7546" s="54">
        <v>24599.85</v>
      </c>
      <c r="F7546" s="54">
        <v>25001.43</v>
      </c>
      <c r="G7546" s="55">
        <v>1.016</v>
      </c>
      <c r="H7546" s="53">
        <v>1</v>
      </c>
      <c r="I7546" s="53" t="s">
        <v>1408</v>
      </c>
    </row>
    <row r="7547" spans="1:9" ht="17.399999999999999" x14ac:dyDescent="0.3">
      <c r="A7547" s="53" t="s">
        <v>1185</v>
      </c>
      <c r="B7547" s="57">
        <v>45992</v>
      </c>
      <c r="C7547" s="59">
        <v>1601011.49</v>
      </c>
      <c r="D7547" s="60">
        <v>0</v>
      </c>
      <c r="E7547" s="54">
        <v>24015.17</v>
      </c>
      <c r="F7547" s="54">
        <v>23750.71</v>
      </c>
      <c r="G7547" s="55">
        <v>0.98899999999999999</v>
      </c>
      <c r="H7547" s="53">
        <v>1</v>
      </c>
      <c r="I7547" s="53" t="s">
        <v>1408</v>
      </c>
    </row>
    <row r="7548" spans="1:9" ht="17.399999999999999" x14ac:dyDescent="0.3">
      <c r="A7548" s="53" t="s">
        <v>1186</v>
      </c>
      <c r="B7548" s="57">
        <v>45748</v>
      </c>
      <c r="C7548" s="59">
        <v>2613263.8199999998</v>
      </c>
      <c r="D7548" s="60">
        <v>0</v>
      </c>
      <c r="E7548" s="54">
        <v>39198.959999999999</v>
      </c>
      <c r="F7548" s="54">
        <v>39398.86</v>
      </c>
      <c r="G7548" s="55">
        <v>1.0049999999999999</v>
      </c>
      <c r="H7548" s="53">
        <v>0</v>
      </c>
      <c r="I7548" s="53" t="s">
        <v>1408</v>
      </c>
    </row>
    <row r="7549" spans="1:9" ht="17.399999999999999" x14ac:dyDescent="0.3">
      <c r="A7549" s="53" t="s">
        <v>1186</v>
      </c>
      <c r="B7549" s="57">
        <v>45778</v>
      </c>
      <c r="C7549" s="59">
        <v>2527257.21</v>
      </c>
      <c r="D7549" s="60">
        <v>0</v>
      </c>
      <c r="E7549" s="54">
        <v>37908.86</v>
      </c>
      <c r="F7549" s="54">
        <v>42379.58</v>
      </c>
      <c r="G7549" s="55">
        <v>1.1180000000000001</v>
      </c>
      <c r="H7549" s="53">
        <v>0</v>
      </c>
      <c r="I7549" s="53" t="s">
        <v>1408</v>
      </c>
    </row>
    <row r="7550" spans="1:9" ht="17.399999999999999" x14ac:dyDescent="0.3">
      <c r="A7550" s="53" t="s">
        <v>1186</v>
      </c>
      <c r="B7550" s="57">
        <v>45809</v>
      </c>
      <c r="C7550" s="59">
        <v>2452311.9500000002</v>
      </c>
      <c r="D7550" s="60">
        <v>35</v>
      </c>
      <c r="E7550" s="54">
        <v>36784.68</v>
      </c>
      <c r="F7550" s="54">
        <v>17607.34</v>
      </c>
      <c r="G7550" s="55">
        <v>0.47899999999999998</v>
      </c>
      <c r="H7550" s="53">
        <v>0</v>
      </c>
      <c r="I7550" s="53" t="s">
        <v>1410</v>
      </c>
    </row>
    <row r="7551" spans="1:9" ht="17.399999999999999" x14ac:dyDescent="0.3">
      <c r="A7551" s="53" t="s">
        <v>1186</v>
      </c>
      <c r="B7551" s="57">
        <v>45839</v>
      </c>
      <c r="C7551" s="59">
        <v>2376799.35</v>
      </c>
      <c r="D7551" s="60">
        <v>0</v>
      </c>
      <c r="E7551" s="54">
        <v>35651.99</v>
      </c>
      <c r="F7551" s="54">
        <v>38453.29</v>
      </c>
      <c r="G7551" s="55">
        <v>1.079</v>
      </c>
      <c r="H7551" s="53">
        <v>0</v>
      </c>
      <c r="I7551" s="53" t="s">
        <v>1408</v>
      </c>
    </row>
    <row r="7552" spans="1:9" ht="17.399999999999999" x14ac:dyDescent="0.3">
      <c r="A7552" s="53" t="s">
        <v>1186</v>
      </c>
      <c r="B7552" s="57">
        <v>45870</v>
      </c>
      <c r="C7552" s="59">
        <v>2305512.9300000002</v>
      </c>
      <c r="D7552" s="60">
        <v>0</v>
      </c>
      <c r="E7552" s="54">
        <v>34582.69</v>
      </c>
      <c r="F7552" s="54">
        <v>39362.03</v>
      </c>
      <c r="G7552" s="55">
        <v>1.1379999999999999</v>
      </c>
      <c r="H7552" s="53">
        <v>0</v>
      </c>
      <c r="I7552" s="53" t="s">
        <v>1408</v>
      </c>
    </row>
    <row r="7553" spans="1:9" ht="17.399999999999999" x14ac:dyDescent="0.3">
      <c r="A7553" s="53" t="s">
        <v>1186</v>
      </c>
      <c r="B7553" s="57">
        <v>45901</v>
      </c>
      <c r="C7553" s="59">
        <v>2236786.39</v>
      </c>
      <c r="D7553" s="60">
        <v>0</v>
      </c>
      <c r="E7553" s="54">
        <v>33551.800000000003</v>
      </c>
      <c r="F7553" s="54">
        <v>37112.89</v>
      </c>
      <c r="G7553" s="55">
        <v>1.1060000000000001</v>
      </c>
      <c r="H7553" s="53">
        <v>0</v>
      </c>
      <c r="I7553" s="53" t="s">
        <v>1408</v>
      </c>
    </row>
    <row r="7554" spans="1:9" ht="17.399999999999999" x14ac:dyDescent="0.3">
      <c r="A7554" s="53" t="s">
        <v>1186</v>
      </c>
      <c r="B7554" s="57">
        <v>45931</v>
      </c>
      <c r="C7554" s="59">
        <v>2175707.44</v>
      </c>
      <c r="D7554" s="60">
        <v>0</v>
      </c>
      <c r="E7554" s="54">
        <v>32635.61</v>
      </c>
      <c r="F7554" s="54">
        <v>33538.21</v>
      </c>
      <c r="G7554" s="55">
        <v>1.028</v>
      </c>
      <c r="H7554" s="53">
        <v>0</v>
      </c>
      <c r="I7554" s="53" t="s">
        <v>1408</v>
      </c>
    </row>
    <row r="7555" spans="1:9" ht="17.399999999999999" x14ac:dyDescent="0.3">
      <c r="A7555" s="53" t="s">
        <v>1186</v>
      </c>
      <c r="B7555" s="57">
        <v>45962</v>
      </c>
      <c r="C7555" s="59">
        <v>2107027.2000000002</v>
      </c>
      <c r="D7555" s="60">
        <v>35</v>
      </c>
      <c r="E7555" s="54">
        <v>31605.41</v>
      </c>
      <c r="F7555" s="54">
        <v>22757.62</v>
      </c>
      <c r="G7555" s="55">
        <v>0.72</v>
      </c>
      <c r="H7555" s="53">
        <v>0</v>
      </c>
      <c r="I7555" s="53" t="s">
        <v>1410</v>
      </c>
    </row>
    <row r="7556" spans="1:9" ht="17.399999999999999" x14ac:dyDescent="0.3">
      <c r="A7556" s="53" t="s">
        <v>1186</v>
      </c>
      <c r="B7556" s="57">
        <v>45992</v>
      </c>
      <c r="C7556" s="59">
        <v>2044567.65</v>
      </c>
      <c r="D7556" s="60">
        <v>0</v>
      </c>
      <c r="E7556" s="54">
        <v>30668.51</v>
      </c>
      <c r="F7556" s="54">
        <v>34441.279999999999</v>
      </c>
      <c r="G7556" s="55">
        <v>1.123</v>
      </c>
      <c r="H7556" s="53">
        <v>0</v>
      </c>
      <c r="I7556" s="53" t="s">
        <v>1408</v>
      </c>
    </row>
    <row r="7557" spans="1:9" ht="17.399999999999999" x14ac:dyDescent="0.3">
      <c r="A7557" s="53" t="s">
        <v>1188</v>
      </c>
      <c r="B7557" s="57">
        <v>45658</v>
      </c>
      <c r="C7557" s="59">
        <v>14720246.43</v>
      </c>
      <c r="D7557" s="60">
        <v>0</v>
      </c>
      <c r="E7557" s="54">
        <v>220803.7</v>
      </c>
      <c r="F7557" s="54">
        <v>213293.48</v>
      </c>
      <c r="G7557" s="55">
        <v>0.96599999999999997</v>
      </c>
      <c r="H7557" s="53">
        <v>0</v>
      </c>
      <c r="I7557" s="53" t="s">
        <v>1408</v>
      </c>
    </row>
    <row r="7558" spans="1:9" ht="17.399999999999999" x14ac:dyDescent="0.3">
      <c r="A7558" s="53" t="s">
        <v>1188</v>
      </c>
      <c r="B7558" s="57">
        <v>45689</v>
      </c>
      <c r="C7558" s="59">
        <v>14332755.060000001</v>
      </c>
      <c r="D7558" s="60">
        <v>0</v>
      </c>
      <c r="E7558" s="54">
        <v>214991.33</v>
      </c>
      <c r="F7558" s="54">
        <v>226846.34</v>
      </c>
      <c r="G7558" s="55">
        <v>1.0549999999999999</v>
      </c>
      <c r="H7558" s="53">
        <v>0</v>
      </c>
      <c r="I7558" s="53" t="s">
        <v>1408</v>
      </c>
    </row>
    <row r="7559" spans="1:9" ht="17.399999999999999" x14ac:dyDescent="0.3">
      <c r="A7559" s="53" t="s">
        <v>1188</v>
      </c>
      <c r="B7559" s="57">
        <v>45717</v>
      </c>
      <c r="C7559" s="59">
        <v>13958051.630000001</v>
      </c>
      <c r="D7559" s="60">
        <v>0</v>
      </c>
      <c r="E7559" s="54">
        <v>209370.77</v>
      </c>
      <c r="F7559" s="54">
        <v>207726.83</v>
      </c>
      <c r="G7559" s="55">
        <v>0.99199999999999999</v>
      </c>
      <c r="H7559" s="53">
        <v>0</v>
      </c>
      <c r="I7559" s="53" t="s">
        <v>1408</v>
      </c>
    </row>
    <row r="7560" spans="1:9" ht="17.399999999999999" x14ac:dyDescent="0.3">
      <c r="A7560" s="53" t="s">
        <v>1188</v>
      </c>
      <c r="B7560" s="57">
        <v>45748</v>
      </c>
      <c r="C7560" s="59">
        <v>13664310.17</v>
      </c>
      <c r="D7560" s="60">
        <v>0</v>
      </c>
      <c r="E7560" s="54">
        <v>204964.65</v>
      </c>
      <c r="F7560" s="54">
        <v>208807.7</v>
      </c>
      <c r="G7560" s="55">
        <v>1.0189999999999999</v>
      </c>
      <c r="H7560" s="53">
        <v>0</v>
      </c>
      <c r="I7560" s="53" t="s">
        <v>1408</v>
      </c>
    </row>
    <row r="7561" spans="1:9" ht="17.399999999999999" x14ac:dyDescent="0.3">
      <c r="A7561" s="53" t="s">
        <v>1188</v>
      </c>
      <c r="B7561" s="57">
        <v>45778</v>
      </c>
      <c r="C7561" s="59">
        <v>13291377.119999999</v>
      </c>
      <c r="D7561" s="60">
        <v>0</v>
      </c>
      <c r="E7561" s="54">
        <v>199370.66</v>
      </c>
      <c r="F7561" s="54">
        <v>200215.13</v>
      </c>
      <c r="G7561" s="55">
        <v>1.004</v>
      </c>
      <c r="H7561" s="53">
        <v>0</v>
      </c>
      <c r="I7561" s="53" t="s">
        <v>1408</v>
      </c>
    </row>
    <row r="7562" spans="1:9" ht="17.399999999999999" x14ac:dyDescent="0.3">
      <c r="A7562" s="53" t="s">
        <v>1188</v>
      </c>
      <c r="B7562" s="57">
        <v>45809</v>
      </c>
      <c r="C7562" s="59">
        <v>12954823.869999999</v>
      </c>
      <c r="D7562" s="60">
        <v>65</v>
      </c>
      <c r="E7562" s="54">
        <v>194322.36</v>
      </c>
      <c r="F7562" s="54">
        <v>146456.79</v>
      </c>
      <c r="G7562" s="55">
        <v>0.754</v>
      </c>
      <c r="H7562" s="53">
        <v>0</v>
      </c>
      <c r="I7562" s="53" t="s">
        <v>1411</v>
      </c>
    </row>
    <row r="7563" spans="1:9" ht="17.399999999999999" x14ac:dyDescent="0.3">
      <c r="A7563" s="53" t="s">
        <v>1188</v>
      </c>
      <c r="B7563" s="57">
        <v>45839</v>
      </c>
      <c r="C7563" s="59">
        <v>12647842.34</v>
      </c>
      <c r="D7563" s="60">
        <v>35</v>
      </c>
      <c r="E7563" s="54">
        <v>189717.64</v>
      </c>
      <c r="F7563" s="54">
        <v>80894.87</v>
      </c>
      <c r="G7563" s="55">
        <v>0.42599999999999999</v>
      </c>
      <c r="H7563" s="53">
        <v>0</v>
      </c>
      <c r="I7563" s="53" t="s">
        <v>1410</v>
      </c>
    </row>
    <row r="7564" spans="1:9" ht="17.399999999999999" x14ac:dyDescent="0.3">
      <c r="A7564" s="53" t="s">
        <v>1188</v>
      </c>
      <c r="B7564" s="57">
        <v>45870</v>
      </c>
      <c r="C7564" s="59">
        <v>12336049.48</v>
      </c>
      <c r="D7564" s="60">
        <v>0</v>
      </c>
      <c r="E7564" s="54">
        <v>185040.74</v>
      </c>
      <c r="F7564" s="54">
        <v>189805.17</v>
      </c>
      <c r="G7564" s="55">
        <v>1.026</v>
      </c>
      <c r="H7564" s="53">
        <v>0</v>
      </c>
      <c r="I7564" s="53" t="s">
        <v>1408</v>
      </c>
    </row>
    <row r="7565" spans="1:9" ht="17.399999999999999" x14ac:dyDescent="0.3">
      <c r="A7565" s="53" t="s">
        <v>1188</v>
      </c>
      <c r="B7565" s="57">
        <v>45901</v>
      </c>
      <c r="C7565" s="59">
        <v>12020551.619999999</v>
      </c>
      <c r="D7565" s="60">
        <v>0</v>
      </c>
      <c r="E7565" s="54">
        <v>180308.27</v>
      </c>
      <c r="F7565" s="54">
        <v>173015.08</v>
      </c>
      <c r="G7565" s="55">
        <v>0.96</v>
      </c>
      <c r="H7565" s="53">
        <v>0</v>
      </c>
      <c r="I7565" s="53" t="s">
        <v>1408</v>
      </c>
    </row>
    <row r="7566" spans="1:9" ht="17.399999999999999" x14ac:dyDescent="0.3">
      <c r="A7566" s="53" t="s">
        <v>1188</v>
      </c>
      <c r="B7566" s="57">
        <v>45931</v>
      </c>
      <c r="C7566" s="59">
        <v>11747569.01</v>
      </c>
      <c r="D7566" s="60">
        <v>0</v>
      </c>
      <c r="E7566" s="54">
        <v>176213.54</v>
      </c>
      <c r="F7566" s="54">
        <v>196601.13</v>
      </c>
      <c r="G7566" s="55">
        <v>1.1160000000000001</v>
      </c>
      <c r="H7566" s="53">
        <v>0</v>
      </c>
      <c r="I7566" s="53" t="s">
        <v>1408</v>
      </c>
    </row>
    <row r="7567" spans="1:9" ht="17.399999999999999" x14ac:dyDescent="0.3">
      <c r="A7567" s="53" t="s">
        <v>1188</v>
      </c>
      <c r="B7567" s="57">
        <v>45962</v>
      </c>
      <c r="C7567" s="59">
        <v>11483421.550000001</v>
      </c>
      <c r="D7567" s="60">
        <v>0</v>
      </c>
      <c r="E7567" s="54">
        <v>172251.32</v>
      </c>
      <c r="F7567" s="54">
        <v>183836.99</v>
      </c>
      <c r="G7567" s="55">
        <v>1.0669999999999999</v>
      </c>
      <c r="H7567" s="53">
        <v>0</v>
      </c>
      <c r="I7567" s="53" t="s">
        <v>1408</v>
      </c>
    </row>
    <row r="7568" spans="1:9" ht="17.399999999999999" x14ac:dyDescent="0.3">
      <c r="A7568" s="53" t="s">
        <v>1188</v>
      </c>
      <c r="B7568" s="57">
        <v>45992</v>
      </c>
      <c r="C7568" s="59">
        <v>11227455.5</v>
      </c>
      <c r="D7568" s="60">
        <v>35</v>
      </c>
      <c r="E7568" s="54">
        <v>168411.83</v>
      </c>
      <c r="F7568" s="54">
        <v>98097.93</v>
      </c>
      <c r="G7568" s="55">
        <v>0.58199999999999996</v>
      </c>
      <c r="H7568" s="53">
        <v>0</v>
      </c>
      <c r="I7568" s="53" t="s">
        <v>1410</v>
      </c>
    </row>
    <row r="7569" spans="1:9" ht="17.399999999999999" x14ac:dyDescent="0.3">
      <c r="A7569" s="53" t="s">
        <v>1189</v>
      </c>
      <c r="B7569" s="57">
        <v>45658</v>
      </c>
      <c r="C7569" s="59">
        <v>3923946.42</v>
      </c>
      <c r="D7569" s="60">
        <v>0</v>
      </c>
      <c r="E7569" s="54">
        <v>58859.199999999997</v>
      </c>
      <c r="F7569" s="54">
        <v>67017.929999999993</v>
      </c>
      <c r="G7569" s="55">
        <v>1.139</v>
      </c>
      <c r="H7569" s="53">
        <v>0</v>
      </c>
      <c r="I7569" s="53" t="s">
        <v>1408</v>
      </c>
    </row>
    <row r="7570" spans="1:9" ht="17.399999999999999" x14ac:dyDescent="0.3">
      <c r="A7570" s="53" t="s">
        <v>1189</v>
      </c>
      <c r="B7570" s="57">
        <v>45689</v>
      </c>
      <c r="C7570" s="59">
        <v>3816853.23</v>
      </c>
      <c r="D7570" s="60">
        <v>0</v>
      </c>
      <c r="E7570" s="54">
        <v>57252.800000000003</v>
      </c>
      <c r="F7570" s="54">
        <v>65221.27</v>
      </c>
      <c r="G7570" s="55">
        <v>1.139</v>
      </c>
      <c r="H7570" s="53">
        <v>0</v>
      </c>
      <c r="I7570" s="53" t="s">
        <v>1408</v>
      </c>
    </row>
    <row r="7571" spans="1:9" ht="17.399999999999999" x14ac:dyDescent="0.3">
      <c r="A7571" s="53" t="s">
        <v>1189</v>
      </c>
      <c r="B7571" s="57">
        <v>45717</v>
      </c>
      <c r="C7571" s="59">
        <v>3710322.31</v>
      </c>
      <c r="D7571" s="60">
        <v>0</v>
      </c>
      <c r="E7571" s="54">
        <v>55654.83</v>
      </c>
      <c r="F7571" s="54">
        <v>54853.26</v>
      </c>
      <c r="G7571" s="55">
        <v>0.98599999999999999</v>
      </c>
      <c r="H7571" s="53">
        <v>0</v>
      </c>
      <c r="I7571" s="53" t="s">
        <v>1408</v>
      </c>
    </row>
    <row r="7572" spans="1:9" ht="17.399999999999999" x14ac:dyDescent="0.3">
      <c r="A7572" s="53" t="s">
        <v>1189</v>
      </c>
      <c r="B7572" s="57">
        <v>45748</v>
      </c>
      <c r="C7572" s="59">
        <v>3618086.54</v>
      </c>
      <c r="D7572" s="60">
        <v>0</v>
      </c>
      <c r="E7572" s="54">
        <v>54271.3</v>
      </c>
      <c r="F7572" s="54">
        <v>54117.08</v>
      </c>
      <c r="G7572" s="55">
        <v>0.997</v>
      </c>
      <c r="H7572" s="53">
        <v>0</v>
      </c>
      <c r="I7572" s="53" t="s">
        <v>1408</v>
      </c>
    </row>
    <row r="7573" spans="1:9" ht="17.399999999999999" x14ac:dyDescent="0.3">
      <c r="A7573" s="53" t="s">
        <v>1189</v>
      </c>
      <c r="B7573" s="57">
        <v>45778</v>
      </c>
      <c r="C7573" s="59">
        <v>3538618.7</v>
      </c>
      <c r="D7573" s="60">
        <v>0</v>
      </c>
      <c r="E7573" s="54">
        <v>53079.28</v>
      </c>
      <c r="F7573" s="54">
        <v>55516.99</v>
      </c>
      <c r="G7573" s="55">
        <v>1.046</v>
      </c>
      <c r="H7573" s="53">
        <v>0</v>
      </c>
      <c r="I7573" s="53" t="s">
        <v>1408</v>
      </c>
    </row>
    <row r="7574" spans="1:9" ht="17.399999999999999" x14ac:dyDescent="0.3">
      <c r="A7574" s="53" t="s">
        <v>1189</v>
      </c>
      <c r="B7574" s="57">
        <v>45809</v>
      </c>
      <c r="C7574" s="59">
        <v>3449586.62</v>
      </c>
      <c r="D7574" s="60">
        <v>0</v>
      </c>
      <c r="E7574" s="54">
        <v>51743.8</v>
      </c>
      <c r="F7574" s="54">
        <v>56663.98</v>
      </c>
      <c r="G7574" s="55">
        <v>1.095</v>
      </c>
      <c r="H7574" s="53">
        <v>0</v>
      </c>
      <c r="I7574" s="53" t="s">
        <v>1408</v>
      </c>
    </row>
    <row r="7575" spans="1:9" ht="17.399999999999999" x14ac:dyDescent="0.3">
      <c r="A7575" s="53" t="s">
        <v>1189</v>
      </c>
      <c r="B7575" s="57">
        <v>45839</v>
      </c>
      <c r="C7575" s="59">
        <v>3364614.65</v>
      </c>
      <c r="D7575" s="60">
        <v>0</v>
      </c>
      <c r="E7575" s="54">
        <v>50469.22</v>
      </c>
      <c r="F7575" s="54">
        <v>49077.62</v>
      </c>
      <c r="G7575" s="55">
        <v>0.97199999999999998</v>
      </c>
      <c r="H7575" s="53">
        <v>0</v>
      </c>
      <c r="I7575" s="53" t="s">
        <v>1408</v>
      </c>
    </row>
    <row r="7576" spans="1:9" ht="17.399999999999999" x14ac:dyDescent="0.3">
      <c r="A7576" s="53" t="s">
        <v>1189</v>
      </c>
      <c r="B7576" s="57">
        <v>45870</v>
      </c>
      <c r="C7576" s="59">
        <v>3284710.24</v>
      </c>
      <c r="D7576" s="60">
        <v>35</v>
      </c>
      <c r="E7576" s="54">
        <v>49270.65</v>
      </c>
      <c r="F7576" s="54">
        <v>25233.65</v>
      </c>
      <c r="G7576" s="55">
        <v>0.51200000000000001</v>
      </c>
      <c r="H7576" s="53">
        <v>0</v>
      </c>
      <c r="I7576" s="53" t="s">
        <v>1410</v>
      </c>
    </row>
    <row r="7577" spans="1:9" ht="17.399999999999999" x14ac:dyDescent="0.3">
      <c r="A7577" s="53" t="s">
        <v>1189</v>
      </c>
      <c r="B7577" s="57">
        <v>45901</v>
      </c>
      <c r="C7577" s="59">
        <v>3196994.77</v>
      </c>
      <c r="D7577" s="60">
        <v>0</v>
      </c>
      <c r="E7577" s="54">
        <v>47954.92</v>
      </c>
      <c r="F7577" s="54">
        <v>52525.37</v>
      </c>
      <c r="G7577" s="55">
        <v>1.095</v>
      </c>
      <c r="H7577" s="53">
        <v>0</v>
      </c>
      <c r="I7577" s="53" t="s">
        <v>1408</v>
      </c>
    </row>
    <row r="7578" spans="1:9" ht="17.399999999999999" x14ac:dyDescent="0.3">
      <c r="A7578" s="53" t="s">
        <v>1189</v>
      </c>
      <c r="B7578" s="57">
        <v>45931</v>
      </c>
      <c r="C7578" s="59">
        <v>3125979.43</v>
      </c>
      <c r="D7578" s="60">
        <v>0</v>
      </c>
      <c r="E7578" s="54">
        <v>46889.69</v>
      </c>
      <c r="F7578" s="54">
        <v>49932.54</v>
      </c>
      <c r="G7578" s="55">
        <v>1.0649999999999999</v>
      </c>
      <c r="H7578" s="53">
        <v>0</v>
      </c>
      <c r="I7578" s="53" t="s">
        <v>1408</v>
      </c>
    </row>
    <row r="7579" spans="1:9" ht="17.399999999999999" x14ac:dyDescent="0.3">
      <c r="A7579" s="53" t="s">
        <v>1189</v>
      </c>
      <c r="B7579" s="57">
        <v>45962</v>
      </c>
      <c r="C7579" s="59">
        <v>3048781.94</v>
      </c>
      <c r="D7579" s="60">
        <v>0</v>
      </c>
      <c r="E7579" s="54">
        <v>45731.73</v>
      </c>
      <c r="F7579" s="54">
        <v>43763.79</v>
      </c>
      <c r="G7579" s="55">
        <v>0.95699999999999996</v>
      </c>
      <c r="H7579" s="53">
        <v>0</v>
      </c>
      <c r="I7579" s="53" t="s">
        <v>1408</v>
      </c>
    </row>
    <row r="7580" spans="1:9" ht="17.399999999999999" x14ac:dyDescent="0.3">
      <c r="A7580" s="53" t="s">
        <v>1189</v>
      </c>
      <c r="B7580" s="57">
        <v>45992</v>
      </c>
      <c r="C7580" s="59">
        <v>2984054.27</v>
      </c>
      <c r="D7580" s="60">
        <v>15</v>
      </c>
      <c r="E7580" s="54">
        <v>44760.81</v>
      </c>
      <c r="F7580" s="54">
        <v>43628.91</v>
      </c>
      <c r="G7580" s="55">
        <v>0.97499999999999998</v>
      </c>
      <c r="H7580" s="53">
        <v>0</v>
      </c>
      <c r="I7580" s="53" t="s">
        <v>1408</v>
      </c>
    </row>
    <row r="7581" spans="1:9" ht="17.399999999999999" x14ac:dyDescent="0.3">
      <c r="A7581" s="53" t="s">
        <v>1190</v>
      </c>
      <c r="B7581" s="57">
        <v>45658</v>
      </c>
      <c r="C7581" s="59">
        <v>88758998.280000001</v>
      </c>
      <c r="D7581" s="60">
        <v>0</v>
      </c>
      <c r="E7581" s="54">
        <v>887589.98</v>
      </c>
      <c r="F7581" s="54">
        <v>919283.38</v>
      </c>
      <c r="G7581" s="55">
        <v>1.036</v>
      </c>
      <c r="H7581" s="53">
        <v>0</v>
      </c>
      <c r="I7581" s="53" t="s">
        <v>1408</v>
      </c>
    </row>
    <row r="7582" spans="1:9" ht="17.399999999999999" x14ac:dyDescent="0.3">
      <c r="A7582" s="53" t="s">
        <v>1190</v>
      </c>
      <c r="B7582" s="57">
        <v>45689</v>
      </c>
      <c r="C7582" s="59">
        <v>87360363.799999997</v>
      </c>
      <c r="D7582" s="60">
        <v>0</v>
      </c>
      <c r="E7582" s="54">
        <v>873603.64</v>
      </c>
      <c r="F7582" s="54">
        <v>944642.18</v>
      </c>
      <c r="G7582" s="55">
        <v>1.081</v>
      </c>
      <c r="H7582" s="53">
        <v>0</v>
      </c>
      <c r="I7582" s="53" t="s">
        <v>1408</v>
      </c>
    </row>
    <row r="7583" spans="1:9" ht="17.399999999999999" x14ac:dyDescent="0.3">
      <c r="A7583" s="53" t="s">
        <v>1190</v>
      </c>
      <c r="B7583" s="57">
        <v>45717</v>
      </c>
      <c r="C7583" s="59">
        <v>85595438.890000001</v>
      </c>
      <c r="D7583" s="60">
        <v>0</v>
      </c>
      <c r="E7583" s="54">
        <v>855954.39</v>
      </c>
      <c r="F7583" s="54">
        <v>863757.56</v>
      </c>
      <c r="G7583" s="55">
        <v>1.0089999999999999</v>
      </c>
      <c r="H7583" s="53">
        <v>0</v>
      </c>
      <c r="I7583" s="53" t="s">
        <v>1408</v>
      </c>
    </row>
    <row r="7584" spans="1:9" ht="17.399999999999999" x14ac:dyDescent="0.3">
      <c r="A7584" s="53" t="s">
        <v>1190</v>
      </c>
      <c r="B7584" s="57">
        <v>45748</v>
      </c>
      <c r="C7584" s="59">
        <v>83841292.819999993</v>
      </c>
      <c r="D7584" s="60">
        <v>0</v>
      </c>
      <c r="E7584" s="54">
        <v>838412.93</v>
      </c>
      <c r="F7584" s="54">
        <v>845047.58</v>
      </c>
      <c r="G7584" s="55">
        <v>1.008</v>
      </c>
      <c r="H7584" s="53">
        <v>0</v>
      </c>
      <c r="I7584" s="53" t="s">
        <v>1408</v>
      </c>
    </row>
    <row r="7585" spans="1:9" ht="17.399999999999999" x14ac:dyDescent="0.3">
      <c r="A7585" s="53" t="s">
        <v>1190</v>
      </c>
      <c r="B7585" s="57">
        <v>45778</v>
      </c>
      <c r="C7585" s="59">
        <v>82463789.480000004</v>
      </c>
      <c r="D7585" s="60">
        <v>0</v>
      </c>
      <c r="E7585" s="54">
        <v>824637.89</v>
      </c>
      <c r="F7585" s="54">
        <v>885268.96</v>
      </c>
      <c r="G7585" s="55">
        <v>1.0740000000000001</v>
      </c>
      <c r="H7585" s="53">
        <v>0</v>
      </c>
      <c r="I7585" s="53" t="s">
        <v>1408</v>
      </c>
    </row>
    <row r="7586" spans="1:9" ht="17.399999999999999" x14ac:dyDescent="0.3">
      <c r="A7586" s="53" t="s">
        <v>1190</v>
      </c>
      <c r="B7586" s="57">
        <v>45809</v>
      </c>
      <c r="C7586" s="59">
        <v>80869938.590000004</v>
      </c>
      <c r="D7586" s="60">
        <v>0</v>
      </c>
      <c r="E7586" s="54">
        <v>808699.39</v>
      </c>
      <c r="F7586" s="54">
        <v>820900.7</v>
      </c>
      <c r="G7586" s="55">
        <v>1.0149999999999999</v>
      </c>
      <c r="H7586" s="53">
        <v>0</v>
      </c>
      <c r="I7586" s="53" t="s">
        <v>1408</v>
      </c>
    </row>
    <row r="7587" spans="1:9" ht="17.399999999999999" x14ac:dyDescent="0.3">
      <c r="A7587" s="53" t="s">
        <v>1190</v>
      </c>
      <c r="B7587" s="57">
        <v>45839</v>
      </c>
      <c r="C7587" s="59">
        <v>79565946.140000001</v>
      </c>
      <c r="D7587" s="60">
        <v>0</v>
      </c>
      <c r="E7587" s="54">
        <v>795659.46</v>
      </c>
      <c r="F7587" s="54">
        <v>884713.88</v>
      </c>
      <c r="G7587" s="55">
        <v>1.1120000000000001</v>
      </c>
      <c r="H7587" s="53">
        <v>0</v>
      </c>
      <c r="I7587" s="53" t="s">
        <v>1408</v>
      </c>
    </row>
    <row r="7588" spans="1:9" ht="17.399999999999999" x14ac:dyDescent="0.3">
      <c r="A7588" s="53" t="s">
        <v>1190</v>
      </c>
      <c r="B7588" s="57">
        <v>45870</v>
      </c>
      <c r="C7588" s="59">
        <v>78294435.209999993</v>
      </c>
      <c r="D7588" s="60">
        <v>35</v>
      </c>
      <c r="E7588" s="54">
        <v>782944.35</v>
      </c>
      <c r="F7588" s="54">
        <v>419294.79</v>
      </c>
      <c r="G7588" s="55">
        <v>0.53600000000000003</v>
      </c>
      <c r="H7588" s="53">
        <v>0</v>
      </c>
      <c r="I7588" s="53" t="s">
        <v>1410</v>
      </c>
    </row>
    <row r="7589" spans="1:9" ht="17.399999999999999" x14ac:dyDescent="0.3">
      <c r="A7589" s="53" t="s">
        <v>1190</v>
      </c>
      <c r="B7589" s="57">
        <v>45901</v>
      </c>
      <c r="C7589" s="59">
        <v>76980710.760000005</v>
      </c>
      <c r="D7589" s="60">
        <v>0</v>
      </c>
      <c r="E7589" s="54">
        <v>769807.11</v>
      </c>
      <c r="F7589" s="54">
        <v>848224</v>
      </c>
      <c r="G7589" s="55">
        <v>1.1020000000000001</v>
      </c>
      <c r="H7589" s="53">
        <v>0</v>
      </c>
      <c r="I7589" s="53" t="s">
        <v>1408</v>
      </c>
    </row>
    <row r="7590" spans="1:9" ht="17.399999999999999" x14ac:dyDescent="0.3">
      <c r="A7590" s="53" t="s">
        <v>1190</v>
      </c>
      <c r="B7590" s="57">
        <v>45931</v>
      </c>
      <c r="C7590" s="59">
        <v>75589904.75</v>
      </c>
      <c r="D7590" s="60">
        <v>0</v>
      </c>
      <c r="E7590" s="54">
        <v>755899.05</v>
      </c>
      <c r="F7590" s="54">
        <v>731952.86</v>
      </c>
      <c r="G7590" s="55">
        <v>0.96799999999999997</v>
      </c>
      <c r="H7590" s="53">
        <v>0</v>
      </c>
      <c r="I7590" s="53" t="s">
        <v>1408</v>
      </c>
    </row>
    <row r="7591" spans="1:9" ht="17.399999999999999" x14ac:dyDescent="0.3">
      <c r="A7591" s="53" t="s">
        <v>1190</v>
      </c>
      <c r="B7591" s="57">
        <v>45962</v>
      </c>
      <c r="C7591" s="59">
        <v>74297284.849999994</v>
      </c>
      <c r="D7591" s="60">
        <v>15</v>
      </c>
      <c r="E7591" s="54">
        <v>742972.85</v>
      </c>
      <c r="F7591" s="54">
        <v>719939.26</v>
      </c>
      <c r="G7591" s="55">
        <v>0.96899999999999997</v>
      </c>
      <c r="H7591" s="53">
        <v>0</v>
      </c>
      <c r="I7591" s="53" t="s">
        <v>1408</v>
      </c>
    </row>
    <row r="7592" spans="1:9" ht="17.399999999999999" x14ac:dyDescent="0.3">
      <c r="A7592" s="53" t="s">
        <v>1190</v>
      </c>
      <c r="B7592" s="57">
        <v>45992</v>
      </c>
      <c r="C7592" s="59">
        <v>72861785.480000004</v>
      </c>
      <c r="D7592" s="60">
        <v>0</v>
      </c>
      <c r="E7592" s="54">
        <v>728617.85</v>
      </c>
      <c r="F7592" s="54">
        <v>756709.94</v>
      </c>
      <c r="G7592" s="55">
        <v>1.0389999999999999</v>
      </c>
      <c r="H7592" s="53">
        <v>0</v>
      </c>
      <c r="I7592" s="53" t="s">
        <v>1408</v>
      </c>
    </row>
    <row r="7593" spans="1:9" ht="17.399999999999999" x14ac:dyDescent="0.3">
      <c r="A7593" s="53" t="s">
        <v>1191</v>
      </c>
      <c r="B7593" s="57">
        <v>45658</v>
      </c>
      <c r="C7593" s="59">
        <v>806128.21</v>
      </c>
      <c r="D7593" s="60">
        <v>95</v>
      </c>
      <c r="E7593" s="54">
        <v>12091.92</v>
      </c>
      <c r="F7593" s="54">
        <v>7193.98</v>
      </c>
      <c r="G7593" s="55">
        <v>0.59499999999999997</v>
      </c>
      <c r="H7593" s="53">
        <v>0</v>
      </c>
      <c r="I7593" s="53" t="s">
        <v>1409</v>
      </c>
    </row>
    <row r="7594" spans="1:9" ht="17.399999999999999" x14ac:dyDescent="0.3">
      <c r="A7594" s="53" t="s">
        <v>1191</v>
      </c>
      <c r="B7594" s="57">
        <v>45689</v>
      </c>
      <c r="C7594" s="59">
        <v>779731.74</v>
      </c>
      <c r="D7594" s="60">
        <v>0</v>
      </c>
      <c r="E7594" s="54">
        <v>11695.98</v>
      </c>
      <c r="F7594" s="54">
        <v>13127.09</v>
      </c>
      <c r="G7594" s="55">
        <v>1.1220000000000001</v>
      </c>
      <c r="H7594" s="53">
        <v>0</v>
      </c>
      <c r="I7594" s="53" t="s">
        <v>1408</v>
      </c>
    </row>
    <row r="7595" spans="1:9" ht="17.399999999999999" x14ac:dyDescent="0.3">
      <c r="A7595" s="53" t="s">
        <v>1191</v>
      </c>
      <c r="B7595" s="57">
        <v>45717</v>
      </c>
      <c r="C7595" s="59">
        <v>756191.69</v>
      </c>
      <c r="D7595" s="60">
        <v>0</v>
      </c>
      <c r="E7595" s="54">
        <v>11342.88</v>
      </c>
      <c r="F7595" s="54">
        <v>11698.52</v>
      </c>
      <c r="G7595" s="55">
        <v>1.0309999999999999</v>
      </c>
      <c r="H7595" s="53">
        <v>0</v>
      </c>
      <c r="I7595" s="53" t="s">
        <v>1408</v>
      </c>
    </row>
    <row r="7596" spans="1:9" ht="17.399999999999999" x14ac:dyDescent="0.3">
      <c r="A7596" s="53" t="s">
        <v>1191</v>
      </c>
      <c r="B7596" s="57">
        <v>45748</v>
      </c>
      <c r="C7596" s="59">
        <v>735234.63</v>
      </c>
      <c r="D7596" s="60">
        <v>0</v>
      </c>
      <c r="E7596" s="54">
        <v>11028.52</v>
      </c>
      <c r="F7596" s="54">
        <v>11718.79</v>
      </c>
      <c r="G7596" s="55">
        <v>1.0629999999999999</v>
      </c>
      <c r="H7596" s="53">
        <v>0</v>
      </c>
      <c r="I7596" s="53" t="s">
        <v>1408</v>
      </c>
    </row>
    <row r="7597" spans="1:9" ht="17.399999999999999" x14ac:dyDescent="0.3">
      <c r="A7597" s="53" t="s">
        <v>1191</v>
      </c>
      <c r="B7597" s="57">
        <v>45778</v>
      </c>
      <c r="C7597" s="59">
        <v>714801.44</v>
      </c>
      <c r="D7597" s="60">
        <v>0</v>
      </c>
      <c r="E7597" s="54">
        <v>10722.02</v>
      </c>
      <c r="F7597" s="54">
        <v>11464.7</v>
      </c>
      <c r="G7597" s="55">
        <v>1.069</v>
      </c>
      <c r="H7597" s="53">
        <v>0</v>
      </c>
      <c r="I7597" s="53" t="s">
        <v>1408</v>
      </c>
    </row>
    <row r="7598" spans="1:9" ht="17.399999999999999" x14ac:dyDescent="0.3">
      <c r="A7598" s="53" t="s">
        <v>1191</v>
      </c>
      <c r="B7598" s="57">
        <v>45809</v>
      </c>
      <c r="C7598" s="59">
        <v>695146.62</v>
      </c>
      <c r="D7598" s="60">
        <v>0</v>
      </c>
      <c r="E7598" s="54">
        <v>10427.200000000001</v>
      </c>
      <c r="F7598" s="54">
        <v>10999.11</v>
      </c>
      <c r="G7598" s="55">
        <v>1.0549999999999999</v>
      </c>
      <c r="H7598" s="53">
        <v>0</v>
      </c>
      <c r="I7598" s="53" t="s">
        <v>1408</v>
      </c>
    </row>
    <row r="7599" spans="1:9" ht="17.399999999999999" x14ac:dyDescent="0.3">
      <c r="A7599" s="53" t="s">
        <v>1191</v>
      </c>
      <c r="B7599" s="57">
        <v>45839</v>
      </c>
      <c r="C7599" s="59">
        <v>674553.46</v>
      </c>
      <c r="D7599" s="60">
        <v>0</v>
      </c>
      <c r="E7599" s="54">
        <v>10118.299999999999</v>
      </c>
      <c r="F7599" s="54">
        <v>11460.28</v>
      </c>
      <c r="G7599" s="55">
        <v>1.133</v>
      </c>
      <c r="H7599" s="53">
        <v>0</v>
      </c>
      <c r="I7599" s="53" t="s">
        <v>1408</v>
      </c>
    </row>
    <row r="7600" spans="1:9" ht="17.399999999999999" x14ac:dyDescent="0.3">
      <c r="A7600" s="53" t="s">
        <v>1191</v>
      </c>
      <c r="B7600" s="57">
        <v>45870</v>
      </c>
      <c r="C7600" s="59">
        <v>653249.56000000006</v>
      </c>
      <c r="D7600" s="60">
        <v>0</v>
      </c>
      <c r="E7600" s="54">
        <v>9798.74</v>
      </c>
      <c r="F7600" s="54">
        <v>10168.65</v>
      </c>
      <c r="G7600" s="55">
        <v>1.038</v>
      </c>
      <c r="H7600" s="53">
        <v>0</v>
      </c>
      <c r="I7600" s="53" t="s">
        <v>1408</v>
      </c>
    </row>
    <row r="7601" spans="1:9" ht="17.399999999999999" x14ac:dyDescent="0.3">
      <c r="A7601" s="53" t="s">
        <v>1191</v>
      </c>
      <c r="B7601" s="57">
        <v>45901</v>
      </c>
      <c r="C7601" s="59">
        <v>634036.81999999995</v>
      </c>
      <c r="D7601" s="60">
        <v>0</v>
      </c>
      <c r="E7601" s="54">
        <v>9510.5499999999993</v>
      </c>
      <c r="F7601" s="54">
        <v>10295.52</v>
      </c>
      <c r="G7601" s="55">
        <v>1.083</v>
      </c>
      <c r="H7601" s="53">
        <v>0</v>
      </c>
      <c r="I7601" s="53" t="s">
        <v>1408</v>
      </c>
    </row>
    <row r="7602" spans="1:9" ht="17.399999999999999" x14ac:dyDescent="0.3">
      <c r="A7602" s="53" t="s">
        <v>1191</v>
      </c>
      <c r="B7602" s="57">
        <v>45931</v>
      </c>
      <c r="C7602" s="59">
        <v>615279.77</v>
      </c>
      <c r="D7602" s="60">
        <v>0</v>
      </c>
      <c r="E7602" s="54">
        <v>9229.2000000000007</v>
      </c>
      <c r="F7602" s="54">
        <v>9220.33</v>
      </c>
      <c r="G7602" s="55">
        <v>0.999</v>
      </c>
      <c r="H7602" s="53">
        <v>0</v>
      </c>
      <c r="I7602" s="53" t="s">
        <v>1408</v>
      </c>
    </row>
    <row r="7603" spans="1:9" ht="17.399999999999999" x14ac:dyDescent="0.3">
      <c r="A7603" s="53" t="s">
        <v>1191</v>
      </c>
      <c r="B7603" s="57">
        <v>45962</v>
      </c>
      <c r="C7603" s="59">
        <v>596681.55000000005</v>
      </c>
      <c r="D7603" s="60">
        <v>0</v>
      </c>
      <c r="E7603" s="54">
        <v>8950.2199999999993</v>
      </c>
      <c r="F7603" s="54">
        <v>9914.32</v>
      </c>
      <c r="G7603" s="55">
        <v>1.1080000000000001</v>
      </c>
      <c r="H7603" s="53">
        <v>0</v>
      </c>
      <c r="I7603" s="53" t="s">
        <v>1408</v>
      </c>
    </row>
    <row r="7604" spans="1:9" ht="17.399999999999999" x14ac:dyDescent="0.3">
      <c r="A7604" s="53" t="s">
        <v>1191</v>
      </c>
      <c r="B7604" s="57">
        <v>45992</v>
      </c>
      <c r="C7604" s="59">
        <v>578408.63</v>
      </c>
      <c r="D7604" s="60">
        <v>0</v>
      </c>
      <c r="E7604" s="54">
        <v>8676.1299999999992</v>
      </c>
      <c r="F7604" s="54">
        <v>8744.39</v>
      </c>
      <c r="G7604" s="55">
        <v>1.008</v>
      </c>
      <c r="H7604" s="53">
        <v>0</v>
      </c>
      <c r="I7604" s="53" t="s">
        <v>1408</v>
      </c>
    </row>
    <row r="7605" spans="1:9" ht="17.399999999999999" x14ac:dyDescent="0.3">
      <c r="A7605" s="53" t="s">
        <v>1193</v>
      </c>
      <c r="B7605" s="57">
        <v>45658</v>
      </c>
      <c r="C7605" s="59">
        <v>1260859.23</v>
      </c>
      <c r="D7605" s="60">
        <v>0</v>
      </c>
      <c r="E7605" s="54">
        <v>18912.89</v>
      </c>
      <c r="F7605" s="54">
        <v>19216.93</v>
      </c>
      <c r="G7605" s="55">
        <v>1.016</v>
      </c>
      <c r="H7605" s="53">
        <v>0</v>
      </c>
      <c r="I7605" s="53" t="s">
        <v>1408</v>
      </c>
    </row>
    <row r="7606" spans="1:9" ht="17.399999999999999" x14ac:dyDescent="0.3">
      <c r="A7606" s="53" t="s">
        <v>1193</v>
      </c>
      <c r="B7606" s="57">
        <v>45689</v>
      </c>
      <c r="C7606" s="59">
        <v>1219835.4099999999</v>
      </c>
      <c r="D7606" s="60">
        <v>0</v>
      </c>
      <c r="E7606" s="54">
        <v>18297.53</v>
      </c>
      <c r="F7606" s="54">
        <v>17567.740000000002</v>
      </c>
      <c r="G7606" s="55">
        <v>0.96</v>
      </c>
      <c r="H7606" s="53">
        <v>0</v>
      </c>
      <c r="I7606" s="53" t="s">
        <v>1408</v>
      </c>
    </row>
    <row r="7607" spans="1:9" ht="17.399999999999999" x14ac:dyDescent="0.3">
      <c r="A7607" s="53" t="s">
        <v>1193</v>
      </c>
      <c r="B7607" s="57">
        <v>45717</v>
      </c>
      <c r="C7607" s="59">
        <v>1180735.75</v>
      </c>
      <c r="D7607" s="60">
        <v>15</v>
      </c>
      <c r="E7607" s="54">
        <v>17711.04</v>
      </c>
      <c r="F7607" s="54">
        <v>18276.189999999999</v>
      </c>
      <c r="G7607" s="55">
        <v>1.032</v>
      </c>
      <c r="H7607" s="53">
        <v>0</v>
      </c>
      <c r="I7607" s="53" t="s">
        <v>1408</v>
      </c>
    </row>
    <row r="7608" spans="1:9" ht="17.399999999999999" x14ac:dyDescent="0.3">
      <c r="A7608" s="53" t="s">
        <v>1193</v>
      </c>
      <c r="B7608" s="57">
        <v>45748</v>
      </c>
      <c r="C7608" s="59">
        <v>1144366.49</v>
      </c>
      <c r="D7608" s="60">
        <v>0</v>
      </c>
      <c r="E7608" s="54">
        <v>17165.5</v>
      </c>
      <c r="F7608" s="54">
        <v>17595.77</v>
      </c>
      <c r="G7608" s="55">
        <v>1.0249999999999999</v>
      </c>
      <c r="H7608" s="53">
        <v>0</v>
      </c>
      <c r="I7608" s="53" t="s">
        <v>1408</v>
      </c>
    </row>
    <row r="7609" spans="1:9" ht="17.399999999999999" x14ac:dyDescent="0.3">
      <c r="A7609" s="53" t="s">
        <v>1193</v>
      </c>
      <c r="B7609" s="57">
        <v>45778</v>
      </c>
      <c r="C7609" s="59">
        <v>1109759.06</v>
      </c>
      <c r="D7609" s="60">
        <v>65</v>
      </c>
      <c r="E7609" s="54">
        <v>16646.39</v>
      </c>
      <c r="F7609" s="54">
        <v>9539.3799999999992</v>
      </c>
      <c r="G7609" s="55">
        <v>0.57299999999999995</v>
      </c>
      <c r="H7609" s="53">
        <v>0</v>
      </c>
      <c r="I7609" s="53" t="s">
        <v>1411</v>
      </c>
    </row>
    <row r="7610" spans="1:9" ht="17.399999999999999" x14ac:dyDescent="0.3">
      <c r="A7610" s="53" t="s">
        <v>1193</v>
      </c>
      <c r="B7610" s="57">
        <v>45809</v>
      </c>
      <c r="C7610" s="59">
        <v>1077314.47</v>
      </c>
      <c r="D7610" s="60">
        <v>0</v>
      </c>
      <c r="E7610" s="54">
        <v>16159.72</v>
      </c>
      <c r="F7610" s="54">
        <v>16057.37</v>
      </c>
      <c r="G7610" s="55">
        <v>0.99399999999999999</v>
      </c>
      <c r="H7610" s="53">
        <v>0</v>
      </c>
      <c r="I7610" s="53" t="s">
        <v>1408</v>
      </c>
    </row>
    <row r="7611" spans="1:9" ht="17.399999999999999" x14ac:dyDescent="0.3">
      <c r="A7611" s="53" t="s">
        <v>1193</v>
      </c>
      <c r="B7611" s="57">
        <v>45839</v>
      </c>
      <c r="C7611" s="59">
        <v>1047422.09</v>
      </c>
      <c r="D7611" s="60">
        <v>65</v>
      </c>
      <c r="E7611" s="54">
        <v>15711.33</v>
      </c>
      <c r="F7611" s="54">
        <v>11807.43</v>
      </c>
      <c r="G7611" s="55">
        <v>0.752</v>
      </c>
      <c r="H7611" s="53">
        <v>0</v>
      </c>
      <c r="I7611" s="53" t="s">
        <v>1411</v>
      </c>
    </row>
    <row r="7612" spans="1:9" ht="17.399999999999999" x14ac:dyDescent="0.3">
      <c r="A7612" s="53" t="s">
        <v>1193</v>
      </c>
      <c r="B7612" s="57">
        <v>45870</v>
      </c>
      <c r="C7612" s="59">
        <v>1020085.1</v>
      </c>
      <c r="D7612" s="60">
        <v>0</v>
      </c>
      <c r="E7612" s="54">
        <v>15301.28</v>
      </c>
      <c r="F7612" s="54">
        <v>15363.44</v>
      </c>
      <c r="G7612" s="55">
        <v>1.004</v>
      </c>
      <c r="H7612" s="53">
        <v>0</v>
      </c>
      <c r="I7612" s="53" t="s">
        <v>1408</v>
      </c>
    </row>
    <row r="7613" spans="1:9" ht="17.399999999999999" x14ac:dyDescent="0.3">
      <c r="A7613" s="53" t="s">
        <v>1193</v>
      </c>
      <c r="B7613" s="57">
        <v>45901</v>
      </c>
      <c r="C7613" s="59">
        <v>990127.71</v>
      </c>
      <c r="D7613" s="60">
        <v>15</v>
      </c>
      <c r="E7613" s="54">
        <v>14851.92</v>
      </c>
      <c r="F7613" s="54">
        <v>14161.63</v>
      </c>
      <c r="G7613" s="55">
        <v>0.95399999999999996</v>
      </c>
      <c r="H7613" s="53">
        <v>0</v>
      </c>
      <c r="I7613" s="53" t="s">
        <v>1408</v>
      </c>
    </row>
    <row r="7614" spans="1:9" ht="17.399999999999999" x14ac:dyDescent="0.3">
      <c r="A7614" s="53" t="s">
        <v>1193</v>
      </c>
      <c r="B7614" s="57">
        <v>45931</v>
      </c>
      <c r="C7614" s="59">
        <v>963120.94</v>
      </c>
      <c r="D7614" s="60">
        <v>0</v>
      </c>
      <c r="E7614" s="54">
        <v>14446.81</v>
      </c>
      <c r="F7614" s="54">
        <v>15021.14</v>
      </c>
      <c r="G7614" s="55">
        <v>1.04</v>
      </c>
      <c r="H7614" s="53">
        <v>0</v>
      </c>
      <c r="I7614" s="53" t="s">
        <v>1408</v>
      </c>
    </row>
    <row r="7615" spans="1:9" ht="17.399999999999999" x14ac:dyDescent="0.3">
      <c r="A7615" s="53" t="s">
        <v>1193</v>
      </c>
      <c r="B7615" s="57">
        <v>45962</v>
      </c>
      <c r="C7615" s="59">
        <v>963120.94</v>
      </c>
      <c r="D7615" s="60">
        <v>220</v>
      </c>
      <c r="E7615" s="54">
        <v>14446.81</v>
      </c>
      <c r="F7615" s="54">
        <v>301.56</v>
      </c>
      <c r="G7615" s="55">
        <v>2.1000000000000001E-2</v>
      </c>
      <c r="H7615" s="53">
        <v>0</v>
      </c>
      <c r="I7615" s="53" t="s">
        <v>1412</v>
      </c>
    </row>
    <row r="7616" spans="1:9" ht="17.399999999999999" x14ac:dyDescent="0.3">
      <c r="A7616" s="53" t="s">
        <v>1193</v>
      </c>
      <c r="B7616" s="57">
        <v>45992</v>
      </c>
      <c r="C7616" s="59">
        <v>963120.94</v>
      </c>
      <c r="D7616" s="60">
        <v>999</v>
      </c>
      <c r="E7616" s="54">
        <v>14446.81</v>
      </c>
      <c r="F7616" s="54">
        <v>2282.6</v>
      </c>
      <c r="G7616" s="55">
        <v>0.158</v>
      </c>
      <c r="H7616" s="53">
        <v>0</v>
      </c>
      <c r="I7616" s="53" t="s">
        <v>1412</v>
      </c>
    </row>
    <row r="7617" spans="1:9" ht="17.399999999999999" x14ac:dyDescent="0.3">
      <c r="A7617" s="53" t="s">
        <v>1194</v>
      </c>
      <c r="B7617" s="57">
        <v>45658</v>
      </c>
      <c r="C7617" s="59">
        <v>1002337.58</v>
      </c>
      <c r="D7617" s="60">
        <v>0</v>
      </c>
      <c r="E7617" s="54">
        <v>10023.379999999999</v>
      </c>
      <c r="F7617" s="54">
        <v>10584.03</v>
      </c>
      <c r="G7617" s="55">
        <v>1.056</v>
      </c>
      <c r="H7617" s="53">
        <v>0</v>
      </c>
      <c r="I7617" s="53" t="s">
        <v>1408</v>
      </c>
    </row>
    <row r="7618" spans="1:9" ht="17.399999999999999" x14ac:dyDescent="0.3">
      <c r="A7618" s="53" t="s">
        <v>1194</v>
      </c>
      <c r="B7618" s="57">
        <v>45689</v>
      </c>
      <c r="C7618" s="59">
        <v>982583.4</v>
      </c>
      <c r="D7618" s="60">
        <v>0</v>
      </c>
      <c r="E7618" s="54">
        <v>9825.83</v>
      </c>
      <c r="F7618" s="54">
        <v>9909.2900000000009</v>
      </c>
      <c r="G7618" s="55">
        <v>1.008</v>
      </c>
      <c r="H7618" s="53">
        <v>0</v>
      </c>
      <c r="I7618" s="53" t="s">
        <v>1408</v>
      </c>
    </row>
    <row r="7619" spans="1:9" ht="17.399999999999999" x14ac:dyDescent="0.3">
      <c r="A7619" s="53" t="s">
        <v>1194</v>
      </c>
      <c r="B7619" s="57">
        <v>45717</v>
      </c>
      <c r="C7619" s="59">
        <v>963259.53</v>
      </c>
      <c r="D7619" s="60">
        <v>0</v>
      </c>
      <c r="E7619" s="54">
        <v>9632.6</v>
      </c>
      <c r="F7619" s="54">
        <v>9779.48</v>
      </c>
      <c r="G7619" s="55">
        <v>1.0149999999999999</v>
      </c>
      <c r="H7619" s="53">
        <v>0</v>
      </c>
      <c r="I7619" s="53" t="s">
        <v>1408</v>
      </c>
    </row>
    <row r="7620" spans="1:9" ht="17.399999999999999" x14ac:dyDescent="0.3">
      <c r="A7620" s="53" t="s">
        <v>1194</v>
      </c>
      <c r="B7620" s="57">
        <v>45748</v>
      </c>
      <c r="C7620" s="59">
        <v>944430.05</v>
      </c>
      <c r="D7620" s="60">
        <v>0</v>
      </c>
      <c r="E7620" s="54">
        <v>9444.2999999999993</v>
      </c>
      <c r="F7620" s="54">
        <v>10030.01</v>
      </c>
      <c r="G7620" s="55">
        <v>1.0620000000000001</v>
      </c>
      <c r="H7620" s="53">
        <v>0</v>
      </c>
      <c r="I7620" s="53" t="s">
        <v>1408</v>
      </c>
    </row>
    <row r="7621" spans="1:9" ht="17.399999999999999" x14ac:dyDescent="0.3">
      <c r="A7621" s="53" t="s">
        <v>1194</v>
      </c>
      <c r="B7621" s="57">
        <v>45778</v>
      </c>
      <c r="C7621" s="59">
        <v>931136.54</v>
      </c>
      <c r="D7621" s="60">
        <v>15</v>
      </c>
      <c r="E7621" s="54">
        <v>9311.3700000000008</v>
      </c>
      <c r="F7621" s="54">
        <v>9728.7900000000009</v>
      </c>
      <c r="G7621" s="55">
        <v>1.0449999999999999</v>
      </c>
      <c r="H7621" s="53">
        <v>0</v>
      </c>
      <c r="I7621" s="53" t="s">
        <v>1408</v>
      </c>
    </row>
    <row r="7622" spans="1:9" ht="17.399999999999999" x14ac:dyDescent="0.3">
      <c r="A7622" s="53" t="s">
        <v>1194</v>
      </c>
      <c r="B7622" s="57">
        <v>45809</v>
      </c>
      <c r="C7622" s="59">
        <v>912405.7</v>
      </c>
      <c r="D7622" s="60">
        <v>0</v>
      </c>
      <c r="E7622" s="54">
        <v>9124.06</v>
      </c>
      <c r="F7622" s="54">
        <v>10162.370000000001</v>
      </c>
      <c r="G7622" s="55">
        <v>1.1140000000000001</v>
      </c>
      <c r="H7622" s="53">
        <v>0</v>
      </c>
      <c r="I7622" s="53" t="s">
        <v>1408</v>
      </c>
    </row>
    <row r="7623" spans="1:9" ht="17.399999999999999" x14ac:dyDescent="0.3">
      <c r="A7623" s="53" t="s">
        <v>1194</v>
      </c>
      <c r="B7623" s="57">
        <v>45839</v>
      </c>
      <c r="C7623" s="59">
        <v>897106.34</v>
      </c>
      <c r="D7623" s="60">
        <v>0</v>
      </c>
      <c r="E7623" s="54">
        <v>8971.06</v>
      </c>
      <c r="F7623" s="54">
        <v>8732.43</v>
      </c>
      <c r="G7623" s="55">
        <v>0.97299999999999998</v>
      </c>
      <c r="H7623" s="53">
        <v>0</v>
      </c>
      <c r="I7623" s="53" t="s">
        <v>1408</v>
      </c>
    </row>
    <row r="7624" spans="1:9" ht="17.399999999999999" x14ac:dyDescent="0.3">
      <c r="A7624" s="53" t="s">
        <v>1194</v>
      </c>
      <c r="B7624" s="57">
        <v>45870</v>
      </c>
      <c r="C7624" s="59">
        <v>881390.38</v>
      </c>
      <c r="D7624" s="60">
        <v>0</v>
      </c>
      <c r="E7624" s="54">
        <v>8813.9</v>
      </c>
      <c r="F7624" s="54">
        <v>8758.1299999999992</v>
      </c>
      <c r="G7624" s="55">
        <v>0.99399999999999999</v>
      </c>
      <c r="H7624" s="53">
        <v>0</v>
      </c>
      <c r="I7624" s="53" t="s">
        <v>1408</v>
      </c>
    </row>
    <row r="7625" spans="1:9" ht="17.399999999999999" x14ac:dyDescent="0.3">
      <c r="A7625" s="53" t="s">
        <v>1194</v>
      </c>
      <c r="B7625" s="57">
        <v>45901</v>
      </c>
      <c r="C7625" s="59">
        <v>865015.28</v>
      </c>
      <c r="D7625" s="60">
        <v>0</v>
      </c>
      <c r="E7625" s="54">
        <v>8650.15</v>
      </c>
      <c r="F7625" s="54">
        <v>9379.25</v>
      </c>
      <c r="G7625" s="55">
        <v>1.0840000000000001</v>
      </c>
      <c r="H7625" s="53">
        <v>0</v>
      </c>
      <c r="I7625" s="53" t="s">
        <v>1408</v>
      </c>
    </row>
    <row r="7626" spans="1:9" ht="17.399999999999999" x14ac:dyDescent="0.3">
      <c r="A7626" s="53" t="s">
        <v>1194</v>
      </c>
      <c r="B7626" s="57">
        <v>45931</v>
      </c>
      <c r="C7626" s="59">
        <v>851182.26</v>
      </c>
      <c r="D7626" s="60">
        <v>0</v>
      </c>
      <c r="E7626" s="54">
        <v>8511.82</v>
      </c>
      <c r="F7626" s="54">
        <v>8854.49</v>
      </c>
      <c r="G7626" s="55">
        <v>1.04</v>
      </c>
      <c r="H7626" s="53">
        <v>0</v>
      </c>
      <c r="I7626" s="53" t="s">
        <v>1408</v>
      </c>
    </row>
    <row r="7627" spans="1:9" ht="17.399999999999999" x14ac:dyDescent="0.3">
      <c r="A7627" s="53" t="s">
        <v>1194</v>
      </c>
      <c r="B7627" s="57">
        <v>45962</v>
      </c>
      <c r="C7627" s="59">
        <v>834769.94</v>
      </c>
      <c r="D7627" s="60">
        <v>0</v>
      </c>
      <c r="E7627" s="54">
        <v>8347.7000000000007</v>
      </c>
      <c r="F7627" s="54">
        <v>9267.7099999999991</v>
      </c>
      <c r="G7627" s="55">
        <v>1.1100000000000001</v>
      </c>
      <c r="H7627" s="53">
        <v>0</v>
      </c>
      <c r="I7627" s="53" t="s">
        <v>1408</v>
      </c>
    </row>
    <row r="7628" spans="1:9" ht="17.399999999999999" x14ac:dyDescent="0.3">
      <c r="A7628" s="53" t="s">
        <v>1194</v>
      </c>
      <c r="B7628" s="57">
        <v>45992</v>
      </c>
      <c r="C7628" s="59">
        <v>820581.59</v>
      </c>
      <c r="D7628" s="60">
        <v>15</v>
      </c>
      <c r="E7628" s="54">
        <v>8205.82</v>
      </c>
      <c r="F7628" s="54">
        <v>8143.19</v>
      </c>
      <c r="G7628" s="55">
        <v>0.99199999999999999</v>
      </c>
      <c r="H7628" s="53">
        <v>0</v>
      </c>
      <c r="I7628" s="53" t="s">
        <v>1408</v>
      </c>
    </row>
    <row r="7629" spans="1:9" ht="17.399999999999999" x14ac:dyDescent="0.3">
      <c r="A7629" s="53" t="s">
        <v>1195</v>
      </c>
      <c r="B7629" s="57">
        <v>45658</v>
      </c>
      <c r="C7629" s="59">
        <v>6202948.2300000004</v>
      </c>
      <c r="D7629" s="60">
        <v>0</v>
      </c>
      <c r="E7629" s="54">
        <v>62029.48</v>
      </c>
      <c r="F7629" s="54">
        <v>62680.05</v>
      </c>
      <c r="G7629" s="55">
        <v>1.01</v>
      </c>
      <c r="H7629" s="53">
        <v>0</v>
      </c>
      <c r="I7629" s="53" t="s">
        <v>1408</v>
      </c>
    </row>
    <row r="7630" spans="1:9" ht="17.399999999999999" x14ac:dyDescent="0.3">
      <c r="A7630" s="53" t="s">
        <v>1195</v>
      </c>
      <c r="B7630" s="57">
        <v>45689</v>
      </c>
      <c r="C7630" s="59">
        <v>6097881.8899999997</v>
      </c>
      <c r="D7630" s="60">
        <v>0</v>
      </c>
      <c r="E7630" s="54">
        <v>60978.82</v>
      </c>
      <c r="F7630" s="54">
        <v>65745.929999999993</v>
      </c>
      <c r="G7630" s="55">
        <v>1.0780000000000001</v>
      </c>
      <c r="H7630" s="53">
        <v>0</v>
      </c>
      <c r="I7630" s="53" t="s">
        <v>1408</v>
      </c>
    </row>
    <row r="7631" spans="1:9" ht="17.399999999999999" x14ac:dyDescent="0.3">
      <c r="A7631" s="53" t="s">
        <v>1195</v>
      </c>
      <c r="B7631" s="57">
        <v>45717</v>
      </c>
      <c r="C7631" s="59">
        <v>6011440.1399999997</v>
      </c>
      <c r="D7631" s="60">
        <v>0</v>
      </c>
      <c r="E7631" s="54">
        <v>60114.400000000001</v>
      </c>
      <c r="F7631" s="54">
        <v>66458.720000000001</v>
      </c>
      <c r="G7631" s="55">
        <v>1.1060000000000001</v>
      </c>
      <c r="H7631" s="53">
        <v>0</v>
      </c>
      <c r="I7631" s="53" t="s">
        <v>1408</v>
      </c>
    </row>
    <row r="7632" spans="1:9" ht="17.399999999999999" x14ac:dyDescent="0.3">
      <c r="A7632" s="53" t="s">
        <v>1195</v>
      </c>
      <c r="B7632" s="57">
        <v>45748</v>
      </c>
      <c r="C7632" s="59">
        <v>5906772.3300000001</v>
      </c>
      <c r="D7632" s="60">
        <v>15</v>
      </c>
      <c r="E7632" s="54">
        <v>59067.72</v>
      </c>
      <c r="F7632" s="54">
        <v>67186.67</v>
      </c>
      <c r="G7632" s="55">
        <v>1.137</v>
      </c>
      <c r="H7632" s="53">
        <v>0</v>
      </c>
      <c r="I7632" s="53" t="s">
        <v>1408</v>
      </c>
    </row>
    <row r="7633" spans="1:9" ht="17.399999999999999" x14ac:dyDescent="0.3">
      <c r="A7633" s="53" t="s">
        <v>1195</v>
      </c>
      <c r="B7633" s="57">
        <v>45778</v>
      </c>
      <c r="C7633" s="59">
        <v>5806654.1299999999</v>
      </c>
      <c r="D7633" s="60">
        <v>35</v>
      </c>
      <c r="E7633" s="54">
        <v>58066.54</v>
      </c>
      <c r="F7633" s="54">
        <v>32505.919999999998</v>
      </c>
      <c r="G7633" s="55">
        <v>0.56000000000000005</v>
      </c>
      <c r="H7633" s="53">
        <v>0</v>
      </c>
      <c r="I7633" s="53" t="s">
        <v>1410</v>
      </c>
    </row>
    <row r="7634" spans="1:9" ht="17.399999999999999" x14ac:dyDescent="0.3">
      <c r="A7634" s="53" t="s">
        <v>1195</v>
      </c>
      <c r="B7634" s="57">
        <v>45809</v>
      </c>
      <c r="C7634" s="59">
        <v>5693747.0099999998</v>
      </c>
      <c r="D7634" s="60">
        <v>0</v>
      </c>
      <c r="E7634" s="54">
        <v>56937.47</v>
      </c>
      <c r="F7634" s="54">
        <v>56873.23</v>
      </c>
      <c r="G7634" s="55">
        <v>0.999</v>
      </c>
      <c r="H7634" s="53">
        <v>0</v>
      </c>
      <c r="I7634" s="53" t="s">
        <v>1408</v>
      </c>
    </row>
    <row r="7635" spans="1:9" ht="17.399999999999999" x14ac:dyDescent="0.3">
      <c r="A7635" s="53" t="s">
        <v>1195</v>
      </c>
      <c r="B7635" s="57">
        <v>45839</v>
      </c>
      <c r="C7635" s="59">
        <v>5590630.6600000001</v>
      </c>
      <c r="D7635" s="60">
        <v>15</v>
      </c>
      <c r="E7635" s="54">
        <v>55906.31</v>
      </c>
      <c r="F7635" s="54">
        <v>57437.919999999998</v>
      </c>
      <c r="G7635" s="55">
        <v>1.0269999999999999</v>
      </c>
      <c r="H7635" s="53">
        <v>0</v>
      </c>
      <c r="I7635" s="53" t="s">
        <v>1408</v>
      </c>
    </row>
    <row r="7636" spans="1:9" ht="17.399999999999999" x14ac:dyDescent="0.3">
      <c r="A7636" s="53" t="s">
        <v>1195</v>
      </c>
      <c r="B7636" s="57">
        <v>45870</v>
      </c>
      <c r="C7636" s="59">
        <v>5512240.5899999999</v>
      </c>
      <c r="D7636" s="60">
        <v>15</v>
      </c>
      <c r="E7636" s="54">
        <v>55122.41</v>
      </c>
      <c r="F7636" s="54">
        <v>60616.87</v>
      </c>
      <c r="G7636" s="55">
        <v>1.1000000000000001</v>
      </c>
      <c r="H7636" s="53">
        <v>0</v>
      </c>
      <c r="I7636" s="53" t="s">
        <v>1408</v>
      </c>
    </row>
    <row r="7637" spans="1:9" ht="17.399999999999999" x14ac:dyDescent="0.3">
      <c r="A7637" s="53" t="s">
        <v>1195</v>
      </c>
      <c r="B7637" s="57">
        <v>45901</v>
      </c>
      <c r="C7637" s="59">
        <v>5433555.1799999997</v>
      </c>
      <c r="D7637" s="60">
        <v>35</v>
      </c>
      <c r="E7637" s="54">
        <v>54335.55</v>
      </c>
      <c r="F7637" s="54">
        <v>42058.63</v>
      </c>
      <c r="G7637" s="55">
        <v>0.77400000000000002</v>
      </c>
      <c r="H7637" s="53">
        <v>0</v>
      </c>
      <c r="I7637" s="53" t="s">
        <v>1410</v>
      </c>
    </row>
    <row r="7638" spans="1:9" ht="17.399999999999999" x14ac:dyDescent="0.3">
      <c r="A7638" s="53" t="s">
        <v>1195</v>
      </c>
      <c r="B7638" s="57">
        <v>45931</v>
      </c>
      <c r="C7638" s="59">
        <v>5340421.96</v>
      </c>
      <c r="D7638" s="60">
        <v>15</v>
      </c>
      <c r="E7638" s="54">
        <v>53404.22</v>
      </c>
      <c r="F7638" s="54">
        <v>53094.85</v>
      </c>
      <c r="G7638" s="55">
        <v>0.99399999999999999</v>
      </c>
      <c r="H7638" s="53">
        <v>0</v>
      </c>
      <c r="I7638" s="53" t="s">
        <v>1408</v>
      </c>
    </row>
    <row r="7639" spans="1:9" ht="17.399999999999999" x14ac:dyDescent="0.3">
      <c r="A7639" s="53" t="s">
        <v>1195</v>
      </c>
      <c r="B7639" s="57">
        <v>45962</v>
      </c>
      <c r="C7639" s="59">
        <v>5259198.75</v>
      </c>
      <c r="D7639" s="60">
        <v>35</v>
      </c>
      <c r="E7639" s="54">
        <v>52591.99</v>
      </c>
      <c r="F7639" s="54">
        <v>41622.980000000003</v>
      </c>
      <c r="G7639" s="55">
        <v>0.79100000000000004</v>
      </c>
      <c r="H7639" s="53">
        <v>0</v>
      </c>
      <c r="I7639" s="53" t="s">
        <v>1410</v>
      </c>
    </row>
    <row r="7640" spans="1:9" ht="17.399999999999999" x14ac:dyDescent="0.3">
      <c r="A7640" s="53" t="s">
        <v>1195</v>
      </c>
      <c r="B7640" s="57">
        <v>45992</v>
      </c>
      <c r="C7640" s="59">
        <v>5182208.03</v>
      </c>
      <c r="D7640" s="60">
        <v>0</v>
      </c>
      <c r="E7640" s="54">
        <v>51822.080000000002</v>
      </c>
      <c r="F7640" s="54">
        <v>50486.55</v>
      </c>
      <c r="G7640" s="55">
        <v>0.97399999999999998</v>
      </c>
      <c r="H7640" s="53">
        <v>0</v>
      </c>
      <c r="I7640" s="53" t="s">
        <v>1408</v>
      </c>
    </row>
    <row r="7641" spans="1:9" ht="17.399999999999999" x14ac:dyDescent="0.3">
      <c r="A7641" s="53" t="s">
        <v>1197</v>
      </c>
      <c r="B7641" s="57">
        <v>45658</v>
      </c>
      <c r="C7641" s="59">
        <v>18910969.59</v>
      </c>
      <c r="D7641" s="60">
        <v>15</v>
      </c>
      <c r="E7641" s="54">
        <v>283664.53999999998</v>
      </c>
      <c r="F7641" s="54">
        <v>321564.46000000002</v>
      </c>
      <c r="G7641" s="55">
        <v>1.1339999999999999</v>
      </c>
      <c r="H7641" s="53">
        <v>0</v>
      </c>
      <c r="I7641" s="53" t="s">
        <v>1408</v>
      </c>
    </row>
    <row r="7642" spans="1:9" ht="17.399999999999999" x14ac:dyDescent="0.3">
      <c r="A7642" s="53" t="s">
        <v>1197</v>
      </c>
      <c r="B7642" s="57">
        <v>45689</v>
      </c>
      <c r="C7642" s="59">
        <v>18396984.109999999</v>
      </c>
      <c r="D7642" s="60">
        <v>0</v>
      </c>
      <c r="E7642" s="54">
        <v>275954.76</v>
      </c>
      <c r="F7642" s="54">
        <v>313102.32</v>
      </c>
      <c r="G7642" s="55">
        <v>1.135</v>
      </c>
      <c r="H7642" s="53">
        <v>0</v>
      </c>
      <c r="I7642" s="53" t="s">
        <v>1408</v>
      </c>
    </row>
    <row r="7643" spans="1:9" ht="17.399999999999999" x14ac:dyDescent="0.3">
      <c r="A7643" s="53" t="s">
        <v>1197</v>
      </c>
      <c r="B7643" s="57">
        <v>45717</v>
      </c>
      <c r="C7643" s="59">
        <v>18007058.469999999</v>
      </c>
      <c r="D7643" s="60">
        <v>0</v>
      </c>
      <c r="E7643" s="54">
        <v>270105.88</v>
      </c>
      <c r="F7643" s="54">
        <v>284849.95</v>
      </c>
      <c r="G7643" s="55">
        <v>1.0549999999999999</v>
      </c>
      <c r="H7643" s="53">
        <v>0</v>
      </c>
      <c r="I7643" s="53" t="s">
        <v>1408</v>
      </c>
    </row>
    <row r="7644" spans="1:9" ht="17.399999999999999" x14ac:dyDescent="0.3">
      <c r="A7644" s="53" t="s">
        <v>1197</v>
      </c>
      <c r="B7644" s="57">
        <v>45748</v>
      </c>
      <c r="C7644" s="59">
        <v>17505618.120000001</v>
      </c>
      <c r="D7644" s="60">
        <v>0</v>
      </c>
      <c r="E7644" s="54">
        <v>262584.27</v>
      </c>
      <c r="F7644" s="54">
        <v>267128.18</v>
      </c>
      <c r="G7644" s="55">
        <v>1.0169999999999999</v>
      </c>
      <c r="H7644" s="53">
        <v>0</v>
      </c>
      <c r="I7644" s="53" t="s">
        <v>1408</v>
      </c>
    </row>
    <row r="7645" spans="1:9" ht="17.399999999999999" x14ac:dyDescent="0.3">
      <c r="A7645" s="53" t="s">
        <v>1197</v>
      </c>
      <c r="B7645" s="57">
        <v>45778</v>
      </c>
      <c r="C7645" s="59">
        <v>17118890.32</v>
      </c>
      <c r="D7645" s="60">
        <v>0</v>
      </c>
      <c r="E7645" s="54">
        <v>256783.35</v>
      </c>
      <c r="F7645" s="54">
        <v>247220.99</v>
      </c>
      <c r="G7645" s="55">
        <v>0.96299999999999997</v>
      </c>
      <c r="H7645" s="53">
        <v>0</v>
      </c>
      <c r="I7645" s="53" t="s">
        <v>1408</v>
      </c>
    </row>
    <row r="7646" spans="1:9" ht="17.399999999999999" x14ac:dyDescent="0.3">
      <c r="A7646" s="53" t="s">
        <v>1197</v>
      </c>
      <c r="B7646" s="57">
        <v>45809</v>
      </c>
      <c r="C7646" s="59">
        <v>16731837.699999999</v>
      </c>
      <c r="D7646" s="60">
        <v>0</v>
      </c>
      <c r="E7646" s="54">
        <v>250977.57</v>
      </c>
      <c r="F7646" s="54">
        <v>285283.08</v>
      </c>
      <c r="G7646" s="55">
        <v>1.137</v>
      </c>
      <c r="H7646" s="53">
        <v>0</v>
      </c>
      <c r="I7646" s="53" t="s">
        <v>1408</v>
      </c>
    </row>
    <row r="7647" spans="1:9" ht="17.399999999999999" x14ac:dyDescent="0.3">
      <c r="A7647" s="53" t="s">
        <v>1197</v>
      </c>
      <c r="B7647" s="57">
        <v>45839</v>
      </c>
      <c r="C7647" s="59">
        <v>16322861.630000001</v>
      </c>
      <c r="D7647" s="60">
        <v>95</v>
      </c>
      <c r="E7647" s="54">
        <v>244842.92</v>
      </c>
      <c r="F7647" s="54">
        <v>59112.92</v>
      </c>
      <c r="G7647" s="55">
        <v>0.24099999999999999</v>
      </c>
      <c r="H7647" s="53">
        <v>0</v>
      </c>
      <c r="I7647" s="53" t="s">
        <v>1409</v>
      </c>
    </row>
    <row r="7648" spans="1:9" ht="17.399999999999999" x14ac:dyDescent="0.3">
      <c r="A7648" s="53" t="s">
        <v>1197</v>
      </c>
      <c r="B7648" s="57">
        <v>45870</v>
      </c>
      <c r="C7648" s="59">
        <v>15975281.880000001</v>
      </c>
      <c r="D7648" s="60">
        <v>220</v>
      </c>
      <c r="E7648" s="54">
        <v>239629.23</v>
      </c>
      <c r="F7648" s="54">
        <v>69551.820000000007</v>
      </c>
      <c r="G7648" s="55">
        <v>0.28999999999999998</v>
      </c>
      <c r="H7648" s="53">
        <v>0</v>
      </c>
      <c r="I7648" s="53" t="s">
        <v>1409</v>
      </c>
    </row>
    <row r="7649" spans="1:9" ht="17.399999999999999" x14ac:dyDescent="0.3">
      <c r="A7649" s="53" t="s">
        <v>1197</v>
      </c>
      <c r="B7649" s="57">
        <v>45901</v>
      </c>
      <c r="C7649" s="59">
        <v>15571110.779999999</v>
      </c>
      <c r="D7649" s="60">
        <v>0</v>
      </c>
      <c r="E7649" s="54">
        <v>233566.66</v>
      </c>
      <c r="F7649" s="54">
        <v>262670.46000000002</v>
      </c>
      <c r="G7649" s="55">
        <v>1.125</v>
      </c>
      <c r="H7649" s="53">
        <v>0</v>
      </c>
      <c r="I7649" s="53" t="s">
        <v>1408</v>
      </c>
    </row>
    <row r="7650" spans="1:9" ht="17.399999999999999" x14ac:dyDescent="0.3">
      <c r="A7650" s="53" t="s">
        <v>1197</v>
      </c>
      <c r="B7650" s="57">
        <v>45931</v>
      </c>
      <c r="C7650" s="59">
        <v>15243968</v>
      </c>
      <c r="D7650" s="60">
        <v>0</v>
      </c>
      <c r="E7650" s="54">
        <v>228659.52</v>
      </c>
      <c r="F7650" s="54">
        <v>248099.28</v>
      </c>
      <c r="G7650" s="55">
        <v>1.085</v>
      </c>
      <c r="H7650" s="53">
        <v>0</v>
      </c>
      <c r="I7650" s="53" t="s">
        <v>1408</v>
      </c>
    </row>
    <row r="7651" spans="1:9" ht="17.399999999999999" x14ac:dyDescent="0.3">
      <c r="A7651" s="53" t="s">
        <v>1197</v>
      </c>
      <c r="B7651" s="57">
        <v>45962</v>
      </c>
      <c r="C7651" s="59">
        <v>14880386.23</v>
      </c>
      <c r="D7651" s="60">
        <v>15</v>
      </c>
      <c r="E7651" s="54">
        <v>223205.79</v>
      </c>
      <c r="F7651" s="54">
        <v>250561.97</v>
      </c>
      <c r="G7651" s="55">
        <v>1.123</v>
      </c>
      <c r="H7651" s="53">
        <v>0</v>
      </c>
      <c r="I7651" s="53" t="s">
        <v>1408</v>
      </c>
    </row>
    <row r="7652" spans="1:9" ht="17.399999999999999" x14ac:dyDescent="0.3">
      <c r="A7652" s="53" t="s">
        <v>1197</v>
      </c>
      <c r="B7652" s="57">
        <v>45992</v>
      </c>
      <c r="C7652" s="59">
        <v>14495354.380000001</v>
      </c>
      <c r="D7652" s="60">
        <v>35</v>
      </c>
      <c r="E7652" s="54">
        <v>217430.32</v>
      </c>
      <c r="F7652" s="54">
        <v>121515.06</v>
      </c>
      <c r="G7652" s="55">
        <v>0.55900000000000005</v>
      </c>
      <c r="H7652" s="53">
        <v>0</v>
      </c>
      <c r="I7652" s="53" t="s">
        <v>1410</v>
      </c>
    </row>
    <row r="7653" spans="1:9" ht="17.399999999999999" x14ac:dyDescent="0.3">
      <c r="A7653" s="53" t="s">
        <v>1198</v>
      </c>
      <c r="B7653" s="57">
        <v>45901</v>
      </c>
      <c r="C7653" s="59">
        <v>305394.38</v>
      </c>
      <c r="D7653" s="60">
        <v>35</v>
      </c>
      <c r="E7653" s="54">
        <v>4580.92</v>
      </c>
      <c r="F7653" s="54">
        <v>2772.45</v>
      </c>
      <c r="G7653" s="55">
        <v>0.60499999999999998</v>
      </c>
      <c r="H7653" s="53">
        <v>0</v>
      </c>
      <c r="I7653" s="53" t="s">
        <v>1410</v>
      </c>
    </row>
    <row r="7654" spans="1:9" ht="17.399999999999999" x14ac:dyDescent="0.3">
      <c r="A7654" s="53" t="s">
        <v>1198</v>
      </c>
      <c r="B7654" s="57">
        <v>45931</v>
      </c>
      <c r="C7654" s="59">
        <v>296699.57</v>
      </c>
      <c r="D7654" s="60">
        <v>35</v>
      </c>
      <c r="E7654" s="54">
        <v>4450.49</v>
      </c>
      <c r="F7654" s="54">
        <v>3817.04</v>
      </c>
      <c r="G7654" s="55">
        <v>0.85799999999999998</v>
      </c>
      <c r="H7654" s="53">
        <v>0</v>
      </c>
      <c r="I7654" s="53" t="s">
        <v>1410</v>
      </c>
    </row>
    <row r="7655" spans="1:9" ht="17.399999999999999" x14ac:dyDescent="0.3">
      <c r="A7655" s="53" t="s">
        <v>1198</v>
      </c>
      <c r="B7655" s="57">
        <v>45962</v>
      </c>
      <c r="C7655" s="59">
        <v>287730.25</v>
      </c>
      <c r="D7655" s="60">
        <v>95</v>
      </c>
      <c r="E7655" s="54">
        <v>4315.95</v>
      </c>
      <c r="F7655" s="54">
        <v>1072.5999999999999</v>
      </c>
      <c r="G7655" s="55">
        <v>0.249</v>
      </c>
      <c r="H7655" s="53">
        <v>0</v>
      </c>
      <c r="I7655" s="53" t="s">
        <v>1409</v>
      </c>
    </row>
    <row r="7656" spans="1:9" ht="17.399999999999999" x14ac:dyDescent="0.3">
      <c r="A7656" s="53" t="s">
        <v>1198</v>
      </c>
      <c r="B7656" s="57">
        <v>45992</v>
      </c>
      <c r="C7656" s="59">
        <v>278500.71000000002</v>
      </c>
      <c r="D7656" s="60">
        <v>0</v>
      </c>
      <c r="E7656" s="54">
        <v>4177.51</v>
      </c>
      <c r="F7656" s="54">
        <v>4417.88</v>
      </c>
      <c r="G7656" s="55">
        <v>1.0580000000000001</v>
      </c>
      <c r="H7656" s="53">
        <v>0</v>
      </c>
      <c r="I7656" s="53" t="s">
        <v>1408</v>
      </c>
    </row>
    <row r="7657" spans="1:9" ht="17.399999999999999" x14ac:dyDescent="0.3">
      <c r="A7657" s="53" t="s">
        <v>1199</v>
      </c>
      <c r="B7657" s="57">
        <v>45658</v>
      </c>
      <c r="C7657" s="59">
        <v>9465723.6999999993</v>
      </c>
      <c r="D7657" s="60">
        <v>0</v>
      </c>
      <c r="E7657" s="54">
        <v>141985.85999999999</v>
      </c>
      <c r="F7657" s="54">
        <v>141548.14000000001</v>
      </c>
      <c r="G7657" s="55">
        <v>0.997</v>
      </c>
      <c r="H7657" s="53">
        <v>0</v>
      </c>
      <c r="I7657" s="53" t="s">
        <v>1408</v>
      </c>
    </row>
    <row r="7658" spans="1:9" ht="17.399999999999999" x14ac:dyDescent="0.3">
      <c r="A7658" s="53" t="s">
        <v>1199</v>
      </c>
      <c r="B7658" s="57">
        <v>45689</v>
      </c>
      <c r="C7658" s="59">
        <v>9237768.7899999991</v>
      </c>
      <c r="D7658" s="60">
        <v>0</v>
      </c>
      <c r="E7658" s="54">
        <v>138566.53</v>
      </c>
      <c r="F7658" s="54">
        <v>136295.16</v>
      </c>
      <c r="G7658" s="55">
        <v>0.98399999999999999</v>
      </c>
      <c r="H7658" s="53">
        <v>0</v>
      </c>
      <c r="I7658" s="53" t="s">
        <v>1408</v>
      </c>
    </row>
    <row r="7659" spans="1:9" ht="17.399999999999999" x14ac:dyDescent="0.3">
      <c r="A7659" s="53" t="s">
        <v>1199</v>
      </c>
      <c r="B7659" s="57">
        <v>45717</v>
      </c>
      <c r="C7659" s="59">
        <v>9017484.9000000004</v>
      </c>
      <c r="D7659" s="60">
        <v>35</v>
      </c>
      <c r="E7659" s="54">
        <v>135262.26999999999</v>
      </c>
      <c r="F7659" s="54">
        <v>57267.74</v>
      </c>
      <c r="G7659" s="55">
        <v>0.42299999999999999</v>
      </c>
      <c r="H7659" s="53">
        <v>0</v>
      </c>
      <c r="I7659" s="53" t="s">
        <v>1410</v>
      </c>
    </row>
    <row r="7660" spans="1:9" ht="17.399999999999999" x14ac:dyDescent="0.3">
      <c r="A7660" s="53" t="s">
        <v>1199</v>
      </c>
      <c r="B7660" s="57">
        <v>45748</v>
      </c>
      <c r="C7660" s="59">
        <v>8825372.5500000007</v>
      </c>
      <c r="D7660" s="60">
        <v>0</v>
      </c>
      <c r="E7660" s="54">
        <v>132380.59</v>
      </c>
      <c r="F7660" s="54">
        <v>126789.29</v>
      </c>
      <c r="G7660" s="55">
        <v>0.95799999999999996</v>
      </c>
      <c r="H7660" s="53">
        <v>0</v>
      </c>
      <c r="I7660" s="53" t="s">
        <v>1408</v>
      </c>
    </row>
    <row r="7661" spans="1:9" ht="17.399999999999999" x14ac:dyDescent="0.3">
      <c r="A7661" s="53" t="s">
        <v>1199</v>
      </c>
      <c r="B7661" s="57">
        <v>45778</v>
      </c>
      <c r="C7661" s="59">
        <v>8636177.4900000002</v>
      </c>
      <c r="D7661" s="60">
        <v>0</v>
      </c>
      <c r="E7661" s="54">
        <v>129542.66</v>
      </c>
      <c r="F7661" s="54">
        <v>133226.84</v>
      </c>
      <c r="G7661" s="55">
        <v>1.028</v>
      </c>
      <c r="H7661" s="53">
        <v>0</v>
      </c>
      <c r="I7661" s="53" t="s">
        <v>1408</v>
      </c>
    </row>
    <row r="7662" spans="1:9" ht="17.399999999999999" x14ac:dyDescent="0.3">
      <c r="A7662" s="53" t="s">
        <v>1199</v>
      </c>
      <c r="B7662" s="57">
        <v>45809</v>
      </c>
      <c r="C7662" s="59">
        <v>8424247.9199999999</v>
      </c>
      <c r="D7662" s="60">
        <v>15</v>
      </c>
      <c r="E7662" s="54">
        <v>126363.72</v>
      </c>
      <c r="F7662" s="54">
        <v>137766.51</v>
      </c>
      <c r="G7662" s="55">
        <v>1.0900000000000001</v>
      </c>
      <c r="H7662" s="53">
        <v>0</v>
      </c>
      <c r="I7662" s="53" t="s">
        <v>1408</v>
      </c>
    </row>
    <row r="7663" spans="1:9" ht="17.399999999999999" x14ac:dyDescent="0.3">
      <c r="A7663" s="53" t="s">
        <v>1199</v>
      </c>
      <c r="B7663" s="57">
        <v>45839</v>
      </c>
      <c r="C7663" s="59">
        <v>8211216.7599999998</v>
      </c>
      <c r="D7663" s="60">
        <v>35</v>
      </c>
      <c r="E7663" s="54">
        <v>123168.25</v>
      </c>
      <c r="F7663" s="54">
        <v>55422.43</v>
      </c>
      <c r="G7663" s="55">
        <v>0.45</v>
      </c>
      <c r="H7663" s="53">
        <v>0</v>
      </c>
      <c r="I7663" s="53" t="s">
        <v>1410</v>
      </c>
    </row>
    <row r="7664" spans="1:9" ht="17.399999999999999" x14ac:dyDescent="0.3">
      <c r="A7664" s="53" t="s">
        <v>1199</v>
      </c>
      <c r="B7664" s="57">
        <v>45870</v>
      </c>
      <c r="C7664" s="59">
        <v>8211216.7599999998</v>
      </c>
      <c r="D7664" s="60">
        <v>185</v>
      </c>
      <c r="E7664" s="54">
        <v>123168.25</v>
      </c>
      <c r="F7664" s="54">
        <v>7153.42</v>
      </c>
      <c r="G7664" s="55">
        <v>5.8000000000000003E-2</v>
      </c>
      <c r="H7664" s="53">
        <v>0</v>
      </c>
      <c r="I7664" s="53" t="s">
        <v>1412</v>
      </c>
    </row>
    <row r="7665" spans="1:9" ht="17.399999999999999" x14ac:dyDescent="0.3">
      <c r="A7665" s="53" t="s">
        <v>1199</v>
      </c>
      <c r="B7665" s="57">
        <v>45901</v>
      </c>
      <c r="C7665" s="59">
        <v>8211216.7599999998</v>
      </c>
      <c r="D7665" s="60">
        <v>999</v>
      </c>
      <c r="E7665" s="54">
        <v>123168.25</v>
      </c>
      <c r="F7665" s="54">
        <v>8070.05</v>
      </c>
      <c r="G7665" s="55">
        <v>6.6000000000000003E-2</v>
      </c>
      <c r="H7665" s="53">
        <v>0</v>
      </c>
      <c r="I7665" s="53" t="s">
        <v>1412</v>
      </c>
    </row>
    <row r="7666" spans="1:9" ht="17.399999999999999" x14ac:dyDescent="0.3">
      <c r="A7666" s="53" t="s">
        <v>1199</v>
      </c>
      <c r="B7666" s="57">
        <v>45931</v>
      </c>
      <c r="C7666" s="59">
        <v>8211216.7599999998</v>
      </c>
      <c r="D7666" s="60">
        <v>999</v>
      </c>
      <c r="E7666" s="54">
        <v>123168.25</v>
      </c>
      <c r="F7666" s="54">
        <v>10946.93</v>
      </c>
      <c r="G7666" s="55">
        <v>8.8999999999999996E-2</v>
      </c>
      <c r="H7666" s="53">
        <v>0</v>
      </c>
      <c r="I7666" s="53" t="s">
        <v>1412</v>
      </c>
    </row>
    <row r="7667" spans="1:9" ht="17.399999999999999" x14ac:dyDescent="0.3">
      <c r="A7667" s="53" t="s">
        <v>1199</v>
      </c>
      <c r="B7667" s="57">
        <v>45962</v>
      </c>
      <c r="C7667" s="59">
        <v>8211216.7599999998</v>
      </c>
      <c r="D7667" s="60">
        <v>999</v>
      </c>
      <c r="E7667" s="54">
        <v>123168.25</v>
      </c>
      <c r="F7667" s="54">
        <v>4041.19</v>
      </c>
      <c r="G7667" s="55">
        <v>3.3000000000000002E-2</v>
      </c>
      <c r="H7667" s="53">
        <v>0</v>
      </c>
      <c r="I7667" s="53" t="s">
        <v>1412</v>
      </c>
    </row>
    <row r="7668" spans="1:9" ht="17.399999999999999" x14ac:dyDescent="0.3">
      <c r="A7668" s="53" t="s">
        <v>1199</v>
      </c>
      <c r="B7668" s="57">
        <v>45992</v>
      </c>
      <c r="C7668" s="59">
        <v>8211216.7599999998</v>
      </c>
      <c r="D7668" s="60">
        <v>999</v>
      </c>
      <c r="E7668" s="54">
        <v>123168.25</v>
      </c>
      <c r="F7668" s="54">
        <v>21720.94</v>
      </c>
      <c r="G7668" s="55">
        <v>0.17599999999999999</v>
      </c>
      <c r="H7668" s="53">
        <v>0</v>
      </c>
      <c r="I7668" s="53" t="s">
        <v>1412</v>
      </c>
    </row>
    <row r="7669" spans="1:9" ht="17.399999999999999" x14ac:dyDescent="0.3">
      <c r="A7669" s="53" t="s">
        <v>1200</v>
      </c>
      <c r="B7669" s="57">
        <v>45658</v>
      </c>
      <c r="C7669" s="59">
        <v>4118455.82</v>
      </c>
      <c r="D7669" s="60">
        <v>0</v>
      </c>
      <c r="E7669" s="54">
        <v>61776.84</v>
      </c>
      <c r="F7669" s="54">
        <v>59039.67</v>
      </c>
      <c r="G7669" s="55">
        <v>0.95599999999999996</v>
      </c>
      <c r="H7669" s="53">
        <v>0</v>
      </c>
      <c r="I7669" s="53" t="s">
        <v>1408</v>
      </c>
    </row>
    <row r="7670" spans="1:9" ht="17.399999999999999" x14ac:dyDescent="0.3">
      <c r="A7670" s="53" t="s">
        <v>1200</v>
      </c>
      <c r="B7670" s="57">
        <v>45689</v>
      </c>
      <c r="C7670" s="59">
        <v>4009020.99</v>
      </c>
      <c r="D7670" s="60">
        <v>0</v>
      </c>
      <c r="E7670" s="54">
        <v>60135.31</v>
      </c>
      <c r="F7670" s="54">
        <v>63614.16</v>
      </c>
      <c r="G7670" s="55">
        <v>1.0580000000000001</v>
      </c>
      <c r="H7670" s="53">
        <v>0</v>
      </c>
      <c r="I7670" s="53" t="s">
        <v>1408</v>
      </c>
    </row>
    <row r="7671" spans="1:9" ht="17.399999999999999" x14ac:dyDescent="0.3">
      <c r="A7671" s="53" t="s">
        <v>1200</v>
      </c>
      <c r="B7671" s="57">
        <v>45717</v>
      </c>
      <c r="C7671" s="59">
        <v>3881720.25</v>
      </c>
      <c r="D7671" s="60">
        <v>0</v>
      </c>
      <c r="E7671" s="54">
        <v>58225.8</v>
      </c>
      <c r="F7671" s="54">
        <v>63660.49</v>
      </c>
      <c r="G7671" s="55">
        <v>1.093</v>
      </c>
      <c r="H7671" s="53">
        <v>0</v>
      </c>
      <c r="I7671" s="53" t="s">
        <v>1408</v>
      </c>
    </row>
    <row r="7672" spans="1:9" ht="17.399999999999999" x14ac:dyDescent="0.3">
      <c r="A7672" s="53" t="s">
        <v>1200</v>
      </c>
      <c r="B7672" s="57">
        <v>45748</v>
      </c>
      <c r="C7672" s="59">
        <v>3760482</v>
      </c>
      <c r="D7672" s="60">
        <v>0</v>
      </c>
      <c r="E7672" s="54">
        <v>56407.23</v>
      </c>
      <c r="F7672" s="54">
        <v>61238.64</v>
      </c>
      <c r="G7672" s="55">
        <v>1.0860000000000001</v>
      </c>
      <c r="H7672" s="53">
        <v>0</v>
      </c>
      <c r="I7672" s="53" t="s">
        <v>1408</v>
      </c>
    </row>
    <row r="7673" spans="1:9" ht="17.399999999999999" x14ac:dyDescent="0.3">
      <c r="A7673" s="53" t="s">
        <v>1200</v>
      </c>
      <c r="B7673" s="57">
        <v>45778</v>
      </c>
      <c r="C7673" s="59">
        <v>3642396.78</v>
      </c>
      <c r="D7673" s="60">
        <v>0</v>
      </c>
      <c r="E7673" s="54">
        <v>54635.95</v>
      </c>
      <c r="F7673" s="54">
        <v>57364.43</v>
      </c>
      <c r="G7673" s="55">
        <v>1.05</v>
      </c>
      <c r="H7673" s="53">
        <v>0</v>
      </c>
      <c r="I7673" s="53" t="s">
        <v>1408</v>
      </c>
    </row>
    <row r="7674" spans="1:9" ht="17.399999999999999" x14ac:dyDescent="0.3">
      <c r="A7674" s="53" t="s">
        <v>1200</v>
      </c>
      <c r="B7674" s="57">
        <v>45809</v>
      </c>
      <c r="C7674" s="59">
        <v>3534821.8</v>
      </c>
      <c r="D7674" s="60">
        <v>0</v>
      </c>
      <c r="E7674" s="54">
        <v>53022.33</v>
      </c>
      <c r="F7674" s="54">
        <v>54231.839999999997</v>
      </c>
      <c r="G7674" s="55">
        <v>1.0229999999999999</v>
      </c>
      <c r="H7674" s="53">
        <v>0</v>
      </c>
      <c r="I7674" s="53" t="s">
        <v>1408</v>
      </c>
    </row>
    <row r="7675" spans="1:9" ht="17.399999999999999" x14ac:dyDescent="0.3">
      <c r="A7675" s="53" t="s">
        <v>1200</v>
      </c>
      <c r="B7675" s="57">
        <v>45839</v>
      </c>
      <c r="C7675" s="59">
        <v>3429430.42</v>
      </c>
      <c r="D7675" s="60">
        <v>95</v>
      </c>
      <c r="E7675" s="54">
        <v>51441.46</v>
      </c>
      <c r="F7675" s="54">
        <v>19263.509999999998</v>
      </c>
      <c r="G7675" s="55">
        <v>0.374</v>
      </c>
      <c r="H7675" s="53">
        <v>0</v>
      </c>
      <c r="I7675" s="53" t="s">
        <v>1409</v>
      </c>
    </row>
    <row r="7676" spans="1:9" ht="17.399999999999999" x14ac:dyDescent="0.3">
      <c r="A7676" s="53" t="s">
        <v>1200</v>
      </c>
      <c r="B7676" s="57">
        <v>45870</v>
      </c>
      <c r="C7676" s="59">
        <v>3327183.32</v>
      </c>
      <c r="D7676" s="60">
        <v>0</v>
      </c>
      <c r="E7676" s="54">
        <v>49907.75</v>
      </c>
      <c r="F7676" s="54">
        <v>50339.3</v>
      </c>
      <c r="G7676" s="55">
        <v>1.0089999999999999</v>
      </c>
      <c r="H7676" s="53">
        <v>0</v>
      </c>
      <c r="I7676" s="53" t="s">
        <v>1408</v>
      </c>
    </row>
    <row r="7677" spans="1:9" ht="17.399999999999999" x14ac:dyDescent="0.3">
      <c r="A7677" s="53" t="s">
        <v>1200</v>
      </c>
      <c r="B7677" s="57">
        <v>45901</v>
      </c>
      <c r="C7677" s="59">
        <v>3231465.42</v>
      </c>
      <c r="D7677" s="60">
        <v>0</v>
      </c>
      <c r="E7677" s="54">
        <v>48471.98</v>
      </c>
      <c r="F7677" s="54">
        <v>50918.34</v>
      </c>
      <c r="G7677" s="55">
        <v>1.05</v>
      </c>
      <c r="H7677" s="53">
        <v>0</v>
      </c>
      <c r="I7677" s="53" t="s">
        <v>1408</v>
      </c>
    </row>
    <row r="7678" spans="1:9" ht="17.399999999999999" x14ac:dyDescent="0.3">
      <c r="A7678" s="53" t="s">
        <v>1200</v>
      </c>
      <c r="B7678" s="57">
        <v>45931</v>
      </c>
      <c r="C7678" s="59">
        <v>3139511.33</v>
      </c>
      <c r="D7678" s="60">
        <v>15</v>
      </c>
      <c r="E7678" s="54">
        <v>47092.67</v>
      </c>
      <c r="F7678" s="54">
        <v>52683.83</v>
      </c>
      <c r="G7678" s="55">
        <v>1.119</v>
      </c>
      <c r="H7678" s="53">
        <v>0</v>
      </c>
      <c r="I7678" s="53" t="s">
        <v>1408</v>
      </c>
    </row>
    <row r="7679" spans="1:9" ht="17.399999999999999" x14ac:dyDescent="0.3">
      <c r="A7679" s="53" t="s">
        <v>1200</v>
      </c>
      <c r="B7679" s="57">
        <v>45962</v>
      </c>
      <c r="C7679" s="59">
        <v>3036476.54</v>
      </c>
      <c r="D7679" s="60">
        <v>0</v>
      </c>
      <c r="E7679" s="54">
        <v>45547.15</v>
      </c>
      <c r="F7679" s="54">
        <v>51798.2</v>
      </c>
      <c r="G7679" s="55">
        <v>1.137</v>
      </c>
      <c r="H7679" s="53">
        <v>0</v>
      </c>
      <c r="I7679" s="53" t="s">
        <v>1408</v>
      </c>
    </row>
    <row r="7680" spans="1:9" ht="17.399999999999999" x14ac:dyDescent="0.3">
      <c r="A7680" s="53" t="s">
        <v>1200</v>
      </c>
      <c r="B7680" s="57">
        <v>45992</v>
      </c>
      <c r="C7680" s="59">
        <v>2950596.84</v>
      </c>
      <c r="D7680" s="60">
        <v>0</v>
      </c>
      <c r="E7680" s="54">
        <v>44258.95</v>
      </c>
      <c r="F7680" s="54">
        <v>48129.05</v>
      </c>
      <c r="G7680" s="55">
        <v>1.087</v>
      </c>
      <c r="H7680" s="53">
        <v>0</v>
      </c>
      <c r="I7680" s="53" t="s">
        <v>1408</v>
      </c>
    </row>
    <row r="7681" spans="1:9" ht="17.399999999999999" x14ac:dyDescent="0.3">
      <c r="A7681" s="53" t="s">
        <v>1201</v>
      </c>
      <c r="B7681" s="57">
        <v>45658</v>
      </c>
      <c r="C7681" s="59">
        <v>4110930.35</v>
      </c>
      <c r="D7681" s="60">
        <v>0</v>
      </c>
      <c r="E7681" s="54">
        <v>61663.96</v>
      </c>
      <c r="F7681" s="54">
        <v>65898.899999999994</v>
      </c>
      <c r="G7681" s="55">
        <v>1.069</v>
      </c>
      <c r="H7681" s="53">
        <v>0</v>
      </c>
      <c r="I7681" s="53" t="s">
        <v>1408</v>
      </c>
    </row>
    <row r="7682" spans="1:9" ht="17.399999999999999" x14ac:dyDescent="0.3">
      <c r="A7682" s="53" t="s">
        <v>1201</v>
      </c>
      <c r="B7682" s="57">
        <v>45689</v>
      </c>
      <c r="C7682" s="59">
        <v>3994380.18</v>
      </c>
      <c r="D7682" s="60">
        <v>0</v>
      </c>
      <c r="E7682" s="54">
        <v>59915.7</v>
      </c>
      <c r="F7682" s="54">
        <v>59017.97</v>
      </c>
      <c r="G7682" s="55">
        <v>0.98499999999999999</v>
      </c>
      <c r="H7682" s="53">
        <v>0</v>
      </c>
      <c r="I7682" s="53" t="s">
        <v>1408</v>
      </c>
    </row>
    <row r="7683" spans="1:9" ht="17.399999999999999" x14ac:dyDescent="0.3">
      <c r="A7683" s="53" t="s">
        <v>1201</v>
      </c>
      <c r="B7683" s="57">
        <v>45717</v>
      </c>
      <c r="C7683" s="59">
        <v>3863614.36</v>
      </c>
      <c r="D7683" s="60">
        <v>0</v>
      </c>
      <c r="E7683" s="54">
        <v>57954.22</v>
      </c>
      <c r="F7683" s="54">
        <v>62124.54</v>
      </c>
      <c r="G7683" s="55">
        <v>1.0720000000000001</v>
      </c>
      <c r="H7683" s="53">
        <v>0</v>
      </c>
      <c r="I7683" s="53" t="s">
        <v>1408</v>
      </c>
    </row>
    <row r="7684" spans="1:9" ht="17.399999999999999" x14ac:dyDescent="0.3">
      <c r="A7684" s="53" t="s">
        <v>1201</v>
      </c>
      <c r="B7684" s="57">
        <v>45748</v>
      </c>
      <c r="C7684" s="59">
        <v>3744315.57</v>
      </c>
      <c r="D7684" s="60">
        <v>65</v>
      </c>
      <c r="E7684" s="54">
        <v>56164.73</v>
      </c>
      <c r="F7684" s="54">
        <v>26698.5</v>
      </c>
      <c r="G7684" s="55">
        <v>0.47499999999999998</v>
      </c>
      <c r="H7684" s="53">
        <v>0</v>
      </c>
      <c r="I7684" s="53" t="s">
        <v>1411</v>
      </c>
    </row>
    <row r="7685" spans="1:9" ht="17.399999999999999" x14ac:dyDescent="0.3">
      <c r="A7685" s="53" t="s">
        <v>1201</v>
      </c>
      <c r="B7685" s="57">
        <v>45778</v>
      </c>
      <c r="C7685" s="59">
        <v>3635740.55</v>
      </c>
      <c r="D7685" s="60">
        <v>0</v>
      </c>
      <c r="E7685" s="54">
        <v>54536.11</v>
      </c>
      <c r="F7685" s="54">
        <v>57822.61</v>
      </c>
      <c r="G7685" s="55">
        <v>1.06</v>
      </c>
      <c r="H7685" s="53">
        <v>0</v>
      </c>
      <c r="I7685" s="53" t="s">
        <v>1408</v>
      </c>
    </row>
    <row r="7686" spans="1:9" ht="17.399999999999999" x14ac:dyDescent="0.3">
      <c r="A7686" s="53" t="s">
        <v>1201</v>
      </c>
      <c r="B7686" s="57">
        <v>45809</v>
      </c>
      <c r="C7686" s="59">
        <v>3535364.56</v>
      </c>
      <c r="D7686" s="60">
        <v>0</v>
      </c>
      <c r="E7686" s="54">
        <v>53030.47</v>
      </c>
      <c r="F7686" s="54">
        <v>52829.35</v>
      </c>
      <c r="G7686" s="55">
        <v>0.996</v>
      </c>
      <c r="H7686" s="53">
        <v>0</v>
      </c>
      <c r="I7686" s="53" t="s">
        <v>1408</v>
      </c>
    </row>
    <row r="7687" spans="1:9" ht="17.399999999999999" x14ac:dyDescent="0.3">
      <c r="A7687" s="53" t="s">
        <v>1201</v>
      </c>
      <c r="B7687" s="57">
        <v>45839</v>
      </c>
      <c r="C7687" s="59">
        <v>3423725.59</v>
      </c>
      <c r="D7687" s="60">
        <v>0</v>
      </c>
      <c r="E7687" s="54">
        <v>51355.88</v>
      </c>
      <c r="F7687" s="54">
        <v>55506.23</v>
      </c>
      <c r="G7687" s="55">
        <v>1.081</v>
      </c>
      <c r="H7687" s="53">
        <v>0</v>
      </c>
      <c r="I7687" s="53" t="s">
        <v>1408</v>
      </c>
    </row>
    <row r="7688" spans="1:9" ht="17.399999999999999" x14ac:dyDescent="0.3">
      <c r="A7688" s="53" t="s">
        <v>1201</v>
      </c>
      <c r="B7688" s="57">
        <v>45870</v>
      </c>
      <c r="C7688" s="59">
        <v>3331782.73</v>
      </c>
      <c r="D7688" s="60">
        <v>15</v>
      </c>
      <c r="E7688" s="54">
        <v>49976.74</v>
      </c>
      <c r="F7688" s="54">
        <v>49437.33</v>
      </c>
      <c r="G7688" s="55">
        <v>0.98899999999999999</v>
      </c>
      <c r="H7688" s="53">
        <v>0</v>
      </c>
      <c r="I7688" s="53" t="s">
        <v>1408</v>
      </c>
    </row>
    <row r="7689" spans="1:9" ht="17.399999999999999" x14ac:dyDescent="0.3">
      <c r="A7689" s="53" t="s">
        <v>1201</v>
      </c>
      <c r="B7689" s="57">
        <v>45901</v>
      </c>
      <c r="C7689" s="59">
        <v>3226014.28</v>
      </c>
      <c r="D7689" s="60">
        <v>15</v>
      </c>
      <c r="E7689" s="54">
        <v>48390.21</v>
      </c>
      <c r="F7689" s="54">
        <v>51876.73</v>
      </c>
      <c r="G7689" s="55">
        <v>1.0720000000000001</v>
      </c>
      <c r="H7689" s="53">
        <v>0</v>
      </c>
      <c r="I7689" s="53" t="s">
        <v>1408</v>
      </c>
    </row>
    <row r="7690" spans="1:9" ht="17.399999999999999" x14ac:dyDescent="0.3">
      <c r="A7690" s="53" t="s">
        <v>1201</v>
      </c>
      <c r="B7690" s="57">
        <v>45931</v>
      </c>
      <c r="C7690" s="59">
        <v>3130282.86</v>
      </c>
      <c r="D7690" s="60">
        <v>0</v>
      </c>
      <c r="E7690" s="54">
        <v>46954.239999999998</v>
      </c>
      <c r="F7690" s="54">
        <v>52621.93</v>
      </c>
      <c r="G7690" s="55">
        <v>1.121</v>
      </c>
      <c r="H7690" s="53">
        <v>0</v>
      </c>
      <c r="I7690" s="53" t="s">
        <v>1408</v>
      </c>
    </row>
    <row r="7691" spans="1:9" ht="17.399999999999999" x14ac:dyDescent="0.3">
      <c r="A7691" s="53" t="s">
        <v>1201</v>
      </c>
      <c r="B7691" s="57">
        <v>45962</v>
      </c>
      <c r="C7691" s="59">
        <v>3037065.3</v>
      </c>
      <c r="D7691" s="60">
        <v>0</v>
      </c>
      <c r="E7691" s="54">
        <v>45555.98</v>
      </c>
      <c r="F7691" s="54">
        <v>48324.07</v>
      </c>
      <c r="G7691" s="55">
        <v>1.0609999999999999</v>
      </c>
      <c r="H7691" s="53">
        <v>0</v>
      </c>
      <c r="I7691" s="53" t="s">
        <v>1408</v>
      </c>
    </row>
    <row r="7692" spans="1:9" ht="17.399999999999999" x14ac:dyDescent="0.3">
      <c r="A7692" s="53" t="s">
        <v>1201</v>
      </c>
      <c r="B7692" s="57">
        <v>45992</v>
      </c>
      <c r="C7692" s="59">
        <v>2939704.16</v>
      </c>
      <c r="D7692" s="60">
        <v>65</v>
      </c>
      <c r="E7692" s="54">
        <v>44095.56</v>
      </c>
      <c r="F7692" s="54">
        <v>39284.83</v>
      </c>
      <c r="G7692" s="55">
        <v>0.89100000000000001</v>
      </c>
      <c r="H7692" s="53">
        <v>0</v>
      </c>
      <c r="I7692" s="53" t="s">
        <v>1411</v>
      </c>
    </row>
    <row r="7693" spans="1:9" ht="17.399999999999999" x14ac:dyDescent="0.3">
      <c r="A7693" s="53" t="s">
        <v>1202</v>
      </c>
      <c r="B7693" s="57">
        <v>45658</v>
      </c>
      <c r="C7693" s="59">
        <v>93926394.510000005</v>
      </c>
      <c r="D7693" s="60">
        <v>35</v>
      </c>
      <c r="E7693" s="54">
        <v>939263.95</v>
      </c>
      <c r="F7693" s="54">
        <v>798125.01</v>
      </c>
      <c r="G7693" s="55">
        <v>0.85</v>
      </c>
      <c r="H7693" s="53">
        <v>0</v>
      </c>
      <c r="I7693" s="53" t="s">
        <v>1410</v>
      </c>
    </row>
    <row r="7694" spans="1:9" ht="17.399999999999999" x14ac:dyDescent="0.3">
      <c r="A7694" s="53" t="s">
        <v>1202</v>
      </c>
      <c r="B7694" s="57">
        <v>45689</v>
      </c>
      <c r="C7694" s="59">
        <v>92579765.099999994</v>
      </c>
      <c r="D7694" s="60">
        <v>0</v>
      </c>
      <c r="E7694" s="54">
        <v>925797.65</v>
      </c>
      <c r="F7694" s="54">
        <v>930801.15</v>
      </c>
      <c r="G7694" s="55">
        <v>1.0049999999999999</v>
      </c>
      <c r="H7694" s="53">
        <v>0</v>
      </c>
      <c r="I7694" s="53" t="s">
        <v>1408</v>
      </c>
    </row>
    <row r="7695" spans="1:9" ht="17.399999999999999" x14ac:dyDescent="0.3">
      <c r="A7695" s="53" t="s">
        <v>1202</v>
      </c>
      <c r="B7695" s="57">
        <v>45717</v>
      </c>
      <c r="C7695" s="59">
        <v>91104432.819999993</v>
      </c>
      <c r="D7695" s="60">
        <v>0</v>
      </c>
      <c r="E7695" s="54">
        <v>911044.33</v>
      </c>
      <c r="F7695" s="54">
        <v>910432.13</v>
      </c>
      <c r="G7695" s="55">
        <v>0.999</v>
      </c>
      <c r="H7695" s="53">
        <v>0</v>
      </c>
      <c r="I7695" s="53" t="s">
        <v>1408</v>
      </c>
    </row>
    <row r="7696" spans="1:9" ht="17.399999999999999" x14ac:dyDescent="0.3">
      <c r="A7696" s="53" t="s">
        <v>1202</v>
      </c>
      <c r="B7696" s="57">
        <v>45748</v>
      </c>
      <c r="C7696" s="59">
        <v>89340997.329999998</v>
      </c>
      <c r="D7696" s="60">
        <v>0</v>
      </c>
      <c r="E7696" s="54">
        <v>893409.97</v>
      </c>
      <c r="F7696" s="54">
        <v>986986.27</v>
      </c>
      <c r="G7696" s="55">
        <v>1.105</v>
      </c>
      <c r="H7696" s="53">
        <v>0</v>
      </c>
      <c r="I7696" s="53" t="s">
        <v>1408</v>
      </c>
    </row>
    <row r="7697" spans="1:9" ht="17.399999999999999" x14ac:dyDescent="0.3">
      <c r="A7697" s="53" t="s">
        <v>1202</v>
      </c>
      <c r="B7697" s="57">
        <v>45778</v>
      </c>
      <c r="C7697" s="59">
        <v>87465499.730000004</v>
      </c>
      <c r="D7697" s="60">
        <v>0</v>
      </c>
      <c r="E7697" s="54">
        <v>874655</v>
      </c>
      <c r="F7697" s="54">
        <v>840785</v>
      </c>
      <c r="G7697" s="55">
        <v>0.96099999999999997</v>
      </c>
      <c r="H7697" s="53">
        <v>0</v>
      </c>
      <c r="I7697" s="53" t="s">
        <v>1408</v>
      </c>
    </row>
    <row r="7698" spans="1:9" ht="17.399999999999999" x14ac:dyDescent="0.3">
      <c r="A7698" s="53" t="s">
        <v>1202</v>
      </c>
      <c r="B7698" s="57">
        <v>45809</v>
      </c>
      <c r="C7698" s="59">
        <v>87465499.730000004</v>
      </c>
      <c r="D7698" s="60">
        <v>220</v>
      </c>
      <c r="E7698" s="54">
        <v>874655</v>
      </c>
      <c r="F7698" s="54">
        <v>40029.339999999997</v>
      </c>
      <c r="G7698" s="55">
        <v>4.5999999999999999E-2</v>
      </c>
      <c r="H7698" s="53">
        <v>0</v>
      </c>
      <c r="I7698" s="53" t="s">
        <v>1412</v>
      </c>
    </row>
    <row r="7699" spans="1:9" ht="17.399999999999999" x14ac:dyDescent="0.3">
      <c r="A7699" s="53" t="s">
        <v>1202</v>
      </c>
      <c r="B7699" s="57">
        <v>45839</v>
      </c>
      <c r="C7699" s="59">
        <v>87465499.730000004</v>
      </c>
      <c r="D7699" s="60">
        <v>999</v>
      </c>
      <c r="E7699" s="54">
        <v>874655</v>
      </c>
      <c r="F7699" s="54">
        <v>62562.02</v>
      </c>
      <c r="G7699" s="55">
        <v>7.1999999999999995E-2</v>
      </c>
      <c r="H7699" s="53">
        <v>0</v>
      </c>
      <c r="I7699" s="53" t="s">
        <v>1412</v>
      </c>
    </row>
    <row r="7700" spans="1:9" ht="17.399999999999999" x14ac:dyDescent="0.3">
      <c r="A7700" s="53" t="s">
        <v>1202</v>
      </c>
      <c r="B7700" s="57">
        <v>45870</v>
      </c>
      <c r="C7700" s="59">
        <v>87465499.730000004</v>
      </c>
      <c r="D7700" s="60">
        <v>999</v>
      </c>
      <c r="E7700" s="54">
        <v>874655</v>
      </c>
      <c r="F7700" s="54">
        <v>94728.09</v>
      </c>
      <c r="G7700" s="55">
        <v>0.108</v>
      </c>
      <c r="H7700" s="53">
        <v>0</v>
      </c>
      <c r="I7700" s="53" t="s">
        <v>1412</v>
      </c>
    </row>
    <row r="7701" spans="1:9" ht="17.399999999999999" x14ac:dyDescent="0.3">
      <c r="A7701" s="53" t="s">
        <v>1202</v>
      </c>
      <c r="B7701" s="57">
        <v>45901</v>
      </c>
      <c r="C7701" s="59">
        <v>87465499.730000004</v>
      </c>
      <c r="D7701" s="60">
        <v>999</v>
      </c>
      <c r="E7701" s="54">
        <v>874655</v>
      </c>
      <c r="F7701" s="54">
        <v>7464.12</v>
      </c>
      <c r="G7701" s="55">
        <v>8.9999999999999993E-3</v>
      </c>
      <c r="H7701" s="53">
        <v>0</v>
      </c>
      <c r="I7701" s="53" t="s">
        <v>1412</v>
      </c>
    </row>
    <row r="7702" spans="1:9" ht="17.399999999999999" x14ac:dyDescent="0.3">
      <c r="A7702" s="53" t="s">
        <v>1202</v>
      </c>
      <c r="B7702" s="57">
        <v>45931</v>
      </c>
      <c r="C7702" s="59">
        <v>87465499.730000004</v>
      </c>
      <c r="D7702" s="60">
        <v>999</v>
      </c>
      <c r="E7702" s="54">
        <v>874655</v>
      </c>
      <c r="F7702" s="54">
        <v>100137.12</v>
      </c>
      <c r="G7702" s="55">
        <v>0.114</v>
      </c>
      <c r="H7702" s="53">
        <v>0</v>
      </c>
      <c r="I7702" s="53" t="s">
        <v>1412</v>
      </c>
    </row>
    <row r="7703" spans="1:9" ht="17.399999999999999" x14ac:dyDescent="0.3">
      <c r="A7703" s="53" t="s">
        <v>1202</v>
      </c>
      <c r="B7703" s="57">
        <v>45962</v>
      </c>
      <c r="C7703" s="59">
        <v>87465499.730000004</v>
      </c>
      <c r="D7703" s="60">
        <v>999</v>
      </c>
      <c r="E7703" s="54">
        <v>874655</v>
      </c>
      <c r="F7703" s="54">
        <v>137001.51</v>
      </c>
      <c r="G7703" s="55">
        <v>0.157</v>
      </c>
      <c r="H7703" s="53">
        <v>0</v>
      </c>
      <c r="I7703" s="53" t="s">
        <v>1412</v>
      </c>
    </row>
    <row r="7704" spans="1:9" ht="17.399999999999999" x14ac:dyDescent="0.3">
      <c r="A7704" s="53" t="s">
        <v>1202</v>
      </c>
      <c r="B7704" s="57">
        <v>45992</v>
      </c>
      <c r="C7704" s="59">
        <v>87465499.730000004</v>
      </c>
      <c r="D7704" s="60">
        <v>999</v>
      </c>
      <c r="E7704" s="54">
        <v>874655</v>
      </c>
      <c r="F7704" s="54">
        <v>5826.08</v>
      </c>
      <c r="G7704" s="55">
        <v>7.0000000000000001E-3</v>
      </c>
      <c r="H7704" s="53">
        <v>0</v>
      </c>
      <c r="I7704" s="53" t="s">
        <v>1412</v>
      </c>
    </row>
    <row r="7705" spans="1:9" ht="17.399999999999999" x14ac:dyDescent="0.3">
      <c r="A7705" s="53" t="s">
        <v>1203</v>
      </c>
      <c r="B7705" s="57">
        <v>45658</v>
      </c>
      <c r="C7705" s="59">
        <v>6831680.1699999999</v>
      </c>
      <c r="D7705" s="60">
        <v>0</v>
      </c>
      <c r="E7705" s="54">
        <v>102475.2</v>
      </c>
      <c r="F7705" s="54">
        <v>109025.83</v>
      </c>
      <c r="G7705" s="55">
        <v>1.0640000000000001</v>
      </c>
      <c r="H7705" s="53">
        <v>0</v>
      </c>
      <c r="I7705" s="53" t="s">
        <v>1408</v>
      </c>
    </row>
    <row r="7706" spans="1:9" ht="17.399999999999999" x14ac:dyDescent="0.3">
      <c r="A7706" s="53" t="s">
        <v>1203</v>
      </c>
      <c r="B7706" s="57">
        <v>45689</v>
      </c>
      <c r="C7706" s="59">
        <v>6686297.4299999997</v>
      </c>
      <c r="D7706" s="60">
        <v>15</v>
      </c>
      <c r="E7706" s="54">
        <v>100294.46</v>
      </c>
      <c r="F7706" s="54">
        <v>115218.37</v>
      </c>
      <c r="G7706" s="55">
        <v>1.149</v>
      </c>
      <c r="H7706" s="53">
        <v>0</v>
      </c>
      <c r="I7706" s="53" t="s">
        <v>1408</v>
      </c>
    </row>
    <row r="7707" spans="1:9" ht="17.399999999999999" x14ac:dyDescent="0.3">
      <c r="A7707" s="53" t="s">
        <v>1203</v>
      </c>
      <c r="B7707" s="57">
        <v>45717</v>
      </c>
      <c r="C7707" s="59">
        <v>6516318.9100000001</v>
      </c>
      <c r="D7707" s="60">
        <v>15</v>
      </c>
      <c r="E7707" s="54">
        <v>97744.78</v>
      </c>
      <c r="F7707" s="54">
        <v>109335.31</v>
      </c>
      <c r="G7707" s="55">
        <v>1.119</v>
      </c>
      <c r="H7707" s="53">
        <v>0</v>
      </c>
      <c r="I7707" s="53" t="s">
        <v>1408</v>
      </c>
    </row>
    <row r="7708" spans="1:9" ht="17.399999999999999" x14ac:dyDescent="0.3">
      <c r="A7708" s="53" t="s">
        <v>1203</v>
      </c>
      <c r="B7708" s="57">
        <v>45748</v>
      </c>
      <c r="C7708" s="59">
        <v>6349452.4000000004</v>
      </c>
      <c r="D7708" s="60">
        <v>35</v>
      </c>
      <c r="E7708" s="54">
        <v>95241.79</v>
      </c>
      <c r="F7708" s="54">
        <v>57641.41</v>
      </c>
      <c r="G7708" s="55">
        <v>0.60499999999999998</v>
      </c>
      <c r="H7708" s="53">
        <v>0</v>
      </c>
      <c r="I7708" s="53" t="s">
        <v>1410</v>
      </c>
    </row>
    <row r="7709" spans="1:9" ht="17.399999999999999" x14ac:dyDescent="0.3">
      <c r="A7709" s="53" t="s">
        <v>1203</v>
      </c>
      <c r="B7709" s="57">
        <v>45778</v>
      </c>
      <c r="C7709" s="59">
        <v>6349452.4000000004</v>
      </c>
      <c r="D7709" s="60">
        <v>185</v>
      </c>
      <c r="E7709" s="54">
        <v>95241.79</v>
      </c>
      <c r="F7709" s="54">
        <v>17567.55</v>
      </c>
      <c r="G7709" s="55">
        <v>0.184</v>
      </c>
      <c r="H7709" s="53">
        <v>1</v>
      </c>
      <c r="I7709" s="53" t="s">
        <v>1412</v>
      </c>
    </row>
    <row r="7710" spans="1:9" ht="17.399999999999999" x14ac:dyDescent="0.3">
      <c r="A7710" s="53" t="s">
        <v>1203</v>
      </c>
      <c r="B7710" s="57">
        <v>45809</v>
      </c>
      <c r="C7710" s="59">
        <v>6349452.4000000004</v>
      </c>
      <c r="D7710" s="60">
        <v>999</v>
      </c>
      <c r="E7710" s="54">
        <v>95241.79</v>
      </c>
      <c r="F7710" s="54">
        <v>17687.28</v>
      </c>
      <c r="G7710" s="55">
        <v>0.186</v>
      </c>
      <c r="H7710" s="53">
        <v>1</v>
      </c>
      <c r="I7710" s="53" t="s">
        <v>1412</v>
      </c>
    </row>
    <row r="7711" spans="1:9" ht="17.399999999999999" x14ac:dyDescent="0.3">
      <c r="A7711" s="53" t="s">
        <v>1203</v>
      </c>
      <c r="B7711" s="57">
        <v>45839</v>
      </c>
      <c r="C7711" s="59">
        <v>6349452.4000000004</v>
      </c>
      <c r="D7711" s="60">
        <v>999</v>
      </c>
      <c r="E7711" s="54">
        <v>95241.79</v>
      </c>
      <c r="F7711" s="54">
        <v>13687.42</v>
      </c>
      <c r="G7711" s="55">
        <v>0.14399999999999999</v>
      </c>
      <c r="H7711" s="53">
        <v>1</v>
      </c>
      <c r="I7711" s="53" t="s">
        <v>1412</v>
      </c>
    </row>
    <row r="7712" spans="1:9" ht="17.399999999999999" x14ac:dyDescent="0.3">
      <c r="A7712" s="53" t="s">
        <v>1203</v>
      </c>
      <c r="B7712" s="57">
        <v>45870</v>
      </c>
      <c r="C7712" s="59">
        <v>6349452.4000000004</v>
      </c>
      <c r="D7712" s="60">
        <v>999</v>
      </c>
      <c r="E7712" s="54">
        <v>95241.79</v>
      </c>
      <c r="F7712" s="54">
        <v>17680.25</v>
      </c>
      <c r="G7712" s="55">
        <v>0.186</v>
      </c>
      <c r="H7712" s="53">
        <v>1</v>
      </c>
      <c r="I7712" s="53" t="s">
        <v>1412</v>
      </c>
    </row>
    <row r="7713" spans="1:9" ht="17.399999999999999" x14ac:dyDescent="0.3">
      <c r="A7713" s="53" t="s">
        <v>1203</v>
      </c>
      <c r="B7713" s="57">
        <v>45901</v>
      </c>
      <c r="C7713" s="59">
        <v>6349452.4000000004</v>
      </c>
      <c r="D7713" s="60">
        <v>999</v>
      </c>
      <c r="E7713" s="54">
        <v>95241.79</v>
      </c>
      <c r="F7713" s="54">
        <v>9971.2199999999993</v>
      </c>
      <c r="G7713" s="55">
        <v>0.105</v>
      </c>
      <c r="H7713" s="53">
        <v>1</v>
      </c>
      <c r="I7713" s="53" t="s">
        <v>1412</v>
      </c>
    </row>
    <row r="7714" spans="1:9" ht="17.399999999999999" x14ac:dyDescent="0.3">
      <c r="A7714" s="53" t="s">
        <v>1203</v>
      </c>
      <c r="B7714" s="57">
        <v>45931</v>
      </c>
      <c r="C7714" s="59">
        <v>6349452.4000000004</v>
      </c>
      <c r="D7714" s="60">
        <v>999</v>
      </c>
      <c r="E7714" s="54">
        <v>95241.79</v>
      </c>
      <c r="F7714" s="54">
        <v>5850.48</v>
      </c>
      <c r="G7714" s="55">
        <v>6.0999999999999999E-2</v>
      </c>
      <c r="H7714" s="53">
        <v>1</v>
      </c>
      <c r="I7714" s="53" t="s">
        <v>1412</v>
      </c>
    </row>
    <row r="7715" spans="1:9" ht="17.399999999999999" x14ac:dyDescent="0.3">
      <c r="A7715" s="53" t="s">
        <v>1203</v>
      </c>
      <c r="B7715" s="57">
        <v>45962</v>
      </c>
      <c r="C7715" s="59">
        <v>6349452.4000000004</v>
      </c>
      <c r="D7715" s="60">
        <v>999</v>
      </c>
      <c r="E7715" s="54">
        <v>95241.79</v>
      </c>
      <c r="F7715" s="54">
        <v>11199.7</v>
      </c>
      <c r="G7715" s="55">
        <v>0.11799999999999999</v>
      </c>
      <c r="H7715" s="53">
        <v>1</v>
      </c>
      <c r="I7715" s="53" t="s">
        <v>1412</v>
      </c>
    </row>
    <row r="7716" spans="1:9" ht="17.399999999999999" x14ac:dyDescent="0.3">
      <c r="A7716" s="53" t="s">
        <v>1203</v>
      </c>
      <c r="B7716" s="57">
        <v>45992</v>
      </c>
      <c r="C7716" s="59">
        <v>6349452.4000000004</v>
      </c>
      <c r="D7716" s="60">
        <v>999</v>
      </c>
      <c r="E7716" s="54">
        <v>95241.79</v>
      </c>
      <c r="F7716" s="54">
        <v>12959.53</v>
      </c>
      <c r="G7716" s="55">
        <v>0.13600000000000001</v>
      </c>
      <c r="H7716" s="53">
        <v>1</v>
      </c>
      <c r="I7716" s="53" t="s">
        <v>1412</v>
      </c>
    </row>
    <row r="7717" spans="1:9" ht="17.399999999999999" x14ac:dyDescent="0.3">
      <c r="A7717" s="53" t="s">
        <v>1205</v>
      </c>
      <c r="B7717" s="57">
        <v>45658</v>
      </c>
      <c r="C7717" s="59">
        <v>858059.96</v>
      </c>
      <c r="D7717" s="60">
        <v>0</v>
      </c>
      <c r="E7717" s="54">
        <v>12870.9</v>
      </c>
      <c r="F7717" s="54">
        <v>12883.25</v>
      </c>
      <c r="G7717" s="55">
        <v>1.0009999999999999</v>
      </c>
      <c r="H7717" s="53">
        <v>0</v>
      </c>
      <c r="I7717" s="53" t="s">
        <v>1408</v>
      </c>
    </row>
    <row r="7718" spans="1:9" ht="17.399999999999999" x14ac:dyDescent="0.3">
      <c r="A7718" s="53" t="s">
        <v>1205</v>
      </c>
      <c r="B7718" s="57">
        <v>45689</v>
      </c>
      <c r="C7718" s="59">
        <v>830432.17</v>
      </c>
      <c r="D7718" s="60">
        <v>0</v>
      </c>
      <c r="E7718" s="54">
        <v>12456.48</v>
      </c>
      <c r="F7718" s="54">
        <v>14308.17</v>
      </c>
      <c r="G7718" s="55">
        <v>1.149</v>
      </c>
      <c r="H7718" s="53">
        <v>0</v>
      </c>
      <c r="I7718" s="53" t="s">
        <v>1408</v>
      </c>
    </row>
    <row r="7719" spans="1:9" ht="17.399999999999999" x14ac:dyDescent="0.3">
      <c r="A7719" s="53" t="s">
        <v>1205</v>
      </c>
      <c r="B7719" s="57">
        <v>45717</v>
      </c>
      <c r="C7719" s="59">
        <v>807866.74</v>
      </c>
      <c r="D7719" s="60">
        <v>15</v>
      </c>
      <c r="E7719" s="54">
        <v>12118</v>
      </c>
      <c r="F7719" s="54">
        <v>13200.59</v>
      </c>
      <c r="G7719" s="55">
        <v>1.089</v>
      </c>
      <c r="H7719" s="53">
        <v>0</v>
      </c>
      <c r="I7719" s="53" t="s">
        <v>1408</v>
      </c>
    </row>
    <row r="7720" spans="1:9" ht="17.399999999999999" x14ac:dyDescent="0.3">
      <c r="A7720" s="53" t="s">
        <v>1205</v>
      </c>
      <c r="B7720" s="57">
        <v>45748</v>
      </c>
      <c r="C7720" s="59">
        <v>784980.07</v>
      </c>
      <c r="D7720" s="60">
        <v>0</v>
      </c>
      <c r="E7720" s="54">
        <v>11774.7</v>
      </c>
      <c r="F7720" s="54">
        <v>13422.36</v>
      </c>
      <c r="G7720" s="55">
        <v>1.1399999999999999</v>
      </c>
      <c r="H7720" s="53">
        <v>0</v>
      </c>
      <c r="I7720" s="53" t="s">
        <v>1408</v>
      </c>
    </row>
    <row r="7721" spans="1:9" ht="17.399999999999999" x14ac:dyDescent="0.3">
      <c r="A7721" s="53" t="s">
        <v>1205</v>
      </c>
      <c r="B7721" s="57">
        <v>45778</v>
      </c>
      <c r="C7721" s="59">
        <v>759441.48</v>
      </c>
      <c r="D7721" s="60">
        <v>0</v>
      </c>
      <c r="E7721" s="54">
        <v>11391.62</v>
      </c>
      <c r="F7721" s="54">
        <v>11682.88</v>
      </c>
      <c r="G7721" s="55">
        <v>1.026</v>
      </c>
      <c r="H7721" s="53">
        <v>0</v>
      </c>
      <c r="I7721" s="53" t="s">
        <v>1408</v>
      </c>
    </row>
    <row r="7722" spans="1:9" ht="17.399999999999999" x14ac:dyDescent="0.3">
      <c r="A7722" s="53" t="s">
        <v>1205</v>
      </c>
      <c r="B7722" s="57">
        <v>45809</v>
      </c>
      <c r="C7722" s="59">
        <v>737281.4</v>
      </c>
      <c r="D7722" s="60">
        <v>0</v>
      </c>
      <c r="E7722" s="54">
        <v>11059.22</v>
      </c>
      <c r="F7722" s="54">
        <v>11556.51</v>
      </c>
      <c r="G7722" s="55">
        <v>1.0449999999999999</v>
      </c>
      <c r="H7722" s="53">
        <v>0</v>
      </c>
      <c r="I7722" s="53" t="s">
        <v>1408</v>
      </c>
    </row>
    <row r="7723" spans="1:9" ht="17.399999999999999" x14ac:dyDescent="0.3">
      <c r="A7723" s="53" t="s">
        <v>1205</v>
      </c>
      <c r="B7723" s="57">
        <v>45839</v>
      </c>
      <c r="C7723" s="59">
        <v>714818.59</v>
      </c>
      <c r="D7723" s="60">
        <v>0</v>
      </c>
      <c r="E7723" s="54">
        <v>10722.28</v>
      </c>
      <c r="F7723" s="54">
        <v>11567.7</v>
      </c>
      <c r="G7723" s="55">
        <v>1.079</v>
      </c>
      <c r="H7723" s="53">
        <v>0</v>
      </c>
      <c r="I7723" s="53" t="s">
        <v>1408</v>
      </c>
    </row>
    <row r="7724" spans="1:9" ht="17.399999999999999" x14ac:dyDescent="0.3">
      <c r="A7724" s="53" t="s">
        <v>1205</v>
      </c>
      <c r="B7724" s="57">
        <v>45870</v>
      </c>
      <c r="C7724" s="59">
        <v>694557.58</v>
      </c>
      <c r="D7724" s="60">
        <v>0</v>
      </c>
      <c r="E7724" s="54">
        <v>10418.36</v>
      </c>
      <c r="F7724" s="54">
        <v>11358.33</v>
      </c>
      <c r="G7724" s="55">
        <v>1.0900000000000001</v>
      </c>
      <c r="H7724" s="53">
        <v>0</v>
      </c>
      <c r="I7724" s="53" t="s">
        <v>1408</v>
      </c>
    </row>
    <row r="7725" spans="1:9" ht="17.399999999999999" x14ac:dyDescent="0.3">
      <c r="A7725" s="53" t="s">
        <v>1205</v>
      </c>
      <c r="B7725" s="57">
        <v>45901</v>
      </c>
      <c r="C7725" s="59">
        <v>672812.24</v>
      </c>
      <c r="D7725" s="60">
        <v>0</v>
      </c>
      <c r="E7725" s="54">
        <v>10092.18</v>
      </c>
      <c r="F7725" s="54">
        <v>11487.7</v>
      </c>
      <c r="G7725" s="55">
        <v>1.1379999999999999</v>
      </c>
      <c r="H7725" s="53">
        <v>0</v>
      </c>
      <c r="I7725" s="53" t="s">
        <v>1408</v>
      </c>
    </row>
    <row r="7726" spans="1:9" ht="17.399999999999999" x14ac:dyDescent="0.3">
      <c r="A7726" s="53" t="s">
        <v>1205</v>
      </c>
      <c r="B7726" s="57">
        <v>45931</v>
      </c>
      <c r="C7726" s="59">
        <v>651082.38</v>
      </c>
      <c r="D7726" s="60">
        <v>0</v>
      </c>
      <c r="E7726" s="54">
        <v>9766.24</v>
      </c>
      <c r="F7726" s="54">
        <v>11013.46</v>
      </c>
      <c r="G7726" s="55">
        <v>1.1279999999999999</v>
      </c>
      <c r="H7726" s="53">
        <v>0</v>
      </c>
      <c r="I7726" s="53" t="s">
        <v>1408</v>
      </c>
    </row>
    <row r="7727" spans="1:9" ht="17.399999999999999" x14ac:dyDescent="0.3">
      <c r="A7727" s="53" t="s">
        <v>1205</v>
      </c>
      <c r="B7727" s="57">
        <v>45962</v>
      </c>
      <c r="C7727" s="59">
        <v>631163.56999999995</v>
      </c>
      <c r="D7727" s="60">
        <v>0</v>
      </c>
      <c r="E7727" s="54">
        <v>9467.4500000000007</v>
      </c>
      <c r="F7727" s="54">
        <v>10383.52</v>
      </c>
      <c r="G7727" s="55">
        <v>1.097</v>
      </c>
      <c r="H7727" s="53">
        <v>0</v>
      </c>
      <c r="I7727" s="53" t="s">
        <v>1408</v>
      </c>
    </row>
    <row r="7728" spans="1:9" ht="17.399999999999999" x14ac:dyDescent="0.3">
      <c r="A7728" s="53" t="s">
        <v>1205</v>
      </c>
      <c r="B7728" s="57">
        <v>45992</v>
      </c>
      <c r="C7728" s="59">
        <v>612170.89</v>
      </c>
      <c r="D7728" s="60">
        <v>0</v>
      </c>
      <c r="E7728" s="54">
        <v>9182.56</v>
      </c>
      <c r="F7728" s="54">
        <v>8951.5400000000009</v>
      </c>
      <c r="G7728" s="55">
        <v>0.97499999999999998</v>
      </c>
      <c r="H7728" s="53">
        <v>0</v>
      </c>
      <c r="I7728" s="53" t="s">
        <v>1408</v>
      </c>
    </row>
    <row r="7729" spans="1:9" ht="17.399999999999999" x14ac:dyDescent="0.3">
      <c r="A7729" s="53" t="s">
        <v>1207</v>
      </c>
      <c r="B7729" s="57">
        <v>45658</v>
      </c>
      <c r="C7729" s="59">
        <v>4826172.4800000004</v>
      </c>
      <c r="D7729" s="60">
        <v>0</v>
      </c>
      <c r="E7729" s="54">
        <v>72392.59</v>
      </c>
      <c r="F7729" s="54">
        <v>68786.990000000005</v>
      </c>
      <c r="G7729" s="55">
        <v>0.95</v>
      </c>
      <c r="H7729" s="53">
        <v>0</v>
      </c>
      <c r="I7729" s="53" t="s">
        <v>1408</v>
      </c>
    </row>
    <row r="7730" spans="1:9" ht="17.399999999999999" x14ac:dyDescent="0.3">
      <c r="A7730" s="53" t="s">
        <v>1207</v>
      </c>
      <c r="B7730" s="57">
        <v>45689</v>
      </c>
      <c r="C7730" s="59">
        <v>4677765.1200000001</v>
      </c>
      <c r="D7730" s="60">
        <v>0</v>
      </c>
      <c r="E7730" s="54">
        <v>70166.48</v>
      </c>
      <c r="F7730" s="54">
        <v>75529.039999999994</v>
      </c>
      <c r="G7730" s="55">
        <v>1.0760000000000001</v>
      </c>
      <c r="H7730" s="53">
        <v>0</v>
      </c>
      <c r="I7730" s="53" t="s">
        <v>1408</v>
      </c>
    </row>
    <row r="7731" spans="1:9" ht="17.399999999999999" x14ac:dyDescent="0.3">
      <c r="A7731" s="53" t="s">
        <v>1207</v>
      </c>
      <c r="B7731" s="57">
        <v>45717</v>
      </c>
      <c r="C7731" s="59">
        <v>4548482.8499999996</v>
      </c>
      <c r="D7731" s="60">
        <v>0</v>
      </c>
      <c r="E7731" s="54">
        <v>68227.240000000005</v>
      </c>
      <c r="F7731" s="54">
        <v>66384.479999999996</v>
      </c>
      <c r="G7731" s="55">
        <v>0.97299999999999998</v>
      </c>
      <c r="H7731" s="53">
        <v>0</v>
      </c>
      <c r="I7731" s="53" t="s">
        <v>1408</v>
      </c>
    </row>
    <row r="7732" spans="1:9" ht="17.399999999999999" x14ac:dyDescent="0.3">
      <c r="A7732" s="53" t="s">
        <v>1207</v>
      </c>
      <c r="B7732" s="57">
        <v>45748</v>
      </c>
      <c r="C7732" s="59">
        <v>4403402.66</v>
      </c>
      <c r="D7732" s="60">
        <v>0</v>
      </c>
      <c r="E7732" s="54">
        <v>66051.039999999994</v>
      </c>
      <c r="F7732" s="54">
        <v>68692.679999999993</v>
      </c>
      <c r="G7732" s="55">
        <v>1.04</v>
      </c>
      <c r="H7732" s="53">
        <v>0</v>
      </c>
      <c r="I7732" s="53" t="s">
        <v>1408</v>
      </c>
    </row>
    <row r="7733" spans="1:9" ht="17.399999999999999" x14ac:dyDescent="0.3">
      <c r="A7733" s="53" t="s">
        <v>1207</v>
      </c>
      <c r="B7733" s="57">
        <v>45778</v>
      </c>
      <c r="C7733" s="59">
        <v>4262566</v>
      </c>
      <c r="D7733" s="60">
        <v>65</v>
      </c>
      <c r="E7733" s="54">
        <v>63938.49</v>
      </c>
      <c r="F7733" s="54">
        <v>45112.69</v>
      </c>
      <c r="G7733" s="55">
        <v>0.70599999999999996</v>
      </c>
      <c r="H7733" s="53">
        <v>0</v>
      </c>
      <c r="I7733" s="53" t="s">
        <v>1411</v>
      </c>
    </row>
    <row r="7734" spans="1:9" ht="17.399999999999999" x14ac:dyDescent="0.3">
      <c r="A7734" s="53" t="s">
        <v>1207</v>
      </c>
      <c r="B7734" s="57">
        <v>45809</v>
      </c>
      <c r="C7734" s="59">
        <v>4132853.61</v>
      </c>
      <c r="D7734" s="60">
        <v>0</v>
      </c>
      <c r="E7734" s="54">
        <v>61992.800000000003</v>
      </c>
      <c r="F7734" s="54">
        <v>70598.89</v>
      </c>
      <c r="G7734" s="55">
        <v>1.139</v>
      </c>
      <c r="H7734" s="53">
        <v>0</v>
      </c>
      <c r="I7734" s="53" t="s">
        <v>1408</v>
      </c>
    </row>
    <row r="7735" spans="1:9" ht="17.399999999999999" x14ac:dyDescent="0.3">
      <c r="A7735" s="53" t="s">
        <v>1207</v>
      </c>
      <c r="B7735" s="57">
        <v>45839</v>
      </c>
      <c r="C7735" s="59">
        <v>4017322.04</v>
      </c>
      <c r="D7735" s="60">
        <v>0</v>
      </c>
      <c r="E7735" s="54">
        <v>60259.83</v>
      </c>
      <c r="F7735" s="54">
        <v>67249.460000000006</v>
      </c>
      <c r="G7735" s="55">
        <v>1.1160000000000001</v>
      </c>
      <c r="H7735" s="53">
        <v>0</v>
      </c>
      <c r="I7735" s="53" t="s">
        <v>1408</v>
      </c>
    </row>
    <row r="7736" spans="1:9" ht="17.399999999999999" x14ac:dyDescent="0.3">
      <c r="A7736" s="53" t="s">
        <v>1207</v>
      </c>
      <c r="B7736" s="57">
        <v>45870</v>
      </c>
      <c r="C7736" s="59">
        <v>3887411.38</v>
      </c>
      <c r="D7736" s="60">
        <v>0</v>
      </c>
      <c r="E7736" s="54">
        <v>58311.17</v>
      </c>
      <c r="F7736" s="54">
        <v>56398.42</v>
      </c>
      <c r="G7736" s="55">
        <v>0.96699999999999997</v>
      </c>
      <c r="H7736" s="53">
        <v>0</v>
      </c>
      <c r="I7736" s="53" t="s">
        <v>1408</v>
      </c>
    </row>
    <row r="7737" spans="1:9" ht="17.399999999999999" x14ac:dyDescent="0.3">
      <c r="A7737" s="53" t="s">
        <v>1207</v>
      </c>
      <c r="B7737" s="57">
        <v>45901</v>
      </c>
      <c r="C7737" s="59">
        <v>3765099.64</v>
      </c>
      <c r="D7737" s="60">
        <v>0</v>
      </c>
      <c r="E7737" s="54">
        <v>56476.49</v>
      </c>
      <c r="F7737" s="54">
        <v>64323.42</v>
      </c>
      <c r="G7737" s="55">
        <v>1.139</v>
      </c>
      <c r="H7737" s="53">
        <v>0</v>
      </c>
      <c r="I7737" s="53" t="s">
        <v>1408</v>
      </c>
    </row>
    <row r="7738" spans="1:9" ht="17.399999999999999" x14ac:dyDescent="0.3">
      <c r="A7738" s="53" t="s">
        <v>1207</v>
      </c>
      <c r="B7738" s="57">
        <v>45931</v>
      </c>
      <c r="C7738" s="59">
        <v>3643820.68</v>
      </c>
      <c r="D7738" s="60">
        <v>0</v>
      </c>
      <c r="E7738" s="54">
        <v>54657.31</v>
      </c>
      <c r="F7738" s="54">
        <v>54237.11</v>
      </c>
      <c r="G7738" s="55">
        <v>0.99199999999999999</v>
      </c>
      <c r="H7738" s="53">
        <v>0</v>
      </c>
      <c r="I7738" s="53" t="s">
        <v>1408</v>
      </c>
    </row>
    <row r="7739" spans="1:9" ht="17.399999999999999" x14ac:dyDescent="0.3">
      <c r="A7739" s="53" t="s">
        <v>1207</v>
      </c>
      <c r="B7739" s="57">
        <v>45962</v>
      </c>
      <c r="C7739" s="59">
        <v>3524452.52</v>
      </c>
      <c r="D7739" s="60">
        <v>0</v>
      </c>
      <c r="E7739" s="54">
        <v>52866.79</v>
      </c>
      <c r="F7739" s="54">
        <v>55907.26</v>
      </c>
      <c r="G7739" s="55">
        <v>1.0580000000000001</v>
      </c>
      <c r="H7739" s="53">
        <v>0</v>
      </c>
      <c r="I7739" s="53" t="s">
        <v>1408</v>
      </c>
    </row>
    <row r="7740" spans="1:9" ht="17.399999999999999" x14ac:dyDescent="0.3">
      <c r="A7740" s="53" t="s">
        <v>1207</v>
      </c>
      <c r="B7740" s="57">
        <v>45992</v>
      </c>
      <c r="C7740" s="59">
        <v>3429608.54</v>
      </c>
      <c r="D7740" s="60">
        <v>0</v>
      </c>
      <c r="E7740" s="54">
        <v>51444.13</v>
      </c>
      <c r="F7740" s="54">
        <v>56690.2</v>
      </c>
      <c r="G7740" s="55">
        <v>1.1020000000000001</v>
      </c>
      <c r="H7740" s="53">
        <v>0</v>
      </c>
      <c r="I7740" s="53" t="s">
        <v>1408</v>
      </c>
    </row>
    <row r="7741" spans="1:9" ht="17.399999999999999" x14ac:dyDescent="0.3">
      <c r="A7741" s="53" t="s">
        <v>1208</v>
      </c>
      <c r="B7741" s="57">
        <v>45658</v>
      </c>
      <c r="C7741" s="59">
        <v>2351685.42</v>
      </c>
      <c r="D7741" s="60">
        <v>0</v>
      </c>
      <c r="E7741" s="54">
        <v>35275.279999999999</v>
      </c>
      <c r="F7741" s="54">
        <v>38055.339999999997</v>
      </c>
      <c r="G7741" s="55">
        <v>1.079</v>
      </c>
      <c r="H7741" s="53">
        <v>0</v>
      </c>
      <c r="I7741" s="53" t="s">
        <v>1408</v>
      </c>
    </row>
    <row r="7742" spans="1:9" ht="17.399999999999999" x14ac:dyDescent="0.3">
      <c r="A7742" s="53" t="s">
        <v>1208</v>
      </c>
      <c r="B7742" s="57">
        <v>45689</v>
      </c>
      <c r="C7742" s="59">
        <v>2298663.66</v>
      </c>
      <c r="D7742" s="60">
        <v>0</v>
      </c>
      <c r="E7742" s="54">
        <v>34479.949999999997</v>
      </c>
      <c r="F7742" s="54">
        <v>34980.03</v>
      </c>
      <c r="G7742" s="55">
        <v>1.0149999999999999</v>
      </c>
      <c r="H7742" s="53">
        <v>0</v>
      </c>
      <c r="I7742" s="53" t="s">
        <v>1408</v>
      </c>
    </row>
    <row r="7743" spans="1:9" ht="17.399999999999999" x14ac:dyDescent="0.3">
      <c r="A7743" s="53" t="s">
        <v>1208</v>
      </c>
      <c r="B7743" s="57">
        <v>45717</v>
      </c>
      <c r="C7743" s="59">
        <v>2237573.73</v>
      </c>
      <c r="D7743" s="60">
        <v>0</v>
      </c>
      <c r="E7743" s="54">
        <v>33563.61</v>
      </c>
      <c r="F7743" s="54">
        <v>31996.94</v>
      </c>
      <c r="G7743" s="55">
        <v>0.95299999999999996</v>
      </c>
      <c r="H7743" s="53">
        <v>0</v>
      </c>
      <c r="I7743" s="53" t="s">
        <v>1408</v>
      </c>
    </row>
    <row r="7744" spans="1:9" ht="17.399999999999999" x14ac:dyDescent="0.3">
      <c r="A7744" s="53" t="s">
        <v>1208</v>
      </c>
      <c r="B7744" s="57">
        <v>45748</v>
      </c>
      <c r="C7744" s="59">
        <v>2179027.6800000002</v>
      </c>
      <c r="D7744" s="60">
        <v>0</v>
      </c>
      <c r="E7744" s="54">
        <v>32685.42</v>
      </c>
      <c r="F7744" s="54">
        <v>34405.18</v>
      </c>
      <c r="G7744" s="55">
        <v>1.0529999999999999</v>
      </c>
      <c r="H7744" s="53">
        <v>0</v>
      </c>
      <c r="I7744" s="53" t="s">
        <v>1408</v>
      </c>
    </row>
    <row r="7745" spans="1:9" ht="17.399999999999999" x14ac:dyDescent="0.3">
      <c r="A7745" s="53" t="s">
        <v>1208</v>
      </c>
      <c r="B7745" s="57">
        <v>45778</v>
      </c>
      <c r="C7745" s="59">
        <v>2126303.2599999998</v>
      </c>
      <c r="D7745" s="60">
        <v>0</v>
      </c>
      <c r="E7745" s="54">
        <v>31894.55</v>
      </c>
      <c r="F7745" s="54">
        <v>33916.82</v>
      </c>
      <c r="G7745" s="55">
        <v>1.0629999999999999</v>
      </c>
      <c r="H7745" s="53">
        <v>0</v>
      </c>
      <c r="I7745" s="53" t="s">
        <v>1408</v>
      </c>
    </row>
    <row r="7746" spans="1:9" ht="17.399999999999999" x14ac:dyDescent="0.3">
      <c r="A7746" s="53" t="s">
        <v>1208</v>
      </c>
      <c r="B7746" s="57">
        <v>45809</v>
      </c>
      <c r="C7746" s="59">
        <v>2075904.23</v>
      </c>
      <c r="D7746" s="60">
        <v>0</v>
      </c>
      <c r="E7746" s="54">
        <v>31138.560000000001</v>
      </c>
      <c r="F7746" s="54">
        <v>30981.15</v>
      </c>
      <c r="G7746" s="55">
        <v>0.995</v>
      </c>
      <c r="H7746" s="53">
        <v>0</v>
      </c>
      <c r="I7746" s="53" t="s">
        <v>1408</v>
      </c>
    </row>
    <row r="7747" spans="1:9" ht="17.399999999999999" x14ac:dyDescent="0.3">
      <c r="A7747" s="53" t="s">
        <v>1208</v>
      </c>
      <c r="B7747" s="57">
        <v>45839</v>
      </c>
      <c r="C7747" s="59">
        <v>2030336.43</v>
      </c>
      <c r="D7747" s="60">
        <v>0</v>
      </c>
      <c r="E7747" s="54">
        <v>30455.05</v>
      </c>
      <c r="F7747" s="54">
        <v>34619.699999999997</v>
      </c>
      <c r="G7747" s="55">
        <v>1.137</v>
      </c>
      <c r="H7747" s="53">
        <v>0</v>
      </c>
      <c r="I7747" s="53" t="s">
        <v>1408</v>
      </c>
    </row>
    <row r="7748" spans="1:9" ht="17.399999999999999" x14ac:dyDescent="0.3">
      <c r="A7748" s="53" t="s">
        <v>1208</v>
      </c>
      <c r="B7748" s="57">
        <v>45870</v>
      </c>
      <c r="C7748" s="59">
        <v>1975156.5</v>
      </c>
      <c r="D7748" s="60">
        <v>35</v>
      </c>
      <c r="E7748" s="54">
        <v>29627.35</v>
      </c>
      <c r="F7748" s="54">
        <v>25740.15</v>
      </c>
      <c r="G7748" s="55">
        <v>0.86899999999999999</v>
      </c>
      <c r="H7748" s="53">
        <v>0</v>
      </c>
      <c r="I7748" s="53" t="s">
        <v>1410</v>
      </c>
    </row>
    <row r="7749" spans="1:9" ht="17.399999999999999" x14ac:dyDescent="0.3">
      <c r="A7749" s="53" t="s">
        <v>1208</v>
      </c>
      <c r="B7749" s="57">
        <v>45901</v>
      </c>
      <c r="C7749" s="59">
        <v>1929903.29</v>
      </c>
      <c r="D7749" s="60">
        <v>0</v>
      </c>
      <c r="E7749" s="54">
        <v>28948.55</v>
      </c>
      <c r="F7749" s="54">
        <v>30160.48</v>
      </c>
      <c r="G7749" s="55">
        <v>1.042</v>
      </c>
      <c r="H7749" s="53">
        <v>0</v>
      </c>
      <c r="I7749" s="53" t="s">
        <v>1408</v>
      </c>
    </row>
    <row r="7750" spans="1:9" ht="17.399999999999999" x14ac:dyDescent="0.3">
      <c r="A7750" s="53" t="s">
        <v>1208</v>
      </c>
      <c r="B7750" s="57">
        <v>45931</v>
      </c>
      <c r="C7750" s="59">
        <v>1881673.31</v>
      </c>
      <c r="D7750" s="60">
        <v>0</v>
      </c>
      <c r="E7750" s="54">
        <v>28225.1</v>
      </c>
      <c r="F7750" s="54">
        <v>28447.599999999999</v>
      </c>
      <c r="G7750" s="55">
        <v>1.008</v>
      </c>
      <c r="H7750" s="53">
        <v>0</v>
      </c>
      <c r="I7750" s="53" t="s">
        <v>1408</v>
      </c>
    </row>
    <row r="7751" spans="1:9" ht="17.399999999999999" x14ac:dyDescent="0.3">
      <c r="A7751" s="53" t="s">
        <v>1208</v>
      </c>
      <c r="B7751" s="57">
        <v>45962</v>
      </c>
      <c r="C7751" s="59">
        <v>1840554.06</v>
      </c>
      <c r="D7751" s="60">
        <v>0</v>
      </c>
      <c r="E7751" s="54">
        <v>27608.31</v>
      </c>
      <c r="F7751" s="54">
        <v>26394.39</v>
      </c>
      <c r="G7751" s="55">
        <v>0.95599999999999996</v>
      </c>
      <c r="H7751" s="53">
        <v>0</v>
      </c>
      <c r="I7751" s="53" t="s">
        <v>1408</v>
      </c>
    </row>
    <row r="7752" spans="1:9" ht="17.399999999999999" x14ac:dyDescent="0.3">
      <c r="A7752" s="53" t="s">
        <v>1208</v>
      </c>
      <c r="B7752" s="57">
        <v>45992</v>
      </c>
      <c r="C7752" s="59">
        <v>1791300.21</v>
      </c>
      <c r="D7752" s="60">
        <v>0</v>
      </c>
      <c r="E7752" s="54">
        <v>26869.5</v>
      </c>
      <c r="F7752" s="54">
        <v>29488.67</v>
      </c>
      <c r="G7752" s="55">
        <v>1.097</v>
      </c>
      <c r="H7752" s="53">
        <v>0</v>
      </c>
      <c r="I7752" s="53" t="s">
        <v>1408</v>
      </c>
    </row>
    <row r="7753" spans="1:9" ht="17.399999999999999" x14ac:dyDescent="0.3">
      <c r="A7753" s="53" t="s">
        <v>1209</v>
      </c>
      <c r="B7753" s="57">
        <v>45658</v>
      </c>
      <c r="C7753" s="59">
        <v>2654827.61</v>
      </c>
      <c r="D7753" s="60">
        <v>0</v>
      </c>
      <c r="E7753" s="54">
        <v>39822.410000000003</v>
      </c>
      <c r="F7753" s="54">
        <v>39508.04</v>
      </c>
      <c r="G7753" s="55">
        <v>0.99199999999999999</v>
      </c>
      <c r="H7753" s="53">
        <v>0</v>
      </c>
      <c r="I7753" s="53" t="s">
        <v>1408</v>
      </c>
    </row>
    <row r="7754" spans="1:9" ht="17.399999999999999" x14ac:dyDescent="0.3">
      <c r="A7754" s="53" t="s">
        <v>1209</v>
      </c>
      <c r="B7754" s="57">
        <v>45689</v>
      </c>
      <c r="C7754" s="59">
        <v>2569458.61</v>
      </c>
      <c r="D7754" s="60">
        <v>0</v>
      </c>
      <c r="E7754" s="54">
        <v>38541.879999999997</v>
      </c>
      <c r="F7754" s="54">
        <v>39918.17</v>
      </c>
      <c r="G7754" s="55">
        <v>1.036</v>
      </c>
      <c r="H7754" s="53">
        <v>0</v>
      </c>
      <c r="I7754" s="53" t="s">
        <v>1408</v>
      </c>
    </row>
    <row r="7755" spans="1:9" ht="17.399999999999999" x14ac:dyDescent="0.3">
      <c r="A7755" s="53" t="s">
        <v>1209</v>
      </c>
      <c r="B7755" s="57">
        <v>45717</v>
      </c>
      <c r="C7755" s="59">
        <v>2493559.31</v>
      </c>
      <c r="D7755" s="60">
        <v>0</v>
      </c>
      <c r="E7755" s="54">
        <v>37403.39</v>
      </c>
      <c r="F7755" s="54">
        <v>35660.43</v>
      </c>
      <c r="G7755" s="55">
        <v>0.95299999999999996</v>
      </c>
      <c r="H7755" s="53">
        <v>0</v>
      </c>
      <c r="I7755" s="53" t="s">
        <v>1408</v>
      </c>
    </row>
    <row r="7756" spans="1:9" ht="17.399999999999999" x14ac:dyDescent="0.3">
      <c r="A7756" s="53" t="s">
        <v>1209</v>
      </c>
      <c r="B7756" s="57">
        <v>45748</v>
      </c>
      <c r="C7756" s="59">
        <v>2426810.87</v>
      </c>
      <c r="D7756" s="60">
        <v>0</v>
      </c>
      <c r="E7756" s="54">
        <v>36402.160000000003</v>
      </c>
      <c r="F7756" s="54">
        <v>36084.54</v>
      </c>
      <c r="G7756" s="55">
        <v>0.99099999999999999</v>
      </c>
      <c r="H7756" s="53">
        <v>0</v>
      </c>
      <c r="I7756" s="53" t="s">
        <v>1408</v>
      </c>
    </row>
    <row r="7757" spans="1:9" ht="17.399999999999999" x14ac:dyDescent="0.3">
      <c r="A7757" s="53" t="s">
        <v>1209</v>
      </c>
      <c r="B7757" s="57">
        <v>45778</v>
      </c>
      <c r="C7757" s="59">
        <v>2362134.39</v>
      </c>
      <c r="D7757" s="60">
        <v>0</v>
      </c>
      <c r="E7757" s="54">
        <v>35432.019999999997</v>
      </c>
      <c r="F7757" s="54">
        <v>36412.82</v>
      </c>
      <c r="G7757" s="55">
        <v>1.028</v>
      </c>
      <c r="H7757" s="53">
        <v>0</v>
      </c>
      <c r="I7757" s="53" t="s">
        <v>1408</v>
      </c>
    </row>
    <row r="7758" spans="1:9" ht="17.399999999999999" x14ac:dyDescent="0.3">
      <c r="A7758" s="53" t="s">
        <v>1209</v>
      </c>
      <c r="B7758" s="57">
        <v>45809</v>
      </c>
      <c r="C7758" s="59">
        <v>2289667.5099999998</v>
      </c>
      <c r="D7758" s="60">
        <v>15</v>
      </c>
      <c r="E7758" s="54">
        <v>34345.01</v>
      </c>
      <c r="F7758" s="54">
        <v>36892.46</v>
      </c>
      <c r="G7758" s="55">
        <v>1.0740000000000001</v>
      </c>
      <c r="H7758" s="53">
        <v>0</v>
      </c>
      <c r="I7758" s="53" t="s">
        <v>1408</v>
      </c>
    </row>
    <row r="7759" spans="1:9" ht="17.399999999999999" x14ac:dyDescent="0.3">
      <c r="A7759" s="53" t="s">
        <v>1209</v>
      </c>
      <c r="B7759" s="57">
        <v>45839</v>
      </c>
      <c r="C7759" s="59">
        <v>2215426.62</v>
      </c>
      <c r="D7759" s="60">
        <v>0</v>
      </c>
      <c r="E7759" s="54">
        <v>33231.4</v>
      </c>
      <c r="F7759" s="54">
        <v>36037.1</v>
      </c>
      <c r="G7759" s="55">
        <v>1.0840000000000001</v>
      </c>
      <c r="H7759" s="53">
        <v>0</v>
      </c>
      <c r="I7759" s="53" t="s">
        <v>1408</v>
      </c>
    </row>
    <row r="7760" spans="1:9" ht="17.399999999999999" x14ac:dyDescent="0.3">
      <c r="A7760" s="53" t="s">
        <v>1209</v>
      </c>
      <c r="B7760" s="57">
        <v>45870</v>
      </c>
      <c r="C7760" s="59">
        <v>2152101.8199999998</v>
      </c>
      <c r="D7760" s="60">
        <v>0</v>
      </c>
      <c r="E7760" s="54">
        <v>32281.53</v>
      </c>
      <c r="F7760" s="54">
        <v>35300.17</v>
      </c>
      <c r="G7760" s="55">
        <v>1.0940000000000001</v>
      </c>
      <c r="H7760" s="53">
        <v>0</v>
      </c>
      <c r="I7760" s="53" t="s">
        <v>1408</v>
      </c>
    </row>
    <row r="7761" spans="1:9" ht="17.399999999999999" x14ac:dyDescent="0.3">
      <c r="A7761" s="53" t="s">
        <v>1209</v>
      </c>
      <c r="B7761" s="57">
        <v>45901</v>
      </c>
      <c r="C7761" s="59">
        <v>2095505.13</v>
      </c>
      <c r="D7761" s="60">
        <v>0</v>
      </c>
      <c r="E7761" s="54">
        <v>31432.58</v>
      </c>
      <c r="F7761" s="54">
        <v>34449.65</v>
      </c>
      <c r="G7761" s="55">
        <v>1.0960000000000001</v>
      </c>
      <c r="H7761" s="53">
        <v>0</v>
      </c>
      <c r="I7761" s="53" t="s">
        <v>1408</v>
      </c>
    </row>
    <row r="7762" spans="1:9" ht="17.399999999999999" x14ac:dyDescent="0.3">
      <c r="A7762" s="53" t="s">
        <v>1209</v>
      </c>
      <c r="B7762" s="57">
        <v>45931</v>
      </c>
      <c r="C7762" s="59">
        <v>2037711.1</v>
      </c>
      <c r="D7762" s="60">
        <v>0</v>
      </c>
      <c r="E7762" s="54">
        <v>30565.67</v>
      </c>
      <c r="F7762" s="54">
        <v>29273.37</v>
      </c>
      <c r="G7762" s="55">
        <v>0.95799999999999996</v>
      </c>
      <c r="H7762" s="53">
        <v>0</v>
      </c>
      <c r="I7762" s="53" t="s">
        <v>1408</v>
      </c>
    </row>
    <row r="7763" spans="1:9" ht="17.399999999999999" x14ac:dyDescent="0.3">
      <c r="A7763" s="53" t="s">
        <v>1209</v>
      </c>
      <c r="B7763" s="57">
        <v>45962</v>
      </c>
      <c r="C7763" s="59">
        <v>1974033.41</v>
      </c>
      <c r="D7763" s="60">
        <v>0</v>
      </c>
      <c r="E7763" s="54">
        <v>29610.5</v>
      </c>
      <c r="F7763" s="54">
        <v>31504.69</v>
      </c>
      <c r="G7763" s="55">
        <v>1.0640000000000001</v>
      </c>
      <c r="H7763" s="53">
        <v>0</v>
      </c>
      <c r="I7763" s="53" t="s">
        <v>1408</v>
      </c>
    </row>
    <row r="7764" spans="1:9" ht="17.399999999999999" x14ac:dyDescent="0.3">
      <c r="A7764" s="53" t="s">
        <v>1209</v>
      </c>
      <c r="B7764" s="57">
        <v>45992</v>
      </c>
      <c r="C7764" s="59">
        <v>1912131.53</v>
      </c>
      <c r="D7764" s="60">
        <v>0</v>
      </c>
      <c r="E7764" s="54">
        <v>28681.97</v>
      </c>
      <c r="F7764" s="54">
        <v>31150.15</v>
      </c>
      <c r="G7764" s="55">
        <v>1.0860000000000001</v>
      </c>
      <c r="H7764" s="53">
        <v>0</v>
      </c>
      <c r="I7764" s="53" t="s">
        <v>1408</v>
      </c>
    </row>
    <row r="7765" spans="1:9" ht="17.399999999999999" x14ac:dyDescent="0.3">
      <c r="A7765" s="53" t="s">
        <v>1210</v>
      </c>
      <c r="B7765" s="57">
        <v>45658</v>
      </c>
      <c r="C7765" s="59">
        <v>3075164.89</v>
      </c>
      <c r="D7765" s="60">
        <v>95</v>
      </c>
      <c r="E7765" s="54">
        <v>46127.47</v>
      </c>
      <c r="F7765" s="54">
        <v>9814.56</v>
      </c>
      <c r="G7765" s="55">
        <v>0.21299999999999999</v>
      </c>
      <c r="H7765" s="53">
        <v>0</v>
      </c>
      <c r="I7765" s="53" t="s">
        <v>1409</v>
      </c>
    </row>
    <row r="7766" spans="1:9" ht="17.399999999999999" x14ac:dyDescent="0.3">
      <c r="A7766" s="53" t="s">
        <v>1210</v>
      </c>
      <c r="B7766" s="57">
        <v>45689</v>
      </c>
      <c r="C7766" s="59">
        <v>2980935.58</v>
      </c>
      <c r="D7766" s="60">
        <v>0</v>
      </c>
      <c r="E7766" s="54">
        <v>44714.03</v>
      </c>
      <c r="F7766" s="54">
        <v>43487.82</v>
      </c>
      <c r="G7766" s="55">
        <v>0.97299999999999998</v>
      </c>
      <c r="H7766" s="53">
        <v>0</v>
      </c>
      <c r="I7766" s="53" t="s">
        <v>1408</v>
      </c>
    </row>
    <row r="7767" spans="1:9" ht="17.399999999999999" x14ac:dyDescent="0.3">
      <c r="A7767" s="53" t="s">
        <v>1210</v>
      </c>
      <c r="B7767" s="57">
        <v>45717</v>
      </c>
      <c r="C7767" s="59">
        <v>2894223.16</v>
      </c>
      <c r="D7767" s="60">
        <v>0</v>
      </c>
      <c r="E7767" s="54">
        <v>43413.35</v>
      </c>
      <c r="F7767" s="54">
        <v>45359.63</v>
      </c>
      <c r="G7767" s="55">
        <v>1.0449999999999999</v>
      </c>
      <c r="H7767" s="53">
        <v>0</v>
      </c>
      <c r="I7767" s="53" t="s">
        <v>1408</v>
      </c>
    </row>
    <row r="7768" spans="1:9" ht="17.399999999999999" x14ac:dyDescent="0.3">
      <c r="A7768" s="53" t="s">
        <v>1210</v>
      </c>
      <c r="B7768" s="57">
        <v>45748</v>
      </c>
      <c r="C7768" s="59">
        <v>2801337.61</v>
      </c>
      <c r="D7768" s="60">
        <v>0</v>
      </c>
      <c r="E7768" s="54">
        <v>42020.06</v>
      </c>
      <c r="F7768" s="54">
        <v>40624.550000000003</v>
      </c>
      <c r="G7768" s="55">
        <v>0.96699999999999997</v>
      </c>
      <c r="H7768" s="53">
        <v>0</v>
      </c>
      <c r="I7768" s="53" t="s">
        <v>1408</v>
      </c>
    </row>
    <row r="7769" spans="1:9" ht="17.399999999999999" x14ac:dyDescent="0.3">
      <c r="A7769" s="53" t="s">
        <v>1210</v>
      </c>
      <c r="B7769" s="57">
        <v>45778</v>
      </c>
      <c r="C7769" s="59">
        <v>2717163.51</v>
      </c>
      <c r="D7769" s="60">
        <v>0</v>
      </c>
      <c r="E7769" s="54">
        <v>40757.449999999997</v>
      </c>
      <c r="F7769" s="54">
        <v>43756.06</v>
      </c>
      <c r="G7769" s="55">
        <v>1.0740000000000001</v>
      </c>
      <c r="H7769" s="53">
        <v>0</v>
      </c>
      <c r="I7769" s="53" t="s">
        <v>1408</v>
      </c>
    </row>
    <row r="7770" spans="1:9" ht="17.399999999999999" x14ac:dyDescent="0.3">
      <c r="A7770" s="53" t="s">
        <v>1210</v>
      </c>
      <c r="B7770" s="57">
        <v>45809</v>
      </c>
      <c r="C7770" s="59">
        <v>2644011.75</v>
      </c>
      <c r="D7770" s="60">
        <v>0</v>
      </c>
      <c r="E7770" s="54">
        <v>39660.18</v>
      </c>
      <c r="F7770" s="54">
        <v>39349.879999999997</v>
      </c>
      <c r="G7770" s="55">
        <v>0.99199999999999999</v>
      </c>
      <c r="H7770" s="53">
        <v>0</v>
      </c>
      <c r="I7770" s="53" t="s">
        <v>1408</v>
      </c>
    </row>
    <row r="7771" spans="1:9" ht="17.399999999999999" x14ac:dyDescent="0.3">
      <c r="A7771" s="53" t="s">
        <v>1210</v>
      </c>
      <c r="B7771" s="57">
        <v>45839</v>
      </c>
      <c r="C7771" s="59">
        <v>2572924.37</v>
      </c>
      <c r="D7771" s="60">
        <v>15</v>
      </c>
      <c r="E7771" s="54">
        <v>38593.870000000003</v>
      </c>
      <c r="F7771" s="54">
        <v>42275.92</v>
      </c>
      <c r="G7771" s="55">
        <v>1.095</v>
      </c>
      <c r="H7771" s="53">
        <v>0</v>
      </c>
      <c r="I7771" s="53" t="s">
        <v>1408</v>
      </c>
    </row>
    <row r="7772" spans="1:9" ht="17.399999999999999" x14ac:dyDescent="0.3">
      <c r="A7772" s="53" t="s">
        <v>1210</v>
      </c>
      <c r="B7772" s="57">
        <v>45870</v>
      </c>
      <c r="C7772" s="59">
        <v>2501480.98</v>
      </c>
      <c r="D7772" s="60">
        <v>0</v>
      </c>
      <c r="E7772" s="54">
        <v>37522.21</v>
      </c>
      <c r="F7772" s="54">
        <v>37519.01</v>
      </c>
      <c r="G7772" s="55">
        <v>1</v>
      </c>
      <c r="H7772" s="53">
        <v>0</v>
      </c>
      <c r="I7772" s="53" t="s">
        <v>1408</v>
      </c>
    </row>
    <row r="7773" spans="1:9" ht="17.399999999999999" x14ac:dyDescent="0.3">
      <c r="A7773" s="53" t="s">
        <v>1210</v>
      </c>
      <c r="B7773" s="57">
        <v>45901</v>
      </c>
      <c r="C7773" s="59">
        <v>2423317.9900000002</v>
      </c>
      <c r="D7773" s="60">
        <v>0</v>
      </c>
      <c r="E7773" s="54">
        <v>36349.769999999997</v>
      </c>
      <c r="F7773" s="54">
        <v>35096.769999999997</v>
      </c>
      <c r="G7773" s="55">
        <v>0.96599999999999997</v>
      </c>
      <c r="H7773" s="53">
        <v>0</v>
      </c>
      <c r="I7773" s="53" t="s">
        <v>1408</v>
      </c>
    </row>
    <row r="7774" spans="1:9" ht="17.399999999999999" x14ac:dyDescent="0.3">
      <c r="A7774" s="53" t="s">
        <v>1210</v>
      </c>
      <c r="B7774" s="57">
        <v>45931</v>
      </c>
      <c r="C7774" s="59">
        <v>2357474.89</v>
      </c>
      <c r="D7774" s="60">
        <v>15</v>
      </c>
      <c r="E7774" s="54">
        <v>35362.120000000003</v>
      </c>
      <c r="F7774" s="54">
        <v>36335.339999999997</v>
      </c>
      <c r="G7774" s="55">
        <v>1.028</v>
      </c>
      <c r="H7774" s="53">
        <v>0</v>
      </c>
      <c r="I7774" s="53" t="s">
        <v>1408</v>
      </c>
    </row>
    <row r="7775" spans="1:9" ht="17.399999999999999" x14ac:dyDescent="0.3">
      <c r="A7775" s="53" t="s">
        <v>1210</v>
      </c>
      <c r="B7775" s="57">
        <v>45962</v>
      </c>
      <c r="C7775" s="59">
        <v>2283150.25</v>
      </c>
      <c r="D7775" s="60">
        <v>95</v>
      </c>
      <c r="E7775" s="54">
        <v>34247.25</v>
      </c>
      <c r="F7775" s="54">
        <v>10192.85</v>
      </c>
      <c r="G7775" s="55">
        <v>0.29799999999999999</v>
      </c>
      <c r="H7775" s="53">
        <v>0</v>
      </c>
      <c r="I7775" s="53" t="s">
        <v>1409</v>
      </c>
    </row>
    <row r="7776" spans="1:9" ht="17.399999999999999" x14ac:dyDescent="0.3">
      <c r="A7776" s="53" t="s">
        <v>1210</v>
      </c>
      <c r="B7776" s="57">
        <v>45992</v>
      </c>
      <c r="C7776" s="59">
        <v>2212243.7999999998</v>
      </c>
      <c r="D7776" s="60">
        <v>35</v>
      </c>
      <c r="E7776" s="54">
        <v>33183.660000000003</v>
      </c>
      <c r="F7776" s="54">
        <v>13892.99</v>
      </c>
      <c r="G7776" s="55">
        <v>0.41899999999999998</v>
      </c>
      <c r="H7776" s="53">
        <v>0</v>
      </c>
      <c r="I7776" s="53" t="s">
        <v>1410</v>
      </c>
    </row>
    <row r="7777" spans="1:9" ht="17.399999999999999" x14ac:dyDescent="0.3">
      <c r="A7777" s="53" t="s">
        <v>1211</v>
      </c>
      <c r="B7777" s="57">
        <v>45658</v>
      </c>
      <c r="C7777" s="59">
        <v>506966.88</v>
      </c>
      <c r="D7777" s="60">
        <v>35</v>
      </c>
      <c r="E7777" s="54">
        <v>7604.5</v>
      </c>
      <c r="F7777" s="54">
        <v>3561.67</v>
      </c>
      <c r="G7777" s="55">
        <v>0.46800000000000003</v>
      </c>
      <c r="H7777" s="53">
        <v>0</v>
      </c>
      <c r="I7777" s="53" t="s">
        <v>1410</v>
      </c>
    </row>
    <row r="7778" spans="1:9" ht="17.399999999999999" x14ac:dyDescent="0.3">
      <c r="A7778" s="53" t="s">
        <v>1211</v>
      </c>
      <c r="B7778" s="57">
        <v>45689</v>
      </c>
      <c r="C7778" s="59">
        <v>491875.47</v>
      </c>
      <c r="D7778" s="60">
        <v>0</v>
      </c>
      <c r="E7778" s="54">
        <v>7378.13</v>
      </c>
      <c r="F7778" s="54">
        <v>7738.45</v>
      </c>
      <c r="G7778" s="55">
        <v>1.0489999999999999</v>
      </c>
      <c r="H7778" s="53">
        <v>0</v>
      </c>
      <c r="I7778" s="53" t="s">
        <v>1408</v>
      </c>
    </row>
    <row r="7779" spans="1:9" ht="17.399999999999999" x14ac:dyDescent="0.3">
      <c r="A7779" s="53" t="s">
        <v>1211</v>
      </c>
      <c r="B7779" s="57">
        <v>45717</v>
      </c>
      <c r="C7779" s="59">
        <v>479040.25</v>
      </c>
      <c r="D7779" s="60">
        <v>95</v>
      </c>
      <c r="E7779" s="54">
        <v>7185.6</v>
      </c>
      <c r="F7779" s="54">
        <v>2637.76</v>
      </c>
      <c r="G7779" s="55">
        <v>0.36699999999999999</v>
      </c>
      <c r="H7779" s="53">
        <v>0</v>
      </c>
      <c r="I7779" s="53" t="s">
        <v>1409</v>
      </c>
    </row>
    <row r="7780" spans="1:9" ht="17.399999999999999" x14ac:dyDescent="0.3">
      <c r="A7780" s="53" t="s">
        <v>1211</v>
      </c>
      <c r="B7780" s="57">
        <v>45748</v>
      </c>
      <c r="C7780" s="59">
        <v>464695.06</v>
      </c>
      <c r="D7780" s="60">
        <v>95</v>
      </c>
      <c r="E7780" s="54">
        <v>6970.43</v>
      </c>
      <c r="F7780" s="54">
        <v>1323.8</v>
      </c>
      <c r="G7780" s="55">
        <v>0.19</v>
      </c>
      <c r="H7780" s="53">
        <v>0</v>
      </c>
      <c r="I7780" s="53" t="s">
        <v>1409</v>
      </c>
    </row>
    <row r="7781" spans="1:9" ht="17.399999999999999" x14ac:dyDescent="0.3">
      <c r="A7781" s="53" t="s">
        <v>1211</v>
      </c>
      <c r="B7781" s="57">
        <v>45778</v>
      </c>
      <c r="C7781" s="59">
        <v>451341.75</v>
      </c>
      <c r="D7781" s="60">
        <v>65</v>
      </c>
      <c r="E7781" s="54">
        <v>6770.13</v>
      </c>
      <c r="F7781" s="54">
        <v>5347.79</v>
      </c>
      <c r="G7781" s="55">
        <v>0.79</v>
      </c>
      <c r="H7781" s="53">
        <v>0</v>
      </c>
      <c r="I7781" s="53" t="s">
        <v>1411</v>
      </c>
    </row>
    <row r="7782" spans="1:9" ht="17.399999999999999" x14ac:dyDescent="0.3">
      <c r="A7782" s="53" t="s">
        <v>1211</v>
      </c>
      <c r="B7782" s="57">
        <v>45809</v>
      </c>
      <c r="C7782" s="59">
        <v>437476.53</v>
      </c>
      <c r="D7782" s="60">
        <v>15</v>
      </c>
      <c r="E7782" s="54">
        <v>6562.15</v>
      </c>
      <c r="F7782" s="54">
        <v>7248.65</v>
      </c>
      <c r="G7782" s="55">
        <v>1.105</v>
      </c>
      <c r="H7782" s="53">
        <v>0</v>
      </c>
      <c r="I7782" s="53" t="s">
        <v>1408</v>
      </c>
    </row>
    <row r="7783" spans="1:9" ht="17.399999999999999" x14ac:dyDescent="0.3">
      <c r="A7783" s="53" t="s">
        <v>1211</v>
      </c>
      <c r="B7783" s="57">
        <v>45839</v>
      </c>
      <c r="C7783" s="59">
        <v>425215.15</v>
      </c>
      <c r="D7783" s="60">
        <v>0</v>
      </c>
      <c r="E7783" s="54">
        <v>6378.23</v>
      </c>
      <c r="F7783" s="54">
        <v>7029.42</v>
      </c>
      <c r="G7783" s="55">
        <v>1.1020000000000001</v>
      </c>
      <c r="H7783" s="53">
        <v>0</v>
      </c>
      <c r="I7783" s="53" t="s">
        <v>1408</v>
      </c>
    </row>
    <row r="7784" spans="1:9" ht="17.399999999999999" x14ac:dyDescent="0.3">
      <c r="A7784" s="53" t="s">
        <v>1211</v>
      </c>
      <c r="B7784" s="57">
        <v>45870</v>
      </c>
      <c r="C7784" s="59">
        <v>412394.1</v>
      </c>
      <c r="D7784" s="60">
        <v>15</v>
      </c>
      <c r="E7784" s="54">
        <v>6185.91</v>
      </c>
      <c r="F7784" s="54">
        <v>7037.97</v>
      </c>
      <c r="G7784" s="55">
        <v>1.1379999999999999</v>
      </c>
      <c r="H7784" s="53">
        <v>0</v>
      </c>
      <c r="I7784" s="53" t="s">
        <v>1408</v>
      </c>
    </row>
    <row r="7785" spans="1:9" ht="17.399999999999999" x14ac:dyDescent="0.3">
      <c r="A7785" s="53" t="s">
        <v>1211</v>
      </c>
      <c r="B7785" s="57">
        <v>45901</v>
      </c>
      <c r="C7785" s="59">
        <v>399576.75</v>
      </c>
      <c r="D7785" s="60">
        <v>0</v>
      </c>
      <c r="E7785" s="54">
        <v>5993.65</v>
      </c>
      <c r="F7785" s="54">
        <v>6089.7</v>
      </c>
      <c r="G7785" s="55">
        <v>1.016</v>
      </c>
      <c r="H7785" s="53">
        <v>0</v>
      </c>
      <c r="I7785" s="53" t="s">
        <v>1408</v>
      </c>
    </row>
    <row r="7786" spans="1:9" ht="17.399999999999999" x14ac:dyDescent="0.3">
      <c r="A7786" s="53" t="s">
        <v>1211</v>
      </c>
      <c r="B7786" s="57">
        <v>45931</v>
      </c>
      <c r="C7786" s="59">
        <v>387893.21</v>
      </c>
      <c r="D7786" s="60">
        <v>15</v>
      </c>
      <c r="E7786" s="54">
        <v>5818.4</v>
      </c>
      <c r="F7786" s="54">
        <v>6473.7</v>
      </c>
      <c r="G7786" s="55">
        <v>1.113</v>
      </c>
      <c r="H7786" s="53">
        <v>0</v>
      </c>
      <c r="I7786" s="53" t="s">
        <v>1408</v>
      </c>
    </row>
    <row r="7787" spans="1:9" ht="17.399999999999999" x14ac:dyDescent="0.3">
      <c r="A7787" s="53" t="s">
        <v>1211</v>
      </c>
      <c r="B7787" s="57">
        <v>45962</v>
      </c>
      <c r="C7787" s="59">
        <v>375715.43</v>
      </c>
      <c r="D7787" s="60">
        <v>0</v>
      </c>
      <c r="E7787" s="54">
        <v>5635.73</v>
      </c>
      <c r="F7787" s="54">
        <v>6132.31</v>
      </c>
      <c r="G7787" s="55">
        <v>1.0880000000000001</v>
      </c>
      <c r="H7787" s="53">
        <v>0</v>
      </c>
      <c r="I7787" s="53" t="s">
        <v>1408</v>
      </c>
    </row>
    <row r="7788" spans="1:9" ht="17.399999999999999" x14ac:dyDescent="0.3">
      <c r="A7788" s="53" t="s">
        <v>1211</v>
      </c>
      <c r="B7788" s="57">
        <v>45992</v>
      </c>
      <c r="C7788" s="59">
        <v>365324.63</v>
      </c>
      <c r="D7788" s="60">
        <v>0</v>
      </c>
      <c r="E7788" s="54">
        <v>5479.87</v>
      </c>
      <c r="F7788" s="54">
        <v>5468.51</v>
      </c>
      <c r="G7788" s="55">
        <v>0.998</v>
      </c>
      <c r="H7788" s="53">
        <v>0</v>
      </c>
      <c r="I7788" s="53" t="s">
        <v>1408</v>
      </c>
    </row>
    <row r="7789" spans="1:9" ht="17.399999999999999" x14ac:dyDescent="0.3">
      <c r="A7789" s="53" t="s">
        <v>1212</v>
      </c>
      <c r="B7789" s="57">
        <v>45658</v>
      </c>
      <c r="C7789" s="59">
        <v>8747122.2200000007</v>
      </c>
      <c r="D7789" s="60">
        <v>0</v>
      </c>
      <c r="E7789" s="54">
        <v>131206.82999999999</v>
      </c>
      <c r="F7789" s="54">
        <v>132324.32999999999</v>
      </c>
      <c r="G7789" s="55">
        <v>1.0089999999999999</v>
      </c>
      <c r="H7789" s="53">
        <v>0</v>
      </c>
      <c r="I7789" s="53" t="s">
        <v>1408</v>
      </c>
    </row>
    <row r="7790" spans="1:9" ht="17.399999999999999" x14ac:dyDescent="0.3">
      <c r="A7790" s="53" t="s">
        <v>1212</v>
      </c>
      <c r="B7790" s="57">
        <v>45689</v>
      </c>
      <c r="C7790" s="59">
        <v>8511642.9100000001</v>
      </c>
      <c r="D7790" s="60">
        <v>15</v>
      </c>
      <c r="E7790" s="54">
        <v>127674.64</v>
      </c>
      <c r="F7790" s="54">
        <v>133707.20000000001</v>
      </c>
      <c r="G7790" s="55">
        <v>1.0469999999999999</v>
      </c>
      <c r="H7790" s="53">
        <v>0</v>
      </c>
      <c r="I7790" s="53" t="s">
        <v>1408</v>
      </c>
    </row>
    <row r="7791" spans="1:9" ht="17.399999999999999" x14ac:dyDescent="0.3">
      <c r="A7791" s="53" t="s">
        <v>1212</v>
      </c>
      <c r="B7791" s="57">
        <v>45717</v>
      </c>
      <c r="C7791" s="59">
        <v>8305566.5199999996</v>
      </c>
      <c r="D7791" s="60">
        <v>0</v>
      </c>
      <c r="E7791" s="54">
        <v>124583.5</v>
      </c>
      <c r="F7791" s="54">
        <v>123341.06</v>
      </c>
      <c r="G7791" s="55">
        <v>0.99</v>
      </c>
      <c r="H7791" s="53">
        <v>0</v>
      </c>
      <c r="I7791" s="53" t="s">
        <v>1408</v>
      </c>
    </row>
    <row r="7792" spans="1:9" ht="17.399999999999999" x14ac:dyDescent="0.3">
      <c r="A7792" s="53" t="s">
        <v>1212</v>
      </c>
      <c r="B7792" s="57">
        <v>45748</v>
      </c>
      <c r="C7792" s="59">
        <v>8128757.2599999998</v>
      </c>
      <c r="D7792" s="60">
        <v>35</v>
      </c>
      <c r="E7792" s="54">
        <v>121931.36</v>
      </c>
      <c r="F7792" s="54">
        <v>69271.92</v>
      </c>
      <c r="G7792" s="55">
        <v>0.56799999999999995</v>
      </c>
      <c r="H7792" s="53">
        <v>0</v>
      </c>
      <c r="I7792" s="53" t="s">
        <v>1410</v>
      </c>
    </row>
    <row r="7793" spans="1:9" ht="17.399999999999999" x14ac:dyDescent="0.3">
      <c r="A7793" s="53" t="s">
        <v>1212</v>
      </c>
      <c r="B7793" s="57">
        <v>45778</v>
      </c>
      <c r="C7793" s="59">
        <v>7949580.2300000004</v>
      </c>
      <c r="D7793" s="60">
        <v>0</v>
      </c>
      <c r="E7793" s="54">
        <v>119243.7</v>
      </c>
      <c r="F7793" s="54">
        <v>114016.81</v>
      </c>
      <c r="G7793" s="55">
        <v>0.95599999999999996</v>
      </c>
      <c r="H7793" s="53">
        <v>0</v>
      </c>
      <c r="I7793" s="53" t="s">
        <v>1408</v>
      </c>
    </row>
    <row r="7794" spans="1:9" ht="17.399999999999999" x14ac:dyDescent="0.3">
      <c r="A7794" s="53" t="s">
        <v>1212</v>
      </c>
      <c r="B7794" s="57">
        <v>45809</v>
      </c>
      <c r="C7794" s="59">
        <v>7737474.6399999997</v>
      </c>
      <c r="D7794" s="60">
        <v>0</v>
      </c>
      <c r="E7794" s="54">
        <v>116062.12</v>
      </c>
      <c r="F7794" s="54">
        <v>121186.35</v>
      </c>
      <c r="G7794" s="55">
        <v>1.044</v>
      </c>
      <c r="H7794" s="53">
        <v>0</v>
      </c>
      <c r="I7794" s="53" t="s">
        <v>1408</v>
      </c>
    </row>
    <row r="7795" spans="1:9" ht="17.399999999999999" x14ac:dyDescent="0.3">
      <c r="A7795" s="53" t="s">
        <v>1212</v>
      </c>
      <c r="B7795" s="57">
        <v>45839</v>
      </c>
      <c r="C7795" s="59">
        <v>7560290.2599999998</v>
      </c>
      <c r="D7795" s="60">
        <v>35</v>
      </c>
      <c r="E7795" s="54">
        <v>113404.35</v>
      </c>
      <c r="F7795" s="54">
        <v>82527.179999999993</v>
      </c>
      <c r="G7795" s="55">
        <v>0.72799999999999998</v>
      </c>
      <c r="H7795" s="53">
        <v>0</v>
      </c>
      <c r="I7795" s="53" t="s">
        <v>1410</v>
      </c>
    </row>
    <row r="7796" spans="1:9" ht="17.399999999999999" x14ac:dyDescent="0.3">
      <c r="A7796" s="53" t="s">
        <v>1212</v>
      </c>
      <c r="B7796" s="57">
        <v>45870</v>
      </c>
      <c r="C7796" s="59">
        <v>7394915.3099999996</v>
      </c>
      <c r="D7796" s="60">
        <v>0</v>
      </c>
      <c r="E7796" s="54">
        <v>110923.73</v>
      </c>
      <c r="F7796" s="54">
        <v>119480.34</v>
      </c>
      <c r="G7796" s="55">
        <v>1.077</v>
      </c>
      <c r="H7796" s="53">
        <v>0</v>
      </c>
      <c r="I7796" s="53" t="s">
        <v>1408</v>
      </c>
    </row>
    <row r="7797" spans="1:9" ht="17.399999999999999" x14ac:dyDescent="0.3">
      <c r="A7797" s="53" t="s">
        <v>1212</v>
      </c>
      <c r="B7797" s="57">
        <v>45901</v>
      </c>
      <c r="C7797" s="59">
        <v>7192725.79</v>
      </c>
      <c r="D7797" s="60">
        <v>35</v>
      </c>
      <c r="E7797" s="54">
        <v>107890.89</v>
      </c>
      <c r="F7797" s="54">
        <v>43947.17</v>
      </c>
      <c r="G7797" s="55">
        <v>0.40699999999999997</v>
      </c>
      <c r="H7797" s="53">
        <v>0</v>
      </c>
      <c r="I7797" s="53" t="s">
        <v>1410</v>
      </c>
    </row>
    <row r="7798" spans="1:9" ht="17.399999999999999" x14ac:dyDescent="0.3">
      <c r="A7798" s="53" t="s">
        <v>1212</v>
      </c>
      <c r="B7798" s="57">
        <v>45931</v>
      </c>
      <c r="C7798" s="59">
        <v>7017775.6699999999</v>
      </c>
      <c r="D7798" s="60">
        <v>0</v>
      </c>
      <c r="E7798" s="54">
        <v>105266.64</v>
      </c>
      <c r="F7798" s="54">
        <v>109615.63</v>
      </c>
      <c r="G7798" s="55">
        <v>1.0409999999999999</v>
      </c>
      <c r="H7798" s="53">
        <v>0</v>
      </c>
      <c r="I7798" s="53" t="s">
        <v>1408</v>
      </c>
    </row>
    <row r="7799" spans="1:9" ht="17.399999999999999" x14ac:dyDescent="0.3">
      <c r="A7799" s="53" t="s">
        <v>1212</v>
      </c>
      <c r="B7799" s="57">
        <v>45962</v>
      </c>
      <c r="C7799" s="59">
        <v>6826681.9299999997</v>
      </c>
      <c r="D7799" s="60">
        <v>65</v>
      </c>
      <c r="E7799" s="54">
        <v>102400.23</v>
      </c>
      <c r="F7799" s="54">
        <v>90913.94</v>
      </c>
      <c r="G7799" s="55">
        <v>0.88800000000000001</v>
      </c>
      <c r="H7799" s="53">
        <v>0</v>
      </c>
      <c r="I7799" s="53" t="s">
        <v>1411</v>
      </c>
    </row>
    <row r="7800" spans="1:9" ht="17.399999999999999" x14ac:dyDescent="0.3">
      <c r="A7800" s="53" t="s">
        <v>1212</v>
      </c>
      <c r="B7800" s="57">
        <v>45992</v>
      </c>
      <c r="C7800" s="59">
        <v>6663957.1600000001</v>
      </c>
      <c r="D7800" s="60">
        <v>35</v>
      </c>
      <c r="E7800" s="54">
        <v>99959.360000000001</v>
      </c>
      <c r="F7800" s="54">
        <v>65662.81</v>
      </c>
      <c r="G7800" s="55">
        <v>0.65700000000000003</v>
      </c>
      <c r="H7800" s="53">
        <v>0</v>
      </c>
      <c r="I7800" s="53" t="s">
        <v>1410</v>
      </c>
    </row>
    <row r="7801" spans="1:9" ht="17.399999999999999" x14ac:dyDescent="0.3">
      <c r="A7801" s="53" t="s">
        <v>1214</v>
      </c>
      <c r="B7801" s="57">
        <v>45658</v>
      </c>
      <c r="C7801" s="59">
        <v>1495392.96</v>
      </c>
      <c r="D7801" s="60">
        <v>15</v>
      </c>
      <c r="E7801" s="54">
        <v>22430.89</v>
      </c>
      <c r="F7801" s="54">
        <v>24727.42</v>
      </c>
      <c r="G7801" s="55">
        <v>1.1020000000000001</v>
      </c>
      <c r="H7801" s="53">
        <v>0</v>
      </c>
      <c r="I7801" s="53" t="s">
        <v>1408</v>
      </c>
    </row>
    <row r="7802" spans="1:9" ht="17.399999999999999" x14ac:dyDescent="0.3">
      <c r="A7802" s="53" t="s">
        <v>1214</v>
      </c>
      <c r="B7802" s="57">
        <v>45689</v>
      </c>
      <c r="C7802" s="59">
        <v>1453918.35</v>
      </c>
      <c r="D7802" s="60">
        <v>0</v>
      </c>
      <c r="E7802" s="54">
        <v>21808.78</v>
      </c>
      <c r="F7802" s="54">
        <v>23951.040000000001</v>
      </c>
      <c r="G7802" s="55">
        <v>1.0980000000000001</v>
      </c>
      <c r="H7802" s="53">
        <v>0</v>
      </c>
      <c r="I7802" s="53" t="s">
        <v>1408</v>
      </c>
    </row>
    <row r="7803" spans="1:9" ht="17.399999999999999" x14ac:dyDescent="0.3">
      <c r="A7803" s="53" t="s">
        <v>1214</v>
      </c>
      <c r="B7803" s="57">
        <v>45717</v>
      </c>
      <c r="C7803" s="59">
        <v>1405975.62</v>
      </c>
      <c r="D7803" s="60">
        <v>0</v>
      </c>
      <c r="E7803" s="54">
        <v>21089.63</v>
      </c>
      <c r="F7803" s="54">
        <v>24037.75</v>
      </c>
      <c r="G7803" s="55">
        <v>1.1399999999999999</v>
      </c>
      <c r="H7803" s="53">
        <v>0</v>
      </c>
      <c r="I7803" s="53" t="s">
        <v>1408</v>
      </c>
    </row>
    <row r="7804" spans="1:9" ht="17.399999999999999" x14ac:dyDescent="0.3">
      <c r="A7804" s="53" t="s">
        <v>1214</v>
      </c>
      <c r="B7804" s="57">
        <v>45748</v>
      </c>
      <c r="C7804" s="59">
        <v>1367283.85</v>
      </c>
      <c r="D7804" s="60">
        <v>65</v>
      </c>
      <c r="E7804" s="54">
        <v>20509.259999999998</v>
      </c>
      <c r="F7804" s="54">
        <v>13607.17</v>
      </c>
      <c r="G7804" s="55">
        <v>0.66300000000000003</v>
      </c>
      <c r="H7804" s="53">
        <v>0</v>
      </c>
      <c r="I7804" s="53" t="s">
        <v>1411</v>
      </c>
    </row>
    <row r="7805" spans="1:9" ht="17.399999999999999" x14ac:dyDescent="0.3">
      <c r="A7805" s="53" t="s">
        <v>1214</v>
      </c>
      <c r="B7805" s="57">
        <v>45778</v>
      </c>
      <c r="C7805" s="59">
        <v>1326236.75</v>
      </c>
      <c r="D7805" s="60">
        <v>0</v>
      </c>
      <c r="E7805" s="54">
        <v>19893.55</v>
      </c>
      <c r="F7805" s="54">
        <v>20010.82</v>
      </c>
      <c r="G7805" s="55">
        <v>1.006</v>
      </c>
      <c r="H7805" s="53">
        <v>0</v>
      </c>
      <c r="I7805" s="53" t="s">
        <v>1408</v>
      </c>
    </row>
    <row r="7806" spans="1:9" ht="17.399999999999999" x14ac:dyDescent="0.3">
      <c r="A7806" s="53" t="s">
        <v>1214</v>
      </c>
      <c r="B7806" s="57">
        <v>45809</v>
      </c>
      <c r="C7806" s="59">
        <v>1288784.6299999999</v>
      </c>
      <c r="D7806" s="60">
        <v>15</v>
      </c>
      <c r="E7806" s="54">
        <v>19331.77</v>
      </c>
      <c r="F7806" s="54">
        <v>20848.22</v>
      </c>
      <c r="G7806" s="55">
        <v>1.0780000000000001</v>
      </c>
      <c r="H7806" s="53">
        <v>0</v>
      </c>
      <c r="I7806" s="53" t="s">
        <v>1408</v>
      </c>
    </row>
    <row r="7807" spans="1:9" ht="17.399999999999999" x14ac:dyDescent="0.3">
      <c r="A7807" s="53" t="s">
        <v>1214</v>
      </c>
      <c r="B7807" s="57">
        <v>45839</v>
      </c>
      <c r="C7807" s="59">
        <v>1249943.07</v>
      </c>
      <c r="D7807" s="60">
        <v>65</v>
      </c>
      <c r="E7807" s="54">
        <v>18749.150000000001</v>
      </c>
      <c r="F7807" s="54">
        <v>10521.98</v>
      </c>
      <c r="G7807" s="55">
        <v>0.56100000000000005</v>
      </c>
      <c r="H7807" s="53">
        <v>0</v>
      </c>
      <c r="I7807" s="53" t="s">
        <v>1411</v>
      </c>
    </row>
    <row r="7808" spans="1:9" ht="17.399999999999999" x14ac:dyDescent="0.3">
      <c r="A7808" s="53" t="s">
        <v>1214</v>
      </c>
      <c r="B7808" s="57">
        <v>45870</v>
      </c>
      <c r="C7808" s="59">
        <v>1209386.03</v>
      </c>
      <c r="D7808" s="60">
        <v>0</v>
      </c>
      <c r="E7808" s="54">
        <v>18140.79</v>
      </c>
      <c r="F7808" s="54">
        <v>20660.91</v>
      </c>
      <c r="G7808" s="55">
        <v>1.139</v>
      </c>
      <c r="H7808" s="53">
        <v>0</v>
      </c>
      <c r="I7808" s="53" t="s">
        <v>1408</v>
      </c>
    </row>
    <row r="7809" spans="1:9" ht="17.399999999999999" x14ac:dyDescent="0.3">
      <c r="A7809" s="53" t="s">
        <v>1214</v>
      </c>
      <c r="B7809" s="57">
        <v>45901</v>
      </c>
      <c r="C7809" s="59">
        <v>1174047.55</v>
      </c>
      <c r="D7809" s="60">
        <v>0</v>
      </c>
      <c r="E7809" s="54">
        <v>17610.71</v>
      </c>
      <c r="F7809" s="54">
        <v>18535.91</v>
      </c>
      <c r="G7809" s="55">
        <v>1.0529999999999999</v>
      </c>
      <c r="H7809" s="53">
        <v>0</v>
      </c>
      <c r="I7809" s="53" t="s">
        <v>1408</v>
      </c>
    </row>
    <row r="7810" spans="1:9" ht="17.399999999999999" x14ac:dyDescent="0.3">
      <c r="A7810" s="53" t="s">
        <v>1214</v>
      </c>
      <c r="B7810" s="57">
        <v>45931</v>
      </c>
      <c r="C7810" s="59">
        <v>1139924.8500000001</v>
      </c>
      <c r="D7810" s="60">
        <v>0</v>
      </c>
      <c r="E7810" s="54">
        <v>17098.87</v>
      </c>
      <c r="F7810" s="54">
        <v>17386.72</v>
      </c>
      <c r="G7810" s="55">
        <v>1.0169999999999999</v>
      </c>
      <c r="H7810" s="53">
        <v>0</v>
      </c>
      <c r="I7810" s="53" t="s">
        <v>1408</v>
      </c>
    </row>
    <row r="7811" spans="1:9" ht="17.399999999999999" x14ac:dyDescent="0.3">
      <c r="A7811" s="53" t="s">
        <v>1214</v>
      </c>
      <c r="B7811" s="57">
        <v>45962</v>
      </c>
      <c r="C7811" s="59">
        <v>1105272.07</v>
      </c>
      <c r="D7811" s="60">
        <v>0</v>
      </c>
      <c r="E7811" s="54">
        <v>16579.080000000002</v>
      </c>
      <c r="F7811" s="54">
        <v>17238.310000000001</v>
      </c>
      <c r="G7811" s="55">
        <v>1.04</v>
      </c>
      <c r="H7811" s="53">
        <v>0</v>
      </c>
      <c r="I7811" s="53" t="s">
        <v>1408</v>
      </c>
    </row>
    <row r="7812" spans="1:9" ht="17.399999999999999" x14ac:dyDescent="0.3">
      <c r="A7812" s="53" t="s">
        <v>1214</v>
      </c>
      <c r="B7812" s="57">
        <v>45992</v>
      </c>
      <c r="C7812" s="59">
        <v>1074872.57</v>
      </c>
      <c r="D7812" s="60">
        <v>0</v>
      </c>
      <c r="E7812" s="54">
        <v>16123.09</v>
      </c>
      <c r="F7812" s="54">
        <v>15867.58</v>
      </c>
      <c r="G7812" s="55">
        <v>0.98399999999999999</v>
      </c>
      <c r="H7812" s="53">
        <v>0</v>
      </c>
      <c r="I7812" s="53" t="s">
        <v>1408</v>
      </c>
    </row>
    <row r="7813" spans="1:9" ht="17.399999999999999" x14ac:dyDescent="0.3">
      <c r="A7813" s="53" t="s">
        <v>1215</v>
      </c>
      <c r="B7813" s="57">
        <v>45658</v>
      </c>
      <c r="C7813" s="59">
        <v>8438091.0999999996</v>
      </c>
      <c r="D7813" s="60">
        <v>15</v>
      </c>
      <c r="E7813" s="54">
        <v>126571.37</v>
      </c>
      <c r="F7813" s="54">
        <v>120302.23</v>
      </c>
      <c r="G7813" s="55">
        <v>0.95</v>
      </c>
      <c r="H7813" s="53">
        <v>0</v>
      </c>
      <c r="I7813" s="53" t="s">
        <v>1408</v>
      </c>
    </row>
    <row r="7814" spans="1:9" ht="17.399999999999999" x14ac:dyDescent="0.3">
      <c r="A7814" s="53" t="s">
        <v>1215</v>
      </c>
      <c r="B7814" s="57">
        <v>45689</v>
      </c>
      <c r="C7814" s="59">
        <v>8248559.75</v>
      </c>
      <c r="D7814" s="60">
        <v>0</v>
      </c>
      <c r="E7814" s="54">
        <v>123728.4</v>
      </c>
      <c r="F7814" s="54">
        <v>124874.09</v>
      </c>
      <c r="G7814" s="55">
        <v>1.0089999999999999</v>
      </c>
      <c r="H7814" s="53">
        <v>0</v>
      </c>
      <c r="I7814" s="53" t="s">
        <v>1408</v>
      </c>
    </row>
    <row r="7815" spans="1:9" ht="17.399999999999999" x14ac:dyDescent="0.3">
      <c r="A7815" s="53" t="s">
        <v>1215</v>
      </c>
      <c r="B7815" s="57">
        <v>45717</v>
      </c>
      <c r="C7815" s="59">
        <v>8020867.04</v>
      </c>
      <c r="D7815" s="60">
        <v>35</v>
      </c>
      <c r="E7815" s="54">
        <v>120313.01</v>
      </c>
      <c r="F7815" s="54">
        <v>48703.73</v>
      </c>
      <c r="G7815" s="55">
        <v>0.40500000000000003</v>
      </c>
      <c r="H7815" s="53">
        <v>0</v>
      </c>
      <c r="I7815" s="53" t="s">
        <v>1410</v>
      </c>
    </row>
    <row r="7816" spans="1:9" ht="17.399999999999999" x14ac:dyDescent="0.3">
      <c r="A7816" s="53" t="s">
        <v>1215</v>
      </c>
      <c r="B7816" s="57">
        <v>45748</v>
      </c>
      <c r="C7816" s="59">
        <v>7835351.7800000003</v>
      </c>
      <c r="D7816" s="60">
        <v>0</v>
      </c>
      <c r="E7816" s="54">
        <v>117530.28</v>
      </c>
      <c r="F7816" s="54">
        <v>127927.45</v>
      </c>
      <c r="G7816" s="55">
        <v>1.0880000000000001</v>
      </c>
      <c r="H7816" s="53">
        <v>0</v>
      </c>
      <c r="I7816" s="53" t="s">
        <v>1408</v>
      </c>
    </row>
    <row r="7817" spans="1:9" ht="17.399999999999999" x14ac:dyDescent="0.3">
      <c r="A7817" s="53" t="s">
        <v>1215</v>
      </c>
      <c r="B7817" s="57">
        <v>45778</v>
      </c>
      <c r="C7817" s="59">
        <v>7646831.4699999997</v>
      </c>
      <c r="D7817" s="60">
        <v>65</v>
      </c>
      <c r="E7817" s="54">
        <v>114702.47</v>
      </c>
      <c r="F7817" s="54">
        <v>85029.92</v>
      </c>
      <c r="G7817" s="55">
        <v>0.74099999999999999</v>
      </c>
      <c r="H7817" s="53">
        <v>0</v>
      </c>
      <c r="I7817" s="53" t="s">
        <v>1411</v>
      </c>
    </row>
    <row r="7818" spans="1:9" ht="17.399999999999999" x14ac:dyDescent="0.3">
      <c r="A7818" s="53" t="s">
        <v>1215</v>
      </c>
      <c r="B7818" s="57">
        <v>45809</v>
      </c>
      <c r="C7818" s="59">
        <v>7471642.3300000001</v>
      </c>
      <c r="D7818" s="60">
        <v>0</v>
      </c>
      <c r="E7818" s="54">
        <v>112074.63</v>
      </c>
      <c r="F7818" s="54">
        <v>110564.07</v>
      </c>
      <c r="G7818" s="55">
        <v>0.98699999999999999</v>
      </c>
      <c r="H7818" s="53">
        <v>0</v>
      </c>
      <c r="I7818" s="53" t="s">
        <v>1408</v>
      </c>
    </row>
    <row r="7819" spans="1:9" ht="17.399999999999999" x14ac:dyDescent="0.3">
      <c r="A7819" s="53" t="s">
        <v>1215</v>
      </c>
      <c r="B7819" s="57">
        <v>45839</v>
      </c>
      <c r="C7819" s="59">
        <v>7304322.71</v>
      </c>
      <c r="D7819" s="60">
        <v>0</v>
      </c>
      <c r="E7819" s="54">
        <v>109564.84</v>
      </c>
      <c r="F7819" s="54">
        <v>121854.35</v>
      </c>
      <c r="G7819" s="55">
        <v>1.1120000000000001</v>
      </c>
      <c r="H7819" s="53">
        <v>0</v>
      </c>
      <c r="I7819" s="53" t="s">
        <v>1408</v>
      </c>
    </row>
    <row r="7820" spans="1:9" ht="17.399999999999999" x14ac:dyDescent="0.3">
      <c r="A7820" s="53" t="s">
        <v>1215</v>
      </c>
      <c r="B7820" s="57">
        <v>45870</v>
      </c>
      <c r="C7820" s="59">
        <v>7106307.1299999999</v>
      </c>
      <c r="D7820" s="60">
        <v>0</v>
      </c>
      <c r="E7820" s="54">
        <v>106594.61</v>
      </c>
      <c r="F7820" s="54">
        <v>106161.78</v>
      </c>
      <c r="G7820" s="55">
        <v>0.996</v>
      </c>
      <c r="H7820" s="53">
        <v>0</v>
      </c>
      <c r="I7820" s="53" t="s">
        <v>1408</v>
      </c>
    </row>
    <row r="7821" spans="1:9" ht="17.399999999999999" x14ac:dyDescent="0.3">
      <c r="A7821" s="53" t="s">
        <v>1215</v>
      </c>
      <c r="B7821" s="57">
        <v>45901</v>
      </c>
      <c r="C7821" s="59">
        <v>6923874.5199999996</v>
      </c>
      <c r="D7821" s="60">
        <v>0</v>
      </c>
      <c r="E7821" s="54">
        <v>103858.12</v>
      </c>
      <c r="F7821" s="54">
        <v>114205</v>
      </c>
      <c r="G7821" s="55">
        <v>1.1000000000000001</v>
      </c>
      <c r="H7821" s="53">
        <v>0</v>
      </c>
      <c r="I7821" s="53" t="s">
        <v>1408</v>
      </c>
    </row>
    <row r="7822" spans="1:9" ht="17.399999999999999" x14ac:dyDescent="0.3">
      <c r="A7822" s="53" t="s">
        <v>1215</v>
      </c>
      <c r="B7822" s="57">
        <v>45931</v>
      </c>
      <c r="C7822" s="59">
        <v>6759808.4100000001</v>
      </c>
      <c r="D7822" s="60">
        <v>0</v>
      </c>
      <c r="E7822" s="54">
        <v>101397.13</v>
      </c>
      <c r="F7822" s="54">
        <v>102878.26</v>
      </c>
      <c r="G7822" s="55">
        <v>1.0149999999999999</v>
      </c>
      <c r="H7822" s="53">
        <v>0</v>
      </c>
      <c r="I7822" s="53" t="s">
        <v>1408</v>
      </c>
    </row>
    <row r="7823" spans="1:9" ht="17.399999999999999" x14ac:dyDescent="0.3">
      <c r="A7823" s="53" t="s">
        <v>1215</v>
      </c>
      <c r="B7823" s="57">
        <v>45962</v>
      </c>
      <c r="C7823" s="59">
        <v>6606677.7400000002</v>
      </c>
      <c r="D7823" s="60">
        <v>0</v>
      </c>
      <c r="E7823" s="54">
        <v>99100.17</v>
      </c>
      <c r="F7823" s="54">
        <v>107488.32000000001</v>
      </c>
      <c r="G7823" s="55">
        <v>1.085</v>
      </c>
      <c r="H7823" s="53">
        <v>0</v>
      </c>
      <c r="I7823" s="53" t="s">
        <v>1408</v>
      </c>
    </row>
    <row r="7824" spans="1:9" ht="17.399999999999999" x14ac:dyDescent="0.3">
      <c r="A7824" s="53" t="s">
        <v>1215</v>
      </c>
      <c r="B7824" s="57">
        <v>45992</v>
      </c>
      <c r="C7824" s="59">
        <v>6442178.5800000001</v>
      </c>
      <c r="D7824" s="60">
        <v>35</v>
      </c>
      <c r="E7824" s="54">
        <v>96632.68</v>
      </c>
      <c r="F7824" s="54">
        <v>58573.919999999998</v>
      </c>
      <c r="G7824" s="55">
        <v>0.60599999999999998</v>
      </c>
      <c r="H7824" s="53">
        <v>0</v>
      </c>
      <c r="I7824" s="53" t="s">
        <v>1410</v>
      </c>
    </row>
    <row r="7825" spans="1:9" ht="17.399999999999999" x14ac:dyDescent="0.3">
      <c r="A7825" s="53" t="s">
        <v>1216</v>
      </c>
      <c r="B7825" s="57">
        <v>45658</v>
      </c>
      <c r="C7825" s="59">
        <v>15621054.02</v>
      </c>
      <c r="D7825" s="60">
        <v>0</v>
      </c>
      <c r="E7825" s="54">
        <v>234315.81</v>
      </c>
      <c r="F7825" s="54">
        <v>251022.1</v>
      </c>
      <c r="G7825" s="55">
        <v>1.071</v>
      </c>
      <c r="H7825" s="53">
        <v>0</v>
      </c>
      <c r="I7825" s="53" t="s">
        <v>1408</v>
      </c>
    </row>
    <row r="7826" spans="1:9" ht="17.399999999999999" x14ac:dyDescent="0.3">
      <c r="A7826" s="53" t="s">
        <v>1216</v>
      </c>
      <c r="B7826" s="57">
        <v>45689</v>
      </c>
      <c r="C7826" s="59">
        <v>15218585.789999999</v>
      </c>
      <c r="D7826" s="60">
        <v>35</v>
      </c>
      <c r="E7826" s="54">
        <v>228278.79</v>
      </c>
      <c r="F7826" s="54">
        <v>168589.43</v>
      </c>
      <c r="G7826" s="55">
        <v>0.73899999999999999</v>
      </c>
      <c r="H7826" s="53">
        <v>0</v>
      </c>
      <c r="I7826" s="53" t="s">
        <v>1410</v>
      </c>
    </row>
    <row r="7827" spans="1:9" ht="17.399999999999999" x14ac:dyDescent="0.3">
      <c r="A7827" s="53" t="s">
        <v>1216</v>
      </c>
      <c r="B7827" s="57">
        <v>45717</v>
      </c>
      <c r="C7827" s="59">
        <v>14801144.4</v>
      </c>
      <c r="D7827" s="60">
        <v>0</v>
      </c>
      <c r="E7827" s="54">
        <v>222017.17</v>
      </c>
      <c r="F7827" s="54">
        <v>249800.67</v>
      </c>
      <c r="G7827" s="55">
        <v>1.125</v>
      </c>
      <c r="H7827" s="53">
        <v>0</v>
      </c>
      <c r="I7827" s="53" t="s">
        <v>1408</v>
      </c>
    </row>
    <row r="7828" spans="1:9" ht="17.399999999999999" x14ac:dyDescent="0.3">
      <c r="A7828" s="53" t="s">
        <v>1216</v>
      </c>
      <c r="B7828" s="57">
        <v>45748</v>
      </c>
      <c r="C7828" s="59">
        <v>14462922.380000001</v>
      </c>
      <c r="D7828" s="60">
        <v>0</v>
      </c>
      <c r="E7828" s="54">
        <v>216943.84</v>
      </c>
      <c r="F7828" s="54">
        <v>243398.83</v>
      </c>
      <c r="G7828" s="55">
        <v>1.1220000000000001</v>
      </c>
      <c r="H7828" s="53">
        <v>0</v>
      </c>
      <c r="I7828" s="53" t="s">
        <v>1408</v>
      </c>
    </row>
    <row r="7829" spans="1:9" ht="17.399999999999999" x14ac:dyDescent="0.3">
      <c r="A7829" s="53" t="s">
        <v>1216</v>
      </c>
      <c r="B7829" s="57">
        <v>45778</v>
      </c>
      <c r="C7829" s="59">
        <v>14151239.859999999</v>
      </c>
      <c r="D7829" s="60">
        <v>35</v>
      </c>
      <c r="E7829" s="54">
        <v>212268.6</v>
      </c>
      <c r="F7829" s="54">
        <v>163593.14000000001</v>
      </c>
      <c r="G7829" s="55">
        <v>0.77100000000000002</v>
      </c>
      <c r="H7829" s="53">
        <v>0</v>
      </c>
      <c r="I7829" s="53" t="s">
        <v>1410</v>
      </c>
    </row>
    <row r="7830" spans="1:9" ht="17.399999999999999" x14ac:dyDescent="0.3">
      <c r="A7830" s="53" t="s">
        <v>1216</v>
      </c>
      <c r="B7830" s="57">
        <v>45809</v>
      </c>
      <c r="C7830" s="59">
        <v>13816568.16</v>
      </c>
      <c r="D7830" s="60">
        <v>0</v>
      </c>
      <c r="E7830" s="54">
        <v>207248.52</v>
      </c>
      <c r="F7830" s="54">
        <v>216592.47</v>
      </c>
      <c r="G7830" s="55">
        <v>1.0449999999999999</v>
      </c>
      <c r="H7830" s="53">
        <v>0</v>
      </c>
      <c r="I7830" s="53" t="s">
        <v>1408</v>
      </c>
    </row>
    <row r="7831" spans="1:9" ht="17.399999999999999" x14ac:dyDescent="0.3">
      <c r="A7831" s="53" t="s">
        <v>1216</v>
      </c>
      <c r="B7831" s="57">
        <v>45839</v>
      </c>
      <c r="C7831" s="59">
        <v>13445000.800000001</v>
      </c>
      <c r="D7831" s="60">
        <v>0</v>
      </c>
      <c r="E7831" s="54">
        <v>201675.01</v>
      </c>
      <c r="F7831" s="54">
        <v>212615.55</v>
      </c>
      <c r="G7831" s="55">
        <v>1.054</v>
      </c>
      <c r="H7831" s="53">
        <v>0</v>
      </c>
      <c r="I7831" s="53" t="s">
        <v>1408</v>
      </c>
    </row>
    <row r="7832" spans="1:9" ht="17.399999999999999" x14ac:dyDescent="0.3">
      <c r="A7832" s="53" t="s">
        <v>1216</v>
      </c>
      <c r="B7832" s="57">
        <v>45870</v>
      </c>
      <c r="C7832" s="59">
        <v>13092347.449999999</v>
      </c>
      <c r="D7832" s="60">
        <v>0</v>
      </c>
      <c r="E7832" s="54">
        <v>196385.21</v>
      </c>
      <c r="F7832" s="54">
        <v>211547.24</v>
      </c>
      <c r="G7832" s="55">
        <v>1.077</v>
      </c>
      <c r="H7832" s="53">
        <v>0</v>
      </c>
      <c r="I7832" s="53" t="s">
        <v>1408</v>
      </c>
    </row>
    <row r="7833" spans="1:9" ht="17.399999999999999" x14ac:dyDescent="0.3">
      <c r="A7833" s="53" t="s">
        <v>1216</v>
      </c>
      <c r="B7833" s="57">
        <v>45901</v>
      </c>
      <c r="C7833" s="59">
        <v>12729616.27</v>
      </c>
      <c r="D7833" s="60">
        <v>95</v>
      </c>
      <c r="E7833" s="54">
        <v>190944.24</v>
      </c>
      <c r="F7833" s="54">
        <v>75984.02</v>
      </c>
      <c r="G7833" s="55">
        <v>0.39800000000000002</v>
      </c>
      <c r="H7833" s="53">
        <v>0</v>
      </c>
      <c r="I7833" s="53" t="s">
        <v>1409</v>
      </c>
    </row>
    <row r="7834" spans="1:9" ht="17.399999999999999" x14ac:dyDescent="0.3">
      <c r="A7834" s="53" t="s">
        <v>1216</v>
      </c>
      <c r="B7834" s="57">
        <v>45931</v>
      </c>
      <c r="C7834" s="59">
        <v>12427853.380000001</v>
      </c>
      <c r="D7834" s="60">
        <v>0</v>
      </c>
      <c r="E7834" s="54">
        <v>186417.8</v>
      </c>
      <c r="F7834" s="54">
        <v>188146.76</v>
      </c>
      <c r="G7834" s="55">
        <v>1.0089999999999999</v>
      </c>
      <c r="H7834" s="53">
        <v>0</v>
      </c>
      <c r="I7834" s="53" t="s">
        <v>1408</v>
      </c>
    </row>
    <row r="7835" spans="1:9" ht="17.399999999999999" x14ac:dyDescent="0.3">
      <c r="A7835" s="53" t="s">
        <v>1216</v>
      </c>
      <c r="B7835" s="57">
        <v>45962</v>
      </c>
      <c r="C7835" s="59">
        <v>12120056.49</v>
      </c>
      <c r="D7835" s="60">
        <v>0</v>
      </c>
      <c r="E7835" s="54">
        <v>181800.85</v>
      </c>
      <c r="F7835" s="54">
        <v>201930.57</v>
      </c>
      <c r="G7835" s="55">
        <v>1.111</v>
      </c>
      <c r="H7835" s="53">
        <v>0</v>
      </c>
      <c r="I7835" s="53" t="s">
        <v>1408</v>
      </c>
    </row>
    <row r="7836" spans="1:9" ht="17.399999999999999" x14ac:dyDescent="0.3">
      <c r="A7836" s="53" t="s">
        <v>1216</v>
      </c>
      <c r="B7836" s="57">
        <v>45992</v>
      </c>
      <c r="C7836" s="59">
        <v>11831825.08</v>
      </c>
      <c r="D7836" s="60">
        <v>0</v>
      </c>
      <c r="E7836" s="54">
        <v>177477.38</v>
      </c>
      <c r="F7836" s="54">
        <v>187284.49</v>
      </c>
      <c r="G7836" s="55">
        <v>1.0549999999999999</v>
      </c>
      <c r="H7836" s="53">
        <v>0</v>
      </c>
      <c r="I7836" s="53" t="s">
        <v>1408</v>
      </c>
    </row>
    <row r="7837" spans="1:9" ht="17.399999999999999" x14ac:dyDescent="0.3">
      <c r="A7837" s="53" t="s">
        <v>1218</v>
      </c>
      <c r="B7837" s="57">
        <v>45658</v>
      </c>
      <c r="C7837" s="59">
        <v>2228092.83</v>
      </c>
      <c r="D7837" s="60">
        <v>0</v>
      </c>
      <c r="E7837" s="54">
        <v>33421.39</v>
      </c>
      <c r="F7837" s="54">
        <v>31969.599999999999</v>
      </c>
      <c r="G7837" s="55">
        <v>0.95699999999999996</v>
      </c>
      <c r="H7837" s="53">
        <v>0</v>
      </c>
      <c r="I7837" s="53" t="s">
        <v>1408</v>
      </c>
    </row>
    <row r="7838" spans="1:9" ht="17.399999999999999" x14ac:dyDescent="0.3">
      <c r="A7838" s="53" t="s">
        <v>1218</v>
      </c>
      <c r="B7838" s="57">
        <v>45689</v>
      </c>
      <c r="C7838" s="59">
        <v>2167855.41</v>
      </c>
      <c r="D7838" s="60">
        <v>0</v>
      </c>
      <c r="E7838" s="54">
        <v>32517.83</v>
      </c>
      <c r="F7838" s="54">
        <v>33692.44</v>
      </c>
      <c r="G7838" s="55">
        <v>1.036</v>
      </c>
      <c r="H7838" s="53">
        <v>0</v>
      </c>
      <c r="I7838" s="53" t="s">
        <v>1408</v>
      </c>
    </row>
    <row r="7839" spans="1:9" ht="17.399999999999999" x14ac:dyDescent="0.3">
      <c r="A7839" s="53" t="s">
        <v>1218</v>
      </c>
      <c r="B7839" s="57">
        <v>45717</v>
      </c>
      <c r="C7839" s="59">
        <v>2103784.6800000002</v>
      </c>
      <c r="D7839" s="60">
        <v>0</v>
      </c>
      <c r="E7839" s="54">
        <v>31556.77</v>
      </c>
      <c r="F7839" s="54">
        <v>33508.93</v>
      </c>
      <c r="G7839" s="55">
        <v>1.0620000000000001</v>
      </c>
      <c r="H7839" s="53">
        <v>0</v>
      </c>
      <c r="I7839" s="53" t="s">
        <v>1408</v>
      </c>
    </row>
    <row r="7840" spans="1:9" ht="17.399999999999999" x14ac:dyDescent="0.3">
      <c r="A7840" s="53" t="s">
        <v>1218</v>
      </c>
      <c r="B7840" s="57">
        <v>45748</v>
      </c>
      <c r="C7840" s="59">
        <v>2035246.21</v>
      </c>
      <c r="D7840" s="60">
        <v>0</v>
      </c>
      <c r="E7840" s="54">
        <v>30528.69</v>
      </c>
      <c r="F7840" s="54">
        <v>34510.43</v>
      </c>
      <c r="G7840" s="55">
        <v>1.1299999999999999</v>
      </c>
      <c r="H7840" s="53">
        <v>0</v>
      </c>
      <c r="I7840" s="53" t="s">
        <v>1408</v>
      </c>
    </row>
    <row r="7841" spans="1:9" ht="17.399999999999999" x14ac:dyDescent="0.3">
      <c r="A7841" s="53" t="s">
        <v>1218</v>
      </c>
      <c r="B7841" s="57">
        <v>45778</v>
      </c>
      <c r="C7841" s="59">
        <v>1974960.01</v>
      </c>
      <c r="D7841" s="60">
        <v>0</v>
      </c>
      <c r="E7841" s="54">
        <v>29624.400000000001</v>
      </c>
      <c r="F7841" s="54">
        <v>33463</v>
      </c>
      <c r="G7841" s="55">
        <v>1.1299999999999999</v>
      </c>
      <c r="H7841" s="53">
        <v>0</v>
      </c>
      <c r="I7841" s="53" t="s">
        <v>1408</v>
      </c>
    </row>
    <row r="7842" spans="1:9" ht="17.399999999999999" x14ac:dyDescent="0.3">
      <c r="A7842" s="53" t="s">
        <v>1218</v>
      </c>
      <c r="B7842" s="57">
        <v>45809</v>
      </c>
      <c r="C7842" s="59">
        <v>1915783.99</v>
      </c>
      <c r="D7842" s="60">
        <v>0</v>
      </c>
      <c r="E7842" s="54">
        <v>28736.76</v>
      </c>
      <c r="F7842" s="54">
        <v>29586.83</v>
      </c>
      <c r="G7842" s="55">
        <v>1.03</v>
      </c>
      <c r="H7842" s="53">
        <v>0</v>
      </c>
      <c r="I7842" s="53" t="s">
        <v>1408</v>
      </c>
    </row>
    <row r="7843" spans="1:9" ht="17.399999999999999" x14ac:dyDescent="0.3">
      <c r="A7843" s="53" t="s">
        <v>1218</v>
      </c>
      <c r="B7843" s="57">
        <v>45839</v>
      </c>
      <c r="C7843" s="59">
        <v>1862524.28</v>
      </c>
      <c r="D7843" s="60">
        <v>0</v>
      </c>
      <c r="E7843" s="54">
        <v>27937.86</v>
      </c>
      <c r="F7843" s="54">
        <v>31869.279999999999</v>
      </c>
      <c r="G7843" s="55">
        <v>1.141</v>
      </c>
      <c r="H7843" s="53">
        <v>0</v>
      </c>
      <c r="I7843" s="53" t="s">
        <v>1408</v>
      </c>
    </row>
    <row r="7844" spans="1:9" ht="17.399999999999999" x14ac:dyDescent="0.3">
      <c r="A7844" s="53" t="s">
        <v>1218</v>
      </c>
      <c r="B7844" s="57">
        <v>45870</v>
      </c>
      <c r="C7844" s="59">
        <v>1805579.4</v>
      </c>
      <c r="D7844" s="60">
        <v>0</v>
      </c>
      <c r="E7844" s="54">
        <v>27083.69</v>
      </c>
      <c r="F7844" s="54">
        <v>29281.34</v>
      </c>
      <c r="G7844" s="55">
        <v>1.081</v>
      </c>
      <c r="H7844" s="53">
        <v>0</v>
      </c>
      <c r="I7844" s="53" t="s">
        <v>1408</v>
      </c>
    </row>
    <row r="7845" spans="1:9" ht="17.399999999999999" x14ac:dyDescent="0.3">
      <c r="A7845" s="53" t="s">
        <v>1218</v>
      </c>
      <c r="B7845" s="57">
        <v>45901</v>
      </c>
      <c r="C7845" s="59">
        <v>1756029.86</v>
      </c>
      <c r="D7845" s="60">
        <v>0</v>
      </c>
      <c r="E7845" s="54">
        <v>26340.45</v>
      </c>
      <c r="F7845" s="54">
        <v>28621.07</v>
      </c>
      <c r="G7845" s="55">
        <v>1.087</v>
      </c>
      <c r="H7845" s="53">
        <v>0</v>
      </c>
      <c r="I7845" s="53" t="s">
        <v>1408</v>
      </c>
    </row>
    <row r="7846" spans="1:9" ht="17.399999999999999" x14ac:dyDescent="0.3">
      <c r="A7846" s="53" t="s">
        <v>1218</v>
      </c>
      <c r="B7846" s="57">
        <v>45931</v>
      </c>
      <c r="C7846" s="59">
        <v>1700930.54</v>
      </c>
      <c r="D7846" s="60">
        <v>0</v>
      </c>
      <c r="E7846" s="54">
        <v>25513.96</v>
      </c>
      <c r="F7846" s="54">
        <v>25834.57</v>
      </c>
      <c r="G7846" s="55">
        <v>1.0129999999999999</v>
      </c>
      <c r="H7846" s="53">
        <v>0</v>
      </c>
      <c r="I7846" s="53" t="s">
        <v>1408</v>
      </c>
    </row>
    <row r="7847" spans="1:9" ht="17.399999999999999" x14ac:dyDescent="0.3">
      <c r="A7847" s="53" t="s">
        <v>1218</v>
      </c>
      <c r="B7847" s="57">
        <v>45962</v>
      </c>
      <c r="C7847" s="59">
        <v>1648539.99</v>
      </c>
      <c r="D7847" s="60">
        <v>0</v>
      </c>
      <c r="E7847" s="54">
        <v>24728.1</v>
      </c>
      <c r="F7847" s="54">
        <v>25285.16</v>
      </c>
      <c r="G7847" s="55">
        <v>1.0229999999999999</v>
      </c>
      <c r="H7847" s="53">
        <v>0</v>
      </c>
      <c r="I7847" s="53" t="s">
        <v>1408</v>
      </c>
    </row>
    <row r="7848" spans="1:9" ht="17.399999999999999" x14ac:dyDescent="0.3">
      <c r="A7848" s="53" t="s">
        <v>1218</v>
      </c>
      <c r="B7848" s="57">
        <v>45992</v>
      </c>
      <c r="C7848" s="59">
        <v>1600343.2</v>
      </c>
      <c r="D7848" s="60">
        <v>0</v>
      </c>
      <c r="E7848" s="54">
        <v>24005.15</v>
      </c>
      <c r="F7848" s="54">
        <v>23883.47</v>
      </c>
      <c r="G7848" s="55">
        <v>0.995</v>
      </c>
      <c r="H7848" s="53">
        <v>0</v>
      </c>
      <c r="I7848" s="53" t="s">
        <v>1408</v>
      </c>
    </row>
    <row r="7849" spans="1:9" ht="17.399999999999999" x14ac:dyDescent="0.3">
      <c r="A7849" s="53" t="s">
        <v>1219</v>
      </c>
      <c r="B7849" s="57">
        <v>45658</v>
      </c>
      <c r="C7849" s="59">
        <v>7165501.0599999996</v>
      </c>
      <c r="D7849" s="60">
        <v>0</v>
      </c>
      <c r="E7849" s="54">
        <v>107482.52</v>
      </c>
      <c r="F7849" s="54">
        <v>102423.91</v>
      </c>
      <c r="G7849" s="55">
        <v>0.95299999999999996</v>
      </c>
      <c r="H7849" s="53">
        <v>0</v>
      </c>
      <c r="I7849" s="53" t="s">
        <v>1408</v>
      </c>
    </row>
    <row r="7850" spans="1:9" ht="17.399999999999999" x14ac:dyDescent="0.3">
      <c r="A7850" s="53" t="s">
        <v>1219</v>
      </c>
      <c r="B7850" s="57">
        <v>45689</v>
      </c>
      <c r="C7850" s="59">
        <v>6969963.7300000004</v>
      </c>
      <c r="D7850" s="60">
        <v>15</v>
      </c>
      <c r="E7850" s="54">
        <v>104549.46</v>
      </c>
      <c r="F7850" s="54">
        <v>119195.54</v>
      </c>
      <c r="G7850" s="55">
        <v>1.1399999999999999</v>
      </c>
      <c r="H7850" s="53">
        <v>0</v>
      </c>
      <c r="I7850" s="53" t="s">
        <v>1408</v>
      </c>
    </row>
    <row r="7851" spans="1:9" ht="17.399999999999999" x14ac:dyDescent="0.3">
      <c r="A7851" s="53" t="s">
        <v>1219</v>
      </c>
      <c r="B7851" s="57">
        <v>45717</v>
      </c>
      <c r="C7851" s="59">
        <v>6803706.0599999996</v>
      </c>
      <c r="D7851" s="60">
        <v>0</v>
      </c>
      <c r="E7851" s="54">
        <v>102055.59</v>
      </c>
      <c r="F7851" s="54">
        <v>102963.73</v>
      </c>
      <c r="G7851" s="55">
        <v>1.0089999999999999</v>
      </c>
      <c r="H7851" s="53">
        <v>0</v>
      </c>
      <c r="I7851" s="53" t="s">
        <v>1408</v>
      </c>
    </row>
    <row r="7852" spans="1:9" ht="17.399999999999999" x14ac:dyDescent="0.3">
      <c r="A7852" s="53" t="s">
        <v>1219</v>
      </c>
      <c r="B7852" s="57">
        <v>45748</v>
      </c>
      <c r="C7852" s="59">
        <v>6623145.6299999999</v>
      </c>
      <c r="D7852" s="60">
        <v>0</v>
      </c>
      <c r="E7852" s="54">
        <v>99347.18</v>
      </c>
      <c r="F7852" s="54">
        <v>100228.96</v>
      </c>
      <c r="G7852" s="55">
        <v>1.0089999999999999</v>
      </c>
      <c r="H7852" s="53">
        <v>0</v>
      </c>
      <c r="I7852" s="53" t="s">
        <v>1408</v>
      </c>
    </row>
    <row r="7853" spans="1:9" ht="17.399999999999999" x14ac:dyDescent="0.3">
      <c r="A7853" s="53" t="s">
        <v>1219</v>
      </c>
      <c r="B7853" s="57">
        <v>45778</v>
      </c>
      <c r="C7853" s="59">
        <v>6468159.6399999997</v>
      </c>
      <c r="D7853" s="60">
        <v>0</v>
      </c>
      <c r="E7853" s="54">
        <v>97022.39</v>
      </c>
      <c r="F7853" s="54">
        <v>95535.57</v>
      </c>
      <c r="G7853" s="55">
        <v>0.98499999999999999</v>
      </c>
      <c r="H7853" s="53">
        <v>0</v>
      </c>
      <c r="I7853" s="53" t="s">
        <v>1408</v>
      </c>
    </row>
    <row r="7854" spans="1:9" ht="17.399999999999999" x14ac:dyDescent="0.3">
      <c r="A7854" s="53" t="s">
        <v>1219</v>
      </c>
      <c r="B7854" s="57">
        <v>45809</v>
      </c>
      <c r="C7854" s="59">
        <v>6321786.2999999998</v>
      </c>
      <c r="D7854" s="60">
        <v>0</v>
      </c>
      <c r="E7854" s="54">
        <v>94826.79</v>
      </c>
      <c r="F7854" s="54">
        <v>93813.87</v>
      </c>
      <c r="G7854" s="55">
        <v>0.98899999999999999</v>
      </c>
      <c r="H7854" s="53">
        <v>0</v>
      </c>
      <c r="I7854" s="53" t="s">
        <v>1408</v>
      </c>
    </row>
    <row r="7855" spans="1:9" ht="17.399999999999999" x14ac:dyDescent="0.3">
      <c r="A7855" s="53" t="s">
        <v>1219</v>
      </c>
      <c r="B7855" s="57">
        <v>45839</v>
      </c>
      <c r="C7855" s="59">
        <v>6145346.7599999998</v>
      </c>
      <c r="D7855" s="60">
        <v>0</v>
      </c>
      <c r="E7855" s="54">
        <v>92180.2</v>
      </c>
      <c r="F7855" s="54">
        <v>104254.68</v>
      </c>
      <c r="G7855" s="55">
        <v>1.131</v>
      </c>
      <c r="H7855" s="53">
        <v>0</v>
      </c>
      <c r="I7855" s="53" t="s">
        <v>1408</v>
      </c>
    </row>
    <row r="7856" spans="1:9" ht="17.399999999999999" x14ac:dyDescent="0.3">
      <c r="A7856" s="53" t="s">
        <v>1219</v>
      </c>
      <c r="B7856" s="57">
        <v>45870</v>
      </c>
      <c r="C7856" s="59">
        <v>5982848.0999999996</v>
      </c>
      <c r="D7856" s="60">
        <v>0</v>
      </c>
      <c r="E7856" s="54">
        <v>89742.720000000001</v>
      </c>
      <c r="F7856" s="54">
        <v>92286.85</v>
      </c>
      <c r="G7856" s="55">
        <v>1.028</v>
      </c>
      <c r="H7856" s="53">
        <v>0</v>
      </c>
      <c r="I7856" s="53" t="s">
        <v>1408</v>
      </c>
    </row>
    <row r="7857" spans="1:9" ht="17.399999999999999" x14ac:dyDescent="0.3">
      <c r="A7857" s="53" t="s">
        <v>1219</v>
      </c>
      <c r="B7857" s="57">
        <v>45901</v>
      </c>
      <c r="C7857" s="59">
        <v>5827872.9800000004</v>
      </c>
      <c r="D7857" s="60">
        <v>0</v>
      </c>
      <c r="E7857" s="54">
        <v>87418.09</v>
      </c>
      <c r="F7857" s="54">
        <v>99664.02</v>
      </c>
      <c r="G7857" s="55">
        <v>1.1399999999999999</v>
      </c>
      <c r="H7857" s="53">
        <v>0</v>
      </c>
      <c r="I7857" s="53" t="s">
        <v>1408</v>
      </c>
    </row>
    <row r="7858" spans="1:9" ht="17.399999999999999" x14ac:dyDescent="0.3">
      <c r="A7858" s="53" t="s">
        <v>1219</v>
      </c>
      <c r="B7858" s="57">
        <v>45931</v>
      </c>
      <c r="C7858" s="59">
        <v>5686126.3700000001</v>
      </c>
      <c r="D7858" s="60">
        <v>0</v>
      </c>
      <c r="E7858" s="54">
        <v>85291.9</v>
      </c>
      <c r="F7858" s="54">
        <v>82122.5</v>
      </c>
      <c r="G7858" s="55">
        <v>0.96299999999999997</v>
      </c>
      <c r="H7858" s="53">
        <v>0</v>
      </c>
      <c r="I7858" s="53" t="s">
        <v>1408</v>
      </c>
    </row>
    <row r="7859" spans="1:9" ht="17.399999999999999" x14ac:dyDescent="0.3">
      <c r="A7859" s="53" t="s">
        <v>1219</v>
      </c>
      <c r="B7859" s="57">
        <v>45962</v>
      </c>
      <c r="C7859" s="59">
        <v>5540017.7699999996</v>
      </c>
      <c r="D7859" s="60">
        <v>65</v>
      </c>
      <c r="E7859" s="54">
        <v>83100.27</v>
      </c>
      <c r="F7859" s="54">
        <v>63379.96</v>
      </c>
      <c r="G7859" s="55">
        <v>0.76300000000000001</v>
      </c>
      <c r="H7859" s="53">
        <v>0</v>
      </c>
      <c r="I7859" s="53" t="s">
        <v>1411</v>
      </c>
    </row>
    <row r="7860" spans="1:9" ht="17.399999999999999" x14ac:dyDescent="0.3">
      <c r="A7860" s="53" t="s">
        <v>1219</v>
      </c>
      <c r="B7860" s="57">
        <v>45992</v>
      </c>
      <c r="C7860" s="59">
        <v>5540017.7699999996</v>
      </c>
      <c r="D7860" s="60">
        <v>220</v>
      </c>
      <c r="E7860" s="54">
        <v>83100.27</v>
      </c>
      <c r="F7860" s="54">
        <v>13960.17</v>
      </c>
      <c r="G7860" s="55">
        <v>0.16800000000000001</v>
      </c>
      <c r="H7860" s="53">
        <v>1</v>
      </c>
      <c r="I7860" s="53" t="s">
        <v>1412</v>
      </c>
    </row>
    <row r="7861" spans="1:9" ht="17.399999999999999" x14ac:dyDescent="0.3">
      <c r="A7861" s="53" t="s">
        <v>1220</v>
      </c>
      <c r="B7861" s="57">
        <v>45689</v>
      </c>
      <c r="C7861" s="59">
        <v>253771.44</v>
      </c>
      <c r="D7861" s="60">
        <v>15</v>
      </c>
      <c r="E7861" s="54">
        <v>3806.57</v>
      </c>
      <c r="F7861" s="54">
        <v>4345.49</v>
      </c>
      <c r="G7861" s="55">
        <v>1.1419999999999999</v>
      </c>
      <c r="H7861" s="53">
        <v>0</v>
      </c>
      <c r="I7861" s="53" t="s">
        <v>1408</v>
      </c>
    </row>
    <row r="7862" spans="1:9" ht="17.399999999999999" x14ac:dyDescent="0.3">
      <c r="A7862" s="53" t="s">
        <v>1220</v>
      </c>
      <c r="B7862" s="57">
        <v>45717</v>
      </c>
      <c r="C7862" s="59">
        <v>246164.83</v>
      </c>
      <c r="D7862" s="60">
        <v>0</v>
      </c>
      <c r="E7862" s="54">
        <v>3692.47</v>
      </c>
      <c r="F7862" s="54">
        <v>3902.03</v>
      </c>
      <c r="G7862" s="55">
        <v>1.0569999999999999</v>
      </c>
      <c r="H7862" s="53">
        <v>0</v>
      </c>
      <c r="I7862" s="53" t="s">
        <v>1408</v>
      </c>
    </row>
    <row r="7863" spans="1:9" ht="17.399999999999999" x14ac:dyDescent="0.3">
      <c r="A7863" s="53" t="s">
        <v>1220</v>
      </c>
      <c r="B7863" s="57">
        <v>45748</v>
      </c>
      <c r="C7863" s="59">
        <v>238118.21</v>
      </c>
      <c r="D7863" s="60">
        <v>65</v>
      </c>
      <c r="E7863" s="54">
        <v>3571.77</v>
      </c>
      <c r="F7863" s="54">
        <v>2438.8000000000002</v>
      </c>
      <c r="G7863" s="55">
        <v>0.68300000000000005</v>
      </c>
      <c r="H7863" s="53">
        <v>0</v>
      </c>
      <c r="I7863" s="53" t="s">
        <v>1411</v>
      </c>
    </row>
    <row r="7864" spans="1:9" ht="17.399999999999999" x14ac:dyDescent="0.3">
      <c r="A7864" s="53" t="s">
        <v>1220</v>
      </c>
      <c r="B7864" s="57">
        <v>45778</v>
      </c>
      <c r="C7864" s="59">
        <v>231610.43</v>
      </c>
      <c r="D7864" s="60">
        <v>15</v>
      </c>
      <c r="E7864" s="54">
        <v>3474.16</v>
      </c>
      <c r="F7864" s="54">
        <v>3759.61</v>
      </c>
      <c r="G7864" s="55">
        <v>1.0820000000000001</v>
      </c>
      <c r="H7864" s="53">
        <v>0</v>
      </c>
      <c r="I7864" s="53" t="s">
        <v>1408</v>
      </c>
    </row>
    <row r="7865" spans="1:9" ht="17.399999999999999" x14ac:dyDescent="0.3">
      <c r="A7865" s="53" t="s">
        <v>1220</v>
      </c>
      <c r="B7865" s="57">
        <v>45809</v>
      </c>
      <c r="C7865" s="59">
        <v>224439.62</v>
      </c>
      <c r="D7865" s="60">
        <v>185</v>
      </c>
      <c r="E7865" s="54">
        <v>3366.59</v>
      </c>
      <c r="F7865" s="54">
        <v>1552.13</v>
      </c>
      <c r="G7865" s="55">
        <v>0.46100000000000002</v>
      </c>
      <c r="H7865" s="53">
        <v>0</v>
      </c>
      <c r="I7865" s="53" t="s">
        <v>1409</v>
      </c>
    </row>
    <row r="7866" spans="1:9" ht="17.399999999999999" x14ac:dyDescent="0.3">
      <c r="A7866" s="53" t="s">
        <v>1220</v>
      </c>
      <c r="B7866" s="57">
        <v>45839</v>
      </c>
      <c r="C7866" s="59">
        <v>217262.74</v>
      </c>
      <c r="D7866" s="60">
        <v>0</v>
      </c>
      <c r="E7866" s="54">
        <v>3258.94</v>
      </c>
      <c r="F7866" s="54">
        <v>3232.99</v>
      </c>
      <c r="G7866" s="55">
        <v>0.99199999999999999</v>
      </c>
      <c r="H7866" s="53">
        <v>0</v>
      </c>
      <c r="I7866" s="53" t="s">
        <v>1408</v>
      </c>
    </row>
    <row r="7867" spans="1:9" ht="17.399999999999999" x14ac:dyDescent="0.3">
      <c r="A7867" s="53" t="s">
        <v>1220</v>
      </c>
      <c r="B7867" s="57">
        <v>45870</v>
      </c>
      <c r="C7867" s="59">
        <v>210793.33</v>
      </c>
      <c r="D7867" s="60">
        <v>0</v>
      </c>
      <c r="E7867" s="54">
        <v>3161.9</v>
      </c>
      <c r="F7867" s="54">
        <v>3089.9</v>
      </c>
      <c r="G7867" s="55">
        <v>0.97699999999999998</v>
      </c>
      <c r="H7867" s="53">
        <v>0</v>
      </c>
      <c r="I7867" s="53" t="s">
        <v>1408</v>
      </c>
    </row>
    <row r="7868" spans="1:9" ht="17.399999999999999" x14ac:dyDescent="0.3">
      <c r="A7868" s="53" t="s">
        <v>1220</v>
      </c>
      <c r="B7868" s="57">
        <v>45901</v>
      </c>
      <c r="C7868" s="59">
        <v>204611.06</v>
      </c>
      <c r="D7868" s="60">
        <v>35</v>
      </c>
      <c r="E7868" s="54">
        <v>3069.17</v>
      </c>
      <c r="F7868" s="54">
        <v>2357.15</v>
      </c>
      <c r="G7868" s="55">
        <v>0.76800000000000002</v>
      </c>
      <c r="H7868" s="53">
        <v>0</v>
      </c>
      <c r="I7868" s="53" t="s">
        <v>1410</v>
      </c>
    </row>
    <row r="7869" spans="1:9" ht="17.399999999999999" x14ac:dyDescent="0.3">
      <c r="A7869" s="53" t="s">
        <v>1220</v>
      </c>
      <c r="B7869" s="57">
        <v>45931</v>
      </c>
      <c r="C7869" s="59">
        <v>198507.82</v>
      </c>
      <c r="D7869" s="60">
        <v>65</v>
      </c>
      <c r="E7869" s="54">
        <v>2977.62</v>
      </c>
      <c r="F7869" s="54">
        <v>2365.9</v>
      </c>
      <c r="G7869" s="55">
        <v>0.79500000000000004</v>
      </c>
      <c r="H7869" s="53">
        <v>0</v>
      </c>
      <c r="I7869" s="53" t="s">
        <v>1411</v>
      </c>
    </row>
    <row r="7870" spans="1:9" ht="17.399999999999999" x14ac:dyDescent="0.3">
      <c r="A7870" s="53" t="s">
        <v>1220</v>
      </c>
      <c r="B7870" s="57">
        <v>45962</v>
      </c>
      <c r="C7870" s="59">
        <v>192580.55</v>
      </c>
      <c r="D7870" s="60">
        <v>0</v>
      </c>
      <c r="E7870" s="54">
        <v>2888.71</v>
      </c>
      <c r="F7870" s="54">
        <v>3141.69</v>
      </c>
      <c r="G7870" s="55">
        <v>1.0880000000000001</v>
      </c>
      <c r="H7870" s="53">
        <v>0</v>
      </c>
      <c r="I7870" s="53" t="s">
        <v>1408</v>
      </c>
    </row>
    <row r="7871" spans="1:9" ht="17.399999999999999" x14ac:dyDescent="0.3">
      <c r="A7871" s="53" t="s">
        <v>1220</v>
      </c>
      <c r="B7871" s="57">
        <v>45992</v>
      </c>
      <c r="C7871" s="59">
        <v>186880.48</v>
      </c>
      <c r="D7871" s="60">
        <v>0</v>
      </c>
      <c r="E7871" s="54">
        <v>2803.21</v>
      </c>
      <c r="F7871" s="54">
        <v>3159.52</v>
      </c>
      <c r="G7871" s="55">
        <v>1.127</v>
      </c>
      <c r="H7871" s="53">
        <v>0</v>
      </c>
      <c r="I7871" s="53" t="s">
        <v>1408</v>
      </c>
    </row>
    <row r="7872" spans="1:9" ht="17.399999999999999" x14ac:dyDescent="0.3">
      <c r="A7872" s="53" t="s">
        <v>1221</v>
      </c>
      <c r="B7872" s="57">
        <v>45809</v>
      </c>
      <c r="C7872" s="59">
        <v>12371673.76</v>
      </c>
      <c r="D7872" s="60">
        <v>0</v>
      </c>
      <c r="E7872" s="54">
        <v>185575.11</v>
      </c>
      <c r="F7872" s="54">
        <v>199504.99</v>
      </c>
      <c r="G7872" s="55">
        <v>1.075</v>
      </c>
      <c r="H7872" s="53">
        <v>0</v>
      </c>
      <c r="I7872" s="53" t="s">
        <v>1408</v>
      </c>
    </row>
    <row r="7873" spans="1:9" ht="17.399999999999999" x14ac:dyDescent="0.3">
      <c r="A7873" s="53" t="s">
        <v>1221</v>
      </c>
      <c r="B7873" s="57">
        <v>45839</v>
      </c>
      <c r="C7873" s="59">
        <v>12035575.640000001</v>
      </c>
      <c r="D7873" s="60">
        <v>0</v>
      </c>
      <c r="E7873" s="54">
        <v>180533.63</v>
      </c>
      <c r="F7873" s="54">
        <v>174522.16</v>
      </c>
      <c r="G7873" s="55">
        <v>0.96699999999999997</v>
      </c>
      <c r="H7873" s="53">
        <v>0</v>
      </c>
      <c r="I7873" s="53" t="s">
        <v>1408</v>
      </c>
    </row>
    <row r="7874" spans="1:9" ht="17.399999999999999" x14ac:dyDescent="0.3">
      <c r="A7874" s="53" t="s">
        <v>1221</v>
      </c>
      <c r="B7874" s="57">
        <v>45870</v>
      </c>
      <c r="C7874" s="59">
        <v>11770197.689999999</v>
      </c>
      <c r="D7874" s="60">
        <v>65</v>
      </c>
      <c r="E7874" s="54">
        <v>176552.97</v>
      </c>
      <c r="F7874" s="54">
        <v>86050.66</v>
      </c>
      <c r="G7874" s="55">
        <v>0.48699999999999999</v>
      </c>
      <c r="H7874" s="53">
        <v>0</v>
      </c>
      <c r="I7874" s="53" t="s">
        <v>1411</v>
      </c>
    </row>
    <row r="7875" spans="1:9" ht="17.399999999999999" x14ac:dyDescent="0.3">
      <c r="A7875" s="53" t="s">
        <v>1221</v>
      </c>
      <c r="B7875" s="57">
        <v>45901</v>
      </c>
      <c r="C7875" s="59">
        <v>11491458.279999999</v>
      </c>
      <c r="D7875" s="60">
        <v>0</v>
      </c>
      <c r="E7875" s="54">
        <v>172371.87</v>
      </c>
      <c r="F7875" s="54">
        <v>172596.78</v>
      </c>
      <c r="G7875" s="55">
        <v>1.0009999999999999</v>
      </c>
      <c r="H7875" s="53">
        <v>0</v>
      </c>
      <c r="I7875" s="53" t="s">
        <v>1408</v>
      </c>
    </row>
    <row r="7876" spans="1:9" ht="17.399999999999999" x14ac:dyDescent="0.3">
      <c r="A7876" s="53" t="s">
        <v>1221</v>
      </c>
      <c r="B7876" s="57">
        <v>45931</v>
      </c>
      <c r="C7876" s="59">
        <v>11222226.16</v>
      </c>
      <c r="D7876" s="60">
        <v>0</v>
      </c>
      <c r="E7876" s="54">
        <v>168333.39</v>
      </c>
      <c r="F7876" s="54">
        <v>159990.91</v>
      </c>
      <c r="G7876" s="55">
        <v>0.95</v>
      </c>
      <c r="H7876" s="53">
        <v>0</v>
      </c>
      <c r="I7876" s="53" t="s">
        <v>1408</v>
      </c>
    </row>
    <row r="7877" spans="1:9" ht="17.399999999999999" x14ac:dyDescent="0.3">
      <c r="A7877" s="53" t="s">
        <v>1221</v>
      </c>
      <c r="B7877" s="57">
        <v>45962</v>
      </c>
      <c r="C7877" s="59">
        <v>10981740.35</v>
      </c>
      <c r="D7877" s="60">
        <v>65</v>
      </c>
      <c r="E7877" s="54">
        <v>164726.10999999999</v>
      </c>
      <c r="F7877" s="54">
        <v>128424.5</v>
      </c>
      <c r="G7877" s="55">
        <v>0.78</v>
      </c>
      <c r="H7877" s="53">
        <v>0</v>
      </c>
      <c r="I7877" s="53" t="s">
        <v>1411</v>
      </c>
    </row>
    <row r="7878" spans="1:9" ht="17.399999999999999" x14ac:dyDescent="0.3">
      <c r="A7878" s="53" t="s">
        <v>1221</v>
      </c>
      <c r="B7878" s="57">
        <v>45992</v>
      </c>
      <c r="C7878" s="59">
        <v>10742311.34</v>
      </c>
      <c r="D7878" s="60">
        <v>15</v>
      </c>
      <c r="E7878" s="54">
        <v>161134.67000000001</v>
      </c>
      <c r="F7878" s="54">
        <v>180000.05</v>
      </c>
      <c r="G7878" s="55">
        <v>1.117</v>
      </c>
      <c r="H7878" s="53">
        <v>0</v>
      </c>
      <c r="I7878" s="53" t="s">
        <v>1408</v>
      </c>
    </row>
    <row r="7879" spans="1:9" ht="17.399999999999999" x14ac:dyDescent="0.3">
      <c r="A7879" s="53" t="s">
        <v>1222</v>
      </c>
      <c r="B7879" s="57">
        <v>45658</v>
      </c>
      <c r="C7879" s="59">
        <v>4150362.5</v>
      </c>
      <c r="D7879" s="60">
        <v>0</v>
      </c>
      <c r="E7879" s="54">
        <v>62255.44</v>
      </c>
      <c r="F7879" s="54">
        <v>68275.66</v>
      </c>
      <c r="G7879" s="55">
        <v>1.097</v>
      </c>
      <c r="H7879" s="53">
        <v>0</v>
      </c>
      <c r="I7879" s="53" t="s">
        <v>1408</v>
      </c>
    </row>
    <row r="7880" spans="1:9" ht="17.399999999999999" x14ac:dyDescent="0.3">
      <c r="A7880" s="53" t="s">
        <v>1222</v>
      </c>
      <c r="B7880" s="57">
        <v>45689</v>
      </c>
      <c r="C7880" s="59">
        <v>4040698.91</v>
      </c>
      <c r="D7880" s="60">
        <v>35</v>
      </c>
      <c r="E7880" s="54">
        <v>60610.48</v>
      </c>
      <c r="F7880" s="54">
        <v>51141.42</v>
      </c>
      <c r="G7880" s="55">
        <v>0.84399999999999997</v>
      </c>
      <c r="H7880" s="53">
        <v>0</v>
      </c>
      <c r="I7880" s="53" t="s">
        <v>1410</v>
      </c>
    </row>
    <row r="7881" spans="1:9" ht="17.399999999999999" x14ac:dyDescent="0.3">
      <c r="A7881" s="53" t="s">
        <v>1222</v>
      </c>
      <c r="B7881" s="57">
        <v>45717</v>
      </c>
      <c r="C7881" s="59">
        <v>3921932.46</v>
      </c>
      <c r="D7881" s="60">
        <v>0</v>
      </c>
      <c r="E7881" s="54">
        <v>58828.99</v>
      </c>
      <c r="F7881" s="54">
        <v>65883</v>
      </c>
      <c r="G7881" s="55">
        <v>1.1200000000000001</v>
      </c>
      <c r="H7881" s="53">
        <v>0</v>
      </c>
      <c r="I7881" s="53" t="s">
        <v>1408</v>
      </c>
    </row>
    <row r="7882" spans="1:9" ht="17.399999999999999" x14ac:dyDescent="0.3">
      <c r="A7882" s="53" t="s">
        <v>1222</v>
      </c>
      <c r="B7882" s="57">
        <v>45748</v>
      </c>
      <c r="C7882" s="59">
        <v>3816069.56</v>
      </c>
      <c r="D7882" s="60">
        <v>0</v>
      </c>
      <c r="E7882" s="54">
        <v>57241.04</v>
      </c>
      <c r="F7882" s="54">
        <v>60248.47</v>
      </c>
      <c r="G7882" s="55">
        <v>1.0529999999999999</v>
      </c>
      <c r="H7882" s="53">
        <v>0</v>
      </c>
      <c r="I7882" s="53" t="s">
        <v>1408</v>
      </c>
    </row>
    <row r="7883" spans="1:9" ht="17.399999999999999" x14ac:dyDescent="0.3">
      <c r="A7883" s="53" t="s">
        <v>1222</v>
      </c>
      <c r="B7883" s="57">
        <v>45778</v>
      </c>
      <c r="C7883" s="59">
        <v>3701010.33</v>
      </c>
      <c r="D7883" s="60">
        <v>0</v>
      </c>
      <c r="E7883" s="54">
        <v>55515.15</v>
      </c>
      <c r="F7883" s="54">
        <v>54019.41</v>
      </c>
      <c r="G7883" s="55">
        <v>0.97299999999999998</v>
      </c>
      <c r="H7883" s="53">
        <v>0</v>
      </c>
      <c r="I7883" s="53" t="s">
        <v>1408</v>
      </c>
    </row>
    <row r="7884" spans="1:9" ht="17.399999999999999" x14ac:dyDescent="0.3">
      <c r="A7884" s="53" t="s">
        <v>1222</v>
      </c>
      <c r="B7884" s="57">
        <v>45809</v>
      </c>
      <c r="C7884" s="59">
        <v>3593876.38</v>
      </c>
      <c r="D7884" s="60">
        <v>35</v>
      </c>
      <c r="E7884" s="54">
        <v>53908.15</v>
      </c>
      <c r="F7884" s="54">
        <v>38278.58</v>
      </c>
      <c r="G7884" s="55">
        <v>0.71</v>
      </c>
      <c r="H7884" s="53">
        <v>0</v>
      </c>
      <c r="I7884" s="53" t="s">
        <v>1410</v>
      </c>
    </row>
    <row r="7885" spans="1:9" ht="17.399999999999999" x14ac:dyDescent="0.3">
      <c r="A7885" s="53" t="s">
        <v>1222</v>
      </c>
      <c r="B7885" s="57">
        <v>45839</v>
      </c>
      <c r="C7885" s="59">
        <v>3477974.62</v>
      </c>
      <c r="D7885" s="60">
        <v>15</v>
      </c>
      <c r="E7885" s="54">
        <v>52169.62</v>
      </c>
      <c r="F7885" s="54">
        <v>53605.27</v>
      </c>
      <c r="G7885" s="55">
        <v>1.028</v>
      </c>
      <c r="H7885" s="53">
        <v>0</v>
      </c>
      <c r="I7885" s="53" t="s">
        <v>1408</v>
      </c>
    </row>
    <row r="7886" spans="1:9" ht="17.399999999999999" x14ac:dyDescent="0.3">
      <c r="A7886" s="53" t="s">
        <v>1222</v>
      </c>
      <c r="B7886" s="57">
        <v>45870</v>
      </c>
      <c r="C7886" s="59">
        <v>3369959.87</v>
      </c>
      <c r="D7886" s="60">
        <v>15</v>
      </c>
      <c r="E7886" s="54">
        <v>50549.4</v>
      </c>
      <c r="F7886" s="54">
        <v>51407.99</v>
      </c>
      <c r="G7886" s="55">
        <v>1.0169999999999999</v>
      </c>
      <c r="H7886" s="53">
        <v>0</v>
      </c>
      <c r="I7886" s="53" t="s">
        <v>1408</v>
      </c>
    </row>
    <row r="7887" spans="1:9" ht="17.399999999999999" x14ac:dyDescent="0.3">
      <c r="A7887" s="53" t="s">
        <v>1222</v>
      </c>
      <c r="B7887" s="57">
        <v>45901</v>
      </c>
      <c r="C7887" s="59">
        <v>3369959.87</v>
      </c>
      <c r="D7887" s="60">
        <v>185</v>
      </c>
      <c r="E7887" s="54">
        <v>50549.4</v>
      </c>
      <c r="F7887" s="54">
        <v>10022.450000000001</v>
      </c>
      <c r="G7887" s="55">
        <v>0.19800000000000001</v>
      </c>
      <c r="H7887" s="53">
        <v>0</v>
      </c>
      <c r="I7887" s="53" t="s">
        <v>1412</v>
      </c>
    </row>
    <row r="7888" spans="1:9" ht="17.399999999999999" x14ac:dyDescent="0.3">
      <c r="A7888" s="53" t="s">
        <v>1222</v>
      </c>
      <c r="B7888" s="57">
        <v>45931</v>
      </c>
      <c r="C7888" s="59">
        <v>3369959.87</v>
      </c>
      <c r="D7888" s="60">
        <v>999</v>
      </c>
      <c r="E7888" s="54">
        <v>50549.4</v>
      </c>
      <c r="F7888" s="54">
        <v>8088.9</v>
      </c>
      <c r="G7888" s="55">
        <v>0.16</v>
      </c>
      <c r="H7888" s="53">
        <v>0</v>
      </c>
      <c r="I7888" s="53" t="s">
        <v>1412</v>
      </c>
    </row>
    <row r="7889" spans="1:9" ht="17.399999999999999" x14ac:dyDescent="0.3">
      <c r="A7889" s="53" t="s">
        <v>1222</v>
      </c>
      <c r="B7889" s="57">
        <v>45962</v>
      </c>
      <c r="C7889" s="59">
        <v>3369959.87</v>
      </c>
      <c r="D7889" s="60">
        <v>999</v>
      </c>
      <c r="E7889" s="54">
        <v>50549.4</v>
      </c>
      <c r="F7889" s="54">
        <v>71.48</v>
      </c>
      <c r="G7889" s="55">
        <v>1E-3</v>
      </c>
      <c r="H7889" s="53">
        <v>0</v>
      </c>
      <c r="I7889" s="53" t="s">
        <v>1412</v>
      </c>
    </row>
    <row r="7890" spans="1:9" ht="17.399999999999999" x14ac:dyDescent="0.3">
      <c r="A7890" s="53" t="s">
        <v>1222</v>
      </c>
      <c r="B7890" s="57">
        <v>45992</v>
      </c>
      <c r="C7890" s="59">
        <v>3369959.87</v>
      </c>
      <c r="D7890" s="60">
        <v>999</v>
      </c>
      <c r="E7890" s="54">
        <v>50549.4</v>
      </c>
      <c r="F7890" s="54">
        <v>3851.22</v>
      </c>
      <c r="G7890" s="55">
        <v>7.5999999999999998E-2</v>
      </c>
      <c r="H7890" s="53">
        <v>0</v>
      </c>
      <c r="I7890" s="53" t="s">
        <v>1412</v>
      </c>
    </row>
    <row r="7891" spans="1:9" ht="17.399999999999999" x14ac:dyDescent="0.3">
      <c r="A7891" s="53" t="s">
        <v>1223</v>
      </c>
      <c r="B7891" s="57">
        <v>45658</v>
      </c>
      <c r="C7891" s="59">
        <v>101498138.02</v>
      </c>
      <c r="D7891" s="60">
        <v>0</v>
      </c>
      <c r="E7891" s="54">
        <v>1014981.38</v>
      </c>
      <c r="F7891" s="54">
        <v>1124366.56</v>
      </c>
      <c r="G7891" s="55">
        <v>1.1080000000000001</v>
      </c>
      <c r="H7891" s="53">
        <v>0</v>
      </c>
      <c r="I7891" s="53" t="s">
        <v>1408</v>
      </c>
    </row>
    <row r="7892" spans="1:9" ht="17.399999999999999" x14ac:dyDescent="0.3">
      <c r="A7892" s="53" t="s">
        <v>1223</v>
      </c>
      <c r="B7892" s="57">
        <v>45689</v>
      </c>
      <c r="C7892" s="59">
        <v>99522213.069999993</v>
      </c>
      <c r="D7892" s="60">
        <v>95</v>
      </c>
      <c r="E7892" s="54">
        <v>995222.13</v>
      </c>
      <c r="F7892" s="54">
        <v>478165.03</v>
      </c>
      <c r="G7892" s="55">
        <v>0.48</v>
      </c>
      <c r="H7892" s="53">
        <v>0</v>
      </c>
      <c r="I7892" s="53" t="s">
        <v>1409</v>
      </c>
    </row>
    <row r="7893" spans="1:9" ht="17.399999999999999" x14ac:dyDescent="0.3">
      <c r="A7893" s="53" t="s">
        <v>1223</v>
      </c>
      <c r="B7893" s="57">
        <v>45717</v>
      </c>
      <c r="C7893" s="59">
        <v>97514570.409999996</v>
      </c>
      <c r="D7893" s="60">
        <v>0</v>
      </c>
      <c r="E7893" s="54">
        <v>975145.7</v>
      </c>
      <c r="F7893" s="54">
        <v>1046316.23</v>
      </c>
      <c r="G7893" s="55">
        <v>1.073</v>
      </c>
      <c r="H7893" s="53">
        <v>0</v>
      </c>
      <c r="I7893" s="53" t="s">
        <v>1408</v>
      </c>
    </row>
    <row r="7894" spans="1:9" ht="17.399999999999999" x14ac:dyDescent="0.3">
      <c r="A7894" s="53" t="s">
        <v>1223</v>
      </c>
      <c r="B7894" s="57">
        <v>45748</v>
      </c>
      <c r="C7894" s="59">
        <v>96037314.5</v>
      </c>
      <c r="D7894" s="60">
        <v>0</v>
      </c>
      <c r="E7894" s="54">
        <v>960373.15</v>
      </c>
      <c r="F7894" s="54">
        <v>1076844.79</v>
      </c>
      <c r="G7894" s="55">
        <v>1.121</v>
      </c>
      <c r="H7894" s="53">
        <v>0</v>
      </c>
      <c r="I7894" s="53" t="s">
        <v>1408</v>
      </c>
    </row>
    <row r="7895" spans="1:9" ht="17.399999999999999" x14ac:dyDescent="0.3">
      <c r="A7895" s="53" t="s">
        <v>1223</v>
      </c>
      <c r="B7895" s="57">
        <v>45778</v>
      </c>
      <c r="C7895" s="59">
        <v>94109184.989999995</v>
      </c>
      <c r="D7895" s="60">
        <v>15</v>
      </c>
      <c r="E7895" s="54">
        <v>941091.85</v>
      </c>
      <c r="F7895" s="54">
        <v>961670.73</v>
      </c>
      <c r="G7895" s="55">
        <v>1.022</v>
      </c>
      <c r="H7895" s="53">
        <v>0</v>
      </c>
      <c r="I7895" s="53" t="s">
        <v>1408</v>
      </c>
    </row>
    <row r="7896" spans="1:9" ht="17.399999999999999" x14ac:dyDescent="0.3">
      <c r="A7896" s="53" t="s">
        <v>1223</v>
      </c>
      <c r="B7896" s="57">
        <v>45809</v>
      </c>
      <c r="C7896" s="59">
        <v>92169457.819999993</v>
      </c>
      <c r="D7896" s="60">
        <v>0</v>
      </c>
      <c r="E7896" s="54">
        <v>921694.58</v>
      </c>
      <c r="F7896" s="54">
        <v>963643.15</v>
      </c>
      <c r="G7896" s="55">
        <v>1.046</v>
      </c>
      <c r="H7896" s="53">
        <v>0</v>
      </c>
      <c r="I7896" s="53" t="s">
        <v>1408</v>
      </c>
    </row>
    <row r="7897" spans="1:9" ht="17.399999999999999" x14ac:dyDescent="0.3">
      <c r="A7897" s="53" t="s">
        <v>1223</v>
      </c>
      <c r="B7897" s="57">
        <v>45839</v>
      </c>
      <c r="C7897" s="59">
        <v>90866142.120000005</v>
      </c>
      <c r="D7897" s="60">
        <v>0</v>
      </c>
      <c r="E7897" s="54">
        <v>908661.42</v>
      </c>
      <c r="F7897" s="54">
        <v>977674.95</v>
      </c>
      <c r="G7897" s="55">
        <v>1.0760000000000001</v>
      </c>
      <c r="H7897" s="53">
        <v>0</v>
      </c>
      <c r="I7897" s="53" t="s">
        <v>1408</v>
      </c>
    </row>
    <row r="7898" spans="1:9" ht="17.399999999999999" x14ac:dyDescent="0.3">
      <c r="A7898" s="53" t="s">
        <v>1223</v>
      </c>
      <c r="B7898" s="57">
        <v>45870</v>
      </c>
      <c r="C7898" s="59">
        <v>89004607.040000007</v>
      </c>
      <c r="D7898" s="60">
        <v>0</v>
      </c>
      <c r="E7898" s="54">
        <v>890046.07</v>
      </c>
      <c r="F7898" s="54">
        <v>894068.29</v>
      </c>
      <c r="G7898" s="55">
        <v>1.0049999999999999</v>
      </c>
      <c r="H7898" s="53">
        <v>0</v>
      </c>
      <c r="I7898" s="53" t="s">
        <v>1408</v>
      </c>
    </row>
    <row r="7899" spans="1:9" ht="17.399999999999999" x14ac:dyDescent="0.3">
      <c r="A7899" s="53" t="s">
        <v>1223</v>
      </c>
      <c r="B7899" s="57">
        <v>45901</v>
      </c>
      <c r="C7899" s="59">
        <v>87541797.959999993</v>
      </c>
      <c r="D7899" s="60">
        <v>0</v>
      </c>
      <c r="E7899" s="54">
        <v>875417.98</v>
      </c>
      <c r="F7899" s="54">
        <v>856610.25</v>
      </c>
      <c r="G7899" s="55">
        <v>0.97899999999999998</v>
      </c>
      <c r="H7899" s="53">
        <v>0</v>
      </c>
      <c r="I7899" s="53" t="s">
        <v>1408</v>
      </c>
    </row>
    <row r="7900" spans="1:9" ht="17.399999999999999" x14ac:dyDescent="0.3">
      <c r="A7900" s="53" t="s">
        <v>1223</v>
      </c>
      <c r="B7900" s="57">
        <v>45931</v>
      </c>
      <c r="C7900" s="59">
        <v>85871581.030000001</v>
      </c>
      <c r="D7900" s="60">
        <v>0</v>
      </c>
      <c r="E7900" s="54">
        <v>858715.81</v>
      </c>
      <c r="F7900" s="54">
        <v>846243.4</v>
      </c>
      <c r="G7900" s="55">
        <v>0.98499999999999999</v>
      </c>
      <c r="H7900" s="53">
        <v>0</v>
      </c>
      <c r="I7900" s="53" t="s">
        <v>1408</v>
      </c>
    </row>
    <row r="7901" spans="1:9" ht="17.399999999999999" x14ac:dyDescent="0.3">
      <c r="A7901" s="53" t="s">
        <v>1223</v>
      </c>
      <c r="B7901" s="57">
        <v>45962</v>
      </c>
      <c r="C7901" s="59">
        <v>84620646.969999999</v>
      </c>
      <c r="D7901" s="60">
        <v>0</v>
      </c>
      <c r="E7901" s="54">
        <v>846206.47</v>
      </c>
      <c r="F7901" s="54">
        <v>962194.23</v>
      </c>
      <c r="G7901" s="55">
        <v>1.137</v>
      </c>
      <c r="H7901" s="53">
        <v>0</v>
      </c>
      <c r="I7901" s="53" t="s">
        <v>1408</v>
      </c>
    </row>
    <row r="7902" spans="1:9" ht="17.399999999999999" x14ac:dyDescent="0.3">
      <c r="A7902" s="53" t="s">
        <v>1223</v>
      </c>
      <c r="B7902" s="57">
        <v>45992</v>
      </c>
      <c r="C7902" s="59">
        <v>82999078.349999994</v>
      </c>
      <c r="D7902" s="60">
        <v>0</v>
      </c>
      <c r="E7902" s="54">
        <v>829990.78</v>
      </c>
      <c r="F7902" s="54">
        <v>908390.33</v>
      </c>
      <c r="G7902" s="55">
        <v>1.0940000000000001</v>
      </c>
      <c r="H7902" s="53">
        <v>0</v>
      </c>
      <c r="I7902" s="53" t="s">
        <v>1408</v>
      </c>
    </row>
    <row r="7903" spans="1:9" ht="17.399999999999999" x14ac:dyDescent="0.3">
      <c r="A7903" s="53" t="s">
        <v>1224</v>
      </c>
      <c r="B7903" s="57">
        <v>45658</v>
      </c>
      <c r="C7903" s="59">
        <v>60115832.170000002</v>
      </c>
      <c r="D7903" s="60">
        <v>0</v>
      </c>
      <c r="E7903" s="54">
        <v>601158.31999999995</v>
      </c>
      <c r="F7903" s="54">
        <v>611720.24</v>
      </c>
      <c r="G7903" s="55">
        <v>1.018</v>
      </c>
      <c r="H7903" s="53">
        <v>0</v>
      </c>
      <c r="I7903" s="53" t="s">
        <v>1408</v>
      </c>
    </row>
    <row r="7904" spans="1:9" ht="17.399999999999999" x14ac:dyDescent="0.3">
      <c r="A7904" s="53" t="s">
        <v>1224</v>
      </c>
      <c r="B7904" s="57">
        <v>45689</v>
      </c>
      <c r="C7904" s="59">
        <v>58867460.619999997</v>
      </c>
      <c r="D7904" s="60">
        <v>0</v>
      </c>
      <c r="E7904" s="54">
        <v>588674.61</v>
      </c>
      <c r="F7904" s="54">
        <v>559725.13</v>
      </c>
      <c r="G7904" s="55">
        <v>0.95099999999999996</v>
      </c>
      <c r="H7904" s="53">
        <v>0</v>
      </c>
      <c r="I7904" s="53" t="s">
        <v>1408</v>
      </c>
    </row>
    <row r="7905" spans="1:9" ht="17.399999999999999" x14ac:dyDescent="0.3">
      <c r="A7905" s="53" t="s">
        <v>1224</v>
      </c>
      <c r="B7905" s="57">
        <v>45717</v>
      </c>
      <c r="C7905" s="59">
        <v>58015739.229999997</v>
      </c>
      <c r="D7905" s="60">
        <v>0</v>
      </c>
      <c r="E7905" s="54">
        <v>580157.39</v>
      </c>
      <c r="F7905" s="54">
        <v>564836.11</v>
      </c>
      <c r="G7905" s="55">
        <v>0.97399999999999998</v>
      </c>
      <c r="H7905" s="53">
        <v>0</v>
      </c>
      <c r="I7905" s="53" t="s">
        <v>1408</v>
      </c>
    </row>
    <row r="7906" spans="1:9" ht="17.399999999999999" x14ac:dyDescent="0.3">
      <c r="A7906" s="53" t="s">
        <v>1224</v>
      </c>
      <c r="B7906" s="57">
        <v>45748</v>
      </c>
      <c r="C7906" s="59">
        <v>56800922.700000003</v>
      </c>
      <c r="D7906" s="60">
        <v>0</v>
      </c>
      <c r="E7906" s="54">
        <v>568009.23</v>
      </c>
      <c r="F7906" s="54">
        <v>566663.72</v>
      </c>
      <c r="G7906" s="55">
        <v>0.998</v>
      </c>
      <c r="H7906" s="53">
        <v>0</v>
      </c>
      <c r="I7906" s="53" t="s">
        <v>1408</v>
      </c>
    </row>
    <row r="7907" spans="1:9" ht="17.399999999999999" x14ac:dyDescent="0.3">
      <c r="A7907" s="53" t="s">
        <v>1224</v>
      </c>
      <c r="B7907" s="57">
        <v>45778</v>
      </c>
      <c r="C7907" s="59">
        <v>55855328.68</v>
      </c>
      <c r="D7907" s="60">
        <v>0</v>
      </c>
      <c r="E7907" s="54">
        <v>558553.29</v>
      </c>
      <c r="F7907" s="54">
        <v>587183.18000000005</v>
      </c>
      <c r="G7907" s="55">
        <v>1.0509999999999999</v>
      </c>
      <c r="H7907" s="53">
        <v>0</v>
      </c>
      <c r="I7907" s="53" t="s">
        <v>1408</v>
      </c>
    </row>
    <row r="7908" spans="1:9" ht="17.399999999999999" x14ac:dyDescent="0.3">
      <c r="A7908" s="53" t="s">
        <v>1224</v>
      </c>
      <c r="B7908" s="57">
        <v>45809</v>
      </c>
      <c r="C7908" s="59">
        <v>55855328.68</v>
      </c>
      <c r="D7908" s="60">
        <v>220</v>
      </c>
      <c r="E7908" s="54">
        <v>558553.29</v>
      </c>
      <c r="F7908" s="54">
        <v>80167.240000000005</v>
      </c>
      <c r="G7908" s="55">
        <v>0.14399999999999999</v>
      </c>
      <c r="H7908" s="53">
        <v>0</v>
      </c>
      <c r="I7908" s="53" t="s">
        <v>1412</v>
      </c>
    </row>
    <row r="7909" spans="1:9" ht="17.399999999999999" x14ac:dyDescent="0.3">
      <c r="A7909" s="53" t="s">
        <v>1224</v>
      </c>
      <c r="B7909" s="57">
        <v>45839</v>
      </c>
      <c r="C7909" s="59">
        <v>55855328.68</v>
      </c>
      <c r="D7909" s="60">
        <v>999</v>
      </c>
      <c r="E7909" s="54">
        <v>558553.29</v>
      </c>
      <c r="F7909" s="54">
        <v>78514.7</v>
      </c>
      <c r="G7909" s="55">
        <v>0.14099999999999999</v>
      </c>
      <c r="H7909" s="53">
        <v>0</v>
      </c>
      <c r="I7909" s="53" t="s">
        <v>1412</v>
      </c>
    </row>
    <row r="7910" spans="1:9" ht="17.399999999999999" x14ac:dyDescent="0.3">
      <c r="A7910" s="53" t="s">
        <v>1224</v>
      </c>
      <c r="B7910" s="57">
        <v>45870</v>
      </c>
      <c r="C7910" s="59">
        <v>55855328.68</v>
      </c>
      <c r="D7910" s="60">
        <v>999</v>
      </c>
      <c r="E7910" s="54">
        <v>558553.29</v>
      </c>
      <c r="F7910" s="54">
        <v>60588.91</v>
      </c>
      <c r="G7910" s="55">
        <v>0.108</v>
      </c>
      <c r="H7910" s="53">
        <v>0</v>
      </c>
      <c r="I7910" s="53" t="s">
        <v>1412</v>
      </c>
    </row>
    <row r="7911" spans="1:9" ht="17.399999999999999" x14ac:dyDescent="0.3">
      <c r="A7911" s="53" t="s">
        <v>1224</v>
      </c>
      <c r="B7911" s="57">
        <v>45901</v>
      </c>
      <c r="C7911" s="59">
        <v>55855328.68</v>
      </c>
      <c r="D7911" s="60">
        <v>999</v>
      </c>
      <c r="E7911" s="54">
        <v>558553.29</v>
      </c>
      <c r="F7911" s="54">
        <v>82549.86</v>
      </c>
      <c r="G7911" s="55">
        <v>0.14799999999999999</v>
      </c>
      <c r="H7911" s="53">
        <v>0</v>
      </c>
      <c r="I7911" s="53" t="s">
        <v>1412</v>
      </c>
    </row>
    <row r="7912" spans="1:9" ht="17.399999999999999" x14ac:dyDescent="0.3">
      <c r="A7912" s="53" t="s">
        <v>1224</v>
      </c>
      <c r="B7912" s="57">
        <v>45931</v>
      </c>
      <c r="C7912" s="59">
        <v>55855328.68</v>
      </c>
      <c r="D7912" s="60">
        <v>999</v>
      </c>
      <c r="E7912" s="54">
        <v>558553.29</v>
      </c>
      <c r="F7912" s="54">
        <v>88199.48</v>
      </c>
      <c r="G7912" s="55">
        <v>0.158</v>
      </c>
      <c r="H7912" s="53">
        <v>0</v>
      </c>
      <c r="I7912" s="53" t="s">
        <v>1412</v>
      </c>
    </row>
    <row r="7913" spans="1:9" ht="17.399999999999999" x14ac:dyDescent="0.3">
      <c r="A7913" s="53" t="s">
        <v>1224</v>
      </c>
      <c r="B7913" s="57">
        <v>45962</v>
      </c>
      <c r="C7913" s="59">
        <v>55855328.68</v>
      </c>
      <c r="D7913" s="60">
        <v>999</v>
      </c>
      <c r="E7913" s="54">
        <v>558553.29</v>
      </c>
      <c r="F7913" s="54">
        <v>2721.46</v>
      </c>
      <c r="G7913" s="55">
        <v>5.0000000000000001E-3</v>
      </c>
      <c r="H7913" s="53">
        <v>0</v>
      </c>
      <c r="I7913" s="53" t="s">
        <v>1412</v>
      </c>
    </row>
    <row r="7914" spans="1:9" ht="17.399999999999999" x14ac:dyDescent="0.3">
      <c r="A7914" s="53" t="s">
        <v>1224</v>
      </c>
      <c r="B7914" s="57">
        <v>45992</v>
      </c>
      <c r="C7914" s="59">
        <v>55855328.68</v>
      </c>
      <c r="D7914" s="60">
        <v>999</v>
      </c>
      <c r="E7914" s="54">
        <v>558553.29</v>
      </c>
      <c r="F7914" s="54">
        <v>31277.4</v>
      </c>
      <c r="G7914" s="55">
        <v>5.6000000000000001E-2</v>
      </c>
      <c r="H7914" s="53">
        <v>0</v>
      </c>
      <c r="I7914" s="53" t="s">
        <v>1412</v>
      </c>
    </row>
    <row r="7915" spans="1:9" ht="17.399999999999999" x14ac:dyDescent="0.3">
      <c r="A7915" s="53" t="s">
        <v>1225</v>
      </c>
      <c r="B7915" s="57">
        <v>45658</v>
      </c>
      <c r="C7915" s="59">
        <v>1423775.36</v>
      </c>
      <c r="D7915" s="60">
        <v>0</v>
      </c>
      <c r="E7915" s="54">
        <v>21356.63</v>
      </c>
      <c r="F7915" s="54">
        <v>23428.98</v>
      </c>
      <c r="G7915" s="55">
        <v>1.097</v>
      </c>
      <c r="H7915" s="53">
        <v>0</v>
      </c>
      <c r="I7915" s="53" t="s">
        <v>1408</v>
      </c>
    </row>
    <row r="7916" spans="1:9" ht="17.399999999999999" x14ac:dyDescent="0.3">
      <c r="A7916" s="53" t="s">
        <v>1225</v>
      </c>
      <c r="B7916" s="57">
        <v>45689</v>
      </c>
      <c r="C7916" s="59">
        <v>1423775.36</v>
      </c>
      <c r="D7916" s="60">
        <v>185</v>
      </c>
      <c r="E7916" s="54">
        <v>21356.63</v>
      </c>
      <c r="F7916" s="54">
        <v>606.15</v>
      </c>
      <c r="G7916" s="55">
        <v>2.8000000000000001E-2</v>
      </c>
      <c r="H7916" s="53">
        <v>0</v>
      </c>
      <c r="I7916" s="53" t="s">
        <v>1412</v>
      </c>
    </row>
    <row r="7917" spans="1:9" ht="17.399999999999999" x14ac:dyDescent="0.3">
      <c r="A7917" s="53" t="s">
        <v>1225</v>
      </c>
      <c r="B7917" s="57">
        <v>45717</v>
      </c>
      <c r="C7917" s="59">
        <v>1423775.36</v>
      </c>
      <c r="D7917" s="60">
        <v>999</v>
      </c>
      <c r="E7917" s="54">
        <v>21356.63</v>
      </c>
      <c r="F7917" s="54">
        <v>101.07</v>
      </c>
      <c r="G7917" s="55">
        <v>5.0000000000000001E-3</v>
      </c>
      <c r="H7917" s="53">
        <v>0</v>
      </c>
      <c r="I7917" s="53" t="s">
        <v>1412</v>
      </c>
    </row>
    <row r="7918" spans="1:9" ht="17.399999999999999" x14ac:dyDescent="0.3">
      <c r="A7918" s="53" t="s">
        <v>1225</v>
      </c>
      <c r="B7918" s="57">
        <v>45748</v>
      </c>
      <c r="C7918" s="59">
        <v>1423775.36</v>
      </c>
      <c r="D7918" s="60">
        <v>999</v>
      </c>
      <c r="E7918" s="54">
        <v>21356.63</v>
      </c>
      <c r="F7918" s="54">
        <v>2058.7199999999998</v>
      </c>
      <c r="G7918" s="55">
        <v>9.6000000000000002E-2</v>
      </c>
      <c r="H7918" s="53">
        <v>0</v>
      </c>
      <c r="I7918" s="53" t="s">
        <v>1412</v>
      </c>
    </row>
    <row r="7919" spans="1:9" ht="17.399999999999999" x14ac:dyDescent="0.3">
      <c r="A7919" s="53" t="s">
        <v>1225</v>
      </c>
      <c r="B7919" s="57">
        <v>45778</v>
      </c>
      <c r="C7919" s="59">
        <v>1423775.36</v>
      </c>
      <c r="D7919" s="60">
        <v>999</v>
      </c>
      <c r="E7919" s="54">
        <v>21356.63</v>
      </c>
      <c r="F7919" s="54">
        <v>967.9</v>
      </c>
      <c r="G7919" s="55">
        <v>4.4999999999999998E-2</v>
      </c>
      <c r="H7919" s="53">
        <v>0</v>
      </c>
      <c r="I7919" s="53" t="s">
        <v>1412</v>
      </c>
    </row>
    <row r="7920" spans="1:9" ht="17.399999999999999" x14ac:dyDescent="0.3">
      <c r="A7920" s="53" t="s">
        <v>1225</v>
      </c>
      <c r="B7920" s="57">
        <v>45809</v>
      </c>
      <c r="C7920" s="59">
        <v>1423775.36</v>
      </c>
      <c r="D7920" s="60">
        <v>999</v>
      </c>
      <c r="E7920" s="54">
        <v>21356.63</v>
      </c>
      <c r="F7920" s="54">
        <v>3891.35</v>
      </c>
      <c r="G7920" s="55">
        <v>0.182</v>
      </c>
      <c r="H7920" s="53">
        <v>0</v>
      </c>
      <c r="I7920" s="53" t="s">
        <v>1412</v>
      </c>
    </row>
    <row r="7921" spans="1:9" ht="17.399999999999999" x14ac:dyDescent="0.3">
      <c r="A7921" s="53" t="s">
        <v>1225</v>
      </c>
      <c r="B7921" s="57">
        <v>45839</v>
      </c>
      <c r="C7921" s="59">
        <v>1423775.36</v>
      </c>
      <c r="D7921" s="60">
        <v>999</v>
      </c>
      <c r="E7921" s="54">
        <v>21356.63</v>
      </c>
      <c r="F7921" s="54">
        <v>3479.74</v>
      </c>
      <c r="G7921" s="55">
        <v>0.16300000000000001</v>
      </c>
      <c r="H7921" s="53">
        <v>0</v>
      </c>
      <c r="I7921" s="53" t="s">
        <v>1412</v>
      </c>
    </row>
    <row r="7922" spans="1:9" ht="17.399999999999999" x14ac:dyDescent="0.3">
      <c r="A7922" s="53" t="s">
        <v>1225</v>
      </c>
      <c r="B7922" s="57">
        <v>45870</v>
      </c>
      <c r="C7922" s="59">
        <v>1423775.36</v>
      </c>
      <c r="D7922" s="60">
        <v>999</v>
      </c>
      <c r="E7922" s="54">
        <v>21356.63</v>
      </c>
      <c r="F7922" s="54">
        <v>985.09</v>
      </c>
      <c r="G7922" s="55">
        <v>4.5999999999999999E-2</v>
      </c>
      <c r="H7922" s="53">
        <v>0</v>
      </c>
      <c r="I7922" s="53" t="s">
        <v>1412</v>
      </c>
    </row>
    <row r="7923" spans="1:9" ht="17.399999999999999" x14ac:dyDescent="0.3">
      <c r="A7923" s="53" t="s">
        <v>1225</v>
      </c>
      <c r="B7923" s="57">
        <v>45901</v>
      </c>
      <c r="C7923" s="59">
        <v>1423775.36</v>
      </c>
      <c r="D7923" s="60">
        <v>999</v>
      </c>
      <c r="E7923" s="54">
        <v>21356.63</v>
      </c>
      <c r="F7923" s="54">
        <v>1313.7</v>
      </c>
      <c r="G7923" s="55">
        <v>6.2E-2</v>
      </c>
      <c r="H7923" s="53">
        <v>0</v>
      </c>
      <c r="I7923" s="53" t="s">
        <v>1412</v>
      </c>
    </row>
    <row r="7924" spans="1:9" ht="17.399999999999999" x14ac:dyDescent="0.3">
      <c r="A7924" s="53" t="s">
        <v>1225</v>
      </c>
      <c r="B7924" s="57">
        <v>45931</v>
      </c>
      <c r="C7924" s="59">
        <v>1423775.36</v>
      </c>
      <c r="D7924" s="60">
        <v>999</v>
      </c>
      <c r="E7924" s="54">
        <v>21356.63</v>
      </c>
      <c r="F7924" s="54">
        <v>3006.22</v>
      </c>
      <c r="G7924" s="55">
        <v>0.14099999999999999</v>
      </c>
      <c r="H7924" s="53">
        <v>0</v>
      </c>
      <c r="I7924" s="53" t="s">
        <v>1412</v>
      </c>
    </row>
    <row r="7925" spans="1:9" ht="17.399999999999999" x14ac:dyDescent="0.3">
      <c r="A7925" s="53" t="s">
        <v>1225</v>
      </c>
      <c r="B7925" s="57">
        <v>45962</v>
      </c>
      <c r="C7925" s="59">
        <v>1423775.36</v>
      </c>
      <c r="D7925" s="60">
        <v>999</v>
      </c>
      <c r="E7925" s="54">
        <v>21356.63</v>
      </c>
      <c r="F7925" s="54">
        <v>2306.9899999999998</v>
      </c>
      <c r="G7925" s="55">
        <v>0.108</v>
      </c>
      <c r="H7925" s="53">
        <v>0</v>
      </c>
      <c r="I7925" s="53" t="s">
        <v>1412</v>
      </c>
    </row>
    <row r="7926" spans="1:9" ht="17.399999999999999" x14ac:dyDescent="0.3">
      <c r="A7926" s="53" t="s">
        <v>1225</v>
      </c>
      <c r="B7926" s="57">
        <v>45992</v>
      </c>
      <c r="C7926" s="59">
        <v>1423775.36</v>
      </c>
      <c r="D7926" s="60">
        <v>999</v>
      </c>
      <c r="E7926" s="54">
        <v>21356.63</v>
      </c>
      <c r="F7926" s="54">
        <v>1344.88</v>
      </c>
      <c r="G7926" s="55">
        <v>6.3E-2</v>
      </c>
      <c r="H7926" s="53">
        <v>0</v>
      </c>
      <c r="I7926" s="53" t="s">
        <v>1412</v>
      </c>
    </row>
    <row r="7927" spans="1:9" ht="17.399999999999999" x14ac:dyDescent="0.3">
      <c r="A7927" s="53" t="s">
        <v>1226</v>
      </c>
      <c r="B7927" s="57">
        <v>45658</v>
      </c>
      <c r="C7927" s="59">
        <v>6607252.6699999999</v>
      </c>
      <c r="D7927" s="60">
        <v>0</v>
      </c>
      <c r="E7927" s="54">
        <v>66072.53</v>
      </c>
      <c r="F7927" s="54">
        <v>63775.95</v>
      </c>
      <c r="G7927" s="55">
        <v>0.96499999999999997</v>
      </c>
      <c r="H7927" s="53">
        <v>0</v>
      </c>
      <c r="I7927" s="53" t="s">
        <v>1408</v>
      </c>
    </row>
    <row r="7928" spans="1:9" ht="17.399999999999999" x14ac:dyDescent="0.3">
      <c r="A7928" s="53" t="s">
        <v>1226</v>
      </c>
      <c r="B7928" s="57">
        <v>45689</v>
      </c>
      <c r="C7928" s="59">
        <v>6476226</v>
      </c>
      <c r="D7928" s="60">
        <v>0</v>
      </c>
      <c r="E7928" s="54">
        <v>64762.26</v>
      </c>
      <c r="F7928" s="54">
        <v>67873.67</v>
      </c>
      <c r="G7928" s="55">
        <v>1.048</v>
      </c>
      <c r="H7928" s="53">
        <v>0</v>
      </c>
      <c r="I7928" s="53" t="s">
        <v>1408</v>
      </c>
    </row>
    <row r="7929" spans="1:9" ht="17.399999999999999" x14ac:dyDescent="0.3">
      <c r="A7929" s="53" t="s">
        <v>1226</v>
      </c>
      <c r="B7929" s="57">
        <v>45717</v>
      </c>
      <c r="C7929" s="59">
        <v>6341504.7999999998</v>
      </c>
      <c r="D7929" s="60">
        <v>0</v>
      </c>
      <c r="E7929" s="54">
        <v>63415.05</v>
      </c>
      <c r="F7929" s="54">
        <v>70135.75</v>
      </c>
      <c r="G7929" s="55">
        <v>1.1060000000000001</v>
      </c>
      <c r="H7929" s="53">
        <v>0</v>
      </c>
      <c r="I7929" s="53" t="s">
        <v>1408</v>
      </c>
    </row>
    <row r="7930" spans="1:9" ht="17.399999999999999" x14ac:dyDescent="0.3">
      <c r="A7930" s="53" t="s">
        <v>1226</v>
      </c>
      <c r="B7930" s="57">
        <v>45748</v>
      </c>
      <c r="C7930" s="59">
        <v>6232870.75</v>
      </c>
      <c r="D7930" s="60">
        <v>35</v>
      </c>
      <c r="E7930" s="54">
        <v>62328.71</v>
      </c>
      <c r="F7930" s="54">
        <v>35810.800000000003</v>
      </c>
      <c r="G7930" s="55">
        <v>0.57499999999999996</v>
      </c>
      <c r="H7930" s="53">
        <v>0</v>
      </c>
      <c r="I7930" s="53" t="s">
        <v>1410</v>
      </c>
    </row>
    <row r="7931" spans="1:9" ht="17.399999999999999" x14ac:dyDescent="0.3">
      <c r="A7931" s="53" t="s">
        <v>1226</v>
      </c>
      <c r="B7931" s="57">
        <v>45778</v>
      </c>
      <c r="C7931" s="59">
        <v>6103251</v>
      </c>
      <c r="D7931" s="60">
        <v>0</v>
      </c>
      <c r="E7931" s="54">
        <v>61032.51</v>
      </c>
      <c r="F7931" s="54">
        <v>66711.97</v>
      </c>
      <c r="G7931" s="55">
        <v>1.093</v>
      </c>
      <c r="H7931" s="53">
        <v>0</v>
      </c>
      <c r="I7931" s="53" t="s">
        <v>1408</v>
      </c>
    </row>
    <row r="7932" spans="1:9" ht="17.399999999999999" x14ac:dyDescent="0.3">
      <c r="A7932" s="53" t="s">
        <v>1226</v>
      </c>
      <c r="B7932" s="57">
        <v>45809</v>
      </c>
      <c r="C7932" s="59">
        <v>6011209.5599999996</v>
      </c>
      <c r="D7932" s="60">
        <v>0</v>
      </c>
      <c r="E7932" s="54">
        <v>60112.1</v>
      </c>
      <c r="F7932" s="54">
        <v>65700.19</v>
      </c>
      <c r="G7932" s="55">
        <v>1.093</v>
      </c>
      <c r="H7932" s="53">
        <v>0</v>
      </c>
      <c r="I7932" s="53" t="s">
        <v>1408</v>
      </c>
    </row>
    <row r="7933" spans="1:9" ht="17.399999999999999" x14ac:dyDescent="0.3">
      <c r="A7933" s="53" t="s">
        <v>1226</v>
      </c>
      <c r="B7933" s="57">
        <v>45839</v>
      </c>
      <c r="C7933" s="59">
        <v>5890821.5099999998</v>
      </c>
      <c r="D7933" s="60">
        <v>0</v>
      </c>
      <c r="E7933" s="54">
        <v>58908.22</v>
      </c>
      <c r="F7933" s="54">
        <v>65319.34</v>
      </c>
      <c r="G7933" s="55">
        <v>1.109</v>
      </c>
      <c r="H7933" s="53">
        <v>0</v>
      </c>
      <c r="I7933" s="53" t="s">
        <v>1408</v>
      </c>
    </row>
    <row r="7934" spans="1:9" ht="17.399999999999999" x14ac:dyDescent="0.3">
      <c r="A7934" s="53" t="s">
        <v>1226</v>
      </c>
      <c r="B7934" s="57">
        <v>45870</v>
      </c>
      <c r="C7934" s="59">
        <v>5804805.7699999996</v>
      </c>
      <c r="D7934" s="60">
        <v>185</v>
      </c>
      <c r="E7934" s="54">
        <v>58048.06</v>
      </c>
      <c r="F7934" s="54">
        <v>21079.96</v>
      </c>
      <c r="G7934" s="55">
        <v>0.36299999999999999</v>
      </c>
      <c r="H7934" s="53">
        <v>0</v>
      </c>
      <c r="I7934" s="53" t="s">
        <v>1409</v>
      </c>
    </row>
    <row r="7935" spans="1:9" ht="17.399999999999999" x14ac:dyDescent="0.3">
      <c r="A7935" s="53" t="s">
        <v>1226</v>
      </c>
      <c r="B7935" s="57">
        <v>45901</v>
      </c>
      <c r="C7935" s="59">
        <v>5692181.2999999998</v>
      </c>
      <c r="D7935" s="60">
        <v>0</v>
      </c>
      <c r="E7935" s="54">
        <v>56921.81</v>
      </c>
      <c r="F7935" s="54">
        <v>56742.55</v>
      </c>
      <c r="G7935" s="55">
        <v>0.997</v>
      </c>
      <c r="H7935" s="53">
        <v>0</v>
      </c>
      <c r="I7935" s="53" t="s">
        <v>1408</v>
      </c>
    </row>
    <row r="7936" spans="1:9" ht="17.399999999999999" x14ac:dyDescent="0.3">
      <c r="A7936" s="53" t="s">
        <v>1226</v>
      </c>
      <c r="B7936" s="57">
        <v>45931</v>
      </c>
      <c r="C7936" s="59">
        <v>5602339.3099999996</v>
      </c>
      <c r="D7936" s="60">
        <v>0</v>
      </c>
      <c r="E7936" s="54">
        <v>56023.39</v>
      </c>
      <c r="F7936" s="54">
        <v>54997.96</v>
      </c>
      <c r="G7936" s="55">
        <v>0.98199999999999998</v>
      </c>
      <c r="H7936" s="53">
        <v>0</v>
      </c>
      <c r="I7936" s="53" t="s">
        <v>1408</v>
      </c>
    </row>
    <row r="7937" spans="1:9" ht="17.399999999999999" x14ac:dyDescent="0.3">
      <c r="A7937" s="53" t="s">
        <v>1226</v>
      </c>
      <c r="B7937" s="57">
        <v>45962</v>
      </c>
      <c r="C7937" s="59">
        <v>5494716.5599999996</v>
      </c>
      <c r="D7937" s="60">
        <v>0</v>
      </c>
      <c r="E7937" s="54">
        <v>54947.17</v>
      </c>
      <c r="F7937" s="54">
        <v>55334.06</v>
      </c>
      <c r="G7937" s="55">
        <v>1.0069999999999999</v>
      </c>
      <c r="H7937" s="53">
        <v>0</v>
      </c>
      <c r="I7937" s="53" t="s">
        <v>1408</v>
      </c>
    </row>
    <row r="7938" spans="1:9" ht="17.399999999999999" x14ac:dyDescent="0.3">
      <c r="A7938" s="53" t="s">
        <v>1226</v>
      </c>
      <c r="B7938" s="57">
        <v>45992</v>
      </c>
      <c r="C7938" s="59">
        <v>5400587.2400000002</v>
      </c>
      <c r="D7938" s="60">
        <v>0</v>
      </c>
      <c r="E7938" s="54">
        <v>54005.87</v>
      </c>
      <c r="F7938" s="54">
        <v>53689.48</v>
      </c>
      <c r="G7938" s="55">
        <v>0.99399999999999999</v>
      </c>
      <c r="H7938" s="53">
        <v>0</v>
      </c>
      <c r="I7938" s="53" t="s">
        <v>1408</v>
      </c>
    </row>
    <row r="7939" spans="1:9" ht="17.399999999999999" x14ac:dyDescent="0.3">
      <c r="A7939" s="53" t="s">
        <v>1227</v>
      </c>
      <c r="B7939" s="57">
        <v>45658</v>
      </c>
      <c r="C7939" s="59">
        <v>2803115.79</v>
      </c>
      <c r="D7939" s="60">
        <v>0</v>
      </c>
      <c r="E7939" s="54">
        <v>42046.74</v>
      </c>
      <c r="F7939" s="54">
        <v>45279.360000000001</v>
      </c>
      <c r="G7939" s="55">
        <v>1.077</v>
      </c>
      <c r="H7939" s="53">
        <v>0</v>
      </c>
      <c r="I7939" s="53" t="s">
        <v>1408</v>
      </c>
    </row>
    <row r="7940" spans="1:9" ht="17.399999999999999" x14ac:dyDescent="0.3">
      <c r="A7940" s="53" t="s">
        <v>1227</v>
      </c>
      <c r="B7940" s="57">
        <v>45689</v>
      </c>
      <c r="C7940" s="59">
        <v>2727766.69</v>
      </c>
      <c r="D7940" s="60">
        <v>35</v>
      </c>
      <c r="E7940" s="54">
        <v>40916.5</v>
      </c>
      <c r="F7940" s="54">
        <v>20346.13</v>
      </c>
      <c r="G7940" s="55">
        <v>0.497</v>
      </c>
      <c r="H7940" s="53">
        <v>0</v>
      </c>
      <c r="I7940" s="53" t="s">
        <v>1410</v>
      </c>
    </row>
    <row r="7941" spans="1:9" ht="17.399999999999999" x14ac:dyDescent="0.3">
      <c r="A7941" s="53" t="s">
        <v>1227</v>
      </c>
      <c r="B7941" s="57">
        <v>45717</v>
      </c>
      <c r="C7941" s="59">
        <v>2644174.38</v>
      </c>
      <c r="D7941" s="60">
        <v>0</v>
      </c>
      <c r="E7941" s="54">
        <v>39662.620000000003</v>
      </c>
      <c r="F7941" s="54">
        <v>39633.4</v>
      </c>
      <c r="G7941" s="55">
        <v>0.999</v>
      </c>
      <c r="H7941" s="53">
        <v>0</v>
      </c>
      <c r="I7941" s="53" t="s">
        <v>1408</v>
      </c>
    </row>
    <row r="7942" spans="1:9" ht="17.399999999999999" x14ac:dyDescent="0.3">
      <c r="A7942" s="53" t="s">
        <v>1227</v>
      </c>
      <c r="B7942" s="57">
        <v>45748</v>
      </c>
      <c r="C7942" s="59">
        <v>2558524.37</v>
      </c>
      <c r="D7942" s="60">
        <v>35</v>
      </c>
      <c r="E7942" s="54">
        <v>38377.870000000003</v>
      </c>
      <c r="F7942" s="54">
        <v>22309.51</v>
      </c>
      <c r="G7942" s="55">
        <v>0.58099999999999996</v>
      </c>
      <c r="H7942" s="53">
        <v>0</v>
      </c>
      <c r="I7942" s="53" t="s">
        <v>1410</v>
      </c>
    </row>
    <row r="7943" spans="1:9" ht="17.399999999999999" x14ac:dyDescent="0.3">
      <c r="A7943" s="53" t="s">
        <v>1227</v>
      </c>
      <c r="B7943" s="57">
        <v>45778</v>
      </c>
      <c r="C7943" s="59">
        <v>2484319.77</v>
      </c>
      <c r="D7943" s="60">
        <v>0</v>
      </c>
      <c r="E7943" s="54">
        <v>37264.800000000003</v>
      </c>
      <c r="F7943" s="54">
        <v>42048.82</v>
      </c>
      <c r="G7943" s="55">
        <v>1.1279999999999999</v>
      </c>
      <c r="H7943" s="53">
        <v>0</v>
      </c>
      <c r="I7943" s="53" t="s">
        <v>1408</v>
      </c>
    </row>
    <row r="7944" spans="1:9" ht="17.399999999999999" x14ac:dyDescent="0.3">
      <c r="A7944" s="53" t="s">
        <v>1227</v>
      </c>
      <c r="B7944" s="57">
        <v>45809</v>
      </c>
      <c r="C7944" s="59">
        <v>2415686.5699999998</v>
      </c>
      <c r="D7944" s="60">
        <v>35</v>
      </c>
      <c r="E7944" s="54">
        <v>36235.300000000003</v>
      </c>
      <c r="F7944" s="54">
        <v>30148.48</v>
      </c>
      <c r="G7944" s="55">
        <v>0.83199999999999996</v>
      </c>
      <c r="H7944" s="53">
        <v>0</v>
      </c>
      <c r="I7944" s="53" t="s">
        <v>1410</v>
      </c>
    </row>
    <row r="7945" spans="1:9" ht="17.399999999999999" x14ac:dyDescent="0.3">
      <c r="A7945" s="53" t="s">
        <v>1227</v>
      </c>
      <c r="B7945" s="57">
        <v>45839</v>
      </c>
      <c r="C7945" s="59">
        <v>2337125.4900000002</v>
      </c>
      <c r="D7945" s="60">
        <v>0</v>
      </c>
      <c r="E7945" s="54">
        <v>35056.879999999997</v>
      </c>
      <c r="F7945" s="54">
        <v>37550.29</v>
      </c>
      <c r="G7945" s="55">
        <v>1.071</v>
      </c>
      <c r="H7945" s="53">
        <v>0</v>
      </c>
      <c r="I7945" s="53" t="s">
        <v>1408</v>
      </c>
    </row>
    <row r="7946" spans="1:9" ht="17.399999999999999" x14ac:dyDescent="0.3">
      <c r="A7946" s="53" t="s">
        <v>1227</v>
      </c>
      <c r="B7946" s="57">
        <v>45870</v>
      </c>
      <c r="C7946" s="59">
        <v>2265779.1</v>
      </c>
      <c r="D7946" s="60">
        <v>0</v>
      </c>
      <c r="E7946" s="54">
        <v>33986.69</v>
      </c>
      <c r="F7946" s="54">
        <v>37872.730000000003</v>
      </c>
      <c r="G7946" s="55">
        <v>1.1140000000000001</v>
      </c>
      <c r="H7946" s="53">
        <v>0</v>
      </c>
      <c r="I7946" s="53" t="s">
        <v>1408</v>
      </c>
    </row>
    <row r="7947" spans="1:9" ht="17.399999999999999" x14ac:dyDescent="0.3">
      <c r="A7947" s="53" t="s">
        <v>1227</v>
      </c>
      <c r="B7947" s="57">
        <v>45901</v>
      </c>
      <c r="C7947" s="59">
        <v>2204751.27</v>
      </c>
      <c r="D7947" s="60">
        <v>0</v>
      </c>
      <c r="E7947" s="54">
        <v>33071.269999999997</v>
      </c>
      <c r="F7947" s="54">
        <v>31779.42</v>
      </c>
      <c r="G7947" s="55">
        <v>0.96099999999999997</v>
      </c>
      <c r="H7947" s="53">
        <v>0</v>
      </c>
      <c r="I7947" s="53" t="s">
        <v>1408</v>
      </c>
    </row>
    <row r="7948" spans="1:9" ht="17.399999999999999" x14ac:dyDescent="0.3">
      <c r="A7948" s="53" t="s">
        <v>1227</v>
      </c>
      <c r="B7948" s="57">
        <v>45931</v>
      </c>
      <c r="C7948" s="59">
        <v>2141755.04</v>
      </c>
      <c r="D7948" s="60">
        <v>65</v>
      </c>
      <c r="E7948" s="54">
        <v>32126.33</v>
      </c>
      <c r="F7948" s="54">
        <v>22323.52</v>
      </c>
      <c r="G7948" s="55">
        <v>0.69499999999999995</v>
      </c>
      <c r="H7948" s="53">
        <v>0</v>
      </c>
      <c r="I7948" s="53" t="s">
        <v>1411</v>
      </c>
    </row>
    <row r="7949" spans="1:9" ht="17.399999999999999" x14ac:dyDescent="0.3">
      <c r="A7949" s="53" t="s">
        <v>1227</v>
      </c>
      <c r="B7949" s="57">
        <v>45962</v>
      </c>
      <c r="C7949" s="59">
        <v>2082029.33</v>
      </c>
      <c r="D7949" s="60">
        <v>0</v>
      </c>
      <c r="E7949" s="54">
        <v>31230.44</v>
      </c>
      <c r="F7949" s="54">
        <v>33026.92</v>
      </c>
      <c r="G7949" s="55">
        <v>1.0580000000000001</v>
      </c>
      <c r="H7949" s="53">
        <v>0</v>
      </c>
      <c r="I7949" s="53" t="s">
        <v>1408</v>
      </c>
    </row>
    <row r="7950" spans="1:9" ht="17.399999999999999" x14ac:dyDescent="0.3">
      <c r="A7950" s="53" t="s">
        <v>1227</v>
      </c>
      <c r="B7950" s="57">
        <v>45992</v>
      </c>
      <c r="C7950" s="59">
        <v>2018341.63</v>
      </c>
      <c r="D7950" s="60">
        <v>65</v>
      </c>
      <c r="E7950" s="54">
        <v>30275.119999999999</v>
      </c>
      <c r="F7950" s="54">
        <v>17990.38</v>
      </c>
      <c r="G7950" s="55">
        <v>0.59399999999999997</v>
      </c>
      <c r="H7950" s="53">
        <v>0</v>
      </c>
      <c r="I7950" s="53" t="s">
        <v>1411</v>
      </c>
    </row>
    <row r="7951" spans="1:9" ht="17.399999999999999" x14ac:dyDescent="0.3">
      <c r="A7951" s="53" t="s">
        <v>1228</v>
      </c>
      <c r="B7951" s="57">
        <v>45658</v>
      </c>
      <c r="C7951" s="59">
        <v>105315456.43000001</v>
      </c>
      <c r="D7951" s="60">
        <v>15</v>
      </c>
      <c r="E7951" s="54">
        <v>1053154.56</v>
      </c>
      <c r="F7951" s="54">
        <v>1004597.84</v>
      </c>
      <c r="G7951" s="55">
        <v>0.95399999999999996</v>
      </c>
      <c r="H7951" s="53">
        <v>0</v>
      </c>
      <c r="I7951" s="53" t="s">
        <v>1408</v>
      </c>
    </row>
    <row r="7952" spans="1:9" ht="17.399999999999999" x14ac:dyDescent="0.3">
      <c r="A7952" s="53" t="s">
        <v>1228</v>
      </c>
      <c r="B7952" s="57">
        <v>45689</v>
      </c>
      <c r="C7952" s="59">
        <v>103804471.61</v>
      </c>
      <c r="D7952" s="60">
        <v>0</v>
      </c>
      <c r="E7952" s="54">
        <v>1038044.72</v>
      </c>
      <c r="F7952" s="54">
        <v>1112066.6399999999</v>
      </c>
      <c r="G7952" s="55">
        <v>1.071</v>
      </c>
      <c r="H7952" s="53">
        <v>0</v>
      </c>
      <c r="I7952" s="53" t="s">
        <v>1408</v>
      </c>
    </row>
    <row r="7953" spans="1:9" ht="17.399999999999999" x14ac:dyDescent="0.3">
      <c r="A7953" s="53" t="s">
        <v>1228</v>
      </c>
      <c r="B7953" s="57">
        <v>45717</v>
      </c>
      <c r="C7953" s="59">
        <v>102072799.98999999</v>
      </c>
      <c r="D7953" s="60">
        <v>0</v>
      </c>
      <c r="E7953" s="54">
        <v>1020728</v>
      </c>
      <c r="F7953" s="54">
        <v>1167075.67</v>
      </c>
      <c r="G7953" s="55">
        <v>1.143</v>
      </c>
      <c r="H7953" s="53">
        <v>0</v>
      </c>
      <c r="I7953" s="53" t="s">
        <v>1408</v>
      </c>
    </row>
    <row r="7954" spans="1:9" ht="17.399999999999999" x14ac:dyDescent="0.3">
      <c r="A7954" s="53" t="s">
        <v>1228</v>
      </c>
      <c r="B7954" s="57">
        <v>45748</v>
      </c>
      <c r="C7954" s="59">
        <v>100590656.08</v>
      </c>
      <c r="D7954" s="60">
        <v>35</v>
      </c>
      <c r="E7954" s="54">
        <v>1005906.56</v>
      </c>
      <c r="F7954" s="54">
        <v>808120.44</v>
      </c>
      <c r="G7954" s="55">
        <v>0.80300000000000005</v>
      </c>
      <c r="H7954" s="53">
        <v>0</v>
      </c>
      <c r="I7954" s="53" t="s">
        <v>1410</v>
      </c>
    </row>
    <row r="7955" spans="1:9" ht="17.399999999999999" x14ac:dyDescent="0.3">
      <c r="A7955" s="53" t="s">
        <v>1228</v>
      </c>
      <c r="B7955" s="57">
        <v>45778</v>
      </c>
      <c r="C7955" s="59">
        <v>99126264.590000004</v>
      </c>
      <c r="D7955" s="60">
        <v>0</v>
      </c>
      <c r="E7955" s="54">
        <v>991262.65</v>
      </c>
      <c r="F7955" s="54">
        <v>961205.27</v>
      </c>
      <c r="G7955" s="55">
        <v>0.97</v>
      </c>
      <c r="H7955" s="53">
        <v>0</v>
      </c>
      <c r="I7955" s="53" t="s">
        <v>1408</v>
      </c>
    </row>
    <row r="7956" spans="1:9" ht="17.399999999999999" x14ac:dyDescent="0.3">
      <c r="A7956" s="53" t="s">
        <v>1228</v>
      </c>
      <c r="B7956" s="57">
        <v>45809</v>
      </c>
      <c r="C7956" s="59">
        <v>97048002.209999993</v>
      </c>
      <c r="D7956" s="60">
        <v>0</v>
      </c>
      <c r="E7956" s="54">
        <v>970480.02</v>
      </c>
      <c r="F7956" s="54">
        <v>1006916.73</v>
      </c>
      <c r="G7956" s="55">
        <v>1.038</v>
      </c>
      <c r="H7956" s="53">
        <v>0</v>
      </c>
      <c r="I7956" s="53" t="s">
        <v>1408</v>
      </c>
    </row>
    <row r="7957" spans="1:9" ht="17.399999999999999" x14ac:dyDescent="0.3">
      <c r="A7957" s="53" t="s">
        <v>1228</v>
      </c>
      <c r="B7957" s="57">
        <v>45839</v>
      </c>
      <c r="C7957" s="59">
        <v>95539930.280000001</v>
      </c>
      <c r="D7957" s="60">
        <v>95</v>
      </c>
      <c r="E7957" s="54">
        <v>955399.3</v>
      </c>
      <c r="F7957" s="54">
        <v>378399.76</v>
      </c>
      <c r="G7957" s="55">
        <v>0.39600000000000002</v>
      </c>
      <c r="H7957" s="53">
        <v>0</v>
      </c>
      <c r="I7957" s="53" t="s">
        <v>1409</v>
      </c>
    </row>
    <row r="7958" spans="1:9" ht="17.399999999999999" x14ac:dyDescent="0.3">
      <c r="A7958" s="53" t="s">
        <v>1228</v>
      </c>
      <c r="B7958" s="57">
        <v>45870</v>
      </c>
      <c r="C7958" s="59">
        <v>93763152.450000003</v>
      </c>
      <c r="D7958" s="60">
        <v>0</v>
      </c>
      <c r="E7958" s="54">
        <v>937631.52</v>
      </c>
      <c r="F7958" s="54">
        <v>1057648.1000000001</v>
      </c>
      <c r="G7958" s="55">
        <v>1.1279999999999999</v>
      </c>
      <c r="H7958" s="53">
        <v>0</v>
      </c>
      <c r="I7958" s="53" t="s">
        <v>1408</v>
      </c>
    </row>
    <row r="7959" spans="1:9" ht="17.399999999999999" x14ac:dyDescent="0.3">
      <c r="A7959" s="53" t="s">
        <v>1228</v>
      </c>
      <c r="B7959" s="57">
        <v>45901</v>
      </c>
      <c r="C7959" s="59">
        <v>92305217.090000004</v>
      </c>
      <c r="D7959" s="60">
        <v>0</v>
      </c>
      <c r="E7959" s="54">
        <v>923052.17</v>
      </c>
      <c r="F7959" s="54">
        <v>1008823.66</v>
      </c>
      <c r="G7959" s="55">
        <v>1.093</v>
      </c>
      <c r="H7959" s="53">
        <v>0</v>
      </c>
      <c r="I7959" s="53" t="s">
        <v>1408</v>
      </c>
    </row>
    <row r="7960" spans="1:9" ht="17.399999999999999" x14ac:dyDescent="0.3">
      <c r="A7960" s="53" t="s">
        <v>1228</v>
      </c>
      <c r="B7960" s="57">
        <v>45931</v>
      </c>
      <c r="C7960" s="59">
        <v>90697119.650000006</v>
      </c>
      <c r="D7960" s="60">
        <v>0</v>
      </c>
      <c r="E7960" s="54">
        <v>906971.2</v>
      </c>
      <c r="F7960" s="54">
        <v>974655.66</v>
      </c>
      <c r="G7960" s="55">
        <v>1.075</v>
      </c>
      <c r="H7960" s="53">
        <v>0</v>
      </c>
      <c r="I7960" s="53" t="s">
        <v>1408</v>
      </c>
    </row>
    <row r="7961" spans="1:9" ht="17.399999999999999" x14ac:dyDescent="0.3">
      <c r="A7961" s="53" t="s">
        <v>1228</v>
      </c>
      <c r="B7961" s="57">
        <v>45962</v>
      </c>
      <c r="C7961" s="59">
        <v>89363157.969999999</v>
      </c>
      <c r="D7961" s="60">
        <v>35</v>
      </c>
      <c r="E7961" s="54">
        <v>893631.58</v>
      </c>
      <c r="F7961" s="54">
        <v>746444.78</v>
      </c>
      <c r="G7961" s="55">
        <v>0.83499999999999996</v>
      </c>
      <c r="H7961" s="53">
        <v>0</v>
      </c>
      <c r="I7961" s="53" t="s">
        <v>1410</v>
      </c>
    </row>
    <row r="7962" spans="1:9" ht="17.399999999999999" x14ac:dyDescent="0.3">
      <c r="A7962" s="53" t="s">
        <v>1228</v>
      </c>
      <c r="B7962" s="57">
        <v>45992</v>
      </c>
      <c r="C7962" s="59">
        <v>87535141.150000006</v>
      </c>
      <c r="D7962" s="60">
        <v>0</v>
      </c>
      <c r="E7962" s="54">
        <v>875351.41</v>
      </c>
      <c r="F7962" s="54">
        <v>868905.18</v>
      </c>
      <c r="G7962" s="55">
        <v>0.99299999999999999</v>
      </c>
      <c r="H7962" s="53">
        <v>0</v>
      </c>
      <c r="I7962" s="53" t="s">
        <v>1408</v>
      </c>
    </row>
    <row r="7963" spans="1:9" ht="17.399999999999999" x14ac:dyDescent="0.3">
      <c r="A7963" s="53" t="s">
        <v>1229</v>
      </c>
      <c r="B7963" s="57">
        <v>45658</v>
      </c>
      <c r="C7963" s="59">
        <v>3569322.24</v>
      </c>
      <c r="D7963" s="60">
        <v>0</v>
      </c>
      <c r="E7963" s="54">
        <v>53539.83</v>
      </c>
      <c r="F7963" s="54">
        <v>51988.79</v>
      </c>
      <c r="G7963" s="55">
        <v>0.97099999999999997</v>
      </c>
      <c r="H7963" s="53">
        <v>0</v>
      </c>
      <c r="I7963" s="53" t="s">
        <v>1408</v>
      </c>
    </row>
    <row r="7964" spans="1:9" ht="17.399999999999999" x14ac:dyDescent="0.3">
      <c r="A7964" s="53" t="s">
        <v>1229</v>
      </c>
      <c r="B7964" s="57">
        <v>45689</v>
      </c>
      <c r="C7964" s="59">
        <v>3461783.61</v>
      </c>
      <c r="D7964" s="60">
        <v>0</v>
      </c>
      <c r="E7964" s="54">
        <v>51926.75</v>
      </c>
      <c r="F7964" s="54">
        <v>58888.38</v>
      </c>
      <c r="G7964" s="55">
        <v>1.1339999999999999</v>
      </c>
      <c r="H7964" s="53">
        <v>0</v>
      </c>
      <c r="I7964" s="53" t="s">
        <v>1408</v>
      </c>
    </row>
    <row r="7965" spans="1:9" ht="17.399999999999999" x14ac:dyDescent="0.3">
      <c r="A7965" s="53" t="s">
        <v>1229</v>
      </c>
      <c r="B7965" s="57">
        <v>45717</v>
      </c>
      <c r="C7965" s="59">
        <v>3349585.29</v>
      </c>
      <c r="D7965" s="60">
        <v>65</v>
      </c>
      <c r="E7965" s="54">
        <v>50243.78</v>
      </c>
      <c r="F7965" s="54">
        <v>20708.53</v>
      </c>
      <c r="G7965" s="55">
        <v>0.41199999999999998</v>
      </c>
      <c r="H7965" s="53">
        <v>0</v>
      </c>
      <c r="I7965" s="53" t="s">
        <v>1411</v>
      </c>
    </row>
    <row r="7966" spans="1:9" ht="17.399999999999999" x14ac:dyDescent="0.3">
      <c r="A7966" s="53" t="s">
        <v>1229</v>
      </c>
      <c r="B7966" s="57">
        <v>45748</v>
      </c>
      <c r="C7966" s="59">
        <v>3257589.58</v>
      </c>
      <c r="D7966" s="60">
        <v>0</v>
      </c>
      <c r="E7966" s="54">
        <v>48863.839999999997</v>
      </c>
      <c r="F7966" s="54">
        <v>50996.32</v>
      </c>
      <c r="G7966" s="55">
        <v>1.044</v>
      </c>
      <c r="H7966" s="53">
        <v>0</v>
      </c>
      <c r="I7966" s="53" t="s">
        <v>1408</v>
      </c>
    </row>
    <row r="7967" spans="1:9" ht="17.399999999999999" x14ac:dyDescent="0.3">
      <c r="A7967" s="53" t="s">
        <v>1229</v>
      </c>
      <c r="B7967" s="57">
        <v>45778</v>
      </c>
      <c r="C7967" s="59">
        <v>3161706.62</v>
      </c>
      <c r="D7967" s="60">
        <v>95</v>
      </c>
      <c r="E7967" s="54">
        <v>47425.599999999999</v>
      </c>
      <c r="F7967" s="54">
        <v>21597.42</v>
      </c>
      <c r="G7967" s="55">
        <v>0.45500000000000002</v>
      </c>
      <c r="H7967" s="53">
        <v>0</v>
      </c>
      <c r="I7967" s="53" t="s">
        <v>1409</v>
      </c>
    </row>
    <row r="7968" spans="1:9" ht="17.399999999999999" x14ac:dyDescent="0.3">
      <c r="A7968" s="53" t="s">
        <v>1229</v>
      </c>
      <c r="B7968" s="57">
        <v>45809</v>
      </c>
      <c r="C7968" s="59">
        <v>3072580.99</v>
      </c>
      <c r="D7968" s="60">
        <v>35</v>
      </c>
      <c r="E7968" s="54">
        <v>46088.71</v>
      </c>
      <c r="F7968" s="54">
        <v>27453.77</v>
      </c>
      <c r="G7968" s="55">
        <v>0.59599999999999997</v>
      </c>
      <c r="H7968" s="53">
        <v>0</v>
      </c>
      <c r="I7968" s="53" t="s">
        <v>1410</v>
      </c>
    </row>
    <row r="7969" spans="1:9" ht="17.399999999999999" x14ac:dyDescent="0.3">
      <c r="A7969" s="53" t="s">
        <v>1229</v>
      </c>
      <c r="B7969" s="57">
        <v>45839</v>
      </c>
      <c r="C7969" s="59">
        <v>2984461.45</v>
      </c>
      <c r="D7969" s="60">
        <v>95</v>
      </c>
      <c r="E7969" s="54">
        <v>44766.92</v>
      </c>
      <c r="F7969" s="54">
        <v>14611.9</v>
      </c>
      <c r="G7969" s="55">
        <v>0.32600000000000001</v>
      </c>
      <c r="H7969" s="53">
        <v>0</v>
      </c>
      <c r="I7969" s="53" t="s">
        <v>1409</v>
      </c>
    </row>
    <row r="7970" spans="1:9" ht="17.399999999999999" x14ac:dyDescent="0.3">
      <c r="A7970" s="53" t="s">
        <v>1229</v>
      </c>
      <c r="B7970" s="57">
        <v>45870</v>
      </c>
      <c r="C7970" s="59">
        <v>2886261.17</v>
      </c>
      <c r="D7970" s="60">
        <v>0</v>
      </c>
      <c r="E7970" s="54">
        <v>43293.919999999998</v>
      </c>
      <c r="F7970" s="54">
        <v>47074.1</v>
      </c>
      <c r="G7970" s="55">
        <v>1.087</v>
      </c>
      <c r="H7970" s="53">
        <v>0</v>
      </c>
      <c r="I7970" s="53" t="s">
        <v>1408</v>
      </c>
    </row>
    <row r="7971" spans="1:9" ht="17.399999999999999" x14ac:dyDescent="0.3">
      <c r="A7971" s="53" t="s">
        <v>1229</v>
      </c>
      <c r="B7971" s="57">
        <v>45901</v>
      </c>
      <c r="C7971" s="59">
        <v>2794559.07</v>
      </c>
      <c r="D7971" s="60">
        <v>0</v>
      </c>
      <c r="E7971" s="54">
        <v>41918.39</v>
      </c>
      <c r="F7971" s="54">
        <v>40573.699999999997</v>
      </c>
      <c r="G7971" s="55">
        <v>0.96799999999999997</v>
      </c>
      <c r="H7971" s="53">
        <v>0</v>
      </c>
      <c r="I7971" s="53" t="s">
        <v>1408</v>
      </c>
    </row>
    <row r="7972" spans="1:9" ht="17.399999999999999" x14ac:dyDescent="0.3">
      <c r="A7972" s="53" t="s">
        <v>1229</v>
      </c>
      <c r="B7972" s="57">
        <v>45931</v>
      </c>
      <c r="C7972" s="59">
        <v>2708742.68</v>
      </c>
      <c r="D7972" s="60">
        <v>95</v>
      </c>
      <c r="E7972" s="54">
        <v>40631.14</v>
      </c>
      <c r="F7972" s="54">
        <v>12066.52</v>
      </c>
      <c r="G7972" s="55">
        <v>0.29699999999999999</v>
      </c>
      <c r="H7972" s="53">
        <v>0</v>
      </c>
      <c r="I7972" s="53" t="s">
        <v>1409</v>
      </c>
    </row>
    <row r="7973" spans="1:9" ht="17.399999999999999" x14ac:dyDescent="0.3">
      <c r="A7973" s="53" t="s">
        <v>1229</v>
      </c>
      <c r="B7973" s="57">
        <v>45962</v>
      </c>
      <c r="C7973" s="59">
        <v>2628748.63</v>
      </c>
      <c r="D7973" s="60">
        <v>15</v>
      </c>
      <c r="E7973" s="54">
        <v>39431.230000000003</v>
      </c>
      <c r="F7973" s="54">
        <v>42541.56</v>
      </c>
      <c r="G7973" s="55">
        <v>1.079</v>
      </c>
      <c r="H7973" s="53">
        <v>0</v>
      </c>
      <c r="I7973" s="53" t="s">
        <v>1408</v>
      </c>
    </row>
    <row r="7974" spans="1:9" ht="17.399999999999999" x14ac:dyDescent="0.3">
      <c r="A7974" s="53" t="s">
        <v>1229</v>
      </c>
      <c r="B7974" s="57">
        <v>45992</v>
      </c>
      <c r="C7974" s="59">
        <v>2543445.6</v>
      </c>
      <c r="D7974" s="60">
        <v>15</v>
      </c>
      <c r="E7974" s="54">
        <v>38151.68</v>
      </c>
      <c r="F7974" s="54">
        <v>36944.28</v>
      </c>
      <c r="G7974" s="55">
        <v>0.96799999999999997</v>
      </c>
      <c r="H7974" s="53">
        <v>0</v>
      </c>
      <c r="I7974" s="53" t="s">
        <v>1408</v>
      </c>
    </row>
    <row r="7975" spans="1:9" ht="17.399999999999999" x14ac:dyDescent="0.3">
      <c r="A7975" s="53" t="s">
        <v>1230</v>
      </c>
      <c r="B7975" s="57">
        <v>45658</v>
      </c>
      <c r="C7975" s="59">
        <v>17406543.120000001</v>
      </c>
      <c r="D7975" s="60">
        <v>0</v>
      </c>
      <c r="E7975" s="54">
        <v>261098.15</v>
      </c>
      <c r="F7975" s="54">
        <v>296659.62</v>
      </c>
      <c r="G7975" s="55">
        <v>1.1359999999999999</v>
      </c>
      <c r="H7975" s="53">
        <v>0</v>
      </c>
      <c r="I7975" s="53" t="s">
        <v>1408</v>
      </c>
    </row>
    <row r="7976" spans="1:9" ht="17.399999999999999" x14ac:dyDescent="0.3">
      <c r="A7976" s="53" t="s">
        <v>1230</v>
      </c>
      <c r="B7976" s="57">
        <v>45689</v>
      </c>
      <c r="C7976" s="59">
        <v>17009930.16</v>
      </c>
      <c r="D7976" s="60">
        <v>0</v>
      </c>
      <c r="E7976" s="54">
        <v>255148.95</v>
      </c>
      <c r="F7976" s="54">
        <v>285251.95</v>
      </c>
      <c r="G7976" s="55">
        <v>1.1180000000000001</v>
      </c>
      <c r="H7976" s="53">
        <v>0</v>
      </c>
      <c r="I7976" s="53" t="s">
        <v>1408</v>
      </c>
    </row>
    <row r="7977" spans="1:9" ht="17.399999999999999" x14ac:dyDescent="0.3">
      <c r="A7977" s="53" t="s">
        <v>1230</v>
      </c>
      <c r="B7977" s="57">
        <v>45717</v>
      </c>
      <c r="C7977" s="59">
        <v>16623020.6</v>
      </c>
      <c r="D7977" s="60">
        <v>0</v>
      </c>
      <c r="E7977" s="54">
        <v>249345.31</v>
      </c>
      <c r="F7977" s="54">
        <v>245068.08</v>
      </c>
      <c r="G7977" s="55">
        <v>0.98299999999999998</v>
      </c>
      <c r="H7977" s="53">
        <v>0</v>
      </c>
      <c r="I7977" s="53" t="s">
        <v>1408</v>
      </c>
    </row>
    <row r="7978" spans="1:9" ht="17.399999999999999" x14ac:dyDescent="0.3">
      <c r="A7978" s="53" t="s">
        <v>1230</v>
      </c>
      <c r="B7978" s="57">
        <v>45748</v>
      </c>
      <c r="C7978" s="59">
        <v>16250090.26</v>
      </c>
      <c r="D7978" s="60">
        <v>0</v>
      </c>
      <c r="E7978" s="54">
        <v>243751.35</v>
      </c>
      <c r="F7978" s="54">
        <v>253259.73</v>
      </c>
      <c r="G7978" s="55">
        <v>1.0389999999999999</v>
      </c>
      <c r="H7978" s="53">
        <v>0</v>
      </c>
      <c r="I7978" s="53" t="s">
        <v>1408</v>
      </c>
    </row>
    <row r="7979" spans="1:9" ht="17.399999999999999" x14ac:dyDescent="0.3">
      <c r="A7979" s="53" t="s">
        <v>1230</v>
      </c>
      <c r="B7979" s="57">
        <v>45778</v>
      </c>
      <c r="C7979" s="59">
        <v>15849138.51</v>
      </c>
      <c r="D7979" s="60">
        <v>0</v>
      </c>
      <c r="E7979" s="54">
        <v>237737.08</v>
      </c>
      <c r="F7979" s="54">
        <v>255560.59</v>
      </c>
      <c r="G7979" s="55">
        <v>1.075</v>
      </c>
      <c r="H7979" s="53">
        <v>0</v>
      </c>
      <c r="I7979" s="53" t="s">
        <v>1408</v>
      </c>
    </row>
    <row r="7980" spans="1:9" ht="17.399999999999999" x14ac:dyDescent="0.3">
      <c r="A7980" s="53" t="s">
        <v>1230</v>
      </c>
      <c r="B7980" s="57">
        <v>45809</v>
      </c>
      <c r="C7980" s="59">
        <v>15439749.41</v>
      </c>
      <c r="D7980" s="60">
        <v>0</v>
      </c>
      <c r="E7980" s="54">
        <v>231596.24</v>
      </c>
      <c r="F7980" s="54">
        <v>222647.17</v>
      </c>
      <c r="G7980" s="55">
        <v>0.96099999999999997</v>
      </c>
      <c r="H7980" s="53">
        <v>0</v>
      </c>
      <c r="I7980" s="53" t="s">
        <v>1408</v>
      </c>
    </row>
    <row r="7981" spans="1:9" ht="17.399999999999999" x14ac:dyDescent="0.3">
      <c r="A7981" s="53" t="s">
        <v>1230</v>
      </c>
      <c r="B7981" s="57">
        <v>45839</v>
      </c>
      <c r="C7981" s="59">
        <v>15105686.539999999</v>
      </c>
      <c r="D7981" s="60">
        <v>185</v>
      </c>
      <c r="E7981" s="54">
        <v>226585.3</v>
      </c>
      <c r="F7981" s="54">
        <v>27064.97</v>
      </c>
      <c r="G7981" s="55">
        <v>0.11899999999999999</v>
      </c>
      <c r="H7981" s="53">
        <v>0</v>
      </c>
      <c r="I7981" s="53" t="s">
        <v>1409</v>
      </c>
    </row>
    <row r="7982" spans="1:9" ht="17.399999999999999" x14ac:dyDescent="0.3">
      <c r="A7982" s="53" t="s">
        <v>1230</v>
      </c>
      <c r="B7982" s="57">
        <v>45870</v>
      </c>
      <c r="C7982" s="59">
        <v>14725044.779999999</v>
      </c>
      <c r="D7982" s="60">
        <v>0</v>
      </c>
      <c r="E7982" s="54">
        <v>220875.67</v>
      </c>
      <c r="F7982" s="54">
        <v>210291.47</v>
      </c>
      <c r="G7982" s="55">
        <v>0.95199999999999996</v>
      </c>
      <c r="H7982" s="53">
        <v>0</v>
      </c>
      <c r="I7982" s="53" t="s">
        <v>1408</v>
      </c>
    </row>
    <row r="7983" spans="1:9" ht="17.399999999999999" x14ac:dyDescent="0.3">
      <c r="A7983" s="53" t="s">
        <v>1230</v>
      </c>
      <c r="B7983" s="57">
        <v>45901</v>
      </c>
      <c r="C7983" s="59">
        <v>14336080.970000001</v>
      </c>
      <c r="D7983" s="60">
        <v>0</v>
      </c>
      <c r="E7983" s="54">
        <v>215041.21</v>
      </c>
      <c r="F7983" s="54">
        <v>220590.3</v>
      </c>
      <c r="G7983" s="55">
        <v>1.026</v>
      </c>
      <c r="H7983" s="53">
        <v>0</v>
      </c>
      <c r="I7983" s="53" t="s">
        <v>1408</v>
      </c>
    </row>
    <row r="7984" spans="1:9" ht="17.399999999999999" x14ac:dyDescent="0.3">
      <c r="A7984" s="53" t="s">
        <v>1230</v>
      </c>
      <c r="B7984" s="57">
        <v>45931</v>
      </c>
      <c r="C7984" s="59">
        <v>14012730.699999999</v>
      </c>
      <c r="D7984" s="60">
        <v>0</v>
      </c>
      <c r="E7984" s="54">
        <v>210190.96</v>
      </c>
      <c r="F7984" s="54">
        <v>238006.88</v>
      </c>
      <c r="G7984" s="55">
        <v>1.1319999999999999</v>
      </c>
      <c r="H7984" s="53">
        <v>0</v>
      </c>
      <c r="I7984" s="53" t="s">
        <v>1408</v>
      </c>
    </row>
    <row r="7985" spans="1:9" ht="17.399999999999999" x14ac:dyDescent="0.3">
      <c r="A7985" s="53" t="s">
        <v>1230</v>
      </c>
      <c r="B7985" s="57">
        <v>45962</v>
      </c>
      <c r="C7985" s="59">
        <v>13670378.699999999</v>
      </c>
      <c r="D7985" s="60">
        <v>0</v>
      </c>
      <c r="E7985" s="54">
        <v>205055.68</v>
      </c>
      <c r="F7985" s="54">
        <v>213035.02</v>
      </c>
      <c r="G7985" s="55">
        <v>1.0389999999999999</v>
      </c>
      <c r="H7985" s="53">
        <v>0</v>
      </c>
      <c r="I7985" s="53" t="s">
        <v>1408</v>
      </c>
    </row>
    <row r="7986" spans="1:9" ht="17.399999999999999" x14ac:dyDescent="0.3">
      <c r="A7986" s="53" t="s">
        <v>1230</v>
      </c>
      <c r="B7986" s="57">
        <v>45992</v>
      </c>
      <c r="C7986" s="59">
        <v>13371553.33</v>
      </c>
      <c r="D7986" s="60">
        <v>0</v>
      </c>
      <c r="E7986" s="54">
        <v>200573.3</v>
      </c>
      <c r="F7986" s="54">
        <v>226016.2</v>
      </c>
      <c r="G7986" s="55">
        <v>1.127</v>
      </c>
      <c r="H7986" s="53">
        <v>0</v>
      </c>
      <c r="I7986" s="53" t="s">
        <v>1408</v>
      </c>
    </row>
    <row r="7987" spans="1:9" ht="17.399999999999999" x14ac:dyDescent="0.3">
      <c r="A7987" s="53" t="s">
        <v>1231</v>
      </c>
      <c r="B7987" s="57">
        <v>45658</v>
      </c>
      <c r="C7987" s="59">
        <v>4686831.99</v>
      </c>
      <c r="D7987" s="60">
        <v>0</v>
      </c>
      <c r="E7987" s="54">
        <v>70302.48</v>
      </c>
      <c r="F7987" s="54">
        <v>71736.69</v>
      </c>
      <c r="G7987" s="55">
        <v>1.02</v>
      </c>
      <c r="H7987" s="53">
        <v>0</v>
      </c>
      <c r="I7987" s="53" t="s">
        <v>1408</v>
      </c>
    </row>
    <row r="7988" spans="1:9" ht="17.399999999999999" x14ac:dyDescent="0.3">
      <c r="A7988" s="53" t="s">
        <v>1231</v>
      </c>
      <c r="B7988" s="57">
        <v>45689</v>
      </c>
      <c r="C7988" s="59">
        <v>4557376.5999999996</v>
      </c>
      <c r="D7988" s="60">
        <v>0</v>
      </c>
      <c r="E7988" s="54">
        <v>68360.649999999994</v>
      </c>
      <c r="F7988" s="54">
        <v>71091.360000000001</v>
      </c>
      <c r="G7988" s="55">
        <v>1.04</v>
      </c>
      <c r="H7988" s="53">
        <v>0</v>
      </c>
      <c r="I7988" s="53" t="s">
        <v>1408</v>
      </c>
    </row>
    <row r="7989" spans="1:9" ht="17.399999999999999" x14ac:dyDescent="0.3">
      <c r="A7989" s="53" t="s">
        <v>1231</v>
      </c>
      <c r="B7989" s="57">
        <v>45717</v>
      </c>
      <c r="C7989" s="59">
        <v>4413900.97</v>
      </c>
      <c r="D7989" s="60">
        <v>0</v>
      </c>
      <c r="E7989" s="54">
        <v>66208.509999999995</v>
      </c>
      <c r="F7989" s="54">
        <v>72911.17</v>
      </c>
      <c r="G7989" s="55">
        <v>1.101</v>
      </c>
      <c r="H7989" s="53">
        <v>0</v>
      </c>
      <c r="I7989" s="53" t="s">
        <v>1408</v>
      </c>
    </row>
    <row r="7990" spans="1:9" ht="17.399999999999999" x14ac:dyDescent="0.3">
      <c r="A7990" s="53" t="s">
        <v>1231</v>
      </c>
      <c r="B7990" s="57">
        <v>45748</v>
      </c>
      <c r="C7990" s="59">
        <v>4282839.95</v>
      </c>
      <c r="D7990" s="60">
        <v>0</v>
      </c>
      <c r="E7990" s="54">
        <v>64242.6</v>
      </c>
      <c r="F7990" s="54">
        <v>70857.45</v>
      </c>
      <c r="G7990" s="55">
        <v>1.103</v>
      </c>
      <c r="H7990" s="53">
        <v>0</v>
      </c>
      <c r="I7990" s="53" t="s">
        <v>1408</v>
      </c>
    </row>
    <row r="7991" spans="1:9" ht="17.399999999999999" x14ac:dyDescent="0.3">
      <c r="A7991" s="53" t="s">
        <v>1231</v>
      </c>
      <c r="B7991" s="57">
        <v>45778</v>
      </c>
      <c r="C7991" s="59">
        <v>4156015.56</v>
      </c>
      <c r="D7991" s="60">
        <v>0</v>
      </c>
      <c r="E7991" s="54">
        <v>62340.23</v>
      </c>
      <c r="F7991" s="54">
        <v>61849.06</v>
      </c>
      <c r="G7991" s="55">
        <v>0.99199999999999999</v>
      </c>
      <c r="H7991" s="53">
        <v>0</v>
      </c>
      <c r="I7991" s="53" t="s">
        <v>1408</v>
      </c>
    </row>
    <row r="7992" spans="1:9" ht="17.399999999999999" x14ac:dyDescent="0.3">
      <c r="A7992" s="53" t="s">
        <v>1231</v>
      </c>
      <c r="B7992" s="57">
        <v>45809</v>
      </c>
      <c r="C7992" s="59">
        <v>4038288.73</v>
      </c>
      <c r="D7992" s="60">
        <v>0</v>
      </c>
      <c r="E7992" s="54">
        <v>60574.33</v>
      </c>
      <c r="F7992" s="54">
        <v>58701.56</v>
      </c>
      <c r="G7992" s="55">
        <v>0.96899999999999997</v>
      </c>
      <c r="H7992" s="53">
        <v>0</v>
      </c>
      <c r="I7992" s="53" t="s">
        <v>1408</v>
      </c>
    </row>
    <row r="7993" spans="1:9" ht="17.399999999999999" x14ac:dyDescent="0.3">
      <c r="A7993" s="53" t="s">
        <v>1231</v>
      </c>
      <c r="B7993" s="57">
        <v>45839</v>
      </c>
      <c r="C7993" s="59">
        <v>3906277.35</v>
      </c>
      <c r="D7993" s="60">
        <v>0</v>
      </c>
      <c r="E7993" s="54">
        <v>58594.16</v>
      </c>
      <c r="F7993" s="54">
        <v>63481.07</v>
      </c>
      <c r="G7993" s="55">
        <v>1.083</v>
      </c>
      <c r="H7993" s="53">
        <v>0</v>
      </c>
      <c r="I7993" s="53" t="s">
        <v>1408</v>
      </c>
    </row>
    <row r="7994" spans="1:9" ht="17.399999999999999" x14ac:dyDescent="0.3">
      <c r="A7994" s="53" t="s">
        <v>1231</v>
      </c>
      <c r="B7994" s="57">
        <v>45870</v>
      </c>
      <c r="C7994" s="59">
        <v>3777869.18</v>
      </c>
      <c r="D7994" s="60">
        <v>65</v>
      </c>
      <c r="E7994" s="54">
        <v>56668.04</v>
      </c>
      <c r="F7994" s="54">
        <v>39184.69</v>
      </c>
      <c r="G7994" s="55">
        <v>0.69099999999999995</v>
      </c>
      <c r="H7994" s="53">
        <v>0</v>
      </c>
      <c r="I7994" s="53" t="s">
        <v>1411</v>
      </c>
    </row>
    <row r="7995" spans="1:9" ht="17.399999999999999" x14ac:dyDescent="0.3">
      <c r="A7995" s="53" t="s">
        <v>1231</v>
      </c>
      <c r="B7995" s="57">
        <v>45901</v>
      </c>
      <c r="C7995" s="59">
        <v>3658022.02</v>
      </c>
      <c r="D7995" s="60">
        <v>0</v>
      </c>
      <c r="E7995" s="54">
        <v>54870.33</v>
      </c>
      <c r="F7995" s="54">
        <v>56754.23</v>
      </c>
      <c r="G7995" s="55">
        <v>1.034</v>
      </c>
      <c r="H7995" s="53">
        <v>0</v>
      </c>
      <c r="I7995" s="53" t="s">
        <v>1408</v>
      </c>
    </row>
    <row r="7996" spans="1:9" ht="17.399999999999999" x14ac:dyDescent="0.3">
      <c r="A7996" s="53" t="s">
        <v>1231</v>
      </c>
      <c r="B7996" s="57">
        <v>45931</v>
      </c>
      <c r="C7996" s="59">
        <v>3557261.96</v>
      </c>
      <c r="D7996" s="60">
        <v>0</v>
      </c>
      <c r="E7996" s="54">
        <v>53358.93</v>
      </c>
      <c r="F7996" s="54">
        <v>55622.07</v>
      </c>
      <c r="G7996" s="55">
        <v>1.042</v>
      </c>
      <c r="H7996" s="53">
        <v>0</v>
      </c>
      <c r="I7996" s="53" t="s">
        <v>1408</v>
      </c>
    </row>
    <row r="7997" spans="1:9" ht="17.399999999999999" x14ac:dyDescent="0.3">
      <c r="A7997" s="53" t="s">
        <v>1231</v>
      </c>
      <c r="B7997" s="57">
        <v>45962</v>
      </c>
      <c r="C7997" s="59">
        <v>3446849.97</v>
      </c>
      <c r="D7997" s="60">
        <v>65</v>
      </c>
      <c r="E7997" s="54">
        <v>51702.75</v>
      </c>
      <c r="F7997" s="54">
        <v>21968.81</v>
      </c>
      <c r="G7997" s="55">
        <v>0.42499999999999999</v>
      </c>
      <c r="H7997" s="53">
        <v>0</v>
      </c>
      <c r="I7997" s="53" t="s">
        <v>1411</v>
      </c>
    </row>
    <row r="7998" spans="1:9" ht="17.399999999999999" x14ac:dyDescent="0.3">
      <c r="A7998" s="53" t="s">
        <v>1231</v>
      </c>
      <c r="B7998" s="57">
        <v>45992</v>
      </c>
      <c r="C7998" s="59">
        <v>3353426.96</v>
      </c>
      <c r="D7998" s="60">
        <v>0</v>
      </c>
      <c r="E7998" s="54">
        <v>50301.4</v>
      </c>
      <c r="F7998" s="54">
        <v>53356.74</v>
      </c>
      <c r="G7998" s="55">
        <v>1.0609999999999999</v>
      </c>
      <c r="H7998" s="53">
        <v>0</v>
      </c>
      <c r="I7998" s="53" t="s">
        <v>1408</v>
      </c>
    </row>
    <row r="7999" spans="1:9" ht="17.399999999999999" x14ac:dyDescent="0.3">
      <c r="A7999" s="53" t="s">
        <v>1232</v>
      </c>
      <c r="B7999" s="57">
        <v>45658</v>
      </c>
      <c r="C7999" s="59">
        <v>3867736.75</v>
      </c>
      <c r="D7999" s="60">
        <v>0</v>
      </c>
      <c r="E7999" s="54">
        <v>58016.05</v>
      </c>
      <c r="F7999" s="54">
        <v>58366.6</v>
      </c>
      <c r="G7999" s="55">
        <v>1.006</v>
      </c>
      <c r="H7999" s="53">
        <v>0</v>
      </c>
      <c r="I7999" s="53" t="s">
        <v>1408</v>
      </c>
    </row>
    <row r="8000" spans="1:9" ht="17.399999999999999" x14ac:dyDescent="0.3">
      <c r="A8000" s="53" t="s">
        <v>1232</v>
      </c>
      <c r="B8000" s="57">
        <v>45689</v>
      </c>
      <c r="C8000" s="59">
        <v>3765155.81</v>
      </c>
      <c r="D8000" s="60">
        <v>0</v>
      </c>
      <c r="E8000" s="54">
        <v>56477.34</v>
      </c>
      <c r="F8000" s="54">
        <v>62217.09</v>
      </c>
      <c r="G8000" s="55">
        <v>1.1020000000000001</v>
      </c>
      <c r="H8000" s="53">
        <v>0</v>
      </c>
      <c r="I8000" s="53" t="s">
        <v>1408</v>
      </c>
    </row>
    <row r="8001" spans="1:9" ht="17.399999999999999" x14ac:dyDescent="0.3">
      <c r="A8001" s="53" t="s">
        <v>1232</v>
      </c>
      <c r="B8001" s="57">
        <v>45717</v>
      </c>
      <c r="C8001" s="59">
        <v>3653444.9</v>
      </c>
      <c r="D8001" s="60">
        <v>0</v>
      </c>
      <c r="E8001" s="54">
        <v>54801.67</v>
      </c>
      <c r="F8001" s="54">
        <v>57812.86</v>
      </c>
      <c r="G8001" s="55">
        <v>1.0549999999999999</v>
      </c>
      <c r="H8001" s="53">
        <v>0</v>
      </c>
      <c r="I8001" s="53" t="s">
        <v>1408</v>
      </c>
    </row>
    <row r="8002" spans="1:9" ht="17.399999999999999" x14ac:dyDescent="0.3">
      <c r="A8002" s="53" t="s">
        <v>1232</v>
      </c>
      <c r="B8002" s="57">
        <v>45748</v>
      </c>
      <c r="C8002" s="59">
        <v>3550777.17</v>
      </c>
      <c r="D8002" s="60">
        <v>65</v>
      </c>
      <c r="E8002" s="54">
        <v>53261.66</v>
      </c>
      <c r="F8002" s="54">
        <v>46408.21</v>
      </c>
      <c r="G8002" s="55">
        <v>0.871</v>
      </c>
      <c r="H8002" s="53">
        <v>0</v>
      </c>
      <c r="I8002" s="53" t="s">
        <v>1411</v>
      </c>
    </row>
    <row r="8003" spans="1:9" ht="17.399999999999999" x14ac:dyDescent="0.3">
      <c r="A8003" s="53" t="s">
        <v>1232</v>
      </c>
      <c r="B8003" s="57">
        <v>45778</v>
      </c>
      <c r="C8003" s="59">
        <v>3435119.07</v>
      </c>
      <c r="D8003" s="60">
        <v>0</v>
      </c>
      <c r="E8003" s="54">
        <v>51526.79</v>
      </c>
      <c r="F8003" s="54">
        <v>54514.65</v>
      </c>
      <c r="G8003" s="55">
        <v>1.0580000000000001</v>
      </c>
      <c r="H8003" s="53">
        <v>0</v>
      </c>
      <c r="I8003" s="53" t="s">
        <v>1408</v>
      </c>
    </row>
    <row r="8004" spans="1:9" ht="17.399999999999999" x14ac:dyDescent="0.3">
      <c r="A8004" s="53" t="s">
        <v>1232</v>
      </c>
      <c r="B8004" s="57">
        <v>45809</v>
      </c>
      <c r="C8004" s="59">
        <v>3331890.42</v>
      </c>
      <c r="D8004" s="60">
        <v>0</v>
      </c>
      <c r="E8004" s="54">
        <v>49978.36</v>
      </c>
      <c r="F8004" s="54">
        <v>57430.48</v>
      </c>
      <c r="G8004" s="55">
        <v>1.149</v>
      </c>
      <c r="H8004" s="53">
        <v>0</v>
      </c>
      <c r="I8004" s="53" t="s">
        <v>1408</v>
      </c>
    </row>
    <row r="8005" spans="1:9" ht="17.399999999999999" x14ac:dyDescent="0.3">
      <c r="A8005" s="53" t="s">
        <v>1232</v>
      </c>
      <c r="B8005" s="57">
        <v>45839</v>
      </c>
      <c r="C8005" s="59">
        <v>3227284.62</v>
      </c>
      <c r="D8005" s="60">
        <v>0</v>
      </c>
      <c r="E8005" s="54">
        <v>48409.27</v>
      </c>
      <c r="F8005" s="54">
        <v>48819.49</v>
      </c>
      <c r="G8005" s="55">
        <v>1.008</v>
      </c>
      <c r="H8005" s="53">
        <v>0</v>
      </c>
      <c r="I8005" s="53" t="s">
        <v>1408</v>
      </c>
    </row>
    <row r="8006" spans="1:9" ht="17.399999999999999" x14ac:dyDescent="0.3">
      <c r="A8006" s="53" t="s">
        <v>1232</v>
      </c>
      <c r="B8006" s="57">
        <v>45870</v>
      </c>
      <c r="C8006" s="59">
        <v>3121472.77</v>
      </c>
      <c r="D8006" s="60">
        <v>65</v>
      </c>
      <c r="E8006" s="54">
        <v>46822.09</v>
      </c>
      <c r="F8006" s="54">
        <v>36746.449999999997</v>
      </c>
      <c r="G8006" s="55">
        <v>0.78500000000000003</v>
      </c>
      <c r="H8006" s="53">
        <v>0</v>
      </c>
      <c r="I8006" s="53" t="s">
        <v>1411</v>
      </c>
    </row>
    <row r="8007" spans="1:9" ht="17.399999999999999" x14ac:dyDescent="0.3">
      <c r="A8007" s="53" t="s">
        <v>1232</v>
      </c>
      <c r="B8007" s="57">
        <v>45901</v>
      </c>
      <c r="C8007" s="59">
        <v>3019558.16</v>
      </c>
      <c r="D8007" s="60">
        <v>35</v>
      </c>
      <c r="E8007" s="54">
        <v>45293.37</v>
      </c>
      <c r="F8007" s="54">
        <v>29807.57</v>
      </c>
      <c r="G8007" s="55">
        <v>0.65800000000000003</v>
      </c>
      <c r="H8007" s="53">
        <v>0</v>
      </c>
      <c r="I8007" s="53" t="s">
        <v>1410</v>
      </c>
    </row>
    <row r="8008" spans="1:9" ht="17.399999999999999" x14ac:dyDescent="0.3">
      <c r="A8008" s="53" t="s">
        <v>1232</v>
      </c>
      <c r="B8008" s="57">
        <v>45931</v>
      </c>
      <c r="C8008" s="59">
        <v>2929152.3</v>
      </c>
      <c r="D8008" s="60">
        <v>0</v>
      </c>
      <c r="E8008" s="54">
        <v>43937.279999999999</v>
      </c>
      <c r="F8008" s="54">
        <v>45564.74</v>
      </c>
      <c r="G8008" s="55">
        <v>1.0369999999999999</v>
      </c>
      <c r="H8008" s="53">
        <v>0</v>
      </c>
      <c r="I8008" s="53" t="s">
        <v>1408</v>
      </c>
    </row>
    <row r="8009" spans="1:9" ht="17.399999999999999" x14ac:dyDescent="0.3">
      <c r="A8009" s="53" t="s">
        <v>1232</v>
      </c>
      <c r="B8009" s="57">
        <v>45962</v>
      </c>
      <c r="C8009" s="59">
        <v>2836644.43</v>
      </c>
      <c r="D8009" s="60">
        <v>65</v>
      </c>
      <c r="E8009" s="54">
        <v>42549.67</v>
      </c>
      <c r="F8009" s="54">
        <v>20005.96</v>
      </c>
      <c r="G8009" s="55">
        <v>0.47</v>
      </c>
      <c r="H8009" s="53">
        <v>0</v>
      </c>
      <c r="I8009" s="53" t="s">
        <v>1411</v>
      </c>
    </row>
    <row r="8010" spans="1:9" ht="17.399999999999999" x14ac:dyDescent="0.3">
      <c r="A8010" s="53" t="s">
        <v>1232</v>
      </c>
      <c r="B8010" s="57">
        <v>45992</v>
      </c>
      <c r="C8010" s="59">
        <v>2759720.84</v>
      </c>
      <c r="D8010" s="60">
        <v>0</v>
      </c>
      <c r="E8010" s="54">
        <v>41395.81</v>
      </c>
      <c r="F8010" s="54">
        <v>40758.76</v>
      </c>
      <c r="G8010" s="55">
        <v>0.98499999999999999</v>
      </c>
      <c r="H8010" s="53">
        <v>0</v>
      </c>
      <c r="I8010" s="53" t="s">
        <v>1408</v>
      </c>
    </row>
    <row r="8011" spans="1:9" ht="17.399999999999999" x14ac:dyDescent="0.3">
      <c r="A8011" s="53" t="s">
        <v>1234</v>
      </c>
      <c r="B8011" s="57">
        <v>45658</v>
      </c>
      <c r="C8011" s="59">
        <v>3011555.45</v>
      </c>
      <c r="D8011" s="60">
        <v>0</v>
      </c>
      <c r="E8011" s="54">
        <v>45173.33</v>
      </c>
      <c r="F8011" s="54">
        <v>43823.8</v>
      </c>
      <c r="G8011" s="55">
        <v>0.97</v>
      </c>
      <c r="H8011" s="53">
        <v>0</v>
      </c>
      <c r="I8011" s="53" t="s">
        <v>1408</v>
      </c>
    </row>
    <row r="8012" spans="1:9" ht="17.399999999999999" x14ac:dyDescent="0.3">
      <c r="A8012" s="53" t="s">
        <v>1234</v>
      </c>
      <c r="B8012" s="57">
        <v>45689</v>
      </c>
      <c r="C8012" s="59">
        <v>2925224.09</v>
      </c>
      <c r="D8012" s="60">
        <v>0</v>
      </c>
      <c r="E8012" s="54">
        <v>43878.36</v>
      </c>
      <c r="F8012" s="54">
        <v>44980.6</v>
      </c>
      <c r="G8012" s="55">
        <v>1.0249999999999999</v>
      </c>
      <c r="H8012" s="53">
        <v>0</v>
      </c>
      <c r="I8012" s="53" t="s">
        <v>1408</v>
      </c>
    </row>
    <row r="8013" spans="1:9" ht="17.399999999999999" x14ac:dyDescent="0.3">
      <c r="A8013" s="53" t="s">
        <v>1234</v>
      </c>
      <c r="B8013" s="57">
        <v>45717</v>
      </c>
      <c r="C8013" s="59">
        <v>2830519.55</v>
      </c>
      <c r="D8013" s="60">
        <v>0</v>
      </c>
      <c r="E8013" s="54">
        <v>42457.79</v>
      </c>
      <c r="F8013" s="54">
        <v>46522.66</v>
      </c>
      <c r="G8013" s="55">
        <v>1.0960000000000001</v>
      </c>
      <c r="H8013" s="53">
        <v>0</v>
      </c>
      <c r="I8013" s="53" t="s">
        <v>1408</v>
      </c>
    </row>
    <row r="8014" spans="1:9" ht="17.399999999999999" x14ac:dyDescent="0.3">
      <c r="A8014" s="53" t="s">
        <v>1234</v>
      </c>
      <c r="B8014" s="57">
        <v>45748</v>
      </c>
      <c r="C8014" s="59">
        <v>2753175.35</v>
      </c>
      <c r="D8014" s="60">
        <v>0</v>
      </c>
      <c r="E8014" s="54">
        <v>41297.629999999997</v>
      </c>
      <c r="F8014" s="54">
        <v>39559.32</v>
      </c>
      <c r="G8014" s="55">
        <v>0.95799999999999996</v>
      </c>
      <c r="H8014" s="53">
        <v>0</v>
      </c>
      <c r="I8014" s="53" t="s">
        <v>1408</v>
      </c>
    </row>
    <row r="8015" spans="1:9" ht="17.399999999999999" x14ac:dyDescent="0.3">
      <c r="A8015" s="53" t="s">
        <v>1234</v>
      </c>
      <c r="B8015" s="57">
        <v>45778</v>
      </c>
      <c r="C8015" s="59">
        <v>2666976.9</v>
      </c>
      <c r="D8015" s="60">
        <v>95</v>
      </c>
      <c r="E8015" s="54">
        <v>40004.65</v>
      </c>
      <c r="F8015" s="54">
        <v>19357.36</v>
      </c>
      <c r="G8015" s="55">
        <v>0.48399999999999999</v>
      </c>
      <c r="H8015" s="53">
        <v>0</v>
      </c>
      <c r="I8015" s="53" t="s">
        <v>1409</v>
      </c>
    </row>
    <row r="8016" spans="1:9" ht="17.399999999999999" x14ac:dyDescent="0.3">
      <c r="A8016" s="53" t="s">
        <v>1234</v>
      </c>
      <c r="B8016" s="57">
        <v>45809</v>
      </c>
      <c r="C8016" s="59">
        <v>2583956.21</v>
      </c>
      <c r="D8016" s="60">
        <v>0</v>
      </c>
      <c r="E8016" s="54">
        <v>38759.339999999997</v>
      </c>
      <c r="F8016" s="54">
        <v>42249.13</v>
      </c>
      <c r="G8016" s="55">
        <v>1.0900000000000001</v>
      </c>
      <c r="H8016" s="53">
        <v>0</v>
      </c>
      <c r="I8016" s="53" t="s">
        <v>1408</v>
      </c>
    </row>
    <row r="8017" spans="1:9" ht="17.399999999999999" x14ac:dyDescent="0.3">
      <c r="A8017" s="53" t="s">
        <v>1234</v>
      </c>
      <c r="B8017" s="57">
        <v>45839</v>
      </c>
      <c r="C8017" s="59">
        <v>2516180.9</v>
      </c>
      <c r="D8017" s="60">
        <v>0</v>
      </c>
      <c r="E8017" s="54">
        <v>37742.71</v>
      </c>
      <c r="F8017" s="54">
        <v>38518.6</v>
      </c>
      <c r="G8017" s="55">
        <v>1.0209999999999999</v>
      </c>
      <c r="H8017" s="53">
        <v>0</v>
      </c>
      <c r="I8017" s="53" t="s">
        <v>1408</v>
      </c>
    </row>
    <row r="8018" spans="1:9" ht="17.399999999999999" x14ac:dyDescent="0.3">
      <c r="A8018" s="53" t="s">
        <v>1234</v>
      </c>
      <c r="B8018" s="57">
        <v>45870</v>
      </c>
      <c r="C8018" s="59">
        <v>2448394.88</v>
      </c>
      <c r="D8018" s="60">
        <v>0</v>
      </c>
      <c r="E8018" s="54">
        <v>36725.919999999998</v>
      </c>
      <c r="F8018" s="54">
        <v>37589.089999999997</v>
      </c>
      <c r="G8018" s="55">
        <v>1.024</v>
      </c>
      <c r="H8018" s="53">
        <v>0</v>
      </c>
      <c r="I8018" s="53" t="s">
        <v>1408</v>
      </c>
    </row>
    <row r="8019" spans="1:9" ht="17.399999999999999" x14ac:dyDescent="0.3">
      <c r="A8019" s="53" t="s">
        <v>1234</v>
      </c>
      <c r="B8019" s="57">
        <v>45901</v>
      </c>
      <c r="C8019" s="59">
        <v>2381605.5699999998</v>
      </c>
      <c r="D8019" s="60">
        <v>0</v>
      </c>
      <c r="E8019" s="54">
        <v>35724.080000000002</v>
      </c>
      <c r="F8019" s="54">
        <v>35011.269999999997</v>
      </c>
      <c r="G8019" s="55">
        <v>0.98</v>
      </c>
      <c r="H8019" s="53">
        <v>0</v>
      </c>
      <c r="I8019" s="53" t="s">
        <v>1408</v>
      </c>
    </row>
    <row r="8020" spans="1:9" ht="17.399999999999999" x14ac:dyDescent="0.3">
      <c r="A8020" s="53" t="s">
        <v>1234</v>
      </c>
      <c r="B8020" s="57">
        <v>45931</v>
      </c>
      <c r="C8020" s="59">
        <v>2317308.4500000002</v>
      </c>
      <c r="D8020" s="60">
        <v>0</v>
      </c>
      <c r="E8020" s="54">
        <v>34759.629999999997</v>
      </c>
      <c r="F8020" s="54">
        <v>34311.14</v>
      </c>
      <c r="G8020" s="55">
        <v>0.98699999999999999</v>
      </c>
      <c r="H8020" s="53">
        <v>0</v>
      </c>
      <c r="I8020" s="53" t="s">
        <v>1408</v>
      </c>
    </row>
    <row r="8021" spans="1:9" ht="17.399999999999999" x14ac:dyDescent="0.3">
      <c r="A8021" s="53" t="s">
        <v>1234</v>
      </c>
      <c r="B8021" s="57">
        <v>45962</v>
      </c>
      <c r="C8021" s="59">
        <v>2241246.71</v>
      </c>
      <c r="D8021" s="60">
        <v>0</v>
      </c>
      <c r="E8021" s="54">
        <v>33618.699999999997</v>
      </c>
      <c r="F8021" s="54">
        <v>37894.01</v>
      </c>
      <c r="G8021" s="55">
        <v>1.127</v>
      </c>
      <c r="H8021" s="53">
        <v>0</v>
      </c>
      <c r="I8021" s="53" t="s">
        <v>1408</v>
      </c>
    </row>
    <row r="8022" spans="1:9" ht="17.399999999999999" x14ac:dyDescent="0.3">
      <c r="A8022" s="53" t="s">
        <v>1234</v>
      </c>
      <c r="B8022" s="57">
        <v>45992</v>
      </c>
      <c r="C8022" s="59">
        <v>2178880.75</v>
      </c>
      <c r="D8022" s="60">
        <v>0</v>
      </c>
      <c r="E8022" s="54">
        <v>32683.21</v>
      </c>
      <c r="F8022" s="54">
        <v>31552.28</v>
      </c>
      <c r="G8022" s="55">
        <v>0.96499999999999997</v>
      </c>
      <c r="H8022" s="53">
        <v>0</v>
      </c>
      <c r="I8022" s="53" t="s">
        <v>1408</v>
      </c>
    </row>
    <row r="8023" spans="1:9" ht="17.399999999999999" x14ac:dyDescent="0.3">
      <c r="A8023" s="53" t="s">
        <v>1235</v>
      </c>
      <c r="B8023" s="57">
        <v>45778</v>
      </c>
      <c r="C8023" s="59">
        <v>3225531.84</v>
      </c>
      <c r="D8023" s="60">
        <v>0</v>
      </c>
      <c r="E8023" s="54">
        <v>48382.98</v>
      </c>
      <c r="F8023" s="54">
        <v>54435.7</v>
      </c>
      <c r="G8023" s="55">
        <v>1.125</v>
      </c>
      <c r="H8023" s="53">
        <v>0</v>
      </c>
      <c r="I8023" s="53" t="s">
        <v>1408</v>
      </c>
    </row>
    <row r="8024" spans="1:9" ht="17.399999999999999" x14ac:dyDescent="0.3">
      <c r="A8024" s="53" t="s">
        <v>1235</v>
      </c>
      <c r="B8024" s="57">
        <v>45809</v>
      </c>
      <c r="C8024" s="59">
        <v>3140625.68</v>
      </c>
      <c r="D8024" s="60">
        <v>95</v>
      </c>
      <c r="E8024" s="54">
        <v>47109.39</v>
      </c>
      <c r="F8024" s="54">
        <v>17279.37</v>
      </c>
      <c r="G8024" s="55">
        <v>0.36699999999999999</v>
      </c>
      <c r="H8024" s="53">
        <v>0</v>
      </c>
      <c r="I8024" s="53" t="s">
        <v>1409</v>
      </c>
    </row>
    <row r="8025" spans="1:9" ht="17.399999999999999" x14ac:dyDescent="0.3">
      <c r="A8025" s="53" t="s">
        <v>1235</v>
      </c>
      <c r="B8025" s="57">
        <v>45839</v>
      </c>
      <c r="C8025" s="59">
        <v>3043615.76</v>
      </c>
      <c r="D8025" s="60">
        <v>35</v>
      </c>
      <c r="E8025" s="54">
        <v>45654.239999999998</v>
      </c>
      <c r="F8025" s="54">
        <v>20831.57</v>
      </c>
      <c r="G8025" s="55">
        <v>0.45600000000000002</v>
      </c>
      <c r="H8025" s="53">
        <v>0</v>
      </c>
      <c r="I8025" s="53" t="s">
        <v>1410</v>
      </c>
    </row>
    <row r="8026" spans="1:9" ht="17.399999999999999" x14ac:dyDescent="0.3">
      <c r="A8026" s="53" t="s">
        <v>1235</v>
      </c>
      <c r="B8026" s="57">
        <v>45870</v>
      </c>
      <c r="C8026" s="59">
        <v>2946031.48</v>
      </c>
      <c r="D8026" s="60">
        <v>15</v>
      </c>
      <c r="E8026" s="54">
        <v>44190.47</v>
      </c>
      <c r="F8026" s="54">
        <v>42180.47</v>
      </c>
      <c r="G8026" s="55">
        <v>0.95499999999999996</v>
      </c>
      <c r="H8026" s="53">
        <v>0</v>
      </c>
      <c r="I8026" s="53" t="s">
        <v>1408</v>
      </c>
    </row>
    <row r="8027" spans="1:9" ht="17.399999999999999" x14ac:dyDescent="0.3">
      <c r="A8027" s="53" t="s">
        <v>1235</v>
      </c>
      <c r="B8027" s="57">
        <v>45901</v>
      </c>
      <c r="C8027" s="59">
        <v>2860540.3</v>
      </c>
      <c r="D8027" s="60">
        <v>0</v>
      </c>
      <c r="E8027" s="54">
        <v>42908.1</v>
      </c>
      <c r="F8027" s="54">
        <v>41423.71</v>
      </c>
      <c r="G8027" s="55">
        <v>0.96499999999999997</v>
      </c>
      <c r="H8027" s="53">
        <v>0</v>
      </c>
      <c r="I8027" s="53" t="s">
        <v>1408</v>
      </c>
    </row>
    <row r="8028" spans="1:9" ht="17.399999999999999" x14ac:dyDescent="0.3">
      <c r="A8028" s="53" t="s">
        <v>1235</v>
      </c>
      <c r="B8028" s="57">
        <v>45931</v>
      </c>
      <c r="C8028" s="59">
        <v>2775261.7</v>
      </c>
      <c r="D8028" s="60">
        <v>0</v>
      </c>
      <c r="E8028" s="54">
        <v>41628.93</v>
      </c>
      <c r="F8028" s="54">
        <v>40355.69</v>
      </c>
      <c r="G8028" s="55">
        <v>0.96899999999999997</v>
      </c>
      <c r="H8028" s="53">
        <v>0</v>
      </c>
      <c r="I8028" s="53" t="s">
        <v>1408</v>
      </c>
    </row>
    <row r="8029" spans="1:9" ht="17.399999999999999" x14ac:dyDescent="0.3">
      <c r="A8029" s="53" t="s">
        <v>1235</v>
      </c>
      <c r="B8029" s="57">
        <v>45962</v>
      </c>
      <c r="C8029" s="59">
        <v>2688908.4</v>
      </c>
      <c r="D8029" s="60">
        <v>0</v>
      </c>
      <c r="E8029" s="54">
        <v>40333.629999999997</v>
      </c>
      <c r="F8029" s="54">
        <v>46351.29</v>
      </c>
      <c r="G8029" s="55">
        <v>1.149</v>
      </c>
      <c r="H8029" s="53">
        <v>0</v>
      </c>
      <c r="I8029" s="53" t="s">
        <v>1408</v>
      </c>
    </row>
    <row r="8030" spans="1:9" ht="17.399999999999999" x14ac:dyDescent="0.3">
      <c r="A8030" s="53" t="s">
        <v>1235</v>
      </c>
      <c r="B8030" s="57">
        <v>45992</v>
      </c>
      <c r="C8030" s="59">
        <v>2611386.83</v>
      </c>
      <c r="D8030" s="60">
        <v>0</v>
      </c>
      <c r="E8030" s="54">
        <v>39170.800000000003</v>
      </c>
      <c r="F8030" s="54">
        <v>39643.72</v>
      </c>
      <c r="G8030" s="55">
        <v>1.012</v>
      </c>
      <c r="H8030" s="53">
        <v>0</v>
      </c>
      <c r="I8030" s="53" t="s">
        <v>1408</v>
      </c>
    </row>
    <row r="8031" spans="1:9" ht="17.399999999999999" x14ac:dyDescent="0.3">
      <c r="A8031" s="53" t="s">
        <v>1236</v>
      </c>
      <c r="B8031" s="57">
        <v>45689</v>
      </c>
      <c r="C8031" s="59">
        <v>11840658.57</v>
      </c>
      <c r="D8031" s="60">
        <v>0</v>
      </c>
      <c r="E8031" s="54">
        <v>177609.88</v>
      </c>
      <c r="F8031" s="54">
        <v>188984.47</v>
      </c>
      <c r="G8031" s="55">
        <v>1.0640000000000001</v>
      </c>
      <c r="H8031" s="53">
        <v>0</v>
      </c>
      <c r="I8031" s="53" t="s">
        <v>1408</v>
      </c>
    </row>
    <row r="8032" spans="1:9" ht="17.399999999999999" x14ac:dyDescent="0.3">
      <c r="A8032" s="53" t="s">
        <v>1236</v>
      </c>
      <c r="B8032" s="57">
        <v>45717</v>
      </c>
      <c r="C8032" s="59">
        <v>11523450.35</v>
      </c>
      <c r="D8032" s="60">
        <v>65</v>
      </c>
      <c r="E8032" s="54">
        <v>172851.76</v>
      </c>
      <c r="F8032" s="54">
        <v>86082.82</v>
      </c>
      <c r="G8032" s="55">
        <v>0.498</v>
      </c>
      <c r="H8032" s="53">
        <v>0</v>
      </c>
      <c r="I8032" s="53" t="s">
        <v>1411</v>
      </c>
    </row>
    <row r="8033" spans="1:9" ht="17.399999999999999" x14ac:dyDescent="0.3">
      <c r="A8033" s="53" t="s">
        <v>1236</v>
      </c>
      <c r="B8033" s="57">
        <v>45748</v>
      </c>
      <c r="C8033" s="59">
        <v>11228184.060000001</v>
      </c>
      <c r="D8033" s="60">
        <v>0</v>
      </c>
      <c r="E8033" s="54">
        <v>168422.76</v>
      </c>
      <c r="F8033" s="54">
        <v>160652.51999999999</v>
      </c>
      <c r="G8033" s="55">
        <v>0.95399999999999996</v>
      </c>
      <c r="H8033" s="53">
        <v>0</v>
      </c>
      <c r="I8033" s="53" t="s">
        <v>1408</v>
      </c>
    </row>
    <row r="8034" spans="1:9" ht="17.399999999999999" x14ac:dyDescent="0.3">
      <c r="A8034" s="53" t="s">
        <v>1236</v>
      </c>
      <c r="B8034" s="57">
        <v>45778</v>
      </c>
      <c r="C8034" s="59">
        <v>10936631.25</v>
      </c>
      <c r="D8034" s="60">
        <v>15</v>
      </c>
      <c r="E8034" s="54">
        <v>164049.47</v>
      </c>
      <c r="F8034" s="54">
        <v>178305.04</v>
      </c>
      <c r="G8034" s="55">
        <v>1.087</v>
      </c>
      <c r="H8034" s="53">
        <v>0</v>
      </c>
      <c r="I8034" s="53" t="s">
        <v>1408</v>
      </c>
    </row>
    <row r="8035" spans="1:9" ht="17.399999999999999" x14ac:dyDescent="0.3">
      <c r="A8035" s="53" t="s">
        <v>1236</v>
      </c>
      <c r="B8035" s="57">
        <v>45809</v>
      </c>
      <c r="C8035" s="59">
        <v>10936631.25</v>
      </c>
      <c r="D8035" s="60">
        <v>185</v>
      </c>
      <c r="E8035" s="54">
        <v>164049.47</v>
      </c>
      <c r="F8035" s="54">
        <v>10750.08</v>
      </c>
      <c r="G8035" s="55">
        <v>6.6000000000000003E-2</v>
      </c>
      <c r="H8035" s="53">
        <v>0</v>
      </c>
      <c r="I8035" s="53" t="s">
        <v>1412</v>
      </c>
    </row>
    <row r="8036" spans="1:9" ht="17.399999999999999" x14ac:dyDescent="0.3">
      <c r="A8036" s="53" t="s">
        <v>1236</v>
      </c>
      <c r="B8036" s="57">
        <v>45839</v>
      </c>
      <c r="C8036" s="59">
        <v>10936631.25</v>
      </c>
      <c r="D8036" s="60">
        <v>999</v>
      </c>
      <c r="E8036" s="54">
        <v>164049.47</v>
      </c>
      <c r="F8036" s="54">
        <v>15736.96</v>
      </c>
      <c r="G8036" s="55">
        <v>9.6000000000000002E-2</v>
      </c>
      <c r="H8036" s="53">
        <v>0</v>
      </c>
      <c r="I8036" s="53" t="s">
        <v>1412</v>
      </c>
    </row>
    <row r="8037" spans="1:9" ht="17.399999999999999" x14ac:dyDescent="0.3">
      <c r="A8037" s="53" t="s">
        <v>1236</v>
      </c>
      <c r="B8037" s="57">
        <v>45870</v>
      </c>
      <c r="C8037" s="59">
        <v>10936631.25</v>
      </c>
      <c r="D8037" s="60">
        <v>999</v>
      </c>
      <c r="E8037" s="54">
        <v>164049.47</v>
      </c>
      <c r="F8037" s="54">
        <v>16016.66</v>
      </c>
      <c r="G8037" s="55">
        <v>9.8000000000000004E-2</v>
      </c>
      <c r="H8037" s="53">
        <v>0</v>
      </c>
      <c r="I8037" s="53" t="s">
        <v>1412</v>
      </c>
    </row>
    <row r="8038" spans="1:9" ht="17.399999999999999" x14ac:dyDescent="0.3">
      <c r="A8038" s="53" t="s">
        <v>1236</v>
      </c>
      <c r="B8038" s="57">
        <v>45901</v>
      </c>
      <c r="C8038" s="59">
        <v>10936631.25</v>
      </c>
      <c r="D8038" s="60">
        <v>999</v>
      </c>
      <c r="E8038" s="54">
        <v>164049.47</v>
      </c>
      <c r="F8038" s="54">
        <v>9409.4599999999991</v>
      </c>
      <c r="G8038" s="55">
        <v>5.7000000000000002E-2</v>
      </c>
      <c r="H8038" s="53">
        <v>0</v>
      </c>
      <c r="I8038" s="53" t="s">
        <v>1412</v>
      </c>
    </row>
    <row r="8039" spans="1:9" ht="17.399999999999999" x14ac:dyDescent="0.3">
      <c r="A8039" s="53" t="s">
        <v>1236</v>
      </c>
      <c r="B8039" s="57">
        <v>45931</v>
      </c>
      <c r="C8039" s="59">
        <v>10936631.25</v>
      </c>
      <c r="D8039" s="60">
        <v>999</v>
      </c>
      <c r="E8039" s="54">
        <v>164049.47</v>
      </c>
      <c r="F8039" s="54">
        <v>8143.93</v>
      </c>
      <c r="G8039" s="55">
        <v>0.05</v>
      </c>
      <c r="H8039" s="53">
        <v>0</v>
      </c>
      <c r="I8039" s="53" t="s">
        <v>1412</v>
      </c>
    </row>
    <row r="8040" spans="1:9" ht="17.399999999999999" x14ac:dyDescent="0.3">
      <c r="A8040" s="53" t="s">
        <v>1236</v>
      </c>
      <c r="B8040" s="57">
        <v>45962</v>
      </c>
      <c r="C8040" s="59">
        <v>10936631.25</v>
      </c>
      <c r="D8040" s="60">
        <v>999</v>
      </c>
      <c r="E8040" s="54">
        <v>164049.47</v>
      </c>
      <c r="F8040" s="54">
        <v>17229.599999999999</v>
      </c>
      <c r="G8040" s="55">
        <v>0.105</v>
      </c>
      <c r="H8040" s="53">
        <v>0</v>
      </c>
      <c r="I8040" s="53" t="s">
        <v>1412</v>
      </c>
    </row>
    <row r="8041" spans="1:9" ht="17.399999999999999" x14ac:dyDescent="0.3">
      <c r="A8041" s="53" t="s">
        <v>1236</v>
      </c>
      <c r="B8041" s="57">
        <v>45992</v>
      </c>
      <c r="C8041" s="59">
        <v>10936631.25</v>
      </c>
      <c r="D8041" s="60">
        <v>999</v>
      </c>
      <c r="E8041" s="54">
        <v>164049.47</v>
      </c>
      <c r="F8041" s="54">
        <v>23008.5</v>
      </c>
      <c r="G8041" s="55">
        <v>0.14000000000000001</v>
      </c>
      <c r="H8041" s="53">
        <v>0</v>
      </c>
      <c r="I8041" s="53" t="s">
        <v>1412</v>
      </c>
    </row>
    <row r="8042" spans="1:9" ht="17.399999999999999" x14ac:dyDescent="0.3">
      <c r="A8042" s="53" t="s">
        <v>1238</v>
      </c>
      <c r="B8042" s="57">
        <v>45658</v>
      </c>
      <c r="C8042" s="59">
        <v>3685450.34</v>
      </c>
      <c r="D8042" s="60">
        <v>0</v>
      </c>
      <c r="E8042" s="54">
        <v>55281.760000000002</v>
      </c>
      <c r="F8042" s="54">
        <v>55172.57</v>
      </c>
      <c r="G8042" s="55">
        <v>0.998</v>
      </c>
      <c r="H8042" s="53">
        <v>0</v>
      </c>
      <c r="I8042" s="53" t="s">
        <v>1408</v>
      </c>
    </row>
    <row r="8043" spans="1:9" ht="17.399999999999999" x14ac:dyDescent="0.3">
      <c r="A8043" s="53" t="s">
        <v>1238</v>
      </c>
      <c r="B8043" s="57">
        <v>45689</v>
      </c>
      <c r="C8043" s="59">
        <v>3587872.13</v>
      </c>
      <c r="D8043" s="60">
        <v>0</v>
      </c>
      <c r="E8043" s="54">
        <v>53818.080000000002</v>
      </c>
      <c r="F8043" s="54">
        <v>56029.13</v>
      </c>
      <c r="G8043" s="55">
        <v>1.0409999999999999</v>
      </c>
      <c r="H8043" s="53">
        <v>0</v>
      </c>
      <c r="I8043" s="53" t="s">
        <v>1408</v>
      </c>
    </row>
    <row r="8044" spans="1:9" ht="17.399999999999999" x14ac:dyDescent="0.3">
      <c r="A8044" s="53" t="s">
        <v>1238</v>
      </c>
      <c r="B8044" s="57">
        <v>45717</v>
      </c>
      <c r="C8044" s="59">
        <v>3484780.9</v>
      </c>
      <c r="D8044" s="60">
        <v>0</v>
      </c>
      <c r="E8044" s="54">
        <v>52271.71</v>
      </c>
      <c r="F8044" s="54">
        <v>58446.14</v>
      </c>
      <c r="G8044" s="55">
        <v>1.1180000000000001</v>
      </c>
      <c r="H8044" s="53">
        <v>0</v>
      </c>
      <c r="I8044" s="53" t="s">
        <v>1408</v>
      </c>
    </row>
    <row r="8045" spans="1:9" ht="17.399999999999999" x14ac:dyDescent="0.3">
      <c r="A8045" s="53" t="s">
        <v>1238</v>
      </c>
      <c r="B8045" s="57">
        <v>45748</v>
      </c>
      <c r="C8045" s="59">
        <v>3391770.96</v>
      </c>
      <c r="D8045" s="60">
        <v>0</v>
      </c>
      <c r="E8045" s="54">
        <v>50876.56</v>
      </c>
      <c r="F8045" s="54">
        <v>52842.85</v>
      </c>
      <c r="G8045" s="55">
        <v>1.0389999999999999</v>
      </c>
      <c r="H8045" s="53">
        <v>0</v>
      </c>
      <c r="I8045" s="53" t="s">
        <v>1408</v>
      </c>
    </row>
    <row r="8046" spans="1:9" ht="17.399999999999999" x14ac:dyDescent="0.3">
      <c r="A8046" s="53" t="s">
        <v>1238</v>
      </c>
      <c r="B8046" s="57">
        <v>45778</v>
      </c>
      <c r="C8046" s="59">
        <v>3300362.55</v>
      </c>
      <c r="D8046" s="60">
        <v>35</v>
      </c>
      <c r="E8046" s="54">
        <v>49505.440000000002</v>
      </c>
      <c r="F8046" s="54">
        <v>36002.85</v>
      </c>
      <c r="G8046" s="55">
        <v>0.72699999999999998</v>
      </c>
      <c r="H8046" s="53">
        <v>0</v>
      </c>
      <c r="I8046" s="53" t="s">
        <v>1410</v>
      </c>
    </row>
    <row r="8047" spans="1:9" ht="17.399999999999999" x14ac:dyDescent="0.3">
      <c r="A8047" s="53" t="s">
        <v>1238</v>
      </c>
      <c r="B8047" s="57">
        <v>45809</v>
      </c>
      <c r="C8047" s="59">
        <v>3194614.48</v>
      </c>
      <c r="D8047" s="60">
        <v>0</v>
      </c>
      <c r="E8047" s="54">
        <v>47919.22</v>
      </c>
      <c r="F8047" s="54">
        <v>52391.68</v>
      </c>
      <c r="G8047" s="55">
        <v>1.093</v>
      </c>
      <c r="H8047" s="53">
        <v>0</v>
      </c>
      <c r="I8047" s="53" t="s">
        <v>1408</v>
      </c>
    </row>
    <row r="8048" spans="1:9" ht="17.399999999999999" x14ac:dyDescent="0.3">
      <c r="A8048" s="53" t="s">
        <v>1238</v>
      </c>
      <c r="B8048" s="57">
        <v>45839</v>
      </c>
      <c r="C8048" s="59">
        <v>3089876.41</v>
      </c>
      <c r="D8048" s="60">
        <v>0</v>
      </c>
      <c r="E8048" s="54">
        <v>46348.15</v>
      </c>
      <c r="F8048" s="54">
        <v>47826.42</v>
      </c>
      <c r="G8048" s="55">
        <v>1.032</v>
      </c>
      <c r="H8048" s="53">
        <v>0</v>
      </c>
      <c r="I8048" s="53" t="s">
        <v>1408</v>
      </c>
    </row>
    <row r="8049" spans="1:9" ht="17.399999999999999" x14ac:dyDescent="0.3">
      <c r="A8049" s="53" t="s">
        <v>1238</v>
      </c>
      <c r="B8049" s="57">
        <v>45870</v>
      </c>
      <c r="C8049" s="59">
        <v>3003610.95</v>
      </c>
      <c r="D8049" s="60">
        <v>0</v>
      </c>
      <c r="E8049" s="54">
        <v>45054.16</v>
      </c>
      <c r="F8049" s="54">
        <v>44593.38</v>
      </c>
      <c r="G8049" s="55">
        <v>0.99</v>
      </c>
      <c r="H8049" s="53">
        <v>0</v>
      </c>
      <c r="I8049" s="53" t="s">
        <v>1408</v>
      </c>
    </row>
    <row r="8050" spans="1:9" ht="17.399999999999999" x14ac:dyDescent="0.3">
      <c r="A8050" s="53" t="s">
        <v>1238</v>
      </c>
      <c r="B8050" s="57">
        <v>45901</v>
      </c>
      <c r="C8050" s="59">
        <v>2910232.3</v>
      </c>
      <c r="D8050" s="60">
        <v>0</v>
      </c>
      <c r="E8050" s="54">
        <v>43653.48</v>
      </c>
      <c r="F8050" s="54">
        <v>49940.19</v>
      </c>
      <c r="G8050" s="55">
        <v>1.1439999999999999</v>
      </c>
      <c r="H8050" s="53">
        <v>0</v>
      </c>
      <c r="I8050" s="53" t="s">
        <v>1408</v>
      </c>
    </row>
    <row r="8051" spans="1:9" ht="17.399999999999999" x14ac:dyDescent="0.3">
      <c r="A8051" s="53" t="s">
        <v>1238</v>
      </c>
      <c r="B8051" s="57">
        <v>45931</v>
      </c>
      <c r="C8051" s="59">
        <v>2821822.32</v>
      </c>
      <c r="D8051" s="60">
        <v>0</v>
      </c>
      <c r="E8051" s="54">
        <v>42327.33</v>
      </c>
      <c r="F8051" s="54">
        <v>43843.5</v>
      </c>
      <c r="G8051" s="55">
        <v>1.036</v>
      </c>
      <c r="H8051" s="53">
        <v>0</v>
      </c>
      <c r="I8051" s="53" t="s">
        <v>1408</v>
      </c>
    </row>
    <row r="8052" spans="1:9" ht="17.399999999999999" x14ac:dyDescent="0.3">
      <c r="A8052" s="53" t="s">
        <v>1238</v>
      </c>
      <c r="B8052" s="57">
        <v>45962</v>
      </c>
      <c r="C8052" s="59">
        <v>2744884.98</v>
      </c>
      <c r="D8052" s="60">
        <v>15</v>
      </c>
      <c r="E8052" s="54">
        <v>41173.269999999997</v>
      </c>
      <c r="F8052" s="54">
        <v>45276.84</v>
      </c>
      <c r="G8052" s="55">
        <v>1.1000000000000001</v>
      </c>
      <c r="H8052" s="53">
        <v>0</v>
      </c>
      <c r="I8052" s="53" t="s">
        <v>1408</v>
      </c>
    </row>
    <row r="8053" spans="1:9" ht="17.399999999999999" x14ac:dyDescent="0.3">
      <c r="A8053" s="53" t="s">
        <v>1238</v>
      </c>
      <c r="B8053" s="57">
        <v>45992</v>
      </c>
      <c r="C8053" s="59">
        <v>2665072.6</v>
      </c>
      <c r="D8053" s="60">
        <v>0</v>
      </c>
      <c r="E8053" s="54">
        <v>39976.089999999997</v>
      </c>
      <c r="F8053" s="54">
        <v>44906.58</v>
      </c>
      <c r="G8053" s="55">
        <v>1.123</v>
      </c>
      <c r="H8053" s="53">
        <v>0</v>
      </c>
      <c r="I8053" s="53" t="s">
        <v>1408</v>
      </c>
    </row>
    <row r="8054" spans="1:9" ht="17.399999999999999" x14ac:dyDescent="0.3">
      <c r="A8054" s="53" t="s">
        <v>1239</v>
      </c>
      <c r="B8054" s="57">
        <v>45658</v>
      </c>
      <c r="C8054" s="59">
        <v>1080457.67</v>
      </c>
      <c r="D8054" s="60">
        <v>0</v>
      </c>
      <c r="E8054" s="54">
        <v>16206.87</v>
      </c>
      <c r="F8054" s="54">
        <v>15483.06</v>
      </c>
      <c r="G8054" s="55">
        <v>0.95499999999999996</v>
      </c>
      <c r="H8054" s="53">
        <v>0</v>
      </c>
      <c r="I8054" s="53" t="s">
        <v>1408</v>
      </c>
    </row>
    <row r="8055" spans="1:9" ht="17.399999999999999" x14ac:dyDescent="0.3">
      <c r="A8055" s="53" t="s">
        <v>1239</v>
      </c>
      <c r="B8055" s="57">
        <v>45689</v>
      </c>
      <c r="C8055" s="59">
        <v>1052187.29</v>
      </c>
      <c r="D8055" s="60">
        <v>0</v>
      </c>
      <c r="E8055" s="54">
        <v>15782.81</v>
      </c>
      <c r="F8055" s="54">
        <v>15006.98</v>
      </c>
      <c r="G8055" s="55">
        <v>0.95099999999999996</v>
      </c>
      <c r="H8055" s="53">
        <v>0</v>
      </c>
      <c r="I8055" s="53" t="s">
        <v>1408</v>
      </c>
    </row>
    <row r="8056" spans="1:9" ht="17.399999999999999" x14ac:dyDescent="0.3">
      <c r="A8056" s="53" t="s">
        <v>1239</v>
      </c>
      <c r="B8056" s="57">
        <v>45717</v>
      </c>
      <c r="C8056" s="59">
        <v>1023003.3</v>
      </c>
      <c r="D8056" s="60">
        <v>0</v>
      </c>
      <c r="E8056" s="54">
        <v>15345.05</v>
      </c>
      <c r="F8056" s="54">
        <v>17186.259999999998</v>
      </c>
      <c r="G8056" s="55">
        <v>1.1200000000000001</v>
      </c>
      <c r="H8056" s="53">
        <v>0</v>
      </c>
      <c r="I8056" s="53" t="s">
        <v>1408</v>
      </c>
    </row>
    <row r="8057" spans="1:9" ht="17.399999999999999" x14ac:dyDescent="0.3">
      <c r="A8057" s="53" t="s">
        <v>1239</v>
      </c>
      <c r="B8057" s="57">
        <v>45748</v>
      </c>
      <c r="C8057" s="59">
        <v>999549.25</v>
      </c>
      <c r="D8057" s="60">
        <v>15</v>
      </c>
      <c r="E8057" s="54">
        <v>14993.24</v>
      </c>
      <c r="F8057" s="54">
        <v>15578.69</v>
      </c>
      <c r="G8057" s="55">
        <v>1.0389999999999999</v>
      </c>
      <c r="H8057" s="53">
        <v>0</v>
      </c>
      <c r="I8057" s="53" t="s">
        <v>1408</v>
      </c>
    </row>
    <row r="8058" spans="1:9" ht="17.399999999999999" x14ac:dyDescent="0.3">
      <c r="A8058" s="53" t="s">
        <v>1239</v>
      </c>
      <c r="B8058" s="57">
        <v>45778</v>
      </c>
      <c r="C8058" s="59">
        <v>975681.42</v>
      </c>
      <c r="D8058" s="60">
        <v>0</v>
      </c>
      <c r="E8058" s="54">
        <v>14635.22</v>
      </c>
      <c r="F8058" s="54">
        <v>13946.64</v>
      </c>
      <c r="G8058" s="55">
        <v>0.95299999999999996</v>
      </c>
      <c r="H8058" s="53">
        <v>0</v>
      </c>
      <c r="I8058" s="53" t="s">
        <v>1408</v>
      </c>
    </row>
    <row r="8059" spans="1:9" ht="17.399999999999999" x14ac:dyDescent="0.3">
      <c r="A8059" s="53" t="s">
        <v>1239</v>
      </c>
      <c r="B8059" s="57">
        <v>45809</v>
      </c>
      <c r="C8059" s="59">
        <v>954565.03</v>
      </c>
      <c r="D8059" s="60">
        <v>0</v>
      </c>
      <c r="E8059" s="54">
        <v>14318.48</v>
      </c>
      <c r="F8059" s="54">
        <v>16175.32</v>
      </c>
      <c r="G8059" s="55">
        <v>1.1299999999999999</v>
      </c>
      <c r="H8059" s="53">
        <v>0</v>
      </c>
      <c r="I8059" s="53" t="s">
        <v>1408</v>
      </c>
    </row>
    <row r="8060" spans="1:9" ht="17.399999999999999" x14ac:dyDescent="0.3">
      <c r="A8060" s="53" t="s">
        <v>1239</v>
      </c>
      <c r="B8060" s="57">
        <v>45839</v>
      </c>
      <c r="C8060" s="59">
        <v>930028.32</v>
      </c>
      <c r="D8060" s="60">
        <v>220</v>
      </c>
      <c r="E8060" s="54">
        <v>13950.42</v>
      </c>
      <c r="F8060" s="54">
        <v>5715.12</v>
      </c>
      <c r="G8060" s="55">
        <v>0.41</v>
      </c>
      <c r="H8060" s="53">
        <v>0</v>
      </c>
      <c r="I8060" s="53" t="s">
        <v>1409</v>
      </c>
    </row>
    <row r="8061" spans="1:9" ht="17.399999999999999" x14ac:dyDescent="0.3">
      <c r="A8061" s="53" t="s">
        <v>1239</v>
      </c>
      <c r="B8061" s="57">
        <v>45870</v>
      </c>
      <c r="C8061" s="59">
        <v>904085.8</v>
      </c>
      <c r="D8061" s="60">
        <v>35</v>
      </c>
      <c r="E8061" s="54">
        <v>13561.29</v>
      </c>
      <c r="F8061" s="54">
        <v>11812.39</v>
      </c>
      <c r="G8061" s="55">
        <v>0.871</v>
      </c>
      <c r="H8061" s="53">
        <v>0</v>
      </c>
      <c r="I8061" s="53" t="s">
        <v>1410</v>
      </c>
    </row>
    <row r="8062" spans="1:9" ht="17.399999999999999" x14ac:dyDescent="0.3">
      <c r="A8062" s="53" t="s">
        <v>1239</v>
      </c>
      <c r="B8062" s="57">
        <v>45901</v>
      </c>
      <c r="C8062" s="59">
        <v>884945.01</v>
      </c>
      <c r="D8062" s="60">
        <v>15</v>
      </c>
      <c r="E8062" s="54">
        <v>13274.18</v>
      </c>
      <c r="F8062" s="54">
        <v>12807.97</v>
      </c>
      <c r="G8062" s="55">
        <v>0.96499999999999997</v>
      </c>
      <c r="H8062" s="53">
        <v>0</v>
      </c>
      <c r="I8062" s="53" t="s">
        <v>1408</v>
      </c>
    </row>
    <row r="8063" spans="1:9" ht="17.399999999999999" x14ac:dyDescent="0.3">
      <c r="A8063" s="53" t="s">
        <v>1239</v>
      </c>
      <c r="B8063" s="57">
        <v>45931</v>
      </c>
      <c r="C8063" s="59">
        <v>884945.01</v>
      </c>
      <c r="D8063" s="60">
        <v>185</v>
      </c>
      <c r="E8063" s="54">
        <v>13274.18</v>
      </c>
      <c r="F8063" s="54">
        <v>704.94</v>
      </c>
      <c r="G8063" s="55">
        <v>5.2999999999999999E-2</v>
      </c>
      <c r="H8063" s="53">
        <v>0</v>
      </c>
      <c r="I8063" s="53" t="s">
        <v>1412</v>
      </c>
    </row>
    <row r="8064" spans="1:9" ht="17.399999999999999" x14ac:dyDescent="0.3">
      <c r="A8064" s="53" t="s">
        <v>1239</v>
      </c>
      <c r="B8064" s="57">
        <v>45962</v>
      </c>
      <c r="C8064" s="59">
        <v>884945.01</v>
      </c>
      <c r="D8064" s="60">
        <v>999</v>
      </c>
      <c r="E8064" s="54">
        <v>13274.18</v>
      </c>
      <c r="F8064" s="54">
        <v>1142.81</v>
      </c>
      <c r="G8064" s="55">
        <v>8.5999999999999993E-2</v>
      </c>
      <c r="H8064" s="53">
        <v>0</v>
      </c>
      <c r="I8064" s="53" t="s">
        <v>1412</v>
      </c>
    </row>
    <row r="8065" spans="1:9" ht="17.399999999999999" x14ac:dyDescent="0.3">
      <c r="A8065" s="53" t="s">
        <v>1239</v>
      </c>
      <c r="B8065" s="57">
        <v>45992</v>
      </c>
      <c r="C8065" s="59">
        <v>884945.01</v>
      </c>
      <c r="D8065" s="60">
        <v>999</v>
      </c>
      <c r="E8065" s="54">
        <v>13274.18</v>
      </c>
      <c r="F8065" s="54">
        <v>2176.4699999999998</v>
      </c>
      <c r="G8065" s="55">
        <v>0.16400000000000001</v>
      </c>
      <c r="H8065" s="53">
        <v>0</v>
      </c>
      <c r="I8065" s="53" t="s">
        <v>1412</v>
      </c>
    </row>
    <row r="8066" spans="1:9" ht="17.399999999999999" x14ac:dyDescent="0.3">
      <c r="A8066" s="53" t="s">
        <v>1240</v>
      </c>
      <c r="B8066" s="57">
        <v>45658</v>
      </c>
      <c r="C8066" s="59">
        <v>523156.1</v>
      </c>
      <c r="D8066" s="60">
        <v>0</v>
      </c>
      <c r="E8066" s="54">
        <v>7847.34</v>
      </c>
      <c r="F8066" s="54">
        <v>8428.35</v>
      </c>
      <c r="G8066" s="55">
        <v>1.0740000000000001</v>
      </c>
      <c r="H8066" s="53">
        <v>0</v>
      </c>
      <c r="I8066" s="53" t="s">
        <v>1408</v>
      </c>
    </row>
    <row r="8067" spans="1:9" ht="17.399999999999999" x14ac:dyDescent="0.3">
      <c r="A8067" s="53" t="s">
        <v>1240</v>
      </c>
      <c r="B8067" s="57">
        <v>45689</v>
      </c>
      <c r="C8067" s="59">
        <v>506862.22</v>
      </c>
      <c r="D8067" s="60">
        <v>0</v>
      </c>
      <c r="E8067" s="54">
        <v>7602.93</v>
      </c>
      <c r="F8067" s="54">
        <v>7977.52</v>
      </c>
      <c r="G8067" s="55">
        <v>1.0489999999999999</v>
      </c>
      <c r="H8067" s="53">
        <v>0</v>
      </c>
      <c r="I8067" s="53" t="s">
        <v>1408</v>
      </c>
    </row>
    <row r="8068" spans="1:9" ht="17.399999999999999" x14ac:dyDescent="0.3">
      <c r="A8068" s="53" t="s">
        <v>1240</v>
      </c>
      <c r="B8068" s="57">
        <v>45717</v>
      </c>
      <c r="C8068" s="59">
        <v>492861.81</v>
      </c>
      <c r="D8068" s="60">
        <v>0</v>
      </c>
      <c r="E8068" s="54">
        <v>7392.93</v>
      </c>
      <c r="F8068" s="54">
        <v>7075.17</v>
      </c>
      <c r="G8068" s="55">
        <v>0.95699999999999996</v>
      </c>
      <c r="H8068" s="53">
        <v>0</v>
      </c>
      <c r="I8068" s="53" t="s">
        <v>1408</v>
      </c>
    </row>
    <row r="8069" spans="1:9" ht="17.399999999999999" x14ac:dyDescent="0.3">
      <c r="A8069" s="53" t="s">
        <v>1240</v>
      </c>
      <c r="B8069" s="57">
        <v>45748</v>
      </c>
      <c r="C8069" s="59">
        <v>478966.17</v>
      </c>
      <c r="D8069" s="60">
        <v>0</v>
      </c>
      <c r="E8069" s="54">
        <v>7184.49</v>
      </c>
      <c r="F8069" s="54">
        <v>7894.1</v>
      </c>
      <c r="G8069" s="55">
        <v>1.099</v>
      </c>
      <c r="H8069" s="53">
        <v>0</v>
      </c>
      <c r="I8069" s="53" t="s">
        <v>1408</v>
      </c>
    </row>
    <row r="8070" spans="1:9" ht="17.399999999999999" x14ac:dyDescent="0.3">
      <c r="A8070" s="53" t="s">
        <v>1240</v>
      </c>
      <c r="B8070" s="57">
        <v>45778</v>
      </c>
      <c r="C8070" s="59">
        <v>463866.81</v>
      </c>
      <c r="D8070" s="60">
        <v>35</v>
      </c>
      <c r="E8070" s="54">
        <v>6958</v>
      </c>
      <c r="F8070" s="54">
        <v>3805.71</v>
      </c>
      <c r="G8070" s="55">
        <v>0.54700000000000004</v>
      </c>
      <c r="H8070" s="53">
        <v>0</v>
      </c>
      <c r="I8070" s="53" t="s">
        <v>1410</v>
      </c>
    </row>
    <row r="8071" spans="1:9" ht="17.399999999999999" x14ac:dyDescent="0.3">
      <c r="A8071" s="53" t="s">
        <v>1240</v>
      </c>
      <c r="B8071" s="57">
        <v>45809</v>
      </c>
      <c r="C8071" s="59">
        <v>463866.81</v>
      </c>
      <c r="D8071" s="60">
        <v>185</v>
      </c>
      <c r="E8071" s="54">
        <v>6958</v>
      </c>
      <c r="F8071" s="54">
        <v>224.3</v>
      </c>
      <c r="G8071" s="55">
        <v>3.2000000000000001E-2</v>
      </c>
      <c r="H8071" s="53">
        <v>0</v>
      </c>
      <c r="I8071" s="53" t="s">
        <v>1412</v>
      </c>
    </row>
    <row r="8072" spans="1:9" ht="17.399999999999999" x14ac:dyDescent="0.3">
      <c r="A8072" s="53" t="s">
        <v>1240</v>
      </c>
      <c r="B8072" s="57">
        <v>45839</v>
      </c>
      <c r="C8072" s="59">
        <v>463866.81</v>
      </c>
      <c r="D8072" s="60">
        <v>999</v>
      </c>
      <c r="E8072" s="54">
        <v>6958</v>
      </c>
      <c r="F8072" s="54">
        <v>268.55</v>
      </c>
      <c r="G8072" s="55">
        <v>3.9E-2</v>
      </c>
      <c r="H8072" s="53">
        <v>0</v>
      </c>
      <c r="I8072" s="53" t="s">
        <v>1412</v>
      </c>
    </row>
    <row r="8073" spans="1:9" ht="17.399999999999999" x14ac:dyDescent="0.3">
      <c r="A8073" s="53" t="s">
        <v>1240</v>
      </c>
      <c r="B8073" s="57">
        <v>45870</v>
      </c>
      <c r="C8073" s="59">
        <v>463866.81</v>
      </c>
      <c r="D8073" s="60">
        <v>999</v>
      </c>
      <c r="E8073" s="54">
        <v>6958</v>
      </c>
      <c r="F8073" s="54">
        <v>742.56</v>
      </c>
      <c r="G8073" s="55">
        <v>0.107</v>
      </c>
      <c r="H8073" s="53">
        <v>0</v>
      </c>
      <c r="I8073" s="53" t="s">
        <v>1412</v>
      </c>
    </row>
    <row r="8074" spans="1:9" ht="17.399999999999999" x14ac:dyDescent="0.3">
      <c r="A8074" s="53" t="s">
        <v>1240</v>
      </c>
      <c r="B8074" s="57">
        <v>45901</v>
      </c>
      <c r="C8074" s="59">
        <v>463866.81</v>
      </c>
      <c r="D8074" s="60">
        <v>999</v>
      </c>
      <c r="E8074" s="54">
        <v>6958</v>
      </c>
      <c r="F8074" s="54">
        <v>67.28</v>
      </c>
      <c r="G8074" s="55">
        <v>0.01</v>
      </c>
      <c r="H8074" s="53">
        <v>0</v>
      </c>
      <c r="I8074" s="53" t="s">
        <v>1412</v>
      </c>
    </row>
    <row r="8075" spans="1:9" ht="17.399999999999999" x14ac:dyDescent="0.3">
      <c r="A8075" s="53" t="s">
        <v>1240</v>
      </c>
      <c r="B8075" s="57">
        <v>45931</v>
      </c>
      <c r="C8075" s="59">
        <v>463866.81</v>
      </c>
      <c r="D8075" s="60">
        <v>999</v>
      </c>
      <c r="E8075" s="54">
        <v>6958</v>
      </c>
      <c r="F8075" s="54">
        <v>506.74</v>
      </c>
      <c r="G8075" s="55">
        <v>7.2999999999999995E-2</v>
      </c>
      <c r="H8075" s="53">
        <v>0</v>
      </c>
      <c r="I8075" s="53" t="s">
        <v>1412</v>
      </c>
    </row>
    <row r="8076" spans="1:9" ht="17.399999999999999" x14ac:dyDescent="0.3">
      <c r="A8076" s="53" t="s">
        <v>1240</v>
      </c>
      <c r="B8076" s="57">
        <v>45962</v>
      </c>
      <c r="C8076" s="59">
        <v>463866.81</v>
      </c>
      <c r="D8076" s="60">
        <v>999</v>
      </c>
      <c r="E8076" s="54">
        <v>6958</v>
      </c>
      <c r="F8076" s="54">
        <v>1047.26</v>
      </c>
      <c r="G8076" s="55">
        <v>0.151</v>
      </c>
      <c r="H8076" s="53">
        <v>0</v>
      </c>
      <c r="I8076" s="53" t="s">
        <v>1412</v>
      </c>
    </row>
    <row r="8077" spans="1:9" ht="17.399999999999999" x14ac:dyDescent="0.3">
      <c r="A8077" s="53" t="s">
        <v>1240</v>
      </c>
      <c r="B8077" s="57">
        <v>45992</v>
      </c>
      <c r="C8077" s="59">
        <v>463866.81</v>
      </c>
      <c r="D8077" s="60">
        <v>999</v>
      </c>
      <c r="E8077" s="54">
        <v>6958</v>
      </c>
      <c r="F8077" s="54">
        <v>165.42</v>
      </c>
      <c r="G8077" s="55">
        <v>2.4E-2</v>
      </c>
      <c r="H8077" s="53">
        <v>0</v>
      </c>
      <c r="I8077" s="53" t="s">
        <v>1412</v>
      </c>
    </row>
    <row r="8078" spans="1:9" ht="17.399999999999999" x14ac:dyDescent="0.3">
      <c r="A8078" s="53" t="s">
        <v>1241</v>
      </c>
      <c r="B8078" s="57">
        <v>45658</v>
      </c>
      <c r="C8078" s="59">
        <v>8712204.7100000009</v>
      </c>
      <c r="D8078" s="60">
        <v>0</v>
      </c>
      <c r="E8078" s="54">
        <v>87122.05</v>
      </c>
      <c r="F8078" s="54">
        <v>88310.47</v>
      </c>
      <c r="G8078" s="55">
        <v>1.014</v>
      </c>
      <c r="H8078" s="53">
        <v>0</v>
      </c>
      <c r="I8078" s="53" t="s">
        <v>1408</v>
      </c>
    </row>
    <row r="8079" spans="1:9" ht="17.399999999999999" x14ac:dyDescent="0.3">
      <c r="A8079" s="53" t="s">
        <v>1241</v>
      </c>
      <c r="B8079" s="57">
        <v>45689</v>
      </c>
      <c r="C8079" s="59">
        <v>8583182.6799999997</v>
      </c>
      <c r="D8079" s="60">
        <v>0</v>
      </c>
      <c r="E8079" s="54">
        <v>85831.83</v>
      </c>
      <c r="F8079" s="54">
        <v>93797.81</v>
      </c>
      <c r="G8079" s="55">
        <v>1.093</v>
      </c>
      <c r="H8079" s="53">
        <v>0</v>
      </c>
      <c r="I8079" s="53" t="s">
        <v>1408</v>
      </c>
    </row>
    <row r="8080" spans="1:9" ht="17.399999999999999" x14ac:dyDescent="0.3">
      <c r="A8080" s="53" t="s">
        <v>1241</v>
      </c>
      <c r="B8080" s="57">
        <v>45717</v>
      </c>
      <c r="C8080" s="59">
        <v>8462464.3000000007</v>
      </c>
      <c r="D8080" s="60">
        <v>35</v>
      </c>
      <c r="E8080" s="54">
        <v>84624.639999999999</v>
      </c>
      <c r="F8080" s="54">
        <v>60548.82</v>
      </c>
      <c r="G8080" s="55">
        <v>0.71499999999999997</v>
      </c>
      <c r="H8080" s="53">
        <v>0</v>
      </c>
      <c r="I8080" s="53" t="s">
        <v>1410</v>
      </c>
    </row>
    <row r="8081" spans="1:9" ht="17.399999999999999" x14ac:dyDescent="0.3">
      <c r="A8081" s="53" t="s">
        <v>1241</v>
      </c>
      <c r="B8081" s="57">
        <v>45748</v>
      </c>
      <c r="C8081" s="59">
        <v>8296327.9199999999</v>
      </c>
      <c r="D8081" s="60">
        <v>35</v>
      </c>
      <c r="E8081" s="54">
        <v>82963.28</v>
      </c>
      <c r="F8081" s="54">
        <v>52953.53</v>
      </c>
      <c r="G8081" s="55">
        <v>0.63800000000000001</v>
      </c>
      <c r="H8081" s="53">
        <v>0</v>
      </c>
      <c r="I8081" s="53" t="s">
        <v>1410</v>
      </c>
    </row>
    <row r="8082" spans="1:9" ht="17.399999999999999" x14ac:dyDescent="0.3">
      <c r="A8082" s="53" t="s">
        <v>1241</v>
      </c>
      <c r="B8082" s="57">
        <v>45778</v>
      </c>
      <c r="C8082" s="59">
        <v>8139168.0800000001</v>
      </c>
      <c r="D8082" s="60">
        <v>15</v>
      </c>
      <c r="E8082" s="54">
        <v>81391.679999999993</v>
      </c>
      <c r="F8082" s="54">
        <v>80780.2</v>
      </c>
      <c r="G8082" s="55">
        <v>0.99199999999999999</v>
      </c>
      <c r="H8082" s="53">
        <v>0</v>
      </c>
      <c r="I8082" s="53" t="s">
        <v>1408</v>
      </c>
    </row>
    <row r="8083" spans="1:9" ht="17.399999999999999" x14ac:dyDescent="0.3">
      <c r="A8083" s="53" t="s">
        <v>1241</v>
      </c>
      <c r="B8083" s="57">
        <v>45809</v>
      </c>
      <c r="C8083" s="59">
        <v>7996963.5499999998</v>
      </c>
      <c r="D8083" s="60">
        <v>65</v>
      </c>
      <c r="E8083" s="54">
        <v>79969.64</v>
      </c>
      <c r="F8083" s="54">
        <v>51286.64</v>
      </c>
      <c r="G8083" s="55">
        <v>0.64100000000000001</v>
      </c>
      <c r="H8083" s="53">
        <v>0</v>
      </c>
      <c r="I8083" s="53" t="s">
        <v>1411</v>
      </c>
    </row>
    <row r="8084" spans="1:9" ht="17.399999999999999" x14ac:dyDescent="0.3">
      <c r="A8084" s="53" t="s">
        <v>1241</v>
      </c>
      <c r="B8084" s="57">
        <v>45839</v>
      </c>
      <c r="C8084" s="59">
        <v>7874588.6699999999</v>
      </c>
      <c r="D8084" s="60">
        <v>0</v>
      </c>
      <c r="E8084" s="54">
        <v>78745.89</v>
      </c>
      <c r="F8084" s="54">
        <v>88130.65</v>
      </c>
      <c r="G8084" s="55">
        <v>1.119</v>
      </c>
      <c r="H8084" s="53">
        <v>0</v>
      </c>
      <c r="I8084" s="53" t="s">
        <v>1408</v>
      </c>
    </row>
    <row r="8085" spans="1:9" ht="17.399999999999999" x14ac:dyDescent="0.3">
      <c r="A8085" s="53" t="s">
        <v>1241</v>
      </c>
      <c r="B8085" s="57">
        <v>45870</v>
      </c>
      <c r="C8085" s="59">
        <v>7721612.7000000002</v>
      </c>
      <c r="D8085" s="60">
        <v>65</v>
      </c>
      <c r="E8085" s="54">
        <v>77216.13</v>
      </c>
      <c r="F8085" s="54">
        <v>61511.85</v>
      </c>
      <c r="G8085" s="55">
        <v>0.79700000000000004</v>
      </c>
      <c r="H8085" s="53">
        <v>0</v>
      </c>
      <c r="I8085" s="53" t="s">
        <v>1411</v>
      </c>
    </row>
    <row r="8086" spans="1:9" ht="17.399999999999999" x14ac:dyDescent="0.3">
      <c r="A8086" s="53" t="s">
        <v>1241</v>
      </c>
      <c r="B8086" s="57">
        <v>45901</v>
      </c>
      <c r="C8086" s="59">
        <v>7595800.04</v>
      </c>
      <c r="D8086" s="60">
        <v>0</v>
      </c>
      <c r="E8086" s="54">
        <v>75958</v>
      </c>
      <c r="F8086" s="54">
        <v>84856.31</v>
      </c>
      <c r="G8086" s="55">
        <v>1.117</v>
      </c>
      <c r="H8086" s="53">
        <v>0</v>
      </c>
      <c r="I8086" s="53" t="s">
        <v>1408</v>
      </c>
    </row>
    <row r="8087" spans="1:9" ht="17.399999999999999" x14ac:dyDescent="0.3">
      <c r="A8087" s="53" t="s">
        <v>1241</v>
      </c>
      <c r="B8087" s="57">
        <v>45931</v>
      </c>
      <c r="C8087" s="59">
        <v>7443769.1399999997</v>
      </c>
      <c r="D8087" s="60">
        <v>0</v>
      </c>
      <c r="E8087" s="54">
        <v>74437.69</v>
      </c>
      <c r="F8087" s="54">
        <v>81903.86</v>
      </c>
      <c r="G8087" s="55">
        <v>1.1000000000000001</v>
      </c>
      <c r="H8087" s="53">
        <v>0</v>
      </c>
      <c r="I8087" s="53" t="s">
        <v>1408</v>
      </c>
    </row>
    <row r="8088" spans="1:9" ht="17.399999999999999" x14ac:dyDescent="0.3">
      <c r="A8088" s="53" t="s">
        <v>1241</v>
      </c>
      <c r="B8088" s="57">
        <v>45962</v>
      </c>
      <c r="C8088" s="59">
        <v>7328983.1500000004</v>
      </c>
      <c r="D8088" s="60">
        <v>0</v>
      </c>
      <c r="E8088" s="54">
        <v>73289.83</v>
      </c>
      <c r="F8088" s="54">
        <v>71044.67</v>
      </c>
      <c r="G8088" s="55">
        <v>0.96899999999999997</v>
      </c>
      <c r="H8088" s="53">
        <v>0</v>
      </c>
      <c r="I8088" s="53" t="s">
        <v>1408</v>
      </c>
    </row>
    <row r="8089" spans="1:9" ht="17.399999999999999" x14ac:dyDescent="0.3">
      <c r="A8089" s="53" t="s">
        <v>1241</v>
      </c>
      <c r="B8089" s="57">
        <v>45992</v>
      </c>
      <c r="C8089" s="59">
        <v>7225417.3700000001</v>
      </c>
      <c r="D8089" s="60">
        <v>0</v>
      </c>
      <c r="E8089" s="54">
        <v>72254.17</v>
      </c>
      <c r="F8089" s="54">
        <v>71801.22</v>
      </c>
      <c r="G8089" s="55">
        <v>0.99399999999999999</v>
      </c>
      <c r="H8089" s="53">
        <v>0</v>
      </c>
      <c r="I8089" s="53" t="s">
        <v>1408</v>
      </c>
    </row>
    <row r="8090" spans="1:9" ht="17.399999999999999" x14ac:dyDescent="0.3">
      <c r="A8090" s="53" t="s">
        <v>1243</v>
      </c>
      <c r="B8090" s="57">
        <v>45658</v>
      </c>
      <c r="C8090" s="59">
        <v>808282.74</v>
      </c>
      <c r="D8090" s="60">
        <v>0</v>
      </c>
      <c r="E8090" s="54">
        <v>12124.24</v>
      </c>
      <c r="F8090" s="54">
        <v>13660.71</v>
      </c>
      <c r="G8090" s="55">
        <v>1.127</v>
      </c>
      <c r="H8090" s="53">
        <v>0</v>
      </c>
      <c r="I8090" s="53" t="s">
        <v>1408</v>
      </c>
    </row>
    <row r="8091" spans="1:9" ht="17.399999999999999" x14ac:dyDescent="0.3">
      <c r="A8091" s="53" t="s">
        <v>1243</v>
      </c>
      <c r="B8091" s="57">
        <v>45689</v>
      </c>
      <c r="C8091" s="59">
        <v>786400.81</v>
      </c>
      <c r="D8091" s="60">
        <v>35</v>
      </c>
      <c r="E8091" s="54">
        <v>11796.01</v>
      </c>
      <c r="F8091" s="54">
        <v>4762.8500000000004</v>
      </c>
      <c r="G8091" s="55">
        <v>0.40400000000000003</v>
      </c>
      <c r="H8091" s="53">
        <v>0</v>
      </c>
      <c r="I8091" s="53" t="s">
        <v>1410</v>
      </c>
    </row>
    <row r="8092" spans="1:9" ht="17.399999999999999" x14ac:dyDescent="0.3">
      <c r="A8092" s="53" t="s">
        <v>1243</v>
      </c>
      <c r="B8092" s="57">
        <v>45717</v>
      </c>
      <c r="C8092" s="59">
        <v>765346.36</v>
      </c>
      <c r="D8092" s="60">
        <v>15</v>
      </c>
      <c r="E8092" s="54">
        <v>11480.2</v>
      </c>
      <c r="F8092" s="54">
        <v>11789.8</v>
      </c>
      <c r="G8092" s="55">
        <v>1.0269999999999999</v>
      </c>
      <c r="H8092" s="53">
        <v>0</v>
      </c>
      <c r="I8092" s="53" t="s">
        <v>1408</v>
      </c>
    </row>
    <row r="8093" spans="1:9" ht="17.399999999999999" x14ac:dyDescent="0.3">
      <c r="A8093" s="53" t="s">
        <v>1243</v>
      </c>
      <c r="B8093" s="57">
        <v>45748</v>
      </c>
      <c r="C8093" s="59">
        <v>743054.63</v>
      </c>
      <c r="D8093" s="60">
        <v>15</v>
      </c>
      <c r="E8093" s="54">
        <v>11145.82</v>
      </c>
      <c r="F8093" s="54">
        <v>10850.23</v>
      </c>
      <c r="G8093" s="55">
        <v>0.97299999999999998</v>
      </c>
      <c r="H8093" s="53">
        <v>0</v>
      </c>
      <c r="I8093" s="53" t="s">
        <v>1408</v>
      </c>
    </row>
    <row r="8094" spans="1:9" ht="17.399999999999999" x14ac:dyDescent="0.3">
      <c r="A8094" s="53" t="s">
        <v>1243</v>
      </c>
      <c r="B8094" s="57">
        <v>45778</v>
      </c>
      <c r="C8094" s="59">
        <v>722407.21</v>
      </c>
      <c r="D8094" s="60">
        <v>0</v>
      </c>
      <c r="E8094" s="54">
        <v>10836.11</v>
      </c>
      <c r="F8094" s="54">
        <v>10928.72</v>
      </c>
      <c r="G8094" s="55">
        <v>1.0089999999999999</v>
      </c>
      <c r="H8094" s="53">
        <v>0</v>
      </c>
      <c r="I8094" s="53" t="s">
        <v>1408</v>
      </c>
    </row>
    <row r="8095" spans="1:9" ht="17.399999999999999" x14ac:dyDescent="0.3">
      <c r="A8095" s="53" t="s">
        <v>1243</v>
      </c>
      <c r="B8095" s="57">
        <v>45809</v>
      </c>
      <c r="C8095" s="59">
        <v>700778.61</v>
      </c>
      <c r="D8095" s="60">
        <v>35</v>
      </c>
      <c r="E8095" s="54">
        <v>10511.68</v>
      </c>
      <c r="F8095" s="54">
        <v>7378.32</v>
      </c>
      <c r="G8095" s="55">
        <v>0.70199999999999996</v>
      </c>
      <c r="H8095" s="53">
        <v>0</v>
      </c>
      <c r="I8095" s="53" t="s">
        <v>1410</v>
      </c>
    </row>
    <row r="8096" spans="1:9" ht="17.399999999999999" x14ac:dyDescent="0.3">
      <c r="A8096" s="53" t="s">
        <v>1243</v>
      </c>
      <c r="B8096" s="57">
        <v>45839</v>
      </c>
      <c r="C8096" s="59">
        <v>681199.76</v>
      </c>
      <c r="D8096" s="60">
        <v>0</v>
      </c>
      <c r="E8096" s="54">
        <v>10218</v>
      </c>
      <c r="F8096" s="54">
        <v>11414.96</v>
      </c>
      <c r="G8096" s="55">
        <v>1.117</v>
      </c>
      <c r="H8096" s="53">
        <v>0</v>
      </c>
      <c r="I8096" s="53" t="s">
        <v>1408</v>
      </c>
    </row>
    <row r="8097" spans="1:9" ht="17.399999999999999" x14ac:dyDescent="0.3">
      <c r="A8097" s="53" t="s">
        <v>1243</v>
      </c>
      <c r="B8097" s="57">
        <v>45870</v>
      </c>
      <c r="C8097" s="59">
        <v>662244.14</v>
      </c>
      <c r="D8097" s="60">
        <v>0</v>
      </c>
      <c r="E8097" s="54">
        <v>9933.66</v>
      </c>
      <c r="F8097" s="54">
        <v>11182.72</v>
      </c>
      <c r="G8097" s="55">
        <v>1.1259999999999999</v>
      </c>
      <c r="H8097" s="53">
        <v>0</v>
      </c>
      <c r="I8097" s="53" t="s">
        <v>1408</v>
      </c>
    </row>
    <row r="8098" spans="1:9" ht="17.399999999999999" x14ac:dyDescent="0.3">
      <c r="A8098" s="53" t="s">
        <v>1243</v>
      </c>
      <c r="B8098" s="57">
        <v>45901</v>
      </c>
      <c r="C8098" s="59">
        <v>641748.93999999994</v>
      </c>
      <c r="D8098" s="60">
        <v>0</v>
      </c>
      <c r="E8098" s="54">
        <v>9626.23</v>
      </c>
      <c r="F8098" s="54">
        <v>9868.1200000000008</v>
      </c>
      <c r="G8098" s="55">
        <v>1.0249999999999999</v>
      </c>
      <c r="H8098" s="53">
        <v>0</v>
      </c>
      <c r="I8098" s="53" t="s">
        <v>1408</v>
      </c>
    </row>
    <row r="8099" spans="1:9" ht="17.399999999999999" x14ac:dyDescent="0.3">
      <c r="A8099" s="53" t="s">
        <v>1243</v>
      </c>
      <c r="B8099" s="57">
        <v>45931</v>
      </c>
      <c r="C8099" s="59">
        <v>624875.11</v>
      </c>
      <c r="D8099" s="60">
        <v>0</v>
      </c>
      <c r="E8099" s="54">
        <v>9373.1299999999992</v>
      </c>
      <c r="F8099" s="54">
        <v>9382.52</v>
      </c>
      <c r="G8099" s="55">
        <v>1.0009999999999999</v>
      </c>
      <c r="H8099" s="53">
        <v>0</v>
      </c>
      <c r="I8099" s="53" t="s">
        <v>1408</v>
      </c>
    </row>
    <row r="8100" spans="1:9" ht="17.399999999999999" x14ac:dyDescent="0.3">
      <c r="A8100" s="53" t="s">
        <v>1243</v>
      </c>
      <c r="B8100" s="57">
        <v>45962</v>
      </c>
      <c r="C8100" s="59">
        <v>604260.91</v>
      </c>
      <c r="D8100" s="60">
        <v>0</v>
      </c>
      <c r="E8100" s="54">
        <v>9063.91</v>
      </c>
      <c r="F8100" s="54">
        <v>9565.02</v>
      </c>
      <c r="G8100" s="55">
        <v>1.0549999999999999</v>
      </c>
      <c r="H8100" s="53">
        <v>0</v>
      </c>
      <c r="I8100" s="53" t="s">
        <v>1408</v>
      </c>
    </row>
    <row r="8101" spans="1:9" ht="17.399999999999999" x14ac:dyDescent="0.3">
      <c r="A8101" s="53" t="s">
        <v>1243</v>
      </c>
      <c r="B8101" s="57">
        <v>45992</v>
      </c>
      <c r="C8101" s="59">
        <v>588513.16</v>
      </c>
      <c r="D8101" s="60">
        <v>0</v>
      </c>
      <c r="E8101" s="54">
        <v>8827.7000000000007</v>
      </c>
      <c r="F8101" s="54">
        <v>8498.26</v>
      </c>
      <c r="G8101" s="55">
        <v>0.96299999999999997</v>
      </c>
      <c r="H8101" s="53">
        <v>0</v>
      </c>
      <c r="I8101" s="53" t="s">
        <v>1408</v>
      </c>
    </row>
    <row r="8102" spans="1:9" ht="17.399999999999999" x14ac:dyDescent="0.3">
      <c r="A8102" s="53" t="s">
        <v>1244</v>
      </c>
      <c r="B8102" s="57">
        <v>45658</v>
      </c>
      <c r="C8102" s="59">
        <v>3636968.56</v>
      </c>
      <c r="D8102" s="60">
        <v>0</v>
      </c>
      <c r="E8102" s="54">
        <v>54554.53</v>
      </c>
      <c r="F8102" s="54">
        <v>60346.52</v>
      </c>
      <c r="G8102" s="55">
        <v>1.1060000000000001</v>
      </c>
      <c r="H8102" s="53">
        <v>0</v>
      </c>
      <c r="I8102" s="53" t="s">
        <v>1408</v>
      </c>
    </row>
    <row r="8103" spans="1:9" ht="17.399999999999999" x14ac:dyDescent="0.3">
      <c r="A8103" s="53" t="s">
        <v>1244</v>
      </c>
      <c r="B8103" s="57">
        <v>45689</v>
      </c>
      <c r="C8103" s="59">
        <v>3525081.75</v>
      </c>
      <c r="D8103" s="60">
        <v>0</v>
      </c>
      <c r="E8103" s="54">
        <v>52876.23</v>
      </c>
      <c r="F8103" s="54">
        <v>58161.72</v>
      </c>
      <c r="G8103" s="55">
        <v>1.1000000000000001</v>
      </c>
      <c r="H8103" s="53">
        <v>0</v>
      </c>
      <c r="I8103" s="53" t="s">
        <v>1408</v>
      </c>
    </row>
    <row r="8104" spans="1:9" ht="17.399999999999999" x14ac:dyDescent="0.3">
      <c r="A8104" s="53" t="s">
        <v>1244</v>
      </c>
      <c r="B8104" s="57">
        <v>45717</v>
      </c>
      <c r="C8104" s="59">
        <v>3426905.53</v>
      </c>
      <c r="D8104" s="60">
        <v>15</v>
      </c>
      <c r="E8104" s="54">
        <v>51403.58</v>
      </c>
      <c r="F8104" s="54">
        <v>58542.89</v>
      </c>
      <c r="G8104" s="55">
        <v>1.139</v>
      </c>
      <c r="H8104" s="53">
        <v>0</v>
      </c>
      <c r="I8104" s="53" t="s">
        <v>1408</v>
      </c>
    </row>
    <row r="8105" spans="1:9" ht="17.399999999999999" x14ac:dyDescent="0.3">
      <c r="A8105" s="53" t="s">
        <v>1244</v>
      </c>
      <c r="B8105" s="57">
        <v>45748</v>
      </c>
      <c r="C8105" s="59">
        <v>3328712.36</v>
      </c>
      <c r="D8105" s="60">
        <v>0</v>
      </c>
      <c r="E8105" s="54">
        <v>49930.69</v>
      </c>
      <c r="F8105" s="54">
        <v>53607.73</v>
      </c>
      <c r="G8105" s="55">
        <v>1.0740000000000001</v>
      </c>
      <c r="H8105" s="53">
        <v>0</v>
      </c>
      <c r="I8105" s="53" t="s">
        <v>1408</v>
      </c>
    </row>
    <row r="8106" spans="1:9" ht="17.399999999999999" x14ac:dyDescent="0.3">
      <c r="A8106" s="53" t="s">
        <v>1244</v>
      </c>
      <c r="B8106" s="57">
        <v>45778</v>
      </c>
      <c r="C8106" s="59">
        <v>3233621.19</v>
      </c>
      <c r="D8106" s="60">
        <v>0</v>
      </c>
      <c r="E8106" s="54">
        <v>48504.32</v>
      </c>
      <c r="F8106" s="54">
        <v>47869.23</v>
      </c>
      <c r="G8106" s="55">
        <v>0.98699999999999999</v>
      </c>
      <c r="H8106" s="53">
        <v>0</v>
      </c>
      <c r="I8106" s="53" t="s">
        <v>1408</v>
      </c>
    </row>
    <row r="8107" spans="1:9" ht="17.399999999999999" x14ac:dyDescent="0.3">
      <c r="A8107" s="53" t="s">
        <v>1244</v>
      </c>
      <c r="B8107" s="57">
        <v>45809</v>
      </c>
      <c r="C8107" s="59">
        <v>3135768.61</v>
      </c>
      <c r="D8107" s="60">
        <v>0</v>
      </c>
      <c r="E8107" s="54">
        <v>47036.53</v>
      </c>
      <c r="F8107" s="54">
        <v>47377.18</v>
      </c>
      <c r="G8107" s="55">
        <v>1.0069999999999999</v>
      </c>
      <c r="H8107" s="53">
        <v>0</v>
      </c>
      <c r="I8107" s="53" t="s">
        <v>1408</v>
      </c>
    </row>
    <row r="8108" spans="1:9" ht="17.399999999999999" x14ac:dyDescent="0.3">
      <c r="A8108" s="53" t="s">
        <v>1244</v>
      </c>
      <c r="B8108" s="57">
        <v>45839</v>
      </c>
      <c r="C8108" s="59">
        <v>3046407.14</v>
      </c>
      <c r="D8108" s="60">
        <v>0</v>
      </c>
      <c r="E8108" s="54">
        <v>45696.11</v>
      </c>
      <c r="F8108" s="54">
        <v>44115.47</v>
      </c>
      <c r="G8108" s="55">
        <v>0.96499999999999997</v>
      </c>
      <c r="H8108" s="53">
        <v>0</v>
      </c>
      <c r="I8108" s="53" t="s">
        <v>1408</v>
      </c>
    </row>
    <row r="8109" spans="1:9" ht="17.399999999999999" x14ac:dyDescent="0.3">
      <c r="A8109" s="53" t="s">
        <v>1244</v>
      </c>
      <c r="B8109" s="57">
        <v>45870</v>
      </c>
      <c r="C8109" s="59">
        <v>2952391.9</v>
      </c>
      <c r="D8109" s="60">
        <v>0</v>
      </c>
      <c r="E8109" s="54">
        <v>44285.88</v>
      </c>
      <c r="F8109" s="54">
        <v>44092.1</v>
      </c>
      <c r="G8109" s="55">
        <v>0.996</v>
      </c>
      <c r="H8109" s="53">
        <v>0</v>
      </c>
      <c r="I8109" s="53" t="s">
        <v>1408</v>
      </c>
    </row>
    <row r="8110" spans="1:9" ht="17.399999999999999" x14ac:dyDescent="0.3">
      <c r="A8110" s="53" t="s">
        <v>1244</v>
      </c>
      <c r="B8110" s="57">
        <v>45901</v>
      </c>
      <c r="C8110" s="59">
        <v>2858302.79</v>
      </c>
      <c r="D8110" s="60">
        <v>95</v>
      </c>
      <c r="E8110" s="54">
        <v>42874.54</v>
      </c>
      <c r="F8110" s="54">
        <v>23388.55</v>
      </c>
      <c r="G8110" s="55">
        <v>0.54600000000000004</v>
      </c>
      <c r="H8110" s="53">
        <v>0</v>
      </c>
      <c r="I8110" s="53" t="s">
        <v>1409</v>
      </c>
    </row>
    <row r="8111" spans="1:9" ht="17.399999999999999" x14ac:dyDescent="0.3">
      <c r="A8111" s="53" t="s">
        <v>1244</v>
      </c>
      <c r="B8111" s="57">
        <v>45931</v>
      </c>
      <c r="C8111" s="59">
        <v>2775750.88</v>
      </c>
      <c r="D8111" s="60">
        <v>0</v>
      </c>
      <c r="E8111" s="54">
        <v>41636.26</v>
      </c>
      <c r="F8111" s="54">
        <v>43406.11</v>
      </c>
      <c r="G8111" s="55">
        <v>1.0429999999999999</v>
      </c>
      <c r="H8111" s="53">
        <v>0</v>
      </c>
      <c r="I8111" s="53" t="s">
        <v>1408</v>
      </c>
    </row>
    <row r="8112" spans="1:9" ht="17.399999999999999" x14ac:dyDescent="0.3">
      <c r="A8112" s="53" t="s">
        <v>1244</v>
      </c>
      <c r="B8112" s="57">
        <v>45962</v>
      </c>
      <c r="C8112" s="59">
        <v>2685492.22</v>
      </c>
      <c r="D8112" s="60">
        <v>0</v>
      </c>
      <c r="E8112" s="54">
        <v>40282.379999999997</v>
      </c>
      <c r="F8112" s="54">
        <v>39118.21</v>
      </c>
      <c r="G8112" s="55">
        <v>0.97099999999999997</v>
      </c>
      <c r="H8112" s="53">
        <v>0</v>
      </c>
      <c r="I8112" s="53" t="s">
        <v>1408</v>
      </c>
    </row>
    <row r="8113" spans="1:9" ht="17.399999999999999" x14ac:dyDescent="0.3">
      <c r="A8113" s="53" t="s">
        <v>1244</v>
      </c>
      <c r="B8113" s="57">
        <v>45992</v>
      </c>
      <c r="C8113" s="59">
        <v>2611758.71</v>
      </c>
      <c r="D8113" s="60">
        <v>0</v>
      </c>
      <c r="E8113" s="54">
        <v>39176.379999999997</v>
      </c>
      <c r="F8113" s="54">
        <v>38284.01</v>
      </c>
      <c r="G8113" s="55">
        <v>0.97699999999999998</v>
      </c>
      <c r="H8113" s="53">
        <v>0</v>
      </c>
      <c r="I8113" s="53" t="s">
        <v>1408</v>
      </c>
    </row>
    <row r="8114" spans="1:9" ht="17.399999999999999" x14ac:dyDescent="0.3">
      <c r="A8114" s="53" t="s">
        <v>1245</v>
      </c>
      <c r="B8114" s="57">
        <v>45658</v>
      </c>
      <c r="C8114" s="59">
        <v>19457331.579999998</v>
      </c>
      <c r="D8114" s="60">
        <v>0</v>
      </c>
      <c r="E8114" s="54">
        <v>291859.96999999997</v>
      </c>
      <c r="F8114" s="54">
        <v>303163.81</v>
      </c>
      <c r="G8114" s="55">
        <v>1.0389999999999999</v>
      </c>
      <c r="H8114" s="53">
        <v>0</v>
      </c>
      <c r="I8114" s="53" t="s">
        <v>1408</v>
      </c>
    </row>
    <row r="8115" spans="1:9" ht="17.399999999999999" x14ac:dyDescent="0.3">
      <c r="A8115" s="53" t="s">
        <v>1245</v>
      </c>
      <c r="B8115" s="57">
        <v>45689</v>
      </c>
      <c r="C8115" s="59">
        <v>18956841.579999998</v>
      </c>
      <c r="D8115" s="60">
        <v>0</v>
      </c>
      <c r="E8115" s="54">
        <v>284352.62</v>
      </c>
      <c r="F8115" s="54">
        <v>277172.78000000003</v>
      </c>
      <c r="G8115" s="55">
        <v>0.97499999999999998</v>
      </c>
      <c r="H8115" s="53">
        <v>0</v>
      </c>
      <c r="I8115" s="53" t="s">
        <v>1408</v>
      </c>
    </row>
    <row r="8116" spans="1:9" ht="17.399999999999999" x14ac:dyDescent="0.3">
      <c r="A8116" s="53" t="s">
        <v>1245</v>
      </c>
      <c r="B8116" s="57">
        <v>45717</v>
      </c>
      <c r="C8116" s="59">
        <v>18482158.050000001</v>
      </c>
      <c r="D8116" s="60">
        <v>0</v>
      </c>
      <c r="E8116" s="54">
        <v>277232.37</v>
      </c>
      <c r="F8116" s="54">
        <v>308112.01</v>
      </c>
      <c r="G8116" s="55">
        <v>1.111</v>
      </c>
      <c r="H8116" s="53">
        <v>0</v>
      </c>
      <c r="I8116" s="53" t="s">
        <v>1408</v>
      </c>
    </row>
    <row r="8117" spans="1:9" ht="17.399999999999999" x14ac:dyDescent="0.3">
      <c r="A8117" s="53" t="s">
        <v>1245</v>
      </c>
      <c r="B8117" s="57">
        <v>45748</v>
      </c>
      <c r="C8117" s="59">
        <v>18085710.390000001</v>
      </c>
      <c r="D8117" s="60">
        <v>0</v>
      </c>
      <c r="E8117" s="54">
        <v>271285.65999999997</v>
      </c>
      <c r="F8117" s="54">
        <v>286034.73</v>
      </c>
      <c r="G8117" s="55">
        <v>1.054</v>
      </c>
      <c r="H8117" s="53">
        <v>0</v>
      </c>
      <c r="I8117" s="53" t="s">
        <v>1408</v>
      </c>
    </row>
    <row r="8118" spans="1:9" ht="17.399999999999999" x14ac:dyDescent="0.3">
      <c r="A8118" s="53" t="s">
        <v>1245</v>
      </c>
      <c r="B8118" s="57">
        <v>45778</v>
      </c>
      <c r="C8118" s="59">
        <v>17586788.809999999</v>
      </c>
      <c r="D8118" s="60">
        <v>0</v>
      </c>
      <c r="E8118" s="54">
        <v>263801.83</v>
      </c>
      <c r="F8118" s="54">
        <v>278941.87</v>
      </c>
      <c r="G8118" s="55">
        <v>1.0569999999999999</v>
      </c>
      <c r="H8118" s="53">
        <v>0</v>
      </c>
      <c r="I8118" s="53" t="s">
        <v>1408</v>
      </c>
    </row>
    <row r="8119" spans="1:9" ht="17.399999999999999" x14ac:dyDescent="0.3">
      <c r="A8119" s="53" t="s">
        <v>1245</v>
      </c>
      <c r="B8119" s="57">
        <v>45809</v>
      </c>
      <c r="C8119" s="59">
        <v>17164124.780000001</v>
      </c>
      <c r="D8119" s="60">
        <v>0</v>
      </c>
      <c r="E8119" s="54">
        <v>257461.87</v>
      </c>
      <c r="F8119" s="54">
        <v>275717.87</v>
      </c>
      <c r="G8119" s="55">
        <v>1.071</v>
      </c>
      <c r="H8119" s="53">
        <v>0</v>
      </c>
      <c r="I8119" s="53" t="s">
        <v>1408</v>
      </c>
    </row>
    <row r="8120" spans="1:9" ht="17.399999999999999" x14ac:dyDescent="0.3">
      <c r="A8120" s="53" t="s">
        <v>1245</v>
      </c>
      <c r="B8120" s="57">
        <v>45839</v>
      </c>
      <c r="C8120" s="59">
        <v>16797824.640000001</v>
      </c>
      <c r="D8120" s="60">
        <v>95</v>
      </c>
      <c r="E8120" s="54">
        <v>251967.37</v>
      </c>
      <c r="F8120" s="54">
        <v>97871.38</v>
      </c>
      <c r="G8120" s="55">
        <v>0.38800000000000001</v>
      </c>
      <c r="H8120" s="53">
        <v>0</v>
      </c>
      <c r="I8120" s="53" t="s">
        <v>1409</v>
      </c>
    </row>
    <row r="8121" spans="1:9" ht="17.399999999999999" x14ac:dyDescent="0.3">
      <c r="A8121" s="53" t="s">
        <v>1245</v>
      </c>
      <c r="B8121" s="57">
        <v>45870</v>
      </c>
      <c r="C8121" s="59">
        <v>16405295.199999999</v>
      </c>
      <c r="D8121" s="60">
        <v>0</v>
      </c>
      <c r="E8121" s="54">
        <v>246079.43</v>
      </c>
      <c r="F8121" s="54">
        <v>239582.26</v>
      </c>
      <c r="G8121" s="55">
        <v>0.97399999999999998</v>
      </c>
      <c r="H8121" s="53">
        <v>0</v>
      </c>
      <c r="I8121" s="53" t="s">
        <v>1408</v>
      </c>
    </row>
    <row r="8122" spans="1:9" ht="17.399999999999999" x14ac:dyDescent="0.3">
      <c r="A8122" s="53" t="s">
        <v>1245</v>
      </c>
      <c r="B8122" s="57">
        <v>45901</v>
      </c>
      <c r="C8122" s="59">
        <v>15999273.73</v>
      </c>
      <c r="D8122" s="60">
        <v>95</v>
      </c>
      <c r="E8122" s="54">
        <v>239989.11</v>
      </c>
      <c r="F8122" s="54">
        <v>129061.09</v>
      </c>
      <c r="G8122" s="55">
        <v>0.53800000000000003</v>
      </c>
      <c r="H8122" s="53">
        <v>0</v>
      </c>
      <c r="I8122" s="53" t="s">
        <v>1409</v>
      </c>
    </row>
    <row r="8123" spans="1:9" ht="17.399999999999999" x14ac:dyDescent="0.3">
      <c r="A8123" s="53" t="s">
        <v>1245</v>
      </c>
      <c r="B8123" s="57">
        <v>45931</v>
      </c>
      <c r="C8123" s="59">
        <v>15646895.18</v>
      </c>
      <c r="D8123" s="60">
        <v>35</v>
      </c>
      <c r="E8123" s="54">
        <v>234703.43</v>
      </c>
      <c r="F8123" s="54">
        <v>129236</v>
      </c>
      <c r="G8123" s="55">
        <v>0.55100000000000005</v>
      </c>
      <c r="H8123" s="53">
        <v>0</v>
      </c>
      <c r="I8123" s="53" t="s">
        <v>1410</v>
      </c>
    </row>
    <row r="8124" spans="1:9" ht="17.399999999999999" x14ac:dyDescent="0.3">
      <c r="A8124" s="53" t="s">
        <v>1245</v>
      </c>
      <c r="B8124" s="57">
        <v>45962</v>
      </c>
      <c r="C8124" s="59">
        <v>15245314.83</v>
      </c>
      <c r="D8124" s="60">
        <v>0</v>
      </c>
      <c r="E8124" s="54">
        <v>228679.72</v>
      </c>
      <c r="F8124" s="54">
        <v>227410</v>
      </c>
      <c r="G8124" s="55">
        <v>0.99399999999999999</v>
      </c>
      <c r="H8124" s="53">
        <v>0</v>
      </c>
      <c r="I8124" s="53" t="s">
        <v>1408</v>
      </c>
    </row>
    <row r="8125" spans="1:9" ht="17.399999999999999" x14ac:dyDescent="0.3">
      <c r="A8125" s="53" t="s">
        <v>1245</v>
      </c>
      <c r="B8125" s="57">
        <v>45992</v>
      </c>
      <c r="C8125" s="59">
        <v>14902995.76</v>
      </c>
      <c r="D8125" s="60">
        <v>15</v>
      </c>
      <c r="E8125" s="54">
        <v>223544.94</v>
      </c>
      <c r="F8125" s="54">
        <v>236973.69</v>
      </c>
      <c r="G8125" s="55">
        <v>1.06</v>
      </c>
      <c r="H8125" s="53">
        <v>0</v>
      </c>
      <c r="I8125" s="53" t="s">
        <v>1408</v>
      </c>
    </row>
    <row r="8126" spans="1:9" ht="17.399999999999999" x14ac:dyDescent="0.3">
      <c r="A8126" s="53" t="s">
        <v>1246</v>
      </c>
      <c r="B8126" s="57">
        <v>45658</v>
      </c>
      <c r="C8126" s="59">
        <v>114875525.79000001</v>
      </c>
      <c r="D8126" s="60">
        <v>65</v>
      </c>
      <c r="E8126" s="54">
        <v>1148755.26</v>
      </c>
      <c r="F8126" s="54">
        <v>467763.78</v>
      </c>
      <c r="G8126" s="55">
        <v>0.40699999999999997</v>
      </c>
      <c r="H8126" s="53">
        <v>0</v>
      </c>
      <c r="I8126" s="53" t="s">
        <v>1411</v>
      </c>
    </row>
    <row r="8127" spans="1:9" ht="17.399999999999999" x14ac:dyDescent="0.3">
      <c r="A8127" s="53" t="s">
        <v>1246</v>
      </c>
      <c r="B8127" s="57">
        <v>45689</v>
      </c>
      <c r="C8127" s="59">
        <v>112630267.61</v>
      </c>
      <c r="D8127" s="60">
        <v>0</v>
      </c>
      <c r="E8127" s="54">
        <v>1126302.68</v>
      </c>
      <c r="F8127" s="54">
        <v>1142021.81</v>
      </c>
      <c r="G8127" s="55">
        <v>1.014</v>
      </c>
      <c r="H8127" s="53">
        <v>0</v>
      </c>
      <c r="I8127" s="53" t="s">
        <v>1408</v>
      </c>
    </row>
    <row r="8128" spans="1:9" ht="17.399999999999999" x14ac:dyDescent="0.3">
      <c r="A8128" s="53" t="s">
        <v>1246</v>
      </c>
      <c r="B8128" s="57">
        <v>45717</v>
      </c>
      <c r="C8128" s="59">
        <v>110395359.66</v>
      </c>
      <c r="D8128" s="60">
        <v>65</v>
      </c>
      <c r="E8128" s="54">
        <v>1103953.6000000001</v>
      </c>
      <c r="F8128" s="54">
        <v>899007.74</v>
      </c>
      <c r="G8128" s="55">
        <v>0.81399999999999995</v>
      </c>
      <c r="H8128" s="53">
        <v>0</v>
      </c>
      <c r="I8128" s="53" t="s">
        <v>1411</v>
      </c>
    </row>
    <row r="8129" spans="1:9" ht="17.399999999999999" x14ac:dyDescent="0.3">
      <c r="A8129" s="53" t="s">
        <v>1246</v>
      </c>
      <c r="B8129" s="57">
        <v>45748</v>
      </c>
      <c r="C8129" s="59">
        <v>108171409.81999999</v>
      </c>
      <c r="D8129" s="60">
        <v>15</v>
      </c>
      <c r="E8129" s="54">
        <v>1081714.1000000001</v>
      </c>
      <c r="F8129" s="54">
        <v>1062365.44</v>
      </c>
      <c r="G8129" s="55">
        <v>0.98199999999999998</v>
      </c>
      <c r="H8129" s="53">
        <v>0</v>
      </c>
      <c r="I8129" s="53" t="s">
        <v>1408</v>
      </c>
    </row>
    <row r="8130" spans="1:9" ht="17.399999999999999" x14ac:dyDescent="0.3">
      <c r="A8130" s="53" t="s">
        <v>1246</v>
      </c>
      <c r="B8130" s="57">
        <v>45778</v>
      </c>
      <c r="C8130" s="59">
        <v>106261423.87</v>
      </c>
      <c r="D8130" s="60">
        <v>0</v>
      </c>
      <c r="E8130" s="54">
        <v>1062614.24</v>
      </c>
      <c r="F8130" s="54">
        <v>1111673.96</v>
      </c>
      <c r="G8130" s="55">
        <v>1.046</v>
      </c>
      <c r="H8130" s="53">
        <v>0</v>
      </c>
      <c r="I8130" s="53" t="s">
        <v>1408</v>
      </c>
    </row>
    <row r="8131" spans="1:9" ht="17.399999999999999" x14ac:dyDescent="0.3">
      <c r="A8131" s="53" t="s">
        <v>1246</v>
      </c>
      <c r="B8131" s="57">
        <v>45809</v>
      </c>
      <c r="C8131" s="59">
        <v>104693962.76000001</v>
      </c>
      <c r="D8131" s="60">
        <v>95</v>
      </c>
      <c r="E8131" s="54">
        <v>1046939.63</v>
      </c>
      <c r="F8131" s="54">
        <v>199515.97</v>
      </c>
      <c r="G8131" s="55">
        <v>0.191</v>
      </c>
      <c r="H8131" s="53">
        <v>1</v>
      </c>
      <c r="I8131" s="53" t="s">
        <v>1409</v>
      </c>
    </row>
    <row r="8132" spans="1:9" ht="17.399999999999999" x14ac:dyDescent="0.3">
      <c r="A8132" s="53" t="s">
        <v>1246</v>
      </c>
      <c r="B8132" s="57">
        <v>45839</v>
      </c>
      <c r="C8132" s="59">
        <v>102851616.17</v>
      </c>
      <c r="D8132" s="60">
        <v>0</v>
      </c>
      <c r="E8132" s="54">
        <v>1028516.16</v>
      </c>
      <c r="F8132" s="54">
        <v>1119668.78</v>
      </c>
      <c r="G8132" s="55">
        <v>1.089</v>
      </c>
      <c r="H8132" s="53">
        <v>1</v>
      </c>
      <c r="I8132" s="53" t="s">
        <v>1408</v>
      </c>
    </row>
    <row r="8133" spans="1:9" ht="17.399999999999999" x14ac:dyDescent="0.3">
      <c r="A8133" s="53" t="s">
        <v>1246</v>
      </c>
      <c r="B8133" s="57">
        <v>45870</v>
      </c>
      <c r="C8133" s="59">
        <v>100943248.66</v>
      </c>
      <c r="D8133" s="60">
        <v>65</v>
      </c>
      <c r="E8133" s="54">
        <v>1009432.49</v>
      </c>
      <c r="F8133" s="54">
        <v>648366.09</v>
      </c>
      <c r="G8133" s="55">
        <v>0.64200000000000002</v>
      </c>
      <c r="H8133" s="53">
        <v>1</v>
      </c>
      <c r="I8133" s="53" t="s">
        <v>1411</v>
      </c>
    </row>
    <row r="8134" spans="1:9" ht="17.399999999999999" x14ac:dyDescent="0.3">
      <c r="A8134" s="53" t="s">
        <v>1246</v>
      </c>
      <c r="B8134" s="57">
        <v>45901</v>
      </c>
      <c r="C8134" s="59">
        <v>98848617</v>
      </c>
      <c r="D8134" s="60">
        <v>15</v>
      </c>
      <c r="E8134" s="54">
        <v>988486.17</v>
      </c>
      <c r="F8134" s="54">
        <v>1009246.53</v>
      </c>
      <c r="G8134" s="55">
        <v>1.0209999999999999</v>
      </c>
      <c r="H8134" s="53">
        <v>1</v>
      </c>
      <c r="I8134" s="53" t="s">
        <v>1408</v>
      </c>
    </row>
    <row r="8135" spans="1:9" ht="17.399999999999999" x14ac:dyDescent="0.3">
      <c r="A8135" s="53" t="s">
        <v>1246</v>
      </c>
      <c r="B8135" s="57">
        <v>45931</v>
      </c>
      <c r="C8135" s="59">
        <v>96813155.140000001</v>
      </c>
      <c r="D8135" s="60">
        <v>0</v>
      </c>
      <c r="E8135" s="54">
        <v>968131.55</v>
      </c>
      <c r="F8135" s="54">
        <v>1038220.54</v>
      </c>
      <c r="G8135" s="55">
        <v>1.0720000000000001</v>
      </c>
      <c r="H8135" s="53">
        <v>1</v>
      </c>
      <c r="I8135" s="53" t="s">
        <v>1408</v>
      </c>
    </row>
    <row r="8136" spans="1:9" ht="17.399999999999999" x14ac:dyDescent="0.3">
      <c r="A8136" s="53" t="s">
        <v>1246</v>
      </c>
      <c r="B8136" s="57">
        <v>45962</v>
      </c>
      <c r="C8136" s="59">
        <v>95246425.359999999</v>
      </c>
      <c r="D8136" s="60">
        <v>0</v>
      </c>
      <c r="E8136" s="54">
        <v>952464.25</v>
      </c>
      <c r="F8136" s="54">
        <v>916575.94</v>
      </c>
      <c r="G8136" s="55">
        <v>0.96199999999999997</v>
      </c>
      <c r="H8136" s="53">
        <v>1</v>
      </c>
      <c r="I8136" s="53" t="s">
        <v>1408</v>
      </c>
    </row>
    <row r="8137" spans="1:9" ht="17.399999999999999" x14ac:dyDescent="0.3">
      <c r="A8137" s="53" t="s">
        <v>1246</v>
      </c>
      <c r="B8137" s="57">
        <v>45992</v>
      </c>
      <c r="C8137" s="59">
        <v>93439368.129999995</v>
      </c>
      <c r="D8137" s="60">
        <v>35</v>
      </c>
      <c r="E8137" s="54">
        <v>934393.68</v>
      </c>
      <c r="F8137" s="54">
        <v>533279.31000000006</v>
      </c>
      <c r="G8137" s="55">
        <v>0.57099999999999995</v>
      </c>
      <c r="H8137" s="53">
        <v>1</v>
      </c>
      <c r="I8137" s="53" t="s">
        <v>1410</v>
      </c>
    </row>
    <row r="8138" spans="1:9" ht="17.399999999999999" x14ac:dyDescent="0.3">
      <c r="A8138" s="53" t="s">
        <v>1247</v>
      </c>
      <c r="B8138" s="57">
        <v>45658</v>
      </c>
      <c r="C8138" s="59">
        <v>6683148.1399999997</v>
      </c>
      <c r="D8138" s="60">
        <v>0</v>
      </c>
      <c r="E8138" s="54">
        <v>100247.22</v>
      </c>
      <c r="F8138" s="54">
        <v>109022.85</v>
      </c>
      <c r="G8138" s="55">
        <v>1.0880000000000001</v>
      </c>
      <c r="H8138" s="53">
        <v>0</v>
      </c>
      <c r="I8138" s="53" t="s">
        <v>1408</v>
      </c>
    </row>
    <row r="8139" spans="1:9" ht="17.399999999999999" x14ac:dyDescent="0.3">
      <c r="A8139" s="53" t="s">
        <v>1247</v>
      </c>
      <c r="B8139" s="57">
        <v>45689</v>
      </c>
      <c r="C8139" s="59">
        <v>6505814.2999999998</v>
      </c>
      <c r="D8139" s="60">
        <v>0</v>
      </c>
      <c r="E8139" s="54">
        <v>97587.21</v>
      </c>
      <c r="F8139" s="54">
        <v>94902.94</v>
      </c>
      <c r="G8139" s="55">
        <v>0.97199999999999998</v>
      </c>
      <c r="H8139" s="53">
        <v>0</v>
      </c>
      <c r="I8139" s="53" t="s">
        <v>1408</v>
      </c>
    </row>
    <row r="8140" spans="1:9" ht="17.399999999999999" x14ac:dyDescent="0.3">
      <c r="A8140" s="53" t="s">
        <v>1247</v>
      </c>
      <c r="B8140" s="57">
        <v>45717</v>
      </c>
      <c r="C8140" s="59">
        <v>6336685.9299999997</v>
      </c>
      <c r="D8140" s="60">
        <v>0</v>
      </c>
      <c r="E8140" s="54">
        <v>95050.29</v>
      </c>
      <c r="F8140" s="54">
        <v>93402.93</v>
      </c>
      <c r="G8140" s="55">
        <v>0.98299999999999998</v>
      </c>
      <c r="H8140" s="53">
        <v>0</v>
      </c>
      <c r="I8140" s="53" t="s">
        <v>1408</v>
      </c>
    </row>
    <row r="8141" spans="1:9" ht="17.399999999999999" x14ac:dyDescent="0.3">
      <c r="A8141" s="53" t="s">
        <v>1247</v>
      </c>
      <c r="B8141" s="57">
        <v>45748</v>
      </c>
      <c r="C8141" s="59">
        <v>6196724.5300000003</v>
      </c>
      <c r="D8141" s="60">
        <v>15</v>
      </c>
      <c r="E8141" s="54">
        <v>92950.87</v>
      </c>
      <c r="F8141" s="54">
        <v>94270.37</v>
      </c>
      <c r="G8141" s="55">
        <v>1.014</v>
      </c>
      <c r="H8141" s="53">
        <v>0</v>
      </c>
      <c r="I8141" s="53" t="s">
        <v>1408</v>
      </c>
    </row>
    <row r="8142" spans="1:9" ht="17.399999999999999" x14ac:dyDescent="0.3">
      <c r="A8142" s="53" t="s">
        <v>1247</v>
      </c>
      <c r="B8142" s="57">
        <v>45778</v>
      </c>
      <c r="C8142" s="59">
        <v>6027961.1500000004</v>
      </c>
      <c r="D8142" s="60">
        <v>95</v>
      </c>
      <c r="E8142" s="54">
        <v>90419.42</v>
      </c>
      <c r="F8142" s="54">
        <v>18892.16</v>
      </c>
      <c r="G8142" s="55">
        <v>0.20899999999999999</v>
      </c>
      <c r="H8142" s="53">
        <v>0</v>
      </c>
      <c r="I8142" s="53" t="s">
        <v>1409</v>
      </c>
    </row>
    <row r="8143" spans="1:9" ht="17.399999999999999" x14ac:dyDescent="0.3">
      <c r="A8143" s="53" t="s">
        <v>1247</v>
      </c>
      <c r="B8143" s="57">
        <v>45809</v>
      </c>
      <c r="C8143" s="59">
        <v>5878501.9000000004</v>
      </c>
      <c r="D8143" s="60">
        <v>0</v>
      </c>
      <c r="E8143" s="54">
        <v>88177.53</v>
      </c>
      <c r="F8143" s="54">
        <v>83869.19</v>
      </c>
      <c r="G8143" s="55">
        <v>0.95099999999999996</v>
      </c>
      <c r="H8143" s="53">
        <v>0</v>
      </c>
      <c r="I8143" s="53" t="s">
        <v>1408</v>
      </c>
    </row>
    <row r="8144" spans="1:9" ht="17.399999999999999" x14ac:dyDescent="0.3">
      <c r="A8144" s="53" t="s">
        <v>1247</v>
      </c>
      <c r="B8144" s="57">
        <v>45839</v>
      </c>
      <c r="C8144" s="59">
        <v>5735506.7300000004</v>
      </c>
      <c r="D8144" s="60">
        <v>0</v>
      </c>
      <c r="E8144" s="54">
        <v>86032.6</v>
      </c>
      <c r="F8144" s="54">
        <v>96493.87</v>
      </c>
      <c r="G8144" s="55">
        <v>1.1220000000000001</v>
      </c>
      <c r="H8144" s="53">
        <v>0</v>
      </c>
      <c r="I8144" s="53" t="s">
        <v>1408</v>
      </c>
    </row>
    <row r="8145" spans="1:9" ht="17.399999999999999" x14ac:dyDescent="0.3">
      <c r="A8145" s="53" t="s">
        <v>1247</v>
      </c>
      <c r="B8145" s="57">
        <v>45870</v>
      </c>
      <c r="C8145" s="59">
        <v>5609004.7000000002</v>
      </c>
      <c r="D8145" s="60">
        <v>15</v>
      </c>
      <c r="E8145" s="54">
        <v>84135.07</v>
      </c>
      <c r="F8145" s="54">
        <v>81270.259999999995</v>
      </c>
      <c r="G8145" s="55">
        <v>0.96599999999999997</v>
      </c>
      <c r="H8145" s="53">
        <v>0</v>
      </c>
      <c r="I8145" s="53" t="s">
        <v>1408</v>
      </c>
    </row>
    <row r="8146" spans="1:9" ht="17.399999999999999" x14ac:dyDescent="0.3">
      <c r="A8146" s="53" t="s">
        <v>1247</v>
      </c>
      <c r="B8146" s="57">
        <v>45901</v>
      </c>
      <c r="C8146" s="59">
        <v>5467049.2300000004</v>
      </c>
      <c r="D8146" s="60">
        <v>15</v>
      </c>
      <c r="E8146" s="54">
        <v>82005.740000000005</v>
      </c>
      <c r="F8146" s="54">
        <v>85479.65</v>
      </c>
      <c r="G8146" s="55">
        <v>1.042</v>
      </c>
      <c r="H8146" s="53">
        <v>0</v>
      </c>
      <c r="I8146" s="53" t="s">
        <v>1408</v>
      </c>
    </row>
    <row r="8147" spans="1:9" ht="17.399999999999999" x14ac:dyDescent="0.3">
      <c r="A8147" s="53" t="s">
        <v>1247</v>
      </c>
      <c r="B8147" s="57">
        <v>45931</v>
      </c>
      <c r="C8147" s="59">
        <v>5467049.2300000004</v>
      </c>
      <c r="D8147" s="60">
        <v>220</v>
      </c>
      <c r="E8147" s="54">
        <v>82005.740000000005</v>
      </c>
      <c r="F8147" s="54">
        <v>16102.19</v>
      </c>
      <c r="G8147" s="55">
        <v>0.19600000000000001</v>
      </c>
      <c r="H8147" s="53">
        <v>1</v>
      </c>
      <c r="I8147" s="53" t="s">
        <v>1412</v>
      </c>
    </row>
    <row r="8148" spans="1:9" ht="17.399999999999999" x14ac:dyDescent="0.3">
      <c r="A8148" s="53" t="s">
        <v>1247</v>
      </c>
      <c r="B8148" s="57">
        <v>45962</v>
      </c>
      <c r="C8148" s="59">
        <v>5467049.2300000004</v>
      </c>
      <c r="D8148" s="60">
        <v>999</v>
      </c>
      <c r="E8148" s="54">
        <v>82005.740000000005</v>
      </c>
      <c r="F8148" s="54">
        <v>13443.41</v>
      </c>
      <c r="G8148" s="55">
        <v>0.16400000000000001</v>
      </c>
      <c r="H8148" s="53">
        <v>1</v>
      </c>
      <c r="I8148" s="53" t="s">
        <v>1412</v>
      </c>
    </row>
    <row r="8149" spans="1:9" ht="17.399999999999999" x14ac:dyDescent="0.3">
      <c r="A8149" s="53" t="s">
        <v>1247</v>
      </c>
      <c r="B8149" s="57">
        <v>45992</v>
      </c>
      <c r="C8149" s="59">
        <v>5467049.2300000004</v>
      </c>
      <c r="D8149" s="60">
        <v>999</v>
      </c>
      <c r="E8149" s="54">
        <v>82005.740000000005</v>
      </c>
      <c r="F8149" s="54">
        <v>3349.57</v>
      </c>
      <c r="G8149" s="55">
        <v>4.1000000000000002E-2</v>
      </c>
      <c r="H8149" s="53">
        <v>1</v>
      </c>
      <c r="I8149" s="53" t="s">
        <v>1412</v>
      </c>
    </row>
    <row r="8150" spans="1:9" ht="17.399999999999999" x14ac:dyDescent="0.3">
      <c r="A8150" s="53" t="s">
        <v>1249</v>
      </c>
      <c r="B8150" s="57">
        <v>45931</v>
      </c>
      <c r="C8150" s="59">
        <v>91653697.680000007</v>
      </c>
      <c r="D8150" s="60">
        <v>35</v>
      </c>
      <c r="E8150" s="54">
        <v>916536.98</v>
      </c>
      <c r="F8150" s="54">
        <v>511643.48</v>
      </c>
      <c r="G8150" s="55">
        <v>0.55800000000000005</v>
      </c>
      <c r="H8150" s="53">
        <v>0</v>
      </c>
      <c r="I8150" s="53" t="s">
        <v>1410</v>
      </c>
    </row>
    <row r="8151" spans="1:9" ht="17.399999999999999" x14ac:dyDescent="0.3">
      <c r="A8151" s="53" t="s">
        <v>1249</v>
      </c>
      <c r="B8151" s="57">
        <v>45962</v>
      </c>
      <c r="C8151" s="59">
        <v>89906641.370000005</v>
      </c>
      <c r="D8151" s="60">
        <v>0</v>
      </c>
      <c r="E8151" s="54">
        <v>899066.41</v>
      </c>
      <c r="F8151" s="54">
        <v>921001.09</v>
      </c>
      <c r="G8151" s="55">
        <v>1.024</v>
      </c>
      <c r="H8151" s="53">
        <v>0</v>
      </c>
      <c r="I8151" s="53" t="s">
        <v>1408</v>
      </c>
    </row>
    <row r="8152" spans="1:9" ht="17.399999999999999" x14ac:dyDescent="0.3">
      <c r="A8152" s="53" t="s">
        <v>1249</v>
      </c>
      <c r="B8152" s="57">
        <v>45992</v>
      </c>
      <c r="C8152" s="59">
        <v>88362714.010000005</v>
      </c>
      <c r="D8152" s="60">
        <v>95</v>
      </c>
      <c r="E8152" s="54">
        <v>883627.14</v>
      </c>
      <c r="F8152" s="54">
        <v>133636.51999999999</v>
      </c>
      <c r="G8152" s="55">
        <v>0.151</v>
      </c>
      <c r="H8152" s="53">
        <v>0</v>
      </c>
      <c r="I8152" s="53" t="s">
        <v>1409</v>
      </c>
    </row>
    <row r="8153" spans="1:9" ht="17.399999999999999" x14ac:dyDescent="0.3">
      <c r="A8153" s="53" t="s">
        <v>1250</v>
      </c>
      <c r="B8153" s="57">
        <v>45658</v>
      </c>
      <c r="C8153" s="59">
        <v>1078189.06</v>
      </c>
      <c r="D8153" s="60">
        <v>0</v>
      </c>
      <c r="E8153" s="54">
        <v>16172.84</v>
      </c>
      <c r="F8153" s="54">
        <v>17108.009999999998</v>
      </c>
      <c r="G8153" s="55">
        <v>1.0580000000000001</v>
      </c>
      <c r="H8153" s="53">
        <v>0</v>
      </c>
      <c r="I8153" s="53" t="s">
        <v>1408</v>
      </c>
    </row>
    <row r="8154" spans="1:9" ht="17.399999999999999" x14ac:dyDescent="0.3">
      <c r="A8154" s="53" t="s">
        <v>1250</v>
      </c>
      <c r="B8154" s="57">
        <v>45689</v>
      </c>
      <c r="C8154" s="59">
        <v>1052558.07</v>
      </c>
      <c r="D8154" s="60">
        <v>35</v>
      </c>
      <c r="E8154" s="54">
        <v>15788.37</v>
      </c>
      <c r="F8154" s="54">
        <v>11155.72</v>
      </c>
      <c r="G8154" s="55">
        <v>0.70699999999999996</v>
      </c>
      <c r="H8154" s="53">
        <v>0</v>
      </c>
      <c r="I8154" s="53" t="s">
        <v>1410</v>
      </c>
    </row>
    <row r="8155" spans="1:9" ht="17.399999999999999" x14ac:dyDescent="0.3">
      <c r="A8155" s="53" t="s">
        <v>1250</v>
      </c>
      <c r="B8155" s="57">
        <v>45717</v>
      </c>
      <c r="C8155" s="59">
        <v>1029710.67</v>
      </c>
      <c r="D8155" s="60">
        <v>0</v>
      </c>
      <c r="E8155" s="54">
        <v>15445.66</v>
      </c>
      <c r="F8155" s="54">
        <v>15038.22</v>
      </c>
      <c r="G8155" s="55">
        <v>0.97399999999999998</v>
      </c>
      <c r="H8155" s="53">
        <v>0</v>
      </c>
      <c r="I8155" s="53" t="s">
        <v>1408</v>
      </c>
    </row>
    <row r="8156" spans="1:9" ht="17.399999999999999" x14ac:dyDescent="0.3">
      <c r="A8156" s="53" t="s">
        <v>1250</v>
      </c>
      <c r="B8156" s="57">
        <v>45748</v>
      </c>
      <c r="C8156" s="59">
        <v>1006086.42</v>
      </c>
      <c r="D8156" s="60">
        <v>0</v>
      </c>
      <c r="E8156" s="54">
        <v>15091.3</v>
      </c>
      <c r="F8156" s="54">
        <v>16122.45</v>
      </c>
      <c r="G8156" s="55">
        <v>1.0680000000000001</v>
      </c>
      <c r="H8156" s="53">
        <v>0</v>
      </c>
      <c r="I8156" s="53" t="s">
        <v>1408</v>
      </c>
    </row>
    <row r="8157" spans="1:9" ht="17.399999999999999" x14ac:dyDescent="0.3">
      <c r="A8157" s="53" t="s">
        <v>1250</v>
      </c>
      <c r="B8157" s="57">
        <v>45778</v>
      </c>
      <c r="C8157" s="59">
        <v>982684.62</v>
      </c>
      <c r="D8157" s="60">
        <v>0</v>
      </c>
      <c r="E8157" s="54">
        <v>14740.27</v>
      </c>
      <c r="F8157" s="54">
        <v>15394.79</v>
      </c>
      <c r="G8157" s="55">
        <v>1.044</v>
      </c>
      <c r="H8157" s="53">
        <v>0</v>
      </c>
      <c r="I8157" s="53" t="s">
        <v>1408</v>
      </c>
    </row>
    <row r="8158" spans="1:9" ht="17.399999999999999" x14ac:dyDescent="0.3">
      <c r="A8158" s="53" t="s">
        <v>1250</v>
      </c>
      <c r="B8158" s="57">
        <v>45809</v>
      </c>
      <c r="C8158" s="59">
        <v>960113.09</v>
      </c>
      <c r="D8158" s="60">
        <v>15</v>
      </c>
      <c r="E8158" s="54">
        <v>14401.7</v>
      </c>
      <c r="F8158" s="54">
        <v>16012.68</v>
      </c>
      <c r="G8158" s="55">
        <v>1.1120000000000001</v>
      </c>
      <c r="H8158" s="53">
        <v>0</v>
      </c>
      <c r="I8158" s="53" t="s">
        <v>1408</v>
      </c>
    </row>
    <row r="8159" spans="1:9" ht="17.399999999999999" x14ac:dyDescent="0.3">
      <c r="A8159" s="53" t="s">
        <v>1250</v>
      </c>
      <c r="B8159" s="57">
        <v>45839</v>
      </c>
      <c r="C8159" s="59">
        <v>933945.06</v>
      </c>
      <c r="D8159" s="60">
        <v>0</v>
      </c>
      <c r="E8159" s="54">
        <v>14009.18</v>
      </c>
      <c r="F8159" s="54">
        <v>13378.4</v>
      </c>
      <c r="G8159" s="55">
        <v>0.95499999999999996</v>
      </c>
      <c r="H8159" s="53">
        <v>0</v>
      </c>
      <c r="I8159" s="53" t="s">
        <v>1408</v>
      </c>
    </row>
    <row r="8160" spans="1:9" ht="17.399999999999999" x14ac:dyDescent="0.3">
      <c r="A8160" s="53" t="s">
        <v>1250</v>
      </c>
      <c r="B8160" s="57">
        <v>45870</v>
      </c>
      <c r="C8160" s="59">
        <v>913828.44</v>
      </c>
      <c r="D8160" s="60">
        <v>65</v>
      </c>
      <c r="E8160" s="54">
        <v>13707.43</v>
      </c>
      <c r="F8160" s="54">
        <v>11572.15</v>
      </c>
      <c r="G8160" s="55">
        <v>0.84399999999999997</v>
      </c>
      <c r="H8160" s="53">
        <v>0</v>
      </c>
      <c r="I8160" s="53" t="s">
        <v>1411</v>
      </c>
    </row>
    <row r="8161" spans="1:9" ht="17.399999999999999" x14ac:dyDescent="0.3">
      <c r="A8161" s="53" t="s">
        <v>1250</v>
      </c>
      <c r="B8161" s="57">
        <v>45901</v>
      </c>
      <c r="C8161" s="59">
        <v>888523.02</v>
      </c>
      <c r="D8161" s="60">
        <v>0</v>
      </c>
      <c r="E8161" s="54">
        <v>13327.85</v>
      </c>
      <c r="F8161" s="54">
        <v>12986.95</v>
      </c>
      <c r="G8161" s="55">
        <v>0.97399999999999998</v>
      </c>
      <c r="H8161" s="53">
        <v>0</v>
      </c>
      <c r="I8161" s="53" t="s">
        <v>1408</v>
      </c>
    </row>
    <row r="8162" spans="1:9" ht="17.399999999999999" x14ac:dyDescent="0.3">
      <c r="A8162" s="53" t="s">
        <v>1250</v>
      </c>
      <c r="B8162" s="57">
        <v>45931</v>
      </c>
      <c r="C8162" s="59">
        <v>865760.43</v>
      </c>
      <c r="D8162" s="60">
        <v>185</v>
      </c>
      <c r="E8162" s="54">
        <v>12986.41</v>
      </c>
      <c r="F8162" s="54">
        <v>3790.35</v>
      </c>
      <c r="G8162" s="55">
        <v>0.29199999999999998</v>
      </c>
      <c r="H8162" s="53">
        <v>0</v>
      </c>
      <c r="I8162" s="53" t="s">
        <v>1409</v>
      </c>
    </row>
    <row r="8163" spans="1:9" ht="17.399999999999999" x14ac:dyDescent="0.3">
      <c r="A8163" s="53" t="s">
        <v>1250</v>
      </c>
      <c r="B8163" s="57">
        <v>45962</v>
      </c>
      <c r="C8163" s="59">
        <v>845929.88</v>
      </c>
      <c r="D8163" s="60">
        <v>0</v>
      </c>
      <c r="E8163" s="54">
        <v>12688.95</v>
      </c>
      <c r="F8163" s="54">
        <v>13188.73</v>
      </c>
      <c r="G8163" s="55">
        <v>1.0389999999999999</v>
      </c>
      <c r="H8163" s="53">
        <v>0</v>
      </c>
      <c r="I8163" s="53" t="s">
        <v>1408</v>
      </c>
    </row>
    <row r="8164" spans="1:9" ht="17.399999999999999" x14ac:dyDescent="0.3">
      <c r="A8164" s="53" t="s">
        <v>1250</v>
      </c>
      <c r="B8164" s="57">
        <v>45992</v>
      </c>
      <c r="C8164" s="59">
        <v>826358.94</v>
      </c>
      <c r="D8164" s="60">
        <v>15</v>
      </c>
      <c r="E8164" s="54">
        <v>12395.38</v>
      </c>
      <c r="F8164" s="54">
        <v>13684.35</v>
      </c>
      <c r="G8164" s="55">
        <v>1.1040000000000001</v>
      </c>
      <c r="H8164" s="53">
        <v>0</v>
      </c>
      <c r="I8164" s="53" t="s">
        <v>1408</v>
      </c>
    </row>
    <row r="8165" spans="1:9" ht="17.399999999999999" x14ac:dyDescent="0.3">
      <c r="A8165" s="53" t="s">
        <v>1251</v>
      </c>
      <c r="B8165" s="57">
        <v>45658</v>
      </c>
      <c r="C8165" s="59">
        <v>4850772.32</v>
      </c>
      <c r="D8165" s="60">
        <v>0</v>
      </c>
      <c r="E8165" s="54">
        <v>72761.58</v>
      </c>
      <c r="F8165" s="54">
        <v>78091.350000000006</v>
      </c>
      <c r="G8165" s="55">
        <v>1.073</v>
      </c>
      <c r="H8165" s="53">
        <v>0</v>
      </c>
      <c r="I8165" s="53" t="s">
        <v>1408</v>
      </c>
    </row>
    <row r="8166" spans="1:9" ht="17.399999999999999" x14ac:dyDescent="0.3">
      <c r="A8166" s="53" t="s">
        <v>1251</v>
      </c>
      <c r="B8166" s="57">
        <v>45689</v>
      </c>
      <c r="C8166" s="59">
        <v>4708649.5</v>
      </c>
      <c r="D8166" s="60">
        <v>15</v>
      </c>
      <c r="E8166" s="54">
        <v>70629.740000000005</v>
      </c>
      <c r="F8166" s="54">
        <v>67453.88</v>
      </c>
      <c r="G8166" s="55">
        <v>0.95499999999999996</v>
      </c>
      <c r="H8166" s="53">
        <v>0</v>
      </c>
      <c r="I8166" s="53" t="s">
        <v>1408</v>
      </c>
    </row>
    <row r="8167" spans="1:9" ht="17.399999999999999" x14ac:dyDescent="0.3">
      <c r="A8167" s="53" t="s">
        <v>1251</v>
      </c>
      <c r="B8167" s="57">
        <v>45717</v>
      </c>
      <c r="C8167" s="59">
        <v>4574459.96</v>
      </c>
      <c r="D8167" s="60">
        <v>0</v>
      </c>
      <c r="E8167" s="54">
        <v>68616.899999999994</v>
      </c>
      <c r="F8167" s="54">
        <v>76225.27</v>
      </c>
      <c r="G8167" s="55">
        <v>1.111</v>
      </c>
      <c r="H8167" s="53">
        <v>0</v>
      </c>
      <c r="I8167" s="53" t="s">
        <v>1408</v>
      </c>
    </row>
    <row r="8168" spans="1:9" ht="17.399999999999999" x14ac:dyDescent="0.3">
      <c r="A8168" s="53" t="s">
        <v>1251</v>
      </c>
      <c r="B8168" s="57">
        <v>45748</v>
      </c>
      <c r="C8168" s="59">
        <v>4439155.07</v>
      </c>
      <c r="D8168" s="60">
        <v>35</v>
      </c>
      <c r="E8168" s="54">
        <v>66587.33</v>
      </c>
      <c r="F8168" s="54">
        <v>44715.44</v>
      </c>
      <c r="G8168" s="55">
        <v>0.67200000000000004</v>
      </c>
      <c r="H8168" s="53">
        <v>0</v>
      </c>
      <c r="I8168" s="53" t="s">
        <v>1410</v>
      </c>
    </row>
    <row r="8169" spans="1:9" ht="17.399999999999999" x14ac:dyDescent="0.3">
      <c r="A8169" s="53" t="s">
        <v>1251</v>
      </c>
      <c r="B8169" s="57">
        <v>45778</v>
      </c>
      <c r="C8169" s="59">
        <v>4307518.5199999996</v>
      </c>
      <c r="D8169" s="60">
        <v>0</v>
      </c>
      <c r="E8169" s="54">
        <v>64612.78</v>
      </c>
      <c r="F8169" s="54">
        <v>62796.04</v>
      </c>
      <c r="G8169" s="55">
        <v>0.97199999999999998</v>
      </c>
      <c r="H8169" s="53">
        <v>0</v>
      </c>
      <c r="I8169" s="53" t="s">
        <v>1408</v>
      </c>
    </row>
    <row r="8170" spans="1:9" ht="17.399999999999999" x14ac:dyDescent="0.3">
      <c r="A8170" s="53" t="s">
        <v>1251</v>
      </c>
      <c r="B8170" s="57">
        <v>45809</v>
      </c>
      <c r="C8170" s="59">
        <v>4175189.33</v>
      </c>
      <c r="D8170" s="60">
        <v>35</v>
      </c>
      <c r="E8170" s="54">
        <v>62627.839999999997</v>
      </c>
      <c r="F8170" s="54">
        <v>37587.230000000003</v>
      </c>
      <c r="G8170" s="55">
        <v>0.6</v>
      </c>
      <c r="H8170" s="53">
        <v>0</v>
      </c>
      <c r="I8170" s="53" t="s">
        <v>1410</v>
      </c>
    </row>
    <row r="8171" spans="1:9" ht="17.399999999999999" x14ac:dyDescent="0.3">
      <c r="A8171" s="53" t="s">
        <v>1251</v>
      </c>
      <c r="B8171" s="57">
        <v>45839</v>
      </c>
      <c r="C8171" s="59">
        <v>4056042.14</v>
      </c>
      <c r="D8171" s="60">
        <v>0</v>
      </c>
      <c r="E8171" s="54">
        <v>60840.63</v>
      </c>
      <c r="F8171" s="54">
        <v>60579.519999999997</v>
      </c>
      <c r="G8171" s="55">
        <v>0.996</v>
      </c>
      <c r="H8171" s="53">
        <v>0</v>
      </c>
      <c r="I8171" s="53" t="s">
        <v>1408</v>
      </c>
    </row>
    <row r="8172" spans="1:9" ht="17.399999999999999" x14ac:dyDescent="0.3">
      <c r="A8172" s="53" t="s">
        <v>1251</v>
      </c>
      <c r="B8172" s="57">
        <v>45870</v>
      </c>
      <c r="C8172" s="59">
        <v>3939942.07</v>
      </c>
      <c r="D8172" s="60">
        <v>0</v>
      </c>
      <c r="E8172" s="54">
        <v>59099.13</v>
      </c>
      <c r="F8172" s="54">
        <v>64372.12</v>
      </c>
      <c r="G8172" s="55">
        <v>1.089</v>
      </c>
      <c r="H8172" s="53">
        <v>0</v>
      </c>
      <c r="I8172" s="53" t="s">
        <v>1408</v>
      </c>
    </row>
    <row r="8173" spans="1:9" ht="17.399999999999999" x14ac:dyDescent="0.3">
      <c r="A8173" s="53" t="s">
        <v>1251</v>
      </c>
      <c r="B8173" s="57">
        <v>45901</v>
      </c>
      <c r="C8173" s="59">
        <v>3816405.98</v>
      </c>
      <c r="D8173" s="60">
        <v>0</v>
      </c>
      <c r="E8173" s="54">
        <v>57246.09</v>
      </c>
      <c r="F8173" s="54">
        <v>56010.87</v>
      </c>
      <c r="G8173" s="55">
        <v>0.97799999999999998</v>
      </c>
      <c r="H8173" s="53">
        <v>0</v>
      </c>
      <c r="I8173" s="53" t="s">
        <v>1408</v>
      </c>
    </row>
    <row r="8174" spans="1:9" ht="17.399999999999999" x14ac:dyDescent="0.3">
      <c r="A8174" s="53" t="s">
        <v>1251</v>
      </c>
      <c r="B8174" s="57">
        <v>45931</v>
      </c>
      <c r="C8174" s="59">
        <v>3700257.9</v>
      </c>
      <c r="D8174" s="60">
        <v>65</v>
      </c>
      <c r="E8174" s="54">
        <v>55503.87</v>
      </c>
      <c r="F8174" s="54">
        <v>44925.45</v>
      </c>
      <c r="G8174" s="55">
        <v>0.80900000000000005</v>
      </c>
      <c r="H8174" s="53">
        <v>0</v>
      </c>
      <c r="I8174" s="53" t="s">
        <v>1411</v>
      </c>
    </row>
    <row r="8175" spans="1:9" ht="17.399999999999999" x14ac:dyDescent="0.3">
      <c r="A8175" s="53" t="s">
        <v>1251</v>
      </c>
      <c r="B8175" s="57">
        <v>45962</v>
      </c>
      <c r="C8175" s="59">
        <v>3581604.12</v>
      </c>
      <c r="D8175" s="60">
        <v>0</v>
      </c>
      <c r="E8175" s="54">
        <v>53724.06</v>
      </c>
      <c r="F8175" s="54">
        <v>51434.09</v>
      </c>
      <c r="G8175" s="55">
        <v>0.95699999999999996</v>
      </c>
      <c r="H8175" s="53">
        <v>0</v>
      </c>
      <c r="I8175" s="53" t="s">
        <v>1408</v>
      </c>
    </row>
    <row r="8176" spans="1:9" ht="17.399999999999999" x14ac:dyDescent="0.3">
      <c r="A8176" s="53" t="s">
        <v>1251</v>
      </c>
      <c r="B8176" s="57">
        <v>45992</v>
      </c>
      <c r="C8176" s="59">
        <v>3475910.89</v>
      </c>
      <c r="D8176" s="60">
        <v>0</v>
      </c>
      <c r="E8176" s="54">
        <v>52138.66</v>
      </c>
      <c r="F8176" s="54">
        <v>59245.11</v>
      </c>
      <c r="G8176" s="55">
        <v>1.1359999999999999</v>
      </c>
      <c r="H8176" s="53">
        <v>0</v>
      </c>
      <c r="I8176" s="53" t="s">
        <v>1408</v>
      </c>
    </row>
    <row r="8177" spans="1:9" ht="17.399999999999999" x14ac:dyDescent="0.3">
      <c r="A8177" s="53" t="s">
        <v>1252</v>
      </c>
      <c r="B8177" s="57">
        <v>45658</v>
      </c>
      <c r="C8177" s="59">
        <v>2320660.39</v>
      </c>
      <c r="D8177" s="60">
        <v>0</v>
      </c>
      <c r="E8177" s="54">
        <v>34809.910000000003</v>
      </c>
      <c r="F8177" s="54">
        <v>34712.92</v>
      </c>
      <c r="G8177" s="55">
        <v>0.997</v>
      </c>
      <c r="H8177" s="53">
        <v>0</v>
      </c>
      <c r="I8177" s="53" t="s">
        <v>1408</v>
      </c>
    </row>
    <row r="8178" spans="1:9" ht="17.399999999999999" x14ac:dyDescent="0.3">
      <c r="A8178" s="53" t="s">
        <v>1252</v>
      </c>
      <c r="B8178" s="57">
        <v>45689</v>
      </c>
      <c r="C8178" s="59">
        <v>2257112.38</v>
      </c>
      <c r="D8178" s="60">
        <v>0</v>
      </c>
      <c r="E8178" s="54">
        <v>33856.69</v>
      </c>
      <c r="F8178" s="54">
        <v>32328.52</v>
      </c>
      <c r="G8178" s="55">
        <v>0.95499999999999996</v>
      </c>
      <c r="H8178" s="53">
        <v>0</v>
      </c>
      <c r="I8178" s="53" t="s">
        <v>1408</v>
      </c>
    </row>
    <row r="8179" spans="1:9" ht="17.399999999999999" x14ac:dyDescent="0.3">
      <c r="A8179" s="53" t="s">
        <v>1252</v>
      </c>
      <c r="B8179" s="57">
        <v>45717</v>
      </c>
      <c r="C8179" s="59">
        <v>2194883.39</v>
      </c>
      <c r="D8179" s="60">
        <v>35</v>
      </c>
      <c r="E8179" s="54">
        <v>32923.25</v>
      </c>
      <c r="F8179" s="54">
        <v>26858.79</v>
      </c>
      <c r="G8179" s="55">
        <v>0.81599999999999995</v>
      </c>
      <c r="H8179" s="53">
        <v>0</v>
      </c>
      <c r="I8179" s="53" t="s">
        <v>1410</v>
      </c>
    </row>
    <row r="8180" spans="1:9" ht="17.399999999999999" x14ac:dyDescent="0.3">
      <c r="A8180" s="53" t="s">
        <v>1252</v>
      </c>
      <c r="B8180" s="57">
        <v>45748</v>
      </c>
      <c r="C8180" s="59">
        <v>2137150.5299999998</v>
      </c>
      <c r="D8180" s="60">
        <v>0</v>
      </c>
      <c r="E8180" s="54">
        <v>32057.26</v>
      </c>
      <c r="F8180" s="54">
        <v>30712.86</v>
      </c>
      <c r="G8180" s="55">
        <v>0.95799999999999996</v>
      </c>
      <c r="H8180" s="53">
        <v>0</v>
      </c>
      <c r="I8180" s="53" t="s">
        <v>1408</v>
      </c>
    </row>
    <row r="8181" spans="1:9" ht="17.399999999999999" x14ac:dyDescent="0.3">
      <c r="A8181" s="53" t="s">
        <v>1252</v>
      </c>
      <c r="B8181" s="57">
        <v>45778</v>
      </c>
      <c r="C8181" s="59">
        <v>2072717.83</v>
      </c>
      <c r="D8181" s="60">
        <v>0</v>
      </c>
      <c r="E8181" s="54">
        <v>31090.77</v>
      </c>
      <c r="F8181" s="54">
        <v>32625.16</v>
      </c>
      <c r="G8181" s="55">
        <v>1.0489999999999999</v>
      </c>
      <c r="H8181" s="53">
        <v>0</v>
      </c>
      <c r="I8181" s="53" t="s">
        <v>1408</v>
      </c>
    </row>
    <row r="8182" spans="1:9" ht="17.399999999999999" x14ac:dyDescent="0.3">
      <c r="A8182" s="53" t="s">
        <v>1252</v>
      </c>
      <c r="B8182" s="57">
        <v>45809</v>
      </c>
      <c r="C8182" s="59">
        <v>2009948.01</v>
      </c>
      <c r="D8182" s="60">
        <v>0</v>
      </c>
      <c r="E8182" s="54">
        <v>30149.22</v>
      </c>
      <c r="F8182" s="54">
        <v>32874.93</v>
      </c>
      <c r="G8182" s="55">
        <v>1.0900000000000001</v>
      </c>
      <c r="H8182" s="53">
        <v>0</v>
      </c>
      <c r="I8182" s="53" t="s">
        <v>1408</v>
      </c>
    </row>
    <row r="8183" spans="1:9" ht="17.399999999999999" x14ac:dyDescent="0.3">
      <c r="A8183" s="53" t="s">
        <v>1252</v>
      </c>
      <c r="B8183" s="57">
        <v>45839</v>
      </c>
      <c r="C8183" s="59">
        <v>1954502.26</v>
      </c>
      <c r="D8183" s="60">
        <v>185</v>
      </c>
      <c r="E8183" s="54">
        <v>29317.53</v>
      </c>
      <c r="F8183" s="54">
        <v>9388.84</v>
      </c>
      <c r="G8183" s="55">
        <v>0.32</v>
      </c>
      <c r="H8183" s="53">
        <v>0</v>
      </c>
      <c r="I8183" s="53" t="s">
        <v>1409</v>
      </c>
    </row>
    <row r="8184" spans="1:9" ht="17.399999999999999" x14ac:dyDescent="0.3">
      <c r="A8184" s="53" t="s">
        <v>1252</v>
      </c>
      <c r="B8184" s="57">
        <v>45870</v>
      </c>
      <c r="C8184" s="59">
        <v>1894041.11</v>
      </c>
      <c r="D8184" s="60">
        <v>0</v>
      </c>
      <c r="E8184" s="54">
        <v>28410.62</v>
      </c>
      <c r="F8184" s="54">
        <v>32302.240000000002</v>
      </c>
      <c r="G8184" s="55">
        <v>1.137</v>
      </c>
      <c r="H8184" s="53">
        <v>0</v>
      </c>
      <c r="I8184" s="53" t="s">
        <v>1408</v>
      </c>
    </row>
    <row r="8185" spans="1:9" ht="17.399999999999999" x14ac:dyDescent="0.3">
      <c r="A8185" s="53" t="s">
        <v>1252</v>
      </c>
      <c r="B8185" s="57">
        <v>45901</v>
      </c>
      <c r="C8185" s="59">
        <v>1838393.58</v>
      </c>
      <c r="D8185" s="60">
        <v>35</v>
      </c>
      <c r="E8185" s="54">
        <v>27575.9</v>
      </c>
      <c r="F8185" s="54">
        <v>16031.57</v>
      </c>
      <c r="G8185" s="55">
        <v>0.58099999999999996</v>
      </c>
      <c r="H8185" s="53">
        <v>0</v>
      </c>
      <c r="I8185" s="53" t="s">
        <v>1410</v>
      </c>
    </row>
    <row r="8186" spans="1:9" ht="17.399999999999999" x14ac:dyDescent="0.3">
      <c r="A8186" s="53" t="s">
        <v>1252</v>
      </c>
      <c r="B8186" s="57">
        <v>45931</v>
      </c>
      <c r="C8186" s="59">
        <v>1790234.49</v>
      </c>
      <c r="D8186" s="60">
        <v>15</v>
      </c>
      <c r="E8186" s="54">
        <v>26853.52</v>
      </c>
      <c r="F8186" s="54">
        <v>29508.97</v>
      </c>
      <c r="G8186" s="55">
        <v>1.099</v>
      </c>
      <c r="H8186" s="53">
        <v>0</v>
      </c>
      <c r="I8186" s="53" t="s">
        <v>1408</v>
      </c>
    </row>
    <row r="8187" spans="1:9" ht="17.399999999999999" x14ac:dyDescent="0.3">
      <c r="A8187" s="53" t="s">
        <v>1252</v>
      </c>
      <c r="B8187" s="57">
        <v>45962</v>
      </c>
      <c r="C8187" s="59">
        <v>1742604.48</v>
      </c>
      <c r="D8187" s="60">
        <v>0</v>
      </c>
      <c r="E8187" s="54">
        <v>26139.07</v>
      </c>
      <c r="F8187" s="54">
        <v>29010.76</v>
      </c>
      <c r="G8187" s="55">
        <v>1.1100000000000001</v>
      </c>
      <c r="H8187" s="53">
        <v>0</v>
      </c>
      <c r="I8187" s="53" t="s">
        <v>1408</v>
      </c>
    </row>
    <row r="8188" spans="1:9" ht="17.399999999999999" x14ac:dyDescent="0.3">
      <c r="A8188" s="53" t="s">
        <v>1252</v>
      </c>
      <c r="B8188" s="57">
        <v>45992</v>
      </c>
      <c r="C8188" s="59">
        <v>1686024.98</v>
      </c>
      <c r="D8188" s="60">
        <v>0</v>
      </c>
      <c r="E8188" s="54">
        <v>25290.37</v>
      </c>
      <c r="F8188" s="54">
        <v>24084.53</v>
      </c>
      <c r="G8188" s="55">
        <v>0.95199999999999996</v>
      </c>
      <c r="H8188" s="53">
        <v>0</v>
      </c>
      <c r="I8188" s="53" t="s">
        <v>1408</v>
      </c>
    </row>
    <row r="8189" spans="1:9" ht="17.399999999999999" x14ac:dyDescent="0.3">
      <c r="A8189" s="53" t="s">
        <v>1253</v>
      </c>
      <c r="B8189" s="57">
        <v>45931</v>
      </c>
      <c r="C8189" s="59">
        <v>6552308.21</v>
      </c>
      <c r="D8189" s="60">
        <v>35</v>
      </c>
      <c r="E8189" s="54">
        <v>98284.62</v>
      </c>
      <c r="F8189" s="54">
        <v>44165.279999999999</v>
      </c>
      <c r="G8189" s="55">
        <v>0.44900000000000001</v>
      </c>
      <c r="H8189" s="53">
        <v>0</v>
      </c>
      <c r="I8189" s="53" t="s">
        <v>1410</v>
      </c>
    </row>
    <row r="8190" spans="1:9" ht="17.399999999999999" x14ac:dyDescent="0.3">
      <c r="A8190" s="53" t="s">
        <v>1253</v>
      </c>
      <c r="B8190" s="57">
        <v>45962</v>
      </c>
      <c r="C8190" s="59">
        <v>6408936.1100000003</v>
      </c>
      <c r="D8190" s="60">
        <v>0</v>
      </c>
      <c r="E8190" s="54">
        <v>96134.04</v>
      </c>
      <c r="F8190" s="54">
        <v>104361.59</v>
      </c>
      <c r="G8190" s="55">
        <v>1.0860000000000001</v>
      </c>
      <c r="H8190" s="53">
        <v>0</v>
      </c>
      <c r="I8190" s="53" t="s">
        <v>1408</v>
      </c>
    </row>
    <row r="8191" spans="1:9" ht="17.399999999999999" x14ac:dyDescent="0.3">
      <c r="A8191" s="53" t="s">
        <v>1253</v>
      </c>
      <c r="B8191" s="57">
        <v>45992</v>
      </c>
      <c r="C8191" s="59">
        <v>6260178.5199999996</v>
      </c>
      <c r="D8191" s="60">
        <v>0</v>
      </c>
      <c r="E8191" s="54">
        <v>93902.68</v>
      </c>
      <c r="F8191" s="54">
        <v>93693.09</v>
      </c>
      <c r="G8191" s="55">
        <v>0.998</v>
      </c>
      <c r="H8191" s="53">
        <v>0</v>
      </c>
      <c r="I8191" s="53" t="s">
        <v>1408</v>
      </c>
    </row>
    <row r="8192" spans="1:9" ht="17.399999999999999" x14ac:dyDescent="0.3">
      <c r="A8192" s="53" t="s">
        <v>1254</v>
      </c>
      <c r="B8192" s="57">
        <v>45658</v>
      </c>
      <c r="C8192" s="59">
        <v>15240109.689999999</v>
      </c>
      <c r="D8192" s="60">
        <v>0</v>
      </c>
      <c r="E8192" s="54">
        <v>228601.65</v>
      </c>
      <c r="F8192" s="54">
        <v>237471.35999999999</v>
      </c>
      <c r="G8192" s="55">
        <v>1.0389999999999999</v>
      </c>
      <c r="H8192" s="53">
        <v>0</v>
      </c>
      <c r="I8192" s="53" t="s">
        <v>1408</v>
      </c>
    </row>
    <row r="8193" spans="1:9" ht="17.399999999999999" x14ac:dyDescent="0.3">
      <c r="A8193" s="53" t="s">
        <v>1254</v>
      </c>
      <c r="B8193" s="57">
        <v>45689</v>
      </c>
      <c r="C8193" s="59">
        <v>14911372.800000001</v>
      </c>
      <c r="D8193" s="60">
        <v>65</v>
      </c>
      <c r="E8193" s="54">
        <v>223670.59</v>
      </c>
      <c r="F8193" s="54">
        <v>106863.73</v>
      </c>
      <c r="G8193" s="55">
        <v>0.47799999999999998</v>
      </c>
      <c r="H8193" s="53">
        <v>0</v>
      </c>
      <c r="I8193" s="53" t="s">
        <v>1411</v>
      </c>
    </row>
    <row r="8194" spans="1:9" ht="17.399999999999999" x14ac:dyDescent="0.3">
      <c r="A8194" s="53" t="s">
        <v>1254</v>
      </c>
      <c r="B8194" s="57">
        <v>45717</v>
      </c>
      <c r="C8194" s="59">
        <v>14504961.039999999</v>
      </c>
      <c r="D8194" s="60">
        <v>0</v>
      </c>
      <c r="E8194" s="54">
        <v>217574.42</v>
      </c>
      <c r="F8194" s="54">
        <v>221595.01</v>
      </c>
      <c r="G8194" s="55">
        <v>1.018</v>
      </c>
      <c r="H8194" s="53">
        <v>0</v>
      </c>
      <c r="I8194" s="53" t="s">
        <v>1408</v>
      </c>
    </row>
    <row r="8195" spans="1:9" ht="17.399999999999999" x14ac:dyDescent="0.3">
      <c r="A8195" s="53" t="s">
        <v>1254</v>
      </c>
      <c r="B8195" s="57">
        <v>45748</v>
      </c>
      <c r="C8195" s="59">
        <v>14180796.09</v>
      </c>
      <c r="D8195" s="60">
        <v>15</v>
      </c>
      <c r="E8195" s="54">
        <v>212711.94</v>
      </c>
      <c r="F8195" s="54">
        <v>226576.96</v>
      </c>
      <c r="G8195" s="55">
        <v>1.0649999999999999</v>
      </c>
      <c r="H8195" s="53">
        <v>0</v>
      </c>
      <c r="I8195" s="53" t="s">
        <v>1408</v>
      </c>
    </row>
    <row r="8196" spans="1:9" ht="17.399999999999999" x14ac:dyDescent="0.3">
      <c r="A8196" s="53" t="s">
        <v>1254</v>
      </c>
      <c r="B8196" s="57">
        <v>45778</v>
      </c>
      <c r="C8196" s="59">
        <v>13841118.74</v>
      </c>
      <c r="D8196" s="60">
        <v>0</v>
      </c>
      <c r="E8196" s="54">
        <v>207616.78</v>
      </c>
      <c r="F8196" s="54">
        <v>200906.27</v>
      </c>
      <c r="G8196" s="55">
        <v>0.96799999999999997</v>
      </c>
      <c r="H8196" s="53">
        <v>0</v>
      </c>
      <c r="I8196" s="53" t="s">
        <v>1408</v>
      </c>
    </row>
    <row r="8197" spans="1:9" ht="17.399999999999999" x14ac:dyDescent="0.3">
      <c r="A8197" s="53" t="s">
        <v>1254</v>
      </c>
      <c r="B8197" s="57">
        <v>45809</v>
      </c>
      <c r="C8197" s="59">
        <v>13511314.43</v>
      </c>
      <c r="D8197" s="60">
        <v>65</v>
      </c>
      <c r="E8197" s="54">
        <v>202669.72</v>
      </c>
      <c r="F8197" s="54">
        <v>124584.31</v>
      </c>
      <c r="G8197" s="55">
        <v>0.61499999999999999</v>
      </c>
      <c r="H8197" s="53">
        <v>0</v>
      </c>
      <c r="I8197" s="53" t="s">
        <v>1411</v>
      </c>
    </row>
    <row r="8198" spans="1:9" ht="17.399999999999999" x14ac:dyDescent="0.3">
      <c r="A8198" s="53" t="s">
        <v>1254</v>
      </c>
      <c r="B8198" s="57">
        <v>45839</v>
      </c>
      <c r="C8198" s="59">
        <v>13149763.93</v>
      </c>
      <c r="D8198" s="60">
        <v>95</v>
      </c>
      <c r="E8198" s="54">
        <v>197246.46</v>
      </c>
      <c r="F8198" s="54">
        <v>30758.59</v>
      </c>
      <c r="G8198" s="55">
        <v>0.156</v>
      </c>
      <c r="H8198" s="53">
        <v>0</v>
      </c>
      <c r="I8198" s="53" t="s">
        <v>1409</v>
      </c>
    </row>
    <row r="8199" spans="1:9" ht="17.399999999999999" x14ac:dyDescent="0.3">
      <c r="A8199" s="53" t="s">
        <v>1254</v>
      </c>
      <c r="B8199" s="57">
        <v>45870</v>
      </c>
      <c r="C8199" s="59">
        <v>12861294.43</v>
      </c>
      <c r="D8199" s="60">
        <v>0</v>
      </c>
      <c r="E8199" s="54">
        <v>192919.42</v>
      </c>
      <c r="F8199" s="54">
        <v>216377.19</v>
      </c>
      <c r="G8199" s="55">
        <v>1.1220000000000001</v>
      </c>
      <c r="H8199" s="53">
        <v>0</v>
      </c>
      <c r="I8199" s="53" t="s">
        <v>1408</v>
      </c>
    </row>
    <row r="8200" spans="1:9" ht="17.399999999999999" x14ac:dyDescent="0.3">
      <c r="A8200" s="53" t="s">
        <v>1254</v>
      </c>
      <c r="B8200" s="57">
        <v>45901</v>
      </c>
      <c r="C8200" s="59">
        <v>12587486.710000001</v>
      </c>
      <c r="D8200" s="60">
        <v>35</v>
      </c>
      <c r="E8200" s="54">
        <v>188812.3</v>
      </c>
      <c r="F8200" s="54">
        <v>110735.84</v>
      </c>
      <c r="G8200" s="55">
        <v>0.58599999999999997</v>
      </c>
      <c r="H8200" s="53">
        <v>0</v>
      </c>
      <c r="I8200" s="53" t="s">
        <v>1410</v>
      </c>
    </row>
    <row r="8201" spans="1:9" ht="17.399999999999999" x14ac:dyDescent="0.3">
      <c r="A8201" s="53" t="s">
        <v>1254</v>
      </c>
      <c r="B8201" s="57">
        <v>45931</v>
      </c>
      <c r="C8201" s="59">
        <v>12292651.5</v>
      </c>
      <c r="D8201" s="60">
        <v>95</v>
      </c>
      <c r="E8201" s="54">
        <v>184389.77</v>
      </c>
      <c r="F8201" s="54">
        <v>80932.789999999994</v>
      </c>
      <c r="G8201" s="55">
        <v>0.439</v>
      </c>
      <c r="H8201" s="53">
        <v>0</v>
      </c>
      <c r="I8201" s="53" t="s">
        <v>1409</v>
      </c>
    </row>
    <row r="8202" spans="1:9" ht="17.399999999999999" x14ac:dyDescent="0.3">
      <c r="A8202" s="53" t="s">
        <v>1254</v>
      </c>
      <c r="B8202" s="57">
        <v>45962</v>
      </c>
      <c r="C8202" s="59">
        <v>11970117.26</v>
      </c>
      <c r="D8202" s="60">
        <v>95</v>
      </c>
      <c r="E8202" s="54">
        <v>179551.76</v>
      </c>
      <c r="F8202" s="54">
        <v>33050.199999999997</v>
      </c>
      <c r="G8202" s="55">
        <v>0.184</v>
      </c>
      <c r="H8202" s="53">
        <v>0</v>
      </c>
      <c r="I8202" s="53" t="s">
        <v>1409</v>
      </c>
    </row>
    <row r="8203" spans="1:9" ht="17.399999999999999" x14ac:dyDescent="0.3">
      <c r="A8203" s="53" t="s">
        <v>1254</v>
      </c>
      <c r="B8203" s="57">
        <v>45992</v>
      </c>
      <c r="C8203" s="59">
        <v>11637959.810000001</v>
      </c>
      <c r="D8203" s="60">
        <v>15</v>
      </c>
      <c r="E8203" s="54">
        <v>174569.4</v>
      </c>
      <c r="F8203" s="54">
        <v>191688.61</v>
      </c>
      <c r="G8203" s="55">
        <v>1.0980000000000001</v>
      </c>
      <c r="H8203" s="53">
        <v>0</v>
      </c>
      <c r="I8203" s="53" t="s">
        <v>1408</v>
      </c>
    </row>
    <row r="8204" spans="1:9" ht="17.399999999999999" x14ac:dyDescent="0.3">
      <c r="A8204" s="53" t="s">
        <v>1256</v>
      </c>
      <c r="B8204" s="57">
        <v>45658</v>
      </c>
      <c r="C8204" s="59">
        <v>4158205.15</v>
      </c>
      <c r="D8204" s="60">
        <v>0</v>
      </c>
      <c r="E8204" s="54">
        <v>62373.08</v>
      </c>
      <c r="F8204" s="54">
        <v>64928.75</v>
      </c>
      <c r="G8204" s="55">
        <v>1.0409999999999999</v>
      </c>
      <c r="H8204" s="53">
        <v>0</v>
      </c>
      <c r="I8204" s="53" t="s">
        <v>1408</v>
      </c>
    </row>
    <row r="8205" spans="1:9" ht="17.399999999999999" x14ac:dyDescent="0.3">
      <c r="A8205" s="53" t="s">
        <v>1256</v>
      </c>
      <c r="B8205" s="57">
        <v>45689</v>
      </c>
      <c r="C8205" s="59">
        <v>4044028.93</v>
      </c>
      <c r="D8205" s="60">
        <v>0</v>
      </c>
      <c r="E8205" s="54">
        <v>60660.43</v>
      </c>
      <c r="F8205" s="54">
        <v>67769.41</v>
      </c>
      <c r="G8205" s="55">
        <v>1.117</v>
      </c>
      <c r="H8205" s="53">
        <v>0</v>
      </c>
      <c r="I8205" s="53" t="s">
        <v>1408</v>
      </c>
    </row>
    <row r="8206" spans="1:9" ht="17.399999999999999" x14ac:dyDescent="0.3">
      <c r="A8206" s="53" t="s">
        <v>1256</v>
      </c>
      <c r="B8206" s="57">
        <v>45717</v>
      </c>
      <c r="C8206" s="59">
        <v>3925221.64</v>
      </c>
      <c r="D8206" s="60">
        <v>0</v>
      </c>
      <c r="E8206" s="54">
        <v>58878.32</v>
      </c>
      <c r="F8206" s="54">
        <v>61697.919999999998</v>
      </c>
      <c r="G8206" s="55">
        <v>1.048</v>
      </c>
      <c r="H8206" s="53">
        <v>0</v>
      </c>
      <c r="I8206" s="53" t="s">
        <v>1408</v>
      </c>
    </row>
    <row r="8207" spans="1:9" ht="17.399999999999999" x14ac:dyDescent="0.3">
      <c r="A8207" s="53" t="s">
        <v>1256</v>
      </c>
      <c r="B8207" s="57">
        <v>45748</v>
      </c>
      <c r="C8207" s="59">
        <v>3820006.94</v>
      </c>
      <c r="D8207" s="60">
        <v>0</v>
      </c>
      <c r="E8207" s="54">
        <v>57300.1</v>
      </c>
      <c r="F8207" s="54">
        <v>56234.5</v>
      </c>
      <c r="G8207" s="55">
        <v>0.98099999999999998</v>
      </c>
      <c r="H8207" s="53">
        <v>0</v>
      </c>
      <c r="I8207" s="53" t="s">
        <v>1408</v>
      </c>
    </row>
    <row r="8208" spans="1:9" ht="17.399999999999999" x14ac:dyDescent="0.3">
      <c r="A8208" s="53" t="s">
        <v>1256</v>
      </c>
      <c r="B8208" s="57">
        <v>45778</v>
      </c>
      <c r="C8208" s="59">
        <v>3713149.01</v>
      </c>
      <c r="D8208" s="60">
        <v>0</v>
      </c>
      <c r="E8208" s="54">
        <v>55697.24</v>
      </c>
      <c r="F8208" s="54">
        <v>57292.7</v>
      </c>
      <c r="G8208" s="55">
        <v>1.0289999999999999</v>
      </c>
      <c r="H8208" s="53">
        <v>0</v>
      </c>
      <c r="I8208" s="53" t="s">
        <v>1408</v>
      </c>
    </row>
    <row r="8209" spans="1:9" ht="17.399999999999999" x14ac:dyDescent="0.3">
      <c r="A8209" s="53" t="s">
        <v>1256</v>
      </c>
      <c r="B8209" s="57">
        <v>45809</v>
      </c>
      <c r="C8209" s="59">
        <v>3609338.16</v>
      </c>
      <c r="D8209" s="60">
        <v>0</v>
      </c>
      <c r="E8209" s="54">
        <v>54140.07</v>
      </c>
      <c r="F8209" s="54">
        <v>52445.34</v>
      </c>
      <c r="G8209" s="55">
        <v>0.96899999999999997</v>
      </c>
      <c r="H8209" s="53">
        <v>0</v>
      </c>
      <c r="I8209" s="53" t="s">
        <v>1408</v>
      </c>
    </row>
    <row r="8210" spans="1:9" ht="17.399999999999999" x14ac:dyDescent="0.3">
      <c r="A8210" s="53" t="s">
        <v>1256</v>
      </c>
      <c r="B8210" s="57">
        <v>45839</v>
      </c>
      <c r="C8210" s="59">
        <v>3506055.86</v>
      </c>
      <c r="D8210" s="60">
        <v>0</v>
      </c>
      <c r="E8210" s="54">
        <v>52590.84</v>
      </c>
      <c r="F8210" s="54">
        <v>55445.68</v>
      </c>
      <c r="G8210" s="55">
        <v>1.054</v>
      </c>
      <c r="H8210" s="53">
        <v>0</v>
      </c>
      <c r="I8210" s="53" t="s">
        <v>1408</v>
      </c>
    </row>
    <row r="8211" spans="1:9" ht="17.399999999999999" x14ac:dyDescent="0.3">
      <c r="A8211" s="53" t="s">
        <v>1256</v>
      </c>
      <c r="B8211" s="57">
        <v>45870</v>
      </c>
      <c r="C8211" s="59">
        <v>3401629</v>
      </c>
      <c r="D8211" s="60">
        <v>0</v>
      </c>
      <c r="E8211" s="54">
        <v>51024.43</v>
      </c>
      <c r="F8211" s="54">
        <v>54016.11</v>
      </c>
      <c r="G8211" s="55">
        <v>1.0589999999999999</v>
      </c>
      <c r="H8211" s="53">
        <v>0</v>
      </c>
      <c r="I8211" s="53" t="s">
        <v>1408</v>
      </c>
    </row>
    <row r="8212" spans="1:9" ht="17.399999999999999" x14ac:dyDescent="0.3">
      <c r="A8212" s="53" t="s">
        <v>1256</v>
      </c>
      <c r="B8212" s="57">
        <v>45901</v>
      </c>
      <c r="C8212" s="59">
        <v>3301315.6</v>
      </c>
      <c r="D8212" s="60">
        <v>0</v>
      </c>
      <c r="E8212" s="54">
        <v>49519.73</v>
      </c>
      <c r="F8212" s="54">
        <v>52394.83</v>
      </c>
      <c r="G8212" s="55">
        <v>1.0580000000000001</v>
      </c>
      <c r="H8212" s="53">
        <v>0</v>
      </c>
      <c r="I8212" s="53" t="s">
        <v>1408</v>
      </c>
    </row>
    <row r="8213" spans="1:9" ht="17.399999999999999" x14ac:dyDescent="0.3">
      <c r="A8213" s="53" t="s">
        <v>1256</v>
      </c>
      <c r="B8213" s="57">
        <v>45931</v>
      </c>
      <c r="C8213" s="59">
        <v>3210814.2</v>
      </c>
      <c r="D8213" s="60">
        <v>65</v>
      </c>
      <c r="E8213" s="54">
        <v>48162.21</v>
      </c>
      <c r="F8213" s="54">
        <v>28906.880000000001</v>
      </c>
      <c r="G8213" s="55">
        <v>0.6</v>
      </c>
      <c r="H8213" s="53">
        <v>0</v>
      </c>
      <c r="I8213" s="53" t="s">
        <v>1411</v>
      </c>
    </row>
    <row r="8214" spans="1:9" ht="17.399999999999999" x14ac:dyDescent="0.3">
      <c r="A8214" s="53" t="s">
        <v>1256</v>
      </c>
      <c r="B8214" s="57">
        <v>45962</v>
      </c>
      <c r="C8214" s="59">
        <v>3123846.02</v>
      </c>
      <c r="D8214" s="60">
        <v>0</v>
      </c>
      <c r="E8214" s="54">
        <v>46857.69</v>
      </c>
      <c r="F8214" s="54">
        <v>45483.13</v>
      </c>
      <c r="G8214" s="55">
        <v>0.97099999999999997</v>
      </c>
      <c r="H8214" s="53">
        <v>0</v>
      </c>
      <c r="I8214" s="53" t="s">
        <v>1408</v>
      </c>
    </row>
    <row r="8215" spans="1:9" ht="17.399999999999999" x14ac:dyDescent="0.3">
      <c r="A8215" s="53" t="s">
        <v>1256</v>
      </c>
      <c r="B8215" s="57">
        <v>45992</v>
      </c>
      <c r="C8215" s="59">
        <v>3038382.57</v>
      </c>
      <c r="D8215" s="60">
        <v>0</v>
      </c>
      <c r="E8215" s="54">
        <v>45575.74</v>
      </c>
      <c r="F8215" s="54">
        <v>48903.25</v>
      </c>
      <c r="G8215" s="55">
        <v>1.073</v>
      </c>
      <c r="H8215" s="53">
        <v>0</v>
      </c>
      <c r="I8215" s="53" t="s">
        <v>1408</v>
      </c>
    </row>
    <row r="8216" spans="1:9" ht="17.399999999999999" x14ac:dyDescent="0.3">
      <c r="A8216" s="53" t="s">
        <v>1258</v>
      </c>
      <c r="B8216" s="57">
        <v>45658</v>
      </c>
      <c r="C8216" s="59">
        <v>12840515.279999999</v>
      </c>
      <c r="D8216" s="60">
        <v>0</v>
      </c>
      <c r="E8216" s="54">
        <v>192607.73</v>
      </c>
      <c r="F8216" s="54">
        <v>192610.83</v>
      </c>
      <c r="G8216" s="55">
        <v>1</v>
      </c>
      <c r="H8216" s="53">
        <v>0</v>
      </c>
      <c r="I8216" s="53" t="s">
        <v>1408</v>
      </c>
    </row>
    <row r="8217" spans="1:9" ht="17.399999999999999" x14ac:dyDescent="0.3">
      <c r="A8217" s="53" t="s">
        <v>1258</v>
      </c>
      <c r="B8217" s="57">
        <v>45689</v>
      </c>
      <c r="C8217" s="59">
        <v>12543672.01</v>
      </c>
      <c r="D8217" s="60">
        <v>0</v>
      </c>
      <c r="E8217" s="54">
        <v>188155.08</v>
      </c>
      <c r="F8217" s="54">
        <v>203165.49</v>
      </c>
      <c r="G8217" s="55">
        <v>1.08</v>
      </c>
      <c r="H8217" s="53">
        <v>0</v>
      </c>
      <c r="I8217" s="53" t="s">
        <v>1408</v>
      </c>
    </row>
    <row r="8218" spans="1:9" ht="17.399999999999999" x14ac:dyDescent="0.3">
      <c r="A8218" s="53" t="s">
        <v>1258</v>
      </c>
      <c r="B8218" s="57">
        <v>45717</v>
      </c>
      <c r="C8218" s="59">
        <v>12230072.869999999</v>
      </c>
      <c r="D8218" s="60">
        <v>0</v>
      </c>
      <c r="E8218" s="54">
        <v>183451.09</v>
      </c>
      <c r="F8218" s="54">
        <v>179219.88</v>
      </c>
      <c r="G8218" s="55">
        <v>0.97699999999999998</v>
      </c>
      <c r="H8218" s="53">
        <v>0</v>
      </c>
      <c r="I8218" s="53" t="s">
        <v>1408</v>
      </c>
    </row>
    <row r="8219" spans="1:9" ht="17.399999999999999" x14ac:dyDescent="0.3">
      <c r="A8219" s="53" t="s">
        <v>1258</v>
      </c>
      <c r="B8219" s="57">
        <v>45748</v>
      </c>
      <c r="C8219" s="59">
        <v>11958225.109999999</v>
      </c>
      <c r="D8219" s="60">
        <v>0</v>
      </c>
      <c r="E8219" s="54">
        <v>179373.38</v>
      </c>
      <c r="F8219" s="54">
        <v>178882.66</v>
      </c>
      <c r="G8219" s="55">
        <v>0.997</v>
      </c>
      <c r="H8219" s="53">
        <v>0</v>
      </c>
      <c r="I8219" s="53" t="s">
        <v>1408</v>
      </c>
    </row>
    <row r="8220" spans="1:9" ht="17.399999999999999" x14ac:dyDescent="0.3">
      <c r="A8220" s="53" t="s">
        <v>1258</v>
      </c>
      <c r="B8220" s="57">
        <v>45778</v>
      </c>
      <c r="C8220" s="59">
        <v>11654352.83</v>
      </c>
      <c r="D8220" s="60">
        <v>15</v>
      </c>
      <c r="E8220" s="54">
        <v>174815.29</v>
      </c>
      <c r="F8220" s="54">
        <v>200222.34</v>
      </c>
      <c r="G8220" s="55">
        <v>1.145</v>
      </c>
      <c r="H8220" s="53">
        <v>0</v>
      </c>
      <c r="I8220" s="53" t="s">
        <v>1408</v>
      </c>
    </row>
    <row r="8221" spans="1:9" ht="17.399999999999999" x14ac:dyDescent="0.3">
      <c r="A8221" s="53" t="s">
        <v>1258</v>
      </c>
      <c r="B8221" s="57">
        <v>45809</v>
      </c>
      <c r="C8221" s="59">
        <v>11361570.17</v>
      </c>
      <c r="D8221" s="60">
        <v>15</v>
      </c>
      <c r="E8221" s="54">
        <v>170423.55</v>
      </c>
      <c r="F8221" s="54">
        <v>165490.14000000001</v>
      </c>
      <c r="G8221" s="55">
        <v>0.97099999999999997</v>
      </c>
      <c r="H8221" s="53">
        <v>0</v>
      </c>
      <c r="I8221" s="53" t="s">
        <v>1408</v>
      </c>
    </row>
    <row r="8222" spans="1:9" ht="17.399999999999999" x14ac:dyDescent="0.3">
      <c r="A8222" s="53" t="s">
        <v>1258</v>
      </c>
      <c r="B8222" s="57">
        <v>45839</v>
      </c>
      <c r="C8222" s="59">
        <v>11044036.83</v>
      </c>
      <c r="D8222" s="60">
        <v>0</v>
      </c>
      <c r="E8222" s="54">
        <v>165660.54999999999</v>
      </c>
      <c r="F8222" s="54">
        <v>183754.1</v>
      </c>
      <c r="G8222" s="55">
        <v>1.109</v>
      </c>
      <c r="H8222" s="53">
        <v>0</v>
      </c>
      <c r="I8222" s="53" t="s">
        <v>1408</v>
      </c>
    </row>
    <row r="8223" spans="1:9" ht="17.399999999999999" x14ac:dyDescent="0.3">
      <c r="A8223" s="53" t="s">
        <v>1258</v>
      </c>
      <c r="B8223" s="57">
        <v>45870</v>
      </c>
      <c r="C8223" s="59">
        <v>10759941.640000001</v>
      </c>
      <c r="D8223" s="60">
        <v>0</v>
      </c>
      <c r="E8223" s="54">
        <v>161399.12</v>
      </c>
      <c r="F8223" s="54">
        <v>184416.11</v>
      </c>
      <c r="G8223" s="55">
        <v>1.143</v>
      </c>
      <c r="H8223" s="53">
        <v>0</v>
      </c>
      <c r="I8223" s="53" t="s">
        <v>1408</v>
      </c>
    </row>
    <row r="8224" spans="1:9" ht="17.399999999999999" x14ac:dyDescent="0.3">
      <c r="A8224" s="53" t="s">
        <v>1258</v>
      </c>
      <c r="B8224" s="57">
        <v>45901</v>
      </c>
      <c r="C8224" s="59">
        <v>10532411.35</v>
      </c>
      <c r="D8224" s="60">
        <v>65</v>
      </c>
      <c r="E8224" s="54">
        <v>157986.17000000001</v>
      </c>
      <c r="F8224" s="54">
        <v>85390.99</v>
      </c>
      <c r="G8224" s="55">
        <v>0.54</v>
      </c>
      <c r="H8224" s="53">
        <v>0</v>
      </c>
      <c r="I8224" s="53" t="s">
        <v>1411</v>
      </c>
    </row>
    <row r="8225" spans="1:9" ht="17.399999999999999" x14ac:dyDescent="0.3">
      <c r="A8225" s="53" t="s">
        <v>1258</v>
      </c>
      <c r="B8225" s="57">
        <v>45931</v>
      </c>
      <c r="C8225" s="59">
        <v>10270228.369999999</v>
      </c>
      <c r="D8225" s="60">
        <v>95</v>
      </c>
      <c r="E8225" s="54">
        <v>154053.43</v>
      </c>
      <c r="F8225" s="54">
        <v>75996.41</v>
      </c>
      <c r="G8225" s="55">
        <v>0.49299999999999999</v>
      </c>
      <c r="H8225" s="53">
        <v>0</v>
      </c>
      <c r="I8225" s="53" t="s">
        <v>1409</v>
      </c>
    </row>
    <row r="8226" spans="1:9" ht="17.399999999999999" x14ac:dyDescent="0.3">
      <c r="A8226" s="53" t="s">
        <v>1258</v>
      </c>
      <c r="B8226" s="57">
        <v>45962</v>
      </c>
      <c r="C8226" s="59">
        <v>10009942.85</v>
      </c>
      <c r="D8226" s="60">
        <v>0</v>
      </c>
      <c r="E8226" s="54">
        <v>150149.14000000001</v>
      </c>
      <c r="F8226" s="54">
        <v>164806.37</v>
      </c>
      <c r="G8226" s="55">
        <v>1.0980000000000001</v>
      </c>
      <c r="H8226" s="53">
        <v>0</v>
      </c>
      <c r="I8226" s="53" t="s">
        <v>1408</v>
      </c>
    </row>
    <row r="8227" spans="1:9" ht="17.399999999999999" x14ac:dyDescent="0.3">
      <c r="A8227" s="53" t="s">
        <v>1258</v>
      </c>
      <c r="B8227" s="57">
        <v>45992</v>
      </c>
      <c r="C8227" s="59">
        <v>9779252.8599999994</v>
      </c>
      <c r="D8227" s="60">
        <v>35</v>
      </c>
      <c r="E8227" s="54">
        <v>146688.79</v>
      </c>
      <c r="F8227" s="54">
        <v>83149.39</v>
      </c>
      <c r="G8227" s="55">
        <v>0.56699999999999995</v>
      </c>
      <c r="H8227" s="53">
        <v>0</v>
      </c>
      <c r="I8227" s="53" t="s">
        <v>1410</v>
      </c>
    </row>
    <row r="8228" spans="1:9" ht="17.399999999999999" x14ac:dyDescent="0.3">
      <c r="A8228" s="53" t="s">
        <v>1259</v>
      </c>
      <c r="B8228" s="57">
        <v>45658</v>
      </c>
      <c r="C8228" s="59">
        <v>7351608.29</v>
      </c>
      <c r="D8228" s="60">
        <v>0</v>
      </c>
      <c r="E8228" s="54">
        <v>73516.08</v>
      </c>
      <c r="F8228" s="54">
        <v>79793.53</v>
      </c>
      <c r="G8228" s="55">
        <v>1.085</v>
      </c>
      <c r="H8228" s="53">
        <v>0</v>
      </c>
      <c r="I8228" s="53" t="s">
        <v>1408</v>
      </c>
    </row>
    <row r="8229" spans="1:9" ht="17.399999999999999" x14ac:dyDescent="0.3">
      <c r="A8229" s="53" t="s">
        <v>1259</v>
      </c>
      <c r="B8229" s="57">
        <v>45689</v>
      </c>
      <c r="C8229" s="59">
        <v>7216251.8899999997</v>
      </c>
      <c r="D8229" s="60">
        <v>0</v>
      </c>
      <c r="E8229" s="54">
        <v>72162.52</v>
      </c>
      <c r="F8229" s="54">
        <v>69587.39</v>
      </c>
      <c r="G8229" s="55">
        <v>0.96399999999999997</v>
      </c>
      <c r="H8229" s="53">
        <v>0</v>
      </c>
      <c r="I8229" s="53" t="s">
        <v>1408</v>
      </c>
    </row>
    <row r="8230" spans="1:9" ht="17.399999999999999" x14ac:dyDescent="0.3">
      <c r="A8230" s="53" t="s">
        <v>1259</v>
      </c>
      <c r="B8230" s="57">
        <v>45717</v>
      </c>
      <c r="C8230" s="59">
        <v>7071941.8899999997</v>
      </c>
      <c r="D8230" s="60">
        <v>0</v>
      </c>
      <c r="E8230" s="54">
        <v>70719.42</v>
      </c>
      <c r="F8230" s="54">
        <v>80827.92</v>
      </c>
      <c r="G8230" s="55">
        <v>1.143</v>
      </c>
      <c r="H8230" s="53">
        <v>0</v>
      </c>
      <c r="I8230" s="53" t="s">
        <v>1408</v>
      </c>
    </row>
    <row r="8231" spans="1:9" ht="17.399999999999999" x14ac:dyDescent="0.3">
      <c r="A8231" s="53" t="s">
        <v>1259</v>
      </c>
      <c r="B8231" s="57">
        <v>45748</v>
      </c>
      <c r="C8231" s="59">
        <v>6937339.2000000002</v>
      </c>
      <c r="D8231" s="60">
        <v>0</v>
      </c>
      <c r="E8231" s="54">
        <v>69373.39</v>
      </c>
      <c r="F8231" s="54">
        <v>67849.179999999993</v>
      </c>
      <c r="G8231" s="55">
        <v>0.97799999999999998</v>
      </c>
      <c r="H8231" s="53">
        <v>0</v>
      </c>
      <c r="I8231" s="53" t="s">
        <v>1408</v>
      </c>
    </row>
    <row r="8232" spans="1:9" ht="17.399999999999999" x14ac:dyDescent="0.3">
      <c r="A8232" s="53" t="s">
        <v>1259</v>
      </c>
      <c r="B8232" s="57">
        <v>45778</v>
      </c>
      <c r="C8232" s="59">
        <v>6797934</v>
      </c>
      <c r="D8232" s="60">
        <v>0</v>
      </c>
      <c r="E8232" s="54">
        <v>67979.34</v>
      </c>
      <c r="F8232" s="54">
        <v>64630.65</v>
      </c>
      <c r="G8232" s="55">
        <v>0.95099999999999996</v>
      </c>
      <c r="H8232" s="53">
        <v>0</v>
      </c>
      <c r="I8232" s="53" t="s">
        <v>1408</v>
      </c>
    </row>
    <row r="8233" spans="1:9" ht="17.399999999999999" x14ac:dyDescent="0.3">
      <c r="A8233" s="53" t="s">
        <v>1259</v>
      </c>
      <c r="B8233" s="57">
        <v>45809</v>
      </c>
      <c r="C8233" s="59">
        <v>6673034.9400000004</v>
      </c>
      <c r="D8233" s="60">
        <v>15</v>
      </c>
      <c r="E8233" s="54">
        <v>66730.350000000006</v>
      </c>
      <c r="F8233" s="54">
        <v>73323.03</v>
      </c>
      <c r="G8233" s="55">
        <v>1.099</v>
      </c>
      <c r="H8233" s="53">
        <v>0</v>
      </c>
      <c r="I8233" s="53" t="s">
        <v>1408</v>
      </c>
    </row>
    <row r="8234" spans="1:9" ht="17.399999999999999" x14ac:dyDescent="0.3">
      <c r="A8234" s="53" t="s">
        <v>1259</v>
      </c>
      <c r="B8234" s="57">
        <v>45839</v>
      </c>
      <c r="C8234" s="59">
        <v>6537063.8399999999</v>
      </c>
      <c r="D8234" s="60">
        <v>0</v>
      </c>
      <c r="E8234" s="54">
        <v>65370.64</v>
      </c>
      <c r="F8234" s="54">
        <v>72074.2</v>
      </c>
      <c r="G8234" s="55">
        <v>1.103</v>
      </c>
      <c r="H8234" s="53">
        <v>0</v>
      </c>
      <c r="I8234" s="53" t="s">
        <v>1408</v>
      </c>
    </row>
    <row r="8235" spans="1:9" ht="17.399999999999999" x14ac:dyDescent="0.3">
      <c r="A8235" s="53" t="s">
        <v>1259</v>
      </c>
      <c r="B8235" s="57">
        <v>45870</v>
      </c>
      <c r="C8235" s="59">
        <v>6415999.4199999999</v>
      </c>
      <c r="D8235" s="60">
        <v>0</v>
      </c>
      <c r="E8235" s="54">
        <v>64159.99</v>
      </c>
      <c r="F8235" s="54">
        <v>70179.070000000007</v>
      </c>
      <c r="G8235" s="55">
        <v>1.0940000000000001</v>
      </c>
      <c r="H8235" s="53">
        <v>0</v>
      </c>
      <c r="I8235" s="53" t="s">
        <v>1408</v>
      </c>
    </row>
    <row r="8236" spans="1:9" ht="17.399999999999999" x14ac:dyDescent="0.3">
      <c r="A8236" s="53" t="s">
        <v>1259</v>
      </c>
      <c r="B8236" s="57">
        <v>45901</v>
      </c>
      <c r="C8236" s="59">
        <v>6305820.2800000003</v>
      </c>
      <c r="D8236" s="60">
        <v>0</v>
      </c>
      <c r="E8236" s="54">
        <v>63058.2</v>
      </c>
      <c r="F8236" s="54">
        <v>70366.37</v>
      </c>
      <c r="G8236" s="55">
        <v>1.1160000000000001</v>
      </c>
      <c r="H8236" s="53">
        <v>0</v>
      </c>
      <c r="I8236" s="53" t="s">
        <v>1408</v>
      </c>
    </row>
    <row r="8237" spans="1:9" ht="17.399999999999999" x14ac:dyDescent="0.3">
      <c r="A8237" s="53" t="s">
        <v>1259</v>
      </c>
      <c r="B8237" s="57">
        <v>45931</v>
      </c>
      <c r="C8237" s="59">
        <v>6207955.2699999996</v>
      </c>
      <c r="D8237" s="60">
        <v>0</v>
      </c>
      <c r="E8237" s="54">
        <v>62079.55</v>
      </c>
      <c r="F8237" s="54">
        <v>59258.97</v>
      </c>
      <c r="G8237" s="55">
        <v>0.95499999999999996</v>
      </c>
      <c r="H8237" s="53">
        <v>0</v>
      </c>
      <c r="I8237" s="53" t="s">
        <v>1408</v>
      </c>
    </row>
    <row r="8238" spans="1:9" ht="17.399999999999999" x14ac:dyDescent="0.3">
      <c r="A8238" s="53" t="s">
        <v>1259</v>
      </c>
      <c r="B8238" s="57">
        <v>45962</v>
      </c>
      <c r="C8238" s="59">
        <v>6112401.5800000001</v>
      </c>
      <c r="D8238" s="60">
        <v>0</v>
      </c>
      <c r="E8238" s="54">
        <v>61124.02</v>
      </c>
      <c r="F8238" s="54">
        <v>62775.14</v>
      </c>
      <c r="G8238" s="55">
        <v>1.0269999999999999</v>
      </c>
      <c r="H8238" s="53">
        <v>0</v>
      </c>
      <c r="I8238" s="53" t="s">
        <v>1408</v>
      </c>
    </row>
    <row r="8239" spans="1:9" ht="17.399999999999999" x14ac:dyDescent="0.3">
      <c r="A8239" s="53" t="s">
        <v>1259</v>
      </c>
      <c r="B8239" s="57">
        <v>45992</v>
      </c>
      <c r="C8239" s="59">
        <v>6000902.9800000004</v>
      </c>
      <c r="D8239" s="60">
        <v>0</v>
      </c>
      <c r="E8239" s="54">
        <v>60009.03</v>
      </c>
      <c r="F8239" s="54">
        <v>57607.43</v>
      </c>
      <c r="G8239" s="55">
        <v>0.96</v>
      </c>
      <c r="H8239" s="53">
        <v>0</v>
      </c>
      <c r="I8239" s="53" t="s">
        <v>1408</v>
      </c>
    </row>
    <row r="8240" spans="1:9" ht="17.399999999999999" x14ac:dyDescent="0.3">
      <c r="A8240" s="53" t="s">
        <v>1260</v>
      </c>
      <c r="B8240" s="57">
        <v>45658</v>
      </c>
      <c r="C8240" s="59">
        <v>5358931.93</v>
      </c>
      <c r="D8240" s="60">
        <v>0</v>
      </c>
      <c r="E8240" s="54">
        <v>80383.98</v>
      </c>
      <c r="F8240" s="54">
        <v>89965.82</v>
      </c>
      <c r="G8240" s="55">
        <v>1.119</v>
      </c>
      <c r="H8240" s="53">
        <v>0</v>
      </c>
      <c r="I8240" s="53" t="s">
        <v>1408</v>
      </c>
    </row>
    <row r="8241" spans="1:9" ht="17.399999999999999" x14ac:dyDescent="0.3">
      <c r="A8241" s="53" t="s">
        <v>1260</v>
      </c>
      <c r="B8241" s="57">
        <v>45689</v>
      </c>
      <c r="C8241" s="59">
        <v>5210025.57</v>
      </c>
      <c r="D8241" s="60">
        <v>0</v>
      </c>
      <c r="E8241" s="54">
        <v>78150.38</v>
      </c>
      <c r="F8241" s="54">
        <v>77185.289999999994</v>
      </c>
      <c r="G8241" s="55">
        <v>0.98799999999999999</v>
      </c>
      <c r="H8241" s="53">
        <v>0</v>
      </c>
      <c r="I8241" s="53" t="s">
        <v>1408</v>
      </c>
    </row>
    <row r="8242" spans="1:9" ht="17.399999999999999" x14ac:dyDescent="0.3">
      <c r="A8242" s="53" t="s">
        <v>1260</v>
      </c>
      <c r="B8242" s="57">
        <v>45717</v>
      </c>
      <c r="C8242" s="59">
        <v>5071913.79</v>
      </c>
      <c r="D8242" s="60">
        <v>65</v>
      </c>
      <c r="E8242" s="54">
        <v>76078.710000000006</v>
      </c>
      <c r="F8242" s="54">
        <v>67443.17</v>
      </c>
      <c r="G8242" s="55">
        <v>0.88600000000000001</v>
      </c>
      <c r="H8242" s="53">
        <v>0</v>
      </c>
      <c r="I8242" s="53" t="s">
        <v>1411</v>
      </c>
    </row>
    <row r="8243" spans="1:9" ht="17.399999999999999" x14ac:dyDescent="0.3">
      <c r="A8243" s="53" t="s">
        <v>1260</v>
      </c>
      <c r="B8243" s="57">
        <v>45748</v>
      </c>
      <c r="C8243" s="59">
        <v>4959150.87</v>
      </c>
      <c r="D8243" s="60">
        <v>0</v>
      </c>
      <c r="E8243" s="54">
        <v>74387.259999999995</v>
      </c>
      <c r="F8243" s="54">
        <v>79416.5</v>
      </c>
      <c r="G8243" s="55">
        <v>1.0680000000000001</v>
      </c>
      <c r="H8243" s="53">
        <v>0</v>
      </c>
      <c r="I8243" s="53" t="s">
        <v>1408</v>
      </c>
    </row>
    <row r="8244" spans="1:9" ht="17.399999999999999" x14ac:dyDescent="0.3">
      <c r="A8244" s="53" t="s">
        <v>1260</v>
      </c>
      <c r="B8244" s="57">
        <v>45778</v>
      </c>
      <c r="C8244" s="59">
        <v>4825362.96</v>
      </c>
      <c r="D8244" s="60">
        <v>0</v>
      </c>
      <c r="E8244" s="54">
        <v>72380.44</v>
      </c>
      <c r="F8244" s="54">
        <v>76345.23</v>
      </c>
      <c r="G8244" s="55">
        <v>1.0549999999999999</v>
      </c>
      <c r="H8244" s="53">
        <v>0</v>
      </c>
      <c r="I8244" s="53" t="s">
        <v>1408</v>
      </c>
    </row>
    <row r="8245" spans="1:9" ht="17.399999999999999" x14ac:dyDescent="0.3">
      <c r="A8245" s="53" t="s">
        <v>1260</v>
      </c>
      <c r="B8245" s="57">
        <v>45809</v>
      </c>
      <c r="C8245" s="59">
        <v>4706771.5999999996</v>
      </c>
      <c r="D8245" s="60">
        <v>0</v>
      </c>
      <c r="E8245" s="54">
        <v>70601.570000000007</v>
      </c>
      <c r="F8245" s="54">
        <v>73281</v>
      </c>
      <c r="G8245" s="55">
        <v>1.038</v>
      </c>
      <c r="H8245" s="53">
        <v>0</v>
      </c>
      <c r="I8245" s="53" t="s">
        <v>1408</v>
      </c>
    </row>
    <row r="8246" spans="1:9" ht="17.399999999999999" x14ac:dyDescent="0.3">
      <c r="A8246" s="53" t="s">
        <v>1260</v>
      </c>
      <c r="B8246" s="57">
        <v>45839</v>
      </c>
      <c r="C8246" s="59">
        <v>4587296.67</v>
      </c>
      <c r="D8246" s="60">
        <v>0</v>
      </c>
      <c r="E8246" s="54">
        <v>68809.45</v>
      </c>
      <c r="F8246" s="54">
        <v>65750.63</v>
      </c>
      <c r="G8246" s="55">
        <v>0.95599999999999996</v>
      </c>
      <c r="H8246" s="53">
        <v>0</v>
      </c>
      <c r="I8246" s="53" t="s">
        <v>1408</v>
      </c>
    </row>
    <row r="8247" spans="1:9" ht="17.399999999999999" x14ac:dyDescent="0.3">
      <c r="A8247" s="53" t="s">
        <v>1260</v>
      </c>
      <c r="B8247" s="57">
        <v>45870</v>
      </c>
      <c r="C8247" s="59">
        <v>4462602.8099999996</v>
      </c>
      <c r="D8247" s="60">
        <v>0</v>
      </c>
      <c r="E8247" s="54">
        <v>66939.039999999994</v>
      </c>
      <c r="F8247" s="54">
        <v>71773.37</v>
      </c>
      <c r="G8247" s="55">
        <v>1.0720000000000001</v>
      </c>
      <c r="H8247" s="53">
        <v>0</v>
      </c>
      <c r="I8247" s="53" t="s">
        <v>1408</v>
      </c>
    </row>
    <row r="8248" spans="1:9" ht="17.399999999999999" x14ac:dyDescent="0.3">
      <c r="A8248" s="53" t="s">
        <v>1260</v>
      </c>
      <c r="B8248" s="57">
        <v>45901</v>
      </c>
      <c r="C8248" s="59">
        <v>4366875.08</v>
      </c>
      <c r="D8248" s="60">
        <v>0</v>
      </c>
      <c r="E8248" s="54">
        <v>65503.13</v>
      </c>
      <c r="F8248" s="54">
        <v>72611.69</v>
      </c>
      <c r="G8248" s="55">
        <v>1.109</v>
      </c>
      <c r="H8248" s="53">
        <v>0</v>
      </c>
      <c r="I8248" s="53" t="s">
        <v>1408</v>
      </c>
    </row>
    <row r="8249" spans="1:9" ht="17.399999999999999" x14ac:dyDescent="0.3">
      <c r="A8249" s="53" t="s">
        <v>1260</v>
      </c>
      <c r="B8249" s="57">
        <v>45931</v>
      </c>
      <c r="C8249" s="59">
        <v>4245854.0999999996</v>
      </c>
      <c r="D8249" s="60">
        <v>0</v>
      </c>
      <c r="E8249" s="54">
        <v>63687.81</v>
      </c>
      <c r="F8249" s="54">
        <v>62806.75</v>
      </c>
      <c r="G8249" s="55">
        <v>0.98599999999999999</v>
      </c>
      <c r="H8249" s="53">
        <v>0</v>
      </c>
      <c r="I8249" s="53" t="s">
        <v>1408</v>
      </c>
    </row>
    <row r="8250" spans="1:9" ht="17.399999999999999" x14ac:dyDescent="0.3">
      <c r="A8250" s="53" t="s">
        <v>1260</v>
      </c>
      <c r="B8250" s="57">
        <v>45962</v>
      </c>
      <c r="C8250" s="59">
        <v>4135478.44</v>
      </c>
      <c r="D8250" s="60">
        <v>0</v>
      </c>
      <c r="E8250" s="54">
        <v>62032.18</v>
      </c>
      <c r="F8250" s="54">
        <v>67704.69</v>
      </c>
      <c r="G8250" s="55">
        <v>1.091</v>
      </c>
      <c r="H8250" s="53">
        <v>0</v>
      </c>
      <c r="I8250" s="53" t="s">
        <v>1408</v>
      </c>
    </row>
    <row r="8251" spans="1:9" ht="17.399999999999999" x14ac:dyDescent="0.3">
      <c r="A8251" s="53" t="s">
        <v>1260</v>
      </c>
      <c r="B8251" s="57">
        <v>45992</v>
      </c>
      <c r="C8251" s="59">
        <v>4040023.37</v>
      </c>
      <c r="D8251" s="60">
        <v>0</v>
      </c>
      <c r="E8251" s="54">
        <v>60600.35</v>
      </c>
      <c r="F8251" s="54">
        <v>64327.44</v>
      </c>
      <c r="G8251" s="55">
        <v>1.0620000000000001</v>
      </c>
      <c r="H8251" s="53">
        <v>0</v>
      </c>
      <c r="I8251" s="53" t="s">
        <v>1408</v>
      </c>
    </row>
    <row r="8252" spans="1:9" ht="17.399999999999999" x14ac:dyDescent="0.3">
      <c r="A8252" s="53" t="s">
        <v>1261</v>
      </c>
      <c r="B8252" s="57">
        <v>45658</v>
      </c>
      <c r="C8252" s="59">
        <v>2961764.91</v>
      </c>
      <c r="D8252" s="60">
        <v>0</v>
      </c>
      <c r="E8252" s="54">
        <v>44426.47</v>
      </c>
      <c r="F8252" s="54">
        <v>46618.11</v>
      </c>
      <c r="G8252" s="55">
        <v>1.0489999999999999</v>
      </c>
      <c r="H8252" s="53">
        <v>0</v>
      </c>
      <c r="I8252" s="53" t="s">
        <v>1408</v>
      </c>
    </row>
    <row r="8253" spans="1:9" ht="17.399999999999999" x14ac:dyDescent="0.3">
      <c r="A8253" s="53" t="s">
        <v>1261</v>
      </c>
      <c r="B8253" s="57">
        <v>45689</v>
      </c>
      <c r="C8253" s="59">
        <v>2891837.34</v>
      </c>
      <c r="D8253" s="60">
        <v>0</v>
      </c>
      <c r="E8253" s="54">
        <v>43377.56</v>
      </c>
      <c r="F8253" s="54">
        <v>45444.81</v>
      </c>
      <c r="G8253" s="55">
        <v>1.048</v>
      </c>
      <c r="H8253" s="53">
        <v>0</v>
      </c>
      <c r="I8253" s="53" t="s">
        <v>1408</v>
      </c>
    </row>
    <row r="8254" spans="1:9" ht="17.399999999999999" x14ac:dyDescent="0.3">
      <c r="A8254" s="53" t="s">
        <v>1261</v>
      </c>
      <c r="B8254" s="57">
        <v>45717</v>
      </c>
      <c r="C8254" s="59">
        <v>2821904.76</v>
      </c>
      <c r="D8254" s="60">
        <v>0</v>
      </c>
      <c r="E8254" s="54">
        <v>42328.57</v>
      </c>
      <c r="F8254" s="54">
        <v>45296.86</v>
      </c>
      <c r="G8254" s="55">
        <v>1.07</v>
      </c>
      <c r="H8254" s="53">
        <v>0</v>
      </c>
      <c r="I8254" s="53" t="s">
        <v>1408</v>
      </c>
    </row>
    <row r="8255" spans="1:9" ht="17.399999999999999" x14ac:dyDescent="0.3">
      <c r="A8255" s="53" t="s">
        <v>1261</v>
      </c>
      <c r="B8255" s="57">
        <v>45748</v>
      </c>
      <c r="C8255" s="59">
        <v>2743500.82</v>
      </c>
      <c r="D8255" s="60">
        <v>0</v>
      </c>
      <c r="E8255" s="54">
        <v>41152.51</v>
      </c>
      <c r="F8255" s="54">
        <v>44091.72</v>
      </c>
      <c r="G8255" s="55">
        <v>1.071</v>
      </c>
      <c r="H8255" s="53">
        <v>0</v>
      </c>
      <c r="I8255" s="53" t="s">
        <v>1408</v>
      </c>
    </row>
    <row r="8256" spans="1:9" ht="17.399999999999999" x14ac:dyDescent="0.3">
      <c r="A8256" s="53" t="s">
        <v>1261</v>
      </c>
      <c r="B8256" s="57">
        <v>45778</v>
      </c>
      <c r="C8256" s="59">
        <v>2679926.25</v>
      </c>
      <c r="D8256" s="60">
        <v>15</v>
      </c>
      <c r="E8256" s="54">
        <v>40198.89</v>
      </c>
      <c r="F8256" s="54">
        <v>44871.21</v>
      </c>
      <c r="G8256" s="55">
        <v>1.1160000000000001</v>
      </c>
      <c r="H8256" s="53">
        <v>0</v>
      </c>
      <c r="I8256" s="53" t="s">
        <v>1408</v>
      </c>
    </row>
    <row r="8257" spans="1:9" ht="17.399999999999999" x14ac:dyDescent="0.3">
      <c r="A8257" s="53" t="s">
        <v>1261</v>
      </c>
      <c r="B8257" s="57">
        <v>45809</v>
      </c>
      <c r="C8257" s="59">
        <v>2605471.9900000002</v>
      </c>
      <c r="D8257" s="60">
        <v>15</v>
      </c>
      <c r="E8257" s="54">
        <v>39082.080000000002</v>
      </c>
      <c r="F8257" s="54">
        <v>37571.160000000003</v>
      </c>
      <c r="G8257" s="55">
        <v>0.96099999999999997</v>
      </c>
      <c r="H8257" s="53">
        <v>0</v>
      </c>
      <c r="I8257" s="53" t="s">
        <v>1408</v>
      </c>
    </row>
    <row r="8258" spans="1:9" ht="17.399999999999999" x14ac:dyDescent="0.3">
      <c r="A8258" s="53" t="s">
        <v>1261</v>
      </c>
      <c r="B8258" s="57">
        <v>45839</v>
      </c>
      <c r="C8258" s="59">
        <v>2545053.02</v>
      </c>
      <c r="D8258" s="60">
        <v>15</v>
      </c>
      <c r="E8258" s="54">
        <v>38175.800000000003</v>
      </c>
      <c r="F8258" s="54">
        <v>42955.54</v>
      </c>
      <c r="G8258" s="55">
        <v>1.125</v>
      </c>
      <c r="H8258" s="53">
        <v>0</v>
      </c>
      <c r="I8258" s="53" t="s">
        <v>1408</v>
      </c>
    </row>
    <row r="8259" spans="1:9" ht="17.399999999999999" x14ac:dyDescent="0.3">
      <c r="A8259" s="53" t="s">
        <v>1261</v>
      </c>
      <c r="B8259" s="57">
        <v>45870</v>
      </c>
      <c r="C8259" s="59">
        <v>2485218.0099999998</v>
      </c>
      <c r="D8259" s="60">
        <v>35</v>
      </c>
      <c r="E8259" s="54">
        <v>37278.269999999997</v>
      </c>
      <c r="F8259" s="54">
        <v>22301.53</v>
      </c>
      <c r="G8259" s="55">
        <v>0.59799999999999998</v>
      </c>
      <c r="H8259" s="53">
        <v>0</v>
      </c>
      <c r="I8259" s="53" t="s">
        <v>1410</v>
      </c>
    </row>
    <row r="8260" spans="1:9" ht="17.399999999999999" x14ac:dyDescent="0.3">
      <c r="A8260" s="53" t="s">
        <v>1261</v>
      </c>
      <c r="B8260" s="57">
        <v>45901</v>
      </c>
      <c r="C8260" s="59">
        <v>2429114.56</v>
      </c>
      <c r="D8260" s="60">
        <v>0</v>
      </c>
      <c r="E8260" s="54">
        <v>36436.720000000001</v>
      </c>
      <c r="F8260" s="54">
        <v>38081.129999999997</v>
      </c>
      <c r="G8260" s="55">
        <v>1.0449999999999999</v>
      </c>
      <c r="H8260" s="53">
        <v>0</v>
      </c>
      <c r="I8260" s="53" t="s">
        <v>1408</v>
      </c>
    </row>
    <row r="8261" spans="1:9" ht="17.399999999999999" x14ac:dyDescent="0.3">
      <c r="A8261" s="53" t="s">
        <v>1261</v>
      </c>
      <c r="B8261" s="57">
        <v>45931</v>
      </c>
      <c r="C8261" s="59">
        <v>2429114.56</v>
      </c>
      <c r="D8261" s="60">
        <v>220</v>
      </c>
      <c r="E8261" s="54">
        <v>36436.720000000001</v>
      </c>
      <c r="F8261" s="54">
        <v>5800.64</v>
      </c>
      <c r="G8261" s="55">
        <v>0.159</v>
      </c>
      <c r="H8261" s="53">
        <v>0</v>
      </c>
      <c r="I8261" s="53" t="s">
        <v>1412</v>
      </c>
    </row>
    <row r="8262" spans="1:9" ht="17.399999999999999" x14ac:dyDescent="0.3">
      <c r="A8262" s="53" t="s">
        <v>1261</v>
      </c>
      <c r="B8262" s="57">
        <v>45962</v>
      </c>
      <c r="C8262" s="59">
        <v>2429114.56</v>
      </c>
      <c r="D8262" s="60">
        <v>999</v>
      </c>
      <c r="E8262" s="54">
        <v>36436.720000000001</v>
      </c>
      <c r="F8262" s="54">
        <v>2962.11</v>
      </c>
      <c r="G8262" s="55">
        <v>8.1000000000000003E-2</v>
      </c>
      <c r="H8262" s="53">
        <v>0</v>
      </c>
      <c r="I8262" s="53" t="s">
        <v>1412</v>
      </c>
    </row>
    <row r="8263" spans="1:9" ht="17.399999999999999" x14ac:dyDescent="0.3">
      <c r="A8263" s="53" t="s">
        <v>1261</v>
      </c>
      <c r="B8263" s="57">
        <v>45992</v>
      </c>
      <c r="C8263" s="59">
        <v>2429114.56</v>
      </c>
      <c r="D8263" s="60">
        <v>999</v>
      </c>
      <c r="E8263" s="54">
        <v>36436.720000000001</v>
      </c>
      <c r="F8263" s="54">
        <v>4790.95</v>
      </c>
      <c r="G8263" s="55">
        <v>0.13100000000000001</v>
      </c>
      <c r="H8263" s="53">
        <v>0</v>
      </c>
      <c r="I8263" s="53" t="s">
        <v>1412</v>
      </c>
    </row>
    <row r="8264" spans="1:9" ht="17.399999999999999" x14ac:dyDescent="0.3">
      <c r="A8264" s="53" t="s">
        <v>1262</v>
      </c>
      <c r="B8264" s="57">
        <v>45658</v>
      </c>
      <c r="C8264" s="59">
        <v>2523039.1</v>
      </c>
      <c r="D8264" s="60">
        <v>0</v>
      </c>
      <c r="E8264" s="54">
        <v>37845.589999999997</v>
      </c>
      <c r="F8264" s="54">
        <v>38227.129999999997</v>
      </c>
      <c r="G8264" s="55">
        <v>1.01</v>
      </c>
      <c r="H8264" s="53">
        <v>0</v>
      </c>
      <c r="I8264" s="53" t="s">
        <v>1408</v>
      </c>
    </row>
    <row r="8265" spans="1:9" ht="17.399999999999999" x14ac:dyDescent="0.3">
      <c r="A8265" s="53" t="s">
        <v>1262</v>
      </c>
      <c r="B8265" s="57">
        <v>45689</v>
      </c>
      <c r="C8265" s="59">
        <v>2449113.9</v>
      </c>
      <c r="D8265" s="60">
        <v>0</v>
      </c>
      <c r="E8265" s="54">
        <v>36736.71</v>
      </c>
      <c r="F8265" s="54">
        <v>35260.32</v>
      </c>
      <c r="G8265" s="55">
        <v>0.96</v>
      </c>
      <c r="H8265" s="53">
        <v>0</v>
      </c>
      <c r="I8265" s="53" t="s">
        <v>1408</v>
      </c>
    </row>
    <row r="8266" spans="1:9" ht="17.399999999999999" x14ac:dyDescent="0.3">
      <c r="A8266" s="53" t="s">
        <v>1262</v>
      </c>
      <c r="B8266" s="57">
        <v>45717</v>
      </c>
      <c r="C8266" s="59">
        <v>2377356.91</v>
      </c>
      <c r="D8266" s="60">
        <v>65</v>
      </c>
      <c r="E8266" s="54">
        <v>35660.35</v>
      </c>
      <c r="F8266" s="54">
        <v>25080.48</v>
      </c>
      <c r="G8266" s="55">
        <v>0.70299999999999996</v>
      </c>
      <c r="H8266" s="53">
        <v>0</v>
      </c>
      <c r="I8266" s="53" t="s">
        <v>1411</v>
      </c>
    </row>
    <row r="8267" spans="1:9" ht="17.399999999999999" x14ac:dyDescent="0.3">
      <c r="A8267" s="53" t="s">
        <v>1262</v>
      </c>
      <c r="B8267" s="57">
        <v>45748</v>
      </c>
      <c r="C8267" s="59">
        <v>2315361.0699999998</v>
      </c>
      <c r="D8267" s="60">
        <v>0</v>
      </c>
      <c r="E8267" s="54">
        <v>34730.42</v>
      </c>
      <c r="F8267" s="54">
        <v>35380.230000000003</v>
      </c>
      <c r="G8267" s="55">
        <v>1.0189999999999999</v>
      </c>
      <c r="H8267" s="53">
        <v>0</v>
      </c>
      <c r="I8267" s="53" t="s">
        <v>1408</v>
      </c>
    </row>
    <row r="8268" spans="1:9" ht="17.399999999999999" x14ac:dyDescent="0.3">
      <c r="A8268" s="53" t="s">
        <v>1262</v>
      </c>
      <c r="B8268" s="57">
        <v>45778</v>
      </c>
      <c r="C8268" s="59">
        <v>2242996.02</v>
      </c>
      <c r="D8268" s="60">
        <v>0</v>
      </c>
      <c r="E8268" s="54">
        <v>33644.94</v>
      </c>
      <c r="F8268" s="54">
        <v>33833.1</v>
      </c>
      <c r="G8268" s="55">
        <v>1.006</v>
      </c>
      <c r="H8268" s="53">
        <v>0</v>
      </c>
      <c r="I8268" s="53" t="s">
        <v>1408</v>
      </c>
    </row>
    <row r="8269" spans="1:9" ht="17.399999999999999" x14ac:dyDescent="0.3">
      <c r="A8269" s="53" t="s">
        <v>1262</v>
      </c>
      <c r="B8269" s="57">
        <v>45809</v>
      </c>
      <c r="C8269" s="59">
        <v>2176447.04</v>
      </c>
      <c r="D8269" s="60">
        <v>0</v>
      </c>
      <c r="E8269" s="54">
        <v>32646.71</v>
      </c>
      <c r="F8269" s="54">
        <v>31083.58</v>
      </c>
      <c r="G8269" s="55">
        <v>0.95199999999999996</v>
      </c>
      <c r="H8269" s="53">
        <v>0</v>
      </c>
      <c r="I8269" s="53" t="s">
        <v>1408</v>
      </c>
    </row>
    <row r="8270" spans="1:9" ht="17.399999999999999" x14ac:dyDescent="0.3">
      <c r="A8270" s="53" t="s">
        <v>1262</v>
      </c>
      <c r="B8270" s="57">
        <v>45839</v>
      </c>
      <c r="C8270" s="59">
        <v>2106875.7000000002</v>
      </c>
      <c r="D8270" s="60">
        <v>0</v>
      </c>
      <c r="E8270" s="54">
        <v>31603.14</v>
      </c>
      <c r="F8270" s="54">
        <v>35876.589999999997</v>
      </c>
      <c r="G8270" s="55">
        <v>1.135</v>
      </c>
      <c r="H8270" s="53">
        <v>0</v>
      </c>
      <c r="I8270" s="53" t="s">
        <v>1408</v>
      </c>
    </row>
    <row r="8271" spans="1:9" ht="17.399999999999999" x14ac:dyDescent="0.3">
      <c r="A8271" s="53" t="s">
        <v>1262</v>
      </c>
      <c r="B8271" s="57">
        <v>45870</v>
      </c>
      <c r="C8271" s="59">
        <v>2044682.86</v>
      </c>
      <c r="D8271" s="60">
        <v>0</v>
      </c>
      <c r="E8271" s="54">
        <v>30670.240000000002</v>
      </c>
      <c r="F8271" s="54">
        <v>30227.79</v>
      </c>
      <c r="G8271" s="55">
        <v>0.98599999999999999</v>
      </c>
      <c r="H8271" s="53">
        <v>0</v>
      </c>
      <c r="I8271" s="53" t="s">
        <v>1408</v>
      </c>
    </row>
    <row r="8272" spans="1:9" ht="17.399999999999999" x14ac:dyDescent="0.3">
      <c r="A8272" s="53" t="s">
        <v>1262</v>
      </c>
      <c r="B8272" s="57">
        <v>45901</v>
      </c>
      <c r="C8272" s="59">
        <v>1980645.36</v>
      </c>
      <c r="D8272" s="60">
        <v>0</v>
      </c>
      <c r="E8272" s="54">
        <v>29709.68</v>
      </c>
      <c r="F8272" s="54">
        <v>32292.15</v>
      </c>
      <c r="G8272" s="55">
        <v>1.087</v>
      </c>
      <c r="H8272" s="53">
        <v>0</v>
      </c>
      <c r="I8272" s="53" t="s">
        <v>1408</v>
      </c>
    </row>
    <row r="8273" spans="1:9" ht="17.399999999999999" x14ac:dyDescent="0.3">
      <c r="A8273" s="53" t="s">
        <v>1262</v>
      </c>
      <c r="B8273" s="57">
        <v>45931</v>
      </c>
      <c r="C8273" s="59">
        <v>1925186.01</v>
      </c>
      <c r="D8273" s="60">
        <v>0</v>
      </c>
      <c r="E8273" s="54">
        <v>28877.79</v>
      </c>
      <c r="F8273" s="54">
        <v>29351.26</v>
      </c>
      <c r="G8273" s="55">
        <v>1.016</v>
      </c>
      <c r="H8273" s="53">
        <v>0</v>
      </c>
      <c r="I8273" s="53" t="s">
        <v>1408</v>
      </c>
    </row>
    <row r="8274" spans="1:9" ht="17.399999999999999" x14ac:dyDescent="0.3">
      <c r="A8274" s="53" t="s">
        <v>1262</v>
      </c>
      <c r="B8274" s="57">
        <v>45962</v>
      </c>
      <c r="C8274" s="59">
        <v>1869924.43</v>
      </c>
      <c r="D8274" s="60">
        <v>0</v>
      </c>
      <c r="E8274" s="54">
        <v>28048.87</v>
      </c>
      <c r="F8274" s="54">
        <v>31408.45</v>
      </c>
      <c r="G8274" s="55">
        <v>1.1200000000000001</v>
      </c>
      <c r="H8274" s="53">
        <v>0</v>
      </c>
      <c r="I8274" s="53" t="s">
        <v>1408</v>
      </c>
    </row>
    <row r="8275" spans="1:9" ht="17.399999999999999" x14ac:dyDescent="0.3">
      <c r="A8275" s="53" t="s">
        <v>1262</v>
      </c>
      <c r="B8275" s="57">
        <v>45992</v>
      </c>
      <c r="C8275" s="59">
        <v>1819222.97</v>
      </c>
      <c r="D8275" s="60">
        <v>0</v>
      </c>
      <c r="E8275" s="54">
        <v>27288.34</v>
      </c>
      <c r="F8275" s="54">
        <v>29616.42</v>
      </c>
      <c r="G8275" s="55">
        <v>1.085</v>
      </c>
      <c r="H8275" s="53">
        <v>0</v>
      </c>
      <c r="I8275" s="53" t="s">
        <v>1408</v>
      </c>
    </row>
    <row r="8276" spans="1:9" ht="17.399999999999999" x14ac:dyDescent="0.3">
      <c r="A8276" s="53" t="s">
        <v>1263</v>
      </c>
      <c r="B8276" s="57">
        <v>45658</v>
      </c>
      <c r="C8276" s="59">
        <v>2666790.39</v>
      </c>
      <c r="D8276" s="60">
        <v>185</v>
      </c>
      <c r="E8276" s="54">
        <v>40001.86</v>
      </c>
      <c r="F8276" s="54">
        <v>2878.23</v>
      </c>
      <c r="G8276" s="55">
        <v>7.1999999999999995E-2</v>
      </c>
      <c r="H8276" s="53">
        <v>0</v>
      </c>
      <c r="I8276" s="53" t="s">
        <v>1412</v>
      </c>
    </row>
    <row r="8277" spans="1:9" ht="17.399999999999999" x14ac:dyDescent="0.3">
      <c r="A8277" s="53" t="s">
        <v>1263</v>
      </c>
      <c r="B8277" s="57">
        <v>45689</v>
      </c>
      <c r="C8277" s="59">
        <v>2666790.39</v>
      </c>
      <c r="D8277" s="60">
        <v>999</v>
      </c>
      <c r="E8277" s="54">
        <v>40001.86</v>
      </c>
      <c r="F8277" s="54">
        <v>7029.84</v>
      </c>
      <c r="G8277" s="55">
        <v>0.17599999999999999</v>
      </c>
      <c r="H8277" s="53">
        <v>0</v>
      </c>
      <c r="I8277" s="53" t="s">
        <v>1412</v>
      </c>
    </row>
    <row r="8278" spans="1:9" ht="17.399999999999999" x14ac:dyDescent="0.3">
      <c r="A8278" s="53" t="s">
        <v>1263</v>
      </c>
      <c r="B8278" s="57">
        <v>45717</v>
      </c>
      <c r="C8278" s="59">
        <v>2666790.39</v>
      </c>
      <c r="D8278" s="60">
        <v>999</v>
      </c>
      <c r="E8278" s="54">
        <v>40001.86</v>
      </c>
      <c r="F8278" s="54">
        <v>711.18</v>
      </c>
      <c r="G8278" s="55">
        <v>1.7999999999999999E-2</v>
      </c>
      <c r="H8278" s="53">
        <v>0</v>
      </c>
      <c r="I8278" s="53" t="s">
        <v>1412</v>
      </c>
    </row>
    <row r="8279" spans="1:9" ht="17.399999999999999" x14ac:dyDescent="0.3">
      <c r="A8279" s="53" t="s">
        <v>1263</v>
      </c>
      <c r="B8279" s="57">
        <v>45748</v>
      </c>
      <c r="C8279" s="59">
        <v>2666790.39</v>
      </c>
      <c r="D8279" s="60">
        <v>999</v>
      </c>
      <c r="E8279" s="54">
        <v>40001.86</v>
      </c>
      <c r="F8279" s="54">
        <v>6579.46</v>
      </c>
      <c r="G8279" s="55">
        <v>0.16400000000000001</v>
      </c>
      <c r="H8279" s="53">
        <v>0</v>
      </c>
      <c r="I8279" s="53" t="s">
        <v>1412</v>
      </c>
    </row>
    <row r="8280" spans="1:9" ht="17.399999999999999" x14ac:dyDescent="0.3">
      <c r="A8280" s="53" t="s">
        <v>1263</v>
      </c>
      <c r="B8280" s="57">
        <v>45778</v>
      </c>
      <c r="C8280" s="59">
        <v>2666790.39</v>
      </c>
      <c r="D8280" s="60">
        <v>999</v>
      </c>
      <c r="E8280" s="54">
        <v>40001.86</v>
      </c>
      <c r="F8280" s="54">
        <v>2836.32</v>
      </c>
      <c r="G8280" s="55">
        <v>7.0999999999999994E-2</v>
      </c>
      <c r="H8280" s="53">
        <v>0</v>
      </c>
      <c r="I8280" s="53" t="s">
        <v>1412</v>
      </c>
    </row>
    <row r="8281" spans="1:9" ht="17.399999999999999" x14ac:dyDescent="0.3">
      <c r="A8281" s="53" t="s">
        <v>1263</v>
      </c>
      <c r="B8281" s="57">
        <v>45809</v>
      </c>
      <c r="C8281" s="59">
        <v>2666790.39</v>
      </c>
      <c r="D8281" s="60">
        <v>999</v>
      </c>
      <c r="E8281" s="54">
        <v>40001.86</v>
      </c>
      <c r="F8281" s="54">
        <v>6566.25</v>
      </c>
      <c r="G8281" s="55">
        <v>0.16400000000000001</v>
      </c>
      <c r="H8281" s="53">
        <v>0</v>
      </c>
      <c r="I8281" s="53" t="s">
        <v>1412</v>
      </c>
    </row>
    <row r="8282" spans="1:9" ht="17.399999999999999" x14ac:dyDescent="0.3">
      <c r="A8282" s="53" t="s">
        <v>1263</v>
      </c>
      <c r="B8282" s="57">
        <v>45839</v>
      </c>
      <c r="C8282" s="59">
        <v>2666790.39</v>
      </c>
      <c r="D8282" s="60">
        <v>999</v>
      </c>
      <c r="E8282" s="54">
        <v>40001.86</v>
      </c>
      <c r="F8282" s="54">
        <v>4023.69</v>
      </c>
      <c r="G8282" s="55">
        <v>0.10100000000000001</v>
      </c>
      <c r="H8282" s="53">
        <v>0</v>
      </c>
      <c r="I8282" s="53" t="s">
        <v>1412</v>
      </c>
    </row>
    <row r="8283" spans="1:9" ht="17.399999999999999" x14ac:dyDescent="0.3">
      <c r="A8283" s="53" t="s">
        <v>1263</v>
      </c>
      <c r="B8283" s="57">
        <v>45870</v>
      </c>
      <c r="C8283" s="59">
        <v>2666790.39</v>
      </c>
      <c r="D8283" s="60">
        <v>999</v>
      </c>
      <c r="E8283" s="54">
        <v>40001.86</v>
      </c>
      <c r="F8283" s="54">
        <v>5110.57</v>
      </c>
      <c r="G8283" s="55">
        <v>0.128</v>
      </c>
      <c r="H8283" s="53">
        <v>0</v>
      </c>
      <c r="I8283" s="53" t="s">
        <v>1412</v>
      </c>
    </row>
    <row r="8284" spans="1:9" ht="17.399999999999999" x14ac:dyDescent="0.3">
      <c r="A8284" s="53" t="s">
        <v>1263</v>
      </c>
      <c r="B8284" s="57">
        <v>45901</v>
      </c>
      <c r="C8284" s="59">
        <v>2666790.39</v>
      </c>
      <c r="D8284" s="60">
        <v>999</v>
      </c>
      <c r="E8284" s="54">
        <v>40001.86</v>
      </c>
      <c r="F8284" s="54">
        <v>2933.74</v>
      </c>
      <c r="G8284" s="55">
        <v>7.2999999999999995E-2</v>
      </c>
      <c r="H8284" s="53">
        <v>0</v>
      </c>
      <c r="I8284" s="53" t="s">
        <v>1412</v>
      </c>
    </row>
    <row r="8285" spans="1:9" ht="17.399999999999999" x14ac:dyDescent="0.3">
      <c r="A8285" s="53" t="s">
        <v>1263</v>
      </c>
      <c r="B8285" s="57">
        <v>45931</v>
      </c>
      <c r="C8285" s="59">
        <v>2666790.39</v>
      </c>
      <c r="D8285" s="60">
        <v>999</v>
      </c>
      <c r="E8285" s="54">
        <v>40001.86</v>
      </c>
      <c r="F8285" s="54">
        <v>6423.43</v>
      </c>
      <c r="G8285" s="55">
        <v>0.161</v>
      </c>
      <c r="H8285" s="53">
        <v>0</v>
      </c>
      <c r="I8285" s="53" t="s">
        <v>1412</v>
      </c>
    </row>
    <row r="8286" spans="1:9" ht="17.399999999999999" x14ac:dyDescent="0.3">
      <c r="A8286" s="53" t="s">
        <v>1263</v>
      </c>
      <c r="B8286" s="57">
        <v>45962</v>
      </c>
      <c r="C8286" s="59">
        <v>2666790.39</v>
      </c>
      <c r="D8286" s="60">
        <v>999</v>
      </c>
      <c r="E8286" s="54">
        <v>40001.86</v>
      </c>
      <c r="F8286" s="54">
        <v>1260.51</v>
      </c>
      <c r="G8286" s="55">
        <v>3.2000000000000001E-2</v>
      </c>
      <c r="H8286" s="53">
        <v>0</v>
      </c>
      <c r="I8286" s="53" t="s">
        <v>1412</v>
      </c>
    </row>
    <row r="8287" spans="1:9" ht="17.399999999999999" x14ac:dyDescent="0.3">
      <c r="A8287" s="53" t="s">
        <v>1263</v>
      </c>
      <c r="B8287" s="57">
        <v>45992</v>
      </c>
      <c r="C8287" s="59">
        <v>2666790.39</v>
      </c>
      <c r="D8287" s="60">
        <v>999</v>
      </c>
      <c r="E8287" s="54">
        <v>40001.86</v>
      </c>
      <c r="F8287" s="54">
        <v>1692.02</v>
      </c>
      <c r="G8287" s="55">
        <v>4.2000000000000003E-2</v>
      </c>
      <c r="H8287" s="53">
        <v>0</v>
      </c>
      <c r="I8287" s="53" t="s">
        <v>1412</v>
      </c>
    </row>
    <row r="8288" spans="1:9" ht="17.399999999999999" x14ac:dyDescent="0.3">
      <c r="A8288" s="53" t="s">
        <v>1264</v>
      </c>
      <c r="B8288" s="57">
        <v>45658</v>
      </c>
      <c r="C8288" s="59">
        <v>18775766.920000002</v>
      </c>
      <c r="D8288" s="60">
        <v>35</v>
      </c>
      <c r="E8288" s="54">
        <v>281636.5</v>
      </c>
      <c r="F8288" s="54">
        <v>135586.56</v>
      </c>
      <c r="G8288" s="55">
        <v>0.48099999999999998</v>
      </c>
      <c r="H8288" s="53">
        <v>0</v>
      </c>
      <c r="I8288" s="53" t="s">
        <v>1410</v>
      </c>
    </row>
    <row r="8289" spans="1:9" ht="17.399999999999999" x14ac:dyDescent="0.3">
      <c r="A8289" s="53" t="s">
        <v>1264</v>
      </c>
      <c r="B8289" s="57">
        <v>45689</v>
      </c>
      <c r="C8289" s="59">
        <v>18370835.329999998</v>
      </c>
      <c r="D8289" s="60">
        <v>35</v>
      </c>
      <c r="E8289" s="54">
        <v>275562.53000000003</v>
      </c>
      <c r="F8289" s="54">
        <v>184490.25</v>
      </c>
      <c r="G8289" s="55">
        <v>0.67</v>
      </c>
      <c r="H8289" s="53">
        <v>0</v>
      </c>
      <c r="I8289" s="53" t="s">
        <v>1410</v>
      </c>
    </row>
    <row r="8290" spans="1:9" ht="17.399999999999999" x14ac:dyDescent="0.3">
      <c r="A8290" s="53" t="s">
        <v>1264</v>
      </c>
      <c r="B8290" s="57">
        <v>45717</v>
      </c>
      <c r="C8290" s="59">
        <v>18370835.329999998</v>
      </c>
      <c r="D8290" s="60">
        <v>185</v>
      </c>
      <c r="E8290" s="54">
        <v>275562.53000000003</v>
      </c>
      <c r="F8290" s="54">
        <v>36716.160000000003</v>
      </c>
      <c r="G8290" s="55">
        <v>0.13300000000000001</v>
      </c>
      <c r="H8290" s="53">
        <v>0</v>
      </c>
      <c r="I8290" s="53" t="s">
        <v>1412</v>
      </c>
    </row>
    <row r="8291" spans="1:9" ht="17.399999999999999" x14ac:dyDescent="0.3">
      <c r="A8291" s="53" t="s">
        <v>1264</v>
      </c>
      <c r="B8291" s="57">
        <v>45748</v>
      </c>
      <c r="C8291" s="59">
        <v>18370835.329999998</v>
      </c>
      <c r="D8291" s="60">
        <v>999</v>
      </c>
      <c r="E8291" s="54">
        <v>275562.53000000003</v>
      </c>
      <c r="F8291" s="54">
        <v>21869.919999999998</v>
      </c>
      <c r="G8291" s="55">
        <v>7.9000000000000001E-2</v>
      </c>
      <c r="H8291" s="53">
        <v>0</v>
      </c>
      <c r="I8291" s="53" t="s">
        <v>1412</v>
      </c>
    </row>
    <row r="8292" spans="1:9" ht="17.399999999999999" x14ac:dyDescent="0.3">
      <c r="A8292" s="53" t="s">
        <v>1264</v>
      </c>
      <c r="B8292" s="57">
        <v>45778</v>
      </c>
      <c r="C8292" s="59">
        <v>18370835.329999998</v>
      </c>
      <c r="D8292" s="60">
        <v>999</v>
      </c>
      <c r="E8292" s="54">
        <v>275562.53000000003</v>
      </c>
      <c r="F8292" s="54">
        <v>32299.18</v>
      </c>
      <c r="G8292" s="55">
        <v>0.11700000000000001</v>
      </c>
      <c r="H8292" s="53">
        <v>0</v>
      </c>
      <c r="I8292" s="53" t="s">
        <v>1412</v>
      </c>
    </row>
    <row r="8293" spans="1:9" ht="17.399999999999999" x14ac:dyDescent="0.3">
      <c r="A8293" s="53" t="s">
        <v>1264</v>
      </c>
      <c r="B8293" s="57">
        <v>45809</v>
      </c>
      <c r="C8293" s="59">
        <v>18370835.329999998</v>
      </c>
      <c r="D8293" s="60">
        <v>999</v>
      </c>
      <c r="E8293" s="54">
        <v>275562.53000000003</v>
      </c>
      <c r="F8293" s="54">
        <v>3618.58</v>
      </c>
      <c r="G8293" s="55">
        <v>1.2999999999999999E-2</v>
      </c>
      <c r="H8293" s="53">
        <v>0</v>
      </c>
      <c r="I8293" s="53" t="s">
        <v>1412</v>
      </c>
    </row>
    <row r="8294" spans="1:9" ht="17.399999999999999" x14ac:dyDescent="0.3">
      <c r="A8294" s="53" t="s">
        <v>1264</v>
      </c>
      <c r="B8294" s="57">
        <v>45839</v>
      </c>
      <c r="C8294" s="59">
        <v>18370835.329999998</v>
      </c>
      <c r="D8294" s="60">
        <v>999</v>
      </c>
      <c r="E8294" s="54">
        <v>275562.53000000003</v>
      </c>
      <c r="F8294" s="54">
        <v>4824.34</v>
      </c>
      <c r="G8294" s="55">
        <v>1.7999999999999999E-2</v>
      </c>
      <c r="H8294" s="53">
        <v>0</v>
      </c>
      <c r="I8294" s="53" t="s">
        <v>1412</v>
      </c>
    </row>
    <row r="8295" spans="1:9" ht="17.399999999999999" x14ac:dyDescent="0.3">
      <c r="A8295" s="53" t="s">
        <v>1264</v>
      </c>
      <c r="B8295" s="57">
        <v>45870</v>
      </c>
      <c r="C8295" s="59">
        <v>18370835.329999998</v>
      </c>
      <c r="D8295" s="60">
        <v>999</v>
      </c>
      <c r="E8295" s="54">
        <v>275562.53000000003</v>
      </c>
      <c r="F8295" s="54">
        <v>12233.76</v>
      </c>
      <c r="G8295" s="55">
        <v>4.3999999999999997E-2</v>
      </c>
      <c r="H8295" s="53">
        <v>0</v>
      </c>
      <c r="I8295" s="53" t="s">
        <v>1412</v>
      </c>
    </row>
    <row r="8296" spans="1:9" ht="17.399999999999999" x14ac:dyDescent="0.3">
      <c r="A8296" s="53" t="s">
        <v>1264</v>
      </c>
      <c r="B8296" s="57">
        <v>45901</v>
      </c>
      <c r="C8296" s="59">
        <v>18370835.329999998</v>
      </c>
      <c r="D8296" s="60">
        <v>999</v>
      </c>
      <c r="E8296" s="54">
        <v>275562.53000000003</v>
      </c>
      <c r="F8296" s="54">
        <v>11506.67</v>
      </c>
      <c r="G8296" s="55">
        <v>4.2000000000000003E-2</v>
      </c>
      <c r="H8296" s="53">
        <v>0</v>
      </c>
      <c r="I8296" s="53" t="s">
        <v>1412</v>
      </c>
    </row>
    <row r="8297" spans="1:9" ht="17.399999999999999" x14ac:dyDescent="0.3">
      <c r="A8297" s="53" t="s">
        <v>1264</v>
      </c>
      <c r="B8297" s="57">
        <v>45931</v>
      </c>
      <c r="C8297" s="59">
        <v>18370835.329999998</v>
      </c>
      <c r="D8297" s="60">
        <v>999</v>
      </c>
      <c r="E8297" s="54">
        <v>275562.53000000003</v>
      </c>
      <c r="F8297" s="54">
        <v>4542.78</v>
      </c>
      <c r="G8297" s="55">
        <v>1.6E-2</v>
      </c>
      <c r="H8297" s="53">
        <v>0</v>
      </c>
      <c r="I8297" s="53" t="s">
        <v>1412</v>
      </c>
    </row>
    <row r="8298" spans="1:9" ht="17.399999999999999" x14ac:dyDescent="0.3">
      <c r="A8298" s="53" t="s">
        <v>1264</v>
      </c>
      <c r="B8298" s="57">
        <v>45962</v>
      </c>
      <c r="C8298" s="59">
        <v>18370835.329999998</v>
      </c>
      <c r="D8298" s="60">
        <v>999</v>
      </c>
      <c r="E8298" s="54">
        <v>275562.53000000003</v>
      </c>
      <c r="F8298" s="54">
        <v>25974.57</v>
      </c>
      <c r="G8298" s="55">
        <v>9.4E-2</v>
      </c>
      <c r="H8298" s="53">
        <v>0</v>
      </c>
      <c r="I8298" s="53" t="s">
        <v>1412</v>
      </c>
    </row>
    <row r="8299" spans="1:9" ht="17.399999999999999" x14ac:dyDescent="0.3">
      <c r="A8299" s="53" t="s">
        <v>1264</v>
      </c>
      <c r="B8299" s="57">
        <v>45992</v>
      </c>
      <c r="C8299" s="59">
        <v>18370835.329999998</v>
      </c>
      <c r="D8299" s="60">
        <v>999</v>
      </c>
      <c r="E8299" s="54">
        <v>275562.53000000003</v>
      </c>
      <c r="F8299" s="54">
        <v>26868.75</v>
      </c>
      <c r="G8299" s="55">
        <v>9.8000000000000004E-2</v>
      </c>
      <c r="H8299" s="53">
        <v>0</v>
      </c>
      <c r="I8299" s="53" t="s">
        <v>1412</v>
      </c>
    </row>
    <row r="8300" spans="1:9" ht="17.399999999999999" x14ac:dyDescent="0.3">
      <c r="A8300" s="53" t="s">
        <v>1266</v>
      </c>
      <c r="B8300" s="57">
        <v>45658</v>
      </c>
      <c r="C8300" s="59">
        <v>2624657.06</v>
      </c>
      <c r="D8300" s="60">
        <v>0</v>
      </c>
      <c r="E8300" s="54">
        <v>26246.57</v>
      </c>
      <c r="F8300" s="54">
        <v>28127.84</v>
      </c>
      <c r="G8300" s="55">
        <v>1.0720000000000001</v>
      </c>
      <c r="H8300" s="53">
        <v>0</v>
      </c>
      <c r="I8300" s="53" t="s">
        <v>1408</v>
      </c>
    </row>
    <row r="8301" spans="1:9" ht="17.399999999999999" x14ac:dyDescent="0.3">
      <c r="A8301" s="53" t="s">
        <v>1266</v>
      </c>
      <c r="B8301" s="57">
        <v>45689</v>
      </c>
      <c r="C8301" s="59">
        <v>2579364.65</v>
      </c>
      <c r="D8301" s="60">
        <v>0</v>
      </c>
      <c r="E8301" s="54">
        <v>25793.65</v>
      </c>
      <c r="F8301" s="54">
        <v>25859.59</v>
      </c>
      <c r="G8301" s="55">
        <v>1.0029999999999999</v>
      </c>
      <c r="H8301" s="53">
        <v>0</v>
      </c>
      <c r="I8301" s="53" t="s">
        <v>1408</v>
      </c>
    </row>
    <row r="8302" spans="1:9" ht="17.399999999999999" x14ac:dyDescent="0.3">
      <c r="A8302" s="53" t="s">
        <v>1266</v>
      </c>
      <c r="B8302" s="57">
        <v>45717</v>
      </c>
      <c r="C8302" s="59">
        <v>2526127.7400000002</v>
      </c>
      <c r="D8302" s="60">
        <v>0</v>
      </c>
      <c r="E8302" s="54">
        <v>25261.279999999999</v>
      </c>
      <c r="F8302" s="54">
        <v>26919.56</v>
      </c>
      <c r="G8302" s="55">
        <v>1.0660000000000001</v>
      </c>
      <c r="H8302" s="53">
        <v>0</v>
      </c>
      <c r="I8302" s="53" t="s">
        <v>1408</v>
      </c>
    </row>
    <row r="8303" spans="1:9" ht="17.399999999999999" x14ac:dyDescent="0.3">
      <c r="A8303" s="53" t="s">
        <v>1266</v>
      </c>
      <c r="B8303" s="57">
        <v>45748</v>
      </c>
      <c r="C8303" s="59">
        <v>2484156.73</v>
      </c>
      <c r="D8303" s="60">
        <v>35</v>
      </c>
      <c r="E8303" s="54">
        <v>24841.57</v>
      </c>
      <c r="F8303" s="54">
        <v>14314.95</v>
      </c>
      <c r="G8303" s="55">
        <v>0.57599999999999996</v>
      </c>
      <c r="H8303" s="53">
        <v>0</v>
      </c>
      <c r="I8303" s="53" t="s">
        <v>1410</v>
      </c>
    </row>
    <row r="8304" spans="1:9" ht="17.399999999999999" x14ac:dyDescent="0.3">
      <c r="A8304" s="53" t="s">
        <v>1266</v>
      </c>
      <c r="B8304" s="57">
        <v>45778</v>
      </c>
      <c r="C8304" s="59">
        <v>2436690.86</v>
      </c>
      <c r="D8304" s="60">
        <v>0</v>
      </c>
      <c r="E8304" s="54">
        <v>24366.91</v>
      </c>
      <c r="F8304" s="54">
        <v>24933.53</v>
      </c>
      <c r="G8304" s="55">
        <v>1.0229999999999999</v>
      </c>
      <c r="H8304" s="53">
        <v>0</v>
      </c>
      <c r="I8304" s="53" t="s">
        <v>1408</v>
      </c>
    </row>
    <row r="8305" spans="1:9" ht="17.399999999999999" x14ac:dyDescent="0.3">
      <c r="A8305" s="53" t="s">
        <v>1266</v>
      </c>
      <c r="B8305" s="57">
        <v>45809</v>
      </c>
      <c r="C8305" s="59">
        <v>2402063.92</v>
      </c>
      <c r="D8305" s="60">
        <v>35</v>
      </c>
      <c r="E8305" s="54">
        <v>24020.639999999999</v>
      </c>
      <c r="F8305" s="54">
        <v>13238.66</v>
      </c>
      <c r="G8305" s="55">
        <v>0.55100000000000005</v>
      </c>
      <c r="H8305" s="53">
        <v>0</v>
      </c>
      <c r="I8305" s="53" t="s">
        <v>1410</v>
      </c>
    </row>
    <row r="8306" spans="1:9" ht="17.399999999999999" x14ac:dyDescent="0.3">
      <c r="A8306" s="53" t="s">
        <v>1266</v>
      </c>
      <c r="B8306" s="57">
        <v>45839</v>
      </c>
      <c r="C8306" s="59">
        <v>2364509.58</v>
      </c>
      <c r="D8306" s="60">
        <v>35</v>
      </c>
      <c r="E8306" s="54">
        <v>23645.1</v>
      </c>
      <c r="F8306" s="54">
        <v>19080.080000000002</v>
      </c>
      <c r="G8306" s="55">
        <v>0.80700000000000005</v>
      </c>
      <c r="H8306" s="53">
        <v>0</v>
      </c>
      <c r="I8306" s="53" t="s">
        <v>1410</v>
      </c>
    </row>
    <row r="8307" spans="1:9" ht="17.399999999999999" x14ac:dyDescent="0.3">
      <c r="A8307" s="53" t="s">
        <v>1266</v>
      </c>
      <c r="B8307" s="57">
        <v>45870</v>
      </c>
      <c r="C8307" s="59">
        <v>2322844.5299999998</v>
      </c>
      <c r="D8307" s="60">
        <v>0</v>
      </c>
      <c r="E8307" s="54">
        <v>23228.45</v>
      </c>
      <c r="F8307" s="54">
        <v>25179.46</v>
      </c>
      <c r="G8307" s="55">
        <v>1.0840000000000001</v>
      </c>
      <c r="H8307" s="53">
        <v>0</v>
      </c>
      <c r="I8307" s="53" t="s">
        <v>1408</v>
      </c>
    </row>
    <row r="8308" spans="1:9" ht="17.399999999999999" x14ac:dyDescent="0.3">
      <c r="A8308" s="53" t="s">
        <v>1266</v>
      </c>
      <c r="B8308" s="57">
        <v>45901</v>
      </c>
      <c r="C8308" s="59">
        <v>2283519.4300000002</v>
      </c>
      <c r="D8308" s="60">
        <v>0</v>
      </c>
      <c r="E8308" s="54">
        <v>22835.19</v>
      </c>
      <c r="F8308" s="54">
        <v>23260.68</v>
      </c>
      <c r="G8308" s="55">
        <v>1.0189999999999999</v>
      </c>
      <c r="H8308" s="53">
        <v>0</v>
      </c>
      <c r="I8308" s="53" t="s">
        <v>1408</v>
      </c>
    </row>
    <row r="8309" spans="1:9" ht="17.399999999999999" x14ac:dyDescent="0.3">
      <c r="A8309" s="53" t="s">
        <v>1266</v>
      </c>
      <c r="B8309" s="57">
        <v>45931</v>
      </c>
      <c r="C8309" s="59">
        <v>2249205.83</v>
      </c>
      <c r="D8309" s="60">
        <v>35</v>
      </c>
      <c r="E8309" s="54">
        <v>22492.06</v>
      </c>
      <c r="F8309" s="54">
        <v>16102.84</v>
      </c>
      <c r="G8309" s="55">
        <v>0.71599999999999997</v>
      </c>
      <c r="H8309" s="53">
        <v>0</v>
      </c>
      <c r="I8309" s="53" t="s">
        <v>1410</v>
      </c>
    </row>
    <row r="8310" spans="1:9" ht="17.399999999999999" x14ac:dyDescent="0.3">
      <c r="A8310" s="53" t="s">
        <v>1266</v>
      </c>
      <c r="B8310" s="57">
        <v>45962</v>
      </c>
      <c r="C8310" s="59">
        <v>2216236.66</v>
      </c>
      <c r="D8310" s="60">
        <v>0</v>
      </c>
      <c r="E8310" s="54">
        <v>22162.37</v>
      </c>
      <c r="F8310" s="54">
        <v>23982.63</v>
      </c>
      <c r="G8310" s="55">
        <v>1.0820000000000001</v>
      </c>
      <c r="H8310" s="53">
        <v>0</v>
      </c>
      <c r="I8310" s="53" t="s">
        <v>1408</v>
      </c>
    </row>
    <row r="8311" spans="1:9" ht="17.399999999999999" x14ac:dyDescent="0.3">
      <c r="A8311" s="53" t="s">
        <v>1266</v>
      </c>
      <c r="B8311" s="57">
        <v>45992</v>
      </c>
      <c r="C8311" s="59">
        <v>2179064.08</v>
      </c>
      <c r="D8311" s="60">
        <v>65</v>
      </c>
      <c r="E8311" s="54">
        <v>21790.639999999999</v>
      </c>
      <c r="F8311" s="54">
        <v>15342.73</v>
      </c>
      <c r="G8311" s="55">
        <v>0.70399999999999996</v>
      </c>
      <c r="H8311" s="53">
        <v>0</v>
      </c>
      <c r="I8311" s="53" t="s">
        <v>1411</v>
      </c>
    </row>
    <row r="8312" spans="1:9" ht="17.399999999999999" x14ac:dyDescent="0.3">
      <c r="A8312" s="53" t="s">
        <v>1267</v>
      </c>
      <c r="B8312" s="57">
        <v>45778</v>
      </c>
      <c r="C8312" s="59">
        <v>3554301.47</v>
      </c>
      <c r="D8312" s="60">
        <v>0</v>
      </c>
      <c r="E8312" s="54">
        <v>53314.52</v>
      </c>
      <c r="F8312" s="54">
        <v>51663.78</v>
      </c>
      <c r="G8312" s="55">
        <v>0.96899999999999997</v>
      </c>
      <c r="H8312" s="53">
        <v>0</v>
      </c>
      <c r="I8312" s="53" t="s">
        <v>1408</v>
      </c>
    </row>
    <row r="8313" spans="1:9" ht="17.399999999999999" x14ac:dyDescent="0.3">
      <c r="A8313" s="53" t="s">
        <v>1267</v>
      </c>
      <c r="B8313" s="57">
        <v>45809</v>
      </c>
      <c r="C8313" s="59">
        <v>3439198.62</v>
      </c>
      <c r="D8313" s="60">
        <v>0</v>
      </c>
      <c r="E8313" s="54">
        <v>51587.98</v>
      </c>
      <c r="F8313" s="54">
        <v>50964.36</v>
      </c>
      <c r="G8313" s="55">
        <v>0.98799999999999999</v>
      </c>
      <c r="H8313" s="53">
        <v>0</v>
      </c>
      <c r="I8313" s="53" t="s">
        <v>1408</v>
      </c>
    </row>
    <row r="8314" spans="1:9" ht="17.399999999999999" x14ac:dyDescent="0.3">
      <c r="A8314" s="53" t="s">
        <v>1267</v>
      </c>
      <c r="B8314" s="57">
        <v>45839</v>
      </c>
      <c r="C8314" s="59">
        <v>3328702.15</v>
      </c>
      <c r="D8314" s="60">
        <v>65</v>
      </c>
      <c r="E8314" s="54">
        <v>49930.53</v>
      </c>
      <c r="F8314" s="54">
        <v>34622.300000000003</v>
      </c>
      <c r="G8314" s="55">
        <v>0.69299999999999995</v>
      </c>
      <c r="H8314" s="53">
        <v>0</v>
      </c>
      <c r="I8314" s="53" t="s">
        <v>1411</v>
      </c>
    </row>
    <row r="8315" spans="1:9" ht="17.399999999999999" x14ac:dyDescent="0.3">
      <c r="A8315" s="53" t="s">
        <v>1267</v>
      </c>
      <c r="B8315" s="57">
        <v>45870</v>
      </c>
      <c r="C8315" s="59">
        <v>3229188.76</v>
      </c>
      <c r="D8315" s="60">
        <v>0</v>
      </c>
      <c r="E8315" s="54">
        <v>48437.83</v>
      </c>
      <c r="F8315" s="54">
        <v>53416.51</v>
      </c>
      <c r="G8315" s="55">
        <v>1.103</v>
      </c>
      <c r="H8315" s="53">
        <v>0</v>
      </c>
      <c r="I8315" s="53" t="s">
        <v>1408</v>
      </c>
    </row>
    <row r="8316" spans="1:9" ht="17.399999999999999" x14ac:dyDescent="0.3">
      <c r="A8316" s="53" t="s">
        <v>1267</v>
      </c>
      <c r="B8316" s="57">
        <v>45901</v>
      </c>
      <c r="C8316" s="59">
        <v>3141468.61</v>
      </c>
      <c r="D8316" s="60">
        <v>0</v>
      </c>
      <c r="E8316" s="54">
        <v>47122.03</v>
      </c>
      <c r="F8316" s="54">
        <v>53730.14</v>
      </c>
      <c r="G8316" s="55">
        <v>1.1399999999999999</v>
      </c>
      <c r="H8316" s="53">
        <v>0</v>
      </c>
      <c r="I8316" s="53" t="s">
        <v>1408</v>
      </c>
    </row>
    <row r="8317" spans="1:9" ht="17.399999999999999" x14ac:dyDescent="0.3">
      <c r="A8317" s="53" t="s">
        <v>1267</v>
      </c>
      <c r="B8317" s="57">
        <v>45931</v>
      </c>
      <c r="C8317" s="59">
        <v>3058506.97</v>
      </c>
      <c r="D8317" s="60">
        <v>0</v>
      </c>
      <c r="E8317" s="54">
        <v>45877.599999999999</v>
      </c>
      <c r="F8317" s="54">
        <v>47703</v>
      </c>
      <c r="G8317" s="55">
        <v>1.04</v>
      </c>
      <c r="H8317" s="53">
        <v>0</v>
      </c>
      <c r="I8317" s="53" t="s">
        <v>1408</v>
      </c>
    </row>
    <row r="8318" spans="1:9" ht="17.399999999999999" x14ac:dyDescent="0.3">
      <c r="A8318" s="53" t="s">
        <v>1267</v>
      </c>
      <c r="B8318" s="57">
        <v>45962</v>
      </c>
      <c r="C8318" s="59">
        <v>2974059.44</v>
      </c>
      <c r="D8318" s="60">
        <v>35</v>
      </c>
      <c r="E8318" s="54">
        <v>44610.89</v>
      </c>
      <c r="F8318" s="54">
        <v>22706.91</v>
      </c>
      <c r="G8318" s="55">
        <v>0.50900000000000001</v>
      </c>
      <c r="H8318" s="53">
        <v>0</v>
      </c>
      <c r="I8318" s="53" t="s">
        <v>1410</v>
      </c>
    </row>
    <row r="8319" spans="1:9" ht="17.399999999999999" x14ac:dyDescent="0.3">
      <c r="A8319" s="53" t="s">
        <v>1267</v>
      </c>
      <c r="B8319" s="57">
        <v>45992</v>
      </c>
      <c r="C8319" s="59">
        <v>2889057.91</v>
      </c>
      <c r="D8319" s="60">
        <v>0</v>
      </c>
      <c r="E8319" s="54">
        <v>43335.87</v>
      </c>
      <c r="F8319" s="54">
        <v>45369.09</v>
      </c>
      <c r="G8319" s="55">
        <v>1.0469999999999999</v>
      </c>
      <c r="H8319" s="53">
        <v>0</v>
      </c>
      <c r="I8319" s="53" t="s">
        <v>1408</v>
      </c>
    </row>
    <row r="8320" spans="1:9" ht="17.399999999999999" x14ac:dyDescent="0.3">
      <c r="A8320" s="53" t="s">
        <v>1268</v>
      </c>
      <c r="B8320" s="57">
        <v>45658</v>
      </c>
      <c r="C8320" s="59">
        <v>2049058.85</v>
      </c>
      <c r="D8320" s="60">
        <v>0</v>
      </c>
      <c r="E8320" s="54">
        <v>30735.88</v>
      </c>
      <c r="F8320" s="54">
        <v>33196.97</v>
      </c>
      <c r="G8320" s="55">
        <v>1.08</v>
      </c>
      <c r="H8320" s="53">
        <v>0</v>
      </c>
      <c r="I8320" s="53" t="s">
        <v>1408</v>
      </c>
    </row>
    <row r="8321" spans="1:9" ht="17.399999999999999" x14ac:dyDescent="0.3">
      <c r="A8321" s="53" t="s">
        <v>1268</v>
      </c>
      <c r="B8321" s="57">
        <v>45689</v>
      </c>
      <c r="C8321" s="59">
        <v>1983249.58</v>
      </c>
      <c r="D8321" s="60">
        <v>35</v>
      </c>
      <c r="E8321" s="54">
        <v>29748.74</v>
      </c>
      <c r="F8321" s="54">
        <v>20067.97</v>
      </c>
      <c r="G8321" s="55">
        <v>0.67500000000000004</v>
      </c>
      <c r="H8321" s="53">
        <v>0</v>
      </c>
      <c r="I8321" s="53" t="s">
        <v>1410</v>
      </c>
    </row>
    <row r="8322" spans="1:9" ht="17.399999999999999" x14ac:dyDescent="0.3">
      <c r="A8322" s="53" t="s">
        <v>1268</v>
      </c>
      <c r="B8322" s="57">
        <v>45717</v>
      </c>
      <c r="C8322" s="59">
        <v>1925384.52</v>
      </c>
      <c r="D8322" s="60">
        <v>15</v>
      </c>
      <c r="E8322" s="54">
        <v>28880.77</v>
      </c>
      <c r="F8322" s="54">
        <v>31573.97</v>
      </c>
      <c r="G8322" s="55">
        <v>1.093</v>
      </c>
      <c r="H8322" s="53">
        <v>0</v>
      </c>
      <c r="I8322" s="53" t="s">
        <v>1408</v>
      </c>
    </row>
    <row r="8323" spans="1:9" ht="17.399999999999999" x14ac:dyDescent="0.3">
      <c r="A8323" s="53" t="s">
        <v>1268</v>
      </c>
      <c r="B8323" s="57">
        <v>45748</v>
      </c>
      <c r="C8323" s="59">
        <v>1866558.28</v>
      </c>
      <c r="D8323" s="60">
        <v>0</v>
      </c>
      <c r="E8323" s="54">
        <v>27998.37</v>
      </c>
      <c r="F8323" s="54">
        <v>31186.02</v>
      </c>
      <c r="G8323" s="55">
        <v>1.1140000000000001</v>
      </c>
      <c r="H8323" s="53">
        <v>0</v>
      </c>
      <c r="I8323" s="53" t="s">
        <v>1408</v>
      </c>
    </row>
    <row r="8324" spans="1:9" ht="17.399999999999999" x14ac:dyDescent="0.3">
      <c r="A8324" s="53" t="s">
        <v>1268</v>
      </c>
      <c r="B8324" s="57">
        <v>45778</v>
      </c>
      <c r="C8324" s="59">
        <v>1806286.69</v>
      </c>
      <c r="D8324" s="60">
        <v>0</v>
      </c>
      <c r="E8324" s="54">
        <v>27094.3</v>
      </c>
      <c r="F8324" s="54">
        <v>28794.6</v>
      </c>
      <c r="G8324" s="55">
        <v>1.0629999999999999</v>
      </c>
      <c r="H8324" s="53">
        <v>0</v>
      </c>
      <c r="I8324" s="53" t="s">
        <v>1408</v>
      </c>
    </row>
    <row r="8325" spans="1:9" ht="17.399999999999999" x14ac:dyDescent="0.3">
      <c r="A8325" s="53" t="s">
        <v>1268</v>
      </c>
      <c r="B8325" s="57">
        <v>45809</v>
      </c>
      <c r="C8325" s="59">
        <v>1758230.25</v>
      </c>
      <c r="D8325" s="60">
        <v>15</v>
      </c>
      <c r="E8325" s="54">
        <v>26373.45</v>
      </c>
      <c r="F8325" s="54">
        <v>26110.02</v>
      </c>
      <c r="G8325" s="55">
        <v>0.99</v>
      </c>
      <c r="H8325" s="53">
        <v>0</v>
      </c>
      <c r="I8325" s="53" t="s">
        <v>1408</v>
      </c>
    </row>
    <row r="8326" spans="1:9" ht="17.399999999999999" x14ac:dyDescent="0.3">
      <c r="A8326" s="53" t="s">
        <v>1268</v>
      </c>
      <c r="B8326" s="57">
        <v>45839</v>
      </c>
      <c r="C8326" s="59">
        <v>1707714.71</v>
      </c>
      <c r="D8326" s="60">
        <v>0</v>
      </c>
      <c r="E8326" s="54">
        <v>25615.72</v>
      </c>
      <c r="F8326" s="54">
        <v>25630.6</v>
      </c>
      <c r="G8326" s="55">
        <v>1.0009999999999999</v>
      </c>
      <c r="H8326" s="53">
        <v>0</v>
      </c>
      <c r="I8326" s="53" t="s">
        <v>1408</v>
      </c>
    </row>
    <row r="8327" spans="1:9" ht="17.399999999999999" x14ac:dyDescent="0.3">
      <c r="A8327" s="53" t="s">
        <v>1268</v>
      </c>
      <c r="B8327" s="57">
        <v>45870</v>
      </c>
      <c r="C8327" s="59">
        <v>1659157.55</v>
      </c>
      <c r="D8327" s="60">
        <v>15</v>
      </c>
      <c r="E8327" s="54">
        <v>24887.360000000001</v>
      </c>
      <c r="F8327" s="54">
        <v>23652.51</v>
      </c>
      <c r="G8327" s="55">
        <v>0.95</v>
      </c>
      <c r="H8327" s="53">
        <v>0</v>
      </c>
      <c r="I8327" s="53" t="s">
        <v>1408</v>
      </c>
    </row>
    <row r="8328" spans="1:9" ht="17.399999999999999" x14ac:dyDescent="0.3">
      <c r="A8328" s="53" t="s">
        <v>1268</v>
      </c>
      <c r="B8328" s="57">
        <v>45901</v>
      </c>
      <c r="C8328" s="59">
        <v>1609630.73</v>
      </c>
      <c r="D8328" s="60">
        <v>0</v>
      </c>
      <c r="E8328" s="54">
        <v>24144.46</v>
      </c>
      <c r="F8328" s="54">
        <v>23348.6</v>
      </c>
      <c r="G8328" s="55">
        <v>0.96699999999999997</v>
      </c>
      <c r="H8328" s="53">
        <v>0</v>
      </c>
      <c r="I8328" s="53" t="s">
        <v>1408</v>
      </c>
    </row>
    <row r="8329" spans="1:9" ht="17.399999999999999" x14ac:dyDescent="0.3">
      <c r="A8329" s="53" t="s">
        <v>1268</v>
      </c>
      <c r="B8329" s="57">
        <v>45931</v>
      </c>
      <c r="C8329" s="59">
        <v>1562494.59</v>
      </c>
      <c r="D8329" s="60">
        <v>0</v>
      </c>
      <c r="E8329" s="54">
        <v>23437.42</v>
      </c>
      <c r="F8329" s="54">
        <v>24016.67</v>
      </c>
      <c r="G8329" s="55">
        <v>1.0249999999999999</v>
      </c>
      <c r="H8329" s="53">
        <v>0</v>
      </c>
      <c r="I8329" s="53" t="s">
        <v>1408</v>
      </c>
    </row>
    <row r="8330" spans="1:9" ht="17.399999999999999" x14ac:dyDescent="0.3">
      <c r="A8330" s="53" t="s">
        <v>1268</v>
      </c>
      <c r="B8330" s="57">
        <v>45962</v>
      </c>
      <c r="C8330" s="59">
        <v>1517697.3</v>
      </c>
      <c r="D8330" s="60">
        <v>0</v>
      </c>
      <c r="E8330" s="54">
        <v>22765.46</v>
      </c>
      <c r="F8330" s="54">
        <v>24475.46</v>
      </c>
      <c r="G8330" s="55">
        <v>1.075</v>
      </c>
      <c r="H8330" s="53">
        <v>0</v>
      </c>
      <c r="I8330" s="53" t="s">
        <v>1408</v>
      </c>
    </row>
    <row r="8331" spans="1:9" ht="17.399999999999999" x14ac:dyDescent="0.3">
      <c r="A8331" s="53" t="s">
        <v>1268</v>
      </c>
      <c r="B8331" s="57">
        <v>45992</v>
      </c>
      <c r="C8331" s="59">
        <v>1473441.63</v>
      </c>
      <c r="D8331" s="60">
        <v>0</v>
      </c>
      <c r="E8331" s="54">
        <v>22101.62</v>
      </c>
      <c r="F8331" s="54">
        <v>23236.97</v>
      </c>
      <c r="G8331" s="55">
        <v>1.0509999999999999</v>
      </c>
      <c r="H8331" s="53">
        <v>0</v>
      </c>
      <c r="I8331" s="53" t="s">
        <v>1408</v>
      </c>
    </row>
    <row r="8332" spans="1:9" ht="17.399999999999999" x14ac:dyDescent="0.3">
      <c r="A8332" s="53" t="s">
        <v>1269</v>
      </c>
      <c r="B8332" s="57">
        <v>45658</v>
      </c>
      <c r="C8332" s="59">
        <v>18864509.489999998</v>
      </c>
      <c r="D8332" s="60">
        <v>15</v>
      </c>
      <c r="E8332" s="54">
        <v>282967.64</v>
      </c>
      <c r="F8332" s="54">
        <v>284679.21000000002</v>
      </c>
      <c r="G8332" s="55">
        <v>1.006</v>
      </c>
      <c r="H8332" s="53">
        <v>0</v>
      </c>
      <c r="I8332" s="53" t="s">
        <v>1408</v>
      </c>
    </row>
    <row r="8333" spans="1:9" ht="17.399999999999999" x14ac:dyDescent="0.3">
      <c r="A8333" s="53" t="s">
        <v>1269</v>
      </c>
      <c r="B8333" s="57">
        <v>45689</v>
      </c>
      <c r="C8333" s="59">
        <v>18431730.120000001</v>
      </c>
      <c r="D8333" s="60">
        <v>35</v>
      </c>
      <c r="E8333" s="54">
        <v>276475.95</v>
      </c>
      <c r="F8333" s="54">
        <v>195047.17</v>
      </c>
      <c r="G8333" s="55">
        <v>0.70499999999999996</v>
      </c>
      <c r="H8333" s="53">
        <v>0</v>
      </c>
      <c r="I8333" s="53" t="s">
        <v>1410</v>
      </c>
    </row>
    <row r="8334" spans="1:9" ht="17.399999999999999" x14ac:dyDescent="0.3">
      <c r="A8334" s="53" t="s">
        <v>1269</v>
      </c>
      <c r="B8334" s="57">
        <v>45717</v>
      </c>
      <c r="C8334" s="59">
        <v>18041286.039999999</v>
      </c>
      <c r="D8334" s="60">
        <v>35</v>
      </c>
      <c r="E8334" s="54">
        <v>270619.28999999998</v>
      </c>
      <c r="F8334" s="54">
        <v>176953.13</v>
      </c>
      <c r="G8334" s="55">
        <v>0.65400000000000003</v>
      </c>
      <c r="H8334" s="53">
        <v>0</v>
      </c>
      <c r="I8334" s="53" t="s">
        <v>1410</v>
      </c>
    </row>
    <row r="8335" spans="1:9" ht="17.399999999999999" x14ac:dyDescent="0.3">
      <c r="A8335" s="53" t="s">
        <v>1269</v>
      </c>
      <c r="B8335" s="57">
        <v>45748</v>
      </c>
      <c r="C8335" s="59">
        <v>17561359.82</v>
      </c>
      <c r="D8335" s="60">
        <v>35</v>
      </c>
      <c r="E8335" s="54">
        <v>263420.40000000002</v>
      </c>
      <c r="F8335" s="54">
        <v>170093.94</v>
      </c>
      <c r="G8335" s="55">
        <v>0.64600000000000002</v>
      </c>
      <c r="H8335" s="53">
        <v>0</v>
      </c>
      <c r="I8335" s="53" t="s">
        <v>1410</v>
      </c>
    </row>
    <row r="8336" spans="1:9" ht="17.399999999999999" x14ac:dyDescent="0.3">
      <c r="A8336" s="53" t="s">
        <v>1269</v>
      </c>
      <c r="B8336" s="57">
        <v>45778</v>
      </c>
      <c r="C8336" s="59">
        <v>17154705.449999999</v>
      </c>
      <c r="D8336" s="60">
        <v>15</v>
      </c>
      <c r="E8336" s="54">
        <v>257320.58</v>
      </c>
      <c r="F8336" s="54">
        <v>264881.44</v>
      </c>
      <c r="G8336" s="55">
        <v>1.0289999999999999</v>
      </c>
      <c r="H8336" s="53">
        <v>0</v>
      </c>
      <c r="I8336" s="53" t="s">
        <v>1408</v>
      </c>
    </row>
    <row r="8337" spans="1:9" ht="17.399999999999999" x14ac:dyDescent="0.3">
      <c r="A8337" s="53" t="s">
        <v>1269</v>
      </c>
      <c r="B8337" s="57">
        <v>45809</v>
      </c>
      <c r="C8337" s="59">
        <v>16763049.789999999</v>
      </c>
      <c r="D8337" s="60">
        <v>0</v>
      </c>
      <c r="E8337" s="54">
        <v>251445.75</v>
      </c>
      <c r="F8337" s="54">
        <v>250461.52</v>
      </c>
      <c r="G8337" s="55">
        <v>0.996</v>
      </c>
      <c r="H8337" s="53">
        <v>0</v>
      </c>
      <c r="I8337" s="53" t="s">
        <v>1408</v>
      </c>
    </row>
    <row r="8338" spans="1:9" ht="17.399999999999999" x14ac:dyDescent="0.3">
      <c r="A8338" s="53" t="s">
        <v>1269</v>
      </c>
      <c r="B8338" s="57">
        <v>45839</v>
      </c>
      <c r="C8338" s="59">
        <v>16326143.59</v>
      </c>
      <c r="D8338" s="60">
        <v>0</v>
      </c>
      <c r="E8338" s="54">
        <v>244892.15</v>
      </c>
      <c r="F8338" s="54">
        <v>278570.67</v>
      </c>
      <c r="G8338" s="55">
        <v>1.1379999999999999</v>
      </c>
      <c r="H8338" s="53">
        <v>0</v>
      </c>
      <c r="I8338" s="53" t="s">
        <v>1408</v>
      </c>
    </row>
    <row r="8339" spans="1:9" ht="17.399999999999999" x14ac:dyDescent="0.3">
      <c r="A8339" s="53" t="s">
        <v>1269</v>
      </c>
      <c r="B8339" s="57">
        <v>45870</v>
      </c>
      <c r="C8339" s="59">
        <v>15873500.289999999</v>
      </c>
      <c r="D8339" s="60">
        <v>15</v>
      </c>
      <c r="E8339" s="54">
        <v>238102.5</v>
      </c>
      <c r="F8339" s="54">
        <v>241867.62</v>
      </c>
      <c r="G8339" s="55">
        <v>1.016</v>
      </c>
      <c r="H8339" s="53">
        <v>0</v>
      </c>
      <c r="I8339" s="53" t="s">
        <v>1408</v>
      </c>
    </row>
    <row r="8340" spans="1:9" ht="17.399999999999999" x14ac:dyDescent="0.3">
      <c r="A8340" s="53" t="s">
        <v>1269</v>
      </c>
      <c r="B8340" s="57">
        <v>45901</v>
      </c>
      <c r="C8340" s="59">
        <v>15488355.800000001</v>
      </c>
      <c r="D8340" s="60">
        <v>0</v>
      </c>
      <c r="E8340" s="54">
        <v>232325.34</v>
      </c>
      <c r="F8340" s="54">
        <v>232611.53</v>
      </c>
      <c r="G8340" s="55">
        <v>1.0009999999999999</v>
      </c>
      <c r="H8340" s="53">
        <v>0</v>
      </c>
      <c r="I8340" s="53" t="s">
        <v>1408</v>
      </c>
    </row>
    <row r="8341" spans="1:9" ht="17.399999999999999" x14ac:dyDescent="0.3">
      <c r="A8341" s="53" t="s">
        <v>1269</v>
      </c>
      <c r="B8341" s="57">
        <v>45931</v>
      </c>
      <c r="C8341" s="59">
        <v>15139828.18</v>
      </c>
      <c r="D8341" s="60">
        <v>0</v>
      </c>
      <c r="E8341" s="54">
        <v>227097.42</v>
      </c>
      <c r="F8341" s="54">
        <v>237236.2</v>
      </c>
      <c r="G8341" s="55">
        <v>1.0449999999999999</v>
      </c>
      <c r="H8341" s="53">
        <v>0</v>
      </c>
      <c r="I8341" s="53" t="s">
        <v>1408</v>
      </c>
    </row>
    <row r="8342" spans="1:9" ht="17.399999999999999" x14ac:dyDescent="0.3">
      <c r="A8342" s="53" t="s">
        <v>1269</v>
      </c>
      <c r="B8342" s="57">
        <v>45962</v>
      </c>
      <c r="C8342" s="59">
        <v>14721299.01</v>
      </c>
      <c r="D8342" s="60">
        <v>35</v>
      </c>
      <c r="E8342" s="54">
        <v>220819.49</v>
      </c>
      <c r="F8342" s="54">
        <v>113591.06</v>
      </c>
      <c r="G8342" s="55">
        <v>0.51400000000000001</v>
      </c>
      <c r="H8342" s="53">
        <v>0</v>
      </c>
      <c r="I8342" s="53" t="s">
        <v>1410</v>
      </c>
    </row>
    <row r="8343" spans="1:9" ht="17.399999999999999" x14ac:dyDescent="0.3">
      <c r="A8343" s="53" t="s">
        <v>1269</v>
      </c>
      <c r="B8343" s="57">
        <v>45992</v>
      </c>
      <c r="C8343" s="59">
        <v>14356010.039999999</v>
      </c>
      <c r="D8343" s="60">
        <v>0</v>
      </c>
      <c r="E8343" s="54">
        <v>215340.15</v>
      </c>
      <c r="F8343" s="54">
        <v>236563.38</v>
      </c>
      <c r="G8343" s="55">
        <v>1.099</v>
      </c>
      <c r="H8343" s="53">
        <v>0</v>
      </c>
      <c r="I8343" s="53" t="s">
        <v>1408</v>
      </c>
    </row>
    <row r="8344" spans="1:9" ht="17.399999999999999" x14ac:dyDescent="0.3">
      <c r="A8344" s="53" t="s">
        <v>1271</v>
      </c>
      <c r="B8344" s="57">
        <v>45658</v>
      </c>
      <c r="C8344" s="59">
        <v>3491366.53</v>
      </c>
      <c r="D8344" s="60">
        <v>0</v>
      </c>
      <c r="E8344" s="54">
        <v>52370.5</v>
      </c>
      <c r="F8344" s="54">
        <v>56522.61</v>
      </c>
      <c r="G8344" s="55">
        <v>1.079</v>
      </c>
      <c r="H8344" s="53">
        <v>0</v>
      </c>
      <c r="I8344" s="53" t="s">
        <v>1408</v>
      </c>
    </row>
    <row r="8345" spans="1:9" ht="17.399999999999999" x14ac:dyDescent="0.3">
      <c r="A8345" s="53" t="s">
        <v>1271</v>
      </c>
      <c r="B8345" s="57">
        <v>45689</v>
      </c>
      <c r="C8345" s="59">
        <v>3384099.52</v>
      </c>
      <c r="D8345" s="60">
        <v>0</v>
      </c>
      <c r="E8345" s="54">
        <v>50761.49</v>
      </c>
      <c r="F8345" s="54">
        <v>58258.65</v>
      </c>
      <c r="G8345" s="55">
        <v>1.1479999999999999</v>
      </c>
      <c r="H8345" s="53">
        <v>0</v>
      </c>
      <c r="I8345" s="53" t="s">
        <v>1408</v>
      </c>
    </row>
    <row r="8346" spans="1:9" ht="17.399999999999999" x14ac:dyDescent="0.3">
      <c r="A8346" s="53" t="s">
        <v>1271</v>
      </c>
      <c r="B8346" s="57">
        <v>45717</v>
      </c>
      <c r="C8346" s="59">
        <v>3282764.53</v>
      </c>
      <c r="D8346" s="60">
        <v>0</v>
      </c>
      <c r="E8346" s="54">
        <v>49241.47</v>
      </c>
      <c r="F8346" s="54">
        <v>54816.03</v>
      </c>
      <c r="G8346" s="55">
        <v>1.113</v>
      </c>
      <c r="H8346" s="53">
        <v>0</v>
      </c>
      <c r="I8346" s="53" t="s">
        <v>1408</v>
      </c>
    </row>
    <row r="8347" spans="1:9" ht="17.399999999999999" x14ac:dyDescent="0.3">
      <c r="A8347" s="53" t="s">
        <v>1271</v>
      </c>
      <c r="B8347" s="57">
        <v>45748</v>
      </c>
      <c r="C8347" s="59">
        <v>3192472.57</v>
      </c>
      <c r="D8347" s="60">
        <v>0</v>
      </c>
      <c r="E8347" s="54">
        <v>47887.09</v>
      </c>
      <c r="F8347" s="54">
        <v>51905.97</v>
      </c>
      <c r="G8347" s="55">
        <v>1.0840000000000001</v>
      </c>
      <c r="H8347" s="53">
        <v>0</v>
      </c>
      <c r="I8347" s="53" t="s">
        <v>1408</v>
      </c>
    </row>
    <row r="8348" spans="1:9" ht="17.399999999999999" x14ac:dyDescent="0.3">
      <c r="A8348" s="53" t="s">
        <v>1271</v>
      </c>
      <c r="B8348" s="57">
        <v>45778</v>
      </c>
      <c r="C8348" s="59">
        <v>3108917.55</v>
      </c>
      <c r="D8348" s="60">
        <v>0</v>
      </c>
      <c r="E8348" s="54">
        <v>46633.760000000002</v>
      </c>
      <c r="F8348" s="54">
        <v>50366.63</v>
      </c>
      <c r="G8348" s="55">
        <v>1.08</v>
      </c>
      <c r="H8348" s="53">
        <v>0</v>
      </c>
      <c r="I8348" s="53" t="s">
        <v>1408</v>
      </c>
    </row>
    <row r="8349" spans="1:9" ht="17.399999999999999" x14ac:dyDescent="0.3">
      <c r="A8349" s="53" t="s">
        <v>1271</v>
      </c>
      <c r="B8349" s="57">
        <v>45809</v>
      </c>
      <c r="C8349" s="59">
        <v>3009249.68</v>
      </c>
      <c r="D8349" s="60">
        <v>0</v>
      </c>
      <c r="E8349" s="54">
        <v>45138.75</v>
      </c>
      <c r="F8349" s="54">
        <v>50406.21</v>
      </c>
      <c r="G8349" s="55">
        <v>1.117</v>
      </c>
      <c r="H8349" s="53">
        <v>0</v>
      </c>
      <c r="I8349" s="53" t="s">
        <v>1408</v>
      </c>
    </row>
    <row r="8350" spans="1:9" ht="17.399999999999999" x14ac:dyDescent="0.3">
      <c r="A8350" s="53" t="s">
        <v>1271</v>
      </c>
      <c r="B8350" s="57">
        <v>45839</v>
      </c>
      <c r="C8350" s="59">
        <v>2925649.48</v>
      </c>
      <c r="D8350" s="60">
        <v>65</v>
      </c>
      <c r="E8350" s="54">
        <v>43884.74</v>
      </c>
      <c r="F8350" s="54">
        <v>25831.5</v>
      </c>
      <c r="G8350" s="55">
        <v>0.58899999999999997</v>
      </c>
      <c r="H8350" s="53">
        <v>0</v>
      </c>
      <c r="I8350" s="53" t="s">
        <v>1411</v>
      </c>
    </row>
    <row r="8351" spans="1:9" ht="17.399999999999999" x14ac:dyDescent="0.3">
      <c r="A8351" s="53" t="s">
        <v>1271</v>
      </c>
      <c r="B8351" s="57">
        <v>45870</v>
      </c>
      <c r="C8351" s="59">
        <v>2830883.17</v>
      </c>
      <c r="D8351" s="60">
        <v>35</v>
      </c>
      <c r="E8351" s="54">
        <v>42463.25</v>
      </c>
      <c r="F8351" s="54">
        <v>35703.33</v>
      </c>
      <c r="G8351" s="55">
        <v>0.84099999999999997</v>
      </c>
      <c r="H8351" s="53">
        <v>0</v>
      </c>
      <c r="I8351" s="53" t="s">
        <v>1410</v>
      </c>
    </row>
    <row r="8352" spans="1:9" ht="17.399999999999999" x14ac:dyDescent="0.3">
      <c r="A8352" s="53" t="s">
        <v>1271</v>
      </c>
      <c r="B8352" s="57">
        <v>45901</v>
      </c>
      <c r="C8352" s="59">
        <v>2751307.06</v>
      </c>
      <c r="D8352" s="60">
        <v>35</v>
      </c>
      <c r="E8352" s="54">
        <v>41269.61</v>
      </c>
      <c r="F8352" s="54">
        <v>31050.46</v>
      </c>
      <c r="G8352" s="55">
        <v>0.752</v>
      </c>
      <c r="H8352" s="53">
        <v>0</v>
      </c>
      <c r="I8352" s="53" t="s">
        <v>1410</v>
      </c>
    </row>
    <row r="8353" spans="1:9" ht="17.399999999999999" x14ac:dyDescent="0.3">
      <c r="A8353" s="53" t="s">
        <v>1271</v>
      </c>
      <c r="B8353" s="57">
        <v>45931</v>
      </c>
      <c r="C8353" s="59">
        <v>2679556.89</v>
      </c>
      <c r="D8353" s="60">
        <v>0</v>
      </c>
      <c r="E8353" s="54">
        <v>40193.35</v>
      </c>
      <c r="F8353" s="54">
        <v>45842.02</v>
      </c>
      <c r="G8353" s="55">
        <v>1.141</v>
      </c>
      <c r="H8353" s="53">
        <v>0</v>
      </c>
      <c r="I8353" s="53" t="s">
        <v>1408</v>
      </c>
    </row>
    <row r="8354" spans="1:9" ht="17.399999999999999" x14ac:dyDescent="0.3">
      <c r="A8354" s="53" t="s">
        <v>1271</v>
      </c>
      <c r="B8354" s="57">
        <v>45962</v>
      </c>
      <c r="C8354" s="59">
        <v>2605037.96</v>
      </c>
      <c r="D8354" s="60">
        <v>95</v>
      </c>
      <c r="E8354" s="54">
        <v>39075.57</v>
      </c>
      <c r="F8354" s="54">
        <v>19758.2</v>
      </c>
      <c r="G8354" s="55">
        <v>0.50600000000000001</v>
      </c>
      <c r="H8354" s="53">
        <v>0</v>
      </c>
      <c r="I8354" s="53" t="s">
        <v>1409</v>
      </c>
    </row>
    <row r="8355" spans="1:9" ht="17.399999999999999" x14ac:dyDescent="0.3">
      <c r="A8355" s="53" t="s">
        <v>1271</v>
      </c>
      <c r="B8355" s="57">
        <v>45992</v>
      </c>
      <c r="C8355" s="59">
        <v>2533077.79</v>
      </c>
      <c r="D8355" s="60">
        <v>0</v>
      </c>
      <c r="E8355" s="54">
        <v>37996.17</v>
      </c>
      <c r="F8355" s="54">
        <v>40171.06</v>
      </c>
      <c r="G8355" s="55">
        <v>1.0569999999999999</v>
      </c>
      <c r="H8355" s="53">
        <v>0</v>
      </c>
      <c r="I8355" s="53" t="s">
        <v>1408</v>
      </c>
    </row>
    <row r="8356" spans="1:9" ht="17.399999999999999" x14ac:dyDescent="0.3">
      <c r="A8356" s="53" t="s">
        <v>1272</v>
      </c>
      <c r="B8356" s="57">
        <v>45689</v>
      </c>
      <c r="C8356" s="59">
        <v>22277244.84</v>
      </c>
      <c r="D8356" s="60">
        <v>65</v>
      </c>
      <c r="E8356" s="54">
        <v>222772.45</v>
      </c>
      <c r="F8356" s="54">
        <v>169157.81</v>
      </c>
      <c r="G8356" s="55">
        <v>0.75900000000000001</v>
      </c>
      <c r="H8356" s="53">
        <v>0</v>
      </c>
      <c r="I8356" s="53" t="s">
        <v>1411</v>
      </c>
    </row>
    <row r="8357" spans="1:9" ht="17.399999999999999" x14ac:dyDescent="0.3">
      <c r="A8357" s="53" t="s">
        <v>1272</v>
      </c>
      <c r="B8357" s="57">
        <v>45717</v>
      </c>
      <c r="C8357" s="59">
        <v>21820183.02</v>
      </c>
      <c r="D8357" s="60">
        <v>185</v>
      </c>
      <c r="E8357" s="54">
        <v>218201.83</v>
      </c>
      <c r="F8357" s="54">
        <v>25999.24</v>
      </c>
      <c r="G8357" s="55">
        <v>0.11899999999999999</v>
      </c>
      <c r="H8357" s="53">
        <v>0</v>
      </c>
      <c r="I8357" s="53" t="s">
        <v>1409</v>
      </c>
    </row>
    <row r="8358" spans="1:9" ht="17.399999999999999" x14ac:dyDescent="0.3">
      <c r="A8358" s="53" t="s">
        <v>1272</v>
      </c>
      <c r="B8358" s="57">
        <v>45748</v>
      </c>
      <c r="C8358" s="59">
        <v>21405044.559999999</v>
      </c>
      <c r="D8358" s="60">
        <v>15</v>
      </c>
      <c r="E8358" s="54">
        <v>214050.45</v>
      </c>
      <c r="F8358" s="54">
        <v>229073.05</v>
      </c>
      <c r="G8358" s="55">
        <v>1.07</v>
      </c>
      <c r="H8358" s="53">
        <v>0</v>
      </c>
      <c r="I8358" s="53" t="s">
        <v>1408</v>
      </c>
    </row>
    <row r="8359" spans="1:9" ht="17.399999999999999" x14ac:dyDescent="0.3">
      <c r="A8359" s="53" t="s">
        <v>1272</v>
      </c>
      <c r="B8359" s="57">
        <v>45778</v>
      </c>
      <c r="C8359" s="59">
        <v>20972892.48</v>
      </c>
      <c r="D8359" s="60">
        <v>35</v>
      </c>
      <c r="E8359" s="54">
        <v>209728.92</v>
      </c>
      <c r="F8359" s="54">
        <v>85360.69</v>
      </c>
      <c r="G8359" s="55">
        <v>0.40699999999999997</v>
      </c>
      <c r="H8359" s="53">
        <v>0</v>
      </c>
      <c r="I8359" s="53" t="s">
        <v>1410</v>
      </c>
    </row>
    <row r="8360" spans="1:9" ht="17.399999999999999" x14ac:dyDescent="0.3">
      <c r="A8360" s="53" t="s">
        <v>1272</v>
      </c>
      <c r="B8360" s="57">
        <v>45809</v>
      </c>
      <c r="C8360" s="59">
        <v>20678371.059999999</v>
      </c>
      <c r="D8360" s="60">
        <v>95</v>
      </c>
      <c r="E8360" s="54">
        <v>206783.71</v>
      </c>
      <c r="F8360" s="54">
        <v>73110.850000000006</v>
      </c>
      <c r="G8360" s="55">
        <v>0.35399999999999998</v>
      </c>
      <c r="H8360" s="53">
        <v>1</v>
      </c>
      <c r="I8360" s="53" t="s">
        <v>1409</v>
      </c>
    </row>
    <row r="8361" spans="1:9" ht="17.399999999999999" x14ac:dyDescent="0.3">
      <c r="A8361" s="53" t="s">
        <v>1272</v>
      </c>
      <c r="B8361" s="57">
        <v>45839</v>
      </c>
      <c r="C8361" s="59">
        <v>20386000.920000002</v>
      </c>
      <c r="D8361" s="60">
        <v>35</v>
      </c>
      <c r="E8361" s="54">
        <v>203860.01</v>
      </c>
      <c r="F8361" s="54">
        <v>88459.03</v>
      </c>
      <c r="G8361" s="55">
        <v>0.434</v>
      </c>
      <c r="H8361" s="53">
        <v>1</v>
      </c>
      <c r="I8361" s="53" t="s">
        <v>1410</v>
      </c>
    </row>
    <row r="8362" spans="1:9" ht="17.399999999999999" x14ac:dyDescent="0.3">
      <c r="A8362" s="53" t="s">
        <v>1272</v>
      </c>
      <c r="B8362" s="57">
        <v>45870</v>
      </c>
      <c r="C8362" s="59">
        <v>19998294.710000001</v>
      </c>
      <c r="D8362" s="60">
        <v>0</v>
      </c>
      <c r="E8362" s="54">
        <v>199982.95</v>
      </c>
      <c r="F8362" s="54">
        <v>224642.63</v>
      </c>
      <c r="G8362" s="55">
        <v>1.123</v>
      </c>
      <c r="H8362" s="53">
        <v>1</v>
      </c>
      <c r="I8362" s="53" t="s">
        <v>1408</v>
      </c>
    </row>
    <row r="8363" spans="1:9" ht="17.399999999999999" x14ac:dyDescent="0.3">
      <c r="A8363" s="53" t="s">
        <v>1272</v>
      </c>
      <c r="B8363" s="57">
        <v>45901</v>
      </c>
      <c r="C8363" s="59">
        <v>19632125.75</v>
      </c>
      <c r="D8363" s="60">
        <v>0</v>
      </c>
      <c r="E8363" s="54">
        <v>196321.26</v>
      </c>
      <c r="F8363" s="54">
        <v>195962.59</v>
      </c>
      <c r="G8363" s="55">
        <v>0.998</v>
      </c>
      <c r="H8363" s="53">
        <v>1</v>
      </c>
      <c r="I8363" s="53" t="s">
        <v>1408</v>
      </c>
    </row>
    <row r="8364" spans="1:9" ht="17.399999999999999" x14ac:dyDescent="0.3">
      <c r="A8364" s="53" t="s">
        <v>1272</v>
      </c>
      <c r="B8364" s="57">
        <v>45931</v>
      </c>
      <c r="C8364" s="59">
        <v>19350711.489999998</v>
      </c>
      <c r="D8364" s="60">
        <v>0</v>
      </c>
      <c r="E8364" s="54">
        <v>193507.11</v>
      </c>
      <c r="F8364" s="54">
        <v>191229.56</v>
      </c>
      <c r="G8364" s="55">
        <v>0.98799999999999999</v>
      </c>
      <c r="H8364" s="53">
        <v>1</v>
      </c>
      <c r="I8364" s="53" t="s">
        <v>1408</v>
      </c>
    </row>
    <row r="8365" spans="1:9" ht="17.399999999999999" x14ac:dyDescent="0.3">
      <c r="A8365" s="53" t="s">
        <v>1272</v>
      </c>
      <c r="B8365" s="57">
        <v>45962</v>
      </c>
      <c r="C8365" s="59">
        <v>19018014.25</v>
      </c>
      <c r="D8365" s="60">
        <v>35</v>
      </c>
      <c r="E8365" s="54">
        <v>190180.14</v>
      </c>
      <c r="F8365" s="54">
        <v>87020.33</v>
      </c>
      <c r="G8365" s="55">
        <v>0.45800000000000002</v>
      </c>
      <c r="H8365" s="53">
        <v>1</v>
      </c>
      <c r="I8365" s="53" t="s">
        <v>1410</v>
      </c>
    </row>
    <row r="8366" spans="1:9" ht="17.399999999999999" x14ac:dyDescent="0.3">
      <c r="A8366" s="53" t="s">
        <v>1272</v>
      </c>
      <c r="B8366" s="57">
        <v>45992</v>
      </c>
      <c r="C8366" s="59">
        <v>18747953.48</v>
      </c>
      <c r="D8366" s="60">
        <v>0</v>
      </c>
      <c r="E8366" s="54">
        <v>187479.53</v>
      </c>
      <c r="F8366" s="54">
        <v>179259.76</v>
      </c>
      <c r="G8366" s="55">
        <v>0.95599999999999996</v>
      </c>
      <c r="H8366" s="53">
        <v>1</v>
      </c>
      <c r="I8366" s="53" t="s">
        <v>1408</v>
      </c>
    </row>
    <row r="8367" spans="1:9" ht="17.399999999999999" x14ac:dyDescent="0.3">
      <c r="A8367" s="53" t="s">
        <v>1273</v>
      </c>
      <c r="B8367" s="57">
        <v>45658</v>
      </c>
      <c r="C8367" s="59">
        <v>2709845.19</v>
      </c>
      <c r="D8367" s="60">
        <v>15</v>
      </c>
      <c r="E8367" s="54">
        <v>40647.68</v>
      </c>
      <c r="F8367" s="54">
        <v>45189.33</v>
      </c>
      <c r="G8367" s="55">
        <v>1.1120000000000001</v>
      </c>
      <c r="H8367" s="53">
        <v>0</v>
      </c>
      <c r="I8367" s="53" t="s">
        <v>1408</v>
      </c>
    </row>
    <row r="8368" spans="1:9" ht="17.399999999999999" x14ac:dyDescent="0.3">
      <c r="A8368" s="53" t="s">
        <v>1273</v>
      </c>
      <c r="B8368" s="57">
        <v>45689</v>
      </c>
      <c r="C8368" s="59">
        <v>2625796.65</v>
      </c>
      <c r="D8368" s="60">
        <v>15</v>
      </c>
      <c r="E8368" s="54">
        <v>39386.949999999997</v>
      </c>
      <c r="F8368" s="54">
        <v>44567.02</v>
      </c>
      <c r="G8368" s="55">
        <v>1.1319999999999999</v>
      </c>
      <c r="H8368" s="53">
        <v>0</v>
      </c>
      <c r="I8368" s="53" t="s">
        <v>1408</v>
      </c>
    </row>
    <row r="8369" spans="1:9" ht="17.399999999999999" x14ac:dyDescent="0.3">
      <c r="A8369" s="53" t="s">
        <v>1273</v>
      </c>
      <c r="B8369" s="57">
        <v>45717</v>
      </c>
      <c r="C8369" s="59">
        <v>2542778.2799999998</v>
      </c>
      <c r="D8369" s="60">
        <v>15</v>
      </c>
      <c r="E8369" s="54">
        <v>38141.67</v>
      </c>
      <c r="F8369" s="54">
        <v>37313.47</v>
      </c>
      <c r="G8369" s="55">
        <v>0.97799999999999998</v>
      </c>
      <c r="H8369" s="53">
        <v>0</v>
      </c>
      <c r="I8369" s="53" t="s">
        <v>1408</v>
      </c>
    </row>
    <row r="8370" spans="1:9" ht="17.399999999999999" x14ac:dyDescent="0.3">
      <c r="A8370" s="53" t="s">
        <v>1273</v>
      </c>
      <c r="B8370" s="57">
        <v>45748</v>
      </c>
      <c r="C8370" s="59">
        <v>2471843.58</v>
      </c>
      <c r="D8370" s="60">
        <v>65</v>
      </c>
      <c r="E8370" s="54">
        <v>37077.65</v>
      </c>
      <c r="F8370" s="54">
        <v>19578.96</v>
      </c>
      <c r="G8370" s="55">
        <v>0.52800000000000002</v>
      </c>
      <c r="H8370" s="53">
        <v>0</v>
      </c>
      <c r="I8370" s="53" t="s">
        <v>1411</v>
      </c>
    </row>
    <row r="8371" spans="1:9" ht="17.399999999999999" x14ac:dyDescent="0.3">
      <c r="A8371" s="53" t="s">
        <v>1273</v>
      </c>
      <c r="B8371" s="57">
        <v>45778</v>
      </c>
      <c r="C8371" s="59">
        <v>2399738.09</v>
      </c>
      <c r="D8371" s="60">
        <v>35</v>
      </c>
      <c r="E8371" s="54">
        <v>35996.07</v>
      </c>
      <c r="F8371" s="54">
        <v>26629.5</v>
      </c>
      <c r="G8371" s="55">
        <v>0.74</v>
      </c>
      <c r="H8371" s="53">
        <v>0</v>
      </c>
      <c r="I8371" s="53" t="s">
        <v>1410</v>
      </c>
    </row>
    <row r="8372" spans="1:9" ht="17.399999999999999" x14ac:dyDescent="0.3">
      <c r="A8372" s="53" t="s">
        <v>1273</v>
      </c>
      <c r="B8372" s="57">
        <v>45809</v>
      </c>
      <c r="C8372" s="59">
        <v>2335036.0299999998</v>
      </c>
      <c r="D8372" s="60">
        <v>0</v>
      </c>
      <c r="E8372" s="54">
        <v>35025.54</v>
      </c>
      <c r="F8372" s="54">
        <v>34243.53</v>
      </c>
      <c r="G8372" s="55">
        <v>0.97799999999999998</v>
      </c>
      <c r="H8372" s="53">
        <v>0</v>
      </c>
      <c r="I8372" s="53" t="s">
        <v>1408</v>
      </c>
    </row>
    <row r="8373" spans="1:9" ht="17.399999999999999" x14ac:dyDescent="0.3">
      <c r="A8373" s="53" t="s">
        <v>1273</v>
      </c>
      <c r="B8373" s="57">
        <v>45839</v>
      </c>
      <c r="C8373" s="59">
        <v>2265004.04</v>
      </c>
      <c r="D8373" s="60">
        <v>15</v>
      </c>
      <c r="E8373" s="54">
        <v>33975.06</v>
      </c>
      <c r="F8373" s="54">
        <v>35446.559999999998</v>
      </c>
      <c r="G8373" s="55">
        <v>1.0429999999999999</v>
      </c>
      <c r="H8373" s="53">
        <v>0</v>
      </c>
      <c r="I8373" s="53" t="s">
        <v>1408</v>
      </c>
    </row>
    <row r="8374" spans="1:9" ht="17.399999999999999" x14ac:dyDescent="0.3">
      <c r="A8374" s="53" t="s">
        <v>1273</v>
      </c>
      <c r="B8374" s="57">
        <v>45870</v>
      </c>
      <c r="C8374" s="59">
        <v>2194194.2200000002</v>
      </c>
      <c r="D8374" s="60">
        <v>15</v>
      </c>
      <c r="E8374" s="54">
        <v>32912.910000000003</v>
      </c>
      <c r="F8374" s="54">
        <v>34926.58</v>
      </c>
      <c r="G8374" s="55">
        <v>1.0609999999999999</v>
      </c>
      <c r="H8374" s="53">
        <v>0</v>
      </c>
      <c r="I8374" s="53" t="s">
        <v>1408</v>
      </c>
    </row>
    <row r="8375" spans="1:9" ht="17.399999999999999" x14ac:dyDescent="0.3">
      <c r="A8375" s="53" t="s">
        <v>1273</v>
      </c>
      <c r="B8375" s="57">
        <v>45901</v>
      </c>
      <c r="C8375" s="59">
        <v>2129917.69</v>
      </c>
      <c r="D8375" s="60">
        <v>0</v>
      </c>
      <c r="E8375" s="54">
        <v>31948.77</v>
      </c>
      <c r="F8375" s="54">
        <v>32166.51</v>
      </c>
      <c r="G8375" s="55">
        <v>1.0069999999999999</v>
      </c>
      <c r="H8375" s="53">
        <v>0</v>
      </c>
      <c r="I8375" s="53" t="s">
        <v>1408</v>
      </c>
    </row>
    <row r="8376" spans="1:9" ht="17.399999999999999" x14ac:dyDescent="0.3">
      <c r="A8376" s="53" t="s">
        <v>1273</v>
      </c>
      <c r="B8376" s="57">
        <v>45931</v>
      </c>
      <c r="C8376" s="59">
        <v>2064430.24</v>
      </c>
      <c r="D8376" s="60">
        <v>0</v>
      </c>
      <c r="E8376" s="54">
        <v>30966.45</v>
      </c>
      <c r="F8376" s="54">
        <v>34232.74</v>
      </c>
      <c r="G8376" s="55">
        <v>1.105</v>
      </c>
      <c r="H8376" s="53">
        <v>0</v>
      </c>
      <c r="I8376" s="53" t="s">
        <v>1408</v>
      </c>
    </row>
    <row r="8377" spans="1:9" ht="17.399999999999999" x14ac:dyDescent="0.3">
      <c r="A8377" s="53" t="s">
        <v>1273</v>
      </c>
      <c r="B8377" s="57">
        <v>45962</v>
      </c>
      <c r="C8377" s="59">
        <v>2008402.01</v>
      </c>
      <c r="D8377" s="60">
        <v>35</v>
      </c>
      <c r="E8377" s="54">
        <v>30126.03</v>
      </c>
      <c r="F8377" s="54">
        <v>15935.56</v>
      </c>
      <c r="G8377" s="55">
        <v>0.52900000000000003</v>
      </c>
      <c r="H8377" s="53">
        <v>0</v>
      </c>
      <c r="I8377" s="53" t="s">
        <v>1410</v>
      </c>
    </row>
    <row r="8378" spans="1:9" ht="17.399999999999999" x14ac:dyDescent="0.3">
      <c r="A8378" s="53" t="s">
        <v>1273</v>
      </c>
      <c r="B8378" s="57">
        <v>45992</v>
      </c>
      <c r="C8378" s="59">
        <v>1946696.36</v>
      </c>
      <c r="D8378" s="60">
        <v>65</v>
      </c>
      <c r="E8378" s="54">
        <v>29200.45</v>
      </c>
      <c r="F8378" s="54">
        <v>21138.29</v>
      </c>
      <c r="G8378" s="55">
        <v>0.72399999999999998</v>
      </c>
      <c r="H8378" s="53">
        <v>0</v>
      </c>
      <c r="I8378" s="53" t="s">
        <v>1411</v>
      </c>
    </row>
    <row r="8379" spans="1:9" ht="17.399999999999999" x14ac:dyDescent="0.3">
      <c r="A8379" s="53" t="s">
        <v>1274</v>
      </c>
      <c r="B8379" s="57">
        <v>45658</v>
      </c>
      <c r="C8379" s="59">
        <v>3612234.7</v>
      </c>
      <c r="D8379" s="60">
        <v>0</v>
      </c>
      <c r="E8379" s="54">
        <v>54183.519999999997</v>
      </c>
      <c r="F8379" s="54">
        <v>53919.79</v>
      </c>
      <c r="G8379" s="55">
        <v>0.995</v>
      </c>
      <c r="H8379" s="53">
        <v>0</v>
      </c>
      <c r="I8379" s="53" t="s">
        <v>1408</v>
      </c>
    </row>
    <row r="8380" spans="1:9" ht="17.399999999999999" x14ac:dyDescent="0.3">
      <c r="A8380" s="53" t="s">
        <v>1274</v>
      </c>
      <c r="B8380" s="57">
        <v>45689</v>
      </c>
      <c r="C8380" s="59">
        <v>3514585.71</v>
      </c>
      <c r="D8380" s="60">
        <v>0</v>
      </c>
      <c r="E8380" s="54">
        <v>52718.79</v>
      </c>
      <c r="F8380" s="54">
        <v>56606.01</v>
      </c>
      <c r="G8380" s="55">
        <v>1.0740000000000001</v>
      </c>
      <c r="H8380" s="53">
        <v>0</v>
      </c>
      <c r="I8380" s="53" t="s">
        <v>1408</v>
      </c>
    </row>
    <row r="8381" spans="1:9" ht="17.399999999999999" x14ac:dyDescent="0.3">
      <c r="A8381" s="53" t="s">
        <v>1274</v>
      </c>
      <c r="B8381" s="57">
        <v>45717</v>
      </c>
      <c r="C8381" s="59">
        <v>3403297.1</v>
      </c>
      <c r="D8381" s="60">
        <v>65</v>
      </c>
      <c r="E8381" s="54">
        <v>51049.46</v>
      </c>
      <c r="F8381" s="54">
        <v>42727.16</v>
      </c>
      <c r="G8381" s="55">
        <v>0.83699999999999997</v>
      </c>
      <c r="H8381" s="53">
        <v>0</v>
      </c>
      <c r="I8381" s="53" t="s">
        <v>1411</v>
      </c>
    </row>
    <row r="8382" spans="1:9" ht="17.399999999999999" x14ac:dyDescent="0.3">
      <c r="A8382" s="53" t="s">
        <v>1274</v>
      </c>
      <c r="B8382" s="57">
        <v>45748</v>
      </c>
      <c r="C8382" s="59">
        <v>3293950.32</v>
      </c>
      <c r="D8382" s="60">
        <v>0</v>
      </c>
      <c r="E8382" s="54">
        <v>49409.25</v>
      </c>
      <c r="F8382" s="54">
        <v>52699.83</v>
      </c>
      <c r="G8382" s="55">
        <v>1.0669999999999999</v>
      </c>
      <c r="H8382" s="53">
        <v>0</v>
      </c>
      <c r="I8382" s="53" t="s">
        <v>1408</v>
      </c>
    </row>
    <row r="8383" spans="1:9" ht="17.399999999999999" x14ac:dyDescent="0.3">
      <c r="A8383" s="53" t="s">
        <v>1274</v>
      </c>
      <c r="B8383" s="57">
        <v>45778</v>
      </c>
      <c r="C8383" s="59">
        <v>3207675.03</v>
      </c>
      <c r="D8383" s="60">
        <v>65</v>
      </c>
      <c r="E8383" s="54">
        <v>48115.13</v>
      </c>
      <c r="F8383" s="54">
        <v>40695.519999999997</v>
      </c>
      <c r="G8383" s="55">
        <v>0.84599999999999997</v>
      </c>
      <c r="H8383" s="53">
        <v>0</v>
      </c>
      <c r="I8383" s="53" t="s">
        <v>1411</v>
      </c>
    </row>
    <row r="8384" spans="1:9" ht="17.399999999999999" x14ac:dyDescent="0.3">
      <c r="A8384" s="53" t="s">
        <v>1274</v>
      </c>
      <c r="B8384" s="57">
        <v>45809</v>
      </c>
      <c r="C8384" s="59">
        <v>3112794.13</v>
      </c>
      <c r="D8384" s="60">
        <v>15</v>
      </c>
      <c r="E8384" s="54">
        <v>46691.91</v>
      </c>
      <c r="F8384" s="54">
        <v>47087.55</v>
      </c>
      <c r="G8384" s="55">
        <v>1.008</v>
      </c>
      <c r="H8384" s="53">
        <v>0</v>
      </c>
      <c r="I8384" s="53" t="s">
        <v>1408</v>
      </c>
    </row>
    <row r="8385" spans="1:9" ht="17.399999999999999" x14ac:dyDescent="0.3">
      <c r="A8385" s="53" t="s">
        <v>1274</v>
      </c>
      <c r="B8385" s="57">
        <v>45839</v>
      </c>
      <c r="C8385" s="59">
        <v>3014041.89</v>
      </c>
      <c r="D8385" s="60">
        <v>15</v>
      </c>
      <c r="E8385" s="54">
        <v>45210.63</v>
      </c>
      <c r="F8385" s="54">
        <v>45454.75</v>
      </c>
      <c r="G8385" s="55">
        <v>1.0049999999999999</v>
      </c>
      <c r="H8385" s="53">
        <v>0</v>
      </c>
      <c r="I8385" s="53" t="s">
        <v>1408</v>
      </c>
    </row>
    <row r="8386" spans="1:9" ht="17.399999999999999" x14ac:dyDescent="0.3">
      <c r="A8386" s="53" t="s">
        <v>1274</v>
      </c>
      <c r="B8386" s="57">
        <v>45870</v>
      </c>
      <c r="C8386" s="59">
        <v>2918505.35</v>
      </c>
      <c r="D8386" s="60">
        <v>15</v>
      </c>
      <c r="E8386" s="54">
        <v>43777.58</v>
      </c>
      <c r="F8386" s="54">
        <v>49562.46</v>
      </c>
      <c r="G8386" s="55">
        <v>1.1319999999999999</v>
      </c>
      <c r="H8386" s="53">
        <v>0</v>
      </c>
      <c r="I8386" s="53" t="s">
        <v>1408</v>
      </c>
    </row>
    <row r="8387" spans="1:9" ht="17.399999999999999" x14ac:dyDescent="0.3">
      <c r="A8387" s="53" t="s">
        <v>1274</v>
      </c>
      <c r="B8387" s="57">
        <v>45901</v>
      </c>
      <c r="C8387" s="59">
        <v>2836904.86</v>
      </c>
      <c r="D8387" s="60">
        <v>95</v>
      </c>
      <c r="E8387" s="54">
        <v>42553.57</v>
      </c>
      <c r="F8387" s="54">
        <v>8693.52</v>
      </c>
      <c r="G8387" s="55">
        <v>0.20399999999999999</v>
      </c>
      <c r="H8387" s="53">
        <v>0</v>
      </c>
      <c r="I8387" s="53" t="s">
        <v>1409</v>
      </c>
    </row>
    <row r="8388" spans="1:9" ht="17.399999999999999" x14ac:dyDescent="0.3">
      <c r="A8388" s="53" t="s">
        <v>1274</v>
      </c>
      <c r="B8388" s="57">
        <v>45931</v>
      </c>
      <c r="C8388" s="59">
        <v>2747696.59</v>
      </c>
      <c r="D8388" s="60">
        <v>0</v>
      </c>
      <c r="E8388" s="54">
        <v>41215.449999999997</v>
      </c>
      <c r="F8388" s="54">
        <v>45398.5</v>
      </c>
      <c r="G8388" s="55">
        <v>1.101</v>
      </c>
      <c r="H8388" s="53">
        <v>0</v>
      </c>
      <c r="I8388" s="53" t="s">
        <v>1408</v>
      </c>
    </row>
    <row r="8389" spans="1:9" ht="17.399999999999999" x14ac:dyDescent="0.3">
      <c r="A8389" s="53" t="s">
        <v>1274</v>
      </c>
      <c r="B8389" s="57">
        <v>45962</v>
      </c>
      <c r="C8389" s="59">
        <v>2659759.5299999998</v>
      </c>
      <c r="D8389" s="60">
        <v>0</v>
      </c>
      <c r="E8389" s="54">
        <v>39896.39</v>
      </c>
      <c r="F8389" s="54">
        <v>38825.72</v>
      </c>
      <c r="G8389" s="55">
        <v>0.97299999999999998</v>
      </c>
      <c r="H8389" s="53">
        <v>0</v>
      </c>
      <c r="I8389" s="53" t="s">
        <v>1408</v>
      </c>
    </row>
    <row r="8390" spans="1:9" ht="17.399999999999999" x14ac:dyDescent="0.3">
      <c r="A8390" s="53" t="s">
        <v>1274</v>
      </c>
      <c r="B8390" s="57">
        <v>45992</v>
      </c>
      <c r="C8390" s="59">
        <v>2576409.33</v>
      </c>
      <c r="D8390" s="60">
        <v>0</v>
      </c>
      <c r="E8390" s="54">
        <v>38646.14</v>
      </c>
      <c r="F8390" s="54">
        <v>39096.410000000003</v>
      </c>
      <c r="G8390" s="55">
        <v>1.012</v>
      </c>
      <c r="H8390" s="53">
        <v>0</v>
      </c>
      <c r="I8390" s="53" t="s">
        <v>1408</v>
      </c>
    </row>
    <row r="8391" spans="1:9" ht="17.399999999999999" x14ac:dyDescent="0.3">
      <c r="A8391" s="53" t="s">
        <v>1275</v>
      </c>
      <c r="B8391" s="57">
        <v>45658</v>
      </c>
      <c r="C8391" s="59">
        <v>8818593.2400000002</v>
      </c>
      <c r="D8391" s="60">
        <v>15</v>
      </c>
      <c r="E8391" s="54">
        <v>88185.93</v>
      </c>
      <c r="F8391" s="54">
        <v>86590.46</v>
      </c>
      <c r="G8391" s="55">
        <v>0.98199999999999998</v>
      </c>
      <c r="H8391" s="53">
        <v>0</v>
      </c>
      <c r="I8391" s="53" t="s">
        <v>1408</v>
      </c>
    </row>
    <row r="8392" spans="1:9" ht="17.399999999999999" x14ac:dyDescent="0.3">
      <c r="A8392" s="53" t="s">
        <v>1275</v>
      </c>
      <c r="B8392" s="57">
        <v>45689</v>
      </c>
      <c r="C8392" s="59">
        <v>8651931.0600000005</v>
      </c>
      <c r="D8392" s="60">
        <v>95</v>
      </c>
      <c r="E8392" s="54">
        <v>86519.31</v>
      </c>
      <c r="F8392" s="54">
        <v>33551.22</v>
      </c>
      <c r="G8392" s="55">
        <v>0.38800000000000001</v>
      </c>
      <c r="H8392" s="53">
        <v>0</v>
      </c>
      <c r="I8392" s="53" t="s">
        <v>1409</v>
      </c>
    </row>
    <row r="8393" spans="1:9" ht="17.399999999999999" x14ac:dyDescent="0.3">
      <c r="A8393" s="53" t="s">
        <v>1275</v>
      </c>
      <c r="B8393" s="57">
        <v>45717</v>
      </c>
      <c r="C8393" s="59">
        <v>8501360.7599999998</v>
      </c>
      <c r="D8393" s="60">
        <v>0</v>
      </c>
      <c r="E8393" s="54">
        <v>85013.61</v>
      </c>
      <c r="F8393" s="54">
        <v>96389.24</v>
      </c>
      <c r="G8393" s="55">
        <v>1.1339999999999999</v>
      </c>
      <c r="H8393" s="53">
        <v>0</v>
      </c>
      <c r="I8393" s="53" t="s">
        <v>1408</v>
      </c>
    </row>
    <row r="8394" spans="1:9" ht="17.399999999999999" x14ac:dyDescent="0.3">
      <c r="A8394" s="53" t="s">
        <v>1275</v>
      </c>
      <c r="B8394" s="57">
        <v>45748</v>
      </c>
      <c r="C8394" s="59">
        <v>8335511.9800000004</v>
      </c>
      <c r="D8394" s="60">
        <v>0</v>
      </c>
      <c r="E8394" s="54">
        <v>83355.12</v>
      </c>
      <c r="F8394" s="54">
        <v>85430.05</v>
      </c>
      <c r="G8394" s="55">
        <v>1.0249999999999999</v>
      </c>
      <c r="H8394" s="53">
        <v>0</v>
      </c>
      <c r="I8394" s="53" t="s">
        <v>1408</v>
      </c>
    </row>
    <row r="8395" spans="1:9" ht="17.399999999999999" x14ac:dyDescent="0.3">
      <c r="A8395" s="53" t="s">
        <v>1275</v>
      </c>
      <c r="B8395" s="57">
        <v>45778</v>
      </c>
      <c r="C8395" s="59">
        <v>8195582.5099999998</v>
      </c>
      <c r="D8395" s="60">
        <v>0</v>
      </c>
      <c r="E8395" s="54">
        <v>81955.83</v>
      </c>
      <c r="F8395" s="54">
        <v>87846.49</v>
      </c>
      <c r="G8395" s="55">
        <v>1.0720000000000001</v>
      </c>
      <c r="H8395" s="53">
        <v>0</v>
      </c>
      <c r="I8395" s="53" t="s">
        <v>1408</v>
      </c>
    </row>
    <row r="8396" spans="1:9" ht="17.399999999999999" x14ac:dyDescent="0.3">
      <c r="A8396" s="53" t="s">
        <v>1275</v>
      </c>
      <c r="B8396" s="57">
        <v>45809</v>
      </c>
      <c r="C8396" s="59">
        <v>8032492.6600000001</v>
      </c>
      <c r="D8396" s="60">
        <v>0</v>
      </c>
      <c r="E8396" s="54">
        <v>80324.929999999993</v>
      </c>
      <c r="F8396" s="54">
        <v>78603.67</v>
      </c>
      <c r="G8396" s="55">
        <v>0.97899999999999998</v>
      </c>
      <c r="H8396" s="53">
        <v>0</v>
      </c>
      <c r="I8396" s="53" t="s">
        <v>1408</v>
      </c>
    </row>
    <row r="8397" spans="1:9" ht="17.399999999999999" x14ac:dyDescent="0.3">
      <c r="A8397" s="53" t="s">
        <v>1275</v>
      </c>
      <c r="B8397" s="57">
        <v>45839</v>
      </c>
      <c r="C8397" s="59">
        <v>7875119.0700000003</v>
      </c>
      <c r="D8397" s="60">
        <v>35</v>
      </c>
      <c r="E8397" s="54">
        <v>78751.19</v>
      </c>
      <c r="F8397" s="54">
        <v>66094.37</v>
      </c>
      <c r="G8397" s="55">
        <v>0.83899999999999997</v>
      </c>
      <c r="H8397" s="53">
        <v>0</v>
      </c>
      <c r="I8397" s="53" t="s">
        <v>1410</v>
      </c>
    </row>
    <row r="8398" spans="1:9" ht="17.399999999999999" x14ac:dyDescent="0.3">
      <c r="A8398" s="53" t="s">
        <v>1275</v>
      </c>
      <c r="B8398" s="57">
        <v>45870</v>
      </c>
      <c r="C8398" s="59">
        <v>7728938.9100000001</v>
      </c>
      <c r="D8398" s="60">
        <v>15</v>
      </c>
      <c r="E8398" s="54">
        <v>77289.39</v>
      </c>
      <c r="F8398" s="54">
        <v>73929.91</v>
      </c>
      <c r="G8398" s="55">
        <v>0.95699999999999996</v>
      </c>
      <c r="H8398" s="53">
        <v>0</v>
      </c>
      <c r="I8398" s="53" t="s">
        <v>1408</v>
      </c>
    </row>
    <row r="8399" spans="1:9" ht="17.399999999999999" x14ac:dyDescent="0.3">
      <c r="A8399" s="53" t="s">
        <v>1275</v>
      </c>
      <c r="B8399" s="57">
        <v>45901</v>
      </c>
      <c r="C8399" s="59">
        <v>7591560.6200000001</v>
      </c>
      <c r="D8399" s="60">
        <v>0</v>
      </c>
      <c r="E8399" s="54">
        <v>75915.61</v>
      </c>
      <c r="F8399" s="54">
        <v>85977.67</v>
      </c>
      <c r="G8399" s="55">
        <v>1.133</v>
      </c>
      <c r="H8399" s="53">
        <v>0</v>
      </c>
      <c r="I8399" s="53" t="s">
        <v>1408</v>
      </c>
    </row>
    <row r="8400" spans="1:9" ht="17.399999999999999" x14ac:dyDescent="0.3">
      <c r="A8400" s="53" t="s">
        <v>1275</v>
      </c>
      <c r="B8400" s="57">
        <v>45931</v>
      </c>
      <c r="C8400" s="59">
        <v>7479614.6900000004</v>
      </c>
      <c r="D8400" s="60">
        <v>95</v>
      </c>
      <c r="E8400" s="54">
        <v>74796.149999999994</v>
      </c>
      <c r="F8400" s="54">
        <v>20480.25</v>
      </c>
      <c r="G8400" s="55">
        <v>0.27400000000000002</v>
      </c>
      <c r="H8400" s="53">
        <v>0</v>
      </c>
      <c r="I8400" s="53" t="s">
        <v>1409</v>
      </c>
    </row>
    <row r="8401" spans="1:9" ht="17.399999999999999" x14ac:dyDescent="0.3">
      <c r="A8401" s="53" t="s">
        <v>1275</v>
      </c>
      <c r="B8401" s="57">
        <v>45962</v>
      </c>
      <c r="C8401" s="59">
        <v>7365466.9900000002</v>
      </c>
      <c r="D8401" s="60">
        <v>0</v>
      </c>
      <c r="E8401" s="54">
        <v>73654.67</v>
      </c>
      <c r="F8401" s="54">
        <v>73798.97</v>
      </c>
      <c r="G8401" s="55">
        <v>1.002</v>
      </c>
      <c r="H8401" s="53">
        <v>0</v>
      </c>
      <c r="I8401" s="53" t="s">
        <v>1408</v>
      </c>
    </row>
    <row r="8402" spans="1:9" ht="17.399999999999999" x14ac:dyDescent="0.3">
      <c r="A8402" s="53" t="s">
        <v>1275</v>
      </c>
      <c r="B8402" s="57">
        <v>45992</v>
      </c>
      <c r="C8402" s="59">
        <v>7215241.7800000003</v>
      </c>
      <c r="D8402" s="60">
        <v>0</v>
      </c>
      <c r="E8402" s="54">
        <v>72152.42</v>
      </c>
      <c r="F8402" s="54">
        <v>81505.789999999994</v>
      </c>
      <c r="G8402" s="55">
        <v>1.1299999999999999</v>
      </c>
      <c r="H8402" s="53">
        <v>0</v>
      </c>
      <c r="I8402" s="53" t="s">
        <v>1408</v>
      </c>
    </row>
    <row r="8403" spans="1:9" ht="17.399999999999999" x14ac:dyDescent="0.3">
      <c r="A8403" s="53" t="s">
        <v>1276</v>
      </c>
      <c r="B8403" s="57">
        <v>45658</v>
      </c>
      <c r="C8403" s="59">
        <v>4718921.21</v>
      </c>
      <c r="D8403" s="60">
        <v>0</v>
      </c>
      <c r="E8403" s="54">
        <v>70783.820000000007</v>
      </c>
      <c r="F8403" s="54">
        <v>78817</v>
      </c>
      <c r="G8403" s="55">
        <v>1.113</v>
      </c>
      <c r="H8403" s="53">
        <v>0</v>
      </c>
      <c r="I8403" s="53" t="s">
        <v>1408</v>
      </c>
    </row>
    <row r="8404" spans="1:9" ht="17.399999999999999" x14ac:dyDescent="0.3">
      <c r="A8404" s="53" t="s">
        <v>1276</v>
      </c>
      <c r="B8404" s="57">
        <v>45689</v>
      </c>
      <c r="C8404" s="59">
        <v>4578493.5999999996</v>
      </c>
      <c r="D8404" s="60">
        <v>0</v>
      </c>
      <c r="E8404" s="54">
        <v>68677.399999999994</v>
      </c>
      <c r="F8404" s="54">
        <v>66662.820000000007</v>
      </c>
      <c r="G8404" s="55">
        <v>0.97099999999999997</v>
      </c>
      <c r="H8404" s="53">
        <v>0</v>
      </c>
      <c r="I8404" s="53" t="s">
        <v>1408</v>
      </c>
    </row>
    <row r="8405" spans="1:9" ht="17.399999999999999" x14ac:dyDescent="0.3">
      <c r="A8405" s="53" t="s">
        <v>1276</v>
      </c>
      <c r="B8405" s="57">
        <v>45717</v>
      </c>
      <c r="C8405" s="59">
        <v>4441969.26</v>
      </c>
      <c r="D8405" s="60">
        <v>0</v>
      </c>
      <c r="E8405" s="54">
        <v>66629.539999999994</v>
      </c>
      <c r="F8405" s="54">
        <v>65834.67</v>
      </c>
      <c r="G8405" s="55">
        <v>0.98799999999999999</v>
      </c>
      <c r="H8405" s="53">
        <v>0</v>
      </c>
      <c r="I8405" s="53" t="s">
        <v>1408</v>
      </c>
    </row>
    <row r="8406" spans="1:9" ht="17.399999999999999" x14ac:dyDescent="0.3">
      <c r="A8406" s="53" t="s">
        <v>1276</v>
      </c>
      <c r="B8406" s="57">
        <v>45748</v>
      </c>
      <c r="C8406" s="59">
        <v>4309729.91</v>
      </c>
      <c r="D8406" s="60">
        <v>0</v>
      </c>
      <c r="E8406" s="54">
        <v>64645.95</v>
      </c>
      <c r="F8406" s="54">
        <v>73980.77</v>
      </c>
      <c r="G8406" s="55">
        <v>1.1439999999999999</v>
      </c>
      <c r="H8406" s="53">
        <v>0</v>
      </c>
      <c r="I8406" s="53" t="s">
        <v>1408</v>
      </c>
    </row>
    <row r="8407" spans="1:9" ht="17.399999999999999" x14ac:dyDescent="0.3">
      <c r="A8407" s="53" t="s">
        <v>1276</v>
      </c>
      <c r="B8407" s="57">
        <v>45778</v>
      </c>
      <c r="C8407" s="59">
        <v>4197498.0199999996</v>
      </c>
      <c r="D8407" s="60">
        <v>15</v>
      </c>
      <c r="E8407" s="54">
        <v>62962.47</v>
      </c>
      <c r="F8407" s="54">
        <v>60813.3</v>
      </c>
      <c r="G8407" s="55">
        <v>0.96599999999999997</v>
      </c>
      <c r="H8407" s="53">
        <v>0</v>
      </c>
      <c r="I8407" s="53" t="s">
        <v>1408</v>
      </c>
    </row>
    <row r="8408" spans="1:9" ht="17.399999999999999" x14ac:dyDescent="0.3">
      <c r="A8408" s="53" t="s">
        <v>1276</v>
      </c>
      <c r="B8408" s="57">
        <v>45809</v>
      </c>
      <c r="C8408" s="59">
        <v>4078654.96</v>
      </c>
      <c r="D8408" s="60">
        <v>0</v>
      </c>
      <c r="E8408" s="54">
        <v>61179.82</v>
      </c>
      <c r="F8408" s="54">
        <v>68701.210000000006</v>
      </c>
      <c r="G8408" s="55">
        <v>1.123</v>
      </c>
      <c r="H8408" s="53">
        <v>0</v>
      </c>
      <c r="I8408" s="53" t="s">
        <v>1408</v>
      </c>
    </row>
    <row r="8409" spans="1:9" ht="17.399999999999999" x14ac:dyDescent="0.3">
      <c r="A8409" s="53" t="s">
        <v>1276</v>
      </c>
      <c r="B8409" s="57">
        <v>45839</v>
      </c>
      <c r="C8409" s="59">
        <v>3967494.05</v>
      </c>
      <c r="D8409" s="60">
        <v>15</v>
      </c>
      <c r="E8409" s="54">
        <v>59512.41</v>
      </c>
      <c r="F8409" s="54">
        <v>63386.400000000001</v>
      </c>
      <c r="G8409" s="55">
        <v>1.0649999999999999</v>
      </c>
      <c r="H8409" s="53">
        <v>0</v>
      </c>
      <c r="I8409" s="53" t="s">
        <v>1408</v>
      </c>
    </row>
    <row r="8410" spans="1:9" ht="17.399999999999999" x14ac:dyDescent="0.3">
      <c r="A8410" s="53" t="s">
        <v>1276</v>
      </c>
      <c r="B8410" s="57">
        <v>45870</v>
      </c>
      <c r="C8410" s="59">
        <v>3855240.99</v>
      </c>
      <c r="D8410" s="60">
        <v>0</v>
      </c>
      <c r="E8410" s="54">
        <v>57828.61</v>
      </c>
      <c r="F8410" s="54">
        <v>56969.23</v>
      </c>
      <c r="G8410" s="55">
        <v>0.98499999999999999</v>
      </c>
      <c r="H8410" s="53">
        <v>0</v>
      </c>
      <c r="I8410" s="53" t="s">
        <v>1408</v>
      </c>
    </row>
    <row r="8411" spans="1:9" ht="17.399999999999999" x14ac:dyDescent="0.3">
      <c r="A8411" s="53" t="s">
        <v>1276</v>
      </c>
      <c r="B8411" s="57">
        <v>45901</v>
      </c>
      <c r="C8411" s="59">
        <v>3740729.35</v>
      </c>
      <c r="D8411" s="60">
        <v>0</v>
      </c>
      <c r="E8411" s="54">
        <v>56110.94</v>
      </c>
      <c r="F8411" s="54">
        <v>61715.360000000001</v>
      </c>
      <c r="G8411" s="55">
        <v>1.1000000000000001</v>
      </c>
      <c r="H8411" s="53">
        <v>0</v>
      </c>
      <c r="I8411" s="53" t="s">
        <v>1408</v>
      </c>
    </row>
    <row r="8412" spans="1:9" ht="17.399999999999999" x14ac:dyDescent="0.3">
      <c r="A8412" s="53" t="s">
        <v>1276</v>
      </c>
      <c r="B8412" s="57">
        <v>45931</v>
      </c>
      <c r="C8412" s="59">
        <v>3625242.23</v>
      </c>
      <c r="D8412" s="60">
        <v>15</v>
      </c>
      <c r="E8412" s="54">
        <v>54378.63</v>
      </c>
      <c r="F8412" s="54">
        <v>60955.66</v>
      </c>
      <c r="G8412" s="55">
        <v>1.121</v>
      </c>
      <c r="H8412" s="53">
        <v>0</v>
      </c>
      <c r="I8412" s="53" t="s">
        <v>1408</v>
      </c>
    </row>
    <row r="8413" spans="1:9" ht="17.399999999999999" x14ac:dyDescent="0.3">
      <c r="A8413" s="53" t="s">
        <v>1276</v>
      </c>
      <c r="B8413" s="57">
        <v>45962</v>
      </c>
      <c r="C8413" s="59">
        <v>3516636.7</v>
      </c>
      <c r="D8413" s="60">
        <v>0</v>
      </c>
      <c r="E8413" s="54">
        <v>52749.55</v>
      </c>
      <c r="F8413" s="54">
        <v>59507.21</v>
      </c>
      <c r="G8413" s="55">
        <v>1.1279999999999999</v>
      </c>
      <c r="H8413" s="53">
        <v>0</v>
      </c>
      <c r="I8413" s="53" t="s">
        <v>1408</v>
      </c>
    </row>
    <row r="8414" spans="1:9" ht="17.399999999999999" x14ac:dyDescent="0.3">
      <c r="A8414" s="53" t="s">
        <v>1276</v>
      </c>
      <c r="B8414" s="57">
        <v>45992</v>
      </c>
      <c r="C8414" s="59">
        <v>3410545.1</v>
      </c>
      <c r="D8414" s="60">
        <v>0</v>
      </c>
      <c r="E8414" s="54">
        <v>51158.18</v>
      </c>
      <c r="F8414" s="54">
        <v>51343.24</v>
      </c>
      <c r="G8414" s="55">
        <v>1.004</v>
      </c>
      <c r="H8414" s="53">
        <v>0</v>
      </c>
      <c r="I8414" s="53" t="s">
        <v>1408</v>
      </c>
    </row>
    <row r="8415" spans="1:9" ht="17.399999999999999" x14ac:dyDescent="0.3">
      <c r="A8415" s="53" t="s">
        <v>1277</v>
      </c>
      <c r="B8415" s="57">
        <v>45658</v>
      </c>
      <c r="C8415" s="59">
        <v>6479253.2000000002</v>
      </c>
      <c r="D8415" s="60">
        <v>35</v>
      </c>
      <c r="E8415" s="54">
        <v>97188.800000000003</v>
      </c>
      <c r="F8415" s="54">
        <v>76151.460000000006</v>
      </c>
      <c r="G8415" s="55">
        <v>0.78400000000000003</v>
      </c>
      <c r="H8415" s="53">
        <v>0</v>
      </c>
      <c r="I8415" s="53" t="s">
        <v>1410</v>
      </c>
    </row>
    <row r="8416" spans="1:9" ht="17.399999999999999" x14ac:dyDescent="0.3">
      <c r="A8416" s="53" t="s">
        <v>1277</v>
      </c>
      <c r="B8416" s="57">
        <v>45689</v>
      </c>
      <c r="C8416" s="59">
        <v>6336882.4100000001</v>
      </c>
      <c r="D8416" s="60">
        <v>0</v>
      </c>
      <c r="E8416" s="54">
        <v>95053.24</v>
      </c>
      <c r="F8416" s="54">
        <v>94446.97</v>
      </c>
      <c r="G8416" s="55">
        <v>0.99399999999999999</v>
      </c>
      <c r="H8416" s="53">
        <v>0</v>
      </c>
      <c r="I8416" s="53" t="s">
        <v>1408</v>
      </c>
    </row>
    <row r="8417" spans="1:9" ht="17.399999999999999" x14ac:dyDescent="0.3">
      <c r="A8417" s="53" t="s">
        <v>1277</v>
      </c>
      <c r="B8417" s="57">
        <v>45717</v>
      </c>
      <c r="C8417" s="59">
        <v>6177724.25</v>
      </c>
      <c r="D8417" s="60">
        <v>95</v>
      </c>
      <c r="E8417" s="54">
        <v>92665.86</v>
      </c>
      <c r="F8417" s="54">
        <v>29614.400000000001</v>
      </c>
      <c r="G8417" s="55">
        <v>0.32</v>
      </c>
      <c r="H8417" s="53">
        <v>0</v>
      </c>
      <c r="I8417" s="53" t="s">
        <v>1409</v>
      </c>
    </row>
    <row r="8418" spans="1:9" ht="17.399999999999999" x14ac:dyDescent="0.3">
      <c r="A8418" s="53" t="s">
        <v>1277</v>
      </c>
      <c r="B8418" s="57">
        <v>45748</v>
      </c>
      <c r="C8418" s="59">
        <v>6018307.9699999997</v>
      </c>
      <c r="D8418" s="60">
        <v>0</v>
      </c>
      <c r="E8418" s="54">
        <v>90274.62</v>
      </c>
      <c r="F8418" s="54">
        <v>88852.9</v>
      </c>
      <c r="G8418" s="55">
        <v>0.98399999999999999</v>
      </c>
      <c r="H8418" s="53">
        <v>0</v>
      </c>
      <c r="I8418" s="53" t="s">
        <v>1408</v>
      </c>
    </row>
    <row r="8419" spans="1:9" ht="17.399999999999999" x14ac:dyDescent="0.3">
      <c r="A8419" s="53" t="s">
        <v>1277</v>
      </c>
      <c r="B8419" s="57">
        <v>45778</v>
      </c>
      <c r="C8419" s="59">
        <v>5887312.0800000001</v>
      </c>
      <c r="D8419" s="60">
        <v>0</v>
      </c>
      <c r="E8419" s="54">
        <v>88309.68</v>
      </c>
      <c r="F8419" s="54">
        <v>91280.77</v>
      </c>
      <c r="G8419" s="55">
        <v>1.034</v>
      </c>
      <c r="H8419" s="53">
        <v>0</v>
      </c>
      <c r="I8419" s="53" t="s">
        <v>1408</v>
      </c>
    </row>
    <row r="8420" spans="1:9" ht="17.399999999999999" x14ac:dyDescent="0.3">
      <c r="A8420" s="53" t="s">
        <v>1277</v>
      </c>
      <c r="B8420" s="57">
        <v>45809</v>
      </c>
      <c r="C8420" s="59">
        <v>5724535.7999999998</v>
      </c>
      <c r="D8420" s="60">
        <v>35</v>
      </c>
      <c r="E8420" s="54">
        <v>85868.04</v>
      </c>
      <c r="F8420" s="54">
        <v>63947.05</v>
      </c>
      <c r="G8420" s="55">
        <v>0.745</v>
      </c>
      <c r="H8420" s="53">
        <v>0</v>
      </c>
      <c r="I8420" s="53" t="s">
        <v>1410</v>
      </c>
    </row>
    <row r="8421" spans="1:9" ht="17.399999999999999" x14ac:dyDescent="0.3">
      <c r="A8421" s="53" t="s">
        <v>1277</v>
      </c>
      <c r="B8421" s="57">
        <v>45839</v>
      </c>
      <c r="C8421" s="59">
        <v>5586967.2699999996</v>
      </c>
      <c r="D8421" s="60">
        <v>0</v>
      </c>
      <c r="E8421" s="54">
        <v>83804.509999999995</v>
      </c>
      <c r="F8421" s="54">
        <v>84929.2</v>
      </c>
      <c r="G8421" s="55">
        <v>1.0129999999999999</v>
      </c>
      <c r="H8421" s="53">
        <v>0</v>
      </c>
      <c r="I8421" s="53" t="s">
        <v>1408</v>
      </c>
    </row>
    <row r="8422" spans="1:9" ht="17.399999999999999" x14ac:dyDescent="0.3">
      <c r="A8422" s="53" t="s">
        <v>1277</v>
      </c>
      <c r="B8422" s="57">
        <v>45870</v>
      </c>
      <c r="C8422" s="59">
        <v>5460893.9800000004</v>
      </c>
      <c r="D8422" s="60">
        <v>0</v>
      </c>
      <c r="E8422" s="54">
        <v>81913.41</v>
      </c>
      <c r="F8422" s="54">
        <v>81716.44</v>
      </c>
      <c r="G8422" s="55">
        <v>0.998</v>
      </c>
      <c r="H8422" s="53">
        <v>0</v>
      </c>
      <c r="I8422" s="53" t="s">
        <v>1408</v>
      </c>
    </row>
    <row r="8423" spans="1:9" ht="17.399999999999999" x14ac:dyDescent="0.3">
      <c r="A8423" s="53" t="s">
        <v>1277</v>
      </c>
      <c r="B8423" s="57">
        <v>45901</v>
      </c>
      <c r="C8423" s="59">
        <v>5343656.0999999996</v>
      </c>
      <c r="D8423" s="60">
        <v>15</v>
      </c>
      <c r="E8423" s="54">
        <v>80154.84</v>
      </c>
      <c r="F8423" s="54">
        <v>84790.399999999994</v>
      </c>
      <c r="G8423" s="55">
        <v>1.0580000000000001</v>
      </c>
      <c r="H8423" s="53">
        <v>0</v>
      </c>
      <c r="I8423" s="53" t="s">
        <v>1408</v>
      </c>
    </row>
    <row r="8424" spans="1:9" ht="17.399999999999999" x14ac:dyDescent="0.3">
      <c r="A8424" s="53" t="s">
        <v>1277</v>
      </c>
      <c r="B8424" s="57">
        <v>45931</v>
      </c>
      <c r="C8424" s="59">
        <v>5195328.12</v>
      </c>
      <c r="D8424" s="60">
        <v>0</v>
      </c>
      <c r="E8424" s="54">
        <v>77929.919999999998</v>
      </c>
      <c r="F8424" s="54">
        <v>85368.7</v>
      </c>
      <c r="G8424" s="55">
        <v>1.095</v>
      </c>
      <c r="H8424" s="53">
        <v>0</v>
      </c>
      <c r="I8424" s="53" t="s">
        <v>1408</v>
      </c>
    </row>
    <row r="8425" spans="1:9" ht="17.399999999999999" x14ac:dyDescent="0.3">
      <c r="A8425" s="53" t="s">
        <v>1277</v>
      </c>
      <c r="B8425" s="57">
        <v>45962</v>
      </c>
      <c r="C8425" s="59">
        <v>5079869.72</v>
      </c>
      <c r="D8425" s="60">
        <v>95</v>
      </c>
      <c r="E8425" s="54">
        <v>76198.05</v>
      </c>
      <c r="F8425" s="54">
        <v>20790.52</v>
      </c>
      <c r="G8425" s="55">
        <v>0.27300000000000002</v>
      </c>
      <c r="H8425" s="53">
        <v>1</v>
      </c>
      <c r="I8425" s="53" t="s">
        <v>1409</v>
      </c>
    </row>
    <row r="8426" spans="1:9" ht="17.399999999999999" x14ac:dyDescent="0.3">
      <c r="A8426" s="53" t="s">
        <v>1277</v>
      </c>
      <c r="B8426" s="57">
        <v>45992</v>
      </c>
      <c r="C8426" s="59">
        <v>4947948.45</v>
      </c>
      <c r="D8426" s="60">
        <v>0</v>
      </c>
      <c r="E8426" s="54">
        <v>74219.23</v>
      </c>
      <c r="F8426" s="54">
        <v>78360.28</v>
      </c>
      <c r="G8426" s="55">
        <v>1.056</v>
      </c>
      <c r="H8426" s="53">
        <v>1</v>
      </c>
      <c r="I8426" s="53" t="s">
        <v>1408</v>
      </c>
    </row>
    <row r="8427" spans="1:9" ht="17.399999999999999" x14ac:dyDescent="0.3">
      <c r="A8427" s="53" t="s">
        <v>1278</v>
      </c>
      <c r="B8427" s="57">
        <v>45658</v>
      </c>
      <c r="C8427" s="59">
        <v>3253966.34</v>
      </c>
      <c r="D8427" s="60">
        <v>0</v>
      </c>
      <c r="E8427" s="54">
        <v>48809.5</v>
      </c>
      <c r="F8427" s="54">
        <v>50407.76</v>
      </c>
      <c r="G8427" s="55">
        <v>1.0329999999999999</v>
      </c>
      <c r="H8427" s="53">
        <v>0</v>
      </c>
      <c r="I8427" s="53" t="s">
        <v>1408</v>
      </c>
    </row>
    <row r="8428" spans="1:9" ht="17.399999999999999" x14ac:dyDescent="0.3">
      <c r="A8428" s="53" t="s">
        <v>1278</v>
      </c>
      <c r="B8428" s="57">
        <v>45689</v>
      </c>
      <c r="C8428" s="59">
        <v>3150800.29</v>
      </c>
      <c r="D8428" s="60">
        <v>0</v>
      </c>
      <c r="E8428" s="54">
        <v>47262</v>
      </c>
      <c r="F8428" s="54">
        <v>47149.62</v>
      </c>
      <c r="G8428" s="55">
        <v>0.998</v>
      </c>
      <c r="H8428" s="53">
        <v>0</v>
      </c>
      <c r="I8428" s="53" t="s">
        <v>1408</v>
      </c>
    </row>
    <row r="8429" spans="1:9" ht="17.399999999999999" x14ac:dyDescent="0.3">
      <c r="A8429" s="53" t="s">
        <v>1278</v>
      </c>
      <c r="B8429" s="57">
        <v>45717</v>
      </c>
      <c r="C8429" s="59">
        <v>3048418.25</v>
      </c>
      <c r="D8429" s="60">
        <v>0</v>
      </c>
      <c r="E8429" s="54">
        <v>45726.27</v>
      </c>
      <c r="F8429" s="54">
        <v>48418.86</v>
      </c>
      <c r="G8429" s="55">
        <v>1.0589999999999999</v>
      </c>
      <c r="H8429" s="53">
        <v>0</v>
      </c>
      <c r="I8429" s="53" t="s">
        <v>1408</v>
      </c>
    </row>
    <row r="8430" spans="1:9" ht="17.399999999999999" x14ac:dyDescent="0.3">
      <c r="A8430" s="53" t="s">
        <v>1278</v>
      </c>
      <c r="B8430" s="57">
        <v>45748</v>
      </c>
      <c r="C8430" s="59">
        <v>2965715.48</v>
      </c>
      <c r="D8430" s="60">
        <v>0</v>
      </c>
      <c r="E8430" s="54">
        <v>44485.73</v>
      </c>
      <c r="F8430" s="54">
        <v>48717.79</v>
      </c>
      <c r="G8430" s="55">
        <v>1.095</v>
      </c>
      <c r="H8430" s="53">
        <v>0</v>
      </c>
      <c r="I8430" s="53" t="s">
        <v>1408</v>
      </c>
    </row>
    <row r="8431" spans="1:9" ht="17.399999999999999" x14ac:dyDescent="0.3">
      <c r="A8431" s="53" t="s">
        <v>1278</v>
      </c>
      <c r="B8431" s="57">
        <v>45778</v>
      </c>
      <c r="C8431" s="59">
        <v>2880702.68</v>
      </c>
      <c r="D8431" s="60">
        <v>35</v>
      </c>
      <c r="E8431" s="54">
        <v>43210.54</v>
      </c>
      <c r="F8431" s="54">
        <v>31126.78</v>
      </c>
      <c r="G8431" s="55">
        <v>0.72</v>
      </c>
      <c r="H8431" s="53">
        <v>0</v>
      </c>
      <c r="I8431" s="53" t="s">
        <v>1410</v>
      </c>
    </row>
    <row r="8432" spans="1:9" ht="17.399999999999999" x14ac:dyDescent="0.3">
      <c r="A8432" s="53" t="s">
        <v>1278</v>
      </c>
      <c r="B8432" s="57">
        <v>45809</v>
      </c>
      <c r="C8432" s="59">
        <v>2786022.29</v>
      </c>
      <c r="D8432" s="60">
        <v>0</v>
      </c>
      <c r="E8432" s="54">
        <v>41790.33</v>
      </c>
      <c r="F8432" s="54">
        <v>42853.35</v>
      </c>
      <c r="G8432" s="55">
        <v>1.0249999999999999</v>
      </c>
      <c r="H8432" s="53">
        <v>0</v>
      </c>
      <c r="I8432" s="53" t="s">
        <v>1408</v>
      </c>
    </row>
    <row r="8433" spans="1:9" ht="17.399999999999999" x14ac:dyDescent="0.3">
      <c r="A8433" s="53" t="s">
        <v>1278</v>
      </c>
      <c r="B8433" s="57">
        <v>45839</v>
      </c>
      <c r="C8433" s="59">
        <v>2703268.21</v>
      </c>
      <c r="D8433" s="60">
        <v>35</v>
      </c>
      <c r="E8433" s="54">
        <v>40549.019999999997</v>
      </c>
      <c r="F8433" s="54">
        <v>32686.84</v>
      </c>
      <c r="G8433" s="55">
        <v>0.80600000000000005</v>
      </c>
      <c r="H8433" s="53">
        <v>0</v>
      </c>
      <c r="I8433" s="53" t="s">
        <v>1410</v>
      </c>
    </row>
    <row r="8434" spans="1:9" ht="17.399999999999999" x14ac:dyDescent="0.3">
      <c r="A8434" s="53" t="s">
        <v>1278</v>
      </c>
      <c r="B8434" s="57">
        <v>45870</v>
      </c>
      <c r="C8434" s="59">
        <v>2632589.37</v>
      </c>
      <c r="D8434" s="60">
        <v>35</v>
      </c>
      <c r="E8434" s="54">
        <v>39488.839999999997</v>
      </c>
      <c r="F8434" s="54">
        <v>24898.01</v>
      </c>
      <c r="G8434" s="55">
        <v>0.63100000000000001</v>
      </c>
      <c r="H8434" s="53">
        <v>0</v>
      </c>
      <c r="I8434" s="53" t="s">
        <v>1410</v>
      </c>
    </row>
    <row r="8435" spans="1:9" ht="17.399999999999999" x14ac:dyDescent="0.3">
      <c r="A8435" s="53" t="s">
        <v>1278</v>
      </c>
      <c r="B8435" s="57">
        <v>45901</v>
      </c>
      <c r="C8435" s="59">
        <v>2562480.27</v>
      </c>
      <c r="D8435" s="60">
        <v>0</v>
      </c>
      <c r="E8435" s="54">
        <v>38437.199999999997</v>
      </c>
      <c r="F8435" s="54">
        <v>44101.71</v>
      </c>
      <c r="G8435" s="55">
        <v>1.147</v>
      </c>
      <c r="H8435" s="53">
        <v>0</v>
      </c>
      <c r="I8435" s="53" t="s">
        <v>1408</v>
      </c>
    </row>
    <row r="8436" spans="1:9" ht="17.399999999999999" x14ac:dyDescent="0.3">
      <c r="A8436" s="53" t="s">
        <v>1278</v>
      </c>
      <c r="B8436" s="57">
        <v>45931</v>
      </c>
      <c r="C8436" s="59">
        <v>2480027.96</v>
      </c>
      <c r="D8436" s="60">
        <v>0</v>
      </c>
      <c r="E8436" s="54">
        <v>37200.42</v>
      </c>
      <c r="F8436" s="54">
        <v>42162.93</v>
      </c>
      <c r="G8436" s="55">
        <v>1.133</v>
      </c>
      <c r="H8436" s="53">
        <v>0</v>
      </c>
      <c r="I8436" s="53" t="s">
        <v>1408</v>
      </c>
    </row>
    <row r="8437" spans="1:9" ht="17.399999999999999" x14ac:dyDescent="0.3">
      <c r="A8437" s="53" t="s">
        <v>1278</v>
      </c>
      <c r="B8437" s="57">
        <v>45962</v>
      </c>
      <c r="C8437" s="59">
        <v>2407574.4700000002</v>
      </c>
      <c r="D8437" s="60">
        <v>15</v>
      </c>
      <c r="E8437" s="54">
        <v>36113.620000000003</v>
      </c>
      <c r="F8437" s="54">
        <v>35532.5</v>
      </c>
      <c r="G8437" s="55">
        <v>0.98399999999999999</v>
      </c>
      <c r="H8437" s="53">
        <v>0</v>
      </c>
      <c r="I8437" s="53" t="s">
        <v>1408</v>
      </c>
    </row>
    <row r="8438" spans="1:9" ht="17.399999999999999" x14ac:dyDescent="0.3">
      <c r="A8438" s="53" t="s">
        <v>1278</v>
      </c>
      <c r="B8438" s="57">
        <v>45992</v>
      </c>
      <c r="C8438" s="59">
        <v>2336849.85</v>
      </c>
      <c r="D8438" s="60">
        <v>35</v>
      </c>
      <c r="E8438" s="54">
        <v>35052.75</v>
      </c>
      <c r="F8438" s="54">
        <v>18238.13</v>
      </c>
      <c r="G8438" s="55">
        <v>0.52</v>
      </c>
      <c r="H8438" s="53">
        <v>0</v>
      </c>
      <c r="I8438" s="53" t="s">
        <v>1410</v>
      </c>
    </row>
    <row r="8439" spans="1:9" ht="17.399999999999999" x14ac:dyDescent="0.3">
      <c r="A8439" s="53" t="s">
        <v>1280</v>
      </c>
      <c r="B8439" s="57">
        <v>45689</v>
      </c>
      <c r="C8439" s="59">
        <v>2125068.7000000002</v>
      </c>
      <c r="D8439" s="60">
        <v>95</v>
      </c>
      <c r="E8439" s="54">
        <v>31876.03</v>
      </c>
      <c r="F8439" s="54">
        <v>13393.97</v>
      </c>
      <c r="G8439" s="55">
        <v>0.42</v>
      </c>
      <c r="H8439" s="53">
        <v>0</v>
      </c>
      <c r="I8439" s="53" t="s">
        <v>1409</v>
      </c>
    </row>
    <row r="8440" spans="1:9" ht="17.399999999999999" x14ac:dyDescent="0.3">
      <c r="A8440" s="53" t="s">
        <v>1280</v>
      </c>
      <c r="B8440" s="57">
        <v>45717</v>
      </c>
      <c r="C8440" s="59">
        <v>2059699.85</v>
      </c>
      <c r="D8440" s="60">
        <v>65</v>
      </c>
      <c r="E8440" s="54">
        <v>30895.5</v>
      </c>
      <c r="F8440" s="54">
        <v>16754.71</v>
      </c>
      <c r="G8440" s="55">
        <v>0.54200000000000004</v>
      </c>
      <c r="H8440" s="53">
        <v>0</v>
      </c>
      <c r="I8440" s="53" t="s">
        <v>1411</v>
      </c>
    </row>
    <row r="8441" spans="1:9" ht="17.399999999999999" x14ac:dyDescent="0.3">
      <c r="A8441" s="53" t="s">
        <v>1280</v>
      </c>
      <c r="B8441" s="57">
        <v>45748</v>
      </c>
      <c r="C8441" s="59">
        <v>2003032.82</v>
      </c>
      <c r="D8441" s="60">
        <v>0</v>
      </c>
      <c r="E8441" s="54">
        <v>30045.49</v>
      </c>
      <c r="F8441" s="54">
        <v>32624.28</v>
      </c>
      <c r="G8441" s="55">
        <v>1.0860000000000001</v>
      </c>
      <c r="H8441" s="53">
        <v>0</v>
      </c>
      <c r="I8441" s="53" t="s">
        <v>1408</v>
      </c>
    </row>
    <row r="8442" spans="1:9" ht="17.399999999999999" x14ac:dyDescent="0.3">
      <c r="A8442" s="53" t="s">
        <v>1280</v>
      </c>
      <c r="B8442" s="57">
        <v>45778</v>
      </c>
      <c r="C8442" s="59">
        <v>1943684.24</v>
      </c>
      <c r="D8442" s="60">
        <v>0</v>
      </c>
      <c r="E8442" s="54">
        <v>29155.26</v>
      </c>
      <c r="F8442" s="54">
        <v>31929.24</v>
      </c>
      <c r="G8442" s="55">
        <v>1.095</v>
      </c>
      <c r="H8442" s="53">
        <v>0</v>
      </c>
      <c r="I8442" s="53" t="s">
        <v>1408</v>
      </c>
    </row>
    <row r="8443" spans="1:9" ht="17.399999999999999" x14ac:dyDescent="0.3">
      <c r="A8443" s="53" t="s">
        <v>1280</v>
      </c>
      <c r="B8443" s="57">
        <v>45809</v>
      </c>
      <c r="C8443" s="59">
        <v>1884606.27</v>
      </c>
      <c r="D8443" s="60">
        <v>35</v>
      </c>
      <c r="E8443" s="54">
        <v>28269.09</v>
      </c>
      <c r="F8443" s="54">
        <v>12959.17</v>
      </c>
      <c r="G8443" s="55">
        <v>0.45800000000000002</v>
      </c>
      <c r="H8443" s="53">
        <v>0</v>
      </c>
      <c r="I8443" s="53" t="s">
        <v>1410</v>
      </c>
    </row>
    <row r="8444" spans="1:9" ht="17.399999999999999" x14ac:dyDescent="0.3">
      <c r="A8444" s="53" t="s">
        <v>1280</v>
      </c>
      <c r="B8444" s="57">
        <v>45839</v>
      </c>
      <c r="C8444" s="59">
        <v>1825032.75</v>
      </c>
      <c r="D8444" s="60">
        <v>95</v>
      </c>
      <c r="E8444" s="54">
        <v>27375.49</v>
      </c>
      <c r="F8444" s="54">
        <v>10838.06</v>
      </c>
      <c r="G8444" s="55">
        <v>0.39600000000000002</v>
      </c>
      <c r="H8444" s="53">
        <v>0</v>
      </c>
      <c r="I8444" s="53" t="s">
        <v>1409</v>
      </c>
    </row>
    <row r="8445" spans="1:9" ht="17.399999999999999" x14ac:dyDescent="0.3">
      <c r="A8445" s="53" t="s">
        <v>1280</v>
      </c>
      <c r="B8445" s="57">
        <v>45870</v>
      </c>
      <c r="C8445" s="59">
        <v>1775294.88</v>
      </c>
      <c r="D8445" s="60">
        <v>35</v>
      </c>
      <c r="E8445" s="54">
        <v>26629.42</v>
      </c>
      <c r="F8445" s="54">
        <v>15995.35</v>
      </c>
      <c r="G8445" s="55">
        <v>0.60099999999999998</v>
      </c>
      <c r="H8445" s="53">
        <v>0</v>
      </c>
      <c r="I8445" s="53" t="s">
        <v>1410</v>
      </c>
    </row>
    <row r="8446" spans="1:9" ht="17.399999999999999" x14ac:dyDescent="0.3">
      <c r="A8446" s="53" t="s">
        <v>1280</v>
      </c>
      <c r="B8446" s="57">
        <v>45901</v>
      </c>
      <c r="C8446" s="59">
        <v>1716864.98</v>
      </c>
      <c r="D8446" s="60">
        <v>35</v>
      </c>
      <c r="E8446" s="54">
        <v>25752.97</v>
      </c>
      <c r="F8446" s="54">
        <v>20894.05</v>
      </c>
      <c r="G8446" s="55">
        <v>0.81100000000000005</v>
      </c>
      <c r="H8446" s="53">
        <v>0</v>
      </c>
      <c r="I8446" s="53" t="s">
        <v>1410</v>
      </c>
    </row>
    <row r="8447" spans="1:9" ht="17.399999999999999" x14ac:dyDescent="0.3">
      <c r="A8447" s="53" t="s">
        <v>1280</v>
      </c>
      <c r="B8447" s="57">
        <v>45931</v>
      </c>
      <c r="C8447" s="59">
        <v>1668462.21</v>
      </c>
      <c r="D8447" s="60">
        <v>65</v>
      </c>
      <c r="E8447" s="54">
        <v>25026.93</v>
      </c>
      <c r="F8447" s="54">
        <v>10586.67</v>
      </c>
      <c r="G8447" s="55">
        <v>0.42299999999999999</v>
      </c>
      <c r="H8447" s="53">
        <v>0</v>
      </c>
      <c r="I8447" s="53" t="s">
        <v>1411</v>
      </c>
    </row>
    <row r="8448" spans="1:9" ht="17.399999999999999" x14ac:dyDescent="0.3">
      <c r="A8448" s="53" t="s">
        <v>1280</v>
      </c>
      <c r="B8448" s="57">
        <v>45962</v>
      </c>
      <c r="C8448" s="59">
        <v>1615040.34</v>
      </c>
      <c r="D8448" s="60">
        <v>35</v>
      </c>
      <c r="E8448" s="54">
        <v>24225.61</v>
      </c>
      <c r="F8448" s="54">
        <v>12767.09</v>
      </c>
      <c r="G8448" s="55">
        <v>0.52700000000000002</v>
      </c>
      <c r="H8448" s="53">
        <v>0</v>
      </c>
      <c r="I8448" s="53" t="s">
        <v>1410</v>
      </c>
    </row>
    <row r="8449" spans="1:9" ht="17.399999999999999" x14ac:dyDescent="0.3">
      <c r="A8449" s="53" t="s">
        <v>1280</v>
      </c>
      <c r="B8449" s="57">
        <v>45992</v>
      </c>
      <c r="C8449" s="59">
        <v>1567757.38</v>
      </c>
      <c r="D8449" s="60">
        <v>95</v>
      </c>
      <c r="E8449" s="54">
        <v>23516.36</v>
      </c>
      <c r="F8449" s="54">
        <v>5525.78</v>
      </c>
      <c r="G8449" s="55">
        <v>0.23499999999999999</v>
      </c>
      <c r="H8449" s="53">
        <v>1</v>
      </c>
      <c r="I8449" s="53" t="s">
        <v>1409</v>
      </c>
    </row>
    <row r="8450" spans="1:9" ht="17.399999999999999" x14ac:dyDescent="0.3">
      <c r="A8450" s="53" t="s">
        <v>1281</v>
      </c>
      <c r="B8450" s="57">
        <v>45658</v>
      </c>
      <c r="C8450" s="59">
        <v>7924461.2599999998</v>
      </c>
      <c r="D8450" s="60">
        <v>35</v>
      </c>
      <c r="E8450" s="54">
        <v>79244.61</v>
      </c>
      <c r="F8450" s="54">
        <v>36731.050000000003</v>
      </c>
      <c r="G8450" s="55">
        <v>0.46400000000000002</v>
      </c>
      <c r="H8450" s="53">
        <v>0</v>
      </c>
      <c r="I8450" s="53" t="s">
        <v>1410</v>
      </c>
    </row>
    <row r="8451" spans="1:9" ht="17.399999999999999" x14ac:dyDescent="0.3">
      <c r="A8451" s="53" t="s">
        <v>1281</v>
      </c>
      <c r="B8451" s="57">
        <v>45689</v>
      </c>
      <c r="C8451" s="59">
        <v>7758493</v>
      </c>
      <c r="D8451" s="60">
        <v>35</v>
      </c>
      <c r="E8451" s="54">
        <v>77584.929999999993</v>
      </c>
      <c r="F8451" s="54">
        <v>37472.129999999997</v>
      </c>
      <c r="G8451" s="55">
        <v>0.48299999999999998</v>
      </c>
      <c r="H8451" s="53">
        <v>0</v>
      </c>
      <c r="I8451" s="53" t="s">
        <v>1410</v>
      </c>
    </row>
    <row r="8452" spans="1:9" ht="17.399999999999999" x14ac:dyDescent="0.3">
      <c r="A8452" s="53" t="s">
        <v>1281</v>
      </c>
      <c r="B8452" s="57">
        <v>45717</v>
      </c>
      <c r="C8452" s="59">
        <v>7609539.6200000001</v>
      </c>
      <c r="D8452" s="60">
        <v>0</v>
      </c>
      <c r="E8452" s="54">
        <v>76095.399999999994</v>
      </c>
      <c r="F8452" s="54">
        <v>75218.820000000007</v>
      </c>
      <c r="G8452" s="55">
        <v>0.98799999999999999</v>
      </c>
      <c r="H8452" s="53">
        <v>0</v>
      </c>
      <c r="I8452" s="53" t="s">
        <v>1408</v>
      </c>
    </row>
    <row r="8453" spans="1:9" ht="17.399999999999999" x14ac:dyDescent="0.3">
      <c r="A8453" s="53" t="s">
        <v>1281</v>
      </c>
      <c r="B8453" s="57">
        <v>45748</v>
      </c>
      <c r="C8453" s="59">
        <v>7464267.6100000003</v>
      </c>
      <c r="D8453" s="60">
        <v>35</v>
      </c>
      <c r="E8453" s="54">
        <v>74642.679999999993</v>
      </c>
      <c r="F8453" s="54">
        <v>41742.589999999997</v>
      </c>
      <c r="G8453" s="55">
        <v>0.55900000000000005</v>
      </c>
      <c r="H8453" s="53">
        <v>0</v>
      </c>
      <c r="I8453" s="53" t="s">
        <v>1410</v>
      </c>
    </row>
    <row r="8454" spans="1:9" ht="17.399999999999999" x14ac:dyDescent="0.3">
      <c r="A8454" s="53" t="s">
        <v>1281</v>
      </c>
      <c r="B8454" s="57">
        <v>45778</v>
      </c>
      <c r="C8454" s="59">
        <v>7330139.0499999998</v>
      </c>
      <c r="D8454" s="60">
        <v>15</v>
      </c>
      <c r="E8454" s="54">
        <v>73301.39</v>
      </c>
      <c r="F8454" s="54">
        <v>75482.490000000005</v>
      </c>
      <c r="G8454" s="55">
        <v>1.03</v>
      </c>
      <c r="H8454" s="53">
        <v>0</v>
      </c>
      <c r="I8454" s="53" t="s">
        <v>1408</v>
      </c>
    </row>
    <row r="8455" spans="1:9" ht="17.399999999999999" x14ac:dyDescent="0.3">
      <c r="A8455" s="53" t="s">
        <v>1281</v>
      </c>
      <c r="B8455" s="57">
        <v>45809</v>
      </c>
      <c r="C8455" s="59">
        <v>7330139.0499999998</v>
      </c>
      <c r="D8455" s="60">
        <v>185</v>
      </c>
      <c r="E8455" s="54">
        <v>73301.39</v>
      </c>
      <c r="F8455" s="54">
        <v>7126.47</v>
      </c>
      <c r="G8455" s="55">
        <v>9.7000000000000003E-2</v>
      </c>
      <c r="H8455" s="53">
        <v>0</v>
      </c>
      <c r="I8455" s="53" t="s">
        <v>1412</v>
      </c>
    </row>
    <row r="8456" spans="1:9" ht="17.399999999999999" x14ac:dyDescent="0.3">
      <c r="A8456" s="53" t="s">
        <v>1281</v>
      </c>
      <c r="B8456" s="57">
        <v>45839</v>
      </c>
      <c r="C8456" s="59">
        <v>7330139.0499999998</v>
      </c>
      <c r="D8456" s="60">
        <v>999</v>
      </c>
      <c r="E8456" s="54">
        <v>73301.39</v>
      </c>
      <c r="F8456" s="54">
        <v>12515.42</v>
      </c>
      <c r="G8456" s="55">
        <v>0.17100000000000001</v>
      </c>
      <c r="H8456" s="53">
        <v>0</v>
      </c>
      <c r="I8456" s="53" t="s">
        <v>1412</v>
      </c>
    </row>
    <row r="8457" spans="1:9" ht="17.399999999999999" x14ac:dyDescent="0.3">
      <c r="A8457" s="53" t="s">
        <v>1281</v>
      </c>
      <c r="B8457" s="57">
        <v>45870</v>
      </c>
      <c r="C8457" s="59">
        <v>7330139.0499999998</v>
      </c>
      <c r="D8457" s="60">
        <v>999</v>
      </c>
      <c r="E8457" s="54">
        <v>73301.39</v>
      </c>
      <c r="F8457" s="54">
        <v>6706.16</v>
      </c>
      <c r="G8457" s="55">
        <v>9.0999999999999998E-2</v>
      </c>
      <c r="H8457" s="53">
        <v>0</v>
      </c>
      <c r="I8457" s="53" t="s">
        <v>1412</v>
      </c>
    </row>
    <row r="8458" spans="1:9" ht="17.399999999999999" x14ac:dyDescent="0.3">
      <c r="A8458" s="53" t="s">
        <v>1281</v>
      </c>
      <c r="B8458" s="57">
        <v>45901</v>
      </c>
      <c r="C8458" s="59">
        <v>7330139.0499999998</v>
      </c>
      <c r="D8458" s="60">
        <v>999</v>
      </c>
      <c r="E8458" s="54">
        <v>73301.39</v>
      </c>
      <c r="F8458" s="54">
        <v>11292.41</v>
      </c>
      <c r="G8458" s="55">
        <v>0.154</v>
      </c>
      <c r="H8458" s="53">
        <v>0</v>
      </c>
      <c r="I8458" s="53" t="s">
        <v>1412</v>
      </c>
    </row>
    <row r="8459" spans="1:9" ht="17.399999999999999" x14ac:dyDescent="0.3">
      <c r="A8459" s="53" t="s">
        <v>1281</v>
      </c>
      <c r="B8459" s="57">
        <v>45931</v>
      </c>
      <c r="C8459" s="59">
        <v>7330139.0499999998</v>
      </c>
      <c r="D8459" s="60">
        <v>999</v>
      </c>
      <c r="E8459" s="54">
        <v>73301.39</v>
      </c>
      <c r="F8459" s="54">
        <v>8141.05</v>
      </c>
      <c r="G8459" s="55">
        <v>0.111</v>
      </c>
      <c r="H8459" s="53">
        <v>0</v>
      </c>
      <c r="I8459" s="53" t="s">
        <v>1412</v>
      </c>
    </row>
    <row r="8460" spans="1:9" ht="17.399999999999999" x14ac:dyDescent="0.3">
      <c r="A8460" s="53" t="s">
        <v>1281</v>
      </c>
      <c r="B8460" s="57">
        <v>45962</v>
      </c>
      <c r="C8460" s="59">
        <v>7330139.0499999998</v>
      </c>
      <c r="D8460" s="60">
        <v>999</v>
      </c>
      <c r="E8460" s="54">
        <v>73301.39</v>
      </c>
      <c r="F8460" s="54">
        <v>11019.53</v>
      </c>
      <c r="G8460" s="55">
        <v>0.15</v>
      </c>
      <c r="H8460" s="53">
        <v>0</v>
      </c>
      <c r="I8460" s="53" t="s">
        <v>1412</v>
      </c>
    </row>
    <row r="8461" spans="1:9" ht="17.399999999999999" x14ac:dyDescent="0.3">
      <c r="A8461" s="53" t="s">
        <v>1281</v>
      </c>
      <c r="B8461" s="57">
        <v>45992</v>
      </c>
      <c r="C8461" s="59">
        <v>7330139.0499999998</v>
      </c>
      <c r="D8461" s="60">
        <v>999</v>
      </c>
      <c r="E8461" s="54">
        <v>73301.39</v>
      </c>
      <c r="F8461" s="54">
        <v>12801.66</v>
      </c>
      <c r="G8461" s="55">
        <v>0.17499999999999999</v>
      </c>
      <c r="H8461" s="53">
        <v>0</v>
      </c>
      <c r="I8461" s="53" t="s">
        <v>1412</v>
      </c>
    </row>
    <row r="8462" spans="1:9" ht="17.399999999999999" x14ac:dyDescent="0.3">
      <c r="A8462" s="53" t="s">
        <v>1282</v>
      </c>
      <c r="B8462" s="57">
        <v>45658</v>
      </c>
      <c r="C8462" s="59">
        <v>2462393.61</v>
      </c>
      <c r="D8462" s="60">
        <v>15</v>
      </c>
      <c r="E8462" s="54">
        <v>36935.9</v>
      </c>
      <c r="F8462" s="54">
        <v>35761.99</v>
      </c>
      <c r="G8462" s="55">
        <v>0.96799999999999997</v>
      </c>
      <c r="H8462" s="53">
        <v>0</v>
      </c>
      <c r="I8462" s="53" t="s">
        <v>1408</v>
      </c>
    </row>
    <row r="8463" spans="1:9" ht="17.399999999999999" x14ac:dyDescent="0.3">
      <c r="A8463" s="53" t="s">
        <v>1282</v>
      </c>
      <c r="B8463" s="57">
        <v>45689</v>
      </c>
      <c r="C8463" s="59">
        <v>2385878.08</v>
      </c>
      <c r="D8463" s="60">
        <v>0</v>
      </c>
      <c r="E8463" s="54">
        <v>35788.17</v>
      </c>
      <c r="F8463" s="54">
        <v>40659.94</v>
      </c>
      <c r="G8463" s="55">
        <v>1.1359999999999999</v>
      </c>
      <c r="H8463" s="53">
        <v>0</v>
      </c>
      <c r="I8463" s="53" t="s">
        <v>1408</v>
      </c>
    </row>
    <row r="8464" spans="1:9" ht="17.399999999999999" x14ac:dyDescent="0.3">
      <c r="A8464" s="53" t="s">
        <v>1282</v>
      </c>
      <c r="B8464" s="57">
        <v>45717</v>
      </c>
      <c r="C8464" s="59">
        <v>2314877.73</v>
      </c>
      <c r="D8464" s="60">
        <v>35</v>
      </c>
      <c r="E8464" s="54">
        <v>34723.17</v>
      </c>
      <c r="F8464" s="54">
        <v>17542.84</v>
      </c>
      <c r="G8464" s="55">
        <v>0.505</v>
      </c>
      <c r="H8464" s="53">
        <v>0</v>
      </c>
      <c r="I8464" s="53" t="s">
        <v>1410</v>
      </c>
    </row>
    <row r="8465" spans="1:9" ht="17.399999999999999" x14ac:dyDescent="0.3">
      <c r="A8465" s="53" t="s">
        <v>1282</v>
      </c>
      <c r="B8465" s="57">
        <v>45748</v>
      </c>
      <c r="C8465" s="59">
        <v>2250436.2599999998</v>
      </c>
      <c r="D8465" s="60">
        <v>15</v>
      </c>
      <c r="E8465" s="54">
        <v>33756.54</v>
      </c>
      <c r="F8465" s="54">
        <v>34971.03</v>
      </c>
      <c r="G8465" s="55">
        <v>1.036</v>
      </c>
      <c r="H8465" s="53">
        <v>0</v>
      </c>
      <c r="I8465" s="53" t="s">
        <v>1408</v>
      </c>
    </row>
    <row r="8466" spans="1:9" ht="17.399999999999999" x14ac:dyDescent="0.3">
      <c r="A8466" s="53" t="s">
        <v>1282</v>
      </c>
      <c r="B8466" s="57">
        <v>45778</v>
      </c>
      <c r="C8466" s="59">
        <v>2181180.61</v>
      </c>
      <c r="D8466" s="60">
        <v>0</v>
      </c>
      <c r="E8466" s="54">
        <v>32717.71</v>
      </c>
      <c r="F8466" s="54">
        <v>32941.53</v>
      </c>
      <c r="G8466" s="55">
        <v>1.0069999999999999</v>
      </c>
      <c r="H8466" s="53">
        <v>0</v>
      </c>
      <c r="I8466" s="53" t="s">
        <v>1408</v>
      </c>
    </row>
    <row r="8467" spans="1:9" ht="17.399999999999999" x14ac:dyDescent="0.3">
      <c r="A8467" s="53" t="s">
        <v>1282</v>
      </c>
      <c r="B8467" s="57">
        <v>45809</v>
      </c>
      <c r="C8467" s="59">
        <v>2116541.23</v>
      </c>
      <c r="D8467" s="60">
        <v>0</v>
      </c>
      <c r="E8467" s="54">
        <v>31748.12</v>
      </c>
      <c r="F8467" s="54">
        <v>35941.01</v>
      </c>
      <c r="G8467" s="55">
        <v>1.1319999999999999</v>
      </c>
      <c r="H8467" s="53">
        <v>0</v>
      </c>
      <c r="I8467" s="53" t="s">
        <v>1408</v>
      </c>
    </row>
    <row r="8468" spans="1:9" ht="17.399999999999999" x14ac:dyDescent="0.3">
      <c r="A8468" s="53" t="s">
        <v>1282</v>
      </c>
      <c r="B8468" s="57">
        <v>45839</v>
      </c>
      <c r="C8468" s="59">
        <v>2047521.96</v>
      </c>
      <c r="D8468" s="60">
        <v>95</v>
      </c>
      <c r="E8468" s="54">
        <v>30712.83</v>
      </c>
      <c r="F8468" s="54">
        <v>17030.57</v>
      </c>
      <c r="G8468" s="55">
        <v>0.55500000000000005</v>
      </c>
      <c r="H8468" s="53">
        <v>0</v>
      </c>
      <c r="I8468" s="53" t="s">
        <v>1409</v>
      </c>
    </row>
    <row r="8469" spans="1:9" ht="17.399999999999999" x14ac:dyDescent="0.3">
      <c r="A8469" s="53" t="s">
        <v>1282</v>
      </c>
      <c r="B8469" s="57">
        <v>45870</v>
      </c>
      <c r="C8469" s="59">
        <v>1990415.57</v>
      </c>
      <c r="D8469" s="60">
        <v>35</v>
      </c>
      <c r="E8469" s="54">
        <v>29856.23</v>
      </c>
      <c r="F8469" s="54">
        <v>19459.599999999999</v>
      </c>
      <c r="G8469" s="55">
        <v>0.65200000000000002</v>
      </c>
      <c r="H8469" s="53">
        <v>0</v>
      </c>
      <c r="I8469" s="53" t="s">
        <v>1410</v>
      </c>
    </row>
    <row r="8470" spans="1:9" ht="17.399999999999999" x14ac:dyDescent="0.3">
      <c r="A8470" s="53" t="s">
        <v>1282</v>
      </c>
      <c r="B8470" s="57">
        <v>45901</v>
      </c>
      <c r="C8470" s="59">
        <v>1935915.19</v>
      </c>
      <c r="D8470" s="60">
        <v>0</v>
      </c>
      <c r="E8470" s="54">
        <v>29038.73</v>
      </c>
      <c r="F8470" s="54">
        <v>32459.4</v>
      </c>
      <c r="G8470" s="55">
        <v>1.1180000000000001</v>
      </c>
      <c r="H8470" s="53">
        <v>0</v>
      </c>
      <c r="I8470" s="53" t="s">
        <v>1408</v>
      </c>
    </row>
    <row r="8471" spans="1:9" ht="17.399999999999999" x14ac:dyDescent="0.3">
      <c r="A8471" s="53" t="s">
        <v>1282</v>
      </c>
      <c r="B8471" s="57">
        <v>45931</v>
      </c>
      <c r="C8471" s="59">
        <v>1882190.85</v>
      </c>
      <c r="D8471" s="60">
        <v>15</v>
      </c>
      <c r="E8471" s="54">
        <v>28232.86</v>
      </c>
      <c r="F8471" s="54">
        <v>30660.7</v>
      </c>
      <c r="G8471" s="55">
        <v>1.0860000000000001</v>
      </c>
      <c r="H8471" s="53">
        <v>0</v>
      </c>
      <c r="I8471" s="53" t="s">
        <v>1408</v>
      </c>
    </row>
    <row r="8472" spans="1:9" ht="17.399999999999999" x14ac:dyDescent="0.3">
      <c r="A8472" s="53" t="s">
        <v>1282</v>
      </c>
      <c r="B8472" s="57">
        <v>45962</v>
      </c>
      <c r="C8472" s="59">
        <v>1829165.97</v>
      </c>
      <c r="D8472" s="60">
        <v>0</v>
      </c>
      <c r="E8472" s="54">
        <v>27437.49</v>
      </c>
      <c r="F8472" s="54">
        <v>31098.68</v>
      </c>
      <c r="G8472" s="55">
        <v>1.133</v>
      </c>
      <c r="H8472" s="53">
        <v>0</v>
      </c>
      <c r="I8472" s="53" t="s">
        <v>1408</v>
      </c>
    </row>
    <row r="8473" spans="1:9" ht="17.399999999999999" x14ac:dyDescent="0.3">
      <c r="A8473" s="53" t="s">
        <v>1282</v>
      </c>
      <c r="B8473" s="57">
        <v>45992</v>
      </c>
      <c r="C8473" s="59">
        <v>1773705.45</v>
      </c>
      <c r="D8473" s="60">
        <v>0</v>
      </c>
      <c r="E8473" s="54">
        <v>26605.58</v>
      </c>
      <c r="F8473" s="54">
        <v>28701.23</v>
      </c>
      <c r="G8473" s="55">
        <v>1.079</v>
      </c>
      <c r="H8473" s="53">
        <v>0</v>
      </c>
      <c r="I8473" s="53" t="s">
        <v>1408</v>
      </c>
    </row>
    <row r="8474" spans="1:9" ht="17.399999999999999" x14ac:dyDescent="0.3">
      <c r="A8474" s="53" t="s">
        <v>1283</v>
      </c>
      <c r="B8474" s="57">
        <v>45658</v>
      </c>
      <c r="C8474" s="59">
        <v>18975152.379999999</v>
      </c>
      <c r="D8474" s="60">
        <v>35</v>
      </c>
      <c r="E8474" s="54">
        <v>284627.28999999998</v>
      </c>
      <c r="F8474" s="54">
        <v>248652.39</v>
      </c>
      <c r="G8474" s="55">
        <v>0.874</v>
      </c>
      <c r="H8474" s="53">
        <v>0</v>
      </c>
      <c r="I8474" s="53" t="s">
        <v>1410</v>
      </c>
    </row>
    <row r="8475" spans="1:9" ht="17.399999999999999" x14ac:dyDescent="0.3">
      <c r="A8475" s="53" t="s">
        <v>1283</v>
      </c>
      <c r="B8475" s="57">
        <v>45689</v>
      </c>
      <c r="C8475" s="59">
        <v>18509872.640000001</v>
      </c>
      <c r="D8475" s="60">
        <v>65</v>
      </c>
      <c r="E8475" s="54">
        <v>277648.09000000003</v>
      </c>
      <c r="F8475" s="54">
        <v>112453.52</v>
      </c>
      <c r="G8475" s="55">
        <v>0.40500000000000003</v>
      </c>
      <c r="H8475" s="53">
        <v>0</v>
      </c>
      <c r="I8475" s="53" t="s">
        <v>1411</v>
      </c>
    </row>
    <row r="8476" spans="1:9" ht="17.399999999999999" x14ac:dyDescent="0.3">
      <c r="A8476" s="53" t="s">
        <v>1283</v>
      </c>
      <c r="B8476" s="57">
        <v>45717</v>
      </c>
      <c r="C8476" s="59">
        <v>18029306.890000001</v>
      </c>
      <c r="D8476" s="60">
        <v>65</v>
      </c>
      <c r="E8476" s="54">
        <v>270439.59999999998</v>
      </c>
      <c r="F8476" s="54">
        <v>131346.28</v>
      </c>
      <c r="G8476" s="55">
        <v>0.48599999999999999</v>
      </c>
      <c r="H8476" s="53">
        <v>0</v>
      </c>
      <c r="I8476" s="53" t="s">
        <v>1411</v>
      </c>
    </row>
    <row r="8477" spans="1:9" ht="17.399999999999999" x14ac:dyDescent="0.3">
      <c r="A8477" s="53" t="s">
        <v>1283</v>
      </c>
      <c r="B8477" s="57">
        <v>45748</v>
      </c>
      <c r="C8477" s="59">
        <v>17531010.859999999</v>
      </c>
      <c r="D8477" s="60">
        <v>65</v>
      </c>
      <c r="E8477" s="54">
        <v>262965.15999999997</v>
      </c>
      <c r="F8477" s="54">
        <v>144570.94</v>
      </c>
      <c r="G8477" s="55">
        <v>0.55000000000000004</v>
      </c>
      <c r="H8477" s="53">
        <v>0</v>
      </c>
      <c r="I8477" s="53" t="s">
        <v>1411</v>
      </c>
    </row>
    <row r="8478" spans="1:9" ht="17.399999999999999" x14ac:dyDescent="0.3">
      <c r="A8478" s="53" t="s">
        <v>1283</v>
      </c>
      <c r="B8478" s="57">
        <v>45778</v>
      </c>
      <c r="C8478" s="59">
        <v>17090376.850000001</v>
      </c>
      <c r="D8478" s="60">
        <v>15</v>
      </c>
      <c r="E8478" s="54">
        <v>256355.65</v>
      </c>
      <c r="F8478" s="54">
        <v>259665.28</v>
      </c>
      <c r="G8478" s="55">
        <v>1.0129999999999999</v>
      </c>
      <c r="H8478" s="53">
        <v>0</v>
      </c>
      <c r="I8478" s="53" t="s">
        <v>1408</v>
      </c>
    </row>
    <row r="8479" spans="1:9" ht="17.399999999999999" x14ac:dyDescent="0.3">
      <c r="A8479" s="53" t="s">
        <v>1283</v>
      </c>
      <c r="B8479" s="57">
        <v>45809</v>
      </c>
      <c r="C8479" s="59">
        <v>16618743.949999999</v>
      </c>
      <c r="D8479" s="60">
        <v>95</v>
      </c>
      <c r="E8479" s="54">
        <v>249281.16</v>
      </c>
      <c r="F8479" s="54">
        <v>57998.34</v>
      </c>
      <c r="G8479" s="55">
        <v>0.23300000000000001</v>
      </c>
      <c r="H8479" s="53">
        <v>0</v>
      </c>
      <c r="I8479" s="53" t="s">
        <v>1409</v>
      </c>
    </row>
    <row r="8480" spans="1:9" ht="17.399999999999999" x14ac:dyDescent="0.3">
      <c r="A8480" s="53" t="s">
        <v>1283</v>
      </c>
      <c r="B8480" s="57">
        <v>45839</v>
      </c>
      <c r="C8480" s="59">
        <v>16267703.220000001</v>
      </c>
      <c r="D8480" s="60">
        <v>95</v>
      </c>
      <c r="E8480" s="54">
        <v>244015.55</v>
      </c>
      <c r="F8480" s="54">
        <v>135527.6</v>
      </c>
      <c r="G8480" s="55">
        <v>0.55500000000000005</v>
      </c>
      <c r="H8480" s="53">
        <v>0</v>
      </c>
      <c r="I8480" s="53" t="s">
        <v>1409</v>
      </c>
    </row>
    <row r="8481" spans="1:9" ht="17.399999999999999" x14ac:dyDescent="0.3">
      <c r="A8481" s="53" t="s">
        <v>1283</v>
      </c>
      <c r="B8481" s="57">
        <v>45870</v>
      </c>
      <c r="C8481" s="59">
        <v>16267703.220000001</v>
      </c>
      <c r="D8481" s="60">
        <v>185</v>
      </c>
      <c r="E8481" s="54">
        <v>244015.55</v>
      </c>
      <c r="F8481" s="54">
        <v>11141.43</v>
      </c>
      <c r="G8481" s="55">
        <v>4.5999999999999999E-2</v>
      </c>
      <c r="H8481" s="53">
        <v>0</v>
      </c>
      <c r="I8481" s="53" t="s">
        <v>1412</v>
      </c>
    </row>
    <row r="8482" spans="1:9" ht="17.399999999999999" x14ac:dyDescent="0.3">
      <c r="A8482" s="53" t="s">
        <v>1283</v>
      </c>
      <c r="B8482" s="57">
        <v>45901</v>
      </c>
      <c r="C8482" s="59">
        <v>16267703.220000001</v>
      </c>
      <c r="D8482" s="60">
        <v>999</v>
      </c>
      <c r="E8482" s="54">
        <v>244015.55</v>
      </c>
      <c r="F8482" s="54">
        <v>44516.959999999999</v>
      </c>
      <c r="G8482" s="55">
        <v>0.182</v>
      </c>
      <c r="H8482" s="53">
        <v>0</v>
      </c>
      <c r="I8482" s="53" t="s">
        <v>1412</v>
      </c>
    </row>
    <row r="8483" spans="1:9" ht="17.399999999999999" x14ac:dyDescent="0.3">
      <c r="A8483" s="53" t="s">
        <v>1283</v>
      </c>
      <c r="B8483" s="57">
        <v>45931</v>
      </c>
      <c r="C8483" s="59">
        <v>16267703.220000001</v>
      </c>
      <c r="D8483" s="60">
        <v>999</v>
      </c>
      <c r="E8483" s="54">
        <v>244015.55</v>
      </c>
      <c r="F8483" s="54">
        <v>15633.07</v>
      </c>
      <c r="G8483" s="55">
        <v>6.4000000000000001E-2</v>
      </c>
      <c r="H8483" s="53">
        <v>0</v>
      </c>
      <c r="I8483" s="53" t="s">
        <v>1412</v>
      </c>
    </row>
    <row r="8484" spans="1:9" ht="17.399999999999999" x14ac:dyDescent="0.3">
      <c r="A8484" s="53" t="s">
        <v>1283</v>
      </c>
      <c r="B8484" s="57">
        <v>45962</v>
      </c>
      <c r="C8484" s="59">
        <v>16267703.220000001</v>
      </c>
      <c r="D8484" s="60">
        <v>999</v>
      </c>
      <c r="E8484" s="54">
        <v>244015.55</v>
      </c>
      <c r="F8484" s="54">
        <v>8735.8700000000008</v>
      </c>
      <c r="G8484" s="55">
        <v>3.5999999999999997E-2</v>
      </c>
      <c r="H8484" s="53">
        <v>0</v>
      </c>
      <c r="I8484" s="53" t="s">
        <v>1412</v>
      </c>
    </row>
    <row r="8485" spans="1:9" ht="17.399999999999999" x14ac:dyDescent="0.3">
      <c r="A8485" s="53" t="s">
        <v>1283</v>
      </c>
      <c r="B8485" s="57">
        <v>45992</v>
      </c>
      <c r="C8485" s="59">
        <v>16267703.220000001</v>
      </c>
      <c r="D8485" s="60">
        <v>999</v>
      </c>
      <c r="E8485" s="54">
        <v>244015.55</v>
      </c>
      <c r="F8485" s="54">
        <v>45788.88</v>
      </c>
      <c r="G8485" s="55">
        <v>0.188</v>
      </c>
      <c r="H8485" s="53">
        <v>0</v>
      </c>
      <c r="I8485" s="53" t="s">
        <v>1412</v>
      </c>
    </row>
    <row r="8486" spans="1:9" ht="17.399999999999999" x14ac:dyDescent="0.3">
      <c r="A8486" s="53" t="s">
        <v>1285</v>
      </c>
      <c r="B8486" s="57">
        <v>45658</v>
      </c>
      <c r="C8486" s="59">
        <v>92425471.340000004</v>
      </c>
      <c r="D8486" s="60">
        <v>15</v>
      </c>
      <c r="E8486" s="54">
        <v>924254.71</v>
      </c>
      <c r="F8486" s="54">
        <v>889238.85</v>
      </c>
      <c r="G8486" s="55">
        <v>0.96199999999999997</v>
      </c>
      <c r="H8486" s="53">
        <v>0</v>
      </c>
      <c r="I8486" s="53" t="s">
        <v>1408</v>
      </c>
    </row>
    <row r="8487" spans="1:9" ht="17.399999999999999" x14ac:dyDescent="0.3">
      <c r="A8487" s="53" t="s">
        <v>1285</v>
      </c>
      <c r="B8487" s="57">
        <v>45689</v>
      </c>
      <c r="C8487" s="59">
        <v>90501144.109999999</v>
      </c>
      <c r="D8487" s="60">
        <v>0</v>
      </c>
      <c r="E8487" s="54">
        <v>905011.44</v>
      </c>
      <c r="F8487" s="54">
        <v>958302.23</v>
      </c>
      <c r="G8487" s="55">
        <v>1.0589999999999999</v>
      </c>
      <c r="H8487" s="53">
        <v>0</v>
      </c>
      <c r="I8487" s="53" t="s">
        <v>1408</v>
      </c>
    </row>
    <row r="8488" spans="1:9" ht="17.399999999999999" x14ac:dyDescent="0.3">
      <c r="A8488" s="53" t="s">
        <v>1285</v>
      </c>
      <c r="B8488" s="57">
        <v>45717</v>
      </c>
      <c r="C8488" s="59">
        <v>88958521.640000001</v>
      </c>
      <c r="D8488" s="60">
        <v>65</v>
      </c>
      <c r="E8488" s="54">
        <v>889585.22</v>
      </c>
      <c r="F8488" s="54">
        <v>382020.03</v>
      </c>
      <c r="G8488" s="55">
        <v>0.42899999999999999</v>
      </c>
      <c r="H8488" s="53">
        <v>0</v>
      </c>
      <c r="I8488" s="53" t="s">
        <v>1411</v>
      </c>
    </row>
    <row r="8489" spans="1:9" ht="17.399999999999999" x14ac:dyDescent="0.3">
      <c r="A8489" s="53" t="s">
        <v>1285</v>
      </c>
      <c r="B8489" s="57">
        <v>45748</v>
      </c>
      <c r="C8489" s="59">
        <v>87174275.920000002</v>
      </c>
      <c r="D8489" s="60">
        <v>0</v>
      </c>
      <c r="E8489" s="54">
        <v>871742.76</v>
      </c>
      <c r="F8489" s="54">
        <v>955000.96</v>
      </c>
      <c r="G8489" s="55">
        <v>1.0960000000000001</v>
      </c>
      <c r="H8489" s="53">
        <v>0</v>
      </c>
      <c r="I8489" s="53" t="s">
        <v>1408</v>
      </c>
    </row>
    <row r="8490" spans="1:9" ht="17.399999999999999" x14ac:dyDescent="0.3">
      <c r="A8490" s="53" t="s">
        <v>1285</v>
      </c>
      <c r="B8490" s="57">
        <v>45778</v>
      </c>
      <c r="C8490" s="59">
        <v>85903732.620000005</v>
      </c>
      <c r="D8490" s="60">
        <v>0</v>
      </c>
      <c r="E8490" s="54">
        <v>859037.33</v>
      </c>
      <c r="F8490" s="54">
        <v>836699.57</v>
      </c>
      <c r="G8490" s="55">
        <v>0.97399999999999998</v>
      </c>
      <c r="H8490" s="53">
        <v>0</v>
      </c>
      <c r="I8490" s="53" t="s">
        <v>1408</v>
      </c>
    </row>
    <row r="8491" spans="1:9" ht="17.399999999999999" x14ac:dyDescent="0.3">
      <c r="A8491" s="53" t="s">
        <v>1285</v>
      </c>
      <c r="B8491" s="57">
        <v>45809</v>
      </c>
      <c r="C8491" s="59">
        <v>84628505.049999997</v>
      </c>
      <c r="D8491" s="60">
        <v>0</v>
      </c>
      <c r="E8491" s="54">
        <v>846285.05</v>
      </c>
      <c r="F8491" s="54">
        <v>903507.58</v>
      </c>
      <c r="G8491" s="55">
        <v>1.0680000000000001</v>
      </c>
      <c r="H8491" s="53">
        <v>0</v>
      </c>
      <c r="I8491" s="53" t="s">
        <v>1408</v>
      </c>
    </row>
    <row r="8492" spans="1:9" ht="17.399999999999999" x14ac:dyDescent="0.3">
      <c r="A8492" s="53" t="s">
        <v>1285</v>
      </c>
      <c r="B8492" s="57">
        <v>45839</v>
      </c>
      <c r="C8492" s="59">
        <v>83300992.920000002</v>
      </c>
      <c r="D8492" s="60">
        <v>0</v>
      </c>
      <c r="E8492" s="54">
        <v>833009.93</v>
      </c>
      <c r="F8492" s="54">
        <v>795047.7</v>
      </c>
      <c r="G8492" s="55">
        <v>0.95399999999999996</v>
      </c>
      <c r="H8492" s="53">
        <v>0</v>
      </c>
      <c r="I8492" s="53" t="s">
        <v>1408</v>
      </c>
    </row>
    <row r="8493" spans="1:9" ht="17.399999999999999" x14ac:dyDescent="0.3">
      <c r="A8493" s="53" t="s">
        <v>1285</v>
      </c>
      <c r="B8493" s="57">
        <v>45870</v>
      </c>
      <c r="C8493" s="59">
        <v>81777216.189999998</v>
      </c>
      <c r="D8493" s="60">
        <v>15</v>
      </c>
      <c r="E8493" s="54">
        <v>817772.16</v>
      </c>
      <c r="F8493" s="54">
        <v>865807.39</v>
      </c>
      <c r="G8493" s="55">
        <v>1.0589999999999999</v>
      </c>
      <c r="H8493" s="53">
        <v>0</v>
      </c>
      <c r="I8493" s="53" t="s">
        <v>1408</v>
      </c>
    </row>
    <row r="8494" spans="1:9" ht="17.399999999999999" x14ac:dyDescent="0.3">
      <c r="A8494" s="53" t="s">
        <v>1285</v>
      </c>
      <c r="B8494" s="57">
        <v>45901</v>
      </c>
      <c r="C8494" s="59">
        <v>80556027.790000007</v>
      </c>
      <c r="D8494" s="60">
        <v>0</v>
      </c>
      <c r="E8494" s="54">
        <v>805560.28</v>
      </c>
      <c r="F8494" s="54">
        <v>843241.64</v>
      </c>
      <c r="G8494" s="55">
        <v>1.0469999999999999</v>
      </c>
      <c r="H8494" s="53">
        <v>0</v>
      </c>
      <c r="I8494" s="53" t="s">
        <v>1408</v>
      </c>
    </row>
    <row r="8495" spans="1:9" ht="17.399999999999999" x14ac:dyDescent="0.3">
      <c r="A8495" s="53" t="s">
        <v>1285</v>
      </c>
      <c r="B8495" s="57">
        <v>45931</v>
      </c>
      <c r="C8495" s="59">
        <v>79321522.060000002</v>
      </c>
      <c r="D8495" s="60">
        <v>0</v>
      </c>
      <c r="E8495" s="54">
        <v>793215.22</v>
      </c>
      <c r="F8495" s="54">
        <v>857286.13</v>
      </c>
      <c r="G8495" s="55">
        <v>1.081</v>
      </c>
      <c r="H8495" s="53">
        <v>0</v>
      </c>
      <c r="I8495" s="53" t="s">
        <v>1408</v>
      </c>
    </row>
    <row r="8496" spans="1:9" ht="17.399999999999999" x14ac:dyDescent="0.3">
      <c r="A8496" s="53" t="s">
        <v>1285</v>
      </c>
      <c r="B8496" s="57">
        <v>45962</v>
      </c>
      <c r="C8496" s="59">
        <v>77885446.760000005</v>
      </c>
      <c r="D8496" s="60">
        <v>0</v>
      </c>
      <c r="E8496" s="54">
        <v>778854.47</v>
      </c>
      <c r="F8496" s="54">
        <v>802569.25</v>
      </c>
      <c r="G8496" s="55">
        <v>1.03</v>
      </c>
      <c r="H8496" s="53">
        <v>0</v>
      </c>
      <c r="I8496" s="53" t="s">
        <v>1408</v>
      </c>
    </row>
    <row r="8497" spans="1:9" ht="17.399999999999999" x14ac:dyDescent="0.3">
      <c r="A8497" s="53" t="s">
        <v>1285</v>
      </c>
      <c r="B8497" s="57">
        <v>45992</v>
      </c>
      <c r="C8497" s="59">
        <v>77885446.760000005</v>
      </c>
      <c r="D8497" s="60">
        <v>185</v>
      </c>
      <c r="E8497" s="54">
        <v>778854.47</v>
      </c>
      <c r="F8497" s="54">
        <v>8454.82</v>
      </c>
      <c r="G8497" s="55">
        <v>1.0999999999999999E-2</v>
      </c>
      <c r="H8497" s="53">
        <v>0</v>
      </c>
      <c r="I8497" s="53" t="s">
        <v>1412</v>
      </c>
    </row>
    <row r="8498" spans="1:9" ht="17.399999999999999" x14ac:dyDescent="0.3">
      <c r="A8498" s="53" t="s">
        <v>1286</v>
      </c>
      <c r="B8498" s="57">
        <v>45658</v>
      </c>
      <c r="C8498" s="59">
        <v>10372890.029999999</v>
      </c>
      <c r="D8498" s="60">
        <v>0</v>
      </c>
      <c r="E8498" s="54">
        <v>155593.35</v>
      </c>
      <c r="F8498" s="54">
        <v>153850.37</v>
      </c>
      <c r="G8498" s="55">
        <v>0.98899999999999999</v>
      </c>
      <c r="H8498" s="53">
        <v>0</v>
      </c>
      <c r="I8498" s="53" t="s">
        <v>1408</v>
      </c>
    </row>
    <row r="8499" spans="1:9" ht="17.399999999999999" x14ac:dyDescent="0.3">
      <c r="A8499" s="53" t="s">
        <v>1286</v>
      </c>
      <c r="B8499" s="57">
        <v>45689</v>
      </c>
      <c r="C8499" s="59">
        <v>10139587.77</v>
      </c>
      <c r="D8499" s="60">
        <v>0</v>
      </c>
      <c r="E8499" s="54">
        <v>152093.82</v>
      </c>
      <c r="F8499" s="54">
        <v>149513.12</v>
      </c>
      <c r="G8499" s="55">
        <v>0.98299999999999998</v>
      </c>
      <c r="H8499" s="53">
        <v>0</v>
      </c>
      <c r="I8499" s="53" t="s">
        <v>1408</v>
      </c>
    </row>
    <row r="8500" spans="1:9" ht="17.399999999999999" x14ac:dyDescent="0.3">
      <c r="A8500" s="53" t="s">
        <v>1286</v>
      </c>
      <c r="B8500" s="57">
        <v>45717</v>
      </c>
      <c r="C8500" s="59">
        <v>10139587.77</v>
      </c>
      <c r="D8500" s="60">
        <v>185</v>
      </c>
      <c r="E8500" s="54">
        <v>152093.82</v>
      </c>
      <c r="F8500" s="54">
        <v>27178.15</v>
      </c>
      <c r="G8500" s="55">
        <v>0.17899999999999999</v>
      </c>
      <c r="H8500" s="53">
        <v>0</v>
      </c>
      <c r="I8500" s="53" t="s">
        <v>1412</v>
      </c>
    </row>
    <row r="8501" spans="1:9" ht="17.399999999999999" x14ac:dyDescent="0.3">
      <c r="A8501" s="53" t="s">
        <v>1286</v>
      </c>
      <c r="B8501" s="57">
        <v>45748</v>
      </c>
      <c r="C8501" s="59">
        <v>10139587.77</v>
      </c>
      <c r="D8501" s="60">
        <v>999</v>
      </c>
      <c r="E8501" s="54">
        <v>152093.82</v>
      </c>
      <c r="F8501" s="54">
        <v>10606.46</v>
      </c>
      <c r="G8501" s="55">
        <v>7.0000000000000007E-2</v>
      </c>
      <c r="H8501" s="53">
        <v>0</v>
      </c>
      <c r="I8501" s="53" t="s">
        <v>1412</v>
      </c>
    </row>
    <row r="8502" spans="1:9" ht="17.399999999999999" x14ac:dyDescent="0.3">
      <c r="A8502" s="53" t="s">
        <v>1286</v>
      </c>
      <c r="B8502" s="57">
        <v>45778</v>
      </c>
      <c r="C8502" s="59">
        <v>10139587.77</v>
      </c>
      <c r="D8502" s="60">
        <v>999</v>
      </c>
      <c r="E8502" s="54">
        <v>152093.82</v>
      </c>
      <c r="F8502" s="54">
        <v>3011.14</v>
      </c>
      <c r="G8502" s="55">
        <v>0.02</v>
      </c>
      <c r="H8502" s="53">
        <v>0</v>
      </c>
      <c r="I8502" s="53" t="s">
        <v>1412</v>
      </c>
    </row>
    <row r="8503" spans="1:9" ht="17.399999999999999" x14ac:dyDescent="0.3">
      <c r="A8503" s="53" t="s">
        <v>1286</v>
      </c>
      <c r="B8503" s="57">
        <v>45809</v>
      </c>
      <c r="C8503" s="59">
        <v>10139587.77</v>
      </c>
      <c r="D8503" s="60">
        <v>999</v>
      </c>
      <c r="E8503" s="54">
        <v>152093.82</v>
      </c>
      <c r="F8503" s="54">
        <v>25543.62</v>
      </c>
      <c r="G8503" s="55">
        <v>0.16800000000000001</v>
      </c>
      <c r="H8503" s="53">
        <v>0</v>
      </c>
      <c r="I8503" s="53" t="s">
        <v>1412</v>
      </c>
    </row>
    <row r="8504" spans="1:9" ht="17.399999999999999" x14ac:dyDescent="0.3">
      <c r="A8504" s="53" t="s">
        <v>1286</v>
      </c>
      <c r="B8504" s="57">
        <v>45839</v>
      </c>
      <c r="C8504" s="59">
        <v>10139587.77</v>
      </c>
      <c r="D8504" s="60">
        <v>999</v>
      </c>
      <c r="E8504" s="54">
        <v>152093.82</v>
      </c>
      <c r="F8504" s="54">
        <v>11980.31</v>
      </c>
      <c r="G8504" s="55">
        <v>7.9000000000000001E-2</v>
      </c>
      <c r="H8504" s="53">
        <v>0</v>
      </c>
      <c r="I8504" s="53" t="s">
        <v>1412</v>
      </c>
    </row>
    <row r="8505" spans="1:9" ht="17.399999999999999" x14ac:dyDescent="0.3">
      <c r="A8505" s="53" t="s">
        <v>1286</v>
      </c>
      <c r="B8505" s="57">
        <v>45870</v>
      </c>
      <c r="C8505" s="59">
        <v>10139587.77</v>
      </c>
      <c r="D8505" s="60">
        <v>999</v>
      </c>
      <c r="E8505" s="54">
        <v>152093.82</v>
      </c>
      <c r="F8505" s="54">
        <v>6421.74</v>
      </c>
      <c r="G8505" s="55">
        <v>4.2000000000000003E-2</v>
      </c>
      <c r="H8505" s="53">
        <v>0</v>
      </c>
      <c r="I8505" s="53" t="s">
        <v>1412</v>
      </c>
    </row>
    <row r="8506" spans="1:9" ht="17.399999999999999" x14ac:dyDescent="0.3">
      <c r="A8506" s="53" t="s">
        <v>1286</v>
      </c>
      <c r="B8506" s="57">
        <v>45901</v>
      </c>
      <c r="C8506" s="59">
        <v>10139587.77</v>
      </c>
      <c r="D8506" s="60">
        <v>999</v>
      </c>
      <c r="E8506" s="54">
        <v>152093.82</v>
      </c>
      <c r="F8506" s="54">
        <v>2131.8000000000002</v>
      </c>
      <c r="G8506" s="55">
        <v>1.4E-2</v>
      </c>
      <c r="H8506" s="53">
        <v>0</v>
      </c>
      <c r="I8506" s="53" t="s">
        <v>1412</v>
      </c>
    </row>
    <row r="8507" spans="1:9" ht="17.399999999999999" x14ac:dyDescent="0.3">
      <c r="A8507" s="53" t="s">
        <v>1286</v>
      </c>
      <c r="B8507" s="57">
        <v>45931</v>
      </c>
      <c r="C8507" s="59">
        <v>10139587.77</v>
      </c>
      <c r="D8507" s="60">
        <v>999</v>
      </c>
      <c r="E8507" s="54">
        <v>152093.82</v>
      </c>
      <c r="F8507" s="54">
        <v>23797.94</v>
      </c>
      <c r="G8507" s="55">
        <v>0.156</v>
      </c>
      <c r="H8507" s="53">
        <v>0</v>
      </c>
      <c r="I8507" s="53" t="s">
        <v>1412</v>
      </c>
    </row>
    <row r="8508" spans="1:9" ht="17.399999999999999" x14ac:dyDescent="0.3">
      <c r="A8508" s="53" t="s">
        <v>1286</v>
      </c>
      <c r="B8508" s="57">
        <v>45962</v>
      </c>
      <c r="C8508" s="59">
        <v>10139587.77</v>
      </c>
      <c r="D8508" s="60">
        <v>999</v>
      </c>
      <c r="E8508" s="54">
        <v>152093.82</v>
      </c>
      <c r="F8508" s="54">
        <v>26269.47</v>
      </c>
      <c r="G8508" s="55">
        <v>0.17299999999999999</v>
      </c>
      <c r="H8508" s="53">
        <v>0</v>
      </c>
      <c r="I8508" s="53" t="s">
        <v>1412</v>
      </c>
    </row>
    <row r="8509" spans="1:9" ht="17.399999999999999" x14ac:dyDescent="0.3">
      <c r="A8509" s="53" t="s">
        <v>1286</v>
      </c>
      <c r="B8509" s="57">
        <v>45992</v>
      </c>
      <c r="C8509" s="59">
        <v>10139587.77</v>
      </c>
      <c r="D8509" s="60">
        <v>999</v>
      </c>
      <c r="E8509" s="54">
        <v>152093.82</v>
      </c>
      <c r="F8509" s="54">
        <v>3088.93</v>
      </c>
      <c r="G8509" s="55">
        <v>0.02</v>
      </c>
      <c r="H8509" s="53">
        <v>0</v>
      </c>
      <c r="I8509" s="53" t="s">
        <v>1412</v>
      </c>
    </row>
    <row r="8510" spans="1:9" ht="17.399999999999999" x14ac:dyDescent="0.3">
      <c r="A8510" s="53" t="s">
        <v>1287</v>
      </c>
      <c r="B8510" s="57">
        <v>45658</v>
      </c>
      <c r="C8510" s="59">
        <v>3580344.51</v>
      </c>
      <c r="D8510" s="60">
        <v>65</v>
      </c>
      <c r="E8510" s="54">
        <v>53705.17</v>
      </c>
      <c r="F8510" s="54">
        <v>31683.8</v>
      </c>
      <c r="G8510" s="55">
        <v>0.59</v>
      </c>
      <c r="H8510" s="53">
        <v>0</v>
      </c>
      <c r="I8510" s="53" t="s">
        <v>1411</v>
      </c>
    </row>
    <row r="8511" spans="1:9" ht="17.399999999999999" x14ac:dyDescent="0.3">
      <c r="A8511" s="53" t="s">
        <v>1287</v>
      </c>
      <c r="B8511" s="57">
        <v>45689</v>
      </c>
      <c r="C8511" s="59">
        <v>3464532.21</v>
      </c>
      <c r="D8511" s="60">
        <v>65</v>
      </c>
      <c r="E8511" s="54">
        <v>51967.98</v>
      </c>
      <c r="F8511" s="54">
        <v>33856.629999999997</v>
      </c>
      <c r="G8511" s="55">
        <v>0.65100000000000002</v>
      </c>
      <c r="H8511" s="53">
        <v>0</v>
      </c>
      <c r="I8511" s="53" t="s">
        <v>1411</v>
      </c>
    </row>
    <row r="8512" spans="1:9" ht="17.399999999999999" x14ac:dyDescent="0.3">
      <c r="A8512" s="53" t="s">
        <v>1287</v>
      </c>
      <c r="B8512" s="57">
        <v>45717</v>
      </c>
      <c r="C8512" s="59">
        <v>3357024.12</v>
      </c>
      <c r="D8512" s="60">
        <v>0</v>
      </c>
      <c r="E8512" s="54">
        <v>50355.360000000001</v>
      </c>
      <c r="F8512" s="54">
        <v>56599.61</v>
      </c>
      <c r="G8512" s="55">
        <v>1.1240000000000001</v>
      </c>
      <c r="H8512" s="53">
        <v>0</v>
      </c>
      <c r="I8512" s="53" t="s">
        <v>1408</v>
      </c>
    </row>
    <row r="8513" spans="1:9" ht="17.399999999999999" x14ac:dyDescent="0.3">
      <c r="A8513" s="53" t="s">
        <v>1287</v>
      </c>
      <c r="B8513" s="57">
        <v>45748</v>
      </c>
      <c r="C8513" s="59">
        <v>3255203.61</v>
      </c>
      <c r="D8513" s="60">
        <v>0</v>
      </c>
      <c r="E8513" s="54">
        <v>48828.05</v>
      </c>
      <c r="F8513" s="54">
        <v>51549.78</v>
      </c>
      <c r="G8513" s="55">
        <v>1.056</v>
      </c>
      <c r="H8513" s="53">
        <v>0</v>
      </c>
      <c r="I8513" s="53" t="s">
        <v>1408</v>
      </c>
    </row>
    <row r="8514" spans="1:9" ht="17.399999999999999" x14ac:dyDescent="0.3">
      <c r="A8514" s="53" t="s">
        <v>1287</v>
      </c>
      <c r="B8514" s="57">
        <v>45778</v>
      </c>
      <c r="C8514" s="59">
        <v>3162917.62</v>
      </c>
      <c r="D8514" s="60">
        <v>0</v>
      </c>
      <c r="E8514" s="54">
        <v>47443.76</v>
      </c>
      <c r="F8514" s="54">
        <v>53766.53</v>
      </c>
      <c r="G8514" s="55">
        <v>1.133</v>
      </c>
      <c r="H8514" s="53">
        <v>0</v>
      </c>
      <c r="I8514" s="53" t="s">
        <v>1408</v>
      </c>
    </row>
    <row r="8515" spans="1:9" ht="17.399999999999999" x14ac:dyDescent="0.3">
      <c r="A8515" s="53" t="s">
        <v>1287</v>
      </c>
      <c r="B8515" s="57">
        <v>45809</v>
      </c>
      <c r="C8515" s="59">
        <v>3058612.04</v>
      </c>
      <c r="D8515" s="60">
        <v>0</v>
      </c>
      <c r="E8515" s="54">
        <v>45879.18</v>
      </c>
      <c r="F8515" s="54">
        <v>50731.839999999997</v>
      </c>
      <c r="G8515" s="55">
        <v>1.1060000000000001</v>
      </c>
      <c r="H8515" s="53">
        <v>0</v>
      </c>
      <c r="I8515" s="53" t="s">
        <v>1408</v>
      </c>
    </row>
    <row r="8516" spans="1:9" ht="17.399999999999999" x14ac:dyDescent="0.3">
      <c r="A8516" s="53" t="s">
        <v>1287</v>
      </c>
      <c r="B8516" s="57">
        <v>45839</v>
      </c>
      <c r="C8516" s="59">
        <v>2965084.3</v>
      </c>
      <c r="D8516" s="60">
        <v>15</v>
      </c>
      <c r="E8516" s="54">
        <v>44476.26</v>
      </c>
      <c r="F8516" s="54">
        <v>46902.31</v>
      </c>
      <c r="G8516" s="55">
        <v>1.0549999999999999</v>
      </c>
      <c r="H8516" s="53">
        <v>0</v>
      </c>
      <c r="I8516" s="53" t="s">
        <v>1408</v>
      </c>
    </row>
    <row r="8517" spans="1:9" ht="17.399999999999999" x14ac:dyDescent="0.3">
      <c r="A8517" s="53" t="s">
        <v>1287</v>
      </c>
      <c r="B8517" s="57">
        <v>45870</v>
      </c>
      <c r="C8517" s="59">
        <v>2876067.58</v>
      </c>
      <c r="D8517" s="60">
        <v>0</v>
      </c>
      <c r="E8517" s="54">
        <v>43141.01</v>
      </c>
      <c r="F8517" s="54">
        <v>41200.17</v>
      </c>
      <c r="G8517" s="55">
        <v>0.95499999999999996</v>
      </c>
      <c r="H8517" s="53">
        <v>0</v>
      </c>
      <c r="I8517" s="53" t="s">
        <v>1408</v>
      </c>
    </row>
    <row r="8518" spans="1:9" ht="17.399999999999999" x14ac:dyDescent="0.3">
      <c r="A8518" s="53" t="s">
        <v>1287</v>
      </c>
      <c r="B8518" s="57">
        <v>45901</v>
      </c>
      <c r="C8518" s="59">
        <v>2795713.89</v>
      </c>
      <c r="D8518" s="60">
        <v>0</v>
      </c>
      <c r="E8518" s="54">
        <v>41935.71</v>
      </c>
      <c r="F8518" s="54">
        <v>44071.77</v>
      </c>
      <c r="G8518" s="55">
        <v>1.0509999999999999</v>
      </c>
      <c r="H8518" s="53">
        <v>0</v>
      </c>
      <c r="I8518" s="53" t="s">
        <v>1408</v>
      </c>
    </row>
    <row r="8519" spans="1:9" ht="17.399999999999999" x14ac:dyDescent="0.3">
      <c r="A8519" s="53" t="s">
        <v>1287</v>
      </c>
      <c r="B8519" s="57">
        <v>45931</v>
      </c>
      <c r="C8519" s="59">
        <v>2712848.93</v>
      </c>
      <c r="D8519" s="60">
        <v>15</v>
      </c>
      <c r="E8519" s="54">
        <v>40692.730000000003</v>
      </c>
      <c r="F8519" s="54">
        <v>41461.620000000003</v>
      </c>
      <c r="G8519" s="55">
        <v>1.0189999999999999</v>
      </c>
      <c r="H8519" s="53">
        <v>0</v>
      </c>
      <c r="I8519" s="53" t="s">
        <v>1408</v>
      </c>
    </row>
    <row r="8520" spans="1:9" ht="17.399999999999999" x14ac:dyDescent="0.3">
      <c r="A8520" s="53" t="s">
        <v>1287</v>
      </c>
      <c r="B8520" s="57">
        <v>45962</v>
      </c>
      <c r="C8520" s="59">
        <v>2637727.23</v>
      </c>
      <c r="D8520" s="60">
        <v>0</v>
      </c>
      <c r="E8520" s="54">
        <v>39565.910000000003</v>
      </c>
      <c r="F8520" s="54">
        <v>42458.74</v>
      </c>
      <c r="G8520" s="55">
        <v>1.073</v>
      </c>
      <c r="H8520" s="53">
        <v>0</v>
      </c>
      <c r="I8520" s="53" t="s">
        <v>1408</v>
      </c>
    </row>
    <row r="8521" spans="1:9" ht="17.399999999999999" x14ac:dyDescent="0.3">
      <c r="A8521" s="53" t="s">
        <v>1287</v>
      </c>
      <c r="B8521" s="57">
        <v>45992</v>
      </c>
      <c r="C8521" s="59">
        <v>2566241.2400000002</v>
      </c>
      <c r="D8521" s="60">
        <v>0</v>
      </c>
      <c r="E8521" s="54">
        <v>38493.620000000003</v>
      </c>
      <c r="F8521" s="54">
        <v>36812.93</v>
      </c>
      <c r="G8521" s="55">
        <v>0.95599999999999996</v>
      </c>
      <c r="H8521" s="53">
        <v>0</v>
      </c>
      <c r="I8521" s="53" t="s">
        <v>1408</v>
      </c>
    </row>
    <row r="8522" spans="1:9" ht="17.399999999999999" x14ac:dyDescent="0.3">
      <c r="A8522" s="53" t="s">
        <v>1288</v>
      </c>
      <c r="B8522" s="57">
        <v>45658</v>
      </c>
      <c r="C8522" s="59">
        <v>8181394.2199999997</v>
      </c>
      <c r="D8522" s="60">
        <v>0</v>
      </c>
      <c r="E8522" s="54">
        <v>122720.91</v>
      </c>
      <c r="F8522" s="54">
        <v>133379.59</v>
      </c>
      <c r="G8522" s="55">
        <v>1.087</v>
      </c>
      <c r="H8522" s="53">
        <v>0</v>
      </c>
      <c r="I8522" s="53" t="s">
        <v>1408</v>
      </c>
    </row>
    <row r="8523" spans="1:9" ht="17.399999999999999" x14ac:dyDescent="0.3">
      <c r="A8523" s="53" t="s">
        <v>1288</v>
      </c>
      <c r="B8523" s="57">
        <v>45689</v>
      </c>
      <c r="C8523" s="59">
        <v>7982602.6299999999</v>
      </c>
      <c r="D8523" s="60">
        <v>0</v>
      </c>
      <c r="E8523" s="54">
        <v>119739.04</v>
      </c>
      <c r="F8523" s="54">
        <v>134146.28</v>
      </c>
      <c r="G8523" s="55">
        <v>1.1200000000000001</v>
      </c>
      <c r="H8523" s="53">
        <v>0</v>
      </c>
      <c r="I8523" s="53" t="s">
        <v>1408</v>
      </c>
    </row>
    <row r="8524" spans="1:9" ht="17.399999999999999" x14ac:dyDescent="0.3">
      <c r="A8524" s="53" t="s">
        <v>1288</v>
      </c>
      <c r="B8524" s="57">
        <v>45717</v>
      </c>
      <c r="C8524" s="59">
        <v>7770931.1699999999</v>
      </c>
      <c r="D8524" s="60">
        <v>0</v>
      </c>
      <c r="E8524" s="54">
        <v>116563.97</v>
      </c>
      <c r="F8524" s="54">
        <v>119744.77</v>
      </c>
      <c r="G8524" s="55">
        <v>1.0269999999999999</v>
      </c>
      <c r="H8524" s="53">
        <v>0</v>
      </c>
      <c r="I8524" s="53" t="s">
        <v>1408</v>
      </c>
    </row>
    <row r="8525" spans="1:9" ht="17.399999999999999" x14ac:dyDescent="0.3">
      <c r="A8525" s="53" t="s">
        <v>1288</v>
      </c>
      <c r="B8525" s="57">
        <v>45748</v>
      </c>
      <c r="C8525" s="59">
        <v>7578849.0300000003</v>
      </c>
      <c r="D8525" s="60">
        <v>0</v>
      </c>
      <c r="E8525" s="54">
        <v>113682.74</v>
      </c>
      <c r="F8525" s="54">
        <v>117017.68</v>
      </c>
      <c r="G8525" s="55">
        <v>1.0289999999999999</v>
      </c>
      <c r="H8525" s="53">
        <v>0</v>
      </c>
      <c r="I8525" s="53" t="s">
        <v>1408</v>
      </c>
    </row>
    <row r="8526" spans="1:9" ht="17.399999999999999" x14ac:dyDescent="0.3">
      <c r="A8526" s="53" t="s">
        <v>1288</v>
      </c>
      <c r="B8526" s="57">
        <v>45778</v>
      </c>
      <c r="C8526" s="59">
        <v>7382971.0199999996</v>
      </c>
      <c r="D8526" s="60">
        <v>0</v>
      </c>
      <c r="E8526" s="54">
        <v>110744.57</v>
      </c>
      <c r="F8526" s="54">
        <v>108894.83</v>
      </c>
      <c r="G8526" s="55">
        <v>0.98299999999999998</v>
      </c>
      <c r="H8526" s="53">
        <v>0</v>
      </c>
      <c r="I8526" s="53" t="s">
        <v>1408</v>
      </c>
    </row>
    <row r="8527" spans="1:9" ht="17.399999999999999" x14ac:dyDescent="0.3">
      <c r="A8527" s="53" t="s">
        <v>1288</v>
      </c>
      <c r="B8527" s="57">
        <v>45809</v>
      </c>
      <c r="C8527" s="59">
        <v>7199668.7300000004</v>
      </c>
      <c r="D8527" s="60">
        <v>0</v>
      </c>
      <c r="E8527" s="54">
        <v>107995.03</v>
      </c>
      <c r="F8527" s="54">
        <v>117392.16</v>
      </c>
      <c r="G8527" s="55">
        <v>1.087</v>
      </c>
      <c r="H8527" s="53">
        <v>0</v>
      </c>
      <c r="I8527" s="53" t="s">
        <v>1408</v>
      </c>
    </row>
    <row r="8528" spans="1:9" ht="17.399999999999999" x14ac:dyDescent="0.3">
      <c r="A8528" s="53" t="s">
        <v>1288</v>
      </c>
      <c r="B8528" s="57">
        <v>45839</v>
      </c>
      <c r="C8528" s="59">
        <v>7013091.6399999997</v>
      </c>
      <c r="D8528" s="60">
        <v>0</v>
      </c>
      <c r="E8528" s="54">
        <v>105196.37</v>
      </c>
      <c r="F8528" s="54">
        <v>101300.8</v>
      </c>
      <c r="G8528" s="55">
        <v>0.96299999999999997</v>
      </c>
      <c r="H8528" s="53">
        <v>0</v>
      </c>
      <c r="I8528" s="53" t="s">
        <v>1408</v>
      </c>
    </row>
    <row r="8529" spans="1:9" ht="17.399999999999999" x14ac:dyDescent="0.3">
      <c r="A8529" s="53" t="s">
        <v>1288</v>
      </c>
      <c r="B8529" s="57">
        <v>45870</v>
      </c>
      <c r="C8529" s="59">
        <v>6845755.2300000004</v>
      </c>
      <c r="D8529" s="60">
        <v>0</v>
      </c>
      <c r="E8529" s="54">
        <v>102686.33</v>
      </c>
      <c r="F8529" s="54">
        <v>106579.13</v>
      </c>
      <c r="G8529" s="55">
        <v>1.038</v>
      </c>
      <c r="H8529" s="53">
        <v>0</v>
      </c>
      <c r="I8529" s="53" t="s">
        <v>1408</v>
      </c>
    </row>
    <row r="8530" spans="1:9" ht="17.399999999999999" x14ac:dyDescent="0.3">
      <c r="A8530" s="53" t="s">
        <v>1288</v>
      </c>
      <c r="B8530" s="57">
        <v>45901</v>
      </c>
      <c r="C8530" s="59">
        <v>6675585.9000000004</v>
      </c>
      <c r="D8530" s="60">
        <v>15</v>
      </c>
      <c r="E8530" s="54">
        <v>100133.79</v>
      </c>
      <c r="F8530" s="54">
        <v>112213.2</v>
      </c>
      <c r="G8530" s="55">
        <v>1.121</v>
      </c>
      <c r="H8530" s="53">
        <v>0</v>
      </c>
      <c r="I8530" s="53" t="s">
        <v>1408</v>
      </c>
    </row>
    <row r="8531" spans="1:9" ht="17.399999999999999" x14ac:dyDescent="0.3">
      <c r="A8531" s="53" t="s">
        <v>1288</v>
      </c>
      <c r="B8531" s="57">
        <v>45931</v>
      </c>
      <c r="C8531" s="59">
        <v>6533156.5</v>
      </c>
      <c r="D8531" s="60">
        <v>15</v>
      </c>
      <c r="E8531" s="54">
        <v>97997.35</v>
      </c>
      <c r="F8531" s="54">
        <v>93754.51</v>
      </c>
      <c r="G8531" s="55">
        <v>0.95699999999999996</v>
      </c>
      <c r="H8531" s="53">
        <v>0</v>
      </c>
      <c r="I8531" s="53" t="s">
        <v>1408</v>
      </c>
    </row>
    <row r="8532" spans="1:9" ht="17.399999999999999" x14ac:dyDescent="0.3">
      <c r="A8532" s="53" t="s">
        <v>1288</v>
      </c>
      <c r="B8532" s="57">
        <v>45962</v>
      </c>
      <c r="C8532" s="59">
        <v>6380471.7800000003</v>
      </c>
      <c r="D8532" s="60">
        <v>15</v>
      </c>
      <c r="E8532" s="54">
        <v>95707.08</v>
      </c>
      <c r="F8532" s="54">
        <v>96143.64</v>
      </c>
      <c r="G8532" s="55">
        <v>1.0049999999999999</v>
      </c>
      <c r="H8532" s="53">
        <v>0</v>
      </c>
      <c r="I8532" s="53" t="s">
        <v>1408</v>
      </c>
    </row>
    <row r="8533" spans="1:9" ht="17.399999999999999" x14ac:dyDescent="0.3">
      <c r="A8533" s="53" t="s">
        <v>1288</v>
      </c>
      <c r="B8533" s="57">
        <v>45992</v>
      </c>
      <c r="C8533" s="59">
        <v>6240306.7699999996</v>
      </c>
      <c r="D8533" s="60">
        <v>15</v>
      </c>
      <c r="E8533" s="54">
        <v>93604.6</v>
      </c>
      <c r="F8533" s="54">
        <v>102329.32</v>
      </c>
      <c r="G8533" s="55">
        <v>1.093</v>
      </c>
      <c r="H8533" s="53">
        <v>0</v>
      </c>
      <c r="I8533" s="53" t="s">
        <v>1408</v>
      </c>
    </row>
    <row r="8534" spans="1:9" ht="17.399999999999999" x14ac:dyDescent="0.3">
      <c r="A8534" s="53" t="s">
        <v>1289</v>
      </c>
      <c r="B8534" s="57">
        <v>45658</v>
      </c>
      <c r="C8534" s="59">
        <v>10134888.890000001</v>
      </c>
      <c r="D8534" s="60">
        <v>0</v>
      </c>
      <c r="E8534" s="54">
        <v>152023.32999999999</v>
      </c>
      <c r="F8534" s="54">
        <v>166193.07</v>
      </c>
      <c r="G8534" s="55">
        <v>1.093</v>
      </c>
      <c r="H8534" s="53">
        <v>0</v>
      </c>
      <c r="I8534" s="53" t="s">
        <v>1408</v>
      </c>
    </row>
    <row r="8535" spans="1:9" ht="17.399999999999999" x14ac:dyDescent="0.3">
      <c r="A8535" s="53" t="s">
        <v>1289</v>
      </c>
      <c r="B8535" s="57">
        <v>45689</v>
      </c>
      <c r="C8535" s="59">
        <v>9860372.8499999996</v>
      </c>
      <c r="D8535" s="60">
        <v>0</v>
      </c>
      <c r="E8535" s="54">
        <v>147905.59</v>
      </c>
      <c r="F8535" s="54">
        <v>164946.31</v>
      </c>
      <c r="G8535" s="55">
        <v>1.115</v>
      </c>
      <c r="H8535" s="53">
        <v>0</v>
      </c>
      <c r="I8535" s="53" t="s">
        <v>1408</v>
      </c>
    </row>
    <row r="8536" spans="1:9" ht="17.399999999999999" x14ac:dyDescent="0.3">
      <c r="A8536" s="53" t="s">
        <v>1289</v>
      </c>
      <c r="B8536" s="57">
        <v>45717</v>
      </c>
      <c r="C8536" s="59">
        <v>9649500.2699999996</v>
      </c>
      <c r="D8536" s="60">
        <v>0</v>
      </c>
      <c r="E8536" s="54">
        <v>144742.5</v>
      </c>
      <c r="F8536" s="54">
        <v>141875.28</v>
      </c>
      <c r="G8536" s="55">
        <v>0.98</v>
      </c>
      <c r="H8536" s="53">
        <v>0</v>
      </c>
      <c r="I8536" s="53" t="s">
        <v>1408</v>
      </c>
    </row>
    <row r="8537" spans="1:9" ht="17.399999999999999" x14ac:dyDescent="0.3">
      <c r="A8537" s="53" t="s">
        <v>1289</v>
      </c>
      <c r="B8537" s="57">
        <v>45748</v>
      </c>
      <c r="C8537" s="59">
        <v>9441964.9199999999</v>
      </c>
      <c r="D8537" s="60">
        <v>0</v>
      </c>
      <c r="E8537" s="54">
        <v>141629.47</v>
      </c>
      <c r="F8537" s="54">
        <v>144147.29999999999</v>
      </c>
      <c r="G8537" s="55">
        <v>1.018</v>
      </c>
      <c r="H8537" s="53">
        <v>0</v>
      </c>
      <c r="I8537" s="53" t="s">
        <v>1408</v>
      </c>
    </row>
    <row r="8538" spans="1:9" ht="17.399999999999999" x14ac:dyDescent="0.3">
      <c r="A8538" s="53" t="s">
        <v>1289</v>
      </c>
      <c r="B8538" s="57">
        <v>45778</v>
      </c>
      <c r="C8538" s="59">
        <v>9205229.0199999996</v>
      </c>
      <c r="D8538" s="60">
        <v>0</v>
      </c>
      <c r="E8538" s="54">
        <v>138078.44</v>
      </c>
      <c r="F8538" s="54">
        <v>155843.62</v>
      </c>
      <c r="G8538" s="55">
        <v>1.129</v>
      </c>
      <c r="H8538" s="53">
        <v>0</v>
      </c>
      <c r="I8538" s="53" t="s">
        <v>1408</v>
      </c>
    </row>
    <row r="8539" spans="1:9" ht="17.399999999999999" x14ac:dyDescent="0.3">
      <c r="A8539" s="53" t="s">
        <v>1289</v>
      </c>
      <c r="B8539" s="57">
        <v>45809</v>
      </c>
      <c r="C8539" s="59">
        <v>8990169.5999999996</v>
      </c>
      <c r="D8539" s="60">
        <v>0</v>
      </c>
      <c r="E8539" s="54">
        <v>134852.54</v>
      </c>
      <c r="F8539" s="54">
        <v>133585.38</v>
      </c>
      <c r="G8539" s="55">
        <v>0.99099999999999999</v>
      </c>
      <c r="H8539" s="53">
        <v>0</v>
      </c>
      <c r="I8539" s="53" t="s">
        <v>1408</v>
      </c>
    </row>
    <row r="8540" spans="1:9" ht="17.399999999999999" x14ac:dyDescent="0.3">
      <c r="A8540" s="53" t="s">
        <v>1289</v>
      </c>
      <c r="B8540" s="57">
        <v>45839</v>
      </c>
      <c r="C8540" s="59">
        <v>8765885.0999999996</v>
      </c>
      <c r="D8540" s="60">
        <v>15</v>
      </c>
      <c r="E8540" s="54">
        <v>131488.28</v>
      </c>
      <c r="F8540" s="54">
        <v>128461.67</v>
      </c>
      <c r="G8540" s="55">
        <v>0.97699999999999998</v>
      </c>
      <c r="H8540" s="53">
        <v>0</v>
      </c>
      <c r="I8540" s="53" t="s">
        <v>1408</v>
      </c>
    </row>
    <row r="8541" spans="1:9" ht="17.399999999999999" x14ac:dyDescent="0.3">
      <c r="A8541" s="53" t="s">
        <v>1289</v>
      </c>
      <c r="B8541" s="57">
        <v>45870</v>
      </c>
      <c r="C8541" s="59">
        <v>8557560.3000000007</v>
      </c>
      <c r="D8541" s="60">
        <v>0</v>
      </c>
      <c r="E8541" s="54">
        <v>128363.4</v>
      </c>
      <c r="F8541" s="54">
        <v>124234.95</v>
      </c>
      <c r="G8541" s="55">
        <v>0.96799999999999997</v>
      </c>
      <c r="H8541" s="53">
        <v>0</v>
      </c>
      <c r="I8541" s="53" t="s">
        <v>1408</v>
      </c>
    </row>
    <row r="8542" spans="1:9" ht="17.399999999999999" x14ac:dyDescent="0.3">
      <c r="A8542" s="53" t="s">
        <v>1289</v>
      </c>
      <c r="B8542" s="57">
        <v>45901</v>
      </c>
      <c r="C8542" s="59">
        <v>8324308.4900000002</v>
      </c>
      <c r="D8542" s="60">
        <v>0</v>
      </c>
      <c r="E8542" s="54">
        <v>124864.63</v>
      </c>
      <c r="F8542" s="54">
        <v>131426.43</v>
      </c>
      <c r="G8542" s="55">
        <v>1.0529999999999999</v>
      </c>
      <c r="H8542" s="53">
        <v>0</v>
      </c>
      <c r="I8542" s="53" t="s">
        <v>1408</v>
      </c>
    </row>
    <row r="8543" spans="1:9" ht="17.399999999999999" x14ac:dyDescent="0.3">
      <c r="A8543" s="53" t="s">
        <v>1289</v>
      </c>
      <c r="B8543" s="57">
        <v>45931</v>
      </c>
      <c r="C8543" s="59">
        <v>8143555.1100000003</v>
      </c>
      <c r="D8543" s="60">
        <v>0</v>
      </c>
      <c r="E8543" s="54">
        <v>122153.33</v>
      </c>
      <c r="F8543" s="54">
        <v>127416.58</v>
      </c>
      <c r="G8543" s="55">
        <v>1.0429999999999999</v>
      </c>
      <c r="H8543" s="53">
        <v>0</v>
      </c>
      <c r="I8543" s="53" t="s">
        <v>1408</v>
      </c>
    </row>
    <row r="8544" spans="1:9" ht="17.399999999999999" x14ac:dyDescent="0.3">
      <c r="A8544" s="53" t="s">
        <v>1289</v>
      </c>
      <c r="B8544" s="57">
        <v>45962</v>
      </c>
      <c r="C8544" s="59">
        <v>7937350.4500000002</v>
      </c>
      <c r="D8544" s="60">
        <v>0</v>
      </c>
      <c r="E8544" s="54">
        <v>119060.26</v>
      </c>
      <c r="F8544" s="54">
        <v>119936.28</v>
      </c>
      <c r="G8544" s="55">
        <v>1.0069999999999999</v>
      </c>
      <c r="H8544" s="53">
        <v>0</v>
      </c>
      <c r="I8544" s="53" t="s">
        <v>1408</v>
      </c>
    </row>
    <row r="8545" spans="1:9" ht="17.399999999999999" x14ac:dyDescent="0.3">
      <c r="A8545" s="53" t="s">
        <v>1289</v>
      </c>
      <c r="B8545" s="57">
        <v>45992</v>
      </c>
      <c r="C8545" s="59">
        <v>7716474.0999999996</v>
      </c>
      <c r="D8545" s="60">
        <v>35</v>
      </c>
      <c r="E8545" s="54">
        <v>115747.11</v>
      </c>
      <c r="F8545" s="54">
        <v>89599.1</v>
      </c>
      <c r="G8545" s="55">
        <v>0.77400000000000002</v>
      </c>
      <c r="H8545" s="53">
        <v>0</v>
      </c>
      <c r="I8545" s="53" t="s">
        <v>1410</v>
      </c>
    </row>
    <row r="8546" spans="1:9" ht="17.399999999999999" x14ac:dyDescent="0.3">
      <c r="A8546" s="53" t="s">
        <v>1290</v>
      </c>
      <c r="B8546" s="57">
        <v>45658</v>
      </c>
      <c r="C8546" s="59">
        <v>4856806.66</v>
      </c>
      <c r="D8546" s="60">
        <v>0</v>
      </c>
      <c r="E8546" s="54">
        <v>72852.100000000006</v>
      </c>
      <c r="F8546" s="54">
        <v>73068.86</v>
      </c>
      <c r="G8546" s="55">
        <v>1.0029999999999999</v>
      </c>
      <c r="H8546" s="53">
        <v>0</v>
      </c>
      <c r="I8546" s="53" t="s">
        <v>1408</v>
      </c>
    </row>
    <row r="8547" spans="1:9" ht="17.399999999999999" x14ac:dyDescent="0.3">
      <c r="A8547" s="53" t="s">
        <v>1290</v>
      </c>
      <c r="B8547" s="57">
        <v>45689</v>
      </c>
      <c r="C8547" s="59">
        <v>4702581.53</v>
      </c>
      <c r="D8547" s="60">
        <v>0</v>
      </c>
      <c r="E8547" s="54">
        <v>70538.720000000001</v>
      </c>
      <c r="F8547" s="54">
        <v>71177.19</v>
      </c>
      <c r="G8547" s="55">
        <v>1.0089999999999999</v>
      </c>
      <c r="H8547" s="53">
        <v>0</v>
      </c>
      <c r="I8547" s="53" t="s">
        <v>1408</v>
      </c>
    </row>
    <row r="8548" spans="1:9" ht="17.399999999999999" x14ac:dyDescent="0.3">
      <c r="A8548" s="53" t="s">
        <v>1290</v>
      </c>
      <c r="B8548" s="57">
        <v>45717</v>
      </c>
      <c r="C8548" s="59">
        <v>4561110.25</v>
      </c>
      <c r="D8548" s="60">
        <v>15</v>
      </c>
      <c r="E8548" s="54">
        <v>68416.649999999994</v>
      </c>
      <c r="F8548" s="54">
        <v>74768.59</v>
      </c>
      <c r="G8548" s="55">
        <v>1.093</v>
      </c>
      <c r="H8548" s="53">
        <v>0</v>
      </c>
      <c r="I8548" s="53" t="s">
        <v>1408</v>
      </c>
    </row>
    <row r="8549" spans="1:9" ht="17.399999999999999" x14ac:dyDescent="0.3">
      <c r="A8549" s="53" t="s">
        <v>1290</v>
      </c>
      <c r="B8549" s="57">
        <v>45748</v>
      </c>
      <c r="C8549" s="59">
        <v>4437824.6399999997</v>
      </c>
      <c r="D8549" s="60">
        <v>0</v>
      </c>
      <c r="E8549" s="54">
        <v>66567.37</v>
      </c>
      <c r="F8549" s="54">
        <v>64762.879999999997</v>
      </c>
      <c r="G8549" s="55">
        <v>0.97299999999999998</v>
      </c>
      <c r="H8549" s="53">
        <v>0</v>
      </c>
      <c r="I8549" s="53" t="s">
        <v>1408</v>
      </c>
    </row>
    <row r="8550" spans="1:9" ht="17.399999999999999" x14ac:dyDescent="0.3">
      <c r="A8550" s="53" t="s">
        <v>1290</v>
      </c>
      <c r="B8550" s="57">
        <v>45778</v>
      </c>
      <c r="C8550" s="59">
        <v>4306085.47</v>
      </c>
      <c r="D8550" s="60">
        <v>0</v>
      </c>
      <c r="E8550" s="54">
        <v>64591.28</v>
      </c>
      <c r="F8550" s="54">
        <v>66960.94</v>
      </c>
      <c r="G8550" s="55">
        <v>1.0369999999999999</v>
      </c>
      <c r="H8550" s="53">
        <v>0</v>
      </c>
      <c r="I8550" s="53" t="s">
        <v>1408</v>
      </c>
    </row>
    <row r="8551" spans="1:9" ht="17.399999999999999" x14ac:dyDescent="0.3">
      <c r="A8551" s="53" t="s">
        <v>1290</v>
      </c>
      <c r="B8551" s="57">
        <v>45809</v>
      </c>
      <c r="C8551" s="59">
        <v>4175468.28</v>
      </c>
      <c r="D8551" s="60">
        <v>0</v>
      </c>
      <c r="E8551" s="54">
        <v>62632.02</v>
      </c>
      <c r="F8551" s="54">
        <v>64381.95</v>
      </c>
      <c r="G8551" s="55">
        <v>1.028</v>
      </c>
      <c r="H8551" s="53">
        <v>0</v>
      </c>
      <c r="I8551" s="53" t="s">
        <v>1408</v>
      </c>
    </row>
    <row r="8552" spans="1:9" ht="17.399999999999999" x14ac:dyDescent="0.3">
      <c r="A8552" s="53" t="s">
        <v>1290</v>
      </c>
      <c r="B8552" s="57">
        <v>45839</v>
      </c>
      <c r="C8552" s="59">
        <v>4046544.26</v>
      </c>
      <c r="D8552" s="60">
        <v>0</v>
      </c>
      <c r="E8552" s="54">
        <v>60698.16</v>
      </c>
      <c r="F8552" s="54">
        <v>64759.35</v>
      </c>
      <c r="G8552" s="55">
        <v>1.0669999999999999</v>
      </c>
      <c r="H8552" s="53">
        <v>0</v>
      </c>
      <c r="I8552" s="53" t="s">
        <v>1408</v>
      </c>
    </row>
    <row r="8553" spans="1:9" ht="17.399999999999999" x14ac:dyDescent="0.3">
      <c r="A8553" s="53" t="s">
        <v>1290</v>
      </c>
      <c r="B8553" s="57">
        <v>45870</v>
      </c>
      <c r="C8553" s="59">
        <v>3918025.32</v>
      </c>
      <c r="D8553" s="60">
        <v>15</v>
      </c>
      <c r="E8553" s="54">
        <v>58770.38</v>
      </c>
      <c r="F8553" s="54">
        <v>66648.08</v>
      </c>
      <c r="G8553" s="55">
        <v>1.1339999999999999</v>
      </c>
      <c r="H8553" s="53">
        <v>0</v>
      </c>
      <c r="I8553" s="53" t="s">
        <v>1408</v>
      </c>
    </row>
    <row r="8554" spans="1:9" ht="17.399999999999999" x14ac:dyDescent="0.3">
      <c r="A8554" s="53" t="s">
        <v>1290</v>
      </c>
      <c r="B8554" s="57">
        <v>45901</v>
      </c>
      <c r="C8554" s="59">
        <v>3797095.03</v>
      </c>
      <c r="D8554" s="60">
        <v>0</v>
      </c>
      <c r="E8554" s="54">
        <v>56956.43</v>
      </c>
      <c r="F8554" s="54">
        <v>65409.69</v>
      </c>
      <c r="G8554" s="55">
        <v>1.1479999999999999</v>
      </c>
      <c r="H8554" s="53">
        <v>0</v>
      </c>
      <c r="I8554" s="53" t="s">
        <v>1408</v>
      </c>
    </row>
    <row r="8555" spans="1:9" ht="17.399999999999999" x14ac:dyDescent="0.3">
      <c r="A8555" s="53" t="s">
        <v>1290</v>
      </c>
      <c r="B8555" s="57">
        <v>45931</v>
      </c>
      <c r="C8555" s="59">
        <v>3695261.68</v>
      </c>
      <c r="D8555" s="60">
        <v>15</v>
      </c>
      <c r="E8555" s="54">
        <v>55428.93</v>
      </c>
      <c r="F8555" s="54">
        <v>57001.52</v>
      </c>
      <c r="G8555" s="55">
        <v>1.028</v>
      </c>
      <c r="H8555" s="53">
        <v>0</v>
      </c>
      <c r="I8555" s="53" t="s">
        <v>1408</v>
      </c>
    </row>
    <row r="8556" spans="1:9" ht="17.399999999999999" x14ac:dyDescent="0.3">
      <c r="A8556" s="53" t="s">
        <v>1290</v>
      </c>
      <c r="B8556" s="57">
        <v>45962</v>
      </c>
      <c r="C8556" s="59">
        <v>3576807.57</v>
      </c>
      <c r="D8556" s="60">
        <v>0</v>
      </c>
      <c r="E8556" s="54">
        <v>53652.11</v>
      </c>
      <c r="F8556" s="54">
        <v>53299.8</v>
      </c>
      <c r="G8556" s="55">
        <v>0.99299999999999999</v>
      </c>
      <c r="H8556" s="53">
        <v>0</v>
      </c>
      <c r="I8556" s="53" t="s">
        <v>1408</v>
      </c>
    </row>
    <row r="8557" spans="1:9" ht="17.399999999999999" x14ac:dyDescent="0.3">
      <c r="A8557" s="53" t="s">
        <v>1290</v>
      </c>
      <c r="B8557" s="57">
        <v>45992</v>
      </c>
      <c r="C8557" s="59">
        <v>3462860.02</v>
      </c>
      <c r="D8557" s="60">
        <v>0</v>
      </c>
      <c r="E8557" s="54">
        <v>51942.9</v>
      </c>
      <c r="F8557" s="54">
        <v>51531</v>
      </c>
      <c r="G8557" s="55">
        <v>0.99199999999999999</v>
      </c>
      <c r="H8557" s="53">
        <v>0</v>
      </c>
      <c r="I8557" s="53" t="s">
        <v>1408</v>
      </c>
    </row>
    <row r="8558" spans="1:9" ht="17.399999999999999" x14ac:dyDescent="0.3">
      <c r="A8558" s="53" t="s">
        <v>1292</v>
      </c>
      <c r="B8558" s="57">
        <v>45658</v>
      </c>
      <c r="C8558" s="59">
        <v>8488769.2699999996</v>
      </c>
      <c r="D8558" s="60">
        <v>0</v>
      </c>
      <c r="E8558" s="54">
        <v>127331.54</v>
      </c>
      <c r="F8558" s="54">
        <v>133691.15</v>
      </c>
      <c r="G8558" s="55">
        <v>1.05</v>
      </c>
      <c r="H8558" s="53">
        <v>0</v>
      </c>
      <c r="I8558" s="53" t="s">
        <v>1408</v>
      </c>
    </row>
    <row r="8559" spans="1:9" ht="17.399999999999999" x14ac:dyDescent="0.3">
      <c r="A8559" s="53" t="s">
        <v>1292</v>
      </c>
      <c r="B8559" s="57">
        <v>45689</v>
      </c>
      <c r="C8559" s="59">
        <v>8287160.8200000003</v>
      </c>
      <c r="D8559" s="60">
        <v>0</v>
      </c>
      <c r="E8559" s="54">
        <v>124307.41</v>
      </c>
      <c r="F8559" s="54">
        <v>120835.38</v>
      </c>
      <c r="G8559" s="55">
        <v>0.97199999999999998</v>
      </c>
      <c r="H8559" s="53">
        <v>0</v>
      </c>
      <c r="I8559" s="53" t="s">
        <v>1408</v>
      </c>
    </row>
    <row r="8560" spans="1:9" ht="17.399999999999999" x14ac:dyDescent="0.3">
      <c r="A8560" s="53" t="s">
        <v>1292</v>
      </c>
      <c r="B8560" s="57">
        <v>45717</v>
      </c>
      <c r="C8560" s="59">
        <v>8062163.8700000001</v>
      </c>
      <c r="D8560" s="60">
        <v>0</v>
      </c>
      <c r="E8560" s="54">
        <v>120932.46</v>
      </c>
      <c r="F8560" s="54">
        <v>123505.96</v>
      </c>
      <c r="G8560" s="55">
        <v>1.0209999999999999</v>
      </c>
      <c r="H8560" s="53">
        <v>0</v>
      </c>
      <c r="I8560" s="53" t="s">
        <v>1408</v>
      </c>
    </row>
    <row r="8561" spans="1:9" ht="17.399999999999999" x14ac:dyDescent="0.3">
      <c r="A8561" s="53" t="s">
        <v>1292</v>
      </c>
      <c r="B8561" s="57">
        <v>45748</v>
      </c>
      <c r="C8561" s="59">
        <v>7856717.4299999997</v>
      </c>
      <c r="D8561" s="60">
        <v>0</v>
      </c>
      <c r="E8561" s="54">
        <v>117850.76</v>
      </c>
      <c r="F8561" s="54">
        <v>119205.27</v>
      </c>
      <c r="G8561" s="55">
        <v>1.0109999999999999</v>
      </c>
      <c r="H8561" s="53">
        <v>0</v>
      </c>
      <c r="I8561" s="53" t="s">
        <v>1408</v>
      </c>
    </row>
    <row r="8562" spans="1:9" ht="17.399999999999999" x14ac:dyDescent="0.3">
      <c r="A8562" s="53" t="s">
        <v>1292</v>
      </c>
      <c r="B8562" s="57">
        <v>45778</v>
      </c>
      <c r="C8562" s="59">
        <v>7652767.8399999999</v>
      </c>
      <c r="D8562" s="60">
        <v>65</v>
      </c>
      <c r="E8562" s="54">
        <v>114791.52</v>
      </c>
      <c r="F8562" s="54">
        <v>56713.66</v>
      </c>
      <c r="G8562" s="55">
        <v>0.49399999999999999</v>
      </c>
      <c r="H8562" s="53">
        <v>0</v>
      </c>
      <c r="I8562" s="53" t="s">
        <v>1411</v>
      </c>
    </row>
    <row r="8563" spans="1:9" ht="17.399999999999999" x14ac:dyDescent="0.3">
      <c r="A8563" s="53" t="s">
        <v>1292</v>
      </c>
      <c r="B8563" s="57">
        <v>45809</v>
      </c>
      <c r="C8563" s="59">
        <v>7466099.7300000004</v>
      </c>
      <c r="D8563" s="60">
        <v>0</v>
      </c>
      <c r="E8563" s="54">
        <v>111991.5</v>
      </c>
      <c r="F8563" s="54">
        <v>111646.16</v>
      </c>
      <c r="G8563" s="55">
        <v>0.997</v>
      </c>
      <c r="H8563" s="53">
        <v>0</v>
      </c>
      <c r="I8563" s="53" t="s">
        <v>1408</v>
      </c>
    </row>
    <row r="8564" spans="1:9" ht="17.399999999999999" x14ac:dyDescent="0.3">
      <c r="A8564" s="53" t="s">
        <v>1292</v>
      </c>
      <c r="B8564" s="57">
        <v>45839</v>
      </c>
      <c r="C8564" s="59">
        <v>7292122.7300000004</v>
      </c>
      <c r="D8564" s="60">
        <v>0</v>
      </c>
      <c r="E8564" s="54">
        <v>109381.84</v>
      </c>
      <c r="F8564" s="54">
        <v>114503.19</v>
      </c>
      <c r="G8564" s="55">
        <v>1.0469999999999999</v>
      </c>
      <c r="H8564" s="53">
        <v>0</v>
      </c>
      <c r="I8564" s="53" t="s">
        <v>1408</v>
      </c>
    </row>
    <row r="8565" spans="1:9" ht="17.399999999999999" x14ac:dyDescent="0.3">
      <c r="A8565" s="53" t="s">
        <v>1292</v>
      </c>
      <c r="B8565" s="57">
        <v>45870</v>
      </c>
      <c r="C8565" s="59">
        <v>7115973.1500000004</v>
      </c>
      <c r="D8565" s="60">
        <v>15</v>
      </c>
      <c r="E8565" s="54">
        <v>106739.6</v>
      </c>
      <c r="F8565" s="54">
        <v>111585.54</v>
      </c>
      <c r="G8565" s="55">
        <v>1.0449999999999999</v>
      </c>
      <c r="H8565" s="53">
        <v>0</v>
      </c>
      <c r="I8565" s="53" t="s">
        <v>1408</v>
      </c>
    </row>
    <row r="8566" spans="1:9" ht="17.399999999999999" x14ac:dyDescent="0.3">
      <c r="A8566" s="53" t="s">
        <v>1292</v>
      </c>
      <c r="B8566" s="57">
        <v>45901</v>
      </c>
      <c r="C8566" s="59">
        <v>6941988.75</v>
      </c>
      <c r="D8566" s="60">
        <v>0</v>
      </c>
      <c r="E8566" s="54">
        <v>104129.83</v>
      </c>
      <c r="F8566" s="54">
        <v>104908.56</v>
      </c>
      <c r="G8566" s="55">
        <v>1.0069999999999999</v>
      </c>
      <c r="H8566" s="53">
        <v>0</v>
      </c>
      <c r="I8566" s="53" t="s">
        <v>1408</v>
      </c>
    </row>
    <row r="8567" spans="1:9" ht="17.399999999999999" x14ac:dyDescent="0.3">
      <c r="A8567" s="53" t="s">
        <v>1292</v>
      </c>
      <c r="B8567" s="57">
        <v>45931</v>
      </c>
      <c r="C8567" s="59">
        <v>6792536.25</v>
      </c>
      <c r="D8567" s="60">
        <v>0</v>
      </c>
      <c r="E8567" s="54">
        <v>101888.04</v>
      </c>
      <c r="F8567" s="54">
        <v>101271.12</v>
      </c>
      <c r="G8567" s="55">
        <v>0.99399999999999999</v>
      </c>
      <c r="H8567" s="53">
        <v>0</v>
      </c>
      <c r="I8567" s="53" t="s">
        <v>1408</v>
      </c>
    </row>
    <row r="8568" spans="1:9" ht="17.399999999999999" x14ac:dyDescent="0.3">
      <c r="A8568" s="53" t="s">
        <v>1292</v>
      </c>
      <c r="B8568" s="57">
        <v>45962</v>
      </c>
      <c r="C8568" s="59">
        <v>6612112.6500000004</v>
      </c>
      <c r="D8568" s="60">
        <v>0</v>
      </c>
      <c r="E8568" s="54">
        <v>99181.69</v>
      </c>
      <c r="F8568" s="54">
        <v>112171.52</v>
      </c>
      <c r="G8568" s="55">
        <v>1.131</v>
      </c>
      <c r="H8568" s="53">
        <v>0</v>
      </c>
      <c r="I8568" s="53" t="s">
        <v>1408</v>
      </c>
    </row>
    <row r="8569" spans="1:9" ht="17.399999999999999" x14ac:dyDescent="0.3">
      <c r="A8569" s="53" t="s">
        <v>1292</v>
      </c>
      <c r="B8569" s="57">
        <v>45992</v>
      </c>
      <c r="C8569" s="59">
        <v>6428417.8899999997</v>
      </c>
      <c r="D8569" s="60">
        <v>0</v>
      </c>
      <c r="E8569" s="54">
        <v>96426.27</v>
      </c>
      <c r="F8569" s="54">
        <v>100278.83</v>
      </c>
      <c r="G8569" s="55">
        <v>1.04</v>
      </c>
      <c r="H8569" s="53">
        <v>0</v>
      </c>
      <c r="I8569" s="53" t="s">
        <v>1408</v>
      </c>
    </row>
    <row r="8570" spans="1:9" ht="17.399999999999999" x14ac:dyDescent="0.3">
      <c r="A8570" s="53" t="s">
        <v>1293</v>
      </c>
      <c r="B8570" s="57">
        <v>45778</v>
      </c>
      <c r="C8570" s="59">
        <v>4708582.1900000004</v>
      </c>
      <c r="D8570" s="60">
        <v>0</v>
      </c>
      <c r="E8570" s="54">
        <v>70628.73</v>
      </c>
      <c r="F8570" s="54">
        <v>73782.95</v>
      </c>
      <c r="G8570" s="55">
        <v>1.0449999999999999</v>
      </c>
      <c r="H8570" s="53">
        <v>0</v>
      </c>
      <c r="I8570" s="53" t="s">
        <v>1408</v>
      </c>
    </row>
    <row r="8571" spans="1:9" ht="17.399999999999999" x14ac:dyDescent="0.3">
      <c r="A8571" s="53" t="s">
        <v>1293</v>
      </c>
      <c r="B8571" s="57">
        <v>45809</v>
      </c>
      <c r="C8571" s="59">
        <v>4555158.79</v>
      </c>
      <c r="D8571" s="60">
        <v>0</v>
      </c>
      <c r="E8571" s="54">
        <v>68327.38</v>
      </c>
      <c r="F8571" s="54">
        <v>73147.350000000006</v>
      </c>
      <c r="G8571" s="55">
        <v>1.071</v>
      </c>
      <c r="H8571" s="53">
        <v>0</v>
      </c>
      <c r="I8571" s="53" t="s">
        <v>1408</v>
      </c>
    </row>
    <row r="8572" spans="1:9" ht="17.399999999999999" x14ac:dyDescent="0.3">
      <c r="A8572" s="53" t="s">
        <v>1293</v>
      </c>
      <c r="B8572" s="57">
        <v>45839</v>
      </c>
      <c r="C8572" s="59">
        <v>4420102.3899999997</v>
      </c>
      <c r="D8572" s="60">
        <v>0</v>
      </c>
      <c r="E8572" s="54">
        <v>66301.539999999994</v>
      </c>
      <c r="F8572" s="54">
        <v>74909.34</v>
      </c>
      <c r="G8572" s="55">
        <v>1.1299999999999999</v>
      </c>
      <c r="H8572" s="53">
        <v>0</v>
      </c>
      <c r="I8572" s="53" t="s">
        <v>1408</v>
      </c>
    </row>
    <row r="8573" spans="1:9" ht="17.399999999999999" x14ac:dyDescent="0.3">
      <c r="A8573" s="53" t="s">
        <v>1293</v>
      </c>
      <c r="B8573" s="57">
        <v>45870</v>
      </c>
      <c r="C8573" s="59">
        <v>4295549.2300000004</v>
      </c>
      <c r="D8573" s="60">
        <v>0</v>
      </c>
      <c r="E8573" s="54">
        <v>64433.24</v>
      </c>
      <c r="F8573" s="54">
        <v>65389.55</v>
      </c>
      <c r="G8573" s="55">
        <v>1.0149999999999999</v>
      </c>
      <c r="H8573" s="53">
        <v>0</v>
      </c>
      <c r="I8573" s="53" t="s">
        <v>1408</v>
      </c>
    </row>
    <row r="8574" spans="1:9" ht="17.399999999999999" x14ac:dyDescent="0.3">
      <c r="A8574" s="53" t="s">
        <v>1293</v>
      </c>
      <c r="B8574" s="57">
        <v>45901</v>
      </c>
      <c r="C8574" s="59">
        <v>4168894.54</v>
      </c>
      <c r="D8574" s="60">
        <v>0</v>
      </c>
      <c r="E8574" s="54">
        <v>62533.42</v>
      </c>
      <c r="F8574" s="54">
        <v>62930.15</v>
      </c>
      <c r="G8574" s="55">
        <v>1.006</v>
      </c>
      <c r="H8574" s="53">
        <v>0</v>
      </c>
      <c r="I8574" s="53" t="s">
        <v>1408</v>
      </c>
    </row>
    <row r="8575" spans="1:9" ht="17.399999999999999" x14ac:dyDescent="0.3">
      <c r="A8575" s="53" t="s">
        <v>1293</v>
      </c>
      <c r="B8575" s="57">
        <v>45931</v>
      </c>
      <c r="C8575" s="59">
        <v>4042997.97</v>
      </c>
      <c r="D8575" s="60">
        <v>35</v>
      </c>
      <c r="E8575" s="54">
        <v>60644.97</v>
      </c>
      <c r="F8575" s="54">
        <v>46727.37</v>
      </c>
      <c r="G8575" s="55">
        <v>0.77100000000000002</v>
      </c>
      <c r="H8575" s="53">
        <v>0</v>
      </c>
      <c r="I8575" s="53" t="s">
        <v>1410</v>
      </c>
    </row>
    <row r="8576" spans="1:9" ht="17.399999999999999" x14ac:dyDescent="0.3">
      <c r="A8576" s="53" t="s">
        <v>1293</v>
      </c>
      <c r="B8576" s="57">
        <v>45962</v>
      </c>
      <c r="C8576" s="59">
        <v>3927372.19</v>
      </c>
      <c r="D8576" s="60">
        <v>65</v>
      </c>
      <c r="E8576" s="54">
        <v>58910.58</v>
      </c>
      <c r="F8576" s="54">
        <v>35356.949999999997</v>
      </c>
      <c r="G8576" s="55">
        <v>0.6</v>
      </c>
      <c r="H8576" s="53">
        <v>0</v>
      </c>
      <c r="I8576" s="53" t="s">
        <v>1411</v>
      </c>
    </row>
    <row r="8577" spans="1:9" ht="17.399999999999999" x14ac:dyDescent="0.3">
      <c r="A8577" s="53" t="s">
        <v>1293</v>
      </c>
      <c r="B8577" s="57">
        <v>45992</v>
      </c>
      <c r="C8577" s="59">
        <v>3801713.87</v>
      </c>
      <c r="D8577" s="60">
        <v>0</v>
      </c>
      <c r="E8577" s="54">
        <v>57025.71</v>
      </c>
      <c r="F8577" s="54">
        <v>63955.75</v>
      </c>
      <c r="G8577" s="55">
        <v>1.1220000000000001</v>
      </c>
      <c r="H8577" s="53">
        <v>0</v>
      </c>
      <c r="I8577" s="53" t="s">
        <v>1408</v>
      </c>
    </row>
    <row r="8578" spans="1:9" ht="17.399999999999999" x14ac:dyDescent="0.3">
      <c r="A8578" s="53" t="s">
        <v>1295</v>
      </c>
      <c r="B8578" s="57">
        <v>45658</v>
      </c>
      <c r="C8578" s="59">
        <v>9580678</v>
      </c>
      <c r="D8578" s="60">
        <v>0</v>
      </c>
      <c r="E8578" s="54">
        <v>143710.17000000001</v>
      </c>
      <c r="F8578" s="54">
        <v>164132.10999999999</v>
      </c>
      <c r="G8578" s="55">
        <v>1.1419999999999999</v>
      </c>
      <c r="H8578" s="53">
        <v>0</v>
      </c>
      <c r="I8578" s="53" t="s">
        <v>1408</v>
      </c>
    </row>
    <row r="8579" spans="1:9" ht="17.399999999999999" x14ac:dyDescent="0.3">
      <c r="A8579" s="53" t="s">
        <v>1295</v>
      </c>
      <c r="B8579" s="57">
        <v>45689</v>
      </c>
      <c r="C8579" s="59">
        <v>9350032.6600000001</v>
      </c>
      <c r="D8579" s="60">
        <v>0</v>
      </c>
      <c r="E8579" s="54">
        <v>140250.49</v>
      </c>
      <c r="F8579" s="54">
        <v>155775.23000000001</v>
      </c>
      <c r="G8579" s="55">
        <v>1.111</v>
      </c>
      <c r="H8579" s="53">
        <v>0</v>
      </c>
      <c r="I8579" s="53" t="s">
        <v>1408</v>
      </c>
    </row>
    <row r="8580" spans="1:9" ht="17.399999999999999" x14ac:dyDescent="0.3">
      <c r="A8580" s="53" t="s">
        <v>1295</v>
      </c>
      <c r="B8580" s="57">
        <v>45717</v>
      </c>
      <c r="C8580" s="59">
        <v>9137756.5800000001</v>
      </c>
      <c r="D8580" s="60">
        <v>65</v>
      </c>
      <c r="E8580" s="54">
        <v>137066.35</v>
      </c>
      <c r="F8580" s="54">
        <v>122439.86</v>
      </c>
      <c r="G8580" s="55">
        <v>0.89300000000000002</v>
      </c>
      <c r="H8580" s="53">
        <v>0</v>
      </c>
      <c r="I8580" s="53" t="s">
        <v>1411</v>
      </c>
    </row>
    <row r="8581" spans="1:9" ht="17.399999999999999" x14ac:dyDescent="0.3">
      <c r="A8581" s="53" t="s">
        <v>1295</v>
      </c>
      <c r="B8581" s="57">
        <v>45748</v>
      </c>
      <c r="C8581" s="59">
        <v>8929405.3399999999</v>
      </c>
      <c r="D8581" s="60">
        <v>0</v>
      </c>
      <c r="E8581" s="54">
        <v>133941.07999999999</v>
      </c>
      <c r="F8581" s="54">
        <v>152738.56</v>
      </c>
      <c r="G8581" s="55">
        <v>1.1399999999999999</v>
      </c>
      <c r="H8581" s="53">
        <v>0</v>
      </c>
      <c r="I8581" s="53" t="s">
        <v>1408</v>
      </c>
    </row>
    <row r="8582" spans="1:9" ht="17.399999999999999" x14ac:dyDescent="0.3">
      <c r="A8582" s="53" t="s">
        <v>1295</v>
      </c>
      <c r="B8582" s="57">
        <v>45778</v>
      </c>
      <c r="C8582" s="59">
        <v>8929405.3399999999</v>
      </c>
      <c r="D8582" s="60">
        <v>185</v>
      </c>
      <c r="E8582" s="54">
        <v>133941.07999999999</v>
      </c>
      <c r="F8582" s="54">
        <v>14609.72</v>
      </c>
      <c r="G8582" s="55">
        <v>0.109</v>
      </c>
      <c r="H8582" s="53">
        <v>0</v>
      </c>
      <c r="I8582" s="53" t="s">
        <v>1412</v>
      </c>
    </row>
    <row r="8583" spans="1:9" ht="17.399999999999999" x14ac:dyDescent="0.3">
      <c r="A8583" s="53" t="s">
        <v>1295</v>
      </c>
      <c r="B8583" s="57">
        <v>45809</v>
      </c>
      <c r="C8583" s="59">
        <v>8929405.3399999999</v>
      </c>
      <c r="D8583" s="60">
        <v>999</v>
      </c>
      <c r="E8583" s="54">
        <v>133941.07999999999</v>
      </c>
      <c r="F8583" s="54">
        <v>11114.31</v>
      </c>
      <c r="G8583" s="55">
        <v>8.3000000000000004E-2</v>
      </c>
      <c r="H8583" s="53">
        <v>0</v>
      </c>
      <c r="I8583" s="53" t="s">
        <v>1412</v>
      </c>
    </row>
    <row r="8584" spans="1:9" ht="17.399999999999999" x14ac:dyDescent="0.3">
      <c r="A8584" s="53" t="s">
        <v>1295</v>
      </c>
      <c r="B8584" s="57">
        <v>45839</v>
      </c>
      <c r="C8584" s="59">
        <v>8929405.3399999999</v>
      </c>
      <c r="D8584" s="60">
        <v>999</v>
      </c>
      <c r="E8584" s="54">
        <v>133941.07999999999</v>
      </c>
      <c r="F8584" s="54">
        <v>22208.959999999999</v>
      </c>
      <c r="G8584" s="55">
        <v>0.16600000000000001</v>
      </c>
      <c r="H8584" s="53">
        <v>0</v>
      </c>
      <c r="I8584" s="53" t="s">
        <v>1412</v>
      </c>
    </row>
    <row r="8585" spans="1:9" ht="17.399999999999999" x14ac:dyDescent="0.3">
      <c r="A8585" s="53" t="s">
        <v>1295</v>
      </c>
      <c r="B8585" s="57">
        <v>45870</v>
      </c>
      <c r="C8585" s="59">
        <v>8929405.3399999999</v>
      </c>
      <c r="D8585" s="60">
        <v>999</v>
      </c>
      <c r="E8585" s="54">
        <v>133941.07999999999</v>
      </c>
      <c r="F8585" s="54">
        <v>12392.28</v>
      </c>
      <c r="G8585" s="55">
        <v>9.2999999999999999E-2</v>
      </c>
      <c r="H8585" s="53">
        <v>0</v>
      </c>
      <c r="I8585" s="53" t="s">
        <v>1412</v>
      </c>
    </row>
    <row r="8586" spans="1:9" ht="17.399999999999999" x14ac:dyDescent="0.3">
      <c r="A8586" s="53" t="s">
        <v>1295</v>
      </c>
      <c r="B8586" s="57">
        <v>45901</v>
      </c>
      <c r="C8586" s="59">
        <v>8929405.3399999999</v>
      </c>
      <c r="D8586" s="60">
        <v>999</v>
      </c>
      <c r="E8586" s="54">
        <v>133941.07999999999</v>
      </c>
      <c r="F8586" s="54">
        <v>20290.53</v>
      </c>
      <c r="G8586" s="55">
        <v>0.151</v>
      </c>
      <c r="H8586" s="53">
        <v>0</v>
      </c>
      <c r="I8586" s="53" t="s">
        <v>1412</v>
      </c>
    </row>
    <row r="8587" spans="1:9" ht="17.399999999999999" x14ac:dyDescent="0.3">
      <c r="A8587" s="53" t="s">
        <v>1295</v>
      </c>
      <c r="B8587" s="57">
        <v>45931</v>
      </c>
      <c r="C8587" s="59">
        <v>8929405.3399999999</v>
      </c>
      <c r="D8587" s="60">
        <v>999</v>
      </c>
      <c r="E8587" s="54">
        <v>133941.07999999999</v>
      </c>
      <c r="F8587" s="54">
        <v>7278.19</v>
      </c>
      <c r="G8587" s="55">
        <v>5.3999999999999999E-2</v>
      </c>
      <c r="H8587" s="53">
        <v>0</v>
      </c>
      <c r="I8587" s="53" t="s">
        <v>1412</v>
      </c>
    </row>
    <row r="8588" spans="1:9" ht="17.399999999999999" x14ac:dyDescent="0.3">
      <c r="A8588" s="53" t="s">
        <v>1295</v>
      </c>
      <c r="B8588" s="57">
        <v>45962</v>
      </c>
      <c r="C8588" s="59">
        <v>8929405.3399999999</v>
      </c>
      <c r="D8588" s="60">
        <v>999</v>
      </c>
      <c r="E8588" s="54">
        <v>133941.07999999999</v>
      </c>
      <c r="F8588" s="54">
        <v>7458.88</v>
      </c>
      <c r="G8588" s="55">
        <v>5.6000000000000001E-2</v>
      </c>
      <c r="H8588" s="53">
        <v>0</v>
      </c>
      <c r="I8588" s="53" t="s">
        <v>1412</v>
      </c>
    </row>
    <row r="8589" spans="1:9" ht="17.399999999999999" x14ac:dyDescent="0.3">
      <c r="A8589" s="53" t="s">
        <v>1295</v>
      </c>
      <c r="B8589" s="57">
        <v>45992</v>
      </c>
      <c r="C8589" s="59">
        <v>8929405.3399999999</v>
      </c>
      <c r="D8589" s="60">
        <v>999</v>
      </c>
      <c r="E8589" s="54">
        <v>133941.07999999999</v>
      </c>
      <c r="F8589" s="54">
        <v>11517.84</v>
      </c>
      <c r="G8589" s="55">
        <v>8.5999999999999993E-2</v>
      </c>
      <c r="H8589" s="53">
        <v>0</v>
      </c>
      <c r="I8589" s="53" t="s">
        <v>1412</v>
      </c>
    </row>
    <row r="8590" spans="1:9" ht="17.399999999999999" x14ac:dyDescent="0.3">
      <c r="A8590" s="53" t="s">
        <v>1297</v>
      </c>
      <c r="B8590" s="57">
        <v>45658</v>
      </c>
      <c r="C8590" s="59">
        <v>11771622.51</v>
      </c>
      <c r="D8590" s="60">
        <v>0</v>
      </c>
      <c r="E8590" s="54">
        <v>176574.34</v>
      </c>
      <c r="F8590" s="54">
        <v>188918.86</v>
      </c>
      <c r="G8590" s="55">
        <v>1.07</v>
      </c>
      <c r="H8590" s="53">
        <v>0</v>
      </c>
      <c r="I8590" s="53" t="s">
        <v>1408</v>
      </c>
    </row>
    <row r="8591" spans="1:9" ht="17.399999999999999" x14ac:dyDescent="0.3">
      <c r="A8591" s="53" t="s">
        <v>1297</v>
      </c>
      <c r="B8591" s="57">
        <v>45689</v>
      </c>
      <c r="C8591" s="59">
        <v>11444247.34</v>
      </c>
      <c r="D8591" s="60">
        <v>95</v>
      </c>
      <c r="E8591" s="54">
        <v>171663.71</v>
      </c>
      <c r="F8591" s="54">
        <v>78117.259999999995</v>
      </c>
      <c r="G8591" s="55">
        <v>0.45500000000000002</v>
      </c>
      <c r="H8591" s="53">
        <v>0</v>
      </c>
      <c r="I8591" s="53" t="s">
        <v>1409</v>
      </c>
    </row>
    <row r="8592" spans="1:9" ht="17.399999999999999" x14ac:dyDescent="0.3">
      <c r="A8592" s="53" t="s">
        <v>1297</v>
      </c>
      <c r="B8592" s="57">
        <v>45717</v>
      </c>
      <c r="C8592" s="59">
        <v>11149723.08</v>
      </c>
      <c r="D8592" s="60">
        <v>15</v>
      </c>
      <c r="E8592" s="54">
        <v>167245.85</v>
      </c>
      <c r="F8592" s="54">
        <v>169369.71</v>
      </c>
      <c r="G8592" s="55">
        <v>1.0129999999999999</v>
      </c>
      <c r="H8592" s="53">
        <v>0</v>
      </c>
      <c r="I8592" s="53" t="s">
        <v>1408</v>
      </c>
    </row>
    <row r="8593" spans="1:9" ht="17.399999999999999" x14ac:dyDescent="0.3">
      <c r="A8593" s="53" t="s">
        <v>1297</v>
      </c>
      <c r="B8593" s="57">
        <v>45748</v>
      </c>
      <c r="C8593" s="59">
        <v>10867754.09</v>
      </c>
      <c r="D8593" s="60">
        <v>0</v>
      </c>
      <c r="E8593" s="54">
        <v>163016.31</v>
      </c>
      <c r="F8593" s="54">
        <v>177979.16</v>
      </c>
      <c r="G8593" s="55">
        <v>1.0920000000000001</v>
      </c>
      <c r="H8593" s="53">
        <v>0</v>
      </c>
      <c r="I8593" s="53" t="s">
        <v>1408</v>
      </c>
    </row>
    <row r="8594" spans="1:9" ht="17.399999999999999" x14ac:dyDescent="0.3">
      <c r="A8594" s="53" t="s">
        <v>1297</v>
      </c>
      <c r="B8594" s="57">
        <v>45778</v>
      </c>
      <c r="C8594" s="59">
        <v>10605372.42</v>
      </c>
      <c r="D8594" s="60">
        <v>65</v>
      </c>
      <c r="E8594" s="54">
        <v>159080.59</v>
      </c>
      <c r="F8594" s="54">
        <v>64079.72</v>
      </c>
      <c r="G8594" s="55">
        <v>0.40300000000000002</v>
      </c>
      <c r="H8594" s="53">
        <v>0</v>
      </c>
      <c r="I8594" s="53" t="s">
        <v>1411</v>
      </c>
    </row>
    <row r="8595" spans="1:9" ht="17.399999999999999" x14ac:dyDescent="0.3">
      <c r="A8595" s="53" t="s">
        <v>1297</v>
      </c>
      <c r="B8595" s="57">
        <v>45809</v>
      </c>
      <c r="C8595" s="59">
        <v>10311854.949999999</v>
      </c>
      <c r="D8595" s="60">
        <v>0</v>
      </c>
      <c r="E8595" s="54">
        <v>154677.82</v>
      </c>
      <c r="F8595" s="54">
        <v>170993.13</v>
      </c>
      <c r="G8595" s="55">
        <v>1.105</v>
      </c>
      <c r="H8595" s="53">
        <v>0</v>
      </c>
      <c r="I8595" s="53" t="s">
        <v>1408</v>
      </c>
    </row>
    <row r="8596" spans="1:9" ht="17.399999999999999" x14ac:dyDescent="0.3">
      <c r="A8596" s="53" t="s">
        <v>1297</v>
      </c>
      <c r="B8596" s="57">
        <v>45839</v>
      </c>
      <c r="C8596" s="59">
        <v>10045323.5</v>
      </c>
      <c r="D8596" s="60">
        <v>35</v>
      </c>
      <c r="E8596" s="54">
        <v>150679.85</v>
      </c>
      <c r="F8596" s="54">
        <v>133074.78</v>
      </c>
      <c r="G8596" s="55">
        <v>0.88300000000000001</v>
      </c>
      <c r="H8596" s="53">
        <v>0</v>
      </c>
      <c r="I8596" s="53" t="s">
        <v>1410</v>
      </c>
    </row>
    <row r="8597" spans="1:9" ht="17.399999999999999" x14ac:dyDescent="0.3">
      <c r="A8597" s="53" t="s">
        <v>1297</v>
      </c>
      <c r="B8597" s="57">
        <v>45870</v>
      </c>
      <c r="C8597" s="59">
        <v>9782511.8699999992</v>
      </c>
      <c r="D8597" s="60">
        <v>15</v>
      </c>
      <c r="E8597" s="54">
        <v>146737.68</v>
      </c>
      <c r="F8597" s="54">
        <v>163996.85999999999</v>
      </c>
      <c r="G8597" s="55">
        <v>1.1180000000000001</v>
      </c>
      <c r="H8597" s="53">
        <v>0</v>
      </c>
      <c r="I8597" s="53" t="s">
        <v>1408</v>
      </c>
    </row>
    <row r="8598" spans="1:9" ht="17.399999999999999" x14ac:dyDescent="0.3">
      <c r="A8598" s="53" t="s">
        <v>1297</v>
      </c>
      <c r="B8598" s="57">
        <v>45901</v>
      </c>
      <c r="C8598" s="59">
        <v>9536973.3200000003</v>
      </c>
      <c r="D8598" s="60">
        <v>15</v>
      </c>
      <c r="E8598" s="54">
        <v>143054.6</v>
      </c>
      <c r="F8598" s="54">
        <v>152536.89000000001</v>
      </c>
      <c r="G8598" s="55">
        <v>1.0660000000000001</v>
      </c>
      <c r="H8598" s="53">
        <v>0</v>
      </c>
      <c r="I8598" s="53" t="s">
        <v>1408</v>
      </c>
    </row>
    <row r="8599" spans="1:9" ht="17.399999999999999" x14ac:dyDescent="0.3">
      <c r="A8599" s="53" t="s">
        <v>1297</v>
      </c>
      <c r="B8599" s="57">
        <v>45931</v>
      </c>
      <c r="C8599" s="59">
        <v>9536973.3200000003</v>
      </c>
      <c r="D8599" s="60">
        <v>185</v>
      </c>
      <c r="E8599" s="54">
        <v>143054.6</v>
      </c>
      <c r="F8599" s="54">
        <v>28364.66</v>
      </c>
      <c r="G8599" s="55">
        <v>0.19800000000000001</v>
      </c>
      <c r="H8599" s="53">
        <v>0</v>
      </c>
      <c r="I8599" s="53" t="s">
        <v>1412</v>
      </c>
    </row>
    <row r="8600" spans="1:9" ht="17.399999999999999" x14ac:dyDescent="0.3">
      <c r="A8600" s="53" t="s">
        <v>1297</v>
      </c>
      <c r="B8600" s="57">
        <v>45962</v>
      </c>
      <c r="C8600" s="59">
        <v>9536973.3200000003</v>
      </c>
      <c r="D8600" s="60">
        <v>999</v>
      </c>
      <c r="E8600" s="54">
        <v>143054.6</v>
      </c>
      <c r="F8600" s="54">
        <v>17009.14</v>
      </c>
      <c r="G8600" s="55">
        <v>0.11899999999999999</v>
      </c>
      <c r="H8600" s="53">
        <v>0</v>
      </c>
      <c r="I8600" s="53" t="s">
        <v>1412</v>
      </c>
    </row>
    <row r="8601" spans="1:9" ht="17.399999999999999" x14ac:dyDescent="0.3">
      <c r="A8601" s="53" t="s">
        <v>1297</v>
      </c>
      <c r="B8601" s="57">
        <v>45992</v>
      </c>
      <c r="C8601" s="59">
        <v>9536973.3200000003</v>
      </c>
      <c r="D8601" s="60">
        <v>999</v>
      </c>
      <c r="E8601" s="54">
        <v>143054.6</v>
      </c>
      <c r="F8601" s="54">
        <v>22163.08</v>
      </c>
      <c r="G8601" s="55">
        <v>0.155</v>
      </c>
      <c r="H8601" s="53">
        <v>0</v>
      </c>
      <c r="I8601" s="53" t="s">
        <v>1412</v>
      </c>
    </row>
    <row r="8602" spans="1:9" ht="17.399999999999999" x14ac:dyDescent="0.3">
      <c r="A8602" s="53" t="s">
        <v>1298</v>
      </c>
      <c r="B8602" s="57">
        <v>45658</v>
      </c>
      <c r="C8602" s="59">
        <v>10622574.439999999</v>
      </c>
      <c r="D8602" s="60">
        <v>0</v>
      </c>
      <c r="E8602" s="54">
        <v>159338.62</v>
      </c>
      <c r="F8602" s="54">
        <v>177252.52</v>
      </c>
      <c r="G8602" s="55">
        <v>1.1120000000000001</v>
      </c>
      <c r="H8602" s="53">
        <v>0</v>
      </c>
      <c r="I8602" s="53" t="s">
        <v>1408</v>
      </c>
    </row>
    <row r="8603" spans="1:9" ht="17.399999999999999" x14ac:dyDescent="0.3">
      <c r="A8603" s="53" t="s">
        <v>1298</v>
      </c>
      <c r="B8603" s="57">
        <v>45689</v>
      </c>
      <c r="C8603" s="59">
        <v>10345040.26</v>
      </c>
      <c r="D8603" s="60">
        <v>0</v>
      </c>
      <c r="E8603" s="54">
        <v>155175.6</v>
      </c>
      <c r="F8603" s="54">
        <v>168169.48</v>
      </c>
      <c r="G8603" s="55">
        <v>1.0840000000000001</v>
      </c>
      <c r="H8603" s="53">
        <v>0</v>
      </c>
      <c r="I8603" s="53" t="s">
        <v>1408</v>
      </c>
    </row>
    <row r="8604" spans="1:9" ht="17.399999999999999" x14ac:dyDescent="0.3">
      <c r="A8604" s="53" t="s">
        <v>1298</v>
      </c>
      <c r="B8604" s="57">
        <v>45717</v>
      </c>
      <c r="C8604" s="59">
        <v>10121101.890000001</v>
      </c>
      <c r="D8604" s="60">
        <v>0</v>
      </c>
      <c r="E8604" s="54">
        <v>151816.53</v>
      </c>
      <c r="F8604" s="54">
        <v>171114.01</v>
      </c>
      <c r="G8604" s="55">
        <v>1.127</v>
      </c>
      <c r="H8604" s="53">
        <v>0</v>
      </c>
      <c r="I8604" s="53" t="s">
        <v>1408</v>
      </c>
    </row>
    <row r="8605" spans="1:9" ht="17.399999999999999" x14ac:dyDescent="0.3">
      <c r="A8605" s="53" t="s">
        <v>1298</v>
      </c>
      <c r="B8605" s="57">
        <v>45748</v>
      </c>
      <c r="C8605" s="59">
        <v>10121101.890000001</v>
      </c>
      <c r="D8605" s="60">
        <v>220</v>
      </c>
      <c r="E8605" s="54">
        <v>151816.53</v>
      </c>
      <c r="F8605" s="54">
        <v>328.24</v>
      </c>
      <c r="G8605" s="55">
        <v>2E-3</v>
      </c>
      <c r="H8605" s="53">
        <v>0</v>
      </c>
      <c r="I8605" s="53" t="s">
        <v>1412</v>
      </c>
    </row>
    <row r="8606" spans="1:9" ht="17.399999999999999" x14ac:dyDescent="0.3">
      <c r="A8606" s="53" t="s">
        <v>1298</v>
      </c>
      <c r="B8606" s="57">
        <v>45778</v>
      </c>
      <c r="C8606" s="59">
        <v>10121101.890000001</v>
      </c>
      <c r="D8606" s="60">
        <v>999</v>
      </c>
      <c r="E8606" s="54">
        <v>151816.53</v>
      </c>
      <c r="F8606" s="54">
        <v>3136.21</v>
      </c>
      <c r="G8606" s="55">
        <v>2.1000000000000001E-2</v>
      </c>
      <c r="H8606" s="53">
        <v>0</v>
      </c>
      <c r="I8606" s="53" t="s">
        <v>1412</v>
      </c>
    </row>
    <row r="8607" spans="1:9" ht="17.399999999999999" x14ac:dyDescent="0.3">
      <c r="A8607" s="53" t="s">
        <v>1298</v>
      </c>
      <c r="B8607" s="57">
        <v>45809</v>
      </c>
      <c r="C8607" s="59">
        <v>10121101.890000001</v>
      </c>
      <c r="D8607" s="60">
        <v>999</v>
      </c>
      <c r="E8607" s="54">
        <v>151816.53</v>
      </c>
      <c r="F8607" s="54">
        <v>22945.63</v>
      </c>
      <c r="G8607" s="55">
        <v>0.151</v>
      </c>
      <c r="H8607" s="53">
        <v>0</v>
      </c>
      <c r="I8607" s="53" t="s">
        <v>1412</v>
      </c>
    </row>
    <row r="8608" spans="1:9" ht="17.399999999999999" x14ac:dyDescent="0.3">
      <c r="A8608" s="53" t="s">
        <v>1298</v>
      </c>
      <c r="B8608" s="57">
        <v>45839</v>
      </c>
      <c r="C8608" s="59">
        <v>10121101.890000001</v>
      </c>
      <c r="D8608" s="60">
        <v>999</v>
      </c>
      <c r="E8608" s="54">
        <v>151816.53</v>
      </c>
      <c r="F8608" s="54">
        <v>21305.47</v>
      </c>
      <c r="G8608" s="55">
        <v>0.14000000000000001</v>
      </c>
      <c r="H8608" s="53">
        <v>0</v>
      </c>
      <c r="I8608" s="53" t="s">
        <v>1412</v>
      </c>
    </row>
    <row r="8609" spans="1:9" ht="17.399999999999999" x14ac:dyDescent="0.3">
      <c r="A8609" s="53" t="s">
        <v>1298</v>
      </c>
      <c r="B8609" s="57">
        <v>45870</v>
      </c>
      <c r="C8609" s="59">
        <v>10121101.890000001</v>
      </c>
      <c r="D8609" s="60">
        <v>999</v>
      </c>
      <c r="E8609" s="54">
        <v>151816.53</v>
      </c>
      <c r="F8609" s="54">
        <v>16304.16</v>
      </c>
      <c r="G8609" s="55">
        <v>0.107</v>
      </c>
      <c r="H8609" s="53">
        <v>0</v>
      </c>
      <c r="I8609" s="53" t="s">
        <v>1412</v>
      </c>
    </row>
    <row r="8610" spans="1:9" ht="17.399999999999999" x14ac:dyDescent="0.3">
      <c r="A8610" s="53" t="s">
        <v>1298</v>
      </c>
      <c r="B8610" s="57">
        <v>45901</v>
      </c>
      <c r="C8610" s="59">
        <v>10121101.890000001</v>
      </c>
      <c r="D8610" s="60">
        <v>999</v>
      </c>
      <c r="E8610" s="54">
        <v>151816.53</v>
      </c>
      <c r="F8610" s="54">
        <v>18827.599999999999</v>
      </c>
      <c r="G8610" s="55">
        <v>0.124</v>
      </c>
      <c r="H8610" s="53">
        <v>0</v>
      </c>
      <c r="I8610" s="53" t="s">
        <v>1412</v>
      </c>
    </row>
    <row r="8611" spans="1:9" ht="17.399999999999999" x14ac:dyDescent="0.3">
      <c r="A8611" s="53" t="s">
        <v>1298</v>
      </c>
      <c r="B8611" s="57">
        <v>45931</v>
      </c>
      <c r="C8611" s="59">
        <v>10121101.890000001</v>
      </c>
      <c r="D8611" s="60">
        <v>999</v>
      </c>
      <c r="E8611" s="54">
        <v>151816.53</v>
      </c>
      <c r="F8611" s="54">
        <v>7430.63</v>
      </c>
      <c r="G8611" s="55">
        <v>4.9000000000000002E-2</v>
      </c>
      <c r="H8611" s="53">
        <v>0</v>
      </c>
      <c r="I8611" s="53" t="s">
        <v>1412</v>
      </c>
    </row>
    <row r="8612" spans="1:9" ht="17.399999999999999" x14ac:dyDescent="0.3">
      <c r="A8612" s="53" t="s">
        <v>1298</v>
      </c>
      <c r="B8612" s="57">
        <v>45962</v>
      </c>
      <c r="C8612" s="59">
        <v>10121101.890000001</v>
      </c>
      <c r="D8612" s="60">
        <v>999</v>
      </c>
      <c r="E8612" s="54">
        <v>151816.53</v>
      </c>
      <c r="F8612" s="54">
        <v>18370.23</v>
      </c>
      <c r="G8612" s="55">
        <v>0.121</v>
      </c>
      <c r="H8612" s="53">
        <v>0</v>
      </c>
      <c r="I8612" s="53" t="s">
        <v>1412</v>
      </c>
    </row>
    <row r="8613" spans="1:9" ht="17.399999999999999" x14ac:dyDescent="0.3">
      <c r="A8613" s="53" t="s">
        <v>1298</v>
      </c>
      <c r="B8613" s="57">
        <v>45992</v>
      </c>
      <c r="C8613" s="59">
        <v>10121101.890000001</v>
      </c>
      <c r="D8613" s="60">
        <v>999</v>
      </c>
      <c r="E8613" s="54">
        <v>151816.53</v>
      </c>
      <c r="F8613" s="54">
        <v>24777.46</v>
      </c>
      <c r="G8613" s="55">
        <v>0.16300000000000001</v>
      </c>
      <c r="H8613" s="53">
        <v>0</v>
      </c>
      <c r="I8613" s="53" t="s">
        <v>1412</v>
      </c>
    </row>
    <row r="8614" spans="1:9" ht="17.399999999999999" x14ac:dyDescent="0.3">
      <c r="A8614" s="53" t="s">
        <v>1300</v>
      </c>
      <c r="B8614" s="57">
        <v>45717</v>
      </c>
      <c r="C8614" s="59">
        <v>24473037.399999999</v>
      </c>
      <c r="D8614" s="60">
        <v>0</v>
      </c>
      <c r="E8614" s="54">
        <v>244730.37</v>
      </c>
      <c r="F8614" s="54">
        <v>250241.71</v>
      </c>
      <c r="G8614" s="55">
        <v>1.0229999999999999</v>
      </c>
      <c r="H8614" s="53">
        <v>0</v>
      </c>
      <c r="I8614" s="53" t="s">
        <v>1408</v>
      </c>
    </row>
    <row r="8615" spans="1:9" ht="17.399999999999999" x14ac:dyDescent="0.3">
      <c r="A8615" s="53" t="s">
        <v>1300</v>
      </c>
      <c r="B8615" s="57">
        <v>45748</v>
      </c>
      <c r="C8615" s="59">
        <v>24030609.32</v>
      </c>
      <c r="D8615" s="60">
        <v>0</v>
      </c>
      <c r="E8615" s="54">
        <v>240306.09</v>
      </c>
      <c r="F8615" s="54">
        <v>236847.44</v>
      </c>
      <c r="G8615" s="55">
        <v>0.98599999999999999</v>
      </c>
      <c r="H8615" s="53">
        <v>0</v>
      </c>
      <c r="I8615" s="53" t="s">
        <v>1408</v>
      </c>
    </row>
    <row r="8616" spans="1:9" ht="17.399999999999999" x14ac:dyDescent="0.3">
      <c r="A8616" s="53" t="s">
        <v>1300</v>
      </c>
      <c r="B8616" s="57">
        <v>45778</v>
      </c>
      <c r="C8616" s="59">
        <v>23642569.98</v>
      </c>
      <c r="D8616" s="60">
        <v>0</v>
      </c>
      <c r="E8616" s="54">
        <v>236425.7</v>
      </c>
      <c r="F8616" s="54">
        <v>255009.76</v>
      </c>
      <c r="G8616" s="55">
        <v>1.079</v>
      </c>
      <c r="H8616" s="53">
        <v>0</v>
      </c>
      <c r="I8616" s="53" t="s">
        <v>1408</v>
      </c>
    </row>
    <row r="8617" spans="1:9" ht="17.399999999999999" x14ac:dyDescent="0.3">
      <c r="A8617" s="53" t="s">
        <v>1300</v>
      </c>
      <c r="B8617" s="57">
        <v>45809</v>
      </c>
      <c r="C8617" s="59">
        <v>23191066.800000001</v>
      </c>
      <c r="D8617" s="60">
        <v>15</v>
      </c>
      <c r="E8617" s="54">
        <v>231910.67</v>
      </c>
      <c r="F8617" s="54">
        <v>260341.33</v>
      </c>
      <c r="G8617" s="55">
        <v>1.123</v>
      </c>
      <c r="H8617" s="53">
        <v>0</v>
      </c>
      <c r="I8617" s="53" t="s">
        <v>1408</v>
      </c>
    </row>
    <row r="8618" spans="1:9" ht="17.399999999999999" x14ac:dyDescent="0.3">
      <c r="A8618" s="53" t="s">
        <v>1300</v>
      </c>
      <c r="B8618" s="57">
        <v>45839</v>
      </c>
      <c r="C8618" s="59">
        <v>22809338.140000001</v>
      </c>
      <c r="D8618" s="60">
        <v>0</v>
      </c>
      <c r="E8618" s="54">
        <v>228093.38</v>
      </c>
      <c r="F8618" s="54">
        <v>242749.97</v>
      </c>
      <c r="G8618" s="55">
        <v>1.0640000000000001</v>
      </c>
      <c r="H8618" s="53">
        <v>0</v>
      </c>
      <c r="I8618" s="53" t="s">
        <v>1408</v>
      </c>
    </row>
    <row r="8619" spans="1:9" ht="17.399999999999999" x14ac:dyDescent="0.3">
      <c r="A8619" s="53" t="s">
        <v>1300</v>
      </c>
      <c r="B8619" s="57">
        <v>45870</v>
      </c>
      <c r="C8619" s="59">
        <v>22809338.140000001</v>
      </c>
      <c r="D8619" s="60">
        <v>220</v>
      </c>
      <c r="E8619" s="54">
        <v>228093.38</v>
      </c>
      <c r="F8619" s="54">
        <v>9822.2199999999993</v>
      </c>
      <c r="G8619" s="55">
        <v>4.2999999999999997E-2</v>
      </c>
      <c r="H8619" s="53">
        <v>0</v>
      </c>
      <c r="I8619" s="53" t="s">
        <v>1412</v>
      </c>
    </row>
    <row r="8620" spans="1:9" ht="17.399999999999999" x14ac:dyDescent="0.3">
      <c r="A8620" s="53" t="s">
        <v>1300</v>
      </c>
      <c r="B8620" s="57">
        <v>45901</v>
      </c>
      <c r="C8620" s="59">
        <v>22809338.140000001</v>
      </c>
      <c r="D8620" s="60">
        <v>999</v>
      </c>
      <c r="E8620" s="54">
        <v>228093.38</v>
      </c>
      <c r="F8620" s="54">
        <v>5576.82</v>
      </c>
      <c r="G8620" s="55">
        <v>2.4E-2</v>
      </c>
      <c r="H8620" s="53">
        <v>0</v>
      </c>
      <c r="I8620" s="53" t="s">
        <v>1412</v>
      </c>
    </row>
    <row r="8621" spans="1:9" ht="17.399999999999999" x14ac:dyDescent="0.3">
      <c r="A8621" s="53" t="s">
        <v>1300</v>
      </c>
      <c r="B8621" s="57">
        <v>45931</v>
      </c>
      <c r="C8621" s="59">
        <v>22809338.140000001</v>
      </c>
      <c r="D8621" s="60">
        <v>999</v>
      </c>
      <c r="E8621" s="54">
        <v>228093.38</v>
      </c>
      <c r="F8621" s="54">
        <v>39891.07</v>
      </c>
      <c r="G8621" s="55">
        <v>0.17499999999999999</v>
      </c>
      <c r="H8621" s="53">
        <v>0</v>
      </c>
      <c r="I8621" s="53" t="s">
        <v>1412</v>
      </c>
    </row>
    <row r="8622" spans="1:9" ht="17.399999999999999" x14ac:dyDescent="0.3">
      <c r="A8622" s="53" t="s">
        <v>1300</v>
      </c>
      <c r="B8622" s="57">
        <v>45962</v>
      </c>
      <c r="C8622" s="59">
        <v>22809338.140000001</v>
      </c>
      <c r="D8622" s="60">
        <v>999</v>
      </c>
      <c r="E8622" s="54">
        <v>228093.38</v>
      </c>
      <c r="F8622" s="54">
        <v>15152.97</v>
      </c>
      <c r="G8622" s="55">
        <v>6.6000000000000003E-2</v>
      </c>
      <c r="H8622" s="53">
        <v>0</v>
      </c>
      <c r="I8622" s="53" t="s">
        <v>1412</v>
      </c>
    </row>
    <row r="8623" spans="1:9" ht="17.399999999999999" x14ac:dyDescent="0.3">
      <c r="A8623" s="53" t="s">
        <v>1300</v>
      </c>
      <c r="B8623" s="57">
        <v>45992</v>
      </c>
      <c r="C8623" s="59">
        <v>22809338.140000001</v>
      </c>
      <c r="D8623" s="60">
        <v>999</v>
      </c>
      <c r="E8623" s="54">
        <v>228093.38</v>
      </c>
      <c r="F8623" s="54">
        <v>6493.56</v>
      </c>
      <c r="G8623" s="55">
        <v>2.8000000000000001E-2</v>
      </c>
      <c r="H8623" s="53">
        <v>0</v>
      </c>
      <c r="I8623" s="53" t="s">
        <v>1412</v>
      </c>
    </row>
    <row r="8624" spans="1:9" ht="17.399999999999999" x14ac:dyDescent="0.3">
      <c r="A8624" s="53" t="s">
        <v>1302</v>
      </c>
      <c r="B8624" s="57">
        <v>45839</v>
      </c>
      <c r="C8624" s="59">
        <v>18941771.690000001</v>
      </c>
      <c r="D8624" s="60">
        <v>0</v>
      </c>
      <c r="E8624" s="54">
        <v>284126.58</v>
      </c>
      <c r="F8624" s="54">
        <v>285623.03999999998</v>
      </c>
      <c r="G8624" s="55">
        <v>1.0049999999999999</v>
      </c>
      <c r="H8624" s="53">
        <v>0</v>
      </c>
      <c r="I8624" s="53" t="s">
        <v>1408</v>
      </c>
    </row>
    <row r="8625" spans="1:9" ht="17.399999999999999" x14ac:dyDescent="0.3">
      <c r="A8625" s="53" t="s">
        <v>1302</v>
      </c>
      <c r="B8625" s="57">
        <v>45870</v>
      </c>
      <c r="C8625" s="59">
        <v>18464486.140000001</v>
      </c>
      <c r="D8625" s="60">
        <v>35</v>
      </c>
      <c r="E8625" s="54">
        <v>276967.28999999998</v>
      </c>
      <c r="F8625" s="54">
        <v>153146.76999999999</v>
      </c>
      <c r="G8625" s="55">
        <v>0.55300000000000005</v>
      </c>
      <c r="H8625" s="53">
        <v>0</v>
      </c>
      <c r="I8625" s="53" t="s">
        <v>1410</v>
      </c>
    </row>
    <row r="8626" spans="1:9" ht="17.399999999999999" x14ac:dyDescent="0.3">
      <c r="A8626" s="53" t="s">
        <v>1302</v>
      </c>
      <c r="B8626" s="57">
        <v>45901</v>
      </c>
      <c r="C8626" s="59">
        <v>18041338.850000001</v>
      </c>
      <c r="D8626" s="60">
        <v>35</v>
      </c>
      <c r="E8626" s="54">
        <v>270620.08</v>
      </c>
      <c r="F8626" s="54">
        <v>117530.97</v>
      </c>
      <c r="G8626" s="55">
        <v>0.434</v>
      </c>
      <c r="H8626" s="53">
        <v>0</v>
      </c>
      <c r="I8626" s="53" t="s">
        <v>1410</v>
      </c>
    </row>
    <row r="8627" spans="1:9" ht="17.399999999999999" x14ac:dyDescent="0.3">
      <c r="A8627" s="53" t="s">
        <v>1302</v>
      </c>
      <c r="B8627" s="57">
        <v>45931</v>
      </c>
      <c r="C8627" s="59">
        <v>17563806.300000001</v>
      </c>
      <c r="D8627" s="60">
        <v>0</v>
      </c>
      <c r="E8627" s="54">
        <v>263457.09000000003</v>
      </c>
      <c r="F8627" s="54">
        <v>299655.98</v>
      </c>
      <c r="G8627" s="55">
        <v>1.137</v>
      </c>
      <c r="H8627" s="53">
        <v>0</v>
      </c>
      <c r="I8627" s="53" t="s">
        <v>1408</v>
      </c>
    </row>
    <row r="8628" spans="1:9" ht="17.399999999999999" x14ac:dyDescent="0.3">
      <c r="A8628" s="53" t="s">
        <v>1302</v>
      </c>
      <c r="B8628" s="57">
        <v>45962</v>
      </c>
      <c r="C8628" s="59">
        <v>17073065.109999999</v>
      </c>
      <c r="D8628" s="60">
        <v>0</v>
      </c>
      <c r="E8628" s="54">
        <v>256095.98</v>
      </c>
      <c r="F8628" s="54">
        <v>278545.84999999998</v>
      </c>
      <c r="G8628" s="55">
        <v>1.0880000000000001</v>
      </c>
      <c r="H8628" s="53">
        <v>0</v>
      </c>
      <c r="I8628" s="53" t="s">
        <v>1408</v>
      </c>
    </row>
    <row r="8629" spans="1:9" ht="17.399999999999999" x14ac:dyDescent="0.3">
      <c r="A8629" s="53" t="s">
        <v>1302</v>
      </c>
      <c r="B8629" s="57">
        <v>45992</v>
      </c>
      <c r="C8629" s="59">
        <v>16656503.619999999</v>
      </c>
      <c r="D8629" s="60">
        <v>15</v>
      </c>
      <c r="E8629" s="54">
        <v>249847.55</v>
      </c>
      <c r="F8629" s="54">
        <v>275830.42</v>
      </c>
      <c r="G8629" s="55">
        <v>1.1040000000000001</v>
      </c>
      <c r="H8629" s="53">
        <v>0</v>
      </c>
      <c r="I8629" s="53" t="s">
        <v>1408</v>
      </c>
    </row>
    <row r="8630" spans="1:9" ht="17.399999999999999" x14ac:dyDescent="0.3">
      <c r="A8630" s="53" t="s">
        <v>1303</v>
      </c>
      <c r="B8630" s="57">
        <v>45658</v>
      </c>
      <c r="C8630" s="59">
        <v>11623514.539999999</v>
      </c>
      <c r="D8630" s="60">
        <v>15</v>
      </c>
      <c r="E8630" s="54">
        <v>174352.72</v>
      </c>
      <c r="F8630" s="54">
        <v>167255.07999999999</v>
      </c>
      <c r="G8630" s="55">
        <v>0.95899999999999996</v>
      </c>
      <c r="H8630" s="53">
        <v>0</v>
      </c>
      <c r="I8630" s="53" t="s">
        <v>1408</v>
      </c>
    </row>
    <row r="8631" spans="1:9" ht="17.399999999999999" x14ac:dyDescent="0.3">
      <c r="A8631" s="53" t="s">
        <v>1303</v>
      </c>
      <c r="B8631" s="57">
        <v>45689</v>
      </c>
      <c r="C8631" s="59">
        <v>11341303.18</v>
      </c>
      <c r="D8631" s="60">
        <v>0</v>
      </c>
      <c r="E8631" s="54">
        <v>170119.55</v>
      </c>
      <c r="F8631" s="54">
        <v>169427.99</v>
      </c>
      <c r="G8631" s="55">
        <v>0.996</v>
      </c>
      <c r="H8631" s="53">
        <v>0</v>
      </c>
      <c r="I8631" s="53" t="s">
        <v>1408</v>
      </c>
    </row>
    <row r="8632" spans="1:9" ht="17.399999999999999" x14ac:dyDescent="0.3">
      <c r="A8632" s="53" t="s">
        <v>1303</v>
      </c>
      <c r="B8632" s="57">
        <v>45717</v>
      </c>
      <c r="C8632" s="59">
        <v>11051655.970000001</v>
      </c>
      <c r="D8632" s="60">
        <v>0</v>
      </c>
      <c r="E8632" s="54">
        <v>165774.84</v>
      </c>
      <c r="F8632" s="54">
        <v>181532.97</v>
      </c>
      <c r="G8632" s="55">
        <v>1.095</v>
      </c>
      <c r="H8632" s="53">
        <v>0</v>
      </c>
      <c r="I8632" s="53" t="s">
        <v>1408</v>
      </c>
    </row>
    <row r="8633" spans="1:9" ht="17.399999999999999" x14ac:dyDescent="0.3">
      <c r="A8633" s="53" t="s">
        <v>1303</v>
      </c>
      <c r="B8633" s="57">
        <v>45748</v>
      </c>
      <c r="C8633" s="59">
        <v>11051655.970000001</v>
      </c>
      <c r="D8633" s="60">
        <v>185</v>
      </c>
      <c r="E8633" s="54">
        <v>165774.84</v>
      </c>
      <c r="F8633" s="54">
        <v>7136.6</v>
      </c>
      <c r="G8633" s="55">
        <v>4.2999999999999997E-2</v>
      </c>
      <c r="H8633" s="53">
        <v>0</v>
      </c>
      <c r="I8633" s="53" t="s">
        <v>1412</v>
      </c>
    </row>
    <row r="8634" spans="1:9" ht="17.399999999999999" x14ac:dyDescent="0.3">
      <c r="A8634" s="53" t="s">
        <v>1303</v>
      </c>
      <c r="B8634" s="57">
        <v>45778</v>
      </c>
      <c r="C8634" s="59">
        <v>11051655.970000001</v>
      </c>
      <c r="D8634" s="60">
        <v>999</v>
      </c>
      <c r="E8634" s="54">
        <v>165774.84</v>
      </c>
      <c r="F8634" s="54">
        <v>29467.64</v>
      </c>
      <c r="G8634" s="55">
        <v>0.17799999999999999</v>
      </c>
      <c r="H8634" s="53">
        <v>0</v>
      </c>
      <c r="I8634" s="53" t="s">
        <v>1412</v>
      </c>
    </row>
    <row r="8635" spans="1:9" ht="17.399999999999999" x14ac:dyDescent="0.3">
      <c r="A8635" s="53" t="s">
        <v>1303</v>
      </c>
      <c r="B8635" s="57">
        <v>45809</v>
      </c>
      <c r="C8635" s="59">
        <v>11051655.970000001</v>
      </c>
      <c r="D8635" s="60">
        <v>999</v>
      </c>
      <c r="E8635" s="54">
        <v>165774.84</v>
      </c>
      <c r="F8635" s="54">
        <v>12413.08</v>
      </c>
      <c r="G8635" s="55">
        <v>7.4999999999999997E-2</v>
      </c>
      <c r="H8635" s="53">
        <v>0</v>
      </c>
      <c r="I8635" s="53" t="s">
        <v>1412</v>
      </c>
    </row>
    <row r="8636" spans="1:9" ht="17.399999999999999" x14ac:dyDescent="0.3">
      <c r="A8636" s="53" t="s">
        <v>1303</v>
      </c>
      <c r="B8636" s="57">
        <v>45839</v>
      </c>
      <c r="C8636" s="59">
        <v>11051655.970000001</v>
      </c>
      <c r="D8636" s="60">
        <v>999</v>
      </c>
      <c r="E8636" s="54">
        <v>165774.84</v>
      </c>
      <c r="F8636" s="54">
        <v>30186.46</v>
      </c>
      <c r="G8636" s="55">
        <v>0.182</v>
      </c>
      <c r="H8636" s="53">
        <v>0</v>
      </c>
      <c r="I8636" s="53" t="s">
        <v>1412</v>
      </c>
    </row>
    <row r="8637" spans="1:9" ht="17.399999999999999" x14ac:dyDescent="0.3">
      <c r="A8637" s="53" t="s">
        <v>1303</v>
      </c>
      <c r="B8637" s="57">
        <v>45870</v>
      </c>
      <c r="C8637" s="59">
        <v>11051655.970000001</v>
      </c>
      <c r="D8637" s="60">
        <v>999</v>
      </c>
      <c r="E8637" s="54">
        <v>165774.84</v>
      </c>
      <c r="F8637" s="54">
        <v>19868.849999999999</v>
      </c>
      <c r="G8637" s="55">
        <v>0.12</v>
      </c>
      <c r="H8637" s="53">
        <v>0</v>
      </c>
      <c r="I8637" s="53" t="s">
        <v>1412</v>
      </c>
    </row>
    <row r="8638" spans="1:9" ht="17.399999999999999" x14ac:dyDescent="0.3">
      <c r="A8638" s="53" t="s">
        <v>1303</v>
      </c>
      <c r="B8638" s="57">
        <v>45901</v>
      </c>
      <c r="C8638" s="59">
        <v>11051655.970000001</v>
      </c>
      <c r="D8638" s="60">
        <v>999</v>
      </c>
      <c r="E8638" s="54">
        <v>165774.84</v>
      </c>
      <c r="F8638" s="54">
        <v>13651.69</v>
      </c>
      <c r="G8638" s="55">
        <v>8.2000000000000003E-2</v>
      </c>
      <c r="H8638" s="53">
        <v>0</v>
      </c>
      <c r="I8638" s="53" t="s">
        <v>1412</v>
      </c>
    </row>
    <row r="8639" spans="1:9" ht="17.399999999999999" x14ac:dyDescent="0.3">
      <c r="A8639" s="53" t="s">
        <v>1303</v>
      </c>
      <c r="B8639" s="57">
        <v>45931</v>
      </c>
      <c r="C8639" s="59">
        <v>11051655.970000001</v>
      </c>
      <c r="D8639" s="60">
        <v>999</v>
      </c>
      <c r="E8639" s="54">
        <v>165774.84</v>
      </c>
      <c r="F8639" s="54">
        <v>3106.03</v>
      </c>
      <c r="G8639" s="55">
        <v>1.9E-2</v>
      </c>
      <c r="H8639" s="53">
        <v>0</v>
      </c>
      <c r="I8639" s="53" t="s">
        <v>1412</v>
      </c>
    </row>
    <row r="8640" spans="1:9" ht="17.399999999999999" x14ac:dyDescent="0.3">
      <c r="A8640" s="53" t="s">
        <v>1303</v>
      </c>
      <c r="B8640" s="57">
        <v>45962</v>
      </c>
      <c r="C8640" s="59">
        <v>11051655.970000001</v>
      </c>
      <c r="D8640" s="60">
        <v>999</v>
      </c>
      <c r="E8640" s="54">
        <v>165774.84</v>
      </c>
      <c r="F8640" s="54">
        <v>24706.959999999999</v>
      </c>
      <c r="G8640" s="55">
        <v>0.14899999999999999</v>
      </c>
      <c r="H8640" s="53">
        <v>0</v>
      </c>
      <c r="I8640" s="53" t="s">
        <v>1412</v>
      </c>
    </row>
    <row r="8641" spans="1:9" ht="17.399999999999999" x14ac:dyDescent="0.3">
      <c r="A8641" s="53" t="s">
        <v>1303</v>
      </c>
      <c r="B8641" s="57">
        <v>45992</v>
      </c>
      <c r="C8641" s="59">
        <v>11051655.970000001</v>
      </c>
      <c r="D8641" s="60">
        <v>999</v>
      </c>
      <c r="E8641" s="54">
        <v>165774.84</v>
      </c>
      <c r="F8641" s="54">
        <v>14125.68</v>
      </c>
      <c r="G8641" s="55">
        <v>8.5000000000000006E-2</v>
      </c>
      <c r="H8641" s="53">
        <v>0</v>
      </c>
      <c r="I8641" s="53" t="s">
        <v>1412</v>
      </c>
    </row>
    <row r="8642" spans="1:9" ht="17.399999999999999" x14ac:dyDescent="0.3">
      <c r="A8642" s="53" t="s">
        <v>1304</v>
      </c>
      <c r="B8642" s="57">
        <v>45658</v>
      </c>
      <c r="C8642" s="59">
        <v>4777166.24</v>
      </c>
      <c r="D8642" s="60">
        <v>0</v>
      </c>
      <c r="E8642" s="54">
        <v>71657.490000000005</v>
      </c>
      <c r="F8642" s="54">
        <v>71289.899999999994</v>
      </c>
      <c r="G8642" s="55">
        <v>0.995</v>
      </c>
      <c r="H8642" s="53">
        <v>0</v>
      </c>
      <c r="I8642" s="53" t="s">
        <v>1408</v>
      </c>
    </row>
    <row r="8643" spans="1:9" ht="17.399999999999999" x14ac:dyDescent="0.3">
      <c r="A8643" s="53" t="s">
        <v>1304</v>
      </c>
      <c r="B8643" s="57">
        <v>45689</v>
      </c>
      <c r="C8643" s="59">
        <v>4647137</v>
      </c>
      <c r="D8643" s="60">
        <v>0</v>
      </c>
      <c r="E8643" s="54">
        <v>69707.06</v>
      </c>
      <c r="F8643" s="54">
        <v>73410.570000000007</v>
      </c>
      <c r="G8643" s="55">
        <v>1.0529999999999999</v>
      </c>
      <c r="H8643" s="53">
        <v>0</v>
      </c>
      <c r="I8643" s="53" t="s">
        <v>1408</v>
      </c>
    </row>
    <row r="8644" spans="1:9" ht="17.399999999999999" x14ac:dyDescent="0.3">
      <c r="A8644" s="53" t="s">
        <v>1304</v>
      </c>
      <c r="B8644" s="57">
        <v>45717</v>
      </c>
      <c r="C8644" s="59">
        <v>4496141.6500000004</v>
      </c>
      <c r="D8644" s="60">
        <v>65</v>
      </c>
      <c r="E8644" s="54">
        <v>67442.12</v>
      </c>
      <c r="F8644" s="54">
        <v>60535.32</v>
      </c>
      <c r="G8644" s="55">
        <v>0.89800000000000002</v>
      </c>
      <c r="H8644" s="53">
        <v>0</v>
      </c>
      <c r="I8644" s="53" t="s">
        <v>1411</v>
      </c>
    </row>
    <row r="8645" spans="1:9" ht="17.399999999999999" x14ac:dyDescent="0.3">
      <c r="A8645" s="53" t="s">
        <v>1304</v>
      </c>
      <c r="B8645" s="57">
        <v>45748</v>
      </c>
      <c r="C8645" s="59">
        <v>4357564.75</v>
      </c>
      <c r="D8645" s="60">
        <v>0</v>
      </c>
      <c r="E8645" s="54">
        <v>65363.47</v>
      </c>
      <c r="F8645" s="54">
        <v>68946.039999999994</v>
      </c>
      <c r="G8645" s="55">
        <v>1.0549999999999999</v>
      </c>
      <c r="H8645" s="53">
        <v>0</v>
      </c>
      <c r="I8645" s="53" t="s">
        <v>1408</v>
      </c>
    </row>
    <row r="8646" spans="1:9" ht="17.399999999999999" x14ac:dyDescent="0.3">
      <c r="A8646" s="53" t="s">
        <v>1304</v>
      </c>
      <c r="B8646" s="57">
        <v>45778</v>
      </c>
      <c r="C8646" s="59">
        <v>4230572.21</v>
      </c>
      <c r="D8646" s="60">
        <v>0</v>
      </c>
      <c r="E8646" s="54">
        <v>63458.58</v>
      </c>
      <c r="F8646" s="54">
        <v>61668.07</v>
      </c>
      <c r="G8646" s="55">
        <v>0.97199999999999998</v>
      </c>
      <c r="H8646" s="53">
        <v>0</v>
      </c>
      <c r="I8646" s="53" t="s">
        <v>1408</v>
      </c>
    </row>
    <row r="8647" spans="1:9" ht="17.399999999999999" x14ac:dyDescent="0.3">
      <c r="A8647" s="53" t="s">
        <v>1304</v>
      </c>
      <c r="B8647" s="57">
        <v>45809</v>
      </c>
      <c r="C8647" s="59">
        <v>4096766.36</v>
      </c>
      <c r="D8647" s="60">
        <v>0</v>
      </c>
      <c r="E8647" s="54">
        <v>61451.5</v>
      </c>
      <c r="F8647" s="54">
        <v>58774.25</v>
      </c>
      <c r="G8647" s="55">
        <v>0.95599999999999996</v>
      </c>
      <c r="H8647" s="53">
        <v>0</v>
      </c>
      <c r="I8647" s="53" t="s">
        <v>1408</v>
      </c>
    </row>
    <row r="8648" spans="1:9" ht="17.399999999999999" x14ac:dyDescent="0.3">
      <c r="A8648" s="53" t="s">
        <v>1304</v>
      </c>
      <c r="B8648" s="57">
        <v>45839</v>
      </c>
      <c r="C8648" s="59">
        <v>3966891.78</v>
      </c>
      <c r="D8648" s="60">
        <v>15</v>
      </c>
      <c r="E8648" s="54">
        <v>59503.38</v>
      </c>
      <c r="F8648" s="54">
        <v>56585.42</v>
      </c>
      <c r="G8648" s="55">
        <v>0.95099999999999996</v>
      </c>
      <c r="H8648" s="53">
        <v>0</v>
      </c>
      <c r="I8648" s="53" t="s">
        <v>1408</v>
      </c>
    </row>
    <row r="8649" spans="1:9" ht="17.399999999999999" x14ac:dyDescent="0.3">
      <c r="A8649" s="53" t="s">
        <v>1304</v>
      </c>
      <c r="B8649" s="57">
        <v>45870</v>
      </c>
      <c r="C8649" s="59">
        <v>3855526.4</v>
      </c>
      <c r="D8649" s="60">
        <v>0</v>
      </c>
      <c r="E8649" s="54">
        <v>57832.9</v>
      </c>
      <c r="F8649" s="54">
        <v>64199.27</v>
      </c>
      <c r="G8649" s="55">
        <v>1.1100000000000001</v>
      </c>
      <c r="H8649" s="53">
        <v>0</v>
      </c>
      <c r="I8649" s="53" t="s">
        <v>1408</v>
      </c>
    </row>
    <row r="8650" spans="1:9" ht="17.399999999999999" x14ac:dyDescent="0.3">
      <c r="A8650" s="53" t="s">
        <v>1304</v>
      </c>
      <c r="B8650" s="57">
        <v>45901</v>
      </c>
      <c r="C8650" s="59">
        <v>3750752</v>
      </c>
      <c r="D8650" s="60">
        <v>0</v>
      </c>
      <c r="E8650" s="54">
        <v>56261.279999999999</v>
      </c>
      <c r="F8650" s="54">
        <v>64631.9</v>
      </c>
      <c r="G8650" s="55">
        <v>1.149</v>
      </c>
      <c r="H8650" s="53">
        <v>0</v>
      </c>
      <c r="I8650" s="53" t="s">
        <v>1408</v>
      </c>
    </row>
    <row r="8651" spans="1:9" ht="17.399999999999999" x14ac:dyDescent="0.3">
      <c r="A8651" s="53" t="s">
        <v>1304</v>
      </c>
      <c r="B8651" s="57">
        <v>45931</v>
      </c>
      <c r="C8651" s="59">
        <v>3633121.94</v>
      </c>
      <c r="D8651" s="60">
        <v>65</v>
      </c>
      <c r="E8651" s="54">
        <v>54496.83</v>
      </c>
      <c r="F8651" s="54">
        <v>30065.119999999999</v>
      </c>
      <c r="G8651" s="55">
        <v>0.55200000000000005</v>
      </c>
      <c r="H8651" s="53">
        <v>0</v>
      </c>
      <c r="I8651" s="53" t="s">
        <v>1411</v>
      </c>
    </row>
    <row r="8652" spans="1:9" ht="17.399999999999999" x14ac:dyDescent="0.3">
      <c r="A8652" s="53" t="s">
        <v>1304</v>
      </c>
      <c r="B8652" s="57">
        <v>45962</v>
      </c>
      <c r="C8652" s="59">
        <v>3538332.57</v>
      </c>
      <c r="D8652" s="60">
        <v>0</v>
      </c>
      <c r="E8652" s="54">
        <v>53074.99</v>
      </c>
      <c r="F8652" s="54">
        <v>57952.5</v>
      </c>
      <c r="G8652" s="55">
        <v>1.0920000000000001</v>
      </c>
      <c r="H8652" s="53">
        <v>0</v>
      </c>
      <c r="I8652" s="53" t="s">
        <v>1408</v>
      </c>
    </row>
    <row r="8653" spans="1:9" ht="17.399999999999999" x14ac:dyDescent="0.3">
      <c r="A8653" s="53" t="s">
        <v>1304</v>
      </c>
      <c r="B8653" s="57">
        <v>45992</v>
      </c>
      <c r="C8653" s="59">
        <v>3441183.78</v>
      </c>
      <c r="D8653" s="60">
        <v>95</v>
      </c>
      <c r="E8653" s="54">
        <v>51617.760000000002</v>
      </c>
      <c r="F8653" s="54">
        <v>12437.38</v>
      </c>
      <c r="G8653" s="55">
        <v>0.24099999999999999</v>
      </c>
      <c r="H8653" s="53">
        <v>0</v>
      </c>
      <c r="I8653" s="53" t="s">
        <v>1409</v>
      </c>
    </row>
    <row r="8654" spans="1:9" ht="17.399999999999999" x14ac:dyDescent="0.3">
      <c r="A8654" s="53" t="s">
        <v>1305</v>
      </c>
      <c r="B8654" s="57">
        <v>45658</v>
      </c>
      <c r="C8654" s="59">
        <v>3520050.17</v>
      </c>
      <c r="D8654" s="60">
        <v>0</v>
      </c>
      <c r="E8654" s="54">
        <v>52800.75</v>
      </c>
      <c r="F8654" s="54">
        <v>57880.88</v>
      </c>
      <c r="G8654" s="55">
        <v>1.0960000000000001</v>
      </c>
      <c r="H8654" s="53">
        <v>0</v>
      </c>
      <c r="I8654" s="53" t="s">
        <v>1408</v>
      </c>
    </row>
    <row r="8655" spans="1:9" ht="17.399999999999999" x14ac:dyDescent="0.3">
      <c r="A8655" s="53" t="s">
        <v>1305</v>
      </c>
      <c r="B8655" s="57">
        <v>45689</v>
      </c>
      <c r="C8655" s="59">
        <v>3411845.77</v>
      </c>
      <c r="D8655" s="60">
        <v>15</v>
      </c>
      <c r="E8655" s="54">
        <v>51177.69</v>
      </c>
      <c r="F8655" s="54">
        <v>52342.52</v>
      </c>
      <c r="G8655" s="55">
        <v>1.0229999999999999</v>
      </c>
      <c r="H8655" s="53">
        <v>0</v>
      </c>
      <c r="I8655" s="53" t="s">
        <v>1408</v>
      </c>
    </row>
    <row r="8656" spans="1:9" ht="17.399999999999999" x14ac:dyDescent="0.3">
      <c r="A8656" s="53" t="s">
        <v>1305</v>
      </c>
      <c r="B8656" s="57">
        <v>45717</v>
      </c>
      <c r="C8656" s="59">
        <v>3301161.33</v>
      </c>
      <c r="D8656" s="60">
        <v>0</v>
      </c>
      <c r="E8656" s="54">
        <v>49517.42</v>
      </c>
      <c r="F8656" s="54">
        <v>52429.74</v>
      </c>
      <c r="G8656" s="55">
        <v>1.0589999999999999</v>
      </c>
      <c r="H8656" s="53">
        <v>0</v>
      </c>
      <c r="I8656" s="53" t="s">
        <v>1408</v>
      </c>
    </row>
    <row r="8657" spans="1:9" ht="17.399999999999999" x14ac:dyDescent="0.3">
      <c r="A8657" s="53" t="s">
        <v>1305</v>
      </c>
      <c r="B8657" s="57">
        <v>45748</v>
      </c>
      <c r="C8657" s="59">
        <v>3199705.48</v>
      </c>
      <c r="D8657" s="60">
        <v>95</v>
      </c>
      <c r="E8657" s="54">
        <v>47995.58</v>
      </c>
      <c r="F8657" s="54">
        <v>9725.2099999999991</v>
      </c>
      <c r="G8657" s="55">
        <v>0.20300000000000001</v>
      </c>
      <c r="H8657" s="53">
        <v>0</v>
      </c>
      <c r="I8657" s="53" t="s">
        <v>1409</v>
      </c>
    </row>
    <row r="8658" spans="1:9" ht="17.399999999999999" x14ac:dyDescent="0.3">
      <c r="A8658" s="53" t="s">
        <v>1305</v>
      </c>
      <c r="B8658" s="57">
        <v>45778</v>
      </c>
      <c r="C8658" s="59">
        <v>3115738.11</v>
      </c>
      <c r="D8658" s="60">
        <v>0</v>
      </c>
      <c r="E8658" s="54">
        <v>46736.07</v>
      </c>
      <c r="F8658" s="54">
        <v>47031.34</v>
      </c>
      <c r="G8658" s="55">
        <v>1.006</v>
      </c>
      <c r="H8658" s="53">
        <v>0</v>
      </c>
      <c r="I8658" s="53" t="s">
        <v>1408</v>
      </c>
    </row>
    <row r="8659" spans="1:9" ht="17.399999999999999" x14ac:dyDescent="0.3">
      <c r="A8659" s="53" t="s">
        <v>1305</v>
      </c>
      <c r="B8659" s="57">
        <v>45809</v>
      </c>
      <c r="C8659" s="59">
        <v>3031653.51</v>
      </c>
      <c r="D8659" s="60">
        <v>65</v>
      </c>
      <c r="E8659" s="54">
        <v>45474.8</v>
      </c>
      <c r="F8659" s="54">
        <v>29321.21</v>
      </c>
      <c r="G8659" s="55">
        <v>0.64500000000000002</v>
      </c>
      <c r="H8659" s="53">
        <v>0</v>
      </c>
      <c r="I8659" s="53" t="s">
        <v>1411</v>
      </c>
    </row>
    <row r="8660" spans="1:9" ht="17.399999999999999" x14ac:dyDescent="0.3">
      <c r="A8660" s="53" t="s">
        <v>1305</v>
      </c>
      <c r="B8660" s="57">
        <v>45839</v>
      </c>
      <c r="C8660" s="59">
        <v>2933703.83</v>
      </c>
      <c r="D8660" s="60">
        <v>0</v>
      </c>
      <c r="E8660" s="54">
        <v>44005.56</v>
      </c>
      <c r="F8660" s="54">
        <v>50238.67</v>
      </c>
      <c r="G8660" s="55">
        <v>1.1419999999999999</v>
      </c>
      <c r="H8660" s="53">
        <v>0</v>
      </c>
      <c r="I8660" s="53" t="s">
        <v>1408</v>
      </c>
    </row>
    <row r="8661" spans="1:9" ht="17.399999999999999" x14ac:dyDescent="0.3">
      <c r="A8661" s="53" t="s">
        <v>1305</v>
      </c>
      <c r="B8661" s="57">
        <v>45870</v>
      </c>
      <c r="C8661" s="59">
        <v>2853287.8</v>
      </c>
      <c r="D8661" s="60">
        <v>15</v>
      </c>
      <c r="E8661" s="54">
        <v>42799.32</v>
      </c>
      <c r="F8661" s="54">
        <v>43972.97</v>
      </c>
      <c r="G8661" s="55">
        <v>1.0269999999999999</v>
      </c>
      <c r="H8661" s="53">
        <v>0</v>
      </c>
      <c r="I8661" s="53" t="s">
        <v>1408</v>
      </c>
    </row>
    <row r="8662" spans="1:9" ht="17.399999999999999" x14ac:dyDescent="0.3">
      <c r="A8662" s="53" t="s">
        <v>1305</v>
      </c>
      <c r="B8662" s="57">
        <v>45901</v>
      </c>
      <c r="C8662" s="59">
        <v>2766718.23</v>
      </c>
      <c r="D8662" s="60">
        <v>0</v>
      </c>
      <c r="E8662" s="54">
        <v>41500.769999999997</v>
      </c>
      <c r="F8662" s="54">
        <v>44049.46</v>
      </c>
      <c r="G8662" s="55">
        <v>1.0609999999999999</v>
      </c>
      <c r="H8662" s="53">
        <v>0</v>
      </c>
      <c r="I8662" s="53" t="s">
        <v>1408</v>
      </c>
    </row>
    <row r="8663" spans="1:9" ht="17.399999999999999" x14ac:dyDescent="0.3">
      <c r="A8663" s="53" t="s">
        <v>1305</v>
      </c>
      <c r="B8663" s="57">
        <v>45931</v>
      </c>
      <c r="C8663" s="59">
        <v>2685340.03</v>
      </c>
      <c r="D8663" s="60">
        <v>35</v>
      </c>
      <c r="E8663" s="54">
        <v>40280.1</v>
      </c>
      <c r="F8663" s="54">
        <v>24956.69</v>
      </c>
      <c r="G8663" s="55">
        <v>0.62</v>
      </c>
      <c r="H8663" s="53">
        <v>0</v>
      </c>
      <c r="I8663" s="53" t="s">
        <v>1410</v>
      </c>
    </row>
    <row r="8664" spans="1:9" ht="17.399999999999999" x14ac:dyDescent="0.3">
      <c r="A8664" s="53" t="s">
        <v>1305</v>
      </c>
      <c r="B8664" s="57">
        <v>45962</v>
      </c>
      <c r="C8664" s="59">
        <v>2598908.92</v>
      </c>
      <c r="D8664" s="60">
        <v>0</v>
      </c>
      <c r="E8664" s="54">
        <v>38983.629999999997</v>
      </c>
      <c r="F8664" s="54">
        <v>44195.76</v>
      </c>
      <c r="G8664" s="55">
        <v>1.1339999999999999</v>
      </c>
      <c r="H8664" s="53">
        <v>0</v>
      </c>
      <c r="I8664" s="53" t="s">
        <v>1408</v>
      </c>
    </row>
    <row r="8665" spans="1:9" ht="17.399999999999999" x14ac:dyDescent="0.3">
      <c r="A8665" s="53" t="s">
        <v>1305</v>
      </c>
      <c r="B8665" s="57">
        <v>45992</v>
      </c>
      <c r="C8665" s="59">
        <v>2519692.2200000002</v>
      </c>
      <c r="D8665" s="60">
        <v>0</v>
      </c>
      <c r="E8665" s="54">
        <v>37795.379999999997</v>
      </c>
      <c r="F8665" s="54">
        <v>42941.42</v>
      </c>
      <c r="G8665" s="55">
        <v>1.1359999999999999</v>
      </c>
      <c r="H8665" s="53">
        <v>0</v>
      </c>
      <c r="I8665" s="53" t="s">
        <v>1408</v>
      </c>
    </row>
    <row r="8666" spans="1:9" ht="17.399999999999999" x14ac:dyDescent="0.3">
      <c r="A8666" s="53" t="s">
        <v>1306</v>
      </c>
      <c r="B8666" s="57">
        <v>45658</v>
      </c>
      <c r="C8666" s="59">
        <v>7737708.3099999996</v>
      </c>
      <c r="D8666" s="60">
        <v>0</v>
      </c>
      <c r="E8666" s="54">
        <v>116065.62</v>
      </c>
      <c r="F8666" s="54">
        <v>126318.03</v>
      </c>
      <c r="G8666" s="55">
        <v>1.0880000000000001</v>
      </c>
      <c r="H8666" s="53">
        <v>0</v>
      </c>
      <c r="I8666" s="53" t="s">
        <v>1408</v>
      </c>
    </row>
    <row r="8667" spans="1:9" ht="17.399999999999999" x14ac:dyDescent="0.3">
      <c r="A8667" s="53" t="s">
        <v>1306</v>
      </c>
      <c r="B8667" s="57">
        <v>45689</v>
      </c>
      <c r="C8667" s="59">
        <v>7569560.6200000001</v>
      </c>
      <c r="D8667" s="60">
        <v>0</v>
      </c>
      <c r="E8667" s="54">
        <v>113543.41</v>
      </c>
      <c r="F8667" s="54">
        <v>126351.74</v>
      </c>
      <c r="G8667" s="55">
        <v>1.113</v>
      </c>
      <c r="H8667" s="53">
        <v>0</v>
      </c>
      <c r="I8667" s="53" t="s">
        <v>1408</v>
      </c>
    </row>
    <row r="8668" spans="1:9" ht="17.399999999999999" x14ac:dyDescent="0.3">
      <c r="A8668" s="53" t="s">
        <v>1306</v>
      </c>
      <c r="B8668" s="57">
        <v>45717</v>
      </c>
      <c r="C8668" s="59">
        <v>7405263.79</v>
      </c>
      <c r="D8668" s="60">
        <v>0</v>
      </c>
      <c r="E8668" s="54">
        <v>111078.96</v>
      </c>
      <c r="F8668" s="54">
        <v>119224.26</v>
      </c>
      <c r="G8668" s="55">
        <v>1.073</v>
      </c>
      <c r="H8668" s="53">
        <v>0</v>
      </c>
      <c r="I8668" s="53" t="s">
        <v>1408</v>
      </c>
    </row>
    <row r="8669" spans="1:9" ht="17.399999999999999" x14ac:dyDescent="0.3">
      <c r="A8669" s="53" t="s">
        <v>1306</v>
      </c>
      <c r="B8669" s="57">
        <v>45748</v>
      </c>
      <c r="C8669" s="59">
        <v>7224917.46</v>
      </c>
      <c r="D8669" s="60">
        <v>35</v>
      </c>
      <c r="E8669" s="54">
        <v>108373.75999999999</v>
      </c>
      <c r="F8669" s="54">
        <v>43685.75</v>
      </c>
      <c r="G8669" s="55">
        <v>0.40300000000000002</v>
      </c>
      <c r="H8669" s="53">
        <v>0</v>
      </c>
      <c r="I8669" s="53" t="s">
        <v>1410</v>
      </c>
    </row>
    <row r="8670" spans="1:9" ht="17.399999999999999" x14ac:dyDescent="0.3">
      <c r="A8670" s="53" t="s">
        <v>1306</v>
      </c>
      <c r="B8670" s="57">
        <v>45778</v>
      </c>
      <c r="C8670" s="59">
        <v>7069350.1399999997</v>
      </c>
      <c r="D8670" s="60">
        <v>0</v>
      </c>
      <c r="E8670" s="54">
        <v>106040.25</v>
      </c>
      <c r="F8670" s="54">
        <v>119466.64</v>
      </c>
      <c r="G8670" s="55">
        <v>1.127</v>
      </c>
      <c r="H8670" s="53">
        <v>0</v>
      </c>
      <c r="I8670" s="53" t="s">
        <v>1408</v>
      </c>
    </row>
    <row r="8671" spans="1:9" ht="17.399999999999999" x14ac:dyDescent="0.3">
      <c r="A8671" s="53" t="s">
        <v>1306</v>
      </c>
      <c r="B8671" s="57">
        <v>45809</v>
      </c>
      <c r="C8671" s="59">
        <v>6884437.6399999997</v>
      </c>
      <c r="D8671" s="60">
        <v>0</v>
      </c>
      <c r="E8671" s="54">
        <v>103266.56</v>
      </c>
      <c r="F8671" s="54">
        <v>108357.11</v>
      </c>
      <c r="G8671" s="55">
        <v>1.0489999999999999</v>
      </c>
      <c r="H8671" s="53">
        <v>0</v>
      </c>
      <c r="I8671" s="53" t="s">
        <v>1408</v>
      </c>
    </row>
    <row r="8672" spans="1:9" ht="17.399999999999999" x14ac:dyDescent="0.3">
      <c r="A8672" s="53" t="s">
        <v>1306</v>
      </c>
      <c r="B8672" s="57">
        <v>45839</v>
      </c>
      <c r="C8672" s="59">
        <v>6718298.6699999999</v>
      </c>
      <c r="D8672" s="60">
        <v>0</v>
      </c>
      <c r="E8672" s="54">
        <v>100774.48</v>
      </c>
      <c r="F8672" s="54">
        <v>113521.84</v>
      </c>
      <c r="G8672" s="55">
        <v>1.1259999999999999</v>
      </c>
      <c r="H8672" s="53">
        <v>0</v>
      </c>
      <c r="I8672" s="53" t="s">
        <v>1408</v>
      </c>
    </row>
    <row r="8673" spans="1:9" ht="17.399999999999999" x14ac:dyDescent="0.3">
      <c r="A8673" s="53" t="s">
        <v>1306</v>
      </c>
      <c r="B8673" s="57">
        <v>45870</v>
      </c>
      <c r="C8673" s="59">
        <v>6576866.9100000001</v>
      </c>
      <c r="D8673" s="60">
        <v>0</v>
      </c>
      <c r="E8673" s="54">
        <v>98653</v>
      </c>
      <c r="F8673" s="54">
        <v>100579.1</v>
      </c>
      <c r="G8673" s="55">
        <v>1.02</v>
      </c>
      <c r="H8673" s="53">
        <v>0</v>
      </c>
      <c r="I8673" s="53" t="s">
        <v>1408</v>
      </c>
    </row>
    <row r="8674" spans="1:9" ht="17.399999999999999" x14ac:dyDescent="0.3">
      <c r="A8674" s="53" t="s">
        <v>1306</v>
      </c>
      <c r="B8674" s="57">
        <v>45901</v>
      </c>
      <c r="C8674" s="59">
        <v>6434659.7199999997</v>
      </c>
      <c r="D8674" s="60">
        <v>0</v>
      </c>
      <c r="E8674" s="54">
        <v>96519.9</v>
      </c>
      <c r="F8674" s="54">
        <v>101776.8</v>
      </c>
      <c r="G8674" s="55">
        <v>1.054</v>
      </c>
      <c r="H8674" s="53">
        <v>0</v>
      </c>
      <c r="I8674" s="53" t="s">
        <v>1408</v>
      </c>
    </row>
    <row r="8675" spans="1:9" ht="17.399999999999999" x14ac:dyDescent="0.3">
      <c r="A8675" s="53" t="s">
        <v>1306</v>
      </c>
      <c r="B8675" s="57">
        <v>45931</v>
      </c>
      <c r="C8675" s="59">
        <v>6434659.7199999997</v>
      </c>
      <c r="D8675" s="60">
        <v>185</v>
      </c>
      <c r="E8675" s="54">
        <v>96519.9</v>
      </c>
      <c r="F8675" s="54">
        <v>13334.99</v>
      </c>
      <c r="G8675" s="55">
        <v>0.13800000000000001</v>
      </c>
      <c r="H8675" s="53">
        <v>0</v>
      </c>
      <c r="I8675" s="53" t="s">
        <v>1412</v>
      </c>
    </row>
    <row r="8676" spans="1:9" ht="17.399999999999999" x14ac:dyDescent="0.3">
      <c r="A8676" s="53" t="s">
        <v>1306</v>
      </c>
      <c r="B8676" s="57">
        <v>45962</v>
      </c>
      <c r="C8676" s="59">
        <v>6434659.7199999997</v>
      </c>
      <c r="D8676" s="60">
        <v>999</v>
      </c>
      <c r="E8676" s="54">
        <v>96519.9</v>
      </c>
      <c r="F8676" s="54">
        <v>1830.83</v>
      </c>
      <c r="G8676" s="55">
        <v>1.9E-2</v>
      </c>
      <c r="H8676" s="53">
        <v>0</v>
      </c>
      <c r="I8676" s="53" t="s">
        <v>1412</v>
      </c>
    </row>
    <row r="8677" spans="1:9" ht="17.399999999999999" x14ac:dyDescent="0.3">
      <c r="A8677" s="53" t="s">
        <v>1306</v>
      </c>
      <c r="B8677" s="57">
        <v>45992</v>
      </c>
      <c r="C8677" s="59">
        <v>6434659.7199999997</v>
      </c>
      <c r="D8677" s="60">
        <v>999</v>
      </c>
      <c r="E8677" s="54">
        <v>96519.9</v>
      </c>
      <c r="F8677" s="54">
        <v>11826.97</v>
      </c>
      <c r="G8677" s="55">
        <v>0.123</v>
      </c>
      <c r="H8677" s="53">
        <v>0</v>
      </c>
      <c r="I8677" s="53" t="s">
        <v>1412</v>
      </c>
    </row>
    <row r="8678" spans="1:9" ht="17.399999999999999" x14ac:dyDescent="0.3">
      <c r="A8678" s="53" t="s">
        <v>1308</v>
      </c>
      <c r="B8678" s="57">
        <v>45658</v>
      </c>
      <c r="C8678" s="59">
        <v>31463697.100000001</v>
      </c>
      <c r="D8678" s="60">
        <v>15</v>
      </c>
      <c r="E8678" s="54">
        <v>314636.96999999997</v>
      </c>
      <c r="F8678" s="54">
        <v>307847.28999999998</v>
      </c>
      <c r="G8678" s="55">
        <v>0.97799999999999998</v>
      </c>
      <c r="H8678" s="53">
        <v>0</v>
      </c>
      <c r="I8678" s="53" t="s">
        <v>1408</v>
      </c>
    </row>
    <row r="8679" spans="1:9" ht="17.399999999999999" x14ac:dyDescent="0.3">
      <c r="A8679" s="53" t="s">
        <v>1308</v>
      </c>
      <c r="B8679" s="57">
        <v>45689</v>
      </c>
      <c r="C8679" s="59">
        <v>31007511.809999999</v>
      </c>
      <c r="D8679" s="60">
        <v>0</v>
      </c>
      <c r="E8679" s="54">
        <v>310075.12</v>
      </c>
      <c r="F8679" s="54">
        <v>306897.82</v>
      </c>
      <c r="G8679" s="55">
        <v>0.99</v>
      </c>
      <c r="H8679" s="53">
        <v>0</v>
      </c>
      <c r="I8679" s="53" t="s">
        <v>1408</v>
      </c>
    </row>
    <row r="8680" spans="1:9" ht="17.399999999999999" x14ac:dyDescent="0.3">
      <c r="A8680" s="53" t="s">
        <v>1308</v>
      </c>
      <c r="B8680" s="57">
        <v>45717</v>
      </c>
      <c r="C8680" s="59">
        <v>30540573.260000002</v>
      </c>
      <c r="D8680" s="60">
        <v>0</v>
      </c>
      <c r="E8680" s="54">
        <v>305405.73</v>
      </c>
      <c r="F8680" s="54">
        <v>334785.95</v>
      </c>
      <c r="G8680" s="55">
        <v>1.0960000000000001</v>
      </c>
      <c r="H8680" s="53">
        <v>0</v>
      </c>
      <c r="I8680" s="53" t="s">
        <v>1408</v>
      </c>
    </row>
    <row r="8681" spans="1:9" ht="17.399999999999999" x14ac:dyDescent="0.3">
      <c r="A8681" s="53" t="s">
        <v>1308</v>
      </c>
      <c r="B8681" s="57">
        <v>45748</v>
      </c>
      <c r="C8681" s="59">
        <v>30082569.699999999</v>
      </c>
      <c r="D8681" s="60">
        <v>0</v>
      </c>
      <c r="E8681" s="54">
        <v>300825.7</v>
      </c>
      <c r="F8681" s="54">
        <v>302687.15999999997</v>
      </c>
      <c r="G8681" s="55">
        <v>1.006</v>
      </c>
      <c r="H8681" s="53">
        <v>0</v>
      </c>
      <c r="I8681" s="53" t="s">
        <v>1408</v>
      </c>
    </row>
    <row r="8682" spans="1:9" ht="17.399999999999999" x14ac:dyDescent="0.3">
      <c r="A8682" s="53" t="s">
        <v>1308</v>
      </c>
      <c r="B8682" s="57">
        <v>45778</v>
      </c>
      <c r="C8682" s="59">
        <v>29625628.739999998</v>
      </c>
      <c r="D8682" s="60">
        <v>35</v>
      </c>
      <c r="E8682" s="54">
        <v>296256.28999999998</v>
      </c>
      <c r="F8682" s="54">
        <v>253383.7</v>
      </c>
      <c r="G8682" s="55">
        <v>0.85499999999999998</v>
      </c>
      <c r="H8682" s="53">
        <v>0</v>
      </c>
      <c r="I8682" s="53" t="s">
        <v>1410</v>
      </c>
    </row>
    <row r="8683" spans="1:9" ht="17.399999999999999" x14ac:dyDescent="0.3">
      <c r="A8683" s="53" t="s">
        <v>1308</v>
      </c>
      <c r="B8683" s="57">
        <v>45809</v>
      </c>
      <c r="C8683" s="59">
        <v>29004857.75</v>
      </c>
      <c r="D8683" s="60">
        <v>0</v>
      </c>
      <c r="E8683" s="54">
        <v>290048.58</v>
      </c>
      <c r="F8683" s="54">
        <v>302785.34999999998</v>
      </c>
      <c r="G8683" s="55">
        <v>1.044</v>
      </c>
      <c r="H8683" s="53">
        <v>0</v>
      </c>
      <c r="I8683" s="53" t="s">
        <v>1408</v>
      </c>
    </row>
    <row r="8684" spans="1:9" ht="17.399999999999999" x14ac:dyDescent="0.3">
      <c r="A8684" s="53" t="s">
        <v>1308</v>
      </c>
      <c r="B8684" s="57">
        <v>45839</v>
      </c>
      <c r="C8684" s="59">
        <v>28461230.850000001</v>
      </c>
      <c r="D8684" s="60">
        <v>95</v>
      </c>
      <c r="E8684" s="54">
        <v>284612.31</v>
      </c>
      <c r="F8684" s="54">
        <v>74076.58</v>
      </c>
      <c r="G8684" s="55">
        <v>0.26</v>
      </c>
      <c r="H8684" s="53">
        <v>1</v>
      </c>
      <c r="I8684" s="53" t="s">
        <v>1409</v>
      </c>
    </row>
    <row r="8685" spans="1:9" ht="17.399999999999999" x14ac:dyDescent="0.3">
      <c r="A8685" s="53" t="s">
        <v>1308</v>
      </c>
      <c r="B8685" s="57">
        <v>45870</v>
      </c>
      <c r="C8685" s="59">
        <v>27981567.82</v>
      </c>
      <c r="D8685" s="60">
        <v>65</v>
      </c>
      <c r="E8685" s="54">
        <v>279815.67999999999</v>
      </c>
      <c r="F8685" s="54">
        <v>138878.9</v>
      </c>
      <c r="G8685" s="55">
        <v>0.496</v>
      </c>
      <c r="H8685" s="53">
        <v>1</v>
      </c>
      <c r="I8685" s="53" t="s">
        <v>1411</v>
      </c>
    </row>
    <row r="8686" spans="1:9" ht="17.399999999999999" x14ac:dyDescent="0.3">
      <c r="A8686" s="53" t="s">
        <v>1308</v>
      </c>
      <c r="B8686" s="57">
        <v>45901</v>
      </c>
      <c r="C8686" s="59">
        <v>27486975.260000002</v>
      </c>
      <c r="D8686" s="60">
        <v>0</v>
      </c>
      <c r="E8686" s="54">
        <v>274869.75</v>
      </c>
      <c r="F8686" s="54">
        <v>277259.65999999997</v>
      </c>
      <c r="G8686" s="55">
        <v>1.0089999999999999</v>
      </c>
      <c r="H8686" s="53">
        <v>1</v>
      </c>
      <c r="I8686" s="53" t="s">
        <v>1408</v>
      </c>
    </row>
    <row r="8687" spans="1:9" ht="17.399999999999999" x14ac:dyDescent="0.3">
      <c r="A8687" s="53" t="s">
        <v>1308</v>
      </c>
      <c r="B8687" s="57">
        <v>45931</v>
      </c>
      <c r="C8687" s="59">
        <v>26996198.469999999</v>
      </c>
      <c r="D8687" s="60">
        <v>15</v>
      </c>
      <c r="E8687" s="54">
        <v>269961.98</v>
      </c>
      <c r="F8687" s="54">
        <v>282737.5</v>
      </c>
      <c r="G8687" s="55">
        <v>1.0469999999999999</v>
      </c>
      <c r="H8687" s="53">
        <v>1</v>
      </c>
      <c r="I8687" s="53" t="s">
        <v>1408</v>
      </c>
    </row>
    <row r="8688" spans="1:9" ht="17.399999999999999" x14ac:dyDescent="0.3">
      <c r="A8688" s="53" t="s">
        <v>1308</v>
      </c>
      <c r="B8688" s="57">
        <v>45962</v>
      </c>
      <c r="C8688" s="59">
        <v>26512392.920000002</v>
      </c>
      <c r="D8688" s="60">
        <v>0</v>
      </c>
      <c r="E8688" s="54">
        <v>265123.93</v>
      </c>
      <c r="F8688" s="54">
        <v>295320.96000000002</v>
      </c>
      <c r="G8688" s="55">
        <v>1.1140000000000001</v>
      </c>
      <c r="H8688" s="53">
        <v>1</v>
      </c>
      <c r="I8688" s="53" t="s">
        <v>1408</v>
      </c>
    </row>
    <row r="8689" spans="1:9" ht="17.399999999999999" x14ac:dyDescent="0.3">
      <c r="A8689" s="53" t="s">
        <v>1308</v>
      </c>
      <c r="B8689" s="57">
        <v>45992</v>
      </c>
      <c r="C8689" s="59">
        <v>25998619.120000001</v>
      </c>
      <c r="D8689" s="60">
        <v>15</v>
      </c>
      <c r="E8689" s="54">
        <v>259986.19</v>
      </c>
      <c r="F8689" s="54">
        <v>257735.02</v>
      </c>
      <c r="G8689" s="55">
        <v>0.99099999999999999</v>
      </c>
      <c r="H8689" s="53">
        <v>1</v>
      </c>
      <c r="I8689" s="53" t="s">
        <v>1408</v>
      </c>
    </row>
    <row r="8690" spans="1:9" ht="17.399999999999999" x14ac:dyDescent="0.3">
      <c r="A8690" s="53" t="s">
        <v>1309</v>
      </c>
      <c r="B8690" s="57">
        <v>45658</v>
      </c>
      <c r="C8690" s="59">
        <v>4407103.93</v>
      </c>
      <c r="D8690" s="60">
        <v>0</v>
      </c>
      <c r="E8690" s="54">
        <v>66106.559999999998</v>
      </c>
      <c r="F8690" s="54">
        <v>65471.98</v>
      </c>
      <c r="G8690" s="55">
        <v>0.99</v>
      </c>
      <c r="H8690" s="53">
        <v>0</v>
      </c>
      <c r="I8690" s="53" t="s">
        <v>1408</v>
      </c>
    </row>
    <row r="8691" spans="1:9" ht="17.399999999999999" x14ac:dyDescent="0.3">
      <c r="A8691" s="53" t="s">
        <v>1309</v>
      </c>
      <c r="B8691" s="57">
        <v>45689</v>
      </c>
      <c r="C8691" s="59">
        <v>4270018.6100000003</v>
      </c>
      <c r="D8691" s="60">
        <v>0</v>
      </c>
      <c r="E8691" s="54">
        <v>64050.28</v>
      </c>
      <c r="F8691" s="54">
        <v>69152.78</v>
      </c>
      <c r="G8691" s="55">
        <v>1.08</v>
      </c>
      <c r="H8691" s="53">
        <v>0</v>
      </c>
      <c r="I8691" s="53" t="s">
        <v>1408</v>
      </c>
    </row>
    <row r="8692" spans="1:9" ht="17.399999999999999" x14ac:dyDescent="0.3">
      <c r="A8692" s="53" t="s">
        <v>1309</v>
      </c>
      <c r="B8692" s="57">
        <v>45717</v>
      </c>
      <c r="C8692" s="59">
        <v>4152315.63</v>
      </c>
      <c r="D8692" s="60">
        <v>0</v>
      </c>
      <c r="E8692" s="54">
        <v>62284.73</v>
      </c>
      <c r="F8692" s="54">
        <v>59699.78</v>
      </c>
      <c r="G8692" s="55">
        <v>0.95799999999999996</v>
      </c>
      <c r="H8692" s="53">
        <v>0</v>
      </c>
      <c r="I8692" s="53" t="s">
        <v>1408</v>
      </c>
    </row>
    <row r="8693" spans="1:9" ht="17.399999999999999" x14ac:dyDescent="0.3">
      <c r="A8693" s="53" t="s">
        <v>1309</v>
      </c>
      <c r="B8693" s="57">
        <v>45748</v>
      </c>
      <c r="C8693" s="59">
        <v>4015669.88</v>
      </c>
      <c r="D8693" s="60">
        <v>35</v>
      </c>
      <c r="E8693" s="54">
        <v>60235.05</v>
      </c>
      <c r="F8693" s="54">
        <v>31253.98</v>
      </c>
      <c r="G8693" s="55">
        <v>0.51900000000000002</v>
      </c>
      <c r="H8693" s="53">
        <v>0</v>
      </c>
      <c r="I8693" s="53" t="s">
        <v>1410</v>
      </c>
    </row>
    <row r="8694" spans="1:9" ht="17.399999999999999" x14ac:dyDescent="0.3">
      <c r="A8694" s="53" t="s">
        <v>1309</v>
      </c>
      <c r="B8694" s="57">
        <v>45778</v>
      </c>
      <c r="C8694" s="59">
        <v>3896055.9</v>
      </c>
      <c r="D8694" s="60">
        <v>0</v>
      </c>
      <c r="E8694" s="54">
        <v>58440.84</v>
      </c>
      <c r="F8694" s="54">
        <v>59969.53</v>
      </c>
      <c r="G8694" s="55">
        <v>1.026</v>
      </c>
      <c r="H8694" s="53">
        <v>0</v>
      </c>
      <c r="I8694" s="53" t="s">
        <v>1408</v>
      </c>
    </row>
    <row r="8695" spans="1:9" ht="17.399999999999999" x14ac:dyDescent="0.3">
      <c r="A8695" s="53" t="s">
        <v>1309</v>
      </c>
      <c r="B8695" s="57">
        <v>45809</v>
      </c>
      <c r="C8695" s="59">
        <v>3767977.34</v>
      </c>
      <c r="D8695" s="60">
        <v>0</v>
      </c>
      <c r="E8695" s="54">
        <v>56519.66</v>
      </c>
      <c r="F8695" s="54">
        <v>56139.83</v>
      </c>
      <c r="G8695" s="55">
        <v>0.99299999999999999</v>
      </c>
      <c r="H8695" s="53">
        <v>0</v>
      </c>
      <c r="I8695" s="53" t="s">
        <v>1408</v>
      </c>
    </row>
    <row r="8696" spans="1:9" ht="17.399999999999999" x14ac:dyDescent="0.3">
      <c r="A8696" s="53" t="s">
        <v>1309</v>
      </c>
      <c r="B8696" s="57">
        <v>45839</v>
      </c>
      <c r="C8696" s="59">
        <v>3668535.25</v>
      </c>
      <c r="D8696" s="60">
        <v>35</v>
      </c>
      <c r="E8696" s="54">
        <v>55028.03</v>
      </c>
      <c r="F8696" s="54">
        <v>24360.33</v>
      </c>
      <c r="G8696" s="55">
        <v>0.443</v>
      </c>
      <c r="H8696" s="53">
        <v>0</v>
      </c>
      <c r="I8696" s="53" t="s">
        <v>1410</v>
      </c>
    </row>
    <row r="8697" spans="1:9" ht="17.399999999999999" x14ac:dyDescent="0.3">
      <c r="A8697" s="53" t="s">
        <v>1309</v>
      </c>
      <c r="B8697" s="57">
        <v>45870</v>
      </c>
      <c r="C8697" s="59">
        <v>3566286.04</v>
      </c>
      <c r="D8697" s="60">
        <v>0</v>
      </c>
      <c r="E8697" s="54">
        <v>53494.29</v>
      </c>
      <c r="F8697" s="54">
        <v>54238.26</v>
      </c>
      <c r="G8697" s="55">
        <v>1.014</v>
      </c>
      <c r="H8697" s="53">
        <v>0</v>
      </c>
      <c r="I8697" s="53" t="s">
        <v>1408</v>
      </c>
    </row>
    <row r="8698" spans="1:9" ht="17.399999999999999" x14ac:dyDescent="0.3">
      <c r="A8698" s="53" t="s">
        <v>1309</v>
      </c>
      <c r="B8698" s="57">
        <v>45901</v>
      </c>
      <c r="C8698" s="59">
        <v>3473414.16</v>
      </c>
      <c r="D8698" s="60">
        <v>0</v>
      </c>
      <c r="E8698" s="54">
        <v>52101.21</v>
      </c>
      <c r="F8698" s="54">
        <v>55994.38</v>
      </c>
      <c r="G8698" s="55">
        <v>1.075</v>
      </c>
      <c r="H8698" s="53">
        <v>0</v>
      </c>
      <c r="I8698" s="53" t="s">
        <v>1408</v>
      </c>
    </row>
    <row r="8699" spans="1:9" ht="17.399999999999999" x14ac:dyDescent="0.3">
      <c r="A8699" s="53" t="s">
        <v>1309</v>
      </c>
      <c r="B8699" s="57">
        <v>45931</v>
      </c>
      <c r="C8699" s="59">
        <v>3379489.96</v>
      </c>
      <c r="D8699" s="60">
        <v>15</v>
      </c>
      <c r="E8699" s="54">
        <v>50692.35</v>
      </c>
      <c r="F8699" s="54">
        <v>53846.51</v>
      </c>
      <c r="G8699" s="55">
        <v>1.0620000000000001</v>
      </c>
      <c r="H8699" s="53">
        <v>0</v>
      </c>
      <c r="I8699" s="53" t="s">
        <v>1408</v>
      </c>
    </row>
    <row r="8700" spans="1:9" ht="17.399999999999999" x14ac:dyDescent="0.3">
      <c r="A8700" s="53" t="s">
        <v>1309</v>
      </c>
      <c r="B8700" s="57">
        <v>45962</v>
      </c>
      <c r="C8700" s="59">
        <v>3272863.75</v>
      </c>
      <c r="D8700" s="60">
        <v>65</v>
      </c>
      <c r="E8700" s="54">
        <v>49092.959999999999</v>
      </c>
      <c r="F8700" s="54">
        <v>36411.57</v>
      </c>
      <c r="G8700" s="55">
        <v>0.74199999999999999</v>
      </c>
      <c r="H8700" s="53">
        <v>0</v>
      </c>
      <c r="I8700" s="53" t="s">
        <v>1411</v>
      </c>
    </row>
    <row r="8701" spans="1:9" ht="17.399999999999999" x14ac:dyDescent="0.3">
      <c r="A8701" s="53" t="s">
        <v>1309</v>
      </c>
      <c r="B8701" s="57">
        <v>45992</v>
      </c>
      <c r="C8701" s="59">
        <v>3178360.26</v>
      </c>
      <c r="D8701" s="60">
        <v>15</v>
      </c>
      <c r="E8701" s="54">
        <v>47675.4</v>
      </c>
      <c r="F8701" s="54">
        <v>45830.21</v>
      </c>
      <c r="G8701" s="55">
        <v>0.96099999999999997</v>
      </c>
      <c r="H8701" s="53">
        <v>0</v>
      </c>
      <c r="I8701" s="53" t="s">
        <v>1408</v>
      </c>
    </row>
    <row r="8702" spans="1:9" ht="17.399999999999999" x14ac:dyDescent="0.3">
      <c r="A8702" s="53" t="s">
        <v>1310</v>
      </c>
      <c r="B8702" s="57">
        <v>45658</v>
      </c>
      <c r="C8702" s="59">
        <v>17928992.940000001</v>
      </c>
      <c r="D8702" s="60">
        <v>0</v>
      </c>
      <c r="E8702" s="54">
        <v>268934.89</v>
      </c>
      <c r="F8702" s="54">
        <v>272881.03999999998</v>
      </c>
      <c r="G8702" s="55">
        <v>1.0149999999999999</v>
      </c>
      <c r="H8702" s="53">
        <v>0</v>
      </c>
      <c r="I8702" s="53" t="s">
        <v>1408</v>
      </c>
    </row>
    <row r="8703" spans="1:9" ht="17.399999999999999" x14ac:dyDescent="0.3">
      <c r="A8703" s="53" t="s">
        <v>1310</v>
      </c>
      <c r="B8703" s="57">
        <v>45689</v>
      </c>
      <c r="C8703" s="59">
        <v>17524327.059999999</v>
      </c>
      <c r="D8703" s="60">
        <v>0</v>
      </c>
      <c r="E8703" s="54">
        <v>262864.90999999997</v>
      </c>
      <c r="F8703" s="54">
        <v>301527.90999999997</v>
      </c>
      <c r="G8703" s="55">
        <v>1.147</v>
      </c>
      <c r="H8703" s="53">
        <v>0</v>
      </c>
      <c r="I8703" s="53" t="s">
        <v>1408</v>
      </c>
    </row>
    <row r="8704" spans="1:9" ht="17.399999999999999" x14ac:dyDescent="0.3">
      <c r="A8704" s="53" t="s">
        <v>1310</v>
      </c>
      <c r="B8704" s="57">
        <v>45717</v>
      </c>
      <c r="C8704" s="59">
        <v>17051534.52</v>
      </c>
      <c r="D8704" s="60">
        <v>0</v>
      </c>
      <c r="E8704" s="54">
        <v>255773.02</v>
      </c>
      <c r="F8704" s="54">
        <v>286523.43</v>
      </c>
      <c r="G8704" s="55">
        <v>1.1200000000000001</v>
      </c>
      <c r="H8704" s="53">
        <v>0</v>
      </c>
      <c r="I8704" s="53" t="s">
        <v>1408</v>
      </c>
    </row>
    <row r="8705" spans="1:9" ht="17.399999999999999" x14ac:dyDescent="0.3">
      <c r="A8705" s="53" t="s">
        <v>1310</v>
      </c>
      <c r="B8705" s="57">
        <v>45748</v>
      </c>
      <c r="C8705" s="59">
        <v>16671953.18</v>
      </c>
      <c r="D8705" s="60">
        <v>0</v>
      </c>
      <c r="E8705" s="54">
        <v>250079.3</v>
      </c>
      <c r="F8705" s="54">
        <v>258151.06</v>
      </c>
      <c r="G8705" s="55">
        <v>1.032</v>
      </c>
      <c r="H8705" s="53">
        <v>0</v>
      </c>
      <c r="I8705" s="53" t="s">
        <v>1408</v>
      </c>
    </row>
    <row r="8706" spans="1:9" ht="17.399999999999999" x14ac:dyDescent="0.3">
      <c r="A8706" s="53" t="s">
        <v>1310</v>
      </c>
      <c r="B8706" s="57">
        <v>45778</v>
      </c>
      <c r="C8706" s="59">
        <v>16314339.640000001</v>
      </c>
      <c r="D8706" s="60">
        <v>0</v>
      </c>
      <c r="E8706" s="54">
        <v>244715.09</v>
      </c>
      <c r="F8706" s="54">
        <v>263189.98</v>
      </c>
      <c r="G8706" s="55">
        <v>1.075</v>
      </c>
      <c r="H8706" s="53">
        <v>0</v>
      </c>
      <c r="I8706" s="53" t="s">
        <v>1408</v>
      </c>
    </row>
    <row r="8707" spans="1:9" ht="17.399999999999999" x14ac:dyDescent="0.3">
      <c r="A8707" s="53" t="s">
        <v>1310</v>
      </c>
      <c r="B8707" s="57">
        <v>45809</v>
      </c>
      <c r="C8707" s="59">
        <v>15873564.869999999</v>
      </c>
      <c r="D8707" s="60">
        <v>0</v>
      </c>
      <c r="E8707" s="54">
        <v>238103.47</v>
      </c>
      <c r="F8707" s="54">
        <v>253741.53</v>
      </c>
      <c r="G8707" s="55">
        <v>1.0660000000000001</v>
      </c>
      <c r="H8707" s="53">
        <v>0</v>
      </c>
      <c r="I8707" s="53" t="s">
        <v>1408</v>
      </c>
    </row>
    <row r="8708" spans="1:9" ht="17.399999999999999" x14ac:dyDescent="0.3">
      <c r="A8708" s="53" t="s">
        <v>1310</v>
      </c>
      <c r="B8708" s="57">
        <v>45839</v>
      </c>
      <c r="C8708" s="59">
        <v>15497088.49</v>
      </c>
      <c r="D8708" s="60">
        <v>0</v>
      </c>
      <c r="E8708" s="54">
        <v>232456.33</v>
      </c>
      <c r="F8708" s="54">
        <v>237785.18</v>
      </c>
      <c r="G8708" s="55">
        <v>1.0229999999999999</v>
      </c>
      <c r="H8708" s="53">
        <v>0</v>
      </c>
      <c r="I8708" s="53" t="s">
        <v>1408</v>
      </c>
    </row>
    <row r="8709" spans="1:9" ht="17.399999999999999" x14ac:dyDescent="0.3">
      <c r="A8709" s="53" t="s">
        <v>1310</v>
      </c>
      <c r="B8709" s="57">
        <v>45870</v>
      </c>
      <c r="C8709" s="59">
        <v>15130562.810000001</v>
      </c>
      <c r="D8709" s="60">
        <v>0</v>
      </c>
      <c r="E8709" s="54">
        <v>226958.44</v>
      </c>
      <c r="F8709" s="54">
        <v>224658.35</v>
      </c>
      <c r="G8709" s="55">
        <v>0.99</v>
      </c>
      <c r="H8709" s="53">
        <v>0</v>
      </c>
      <c r="I8709" s="53" t="s">
        <v>1408</v>
      </c>
    </row>
    <row r="8710" spans="1:9" ht="17.399999999999999" x14ac:dyDescent="0.3">
      <c r="A8710" s="53" t="s">
        <v>1310</v>
      </c>
      <c r="B8710" s="57">
        <v>45901</v>
      </c>
      <c r="C8710" s="59">
        <v>14735909.949999999</v>
      </c>
      <c r="D8710" s="60">
        <v>65</v>
      </c>
      <c r="E8710" s="54">
        <v>221038.65</v>
      </c>
      <c r="F8710" s="54">
        <v>138905.96</v>
      </c>
      <c r="G8710" s="55">
        <v>0.628</v>
      </c>
      <c r="H8710" s="53">
        <v>0</v>
      </c>
      <c r="I8710" s="53" t="s">
        <v>1411</v>
      </c>
    </row>
    <row r="8711" spans="1:9" ht="17.399999999999999" x14ac:dyDescent="0.3">
      <c r="A8711" s="53" t="s">
        <v>1310</v>
      </c>
      <c r="B8711" s="57">
        <v>45931</v>
      </c>
      <c r="C8711" s="59">
        <v>14395858.07</v>
      </c>
      <c r="D8711" s="60">
        <v>95</v>
      </c>
      <c r="E8711" s="54">
        <v>215937.87</v>
      </c>
      <c r="F8711" s="54">
        <v>94210.65</v>
      </c>
      <c r="G8711" s="55">
        <v>0.436</v>
      </c>
      <c r="H8711" s="53">
        <v>0</v>
      </c>
      <c r="I8711" s="53" t="s">
        <v>1409</v>
      </c>
    </row>
    <row r="8712" spans="1:9" ht="17.399999999999999" x14ac:dyDescent="0.3">
      <c r="A8712" s="53" t="s">
        <v>1310</v>
      </c>
      <c r="B8712" s="57">
        <v>45962</v>
      </c>
      <c r="C8712" s="59">
        <v>14035537.689999999</v>
      </c>
      <c r="D8712" s="60">
        <v>0</v>
      </c>
      <c r="E8712" s="54">
        <v>210533.07</v>
      </c>
      <c r="F8712" s="54">
        <v>237633.51</v>
      </c>
      <c r="G8712" s="55">
        <v>1.129</v>
      </c>
      <c r="H8712" s="53">
        <v>0</v>
      </c>
      <c r="I8712" s="53" t="s">
        <v>1408</v>
      </c>
    </row>
    <row r="8713" spans="1:9" ht="17.399999999999999" x14ac:dyDescent="0.3">
      <c r="A8713" s="53" t="s">
        <v>1310</v>
      </c>
      <c r="B8713" s="57">
        <v>45992</v>
      </c>
      <c r="C8713" s="59">
        <v>13644184.529999999</v>
      </c>
      <c r="D8713" s="60">
        <v>35</v>
      </c>
      <c r="E8713" s="54">
        <v>204662.77</v>
      </c>
      <c r="F8713" s="54">
        <v>99328.12</v>
      </c>
      <c r="G8713" s="55">
        <v>0.48499999999999999</v>
      </c>
      <c r="H8713" s="53">
        <v>0</v>
      </c>
      <c r="I8713" s="53" t="s">
        <v>1410</v>
      </c>
    </row>
    <row r="8714" spans="1:9" ht="17.399999999999999" x14ac:dyDescent="0.3">
      <c r="A8714" s="53" t="s">
        <v>1312</v>
      </c>
      <c r="B8714" s="57">
        <v>45658</v>
      </c>
      <c r="C8714" s="59">
        <v>2339879.11</v>
      </c>
      <c r="D8714" s="60">
        <v>0</v>
      </c>
      <c r="E8714" s="54">
        <v>35098.19</v>
      </c>
      <c r="F8714" s="54">
        <v>35156.51</v>
      </c>
      <c r="G8714" s="55">
        <v>1.002</v>
      </c>
      <c r="H8714" s="53">
        <v>0</v>
      </c>
      <c r="I8714" s="53" t="s">
        <v>1408</v>
      </c>
    </row>
    <row r="8715" spans="1:9" ht="17.399999999999999" x14ac:dyDescent="0.3">
      <c r="A8715" s="53" t="s">
        <v>1312</v>
      </c>
      <c r="B8715" s="57">
        <v>45689</v>
      </c>
      <c r="C8715" s="59">
        <v>2263779.86</v>
      </c>
      <c r="D8715" s="60">
        <v>0</v>
      </c>
      <c r="E8715" s="54">
        <v>33956.699999999997</v>
      </c>
      <c r="F8715" s="54">
        <v>33449.32</v>
      </c>
      <c r="G8715" s="55">
        <v>0.98499999999999999</v>
      </c>
      <c r="H8715" s="53">
        <v>0</v>
      </c>
      <c r="I8715" s="53" t="s">
        <v>1408</v>
      </c>
    </row>
    <row r="8716" spans="1:9" ht="17.399999999999999" x14ac:dyDescent="0.3">
      <c r="A8716" s="53" t="s">
        <v>1312</v>
      </c>
      <c r="B8716" s="57">
        <v>45717</v>
      </c>
      <c r="C8716" s="59">
        <v>2199533.85</v>
      </c>
      <c r="D8716" s="60">
        <v>0</v>
      </c>
      <c r="E8716" s="54">
        <v>32993.01</v>
      </c>
      <c r="F8716" s="54">
        <v>32128.28</v>
      </c>
      <c r="G8716" s="55">
        <v>0.97399999999999998</v>
      </c>
      <c r="H8716" s="53">
        <v>0</v>
      </c>
      <c r="I8716" s="53" t="s">
        <v>1408</v>
      </c>
    </row>
    <row r="8717" spans="1:9" ht="17.399999999999999" x14ac:dyDescent="0.3">
      <c r="A8717" s="53" t="s">
        <v>1312</v>
      </c>
      <c r="B8717" s="57">
        <v>45748</v>
      </c>
      <c r="C8717" s="59">
        <v>2137864.98</v>
      </c>
      <c r="D8717" s="60">
        <v>0</v>
      </c>
      <c r="E8717" s="54">
        <v>32067.97</v>
      </c>
      <c r="F8717" s="54">
        <v>35011.51</v>
      </c>
      <c r="G8717" s="55">
        <v>1.0920000000000001</v>
      </c>
      <c r="H8717" s="53">
        <v>0</v>
      </c>
      <c r="I8717" s="53" t="s">
        <v>1408</v>
      </c>
    </row>
    <row r="8718" spans="1:9" ht="17.399999999999999" x14ac:dyDescent="0.3">
      <c r="A8718" s="53" t="s">
        <v>1312</v>
      </c>
      <c r="B8718" s="57">
        <v>45778</v>
      </c>
      <c r="C8718" s="59">
        <v>2067727.91</v>
      </c>
      <c r="D8718" s="60">
        <v>0</v>
      </c>
      <c r="E8718" s="54">
        <v>31015.919999999998</v>
      </c>
      <c r="F8718" s="54">
        <v>29566.93</v>
      </c>
      <c r="G8718" s="55">
        <v>0.95299999999999996</v>
      </c>
      <c r="H8718" s="53">
        <v>0</v>
      </c>
      <c r="I8718" s="53" t="s">
        <v>1408</v>
      </c>
    </row>
    <row r="8719" spans="1:9" ht="17.399999999999999" x14ac:dyDescent="0.3">
      <c r="A8719" s="53" t="s">
        <v>1312</v>
      </c>
      <c r="B8719" s="57">
        <v>45809</v>
      </c>
      <c r="C8719" s="59">
        <v>2003825.64</v>
      </c>
      <c r="D8719" s="60">
        <v>0</v>
      </c>
      <c r="E8719" s="54">
        <v>30057.38</v>
      </c>
      <c r="F8719" s="54">
        <v>30414.02</v>
      </c>
      <c r="G8719" s="55">
        <v>1.012</v>
      </c>
      <c r="H8719" s="53">
        <v>0</v>
      </c>
      <c r="I8719" s="53" t="s">
        <v>1408</v>
      </c>
    </row>
    <row r="8720" spans="1:9" ht="17.399999999999999" x14ac:dyDescent="0.3">
      <c r="A8720" s="53" t="s">
        <v>1312</v>
      </c>
      <c r="B8720" s="57">
        <v>45839</v>
      </c>
      <c r="C8720" s="59">
        <v>1944780.01</v>
      </c>
      <c r="D8720" s="60">
        <v>0</v>
      </c>
      <c r="E8720" s="54">
        <v>29171.7</v>
      </c>
      <c r="F8720" s="54">
        <v>32074.18</v>
      </c>
      <c r="G8720" s="55">
        <v>1.099</v>
      </c>
      <c r="H8720" s="53">
        <v>0</v>
      </c>
      <c r="I8720" s="53" t="s">
        <v>1408</v>
      </c>
    </row>
    <row r="8721" spans="1:9" ht="17.399999999999999" x14ac:dyDescent="0.3">
      <c r="A8721" s="53" t="s">
        <v>1312</v>
      </c>
      <c r="B8721" s="57">
        <v>45870</v>
      </c>
      <c r="C8721" s="59">
        <v>1886698.78</v>
      </c>
      <c r="D8721" s="60">
        <v>0</v>
      </c>
      <c r="E8721" s="54">
        <v>28300.48</v>
      </c>
      <c r="F8721" s="54">
        <v>31860.33</v>
      </c>
      <c r="G8721" s="55">
        <v>1.1259999999999999</v>
      </c>
      <c r="H8721" s="53">
        <v>0</v>
      </c>
      <c r="I8721" s="53" t="s">
        <v>1408</v>
      </c>
    </row>
    <row r="8722" spans="1:9" ht="17.399999999999999" x14ac:dyDescent="0.3">
      <c r="A8722" s="53" t="s">
        <v>1312</v>
      </c>
      <c r="B8722" s="57">
        <v>45901</v>
      </c>
      <c r="C8722" s="59">
        <v>1827445.99</v>
      </c>
      <c r="D8722" s="60">
        <v>15</v>
      </c>
      <c r="E8722" s="54">
        <v>27411.69</v>
      </c>
      <c r="F8722" s="54">
        <v>28619.64</v>
      </c>
      <c r="G8722" s="55">
        <v>1.044</v>
      </c>
      <c r="H8722" s="53">
        <v>0</v>
      </c>
      <c r="I8722" s="53" t="s">
        <v>1408</v>
      </c>
    </row>
    <row r="8723" spans="1:9" ht="17.399999999999999" x14ac:dyDescent="0.3">
      <c r="A8723" s="53" t="s">
        <v>1312</v>
      </c>
      <c r="B8723" s="57">
        <v>45931</v>
      </c>
      <c r="C8723" s="59">
        <v>1767951.86</v>
      </c>
      <c r="D8723" s="60">
        <v>0</v>
      </c>
      <c r="E8723" s="54">
        <v>26519.279999999999</v>
      </c>
      <c r="F8723" s="54">
        <v>25635.17</v>
      </c>
      <c r="G8723" s="55">
        <v>0.96699999999999997</v>
      </c>
      <c r="H8723" s="53">
        <v>0</v>
      </c>
      <c r="I8723" s="53" t="s">
        <v>1408</v>
      </c>
    </row>
    <row r="8724" spans="1:9" ht="17.399999999999999" x14ac:dyDescent="0.3">
      <c r="A8724" s="53" t="s">
        <v>1312</v>
      </c>
      <c r="B8724" s="57">
        <v>45962</v>
      </c>
      <c r="C8724" s="59">
        <v>1711550.53</v>
      </c>
      <c r="D8724" s="60">
        <v>0</v>
      </c>
      <c r="E8724" s="54">
        <v>25673.26</v>
      </c>
      <c r="F8724" s="54">
        <v>28764.04</v>
      </c>
      <c r="G8724" s="55">
        <v>1.1200000000000001</v>
      </c>
      <c r="H8724" s="53">
        <v>0</v>
      </c>
      <c r="I8724" s="53" t="s">
        <v>1408</v>
      </c>
    </row>
    <row r="8725" spans="1:9" ht="17.399999999999999" x14ac:dyDescent="0.3">
      <c r="A8725" s="53" t="s">
        <v>1312</v>
      </c>
      <c r="B8725" s="57">
        <v>45992</v>
      </c>
      <c r="C8725" s="59">
        <v>1656790.24</v>
      </c>
      <c r="D8725" s="60">
        <v>0</v>
      </c>
      <c r="E8725" s="54">
        <v>24851.85</v>
      </c>
      <c r="F8725" s="54">
        <v>28208.25</v>
      </c>
      <c r="G8725" s="55">
        <v>1.135</v>
      </c>
      <c r="H8725" s="53">
        <v>0</v>
      </c>
      <c r="I8725" s="53" t="s">
        <v>1408</v>
      </c>
    </row>
    <row r="8726" spans="1:9" ht="17.399999999999999" x14ac:dyDescent="0.3">
      <c r="A8726" s="53" t="s">
        <v>1313</v>
      </c>
      <c r="B8726" s="57">
        <v>45658</v>
      </c>
      <c r="C8726" s="59">
        <v>2604482.7799999998</v>
      </c>
      <c r="D8726" s="60">
        <v>35</v>
      </c>
      <c r="E8726" s="54">
        <v>39067.24</v>
      </c>
      <c r="F8726" s="54">
        <v>35047.089999999997</v>
      </c>
      <c r="G8726" s="55">
        <v>0.89700000000000002</v>
      </c>
      <c r="H8726" s="53">
        <v>0</v>
      </c>
      <c r="I8726" s="53" t="s">
        <v>1410</v>
      </c>
    </row>
    <row r="8727" spans="1:9" ht="17.399999999999999" x14ac:dyDescent="0.3">
      <c r="A8727" s="53" t="s">
        <v>1313</v>
      </c>
      <c r="B8727" s="57">
        <v>45689</v>
      </c>
      <c r="C8727" s="59">
        <v>2534305.96</v>
      </c>
      <c r="D8727" s="60">
        <v>0</v>
      </c>
      <c r="E8727" s="54">
        <v>38014.589999999997</v>
      </c>
      <c r="F8727" s="54">
        <v>37897.629999999997</v>
      </c>
      <c r="G8727" s="55">
        <v>0.997</v>
      </c>
      <c r="H8727" s="53">
        <v>0</v>
      </c>
      <c r="I8727" s="53" t="s">
        <v>1408</v>
      </c>
    </row>
    <row r="8728" spans="1:9" ht="17.399999999999999" x14ac:dyDescent="0.3">
      <c r="A8728" s="53" t="s">
        <v>1313</v>
      </c>
      <c r="B8728" s="57">
        <v>45717</v>
      </c>
      <c r="C8728" s="59">
        <v>2462477.12</v>
      </c>
      <c r="D8728" s="60">
        <v>95</v>
      </c>
      <c r="E8728" s="54">
        <v>36937.160000000003</v>
      </c>
      <c r="F8728" s="54">
        <v>10262.75</v>
      </c>
      <c r="G8728" s="55">
        <v>0.27800000000000002</v>
      </c>
      <c r="H8728" s="53">
        <v>0</v>
      </c>
      <c r="I8728" s="53" t="s">
        <v>1409</v>
      </c>
    </row>
    <row r="8729" spans="1:9" ht="17.399999999999999" x14ac:dyDescent="0.3">
      <c r="A8729" s="53" t="s">
        <v>1313</v>
      </c>
      <c r="B8729" s="57">
        <v>45748</v>
      </c>
      <c r="C8729" s="59">
        <v>2385187.9700000002</v>
      </c>
      <c r="D8729" s="60">
        <v>185</v>
      </c>
      <c r="E8729" s="54">
        <v>35777.82</v>
      </c>
      <c r="F8729" s="54">
        <v>15109.58</v>
      </c>
      <c r="G8729" s="55">
        <v>0.42199999999999999</v>
      </c>
      <c r="H8729" s="53">
        <v>0</v>
      </c>
      <c r="I8729" s="53" t="s">
        <v>1409</v>
      </c>
    </row>
    <row r="8730" spans="1:9" ht="17.399999999999999" x14ac:dyDescent="0.3">
      <c r="A8730" s="53" t="s">
        <v>1313</v>
      </c>
      <c r="B8730" s="57">
        <v>45778</v>
      </c>
      <c r="C8730" s="59">
        <v>2385187.9700000002</v>
      </c>
      <c r="D8730" s="60">
        <v>220</v>
      </c>
      <c r="E8730" s="54">
        <v>35777.82</v>
      </c>
      <c r="F8730" s="54">
        <v>2023.89</v>
      </c>
      <c r="G8730" s="55">
        <v>5.7000000000000002E-2</v>
      </c>
      <c r="H8730" s="53">
        <v>0</v>
      </c>
      <c r="I8730" s="53" t="s">
        <v>1412</v>
      </c>
    </row>
    <row r="8731" spans="1:9" ht="17.399999999999999" x14ac:dyDescent="0.3">
      <c r="A8731" s="53" t="s">
        <v>1313</v>
      </c>
      <c r="B8731" s="57">
        <v>45809</v>
      </c>
      <c r="C8731" s="59">
        <v>2385187.9700000002</v>
      </c>
      <c r="D8731" s="60">
        <v>999</v>
      </c>
      <c r="E8731" s="54">
        <v>35777.82</v>
      </c>
      <c r="F8731" s="54">
        <v>6199.23</v>
      </c>
      <c r="G8731" s="55">
        <v>0.17299999999999999</v>
      </c>
      <c r="H8731" s="53">
        <v>0</v>
      </c>
      <c r="I8731" s="53" t="s">
        <v>1412</v>
      </c>
    </row>
    <row r="8732" spans="1:9" ht="17.399999999999999" x14ac:dyDescent="0.3">
      <c r="A8732" s="53" t="s">
        <v>1313</v>
      </c>
      <c r="B8732" s="57">
        <v>45839</v>
      </c>
      <c r="C8732" s="59">
        <v>2385187.9700000002</v>
      </c>
      <c r="D8732" s="60">
        <v>999</v>
      </c>
      <c r="E8732" s="54">
        <v>35777.82</v>
      </c>
      <c r="F8732" s="54">
        <v>3323.58</v>
      </c>
      <c r="G8732" s="55">
        <v>9.2999999999999999E-2</v>
      </c>
      <c r="H8732" s="53">
        <v>0</v>
      </c>
      <c r="I8732" s="53" t="s">
        <v>1412</v>
      </c>
    </row>
    <row r="8733" spans="1:9" ht="17.399999999999999" x14ac:dyDescent="0.3">
      <c r="A8733" s="53" t="s">
        <v>1313</v>
      </c>
      <c r="B8733" s="57">
        <v>45870</v>
      </c>
      <c r="C8733" s="59">
        <v>2385187.9700000002</v>
      </c>
      <c r="D8733" s="60">
        <v>999</v>
      </c>
      <c r="E8733" s="54">
        <v>35777.82</v>
      </c>
      <c r="F8733" s="54">
        <v>5030.91</v>
      </c>
      <c r="G8733" s="55">
        <v>0.14099999999999999</v>
      </c>
      <c r="H8733" s="53">
        <v>0</v>
      </c>
      <c r="I8733" s="53" t="s">
        <v>1412</v>
      </c>
    </row>
    <row r="8734" spans="1:9" ht="17.399999999999999" x14ac:dyDescent="0.3">
      <c r="A8734" s="53" t="s">
        <v>1313</v>
      </c>
      <c r="B8734" s="57">
        <v>45901</v>
      </c>
      <c r="C8734" s="59">
        <v>2385187.9700000002</v>
      </c>
      <c r="D8734" s="60">
        <v>999</v>
      </c>
      <c r="E8734" s="54">
        <v>35777.82</v>
      </c>
      <c r="F8734" s="54">
        <v>4299.12</v>
      </c>
      <c r="G8734" s="55">
        <v>0.12</v>
      </c>
      <c r="H8734" s="53">
        <v>0</v>
      </c>
      <c r="I8734" s="53" t="s">
        <v>1412</v>
      </c>
    </row>
    <row r="8735" spans="1:9" ht="17.399999999999999" x14ac:dyDescent="0.3">
      <c r="A8735" s="53" t="s">
        <v>1313</v>
      </c>
      <c r="B8735" s="57">
        <v>45931</v>
      </c>
      <c r="C8735" s="59">
        <v>2385187.9700000002</v>
      </c>
      <c r="D8735" s="60">
        <v>999</v>
      </c>
      <c r="E8735" s="54">
        <v>35777.82</v>
      </c>
      <c r="F8735" s="54">
        <v>6327.12</v>
      </c>
      <c r="G8735" s="55">
        <v>0.17699999999999999</v>
      </c>
      <c r="H8735" s="53">
        <v>0</v>
      </c>
      <c r="I8735" s="53" t="s">
        <v>1412</v>
      </c>
    </row>
    <row r="8736" spans="1:9" ht="17.399999999999999" x14ac:dyDescent="0.3">
      <c r="A8736" s="53" t="s">
        <v>1313</v>
      </c>
      <c r="B8736" s="57">
        <v>45962</v>
      </c>
      <c r="C8736" s="59">
        <v>2385187.9700000002</v>
      </c>
      <c r="D8736" s="60">
        <v>999</v>
      </c>
      <c r="E8736" s="54">
        <v>35777.82</v>
      </c>
      <c r="F8736" s="54">
        <v>7030.25</v>
      </c>
      <c r="G8736" s="55">
        <v>0.19600000000000001</v>
      </c>
      <c r="H8736" s="53">
        <v>0</v>
      </c>
      <c r="I8736" s="53" t="s">
        <v>1412</v>
      </c>
    </row>
    <row r="8737" spans="1:9" ht="17.399999999999999" x14ac:dyDescent="0.3">
      <c r="A8737" s="53" t="s">
        <v>1313</v>
      </c>
      <c r="B8737" s="57">
        <v>45992</v>
      </c>
      <c r="C8737" s="59">
        <v>2385187.9700000002</v>
      </c>
      <c r="D8737" s="60">
        <v>999</v>
      </c>
      <c r="E8737" s="54">
        <v>35777.82</v>
      </c>
      <c r="F8737" s="54">
        <v>1893.89</v>
      </c>
      <c r="G8737" s="55">
        <v>5.2999999999999999E-2</v>
      </c>
      <c r="H8737" s="53">
        <v>0</v>
      </c>
      <c r="I8737" s="53" t="s">
        <v>1412</v>
      </c>
    </row>
    <row r="8738" spans="1:9" ht="17.399999999999999" x14ac:dyDescent="0.3">
      <c r="A8738" s="53" t="s">
        <v>1314</v>
      </c>
      <c r="B8738" s="57">
        <v>45658</v>
      </c>
      <c r="C8738" s="59">
        <v>3646273.07</v>
      </c>
      <c r="D8738" s="60">
        <v>95</v>
      </c>
      <c r="E8738" s="54">
        <v>54694.1</v>
      </c>
      <c r="F8738" s="54">
        <v>23266.04</v>
      </c>
      <c r="G8738" s="55">
        <v>0.42499999999999999</v>
      </c>
      <c r="H8738" s="53">
        <v>0</v>
      </c>
      <c r="I8738" s="53" t="s">
        <v>1409</v>
      </c>
    </row>
    <row r="8739" spans="1:9" ht="17.399999999999999" x14ac:dyDescent="0.3">
      <c r="A8739" s="53" t="s">
        <v>1314</v>
      </c>
      <c r="B8739" s="57">
        <v>45689</v>
      </c>
      <c r="C8739" s="59">
        <v>3545720.25</v>
      </c>
      <c r="D8739" s="60">
        <v>0</v>
      </c>
      <c r="E8739" s="54">
        <v>53185.8</v>
      </c>
      <c r="F8739" s="54">
        <v>58238.11</v>
      </c>
      <c r="G8739" s="55">
        <v>1.095</v>
      </c>
      <c r="H8739" s="53">
        <v>0</v>
      </c>
      <c r="I8739" s="53" t="s">
        <v>1408</v>
      </c>
    </row>
    <row r="8740" spans="1:9" ht="17.399999999999999" x14ac:dyDescent="0.3">
      <c r="A8740" s="53" t="s">
        <v>1314</v>
      </c>
      <c r="B8740" s="57">
        <v>45717</v>
      </c>
      <c r="C8740" s="59">
        <v>3450022.11</v>
      </c>
      <c r="D8740" s="60">
        <v>0</v>
      </c>
      <c r="E8740" s="54">
        <v>51750.33</v>
      </c>
      <c r="F8740" s="54">
        <v>52023.85</v>
      </c>
      <c r="G8740" s="55">
        <v>1.0049999999999999</v>
      </c>
      <c r="H8740" s="53">
        <v>0</v>
      </c>
      <c r="I8740" s="53" t="s">
        <v>1408</v>
      </c>
    </row>
    <row r="8741" spans="1:9" ht="17.399999999999999" x14ac:dyDescent="0.3">
      <c r="A8741" s="53" t="s">
        <v>1314</v>
      </c>
      <c r="B8741" s="57">
        <v>45748</v>
      </c>
      <c r="C8741" s="59">
        <v>3337032</v>
      </c>
      <c r="D8741" s="60">
        <v>15</v>
      </c>
      <c r="E8741" s="54">
        <v>50055.48</v>
      </c>
      <c r="F8741" s="54">
        <v>50279.42</v>
      </c>
      <c r="G8741" s="55">
        <v>1.004</v>
      </c>
      <c r="H8741" s="53">
        <v>0</v>
      </c>
      <c r="I8741" s="53" t="s">
        <v>1408</v>
      </c>
    </row>
    <row r="8742" spans="1:9" ht="17.399999999999999" x14ac:dyDescent="0.3">
      <c r="A8742" s="53" t="s">
        <v>1314</v>
      </c>
      <c r="B8742" s="57">
        <v>45778</v>
      </c>
      <c r="C8742" s="59">
        <v>3239060.35</v>
      </c>
      <c r="D8742" s="60">
        <v>65</v>
      </c>
      <c r="E8742" s="54">
        <v>48585.91</v>
      </c>
      <c r="F8742" s="54">
        <v>23551.46</v>
      </c>
      <c r="G8742" s="55">
        <v>0.48499999999999999</v>
      </c>
      <c r="H8742" s="53">
        <v>0</v>
      </c>
      <c r="I8742" s="53" t="s">
        <v>1411</v>
      </c>
    </row>
    <row r="8743" spans="1:9" ht="17.399999999999999" x14ac:dyDescent="0.3">
      <c r="A8743" s="53" t="s">
        <v>1314</v>
      </c>
      <c r="B8743" s="57">
        <v>45809</v>
      </c>
      <c r="C8743" s="59">
        <v>3146652.22</v>
      </c>
      <c r="D8743" s="60">
        <v>0</v>
      </c>
      <c r="E8743" s="54">
        <v>47199.78</v>
      </c>
      <c r="F8743" s="54">
        <v>47582.35</v>
      </c>
      <c r="G8743" s="55">
        <v>1.008</v>
      </c>
      <c r="H8743" s="53">
        <v>0</v>
      </c>
      <c r="I8743" s="53" t="s">
        <v>1408</v>
      </c>
    </row>
    <row r="8744" spans="1:9" ht="17.399999999999999" x14ac:dyDescent="0.3">
      <c r="A8744" s="53" t="s">
        <v>1314</v>
      </c>
      <c r="B8744" s="57">
        <v>45839</v>
      </c>
      <c r="C8744" s="59">
        <v>3043820.7</v>
      </c>
      <c r="D8744" s="60">
        <v>0</v>
      </c>
      <c r="E8744" s="54">
        <v>45657.31</v>
      </c>
      <c r="F8744" s="54">
        <v>45980.03</v>
      </c>
      <c r="G8744" s="55">
        <v>1.0069999999999999</v>
      </c>
      <c r="H8744" s="53">
        <v>0</v>
      </c>
      <c r="I8744" s="53" t="s">
        <v>1408</v>
      </c>
    </row>
    <row r="8745" spans="1:9" ht="17.399999999999999" x14ac:dyDescent="0.3">
      <c r="A8745" s="53" t="s">
        <v>1314</v>
      </c>
      <c r="B8745" s="57">
        <v>45870</v>
      </c>
      <c r="C8745" s="59">
        <v>2955725.28</v>
      </c>
      <c r="D8745" s="60">
        <v>0</v>
      </c>
      <c r="E8745" s="54">
        <v>44335.88</v>
      </c>
      <c r="F8745" s="54">
        <v>45230.25</v>
      </c>
      <c r="G8745" s="55">
        <v>1.02</v>
      </c>
      <c r="H8745" s="53">
        <v>0</v>
      </c>
      <c r="I8745" s="53" t="s">
        <v>1408</v>
      </c>
    </row>
    <row r="8746" spans="1:9" ht="17.399999999999999" x14ac:dyDescent="0.3">
      <c r="A8746" s="53" t="s">
        <v>1314</v>
      </c>
      <c r="B8746" s="57">
        <v>45901</v>
      </c>
      <c r="C8746" s="59">
        <v>2878127.14</v>
      </c>
      <c r="D8746" s="60">
        <v>0</v>
      </c>
      <c r="E8746" s="54">
        <v>43171.91</v>
      </c>
      <c r="F8746" s="54">
        <v>43497.88</v>
      </c>
      <c r="G8746" s="55">
        <v>1.008</v>
      </c>
      <c r="H8746" s="53">
        <v>0</v>
      </c>
      <c r="I8746" s="53" t="s">
        <v>1408</v>
      </c>
    </row>
    <row r="8747" spans="1:9" ht="17.399999999999999" x14ac:dyDescent="0.3">
      <c r="A8747" s="53" t="s">
        <v>1314</v>
      </c>
      <c r="B8747" s="57">
        <v>45931</v>
      </c>
      <c r="C8747" s="59">
        <v>2798695.72</v>
      </c>
      <c r="D8747" s="60">
        <v>65</v>
      </c>
      <c r="E8747" s="54">
        <v>41980.44</v>
      </c>
      <c r="F8747" s="54">
        <v>28671.05</v>
      </c>
      <c r="G8747" s="55">
        <v>0.68300000000000005</v>
      </c>
      <c r="H8747" s="53">
        <v>0</v>
      </c>
      <c r="I8747" s="53" t="s">
        <v>1411</v>
      </c>
    </row>
    <row r="8748" spans="1:9" ht="17.399999999999999" x14ac:dyDescent="0.3">
      <c r="A8748" s="53" t="s">
        <v>1314</v>
      </c>
      <c r="B8748" s="57">
        <v>45962</v>
      </c>
      <c r="C8748" s="59">
        <v>2708541.35</v>
      </c>
      <c r="D8748" s="60">
        <v>0</v>
      </c>
      <c r="E8748" s="54">
        <v>40628.120000000003</v>
      </c>
      <c r="F8748" s="54">
        <v>42446.13</v>
      </c>
      <c r="G8748" s="55">
        <v>1.0449999999999999</v>
      </c>
      <c r="H8748" s="53">
        <v>0</v>
      </c>
      <c r="I8748" s="53" t="s">
        <v>1408</v>
      </c>
    </row>
    <row r="8749" spans="1:9" ht="17.399999999999999" x14ac:dyDescent="0.3">
      <c r="A8749" s="53" t="s">
        <v>1314</v>
      </c>
      <c r="B8749" s="57">
        <v>45992</v>
      </c>
      <c r="C8749" s="59">
        <v>2626160.29</v>
      </c>
      <c r="D8749" s="60">
        <v>35</v>
      </c>
      <c r="E8749" s="54">
        <v>39392.400000000001</v>
      </c>
      <c r="F8749" s="54">
        <v>24199.77</v>
      </c>
      <c r="G8749" s="55">
        <v>0.61399999999999999</v>
      </c>
      <c r="H8749" s="53">
        <v>0</v>
      </c>
      <c r="I8749" s="53" t="s">
        <v>1410</v>
      </c>
    </row>
    <row r="8750" spans="1:9" ht="17.399999999999999" x14ac:dyDescent="0.3">
      <c r="A8750" s="53" t="s">
        <v>1316</v>
      </c>
      <c r="B8750" s="57">
        <v>45689</v>
      </c>
      <c r="C8750" s="59">
        <v>1169595.47</v>
      </c>
      <c r="D8750" s="60">
        <v>0</v>
      </c>
      <c r="E8750" s="54">
        <v>17543.93</v>
      </c>
      <c r="F8750" s="54">
        <v>18260.96</v>
      </c>
      <c r="G8750" s="55">
        <v>1.0409999999999999</v>
      </c>
      <c r="H8750" s="53">
        <v>0</v>
      </c>
      <c r="I8750" s="53" t="s">
        <v>1408</v>
      </c>
    </row>
    <row r="8751" spans="1:9" ht="17.399999999999999" x14ac:dyDescent="0.3">
      <c r="A8751" s="53" t="s">
        <v>1316</v>
      </c>
      <c r="B8751" s="57">
        <v>45717</v>
      </c>
      <c r="C8751" s="59">
        <v>1136334.3</v>
      </c>
      <c r="D8751" s="60">
        <v>0</v>
      </c>
      <c r="E8751" s="54">
        <v>17045.009999999998</v>
      </c>
      <c r="F8751" s="54">
        <v>18649.439999999999</v>
      </c>
      <c r="G8751" s="55">
        <v>1.0940000000000001</v>
      </c>
      <c r="H8751" s="53">
        <v>0</v>
      </c>
      <c r="I8751" s="53" t="s">
        <v>1408</v>
      </c>
    </row>
    <row r="8752" spans="1:9" ht="17.399999999999999" x14ac:dyDescent="0.3">
      <c r="A8752" s="53" t="s">
        <v>1316</v>
      </c>
      <c r="B8752" s="57">
        <v>45748</v>
      </c>
      <c r="C8752" s="59">
        <v>1106310.68</v>
      </c>
      <c r="D8752" s="60">
        <v>15</v>
      </c>
      <c r="E8752" s="54">
        <v>16594.66</v>
      </c>
      <c r="F8752" s="54">
        <v>18014.25</v>
      </c>
      <c r="G8752" s="55">
        <v>1.0860000000000001</v>
      </c>
      <c r="H8752" s="53">
        <v>0</v>
      </c>
      <c r="I8752" s="53" t="s">
        <v>1408</v>
      </c>
    </row>
    <row r="8753" spans="1:9" ht="17.399999999999999" x14ac:dyDescent="0.3">
      <c r="A8753" s="53" t="s">
        <v>1316</v>
      </c>
      <c r="B8753" s="57">
        <v>45778</v>
      </c>
      <c r="C8753" s="59">
        <v>1072583.25</v>
      </c>
      <c r="D8753" s="60">
        <v>0</v>
      </c>
      <c r="E8753" s="54">
        <v>16088.75</v>
      </c>
      <c r="F8753" s="54">
        <v>17135.38</v>
      </c>
      <c r="G8753" s="55">
        <v>1.0649999999999999</v>
      </c>
      <c r="H8753" s="53">
        <v>0</v>
      </c>
      <c r="I8753" s="53" t="s">
        <v>1408</v>
      </c>
    </row>
    <row r="8754" spans="1:9" ht="17.399999999999999" x14ac:dyDescent="0.3">
      <c r="A8754" s="53" t="s">
        <v>1316</v>
      </c>
      <c r="B8754" s="57">
        <v>45809</v>
      </c>
      <c r="C8754" s="59">
        <v>1037357.64</v>
      </c>
      <c r="D8754" s="60">
        <v>0</v>
      </c>
      <c r="E8754" s="54">
        <v>15560.36</v>
      </c>
      <c r="F8754" s="54">
        <v>17759.39</v>
      </c>
      <c r="G8754" s="55">
        <v>1.141</v>
      </c>
      <c r="H8754" s="53">
        <v>0</v>
      </c>
      <c r="I8754" s="53" t="s">
        <v>1408</v>
      </c>
    </row>
    <row r="8755" spans="1:9" ht="17.399999999999999" x14ac:dyDescent="0.3">
      <c r="A8755" s="53" t="s">
        <v>1316</v>
      </c>
      <c r="B8755" s="57">
        <v>45839</v>
      </c>
      <c r="C8755" s="59">
        <v>1004712.23</v>
      </c>
      <c r="D8755" s="60">
        <v>15</v>
      </c>
      <c r="E8755" s="54">
        <v>15070.68</v>
      </c>
      <c r="F8755" s="54">
        <v>16195.8</v>
      </c>
      <c r="G8755" s="55">
        <v>1.075</v>
      </c>
      <c r="H8755" s="53">
        <v>0</v>
      </c>
      <c r="I8755" s="53" t="s">
        <v>1408</v>
      </c>
    </row>
    <row r="8756" spans="1:9" ht="17.399999999999999" x14ac:dyDescent="0.3">
      <c r="A8756" s="53" t="s">
        <v>1316</v>
      </c>
      <c r="B8756" s="57">
        <v>45870</v>
      </c>
      <c r="C8756" s="59">
        <v>974206.74</v>
      </c>
      <c r="D8756" s="60">
        <v>0</v>
      </c>
      <c r="E8756" s="54">
        <v>14613.1</v>
      </c>
      <c r="F8756" s="54">
        <v>16428.32</v>
      </c>
      <c r="G8756" s="55">
        <v>1.1240000000000001</v>
      </c>
      <c r="H8756" s="53">
        <v>0</v>
      </c>
      <c r="I8756" s="53" t="s">
        <v>1408</v>
      </c>
    </row>
    <row r="8757" spans="1:9" ht="17.399999999999999" x14ac:dyDescent="0.3">
      <c r="A8757" s="53" t="s">
        <v>1316</v>
      </c>
      <c r="B8757" s="57">
        <v>45901</v>
      </c>
      <c r="C8757" s="59">
        <v>942917.29</v>
      </c>
      <c r="D8757" s="60">
        <v>0</v>
      </c>
      <c r="E8757" s="54">
        <v>14143.76</v>
      </c>
      <c r="F8757" s="54">
        <v>15631.12</v>
      </c>
      <c r="G8757" s="55">
        <v>1.105</v>
      </c>
      <c r="H8757" s="53">
        <v>0</v>
      </c>
      <c r="I8757" s="53" t="s">
        <v>1408</v>
      </c>
    </row>
    <row r="8758" spans="1:9" ht="17.399999999999999" x14ac:dyDescent="0.3">
      <c r="A8758" s="53" t="s">
        <v>1316</v>
      </c>
      <c r="B8758" s="57">
        <v>45931</v>
      </c>
      <c r="C8758" s="59">
        <v>915011.34</v>
      </c>
      <c r="D8758" s="60">
        <v>0</v>
      </c>
      <c r="E8758" s="54">
        <v>13725.17</v>
      </c>
      <c r="F8758" s="54">
        <v>13655.66</v>
      </c>
      <c r="G8758" s="55">
        <v>0.995</v>
      </c>
      <c r="H8758" s="53">
        <v>0</v>
      </c>
      <c r="I8758" s="53" t="s">
        <v>1408</v>
      </c>
    </row>
    <row r="8759" spans="1:9" ht="17.399999999999999" x14ac:dyDescent="0.3">
      <c r="A8759" s="53" t="s">
        <v>1316</v>
      </c>
      <c r="B8759" s="57">
        <v>45962</v>
      </c>
      <c r="C8759" s="59">
        <v>888249.93</v>
      </c>
      <c r="D8759" s="60">
        <v>0</v>
      </c>
      <c r="E8759" s="54">
        <v>13323.75</v>
      </c>
      <c r="F8759" s="54">
        <v>14494.04</v>
      </c>
      <c r="G8759" s="55">
        <v>1.0880000000000001</v>
      </c>
      <c r="H8759" s="53">
        <v>0</v>
      </c>
      <c r="I8759" s="53" t="s">
        <v>1408</v>
      </c>
    </row>
    <row r="8760" spans="1:9" ht="17.399999999999999" x14ac:dyDescent="0.3">
      <c r="A8760" s="53" t="s">
        <v>1316</v>
      </c>
      <c r="B8760" s="57">
        <v>45992</v>
      </c>
      <c r="C8760" s="59">
        <v>861254.6</v>
      </c>
      <c r="D8760" s="60">
        <v>0</v>
      </c>
      <c r="E8760" s="54">
        <v>12918.82</v>
      </c>
      <c r="F8760" s="54">
        <v>14305.31</v>
      </c>
      <c r="G8760" s="55">
        <v>1.107</v>
      </c>
      <c r="H8760" s="53">
        <v>0</v>
      </c>
      <c r="I8760" s="53" t="s">
        <v>1408</v>
      </c>
    </row>
    <row r="8761" spans="1:9" ht="17.399999999999999" x14ac:dyDescent="0.3">
      <c r="A8761" s="53" t="s">
        <v>1318</v>
      </c>
      <c r="B8761" s="57">
        <v>45658</v>
      </c>
      <c r="C8761" s="59">
        <v>3301134.39</v>
      </c>
      <c r="D8761" s="60">
        <v>0</v>
      </c>
      <c r="E8761" s="54">
        <v>49517.02</v>
      </c>
      <c r="F8761" s="54">
        <v>55035.97</v>
      </c>
      <c r="G8761" s="55">
        <v>1.111</v>
      </c>
      <c r="H8761" s="53">
        <v>0</v>
      </c>
      <c r="I8761" s="53" t="s">
        <v>1408</v>
      </c>
    </row>
    <row r="8762" spans="1:9" ht="17.399999999999999" x14ac:dyDescent="0.3">
      <c r="A8762" s="53" t="s">
        <v>1318</v>
      </c>
      <c r="B8762" s="57">
        <v>45689</v>
      </c>
      <c r="C8762" s="59">
        <v>3203228.74</v>
      </c>
      <c r="D8762" s="60">
        <v>15</v>
      </c>
      <c r="E8762" s="54">
        <v>48048.43</v>
      </c>
      <c r="F8762" s="54">
        <v>46799.97</v>
      </c>
      <c r="G8762" s="55">
        <v>0.97399999999999998</v>
      </c>
      <c r="H8762" s="53">
        <v>0</v>
      </c>
      <c r="I8762" s="53" t="s">
        <v>1408</v>
      </c>
    </row>
    <row r="8763" spans="1:9" ht="17.399999999999999" x14ac:dyDescent="0.3">
      <c r="A8763" s="53" t="s">
        <v>1318</v>
      </c>
      <c r="B8763" s="57">
        <v>45717</v>
      </c>
      <c r="C8763" s="59">
        <v>3109997.73</v>
      </c>
      <c r="D8763" s="60">
        <v>0</v>
      </c>
      <c r="E8763" s="54">
        <v>46649.97</v>
      </c>
      <c r="F8763" s="54">
        <v>44691.42</v>
      </c>
      <c r="G8763" s="55">
        <v>0.95799999999999996</v>
      </c>
      <c r="H8763" s="53">
        <v>0</v>
      </c>
      <c r="I8763" s="53" t="s">
        <v>1408</v>
      </c>
    </row>
    <row r="8764" spans="1:9" ht="17.399999999999999" x14ac:dyDescent="0.3">
      <c r="A8764" s="53" t="s">
        <v>1318</v>
      </c>
      <c r="B8764" s="57">
        <v>45748</v>
      </c>
      <c r="C8764" s="59">
        <v>3109997.73</v>
      </c>
      <c r="D8764" s="60">
        <v>220</v>
      </c>
      <c r="E8764" s="54">
        <v>46649.97</v>
      </c>
      <c r="F8764" s="54">
        <v>2216.09</v>
      </c>
      <c r="G8764" s="55">
        <v>4.8000000000000001E-2</v>
      </c>
      <c r="H8764" s="53">
        <v>0</v>
      </c>
      <c r="I8764" s="53" t="s">
        <v>1412</v>
      </c>
    </row>
    <row r="8765" spans="1:9" ht="17.399999999999999" x14ac:dyDescent="0.3">
      <c r="A8765" s="53" t="s">
        <v>1318</v>
      </c>
      <c r="B8765" s="57">
        <v>45778</v>
      </c>
      <c r="C8765" s="59">
        <v>3109997.73</v>
      </c>
      <c r="D8765" s="60">
        <v>999</v>
      </c>
      <c r="E8765" s="54">
        <v>46649.97</v>
      </c>
      <c r="F8765" s="54">
        <v>3583.03</v>
      </c>
      <c r="G8765" s="55">
        <v>7.6999999999999999E-2</v>
      </c>
      <c r="H8765" s="53">
        <v>0</v>
      </c>
      <c r="I8765" s="53" t="s">
        <v>1412</v>
      </c>
    </row>
    <row r="8766" spans="1:9" ht="17.399999999999999" x14ac:dyDescent="0.3">
      <c r="A8766" s="53" t="s">
        <v>1318</v>
      </c>
      <c r="B8766" s="57">
        <v>45809</v>
      </c>
      <c r="C8766" s="59">
        <v>3109997.73</v>
      </c>
      <c r="D8766" s="60">
        <v>999</v>
      </c>
      <c r="E8766" s="54">
        <v>46649.97</v>
      </c>
      <c r="F8766" s="54">
        <v>3393.18</v>
      </c>
      <c r="G8766" s="55">
        <v>7.2999999999999995E-2</v>
      </c>
      <c r="H8766" s="53">
        <v>0</v>
      </c>
      <c r="I8766" s="53" t="s">
        <v>1412</v>
      </c>
    </row>
    <row r="8767" spans="1:9" ht="17.399999999999999" x14ac:dyDescent="0.3">
      <c r="A8767" s="53" t="s">
        <v>1318</v>
      </c>
      <c r="B8767" s="57">
        <v>45839</v>
      </c>
      <c r="C8767" s="59">
        <v>3109997.73</v>
      </c>
      <c r="D8767" s="60">
        <v>999</v>
      </c>
      <c r="E8767" s="54">
        <v>46649.97</v>
      </c>
      <c r="F8767" s="54">
        <v>8533.17</v>
      </c>
      <c r="G8767" s="55">
        <v>0.183</v>
      </c>
      <c r="H8767" s="53">
        <v>0</v>
      </c>
      <c r="I8767" s="53" t="s">
        <v>1412</v>
      </c>
    </row>
    <row r="8768" spans="1:9" ht="17.399999999999999" x14ac:dyDescent="0.3">
      <c r="A8768" s="53" t="s">
        <v>1318</v>
      </c>
      <c r="B8768" s="57">
        <v>45870</v>
      </c>
      <c r="C8768" s="59">
        <v>3109997.73</v>
      </c>
      <c r="D8768" s="60">
        <v>999</v>
      </c>
      <c r="E8768" s="54">
        <v>46649.97</v>
      </c>
      <c r="F8768" s="54">
        <v>5093.1499999999996</v>
      </c>
      <c r="G8768" s="55">
        <v>0.109</v>
      </c>
      <c r="H8768" s="53">
        <v>0</v>
      </c>
      <c r="I8768" s="53" t="s">
        <v>1412</v>
      </c>
    </row>
    <row r="8769" spans="1:9" ht="17.399999999999999" x14ac:dyDescent="0.3">
      <c r="A8769" s="53" t="s">
        <v>1318</v>
      </c>
      <c r="B8769" s="57">
        <v>45901</v>
      </c>
      <c r="C8769" s="59">
        <v>3109997.73</v>
      </c>
      <c r="D8769" s="60">
        <v>999</v>
      </c>
      <c r="E8769" s="54">
        <v>46649.97</v>
      </c>
      <c r="F8769" s="54">
        <v>4981.3</v>
      </c>
      <c r="G8769" s="55">
        <v>0.107</v>
      </c>
      <c r="H8769" s="53">
        <v>0</v>
      </c>
      <c r="I8769" s="53" t="s">
        <v>1412</v>
      </c>
    </row>
    <row r="8770" spans="1:9" ht="17.399999999999999" x14ac:dyDescent="0.3">
      <c r="A8770" s="53" t="s">
        <v>1318</v>
      </c>
      <c r="B8770" s="57">
        <v>45931</v>
      </c>
      <c r="C8770" s="59">
        <v>3109997.73</v>
      </c>
      <c r="D8770" s="60">
        <v>999</v>
      </c>
      <c r="E8770" s="54">
        <v>46649.97</v>
      </c>
      <c r="F8770" s="54">
        <v>4376.82</v>
      </c>
      <c r="G8770" s="55">
        <v>9.4E-2</v>
      </c>
      <c r="H8770" s="53">
        <v>0</v>
      </c>
      <c r="I8770" s="53" t="s">
        <v>1412</v>
      </c>
    </row>
    <row r="8771" spans="1:9" ht="17.399999999999999" x14ac:dyDescent="0.3">
      <c r="A8771" s="53" t="s">
        <v>1318</v>
      </c>
      <c r="B8771" s="57">
        <v>45962</v>
      </c>
      <c r="C8771" s="59">
        <v>3109997.73</v>
      </c>
      <c r="D8771" s="60">
        <v>999</v>
      </c>
      <c r="E8771" s="54">
        <v>46649.97</v>
      </c>
      <c r="F8771" s="54">
        <v>4285.41</v>
      </c>
      <c r="G8771" s="55">
        <v>9.1999999999999998E-2</v>
      </c>
      <c r="H8771" s="53">
        <v>0</v>
      </c>
      <c r="I8771" s="53" t="s">
        <v>1412</v>
      </c>
    </row>
    <row r="8772" spans="1:9" ht="17.399999999999999" x14ac:dyDescent="0.3">
      <c r="A8772" s="53" t="s">
        <v>1318</v>
      </c>
      <c r="B8772" s="57">
        <v>45992</v>
      </c>
      <c r="C8772" s="59">
        <v>3109997.73</v>
      </c>
      <c r="D8772" s="60">
        <v>999</v>
      </c>
      <c r="E8772" s="54">
        <v>46649.97</v>
      </c>
      <c r="F8772" s="54">
        <v>321.91000000000003</v>
      </c>
      <c r="G8772" s="55">
        <v>7.0000000000000001E-3</v>
      </c>
      <c r="H8772" s="53">
        <v>0</v>
      </c>
      <c r="I8772" s="53" t="s">
        <v>1412</v>
      </c>
    </row>
    <row r="8773" spans="1:9" ht="17.399999999999999" x14ac:dyDescent="0.3">
      <c r="A8773" s="53" t="s">
        <v>1319</v>
      </c>
      <c r="B8773" s="57">
        <v>45658</v>
      </c>
      <c r="C8773" s="59">
        <v>1907156.61</v>
      </c>
      <c r="D8773" s="60">
        <v>0</v>
      </c>
      <c r="E8773" s="54">
        <v>28607.35</v>
      </c>
      <c r="F8773" s="54">
        <v>28664.69</v>
      </c>
      <c r="G8773" s="55">
        <v>1.002</v>
      </c>
      <c r="H8773" s="53">
        <v>0</v>
      </c>
      <c r="I8773" s="53" t="s">
        <v>1408</v>
      </c>
    </row>
    <row r="8774" spans="1:9" ht="17.399999999999999" x14ac:dyDescent="0.3">
      <c r="A8774" s="53" t="s">
        <v>1319</v>
      </c>
      <c r="B8774" s="57">
        <v>45689</v>
      </c>
      <c r="C8774" s="59">
        <v>1850368.5</v>
      </c>
      <c r="D8774" s="60">
        <v>15</v>
      </c>
      <c r="E8774" s="54">
        <v>27755.53</v>
      </c>
      <c r="F8774" s="54">
        <v>31499.46</v>
      </c>
      <c r="G8774" s="55">
        <v>1.135</v>
      </c>
      <c r="H8774" s="53">
        <v>0</v>
      </c>
      <c r="I8774" s="53" t="s">
        <v>1408</v>
      </c>
    </row>
    <row r="8775" spans="1:9" ht="17.399999999999999" x14ac:dyDescent="0.3">
      <c r="A8775" s="53" t="s">
        <v>1319</v>
      </c>
      <c r="B8775" s="57">
        <v>45717</v>
      </c>
      <c r="C8775" s="59">
        <v>1797159.28</v>
      </c>
      <c r="D8775" s="60">
        <v>0</v>
      </c>
      <c r="E8775" s="54">
        <v>26957.39</v>
      </c>
      <c r="F8775" s="54">
        <v>27653.14</v>
      </c>
      <c r="G8775" s="55">
        <v>1.026</v>
      </c>
      <c r="H8775" s="53">
        <v>0</v>
      </c>
      <c r="I8775" s="53" t="s">
        <v>1408</v>
      </c>
    </row>
    <row r="8776" spans="1:9" ht="17.399999999999999" x14ac:dyDescent="0.3">
      <c r="A8776" s="53" t="s">
        <v>1319</v>
      </c>
      <c r="B8776" s="57">
        <v>45748</v>
      </c>
      <c r="C8776" s="59">
        <v>1743153.89</v>
      </c>
      <c r="D8776" s="60">
        <v>0</v>
      </c>
      <c r="E8776" s="54">
        <v>26147.31</v>
      </c>
      <c r="F8776" s="54">
        <v>27433.1</v>
      </c>
      <c r="G8776" s="55">
        <v>1.0489999999999999</v>
      </c>
      <c r="H8776" s="53">
        <v>0</v>
      </c>
      <c r="I8776" s="53" t="s">
        <v>1408</v>
      </c>
    </row>
    <row r="8777" spans="1:9" ht="17.399999999999999" x14ac:dyDescent="0.3">
      <c r="A8777" s="53" t="s">
        <v>1319</v>
      </c>
      <c r="B8777" s="57">
        <v>45778</v>
      </c>
      <c r="C8777" s="59">
        <v>1694412.49</v>
      </c>
      <c r="D8777" s="60">
        <v>65</v>
      </c>
      <c r="E8777" s="54">
        <v>25416.19</v>
      </c>
      <c r="F8777" s="54">
        <v>18769.580000000002</v>
      </c>
      <c r="G8777" s="55">
        <v>0.73799999999999999</v>
      </c>
      <c r="H8777" s="53">
        <v>0</v>
      </c>
      <c r="I8777" s="53" t="s">
        <v>1411</v>
      </c>
    </row>
    <row r="8778" spans="1:9" ht="17.399999999999999" x14ac:dyDescent="0.3">
      <c r="A8778" s="53" t="s">
        <v>1319</v>
      </c>
      <c r="B8778" s="57">
        <v>45809</v>
      </c>
      <c r="C8778" s="59">
        <v>1645408.89</v>
      </c>
      <c r="D8778" s="60">
        <v>0</v>
      </c>
      <c r="E8778" s="54">
        <v>24681.13</v>
      </c>
      <c r="F8778" s="54">
        <v>23605.67</v>
      </c>
      <c r="G8778" s="55">
        <v>0.95599999999999996</v>
      </c>
      <c r="H8778" s="53">
        <v>0</v>
      </c>
      <c r="I8778" s="53" t="s">
        <v>1408</v>
      </c>
    </row>
    <row r="8779" spans="1:9" ht="17.399999999999999" x14ac:dyDescent="0.3">
      <c r="A8779" s="53" t="s">
        <v>1319</v>
      </c>
      <c r="B8779" s="57">
        <v>45839</v>
      </c>
      <c r="C8779" s="59">
        <v>1593417.57</v>
      </c>
      <c r="D8779" s="60">
        <v>15</v>
      </c>
      <c r="E8779" s="54">
        <v>23901.26</v>
      </c>
      <c r="F8779" s="54">
        <v>26009.84</v>
      </c>
      <c r="G8779" s="55">
        <v>1.0880000000000001</v>
      </c>
      <c r="H8779" s="53">
        <v>0</v>
      </c>
      <c r="I8779" s="53" t="s">
        <v>1408</v>
      </c>
    </row>
    <row r="8780" spans="1:9" ht="17.399999999999999" x14ac:dyDescent="0.3">
      <c r="A8780" s="53" t="s">
        <v>1319</v>
      </c>
      <c r="B8780" s="57">
        <v>45870</v>
      </c>
      <c r="C8780" s="59">
        <v>1543746.96</v>
      </c>
      <c r="D8780" s="60">
        <v>0</v>
      </c>
      <c r="E8780" s="54">
        <v>23156.2</v>
      </c>
      <c r="F8780" s="54">
        <v>25043.98</v>
      </c>
      <c r="G8780" s="55">
        <v>1.0820000000000001</v>
      </c>
      <c r="H8780" s="53">
        <v>0</v>
      </c>
      <c r="I8780" s="53" t="s">
        <v>1408</v>
      </c>
    </row>
    <row r="8781" spans="1:9" ht="17.399999999999999" x14ac:dyDescent="0.3">
      <c r="A8781" s="53" t="s">
        <v>1319</v>
      </c>
      <c r="B8781" s="57">
        <v>45901</v>
      </c>
      <c r="C8781" s="59">
        <v>1495620.97</v>
      </c>
      <c r="D8781" s="60">
        <v>0</v>
      </c>
      <c r="E8781" s="54">
        <v>22434.31</v>
      </c>
      <c r="F8781" s="54">
        <v>25029.89</v>
      </c>
      <c r="G8781" s="55">
        <v>1.1160000000000001</v>
      </c>
      <c r="H8781" s="53">
        <v>0</v>
      </c>
      <c r="I8781" s="53" t="s">
        <v>1408</v>
      </c>
    </row>
    <row r="8782" spans="1:9" ht="17.399999999999999" x14ac:dyDescent="0.3">
      <c r="A8782" s="53" t="s">
        <v>1319</v>
      </c>
      <c r="B8782" s="57">
        <v>45931</v>
      </c>
      <c r="C8782" s="59">
        <v>1451199.3</v>
      </c>
      <c r="D8782" s="60">
        <v>35</v>
      </c>
      <c r="E8782" s="54">
        <v>21767.99</v>
      </c>
      <c r="F8782" s="54">
        <v>16816.32</v>
      </c>
      <c r="G8782" s="55">
        <v>0.77300000000000002</v>
      </c>
      <c r="H8782" s="53">
        <v>0</v>
      </c>
      <c r="I8782" s="53" t="s">
        <v>1410</v>
      </c>
    </row>
    <row r="8783" spans="1:9" ht="17.399999999999999" x14ac:dyDescent="0.3">
      <c r="A8783" s="53" t="s">
        <v>1319</v>
      </c>
      <c r="B8783" s="57">
        <v>45962</v>
      </c>
      <c r="C8783" s="59">
        <v>1406436.9</v>
      </c>
      <c r="D8783" s="60">
        <v>0</v>
      </c>
      <c r="E8783" s="54">
        <v>21096.55</v>
      </c>
      <c r="F8783" s="54">
        <v>20531.54</v>
      </c>
      <c r="G8783" s="55">
        <v>0.97299999999999998</v>
      </c>
      <c r="H8783" s="53">
        <v>0</v>
      </c>
      <c r="I8783" s="53" t="s">
        <v>1408</v>
      </c>
    </row>
    <row r="8784" spans="1:9" ht="17.399999999999999" x14ac:dyDescent="0.3">
      <c r="A8784" s="53" t="s">
        <v>1319</v>
      </c>
      <c r="B8784" s="57">
        <v>45992</v>
      </c>
      <c r="C8784" s="59">
        <v>1369137.53</v>
      </c>
      <c r="D8784" s="60">
        <v>0</v>
      </c>
      <c r="E8784" s="54">
        <v>20537.060000000001</v>
      </c>
      <c r="F8784" s="54">
        <v>19894.02</v>
      </c>
      <c r="G8784" s="55">
        <v>0.96899999999999997</v>
      </c>
      <c r="H8784" s="53">
        <v>0</v>
      </c>
      <c r="I8784" s="53" t="s">
        <v>1408</v>
      </c>
    </row>
    <row r="8785" spans="1:9" ht="17.399999999999999" x14ac:dyDescent="0.3">
      <c r="A8785" s="53" t="s">
        <v>1321</v>
      </c>
      <c r="B8785" s="57">
        <v>45658</v>
      </c>
      <c r="C8785" s="59">
        <v>3426459.44</v>
      </c>
      <c r="D8785" s="60">
        <v>0</v>
      </c>
      <c r="E8785" s="54">
        <v>51396.89</v>
      </c>
      <c r="F8785" s="54">
        <v>52486.47</v>
      </c>
      <c r="G8785" s="55">
        <v>1.0209999999999999</v>
      </c>
      <c r="H8785" s="53">
        <v>0</v>
      </c>
      <c r="I8785" s="53" t="s">
        <v>1408</v>
      </c>
    </row>
    <row r="8786" spans="1:9" ht="17.399999999999999" x14ac:dyDescent="0.3">
      <c r="A8786" s="53" t="s">
        <v>1321</v>
      </c>
      <c r="B8786" s="57">
        <v>45689</v>
      </c>
      <c r="C8786" s="59">
        <v>3325007.95</v>
      </c>
      <c r="D8786" s="60">
        <v>0</v>
      </c>
      <c r="E8786" s="54">
        <v>49875.12</v>
      </c>
      <c r="F8786" s="54">
        <v>53739.6</v>
      </c>
      <c r="G8786" s="55">
        <v>1.077</v>
      </c>
      <c r="H8786" s="53">
        <v>0</v>
      </c>
      <c r="I8786" s="53" t="s">
        <v>1408</v>
      </c>
    </row>
    <row r="8787" spans="1:9" ht="17.399999999999999" x14ac:dyDescent="0.3">
      <c r="A8787" s="53" t="s">
        <v>1321</v>
      </c>
      <c r="B8787" s="57">
        <v>45717</v>
      </c>
      <c r="C8787" s="59">
        <v>3234685.28</v>
      </c>
      <c r="D8787" s="60">
        <v>0</v>
      </c>
      <c r="E8787" s="54">
        <v>48520.28</v>
      </c>
      <c r="F8787" s="54">
        <v>47372.54</v>
      </c>
      <c r="G8787" s="55">
        <v>0.97599999999999998</v>
      </c>
      <c r="H8787" s="53">
        <v>0</v>
      </c>
      <c r="I8787" s="53" t="s">
        <v>1408</v>
      </c>
    </row>
    <row r="8788" spans="1:9" ht="17.399999999999999" x14ac:dyDescent="0.3">
      <c r="A8788" s="53" t="s">
        <v>1321</v>
      </c>
      <c r="B8788" s="57">
        <v>45748</v>
      </c>
      <c r="C8788" s="59">
        <v>3141096.13</v>
      </c>
      <c r="D8788" s="60">
        <v>0</v>
      </c>
      <c r="E8788" s="54">
        <v>47116.44</v>
      </c>
      <c r="F8788" s="54">
        <v>46615.3</v>
      </c>
      <c r="G8788" s="55">
        <v>0.98899999999999999</v>
      </c>
      <c r="H8788" s="53">
        <v>0</v>
      </c>
      <c r="I8788" s="53" t="s">
        <v>1408</v>
      </c>
    </row>
    <row r="8789" spans="1:9" ht="17.399999999999999" x14ac:dyDescent="0.3">
      <c r="A8789" s="53" t="s">
        <v>1321</v>
      </c>
      <c r="B8789" s="57">
        <v>45778</v>
      </c>
      <c r="C8789" s="59">
        <v>3052963.82</v>
      </c>
      <c r="D8789" s="60">
        <v>0</v>
      </c>
      <c r="E8789" s="54">
        <v>45794.46</v>
      </c>
      <c r="F8789" s="54">
        <v>48325.7</v>
      </c>
      <c r="G8789" s="55">
        <v>1.0549999999999999</v>
      </c>
      <c r="H8789" s="53">
        <v>0</v>
      </c>
      <c r="I8789" s="53" t="s">
        <v>1408</v>
      </c>
    </row>
    <row r="8790" spans="1:9" ht="17.399999999999999" x14ac:dyDescent="0.3">
      <c r="A8790" s="53" t="s">
        <v>1321</v>
      </c>
      <c r="B8790" s="57">
        <v>45809</v>
      </c>
      <c r="C8790" s="59">
        <v>2958462.2</v>
      </c>
      <c r="D8790" s="60">
        <v>35</v>
      </c>
      <c r="E8790" s="54">
        <v>44376.93</v>
      </c>
      <c r="F8790" s="54">
        <v>38931.43</v>
      </c>
      <c r="G8790" s="55">
        <v>0.877</v>
      </c>
      <c r="H8790" s="53">
        <v>0</v>
      </c>
      <c r="I8790" s="53" t="s">
        <v>1410</v>
      </c>
    </row>
    <row r="8791" spans="1:9" ht="17.399999999999999" x14ac:dyDescent="0.3">
      <c r="A8791" s="53" t="s">
        <v>1321</v>
      </c>
      <c r="B8791" s="57">
        <v>45839</v>
      </c>
      <c r="C8791" s="59">
        <v>2877369.83</v>
      </c>
      <c r="D8791" s="60">
        <v>0</v>
      </c>
      <c r="E8791" s="54">
        <v>43160.55</v>
      </c>
      <c r="F8791" s="54">
        <v>41806.35</v>
      </c>
      <c r="G8791" s="55">
        <v>0.96899999999999997</v>
      </c>
      <c r="H8791" s="53">
        <v>0</v>
      </c>
      <c r="I8791" s="53" t="s">
        <v>1408</v>
      </c>
    </row>
    <row r="8792" spans="1:9" ht="17.399999999999999" x14ac:dyDescent="0.3">
      <c r="A8792" s="53" t="s">
        <v>1321</v>
      </c>
      <c r="B8792" s="57">
        <v>45870</v>
      </c>
      <c r="C8792" s="59">
        <v>2796067.22</v>
      </c>
      <c r="D8792" s="60">
        <v>0</v>
      </c>
      <c r="E8792" s="54">
        <v>41941.01</v>
      </c>
      <c r="F8792" s="54">
        <v>42840.46</v>
      </c>
      <c r="G8792" s="55">
        <v>1.0209999999999999</v>
      </c>
      <c r="H8792" s="53">
        <v>0</v>
      </c>
      <c r="I8792" s="53" t="s">
        <v>1408</v>
      </c>
    </row>
    <row r="8793" spans="1:9" ht="17.399999999999999" x14ac:dyDescent="0.3">
      <c r="A8793" s="53" t="s">
        <v>1321</v>
      </c>
      <c r="B8793" s="57">
        <v>45901</v>
      </c>
      <c r="C8793" s="59">
        <v>2715038.56</v>
      </c>
      <c r="D8793" s="60">
        <v>0</v>
      </c>
      <c r="E8793" s="54">
        <v>40725.58</v>
      </c>
      <c r="F8793" s="54">
        <v>38834.26</v>
      </c>
      <c r="G8793" s="55">
        <v>0.95399999999999996</v>
      </c>
      <c r="H8793" s="53">
        <v>0</v>
      </c>
      <c r="I8793" s="53" t="s">
        <v>1408</v>
      </c>
    </row>
    <row r="8794" spans="1:9" ht="17.399999999999999" x14ac:dyDescent="0.3">
      <c r="A8794" s="53" t="s">
        <v>1321</v>
      </c>
      <c r="B8794" s="57">
        <v>45931</v>
      </c>
      <c r="C8794" s="59">
        <v>2636097.23</v>
      </c>
      <c r="D8794" s="60">
        <v>0</v>
      </c>
      <c r="E8794" s="54">
        <v>39541.46</v>
      </c>
      <c r="F8794" s="54">
        <v>41225.050000000003</v>
      </c>
      <c r="G8794" s="55">
        <v>1.0429999999999999</v>
      </c>
      <c r="H8794" s="53">
        <v>0</v>
      </c>
      <c r="I8794" s="53" t="s">
        <v>1408</v>
      </c>
    </row>
    <row r="8795" spans="1:9" ht="17.399999999999999" x14ac:dyDescent="0.3">
      <c r="A8795" s="53" t="s">
        <v>1321</v>
      </c>
      <c r="B8795" s="57">
        <v>45962</v>
      </c>
      <c r="C8795" s="59">
        <v>2550183.58</v>
      </c>
      <c r="D8795" s="60">
        <v>0</v>
      </c>
      <c r="E8795" s="54">
        <v>38252.75</v>
      </c>
      <c r="F8795" s="54">
        <v>36969.35</v>
      </c>
      <c r="G8795" s="55">
        <v>0.96599999999999997</v>
      </c>
      <c r="H8795" s="53">
        <v>0</v>
      </c>
      <c r="I8795" s="53" t="s">
        <v>1408</v>
      </c>
    </row>
    <row r="8796" spans="1:9" ht="17.399999999999999" x14ac:dyDescent="0.3">
      <c r="A8796" s="53" t="s">
        <v>1321</v>
      </c>
      <c r="B8796" s="57">
        <v>45992</v>
      </c>
      <c r="C8796" s="59">
        <v>2469993.1</v>
      </c>
      <c r="D8796" s="60">
        <v>0</v>
      </c>
      <c r="E8796" s="54">
        <v>37049.9</v>
      </c>
      <c r="F8796" s="54">
        <v>38845.620000000003</v>
      </c>
      <c r="G8796" s="55">
        <v>1.048</v>
      </c>
      <c r="H8796" s="53">
        <v>0</v>
      </c>
      <c r="I8796" s="53" t="s">
        <v>1408</v>
      </c>
    </row>
    <row r="8797" spans="1:9" ht="17.399999999999999" x14ac:dyDescent="0.3">
      <c r="A8797" s="53" t="s">
        <v>1322</v>
      </c>
      <c r="B8797" s="57">
        <v>45658</v>
      </c>
      <c r="C8797" s="59">
        <v>10588512.699999999</v>
      </c>
      <c r="D8797" s="60">
        <v>185</v>
      </c>
      <c r="E8797" s="54">
        <v>158827.69</v>
      </c>
      <c r="F8797" s="54">
        <v>6862.71</v>
      </c>
      <c r="G8797" s="55">
        <v>4.2999999999999997E-2</v>
      </c>
      <c r="H8797" s="53">
        <v>1</v>
      </c>
      <c r="I8797" s="53" t="s">
        <v>1412</v>
      </c>
    </row>
    <row r="8798" spans="1:9" ht="17.399999999999999" x14ac:dyDescent="0.3">
      <c r="A8798" s="53" t="s">
        <v>1322</v>
      </c>
      <c r="B8798" s="57">
        <v>45689</v>
      </c>
      <c r="C8798" s="59">
        <v>10588512.699999999</v>
      </c>
      <c r="D8798" s="60">
        <v>999</v>
      </c>
      <c r="E8798" s="54">
        <v>158827.69</v>
      </c>
      <c r="F8798" s="54">
        <v>19329.46</v>
      </c>
      <c r="G8798" s="55">
        <v>0.122</v>
      </c>
      <c r="H8798" s="53">
        <v>1</v>
      </c>
      <c r="I8798" s="53" t="s">
        <v>1412</v>
      </c>
    </row>
    <row r="8799" spans="1:9" ht="17.399999999999999" x14ac:dyDescent="0.3">
      <c r="A8799" s="53" t="s">
        <v>1322</v>
      </c>
      <c r="B8799" s="57">
        <v>45717</v>
      </c>
      <c r="C8799" s="59">
        <v>10588512.699999999</v>
      </c>
      <c r="D8799" s="60">
        <v>999</v>
      </c>
      <c r="E8799" s="54">
        <v>158827.69</v>
      </c>
      <c r="F8799" s="54">
        <v>18527.22</v>
      </c>
      <c r="G8799" s="55">
        <v>0.11700000000000001</v>
      </c>
      <c r="H8799" s="53">
        <v>1</v>
      </c>
      <c r="I8799" s="53" t="s">
        <v>1412</v>
      </c>
    </row>
    <row r="8800" spans="1:9" ht="17.399999999999999" x14ac:dyDescent="0.3">
      <c r="A8800" s="53" t="s">
        <v>1322</v>
      </c>
      <c r="B8800" s="57">
        <v>45748</v>
      </c>
      <c r="C8800" s="59">
        <v>10588512.699999999</v>
      </c>
      <c r="D8800" s="60">
        <v>999</v>
      </c>
      <c r="E8800" s="54">
        <v>158827.69</v>
      </c>
      <c r="F8800" s="54">
        <v>19673.16</v>
      </c>
      <c r="G8800" s="55">
        <v>0.124</v>
      </c>
      <c r="H8800" s="53">
        <v>1</v>
      </c>
      <c r="I8800" s="53" t="s">
        <v>1412</v>
      </c>
    </row>
    <row r="8801" spans="1:9" ht="17.399999999999999" x14ac:dyDescent="0.3">
      <c r="A8801" s="53" t="s">
        <v>1322</v>
      </c>
      <c r="B8801" s="57">
        <v>45778</v>
      </c>
      <c r="C8801" s="59">
        <v>10588512.699999999</v>
      </c>
      <c r="D8801" s="60">
        <v>999</v>
      </c>
      <c r="E8801" s="54">
        <v>158827.69</v>
      </c>
      <c r="F8801" s="54">
        <v>31237.34</v>
      </c>
      <c r="G8801" s="55">
        <v>0.19700000000000001</v>
      </c>
      <c r="H8801" s="53">
        <v>1</v>
      </c>
      <c r="I8801" s="53" t="s">
        <v>1412</v>
      </c>
    </row>
    <row r="8802" spans="1:9" ht="17.399999999999999" x14ac:dyDescent="0.3">
      <c r="A8802" s="53" t="s">
        <v>1322</v>
      </c>
      <c r="B8802" s="57">
        <v>45809</v>
      </c>
      <c r="C8802" s="59">
        <v>10588512.699999999</v>
      </c>
      <c r="D8802" s="60">
        <v>999</v>
      </c>
      <c r="E8802" s="54">
        <v>158827.69</v>
      </c>
      <c r="F8802" s="54">
        <v>11141.61</v>
      </c>
      <c r="G8802" s="55">
        <v>7.0000000000000007E-2</v>
      </c>
      <c r="H8802" s="53">
        <v>1</v>
      </c>
      <c r="I8802" s="53" t="s">
        <v>1412</v>
      </c>
    </row>
    <row r="8803" spans="1:9" ht="17.399999999999999" x14ac:dyDescent="0.3">
      <c r="A8803" s="53" t="s">
        <v>1322</v>
      </c>
      <c r="B8803" s="57">
        <v>45839</v>
      </c>
      <c r="C8803" s="59">
        <v>10588512.699999999</v>
      </c>
      <c r="D8803" s="60">
        <v>999</v>
      </c>
      <c r="E8803" s="54">
        <v>158827.69</v>
      </c>
      <c r="F8803" s="54">
        <v>31605.84</v>
      </c>
      <c r="G8803" s="55">
        <v>0.19900000000000001</v>
      </c>
      <c r="H8803" s="53">
        <v>1</v>
      </c>
      <c r="I8803" s="53" t="s">
        <v>1412</v>
      </c>
    </row>
    <row r="8804" spans="1:9" ht="17.399999999999999" x14ac:dyDescent="0.3">
      <c r="A8804" s="53" t="s">
        <v>1322</v>
      </c>
      <c r="B8804" s="57">
        <v>45870</v>
      </c>
      <c r="C8804" s="59">
        <v>10588512.699999999</v>
      </c>
      <c r="D8804" s="60">
        <v>999</v>
      </c>
      <c r="E8804" s="54">
        <v>158827.69</v>
      </c>
      <c r="F8804" s="54">
        <v>26463.75</v>
      </c>
      <c r="G8804" s="55">
        <v>0.16700000000000001</v>
      </c>
      <c r="H8804" s="53">
        <v>1</v>
      </c>
      <c r="I8804" s="53" t="s">
        <v>1412</v>
      </c>
    </row>
    <row r="8805" spans="1:9" ht="17.399999999999999" x14ac:dyDescent="0.3">
      <c r="A8805" s="53" t="s">
        <v>1322</v>
      </c>
      <c r="B8805" s="57">
        <v>45901</v>
      </c>
      <c r="C8805" s="59">
        <v>10588512.699999999</v>
      </c>
      <c r="D8805" s="60">
        <v>999</v>
      </c>
      <c r="E8805" s="54">
        <v>158827.69</v>
      </c>
      <c r="F8805" s="54">
        <v>6271.05</v>
      </c>
      <c r="G8805" s="55">
        <v>3.9E-2</v>
      </c>
      <c r="H8805" s="53">
        <v>1</v>
      </c>
      <c r="I8805" s="53" t="s">
        <v>1412</v>
      </c>
    </row>
    <row r="8806" spans="1:9" ht="17.399999999999999" x14ac:dyDescent="0.3">
      <c r="A8806" s="53" t="s">
        <v>1322</v>
      </c>
      <c r="B8806" s="57">
        <v>45931</v>
      </c>
      <c r="C8806" s="59">
        <v>10588512.699999999</v>
      </c>
      <c r="D8806" s="60">
        <v>999</v>
      </c>
      <c r="E8806" s="54">
        <v>158827.69</v>
      </c>
      <c r="F8806" s="54">
        <v>17875.22</v>
      </c>
      <c r="G8806" s="55">
        <v>0.113</v>
      </c>
      <c r="H8806" s="53">
        <v>1</v>
      </c>
      <c r="I8806" s="53" t="s">
        <v>1412</v>
      </c>
    </row>
    <row r="8807" spans="1:9" ht="17.399999999999999" x14ac:dyDescent="0.3">
      <c r="A8807" s="53" t="s">
        <v>1322</v>
      </c>
      <c r="B8807" s="57">
        <v>45962</v>
      </c>
      <c r="C8807" s="59">
        <v>10588512.699999999</v>
      </c>
      <c r="D8807" s="60">
        <v>999</v>
      </c>
      <c r="E8807" s="54">
        <v>158827.69</v>
      </c>
      <c r="F8807" s="54">
        <v>4818.17</v>
      </c>
      <c r="G8807" s="55">
        <v>0.03</v>
      </c>
      <c r="H8807" s="53">
        <v>1</v>
      </c>
      <c r="I8807" s="53" t="s">
        <v>1412</v>
      </c>
    </row>
    <row r="8808" spans="1:9" ht="17.399999999999999" x14ac:dyDescent="0.3">
      <c r="A8808" s="53" t="s">
        <v>1322</v>
      </c>
      <c r="B8808" s="57">
        <v>45992</v>
      </c>
      <c r="C8808" s="59">
        <v>10588512.699999999</v>
      </c>
      <c r="D8808" s="60">
        <v>999</v>
      </c>
      <c r="E8808" s="54">
        <v>158827.69</v>
      </c>
      <c r="F8808" s="54">
        <v>18403.43</v>
      </c>
      <c r="G8808" s="55">
        <v>0.11600000000000001</v>
      </c>
      <c r="H8808" s="53">
        <v>1</v>
      </c>
      <c r="I8808" s="53" t="s">
        <v>1412</v>
      </c>
    </row>
    <row r="8809" spans="1:9" ht="17.399999999999999" x14ac:dyDescent="0.3">
      <c r="A8809" s="53" t="s">
        <v>1323</v>
      </c>
      <c r="B8809" s="57">
        <v>45658</v>
      </c>
      <c r="C8809" s="59">
        <v>1827889.57</v>
      </c>
      <c r="D8809" s="60">
        <v>0</v>
      </c>
      <c r="E8809" s="54">
        <v>27418.34</v>
      </c>
      <c r="F8809" s="54">
        <v>27036.080000000002</v>
      </c>
      <c r="G8809" s="55">
        <v>0.98599999999999999</v>
      </c>
      <c r="H8809" s="53">
        <v>0</v>
      </c>
      <c r="I8809" s="53" t="s">
        <v>1408</v>
      </c>
    </row>
    <row r="8810" spans="1:9" ht="17.399999999999999" x14ac:dyDescent="0.3">
      <c r="A8810" s="53" t="s">
        <v>1323</v>
      </c>
      <c r="B8810" s="57">
        <v>45689</v>
      </c>
      <c r="C8810" s="59">
        <v>1785936.36</v>
      </c>
      <c r="D8810" s="60">
        <v>65</v>
      </c>
      <c r="E8810" s="54">
        <v>26789.05</v>
      </c>
      <c r="F8810" s="54">
        <v>15631.44</v>
      </c>
      <c r="G8810" s="55">
        <v>0.58399999999999996</v>
      </c>
      <c r="H8810" s="53">
        <v>0</v>
      </c>
      <c r="I8810" s="53" t="s">
        <v>1411</v>
      </c>
    </row>
    <row r="8811" spans="1:9" ht="17.399999999999999" x14ac:dyDescent="0.3">
      <c r="A8811" s="53" t="s">
        <v>1323</v>
      </c>
      <c r="B8811" s="57">
        <v>45717</v>
      </c>
      <c r="C8811" s="59">
        <v>1746290.26</v>
      </c>
      <c r="D8811" s="60">
        <v>15</v>
      </c>
      <c r="E8811" s="54">
        <v>26194.35</v>
      </c>
      <c r="F8811" s="54">
        <v>26724</v>
      </c>
      <c r="G8811" s="55">
        <v>1.02</v>
      </c>
      <c r="H8811" s="53">
        <v>0</v>
      </c>
      <c r="I8811" s="53" t="s">
        <v>1408</v>
      </c>
    </row>
    <row r="8812" spans="1:9" ht="17.399999999999999" x14ac:dyDescent="0.3">
      <c r="A8812" s="53" t="s">
        <v>1323</v>
      </c>
      <c r="B8812" s="57">
        <v>45748</v>
      </c>
      <c r="C8812" s="59">
        <v>1704933.29</v>
      </c>
      <c r="D8812" s="60">
        <v>0</v>
      </c>
      <c r="E8812" s="54">
        <v>25574</v>
      </c>
      <c r="F8812" s="54">
        <v>25623.07</v>
      </c>
      <c r="G8812" s="55">
        <v>1.002</v>
      </c>
      <c r="H8812" s="53">
        <v>0</v>
      </c>
      <c r="I8812" s="53" t="s">
        <v>1408</v>
      </c>
    </row>
    <row r="8813" spans="1:9" ht="17.399999999999999" x14ac:dyDescent="0.3">
      <c r="A8813" s="53" t="s">
        <v>1323</v>
      </c>
      <c r="B8813" s="57">
        <v>45778</v>
      </c>
      <c r="C8813" s="59">
        <v>1669045.19</v>
      </c>
      <c r="D8813" s="60">
        <v>0</v>
      </c>
      <c r="E8813" s="54">
        <v>25035.68</v>
      </c>
      <c r="F8813" s="54">
        <v>25419.46</v>
      </c>
      <c r="G8813" s="55">
        <v>1.0149999999999999</v>
      </c>
      <c r="H8813" s="53">
        <v>0</v>
      </c>
      <c r="I8813" s="53" t="s">
        <v>1408</v>
      </c>
    </row>
    <row r="8814" spans="1:9" ht="17.399999999999999" x14ac:dyDescent="0.3">
      <c r="A8814" s="53" t="s">
        <v>1323</v>
      </c>
      <c r="B8814" s="57">
        <v>45809</v>
      </c>
      <c r="C8814" s="59">
        <v>1623712.38</v>
      </c>
      <c r="D8814" s="60">
        <v>95</v>
      </c>
      <c r="E8814" s="54">
        <v>24355.69</v>
      </c>
      <c r="F8814" s="54">
        <v>5314.24</v>
      </c>
      <c r="G8814" s="55">
        <v>0.218</v>
      </c>
      <c r="H8814" s="53">
        <v>0</v>
      </c>
      <c r="I8814" s="53" t="s">
        <v>1409</v>
      </c>
    </row>
    <row r="8815" spans="1:9" ht="17.399999999999999" x14ac:dyDescent="0.3">
      <c r="A8815" s="53" t="s">
        <v>1323</v>
      </c>
      <c r="B8815" s="57">
        <v>45839</v>
      </c>
      <c r="C8815" s="59">
        <v>1586801.73</v>
      </c>
      <c r="D8815" s="60">
        <v>15</v>
      </c>
      <c r="E8815" s="54">
        <v>23802.03</v>
      </c>
      <c r="F8815" s="54">
        <v>23578.52</v>
      </c>
      <c r="G8815" s="55">
        <v>0.99099999999999999</v>
      </c>
      <c r="H8815" s="53">
        <v>0</v>
      </c>
      <c r="I8815" s="53" t="s">
        <v>1408</v>
      </c>
    </row>
    <row r="8816" spans="1:9" ht="17.399999999999999" x14ac:dyDescent="0.3">
      <c r="A8816" s="53" t="s">
        <v>1323</v>
      </c>
      <c r="B8816" s="57">
        <v>45870</v>
      </c>
      <c r="C8816" s="59">
        <v>1547325.47</v>
      </c>
      <c r="D8816" s="60">
        <v>0</v>
      </c>
      <c r="E8816" s="54">
        <v>23209.88</v>
      </c>
      <c r="F8816" s="54">
        <v>23665.01</v>
      </c>
      <c r="G8816" s="55">
        <v>1.02</v>
      </c>
      <c r="H8816" s="53">
        <v>0</v>
      </c>
      <c r="I8816" s="53" t="s">
        <v>1408</v>
      </c>
    </row>
    <row r="8817" spans="1:9" ht="17.399999999999999" x14ac:dyDescent="0.3">
      <c r="A8817" s="53" t="s">
        <v>1323</v>
      </c>
      <c r="B8817" s="57">
        <v>45901</v>
      </c>
      <c r="C8817" s="59">
        <v>1509686.01</v>
      </c>
      <c r="D8817" s="60">
        <v>0</v>
      </c>
      <c r="E8817" s="54">
        <v>22645.29</v>
      </c>
      <c r="F8817" s="54">
        <v>23754.799999999999</v>
      </c>
      <c r="G8817" s="55">
        <v>1.0489999999999999</v>
      </c>
      <c r="H8817" s="53">
        <v>0</v>
      </c>
      <c r="I8817" s="53" t="s">
        <v>1408</v>
      </c>
    </row>
    <row r="8818" spans="1:9" ht="17.399999999999999" x14ac:dyDescent="0.3">
      <c r="A8818" s="53" t="s">
        <v>1323</v>
      </c>
      <c r="B8818" s="57">
        <v>45931</v>
      </c>
      <c r="C8818" s="59">
        <v>1476721.22</v>
      </c>
      <c r="D8818" s="60">
        <v>0</v>
      </c>
      <c r="E8818" s="54">
        <v>22150.82</v>
      </c>
      <c r="F8818" s="54">
        <v>21748.15</v>
      </c>
      <c r="G8818" s="55">
        <v>0.98199999999999998</v>
      </c>
      <c r="H8818" s="53">
        <v>0</v>
      </c>
      <c r="I8818" s="53" t="s">
        <v>1408</v>
      </c>
    </row>
    <row r="8819" spans="1:9" ht="17.399999999999999" x14ac:dyDescent="0.3">
      <c r="A8819" s="53" t="s">
        <v>1323</v>
      </c>
      <c r="B8819" s="57">
        <v>45962</v>
      </c>
      <c r="C8819" s="59">
        <v>1437784.68</v>
      </c>
      <c r="D8819" s="60">
        <v>15</v>
      </c>
      <c r="E8819" s="54">
        <v>21566.77</v>
      </c>
      <c r="F8819" s="54">
        <v>21643.439999999999</v>
      </c>
      <c r="G8819" s="55">
        <v>1.004</v>
      </c>
      <c r="H8819" s="53">
        <v>0</v>
      </c>
      <c r="I8819" s="53" t="s">
        <v>1408</v>
      </c>
    </row>
    <row r="8820" spans="1:9" ht="17.399999999999999" x14ac:dyDescent="0.3">
      <c r="A8820" s="53" t="s">
        <v>1323</v>
      </c>
      <c r="B8820" s="57">
        <v>45992</v>
      </c>
      <c r="C8820" s="59">
        <v>1407432.89</v>
      </c>
      <c r="D8820" s="60">
        <v>0</v>
      </c>
      <c r="E8820" s="54">
        <v>21111.49</v>
      </c>
      <c r="F8820" s="54">
        <v>22405.4</v>
      </c>
      <c r="G8820" s="55">
        <v>1.0609999999999999</v>
      </c>
      <c r="H8820" s="53">
        <v>0</v>
      </c>
      <c r="I8820" s="53" t="s">
        <v>1408</v>
      </c>
    </row>
    <row r="8821" spans="1:9" ht="17.399999999999999" x14ac:dyDescent="0.3">
      <c r="A8821" s="53" t="s">
        <v>1324</v>
      </c>
      <c r="B8821" s="57">
        <v>45658</v>
      </c>
      <c r="C8821" s="59">
        <v>2077138.66</v>
      </c>
      <c r="D8821" s="60">
        <v>0</v>
      </c>
      <c r="E8821" s="54">
        <v>31157.08</v>
      </c>
      <c r="F8821" s="54">
        <v>29958</v>
      </c>
      <c r="G8821" s="55">
        <v>0.96199999999999997</v>
      </c>
      <c r="H8821" s="53">
        <v>0</v>
      </c>
      <c r="I8821" s="53" t="s">
        <v>1408</v>
      </c>
    </row>
    <row r="8822" spans="1:9" ht="17.399999999999999" x14ac:dyDescent="0.3">
      <c r="A8822" s="53" t="s">
        <v>1324</v>
      </c>
      <c r="B8822" s="57">
        <v>45689</v>
      </c>
      <c r="C8822" s="59">
        <v>2008763.94</v>
      </c>
      <c r="D8822" s="60">
        <v>35</v>
      </c>
      <c r="E8822" s="54">
        <v>30131.46</v>
      </c>
      <c r="F8822" s="54">
        <v>13331.14</v>
      </c>
      <c r="G8822" s="55">
        <v>0.442</v>
      </c>
      <c r="H8822" s="53">
        <v>0</v>
      </c>
      <c r="I8822" s="53" t="s">
        <v>1410</v>
      </c>
    </row>
    <row r="8823" spans="1:9" ht="17.399999999999999" x14ac:dyDescent="0.3">
      <c r="A8823" s="53" t="s">
        <v>1324</v>
      </c>
      <c r="B8823" s="57">
        <v>45717</v>
      </c>
      <c r="C8823" s="59">
        <v>1946866.95</v>
      </c>
      <c r="D8823" s="60">
        <v>0</v>
      </c>
      <c r="E8823" s="54">
        <v>29203</v>
      </c>
      <c r="F8823" s="54">
        <v>33525.21</v>
      </c>
      <c r="G8823" s="55">
        <v>1.1479999999999999</v>
      </c>
      <c r="H8823" s="53">
        <v>0</v>
      </c>
      <c r="I8823" s="53" t="s">
        <v>1408</v>
      </c>
    </row>
    <row r="8824" spans="1:9" ht="17.399999999999999" x14ac:dyDescent="0.3">
      <c r="A8824" s="53" t="s">
        <v>1324</v>
      </c>
      <c r="B8824" s="57">
        <v>45748</v>
      </c>
      <c r="C8824" s="59">
        <v>1893626.97</v>
      </c>
      <c r="D8824" s="60">
        <v>0</v>
      </c>
      <c r="E8824" s="54">
        <v>28404.400000000001</v>
      </c>
      <c r="F8824" s="54">
        <v>31380.45</v>
      </c>
      <c r="G8824" s="55">
        <v>1.105</v>
      </c>
      <c r="H8824" s="53">
        <v>0</v>
      </c>
      <c r="I8824" s="53" t="s">
        <v>1408</v>
      </c>
    </row>
    <row r="8825" spans="1:9" ht="17.399999999999999" x14ac:dyDescent="0.3">
      <c r="A8825" s="53" t="s">
        <v>1324</v>
      </c>
      <c r="B8825" s="57">
        <v>45778</v>
      </c>
      <c r="C8825" s="59">
        <v>1838430.98</v>
      </c>
      <c r="D8825" s="60">
        <v>0</v>
      </c>
      <c r="E8825" s="54">
        <v>27576.46</v>
      </c>
      <c r="F8825" s="54">
        <v>30681.35</v>
      </c>
      <c r="G8825" s="55">
        <v>1.113</v>
      </c>
      <c r="H8825" s="53">
        <v>0</v>
      </c>
      <c r="I8825" s="53" t="s">
        <v>1408</v>
      </c>
    </row>
    <row r="8826" spans="1:9" ht="17.399999999999999" x14ac:dyDescent="0.3">
      <c r="A8826" s="53" t="s">
        <v>1324</v>
      </c>
      <c r="B8826" s="57">
        <v>45809</v>
      </c>
      <c r="C8826" s="59">
        <v>1782086.79</v>
      </c>
      <c r="D8826" s="60">
        <v>0</v>
      </c>
      <c r="E8826" s="54">
        <v>26731.3</v>
      </c>
      <c r="F8826" s="54">
        <v>30739.599999999999</v>
      </c>
      <c r="G8826" s="55">
        <v>1.1499999999999999</v>
      </c>
      <c r="H8826" s="53">
        <v>0</v>
      </c>
      <c r="I8826" s="53" t="s">
        <v>1408</v>
      </c>
    </row>
    <row r="8827" spans="1:9" ht="17.399999999999999" x14ac:dyDescent="0.3">
      <c r="A8827" s="53" t="s">
        <v>1324</v>
      </c>
      <c r="B8827" s="57">
        <v>45839</v>
      </c>
      <c r="C8827" s="59">
        <v>1724094.37</v>
      </c>
      <c r="D8827" s="60">
        <v>0</v>
      </c>
      <c r="E8827" s="54">
        <v>25861.42</v>
      </c>
      <c r="F8827" s="54">
        <v>28077.27</v>
      </c>
      <c r="G8827" s="55">
        <v>1.0860000000000001</v>
      </c>
      <c r="H8827" s="53">
        <v>0</v>
      </c>
      <c r="I8827" s="53" t="s">
        <v>1408</v>
      </c>
    </row>
    <row r="8828" spans="1:9" ht="17.399999999999999" x14ac:dyDescent="0.3">
      <c r="A8828" s="53" t="s">
        <v>1324</v>
      </c>
      <c r="B8828" s="57">
        <v>45870</v>
      </c>
      <c r="C8828" s="59">
        <v>1677870.26</v>
      </c>
      <c r="D8828" s="60">
        <v>0</v>
      </c>
      <c r="E8828" s="54">
        <v>25168.05</v>
      </c>
      <c r="F8828" s="54">
        <v>24219.07</v>
      </c>
      <c r="G8828" s="55">
        <v>0.96199999999999997</v>
      </c>
      <c r="H8828" s="53">
        <v>0</v>
      </c>
      <c r="I8828" s="53" t="s">
        <v>1408</v>
      </c>
    </row>
    <row r="8829" spans="1:9" ht="17.399999999999999" x14ac:dyDescent="0.3">
      <c r="A8829" s="53" t="s">
        <v>1324</v>
      </c>
      <c r="B8829" s="57">
        <v>45901</v>
      </c>
      <c r="C8829" s="59">
        <v>1624630.43</v>
      </c>
      <c r="D8829" s="60">
        <v>95</v>
      </c>
      <c r="E8829" s="54">
        <v>24369.46</v>
      </c>
      <c r="F8829" s="54">
        <v>7542.95</v>
      </c>
      <c r="G8829" s="55">
        <v>0.31</v>
      </c>
      <c r="H8829" s="53">
        <v>0</v>
      </c>
      <c r="I8829" s="53" t="s">
        <v>1409</v>
      </c>
    </row>
    <row r="8830" spans="1:9" ht="17.399999999999999" x14ac:dyDescent="0.3">
      <c r="A8830" s="53" t="s">
        <v>1324</v>
      </c>
      <c r="B8830" s="57">
        <v>45931</v>
      </c>
      <c r="C8830" s="59">
        <v>1575432.97</v>
      </c>
      <c r="D8830" s="60">
        <v>0</v>
      </c>
      <c r="E8830" s="54">
        <v>23631.49</v>
      </c>
      <c r="F8830" s="54">
        <v>26497.94</v>
      </c>
      <c r="G8830" s="55">
        <v>1.121</v>
      </c>
      <c r="H8830" s="53">
        <v>0</v>
      </c>
      <c r="I8830" s="53" t="s">
        <v>1408</v>
      </c>
    </row>
    <row r="8831" spans="1:9" ht="17.399999999999999" x14ac:dyDescent="0.3">
      <c r="A8831" s="53" t="s">
        <v>1324</v>
      </c>
      <c r="B8831" s="57">
        <v>45962</v>
      </c>
      <c r="C8831" s="59">
        <v>1526394.38</v>
      </c>
      <c r="D8831" s="60">
        <v>0</v>
      </c>
      <c r="E8831" s="54">
        <v>22895.919999999998</v>
      </c>
      <c r="F8831" s="54">
        <v>25840.45</v>
      </c>
      <c r="G8831" s="55">
        <v>1.129</v>
      </c>
      <c r="H8831" s="53">
        <v>0</v>
      </c>
      <c r="I8831" s="53" t="s">
        <v>1408</v>
      </c>
    </row>
    <row r="8832" spans="1:9" ht="17.399999999999999" x14ac:dyDescent="0.3">
      <c r="A8832" s="53" t="s">
        <v>1324</v>
      </c>
      <c r="B8832" s="57">
        <v>45992</v>
      </c>
      <c r="C8832" s="59">
        <v>1484561.53</v>
      </c>
      <c r="D8832" s="60">
        <v>0</v>
      </c>
      <c r="E8832" s="54">
        <v>22268.42</v>
      </c>
      <c r="F8832" s="54">
        <v>21350.58</v>
      </c>
      <c r="G8832" s="55">
        <v>0.95899999999999996</v>
      </c>
      <c r="H8832" s="53">
        <v>0</v>
      </c>
      <c r="I8832" s="53" t="s">
        <v>1408</v>
      </c>
    </row>
    <row r="8833" spans="1:9" ht="17.399999999999999" x14ac:dyDescent="0.3">
      <c r="A8833" s="53" t="s">
        <v>1325</v>
      </c>
      <c r="B8833" s="57">
        <v>45658</v>
      </c>
      <c r="C8833" s="59">
        <v>14921559.1</v>
      </c>
      <c r="D8833" s="60">
        <v>0</v>
      </c>
      <c r="E8833" s="54">
        <v>149215.59</v>
      </c>
      <c r="F8833" s="54">
        <v>141909.07</v>
      </c>
      <c r="G8833" s="55">
        <v>0.95099999999999996</v>
      </c>
      <c r="H8833" s="53">
        <v>0</v>
      </c>
      <c r="I8833" s="53" t="s">
        <v>1408</v>
      </c>
    </row>
    <row r="8834" spans="1:9" ht="17.399999999999999" x14ac:dyDescent="0.3">
      <c r="A8834" s="53" t="s">
        <v>1325</v>
      </c>
      <c r="B8834" s="57">
        <v>45689</v>
      </c>
      <c r="C8834" s="59">
        <v>14689793.050000001</v>
      </c>
      <c r="D8834" s="60">
        <v>15</v>
      </c>
      <c r="E8834" s="54">
        <v>146897.93</v>
      </c>
      <c r="F8834" s="54">
        <v>167306.19</v>
      </c>
      <c r="G8834" s="55">
        <v>1.139</v>
      </c>
      <c r="H8834" s="53">
        <v>0</v>
      </c>
      <c r="I8834" s="53" t="s">
        <v>1408</v>
      </c>
    </row>
    <row r="8835" spans="1:9" ht="17.399999999999999" x14ac:dyDescent="0.3">
      <c r="A8835" s="53" t="s">
        <v>1325</v>
      </c>
      <c r="B8835" s="57">
        <v>45717</v>
      </c>
      <c r="C8835" s="59">
        <v>14436398.9</v>
      </c>
      <c r="D8835" s="60">
        <v>0</v>
      </c>
      <c r="E8835" s="54">
        <v>144363.99</v>
      </c>
      <c r="F8835" s="54">
        <v>152616.85999999999</v>
      </c>
      <c r="G8835" s="55">
        <v>1.0569999999999999</v>
      </c>
      <c r="H8835" s="53">
        <v>0</v>
      </c>
      <c r="I8835" s="53" t="s">
        <v>1408</v>
      </c>
    </row>
    <row r="8836" spans="1:9" ht="17.399999999999999" x14ac:dyDescent="0.3">
      <c r="A8836" s="53" t="s">
        <v>1325</v>
      </c>
      <c r="B8836" s="57">
        <v>45748</v>
      </c>
      <c r="C8836" s="59">
        <v>14231758.210000001</v>
      </c>
      <c r="D8836" s="60">
        <v>0</v>
      </c>
      <c r="E8836" s="54">
        <v>142317.57999999999</v>
      </c>
      <c r="F8836" s="54">
        <v>148191.85</v>
      </c>
      <c r="G8836" s="55">
        <v>1.0409999999999999</v>
      </c>
      <c r="H8836" s="53">
        <v>0</v>
      </c>
      <c r="I8836" s="53" t="s">
        <v>1408</v>
      </c>
    </row>
    <row r="8837" spans="1:9" ht="17.399999999999999" x14ac:dyDescent="0.3">
      <c r="A8837" s="53" t="s">
        <v>1325</v>
      </c>
      <c r="B8837" s="57">
        <v>45778</v>
      </c>
      <c r="C8837" s="59">
        <v>14012057.800000001</v>
      </c>
      <c r="D8837" s="60">
        <v>65</v>
      </c>
      <c r="E8837" s="54">
        <v>140120.57999999999</v>
      </c>
      <c r="F8837" s="54">
        <v>86323.88</v>
      </c>
      <c r="G8837" s="55">
        <v>0.61599999999999999</v>
      </c>
      <c r="H8837" s="53">
        <v>0</v>
      </c>
      <c r="I8837" s="53" t="s">
        <v>1411</v>
      </c>
    </row>
    <row r="8838" spans="1:9" ht="17.399999999999999" x14ac:dyDescent="0.3">
      <c r="A8838" s="53" t="s">
        <v>1325</v>
      </c>
      <c r="B8838" s="57">
        <v>45809</v>
      </c>
      <c r="C8838" s="59">
        <v>13800060.640000001</v>
      </c>
      <c r="D8838" s="60">
        <v>0</v>
      </c>
      <c r="E8838" s="54">
        <v>138000.60999999999</v>
      </c>
      <c r="F8838" s="54">
        <v>153730.98000000001</v>
      </c>
      <c r="G8838" s="55">
        <v>1.1140000000000001</v>
      </c>
      <c r="H8838" s="53">
        <v>0</v>
      </c>
      <c r="I8838" s="53" t="s">
        <v>1408</v>
      </c>
    </row>
    <row r="8839" spans="1:9" ht="17.399999999999999" x14ac:dyDescent="0.3">
      <c r="A8839" s="53" t="s">
        <v>1325</v>
      </c>
      <c r="B8839" s="57">
        <v>45839</v>
      </c>
      <c r="C8839" s="59">
        <v>13549647.09</v>
      </c>
      <c r="D8839" s="60">
        <v>0</v>
      </c>
      <c r="E8839" s="54">
        <v>135496.47</v>
      </c>
      <c r="F8839" s="54">
        <v>145813.31</v>
      </c>
      <c r="G8839" s="55">
        <v>1.0760000000000001</v>
      </c>
      <c r="H8839" s="53">
        <v>0</v>
      </c>
      <c r="I8839" s="53" t="s">
        <v>1408</v>
      </c>
    </row>
    <row r="8840" spans="1:9" ht="17.399999999999999" x14ac:dyDescent="0.3">
      <c r="A8840" s="53" t="s">
        <v>1325</v>
      </c>
      <c r="B8840" s="57">
        <v>45870</v>
      </c>
      <c r="C8840" s="59">
        <v>13295914.560000001</v>
      </c>
      <c r="D8840" s="60">
        <v>15</v>
      </c>
      <c r="E8840" s="54">
        <v>132959.15</v>
      </c>
      <c r="F8840" s="54">
        <v>141799.07</v>
      </c>
      <c r="G8840" s="55">
        <v>1.0660000000000001</v>
      </c>
      <c r="H8840" s="53">
        <v>0</v>
      </c>
      <c r="I8840" s="53" t="s">
        <v>1408</v>
      </c>
    </row>
    <row r="8841" spans="1:9" ht="17.399999999999999" x14ac:dyDescent="0.3">
      <c r="A8841" s="53" t="s">
        <v>1325</v>
      </c>
      <c r="B8841" s="57">
        <v>45901</v>
      </c>
      <c r="C8841" s="59">
        <v>13101169.66</v>
      </c>
      <c r="D8841" s="60">
        <v>0</v>
      </c>
      <c r="E8841" s="54">
        <v>131011.7</v>
      </c>
      <c r="F8841" s="54">
        <v>124801.47</v>
      </c>
      <c r="G8841" s="55">
        <v>0.95299999999999996</v>
      </c>
      <c r="H8841" s="53">
        <v>0</v>
      </c>
      <c r="I8841" s="53" t="s">
        <v>1408</v>
      </c>
    </row>
    <row r="8842" spans="1:9" ht="17.399999999999999" x14ac:dyDescent="0.3">
      <c r="A8842" s="53" t="s">
        <v>1325</v>
      </c>
      <c r="B8842" s="57">
        <v>45931</v>
      </c>
      <c r="C8842" s="59">
        <v>12857189</v>
      </c>
      <c r="D8842" s="60">
        <v>15</v>
      </c>
      <c r="E8842" s="54">
        <v>128571.89</v>
      </c>
      <c r="F8842" s="54">
        <v>127493.87</v>
      </c>
      <c r="G8842" s="55">
        <v>0.99199999999999999</v>
      </c>
      <c r="H8842" s="53">
        <v>0</v>
      </c>
      <c r="I8842" s="53" t="s">
        <v>1408</v>
      </c>
    </row>
    <row r="8843" spans="1:9" ht="17.399999999999999" x14ac:dyDescent="0.3">
      <c r="A8843" s="53" t="s">
        <v>1325</v>
      </c>
      <c r="B8843" s="57">
        <v>45962</v>
      </c>
      <c r="C8843" s="59">
        <v>12638152.01</v>
      </c>
      <c r="D8843" s="60">
        <v>15</v>
      </c>
      <c r="E8843" s="54">
        <v>126381.52</v>
      </c>
      <c r="F8843" s="54">
        <v>135225.79999999999</v>
      </c>
      <c r="G8843" s="55">
        <v>1.07</v>
      </c>
      <c r="H8843" s="53">
        <v>0</v>
      </c>
      <c r="I8843" s="53" t="s">
        <v>1408</v>
      </c>
    </row>
    <row r="8844" spans="1:9" ht="17.399999999999999" x14ac:dyDescent="0.3">
      <c r="A8844" s="53" t="s">
        <v>1325</v>
      </c>
      <c r="B8844" s="57">
        <v>45992</v>
      </c>
      <c r="C8844" s="59">
        <v>12408233.99</v>
      </c>
      <c r="D8844" s="60">
        <v>0</v>
      </c>
      <c r="E8844" s="54">
        <v>124082.34</v>
      </c>
      <c r="F8844" s="54">
        <v>126930.13</v>
      </c>
      <c r="G8844" s="55">
        <v>1.0229999999999999</v>
      </c>
      <c r="H8844" s="53">
        <v>0</v>
      </c>
      <c r="I8844" s="53" t="s">
        <v>1408</v>
      </c>
    </row>
    <row r="8845" spans="1:9" ht="17.399999999999999" x14ac:dyDescent="0.3">
      <c r="A8845" s="53" t="s">
        <v>1326</v>
      </c>
      <c r="B8845" s="57">
        <v>45658</v>
      </c>
      <c r="C8845" s="59">
        <v>4067304.73</v>
      </c>
      <c r="D8845" s="60">
        <v>0</v>
      </c>
      <c r="E8845" s="54">
        <v>61009.57</v>
      </c>
      <c r="F8845" s="54">
        <v>63394.71</v>
      </c>
      <c r="G8845" s="55">
        <v>1.0389999999999999</v>
      </c>
      <c r="H8845" s="53">
        <v>0</v>
      </c>
      <c r="I8845" s="53" t="s">
        <v>1408</v>
      </c>
    </row>
    <row r="8846" spans="1:9" ht="17.399999999999999" x14ac:dyDescent="0.3">
      <c r="A8846" s="53" t="s">
        <v>1326</v>
      </c>
      <c r="B8846" s="57">
        <v>45689</v>
      </c>
      <c r="C8846" s="59">
        <v>3947207.74</v>
      </c>
      <c r="D8846" s="60">
        <v>15</v>
      </c>
      <c r="E8846" s="54">
        <v>59208.12</v>
      </c>
      <c r="F8846" s="54">
        <v>62486.62</v>
      </c>
      <c r="G8846" s="55">
        <v>1.0549999999999999</v>
      </c>
      <c r="H8846" s="53">
        <v>0</v>
      </c>
      <c r="I8846" s="53" t="s">
        <v>1408</v>
      </c>
    </row>
    <row r="8847" spans="1:9" ht="17.399999999999999" x14ac:dyDescent="0.3">
      <c r="A8847" s="53" t="s">
        <v>1326</v>
      </c>
      <c r="B8847" s="57">
        <v>45717</v>
      </c>
      <c r="C8847" s="59">
        <v>3841169.45</v>
      </c>
      <c r="D8847" s="60">
        <v>0</v>
      </c>
      <c r="E8847" s="54">
        <v>57617.54</v>
      </c>
      <c r="F8847" s="54">
        <v>56676.07</v>
      </c>
      <c r="G8847" s="55">
        <v>0.98399999999999999</v>
      </c>
      <c r="H8847" s="53">
        <v>0</v>
      </c>
      <c r="I8847" s="53" t="s">
        <v>1408</v>
      </c>
    </row>
    <row r="8848" spans="1:9" ht="17.399999999999999" x14ac:dyDescent="0.3">
      <c r="A8848" s="53" t="s">
        <v>1326</v>
      </c>
      <c r="B8848" s="57">
        <v>45748</v>
      </c>
      <c r="C8848" s="59">
        <v>3717879.66</v>
      </c>
      <c r="D8848" s="60">
        <v>0</v>
      </c>
      <c r="E8848" s="54">
        <v>55768.19</v>
      </c>
      <c r="F8848" s="54">
        <v>60980.51</v>
      </c>
      <c r="G8848" s="55">
        <v>1.093</v>
      </c>
      <c r="H8848" s="53">
        <v>0</v>
      </c>
      <c r="I8848" s="53" t="s">
        <v>1408</v>
      </c>
    </row>
    <row r="8849" spans="1:9" ht="17.399999999999999" x14ac:dyDescent="0.3">
      <c r="A8849" s="53" t="s">
        <v>1326</v>
      </c>
      <c r="B8849" s="57">
        <v>45778</v>
      </c>
      <c r="C8849" s="59">
        <v>3617443.59</v>
      </c>
      <c r="D8849" s="60">
        <v>0</v>
      </c>
      <c r="E8849" s="54">
        <v>54261.65</v>
      </c>
      <c r="F8849" s="54">
        <v>59988.1</v>
      </c>
      <c r="G8849" s="55">
        <v>1.1060000000000001</v>
      </c>
      <c r="H8849" s="53">
        <v>0</v>
      </c>
      <c r="I8849" s="53" t="s">
        <v>1408</v>
      </c>
    </row>
    <row r="8850" spans="1:9" ht="17.399999999999999" x14ac:dyDescent="0.3">
      <c r="A8850" s="53" t="s">
        <v>1326</v>
      </c>
      <c r="B8850" s="57">
        <v>45809</v>
      </c>
      <c r="C8850" s="59">
        <v>3504269.56</v>
      </c>
      <c r="D8850" s="60">
        <v>0</v>
      </c>
      <c r="E8850" s="54">
        <v>52564.04</v>
      </c>
      <c r="F8850" s="54">
        <v>54933.19</v>
      </c>
      <c r="G8850" s="55">
        <v>1.0449999999999999</v>
      </c>
      <c r="H8850" s="53">
        <v>0</v>
      </c>
      <c r="I8850" s="53" t="s">
        <v>1408</v>
      </c>
    </row>
    <row r="8851" spans="1:9" ht="17.399999999999999" x14ac:dyDescent="0.3">
      <c r="A8851" s="53" t="s">
        <v>1326</v>
      </c>
      <c r="B8851" s="57">
        <v>45839</v>
      </c>
      <c r="C8851" s="59">
        <v>3406329.91</v>
      </c>
      <c r="D8851" s="60">
        <v>15</v>
      </c>
      <c r="E8851" s="54">
        <v>51094.95</v>
      </c>
      <c r="F8851" s="54">
        <v>48756.74</v>
      </c>
      <c r="G8851" s="55">
        <v>0.95399999999999996</v>
      </c>
      <c r="H8851" s="53">
        <v>0</v>
      </c>
      <c r="I8851" s="53" t="s">
        <v>1408</v>
      </c>
    </row>
    <row r="8852" spans="1:9" ht="17.399999999999999" x14ac:dyDescent="0.3">
      <c r="A8852" s="53" t="s">
        <v>1326</v>
      </c>
      <c r="B8852" s="57">
        <v>45870</v>
      </c>
      <c r="C8852" s="59">
        <v>3294584.89</v>
      </c>
      <c r="D8852" s="60">
        <v>0</v>
      </c>
      <c r="E8852" s="54">
        <v>49418.77</v>
      </c>
      <c r="F8852" s="54">
        <v>55002.76</v>
      </c>
      <c r="G8852" s="55">
        <v>1.113</v>
      </c>
      <c r="H8852" s="53">
        <v>0</v>
      </c>
      <c r="I8852" s="53" t="s">
        <v>1408</v>
      </c>
    </row>
    <row r="8853" spans="1:9" ht="17.399999999999999" x14ac:dyDescent="0.3">
      <c r="A8853" s="53" t="s">
        <v>1326</v>
      </c>
      <c r="B8853" s="57">
        <v>45901</v>
      </c>
      <c r="C8853" s="59">
        <v>3200834.69</v>
      </c>
      <c r="D8853" s="60">
        <v>0</v>
      </c>
      <c r="E8853" s="54">
        <v>48012.52</v>
      </c>
      <c r="F8853" s="54">
        <v>46291.63</v>
      </c>
      <c r="G8853" s="55">
        <v>0.96399999999999997</v>
      </c>
      <c r="H8853" s="53">
        <v>0</v>
      </c>
      <c r="I8853" s="53" t="s">
        <v>1408</v>
      </c>
    </row>
    <row r="8854" spans="1:9" ht="17.399999999999999" x14ac:dyDescent="0.3">
      <c r="A8854" s="53" t="s">
        <v>1326</v>
      </c>
      <c r="B8854" s="57">
        <v>45931</v>
      </c>
      <c r="C8854" s="59">
        <v>3110590.56</v>
      </c>
      <c r="D8854" s="60">
        <v>0</v>
      </c>
      <c r="E8854" s="54">
        <v>46658.86</v>
      </c>
      <c r="F8854" s="54">
        <v>47597.36</v>
      </c>
      <c r="G8854" s="55">
        <v>1.02</v>
      </c>
      <c r="H8854" s="53">
        <v>0</v>
      </c>
      <c r="I8854" s="53" t="s">
        <v>1408</v>
      </c>
    </row>
    <row r="8855" spans="1:9" ht="17.399999999999999" x14ac:dyDescent="0.3">
      <c r="A8855" s="53" t="s">
        <v>1326</v>
      </c>
      <c r="B8855" s="57">
        <v>45962</v>
      </c>
      <c r="C8855" s="59">
        <v>3021851.72</v>
      </c>
      <c r="D8855" s="60">
        <v>0</v>
      </c>
      <c r="E8855" s="54">
        <v>45327.78</v>
      </c>
      <c r="F8855" s="54">
        <v>50678.01</v>
      </c>
      <c r="G8855" s="55">
        <v>1.1180000000000001</v>
      </c>
      <c r="H8855" s="53">
        <v>0</v>
      </c>
      <c r="I8855" s="53" t="s">
        <v>1408</v>
      </c>
    </row>
    <row r="8856" spans="1:9" ht="17.399999999999999" x14ac:dyDescent="0.3">
      <c r="A8856" s="53" t="s">
        <v>1326</v>
      </c>
      <c r="B8856" s="57">
        <v>45992</v>
      </c>
      <c r="C8856" s="59">
        <v>2937079.36</v>
      </c>
      <c r="D8856" s="60">
        <v>0</v>
      </c>
      <c r="E8856" s="54">
        <v>44056.19</v>
      </c>
      <c r="F8856" s="54">
        <v>48017.13</v>
      </c>
      <c r="G8856" s="55">
        <v>1.0900000000000001</v>
      </c>
      <c r="H8856" s="53">
        <v>0</v>
      </c>
      <c r="I8856" s="53" t="s">
        <v>1408</v>
      </c>
    </row>
    <row r="8857" spans="1:9" ht="17.399999999999999" x14ac:dyDescent="0.3">
      <c r="A8857" s="53" t="s">
        <v>1327</v>
      </c>
      <c r="B8857" s="57">
        <v>45870</v>
      </c>
      <c r="C8857" s="59">
        <v>10579883.52</v>
      </c>
      <c r="D8857" s="60">
        <v>35</v>
      </c>
      <c r="E8857" s="54">
        <v>158698.25</v>
      </c>
      <c r="F8857" s="54">
        <v>109341.78</v>
      </c>
      <c r="G8857" s="55">
        <v>0.68899999999999995</v>
      </c>
      <c r="H8857" s="53">
        <v>0</v>
      </c>
      <c r="I8857" s="53" t="s">
        <v>1410</v>
      </c>
    </row>
    <row r="8858" spans="1:9" ht="17.399999999999999" x14ac:dyDescent="0.3">
      <c r="A8858" s="53" t="s">
        <v>1327</v>
      </c>
      <c r="B8858" s="57">
        <v>45901</v>
      </c>
      <c r="C8858" s="59">
        <v>10351475.24</v>
      </c>
      <c r="D8858" s="60">
        <v>0</v>
      </c>
      <c r="E8858" s="54">
        <v>155272.13</v>
      </c>
      <c r="F8858" s="54">
        <v>169702.29</v>
      </c>
      <c r="G8858" s="55">
        <v>1.093</v>
      </c>
      <c r="H8858" s="53">
        <v>0</v>
      </c>
      <c r="I8858" s="53" t="s">
        <v>1408</v>
      </c>
    </row>
    <row r="8859" spans="1:9" ht="17.399999999999999" x14ac:dyDescent="0.3">
      <c r="A8859" s="53" t="s">
        <v>1327</v>
      </c>
      <c r="B8859" s="57">
        <v>45931</v>
      </c>
      <c r="C8859" s="59">
        <v>10070689.66</v>
      </c>
      <c r="D8859" s="60">
        <v>35</v>
      </c>
      <c r="E8859" s="54">
        <v>151060.34</v>
      </c>
      <c r="F8859" s="54">
        <v>97876.58</v>
      </c>
      <c r="G8859" s="55">
        <v>0.64800000000000002</v>
      </c>
      <c r="H8859" s="53">
        <v>0</v>
      </c>
      <c r="I8859" s="53" t="s">
        <v>1410</v>
      </c>
    </row>
    <row r="8860" spans="1:9" ht="17.399999999999999" x14ac:dyDescent="0.3">
      <c r="A8860" s="53" t="s">
        <v>1327</v>
      </c>
      <c r="B8860" s="57">
        <v>45962</v>
      </c>
      <c r="C8860" s="59">
        <v>9830442.0500000007</v>
      </c>
      <c r="D8860" s="60">
        <v>0</v>
      </c>
      <c r="E8860" s="54">
        <v>147456.63</v>
      </c>
      <c r="F8860" s="54">
        <v>150949.35</v>
      </c>
      <c r="G8860" s="55">
        <v>1.024</v>
      </c>
      <c r="H8860" s="53">
        <v>0</v>
      </c>
      <c r="I8860" s="53" t="s">
        <v>1408</v>
      </c>
    </row>
    <row r="8861" spans="1:9" ht="17.399999999999999" x14ac:dyDescent="0.3">
      <c r="A8861" s="53" t="s">
        <v>1327</v>
      </c>
      <c r="B8861" s="57">
        <v>45992</v>
      </c>
      <c r="C8861" s="59">
        <v>9566878.3699999992</v>
      </c>
      <c r="D8861" s="60">
        <v>0</v>
      </c>
      <c r="E8861" s="54">
        <v>143503.18</v>
      </c>
      <c r="F8861" s="54">
        <v>143701.1</v>
      </c>
      <c r="G8861" s="55">
        <v>1.0009999999999999</v>
      </c>
      <c r="H8861" s="53">
        <v>0</v>
      </c>
      <c r="I8861" s="53" t="s">
        <v>1408</v>
      </c>
    </row>
    <row r="8862" spans="1:9" ht="17.399999999999999" x14ac:dyDescent="0.3">
      <c r="A8862" s="53" t="s">
        <v>1328</v>
      </c>
      <c r="B8862" s="57">
        <v>45658</v>
      </c>
      <c r="C8862" s="59">
        <v>3398809.32</v>
      </c>
      <c r="D8862" s="60">
        <v>35</v>
      </c>
      <c r="E8862" s="54">
        <v>50982.14</v>
      </c>
      <c r="F8862" s="54">
        <v>45140.83</v>
      </c>
      <c r="G8862" s="55">
        <v>0.88500000000000001</v>
      </c>
      <c r="H8862" s="53">
        <v>0</v>
      </c>
      <c r="I8862" s="53" t="s">
        <v>1410</v>
      </c>
    </row>
    <row r="8863" spans="1:9" ht="17.399999999999999" x14ac:dyDescent="0.3">
      <c r="A8863" s="53" t="s">
        <v>1328</v>
      </c>
      <c r="B8863" s="57">
        <v>45689</v>
      </c>
      <c r="C8863" s="59">
        <v>3305176.81</v>
      </c>
      <c r="D8863" s="60">
        <v>15</v>
      </c>
      <c r="E8863" s="54">
        <v>49577.65</v>
      </c>
      <c r="F8863" s="54">
        <v>51577.79</v>
      </c>
      <c r="G8863" s="55">
        <v>1.04</v>
      </c>
      <c r="H8863" s="53">
        <v>0</v>
      </c>
      <c r="I8863" s="53" t="s">
        <v>1408</v>
      </c>
    </row>
    <row r="8864" spans="1:9" ht="17.399999999999999" x14ac:dyDescent="0.3">
      <c r="A8864" s="53" t="s">
        <v>1328</v>
      </c>
      <c r="B8864" s="57">
        <v>45717</v>
      </c>
      <c r="C8864" s="59">
        <v>3232753.24</v>
      </c>
      <c r="D8864" s="60">
        <v>0</v>
      </c>
      <c r="E8864" s="54">
        <v>48491.3</v>
      </c>
      <c r="F8864" s="54">
        <v>54915.03</v>
      </c>
      <c r="G8864" s="55">
        <v>1.1319999999999999</v>
      </c>
      <c r="H8864" s="53">
        <v>0</v>
      </c>
      <c r="I8864" s="53" t="s">
        <v>1408</v>
      </c>
    </row>
    <row r="8865" spans="1:9" ht="17.399999999999999" x14ac:dyDescent="0.3">
      <c r="A8865" s="53" t="s">
        <v>1328</v>
      </c>
      <c r="B8865" s="57">
        <v>45748</v>
      </c>
      <c r="C8865" s="59">
        <v>3156221.04</v>
      </c>
      <c r="D8865" s="60">
        <v>15</v>
      </c>
      <c r="E8865" s="54">
        <v>47343.32</v>
      </c>
      <c r="F8865" s="54">
        <v>46536.11</v>
      </c>
      <c r="G8865" s="55">
        <v>0.98299999999999998</v>
      </c>
      <c r="H8865" s="53">
        <v>0</v>
      </c>
      <c r="I8865" s="53" t="s">
        <v>1408</v>
      </c>
    </row>
    <row r="8866" spans="1:9" ht="17.399999999999999" x14ac:dyDescent="0.3">
      <c r="A8866" s="53" t="s">
        <v>1328</v>
      </c>
      <c r="B8866" s="57">
        <v>45778</v>
      </c>
      <c r="C8866" s="59">
        <v>3078392.69</v>
      </c>
      <c r="D8866" s="60">
        <v>0</v>
      </c>
      <c r="E8866" s="54">
        <v>46175.89</v>
      </c>
      <c r="F8866" s="54">
        <v>52626.31</v>
      </c>
      <c r="G8866" s="55">
        <v>1.1399999999999999</v>
      </c>
      <c r="H8866" s="53">
        <v>0</v>
      </c>
      <c r="I8866" s="53" t="s">
        <v>1408</v>
      </c>
    </row>
    <row r="8867" spans="1:9" ht="17.399999999999999" x14ac:dyDescent="0.3">
      <c r="A8867" s="53" t="s">
        <v>1328</v>
      </c>
      <c r="B8867" s="57">
        <v>45809</v>
      </c>
      <c r="C8867" s="59">
        <v>3012731.16</v>
      </c>
      <c r="D8867" s="60">
        <v>35</v>
      </c>
      <c r="E8867" s="54">
        <v>45190.97</v>
      </c>
      <c r="F8867" s="54">
        <v>28374.41</v>
      </c>
      <c r="G8867" s="55">
        <v>0.628</v>
      </c>
      <c r="H8867" s="53">
        <v>0</v>
      </c>
      <c r="I8867" s="53" t="s">
        <v>1410</v>
      </c>
    </row>
    <row r="8868" spans="1:9" ht="17.399999999999999" x14ac:dyDescent="0.3">
      <c r="A8868" s="53" t="s">
        <v>1328</v>
      </c>
      <c r="B8868" s="57">
        <v>45839</v>
      </c>
      <c r="C8868" s="59">
        <v>2947478.55</v>
      </c>
      <c r="D8868" s="60">
        <v>35</v>
      </c>
      <c r="E8868" s="54">
        <v>44212.18</v>
      </c>
      <c r="F8868" s="54">
        <v>18014.37</v>
      </c>
      <c r="G8868" s="55">
        <v>0.40699999999999997</v>
      </c>
      <c r="H8868" s="53">
        <v>0</v>
      </c>
      <c r="I8868" s="53" t="s">
        <v>1410</v>
      </c>
    </row>
    <row r="8869" spans="1:9" ht="17.399999999999999" x14ac:dyDescent="0.3">
      <c r="A8869" s="53" t="s">
        <v>1328</v>
      </c>
      <c r="B8869" s="57">
        <v>45870</v>
      </c>
      <c r="C8869" s="59">
        <v>2870724.7</v>
      </c>
      <c r="D8869" s="60">
        <v>0</v>
      </c>
      <c r="E8869" s="54">
        <v>43060.87</v>
      </c>
      <c r="F8869" s="54">
        <v>40969.33</v>
      </c>
      <c r="G8869" s="55">
        <v>0.95099999999999996</v>
      </c>
      <c r="H8869" s="53">
        <v>0</v>
      </c>
      <c r="I8869" s="53" t="s">
        <v>1408</v>
      </c>
    </row>
    <row r="8870" spans="1:9" ht="17.399999999999999" x14ac:dyDescent="0.3">
      <c r="A8870" s="53" t="s">
        <v>1328</v>
      </c>
      <c r="B8870" s="57">
        <v>45901</v>
      </c>
      <c r="C8870" s="59">
        <v>2790445.7</v>
      </c>
      <c r="D8870" s="60">
        <v>35</v>
      </c>
      <c r="E8870" s="54">
        <v>41856.69</v>
      </c>
      <c r="F8870" s="54">
        <v>35630.1</v>
      </c>
      <c r="G8870" s="55">
        <v>0.85099999999999998</v>
      </c>
      <c r="H8870" s="53">
        <v>0</v>
      </c>
      <c r="I8870" s="53" t="s">
        <v>1410</v>
      </c>
    </row>
    <row r="8871" spans="1:9" ht="17.399999999999999" x14ac:dyDescent="0.3">
      <c r="A8871" s="53" t="s">
        <v>1328</v>
      </c>
      <c r="B8871" s="57">
        <v>45931</v>
      </c>
      <c r="C8871" s="59">
        <v>2727944.44</v>
      </c>
      <c r="D8871" s="60">
        <v>0</v>
      </c>
      <c r="E8871" s="54">
        <v>40919.17</v>
      </c>
      <c r="F8871" s="54">
        <v>42846.67</v>
      </c>
      <c r="G8871" s="55">
        <v>1.0469999999999999</v>
      </c>
      <c r="H8871" s="53">
        <v>0</v>
      </c>
      <c r="I8871" s="53" t="s">
        <v>1408</v>
      </c>
    </row>
    <row r="8872" spans="1:9" ht="17.399999999999999" x14ac:dyDescent="0.3">
      <c r="A8872" s="53" t="s">
        <v>1328</v>
      </c>
      <c r="B8872" s="57">
        <v>45962</v>
      </c>
      <c r="C8872" s="59">
        <v>2659154.2000000002</v>
      </c>
      <c r="D8872" s="60">
        <v>15</v>
      </c>
      <c r="E8872" s="54">
        <v>39887.31</v>
      </c>
      <c r="F8872" s="54">
        <v>40903.120000000003</v>
      </c>
      <c r="G8872" s="55">
        <v>1.0249999999999999</v>
      </c>
      <c r="H8872" s="53">
        <v>0</v>
      </c>
      <c r="I8872" s="53" t="s">
        <v>1408</v>
      </c>
    </row>
    <row r="8873" spans="1:9" ht="17.399999999999999" x14ac:dyDescent="0.3">
      <c r="A8873" s="53" t="s">
        <v>1328</v>
      </c>
      <c r="B8873" s="57">
        <v>45992</v>
      </c>
      <c r="C8873" s="59">
        <v>2590102.98</v>
      </c>
      <c r="D8873" s="60">
        <v>0</v>
      </c>
      <c r="E8873" s="54">
        <v>38851.54</v>
      </c>
      <c r="F8873" s="54">
        <v>42628.29</v>
      </c>
      <c r="G8873" s="55">
        <v>1.097</v>
      </c>
      <c r="H8873" s="53">
        <v>0</v>
      </c>
      <c r="I8873" s="53" t="s">
        <v>1408</v>
      </c>
    </row>
    <row r="8874" spans="1:9" ht="17.399999999999999" x14ac:dyDescent="0.3">
      <c r="A8874" s="53" t="s">
        <v>1329</v>
      </c>
      <c r="B8874" s="57">
        <v>45658</v>
      </c>
      <c r="C8874" s="59">
        <v>717441.16</v>
      </c>
      <c r="D8874" s="60">
        <v>0</v>
      </c>
      <c r="E8874" s="54">
        <v>10761.62</v>
      </c>
      <c r="F8874" s="54">
        <v>11678.39</v>
      </c>
      <c r="G8874" s="55">
        <v>1.085</v>
      </c>
      <c r="H8874" s="53">
        <v>0</v>
      </c>
      <c r="I8874" s="53" t="s">
        <v>1408</v>
      </c>
    </row>
    <row r="8875" spans="1:9" ht="17.399999999999999" x14ac:dyDescent="0.3">
      <c r="A8875" s="53" t="s">
        <v>1329</v>
      </c>
      <c r="B8875" s="57">
        <v>45689</v>
      </c>
      <c r="C8875" s="59">
        <v>695703.24</v>
      </c>
      <c r="D8875" s="60">
        <v>0</v>
      </c>
      <c r="E8875" s="54">
        <v>10435.549999999999</v>
      </c>
      <c r="F8875" s="54">
        <v>11771</v>
      </c>
      <c r="G8875" s="55">
        <v>1.1279999999999999</v>
      </c>
      <c r="H8875" s="53">
        <v>0</v>
      </c>
      <c r="I8875" s="53" t="s">
        <v>1408</v>
      </c>
    </row>
    <row r="8876" spans="1:9" ht="17.399999999999999" x14ac:dyDescent="0.3">
      <c r="A8876" s="53" t="s">
        <v>1329</v>
      </c>
      <c r="B8876" s="57">
        <v>45717</v>
      </c>
      <c r="C8876" s="59">
        <v>674731.13</v>
      </c>
      <c r="D8876" s="60">
        <v>65</v>
      </c>
      <c r="E8876" s="54">
        <v>10120.969999999999</v>
      </c>
      <c r="F8876" s="54">
        <v>5848.53</v>
      </c>
      <c r="G8876" s="55">
        <v>0.57799999999999996</v>
      </c>
      <c r="H8876" s="53">
        <v>0</v>
      </c>
      <c r="I8876" s="53" t="s">
        <v>1411</v>
      </c>
    </row>
    <row r="8877" spans="1:9" ht="17.399999999999999" x14ac:dyDescent="0.3">
      <c r="A8877" s="53" t="s">
        <v>1329</v>
      </c>
      <c r="B8877" s="57">
        <v>45748</v>
      </c>
      <c r="C8877" s="59">
        <v>656797.56000000006</v>
      </c>
      <c r="D8877" s="60">
        <v>35</v>
      </c>
      <c r="E8877" s="54">
        <v>9851.9599999999991</v>
      </c>
      <c r="F8877" s="54">
        <v>8208.32</v>
      </c>
      <c r="G8877" s="55">
        <v>0.83299999999999996</v>
      </c>
      <c r="H8877" s="53">
        <v>0</v>
      </c>
      <c r="I8877" s="53" t="s">
        <v>1410</v>
      </c>
    </row>
    <row r="8878" spans="1:9" ht="17.399999999999999" x14ac:dyDescent="0.3">
      <c r="A8878" s="53" t="s">
        <v>1329</v>
      </c>
      <c r="B8878" s="57">
        <v>45778</v>
      </c>
      <c r="C8878" s="59">
        <v>638640.57999999996</v>
      </c>
      <c r="D8878" s="60">
        <v>35</v>
      </c>
      <c r="E8878" s="54">
        <v>9579.61</v>
      </c>
      <c r="F8878" s="54">
        <v>7702.71</v>
      </c>
      <c r="G8878" s="55">
        <v>0.80400000000000005</v>
      </c>
      <c r="H8878" s="53">
        <v>0</v>
      </c>
      <c r="I8878" s="53" t="s">
        <v>1410</v>
      </c>
    </row>
    <row r="8879" spans="1:9" ht="17.399999999999999" x14ac:dyDescent="0.3">
      <c r="A8879" s="53" t="s">
        <v>1329</v>
      </c>
      <c r="B8879" s="57">
        <v>45809</v>
      </c>
      <c r="C8879" s="59">
        <v>620902.44999999995</v>
      </c>
      <c r="D8879" s="60">
        <v>0</v>
      </c>
      <c r="E8879" s="54">
        <v>9313.5400000000009</v>
      </c>
      <c r="F8879" s="54">
        <v>9077.61</v>
      </c>
      <c r="G8879" s="55">
        <v>0.97499999999999998</v>
      </c>
      <c r="H8879" s="53">
        <v>0</v>
      </c>
      <c r="I8879" s="53" t="s">
        <v>1408</v>
      </c>
    </row>
    <row r="8880" spans="1:9" ht="17.399999999999999" x14ac:dyDescent="0.3">
      <c r="A8880" s="53" t="s">
        <v>1329</v>
      </c>
      <c r="B8880" s="57">
        <v>45839</v>
      </c>
      <c r="C8880" s="59">
        <v>603235.68999999994</v>
      </c>
      <c r="D8880" s="60">
        <v>0</v>
      </c>
      <c r="E8880" s="54">
        <v>9048.5400000000009</v>
      </c>
      <c r="F8880" s="54">
        <v>9115.49</v>
      </c>
      <c r="G8880" s="55">
        <v>1.0069999999999999</v>
      </c>
      <c r="H8880" s="53">
        <v>0</v>
      </c>
      <c r="I8880" s="53" t="s">
        <v>1408</v>
      </c>
    </row>
    <row r="8881" spans="1:9" ht="17.399999999999999" x14ac:dyDescent="0.3">
      <c r="A8881" s="53" t="s">
        <v>1329</v>
      </c>
      <c r="B8881" s="57">
        <v>45870</v>
      </c>
      <c r="C8881" s="59">
        <v>585410.42000000004</v>
      </c>
      <c r="D8881" s="60">
        <v>35</v>
      </c>
      <c r="E8881" s="54">
        <v>8781.16</v>
      </c>
      <c r="F8881" s="54">
        <v>4930.88</v>
      </c>
      <c r="G8881" s="55">
        <v>0.56200000000000006</v>
      </c>
      <c r="H8881" s="53">
        <v>0</v>
      </c>
      <c r="I8881" s="53" t="s">
        <v>1410</v>
      </c>
    </row>
    <row r="8882" spans="1:9" ht="17.399999999999999" x14ac:dyDescent="0.3">
      <c r="A8882" s="53" t="s">
        <v>1329</v>
      </c>
      <c r="B8882" s="57">
        <v>45901</v>
      </c>
      <c r="C8882" s="59">
        <v>569013.11</v>
      </c>
      <c r="D8882" s="60">
        <v>0</v>
      </c>
      <c r="E8882" s="54">
        <v>8535.2000000000007</v>
      </c>
      <c r="F8882" s="54">
        <v>9062.9</v>
      </c>
      <c r="G8882" s="55">
        <v>1.0620000000000001</v>
      </c>
      <c r="H8882" s="53">
        <v>0</v>
      </c>
      <c r="I8882" s="53" t="s">
        <v>1408</v>
      </c>
    </row>
    <row r="8883" spans="1:9" ht="17.399999999999999" x14ac:dyDescent="0.3">
      <c r="A8883" s="53" t="s">
        <v>1329</v>
      </c>
      <c r="B8883" s="57">
        <v>45931</v>
      </c>
      <c r="C8883" s="59">
        <v>552041.92000000004</v>
      </c>
      <c r="D8883" s="60">
        <v>185</v>
      </c>
      <c r="E8883" s="54">
        <v>8280.6299999999992</v>
      </c>
      <c r="F8883" s="54">
        <v>3176.87</v>
      </c>
      <c r="G8883" s="55">
        <v>0.38400000000000001</v>
      </c>
      <c r="H8883" s="53">
        <v>0</v>
      </c>
      <c r="I8883" s="53" t="s">
        <v>1409</v>
      </c>
    </row>
    <row r="8884" spans="1:9" ht="17.399999999999999" x14ac:dyDescent="0.3">
      <c r="A8884" s="53" t="s">
        <v>1329</v>
      </c>
      <c r="B8884" s="57">
        <v>45962</v>
      </c>
      <c r="C8884" s="59">
        <v>537537.41</v>
      </c>
      <c r="D8884" s="60">
        <v>95</v>
      </c>
      <c r="E8884" s="54">
        <v>8063.06</v>
      </c>
      <c r="F8884" s="54">
        <v>4695.41</v>
      </c>
      <c r="G8884" s="55">
        <v>0.58199999999999996</v>
      </c>
      <c r="H8884" s="53">
        <v>0</v>
      </c>
      <c r="I8884" s="53" t="s">
        <v>1409</v>
      </c>
    </row>
    <row r="8885" spans="1:9" ht="17.399999999999999" x14ac:dyDescent="0.3">
      <c r="A8885" s="53" t="s">
        <v>1329</v>
      </c>
      <c r="B8885" s="57">
        <v>45992</v>
      </c>
      <c r="C8885" s="59">
        <v>522989.37</v>
      </c>
      <c r="D8885" s="60">
        <v>0</v>
      </c>
      <c r="E8885" s="54">
        <v>7844.84</v>
      </c>
      <c r="F8885" s="54">
        <v>7964.75</v>
      </c>
      <c r="G8885" s="55">
        <v>1.0149999999999999</v>
      </c>
      <c r="H8885" s="53">
        <v>0</v>
      </c>
      <c r="I8885" s="53" t="s">
        <v>1408</v>
      </c>
    </row>
    <row r="8886" spans="1:9" ht="17.399999999999999" x14ac:dyDescent="0.3">
      <c r="A8886" s="53" t="s">
        <v>1330</v>
      </c>
      <c r="B8886" s="57">
        <v>45658</v>
      </c>
      <c r="C8886" s="59">
        <v>16170967.710000001</v>
      </c>
      <c r="D8886" s="60">
        <v>0</v>
      </c>
      <c r="E8886" s="54">
        <v>242564.52</v>
      </c>
      <c r="F8886" s="54">
        <v>247083.89</v>
      </c>
      <c r="G8886" s="55">
        <v>1.0189999999999999</v>
      </c>
      <c r="H8886" s="53">
        <v>0</v>
      </c>
      <c r="I8886" s="53" t="s">
        <v>1408</v>
      </c>
    </row>
    <row r="8887" spans="1:9" ht="17.399999999999999" x14ac:dyDescent="0.3">
      <c r="A8887" s="53" t="s">
        <v>1330</v>
      </c>
      <c r="B8887" s="57">
        <v>45689</v>
      </c>
      <c r="C8887" s="59">
        <v>15761448.369999999</v>
      </c>
      <c r="D8887" s="60">
        <v>0</v>
      </c>
      <c r="E8887" s="54">
        <v>236421.73</v>
      </c>
      <c r="F8887" s="54">
        <v>230738.25</v>
      </c>
      <c r="G8887" s="55">
        <v>0.97599999999999998</v>
      </c>
      <c r="H8887" s="53">
        <v>0</v>
      </c>
      <c r="I8887" s="53" t="s">
        <v>1408</v>
      </c>
    </row>
    <row r="8888" spans="1:9" ht="17.399999999999999" x14ac:dyDescent="0.3">
      <c r="A8888" s="53" t="s">
        <v>1330</v>
      </c>
      <c r="B8888" s="57">
        <v>45717</v>
      </c>
      <c r="C8888" s="59">
        <v>15373880.859999999</v>
      </c>
      <c r="D8888" s="60">
        <v>0</v>
      </c>
      <c r="E8888" s="54">
        <v>230608.21</v>
      </c>
      <c r="F8888" s="54">
        <v>255868.84</v>
      </c>
      <c r="G8888" s="55">
        <v>1.1100000000000001</v>
      </c>
      <c r="H8888" s="53">
        <v>0</v>
      </c>
      <c r="I8888" s="53" t="s">
        <v>1408</v>
      </c>
    </row>
    <row r="8889" spans="1:9" ht="17.399999999999999" x14ac:dyDescent="0.3">
      <c r="A8889" s="53" t="s">
        <v>1330</v>
      </c>
      <c r="B8889" s="57">
        <v>45748</v>
      </c>
      <c r="C8889" s="59">
        <v>15026955.810000001</v>
      </c>
      <c r="D8889" s="60">
        <v>0</v>
      </c>
      <c r="E8889" s="54">
        <v>225404.34</v>
      </c>
      <c r="F8889" s="54">
        <v>234169.77</v>
      </c>
      <c r="G8889" s="55">
        <v>1.0389999999999999</v>
      </c>
      <c r="H8889" s="53">
        <v>0</v>
      </c>
      <c r="I8889" s="53" t="s">
        <v>1408</v>
      </c>
    </row>
    <row r="8890" spans="1:9" ht="17.399999999999999" x14ac:dyDescent="0.3">
      <c r="A8890" s="53" t="s">
        <v>1330</v>
      </c>
      <c r="B8890" s="57">
        <v>45778</v>
      </c>
      <c r="C8890" s="59">
        <v>14703390.109999999</v>
      </c>
      <c r="D8890" s="60">
        <v>0</v>
      </c>
      <c r="E8890" s="54">
        <v>220550.85</v>
      </c>
      <c r="F8890" s="54">
        <v>216742.2</v>
      </c>
      <c r="G8890" s="55">
        <v>0.98299999999999998</v>
      </c>
      <c r="H8890" s="53">
        <v>0</v>
      </c>
      <c r="I8890" s="53" t="s">
        <v>1408</v>
      </c>
    </row>
    <row r="8891" spans="1:9" ht="17.399999999999999" x14ac:dyDescent="0.3">
      <c r="A8891" s="53" t="s">
        <v>1330</v>
      </c>
      <c r="B8891" s="57">
        <v>45809</v>
      </c>
      <c r="C8891" s="59">
        <v>14366312.09</v>
      </c>
      <c r="D8891" s="60">
        <v>0</v>
      </c>
      <c r="E8891" s="54">
        <v>215494.68</v>
      </c>
      <c r="F8891" s="54">
        <v>212397.83</v>
      </c>
      <c r="G8891" s="55">
        <v>0.98599999999999999</v>
      </c>
      <c r="H8891" s="53">
        <v>0</v>
      </c>
      <c r="I8891" s="53" t="s">
        <v>1408</v>
      </c>
    </row>
    <row r="8892" spans="1:9" ht="17.399999999999999" x14ac:dyDescent="0.3">
      <c r="A8892" s="53" t="s">
        <v>1330</v>
      </c>
      <c r="B8892" s="57">
        <v>45839</v>
      </c>
      <c r="C8892" s="59">
        <v>13964773.890000001</v>
      </c>
      <c r="D8892" s="60">
        <v>65</v>
      </c>
      <c r="E8892" s="54">
        <v>209471.61</v>
      </c>
      <c r="F8892" s="54">
        <v>120708.84</v>
      </c>
      <c r="G8892" s="55">
        <v>0.57599999999999996</v>
      </c>
      <c r="H8892" s="53">
        <v>0</v>
      </c>
      <c r="I8892" s="53" t="s">
        <v>1411</v>
      </c>
    </row>
    <row r="8893" spans="1:9" ht="17.399999999999999" x14ac:dyDescent="0.3">
      <c r="A8893" s="53" t="s">
        <v>1330</v>
      </c>
      <c r="B8893" s="57">
        <v>45870</v>
      </c>
      <c r="C8893" s="59">
        <v>13641387.4</v>
      </c>
      <c r="D8893" s="60">
        <v>0</v>
      </c>
      <c r="E8893" s="54">
        <v>204620.81</v>
      </c>
      <c r="F8893" s="54">
        <v>225871.62</v>
      </c>
      <c r="G8893" s="55">
        <v>1.1040000000000001</v>
      </c>
      <c r="H8893" s="53">
        <v>0</v>
      </c>
      <c r="I8893" s="53" t="s">
        <v>1408</v>
      </c>
    </row>
    <row r="8894" spans="1:9" ht="17.399999999999999" x14ac:dyDescent="0.3">
      <c r="A8894" s="53" t="s">
        <v>1330</v>
      </c>
      <c r="B8894" s="57">
        <v>45901</v>
      </c>
      <c r="C8894" s="59">
        <v>13275735.67</v>
      </c>
      <c r="D8894" s="60">
        <v>0</v>
      </c>
      <c r="E8894" s="54">
        <v>199136.04</v>
      </c>
      <c r="F8894" s="54">
        <v>213576.26</v>
      </c>
      <c r="G8894" s="55">
        <v>1.073</v>
      </c>
      <c r="H8894" s="53">
        <v>0</v>
      </c>
      <c r="I8894" s="53" t="s">
        <v>1408</v>
      </c>
    </row>
    <row r="8895" spans="1:9" ht="17.399999999999999" x14ac:dyDescent="0.3">
      <c r="A8895" s="53" t="s">
        <v>1330</v>
      </c>
      <c r="B8895" s="57">
        <v>45931</v>
      </c>
      <c r="C8895" s="59">
        <v>12936386.24</v>
      </c>
      <c r="D8895" s="60">
        <v>0</v>
      </c>
      <c r="E8895" s="54">
        <v>194045.79</v>
      </c>
      <c r="F8895" s="54">
        <v>221430.9</v>
      </c>
      <c r="G8895" s="55">
        <v>1.141</v>
      </c>
      <c r="H8895" s="53">
        <v>0</v>
      </c>
      <c r="I8895" s="53" t="s">
        <v>1408</v>
      </c>
    </row>
    <row r="8896" spans="1:9" ht="17.399999999999999" x14ac:dyDescent="0.3">
      <c r="A8896" s="53" t="s">
        <v>1330</v>
      </c>
      <c r="B8896" s="57">
        <v>45962</v>
      </c>
      <c r="C8896" s="59">
        <v>12645202.77</v>
      </c>
      <c r="D8896" s="60">
        <v>0</v>
      </c>
      <c r="E8896" s="54">
        <v>189678.04</v>
      </c>
      <c r="F8896" s="54">
        <v>192023.32</v>
      </c>
      <c r="G8896" s="55">
        <v>1.012</v>
      </c>
      <c r="H8896" s="53">
        <v>0</v>
      </c>
      <c r="I8896" s="53" t="s">
        <v>1408</v>
      </c>
    </row>
    <row r="8897" spans="1:9" ht="17.399999999999999" x14ac:dyDescent="0.3">
      <c r="A8897" s="53" t="s">
        <v>1330</v>
      </c>
      <c r="B8897" s="57">
        <v>45992</v>
      </c>
      <c r="C8897" s="59">
        <v>12371175.17</v>
      </c>
      <c r="D8897" s="60">
        <v>65</v>
      </c>
      <c r="E8897" s="54">
        <v>185567.63</v>
      </c>
      <c r="F8897" s="54">
        <v>122982.44</v>
      </c>
      <c r="G8897" s="55">
        <v>0.66300000000000003</v>
      </c>
      <c r="H8897" s="53">
        <v>0</v>
      </c>
      <c r="I8897" s="53" t="s">
        <v>1411</v>
      </c>
    </row>
    <row r="8898" spans="1:9" ht="17.399999999999999" x14ac:dyDescent="0.3">
      <c r="A8898" s="53" t="s">
        <v>1331</v>
      </c>
      <c r="B8898" s="57">
        <v>45658</v>
      </c>
      <c r="C8898" s="59">
        <v>85771105.629999995</v>
      </c>
      <c r="D8898" s="60">
        <v>0</v>
      </c>
      <c r="E8898" s="54">
        <v>857711.06</v>
      </c>
      <c r="F8898" s="54">
        <v>843182.67</v>
      </c>
      <c r="G8898" s="55">
        <v>0.98299999999999998</v>
      </c>
      <c r="H8898" s="53">
        <v>0</v>
      </c>
      <c r="I8898" s="53" t="s">
        <v>1408</v>
      </c>
    </row>
    <row r="8899" spans="1:9" ht="17.399999999999999" x14ac:dyDescent="0.3">
      <c r="A8899" s="53" t="s">
        <v>1331</v>
      </c>
      <c r="B8899" s="57">
        <v>45689</v>
      </c>
      <c r="C8899" s="59">
        <v>84113204.489999995</v>
      </c>
      <c r="D8899" s="60">
        <v>0</v>
      </c>
      <c r="E8899" s="54">
        <v>841132.04</v>
      </c>
      <c r="F8899" s="54">
        <v>839321.35</v>
      </c>
      <c r="G8899" s="55">
        <v>0.998</v>
      </c>
      <c r="H8899" s="53">
        <v>0</v>
      </c>
      <c r="I8899" s="53" t="s">
        <v>1408</v>
      </c>
    </row>
    <row r="8900" spans="1:9" ht="17.399999999999999" x14ac:dyDescent="0.3">
      <c r="A8900" s="53" t="s">
        <v>1331</v>
      </c>
      <c r="B8900" s="57">
        <v>45717</v>
      </c>
      <c r="C8900" s="59">
        <v>82544782.349999994</v>
      </c>
      <c r="D8900" s="60">
        <v>0</v>
      </c>
      <c r="E8900" s="54">
        <v>825447.82</v>
      </c>
      <c r="F8900" s="54">
        <v>839474.2</v>
      </c>
      <c r="G8900" s="55">
        <v>1.0169999999999999</v>
      </c>
      <c r="H8900" s="53">
        <v>0</v>
      </c>
      <c r="I8900" s="53" t="s">
        <v>1408</v>
      </c>
    </row>
    <row r="8901" spans="1:9" ht="17.399999999999999" x14ac:dyDescent="0.3">
      <c r="A8901" s="53" t="s">
        <v>1331</v>
      </c>
      <c r="B8901" s="57">
        <v>45748</v>
      </c>
      <c r="C8901" s="59">
        <v>81367424.439999998</v>
      </c>
      <c r="D8901" s="60">
        <v>0</v>
      </c>
      <c r="E8901" s="54">
        <v>813674.24</v>
      </c>
      <c r="F8901" s="54">
        <v>871602.36</v>
      </c>
      <c r="G8901" s="55">
        <v>1.071</v>
      </c>
      <c r="H8901" s="53">
        <v>0</v>
      </c>
      <c r="I8901" s="53" t="s">
        <v>1408</v>
      </c>
    </row>
    <row r="8902" spans="1:9" ht="17.399999999999999" x14ac:dyDescent="0.3">
      <c r="A8902" s="53" t="s">
        <v>1331</v>
      </c>
      <c r="B8902" s="57">
        <v>45778</v>
      </c>
      <c r="C8902" s="59">
        <v>80125162.040000007</v>
      </c>
      <c r="D8902" s="60">
        <v>0</v>
      </c>
      <c r="E8902" s="54">
        <v>801251.62</v>
      </c>
      <c r="F8902" s="54">
        <v>896108.29</v>
      </c>
      <c r="G8902" s="55">
        <v>1.1180000000000001</v>
      </c>
      <c r="H8902" s="53">
        <v>0</v>
      </c>
      <c r="I8902" s="53" t="s">
        <v>1408</v>
      </c>
    </row>
    <row r="8903" spans="1:9" ht="17.399999999999999" x14ac:dyDescent="0.3">
      <c r="A8903" s="53" t="s">
        <v>1331</v>
      </c>
      <c r="B8903" s="57">
        <v>45809</v>
      </c>
      <c r="C8903" s="59">
        <v>78754889.370000005</v>
      </c>
      <c r="D8903" s="60">
        <v>0</v>
      </c>
      <c r="E8903" s="54">
        <v>787548.89</v>
      </c>
      <c r="F8903" s="54">
        <v>901097.6</v>
      </c>
      <c r="G8903" s="55">
        <v>1.1439999999999999</v>
      </c>
      <c r="H8903" s="53">
        <v>0</v>
      </c>
      <c r="I8903" s="53" t="s">
        <v>1408</v>
      </c>
    </row>
    <row r="8904" spans="1:9" ht="17.399999999999999" x14ac:dyDescent="0.3">
      <c r="A8904" s="53" t="s">
        <v>1331</v>
      </c>
      <c r="B8904" s="57">
        <v>45839</v>
      </c>
      <c r="C8904" s="59">
        <v>77296255.870000005</v>
      </c>
      <c r="D8904" s="60">
        <v>0</v>
      </c>
      <c r="E8904" s="54">
        <v>772962.56</v>
      </c>
      <c r="F8904" s="54">
        <v>818530.35</v>
      </c>
      <c r="G8904" s="55">
        <v>1.0589999999999999</v>
      </c>
      <c r="H8904" s="53">
        <v>0</v>
      </c>
      <c r="I8904" s="53" t="s">
        <v>1408</v>
      </c>
    </row>
    <row r="8905" spans="1:9" ht="17.399999999999999" x14ac:dyDescent="0.3">
      <c r="A8905" s="53" t="s">
        <v>1331</v>
      </c>
      <c r="B8905" s="57">
        <v>45870</v>
      </c>
      <c r="C8905" s="59">
        <v>75698415.030000001</v>
      </c>
      <c r="D8905" s="60">
        <v>0</v>
      </c>
      <c r="E8905" s="54">
        <v>756984.15</v>
      </c>
      <c r="F8905" s="54">
        <v>865274.41</v>
      </c>
      <c r="G8905" s="55">
        <v>1.143</v>
      </c>
      <c r="H8905" s="53">
        <v>0</v>
      </c>
      <c r="I8905" s="53" t="s">
        <v>1408</v>
      </c>
    </row>
    <row r="8906" spans="1:9" ht="17.399999999999999" x14ac:dyDescent="0.3">
      <c r="A8906" s="53" t="s">
        <v>1331</v>
      </c>
      <c r="B8906" s="57">
        <v>45901</v>
      </c>
      <c r="C8906" s="59">
        <v>74491306.25</v>
      </c>
      <c r="D8906" s="60">
        <v>0</v>
      </c>
      <c r="E8906" s="54">
        <v>744913.06</v>
      </c>
      <c r="F8906" s="54">
        <v>818905.45</v>
      </c>
      <c r="G8906" s="55">
        <v>1.099</v>
      </c>
      <c r="H8906" s="53">
        <v>0</v>
      </c>
      <c r="I8906" s="53" t="s">
        <v>1408</v>
      </c>
    </row>
    <row r="8907" spans="1:9" ht="17.399999999999999" x14ac:dyDescent="0.3">
      <c r="A8907" s="53" t="s">
        <v>1331</v>
      </c>
      <c r="B8907" s="57">
        <v>45931</v>
      </c>
      <c r="C8907" s="59">
        <v>73436083.5</v>
      </c>
      <c r="D8907" s="60">
        <v>0</v>
      </c>
      <c r="E8907" s="54">
        <v>734360.84</v>
      </c>
      <c r="F8907" s="54">
        <v>709036.24</v>
      </c>
      <c r="G8907" s="55">
        <v>0.96599999999999997</v>
      </c>
      <c r="H8907" s="53">
        <v>0</v>
      </c>
      <c r="I8907" s="53" t="s">
        <v>1408</v>
      </c>
    </row>
    <row r="8908" spans="1:9" ht="17.399999999999999" x14ac:dyDescent="0.3">
      <c r="A8908" s="53" t="s">
        <v>1331</v>
      </c>
      <c r="B8908" s="57">
        <v>45962</v>
      </c>
      <c r="C8908" s="59">
        <v>72270067.319999993</v>
      </c>
      <c r="D8908" s="60">
        <v>0</v>
      </c>
      <c r="E8908" s="54">
        <v>722700.67</v>
      </c>
      <c r="F8908" s="54">
        <v>696548.79</v>
      </c>
      <c r="G8908" s="55">
        <v>0.96399999999999997</v>
      </c>
      <c r="H8908" s="53">
        <v>0</v>
      </c>
      <c r="I8908" s="53" t="s">
        <v>1408</v>
      </c>
    </row>
    <row r="8909" spans="1:9" ht="17.399999999999999" x14ac:dyDescent="0.3">
      <c r="A8909" s="53" t="s">
        <v>1331</v>
      </c>
      <c r="B8909" s="57">
        <v>45992</v>
      </c>
      <c r="C8909" s="59">
        <v>70899257.200000003</v>
      </c>
      <c r="D8909" s="60">
        <v>0</v>
      </c>
      <c r="E8909" s="54">
        <v>708992.57</v>
      </c>
      <c r="F8909" s="54">
        <v>689382.65</v>
      </c>
      <c r="G8909" s="55">
        <v>0.97199999999999998</v>
      </c>
      <c r="H8909" s="53">
        <v>0</v>
      </c>
      <c r="I8909" s="53" t="s">
        <v>1408</v>
      </c>
    </row>
    <row r="8910" spans="1:9" ht="17.399999999999999" x14ac:dyDescent="0.3">
      <c r="A8910" s="53" t="s">
        <v>1332</v>
      </c>
      <c r="B8910" s="57">
        <v>45839</v>
      </c>
      <c r="C8910" s="59">
        <v>18207379.280000001</v>
      </c>
      <c r="D8910" s="60">
        <v>0</v>
      </c>
      <c r="E8910" s="54">
        <v>273110.69</v>
      </c>
      <c r="F8910" s="54">
        <v>265361.76</v>
      </c>
      <c r="G8910" s="55">
        <v>0.97199999999999998</v>
      </c>
      <c r="H8910" s="53">
        <v>0</v>
      </c>
      <c r="I8910" s="53" t="s">
        <v>1408</v>
      </c>
    </row>
    <row r="8911" spans="1:9" ht="17.399999999999999" x14ac:dyDescent="0.3">
      <c r="A8911" s="53" t="s">
        <v>1332</v>
      </c>
      <c r="B8911" s="57">
        <v>45870</v>
      </c>
      <c r="C8911" s="59">
        <v>17770228.170000002</v>
      </c>
      <c r="D8911" s="60">
        <v>0</v>
      </c>
      <c r="E8911" s="54">
        <v>266553.42</v>
      </c>
      <c r="F8911" s="54">
        <v>280263.7</v>
      </c>
      <c r="G8911" s="55">
        <v>1.0509999999999999</v>
      </c>
      <c r="H8911" s="53">
        <v>0</v>
      </c>
      <c r="I8911" s="53" t="s">
        <v>1408</v>
      </c>
    </row>
    <row r="8912" spans="1:9" ht="17.399999999999999" x14ac:dyDescent="0.3">
      <c r="A8912" s="53" t="s">
        <v>1332</v>
      </c>
      <c r="B8912" s="57">
        <v>45901</v>
      </c>
      <c r="C8912" s="59">
        <v>17309598.949999999</v>
      </c>
      <c r="D8912" s="60">
        <v>0</v>
      </c>
      <c r="E8912" s="54">
        <v>259643.98</v>
      </c>
      <c r="F8912" s="54">
        <v>286853.88</v>
      </c>
      <c r="G8912" s="55">
        <v>1.105</v>
      </c>
      <c r="H8912" s="53">
        <v>0</v>
      </c>
      <c r="I8912" s="53" t="s">
        <v>1408</v>
      </c>
    </row>
    <row r="8913" spans="1:9" ht="17.399999999999999" x14ac:dyDescent="0.3">
      <c r="A8913" s="53" t="s">
        <v>1332</v>
      </c>
      <c r="B8913" s="57">
        <v>45931</v>
      </c>
      <c r="C8913" s="59">
        <v>16909881.52</v>
      </c>
      <c r="D8913" s="60">
        <v>0</v>
      </c>
      <c r="E8913" s="54">
        <v>253648.22</v>
      </c>
      <c r="F8913" s="54">
        <v>245169.95</v>
      </c>
      <c r="G8913" s="55">
        <v>0.96699999999999997</v>
      </c>
      <c r="H8913" s="53">
        <v>0</v>
      </c>
      <c r="I8913" s="53" t="s">
        <v>1408</v>
      </c>
    </row>
    <row r="8914" spans="1:9" ht="17.399999999999999" x14ac:dyDescent="0.3">
      <c r="A8914" s="53" t="s">
        <v>1332</v>
      </c>
      <c r="B8914" s="57">
        <v>45962</v>
      </c>
      <c r="C8914" s="59">
        <v>16497690.060000001</v>
      </c>
      <c r="D8914" s="60">
        <v>0</v>
      </c>
      <c r="E8914" s="54">
        <v>247465.35</v>
      </c>
      <c r="F8914" s="54">
        <v>274861.09000000003</v>
      </c>
      <c r="G8914" s="55">
        <v>1.111</v>
      </c>
      <c r="H8914" s="53">
        <v>0</v>
      </c>
      <c r="I8914" s="53" t="s">
        <v>1408</v>
      </c>
    </row>
    <row r="8915" spans="1:9" ht="17.399999999999999" x14ac:dyDescent="0.3">
      <c r="A8915" s="53" t="s">
        <v>1332</v>
      </c>
      <c r="B8915" s="57">
        <v>45992</v>
      </c>
      <c r="C8915" s="59">
        <v>16050087.470000001</v>
      </c>
      <c r="D8915" s="60">
        <v>0</v>
      </c>
      <c r="E8915" s="54">
        <v>240751.31</v>
      </c>
      <c r="F8915" s="54">
        <v>266710.40000000002</v>
      </c>
      <c r="G8915" s="55">
        <v>1.1080000000000001</v>
      </c>
      <c r="H8915" s="53">
        <v>0</v>
      </c>
      <c r="I8915" s="53" t="s">
        <v>1408</v>
      </c>
    </row>
    <row r="8916" spans="1:9" ht="17.399999999999999" x14ac:dyDescent="0.3">
      <c r="A8916" s="53" t="s">
        <v>1334</v>
      </c>
      <c r="B8916" s="57">
        <v>45658</v>
      </c>
      <c r="C8916" s="59">
        <v>15061581.99</v>
      </c>
      <c r="D8916" s="60">
        <v>185</v>
      </c>
      <c r="E8916" s="54">
        <v>225923.73</v>
      </c>
      <c r="F8916" s="54">
        <v>58297.23</v>
      </c>
      <c r="G8916" s="55">
        <v>0.25800000000000001</v>
      </c>
      <c r="H8916" s="53">
        <v>0</v>
      </c>
      <c r="I8916" s="53" t="s">
        <v>1409</v>
      </c>
    </row>
    <row r="8917" spans="1:9" ht="17.399999999999999" x14ac:dyDescent="0.3">
      <c r="A8917" s="53" t="s">
        <v>1334</v>
      </c>
      <c r="B8917" s="57">
        <v>45689</v>
      </c>
      <c r="C8917" s="59">
        <v>14660270.109999999</v>
      </c>
      <c r="D8917" s="60">
        <v>95</v>
      </c>
      <c r="E8917" s="54">
        <v>219904.05</v>
      </c>
      <c r="F8917" s="54">
        <v>45356.23</v>
      </c>
      <c r="G8917" s="55">
        <v>0.20599999999999999</v>
      </c>
      <c r="H8917" s="53">
        <v>0</v>
      </c>
      <c r="I8917" s="53" t="s">
        <v>1409</v>
      </c>
    </row>
    <row r="8918" spans="1:9" ht="17.399999999999999" x14ac:dyDescent="0.3">
      <c r="A8918" s="53" t="s">
        <v>1334</v>
      </c>
      <c r="B8918" s="57">
        <v>45717</v>
      </c>
      <c r="C8918" s="59">
        <v>14330378.73</v>
      </c>
      <c r="D8918" s="60">
        <v>0</v>
      </c>
      <c r="E8918" s="54">
        <v>214955.68</v>
      </c>
      <c r="F8918" s="54">
        <v>212026.46</v>
      </c>
      <c r="G8918" s="55">
        <v>0.98599999999999999</v>
      </c>
      <c r="H8918" s="53">
        <v>0</v>
      </c>
      <c r="I8918" s="53" t="s">
        <v>1408</v>
      </c>
    </row>
    <row r="8919" spans="1:9" ht="17.399999999999999" x14ac:dyDescent="0.3">
      <c r="A8919" s="53" t="s">
        <v>1334</v>
      </c>
      <c r="B8919" s="57">
        <v>45748</v>
      </c>
      <c r="C8919" s="59">
        <v>14008358.48</v>
      </c>
      <c r="D8919" s="60">
        <v>0</v>
      </c>
      <c r="E8919" s="54">
        <v>210125.38</v>
      </c>
      <c r="F8919" s="54">
        <v>229160.54</v>
      </c>
      <c r="G8919" s="55">
        <v>1.091</v>
      </c>
      <c r="H8919" s="53">
        <v>0</v>
      </c>
      <c r="I8919" s="53" t="s">
        <v>1408</v>
      </c>
    </row>
    <row r="8920" spans="1:9" ht="17.399999999999999" x14ac:dyDescent="0.3">
      <c r="A8920" s="53" t="s">
        <v>1334</v>
      </c>
      <c r="B8920" s="57">
        <v>45778</v>
      </c>
      <c r="C8920" s="59">
        <v>13640435.43</v>
      </c>
      <c r="D8920" s="60">
        <v>0</v>
      </c>
      <c r="E8920" s="54">
        <v>204606.53</v>
      </c>
      <c r="F8920" s="54">
        <v>234410.81</v>
      </c>
      <c r="G8920" s="55">
        <v>1.1459999999999999</v>
      </c>
      <c r="H8920" s="53">
        <v>0</v>
      </c>
      <c r="I8920" s="53" t="s">
        <v>1408</v>
      </c>
    </row>
    <row r="8921" spans="1:9" ht="17.399999999999999" x14ac:dyDescent="0.3">
      <c r="A8921" s="53" t="s">
        <v>1334</v>
      </c>
      <c r="B8921" s="57">
        <v>45809</v>
      </c>
      <c r="C8921" s="59">
        <v>13291127.66</v>
      </c>
      <c r="D8921" s="60">
        <v>65</v>
      </c>
      <c r="E8921" s="54">
        <v>199366.91</v>
      </c>
      <c r="F8921" s="54">
        <v>118698.03</v>
      </c>
      <c r="G8921" s="55">
        <v>0.59499999999999997</v>
      </c>
      <c r="H8921" s="53">
        <v>0</v>
      </c>
      <c r="I8921" s="53" t="s">
        <v>1411</v>
      </c>
    </row>
    <row r="8922" spans="1:9" ht="17.399999999999999" x14ac:dyDescent="0.3">
      <c r="A8922" s="53" t="s">
        <v>1334</v>
      </c>
      <c r="B8922" s="57">
        <v>45839</v>
      </c>
      <c r="C8922" s="59">
        <v>12987340.210000001</v>
      </c>
      <c r="D8922" s="60">
        <v>65</v>
      </c>
      <c r="E8922" s="54">
        <v>194810.1</v>
      </c>
      <c r="F8922" s="54">
        <v>160880.19</v>
      </c>
      <c r="G8922" s="55">
        <v>0.82599999999999996</v>
      </c>
      <c r="H8922" s="53">
        <v>0</v>
      </c>
      <c r="I8922" s="53" t="s">
        <v>1411</v>
      </c>
    </row>
    <row r="8923" spans="1:9" ht="17.399999999999999" x14ac:dyDescent="0.3">
      <c r="A8923" s="53" t="s">
        <v>1334</v>
      </c>
      <c r="B8923" s="57">
        <v>45870</v>
      </c>
      <c r="C8923" s="59">
        <v>12698375.17</v>
      </c>
      <c r="D8923" s="60">
        <v>0</v>
      </c>
      <c r="E8923" s="54">
        <v>190475.63</v>
      </c>
      <c r="F8923" s="54">
        <v>198772.97</v>
      </c>
      <c r="G8923" s="55">
        <v>1.044</v>
      </c>
      <c r="H8923" s="53">
        <v>0</v>
      </c>
      <c r="I8923" s="53" t="s">
        <v>1408</v>
      </c>
    </row>
    <row r="8924" spans="1:9" ht="17.399999999999999" x14ac:dyDescent="0.3">
      <c r="A8924" s="53" t="s">
        <v>1334</v>
      </c>
      <c r="B8924" s="57">
        <v>45901</v>
      </c>
      <c r="C8924" s="59">
        <v>12354863.08</v>
      </c>
      <c r="D8924" s="60">
        <v>35</v>
      </c>
      <c r="E8924" s="54">
        <v>185322.95</v>
      </c>
      <c r="F8924" s="54">
        <v>114088.29</v>
      </c>
      <c r="G8924" s="55">
        <v>0.61599999999999999</v>
      </c>
      <c r="H8924" s="53">
        <v>0</v>
      </c>
      <c r="I8924" s="53" t="s">
        <v>1410</v>
      </c>
    </row>
    <row r="8925" spans="1:9" ht="17.399999999999999" x14ac:dyDescent="0.3">
      <c r="A8925" s="53" t="s">
        <v>1334</v>
      </c>
      <c r="B8925" s="57">
        <v>45931</v>
      </c>
      <c r="C8925" s="59">
        <v>12067592.76</v>
      </c>
      <c r="D8925" s="60">
        <v>0</v>
      </c>
      <c r="E8925" s="54">
        <v>181013.89</v>
      </c>
      <c r="F8925" s="54">
        <v>179026.76</v>
      </c>
      <c r="G8925" s="55">
        <v>0.98899999999999999</v>
      </c>
      <c r="H8925" s="53">
        <v>0</v>
      </c>
      <c r="I8925" s="53" t="s">
        <v>1408</v>
      </c>
    </row>
    <row r="8926" spans="1:9" ht="17.399999999999999" x14ac:dyDescent="0.3">
      <c r="A8926" s="53" t="s">
        <v>1334</v>
      </c>
      <c r="B8926" s="57">
        <v>45962</v>
      </c>
      <c r="C8926" s="59">
        <v>11740921.640000001</v>
      </c>
      <c r="D8926" s="60">
        <v>0</v>
      </c>
      <c r="E8926" s="54">
        <v>176113.82</v>
      </c>
      <c r="F8926" s="54">
        <v>186727.54</v>
      </c>
      <c r="G8926" s="55">
        <v>1.06</v>
      </c>
      <c r="H8926" s="53">
        <v>0</v>
      </c>
      <c r="I8926" s="53" t="s">
        <v>1408</v>
      </c>
    </row>
    <row r="8927" spans="1:9" ht="17.399999999999999" x14ac:dyDescent="0.3">
      <c r="A8927" s="53" t="s">
        <v>1334</v>
      </c>
      <c r="B8927" s="57">
        <v>45992</v>
      </c>
      <c r="C8927" s="59">
        <v>11464457.25</v>
      </c>
      <c r="D8927" s="60">
        <v>35</v>
      </c>
      <c r="E8927" s="54">
        <v>171966.86</v>
      </c>
      <c r="F8927" s="54">
        <v>127412.19</v>
      </c>
      <c r="G8927" s="55">
        <v>0.74099999999999999</v>
      </c>
      <c r="H8927" s="53">
        <v>0</v>
      </c>
      <c r="I8927" s="53" t="s">
        <v>1410</v>
      </c>
    </row>
    <row r="8928" spans="1:9" ht="17.399999999999999" x14ac:dyDescent="0.3">
      <c r="A8928" s="53" t="s">
        <v>1335</v>
      </c>
      <c r="B8928" s="57">
        <v>45658</v>
      </c>
      <c r="C8928" s="59">
        <v>1285584.44</v>
      </c>
      <c r="D8928" s="60">
        <v>0</v>
      </c>
      <c r="E8928" s="54">
        <v>19283.77</v>
      </c>
      <c r="F8928" s="54">
        <v>19910.97</v>
      </c>
      <c r="G8928" s="55">
        <v>1.0329999999999999</v>
      </c>
      <c r="H8928" s="53">
        <v>0</v>
      </c>
      <c r="I8928" s="53" t="s">
        <v>1408</v>
      </c>
    </row>
    <row r="8929" spans="1:9" ht="17.399999999999999" x14ac:dyDescent="0.3">
      <c r="A8929" s="53" t="s">
        <v>1335</v>
      </c>
      <c r="B8929" s="57">
        <v>45689</v>
      </c>
      <c r="C8929" s="59">
        <v>1244114.28</v>
      </c>
      <c r="D8929" s="60">
        <v>15</v>
      </c>
      <c r="E8929" s="54">
        <v>18661.71</v>
      </c>
      <c r="F8929" s="54">
        <v>20068</v>
      </c>
      <c r="G8929" s="55">
        <v>1.075</v>
      </c>
      <c r="H8929" s="53">
        <v>0</v>
      </c>
      <c r="I8929" s="53" t="s">
        <v>1408</v>
      </c>
    </row>
    <row r="8930" spans="1:9" ht="17.399999999999999" x14ac:dyDescent="0.3">
      <c r="A8930" s="53" t="s">
        <v>1335</v>
      </c>
      <c r="B8930" s="57">
        <v>45717</v>
      </c>
      <c r="C8930" s="59">
        <v>1209139.8999999999</v>
      </c>
      <c r="D8930" s="60">
        <v>15</v>
      </c>
      <c r="E8930" s="54">
        <v>18137.099999999999</v>
      </c>
      <c r="F8930" s="54">
        <v>17793.5</v>
      </c>
      <c r="G8930" s="55">
        <v>0.98099999999999998</v>
      </c>
      <c r="H8930" s="53">
        <v>0</v>
      </c>
      <c r="I8930" s="53" t="s">
        <v>1408</v>
      </c>
    </row>
    <row r="8931" spans="1:9" ht="17.399999999999999" x14ac:dyDescent="0.3">
      <c r="A8931" s="53" t="s">
        <v>1335</v>
      </c>
      <c r="B8931" s="57">
        <v>45748</v>
      </c>
      <c r="C8931" s="59">
        <v>1173342.57</v>
      </c>
      <c r="D8931" s="60">
        <v>0</v>
      </c>
      <c r="E8931" s="54">
        <v>17600.14</v>
      </c>
      <c r="F8931" s="54">
        <v>19850.91</v>
      </c>
      <c r="G8931" s="55">
        <v>1.1279999999999999</v>
      </c>
      <c r="H8931" s="53">
        <v>0</v>
      </c>
      <c r="I8931" s="53" t="s">
        <v>1408</v>
      </c>
    </row>
    <row r="8932" spans="1:9" ht="17.399999999999999" x14ac:dyDescent="0.3">
      <c r="A8932" s="53" t="s">
        <v>1335</v>
      </c>
      <c r="B8932" s="57">
        <v>45778</v>
      </c>
      <c r="C8932" s="59">
        <v>1142678.6100000001</v>
      </c>
      <c r="D8932" s="60">
        <v>35</v>
      </c>
      <c r="E8932" s="54">
        <v>17140.18</v>
      </c>
      <c r="F8932" s="54">
        <v>6996.81</v>
      </c>
      <c r="G8932" s="55">
        <v>0.40799999999999997</v>
      </c>
      <c r="H8932" s="53">
        <v>0</v>
      </c>
      <c r="I8932" s="53" t="s">
        <v>1410</v>
      </c>
    </row>
    <row r="8933" spans="1:9" ht="17.399999999999999" x14ac:dyDescent="0.3">
      <c r="A8933" s="53" t="s">
        <v>1335</v>
      </c>
      <c r="B8933" s="57">
        <v>45809</v>
      </c>
      <c r="C8933" s="59">
        <v>1105673.32</v>
      </c>
      <c r="D8933" s="60">
        <v>35</v>
      </c>
      <c r="E8933" s="54">
        <v>16585.099999999999</v>
      </c>
      <c r="F8933" s="54">
        <v>14221.67</v>
      </c>
      <c r="G8933" s="55">
        <v>0.85699999999999998</v>
      </c>
      <c r="H8933" s="53">
        <v>0</v>
      </c>
      <c r="I8933" s="53" t="s">
        <v>1410</v>
      </c>
    </row>
    <row r="8934" spans="1:9" ht="17.399999999999999" x14ac:dyDescent="0.3">
      <c r="A8934" s="53" t="s">
        <v>1335</v>
      </c>
      <c r="B8934" s="57">
        <v>45839</v>
      </c>
      <c r="C8934" s="59">
        <v>1073210.99</v>
      </c>
      <c r="D8934" s="60">
        <v>95</v>
      </c>
      <c r="E8934" s="54">
        <v>16098.16</v>
      </c>
      <c r="F8934" s="54">
        <v>9292.83</v>
      </c>
      <c r="G8934" s="55">
        <v>0.57699999999999996</v>
      </c>
      <c r="H8934" s="53">
        <v>0</v>
      </c>
      <c r="I8934" s="53" t="s">
        <v>1409</v>
      </c>
    </row>
    <row r="8935" spans="1:9" ht="17.399999999999999" x14ac:dyDescent="0.3">
      <c r="A8935" s="53" t="s">
        <v>1335</v>
      </c>
      <c r="B8935" s="57">
        <v>45870</v>
      </c>
      <c r="C8935" s="59">
        <v>1043379.17</v>
      </c>
      <c r="D8935" s="60">
        <v>0</v>
      </c>
      <c r="E8935" s="54">
        <v>15650.69</v>
      </c>
      <c r="F8935" s="54">
        <v>16808.689999999999</v>
      </c>
      <c r="G8935" s="55">
        <v>1.0740000000000001</v>
      </c>
      <c r="H8935" s="53">
        <v>0</v>
      </c>
      <c r="I8935" s="53" t="s">
        <v>1408</v>
      </c>
    </row>
    <row r="8936" spans="1:9" ht="17.399999999999999" x14ac:dyDescent="0.3">
      <c r="A8936" s="53" t="s">
        <v>1335</v>
      </c>
      <c r="B8936" s="57">
        <v>45901</v>
      </c>
      <c r="C8936" s="59">
        <v>1012296.6</v>
      </c>
      <c r="D8936" s="60">
        <v>15</v>
      </c>
      <c r="E8936" s="54">
        <v>15184.45</v>
      </c>
      <c r="F8936" s="54">
        <v>16197.66</v>
      </c>
      <c r="G8936" s="55">
        <v>1.0669999999999999</v>
      </c>
      <c r="H8936" s="53">
        <v>0</v>
      </c>
      <c r="I8936" s="53" t="s">
        <v>1408</v>
      </c>
    </row>
    <row r="8937" spans="1:9" ht="17.399999999999999" x14ac:dyDescent="0.3">
      <c r="A8937" s="53" t="s">
        <v>1335</v>
      </c>
      <c r="B8937" s="57">
        <v>45931</v>
      </c>
      <c r="C8937" s="59">
        <v>979705.65</v>
      </c>
      <c r="D8937" s="60">
        <v>0</v>
      </c>
      <c r="E8937" s="54">
        <v>14695.58</v>
      </c>
      <c r="F8937" s="54">
        <v>14352.79</v>
      </c>
      <c r="G8937" s="55">
        <v>0.97699999999999998</v>
      </c>
      <c r="H8937" s="53">
        <v>0</v>
      </c>
      <c r="I8937" s="53" t="s">
        <v>1408</v>
      </c>
    </row>
    <row r="8938" spans="1:9" ht="17.399999999999999" x14ac:dyDescent="0.3">
      <c r="A8938" s="53" t="s">
        <v>1335</v>
      </c>
      <c r="B8938" s="57">
        <v>45962</v>
      </c>
      <c r="C8938" s="59">
        <v>953823.62</v>
      </c>
      <c r="D8938" s="60">
        <v>15</v>
      </c>
      <c r="E8938" s="54">
        <v>14307.35</v>
      </c>
      <c r="F8938" s="54">
        <v>16303.44</v>
      </c>
      <c r="G8938" s="55">
        <v>1.1399999999999999</v>
      </c>
      <c r="H8938" s="53">
        <v>0</v>
      </c>
      <c r="I8938" s="53" t="s">
        <v>1408</v>
      </c>
    </row>
    <row r="8939" spans="1:9" ht="17.399999999999999" x14ac:dyDescent="0.3">
      <c r="A8939" s="53" t="s">
        <v>1335</v>
      </c>
      <c r="B8939" s="57">
        <v>45992</v>
      </c>
      <c r="C8939" s="59">
        <v>926694.52</v>
      </c>
      <c r="D8939" s="60">
        <v>0</v>
      </c>
      <c r="E8939" s="54">
        <v>13900.42</v>
      </c>
      <c r="F8939" s="54">
        <v>15944.08</v>
      </c>
      <c r="G8939" s="55">
        <v>1.147</v>
      </c>
      <c r="H8939" s="53">
        <v>0</v>
      </c>
      <c r="I8939" s="53" t="s">
        <v>1408</v>
      </c>
    </row>
    <row r="8940" spans="1:9" ht="17.399999999999999" x14ac:dyDescent="0.3">
      <c r="A8940" s="53" t="s">
        <v>1336</v>
      </c>
      <c r="B8940" s="57">
        <v>45658</v>
      </c>
      <c r="C8940" s="59">
        <v>3629565.05</v>
      </c>
      <c r="D8940" s="60">
        <v>35</v>
      </c>
      <c r="E8940" s="54">
        <v>54443.48</v>
      </c>
      <c r="F8940" s="54">
        <v>44881.53</v>
      </c>
      <c r="G8940" s="55">
        <v>0.82399999999999995</v>
      </c>
      <c r="H8940" s="53">
        <v>0</v>
      </c>
      <c r="I8940" s="53" t="s">
        <v>1410</v>
      </c>
    </row>
    <row r="8941" spans="1:9" ht="17.399999999999999" x14ac:dyDescent="0.3">
      <c r="A8941" s="53" t="s">
        <v>1336</v>
      </c>
      <c r="B8941" s="57">
        <v>45689</v>
      </c>
      <c r="C8941" s="59">
        <v>3529544.71</v>
      </c>
      <c r="D8941" s="60">
        <v>35</v>
      </c>
      <c r="E8941" s="54">
        <v>52943.17</v>
      </c>
      <c r="F8941" s="54">
        <v>42474.99</v>
      </c>
      <c r="G8941" s="55">
        <v>0.80200000000000005</v>
      </c>
      <c r="H8941" s="53">
        <v>0</v>
      </c>
      <c r="I8941" s="53" t="s">
        <v>1410</v>
      </c>
    </row>
    <row r="8942" spans="1:9" ht="17.399999999999999" x14ac:dyDescent="0.3">
      <c r="A8942" s="53" t="s">
        <v>1336</v>
      </c>
      <c r="B8942" s="57">
        <v>45717</v>
      </c>
      <c r="C8942" s="59">
        <v>3418379.33</v>
      </c>
      <c r="D8942" s="60">
        <v>15</v>
      </c>
      <c r="E8942" s="54">
        <v>51275.69</v>
      </c>
      <c r="F8942" s="54">
        <v>54732.31</v>
      </c>
      <c r="G8942" s="55">
        <v>1.0669999999999999</v>
      </c>
      <c r="H8942" s="53">
        <v>0</v>
      </c>
      <c r="I8942" s="53" t="s">
        <v>1408</v>
      </c>
    </row>
    <row r="8943" spans="1:9" ht="17.399999999999999" x14ac:dyDescent="0.3">
      <c r="A8943" s="53" t="s">
        <v>1336</v>
      </c>
      <c r="B8943" s="57">
        <v>45748</v>
      </c>
      <c r="C8943" s="59">
        <v>3310024.61</v>
      </c>
      <c r="D8943" s="60">
        <v>15</v>
      </c>
      <c r="E8943" s="54">
        <v>49650.37</v>
      </c>
      <c r="F8943" s="54">
        <v>51776.36</v>
      </c>
      <c r="G8943" s="55">
        <v>1.0429999999999999</v>
      </c>
      <c r="H8943" s="53">
        <v>0</v>
      </c>
      <c r="I8943" s="53" t="s">
        <v>1408</v>
      </c>
    </row>
    <row r="8944" spans="1:9" ht="17.399999999999999" x14ac:dyDescent="0.3">
      <c r="A8944" s="53" t="s">
        <v>1336</v>
      </c>
      <c r="B8944" s="57">
        <v>45778</v>
      </c>
      <c r="C8944" s="59">
        <v>3208023.63</v>
      </c>
      <c r="D8944" s="60">
        <v>0</v>
      </c>
      <c r="E8944" s="54">
        <v>48120.35</v>
      </c>
      <c r="F8944" s="54">
        <v>53920.49</v>
      </c>
      <c r="G8944" s="55">
        <v>1.121</v>
      </c>
      <c r="H8944" s="53">
        <v>0</v>
      </c>
      <c r="I8944" s="53" t="s">
        <v>1408</v>
      </c>
    </row>
    <row r="8945" spans="1:9" ht="17.399999999999999" x14ac:dyDescent="0.3">
      <c r="A8945" s="53" t="s">
        <v>1336</v>
      </c>
      <c r="B8945" s="57">
        <v>45809</v>
      </c>
      <c r="C8945" s="59">
        <v>3103117.19</v>
      </c>
      <c r="D8945" s="60">
        <v>35</v>
      </c>
      <c r="E8945" s="54">
        <v>46546.76</v>
      </c>
      <c r="F8945" s="54">
        <v>24973.86</v>
      </c>
      <c r="G8945" s="55">
        <v>0.53700000000000003</v>
      </c>
      <c r="H8945" s="53">
        <v>0</v>
      </c>
      <c r="I8945" s="53" t="s">
        <v>1410</v>
      </c>
    </row>
    <row r="8946" spans="1:9" ht="17.399999999999999" x14ac:dyDescent="0.3">
      <c r="A8946" s="53" t="s">
        <v>1336</v>
      </c>
      <c r="B8946" s="57">
        <v>45839</v>
      </c>
      <c r="C8946" s="59">
        <v>3019308.96</v>
      </c>
      <c r="D8946" s="60">
        <v>15</v>
      </c>
      <c r="E8946" s="54">
        <v>45289.63</v>
      </c>
      <c r="F8946" s="54">
        <v>49098.97</v>
      </c>
      <c r="G8946" s="55">
        <v>1.0840000000000001</v>
      </c>
      <c r="H8946" s="53">
        <v>0</v>
      </c>
      <c r="I8946" s="53" t="s">
        <v>1408</v>
      </c>
    </row>
    <row r="8947" spans="1:9" ht="17.399999999999999" x14ac:dyDescent="0.3">
      <c r="A8947" s="53" t="s">
        <v>1336</v>
      </c>
      <c r="B8947" s="57">
        <v>45870</v>
      </c>
      <c r="C8947" s="59">
        <v>2921691.38</v>
      </c>
      <c r="D8947" s="60">
        <v>35</v>
      </c>
      <c r="E8947" s="54">
        <v>43825.37</v>
      </c>
      <c r="F8947" s="54">
        <v>19094.54</v>
      </c>
      <c r="G8947" s="55">
        <v>0.436</v>
      </c>
      <c r="H8947" s="53">
        <v>0</v>
      </c>
      <c r="I8947" s="53" t="s">
        <v>1410</v>
      </c>
    </row>
    <row r="8948" spans="1:9" ht="17.399999999999999" x14ac:dyDescent="0.3">
      <c r="A8948" s="53" t="s">
        <v>1336</v>
      </c>
      <c r="B8948" s="57">
        <v>45901</v>
      </c>
      <c r="C8948" s="59">
        <v>2841839.19</v>
      </c>
      <c r="D8948" s="60">
        <v>15</v>
      </c>
      <c r="E8948" s="54">
        <v>42627.59</v>
      </c>
      <c r="F8948" s="54">
        <v>48843.76</v>
      </c>
      <c r="G8948" s="55">
        <v>1.1459999999999999</v>
      </c>
      <c r="H8948" s="53">
        <v>0</v>
      </c>
      <c r="I8948" s="53" t="s">
        <v>1408</v>
      </c>
    </row>
    <row r="8949" spans="1:9" ht="17.399999999999999" x14ac:dyDescent="0.3">
      <c r="A8949" s="53" t="s">
        <v>1336</v>
      </c>
      <c r="B8949" s="57">
        <v>45931</v>
      </c>
      <c r="C8949" s="59">
        <v>2763921.84</v>
      </c>
      <c r="D8949" s="60">
        <v>0</v>
      </c>
      <c r="E8949" s="54">
        <v>41458.83</v>
      </c>
      <c r="F8949" s="54">
        <v>40884.86</v>
      </c>
      <c r="G8949" s="55">
        <v>0.98599999999999999</v>
      </c>
      <c r="H8949" s="53">
        <v>0</v>
      </c>
      <c r="I8949" s="53" t="s">
        <v>1408</v>
      </c>
    </row>
    <row r="8950" spans="1:9" ht="17.399999999999999" x14ac:dyDescent="0.3">
      <c r="A8950" s="53" t="s">
        <v>1336</v>
      </c>
      <c r="B8950" s="57">
        <v>45962</v>
      </c>
      <c r="C8950" s="59">
        <v>2685780.46</v>
      </c>
      <c r="D8950" s="60">
        <v>0</v>
      </c>
      <c r="E8950" s="54">
        <v>40286.71</v>
      </c>
      <c r="F8950" s="54">
        <v>45227.88</v>
      </c>
      <c r="G8950" s="55">
        <v>1.123</v>
      </c>
      <c r="H8950" s="53">
        <v>0</v>
      </c>
      <c r="I8950" s="53" t="s">
        <v>1408</v>
      </c>
    </row>
    <row r="8951" spans="1:9" ht="17.399999999999999" x14ac:dyDescent="0.3">
      <c r="A8951" s="53" t="s">
        <v>1336</v>
      </c>
      <c r="B8951" s="57">
        <v>45992</v>
      </c>
      <c r="C8951" s="59">
        <v>2612191.66</v>
      </c>
      <c r="D8951" s="60">
        <v>0</v>
      </c>
      <c r="E8951" s="54">
        <v>39182.870000000003</v>
      </c>
      <c r="F8951" s="54">
        <v>41147.769999999997</v>
      </c>
      <c r="G8951" s="55">
        <v>1.05</v>
      </c>
      <c r="H8951" s="53">
        <v>0</v>
      </c>
      <c r="I8951" s="53" t="s">
        <v>1408</v>
      </c>
    </row>
    <row r="8952" spans="1:9" ht="17.399999999999999" x14ac:dyDescent="0.3">
      <c r="A8952" s="53" t="s">
        <v>1337</v>
      </c>
      <c r="B8952" s="57">
        <v>45658</v>
      </c>
      <c r="C8952" s="59">
        <v>18735191.789999999</v>
      </c>
      <c r="D8952" s="60">
        <v>0</v>
      </c>
      <c r="E8952" s="54">
        <v>281027.88</v>
      </c>
      <c r="F8952" s="54">
        <v>319206.87</v>
      </c>
      <c r="G8952" s="55">
        <v>1.1359999999999999</v>
      </c>
      <c r="H8952" s="53">
        <v>0</v>
      </c>
      <c r="I8952" s="53" t="s">
        <v>1408</v>
      </c>
    </row>
    <row r="8953" spans="1:9" ht="17.399999999999999" x14ac:dyDescent="0.3">
      <c r="A8953" s="53" t="s">
        <v>1337</v>
      </c>
      <c r="B8953" s="57">
        <v>45689</v>
      </c>
      <c r="C8953" s="59">
        <v>18215225.390000001</v>
      </c>
      <c r="D8953" s="60">
        <v>0</v>
      </c>
      <c r="E8953" s="54">
        <v>273228.38</v>
      </c>
      <c r="F8953" s="54">
        <v>312247.63</v>
      </c>
      <c r="G8953" s="55">
        <v>1.143</v>
      </c>
      <c r="H8953" s="53">
        <v>0</v>
      </c>
      <c r="I8953" s="53" t="s">
        <v>1408</v>
      </c>
    </row>
    <row r="8954" spans="1:9" ht="17.399999999999999" x14ac:dyDescent="0.3">
      <c r="A8954" s="53" t="s">
        <v>1337</v>
      </c>
      <c r="B8954" s="57">
        <v>45717</v>
      </c>
      <c r="C8954" s="59">
        <v>17765348.850000001</v>
      </c>
      <c r="D8954" s="60">
        <v>0</v>
      </c>
      <c r="E8954" s="54">
        <v>266480.23</v>
      </c>
      <c r="F8954" s="54">
        <v>284673.01</v>
      </c>
      <c r="G8954" s="55">
        <v>1.0680000000000001</v>
      </c>
      <c r="H8954" s="53">
        <v>0</v>
      </c>
      <c r="I8954" s="53" t="s">
        <v>1408</v>
      </c>
    </row>
    <row r="8955" spans="1:9" ht="17.399999999999999" x14ac:dyDescent="0.3">
      <c r="A8955" s="53" t="s">
        <v>1337</v>
      </c>
      <c r="B8955" s="57">
        <v>45748</v>
      </c>
      <c r="C8955" s="59">
        <v>17370877.300000001</v>
      </c>
      <c r="D8955" s="60">
        <v>0</v>
      </c>
      <c r="E8955" s="54">
        <v>260563.16</v>
      </c>
      <c r="F8955" s="54">
        <v>253573.04</v>
      </c>
      <c r="G8955" s="55">
        <v>0.97299999999999998</v>
      </c>
      <c r="H8955" s="53">
        <v>0</v>
      </c>
      <c r="I8955" s="53" t="s">
        <v>1408</v>
      </c>
    </row>
    <row r="8956" spans="1:9" ht="17.399999999999999" x14ac:dyDescent="0.3">
      <c r="A8956" s="53" t="s">
        <v>1337</v>
      </c>
      <c r="B8956" s="57">
        <v>45778</v>
      </c>
      <c r="C8956" s="59">
        <v>16922831.09</v>
      </c>
      <c r="D8956" s="60">
        <v>0</v>
      </c>
      <c r="E8956" s="54">
        <v>253842.47</v>
      </c>
      <c r="F8956" s="54">
        <v>274013.71000000002</v>
      </c>
      <c r="G8956" s="55">
        <v>1.079</v>
      </c>
      <c r="H8956" s="53">
        <v>0</v>
      </c>
      <c r="I8956" s="53" t="s">
        <v>1408</v>
      </c>
    </row>
    <row r="8957" spans="1:9" ht="17.399999999999999" x14ac:dyDescent="0.3">
      <c r="A8957" s="53" t="s">
        <v>1337</v>
      </c>
      <c r="B8957" s="57">
        <v>45809</v>
      </c>
      <c r="C8957" s="59">
        <v>16523917.640000001</v>
      </c>
      <c r="D8957" s="60">
        <v>35</v>
      </c>
      <c r="E8957" s="54">
        <v>247858.76</v>
      </c>
      <c r="F8957" s="54">
        <v>192987.08</v>
      </c>
      <c r="G8957" s="55">
        <v>0.77900000000000003</v>
      </c>
      <c r="H8957" s="53">
        <v>0</v>
      </c>
      <c r="I8957" s="53" t="s">
        <v>1410</v>
      </c>
    </row>
    <row r="8958" spans="1:9" ht="17.399999999999999" x14ac:dyDescent="0.3">
      <c r="A8958" s="53" t="s">
        <v>1337</v>
      </c>
      <c r="B8958" s="57">
        <v>45839</v>
      </c>
      <c r="C8958" s="59">
        <v>16131644.109999999</v>
      </c>
      <c r="D8958" s="60">
        <v>0</v>
      </c>
      <c r="E8958" s="54">
        <v>241974.66</v>
      </c>
      <c r="F8958" s="54">
        <v>261409.4</v>
      </c>
      <c r="G8958" s="55">
        <v>1.08</v>
      </c>
      <c r="H8958" s="53">
        <v>0</v>
      </c>
      <c r="I8958" s="53" t="s">
        <v>1408</v>
      </c>
    </row>
    <row r="8959" spans="1:9" ht="17.399999999999999" x14ac:dyDescent="0.3">
      <c r="A8959" s="53" t="s">
        <v>1337</v>
      </c>
      <c r="B8959" s="57">
        <v>45870</v>
      </c>
      <c r="C8959" s="59">
        <v>15748901.16</v>
      </c>
      <c r="D8959" s="60">
        <v>15</v>
      </c>
      <c r="E8959" s="54">
        <v>236233.52</v>
      </c>
      <c r="F8959" s="54">
        <v>271622.57</v>
      </c>
      <c r="G8959" s="55">
        <v>1.1499999999999999</v>
      </c>
      <c r="H8959" s="53">
        <v>0</v>
      </c>
      <c r="I8959" s="53" t="s">
        <v>1408</v>
      </c>
    </row>
    <row r="8960" spans="1:9" ht="17.399999999999999" x14ac:dyDescent="0.3">
      <c r="A8960" s="53" t="s">
        <v>1337</v>
      </c>
      <c r="B8960" s="57">
        <v>45901</v>
      </c>
      <c r="C8960" s="59">
        <v>15342410.539999999</v>
      </c>
      <c r="D8960" s="60">
        <v>0</v>
      </c>
      <c r="E8960" s="54">
        <v>230136.16</v>
      </c>
      <c r="F8960" s="54">
        <v>249587.20000000001</v>
      </c>
      <c r="G8960" s="55">
        <v>1.085</v>
      </c>
      <c r="H8960" s="53">
        <v>0</v>
      </c>
      <c r="I8960" s="53" t="s">
        <v>1408</v>
      </c>
    </row>
    <row r="8961" spans="1:9" ht="17.399999999999999" x14ac:dyDescent="0.3">
      <c r="A8961" s="53" t="s">
        <v>1337</v>
      </c>
      <c r="B8961" s="57">
        <v>45931</v>
      </c>
      <c r="C8961" s="59">
        <v>14987231.32</v>
      </c>
      <c r="D8961" s="60">
        <v>0</v>
      </c>
      <c r="E8961" s="54">
        <v>224808.47</v>
      </c>
      <c r="F8961" s="54">
        <v>229429.93</v>
      </c>
      <c r="G8961" s="55">
        <v>1.0209999999999999</v>
      </c>
      <c r="H8961" s="53">
        <v>0</v>
      </c>
      <c r="I8961" s="53" t="s">
        <v>1408</v>
      </c>
    </row>
    <row r="8962" spans="1:9" ht="17.399999999999999" x14ac:dyDescent="0.3">
      <c r="A8962" s="53" t="s">
        <v>1337</v>
      </c>
      <c r="B8962" s="57">
        <v>45962</v>
      </c>
      <c r="C8962" s="59">
        <v>14666132.15</v>
      </c>
      <c r="D8962" s="60">
        <v>15</v>
      </c>
      <c r="E8962" s="54">
        <v>219991.98</v>
      </c>
      <c r="F8962" s="54">
        <v>225798.31</v>
      </c>
      <c r="G8962" s="55">
        <v>1.026</v>
      </c>
      <c r="H8962" s="53">
        <v>0</v>
      </c>
      <c r="I8962" s="53" t="s">
        <v>1408</v>
      </c>
    </row>
    <row r="8963" spans="1:9" ht="17.399999999999999" x14ac:dyDescent="0.3">
      <c r="A8963" s="53" t="s">
        <v>1337</v>
      </c>
      <c r="B8963" s="57">
        <v>45992</v>
      </c>
      <c r="C8963" s="59">
        <v>14322415.619999999</v>
      </c>
      <c r="D8963" s="60">
        <v>0</v>
      </c>
      <c r="E8963" s="54">
        <v>214836.23</v>
      </c>
      <c r="F8963" s="54">
        <v>204985.65</v>
      </c>
      <c r="G8963" s="55">
        <v>0.95399999999999996</v>
      </c>
      <c r="H8963" s="53">
        <v>0</v>
      </c>
      <c r="I8963" s="53" t="s">
        <v>1408</v>
      </c>
    </row>
    <row r="8964" spans="1:9" ht="17.399999999999999" x14ac:dyDescent="0.3">
      <c r="A8964" s="53" t="s">
        <v>1339</v>
      </c>
      <c r="B8964" s="57">
        <v>45658</v>
      </c>
      <c r="C8964" s="59">
        <v>2698806.37</v>
      </c>
      <c r="D8964" s="60">
        <v>15</v>
      </c>
      <c r="E8964" s="54">
        <v>40482.1</v>
      </c>
      <c r="F8964" s="54">
        <v>38817.050000000003</v>
      </c>
      <c r="G8964" s="55">
        <v>0.95899999999999996</v>
      </c>
      <c r="H8964" s="53">
        <v>0</v>
      </c>
      <c r="I8964" s="53" t="s">
        <v>1408</v>
      </c>
    </row>
    <row r="8965" spans="1:9" ht="17.399999999999999" x14ac:dyDescent="0.3">
      <c r="A8965" s="53" t="s">
        <v>1339</v>
      </c>
      <c r="B8965" s="57">
        <v>45689</v>
      </c>
      <c r="C8965" s="59">
        <v>2619225.2200000002</v>
      </c>
      <c r="D8965" s="60">
        <v>15</v>
      </c>
      <c r="E8965" s="54">
        <v>39288.379999999997</v>
      </c>
      <c r="F8965" s="54">
        <v>41793.89</v>
      </c>
      <c r="G8965" s="55">
        <v>1.0640000000000001</v>
      </c>
      <c r="H8965" s="53">
        <v>0</v>
      </c>
      <c r="I8965" s="53" t="s">
        <v>1408</v>
      </c>
    </row>
    <row r="8966" spans="1:9" ht="17.399999999999999" x14ac:dyDescent="0.3">
      <c r="A8966" s="53" t="s">
        <v>1339</v>
      </c>
      <c r="B8966" s="57">
        <v>45717</v>
      </c>
      <c r="C8966" s="59">
        <v>2541198.17</v>
      </c>
      <c r="D8966" s="60">
        <v>0</v>
      </c>
      <c r="E8966" s="54">
        <v>38117.97</v>
      </c>
      <c r="F8966" s="54">
        <v>37196.26</v>
      </c>
      <c r="G8966" s="55">
        <v>0.97599999999999998</v>
      </c>
      <c r="H8966" s="53">
        <v>0</v>
      </c>
      <c r="I8966" s="53" t="s">
        <v>1408</v>
      </c>
    </row>
    <row r="8967" spans="1:9" ht="17.399999999999999" x14ac:dyDescent="0.3">
      <c r="A8967" s="53" t="s">
        <v>1339</v>
      </c>
      <c r="B8967" s="57">
        <v>45748</v>
      </c>
      <c r="C8967" s="59">
        <v>2475056.91</v>
      </c>
      <c r="D8967" s="60">
        <v>0</v>
      </c>
      <c r="E8967" s="54">
        <v>37125.85</v>
      </c>
      <c r="F8967" s="54">
        <v>35370.21</v>
      </c>
      <c r="G8967" s="55">
        <v>0.95299999999999996</v>
      </c>
      <c r="H8967" s="53">
        <v>0</v>
      </c>
      <c r="I8967" s="53" t="s">
        <v>1408</v>
      </c>
    </row>
    <row r="8968" spans="1:9" ht="17.399999999999999" x14ac:dyDescent="0.3">
      <c r="A8968" s="53" t="s">
        <v>1339</v>
      </c>
      <c r="B8968" s="57">
        <v>45778</v>
      </c>
      <c r="C8968" s="59">
        <v>2399543.5299999998</v>
      </c>
      <c r="D8968" s="60">
        <v>0</v>
      </c>
      <c r="E8968" s="54">
        <v>35993.15</v>
      </c>
      <c r="F8968" s="54">
        <v>34595.51</v>
      </c>
      <c r="G8968" s="55">
        <v>0.96099999999999997</v>
      </c>
      <c r="H8968" s="53">
        <v>0</v>
      </c>
      <c r="I8968" s="53" t="s">
        <v>1408</v>
      </c>
    </row>
    <row r="8969" spans="1:9" ht="17.399999999999999" x14ac:dyDescent="0.3">
      <c r="A8969" s="53" t="s">
        <v>1339</v>
      </c>
      <c r="B8969" s="57">
        <v>45809</v>
      </c>
      <c r="C8969" s="59">
        <v>2336755.87</v>
      </c>
      <c r="D8969" s="60">
        <v>0</v>
      </c>
      <c r="E8969" s="54">
        <v>35051.339999999997</v>
      </c>
      <c r="F8969" s="54">
        <v>33758.85</v>
      </c>
      <c r="G8969" s="55">
        <v>0.96299999999999997</v>
      </c>
      <c r="H8969" s="53">
        <v>0</v>
      </c>
      <c r="I8969" s="53" t="s">
        <v>1408</v>
      </c>
    </row>
    <row r="8970" spans="1:9" ht="17.399999999999999" x14ac:dyDescent="0.3">
      <c r="A8970" s="53" t="s">
        <v>1339</v>
      </c>
      <c r="B8970" s="57">
        <v>45839</v>
      </c>
      <c r="C8970" s="59">
        <v>2261909.52</v>
      </c>
      <c r="D8970" s="60">
        <v>35</v>
      </c>
      <c r="E8970" s="54">
        <v>33928.639999999999</v>
      </c>
      <c r="F8970" s="54">
        <v>22035.27</v>
      </c>
      <c r="G8970" s="55">
        <v>0.64900000000000002</v>
      </c>
      <c r="H8970" s="53">
        <v>0</v>
      </c>
      <c r="I8970" s="53" t="s">
        <v>1410</v>
      </c>
    </row>
    <row r="8971" spans="1:9" ht="17.399999999999999" x14ac:dyDescent="0.3">
      <c r="A8971" s="53" t="s">
        <v>1339</v>
      </c>
      <c r="B8971" s="57">
        <v>45870</v>
      </c>
      <c r="C8971" s="59">
        <v>2192736.7200000002</v>
      </c>
      <c r="D8971" s="60">
        <v>15</v>
      </c>
      <c r="E8971" s="54">
        <v>32891.050000000003</v>
      </c>
      <c r="F8971" s="54">
        <v>36840.370000000003</v>
      </c>
      <c r="G8971" s="55">
        <v>1.1200000000000001</v>
      </c>
      <c r="H8971" s="53">
        <v>0</v>
      </c>
      <c r="I8971" s="53" t="s">
        <v>1408</v>
      </c>
    </row>
    <row r="8972" spans="1:9" ht="17.399999999999999" x14ac:dyDescent="0.3">
      <c r="A8972" s="53" t="s">
        <v>1339</v>
      </c>
      <c r="B8972" s="57">
        <v>45901</v>
      </c>
      <c r="C8972" s="59">
        <v>2123532.2400000002</v>
      </c>
      <c r="D8972" s="60">
        <v>0</v>
      </c>
      <c r="E8972" s="54">
        <v>31852.98</v>
      </c>
      <c r="F8972" s="54">
        <v>32640.34</v>
      </c>
      <c r="G8972" s="55">
        <v>1.0249999999999999</v>
      </c>
      <c r="H8972" s="53">
        <v>0</v>
      </c>
      <c r="I8972" s="53" t="s">
        <v>1408</v>
      </c>
    </row>
    <row r="8973" spans="1:9" ht="17.399999999999999" x14ac:dyDescent="0.3">
      <c r="A8973" s="53" t="s">
        <v>1339</v>
      </c>
      <c r="B8973" s="57">
        <v>45931</v>
      </c>
      <c r="C8973" s="59">
        <v>2068016.64</v>
      </c>
      <c r="D8973" s="60">
        <v>65</v>
      </c>
      <c r="E8973" s="54">
        <v>31020.25</v>
      </c>
      <c r="F8973" s="54">
        <v>18844.93</v>
      </c>
      <c r="G8973" s="55">
        <v>0.60799999999999998</v>
      </c>
      <c r="H8973" s="53">
        <v>0</v>
      </c>
      <c r="I8973" s="53" t="s">
        <v>1411</v>
      </c>
    </row>
    <row r="8974" spans="1:9" ht="17.399999999999999" x14ac:dyDescent="0.3">
      <c r="A8974" s="53" t="s">
        <v>1339</v>
      </c>
      <c r="B8974" s="57">
        <v>45962</v>
      </c>
      <c r="C8974" s="59">
        <v>2005884.53</v>
      </c>
      <c r="D8974" s="60">
        <v>0</v>
      </c>
      <c r="E8974" s="54">
        <v>30088.27</v>
      </c>
      <c r="F8974" s="54">
        <v>29059.57</v>
      </c>
      <c r="G8974" s="55">
        <v>0.96599999999999997</v>
      </c>
      <c r="H8974" s="53">
        <v>0</v>
      </c>
      <c r="I8974" s="53" t="s">
        <v>1408</v>
      </c>
    </row>
    <row r="8975" spans="1:9" ht="17.399999999999999" x14ac:dyDescent="0.3">
      <c r="A8975" s="53" t="s">
        <v>1339</v>
      </c>
      <c r="B8975" s="57">
        <v>45992</v>
      </c>
      <c r="C8975" s="59">
        <v>1949343.49</v>
      </c>
      <c r="D8975" s="60">
        <v>0</v>
      </c>
      <c r="E8975" s="54">
        <v>29240.15</v>
      </c>
      <c r="F8975" s="54">
        <v>31654.71</v>
      </c>
      <c r="G8975" s="55">
        <v>1.083</v>
      </c>
      <c r="H8975" s="53">
        <v>0</v>
      </c>
      <c r="I8975" s="53" t="s">
        <v>1408</v>
      </c>
    </row>
    <row r="8976" spans="1:9" ht="17.399999999999999" x14ac:dyDescent="0.3">
      <c r="A8976" s="53" t="s">
        <v>1340</v>
      </c>
      <c r="B8976" s="57">
        <v>45658</v>
      </c>
      <c r="C8976" s="59">
        <v>15264699.460000001</v>
      </c>
      <c r="D8976" s="60">
        <v>35</v>
      </c>
      <c r="E8976" s="54">
        <v>228970.49</v>
      </c>
      <c r="F8976" s="54">
        <v>116655.31</v>
      </c>
      <c r="G8976" s="55">
        <v>0.50900000000000001</v>
      </c>
      <c r="H8976" s="53">
        <v>0</v>
      </c>
      <c r="I8976" s="53" t="s">
        <v>1410</v>
      </c>
    </row>
    <row r="8977" spans="1:9" ht="17.399999999999999" x14ac:dyDescent="0.3">
      <c r="A8977" s="53" t="s">
        <v>1340</v>
      </c>
      <c r="B8977" s="57">
        <v>45689</v>
      </c>
      <c r="C8977" s="59">
        <v>14937866.27</v>
      </c>
      <c r="D8977" s="60">
        <v>0</v>
      </c>
      <c r="E8977" s="54">
        <v>224067.99</v>
      </c>
      <c r="F8977" s="54">
        <v>235822.97</v>
      </c>
      <c r="G8977" s="55">
        <v>1.052</v>
      </c>
      <c r="H8977" s="53">
        <v>0</v>
      </c>
      <c r="I8977" s="53" t="s">
        <v>1408</v>
      </c>
    </row>
    <row r="8978" spans="1:9" ht="17.399999999999999" x14ac:dyDescent="0.3">
      <c r="A8978" s="53" t="s">
        <v>1340</v>
      </c>
      <c r="B8978" s="57">
        <v>45717</v>
      </c>
      <c r="C8978" s="59">
        <v>14560188.550000001</v>
      </c>
      <c r="D8978" s="60">
        <v>0</v>
      </c>
      <c r="E8978" s="54">
        <v>218402.83</v>
      </c>
      <c r="F8978" s="54">
        <v>218245.69</v>
      </c>
      <c r="G8978" s="55">
        <v>0.999</v>
      </c>
      <c r="H8978" s="53">
        <v>0</v>
      </c>
      <c r="I8978" s="53" t="s">
        <v>1408</v>
      </c>
    </row>
    <row r="8979" spans="1:9" ht="17.399999999999999" x14ac:dyDescent="0.3">
      <c r="A8979" s="53" t="s">
        <v>1340</v>
      </c>
      <c r="B8979" s="57">
        <v>45748</v>
      </c>
      <c r="C8979" s="59">
        <v>14168626.640000001</v>
      </c>
      <c r="D8979" s="60">
        <v>0</v>
      </c>
      <c r="E8979" s="54">
        <v>212529.4</v>
      </c>
      <c r="F8979" s="54">
        <v>235875.21</v>
      </c>
      <c r="G8979" s="55">
        <v>1.1100000000000001</v>
      </c>
      <c r="H8979" s="53">
        <v>0</v>
      </c>
      <c r="I8979" s="53" t="s">
        <v>1408</v>
      </c>
    </row>
    <row r="8980" spans="1:9" ht="17.399999999999999" x14ac:dyDescent="0.3">
      <c r="A8980" s="53" t="s">
        <v>1340</v>
      </c>
      <c r="B8980" s="57">
        <v>45778</v>
      </c>
      <c r="C8980" s="59">
        <v>13837156.199999999</v>
      </c>
      <c r="D8980" s="60">
        <v>0</v>
      </c>
      <c r="E8980" s="54">
        <v>207557.34</v>
      </c>
      <c r="F8980" s="54">
        <v>235757.25</v>
      </c>
      <c r="G8980" s="55">
        <v>1.1359999999999999</v>
      </c>
      <c r="H8980" s="53">
        <v>0</v>
      </c>
      <c r="I8980" s="53" t="s">
        <v>1408</v>
      </c>
    </row>
    <row r="8981" spans="1:9" ht="17.399999999999999" x14ac:dyDescent="0.3">
      <c r="A8981" s="53" t="s">
        <v>1340</v>
      </c>
      <c r="B8981" s="57">
        <v>45809</v>
      </c>
      <c r="C8981" s="59">
        <v>13482898.449999999</v>
      </c>
      <c r="D8981" s="60">
        <v>35</v>
      </c>
      <c r="E8981" s="54">
        <v>202243.48</v>
      </c>
      <c r="F8981" s="54">
        <v>159678.43</v>
      </c>
      <c r="G8981" s="55">
        <v>0.79</v>
      </c>
      <c r="H8981" s="53">
        <v>0</v>
      </c>
      <c r="I8981" s="53" t="s">
        <v>1410</v>
      </c>
    </row>
    <row r="8982" spans="1:9" ht="17.399999999999999" x14ac:dyDescent="0.3">
      <c r="A8982" s="53" t="s">
        <v>1340</v>
      </c>
      <c r="B8982" s="57">
        <v>45839</v>
      </c>
      <c r="C8982" s="59">
        <v>13105935.359999999</v>
      </c>
      <c r="D8982" s="60">
        <v>0</v>
      </c>
      <c r="E8982" s="54">
        <v>196589.03</v>
      </c>
      <c r="F8982" s="54">
        <v>212299.77</v>
      </c>
      <c r="G8982" s="55">
        <v>1.08</v>
      </c>
      <c r="H8982" s="53">
        <v>0</v>
      </c>
      <c r="I8982" s="53" t="s">
        <v>1408</v>
      </c>
    </row>
    <row r="8983" spans="1:9" ht="17.399999999999999" x14ac:dyDescent="0.3">
      <c r="A8983" s="53" t="s">
        <v>1340</v>
      </c>
      <c r="B8983" s="57">
        <v>45870</v>
      </c>
      <c r="C8983" s="59">
        <v>12784887.09</v>
      </c>
      <c r="D8983" s="60">
        <v>0</v>
      </c>
      <c r="E8983" s="54">
        <v>191773.31</v>
      </c>
      <c r="F8983" s="54">
        <v>195199.02</v>
      </c>
      <c r="G8983" s="55">
        <v>1.018</v>
      </c>
      <c r="H8983" s="53">
        <v>0</v>
      </c>
      <c r="I8983" s="53" t="s">
        <v>1408</v>
      </c>
    </row>
    <row r="8984" spans="1:9" ht="17.399999999999999" x14ac:dyDescent="0.3">
      <c r="A8984" s="53" t="s">
        <v>1340</v>
      </c>
      <c r="B8984" s="57">
        <v>45901</v>
      </c>
      <c r="C8984" s="59">
        <v>12492957.050000001</v>
      </c>
      <c r="D8984" s="60">
        <v>0</v>
      </c>
      <c r="E8984" s="54">
        <v>187394.36</v>
      </c>
      <c r="F8984" s="54">
        <v>187905.66</v>
      </c>
      <c r="G8984" s="55">
        <v>1.0029999999999999</v>
      </c>
      <c r="H8984" s="53">
        <v>0</v>
      </c>
      <c r="I8984" s="53" t="s">
        <v>1408</v>
      </c>
    </row>
    <row r="8985" spans="1:9" ht="17.399999999999999" x14ac:dyDescent="0.3">
      <c r="A8985" s="53" t="s">
        <v>1340</v>
      </c>
      <c r="B8985" s="57">
        <v>45931</v>
      </c>
      <c r="C8985" s="59">
        <v>12222785.17</v>
      </c>
      <c r="D8985" s="60">
        <v>0</v>
      </c>
      <c r="E8985" s="54">
        <v>183341.78</v>
      </c>
      <c r="F8985" s="54">
        <v>174317.87</v>
      </c>
      <c r="G8985" s="55">
        <v>0.95099999999999996</v>
      </c>
      <c r="H8985" s="53">
        <v>0</v>
      </c>
      <c r="I8985" s="53" t="s">
        <v>1408</v>
      </c>
    </row>
    <row r="8986" spans="1:9" ht="17.399999999999999" x14ac:dyDescent="0.3">
      <c r="A8986" s="53" t="s">
        <v>1340</v>
      </c>
      <c r="B8986" s="57">
        <v>45962</v>
      </c>
      <c r="C8986" s="59">
        <v>11940751.109999999</v>
      </c>
      <c r="D8986" s="60">
        <v>0</v>
      </c>
      <c r="E8986" s="54">
        <v>179111.27</v>
      </c>
      <c r="F8986" s="54">
        <v>196895.87</v>
      </c>
      <c r="G8986" s="55">
        <v>1.099</v>
      </c>
      <c r="H8986" s="53">
        <v>0</v>
      </c>
      <c r="I8986" s="53" t="s">
        <v>1408</v>
      </c>
    </row>
    <row r="8987" spans="1:9" ht="17.399999999999999" x14ac:dyDescent="0.3">
      <c r="A8987" s="53" t="s">
        <v>1340</v>
      </c>
      <c r="B8987" s="57">
        <v>45992</v>
      </c>
      <c r="C8987" s="59">
        <v>11616598.16</v>
      </c>
      <c r="D8987" s="60">
        <v>0</v>
      </c>
      <c r="E8987" s="54">
        <v>174248.97</v>
      </c>
      <c r="F8987" s="54">
        <v>170355.61</v>
      </c>
      <c r="G8987" s="55">
        <v>0.97799999999999998</v>
      </c>
      <c r="H8987" s="53">
        <v>0</v>
      </c>
      <c r="I8987" s="53" t="s">
        <v>1408</v>
      </c>
    </row>
    <row r="8988" spans="1:9" ht="17.399999999999999" x14ac:dyDescent="0.3">
      <c r="A8988" s="53" t="s">
        <v>1341</v>
      </c>
      <c r="B8988" s="57">
        <v>45658</v>
      </c>
      <c r="C8988" s="59">
        <v>2092095.38</v>
      </c>
      <c r="D8988" s="60">
        <v>0</v>
      </c>
      <c r="E8988" s="54">
        <v>31381.43</v>
      </c>
      <c r="F8988" s="54">
        <v>32153.39</v>
      </c>
      <c r="G8988" s="55">
        <v>1.0249999999999999</v>
      </c>
      <c r="H8988" s="53">
        <v>0</v>
      </c>
      <c r="I8988" s="53" t="s">
        <v>1408</v>
      </c>
    </row>
    <row r="8989" spans="1:9" ht="17.399999999999999" x14ac:dyDescent="0.3">
      <c r="A8989" s="53" t="s">
        <v>1341</v>
      </c>
      <c r="B8989" s="57">
        <v>45689</v>
      </c>
      <c r="C8989" s="59">
        <v>2030590.72</v>
      </c>
      <c r="D8989" s="60">
        <v>0</v>
      </c>
      <c r="E8989" s="54">
        <v>30458.86</v>
      </c>
      <c r="F8989" s="54">
        <v>29933.91</v>
      </c>
      <c r="G8989" s="55">
        <v>0.98299999999999998</v>
      </c>
      <c r="H8989" s="53">
        <v>0</v>
      </c>
      <c r="I8989" s="53" t="s">
        <v>1408</v>
      </c>
    </row>
    <row r="8990" spans="1:9" ht="17.399999999999999" x14ac:dyDescent="0.3">
      <c r="A8990" s="53" t="s">
        <v>1341</v>
      </c>
      <c r="B8990" s="57">
        <v>45717</v>
      </c>
      <c r="C8990" s="59">
        <v>1972628.14</v>
      </c>
      <c r="D8990" s="60">
        <v>0</v>
      </c>
      <c r="E8990" s="54">
        <v>29589.42</v>
      </c>
      <c r="F8990" s="54">
        <v>33837.79</v>
      </c>
      <c r="G8990" s="55">
        <v>1.1439999999999999</v>
      </c>
      <c r="H8990" s="53">
        <v>0</v>
      </c>
      <c r="I8990" s="53" t="s">
        <v>1408</v>
      </c>
    </row>
    <row r="8991" spans="1:9" ht="17.399999999999999" x14ac:dyDescent="0.3">
      <c r="A8991" s="53" t="s">
        <v>1341</v>
      </c>
      <c r="B8991" s="57">
        <v>45748</v>
      </c>
      <c r="C8991" s="59">
        <v>1913391.32</v>
      </c>
      <c r="D8991" s="60">
        <v>15</v>
      </c>
      <c r="E8991" s="54">
        <v>28700.87</v>
      </c>
      <c r="F8991" s="54">
        <v>27552.78</v>
      </c>
      <c r="G8991" s="55">
        <v>0.96</v>
      </c>
      <c r="H8991" s="53">
        <v>0</v>
      </c>
      <c r="I8991" s="53" t="s">
        <v>1408</v>
      </c>
    </row>
    <row r="8992" spans="1:9" ht="17.399999999999999" x14ac:dyDescent="0.3">
      <c r="A8992" s="53" t="s">
        <v>1341</v>
      </c>
      <c r="B8992" s="57">
        <v>45778</v>
      </c>
      <c r="C8992" s="59">
        <v>1859868.87</v>
      </c>
      <c r="D8992" s="60">
        <v>0</v>
      </c>
      <c r="E8992" s="54">
        <v>27898.03</v>
      </c>
      <c r="F8992" s="54">
        <v>30208.65</v>
      </c>
      <c r="G8992" s="55">
        <v>1.083</v>
      </c>
      <c r="H8992" s="53">
        <v>0</v>
      </c>
      <c r="I8992" s="53" t="s">
        <v>1408</v>
      </c>
    </row>
    <row r="8993" spans="1:9" ht="17.399999999999999" x14ac:dyDescent="0.3">
      <c r="A8993" s="53" t="s">
        <v>1341</v>
      </c>
      <c r="B8993" s="57">
        <v>45809</v>
      </c>
      <c r="C8993" s="59">
        <v>1801846.95</v>
      </c>
      <c r="D8993" s="60">
        <v>15</v>
      </c>
      <c r="E8993" s="54">
        <v>27027.7</v>
      </c>
      <c r="F8993" s="54">
        <v>28343.17</v>
      </c>
      <c r="G8993" s="55">
        <v>1.0489999999999999</v>
      </c>
      <c r="H8993" s="53">
        <v>0</v>
      </c>
      <c r="I8993" s="53" t="s">
        <v>1408</v>
      </c>
    </row>
    <row r="8994" spans="1:9" ht="17.399999999999999" x14ac:dyDescent="0.3">
      <c r="A8994" s="53" t="s">
        <v>1341</v>
      </c>
      <c r="B8994" s="57">
        <v>45839</v>
      </c>
      <c r="C8994" s="59">
        <v>1754917.99</v>
      </c>
      <c r="D8994" s="60">
        <v>0</v>
      </c>
      <c r="E8994" s="54">
        <v>26323.77</v>
      </c>
      <c r="F8994" s="54">
        <v>28053.88</v>
      </c>
      <c r="G8994" s="55">
        <v>1.0660000000000001</v>
      </c>
      <c r="H8994" s="53">
        <v>0</v>
      </c>
      <c r="I8994" s="53" t="s">
        <v>1408</v>
      </c>
    </row>
    <row r="8995" spans="1:9" ht="17.399999999999999" x14ac:dyDescent="0.3">
      <c r="A8995" s="53" t="s">
        <v>1341</v>
      </c>
      <c r="B8995" s="57">
        <v>45870</v>
      </c>
      <c r="C8995" s="59">
        <v>1703238.97</v>
      </c>
      <c r="D8995" s="60">
        <v>0</v>
      </c>
      <c r="E8995" s="54">
        <v>25548.58</v>
      </c>
      <c r="F8995" s="54">
        <v>25177.85</v>
      </c>
      <c r="G8995" s="55">
        <v>0.98499999999999999</v>
      </c>
      <c r="H8995" s="53">
        <v>0</v>
      </c>
      <c r="I8995" s="53" t="s">
        <v>1408</v>
      </c>
    </row>
    <row r="8996" spans="1:9" ht="17.399999999999999" x14ac:dyDescent="0.3">
      <c r="A8996" s="53" t="s">
        <v>1341</v>
      </c>
      <c r="B8996" s="57">
        <v>45901</v>
      </c>
      <c r="C8996" s="59">
        <v>1651189.36</v>
      </c>
      <c r="D8996" s="60">
        <v>0</v>
      </c>
      <c r="E8996" s="54">
        <v>24767.84</v>
      </c>
      <c r="F8996" s="54">
        <v>26833.37</v>
      </c>
      <c r="G8996" s="55">
        <v>1.083</v>
      </c>
      <c r="H8996" s="53">
        <v>0</v>
      </c>
      <c r="I8996" s="53" t="s">
        <v>1408</v>
      </c>
    </row>
    <row r="8997" spans="1:9" ht="17.399999999999999" x14ac:dyDescent="0.3">
      <c r="A8997" s="53" t="s">
        <v>1341</v>
      </c>
      <c r="B8997" s="57">
        <v>45931</v>
      </c>
      <c r="C8997" s="59">
        <v>1607807.22</v>
      </c>
      <c r="D8997" s="60">
        <v>35</v>
      </c>
      <c r="E8997" s="54">
        <v>24117.11</v>
      </c>
      <c r="F8997" s="54">
        <v>14266.89</v>
      </c>
      <c r="G8997" s="55">
        <v>0.59199999999999997</v>
      </c>
      <c r="H8997" s="53">
        <v>0</v>
      </c>
      <c r="I8997" s="53" t="s">
        <v>1410</v>
      </c>
    </row>
    <row r="8998" spans="1:9" ht="17.399999999999999" x14ac:dyDescent="0.3">
      <c r="A8998" s="53" t="s">
        <v>1341</v>
      </c>
      <c r="B8998" s="57">
        <v>45962</v>
      </c>
      <c r="C8998" s="59">
        <v>1555449.06</v>
      </c>
      <c r="D8998" s="60">
        <v>0</v>
      </c>
      <c r="E8998" s="54">
        <v>23331.74</v>
      </c>
      <c r="F8998" s="54">
        <v>26621.94</v>
      </c>
      <c r="G8998" s="55">
        <v>1.141</v>
      </c>
      <c r="H8998" s="53">
        <v>0</v>
      </c>
      <c r="I8998" s="53" t="s">
        <v>1408</v>
      </c>
    </row>
    <row r="8999" spans="1:9" ht="17.399999999999999" x14ac:dyDescent="0.3">
      <c r="A8999" s="53" t="s">
        <v>1341</v>
      </c>
      <c r="B8999" s="57">
        <v>45992</v>
      </c>
      <c r="C8999" s="59">
        <v>1513534.81</v>
      </c>
      <c r="D8999" s="60">
        <v>35</v>
      </c>
      <c r="E8999" s="54">
        <v>22703.02</v>
      </c>
      <c r="F8999" s="54">
        <v>14769.77</v>
      </c>
      <c r="G8999" s="55">
        <v>0.65100000000000002</v>
      </c>
      <c r="H8999" s="53">
        <v>0</v>
      </c>
      <c r="I8999" s="53" t="s">
        <v>1410</v>
      </c>
    </row>
    <row r="9000" spans="1:9" ht="17.399999999999999" x14ac:dyDescent="0.3">
      <c r="A9000" s="53" t="s">
        <v>1342</v>
      </c>
      <c r="B9000" s="57">
        <v>45658</v>
      </c>
      <c r="C9000" s="59">
        <v>18638902.559999999</v>
      </c>
      <c r="D9000" s="60">
        <v>95</v>
      </c>
      <c r="E9000" s="54">
        <v>279583.53999999998</v>
      </c>
      <c r="F9000" s="54">
        <v>49155.66</v>
      </c>
      <c r="G9000" s="55">
        <v>0.17599999999999999</v>
      </c>
      <c r="H9000" s="53">
        <v>0</v>
      </c>
      <c r="I9000" s="53" t="s">
        <v>1409</v>
      </c>
    </row>
    <row r="9001" spans="1:9" ht="17.399999999999999" x14ac:dyDescent="0.3">
      <c r="A9001" s="53" t="s">
        <v>1342</v>
      </c>
      <c r="B9001" s="57">
        <v>45689</v>
      </c>
      <c r="C9001" s="59">
        <v>18149331.780000001</v>
      </c>
      <c r="D9001" s="60">
        <v>0</v>
      </c>
      <c r="E9001" s="54">
        <v>272239.98</v>
      </c>
      <c r="F9001" s="54">
        <v>291846.65999999997</v>
      </c>
      <c r="G9001" s="55">
        <v>1.0720000000000001</v>
      </c>
      <c r="H9001" s="53">
        <v>0</v>
      </c>
      <c r="I9001" s="53" t="s">
        <v>1408</v>
      </c>
    </row>
    <row r="9002" spans="1:9" ht="17.399999999999999" x14ac:dyDescent="0.3">
      <c r="A9002" s="53" t="s">
        <v>1342</v>
      </c>
      <c r="B9002" s="57">
        <v>45717</v>
      </c>
      <c r="C9002" s="59">
        <v>17760938.120000001</v>
      </c>
      <c r="D9002" s="60">
        <v>0</v>
      </c>
      <c r="E9002" s="54">
        <v>266414.07</v>
      </c>
      <c r="F9002" s="54">
        <v>299241.45</v>
      </c>
      <c r="G9002" s="55">
        <v>1.123</v>
      </c>
      <c r="H9002" s="53">
        <v>0</v>
      </c>
      <c r="I9002" s="53" t="s">
        <v>1408</v>
      </c>
    </row>
    <row r="9003" spans="1:9" ht="17.399999999999999" x14ac:dyDescent="0.3">
      <c r="A9003" s="53" t="s">
        <v>1342</v>
      </c>
      <c r="B9003" s="57">
        <v>45748</v>
      </c>
      <c r="C9003" s="59">
        <v>17349499.390000001</v>
      </c>
      <c r="D9003" s="60">
        <v>65</v>
      </c>
      <c r="E9003" s="54">
        <v>260242.49</v>
      </c>
      <c r="F9003" s="54">
        <v>179201.82</v>
      </c>
      <c r="G9003" s="55">
        <v>0.68899999999999995</v>
      </c>
      <c r="H9003" s="53">
        <v>0</v>
      </c>
      <c r="I9003" s="53" t="s">
        <v>1411</v>
      </c>
    </row>
    <row r="9004" spans="1:9" ht="17.399999999999999" x14ac:dyDescent="0.3">
      <c r="A9004" s="53" t="s">
        <v>1342</v>
      </c>
      <c r="B9004" s="57">
        <v>45778</v>
      </c>
      <c r="C9004" s="59">
        <v>16927689.59</v>
      </c>
      <c r="D9004" s="60">
        <v>95</v>
      </c>
      <c r="E9004" s="54">
        <v>253915.34</v>
      </c>
      <c r="F9004" s="54">
        <v>96601.35</v>
      </c>
      <c r="G9004" s="55">
        <v>0.38</v>
      </c>
      <c r="H9004" s="53">
        <v>1</v>
      </c>
      <c r="I9004" s="53" t="s">
        <v>1409</v>
      </c>
    </row>
    <row r="9005" spans="1:9" ht="17.399999999999999" x14ac:dyDescent="0.3">
      <c r="A9005" s="53" t="s">
        <v>1342</v>
      </c>
      <c r="B9005" s="57">
        <v>45809</v>
      </c>
      <c r="C9005" s="59">
        <v>16500343.810000001</v>
      </c>
      <c r="D9005" s="60">
        <v>35</v>
      </c>
      <c r="E9005" s="54">
        <v>247505.16</v>
      </c>
      <c r="F9005" s="54">
        <v>107708.94</v>
      </c>
      <c r="G9005" s="55">
        <v>0.435</v>
      </c>
      <c r="H9005" s="53">
        <v>1</v>
      </c>
      <c r="I9005" s="53" t="s">
        <v>1410</v>
      </c>
    </row>
    <row r="9006" spans="1:9" ht="17.399999999999999" x14ac:dyDescent="0.3">
      <c r="A9006" s="53" t="s">
        <v>1342</v>
      </c>
      <c r="B9006" s="57">
        <v>45839</v>
      </c>
      <c r="C9006" s="59">
        <v>16100462.5</v>
      </c>
      <c r="D9006" s="60">
        <v>65</v>
      </c>
      <c r="E9006" s="54">
        <v>241506.94</v>
      </c>
      <c r="F9006" s="54">
        <v>188245.85</v>
      </c>
      <c r="G9006" s="55">
        <v>0.77900000000000003</v>
      </c>
      <c r="H9006" s="53">
        <v>1</v>
      </c>
      <c r="I9006" s="53" t="s">
        <v>1411</v>
      </c>
    </row>
    <row r="9007" spans="1:9" ht="17.399999999999999" x14ac:dyDescent="0.3">
      <c r="A9007" s="53" t="s">
        <v>1342</v>
      </c>
      <c r="B9007" s="57">
        <v>45870</v>
      </c>
      <c r="C9007" s="59">
        <v>15667819.779999999</v>
      </c>
      <c r="D9007" s="60">
        <v>35</v>
      </c>
      <c r="E9007" s="54">
        <v>235017.3</v>
      </c>
      <c r="F9007" s="54">
        <v>187302.23</v>
      </c>
      <c r="G9007" s="55">
        <v>0.79700000000000004</v>
      </c>
      <c r="H9007" s="53">
        <v>1</v>
      </c>
      <c r="I9007" s="53" t="s">
        <v>1410</v>
      </c>
    </row>
    <row r="9008" spans="1:9" ht="17.399999999999999" x14ac:dyDescent="0.3">
      <c r="A9008" s="53" t="s">
        <v>1342</v>
      </c>
      <c r="B9008" s="57">
        <v>45901</v>
      </c>
      <c r="C9008" s="59">
        <v>15323801.470000001</v>
      </c>
      <c r="D9008" s="60">
        <v>15</v>
      </c>
      <c r="E9008" s="54">
        <v>229857.02</v>
      </c>
      <c r="F9008" s="54">
        <v>237723.29</v>
      </c>
      <c r="G9008" s="55">
        <v>1.034</v>
      </c>
      <c r="H9008" s="53">
        <v>1</v>
      </c>
      <c r="I9008" s="53" t="s">
        <v>1408</v>
      </c>
    </row>
    <row r="9009" spans="1:9" ht="17.399999999999999" x14ac:dyDescent="0.3">
      <c r="A9009" s="53" t="s">
        <v>1342</v>
      </c>
      <c r="B9009" s="57">
        <v>45931</v>
      </c>
      <c r="C9009" s="59">
        <v>14954200.449999999</v>
      </c>
      <c r="D9009" s="60">
        <v>0</v>
      </c>
      <c r="E9009" s="54">
        <v>224313.01</v>
      </c>
      <c r="F9009" s="54">
        <v>225796.84</v>
      </c>
      <c r="G9009" s="55">
        <v>1.0069999999999999</v>
      </c>
      <c r="H9009" s="53">
        <v>1</v>
      </c>
      <c r="I9009" s="53" t="s">
        <v>1408</v>
      </c>
    </row>
    <row r="9010" spans="1:9" ht="17.399999999999999" x14ac:dyDescent="0.3">
      <c r="A9010" s="53" t="s">
        <v>1342</v>
      </c>
      <c r="B9010" s="57">
        <v>45962</v>
      </c>
      <c r="C9010" s="59">
        <v>14539629.539999999</v>
      </c>
      <c r="D9010" s="60">
        <v>0</v>
      </c>
      <c r="E9010" s="54">
        <v>218094.44</v>
      </c>
      <c r="F9010" s="54">
        <v>228197.86</v>
      </c>
      <c r="G9010" s="55">
        <v>1.046</v>
      </c>
      <c r="H9010" s="53">
        <v>1</v>
      </c>
      <c r="I9010" s="53" t="s">
        <v>1408</v>
      </c>
    </row>
    <row r="9011" spans="1:9" ht="17.399999999999999" x14ac:dyDescent="0.3">
      <c r="A9011" s="53" t="s">
        <v>1342</v>
      </c>
      <c r="B9011" s="57">
        <v>45992</v>
      </c>
      <c r="C9011" s="59">
        <v>14226266.58</v>
      </c>
      <c r="D9011" s="60">
        <v>0</v>
      </c>
      <c r="E9011" s="54">
        <v>213394</v>
      </c>
      <c r="F9011" s="54">
        <v>238344.63</v>
      </c>
      <c r="G9011" s="55">
        <v>1.117</v>
      </c>
      <c r="H9011" s="53">
        <v>1</v>
      </c>
      <c r="I9011" s="53" t="s">
        <v>1408</v>
      </c>
    </row>
    <row r="9012" spans="1:9" ht="17.399999999999999" x14ac:dyDescent="0.3">
      <c r="A9012" s="53" t="s">
        <v>1343</v>
      </c>
      <c r="B9012" s="57">
        <v>45778</v>
      </c>
      <c r="C9012" s="59">
        <v>3809727.42</v>
      </c>
      <c r="D9012" s="60">
        <v>0</v>
      </c>
      <c r="E9012" s="54">
        <v>57145.91</v>
      </c>
      <c r="F9012" s="54">
        <v>59338.22</v>
      </c>
      <c r="G9012" s="55">
        <v>1.038</v>
      </c>
      <c r="H9012" s="53">
        <v>0</v>
      </c>
      <c r="I9012" s="53" t="s">
        <v>1408</v>
      </c>
    </row>
    <row r="9013" spans="1:9" ht="17.399999999999999" x14ac:dyDescent="0.3">
      <c r="A9013" s="53" t="s">
        <v>1343</v>
      </c>
      <c r="B9013" s="57">
        <v>45809</v>
      </c>
      <c r="C9013" s="59">
        <v>3702395.25</v>
      </c>
      <c r="D9013" s="60">
        <v>0</v>
      </c>
      <c r="E9013" s="54">
        <v>55535.93</v>
      </c>
      <c r="F9013" s="54">
        <v>53535.81</v>
      </c>
      <c r="G9013" s="55">
        <v>0.96399999999999997</v>
      </c>
      <c r="H9013" s="53">
        <v>0</v>
      </c>
      <c r="I9013" s="53" t="s">
        <v>1408</v>
      </c>
    </row>
    <row r="9014" spans="1:9" ht="17.399999999999999" x14ac:dyDescent="0.3">
      <c r="A9014" s="53" t="s">
        <v>1343</v>
      </c>
      <c r="B9014" s="57">
        <v>45839</v>
      </c>
      <c r="C9014" s="59">
        <v>3601589.41</v>
      </c>
      <c r="D9014" s="60">
        <v>0</v>
      </c>
      <c r="E9014" s="54">
        <v>54023.839999999997</v>
      </c>
      <c r="F9014" s="54">
        <v>58246.51</v>
      </c>
      <c r="G9014" s="55">
        <v>1.0780000000000001</v>
      </c>
      <c r="H9014" s="53">
        <v>0</v>
      </c>
      <c r="I9014" s="53" t="s">
        <v>1408</v>
      </c>
    </row>
    <row r="9015" spans="1:9" ht="17.399999999999999" x14ac:dyDescent="0.3">
      <c r="A9015" s="53" t="s">
        <v>1343</v>
      </c>
      <c r="B9015" s="57">
        <v>45870</v>
      </c>
      <c r="C9015" s="59">
        <v>3490135.49</v>
      </c>
      <c r="D9015" s="60">
        <v>15</v>
      </c>
      <c r="E9015" s="54">
        <v>52352.03</v>
      </c>
      <c r="F9015" s="54">
        <v>52052.01</v>
      </c>
      <c r="G9015" s="55">
        <v>0.99399999999999999</v>
      </c>
      <c r="H9015" s="53">
        <v>0</v>
      </c>
      <c r="I9015" s="53" t="s">
        <v>1408</v>
      </c>
    </row>
    <row r="9016" spans="1:9" ht="17.399999999999999" x14ac:dyDescent="0.3">
      <c r="A9016" s="53" t="s">
        <v>1343</v>
      </c>
      <c r="B9016" s="57">
        <v>45901</v>
      </c>
      <c r="C9016" s="59">
        <v>3396546.14</v>
      </c>
      <c r="D9016" s="60">
        <v>0</v>
      </c>
      <c r="E9016" s="54">
        <v>50948.19</v>
      </c>
      <c r="F9016" s="54">
        <v>54249.68</v>
      </c>
      <c r="G9016" s="55">
        <v>1.0649999999999999</v>
      </c>
      <c r="H9016" s="53">
        <v>0</v>
      </c>
      <c r="I9016" s="53" t="s">
        <v>1408</v>
      </c>
    </row>
    <row r="9017" spans="1:9" ht="17.399999999999999" x14ac:dyDescent="0.3">
      <c r="A9017" s="53" t="s">
        <v>1343</v>
      </c>
      <c r="B9017" s="57">
        <v>45931</v>
      </c>
      <c r="C9017" s="59">
        <v>3396546.14</v>
      </c>
      <c r="D9017" s="60">
        <v>220</v>
      </c>
      <c r="E9017" s="54">
        <v>50948.19</v>
      </c>
      <c r="F9017" s="54">
        <v>7546.14</v>
      </c>
      <c r="G9017" s="55">
        <v>0.14799999999999999</v>
      </c>
      <c r="H9017" s="53">
        <v>0</v>
      </c>
      <c r="I9017" s="53" t="s">
        <v>1412</v>
      </c>
    </row>
    <row r="9018" spans="1:9" ht="17.399999999999999" x14ac:dyDescent="0.3">
      <c r="A9018" s="53" t="s">
        <v>1343</v>
      </c>
      <c r="B9018" s="57">
        <v>45962</v>
      </c>
      <c r="C9018" s="59">
        <v>3396546.14</v>
      </c>
      <c r="D9018" s="60">
        <v>999</v>
      </c>
      <c r="E9018" s="54">
        <v>50948.19</v>
      </c>
      <c r="F9018" s="54">
        <v>9128.16</v>
      </c>
      <c r="G9018" s="55">
        <v>0.17899999999999999</v>
      </c>
      <c r="H9018" s="53">
        <v>0</v>
      </c>
      <c r="I9018" s="53" t="s">
        <v>1412</v>
      </c>
    </row>
    <row r="9019" spans="1:9" ht="17.399999999999999" x14ac:dyDescent="0.3">
      <c r="A9019" s="53" t="s">
        <v>1343</v>
      </c>
      <c r="B9019" s="57">
        <v>45992</v>
      </c>
      <c r="C9019" s="59">
        <v>3396546.14</v>
      </c>
      <c r="D9019" s="60">
        <v>999</v>
      </c>
      <c r="E9019" s="54">
        <v>50948.19</v>
      </c>
      <c r="F9019" s="54">
        <v>1566.21</v>
      </c>
      <c r="G9019" s="55">
        <v>3.1E-2</v>
      </c>
      <c r="H9019" s="53">
        <v>0</v>
      </c>
      <c r="I9019" s="53" t="s">
        <v>1412</v>
      </c>
    </row>
    <row r="9020" spans="1:9" ht="17.399999999999999" x14ac:dyDescent="0.3">
      <c r="A9020" s="53" t="s">
        <v>1344</v>
      </c>
      <c r="B9020" s="57">
        <v>45962</v>
      </c>
      <c r="C9020" s="59">
        <v>92218266.290000007</v>
      </c>
      <c r="D9020" s="60">
        <v>0</v>
      </c>
      <c r="E9020" s="54">
        <v>922182.66</v>
      </c>
      <c r="F9020" s="54">
        <v>934810.51</v>
      </c>
      <c r="G9020" s="55">
        <v>1.014</v>
      </c>
      <c r="H9020" s="53">
        <v>0</v>
      </c>
      <c r="I9020" s="53" t="s">
        <v>1408</v>
      </c>
    </row>
    <row r="9021" spans="1:9" ht="17.399999999999999" x14ac:dyDescent="0.3">
      <c r="A9021" s="53" t="s">
        <v>1344</v>
      </c>
      <c r="B9021" s="57">
        <v>45992</v>
      </c>
      <c r="C9021" s="59">
        <v>90405130.959999993</v>
      </c>
      <c r="D9021" s="60">
        <v>35</v>
      </c>
      <c r="E9021" s="54">
        <v>904051.31</v>
      </c>
      <c r="F9021" s="54">
        <v>615937.68000000005</v>
      </c>
      <c r="G9021" s="55">
        <v>0.68100000000000005</v>
      </c>
      <c r="H9021" s="53">
        <v>0</v>
      </c>
      <c r="I9021" s="53" t="s">
        <v>1410</v>
      </c>
    </row>
    <row r="9022" spans="1:9" ht="17.399999999999999" x14ac:dyDescent="0.3">
      <c r="A9022" s="53" t="s">
        <v>1345</v>
      </c>
      <c r="B9022" s="57">
        <v>45658</v>
      </c>
      <c r="C9022" s="59">
        <v>2747142.59</v>
      </c>
      <c r="D9022" s="60">
        <v>0</v>
      </c>
      <c r="E9022" s="54">
        <v>41207.14</v>
      </c>
      <c r="F9022" s="54">
        <v>43427.9</v>
      </c>
      <c r="G9022" s="55">
        <v>1.054</v>
      </c>
      <c r="H9022" s="53">
        <v>0</v>
      </c>
      <c r="I9022" s="53" t="s">
        <v>1408</v>
      </c>
    </row>
    <row r="9023" spans="1:9" ht="17.399999999999999" x14ac:dyDescent="0.3">
      <c r="A9023" s="53" t="s">
        <v>1345</v>
      </c>
      <c r="B9023" s="57">
        <v>45689</v>
      </c>
      <c r="C9023" s="59">
        <v>2671164.46</v>
      </c>
      <c r="D9023" s="60">
        <v>0</v>
      </c>
      <c r="E9023" s="54">
        <v>40067.47</v>
      </c>
      <c r="F9023" s="54">
        <v>41453.03</v>
      </c>
      <c r="G9023" s="55">
        <v>1.0349999999999999</v>
      </c>
      <c r="H9023" s="53">
        <v>0</v>
      </c>
      <c r="I9023" s="53" t="s">
        <v>1408</v>
      </c>
    </row>
    <row r="9024" spans="1:9" ht="17.399999999999999" x14ac:dyDescent="0.3">
      <c r="A9024" s="53" t="s">
        <v>1345</v>
      </c>
      <c r="B9024" s="57">
        <v>45717</v>
      </c>
      <c r="C9024" s="59">
        <v>2586214.19</v>
      </c>
      <c r="D9024" s="60">
        <v>0</v>
      </c>
      <c r="E9024" s="54">
        <v>38793.21</v>
      </c>
      <c r="F9024" s="54">
        <v>41568.910000000003</v>
      </c>
      <c r="G9024" s="55">
        <v>1.0720000000000001</v>
      </c>
      <c r="H9024" s="53">
        <v>0</v>
      </c>
      <c r="I9024" s="53" t="s">
        <v>1408</v>
      </c>
    </row>
    <row r="9025" spans="1:9" ht="17.399999999999999" x14ac:dyDescent="0.3">
      <c r="A9025" s="53" t="s">
        <v>1345</v>
      </c>
      <c r="B9025" s="57">
        <v>45748</v>
      </c>
      <c r="C9025" s="59">
        <v>2507208.73</v>
      </c>
      <c r="D9025" s="60">
        <v>65</v>
      </c>
      <c r="E9025" s="54">
        <v>37608.129999999997</v>
      </c>
      <c r="F9025" s="54">
        <v>27078.39</v>
      </c>
      <c r="G9025" s="55">
        <v>0.72</v>
      </c>
      <c r="H9025" s="53">
        <v>0</v>
      </c>
      <c r="I9025" s="53" t="s">
        <v>1411</v>
      </c>
    </row>
    <row r="9026" spans="1:9" ht="17.399999999999999" x14ac:dyDescent="0.3">
      <c r="A9026" s="53" t="s">
        <v>1345</v>
      </c>
      <c r="B9026" s="57">
        <v>45778</v>
      </c>
      <c r="C9026" s="59">
        <v>2427483.13</v>
      </c>
      <c r="D9026" s="60">
        <v>0</v>
      </c>
      <c r="E9026" s="54">
        <v>36412.25</v>
      </c>
      <c r="F9026" s="54">
        <v>39899.1</v>
      </c>
      <c r="G9026" s="55">
        <v>1.0960000000000001</v>
      </c>
      <c r="H9026" s="53">
        <v>0</v>
      </c>
      <c r="I9026" s="53" t="s">
        <v>1408</v>
      </c>
    </row>
    <row r="9027" spans="1:9" ht="17.399999999999999" x14ac:dyDescent="0.3">
      <c r="A9027" s="53" t="s">
        <v>1345</v>
      </c>
      <c r="B9027" s="57">
        <v>45809</v>
      </c>
      <c r="C9027" s="59">
        <v>2353122.2200000002</v>
      </c>
      <c r="D9027" s="60">
        <v>95</v>
      </c>
      <c r="E9027" s="54">
        <v>35296.83</v>
      </c>
      <c r="F9027" s="54">
        <v>12182.13</v>
      </c>
      <c r="G9027" s="55">
        <v>0.34499999999999997</v>
      </c>
      <c r="H9027" s="53">
        <v>0</v>
      </c>
      <c r="I9027" s="53" t="s">
        <v>1409</v>
      </c>
    </row>
    <row r="9028" spans="1:9" ht="17.399999999999999" x14ac:dyDescent="0.3">
      <c r="A9028" s="53" t="s">
        <v>1345</v>
      </c>
      <c r="B9028" s="57">
        <v>45839</v>
      </c>
      <c r="C9028" s="59">
        <v>2288943.2799999998</v>
      </c>
      <c r="D9028" s="60">
        <v>35</v>
      </c>
      <c r="E9028" s="54">
        <v>34334.15</v>
      </c>
      <c r="F9028" s="54">
        <v>19087.95</v>
      </c>
      <c r="G9028" s="55">
        <v>0.55600000000000005</v>
      </c>
      <c r="H9028" s="53">
        <v>0</v>
      </c>
      <c r="I9028" s="53" t="s">
        <v>1410</v>
      </c>
    </row>
    <row r="9029" spans="1:9" ht="17.399999999999999" x14ac:dyDescent="0.3">
      <c r="A9029" s="53" t="s">
        <v>1345</v>
      </c>
      <c r="B9029" s="57">
        <v>45870</v>
      </c>
      <c r="C9029" s="59">
        <v>2226573.62</v>
      </c>
      <c r="D9029" s="60">
        <v>0</v>
      </c>
      <c r="E9029" s="54">
        <v>33398.6</v>
      </c>
      <c r="F9029" s="54">
        <v>33871.72</v>
      </c>
      <c r="G9029" s="55">
        <v>1.014</v>
      </c>
      <c r="H9029" s="53">
        <v>0</v>
      </c>
      <c r="I9029" s="53" t="s">
        <v>1408</v>
      </c>
    </row>
    <row r="9030" spans="1:9" ht="17.399999999999999" x14ac:dyDescent="0.3">
      <c r="A9030" s="53" t="s">
        <v>1345</v>
      </c>
      <c r="B9030" s="57">
        <v>45901</v>
      </c>
      <c r="C9030" s="59">
        <v>2165893.38</v>
      </c>
      <c r="D9030" s="60">
        <v>0</v>
      </c>
      <c r="E9030" s="54">
        <v>32488.400000000001</v>
      </c>
      <c r="F9030" s="54">
        <v>31463.919999999998</v>
      </c>
      <c r="G9030" s="55">
        <v>0.96799999999999997</v>
      </c>
      <c r="H9030" s="53">
        <v>0</v>
      </c>
      <c r="I9030" s="53" t="s">
        <v>1408</v>
      </c>
    </row>
    <row r="9031" spans="1:9" ht="17.399999999999999" x14ac:dyDescent="0.3">
      <c r="A9031" s="53" t="s">
        <v>1345</v>
      </c>
      <c r="B9031" s="57">
        <v>45931</v>
      </c>
      <c r="C9031" s="59">
        <v>2106679.5499999998</v>
      </c>
      <c r="D9031" s="60">
        <v>65</v>
      </c>
      <c r="E9031" s="54">
        <v>31600.19</v>
      </c>
      <c r="F9031" s="54">
        <v>23309.66</v>
      </c>
      <c r="G9031" s="55">
        <v>0.73799999999999999</v>
      </c>
      <c r="H9031" s="53">
        <v>0</v>
      </c>
      <c r="I9031" s="53" t="s">
        <v>1411</v>
      </c>
    </row>
    <row r="9032" spans="1:9" ht="17.399999999999999" x14ac:dyDescent="0.3">
      <c r="A9032" s="53" t="s">
        <v>1345</v>
      </c>
      <c r="B9032" s="57">
        <v>45962</v>
      </c>
      <c r="C9032" s="59">
        <v>2039204.86</v>
      </c>
      <c r="D9032" s="60">
        <v>0</v>
      </c>
      <c r="E9032" s="54">
        <v>30588.07</v>
      </c>
      <c r="F9032" s="54">
        <v>30110.35</v>
      </c>
      <c r="G9032" s="55">
        <v>0.98399999999999999</v>
      </c>
      <c r="H9032" s="53">
        <v>0</v>
      </c>
      <c r="I9032" s="53" t="s">
        <v>1408</v>
      </c>
    </row>
    <row r="9033" spans="1:9" ht="17.399999999999999" x14ac:dyDescent="0.3">
      <c r="A9033" s="53" t="s">
        <v>1345</v>
      </c>
      <c r="B9033" s="57">
        <v>45992</v>
      </c>
      <c r="C9033" s="59">
        <v>1972656.83</v>
      </c>
      <c r="D9033" s="60">
        <v>0</v>
      </c>
      <c r="E9033" s="54">
        <v>29589.85</v>
      </c>
      <c r="F9033" s="54">
        <v>28245.68</v>
      </c>
      <c r="G9033" s="55">
        <v>0.95499999999999996</v>
      </c>
      <c r="H9033" s="53">
        <v>0</v>
      </c>
      <c r="I9033" s="53" t="s">
        <v>1408</v>
      </c>
    </row>
    <row r="9034" spans="1:9" ht="17.399999999999999" x14ac:dyDescent="0.3">
      <c r="A9034" s="53" t="s">
        <v>1346</v>
      </c>
      <c r="B9034" s="57">
        <v>45658</v>
      </c>
      <c r="C9034" s="59">
        <v>36125451.189999998</v>
      </c>
      <c r="D9034" s="60">
        <v>0</v>
      </c>
      <c r="E9034" s="54">
        <v>361254.51</v>
      </c>
      <c r="F9034" s="54">
        <v>399854.38</v>
      </c>
      <c r="G9034" s="55">
        <v>1.107</v>
      </c>
      <c r="H9034" s="53">
        <v>0</v>
      </c>
      <c r="I9034" s="53" t="s">
        <v>1408</v>
      </c>
    </row>
    <row r="9035" spans="1:9" ht="17.399999999999999" x14ac:dyDescent="0.3">
      <c r="A9035" s="53" t="s">
        <v>1346</v>
      </c>
      <c r="B9035" s="57">
        <v>45689</v>
      </c>
      <c r="C9035" s="59">
        <v>36125451.189999998</v>
      </c>
      <c r="D9035" s="60">
        <v>220</v>
      </c>
      <c r="E9035" s="54">
        <v>361254.51</v>
      </c>
      <c r="F9035" s="54">
        <v>45604.45</v>
      </c>
      <c r="G9035" s="55">
        <v>0.126</v>
      </c>
      <c r="H9035" s="53">
        <v>0</v>
      </c>
      <c r="I9035" s="53" t="s">
        <v>1412</v>
      </c>
    </row>
    <row r="9036" spans="1:9" ht="17.399999999999999" x14ac:dyDescent="0.3">
      <c r="A9036" s="53" t="s">
        <v>1346</v>
      </c>
      <c r="B9036" s="57">
        <v>45717</v>
      </c>
      <c r="C9036" s="59">
        <v>36125451.189999998</v>
      </c>
      <c r="D9036" s="60">
        <v>999</v>
      </c>
      <c r="E9036" s="54">
        <v>361254.51</v>
      </c>
      <c r="F9036" s="54">
        <v>17910.349999999999</v>
      </c>
      <c r="G9036" s="55">
        <v>0.05</v>
      </c>
      <c r="H9036" s="53">
        <v>0</v>
      </c>
      <c r="I9036" s="53" t="s">
        <v>1412</v>
      </c>
    </row>
    <row r="9037" spans="1:9" ht="17.399999999999999" x14ac:dyDescent="0.3">
      <c r="A9037" s="53" t="s">
        <v>1346</v>
      </c>
      <c r="B9037" s="57">
        <v>45748</v>
      </c>
      <c r="C9037" s="59">
        <v>36125451.189999998</v>
      </c>
      <c r="D9037" s="60">
        <v>999</v>
      </c>
      <c r="E9037" s="54">
        <v>361254.51</v>
      </c>
      <c r="F9037" s="54">
        <v>11828.87</v>
      </c>
      <c r="G9037" s="55">
        <v>3.3000000000000002E-2</v>
      </c>
      <c r="H9037" s="53">
        <v>0</v>
      </c>
      <c r="I9037" s="53" t="s">
        <v>1412</v>
      </c>
    </row>
    <row r="9038" spans="1:9" ht="17.399999999999999" x14ac:dyDescent="0.3">
      <c r="A9038" s="53" t="s">
        <v>1346</v>
      </c>
      <c r="B9038" s="57">
        <v>45778</v>
      </c>
      <c r="C9038" s="59">
        <v>36125451.189999998</v>
      </c>
      <c r="D9038" s="60">
        <v>999</v>
      </c>
      <c r="E9038" s="54">
        <v>361254.51</v>
      </c>
      <c r="F9038" s="54">
        <v>70769.710000000006</v>
      </c>
      <c r="G9038" s="55">
        <v>0.19600000000000001</v>
      </c>
      <c r="H9038" s="53">
        <v>0</v>
      </c>
      <c r="I9038" s="53" t="s">
        <v>1412</v>
      </c>
    </row>
    <row r="9039" spans="1:9" ht="17.399999999999999" x14ac:dyDescent="0.3">
      <c r="A9039" s="53" t="s">
        <v>1346</v>
      </c>
      <c r="B9039" s="57">
        <v>45809</v>
      </c>
      <c r="C9039" s="59">
        <v>36125451.189999998</v>
      </c>
      <c r="D9039" s="60">
        <v>999</v>
      </c>
      <c r="E9039" s="54">
        <v>361254.51</v>
      </c>
      <c r="F9039" s="54">
        <v>51600.44</v>
      </c>
      <c r="G9039" s="55">
        <v>0.14299999999999999</v>
      </c>
      <c r="H9039" s="53">
        <v>0</v>
      </c>
      <c r="I9039" s="53" t="s">
        <v>1412</v>
      </c>
    </row>
    <row r="9040" spans="1:9" ht="17.399999999999999" x14ac:dyDescent="0.3">
      <c r="A9040" s="53" t="s">
        <v>1346</v>
      </c>
      <c r="B9040" s="57">
        <v>45839</v>
      </c>
      <c r="C9040" s="59">
        <v>36125451.189999998</v>
      </c>
      <c r="D9040" s="60">
        <v>999</v>
      </c>
      <c r="E9040" s="54">
        <v>361254.51</v>
      </c>
      <c r="F9040" s="54">
        <v>9242.48</v>
      </c>
      <c r="G9040" s="55">
        <v>2.5999999999999999E-2</v>
      </c>
      <c r="H9040" s="53">
        <v>0</v>
      </c>
      <c r="I9040" s="53" t="s">
        <v>1412</v>
      </c>
    </row>
    <row r="9041" spans="1:9" ht="17.399999999999999" x14ac:dyDescent="0.3">
      <c r="A9041" s="53" t="s">
        <v>1346</v>
      </c>
      <c r="B9041" s="57">
        <v>45870</v>
      </c>
      <c r="C9041" s="59">
        <v>36125451.189999998</v>
      </c>
      <c r="D9041" s="60">
        <v>999</v>
      </c>
      <c r="E9041" s="54">
        <v>361254.51</v>
      </c>
      <c r="F9041" s="54">
        <v>66868.36</v>
      </c>
      <c r="G9041" s="55">
        <v>0.185</v>
      </c>
      <c r="H9041" s="53">
        <v>0</v>
      </c>
      <c r="I9041" s="53" t="s">
        <v>1412</v>
      </c>
    </row>
    <row r="9042" spans="1:9" ht="17.399999999999999" x14ac:dyDescent="0.3">
      <c r="A9042" s="53" t="s">
        <v>1346</v>
      </c>
      <c r="B9042" s="57">
        <v>45901</v>
      </c>
      <c r="C9042" s="59">
        <v>36125451.189999998</v>
      </c>
      <c r="D9042" s="60">
        <v>999</v>
      </c>
      <c r="E9042" s="54">
        <v>361254.51</v>
      </c>
      <c r="F9042" s="54">
        <v>16403.78</v>
      </c>
      <c r="G9042" s="55">
        <v>4.4999999999999998E-2</v>
      </c>
      <c r="H9042" s="53">
        <v>0</v>
      </c>
      <c r="I9042" s="53" t="s">
        <v>1412</v>
      </c>
    </row>
    <row r="9043" spans="1:9" ht="17.399999999999999" x14ac:dyDescent="0.3">
      <c r="A9043" s="53" t="s">
        <v>1346</v>
      </c>
      <c r="B9043" s="57">
        <v>45931</v>
      </c>
      <c r="C9043" s="59">
        <v>36125451.189999998</v>
      </c>
      <c r="D9043" s="60">
        <v>999</v>
      </c>
      <c r="E9043" s="54">
        <v>361254.51</v>
      </c>
      <c r="F9043" s="54">
        <v>71501.600000000006</v>
      </c>
      <c r="G9043" s="55">
        <v>0.19800000000000001</v>
      </c>
      <c r="H9043" s="53">
        <v>0</v>
      </c>
      <c r="I9043" s="53" t="s">
        <v>1412</v>
      </c>
    </row>
    <row r="9044" spans="1:9" ht="17.399999999999999" x14ac:dyDescent="0.3">
      <c r="A9044" s="53" t="s">
        <v>1346</v>
      </c>
      <c r="B9044" s="57">
        <v>45962</v>
      </c>
      <c r="C9044" s="59">
        <v>36125451.189999998</v>
      </c>
      <c r="D9044" s="60">
        <v>999</v>
      </c>
      <c r="E9044" s="54">
        <v>361254.51</v>
      </c>
      <c r="F9044" s="54">
        <v>12482.28</v>
      </c>
      <c r="G9044" s="55">
        <v>3.5000000000000003E-2</v>
      </c>
      <c r="H9044" s="53">
        <v>0</v>
      </c>
      <c r="I9044" s="53" t="s">
        <v>1412</v>
      </c>
    </row>
    <row r="9045" spans="1:9" ht="17.399999999999999" x14ac:dyDescent="0.3">
      <c r="A9045" s="53" t="s">
        <v>1346</v>
      </c>
      <c r="B9045" s="57">
        <v>45992</v>
      </c>
      <c r="C9045" s="59">
        <v>36125451.189999998</v>
      </c>
      <c r="D9045" s="60">
        <v>999</v>
      </c>
      <c r="E9045" s="54">
        <v>361254.51</v>
      </c>
      <c r="F9045" s="54">
        <v>28742.39</v>
      </c>
      <c r="G9045" s="55">
        <v>0.08</v>
      </c>
      <c r="H9045" s="53">
        <v>0</v>
      </c>
      <c r="I9045" s="53" t="s">
        <v>1412</v>
      </c>
    </row>
    <row r="9046" spans="1:9" ht="17.399999999999999" x14ac:dyDescent="0.3">
      <c r="A9046" s="53" t="s">
        <v>1347</v>
      </c>
      <c r="B9046" s="57">
        <v>45658</v>
      </c>
      <c r="C9046" s="59">
        <v>2450598.86</v>
      </c>
      <c r="D9046" s="60">
        <v>0</v>
      </c>
      <c r="E9046" s="54">
        <v>36758.980000000003</v>
      </c>
      <c r="F9046" s="54">
        <v>35598.67</v>
      </c>
      <c r="G9046" s="55">
        <v>0.96799999999999997</v>
      </c>
      <c r="H9046" s="53">
        <v>0</v>
      </c>
      <c r="I9046" s="53" t="s">
        <v>1408</v>
      </c>
    </row>
    <row r="9047" spans="1:9" ht="17.399999999999999" x14ac:dyDescent="0.3">
      <c r="A9047" s="53" t="s">
        <v>1347</v>
      </c>
      <c r="B9047" s="57">
        <v>45689</v>
      </c>
      <c r="C9047" s="59">
        <v>2371732.71</v>
      </c>
      <c r="D9047" s="60">
        <v>0</v>
      </c>
      <c r="E9047" s="54">
        <v>35575.99</v>
      </c>
      <c r="F9047" s="54">
        <v>39312.050000000003</v>
      </c>
      <c r="G9047" s="55">
        <v>1.105</v>
      </c>
      <c r="H9047" s="53">
        <v>0</v>
      </c>
      <c r="I9047" s="53" t="s">
        <v>1408</v>
      </c>
    </row>
    <row r="9048" spans="1:9" ht="17.399999999999999" x14ac:dyDescent="0.3">
      <c r="A9048" s="53" t="s">
        <v>1347</v>
      </c>
      <c r="B9048" s="57">
        <v>45717</v>
      </c>
      <c r="C9048" s="59">
        <v>2297442.4500000002</v>
      </c>
      <c r="D9048" s="60">
        <v>0</v>
      </c>
      <c r="E9048" s="54">
        <v>34461.64</v>
      </c>
      <c r="F9048" s="54">
        <v>35615.65</v>
      </c>
      <c r="G9048" s="55">
        <v>1.0329999999999999</v>
      </c>
      <c r="H9048" s="53">
        <v>0</v>
      </c>
      <c r="I9048" s="53" t="s">
        <v>1408</v>
      </c>
    </row>
    <row r="9049" spans="1:9" ht="17.399999999999999" x14ac:dyDescent="0.3">
      <c r="A9049" s="53" t="s">
        <v>1347</v>
      </c>
      <c r="B9049" s="57">
        <v>45748</v>
      </c>
      <c r="C9049" s="59">
        <v>2222173.23</v>
      </c>
      <c r="D9049" s="60">
        <v>0</v>
      </c>
      <c r="E9049" s="54">
        <v>33332.6</v>
      </c>
      <c r="F9049" s="54">
        <v>35853.129999999997</v>
      </c>
      <c r="G9049" s="55">
        <v>1.0760000000000001</v>
      </c>
      <c r="H9049" s="53">
        <v>0</v>
      </c>
      <c r="I9049" s="53" t="s">
        <v>1408</v>
      </c>
    </row>
    <row r="9050" spans="1:9" ht="17.399999999999999" x14ac:dyDescent="0.3">
      <c r="A9050" s="53" t="s">
        <v>1347</v>
      </c>
      <c r="B9050" s="57">
        <v>45778</v>
      </c>
      <c r="C9050" s="59">
        <v>2154423.4900000002</v>
      </c>
      <c r="D9050" s="60">
        <v>0</v>
      </c>
      <c r="E9050" s="54">
        <v>32316.35</v>
      </c>
      <c r="F9050" s="54">
        <v>36062.82</v>
      </c>
      <c r="G9050" s="55">
        <v>1.1160000000000001</v>
      </c>
      <c r="H9050" s="53">
        <v>0</v>
      </c>
      <c r="I9050" s="53" t="s">
        <v>1408</v>
      </c>
    </row>
    <row r="9051" spans="1:9" ht="17.399999999999999" x14ac:dyDescent="0.3">
      <c r="A9051" s="53" t="s">
        <v>1347</v>
      </c>
      <c r="B9051" s="57">
        <v>45809</v>
      </c>
      <c r="C9051" s="59">
        <v>2095000.56</v>
      </c>
      <c r="D9051" s="60">
        <v>0</v>
      </c>
      <c r="E9051" s="54">
        <v>31425.01</v>
      </c>
      <c r="F9051" s="54">
        <v>36128.44</v>
      </c>
      <c r="G9051" s="55">
        <v>1.1499999999999999</v>
      </c>
      <c r="H9051" s="53">
        <v>0</v>
      </c>
      <c r="I9051" s="53" t="s">
        <v>1408</v>
      </c>
    </row>
    <row r="9052" spans="1:9" ht="17.399999999999999" x14ac:dyDescent="0.3">
      <c r="A9052" s="53" t="s">
        <v>1347</v>
      </c>
      <c r="B9052" s="57">
        <v>45839</v>
      </c>
      <c r="C9052" s="59">
        <v>2028961.31</v>
      </c>
      <c r="D9052" s="60">
        <v>0</v>
      </c>
      <c r="E9052" s="54">
        <v>30434.42</v>
      </c>
      <c r="F9052" s="54">
        <v>32394.09</v>
      </c>
      <c r="G9052" s="55">
        <v>1.0640000000000001</v>
      </c>
      <c r="H9052" s="53">
        <v>0</v>
      </c>
      <c r="I9052" s="53" t="s">
        <v>1408</v>
      </c>
    </row>
    <row r="9053" spans="1:9" ht="17.399999999999999" x14ac:dyDescent="0.3">
      <c r="A9053" s="53" t="s">
        <v>1347</v>
      </c>
      <c r="B9053" s="57">
        <v>45870</v>
      </c>
      <c r="C9053" s="59">
        <v>1967478.25</v>
      </c>
      <c r="D9053" s="60">
        <v>35</v>
      </c>
      <c r="E9053" s="54">
        <v>29512.17</v>
      </c>
      <c r="F9053" s="54">
        <v>11944.14</v>
      </c>
      <c r="G9053" s="55">
        <v>0.40500000000000003</v>
      </c>
      <c r="H9053" s="53">
        <v>0</v>
      </c>
      <c r="I9053" s="53" t="s">
        <v>1410</v>
      </c>
    </row>
    <row r="9054" spans="1:9" ht="17.399999999999999" x14ac:dyDescent="0.3">
      <c r="A9054" s="53" t="s">
        <v>1347</v>
      </c>
      <c r="B9054" s="57">
        <v>45901</v>
      </c>
      <c r="C9054" s="59">
        <v>1908750.95</v>
      </c>
      <c r="D9054" s="60">
        <v>0</v>
      </c>
      <c r="E9054" s="54">
        <v>28631.26</v>
      </c>
      <c r="F9054" s="54">
        <v>31215.56</v>
      </c>
      <c r="G9054" s="55">
        <v>1.0900000000000001</v>
      </c>
      <c r="H9054" s="53">
        <v>0</v>
      </c>
      <c r="I9054" s="53" t="s">
        <v>1408</v>
      </c>
    </row>
    <row r="9055" spans="1:9" ht="17.399999999999999" x14ac:dyDescent="0.3">
      <c r="A9055" s="53" t="s">
        <v>1347</v>
      </c>
      <c r="B9055" s="57">
        <v>45931</v>
      </c>
      <c r="C9055" s="59">
        <v>1852066.74</v>
      </c>
      <c r="D9055" s="60">
        <v>0</v>
      </c>
      <c r="E9055" s="54">
        <v>27781</v>
      </c>
      <c r="F9055" s="54">
        <v>30224.75</v>
      </c>
      <c r="G9055" s="55">
        <v>1.0880000000000001</v>
      </c>
      <c r="H9055" s="53">
        <v>0</v>
      </c>
      <c r="I9055" s="53" t="s">
        <v>1408</v>
      </c>
    </row>
    <row r="9056" spans="1:9" ht="17.399999999999999" x14ac:dyDescent="0.3">
      <c r="A9056" s="53" t="s">
        <v>1347</v>
      </c>
      <c r="B9056" s="57">
        <v>45962</v>
      </c>
      <c r="C9056" s="59">
        <v>1794442.1</v>
      </c>
      <c r="D9056" s="60">
        <v>0</v>
      </c>
      <c r="E9056" s="54">
        <v>26916.63</v>
      </c>
      <c r="F9056" s="54">
        <v>30541.35</v>
      </c>
      <c r="G9056" s="55">
        <v>1.135</v>
      </c>
      <c r="H9056" s="53">
        <v>0</v>
      </c>
      <c r="I9056" s="53" t="s">
        <v>1408</v>
      </c>
    </row>
    <row r="9057" spans="1:9" ht="17.399999999999999" x14ac:dyDescent="0.3">
      <c r="A9057" s="53" t="s">
        <v>1347</v>
      </c>
      <c r="B9057" s="57">
        <v>45992</v>
      </c>
      <c r="C9057" s="59">
        <v>1743535.7</v>
      </c>
      <c r="D9057" s="60">
        <v>65</v>
      </c>
      <c r="E9057" s="54">
        <v>26153.040000000001</v>
      </c>
      <c r="F9057" s="54">
        <v>18425.2</v>
      </c>
      <c r="G9057" s="55">
        <v>0.70499999999999996</v>
      </c>
      <c r="H9057" s="53">
        <v>0</v>
      </c>
      <c r="I9057" s="53" t="s">
        <v>1411</v>
      </c>
    </row>
    <row r="9058" spans="1:9" ht="17.399999999999999" x14ac:dyDescent="0.3">
      <c r="A9058" s="53" t="s">
        <v>1348</v>
      </c>
      <c r="B9058" s="57">
        <v>45992</v>
      </c>
      <c r="C9058" s="59">
        <v>4278642.5999999996</v>
      </c>
      <c r="D9058" s="60">
        <v>0</v>
      </c>
      <c r="E9058" s="54">
        <v>42786.43</v>
      </c>
      <c r="F9058" s="54">
        <v>45889.42</v>
      </c>
      <c r="G9058" s="55">
        <v>1.073</v>
      </c>
      <c r="H9058" s="53">
        <v>0</v>
      </c>
      <c r="I9058" s="53" t="s">
        <v>1408</v>
      </c>
    </row>
    <row r="9059" spans="1:9" ht="17.399999999999999" x14ac:dyDescent="0.3">
      <c r="A9059" s="53" t="s">
        <v>1349</v>
      </c>
      <c r="B9059" s="57">
        <v>45658</v>
      </c>
      <c r="C9059" s="59">
        <v>841235.44</v>
      </c>
      <c r="D9059" s="60">
        <v>15</v>
      </c>
      <c r="E9059" s="54">
        <v>12618.53</v>
      </c>
      <c r="F9059" s="54">
        <v>13540.92</v>
      </c>
      <c r="G9059" s="55">
        <v>1.073</v>
      </c>
      <c r="H9059" s="53">
        <v>0</v>
      </c>
      <c r="I9059" s="53" t="s">
        <v>1408</v>
      </c>
    </row>
    <row r="9060" spans="1:9" ht="17.399999999999999" x14ac:dyDescent="0.3">
      <c r="A9060" s="53" t="s">
        <v>1349</v>
      </c>
      <c r="B9060" s="57">
        <v>45689</v>
      </c>
      <c r="C9060" s="59">
        <v>819024.32</v>
      </c>
      <c r="D9060" s="60">
        <v>65</v>
      </c>
      <c r="E9060" s="54">
        <v>12285.36</v>
      </c>
      <c r="F9060" s="54">
        <v>6062.16</v>
      </c>
      <c r="G9060" s="55">
        <v>0.49299999999999999</v>
      </c>
      <c r="H9060" s="53">
        <v>0</v>
      </c>
      <c r="I9060" s="53" t="s">
        <v>1411</v>
      </c>
    </row>
    <row r="9061" spans="1:9" ht="17.399999999999999" x14ac:dyDescent="0.3">
      <c r="A9061" s="53" t="s">
        <v>1349</v>
      </c>
      <c r="B9061" s="57">
        <v>45717</v>
      </c>
      <c r="C9061" s="59">
        <v>796687.13</v>
      </c>
      <c r="D9061" s="60">
        <v>15</v>
      </c>
      <c r="E9061" s="54">
        <v>11950.31</v>
      </c>
      <c r="F9061" s="54">
        <v>12935.05</v>
      </c>
      <c r="G9061" s="55">
        <v>1.0820000000000001</v>
      </c>
      <c r="H9061" s="53">
        <v>0</v>
      </c>
      <c r="I9061" s="53" t="s">
        <v>1408</v>
      </c>
    </row>
    <row r="9062" spans="1:9" ht="17.399999999999999" x14ac:dyDescent="0.3">
      <c r="A9062" s="53" t="s">
        <v>1349</v>
      </c>
      <c r="B9062" s="57">
        <v>45748</v>
      </c>
      <c r="C9062" s="59">
        <v>772758.14</v>
      </c>
      <c r="D9062" s="60">
        <v>0</v>
      </c>
      <c r="E9062" s="54">
        <v>11591.37</v>
      </c>
      <c r="F9062" s="54">
        <v>11611.29</v>
      </c>
      <c r="G9062" s="55">
        <v>1.002</v>
      </c>
      <c r="H9062" s="53">
        <v>0</v>
      </c>
      <c r="I9062" s="53" t="s">
        <v>1408</v>
      </c>
    </row>
    <row r="9063" spans="1:9" ht="17.399999999999999" x14ac:dyDescent="0.3">
      <c r="A9063" s="53" t="s">
        <v>1349</v>
      </c>
      <c r="B9063" s="57">
        <v>45778</v>
      </c>
      <c r="C9063" s="59">
        <v>752452.97</v>
      </c>
      <c r="D9063" s="60">
        <v>0</v>
      </c>
      <c r="E9063" s="54">
        <v>11286.79</v>
      </c>
      <c r="F9063" s="54">
        <v>12003.64</v>
      </c>
      <c r="G9063" s="55">
        <v>1.0640000000000001</v>
      </c>
      <c r="H9063" s="53">
        <v>0</v>
      </c>
      <c r="I9063" s="53" t="s">
        <v>1408</v>
      </c>
    </row>
    <row r="9064" spans="1:9" ht="17.399999999999999" x14ac:dyDescent="0.3">
      <c r="A9064" s="53" t="s">
        <v>1349</v>
      </c>
      <c r="B9064" s="57">
        <v>45809</v>
      </c>
      <c r="C9064" s="59">
        <v>730043.52</v>
      </c>
      <c r="D9064" s="60">
        <v>0</v>
      </c>
      <c r="E9064" s="54">
        <v>10950.65</v>
      </c>
      <c r="F9064" s="54">
        <v>11226</v>
      </c>
      <c r="G9064" s="55">
        <v>1.0249999999999999</v>
      </c>
      <c r="H9064" s="53">
        <v>0</v>
      </c>
      <c r="I9064" s="53" t="s">
        <v>1408</v>
      </c>
    </row>
    <row r="9065" spans="1:9" ht="17.399999999999999" x14ac:dyDescent="0.3">
      <c r="A9065" s="53" t="s">
        <v>1349</v>
      </c>
      <c r="B9065" s="57">
        <v>45839</v>
      </c>
      <c r="C9065" s="59">
        <v>706886.73</v>
      </c>
      <c r="D9065" s="60">
        <v>0</v>
      </c>
      <c r="E9065" s="54">
        <v>10603.3</v>
      </c>
      <c r="F9065" s="54">
        <v>10307.6</v>
      </c>
      <c r="G9065" s="55">
        <v>0.97199999999999998</v>
      </c>
      <c r="H9065" s="53">
        <v>0</v>
      </c>
      <c r="I9065" s="53" t="s">
        <v>1408</v>
      </c>
    </row>
    <row r="9066" spans="1:9" ht="17.399999999999999" x14ac:dyDescent="0.3">
      <c r="A9066" s="53" t="s">
        <v>1349</v>
      </c>
      <c r="B9066" s="57">
        <v>45870</v>
      </c>
      <c r="C9066" s="59">
        <v>685733.34</v>
      </c>
      <c r="D9066" s="60">
        <v>15</v>
      </c>
      <c r="E9066" s="54">
        <v>10286</v>
      </c>
      <c r="F9066" s="54">
        <v>10747.2</v>
      </c>
      <c r="G9066" s="55">
        <v>1.0449999999999999</v>
      </c>
      <c r="H9066" s="53">
        <v>0</v>
      </c>
      <c r="I9066" s="53" t="s">
        <v>1408</v>
      </c>
    </row>
    <row r="9067" spans="1:9" ht="17.399999999999999" x14ac:dyDescent="0.3">
      <c r="A9067" s="53" t="s">
        <v>1349</v>
      </c>
      <c r="B9067" s="57">
        <v>45901</v>
      </c>
      <c r="C9067" s="59">
        <v>663175.65</v>
      </c>
      <c r="D9067" s="60">
        <v>15</v>
      </c>
      <c r="E9067" s="54">
        <v>9947.6299999999992</v>
      </c>
      <c r="F9067" s="54">
        <v>10216.280000000001</v>
      </c>
      <c r="G9067" s="55">
        <v>1.0269999999999999</v>
      </c>
      <c r="H9067" s="53">
        <v>0</v>
      </c>
      <c r="I9067" s="53" t="s">
        <v>1408</v>
      </c>
    </row>
    <row r="9068" spans="1:9" ht="17.399999999999999" x14ac:dyDescent="0.3">
      <c r="A9068" s="53" t="s">
        <v>1349</v>
      </c>
      <c r="B9068" s="57">
        <v>45931</v>
      </c>
      <c r="C9068" s="59">
        <v>644800.65</v>
      </c>
      <c r="D9068" s="60">
        <v>0</v>
      </c>
      <c r="E9068" s="54">
        <v>9672.01</v>
      </c>
      <c r="F9068" s="54">
        <v>9512.3799999999992</v>
      </c>
      <c r="G9068" s="55">
        <v>0.98299999999999998</v>
      </c>
      <c r="H9068" s="53">
        <v>0</v>
      </c>
      <c r="I9068" s="53" t="s">
        <v>1408</v>
      </c>
    </row>
    <row r="9069" spans="1:9" ht="17.399999999999999" x14ac:dyDescent="0.3">
      <c r="A9069" s="53" t="s">
        <v>1349</v>
      </c>
      <c r="B9069" s="57">
        <v>45962</v>
      </c>
      <c r="C9069" s="59">
        <v>626180.71</v>
      </c>
      <c r="D9069" s="60">
        <v>0</v>
      </c>
      <c r="E9069" s="54">
        <v>9392.7099999999991</v>
      </c>
      <c r="F9069" s="54">
        <v>8995.99</v>
      </c>
      <c r="G9069" s="55">
        <v>0.95799999999999996</v>
      </c>
      <c r="H9069" s="53">
        <v>0</v>
      </c>
      <c r="I9069" s="53" t="s">
        <v>1408</v>
      </c>
    </row>
    <row r="9070" spans="1:9" ht="17.399999999999999" x14ac:dyDescent="0.3">
      <c r="A9070" s="53" t="s">
        <v>1349</v>
      </c>
      <c r="B9070" s="57">
        <v>45992</v>
      </c>
      <c r="C9070" s="59">
        <v>609177.29</v>
      </c>
      <c r="D9070" s="60">
        <v>0</v>
      </c>
      <c r="E9070" s="54">
        <v>9137.66</v>
      </c>
      <c r="F9070" s="54">
        <v>9282.52</v>
      </c>
      <c r="G9070" s="55">
        <v>1.016</v>
      </c>
      <c r="H9070" s="53">
        <v>0</v>
      </c>
      <c r="I9070" s="53" t="s">
        <v>1408</v>
      </c>
    </row>
    <row r="9071" spans="1:9" ht="17.399999999999999" x14ac:dyDescent="0.3">
      <c r="A9071" s="53" t="s">
        <v>1351</v>
      </c>
      <c r="B9071" s="57">
        <v>45658</v>
      </c>
      <c r="C9071" s="59">
        <v>8408069.8100000005</v>
      </c>
      <c r="D9071" s="60">
        <v>0</v>
      </c>
      <c r="E9071" s="54">
        <v>84080.7</v>
      </c>
      <c r="F9071" s="54">
        <v>93953.57</v>
      </c>
      <c r="G9071" s="55">
        <v>1.117</v>
      </c>
      <c r="H9071" s="53">
        <v>0</v>
      </c>
      <c r="I9071" s="53" t="s">
        <v>1408</v>
      </c>
    </row>
    <row r="9072" spans="1:9" ht="17.399999999999999" x14ac:dyDescent="0.3">
      <c r="A9072" s="53" t="s">
        <v>1351</v>
      </c>
      <c r="B9072" s="57">
        <v>45689</v>
      </c>
      <c r="C9072" s="59">
        <v>8274314.4100000001</v>
      </c>
      <c r="D9072" s="60">
        <v>15</v>
      </c>
      <c r="E9072" s="54">
        <v>82743.14</v>
      </c>
      <c r="F9072" s="54">
        <v>80152.14</v>
      </c>
      <c r="G9072" s="55">
        <v>0.96899999999999997</v>
      </c>
      <c r="H9072" s="53">
        <v>0</v>
      </c>
      <c r="I9072" s="53" t="s">
        <v>1408</v>
      </c>
    </row>
    <row r="9073" spans="1:9" ht="17.399999999999999" x14ac:dyDescent="0.3">
      <c r="A9073" s="53" t="s">
        <v>1351</v>
      </c>
      <c r="B9073" s="57">
        <v>45717</v>
      </c>
      <c r="C9073" s="59">
        <v>8109921.5700000003</v>
      </c>
      <c r="D9073" s="60">
        <v>65</v>
      </c>
      <c r="E9073" s="54">
        <v>81099.22</v>
      </c>
      <c r="F9073" s="54">
        <v>44719.93</v>
      </c>
      <c r="G9073" s="55">
        <v>0.55100000000000005</v>
      </c>
      <c r="H9073" s="53">
        <v>0</v>
      </c>
      <c r="I9073" s="53" t="s">
        <v>1411</v>
      </c>
    </row>
    <row r="9074" spans="1:9" ht="17.399999999999999" x14ac:dyDescent="0.3">
      <c r="A9074" s="53" t="s">
        <v>1351</v>
      </c>
      <c r="B9074" s="57">
        <v>45748</v>
      </c>
      <c r="C9074" s="59">
        <v>7950290.8499999996</v>
      </c>
      <c r="D9074" s="60">
        <v>0</v>
      </c>
      <c r="E9074" s="54">
        <v>79502.91</v>
      </c>
      <c r="F9074" s="54">
        <v>81822.81</v>
      </c>
      <c r="G9074" s="55">
        <v>1.0289999999999999</v>
      </c>
      <c r="H9074" s="53">
        <v>0</v>
      </c>
      <c r="I9074" s="53" t="s">
        <v>1408</v>
      </c>
    </row>
    <row r="9075" spans="1:9" ht="17.399999999999999" x14ac:dyDescent="0.3">
      <c r="A9075" s="53" t="s">
        <v>1351</v>
      </c>
      <c r="B9075" s="57">
        <v>45778</v>
      </c>
      <c r="C9075" s="59">
        <v>7834011.2400000002</v>
      </c>
      <c r="D9075" s="60">
        <v>15</v>
      </c>
      <c r="E9075" s="54">
        <v>78340.11</v>
      </c>
      <c r="F9075" s="54">
        <v>88127.6</v>
      </c>
      <c r="G9075" s="55">
        <v>1.125</v>
      </c>
      <c r="H9075" s="53">
        <v>0</v>
      </c>
      <c r="I9075" s="53" t="s">
        <v>1408</v>
      </c>
    </row>
    <row r="9076" spans="1:9" ht="17.399999999999999" x14ac:dyDescent="0.3">
      <c r="A9076" s="53" t="s">
        <v>1351</v>
      </c>
      <c r="B9076" s="57">
        <v>45809</v>
      </c>
      <c r="C9076" s="59">
        <v>7709701.3799999999</v>
      </c>
      <c r="D9076" s="60">
        <v>95</v>
      </c>
      <c r="E9076" s="54">
        <v>77097.009999999995</v>
      </c>
      <c r="F9076" s="54">
        <v>37941.49</v>
      </c>
      <c r="G9076" s="55">
        <v>0.49199999999999999</v>
      </c>
      <c r="H9076" s="53">
        <v>0</v>
      </c>
      <c r="I9076" s="53" t="s">
        <v>1409</v>
      </c>
    </row>
    <row r="9077" spans="1:9" ht="17.399999999999999" x14ac:dyDescent="0.3">
      <c r="A9077" s="53" t="s">
        <v>1351</v>
      </c>
      <c r="B9077" s="57">
        <v>45839</v>
      </c>
      <c r="C9077" s="59">
        <v>7594859.54</v>
      </c>
      <c r="D9077" s="60">
        <v>0</v>
      </c>
      <c r="E9077" s="54">
        <v>75948.600000000006</v>
      </c>
      <c r="F9077" s="54">
        <v>79532.990000000005</v>
      </c>
      <c r="G9077" s="55">
        <v>1.0469999999999999</v>
      </c>
      <c r="H9077" s="53">
        <v>0</v>
      </c>
      <c r="I9077" s="53" t="s">
        <v>1408</v>
      </c>
    </row>
    <row r="9078" spans="1:9" ht="17.399999999999999" x14ac:dyDescent="0.3">
      <c r="A9078" s="53" t="s">
        <v>1351</v>
      </c>
      <c r="B9078" s="57">
        <v>45870</v>
      </c>
      <c r="C9078" s="59">
        <v>7463827.6799999997</v>
      </c>
      <c r="D9078" s="60">
        <v>0</v>
      </c>
      <c r="E9078" s="54">
        <v>74638.28</v>
      </c>
      <c r="F9078" s="54">
        <v>84482.44</v>
      </c>
      <c r="G9078" s="55">
        <v>1.1319999999999999</v>
      </c>
      <c r="H9078" s="53">
        <v>0</v>
      </c>
      <c r="I9078" s="53" t="s">
        <v>1408</v>
      </c>
    </row>
    <row r="9079" spans="1:9" ht="17.399999999999999" x14ac:dyDescent="0.3">
      <c r="A9079" s="53" t="s">
        <v>1351</v>
      </c>
      <c r="B9079" s="57">
        <v>45901</v>
      </c>
      <c r="C9079" s="59">
        <v>7326652.6299999999</v>
      </c>
      <c r="D9079" s="60">
        <v>15</v>
      </c>
      <c r="E9079" s="54">
        <v>73266.53</v>
      </c>
      <c r="F9079" s="54">
        <v>77329.05</v>
      </c>
      <c r="G9079" s="55">
        <v>1.0549999999999999</v>
      </c>
      <c r="H9079" s="53">
        <v>0</v>
      </c>
      <c r="I9079" s="53" t="s">
        <v>1408</v>
      </c>
    </row>
    <row r="9080" spans="1:9" ht="17.399999999999999" x14ac:dyDescent="0.3">
      <c r="A9080" s="53" t="s">
        <v>1351</v>
      </c>
      <c r="B9080" s="57">
        <v>45931</v>
      </c>
      <c r="C9080" s="59">
        <v>7216045.3600000003</v>
      </c>
      <c r="D9080" s="60">
        <v>0</v>
      </c>
      <c r="E9080" s="54">
        <v>72160.45</v>
      </c>
      <c r="F9080" s="54">
        <v>72686.67</v>
      </c>
      <c r="G9080" s="55">
        <v>1.0069999999999999</v>
      </c>
      <c r="H9080" s="53">
        <v>0</v>
      </c>
      <c r="I9080" s="53" t="s">
        <v>1408</v>
      </c>
    </row>
    <row r="9081" spans="1:9" ht="17.399999999999999" x14ac:dyDescent="0.3">
      <c r="A9081" s="53" t="s">
        <v>1351</v>
      </c>
      <c r="B9081" s="57">
        <v>45962</v>
      </c>
      <c r="C9081" s="59">
        <v>7093778.6200000001</v>
      </c>
      <c r="D9081" s="60">
        <v>0</v>
      </c>
      <c r="E9081" s="54">
        <v>70937.789999999994</v>
      </c>
      <c r="F9081" s="54">
        <v>69705.119999999995</v>
      </c>
      <c r="G9081" s="55">
        <v>0.98299999999999998</v>
      </c>
      <c r="H9081" s="53">
        <v>0</v>
      </c>
      <c r="I9081" s="53" t="s">
        <v>1408</v>
      </c>
    </row>
    <row r="9082" spans="1:9" ht="17.399999999999999" x14ac:dyDescent="0.3">
      <c r="A9082" s="53" t="s">
        <v>1351</v>
      </c>
      <c r="B9082" s="57">
        <v>45992</v>
      </c>
      <c r="C9082" s="59">
        <v>6964689.5599999996</v>
      </c>
      <c r="D9082" s="60">
        <v>0</v>
      </c>
      <c r="E9082" s="54">
        <v>69646.899999999994</v>
      </c>
      <c r="F9082" s="54">
        <v>75589.41</v>
      </c>
      <c r="G9082" s="55">
        <v>1.085</v>
      </c>
      <c r="H9082" s="53">
        <v>0</v>
      </c>
      <c r="I9082" s="53" t="s">
        <v>1408</v>
      </c>
    </row>
    <row r="9083" spans="1:9" ht="17.399999999999999" x14ac:dyDescent="0.3">
      <c r="A9083" s="53" t="s">
        <v>1352</v>
      </c>
      <c r="B9083" s="57">
        <v>45658</v>
      </c>
      <c r="C9083" s="59">
        <v>337817.71</v>
      </c>
      <c r="D9083" s="60">
        <v>15</v>
      </c>
      <c r="E9083" s="54">
        <v>5067.2700000000004</v>
      </c>
      <c r="F9083" s="54">
        <v>5674.52</v>
      </c>
      <c r="G9083" s="55">
        <v>1.1200000000000001</v>
      </c>
      <c r="H9083" s="53">
        <v>0</v>
      </c>
      <c r="I9083" s="53" t="s">
        <v>1408</v>
      </c>
    </row>
    <row r="9084" spans="1:9" ht="17.399999999999999" x14ac:dyDescent="0.3">
      <c r="A9084" s="53" t="s">
        <v>1352</v>
      </c>
      <c r="B9084" s="57">
        <v>45689</v>
      </c>
      <c r="C9084" s="59">
        <v>326918.51</v>
      </c>
      <c r="D9084" s="60">
        <v>35</v>
      </c>
      <c r="E9084" s="54">
        <v>4903.78</v>
      </c>
      <c r="F9084" s="54">
        <v>2965.68</v>
      </c>
      <c r="G9084" s="55">
        <v>0.60499999999999998</v>
      </c>
      <c r="H9084" s="53">
        <v>0</v>
      </c>
      <c r="I9084" s="53" t="s">
        <v>1410</v>
      </c>
    </row>
    <row r="9085" spans="1:9" ht="17.399999999999999" x14ac:dyDescent="0.3">
      <c r="A9085" s="53" t="s">
        <v>1352</v>
      </c>
      <c r="B9085" s="57">
        <v>45717</v>
      </c>
      <c r="C9085" s="59">
        <v>318415.67</v>
      </c>
      <c r="D9085" s="60">
        <v>0</v>
      </c>
      <c r="E9085" s="54">
        <v>4776.24</v>
      </c>
      <c r="F9085" s="54">
        <v>4693.72</v>
      </c>
      <c r="G9085" s="55">
        <v>0.98299999999999998</v>
      </c>
      <c r="H9085" s="53">
        <v>0</v>
      </c>
      <c r="I9085" s="53" t="s">
        <v>1408</v>
      </c>
    </row>
    <row r="9086" spans="1:9" ht="17.399999999999999" x14ac:dyDescent="0.3">
      <c r="A9086" s="53" t="s">
        <v>1352</v>
      </c>
      <c r="B9086" s="57">
        <v>45748</v>
      </c>
      <c r="C9086" s="59">
        <v>308390.28999999998</v>
      </c>
      <c r="D9086" s="60">
        <v>15</v>
      </c>
      <c r="E9086" s="54">
        <v>4625.8500000000004</v>
      </c>
      <c r="F9086" s="54">
        <v>5062.8900000000003</v>
      </c>
      <c r="G9086" s="55">
        <v>1.0940000000000001</v>
      </c>
      <c r="H9086" s="53">
        <v>0</v>
      </c>
      <c r="I9086" s="53" t="s">
        <v>1408</v>
      </c>
    </row>
    <row r="9087" spans="1:9" ht="17.399999999999999" x14ac:dyDescent="0.3">
      <c r="A9087" s="53" t="s">
        <v>1352</v>
      </c>
      <c r="B9087" s="57">
        <v>45778</v>
      </c>
      <c r="C9087" s="59">
        <v>298230.96999999997</v>
      </c>
      <c r="D9087" s="60">
        <v>65</v>
      </c>
      <c r="E9087" s="54">
        <v>4473.46</v>
      </c>
      <c r="F9087" s="54">
        <v>2235.58</v>
      </c>
      <c r="G9087" s="55">
        <v>0.5</v>
      </c>
      <c r="H9087" s="53">
        <v>0</v>
      </c>
      <c r="I9087" s="53" t="s">
        <v>1411</v>
      </c>
    </row>
    <row r="9088" spans="1:9" ht="17.399999999999999" x14ac:dyDescent="0.3">
      <c r="A9088" s="53" t="s">
        <v>1352</v>
      </c>
      <c r="B9088" s="57">
        <v>45809</v>
      </c>
      <c r="C9088" s="59">
        <v>289285.65000000002</v>
      </c>
      <c r="D9088" s="60">
        <v>0</v>
      </c>
      <c r="E9088" s="54">
        <v>4339.28</v>
      </c>
      <c r="F9088" s="54">
        <v>4262.58</v>
      </c>
      <c r="G9088" s="55">
        <v>0.98199999999999998</v>
      </c>
      <c r="H9088" s="53">
        <v>0</v>
      </c>
      <c r="I9088" s="53" t="s">
        <v>1408</v>
      </c>
    </row>
    <row r="9089" spans="1:9" ht="17.399999999999999" x14ac:dyDescent="0.3">
      <c r="A9089" s="53" t="s">
        <v>1352</v>
      </c>
      <c r="B9089" s="57">
        <v>45839</v>
      </c>
      <c r="C9089" s="59">
        <v>280716.37</v>
      </c>
      <c r="D9089" s="60">
        <v>0</v>
      </c>
      <c r="E9089" s="54">
        <v>4210.75</v>
      </c>
      <c r="F9089" s="54">
        <v>4323.71</v>
      </c>
      <c r="G9089" s="55">
        <v>1.0269999999999999</v>
      </c>
      <c r="H9089" s="53">
        <v>0</v>
      </c>
      <c r="I9089" s="53" t="s">
        <v>1408</v>
      </c>
    </row>
    <row r="9090" spans="1:9" ht="17.399999999999999" x14ac:dyDescent="0.3">
      <c r="A9090" s="53" t="s">
        <v>1352</v>
      </c>
      <c r="B9090" s="57">
        <v>45870</v>
      </c>
      <c r="C9090" s="59">
        <v>271685.81</v>
      </c>
      <c r="D9090" s="60">
        <v>0</v>
      </c>
      <c r="E9090" s="54">
        <v>4075.29</v>
      </c>
      <c r="F9090" s="54">
        <v>4218.46</v>
      </c>
      <c r="G9090" s="55">
        <v>1.0349999999999999</v>
      </c>
      <c r="H9090" s="53">
        <v>0</v>
      </c>
      <c r="I9090" s="53" t="s">
        <v>1408</v>
      </c>
    </row>
    <row r="9091" spans="1:9" ht="17.399999999999999" x14ac:dyDescent="0.3">
      <c r="A9091" s="53" t="s">
        <v>1352</v>
      </c>
      <c r="B9091" s="57">
        <v>45901</v>
      </c>
      <c r="C9091" s="59">
        <v>264174.96999999997</v>
      </c>
      <c r="D9091" s="60">
        <v>0</v>
      </c>
      <c r="E9091" s="54">
        <v>3962.62</v>
      </c>
      <c r="F9091" s="54">
        <v>4157.49</v>
      </c>
      <c r="G9091" s="55">
        <v>1.0489999999999999</v>
      </c>
      <c r="H9091" s="53">
        <v>0</v>
      </c>
      <c r="I9091" s="53" t="s">
        <v>1408</v>
      </c>
    </row>
    <row r="9092" spans="1:9" ht="17.399999999999999" x14ac:dyDescent="0.3">
      <c r="A9092" s="53" t="s">
        <v>1352</v>
      </c>
      <c r="B9092" s="57">
        <v>45931</v>
      </c>
      <c r="C9092" s="59">
        <v>255729.95</v>
      </c>
      <c r="D9092" s="60">
        <v>0</v>
      </c>
      <c r="E9092" s="54">
        <v>3835.95</v>
      </c>
      <c r="F9092" s="54">
        <v>4077.02</v>
      </c>
      <c r="G9092" s="55">
        <v>1.0629999999999999</v>
      </c>
      <c r="H9092" s="53">
        <v>0</v>
      </c>
      <c r="I9092" s="53" t="s">
        <v>1408</v>
      </c>
    </row>
    <row r="9093" spans="1:9" ht="17.399999999999999" x14ac:dyDescent="0.3">
      <c r="A9093" s="53" t="s">
        <v>1352</v>
      </c>
      <c r="B9093" s="57">
        <v>45962</v>
      </c>
      <c r="C9093" s="59">
        <v>248663.11</v>
      </c>
      <c r="D9093" s="60">
        <v>0</v>
      </c>
      <c r="E9093" s="54">
        <v>3729.95</v>
      </c>
      <c r="F9093" s="54">
        <v>3983.39</v>
      </c>
      <c r="G9093" s="55">
        <v>1.0680000000000001</v>
      </c>
      <c r="H9093" s="53">
        <v>0</v>
      </c>
      <c r="I9093" s="53" t="s">
        <v>1408</v>
      </c>
    </row>
    <row r="9094" spans="1:9" ht="17.399999999999999" x14ac:dyDescent="0.3">
      <c r="A9094" s="53" t="s">
        <v>1352</v>
      </c>
      <c r="B9094" s="57">
        <v>45992</v>
      </c>
      <c r="C9094" s="59">
        <v>240510.15</v>
      </c>
      <c r="D9094" s="60">
        <v>0</v>
      </c>
      <c r="E9094" s="54">
        <v>3607.65</v>
      </c>
      <c r="F9094" s="54">
        <v>3666.25</v>
      </c>
      <c r="G9094" s="55">
        <v>1.016</v>
      </c>
      <c r="H9094" s="53">
        <v>0</v>
      </c>
      <c r="I9094" s="53" t="s">
        <v>1408</v>
      </c>
    </row>
    <row r="9095" spans="1:9" ht="17.399999999999999" x14ac:dyDescent="0.3">
      <c r="A9095" s="53" t="s">
        <v>1353</v>
      </c>
      <c r="B9095" s="57">
        <v>45962</v>
      </c>
      <c r="C9095" s="59">
        <v>2166605.92</v>
      </c>
      <c r="D9095" s="60">
        <v>15</v>
      </c>
      <c r="E9095" s="54">
        <v>32499.09</v>
      </c>
      <c r="F9095" s="54">
        <v>36390.300000000003</v>
      </c>
      <c r="G9095" s="55">
        <v>1.1200000000000001</v>
      </c>
      <c r="H9095" s="53">
        <v>0</v>
      </c>
      <c r="I9095" s="53" t="s">
        <v>1408</v>
      </c>
    </row>
    <row r="9096" spans="1:9" ht="17.399999999999999" x14ac:dyDescent="0.3">
      <c r="A9096" s="53" t="s">
        <v>1353</v>
      </c>
      <c r="B9096" s="57">
        <v>45992</v>
      </c>
      <c r="C9096" s="59">
        <v>2108089.56</v>
      </c>
      <c r="D9096" s="60">
        <v>35</v>
      </c>
      <c r="E9096" s="54">
        <v>31621.34</v>
      </c>
      <c r="F9096" s="54">
        <v>16981.47</v>
      </c>
      <c r="G9096" s="55">
        <v>0.53700000000000003</v>
      </c>
      <c r="H9096" s="53">
        <v>0</v>
      </c>
      <c r="I9096" s="53" t="s">
        <v>1410</v>
      </c>
    </row>
    <row r="9097" spans="1:9" ht="17.399999999999999" x14ac:dyDescent="0.3">
      <c r="A9097" s="53" t="s">
        <v>1354</v>
      </c>
      <c r="B9097" s="57">
        <v>45658</v>
      </c>
      <c r="C9097" s="59">
        <v>9688293.5600000005</v>
      </c>
      <c r="D9097" s="60">
        <v>0</v>
      </c>
      <c r="E9097" s="54">
        <v>145324.4</v>
      </c>
      <c r="F9097" s="54">
        <v>142097.60999999999</v>
      </c>
      <c r="G9097" s="55">
        <v>0.97799999999999998</v>
      </c>
      <c r="H9097" s="53">
        <v>0</v>
      </c>
      <c r="I9097" s="53" t="s">
        <v>1408</v>
      </c>
    </row>
    <row r="9098" spans="1:9" ht="17.399999999999999" x14ac:dyDescent="0.3">
      <c r="A9098" s="53" t="s">
        <v>1354</v>
      </c>
      <c r="B9098" s="57">
        <v>45689</v>
      </c>
      <c r="C9098" s="59">
        <v>9446383.9800000004</v>
      </c>
      <c r="D9098" s="60">
        <v>0</v>
      </c>
      <c r="E9098" s="54">
        <v>141695.76</v>
      </c>
      <c r="F9098" s="54">
        <v>140944.39000000001</v>
      </c>
      <c r="G9098" s="55">
        <v>0.995</v>
      </c>
      <c r="H9098" s="53">
        <v>0</v>
      </c>
      <c r="I9098" s="53" t="s">
        <v>1408</v>
      </c>
    </row>
    <row r="9099" spans="1:9" ht="17.399999999999999" x14ac:dyDescent="0.3">
      <c r="A9099" s="53" t="s">
        <v>1354</v>
      </c>
      <c r="B9099" s="57">
        <v>45717</v>
      </c>
      <c r="C9099" s="59">
        <v>9221246.9800000004</v>
      </c>
      <c r="D9099" s="60">
        <v>0</v>
      </c>
      <c r="E9099" s="54">
        <v>138318.70000000001</v>
      </c>
      <c r="F9099" s="54">
        <v>143923.54</v>
      </c>
      <c r="G9099" s="55">
        <v>1.0409999999999999</v>
      </c>
      <c r="H9099" s="53">
        <v>0</v>
      </c>
      <c r="I9099" s="53" t="s">
        <v>1408</v>
      </c>
    </row>
    <row r="9100" spans="1:9" ht="17.399999999999999" x14ac:dyDescent="0.3">
      <c r="A9100" s="53" t="s">
        <v>1354</v>
      </c>
      <c r="B9100" s="57">
        <v>45748</v>
      </c>
      <c r="C9100" s="59">
        <v>9002533.5899999999</v>
      </c>
      <c r="D9100" s="60">
        <v>35</v>
      </c>
      <c r="E9100" s="54">
        <v>135038</v>
      </c>
      <c r="F9100" s="54">
        <v>112168.76</v>
      </c>
      <c r="G9100" s="55">
        <v>0.83099999999999996</v>
      </c>
      <c r="H9100" s="53">
        <v>0</v>
      </c>
      <c r="I9100" s="53" t="s">
        <v>1410</v>
      </c>
    </row>
    <row r="9101" spans="1:9" ht="17.399999999999999" x14ac:dyDescent="0.3">
      <c r="A9101" s="53" t="s">
        <v>1354</v>
      </c>
      <c r="B9101" s="57">
        <v>45778</v>
      </c>
      <c r="C9101" s="59">
        <v>8789850.25</v>
      </c>
      <c r="D9101" s="60">
        <v>0</v>
      </c>
      <c r="E9101" s="54">
        <v>131847.75</v>
      </c>
      <c r="F9101" s="54">
        <v>143821.44</v>
      </c>
      <c r="G9101" s="55">
        <v>1.091</v>
      </c>
      <c r="H9101" s="53">
        <v>0</v>
      </c>
      <c r="I9101" s="53" t="s">
        <v>1408</v>
      </c>
    </row>
    <row r="9102" spans="1:9" ht="17.399999999999999" x14ac:dyDescent="0.3">
      <c r="A9102" s="53" t="s">
        <v>1354</v>
      </c>
      <c r="B9102" s="57">
        <v>45809</v>
      </c>
      <c r="C9102" s="59">
        <v>8578558.7699999996</v>
      </c>
      <c r="D9102" s="60">
        <v>0</v>
      </c>
      <c r="E9102" s="54">
        <v>128678.38</v>
      </c>
      <c r="F9102" s="54">
        <v>127194.27</v>
      </c>
      <c r="G9102" s="55">
        <v>0.98799999999999999</v>
      </c>
      <c r="H9102" s="53">
        <v>0</v>
      </c>
      <c r="I9102" s="53" t="s">
        <v>1408</v>
      </c>
    </row>
    <row r="9103" spans="1:9" ht="17.399999999999999" x14ac:dyDescent="0.3">
      <c r="A9103" s="53" t="s">
        <v>1354</v>
      </c>
      <c r="B9103" s="57">
        <v>45839</v>
      </c>
      <c r="C9103" s="59">
        <v>8351727.6600000001</v>
      </c>
      <c r="D9103" s="60">
        <v>0</v>
      </c>
      <c r="E9103" s="54">
        <v>125275.91</v>
      </c>
      <c r="F9103" s="54">
        <v>133391.42000000001</v>
      </c>
      <c r="G9103" s="55">
        <v>1.0649999999999999</v>
      </c>
      <c r="H9103" s="53">
        <v>0</v>
      </c>
      <c r="I9103" s="53" t="s">
        <v>1408</v>
      </c>
    </row>
    <row r="9104" spans="1:9" ht="17.399999999999999" x14ac:dyDescent="0.3">
      <c r="A9104" s="53" t="s">
        <v>1354</v>
      </c>
      <c r="B9104" s="57">
        <v>45870</v>
      </c>
      <c r="C9104" s="59">
        <v>8131412.71</v>
      </c>
      <c r="D9104" s="60">
        <v>0</v>
      </c>
      <c r="E9104" s="54">
        <v>121971.19</v>
      </c>
      <c r="F9104" s="54">
        <v>121990.9</v>
      </c>
      <c r="G9104" s="55">
        <v>1</v>
      </c>
      <c r="H9104" s="53">
        <v>0</v>
      </c>
      <c r="I9104" s="53" t="s">
        <v>1408</v>
      </c>
    </row>
    <row r="9105" spans="1:9" ht="17.399999999999999" x14ac:dyDescent="0.3">
      <c r="A9105" s="53" t="s">
        <v>1354</v>
      </c>
      <c r="B9105" s="57">
        <v>45901</v>
      </c>
      <c r="C9105" s="59">
        <v>7942405.4000000004</v>
      </c>
      <c r="D9105" s="60">
        <v>0</v>
      </c>
      <c r="E9105" s="54">
        <v>119136.08</v>
      </c>
      <c r="F9105" s="54">
        <v>118502.08</v>
      </c>
      <c r="G9105" s="55">
        <v>0.995</v>
      </c>
      <c r="H9105" s="53">
        <v>0</v>
      </c>
      <c r="I9105" s="53" t="s">
        <v>1408</v>
      </c>
    </row>
    <row r="9106" spans="1:9" ht="17.399999999999999" x14ac:dyDescent="0.3">
      <c r="A9106" s="53" t="s">
        <v>1354</v>
      </c>
      <c r="B9106" s="57">
        <v>45931</v>
      </c>
      <c r="C9106" s="59">
        <v>7744158.1900000004</v>
      </c>
      <c r="D9106" s="60">
        <v>0</v>
      </c>
      <c r="E9106" s="54">
        <v>116162.37</v>
      </c>
      <c r="F9106" s="54">
        <v>113968.3</v>
      </c>
      <c r="G9106" s="55">
        <v>0.98099999999999998</v>
      </c>
      <c r="H9106" s="53">
        <v>0</v>
      </c>
      <c r="I9106" s="53" t="s">
        <v>1408</v>
      </c>
    </row>
    <row r="9107" spans="1:9" ht="17.399999999999999" x14ac:dyDescent="0.3">
      <c r="A9107" s="53" t="s">
        <v>1354</v>
      </c>
      <c r="B9107" s="57">
        <v>45962</v>
      </c>
      <c r="C9107" s="59">
        <v>7530822.1200000001</v>
      </c>
      <c r="D9107" s="60">
        <v>0</v>
      </c>
      <c r="E9107" s="54">
        <v>112962.33</v>
      </c>
      <c r="F9107" s="54">
        <v>116838.21</v>
      </c>
      <c r="G9107" s="55">
        <v>1.034</v>
      </c>
      <c r="H9107" s="53">
        <v>0</v>
      </c>
      <c r="I9107" s="53" t="s">
        <v>1408</v>
      </c>
    </row>
    <row r="9108" spans="1:9" ht="17.399999999999999" x14ac:dyDescent="0.3">
      <c r="A9108" s="53" t="s">
        <v>1354</v>
      </c>
      <c r="B9108" s="57">
        <v>45992</v>
      </c>
      <c r="C9108" s="59">
        <v>7363738.3600000003</v>
      </c>
      <c r="D9108" s="60">
        <v>0</v>
      </c>
      <c r="E9108" s="54">
        <v>110456.08</v>
      </c>
      <c r="F9108" s="54">
        <v>124034.87</v>
      </c>
      <c r="G9108" s="55">
        <v>1.123</v>
      </c>
      <c r="H9108" s="53">
        <v>0</v>
      </c>
      <c r="I9108" s="53" t="s">
        <v>1408</v>
      </c>
    </row>
    <row r="9109" spans="1:9" ht="17.399999999999999" x14ac:dyDescent="0.3">
      <c r="A9109" s="53" t="s">
        <v>1355</v>
      </c>
      <c r="B9109" s="57">
        <v>45658</v>
      </c>
      <c r="C9109" s="59">
        <v>2929420.81</v>
      </c>
      <c r="D9109" s="60">
        <v>15</v>
      </c>
      <c r="E9109" s="54">
        <v>43941.31</v>
      </c>
      <c r="F9109" s="54">
        <v>47589.27</v>
      </c>
      <c r="G9109" s="55">
        <v>1.083</v>
      </c>
      <c r="H9109" s="53">
        <v>0</v>
      </c>
      <c r="I9109" s="53" t="s">
        <v>1408</v>
      </c>
    </row>
    <row r="9110" spans="1:9" ht="17.399999999999999" x14ac:dyDescent="0.3">
      <c r="A9110" s="53" t="s">
        <v>1355</v>
      </c>
      <c r="B9110" s="57">
        <v>45689</v>
      </c>
      <c r="C9110" s="59">
        <v>2842422.15</v>
      </c>
      <c r="D9110" s="60">
        <v>0</v>
      </c>
      <c r="E9110" s="54">
        <v>42636.33</v>
      </c>
      <c r="F9110" s="54">
        <v>42893.71</v>
      </c>
      <c r="G9110" s="55">
        <v>1.006</v>
      </c>
      <c r="H9110" s="53">
        <v>0</v>
      </c>
      <c r="I9110" s="53" t="s">
        <v>1408</v>
      </c>
    </row>
    <row r="9111" spans="1:9" ht="17.399999999999999" x14ac:dyDescent="0.3">
      <c r="A9111" s="53" t="s">
        <v>1355</v>
      </c>
      <c r="B9111" s="57">
        <v>45717</v>
      </c>
      <c r="C9111" s="59">
        <v>2762067.47</v>
      </c>
      <c r="D9111" s="60">
        <v>65</v>
      </c>
      <c r="E9111" s="54">
        <v>41431.01</v>
      </c>
      <c r="F9111" s="54">
        <v>21404.82</v>
      </c>
      <c r="G9111" s="55">
        <v>0.51700000000000002</v>
      </c>
      <c r="H9111" s="53">
        <v>0</v>
      </c>
      <c r="I9111" s="53" t="s">
        <v>1411</v>
      </c>
    </row>
    <row r="9112" spans="1:9" ht="17.399999999999999" x14ac:dyDescent="0.3">
      <c r="A9112" s="53" t="s">
        <v>1355</v>
      </c>
      <c r="B9112" s="57">
        <v>45748</v>
      </c>
      <c r="C9112" s="59">
        <v>2679004.92</v>
      </c>
      <c r="D9112" s="60">
        <v>35</v>
      </c>
      <c r="E9112" s="54">
        <v>40185.07</v>
      </c>
      <c r="F9112" s="54">
        <v>34279.08</v>
      </c>
      <c r="G9112" s="55">
        <v>0.85299999999999998</v>
      </c>
      <c r="H9112" s="53">
        <v>0</v>
      </c>
      <c r="I9112" s="53" t="s">
        <v>1410</v>
      </c>
    </row>
    <row r="9113" spans="1:9" ht="17.399999999999999" x14ac:dyDescent="0.3">
      <c r="A9113" s="53" t="s">
        <v>1355</v>
      </c>
      <c r="B9113" s="57">
        <v>45778</v>
      </c>
      <c r="C9113" s="59">
        <v>2608805.17</v>
      </c>
      <c r="D9113" s="60">
        <v>95</v>
      </c>
      <c r="E9113" s="54">
        <v>39132.080000000002</v>
      </c>
      <c r="F9113" s="54">
        <v>18461.060000000001</v>
      </c>
      <c r="G9113" s="55">
        <v>0.47199999999999998</v>
      </c>
      <c r="H9113" s="53">
        <v>1</v>
      </c>
      <c r="I9113" s="53" t="s">
        <v>1409</v>
      </c>
    </row>
    <row r="9114" spans="1:9" ht="17.399999999999999" x14ac:dyDescent="0.3">
      <c r="A9114" s="53" t="s">
        <v>1355</v>
      </c>
      <c r="B9114" s="57">
        <v>45809</v>
      </c>
      <c r="C9114" s="59">
        <v>2533707.13</v>
      </c>
      <c r="D9114" s="60">
        <v>0</v>
      </c>
      <c r="E9114" s="54">
        <v>38005.61</v>
      </c>
      <c r="F9114" s="54">
        <v>37283.339999999997</v>
      </c>
      <c r="G9114" s="55">
        <v>0.98099999999999998</v>
      </c>
      <c r="H9114" s="53">
        <v>1</v>
      </c>
      <c r="I9114" s="53" t="s">
        <v>1408</v>
      </c>
    </row>
    <row r="9115" spans="1:9" ht="17.399999999999999" x14ac:dyDescent="0.3">
      <c r="A9115" s="53" t="s">
        <v>1355</v>
      </c>
      <c r="B9115" s="57">
        <v>45839</v>
      </c>
      <c r="C9115" s="59">
        <v>2464952.56</v>
      </c>
      <c r="D9115" s="60">
        <v>0</v>
      </c>
      <c r="E9115" s="54">
        <v>36974.29</v>
      </c>
      <c r="F9115" s="54">
        <v>38160.239999999998</v>
      </c>
      <c r="G9115" s="55">
        <v>1.032</v>
      </c>
      <c r="H9115" s="53">
        <v>1</v>
      </c>
      <c r="I9115" s="53" t="s">
        <v>1408</v>
      </c>
    </row>
    <row r="9116" spans="1:9" ht="17.399999999999999" x14ac:dyDescent="0.3">
      <c r="A9116" s="53" t="s">
        <v>1355</v>
      </c>
      <c r="B9116" s="57">
        <v>45870</v>
      </c>
      <c r="C9116" s="59">
        <v>2384204.4700000002</v>
      </c>
      <c r="D9116" s="60">
        <v>0</v>
      </c>
      <c r="E9116" s="54">
        <v>35763.07</v>
      </c>
      <c r="F9116" s="54">
        <v>36574.71</v>
      </c>
      <c r="G9116" s="55">
        <v>1.0229999999999999</v>
      </c>
      <c r="H9116" s="53">
        <v>1</v>
      </c>
      <c r="I9116" s="53" t="s">
        <v>1408</v>
      </c>
    </row>
    <row r="9117" spans="1:9" ht="17.399999999999999" x14ac:dyDescent="0.3">
      <c r="A9117" s="53" t="s">
        <v>1355</v>
      </c>
      <c r="B9117" s="57">
        <v>45901</v>
      </c>
      <c r="C9117" s="59">
        <v>2317441.29</v>
      </c>
      <c r="D9117" s="60">
        <v>0</v>
      </c>
      <c r="E9117" s="54">
        <v>34761.620000000003</v>
      </c>
      <c r="F9117" s="54">
        <v>35308.239999999998</v>
      </c>
      <c r="G9117" s="55">
        <v>1.016</v>
      </c>
      <c r="H9117" s="53">
        <v>1</v>
      </c>
      <c r="I9117" s="53" t="s">
        <v>1408</v>
      </c>
    </row>
    <row r="9118" spans="1:9" ht="17.399999999999999" x14ac:dyDescent="0.3">
      <c r="A9118" s="53" t="s">
        <v>1355</v>
      </c>
      <c r="B9118" s="57">
        <v>45931</v>
      </c>
      <c r="C9118" s="59">
        <v>2317441.29</v>
      </c>
      <c r="D9118" s="60">
        <v>220</v>
      </c>
      <c r="E9118" s="54">
        <v>34761.620000000003</v>
      </c>
      <c r="F9118" s="54">
        <v>3423.15</v>
      </c>
      <c r="G9118" s="55">
        <v>9.8000000000000004E-2</v>
      </c>
      <c r="H9118" s="53">
        <v>1</v>
      </c>
      <c r="I9118" s="53" t="s">
        <v>1412</v>
      </c>
    </row>
    <row r="9119" spans="1:9" ht="17.399999999999999" x14ac:dyDescent="0.3">
      <c r="A9119" s="53" t="s">
        <v>1355</v>
      </c>
      <c r="B9119" s="57">
        <v>45962</v>
      </c>
      <c r="C9119" s="59">
        <v>2317441.29</v>
      </c>
      <c r="D9119" s="60">
        <v>999</v>
      </c>
      <c r="E9119" s="54">
        <v>34761.620000000003</v>
      </c>
      <c r="F9119" s="54">
        <v>5932.12</v>
      </c>
      <c r="G9119" s="55">
        <v>0.17100000000000001</v>
      </c>
      <c r="H9119" s="53">
        <v>1</v>
      </c>
      <c r="I9119" s="53" t="s">
        <v>1412</v>
      </c>
    </row>
    <row r="9120" spans="1:9" ht="17.399999999999999" x14ac:dyDescent="0.3">
      <c r="A9120" s="53" t="s">
        <v>1355</v>
      </c>
      <c r="B9120" s="57">
        <v>45992</v>
      </c>
      <c r="C9120" s="59">
        <v>2317441.29</v>
      </c>
      <c r="D9120" s="60">
        <v>999</v>
      </c>
      <c r="E9120" s="54">
        <v>34761.620000000003</v>
      </c>
      <c r="F9120" s="54">
        <v>6229.16</v>
      </c>
      <c r="G9120" s="55">
        <v>0.17899999999999999</v>
      </c>
      <c r="H9120" s="53">
        <v>1</v>
      </c>
      <c r="I9120" s="53" t="s">
        <v>1412</v>
      </c>
    </row>
    <row r="9121" spans="1:9" ht="17.399999999999999" x14ac:dyDescent="0.3">
      <c r="A9121" s="53" t="s">
        <v>1356</v>
      </c>
      <c r="B9121" s="57">
        <v>45658</v>
      </c>
      <c r="C9121" s="59">
        <v>2962963.72</v>
      </c>
      <c r="D9121" s="60">
        <v>0</v>
      </c>
      <c r="E9121" s="54">
        <v>44444.46</v>
      </c>
      <c r="F9121" s="54">
        <v>46809.96</v>
      </c>
      <c r="G9121" s="55">
        <v>1.0529999999999999</v>
      </c>
      <c r="H9121" s="53">
        <v>0</v>
      </c>
      <c r="I9121" s="53" t="s">
        <v>1408</v>
      </c>
    </row>
    <row r="9122" spans="1:9" ht="17.399999999999999" x14ac:dyDescent="0.3">
      <c r="A9122" s="53" t="s">
        <v>1356</v>
      </c>
      <c r="B9122" s="57">
        <v>45689</v>
      </c>
      <c r="C9122" s="59">
        <v>2868289.19</v>
      </c>
      <c r="D9122" s="60">
        <v>0</v>
      </c>
      <c r="E9122" s="54">
        <v>43024.34</v>
      </c>
      <c r="F9122" s="54">
        <v>42583.96</v>
      </c>
      <c r="G9122" s="55">
        <v>0.99</v>
      </c>
      <c r="H9122" s="53">
        <v>0</v>
      </c>
      <c r="I9122" s="53" t="s">
        <v>1408</v>
      </c>
    </row>
    <row r="9123" spans="1:9" ht="17.399999999999999" x14ac:dyDescent="0.3">
      <c r="A9123" s="53" t="s">
        <v>1356</v>
      </c>
      <c r="B9123" s="57">
        <v>45717</v>
      </c>
      <c r="C9123" s="59">
        <v>2776105.96</v>
      </c>
      <c r="D9123" s="60">
        <v>0</v>
      </c>
      <c r="E9123" s="54">
        <v>41641.589999999997</v>
      </c>
      <c r="F9123" s="54">
        <v>45411.92</v>
      </c>
      <c r="G9123" s="55">
        <v>1.091</v>
      </c>
      <c r="H9123" s="53">
        <v>0</v>
      </c>
      <c r="I9123" s="53" t="s">
        <v>1408</v>
      </c>
    </row>
    <row r="9124" spans="1:9" ht="17.399999999999999" x14ac:dyDescent="0.3">
      <c r="A9124" s="53" t="s">
        <v>1356</v>
      </c>
      <c r="B9124" s="57">
        <v>45748</v>
      </c>
      <c r="C9124" s="59">
        <v>2698621.88</v>
      </c>
      <c r="D9124" s="60">
        <v>0</v>
      </c>
      <c r="E9124" s="54">
        <v>40479.33</v>
      </c>
      <c r="F9124" s="54">
        <v>40626.839999999997</v>
      </c>
      <c r="G9124" s="55">
        <v>1.004</v>
      </c>
      <c r="H9124" s="53">
        <v>0</v>
      </c>
      <c r="I9124" s="53" t="s">
        <v>1408</v>
      </c>
    </row>
    <row r="9125" spans="1:9" ht="17.399999999999999" x14ac:dyDescent="0.3">
      <c r="A9125" s="53" t="s">
        <v>1356</v>
      </c>
      <c r="B9125" s="57">
        <v>45778</v>
      </c>
      <c r="C9125" s="59">
        <v>2622975.66</v>
      </c>
      <c r="D9125" s="60">
        <v>0</v>
      </c>
      <c r="E9125" s="54">
        <v>39344.629999999997</v>
      </c>
      <c r="F9125" s="54">
        <v>38364.04</v>
      </c>
      <c r="G9125" s="55">
        <v>0.97499999999999998</v>
      </c>
      <c r="H9125" s="53">
        <v>0</v>
      </c>
      <c r="I9125" s="53" t="s">
        <v>1408</v>
      </c>
    </row>
    <row r="9126" spans="1:9" ht="17.399999999999999" x14ac:dyDescent="0.3">
      <c r="A9126" s="53" t="s">
        <v>1356</v>
      </c>
      <c r="B9126" s="57">
        <v>45809</v>
      </c>
      <c r="C9126" s="59">
        <v>2538130.44</v>
      </c>
      <c r="D9126" s="60">
        <v>0</v>
      </c>
      <c r="E9126" s="54">
        <v>38071.96</v>
      </c>
      <c r="F9126" s="54">
        <v>42693.19</v>
      </c>
      <c r="G9126" s="55">
        <v>1.121</v>
      </c>
      <c r="H9126" s="53">
        <v>0</v>
      </c>
      <c r="I9126" s="53" t="s">
        <v>1408</v>
      </c>
    </row>
    <row r="9127" spans="1:9" ht="17.399999999999999" x14ac:dyDescent="0.3">
      <c r="A9127" s="53" t="s">
        <v>1356</v>
      </c>
      <c r="B9127" s="57">
        <v>45839</v>
      </c>
      <c r="C9127" s="59">
        <v>2455906.08</v>
      </c>
      <c r="D9127" s="60">
        <v>0</v>
      </c>
      <c r="E9127" s="54">
        <v>36838.589999999997</v>
      </c>
      <c r="F9127" s="54">
        <v>36694.639999999999</v>
      </c>
      <c r="G9127" s="55">
        <v>0.996</v>
      </c>
      <c r="H9127" s="53">
        <v>0</v>
      </c>
      <c r="I9127" s="53" t="s">
        <v>1408</v>
      </c>
    </row>
    <row r="9128" spans="1:9" ht="17.399999999999999" x14ac:dyDescent="0.3">
      <c r="A9128" s="53" t="s">
        <v>1356</v>
      </c>
      <c r="B9128" s="57">
        <v>45870</v>
      </c>
      <c r="C9128" s="59">
        <v>2377947.4700000002</v>
      </c>
      <c r="D9128" s="60">
        <v>0</v>
      </c>
      <c r="E9128" s="54">
        <v>35669.21</v>
      </c>
      <c r="F9128" s="54">
        <v>40786.17</v>
      </c>
      <c r="G9128" s="55">
        <v>1.143</v>
      </c>
      <c r="H9128" s="53">
        <v>0</v>
      </c>
      <c r="I9128" s="53" t="s">
        <v>1408</v>
      </c>
    </row>
    <row r="9129" spans="1:9" ht="17.399999999999999" x14ac:dyDescent="0.3">
      <c r="A9129" s="53" t="s">
        <v>1356</v>
      </c>
      <c r="B9129" s="57">
        <v>45901</v>
      </c>
      <c r="C9129" s="59">
        <v>2306288.09</v>
      </c>
      <c r="D9129" s="60">
        <v>15</v>
      </c>
      <c r="E9129" s="54">
        <v>34594.32</v>
      </c>
      <c r="F9129" s="54">
        <v>38137.82</v>
      </c>
      <c r="G9129" s="55">
        <v>1.1020000000000001</v>
      </c>
      <c r="H9129" s="53">
        <v>0</v>
      </c>
      <c r="I9129" s="53" t="s">
        <v>1408</v>
      </c>
    </row>
    <row r="9130" spans="1:9" ht="17.399999999999999" x14ac:dyDescent="0.3">
      <c r="A9130" s="53" t="s">
        <v>1356</v>
      </c>
      <c r="B9130" s="57">
        <v>45931</v>
      </c>
      <c r="C9130" s="59">
        <v>2242682.39</v>
      </c>
      <c r="D9130" s="60">
        <v>0</v>
      </c>
      <c r="E9130" s="54">
        <v>33640.239999999998</v>
      </c>
      <c r="F9130" s="54">
        <v>38018.25</v>
      </c>
      <c r="G9130" s="55">
        <v>1.1299999999999999</v>
      </c>
      <c r="H9130" s="53">
        <v>0</v>
      </c>
      <c r="I9130" s="53" t="s">
        <v>1408</v>
      </c>
    </row>
    <row r="9131" spans="1:9" ht="17.399999999999999" x14ac:dyDescent="0.3">
      <c r="A9131" s="53" t="s">
        <v>1356</v>
      </c>
      <c r="B9131" s="57">
        <v>45962</v>
      </c>
      <c r="C9131" s="59">
        <v>2174279.94</v>
      </c>
      <c r="D9131" s="60">
        <v>35</v>
      </c>
      <c r="E9131" s="54">
        <v>32614.2</v>
      </c>
      <c r="F9131" s="54">
        <v>24798.01</v>
      </c>
      <c r="G9131" s="55">
        <v>0.76</v>
      </c>
      <c r="H9131" s="53">
        <v>0</v>
      </c>
      <c r="I9131" s="53" t="s">
        <v>1410</v>
      </c>
    </row>
    <row r="9132" spans="1:9" ht="17.399999999999999" x14ac:dyDescent="0.3">
      <c r="A9132" s="53" t="s">
        <v>1356</v>
      </c>
      <c r="B9132" s="57">
        <v>45992</v>
      </c>
      <c r="C9132" s="59">
        <v>2114262.94</v>
      </c>
      <c r="D9132" s="60">
        <v>0</v>
      </c>
      <c r="E9132" s="54">
        <v>31713.94</v>
      </c>
      <c r="F9132" s="54">
        <v>36272.9</v>
      </c>
      <c r="G9132" s="55">
        <v>1.1439999999999999</v>
      </c>
      <c r="H9132" s="53">
        <v>0</v>
      </c>
      <c r="I9132" s="53" t="s">
        <v>1408</v>
      </c>
    </row>
    <row r="9133" spans="1:9" ht="17.399999999999999" x14ac:dyDescent="0.3">
      <c r="A9133" s="53" t="s">
        <v>1357</v>
      </c>
      <c r="B9133" s="57">
        <v>45717</v>
      </c>
      <c r="C9133" s="59">
        <v>3507125.26</v>
      </c>
      <c r="D9133" s="60">
        <v>0</v>
      </c>
      <c r="E9133" s="54">
        <v>52606.879999999997</v>
      </c>
      <c r="F9133" s="54">
        <v>51521.22</v>
      </c>
      <c r="G9133" s="55">
        <v>0.97899999999999998</v>
      </c>
      <c r="H9133" s="53">
        <v>0</v>
      </c>
      <c r="I9133" s="53" t="s">
        <v>1408</v>
      </c>
    </row>
    <row r="9134" spans="1:9" ht="17.399999999999999" x14ac:dyDescent="0.3">
      <c r="A9134" s="53" t="s">
        <v>1357</v>
      </c>
      <c r="B9134" s="57">
        <v>45748</v>
      </c>
      <c r="C9134" s="59">
        <v>3407479.74</v>
      </c>
      <c r="D9134" s="60">
        <v>0</v>
      </c>
      <c r="E9134" s="54">
        <v>51112.2</v>
      </c>
      <c r="F9134" s="54">
        <v>53834.03</v>
      </c>
      <c r="G9134" s="55">
        <v>1.0529999999999999</v>
      </c>
      <c r="H9134" s="53">
        <v>0</v>
      </c>
      <c r="I9134" s="53" t="s">
        <v>1408</v>
      </c>
    </row>
    <row r="9135" spans="1:9" ht="17.399999999999999" x14ac:dyDescent="0.3">
      <c r="A9135" s="53" t="s">
        <v>1357</v>
      </c>
      <c r="B9135" s="57">
        <v>45778</v>
      </c>
      <c r="C9135" s="59">
        <v>3310205.2</v>
      </c>
      <c r="D9135" s="60">
        <v>0</v>
      </c>
      <c r="E9135" s="54">
        <v>49653.08</v>
      </c>
      <c r="F9135" s="54">
        <v>55994.7</v>
      </c>
      <c r="G9135" s="55">
        <v>1.1279999999999999</v>
      </c>
      <c r="H9135" s="53">
        <v>0</v>
      </c>
      <c r="I9135" s="53" t="s">
        <v>1408</v>
      </c>
    </row>
    <row r="9136" spans="1:9" ht="17.399999999999999" x14ac:dyDescent="0.3">
      <c r="A9136" s="53" t="s">
        <v>1357</v>
      </c>
      <c r="B9136" s="57">
        <v>45809</v>
      </c>
      <c r="C9136" s="59">
        <v>3215088.93</v>
      </c>
      <c r="D9136" s="60">
        <v>0</v>
      </c>
      <c r="E9136" s="54">
        <v>48226.33</v>
      </c>
      <c r="F9136" s="54">
        <v>51869.919999999998</v>
      </c>
      <c r="G9136" s="55">
        <v>1.0760000000000001</v>
      </c>
      <c r="H9136" s="53">
        <v>0</v>
      </c>
      <c r="I9136" s="53" t="s">
        <v>1408</v>
      </c>
    </row>
    <row r="9137" spans="1:9" ht="17.399999999999999" x14ac:dyDescent="0.3">
      <c r="A9137" s="53" t="s">
        <v>1357</v>
      </c>
      <c r="B9137" s="57">
        <v>45839</v>
      </c>
      <c r="C9137" s="59">
        <v>3118185.82</v>
      </c>
      <c r="D9137" s="60">
        <v>0</v>
      </c>
      <c r="E9137" s="54">
        <v>46772.79</v>
      </c>
      <c r="F9137" s="54">
        <v>53728.71</v>
      </c>
      <c r="G9137" s="55">
        <v>1.149</v>
      </c>
      <c r="H9137" s="53">
        <v>0</v>
      </c>
      <c r="I9137" s="53" t="s">
        <v>1408</v>
      </c>
    </row>
    <row r="9138" spans="1:9" ht="17.399999999999999" x14ac:dyDescent="0.3">
      <c r="A9138" s="53" t="s">
        <v>1357</v>
      </c>
      <c r="B9138" s="57">
        <v>45870</v>
      </c>
      <c r="C9138" s="59">
        <v>3118185.82</v>
      </c>
      <c r="D9138" s="60">
        <v>185</v>
      </c>
      <c r="E9138" s="54">
        <v>46772.79</v>
      </c>
      <c r="F9138" s="54">
        <v>4668.2299999999996</v>
      </c>
      <c r="G9138" s="55">
        <v>0.1</v>
      </c>
      <c r="H9138" s="53">
        <v>1</v>
      </c>
      <c r="I9138" s="53" t="s">
        <v>1412</v>
      </c>
    </row>
    <row r="9139" spans="1:9" ht="17.399999999999999" x14ac:dyDescent="0.3">
      <c r="A9139" s="53" t="s">
        <v>1357</v>
      </c>
      <c r="B9139" s="57">
        <v>45901</v>
      </c>
      <c r="C9139" s="59">
        <v>3118185.82</v>
      </c>
      <c r="D9139" s="60">
        <v>999</v>
      </c>
      <c r="E9139" s="54">
        <v>46772.79</v>
      </c>
      <c r="F9139" s="54">
        <v>949.5</v>
      </c>
      <c r="G9139" s="55">
        <v>0.02</v>
      </c>
      <c r="H9139" s="53">
        <v>1</v>
      </c>
      <c r="I9139" s="53" t="s">
        <v>1412</v>
      </c>
    </row>
    <row r="9140" spans="1:9" ht="17.399999999999999" x14ac:dyDescent="0.3">
      <c r="A9140" s="53" t="s">
        <v>1357</v>
      </c>
      <c r="B9140" s="57">
        <v>45931</v>
      </c>
      <c r="C9140" s="59">
        <v>3118185.82</v>
      </c>
      <c r="D9140" s="60">
        <v>999</v>
      </c>
      <c r="E9140" s="54">
        <v>46772.79</v>
      </c>
      <c r="F9140" s="54">
        <v>978.44</v>
      </c>
      <c r="G9140" s="55">
        <v>2.1000000000000001E-2</v>
      </c>
      <c r="H9140" s="53">
        <v>1</v>
      </c>
      <c r="I9140" s="53" t="s">
        <v>1412</v>
      </c>
    </row>
    <row r="9141" spans="1:9" ht="17.399999999999999" x14ac:dyDescent="0.3">
      <c r="A9141" s="53" t="s">
        <v>1357</v>
      </c>
      <c r="B9141" s="57">
        <v>45962</v>
      </c>
      <c r="C9141" s="59">
        <v>3118185.82</v>
      </c>
      <c r="D9141" s="60">
        <v>999</v>
      </c>
      <c r="E9141" s="54">
        <v>46772.79</v>
      </c>
      <c r="F9141" s="54">
        <v>2112.7399999999998</v>
      </c>
      <c r="G9141" s="55">
        <v>4.4999999999999998E-2</v>
      </c>
      <c r="H9141" s="53">
        <v>1</v>
      </c>
      <c r="I9141" s="53" t="s">
        <v>1412</v>
      </c>
    </row>
    <row r="9142" spans="1:9" ht="17.399999999999999" x14ac:dyDescent="0.3">
      <c r="A9142" s="53" t="s">
        <v>1357</v>
      </c>
      <c r="B9142" s="57">
        <v>45992</v>
      </c>
      <c r="C9142" s="59">
        <v>3118185.82</v>
      </c>
      <c r="D9142" s="60">
        <v>999</v>
      </c>
      <c r="E9142" s="54">
        <v>46772.79</v>
      </c>
      <c r="F9142" s="54">
        <v>4961.6499999999996</v>
      </c>
      <c r="G9142" s="55">
        <v>0.106</v>
      </c>
      <c r="H9142" s="53">
        <v>1</v>
      </c>
      <c r="I9142" s="53" t="s">
        <v>1412</v>
      </c>
    </row>
    <row r="9143" spans="1:9" ht="17.399999999999999" x14ac:dyDescent="0.3">
      <c r="A9143" s="53" t="s">
        <v>1359</v>
      </c>
      <c r="B9143" s="57">
        <v>45658</v>
      </c>
      <c r="C9143" s="59">
        <v>5099636.63</v>
      </c>
      <c r="D9143" s="60">
        <v>0</v>
      </c>
      <c r="E9143" s="54">
        <v>50996.37</v>
      </c>
      <c r="F9143" s="54">
        <v>49469.15</v>
      </c>
      <c r="G9143" s="55">
        <v>0.97</v>
      </c>
      <c r="H9143" s="53">
        <v>0</v>
      </c>
      <c r="I9143" s="53" t="s">
        <v>1408</v>
      </c>
    </row>
    <row r="9144" spans="1:9" ht="17.399999999999999" x14ac:dyDescent="0.3">
      <c r="A9144" s="53" t="s">
        <v>1359</v>
      </c>
      <c r="B9144" s="57">
        <v>45689</v>
      </c>
      <c r="C9144" s="59">
        <v>5014191.7</v>
      </c>
      <c r="D9144" s="60">
        <v>0</v>
      </c>
      <c r="E9144" s="54">
        <v>50141.919999999998</v>
      </c>
      <c r="F9144" s="54">
        <v>53393.9</v>
      </c>
      <c r="G9144" s="55">
        <v>1.0649999999999999</v>
      </c>
      <c r="H9144" s="53">
        <v>0</v>
      </c>
      <c r="I9144" s="53" t="s">
        <v>1408</v>
      </c>
    </row>
    <row r="9145" spans="1:9" ht="17.399999999999999" x14ac:dyDescent="0.3">
      <c r="A9145" s="53" t="s">
        <v>1359</v>
      </c>
      <c r="B9145" s="57">
        <v>45717</v>
      </c>
      <c r="C9145" s="59">
        <v>4909430.6100000003</v>
      </c>
      <c r="D9145" s="60">
        <v>65</v>
      </c>
      <c r="E9145" s="54">
        <v>49094.31</v>
      </c>
      <c r="F9145" s="54">
        <v>30036.91</v>
      </c>
      <c r="G9145" s="55">
        <v>0.61199999999999999</v>
      </c>
      <c r="H9145" s="53">
        <v>0</v>
      </c>
      <c r="I9145" s="53" t="s">
        <v>1411</v>
      </c>
    </row>
    <row r="9146" spans="1:9" ht="17.399999999999999" x14ac:dyDescent="0.3">
      <c r="A9146" s="53" t="s">
        <v>1359</v>
      </c>
      <c r="B9146" s="57">
        <v>45748</v>
      </c>
      <c r="C9146" s="59">
        <v>4810438.55</v>
      </c>
      <c r="D9146" s="60">
        <v>15</v>
      </c>
      <c r="E9146" s="54">
        <v>48104.39</v>
      </c>
      <c r="F9146" s="54">
        <v>47690.13</v>
      </c>
      <c r="G9146" s="55">
        <v>0.99099999999999999</v>
      </c>
      <c r="H9146" s="53">
        <v>0</v>
      </c>
      <c r="I9146" s="53" t="s">
        <v>1408</v>
      </c>
    </row>
    <row r="9147" spans="1:9" ht="17.399999999999999" x14ac:dyDescent="0.3">
      <c r="A9147" s="53" t="s">
        <v>1359</v>
      </c>
      <c r="B9147" s="57">
        <v>45778</v>
      </c>
      <c r="C9147" s="59">
        <v>4721890.76</v>
      </c>
      <c r="D9147" s="60">
        <v>0</v>
      </c>
      <c r="E9147" s="54">
        <v>47218.91</v>
      </c>
      <c r="F9147" s="54">
        <v>50020.99</v>
      </c>
      <c r="G9147" s="55">
        <v>1.0589999999999999</v>
      </c>
      <c r="H9147" s="53">
        <v>0</v>
      </c>
      <c r="I9147" s="53" t="s">
        <v>1408</v>
      </c>
    </row>
    <row r="9148" spans="1:9" ht="17.399999999999999" x14ac:dyDescent="0.3">
      <c r="A9148" s="53" t="s">
        <v>1359</v>
      </c>
      <c r="B9148" s="57">
        <v>45809</v>
      </c>
      <c r="C9148" s="59">
        <v>4637924.6399999997</v>
      </c>
      <c r="D9148" s="60">
        <v>0</v>
      </c>
      <c r="E9148" s="54">
        <v>46379.25</v>
      </c>
      <c r="F9148" s="54">
        <v>45022.55</v>
      </c>
      <c r="G9148" s="55">
        <v>0.97099999999999997</v>
      </c>
      <c r="H9148" s="53">
        <v>0</v>
      </c>
      <c r="I9148" s="53" t="s">
        <v>1408</v>
      </c>
    </row>
    <row r="9149" spans="1:9" ht="17.399999999999999" x14ac:dyDescent="0.3">
      <c r="A9149" s="53" t="s">
        <v>1359</v>
      </c>
      <c r="B9149" s="57">
        <v>45839</v>
      </c>
      <c r="C9149" s="59">
        <v>4556614.1399999997</v>
      </c>
      <c r="D9149" s="60">
        <v>0</v>
      </c>
      <c r="E9149" s="54">
        <v>45566.14</v>
      </c>
      <c r="F9149" s="54">
        <v>50326.99</v>
      </c>
      <c r="G9149" s="55">
        <v>1.1040000000000001</v>
      </c>
      <c r="H9149" s="53">
        <v>0</v>
      </c>
      <c r="I9149" s="53" t="s">
        <v>1408</v>
      </c>
    </row>
    <row r="9150" spans="1:9" ht="17.399999999999999" x14ac:dyDescent="0.3">
      <c r="A9150" s="53" t="s">
        <v>1359</v>
      </c>
      <c r="B9150" s="57">
        <v>45870</v>
      </c>
      <c r="C9150" s="59">
        <v>4484000.8600000003</v>
      </c>
      <c r="D9150" s="60">
        <v>0</v>
      </c>
      <c r="E9150" s="54">
        <v>44840.01</v>
      </c>
      <c r="F9150" s="54">
        <v>51232.94</v>
      </c>
      <c r="G9150" s="55">
        <v>1.143</v>
      </c>
      <c r="H9150" s="53">
        <v>0</v>
      </c>
      <c r="I9150" s="53" t="s">
        <v>1408</v>
      </c>
    </row>
    <row r="9151" spans="1:9" ht="17.399999999999999" x14ac:dyDescent="0.3">
      <c r="A9151" s="53" t="s">
        <v>1359</v>
      </c>
      <c r="B9151" s="57">
        <v>45901</v>
      </c>
      <c r="C9151" s="59">
        <v>4405003.97</v>
      </c>
      <c r="D9151" s="60">
        <v>0</v>
      </c>
      <c r="E9151" s="54">
        <v>44050.04</v>
      </c>
      <c r="F9151" s="54">
        <v>42936.2</v>
      </c>
      <c r="G9151" s="55">
        <v>0.97499999999999998</v>
      </c>
      <c r="H9151" s="53">
        <v>0</v>
      </c>
      <c r="I9151" s="53" t="s">
        <v>1408</v>
      </c>
    </row>
    <row r="9152" spans="1:9" ht="17.399999999999999" x14ac:dyDescent="0.3">
      <c r="A9152" s="53" t="s">
        <v>1359</v>
      </c>
      <c r="B9152" s="57">
        <v>45931</v>
      </c>
      <c r="C9152" s="59">
        <v>4332814.8099999996</v>
      </c>
      <c r="D9152" s="60">
        <v>185</v>
      </c>
      <c r="E9152" s="54">
        <v>43328.15</v>
      </c>
      <c r="F9152" s="54">
        <v>19833.86</v>
      </c>
      <c r="G9152" s="55">
        <v>0.45800000000000002</v>
      </c>
      <c r="H9152" s="53">
        <v>0</v>
      </c>
      <c r="I9152" s="53" t="s">
        <v>1409</v>
      </c>
    </row>
    <row r="9153" spans="1:9" ht="17.399999999999999" x14ac:dyDescent="0.3">
      <c r="A9153" s="53" t="s">
        <v>1359</v>
      </c>
      <c r="B9153" s="57">
        <v>45962</v>
      </c>
      <c r="C9153" s="59">
        <v>4264657.74</v>
      </c>
      <c r="D9153" s="60">
        <v>0</v>
      </c>
      <c r="E9153" s="54">
        <v>42646.58</v>
      </c>
      <c r="F9153" s="54">
        <v>46925.64</v>
      </c>
      <c r="G9153" s="55">
        <v>1.1000000000000001</v>
      </c>
      <c r="H9153" s="53">
        <v>0</v>
      </c>
      <c r="I9153" s="53" t="s">
        <v>1408</v>
      </c>
    </row>
    <row r="9154" spans="1:9" ht="17.399999999999999" x14ac:dyDescent="0.3">
      <c r="A9154" s="53" t="s">
        <v>1359</v>
      </c>
      <c r="B9154" s="57">
        <v>45992</v>
      </c>
      <c r="C9154" s="59">
        <v>4176499.65</v>
      </c>
      <c r="D9154" s="60">
        <v>0</v>
      </c>
      <c r="E9154" s="54">
        <v>41765</v>
      </c>
      <c r="F9154" s="54">
        <v>44651.53</v>
      </c>
      <c r="G9154" s="55">
        <v>1.069</v>
      </c>
      <c r="H9154" s="53">
        <v>0</v>
      </c>
      <c r="I9154" s="53" t="s">
        <v>1408</v>
      </c>
    </row>
    <row r="9155" spans="1:9" ht="17.399999999999999" x14ac:dyDescent="0.3">
      <c r="A9155" s="53" t="s">
        <v>1360</v>
      </c>
      <c r="B9155" s="57">
        <v>45658</v>
      </c>
      <c r="C9155" s="59">
        <v>3009903.18</v>
      </c>
      <c r="D9155" s="60">
        <v>0</v>
      </c>
      <c r="E9155" s="54">
        <v>45148.55</v>
      </c>
      <c r="F9155" s="54">
        <v>43422.27</v>
      </c>
      <c r="G9155" s="55">
        <v>0.96199999999999997</v>
      </c>
      <c r="H9155" s="53">
        <v>0</v>
      </c>
      <c r="I9155" s="53" t="s">
        <v>1408</v>
      </c>
    </row>
    <row r="9156" spans="1:9" ht="17.399999999999999" x14ac:dyDescent="0.3">
      <c r="A9156" s="53" t="s">
        <v>1360</v>
      </c>
      <c r="B9156" s="57">
        <v>45689</v>
      </c>
      <c r="C9156" s="59">
        <v>2924121.39</v>
      </c>
      <c r="D9156" s="60">
        <v>0</v>
      </c>
      <c r="E9156" s="54">
        <v>43861.82</v>
      </c>
      <c r="F9156" s="54">
        <v>45789.91</v>
      </c>
      <c r="G9156" s="55">
        <v>1.044</v>
      </c>
      <c r="H9156" s="53">
        <v>0</v>
      </c>
      <c r="I9156" s="53" t="s">
        <v>1408</v>
      </c>
    </row>
    <row r="9157" spans="1:9" ht="17.399999999999999" x14ac:dyDescent="0.3">
      <c r="A9157" s="53" t="s">
        <v>1360</v>
      </c>
      <c r="B9157" s="57">
        <v>45717</v>
      </c>
      <c r="C9157" s="59">
        <v>2842875.51</v>
      </c>
      <c r="D9157" s="60">
        <v>0</v>
      </c>
      <c r="E9157" s="54">
        <v>42643.13</v>
      </c>
      <c r="F9157" s="54">
        <v>41043.11</v>
      </c>
      <c r="G9157" s="55">
        <v>0.96199999999999997</v>
      </c>
      <c r="H9157" s="53">
        <v>0</v>
      </c>
      <c r="I9157" s="53" t="s">
        <v>1408</v>
      </c>
    </row>
    <row r="9158" spans="1:9" ht="17.399999999999999" x14ac:dyDescent="0.3">
      <c r="A9158" s="53" t="s">
        <v>1360</v>
      </c>
      <c r="B9158" s="57">
        <v>45748</v>
      </c>
      <c r="C9158" s="59">
        <v>2768876.43</v>
      </c>
      <c r="D9158" s="60">
        <v>35</v>
      </c>
      <c r="E9158" s="54">
        <v>41533.15</v>
      </c>
      <c r="F9158" s="54">
        <v>25433.95</v>
      </c>
      <c r="G9158" s="55">
        <v>0.61199999999999999</v>
      </c>
      <c r="H9158" s="53">
        <v>0</v>
      </c>
      <c r="I9158" s="53" t="s">
        <v>1410</v>
      </c>
    </row>
    <row r="9159" spans="1:9" ht="17.399999999999999" x14ac:dyDescent="0.3">
      <c r="A9159" s="53" t="s">
        <v>1360</v>
      </c>
      <c r="B9159" s="57">
        <v>45778</v>
      </c>
      <c r="C9159" s="59">
        <v>2691939.14</v>
      </c>
      <c r="D9159" s="60">
        <v>95</v>
      </c>
      <c r="E9159" s="54">
        <v>40379.089999999997</v>
      </c>
      <c r="F9159" s="54">
        <v>12072.75</v>
      </c>
      <c r="G9159" s="55">
        <v>0.29899999999999999</v>
      </c>
      <c r="H9159" s="53">
        <v>0</v>
      </c>
      <c r="I9159" s="53" t="s">
        <v>1409</v>
      </c>
    </row>
    <row r="9160" spans="1:9" ht="17.399999999999999" x14ac:dyDescent="0.3">
      <c r="A9160" s="53" t="s">
        <v>1360</v>
      </c>
      <c r="B9160" s="57">
        <v>45809</v>
      </c>
      <c r="C9160" s="59">
        <v>2620386.7799999998</v>
      </c>
      <c r="D9160" s="60">
        <v>35</v>
      </c>
      <c r="E9160" s="54">
        <v>39305.800000000003</v>
      </c>
      <c r="F9160" s="54">
        <v>18857.400000000001</v>
      </c>
      <c r="G9160" s="55">
        <v>0.48</v>
      </c>
      <c r="H9160" s="53">
        <v>0</v>
      </c>
      <c r="I9160" s="53" t="s">
        <v>1410</v>
      </c>
    </row>
    <row r="9161" spans="1:9" ht="17.399999999999999" x14ac:dyDescent="0.3">
      <c r="A9161" s="53" t="s">
        <v>1360</v>
      </c>
      <c r="B9161" s="57">
        <v>45839</v>
      </c>
      <c r="C9161" s="59">
        <v>2620386.7799999998</v>
      </c>
      <c r="D9161" s="60">
        <v>185</v>
      </c>
      <c r="E9161" s="54">
        <v>39305.800000000003</v>
      </c>
      <c r="F9161" s="54">
        <v>7705.83</v>
      </c>
      <c r="G9161" s="55">
        <v>0.19600000000000001</v>
      </c>
      <c r="H9161" s="53">
        <v>0</v>
      </c>
      <c r="I9161" s="53" t="s">
        <v>1412</v>
      </c>
    </row>
    <row r="9162" spans="1:9" ht="17.399999999999999" x14ac:dyDescent="0.3">
      <c r="A9162" s="53" t="s">
        <v>1360</v>
      </c>
      <c r="B9162" s="57">
        <v>45870</v>
      </c>
      <c r="C9162" s="59">
        <v>2620386.7799999998</v>
      </c>
      <c r="D9162" s="60">
        <v>999</v>
      </c>
      <c r="E9162" s="54">
        <v>39305.800000000003</v>
      </c>
      <c r="F9162" s="54">
        <v>52.11</v>
      </c>
      <c r="G9162" s="55">
        <v>1E-3</v>
      </c>
      <c r="H9162" s="53">
        <v>0</v>
      </c>
      <c r="I9162" s="53" t="s">
        <v>1412</v>
      </c>
    </row>
    <row r="9163" spans="1:9" ht="17.399999999999999" x14ac:dyDescent="0.3">
      <c r="A9163" s="53" t="s">
        <v>1360</v>
      </c>
      <c r="B9163" s="57">
        <v>45901</v>
      </c>
      <c r="C9163" s="59">
        <v>2620386.7799999998</v>
      </c>
      <c r="D9163" s="60">
        <v>999</v>
      </c>
      <c r="E9163" s="54">
        <v>39305.800000000003</v>
      </c>
      <c r="F9163" s="54">
        <v>4201.09</v>
      </c>
      <c r="G9163" s="55">
        <v>0.107</v>
      </c>
      <c r="H9163" s="53">
        <v>0</v>
      </c>
      <c r="I9163" s="53" t="s">
        <v>1412</v>
      </c>
    </row>
    <row r="9164" spans="1:9" ht="17.399999999999999" x14ac:dyDescent="0.3">
      <c r="A9164" s="53" t="s">
        <v>1360</v>
      </c>
      <c r="B9164" s="57">
        <v>45931</v>
      </c>
      <c r="C9164" s="59">
        <v>2620386.7799999998</v>
      </c>
      <c r="D9164" s="60">
        <v>999</v>
      </c>
      <c r="E9164" s="54">
        <v>39305.800000000003</v>
      </c>
      <c r="F9164" s="54">
        <v>1863.66</v>
      </c>
      <c r="G9164" s="55">
        <v>4.7E-2</v>
      </c>
      <c r="H9164" s="53">
        <v>0</v>
      </c>
      <c r="I9164" s="53" t="s">
        <v>1412</v>
      </c>
    </row>
    <row r="9165" spans="1:9" ht="17.399999999999999" x14ac:dyDescent="0.3">
      <c r="A9165" s="53" t="s">
        <v>1360</v>
      </c>
      <c r="B9165" s="57">
        <v>45962</v>
      </c>
      <c r="C9165" s="59">
        <v>2620386.7799999998</v>
      </c>
      <c r="D9165" s="60">
        <v>999</v>
      </c>
      <c r="E9165" s="54">
        <v>39305.800000000003</v>
      </c>
      <c r="F9165" s="54">
        <v>7230.28</v>
      </c>
      <c r="G9165" s="55">
        <v>0.184</v>
      </c>
      <c r="H9165" s="53">
        <v>0</v>
      </c>
      <c r="I9165" s="53" t="s">
        <v>1412</v>
      </c>
    </row>
    <row r="9166" spans="1:9" ht="17.399999999999999" x14ac:dyDescent="0.3">
      <c r="A9166" s="53" t="s">
        <v>1360</v>
      </c>
      <c r="B9166" s="57">
        <v>45992</v>
      </c>
      <c r="C9166" s="59">
        <v>2620386.7799999998</v>
      </c>
      <c r="D9166" s="60">
        <v>999</v>
      </c>
      <c r="E9166" s="54">
        <v>39305.800000000003</v>
      </c>
      <c r="F9166" s="54">
        <v>685.76</v>
      </c>
      <c r="G9166" s="55">
        <v>1.7000000000000001E-2</v>
      </c>
      <c r="H9166" s="53">
        <v>0</v>
      </c>
      <c r="I9166" s="53" t="s">
        <v>1412</v>
      </c>
    </row>
    <row r="9167" spans="1:9" ht="17.399999999999999" x14ac:dyDescent="0.3">
      <c r="A9167" s="53" t="s">
        <v>1361</v>
      </c>
      <c r="B9167" s="57">
        <v>45658</v>
      </c>
      <c r="C9167" s="59">
        <v>1865437.85</v>
      </c>
      <c r="D9167" s="60">
        <v>0</v>
      </c>
      <c r="E9167" s="54">
        <v>27981.57</v>
      </c>
      <c r="F9167" s="54">
        <v>28956.58</v>
      </c>
      <c r="G9167" s="55">
        <v>1.0349999999999999</v>
      </c>
      <c r="H9167" s="53">
        <v>0</v>
      </c>
      <c r="I9167" s="53" t="s">
        <v>1408</v>
      </c>
    </row>
    <row r="9168" spans="1:9" ht="17.399999999999999" x14ac:dyDescent="0.3">
      <c r="A9168" s="53" t="s">
        <v>1361</v>
      </c>
      <c r="B9168" s="57">
        <v>45689</v>
      </c>
      <c r="C9168" s="59">
        <v>1807575.95</v>
      </c>
      <c r="D9168" s="60">
        <v>0</v>
      </c>
      <c r="E9168" s="54">
        <v>27113.64</v>
      </c>
      <c r="F9168" s="54">
        <v>27841.96</v>
      </c>
      <c r="G9168" s="55">
        <v>1.0269999999999999</v>
      </c>
      <c r="H9168" s="53">
        <v>0</v>
      </c>
      <c r="I9168" s="53" t="s">
        <v>1408</v>
      </c>
    </row>
    <row r="9169" spans="1:9" ht="17.399999999999999" x14ac:dyDescent="0.3">
      <c r="A9169" s="53" t="s">
        <v>1361</v>
      </c>
      <c r="B9169" s="57">
        <v>45717</v>
      </c>
      <c r="C9169" s="59">
        <v>1749453.17</v>
      </c>
      <c r="D9169" s="60">
        <v>0</v>
      </c>
      <c r="E9169" s="54">
        <v>26241.8</v>
      </c>
      <c r="F9169" s="54">
        <v>25014.240000000002</v>
      </c>
      <c r="G9169" s="55">
        <v>0.95299999999999996</v>
      </c>
      <c r="H9169" s="53">
        <v>0</v>
      </c>
      <c r="I9169" s="53" t="s">
        <v>1408</v>
      </c>
    </row>
    <row r="9170" spans="1:9" ht="17.399999999999999" x14ac:dyDescent="0.3">
      <c r="A9170" s="53" t="s">
        <v>1361</v>
      </c>
      <c r="B9170" s="57">
        <v>45748</v>
      </c>
      <c r="C9170" s="59">
        <v>1702423.1</v>
      </c>
      <c r="D9170" s="60">
        <v>0</v>
      </c>
      <c r="E9170" s="54">
        <v>25536.35</v>
      </c>
      <c r="F9170" s="54">
        <v>26672.11</v>
      </c>
      <c r="G9170" s="55">
        <v>1.044</v>
      </c>
      <c r="H9170" s="53">
        <v>0</v>
      </c>
      <c r="I9170" s="53" t="s">
        <v>1408</v>
      </c>
    </row>
    <row r="9171" spans="1:9" ht="17.399999999999999" x14ac:dyDescent="0.3">
      <c r="A9171" s="53" t="s">
        <v>1361</v>
      </c>
      <c r="B9171" s="57">
        <v>45778</v>
      </c>
      <c r="C9171" s="59">
        <v>1655435.8</v>
      </c>
      <c r="D9171" s="60">
        <v>0</v>
      </c>
      <c r="E9171" s="54">
        <v>24831.54</v>
      </c>
      <c r="F9171" s="54">
        <v>28085.9</v>
      </c>
      <c r="G9171" s="55">
        <v>1.131</v>
      </c>
      <c r="H9171" s="53">
        <v>0</v>
      </c>
      <c r="I9171" s="53" t="s">
        <v>1408</v>
      </c>
    </row>
    <row r="9172" spans="1:9" ht="17.399999999999999" x14ac:dyDescent="0.3">
      <c r="A9172" s="53" t="s">
        <v>1361</v>
      </c>
      <c r="B9172" s="57">
        <v>45809</v>
      </c>
      <c r="C9172" s="59">
        <v>1611595.89</v>
      </c>
      <c r="D9172" s="60">
        <v>0</v>
      </c>
      <c r="E9172" s="54">
        <v>24173.94</v>
      </c>
      <c r="F9172" s="54">
        <v>27336.28</v>
      </c>
      <c r="G9172" s="55">
        <v>1.131</v>
      </c>
      <c r="H9172" s="53">
        <v>0</v>
      </c>
      <c r="I9172" s="53" t="s">
        <v>1408</v>
      </c>
    </row>
    <row r="9173" spans="1:9" ht="17.399999999999999" x14ac:dyDescent="0.3">
      <c r="A9173" s="53" t="s">
        <v>1361</v>
      </c>
      <c r="B9173" s="57">
        <v>45839</v>
      </c>
      <c r="C9173" s="59">
        <v>1563695.68</v>
      </c>
      <c r="D9173" s="60">
        <v>0</v>
      </c>
      <c r="E9173" s="54">
        <v>23455.439999999999</v>
      </c>
      <c r="F9173" s="54">
        <v>26344.57</v>
      </c>
      <c r="G9173" s="55">
        <v>1.123</v>
      </c>
      <c r="H9173" s="53">
        <v>0</v>
      </c>
      <c r="I9173" s="53" t="s">
        <v>1408</v>
      </c>
    </row>
    <row r="9174" spans="1:9" ht="17.399999999999999" x14ac:dyDescent="0.3">
      <c r="A9174" s="53" t="s">
        <v>1361</v>
      </c>
      <c r="B9174" s="57">
        <v>45870</v>
      </c>
      <c r="C9174" s="59">
        <v>1513604.82</v>
      </c>
      <c r="D9174" s="60">
        <v>95</v>
      </c>
      <c r="E9174" s="54">
        <v>22704.07</v>
      </c>
      <c r="F9174" s="54">
        <v>4483.18</v>
      </c>
      <c r="G9174" s="55">
        <v>0.19700000000000001</v>
      </c>
      <c r="H9174" s="53">
        <v>0</v>
      </c>
      <c r="I9174" s="53" t="s">
        <v>1409</v>
      </c>
    </row>
    <row r="9175" spans="1:9" ht="17.399999999999999" x14ac:dyDescent="0.3">
      <c r="A9175" s="53" t="s">
        <v>1361</v>
      </c>
      <c r="B9175" s="57">
        <v>45901</v>
      </c>
      <c r="C9175" s="59">
        <v>1471377.1</v>
      </c>
      <c r="D9175" s="60">
        <v>0</v>
      </c>
      <c r="E9175" s="54">
        <v>22070.66</v>
      </c>
      <c r="F9175" s="54">
        <v>22174.92</v>
      </c>
      <c r="G9175" s="55">
        <v>1.0049999999999999</v>
      </c>
      <c r="H9175" s="53">
        <v>0</v>
      </c>
      <c r="I9175" s="53" t="s">
        <v>1408</v>
      </c>
    </row>
    <row r="9176" spans="1:9" ht="17.399999999999999" x14ac:dyDescent="0.3">
      <c r="A9176" s="53" t="s">
        <v>1361</v>
      </c>
      <c r="B9176" s="57">
        <v>45931</v>
      </c>
      <c r="C9176" s="59">
        <v>1427246.1</v>
      </c>
      <c r="D9176" s="60">
        <v>0</v>
      </c>
      <c r="E9176" s="54">
        <v>21408.69</v>
      </c>
      <c r="F9176" s="54">
        <v>23850.97</v>
      </c>
      <c r="G9176" s="55">
        <v>1.1140000000000001</v>
      </c>
      <c r="H9176" s="53">
        <v>0</v>
      </c>
      <c r="I9176" s="53" t="s">
        <v>1408</v>
      </c>
    </row>
    <row r="9177" spans="1:9" ht="17.399999999999999" x14ac:dyDescent="0.3">
      <c r="A9177" s="53" t="s">
        <v>1361</v>
      </c>
      <c r="B9177" s="57">
        <v>45962</v>
      </c>
      <c r="C9177" s="59">
        <v>1387857.62</v>
      </c>
      <c r="D9177" s="60">
        <v>0</v>
      </c>
      <c r="E9177" s="54">
        <v>20817.86</v>
      </c>
      <c r="F9177" s="54">
        <v>21495.3</v>
      </c>
      <c r="G9177" s="55">
        <v>1.0329999999999999</v>
      </c>
      <c r="H9177" s="53">
        <v>0</v>
      </c>
      <c r="I9177" s="53" t="s">
        <v>1408</v>
      </c>
    </row>
    <row r="9178" spans="1:9" ht="17.399999999999999" x14ac:dyDescent="0.3">
      <c r="A9178" s="53" t="s">
        <v>1361</v>
      </c>
      <c r="B9178" s="57">
        <v>45992</v>
      </c>
      <c r="C9178" s="59">
        <v>1347831.57</v>
      </c>
      <c r="D9178" s="60">
        <v>0</v>
      </c>
      <c r="E9178" s="54">
        <v>20217.47</v>
      </c>
      <c r="F9178" s="54">
        <v>22512.69</v>
      </c>
      <c r="G9178" s="55">
        <v>1.1140000000000001</v>
      </c>
      <c r="H9178" s="53">
        <v>0</v>
      </c>
      <c r="I9178" s="53" t="s">
        <v>1408</v>
      </c>
    </row>
    <row r="9179" spans="1:9" ht="17.399999999999999" x14ac:dyDescent="0.3">
      <c r="A9179" s="53" t="s">
        <v>1362</v>
      </c>
      <c r="B9179" s="57">
        <v>45658</v>
      </c>
      <c r="C9179" s="59">
        <v>1975383.09</v>
      </c>
      <c r="D9179" s="60">
        <v>0</v>
      </c>
      <c r="E9179" s="54">
        <v>29630.75</v>
      </c>
      <c r="F9179" s="54">
        <v>28864.82</v>
      </c>
      <c r="G9179" s="55">
        <v>0.97399999999999998</v>
      </c>
      <c r="H9179" s="53">
        <v>0</v>
      </c>
      <c r="I9179" s="53" t="s">
        <v>1408</v>
      </c>
    </row>
    <row r="9180" spans="1:9" ht="17.399999999999999" x14ac:dyDescent="0.3">
      <c r="A9180" s="53" t="s">
        <v>1362</v>
      </c>
      <c r="B9180" s="57">
        <v>45689</v>
      </c>
      <c r="C9180" s="59">
        <v>1933402.81</v>
      </c>
      <c r="D9180" s="60">
        <v>0</v>
      </c>
      <c r="E9180" s="54">
        <v>29001.040000000001</v>
      </c>
      <c r="F9180" s="54">
        <v>29102.799999999999</v>
      </c>
      <c r="G9180" s="55">
        <v>1.004</v>
      </c>
      <c r="H9180" s="53">
        <v>0</v>
      </c>
      <c r="I9180" s="53" t="s">
        <v>1408</v>
      </c>
    </row>
    <row r="9181" spans="1:9" ht="17.399999999999999" x14ac:dyDescent="0.3">
      <c r="A9181" s="53" t="s">
        <v>1362</v>
      </c>
      <c r="B9181" s="57">
        <v>45717</v>
      </c>
      <c r="C9181" s="59">
        <v>1883594.31</v>
      </c>
      <c r="D9181" s="60">
        <v>0</v>
      </c>
      <c r="E9181" s="54">
        <v>28253.91</v>
      </c>
      <c r="F9181" s="54">
        <v>29564.95</v>
      </c>
      <c r="G9181" s="55">
        <v>1.046</v>
      </c>
      <c r="H9181" s="53">
        <v>0</v>
      </c>
      <c r="I9181" s="53" t="s">
        <v>1408</v>
      </c>
    </row>
    <row r="9182" spans="1:9" ht="17.399999999999999" x14ac:dyDescent="0.3">
      <c r="A9182" s="53" t="s">
        <v>1362</v>
      </c>
      <c r="B9182" s="57">
        <v>45748</v>
      </c>
      <c r="C9182" s="59">
        <v>1841940.36</v>
      </c>
      <c r="D9182" s="60">
        <v>0</v>
      </c>
      <c r="E9182" s="54">
        <v>27629.11</v>
      </c>
      <c r="F9182" s="54">
        <v>26635.27</v>
      </c>
      <c r="G9182" s="55">
        <v>0.96399999999999997</v>
      </c>
      <c r="H9182" s="53">
        <v>0</v>
      </c>
      <c r="I9182" s="53" t="s">
        <v>1408</v>
      </c>
    </row>
    <row r="9183" spans="1:9" ht="17.399999999999999" x14ac:dyDescent="0.3">
      <c r="A9183" s="53" t="s">
        <v>1362</v>
      </c>
      <c r="B9183" s="57">
        <v>45778</v>
      </c>
      <c r="C9183" s="59">
        <v>1799554.67</v>
      </c>
      <c r="D9183" s="60">
        <v>0</v>
      </c>
      <c r="E9183" s="54">
        <v>26993.32</v>
      </c>
      <c r="F9183" s="54">
        <v>30085.47</v>
      </c>
      <c r="G9183" s="55">
        <v>1.115</v>
      </c>
      <c r="H9183" s="53">
        <v>0</v>
      </c>
      <c r="I9183" s="53" t="s">
        <v>1408</v>
      </c>
    </row>
    <row r="9184" spans="1:9" ht="17.399999999999999" x14ac:dyDescent="0.3">
      <c r="A9184" s="53" t="s">
        <v>1362</v>
      </c>
      <c r="B9184" s="57">
        <v>45809</v>
      </c>
      <c r="C9184" s="59">
        <v>1753878.22</v>
      </c>
      <c r="D9184" s="60">
        <v>0</v>
      </c>
      <c r="E9184" s="54">
        <v>26308.17</v>
      </c>
      <c r="F9184" s="54">
        <v>30208.9</v>
      </c>
      <c r="G9184" s="55">
        <v>1.1479999999999999</v>
      </c>
      <c r="H9184" s="53">
        <v>0</v>
      </c>
      <c r="I9184" s="53" t="s">
        <v>1408</v>
      </c>
    </row>
    <row r="9185" spans="1:9" ht="17.399999999999999" x14ac:dyDescent="0.3">
      <c r="A9185" s="53" t="s">
        <v>1362</v>
      </c>
      <c r="B9185" s="57">
        <v>45839</v>
      </c>
      <c r="C9185" s="59">
        <v>1715658.68</v>
      </c>
      <c r="D9185" s="60">
        <v>0</v>
      </c>
      <c r="E9185" s="54">
        <v>25734.880000000001</v>
      </c>
      <c r="F9185" s="54">
        <v>28046.560000000001</v>
      </c>
      <c r="G9185" s="55">
        <v>1.0900000000000001</v>
      </c>
      <c r="H9185" s="53">
        <v>0</v>
      </c>
      <c r="I9185" s="53" t="s">
        <v>1408</v>
      </c>
    </row>
    <row r="9186" spans="1:9" ht="17.399999999999999" x14ac:dyDescent="0.3">
      <c r="A9186" s="53" t="s">
        <v>1362</v>
      </c>
      <c r="B9186" s="57">
        <v>45870</v>
      </c>
      <c r="C9186" s="59">
        <v>1671240.18</v>
      </c>
      <c r="D9186" s="60">
        <v>0</v>
      </c>
      <c r="E9186" s="54">
        <v>25068.6</v>
      </c>
      <c r="F9186" s="54">
        <v>24289.41</v>
      </c>
      <c r="G9186" s="55">
        <v>0.96899999999999997</v>
      </c>
      <c r="H9186" s="53">
        <v>0</v>
      </c>
      <c r="I9186" s="53" t="s">
        <v>1408</v>
      </c>
    </row>
    <row r="9187" spans="1:9" ht="17.399999999999999" x14ac:dyDescent="0.3">
      <c r="A9187" s="53" t="s">
        <v>1362</v>
      </c>
      <c r="B9187" s="57">
        <v>45901</v>
      </c>
      <c r="C9187" s="59">
        <v>1626998.84</v>
      </c>
      <c r="D9187" s="60">
        <v>0</v>
      </c>
      <c r="E9187" s="54">
        <v>24404.98</v>
      </c>
      <c r="F9187" s="54">
        <v>27136.34</v>
      </c>
      <c r="G9187" s="55">
        <v>1.1120000000000001</v>
      </c>
      <c r="H9187" s="53">
        <v>0</v>
      </c>
      <c r="I9187" s="53" t="s">
        <v>1408</v>
      </c>
    </row>
    <row r="9188" spans="1:9" ht="17.399999999999999" x14ac:dyDescent="0.3">
      <c r="A9188" s="53" t="s">
        <v>1362</v>
      </c>
      <c r="B9188" s="57">
        <v>45931</v>
      </c>
      <c r="C9188" s="59">
        <v>1591703.78</v>
      </c>
      <c r="D9188" s="60">
        <v>0</v>
      </c>
      <c r="E9188" s="54">
        <v>23875.56</v>
      </c>
      <c r="F9188" s="54">
        <v>22873.439999999999</v>
      </c>
      <c r="G9188" s="55">
        <v>0.95799999999999996</v>
      </c>
      <c r="H9188" s="53">
        <v>0</v>
      </c>
      <c r="I9188" s="53" t="s">
        <v>1408</v>
      </c>
    </row>
    <row r="9189" spans="1:9" ht="17.399999999999999" x14ac:dyDescent="0.3">
      <c r="A9189" s="53" t="s">
        <v>1362</v>
      </c>
      <c r="B9189" s="57">
        <v>45962</v>
      </c>
      <c r="C9189" s="59">
        <v>1556542.22</v>
      </c>
      <c r="D9189" s="60">
        <v>0</v>
      </c>
      <c r="E9189" s="54">
        <v>23348.13</v>
      </c>
      <c r="F9189" s="54">
        <v>23369.34</v>
      </c>
      <c r="G9189" s="55">
        <v>1.0009999999999999</v>
      </c>
      <c r="H9189" s="53">
        <v>0</v>
      </c>
      <c r="I9189" s="53" t="s">
        <v>1408</v>
      </c>
    </row>
    <row r="9190" spans="1:9" ht="17.399999999999999" x14ac:dyDescent="0.3">
      <c r="A9190" s="53" t="s">
        <v>1362</v>
      </c>
      <c r="B9190" s="57">
        <v>45992</v>
      </c>
      <c r="C9190" s="59">
        <v>1516898.28</v>
      </c>
      <c r="D9190" s="60">
        <v>0</v>
      </c>
      <c r="E9190" s="54">
        <v>22753.47</v>
      </c>
      <c r="F9190" s="54">
        <v>24104.18</v>
      </c>
      <c r="G9190" s="55">
        <v>1.0589999999999999</v>
      </c>
      <c r="H9190" s="53">
        <v>0</v>
      </c>
      <c r="I9190" s="53" t="s">
        <v>1408</v>
      </c>
    </row>
    <row r="9191" spans="1:9" ht="17.399999999999999" x14ac:dyDescent="0.3">
      <c r="A9191" s="53" t="s">
        <v>1363</v>
      </c>
      <c r="B9191" s="57">
        <v>45689</v>
      </c>
      <c r="C9191" s="59">
        <v>60626204.200000003</v>
      </c>
      <c r="D9191" s="60">
        <v>65</v>
      </c>
      <c r="E9191" s="54">
        <v>606262.04</v>
      </c>
      <c r="F9191" s="54">
        <v>474327.64</v>
      </c>
      <c r="G9191" s="55">
        <v>0.78200000000000003</v>
      </c>
      <c r="H9191" s="53">
        <v>0</v>
      </c>
      <c r="I9191" s="53" t="s">
        <v>1411</v>
      </c>
    </row>
    <row r="9192" spans="1:9" ht="17.399999999999999" x14ac:dyDescent="0.3">
      <c r="A9192" s="53" t="s">
        <v>1363</v>
      </c>
      <c r="B9192" s="57">
        <v>45717</v>
      </c>
      <c r="C9192" s="59">
        <v>59555738.950000003</v>
      </c>
      <c r="D9192" s="60">
        <v>15</v>
      </c>
      <c r="E9192" s="54">
        <v>595557.39</v>
      </c>
      <c r="F9192" s="54">
        <v>647749.34</v>
      </c>
      <c r="G9192" s="55">
        <v>1.0880000000000001</v>
      </c>
      <c r="H9192" s="53">
        <v>0</v>
      </c>
      <c r="I9192" s="53" t="s">
        <v>1408</v>
      </c>
    </row>
    <row r="9193" spans="1:9" ht="17.399999999999999" x14ac:dyDescent="0.3">
      <c r="A9193" s="53" t="s">
        <v>1363</v>
      </c>
      <c r="B9193" s="57">
        <v>45748</v>
      </c>
      <c r="C9193" s="59">
        <v>58507972.68</v>
      </c>
      <c r="D9193" s="60">
        <v>35</v>
      </c>
      <c r="E9193" s="54">
        <v>585079.73</v>
      </c>
      <c r="F9193" s="54">
        <v>394436.36</v>
      </c>
      <c r="G9193" s="55">
        <v>0.67400000000000004</v>
      </c>
      <c r="H9193" s="53">
        <v>0</v>
      </c>
      <c r="I9193" s="53" t="s">
        <v>1410</v>
      </c>
    </row>
    <row r="9194" spans="1:9" ht="17.399999999999999" x14ac:dyDescent="0.3">
      <c r="A9194" s="53" t="s">
        <v>1363</v>
      </c>
      <c r="B9194" s="57">
        <v>45778</v>
      </c>
      <c r="C9194" s="59">
        <v>57521413.140000001</v>
      </c>
      <c r="D9194" s="60">
        <v>35</v>
      </c>
      <c r="E9194" s="54">
        <v>575214.13</v>
      </c>
      <c r="F9194" s="54">
        <v>334770.98</v>
      </c>
      <c r="G9194" s="55">
        <v>0.58199999999999996</v>
      </c>
      <c r="H9194" s="53">
        <v>0</v>
      </c>
      <c r="I9194" s="53" t="s">
        <v>1410</v>
      </c>
    </row>
    <row r="9195" spans="1:9" ht="17.399999999999999" x14ac:dyDescent="0.3">
      <c r="A9195" s="53" t="s">
        <v>1363</v>
      </c>
      <c r="B9195" s="57">
        <v>45809</v>
      </c>
      <c r="C9195" s="59">
        <v>56406446.5</v>
      </c>
      <c r="D9195" s="60">
        <v>0</v>
      </c>
      <c r="E9195" s="54">
        <v>564064.47</v>
      </c>
      <c r="F9195" s="54">
        <v>619704.64</v>
      </c>
      <c r="G9195" s="55">
        <v>1.099</v>
      </c>
      <c r="H9195" s="53">
        <v>0</v>
      </c>
      <c r="I9195" s="53" t="s">
        <v>1408</v>
      </c>
    </row>
    <row r="9196" spans="1:9" ht="17.399999999999999" x14ac:dyDescent="0.3">
      <c r="A9196" s="53" t="s">
        <v>1363</v>
      </c>
      <c r="B9196" s="57">
        <v>45839</v>
      </c>
      <c r="C9196" s="59">
        <v>55310963.109999999</v>
      </c>
      <c r="D9196" s="60">
        <v>95</v>
      </c>
      <c r="E9196" s="54">
        <v>553109.63</v>
      </c>
      <c r="F9196" s="54">
        <v>120835.08</v>
      </c>
      <c r="G9196" s="55">
        <v>0.218</v>
      </c>
      <c r="H9196" s="53">
        <v>0</v>
      </c>
      <c r="I9196" s="53" t="s">
        <v>1409</v>
      </c>
    </row>
    <row r="9197" spans="1:9" ht="17.399999999999999" x14ac:dyDescent="0.3">
      <c r="A9197" s="53" t="s">
        <v>1363</v>
      </c>
      <c r="B9197" s="57">
        <v>45870</v>
      </c>
      <c r="C9197" s="59">
        <v>54280477.289999999</v>
      </c>
      <c r="D9197" s="60">
        <v>0</v>
      </c>
      <c r="E9197" s="54">
        <v>542804.77</v>
      </c>
      <c r="F9197" s="54">
        <v>567186.96</v>
      </c>
      <c r="G9197" s="55">
        <v>1.0449999999999999</v>
      </c>
      <c r="H9197" s="53">
        <v>0</v>
      </c>
      <c r="I9197" s="53" t="s">
        <v>1408</v>
      </c>
    </row>
    <row r="9198" spans="1:9" ht="17.399999999999999" x14ac:dyDescent="0.3">
      <c r="A9198" s="53" t="s">
        <v>1363</v>
      </c>
      <c r="B9198" s="57">
        <v>45901</v>
      </c>
      <c r="C9198" s="59">
        <v>53388503.640000001</v>
      </c>
      <c r="D9198" s="60">
        <v>15</v>
      </c>
      <c r="E9198" s="54">
        <v>533885.04</v>
      </c>
      <c r="F9198" s="54">
        <v>517973.68</v>
      </c>
      <c r="G9198" s="55">
        <v>0.97</v>
      </c>
      <c r="H9198" s="53">
        <v>0</v>
      </c>
      <c r="I9198" s="53" t="s">
        <v>1408</v>
      </c>
    </row>
    <row r="9199" spans="1:9" ht="17.399999999999999" x14ac:dyDescent="0.3">
      <c r="A9199" s="53" t="s">
        <v>1363</v>
      </c>
      <c r="B9199" s="57">
        <v>45931</v>
      </c>
      <c r="C9199" s="59">
        <v>52519942.609999999</v>
      </c>
      <c r="D9199" s="60">
        <v>0</v>
      </c>
      <c r="E9199" s="54">
        <v>525199.43000000005</v>
      </c>
      <c r="F9199" s="54">
        <v>530428.99</v>
      </c>
      <c r="G9199" s="55">
        <v>1.01</v>
      </c>
      <c r="H9199" s="53">
        <v>0</v>
      </c>
      <c r="I9199" s="53" t="s">
        <v>1408</v>
      </c>
    </row>
    <row r="9200" spans="1:9" ht="17.399999999999999" x14ac:dyDescent="0.3">
      <c r="A9200" s="53" t="s">
        <v>1363</v>
      </c>
      <c r="B9200" s="57">
        <v>45962</v>
      </c>
      <c r="C9200" s="59">
        <v>52519942.609999999</v>
      </c>
      <c r="D9200" s="60">
        <v>220</v>
      </c>
      <c r="E9200" s="54">
        <v>525199.43000000005</v>
      </c>
      <c r="F9200" s="54">
        <v>39891.56</v>
      </c>
      <c r="G9200" s="55">
        <v>7.5999999999999998E-2</v>
      </c>
      <c r="H9200" s="53">
        <v>0</v>
      </c>
      <c r="I9200" s="53" t="s">
        <v>1412</v>
      </c>
    </row>
    <row r="9201" spans="1:9" ht="17.399999999999999" x14ac:dyDescent="0.3">
      <c r="A9201" s="53" t="s">
        <v>1363</v>
      </c>
      <c r="B9201" s="57">
        <v>45992</v>
      </c>
      <c r="C9201" s="59">
        <v>52519942.609999999</v>
      </c>
      <c r="D9201" s="60">
        <v>999</v>
      </c>
      <c r="E9201" s="54">
        <v>525199.43000000005</v>
      </c>
      <c r="F9201" s="54">
        <v>40916.230000000003</v>
      </c>
      <c r="G9201" s="55">
        <v>7.8E-2</v>
      </c>
      <c r="H9201" s="53">
        <v>0</v>
      </c>
      <c r="I9201" s="53" t="s">
        <v>1412</v>
      </c>
    </row>
    <row r="9202" spans="1:9" ht="17.399999999999999" x14ac:dyDescent="0.3">
      <c r="A9202" s="53" t="s">
        <v>1364</v>
      </c>
      <c r="B9202" s="57">
        <v>45658</v>
      </c>
      <c r="C9202" s="59">
        <v>18615541.52</v>
      </c>
      <c r="D9202" s="60">
        <v>0</v>
      </c>
      <c r="E9202" s="54">
        <v>279233.12</v>
      </c>
      <c r="F9202" s="54">
        <v>268773.67</v>
      </c>
      <c r="G9202" s="55">
        <v>0.96299999999999997</v>
      </c>
      <c r="H9202" s="53">
        <v>0</v>
      </c>
      <c r="I9202" s="53" t="s">
        <v>1408</v>
      </c>
    </row>
    <row r="9203" spans="1:9" ht="17.399999999999999" x14ac:dyDescent="0.3">
      <c r="A9203" s="53" t="s">
        <v>1364</v>
      </c>
      <c r="B9203" s="57">
        <v>45689</v>
      </c>
      <c r="C9203" s="59">
        <v>18175899.09</v>
      </c>
      <c r="D9203" s="60">
        <v>95</v>
      </c>
      <c r="E9203" s="54">
        <v>272638.49</v>
      </c>
      <c r="F9203" s="54">
        <v>87116.54</v>
      </c>
      <c r="G9203" s="55">
        <v>0.32</v>
      </c>
      <c r="H9203" s="53">
        <v>0</v>
      </c>
      <c r="I9203" s="53" t="s">
        <v>1409</v>
      </c>
    </row>
    <row r="9204" spans="1:9" ht="17.399999999999999" x14ac:dyDescent="0.3">
      <c r="A9204" s="53" t="s">
        <v>1364</v>
      </c>
      <c r="B9204" s="57">
        <v>45717</v>
      </c>
      <c r="C9204" s="59">
        <v>17680217.449999999</v>
      </c>
      <c r="D9204" s="60">
        <v>0</v>
      </c>
      <c r="E9204" s="54">
        <v>265203.26</v>
      </c>
      <c r="F9204" s="54">
        <v>267377.34000000003</v>
      </c>
      <c r="G9204" s="55">
        <v>1.008</v>
      </c>
      <c r="H9204" s="53">
        <v>0</v>
      </c>
      <c r="I9204" s="53" t="s">
        <v>1408</v>
      </c>
    </row>
    <row r="9205" spans="1:9" ht="17.399999999999999" x14ac:dyDescent="0.3">
      <c r="A9205" s="53" t="s">
        <v>1364</v>
      </c>
      <c r="B9205" s="57">
        <v>45748</v>
      </c>
      <c r="C9205" s="59">
        <v>17289263.460000001</v>
      </c>
      <c r="D9205" s="60">
        <v>65</v>
      </c>
      <c r="E9205" s="54">
        <v>259338.95</v>
      </c>
      <c r="F9205" s="54">
        <v>118403.85</v>
      </c>
      <c r="G9205" s="55">
        <v>0.45700000000000002</v>
      </c>
      <c r="H9205" s="53">
        <v>0</v>
      </c>
      <c r="I9205" s="53" t="s">
        <v>1411</v>
      </c>
    </row>
    <row r="9206" spans="1:9" ht="17.399999999999999" x14ac:dyDescent="0.3">
      <c r="A9206" s="53" t="s">
        <v>1364</v>
      </c>
      <c r="B9206" s="57">
        <v>45778</v>
      </c>
      <c r="C9206" s="59">
        <v>16835997.18</v>
      </c>
      <c r="D9206" s="60">
        <v>0</v>
      </c>
      <c r="E9206" s="54">
        <v>252539.96</v>
      </c>
      <c r="F9206" s="54">
        <v>257624.1</v>
      </c>
      <c r="G9206" s="55">
        <v>1.02</v>
      </c>
      <c r="H9206" s="53">
        <v>0</v>
      </c>
      <c r="I9206" s="53" t="s">
        <v>1408</v>
      </c>
    </row>
    <row r="9207" spans="1:9" ht="17.399999999999999" x14ac:dyDescent="0.3">
      <c r="A9207" s="53" t="s">
        <v>1364</v>
      </c>
      <c r="B9207" s="57">
        <v>45809</v>
      </c>
      <c r="C9207" s="59">
        <v>16424151.27</v>
      </c>
      <c r="D9207" s="60">
        <v>65</v>
      </c>
      <c r="E9207" s="54">
        <v>246362.27</v>
      </c>
      <c r="F9207" s="54">
        <v>109606.92</v>
      </c>
      <c r="G9207" s="55">
        <v>0.44500000000000001</v>
      </c>
      <c r="H9207" s="53">
        <v>0</v>
      </c>
      <c r="I9207" s="53" t="s">
        <v>1411</v>
      </c>
    </row>
    <row r="9208" spans="1:9" ht="17.399999999999999" x14ac:dyDescent="0.3">
      <c r="A9208" s="53" t="s">
        <v>1364</v>
      </c>
      <c r="B9208" s="57">
        <v>45839</v>
      </c>
      <c r="C9208" s="59">
        <v>16424151.27</v>
      </c>
      <c r="D9208" s="60">
        <v>185</v>
      </c>
      <c r="E9208" s="54">
        <v>246362.27</v>
      </c>
      <c r="F9208" s="54">
        <v>37136.07</v>
      </c>
      <c r="G9208" s="55">
        <v>0.151</v>
      </c>
      <c r="H9208" s="53">
        <v>0</v>
      </c>
      <c r="I9208" s="53" t="s">
        <v>1412</v>
      </c>
    </row>
    <row r="9209" spans="1:9" ht="17.399999999999999" x14ac:dyDescent="0.3">
      <c r="A9209" s="53" t="s">
        <v>1364</v>
      </c>
      <c r="B9209" s="57">
        <v>45870</v>
      </c>
      <c r="C9209" s="59">
        <v>16424151.27</v>
      </c>
      <c r="D9209" s="60">
        <v>999</v>
      </c>
      <c r="E9209" s="54">
        <v>246362.27</v>
      </c>
      <c r="F9209" s="54">
        <v>15405.85</v>
      </c>
      <c r="G9209" s="55">
        <v>6.3E-2</v>
      </c>
      <c r="H9209" s="53">
        <v>0</v>
      </c>
      <c r="I9209" s="53" t="s">
        <v>1412</v>
      </c>
    </row>
    <row r="9210" spans="1:9" ht="17.399999999999999" x14ac:dyDescent="0.3">
      <c r="A9210" s="53" t="s">
        <v>1364</v>
      </c>
      <c r="B9210" s="57">
        <v>45901</v>
      </c>
      <c r="C9210" s="59">
        <v>16424151.27</v>
      </c>
      <c r="D9210" s="60">
        <v>999</v>
      </c>
      <c r="E9210" s="54">
        <v>246362.27</v>
      </c>
      <c r="F9210" s="54">
        <v>19858.53</v>
      </c>
      <c r="G9210" s="55">
        <v>8.1000000000000003E-2</v>
      </c>
      <c r="H9210" s="53">
        <v>0</v>
      </c>
      <c r="I9210" s="53" t="s">
        <v>1412</v>
      </c>
    </row>
    <row r="9211" spans="1:9" ht="17.399999999999999" x14ac:dyDescent="0.3">
      <c r="A9211" s="53" t="s">
        <v>1364</v>
      </c>
      <c r="B9211" s="57">
        <v>45931</v>
      </c>
      <c r="C9211" s="59">
        <v>16424151.27</v>
      </c>
      <c r="D9211" s="60">
        <v>999</v>
      </c>
      <c r="E9211" s="54">
        <v>246362.27</v>
      </c>
      <c r="F9211" s="54">
        <v>33270.19</v>
      </c>
      <c r="G9211" s="55">
        <v>0.13500000000000001</v>
      </c>
      <c r="H9211" s="53">
        <v>0</v>
      </c>
      <c r="I9211" s="53" t="s">
        <v>1412</v>
      </c>
    </row>
    <row r="9212" spans="1:9" ht="17.399999999999999" x14ac:dyDescent="0.3">
      <c r="A9212" s="53" t="s">
        <v>1364</v>
      </c>
      <c r="B9212" s="57">
        <v>45962</v>
      </c>
      <c r="C9212" s="59">
        <v>16424151.27</v>
      </c>
      <c r="D9212" s="60">
        <v>999</v>
      </c>
      <c r="E9212" s="54">
        <v>246362.27</v>
      </c>
      <c r="F9212" s="54">
        <v>26106.86</v>
      </c>
      <c r="G9212" s="55">
        <v>0.106</v>
      </c>
      <c r="H9212" s="53">
        <v>0</v>
      </c>
      <c r="I9212" s="53" t="s">
        <v>1412</v>
      </c>
    </row>
    <row r="9213" spans="1:9" ht="17.399999999999999" x14ac:dyDescent="0.3">
      <c r="A9213" s="53" t="s">
        <v>1364</v>
      </c>
      <c r="B9213" s="57">
        <v>45992</v>
      </c>
      <c r="C9213" s="59">
        <v>16424151.27</v>
      </c>
      <c r="D9213" s="60">
        <v>999</v>
      </c>
      <c r="E9213" s="54">
        <v>246362.27</v>
      </c>
      <c r="F9213" s="54">
        <v>15769.82</v>
      </c>
      <c r="G9213" s="55">
        <v>6.4000000000000001E-2</v>
      </c>
      <c r="H9213" s="53">
        <v>0</v>
      </c>
      <c r="I9213" s="53" t="s">
        <v>1412</v>
      </c>
    </row>
    <row r="9214" spans="1:9" ht="17.399999999999999" x14ac:dyDescent="0.3">
      <c r="A9214" s="53" t="s">
        <v>1366</v>
      </c>
      <c r="B9214" s="57">
        <v>45658</v>
      </c>
      <c r="C9214" s="59">
        <v>4211144.41</v>
      </c>
      <c r="D9214" s="60">
        <v>0</v>
      </c>
      <c r="E9214" s="54">
        <v>63167.17</v>
      </c>
      <c r="F9214" s="54">
        <v>70219.88</v>
      </c>
      <c r="G9214" s="55">
        <v>1.1120000000000001</v>
      </c>
      <c r="H9214" s="53">
        <v>0</v>
      </c>
      <c r="I9214" s="53" t="s">
        <v>1408</v>
      </c>
    </row>
    <row r="9215" spans="1:9" ht="17.399999999999999" x14ac:dyDescent="0.3">
      <c r="A9215" s="53" t="s">
        <v>1366</v>
      </c>
      <c r="B9215" s="57">
        <v>45689</v>
      </c>
      <c r="C9215" s="59">
        <v>4111013.36</v>
      </c>
      <c r="D9215" s="60">
        <v>35</v>
      </c>
      <c r="E9215" s="54">
        <v>61665.2</v>
      </c>
      <c r="F9215" s="54">
        <v>50999.99</v>
      </c>
      <c r="G9215" s="55">
        <v>0.82699999999999996</v>
      </c>
      <c r="H9215" s="53">
        <v>0</v>
      </c>
      <c r="I9215" s="53" t="s">
        <v>1410</v>
      </c>
    </row>
    <row r="9216" spans="1:9" ht="17.399999999999999" x14ac:dyDescent="0.3">
      <c r="A9216" s="53" t="s">
        <v>1366</v>
      </c>
      <c r="B9216" s="57">
        <v>45717</v>
      </c>
      <c r="C9216" s="59">
        <v>4017523.84</v>
      </c>
      <c r="D9216" s="60">
        <v>0</v>
      </c>
      <c r="E9216" s="54">
        <v>60262.86</v>
      </c>
      <c r="F9216" s="54">
        <v>62869.45</v>
      </c>
      <c r="G9216" s="55">
        <v>1.0429999999999999</v>
      </c>
      <c r="H9216" s="53">
        <v>0</v>
      </c>
      <c r="I9216" s="53" t="s">
        <v>1408</v>
      </c>
    </row>
    <row r="9217" spans="1:9" ht="17.399999999999999" x14ac:dyDescent="0.3">
      <c r="A9217" s="53" t="s">
        <v>1366</v>
      </c>
      <c r="B9217" s="57">
        <v>45748</v>
      </c>
      <c r="C9217" s="59">
        <v>3913829.56</v>
      </c>
      <c r="D9217" s="60">
        <v>0</v>
      </c>
      <c r="E9217" s="54">
        <v>58707.44</v>
      </c>
      <c r="F9217" s="54">
        <v>65012.09</v>
      </c>
      <c r="G9217" s="55">
        <v>1.107</v>
      </c>
      <c r="H9217" s="53">
        <v>0</v>
      </c>
      <c r="I9217" s="53" t="s">
        <v>1408</v>
      </c>
    </row>
    <row r="9218" spans="1:9" ht="17.399999999999999" x14ac:dyDescent="0.3">
      <c r="A9218" s="53" t="s">
        <v>1366</v>
      </c>
      <c r="B9218" s="57">
        <v>45778</v>
      </c>
      <c r="C9218" s="59">
        <v>3806661.62</v>
      </c>
      <c r="D9218" s="60">
        <v>0</v>
      </c>
      <c r="E9218" s="54">
        <v>57099.92</v>
      </c>
      <c r="F9218" s="54">
        <v>62554.55</v>
      </c>
      <c r="G9218" s="55">
        <v>1.0960000000000001</v>
      </c>
      <c r="H9218" s="53">
        <v>0</v>
      </c>
      <c r="I9218" s="53" t="s">
        <v>1408</v>
      </c>
    </row>
    <row r="9219" spans="1:9" ht="17.399999999999999" x14ac:dyDescent="0.3">
      <c r="A9219" s="53" t="s">
        <v>1366</v>
      </c>
      <c r="B9219" s="57">
        <v>45809</v>
      </c>
      <c r="C9219" s="59">
        <v>3707609</v>
      </c>
      <c r="D9219" s="60">
        <v>0</v>
      </c>
      <c r="E9219" s="54">
        <v>55614.14</v>
      </c>
      <c r="F9219" s="54">
        <v>53111.28</v>
      </c>
      <c r="G9219" s="55">
        <v>0.95499999999999996</v>
      </c>
      <c r="H9219" s="53">
        <v>0</v>
      </c>
      <c r="I9219" s="53" t="s">
        <v>1408</v>
      </c>
    </row>
    <row r="9220" spans="1:9" ht="17.399999999999999" x14ac:dyDescent="0.3">
      <c r="A9220" s="53" t="s">
        <v>1366</v>
      </c>
      <c r="B9220" s="57">
        <v>45839</v>
      </c>
      <c r="C9220" s="59">
        <v>3611050.12</v>
      </c>
      <c r="D9220" s="60">
        <v>0</v>
      </c>
      <c r="E9220" s="54">
        <v>54165.75</v>
      </c>
      <c r="F9220" s="54">
        <v>56550.47</v>
      </c>
      <c r="G9220" s="55">
        <v>1.044</v>
      </c>
      <c r="H9220" s="53">
        <v>0</v>
      </c>
      <c r="I9220" s="53" t="s">
        <v>1408</v>
      </c>
    </row>
    <row r="9221" spans="1:9" ht="17.399999999999999" x14ac:dyDescent="0.3">
      <c r="A9221" s="53" t="s">
        <v>1366</v>
      </c>
      <c r="B9221" s="57">
        <v>45870</v>
      </c>
      <c r="C9221" s="59">
        <v>3516282.25</v>
      </c>
      <c r="D9221" s="60">
        <v>15</v>
      </c>
      <c r="E9221" s="54">
        <v>52744.23</v>
      </c>
      <c r="F9221" s="54">
        <v>50144.22</v>
      </c>
      <c r="G9221" s="55">
        <v>0.95099999999999996</v>
      </c>
      <c r="H9221" s="53">
        <v>0</v>
      </c>
      <c r="I9221" s="53" t="s">
        <v>1408</v>
      </c>
    </row>
    <row r="9222" spans="1:9" ht="17.399999999999999" x14ac:dyDescent="0.3">
      <c r="A9222" s="53" t="s">
        <v>1366</v>
      </c>
      <c r="B9222" s="57">
        <v>45901</v>
      </c>
      <c r="C9222" s="59">
        <v>3516282.25</v>
      </c>
      <c r="D9222" s="60">
        <v>185</v>
      </c>
      <c r="E9222" s="54">
        <v>52744.23</v>
      </c>
      <c r="F9222" s="54">
        <v>926.23</v>
      </c>
      <c r="G9222" s="55">
        <v>1.7999999999999999E-2</v>
      </c>
      <c r="H9222" s="53">
        <v>0</v>
      </c>
      <c r="I9222" s="53" t="s">
        <v>1412</v>
      </c>
    </row>
    <row r="9223" spans="1:9" ht="17.399999999999999" x14ac:dyDescent="0.3">
      <c r="A9223" s="53" t="s">
        <v>1366</v>
      </c>
      <c r="B9223" s="57">
        <v>45931</v>
      </c>
      <c r="C9223" s="59">
        <v>3516282.25</v>
      </c>
      <c r="D9223" s="60">
        <v>999</v>
      </c>
      <c r="E9223" s="54">
        <v>52744.23</v>
      </c>
      <c r="F9223" s="54">
        <v>7324.24</v>
      </c>
      <c r="G9223" s="55">
        <v>0.13900000000000001</v>
      </c>
      <c r="H9223" s="53">
        <v>0</v>
      </c>
      <c r="I9223" s="53" t="s">
        <v>1412</v>
      </c>
    </row>
    <row r="9224" spans="1:9" ht="17.399999999999999" x14ac:dyDescent="0.3">
      <c r="A9224" s="53" t="s">
        <v>1366</v>
      </c>
      <c r="B9224" s="57">
        <v>45962</v>
      </c>
      <c r="C9224" s="59">
        <v>3516282.25</v>
      </c>
      <c r="D9224" s="60">
        <v>999</v>
      </c>
      <c r="E9224" s="54">
        <v>52744.23</v>
      </c>
      <c r="F9224" s="54">
        <v>8000.5</v>
      </c>
      <c r="G9224" s="55">
        <v>0.152</v>
      </c>
      <c r="H9224" s="53">
        <v>0</v>
      </c>
      <c r="I9224" s="53" t="s">
        <v>1412</v>
      </c>
    </row>
    <row r="9225" spans="1:9" ht="17.399999999999999" x14ac:dyDescent="0.3">
      <c r="A9225" s="53" t="s">
        <v>1366</v>
      </c>
      <c r="B9225" s="57">
        <v>45992</v>
      </c>
      <c r="C9225" s="59">
        <v>3516282.25</v>
      </c>
      <c r="D9225" s="60">
        <v>999</v>
      </c>
      <c r="E9225" s="54">
        <v>52744.23</v>
      </c>
      <c r="F9225" s="54">
        <v>657.49</v>
      </c>
      <c r="G9225" s="55">
        <v>1.2E-2</v>
      </c>
      <c r="H9225" s="53">
        <v>0</v>
      </c>
      <c r="I9225" s="53" t="s">
        <v>1412</v>
      </c>
    </row>
    <row r="9226" spans="1:9" ht="17.399999999999999" x14ac:dyDescent="0.3">
      <c r="A9226" s="53" t="s">
        <v>1367</v>
      </c>
      <c r="B9226" s="57">
        <v>45658</v>
      </c>
      <c r="C9226" s="59">
        <v>4017073.21</v>
      </c>
      <c r="D9226" s="60">
        <v>95</v>
      </c>
      <c r="E9226" s="54">
        <v>60256.1</v>
      </c>
      <c r="F9226" s="54">
        <v>9467.75</v>
      </c>
      <c r="G9226" s="55">
        <v>0.157</v>
      </c>
      <c r="H9226" s="53">
        <v>0</v>
      </c>
      <c r="I9226" s="53" t="s">
        <v>1409</v>
      </c>
    </row>
    <row r="9227" spans="1:9" ht="17.399999999999999" x14ac:dyDescent="0.3">
      <c r="A9227" s="53" t="s">
        <v>1367</v>
      </c>
      <c r="B9227" s="57">
        <v>45689</v>
      </c>
      <c r="C9227" s="59">
        <v>3892484.78</v>
      </c>
      <c r="D9227" s="60">
        <v>65</v>
      </c>
      <c r="E9227" s="54">
        <v>58387.27</v>
      </c>
      <c r="F9227" s="54">
        <v>37126.769999999997</v>
      </c>
      <c r="G9227" s="55">
        <v>0.63600000000000001</v>
      </c>
      <c r="H9227" s="53">
        <v>0</v>
      </c>
      <c r="I9227" s="53" t="s">
        <v>1411</v>
      </c>
    </row>
    <row r="9228" spans="1:9" ht="17.399999999999999" x14ac:dyDescent="0.3">
      <c r="A9228" s="53" t="s">
        <v>1367</v>
      </c>
      <c r="B9228" s="57">
        <v>45717</v>
      </c>
      <c r="C9228" s="59">
        <v>3773660.17</v>
      </c>
      <c r="D9228" s="60">
        <v>95</v>
      </c>
      <c r="E9228" s="54">
        <v>56604.9</v>
      </c>
      <c r="F9228" s="54">
        <v>18196.2</v>
      </c>
      <c r="G9228" s="55">
        <v>0.32100000000000001</v>
      </c>
      <c r="H9228" s="53">
        <v>0</v>
      </c>
      <c r="I9228" s="53" t="s">
        <v>1409</v>
      </c>
    </row>
    <row r="9229" spans="1:9" ht="17.399999999999999" x14ac:dyDescent="0.3">
      <c r="A9229" s="53" t="s">
        <v>1367</v>
      </c>
      <c r="B9229" s="57">
        <v>45748</v>
      </c>
      <c r="C9229" s="59">
        <v>3673156.46</v>
      </c>
      <c r="D9229" s="60">
        <v>15</v>
      </c>
      <c r="E9229" s="54">
        <v>55097.35</v>
      </c>
      <c r="F9229" s="54">
        <v>53835.74</v>
      </c>
      <c r="G9229" s="55">
        <v>0.97699999999999998</v>
      </c>
      <c r="H9229" s="53">
        <v>0</v>
      </c>
      <c r="I9229" s="53" t="s">
        <v>1408</v>
      </c>
    </row>
    <row r="9230" spans="1:9" ht="17.399999999999999" x14ac:dyDescent="0.3">
      <c r="A9230" s="53" t="s">
        <v>1367</v>
      </c>
      <c r="B9230" s="57">
        <v>45778</v>
      </c>
      <c r="C9230" s="59">
        <v>3673156.46</v>
      </c>
      <c r="D9230" s="60">
        <v>185</v>
      </c>
      <c r="E9230" s="54">
        <v>55097.35</v>
      </c>
      <c r="F9230" s="54">
        <v>10140.85</v>
      </c>
      <c r="G9230" s="55">
        <v>0.184</v>
      </c>
      <c r="H9230" s="53">
        <v>0</v>
      </c>
      <c r="I9230" s="53" t="s">
        <v>1412</v>
      </c>
    </row>
    <row r="9231" spans="1:9" ht="17.399999999999999" x14ac:dyDescent="0.3">
      <c r="A9231" s="53" t="s">
        <v>1367</v>
      </c>
      <c r="B9231" s="57">
        <v>45809</v>
      </c>
      <c r="C9231" s="59">
        <v>3673156.46</v>
      </c>
      <c r="D9231" s="60">
        <v>999</v>
      </c>
      <c r="E9231" s="54">
        <v>55097.35</v>
      </c>
      <c r="F9231" s="54">
        <v>10708.07</v>
      </c>
      <c r="G9231" s="55">
        <v>0.19400000000000001</v>
      </c>
      <c r="H9231" s="53">
        <v>0</v>
      </c>
      <c r="I9231" s="53" t="s">
        <v>1412</v>
      </c>
    </row>
    <row r="9232" spans="1:9" ht="17.399999999999999" x14ac:dyDescent="0.3">
      <c r="A9232" s="53" t="s">
        <v>1367</v>
      </c>
      <c r="B9232" s="57">
        <v>45839</v>
      </c>
      <c r="C9232" s="59">
        <v>3673156.46</v>
      </c>
      <c r="D9232" s="60">
        <v>999</v>
      </c>
      <c r="E9232" s="54">
        <v>55097.35</v>
      </c>
      <c r="F9232" s="54">
        <v>3019.25</v>
      </c>
      <c r="G9232" s="55">
        <v>5.5E-2</v>
      </c>
      <c r="H9232" s="53">
        <v>0</v>
      </c>
      <c r="I9232" s="53" t="s">
        <v>1412</v>
      </c>
    </row>
    <row r="9233" spans="1:9" ht="17.399999999999999" x14ac:dyDescent="0.3">
      <c r="A9233" s="53" t="s">
        <v>1367</v>
      </c>
      <c r="B9233" s="57">
        <v>45870</v>
      </c>
      <c r="C9233" s="59">
        <v>3673156.46</v>
      </c>
      <c r="D9233" s="60">
        <v>999</v>
      </c>
      <c r="E9233" s="54">
        <v>55097.35</v>
      </c>
      <c r="F9233" s="54">
        <v>6616.57</v>
      </c>
      <c r="G9233" s="55">
        <v>0.12</v>
      </c>
      <c r="H9233" s="53">
        <v>0</v>
      </c>
      <c r="I9233" s="53" t="s">
        <v>1412</v>
      </c>
    </row>
    <row r="9234" spans="1:9" ht="17.399999999999999" x14ac:dyDescent="0.3">
      <c r="A9234" s="53" t="s">
        <v>1367</v>
      </c>
      <c r="B9234" s="57">
        <v>45901</v>
      </c>
      <c r="C9234" s="59">
        <v>3673156.46</v>
      </c>
      <c r="D9234" s="60">
        <v>999</v>
      </c>
      <c r="E9234" s="54">
        <v>55097.35</v>
      </c>
      <c r="F9234" s="54">
        <v>7421.82</v>
      </c>
      <c r="G9234" s="55">
        <v>0.13500000000000001</v>
      </c>
      <c r="H9234" s="53">
        <v>0</v>
      </c>
      <c r="I9234" s="53" t="s">
        <v>1412</v>
      </c>
    </row>
    <row r="9235" spans="1:9" ht="17.399999999999999" x14ac:dyDescent="0.3">
      <c r="A9235" s="53" t="s">
        <v>1367</v>
      </c>
      <c r="B9235" s="57">
        <v>45931</v>
      </c>
      <c r="C9235" s="59">
        <v>3673156.46</v>
      </c>
      <c r="D9235" s="60">
        <v>999</v>
      </c>
      <c r="E9235" s="54">
        <v>55097.35</v>
      </c>
      <c r="F9235" s="54">
        <v>6214.7</v>
      </c>
      <c r="G9235" s="55">
        <v>0.113</v>
      </c>
      <c r="H9235" s="53">
        <v>0</v>
      </c>
      <c r="I9235" s="53" t="s">
        <v>1412</v>
      </c>
    </row>
    <row r="9236" spans="1:9" ht="17.399999999999999" x14ac:dyDescent="0.3">
      <c r="A9236" s="53" t="s">
        <v>1367</v>
      </c>
      <c r="B9236" s="57">
        <v>45962</v>
      </c>
      <c r="C9236" s="59">
        <v>3673156.46</v>
      </c>
      <c r="D9236" s="60">
        <v>999</v>
      </c>
      <c r="E9236" s="54">
        <v>55097.35</v>
      </c>
      <c r="F9236" s="54">
        <v>2929.99</v>
      </c>
      <c r="G9236" s="55">
        <v>5.2999999999999999E-2</v>
      </c>
      <c r="H9236" s="53">
        <v>0</v>
      </c>
      <c r="I9236" s="53" t="s">
        <v>1412</v>
      </c>
    </row>
    <row r="9237" spans="1:9" ht="17.399999999999999" x14ac:dyDescent="0.3">
      <c r="A9237" s="53" t="s">
        <v>1367</v>
      </c>
      <c r="B9237" s="57">
        <v>45992</v>
      </c>
      <c r="C9237" s="59">
        <v>3673156.46</v>
      </c>
      <c r="D9237" s="60">
        <v>999</v>
      </c>
      <c r="E9237" s="54">
        <v>55097.35</v>
      </c>
      <c r="F9237" s="54">
        <v>144.35</v>
      </c>
      <c r="G9237" s="55">
        <v>3.0000000000000001E-3</v>
      </c>
      <c r="H9237" s="53">
        <v>0</v>
      </c>
      <c r="I9237" s="53" t="s">
        <v>1412</v>
      </c>
    </row>
    <row r="9238" spans="1:9" ht="17.399999999999999" x14ac:dyDescent="0.3">
      <c r="A9238" s="53" t="s">
        <v>1368</v>
      </c>
      <c r="B9238" s="57">
        <v>45658</v>
      </c>
      <c r="C9238" s="59">
        <v>209311.35999999999</v>
      </c>
      <c r="D9238" s="60">
        <v>15</v>
      </c>
      <c r="E9238" s="54">
        <v>3139.67</v>
      </c>
      <c r="F9238" s="54">
        <v>3522.38</v>
      </c>
      <c r="G9238" s="55">
        <v>1.1220000000000001</v>
      </c>
      <c r="H9238" s="53">
        <v>0</v>
      </c>
      <c r="I9238" s="53" t="s">
        <v>1408</v>
      </c>
    </row>
    <row r="9239" spans="1:9" ht="17.399999999999999" x14ac:dyDescent="0.3">
      <c r="A9239" s="53" t="s">
        <v>1368</v>
      </c>
      <c r="B9239" s="57">
        <v>45689</v>
      </c>
      <c r="C9239" s="59">
        <v>202986.78</v>
      </c>
      <c r="D9239" s="60">
        <v>0</v>
      </c>
      <c r="E9239" s="54">
        <v>3044.8</v>
      </c>
      <c r="F9239" s="54">
        <v>3415.46</v>
      </c>
      <c r="G9239" s="55">
        <v>1.1220000000000001</v>
      </c>
      <c r="H9239" s="53">
        <v>0</v>
      </c>
      <c r="I9239" s="53" t="s">
        <v>1408</v>
      </c>
    </row>
    <row r="9240" spans="1:9" ht="17.399999999999999" x14ac:dyDescent="0.3">
      <c r="A9240" s="53" t="s">
        <v>1368</v>
      </c>
      <c r="B9240" s="57">
        <v>45717</v>
      </c>
      <c r="C9240" s="59">
        <v>196364.53</v>
      </c>
      <c r="D9240" s="60">
        <v>0</v>
      </c>
      <c r="E9240" s="54">
        <v>2945.47</v>
      </c>
      <c r="F9240" s="54">
        <v>3019.27</v>
      </c>
      <c r="G9240" s="55">
        <v>1.0249999999999999</v>
      </c>
      <c r="H9240" s="53">
        <v>0</v>
      </c>
      <c r="I9240" s="53" t="s">
        <v>1408</v>
      </c>
    </row>
    <row r="9241" spans="1:9" ht="17.399999999999999" x14ac:dyDescent="0.3">
      <c r="A9241" s="53" t="s">
        <v>1368</v>
      </c>
      <c r="B9241" s="57">
        <v>45748</v>
      </c>
      <c r="C9241" s="59">
        <v>190057.48</v>
      </c>
      <c r="D9241" s="60">
        <v>65</v>
      </c>
      <c r="E9241" s="54">
        <v>2850.86</v>
      </c>
      <c r="F9241" s="54">
        <v>1754.17</v>
      </c>
      <c r="G9241" s="55">
        <v>0.61499999999999999</v>
      </c>
      <c r="H9241" s="53">
        <v>0</v>
      </c>
      <c r="I9241" s="53" t="s">
        <v>1411</v>
      </c>
    </row>
    <row r="9242" spans="1:9" ht="17.399999999999999" x14ac:dyDescent="0.3">
      <c r="A9242" s="53" t="s">
        <v>1368</v>
      </c>
      <c r="B9242" s="57">
        <v>45778</v>
      </c>
      <c r="C9242" s="59">
        <v>184028.15</v>
      </c>
      <c r="D9242" s="60">
        <v>0</v>
      </c>
      <c r="E9242" s="54">
        <v>2760.42</v>
      </c>
      <c r="F9242" s="54">
        <v>3034.26</v>
      </c>
      <c r="G9242" s="55">
        <v>1.099</v>
      </c>
      <c r="H9242" s="53">
        <v>0</v>
      </c>
      <c r="I9242" s="53" t="s">
        <v>1408</v>
      </c>
    </row>
    <row r="9243" spans="1:9" ht="17.399999999999999" x14ac:dyDescent="0.3">
      <c r="A9243" s="53" t="s">
        <v>1368</v>
      </c>
      <c r="B9243" s="57">
        <v>45809</v>
      </c>
      <c r="C9243" s="59">
        <v>178060.74</v>
      </c>
      <c r="D9243" s="60">
        <v>0</v>
      </c>
      <c r="E9243" s="54">
        <v>2670.91</v>
      </c>
      <c r="F9243" s="54">
        <v>3070.82</v>
      </c>
      <c r="G9243" s="55">
        <v>1.1499999999999999</v>
      </c>
      <c r="H9243" s="53">
        <v>0</v>
      </c>
      <c r="I9243" s="53" t="s">
        <v>1408</v>
      </c>
    </row>
    <row r="9244" spans="1:9" ht="17.399999999999999" x14ac:dyDescent="0.3">
      <c r="A9244" s="53" t="s">
        <v>1368</v>
      </c>
      <c r="B9244" s="57">
        <v>45839</v>
      </c>
      <c r="C9244" s="59">
        <v>173420.83</v>
      </c>
      <c r="D9244" s="60">
        <v>0</v>
      </c>
      <c r="E9244" s="54">
        <v>2601.31</v>
      </c>
      <c r="F9244" s="54">
        <v>2817.53</v>
      </c>
      <c r="G9244" s="55">
        <v>1.083</v>
      </c>
      <c r="H9244" s="53">
        <v>0</v>
      </c>
      <c r="I9244" s="53" t="s">
        <v>1408</v>
      </c>
    </row>
    <row r="9245" spans="1:9" ht="17.399999999999999" x14ac:dyDescent="0.3">
      <c r="A9245" s="53" t="s">
        <v>1368</v>
      </c>
      <c r="B9245" s="57">
        <v>45870</v>
      </c>
      <c r="C9245" s="59">
        <v>168620.88</v>
      </c>
      <c r="D9245" s="60">
        <v>0</v>
      </c>
      <c r="E9245" s="54">
        <v>2529.31</v>
      </c>
      <c r="F9245" s="54">
        <v>2407.4</v>
      </c>
      <c r="G9245" s="55">
        <v>0.95199999999999996</v>
      </c>
      <c r="H9245" s="53">
        <v>0</v>
      </c>
      <c r="I9245" s="53" t="s">
        <v>1408</v>
      </c>
    </row>
    <row r="9246" spans="1:9" ht="17.399999999999999" x14ac:dyDescent="0.3">
      <c r="A9246" s="53" t="s">
        <v>1368</v>
      </c>
      <c r="B9246" s="57">
        <v>45901</v>
      </c>
      <c r="C9246" s="59">
        <v>164104.13</v>
      </c>
      <c r="D9246" s="60">
        <v>0</v>
      </c>
      <c r="E9246" s="54">
        <v>2461.56</v>
      </c>
      <c r="F9246" s="54">
        <v>2471.71</v>
      </c>
      <c r="G9246" s="55">
        <v>1.004</v>
      </c>
      <c r="H9246" s="53">
        <v>0</v>
      </c>
      <c r="I9246" s="53" t="s">
        <v>1408</v>
      </c>
    </row>
    <row r="9247" spans="1:9" ht="17.399999999999999" x14ac:dyDescent="0.3">
      <c r="A9247" s="53" t="s">
        <v>1368</v>
      </c>
      <c r="B9247" s="57">
        <v>45931</v>
      </c>
      <c r="C9247" s="59">
        <v>158982.06</v>
      </c>
      <c r="D9247" s="60">
        <v>0</v>
      </c>
      <c r="E9247" s="54">
        <v>2384.73</v>
      </c>
      <c r="F9247" s="54">
        <v>2466.96</v>
      </c>
      <c r="G9247" s="55">
        <v>1.034</v>
      </c>
      <c r="H9247" s="53">
        <v>0</v>
      </c>
      <c r="I9247" s="53" t="s">
        <v>1408</v>
      </c>
    </row>
    <row r="9248" spans="1:9" ht="17.399999999999999" x14ac:dyDescent="0.3">
      <c r="A9248" s="53" t="s">
        <v>1368</v>
      </c>
      <c r="B9248" s="57">
        <v>45962</v>
      </c>
      <c r="C9248" s="59">
        <v>154793.04999999999</v>
      </c>
      <c r="D9248" s="60">
        <v>95</v>
      </c>
      <c r="E9248" s="54">
        <v>2321.9</v>
      </c>
      <c r="F9248" s="54">
        <v>1246.3599999999999</v>
      </c>
      <c r="G9248" s="55">
        <v>0.53700000000000003</v>
      </c>
      <c r="H9248" s="53">
        <v>0</v>
      </c>
      <c r="I9248" s="53" t="s">
        <v>1409</v>
      </c>
    </row>
    <row r="9249" spans="1:9" ht="17.399999999999999" x14ac:dyDescent="0.3">
      <c r="A9249" s="53" t="s">
        <v>1368</v>
      </c>
      <c r="B9249" s="57">
        <v>45992</v>
      </c>
      <c r="C9249" s="59">
        <v>150140.32999999999</v>
      </c>
      <c r="D9249" s="60">
        <v>0</v>
      </c>
      <c r="E9249" s="54">
        <v>2252.1</v>
      </c>
      <c r="F9249" s="54">
        <v>2522.5100000000002</v>
      </c>
      <c r="G9249" s="55">
        <v>1.1200000000000001</v>
      </c>
      <c r="H9249" s="53">
        <v>0</v>
      </c>
      <c r="I9249" s="53" t="s">
        <v>1408</v>
      </c>
    </row>
    <row r="9250" spans="1:9" ht="17.399999999999999" x14ac:dyDescent="0.3">
      <c r="A9250" s="53" t="s">
        <v>1369</v>
      </c>
      <c r="B9250" s="57">
        <v>45658</v>
      </c>
      <c r="C9250" s="59">
        <v>4804209.84</v>
      </c>
      <c r="D9250" s="60">
        <v>15</v>
      </c>
      <c r="E9250" s="54">
        <v>72063.149999999994</v>
      </c>
      <c r="F9250" s="54">
        <v>75975.45</v>
      </c>
      <c r="G9250" s="55">
        <v>1.054</v>
      </c>
      <c r="H9250" s="53">
        <v>0</v>
      </c>
      <c r="I9250" s="53" t="s">
        <v>1408</v>
      </c>
    </row>
    <row r="9251" spans="1:9" ht="17.399999999999999" x14ac:dyDescent="0.3">
      <c r="A9251" s="53" t="s">
        <v>1369</v>
      </c>
      <c r="B9251" s="57">
        <v>45689</v>
      </c>
      <c r="C9251" s="59">
        <v>4671363.22</v>
      </c>
      <c r="D9251" s="60">
        <v>15</v>
      </c>
      <c r="E9251" s="54">
        <v>70070.45</v>
      </c>
      <c r="F9251" s="54">
        <v>69399.429999999993</v>
      </c>
      <c r="G9251" s="55">
        <v>0.99</v>
      </c>
      <c r="H9251" s="53">
        <v>0</v>
      </c>
      <c r="I9251" s="53" t="s">
        <v>1408</v>
      </c>
    </row>
    <row r="9252" spans="1:9" ht="17.399999999999999" x14ac:dyDescent="0.3">
      <c r="A9252" s="53" t="s">
        <v>1369</v>
      </c>
      <c r="B9252" s="57">
        <v>45717</v>
      </c>
      <c r="C9252" s="59">
        <v>4540181.75</v>
      </c>
      <c r="D9252" s="60">
        <v>0</v>
      </c>
      <c r="E9252" s="54">
        <v>68102.73</v>
      </c>
      <c r="F9252" s="54">
        <v>64982.29</v>
      </c>
      <c r="G9252" s="55">
        <v>0.95399999999999996</v>
      </c>
      <c r="H9252" s="53">
        <v>0</v>
      </c>
      <c r="I9252" s="53" t="s">
        <v>1408</v>
      </c>
    </row>
    <row r="9253" spans="1:9" ht="17.399999999999999" x14ac:dyDescent="0.3">
      <c r="A9253" s="53" t="s">
        <v>1369</v>
      </c>
      <c r="B9253" s="57">
        <v>45748</v>
      </c>
      <c r="C9253" s="59">
        <v>4419972.33</v>
      </c>
      <c r="D9253" s="60">
        <v>0</v>
      </c>
      <c r="E9253" s="54">
        <v>66299.58</v>
      </c>
      <c r="F9253" s="54">
        <v>69308.789999999994</v>
      </c>
      <c r="G9253" s="55">
        <v>1.0449999999999999</v>
      </c>
      <c r="H9253" s="53">
        <v>0</v>
      </c>
      <c r="I9253" s="53" t="s">
        <v>1408</v>
      </c>
    </row>
    <row r="9254" spans="1:9" ht="17.399999999999999" x14ac:dyDescent="0.3">
      <c r="A9254" s="53" t="s">
        <v>1369</v>
      </c>
      <c r="B9254" s="57">
        <v>45778</v>
      </c>
      <c r="C9254" s="59">
        <v>4303796.08</v>
      </c>
      <c r="D9254" s="60">
        <v>35</v>
      </c>
      <c r="E9254" s="54">
        <v>64556.94</v>
      </c>
      <c r="F9254" s="54">
        <v>57828.28</v>
      </c>
      <c r="G9254" s="55">
        <v>0.89600000000000002</v>
      </c>
      <c r="H9254" s="53">
        <v>0</v>
      </c>
      <c r="I9254" s="53" t="s">
        <v>1410</v>
      </c>
    </row>
    <row r="9255" spans="1:9" ht="17.399999999999999" x14ac:dyDescent="0.3">
      <c r="A9255" s="53" t="s">
        <v>1369</v>
      </c>
      <c r="B9255" s="57">
        <v>45809</v>
      </c>
      <c r="C9255" s="59">
        <v>4191278.74</v>
      </c>
      <c r="D9255" s="60">
        <v>95</v>
      </c>
      <c r="E9255" s="54">
        <v>62869.18</v>
      </c>
      <c r="F9255" s="54">
        <v>10718.9</v>
      </c>
      <c r="G9255" s="55">
        <v>0.17</v>
      </c>
      <c r="H9255" s="53">
        <v>0</v>
      </c>
      <c r="I9255" s="53" t="s">
        <v>1409</v>
      </c>
    </row>
    <row r="9256" spans="1:9" ht="17.399999999999999" x14ac:dyDescent="0.3">
      <c r="A9256" s="53" t="s">
        <v>1369</v>
      </c>
      <c r="B9256" s="57">
        <v>45839</v>
      </c>
      <c r="C9256" s="59">
        <v>4076016.93</v>
      </c>
      <c r="D9256" s="60">
        <v>0</v>
      </c>
      <c r="E9256" s="54">
        <v>61140.25</v>
      </c>
      <c r="F9256" s="54">
        <v>69116.09</v>
      </c>
      <c r="G9256" s="55">
        <v>1.1299999999999999</v>
      </c>
      <c r="H9256" s="53">
        <v>0</v>
      </c>
      <c r="I9256" s="53" t="s">
        <v>1408</v>
      </c>
    </row>
    <row r="9257" spans="1:9" ht="17.399999999999999" x14ac:dyDescent="0.3">
      <c r="A9257" s="53" t="s">
        <v>1369</v>
      </c>
      <c r="B9257" s="57">
        <v>45870</v>
      </c>
      <c r="C9257" s="59">
        <v>3953124.57</v>
      </c>
      <c r="D9257" s="60">
        <v>95</v>
      </c>
      <c r="E9257" s="54">
        <v>59296.87</v>
      </c>
      <c r="F9257" s="54">
        <v>18211.64</v>
      </c>
      <c r="G9257" s="55">
        <v>0.307</v>
      </c>
      <c r="H9257" s="53">
        <v>1</v>
      </c>
      <c r="I9257" s="53" t="s">
        <v>1409</v>
      </c>
    </row>
    <row r="9258" spans="1:9" ht="17.399999999999999" x14ac:dyDescent="0.3">
      <c r="A9258" s="53" t="s">
        <v>1369</v>
      </c>
      <c r="B9258" s="57">
        <v>45901</v>
      </c>
      <c r="C9258" s="59">
        <v>3848782.95</v>
      </c>
      <c r="D9258" s="60">
        <v>0</v>
      </c>
      <c r="E9258" s="54">
        <v>57731.74</v>
      </c>
      <c r="F9258" s="54">
        <v>56914.9</v>
      </c>
      <c r="G9258" s="55">
        <v>0.98599999999999999</v>
      </c>
      <c r="H9258" s="53">
        <v>1</v>
      </c>
      <c r="I9258" s="53" t="s">
        <v>1408</v>
      </c>
    </row>
    <row r="9259" spans="1:9" ht="17.399999999999999" x14ac:dyDescent="0.3">
      <c r="A9259" s="53" t="s">
        <v>1369</v>
      </c>
      <c r="B9259" s="57">
        <v>45931</v>
      </c>
      <c r="C9259" s="59">
        <v>3736896.84</v>
      </c>
      <c r="D9259" s="60">
        <v>65</v>
      </c>
      <c r="E9259" s="54">
        <v>56053.45</v>
      </c>
      <c r="F9259" s="54">
        <v>28157.02</v>
      </c>
      <c r="G9259" s="55">
        <v>0.502</v>
      </c>
      <c r="H9259" s="53">
        <v>1</v>
      </c>
      <c r="I9259" s="53" t="s">
        <v>1411</v>
      </c>
    </row>
    <row r="9260" spans="1:9" ht="17.399999999999999" x14ac:dyDescent="0.3">
      <c r="A9260" s="53" t="s">
        <v>1369</v>
      </c>
      <c r="B9260" s="57">
        <v>45962</v>
      </c>
      <c r="C9260" s="59">
        <v>3614008.08</v>
      </c>
      <c r="D9260" s="60">
        <v>0</v>
      </c>
      <c r="E9260" s="54">
        <v>54210.12</v>
      </c>
      <c r="F9260" s="54">
        <v>59555.02</v>
      </c>
      <c r="G9260" s="55">
        <v>1.099</v>
      </c>
      <c r="H9260" s="53">
        <v>1</v>
      </c>
      <c r="I9260" s="53" t="s">
        <v>1408</v>
      </c>
    </row>
    <row r="9261" spans="1:9" ht="17.399999999999999" x14ac:dyDescent="0.3">
      <c r="A9261" s="53" t="s">
        <v>1369</v>
      </c>
      <c r="B9261" s="57">
        <v>45992</v>
      </c>
      <c r="C9261" s="59">
        <v>3506652.84</v>
      </c>
      <c r="D9261" s="60">
        <v>0</v>
      </c>
      <c r="E9261" s="54">
        <v>52599.79</v>
      </c>
      <c r="F9261" s="54">
        <v>57696.6</v>
      </c>
      <c r="G9261" s="55">
        <v>1.097</v>
      </c>
      <c r="H9261" s="53">
        <v>1</v>
      </c>
      <c r="I9261" s="53" t="s">
        <v>1408</v>
      </c>
    </row>
    <row r="9262" spans="1:9" ht="17.399999999999999" x14ac:dyDescent="0.3">
      <c r="A9262" s="53" t="s">
        <v>1370</v>
      </c>
      <c r="B9262" s="57">
        <v>45658</v>
      </c>
      <c r="C9262" s="59">
        <v>1757454.57</v>
      </c>
      <c r="D9262" s="60">
        <v>15</v>
      </c>
      <c r="E9262" s="54">
        <v>26361.82</v>
      </c>
      <c r="F9262" s="54">
        <v>25368.38</v>
      </c>
      <c r="G9262" s="55">
        <v>0.96199999999999997</v>
      </c>
      <c r="H9262" s="53">
        <v>0</v>
      </c>
      <c r="I9262" s="53" t="s">
        <v>1408</v>
      </c>
    </row>
    <row r="9263" spans="1:9" ht="17.399999999999999" x14ac:dyDescent="0.3">
      <c r="A9263" s="53" t="s">
        <v>1370</v>
      </c>
      <c r="B9263" s="57">
        <v>45689</v>
      </c>
      <c r="C9263" s="59">
        <v>1701370.31</v>
      </c>
      <c r="D9263" s="60">
        <v>0</v>
      </c>
      <c r="E9263" s="54">
        <v>25520.55</v>
      </c>
      <c r="F9263" s="54">
        <v>27777.65</v>
      </c>
      <c r="G9263" s="55">
        <v>1.0880000000000001</v>
      </c>
      <c r="H9263" s="53">
        <v>0</v>
      </c>
      <c r="I9263" s="53" t="s">
        <v>1408</v>
      </c>
    </row>
    <row r="9264" spans="1:9" ht="17.399999999999999" x14ac:dyDescent="0.3">
      <c r="A9264" s="53" t="s">
        <v>1370</v>
      </c>
      <c r="B9264" s="57">
        <v>45717</v>
      </c>
      <c r="C9264" s="59">
        <v>1653403.37</v>
      </c>
      <c r="D9264" s="60">
        <v>0</v>
      </c>
      <c r="E9264" s="54">
        <v>24801.05</v>
      </c>
      <c r="F9264" s="54">
        <v>25992.2</v>
      </c>
      <c r="G9264" s="55">
        <v>1.048</v>
      </c>
      <c r="H9264" s="53">
        <v>0</v>
      </c>
      <c r="I9264" s="53" t="s">
        <v>1408</v>
      </c>
    </row>
    <row r="9265" spans="1:9" ht="17.399999999999999" x14ac:dyDescent="0.3">
      <c r="A9265" s="53" t="s">
        <v>1370</v>
      </c>
      <c r="B9265" s="57">
        <v>45748</v>
      </c>
      <c r="C9265" s="59">
        <v>1606241.93</v>
      </c>
      <c r="D9265" s="60">
        <v>0</v>
      </c>
      <c r="E9265" s="54">
        <v>24093.63</v>
      </c>
      <c r="F9265" s="54">
        <v>24662.75</v>
      </c>
      <c r="G9265" s="55">
        <v>1.024</v>
      </c>
      <c r="H9265" s="53">
        <v>0</v>
      </c>
      <c r="I9265" s="53" t="s">
        <v>1408</v>
      </c>
    </row>
    <row r="9266" spans="1:9" ht="17.399999999999999" x14ac:dyDescent="0.3">
      <c r="A9266" s="53" t="s">
        <v>1370</v>
      </c>
      <c r="B9266" s="57">
        <v>45778</v>
      </c>
      <c r="C9266" s="59">
        <v>1562974.22</v>
      </c>
      <c r="D9266" s="60">
        <v>65</v>
      </c>
      <c r="E9266" s="54">
        <v>23444.61</v>
      </c>
      <c r="F9266" s="54">
        <v>12853.1</v>
      </c>
      <c r="G9266" s="55">
        <v>0.54800000000000004</v>
      </c>
      <c r="H9266" s="53">
        <v>0</v>
      </c>
      <c r="I9266" s="53" t="s">
        <v>1411</v>
      </c>
    </row>
    <row r="9267" spans="1:9" ht="17.399999999999999" x14ac:dyDescent="0.3">
      <c r="A9267" s="53" t="s">
        <v>1370</v>
      </c>
      <c r="B9267" s="57">
        <v>45809</v>
      </c>
      <c r="C9267" s="59">
        <v>1517115.79</v>
      </c>
      <c r="D9267" s="60">
        <v>15</v>
      </c>
      <c r="E9267" s="54">
        <v>22756.74</v>
      </c>
      <c r="F9267" s="54">
        <v>21717.9</v>
      </c>
      <c r="G9267" s="55">
        <v>0.95399999999999996</v>
      </c>
      <c r="H9267" s="53">
        <v>0</v>
      </c>
      <c r="I9267" s="53" t="s">
        <v>1408</v>
      </c>
    </row>
    <row r="9268" spans="1:9" ht="17.399999999999999" x14ac:dyDescent="0.3">
      <c r="A9268" s="53" t="s">
        <v>1370</v>
      </c>
      <c r="B9268" s="57">
        <v>45839</v>
      </c>
      <c r="C9268" s="59">
        <v>1470031.61</v>
      </c>
      <c r="D9268" s="60">
        <v>35</v>
      </c>
      <c r="E9268" s="54">
        <v>22050.47</v>
      </c>
      <c r="F9268" s="54">
        <v>10176.799999999999</v>
      </c>
      <c r="G9268" s="55">
        <v>0.46200000000000002</v>
      </c>
      <c r="H9268" s="53">
        <v>0</v>
      </c>
      <c r="I9268" s="53" t="s">
        <v>1410</v>
      </c>
    </row>
    <row r="9269" spans="1:9" ht="17.399999999999999" x14ac:dyDescent="0.3">
      <c r="A9269" s="53" t="s">
        <v>1370</v>
      </c>
      <c r="B9269" s="57">
        <v>45870</v>
      </c>
      <c r="C9269" s="59">
        <v>1422343.33</v>
      </c>
      <c r="D9269" s="60">
        <v>15</v>
      </c>
      <c r="E9269" s="54">
        <v>21335.15</v>
      </c>
      <c r="F9269" s="54">
        <v>20842.07</v>
      </c>
      <c r="G9269" s="55">
        <v>0.97699999999999998</v>
      </c>
      <c r="H9269" s="53">
        <v>0</v>
      </c>
      <c r="I9269" s="53" t="s">
        <v>1408</v>
      </c>
    </row>
    <row r="9270" spans="1:9" ht="17.399999999999999" x14ac:dyDescent="0.3">
      <c r="A9270" s="53" t="s">
        <v>1370</v>
      </c>
      <c r="B9270" s="57">
        <v>45901</v>
      </c>
      <c r="C9270" s="59">
        <v>1379065.23</v>
      </c>
      <c r="D9270" s="60">
        <v>15</v>
      </c>
      <c r="E9270" s="54">
        <v>20685.98</v>
      </c>
      <c r="F9270" s="54">
        <v>21830.51</v>
      </c>
      <c r="G9270" s="55">
        <v>1.0549999999999999</v>
      </c>
      <c r="H9270" s="53">
        <v>0</v>
      </c>
      <c r="I9270" s="53" t="s">
        <v>1408</v>
      </c>
    </row>
    <row r="9271" spans="1:9" ht="17.399999999999999" x14ac:dyDescent="0.3">
      <c r="A9271" s="53" t="s">
        <v>1370</v>
      </c>
      <c r="B9271" s="57">
        <v>45931</v>
      </c>
      <c r="C9271" s="59">
        <v>1337046.1100000001</v>
      </c>
      <c r="D9271" s="60">
        <v>15</v>
      </c>
      <c r="E9271" s="54">
        <v>20055.689999999999</v>
      </c>
      <c r="F9271" s="54">
        <v>20246.169999999998</v>
      </c>
      <c r="G9271" s="55">
        <v>1.0089999999999999</v>
      </c>
      <c r="H9271" s="53">
        <v>0</v>
      </c>
      <c r="I9271" s="53" t="s">
        <v>1408</v>
      </c>
    </row>
    <row r="9272" spans="1:9" ht="17.399999999999999" x14ac:dyDescent="0.3">
      <c r="A9272" s="53" t="s">
        <v>1370</v>
      </c>
      <c r="B9272" s="57">
        <v>45962</v>
      </c>
      <c r="C9272" s="59">
        <v>1296941.71</v>
      </c>
      <c r="D9272" s="60">
        <v>0</v>
      </c>
      <c r="E9272" s="54">
        <v>19454.13</v>
      </c>
      <c r="F9272" s="54">
        <v>19401.830000000002</v>
      </c>
      <c r="G9272" s="55">
        <v>0.997</v>
      </c>
      <c r="H9272" s="53">
        <v>0</v>
      </c>
      <c r="I9272" s="53" t="s">
        <v>1408</v>
      </c>
    </row>
    <row r="9273" spans="1:9" ht="17.399999999999999" x14ac:dyDescent="0.3">
      <c r="A9273" s="53" t="s">
        <v>1370</v>
      </c>
      <c r="B9273" s="57">
        <v>45992</v>
      </c>
      <c r="C9273" s="59">
        <v>1257331.55</v>
      </c>
      <c r="D9273" s="60">
        <v>185</v>
      </c>
      <c r="E9273" s="54">
        <v>18859.97</v>
      </c>
      <c r="F9273" s="54">
        <v>6578.52</v>
      </c>
      <c r="G9273" s="55">
        <v>0.34899999999999998</v>
      </c>
      <c r="H9273" s="53">
        <v>0</v>
      </c>
      <c r="I9273" s="53" t="s">
        <v>1409</v>
      </c>
    </row>
    <row r="9274" spans="1:9" ht="17.399999999999999" x14ac:dyDescent="0.3">
      <c r="A9274" s="53" t="s">
        <v>1371</v>
      </c>
      <c r="B9274" s="57">
        <v>45658</v>
      </c>
      <c r="C9274" s="59">
        <v>3587704.55</v>
      </c>
      <c r="D9274" s="60">
        <v>0</v>
      </c>
      <c r="E9274" s="54">
        <v>53815.57</v>
      </c>
      <c r="F9274" s="54">
        <v>52423.35</v>
      </c>
      <c r="G9274" s="55">
        <v>0.97399999999999998</v>
      </c>
      <c r="H9274" s="53">
        <v>0</v>
      </c>
      <c r="I9274" s="53" t="s">
        <v>1408</v>
      </c>
    </row>
    <row r="9275" spans="1:9" ht="17.399999999999999" x14ac:dyDescent="0.3">
      <c r="A9275" s="53" t="s">
        <v>1371</v>
      </c>
      <c r="B9275" s="57">
        <v>45689</v>
      </c>
      <c r="C9275" s="59">
        <v>3482566.82</v>
      </c>
      <c r="D9275" s="60">
        <v>0</v>
      </c>
      <c r="E9275" s="54">
        <v>52238.5</v>
      </c>
      <c r="F9275" s="54">
        <v>52945.35</v>
      </c>
      <c r="G9275" s="55">
        <v>1.014</v>
      </c>
      <c r="H9275" s="53">
        <v>0</v>
      </c>
      <c r="I9275" s="53" t="s">
        <v>1408</v>
      </c>
    </row>
    <row r="9276" spans="1:9" ht="17.399999999999999" x14ac:dyDescent="0.3">
      <c r="A9276" s="53" t="s">
        <v>1371</v>
      </c>
      <c r="B9276" s="57">
        <v>45717</v>
      </c>
      <c r="C9276" s="59">
        <v>3383910.42</v>
      </c>
      <c r="D9276" s="60">
        <v>65</v>
      </c>
      <c r="E9276" s="54">
        <v>50758.66</v>
      </c>
      <c r="F9276" s="54">
        <v>38108.699999999997</v>
      </c>
      <c r="G9276" s="55">
        <v>0.751</v>
      </c>
      <c r="H9276" s="53">
        <v>0</v>
      </c>
      <c r="I9276" s="53" t="s">
        <v>1411</v>
      </c>
    </row>
    <row r="9277" spans="1:9" ht="17.399999999999999" x14ac:dyDescent="0.3">
      <c r="A9277" s="53" t="s">
        <v>1371</v>
      </c>
      <c r="B9277" s="57">
        <v>45748</v>
      </c>
      <c r="C9277" s="59">
        <v>3273534.3</v>
      </c>
      <c r="D9277" s="60">
        <v>0</v>
      </c>
      <c r="E9277" s="54">
        <v>49103.01</v>
      </c>
      <c r="F9277" s="54">
        <v>56203.3</v>
      </c>
      <c r="G9277" s="55">
        <v>1.145</v>
      </c>
      <c r="H9277" s="53">
        <v>0</v>
      </c>
      <c r="I9277" s="53" t="s">
        <v>1408</v>
      </c>
    </row>
    <row r="9278" spans="1:9" ht="17.399999999999999" x14ac:dyDescent="0.3">
      <c r="A9278" s="53" t="s">
        <v>1371</v>
      </c>
      <c r="B9278" s="57">
        <v>45778</v>
      </c>
      <c r="C9278" s="59">
        <v>3176734.76</v>
      </c>
      <c r="D9278" s="60">
        <v>0</v>
      </c>
      <c r="E9278" s="54">
        <v>47651.02</v>
      </c>
      <c r="F9278" s="54">
        <v>46322.91</v>
      </c>
      <c r="G9278" s="55">
        <v>0.97199999999999998</v>
      </c>
      <c r="H9278" s="53">
        <v>0</v>
      </c>
      <c r="I9278" s="53" t="s">
        <v>1408</v>
      </c>
    </row>
    <row r="9279" spans="1:9" ht="17.399999999999999" x14ac:dyDescent="0.3">
      <c r="A9279" s="53" t="s">
        <v>1371</v>
      </c>
      <c r="B9279" s="57">
        <v>45809</v>
      </c>
      <c r="C9279" s="59">
        <v>3086910.1</v>
      </c>
      <c r="D9279" s="60">
        <v>0</v>
      </c>
      <c r="E9279" s="54">
        <v>46303.65</v>
      </c>
      <c r="F9279" s="54">
        <v>45738.57</v>
      </c>
      <c r="G9279" s="55">
        <v>0.98799999999999999</v>
      </c>
      <c r="H9279" s="53">
        <v>0</v>
      </c>
      <c r="I9279" s="53" t="s">
        <v>1408</v>
      </c>
    </row>
    <row r="9280" spans="1:9" ht="17.399999999999999" x14ac:dyDescent="0.3">
      <c r="A9280" s="53" t="s">
        <v>1371</v>
      </c>
      <c r="B9280" s="57">
        <v>45839</v>
      </c>
      <c r="C9280" s="59">
        <v>3006573.14</v>
      </c>
      <c r="D9280" s="60">
        <v>0</v>
      </c>
      <c r="E9280" s="54">
        <v>45098.6</v>
      </c>
      <c r="F9280" s="54">
        <v>50260.73</v>
      </c>
      <c r="G9280" s="55">
        <v>1.1140000000000001</v>
      </c>
      <c r="H9280" s="53">
        <v>0</v>
      </c>
      <c r="I9280" s="53" t="s">
        <v>1408</v>
      </c>
    </row>
    <row r="9281" spans="1:9" ht="17.399999999999999" x14ac:dyDescent="0.3">
      <c r="A9281" s="53" t="s">
        <v>1371</v>
      </c>
      <c r="B9281" s="57">
        <v>45870</v>
      </c>
      <c r="C9281" s="59">
        <v>2914622.87</v>
      </c>
      <c r="D9281" s="60">
        <v>0</v>
      </c>
      <c r="E9281" s="54">
        <v>43719.34</v>
      </c>
      <c r="F9281" s="54">
        <v>41542.07</v>
      </c>
      <c r="G9281" s="55">
        <v>0.95</v>
      </c>
      <c r="H9281" s="53">
        <v>0</v>
      </c>
      <c r="I9281" s="53" t="s">
        <v>1408</v>
      </c>
    </row>
    <row r="9282" spans="1:9" ht="17.399999999999999" x14ac:dyDescent="0.3">
      <c r="A9282" s="53" t="s">
        <v>1371</v>
      </c>
      <c r="B9282" s="57">
        <v>45901</v>
      </c>
      <c r="C9282" s="59">
        <v>2826588.05</v>
      </c>
      <c r="D9282" s="60">
        <v>35</v>
      </c>
      <c r="E9282" s="54">
        <v>42398.82</v>
      </c>
      <c r="F9282" s="54">
        <v>33340.31</v>
      </c>
      <c r="G9282" s="55">
        <v>0.78600000000000003</v>
      </c>
      <c r="H9282" s="53">
        <v>0</v>
      </c>
      <c r="I9282" s="53" t="s">
        <v>1410</v>
      </c>
    </row>
    <row r="9283" spans="1:9" ht="17.399999999999999" x14ac:dyDescent="0.3">
      <c r="A9283" s="53" t="s">
        <v>1371</v>
      </c>
      <c r="B9283" s="57">
        <v>45931</v>
      </c>
      <c r="C9283" s="59">
        <v>2752380.06</v>
      </c>
      <c r="D9283" s="60">
        <v>15</v>
      </c>
      <c r="E9283" s="54">
        <v>41285.699999999997</v>
      </c>
      <c r="F9283" s="54">
        <v>47331.92</v>
      </c>
      <c r="G9283" s="55">
        <v>1.1459999999999999</v>
      </c>
      <c r="H9283" s="53">
        <v>0</v>
      </c>
      <c r="I9283" s="53" t="s">
        <v>1408</v>
      </c>
    </row>
    <row r="9284" spans="1:9" ht="17.399999999999999" x14ac:dyDescent="0.3">
      <c r="A9284" s="53" t="s">
        <v>1371</v>
      </c>
      <c r="B9284" s="57">
        <v>45962</v>
      </c>
      <c r="C9284" s="59">
        <v>2670350.04</v>
      </c>
      <c r="D9284" s="60">
        <v>15</v>
      </c>
      <c r="E9284" s="54">
        <v>40055.25</v>
      </c>
      <c r="F9284" s="54">
        <v>40091.35</v>
      </c>
      <c r="G9284" s="55">
        <v>1.0009999999999999</v>
      </c>
      <c r="H9284" s="53">
        <v>0</v>
      </c>
      <c r="I9284" s="53" t="s">
        <v>1408</v>
      </c>
    </row>
    <row r="9285" spans="1:9" ht="17.399999999999999" x14ac:dyDescent="0.3">
      <c r="A9285" s="53" t="s">
        <v>1371</v>
      </c>
      <c r="B9285" s="57">
        <v>45992</v>
      </c>
      <c r="C9285" s="59">
        <v>2582421.09</v>
      </c>
      <c r="D9285" s="60">
        <v>0</v>
      </c>
      <c r="E9285" s="54">
        <v>38736.32</v>
      </c>
      <c r="F9285" s="54">
        <v>40588.46</v>
      </c>
      <c r="G9285" s="55">
        <v>1.048</v>
      </c>
      <c r="H9285" s="53">
        <v>0</v>
      </c>
      <c r="I9285" s="53" t="s">
        <v>1408</v>
      </c>
    </row>
    <row r="9286" spans="1:9" ht="17.399999999999999" x14ac:dyDescent="0.3">
      <c r="A9286" s="53" t="s">
        <v>1372</v>
      </c>
      <c r="B9286" s="57">
        <v>45658</v>
      </c>
      <c r="C9286" s="59">
        <v>1507154.2</v>
      </c>
      <c r="D9286" s="60">
        <v>0</v>
      </c>
      <c r="E9286" s="54">
        <v>22607.31</v>
      </c>
      <c r="F9286" s="54">
        <v>23658.01</v>
      </c>
      <c r="G9286" s="55">
        <v>1.046</v>
      </c>
      <c r="H9286" s="53">
        <v>0</v>
      </c>
      <c r="I9286" s="53" t="s">
        <v>1408</v>
      </c>
    </row>
    <row r="9287" spans="1:9" ht="17.399999999999999" x14ac:dyDescent="0.3">
      <c r="A9287" s="53" t="s">
        <v>1372</v>
      </c>
      <c r="B9287" s="57">
        <v>45689</v>
      </c>
      <c r="C9287" s="59">
        <v>1465727.58</v>
      </c>
      <c r="D9287" s="60">
        <v>15</v>
      </c>
      <c r="E9287" s="54">
        <v>21985.91</v>
      </c>
      <c r="F9287" s="54">
        <v>23012.37</v>
      </c>
      <c r="G9287" s="55">
        <v>1.0469999999999999</v>
      </c>
      <c r="H9287" s="53">
        <v>0</v>
      </c>
      <c r="I9287" s="53" t="s">
        <v>1408</v>
      </c>
    </row>
    <row r="9288" spans="1:9" ht="17.399999999999999" x14ac:dyDescent="0.3">
      <c r="A9288" s="53" t="s">
        <v>1372</v>
      </c>
      <c r="B9288" s="57">
        <v>45717</v>
      </c>
      <c r="C9288" s="59">
        <v>1424306.71</v>
      </c>
      <c r="D9288" s="60">
        <v>35</v>
      </c>
      <c r="E9288" s="54">
        <v>21364.6</v>
      </c>
      <c r="F9288" s="54">
        <v>9493.86</v>
      </c>
      <c r="G9288" s="55">
        <v>0.44400000000000001</v>
      </c>
      <c r="H9288" s="53">
        <v>0</v>
      </c>
      <c r="I9288" s="53" t="s">
        <v>1410</v>
      </c>
    </row>
    <row r="9289" spans="1:9" ht="17.399999999999999" x14ac:dyDescent="0.3">
      <c r="A9289" s="53" t="s">
        <v>1372</v>
      </c>
      <c r="B9289" s="57">
        <v>45748</v>
      </c>
      <c r="C9289" s="59">
        <v>1382812.15</v>
      </c>
      <c r="D9289" s="60">
        <v>0</v>
      </c>
      <c r="E9289" s="54">
        <v>20742.18</v>
      </c>
      <c r="F9289" s="54">
        <v>23506.85</v>
      </c>
      <c r="G9289" s="55">
        <v>1.133</v>
      </c>
      <c r="H9289" s="53">
        <v>0</v>
      </c>
      <c r="I9289" s="53" t="s">
        <v>1408</v>
      </c>
    </row>
    <row r="9290" spans="1:9" ht="17.399999999999999" x14ac:dyDescent="0.3">
      <c r="A9290" s="53" t="s">
        <v>1372</v>
      </c>
      <c r="B9290" s="57">
        <v>45778</v>
      </c>
      <c r="C9290" s="59">
        <v>1339119.8500000001</v>
      </c>
      <c r="D9290" s="60">
        <v>0</v>
      </c>
      <c r="E9290" s="54">
        <v>20086.8</v>
      </c>
      <c r="F9290" s="54">
        <v>20270.240000000002</v>
      </c>
      <c r="G9290" s="55">
        <v>1.0089999999999999</v>
      </c>
      <c r="H9290" s="53">
        <v>0</v>
      </c>
      <c r="I9290" s="53" t="s">
        <v>1408</v>
      </c>
    </row>
    <row r="9291" spans="1:9" ht="17.399999999999999" x14ac:dyDescent="0.3">
      <c r="A9291" s="53" t="s">
        <v>1372</v>
      </c>
      <c r="B9291" s="57">
        <v>45809</v>
      </c>
      <c r="C9291" s="59">
        <v>1297862.48</v>
      </c>
      <c r="D9291" s="60">
        <v>0</v>
      </c>
      <c r="E9291" s="54">
        <v>19467.939999999999</v>
      </c>
      <c r="F9291" s="54">
        <v>19522.349999999999</v>
      </c>
      <c r="G9291" s="55">
        <v>1.0029999999999999</v>
      </c>
      <c r="H9291" s="53">
        <v>0</v>
      </c>
      <c r="I9291" s="53" t="s">
        <v>1408</v>
      </c>
    </row>
    <row r="9292" spans="1:9" ht="17.399999999999999" x14ac:dyDescent="0.3">
      <c r="A9292" s="53" t="s">
        <v>1372</v>
      </c>
      <c r="B9292" s="57">
        <v>45839</v>
      </c>
      <c r="C9292" s="59">
        <v>1256337.1100000001</v>
      </c>
      <c r="D9292" s="60">
        <v>15</v>
      </c>
      <c r="E9292" s="54">
        <v>18845.060000000001</v>
      </c>
      <c r="F9292" s="54">
        <v>19091.150000000001</v>
      </c>
      <c r="G9292" s="55">
        <v>1.0129999999999999</v>
      </c>
      <c r="H9292" s="53">
        <v>0</v>
      </c>
      <c r="I9292" s="53" t="s">
        <v>1408</v>
      </c>
    </row>
    <row r="9293" spans="1:9" ht="17.399999999999999" x14ac:dyDescent="0.3">
      <c r="A9293" s="53" t="s">
        <v>1372</v>
      </c>
      <c r="B9293" s="57">
        <v>45870</v>
      </c>
      <c r="C9293" s="59">
        <v>1219107.22</v>
      </c>
      <c r="D9293" s="60">
        <v>0</v>
      </c>
      <c r="E9293" s="54">
        <v>18286.61</v>
      </c>
      <c r="F9293" s="54">
        <v>19360.240000000002</v>
      </c>
      <c r="G9293" s="55">
        <v>1.0589999999999999</v>
      </c>
      <c r="H9293" s="53">
        <v>0</v>
      </c>
      <c r="I9293" s="53" t="s">
        <v>1408</v>
      </c>
    </row>
    <row r="9294" spans="1:9" ht="17.399999999999999" x14ac:dyDescent="0.3">
      <c r="A9294" s="53" t="s">
        <v>1372</v>
      </c>
      <c r="B9294" s="57">
        <v>45901</v>
      </c>
      <c r="C9294" s="59">
        <v>1180491.24</v>
      </c>
      <c r="D9294" s="60">
        <v>35</v>
      </c>
      <c r="E9294" s="54">
        <v>17707.37</v>
      </c>
      <c r="F9294" s="54">
        <v>11739.93</v>
      </c>
      <c r="G9294" s="55">
        <v>0.66300000000000003</v>
      </c>
      <c r="H9294" s="53">
        <v>0</v>
      </c>
      <c r="I9294" s="53" t="s">
        <v>1410</v>
      </c>
    </row>
    <row r="9295" spans="1:9" ht="17.399999999999999" x14ac:dyDescent="0.3">
      <c r="A9295" s="53" t="s">
        <v>1372</v>
      </c>
      <c r="B9295" s="57">
        <v>45931</v>
      </c>
      <c r="C9295" s="59">
        <v>1143965.81</v>
      </c>
      <c r="D9295" s="60">
        <v>0</v>
      </c>
      <c r="E9295" s="54">
        <v>17159.490000000002</v>
      </c>
      <c r="F9295" s="54">
        <v>19263.689999999999</v>
      </c>
      <c r="G9295" s="55">
        <v>1.123</v>
      </c>
      <c r="H9295" s="53">
        <v>0</v>
      </c>
      <c r="I9295" s="53" t="s">
        <v>1408</v>
      </c>
    </row>
    <row r="9296" spans="1:9" ht="17.399999999999999" x14ac:dyDescent="0.3">
      <c r="A9296" s="53" t="s">
        <v>1372</v>
      </c>
      <c r="B9296" s="57">
        <v>45962</v>
      </c>
      <c r="C9296" s="59">
        <v>1113840.02</v>
      </c>
      <c r="D9296" s="60">
        <v>0</v>
      </c>
      <c r="E9296" s="54">
        <v>16707.599999999999</v>
      </c>
      <c r="F9296" s="54">
        <v>17345.14</v>
      </c>
      <c r="G9296" s="55">
        <v>1.038</v>
      </c>
      <c r="H9296" s="53">
        <v>0</v>
      </c>
      <c r="I9296" s="53" t="s">
        <v>1408</v>
      </c>
    </row>
    <row r="9297" spans="1:9" ht="17.399999999999999" x14ac:dyDescent="0.3">
      <c r="A9297" s="53" t="s">
        <v>1372</v>
      </c>
      <c r="B9297" s="57">
        <v>45992</v>
      </c>
      <c r="C9297" s="59">
        <v>1084509.33</v>
      </c>
      <c r="D9297" s="60">
        <v>0</v>
      </c>
      <c r="E9297" s="54">
        <v>16267.64</v>
      </c>
      <c r="F9297" s="54">
        <v>17010.59</v>
      </c>
      <c r="G9297" s="55">
        <v>1.046</v>
      </c>
      <c r="H9297" s="53">
        <v>0</v>
      </c>
      <c r="I9297" s="53" t="s">
        <v>1408</v>
      </c>
    </row>
    <row r="9298" spans="1:9" ht="17.399999999999999" x14ac:dyDescent="0.3">
      <c r="A9298" s="53" t="s">
        <v>1374</v>
      </c>
      <c r="B9298" s="57">
        <v>45658</v>
      </c>
      <c r="C9298" s="59">
        <v>3638943.11</v>
      </c>
      <c r="D9298" s="60">
        <v>0</v>
      </c>
      <c r="E9298" s="54">
        <v>36389.43</v>
      </c>
      <c r="F9298" s="54">
        <v>37007.35</v>
      </c>
      <c r="G9298" s="55">
        <v>1.0169999999999999</v>
      </c>
      <c r="H9298" s="53">
        <v>0</v>
      </c>
      <c r="I9298" s="53" t="s">
        <v>1408</v>
      </c>
    </row>
    <row r="9299" spans="1:9" ht="17.399999999999999" x14ac:dyDescent="0.3">
      <c r="A9299" s="53" t="s">
        <v>1374</v>
      </c>
      <c r="B9299" s="57">
        <v>45689</v>
      </c>
      <c r="C9299" s="59">
        <v>3564923.03</v>
      </c>
      <c r="D9299" s="60">
        <v>35</v>
      </c>
      <c r="E9299" s="54">
        <v>35649.230000000003</v>
      </c>
      <c r="F9299" s="54">
        <v>22546.73</v>
      </c>
      <c r="G9299" s="55">
        <v>0.63200000000000001</v>
      </c>
      <c r="H9299" s="53">
        <v>0</v>
      </c>
      <c r="I9299" s="53" t="s">
        <v>1410</v>
      </c>
    </row>
    <row r="9300" spans="1:9" ht="17.399999999999999" x14ac:dyDescent="0.3">
      <c r="A9300" s="53" t="s">
        <v>1374</v>
      </c>
      <c r="B9300" s="57">
        <v>45717</v>
      </c>
      <c r="C9300" s="59">
        <v>3496416.7</v>
      </c>
      <c r="D9300" s="60">
        <v>0</v>
      </c>
      <c r="E9300" s="54">
        <v>34964.17</v>
      </c>
      <c r="F9300" s="54">
        <v>36358.230000000003</v>
      </c>
      <c r="G9300" s="55">
        <v>1.04</v>
      </c>
      <c r="H9300" s="53">
        <v>0</v>
      </c>
      <c r="I9300" s="53" t="s">
        <v>1408</v>
      </c>
    </row>
    <row r="9301" spans="1:9" ht="17.399999999999999" x14ac:dyDescent="0.3">
      <c r="A9301" s="53" t="s">
        <v>1374</v>
      </c>
      <c r="B9301" s="57">
        <v>45748</v>
      </c>
      <c r="C9301" s="59">
        <v>3427465.78</v>
      </c>
      <c r="D9301" s="60">
        <v>0</v>
      </c>
      <c r="E9301" s="54">
        <v>34274.660000000003</v>
      </c>
      <c r="F9301" s="54">
        <v>35982.29</v>
      </c>
      <c r="G9301" s="55">
        <v>1.05</v>
      </c>
      <c r="H9301" s="53">
        <v>0</v>
      </c>
      <c r="I9301" s="53" t="s">
        <v>1408</v>
      </c>
    </row>
    <row r="9302" spans="1:9" ht="17.399999999999999" x14ac:dyDescent="0.3">
      <c r="A9302" s="53" t="s">
        <v>1374</v>
      </c>
      <c r="B9302" s="57">
        <v>45778</v>
      </c>
      <c r="C9302" s="59">
        <v>3361790.04</v>
      </c>
      <c r="D9302" s="60">
        <v>0</v>
      </c>
      <c r="E9302" s="54">
        <v>33617.9</v>
      </c>
      <c r="F9302" s="54">
        <v>33512.839999999997</v>
      </c>
      <c r="G9302" s="55">
        <v>0.997</v>
      </c>
      <c r="H9302" s="53">
        <v>0</v>
      </c>
      <c r="I9302" s="53" t="s">
        <v>1408</v>
      </c>
    </row>
    <row r="9303" spans="1:9" ht="17.399999999999999" x14ac:dyDescent="0.3">
      <c r="A9303" s="53" t="s">
        <v>1374</v>
      </c>
      <c r="B9303" s="57">
        <v>45809</v>
      </c>
      <c r="C9303" s="59">
        <v>3306246.2</v>
      </c>
      <c r="D9303" s="60">
        <v>0</v>
      </c>
      <c r="E9303" s="54">
        <v>33062.46</v>
      </c>
      <c r="F9303" s="54">
        <v>36241.589999999997</v>
      </c>
      <c r="G9303" s="55">
        <v>1.0960000000000001</v>
      </c>
      <c r="H9303" s="53">
        <v>0</v>
      </c>
      <c r="I9303" s="53" t="s">
        <v>1408</v>
      </c>
    </row>
    <row r="9304" spans="1:9" ht="17.399999999999999" x14ac:dyDescent="0.3">
      <c r="A9304" s="53" t="s">
        <v>1374</v>
      </c>
      <c r="B9304" s="57">
        <v>45839</v>
      </c>
      <c r="C9304" s="59">
        <v>3250451.43</v>
      </c>
      <c r="D9304" s="60">
        <v>0</v>
      </c>
      <c r="E9304" s="54">
        <v>32504.51</v>
      </c>
      <c r="F9304" s="54">
        <v>35115.519999999997</v>
      </c>
      <c r="G9304" s="55">
        <v>1.08</v>
      </c>
      <c r="H9304" s="53">
        <v>0</v>
      </c>
      <c r="I9304" s="53" t="s">
        <v>1408</v>
      </c>
    </row>
    <row r="9305" spans="1:9" ht="17.399999999999999" x14ac:dyDescent="0.3">
      <c r="A9305" s="53" t="s">
        <v>1374</v>
      </c>
      <c r="B9305" s="57">
        <v>45870</v>
      </c>
      <c r="C9305" s="59">
        <v>3190137.03</v>
      </c>
      <c r="D9305" s="60">
        <v>0</v>
      </c>
      <c r="E9305" s="54">
        <v>31901.37</v>
      </c>
      <c r="F9305" s="54">
        <v>30996.51</v>
      </c>
      <c r="G9305" s="55">
        <v>0.97199999999999998</v>
      </c>
      <c r="H9305" s="53">
        <v>0</v>
      </c>
      <c r="I9305" s="53" t="s">
        <v>1408</v>
      </c>
    </row>
    <row r="9306" spans="1:9" ht="17.399999999999999" x14ac:dyDescent="0.3">
      <c r="A9306" s="53" t="s">
        <v>1374</v>
      </c>
      <c r="B9306" s="57">
        <v>45901</v>
      </c>
      <c r="C9306" s="59">
        <v>3127143.55</v>
      </c>
      <c r="D9306" s="60">
        <v>0</v>
      </c>
      <c r="E9306" s="54">
        <v>31271.439999999999</v>
      </c>
      <c r="F9306" s="54">
        <v>35196.75</v>
      </c>
      <c r="G9306" s="55">
        <v>1.1259999999999999</v>
      </c>
      <c r="H9306" s="53">
        <v>0</v>
      </c>
      <c r="I9306" s="53" t="s">
        <v>1408</v>
      </c>
    </row>
    <row r="9307" spans="1:9" ht="17.399999999999999" x14ac:dyDescent="0.3">
      <c r="A9307" s="53" t="s">
        <v>1374</v>
      </c>
      <c r="B9307" s="57">
        <v>45931</v>
      </c>
      <c r="C9307" s="59">
        <v>3078220.33</v>
      </c>
      <c r="D9307" s="60">
        <v>0</v>
      </c>
      <c r="E9307" s="54">
        <v>30782.2</v>
      </c>
      <c r="F9307" s="54">
        <v>31625.84</v>
      </c>
      <c r="G9307" s="55">
        <v>1.0269999999999999</v>
      </c>
      <c r="H9307" s="53">
        <v>0</v>
      </c>
      <c r="I9307" s="53" t="s">
        <v>1408</v>
      </c>
    </row>
    <row r="9308" spans="1:9" ht="17.399999999999999" x14ac:dyDescent="0.3">
      <c r="A9308" s="53" t="s">
        <v>1374</v>
      </c>
      <c r="B9308" s="57">
        <v>45962</v>
      </c>
      <c r="C9308" s="59">
        <v>3019293.33</v>
      </c>
      <c r="D9308" s="60">
        <v>0</v>
      </c>
      <c r="E9308" s="54">
        <v>30192.93</v>
      </c>
      <c r="F9308" s="54">
        <v>34333.279999999999</v>
      </c>
      <c r="G9308" s="55">
        <v>1.137</v>
      </c>
      <c r="H9308" s="53">
        <v>0</v>
      </c>
      <c r="I9308" s="53" t="s">
        <v>1408</v>
      </c>
    </row>
    <row r="9309" spans="1:9" ht="17.399999999999999" x14ac:dyDescent="0.3">
      <c r="A9309" s="53" t="s">
        <v>1374</v>
      </c>
      <c r="B9309" s="57">
        <v>45992</v>
      </c>
      <c r="C9309" s="59">
        <v>2969094.11</v>
      </c>
      <c r="D9309" s="60">
        <v>65</v>
      </c>
      <c r="E9309" s="54">
        <v>29690.94</v>
      </c>
      <c r="F9309" s="54">
        <v>24870.25</v>
      </c>
      <c r="G9309" s="55">
        <v>0.83799999999999997</v>
      </c>
      <c r="H9309" s="53">
        <v>0</v>
      </c>
      <c r="I9309" s="53" t="s">
        <v>1411</v>
      </c>
    </row>
    <row r="9310" spans="1:9" ht="17.399999999999999" x14ac:dyDescent="0.3">
      <c r="A9310" s="53" t="s">
        <v>1376</v>
      </c>
      <c r="B9310" s="57">
        <v>45658</v>
      </c>
      <c r="C9310" s="59">
        <v>299579.53000000003</v>
      </c>
      <c r="D9310" s="60">
        <v>0</v>
      </c>
      <c r="E9310" s="54">
        <v>4493.6899999999996</v>
      </c>
      <c r="F9310" s="54">
        <v>4986.32</v>
      </c>
      <c r="G9310" s="55">
        <v>1.1100000000000001</v>
      </c>
      <c r="H9310" s="53">
        <v>0</v>
      </c>
      <c r="I9310" s="53" t="s">
        <v>1408</v>
      </c>
    </row>
    <row r="9311" spans="1:9" ht="17.399999999999999" x14ac:dyDescent="0.3">
      <c r="A9311" s="53" t="s">
        <v>1376</v>
      </c>
      <c r="B9311" s="57">
        <v>45689</v>
      </c>
      <c r="C9311" s="59">
        <v>291657.51</v>
      </c>
      <c r="D9311" s="60">
        <v>0</v>
      </c>
      <c r="E9311" s="54">
        <v>4374.8599999999997</v>
      </c>
      <c r="F9311" s="54">
        <v>4399.43</v>
      </c>
      <c r="G9311" s="55">
        <v>1.006</v>
      </c>
      <c r="H9311" s="53">
        <v>0</v>
      </c>
      <c r="I9311" s="53" t="s">
        <v>1408</v>
      </c>
    </row>
    <row r="9312" spans="1:9" ht="17.399999999999999" x14ac:dyDescent="0.3">
      <c r="A9312" s="53" t="s">
        <v>1376</v>
      </c>
      <c r="B9312" s="57">
        <v>45717</v>
      </c>
      <c r="C9312" s="59">
        <v>282477.48</v>
      </c>
      <c r="D9312" s="60">
        <v>0</v>
      </c>
      <c r="E9312" s="54">
        <v>4237.16</v>
      </c>
      <c r="F9312" s="54">
        <v>4054.64</v>
      </c>
      <c r="G9312" s="55">
        <v>0.95699999999999996</v>
      </c>
      <c r="H9312" s="53">
        <v>0</v>
      </c>
      <c r="I9312" s="53" t="s">
        <v>1408</v>
      </c>
    </row>
    <row r="9313" spans="1:9" ht="17.399999999999999" x14ac:dyDescent="0.3">
      <c r="A9313" s="53" t="s">
        <v>1376</v>
      </c>
      <c r="B9313" s="57">
        <v>45748</v>
      </c>
      <c r="C9313" s="59">
        <v>273261.90999999997</v>
      </c>
      <c r="D9313" s="60">
        <v>0</v>
      </c>
      <c r="E9313" s="54">
        <v>4098.93</v>
      </c>
      <c r="F9313" s="54">
        <v>4187.0600000000004</v>
      </c>
      <c r="G9313" s="55">
        <v>1.022</v>
      </c>
      <c r="H9313" s="53">
        <v>0</v>
      </c>
      <c r="I9313" s="53" t="s">
        <v>1408</v>
      </c>
    </row>
    <row r="9314" spans="1:9" ht="17.399999999999999" x14ac:dyDescent="0.3">
      <c r="A9314" s="53" t="s">
        <v>1376</v>
      </c>
      <c r="B9314" s="57">
        <v>45778</v>
      </c>
      <c r="C9314" s="59">
        <v>264778.83</v>
      </c>
      <c r="D9314" s="60">
        <v>65</v>
      </c>
      <c r="E9314" s="54">
        <v>3971.68</v>
      </c>
      <c r="F9314" s="54">
        <v>2644.81</v>
      </c>
      <c r="G9314" s="55">
        <v>0.66600000000000004</v>
      </c>
      <c r="H9314" s="53">
        <v>0</v>
      </c>
      <c r="I9314" s="53" t="s">
        <v>1411</v>
      </c>
    </row>
    <row r="9315" spans="1:9" ht="17.399999999999999" x14ac:dyDescent="0.3">
      <c r="A9315" s="53" t="s">
        <v>1376</v>
      </c>
      <c r="B9315" s="57">
        <v>45809</v>
      </c>
      <c r="C9315" s="59">
        <v>256380.68</v>
      </c>
      <c r="D9315" s="60">
        <v>15</v>
      </c>
      <c r="E9315" s="54">
        <v>3845.71</v>
      </c>
      <c r="F9315" s="54">
        <v>4035.23</v>
      </c>
      <c r="G9315" s="55">
        <v>1.0489999999999999</v>
      </c>
      <c r="H9315" s="53">
        <v>0</v>
      </c>
      <c r="I9315" s="53" t="s">
        <v>1408</v>
      </c>
    </row>
    <row r="9316" spans="1:9" ht="17.399999999999999" x14ac:dyDescent="0.3">
      <c r="A9316" s="53" t="s">
        <v>1376</v>
      </c>
      <c r="B9316" s="57">
        <v>45839</v>
      </c>
      <c r="C9316" s="59">
        <v>248027.63</v>
      </c>
      <c r="D9316" s="60">
        <v>0</v>
      </c>
      <c r="E9316" s="54">
        <v>3720.41</v>
      </c>
      <c r="F9316" s="54">
        <v>3907.15</v>
      </c>
      <c r="G9316" s="55">
        <v>1.05</v>
      </c>
      <c r="H9316" s="53">
        <v>0</v>
      </c>
      <c r="I9316" s="53" t="s">
        <v>1408</v>
      </c>
    </row>
    <row r="9317" spans="1:9" ht="17.399999999999999" x14ac:dyDescent="0.3">
      <c r="A9317" s="53" t="s">
        <v>1376</v>
      </c>
      <c r="B9317" s="57">
        <v>45870</v>
      </c>
      <c r="C9317" s="59">
        <v>240211.81</v>
      </c>
      <c r="D9317" s="60">
        <v>15</v>
      </c>
      <c r="E9317" s="54">
        <v>3603.18</v>
      </c>
      <c r="F9317" s="54">
        <v>3663.06</v>
      </c>
      <c r="G9317" s="55">
        <v>1.0169999999999999</v>
      </c>
      <c r="H9317" s="53">
        <v>0</v>
      </c>
      <c r="I9317" s="53" t="s">
        <v>1408</v>
      </c>
    </row>
    <row r="9318" spans="1:9" ht="17.399999999999999" x14ac:dyDescent="0.3">
      <c r="A9318" s="53" t="s">
        <v>1376</v>
      </c>
      <c r="B9318" s="57">
        <v>45901</v>
      </c>
      <c r="C9318" s="59">
        <v>232371.32</v>
      </c>
      <c r="D9318" s="60">
        <v>0</v>
      </c>
      <c r="E9318" s="54">
        <v>3485.57</v>
      </c>
      <c r="F9318" s="54">
        <v>3912.62</v>
      </c>
      <c r="G9318" s="55">
        <v>1.123</v>
      </c>
      <c r="H9318" s="53">
        <v>0</v>
      </c>
      <c r="I9318" s="53" t="s">
        <v>1408</v>
      </c>
    </row>
    <row r="9319" spans="1:9" ht="17.399999999999999" x14ac:dyDescent="0.3">
      <c r="A9319" s="53" t="s">
        <v>1376</v>
      </c>
      <c r="B9319" s="57">
        <v>45931</v>
      </c>
      <c r="C9319" s="59">
        <v>225751.52</v>
      </c>
      <c r="D9319" s="60">
        <v>0</v>
      </c>
      <c r="E9319" s="54">
        <v>3386.27</v>
      </c>
      <c r="F9319" s="54">
        <v>3261.37</v>
      </c>
      <c r="G9319" s="55">
        <v>0.96299999999999997</v>
      </c>
      <c r="H9319" s="53">
        <v>0</v>
      </c>
      <c r="I9319" s="53" t="s">
        <v>1408</v>
      </c>
    </row>
    <row r="9320" spans="1:9" ht="17.399999999999999" x14ac:dyDescent="0.3">
      <c r="A9320" s="53" t="s">
        <v>1376</v>
      </c>
      <c r="B9320" s="57">
        <v>45962</v>
      </c>
      <c r="C9320" s="59">
        <v>219038.78</v>
      </c>
      <c r="D9320" s="60">
        <v>15</v>
      </c>
      <c r="E9320" s="54">
        <v>3285.58</v>
      </c>
      <c r="F9320" s="54">
        <v>3291.27</v>
      </c>
      <c r="G9320" s="55">
        <v>1.002</v>
      </c>
      <c r="H9320" s="53">
        <v>0</v>
      </c>
      <c r="I9320" s="53" t="s">
        <v>1408</v>
      </c>
    </row>
    <row r="9321" spans="1:9" ht="17.399999999999999" x14ac:dyDescent="0.3">
      <c r="A9321" s="53" t="s">
        <v>1376</v>
      </c>
      <c r="B9321" s="57">
        <v>45992</v>
      </c>
      <c r="C9321" s="59">
        <v>212496.53</v>
      </c>
      <c r="D9321" s="60">
        <v>0</v>
      </c>
      <c r="E9321" s="54">
        <v>3187.45</v>
      </c>
      <c r="F9321" s="54">
        <v>3049.45</v>
      </c>
      <c r="G9321" s="55">
        <v>0.95699999999999996</v>
      </c>
      <c r="H9321" s="53">
        <v>0</v>
      </c>
      <c r="I9321" s="53" t="s">
        <v>1408</v>
      </c>
    </row>
    <row r="9322" spans="1:9" ht="17.399999999999999" x14ac:dyDescent="0.3">
      <c r="A9322" s="53" t="s">
        <v>1377</v>
      </c>
      <c r="B9322" s="57">
        <v>45658</v>
      </c>
      <c r="C9322" s="59">
        <v>1364790.91</v>
      </c>
      <c r="D9322" s="60">
        <v>15</v>
      </c>
      <c r="E9322" s="54">
        <v>20471.86</v>
      </c>
      <c r="F9322" s="54">
        <v>21866.26</v>
      </c>
      <c r="G9322" s="55">
        <v>1.0680000000000001</v>
      </c>
      <c r="H9322" s="53">
        <v>0</v>
      </c>
      <c r="I9322" s="53" t="s">
        <v>1408</v>
      </c>
    </row>
    <row r="9323" spans="1:9" ht="17.399999999999999" x14ac:dyDescent="0.3">
      <c r="A9323" s="53" t="s">
        <v>1377</v>
      </c>
      <c r="B9323" s="57">
        <v>45689</v>
      </c>
      <c r="C9323" s="59">
        <v>1325652.2</v>
      </c>
      <c r="D9323" s="60">
        <v>95</v>
      </c>
      <c r="E9323" s="54">
        <v>19884.78</v>
      </c>
      <c r="F9323" s="54">
        <v>6255.6</v>
      </c>
      <c r="G9323" s="55">
        <v>0.315</v>
      </c>
      <c r="H9323" s="53">
        <v>0</v>
      </c>
      <c r="I9323" s="53" t="s">
        <v>1409</v>
      </c>
    </row>
    <row r="9324" spans="1:9" ht="17.399999999999999" x14ac:dyDescent="0.3">
      <c r="A9324" s="53" t="s">
        <v>1377</v>
      </c>
      <c r="B9324" s="57">
        <v>45717</v>
      </c>
      <c r="C9324" s="59">
        <v>1288311.58</v>
      </c>
      <c r="D9324" s="60">
        <v>35</v>
      </c>
      <c r="E9324" s="54">
        <v>19324.669999999998</v>
      </c>
      <c r="F9324" s="54">
        <v>16336.53</v>
      </c>
      <c r="G9324" s="55">
        <v>0.84499999999999997</v>
      </c>
      <c r="H9324" s="53">
        <v>0</v>
      </c>
      <c r="I9324" s="53" t="s">
        <v>1410</v>
      </c>
    </row>
    <row r="9325" spans="1:9" ht="17.399999999999999" x14ac:dyDescent="0.3">
      <c r="A9325" s="53" t="s">
        <v>1377</v>
      </c>
      <c r="B9325" s="57">
        <v>45748</v>
      </c>
      <c r="C9325" s="59">
        <v>1253214.94</v>
      </c>
      <c r="D9325" s="60">
        <v>0</v>
      </c>
      <c r="E9325" s="54">
        <v>18798.22</v>
      </c>
      <c r="F9325" s="54">
        <v>18740.98</v>
      </c>
      <c r="G9325" s="55">
        <v>0.997</v>
      </c>
      <c r="H9325" s="53">
        <v>0</v>
      </c>
      <c r="I9325" s="53" t="s">
        <v>1408</v>
      </c>
    </row>
    <row r="9326" spans="1:9" ht="17.399999999999999" x14ac:dyDescent="0.3">
      <c r="A9326" s="53" t="s">
        <v>1377</v>
      </c>
      <c r="B9326" s="57">
        <v>45778</v>
      </c>
      <c r="C9326" s="59">
        <v>1215309.76</v>
      </c>
      <c r="D9326" s="60">
        <v>0</v>
      </c>
      <c r="E9326" s="54">
        <v>18229.650000000001</v>
      </c>
      <c r="F9326" s="54">
        <v>19550.55</v>
      </c>
      <c r="G9326" s="55">
        <v>1.0720000000000001</v>
      </c>
      <c r="H9326" s="53">
        <v>0</v>
      </c>
      <c r="I9326" s="53" t="s">
        <v>1408</v>
      </c>
    </row>
    <row r="9327" spans="1:9" ht="17.399999999999999" x14ac:dyDescent="0.3">
      <c r="A9327" s="53" t="s">
        <v>1377</v>
      </c>
      <c r="B9327" s="57">
        <v>45809</v>
      </c>
      <c r="C9327" s="59">
        <v>1181302.29</v>
      </c>
      <c r="D9327" s="60">
        <v>35</v>
      </c>
      <c r="E9327" s="54">
        <v>17719.53</v>
      </c>
      <c r="F9327" s="54">
        <v>11067.58</v>
      </c>
      <c r="G9327" s="55">
        <v>0.625</v>
      </c>
      <c r="H9327" s="53">
        <v>0</v>
      </c>
      <c r="I9327" s="53" t="s">
        <v>1410</v>
      </c>
    </row>
    <row r="9328" spans="1:9" ht="17.399999999999999" x14ac:dyDescent="0.3">
      <c r="A9328" s="53" t="s">
        <v>1377</v>
      </c>
      <c r="B9328" s="57">
        <v>45839</v>
      </c>
      <c r="C9328" s="59">
        <v>1150506.1000000001</v>
      </c>
      <c r="D9328" s="60">
        <v>0</v>
      </c>
      <c r="E9328" s="54">
        <v>17257.59</v>
      </c>
      <c r="F9328" s="54">
        <v>19699.16</v>
      </c>
      <c r="G9328" s="55">
        <v>1.141</v>
      </c>
      <c r="H9328" s="53">
        <v>0</v>
      </c>
      <c r="I9328" s="53" t="s">
        <v>1408</v>
      </c>
    </row>
    <row r="9329" spans="1:9" ht="17.399999999999999" x14ac:dyDescent="0.3">
      <c r="A9329" s="53" t="s">
        <v>1377</v>
      </c>
      <c r="B9329" s="57">
        <v>45870</v>
      </c>
      <c r="C9329" s="59">
        <v>1118893.07</v>
      </c>
      <c r="D9329" s="60">
        <v>35</v>
      </c>
      <c r="E9329" s="54">
        <v>16783.400000000001</v>
      </c>
      <c r="F9329" s="54">
        <v>11765.88</v>
      </c>
      <c r="G9329" s="55">
        <v>0.70099999999999996</v>
      </c>
      <c r="H9329" s="53">
        <v>0</v>
      </c>
      <c r="I9329" s="53" t="s">
        <v>1410</v>
      </c>
    </row>
    <row r="9330" spans="1:9" ht="17.399999999999999" x14ac:dyDescent="0.3">
      <c r="A9330" s="53" t="s">
        <v>1377</v>
      </c>
      <c r="B9330" s="57">
        <v>45901</v>
      </c>
      <c r="C9330" s="59">
        <v>1087834.03</v>
      </c>
      <c r="D9330" s="60">
        <v>15</v>
      </c>
      <c r="E9330" s="54">
        <v>16317.51</v>
      </c>
      <c r="F9330" s="54">
        <v>17743.7</v>
      </c>
      <c r="G9330" s="55">
        <v>1.087</v>
      </c>
      <c r="H9330" s="53">
        <v>0</v>
      </c>
      <c r="I9330" s="53" t="s">
        <v>1408</v>
      </c>
    </row>
    <row r="9331" spans="1:9" ht="17.399999999999999" x14ac:dyDescent="0.3">
      <c r="A9331" s="53" t="s">
        <v>1377</v>
      </c>
      <c r="B9331" s="57">
        <v>45931</v>
      </c>
      <c r="C9331" s="59">
        <v>1055382.17</v>
      </c>
      <c r="D9331" s="60">
        <v>15</v>
      </c>
      <c r="E9331" s="54">
        <v>15830.73</v>
      </c>
      <c r="F9331" s="54">
        <v>15476.78</v>
      </c>
      <c r="G9331" s="55">
        <v>0.97799999999999998</v>
      </c>
      <c r="H9331" s="53">
        <v>0</v>
      </c>
      <c r="I9331" s="53" t="s">
        <v>1408</v>
      </c>
    </row>
    <row r="9332" spans="1:9" ht="17.399999999999999" x14ac:dyDescent="0.3">
      <c r="A9332" s="53" t="s">
        <v>1377</v>
      </c>
      <c r="B9332" s="57">
        <v>45962</v>
      </c>
      <c r="C9332" s="59">
        <v>1025518.12</v>
      </c>
      <c r="D9332" s="60">
        <v>0</v>
      </c>
      <c r="E9332" s="54">
        <v>15382.77</v>
      </c>
      <c r="F9332" s="54">
        <v>15555.33</v>
      </c>
      <c r="G9332" s="55">
        <v>1.0109999999999999</v>
      </c>
      <c r="H9332" s="53">
        <v>0</v>
      </c>
      <c r="I9332" s="53" t="s">
        <v>1408</v>
      </c>
    </row>
    <row r="9333" spans="1:9" ht="17.399999999999999" x14ac:dyDescent="0.3">
      <c r="A9333" s="53" t="s">
        <v>1377</v>
      </c>
      <c r="B9333" s="57">
        <v>45992</v>
      </c>
      <c r="C9333" s="59">
        <v>998236.55</v>
      </c>
      <c r="D9333" s="60">
        <v>15</v>
      </c>
      <c r="E9333" s="54">
        <v>14973.55</v>
      </c>
      <c r="F9333" s="54">
        <v>16343.4</v>
      </c>
      <c r="G9333" s="55">
        <v>1.091</v>
      </c>
      <c r="H9333" s="53">
        <v>0</v>
      </c>
      <c r="I9333" s="53" t="s">
        <v>1408</v>
      </c>
    </row>
    <row r="9334" spans="1:9" ht="17.399999999999999" x14ac:dyDescent="0.3">
      <c r="A9334" s="53" t="s">
        <v>1378</v>
      </c>
      <c r="B9334" s="57">
        <v>45658</v>
      </c>
      <c r="C9334" s="59">
        <v>1444977.41</v>
      </c>
      <c r="D9334" s="60">
        <v>0</v>
      </c>
      <c r="E9334" s="54">
        <v>21674.66</v>
      </c>
      <c r="F9334" s="54">
        <v>22417.67</v>
      </c>
      <c r="G9334" s="55">
        <v>1.034</v>
      </c>
      <c r="H9334" s="53">
        <v>0</v>
      </c>
      <c r="I9334" s="53" t="s">
        <v>1408</v>
      </c>
    </row>
    <row r="9335" spans="1:9" ht="17.399999999999999" x14ac:dyDescent="0.3">
      <c r="A9335" s="53" t="s">
        <v>1378</v>
      </c>
      <c r="B9335" s="57">
        <v>45689</v>
      </c>
      <c r="C9335" s="59">
        <v>1404871.18</v>
      </c>
      <c r="D9335" s="60">
        <v>0</v>
      </c>
      <c r="E9335" s="54">
        <v>21073.07</v>
      </c>
      <c r="F9335" s="54">
        <v>20449.080000000002</v>
      </c>
      <c r="G9335" s="55">
        <v>0.97</v>
      </c>
      <c r="H9335" s="53">
        <v>0</v>
      </c>
      <c r="I9335" s="53" t="s">
        <v>1408</v>
      </c>
    </row>
    <row r="9336" spans="1:9" ht="17.399999999999999" x14ac:dyDescent="0.3">
      <c r="A9336" s="53" t="s">
        <v>1378</v>
      </c>
      <c r="B9336" s="57">
        <v>45717</v>
      </c>
      <c r="C9336" s="59">
        <v>1367396.85</v>
      </c>
      <c r="D9336" s="60">
        <v>0</v>
      </c>
      <c r="E9336" s="54">
        <v>20510.95</v>
      </c>
      <c r="F9336" s="54">
        <v>20652.55</v>
      </c>
      <c r="G9336" s="55">
        <v>1.0069999999999999</v>
      </c>
      <c r="H9336" s="53">
        <v>0</v>
      </c>
      <c r="I9336" s="53" t="s">
        <v>1408</v>
      </c>
    </row>
    <row r="9337" spans="1:9" ht="17.399999999999999" x14ac:dyDescent="0.3">
      <c r="A9337" s="53" t="s">
        <v>1378</v>
      </c>
      <c r="B9337" s="57">
        <v>45748</v>
      </c>
      <c r="C9337" s="59">
        <v>1327389.6200000001</v>
      </c>
      <c r="D9337" s="60">
        <v>0</v>
      </c>
      <c r="E9337" s="54">
        <v>19910.84</v>
      </c>
      <c r="F9337" s="54">
        <v>22772.92</v>
      </c>
      <c r="G9337" s="55">
        <v>1.1439999999999999</v>
      </c>
      <c r="H9337" s="53">
        <v>0</v>
      </c>
      <c r="I9337" s="53" t="s">
        <v>1408</v>
      </c>
    </row>
    <row r="9338" spans="1:9" ht="17.399999999999999" x14ac:dyDescent="0.3">
      <c r="A9338" s="53" t="s">
        <v>1378</v>
      </c>
      <c r="B9338" s="57">
        <v>45778</v>
      </c>
      <c r="C9338" s="59">
        <v>1286453.8</v>
      </c>
      <c r="D9338" s="60">
        <v>0</v>
      </c>
      <c r="E9338" s="54">
        <v>19296.810000000001</v>
      </c>
      <c r="F9338" s="54">
        <v>19115.580000000002</v>
      </c>
      <c r="G9338" s="55">
        <v>0.99099999999999999</v>
      </c>
      <c r="H9338" s="53">
        <v>0</v>
      </c>
      <c r="I9338" s="53" t="s">
        <v>1408</v>
      </c>
    </row>
    <row r="9339" spans="1:9" ht="17.399999999999999" x14ac:dyDescent="0.3">
      <c r="A9339" s="53" t="s">
        <v>1378</v>
      </c>
      <c r="B9339" s="57">
        <v>45809</v>
      </c>
      <c r="C9339" s="59">
        <v>1247189.02</v>
      </c>
      <c r="D9339" s="60">
        <v>95</v>
      </c>
      <c r="E9339" s="54">
        <v>18707.84</v>
      </c>
      <c r="F9339" s="54">
        <v>4612.53</v>
      </c>
      <c r="G9339" s="55">
        <v>0.247</v>
      </c>
      <c r="H9339" s="53">
        <v>0</v>
      </c>
      <c r="I9339" s="53" t="s">
        <v>1409</v>
      </c>
    </row>
    <row r="9340" spans="1:9" ht="17.399999999999999" x14ac:dyDescent="0.3">
      <c r="A9340" s="53" t="s">
        <v>1378</v>
      </c>
      <c r="B9340" s="57">
        <v>45839</v>
      </c>
      <c r="C9340" s="59">
        <v>1209572.26</v>
      </c>
      <c r="D9340" s="60">
        <v>0</v>
      </c>
      <c r="E9340" s="54">
        <v>18143.580000000002</v>
      </c>
      <c r="F9340" s="54">
        <v>20302.5</v>
      </c>
      <c r="G9340" s="55">
        <v>1.119</v>
      </c>
      <c r="H9340" s="53">
        <v>0</v>
      </c>
      <c r="I9340" s="53" t="s">
        <v>1408</v>
      </c>
    </row>
    <row r="9341" spans="1:9" ht="17.399999999999999" x14ac:dyDescent="0.3">
      <c r="A9341" s="53" t="s">
        <v>1378</v>
      </c>
      <c r="B9341" s="57">
        <v>45870</v>
      </c>
      <c r="C9341" s="59">
        <v>1176941.58</v>
      </c>
      <c r="D9341" s="60">
        <v>0</v>
      </c>
      <c r="E9341" s="54">
        <v>17654.12</v>
      </c>
      <c r="F9341" s="54">
        <v>19060.89</v>
      </c>
      <c r="G9341" s="55">
        <v>1.08</v>
      </c>
      <c r="H9341" s="53">
        <v>0</v>
      </c>
      <c r="I9341" s="53" t="s">
        <v>1408</v>
      </c>
    </row>
    <row r="9342" spans="1:9" ht="17.399999999999999" x14ac:dyDescent="0.3">
      <c r="A9342" s="53" t="s">
        <v>1378</v>
      </c>
      <c r="B9342" s="57">
        <v>45901</v>
      </c>
      <c r="C9342" s="59">
        <v>1141310.23</v>
      </c>
      <c r="D9342" s="60">
        <v>0</v>
      </c>
      <c r="E9342" s="54">
        <v>17119.650000000001</v>
      </c>
      <c r="F9342" s="54">
        <v>18230.89</v>
      </c>
      <c r="G9342" s="55">
        <v>1.0649999999999999</v>
      </c>
      <c r="H9342" s="53">
        <v>0</v>
      </c>
      <c r="I9342" s="53" t="s">
        <v>1408</v>
      </c>
    </row>
    <row r="9343" spans="1:9" ht="17.399999999999999" x14ac:dyDescent="0.3">
      <c r="A9343" s="53" t="s">
        <v>1378</v>
      </c>
      <c r="B9343" s="57">
        <v>45931</v>
      </c>
      <c r="C9343" s="59">
        <v>1104217.48</v>
      </c>
      <c r="D9343" s="60">
        <v>35</v>
      </c>
      <c r="E9343" s="54">
        <v>16563.259999999998</v>
      </c>
      <c r="F9343" s="54">
        <v>9750.81</v>
      </c>
      <c r="G9343" s="55">
        <v>0.58899999999999997</v>
      </c>
      <c r="H9343" s="53">
        <v>0</v>
      </c>
      <c r="I9343" s="53" t="s">
        <v>1410</v>
      </c>
    </row>
    <row r="9344" spans="1:9" ht="17.399999999999999" x14ac:dyDescent="0.3">
      <c r="A9344" s="53" t="s">
        <v>1378</v>
      </c>
      <c r="B9344" s="57">
        <v>45962</v>
      </c>
      <c r="C9344" s="59">
        <v>1070551.3400000001</v>
      </c>
      <c r="D9344" s="60">
        <v>65</v>
      </c>
      <c r="E9344" s="54">
        <v>16058.27</v>
      </c>
      <c r="F9344" s="54">
        <v>10232.549999999999</v>
      </c>
      <c r="G9344" s="55">
        <v>0.63700000000000001</v>
      </c>
      <c r="H9344" s="53">
        <v>0</v>
      </c>
      <c r="I9344" s="53" t="s">
        <v>1411</v>
      </c>
    </row>
    <row r="9345" spans="1:9" ht="17.399999999999999" x14ac:dyDescent="0.3">
      <c r="A9345" s="53" t="s">
        <v>1378</v>
      </c>
      <c r="B9345" s="57">
        <v>45992</v>
      </c>
      <c r="C9345" s="59">
        <v>1036252.53</v>
      </c>
      <c r="D9345" s="60">
        <v>15</v>
      </c>
      <c r="E9345" s="54">
        <v>15543.79</v>
      </c>
      <c r="F9345" s="54">
        <v>15456.76</v>
      </c>
      <c r="G9345" s="55">
        <v>0.99399999999999999</v>
      </c>
      <c r="H9345" s="53">
        <v>0</v>
      </c>
      <c r="I9345" s="53" t="s">
        <v>1408</v>
      </c>
    </row>
    <row r="9346" spans="1:9" ht="17.399999999999999" x14ac:dyDescent="0.3">
      <c r="A9346" s="53" t="s">
        <v>1379</v>
      </c>
      <c r="B9346" s="57">
        <v>45658</v>
      </c>
      <c r="C9346" s="59">
        <v>64042236.210000001</v>
      </c>
      <c r="D9346" s="60">
        <v>0</v>
      </c>
      <c r="E9346" s="54">
        <v>640422.36</v>
      </c>
      <c r="F9346" s="54">
        <v>704109.34</v>
      </c>
      <c r="G9346" s="55">
        <v>1.099</v>
      </c>
      <c r="H9346" s="53">
        <v>0</v>
      </c>
      <c r="I9346" s="53" t="s">
        <v>1408</v>
      </c>
    </row>
    <row r="9347" spans="1:9" ht="17.399999999999999" x14ac:dyDescent="0.3">
      <c r="A9347" s="53" t="s">
        <v>1379</v>
      </c>
      <c r="B9347" s="57">
        <v>45689</v>
      </c>
      <c r="C9347" s="59">
        <v>62903408.75</v>
      </c>
      <c r="D9347" s="60">
        <v>0</v>
      </c>
      <c r="E9347" s="54">
        <v>629034.09</v>
      </c>
      <c r="F9347" s="54">
        <v>713492.27</v>
      </c>
      <c r="G9347" s="55">
        <v>1.1339999999999999</v>
      </c>
      <c r="H9347" s="53">
        <v>0</v>
      </c>
      <c r="I9347" s="53" t="s">
        <v>1408</v>
      </c>
    </row>
    <row r="9348" spans="1:9" ht="17.399999999999999" x14ac:dyDescent="0.3">
      <c r="A9348" s="53" t="s">
        <v>1379</v>
      </c>
      <c r="B9348" s="57">
        <v>45717</v>
      </c>
      <c r="C9348" s="59">
        <v>61923485.479999997</v>
      </c>
      <c r="D9348" s="60">
        <v>0</v>
      </c>
      <c r="E9348" s="54">
        <v>619234.85</v>
      </c>
      <c r="F9348" s="54">
        <v>709147.74</v>
      </c>
      <c r="G9348" s="55">
        <v>1.145</v>
      </c>
      <c r="H9348" s="53">
        <v>0</v>
      </c>
      <c r="I9348" s="53" t="s">
        <v>1408</v>
      </c>
    </row>
    <row r="9349" spans="1:9" ht="17.399999999999999" x14ac:dyDescent="0.3">
      <c r="A9349" s="53" t="s">
        <v>1379</v>
      </c>
      <c r="B9349" s="57">
        <v>45748</v>
      </c>
      <c r="C9349" s="59">
        <v>60938079.939999998</v>
      </c>
      <c r="D9349" s="60">
        <v>0</v>
      </c>
      <c r="E9349" s="54">
        <v>609380.80000000005</v>
      </c>
      <c r="F9349" s="54">
        <v>591251.14</v>
      </c>
      <c r="G9349" s="55">
        <v>0.97</v>
      </c>
      <c r="H9349" s="53">
        <v>0</v>
      </c>
      <c r="I9349" s="53" t="s">
        <v>1408</v>
      </c>
    </row>
    <row r="9350" spans="1:9" ht="17.399999999999999" x14ac:dyDescent="0.3">
      <c r="A9350" s="53" t="s">
        <v>1379</v>
      </c>
      <c r="B9350" s="57">
        <v>45778</v>
      </c>
      <c r="C9350" s="59">
        <v>59986835.07</v>
      </c>
      <c r="D9350" s="60">
        <v>0</v>
      </c>
      <c r="E9350" s="54">
        <v>599868.35</v>
      </c>
      <c r="F9350" s="54">
        <v>666873.27</v>
      </c>
      <c r="G9350" s="55">
        <v>1.1120000000000001</v>
      </c>
      <c r="H9350" s="53">
        <v>0</v>
      </c>
      <c r="I9350" s="53" t="s">
        <v>1408</v>
      </c>
    </row>
    <row r="9351" spans="1:9" ht="17.399999999999999" x14ac:dyDescent="0.3">
      <c r="A9351" s="53" t="s">
        <v>1379</v>
      </c>
      <c r="B9351" s="57">
        <v>45809</v>
      </c>
      <c r="C9351" s="59">
        <v>58817110.5</v>
      </c>
      <c r="D9351" s="60">
        <v>65</v>
      </c>
      <c r="E9351" s="54">
        <v>588171.1</v>
      </c>
      <c r="F9351" s="54">
        <v>394702.72</v>
      </c>
      <c r="G9351" s="55">
        <v>0.67100000000000004</v>
      </c>
      <c r="H9351" s="53">
        <v>0</v>
      </c>
      <c r="I9351" s="53" t="s">
        <v>1411</v>
      </c>
    </row>
    <row r="9352" spans="1:9" ht="17.399999999999999" x14ac:dyDescent="0.3">
      <c r="A9352" s="53" t="s">
        <v>1379</v>
      </c>
      <c r="B9352" s="57">
        <v>45839</v>
      </c>
      <c r="C9352" s="59">
        <v>57989266.530000001</v>
      </c>
      <c r="D9352" s="60">
        <v>0</v>
      </c>
      <c r="E9352" s="54">
        <v>579892.67000000004</v>
      </c>
      <c r="F9352" s="54">
        <v>638226.66</v>
      </c>
      <c r="G9352" s="55">
        <v>1.101</v>
      </c>
      <c r="H9352" s="53">
        <v>0</v>
      </c>
      <c r="I9352" s="53" t="s">
        <v>1408</v>
      </c>
    </row>
    <row r="9353" spans="1:9" ht="17.399999999999999" x14ac:dyDescent="0.3">
      <c r="A9353" s="53" t="s">
        <v>1379</v>
      </c>
      <c r="B9353" s="57">
        <v>45870</v>
      </c>
      <c r="C9353" s="59">
        <v>56866351.770000003</v>
      </c>
      <c r="D9353" s="60">
        <v>0</v>
      </c>
      <c r="E9353" s="54">
        <v>568663.52</v>
      </c>
      <c r="F9353" s="54">
        <v>604141.81000000006</v>
      </c>
      <c r="G9353" s="55">
        <v>1.0620000000000001</v>
      </c>
      <c r="H9353" s="53">
        <v>0</v>
      </c>
      <c r="I9353" s="53" t="s">
        <v>1408</v>
      </c>
    </row>
    <row r="9354" spans="1:9" ht="17.399999999999999" x14ac:dyDescent="0.3">
      <c r="A9354" s="53" t="s">
        <v>1379</v>
      </c>
      <c r="B9354" s="57">
        <v>45901</v>
      </c>
      <c r="C9354" s="59">
        <v>55899752.119999997</v>
      </c>
      <c r="D9354" s="60">
        <v>0</v>
      </c>
      <c r="E9354" s="54">
        <v>558997.52</v>
      </c>
      <c r="F9354" s="54">
        <v>576393.68000000005</v>
      </c>
      <c r="G9354" s="55">
        <v>1.0309999999999999</v>
      </c>
      <c r="H9354" s="53">
        <v>0</v>
      </c>
      <c r="I9354" s="53" t="s">
        <v>1408</v>
      </c>
    </row>
    <row r="9355" spans="1:9" ht="17.399999999999999" x14ac:dyDescent="0.3">
      <c r="A9355" s="53" t="s">
        <v>1379</v>
      </c>
      <c r="B9355" s="57">
        <v>45931</v>
      </c>
      <c r="C9355" s="59">
        <v>54919015.079999998</v>
      </c>
      <c r="D9355" s="60">
        <v>0</v>
      </c>
      <c r="E9355" s="54">
        <v>549190.15</v>
      </c>
      <c r="F9355" s="54">
        <v>530614.09</v>
      </c>
      <c r="G9355" s="55">
        <v>0.96599999999999997</v>
      </c>
      <c r="H9355" s="53">
        <v>0</v>
      </c>
      <c r="I9355" s="53" t="s">
        <v>1408</v>
      </c>
    </row>
    <row r="9356" spans="1:9" ht="17.399999999999999" x14ac:dyDescent="0.3">
      <c r="A9356" s="53" t="s">
        <v>1379</v>
      </c>
      <c r="B9356" s="57">
        <v>45962</v>
      </c>
      <c r="C9356" s="59">
        <v>54004667.280000001</v>
      </c>
      <c r="D9356" s="60">
        <v>0</v>
      </c>
      <c r="E9356" s="54">
        <v>540046.67000000004</v>
      </c>
      <c r="F9356" s="54">
        <v>521034.17</v>
      </c>
      <c r="G9356" s="55">
        <v>0.96499999999999997</v>
      </c>
      <c r="H9356" s="53">
        <v>0</v>
      </c>
      <c r="I9356" s="53" t="s">
        <v>1408</v>
      </c>
    </row>
    <row r="9357" spans="1:9" ht="17.399999999999999" x14ac:dyDescent="0.3">
      <c r="A9357" s="53" t="s">
        <v>1379</v>
      </c>
      <c r="B9357" s="57">
        <v>45992</v>
      </c>
      <c r="C9357" s="59">
        <v>53156850.890000001</v>
      </c>
      <c r="D9357" s="60">
        <v>0</v>
      </c>
      <c r="E9357" s="54">
        <v>531568.51</v>
      </c>
      <c r="F9357" s="54">
        <v>603364.18000000005</v>
      </c>
      <c r="G9357" s="55">
        <v>1.135</v>
      </c>
      <c r="H9357" s="53">
        <v>0</v>
      </c>
      <c r="I9357" s="53" t="s">
        <v>1408</v>
      </c>
    </row>
    <row r="9358" spans="1:9" ht="17.399999999999999" x14ac:dyDescent="0.3">
      <c r="A9358" s="53" t="s">
        <v>1381</v>
      </c>
      <c r="B9358" s="57">
        <v>45658</v>
      </c>
      <c r="C9358" s="59">
        <v>4514299.37</v>
      </c>
      <c r="D9358" s="60">
        <v>15</v>
      </c>
      <c r="E9358" s="54">
        <v>67714.490000000005</v>
      </c>
      <c r="F9358" s="54">
        <v>74055.679999999993</v>
      </c>
      <c r="G9358" s="55">
        <v>1.0940000000000001</v>
      </c>
      <c r="H9358" s="53">
        <v>0</v>
      </c>
      <c r="I9358" s="53" t="s">
        <v>1408</v>
      </c>
    </row>
    <row r="9359" spans="1:9" ht="17.399999999999999" x14ac:dyDescent="0.3">
      <c r="A9359" s="53" t="s">
        <v>1381</v>
      </c>
      <c r="B9359" s="57">
        <v>45689</v>
      </c>
      <c r="C9359" s="59">
        <v>4367781.68</v>
      </c>
      <c r="D9359" s="60">
        <v>0</v>
      </c>
      <c r="E9359" s="54">
        <v>65516.73</v>
      </c>
      <c r="F9359" s="54">
        <v>65112.97</v>
      </c>
      <c r="G9359" s="55">
        <v>0.99399999999999999</v>
      </c>
      <c r="H9359" s="53">
        <v>0</v>
      </c>
      <c r="I9359" s="53" t="s">
        <v>1408</v>
      </c>
    </row>
    <row r="9360" spans="1:9" ht="17.399999999999999" x14ac:dyDescent="0.3">
      <c r="A9360" s="53" t="s">
        <v>1381</v>
      </c>
      <c r="B9360" s="57">
        <v>45717</v>
      </c>
      <c r="C9360" s="59">
        <v>4248722.42</v>
      </c>
      <c r="D9360" s="60">
        <v>15</v>
      </c>
      <c r="E9360" s="54">
        <v>63730.84</v>
      </c>
      <c r="F9360" s="54">
        <v>63446.19</v>
      </c>
      <c r="G9360" s="55">
        <v>0.996</v>
      </c>
      <c r="H9360" s="53">
        <v>0</v>
      </c>
      <c r="I9360" s="53" t="s">
        <v>1408</v>
      </c>
    </row>
    <row r="9361" spans="1:9" ht="17.399999999999999" x14ac:dyDescent="0.3">
      <c r="A9361" s="53" t="s">
        <v>1381</v>
      </c>
      <c r="B9361" s="57">
        <v>45748</v>
      </c>
      <c r="C9361" s="59">
        <v>4125850.65</v>
      </c>
      <c r="D9361" s="60">
        <v>15</v>
      </c>
      <c r="E9361" s="54">
        <v>61887.76</v>
      </c>
      <c r="F9361" s="54">
        <v>70991.06</v>
      </c>
      <c r="G9361" s="55">
        <v>1.147</v>
      </c>
      <c r="H9361" s="53">
        <v>0</v>
      </c>
      <c r="I9361" s="53" t="s">
        <v>1408</v>
      </c>
    </row>
    <row r="9362" spans="1:9" ht="17.399999999999999" x14ac:dyDescent="0.3">
      <c r="A9362" s="53" t="s">
        <v>1381</v>
      </c>
      <c r="B9362" s="57">
        <v>45778</v>
      </c>
      <c r="C9362" s="59">
        <v>4015004.33</v>
      </c>
      <c r="D9362" s="60">
        <v>0</v>
      </c>
      <c r="E9362" s="54">
        <v>60225.06</v>
      </c>
      <c r="F9362" s="54">
        <v>67135.73</v>
      </c>
      <c r="G9362" s="55">
        <v>1.115</v>
      </c>
      <c r="H9362" s="53">
        <v>0</v>
      </c>
      <c r="I9362" s="53" t="s">
        <v>1408</v>
      </c>
    </row>
    <row r="9363" spans="1:9" ht="17.399999999999999" x14ac:dyDescent="0.3">
      <c r="A9363" s="53" t="s">
        <v>1381</v>
      </c>
      <c r="B9363" s="57">
        <v>45809</v>
      </c>
      <c r="C9363" s="59">
        <v>3882709.63</v>
      </c>
      <c r="D9363" s="60">
        <v>0</v>
      </c>
      <c r="E9363" s="54">
        <v>58240.639999999999</v>
      </c>
      <c r="F9363" s="54">
        <v>62610.07</v>
      </c>
      <c r="G9363" s="55">
        <v>1.075</v>
      </c>
      <c r="H9363" s="53">
        <v>0</v>
      </c>
      <c r="I9363" s="53" t="s">
        <v>1408</v>
      </c>
    </row>
    <row r="9364" spans="1:9" ht="17.399999999999999" x14ac:dyDescent="0.3">
      <c r="A9364" s="53" t="s">
        <v>1381</v>
      </c>
      <c r="B9364" s="57">
        <v>45839</v>
      </c>
      <c r="C9364" s="59">
        <v>3764053.35</v>
      </c>
      <c r="D9364" s="60">
        <v>35</v>
      </c>
      <c r="E9364" s="54">
        <v>56460.800000000003</v>
      </c>
      <c r="F9364" s="54">
        <v>48719.79</v>
      </c>
      <c r="G9364" s="55">
        <v>0.86299999999999999</v>
      </c>
      <c r="H9364" s="53">
        <v>0</v>
      </c>
      <c r="I9364" s="53" t="s">
        <v>1410</v>
      </c>
    </row>
    <row r="9365" spans="1:9" ht="17.399999999999999" x14ac:dyDescent="0.3">
      <c r="A9365" s="53" t="s">
        <v>1381</v>
      </c>
      <c r="B9365" s="57">
        <v>45870</v>
      </c>
      <c r="C9365" s="59">
        <v>3646063.26</v>
      </c>
      <c r="D9365" s="60">
        <v>0</v>
      </c>
      <c r="E9365" s="54">
        <v>54690.95</v>
      </c>
      <c r="F9365" s="54">
        <v>57574.44</v>
      </c>
      <c r="G9365" s="55">
        <v>1.0529999999999999</v>
      </c>
      <c r="H9365" s="53">
        <v>0</v>
      </c>
      <c r="I9365" s="53" t="s">
        <v>1408</v>
      </c>
    </row>
    <row r="9366" spans="1:9" ht="17.399999999999999" x14ac:dyDescent="0.3">
      <c r="A9366" s="53" t="s">
        <v>1381</v>
      </c>
      <c r="B9366" s="57">
        <v>45901</v>
      </c>
      <c r="C9366" s="59">
        <v>3531369.35</v>
      </c>
      <c r="D9366" s="60">
        <v>0</v>
      </c>
      <c r="E9366" s="54">
        <v>52970.54</v>
      </c>
      <c r="F9366" s="54">
        <v>53259.11</v>
      </c>
      <c r="G9366" s="55">
        <v>1.0049999999999999</v>
      </c>
      <c r="H9366" s="53">
        <v>0</v>
      </c>
      <c r="I9366" s="53" t="s">
        <v>1408</v>
      </c>
    </row>
    <row r="9367" spans="1:9" ht="17.399999999999999" x14ac:dyDescent="0.3">
      <c r="A9367" s="53" t="s">
        <v>1381</v>
      </c>
      <c r="B9367" s="57">
        <v>45931</v>
      </c>
      <c r="C9367" s="59">
        <v>3417736.53</v>
      </c>
      <c r="D9367" s="60">
        <v>0</v>
      </c>
      <c r="E9367" s="54">
        <v>51266.05</v>
      </c>
      <c r="F9367" s="54">
        <v>51851.41</v>
      </c>
      <c r="G9367" s="55">
        <v>1.0109999999999999</v>
      </c>
      <c r="H9367" s="53">
        <v>0</v>
      </c>
      <c r="I9367" s="53" t="s">
        <v>1408</v>
      </c>
    </row>
    <row r="9368" spans="1:9" ht="17.399999999999999" x14ac:dyDescent="0.3">
      <c r="A9368" s="53" t="s">
        <v>1381</v>
      </c>
      <c r="B9368" s="57">
        <v>45962</v>
      </c>
      <c r="C9368" s="59">
        <v>3308432.7</v>
      </c>
      <c r="D9368" s="60">
        <v>0</v>
      </c>
      <c r="E9368" s="54">
        <v>49626.49</v>
      </c>
      <c r="F9368" s="54">
        <v>49107.92</v>
      </c>
      <c r="G9368" s="55">
        <v>0.99</v>
      </c>
      <c r="H9368" s="53">
        <v>0</v>
      </c>
      <c r="I9368" s="53" t="s">
        <v>1408</v>
      </c>
    </row>
    <row r="9369" spans="1:9" ht="17.399999999999999" x14ac:dyDescent="0.3">
      <c r="A9369" s="53" t="s">
        <v>1381</v>
      </c>
      <c r="B9369" s="57">
        <v>45992</v>
      </c>
      <c r="C9369" s="59">
        <v>3210510.77</v>
      </c>
      <c r="D9369" s="60">
        <v>15</v>
      </c>
      <c r="E9369" s="54">
        <v>48157.66</v>
      </c>
      <c r="F9369" s="54">
        <v>52934</v>
      </c>
      <c r="G9369" s="55">
        <v>1.099</v>
      </c>
      <c r="H9369" s="53">
        <v>0</v>
      </c>
      <c r="I9369" s="53" t="s">
        <v>1408</v>
      </c>
    </row>
    <row r="9370" spans="1:9" ht="17.399999999999999" x14ac:dyDescent="0.3">
      <c r="A9370" s="53" t="s">
        <v>1382</v>
      </c>
      <c r="B9370" s="57">
        <v>45748</v>
      </c>
      <c r="C9370" s="59">
        <v>41894601.920000002</v>
      </c>
      <c r="D9370" s="60">
        <v>0</v>
      </c>
      <c r="E9370" s="54">
        <v>418946.02</v>
      </c>
      <c r="F9370" s="54">
        <v>450023.34</v>
      </c>
      <c r="G9370" s="55">
        <v>1.0740000000000001</v>
      </c>
      <c r="H9370" s="53">
        <v>0</v>
      </c>
      <c r="I9370" s="53" t="s">
        <v>1408</v>
      </c>
    </row>
    <row r="9371" spans="1:9" ht="17.399999999999999" x14ac:dyDescent="0.3">
      <c r="A9371" s="53" t="s">
        <v>1382</v>
      </c>
      <c r="B9371" s="57">
        <v>45778</v>
      </c>
      <c r="C9371" s="59">
        <v>41196616.270000003</v>
      </c>
      <c r="D9371" s="60">
        <v>35</v>
      </c>
      <c r="E9371" s="54">
        <v>411966.16</v>
      </c>
      <c r="F9371" s="54">
        <v>314374.87</v>
      </c>
      <c r="G9371" s="55">
        <v>0.76300000000000001</v>
      </c>
      <c r="H9371" s="53">
        <v>0</v>
      </c>
      <c r="I9371" s="53" t="s">
        <v>1410</v>
      </c>
    </row>
    <row r="9372" spans="1:9" ht="17.399999999999999" x14ac:dyDescent="0.3">
      <c r="A9372" s="53" t="s">
        <v>1382</v>
      </c>
      <c r="B9372" s="57">
        <v>45809</v>
      </c>
      <c r="C9372" s="59">
        <v>40585255.799999997</v>
      </c>
      <c r="D9372" s="60">
        <v>0</v>
      </c>
      <c r="E9372" s="54">
        <v>405852.56</v>
      </c>
      <c r="F9372" s="54">
        <v>450078.6</v>
      </c>
      <c r="G9372" s="55">
        <v>1.109</v>
      </c>
      <c r="H9372" s="53">
        <v>0</v>
      </c>
      <c r="I9372" s="53" t="s">
        <v>1408</v>
      </c>
    </row>
    <row r="9373" spans="1:9" ht="17.399999999999999" x14ac:dyDescent="0.3">
      <c r="A9373" s="53" t="s">
        <v>1382</v>
      </c>
      <c r="B9373" s="57">
        <v>45839</v>
      </c>
      <c r="C9373" s="59">
        <v>39888212.990000002</v>
      </c>
      <c r="D9373" s="60">
        <v>0</v>
      </c>
      <c r="E9373" s="54">
        <v>398882.13</v>
      </c>
      <c r="F9373" s="54">
        <v>439342.35</v>
      </c>
      <c r="G9373" s="55">
        <v>1.101</v>
      </c>
      <c r="H9373" s="53">
        <v>0</v>
      </c>
      <c r="I9373" s="53" t="s">
        <v>1408</v>
      </c>
    </row>
    <row r="9374" spans="1:9" ht="17.399999999999999" x14ac:dyDescent="0.3">
      <c r="A9374" s="53" t="s">
        <v>1382</v>
      </c>
      <c r="B9374" s="57">
        <v>45870</v>
      </c>
      <c r="C9374" s="59">
        <v>39888212.990000002</v>
      </c>
      <c r="D9374" s="60">
        <v>220</v>
      </c>
      <c r="E9374" s="54">
        <v>398882.13</v>
      </c>
      <c r="F9374" s="54">
        <v>32251.8</v>
      </c>
      <c r="G9374" s="55">
        <v>8.1000000000000003E-2</v>
      </c>
      <c r="H9374" s="53">
        <v>0</v>
      </c>
      <c r="I9374" s="53" t="s">
        <v>1412</v>
      </c>
    </row>
    <row r="9375" spans="1:9" ht="17.399999999999999" x14ac:dyDescent="0.3">
      <c r="A9375" s="53" t="s">
        <v>1382</v>
      </c>
      <c r="B9375" s="57">
        <v>45901</v>
      </c>
      <c r="C9375" s="59">
        <v>39888212.990000002</v>
      </c>
      <c r="D9375" s="60">
        <v>999</v>
      </c>
      <c r="E9375" s="54">
        <v>398882.13</v>
      </c>
      <c r="F9375" s="54">
        <v>55021.24</v>
      </c>
      <c r="G9375" s="55">
        <v>0.13800000000000001</v>
      </c>
      <c r="H9375" s="53">
        <v>0</v>
      </c>
      <c r="I9375" s="53" t="s">
        <v>1412</v>
      </c>
    </row>
    <row r="9376" spans="1:9" ht="17.399999999999999" x14ac:dyDescent="0.3">
      <c r="A9376" s="53" t="s">
        <v>1382</v>
      </c>
      <c r="B9376" s="57">
        <v>45931</v>
      </c>
      <c r="C9376" s="59">
        <v>39888212.990000002</v>
      </c>
      <c r="D9376" s="60">
        <v>999</v>
      </c>
      <c r="E9376" s="54">
        <v>398882.13</v>
      </c>
      <c r="F9376" s="54">
        <v>31332.28</v>
      </c>
      <c r="G9376" s="55">
        <v>7.9000000000000001E-2</v>
      </c>
      <c r="H9376" s="53">
        <v>0</v>
      </c>
      <c r="I9376" s="53" t="s">
        <v>1412</v>
      </c>
    </row>
    <row r="9377" spans="1:9" ht="17.399999999999999" x14ac:dyDescent="0.3">
      <c r="A9377" s="53" t="s">
        <v>1382</v>
      </c>
      <c r="B9377" s="57">
        <v>45962</v>
      </c>
      <c r="C9377" s="59">
        <v>39888212.990000002</v>
      </c>
      <c r="D9377" s="60">
        <v>999</v>
      </c>
      <c r="E9377" s="54">
        <v>398882.13</v>
      </c>
      <c r="F9377" s="54">
        <v>63911.33</v>
      </c>
      <c r="G9377" s="55">
        <v>0.16</v>
      </c>
      <c r="H9377" s="53">
        <v>0</v>
      </c>
      <c r="I9377" s="53" t="s">
        <v>1412</v>
      </c>
    </row>
    <row r="9378" spans="1:9" ht="17.399999999999999" x14ac:dyDescent="0.3">
      <c r="A9378" s="53" t="s">
        <v>1382</v>
      </c>
      <c r="B9378" s="57">
        <v>45992</v>
      </c>
      <c r="C9378" s="59">
        <v>39888212.990000002</v>
      </c>
      <c r="D9378" s="60">
        <v>999</v>
      </c>
      <c r="E9378" s="54">
        <v>398882.13</v>
      </c>
      <c r="F9378" s="54">
        <v>79384.210000000006</v>
      </c>
      <c r="G9378" s="55">
        <v>0.19900000000000001</v>
      </c>
      <c r="H9378" s="53">
        <v>0</v>
      </c>
      <c r="I9378" s="53" t="s">
        <v>1412</v>
      </c>
    </row>
    <row r="9379" spans="1:9" ht="17.399999999999999" x14ac:dyDescent="0.3">
      <c r="A9379" s="53" t="s">
        <v>1383</v>
      </c>
      <c r="B9379" s="57">
        <v>45992</v>
      </c>
      <c r="C9379" s="59">
        <v>1350065.13</v>
      </c>
      <c r="D9379" s="60">
        <v>0</v>
      </c>
      <c r="E9379" s="54">
        <v>20250.98</v>
      </c>
      <c r="F9379" s="54">
        <v>20618.04</v>
      </c>
      <c r="G9379" s="55">
        <v>1.018</v>
      </c>
      <c r="H9379" s="53">
        <v>0</v>
      </c>
      <c r="I9379" s="53" t="s">
        <v>1408</v>
      </c>
    </row>
    <row r="9380" spans="1:9" ht="17.399999999999999" x14ac:dyDescent="0.3">
      <c r="A9380" s="53" t="s">
        <v>1384</v>
      </c>
      <c r="B9380" s="57">
        <v>45658</v>
      </c>
      <c r="C9380" s="59">
        <v>1402318.34</v>
      </c>
      <c r="D9380" s="60">
        <v>0</v>
      </c>
      <c r="E9380" s="54">
        <v>21034.78</v>
      </c>
      <c r="F9380" s="54">
        <v>23063.69</v>
      </c>
      <c r="G9380" s="55">
        <v>1.0960000000000001</v>
      </c>
      <c r="H9380" s="53">
        <v>0</v>
      </c>
      <c r="I9380" s="53" t="s">
        <v>1408</v>
      </c>
    </row>
    <row r="9381" spans="1:9" ht="17.399999999999999" x14ac:dyDescent="0.3">
      <c r="A9381" s="53" t="s">
        <v>1384</v>
      </c>
      <c r="B9381" s="57">
        <v>45689</v>
      </c>
      <c r="C9381" s="59">
        <v>1363781.28</v>
      </c>
      <c r="D9381" s="60">
        <v>0</v>
      </c>
      <c r="E9381" s="54">
        <v>20456.72</v>
      </c>
      <c r="F9381" s="54">
        <v>23386.29</v>
      </c>
      <c r="G9381" s="55">
        <v>1.143</v>
      </c>
      <c r="H9381" s="53">
        <v>0</v>
      </c>
      <c r="I9381" s="53" t="s">
        <v>1408</v>
      </c>
    </row>
    <row r="9382" spans="1:9" ht="17.399999999999999" x14ac:dyDescent="0.3">
      <c r="A9382" s="53" t="s">
        <v>1384</v>
      </c>
      <c r="B9382" s="57">
        <v>45717</v>
      </c>
      <c r="C9382" s="59">
        <v>1321022.97</v>
      </c>
      <c r="D9382" s="60">
        <v>0</v>
      </c>
      <c r="E9382" s="54">
        <v>19815.34</v>
      </c>
      <c r="F9382" s="54">
        <v>19577.36</v>
      </c>
      <c r="G9382" s="55">
        <v>0.98799999999999999</v>
      </c>
      <c r="H9382" s="53">
        <v>0</v>
      </c>
      <c r="I9382" s="53" t="s">
        <v>1408</v>
      </c>
    </row>
    <row r="9383" spans="1:9" ht="17.399999999999999" x14ac:dyDescent="0.3">
      <c r="A9383" s="53" t="s">
        <v>1384</v>
      </c>
      <c r="B9383" s="57">
        <v>45748</v>
      </c>
      <c r="C9383" s="59">
        <v>1282626.8</v>
      </c>
      <c r="D9383" s="60">
        <v>0</v>
      </c>
      <c r="E9383" s="54">
        <v>19239.400000000001</v>
      </c>
      <c r="F9383" s="54">
        <v>18852.060000000001</v>
      </c>
      <c r="G9383" s="55">
        <v>0.98</v>
      </c>
      <c r="H9383" s="53">
        <v>0</v>
      </c>
      <c r="I9383" s="53" t="s">
        <v>1408</v>
      </c>
    </row>
    <row r="9384" spans="1:9" ht="17.399999999999999" x14ac:dyDescent="0.3">
      <c r="A9384" s="53" t="s">
        <v>1384</v>
      </c>
      <c r="B9384" s="57">
        <v>45778</v>
      </c>
      <c r="C9384" s="59">
        <v>1282626.8</v>
      </c>
      <c r="D9384" s="60">
        <v>220</v>
      </c>
      <c r="E9384" s="54">
        <v>19239.400000000001</v>
      </c>
      <c r="F9384" s="54">
        <v>3557.82</v>
      </c>
      <c r="G9384" s="55">
        <v>0.185</v>
      </c>
      <c r="H9384" s="53">
        <v>0</v>
      </c>
      <c r="I9384" s="53" t="s">
        <v>1412</v>
      </c>
    </row>
    <row r="9385" spans="1:9" ht="17.399999999999999" x14ac:dyDescent="0.3">
      <c r="A9385" s="53" t="s">
        <v>1384</v>
      </c>
      <c r="B9385" s="57">
        <v>45809</v>
      </c>
      <c r="C9385" s="59">
        <v>1282626.8</v>
      </c>
      <c r="D9385" s="60">
        <v>999</v>
      </c>
      <c r="E9385" s="54">
        <v>19239.400000000001</v>
      </c>
      <c r="F9385" s="54">
        <v>1191.5999999999999</v>
      </c>
      <c r="G9385" s="55">
        <v>6.2E-2</v>
      </c>
      <c r="H9385" s="53">
        <v>0</v>
      </c>
      <c r="I9385" s="53" t="s">
        <v>1412</v>
      </c>
    </row>
    <row r="9386" spans="1:9" ht="17.399999999999999" x14ac:dyDescent="0.3">
      <c r="A9386" s="53" t="s">
        <v>1384</v>
      </c>
      <c r="B9386" s="57">
        <v>45839</v>
      </c>
      <c r="C9386" s="59">
        <v>1282626.8</v>
      </c>
      <c r="D9386" s="60">
        <v>999</v>
      </c>
      <c r="E9386" s="54">
        <v>19239.400000000001</v>
      </c>
      <c r="F9386" s="54">
        <v>2707.2</v>
      </c>
      <c r="G9386" s="55">
        <v>0.14099999999999999</v>
      </c>
      <c r="H9386" s="53">
        <v>0</v>
      </c>
      <c r="I9386" s="53" t="s">
        <v>1412</v>
      </c>
    </row>
    <row r="9387" spans="1:9" ht="17.399999999999999" x14ac:dyDescent="0.3">
      <c r="A9387" s="53" t="s">
        <v>1384</v>
      </c>
      <c r="B9387" s="57">
        <v>45870</v>
      </c>
      <c r="C9387" s="59">
        <v>1282626.8</v>
      </c>
      <c r="D9387" s="60">
        <v>999</v>
      </c>
      <c r="E9387" s="54">
        <v>19239.400000000001</v>
      </c>
      <c r="F9387" s="54">
        <v>822.68</v>
      </c>
      <c r="G9387" s="55">
        <v>4.2999999999999997E-2</v>
      </c>
      <c r="H9387" s="53">
        <v>0</v>
      </c>
      <c r="I9387" s="53" t="s">
        <v>1412</v>
      </c>
    </row>
    <row r="9388" spans="1:9" ht="17.399999999999999" x14ac:dyDescent="0.3">
      <c r="A9388" s="53" t="s">
        <v>1384</v>
      </c>
      <c r="B9388" s="57">
        <v>45901</v>
      </c>
      <c r="C9388" s="59">
        <v>1282626.8</v>
      </c>
      <c r="D9388" s="60">
        <v>999</v>
      </c>
      <c r="E9388" s="54">
        <v>19239.400000000001</v>
      </c>
      <c r="F9388" s="54">
        <v>3665.88</v>
      </c>
      <c r="G9388" s="55">
        <v>0.191</v>
      </c>
      <c r="H9388" s="53">
        <v>0</v>
      </c>
      <c r="I9388" s="53" t="s">
        <v>1412</v>
      </c>
    </row>
    <row r="9389" spans="1:9" ht="17.399999999999999" x14ac:dyDescent="0.3">
      <c r="A9389" s="53" t="s">
        <v>1384</v>
      </c>
      <c r="B9389" s="57">
        <v>45931</v>
      </c>
      <c r="C9389" s="59">
        <v>1282626.8</v>
      </c>
      <c r="D9389" s="60">
        <v>999</v>
      </c>
      <c r="E9389" s="54">
        <v>19239.400000000001</v>
      </c>
      <c r="F9389" s="54">
        <v>449.53</v>
      </c>
      <c r="G9389" s="55">
        <v>2.3E-2</v>
      </c>
      <c r="H9389" s="53">
        <v>0</v>
      </c>
      <c r="I9389" s="53" t="s">
        <v>1412</v>
      </c>
    </row>
    <row r="9390" spans="1:9" ht="17.399999999999999" x14ac:dyDescent="0.3">
      <c r="A9390" s="53" t="s">
        <v>1384</v>
      </c>
      <c r="B9390" s="57">
        <v>45962</v>
      </c>
      <c r="C9390" s="59">
        <v>1282626.8</v>
      </c>
      <c r="D9390" s="60">
        <v>999</v>
      </c>
      <c r="E9390" s="54">
        <v>19239.400000000001</v>
      </c>
      <c r="F9390" s="54">
        <v>1250.29</v>
      </c>
      <c r="G9390" s="55">
        <v>6.5000000000000002E-2</v>
      </c>
      <c r="H9390" s="53">
        <v>0</v>
      </c>
      <c r="I9390" s="53" t="s">
        <v>1412</v>
      </c>
    </row>
    <row r="9391" spans="1:9" ht="17.399999999999999" x14ac:dyDescent="0.3">
      <c r="A9391" s="53" t="s">
        <v>1384</v>
      </c>
      <c r="B9391" s="57">
        <v>45992</v>
      </c>
      <c r="C9391" s="59">
        <v>1282626.8</v>
      </c>
      <c r="D9391" s="60">
        <v>999</v>
      </c>
      <c r="E9391" s="54">
        <v>19239.400000000001</v>
      </c>
      <c r="F9391" s="54">
        <v>1925.15</v>
      </c>
      <c r="G9391" s="55">
        <v>0.1</v>
      </c>
      <c r="H9391" s="53">
        <v>0</v>
      </c>
      <c r="I9391" s="53" t="s">
        <v>1412</v>
      </c>
    </row>
    <row r="9392" spans="1:9" ht="17.399999999999999" x14ac:dyDescent="0.3">
      <c r="A9392" s="53" t="s">
        <v>1385</v>
      </c>
      <c r="B9392" s="57">
        <v>45658</v>
      </c>
      <c r="C9392" s="59">
        <v>5853679.4100000001</v>
      </c>
      <c r="D9392" s="60">
        <v>35</v>
      </c>
      <c r="E9392" s="54">
        <v>87805.19</v>
      </c>
      <c r="F9392" s="54">
        <v>37293.74</v>
      </c>
      <c r="G9392" s="55">
        <v>0.42499999999999999</v>
      </c>
      <c r="H9392" s="53">
        <v>0</v>
      </c>
      <c r="I9392" s="53" t="s">
        <v>1410</v>
      </c>
    </row>
    <row r="9393" spans="1:9" ht="17.399999999999999" x14ac:dyDescent="0.3">
      <c r="A9393" s="53" t="s">
        <v>1385</v>
      </c>
      <c r="B9393" s="57">
        <v>45689</v>
      </c>
      <c r="C9393" s="59">
        <v>5704436.9699999997</v>
      </c>
      <c r="D9393" s="60">
        <v>95</v>
      </c>
      <c r="E9393" s="54">
        <v>85566.55</v>
      </c>
      <c r="F9393" s="54">
        <v>25987.99</v>
      </c>
      <c r="G9393" s="55">
        <v>0.30399999999999999</v>
      </c>
      <c r="H9393" s="53">
        <v>0</v>
      </c>
      <c r="I9393" s="53" t="s">
        <v>1409</v>
      </c>
    </row>
    <row r="9394" spans="1:9" ht="17.399999999999999" x14ac:dyDescent="0.3">
      <c r="A9394" s="53" t="s">
        <v>1385</v>
      </c>
      <c r="B9394" s="57">
        <v>45717</v>
      </c>
      <c r="C9394" s="59">
        <v>5557530.7000000002</v>
      </c>
      <c r="D9394" s="60">
        <v>35</v>
      </c>
      <c r="E9394" s="54">
        <v>83362.960000000006</v>
      </c>
      <c r="F9394" s="54">
        <v>56548.13</v>
      </c>
      <c r="G9394" s="55">
        <v>0.67800000000000005</v>
      </c>
      <c r="H9394" s="53">
        <v>0</v>
      </c>
      <c r="I9394" s="53" t="s">
        <v>1410</v>
      </c>
    </row>
    <row r="9395" spans="1:9" ht="17.399999999999999" x14ac:dyDescent="0.3">
      <c r="A9395" s="53" t="s">
        <v>1385</v>
      </c>
      <c r="B9395" s="57">
        <v>45748</v>
      </c>
      <c r="C9395" s="59">
        <v>5430508.04</v>
      </c>
      <c r="D9395" s="60">
        <v>0</v>
      </c>
      <c r="E9395" s="54">
        <v>81457.62</v>
      </c>
      <c r="F9395" s="54">
        <v>83452.38</v>
      </c>
      <c r="G9395" s="55">
        <v>1.024</v>
      </c>
      <c r="H9395" s="53">
        <v>0</v>
      </c>
      <c r="I9395" s="53" t="s">
        <v>1408</v>
      </c>
    </row>
    <row r="9396" spans="1:9" ht="17.399999999999999" x14ac:dyDescent="0.3">
      <c r="A9396" s="53" t="s">
        <v>1385</v>
      </c>
      <c r="B9396" s="57">
        <v>45778</v>
      </c>
      <c r="C9396" s="59">
        <v>5282317.67</v>
      </c>
      <c r="D9396" s="60">
        <v>0</v>
      </c>
      <c r="E9396" s="54">
        <v>79234.77</v>
      </c>
      <c r="F9396" s="54">
        <v>78404.479999999996</v>
      </c>
      <c r="G9396" s="55">
        <v>0.99</v>
      </c>
      <c r="H9396" s="53">
        <v>0</v>
      </c>
      <c r="I9396" s="53" t="s">
        <v>1408</v>
      </c>
    </row>
    <row r="9397" spans="1:9" ht="17.399999999999999" x14ac:dyDescent="0.3">
      <c r="A9397" s="53" t="s">
        <v>1385</v>
      </c>
      <c r="B9397" s="57">
        <v>45809</v>
      </c>
      <c r="C9397" s="59">
        <v>5154975.76</v>
      </c>
      <c r="D9397" s="60">
        <v>0</v>
      </c>
      <c r="E9397" s="54">
        <v>77324.639999999999</v>
      </c>
      <c r="F9397" s="54">
        <v>78128.34</v>
      </c>
      <c r="G9397" s="55">
        <v>1.01</v>
      </c>
      <c r="H9397" s="53">
        <v>0</v>
      </c>
      <c r="I9397" s="53" t="s">
        <v>1408</v>
      </c>
    </row>
    <row r="9398" spans="1:9" ht="17.399999999999999" x14ac:dyDescent="0.3">
      <c r="A9398" s="53" t="s">
        <v>1385</v>
      </c>
      <c r="B9398" s="57">
        <v>45839</v>
      </c>
      <c r="C9398" s="59">
        <v>5017085.3</v>
      </c>
      <c r="D9398" s="60">
        <v>35</v>
      </c>
      <c r="E9398" s="54">
        <v>75256.28</v>
      </c>
      <c r="F9398" s="54">
        <v>58210.27</v>
      </c>
      <c r="G9398" s="55">
        <v>0.77300000000000002</v>
      </c>
      <c r="H9398" s="53">
        <v>0</v>
      </c>
      <c r="I9398" s="53" t="s">
        <v>1410</v>
      </c>
    </row>
    <row r="9399" spans="1:9" ht="17.399999999999999" x14ac:dyDescent="0.3">
      <c r="A9399" s="53" t="s">
        <v>1385</v>
      </c>
      <c r="B9399" s="57">
        <v>45870</v>
      </c>
      <c r="C9399" s="59">
        <v>4898412.7300000004</v>
      </c>
      <c r="D9399" s="60">
        <v>0</v>
      </c>
      <c r="E9399" s="54">
        <v>73476.19</v>
      </c>
      <c r="F9399" s="54">
        <v>79995.789999999994</v>
      </c>
      <c r="G9399" s="55">
        <v>1.089</v>
      </c>
      <c r="H9399" s="53">
        <v>0</v>
      </c>
      <c r="I9399" s="53" t="s">
        <v>1408</v>
      </c>
    </row>
    <row r="9400" spans="1:9" ht="17.399999999999999" x14ac:dyDescent="0.3">
      <c r="A9400" s="53" t="s">
        <v>1385</v>
      </c>
      <c r="B9400" s="57">
        <v>45901</v>
      </c>
      <c r="C9400" s="59">
        <v>4785251.07</v>
      </c>
      <c r="D9400" s="60">
        <v>0</v>
      </c>
      <c r="E9400" s="54">
        <v>71778.77</v>
      </c>
      <c r="F9400" s="54">
        <v>78722.36</v>
      </c>
      <c r="G9400" s="55">
        <v>1.097</v>
      </c>
      <c r="H9400" s="53">
        <v>0</v>
      </c>
      <c r="I9400" s="53" t="s">
        <v>1408</v>
      </c>
    </row>
    <row r="9401" spans="1:9" ht="17.399999999999999" x14ac:dyDescent="0.3">
      <c r="A9401" s="53" t="s">
        <v>1385</v>
      </c>
      <c r="B9401" s="57">
        <v>45931</v>
      </c>
      <c r="C9401" s="59">
        <v>4664621.3499999996</v>
      </c>
      <c r="D9401" s="60">
        <v>0</v>
      </c>
      <c r="E9401" s="54">
        <v>69969.320000000007</v>
      </c>
      <c r="F9401" s="54">
        <v>79835.31</v>
      </c>
      <c r="G9401" s="55">
        <v>1.141</v>
      </c>
      <c r="H9401" s="53">
        <v>0</v>
      </c>
      <c r="I9401" s="53" t="s">
        <v>1408</v>
      </c>
    </row>
    <row r="9402" spans="1:9" ht="17.399999999999999" x14ac:dyDescent="0.3">
      <c r="A9402" s="53" t="s">
        <v>1385</v>
      </c>
      <c r="B9402" s="57">
        <v>45962</v>
      </c>
      <c r="C9402" s="59">
        <v>4535505.38</v>
      </c>
      <c r="D9402" s="60">
        <v>15</v>
      </c>
      <c r="E9402" s="54">
        <v>68032.58</v>
      </c>
      <c r="F9402" s="54">
        <v>66331.850000000006</v>
      </c>
      <c r="G9402" s="55">
        <v>0.97499999999999998</v>
      </c>
      <c r="H9402" s="53">
        <v>0</v>
      </c>
      <c r="I9402" s="53" t="s">
        <v>1408</v>
      </c>
    </row>
    <row r="9403" spans="1:9" ht="17.399999999999999" x14ac:dyDescent="0.3">
      <c r="A9403" s="53" t="s">
        <v>1385</v>
      </c>
      <c r="B9403" s="57">
        <v>45992</v>
      </c>
      <c r="C9403" s="59">
        <v>4419804.41</v>
      </c>
      <c r="D9403" s="60">
        <v>0</v>
      </c>
      <c r="E9403" s="54">
        <v>66297.070000000007</v>
      </c>
      <c r="F9403" s="54">
        <v>64409.41</v>
      </c>
      <c r="G9403" s="55">
        <v>0.97199999999999998</v>
      </c>
      <c r="H9403" s="53">
        <v>0</v>
      </c>
      <c r="I9403" s="53" t="s">
        <v>1408</v>
      </c>
    </row>
    <row r="9404" spans="1:9" ht="17.399999999999999" x14ac:dyDescent="0.3">
      <c r="A9404" s="53" t="s">
        <v>1386</v>
      </c>
      <c r="B9404" s="57">
        <v>45658</v>
      </c>
      <c r="C9404" s="59">
        <v>340027.8</v>
      </c>
      <c r="D9404" s="60">
        <v>65</v>
      </c>
      <c r="E9404" s="54">
        <v>5100.42</v>
      </c>
      <c r="F9404" s="54">
        <v>3271.96</v>
      </c>
      <c r="G9404" s="55">
        <v>0.64200000000000002</v>
      </c>
      <c r="H9404" s="53">
        <v>0</v>
      </c>
      <c r="I9404" s="53" t="s">
        <v>1411</v>
      </c>
    </row>
    <row r="9405" spans="1:9" ht="17.399999999999999" x14ac:dyDescent="0.3">
      <c r="A9405" s="53" t="s">
        <v>1386</v>
      </c>
      <c r="B9405" s="57">
        <v>45689</v>
      </c>
      <c r="C9405" s="59">
        <v>330271.46000000002</v>
      </c>
      <c r="D9405" s="60">
        <v>65</v>
      </c>
      <c r="E9405" s="54">
        <v>4954.07</v>
      </c>
      <c r="F9405" s="54">
        <v>2615.85</v>
      </c>
      <c r="G9405" s="55">
        <v>0.52800000000000002</v>
      </c>
      <c r="H9405" s="53">
        <v>0</v>
      </c>
      <c r="I9405" s="53" t="s">
        <v>1411</v>
      </c>
    </row>
    <row r="9406" spans="1:9" ht="17.399999999999999" x14ac:dyDescent="0.3">
      <c r="A9406" s="53" t="s">
        <v>1386</v>
      </c>
      <c r="B9406" s="57">
        <v>45717</v>
      </c>
      <c r="C9406" s="59">
        <v>321289.40999999997</v>
      </c>
      <c r="D9406" s="60">
        <v>0</v>
      </c>
      <c r="E9406" s="54">
        <v>4819.34</v>
      </c>
      <c r="F9406" s="54">
        <v>4963.91</v>
      </c>
      <c r="G9406" s="55">
        <v>1.03</v>
      </c>
      <c r="H9406" s="53">
        <v>0</v>
      </c>
      <c r="I9406" s="53" t="s">
        <v>1408</v>
      </c>
    </row>
    <row r="9407" spans="1:9" ht="17.399999999999999" x14ac:dyDescent="0.3">
      <c r="A9407" s="53" t="s">
        <v>1386</v>
      </c>
      <c r="B9407" s="57">
        <v>45748</v>
      </c>
      <c r="C9407" s="59">
        <v>312275.78999999998</v>
      </c>
      <c r="D9407" s="60">
        <v>0</v>
      </c>
      <c r="E9407" s="54">
        <v>4684.1400000000003</v>
      </c>
      <c r="F9407" s="54">
        <v>4469.09</v>
      </c>
      <c r="G9407" s="55">
        <v>0.95399999999999996</v>
      </c>
      <c r="H9407" s="53">
        <v>0</v>
      </c>
      <c r="I9407" s="53" t="s">
        <v>1408</v>
      </c>
    </row>
    <row r="9408" spans="1:9" ht="17.399999999999999" x14ac:dyDescent="0.3">
      <c r="A9408" s="53" t="s">
        <v>1386</v>
      </c>
      <c r="B9408" s="57">
        <v>45778</v>
      </c>
      <c r="C9408" s="59">
        <v>303320.38</v>
      </c>
      <c r="D9408" s="60">
        <v>95</v>
      </c>
      <c r="E9408" s="54">
        <v>4549.8100000000004</v>
      </c>
      <c r="F9408" s="54">
        <v>1346.43</v>
      </c>
      <c r="G9408" s="55">
        <v>0.29599999999999999</v>
      </c>
      <c r="H9408" s="53">
        <v>0</v>
      </c>
      <c r="I9408" s="53" t="s">
        <v>1409</v>
      </c>
    </row>
    <row r="9409" spans="1:9" ht="17.399999999999999" x14ac:dyDescent="0.3">
      <c r="A9409" s="53" t="s">
        <v>1386</v>
      </c>
      <c r="B9409" s="57">
        <v>45809</v>
      </c>
      <c r="C9409" s="59">
        <v>294200.58</v>
      </c>
      <c r="D9409" s="60">
        <v>15</v>
      </c>
      <c r="E9409" s="54">
        <v>4413.01</v>
      </c>
      <c r="F9409" s="54">
        <v>4504.3</v>
      </c>
      <c r="G9409" s="55">
        <v>1.0209999999999999</v>
      </c>
      <c r="H9409" s="53">
        <v>0</v>
      </c>
      <c r="I9409" s="53" t="s">
        <v>1408</v>
      </c>
    </row>
    <row r="9410" spans="1:9" ht="17.399999999999999" x14ac:dyDescent="0.3">
      <c r="A9410" s="53" t="s">
        <v>1386</v>
      </c>
      <c r="B9410" s="57">
        <v>45839</v>
      </c>
      <c r="C9410" s="59">
        <v>285815.15000000002</v>
      </c>
      <c r="D9410" s="60">
        <v>0</v>
      </c>
      <c r="E9410" s="54">
        <v>4287.2299999999996</v>
      </c>
      <c r="F9410" s="54">
        <v>4368.17</v>
      </c>
      <c r="G9410" s="55">
        <v>1.0189999999999999</v>
      </c>
      <c r="H9410" s="53">
        <v>0</v>
      </c>
      <c r="I9410" s="53" t="s">
        <v>1408</v>
      </c>
    </row>
    <row r="9411" spans="1:9" ht="17.399999999999999" x14ac:dyDescent="0.3">
      <c r="A9411" s="53" t="s">
        <v>1386</v>
      </c>
      <c r="B9411" s="57">
        <v>45870</v>
      </c>
      <c r="C9411" s="59">
        <v>277979.12</v>
      </c>
      <c r="D9411" s="60">
        <v>0</v>
      </c>
      <c r="E9411" s="54">
        <v>4169.6899999999996</v>
      </c>
      <c r="F9411" s="54">
        <v>4387.82</v>
      </c>
      <c r="G9411" s="55">
        <v>1.052</v>
      </c>
      <c r="H9411" s="53">
        <v>0</v>
      </c>
      <c r="I9411" s="53" t="s">
        <v>1408</v>
      </c>
    </row>
    <row r="9412" spans="1:9" ht="17.399999999999999" x14ac:dyDescent="0.3">
      <c r="A9412" s="53" t="s">
        <v>1386</v>
      </c>
      <c r="B9412" s="57">
        <v>45901</v>
      </c>
      <c r="C9412" s="59">
        <v>270000.69</v>
      </c>
      <c r="D9412" s="60">
        <v>15</v>
      </c>
      <c r="E9412" s="54">
        <v>4050.01</v>
      </c>
      <c r="F9412" s="54">
        <v>4525.3</v>
      </c>
      <c r="G9412" s="55">
        <v>1.117</v>
      </c>
      <c r="H9412" s="53">
        <v>0</v>
      </c>
      <c r="I9412" s="53" t="s">
        <v>1408</v>
      </c>
    </row>
    <row r="9413" spans="1:9" ht="17.399999999999999" x14ac:dyDescent="0.3">
      <c r="A9413" s="53" t="s">
        <v>1386</v>
      </c>
      <c r="B9413" s="57">
        <v>45931</v>
      </c>
      <c r="C9413" s="59">
        <v>262666.84000000003</v>
      </c>
      <c r="D9413" s="60">
        <v>0</v>
      </c>
      <c r="E9413" s="54">
        <v>3940</v>
      </c>
      <c r="F9413" s="54">
        <v>4433.99</v>
      </c>
      <c r="G9413" s="55">
        <v>1.125</v>
      </c>
      <c r="H9413" s="53">
        <v>0</v>
      </c>
      <c r="I9413" s="53" t="s">
        <v>1408</v>
      </c>
    </row>
    <row r="9414" spans="1:9" ht="17.399999999999999" x14ac:dyDescent="0.3">
      <c r="A9414" s="53" t="s">
        <v>1386</v>
      </c>
      <c r="B9414" s="57">
        <v>45962</v>
      </c>
      <c r="C9414" s="59">
        <v>255360</v>
      </c>
      <c r="D9414" s="60">
        <v>35</v>
      </c>
      <c r="E9414" s="54">
        <v>3830.4</v>
      </c>
      <c r="F9414" s="54">
        <v>2811.32</v>
      </c>
      <c r="G9414" s="55">
        <v>0.73399999999999999</v>
      </c>
      <c r="H9414" s="53">
        <v>0</v>
      </c>
      <c r="I9414" s="53" t="s">
        <v>1410</v>
      </c>
    </row>
    <row r="9415" spans="1:9" ht="17.399999999999999" x14ac:dyDescent="0.3">
      <c r="A9415" s="53" t="s">
        <v>1386</v>
      </c>
      <c r="B9415" s="57">
        <v>45992</v>
      </c>
      <c r="C9415" s="59">
        <v>248669.29</v>
      </c>
      <c r="D9415" s="60">
        <v>15</v>
      </c>
      <c r="E9415" s="54">
        <v>3730.04</v>
      </c>
      <c r="F9415" s="54">
        <v>3872.51</v>
      </c>
      <c r="G9415" s="55">
        <v>1.038</v>
      </c>
      <c r="H9415" s="53">
        <v>0</v>
      </c>
      <c r="I9415" s="53" t="s">
        <v>1408</v>
      </c>
    </row>
    <row r="9416" spans="1:9" ht="17.399999999999999" x14ac:dyDescent="0.3">
      <c r="A9416" s="53" t="s">
        <v>1388</v>
      </c>
      <c r="B9416" s="57">
        <v>45658</v>
      </c>
      <c r="C9416" s="59">
        <v>17114219.309999999</v>
      </c>
      <c r="D9416" s="60">
        <v>15</v>
      </c>
      <c r="E9416" s="54">
        <v>171142.19</v>
      </c>
      <c r="F9416" s="54">
        <v>196724</v>
      </c>
      <c r="G9416" s="55">
        <v>1.149</v>
      </c>
      <c r="H9416" s="53">
        <v>0</v>
      </c>
      <c r="I9416" s="53" t="s">
        <v>1408</v>
      </c>
    </row>
    <row r="9417" spans="1:9" ht="17.399999999999999" x14ac:dyDescent="0.3">
      <c r="A9417" s="53" t="s">
        <v>1388</v>
      </c>
      <c r="B9417" s="57">
        <v>45689</v>
      </c>
      <c r="C9417" s="59">
        <v>16757626.68</v>
      </c>
      <c r="D9417" s="60">
        <v>0</v>
      </c>
      <c r="E9417" s="54">
        <v>167576.26999999999</v>
      </c>
      <c r="F9417" s="54">
        <v>162694.17000000001</v>
      </c>
      <c r="G9417" s="55">
        <v>0.97099999999999997</v>
      </c>
      <c r="H9417" s="53">
        <v>0</v>
      </c>
      <c r="I9417" s="53" t="s">
        <v>1408</v>
      </c>
    </row>
    <row r="9418" spans="1:9" ht="17.399999999999999" x14ac:dyDescent="0.3">
      <c r="A9418" s="53" t="s">
        <v>1388</v>
      </c>
      <c r="B9418" s="57">
        <v>45717</v>
      </c>
      <c r="C9418" s="59">
        <v>16452828.529999999</v>
      </c>
      <c r="D9418" s="60">
        <v>0</v>
      </c>
      <c r="E9418" s="54">
        <v>164528.29</v>
      </c>
      <c r="F9418" s="54">
        <v>165977.70000000001</v>
      </c>
      <c r="G9418" s="55">
        <v>1.0089999999999999</v>
      </c>
      <c r="H9418" s="53">
        <v>0</v>
      </c>
      <c r="I9418" s="53" t="s">
        <v>1408</v>
      </c>
    </row>
    <row r="9419" spans="1:9" ht="17.399999999999999" x14ac:dyDescent="0.3">
      <c r="A9419" s="53" t="s">
        <v>1388</v>
      </c>
      <c r="B9419" s="57">
        <v>45748</v>
      </c>
      <c r="C9419" s="59">
        <v>16124490.43</v>
      </c>
      <c r="D9419" s="60">
        <v>0</v>
      </c>
      <c r="E9419" s="54">
        <v>161244.9</v>
      </c>
      <c r="F9419" s="54">
        <v>171651.27</v>
      </c>
      <c r="G9419" s="55">
        <v>1.0649999999999999</v>
      </c>
      <c r="H9419" s="53">
        <v>0</v>
      </c>
      <c r="I9419" s="53" t="s">
        <v>1408</v>
      </c>
    </row>
    <row r="9420" spans="1:9" ht="17.399999999999999" x14ac:dyDescent="0.3">
      <c r="A9420" s="53" t="s">
        <v>1388</v>
      </c>
      <c r="B9420" s="57">
        <v>45778</v>
      </c>
      <c r="C9420" s="59">
        <v>15871967.300000001</v>
      </c>
      <c r="D9420" s="60">
        <v>35</v>
      </c>
      <c r="E9420" s="54">
        <v>158719.67000000001</v>
      </c>
      <c r="F9420" s="54">
        <v>107893.33</v>
      </c>
      <c r="G9420" s="55">
        <v>0.68</v>
      </c>
      <c r="H9420" s="53">
        <v>0</v>
      </c>
      <c r="I9420" s="53" t="s">
        <v>1410</v>
      </c>
    </row>
    <row r="9421" spans="1:9" ht="17.399999999999999" x14ac:dyDescent="0.3">
      <c r="A9421" s="53" t="s">
        <v>1388</v>
      </c>
      <c r="B9421" s="57">
        <v>45809</v>
      </c>
      <c r="C9421" s="59">
        <v>15560209.92</v>
      </c>
      <c r="D9421" s="60">
        <v>0</v>
      </c>
      <c r="E9421" s="54">
        <v>155602.1</v>
      </c>
      <c r="F9421" s="54">
        <v>156939.79999999999</v>
      </c>
      <c r="G9421" s="55">
        <v>1.0089999999999999</v>
      </c>
      <c r="H9421" s="53">
        <v>0</v>
      </c>
      <c r="I9421" s="53" t="s">
        <v>1408</v>
      </c>
    </row>
    <row r="9422" spans="1:9" ht="17.399999999999999" x14ac:dyDescent="0.3">
      <c r="A9422" s="53" t="s">
        <v>1388</v>
      </c>
      <c r="B9422" s="57">
        <v>45839</v>
      </c>
      <c r="C9422" s="59">
        <v>15259223.34</v>
      </c>
      <c r="D9422" s="60">
        <v>95</v>
      </c>
      <c r="E9422" s="54">
        <v>152592.23000000001</v>
      </c>
      <c r="F9422" s="54">
        <v>86083.93</v>
      </c>
      <c r="G9422" s="55">
        <v>0.56399999999999995</v>
      </c>
      <c r="H9422" s="53">
        <v>0</v>
      </c>
      <c r="I9422" s="53" t="s">
        <v>1409</v>
      </c>
    </row>
    <row r="9423" spans="1:9" ht="17.399999999999999" x14ac:dyDescent="0.3">
      <c r="A9423" s="53" t="s">
        <v>1388</v>
      </c>
      <c r="B9423" s="57">
        <v>45870</v>
      </c>
      <c r="C9423" s="59">
        <v>14978891.300000001</v>
      </c>
      <c r="D9423" s="60">
        <v>0</v>
      </c>
      <c r="E9423" s="54">
        <v>149788.91</v>
      </c>
      <c r="F9423" s="54">
        <v>149816.35</v>
      </c>
      <c r="G9423" s="55">
        <v>1</v>
      </c>
      <c r="H9423" s="53">
        <v>0</v>
      </c>
      <c r="I9423" s="53" t="s">
        <v>1408</v>
      </c>
    </row>
    <row r="9424" spans="1:9" ht="17.399999999999999" x14ac:dyDescent="0.3">
      <c r="A9424" s="53" t="s">
        <v>1388</v>
      </c>
      <c r="B9424" s="57">
        <v>45901</v>
      </c>
      <c r="C9424" s="59">
        <v>14676635.43</v>
      </c>
      <c r="D9424" s="60">
        <v>15</v>
      </c>
      <c r="E9424" s="54">
        <v>146766.35</v>
      </c>
      <c r="F9424" s="54">
        <v>163916.64000000001</v>
      </c>
      <c r="G9424" s="55">
        <v>1.117</v>
      </c>
      <c r="H9424" s="53">
        <v>0</v>
      </c>
      <c r="I9424" s="53" t="s">
        <v>1408</v>
      </c>
    </row>
    <row r="9425" spans="1:9" ht="17.399999999999999" x14ac:dyDescent="0.3">
      <c r="A9425" s="53" t="s">
        <v>1388</v>
      </c>
      <c r="B9425" s="57">
        <v>45931</v>
      </c>
      <c r="C9425" s="59">
        <v>14383753.810000001</v>
      </c>
      <c r="D9425" s="60">
        <v>0</v>
      </c>
      <c r="E9425" s="54">
        <v>143837.54</v>
      </c>
      <c r="F9425" s="54">
        <v>148314.87</v>
      </c>
      <c r="G9425" s="55">
        <v>1.0309999999999999</v>
      </c>
      <c r="H9425" s="53">
        <v>0</v>
      </c>
      <c r="I9425" s="53" t="s">
        <v>1408</v>
      </c>
    </row>
    <row r="9426" spans="1:9" ht="17.399999999999999" x14ac:dyDescent="0.3">
      <c r="A9426" s="53" t="s">
        <v>1388</v>
      </c>
      <c r="B9426" s="57">
        <v>45962</v>
      </c>
      <c r="C9426" s="59">
        <v>14125680.85</v>
      </c>
      <c r="D9426" s="60">
        <v>0</v>
      </c>
      <c r="E9426" s="54">
        <v>141256.81</v>
      </c>
      <c r="F9426" s="54">
        <v>154759.01999999999</v>
      </c>
      <c r="G9426" s="55">
        <v>1.0960000000000001</v>
      </c>
      <c r="H9426" s="53">
        <v>0</v>
      </c>
      <c r="I9426" s="53" t="s">
        <v>1408</v>
      </c>
    </row>
    <row r="9427" spans="1:9" ht="17.399999999999999" x14ac:dyDescent="0.3">
      <c r="A9427" s="53" t="s">
        <v>1388</v>
      </c>
      <c r="B9427" s="57">
        <v>45992</v>
      </c>
      <c r="C9427" s="59">
        <v>13920647.609999999</v>
      </c>
      <c r="D9427" s="60">
        <v>35</v>
      </c>
      <c r="E9427" s="54">
        <v>139206.48000000001</v>
      </c>
      <c r="F9427" s="54">
        <v>107506.24000000001</v>
      </c>
      <c r="G9427" s="55">
        <v>0.77200000000000002</v>
      </c>
      <c r="H9427" s="53">
        <v>0</v>
      </c>
      <c r="I9427" s="53" t="s">
        <v>1410</v>
      </c>
    </row>
    <row r="9428" spans="1:9" ht="17.399999999999999" x14ac:dyDescent="0.3">
      <c r="A9428" s="53" t="s">
        <v>1389</v>
      </c>
      <c r="B9428" s="57">
        <v>45689</v>
      </c>
      <c r="C9428" s="59">
        <v>5223121.8499999996</v>
      </c>
      <c r="D9428" s="60">
        <v>185</v>
      </c>
      <c r="E9428" s="54">
        <v>52231.22</v>
      </c>
      <c r="F9428" s="54">
        <v>1966.65</v>
      </c>
      <c r="G9428" s="55">
        <v>3.7999999999999999E-2</v>
      </c>
      <c r="H9428" s="53">
        <v>0</v>
      </c>
      <c r="I9428" s="53" t="s">
        <v>1412</v>
      </c>
    </row>
    <row r="9429" spans="1:9" ht="17.399999999999999" x14ac:dyDescent="0.3">
      <c r="A9429" s="53" t="s">
        <v>1389</v>
      </c>
      <c r="B9429" s="57">
        <v>45717</v>
      </c>
      <c r="C9429" s="59">
        <v>5223121.8499999996</v>
      </c>
      <c r="D9429" s="60">
        <v>999</v>
      </c>
      <c r="E9429" s="54">
        <v>52231.22</v>
      </c>
      <c r="F9429" s="54">
        <v>3512.25</v>
      </c>
      <c r="G9429" s="55">
        <v>6.7000000000000004E-2</v>
      </c>
      <c r="H9429" s="53">
        <v>0</v>
      </c>
      <c r="I9429" s="53" t="s">
        <v>1412</v>
      </c>
    </row>
    <row r="9430" spans="1:9" ht="17.399999999999999" x14ac:dyDescent="0.3">
      <c r="A9430" s="53" t="s">
        <v>1389</v>
      </c>
      <c r="B9430" s="57">
        <v>45748</v>
      </c>
      <c r="C9430" s="59">
        <v>5223121.8499999996</v>
      </c>
      <c r="D9430" s="60">
        <v>999</v>
      </c>
      <c r="E9430" s="54">
        <v>52231.22</v>
      </c>
      <c r="F9430" s="54">
        <v>8466.7900000000009</v>
      </c>
      <c r="G9430" s="55">
        <v>0.16200000000000001</v>
      </c>
      <c r="H9430" s="53">
        <v>0</v>
      </c>
      <c r="I9430" s="53" t="s">
        <v>1412</v>
      </c>
    </row>
    <row r="9431" spans="1:9" ht="17.399999999999999" x14ac:dyDescent="0.3">
      <c r="A9431" s="53" t="s">
        <v>1389</v>
      </c>
      <c r="B9431" s="57">
        <v>45778</v>
      </c>
      <c r="C9431" s="59">
        <v>5223121.8499999996</v>
      </c>
      <c r="D9431" s="60">
        <v>999</v>
      </c>
      <c r="E9431" s="54">
        <v>52231.22</v>
      </c>
      <c r="F9431" s="54">
        <v>4876.55</v>
      </c>
      <c r="G9431" s="55">
        <v>9.2999999999999999E-2</v>
      </c>
      <c r="H9431" s="53">
        <v>0</v>
      </c>
      <c r="I9431" s="53" t="s">
        <v>1412</v>
      </c>
    </row>
    <row r="9432" spans="1:9" ht="17.399999999999999" x14ac:dyDescent="0.3">
      <c r="A9432" s="53" t="s">
        <v>1389</v>
      </c>
      <c r="B9432" s="57">
        <v>45809</v>
      </c>
      <c r="C9432" s="59">
        <v>5223121.8499999996</v>
      </c>
      <c r="D9432" s="60">
        <v>999</v>
      </c>
      <c r="E9432" s="54">
        <v>52231.22</v>
      </c>
      <c r="F9432" s="54">
        <v>8443.2199999999993</v>
      </c>
      <c r="G9432" s="55">
        <v>0.16200000000000001</v>
      </c>
      <c r="H9432" s="53">
        <v>0</v>
      </c>
      <c r="I9432" s="53" t="s">
        <v>1412</v>
      </c>
    </row>
    <row r="9433" spans="1:9" ht="17.399999999999999" x14ac:dyDescent="0.3">
      <c r="A9433" s="53" t="s">
        <v>1389</v>
      </c>
      <c r="B9433" s="57">
        <v>45839</v>
      </c>
      <c r="C9433" s="59">
        <v>5223121.8499999996</v>
      </c>
      <c r="D9433" s="60">
        <v>999</v>
      </c>
      <c r="E9433" s="54">
        <v>52231.22</v>
      </c>
      <c r="F9433" s="54">
        <v>8776.07</v>
      </c>
      <c r="G9433" s="55">
        <v>0.16800000000000001</v>
      </c>
      <c r="H9433" s="53">
        <v>0</v>
      </c>
      <c r="I9433" s="53" t="s">
        <v>1412</v>
      </c>
    </row>
    <row r="9434" spans="1:9" ht="17.399999999999999" x14ac:dyDescent="0.3">
      <c r="A9434" s="53" t="s">
        <v>1389</v>
      </c>
      <c r="B9434" s="57">
        <v>45870</v>
      </c>
      <c r="C9434" s="59">
        <v>5223121.8499999996</v>
      </c>
      <c r="D9434" s="60">
        <v>999</v>
      </c>
      <c r="E9434" s="54">
        <v>52231.22</v>
      </c>
      <c r="F9434" s="54">
        <v>969.44</v>
      </c>
      <c r="G9434" s="55">
        <v>1.9E-2</v>
      </c>
      <c r="H9434" s="53">
        <v>0</v>
      </c>
      <c r="I9434" s="53" t="s">
        <v>1412</v>
      </c>
    </row>
    <row r="9435" spans="1:9" ht="17.399999999999999" x14ac:dyDescent="0.3">
      <c r="A9435" s="53" t="s">
        <v>1389</v>
      </c>
      <c r="B9435" s="57">
        <v>45901</v>
      </c>
      <c r="C9435" s="59">
        <v>5223121.8499999996</v>
      </c>
      <c r="D9435" s="60">
        <v>999</v>
      </c>
      <c r="E9435" s="54">
        <v>52231.22</v>
      </c>
      <c r="F9435" s="54">
        <v>4627.62</v>
      </c>
      <c r="G9435" s="55">
        <v>8.8999999999999996E-2</v>
      </c>
      <c r="H9435" s="53">
        <v>0</v>
      </c>
      <c r="I9435" s="53" t="s">
        <v>1412</v>
      </c>
    </row>
    <row r="9436" spans="1:9" ht="17.399999999999999" x14ac:dyDescent="0.3">
      <c r="A9436" s="53" t="s">
        <v>1389</v>
      </c>
      <c r="B9436" s="57">
        <v>45931</v>
      </c>
      <c r="C9436" s="59">
        <v>5223121.8499999996</v>
      </c>
      <c r="D9436" s="60">
        <v>999</v>
      </c>
      <c r="E9436" s="54">
        <v>52231.22</v>
      </c>
      <c r="F9436" s="54">
        <v>9848.6200000000008</v>
      </c>
      <c r="G9436" s="55">
        <v>0.189</v>
      </c>
      <c r="H9436" s="53">
        <v>0</v>
      </c>
      <c r="I9436" s="53" t="s">
        <v>1412</v>
      </c>
    </row>
    <row r="9437" spans="1:9" ht="17.399999999999999" x14ac:dyDescent="0.3">
      <c r="A9437" s="53" t="s">
        <v>1389</v>
      </c>
      <c r="B9437" s="57">
        <v>45962</v>
      </c>
      <c r="C9437" s="59">
        <v>5223121.8499999996</v>
      </c>
      <c r="D9437" s="60">
        <v>999</v>
      </c>
      <c r="E9437" s="54">
        <v>52231.22</v>
      </c>
      <c r="F9437" s="54">
        <v>4917.38</v>
      </c>
      <c r="G9437" s="55">
        <v>9.4E-2</v>
      </c>
      <c r="H9437" s="53">
        <v>0</v>
      </c>
      <c r="I9437" s="53" t="s">
        <v>1412</v>
      </c>
    </row>
    <row r="9438" spans="1:9" ht="17.399999999999999" x14ac:dyDescent="0.3">
      <c r="A9438" s="53" t="s">
        <v>1389</v>
      </c>
      <c r="B9438" s="57">
        <v>45992</v>
      </c>
      <c r="C9438" s="59">
        <v>5223121.8499999996</v>
      </c>
      <c r="D9438" s="60">
        <v>999</v>
      </c>
      <c r="E9438" s="54">
        <v>52231.22</v>
      </c>
      <c r="F9438" s="54">
        <v>1461.28</v>
      </c>
      <c r="G9438" s="55">
        <v>2.8000000000000001E-2</v>
      </c>
      <c r="H9438" s="53">
        <v>0</v>
      </c>
      <c r="I9438" s="53" t="s">
        <v>1412</v>
      </c>
    </row>
    <row r="9439" spans="1:9" ht="17.399999999999999" x14ac:dyDescent="0.3">
      <c r="A9439" s="53" t="s">
        <v>1390</v>
      </c>
      <c r="B9439" s="57">
        <v>45778</v>
      </c>
      <c r="C9439" s="59">
        <v>3412962.32</v>
      </c>
      <c r="D9439" s="60">
        <v>0</v>
      </c>
      <c r="E9439" s="54">
        <v>51194.43</v>
      </c>
      <c r="F9439" s="54">
        <v>51371.47</v>
      </c>
      <c r="G9439" s="55">
        <v>1.0029999999999999</v>
      </c>
      <c r="H9439" s="53">
        <v>0</v>
      </c>
      <c r="I9439" s="53" t="s">
        <v>1408</v>
      </c>
    </row>
    <row r="9440" spans="1:9" ht="17.399999999999999" x14ac:dyDescent="0.3">
      <c r="A9440" s="53" t="s">
        <v>1390</v>
      </c>
      <c r="B9440" s="57">
        <v>45809</v>
      </c>
      <c r="C9440" s="59">
        <v>3305114.41</v>
      </c>
      <c r="D9440" s="60">
        <v>0</v>
      </c>
      <c r="E9440" s="54">
        <v>49576.72</v>
      </c>
      <c r="F9440" s="54">
        <v>48247.62</v>
      </c>
      <c r="G9440" s="55">
        <v>0.97299999999999998</v>
      </c>
      <c r="H9440" s="53">
        <v>0</v>
      </c>
      <c r="I9440" s="53" t="s">
        <v>1408</v>
      </c>
    </row>
    <row r="9441" spans="1:9" ht="17.399999999999999" x14ac:dyDescent="0.3">
      <c r="A9441" s="53" t="s">
        <v>1390</v>
      </c>
      <c r="B9441" s="57">
        <v>45839</v>
      </c>
      <c r="C9441" s="59">
        <v>3216985.26</v>
      </c>
      <c r="D9441" s="60">
        <v>0</v>
      </c>
      <c r="E9441" s="54">
        <v>48254.78</v>
      </c>
      <c r="F9441" s="54">
        <v>54213.15</v>
      </c>
      <c r="G9441" s="55">
        <v>1.123</v>
      </c>
      <c r="H9441" s="53">
        <v>0</v>
      </c>
      <c r="I9441" s="53" t="s">
        <v>1408</v>
      </c>
    </row>
    <row r="9442" spans="1:9" ht="17.399999999999999" x14ac:dyDescent="0.3">
      <c r="A9442" s="53" t="s">
        <v>1390</v>
      </c>
      <c r="B9442" s="57">
        <v>45870</v>
      </c>
      <c r="C9442" s="59">
        <v>3118039.76</v>
      </c>
      <c r="D9442" s="60">
        <v>35</v>
      </c>
      <c r="E9442" s="54">
        <v>46770.6</v>
      </c>
      <c r="F9442" s="54">
        <v>37597.910000000003</v>
      </c>
      <c r="G9442" s="55">
        <v>0.80400000000000005</v>
      </c>
      <c r="H9442" s="53">
        <v>0</v>
      </c>
      <c r="I9442" s="53" t="s">
        <v>1410</v>
      </c>
    </row>
    <row r="9443" spans="1:9" ht="17.399999999999999" x14ac:dyDescent="0.3">
      <c r="A9443" s="53" t="s">
        <v>1390</v>
      </c>
      <c r="B9443" s="57">
        <v>45901</v>
      </c>
      <c r="C9443" s="59">
        <v>3016973.62</v>
      </c>
      <c r="D9443" s="60">
        <v>0</v>
      </c>
      <c r="E9443" s="54">
        <v>45254.6</v>
      </c>
      <c r="F9443" s="54">
        <v>48244.65</v>
      </c>
      <c r="G9443" s="55">
        <v>1.0660000000000001</v>
      </c>
      <c r="H9443" s="53">
        <v>0</v>
      </c>
      <c r="I9443" s="53" t="s">
        <v>1408</v>
      </c>
    </row>
    <row r="9444" spans="1:9" ht="17.399999999999999" x14ac:dyDescent="0.3">
      <c r="A9444" s="53" t="s">
        <v>1390</v>
      </c>
      <c r="B9444" s="57">
        <v>45931</v>
      </c>
      <c r="C9444" s="59">
        <v>2935707.93</v>
      </c>
      <c r="D9444" s="60">
        <v>15</v>
      </c>
      <c r="E9444" s="54">
        <v>44035.62</v>
      </c>
      <c r="F9444" s="54">
        <v>49244.71</v>
      </c>
      <c r="G9444" s="55">
        <v>1.1180000000000001</v>
      </c>
      <c r="H9444" s="53">
        <v>0</v>
      </c>
      <c r="I9444" s="53" t="s">
        <v>1408</v>
      </c>
    </row>
    <row r="9445" spans="1:9" ht="17.399999999999999" x14ac:dyDescent="0.3">
      <c r="A9445" s="53" t="s">
        <v>1390</v>
      </c>
      <c r="B9445" s="57">
        <v>45962</v>
      </c>
      <c r="C9445" s="59">
        <v>2846974.62</v>
      </c>
      <c r="D9445" s="60">
        <v>15</v>
      </c>
      <c r="E9445" s="54">
        <v>42704.62</v>
      </c>
      <c r="F9445" s="54">
        <v>47498.19</v>
      </c>
      <c r="G9445" s="55">
        <v>1.1120000000000001</v>
      </c>
      <c r="H9445" s="53">
        <v>0</v>
      </c>
      <c r="I9445" s="53" t="s">
        <v>1408</v>
      </c>
    </row>
    <row r="9446" spans="1:9" ht="17.399999999999999" x14ac:dyDescent="0.3">
      <c r="A9446" s="53" t="s">
        <v>1390</v>
      </c>
      <c r="B9446" s="57">
        <v>45992</v>
      </c>
      <c r="C9446" s="59">
        <v>2758373.24</v>
      </c>
      <c r="D9446" s="60">
        <v>0</v>
      </c>
      <c r="E9446" s="54">
        <v>41375.599999999999</v>
      </c>
      <c r="F9446" s="54">
        <v>46079.35</v>
      </c>
      <c r="G9446" s="55">
        <v>1.1140000000000001</v>
      </c>
      <c r="H9446" s="53">
        <v>0</v>
      </c>
      <c r="I9446" s="53" t="s">
        <v>1408</v>
      </c>
    </row>
    <row r="9447" spans="1:9" ht="17.399999999999999" x14ac:dyDescent="0.3">
      <c r="A9447" s="53" t="s">
        <v>1391</v>
      </c>
      <c r="B9447" s="57">
        <v>45870</v>
      </c>
      <c r="C9447" s="59">
        <v>787321.38</v>
      </c>
      <c r="D9447" s="60">
        <v>0</v>
      </c>
      <c r="E9447" s="54">
        <v>11809.82</v>
      </c>
      <c r="F9447" s="54">
        <v>12527</v>
      </c>
      <c r="G9447" s="55">
        <v>1.0609999999999999</v>
      </c>
      <c r="H9447" s="53">
        <v>0</v>
      </c>
      <c r="I9447" s="53" t="s">
        <v>1408</v>
      </c>
    </row>
    <row r="9448" spans="1:9" ht="17.399999999999999" x14ac:dyDescent="0.3">
      <c r="A9448" s="53" t="s">
        <v>1391</v>
      </c>
      <c r="B9448" s="57">
        <v>45901</v>
      </c>
      <c r="C9448" s="59">
        <v>761690.25</v>
      </c>
      <c r="D9448" s="60">
        <v>0</v>
      </c>
      <c r="E9448" s="54">
        <v>11425.35</v>
      </c>
      <c r="F9448" s="54">
        <v>11871.08</v>
      </c>
      <c r="G9448" s="55">
        <v>1.0389999999999999</v>
      </c>
      <c r="H9448" s="53">
        <v>0</v>
      </c>
      <c r="I9448" s="53" t="s">
        <v>1408</v>
      </c>
    </row>
    <row r="9449" spans="1:9" ht="17.399999999999999" x14ac:dyDescent="0.3">
      <c r="A9449" s="53" t="s">
        <v>1391</v>
      </c>
      <c r="B9449" s="57">
        <v>45931</v>
      </c>
      <c r="C9449" s="59">
        <v>739541.8</v>
      </c>
      <c r="D9449" s="60">
        <v>0</v>
      </c>
      <c r="E9449" s="54">
        <v>11093.13</v>
      </c>
      <c r="F9449" s="54">
        <v>11845.63</v>
      </c>
      <c r="G9449" s="55">
        <v>1.0680000000000001</v>
      </c>
      <c r="H9449" s="53">
        <v>0</v>
      </c>
      <c r="I9449" s="53" t="s">
        <v>1408</v>
      </c>
    </row>
    <row r="9450" spans="1:9" ht="17.399999999999999" x14ac:dyDescent="0.3">
      <c r="A9450" s="53" t="s">
        <v>1391</v>
      </c>
      <c r="B9450" s="57">
        <v>45962</v>
      </c>
      <c r="C9450" s="59">
        <v>719887.12</v>
      </c>
      <c r="D9450" s="60">
        <v>0</v>
      </c>
      <c r="E9450" s="54">
        <v>10798.31</v>
      </c>
      <c r="F9450" s="54">
        <v>11787.99</v>
      </c>
      <c r="G9450" s="55">
        <v>1.0920000000000001</v>
      </c>
      <c r="H9450" s="53">
        <v>0</v>
      </c>
      <c r="I9450" s="53" t="s">
        <v>1408</v>
      </c>
    </row>
    <row r="9451" spans="1:9" ht="17.399999999999999" x14ac:dyDescent="0.3">
      <c r="A9451" s="53" t="s">
        <v>1391</v>
      </c>
      <c r="B9451" s="57">
        <v>45992</v>
      </c>
      <c r="C9451" s="59">
        <v>698575.59</v>
      </c>
      <c r="D9451" s="60">
        <v>35</v>
      </c>
      <c r="E9451" s="54">
        <v>10478.629999999999</v>
      </c>
      <c r="F9451" s="54">
        <v>6590.1</v>
      </c>
      <c r="G9451" s="55">
        <v>0.629</v>
      </c>
      <c r="H9451" s="53">
        <v>0</v>
      </c>
      <c r="I9451" s="53" t="s">
        <v>1410</v>
      </c>
    </row>
    <row r="9452" spans="1:9" ht="17.399999999999999" x14ac:dyDescent="0.3">
      <c r="A9452" s="53" t="s">
        <v>1392</v>
      </c>
      <c r="B9452" s="57">
        <v>45658</v>
      </c>
      <c r="C9452" s="59">
        <v>31458753.969999999</v>
      </c>
      <c r="D9452" s="60">
        <v>185</v>
      </c>
      <c r="E9452" s="54">
        <v>314587.53999999998</v>
      </c>
      <c r="F9452" s="54">
        <v>53273.48</v>
      </c>
      <c r="G9452" s="55">
        <v>0.16900000000000001</v>
      </c>
      <c r="H9452" s="53">
        <v>0</v>
      </c>
      <c r="I9452" s="53" t="s">
        <v>1412</v>
      </c>
    </row>
    <row r="9453" spans="1:9" ht="17.399999999999999" x14ac:dyDescent="0.3">
      <c r="A9453" s="53" t="s">
        <v>1392</v>
      </c>
      <c r="B9453" s="57">
        <v>45689</v>
      </c>
      <c r="C9453" s="59">
        <v>31458753.969999999</v>
      </c>
      <c r="D9453" s="60">
        <v>999</v>
      </c>
      <c r="E9453" s="54">
        <v>314587.53999999998</v>
      </c>
      <c r="F9453" s="54">
        <v>45088.45</v>
      </c>
      <c r="G9453" s="55">
        <v>0.14299999999999999</v>
      </c>
      <c r="H9453" s="53">
        <v>0</v>
      </c>
      <c r="I9453" s="53" t="s">
        <v>1412</v>
      </c>
    </row>
    <row r="9454" spans="1:9" ht="17.399999999999999" x14ac:dyDescent="0.3">
      <c r="A9454" s="53" t="s">
        <v>1392</v>
      </c>
      <c r="B9454" s="57">
        <v>45717</v>
      </c>
      <c r="C9454" s="59">
        <v>31458753.969999999</v>
      </c>
      <c r="D9454" s="60">
        <v>999</v>
      </c>
      <c r="E9454" s="54">
        <v>314587.53999999998</v>
      </c>
      <c r="F9454" s="54">
        <v>17242</v>
      </c>
      <c r="G9454" s="55">
        <v>5.5E-2</v>
      </c>
      <c r="H9454" s="53">
        <v>0</v>
      </c>
      <c r="I9454" s="53" t="s">
        <v>1412</v>
      </c>
    </row>
    <row r="9455" spans="1:9" ht="17.399999999999999" x14ac:dyDescent="0.3">
      <c r="A9455" s="53" t="s">
        <v>1392</v>
      </c>
      <c r="B9455" s="57">
        <v>45748</v>
      </c>
      <c r="C9455" s="59">
        <v>31458753.969999999</v>
      </c>
      <c r="D9455" s="60">
        <v>999</v>
      </c>
      <c r="E9455" s="54">
        <v>314587.53999999998</v>
      </c>
      <c r="F9455" s="54">
        <v>41809.129999999997</v>
      </c>
      <c r="G9455" s="55">
        <v>0.13300000000000001</v>
      </c>
      <c r="H9455" s="53">
        <v>0</v>
      </c>
      <c r="I9455" s="53" t="s">
        <v>1412</v>
      </c>
    </row>
    <row r="9456" spans="1:9" ht="17.399999999999999" x14ac:dyDescent="0.3">
      <c r="A9456" s="53" t="s">
        <v>1392</v>
      </c>
      <c r="B9456" s="57">
        <v>45778</v>
      </c>
      <c r="C9456" s="59">
        <v>31458753.969999999</v>
      </c>
      <c r="D9456" s="60">
        <v>999</v>
      </c>
      <c r="E9456" s="54">
        <v>314587.53999999998</v>
      </c>
      <c r="F9456" s="54">
        <v>9361.06</v>
      </c>
      <c r="G9456" s="55">
        <v>0.03</v>
      </c>
      <c r="H9456" s="53">
        <v>0</v>
      </c>
      <c r="I9456" s="53" t="s">
        <v>1412</v>
      </c>
    </row>
    <row r="9457" spans="1:9" ht="17.399999999999999" x14ac:dyDescent="0.3">
      <c r="A9457" s="53" t="s">
        <v>1392</v>
      </c>
      <c r="B9457" s="57">
        <v>45809</v>
      </c>
      <c r="C9457" s="59">
        <v>31458753.969999999</v>
      </c>
      <c r="D9457" s="60">
        <v>999</v>
      </c>
      <c r="E9457" s="54">
        <v>314587.53999999998</v>
      </c>
      <c r="F9457" s="54">
        <v>2073.71</v>
      </c>
      <c r="G9457" s="55">
        <v>7.0000000000000001E-3</v>
      </c>
      <c r="H9457" s="53">
        <v>0</v>
      </c>
      <c r="I9457" s="53" t="s">
        <v>1412</v>
      </c>
    </row>
    <row r="9458" spans="1:9" ht="17.399999999999999" x14ac:dyDescent="0.3">
      <c r="A9458" s="53" t="s">
        <v>1392</v>
      </c>
      <c r="B9458" s="57">
        <v>45839</v>
      </c>
      <c r="C9458" s="59">
        <v>31458753.969999999</v>
      </c>
      <c r="D9458" s="60">
        <v>999</v>
      </c>
      <c r="E9458" s="54">
        <v>314587.53999999998</v>
      </c>
      <c r="F9458" s="54">
        <v>17852.150000000001</v>
      </c>
      <c r="G9458" s="55">
        <v>5.7000000000000002E-2</v>
      </c>
      <c r="H9458" s="53">
        <v>0</v>
      </c>
      <c r="I9458" s="53" t="s">
        <v>1412</v>
      </c>
    </row>
    <row r="9459" spans="1:9" ht="17.399999999999999" x14ac:dyDescent="0.3">
      <c r="A9459" s="53" t="s">
        <v>1392</v>
      </c>
      <c r="B9459" s="57">
        <v>45870</v>
      </c>
      <c r="C9459" s="59">
        <v>31458753.969999999</v>
      </c>
      <c r="D9459" s="60">
        <v>999</v>
      </c>
      <c r="E9459" s="54">
        <v>314587.53999999998</v>
      </c>
      <c r="F9459" s="54">
        <v>4840.26</v>
      </c>
      <c r="G9459" s="55">
        <v>1.4999999999999999E-2</v>
      </c>
      <c r="H9459" s="53">
        <v>0</v>
      </c>
      <c r="I9459" s="53" t="s">
        <v>1412</v>
      </c>
    </row>
    <row r="9460" spans="1:9" ht="17.399999999999999" x14ac:dyDescent="0.3">
      <c r="A9460" s="53" t="s">
        <v>1392</v>
      </c>
      <c r="B9460" s="57">
        <v>45901</v>
      </c>
      <c r="C9460" s="59">
        <v>31458753.969999999</v>
      </c>
      <c r="D9460" s="60">
        <v>999</v>
      </c>
      <c r="E9460" s="54">
        <v>314587.53999999998</v>
      </c>
      <c r="F9460" s="54">
        <v>14216.02</v>
      </c>
      <c r="G9460" s="55">
        <v>4.4999999999999998E-2</v>
      </c>
      <c r="H9460" s="53">
        <v>0</v>
      </c>
      <c r="I9460" s="53" t="s">
        <v>1412</v>
      </c>
    </row>
    <row r="9461" spans="1:9" ht="17.399999999999999" x14ac:dyDescent="0.3">
      <c r="A9461" s="53" t="s">
        <v>1392</v>
      </c>
      <c r="B9461" s="57">
        <v>45931</v>
      </c>
      <c r="C9461" s="59">
        <v>31458753.969999999</v>
      </c>
      <c r="D9461" s="60">
        <v>999</v>
      </c>
      <c r="E9461" s="54">
        <v>314587.53999999998</v>
      </c>
      <c r="F9461" s="54">
        <v>30857.78</v>
      </c>
      <c r="G9461" s="55">
        <v>9.8000000000000004E-2</v>
      </c>
      <c r="H9461" s="53">
        <v>0</v>
      </c>
      <c r="I9461" s="53" t="s">
        <v>1412</v>
      </c>
    </row>
    <row r="9462" spans="1:9" ht="17.399999999999999" x14ac:dyDescent="0.3">
      <c r="A9462" s="53" t="s">
        <v>1392</v>
      </c>
      <c r="B9462" s="57">
        <v>45962</v>
      </c>
      <c r="C9462" s="59">
        <v>31458753.969999999</v>
      </c>
      <c r="D9462" s="60">
        <v>999</v>
      </c>
      <c r="E9462" s="54">
        <v>314587.53999999998</v>
      </c>
      <c r="F9462" s="54">
        <v>27313.200000000001</v>
      </c>
      <c r="G9462" s="55">
        <v>8.6999999999999994E-2</v>
      </c>
      <c r="H9462" s="53">
        <v>0</v>
      </c>
      <c r="I9462" s="53" t="s">
        <v>1412</v>
      </c>
    </row>
    <row r="9463" spans="1:9" ht="17.399999999999999" x14ac:dyDescent="0.3">
      <c r="A9463" s="53" t="s">
        <v>1392</v>
      </c>
      <c r="B9463" s="57">
        <v>45992</v>
      </c>
      <c r="C9463" s="59">
        <v>31458753.969999999</v>
      </c>
      <c r="D9463" s="60">
        <v>999</v>
      </c>
      <c r="E9463" s="54">
        <v>314587.53999999998</v>
      </c>
      <c r="F9463" s="54">
        <v>33778.04</v>
      </c>
      <c r="G9463" s="55">
        <v>0.107</v>
      </c>
      <c r="H9463" s="53">
        <v>0</v>
      </c>
      <c r="I9463" s="53" t="s">
        <v>1412</v>
      </c>
    </row>
    <row r="9464" spans="1:9" ht="17.399999999999999" x14ac:dyDescent="0.3">
      <c r="A9464" s="53" t="s">
        <v>1394</v>
      </c>
      <c r="B9464" s="57">
        <v>45658</v>
      </c>
      <c r="C9464" s="59">
        <v>10745890.09</v>
      </c>
      <c r="D9464" s="60">
        <v>0</v>
      </c>
      <c r="E9464" s="54">
        <v>161188.35</v>
      </c>
      <c r="F9464" s="54">
        <v>180231.61</v>
      </c>
      <c r="G9464" s="55">
        <v>1.1180000000000001</v>
      </c>
      <c r="H9464" s="53">
        <v>0</v>
      </c>
      <c r="I9464" s="53" t="s">
        <v>1408</v>
      </c>
    </row>
    <row r="9465" spans="1:9" ht="17.399999999999999" x14ac:dyDescent="0.3">
      <c r="A9465" s="53" t="s">
        <v>1394</v>
      </c>
      <c r="B9465" s="57">
        <v>45689</v>
      </c>
      <c r="C9465" s="59">
        <v>10463061.1</v>
      </c>
      <c r="D9465" s="60">
        <v>0</v>
      </c>
      <c r="E9465" s="54">
        <v>156945.92000000001</v>
      </c>
      <c r="F9465" s="54">
        <v>162870.82</v>
      </c>
      <c r="G9465" s="55">
        <v>1.038</v>
      </c>
      <c r="H9465" s="53">
        <v>0</v>
      </c>
      <c r="I9465" s="53" t="s">
        <v>1408</v>
      </c>
    </row>
    <row r="9466" spans="1:9" ht="17.399999999999999" x14ac:dyDescent="0.3">
      <c r="A9466" s="53" t="s">
        <v>1394</v>
      </c>
      <c r="B9466" s="57">
        <v>45717</v>
      </c>
      <c r="C9466" s="59">
        <v>10216242.68</v>
      </c>
      <c r="D9466" s="60">
        <v>35</v>
      </c>
      <c r="E9466" s="54">
        <v>153243.64000000001</v>
      </c>
      <c r="F9466" s="54">
        <v>108219.95</v>
      </c>
      <c r="G9466" s="55">
        <v>0.70599999999999996</v>
      </c>
      <c r="H9466" s="53">
        <v>0</v>
      </c>
      <c r="I9466" s="53" t="s">
        <v>1410</v>
      </c>
    </row>
    <row r="9467" spans="1:9" ht="17.399999999999999" x14ac:dyDescent="0.3">
      <c r="A9467" s="53" t="s">
        <v>1394</v>
      </c>
      <c r="B9467" s="57">
        <v>45748</v>
      </c>
      <c r="C9467" s="59">
        <v>9994526.7300000004</v>
      </c>
      <c r="D9467" s="60">
        <v>0</v>
      </c>
      <c r="E9467" s="54">
        <v>149917.9</v>
      </c>
      <c r="F9467" s="54">
        <v>150022.19</v>
      </c>
      <c r="G9467" s="55">
        <v>1.0009999999999999</v>
      </c>
      <c r="H9467" s="53">
        <v>0</v>
      </c>
      <c r="I9467" s="53" t="s">
        <v>1408</v>
      </c>
    </row>
    <row r="9468" spans="1:9" ht="17.399999999999999" x14ac:dyDescent="0.3">
      <c r="A9468" s="53" t="s">
        <v>1394</v>
      </c>
      <c r="B9468" s="57">
        <v>45778</v>
      </c>
      <c r="C9468" s="59">
        <v>9724449.6500000004</v>
      </c>
      <c r="D9468" s="60">
        <v>0</v>
      </c>
      <c r="E9468" s="54">
        <v>145866.74</v>
      </c>
      <c r="F9468" s="54">
        <v>144616.03</v>
      </c>
      <c r="G9468" s="55">
        <v>0.99099999999999999</v>
      </c>
      <c r="H9468" s="53">
        <v>0</v>
      </c>
      <c r="I9468" s="53" t="s">
        <v>1408</v>
      </c>
    </row>
    <row r="9469" spans="1:9" ht="17.399999999999999" x14ac:dyDescent="0.3">
      <c r="A9469" s="53" t="s">
        <v>1394</v>
      </c>
      <c r="B9469" s="57">
        <v>45809</v>
      </c>
      <c r="C9469" s="59">
        <v>9495383.8100000005</v>
      </c>
      <c r="D9469" s="60">
        <v>0</v>
      </c>
      <c r="E9469" s="54">
        <v>142430.76</v>
      </c>
      <c r="F9469" s="54">
        <v>145627.35</v>
      </c>
      <c r="G9469" s="55">
        <v>1.022</v>
      </c>
      <c r="H9469" s="53">
        <v>0</v>
      </c>
      <c r="I9469" s="53" t="s">
        <v>1408</v>
      </c>
    </row>
    <row r="9470" spans="1:9" ht="17.399999999999999" x14ac:dyDescent="0.3">
      <c r="A9470" s="53" t="s">
        <v>1394</v>
      </c>
      <c r="B9470" s="57">
        <v>45839</v>
      </c>
      <c r="C9470" s="59">
        <v>9287170.7699999996</v>
      </c>
      <c r="D9470" s="60">
        <v>95</v>
      </c>
      <c r="E9470" s="54">
        <v>139307.56</v>
      </c>
      <c r="F9470" s="54">
        <v>40941.93</v>
      </c>
      <c r="G9470" s="55">
        <v>0.29399999999999998</v>
      </c>
      <c r="H9470" s="53">
        <v>1</v>
      </c>
      <c r="I9470" s="53" t="s">
        <v>1409</v>
      </c>
    </row>
    <row r="9471" spans="1:9" ht="17.399999999999999" x14ac:dyDescent="0.3">
      <c r="A9471" s="53" t="s">
        <v>1394</v>
      </c>
      <c r="B9471" s="57">
        <v>45870</v>
      </c>
      <c r="C9471" s="59">
        <v>9056833</v>
      </c>
      <c r="D9471" s="60">
        <v>65</v>
      </c>
      <c r="E9471" s="54">
        <v>135852.5</v>
      </c>
      <c r="F9471" s="54">
        <v>85271.29</v>
      </c>
      <c r="G9471" s="55">
        <v>0.628</v>
      </c>
      <c r="H9471" s="53">
        <v>1</v>
      </c>
      <c r="I9471" s="53" t="s">
        <v>1411</v>
      </c>
    </row>
    <row r="9472" spans="1:9" ht="17.399999999999999" x14ac:dyDescent="0.3">
      <c r="A9472" s="53" t="s">
        <v>1394</v>
      </c>
      <c r="B9472" s="57">
        <v>45901</v>
      </c>
      <c r="C9472" s="59">
        <v>9056833</v>
      </c>
      <c r="D9472" s="60">
        <v>185</v>
      </c>
      <c r="E9472" s="54">
        <v>135852.5</v>
      </c>
      <c r="F9472" s="54">
        <v>16228.51</v>
      </c>
      <c r="G9472" s="55">
        <v>0.11899999999999999</v>
      </c>
      <c r="H9472" s="53">
        <v>1</v>
      </c>
      <c r="I9472" s="53" t="s">
        <v>1412</v>
      </c>
    </row>
    <row r="9473" spans="1:9" ht="17.399999999999999" x14ac:dyDescent="0.3">
      <c r="A9473" s="53" t="s">
        <v>1394</v>
      </c>
      <c r="B9473" s="57">
        <v>45931</v>
      </c>
      <c r="C9473" s="59">
        <v>9056833</v>
      </c>
      <c r="D9473" s="60">
        <v>999</v>
      </c>
      <c r="E9473" s="54">
        <v>135852.5</v>
      </c>
      <c r="F9473" s="54">
        <v>8442.36</v>
      </c>
      <c r="G9473" s="55">
        <v>6.2E-2</v>
      </c>
      <c r="H9473" s="53">
        <v>1</v>
      </c>
      <c r="I9473" s="53" t="s">
        <v>1412</v>
      </c>
    </row>
    <row r="9474" spans="1:9" ht="17.399999999999999" x14ac:dyDescent="0.3">
      <c r="A9474" s="53" t="s">
        <v>1394</v>
      </c>
      <c r="B9474" s="57">
        <v>45962</v>
      </c>
      <c r="C9474" s="59">
        <v>9056833</v>
      </c>
      <c r="D9474" s="60">
        <v>999</v>
      </c>
      <c r="E9474" s="54">
        <v>135852.5</v>
      </c>
      <c r="F9474" s="54">
        <v>24767.29</v>
      </c>
      <c r="G9474" s="55">
        <v>0.182</v>
      </c>
      <c r="H9474" s="53">
        <v>1</v>
      </c>
      <c r="I9474" s="53" t="s">
        <v>1412</v>
      </c>
    </row>
    <row r="9475" spans="1:9" ht="17.399999999999999" x14ac:dyDescent="0.3">
      <c r="A9475" s="53" t="s">
        <v>1394</v>
      </c>
      <c r="B9475" s="57">
        <v>45992</v>
      </c>
      <c r="C9475" s="59">
        <v>9056833</v>
      </c>
      <c r="D9475" s="60">
        <v>999</v>
      </c>
      <c r="E9475" s="54">
        <v>135852.5</v>
      </c>
      <c r="F9475" s="54">
        <v>21516.67</v>
      </c>
      <c r="G9475" s="55">
        <v>0.158</v>
      </c>
      <c r="H9475" s="53">
        <v>1</v>
      </c>
      <c r="I9475" s="53" t="s">
        <v>1412</v>
      </c>
    </row>
    <row r="9476" spans="1:9" ht="17.399999999999999" x14ac:dyDescent="0.3">
      <c r="A9476" s="53" t="s">
        <v>1395</v>
      </c>
      <c r="B9476" s="57">
        <v>45658</v>
      </c>
      <c r="C9476" s="59">
        <v>3962956.27</v>
      </c>
      <c r="D9476" s="60">
        <v>0</v>
      </c>
      <c r="E9476" s="54">
        <v>59444.34</v>
      </c>
      <c r="F9476" s="54">
        <v>65791.86</v>
      </c>
      <c r="G9476" s="55">
        <v>1.107</v>
      </c>
      <c r="H9476" s="53">
        <v>0</v>
      </c>
      <c r="I9476" s="53" t="s">
        <v>1408</v>
      </c>
    </row>
    <row r="9477" spans="1:9" ht="17.399999999999999" x14ac:dyDescent="0.3">
      <c r="A9477" s="53" t="s">
        <v>1395</v>
      </c>
      <c r="B9477" s="57">
        <v>45689</v>
      </c>
      <c r="C9477" s="59">
        <v>3859849.01</v>
      </c>
      <c r="D9477" s="60">
        <v>0</v>
      </c>
      <c r="E9477" s="54">
        <v>57897.74</v>
      </c>
      <c r="F9477" s="54">
        <v>58765.3</v>
      </c>
      <c r="G9477" s="55">
        <v>1.0149999999999999</v>
      </c>
      <c r="H9477" s="53">
        <v>0</v>
      </c>
      <c r="I9477" s="53" t="s">
        <v>1408</v>
      </c>
    </row>
    <row r="9478" spans="1:9" ht="17.399999999999999" x14ac:dyDescent="0.3">
      <c r="A9478" s="53" t="s">
        <v>1395</v>
      </c>
      <c r="B9478" s="57">
        <v>45717</v>
      </c>
      <c r="C9478" s="59">
        <v>3748988.51</v>
      </c>
      <c r="D9478" s="60">
        <v>0</v>
      </c>
      <c r="E9478" s="54">
        <v>56234.83</v>
      </c>
      <c r="F9478" s="54">
        <v>58705.88</v>
      </c>
      <c r="G9478" s="55">
        <v>1.044</v>
      </c>
      <c r="H9478" s="53">
        <v>0</v>
      </c>
      <c r="I9478" s="53" t="s">
        <v>1408</v>
      </c>
    </row>
    <row r="9479" spans="1:9" ht="17.399999999999999" x14ac:dyDescent="0.3">
      <c r="A9479" s="53" t="s">
        <v>1395</v>
      </c>
      <c r="B9479" s="57">
        <v>45748</v>
      </c>
      <c r="C9479" s="59">
        <v>3644566.43</v>
      </c>
      <c r="D9479" s="60">
        <v>15</v>
      </c>
      <c r="E9479" s="54">
        <v>54668.5</v>
      </c>
      <c r="F9479" s="54">
        <v>56085.07</v>
      </c>
      <c r="G9479" s="55">
        <v>1.026</v>
      </c>
      <c r="H9479" s="53">
        <v>0</v>
      </c>
      <c r="I9479" s="53" t="s">
        <v>1408</v>
      </c>
    </row>
    <row r="9480" spans="1:9" ht="17.399999999999999" x14ac:dyDescent="0.3">
      <c r="A9480" s="53" t="s">
        <v>1395</v>
      </c>
      <c r="B9480" s="57">
        <v>45778</v>
      </c>
      <c r="C9480" s="59">
        <v>3541352.47</v>
      </c>
      <c r="D9480" s="60">
        <v>15</v>
      </c>
      <c r="E9480" s="54">
        <v>53120.29</v>
      </c>
      <c r="F9480" s="54">
        <v>58719.5</v>
      </c>
      <c r="G9480" s="55">
        <v>1.105</v>
      </c>
      <c r="H9480" s="53">
        <v>0</v>
      </c>
      <c r="I9480" s="53" t="s">
        <v>1408</v>
      </c>
    </row>
    <row r="9481" spans="1:9" ht="17.399999999999999" x14ac:dyDescent="0.3">
      <c r="A9481" s="53" t="s">
        <v>1395</v>
      </c>
      <c r="B9481" s="57">
        <v>45809</v>
      </c>
      <c r="C9481" s="59">
        <v>3426670.95</v>
      </c>
      <c r="D9481" s="60">
        <v>0</v>
      </c>
      <c r="E9481" s="54">
        <v>51400.06</v>
      </c>
      <c r="F9481" s="54">
        <v>53155.65</v>
      </c>
      <c r="G9481" s="55">
        <v>1.034</v>
      </c>
      <c r="H9481" s="53">
        <v>0</v>
      </c>
      <c r="I9481" s="53" t="s">
        <v>1408</v>
      </c>
    </row>
    <row r="9482" spans="1:9" ht="17.399999999999999" x14ac:dyDescent="0.3">
      <c r="A9482" s="53" t="s">
        <v>1395</v>
      </c>
      <c r="B9482" s="57">
        <v>45839</v>
      </c>
      <c r="C9482" s="59">
        <v>3330051.49</v>
      </c>
      <c r="D9482" s="60">
        <v>0</v>
      </c>
      <c r="E9482" s="54">
        <v>49950.77</v>
      </c>
      <c r="F9482" s="54">
        <v>52203.63</v>
      </c>
      <c r="G9482" s="55">
        <v>1.0449999999999999</v>
      </c>
      <c r="H9482" s="53">
        <v>0</v>
      </c>
      <c r="I9482" s="53" t="s">
        <v>1408</v>
      </c>
    </row>
    <row r="9483" spans="1:9" ht="17.399999999999999" x14ac:dyDescent="0.3">
      <c r="A9483" s="53" t="s">
        <v>1395</v>
      </c>
      <c r="B9483" s="57">
        <v>45870</v>
      </c>
      <c r="C9483" s="59">
        <v>3224877.85</v>
      </c>
      <c r="D9483" s="60">
        <v>0</v>
      </c>
      <c r="E9483" s="54">
        <v>48373.17</v>
      </c>
      <c r="F9483" s="54">
        <v>51598.33</v>
      </c>
      <c r="G9483" s="55">
        <v>1.0669999999999999</v>
      </c>
      <c r="H9483" s="53">
        <v>0</v>
      </c>
      <c r="I9483" s="53" t="s">
        <v>1408</v>
      </c>
    </row>
    <row r="9484" spans="1:9" ht="17.399999999999999" x14ac:dyDescent="0.3">
      <c r="A9484" s="53" t="s">
        <v>1395</v>
      </c>
      <c r="B9484" s="57">
        <v>45901</v>
      </c>
      <c r="C9484" s="59">
        <v>3129935.27</v>
      </c>
      <c r="D9484" s="60">
        <v>0</v>
      </c>
      <c r="E9484" s="54">
        <v>46949.03</v>
      </c>
      <c r="F9484" s="54">
        <v>52807.199999999997</v>
      </c>
      <c r="G9484" s="55">
        <v>1.125</v>
      </c>
      <c r="H9484" s="53">
        <v>0</v>
      </c>
      <c r="I9484" s="53" t="s">
        <v>1408</v>
      </c>
    </row>
    <row r="9485" spans="1:9" ht="17.399999999999999" x14ac:dyDescent="0.3">
      <c r="A9485" s="53" t="s">
        <v>1395</v>
      </c>
      <c r="B9485" s="57">
        <v>45931</v>
      </c>
      <c r="C9485" s="59">
        <v>3027191.96</v>
      </c>
      <c r="D9485" s="60">
        <v>0</v>
      </c>
      <c r="E9485" s="54">
        <v>45407.88</v>
      </c>
      <c r="F9485" s="54">
        <v>43314.38</v>
      </c>
      <c r="G9485" s="55">
        <v>0.95399999999999996</v>
      </c>
      <c r="H9485" s="53">
        <v>0</v>
      </c>
      <c r="I9485" s="53" t="s">
        <v>1408</v>
      </c>
    </row>
    <row r="9486" spans="1:9" ht="17.399999999999999" x14ac:dyDescent="0.3">
      <c r="A9486" s="53" t="s">
        <v>1395</v>
      </c>
      <c r="B9486" s="57">
        <v>45962</v>
      </c>
      <c r="C9486" s="59">
        <v>2948180.34</v>
      </c>
      <c r="D9486" s="60">
        <v>0</v>
      </c>
      <c r="E9486" s="54">
        <v>44222.71</v>
      </c>
      <c r="F9486" s="54">
        <v>47412.84</v>
      </c>
      <c r="G9486" s="55">
        <v>1.0720000000000001</v>
      </c>
      <c r="H9486" s="53">
        <v>0</v>
      </c>
      <c r="I9486" s="53" t="s">
        <v>1408</v>
      </c>
    </row>
    <row r="9487" spans="1:9" ht="17.399999999999999" x14ac:dyDescent="0.3">
      <c r="A9487" s="53" t="s">
        <v>1395</v>
      </c>
      <c r="B9487" s="57">
        <v>45992</v>
      </c>
      <c r="C9487" s="59">
        <v>2859523.87</v>
      </c>
      <c r="D9487" s="60">
        <v>0</v>
      </c>
      <c r="E9487" s="54">
        <v>42892.86</v>
      </c>
      <c r="F9487" s="54">
        <v>44832.32</v>
      </c>
      <c r="G9487" s="55">
        <v>1.0449999999999999</v>
      </c>
      <c r="H9487" s="53">
        <v>0</v>
      </c>
      <c r="I9487" s="53" t="s">
        <v>1408</v>
      </c>
    </row>
    <row r="9488" spans="1:9" ht="17.399999999999999" x14ac:dyDescent="0.3">
      <c r="A9488" s="53" t="s">
        <v>1396</v>
      </c>
      <c r="B9488" s="57">
        <v>45658</v>
      </c>
      <c r="C9488" s="59">
        <v>1855962.3</v>
      </c>
      <c r="D9488" s="60">
        <v>0</v>
      </c>
      <c r="E9488" s="54">
        <v>27839.43</v>
      </c>
      <c r="F9488" s="54">
        <v>29953.35</v>
      </c>
      <c r="G9488" s="55">
        <v>1.0760000000000001</v>
      </c>
      <c r="H9488" s="53">
        <v>0</v>
      </c>
      <c r="I9488" s="53" t="s">
        <v>1408</v>
      </c>
    </row>
    <row r="9489" spans="1:9" ht="17.399999999999999" x14ac:dyDescent="0.3">
      <c r="A9489" s="53" t="s">
        <v>1396</v>
      </c>
      <c r="B9489" s="57">
        <v>45689</v>
      </c>
      <c r="C9489" s="59">
        <v>1801145.76</v>
      </c>
      <c r="D9489" s="60">
        <v>0</v>
      </c>
      <c r="E9489" s="54">
        <v>27017.19</v>
      </c>
      <c r="F9489" s="54">
        <v>28255.02</v>
      </c>
      <c r="G9489" s="55">
        <v>1.046</v>
      </c>
      <c r="H9489" s="53">
        <v>0</v>
      </c>
      <c r="I9489" s="53" t="s">
        <v>1408</v>
      </c>
    </row>
    <row r="9490" spans="1:9" ht="17.399999999999999" x14ac:dyDescent="0.3">
      <c r="A9490" s="53" t="s">
        <v>1396</v>
      </c>
      <c r="B9490" s="57">
        <v>45717</v>
      </c>
      <c r="C9490" s="59">
        <v>1748269.29</v>
      </c>
      <c r="D9490" s="60">
        <v>0</v>
      </c>
      <c r="E9490" s="54">
        <v>26224.04</v>
      </c>
      <c r="F9490" s="54">
        <v>28745.24</v>
      </c>
      <c r="G9490" s="55">
        <v>1.0960000000000001</v>
      </c>
      <c r="H9490" s="53">
        <v>0</v>
      </c>
      <c r="I9490" s="53" t="s">
        <v>1408</v>
      </c>
    </row>
    <row r="9491" spans="1:9" ht="17.399999999999999" x14ac:dyDescent="0.3">
      <c r="A9491" s="53" t="s">
        <v>1396</v>
      </c>
      <c r="B9491" s="57">
        <v>45748</v>
      </c>
      <c r="C9491" s="59">
        <v>1699418.03</v>
      </c>
      <c r="D9491" s="60">
        <v>0</v>
      </c>
      <c r="E9491" s="54">
        <v>25491.27</v>
      </c>
      <c r="F9491" s="54">
        <v>28873.88</v>
      </c>
      <c r="G9491" s="55">
        <v>1.133</v>
      </c>
      <c r="H9491" s="53">
        <v>0</v>
      </c>
      <c r="I9491" s="53" t="s">
        <v>1408</v>
      </c>
    </row>
    <row r="9492" spans="1:9" ht="17.399999999999999" x14ac:dyDescent="0.3">
      <c r="A9492" s="53" t="s">
        <v>1396</v>
      </c>
      <c r="B9492" s="57">
        <v>45778</v>
      </c>
      <c r="C9492" s="59">
        <v>1646989.64</v>
      </c>
      <c r="D9492" s="60">
        <v>0</v>
      </c>
      <c r="E9492" s="54">
        <v>24704.84</v>
      </c>
      <c r="F9492" s="54">
        <v>23801.5</v>
      </c>
      <c r="G9492" s="55">
        <v>0.96299999999999997</v>
      </c>
      <c r="H9492" s="53">
        <v>0</v>
      </c>
      <c r="I9492" s="53" t="s">
        <v>1408</v>
      </c>
    </row>
    <row r="9493" spans="1:9" ht="17.399999999999999" x14ac:dyDescent="0.3">
      <c r="A9493" s="53" t="s">
        <v>1396</v>
      </c>
      <c r="B9493" s="57">
        <v>45809</v>
      </c>
      <c r="C9493" s="59">
        <v>1593144.91</v>
      </c>
      <c r="D9493" s="60">
        <v>95</v>
      </c>
      <c r="E9493" s="54">
        <v>23897.17</v>
      </c>
      <c r="F9493" s="54">
        <v>6583.54</v>
      </c>
      <c r="G9493" s="55">
        <v>0.27500000000000002</v>
      </c>
      <c r="H9493" s="53">
        <v>0</v>
      </c>
      <c r="I9493" s="53" t="s">
        <v>1409</v>
      </c>
    </row>
    <row r="9494" spans="1:9" ht="17.399999999999999" x14ac:dyDescent="0.3">
      <c r="A9494" s="53" t="s">
        <v>1396</v>
      </c>
      <c r="B9494" s="57">
        <v>45839</v>
      </c>
      <c r="C9494" s="59">
        <v>1544059.46</v>
      </c>
      <c r="D9494" s="60">
        <v>0</v>
      </c>
      <c r="E9494" s="54">
        <v>23160.89</v>
      </c>
      <c r="F9494" s="54">
        <v>22426.84</v>
      </c>
      <c r="G9494" s="55">
        <v>0.96799999999999997</v>
      </c>
      <c r="H9494" s="53">
        <v>0</v>
      </c>
      <c r="I9494" s="53" t="s">
        <v>1408</v>
      </c>
    </row>
    <row r="9495" spans="1:9" ht="17.399999999999999" x14ac:dyDescent="0.3">
      <c r="A9495" s="53" t="s">
        <v>1396</v>
      </c>
      <c r="B9495" s="57">
        <v>45870</v>
      </c>
      <c r="C9495" s="59">
        <v>1497088.38</v>
      </c>
      <c r="D9495" s="60">
        <v>0</v>
      </c>
      <c r="E9495" s="54">
        <v>22456.33</v>
      </c>
      <c r="F9495" s="54">
        <v>21575.88</v>
      </c>
      <c r="G9495" s="55">
        <v>0.96099999999999997</v>
      </c>
      <c r="H9495" s="53">
        <v>0</v>
      </c>
      <c r="I9495" s="53" t="s">
        <v>1408</v>
      </c>
    </row>
    <row r="9496" spans="1:9" ht="17.399999999999999" x14ac:dyDescent="0.3">
      <c r="A9496" s="53" t="s">
        <v>1396</v>
      </c>
      <c r="B9496" s="57">
        <v>45901</v>
      </c>
      <c r="C9496" s="59">
        <v>1453140.11</v>
      </c>
      <c r="D9496" s="60">
        <v>0</v>
      </c>
      <c r="E9496" s="54">
        <v>21797.1</v>
      </c>
      <c r="F9496" s="54">
        <v>22831.919999999998</v>
      </c>
      <c r="G9496" s="55">
        <v>1.0469999999999999</v>
      </c>
      <c r="H9496" s="53">
        <v>0</v>
      </c>
      <c r="I9496" s="53" t="s">
        <v>1408</v>
      </c>
    </row>
    <row r="9497" spans="1:9" ht="17.399999999999999" x14ac:dyDescent="0.3">
      <c r="A9497" s="53" t="s">
        <v>1396</v>
      </c>
      <c r="B9497" s="57">
        <v>45931</v>
      </c>
      <c r="C9497" s="59">
        <v>1413213.86</v>
      </c>
      <c r="D9497" s="60">
        <v>0</v>
      </c>
      <c r="E9497" s="54">
        <v>21198.21</v>
      </c>
      <c r="F9497" s="54">
        <v>21321.25</v>
      </c>
      <c r="G9497" s="55">
        <v>1.006</v>
      </c>
      <c r="H9497" s="53">
        <v>0</v>
      </c>
      <c r="I9497" s="53" t="s">
        <v>1408</v>
      </c>
    </row>
    <row r="9498" spans="1:9" ht="17.399999999999999" x14ac:dyDescent="0.3">
      <c r="A9498" s="53" t="s">
        <v>1396</v>
      </c>
      <c r="B9498" s="57">
        <v>45962</v>
      </c>
      <c r="C9498" s="59">
        <v>1373517.81</v>
      </c>
      <c r="D9498" s="60">
        <v>35</v>
      </c>
      <c r="E9498" s="54">
        <v>20602.77</v>
      </c>
      <c r="F9498" s="54">
        <v>13636.5</v>
      </c>
      <c r="G9498" s="55">
        <v>0.66200000000000003</v>
      </c>
      <c r="H9498" s="53">
        <v>0</v>
      </c>
      <c r="I9498" s="53" t="s">
        <v>1410</v>
      </c>
    </row>
    <row r="9499" spans="1:9" ht="17.399999999999999" x14ac:dyDescent="0.3">
      <c r="A9499" s="53" t="s">
        <v>1396</v>
      </c>
      <c r="B9499" s="57">
        <v>45992</v>
      </c>
      <c r="C9499" s="59">
        <v>1329327.52</v>
      </c>
      <c r="D9499" s="60">
        <v>35</v>
      </c>
      <c r="E9499" s="54">
        <v>19939.91</v>
      </c>
      <c r="F9499" s="54">
        <v>15111.13</v>
      </c>
      <c r="G9499" s="55">
        <v>0.75800000000000001</v>
      </c>
      <c r="H9499" s="53">
        <v>0</v>
      </c>
      <c r="I9499" s="53" t="s">
        <v>1410</v>
      </c>
    </row>
    <row r="9500" spans="1:9" ht="17.399999999999999" x14ac:dyDescent="0.3">
      <c r="A9500" s="53" t="s">
        <v>1398</v>
      </c>
      <c r="B9500" s="57">
        <v>45658</v>
      </c>
      <c r="C9500" s="59">
        <v>116127770.63</v>
      </c>
      <c r="D9500" s="60">
        <v>0</v>
      </c>
      <c r="E9500" s="54">
        <v>1161277.71</v>
      </c>
      <c r="F9500" s="54">
        <v>1325113.1399999999</v>
      </c>
      <c r="G9500" s="55">
        <v>1.141</v>
      </c>
      <c r="H9500" s="53">
        <v>0</v>
      </c>
      <c r="I9500" s="53" t="s">
        <v>1408</v>
      </c>
    </row>
    <row r="9501" spans="1:9" ht="17.399999999999999" x14ac:dyDescent="0.3">
      <c r="A9501" s="53" t="s">
        <v>1398</v>
      </c>
      <c r="B9501" s="57">
        <v>45689</v>
      </c>
      <c r="C9501" s="59">
        <v>114017126.92</v>
      </c>
      <c r="D9501" s="60">
        <v>15</v>
      </c>
      <c r="E9501" s="54">
        <v>1140171.27</v>
      </c>
      <c r="F9501" s="54">
        <v>1126799.6599999999</v>
      </c>
      <c r="G9501" s="55">
        <v>0.98799999999999999</v>
      </c>
      <c r="H9501" s="53">
        <v>0</v>
      </c>
      <c r="I9501" s="53" t="s">
        <v>1408</v>
      </c>
    </row>
    <row r="9502" spans="1:9" ht="17.399999999999999" x14ac:dyDescent="0.3">
      <c r="A9502" s="53" t="s">
        <v>1398</v>
      </c>
      <c r="B9502" s="57">
        <v>45717</v>
      </c>
      <c r="C9502" s="59">
        <v>111789654.48999999</v>
      </c>
      <c r="D9502" s="60">
        <v>95</v>
      </c>
      <c r="E9502" s="54">
        <v>1117896.54</v>
      </c>
      <c r="F9502" s="54">
        <v>612103.74</v>
      </c>
      <c r="G9502" s="55">
        <v>0.54800000000000004</v>
      </c>
      <c r="H9502" s="53">
        <v>0</v>
      </c>
      <c r="I9502" s="53" t="s">
        <v>1409</v>
      </c>
    </row>
    <row r="9503" spans="1:9" ht="17.399999999999999" x14ac:dyDescent="0.3">
      <c r="A9503" s="53" t="s">
        <v>1398</v>
      </c>
      <c r="B9503" s="57">
        <v>45748</v>
      </c>
      <c r="C9503" s="59">
        <v>109767804.78</v>
      </c>
      <c r="D9503" s="60">
        <v>35</v>
      </c>
      <c r="E9503" s="54">
        <v>1097678.05</v>
      </c>
      <c r="F9503" s="54">
        <v>979691.76</v>
      </c>
      <c r="G9503" s="55">
        <v>0.89300000000000002</v>
      </c>
      <c r="H9503" s="53">
        <v>0</v>
      </c>
      <c r="I9503" s="53" t="s">
        <v>1410</v>
      </c>
    </row>
    <row r="9504" spans="1:9" ht="17.399999999999999" x14ac:dyDescent="0.3">
      <c r="A9504" s="53" t="s">
        <v>1398</v>
      </c>
      <c r="B9504" s="57">
        <v>45778</v>
      </c>
      <c r="C9504" s="59">
        <v>107626896.13</v>
      </c>
      <c r="D9504" s="60">
        <v>0</v>
      </c>
      <c r="E9504" s="54">
        <v>1076268.96</v>
      </c>
      <c r="F9504" s="54">
        <v>1212583.26</v>
      </c>
      <c r="G9504" s="55">
        <v>1.127</v>
      </c>
      <c r="H9504" s="53">
        <v>0</v>
      </c>
      <c r="I9504" s="53" t="s">
        <v>1408</v>
      </c>
    </row>
    <row r="9505" spans="1:9" ht="17.399999999999999" x14ac:dyDescent="0.3">
      <c r="A9505" s="53" t="s">
        <v>1398</v>
      </c>
      <c r="B9505" s="57">
        <v>45809</v>
      </c>
      <c r="C9505" s="59">
        <v>105407191.20999999</v>
      </c>
      <c r="D9505" s="60">
        <v>0</v>
      </c>
      <c r="E9505" s="54">
        <v>1054071.9099999999</v>
      </c>
      <c r="F9505" s="54">
        <v>1073289.6100000001</v>
      </c>
      <c r="G9505" s="55">
        <v>1.018</v>
      </c>
      <c r="H9505" s="53">
        <v>0</v>
      </c>
      <c r="I9505" s="53" t="s">
        <v>1408</v>
      </c>
    </row>
    <row r="9506" spans="1:9" ht="17.399999999999999" x14ac:dyDescent="0.3">
      <c r="A9506" s="53" t="s">
        <v>1398</v>
      </c>
      <c r="B9506" s="57">
        <v>45839</v>
      </c>
      <c r="C9506" s="59">
        <v>103695556.18000001</v>
      </c>
      <c r="D9506" s="60">
        <v>0</v>
      </c>
      <c r="E9506" s="54">
        <v>1036955.56</v>
      </c>
      <c r="F9506" s="54">
        <v>1011221.83</v>
      </c>
      <c r="G9506" s="55">
        <v>0.97499999999999998</v>
      </c>
      <c r="H9506" s="53">
        <v>0</v>
      </c>
      <c r="I9506" s="53" t="s">
        <v>1408</v>
      </c>
    </row>
    <row r="9507" spans="1:9" ht="17.399999999999999" x14ac:dyDescent="0.3">
      <c r="A9507" s="53" t="s">
        <v>1398</v>
      </c>
      <c r="B9507" s="57">
        <v>45870</v>
      </c>
      <c r="C9507" s="59">
        <v>101772769.23</v>
      </c>
      <c r="D9507" s="60">
        <v>15</v>
      </c>
      <c r="E9507" s="54">
        <v>1017727.69</v>
      </c>
      <c r="F9507" s="54">
        <v>1151862.4099999999</v>
      </c>
      <c r="G9507" s="55">
        <v>1.1319999999999999</v>
      </c>
      <c r="H9507" s="53">
        <v>0</v>
      </c>
      <c r="I9507" s="53" t="s">
        <v>1408</v>
      </c>
    </row>
    <row r="9508" spans="1:9" ht="17.399999999999999" x14ac:dyDescent="0.3">
      <c r="A9508" s="53" t="s">
        <v>1398</v>
      </c>
      <c r="B9508" s="57">
        <v>45901</v>
      </c>
      <c r="C9508" s="59">
        <v>100166668.3</v>
      </c>
      <c r="D9508" s="60">
        <v>15</v>
      </c>
      <c r="E9508" s="54">
        <v>1001666.68</v>
      </c>
      <c r="F9508" s="54">
        <v>1137483.8</v>
      </c>
      <c r="G9508" s="55">
        <v>1.1359999999999999</v>
      </c>
      <c r="H9508" s="53">
        <v>0</v>
      </c>
      <c r="I9508" s="53" t="s">
        <v>1408</v>
      </c>
    </row>
    <row r="9509" spans="1:9" ht="17.399999999999999" x14ac:dyDescent="0.3">
      <c r="A9509" s="53" t="s">
        <v>1398</v>
      </c>
      <c r="B9509" s="57">
        <v>45931</v>
      </c>
      <c r="C9509" s="59">
        <v>98441587.109999999</v>
      </c>
      <c r="D9509" s="60">
        <v>0</v>
      </c>
      <c r="E9509" s="54">
        <v>984415.87</v>
      </c>
      <c r="F9509" s="54">
        <v>1107037.82</v>
      </c>
      <c r="G9509" s="55">
        <v>1.125</v>
      </c>
      <c r="H9509" s="53">
        <v>0</v>
      </c>
      <c r="I9509" s="53" t="s">
        <v>1408</v>
      </c>
    </row>
    <row r="9510" spans="1:9" ht="17.399999999999999" x14ac:dyDescent="0.3">
      <c r="A9510" s="53" t="s">
        <v>1398</v>
      </c>
      <c r="B9510" s="57">
        <v>45962</v>
      </c>
      <c r="C9510" s="59">
        <v>96415687.799999997</v>
      </c>
      <c r="D9510" s="60">
        <v>0</v>
      </c>
      <c r="E9510" s="54">
        <v>964156.88</v>
      </c>
      <c r="F9510" s="54">
        <v>963332.05</v>
      </c>
      <c r="G9510" s="55">
        <v>0.999</v>
      </c>
      <c r="H9510" s="53">
        <v>0</v>
      </c>
      <c r="I9510" s="53" t="s">
        <v>1408</v>
      </c>
    </row>
    <row r="9511" spans="1:9" ht="17.399999999999999" x14ac:dyDescent="0.3">
      <c r="A9511" s="53" t="s">
        <v>1398</v>
      </c>
      <c r="B9511" s="57">
        <v>45992</v>
      </c>
      <c r="C9511" s="59">
        <v>94759673.239999995</v>
      </c>
      <c r="D9511" s="60">
        <v>15</v>
      </c>
      <c r="E9511" s="54">
        <v>947596.73</v>
      </c>
      <c r="F9511" s="54">
        <v>997109.62</v>
      </c>
      <c r="G9511" s="55">
        <v>1.052</v>
      </c>
      <c r="H9511" s="53">
        <v>0</v>
      </c>
      <c r="I9511" s="53" t="s">
        <v>1408</v>
      </c>
    </row>
    <row r="9512" spans="1:9" ht="17.399999999999999" x14ac:dyDescent="0.3">
      <c r="A9512" s="53" t="s">
        <v>1399</v>
      </c>
      <c r="B9512" s="57">
        <v>45658</v>
      </c>
      <c r="C9512" s="59">
        <v>4022676.04</v>
      </c>
      <c r="D9512" s="60">
        <v>185</v>
      </c>
      <c r="E9512" s="54">
        <v>40226.76</v>
      </c>
      <c r="F9512" s="54">
        <v>3492.08</v>
      </c>
      <c r="G9512" s="55">
        <v>8.6999999999999994E-2</v>
      </c>
      <c r="H9512" s="53">
        <v>0</v>
      </c>
      <c r="I9512" s="53" t="s">
        <v>1412</v>
      </c>
    </row>
    <row r="9513" spans="1:9" ht="17.399999999999999" x14ac:dyDescent="0.3">
      <c r="A9513" s="53" t="s">
        <v>1399</v>
      </c>
      <c r="B9513" s="57">
        <v>45689</v>
      </c>
      <c r="C9513" s="59">
        <v>4022676.04</v>
      </c>
      <c r="D9513" s="60">
        <v>999</v>
      </c>
      <c r="E9513" s="54">
        <v>40226.76</v>
      </c>
      <c r="F9513" s="54">
        <v>322.7</v>
      </c>
      <c r="G9513" s="55">
        <v>8.0000000000000002E-3</v>
      </c>
      <c r="H9513" s="53">
        <v>0</v>
      </c>
      <c r="I9513" s="53" t="s">
        <v>1412</v>
      </c>
    </row>
    <row r="9514" spans="1:9" ht="17.399999999999999" x14ac:dyDescent="0.3">
      <c r="A9514" s="53" t="s">
        <v>1399</v>
      </c>
      <c r="B9514" s="57">
        <v>45717</v>
      </c>
      <c r="C9514" s="59">
        <v>4022676.04</v>
      </c>
      <c r="D9514" s="60">
        <v>999</v>
      </c>
      <c r="E9514" s="54">
        <v>40226.76</v>
      </c>
      <c r="F9514" s="54">
        <v>2729.32</v>
      </c>
      <c r="G9514" s="55">
        <v>6.8000000000000005E-2</v>
      </c>
      <c r="H9514" s="53">
        <v>0</v>
      </c>
      <c r="I9514" s="53" t="s">
        <v>1412</v>
      </c>
    </row>
    <row r="9515" spans="1:9" ht="17.399999999999999" x14ac:dyDescent="0.3">
      <c r="A9515" s="53" t="s">
        <v>1399</v>
      </c>
      <c r="B9515" s="57">
        <v>45748</v>
      </c>
      <c r="C9515" s="59">
        <v>4022676.04</v>
      </c>
      <c r="D9515" s="60">
        <v>999</v>
      </c>
      <c r="E9515" s="54">
        <v>40226.76</v>
      </c>
      <c r="F9515" s="54">
        <v>6337.95</v>
      </c>
      <c r="G9515" s="55">
        <v>0.158</v>
      </c>
      <c r="H9515" s="53">
        <v>0</v>
      </c>
      <c r="I9515" s="53" t="s">
        <v>1412</v>
      </c>
    </row>
    <row r="9516" spans="1:9" ht="17.399999999999999" x14ac:dyDescent="0.3">
      <c r="A9516" s="53" t="s">
        <v>1399</v>
      </c>
      <c r="B9516" s="57">
        <v>45778</v>
      </c>
      <c r="C9516" s="59">
        <v>4022676.04</v>
      </c>
      <c r="D9516" s="60">
        <v>999</v>
      </c>
      <c r="E9516" s="54">
        <v>40226.76</v>
      </c>
      <c r="F9516" s="54">
        <v>6292</v>
      </c>
      <c r="G9516" s="55">
        <v>0.156</v>
      </c>
      <c r="H9516" s="53">
        <v>0</v>
      </c>
      <c r="I9516" s="53" t="s">
        <v>1412</v>
      </c>
    </row>
    <row r="9517" spans="1:9" ht="17.399999999999999" x14ac:dyDescent="0.3">
      <c r="A9517" s="53" t="s">
        <v>1399</v>
      </c>
      <c r="B9517" s="57">
        <v>45809</v>
      </c>
      <c r="C9517" s="59">
        <v>4022676.04</v>
      </c>
      <c r="D9517" s="60">
        <v>999</v>
      </c>
      <c r="E9517" s="54">
        <v>40226.76</v>
      </c>
      <c r="F9517" s="54">
        <v>1549.99</v>
      </c>
      <c r="G9517" s="55">
        <v>3.9E-2</v>
      </c>
      <c r="H9517" s="53">
        <v>0</v>
      </c>
      <c r="I9517" s="53" t="s">
        <v>1412</v>
      </c>
    </row>
    <row r="9518" spans="1:9" ht="17.399999999999999" x14ac:dyDescent="0.3">
      <c r="A9518" s="53" t="s">
        <v>1399</v>
      </c>
      <c r="B9518" s="57">
        <v>45839</v>
      </c>
      <c r="C9518" s="59">
        <v>4022676.04</v>
      </c>
      <c r="D9518" s="60">
        <v>999</v>
      </c>
      <c r="E9518" s="54">
        <v>40226.76</v>
      </c>
      <c r="F9518" s="54">
        <v>5125.66</v>
      </c>
      <c r="G9518" s="55">
        <v>0.127</v>
      </c>
      <c r="H9518" s="53">
        <v>0</v>
      </c>
      <c r="I9518" s="53" t="s">
        <v>1412</v>
      </c>
    </row>
    <row r="9519" spans="1:9" ht="17.399999999999999" x14ac:dyDescent="0.3">
      <c r="A9519" s="53" t="s">
        <v>1399</v>
      </c>
      <c r="B9519" s="57">
        <v>45870</v>
      </c>
      <c r="C9519" s="59">
        <v>4022676.04</v>
      </c>
      <c r="D9519" s="60">
        <v>999</v>
      </c>
      <c r="E9519" s="54">
        <v>40226.76</v>
      </c>
      <c r="F9519" s="54">
        <v>3239.35</v>
      </c>
      <c r="G9519" s="55">
        <v>8.1000000000000003E-2</v>
      </c>
      <c r="H9519" s="53">
        <v>0</v>
      </c>
      <c r="I9519" s="53" t="s">
        <v>1412</v>
      </c>
    </row>
    <row r="9520" spans="1:9" ht="17.399999999999999" x14ac:dyDescent="0.3">
      <c r="A9520" s="53" t="s">
        <v>1399</v>
      </c>
      <c r="B9520" s="57">
        <v>45901</v>
      </c>
      <c r="C9520" s="59">
        <v>4022676.04</v>
      </c>
      <c r="D9520" s="60">
        <v>999</v>
      </c>
      <c r="E9520" s="54">
        <v>40226.76</v>
      </c>
      <c r="F9520" s="54">
        <v>1756.59</v>
      </c>
      <c r="G9520" s="55">
        <v>4.3999999999999997E-2</v>
      </c>
      <c r="H9520" s="53">
        <v>0</v>
      </c>
      <c r="I9520" s="53" t="s">
        <v>1412</v>
      </c>
    </row>
    <row r="9521" spans="1:9" ht="17.399999999999999" x14ac:dyDescent="0.3">
      <c r="A9521" s="53" t="s">
        <v>1399</v>
      </c>
      <c r="B9521" s="57">
        <v>45931</v>
      </c>
      <c r="C9521" s="59">
        <v>4022676.04</v>
      </c>
      <c r="D9521" s="60">
        <v>999</v>
      </c>
      <c r="E9521" s="54">
        <v>40226.76</v>
      </c>
      <c r="F9521" s="54">
        <v>7796.37</v>
      </c>
      <c r="G9521" s="55">
        <v>0.19400000000000001</v>
      </c>
      <c r="H9521" s="53">
        <v>0</v>
      </c>
      <c r="I9521" s="53" t="s">
        <v>1412</v>
      </c>
    </row>
    <row r="9522" spans="1:9" ht="17.399999999999999" x14ac:dyDescent="0.3">
      <c r="A9522" s="53" t="s">
        <v>1399</v>
      </c>
      <c r="B9522" s="57">
        <v>45962</v>
      </c>
      <c r="C9522" s="59">
        <v>4022676.04</v>
      </c>
      <c r="D9522" s="60">
        <v>999</v>
      </c>
      <c r="E9522" s="54">
        <v>40226.76</v>
      </c>
      <c r="F9522" s="54">
        <v>1751.37</v>
      </c>
      <c r="G9522" s="55">
        <v>4.3999999999999997E-2</v>
      </c>
      <c r="H9522" s="53">
        <v>0</v>
      </c>
      <c r="I9522" s="53" t="s">
        <v>1412</v>
      </c>
    </row>
    <row r="9523" spans="1:9" ht="17.399999999999999" x14ac:dyDescent="0.3">
      <c r="A9523" s="53" t="s">
        <v>1399</v>
      </c>
      <c r="B9523" s="57">
        <v>45992</v>
      </c>
      <c r="C9523" s="59">
        <v>4022676.04</v>
      </c>
      <c r="D9523" s="60">
        <v>999</v>
      </c>
      <c r="E9523" s="54">
        <v>40226.76</v>
      </c>
      <c r="F9523" s="54">
        <v>3222.99</v>
      </c>
      <c r="G9523" s="55">
        <v>0.08</v>
      </c>
      <c r="H9523" s="53">
        <v>0</v>
      </c>
      <c r="I9523" s="53" t="s">
        <v>1412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522"/>
  <sheetViews>
    <sheetView showGridLines="0" topLeftCell="F1" zoomScale="85" zoomScaleNormal="85" workbookViewId="0">
      <pane ySplit="1" topLeftCell="A9552" activePane="bottomLeft" state="frozen"/>
      <selection activeCell="E3" sqref="E3"/>
      <selection pane="bottomLeft" activeCell="E3" sqref="E3"/>
    </sheetView>
  </sheetViews>
  <sheetFormatPr defaultRowHeight="14.4" x14ac:dyDescent="0.3"/>
  <cols>
    <col min="1" max="1" width="9.88671875" bestFit="1" customWidth="1"/>
    <col min="2" max="2" width="68.109375" bestFit="1" customWidth="1"/>
    <col min="3" max="3" width="11" bestFit="1" customWidth="1"/>
    <col min="4" max="4" width="14.44140625" bestFit="1" customWidth="1"/>
    <col min="5" max="5" width="12.77734375" style="58" bestFit="1" customWidth="1"/>
    <col min="6" max="6" width="15.109375" style="58" bestFit="1" customWidth="1"/>
    <col min="7" max="7" width="16.109375" style="58" bestFit="1" customWidth="1"/>
    <col min="8" max="8" width="12.33203125" style="58" bestFit="1" customWidth="1"/>
    <col min="9" max="9" width="24.88671875" style="58" customWidth="1"/>
    <col min="10" max="10" width="15.44140625" style="58" customWidth="1"/>
    <col min="11" max="11" width="16.33203125" style="58" customWidth="1"/>
    <col min="12" max="12" width="13.33203125" style="58" bestFit="1" customWidth="1"/>
    <col min="13" max="13" width="10.109375" style="58" customWidth="1"/>
    <col min="14" max="14" width="13.44140625" style="58" customWidth="1"/>
    <col min="15" max="15" width="9.44140625" style="58" customWidth="1"/>
    <col min="16" max="16" width="9.77734375" style="58" customWidth="1"/>
    <col min="17" max="17" width="12.88671875" style="58" customWidth="1"/>
    <col min="18" max="18" width="10.77734375" style="58" bestFit="1" customWidth="1"/>
    <col min="19" max="19" width="11.88671875" style="58" bestFit="1" customWidth="1"/>
  </cols>
  <sheetData>
    <row r="1" spans="1:19" ht="17.399999999999999" x14ac:dyDescent="0.3">
      <c r="A1" s="77" t="s">
        <v>120</v>
      </c>
      <c r="B1" s="77" t="s">
        <v>122</v>
      </c>
      <c r="C1" s="77" t="s">
        <v>123</v>
      </c>
      <c r="D1" s="77" t="s">
        <v>124</v>
      </c>
      <c r="E1" s="76" t="s">
        <v>125</v>
      </c>
      <c r="F1" s="76" t="s">
        <v>126</v>
      </c>
      <c r="G1" s="76" t="s">
        <v>128</v>
      </c>
      <c r="H1" s="76" t="s">
        <v>1400</v>
      </c>
      <c r="I1" s="76" t="s">
        <v>1401</v>
      </c>
      <c r="J1" s="76" t="s">
        <v>1402</v>
      </c>
      <c r="K1" s="76" t="s">
        <v>1405</v>
      </c>
      <c r="L1" s="76" t="s">
        <v>1406</v>
      </c>
      <c r="M1" s="76" t="s">
        <v>132</v>
      </c>
      <c r="N1" s="76" t="s">
        <v>1413</v>
      </c>
      <c r="O1" s="76" t="s">
        <v>1414</v>
      </c>
      <c r="P1" s="76" t="s">
        <v>1415</v>
      </c>
      <c r="Q1" s="76" t="s">
        <v>1416</v>
      </c>
      <c r="R1" s="76" t="s">
        <v>1417</v>
      </c>
      <c r="S1" s="76" t="s">
        <v>1418</v>
      </c>
    </row>
    <row r="2" spans="1:19" ht="17.399999999999999" x14ac:dyDescent="0.3">
      <c r="A2" s="39" t="s">
        <v>133</v>
      </c>
      <c r="B2" s="62" t="s">
        <v>51</v>
      </c>
      <c r="C2" s="91" t="s">
        <v>135</v>
      </c>
      <c r="D2" s="91" t="s">
        <v>45</v>
      </c>
      <c r="E2" s="92" t="s">
        <v>23</v>
      </c>
      <c r="F2" s="92" t="s">
        <v>24</v>
      </c>
      <c r="G2" s="93">
        <v>43635</v>
      </c>
      <c r="H2" s="94">
        <v>45689</v>
      </c>
      <c r="I2" s="69">
        <v>2549146.8199999998</v>
      </c>
      <c r="J2" s="70">
        <v>0</v>
      </c>
      <c r="K2" s="71">
        <v>0.98099999999999998</v>
      </c>
      <c r="L2" s="70">
        <v>0</v>
      </c>
      <c r="M2" s="71">
        <v>0.77300000000000002</v>
      </c>
      <c r="N2" s="72"/>
      <c r="O2" s="73">
        <f>MIN(1,MAX(0,(1/(1+EXP(-(Assumptions!$B$5 + Assumptions!$B$6*$N2))))*Assumptions!$B$3))</f>
        <v>3.9165722796764356E-2</v>
      </c>
      <c r="P2" s="73" t="e">
        <f>VLOOKUP(#REF!,Assumptions!$A$23:$B$27,2,FALSE)*Assumptions!$B$4</f>
        <v>#REF!</v>
      </c>
      <c r="Q2" s="74" t="e">
        <f t="shared" ref="Q2:Q64" si="0">$I2*$O2*$P2</f>
        <v>#REF!</v>
      </c>
      <c r="R2" s="75" t="str">
        <f>IF($O2&lt;Assumptions!$B$17,"A",IF($O2&lt;Assumptions!$B$18,"B",IF($O2&lt;Assumptions!$B$19,"C",IF($O2&lt;Assumptions!$B$20,"D","E"))))</f>
        <v>B</v>
      </c>
      <c r="S2" s="75">
        <f t="shared" ref="S2:S64" si="1">--($J2&gt;=180)</f>
        <v>0</v>
      </c>
    </row>
    <row r="3" spans="1:19" ht="17.399999999999999" x14ac:dyDescent="0.3">
      <c r="A3" s="39" t="s">
        <v>133</v>
      </c>
      <c r="B3" s="62" t="s">
        <v>51</v>
      </c>
      <c r="C3" s="91" t="s">
        <v>135</v>
      </c>
      <c r="D3" s="91" t="s">
        <v>45</v>
      </c>
      <c r="E3" s="92" t="s">
        <v>23</v>
      </c>
      <c r="F3" s="92" t="s">
        <v>24</v>
      </c>
      <c r="G3" s="93">
        <v>43635</v>
      </c>
      <c r="H3" s="94">
        <v>45717</v>
      </c>
      <c r="I3" s="69">
        <v>2414928.41</v>
      </c>
      <c r="J3" s="70">
        <v>15</v>
      </c>
      <c r="K3" s="71">
        <v>1.0249999999999999</v>
      </c>
      <c r="L3" s="70">
        <v>0</v>
      </c>
      <c r="M3" s="71">
        <v>0.77300000000000002</v>
      </c>
      <c r="N3" s="72"/>
      <c r="O3" s="73">
        <f>MIN(1,MAX(0,(1/(1+EXP(-(Assumptions!$B$5 + Assumptions!$B$6*$N3))))*Assumptions!$B$3))</f>
        <v>3.9165722796764356E-2</v>
      </c>
      <c r="P3" s="73">
        <f>VLOOKUP($F3,Assumptions!$A$23:$B$27,2,FALSE)*Assumptions!$B$4</f>
        <v>0.2</v>
      </c>
      <c r="Q3" s="74">
        <f t="shared" si="0"/>
        <v>18916.48333601818</v>
      </c>
      <c r="R3" s="75" t="str">
        <f>IF($O3&lt;Assumptions!$B$17,"A",IF($O3&lt;Assumptions!$B$18,"B",IF($O3&lt;Assumptions!$B$19,"C",IF($O3&lt;Assumptions!$B$20,"D","E"))))</f>
        <v>B</v>
      </c>
      <c r="S3" s="75">
        <f t="shared" si="1"/>
        <v>0</v>
      </c>
    </row>
    <row r="4" spans="1:19" ht="17.399999999999999" x14ac:dyDescent="0.3">
      <c r="A4" s="39" t="s">
        <v>133</v>
      </c>
      <c r="B4" s="62" t="s">
        <v>51</v>
      </c>
      <c r="C4" s="91" t="s">
        <v>135</v>
      </c>
      <c r="D4" s="91" t="s">
        <v>45</v>
      </c>
      <c r="E4" s="92" t="s">
        <v>23</v>
      </c>
      <c r="F4" s="92" t="s">
        <v>24</v>
      </c>
      <c r="G4" s="93">
        <v>43635</v>
      </c>
      <c r="H4" s="94">
        <v>45748</v>
      </c>
      <c r="I4" s="69">
        <v>2350055.83</v>
      </c>
      <c r="J4" s="70">
        <v>15</v>
      </c>
      <c r="K4" s="71">
        <v>1.0589999999999999</v>
      </c>
      <c r="L4" s="70">
        <v>0</v>
      </c>
      <c r="M4" s="71">
        <v>0.77300000000000002</v>
      </c>
      <c r="N4" s="72"/>
      <c r="O4" s="73">
        <f>MIN(1,MAX(0,(1/(1+EXP(-(Assumptions!$B$5 + Assumptions!$B$6*$N4))))*Assumptions!$B$3))</f>
        <v>3.9165722796764356E-2</v>
      </c>
      <c r="P4" s="73">
        <f>VLOOKUP($F4,Assumptions!$A$23:$B$27,2,FALSE)*Assumptions!$B$4</f>
        <v>0.2</v>
      </c>
      <c r="Q4" s="74">
        <f t="shared" si="0"/>
        <v>18408.327038939995</v>
      </c>
      <c r="R4" s="75" t="str">
        <f>IF($O4&lt;Assumptions!$B$17,"A",IF($O4&lt;Assumptions!$B$18,"B",IF($O4&lt;Assumptions!$B$19,"C",IF($O4&lt;Assumptions!$B$20,"D","E"))))</f>
        <v>B</v>
      </c>
      <c r="S4" s="75">
        <f t="shared" si="1"/>
        <v>0</v>
      </c>
    </row>
    <row r="5" spans="1:19" ht="17.399999999999999" x14ac:dyDescent="0.3">
      <c r="A5" s="39" t="s">
        <v>133</v>
      </c>
      <c r="B5" s="62" t="s">
        <v>51</v>
      </c>
      <c r="C5" s="91" t="s">
        <v>135</v>
      </c>
      <c r="D5" s="91" t="s">
        <v>45</v>
      </c>
      <c r="E5" s="92" t="s">
        <v>23</v>
      </c>
      <c r="F5" s="92" t="s">
        <v>24</v>
      </c>
      <c r="G5" s="93">
        <v>43635</v>
      </c>
      <c r="H5" s="94">
        <v>45778</v>
      </c>
      <c r="I5" s="69">
        <v>2280207.58</v>
      </c>
      <c r="J5" s="70">
        <v>0</v>
      </c>
      <c r="K5" s="71">
        <v>0.99199999999999999</v>
      </c>
      <c r="L5" s="70">
        <v>0</v>
      </c>
      <c r="M5" s="71">
        <v>0.77300000000000002</v>
      </c>
      <c r="N5" s="72"/>
      <c r="O5" s="73">
        <f>MIN(1,MAX(0,(1/(1+EXP(-(Assumptions!$B$5 + Assumptions!$B$6*$N5))))*Assumptions!$B$3))</f>
        <v>3.9165722796764356E-2</v>
      </c>
      <c r="P5" s="73">
        <f>VLOOKUP($F5,Assumptions!$A$23:$B$27,2,FALSE)*Assumptions!$B$4</f>
        <v>0.2</v>
      </c>
      <c r="Q5" s="74">
        <f t="shared" si="0"/>
        <v>17861.195599472176</v>
      </c>
      <c r="R5" s="75" t="str">
        <f>IF($O5&lt;Assumptions!$B$17,"A",IF($O5&lt;Assumptions!$B$18,"B",IF($O5&lt;Assumptions!$B$19,"C",IF($O5&lt;Assumptions!$B$20,"D","E"))))</f>
        <v>B</v>
      </c>
      <c r="S5" s="75">
        <f t="shared" si="1"/>
        <v>0</v>
      </c>
    </row>
    <row r="6" spans="1:19" ht="17.399999999999999" x14ac:dyDescent="0.3">
      <c r="A6" s="39" t="s">
        <v>133</v>
      </c>
      <c r="B6" s="62" t="s">
        <v>51</v>
      </c>
      <c r="C6" s="91" t="s">
        <v>135</v>
      </c>
      <c r="D6" s="91" t="s">
        <v>45</v>
      </c>
      <c r="E6" s="92" t="s">
        <v>23</v>
      </c>
      <c r="F6" s="92" t="s">
        <v>24</v>
      </c>
      <c r="G6" s="93">
        <v>43635</v>
      </c>
      <c r="H6" s="94">
        <v>45809</v>
      </c>
      <c r="I6" s="69">
        <v>2206900.09</v>
      </c>
      <c r="J6" s="70">
        <v>15</v>
      </c>
      <c r="K6" s="71">
        <v>1.0329999999999999</v>
      </c>
      <c r="L6" s="70">
        <v>0</v>
      </c>
      <c r="M6" s="71">
        <v>0.77300000000000002</v>
      </c>
      <c r="N6" s="72"/>
      <c r="O6" s="73">
        <f>MIN(1,MAX(0,(1/(1+EXP(-(Assumptions!$B$5 + Assumptions!$B$6*$N6))))*Assumptions!$B$3))</f>
        <v>3.9165722796764356E-2</v>
      </c>
      <c r="P6" s="73">
        <f>VLOOKUP($F6,Assumptions!$A$23:$B$27,2,FALSE)*Assumptions!$B$4</f>
        <v>0.2</v>
      </c>
      <c r="Q6" s="74">
        <f t="shared" si="0"/>
        <v>17286.967433018861</v>
      </c>
      <c r="R6" s="75" t="str">
        <f>IF($O6&lt;Assumptions!$B$17,"A",IF($O6&lt;Assumptions!$B$18,"B",IF($O6&lt;Assumptions!$B$19,"C",IF($O6&lt;Assumptions!$B$20,"D","E"))))</f>
        <v>B</v>
      </c>
      <c r="S6" s="75">
        <f t="shared" si="1"/>
        <v>0</v>
      </c>
    </row>
    <row r="7" spans="1:19" ht="17.399999999999999" x14ac:dyDescent="0.3">
      <c r="A7" s="39" t="s">
        <v>133</v>
      </c>
      <c r="B7" s="62" t="s">
        <v>51</v>
      </c>
      <c r="C7" s="91" t="s">
        <v>135</v>
      </c>
      <c r="D7" s="91" t="s">
        <v>45</v>
      </c>
      <c r="E7" s="92" t="s">
        <v>23</v>
      </c>
      <c r="F7" s="92" t="s">
        <v>24</v>
      </c>
      <c r="G7" s="93">
        <v>43635</v>
      </c>
      <c r="H7" s="94">
        <v>45839</v>
      </c>
      <c r="I7" s="69">
        <v>2144161.23</v>
      </c>
      <c r="J7" s="70">
        <v>95</v>
      </c>
      <c r="K7" s="71">
        <v>0.59899999999999998</v>
      </c>
      <c r="L7" s="70">
        <v>0</v>
      </c>
      <c r="M7" s="71">
        <v>0.77300000000000002</v>
      </c>
      <c r="N7" s="72"/>
      <c r="O7" s="73">
        <f>MIN(1,MAX(0,(1/(1+EXP(-(Assumptions!$B$5 + Assumptions!$B$6*$N7))))*Assumptions!$B$3))</f>
        <v>3.9165722796764356E-2</v>
      </c>
      <c r="P7" s="73">
        <f>VLOOKUP($F7,Assumptions!$A$23:$B$27,2,FALSE)*Assumptions!$B$4</f>
        <v>0.2</v>
      </c>
      <c r="Q7" s="74">
        <f t="shared" si="0"/>
        <v>16795.524873149861</v>
      </c>
      <c r="R7" s="75" t="str">
        <f>IF($O7&lt;Assumptions!$B$17,"A",IF($O7&lt;Assumptions!$B$18,"B",IF($O7&lt;Assumptions!$B$19,"C",IF($O7&lt;Assumptions!$B$20,"D","E"))))</f>
        <v>B</v>
      </c>
      <c r="S7" s="75">
        <f t="shared" si="1"/>
        <v>0</v>
      </c>
    </row>
    <row r="8" spans="1:19" ht="17.399999999999999" x14ac:dyDescent="0.3">
      <c r="A8" s="39" t="s">
        <v>133</v>
      </c>
      <c r="B8" s="62" t="s">
        <v>51</v>
      </c>
      <c r="C8" s="91" t="s">
        <v>135</v>
      </c>
      <c r="D8" s="91" t="s">
        <v>45</v>
      </c>
      <c r="E8" s="92" t="s">
        <v>23</v>
      </c>
      <c r="F8" s="92" t="s">
        <v>24</v>
      </c>
      <c r="G8" s="93">
        <v>43635</v>
      </c>
      <c r="H8" s="94">
        <v>45870</v>
      </c>
      <c r="I8" s="69">
        <v>2086523.67</v>
      </c>
      <c r="J8" s="70">
        <v>0</v>
      </c>
      <c r="K8" s="71">
        <v>1.103</v>
      </c>
      <c r="L8" s="70">
        <v>0</v>
      </c>
      <c r="M8" s="71">
        <v>0.77300000000000002</v>
      </c>
      <c r="N8" s="72"/>
      <c r="O8" s="73">
        <f>MIN(1,MAX(0,(1/(1+EXP(-(Assumptions!$B$5 + Assumptions!$B$6*$N8))))*Assumptions!$B$3))</f>
        <v>3.9165722796764356E-2</v>
      </c>
      <c r="P8" s="73">
        <f>VLOOKUP($F8,Assumptions!$A$23:$B$27,2,FALSE)*Assumptions!$B$4</f>
        <v>0.2</v>
      </c>
      <c r="Q8" s="74">
        <f t="shared" si="0"/>
        <v>16344.041533621486</v>
      </c>
      <c r="R8" s="75" t="str">
        <f>IF($O8&lt;Assumptions!$B$17,"A",IF($O8&lt;Assumptions!$B$18,"B",IF($O8&lt;Assumptions!$B$19,"C",IF($O8&lt;Assumptions!$B$20,"D","E"))))</f>
        <v>B</v>
      </c>
      <c r="S8" s="75">
        <f t="shared" si="1"/>
        <v>0</v>
      </c>
    </row>
    <row r="9" spans="1:19" ht="17.399999999999999" x14ac:dyDescent="0.3">
      <c r="A9" s="39" t="s">
        <v>133</v>
      </c>
      <c r="B9" s="62" t="s">
        <v>51</v>
      </c>
      <c r="C9" s="91" t="s">
        <v>135</v>
      </c>
      <c r="D9" s="91" t="s">
        <v>45</v>
      </c>
      <c r="E9" s="92" t="s">
        <v>23</v>
      </c>
      <c r="F9" s="92" t="s">
        <v>24</v>
      </c>
      <c r="G9" s="93">
        <v>43635</v>
      </c>
      <c r="H9" s="94">
        <v>45901</v>
      </c>
      <c r="I9" s="69">
        <v>2030285.39</v>
      </c>
      <c r="J9" s="70">
        <v>0</v>
      </c>
      <c r="K9" s="71">
        <v>1.08</v>
      </c>
      <c r="L9" s="70">
        <v>0</v>
      </c>
      <c r="M9" s="71">
        <v>0.77300000000000002</v>
      </c>
      <c r="N9" s="72"/>
      <c r="O9" s="73">
        <f>MIN(1,MAX(0,(1/(1+EXP(-(Assumptions!$B$5 + Assumptions!$B$6*$N9))))*Assumptions!$B$3))</f>
        <v>3.9165722796764356E-2</v>
      </c>
      <c r="P9" s="73">
        <f>VLOOKUP($F9,Assumptions!$A$23:$B$27,2,FALSE)*Assumptions!$B$4</f>
        <v>0.2</v>
      </c>
      <c r="Q9" s="74">
        <f t="shared" si="0"/>
        <v>15903.518956612121</v>
      </c>
      <c r="R9" s="75" t="str">
        <f>IF($O9&lt;Assumptions!$B$17,"A",IF($O9&lt;Assumptions!$B$18,"B",IF($O9&lt;Assumptions!$B$19,"C",IF($O9&lt;Assumptions!$B$20,"D","E"))))</f>
        <v>B</v>
      </c>
      <c r="S9" s="75">
        <f t="shared" si="1"/>
        <v>0</v>
      </c>
    </row>
    <row r="10" spans="1:19" ht="17.399999999999999" x14ac:dyDescent="0.3">
      <c r="A10" s="39" t="s">
        <v>133</v>
      </c>
      <c r="B10" s="62" t="s">
        <v>51</v>
      </c>
      <c r="C10" s="91" t="s">
        <v>135</v>
      </c>
      <c r="D10" s="91" t="s">
        <v>45</v>
      </c>
      <c r="E10" s="92" t="s">
        <v>23</v>
      </c>
      <c r="F10" s="92" t="s">
        <v>24</v>
      </c>
      <c r="G10" s="93">
        <v>43635</v>
      </c>
      <c r="H10" s="94">
        <v>45931</v>
      </c>
      <c r="I10" s="69">
        <v>1969886.82</v>
      </c>
      <c r="J10" s="70">
        <v>0</v>
      </c>
      <c r="K10" s="71">
        <v>1.0069999999999999</v>
      </c>
      <c r="L10" s="70">
        <v>0</v>
      </c>
      <c r="M10" s="71">
        <v>0.77300000000000002</v>
      </c>
      <c r="N10" s="72"/>
      <c r="O10" s="73">
        <f>MIN(1,MAX(0,(1/(1+EXP(-(Assumptions!$B$5 + Assumptions!$B$6*$N10))))*Assumptions!$B$3))</f>
        <v>3.9165722796764356E-2</v>
      </c>
      <c r="P10" s="73">
        <f>VLOOKUP($F10,Assumptions!$A$23:$B$27,2,FALSE)*Assumptions!$B$4</f>
        <v>0.2</v>
      </c>
      <c r="Q10" s="74">
        <f t="shared" si="0"/>
        <v>15430.408226623931</v>
      </c>
      <c r="R10" s="75" t="str">
        <f>IF($O10&lt;Assumptions!$B$17,"A",IF($O10&lt;Assumptions!$B$18,"B",IF($O10&lt;Assumptions!$B$19,"C",IF($O10&lt;Assumptions!$B$20,"D","E"))))</f>
        <v>B</v>
      </c>
      <c r="S10" s="75">
        <f t="shared" si="1"/>
        <v>0</v>
      </c>
    </row>
    <row r="11" spans="1:19" ht="17.399999999999999" x14ac:dyDescent="0.3">
      <c r="A11" s="39" t="s">
        <v>133</v>
      </c>
      <c r="B11" s="62" t="s">
        <v>51</v>
      </c>
      <c r="C11" s="91" t="s">
        <v>135</v>
      </c>
      <c r="D11" s="91" t="s">
        <v>45</v>
      </c>
      <c r="E11" s="92" t="s">
        <v>23</v>
      </c>
      <c r="F11" s="92" t="s">
        <v>24</v>
      </c>
      <c r="G11" s="93">
        <v>43635</v>
      </c>
      <c r="H11" s="94">
        <v>45962</v>
      </c>
      <c r="I11" s="69">
        <v>1913240.45</v>
      </c>
      <c r="J11" s="70">
        <v>15</v>
      </c>
      <c r="K11" s="71">
        <v>1.087</v>
      </c>
      <c r="L11" s="70">
        <v>0</v>
      </c>
      <c r="M11" s="71">
        <v>0.77300000000000002</v>
      </c>
      <c r="N11" s="72"/>
      <c r="O11" s="73">
        <f>MIN(1,MAX(0,(1/(1+EXP(-(Assumptions!$B$5 + Assumptions!$B$6*$N11))))*Assumptions!$B$3))</f>
        <v>3.9165722796764356E-2</v>
      </c>
      <c r="P11" s="73">
        <f>VLOOKUP($F11,Assumptions!$A$23:$B$27,2,FALSE)*Assumptions!$B$4</f>
        <v>0.2</v>
      </c>
      <c r="Q11" s="74">
        <f t="shared" si="0"/>
        <v>14986.68902165134</v>
      </c>
      <c r="R11" s="75" t="str">
        <f>IF($O11&lt;Assumptions!$B$17,"A",IF($O11&lt;Assumptions!$B$18,"B",IF($O11&lt;Assumptions!$B$19,"C",IF($O11&lt;Assumptions!$B$20,"D","E"))))</f>
        <v>B</v>
      </c>
      <c r="S11" s="75">
        <f t="shared" si="1"/>
        <v>0</v>
      </c>
    </row>
    <row r="12" spans="1:19" ht="17.399999999999999" x14ac:dyDescent="0.3">
      <c r="A12" s="39" t="s">
        <v>133</v>
      </c>
      <c r="B12" s="62" t="s">
        <v>51</v>
      </c>
      <c r="C12" s="91" t="s">
        <v>135</v>
      </c>
      <c r="D12" s="91" t="s">
        <v>45</v>
      </c>
      <c r="E12" s="92" t="s">
        <v>23</v>
      </c>
      <c r="F12" s="92" t="s">
        <v>24</v>
      </c>
      <c r="G12" s="93">
        <v>43635</v>
      </c>
      <c r="H12" s="94">
        <v>45992</v>
      </c>
      <c r="I12" s="69">
        <v>1858210.24</v>
      </c>
      <c r="J12" s="70">
        <v>35</v>
      </c>
      <c r="K12" s="71">
        <v>0.73</v>
      </c>
      <c r="L12" s="70">
        <v>0</v>
      </c>
      <c r="M12" s="71">
        <v>0.77300000000000002</v>
      </c>
      <c r="N12" s="72"/>
      <c r="O12" s="73">
        <f>MIN(1,MAX(0,(1/(1+EXP(-(Assumptions!$B$5 + Assumptions!$B$6*$N12))))*Assumptions!$B$3))</f>
        <v>3.9165722796764356E-2</v>
      </c>
      <c r="P12" s="73">
        <f>VLOOKUP($F12,Assumptions!$A$23:$B$27,2,FALSE)*Assumptions!$B$4</f>
        <v>0.2</v>
      </c>
      <c r="Q12" s="74">
        <f t="shared" si="0"/>
        <v>14555.629431589792</v>
      </c>
      <c r="R12" s="75" t="str">
        <f>IF($O12&lt;Assumptions!$B$17,"A",IF($O12&lt;Assumptions!$B$18,"B",IF($O12&lt;Assumptions!$B$19,"C",IF($O12&lt;Assumptions!$B$20,"D","E"))))</f>
        <v>B</v>
      </c>
      <c r="S12" s="75">
        <f t="shared" si="1"/>
        <v>0</v>
      </c>
    </row>
    <row r="13" spans="1:19" ht="17.399999999999999" x14ac:dyDescent="0.3">
      <c r="A13" s="39" t="s">
        <v>137</v>
      </c>
      <c r="B13" s="62" t="s">
        <v>78</v>
      </c>
      <c r="C13" s="91" t="s">
        <v>135</v>
      </c>
      <c r="D13" s="91" t="s">
        <v>26</v>
      </c>
      <c r="E13" s="92" t="s">
        <v>35</v>
      </c>
      <c r="F13" s="92" t="s">
        <v>36</v>
      </c>
      <c r="G13" s="93">
        <v>43757</v>
      </c>
      <c r="H13" s="94">
        <v>45658</v>
      </c>
      <c r="I13" s="69">
        <v>4736390.9400000004</v>
      </c>
      <c r="J13" s="70">
        <v>0</v>
      </c>
      <c r="K13" s="71">
        <v>1.1259999999999999</v>
      </c>
      <c r="L13" s="70">
        <v>0</v>
      </c>
      <c r="M13" s="71">
        <v>0.88400000000000001</v>
      </c>
      <c r="N13" s="72"/>
      <c r="O13" s="73">
        <f>MIN(1,MAX(0,(1/(1+EXP(-(Assumptions!$B$5 + Assumptions!$B$6*$N13))))*Assumptions!$B$3))</f>
        <v>3.9165722796764356E-2</v>
      </c>
      <c r="P13" s="73">
        <f>VLOOKUP($F13,Assumptions!$A$23:$B$27,2,FALSE)*Assumptions!$B$4</f>
        <v>0.55000000000000004</v>
      </c>
      <c r="Q13" s="74">
        <f t="shared" si="0"/>
        <v>102027.29603723041</v>
      </c>
      <c r="R13" s="75" t="str">
        <f>IF($O13&lt;Assumptions!$B$17,"A",IF($O13&lt;Assumptions!$B$18,"B",IF($O13&lt;Assumptions!$B$19,"C",IF($O13&lt;Assumptions!$B$20,"D","E"))))</f>
        <v>B</v>
      </c>
      <c r="S13" s="75">
        <f t="shared" si="1"/>
        <v>0</v>
      </c>
    </row>
    <row r="14" spans="1:19" ht="17.399999999999999" x14ac:dyDescent="0.3">
      <c r="A14" s="39" t="s">
        <v>137</v>
      </c>
      <c r="B14" s="62" t="s">
        <v>78</v>
      </c>
      <c r="C14" s="91" t="s">
        <v>135</v>
      </c>
      <c r="D14" s="91" t="s">
        <v>26</v>
      </c>
      <c r="E14" s="92" t="s">
        <v>35</v>
      </c>
      <c r="F14" s="92" t="s">
        <v>36</v>
      </c>
      <c r="G14" s="93">
        <v>43757</v>
      </c>
      <c r="H14" s="94">
        <v>45689</v>
      </c>
      <c r="I14" s="69">
        <v>4602422.82</v>
      </c>
      <c r="J14" s="70">
        <v>0</v>
      </c>
      <c r="K14" s="71">
        <v>1.042</v>
      </c>
      <c r="L14" s="70">
        <v>0</v>
      </c>
      <c r="M14" s="71">
        <v>0.88400000000000001</v>
      </c>
      <c r="N14" s="72"/>
      <c r="O14" s="73">
        <f>MIN(1,MAX(0,(1/(1+EXP(-(Assumptions!$B$5 + Assumptions!$B$6*$N14))))*Assumptions!$B$3))</f>
        <v>3.9165722796764356E-2</v>
      </c>
      <c r="P14" s="73">
        <f>VLOOKUP($F14,Assumptions!$A$23:$B$27,2,FALSE)*Assumptions!$B$4</f>
        <v>0.55000000000000004</v>
      </c>
      <c r="Q14" s="74">
        <f t="shared" si="0"/>
        <v>99141.468998892378</v>
      </c>
      <c r="R14" s="75" t="str">
        <f>IF($O14&lt;Assumptions!$B$17,"A",IF($O14&lt;Assumptions!$B$18,"B",IF($O14&lt;Assumptions!$B$19,"C",IF($O14&lt;Assumptions!$B$20,"D","E"))))</f>
        <v>B</v>
      </c>
      <c r="S14" s="75">
        <f t="shared" si="1"/>
        <v>0</v>
      </c>
    </row>
    <row r="15" spans="1:19" ht="17.399999999999999" x14ac:dyDescent="0.3">
      <c r="A15" s="39" t="s">
        <v>137</v>
      </c>
      <c r="B15" s="62" t="s">
        <v>78</v>
      </c>
      <c r="C15" s="91" t="s">
        <v>135</v>
      </c>
      <c r="D15" s="91" t="s">
        <v>26</v>
      </c>
      <c r="E15" s="92" t="s">
        <v>35</v>
      </c>
      <c r="F15" s="92" t="s">
        <v>36</v>
      </c>
      <c r="G15" s="93">
        <v>43757</v>
      </c>
      <c r="H15" s="94">
        <v>45717</v>
      </c>
      <c r="I15" s="69">
        <v>4466990.45</v>
      </c>
      <c r="J15" s="70">
        <v>0</v>
      </c>
      <c r="K15" s="71">
        <v>1.1479999999999999</v>
      </c>
      <c r="L15" s="70">
        <v>0</v>
      </c>
      <c r="M15" s="71">
        <v>0.88400000000000001</v>
      </c>
      <c r="N15" s="72"/>
      <c r="O15" s="73">
        <f>MIN(1,MAX(0,(1/(1+EXP(-(Assumptions!$B$5 + Assumptions!$B$6*$N15))))*Assumptions!$B$3))</f>
        <v>3.9165722796764356E-2</v>
      </c>
      <c r="P15" s="73">
        <f>VLOOKUP($F15,Assumptions!$A$23:$B$27,2,FALSE)*Assumptions!$B$4</f>
        <v>0.55000000000000004</v>
      </c>
      <c r="Q15" s="74">
        <f t="shared" si="0"/>
        <v>96224.100335271534</v>
      </c>
      <c r="R15" s="75" t="str">
        <f>IF($O15&lt;Assumptions!$B$17,"A",IF($O15&lt;Assumptions!$B$18,"B",IF($O15&lt;Assumptions!$B$19,"C",IF($O15&lt;Assumptions!$B$20,"D","E"))))</f>
        <v>B</v>
      </c>
      <c r="S15" s="75">
        <f t="shared" si="1"/>
        <v>0</v>
      </c>
    </row>
    <row r="16" spans="1:19" ht="17.399999999999999" x14ac:dyDescent="0.3">
      <c r="A16" s="39" t="s">
        <v>137</v>
      </c>
      <c r="B16" s="62" t="s">
        <v>78</v>
      </c>
      <c r="C16" s="91" t="s">
        <v>135</v>
      </c>
      <c r="D16" s="91" t="s">
        <v>26</v>
      </c>
      <c r="E16" s="92" t="s">
        <v>35</v>
      </c>
      <c r="F16" s="92" t="s">
        <v>36</v>
      </c>
      <c r="G16" s="93">
        <v>43757</v>
      </c>
      <c r="H16" s="94">
        <v>45748</v>
      </c>
      <c r="I16" s="69">
        <v>4335318.59</v>
      </c>
      <c r="J16" s="70">
        <v>35</v>
      </c>
      <c r="K16" s="71">
        <v>0.53</v>
      </c>
      <c r="L16" s="70">
        <v>0</v>
      </c>
      <c r="M16" s="71">
        <v>0.88400000000000001</v>
      </c>
      <c r="N16" s="72"/>
      <c r="O16" s="73">
        <f>MIN(1,MAX(0,(1/(1+EXP(-(Assumptions!$B$5 + Assumptions!$B$6*$N16))))*Assumptions!$B$3))</f>
        <v>3.9165722796764356E-2</v>
      </c>
      <c r="P16" s="73">
        <f>VLOOKUP($F16,Assumptions!$A$23:$B$27,2,FALSE)*Assumptions!$B$4</f>
        <v>0.55000000000000004</v>
      </c>
      <c r="Q16" s="74">
        <f t="shared" si="0"/>
        <v>93387.737372379634</v>
      </c>
      <c r="R16" s="75" t="str">
        <f>IF($O16&lt;Assumptions!$B$17,"A",IF($O16&lt;Assumptions!$B$18,"B",IF($O16&lt;Assumptions!$B$19,"C",IF($O16&lt;Assumptions!$B$20,"D","E"))))</f>
        <v>B</v>
      </c>
      <c r="S16" s="75">
        <f t="shared" si="1"/>
        <v>0</v>
      </c>
    </row>
    <row r="17" spans="1:19" ht="17.399999999999999" x14ac:dyDescent="0.3">
      <c r="A17" s="39" t="s">
        <v>137</v>
      </c>
      <c r="B17" s="62" t="s">
        <v>78</v>
      </c>
      <c r="C17" s="91" t="s">
        <v>135</v>
      </c>
      <c r="D17" s="91" t="s">
        <v>26</v>
      </c>
      <c r="E17" s="92" t="s">
        <v>35</v>
      </c>
      <c r="F17" s="92" t="s">
        <v>36</v>
      </c>
      <c r="G17" s="93">
        <v>43757</v>
      </c>
      <c r="H17" s="94">
        <v>45778</v>
      </c>
      <c r="I17" s="69">
        <v>4202214.03</v>
      </c>
      <c r="J17" s="70">
        <v>65</v>
      </c>
      <c r="K17" s="71">
        <v>0.70699999999999996</v>
      </c>
      <c r="L17" s="70">
        <v>0</v>
      </c>
      <c r="M17" s="71">
        <v>0.88400000000000001</v>
      </c>
      <c r="N17" s="72"/>
      <c r="O17" s="73">
        <f>MIN(1,MAX(0,(1/(1+EXP(-(Assumptions!$B$5 + Assumptions!$B$6*$N17))))*Assumptions!$B$3))</f>
        <v>3.9165722796764356E-2</v>
      </c>
      <c r="P17" s="73">
        <f>VLOOKUP($F17,Assumptions!$A$23:$B$27,2,FALSE)*Assumptions!$B$4</f>
        <v>0.55000000000000004</v>
      </c>
      <c r="Q17" s="74">
        <f t="shared" si="0"/>
        <v>90520.512407409711</v>
      </c>
      <c r="R17" s="75" t="str">
        <f>IF($O17&lt;Assumptions!$B$17,"A",IF($O17&lt;Assumptions!$B$18,"B",IF($O17&lt;Assumptions!$B$19,"C",IF($O17&lt;Assumptions!$B$20,"D","E"))))</f>
        <v>B</v>
      </c>
      <c r="S17" s="75">
        <f t="shared" si="1"/>
        <v>0</v>
      </c>
    </row>
    <row r="18" spans="1:19" ht="17.399999999999999" x14ac:dyDescent="0.3">
      <c r="A18" s="39" t="s">
        <v>137</v>
      </c>
      <c r="B18" s="62" t="s">
        <v>78</v>
      </c>
      <c r="C18" s="91" t="s">
        <v>135</v>
      </c>
      <c r="D18" s="91" t="s">
        <v>26</v>
      </c>
      <c r="E18" s="92" t="s">
        <v>35</v>
      </c>
      <c r="F18" s="92" t="s">
        <v>36</v>
      </c>
      <c r="G18" s="93">
        <v>43757</v>
      </c>
      <c r="H18" s="94">
        <v>45809</v>
      </c>
      <c r="I18" s="69">
        <v>4090811.7</v>
      </c>
      <c r="J18" s="70">
        <v>0</v>
      </c>
      <c r="K18" s="71">
        <v>1.0189999999999999</v>
      </c>
      <c r="L18" s="70">
        <v>0</v>
      </c>
      <c r="M18" s="71">
        <v>0.88400000000000001</v>
      </c>
      <c r="N18" s="72"/>
      <c r="O18" s="73">
        <f>MIN(1,MAX(0,(1/(1+EXP(-(Assumptions!$B$5 + Assumptions!$B$6*$N18))))*Assumptions!$B$3))</f>
        <v>3.9165722796764356E-2</v>
      </c>
      <c r="P18" s="73">
        <f>VLOOKUP($F18,Assumptions!$A$23:$B$27,2,FALSE)*Assumptions!$B$4</f>
        <v>0.55000000000000004</v>
      </c>
      <c r="Q18" s="74">
        <f t="shared" si="0"/>
        <v>88120.778380778211</v>
      </c>
      <c r="R18" s="75" t="str">
        <f>IF($O18&lt;Assumptions!$B$17,"A",IF($O18&lt;Assumptions!$B$18,"B",IF($O18&lt;Assumptions!$B$19,"C",IF($O18&lt;Assumptions!$B$20,"D","E"))))</f>
        <v>B</v>
      </c>
      <c r="S18" s="75">
        <f t="shared" si="1"/>
        <v>0</v>
      </c>
    </row>
    <row r="19" spans="1:19" ht="17.399999999999999" x14ac:dyDescent="0.3">
      <c r="A19" s="39" t="s">
        <v>137</v>
      </c>
      <c r="B19" s="62" t="s">
        <v>78</v>
      </c>
      <c r="C19" s="91" t="s">
        <v>135</v>
      </c>
      <c r="D19" s="91" t="s">
        <v>26</v>
      </c>
      <c r="E19" s="92" t="s">
        <v>35</v>
      </c>
      <c r="F19" s="92" t="s">
        <v>36</v>
      </c>
      <c r="G19" s="93">
        <v>43757</v>
      </c>
      <c r="H19" s="94">
        <v>45839</v>
      </c>
      <c r="I19" s="69">
        <v>3972767.75</v>
      </c>
      <c r="J19" s="70">
        <v>0</v>
      </c>
      <c r="K19" s="71">
        <v>1.032</v>
      </c>
      <c r="L19" s="70">
        <v>0</v>
      </c>
      <c r="M19" s="71">
        <v>0.88400000000000001</v>
      </c>
      <c r="N19" s="72"/>
      <c r="O19" s="73">
        <f>MIN(1,MAX(0,(1/(1+EXP(-(Assumptions!$B$5 + Assumptions!$B$6*$N19))))*Assumptions!$B$3))</f>
        <v>3.9165722796764356E-2</v>
      </c>
      <c r="P19" s="73">
        <f>VLOOKUP($F19,Assumptions!$A$23:$B$27,2,FALSE)*Assumptions!$B$4</f>
        <v>0.55000000000000004</v>
      </c>
      <c r="Q19" s="74">
        <f t="shared" si="0"/>
        <v>85577.976237833893</v>
      </c>
      <c r="R19" s="75" t="str">
        <f>IF($O19&lt;Assumptions!$B$17,"A",IF($O19&lt;Assumptions!$B$18,"B",IF($O19&lt;Assumptions!$B$19,"C",IF($O19&lt;Assumptions!$B$20,"D","E"))))</f>
        <v>B</v>
      </c>
      <c r="S19" s="75">
        <f t="shared" si="1"/>
        <v>0</v>
      </c>
    </row>
    <row r="20" spans="1:19" ht="17.399999999999999" x14ac:dyDescent="0.3">
      <c r="A20" s="39" t="s">
        <v>137</v>
      </c>
      <c r="B20" s="62" t="s">
        <v>78</v>
      </c>
      <c r="C20" s="91" t="s">
        <v>135</v>
      </c>
      <c r="D20" s="91" t="s">
        <v>26</v>
      </c>
      <c r="E20" s="92" t="s">
        <v>35</v>
      </c>
      <c r="F20" s="92" t="s">
        <v>36</v>
      </c>
      <c r="G20" s="93">
        <v>43757</v>
      </c>
      <c r="H20" s="94">
        <v>45870</v>
      </c>
      <c r="I20" s="69">
        <v>3853461.96</v>
      </c>
      <c r="J20" s="70">
        <v>0</v>
      </c>
      <c r="K20" s="71">
        <v>1.083</v>
      </c>
      <c r="L20" s="70">
        <v>0</v>
      </c>
      <c r="M20" s="71">
        <v>0.88400000000000001</v>
      </c>
      <c r="N20" s="72"/>
      <c r="O20" s="73">
        <f>MIN(1,MAX(0,(1/(1+EXP(-(Assumptions!$B$5 + Assumptions!$B$6*$N20))))*Assumptions!$B$3))</f>
        <v>3.9165722796764356E-2</v>
      </c>
      <c r="P20" s="73">
        <f>VLOOKUP($F20,Assumptions!$A$23:$B$27,2,FALSE)*Assumptions!$B$4</f>
        <v>0.55000000000000004</v>
      </c>
      <c r="Q20" s="74">
        <f t="shared" si="0"/>
        <v>83007.992613279945</v>
      </c>
      <c r="R20" s="75" t="str">
        <f>IF($O20&lt;Assumptions!$B$17,"A",IF($O20&lt;Assumptions!$B$18,"B",IF($O20&lt;Assumptions!$B$19,"C",IF($O20&lt;Assumptions!$B$20,"D","E"))))</f>
        <v>B</v>
      </c>
      <c r="S20" s="75">
        <f t="shared" si="1"/>
        <v>0</v>
      </c>
    </row>
    <row r="21" spans="1:19" ht="17.399999999999999" x14ac:dyDescent="0.3">
      <c r="A21" s="39" t="s">
        <v>137</v>
      </c>
      <c r="B21" s="62" t="s">
        <v>78</v>
      </c>
      <c r="C21" s="91" t="s">
        <v>135</v>
      </c>
      <c r="D21" s="91" t="s">
        <v>26</v>
      </c>
      <c r="E21" s="92" t="s">
        <v>35</v>
      </c>
      <c r="F21" s="92" t="s">
        <v>36</v>
      </c>
      <c r="G21" s="93">
        <v>43757</v>
      </c>
      <c r="H21" s="94">
        <v>45901</v>
      </c>
      <c r="I21" s="69">
        <v>3744349.81</v>
      </c>
      <c r="J21" s="70">
        <v>0</v>
      </c>
      <c r="K21" s="71">
        <v>1.141</v>
      </c>
      <c r="L21" s="70">
        <v>0</v>
      </c>
      <c r="M21" s="71">
        <v>0.88400000000000001</v>
      </c>
      <c r="N21" s="72"/>
      <c r="O21" s="73">
        <f>MIN(1,MAX(0,(1/(1+EXP(-(Assumptions!$B$5 + Assumptions!$B$6*$N21))))*Assumptions!$B$3))</f>
        <v>3.9165722796764356E-2</v>
      </c>
      <c r="P21" s="73">
        <f>VLOOKUP($F21,Assumptions!$A$23:$B$27,2,FALSE)*Assumptions!$B$4</f>
        <v>0.55000000000000004</v>
      </c>
      <c r="Q21" s="74">
        <f t="shared" si="0"/>
        <v>80657.591691917507</v>
      </c>
      <c r="R21" s="75" t="str">
        <f>IF($O21&lt;Assumptions!$B$17,"A",IF($O21&lt;Assumptions!$B$18,"B",IF($O21&lt;Assumptions!$B$19,"C",IF($O21&lt;Assumptions!$B$20,"D","E"))))</f>
        <v>B</v>
      </c>
      <c r="S21" s="75">
        <f t="shared" si="1"/>
        <v>0</v>
      </c>
    </row>
    <row r="22" spans="1:19" ht="17.399999999999999" x14ac:dyDescent="0.3">
      <c r="A22" s="39" t="s">
        <v>137</v>
      </c>
      <c r="B22" s="62" t="s">
        <v>78</v>
      </c>
      <c r="C22" s="91" t="s">
        <v>135</v>
      </c>
      <c r="D22" s="91" t="s">
        <v>26</v>
      </c>
      <c r="E22" s="92" t="s">
        <v>35</v>
      </c>
      <c r="F22" s="92" t="s">
        <v>36</v>
      </c>
      <c r="G22" s="93">
        <v>43757</v>
      </c>
      <c r="H22" s="94">
        <v>45931</v>
      </c>
      <c r="I22" s="69">
        <v>3636803.22</v>
      </c>
      <c r="J22" s="70">
        <v>0</v>
      </c>
      <c r="K22" s="71">
        <v>1.0309999999999999</v>
      </c>
      <c r="L22" s="70">
        <v>0</v>
      </c>
      <c r="M22" s="71">
        <v>0.88400000000000001</v>
      </c>
      <c r="N22" s="72"/>
      <c r="O22" s="73">
        <f>MIN(1,MAX(0,(1/(1+EXP(-(Assumptions!$B$5 + Assumptions!$B$6*$N22))))*Assumptions!$B$3))</f>
        <v>3.9165722796764356E-2</v>
      </c>
      <c r="P22" s="73">
        <f>VLOOKUP($F22,Assumptions!$A$23:$B$27,2,FALSE)*Assumptions!$B$4</f>
        <v>0.55000000000000004</v>
      </c>
      <c r="Q22" s="74">
        <f t="shared" si="0"/>
        <v>78340.914729495023</v>
      </c>
      <c r="R22" s="75" t="str">
        <f>IF($O22&lt;Assumptions!$B$17,"A",IF($O22&lt;Assumptions!$B$18,"B",IF($O22&lt;Assumptions!$B$19,"C",IF($O22&lt;Assumptions!$B$20,"D","E"))))</f>
        <v>B</v>
      </c>
      <c r="S22" s="75">
        <f t="shared" si="1"/>
        <v>0</v>
      </c>
    </row>
    <row r="23" spans="1:19" ht="17.399999999999999" x14ac:dyDescent="0.3">
      <c r="A23" s="39" t="s">
        <v>137</v>
      </c>
      <c r="B23" s="62" t="s">
        <v>78</v>
      </c>
      <c r="C23" s="91" t="s">
        <v>135</v>
      </c>
      <c r="D23" s="91" t="s">
        <v>26</v>
      </c>
      <c r="E23" s="92" t="s">
        <v>35</v>
      </c>
      <c r="F23" s="92" t="s">
        <v>36</v>
      </c>
      <c r="G23" s="93">
        <v>43757</v>
      </c>
      <c r="H23" s="94">
        <v>45962</v>
      </c>
      <c r="I23" s="69">
        <v>3517106.52</v>
      </c>
      <c r="J23" s="70">
        <v>0</v>
      </c>
      <c r="K23" s="71">
        <v>1.0289999999999999</v>
      </c>
      <c r="L23" s="70">
        <v>0</v>
      </c>
      <c r="M23" s="71">
        <v>0.88400000000000001</v>
      </c>
      <c r="N23" s="72"/>
      <c r="O23" s="73">
        <f>MIN(1,MAX(0,(1/(1+EXP(-(Assumptions!$B$5 + Assumptions!$B$6*$N23))))*Assumptions!$B$3))</f>
        <v>3.9165722796764356E-2</v>
      </c>
      <c r="P23" s="73">
        <f>VLOOKUP($F23,Assumptions!$A$23:$B$27,2,FALSE)*Assumptions!$B$4</f>
        <v>0.55000000000000004</v>
      </c>
      <c r="Q23" s="74">
        <f t="shared" si="0"/>
        <v>75762.510454956908</v>
      </c>
      <c r="R23" s="75" t="str">
        <f>IF($O23&lt;Assumptions!$B$17,"A",IF($O23&lt;Assumptions!$B$18,"B",IF($O23&lt;Assumptions!$B$19,"C",IF($O23&lt;Assumptions!$B$20,"D","E"))))</f>
        <v>B</v>
      </c>
      <c r="S23" s="75">
        <f t="shared" si="1"/>
        <v>0</v>
      </c>
    </row>
    <row r="24" spans="1:19" ht="17.399999999999999" x14ac:dyDescent="0.3">
      <c r="A24" s="39" t="s">
        <v>137</v>
      </c>
      <c r="B24" s="62" t="s">
        <v>78</v>
      </c>
      <c r="C24" s="91" t="s">
        <v>135</v>
      </c>
      <c r="D24" s="91" t="s">
        <v>26</v>
      </c>
      <c r="E24" s="92" t="s">
        <v>35</v>
      </c>
      <c r="F24" s="92" t="s">
        <v>36</v>
      </c>
      <c r="G24" s="93">
        <v>43757</v>
      </c>
      <c r="H24" s="94">
        <v>45992</v>
      </c>
      <c r="I24" s="69">
        <v>3402982.83</v>
      </c>
      <c r="J24" s="70">
        <v>0</v>
      </c>
      <c r="K24" s="71">
        <v>1.0840000000000001</v>
      </c>
      <c r="L24" s="70">
        <v>0</v>
      </c>
      <c r="M24" s="71">
        <v>0.88400000000000001</v>
      </c>
      <c r="N24" s="72"/>
      <c r="O24" s="73">
        <f>MIN(1,MAX(0,(1/(1+EXP(-(Assumptions!$B$5 + Assumptions!$B$6*$N24))))*Assumptions!$B$3))</f>
        <v>3.9165722796764356E-2</v>
      </c>
      <c r="P24" s="73">
        <f>VLOOKUP($F24,Assumptions!$A$23:$B$27,2,FALSE)*Assumptions!$B$4</f>
        <v>0.55000000000000004</v>
      </c>
      <c r="Q24" s="74">
        <f t="shared" si="0"/>
        <v>73304.155211060788</v>
      </c>
      <c r="R24" s="75" t="str">
        <f>IF($O24&lt;Assumptions!$B$17,"A",IF($O24&lt;Assumptions!$B$18,"B",IF($O24&lt;Assumptions!$B$19,"C",IF($O24&lt;Assumptions!$B$20,"D","E"))))</f>
        <v>B</v>
      </c>
      <c r="S24" s="75">
        <f t="shared" si="1"/>
        <v>0</v>
      </c>
    </row>
    <row r="25" spans="1:19" ht="17.399999999999999" x14ac:dyDescent="0.3">
      <c r="A25" s="39" t="s">
        <v>139</v>
      </c>
      <c r="B25" s="62" t="s">
        <v>76</v>
      </c>
      <c r="C25" s="91" t="s">
        <v>135</v>
      </c>
      <c r="D25" s="91" t="s">
        <v>26</v>
      </c>
      <c r="E25" s="92" t="s">
        <v>39</v>
      </c>
      <c r="F25" s="92" t="s">
        <v>32</v>
      </c>
      <c r="G25" s="93">
        <v>43880</v>
      </c>
      <c r="H25" s="94">
        <v>45658</v>
      </c>
      <c r="I25" s="69">
        <v>1073071.98</v>
      </c>
      <c r="J25" s="70">
        <v>0</v>
      </c>
      <c r="K25" s="71">
        <v>1.0449999999999999</v>
      </c>
      <c r="L25" s="70">
        <v>0</v>
      </c>
      <c r="M25" s="71">
        <v>0.78300000000000003</v>
      </c>
      <c r="N25" s="72"/>
      <c r="O25" s="73">
        <f>MIN(1,MAX(0,(1/(1+EXP(-(Assumptions!$B$5 + Assumptions!$B$6*$N25))))*Assumptions!$B$3))</f>
        <v>3.9165722796764356E-2</v>
      </c>
      <c r="P25" s="73">
        <f>VLOOKUP($F25,Assumptions!$A$23:$B$27,2,FALSE)*Assumptions!$B$4</f>
        <v>0.5</v>
      </c>
      <c r="Q25" s="74">
        <f t="shared" si="0"/>
        <v>21013.819854827532</v>
      </c>
      <c r="R25" s="75" t="str">
        <f>IF($O25&lt;Assumptions!$B$17,"A",IF($O25&lt;Assumptions!$B$18,"B",IF($O25&lt;Assumptions!$B$19,"C",IF($O25&lt;Assumptions!$B$20,"D","E"))))</f>
        <v>B</v>
      </c>
      <c r="S25" s="75">
        <f t="shared" si="1"/>
        <v>0</v>
      </c>
    </row>
    <row r="26" spans="1:19" ht="17.399999999999999" x14ac:dyDescent="0.3">
      <c r="A26" s="39" t="s">
        <v>139</v>
      </c>
      <c r="B26" s="62" t="s">
        <v>76</v>
      </c>
      <c r="C26" s="91" t="s">
        <v>135</v>
      </c>
      <c r="D26" s="91" t="s">
        <v>26</v>
      </c>
      <c r="E26" s="92" t="s">
        <v>39</v>
      </c>
      <c r="F26" s="92" t="s">
        <v>32</v>
      </c>
      <c r="G26" s="93">
        <v>43880</v>
      </c>
      <c r="H26" s="94">
        <v>45689</v>
      </c>
      <c r="I26" s="69">
        <v>1043525.21</v>
      </c>
      <c r="J26" s="70">
        <v>0</v>
      </c>
      <c r="K26" s="71">
        <v>1.1439999999999999</v>
      </c>
      <c r="L26" s="70">
        <v>0</v>
      </c>
      <c r="M26" s="71">
        <v>0.78300000000000003</v>
      </c>
      <c r="N26" s="72"/>
      <c r="O26" s="73">
        <f>MIN(1,MAX(0,(1/(1+EXP(-(Assumptions!$B$5 + Assumptions!$B$6*$N26))))*Assumptions!$B$3))</f>
        <v>3.9165722796764356E-2</v>
      </c>
      <c r="P26" s="73">
        <f>VLOOKUP($F26,Assumptions!$A$23:$B$27,2,FALSE)*Assumptions!$B$4</f>
        <v>0.5</v>
      </c>
      <c r="Q26" s="74">
        <f t="shared" si="0"/>
        <v>20435.209553147655</v>
      </c>
      <c r="R26" s="75" t="str">
        <f>IF($O26&lt;Assumptions!$B$17,"A",IF($O26&lt;Assumptions!$B$18,"B",IF($O26&lt;Assumptions!$B$19,"C",IF($O26&lt;Assumptions!$B$20,"D","E"))))</f>
        <v>B</v>
      </c>
      <c r="S26" s="75">
        <f t="shared" si="1"/>
        <v>0</v>
      </c>
    </row>
    <row r="27" spans="1:19" ht="17.399999999999999" x14ac:dyDescent="0.3">
      <c r="A27" s="39" t="s">
        <v>139</v>
      </c>
      <c r="B27" s="62" t="s">
        <v>76</v>
      </c>
      <c r="C27" s="91" t="s">
        <v>135</v>
      </c>
      <c r="D27" s="91" t="s">
        <v>26</v>
      </c>
      <c r="E27" s="92" t="s">
        <v>39</v>
      </c>
      <c r="F27" s="92" t="s">
        <v>32</v>
      </c>
      <c r="G27" s="93">
        <v>43880</v>
      </c>
      <c r="H27" s="94">
        <v>45717</v>
      </c>
      <c r="I27" s="69">
        <v>1014346.01</v>
      </c>
      <c r="J27" s="70">
        <v>0</v>
      </c>
      <c r="K27" s="71">
        <v>1.143</v>
      </c>
      <c r="L27" s="70">
        <v>0</v>
      </c>
      <c r="M27" s="71">
        <v>0.78300000000000003</v>
      </c>
      <c r="N27" s="72"/>
      <c r="O27" s="73">
        <f>MIN(1,MAX(0,(1/(1+EXP(-(Assumptions!$B$5 + Assumptions!$B$6*$N27))))*Assumptions!$B$3))</f>
        <v>3.9165722796764356E-2</v>
      </c>
      <c r="P27" s="73">
        <f>VLOOKUP($F27,Assumptions!$A$23:$B$27,2,FALSE)*Assumptions!$B$4</f>
        <v>0.5</v>
      </c>
      <c r="Q27" s="74">
        <f t="shared" si="0"/>
        <v>19863.797323831983</v>
      </c>
      <c r="R27" s="75" t="str">
        <f>IF($O27&lt;Assumptions!$B$17,"A",IF($O27&lt;Assumptions!$B$18,"B",IF($O27&lt;Assumptions!$B$19,"C",IF($O27&lt;Assumptions!$B$20,"D","E"))))</f>
        <v>B</v>
      </c>
      <c r="S27" s="75">
        <f t="shared" si="1"/>
        <v>0</v>
      </c>
    </row>
    <row r="28" spans="1:19" ht="17.399999999999999" x14ac:dyDescent="0.3">
      <c r="A28" s="39" t="s">
        <v>139</v>
      </c>
      <c r="B28" s="62" t="s">
        <v>76</v>
      </c>
      <c r="C28" s="91" t="s">
        <v>135</v>
      </c>
      <c r="D28" s="91" t="s">
        <v>26</v>
      </c>
      <c r="E28" s="92" t="s">
        <v>39</v>
      </c>
      <c r="F28" s="92" t="s">
        <v>32</v>
      </c>
      <c r="G28" s="93">
        <v>43880</v>
      </c>
      <c r="H28" s="94">
        <v>45748</v>
      </c>
      <c r="I28" s="69">
        <v>983434.39</v>
      </c>
      <c r="J28" s="70">
        <v>0</v>
      </c>
      <c r="K28" s="71">
        <v>1.0429999999999999</v>
      </c>
      <c r="L28" s="70">
        <v>0</v>
      </c>
      <c r="M28" s="71">
        <v>0.78300000000000003</v>
      </c>
      <c r="N28" s="72"/>
      <c r="O28" s="73">
        <f>MIN(1,MAX(0,(1/(1+EXP(-(Assumptions!$B$5 + Assumptions!$B$6*$N28))))*Assumptions!$B$3))</f>
        <v>3.9165722796764356E-2</v>
      </c>
      <c r="P28" s="73">
        <f>VLOOKUP($F28,Assumptions!$A$23:$B$27,2,FALSE)*Assumptions!$B$4</f>
        <v>0.5</v>
      </c>
      <c r="Q28" s="74">
        <f t="shared" si="0"/>
        <v>19258.459353772523</v>
      </c>
      <c r="R28" s="75" t="str">
        <f>IF($O28&lt;Assumptions!$B$17,"A",IF($O28&lt;Assumptions!$B$18,"B",IF($O28&lt;Assumptions!$B$19,"C",IF($O28&lt;Assumptions!$B$20,"D","E"))))</f>
        <v>B</v>
      </c>
      <c r="S28" s="75">
        <f t="shared" si="1"/>
        <v>0</v>
      </c>
    </row>
    <row r="29" spans="1:19" ht="17.399999999999999" x14ac:dyDescent="0.3">
      <c r="A29" s="39" t="s">
        <v>139</v>
      </c>
      <c r="B29" s="62" t="s">
        <v>76</v>
      </c>
      <c r="C29" s="91" t="s">
        <v>135</v>
      </c>
      <c r="D29" s="91" t="s">
        <v>26</v>
      </c>
      <c r="E29" s="92" t="s">
        <v>39</v>
      </c>
      <c r="F29" s="92" t="s">
        <v>32</v>
      </c>
      <c r="G29" s="93">
        <v>43880</v>
      </c>
      <c r="H29" s="94">
        <v>45778</v>
      </c>
      <c r="I29" s="69">
        <v>951431.84</v>
      </c>
      <c r="J29" s="70">
        <v>0</v>
      </c>
      <c r="K29" s="71">
        <v>1.018</v>
      </c>
      <c r="L29" s="70">
        <v>0</v>
      </c>
      <c r="M29" s="71">
        <v>0.78300000000000003</v>
      </c>
      <c r="N29" s="72"/>
      <c r="O29" s="73">
        <f>MIN(1,MAX(0,(1/(1+EXP(-(Assumptions!$B$5 + Assumptions!$B$6*$N29))))*Assumptions!$B$3))</f>
        <v>3.9165722796764356E-2</v>
      </c>
      <c r="P29" s="73">
        <f>VLOOKUP($F29,Assumptions!$A$23:$B$27,2,FALSE)*Assumptions!$B$4</f>
        <v>0.5</v>
      </c>
      <c r="Q29" s="74">
        <f t="shared" si="0"/>
        <v>18631.757852727729</v>
      </c>
      <c r="R29" s="75" t="str">
        <f>IF($O29&lt;Assumptions!$B$17,"A",IF($O29&lt;Assumptions!$B$18,"B",IF($O29&lt;Assumptions!$B$19,"C",IF($O29&lt;Assumptions!$B$20,"D","E"))))</f>
        <v>B</v>
      </c>
      <c r="S29" s="75">
        <f t="shared" si="1"/>
        <v>0</v>
      </c>
    </row>
    <row r="30" spans="1:19" ht="17.399999999999999" x14ac:dyDescent="0.3">
      <c r="A30" s="39" t="s">
        <v>139</v>
      </c>
      <c r="B30" s="62" t="s">
        <v>76</v>
      </c>
      <c r="C30" s="91" t="s">
        <v>135</v>
      </c>
      <c r="D30" s="91" t="s">
        <v>26</v>
      </c>
      <c r="E30" s="92" t="s">
        <v>39</v>
      </c>
      <c r="F30" s="92" t="s">
        <v>32</v>
      </c>
      <c r="G30" s="93">
        <v>43880</v>
      </c>
      <c r="H30" s="94">
        <v>45809</v>
      </c>
      <c r="I30" s="69">
        <v>922935.58</v>
      </c>
      <c r="J30" s="70">
        <v>35</v>
      </c>
      <c r="K30" s="71">
        <v>0.40400000000000003</v>
      </c>
      <c r="L30" s="70">
        <v>0</v>
      </c>
      <c r="M30" s="71">
        <v>0.78300000000000003</v>
      </c>
      <c r="N30" s="72"/>
      <c r="O30" s="73">
        <f>MIN(1,MAX(0,(1/(1+EXP(-(Assumptions!$B$5 + Assumptions!$B$6*$N30))))*Assumptions!$B$3))</f>
        <v>3.9165722796764356E-2</v>
      </c>
      <c r="P30" s="73">
        <f>VLOOKUP($F30,Assumptions!$A$23:$B$27,2,FALSE)*Assumptions!$B$4</f>
        <v>0.5</v>
      </c>
      <c r="Q30" s="74">
        <f t="shared" si="0"/>
        <v>18073.719542775467</v>
      </c>
      <c r="R30" s="75" t="str">
        <f>IF($O30&lt;Assumptions!$B$17,"A",IF($O30&lt;Assumptions!$B$18,"B",IF($O30&lt;Assumptions!$B$19,"C",IF($O30&lt;Assumptions!$B$20,"D","E"))))</f>
        <v>B</v>
      </c>
      <c r="S30" s="75">
        <f t="shared" si="1"/>
        <v>0</v>
      </c>
    </row>
    <row r="31" spans="1:19" ht="17.399999999999999" x14ac:dyDescent="0.3">
      <c r="A31" s="39" t="s">
        <v>139</v>
      </c>
      <c r="B31" s="62" t="s">
        <v>76</v>
      </c>
      <c r="C31" s="91" t="s">
        <v>135</v>
      </c>
      <c r="D31" s="91" t="s">
        <v>26</v>
      </c>
      <c r="E31" s="92" t="s">
        <v>39</v>
      </c>
      <c r="F31" s="92" t="s">
        <v>32</v>
      </c>
      <c r="G31" s="93">
        <v>43880</v>
      </c>
      <c r="H31" s="94">
        <v>45839</v>
      </c>
      <c r="I31" s="69">
        <v>896523.37</v>
      </c>
      <c r="J31" s="70">
        <v>0</v>
      </c>
      <c r="K31" s="71">
        <v>1.006</v>
      </c>
      <c r="L31" s="70">
        <v>0</v>
      </c>
      <c r="M31" s="71">
        <v>0.78300000000000003</v>
      </c>
      <c r="N31" s="72"/>
      <c r="O31" s="73">
        <f>MIN(1,MAX(0,(1/(1+EXP(-(Assumptions!$B$5 + Assumptions!$B$6*$N31))))*Assumptions!$B$3))</f>
        <v>3.9165722796764356E-2</v>
      </c>
      <c r="P31" s="73">
        <f>VLOOKUP($F31,Assumptions!$A$23:$B$27,2,FALSE)*Assumptions!$B$4</f>
        <v>0.5</v>
      </c>
      <c r="Q31" s="74">
        <f t="shared" si="0"/>
        <v>17556.492895120504</v>
      </c>
      <c r="R31" s="75" t="str">
        <f>IF($O31&lt;Assumptions!$B$17,"A",IF($O31&lt;Assumptions!$B$18,"B",IF($O31&lt;Assumptions!$B$19,"C",IF($O31&lt;Assumptions!$B$20,"D","E"))))</f>
        <v>B</v>
      </c>
      <c r="S31" s="75">
        <f t="shared" si="1"/>
        <v>0</v>
      </c>
    </row>
    <row r="32" spans="1:19" ht="17.399999999999999" x14ac:dyDescent="0.3">
      <c r="A32" s="39" t="s">
        <v>139</v>
      </c>
      <c r="B32" s="62" t="s">
        <v>76</v>
      </c>
      <c r="C32" s="91" t="s">
        <v>135</v>
      </c>
      <c r="D32" s="91" t="s">
        <v>26</v>
      </c>
      <c r="E32" s="92" t="s">
        <v>39</v>
      </c>
      <c r="F32" s="92" t="s">
        <v>32</v>
      </c>
      <c r="G32" s="93">
        <v>43880</v>
      </c>
      <c r="H32" s="94">
        <v>45870</v>
      </c>
      <c r="I32" s="69">
        <v>869307.72</v>
      </c>
      <c r="J32" s="70">
        <v>0</v>
      </c>
      <c r="K32" s="71">
        <v>1.1359999999999999</v>
      </c>
      <c r="L32" s="70">
        <v>0</v>
      </c>
      <c r="M32" s="71">
        <v>0.78300000000000003</v>
      </c>
      <c r="N32" s="72"/>
      <c r="O32" s="73">
        <f>MIN(1,MAX(0,(1/(1+EXP(-(Assumptions!$B$5 + Assumptions!$B$6*$N32))))*Assumptions!$B$3))</f>
        <v>3.9165722796764356E-2</v>
      </c>
      <c r="P32" s="73">
        <f>VLOOKUP($F32,Assumptions!$A$23:$B$27,2,FALSE)*Assumptions!$B$4</f>
        <v>0.5</v>
      </c>
      <c r="Q32" s="74">
        <f t="shared" si="0"/>
        <v>17023.532593303622</v>
      </c>
      <c r="R32" s="75" t="str">
        <f>IF($O32&lt;Assumptions!$B$17,"A",IF($O32&lt;Assumptions!$B$18,"B",IF($O32&lt;Assumptions!$B$19,"C",IF($O32&lt;Assumptions!$B$20,"D","E"))))</f>
        <v>B</v>
      </c>
      <c r="S32" s="75">
        <f t="shared" si="1"/>
        <v>0</v>
      </c>
    </row>
    <row r="33" spans="1:19" ht="17.399999999999999" x14ac:dyDescent="0.3">
      <c r="A33" s="39" t="s">
        <v>139</v>
      </c>
      <c r="B33" s="62" t="s">
        <v>76</v>
      </c>
      <c r="C33" s="91" t="s">
        <v>135</v>
      </c>
      <c r="D33" s="91" t="s">
        <v>26</v>
      </c>
      <c r="E33" s="92" t="s">
        <v>39</v>
      </c>
      <c r="F33" s="92" t="s">
        <v>32</v>
      </c>
      <c r="G33" s="93">
        <v>43880</v>
      </c>
      <c r="H33" s="94">
        <v>45901</v>
      </c>
      <c r="I33" s="69">
        <v>842602.85</v>
      </c>
      <c r="J33" s="70">
        <v>0</v>
      </c>
      <c r="K33" s="71">
        <v>0.96699999999999997</v>
      </c>
      <c r="L33" s="70">
        <v>0</v>
      </c>
      <c r="M33" s="71">
        <v>0.78300000000000003</v>
      </c>
      <c r="N33" s="72"/>
      <c r="O33" s="73">
        <f>MIN(1,MAX(0,(1/(1+EXP(-(Assumptions!$B$5 + Assumptions!$B$6*$N33))))*Assumptions!$B$3))</f>
        <v>3.9165722796764356E-2</v>
      </c>
      <c r="P33" s="73">
        <f>VLOOKUP($F33,Assumptions!$A$23:$B$27,2,FALSE)*Assumptions!$B$4</f>
        <v>0.5</v>
      </c>
      <c r="Q33" s="74">
        <f t="shared" si="0"/>
        <v>16500.57482543181</v>
      </c>
      <c r="R33" s="75" t="str">
        <f>IF($O33&lt;Assumptions!$B$17,"A",IF($O33&lt;Assumptions!$B$18,"B",IF($O33&lt;Assumptions!$B$19,"C",IF($O33&lt;Assumptions!$B$20,"D","E"))))</f>
        <v>B</v>
      </c>
      <c r="S33" s="75">
        <f t="shared" si="1"/>
        <v>0</v>
      </c>
    </row>
    <row r="34" spans="1:19" ht="17.399999999999999" x14ac:dyDescent="0.3">
      <c r="A34" s="39" t="s">
        <v>139</v>
      </c>
      <c r="B34" s="62" t="s">
        <v>76</v>
      </c>
      <c r="C34" s="91" t="s">
        <v>135</v>
      </c>
      <c r="D34" s="91" t="s">
        <v>26</v>
      </c>
      <c r="E34" s="92" t="s">
        <v>39</v>
      </c>
      <c r="F34" s="92" t="s">
        <v>32</v>
      </c>
      <c r="G34" s="93">
        <v>43880</v>
      </c>
      <c r="H34" s="94">
        <v>45931</v>
      </c>
      <c r="I34" s="69">
        <v>818058.94</v>
      </c>
      <c r="J34" s="70">
        <v>0</v>
      </c>
      <c r="K34" s="71">
        <v>1.0289999999999999</v>
      </c>
      <c r="L34" s="70">
        <v>0</v>
      </c>
      <c r="M34" s="71">
        <v>0.78300000000000003</v>
      </c>
      <c r="N34" s="72"/>
      <c r="O34" s="73">
        <f>MIN(1,MAX(0,(1/(1+EXP(-(Assumptions!$B$5 + Assumptions!$B$6*$N34))))*Assumptions!$B$3))</f>
        <v>3.9165722796764356E-2</v>
      </c>
      <c r="P34" s="73">
        <f>VLOOKUP($F34,Assumptions!$A$23:$B$27,2,FALSE)*Assumptions!$B$4</f>
        <v>0.5</v>
      </c>
      <c r="Q34" s="74">
        <f t="shared" si="0"/>
        <v>16019.934837727442</v>
      </c>
      <c r="R34" s="75" t="str">
        <f>IF($O34&lt;Assumptions!$B$17,"A",IF($O34&lt;Assumptions!$B$18,"B",IF($O34&lt;Assumptions!$B$19,"C",IF($O34&lt;Assumptions!$B$20,"D","E"))))</f>
        <v>B</v>
      </c>
      <c r="S34" s="75">
        <f t="shared" si="1"/>
        <v>0</v>
      </c>
    </row>
    <row r="35" spans="1:19" ht="17.399999999999999" x14ac:dyDescent="0.3">
      <c r="A35" s="39" t="s">
        <v>139</v>
      </c>
      <c r="B35" s="62" t="s">
        <v>76</v>
      </c>
      <c r="C35" s="91" t="s">
        <v>135</v>
      </c>
      <c r="D35" s="91" t="s">
        <v>26</v>
      </c>
      <c r="E35" s="92" t="s">
        <v>39</v>
      </c>
      <c r="F35" s="92" t="s">
        <v>32</v>
      </c>
      <c r="G35" s="93">
        <v>43880</v>
      </c>
      <c r="H35" s="94">
        <v>45962</v>
      </c>
      <c r="I35" s="69">
        <v>793964.74</v>
      </c>
      <c r="J35" s="70">
        <v>0</v>
      </c>
      <c r="K35" s="71">
        <v>0.97</v>
      </c>
      <c r="L35" s="70">
        <v>0</v>
      </c>
      <c r="M35" s="71">
        <v>0.78300000000000003</v>
      </c>
      <c r="N35" s="72"/>
      <c r="O35" s="73">
        <f>MIN(1,MAX(0,(1/(1+EXP(-(Assumptions!$B$5 + Assumptions!$B$6*$N35))))*Assumptions!$B$3))</f>
        <v>3.9165722796764356E-2</v>
      </c>
      <c r="P35" s="73">
        <f>VLOOKUP($F35,Assumptions!$A$23:$B$27,2,FALSE)*Assumptions!$B$4</f>
        <v>0.5</v>
      </c>
      <c r="Q35" s="74">
        <f t="shared" si="0"/>
        <v>15548.101458622543</v>
      </c>
      <c r="R35" s="75" t="str">
        <f>IF($O35&lt;Assumptions!$B$17,"A",IF($O35&lt;Assumptions!$B$18,"B",IF($O35&lt;Assumptions!$B$19,"C",IF($O35&lt;Assumptions!$B$20,"D","E"))))</f>
        <v>B</v>
      </c>
      <c r="S35" s="75">
        <f t="shared" si="1"/>
        <v>0</v>
      </c>
    </row>
    <row r="36" spans="1:19" ht="17.399999999999999" x14ac:dyDescent="0.3">
      <c r="A36" s="39" t="s">
        <v>139</v>
      </c>
      <c r="B36" s="62" t="s">
        <v>76</v>
      </c>
      <c r="C36" s="91" t="s">
        <v>135</v>
      </c>
      <c r="D36" s="91" t="s">
        <v>26</v>
      </c>
      <c r="E36" s="92" t="s">
        <v>39</v>
      </c>
      <c r="F36" s="92" t="s">
        <v>32</v>
      </c>
      <c r="G36" s="93">
        <v>43880</v>
      </c>
      <c r="H36" s="94">
        <v>45992</v>
      </c>
      <c r="I36" s="69">
        <v>768935.07</v>
      </c>
      <c r="J36" s="70">
        <v>0</v>
      </c>
      <c r="K36" s="71">
        <v>1.099</v>
      </c>
      <c r="L36" s="70">
        <v>0</v>
      </c>
      <c r="M36" s="71">
        <v>0.78300000000000003</v>
      </c>
      <c r="N36" s="72"/>
      <c r="O36" s="73">
        <f>MIN(1,MAX(0,(1/(1+EXP(-(Assumptions!$B$5 + Assumptions!$B$6*$N36))))*Assumptions!$B$3))</f>
        <v>3.9165722796764356E-2</v>
      </c>
      <c r="P36" s="73">
        <f>VLOOKUP($F36,Assumptions!$A$23:$B$27,2,FALSE)*Assumptions!$B$4</f>
        <v>0.5</v>
      </c>
      <c r="Q36" s="74">
        <f t="shared" si="0"/>
        <v>15057.948900165296</v>
      </c>
      <c r="R36" s="75" t="str">
        <f>IF($O36&lt;Assumptions!$B$17,"A",IF($O36&lt;Assumptions!$B$18,"B",IF($O36&lt;Assumptions!$B$19,"C",IF($O36&lt;Assumptions!$B$20,"D","E"))))</f>
        <v>B</v>
      </c>
      <c r="S36" s="75">
        <f t="shared" si="1"/>
        <v>0</v>
      </c>
    </row>
    <row r="37" spans="1:19" ht="17.399999999999999" x14ac:dyDescent="0.3">
      <c r="A37" s="39" t="s">
        <v>142</v>
      </c>
      <c r="B37" s="62" t="s">
        <v>69</v>
      </c>
      <c r="C37" s="91" t="s">
        <v>144</v>
      </c>
      <c r="D37" s="91" t="s">
        <v>42</v>
      </c>
      <c r="E37" s="92" t="s">
        <v>49</v>
      </c>
      <c r="F37" s="92" t="s">
        <v>32</v>
      </c>
      <c r="G37" s="93">
        <v>44324</v>
      </c>
      <c r="H37" s="94">
        <v>45658</v>
      </c>
      <c r="I37" s="69">
        <v>13941063.109999999</v>
      </c>
      <c r="J37" s="70">
        <v>0</v>
      </c>
      <c r="K37" s="71">
        <v>0.97799999999999998</v>
      </c>
      <c r="L37" s="70">
        <v>0</v>
      </c>
      <c r="M37" s="71">
        <v>0.57399999999999995</v>
      </c>
      <c r="N37" s="72"/>
      <c r="O37" s="73">
        <f>MIN(1,MAX(0,(1/(1+EXP(-(Assumptions!$B$5 + Assumptions!$B$6*$N37))))*Assumptions!$B$3))</f>
        <v>3.9165722796764356E-2</v>
      </c>
      <c r="P37" s="73">
        <f>VLOOKUP($F37,Assumptions!$A$23:$B$27,2,FALSE)*Assumptions!$B$4</f>
        <v>0.5</v>
      </c>
      <c r="Q37" s="74">
        <f t="shared" si="0"/>
        <v>273005.90662922879</v>
      </c>
      <c r="R37" s="75" t="str">
        <f>IF($O37&lt;Assumptions!$B$17,"A",IF($O37&lt;Assumptions!$B$18,"B",IF($O37&lt;Assumptions!$B$19,"C",IF($O37&lt;Assumptions!$B$20,"D","E"))))</f>
        <v>B</v>
      </c>
      <c r="S37" s="75">
        <f t="shared" si="1"/>
        <v>0</v>
      </c>
    </row>
    <row r="38" spans="1:19" ht="17.399999999999999" x14ac:dyDescent="0.3">
      <c r="A38" s="39" t="s">
        <v>142</v>
      </c>
      <c r="B38" s="62" t="s">
        <v>69</v>
      </c>
      <c r="C38" s="91" t="s">
        <v>144</v>
      </c>
      <c r="D38" s="91" t="s">
        <v>42</v>
      </c>
      <c r="E38" s="92" t="s">
        <v>49</v>
      </c>
      <c r="F38" s="92" t="s">
        <v>32</v>
      </c>
      <c r="G38" s="93">
        <v>44324</v>
      </c>
      <c r="H38" s="94">
        <v>45689</v>
      </c>
      <c r="I38" s="69">
        <v>13601534.460000001</v>
      </c>
      <c r="J38" s="70">
        <v>15</v>
      </c>
      <c r="K38" s="71">
        <v>1.103</v>
      </c>
      <c r="L38" s="70">
        <v>0</v>
      </c>
      <c r="M38" s="71">
        <v>0.57399999999999995</v>
      </c>
      <c r="N38" s="72"/>
      <c r="O38" s="73">
        <f>MIN(1,MAX(0,(1/(1+EXP(-(Assumptions!$B$5 + Assumptions!$B$6*$N38))))*Assumptions!$B$3))</f>
        <v>3.9165722796764356E-2</v>
      </c>
      <c r="P38" s="73">
        <f>VLOOKUP($F38,Assumptions!$A$23:$B$27,2,FALSE)*Assumptions!$B$4</f>
        <v>0.5</v>
      </c>
      <c r="Q38" s="74">
        <f t="shared" si="0"/>
        <v>266356.96413549897</v>
      </c>
      <c r="R38" s="75" t="str">
        <f>IF($O38&lt;Assumptions!$B$17,"A",IF($O38&lt;Assumptions!$B$18,"B",IF($O38&lt;Assumptions!$B$19,"C",IF($O38&lt;Assumptions!$B$20,"D","E"))))</f>
        <v>B</v>
      </c>
      <c r="S38" s="75">
        <f t="shared" si="1"/>
        <v>0</v>
      </c>
    </row>
    <row r="39" spans="1:19" ht="17.399999999999999" x14ac:dyDescent="0.3">
      <c r="A39" s="39" t="s">
        <v>142</v>
      </c>
      <c r="B39" s="62" t="s">
        <v>69</v>
      </c>
      <c r="C39" s="91" t="s">
        <v>144</v>
      </c>
      <c r="D39" s="91" t="s">
        <v>42</v>
      </c>
      <c r="E39" s="92" t="s">
        <v>49</v>
      </c>
      <c r="F39" s="92" t="s">
        <v>32</v>
      </c>
      <c r="G39" s="93">
        <v>44324</v>
      </c>
      <c r="H39" s="94">
        <v>45717</v>
      </c>
      <c r="I39" s="69">
        <v>13254036.99</v>
      </c>
      <c r="J39" s="70">
        <v>0</v>
      </c>
      <c r="K39" s="71">
        <v>1.1359999999999999</v>
      </c>
      <c r="L39" s="70">
        <v>0</v>
      </c>
      <c r="M39" s="71">
        <v>0.57399999999999995</v>
      </c>
      <c r="N39" s="72"/>
      <c r="O39" s="73">
        <f>MIN(1,MAX(0,(1/(1+EXP(-(Assumptions!$B$5 + Assumptions!$B$6*$N39))))*Assumptions!$B$3))</f>
        <v>3.9165722796764356E-2</v>
      </c>
      <c r="P39" s="73">
        <f>VLOOKUP($F39,Assumptions!$A$23:$B$27,2,FALSE)*Assumptions!$B$4</f>
        <v>0.5</v>
      </c>
      <c r="Q39" s="74">
        <f t="shared" si="0"/>
        <v>259551.96934420051</v>
      </c>
      <c r="R39" s="75" t="str">
        <f>IF($O39&lt;Assumptions!$B$17,"A",IF($O39&lt;Assumptions!$B$18,"B",IF($O39&lt;Assumptions!$B$19,"C",IF($O39&lt;Assumptions!$B$20,"D","E"))))</f>
        <v>B</v>
      </c>
      <c r="S39" s="75">
        <f t="shared" si="1"/>
        <v>0</v>
      </c>
    </row>
    <row r="40" spans="1:19" ht="17.399999999999999" x14ac:dyDescent="0.3">
      <c r="A40" s="39" t="s">
        <v>142</v>
      </c>
      <c r="B40" s="62" t="s">
        <v>69</v>
      </c>
      <c r="C40" s="91" t="s">
        <v>144</v>
      </c>
      <c r="D40" s="91" t="s">
        <v>42</v>
      </c>
      <c r="E40" s="92" t="s">
        <v>49</v>
      </c>
      <c r="F40" s="92" t="s">
        <v>32</v>
      </c>
      <c r="G40" s="93">
        <v>44324</v>
      </c>
      <c r="H40" s="94">
        <v>45748</v>
      </c>
      <c r="I40" s="69">
        <v>12910285.18</v>
      </c>
      <c r="J40" s="70">
        <v>0</v>
      </c>
      <c r="K40" s="71">
        <v>1.077</v>
      </c>
      <c r="L40" s="70">
        <v>0</v>
      </c>
      <c r="M40" s="71">
        <v>0.57399999999999995</v>
      </c>
      <c r="N40" s="72"/>
      <c r="O40" s="73">
        <f>MIN(1,MAX(0,(1/(1+EXP(-(Assumptions!$B$5 + Assumptions!$B$6*$N40))))*Assumptions!$B$3))</f>
        <v>3.9165722796764356E-2</v>
      </c>
      <c r="P40" s="73">
        <f>VLOOKUP($F40,Assumptions!$A$23:$B$27,2,FALSE)*Assumptions!$B$4</f>
        <v>0.5</v>
      </c>
      <c r="Q40" s="74">
        <f t="shared" si="0"/>
        <v>252820.32529352751</v>
      </c>
      <c r="R40" s="75" t="str">
        <f>IF($O40&lt;Assumptions!$B$17,"A",IF($O40&lt;Assumptions!$B$18,"B",IF($O40&lt;Assumptions!$B$19,"C",IF($O40&lt;Assumptions!$B$20,"D","E"))))</f>
        <v>B</v>
      </c>
      <c r="S40" s="75">
        <f t="shared" si="1"/>
        <v>0</v>
      </c>
    </row>
    <row r="41" spans="1:19" ht="17.399999999999999" x14ac:dyDescent="0.3">
      <c r="A41" s="39" t="s">
        <v>142</v>
      </c>
      <c r="B41" s="62" t="s">
        <v>69</v>
      </c>
      <c r="C41" s="91" t="s">
        <v>144</v>
      </c>
      <c r="D41" s="91" t="s">
        <v>42</v>
      </c>
      <c r="E41" s="92" t="s">
        <v>49</v>
      </c>
      <c r="F41" s="92" t="s">
        <v>32</v>
      </c>
      <c r="G41" s="93">
        <v>44324</v>
      </c>
      <c r="H41" s="94">
        <v>45778</v>
      </c>
      <c r="I41" s="69">
        <v>12910285.18</v>
      </c>
      <c r="J41" s="70">
        <v>185</v>
      </c>
      <c r="K41" s="71">
        <v>0.104</v>
      </c>
      <c r="L41" s="70">
        <v>0</v>
      </c>
      <c r="M41" s="71">
        <v>0.57399999999999995</v>
      </c>
      <c r="N41" s="72"/>
      <c r="O41" s="73">
        <f>MIN(1,MAX(0,(1/(1+EXP(-(Assumptions!$B$5 + Assumptions!$B$6*$N41))))*Assumptions!$B$3))</f>
        <v>3.9165722796764356E-2</v>
      </c>
      <c r="P41" s="73">
        <f>VLOOKUP($F41,Assumptions!$A$23:$B$27,2,FALSE)*Assumptions!$B$4</f>
        <v>0.5</v>
      </c>
      <c r="Q41" s="74">
        <f t="shared" si="0"/>
        <v>252820.32529352751</v>
      </c>
      <c r="R41" s="75" t="str">
        <f>IF($O41&lt;Assumptions!$B$17,"A",IF($O41&lt;Assumptions!$B$18,"B",IF($O41&lt;Assumptions!$B$19,"C",IF($O41&lt;Assumptions!$B$20,"D","E"))))</f>
        <v>B</v>
      </c>
      <c r="S41" s="75">
        <f t="shared" si="1"/>
        <v>1</v>
      </c>
    </row>
    <row r="42" spans="1:19" ht="17.399999999999999" x14ac:dyDescent="0.3">
      <c r="A42" s="39" t="s">
        <v>142</v>
      </c>
      <c r="B42" s="62" t="s">
        <v>69</v>
      </c>
      <c r="C42" s="91" t="s">
        <v>144</v>
      </c>
      <c r="D42" s="91" t="s">
        <v>42</v>
      </c>
      <c r="E42" s="92" t="s">
        <v>49</v>
      </c>
      <c r="F42" s="92" t="s">
        <v>32</v>
      </c>
      <c r="G42" s="93">
        <v>44324</v>
      </c>
      <c r="H42" s="94">
        <v>45809</v>
      </c>
      <c r="I42" s="69">
        <v>12910285.18</v>
      </c>
      <c r="J42" s="70">
        <v>999</v>
      </c>
      <c r="K42" s="71">
        <v>0.124</v>
      </c>
      <c r="L42" s="70">
        <v>0</v>
      </c>
      <c r="M42" s="71">
        <v>0.57399999999999995</v>
      </c>
      <c r="N42" s="72"/>
      <c r="O42" s="73">
        <f>MIN(1,MAX(0,(1/(1+EXP(-(Assumptions!$B$5 + Assumptions!$B$6*$N42))))*Assumptions!$B$3))</f>
        <v>3.9165722796764356E-2</v>
      </c>
      <c r="P42" s="73">
        <f>VLOOKUP($F42,Assumptions!$A$23:$B$27,2,FALSE)*Assumptions!$B$4</f>
        <v>0.5</v>
      </c>
      <c r="Q42" s="74">
        <f t="shared" si="0"/>
        <v>252820.32529352751</v>
      </c>
      <c r="R42" s="75" t="str">
        <f>IF($O42&lt;Assumptions!$B$17,"A",IF($O42&lt;Assumptions!$B$18,"B",IF($O42&lt;Assumptions!$B$19,"C",IF($O42&lt;Assumptions!$B$20,"D","E"))))</f>
        <v>B</v>
      </c>
      <c r="S42" s="75">
        <f t="shared" si="1"/>
        <v>1</v>
      </c>
    </row>
    <row r="43" spans="1:19" ht="17.399999999999999" x14ac:dyDescent="0.3">
      <c r="A43" s="39" t="s">
        <v>142</v>
      </c>
      <c r="B43" s="62" t="s">
        <v>69</v>
      </c>
      <c r="C43" s="91" t="s">
        <v>144</v>
      </c>
      <c r="D43" s="91" t="s">
        <v>42</v>
      </c>
      <c r="E43" s="92" t="s">
        <v>49</v>
      </c>
      <c r="F43" s="92" t="s">
        <v>32</v>
      </c>
      <c r="G43" s="93">
        <v>44324</v>
      </c>
      <c r="H43" s="94">
        <v>45839</v>
      </c>
      <c r="I43" s="69">
        <v>12910285.18</v>
      </c>
      <c r="J43" s="70">
        <v>999</v>
      </c>
      <c r="K43" s="71">
        <v>8.8999999999999996E-2</v>
      </c>
      <c r="L43" s="70">
        <v>0</v>
      </c>
      <c r="M43" s="71">
        <v>0.57399999999999995</v>
      </c>
      <c r="N43" s="72"/>
      <c r="O43" s="73">
        <f>MIN(1,MAX(0,(1/(1+EXP(-(Assumptions!$B$5 + Assumptions!$B$6*$N43))))*Assumptions!$B$3))</f>
        <v>3.9165722796764356E-2</v>
      </c>
      <c r="P43" s="73">
        <f>VLOOKUP($F43,Assumptions!$A$23:$B$27,2,FALSE)*Assumptions!$B$4</f>
        <v>0.5</v>
      </c>
      <c r="Q43" s="74">
        <f t="shared" si="0"/>
        <v>252820.32529352751</v>
      </c>
      <c r="R43" s="75" t="str">
        <f>IF($O43&lt;Assumptions!$B$17,"A",IF($O43&lt;Assumptions!$B$18,"B",IF($O43&lt;Assumptions!$B$19,"C",IF($O43&lt;Assumptions!$B$20,"D","E"))))</f>
        <v>B</v>
      </c>
      <c r="S43" s="75">
        <f t="shared" si="1"/>
        <v>1</v>
      </c>
    </row>
    <row r="44" spans="1:19" ht="17.399999999999999" x14ac:dyDescent="0.3">
      <c r="A44" s="39" t="s">
        <v>142</v>
      </c>
      <c r="B44" s="62" t="s">
        <v>69</v>
      </c>
      <c r="C44" s="91" t="s">
        <v>144</v>
      </c>
      <c r="D44" s="91" t="s">
        <v>42</v>
      </c>
      <c r="E44" s="92" t="s">
        <v>49</v>
      </c>
      <c r="F44" s="92" t="s">
        <v>32</v>
      </c>
      <c r="G44" s="93">
        <v>44324</v>
      </c>
      <c r="H44" s="94">
        <v>45870</v>
      </c>
      <c r="I44" s="69">
        <v>12910285.18</v>
      </c>
      <c r="J44" s="70">
        <v>999</v>
      </c>
      <c r="K44" s="71">
        <v>0.123</v>
      </c>
      <c r="L44" s="70">
        <v>0</v>
      </c>
      <c r="M44" s="71">
        <v>0.57399999999999995</v>
      </c>
      <c r="N44" s="72"/>
      <c r="O44" s="73">
        <f>MIN(1,MAX(0,(1/(1+EXP(-(Assumptions!$B$5 + Assumptions!$B$6*$N44))))*Assumptions!$B$3))</f>
        <v>3.9165722796764356E-2</v>
      </c>
      <c r="P44" s="73">
        <f>VLOOKUP($F44,Assumptions!$A$23:$B$27,2,FALSE)*Assumptions!$B$4</f>
        <v>0.5</v>
      </c>
      <c r="Q44" s="74">
        <f t="shared" si="0"/>
        <v>252820.32529352751</v>
      </c>
      <c r="R44" s="75" t="str">
        <f>IF($O44&lt;Assumptions!$B$17,"A",IF($O44&lt;Assumptions!$B$18,"B",IF($O44&lt;Assumptions!$B$19,"C",IF($O44&lt;Assumptions!$B$20,"D","E"))))</f>
        <v>B</v>
      </c>
      <c r="S44" s="75">
        <f t="shared" si="1"/>
        <v>1</v>
      </c>
    </row>
    <row r="45" spans="1:19" ht="17.399999999999999" x14ac:dyDescent="0.3">
      <c r="A45" s="39" t="s">
        <v>142</v>
      </c>
      <c r="B45" s="62" t="s">
        <v>69</v>
      </c>
      <c r="C45" s="91" t="s">
        <v>144</v>
      </c>
      <c r="D45" s="91" t="s">
        <v>42</v>
      </c>
      <c r="E45" s="92" t="s">
        <v>49</v>
      </c>
      <c r="F45" s="92" t="s">
        <v>32</v>
      </c>
      <c r="G45" s="93">
        <v>44324</v>
      </c>
      <c r="H45" s="94">
        <v>45901</v>
      </c>
      <c r="I45" s="69">
        <v>12910285.18</v>
      </c>
      <c r="J45" s="70">
        <v>999</v>
      </c>
      <c r="K45" s="71">
        <v>3.1E-2</v>
      </c>
      <c r="L45" s="70">
        <v>0</v>
      </c>
      <c r="M45" s="71">
        <v>0.57399999999999995</v>
      </c>
      <c r="N45" s="72"/>
      <c r="O45" s="73">
        <f>MIN(1,MAX(0,(1/(1+EXP(-(Assumptions!$B$5 + Assumptions!$B$6*$N45))))*Assumptions!$B$3))</f>
        <v>3.9165722796764356E-2</v>
      </c>
      <c r="P45" s="73">
        <f>VLOOKUP($F45,Assumptions!$A$23:$B$27,2,FALSE)*Assumptions!$B$4</f>
        <v>0.5</v>
      </c>
      <c r="Q45" s="74">
        <f t="shared" si="0"/>
        <v>252820.32529352751</v>
      </c>
      <c r="R45" s="75" t="str">
        <f>IF($O45&lt;Assumptions!$B$17,"A",IF($O45&lt;Assumptions!$B$18,"B",IF($O45&lt;Assumptions!$B$19,"C",IF($O45&lt;Assumptions!$B$20,"D","E"))))</f>
        <v>B</v>
      </c>
      <c r="S45" s="75">
        <f t="shared" si="1"/>
        <v>1</v>
      </c>
    </row>
    <row r="46" spans="1:19" ht="17.399999999999999" x14ac:dyDescent="0.3">
      <c r="A46" s="39" t="s">
        <v>142</v>
      </c>
      <c r="B46" s="62" t="s">
        <v>69</v>
      </c>
      <c r="C46" s="91" t="s">
        <v>144</v>
      </c>
      <c r="D46" s="91" t="s">
        <v>42</v>
      </c>
      <c r="E46" s="92" t="s">
        <v>49</v>
      </c>
      <c r="F46" s="92" t="s">
        <v>32</v>
      </c>
      <c r="G46" s="93">
        <v>44324</v>
      </c>
      <c r="H46" s="94">
        <v>45931</v>
      </c>
      <c r="I46" s="69">
        <v>12910285.18</v>
      </c>
      <c r="J46" s="70">
        <v>999</v>
      </c>
      <c r="K46" s="71">
        <v>0.14599999999999999</v>
      </c>
      <c r="L46" s="70">
        <v>0</v>
      </c>
      <c r="M46" s="71">
        <v>0.57399999999999995</v>
      </c>
      <c r="N46" s="72"/>
      <c r="O46" s="73">
        <f>MIN(1,MAX(0,(1/(1+EXP(-(Assumptions!$B$5 + Assumptions!$B$6*$N46))))*Assumptions!$B$3))</f>
        <v>3.9165722796764356E-2</v>
      </c>
      <c r="P46" s="73">
        <f>VLOOKUP($F46,Assumptions!$A$23:$B$27,2,FALSE)*Assumptions!$B$4</f>
        <v>0.5</v>
      </c>
      <c r="Q46" s="74">
        <f t="shared" si="0"/>
        <v>252820.32529352751</v>
      </c>
      <c r="R46" s="75" t="str">
        <f>IF($O46&lt;Assumptions!$B$17,"A",IF($O46&lt;Assumptions!$B$18,"B",IF($O46&lt;Assumptions!$B$19,"C",IF($O46&lt;Assumptions!$B$20,"D","E"))))</f>
        <v>B</v>
      </c>
      <c r="S46" s="75">
        <f t="shared" si="1"/>
        <v>1</v>
      </c>
    </row>
    <row r="47" spans="1:19" ht="17.399999999999999" x14ac:dyDescent="0.3">
      <c r="A47" s="39" t="s">
        <v>142</v>
      </c>
      <c r="B47" s="62" t="s">
        <v>69</v>
      </c>
      <c r="C47" s="91" t="s">
        <v>144</v>
      </c>
      <c r="D47" s="91" t="s">
        <v>42</v>
      </c>
      <c r="E47" s="92" t="s">
        <v>49</v>
      </c>
      <c r="F47" s="92" t="s">
        <v>32</v>
      </c>
      <c r="G47" s="93">
        <v>44324</v>
      </c>
      <c r="H47" s="94">
        <v>45962</v>
      </c>
      <c r="I47" s="69">
        <v>12910285.18</v>
      </c>
      <c r="J47" s="70">
        <v>999</v>
      </c>
      <c r="K47" s="71">
        <v>1E-3</v>
      </c>
      <c r="L47" s="70">
        <v>0</v>
      </c>
      <c r="M47" s="71">
        <v>0.57399999999999995</v>
      </c>
      <c r="N47" s="72"/>
      <c r="O47" s="73">
        <f>MIN(1,MAX(0,(1/(1+EXP(-(Assumptions!$B$5 + Assumptions!$B$6*$N47))))*Assumptions!$B$3))</f>
        <v>3.9165722796764356E-2</v>
      </c>
      <c r="P47" s="73">
        <f>VLOOKUP($F47,Assumptions!$A$23:$B$27,2,FALSE)*Assumptions!$B$4</f>
        <v>0.5</v>
      </c>
      <c r="Q47" s="74">
        <f t="shared" si="0"/>
        <v>252820.32529352751</v>
      </c>
      <c r="R47" s="75" t="str">
        <f>IF($O47&lt;Assumptions!$B$17,"A",IF($O47&lt;Assumptions!$B$18,"B",IF($O47&lt;Assumptions!$B$19,"C",IF($O47&lt;Assumptions!$B$20,"D","E"))))</f>
        <v>B</v>
      </c>
      <c r="S47" s="75">
        <f t="shared" si="1"/>
        <v>1</v>
      </c>
    </row>
    <row r="48" spans="1:19" ht="17.399999999999999" x14ac:dyDescent="0.3">
      <c r="A48" s="39" t="s">
        <v>142</v>
      </c>
      <c r="B48" s="62" t="s">
        <v>69</v>
      </c>
      <c r="C48" s="91" t="s">
        <v>144</v>
      </c>
      <c r="D48" s="91" t="s">
        <v>42</v>
      </c>
      <c r="E48" s="92" t="s">
        <v>49</v>
      </c>
      <c r="F48" s="92" t="s">
        <v>32</v>
      </c>
      <c r="G48" s="93">
        <v>44324</v>
      </c>
      <c r="H48" s="94">
        <v>45992</v>
      </c>
      <c r="I48" s="69">
        <v>12910285.18</v>
      </c>
      <c r="J48" s="70">
        <v>999</v>
      </c>
      <c r="K48" s="71">
        <v>0.128</v>
      </c>
      <c r="L48" s="70">
        <v>0</v>
      </c>
      <c r="M48" s="71">
        <v>0.57399999999999995</v>
      </c>
      <c r="N48" s="72"/>
      <c r="O48" s="73">
        <f>MIN(1,MAX(0,(1/(1+EXP(-(Assumptions!$B$5 + Assumptions!$B$6*$N48))))*Assumptions!$B$3))</f>
        <v>3.9165722796764356E-2</v>
      </c>
      <c r="P48" s="73">
        <f>VLOOKUP($F48,Assumptions!$A$23:$B$27,2,FALSE)*Assumptions!$B$4</f>
        <v>0.5</v>
      </c>
      <c r="Q48" s="74">
        <f t="shared" si="0"/>
        <v>252820.32529352751</v>
      </c>
      <c r="R48" s="75" t="str">
        <f>IF($O48&lt;Assumptions!$B$17,"A",IF($O48&lt;Assumptions!$B$18,"B",IF($O48&lt;Assumptions!$B$19,"C",IF($O48&lt;Assumptions!$B$20,"D","E"))))</f>
        <v>B</v>
      </c>
      <c r="S48" s="75">
        <f t="shared" si="1"/>
        <v>1</v>
      </c>
    </row>
    <row r="49" spans="1:19" ht="17.399999999999999" x14ac:dyDescent="0.3">
      <c r="A49" s="39" t="s">
        <v>146</v>
      </c>
      <c r="B49" s="62" t="s">
        <v>63</v>
      </c>
      <c r="C49" s="91" t="s">
        <v>144</v>
      </c>
      <c r="D49" s="91" t="s">
        <v>48</v>
      </c>
      <c r="E49" s="92" t="s">
        <v>39</v>
      </c>
      <c r="F49" s="92" t="s">
        <v>36</v>
      </c>
      <c r="G49" s="93">
        <v>43722</v>
      </c>
      <c r="H49" s="94">
        <v>45658</v>
      </c>
      <c r="I49" s="69">
        <v>7331718.6200000001</v>
      </c>
      <c r="J49" s="70">
        <v>65</v>
      </c>
      <c r="K49" s="71">
        <v>0.43</v>
      </c>
      <c r="L49" s="70">
        <v>0</v>
      </c>
      <c r="M49" s="71">
        <v>0.35399999999999998</v>
      </c>
      <c r="N49" s="72"/>
      <c r="O49" s="73">
        <f>MIN(1,MAX(0,(1/(1+EXP(-(Assumptions!$B$5 + Assumptions!$B$6*$N49))))*Assumptions!$B$3))</f>
        <v>3.9165722796764356E-2</v>
      </c>
      <c r="P49" s="73">
        <f>VLOOKUP($F49,Assumptions!$A$23:$B$27,2,FALSE)*Assumptions!$B$4</f>
        <v>0.55000000000000004</v>
      </c>
      <c r="Q49" s="74">
        <f t="shared" si="0"/>
        <v>157933.63250213765</v>
      </c>
      <c r="R49" s="75" t="str">
        <f>IF($O49&lt;Assumptions!$B$17,"A",IF($O49&lt;Assumptions!$B$18,"B",IF($O49&lt;Assumptions!$B$19,"C",IF($O49&lt;Assumptions!$B$20,"D","E"))))</f>
        <v>B</v>
      </c>
      <c r="S49" s="75">
        <f t="shared" si="1"/>
        <v>0</v>
      </c>
    </row>
    <row r="50" spans="1:19" ht="17.399999999999999" x14ac:dyDescent="0.3">
      <c r="A50" s="39" t="s">
        <v>146</v>
      </c>
      <c r="B50" s="62" t="s">
        <v>63</v>
      </c>
      <c r="C50" s="91" t="s">
        <v>144</v>
      </c>
      <c r="D50" s="91" t="s">
        <v>48</v>
      </c>
      <c r="E50" s="92" t="s">
        <v>39</v>
      </c>
      <c r="F50" s="92" t="s">
        <v>36</v>
      </c>
      <c r="G50" s="93">
        <v>43722</v>
      </c>
      <c r="H50" s="94">
        <v>45689</v>
      </c>
      <c r="I50" s="69">
        <v>7143678.3499999996</v>
      </c>
      <c r="J50" s="70">
        <v>35</v>
      </c>
      <c r="K50" s="71">
        <v>0.69499999999999995</v>
      </c>
      <c r="L50" s="70">
        <v>0</v>
      </c>
      <c r="M50" s="71">
        <v>0.35399999999999998</v>
      </c>
      <c r="N50" s="72"/>
      <c r="O50" s="73">
        <f>MIN(1,MAX(0,(1/(1+EXP(-(Assumptions!$B$5 + Assumptions!$B$6*$N50))))*Assumptions!$B$3))</f>
        <v>3.9165722796764356E-2</v>
      </c>
      <c r="P50" s="73">
        <f>VLOOKUP($F50,Assumptions!$A$23:$B$27,2,FALSE)*Assumptions!$B$4</f>
        <v>0.55000000000000004</v>
      </c>
      <c r="Q50" s="74">
        <f t="shared" si="0"/>
        <v>153883.02930294085</v>
      </c>
      <c r="R50" s="75" t="str">
        <f>IF($O50&lt;Assumptions!$B$17,"A",IF($O50&lt;Assumptions!$B$18,"B",IF($O50&lt;Assumptions!$B$19,"C",IF($O50&lt;Assumptions!$B$20,"D","E"))))</f>
        <v>B</v>
      </c>
      <c r="S50" s="75">
        <f t="shared" si="1"/>
        <v>0</v>
      </c>
    </row>
    <row r="51" spans="1:19" ht="17.399999999999999" x14ac:dyDescent="0.3">
      <c r="A51" s="39" t="s">
        <v>146</v>
      </c>
      <c r="B51" s="62" t="s">
        <v>63</v>
      </c>
      <c r="C51" s="91" t="s">
        <v>144</v>
      </c>
      <c r="D51" s="91" t="s">
        <v>48</v>
      </c>
      <c r="E51" s="92" t="s">
        <v>39</v>
      </c>
      <c r="F51" s="92" t="s">
        <v>36</v>
      </c>
      <c r="G51" s="93">
        <v>43722</v>
      </c>
      <c r="H51" s="94">
        <v>45717</v>
      </c>
      <c r="I51" s="69">
        <v>6951078.04</v>
      </c>
      <c r="J51" s="70">
        <v>0</v>
      </c>
      <c r="K51" s="71">
        <v>0.97499999999999998</v>
      </c>
      <c r="L51" s="70">
        <v>0</v>
      </c>
      <c r="M51" s="71">
        <v>0.35399999999999998</v>
      </c>
      <c r="N51" s="72"/>
      <c r="O51" s="73">
        <f>MIN(1,MAX(0,(1/(1+EXP(-(Assumptions!$B$5 + Assumptions!$B$6*$N51))))*Assumptions!$B$3))</f>
        <v>3.9165722796764356E-2</v>
      </c>
      <c r="P51" s="73">
        <f>VLOOKUP($F51,Assumptions!$A$23:$B$27,2,FALSE)*Assumptions!$B$4</f>
        <v>0.55000000000000004</v>
      </c>
      <c r="Q51" s="74">
        <f t="shared" si="0"/>
        <v>149734.19760932386</v>
      </c>
      <c r="R51" s="75" t="str">
        <f>IF($O51&lt;Assumptions!$B$17,"A",IF($O51&lt;Assumptions!$B$18,"B",IF($O51&lt;Assumptions!$B$19,"C",IF($O51&lt;Assumptions!$B$20,"D","E"))))</f>
        <v>B</v>
      </c>
      <c r="S51" s="75">
        <f t="shared" si="1"/>
        <v>0</v>
      </c>
    </row>
    <row r="52" spans="1:19" ht="17.399999999999999" x14ac:dyDescent="0.3">
      <c r="A52" s="39" t="s">
        <v>146</v>
      </c>
      <c r="B52" s="62" t="s">
        <v>63</v>
      </c>
      <c r="C52" s="91" t="s">
        <v>144</v>
      </c>
      <c r="D52" s="91" t="s">
        <v>48</v>
      </c>
      <c r="E52" s="92" t="s">
        <v>39</v>
      </c>
      <c r="F52" s="92" t="s">
        <v>36</v>
      </c>
      <c r="G52" s="93">
        <v>43722</v>
      </c>
      <c r="H52" s="94">
        <v>45748</v>
      </c>
      <c r="I52" s="69">
        <v>6788727.2999999998</v>
      </c>
      <c r="J52" s="70">
        <v>0</v>
      </c>
      <c r="K52" s="71">
        <v>1.1479999999999999</v>
      </c>
      <c r="L52" s="70">
        <v>0</v>
      </c>
      <c r="M52" s="71">
        <v>0.35399999999999998</v>
      </c>
      <c r="N52" s="72"/>
      <c r="O52" s="73">
        <f>MIN(1,MAX(0,(1/(1+EXP(-(Assumptions!$B$5 + Assumptions!$B$6*$N52))))*Assumptions!$B$3))</f>
        <v>3.9165722796764356E-2</v>
      </c>
      <c r="P52" s="73">
        <f>VLOOKUP($F52,Assumptions!$A$23:$B$27,2,FALSE)*Assumptions!$B$4</f>
        <v>0.55000000000000004</v>
      </c>
      <c r="Q52" s="74">
        <f t="shared" si="0"/>
        <v>146236.9763660446</v>
      </c>
      <c r="R52" s="75" t="str">
        <f>IF($O52&lt;Assumptions!$B$17,"A",IF($O52&lt;Assumptions!$B$18,"B",IF($O52&lt;Assumptions!$B$19,"C",IF($O52&lt;Assumptions!$B$20,"D","E"))))</f>
        <v>B</v>
      </c>
      <c r="S52" s="75">
        <f t="shared" si="1"/>
        <v>0</v>
      </c>
    </row>
    <row r="53" spans="1:19" ht="17.399999999999999" x14ac:dyDescent="0.3">
      <c r="A53" s="39" t="s">
        <v>146</v>
      </c>
      <c r="B53" s="62" t="s">
        <v>63</v>
      </c>
      <c r="C53" s="91" t="s">
        <v>144</v>
      </c>
      <c r="D53" s="91" t="s">
        <v>48</v>
      </c>
      <c r="E53" s="92" t="s">
        <v>39</v>
      </c>
      <c r="F53" s="92" t="s">
        <v>36</v>
      </c>
      <c r="G53" s="93">
        <v>43722</v>
      </c>
      <c r="H53" s="94">
        <v>45778</v>
      </c>
      <c r="I53" s="69">
        <v>6619125.96</v>
      </c>
      <c r="J53" s="70">
        <v>0</v>
      </c>
      <c r="K53" s="71">
        <v>0.96</v>
      </c>
      <c r="L53" s="70">
        <v>0</v>
      </c>
      <c r="M53" s="71">
        <v>0.35399999999999998</v>
      </c>
      <c r="N53" s="72"/>
      <c r="O53" s="73">
        <f>MIN(1,MAX(0,(1/(1+EXP(-(Assumptions!$B$5 + Assumptions!$B$6*$N53))))*Assumptions!$B$3))</f>
        <v>3.9165722796764356E-2</v>
      </c>
      <c r="P53" s="73">
        <f>VLOOKUP($F53,Assumptions!$A$23:$B$27,2,FALSE)*Assumptions!$B$4</f>
        <v>0.55000000000000004</v>
      </c>
      <c r="Q53" s="74">
        <f t="shared" si="0"/>
        <v>142583.56887842473</v>
      </c>
      <c r="R53" s="75" t="str">
        <f>IF($O53&lt;Assumptions!$B$17,"A",IF($O53&lt;Assumptions!$B$18,"B",IF($O53&lt;Assumptions!$B$19,"C",IF($O53&lt;Assumptions!$B$20,"D","E"))))</f>
        <v>B</v>
      </c>
      <c r="S53" s="75">
        <f t="shared" si="1"/>
        <v>0</v>
      </c>
    </row>
    <row r="54" spans="1:19" ht="17.399999999999999" x14ac:dyDescent="0.3">
      <c r="A54" s="39" t="s">
        <v>146</v>
      </c>
      <c r="B54" s="62" t="s">
        <v>63</v>
      </c>
      <c r="C54" s="91" t="s">
        <v>144</v>
      </c>
      <c r="D54" s="91" t="s">
        <v>48</v>
      </c>
      <c r="E54" s="92" t="s">
        <v>39</v>
      </c>
      <c r="F54" s="92" t="s">
        <v>36</v>
      </c>
      <c r="G54" s="93">
        <v>43722</v>
      </c>
      <c r="H54" s="94">
        <v>45809</v>
      </c>
      <c r="I54" s="69">
        <v>6478570.54</v>
      </c>
      <c r="J54" s="70">
        <v>0</v>
      </c>
      <c r="K54" s="71">
        <v>1.0309999999999999</v>
      </c>
      <c r="L54" s="70">
        <v>0</v>
      </c>
      <c r="M54" s="71">
        <v>0.35399999999999998</v>
      </c>
      <c r="N54" s="72"/>
      <c r="O54" s="73">
        <f>MIN(1,MAX(0,(1/(1+EXP(-(Assumptions!$B$5 + Assumptions!$B$6*$N54))))*Assumptions!$B$3))</f>
        <v>3.9165722796764356E-2</v>
      </c>
      <c r="P54" s="73">
        <f>VLOOKUP($F54,Assumptions!$A$23:$B$27,2,FALSE)*Assumptions!$B$4</f>
        <v>0.55000000000000004</v>
      </c>
      <c r="Q54" s="74">
        <f t="shared" si="0"/>
        <v>139555.84383890819</v>
      </c>
      <c r="R54" s="75" t="str">
        <f>IF($O54&lt;Assumptions!$B$17,"A",IF($O54&lt;Assumptions!$B$18,"B",IF($O54&lt;Assumptions!$B$19,"C",IF($O54&lt;Assumptions!$B$20,"D","E"))))</f>
        <v>B</v>
      </c>
      <c r="S54" s="75">
        <f t="shared" si="1"/>
        <v>0</v>
      </c>
    </row>
    <row r="55" spans="1:19" ht="17.399999999999999" x14ac:dyDescent="0.3">
      <c r="A55" s="39" t="s">
        <v>146</v>
      </c>
      <c r="B55" s="62" t="s">
        <v>63</v>
      </c>
      <c r="C55" s="91" t="s">
        <v>144</v>
      </c>
      <c r="D55" s="91" t="s">
        <v>48</v>
      </c>
      <c r="E55" s="92" t="s">
        <v>39</v>
      </c>
      <c r="F55" s="92" t="s">
        <v>36</v>
      </c>
      <c r="G55" s="93">
        <v>43722</v>
      </c>
      <c r="H55" s="94">
        <v>45839</v>
      </c>
      <c r="I55" s="69">
        <v>6307765.4100000001</v>
      </c>
      <c r="J55" s="70">
        <v>0</v>
      </c>
      <c r="K55" s="71">
        <v>1.141</v>
      </c>
      <c r="L55" s="70">
        <v>0</v>
      </c>
      <c r="M55" s="71">
        <v>0.35399999999999998</v>
      </c>
      <c r="N55" s="72"/>
      <c r="O55" s="73">
        <f>MIN(1,MAX(0,(1/(1+EXP(-(Assumptions!$B$5 + Assumptions!$B$6*$N55))))*Assumptions!$B$3))</f>
        <v>3.9165722796764356E-2</v>
      </c>
      <c r="P55" s="73">
        <f>VLOOKUP($F55,Assumptions!$A$23:$B$27,2,FALSE)*Assumptions!$B$4</f>
        <v>0.55000000000000004</v>
      </c>
      <c r="Q55" s="74">
        <f t="shared" si="0"/>
        <v>135876.50533329329</v>
      </c>
      <c r="R55" s="75" t="str">
        <f>IF($O55&lt;Assumptions!$B$17,"A",IF($O55&lt;Assumptions!$B$18,"B",IF($O55&lt;Assumptions!$B$19,"C",IF($O55&lt;Assumptions!$B$20,"D","E"))))</f>
        <v>B</v>
      </c>
      <c r="S55" s="75">
        <f t="shared" si="1"/>
        <v>0</v>
      </c>
    </row>
    <row r="56" spans="1:19" ht="17.399999999999999" x14ac:dyDescent="0.3">
      <c r="A56" s="39" t="s">
        <v>146</v>
      </c>
      <c r="B56" s="62" t="s">
        <v>63</v>
      </c>
      <c r="C56" s="91" t="s">
        <v>144</v>
      </c>
      <c r="D56" s="91" t="s">
        <v>48</v>
      </c>
      <c r="E56" s="92" t="s">
        <v>39</v>
      </c>
      <c r="F56" s="92" t="s">
        <v>36</v>
      </c>
      <c r="G56" s="93">
        <v>43722</v>
      </c>
      <c r="H56" s="94">
        <v>45870</v>
      </c>
      <c r="I56" s="69">
        <v>6157901.0700000003</v>
      </c>
      <c r="J56" s="70">
        <v>15</v>
      </c>
      <c r="K56" s="71">
        <v>1.0820000000000001</v>
      </c>
      <c r="L56" s="70">
        <v>0</v>
      </c>
      <c r="M56" s="71">
        <v>0.35399999999999998</v>
      </c>
      <c r="N56" s="72"/>
      <c r="O56" s="73">
        <f>MIN(1,MAX(0,(1/(1+EXP(-(Assumptions!$B$5 + Assumptions!$B$6*$N56))))*Assumptions!$B$3))</f>
        <v>3.9165722796764356E-2</v>
      </c>
      <c r="P56" s="73">
        <f>VLOOKUP($F56,Assumptions!$A$23:$B$27,2,FALSE)*Assumptions!$B$4</f>
        <v>0.55000000000000004</v>
      </c>
      <c r="Q56" s="74">
        <f t="shared" si="0"/>
        <v>132648.25547463525</v>
      </c>
      <c r="R56" s="75" t="str">
        <f>IF($O56&lt;Assumptions!$B$17,"A",IF($O56&lt;Assumptions!$B$18,"B",IF($O56&lt;Assumptions!$B$19,"C",IF($O56&lt;Assumptions!$B$20,"D","E"))))</f>
        <v>B</v>
      </c>
      <c r="S56" s="75">
        <f t="shared" si="1"/>
        <v>0</v>
      </c>
    </row>
    <row r="57" spans="1:19" ht="17.399999999999999" x14ac:dyDescent="0.3">
      <c r="A57" s="39" t="s">
        <v>146</v>
      </c>
      <c r="B57" s="62" t="s">
        <v>63</v>
      </c>
      <c r="C57" s="91" t="s">
        <v>144</v>
      </c>
      <c r="D57" s="91" t="s">
        <v>48</v>
      </c>
      <c r="E57" s="92" t="s">
        <v>39</v>
      </c>
      <c r="F57" s="92" t="s">
        <v>36</v>
      </c>
      <c r="G57" s="93">
        <v>43722</v>
      </c>
      <c r="H57" s="94">
        <v>45901</v>
      </c>
      <c r="I57" s="69">
        <v>5998567.7999999998</v>
      </c>
      <c r="J57" s="70">
        <v>0</v>
      </c>
      <c r="K57" s="71">
        <v>1.0569999999999999</v>
      </c>
      <c r="L57" s="70">
        <v>0</v>
      </c>
      <c r="M57" s="71">
        <v>0.35399999999999998</v>
      </c>
      <c r="N57" s="72"/>
      <c r="O57" s="73">
        <f>MIN(1,MAX(0,(1/(1+EXP(-(Assumptions!$B$5 + Assumptions!$B$6*$N57))))*Assumptions!$B$3))</f>
        <v>3.9165722796764356E-2</v>
      </c>
      <c r="P57" s="73">
        <f>VLOOKUP($F57,Assumptions!$A$23:$B$27,2,FALSE)*Assumptions!$B$4</f>
        <v>0.55000000000000004</v>
      </c>
      <c r="Q57" s="74">
        <f t="shared" si="0"/>
        <v>129216.03399781814</v>
      </c>
      <c r="R57" s="75" t="str">
        <f>IF($O57&lt;Assumptions!$B$17,"A",IF($O57&lt;Assumptions!$B$18,"B",IF($O57&lt;Assumptions!$B$19,"C",IF($O57&lt;Assumptions!$B$20,"D","E"))))</f>
        <v>B</v>
      </c>
      <c r="S57" s="75">
        <f t="shared" si="1"/>
        <v>0</v>
      </c>
    </row>
    <row r="58" spans="1:19" ht="17.399999999999999" x14ac:dyDescent="0.3">
      <c r="A58" s="39" t="s">
        <v>146</v>
      </c>
      <c r="B58" s="62" t="s">
        <v>63</v>
      </c>
      <c r="C58" s="91" t="s">
        <v>144</v>
      </c>
      <c r="D58" s="91" t="s">
        <v>48</v>
      </c>
      <c r="E58" s="92" t="s">
        <v>39</v>
      </c>
      <c r="F58" s="92" t="s">
        <v>36</v>
      </c>
      <c r="G58" s="93">
        <v>43722</v>
      </c>
      <c r="H58" s="94">
        <v>45931</v>
      </c>
      <c r="I58" s="69">
        <v>5866679.5199999996</v>
      </c>
      <c r="J58" s="70">
        <v>0</v>
      </c>
      <c r="K58" s="71">
        <v>1.0960000000000001</v>
      </c>
      <c r="L58" s="70">
        <v>0</v>
      </c>
      <c r="M58" s="71">
        <v>0.35399999999999998</v>
      </c>
      <c r="N58" s="72"/>
      <c r="O58" s="73">
        <f>MIN(1,MAX(0,(1/(1+EXP(-(Assumptions!$B$5 + Assumptions!$B$6*$N58))))*Assumptions!$B$3))</f>
        <v>3.9165722796764356E-2</v>
      </c>
      <c r="P58" s="73">
        <f>VLOOKUP($F58,Assumptions!$A$23:$B$27,2,FALSE)*Assumptions!$B$4</f>
        <v>0.55000000000000004</v>
      </c>
      <c r="Q58" s="74">
        <f t="shared" si="0"/>
        <v>126375.00909977601</v>
      </c>
      <c r="R58" s="75" t="str">
        <f>IF($O58&lt;Assumptions!$B$17,"A",IF($O58&lt;Assumptions!$B$18,"B",IF($O58&lt;Assumptions!$B$19,"C",IF($O58&lt;Assumptions!$B$20,"D","E"))))</f>
        <v>B</v>
      </c>
      <c r="S58" s="75">
        <f t="shared" si="1"/>
        <v>0</v>
      </c>
    </row>
    <row r="59" spans="1:19" ht="17.399999999999999" x14ac:dyDescent="0.3">
      <c r="A59" s="39" t="s">
        <v>146</v>
      </c>
      <c r="B59" s="62" t="s">
        <v>63</v>
      </c>
      <c r="C59" s="91" t="s">
        <v>144</v>
      </c>
      <c r="D59" s="91" t="s">
        <v>48</v>
      </c>
      <c r="E59" s="92" t="s">
        <v>39</v>
      </c>
      <c r="F59" s="92" t="s">
        <v>36</v>
      </c>
      <c r="G59" s="93">
        <v>43722</v>
      </c>
      <c r="H59" s="94">
        <v>45962</v>
      </c>
      <c r="I59" s="69">
        <v>5866679.5199999996</v>
      </c>
      <c r="J59" s="70">
        <v>220</v>
      </c>
      <c r="K59" s="71">
        <v>5.7000000000000002E-2</v>
      </c>
      <c r="L59" s="70">
        <v>0</v>
      </c>
      <c r="M59" s="71">
        <v>0.35399999999999998</v>
      </c>
      <c r="N59" s="72"/>
      <c r="O59" s="73">
        <f>MIN(1,MAX(0,(1/(1+EXP(-(Assumptions!$B$5 + Assumptions!$B$6*$N59))))*Assumptions!$B$3))</f>
        <v>3.9165722796764356E-2</v>
      </c>
      <c r="P59" s="73">
        <f>VLOOKUP($F59,Assumptions!$A$23:$B$27,2,FALSE)*Assumptions!$B$4</f>
        <v>0.55000000000000004</v>
      </c>
      <c r="Q59" s="74">
        <f t="shared" si="0"/>
        <v>126375.00909977601</v>
      </c>
      <c r="R59" s="75" t="str">
        <f>IF($O59&lt;Assumptions!$B$17,"A",IF($O59&lt;Assumptions!$B$18,"B",IF($O59&lt;Assumptions!$B$19,"C",IF($O59&lt;Assumptions!$B$20,"D","E"))))</f>
        <v>B</v>
      </c>
      <c r="S59" s="75">
        <f t="shared" si="1"/>
        <v>1</v>
      </c>
    </row>
    <row r="60" spans="1:19" ht="17.399999999999999" x14ac:dyDescent="0.3">
      <c r="A60" s="39" t="s">
        <v>146</v>
      </c>
      <c r="B60" s="62" t="s">
        <v>63</v>
      </c>
      <c r="C60" s="91" t="s">
        <v>144</v>
      </c>
      <c r="D60" s="91" t="s">
        <v>48</v>
      </c>
      <c r="E60" s="92" t="s">
        <v>39</v>
      </c>
      <c r="F60" s="92" t="s">
        <v>36</v>
      </c>
      <c r="G60" s="93">
        <v>43722</v>
      </c>
      <c r="H60" s="94">
        <v>45992</v>
      </c>
      <c r="I60" s="69">
        <v>5866679.5199999996</v>
      </c>
      <c r="J60" s="70">
        <v>999</v>
      </c>
      <c r="K60" s="71">
        <v>3.4000000000000002E-2</v>
      </c>
      <c r="L60" s="70">
        <v>0</v>
      </c>
      <c r="M60" s="71">
        <v>0.35399999999999998</v>
      </c>
      <c r="N60" s="72"/>
      <c r="O60" s="73">
        <f>MIN(1,MAX(0,(1/(1+EXP(-(Assumptions!$B$5 + Assumptions!$B$6*$N60))))*Assumptions!$B$3))</f>
        <v>3.9165722796764356E-2</v>
      </c>
      <c r="P60" s="73">
        <f>VLOOKUP($F60,Assumptions!$A$23:$B$27,2,FALSE)*Assumptions!$B$4</f>
        <v>0.55000000000000004</v>
      </c>
      <c r="Q60" s="74">
        <f t="shared" si="0"/>
        <v>126375.00909977601</v>
      </c>
      <c r="R60" s="75" t="str">
        <f>IF($O60&lt;Assumptions!$B$17,"A",IF($O60&lt;Assumptions!$B$18,"B",IF($O60&lt;Assumptions!$B$19,"C",IF($O60&lt;Assumptions!$B$20,"D","E"))))</f>
        <v>B</v>
      </c>
      <c r="S60" s="75">
        <f t="shared" si="1"/>
        <v>1</v>
      </c>
    </row>
    <row r="61" spans="1:19" ht="17.399999999999999" x14ac:dyDescent="0.3">
      <c r="A61" s="39" t="s">
        <v>149</v>
      </c>
      <c r="B61" s="62" t="s">
        <v>94</v>
      </c>
      <c r="C61" s="91" t="s">
        <v>144</v>
      </c>
      <c r="D61" s="91" t="s">
        <v>42</v>
      </c>
      <c r="E61" s="92" t="s">
        <v>43</v>
      </c>
      <c r="F61" s="92" t="s">
        <v>36</v>
      </c>
      <c r="G61" s="93">
        <v>44860</v>
      </c>
      <c r="H61" s="94">
        <v>45658</v>
      </c>
      <c r="I61" s="69">
        <v>16516758</v>
      </c>
      <c r="J61" s="70">
        <v>95</v>
      </c>
      <c r="K61" s="71">
        <v>0.245</v>
      </c>
      <c r="L61" s="70">
        <v>0</v>
      </c>
      <c r="M61" s="71">
        <v>1.1160000000000001</v>
      </c>
      <c r="N61" s="72"/>
      <c r="O61" s="73">
        <f>MIN(1,MAX(0,(1/(1+EXP(-(Assumptions!$B$5 + Assumptions!$B$6*$N61))))*Assumptions!$B$3))</f>
        <v>3.9165722796764356E-2</v>
      </c>
      <c r="P61" s="73">
        <f>VLOOKUP($F61,Assumptions!$A$23:$B$27,2,FALSE)*Assumptions!$B$4</f>
        <v>0.55000000000000004</v>
      </c>
      <c r="Q61" s="74">
        <f t="shared" si="0"/>
        <v>355789.92093108204</v>
      </c>
      <c r="R61" s="75" t="str">
        <f>IF($O61&lt;Assumptions!$B$17,"A",IF($O61&lt;Assumptions!$B$18,"B",IF($O61&lt;Assumptions!$B$19,"C",IF($O61&lt;Assumptions!$B$20,"D","E"))))</f>
        <v>B</v>
      </c>
      <c r="S61" s="75">
        <f t="shared" si="1"/>
        <v>0</v>
      </c>
    </row>
    <row r="62" spans="1:19" ht="17.399999999999999" x14ac:dyDescent="0.3">
      <c r="A62" s="39" t="s">
        <v>149</v>
      </c>
      <c r="B62" s="62" t="s">
        <v>94</v>
      </c>
      <c r="C62" s="91" t="s">
        <v>144</v>
      </c>
      <c r="D62" s="91" t="s">
        <v>42</v>
      </c>
      <c r="E62" s="92" t="s">
        <v>43</v>
      </c>
      <c r="F62" s="92" t="s">
        <v>36</v>
      </c>
      <c r="G62" s="93">
        <v>44860</v>
      </c>
      <c r="H62" s="94">
        <v>45689</v>
      </c>
      <c r="I62" s="69">
        <v>16091694.25</v>
      </c>
      <c r="J62" s="70">
        <v>0</v>
      </c>
      <c r="K62" s="71">
        <v>0.99099999999999999</v>
      </c>
      <c r="L62" s="70">
        <v>0</v>
      </c>
      <c r="M62" s="71">
        <v>1.1160000000000001</v>
      </c>
      <c r="N62" s="72"/>
      <c r="O62" s="73">
        <f>MIN(1,MAX(0,(1/(1+EXP(-(Assumptions!$B$5 + Assumptions!$B$6*$N62))))*Assumptions!$B$3))</f>
        <v>3.9165722796764356E-2</v>
      </c>
      <c r="P62" s="73">
        <f>VLOOKUP($F62,Assumptions!$A$23:$B$27,2,FALSE)*Assumptions!$B$4</f>
        <v>0.55000000000000004</v>
      </c>
      <c r="Q62" s="74">
        <f t="shared" si="0"/>
        <v>346633.55997918284</v>
      </c>
      <c r="R62" s="75" t="str">
        <f>IF($O62&lt;Assumptions!$B$17,"A",IF($O62&lt;Assumptions!$B$18,"B",IF($O62&lt;Assumptions!$B$19,"C",IF($O62&lt;Assumptions!$B$20,"D","E"))))</f>
        <v>B</v>
      </c>
      <c r="S62" s="75">
        <f t="shared" si="1"/>
        <v>0</v>
      </c>
    </row>
    <row r="63" spans="1:19" ht="17.399999999999999" x14ac:dyDescent="0.3">
      <c r="A63" s="39" t="s">
        <v>149</v>
      </c>
      <c r="B63" s="62" t="s">
        <v>94</v>
      </c>
      <c r="C63" s="91" t="s">
        <v>144</v>
      </c>
      <c r="D63" s="91" t="s">
        <v>42</v>
      </c>
      <c r="E63" s="92" t="s">
        <v>43</v>
      </c>
      <c r="F63" s="92" t="s">
        <v>36</v>
      </c>
      <c r="G63" s="93">
        <v>44860</v>
      </c>
      <c r="H63" s="94">
        <v>45717</v>
      </c>
      <c r="I63" s="69">
        <v>15742335.289999999</v>
      </c>
      <c r="J63" s="70">
        <v>0</v>
      </c>
      <c r="K63" s="71">
        <v>1.137</v>
      </c>
      <c r="L63" s="70">
        <v>0</v>
      </c>
      <c r="M63" s="71">
        <v>1.1160000000000001</v>
      </c>
      <c r="N63" s="72"/>
      <c r="O63" s="73">
        <f>MIN(1,MAX(0,(1/(1+EXP(-(Assumptions!$B$5 + Assumptions!$B$6*$N63))))*Assumptions!$B$3))</f>
        <v>3.9165722796764356E-2</v>
      </c>
      <c r="P63" s="73">
        <f>VLOOKUP($F63,Assumptions!$A$23:$B$27,2,FALSE)*Assumptions!$B$4</f>
        <v>0.55000000000000004</v>
      </c>
      <c r="Q63" s="74">
        <f t="shared" si="0"/>
        <v>339107.96707802359</v>
      </c>
      <c r="R63" s="75" t="str">
        <f>IF($O63&lt;Assumptions!$B$17,"A",IF($O63&lt;Assumptions!$B$18,"B",IF($O63&lt;Assumptions!$B$19,"C",IF($O63&lt;Assumptions!$B$20,"D","E"))))</f>
        <v>B</v>
      </c>
      <c r="S63" s="75">
        <f t="shared" si="1"/>
        <v>0</v>
      </c>
    </row>
    <row r="64" spans="1:19" ht="17.399999999999999" x14ac:dyDescent="0.3">
      <c r="A64" s="39" t="s">
        <v>149</v>
      </c>
      <c r="B64" s="62" t="s">
        <v>94</v>
      </c>
      <c r="C64" s="91" t="s">
        <v>144</v>
      </c>
      <c r="D64" s="91" t="s">
        <v>42</v>
      </c>
      <c r="E64" s="92" t="s">
        <v>43</v>
      </c>
      <c r="F64" s="92" t="s">
        <v>36</v>
      </c>
      <c r="G64" s="93">
        <v>44860</v>
      </c>
      <c r="H64" s="94">
        <v>45748</v>
      </c>
      <c r="I64" s="69">
        <v>15397085.02</v>
      </c>
      <c r="J64" s="70">
        <v>0</v>
      </c>
      <c r="K64" s="71">
        <v>1.0269999999999999</v>
      </c>
      <c r="L64" s="70">
        <v>0</v>
      </c>
      <c r="M64" s="71">
        <v>1.1160000000000001</v>
      </c>
      <c r="N64" s="72"/>
      <c r="O64" s="73">
        <f>MIN(1,MAX(0,(1/(1+EXP(-(Assumptions!$B$5 + Assumptions!$B$6*$N64))))*Assumptions!$B$3))</f>
        <v>3.9165722796764356E-2</v>
      </c>
      <c r="P64" s="73">
        <f>VLOOKUP($F64,Assumptions!$A$23:$B$27,2,FALSE)*Assumptions!$B$4</f>
        <v>0.55000000000000004</v>
      </c>
      <c r="Q64" s="74">
        <f t="shared" si="0"/>
        <v>331670.88007434318</v>
      </c>
      <c r="R64" s="75" t="str">
        <f>IF($O64&lt;Assumptions!$B$17,"A",IF($O64&lt;Assumptions!$B$18,"B",IF($O64&lt;Assumptions!$B$19,"C",IF($O64&lt;Assumptions!$B$20,"D","E"))))</f>
        <v>B</v>
      </c>
      <c r="S64" s="75">
        <f t="shared" si="1"/>
        <v>0</v>
      </c>
    </row>
    <row r="65" spans="1:19" ht="17.399999999999999" x14ac:dyDescent="0.3">
      <c r="A65" s="39" t="s">
        <v>149</v>
      </c>
      <c r="B65" s="62" t="s">
        <v>94</v>
      </c>
      <c r="C65" s="91" t="s">
        <v>144</v>
      </c>
      <c r="D65" s="91" t="s">
        <v>42</v>
      </c>
      <c r="E65" s="92" t="s">
        <v>43</v>
      </c>
      <c r="F65" s="92" t="s">
        <v>36</v>
      </c>
      <c r="G65" s="93">
        <v>44860</v>
      </c>
      <c r="H65" s="94">
        <v>45778</v>
      </c>
      <c r="I65" s="69">
        <v>14966522.199999999</v>
      </c>
      <c r="J65" s="70">
        <v>35</v>
      </c>
      <c r="K65" s="71">
        <v>0.86099999999999999</v>
      </c>
      <c r="L65" s="70">
        <v>0</v>
      </c>
      <c r="M65" s="71">
        <v>1.1160000000000001</v>
      </c>
      <c r="N65" s="72"/>
      <c r="O65" s="73">
        <f>MIN(1,MAX(0,(1/(1+EXP(-(Assumptions!$B$5 + Assumptions!$B$6*$N65))))*Assumptions!$B$3))</f>
        <v>3.9165722796764356E-2</v>
      </c>
      <c r="P65" s="73">
        <f>VLOOKUP($F65,Assumptions!$A$23:$B$27,2,FALSE)*Assumptions!$B$4</f>
        <v>0.55000000000000004</v>
      </c>
      <c r="Q65" s="74">
        <f t="shared" ref="Q65:Q128" si="2">$I65*$O65*$P65</f>
        <v>322396.06284425088</v>
      </c>
      <c r="R65" s="75" t="str">
        <f>IF($O65&lt;Assumptions!$B$17,"A",IF($O65&lt;Assumptions!$B$18,"B",IF($O65&lt;Assumptions!$B$19,"C",IF($O65&lt;Assumptions!$B$20,"D","E"))))</f>
        <v>B</v>
      </c>
      <c r="S65" s="75">
        <f t="shared" ref="S65:S128" si="3">--($J65&gt;=180)</f>
        <v>0</v>
      </c>
    </row>
    <row r="66" spans="1:19" ht="17.399999999999999" x14ac:dyDescent="0.3">
      <c r="A66" s="39" t="s">
        <v>149</v>
      </c>
      <c r="B66" s="62" t="s">
        <v>94</v>
      </c>
      <c r="C66" s="91" t="s">
        <v>144</v>
      </c>
      <c r="D66" s="91" t="s">
        <v>42</v>
      </c>
      <c r="E66" s="92" t="s">
        <v>43</v>
      </c>
      <c r="F66" s="92" t="s">
        <v>36</v>
      </c>
      <c r="G66" s="93">
        <v>44860</v>
      </c>
      <c r="H66" s="94">
        <v>45809</v>
      </c>
      <c r="I66" s="69">
        <v>14607293.27</v>
      </c>
      <c r="J66" s="70">
        <v>15</v>
      </c>
      <c r="K66" s="71">
        <v>0.97499999999999998</v>
      </c>
      <c r="L66" s="70">
        <v>0</v>
      </c>
      <c r="M66" s="71">
        <v>1.1160000000000001</v>
      </c>
      <c r="N66" s="72"/>
      <c r="O66" s="73">
        <f>MIN(1,MAX(0,(1/(1+EXP(-(Assumptions!$B$5 + Assumptions!$B$6*$N66))))*Assumptions!$B$3))</f>
        <v>3.9165722796764356E-2</v>
      </c>
      <c r="P66" s="73">
        <f>VLOOKUP($F66,Assumptions!$A$23:$B$27,2,FALSE)*Assumptions!$B$4</f>
        <v>0.55000000000000004</v>
      </c>
      <c r="Q66" s="74">
        <f t="shared" si="2"/>
        <v>314657.8594631239</v>
      </c>
      <c r="R66" s="75" t="str">
        <f>IF($O66&lt;Assumptions!$B$17,"A",IF($O66&lt;Assumptions!$B$18,"B",IF($O66&lt;Assumptions!$B$19,"C",IF($O66&lt;Assumptions!$B$20,"D","E"))))</f>
        <v>B</v>
      </c>
      <c r="S66" s="75">
        <f t="shared" si="3"/>
        <v>0</v>
      </c>
    </row>
    <row r="67" spans="1:19" ht="17.399999999999999" x14ac:dyDescent="0.3">
      <c r="A67" s="39" t="s">
        <v>149</v>
      </c>
      <c r="B67" s="62" t="s">
        <v>94</v>
      </c>
      <c r="C67" s="91" t="s">
        <v>144</v>
      </c>
      <c r="D67" s="91" t="s">
        <v>42</v>
      </c>
      <c r="E67" s="92" t="s">
        <v>43</v>
      </c>
      <c r="F67" s="92" t="s">
        <v>36</v>
      </c>
      <c r="G67" s="93">
        <v>44860</v>
      </c>
      <c r="H67" s="94">
        <v>45839</v>
      </c>
      <c r="I67" s="69">
        <v>14242469.41</v>
      </c>
      <c r="J67" s="70">
        <v>0</v>
      </c>
      <c r="K67" s="71">
        <v>1.0529999999999999</v>
      </c>
      <c r="L67" s="70">
        <v>0</v>
      </c>
      <c r="M67" s="71">
        <v>1.1160000000000001</v>
      </c>
      <c r="N67" s="72"/>
      <c r="O67" s="73">
        <f>MIN(1,MAX(0,(1/(1+EXP(-(Assumptions!$B$5 + Assumptions!$B$6*$N67))))*Assumptions!$B$3))</f>
        <v>3.9165722796764356E-2</v>
      </c>
      <c r="P67" s="73">
        <f>VLOOKUP($F67,Assumptions!$A$23:$B$27,2,FALSE)*Assumptions!$B$4</f>
        <v>0.55000000000000004</v>
      </c>
      <c r="Q67" s="74">
        <f t="shared" si="2"/>
        <v>306799.13486940082</v>
      </c>
      <c r="R67" s="75" t="str">
        <f>IF($O67&lt;Assumptions!$B$17,"A",IF($O67&lt;Assumptions!$B$18,"B",IF($O67&lt;Assumptions!$B$19,"C",IF($O67&lt;Assumptions!$B$20,"D","E"))))</f>
        <v>B</v>
      </c>
      <c r="S67" s="75">
        <f t="shared" si="3"/>
        <v>0</v>
      </c>
    </row>
    <row r="68" spans="1:19" ht="17.399999999999999" x14ac:dyDescent="0.3">
      <c r="A68" s="39" t="s">
        <v>149</v>
      </c>
      <c r="B68" s="62" t="s">
        <v>94</v>
      </c>
      <c r="C68" s="91" t="s">
        <v>144</v>
      </c>
      <c r="D68" s="91" t="s">
        <v>42</v>
      </c>
      <c r="E68" s="92" t="s">
        <v>43</v>
      </c>
      <c r="F68" s="92" t="s">
        <v>36</v>
      </c>
      <c r="G68" s="93">
        <v>44860</v>
      </c>
      <c r="H68" s="94">
        <v>45870</v>
      </c>
      <c r="I68" s="69">
        <v>13884912.34</v>
      </c>
      <c r="J68" s="70">
        <v>0</v>
      </c>
      <c r="K68" s="71">
        <v>1.1379999999999999</v>
      </c>
      <c r="L68" s="70">
        <v>0</v>
      </c>
      <c r="M68" s="71">
        <v>1.1160000000000001</v>
      </c>
      <c r="N68" s="72"/>
      <c r="O68" s="73">
        <f>MIN(1,MAX(0,(1/(1+EXP(-(Assumptions!$B$5 + Assumptions!$B$6*$N68))))*Assumptions!$B$3))</f>
        <v>3.9165722796764356E-2</v>
      </c>
      <c r="P68" s="73">
        <f>VLOOKUP($F68,Assumptions!$A$23:$B$27,2,FALSE)*Assumptions!$B$4</f>
        <v>0.55000000000000004</v>
      </c>
      <c r="Q68" s="74">
        <f t="shared" si="2"/>
        <v>299096.94527119701</v>
      </c>
      <c r="R68" s="75" t="str">
        <f>IF($O68&lt;Assumptions!$B$17,"A",IF($O68&lt;Assumptions!$B$18,"B",IF($O68&lt;Assumptions!$B$19,"C",IF($O68&lt;Assumptions!$B$20,"D","E"))))</f>
        <v>B</v>
      </c>
      <c r="S68" s="75">
        <f t="shared" si="3"/>
        <v>0</v>
      </c>
    </row>
    <row r="69" spans="1:19" ht="17.399999999999999" x14ac:dyDescent="0.3">
      <c r="A69" s="39" t="s">
        <v>149</v>
      </c>
      <c r="B69" s="62" t="s">
        <v>94</v>
      </c>
      <c r="C69" s="91" t="s">
        <v>144</v>
      </c>
      <c r="D69" s="91" t="s">
        <v>42</v>
      </c>
      <c r="E69" s="92" t="s">
        <v>43</v>
      </c>
      <c r="F69" s="92" t="s">
        <v>36</v>
      </c>
      <c r="G69" s="93">
        <v>44860</v>
      </c>
      <c r="H69" s="94">
        <v>45901</v>
      </c>
      <c r="I69" s="69">
        <v>13533777.57</v>
      </c>
      <c r="J69" s="70">
        <v>0</v>
      </c>
      <c r="K69" s="71">
        <v>0.97499999999999998</v>
      </c>
      <c r="L69" s="70">
        <v>0</v>
      </c>
      <c r="M69" s="71">
        <v>1.1160000000000001</v>
      </c>
      <c r="N69" s="72"/>
      <c r="O69" s="73">
        <f>MIN(1,MAX(0,(1/(1+EXP(-(Assumptions!$B$5 + Assumptions!$B$6*$N69))))*Assumptions!$B$3))</f>
        <v>3.9165722796764356E-2</v>
      </c>
      <c r="P69" s="73">
        <f>VLOOKUP($F69,Assumptions!$A$23:$B$27,2,FALSE)*Assumptions!$B$4</f>
        <v>0.55000000000000004</v>
      </c>
      <c r="Q69" s="74">
        <f t="shared" si="2"/>
        <v>291533.09938482795</v>
      </c>
      <c r="R69" s="75" t="str">
        <f>IF($O69&lt;Assumptions!$B$17,"A",IF($O69&lt;Assumptions!$B$18,"B",IF($O69&lt;Assumptions!$B$19,"C",IF($O69&lt;Assumptions!$B$20,"D","E"))))</f>
        <v>B</v>
      </c>
      <c r="S69" s="75">
        <f t="shared" si="3"/>
        <v>0</v>
      </c>
    </row>
    <row r="70" spans="1:19" ht="17.399999999999999" x14ac:dyDescent="0.3">
      <c r="A70" s="39" t="s">
        <v>149</v>
      </c>
      <c r="B70" s="62" t="s">
        <v>94</v>
      </c>
      <c r="C70" s="91" t="s">
        <v>144</v>
      </c>
      <c r="D70" s="91" t="s">
        <v>42</v>
      </c>
      <c r="E70" s="92" t="s">
        <v>43</v>
      </c>
      <c r="F70" s="92" t="s">
        <v>36</v>
      </c>
      <c r="G70" s="93">
        <v>44860</v>
      </c>
      <c r="H70" s="94">
        <v>45931</v>
      </c>
      <c r="I70" s="69">
        <v>13222328.83</v>
      </c>
      <c r="J70" s="70">
        <v>0</v>
      </c>
      <c r="K70" s="71">
        <v>0.96599999999999997</v>
      </c>
      <c r="L70" s="70">
        <v>0</v>
      </c>
      <c r="M70" s="71">
        <v>1.1160000000000001</v>
      </c>
      <c r="N70" s="72"/>
      <c r="O70" s="73">
        <f>MIN(1,MAX(0,(1/(1+EXP(-(Assumptions!$B$5 + Assumptions!$B$6*$N70))))*Assumptions!$B$3))</f>
        <v>3.9165722796764356E-2</v>
      </c>
      <c r="P70" s="73">
        <f>VLOOKUP($F70,Assumptions!$A$23:$B$27,2,FALSE)*Assumptions!$B$4</f>
        <v>0.55000000000000004</v>
      </c>
      <c r="Q70" s="74">
        <f t="shared" si="2"/>
        <v>284824.13612589508</v>
      </c>
      <c r="R70" s="75" t="str">
        <f>IF($O70&lt;Assumptions!$B$17,"A",IF($O70&lt;Assumptions!$B$18,"B",IF($O70&lt;Assumptions!$B$19,"C",IF($O70&lt;Assumptions!$B$20,"D","E"))))</f>
        <v>B</v>
      </c>
      <c r="S70" s="75">
        <f t="shared" si="3"/>
        <v>0</v>
      </c>
    </row>
    <row r="71" spans="1:19" ht="17.399999999999999" x14ac:dyDescent="0.3">
      <c r="A71" s="39" t="s">
        <v>149</v>
      </c>
      <c r="B71" s="62" t="s">
        <v>94</v>
      </c>
      <c r="C71" s="91" t="s">
        <v>144</v>
      </c>
      <c r="D71" s="91" t="s">
        <v>42</v>
      </c>
      <c r="E71" s="92" t="s">
        <v>43</v>
      </c>
      <c r="F71" s="92" t="s">
        <v>36</v>
      </c>
      <c r="G71" s="93">
        <v>44860</v>
      </c>
      <c r="H71" s="94">
        <v>45962</v>
      </c>
      <c r="I71" s="69">
        <v>12874426.699999999</v>
      </c>
      <c r="J71" s="70">
        <v>0</v>
      </c>
      <c r="K71" s="71">
        <v>1.081</v>
      </c>
      <c r="L71" s="70">
        <v>0</v>
      </c>
      <c r="M71" s="71">
        <v>1.1160000000000001</v>
      </c>
      <c r="N71" s="72"/>
      <c r="O71" s="73">
        <f>MIN(1,MAX(0,(1/(1+EXP(-(Assumptions!$B$5 + Assumptions!$B$6*$N71))))*Assumptions!$B$3))</f>
        <v>3.9165722796764356E-2</v>
      </c>
      <c r="P71" s="73">
        <f>VLOOKUP($F71,Assumptions!$A$23:$B$27,2,FALSE)*Assumptions!$B$4</f>
        <v>0.55000000000000004</v>
      </c>
      <c r="Q71" s="74">
        <f t="shared" si="2"/>
        <v>277329.92501470394</v>
      </c>
      <c r="R71" s="75" t="str">
        <f>IF($O71&lt;Assumptions!$B$17,"A",IF($O71&lt;Assumptions!$B$18,"B",IF($O71&lt;Assumptions!$B$19,"C",IF($O71&lt;Assumptions!$B$20,"D","E"))))</f>
        <v>B</v>
      </c>
      <c r="S71" s="75">
        <f t="shared" si="3"/>
        <v>0</v>
      </c>
    </row>
    <row r="72" spans="1:19" ht="17.399999999999999" x14ac:dyDescent="0.3">
      <c r="A72" s="39" t="s">
        <v>149</v>
      </c>
      <c r="B72" s="62" t="s">
        <v>94</v>
      </c>
      <c r="C72" s="91" t="s">
        <v>144</v>
      </c>
      <c r="D72" s="91" t="s">
        <v>42</v>
      </c>
      <c r="E72" s="92" t="s">
        <v>43</v>
      </c>
      <c r="F72" s="92" t="s">
        <v>36</v>
      </c>
      <c r="G72" s="93">
        <v>44860</v>
      </c>
      <c r="H72" s="94">
        <v>45992</v>
      </c>
      <c r="I72" s="69">
        <v>12521705.289999999</v>
      </c>
      <c r="J72" s="70">
        <v>0</v>
      </c>
      <c r="K72" s="71">
        <v>0.997</v>
      </c>
      <c r="L72" s="70">
        <v>0</v>
      </c>
      <c r="M72" s="71">
        <v>1.1160000000000001</v>
      </c>
      <c r="N72" s="72"/>
      <c r="O72" s="73">
        <f>MIN(1,MAX(0,(1/(1+EXP(-(Assumptions!$B$5 + Assumptions!$B$6*$N72))))*Assumptions!$B$3))</f>
        <v>3.9165722796764356E-2</v>
      </c>
      <c r="P72" s="73">
        <f>VLOOKUP($F72,Assumptions!$A$23:$B$27,2,FALSE)*Assumptions!$B$4</f>
        <v>0.55000000000000004</v>
      </c>
      <c r="Q72" s="74">
        <f t="shared" si="2"/>
        <v>269731.90108200483</v>
      </c>
      <c r="R72" s="75" t="str">
        <f>IF($O72&lt;Assumptions!$B$17,"A",IF($O72&lt;Assumptions!$B$18,"B",IF($O72&lt;Assumptions!$B$19,"C",IF($O72&lt;Assumptions!$B$20,"D","E"))))</f>
        <v>B</v>
      </c>
      <c r="S72" s="75">
        <f t="shared" si="3"/>
        <v>0</v>
      </c>
    </row>
    <row r="73" spans="1:19" ht="17.399999999999999" x14ac:dyDescent="0.3">
      <c r="A73" s="39" t="s">
        <v>151</v>
      </c>
      <c r="B73" s="62" t="s">
        <v>88</v>
      </c>
      <c r="C73" s="91" t="s">
        <v>135</v>
      </c>
      <c r="D73" s="91" t="s">
        <v>38</v>
      </c>
      <c r="E73" s="92" t="s">
        <v>49</v>
      </c>
      <c r="F73" s="92" t="s">
        <v>28</v>
      </c>
      <c r="G73" s="93">
        <v>45444</v>
      </c>
      <c r="H73" s="94">
        <v>45658</v>
      </c>
      <c r="I73" s="69">
        <v>1855727.25</v>
      </c>
      <c r="J73" s="70">
        <v>0</v>
      </c>
      <c r="K73" s="71">
        <v>0.96099999999999997</v>
      </c>
      <c r="L73" s="70">
        <v>0</v>
      </c>
      <c r="M73" s="71">
        <v>0.69599999999999995</v>
      </c>
      <c r="N73" s="72"/>
      <c r="O73" s="73">
        <f>MIN(1,MAX(0,(1/(1+EXP(-(Assumptions!$B$5 + Assumptions!$B$6*$N73))))*Assumptions!$B$3))</f>
        <v>3.9165722796764356E-2</v>
      </c>
      <c r="P73" s="73">
        <f>VLOOKUP($F73,Assumptions!$A$23:$B$27,2,FALSE)*Assumptions!$B$4</f>
        <v>0.35</v>
      </c>
      <c r="Q73" s="74">
        <f t="shared" si="2"/>
        <v>25438.314670965639</v>
      </c>
      <c r="R73" s="75" t="str">
        <f>IF($O73&lt;Assumptions!$B$17,"A",IF($O73&lt;Assumptions!$B$18,"B",IF($O73&lt;Assumptions!$B$19,"C",IF($O73&lt;Assumptions!$B$20,"D","E"))))</f>
        <v>B</v>
      </c>
      <c r="S73" s="75">
        <f t="shared" si="3"/>
        <v>0</v>
      </c>
    </row>
    <row r="74" spans="1:19" ht="17.399999999999999" x14ac:dyDescent="0.3">
      <c r="A74" s="39" t="s">
        <v>151</v>
      </c>
      <c r="B74" s="62" t="s">
        <v>88</v>
      </c>
      <c r="C74" s="91" t="s">
        <v>135</v>
      </c>
      <c r="D74" s="91" t="s">
        <v>38</v>
      </c>
      <c r="E74" s="92" t="s">
        <v>49</v>
      </c>
      <c r="F74" s="92" t="s">
        <v>28</v>
      </c>
      <c r="G74" s="93">
        <v>45444</v>
      </c>
      <c r="H74" s="94">
        <v>45689</v>
      </c>
      <c r="I74" s="69">
        <v>1803848.55</v>
      </c>
      <c r="J74" s="70">
        <v>0</v>
      </c>
      <c r="K74" s="71">
        <v>1.018</v>
      </c>
      <c r="L74" s="70">
        <v>0</v>
      </c>
      <c r="M74" s="71">
        <v>0.69599999999999995</v>
      </c>
      <c r="N74" s="72"/>
      <c r="O74" s="73">
        <f>MIN(1,MAX(0,(1/(1+EXP(-(Assumptions!$B$5 + Assumptions!$B$6*$N74))))*Assumptions!$B$3))</f>
        <v>3.9165722796764356E-2</v>
      </c>
      <c r="P74" s="73">
        <f>VLOOKUP($F74,Assumptions!$A$23:$B$27,2,FALSE)*Assumptions!$B$4</f>
        <v>0.35</v>
      </c>
      <c r="Q74" s="74">
        <f t="shared" si="2"/>
        <v>24727.161296825863</v>
      </c>
      <c r="R74" s="75" t="str">
        <f>IF($O74&lt;Assumptions!$B$17,"A",IF($O74&lt;Assumptions!$B$18,"B",IF($O74&lt;Assumptions!$B$19,"C",IF($O74&lt;Assumptions!$B$20,"D","E"))))</f>
        <v>B</v>
      </c>
      <c r="S74" s="75">
        <f t="shared" si="3"/>
        <v>0</v>
      </c>
    </row>
    <row r="75" spans="1:19" ht="17.399999999999999" x14ac:dyDescent="0.3">
      <c r="A75" s="39" t="s">
        <v>151</v>
      </c>
      <c r="B75" s="62" t="s">
        <v>88</v>
      </c>
      <c r="C75" s="91" t="s">
        <v>135</v>
      </c>
      <c r="D75" s="91" t="s">
        <v>38</v>
      </c>
      <c r="E75" s="92" t="s">
        <v>49</v>
      </c>
      <c r="F75" s="92" t="s">
        <v>28</v>
      </c>
      <c r="G75" s="93">
        <v>45444</v>
      </c>
      <c r="H75" s="94">
        <v>45717</v>
      </c>
      <c r="I75" s="69">
        <v>1751991.39</v>
      </c>
      <c r="J75" s="70">
        <v>0</v>
      </c>
      <c r="K75" s="71">
        <v>1.0349999999999999</v>
      </c>
      <c r="L75" s="70">
        <v>0</v>
      </c>
      <c r="M75" s="71">
        <v>0.69599999999999995</v>
      </c>
      <c r="N75" s="72"/>
      <c r="O75" s="73">
        <f>MIN(1,MAX(0,(1/(1+EXP(-(Assumptions!$B$5 + Assumptions!$B$6*$N75))))*Assumptions!$B$3))</f>
        <v>3.9165722796764356E-2</v>
      </c>
      <c r="P75" s="73">
        <f>VLOOKUP($F75,Assumptions!$A$23:$B$27,2,FALSE)*Assumptions!$B$4</f>
        <v>0.35</v>
      </c>
      <c r="Q75" s="74">
        <f t="shared" si="2"/>
        <v>24016.303193070253</v>
      </c>
      <c r="R75" s="75" t="str">
        <f>IF($O75&lt;Assumptions!$B$17,"A",IF($O75&lt;Assumptions!$B$18,"B",IF($O75&lt;Assumptions!$B$19,"C",IF($O75&lt;Assumptions!$B$20,"D","E"))))</f>
        <v>B</v>
      </c>
      <c r="S75" s="75">
        <f t="shared" si="3"/>
        <v>0</v>
      </c>
    </row>
    <row r="76" spans="1:19" ht="17.399999999999999" x14ac:dyDescent="0.3">
      <c r="A76" s="39" t="s">
        <v>151</v>
      </c>
      <c r="B76" s="62" t="s">
        <v>88</v>
      </c>
      <c r="C76" s="91" t="s">
        <v>135</v>
      </c>
      <c r="D76" s="91" t="s">
        <v>38</v>
      </c>
      <c r="E76" s="92" t="s">
        <v>49</v>
      </c>
      <c r="F76" s="92" t="s">
        <v>28</v>
      </c>
      <c r="G76" s="93">
        <v>45444</v>
      </c>
      <c r="H76" s="94">
        <v>45748</v>
      </c>
      <c r="I76" s="69">
        <v>1702822.21</v>
      </c>
      <c r="J76" s="70">
        <v>185</v>
      </c>
      <c r="K76" s="71">
        <v>0.39400000000000002</v>
      </c>
      <c r="L76" s="70">
        <v>0</v>
      </c>
      <c r="M76" s="71">
        <v>0.69599999999999995</v>
      </c>
      <c r="N76" s="72"/>
      <c r="O76" s="73">
        <f>MIN(1,MAX(0,(1/(1+EXP(-(Assumptions!$B$5 + Assumptions!$B$6*$N76))))*Assumptions!$B$3))</f>
        <v>3.9165722796764356E-2</v>
      </c>
      <c r="P76" s="73">
        <f>VLOOKUP($F76,Assumptions!$A$23:$B$27,2,FALSE)*Assumptions!$B$4</f>
        <v>0.35</v>
      </c>
      <c r="Q76" s="74">
        <f t="shared" si="2"/>
        <v>23342.291927161779</v>
      </c>
      <c r="R76" s="75" t="str">
        <f>IF($O76&lt;Assumptions!$B$17,"A",IF($O76&lt;Assumptions!$B$18,"B",IF($O76&lt;Assumptions!$B$19,"C",IF($O76&lt;Assumptions!$B$20,"D","E"))))</f>
        <v>B</v>
      </c>
      <c r="S76" s="75">
        <f t="shared" si="3"/>
        <v>1</v>
      </c>
    </row>
    <row r="77" spans="1:19" ht="17.399999999999999" x14ac:dyDescent="0.3">
      <c r="A77" s="39" t="s">
        <v>151</v>
      </c>
      <c r="B77" s="62" t="s">
        <v>88</v>
      </c>
      <c r="C77" s="91" t="s">
        <v>135</v>
      </c>
      <c r="D77" s="91" t="s">
        <v>38</v>
      </c>
      <c r="E77" s="92" t="s">
        <v>49</v>
      </c>
      <c r="F77" s="92" t="s">
        <v>28</v>
      </c>
      <c r="G77" s="93">
        <v>45444</v>
      </c>
      <c r="H77" s="94">
        <v>45778</v>
      </c>
      <c r="I77" s="69">
        <v>1648703.97</v>
      </c>
      <c r="J77" s="70">
        <v>0</v>
      </c>
      <c r="K77" s="71">
        <v>0.996</v>
      </c>
      <c r="L77" s="70">
        <v>0</v>
      </c>
      <c r="M77" s="71">
        <v>0.69599999999999995</v>
      </c>
      <c r="N77" s="72"/>
      <c r="O77" s="73">
        <f>MIN(1,MAX(0,(1/(1+EXP(-(Assumptions!$B$5 + Assumptions!$B$6*$N77))))*Assumptions!$B$3))</f>
        <v>3.9165722796764356E-2</v>
      </c>
      <c r="P77" s="73">
        <f>VLOOKUP($F77,Assumptions!$A$23:$B$27,2,FALSE)*Assumptions!$B$4</f>
        <v>0.35</v>
      </c>
      <c r="Q77" s="74">
        <f t="shared" si="2"/>
        <v>22600.438932030713</v>
      </c>
      <c r="R77" s="75" t="str">
        <f>IF($O77&lt;Assumptions!$B$17,"A",IF($O77&lt;Assumptions!$B$18,"B",IF($O77&lt;Assumptions!$B$19,"C",IF($O77&lt;Assumptions!$B$20,"D","E"))))</f>
        <v>B</v>
      </c>
      <c r="S77" s="75">
        <f t="shared" si="3"/>
        <v>0</v>
      </c>
    </row>
    <row r="78" spans="1:19" ht="17.399999999999999" x14ac:dyDescent="0.3">
      <c r="A78" s="39" t="s">
        <v>151</v>
      </c>
      <c r="B78" s="62" t="s">
        <v>88</v>
      </c>
      <c r="C78" s="91" t="s">
        <v>135</v>
      </c>
      <c r="D78" s="91" t="s">
        <v>38</v>
      </c>
      <c r="E78" s="92" t="s">
        <v>49</v>
      </c>
      <c r="F78" s="92" t="s">
        <v>28</v>
      </c>
      <c r="G78" s="93">
        <v>45444</v>
      </c>
      <c r="H78" s="94">
        <v>45809</v>
      </c>
      <c r="I78" s="69">
        <v>1594944.97</v>
      </c>
      <c r="J78" s="70">
        <v>0</v>
      </c>
      <c r="K78" s="71">
        <v>0.96699999999999997</v>
      </c>
      <c r="L78" s="70">
        <v>0</v>
      </c>
      <c r="M78" s="71">
        <v>0.69599999999999995</v>
      </c>
      <c r="N78" s="72"/>
      <c r="O78" s="73">
        <f>MIN(1,MAX(0,(1/(1+EXP(-(Assumptions!$B$5 + Assumptions!$B$6*$N78))))*Assumptions!$B$3))</f>
        <v>3.9165722796764356E-2</v>
      </c>
      <c r="P78" s="73">
        <f>VLOOKUP($F78,Assumptions!$A$23:$B$27,2,FALSE)*Assumptions!$B$4</f>
        <v>0.35</v>
      </c>
      <c r="Q78" s="74">
        <f t="shared" si="2"/>
        <v>21863.510399889772</v>
      </c>
      <c r="R78" s="75" t="str">
        <f>IF($O78&lt;Assumptions!$B$17,"A",IF($O78&lt;Assumptions!$B$18,"B",IF($O78&lt;Assumptions!$B$19,"C",IF($O78&lt;Assumptions!$B$20,"D","E"))))</f>
        <v>B</v>
      </c>
      <c r="S78" s="75">
        <f t="shared" si="3"/>
        <v>0</v>
      </c>
    </row>
    <row r="79" spans="1:19" ht="17.399999999999999" x14ac:dyDescent="0.3">
      <c r="A79" s="39" t="s">
        <v>151</v>
      </c>
      <c r="B79" s="62" t="s">
        <v>88</v>
      </c>
      <c r="C79" s="91" t="s">
        <v>135</v>
      </c>
      <c r="D79" s="91" t="s">
        <v>38</v>
      </c>
      <c r="E79" s="92" t="s">
        <v>49</v>
      </c>
      <c r="F79" s="92" t="s">
        <v>28</v>
      </c>
      <c r="G79" s="93">
        <v>45444</v>
      </c>
      <c r="H79" s="94">
        <v>45839</v>
      </c>
      <c r="I79" s="69">
        <v>1543401.51</v>
      </c>
      <c r="J79" s="70">
        <v>0</v>
      </c>
      <c r="K79" s="71">
        <v>1.02</v>
      </c>
      <c r="L79" s="70">
        <v>0</v>
      </c>
      <c r="M79" s="71">
        <v>0.69599999999999995</v>
      </c>
      <c r="N79" s="72"/>
      <c r="O79" s="73">
        <f>MIN(1,MAX(0,(1/(1+EXP(-(Assumptions!$B$5 + Assumptions!$B$6*$N79))))*Assumptions!$B$3))</f>
        <v>3.9165722796764356E-2</v>
      </c>
      <c r="P79" s="73">
        <f>VLOOKUP($F79,Assumptions!$A$23:$B$27,2,FALSE)*Assumptions!$B$4</f>
        <v>0.35</v>
      </c>
      <c r="Q79" s="74">
        <f t="shared" si="2"/>
        <v>21156.952496668633</v>
      </c>
      <c r="R79" s="75" t="str">
        <f>IF($O79&lt;Assumptions!$B$17,"A",IF($O79&lt;Assumptions!$B$18,"B",IF($O79&lt;Assumptions!$B$19,"C",IF($O79&lt;Assumptions!$B$20,"D","E"))))</f>
        <v>B</v>
      </c>
      <c r="S79" s="75">
        <f t="shared" si="3"/>
        <v>0</v>
      </c>
    </row>
    <row r="80" spans="1:19" ht="17.399999999999999" x14ac:dyDescent="0.3">
      <c r="A80" s="39" t="s">
        <v>151</v>
      </c>
      <c r="B80" s="62" t="s">
        <v>88</v>
      </c>
      <c r="C80" s="91" t="s">
        <v>135</v>
      </c>
      <c r="D80" s="91" t="s">
        <v>38</v>
      </c>
      <c r="E80" s="92" t="s">
        <v>49</v>
      </c>
      <c r="F80" s="92" t="s">
        <v>28</v>
      </c>
      <c r="G80" s="93">
        <v>45444</v>
      </c>
      <c r="H80" s="94">
        <v>45870</v>
      </c>
      <c r="I80" s="69">
        <v>1493814.51</v>
      </c>
      <c r="J80" s="70">
        <v>0</v>
      </c>
      <c r="K80" s="71">
        <v>1.129</v>
      </c>
      <c r="L80" s="70">
        <v>0</v>
      </c>
      <c r="M80" s="71">
        <v>0.69599999999999995</v>
      </c>
      <c r="N80" s="72"/>
      <c r="O80" s="73">
        <f>MIN(1,MAX(0,(1/(1+EXP(-(Assumptions!$B$5 + Assumptions!$B$6*$N80))))*Assumptions!$B$3))</f>
        <v>3.9165722796764356E-2</v>
      </c>
      <c r="P80" s="73">
        <f>VLOOKUP($F80,Assumptions!$A$23:$B$27,2,FALSE)*Assumptions!$B$4</f>
        <v>0.35</v>
      </c>
      <c r="Q80" s="74">
        <f t="shared" si="2"/>
        <v>20477.213752955533</v>
      </c>
      <c r="R80" s="75" t="str">
        <f>IF($O80&lt;Assumptions!$B$17,"A",IF($O80&lt;Assumptions!$B$18,"B",IF($O80&lt;Assumptions!$B$19,"C",IF($O80&lt;Assumptions!$B$20,"D","E"))))</f>
        <v>B</v>
      </c>
      <c r="S80" s="75">
        <f t="shared" si="3"/>
        <v>0</v>
      </c>
    </row>
    <row r="81" spans="1:19" ht="17.399999999999999" x14ac:dyDescent="0.3">
      <c r="A81" s="39" t="s">
        <v>151</v>
      </c>
      <c r="B81" s="62" t="s">
        <v>88</v>
      </c>
      <c r="C81" s="91" t="s">
        <v>135</v>
      </c>
      <c r="D81" s="91" t="s">
        <v>38</v>
      </c>
      <c r="E81" s="92" t="s">
        <v>49</v>
      </c>
      <c r="F81" s="92" t="s">
        <v>28</v>
      </c>
      <c r="G81" s="93">
        <v>45444</v>
      </c>
      <c r="H81" s="94">
        <v>45901</v>
      </c>
      <c r="I81" s="69">
        <v>1452009.79</v>
      </c>
      <c r="J81" s="70">
        <v>0</v>
      </c>
      <c r="K81" s="71">
        <v>1.0049999999999999</v>
      </c>
      <c r="L81" s="70">
        <v>0</v>
      </c>
      <c r="M81" s="71">
        <v>0.69599999999999995</v>
      </c>
      <c r="N81" s="72"/>
      <c r="O81" s="73">
        <f>MIN(1,MAX(0,(1/(1+EXP(-(Assumptions!$B$5 + Assumptions!$B$6*$N81))))*Assumptions!$B$3))</f>
        <v>3.9165722796764356E-2</v>
      </c>
      <c r="P81" s="73">
        <f>VLOOKUP($F81,Assumptions!$A$23:$B$27,2,FALSE)*Assumptions!$B$4</f>
        <v>0.35</v>
      </c>
      <c r="Q81" s="74">
        <f t="shared" si="2"/>
        <v>19904.15452666481</v>
      </c>
      <c r="R81" s="75" t="str">
        <f>IF($O81&lt;Assumptions!$B$17,"A",IF($O81&lt;Assumptions!$B$18,"B",IF($O81&lt;Assumptions!$B$19,"C",IF($O81&lt;Assumptions!$B$20,"D","E"))))</f>
        <v>B</v>
      </c>
      <c r="S81" s="75">
        <f t="shared" si="3"/>
        <v>0</v>
      </c>
    </row>
    <row r="82" spans="1:19" ht="17.399999999999999" x14ac:dyDescent="0.3">
      <c r="A82" s="39" t="s">
        <v>151</v>
      </c>
      <c r="B82" s="62" t="s">
        <v>88</v>
      </c>
      <c r="C82" s="91" t="s">
        <v>135</v>
      </c>
      <c r="D82" s="91" t="s">
        <v>38</v>
      </c>
      <c r="E82" s="92" t="s">
        <v>49</v>
      </c>
      <c r="F82" s="92" t="s">
        <v>28</v>
      </c>
      <c r="G82" s="93">
        <v>45444</v>
      </c>
      <c r="H82" s="94">
        <v>45931</v>
      </c>
      <c r="I82" s="69">
        <v>1413710.93</v>
      </c>
      <c r="J82" s="70">
        <v>0</v>
      </c>
      <c r="K82" s="71">
        <v>0.97099999999999997</v>
      </c>
      <c r="L82" s="70">
        <v>0</v>
      </c>
      <c r="M82" s="71">
        <v>0.69599999999999995</v>
      </c>
      <c r="N82" s="72"/>
      <c r="O82" s="73">
        <f>MIN(1,MAX(0,(1/(1+EXP(-(Assumptions!$B$5 + Assumptions!$B$6*$N82))))*Assumptions!$B$3))</f>
        <v>3.9165722796764356E-2</v>
      </c>
      <c r="P82" s="73">
        <f>VLOOKUP($F82,Assumptions!$A$23:$B$27,2,FALSE)*Assumptions!$B$4</f>
        <v>0.35</v>
      </c>
      <c r="Q82" s="74">
        <f t="shared" si="2"/>
        <v>19379.153639697575</v>
      </c>
      <c r="R82" s="75" t="str">
        <f>IF($O82&lt;Assumptions!$B$17,"A",IF($O82&lt;Assumptions!$B$18,"B",IF($O82&lt;Assumptions!$B$19,"C",IF($O82&lt;Assumptions!$B$20,"D","E"))))</f>
        <v>B</v>
      </c>
      <c r="S82" s="75">
        <f t="shared" si="3"/>
        <v>0</v>
      </c>
    </row>
    <row r="83" spans="1:19" ht="17.399999999999999" x14ac:dyDescent="0.3">
      <c r="A83" s="39" t="s">
        <v>151</v>
      </c>
      <c r="B83" s="62" t="s">
        <v>88</v>
      </c>
      <c r="C83" s="91" t="s">
        <v>135</v>
      </c>
      <c r="D83" s="91" t="s">
        <v>38</v>
      </c>
      <c r="E83" s="92" t="s">
        <v>49</v>
      </c>
      <c r="F83" s="92" t="s">
        <v>28</v>
      </c>
      <c r="G83" s="93">
        <v>45444</v>
      </c>
      <c r="H83" s="94">
        <v>45962</v>
      </c>
      <c r="I83" s="69">
        <v>1372553.75</v>
      </c>
      <c r="J83" s="70">
        <v>0</v>
      </c>
      <c r="K83" s="71">
        <v>1.0860000000000001</v>
      </c>
      <c r="L83" s="70">
        <v>0</v>
      </c>
      <c r="M83" s="71">
        <v>0.69599999999999995</v>
      </c>
      <c r="N83" s="72"/>
      <c r="O83" s="73">
        <f>MIN(1,MAX(0,(1/(1+EXP(-(Assumptions!$B$5 + Assumptions!$B$6*$N83))))*Assumptions!$B$3))</f>
        <v>3.9165722796764356E-2</v>
      </c>
      <c r="P83" s="73">
        <f>VLOOKUP($F83,Assumptions!$A$23:$B$27,2,FALSE)*Assumptions!$B$4</f>
        <v>0.35</v>
      </c>
      <c r="Q83" s="74">
        <f t="shared" si="2"/>
        <v>18814.970893655791</v>
      </c>
      <c r="R83" s="75" t="str">
        <f>IF($O83&lt;Assumptions!$B$17,"A",IF($O83&lt;Assumptions!$B$18,"B",IF($O83&lt;Assumptions!$B$19,"C",IF($O83&lt;Assumptions!$B$20,"D","E"))))</f>
        <v>B</v>
      </c>
      <c r="S83" s="75">
        <f t="shared" si="3"/>
        <v>0</v>
      </c>
    </row>
    <row r="84" spans="1:19" ht="17.399999999999999" x14ac:dyDescent="0.3">
      <c r="A84" s="39" t="s">
        <v>151</v>
      </c>
      <c r="B84" s="62" t="s">
        <v>88</v>
      </c>
      <c r="C84" s="91" t="s">
        <v>135</v>
      </c>
      <c r="D84" s="91" t="s">
        <v>38</v>
      </c>
      <c r="E84" s="92" t="s">
        <v>49</v>
      </c>
      <c r="F84" s="92" t="s">
        <v>28</v>
      </c>
      <c r="G84" s="93">
        <v>45444</v>
      </c>
      <c r="H84" s="94">
        <v>45992</v>
      </c>
      <c r="I84" s="69">
        <v>1333632.3600000001</v>
      </c>
      <c r="J84" s="70">
        <v>0</v>
      </c>
      <c r="K84" s="71">
        <v>0.98299999999999998</v>
      </c>
      <c r="L84" s="70">
        <v>0</v>
      </c>
      <c r="M84" s="71">
        <v>0.69599999999999995</v>
      </c>
      <c r="N84" s="72"/>
      <c r="O84" s="73">
        <f>MIN(1,MAX(0,(1/(1+EXP(-(Assumptions!$B$5 + Assumptions!$B$6*$N84))))*Assumptions!$B$3))</f>
        <v>3.9165722796764356E-2</v>
      </c>
      <c r="P84" s="73">
        <f>VLOOKUP($F84,Assumptions!$A$23:$B$27,2,FALSE)*Assumptions!$B$4</f>
        <v>0.35</v>
      </c>
      <c r="Q84" s="74">
        <f t="shared" si="2"/>
        <v>18281.436363594126</v>
      </c>
      <c r="R84" s="75" t="str">
        <f>IF($O84&lt;Assumptions!$B$17,"A",IF($O84&lt;Assumptions!$B$18,"B",IF($O84&lt;Assumptions!$B$19,"C",IF($O84&lt;Assumptions!$B$20,"D","E"))))</f>
        <v>B</v>
      </c>
      <c r="S84" s="75">
        <f t="shared" si="3"/>
        <v>0</v>
      </c>
    </row>
    <row r="85" spans="1:19" ht="17.399999999999999" x14ac:dyDescent="0.3">
      <c r="A85" s="39" t="s">
        <v>153</v>
      </c>
      <c r="B85" s="62" t="s">
        <v>67</v>
      </c>
      <c r="C85" s="91" t="s">
        <v>135</v>
      </c>
      <c r="D85" s="91" t="s">
        <v>48</v>
      </c>
      <c r="E85" s="92" t="s">
        <v>27</v>
      </c>
      <c r="F85" s="92" t="s">
        <v>28</v>
      </c>
      <c r="G85" s="93">
        <v>45051</v>
      </c>
      <c r="H85" s="94">
        <v>45658</v>
      </c>
      <c r="I85" s="69">
        <v>4227812.6399999997</v>
      </c>
      <c r="J85" s="70">
        <v>0</v>
      </c>
      <c r="K85" s="71">
        <v>1.101</v>
      </c>
      <c r="L85" s="70">
        <v>0</v>
      </c>
      <c r="M85" s="71">
        <v>0.85599999999999998</v>
      </c>
      <c r="N85" s="72"/>
      <c r="O85" s="73">
        <f>MIN(1,MAX(0,(1/(1+EXP(-(Assumptions!$B$5 + Assumptions!$B$6*$N85))))*Assumptions!$B$3))</f>
        <v>3.9165722796764356E-2</v>
      </c>
      <c r="P85" s="73">
        <f>VLOOKUP($F85,Assumptions!$A$23:$B$27,2,FALSE)*Assumptions!$B$4</f>
        <v>0.35</v>
      </c>
      <c r="Q85" s="74">
        <f t="shared" si="2"/>
        <v>57954.868263213764</v>
      </c>
      <c r="R85" s="75" t="str">
        <f>IF($O85&lt;Assumptions!$B$17,"A",IF($O85&lt;Assumptions!$B$18,"B",IF($O85&lt;Assumptions!$B$19,"C",IF($O85&lt;Assumptions!$B$20,"D","E"))))</f>
        <v>B</v>
      </c>
      <c r="S85" s="75">
        <f t="shared" si="3"/>
        <v>0</v>
      </c>
    </row>
    <row r="86" spans="1:19" ht="17.399999999999999" x14ac:dyDescent="0.3">
      <c r="A86" s="39" t="s">
        <v>153</v>
      </c>
      <c r="B86" s="62" t="s">
        <v>67</v>
      </c>
      <c r="C86" s="91" t="s">
        <v>135</v>
      </c>
      <c r="D86" s="91" t="s">
        <v>48</v>
      </c>
      <c r="E86" s="92" t="s">
        <v>27</v>
      </c>
      <c r="F86" s="92" t="s">
        <v>28</v>
      </c>
      <c r="G86" s="93">
        <v>45051</v>
      </c>
      <c r="H86" s="94">
        <v>45689</v>
      </c>
      <c r="I86" s="69">
        <v>4102160.58</v>
      </c>
      <c r="J86" s="70">
        <v>65</v>
      </c>
      <c r="K86" s="71">
        <v>0.51300000000000001</v>
      </c>
      <c r="L86" s="70">
        <v>0</v>
      </c>
      <c r="M86" s="71">
        <v>0.85599999999999998</v>
      </c>
      <c r="N86" s="72"/>
      <c r="O86" s="73">
        <f>MIN(1,MAX(0,(1/(1+EXP(-(Assumptions!$B$5 + Assumptions!$B$6*$N86))))*Assumptions!$B$3))</f>
        <v>3.9165722796764356E-2</v>
      </c>
      <c r="P86" s="73">
        <f>VLOOKUP($F86,Assumptions!$A$23:$B$27,2,FALSE)*Assumptions!$B$4</f>
        <v>0.35</v>
      </c>
      <c r="Q86" s="74">
        <f t="shared" si="2"/>
        <v>56232.42945043293</v>
      </c>
      <c r="R86" s="75" t="str">
        <f>IF($O86&lt;Assumptions!$B$17,"A",IF($O86&lt;Assumptions!$B$18,"B",IF($O86&lt;Assumptions!$B$19,"C",IF($O86&lt;Assumptions!$B$20,"D","E"))))</f>
        <v>B</v>
      </c>
      <c r="S86" s="75">
        <f t="shared" si="3"/>
        <v>0</v>
      </c>
    </row>
    <row r="87" spans="1:19" ht="17.399999999999999" x14ac:dyDescent="0.3">
      <c r="A87" s="39" t="s">
        <v>153</v>
      </c>
      <c r="B87" s="62" t="s">
        <v>67</v>
      </c>
      <c r="C87" s="91" t="s">
        <v>135</v>
      </c>
      <c r="D87" s="91" t="s">
        <v>48</v>
      </c>
      <c r="E87" s="92" t="s">
        <v>27</v>
      </c>
      <c r="F87" s="92" t="s">
        <v>28</v>
      </c>
      <c r="G87" s="93">
        <v>45051</v>
      </c>
      <c r="H87" s="94">
        <v>45717</v>
      </c>
      <c r="I87" s="69">
        <v>3969271.55</v>
      </c>
      <c r="J87" s="70">
        <v>15</v>
      </c>
      <c r="K87" s="71">
        <v>0.97799999999999998</v>
      </c>
      <c r="L87" s="70">
        <v>0</v>
      </c>
      <c r="M87" s="71">
        <v>0.85599999999999998</v>
      </c>
      <c r="N87" s="72"/>
      <c r="O87" s="73">
        <f>MIN(1,MAX(0,(1/(1+EXP(-(Assumptions!$B$5 + Assumptions!$B$6*$N87))))*Assumptions!$B$3))</f>
        <v>3.9165722796764356E-2</v>
      </c>
      <c r="P87" s="73">
        <f>VLOOKUP($F87,Assumptions!$A$23:$B$27,2,FALSE)*Assumptions!$B$4</f>
        <v>0.35</v>
      </c>
      <c r="Q87" s="74">
        <f t="shared" si="2"/>
        <v>54410.786231334117</v>
      </c>
      <c r="R87" s="75" t="str">
        <f>IF($O87&lt;Assumptions!$B$17,"A",IF($O87&lt;Assumptions!$B$18,"B",IF($O87&lt;Assumptions!$B$19,"C",IF($O87&lt;Assumptions!$B$20,"D","E"))))</f>
        <v>B</v>
      </c>
      <c r="S87" s="75">
        <f t="shared" si="3"/>
        <v>0</v>
      </c>
    </row>
    <row r="88" spans="1:19" ht="17.399999999999999" x14ac:dyDescent="0.3">
      <c r="A88" s="39" t="s">
        <v>153</v>
      </c>
      <c r="B88" s="62" t="s">
        <v>67</v>
      </c>
      <c r="C88" s="91" t="s">
        <v>135</v>
      </c>
      <c r="D88" s="91" t="s">
        <v>48</v>
      </c>
      <c r="E88" s="92" t="s">
        <v>27</v>
      </c>
      <c r="F88" s="92" t="s">
        <v>28</v>
      </c>
      <c r="G88" s="93">
        <v>45051</v>
      </c>
      <c r="H88" s="94">
        <v>45748</v>
      </c>
      <c r="I88" s="69">
        <v>3847761.37</v>
      </c>
      <c r="J88" s="70">
        <v>15</v>
      </c>
      <c r="K88" s="71">
        <v>1.081</v>
      </c>
      <c r="L88" s="70">
        <v>0</v>
      </c>
      <c r="M88" s="71">
        <v>0.85599999999999998</v>
      </c>
      <c r="N88" s="72"/>
      <c r="O88" s="73">
        <f>MIN(1,MAX(0,(1/(1+EXP(-(Assumptions!$B$5 + Assumptions!$B$6*$N88))))*Assumptions!$B$3))</f>
        <v>3.9165722796764356E-2</v>
      </c>
      <c r="P88" s="73">
        <f>VLOOKUP($F88,Assumptions!$A$23:$B$27,2,FALSE)*Assumptions!$B$4</f>
        <v>0.35</v>
      </c>
      <c r="Q88" s="74">
        <f t="shared" si="2"/>
        <v>52745.124321931384</v>
      </c>
      <c r="R88" s="75" t="str">
        <f>IF($O88&lt;Assumptions!$B$17,"A",IF($O88&lt;Assumptions!$B$18,"B",IF($O88&lt;Assumptions!$B$19,"C",IF($O88&lt;Assumptions!$B$20,"D","E"))))</f>
        <v>B</v>
      </c>
      <c r="S88" s="75">
        <f t="shared" si="3"/>
        <v>0</v>
      </c>
    </row>
    <row r="89" spans="1:19" ht="17.399999999999999" x14ac:dyDescent="0.3">
      <c r="A89" s="39" t="s">
        <v>153</v>
      </c>
      <c r="B89" s="62" t="s">
        <v>67</v>
      </c>
      <c r="C89" s="91" t="s">
        <v>135</v>
      </c>
      <c r="D89" s="91" t="s">
        <v>48</v>
      </c>
      <c r="E89" s="92" t="s">
        <v>27</v>
      </c>
      <c r="F89" s="92" t="s">
        <v>28</v>
      </c>
      <c r="G89" s="93">
        <v>45051</v>
      </c>
      <c r="H89" s="94">
        <v>45778</v>
      </c>
      <c r="I89" s="69">
        <v>3732467.64</v>
      </c>
      <c r="J89" s="70">
        <v>15</v>
      </c>
      <c r="K89" s="71">
        <v>0.999</v>
      </c>
      <c r="L89" s="70">
        <v>0</v>
      </c>
      <c r="M89" s="71">
        <v>0.85599999999999998</v>
      </c>
      <c r="N89" s="72"/>
      <c r="O89" s="73">
        <f>MIN(1,MAX(0,(1/(1+EXP(-(Assumptions!$B$5 + Assumptions!$B$6*$N89))))*Assumptions!$B$3))</f>
        <v>3.9165722796764356E-2</v>
      </c>
      <c r="P89" s="73">
        <f>VLOOKUP($F89,Assumptions!$A$23:$B$27,2,FALSE)*Assumptions!$B$4</f>
        <v>0.35</v>
      </c>
      <c r="Q89" s="74">
        <f t="shared" si="2"/>
        <v>51164.677527646636</v>
      </c>
      <c r="R89" s="75" t="str">
        <f>IF($O89&lt;Assumptions!$B$17,"A",IF($O89&lt;Assumptions!$B$18,"B",IF($O89&lt;Assumptions!$B$19,"C",IF($O89&lt;Assumptions!$B$20,"D","E"))))</f>
        <v>B</v>
      </c>
      <c r="S89" s="75">
        <f t="shared" si="3"/>
        <v>0</v>
      </c>
    </row>
    <row r="90" spans="1:19" ht="17.399999999999999" x14ac:dyDescent="0.3">
      <c r="A90" s="39" t="s">
        <v>153</v>
      </c>
      <c r="B90" s="62" t="s">
        <v>67</v>
      </c>
      <c r="C90" s="91" t="s">
        <v>135</v>
      </c>
      <c r="D90" s="91" t="s">
        <v>48</v>
      </c>
      <c r="E90" s="92" t="s">
        <v>27</v>
      </c>
      <c r="F90" s="92" t="s">
        <v>28</v>
      </c>
      <c r="G90" s="93">
        <v>45051</v>
      </c>
      <c r="H90" s="94">
        <v>45809</v>
      </c>
      <c r="I90" s="69">
        <v>3732467.64</v>
      </c>
      <c r="J90" s="70">
        <v>185</v>
      </c>
      <c r="K90" s="71">
        <v>0.124</v>
      </c>
      <c r="L90" s="70">
        <v>0</v>
      </c>
      <c r="M90" s="71">
        <v>0.85599999999999998</v>
      </c>
      <c r="N90" s="72"/>
      <c r="O90" s="73">
        <f>MIN(1,MAX(0,(1/(1+EXP(-(Assumptions!$B$5 + Assumptions!$B$6*$N90))))*Assumptions!$B$3))</f>
        <v>3.9165722796764356E-2</v>
      </c>
      <c r="P90" s="73">
        <f>VLOOKUP($F90,Assumptions!$A$23:$B$27,2,FALSE)*Assumptions!$B$4</f>
        <v>0.35</v>
      </c>
      <c r="Q90" s="74">
        <f t="shared" si="2"/>
        <v>51164.677527646636</v>
      </c>
      <c r="R90" s="75" t="str">
        <f>IF($O90&lt;Assumptions!$B$17,"A",IF($O90&lt;Assumptions!$B$18,"B",IF($O90&lt;Assumptions!$B$19,"C",IF($O90&lt;Assumptions!$B$20,"D","E"))))</f>
        <v>B</v>
      </c>
      <c r="S90" s="75">
        <f t="shared" si="3"/>
        <v>1</v>
      </c>
    </row>
    <row r="91" spans="1:19" ht="17.399999999999999" x14ac:dyDescent="0.3">
      <c r="A91" s="39" t="s">
        <v>153</v>
      </c>
      <c r="B91" s="62" t="s">
        <v>67</v>
      </c>
      <c r="C91" s="91" t="s">
        <v>135</v>
      </c>
      <c r="D91" s="91" t="s">
        <v>48</v>
      </c>
      <c r="E91" s="92" t="s">
        <v>27</v>
      </c>
      <c r="F91" s="92" t="s">
        <v>28</v>
      </c>
      <c r="G91" s="93">
        <v>45051</v>
      </c>
      <c r="H91" s="94">
        <v>45839</v>
      </c>
      <c r="I91" s="69">
        <v>3732467.64</v>
      </c>
      <c r="J91" s="70">
        <v>999</v>
      </c>
      <c r="K91" s="71">
        <v>0.124</v>
      </c>
      <c r="L91" s="70">
        <v>0</v>
      </c>
      <c r="M91" s="71">
        <v>0.85599999999999998</v>
      </c>
      <c r="N91" s="72"/>
      <c r="O91" s="73">
        <f>MIN(1,MAX(0,(1/(1+EXP(-(Assumptions!$B$5 + Assumptions!$B$6*$N91))))*Assumptions!$B$3))</f>
        <v>3.9165722796764356E-2</v>
      </c>
      <c r="P91" s="73">
        <f>VLOOKUP($F91,Assumptions!$A$23:$B$27,2,FALSE)*Assumptions!$B$4</f>
        <v>0.35</v>
      </c>
      <c r="Q91" s="74">
        <f t="shared" si="2"/>
        <v>51164.677527646636</v>
      </c>
      <c r="R91" s="75" t="str">
        <f>IF($O91&lt;Assumptions!$B$17,"A",IF($O91&lt;Assumptions!$B$18,"B",IF($O91&lt;Assumptions!$B$19,"C",IF($O91&lt;Assumptions!$B$20,"D","E"))))</f>
        <v>B</v>
      </c>
      <c r="S91" s="75">
        <f t="shared" si="3"/>
        <v>1</v>
      </c>
    </row>
    <row r="92" spans="1:19" ht="17.399999999999999" x14ac:dyDescent="0.3">
      <c r="A92" s="39" t="s">
        <v>153</v>
      </c>
      <c r="B92" s="62" t="s">
        <v>67</v>
      </c>
      <c r="C92" s="91" t="s">
        <v>135</v>
      </c>
      <c r="D92" s="91" t="s">
        <v>48</v>
      </c>
      <c r="E92" s="92" t="s">
        <v>27</v>
      </c>
      <c r="F92" s="92" t="s">
        <v>28</v>
      </c>
      <c r="G92" s="93">
        <v>45051</v>
      </c>
      <c r="H92" s="94">
        <v>45870</v>
      </c>
      <c r="I92" s="69">
        <v>3732467.64</v>
      </c>
      <c r="J92" s="70">
        <v>999</v>
      </c>
      <c r="K92" s="71">
        <v>4.2999999999999997E-2</v>
      </c>
      <c r="L92" s="70">
        <v>0</v>
      </c>
      <c r="M92" s="71">
        <v>0.85599999999999998</v>
      </c>
      <c r="N92" s="72"/>
      <c r="O92" s="73">
        <f>MIN(1,MAX(0,(1/(1+EXP(-(Assumptions!$B$5 + Assumptions!$B$6*$N92))))*Assumptions!$B$3))</f>
        <v>3.9165722796764356E-2</v>
      </c>
      <c r="P92" s="73">
        <f>VLOOKUP($F92,Assumptions!$A$23:$B$27,2,FALSE)*Assumptions!$B$4</f>
        <v>0.35</v>
      </c>
      <c r="Q92" s="74">
        <f t="shared" si="2"/>
        <v>51164.677527646636</v>
      </c>
      <c r="R92" s="75" t="str">
        <f>IF($O92&lt;Assumptions!$B$17,"A",IF($O92&lt;Assumptions!$B$18,"B",IF($O92&lt;Assumptions!$B$19,"C",IF($O92&lt;Assumptions!$B$20,"D","E"))))</f>
        <v>B</v>
      </c>
      <c r="S92" s="75">
        <f t="shared" si="3"/>
        <v>1</v>
      </c>
    </row>
    <row r="93" spans="1:19" ht="17.399999999999999" x14ac:dyDescent="0.3">
      <c r="A93" s="39" t="s">
        <v>153</v>
      </c>
      <c r="B93" s="62" t="s">
        <v>67</v>
      </c>
      <c r="C93" s="91" t="s">
        <v>135</v>
      </c>
      <c r="D93" s="91" t="s">
        <v>48</v>
      </c>
      <c r="E93" s="92" t="s">
        <v>27</v>
      </c>
      <c r="F93" s="92" t="s">
        <v>28</v>
      </c>
      <c r="G93" s="93">
        <v>45051</v>
      </c>
      <c r="H93" s="94">
        <v>45901</v>
      </c>
      <c r="I93" s="69">
        <v>3732467.64</v>
      </c>
      <c r="J93" s="70">
        <v>999</v>
      </c>
      <c r="K93" s="71">
        <v>3.5000000000000003E-2</v>
      </c>
      <c r="L93" s="70">
        <v>0</v>
      </c>
      <c r="M93" s="71">
        <v>0.85599999999999998</v>
      </c>
      <c r="N93" s="72"/>
      <c r="O93" s="73">
        <f>MIN(1,MAX(0,(1/(1+EXP(-(Assumptions!$B$5 + Assumptions!$B$6*$N93))))*Assumptions!$B$3))</f>
        <v>3.9165722796764356E-2</v>
      </c>
      <c r="P93" s="73">
        <f>VLOOKUP($F93,Assumptions!$A$23:$B$27,2,FALSE)*Assumptions!$B$4</f>
        <v>0.35</v>
      </c>
      <c r="Q93" s="74">
        <f t="shared" si="2"/>
        <v>51164.677527646636</v>
      </c>
      <c r="R93" s="75" t="str">
        <f>IF($O93&lt;Assumptions!$B$17,"A",IF($O93&lt;Assumptions!$B$18,"B",IF($O93&lt;Assumptions!$B$19,"C",IF($O93&lt;Assumptions!$B$20,"D","E"))))</f>
        <v>B</v>
      </c>
      <c r="S93" s="75">
        <f t="shared" si="3"/>
        <v>1</v>
      </c>
    </row>
    <row r="94" spans="1:19" ht="17.399999999999999" x14ac:dyDescent="0.3">
      <c r="A94" s="39" t="s">
        <v>153</v>
      </c>
      <c r="B94" s="62" t="s">
        <v>67</v>
      </c>
      <c r="C94" s="91" t="s">
        <v>135</v>
      </c>
      <c r="D94" s="91" t="s">
        <v>48</v>
      </c>
      <c r="E94" s="92" t="s">
        <v>27</v>
      </c>
      <c r="F94" s="92" t="s">
        <v>28</v>
      </c>
      <c r="G94" s="93">
        <v>45051</v>
      </c>
      <c r="H94" s="94">
        <v>45931</v>
      </c>
      <c r="I94" s="69">
        <v>3732467.64</v>
      </c>
      <c r="J94" s="70">
        <v>999</v>
      </c>
      <c r="K94" s="71">
        <v>7.4999999999999997E-2</v>
      </c>
      <c r="L94" s="70">
        <v>0</v>
      </c>
      <c r="M94" s="71">
        <v>0.85599999999999998</v>
      </c>
      <c r="N94" s="72"/>
      <c r="O94" s="73">
        <f>MIN(1,MAX(0,(1/(1+EXP(-(Assumptions!$B$5 + Assumptions!$B$6*$N94))))*Assumptions!$B$3))</f>
        <v>3.9165722796764356E-2</v>
      </c>
      <c r="P94" s="73">
        <f>VLOOKUP($F94,Assumptions!$A$23:$B$27,2,FALSE)*Assumptions!$B$4</f>
        <v>0.35</v>
      </c>
      <c r="Q94" s="74">
        <f t="shared" si="2"/>
        <v>51164.677527646636</v>
      </c>
      <c r="R94" s="75" t="str">
        <f>IF($O94&lt;Assumptions!$B$17,"A",IF($O94&lt;Assumptions!$B$18,"B",IF($O94&lt;Assumptions!$B$19,"C",IF($O94&lt;Assumptions!$B$20,"D","E"))))</f>
        <v>B</v>
      </c>
      <c r="S94" s="75">
        <f t="shared" si="3"/>
        <v>1</v>
      </c>
    </row>
    <row r="95" spans="1:19" ht="17.399999999999999" x14ac:dyDescent="0.3">
      <c r="A95" s="39" t="s">
        <v>153</v>
      </c>
      <c r="B95" s="62" t="s">
        <v>67</v>
      </c>
      <c r="C95" s="91" t="s">
        <v>135</v>
      </c>
      <c r="D95" s="91" t="s">
        <v>48</v>
      </c>
      <c r="E95" s="92" t="s">
        <v>27</v>
      </c>
      <c r="F95" s="92" t="s">
        <v>28</v>
      </c>
      <c r="G95" s="93">
        <v>45051</v>
      </c>
      <c r="H95" s="94">
        <v>45962</v>
      </c>
      <c r="I95" s="69">
        <v>3732467.64</v>
      </c>
      <c r="J95" s="70">
        <v>999</v>
      </c>
      <c r="K95" s="71">
        <v>4.2999999999999997E-2</v>
      </c>
      <c r="L95" s="70">
        <v>0</v>
      </c>
      <c r="M95" s="71">
        <v>0.85599999999999998</v>
      </c>
      <c r="N95" s="72"/>
      <c r="O95" s="73">
        <f>MIN(1,MAX(0,(1/(1+EXP(-(Assumptions!$B$5 + Assumptions!$B$6*$N95))))*Assumptions!$B$3))</f>
        <v>3.9165722796764356E-2</v>
      </c>
      <c r="P95" s="73">
        <f>VLOOKUP($F95,Assumptions!$A$23:$B$27,2,FALSE)*Assumptions!$B$4</f>
        <v>0.35</v>
      </c>
      <c r="Q95" s="74">
        <f t="shared" si="2"/>
        <v>51164.677527646636</v>
      </c>
      <c r="R95" s="75" t="str">
        <f>IF($O95&lt;Assumptions!$B$17,"A",IF($O95&lt;Assumptions!$B$18,"B",IF($O95&lt;Assumptions!$B$19,"C",IF($O95&lt;Assumptions!$B$20,"D","E"))))</f>
        <v>B</v>
      </c>
      <c r="S95" s="75">
        <f t="shared" si="3"/>
        <v>1</v>
      </c>
    </row>
    <row r="96" spans="1:19" ht="17.399999999999999" x14ac:dyDescent="0.3">
      <c r="A96" s="39" t="s">
        <v>153</v>
      </c>
      <c r="B96" s="62" t="s">
        <v>67</v>
      </c>
      <c r="C96" s="91" t="s">
        <v>135</v>
      </c>
      <c r="D96" s="91" t="s">
        <v>48</v>
      </c>
      <c r="E96" s="92" t="s">
        <v>27</v>
      </c>
      <c r="F96" s="92" t="s">
        <v>28</v>
      </c>
      <c r="G96" s="93">
        <v>45051</v>
      </c>
      <c r="H96" s="94">
        <v>45992</v>
      </c>
      <c r="I96" s="69">
        <v>3732467.64</v>
      </c>
      <c r="J96" s="70">
        <v>999</v>
      </c>
      <c r="K96" s="71">
        <v>0.106</v>
      </c>
      <c r="L96" s="70">
        <v>0</v>
      </c>
      <c r="M96" s="71">
        <v>0.85599999999999998</v>
      </c>
      <c r="N96" s="72"/>
      <c r="O96" s="73">
        <f>MIN(1,MAX(0,(1/(1+EXP(-(Assumptions!$B$5 + Assumptions!$B$6*$N96))))*Assumptions!$B$3))</f>
        <v>3.9165722796764356E-2</v>
      </c>
      <c r="P96" s="73">
        <f>VLOOKUP($F96,Assumptions!$A$23:$B$27,2,FALSE)*Assumptions!$B$4</f>
        <v>0.35</v>
      </c>
      <c r="Q96" s="74">
        <f t="shared" si="2"/>
        <v>51164.677527646636</v>
      </c>
      <c r="R96" s="75" t="str">
        <f>IF($O96&lt;Assumptions!$B$17,"A",IF($O96&lt;Assumptions!$B$18,"B",IF($O96&lt;Assumptions!$B$19,"C",IF($O96&lt;Assumptions!$B$20,"D","E"))))</f>
        <v>B</v>
      </c>
      <c r="S96" s="75">
        <f t="shared" si="3"/>
        <v>1</v>
      </c>
    </row>
    <row r="97" spans="1:19" ht="17.399999999999999" x14ac:dyDescent="0.3">
      <c r="A97" s="39" t="s">
        <v>155</v>
      </c>
      <c r="B97" s="62" t="s">
        <v>66</v>
      </c>
      <c r="C97" s="91" t="s">
        <v>144</v>
      </c>
      <c r="D97" s="91" t="s">
        <v>34</v>
      </c>
      <c r="E97" s="92" t="s">
        <v>31</v>
      </c>
      <c r="F97" s="92" t="s">
        <v>24</v>
      </c>
      <c r="G97" s="93">
        <v>44143</v>
      </c>
      <c r="H97" s="94">
        <v>45658</v>
      </c>
      <c r="I97" s="69">
        <v>16348016.24</v>
      </c>
      <c r="J97" s="70">
        <v>0</v>
      </c>
      <c r="K97" s="71">
        <v>1.069</v>
      </c>
      <c r="L97" s="70">
        <v>0</v>
      </c>
      <c r="M97" s="71">
        <v>0.82499999999999996</v>
      </c>
      <c r="N97" s="72"/>
      <c r="O97" s="73">
        <f>MIN(1,MAX(0,(1/(1+EXP(-(Assumptions!$B$5 + Assumptions!$B$6*$N97))))*Assumptions!$B$3))</f>
        <v>3.9165722796764356E-2</v>
      </c>
      <c r="P97" s="73">
        <f>VLOOKUP($F97,Assumptions!$A$23:$B$27,2,FALSE)*Assumptions!$B$4</f>
        <v>0.2</v>
      </c>
      <c r="Q97" s="74">
        <f t="shared" si="2"/>
        <v>128056.37446656841</v>
      </c>
      <c r="R97" s="75" t="str">
        <f>IF($O97&lt;Assumptions!$B$17,"A",IF($O97&lt;Assumptions!$B$18,"B",IF($O97&lt;Assumptions!$B$19,"C",IF($O97&lt;Assumptions!$B$20,"D","E"))))</f>
        <v>B</v>
      </c>
      <c r="S97" s="75">
        <f t="shared" si="3"/>
        <v>0</v>
      </c>
    </row>
    <row r="98" spans="1:19" ht="17.399999999999999" x14ac:dyDescent="0.3">
      <c r="A98" s="39" t="s">
        <v>155</v>
      </c>
      <c r="B98" s="62" t="s">
        <v>66</v>
      </c>
      <c r="C98" s="91" t="s">
        <v>144</v>
      </c>
      <c r="D98" s="91" t="s">
        <v>34</v>
      </c>
      <c r="E98" s="92" t="s">
        <v>31</v>
      </c>
      <c r="F98" s="92" t="s">
        <v>24</v>
      </c>
      <c r="G98" s="93">
        <v>44143</v>
      </c>
      <c r="H98" s="94">
        <v>45689</v>
      </c>
      <c r="I98" s="69">
        <v>15911486.890000001</v>
      </c>
      <c r="J98" s="70">
        <v>0</v>
      </c>
      <c r="K98" s="71">
        <v>1.095</v>
      </c>
      <c r="L98" s="70">
        <v>0</v>
      </c>
      <c r="M98" s="71">
        <v>0.82499999999999996</v>
      </c>
      <c r="N98" s="72"/>
      <c r="O98" s="73">
        <f>MIN(1,MAX(0,(1/(1+EXP(-(Assumptions!$B$5 + Assumptions!$B$6*$N98))))*Assumptions!$B$3))</f>
        <v>3.9165722796764356E-2</v>
      </c>
      <c r="P98" s="73">
        <f>VLOOKUP($F98,Assumptions!$A$23:$B$27,2,FALSE)*Assumptions!$B$4</f>
        <v>0.2</v>
      </c>
      <c r="Q98" s="74">
        <f t="shared" si="2"/>
        <v>124636.97696361806</v>
      </c>
      <c r="R98" s="75" t="str">
        <f>IF($O98&lt;Assumptions!$B$17,"A",IF($O98&lt;Assumptions!$B$18,"B",IF($O98&lt;Assumptions!$B$19,"C",IF($O98&lt;Assumptions!$B$20,"D","E"))))</f>
        <v>B</v>
      </c>
      <c r="S98" s="75">
        <f t="shared" si="3"/>
        <v>0</v>
      </c>
    </row>
    <row r="99" spans="1:19" ht="17.399999999999999" x14ac:dyDescent="0.3">
      <c r="A99" s="39" t="s">
        <v>155</v>
      </c>
      <c r="B99" s="62" t="s">
        <v>66</v>
      </c>
      <c r="C99" s="91" t="s">
        <v>144</v>
      </c>
      <c r="D99" s="91" t="s">
        <v>34</v>
      </c>
      <c r="E99" s="92" t="s">
        <v>31</v>
      </c>
      <c r="F99" s="92" t="s">
        <v>24</v>
      </c>
      <c r="G99" s="93">
        <v>44143</v>
      </c>
      <c r="H99" s="94">
        <v>45717</v>
      </c>
      <c r="I99" s="69">
        <v>15479295.09</v>
      </c>
      <c r="J99" s="70">
        <v>0</v>
      </c>
      <c r="K99" s="71">
        <v>0.95799999999999996</v>
      </c>
      <c r="L99" s="70">
        <v>0</v>
      </c>
      <c r="M99" s="71">
        <v>0.82499999999999996</v>
      </c>
      <c r="N99" s="72"/>
      <c r="O99" s="73">
        <f>MIN(1,MAX(0,(1/(1+EXP(-(Assumptions!$B$5 + Assumptions!$B$6*$N99))))*Assumptions!$B$3))</f>
        <v>3.9165722796764356E-2</v>
      </c>
      <c r="P99" s="73">
        <f>VLOOKUP($F99,Assumptions!$A$23:$B$27,2,FALSE)*Assumptions!$B$4</f>
        <v>0.2</v>
      </c>
      <c r="Q99" s="74">
        <f t="shared" si="2"/>
        <v>121251.55611685112</v>
      </c>
      <c r="R99" s="75" t="str">
        <f>IF($O99&lt;Assumptions!$B$17,"A",IF($O99&lt;Assumptions!$B$18,"B",IF($O99&lt;Assumptions!$B$19,"C",IF($O99&lt;Assumptions!$B$20,"D","E"))))</f>
        <v>B</v>
      </c>
      <c r="S99" s="75">
        <f t="shared" si="3"/>
        <v>0</v>
      </c>
    </row>
    <row r="100" spans="1:19" ht="17.399999999999999" x14ac:dyDescent="0.3">
      <c r="A100" s="39" t="s">
        <v>155</v>
      </c>
      <c r="B100" s="62" t="s">
        <v>66</v>
      </c>
      <c r="C100" s="91" t="s">
        <v>144</v>
      </c>
      <c r="D100" s="91" t="s">
        <v>34</v>
      </c>
      <c r="E100" s="92" t="s">
        <v>31</v>
      </c>
      <c r="F100" s="92" t="s">
        <v>24</v>
      </c>
      <c r="G100" s="93">
        <v>44143</v>
      </c>
      <c r="H100" s="94">
        <v>45748</v>
      </c>
      <c r="I100" s="69">
        <v>15109229.17</v>
      </c>
      <c r="J100" s="70">
        <v>0</v>
      </c>
      <c r="K100" s="71">
        <v>1.0649999999999999</v>
      </c>
      <c r="L100" s="70">
        <v>0</v>
      </c>
      <c r="M100" s="71">
        <v>0.82499999999999996</v>
      </c>
      <c r="N100" s="72"/>
      <c r="O100" s="73">
        <f>MIN(1,MAX(0,(1/(1+EXP(-(Assumptions!$B$5 + Assumptions!$B$6*$N100))))*Assumptions!$B$3))</f>
        <v>3.9165722796764356E-2</v>
      </c>
      <c r="P100" s="73">
        <f>VLOOKUP($F100,Assumptions!$A$23:$B$27,2,FALSE)*Assumptions!$B$4</f>
        <v>0.2</v>
      </c>
      <c r="Q100" s="74">
        <f t="shared" si="2"/>
        <v>118352.77626900119</v>
      </c>
      <c r="R100" s="75" t="str">
        <f>IF($O100&lt;Assumptions!$B$17,"A",IF($O100&lt;Assumptions!$B$18,"B",IF($O100&lt;Assumptions!$B$19,"C",IF($O100&lt;Assumptions!$B$20,"D","E"))))</f>
        <v>B</v>
      </c>
      <c r="S100" s="75">
        <f t="shared" si="3"/>
        <v>0</v>
      </c>
    </row>
    <row r="101" spans="1:19" ht="17.399999999999999" x14ac:dyDescent="0.3">
      <c r="A101" s="39" t="s">
        <v>155</v>
      </c>
      <c r="B101" s="62" t="s">
        <v>66</v>
      </c>
      <c r="C101" s="91" t="s">
        <v>144</v>
      </c>
      <c r="D101" s="91" t="s">
        <v>34</v>
      </c>
      <c r="E101" s="92" t="s">
        <v>31</v>
      </c>
      <c r="F101" s="92" t="s">
        <v>24</v>
      </c>
      <c r="G101" s="93">
        <v>44143</v>
      </c>
      <c r="H101" s="94">
        <v>45778</v>
      </c>
      <c r="I101" s="69">
        <v>14705644.689999999</v>
      </c>
      <c r="J101" s="70">
        <v>0</v>
      </c>
      <c r="K101" s="71">
        <v>0.95199999999999996</v>
      </c>
      <c r="L101" s="70">
        <v>0</v>
      </c>
      <c r="M101" s="71">
        <v>0.82499999999999996</v>
      </c>
      <c r="N101" s="72"/>
      <c r="O101" s="73">
        <f>MIN(1,MAX(0,(1/(1+EXP(-(Assumptions!$B$5 + Assumptions!$B$6*$N101))))*Assumptions!$B$3))</f>
        <v>3.9165722796764356E-2</v>
      </c>
      <c r="P101" s="73">
        <f>VLOOKUP($F101,Assumptions!$A$23:$B$27,2,FALSE)*Assumptions!$B$4</f>
        <v>0.2</v>
      </c>
      <c r="Q101" s="74">
        <f t="shared" si="2"/>
        <v>115191.44069524994</v>
      </c>
      <c r="R101" s="75" t="str">
        <f>IF($O101&lt;Assumptions!$B$17,"A",IF($O101&lt;Assumptions!$B$18,"B",IF($O101&lt;Assumptions!$B$19,"C",IF($O101&lt;Assumptions!$B$20,"D","E"))))</f>
        <v>B</v>
      </c>
      <c r="S101" s="75">
        <f t="shared" si="3"/>
        <v>0</v>
      </c>
    </row>
    <row r="102" spans="1:19" ht="17.399999999999999" x14ac:dyDescent="0.3">
      <c r="A102" s="39" t="s">
        <v>155</v>
      </c>
      <c r="B102" s="62" t="s">
        <v>66</v>
      </c>
      <c r="C102" s="91" t="s">
        <v>144</v>
      </c>
      <c r="D102" s="91" t="s">
        <v>34</v>
      </c>
      <c r="E102" s="92" t="s">
        <v>31</v>
      </c>
      <c r="F102" s="92" t="s">
        <v>24</v>
      </c>
      <c r="G102" s="93">
        <v>44143</v>
      </c>
      <c r="H102" s="94">
        <v>45809</v>
      </c>
      <c r="I102" s="69">
        <v>14384498.68</v>
      </c>
      <c r="J102" s="70">
        <v>0</v>
      </c>
      <c r="K102" s="71">
        <v>1.0780000000000001</v>
      </c>
      <c r="L102" s="70">
        <v>0</v>
      </c>
      <c r="M102" s="71">
        <v>0.82499999999999996</v>
      </c>
      <c r="N102" s="72"/>
      <c r="O102" s="73">
        <f>MIN(1,MAX(0,(1/(1+EXP(-(Assumptions!$B$5 + Assumptions!$B$6*$N102))))*Assumptions!$B$3))</f>
        <v>3.9165722796764356E-2</v>
      </c>
      <c r="P102" s="73">
        <f>VLOOKUP($F102,Assumptions!$A$23:$B$27,2,FALSE)*Assumptions!$B$4</f>
        <v>0.2</v>
      </c>
      <c r="Q102" s="74">
        <f t="shared" si="2"/>
        <v>112675.85757426056</v>
      </c>
      <c r="R102" s="75" t="str">
        <f>IF($O102&lt;Assumptions!$B$17,"A",IF($O102&lt;Assumptions!$B$18,"B",IF($O102&lt;Assumptions!$B$19,"C",IF($O102&lt;Assumptions!$B$20,"D","E"))))</f>
        <v>B</v>
      </c>
      <c r="S102" s="75">
        <f t="shared" si="3"/>
        <v>0</v>
      </c>
    </row>
    <row r="103" spans="1:19" ht="17.399999999999999" x14ac:dyDescent="0.3">
      <c r="A103" s="39" t="s">
        <v>155</v>
      </c>
      <c r="B103" s="62" t="s">
        <v>66</v>
      </c>
      <c r="C103" s="91" t="s">
        <v>144</v>
      </c>
      <c r="D103" s="91" t="s">
        <v>34</v>
      </c>
      <c r="E103" s="92" t="s">
        <v>31</v>
      </c>
      <c r="F103" s="92" t="s">
        <v>24</v>
      </c>
      <c r="G103" s="93">
        <v>44143</v>
      </c>
      <c r="H103" s="94">
        <v>45839</v>
      </c>
      <c r="I103" s="69">
        <v>13989769.880000001</v>
      </c>
      <c r="J103" s="70">
        <v>0</v>
      </c>
      <c r="K103" s="71">
        <v>1.1080000000000001</v>
      </c>
      <c r="L103" s="70">
        <v>0</v>
      </c>
      <c r="M103" s="71">
        <v>0.82499999999999996</v>
      </c>
      <c r="N103" s="72"/>
      <c r="O103" s="73">
        <f>MIN(1,MAX(0,(1/(1+EXP(-(Assumptions!$B$5 + Assumptions!$B$6*$N103))))*Assumptions!$B$3))</f>
        <v>3.9165722796764356E-2</v>
      </c>
      <c r="P103" s="73">
        <f>VLOOKUP($F103,Assumptions!$A$23:$B$27,2,FALSE)*Assumptions!$B$4</f>
        <v>0.2</v>
      </c>
      <c r="Q103" s="74">
        <f t="shared" si="2"/>
        <v>109583.88982212069</v>
      </c>
      <c r="R103" s="75" t="str">
        <f>IF($O103&lt;Assumptions!$B$17,"A",IF($O103&lt;Assumptions!$B$18,"B",IF($O103&lt;Assumptions!$B$19,"C",IF($O103&lt;Assumptions!$B$20,"D","E"))))</f>
        <v>B</v>
      </c>
      <c r="S103" s="75">
        <f t="shared" si="3"/>
        <v>0</v>
      </c>
    </row>
    <row r="104" spans="1:19" ht="17.399999999999999" x14ac:dyDescent="0.3">
      <c r="A104" s="39" t="s">
        <v>155</v>
      </c>
      <c r="B104" s="62" t="s">
        <v>66</v>
      </c>
      <c r="C104" s="91" t="s">
        <v>144</v>
      </c>
      <c r="D104" s="91" t="s">
        <v>34</v>
      </c>
      <c r="E104" s="92" t="s">
        <v>31</v>
      </c>
      <c r="F104" s="92" t="s">
        <v>24</v>
      </c>
      <c r="G104" s="93">
        <v>44143</v>
      </c>
      <c r="H104" s="94">
        <v>45870</v>
      </c>
      <c r="I104" s="69">
        <v>13694019.039999999</v>
      </c>
      <c r="J104" s="70">
        <v>0</v>
      </c>
      <c r="K104" s="71">
        <v>1.131</v>
      </c>
      <c r="L104" s="70">
        <v>0</v>
      </c>
      <c r="M104" s="71">
        <v>0.82499999999999996</v>
      </c>
      <c r="N104" s="72"/>
      <c r="O104" s="73">
        <f>MIN(1,MAX(0,(1/(1+EXP(-(Assumptions!$B$5 + Assumptions!$B$6*$N104))))*Assumptions!$B$3))</f>
        <v>3.9165722796764356E-2</v>
      </c>
      <c r="P104" s="73">
        <f>VLOOKUP($F104,Assumptions!$A$23:$B$27,2,FALSE)*Assumptions!$B$4</f>
        <v>0.2</v>
      </c>
      <c r="Q104" s="74">
        <f t="shared" si="2"/>
        <v>107267.23073885062</v>
      </c>
      <c r="R104" s="75" t="str">
        <f>IF($O104&lt;Assumptions!$B$17,"A",IF($O104&lt;Assumptions!$B$18,"B",IF($O104&lt;Assumptions!$B$19,"C",IF($O104&lt;Assumptions!$B$20,"D","E"))))</f>
        <v>B</v>
      </c>
      <c r="S104" s="75">
        <f t="shared" si="3"/>
        <v>0</v>
      </c>
    </row>
    <row r="105" spans="1:19" ht="17.399999999999999" x14ac:dyDescent="0.3">
      <c r="A105" s="39" t="s">
        <v>155</v>
      </c>
      <c r="B105" s="62" t="s">
        <v>66</v>
      </c>
      <c r="C105" s="91" t="s">
        <v>144</v>
      </c>
      <c r="D105" s="91" t="s">
        <v>34</v>
      </c>
      <c r="E105" s="92" t="s">
        <v>31</v>
      </c>
      <c r="F105" s="92" t="s">
        <v>24</v>
      </c>
      <c r="G105" s="93">
        <v>44143</v>
      </c>
      <c r="H105" s="94">
        <v>45901</v>
      </c>
      <c r="I105" s="69">
        <v>13402619.789999999</v>
      </c>
      <c r="J105" s="70">
        <v>0</v>
      </c>
      <c r="K105" s="71">
        <v>1.0089999999999999</v>
      </c>
      <c r="L105" s="70">
        <v>0</v>
      </c>
      <c r="M105" s="71">
        <v>0.82499999999999996</v>
      </c>
      <c r="N105" s="72"/>
      <c r="O105" s="73">
        <f>MIN(1,MAX(0,(1/(1+EXP(-(Assumptions!$B$5 + Assumptions!$B$6*$N105))))*Assumptions!$B$3))</f>
        <v>3.9165722796764356E-2</v>
      </c>
      <c r="P105" s="73">
        <f>VLOOKUP($F105,Assumptions!$A$23:$B$27,2,FALSE)*Assumptions!$B$4</f>
        <v>0.2</v>
      </c>
      <c r="Q105" s="74">
        <f t="shared" si="2"/>
        <v>104984.65828911362</v>
      </c>
      <c r="R105" s="75" t="str">
        <f>IF($O105&lt;Assumptions!$B$17,"A",IF($O105&lt;Assumptions!$B$18,"B",IF($O105&lt;Assumptions!$B$19,"C",IF($O105&lt;Assumptions!$B$20,"D","E"))))</f>
        <v>B</v>
      </c>
      <c r="S105" s="75">
        <f t="shared" si="3"/>
        <v>0</v>
      </c>
    </row>
    <row r="106" spans="1:19" ht="17.399999999999999" x14ac:dyDescent="0.3">
      <c r="A106" s="39" t="s">
        <v>155</v>
      </c>
      <c r="B106" s="62" t="s">
        <v>66</v>
      </c>
      <c r="C106" s="91" t="s">
        <v>144</v>
      </c>
      <c r="D106" s="91" t="s">
        <v>34</v>
      </c>
      <c r="E106" s="92" t="s">
        <v>31</v>
      </c>
      <c r="F106" s="92" t="s">
        <v>24</v>
      </c>
      <c r="G106" s="93">
        <v>44143</v>
      </c>
      <c r="H106" s="94">
        <v>45931</v>
      </c>
      <c r="I106" s="69">
        <v>13118280.029999999</v>
      </c>
      <c r="J106" s="70">
        <v>0</v>
      </c>
      <c r="K106" s="71">
        <v>1.1299999999999999</v>
      </c>
      <c r="L106" s="70">
        <v>0</v>
      </c>
      <c r="M106" s="71">
        <v>0.82499999999999996</v>
      </c>
      <c r="N106" s="72"/>
      <c r="O106" s="73">
        <f>MIN(1,MAX(0,(1/(1+EXP(-(Assumptions!$B$5 + Assumptions!$B$6*$N106))))*Assumptions!$B$3))</f>
        <v>3.9165722796764356E-2</v>
      </c>
      <c r="P106" s="73">
        <f>VLOOKUP($F106,Assumptions!$A$23:$B$27,2,FALSE)*Assumptions!$B$4</f>
        <v>0.2</v>
      </c>
      <c r="Q106" s="74">
        <f t="shared" si="2"/>
        <v>102757.38384506192</v>
      </c>
      <c r="R106" s="75" t="str">
        <f>IF($O106&lt;Assumptions!$B$17,"A",IF($O106&lt;Assumptions!$B$18,"B",IF($O106&lt;Assumptions!$B$19,"C",IF($O106&lt;Assumptions!$B$20,"D","E"))))</f>
        <v>B</v>
      </c>
      <c r="S106" s="75">
        <f t="shared" si="3"/>
        <v>0</v>
      </c>
    </row>
    <row r="107" spans="1:19" ht="17.399999999999999" x14ac:dyDescent="0.3">
      <c r="A107" s="39" t="s">
        <v>155</v>
      </c>
      <c r="B107" s="62" t="s">
        <v>66</v>
      </c>
      <c r="C107" s="91" t="s">
        <v>144</v>
      </c>
      <c r="D107" s="91" t="s">
        <v>34</v>
      </c>
      <c r="E107" s="92" t="s">
        <v>31</v>
      </c>
      <c r="F107" s="92" t="s">
        <v>24</v>
      </c>
      <c r="G107" s="93">
        <v>44143</v>
      </c>
      <c r="H107" s="94">
        <v>45962</v>
      </c>
      <c r="I107" s="69">
        <v>12778947.720000001</v>
      </c>
      <c r="J107" s="70">
        <v>0</v>
      </c>
      <c r="K107" s="71">
        <v>1.0449999999999999</v>
      </c>
      <c r="L107" s="70">
        <v>0</v>
      </c>
      <c r="M107" s="71">
        <v>0.82499999999999996</v>
      </c>
      <c r="N107" s="72"/>
      <c r="O107" s="73">
        <f>MIN(1,MAX(0,(1/(1+EXP(-(Assumptions!$B$5 + Assumptions!$B$6*$N107))))*Assumptions!$B$3))</f>
        <v>3.9165722796764356E-2</v>
      </c>
      <c r="P107" s="73">
        <f>VLOOKUP($F107,Assumptions!$A$23:$B$27,2,FALSE)*Assumptions!$B$4</f>
        <v>0.2</v>
      </c>
      <c r="Q107" s="74">
        <f t="shared" si="2"/>
        <v>100099.34480717279</v>
      </c>
      <c r="R107" s="75" t="str">
        <f>IF($O107&lt;Assumptions!$B$17,"A",IF($O107&lt;Assumptions!$B$18,"B",IF($O107&lt;Assumptions!$B$19,"C",IF($O107&lt;Assumptions!$B$20,"D","E"))))</f>
        <v>B</v>
      </c>
      <c r="S107" s="75">
        <f t="shared" si="3"/>
        <v>0</v>
      </c>
    </row>
    <row r="108" spans="1:19" ht="17.399999999999999" x14ac:dyDescent="0.3">
      <c r="A108" s="39" t="s">
        <v>155</v>
      </c>
      <c r="B108" s="62" t="s">
        <v>66</v>
      </c>
      <c r="C108" s="91" t="s">
        <v>144</v>
      </c>
      <c r="D108" s="91" t="s">
        <v>34</v>
      </c>
      <c r="E108" s="92" t="s">
        <v>31</v>
      </c>
      <c r="F108" s="92" t="s">
        <v>24</v>
      </c>
      <c r="G108" s="93">
        <v>44143</v>
      </c>
      <c r="H108" s="94">
        <v>45992</v>
      </c>
      <c r="I108" s="69">
        <v>12496875.42</v>
      </c>
      <c r="J108" s="70">
        <v>35</v>
      </c>
      <c r="K108" s="71">
        <v>0.46</v>
      </c>
      <c r="L108" s="70">
        <v>0</v>
      </c>
      <c r="M108" s="71">
        <v>0.82499999999999996</v>
      </c>
      <c r="N108" s="72"/>
      <c r="O108" s="73">
        <f>MIN(1,MAX(0,(1/(1+EXP(-(Assumptions!$B$5 + Assumptions!$B$6*$N108))))*Assumptions!$B$3))</f>
        <v>3.9165722796764356E-2</v>
      </c>
      <c r="P108" s="73">
        <f>VLOOKUP($F108,Assumptions!$A$23:$B$27,2,FALSE)*Assumptions!$B$4</f>
        <v>0.2</v>
      </c>
      <c r="Q108" s="74">
        <f t="shared" si="2"/>
        <v>97889.831705083634</v>
      </c>
      <c r="R108" s="75" t="str">
        <f>IF($O108&lt;Assumptions!$B$17,"A",IF($O108&lt;Assumptions!$B$18,"B",IF($O108&lt;Assumptions!$B$19,"C",IF($O108&lt;Assumptions!$B$20,"D","E"))))</f>
        <v>B</v>
      </c>
      <c r="S108" s="75">
        <f t="shared" si="3"/>
        <v>0</v>
      </c>
    </row>
    <row r="109" spans="1:19" ht="17.399999999999999" x14ac:dyDescent="0.3">
      <c r="A109" s="39" t="s">
        <v>158</v>
      </c>
      <c r="B109" s="62" t="s">
        <v>50</v>
      </c>
      <c r="C109" s="91" t="s">
        <v>144</v>
      </c>
      <c r="D109" s="91" t="s">
        <v>22</v>
      </c>
      <c r="E109" s="92" t="s">
        <v>49</v>
      </c>
      <c r="F109" s="92" t="s">
        <v>40</v>
      </c>
      <c r="G109" s="93">
        <v>45987</v>
      </c>
      <c r="H109" s="94">
        <v>45962</v>
      </c>
      <c r="I109" s="69">
        <v>8351063.5899999999</v>
      </c>
      <c r="J109" s="70">
        <v>0</v>
      </c>
      <c r="K109" s="71">
        <v>1.0760000000000001</v>
      </c>
      <c r="L109" s="70">
        <v>0</v>
      </c>
      <c r="M109" s="71">
        <v>0.97099999999999997</v>
      </c>
      <c r="N109" s="72"/>
      <c r="O109" s="73">
        <f>MIN(1,MAX(0,(1/(1+EXP(-(Assumptions!$B$5 + Assumptions!$B$6*$N109))))*Assumptions!$B$3))</f>
        <v>3.9165722796764356E-2</v>
      </c>
      <c r="P109" s="73">
        <f>VLOOKUP($F109,Assumptions!$A$23:$B$27,2,FALSE)*Assumptions!$B$4</f>
        <v>0.7</v>
      </c>
      <c r="Q109" s="74">
        <f t="shared" si="2"/>
        <v>228952.80913686423</v>
      </c>
      <c r="R109" s="75" t="str">
        <f>IF($O109&lt;Assumptions!$B$17,"A",IF($O109&lt;Assumptions!$B$18,"B",IF($O109&lt;Assumptions!$B$19,"C",IF($O109&lt;Assumptions!$B$20,"D","E"))))</f>
        <v>B</v>
      </c>
      <c r="S109" s="75">
        <f t="shared" si="3"/>
        <v>0</v>
      </c>
    </row>
    <row r="110" spans="1:19" ht="17.399999999999999" x14ac:dyDescent="0.3">
      <c r="A110" s="39" t="s">
        <v>158</v>
      </c>
      <c r="B110" s="62" t="s">
        <v>50</v>
      </c>
      <c r="C110" s="91" t="s">
        <v>144</v>
      </c>
      <c r="D110" s="91" t="s">
        <v>22</v>
      </c>
      <c r="E110" s="92" t="s">
        <v>49</v>
      </c>
      <c r="F110" s="92" t="s">
        <v>40</v>
      </c>
      <c r="G110" s="93">
        <v>45987</v>
      </c>
      <c r="H110" s="94">
        <v>45992</v>
      </c>
      <c r="I110" s="69">
        <v>8148858.2400000002</v>
      </c>
      <c r="J110" s="70">
        <v>0</v>
      </c>
      <c r="K110" s="71">
        <v>1.1100000000000001</v>
      </c>
      <c r="L110" s="70">
        <v>0</v>
      </c>
      <c r="M110" s="71">
        <v>0.97099999999999997</v>
      </c>
      <c r="N110" s="72"/>
      <c r="O110" s="73">
        <f>MIN(1,MAX(0,(1/(1+EXP(-(Assumptions!$B$5 + Assumptions!$B$6*$N110))))*Assumptions!$B$3))</f>
        <v>3.9165722796764356E-2</v>
      </c>
      <c r="P110" s="73">
        <f>VLOOKUP($F110,Assumptions!$A$23:$B$27,2,FALSE)*Assumptions!$B$4</f>
        <v>0.7</v>
      </c>
      <c r="Q110" s="74">
        <f t="shared" si="2"/>
        <v>223409.14605657835</v>
      </c>
      <c r="R110" s="75" t="str">
        <f>IF($O110&lt;Assumptions!$B$17,"A",IF($O110&lt;Assumptions!$B$18,"B",IF($O110&lt;Assumptions!$B$19,"C",IF($O110&lt;Assumptions!$B$20,"D","E"))))</f>
        <v>B</v>
      </c>
      <c r="S110" s="75">
        <f t="shared" si="3"/>
        <v>0</v>
      </c>
    </row>
    <row r="111" spans="1:19" ht="17.399999999999999" x14ac:dyDescent="0.3">
      <c r="A111" s="39" t="s">
        <v>161</v>
      </c>
      <c r="B111" s="62" t="s">
        <v>37</v>
      </c>
      <c r="C111" s="91" t="s">
        <v>135</v>
      </c>
      <c r="D111" s="91" t="s">
        <v>34</v>
      </c>
      <c r="E111" s="92" t="s">
        <v>49</v>
      </c>
      <c r="F111" s="92" t="s">
        <v>28</v>
      </c>
      <c r="G111" s="93">
        <v>44930</v>
      </c>
      <c r="H111" s="94">
        <v>45658</v>
      </c>
      <c r="I111" s="69">
        <v>899677.96</v>
      </c>
      <c r="J111" s="70">
        <v>0</v>
      </c>
      <c r="K111" s="71">
        <v>0.96299999999999997</v>
      </c>
      <c r="L111" s="70">
        <v>0</v>
      </c>
      <c r="M111" s="71">
        <v>0.81699999999999995</v>
      </c>
      <c r="N111" s="72"/>
      <c r="O111" s="73">
        <f>MIN(1,MAX(0,(1/(1+EXP(-(Assumptions!$B$5 + Assumptions!$B$6*$N111))))*Assumptions!$B$3))</f>
        <v>3.9165722796764356E-2</v>
      </c>
      <c r="P111" s="73">
        <f>VLOOKUP($F111,Assumptions!$A$23:$B$27,2,FALSE)*Assumptions!$B$4</f>
        <v>0.35</v>
      </c>
      <c r="Q111" s="74">
        <f t="shared" si="2"/>
        <v>12332.788155701457</v>
      </c>
      <c r="R111" s="75" t="str">
        <f>IF($O111&lt;Assumptions!$B$17,"A",IF($O111&lt;Assumptions!$B$18,"B",IF($O111&lt;Assumptions!$B$19,"C",IF($O111&lt;Assumptions!$B$20,"D","E"))))</f>
        <v>B</v>
      </c>
      <c r="S111" s="75">
        <f t="shared" si="3"/>
        <v>0</v>
      </c>
    </row>
    <row r="112" spans="1:19" ht="17.399999999999999" x14ac:dyDescent="0.3">
      <c r="A112" s="39" t="s">
        <v>161</v>
      </c>
      <c r="B112" s="62" t="s">
        <v>37</v>
      </c>
      <c r="C112" s="91" t="s">
        <v>135</v>
      </c>
      <c r="D112" s="91" t="s">
        <v>34</v>
      </c>
      <c r="E112" s="92" t="s">
        <v>49</v>
      </c>
      <c r="F112" s="92" t="s">
        <v>28</v>
      </c>
      <c r="G112" s="93">
        <v>44930</v>
      </c>
      <c r="H112" s="94">
        <v>45689</v>
      </c>
      <c r="I112" s="69">
        <v>873074.19</v>
      </c>
      <c r="J112" s="70">
        <v>0</v>
      </c>
      <c r="K112" s="71">
        <v>1.0289999999999999</v>
      </c>
      <c r="L112" s="70">
        <v>0</v>
      </c>
      <c r="M112" s="71">
        <v>0.81699999999999995</v>
      </c>
      <c r="N112" s="72"/>
      <c r="O112" s="73">
        <f>MIN(1,MAX(0,(1/(1+EXP(-(Assumptions!$B$5 + Assumptions!$B$6*$N112))))*Assumptions!$B$3))</f>
        <v>3.9165722796764356E-2</v>
      </c>
      <c r="P112" s="73">
        <f>VLOOKUP($F112,Assumptions!$A$23:$B$27,2,FALSE)*Assumptions!$B$4</f>
        <v>0.35</v>
      </c>
      <c r="Q112" s="74">
        <f t="shared" si="2"/>
        <v>11968.103597292349</v>
      </c>
      <c r="R112" s="75" t="str">
        <f>IF($O112&lt;Assumptions!$B$17,"A",IF($O112&lt;Assumptions!$B$18,"B",IF($O112&lt;Assumptions!$B$19,"C",IF($O112&lt;Assumptions!$B$20,"D","E"))))</f>
        <v>B</v>
      </c>
      <c r="S112" s="75">
        <f t="shared" si="3"/>
        <v>0</v>
      </c>
    </row>
    <row r="113" spans="1:19" ht="17.399999999999999" x14ac:dyDescent="0.3">
      <c r="A113" s="39" t="s">
        <v>161</v>
      </c>
      <c r="B113" s="62" t="s">
        <v>37</v>
      </c>
      <c r="C113" s="91" t="s">
        <v>135</v>
      </c>
      <c r="D113" s="91" t="s">
        <v>34</v>
      </c>
      <c r="E113" s="92" t="s">
        <v>49</v>
      </c>
      <c r="F113" s="92" t="s">
        <v>28</v>
      </c>
      <c r="G113" s="93">
        <v>44930</v>
      </c>
      <c r="H113" s="94">
        <v>45717</v>
      </c>
      <c r="I113" s="69">
        <v>844358.8</v>
      </c>
      <c r="J113" s="70">
        <v>0</v>
      </c>
      <c r="K113" s="71">
        <v>0.999</v>
      </c>
      <c r="L113" s="70">
        <v>0</v>
      </c>
      <c r="M113" s="71">
        <v>0.81699999999999995</v>
      </c>
      <c r="N113" s="72"/>
      <c r="O113" s="73">
        <f>MIN(1,MAX(0,(1/(1+EXP(-(Assumptions!$B$5 + Assumptions!$B$6*$N113))))*Assumptions!$B$3))</f>
        <v>3.9165722796764356E-2</v>
      </c>
      <c r="P113" s="73">
        <f>VLOOKUP($F113,Assumptions!$A$23:$B$27,2,FALSE)*Assumptions!$B$4</f>
        <v>0.35</v>
      </c>
      <c r="Q113" s="74">
        <f t="shared" si="2"/>
        <v>11574.472945633008</v>
      </c>
      <c r="R113" s="75" t="str">
        <f>IF($O113&lt;Assumptions!$B$17,"A",IF($O113&lt;Assumptions!$B$18,"B",IF($O113&lt;Assumptions!$B$19,"C",IF($O113&lt;Assumptions!$B$20,"D","E"))))</f>
        <v>B</v>
      </c>
      <c r="S113" s="75">
        <f t="shared" si="3"/>
        <v>0</v>
      </c>
    </row>
    <row r="114" spans="1:19" ht="17.399999999999999" x14ac:dyDescent="0.3">
      <c r="A114" s="39" t="s">
        <v>161</v>
      </c>
      <c r="B114" s="62" t="s">
        <v>37</v>
      </c>
      <c r="C114" s="91" t="s">
        <v>135</v>
      </c>
      <c r="D114" s="91" t="s">
        <v>34</v>
      </c>
      <c r="E114" s="92" t="s">
        <v>49</v>
      </c>
      <c r="F114" s="92" t="s">
        <v>28</v>
      </c>
      <c r="G114" s="93">
        <v>44930</v>
      </c>
      <c r="H114" s="94">
        <v>45748</v>
      </c>
      <c r="I114" s="69">
        <v>822291.04</v>
      </c>
      <c r="J114" s="70">
        <v>0</v>
      </c>
      <c r="K114" s="71">
        <v>1.127</v>
      </c>
      <c r="L114" s="70">
        <v>0</v>
      </c>
      <c r="M114" s="71">
        <v>0.81699999999999995</v>
      </c>
      <c r="N114" s="72"/>
      <c r="O114" s="73">
        <f>MIN(1,MAX(0,(1/(1+EXP(-(Assumptions!$B$5 + Assumptions!$B$6*$N114))))*Assumptions!$B$3))</f>
        <v>3.9165722796764356E-2</v>
      </c>
      <c r="P114" s="73">
        <f>VLOOKUP($F114,Assumptions!$A$23:$B$27,2,FALSE)*Assumptions!$B$4</f>
        <v>0.35</v>
      </c>
      <c r="Q114" s="74">
        <f t="shared" si="2"/>
        <v>11271.968025816075</v>
      </c>
      <c r="R114" s="75" t="str">
        <f>IF($O114&lt;Assumptions!$B$17,"A",IF($O114&lt;Assumptions!$B$18,"B",IF($O114&lt;Assumptions!$B$19,"C",IF($O114&lt;Assumptions!$B$20,"D","E"))))</f>
        <v>B</v>
      </c>
      <c r="S114" s="75">
        <f t="shared" si="3"/>
        <v>0</v>
      </c>
    </row>
    <row r="115" spans="1:19" ht="17.399999999999999" x14ac:dyDescent="0.3">
      <c r="A115" s="39" t="s">
        <v>161</v>
      </c>
      <c r="B115" s="62" t="s">
        <v>37</v>
      </c>
      <c r="C115" s="91" t="s">
        <v>135</v>
      </c>
      <c r="D115" s="91" t="s">
        <v>34</v>
      </c>
      <c r="E115" s="92" t="s">
        <v>49</v>
      </c>
      <c r="F115" s="92" t="s">
        <v>28</v>
      </c>
      <c r="G115" s="93">
        <v>44930</v>
      </c>
      <c r="H115" s="94">
        <v>45778</v>
      </c>
      <c r="I115" s="69">
        <v>796616</v>
      </c>
      <c r="J115" s="70">
        <v>0</v>
      </c>
      <c r="K115" s="71">
        <v>1.101</v>
      </c>
      <c r="L115" s="70">
        <v>0</v>
      </c>
      <c r="M115" s="71">
        <v>0.81699999999999995</v>
      </c>
      <c r="N115" s="72"/>
      <c r="O115" s="73">
        <f>MIN(1,MAX(0,(1/(1+EXP(-(Assumptions!$B$5 + Assumptions!$B$6*$N115))))*Assumptions!$B$3))</f>
        <v>3.9165722796764356E-2</v>
      </c>
      <c r="P115" s="73">
        <f>VLOOKUP($F115,Assumptions!$A$23:$B$27,2,FALSE)*Assumptions!$B$4</f>
        <v>0.35</v>
      </c>
      <c r="Q115" s="74">
        <f t="shared" si="2"/>
        <v>10920.014501013531</v>
      </c>
      <c r="R115" s="75" t="str">
        <f>IF($O115&lt;Assumptions!$B$17,"A",IF($O115&lt;Assumptions!$B$18,"B",IF($O115&lt;Assumptions!$B$19,"C",IF($O115&lt;Assumptions!$B$20,"D","E"))))</f>
        <v>B</v>
      </c>
      <c r="S115" s="75">
        <f t="shared" si="3"/>
        <v>0</v>
      </c>
    </row>
    <row r="116" spans="1:19" ht="17.399999999999999" x14ac:dyDescent="0.3">
      <c r="A116" s="39" t="s">
        <v>161</v>
      </c>
      <c r="B116" s="62" t="s">
        <v>37</v>
      </c>
      <c r="C116" s="91" t="s">
        <v>135</v>
      </c>
      <c r="D116" s="91" t="s">
        <v>34</v>
      </c>
      <c r="E116" s="92" t="s">
        <v>49</v>
      </c>
      <c r="F116" s="92" t="s">
        <v>28</v>
      </c>
      <c r="G116" s="93">
        <v>44930</v>
      </c>
      <c r="H116" s="94">
        <v>45809</v>
      </c>
      <c r="I116" s="69">
        <v>773782.59</v>
      </c>
      <c r="J116" s="70">
        <v>0</v>
      </c>
      <c r="K116" s="71">
        <v>1.0229999999999999</v>
      </c>
      <c r="L116" s="70">
        <v>0</v>
      </c>
      <c r="M116" s="71">
        <v>0.81699999999999995</v>
      </c>
      <c r="N116" s="72"/>
      <c r="O116" s="73">
        <f>MIN(1,MAX(0,(1/(1+EXP(-(Assumptions!$B$5 + Assumptions!$B$6*$N116))))*Assumptions!$B$3))</f>
        <v>3.9165722796764356E-2</v>
      </c>
      <c r="P116" s="73">
        <f>VLOOKUP($F116,Assumptions!$A$23:$B$27,2,FALSE)*Assumptions!$B$4</f>
        <v>0.35</v>
      </c>
      <c r="Q116" s="74">
        <f t="shared" si="2"/>
        <v>10607.014048715828</v>
      </c>
      <c r="R116" s="75" t="str">
        <f>IF($O116&lt;Assumptions!$B$17,"A",IF($O116&lt;Assumptions!$B$18,"B",IF($O116&lt;Assumptions!$B$19,"C",IF($O116&lt;Assumptions!$B$20,"D","E"))))</f>
        <v>B</v>
      </c>
      <c r="S116" s="75">
        <f t="shared" si="3"/>
        <v>0</v>
      </c>
    </row>
    <row r="117" spans="1:19" ht="17.399999999999999" x14ac:dyDescent="0.3">
      <c r="A117" s="39" t="s">
        <v>161</v>
      </c>
      <c r="B117" s="62" t="s">
        <v>37</v>
      </c>
      <c r="C117" s="91" t="s">
        <v>135</v>
      </c>
      <c r="D117" s="91" t="s">
        <v>34</v>
      </c>
      <c r="E117" s="92" t="s">
        <v>49</v>
      </c>
      <c r="F117" s="92" t="s">
        <v>28</v>
      </c>
      <c r="G117" s="93">
        <v>44930</v>
      </c>
      <c r="H117" s="94">
        <v>45839</v>
      </c>
      <c r="I117" s="69">
        <v>752016.55</v>
      </c>
      <c r="J117" s="70">
        <v>0</v>
      </c>
      <c r="K117" s="71">
        <v>1.046</v>
      </c>
      <c r="L117" s="70">
        <v>0</v>
      </c>
      <c r="M117" s="71">
        <v>0.81699999999999995</v>
      </c>
      <c r="N117" s="72"/>
      <c r="O117" s="73">
        <f>MIN(1,MAX(0,(1/(1+EXP(-(Assumptions!$B$5 + Assumptions!$B$6*$N117))))*Assumptions!$B$3))</f>
        <v>3.9165722796764356E-2</v>
      </c>
      <c r="P117" s="73">
        <f>VLOOKUP($F117,Assumptions!$A$23:$B$27,2,FALSE)*Assumptions!$B$4</f>
        <v>0.35</v>
      </c>
      <c r="Q117" s="74">
        <f t="shared" si="2"/>
        <v>10308.645107557679</v>
      </c>
      <c r="R117" s="75" t="str">
        <f>IF($O117&lt;Assumptions!$B$17,"A",IF($O117&lt;Assumptions!$B$18,"B",IF($O117&lt;Assumptions!$B$19,"C",IF($O117&lt;Assumptions!$B$20,"D","E"))))</f>
        <v>B</v>
      </c>
      <c r="S117" s="75">
        <f t="shared" si="3"/>
        <v>0</v>
      </c>
    </row>
    <row r="118" spans="1:19" ht="17.399999999999999" x14ac:dyDescent="0.3">
      <c r="A118" s="39" t="s">
        <v>161</v>
      </c>
      <c r="B118" s="62" t="s">
        <v>37</v>
      </c>
      <c r="C118" s="91" t="s">
        <v>135</v>
      </c>
      <c r="D118" s="91" t="s">
        <v>34</v>
      </c>
      <c r="E118" s="92" t="s">
        <v>49</v>
      </c>
      <c r="F118" s="92" t="s">
        <v>28</v>
      </c>
      <c r="G118" s="93">
        <v>44930</v>
      </c>
      <c r="H118" s="94">
        <v>45870</v>
      </c>
      <c r="I118" s="69">
        <v>728344.05</v>
      </c>
      <c r="J118" s="70">
        <v>0</v>
      </c>
      <c r="K118" s="71">
        <v>1.042</v>
      </c>
      <c r="L118" s="70">
        <v>0</v>
      </c>
      <c r="M118" s="71">
        <v>0.81699999999999995</v>
      </c>
      <c r="N118" s="72"/>
      <c r="O118" s="73">
        <f>MIN(1,MAX(0,(1/(1+EXP(-(Assumptions!$B$5 + Assumptions!$B$6*$N118))))*Assumptions!$B$3))</f>
        <v>3.9165722796764356E-2</v>
      </c>
      <c r="P118" s="73">
        <f>VLOOKUP($F118,Assumptions!$A$23:$B$27,2,FALSE)*Assumptions!$B$4</f>
        <v>0.35</v>
      </c>
      <c r="Q118" s="74">
        <f t="shared" si="2"/>
        <v>9984.1424070404373</v>
      </c>
      <c r="R118" s="75" t="str">
        <f>IF($O118&lt;Assumptions!$B$17,"A",IF($O118&lt;Assumptions!$B$18,"B",IF($O118&lt;Assumptions!$B$19,"C",IF($O118&lt;Assumptions!$B$20,"D","E"))))</f>
        <v>B</v>
      </c>
      <c r="S118" s="75">
        <f t="shared" si="3"/>
        <v>0</v>
      </c>
    </row>
    <row r="119" spans="1:19" ht="17.399999999999999" x14ac:dyDescent="0.3">
      <c r="A119" s="39" t="s">
        <v>161</v>
      </c>
      <c r="B119" s="62" t="s">
        <v>37</v>
      </c>
      <c r="C119" s="91" t="s">
        <v>135</v>
      </c>
      <c r="D119" s="91" t="s">
        <v>34</v>
      </c>
      <c r="E119" s="92" t="s">
        <v>49</v>
      </c>
      <c r="F119" s="92" t="s">
        <v>28</v>
      </c>
      <c r="G119" s="93">
        <v>44930</v>
      </c>
      <c r="H119" s="94">
        <v>45901</v>
      </c>
      <c r="I119" s="69">
        <v>707547.39</v>
      </c>
      <c r="J119" s="70">
        <v>0</v>
      </c>
      <c r="K119" s="71">
        <v>0.98399999999999999</v>
      </c>
      <c r="L119" s="70">
        <v>0</v>
      </c>
      <c r="M119" s="71">
        <v>0.81699999999999995</v>
      </c>
      <c r="N119" s="72"/>
      <c r="O119" s="73">
        <f>MIN(1,MAX(0,(1/(1+EXP(-(Assumptions!$B$5 + Assumptions!$B$6*$N119))))*Assumptions!$B$3))</f>
        <v>3.9165722796764356E-2</v>
      </c>
      <c r="P119" s="73">
        <f>VLOOKUP($F119,Assumptions!$A$23:$B$27,2,FALSE)*Assumptions!$B$4</f>
        <v>0.35</v>
      </c>
      <c r="Q119" s="74">
        <f t="shared" si="2"/>
        <v>9699.0617298099405</v>
      </c>
      <c r="R119" s="75" t="str">
        <f>IF($O119&lt;Assumptions!$B$17,"A",IF($O119&lt;Assumptions!$B$18,"B",IF($O119&lt;Assumptions!$B$19,"C",IF($O119&lt;Assumptions!$B$20,"D","E"))))</f>
        <v>B</v>
      </c>
      <c r="S119" s="75">
        <f t="shared" si="3"/>
        <v>0</v>
      </c>
    </row>
    <row r="120" spans="1:19" ht="17.399999999999999" x14ac:dyDescent="0.3">
      <c r="A120" s="39" t="s">
        <v>161</v>
      </c>
      <c r="B120" s="62" t="s">
        <v>37</v>
      </c>
      <c r="C120" s="91" t="s">
        <v>135</v>
      </c>
      <c r="D120" s="91" t="s">
        <v>34</v>
      </c>
      <c r="E120" s="92" t="s">
        <v>49</v>
      </c>
      <c r="F120" s="92" t="s">
        <v>28</v>
      </c>
      <c r="G120" s="93">
        <v>44930</v>
      </c>
      <c r="H120" s="94">
        <v>45931</v>
      </c>
      <c r="I120" s="69">
        <v>685721.57</v>
      </c>
      <c r="J120" s="70">
        <v>0</v>
      </c>
      <c r="K120" s="71">
        <v>1.0169999999999999</v>
      </c>
      <c r="L120" s="70">
        <v>0</v>
      </c>
      <c r="M120" s="71">
        <v>0.81699999999999995</v>
      </c>
      <c r="N120" s="72"/>
      <c r="O120" s="73">
        <f>MIN(1,MAX(0,(1/(1+EXP(-(Assumptions!$B$5 + Assumptions!$B$6*$N120))))*Assumptions!$B$3))</f>
        <v>3.9165722796764356E-2</v>
      </c>
      <c r="P120" s="73">
        <f>VLOOKUP($F120,Assumptions!$A$23:$B$27,2,FALSE)*Assumptions!$B$4</f>
        <v>0.35</v>
      </c>
      <c r="Q120" s="74">
        <f t="shared" si="2"/>
        <v>9399.8733242337148</v>
      </c>
      <c r="R120" s="75" t="str">
        <f>IF($O120&lt;Assumptions!$B$17,"A",IF($O120&lt;Assumptions!$B$18,"B",IF($O120&lt;Assumptions!$B$19,"C",IF($O120&lt;Assumptions!$B$20,"D","E"))))</f>
        <v>B</v>
      </c>
      <c r="S120" s="75">
        <f t="shared" si="3"/>
        <v>0</v>
      </c>
    </row>
    <row r="121" spans="1:19" ht="17.399999999999999" x14ac:dyDescent="0.3">
      <c r="A121" s="39" t="s">
        <v>161</v>
      </c>
      <c r="B121" s="62" t="s">
        <v>37</v>
      </c>
      <c r="C121" s="91" t="s">
        <v>135</v>
      </c>
      <c r="D121" s="91" t="s">
        <v>34</v>
      </c>
      <c r="E121" s="92" t="s">
        <v>49</v>
      </c>
      <c r="F121" s="92" t="s">
        <v>28</v>
      </c>
      <c r="G121" s="93">
        <v>44930</v>
      </c>
      <c r="H121" s="94">
        <v>45962</v>
      </c>
      <c r="I121" s="69">
        <v>664140.09</v>
      </c>
      <c r="J121" s="70">
        <v>0</v>
      </c>
      <c r="K121" s="71">
        <v>0.95099999999999996</v>
      </c>
      <c r="L121" s="70">
        <v>0</v>
      </c>
      <c r="M121" s="71">
        <v>0.81699999999999995</v>
      </c>
      <c r="N121" s="72"/>
      <c r="O121" s="73">
        <f>MIN(1,MAX(0,(1/(1+EXP(-(Assumptions!$B$5 + Assumptions!$B$6*$N121))))*Assumptions!$B$3))</f>
        <v>3.9165722796764356E-2</v>
      </c>
      <c r="P121" s="73">
        <f>VLOOKUP($F121,Assumptions!$A$23:$B$27,2,FALSE)*Assumptions!$B$4</f>
        <v>0.35</v>
      </c>
      <c r="Q121" s="74">
        <f t="shared" si="2"/>
        <v>9104.0343321053442</v>
      </c>
      <c r="R121" s="75" t="str">
        <f>IF($O121&lt;Assumptions!$B$17,"A",IF($O121&lt;Assumptions!$B$18,"B",IF($O121&lt;Assumptions!$B$19,"C",IF($O121&lt;Assumptions!$B$20,"D","E"))))</f>
        <v>B</v>
      </c>
      <c r="S121" s="75">
        <f t="shared" si="3"/>
        <v>0</v>
      </c>
    </row>
    <row r="122" spans="1:19" ht="17.399999999999999" x14ac:dyDescent="0.3">
      <c r="A122" s="39" t="s">
        <v>161</v>
      </c>
      <c r="B122" s="62" t="s">
        <v>37</v>
      </c>
      <c r="C122" s="91" t="s">
        <v>135</v>
      </c>
      <c r="D122" s="91" t="s">
        <v>34</v>
      </c>
      <c r="E122" s="92" t="s">
        <v>49</v>
      </c>
      <c r="F122" s="92" t="s">
        <v>28</v>
      </c>
      <c r="G122" s="93">
        <v>44930</v>
      </c>
      <c r="H122" s="94">
        <v>45992</v>
      </c>
      <c r="I122" s="69">
        <v>643983.99</v>
      </c>
      <c r="J122" s="70">
        <v>0</v>
      </c>
      <c r="K122" s="71">
        <v>1.0880000000000001</v>
      </c>
      <c r="L122" s="70">
        <v>0</v>
      </c>
      <c r="M122" s="71">
        <v>0.81699999999999995</v>
      </c>
      <c r="N122" s="72"/>
      <c r="O122" s="73">
        <f>MIN(1,MAX(0,(1/(1+EXP(-(Assumptions!$B$5 + Assumptions!$B$6*$N122))))*Assumptions!$B$3))</f>
        <v>3.9165722796764356E-2</v>
      </c>
      <c r="P122" s="73">
        <f>VLOOKUP($F122,Assumptions!$A$23:$B$27,2,FALSE)*Assumptions!$B$4</f>
        <v>0.35</v>
      </c>
      <c r="Q122" s="74">
        <f t="shared" si="2"/>
        <v>8827.7344532629941</v>
      </c>
      <c r="R122" s="75" t="str">
        <f>IF($O122&lt;Assumptions!$B$17,"A",IF($O122&lt;Assumptions!$B$18,"B",IF($O122&lt;Assumptions!$B$19,"C",IF($O122&lt;Assumptions!$B$20,"D","E"))))</f>
        <v>B</v>
      </c>
      <c r="S122" s="75">
        <f t="shared" si="3"/>
        <v>0</v>
      </c>
    </row>
    <row r="123" spans="1:19" ht="17.399999999999999" x14ac:dyDescent="0.3">
      <c r="A123" s="39" t="s">
        <v>164</v>
      </c>
      <c r="B123" s="62" t="s">
        <v>82</v>
      </c>
      <c r="C123" s="91" t="s">
        <v>135</v>
      </c>
      <c r="D123" s="91" t="s">
        <v>38</v>
      </c>
      <c r="E123" s="92" t="s">
        <v>43</v>
      </c>
      <c r="F123" s="92" t="s">
        <v>36</v>
      </c>
      <c r="G123" s="93">
        <v>43524</v>
      </c>
      <c r="H123" s="94">
        <v>45658</v>
      </c>
      <c r="I123" s="69">
        <v>4749079.01</v>
      </c>
      <c r="J123" s="70">
        <v>0</v>
      </c>
      <c r="K123" s="71">
        <v>0.96699999999999997</v>
      </c>
      <c r="L123" s="70">
        <v>0</v>
      </c>
      <c r="M123" s="71">
        <v>0.88800000000000001</v>
      </c>
      <c r="N123" s="72"/>
      <c r="O123" s="73">
        <f>MIN(1,MAX(0,(1/(1+EXP(-(Assumptions!$B$5 + Assumptions!$B$6*$N123))))*Assumptions!$B$3))</f>
        <v>3.9165722796764356E-2</v>
      </c>
      <c r="P123" s="73">
        <f>VLOOKUP($F123,Assumptions!$A$23:$B$27,2,FALSE)*Assumptions!$B$4</f>
        <v>0.55000000000000004</v>
      </c>
      <c r="Q123" s="74">
        <f t="shared" si="2"/>
        <v>102300.61162507565</v>
      </c>
      <c r="R123" s="75" t="str">
        <f>IF($O123&lt;Assumptions!$B$17,"A",IF($O123&lt;Assumptions!$B$18,"B",IF($O123&lt;Assumptions!$B$19,"C",IF($O123&lt;Assumptions!$B$20,"D","E"))))</f>
        <v>B</v>
      </c>
      <c r="S123" s="75">
        <f t="shared" si="3"/>
        <v>0</v>
      </c>
    </row>
    <row r="124" spans="1:19" ht="17.399999999999999" x14ac:dyDescent="0.3">
      <c r="A124" s="39" t="s">
        <v>164</v>
      </c>
      <c r="B124" s="62" t="s">
        <v>82</v>
      </c>
      <c r="C124" s="91" t="s">
        <v>135</v>
      </c>
      <c r="D124" s="91" t="s">
        <v>38</v>
      </c>
      <c r="E124" s="92" t="s">
        <v>43</v>
      </c>
      <c r="F124" s="92" t="s">
        <v>36</v>
      </c>
      <c r="G124" s="93">
        <v>43524</v>
      </c>
      <c r="H124" s="94">
        <v>45689</v>
      </c>
      <c r="I124" s="69">
        <v>4602624.8499999996</v>
      </c>
      <c r="J124" s="70">
        <v>0</v>
      </c>
      <c r="K124" s="71">
        <v>1.032</v>
      </c>
      <c r="L124" s="70">
        <v>0</v>
      </c>
      <c r="M124" s="71">
        <v>0.88800000000000001</v>
      </c>
      <c r="N124" s="72"/>
      <c r="O124" s="73">
        <f>MIN(1,MAX(0,(1/(1+EXP(-(Assumptions!$B$5 + Assumptions!$B$6*$N124))))*Assumptions!$B$3))</f>
        <v>3.9165722796764356E-2</v>
      </c>
      <c r="P124" s="73">
        <f>VLOOKUP($F124,Assumptions!$A$23:$B$27,2,FALSE)*Assumptions!$B$4</f>
        <v>0.55000000000000004</v>
      </c>
      <c r="Q124" s="74">
        <f t="shared" si="2"/>
        <v>99145.820956929529</v>
      </c>
      <c r="R124" s="75" t="str">
        <f>IF($O124&lt;Assumptions!$B$17,"A",IF($O124&lt;Assumptions!$B$18,"B",IF($O124&lt;Assumptions!$B$19,"C",IF($O124&lt;Assumptions!$B$20,"D","E"))))</f>
        <v>B</v>
      </c>
      <c r="S124" s="75">
        <f t="shared" si="3"/>
        <v>0</v>
      </c>
    </row>
    <row r="125" spans="1:19" ht="17.399999999999999" x14ac:dyDescent="0.3">
      <c r="A125" s="39" t="s">
        <v>164</v>
      </c>
      <c r="B125" s="62" t="s">
        <v>82</v>
      </c>
      <c r="C125" s="91" t="s">
        <v>135</v>
      </c>
      <c r="D125" s="91" t="s">
        <v>38</v>
      </c>
      <c r="E125" s="92" t="s">
        <v>43</v>
      </c>
      <c r="F125" s="92" t="s">
        <v>36</v>
      </c>
      <c r="G125" s="93">
        <v>43524</v>
      </c>
      <c r="H125" s="94">
        <v>45717</v>
      </c>
      <c r="I125" s="69">
        <v>4471188.5599999996</v>
      </c>
      <c r="J125" s="70">
        <v>0</v>
      </c>
      <c r="K125" s="71">
        <v>1.1399999999999999</v>
      </c>
      <c r="L125" s="70">
        <v>0</v>
      </c>
      <c r="M125" s="71">
        <v>0.88800000000000001</v>
      </c>
      <c r="N125" s="72"/>
      <c r="O125" s="73">
        <f>MIN(1,MAX(0,(1/(1+EXP(-(Assumptions!$B$5 + Assumptions!$B$6*$N125))))*Assumptions!$B$3))</f>
        <v>3.9165722796764356E-2</v>
      </c>
      <c r="P125" s="73">
        <f>VLOOKUP($F125,Assumptions!$A$23:$B$27,2,FALSE)*Assumptions!$B$4</f>
        <v>0.55000000000000004</v>
      </c>
      <c r="Q125" s="74">
        <f t="shared" si="2"/>
        <v>96314.532442163196</v>
      </c>
      <c r="R125" s="75" t="str">
        <f>IF($O125&lt;Assumptions!$B$17,"A",IF($O125&lt;Assumptions!$B$18,"B",IF($O125&lt;Assumptions!$B$19,"C",IF($O125&lt;Assumptions!$B$20,"D","E"))))</f>
        <v>B</v>
      </c>
      <c r="S125" s="75">
        <f t="shared" si="3"/>
        <v>0</v>
      </c>
    </row>
    <row r="126" spans="1:19" ht="17.399999999999999" x14ac:dyDescent="0.3">
      <c r="A126" s="39" t="s">
        <v>164</v>
      </c>
      <c r="B126" s="62" t="s">
        <v>82</v>
      </c>
      <c r="C126" s="91" t="s">
        <v>135</v>
      </c>
      <c r="D126" s="91" t="s">
        <v>38</v>
      </c>
      <c r="E126" s="92" t="s">
        <v>43</v>
      </c>
      <c r="F126" s="92" t="s">
        <v>36</v>
      </c>
      <c r="G126" s="93">
        <v>43524</v>
      </c>
      <c r="H126" s="94">
        <v>45748</v>
      </c>
      <c r="I126" s="69">
        <v>4330446.66</v>
      </c>
      <c r="J126" s="70">
        <v>0</v>
      </c>
      <c r="K126" s="71">
        <v>0.98299999999999998</v>
      </c>
      <c r="L126" s="70">
        <v>0</v>
      </c>
      <c r="M126" s="71">
        <v>0.88800000000000001</v>
      </c>
      <c r="N126" s="72"/>
      <c r="O126" s="73">
        <f>MIN(1,MAX(0,(1/(1+EXP(-(Assumptions!$B$5 + Assumptions!$B$6*$N126))))*Assumptions!$B$3))</f>
        <v>3.9165722796764356E-2</v>
      </c>
      <c r="P126" s="73">
        <f>VLOOKUP($F126,Assumptions!$A$23:$B$27,2,FALSE)*Assumptions!$B$4</f>
        <v>0.55000000000000004</v>
      </c>
      <c r="Q126" s="74">
        <f t="shared" si="2"/>
        <v>93282.790409453752</v>
      </c>
      <c r="R126" s="75" t="str">
        <f>IF($O126&lt;Assumptions!$B$17,"A",IF($O126&lt;Assumptions!$B$18,"B",IF($O126&lt;Assumptions!$B$19,"C",IF($O126&lt;Assumptions!$B$20,"D","E"))))</f>
        <v>B</v>
      </c>
      <c r="S126" s="75">
        <f t="shared" si="3"/>
        <v>0</v>
      </c>
    </row>
    <row r="127" spans="1:19" ht="17.399999999999999" x14ac:dyDescent="0.3">
      <c r="A127" s="39" t="s">
        <v>164</v>
      </c>
      <c r="B127" s="62" t="s">
        <v>82</v>
      </c>
      <c r="C127" s="91" t="s">
        <v>135</v>
      </c>
      <c r="D127" s="91" t="s">
        <v>38</v>
      </c>
      <c r="E127" s="92" t="s">
        <v>43</v>
      </c>
      <c r="F127" s="92" t="s">
        <v>36</v>
      </c>
      <c r="G127" s="93">
        <v>43524</v>
      </c>
      <c r="H127" s="94">
        <v>45778</v>
      </c>
      <c r="I127" s="69">
        <v>4194977.0199999996</v>
      </c>
      <c r="J127" s="70">
        <v>0</v>
      </c>
      <c r="K127" s="71">
        <v>0.96299999999999997</v>
      </c>
      <c r="L127" s="70">
        <v>0</v>
      </c>
      <c r="M127" s="71">
        <v>0.88800000000000001</v>
      </c>
      <c r="N127" s="72"/>
      <c r="O127" s="73">
        <f>MIN(1,MAX(0,(1/(1+EXP(-(Assumptions!$B$5 + Assumptions!$B$6*$N127))))*Assumptions!$B$3))</f>
        <v>3.9165722796764356E-2</v>
      </c>
      <c r="P127" s="73">
        <f>VLOOKUP($F127,Assumptions!$A$23:$B$27,2,FALSE)*Assumptions!$B$4</f>
        <v>0.55000000000000004</v>
      </c>
      <c r="Q127" s="74">
        <f t="shared" si="2"/>
        <v>90364.618907264143</v>
      </c>
      <c r="R127" s="75" t="str">
        <f>IF($O127&lt;Assumptions!$B$17,"A",IF($O127&lt;Assumptions!$B$18,"B",IF($O127&lt;Assumptions!$B$19,"C",IF($O127&lt;Assumptions!$B$20,"D","E"))))</f>
        <v>B</v>
      </c>
      <c r="S127" s="75">
        <f t="shared" si="3"/>
        <v>0</v>
      </c>
    </row>
    <row r="128" spans="1:19" ht="17.399999999999999" x14ac:dyDescent="0.3">
      <c r="A128" s="39" t="s">
        <v>164</v>
      </c>
      <c r="B128" s="62" t="s">
        <v>82</v>
      </c>
      <c r="C128" s="91" t="s">
        <v>135</v>
      </c>
      <c r="D128" s="91" t="s">
        <v>38</v>
      </c>
      <c r="E128" s="92" t="s">
        <v>43</v>
      </c>
      <c r="F128" s="92" t="s">
        <v>36</v>
      </c>
      <c r="G128" s="93">
        <v>43524</v>
      </c>
      <c r="H128" s="94">
        <v>45809</v>
      </c>
      <c r="I128" s="69">
        <v>4078472.78</v>
      </c>
      <c r="J128" s="70">
        <v>15</v>
      </c>
      <c r="K128" s="71">
        <v>0.96799999999999997</v>
      </c>
      <c r="L128" s="70">
        <v>0</v>
      </c>
      <c r="M128" s="71">
        <v>0.88800000000000001</v>
      </c>
      <c r="N128" s="72"/>
      <c r="O128" s="73">
        <f>MIN(1,MAX(0,(1/(1+EXP(-(Assumptions!$B$5 + Assumptions!$B$6*$N128))))*Assumptions!$B$3))</f>
        <v>3.9165722796764356E-2</v>
      </c>
      <c r="P128" s="73">
        <f>VLOOKUP($F128,Assumptions!$A$23:$B$27,2,FALSE)*Assumptions!$B$4</f>
        <v>0.55000000000000004</v>
      </c>
      <c r="Q128" s="74">
        <f t="shared" si="2"/>
        <v>87854.983884595902</v>
      </c>
      <c r="R128" s="75" t="str">
        <f>IF($O128&lt;Assumptions!$B$17,"A",IF($O128&lt;Assumptions!$B$18,"B",IF($O128&lt;Assumptions!$B$19,"C",IF($O128&lt;Assumptions!$B$20,"D","E"))))</f>
        <v>B</v>
      </c>
      <c r="S128" s="75">
        <f t="shared" si="3"/>
        <v>0</v>
      </c>
    </row>
    <row r="129" spans="1:19" ht="17.399999999999999" x14ac:dyDescent="0.3">
      <c r="A129" s="39" t="s">
        <v>164</v>
      </c>
      <c r="B129" s="62" t="s">
        <v>82</v>
      </c>
      <c r="C129" s="91" t="s">
        <v>135</v>
      </c>
      <c r="D129" s="91" t="s">
        <v>38</v>
      </c>
      <c r="E129" s="92" t="s">
        <v>43</v>
      </c>
      <c r="F129" s="92" t="s">
        <v>36</v>
      </c>
      <c r="G129" s="93">
        <v>43524</v>
      </c>
      <c r="H129" s="94">
        <v>45839</v>
      </c>
      <c r="I129" s="69">
        <v>3969279.54</v>
      </c>
      <c r="J129" s="70">
        <v>0</v>
      </c>
      <c r="K129" s="71">
        <v>1.014</v>
      </c>
      <c r="L129" s="70">
        <v>0</v>
      </c>
      <c r="M129" s="71">
        <v>0.88800000000000001</v>
      </c>
      <c r="N129" s="72"/>
      <c r="O129" s="73">
        <f>MIN(1,MAX(0,(1/(1+EXP(-(Assumptions!$B$5 + Assumptions!$B$6*$N129))))*Assumptions!$B$3))</f>
        <v>3.9165722796764356E-2</v>
      </c>
      <c r="P129" s="73">
        <f>VLOOKUP($F129,Assumptions!$A$23:$B$27,2,FALSE)*Assumptions!$B$4</f>
        <v>0.55000000000000004</v>
      </c>
      <c r="Q129" s="74">
        <f t="shared" ref="Q129:Q192" si="4">$I129*$O129*$P129</f>
        <v>85502.836191579583</v>
      </c>
      <c r="R129" s="75" t="str">
        <f>IF($O129&lt;Assumptions!$B$17,"A",IF($O129&lt;Assumptions!$B$18,"B",IF($O129&lt;Assumptions!$B$19,"C",IF($O129&lt;Assumptions!$B$20,"D","E"))))</f>
        <v>B</v>
      </c>
      <c r="S129" s="75">
        <f t="shared" ref="S129:S192" si="5">--($J129&gt;=180)</f>
        <v>0</v>
      </c>
    </row>
    <row r="130" spans="1:19" ht="17.399999999999999" x14ac:dyDescent="0.3">
      <c r="A130" s="39" t="s">
        <v>164</v>
      </c>
      <c r="B130" s="62" t="s">
        <v>82</v>
      </c>
      <c r="C130" s="91" t="s">
        <v>135</v>
      </c>
      <c r="D130" s="91" t="s">
        <v>38</v>
      </c>
      <c r="E130" s="92" t="s">
        <v>43</v>
      </c>
      <c r="F130" s="92" t="s">
        <v>36</v>
      </c>
      <c r="G130" s="93">
        <v>43524</v>
      </c>
      <c r="H130" s="94">
        <v>45870</v>
      </c>
      <c r="I130" s="69">
        <v>3852796.64</v>
      </c>
      <c r="J130" s="70">
        <v>0</v>
      </c>
      <c r="K130" s="71">
        <v>1.079</v>
      </c>
      <c r="L130" s="70">
        <v>0</v>
      </c>
      <c r="M130" s="71">
        <v>0.88800000000000001</v>
      </c>
      <c r="N130" s="72"/>
      <c r="O130" s="73">
        <f>MIN(1,MAX(0,(1/(1+EXP(-(Assumptions!$B$5 + Assumptions!$B$6*$N130))))*Assumptions!$B$3))</f>
        <v>3.9165722796764356E-2</v>
      </c>
      <c r="P130" s="73">
        <f>VLOOKUP($F130,Assumptions!$A$23:$B$27,2,FALSE)*Assumptions!$B$4</f>
        <v>0.55000000000000004</v>
      </c>
      <c r="Q130" s="74">
        <f t="shared" si="4"/>
        <v>82993.660856999821</v>
      </c>
      <c r="R130" s="75" t="str">
        <f>IF($O130&lt;Assumptions!$B$17,"A",IF($O130&lt;Assumptions!$B$18,"B",IF($O130&lt;Assumptions!$B$19,"C",IF($O130&lt;Assumptions!$B$20,"D","E"))))</f>
        <v>B</v>
      </c>
      <c r="S130" s="75">
        <f t="shared" si="5"/>
        <v>0</v>
      </c>
    </row>
    <row r="131" spans="1:19" ht="17.399999999999999" x14ac:dyDescent="0.3">
      <c r="A131" s="39" t="s">
        <v>164</v>
      </c>
      <c r="B131" s="62" t="s">
        <v>82</v>
      </c>
      <c r="C131" s="91" t="s">
        <v>135</v>
      </c>
      <c r="D131" s="91" t="s">
        <v>38</v>
      </c>
      <c r="E131" s="92" t="s">
        <v>43</v>
      </c>
      <c r="F131" s="92" t="s">
        <v>36</v>
      </c>
      <c r="G131" s="93">
        <v>43524</v>
      </c>
      <c r="H131" s="94">
        <v>45901</v>
      </c>
      <c r="I131" s="69">
        <v>3728104.13</v>
      </c>
      <c r="J131" s="70">
        <v>0</v>
      </c>
      <c r="K131" s="71">
        <v>0.96199999999999997</v>
      </c>
      <c r="L131" s="70">
        <v>0</v>
      </c>
      <c r="M131" s="71">
        <v>0.88800000000000001</v>
      </c>
      <c r="N131" s="72"/>
      <c r="O131" s="73">
        <f>MIN(1,MAX(0,(1/(1+EXP(-(Assumptions!$B$5 + Assumptions!$B$6*$N131))))*Assumptions!$B$3))</f>
        <v>3.9165722796764356E-2</v>
      </c>
      <c r="P131" s="73">
        <f>VLOOKUP($F131,Assumptions!$A$23:$B$27,2,FALSE)*Assumptions!$B$4</f>
        <v>0.55000000000000004</v>
      </c>
      <c r="Q131" s="74">
        <f t="shared" si="4"/>
        <v>80307.641102178794</v>
      </c>
      <c r="R131" s="75" t="str">
        <f>IF($O131&lt;Assumptions!$B$17,"A",IF($O131&lt;Assumptions!$B$18,"B",IF($O131&lt;Assumptions!$B$19,"C",IF($O131&lt;Assumptions!$B$20,"D","E"))))</f>
        <v>B</v>
      </c>
      <c r="S131" s="75">
        <f t="shared" si="5"/>
        <v>0</v>
      </c>
    </row>
    <row r="132" spans="1:19" ht="17.399999999999999" x14ac:dyDescent="0.3">
      <c r="A132" s="39" t="s">
        <v>164</v>
      </c>
      <c r="B132" s="62" t="s">
        <v>82</v>
      </c>
      <c r="C132" s="91" t="s">
        <v>135</v>
      </c>
      <c r="D132" s="91" t="s">
        <v>38</v>
      </c>
      <c r="E132" s="92" t="s">
        <v>43</v>
      </c>
      <c r="F132" s="92" t="s">
        <v>36</v>
      </c>
      <c r="G132" s="93">
        <v>43524</v>
      </c>
      <c r="H132" s="94">
        <v>45931</v>
      </c>
      <c r="I132" s="69">
        <v>3612369.41</v>
      </c>
      <c r="J132" s="70">
        <v>0</v>
      </c>
      <c r="K132" s="71">
        <v>1.1399999999999999</v>
      </c>
      <c r="L132" s="70">
        <v>0</v>
      </c>
      <c r="M132" s="71">
        <v>0.88800000000000001</v>
      </c>
      <c r="N132" s="72"/>
      <c r="O132" s="73">
        <f>MIN(1,MAX(0,(1/(1+EXP(-(Assumptions!$B$5 + Assumptions!$B$6*$N132))))*Assumptions!$B$3))</f>
        <v>3.9165722796764356E-2</v>
      </c>
      <c r="P132" s="73">
        <f>VLOOKUP($F132,Assumptions!$A$23:$B$27,2,FALSE)*Assumptions!$B$4</f>
        <v>0.55000000000000004</v>
      </c>
      <c r="Q132" s="74">
        <f t="shared" si="4"/>
        <v>77814.582423364176</v>
      </c>
      <c r="R132" s="75" t="str">
        <f>IF($O132&lt;Assumptions!$B$17,"A",IF($O132&lt;Assumptions!$B$18,"B",IF($O132&lt;Assumptions!$B$19,"C",IF($O132&lt;Assumptions!$B$20,"D","E"))))</f>
        <v>B</v>
      </c>
      <c r="S132" s="75">
        <f t="shared" si="5"/>
        <v>0</v>
      </c>
    </row>
    <row r="133" spans="1:19" ht="17.399999999999999" x14ac:dyDescent="0.3">
      <c r="A133" s="39" t="s">
        <v>164</v>
      </c>
      <c r="B133" s="62" t="s">
        <v>82</v>
      </c>
      <c r="C133" s="91" t="s">
        <v>135</v>
      </c>
      <c r="D133" s="91" t="s">
        <v>38</v>
      </c>
      <c r="E133" s="92" t="s">
        <v>43</v>
      </c>
      <c r="F133" s="92" t="s">
        <v>36</v>
      </c>
      <c r="G133" s="93">
        <v>43524</v>
      </c>
      <c r="H133" s="94">
        <v>45962</v>
      </c>
      <c r="I133" s="69">
        <v>3497039.42</v>
      </c>
      <c r="J133" s="70">
        <v>0</v>
      </c>
      <c r="K133" s="71">
        <v>1.115</v>
      </c>
      <c r="L133" s="70">
        <v>0</v>
      </c>
      <c r="M133" s="71">
        <v>0.88800000000000001</v>
      </c>
      <c r="N133" s="72"/>
      <c r="O133" s="73">
        <f>MIN(1,MAX(0,(1/(1+EXP(-(Assumptions!$B$5 + Assumptions!$B$6*$N133))))*Assumptions!$B$3))</f>
        <v>3.9165722796764356E-2</v>
      </c>
      <c r="P133" s="73">
        <f>VLOOKUP($F133,Assumptions!$A$23:$B$27,2,FALSE)*Assumptions!$B$4</f>
        <v>0.55000000000000004</v>
      </c>
      <c r="Q133" s="74">
        <f t="shared" si="4"/>
        <v>75330.24209319269</v>
      </c>
      <c r="R133" s="75" t="str">
        <f>IF($O133&lt;Assumptions!$B$17,"A",IF($O133&lt;Assumptions!$B$18,"B",IF($O133&lt;Assumptions!$B$19,"C",IF($O133&lt;Assumptions!$B$20,"D","E"))))</f>
        <v>B</v>
      </c>
      <c r="S133" s="75">
        <f t="shared" si="5"/>
        <v>0</v>
      </c>
    </row>
    <row r="134" spans="1:19" ht="17.399999999999999" x14ac:dyDescent="0.3">
      <c r="A134" s="39" t="s">
        <v>164</v>
      </c>
      <c r="B134" s="62" t="s">
        <v>82</v>
      </c>
      <c r="C134" s="91" t="s">
        <v>135</v>
      </c>
      <c r="D134" s="91" t="s">
        <v>38</v>
      </c>
      <c r="E134" s="92" t="s">
        <v>43</v>
      </c>
      <c r="F134" s="92" t="s">
        <v>36</v>
      </c>
      <c r="G134" s="93">
        <v>43524</v>
      </c>
      <c r="H134" s="94">
        <v>45992</v>
      </c>
      <c r="I134" s="69">
        <v>3384362.47</v>
      </c>
      <c r="J134" s="70">
        <v>0</v>
      </c>
      <c r="K134" s="71">
        <v>1.0489999999999999</v>
      </c>
      <c r="L134" s="70">
        <v>0</v>
      </c>
      <c r="M134" s="71">
        <v>0.88800000000000001</v>
      </c>
      <c r="N134" s="72"/>
      <c r="O134" s="73">
        <f>MIN(1,MAX(0,(1/(1+EXP(-(Assumptions!$B$5 + Assumptions!$B$6*$N134))))*Assumptions!$B$3))</f>
        <v>3.9165722796764356E-2</v>
      </c>
      <c r="P134" s="73">
        <f>VLOOKUP($F134,Assumptions!$A$23:$B$27,2,FALSE)*Assumptions!$B$4</f>
        <v>0.55000000000000004</v>
      </c>
      <c r="Q134" s="74">
        <f t="shared" si="4"/>
        <v>72903.051289086012</v>
      </c>
      <c r="R134" s="75" t="str">
        <f>IF($O134&lt;Assumptions!$B$17,"A",IF($O134&lt;Assumptions!$B$18,"B",IF($O134&lt;Assumptions!$B$19,"C",IF($O134&lt;Assumptions!$B$20,"D","E"))))</f>
        <v>B</v>
      </c>
      <c r="S134" s="75">
        <f t="shared" si="5"/>
        <v>0</v>
      </c>
    </row>
    <row r="135" spans="1:19" ht="17.399999999999999" x14ac:dyDescent="0.3">
      <c r="A135" s="39" t="s">
        <v>166</v>
      </c>
      <c r="B135" s="62" t="s">
        <v>63</v>
      </c>
      <c r="C135" s="91" t="s">
        <v>135</v>
      </c>
      <c r="D135" s="91" t="s">
        <v>38</v>
      </c>
      <c r="E135" s="92" t="s">
        <v>49</v>
      </c>
      <c r="F135" s="92" t="s">
        <v>40</v>
      </c>
      <c r="G135" s="93">
        <v>44933</v>
      </c>
      <c r="H135" s="94">
        <v>45658</v>
      </c>
      <c r="I135" s="69">
        <v>2649158.5499999998</v>
      </c>
      <c r="J135" s="70">
        <v>0</v>
      </c>
      <c r="K135" s="71">
        <v>1.0840000000000001</v>
      </c>
      <c r="L135" s="70">
        <v>0</v>
      </c>
      <c r="M135" s="71">
        <v>0.8</v>
      </c>
      <c r="N135" s="72"/>
      <c r="O135" s="73">
        <f>MIN(1,MAX(0,(1/(1+EXP(-(Assumptions!$B$5 + Assumptions!$B$6*$N135))))*Assumptions!$B$3))</f>
        <v>3.9165722796764356E-2</v>
      </c>
      <c r="P135" s="73">
        <f>VLOOKUP($F135,Assumptions!$A$23:$B$27,2,FALSE)*Assumptions!$B$4</f>
        <v>0.7</v>
      </c>
      <c r="Q135" s="74">
        <f t="shared" si="4"/>
        <v>72629.346589784735</v>
      </c>
      <c r="R135" s="75" t="str">
        <f>IF($O135&lt;Assumptions!$B$17,"A",IF($O135&lt;Assumptions!$B$18,"B",IF($O135&lt;Assumptions!$B$19,"C",IF($O135&lt;Assumptions!$B$20,"D","E"))))</f>
        <v>B</v>
      </c>
      <c r="S135" s="75">
        <f t="shared" si="5"/>
        <v>0</v>
      </c>
    </row>
    <row r="136" spans="1:19" ht="17.399999999999999" x14ac:dyDescent="0.3">
      <c r="A136" s="39" t="s">
        <v>166</v>
      </c>
      <c r="B136" s="62" t="s">
        <v>63</v>
      </c>
      <c r="C136" s="91" t="s">
        <v>135</v>
      </c>
      <c r="D136" s="91" t="s">
        <v>38</v>
      </c>
      <c r="E136" s="92" t="s">
        <v>49</v>
      </c>
      <c r="F136" s="92" t="s">
        <v>40</v>
      </c>
      <c r="G136" s="93">
        <v>44933</v>
      </c>
      <c r="H136" s="94">
        <v>45689</v>
      </c>
      <c r="I136" s="69">
        <v>2571150.89</v>
      </c>
      <c r="J136" s="70">
        <v>0</v>
      </c>
      <c r="K136" s="71">
        <v>1.1459999999999999</v>
      </c>
      <c r="L136" s="70">
        <v>0</v>
      </c>
      <c r="M136" s="71">
        <v>0.8</v>
      </c>
      <c r="N136" s="72"/>
      <c r="O136" s="73">
        <f>MIN(1,MAX(0,(1/(1+EXP(-(Assumptions!$B$5 + Assumptions!$B$6*$N136))))*Assumptions!$B$3))</f>
        <v>3.9165722796764356E-2</v>
      </c>
      <c r="P136" s="73">
        <f>VLOOKUP($F136,Assumptions!$A$23:$B$27,2,FALSE)*Assumptions!$B$4</f>
        <v>0.7</v>
      </c>
      <c r="Q136" s="74">
        <f t="shared" si="4"/>
        <v>70490.688118475766</v>
      </c>
      <c r="R136" s="75" t="str">
        <f>IF($O136&lt;Assumptions!$B$17,"A",IF($O136&lt;Assumptions!$B$18,"B",IF($O136&lt;Assumptions!$B$19,"C",IF($O136&lt;Assumptions!$B$20,"D","E"))))</f>
        <v>B</v>
      </c>
      <c r="S136" s="75">
        <f t="shared" si="5"/>
        <v>0</v>
      </c>
    </row>
    <row r="137" spans="1:19" ht="17.399999999999999" x14ac:dyDescent="0.3">
      <c r="A137" s="39" t="s">
        <v>166</v>
      </c>
      <c r="B137" s="62" t="s">
        <v>63</v>
      </c>
      <c r="C137" s="91" t="s">
        <v>135</v>
      </c>
      <c r="D137" s="91" t="s">
        <v>38</v>
      </c>
      <c r="E137" s="92" t="s">
        <v>49</v>
      </c>
      <c r="F137" s="92" t="s">
        <v>40</v>
      </c>
      <c r="G137" s="93">
        <v>44933</v>
      </c>
      <c r="H137" s="94">
        <v>45717</v>
      </c>
      <c r="I137" s="69">
        <v>2503014.2999999998</v>
      </c>
      <c r="J137" s="70">
        <v>0</v>
      </c>
      <c r="K137" s="71">
        <v>0.95</v>
      </c>
      <c r="L137" s="70">
        <v>0</v>
      </c>
      <c r="M137" s="71">
        <v>0.8</v>
      </c>
      <c r="N137" s="72"/>
      <c r="O137" s="73">
        <f>MIN(1,MAX(0,(1/(1+EXP(-(Assumptions!$B$5 + Assumptions!$B$6*$N137))))*Assumptions!$B$3))</f>
        <v>3.9165722796764356E-2</v>
      </c>
      <c r="P137" s="73">
        <f>VLOOKUP($F137,Assumptions!$A$23:$B$27,2,FALSE)*Assumptions!$B$4</f>
        <v>0.7</v>
      </c>
      <c r="Q137" s="74">
        <f t="shared" si="4"/>
        <v>68622.654961096021</v>
      </c>
      <c r="R137" s="75" t="str">
        <f>IF($O137&lt;Assumptions!$B$17,"A",IF($O137&lt;Assumptions!$B$18,"B",IF($O137&lt;Assumptions!$B$19,"C",IF($O137&lt;Assumptions!$B$20,"D","E"))))</f>
        <v>B</v>
      </c>
      <c r="S137" s="75">
        <f t="shared" si="5"/>
        <v>0</v>
      </c>
    </row>
    <row r="138" spans="1:19" ht="17.399999999999999" x14ac:dyDescent="0.3">
      <c r="A138" s="39" t="s">
        <v>166</v>
      </c>
      <c r="B138" s="62" t="s">
        <v>63</v>
      </c>
      <c r="C138" s="91" t="s">
        <v>135</v>
      </c>
      <c r="D138" s="91" t="s">
        <v>38</v>
      </c>
      <c r="E138" s="92" t="s">
        <v>49</v>
      </c>
      <c r="F138" s="92" t="s">
        <v>40</v>
      </c>
      <c r="G138" s="93">
        <v>44933</v>
      </c>
      <c r="H138" s="94">
        <v>45748</v>
      </c>
      <c r="I138" s="69">
        <v>2429878.1</v>
      </c>
      <c r="J138" s="70">
        <v>0</v>
      </c>
      <c r="K138" s="71">
        <v>1.0509999999999999</v>
      </c>
      <c r="L138" s="70">
        <v>0</v>
      </c>
      <c r="M138" s="71">
        <v>0.8</v>
      </c>
      <c r="N138" s="72"/>
      <c r="O138" s="73">
        <f>MIN(1,MAX(0,(1/(1+EXP(-(Assumptions!$B$5 + Assumptions!$B$6*$N138))))*Assumptions!$B$3))</f>
        <v>3.9165722796764356E-2</v>
      </c>
      <c r="P138" s="73">
        <f>VLOOKUP($F138,Assumptions!$A$23:$B$27,2,FALSE)*Assumptions!$B$4</f>
        <v>0.7</v>
      </c>
      <c r="Q138" s="74">
        <f t="shared" si="4"/>
        <v>66617.552466169916</v>
      </c>
      <c r="R138" s="75" t="str">
        <f>IF($O138&lt;Assumptions!$B$17,"A",IF($O138&lt;Assumptions!$B$18,"B",IF($O138&lt;Assumptions!$B$19,"C",IF($O138&lt;Assumptions!$B$20,"D","E"))))</f>
        <v>B</v>
      </c>
      <c r="S138" s="75">
        <f t="shared" si="5"/>
        <v>0</v>
      </c>
    </row>
    <row r="139" spans="1:19" ht="17.399999999999999" x14ac:dyDescent="0.3">
      <c r="A139" s="39" t="s">
        <v>166</v>
      </c>
      <c r="B139" s="62" t="s">
        <v>63</v>
      </c>
      <c r="C139" s="91" t="s">
        <v>135</v>
      </c>
      <c r="D139" s="91" t="s">
        <v>38</v>
      </c>
      <c r="E139" s="92" t="s">
        <v>49</v>
      </c>
      <c r="F139" s="92" t="s">
        <v>40</v>
      </c>
      <c r="G139" s="93">
        <v>44933</v>
      </c>
      <c r="H139" s="94">
        <v>45778</v>
      </c>
      <c r="I139" s="69">
        <v>2362761.21</v>
      </c>
      <c r="J139" s="70">
        <v>0</v>
      </c>
      <c r="K139" s="71">
        <v>1.1459999999999999</v>
      </c>
      <c r="L139" s="70">
        <v>0</v>
      </c>
      <c r="M139" s="71">
        <v>0.8</v>
      </c>
      <c r="N139" s="72"/>
      <c r="O139" s="73">
        <f>MIN(1,MAX(0,(1/(1+EXP(-(Assumptions!$B$5 + Assumptions!$B$6*$N139))))*Assumptions!$B$3))</f>
        <v>3.9165722796764356E-2</v>
      </c>
      <c r="P139" s="73">
        <f>VLOOKUP($F139,Assumptions!$A$23:$B$27,2,FALSE)*Assumptions!$B$4</f>
        <v>0.7</v>
      </c>
      <c r="Q139" s="74">
        <f t="shared" si="4"/>
        <v>64777.475410065264</v>
      </c>
      <c r="R139" s="75" t="str">
        <f>IF($O139&lt;Assumptions!$B$17,"A",IF($O139&lt;Assumptions!$B$18,"B",IF($O139&lt;Assumptions!$B$19,"C",IF($O139&lt;Assumptions!$B$20,"D","E"))))</f>
        <v>B</v>
      </c>
      <c r="S139" s="75">
        <f t="shared" si="5"/>
        <v>0</v>
      </c>
    </row>
    <row r="140" spans="1:19" ht="17.399999999999999" x14ac:dyDescent="0.3">
      <c r="A140" s="39" t="s">
        <v>166</v>
      </c>
      <c r="B140" s="62" t="s">
        <v>63</v>
      </c>
      <c r="C140" s="91" t="s">
        <v>135</v>
      </c>
      <c r="D140" s="91" t="s">
        <v>38</v>
      </c>
      <c r="E140" s="92" t="s">
        <v>49</v>
      </c>
      <c r="F140" s="92" t="s">
        <v>40</v>
      </c>
      <c r="G140" s="93">
        <v>44933</v>
      </c>
      <c r="H140" s="94">
        <v>45809</v>
      </c>
      <c r="I140" s="69">
        <v>2295027.9500000002</v>
      </c>
      <c r="J140" s="70">
        <v>15</v>
      </c>
      <c r="K140" s="71">
        <v>0.95599999999999996</v>
      </c>
      <c r="L140" s="70">
        <v>0</v>
      </c>
      <c r="M140" s="71">
        <v>0.8</v>
      </c>
      <c r="N140" s="72"/>
      <c r="O140" s="73">
        <f>MIN(1,MAX(0,(1/(1+EXP(-(Assumptions!$B$5 + Assumptions!$B$6*$N140))))*Assumptions!$B$3))</f>
        <v>3.9165722796764356E-2</v>
      </c>
      <c r="P140" s="73">
        <f>VLOOKUP($F140,Assumptions!$A$23:$B$27,2,FALSE)*Assumptions!$B$4</f>
        <v>0.7</v>
      </c>
      <c r="Q140" s="74">
        <f t="shared" si="4"/>
        <v>62920.499950368459</v>
      </c>
      <c r="R140" s="75" t="str">
        <f>IF($O140&lt;Assumptions!$B$17,"A",IF($O140&lt;Assumptions!$B$18,"B",IF($O140&lt;Assumptions!$B$19,"C",IF($O140&lt;Assumptions!$B$20,"D","E"))))</f>
        <v>B</v>
      </c>
      <c r="S140" s="75">
        <f t="shared" si="5"/>
        <v>0</v>
      </c>
    </row>
    <row r="141" spans="1:19" ht="17.399999999999999" x14ac:dyDescent="0.3">
      <c r="A141" s="39" t="s">
        <v>166</v>
      </c>
      <c r="B141" s="62" t="s">
        <v>63</v>
      </c>
      <c r="C141" s="91" t="s">
        <v>135</v>
      </c>
      <c r="D141" s="91" t="s">
        <v>38</v>
      </c>
      <c r="E141" s="92" t="s">
        <v>49</v>
      </c>
      <c r="F141" s="92" t="s">
        <v>40</v>
      </c>
      <c r="G141" s="93">
        <v>44933</v>
      </c>
      <c r="H141" s="94">
        <v>45839</v>
      </c>
      <c r="I141" s="69">
        <v>2234494.4500000002</v>
      </c>
      <c r="J141" s="70">
        <v>15</v>
      </c>
      <c r="K141" s="71">
        <v>1.139</v>
      </c>
      <c r="L141" s="70">
        <v>0</v>
      </c>
      <c r="M141" s="71">
        <v>0.8</v>
      </c>
      <c r="N141" s="72"/>
      <c r="O141" s="73">
        <f>MIN(1,MAX(0,(1/(1+EXP(-(Assumptions!$B$5 + Assumptions!$B$6*$N141))))*Assumptions!$B$3))</f>
        <v>3.9165722796764356E-2</v>
      </c>
      <c r="P141" s="73">
        <f>VLOOKUP($F141,Assumptions!$A$23:$B$27,2,FALSE)*Assumptions!$B$4</f>
        <v>0.7</v>
      </c>
      <c r="Q141" s="74">
        <f t="shared" si="4"/>
        <v>61260.913153725902</v>
      </c>
      <c r="R141" s="75" t="str">
        <f>IF($O141&lt;Assumptions!$B$17,"A",IF($O141&lt;Assumptions!$B$18,"B",IF($O141&lt;Assumptions!$B$19,"C",IF($O141&lt;Assumptions!$B$20,"D","E"))))</f>
        <v>B</v>
      </c>
      <c r="S141" s="75">
        <f t="shared" si="5"/>
        <v>0</v>
      </c>
    </row>
    <row r="142" spans="1:19" ht="17.399999999999999" x14ac:dyDescent="0.3">
      <c r="A142" s="39" t="s">
        <v>166</v>
      </c>
      <c r="B142" s="62" t="s">
        <v>63</v>
      </c>
      <c r="C142" s="91" t="s">
        <v>135</v>
      </c>
      <c r="D142" s="91" t="s">
        <v>38</v>
      </c>
      <c r="E142" s="92" t="s">
        <v>49</v>
      </c>
      <c r="F142" s="92" t="s">
        <v>40</v>
      </c>
      <c r="G142" s="93">
        <v>44933</v>
      </c>
      <c r="H142" s="94">
        <v>45870</v>
      </c>
      <c r="I142" s="69">
        <v>2175012.67</v>
      </c>
      <c r="J142" s="70">
        <v>95</v>
      </c>
      <c r="K142" s="71">
        <v>0.14499999999999999</v>
      </c>
      <c r="L142" s="70">
        <v>1</v>
      </c>
      <c r="M142" s="71">
        <v>0.8</v>
      </c>
      <c r="N142" s="72"/>
      <c r="O142" s="73">
        <f>MIN(1,MAX(0,(1/(1+EXP(-(Assumptions!$B$5 + Assumptions!$B$6*$N142))))*Assumptions!$B$3))</f>
        <v>3.9165722796764356E-2</v>
      </c>
      <c r="P142" s="73">
        <f>VLOOKUP($F142,Assumptions!$A$23:$B$27,2,FALSE)*Assumptions!$B$4</f>
        <v>0.7</v>
      </c>
      <c r="Q142" s="74">
        <f t="shared" si="4"/>
        <v>59630.16031886921</v>
      </c>
      <c r="R142" s="75" t="str">
        <f>IF($O142&lt;Assumptions!$B$17,"A",IF($O142&lt;Assumptions!$B$18,"B",IF($O142&lt;Assumptions!$B$19,"C",IF($O142&lt;Assumptions!$B$20,"D","E"))))</f>
        <v>B</v>
      </c>
      <c r="S142" s="75">
        <f t="shared" si="5"/>
        <v>0</v>
      </c>
    </row>
    <row r="143" spans="1:19" ht="17.399999999999999" x14ac:dyDescent="0.3">
      <c r="A143" s="39" t="s">
        <v>166</v>
      </c>
      <c r="B143" s="62" t="s">
        <v>63</v>
      </c>
      <c r="C143" s="91" t="s">
        <v>135</v>
      </c>
      <c r="D143" s="91" t="s">
        <v>38</v>
      </c>
      <c r="E143" s="92" t="s">
        <v>49</v>
      </c>
      <c r="F143" s="92" t="s">
        <v>40</v>
      </c>
      <c r="G143" s="93">
        <v>44933</v>
      </c>
      <c r="H143" s="94">
        <v>45901</v>
      </c>
      <c r="I143" s="69">
        <v>2117443.21</v>
      </c>
      <c r="J143" s="70">
        <v>0</v>
      </c>
      <c r="K143" s="71">
        <v>0.95799999999999996</v>
      </c>
      <c r="L143" s="70">
        <v>1</v>
      </c>
      <c r="M143" s="71">
        <v>0.8</v>
      </c>
      <c r="N143" s="72"/>
      <c r="O143" s="73">
        <f>MIN(1,MAX(0,(1/(1+EXP(-(Assumptions!$B$5 + Assumptions!$B$6*$N143))))*Assumptions!$B$3))</f>
        <v>3.9165722796764356E-2</v>
      </c>
      <c r="P143" s="73">
        <f>VLOOKUP($F143,Assumptions!$A$23:$B$27,2,FALSE)*Assumptions!$B$4</f>
        <v>0.7</v>
      </c>
      <c r="Q143" s="74">
        <f t="shared" si="4"/>
        <v>58051.835660525619</v>
      </c>
      <c r="R143" s="75" t="str">
        <f>IF($O143&lt;Assumptions!$B$17,"A",IF($O143&lt;Assumptions!$B$18,"B",IF($O143&lt;Assumptions!$B$19,"C",IF($O143&lt;Assumptions!$B$20,"D","E"))))</f>
        <v>B</v>
      </c>
      <c r="S143" s="75">
        <f t="shared" si="5"/>
        <v>0</v>
      </c>
    </row>
    <row r="144" spans="1:19" ht="17.399999999999999" x14ac:dyDescent="0.3">
      <c r="A144" s="39" t="s">
        <v>166</v>
      </c>
      <c r="B144" s="62" t="s">
        <v>63</v>
      </c>
      <c r="C144" s="91" t="s">
        <v>135</v>
      </c>
      <c r="D144" s="91" t="s">
        <v>38</v>
      </c>
      <c r="E144" s="92" t="s">
        <v>49</v>
      </c>
      <c r="F144" s="92" t="s">
        <v>40</v>
      </c>
      <c r="G144" s="93">
        <v>44933</v>
      </c>
      <c r="H144" s="94">
        <v>45931</v>
      </c>
      <c r="I144" s="69">
        <v>2051001.71</v>
      </c>
      <c r="J144" s="70">
        <v>0</v>
      </c>
      <c r="K144" s="71">
        <v>1.0249999999999999</v>
      </c>
      <c r="L144" s="70">
        <v>1</v>
      </c>
      <c r="M144" s="71">
        <v>0.8</v>
      </c>
      <c r="N144" s="72"/>
      <c r="O144" s="73">
        <f>MIN(1,MAX(0,(1/(1+EXP(-(Assumptions!$B$5 + Assumptions!$B$6*$N144))))*Assumptions!$B$3))</f>
        <v>3.9165722796764356E-2</v>
      </c>
      <c r="P144" s="73">
        <f>VLOOKUP($F144,Assumptions!$A$23:$B$27,2,FALSE)*Assumptions!$B$4</f>
        <v>0.7</v>
      </c>
      <c r="Q144" s="74">
        <f t="shared" si="4"/>
        <v>56230.275100684768</v>
      </c>
      <c r="R144" s="75" t="str">
        <f>IF($O144&lt;Assumptions!$B$17,"A",IF($O144&lt;Assumptions!$B$18,"B",IF($O144&lt;Assumptions!$B$19,"C",IF($O144&lt;Assumptions!$B$20,"D","E"))))</f>
        <v>B</v>
      </c>
      <c r="S144" s="75">
        <f t="shared" si="5"/>
        <v>0</v>
      </c>
    </row>
    <row r="145" spans="1:19" ht="17.399999999999999" x14ac:dyDescent="0.3">
      <c r="A145" s="39" t="s">
        <v>166</v>
      </c>
      <c r="B145" s="62" t="s">
        <v>63</v>
      </c>
      <c r="C145" s="91" t="s">
        <v>135</v>
      </c>
      <c r="D145" s="91" t="s">
        <v>38</v>
      </c>
      <c r="E145" s="92" t="s">
        <v>49</v>
      </c>
      <c r="F145" s="92" t="s">
        <v>40</v>
      </c>
      <c r="G145" s="93">
        <v>44933</v>
      </c>
      <c r="H145" s="94">
        <v>45962</v>
      </c>
      <c r="I145" s="69">
        <v>1992563.71</v>
      </c>
      <c r="J145" s="70">
        <v>15</v>
      </c>
      <c r="K145" s="71">
        <v>1.0389999999999999</v>
      </c>
      <c r="L145" s="70">
        <v>1</v>
      </c>
      <c r="M145" s="71">
        <v>0.8</v>
      </c>
      <c r="N145" s="72"/>
      <c r="O145" s="73">
        <f>MIN(1,MAX(0,(1/(1+EXP(-(Assumptions!$B$5 + Assumptions!$B$6*$N145))))*Assumptions!$B$3))</f>
        <v>3.9165722796764356E-2</v>
      </c>
      <c r="P145" s="73">
        <f>VLOOKUP($F145,Assumptions!$A$23:$B$27,2,FALSE)*Assumptions!$B$4</f>
        <v>0.7</v>
      </c>
      <c r="Q145" s="74">
        <f t="shared" si="4"/>
        <v>54628.138544526642</v>
      </c>
      <c r="R145" s="75" t="str">
        <f>IF($O145&lt;Assumptions!$B$17,"A",IF($O145&lt;Assumptions!$B$18,"B",IF($O145&lt;Assumptions!$B$19,"C",IF($O145&lt;Assumptions!$B$20,"D","E"))))</f>
        <v>B</v>
      </c>
      <c r="S145" s="75">
        <f t="shared" si="5"/>
        <v>0</v>
      </c>
    </row>
    <row r="146" spans="1:19" ht="17.399999999999999" x14ac:dyDescent="0.3">
      <c r="A146" s="39" t="s">
        <v>166</v>
      </c>
      <c r="B146" s="62" t="s">
        <v>63</v>
      </c>
      <c r="C146" s="91" t="s">
        <v>135</v>
      </c>
      <c r="D146" s="91" t="s">
        <v>38</v>
      </c>
      <c r="E146" s="92" t="s">
        <v>49</v>
      </c>
      <c r="F146" s="92" t="s">
        <v>40</v>
      </c>
      <c r="G146" s="93">
        <v>44933</v>
      </c>
      <c r="H146" s="94">
        <v>45992</v>
      </c>
      <c r="I146" s="69">
        <v>1938771.89</v>
      </c>
      <c r="J146" s="70">
        <v>0</v>
      </c>
      <c r="K146" s="71">
        <v>0.97399999999999998</v>
      </c>
      <c r="L146" s="70">
        <v>1</v>
      </c>
      <c r="M146" s="71">
        <v>0.8</v>
      </c>
      <c r="N146" s="72"/>
      <c r="O146" s="73">
        <f>MIN(1,MAX(0,(1/(1+EXP(-(Assumptions!$B$5 + Assumptions!$B$6*$N146))))*Assumptions!$B$3))</f>
        <v>3.9165722796764356E-2</v>
      </c>
      <c r="P146" s="73">
        <f>VLOOKUP($F146,Assumptions!$A$23:$B$27,2,FALSE)*Assumptions!$B$4</f>
        <v>0.7</v>
      </c>
      <c r="Q146" s="74">
        <f t="shared" si="4"/>
        <v>53153.381686929242</v>
      </c>
      <c r="R146" s="75" t="str">
        <f>IF($O146&lt;Assumptions!$B$17,"A",IF($O146&lt;Assumptions!$B$18,"B",IF($O146&lt;Assumptions!$B$19,"C",IF($O146&lt;Assumptions!$B$20,"D","E"))))</f>
        <v>B</v>
      </c>
      <c r="S146" s="75">
        <f t="shared" si="5"/>
        <v>0</v>
      </c>
    </row>
    <row r="147" spans="1:19" ht="17.399999999999999" x14ac:dyDescent="0.3">
      <c r="A147" s="39" t="s">
        <v>168</v>
      </c>
      <c r="B147" s="62" t="s">
        <v>41</v>
      </c>
      <c r="C147" s="91" t="s">
        <v>144</v>
      </c>
      <c r="D147" s="91" t="s">
        <v>38</v>
      </c>
      <c r="E147" s="92" t="s">
        <v>43</v>
      </c>
      <c r="F147" s="92" t="s">
        <v>40</v>
      </c>
      <c r="G147" s="93">
        <v>45765</v>
      </c>
      <c r="H147" s="94">
        <v>45748</v>
      </c>
      <c r="I147" s="69">
        <v>10287648.130000001</v>
      </c>
      <c r="J147" s="70">
        <v>35</v>
      </c>
      <c r="K147" s="71">
        <v>0.60699999999999998</v>
      </c>
      <c r="L147" s="70">
        <v>0</v>
      </c>
      <c r="M147" s="71">
        <v>0.83599999999999997</v>
      </c>
      <c r="N147" s="72"/>
      <c r="O147" s="73">
        <f>MIN(1,MAX(0,(1/(1+EXP(-(Assumptions!$B$5 + Assumptions!$B$6*$N147))))*Assumptions!$B$3))</f>
        <v>3.9165722796764356E-2</v>
      </c>
      <c r="P147" s="73">
        <f>VLOOKUP($F147,Assumptions!$A$23:$B$27,2,FALSE)*Assumptions!$B$4</f>
        <v>0.7</v>
      </c>
      <c r="Q147" s="74">
        <f t="shared" si="4"/>
        <v>282046.22242316185</v>
      </c>
      <c r="R147" s="75" t="str">
        <f>IF($O147&lt;Assumptions!$B$17,"A",IF($O147&lt;Assumptions!$B$18,"B",IF($O147&lt;Assumptions!$B$19,"C",IF($O147&lt;Assumptions!$B$20,"D","E"))))</f>
        <v>B</v>
      </c>
      <c r="S147" s="75">
        <f t="shared" si="5"/>
        <v>0</v>
      </c>
    </row>
    <row r="148" spans="1:19" ht="17.399999999999999" x14ac:dyDescent="0.3">
      <c r="A148" s="39" t="s">
        <v>168</v>
      </c>
      <c r="B148" s="62" t="s">
        <v>41</v>
      </c>
      <c r="C148" s="91" t="s">
        <v>144</v>
      </c>
      <c r="D148" s="91" t="s">
        <v>38</v>
      </c>
      <c r="E148" s="92" t="s">
        <v>43</v>
      </c>
      <c r="F148" s="92" t="s">
        <v>40</v>
      </c>
      <c r="G148" s="93">
        <v>45765</v>
      </c>
      <c r="H148" s="94">
        <v>45778</v>
      </c>
      <c r="I148" s="69">
        <v>10039648.060000001</v>
      </c>
      <c r="J148" s="70">
        <v>0</v>
      </c>
      <c r="K148" s="71">
        <v>0.97299999999999998</v>
      </c>
      <c r="L148" s="70">
        <v>0</v>
      </c>
      <c r="M148" s="71">
        <v>0.83599999999999997</v>
      </c>
      <c r="N148" s="72"/>
      <c r="O148" s="73">
        <f>MIN(1,MAX(0,(1/(1+EXP(-(Assumptions!$B$5 + Assumptions!$B$6*$N148))))*Assumptions!$B$3))</f>
        <v>3.9165722796764356E-2</v>
      </c>
      <c r="P148" s="73">
        <f>VLOOKUP($F148,Assumptions!$A$23:$B$27,2,FALSE)*Assumptions!$B$4</f>
        <v>0.7</v>
      </c>
      <c r="Q148" s="74">
        <f t="shared" si="4"/>
        <v>275247.05102652311</v>
      </c>
      <c r="R148" s="75" t="str">
        <f>IF($O148&lt;Assumptions!$B$17,"A",IF($O148&lt;Assumptions!$B$18,"B",IF($O148&lt;Assumptions!$B$19,"C",IF($O148&lt;Assumptions!$B$20,"D","E"))))</f>
        <v>B</v>
      </c>
      <c r="S148" s="75">
        <f t="shared" si="5"/>
        <v>0</v>
      </c>
    </row>
    <row r="149" spans="1:19" ht="17.399999999999999" x14ac:dyDescent="0.3">
      <c r="A149" s="39" t="s">
        <v>168</v>
      </c>
      <c r="B149" s="62" t="s">
        <v>41</v>
      </c>
      <c r="C149" s="91" t="s">
        <v>144</v>
      </c>
      <c r="D149" s="91" t="s">
        <v>38</v>
      </c>
      <c r="E149" s="92" t="s">
        <v>43</v>
      </c>
      <c r="F149" s="92" t="s">
        <v>40</v>
      </c>
      <c r="G149" s="93">
        <v>45765</v>
      </c>
      <c r="H149" s="94">
        <v>45809</v>
      </c>
      <c r="I149" s="69">
        <v>9809832.1099999994</v>
      </c>
      <c r="J149" s="70">
        <v>95</v>
      </c>
      <c r="K149" s="71">
        <v>0.23799999999999999</v>
      </c>
      <c r="L149" s="70">
        <v>0</v>
      </c>
      <c r="M149" s="71">
        <v>0.83599999999999997</v>
      </c>
      <c r="N149" s="72"/>
      <c r="O149" s="73">
        <f>MIN(1,MAX(0,(1/(1+EXP(-(Assumptions!$B$5 + Assumptions!$B$6*$N149))))*Assumptions!$B$3))</f>
        <v>3.9165722796764356E-2</v>
      </c>
      <c r="P149" s="73">
        <f>VLOOKUP($F149,Assumptions!$A$23:$B$27,2,FALSE)*Assumptions!$B$4</f>
        <v>0.7</v>
      </c>
      <c r="Q149" s="74">
        <f t="shared" si="4"/>
        <v>268946.4155721406</v>
      </c>
      <c r="R149" s="75" t="str">
        <f>IF($O149&lt;Assumptions!$B$17,"A",IF($O149&lt;Assumptions!$B$18,"B",IF($O149&lt;Assumptions!$B$19,"C",IF($O149&lt;Assumptions!$B$20,"D","E"))))</f>
        <v>B</v>
      </c>
      <c r="S149" s="75">
        <f t="shared" si="5"/>
        <v>0</v>
      </c>
    </row>
    <row r="150" spans="1:19" ht="17.399999999999999" x14ac:dyDescent="0.3">
      <c r="A150" s="39" t="s">
        <v>168</v>
      </c>
      <c r="B150" s="62" t="s">
        <v>41</v>
      </c>
      <c r="C150" s="91" t="s">
        <v>144</v>
      </c>
      <c r="D150" s="91" t="s">
        <v>38</v>
      </c>
      <c r="E150" s="92" t="s">
        <v>43</v>
      </c>
      <c r="F150" s="92" t="s">
        <v>40</v>
      </c>
      <c r="G150" s="93">
        <v>45765</v>
      </c>
      <c r="H150" s="94">
        <v>45839</v>
      </c>
      <c r="I150" s="69">
        <v>9570829.9000000004</v>
      </c>
      <c r="J150" s="70">
        <v>95</v>
      </c>
      <c r="K150" s="71">
        <v>0.17599999999999999</v>
      </c>
      <c r="L150" s="70">
        <v>0</v>
      </c>
      <c r="M150" s="71">
        <v>0.83599999999999997</v>
      </c>
      <c r="N150" s="72"/>
      <c r="O150" s="73">
        <f>MIN(1,MAX(0,(1/(1+EXP(-(Assumptions!$B$5 + Assumptions!$B$6*$N150))))*Assumptions!$B$3))</f>
        <v>3.9165722796764356E-2</v>
      </c>
      <c r="P150" s="73">
        <f>VLOOKUP($F150,Assumptions!$A$23:$B$27,2,FALSE)*Assumptions!$B$4</f>
        <v>0.7</v>
      </c>
      <c r="Q150" s="74">
        <f t="shared" si="4"/>
        <v>262393.92955886875</v>
      </c>
      <c r="R150" s="75" t="str">
        <f>IF($O150&lt;Assumptions!$B$17,"A",IF($O150&lt;Assumptions!$B$18,"B",IF($O150&lt;Assumptions!$B$19,"C",IF($O150&lt;Assumptions!$B$20,"D","E"))))</f>
        <v>B</v>
      </c>
      <c r="S150" s="75">
        <f t="shared" si="5"/>
        <v>0</v>
      </c>
    </row>
    <row r="151" spans="1:19" ht="17.399999999999999" x14ac:dyDescent="0.3">
      <c r="A151" s="39" t="s">
        <v>168</v>
      </c>
      <c r="B151" s="62" t="s">
        <v>41</v>
      </c>
      <c r="C151" s="91" t="s">
        <v>144</v>
      </c>
      <c r="D151" s="91" t="s">
        <v>38</v>
      </c>
      <c r="E151" s="92" t="s">
        <v>43</v>
      </c>
      <c r="F151" s="92" t="s">
        <v>40</v>
      </c>
      <c r="G151" s="93">
        <v>45765</v>
      </c>
      <c r="H151" s="94">
        <v>45870</v>
      </c>
      <c r="I151" s="69">
        <v>9359760.1799999997</v>
      </c>
      <c r="J151" s="70">
        <v>0</v>
      </c>
      <c r="K151" s="71">
        <v>0.95299999999999996</v>
      </c>
      <c r="L151" s="70">
        <v>0</v>
      </c>
      <c r="M151" s="71">
        <v>0.83599999999999997</v>
      </c>
      <c r="N151" s="72"/>
      <c r="O151" s="73">
        <f>MIN(1,MAX(0,(1/(1+EXP(-(Assumptions!$B$5 + Assumptions!$B$6*$N151))))*Assumptions!$B$3))</f>
        <v>3.9165722796764356E-2</v>
      </c>
      <c r="P151" s="73">
        <f>VLOOKUP($F151,Assumptions!$A$23:$B$27,2,FALSE)*Assumptions!$B$4</f>
        <v>0.7</v>
      </c>
      <c r="Q151" s="74">
        <f t="shared" si="4"/>
        <v>256607.24085785125</v>
      </c>
      <c r="R151" s="75" t="str">
        <f>IF($O151&lt;Assumptions!$B$17,"A",IF($O151&lt;Assumptions!$B$18,"B",IF($O151&lt;Assumptions!$B$19,"C",IF($O151&lt;Assumptions!$B$20,"D","E"))))</f>
        <v>B</v>
      </c>
      <c r="S151" s="75">
        <f t="shared" si="5"/>
        <v>0</v>
      </c>
    </row>
    <row r="152" spans="1:19" ht="17.399999999999999" x14ac:dyDescent="0.3">
      <c r="A152" s="39" t="s">
        <v>168</v>
      </c>
      <c r="B152" s="62" t="s">
        <v>41</v>
      </c>
      <c r="C152" s="91" t="s">
        <v>144</v>
      </c>
      <c r="D152" s="91" t="s">
        <v>38</v>
      </c>
      <c r="E152" s="92" t="s">
        <v>43</v>
      </c>
      <c r="F152" s="92" t="s">
        <v>40</v>
      </c>
      <c r="G152" s="93">
        <v>45765</v>
      </c>
      <c r="H152" s="94">
        <v>45901</v>
      </c>
      <c r="I152" s="69">
        <v>9137074.2799999993</v>
      </c>
      <c r="J152" s="70">
        <v>0</v>
      </c>
      <c r="K152" s="71">
        <v>1.095</v>
      </c>
      <c r="L152" s="70">
        <v>0</v>
      </c>
      <c r="M152" s="71">
        <v>0.83599999999999997</v>
      </c>
      <c r="N152" s="72"/>
      <c r="O152" s="73">
        <f>MIN(1,MAX(0,(1/(1+EXP(-(Assumptions!$B$5 + Assumptions!$B$6*$N152))))*Assumptions!$B$3))</f>
        <v>3.9165722796764356E-2</v>
      </c>
      <c r="P152" s="73">
        <f>VLOOKUP($F152,Assumptions!$A$23:$B$27,2,FALSE)*Assumptions!$B$4</f>
        <v>0.7</v>
      </c>
      <c r="Q152" s="74">
        <f t="shared" si="4"/>
        <v>250502.08289674766</v>
      </c>
      <c r="R152" s="75" t="str">
        <f>IF($O152&lt;Assumptions!$B$17,"A",IF($O152&lt;Assumptions!$B$18,"B",IF($O152&lt;Assumptions!$B$19,"C",IF($O152&lt;Assumptions!$B$20,"D","E"))))</f>
        <v>B</v>
      </c>
      <c r="S152" s="75">
        <f t="shared" si="5"/>
        <v>0</v>
      </c>
    </row>
    <row r="153" spans="1:19" ht="17.399999999999999" x14ac:dyDescent="0.3">
      <c r="A153" s="39" t="s">
        <v>168</v>
      </c>
      <c r="B153" s="62" t="s">
        <v>41</v>
      </c>
      <c r="C153" s="91" t="s">
        <v>144</v>
      </c>
      <c r="D153" s="91" t="s">
        <v>38</v>
      </c>
      <c r="E153" s="92" t="s">
        <v>43</v>
      </c>
      <c r="F153" s="92" t="s">
        <v>40</v>
      </c>
      <c r="G153" s="93">
        <v>45765</v>
      </c>
      <c r="H153" s="94">
        <v>45931</v>
      </c>
      <c r="I153" s="69">
        <v>8929913.7799999993</v>
      </c>
      <c r="J153" s="70">
        <v>95</v>
      </c>
      <c r="K153" s="71">
        <v>0.34200000000000003</v>
      </c>
      <c r="L153" s="70">
        <v>0</v>
      </c>
      <c r="M153" s="71">
        <v>0.83599999999999997</v>
      </c>
      <c r="N153" s="72"/>
      <c r="O153" s="73">
        <f>MIN(1,MAX(0,(1/(1+EXP(-(Assumptions!$B$5 + Assumptions!$B$6*$N153))))*Assumptions!$B$3))</f>
        <v>3.9165722796764356E-2</v>
      </c>
      <c r="P153" s="73">
        <f>VLOOKUP($F153,Assumptions!$A$23:$B$27,2,FALSE)*Assumptions!$B$4</f>
        <v>0.7</v>
      </c>
      <c r="Q153" s="74">
        <f t="shared" si="4"/>
        <v>244822.56939454027</v>
      </c>
      <c r="R153" s="75" t="str">
        <f>IF($O153&lt;Assumptions!$B$17,"A",IF($O153&lt;Assumptions!$B$18,"B",IF($O153&lt;Assumptions!$B$19,"C",IF($O153&lt;Assumptions!$B$20,"D","E"))))</f>
        <v>B</v>
      </c>
      <c r="S153" s="75">
        <f t="shared" si="5"/>
        <v>0</v>
      </c>
    </row>
    <row r="154" spans="1:19" ht="17.399999999999999" x14ac:dyDescent="0.3">
      <c r="A154" s="39" t="s">
        <v>168</v>
      </c>
      <c r="B154" s="62" t="s">
        <v>41</v>
      </c>
      <c r="C154" s="91" t="s">
        <v>144</v>
      </c>
      <c r="D154" s="91" t="s">
        <v>38</v>
      </c>
      <c r="E154" s="92" t="s">
        <v>43</v>
      </c>
      <c r="F154" s="92" t="s">
        <v>40</v>
      </c>
      <c r="G154" s="93">
        <v>45765</v>
      </c>
      <c r="H154" s="94">
        <v>45962</v>
      </c>
      <c r="I154" s="69">
        <v>8737924.4000000004</v>
      </c>
      <c r="J154" s="70">
        <v>15</v>
      </c>
      <c r="K154" s="71">
        <v>0.98199999999999998</v>
      </c>
      <c r="L154" s="70">
        <v>0</v>
      </c>
      <c r="M154" s="71">
        <v>0.83599999999999997</v>
      </c>
      <c r="N154" s="72"/>
      <c r="O154" s="73">
        <f>MIN(1,MAX(0,(1/(1+EXP(-(Assumptions!$B$5 + Assumptions!$B$6*$N154))))*Assumptions!$B$3))</f>
        <v>3.9165722796764356E-2</v>
      </c>
      <c r="P154" s="73">
        <f>VLOOKUP($F154,Assumptions!$A$23:$B$27,2,FALSE)*Assumptions!$B$4</f>
        <v>0.7</v>
      </c>
      <c r="Q154" s="74">
        <f t="shared" si="4"/>
        <v>239558.98740863844</v>
      </c>
      <c r="R154" s="75" t="str">
        <f>IF($O154&lt;Assumptions!$B$17,"A",IF($O154&lt;Assumptions!$B$18,"B",IF($O154&lt;Assumptions!$B$19,"C",IF($O154&lt;Assumptions!$B$20,"D","E"))))</f>
        <v>B</v>
      </c>
      <c r="S154" s="75">
        <f t="shared" si="5"/>
        <v>0</v>
      </c>
    </row>
    <row r="155" spans="1:19" ht="17.399999999999999" x14ac:dyDescent="0.3">
      <c r="A155" s="39" t="s">
        <v>168</v>
      </c>
      <c r="B155" s="62" t="s">
        <v>41</v>
      </c>
      <c r="C155" s="91" t="s">
        <v>144</v>
      </c>
      <c r="D155" s="91" t="s">
        <v>38</v>
      </c>
      <c r="E155" s="92" t="s">
        <v>43</v>
      </c>
      <c r="F155" s="92" t="s">
        <v>40</v>
      </c>
      <c r="G155" s="93">
        <v>45765</v>
      </c>
      <c r="H155" s="94">
        <v>45992</v>
      </c>
      <c r="I155" s="69">
        <v>8502015.1500000004</v>
      </c>
      <c r="J155" s="70">
        <v>35</v>
      </c>
      <c r="K155" s="71">
        <v>0.49</v>
      </c>
      <c r="L155" s="70">
        <v>0</v>
      </c>
      <c r="M155" s="71">
        <v>0.83599999999999997</v>
      </c>
      <c r="N155" s="72"/>
      <c r="O155" s="73">
        <f>MIN(1,MAX(0,(1/(1+EXP(-(Assumptions!$B$5 + Assumptions!$B$6*$N155))))*Assumptions!$B$3))</f>
        <v>3.9165722796764356E-2</v>
      </c>
      <c r="P155" s="73">
        <f>VLOOKUP($F155,Assumptions!$A$23:$B$27,2,FALSE)*Assumptions!$B$4</f>
        <v>0.7</v>
      </c>
      <c r="Q155" s="74">
        <f t="shared" si="4"/>
        <v>233091.29800515363</v>
      </c>
      <c r="R155" s="75" t="str">
        <f>IF($O155&lt;Assumptions!$B$17,"A",IF($O155&lt;Assumptions!$B$18,"B",IF($O155&lt;Assumptions!$B$19,"C",IF($O155&lt;Assumptions!$B$20,"D","E"))))</f>
        <v>B</v>
      </c>
      <c r="S155" s="75">
        <f t="shared" si="5"/>
        <v>0</v>
      </c>
    </row>
    <row r="156" spans="1:19" ht="17.399999999999999" x14ac:dyDescent="0.3">
      <c r="A156" s="39" t="s">
        <v>170</v>
      </c>
      <c r="B156" s="62" t="s">
        <v>54</v>
      </c>
      <c r="C156" s="91" t="s">
        <v>22</v>
      </c>
      <c r="D156" s="91" t="s">
        <v>34</v>
      </c>
      <c r="E156" s="92" t="s">
        <v>46</v>
      </c>
      <c r="F156" s="92" t="s">
        <v>36</v>
      </c>
      <c r="G156" s="93">
        <v>44090</v>
      </c>
      <c r="H156" s="94">
        <v>45658</v>
      </c>
      <c r="I156" s="69">
        <v>570232.93999999994</v>
      </c>
      <c r="J156" s="70">
        <v>0</v>
      </c>
      <c r="K156" s="71">
        <v>0.97099999999999997</v>
      </c>
      <c r="L156" s="70">
        <v>0</v>
      </c>
      <c r="M156" s="71">
        <v>0.81899999999999995</v>
      </c>
      <c r="N156" s="72"/>
      <c r="O156" s="73">
        <f>MIN(1,MAX(0,(1/(1+EXP(-(Assumptions!$B$5 + Assumptions!$B$6*$N156))))*Assumptions!$B$3))</f>
        <v>3.9165722796764356E-2</v>
      </c>
      <c r="P156" s="73">
        <f>VLOOKUP($F156,Assumptions!$A$23:$B$27,2,FALSE)*Assumptions!$B$4</f>
        <v>0.55000000000000004</v>
      </c>
      <c r="Q156" s="74">
        <f t="shared" si="4"/>
        <v>12283.471891693178</v>
      </c>
      <c r="R156" s="75" t="str">
        <f>IF($O156&lt;Assumptions!$B$17,"A",IF($O156&lt;Assumptions!$B$18,"B",IF($O156&lt;Assumptions!$B$19,"C",IF($O156&lt;Assumptions!$B$20,"D","E"))))</f>
        <v>B</v>
      </c>
      <c r="S156" s="75">
        <f t="shared" si="5"/>
        <v>0</v>
      </c>
    </row>
    <row r="157" spans="1:19" ht="17.399999999999999" x14ac:dyDescent="0.3">
      <c r="A157" s="39" t="s">
        <v>170</v>
      </c>
      <c r="B157" s="62" t="s">
        <v>54</v>
      </c>
      <c r="C157" s="91" t="s">
        <v>22</v>
      </c>
      <c r="D157" s="91" t="s">
        <v>34</v>
      </c>
      <c r="E157" s="92" t="s">
        <v>46</v>
      </c>
      <c r="F157" s="92" t="s">
        <v>36</v>
      </c>
      <c r="G157" s="93">
        <v>44090</v>
      </c>
      <c r="H157" s="94">
        <v>45689</v>
      </c>
      <c r="I157" s="69">
        <v>561298.18000000005</v>
      </c>
      <c r="J157" s="70">
        <v>185</v>
      </c>
      <c r="K157" s="71">
        <v>0.26400000000000001</v>
      </c>
      <c r="L157" s="70">
        <v>0</v>
      </c>
      <c r="M157" s="71">
        <v>0.81899999999999995</v>
      </c>
      <c r="N157" s="72"/>
      <c r="O157" s="73">
        <f>MIN(1,MAX(0,(1/(1+EXP(-(Assumptions!$B$5 + Assumptions!$B$6*$N157))))*Assumptions!$B$3))</f>
        <v>3.9165722796764356E-2</v>
      </c>
      <c r="P157" s="73">
        <f>VLOOKUP($F157,Assumptions!$A$23:$B$27,2,FALSE)*Assumptions!$B$4</f>
        <v>0.55000000000000004</v>
      </c>
      <c r="Q157" s="74">
        <f t="shared" si="4"/>
        <v>12091.00690831459</v>
      </c>
      <c r="R157" s="75" t="str">
        <f>IF($O157&lt;Assumptions!$B$17,"A",IF($O157&lt;Assumptions!$B$18,"B",IF($O157&lt;Assumptions!$B$19,"C",IF($O157&lt;Assumptions!$B$20,"D","E"))))</f>
        <v>B</v>
      </c>
      <c r="S157" s="75">
        <f t="shared" si="5"/>
        <v>1</v>
      </c>
    </row>
    <row r="158" spans="1:19" ht="17.399999999999999" x14ac:dyDescent="0.3">
      <c r="A158" s="39" t="s">
        <v>170</v>
      </c>
      <c r="B158" s="62" t="s">
        <v>54</v>
      </c>
      <c r="C158" s="91" t="s">
        <v>22</v>
      </c>
      <c r="D158" s="91" t="s">
        <v>34</v>
      </c>
      <c r="E158" s="92" t="s">
        <v>46</v>
      </c>
      <c r="F158" s="92" t="s">
        <v>36</v>
      </c>
      <c r="G158" s="93">
        <v>44090</v>
      </c>
      <c r="H158" s="94">
        <v>45717</v>
      </c>
      <c r="I158" s="69">
        <v>550952.26</v>
      </c>
      <c r="J158" s="70">
        <v>35</v>
      </c>
      <c r="K158" s="71">
        <v>0.43</v>
      </c>
      <c r="L158" s="70">
        <v>0</v>
      </c>
      <c r="M158" s="71">
        <v>0.81899999999999995</v>
      </c>
      <c r="N158" s="72"/>
      <c r="O158" s="73">
        <f>MIN(1,MAX(0,(1/(1+EXP(-(Assumptions!$B$5 + Assumptions!$B$6*$N158))))*Assumptions!$B$3))</f>
        <v>3.9165722796764356E-2</v>
      </c>
      <c r="P158" s="73">
        <f>VLOOKUP($F158,Assumptions!$A$23:$B$27,2,FALSE)*Assumptions!$B$4</f>
        <v>0.55000000000000004</v>
      </c>
      <c r="Q158" s="74">
        <f t="shared" si="4"/>
        <v>11868.143919175964</v>
      </c>
      <c r="R158" s="75" t="str">
        <f>IF($O158&lt;Assumptions!$B$17,"A",IF($O158&lt;Assumptions!$B$18,"B",IF($O158&lt;Assumptions!$B$19,"C",IF($O158&lt;Assumptions!$B$20,"D","E"))))</f>
        <v>B</v>
      </c>
      <c r="S158" s="75">
        <f t="shared" si="5"/>
        <v>0</v>
      </c>
    </row>
    <row r="159" spans="1:19" ht="17.399999999999999" x14ac:dyDescent="0.3">
      <c r="A159" s="39" t="s">
        <v>170</v>
      </c>
      <c r="B159" s="62" t="s">
        <v>54</v>
      </c>
      <c r="C159" s="91" t="s">
        <v>22</v>
      </c>
      <c r="D159" s="91" t="s">
        <v>34</v>
      </c>
      <c r="E159" s="92" t="s">
        <v>46</v>
      </c>
      <c r="F159" s="92" t="s">
        <v>36</v>
      </c>
      <c r="G159" s="93">
        <v>44090</v>
      </c>
      <c r="H159" s="94">
        <v>45748</v>
      </c>
      <c r="I159" s="69">
        <v>542826.93000000005</v>
      </c>
      <c r="J159" s="70">
        <v>0</v>
      </c>
      <c r="K159" s="71">
        <v>1.046</v>
      </c>
      <c r="L159" s="70">
        <v>0</v>
      </c>
      <c r="M159" s="71">
        <v>0.81899999999999995</v>
      </c>
      <c r="N159" s="72"/>
      <c r="O159" s="73">
        <f>MIN(1,MAX(0,(1/(1+EXP(-(Assumptions!$B$5 + Assumptions!$B$6*$N159))))*Assumptions!$B$3))</f>
        <v>3.9165722796764356E-2</v>
      </c>
      <c r="P159" s="73">
        <f>VLOOKUP($F159,Assumptions!$A$23:$B$27,2,FALSE)*Assumptions!$B$4</f>
        <v>0.55000000000000004</v>
      </c>
      <c r="Q159" s="74">
        <f t="shared" si="4"/>
        <v>11693.114986849236</v>
      </c>
      <c r="R159" s="75" t="str">
        <f>IF($O159&lt;Assumptions!$B$17,"A",IF($O159&lt;Assumptions!$B$18,"B",IF($O159&lt;Assumptions!$B$19,"C",IF($O159&lt;Assumptions!$B$20,"D","E"))))</f>
        <v>B</v>
      </c>
      <c r="S159" s="75">
        <f t="shared" si="5"/>
        <v>0</v>
      </c>
    </row>
    <row r="160" spans="1:19" ht="17.399999999999999" x14ac:dyDescent="0.3">
      <c r="A160" s="39" t="s">
        <v>170</v>
      </c>
      <c r="B160" s="62" t="s">
        <v>54</v>
      </c>
      <c r="C160" s="91" t="s">
        <v>22</v>
      </c>
      <c r="D160" s="91" t="s">
        <v>34</v>
      </c>
      <c r="E160" s="92" t="s">
        <v>46</v>
      </c>
      <c r="F160" s="92" t="s">
        <v>36</v>
      </c>
      <c r="G160" s="93">
        <v>44090</v>
      </c>
      <c r="H160" s="94">
        <v>45778</v>
      </c>
      <c r="I160" s="69">
        <v>534079.84</v>
      </c>
      <c r="J160" s="70">
        <v>0</v>
      </c>
      <c r="K160" s="71">
        <v>1.1020000000000001</v>
      </c>
      <c r="L160" s="70">
        <v>0</v>
      </c>
      <c r="M160" s="71">
        <v>0.81899999999999995</v>
      </c>
      <c r="N160" s="72"/>
      <c r="O160" s="73">
        <f>MIN(1,MAX(0,(1/(1+EXP(-(Assumptions!$B$5 + Assumptions!$B$6*$N160))))*Assumptions!$B$3))</f>
        <v>3.9165722796764356E-2</v>
      </c>
      <c r="P160" s="73">
        <f>VLOOKUP($F160,Assumptions!$A$23:$B$27,2,FALSE)*Assumptions!$B$4</f>
        <v>0.55000000000000004</v>
      </c>
      <c r="Q160" s="74">
        <f t="shared" si="4"/>
        <v>11504.692630629143</v>
      </c>
      <c r="R160" s="75" t="str">
        <f>IF($O160&lt;Assumptions!$B$17,"A",IF($O160&lt;Assumptions!$B$18,"B",IF($O160&lt;Assumptions!$B$19,"C",IF($O160&lt;Assumptions!$B$20,"D","E"))))</f>
        <v>B</v>
      </c>
      <c r="S160" s="75">
        <f t="shared" si="5"/>
        <v>0</v>
      </c>
    </row>
    <row r="161" spans="1:19" ht="17.399999999999999" x14ac:dyDescent="0.3">
      <c r="A161" s="39" t="s">
        <v>170</v>
      </c>
      <c r="B161" s="62" t="s">
        <v>54</v>
      </c>
      <c r="C161" s="91" t="s">
        <v>22</v>
      </c>
      <c r="D161" s="91" t="s">
        <v>34</v>
      </c>
      <c r="E161" s="92" t="s">
        <v>46</v>
      </c>
      <c r="F161" s="92" t="s">
        <v>36</v>
      </c>
      <c r="G161" s="93">
        <v>44090</v>
      </c>
      <c r="H161" s="94">
        <v>45809</v>
      </c>
      <c r="I161" s="69">
        <v>526176.48</v>
      </c>
      <c r="J161" s="70">
        <v>65</v>
      </c>
      <c r="K161" s="71">
        <v>0.51700000000000002</v>
      </c>
      <c r="L161" s="70">
        <v>0</v>
      </c>
      <c r="M161" s="71">
        <v>0.81899999999999995</v>
      </c>
      <c r="N161" s="72"/>
      <c r="O161" s="73">
        <f>MIN(1,MAX(0,(1/(1+EXP(-(Assumptions!$B$5 + Assumptions!$B$6*$N161))))*Assumptions!$B$3))</f>
        <v>3.9165722796764356E-2</v>
      </c>
      <c r="P161" s="73">
        <f>VLOOKUP($F161,Assumptions!$A$23:$B$27,2,FALSE)*Assumptions!$B$4</f>
        <v>0.55000000000000004</v>
      </c>
      <c r="Q161" s="74">
        <f t="shared" si="4"/>
        <v>11334.445186821475</v>
      </c>
      <c r="R161" s="75" t="str">
        <f>IF($O161&lt;Assumptions!$B$17,"A",IF($O161&lt;Assumptions!$B$18,"B",IF($O161&lt;Assumptions!$B$19,"C",IF($O161&lt;Assumptions!$B$20,"D","E"))))</f>
        <v>B</v>
      </c>
      <c r="S161" s="75">
        <f t="shared" si="5"/>
        <v>0</v>
      </c>
    </row>
    <row r="162" spans="1:19" ht="17.399999999999999" x14ac:dyDescent="0.3">
      <c r="A162" s="39" t="s">
        <v>170</v>
      </c>
      <c r="B162" s="62" t="s">
        <v>54</v>
      </c>
      <c r="C162" s="91" t="s">
        <v>22</v>
      </c>
      <c r="D162" s="91" t="s">
        <v>34</v>
      </c>
      <c r="E162" s="92" t="s">
        <v>46</v>
      </c>
      <c r="F162" s="92" t="s">
        <v>36</v>
      </c>
      <c r="G162" s="93">
        <v>44090</v>
      </c>
      <c r="H162" s="94">
        <v>45839</v>
      </c>
      <c r="I162" s="69">
        <v>518469.51</v>
      </c>
      <c r="J162" s="70">
        <v>15</v>
      </c>
      <c r="K162" s="71">
        <v>1.137</v>
      </c>
      <c r="L162" s="70">
        <v>0</v>
      </c>
      <c r="M162" s="71">
        <v>0.81899999999999995</v>
      </c>
      <c r="N162" s="72"/>
      <c r="O162" s="73">
        <f>MIN(1,MAX(0,(1/(1+EXP(-(Assumptions!$B$5 + Assumptions!$B$6*$N162))))*Assumptions!$B$3))</f>
        <v>3.9165722796764356E-2</v>
      </c>
      <c r="P162" s="73">
        <f>VLOOKUP($F162,Assumptions!$A$23:$B$27,2,FALSE)*Assumptions!$B$4</f>
        <v>0.55000000000000004</v>
      </c>
      <c r="Q162" s="74">
        <f t="shared" si="4"/>
        <v>11168.428208978836</v>
      </c>
      <c r="R162" s="75" t="str">
        <f>IF($O162&lt;Assumptions!$B$17,"A",IF($O162&lt;Assumptions!$B$18,"B",IF($O162&lt;Assumptions!$B$19,"C",IF($O162&lt;Assumptions!$B$20,"D","E"))))</f>
        <v>B</v>
      </c>
      <c r="S162" s="75">
        <f t="shared" si="5"/>
        <v>0</v>
      </c>
    </row>
    <row r="163" spans="1:19" ht="17.399999999999999" x14ac:dyDescent="0.3">
      <c r="A163" s="39" t="s">
        <v>170</v>
      </c>
      <c r="B163" s="62" t="s">
        <v>54</v>
      </c>
      <c r="C163" s="91" t="s">
        <v>22</v>
      </c>
      <c r="D163" s="91" t="s">
        <v>34</v>
      </c>
      <c r="E163" s="92" t="s">
        <v>46</v>
      </c>
      <c r="F163" s="92" t="s">
        <v>36</v>
      </c>
      <c r="G163" s="93">
        <v>44090</v>
      </c>
      <c r="H163" s="94">
        <v>45870</v>
      </c>
      <c r="I163" s="69">
        <v>509584.18</v>
      </c>
      <c r="J163" s="70">
        <v>0</v>
      </c>
      <c r="K163" s="71">
        <v>1.105</v>
      </c>
      <c r="L163" s="70">
        <v>0</v>
      </c>
      <c r="M163" s="71">
        <v>0.81899999999999995</v>
      </c>
      <c r="N163" s="72"/>
      <c r="O163" s="73">
        <f>MIN(1,MAX(0,(1/(1+EXP(-(Assumptions!$B$5 + Assumptions!$B$6*$N163))))*Assumptions!$B$3))</f>
        <v>3.9165722796764356E-2</v>
      </c>
      <c r="P163" s="73">
        <f>VLOOKUP($F163,Assumptions!$A$23:$B$27,2,FALSE)*Assumptions!$B$4</f>
        <v>0.55000000000000004</v>
      </c>
      <c r="Q163" s="74">
        <f t="shared" si="4"/>
        <v>10977.028004523059</v>
      </c>
      <c r="R163" s="75" t="str">
        <f>IF($O163&lt;Assumptions!$B$17,"A",IF($O163&lt;Assumptions!$B$18,"B",IF($O163&lt;Assumptions!$B$19,"C",IF($O163&lt;Assumptions!$B$20,"D","E"))))</f>
        <v>B</v>
      </c>
      <c r="S163" s="75">
        <f t="shared" si="5"/>
        <v>0</v>
      </c>
    </row>
    <row r="164" spans="1:19" ht="17.399999999999999" x14ac:dyDescent="0.3">
      <c r="A164" s="39" t="s">
        <v>170</v>
      </c>
      <c r="B164" s="62" t="s">
        <v>54</v>
      </c>
      <c r="C164" s="91" t="s">
        <v>22</v>
      </c>
      <c r="D164" s="91" t="s">
        <v>34</v>
      </c>
      <c r="E164" s="92" t="s">
        <v>46</v>
      </c>
      <c r="F164" s="92" t="s">
        <v>36</v>
      </c>
      <c r="G164" s="93">
        <v>44090</v>
      </c>
      <c r="H164" s="94">
        <v>45901</v>
      </c>
      <c r="I164" s="69">
        <v>499883.67</v>
      </c>
      <c r="J164" s="70">
        <v>35</v>
      </c>
      <c r="K164" s="71">
        <v>0.83499999999999996</v>
      </c>
      <c r="L164" s="70">
        <v>0</v>
      </c>
      <c r="M164" s="71">
        <v>0.81899999999999995</v>
      </c>
      <c r="N164" s="72"/>
      <c r="O164" s="73">
        <f>MIN(1,MAX(0,(1/(1+EXP(-(Assumptions!$B$5 + Assumptions!$B$6*$N164))))*Assumptions!$B$3))</f>
        <v>3.9165722796764356E-2</v>
      </c>
      <c r="P164" s="73">
        <f>VLOOKUP($F164,Assumptions!$A$23:$B$27,2,FALSE)*Assumptions!$B$4</f>
        <v>0.55000000000000004</v>
      </c>
      <c r="Q164" s="74">
        <f t="shared" si="4"/>
        <v>10768.067887417077</v>
      </c>
      <c r="R164" s="75" t="str">
        <f>IF($O164&lt;Assumptions!$B$17,"A",IF($O164&lt;Assumptions!$B$18,"B",IF($O164&lt;Assumptions!$B$19,"C",IF($O164&lt;Assumptions!$B$20,"D","E"))))</f>
        <v>B</v>
      </c>
      <c r="S164" s="75">
        <f t="shared" si="5"/>
        <v>0</v>
      </c>
    </row>
    <row r="165" spans="1:19" ht="17.399999999999999" x14ac:dyDescent="0.3">
      <c r="A165" s="39" t="s">
        <v>170</v>
      </c>
      <c r="B165" s="62" t="s">
        <v>54</v>
      </c>
      <c r="C165" s="91" t="s">
        <v>22</v>
      </c>
      <c r="D165" s="91" t="s">
        <v>34</v>
      </c>
      <c r="E165" s="92" t="s">
        <v>46</v>
      </c>
      <c r="F165" s="92" t="s">
        <v>36</v>
      </c>
      <c r="G165" s="93">
        <v>44090</v>
      </c>
      <c r="H165" s="94">
        <v>45931</v>
      </c>
      <c r="I165" s="69">
        <v>491188.72</v>
      </c>
      <c r="J165" s="70">
        <v>0</v>
      </c>
      <c r="K165" s="71">
        <v>1.0389999999999999</v>
      </c>
      <c r="L165" s="70">
        <v>0</v>
      </c>
      <c r="M165" s="71">
        <v>0.81899999999999995</v>
      </c>
      <c r="N165" s="72"/>
      <c r="O165" s="73">
        <f>MIN(1,MAX(0,(1/(1+EXP(-(Assumptions!$B$5 + Assumptions!$B$6*$N165))))*Assumptions!$B$3))</f>
        <v>3.9165722796764356E-2</v>
      </c>
      <c r="P165" s="73">
        <f>VLOOKUP($F165,Assumptions!$A$23:$B$27,2,FALSE)*Assumptions!$B$4</f>
        <v>0.55000000000000004</v>
      </c>
      <c r="Q165" s="74">
        <f t="shared" si="4"/>
        <v>10580.768686629628</v>
      </c>
      <c r="R165" s="75" t="str">
        <f>IF($O165&lt;Assumptions!$B$17,"A",IF($O165&lt;Assumptions!$B$18,"B",IF($O165&lt;Assumptions!$B$19,"C",IF($O165&lt;Assumptions!$B$20,"D","E"))))</f>
        <v>B</v>
      </c>
      <c r="S165" s="75">
        <f t="shared" si="5"/>
        <v>0</v>
      </c>
    </row>
    <row r="166" spans="1:19" ht="17.399999999999999" x14ac:dyDescent="0.3">
      <c r="A166" s="39" t="s">
        <v>170</v>
      </c>
      <c r="B166" s="62" t="s">
        <v>54</v>
      </c>
      <c r="C166" s="91" t="s">
        <v>22</v>
      </c>
      <c r="D166" s="91" t="s">
        <v>34</v>
      </c>
      <c r="E166" s="92" t="s">
        <v>46</v>
      </c>
      <c r="F166" s="92" t="s">
        <v>36</v>
      </c>
      <c r="G166" s="93">
        <v>44090</v>
      </c>
      <c r="H166" s="94">
        <v>45962</v>
      </c>
      <c r="I166" s="69">
        <v>480969.45</v>
      </c>
      <c r="J166" s="70">
        <v>0</v>
      </c>
      <c r="K166" s="71">
        <v>1.133</v>
      </c>
      <c r="L166" s="70">
        <v>0</v>
      </c>
      <c r="M166" s="71">
        <v>0.81899999999999995</v>
      </c>
      <c r="N166" s="72"/>
      <c r="O166" s="73">
        <f>MIN(1,MAX(0,(1/(1+EXP(-(Assumptions!$B$5 + Assumptions!$B$6*$N166))))*Assumptions!$B$3))</f>
        <v>3.9165722796764356E-2</v>
      </c>
      <c r="P166" s="73">
        <f>VLOOKUP($F166,Assumptions!$A$23:$B$27,2,FALSE)*Assumptions!$B$4</f>
        <v>0.55000000000000004</v>
      </c>
      <c r="Q166" s="74">
        <f t="shared" si="4"/>
        <v>10360.63388382672</v>
      </c>
      <c r="R166" s="75" t="str">
        <f>IF($O166&lt;Assumptions!$B$17,"A",IF($O166&lt;Assumptions!$B$18,"B",IF($O166&lt;Assumptions!$B$19,"C",IF($O166&lt;Assumptions!$B$20,"D","E"))))</f>
        <v>B</v>
      </c>
      <c r="S166" s="75">
        <f t="shared" si="5"/>
        <v>0</v>
      </c>
    </row>
    <row r="167" spans="1:19" ht="17.399999999999999" x14ac:dyDescent="0.3">
      <c r="A167" s="39" t="s">
        <v>170</v>
      </c>
      <c r="B167" s="62" t="s">
        <v>54</v>
      </c>
      <c r="C167" s="91" t="s">
        <v>22</v>
      </c>
      <c r="D167" s="91" t="s">
        <v>34</v>
      </c>
      <c r="E167" s="92" t="s">
        <v>46</v>
      </c>
      <c r="F167" s="92" t="s">
        <v>36</v>
      </c>
      <c r="G167" s="93">
        <v>44090</v>
      </c>
      <c r="H167" s="94">
        <v>45992</v>
      </c>
      <c r="I167" s="69">
        <v>473875.7</v>
      </c>
      <c r="J167" s="70">
        <v>15</v>
      </c>
      <c r="K167" s="71">
        <v>1.0329999999999999</v>
      </c>
      <c r="L167" s="70">
        <v>0</v>
      </c>
      <c r="M167" s="71">
        <v>0.81899999999999995</v>
      </c>
      <c r="N167" s="72"/>
      <c r="O167" s="73">
        <f>MIN(1,MAX(0,(1/(1+EXP(-(Assumptions!$B$5 + Assumptions!$B$6*$N167))))*Assumptions!$B$3))</f>
        <v>3.9165722796764356E-2</v>
      </c>
      <c r="P167" s="73">
        <f>VLOOKUP($F167,Assumptions!$A$23:$B$27,2,FALSE)*Assumptions!$B$4</f>
        <v>0.55000000000000004</v>
      </c>
      <c r="Q167" s="74">
        <f t="shared" si="4"/>
        <v>10207.826368477467</v>
      </c>
      <c r="R167" s="75" t="str">
        <f>IF($O167&lt;Assumptions!$B$17,"A",IF($O167&lt;Assumptions!$B$18,"B",IF($O167&lt;Assumptions!$B$19,"C",IF($O167&lt;Assumptions!$B$20,"D","E"))))</f>
        <v>B</v>
      </c>
      <c r="S167" s="75">
        <f t="shared" si="5"/>
        <v>0</v>
      </c>
    </row>
    <row r="168" spans="1:19" ht="17.399999999999999" x14ac:dyDescent="0.3">
      <c r="A168" s="39" t="s">
        <v>172</v>
      </c>
      <c r="B168" s="62" t="s">
        <v>93</v>
      </c>
      <c r="C168" s="91" t="s">
        <v>135</v>
      </c>
      <c r="D168" s="91" t="s">
        <v>42</v>
      </c>
      <c r="E168" s="92" t="s">
        <v>43</v>
      </c>
      <c r="F168" s="92" t="s">
        <v>24</v>
      </c>
      <c r="G168" s="93">
        <v>44050</v>
      </c>
      <c r="H168" s="94">
        <v>45658</v>
      </c>
      <c r="I168" s="69">
        <v>2438680.3199999998</v>
      </c>
      <c r="J168" s="70">
        <v>0</v>
      </c>
      <c r="K168" s="71">
        <v>1.143</v>
      </c>
      <c r="L168" s="70">
        <v>0</v>
      </c>
      <c r="M168" s="71">
        <v>1.018</v>
      </c>
      <c r="N168" s="72"/>
      <c r="O168" s="73">
        <f>MIN(1,MAX(0,(1/(1+EXP(-(Assumptions!$B$5 + Assumptions!$B$6*$N168))))*Assumptions!$B$3))</f>
        <v>3.9165722796764356E-2</v>
      </c>
      <c r="P168" s="73">
        <f>VLOOKUP($F168,Assumptions!$A$23:$B$27,2,FALSE)*Assumptions!$B$4</f>
        <v>0.2</v>
      </c>
      <c r="Q168" s="74">
        <f t="shared" si="4"/>
        <v>19102.535480608916</v>
      </c>
      <c r="R168" s="75" t="str">
        <f>IF($O168&lt;Assumptions!$B$17,"A",IF($O168&lt;Assumptions!$B$18,"B",IF($O168&lt;Assumptions!$B$19,"C",IF($O168&lt;Assumptions!$B$20,"D","E"))))</f>
        <v>B</v>
      </c>
      <c r="S168" s="75">
        <f t="shared" si="5"/>
        <v>0</v>
      </c>
    </row>
    <row r="169" spans="1:19" ht="17.399999999999999" x14ac:dyDescent="0.3">
      <c r="A169" s="39" t="s">
        <v>172</v>
      </c>
      <c r="B169" s="62" t="s">
        <v>93</v>
      </c>
      <c r="C169" s="91" t="s">
        <v>135</v>
      </c>
      <c r="D169" s="91" t="s">
        <v>42</v>
      </c>
      <c r="E169" s="92" t="s">
        <v>43</v>
      </c>
      <c r="F169" s="92" t="s">
        <v>24</v>
      </c>
      <c r="G169" s="93">
        <v>44050</v>
      </c>
      <c r="H169" s="94">
        <v>45689</v>
      </c>
      <c r="I169" s="69">
        <v>2361003.77</v>
      </c>
      <c r="J169" s="70">
        <v>35</v>
      </c>
      <c r="K169" s="71">
        <v>0.52600000000000002</v>
      </c>
      <c r="L169" s="70">
        <v>0</v>
      </c>
      <c r="M169" s="71">
        <v>1.018</v>
      </c>
      <c r="N169" s="72"/>
      <c r="O169" s="73">
        <f>MIN(1,MAX(0,(1/(1+EXP(-(Assumptions!$B$5 + Assumptions!$B$6*$N169))))*Assumptions!$B$3))</f>
        <v>3.9165722796764356E-2</v>
      </c>
      <c r="P169" s="73">
        <f>VLOOKUP($F169,Assumptions!$A$23:$B$27,2,FALSE)*Assumptions!$B$4</f>
        <v>0.2</v>
      </c>
      <c r="Q169" s="74">
        <f t="shared" si="4"/>
        <v>18494.08383558712</v>
      </c>
      <c r="R169" s="75" t="str">
        <f>IF($O169&lt;Assumptions!$B$17,"A",IF($O169&lt;Assumptions!$B$18,"B",IF($O169&lt;Assumptions!$B$19,"C",IF($O169&lt;Assumptions!$B$20,"D","E"))))</f>
        <v>B</v>
      </c>
      <c r="S169" s="75">
        <f t="shared" si="5"/>
        <v>0</v>
      </c>
    </row>
    <row r="170" spans="1:19" ht="17.399999999999999" x14ac:dyDescent="0.3">
      <c r="A170" s="39" t="s">
        <v>172</v>
      </c>
      <c r="B170" s="62" t="s">
        <v>93</v>
      </c>
      <c r="C170" s="91" t="s">
        <v>135</v>
      </c>
      <c r="D170" s="91" t="s">
        <v>42</v>
      </c>
      <c r="E170" s="92" t="s">
        <v>43</v>
      </c>
      <c r="F170" s="92" t="s">
        <v>24</v>
      </c>
      <c r="G170" s="93">
        <v>44050</v>
      </c>
      <c r="H170" s="94">
        <v>45717</v>
      </c>
      <c r="I170" s="69">
        <v>2285790.54</v>
      </c>
      <c r="J170" s="70">
        <v>65</v>
      </c>
      <c r="K170" s="71">
        <v>0.64800000000000002</v>
      </c>
      <c r="L170" s="70">
        <v>0</v>
      </c>
      <c r="M170" s="71">
        <v>1.018</v>
      </c>
      <c r="N170" s="72"/>
      <c r="O170" s="73">
        <f>MIN(1,MAX(0,(1/(1+EXP(-(Assumptions!$B$5 + Assumptions!$B$6*$N170))))*Assumptions!$B$3))</f>
        <v>3.9165722796764356E-2</v>
      </c>
      <c r="P170" s="73">
        <f>VLOOKUP($F170,Assumptions!$A$23:$B$27,2,FALSE)*Assumptions!$B$4</f>
        <v>0.2</v>
      </c>
      <c r="Q170" s="74">
        <f t="shared" si="4"/>
        <v>17904.927732221262</v>
      </c>
      <c r="R170" s="75" t="str">
        <f>IF($O170&lt;Assumptions!$B$17,"A",IF($O170&lt;Assumptions!$B$18,"B",IF($O170&lt;Assumptions!$B$19,"C",IF($O170&lt;Assumptions!$B$20,"D","E"))))</f>
        <v>B</v>
      </c>
      <c r="S170" s="75">
        <f t="shared" si="5"/>
        <v>0</v>
      </c>
    </row>
    <row r="171" spans="1:19" ht="17.399999999999999" x14ac:dyDescent="0.3">
      <c r="A171" s="39" t="s">
        <v>172</v>
      </c>
      <c r="B171" s="62" t="s">
        <v>93</v>
      </c>
      <c r="C171" s="91" t="s">
        <v>135</v>
      </c>
      <c r="D171" s="91" t="s">
        <v>42</v>
      </c>
      <c r="E171" s="92" t="s">
        <v>43</v>
      </c>
      <c r="F171" s="92" t="s">
        <v>24</v>
      </c>
      <c r="G171" s="93">
        <v>44050</v>
      </c>
      <c r="H171" s="94">
        <v>45748</v>
      </c>
      <c r="I171" s="69">
        <v>2219459.7999999998</v>
      </c>
      <c r="J171" s="70">
        <v>95</v>
      </c>
      <c r="K171" s="71">
        <v>0.39800000000000002</v>
      </c>
      <c r="L171" s="70">
        <v>0</v>
      </c>
      <c r="M171" s="71">
        <v>1.018</v>
      </c>
      <c r="N171" s="72"/>
      <c r="O171" s="73">
        <f>MIN(1,MAX(0,(1/(1+EXP(-(Assumptions!$B$5 + Assumptions!$B$6*$N171))))*Assumptions!$B$3))</f>
        <v>3.9165722796764356E-2</v>
      </c>
      <c r="P171" s="73">
        <f>VLOOKUP($F171,Assumptions!$A$23:$B$27,2,FALSE)*Assumptions!$B$4</f>
        <v>0.2</v>
      </c>
      <c r="Q171" s="74">
        <f t="shared" si="4"/>
        <v>17385.349457072411</v>
      </c>
      <c r="R171" s="75" t="str">
        <f>IF($O171&lt;Assumptions!$B$17,"A",IF($O171&lt;Assumptions!$B$18,"B",IF($O171&lt;Assumptions!$B$19,"C",IF($O171&lt;Assumptions!$B$20,"D","E"))))</f>
        <v>B</v>
      </c>
      <c r="S171" s="75">
        <f t="shared" si="5"/>
        <v>0</v>
      </c>
    </row>
    <row r="172" spans="1:19" ht="17.399999999999999" x14ac:dyDescent="0.3">
      <c r="A172" s="39" t="s">
        <v>172</v>
      </c>
      <c r="B172" s="62" t="s">
        <v>93</v>
      </c>
      <c r="C172" s="91" t="s">
        <v>135</v>
      </c>
      <c r="D172" s="91" t="s">
        <v>42</v>
      </c>
      <c r="E172" s="92" t="s">
        <v>43</v>
      </c>
      <c r="F172" s="92" t="s">
        <v>24</v>
      </c>
      <c r="G172" s="93">
        <v>44050</v>
      </c>
      <c r="H172" s="94">
        <v>45778</v>
      </c>
      <c r="I172" s="69">
        <v>2157720.92</v>
      </c>
      <c r="J172" s="70">
        <v>15</v>
      </c>
      <c r="K172" s="71">
        <v>0.95799999999999996</v>
      </c>
      <c r="L172" s="70">
        <v>0</v>
      </c>
      <c r="M172" s="71">
        <v>1.018</v>
      </c>
      <c r="N172" s="72"/>
      <c r="O172" s="73">
        <f>MIN(1,MAX(0,(1/(1+EXP(-(Assumptions!$B$5 + Assumptions!$B$6*$N172))))*Assumptions!$B$3))</f>
        <v>3.9165722796764356E-2</v>
      </c>
      <c r="P172" s="73">
        <f>VLOOKUP($F172,Assumptions!$A$23:$B$27,2,FALSE)*Assumptions!$B$4</f>
        <v>0.2</v>
      </c>
      <c r="Q172" s="74">
        <f t="shared" si="4"/>
        <v>16901.739885099872</v>
      </c>
      <c r="R172" s="75" t="str">
        <f>IF($O172&lt;Assumptions!$B$17,"A",IF($O172&lt;Assumptions!$B$18,"B",IF($O172&lt;Assumptions!$B$19,"C",IF($O172&lt;Assumptions!$B$20,"D","E"))))</f>
        <v>B</v>
      </c>
      <c r="S172" s="75">
        <f t="shared" si="5"/>
        <v>0</v>
      </c>
    </row>
    <row r="173" spans="1:19" ht="17.399999999999999" x14ac:dyDescent="0.3">
      <c r="A173" s="39" t="s">
        <v>172</v>
      </c>
      <c r="B173" s="62" t="s">
        <v>93</v>
      </c>
      <c r="C173" s="91" t="s">
        <v>135</v>
      </c>
      <c r="D173" s="91" t="s">
        <v>42</v>
      </c>
      <c r="E173" s="92" t="s">
        <v>43</v>
      </c>
      <c r="F173" s="92" t="s">
        <v>24</v>
      </c>
      <c r="G173" s="93">
        <v>44050</v>
      </c>
      <c r="H173" s="94">
        <v>45809</v>
      </c>
      <c r="I173" s="69">
        <v>2100340.9700000002</v>
      </c>
      <c r="J173" s="70">
        <v>0</v>
      </c>
      <c r="K173" s="71">
        <v>1.147</v>
      </c>
      <c r="L173" s="70">
        <v>0</v>
      </c>
      <c r="M173" s="71">
        <v>1.018</v>
      </c>
      <c r="N173" s="72"/>
      <c r="O173" s="73">
        <f>MIN(1,MAX(0,(1/(1+EXP(-(Assumptions!$B$5 + Assumptions!$B$6*$N173))))*Assumptions!$B$3))</f>
        <v>3.9165722796764356E-2</v>
      </c>
      <c r="P173" s="73">
        <f>VLOOKUP($F173,Assumptions!$A$23:$B$27,2,FALSE)*Assumptions!$B$4</f>
        <v>0.2</v>
      </c>
      <c r="Q173" s="74">
        <f t="shared" si="4"/>
        <v>16452.274441941434</v>
      </c>
      <c r="R173" s="75" t="str">
        <f>IF($O173&lt;Assumptions!$B$17,"A",IF($O173&lt;Assumptions!$B$18,"B",IF($O173&lt;Assumptions!$B$19,"C",IF($O173&lt;Assumptions!$B$20,"D","E"))))</f>
        <v>B</v>
      </c>
      <c r="S173" s="75">
        <f t="shared" si="5"/>
        <v>0</v>
      </c>
    </row>
    <row r="174" spans="1:19" ht="17.399999999999999" x14ac:dyDescent="0.3">
      <c r="A174" s="39" t="s">
        <v>172</v>
      </c>
      <c r="B174" s="62" t="s">
        <v>93</v>
      </c>
      <c r="C174" s="91" t="s">
        <v>135</v>
      </c>
      <c r="D174" s="91" t="s">
        <v>42</v>
      </c>
      <c r="E174" s="92" t="s">
        <v>43</v>
      </c>
      <c r="F174" s="92" t="s">
        <v>24</v>
      </c>
      <c r="G174" s="93">
        <v>44050</v>
      </c>
      <c r="H174" s="94">
        <v>45839</v>
      </c>
      <c r="I174" s="69">
        <v>2041593.8</v>
      </c>
      <c r="J174" s="70">
        <v>0</v>
      </c>
      <c r="K174" s="71">
        <v>1.018</v>
      </c>
      <c r="L174" s="70">
        <v>0</v>
      </c>
      <c r="M174" s="71">
        <v>1.018</v>
      </c>
      <c r="N174" s="72"/>
      <c r="O174" s="73">
        <f>MIN(1,MAX(0,(1/(1+EXP(-(Assumptions!$B$5 + Assumptions!$B$6*$N174))))*Assumptions!$B$3))</f>
        <v>3.9165722796764356E-2</v>
      </c>
      <c r="P174" s="73">
        <f>VLOOKUP($F174,Assumptions!$A$23:$B$27,2,FALSE)*Assumptions!$B$4</f>
        <v>0.2</v>
      </c>
      <c r="Q174" s="74">
        <f t="shared" si="4"/>
        <v>15992.099366878556</v>
      </c>
      <c r="R174" s="75" t="str">
        <f>IF($O174&lt;Assumptions!$B$17,"A",IF($O174&lt;Assumptions!$B$18,"B",IF($O174&lt;Assumptions!$B$19,"C",IF($O174&lt;Assumptions!$B$20,"D","E"))))</f>
        <v>B</v>
      </c>
      <c r="S174" s="75">
        <f t="shared" si="5"/>
        <v>0</v>
      </c>
    </row>
    <row r="175" spans="1:19" ht="17.399999999999999" x14ac:dyDescent="0.3">
      <c r="A175" s="39" t="s">
        <v>172</v>
      </c>
      <c r="B175" s="62" t="s">
        <v>93</v>
      </c>
      <c r="C175" s="91" t="s">
        <v>135</v>
      </c>
      <c r="D175" s="91" t="s">
        <v>42</v>
      </c>
      <c r="E175" s="92" t="s">
        <v>43</v>
      </c>
      <c r="F175" s="92" t="s">
        <v>24</v>
      </c>
      <c r="G175" s="93">
        <v>44050</v>
      </c>
      <c r="H175" s="94">
        <v>45870</v>
      </c>
      <c r="I175" s="69">
        <v>1979835.47</v>
      </c>
      <c r="J175" s="70">
        <v>35</v>
      </c>
      <c r="K175" s="71">
        <v>0.745</v>
      </c>
      <c r="L175" s="70">
        <v>0</v>
      </c>
      <c r="M175" s="71">
        <v>1.018</v>
      </c>
      <c r="N175" s="72"/>
      <c r="O175" s="73">
        <f>MIN(1,MAX(0,(1/(1+EXP(-(Assumptions!$B$5 + Assumptions!$B$6*$N175))))*Assumptions!$B$3))</f>
        <v>3.9165722796764356E-2</v>
      </c>
      <c r="P175" s="73">
        <f>VLOOKUP($F175,Assumptions!$A$23:$B$27,2,FALSE)*Assumptions!$B$4</f>
        <v>0.2</v>
      </c>
      <c r="Q175" s="74">
        <f t="shared" si="4"/>
        <v>15508.337440244337</v>
      </c>
      <c r="R175" s="75" t="str">
        <f>IF($O175&lt;Assumptions!$B$17,"A",IF($O175&lt;Assumptions!$B$18,"B",IF($O175&lt;Assumptions!$B$19,"C",IF($O175&lt;Assumptions!$B$20,"D","E"))))</f>
        <v>B</v>
      </c>
      <c r="S175" s="75">
        <f t="shared" si="5"/>
        <v>0</v>
      </c>
    </row>
    <row r="176" spans="1:19" ht="17.399999999999999" x14ac:dyDescent="0.3">
      <c r="A176" s="39" t="s">
        <v>172</v>
      </c>
      <c r="B176" s="62" t="s">
        <v>93</v>
      </c>
      <c r="C176" s="91" t="s">
        <v>135</v>
      </c>
      <c r="D176" s="91" t="s">
        <v>42</v>
      </c>
      <c r="E176" s="92" t="s">
        <v>43</v>
      </c>
      <c r="F176" s="92" t="s">
        <v>24</v>
      </c>
      <c r="G176" s="93">
        <v>44050</v>
      </c>
      <c r="H176" s="94">
        <v>45901</v>
      </c>
      <c r="I176" s="69">
        <v>1915884.05</v>
      </c>
      <c r="J176" s="70">
        <v>35</v>
      </c>
      <c r="K176" s="71">
        <v>0.84099999999999997</v>
      </c>
      <c r="L176" s="70">
        <v>0</v>
      </c>
      <c r="M176" s="71">
        <v>1.018</v>
      </c>
      <c r="N176" s="72"/>
      <c r="O176" s="73">
        <f>MIN(1,MAX(0,(1/(1+EXP(-(Assumptions!$B$5 + Assumptions!$B$6*$N176))))*Assumptions!$B$3))</f>
        <v>3.9165722796764356E-2</v>
      </c>
      <c r="P176" s="73">
        <f>VLOOKUP($F176,Assumptions!$A$23:$B$27,2,FALSE)*Assumptions!$B$4</f>
        <v>0.2</v>
      </c>
      <c r="Q176" s="74">
        <f t="shared" si="4"/>
        <v>15007.396722608444</v>
      </c>
      <c r="R176" s="75" t="str">
        <f>IF($O176&lt;Assumptions!$B$17,"A",IF($O176&lt;Assumptions!$B$18,"B",IF($O176&lt;Assumptions!$B$19,"C",IF($O176&lt;Assumptions!$B$20,"D","E"))))</f>
        <v>B</v>
      </c>
      <c r="S176" s="75">
        <f t="shared" si="5"/>
        <v>0</v>
      </c>
    </row>
    <row r="177" spans="1:19" ht="17.399999999999999" x14ac:dyDescent="0.3">
      <c r="A177" s="39" t="s">
        <v>172</v>
      </c>
      <c r="B177" s="62" t="s">
        <v>93</v>
      </c>
      <c r="C177" s="91" t="s">
        <v>135</v>
      </c>
      <c r="D177" s="91" t="s">
        <v>42</v>
      </c>
      <c r="E177" s="92" t="s">
        <v>43</v>
      </c>
      <c r="F177" s="92" t="s">
        <v>24</v>
      </c>
      <c r="G177" s="93">
        <v>44050</v>
      </c>
      <c r="H177" s="94">
        <v>45931</v>
      </c>
      <c r="I177" s="69">
        <v>1915884.05</v>
      </c>
      <c r="J177" s="70">
        <v>185</v>
      </c>
      <c r="K177" s="71">
        <v>0.19600000000000001</v>
      </c>
      <c r="L177" s="70">
        <v>0</v>
      </c>
      <c r="M177" s="71">
        <v>1.018</v>
      </c>
      <c r="N177" s="72"/>
      <c r="O177" s="73">
        <f>MIN(1,MAX(0,(1/(1+EXP(-(Assumptions!$B$5 + Assumptions!$B$6*$N177))))*Assumptions!$B$3))</f>
        <v>3.9165722796764356E-2</v>
      </c>
      <c r="P177" s="73">
        <f>VLOOKUP($F177,Assumptions!$A$23:$B$27,2,FALSE)*Assumptions!$B$4</f>
        <v>0.2</v>
      </c>
      <c r="Q177" s="74">
        <f t="shared" si="4"/>
        <v>15007.396722608444</v>
      </c>
      <c r="R177" s="75" t="str">
        <f>IF($O177&lt;Assumptions!$B$17,"A",IF($O177&lt;Assumptions!$B$18,"B",IF($O177&lt;Assumptions!$B$19,"C",IF($O177&lt;Assumptions!$B$20,"D","E"))))</f>
        <v>B</v>
      </c>
      <c r="S177" s="75">
        <f t="shared" si="5"/>
        <v>1</v>
      </c>
    </row>
    <row r="178" spans="1:19" ht="17.399999999999999" x14ac:dyDescent="0.3">
      <c r="A178" s="39" t="s">
        <v>172</v>
      </c>
      <c r="B178" s="62" t="s">
        <v>93</v>
      </c>
      <c r="C178" s="91" t="s">
        <v>135</v>
      </c>
      <c r="D178" s="91" t="s">
        <v>42</v>
      </c>
      <c r="E178" s="92" t="s">
        <v>43</v>
      </c>
      <c r="F178" s="92" t="s">
        <v>24</v>
      </c>
      <c r="G178" s="93">
        <v>44050</v>
      </c>
      <c r="H178" s="94">
        <v>45962</v>
      </c>
      <c r="I178" s="69">
        <v>1915884.05</v>
      </c>
      <c r="J178" s="70">
        <v>999</v>
      </c>
      <c r="K178" s="71">
        <v>0.182</v>
      </c>
      <c r="L178" s="70">
        <v>0</v>
      </c>
      <c r="M178" s="71">
        <v>1.018</v>
      </c>
      <c r="N178" s="72"/>
      <c r="O178" s="73">
        <f>MIN(1,MAX(0,(1/(1+EXP(-(Assumptions!$B$5 + Assumptions!$B$6*$N178))))*Assumptions!$B$3))</f>
        <v>3.9165722796764356E-2</v>
      </c>
      <c r="P178" s="73">
        <f>VLOOKUP($F178,Assumptions!$A$23:$B$27,2,FALSE)*Assumptions!$B$4</f>
        <v>0.2</v>
      </c>
      <c r="Q178" s="74">
        <f t="shared" si="4"/>
        <v>15007.396722608444</v>
      </c>
      <c r="R178" s="75" t="str">
        <f>IF($O178&lt;Assumptions!$B$17,"A",IF($O178&lt;Assumptions!$B$18,"B",IF($O178&lt;Assumptions!$B$19,"C",IF($O178&lt;Assumptions!$B$20,"D","E"))))</f>
        <v>B</v>
      </c>
      <c r="S178" s="75">
        <f t="shared" si="5"/>
        <v>1</v>
      </c>
    </row>
    <row r="179" spans="1:19" ht="17.399999999999999" x14ac:dyDescent="0.3">
      <c r="A179" s="39" t="s">
        <v>172</v>
      </c>
      <c r="B179" s="62" t="s">
        <v>93</v>
      </c>
      <c r="C179" s="91" t="s">
        <v>135</v>
      </c>
      <c r="D179" s="91" t="s">
        <v>42</v>
      </c>
      <c r="E179" s="92" t="s">
        <v>43</v>
      </c>
      <c r="F179" s="92" t="s">
        <v>24</v>
      </c>
      <c r="G179" s="93">
        <v>44050</v>
      </c>
      <c r="H179" s="94">
        <v>45992</v>
      </c>
      <c r="I179" s="69">
        <v>1915884.05</v>
      </c>
      <c r="J179" s="70">
        <v>999</v>
      </c>
      <c r="K179" s="71">
        <v>8.0000000000000002E-3</v>
      </c>
      <c r="L179" s="70">
        <v>0</v>
      </c>
      <c r="M179" s="71">
        <v>1.018</v>
      </c>
      <c r="N179" s="72"/>
      <c r="O179" s="73">
        <f>MIN(1,MAX(0,(1/(1+EXP(-(Assumptions!$B$5 + Assumptions!$B$6*$N179))))*Assumptions!$B$3))</f>
        <v>3.9165722796764356E-2</v>
      </c>
      <c r="P179" s="73">
        <f>VLOOKUP($F179,Assumptions!$A$23:$B$27,2,FALSE)*Assumptions!$B$4</f>
        <v>0.2</v>
      </c>
      <c r="Q179" s="74">
        <f t="shared" si="4"/>
        <v>15007.396722608444</v>
      </c>
      <c r="R179" s="75" t="str">
        <f>IF($O179&lt;Assumptions!$B$17,"A",IF($O179&lt;Assumptions!$B$18,"B",IF($O179&lt;Assumptions!$B$19,"C",IF($O179&lt;Assumptions!$B$20,"D","E"))))</f>
        <v>B</v>
      </c>
      <c r="S179" s="75">
        <f t="shared" si="5"/>
        <v>1</v>
      </c>
    </row>
    <row r="180" spans="1:19" ht="17.399999999999999" x14ac:dyDescent="0.3">
      <c r="A180" s="39" t="s">
        <v>174</v>
      </c>
      <c r="B180" s="62" t="s">
        <v>83</v>
      </c>
      <c r="C180" s="91" t="s">
        <v>144</v>
      </c>
      <c r="D180" s="91" t="s">
        <v>42</v>
      </c>
      <c r="E180" s="92" t="s">
        <v>27</v>
      </c>
      <c r="F180" s="92" t="s">
        <v>40</v>
      </c>
      <c r="G180" s="93">
        <v>44920</v>
      </c>
      <c r="H180" s="94">
        <v>45658</v>
      </c>
      <c r="I180" s="69">
        <v>17441450.09</v>
      </c>
      <c r="J180" s="70">
        <v>0</v>
      </c>
      <c r="K180" s="71">
        <v>1.0489999999999999</v>
      </c>
      <c r="L180" s="70">
        <v>0</v>
      </c>
      <c r="M180" s="71">
        <v>0.78800000000000003</v>
      </c>
      <c r="N180" s="72"/>
      <c r="O180" s="73">
        <f>MIN(1,MAX(0,(1/(1+EXP(-(Assumptions!$B$5 + Assumptions!$B$6*$N180))))*Assumptions!$B$3))</f>
        <v>3.9165722796764356E-2</v>
      </c>
      <c r="P180" s="73">
        <f>VLOOKUP($F180,Assumptions!$A$23:$B$27,2,FALSE)*Assumptions!$B$4</f>
        <v>0.7</v>
      </c>
      <c r="Q180" s="74">
        <f t="shared" si="4"/>
        <v>478174.89957897848</v>
      </c>
      <c r="R180" s="75" t="str">
        <f>IF($O180&lt;Assumptions!$B$17,"A",IF($O180&lt;Assumptions!$B$18,"B",IF($O180&lt;Assumptions!$B$19,"C",IF($O180&lt;Assumptions!$B$20,"D","E"))))</f>
        <v>B</v>
      </c>
      <c r="S180" s="75">
        <f t="shared" si="5"/>
        <v>0</v>
      </c>
    </row>
    <row r="181" spans="1:19" ht="17.399999999999999" x14ac:dyDescent="0.3">
      <c r="A181" s="39" t="s">
        <v>174</v>
      </c>
      <c r="B181" s="62" t="s">
        <v>83</v>
      </c>
      <c r="C181" s="91" t="s">
        <v>144</v>
      </c>
      <c r="D181" s="91" t="s">
        <v>42</v>
      </c>
      <c r="E181" s="92" t="s">
        <v>27</v>
      </c>
      <c r="F181" s="92" t="s">
        <v>40</v>
      </c>
      <c r="G181" s="93">
        <v>44920</v>
      </c>
      <c r="H181" s="94">
        <v>45689</v>
      </c>
      <c r="I181" s="69">
        <v>17033052.670000002</v>
      </c>
      <c r="J181" s="70">
        <v>0</v>
      </c>
      <c r="K181" s="71">
        <v>0.97599999999999998</v>
      </c>
      <c r="L181" s="70">
        <v>0</v>
      </c>
      <c r="M181" s="71">
        <v>0.78800000000000003</v>
      </c>
      <c r="N181" s="72"/>
      <c r="O181" s="73">
        <f>MIN(1,MAX(0,(1/(1+EXP(-(Assumptions!$B$5 + Assumptions!$B$6*$N181))))*Assumptions!$B$3))</f>
        <v>3.9165722796764356E-2</v>
      </c>
      <c r="P181" s="73">
        <f>VLOOKUP($F181,Assumptions!$A$23:$B$27,2,FALSE)*Assumptions!$B$4</f>
        <v>0.7</v>
      </c>
      <c r="Q181" s="74">
        <f t="shared" si="4"/>
        <v>466978.27347913495</v>
      </c>
      <c r="R181" s="75" t="str">
        <f>IF($O181&lt;Assumptions!$B$17,"A",IF($O181&lt;Assumptions!$B$18,"B",IF($O181&lt;Assumptions!$B$19,"C",IF($O181&lt;Assumptions!$B$20,"D","E"))))</f>
        <v>B</v>
      </c>
      <c r="S181" s="75">
        <f t="shared" si="5"/>
        <v>0</v>
      </c>
    </row>
    <row r="182" spans="1:19" ht="17.399999999999999" x14ac:dyDescent="0.3">
      <c r="A182" s="39" t="s">
        <v>174</v>
      </c>
      <c r="B182" s="62" t="s">
        <v>83</v>
      </c>
      <c r="C182" s="91" t="s">
        <v>144</v>
      </c>
      <c r="D182" s="91" t="s">
        <v>42</v>
      </c>
      <c r="E182" s="92" t="s">
        <v>27</v>
      </c>
      <c r="F182" s="92" t="s">
        <v>40</v>
      </c>
      <c r="G182" s="93">
        <v>44920</v>
      </c>
      <c r="H182" s="94">
        <v>45717</v>
      </c>
      <c r="I182" s="69">
        <v>16620881.42</v>
      </c>
      <c r="J182" s="70">
        <v>0</v>
      </c>
      <c r="K182" s="71">
        <v>1.1080000000000001</v>
      </c>
      <c r="L182" s="70">
        <v>0</v>
      </c>
      <c r="M182" s="71">
        <v>0.78800000000000003</v>
      </c>
      <c r="N182" s="72"/>
      <c r="O182" s="73">
        <f>MIN(1,MAX(0,(1/(1+EXP(-(Assumptions!$B$5 + Assumptions!$B$6*$N182))))*Assumptions!$B$3))</f>
        <v>3.9165722796764356E-2</v>
      </c>
      <c r="P182" s="73">
        <f>VLOOKUP($F182,Assumptions!$A$23:$B$27,2,FALSE)*Assumptions!$B$4</f>
        <v>0.7</v>
      </c>
      <c r="Q182" s="74">
        <f t="shared" si="4"/>
        <v>455678.18403352774</v>
      </c>
      <c r="R182" s="75" t="str">
        <f>IF($O182&lt;Assumptions!$B$17,"A",IF($O182&lt;Assumptions!$B$18,"B",IF($O182&lt;Assumptions!$B$19,"C",IF($O182&lt;Assumptions!$B$20,"D","E"))))</f>
        <v>B</v>
      </c>
      <c r="S182" s="75">
        <f t="shared" si="5"/>
        <v>0</v>
      </c>
    </row>
    <row r="183" spans="1:19" ht="17.399999999999999" x14ac:dyDescent="0.3">
      <c r="A183" s="39" t="s">
        <v>174</v>
      </c>
      <c r="B183" s="62" t="s">
        <v>83</v>
      </c>
      <c r="C183" s="91" t="s">
        <v>144</v>
      </c>
      <c r="D183" s="91" t="s">
        <v>42</v>
      </c>
      <c r="E183" s="92" t="s">
        <v>27</v>
      </c>
      <c r="F183" s="92" t="s">
        <v>40</v>
      </c>
      <c r="G183" s="93">
        <v>44920</v>
      </c>
      <c r="H183" s="94">
        <v>45748</v>
      </c>
      <c r="I183" s="69">
        <v>16620881.42</v>
      </c>
      <c r="J183" s="70">
        <v>220</v>
      </c>
      <c r="K183" s="71">
        <v>0.19800000000000001</v>
      </c>
      <c r="L183" s="70">
        <v>0</v>
      </c>
      <c r="M183" s="71">
        <v>0.78800000000000003</v>
      </c>
      <c r="N183" s="72"/>
      <c r="O183" s="73">
        <f>MIN(1,MAX(0,(1/(1+EXP(-(Assumptions!$B$5 + Assumptions!$B$6*$N183))))*Assumptions!$B$3))</f>
        <v>3.9165722796764356E-2</v>
      </c>
      <c r="P183" s="73">
        <f>VLOOKUP($F183,Assumptions!$A$23:$B$27,2,FALSE)*Assumptions!$B$4</f>
        <v>0.7</v>
      </c>
      <c r="Q183" s="74">
        <f t="shared" si="4"/>
        <v>455678.18403352774</v>
      </c>
      <c r="R183" s="75" t="str">
        <f>IF($O183&lt;Assumptions!$B$17,"A",IF($O183&lt;Assumptions!$B$18,"B",IF($O183&lt;Assumptions!$B$19,"C",IF($O183&lt;Assumptions!$B$20,"D","E"))))</f>
        <v>B</v>
      </c>
      <c r="S183" s="75">
        <f t="shared" si="5"/>
        <v>1</v>
      </c>
    </row>
    <row r="184" spans="1:19" ht="17.399999999999999" x14ac:dyDescent="0.3">
      <c r="A184" s="39" t="s">
        <v>174</v>
      </c>
      <c r="B184" s="62" t="s">
        <v>83</v>
      </c>
      <c r="C184" s="91" t="s">
        <v>144</v>
      </c>
      <c r="D184" s="91" t="s">
        <v>42</v>
      </c>
      <c r="E184" s="92" t="s">
        <v>27</v>
      </c>
      <c r="F184" s="92" t="s">
        <v>40</v>
      </c>
      <c r="G184" s="93">
        <v>44920</v>
      </c>
      <c r="H184" s="94">
        <v>45778</v>
      </c>
      <c r="I184" s="69">
        <v>16620881.42</v>
      </c>
      <c r="J184" s="70">
        <v>999</v>
      </c>
      <c r="K184" s="71">
        <v>9.6000000000000002E-2</v>
      </c>
      <c r="L184" s="70">
        <v>0</v>
      </c>
      <c r="M184" s="71">
        <v>0.78800000000000003</v>
      </c>
      <c r="N184" s="72"/>
      <c r="O184" s="73">
        <f>MIN(1,MAX(0,(1/(1+EXP(-(Assumptions!$B$5 + Assumptions!$B$6*$N184))))*Assumptions!$B$3))</f>
        <v>3.9165722796764356E-2</v>
      </c>
      <c r="P184" s="73">
        <f>VLOOKUP($F184,Assumptions!$A$23:$B$27,2,FALSE)*Assumptions!$B$4</f>
        <v>0.7</v>
      </c>
      <c r="Q184" s="74">
        <f t="shared" si="4"/>
        <v>455678.18403352774</v>
      </c>
      <c r="R184" s="75" t="str">
        <f>IF($O184&lt;Assumptions!$B$17,"A",IF($O184&lt;Assumptions!$B$18,"B",IF($O184&lt;Assumptions!$B$19,"C",IF($O184&lt;Assumptions!$B$20,"D","E"))))</f>
        <v>B</v>
      </c>
      <c r="S184" s="75">
        <f t="shared" si="5"/>
        <v>1</v>
      </c>
    </row>
    <row r="185" spans="1:19" ht="17.399999999999999" x14ac:dyDescent="0.3">
      <c r="A185" s="39" t="s">
        <v>174</v>
      </c>
      <c r="B185" s="62" t="s">
        <v>83</v>
      </c>
      <c r="C185" s="91" t="s">
        <v>144</v>
      </c>
      <c r="D185" s="91" t="s">
        <v>42</v>
      </c>
      <c r="E185" s="92" t="s">
        <v>27</v>
      </c>
      <c r="F185" s="92" t="s">
        <v>40</v>
      </c>
      <c r="G185" s="93">
        <v>44920</v>
      </c>
      <c r="H185" s="94">
        <v>45809</v>
      </c>
      <c r="I185" s="69">
        <v>16620881.42</v>
      </c>
      <c r="J185" s="70">
        <v>999</v>
      </c>
      <c r="K185" s="71">
        <v>3.1E-2</v>
      </c>
      <c r="L185" s="70">
        <v>0</v>
      </c>
      <c r="M185" s="71">
        <v>0.78800000000000003</v>
      </c>
      <c r="N185" s="72"/>
      <c r="O185" s="73">
        <f>MIN(1,MAX(0,(1/(1+EXP(-(Assumptions!$B$5 + Assumptions!$B$6*$N185))))*Assumptions!$B$3))</f>
        <v>3.9165722796764356E-2</v>
      </c>
      <c r="P185" s="73">
        <f>VLOOKUP($F185,Assumptions!$A$23:$B$27,2,FALSE)*Assumptions!$B$4</f>
        <v>0.7</v>
      </c>
      <c r="Q185" s="74">
        <f t="shared" si="4"/>
        <v>455678.18403352774</v>
      </c>
      <c r="R185" s="75" t="str">
        <f>IF($O185&lt;Assumptions!$B$17,"A",IF($O185&lt;Assumptions!$B$18,"B",IF($O185&lt;Assumptions!$B$19,"C",IF($O185&lt;Assumptions!$B$20,"D","E"))))</f>
        <v>B</v>
      </c>
      <c r="S185" s="75">
        <f t="shared" si="5"/>
        <v>1</v>
      </c>
    </row>
    <row r="186" spans="1:19" ht="17.399999999999999" x14ac:dyDescent="0.3">
      <c r="A186" s="39" t="s">
        <v>174</v>
      </c>
      <c r="B186" s="62" t="s">
        <v>83</v>
      </c>
      <c r="C186" s="91" t="s">
        <v>144</v>
      </c>
      <c r="D186" s="91" t="s">
        <v>42</v>
      </c>
      <c r="E186" s="92" t="s">
        <v>27</v>
      </c>
      <c r="F186" s="92" t="s">
        <v>40</v>
      </c>
      <c r="G186" s="93">
        <v>44920</v>
      </c>
      <c r="H186" s="94">
        <v>45839</v>
      </c>
      <c r="I186" s="69">
        <v>16620881.42</v>
      </c>
      <c r="J186" s="70">
        <v>999</v>
      </c>
      <c r="K186" s="71">
        <v>0.17799999999999999</v>
      </c>
      <c r="L186" s="70">
        <v>0</v>
      </c>
      <c r="M186" s="71">
        <v>0.78800000000000003</v>
      </c>
      <c r="N186" s="72"/>
      <c r="O186" s="73">
        <f>MIN(1,MAX(0,(1/(1+EXP(-(Assumptions!$B$5 + Assumptions!$B$6*$N186))))*Assumptions!$B$3))</f>
        <v>3.9165722796764356E-2</v>
      </c>
      <c r="P186" s="73">
        <f>VLOOKUP($F186,Assumptions!$A$23:$B$27,2,FALSE)*Assumptions!$B$4</f>
        <v>0.7</v>
      </c>
      <c r="Q186" s="74">
        <f t="shared" si="4"/>
        <v>455678.18403352774</v>
      </c>
      <c r="R186" s="75" t="str">
        <f>IF($O186&lt;Assumptions!$B$17,"A",IF($O186&lt;Assumptions!$B$18,"B",IF($O186&lt;Assumptions!$B$19,"C",IF($O186&lt;Assumptions!$B$20,"D","E"))))</f>
        <v>B</v>
      </c>
      <c r="S186" s="75">
        <f t="shared" si="5"/>
        <v>1</v>
      </c>
    </row>
    <row r="187" spans="1:19" ht="17.399999999999999" x14ac:dyDescent="0.3">
      <c r="A187" s="39" t="s">
        <v>174</v>
      </c>
      <c r="B187" s="62" t="s">
        <v>83</v>
      </c>
      <c r="C187" s="91" t="s">
        <v>144</v>
      </c>
      <c r="D187" s="91" t="s">
        <v>42</v>
      </c>
      <c r="E187" s="92" t="s">
        <v>27</v>
      </c>
      <c r="F187" s="92" t="s">
        <v>40</v>
      </c>
      <c r="G187" s="93">
        <v>44920</v>
      </c>
      <c r="H187" s="94">
        <v>45870</v>
      </c>
      <c r="I187" s="69">
        <v>16620881.42</v>
      </c>
      <c r="J187" s="70">
        <v>999</v>
      </c>
      <c r="K187" s="71">
        <v>1.4E-2</v>
      </c>
      <c r="L187" s="70">
        <v>0</v>
      </c>
      <c r="M187" s="71">
        <v>0.78800000000000003</v>
      </c>
      <c r="N187" s="72"/>
      <c r="O187" s="73">
        <f>MIN(1,MAX(0,(1/(1+EXP(-(Assumptions!$B$5 + Assumptions!$B$6*$N187))))*Assumptions!$B$3))</f>
        <v>3.9165722796764356E-2</v>
      </c>
      <c r="P187" s="73">
        <f>VLOOKUP($F187,Assumptions!$A$23:$B$27,2,FALSE)*Assumptions!$B$4</f>
        <v>0.7</v>
      </c>
      <c r="Q187" s="74">
        <f t="shared" si="4"/>
        <v>455678.18403352774</v>
      </c>
      <c r="R187" s="75" t="str">
        <f>IF($O187&lt;Assumptions!$B$17,"A",IF($O187&lt;Assumptions!$B$18,"B",IF($O187&lt;Assumptions!$B$19,"C",IF($O187&lt;Assumptions!$B$20,"D","E"))))</f>
        <v>B</v>
      </c>
      <c r="S187" s="75">
        <f t="shared" si="5"/>
        <v>1</v>
      </c>
    </row>
    <row r="188" spans="1:19" ht="17.399999999999999" x14ac:dyDescent="0.3">
      <c r="A188" s="39" t="s">
        <v>174</v>
      </c>
      <c r="B188" s="62" t="s">
        <v>83</v>
      </c>
      <c r="C188" s="91" t="s">
        <v>144</v>
      </c>
      <c r="D188" s="91" t="s">
        <v>42</v>
      </c>
      <c r="E188" s="92" t="s">
        <v>27</v>
      </c>
      <c r="F188" s="92" t="s">
        <v>40</v>
      </c>
      <c r="G188" s="93">
        <v>44920</v>
      </c>
      <c r="H188" s="94">
        <v>45901</v>
      </c>
      <c r="I188" s="69">
        <v>16620881.42</v>
      </c>
      <c r="J188" s="70">
        <v>999</v>
      </c>
      <c r="K188" s="71">
        <v>0.15</v>
      </c>
      <c r="L188" s="70">
        <v>0</v>
      </c>
      <c r="M188" s="71">
        <v>0.78800000000000003</v>
      </c>
      <c r="N188" s="72"/>
      <c r="O188" s="73">
        <f>MIN(1,MAX(0,(1/(1+EXP(-(Assumptions!$B$5 + Assumptions!$B$6*$N188))))*Assumptions!$B$3))</f>
        <v>3.9165722796764356E-2</v>
      </c>
      <c r="P188" s="73">
        <f>VLOOKUP($F188,Assumptions!$A$23:$B$27,2,FALSE)*Assumptions!$B$4</f>
        <v>0.7</v>
      </c>
      <c r="Q188" s="74">
        <f t="shared" si="4"/>
        <v>455678.18403352774</v>
      </c>
      <c r="R188" s="75" t="str">
        <f>IF($O188&lt;Assumptions!$B$17,"A",IF($O188&lt;Assumptions!$B$18,"B",IF($O188&lt;Assumptions!$B$19,"C",IF($O188&lt;Assumptions!$B$20,"D","E"))))</f>
        <v>B</v>
      </c>
      <c r="S188" s="75">
        <f t="shared" si="5"/>
        <v>1</v>
      </c>
    </row>
    <row r="189" spans="1:19" ht="17.399999999999999" x14ac:dyDescent="0.3">
      <c r="A189" s="39" t="s">
        <v>174</v>
      </c>
      <c r="B189" s="62" t="s">
        <v>83</v>
      </c>
      <c r="C189" s="91" t="s">
        <v>144</v>
      </c>
      <c r="D189" s="91" t="s">
        <v>42</v>
      </c>
      <c r="E189" s="92" t="s">
        <v>27</v>
      </c>
      <c r="F189" s="92" t="s">
        <v>40</v>
      </c>
      <c r="G189" s="93">
        <v>44920</v>
      </c>
      <c r="H189" s="94">
        <v>45931</v>
      </c>
      <c r="I189" s="69">
        <v>16620881.42</v>
      </c>
      <c r="J189" s="70">
        <v>999</v>
      </c>
      <c r="K189" s="71">
        <v>3.5999999999999997E-2</v>
      </c>
      <c r="L189" s="70">
        <v>0</v>
      </c>
      <c r="M189" s="71">
        <v>0.78800000000000003</v>
      </c>
      <c r="N189" s="72"/>
      <c r="O189" s="73">
        <f>MIN(1,MAX(0,(1/(1+EXP(-(Assumptions!$B$5 + Assumptions!$B$6*$N189))))*Assumptions!$B$3))</f>
        <v>3.9165722796764356E-2</v>
      </c>
      <c r="P189" s="73">
        <f>VLOOKUP($F189,Assumptions!$A$23:$B$27,2,FALSE)*Assumptions!$B$4</f>
        <v>0.7</v>
      </c>
      <c r="Q189" s="74">
        <f t="shared" si="4"/>
        <v>455678.18403352774</v>
      </c>
      <c r="R189" s="75" t="str">
        <f>IF($O189&lt;Assumptions!$B$17,"A",IF($O189&lt;Assumptions!$B$18,"B",IF($O189&lt;Assumptions!$B$19,"C",IF($O189&lt;Assumptions!$B$20,"D","E"))))</f>
        <v>B</v>
      </c>
      <c r="S189" s="75">
        <f t="shared" si="5"/>
        <v>1</v>
      </c>
    </row>
    <row r="190" spans="1:19" ht="17.399999999999999" x14ac:dyDescent="0.3">
      <c r="A190" s="39" t="s">
        <v>174</v>
      </c>
      <c r="B190" s="62" t="s">
        <v>83</v>
      </c>
      <c r="C190" s="91" t="s">
        <v>144</v>
      </c>
      <c r="D190" s="91" t="s">
        <v>42</v>
      </c>
      <c r="E190" s="92" t="s">
        <v>27</v>
      </c>
      <c r="F190" s="92" t="s">
        <v>40</v>
      </c>
      <c r="G190" s="93">
        <v>44920</v>
      </c>
      <c r="H190" s="94">
        <v>45962</v>
      </c>
      <c r="I190" s="69">
        <v>16620881.42</v>
      </c>
      <c r="J190" s="70">
        <v>999</v>
      </c>
      <c r="K190" s="71">
        <v>4.0000000000000001E-3</v>
      </c>
      <c r="L190" s="70">
        <v>0</v>
      </c>
      <c r="M190" s="71">
        <v>0.78800000000000003</v>
      </c>
      <c r="N190" s="72"/>
      <c r="O190" s="73">
        <f>MIN(1,MAX(0,(1/(1+EXP(-(Assumptions!$B$5 + Assumptions!$B$6*$N190))))*Assumptions!$B$3))</f>
        <v>3.9165722796764356E-2</v>
      </c>
      <c r="P190" s="73">
        <f>VLOOKUP($F190,Assumptions!$A$23:$B$27,2,FALSE)*Assumptions!$B$4</f>
        <v>0.7</v>
      </c>
      <c r="Q190" s="74">
        <f t="shared" si="4"/>
        <v>455678.18403352774</v>
      </c>
      <c r="R190" s="75" t="str">
        <f>IF($O190&lt;Assumptions!$B$17,"A",IF($O190&lt;Assumptions!$B$18,"B",IF($O190&lt;Assumptions!$B$19,"C",IF($O190&lt;Assumptions!$B$20,"D","E"))))</f>
        <v>B</v>
      </c>
      <c r="S190" s="75">
        <f t="shared" si="5"/>
        <v>1</v>
      </c>
    </row>
    <row r="191" spans="1:19" ht="17.399999999999999" x14ac:dyDescent="0.3">
      <c r="A191" s="39" t="s">
        <v>174</v>
      </c>
      <c r="B191" s="62" t="s">
        <v>83</v>
      </c>
      <c r="C191" s="91" t="s">
        <v>144</v>
      </c>
      <c r="D191" s="91" t="s">
        <v>42</v>
      </c>
      <c r="E191" s="92" t="s">
        <v>27</v>
      </c>
      <c r="F191" s="92" t="s">
        <v>40</v>
      </c>
      <c r="G191" s="93">
        <v>44920</v>
      </c>
      <c r="H191" s="94">
        <v>45992</v>
      </c>
      <c r="I191" s="69">
        <v>16620881.42</v>
      </c>
      <c r="J191" s="70">
        <v>999</v>
      </c>
      <c r="K191" s="71">
        <v>2.7E-2</v>
      </c>
      <c r="L191" s="70">
        <v>0</v>
      </c>
      <c r="M191" s="71">
        <v>0.78800000000000003</v>
      </c>
      <c r="N191" s="72"/>
      <c r="O191" s="73">
        <f>MIN(1,MAX(0,(1/(1+EXP(-(Assumptions!$B$5 + Assumptions!$B$6*$N191))))*Assumptions!$B$3))</f>
        <v>3.9165722796764356E-2</v>
      </c>
      <c r="P191" s="73">
        <f>VLOOKUP($F191,Assumptions!$A$23:$B$27,2,FALSE)*Assumptions!$B$4</f>
        <v>0.7</v>
      </c>
      <c r="Q191" s="74">
        <f t="shared" si="4"/>
        <v>455678.18403352774</v>
      </c>
      <c r="R191" s="75" t="str">
        <f>IF($O191&lt;Assumptions!$B$17,"A",IF($O191&lt;Assumptions!$B$18,"B",IF($O191&lt;Assumptions!$B$19,"C",IF($O191&lt;Assumptions!$B$20,"D","E"))))</f>
        <v>B</v>
      </c>
      <c r="S191" s="75">
        <f t="shared" si="5"/>
        <v>1</v>
      </c>
    </row>
    <row r="192" spans="1:19" ht="17.399999999999999" x14ac:dyDescent="0.3">
      <c r="A192" s="39" t="s">
        <v>176</v>
      </c>
      <c r="B192" s="62" t="s">
        <v>67</v>
      </c>
      <c r="C192" s="91" t="s">
        <v>135</v>
      </c>
      <c r="D192" s="91" t="s">
        <v>26</v>
      </c>
      <c r="E192" s="92" t="s">
        <v>31</v>
      </c>
      <c r="F192" s="92" t="s">
        <v>28</v>
      </c>
      <c r="G192" s="93">
        <v>43543</v>
      </c>
      <c r="H192" s="94">
        <v>45658</v>
      </c>
      <c r="I192" s="69">
        <v>3954095.66</v>
      </c>
      <c r="J192" s="70">
        <v>0</v>
      </c>
      <c r="K192" s="71">
        <v>0.97099999999999997</v>
      </c>
      <c r="L192" s="70">
        <v>0</v>
      </c>
      <c r="M192" s="71">
        <v>0.77900000000000003</v>
      </c>
      <c r="N192" s="72"/>
      <c r="O192" s="73">
        <f>MIN(1,MAX(0,(1/(1+EXP(-(Assumptions!$B$5 + Assumptions!$B$6*$N192))))*Assumptions!$B$3))</f>
        <v>3.9165722796764356E-2</v>
      </c>
      <c r="P192" s="73">
        <f>VLOOKUP($F192,Assumptions!$A$23:$B$27,2,FALSE)*Assumptions!$B$4</f>
        <v>0.35</v>
      </c>
      <c r="Q192" s="74">
        <f t="shared" si="4"/>
        <v>54202.75508600715</v>
      </c>
      <c r="R192" s="75" t="str">
        <f>IF($O192&lt;Assumptions!$B$17,"A",IF($O192&lt;Assumptions!$B$18,"B",IF($O192&lt;Assumptions!$B$19,"C",IF($O192&lt;Assumptions!$B$20,"D","E"))))</f>
        <v>B</v>
      </c>
      <c r="S192" s="75">
        <f t="shared" si="5"/>
        <v>0</v>
      </c>
    </row>
    <row r="193" spans="1:19" ht="17.399999999999999" x14ac:dyDescent="0.3">
      <c r="A193" s="39" t="s">
        <v>176</v>
      </c>
      <c r="B193" s="62" t="s">
        <v>67</v>
      </c>
      <c r="C193" s="91" t="s">
        <v>135</v>
      </c>
      <c r="D193" s="91" t="s">
        <v>26</v>
      </c>
      <c r="E193" s="92" t="s">
        <v>31</v>
      </c>
      <c r="F193" s="92" t="s">
        <v>28</v>
      </c>
      <c r="G193" s="93">
        <v>43543</v>
      </c>
      <c r="H193" s="94">
        <v>45689</v>
      </c>
      <c r="I193" s="69">
        <v>3843132.89</v>
      </c>
      <c r="J193" s="70">
        <v>0</v>
      </c>
      <c r="K193" s="71">
        <v>1.1319999999999999</v>
      </c>
      <c r="L193" s="70">
        <v>0</v>
      </c>
      <c r="M193" s="71">
        <v>0.77900000000000003</v>
      </c>
      <c r="N193" s="72"/>
      <c r="O193" s="73">
        <f>MIN(1,MAX(0,(1/(1+EXP(-(Assumptions!$B$5 + Assumptions!$B$6*$N193))))*Assumptions!$B$3))</f>
        <v>3.9165722796764356E-2</v>
      </c>
      <c r="P193" s="73">
        <f>VLOOKUP($F193,Assumptions!$A$23:$B$27,2,FALSE)*Assumptions!$B$4</f>
        <v>0.35</v>
      </c>
      <c r="Q193" s="74">
        <f t="shared" ref="Q193:Q256" si="6">$I193*$O193*$P193</f>
        <v>52681.677104303759</v>
      </c>
      <c r="R193" s="75" t="str">
        <f>IF($O193&lt;Assumptions!$B$17,"A",IF($O193&lt;Assumptions!$B$18,"B",IF($O193&lt;Assumptions!$B$19,"C",IF($O193&lt;Assumptions!$B$20,"D","E"))))</f>
        <v>B</v>
      </c>
      <c r="S193" s="75">
        <f t="shared" ref="S193:S256" si="7">--($J193&gt;=180)</f>
        <v>0</v>
      </c>
    </row>
    <row r="194" spans="1:19" ht="17.399999999999999" x14ac:dyDescent="0.3">
      <c r="A194" s="39" t="s">
        <v>176</v>
      </c>
      <c r="B194" s="62" t="s">
        <v>67</v>
      </c>
      <c r="C194" s="91" t="s">
        <v>135</v>
      </c>
      <c r="D194" s="91" t="s">
        <v>26</v>
      </c>
      <c r="E194" s="92" t="s">
        <v>31</v>
      </c>
      <c r="F194" s="92" t="s">
        <v>28</v>
      </c>
      <c r="G194" s="93">
        <v>43543</v>
      </c>
      <c r="H194" s="94">
        <v>45717</v>
      </c>
      <c r="I194" s="69">
        <v>3732314.53</v>
      </c>
      <c r="J194" s="70">
        <v>0</v>
      </c>
      <c r="K194" s="71">
        <v>1.0669999999999999</v>
      </c>
      <c r="L194" s="70">
        <v>0</v>
      </c>
      <c r="M194" s="71">
        <v>0.77900000000000003</v>
      </c>
      <c r="N194" s="72"/>
      <c r="O194" s="73">
        <f>MIN(1,MAX(0,(1/(1+EXP(-(Assumptions!$B$5 + Assumptions!$B$6*$N194))))*Assumptions!$B$3))</f>
        <v>3.9165722796764356E-2</v>
      </c>
      <c r="P194" s="73">
        <f>VLOOKUP($F194,Assumptions!$A$23:$B$27,2,FALSE)*Assumptions!$B$4</f>
        <v>0.35</v>
      </c>
      <c r="Q194" s="74">
        <f t="shared" si="6"/>
        <v>51162.578695310542</v>
      </c>
      <c r="R194" s="75" t="str">
        <f>IF($O194&lt;Assumptions!$B$17,"A",IF($O194&lt;Assumptions!$B$18,"B",IF($O194&lt;Assumptions!$B$19,"C",IF($O194&lt;Assumptions!$B$20,"D","E"))))</f>
        <v>B</v>
      </c>
      <c r="S194" s="75">
        <f t="shared" si="7"/>
        <v>0</v>
      </c>
    </row>
    <row r="195" spans="1:19" ht="17.399999999999999" x14ac:dyDescent="0.3">
      <c r="A195" s="39" t="s">
        <v>176</v>
      </c>
      <c r="B195" s="62" t="s">
        <v>67</v>
      </c>
      <c r="C195" s="91" t="s">
        <v>135</v>
      </c>
      <c r="D195" s="91" t="s">
        <v>26</v>
      </c>
      <c r="E195" s="92" t="s">
        <v>31</v>
      </c>
      <c r="F195" s="92" t="s">
        <v>28</v>
      </c>
      <c r="G195" s="93">
        <v>43543</v>
      </c>
      <c r="H195" s="94">
        <v>45748</v>
      </c>
      <c r="I195" s="69">
        <v>3611552.98</v>
      </c>
      <c r="J195" s="70">
        <v>0</v>
      </c>
      <c r="K195" s="71">
        <v>1.131</v>
      </c>
      <c r="L195" s="70">
        <v>0</v>
      </c>
      <c r="M195" s="71">
        <v>0.77900000000000003</v>
      </c>
      <c r="N195" s="72"/>
      <c r="O195" s="73">
        <f>MIN(1,MAX(0,(1/(1+EXP(-(Assumptions!$B$5 + Assumptions!$B$6*$N195))))*Assumptions!$B$3))</f>
        <v>3.9165722796764356E-2</v>
      </c>
      <c r="P195" s="73">
        <f>VLOOKUP($F195,Assumptions!$A$23:$B$27,2,FALSE)*Assumptions!$B$4</f>
        <v>0.35</v>
      </c>
      <c r="Q195" s="74">
        <f t="shared" si="6"/>
        <v>49507.179008177882</v>
      </c>
      <c r="R195" s="75" t="str">
        <f>IF($O195&lt;Assumptions!$B$17,"A",IF($O195&lt;Assumptions!$B$18,"B",IF($O195&lt;Assumptions!$B$19,"C",IF($O195&lt;Assumptions!$B$20,"D","E"))))</f>
        <v>B</v>
      </c>
      <c r="S195" s="75">
        <f t="shared" si="7"/>
        <v>0</v>
      </c>
    </row>
    <row r="196" spans="1:19" ht="17.399999999999999" x14ac:dyDescent="0.3">
      <c r="A196" s="39" t="s">
        <v>176</v>
      </c>
      <c r="B196" s="62" t="s">
        <v>67</v>
      </c>
      <c r="C196" s="91" t="s">
        <v>135</v>
      </c>
      <c r="D196" s="91" t="s">
        <v>26</v>
      </c>
      <c r="E196" s="92" t="s">
        <v>31</v>
      </c>
      <c r="F196" s="92" t="s">
        <v>28</v>
      </c>
      <c r="G196" s="93">
        <v>43543</v>
      </c>
      <c r="H196" s="94">
        <v>45778</v>
      </c>
      <c r="I196" s="69">
        <v>3510777.53</v>
      </c>
      <c r="J196" s="70">
        <v>0</v>
      </c>
      <c r="K196" s="71">
        <v>1.0629999999999999</v>
      </c>
      <c r="L196" s="70">
        <v>0</v>
      </c>
      <c r="M196" s="71">
        <v>0.77900000000000003</v>
      </c>
      <c r="N196" s="72"/>
      <c r="O196" s="73">
        <f>MIN(1,MAX(0,(1/(1+EXP(-(Assumptions!$B$5 + Assumptions!$B$6*$N196))))*Assumptions!$B$3))</f>
        <v>3.9165722796764356E-2</v>
      </c>
      <c r="P196" s="73">
        <f>VLOOKUP($F196,Assumptions!$A$23:$B$27,2,FALSE)*Assumptions!$B$4</f>
        <v>0.35</v>
      </c>
      <c r="Q196" s="74">
        <f t="shared" si="6"/>
        <v>48125.748839381158</v>
      </c>
      <c r="R196" s="75" t="str">
        <f>IF($O196&lt;Assumptions!$B$17,"A",IF($O196&lt;Assumptions!$B$18,"B",IF($O196&lt;Assumptions!$B$19,"C",IF($O196&lt;Assumptions!$B$20,"D","E"))))</f>
        <v>B</v>
      </c>
      <c r="S196" s="75">
        <f t="shared" si="7"/>
        <v>0</v>
      </c>
    </row>
    <row r="197" spans="1:19" ht="17.399999999999999" x14ac:dyDescent="0.3">
      <c r="A197" s="39" t="s">
        <v>176</v>
      </c>
      <c r="B197" s="62" t="s">
        <v>67</v>
      </c>
      <c r="C197" s="91" t="s">
        <v>135</v>
      </c>
      <c r="D197" s="91" t="s">
        <v>26</v>
      </c>
      <c r="E197" s="92" t="s">
        <v>31</v>
      </c>
      <c r="F197" s="92" t="s">
        <v>28</v>
      </c>
      <c r="G197" s="93">
        <v>43543</v>
      </c>
      <c r="H197" s="94">
        <v>45809</v>
      </c>
      <c r="I197" s="69">
        <v>3411492.9</v>
      </c>
      <c r="J197" s="70">
        <v>0</v>
      </c>
      <c r="K197" s="71">
        <v>1.0169999999999999</v>
      </c>
      <c r="L197" s="70">
        <v>0</v>
      </c>
      <c r="M197" s="71">
        <v>0.77900000000000003</v>
      </c>
      <c r="N197" s="72"/>
      <c r="O197" s="73">
        <f>MIN(1,MAX(0,(1/(1+EXP(-(Assumptions!$B$5 + Assumptions!$B$6*$N197))))*Assumptions!$B$3))</f>
        <v>3.9165722796764356E-2</v>
      </c>
      <c r="P197" s="73">
        <f>VLOOKUP($F197,Assumptions!$A$23:$B$27,2,FALSE)*Assumptions!$B$4</f>
        <v>0.35</v>
      </c>
      <c r="Q197" s="74">
        <f t="shared" si="6"/>
        <v>46764.754835585401</v>
      </c>
      <c r="R197" s="75" t="str">
        <f>IF($O197&lt;Assumptions!$B$17,"A",IF($O197&lt;Assumptions!$B$18,"B",IF($O197&lt;Assumptions!$B$19,"C",IF($O197&lt;Assumptions!$B$20,"D","E"))))</f>
        <v>B</v>
      </c>
      <c r="S197" s="75">
        <f t="shared" si="7"/>
        <v>0</v>
      </c>
    </row>
    <row r="198" spans="1:19" ht="17.399999999999999" x14ac:dyDescent="0.3">
      <c r="A198" s="39" t="s">
        <v>176</v>
      </c>
      <c r="B198" s="62" t="s">
        <v>67</v>
      </c>
      <c r="C198" s="91" t="s">
        <v>135</v>
      </c>
      <c r="D198" s="91" t="s">
        <v>26</v>
      </c>
      <c r="E198" s="92" t="s">
        <v>31</v>
      </c>
      <c r="F198" s="92" t="s">
        <v>28</v>
      </c>
      <c r="G198" s="93">
        <v>43543</v>
      </c>
      <c r="H198" s="94">
        <v>45839</v>
      </c>
      <c r="I198" s="69">
        <v>3299011.32</v>
      </c>
      <c r="J198" s="70">
        <v>15</v>
      </c>
      <c r="K198" s="71">
        <v>1.073</v>
      </c>
      <c r="L198" s="70">
        <v>0</v>
      </c>
      <c r="M198" s="71">
        <v>0.77900000000000003</v>
      </c>
      <c r="N198" s="72"/>
      <c r="O198" s="73">
        <f>MIN(1,MAX(0,(1/(1+EXP(-(Assumptions!$B$5 + Assumptions!$B$6*$N198))))*Assumptions!$B$3))</f>
        <v>3.9165722796764356E-2</v>
      </c>
      <c r="P198" s="73">
        <f>VLOOKUP($F198,Assumptions!$A$23:$B$27,2,FALSE)*Assumptions!$B$4</f>
        <v>0.35</v>
      </c>
      <c r="Q198" s="74">
        <f t="shared" si="6"/>
        <v>45222.857001877681</v>
      </c>
      <c r="R198" s="75" t="str">
        <f>IF($O198&lt;Assumptions!$B$17,"A",IF($O198&lt;Assumptions!$B$18,"B",IF($O198&lt;Assumptions!$B$19,"C",IF($O198&lt;Assumptions!$B$20,"D","E"))))</f>
        <v>B</v>
      </c>
      <c r="S198" s="75">
        <f t="shared" si="7"/>
        <v>0</v>
      </c>
    </row>
    <row r="199" spans="1:19" ht="17.399999999999999" x14ac:dyDescent="0.3">
      <c r="A199" s="39" t="s">
        <v>176</v>
      </c>
      <c r="B199" s="62" t="s">
        <v>67</v>
      </c>
      <c r="C199" s="91" t="s">
        <v>135</v>
      </c>
      <c r="D199" s="91" t="s">
        <v>26</v>
      </c>
      <c r="E199" s="92" t="s">
        <v>31</v>
      </c>
      <c r="F199" s="92" t="s">
        <v>28</v>
      </c>
      <c r="G199" s="93">
        <v>43543</v>
      </c>
      <c r="H199" s="94">
        <v>45870</v>
      </c>
      <c r="I199" s="69">
        <v>3208680.23</v>
      </c>
      <c r="J199" s="70">
        <v>0</v>
      </c>
      <c r="K199" s="71">
        <v>1.107</v>
      </c>
      <c r="L199" s="70">
        <v>0</v>
      </c>
      <c r="M199" s="71">
        <v>0.77900000000000003</v>
      </c>
      <c r="N199" s="72"/>
      <c r="O199" s="73">
        <f>MIN(1,MAX(0,(1/(1+EXP(-(Assumptions!$B$5 + Assumptions!$B$6*$N199))))*Assumptions!$B$3))</f>
        <v>3.9165722796764356E-2</v>
      </c>
      <c r="P199" s="73">
        <f>VLOOKUP($F199,Assumptions!$A$23:$B$27,2,FALSE)*Assumptions!$B$4</f>
        <v>0.35</v>
      </c>
      <c r="Q199" s="74">
        <f t="shared" si="6"/>
        <v>43984.598151073333</v>
      </c>
      <c r="R199" s="75" t="str">
        <f>IF($O199&lt;Assumptions!$B$17,"A",IF($O199&lt;Assumptions!$B$18,"B",IF($O199&lt;Assumptions!$B$19,"C",IF($O199&lt;Assumptions!$B$20,"D","E"))))</f>
        <v>B</v>
      </c>
      <c r="S199" s="75">
        <f t="shared" si="7"/>
        <v>0</v>
      </c>
    </row>
    <row r="200" spans="1:19" ht="17.399999999999999" x14ac:dyDescent="0.3">
      <c r="A200" s="39" t="s">
        <v>176</v>
      </c>
      <c r="B200" s="62" t="s">
        <v>67</v>
      </c>
      <c r="C200" s="91" t="s">
        <v>135</v>
      </c>
      <c r="D200" s="91" t="s">
        <v>26</v>
      </c>
      <c r="E200" s="92" t="s">
        <v>31</v>
      </c>
      <c r="F200" s="92" t="s">
        <v>28</v>
      </c>
      <c r="G200" s="93">
        <v>43543</v>
      </c>
      <c r="H200" s="94">
        <v>45901</v>
      </c>
      <c r="I200" s="69">
        <v>3105468.45</v>
      </c>
      <c r="J200" s="70">
        <v>15</v>
      </c>
      <c r="K200" s="71">
        <v>1.101</v>
      </c>
      <c r="L200" s="70">
        <v>0</v>
      </c>
      <c r="M200" s="71">
        <v>0.77900000000000003</v>
      </c>
      <c r="N200" s="72"/>
      <c r="O200" s="73">
        <f>MIN(1,MAX(0,(1/(1+EXP(-(Assumptions!$B$5 + Assumptions!$B$6*$N200))))*Assumptions!$B$3))</f>
        <v>3.9165722796764356E-2</v>
      </c>
      <c r="P200" s="73">
        <f>VLOOKUP($F200,Assumptions!$A$23:$B$27,2,FALSE)*Assumptions!$B$4</f>
        <v>0.35</v>
      </c>
      <c r="Q200" s="74">
        <f t="shared" si="6"/>
        <v>42569.770763379114</v>
      </c>
      <c r="R200" s="75" t="str">
        <f>IF($O200&lt;Assumptions!$B$17,"A",IF($O200&lt;Assumptions!$B$18,"B",IF($O200&lt;Assumptions!$B$19,"C",IF($O200&lt;Assumptions!$B$20,"D","E"))))</f>
        <v>B</v>
      </c>
      <c r="S200" s="75">
        <f t="shared" si="7"/>
        <v>0</v>
      </c>
    </row>
    <row r="201" spans="1:19" ht="17.399999999999999" x14ac:dyDescent="0.3">
      <c r="A201" s="39" t="s">
        <v>176</v>
      </c>
      <c r="B201" s="62" t="s">
        <v>67</v>
      </c>
      <c r="C201" s="91" t="s">
        <v>135</v>
      </c>
      <c r="D201" s="91" t="s">
        <v>26</v>
      </c>
      <c r="E201" s="92" t="s">
        <v>31</v>
      </c>
      <c r="F201" s="92" t="s">
        <v>28</v>
      </c>
      <c r="G201" s="93">
        <v>43543</v>
      </c>
      <c r="H201" s="94">
        <v>45931</v>
      </c>
      <c r="I201" s="69">
        <v>3105468.45</v>
      </c>
      <c r="J201" s="70">
        <v>220</v>
      </c>
      <c r="K201" s="71">
        <v>0.17</v>
      </c>
      <c r="L201" s="70">
        <v>0</v>
      </c>
      <c r="M201" s="71">
        <v>0.77900000000000003</v>
      </c>
      <c r="N201" s="72"/>
      <c r="O201" s="73">
        <f>MIN(1,MAX(0,(1/(1+EXP(-(Assumptions!$B$5 + Assumptions!$B$6*$N201))))*Assumptions!$B$3))</f>
        <v>3.9165722796764356E-2</v>
      </c>
      <c r="P201" s="73">
        <f>VLOOKUP($F201,Assumptions!$A$23:$B$27,2,FALSE)*Assumptions!$B$4</f>
        <v>0.35</v>
      </c>
      <c r="Q201" s="74">
        <f t="shared" si="6"/>
        <v>42569.770763379114</v>
      </c>
      <c r="R201" s="75" t="str">
        <f>IF($O201&lt;Assumptions!$B$17,"A",IF($O201&lt;Assumptions!$B$18,"B",IF($O201&lt;Assumptions!$B$19,"C",IF($O201&lt;Assumptions!$B$20,"D","E"))))</f>
        <v>B</v>
      </c>
      <c r="S201" s="75">
        <f t="shared" si="7"/>
        <v>1</v>
      </c>
    </row>
    <row r="202" spans="1:19" ht="17.399999999999999" x14ac:dyDescent="0.3">
      <c r="A202" s="39" t="s">
        <v>176</v>
      </c>
      <c r="B202" s="62" t="s">
        <v>67</v>
      </c>
      <c r="C202" s="91" t="s">
        <v>135</v>
      </c>
      <c r="D202" s="91" t="s">
        <v>26</v>
      </c>
      <c r="E202" s="92" t="s">
        <v>31</v>
      </c>
      <c r="F202" s="92" t="s">
        <v>28</v>
      </c>
      <c r="G202" s="93">
        <v>43543</v>
      </c>
      <c r="H202" s="94">
        <v>45962</v>
      </c>
      <c r="I202" s="69">
        <v>3105468.45</v>
      </c>
      <c r="J202" s="70">
        <v>999</v>
      </c>
      <c r="K202" s="71">
        <v>0.188</v>
      </c>
      <c r="L202" s="70">
        <v>0</v>
      </c>
      <c r="M202" s="71">
        <v>0.77900000000000003</v>
      </c>
      <c r="N202" s="72"/>
      <c r="O202" s="73">
        <f>MIN(1,MAX(0,(1/(1+EXP(-(Assumptions!$B$5 + Assumptions!$B$6*$N202))))*Assumptions!$B$3))</f>
        <v>3.9165722796764356E-2</v>
      </c>
      <c r="P202" s="73">
        <f>VLOOKUP($F202,Assumptions!$A$23:$B$27,2,FALSE)*Assumptions!$B$4</f>
        <v>0.35</v>
      </c>
      <c r="Q202" s="74">
        <f t="shared" si="6"/>
        <v>42569.770763379114</v>
      </c>
      <c r="R202" s="75" t="str">
        <f>IF($O202&lt;Assumptions!$B$17,"A",IF($O202&lt;Assumptions!$B$18,"B",IF($O202&lt;Assumptions!$B$19,"C",IF($O202&lt;Assumptions!$B$20,"D","E"))))</f>
        <v>B</v>
      </c>
      <c r="S202" s="75">
        <f t="shared" si="7"/>
        <v>1</v>
      </c>
    </row>
    <row r="203" spans="1:19" ht="17.399999999999999" x14ac:dyDescent="0.3">
      <c r="A203" s="39" t="s">
        <v>176</v>
      </c>
      <c r="B203" s="62" t="s">
        <v>67</v>
      </c>
      <c r="C203" s="91" t="s">
        <v>135</v>
      </c>
      <c r="D203" s="91" t="s">
        <v>26</v>
      </c>
      <c r="E203" s="92" t="s">
        <v>31</v>
      </c>
      <c r="F203" s="92" t="s">
        <v>28</v>
      </c>
      <c r="G203" s="93">
        <v>43543</v>
      </c>
      <c r="H203" s="94">
        <v>45992</v>
      </c>
      <c r="I203" s="69">
        <v>3105468.45</v>
      </c>
      <c r="J203" s="70">
        <v>999</v>
      </c>
      <c r="K203" s="71">
        <v>6.5000000000000002E-2</v>
      </c>
      <c r="L203" s="70">
        <v>0</v>
      </c>
      <c r="M203" s="71">
        <v>0.77900000000000003</v>
      </c>
      <c r="N203" s="72"/>
      <c r="O203" s="73">
        <f>MIN(1,MAX(0,(1/(1+EXP(-(Assumptions!$B$5 + Assumptions!$B$6*$N203))))*Assumptions!$B$3))</f>
        <v>3.9165722796764356E-2</v>
      </c>
      <c r="P203" s="73">
        <f>VLOOKUP($F203,Assumptions!$A$23:$B$27,2,FALSE)*Assumptions!$B$4</f>
        <v>0.35</v>
      </c>
      <c r="Q203" s="74">
        <f t="shared" si="6"/>
        <v>42569.770763379114</v>
      </c>
      <c r="R203" s="75" t="str">
        <f>IF($O203&lt;Assumptions!$B$17,"A",IF($O203&lt;Assumptions!$B$18,"B",IF($O203&lt;Assumptions!$B$19,"C",IF($O203&lt;Assumptions!$B$20,"D","E"))))</f>
        <v>B</v>
      </c>
      <c r="S203" s="75">
        <f t="shared" si="7"/>
        <v>1</v>
      </c>
    </row>
    <row r="204" spans="1:19" ht="17.399999999999999" x14ac:dyDescent="0.3">
      <c r="A204" s="39" t="s">
        <v>178</v>
      </c>
      <c r="B204" s="62" t="s">
        <v>64</v>
      </c>
      <c r="C204" s="91" t="s">
        <v>144</v>
      </c>
      <c r="D204" s="91" t="s">
        <v>30</v>
      </c>
      <c r="E204" s="92" t="s">
        <v>31</v>
      </c>
      <c r="F204" s="92" t="s">
        <v>24</v>
      </c>
      <c r="G204" s="93">
        <v>45600</v>
      </c>
      <c r="H204" s="94">
        <v>45658</v>
      </c>
      <c r="I204" s="69">
        <v>18287363.489999998</v>
      </c>
      <c r="J204" s="70">
        <v>0</v>
      </c>
      <c r="K204" s="71">
        <v>1.0620000000000001</v>
      </c>
      <c r="L204" s="70">
        <v>0</v>
      </c>
      <c r="M204" s="71">
        <v>1.135</v>
      </c>
      <c r="N204" s="72"/>
      <c r="O204" s="73">
        <f>MIN(1,MAX(0,(1/(1+EXP(-(Assumptions!$B$5 + Assumptions!$B$6*$N204))))*Assumptions!$B$3))</f>
        <v>3.9165722796764356E-2</v>
      </c>
      <c r="P204" s="73">
        <f>VLOOKUP($F204,Assumptions!$A$23:$B$27,2,FALSE)*Assumptions!$B$4</f>
        <v>0.2</v>
      </c>
      <c r="Q204" s="74">
        <f t="shared" si="6"/>
        <v>143247.56182660183</v>
      </c>
      <c r="R204" s="75" t="str">
        <f>IF($O204&lt;Assumptions!$B$17,"A",IF($O204&lt;Assumptions!$B$18,"B",IF($O204&lt;Assumptions!$B$19,"C",IF($O204&lt;Assumptions!$B$20,"D","E"))))</f>
        <v>B</v>
      </c>
      <c r="S204" s="75">
        <f t="shared" si="7"/>
        <v>0</v>
      </c>
    </row>
    <row r="205" spans="1:19" ht="17.399999999999999" x14ac:dyDescent="0.3">
      <c r="A205" s="39" t="s">
        <v>178</v>
      </c>
      <c r="B205" s="62" t="s">
        <v>64</v>
      </c>
      <c r="C205" s="91" t="s">
        <v>144</v>
      </c>
      <c r="D205" s="91" t="s">
        <v>30</v>
      </c>
      <c r="E205" s="92" t="s">
        <v>31</v>
      </c>
      <c r="F205" s="92" t="s">
        <v>24</v>
      </c>
      <c r="G205" s="93">
        <v>45600</v>
      </c>
      <c r="H205" s="94">
        <v>45689</v>
      </c>
      <c r="I205" s="69">
        <v>17902131.550000001</v>
      </c>
      <c r="J205" s="70">
        <v>0</v>
      </c>
      <c r="K205" s="71">
        <v>1.036</v>
      </c>
      <c r="L205" s="70">
        <v>0</v>
      </c>
      <c r="M205" s="71">
        <v>1.135</v>
      </c>
      <c r="N205" s="72"/>
      <c r="O205" s="73">
        <f>MIN(1,MAX(0,(1/(1+EXP(-(Assumptions!$B$5 + Assumptions!$B$6*$N205))))*Assumptions!$B$3))</f>
        <v>3.9165722796764356E-2</v>
      </c>
      <c r="P205" s="73">
        <f>VLOOKUP($F205,Assumptions!$A$23:$B$27,2,FALSE)*Assumptions!$B$4</f>
        <v>0.2</v>
      </c>
      <c r="Q205" s="74">
        <f t="shared" si="6"/>
        <v>140229.98435170189</v>
      </c>
      <c r="R205" s="75" t="str">
        <f>IF($O205&lt;Assumptions!$B$17,"A",IF($O205&lt;Assumptions!$B$18,"B",IF($O205&lt;Assumptions!$B$19,"C",IF($O205&lt;Assumptions!$B$20,"D","E"))))</f>
        <v>B</v>
      </c>
      <c r="S205" s="75">
        <f t="shared" si="7"/>
        <v>0</v>
      </c>
    </row>
    <row r="206" spans="1:19" ht="17.399999999999999" x14ac:dyDescent="0.3">
      <c r="A206" s="39" t="s">
        <v>178</v>
      </c>
      <c r="B206" s="62" t="s">
        <v>64</v>
      </c>
      <c r="C206" s="91" t="s">
        <v>144</v>
      </c>
      <c r="D206" s="91" t="s">
        <v>30</v>
      </c>
      <c r="E206" s="92" t="s">
        <v>31</v>
      </c>
      <c r="F206" s="92" t="s">
        <v>24</v>
      </c>
      <c r="G206" s="93">
        <v>45600</v>
      </c>
      <c r="H206" s="94">
        <v>45717</v>
      </c>
      <c r="I206" s="69">
        <v>17503315.879999999</v>
      </c>
      <c r="J206" s="70">
        <v>0</v>
      </c>
      <c r="K206" s="71">
        <v>1.077</v>
      </c>
      <c r="L206" s="70">
        <v>0</v>
      </c>
      <c r="M206" s="71">
        <v>1.135</v>
      </c>
      <c r="N206" s="72"/>
      <c r="O206" s="73">
        <f>MIN(1,MAX(0,(1/(1+EXP(-(Assumptions!$B$5 + Assumptions!$B$6*$N206))))*Assumptions!$B$3))</f>
        <v>3.9165722796764356E-2</v>
      </c>
      <c r="P206" s="73">
        <f>VLOOKUP($F206,Assumptions!$A$23:$B$27,2,FALSE)*Assumptions!$B$4</f>
        <v>0.2</v>
      </c>
      <c r="Q206" s="74">
        <f t="shared" si="6"/>
        <v>137106.0035560567</v>
      </c>
      <c r="R206" s="75" t="str">
        <f>IF($O206&lt;Assumptions!$B$17,"A",IF($O206&lt;Assumptions!$B$18,"B",IF($O206&lt;Assumptions!$B$19,"C",IF($O206&lt;Assumptions!$B$20,"D","E"))))</f>
        <v>B</v>
      </c>
      <c r="S206" s="75">
        <f t="shared" si="7"/>
        <v>0</v>
      </c>
    </row>
    <row r="207" spans="1:19" ht="17.399999999999999" x14ac:dyDescent="0.3">
      <c r="A207" s="39" t="s">
        <v>178</v>
      </c>
      <c r="B207" s="62" t="s">
        <v>64</v>
      </c>
      <c r="C207" s="91" t="s">
        <v>144</v>
      </c>
      <c r="D207" s="91" t="s">
        <v>30</v>
      </c>
      <c r="E207" s="92" t="s">
        <v>31</v>
      </c>
      <c r="F207" s="92" t="s">
        <v>24</v>
      </c>
      <c r="G207" s="93">
        <v>45600</v>
      </c>
      <c r="H207" s="94">
        <v>45748</v>
      </c>
      <c r="I207" s="69">
        <v>17123277.440000001</v>
      </c>
      <c r="J207" s="70">
        <v>0</v>
      </c>
      <c r="K207" s="71">
        <v>0.95199999999999996</v>
      </c>
      <c r="L207" s="70">
        <v>0</v>
      </c>
      <c r="M207" s="71">
        <v>1.135</v>
      </c>
      <c r="N207" s="72"/>
      <c r="O207" s="73">
        <f>MIN(1,MAX(0,(1/(1+EXP(-(Assumptions!$B$5 + Assumptions!$B$6*$N207))))*Assumptions!$B$3))</f>
        <v>3.9165722796764356E-2</v>
      </c>
      <c r="P207" s="73">
        <f>VLOOKUP($F207,Assumptions!$A$23:$B$27,2,FALSE)*Assumptions!$B$4</f>
        <v>0.2</v>
      </c>
      <c r="Q207" s="74">
        <f t="shared" si="6"/>
        <v>134129.10751742576</v>
      </c>
      <c r="R207" s="75" t="str">
        <f>IF($O207&lt;Assumptions!$B$17,"A",IF($O207&lt;Assumptions!$B$18,"B",IF($O207&lt;Assumptions!$B$19,"C",IF($O207&lt;Assumptions!$B$20,"D","E"))))</f>
        <v>B</v>
      </c>
      <c r="S207" s="75">
        <f t="shared" si="7"/>
        <v>0</v>
      </c>
    </row>
    <row r="208" spans="1:19" ht="17.399999999999999" x14ac:dyDescent="0.3">
      <c r="A208" s="39" t="s">
        <v>178</v>
      </c>
      <c r="B208" s="62" t="s">
        <v>64</v>
      </c>
      <c r="C208" s="91" t="s">
        <v>144</v>
      </c>
      <c r="D208" s="91" t="s">
        <v>30</v>
      </c>
      <c r="E208" s="92" t="s">
        <v>31</v>
      </c>
      <c r="F208" s="92" t="s">
        <v>24</v>
      </c>
      <c r="G208" s="93">
        <v>45600</v>
      </c>
      <c r="H208" s="94">
        <v>45778</v>
      </c>
      <c r="I208" s="69">
        <v>16676877.07</v>
      </c>
      <c r="J208" s="70">
        <v>0</v>
      </c>
      <c r="K208" s="71">
        <v>1.113</v>
      </c>
      <c r="L208" s="70">
        <v>0</v>
      </c>
      <c r="M208" s="71">
        <v>1.135</v>
      </c>
      <c r="N208" s="72"/>
      <c r="O208" s="73">
        <f>MIN(1,MAX(0,(1/(1+EXP(-(Assumptions!$B$5 + Assumptions!$B$6*$N208))))*Assumptions!$B$3))</f>
        <v>3.9165722796764356E-2</v>
      </c>
      <c r="P208" s="73">
        <f>VLOOKUP($F208,Assumptions!$A$23:$B$27,2,FALSE)*Assumptions!$B$4</f>
        <v>0.2</v>
      </c>
      <c r="Q208" s="74">
        <f t="shared" si="6"/>
        <v>130632.38888786716</v>
      </c>
      <c r="R208" s="75" t="str">
        <f>IF($O208&lt;Assumptions!$B$17,"A",IF($O208&lt;Assumptions!$B$18,"B",IF($O208&lt;Assumptions!$B$19,"C",IF($O208&lt;Assumptions!$B$20,"D","E"))))</f>
        <v>B</v>
      </c>
      <c r="S208" s="75">
        <f t="shared" si="7"/>
        <v>0</v>
      </c>
    </row>
    <row r="209" spans="1:19" ht="17.399999999999999" x14ac:dyDescent="0.3">
      <c r="A209" s="39" t="s">
        <v>178</v>
      </c>
      <c r="B209" s="62" t="s">
        <v>64</v>
      </c>
      <c r="C209" s="91" t="s">
        <v>144</v>
      </c>
      <c r="D209" s="91" t="s">
        <v>30</v>
      </c>
      <c r="E209" s="92" t="s">
        <v>31</v>
      </c>
      <c r="F209" s="92" t="s">
        <v>24</v>
      </c>
      <c r="G209" s="93">
        <v>45600</v>
      </c>
      <c r="H209" s="94">
        <v>45809</v>
      </c>
      <c r="I209" s="69">
        <v>16267941.49</v>
      </c>
      <c r="J209" s="70">
        <v>0</v>
      </c>
      <c r="K209" s="71">
        <v>1.0660000000000001</v>
      </c>
      <c r="L209" s="70">
        <v>0</v>
      </c>
      <c r="M209" s="71">
        <v>1.135</v>
      </c>
      <c r="N209" s="72"/>
      <c r="O209" s="73">
        <f>MIN(1,MAX(0,(1/(1+EXP(-(Assumptions!$B$5 + Assumptions!$B$6*$N209))))*Assumptions!$B$3))</f>
        <v>3.9165722796764356E-2</v>
      </c>
      <c r="P209" s="73">
        <f>VLOOKUP($F209,Assumptions!$A$23:$B$27,2,FALSE)*Assumptions!$B$4</f>
        <v>0.2</v>
      </c>
      <c r="Q209" s="74">
        <f t="shared" si="6"/>
        <v>127429.13737426436</v>
      </c>
      <c r="R209" s="75" t="str">
        <f>IF($O209&lt;Assumptions!$B$17,"A",IF($O209&lt;Assumptions!$B$18,"B",IF($O209&lt;Assumptions!$B$19,"C",IF($O209&lt;Assumptions!$B$20,"D","E"))))</f>
        <v>B</v>
      </c>
      <c r="S209" s="75">
        <f t="shared" si="7"/>
        <v>0</v>
      </c>
    </row>
    <row r="210" spans="1:19" ht="17.399999999999999" x14ac:dyDescent="0.3">
      <c r="A210" s="39" t="s">
        <v>178</v>
      </c>
      <c r="B210" s="62" t="s">
        <v>64</v>
      </c>
      <c r="C210" s="91" t="s">
        <v>144</v>
      </c>
      <c r="D210" s="91" t="s">
        <v>30</v>
      </c>
      <c r="E210" s="92" t="s">
        <v>31</v>
      </c>
      <c r="F210" s="92" t="s">
        <v>24</v>
      </c>
      <c r="G210" s="93">
        <v>45600</v>
      </c>
      <c r="H210" s="94">
        <v>45839</v>
      </c>
      <c r="I210" s="69">
        <v>15898473.35</v>
      </c>
      <c r="J210" s="70">
        <v>0</v>
      </c>
      <c r="K210" s="71">
        <v>1.0760000000000001</v>
      </c>
      <c r="L210" s="70">
        <v>0</v>
      </c>
      <c r="M210" s="71">
        <v>1.135</v>
      </c>
      <c r="N210" s="72"/>
      <c r="O210" s="73">
        <f>MIN(1,MAX(0,(1/(1+EXP(-(Assumptions!$B$5 + Assumptions!$B$6*$N210))))*Assumptions!$B$3))</f>
        <v>3.9165722796764356E-2</v>
      </c>
      <c r="P210" s="73">
        <f>VLOOKUP($F210,Assumptions!$A$23:$B$27,2,FALSE)*Assumptions!$B$4</f>
        <v>0.2</v>
      </c>
      <c r="Q210" s="74">
        <f t="shared" si="6"/>
        <v>124535.04002356912</v>
      </c>
      <c r="R210" s="75" t="str">
        <f>IF($O210&lt;Assumptions!$B$17,"A",IF($O210&lt;Assumptions!$B$18,"B",IF($O210&lt;Assumptions!$B$19,"C",IF($O210&lt;Assumptions!$B$20,"D","E"))))</f>
        <v>B</v>
      </c>
      <c r="S210" s="75">
        <f t="shared" si="7"/>
        <v>0</v>
      </c>
    </row>
    <row r="211" spans="1:19" ht="17.399999999999999" x14ac:dyDescent="0.3">
      <c r="A211" s="39" t="s">
        <v>178</v>
      </c>
      <c r="B211" s="62" t="s">
        <v>64</v>
      </c>
      <c r="C211" s="91" t="s">
        <v>144</v>
      </c>
      <c r="D211" s="91" t="s">
        <v>30</v>
      </c>
      <c r="E211" s="92" t="s">
        <v>31</v>
      </c>
      <c r="F211" s="92" t="s">
        <v>24</v>
      </c>
      <c r="G211" s="93">
        <v>45600</v>
      </c>
      <c r="H211" s="94">
        <v>45870</v>
      </c>
      <c r="I211" s="69">
        <v>15476340.800000001</v>
      </c>
      <c r="J211" s="70">
        <v>15</v>
      </c>
      <c r="K211" s="71">
        <v>1.1020000000000001</v>
      </c>
      <c r="L211" s="70">
        <v>0</v>
      </c>
      <c r="M211" s="71">
        <v>1.135</v>
      </c>
      <c r="N211" s="72"/>
      <c r="O211" s="73">
        <f>MIN(1,MAX(0,(1/(1+EXP(-(Assumptions!$B$5 + Assumptions!$B$6*$N211))))*Assumptions!$B$3))</f>
        <v>3.9165722796764356E-2</v>
      </c>
      <c r="P211" s="73">
        <f>VLOOKUP($F211,Assumptions!$A$23:$B$27,2,FALSE)*Assumptions!$B$4</f>
        <v>0.2</v>
      </c>
      <c r="Q211" s="74">
        <f t="shared" si="6"/>
        <v>121228.41473621086</v>
      </c>
      <c r="R211" s="75" t="str">
        <f>IF($O211&lt;Assumptions!$B$17,"A",IF($O211&lt;Assumptions!$B$18,"B",IF($O211&lt;Assumptions!$B$19,"C",IF($O211&lt;Assumptions!$B$20,"D","E"))))</f>
        <v>B</v>
      </c>
      <c r="S211" s="75">
        <f t="shared" si="7"/>
        <v>0</v>
      </c>
    </row>
    <row r="212" spans="1:19" ht="17.399999999999999" x14ac:dyDescent="0.3">
      <c r="A212" s="39" t="s">
        <v>178</v>
      </c>
      <c r="B212" s="62" t="s">
        <v>64</v>
      </c>
      <c r="C212" s="91" t="s">
        <v>144</v>
      </c>
      <c r="D212" s="91" t="s">
        <v>30</v>
      </c>
      <c r="E212" s="92" t="s">
        <v>31</v>
      </c>
      <c r="F212" s="92" t="s">
        <v>24</v>
      </c>
      <c r="G212" s="93">
        <v>45600</v>
      </c>
      <c r="H212" s="94">
        <v>45901</v>
      </c>
      <c r="I212" s="69">
        <v>15052793.66</v>
      </c>
      <c r="J212" s="70">
        <v>15</v>
      </c>
      <c r="K212" s="71">
        <v>0.95799999999999996</v>
      </c>
      <c r="L212" s="70">
        <v>0</v>
      </c>
      <c r="M212" s="71">
        <v>1.135</v>
      </c>
      <c r="N212" s="72"/>
      <c r="O212" s="73">
        <f>MIN(1,MAX(0,(1/(1+EXP(-(Assumptions!$B$5 + Assumptions!$B$6*$N212))))*Assumptions!$B$3))</f>
        <v>3.9165722796764356E-2</v>
      </c>
      <c r="P212" s="73">
        <f>VLOOKUP($F212,Assumptions!$A$23:$B$27,2,FALSE)*Assumptions!$B$4</f>
        <v>0.2</v>
      </c>
      <c r="Q212" s="74">
        <f t="shared" si="6"/>
        <v>117910.7087608904</v>
      </c>
      <c r="R212" s="75" t="str">
        <f>IF($O212&lt;Assumptions!$B$17,"A",IF($O212&lt;Assumptions!$B$18,"B",IF($O212&lt;Assumptions!$B$19,"C",IF($O212&lt;Assumptions!$B$20,"D","E"))))</f>
        <v>B</v>
      </c>
      <c r="S212" s="75">
        <f t="shared" si="7"/>
        <v>0</v>
      </c>
    </row>
    <row r="213" spans="1:19" ht="17.399999999999999" x14ac:dyDescent="0.3">
      <c r="A213" s="39" t="s">
        <v>178</v>
      </c>
      <c r="B213" s="62" t="s">
        <v>64</v>
      </c>
      <c r="C213" s="91" t="s">
        <v>144</v>
      </c>
      <c r="D213" s="91" t="s">
        <v>30</v>
      </c>
      <c r="E213" s="92" t="s">
        <v>31</v>
      </c>
      <c r="F213" s="92" t="s">
        <v>24</v>
      </c>
      <c r="G213" s="93">
        <v>45600</v>
      </c>
      <c r="H213" s="94">
        <v>45931</v>
      </c>
      <c r="I213" s="69">
        <v>14735523.98</v>
      </c>
      <c r="J213" s="70">
        <v>0</v>
      </c>
      <c r="K213" s="71">
        <v>0.999</v>
      </c>
      <c r="L213" s="70">
        <v>0</v>
      </c>
      <c r="M213" s="71">
        <v>1.135</v>
      </c>
      <c r="N213" s="72"/>
      <c r="O213" s="73">
        <f>MIN(1,MAX(0,(1/(1+EXP(-(Assumptions!$B$5 + Assumptions!$B$6*$N213))))*Assumptions!$B$3))</f>
        <v>3.9165722796764356E-2</v>
      </c>
      <c r="P213" s="73">
        <f>VLOOKUP($F213,Assumptions!$A$23:$B$27,2,FALSE)*Assumptions!$B$4</f>
        <v>0.2</v>
      </c>
      <c r="Q213" s="74">
        <f t="shared" si="6"/>
        <v>115425.48949315079</v>
      </c>
      <c r="R213" s="75" t="str">
        <f>IF($O213&lt;Assumptions!$B$17,"A",IF($O213&lt;Assumptions!$B$18,"B",IF($O213&lt;Assumptions!$B$19,"C",IF($O213&lt;Assumptions!$B$20,"D","E"))))</f>
        <v>B</v>
      </c>
      <c r="S213" s="75">
        <f t="shared" si="7"/>
        <v>0</v>
      </c>
    </row>
    <row r="214" spans="1:19" ht="17.399999999999999" x14ac:dyDescent="0.3">
      <c r="A214" s="39" t="s">
        <v>178</v>
      </c>
      <c r="B214" s="62" t="s">
        <v>64</v>
      </c>
      <c r="C214" s="91" t="s">
        <v>144</v>
      </c>
      <c r="D214" s="91" t="s">
        <v>30</v>
      </c>
      <c r="E214" s="92" t="s">
        <v>31</v>
      </c>
      <c r="F214" s="92" t="s">
        <v>24</v>
      </c>
      <c r="G214" s="93">
        <v>45600</v>
      </c>
      <c r="H214" s="94">
        <v>45962</v>
      </c>
      <c r="I214" s="69">
        <v>14341339.76</v>
      </c>
      <c r="J214" s="70">
        <v>0</v>
      </c>
      <c r="K214" s="71">
        <v>1.073</v>
      </c>
      <c r="L214" s="70">
        <v>0</v>
      </c>
      <c r="M214" s="71">
        <v>1.135</v>
      </c>
      <c r="N214" s="72"/>
      <c r="O214" s="73">
        <f>MIN(1,MAX(0,(1/(1+EXP(-(Assumptions!$B$5 + Assumptions!$B$6*$N214))))*Assumptions!$B$3))</f>
        <v>3.9165722796764356E-2</v>
      </c>
      <c r="P214" s="73">
        <f>VLOOKUP($F214,Assumptions!$A$23:$B$27,2,FALSE)*Assumptions!$B$4</f>
        <v>0.2</v>
      </c>
      <c r="Q214" s="74">
        <f t="shared" si="6"/>
        <v>112337.78751487502</v>
      </c>
      <c r="R214" s="75" t="str">
        <f>IF($O214&lt;Assumptions!$B$17,"A",IF($O214&lt;Assumptions!$B$18,"B",IF($O214&lt;Assumptions!$B$19,"C",IF($O214&lt;Assumptions!$B$20,"D","E"))))</f>
        <v>B</v>
      </c>
      <c r="S214" s="75">
        <f t="shared" si="7"/>
        <v>0</v>
      </c>
    </row>
    <row r="215" spans="1:19" ht="17.399999999999999" x14ac:dyDescent="0.3">
      <c r="A215" s="39" t="s">
        <v>178</v>
      </c>
      <c r="B215" s="62" t="s">
        <v>64</v>
      </c>
      <c r="C215" s="91" t="s">
        <v>144</v>
      </c>
      <c r="D215" s="91" t="s">
        <v>30</v>
      </c>
      <c r="E215" s="92" t="s">
        <v>31</v>
      </c>
      <c r="F215" s="92" t="s">
        <v>24</v>
      </c>
      <c r="G215" s="93">
        <v>45600</v>
      </c>
      <c r="H215" s="94">
        <v>45992</v>
      </c>
      <c r="I215" s="69">
        <v>13944651.73</v>
      </c>
      <c r="J215" s="70">
        <v>0</v>
      </c>
      <c r="K215" s="71">
        <v>1.0149999999999999</v>
      </c>
      <c r="L215" s="70">
        <v>0</v>
      </c>
      <c r="M215" s="71">
        <v>1.135</v>
      </c>
      <c r="N215" s="72"/>
      <c r="O215" s="73">
        <f>MIN(1,MAX(0,(1/(1+EXP(-(Assumptions!$B$5 + Assumptions!$B$6*$N215))))*Assumptions!$B$3))</f>
        <v>3.9165722796764356E-2</v>
      </c>
      <c r="P215" s="73">
        <f>VLOOKUP($F215,Assumptions!$A$23:$B$27,2,FALSE)*Assumptions!$B$4</f>
        <v>0.2</v>
      </c>
      <c r="Q215" s="74">
        <f t="shared" si="6"/>
        <v>109230.47283092012</v>
      </c>
      <c r="R215" s="75" t="str">
        <f>IF($O215&lt;Assumptions!$B$17,"A",IF($O215&lt;Assumptions!$B$18,"B",IF($O215&lt;Assumptions!$B$19,"C",IF($O215&lt;Assumptions!$B$20,"D","E"))))</f>
        <v>B</v>
      </c>
      <c r="S215" s="75">
        <f t="shared" si="7"/>
        <v>0</v>
      </c>
    </row>
    <row r="216" spans="1:19" ht="17.399999999999999" x14ac:dyDescent="0.3">
      <c r="A216" s="39" t="s">
        <v>180</v>
      </c>
      <c r="B216" s="62" t="s">
        <v>74</v>
      </c>
      <c r="C216" s="91" t="s">
        <v>135</v>
      </c>
      <c r="D216" s="91" t="s">
        <v>34</v>
      </c>
      <c r="E216" s="92" t="s">
        <v>43</v>
      </c>
      <c r="F216" s="92" t="s">
        <v>28</v>
      </c>
      <c r="G216" s="93">
        <v>45718</v>
      </c>
      <c r="H216" s="94">
        <v>45717</v>
      </c>
      <c r="I216" s="69">
        <v>1844755.68</v>
      </c>
      <c r="J216" s="70">
        <v>65</v>
      </c>
      <c r="K216" s="71">
        <v>0.49</v>
      </c>
      <c r="L216" s="70">
        <v>0</v>
      </c>
      <c r="M216" s="71">
        <v>0.55300000000000005</v>
      </c>
      <c r="N216" s="72"/>
      <c r="O216" s="73">
        <f>MIN(1,MAX(0,(1/(1+EXP(-(Assumptions!$B$5 + Assumptions!$B$6*$N216))))*Assumptions!$B$3))</f>
        <v>3.9165722796764356E-2</v>
      </c>
      <c r="P216" s="73">
        <f>VLOOKUP($F216,Assumptions!$A$23:$B$27,2,FALSE)*Assumptions!$B$4</f>
        <v>0.35</v>
      </c>
      <c r="Q216" s="74">
        <f t="shared" si="6"/>
        <v>25287.916356722781</v>
      </c>
      <c r="R216" s="75" t="str">
        <f>IF($O216&lt;Assumptions!$B$17,"A",IF($O216&lt;Assumptions!$B$18,"B",IF($O216&lt;Assumptions!$B$19,"C",IF($O216&lt;Assumptions!$B$20,"D","E"))))</f>
        <v>B</v>
      </c>
      <c r="S216" s="75">
        <f t="shared" si="7"/>
        <v>0</v>
      </c>
    </row>
    <row r="217" spans="1:19" ht="17.399999999999999" x14ac:dyDescent="0.3">
      <c r="A217" s="39" t="s">
        <v>180</v>
      </c>
      <c r="B217" s="62" t="s">
        <v>74</v>
      </c>
      <c r="C217" s="91" t="s">
        <v>135</v>
      </c>
      <c r="D217" s="91" t="s">
        <v>34</v>
      </c>
      <c r="E217" s="92" t="s">
        <v>43</v>
      </c>
      <c r="F217" s="92" t="s">
        <v>28</v>
      </c>
      <c r="G217" s="93">
        <v>45718</v>
      </c>
      <c r="H217" s="94">
        <v>45748</v>
      </c>
      <c r="I217" s="69">
        <v>1790945.96</v>
      </c>
      <c r="J217" s="70">
        <v>0</v>
      </c>
      <c r="K217" s="71">
        <v>1.0569999999999999</v>
      </c>
      <c r="L217" s="70">
        <v>0</v>
      </c>
      <c r="M217" s="71">
        <v>0.55300000000000005</v>
      </c>
      <c r="N217" s="72"/>
      <c r="O217" s="73">
        <f>MIN(1,MAX(0,(1/(1+EXP(-(Assumptions!$B$5 + Assumptions!$B$6*$N217))))*Assumptions!$B$3))</f>
        <v>3.9165722796764356E-2</v>
      </c>
      <c r="P217" s="73">
        <f>VLOOKUP($F217,Assumptions!$A$23:$B$27,2,FALSE)*Assumptions!$B$4</f>
        <v>0.35</v>
      </c>
      <c r="Q217" s="74">
        <f t="shared" si="6"/>
        <v>24550.292554670756</v>
      </c>
      <c r="R217" s="75" t="str">
        <f>IF($O217&lt;Assumptions!$B$17,"A",IF($O217&lt;Assumptions!$B$18,"B",IF($O217&lt;Assumptions!$B$19,"C",IF($O217&lt;Assumptions!$B$20,"D","E"))))</f>
        <v>B</v>
      </c>
      <c r="S217" s="75">
        <f t="shared" si="7"/>
        <v>0</v>
      </c>
    </row>
    <row r="218" spans="1:19" ht="17.399999999999999" x14ac:dyDescent="0.3">
      <c r="A218" s="39" t="s">
        <v>180</v>
      </c>
      <c r="B218" s="62" t="s">
        <v>74</v>
      </c>
      <c r="C218" s="91" t="s">
        <v>135</v>
      </c>
      <c r="D218" s="91" t="s">
        <v>34</v>
      </c>
      <c r="E218" s="92" t="s">
        <v>43</v>
      </c>
      <c r="F218" s="92" t="s">
        <v>28</v>
      </c>
      <c r="G218" s="93">
        <v>45718</v>
      </c>
      <c r="H218" s="94">
        <v>45778</v>
      </c>
      <c r="I218" s="69">
        <v>1741013.75</v>
      </c>
      <c r="J218" s="70">
        <v>0</v>
      </c>
      <c r="K218" s="71">
        <v>0.95899999999999996</v>
      </c>
      <c r="L218" s="70">
        <v>0</v>
      </c>
      <c r="M218" s="71">
        <v>0.55300000000000005</v>
      </c>
      <c r="N218" s="72"/>
      <c r="O218" s="73">
        <f>MIN(1,MAX(0,(1/(1+EXP(-(Assumptions!$B$5 + Assumptions!$B$6*$N218))))*Assumptions!$B$3))</f>
        <v>3.9165722796764356E-2</v>
      </c>
      <c r="P218" s="73">
        <f>VLOOKUP($F218,Assumptions!$A$23:$B$27,2,FALSE)*Assumptions!$B$4</f>
        <v>0.35</v>
      </c>
      <c r="Q218" s="74">
        <f t="shared" si="6"/>
        <v>23865.821671249319</v>
      </c>
      <c r="R218" s="75" t="str">
        <f>IF($O218&lt;Assumptions!$B$17,"A",IF($O218&lt;Assumptions!$B$18,"B",IF($O218&lt;Assumptions!$B$19,"C",IF($O218&lt;Assumptions!$B$20,"D","E"))))</f>
        <v>B</v>
      </c>
      <c r="S218" s="75">
        <f t="shared" si="7"/>
        <v>0</v>
      </c>
    </row>
    <row r="219" spans="1:19" ht="17.399999999999999" x14ac:dyDescent="0.3">
      <c r="A219" s="39" t="s">
        <v>180</v>
      </c>
      <c r="B219" s="62" t="s">
        <v>74</v>
      </c>
      <c r="C219" s="91" t="s">
        <v>135</v>
      </c>
      <c r="D219" s="91" t="s">
        <v>34</v>
      </c>
      <c r="E219" s="92" t="s">
        <v>43</v>
      </c>
      <c r="F219" s="92" t="s">
        <v>28</v>
      </c>
      <c r="G219" s="93">
        <v>45718</v>
      </c>
      <c r="H219" s="94">
        <v>45809</v>
      </c>
      <c r="I219" s="69">
        <v>1686654.72</v>
      </c>
      <c r="J219" s="70">
        <v>35</v>
      </c>
      <c r="K219" s="71">
        <v>0.85099999999999998</v>
      </c>
      <c r="L219" s="70">
        <v>0</v>
      </c>
      <c r="M219" s="71">
        <v>0.55300000000000005</v>
      </c>
      <c r="N219" s="72"/>
      <c r="O219" s="73">
        <f>MIN(1,MAX(0,(1/(1+EXP(-(Assumptions!$B$5 + Assumptions!$B$6*$N219))))*Assumptions!$B$3))</f>
        <v>3.9165722796764356E-2</v>
      </c>
      <c r="P219" s="73">
        <f>VLOOKUP($F219,Assumptions!$A$23:$B$27,2,FALSE)*Assumptions!$B$4</f>
        <v>0.35</v>
      </c>
      <c r="Q219" s="74">
        <f t="shared" si="6"/>
        <v>23120.667926080969</v>
      </c>
      <c r="R219" s="75" t="str">
        <f>IF($O219&lt;Assumptions!$B$17,"A",IF($O219&lt;Assumptions!$B$18,"B",IF($O219&lt;Assumptions!$B$19,"C",IF($O219&lt;Assumptions!$B$20,"D","E"))))</f>
        <v>B</v>
      </c>
      <c r="S219" s="75">
        <f t="shared" si="7"/>
        <v>0</v>
      </c>
    </row>
    <row r="220" spans="1:19" ht="17.399999999999999" x14ac:dyDescent="0.3">
      <c r="A220" s="39" t="s">
        <v>180</v>
      </c>
      <c r="B220" s="62" t="s">
        <v>74</v>
      </c>
      <c r="C220" s="91" t="s">
        <v>135</v>
      </c>
      <c r="D220" s="91" t="s">
        <v>34</v>
      </c>
      <c r="E220" s="92" t="s">
        <v>43</v>
      </c>
      <c r="F220" s="92" t="s">
        <v>28</v>
      </c>
      <c r="G220" s="93">
        <v>45718</v>
      </c>
      <c r="H220" s="94">
        <v>45839</v>
      </c>
      <c r="I220" s="69">
        <v>1634722.45</v>
      </c>
      <c r="J220" s="70">
        <v>35</v>
      </c>
      <c r="K220" s="71">
        <v>0.7</v>
      </c>
      <c r="L220" s="70">
        <v>0</v>
      </c>
      <c r="M220" s="71">
        <v>0.55300000000000005</v>
      </c>
      <c r="N220" s="72"/>
      <c r="O220" s="73">
        <f>MIN(1,MAX(0,(1/(1+EXP(-(Assumptions!$B$5 + Assumptions!$B$6*$N220))))*Assumptions!$B$3))</f>
        <v>3.9165722796764356E-2</v>
      </c>
      <c r="P220" s="73">
        <f>VLOOKUP($F220,Assumptions!$A$23:$B$27,2,FALSE)*Assumptions!$B$4</f>
        <v>0.35</v>
      </c>
      <c r="Q220" s="74">
        <f t="shared" si="6"/>
        <v>22408.780214221613</v>
      </c>
      <c r="R220" s="75" t="str">
        <f>IF($O220&lt;Assumptions!$B$17,"A",IF($O220&lt;Assumptions!$B$18,"B",IF($O220&lt;Assumptions!$B$19,"C",IF($O220&lt;Assumptions!$B$20,"D","E"))))</f>
        <v>B</v>
      </c>
      <c r="S220" s="75">
        <f t="shared" si="7"/>
        <v>0</v>
      </c>
    </row>
    <row r="221" spans="1:19" ht="17.399999999999999" x14ac:dyDescent="0.3">
      <c r="A221" s="39" t="s">
        <v>180</v>
      </c>
      <c r="B221" s="62" t="s">
        <v>74</v>
      </c>
      <c r="C221" s="91" t="s">
        <v>135</v>
      </c>
      <c r="D221" s="91" t="s">
        <v>34</v>
      </c>
      <c r="E221" s="92" t="s">
        <v>43</v>
      </c>
      <c r="F221" s="92" t="s">
        <v>28</v>
      </c>
      <c r="G221" s="93">
        <v>45718</v>
      </c>
      <c r="H221" s="94">
        <v>45870</v>
      </c>
      <c r="I221" s="69">
        <v>1583343.13</v>
      </c>
      <c r="J221" s="70">
        <v>0</v>
      </c>
      <c r="K221" s="71">
        <v>1.0509999999999999</v>
      </c>
      <c r="L221" s="70">
        <v>0</v>
      </c>
      <c r="M221" s="71">
        <v>0.55300000000000005</v>
      </c>
      <c r="N221" s="72"/>
      <c r="O221" s="73">
        <f>MIN(1,MAX(0,(1/(1+EXP(-(Assumptions!$B$5 + Assumptions!$B$6*$N221))))*Assumptions!$B$3))</f>
        <v>3.9165722796764356E-2</v>
      </c>
      <c r="P221" s="73">
        <f>VLOOKUP($F221,Assumptions!$A$23:$B$27,2,FALSE)*Assumptions!$B$4</f>
        <v>0.35</v>
      </c>
      <c r="Q221" s="74">
        <f t="shared" si="6"/>
        <v>21704.472342609428</v>
      </c>
      <c r="R221" s="75" t="str">
        <f>IF($O221&lt;Assumptions!$B$17,"A",IF($O221&lt;Assumptions!$B$18,"B",IF($O221&lt;Assumptions!$B$19,"C",IF($O221&lt;Assumptions!$B$20,"D","E"))))</f>
        <v>B</v>
      </c>
      <c r="S221" s="75">
        <f t="shared" si="7"/>
        <v>0</v>
      </c>
    </row>
    <row r="222" spans="1:19" ht="17.399999999999999" x14ac:dyDescent="0.3">
      <c r="A222" s="39" t="s">
        <v>180</v>
      </c>
      <c r="B222" s="62" t="s">
        <v>74</v>
      </c>
      <c r="C222" s="91" t="s">
        <v>135</v>
      </c>
      <c r="D222" s="91" t="s">
        <v>34</v>
      </c>
      <c r="E222" s="92" t="s">
        <v>43</v>
      </c>
      <c r="F222" s="92" t="s">
        <v>28</v>
      </c>
      <c r="G222" s="93">
        <v>45718</v>
      </c>
      <c r="H222" s="94">
        <v>45901</v>
      </c>
      <c r="I222" s="69">
        <v>1541498.45</v>
      </c>
      <c r="J222" s="70">
        <v>35</v>
      </c>
      <c r="K222" s="71">
        <v>0.75900000000000001</v>
      </c>
      <c r="L222" s="70">
        <v>0</v>
      </c>
      <c r="M222" s="71">
        <v>0.55300000000000005</v>
      </c>
      <c r="N222" s="72"/>
      <c r="O222" s="73">
        <f>MIN(1,MAX(0,(1/(1+EXP(-(Assumptions!$B$5 + Assumptions!$B$6*$N222))))*Assumptions!$B$3))</f>
        <v>3.9165722796764356E-2</v>
      </c>
      <c r="P222" s="73">
        <f>VLOOKUP($F222,Assumptions!$A$23:$B$27,2,FALSE)*Assumptions!$B$4</f>
        <v>0.35</v>
      </c>
      <c r="Q222" s="74">
        <f t="shared" si="6"/>
        <v>21130.865344519669</v>
      </c>
      <c r="R222" s="75" t="str">
        <f>IF($O222&lt;Assumptions!$B$17,"A",IF($O222&lt;Assumptions!$B$18,"B",IF($O222&lt;Assumptions!$B$19,"C",IF($O222&lt;Assumptions!$B$20,"D","E"))))</f>
        <v>B</v>
      </c>
      <c r="S222" s="75">
        <f t="shared" si="7"/>
        <v>0</v>
      </c>
    </row>
    <row r="223" spans="1:19" ht="17.399999999999999" x14ac:dyDescent="0.3">
      <c r="A223" s="39" t="s">
        <v>180</v>
      </c>
      <c r="B223" s="62" t="s">
        <v>74</v>
      </c>
      <c r="C223" s="91" t="s">
        <v>135</v>
      </c>
      <c r="D223" s="91" t="s">
        <v>34</v>
      </c>
      <c r="E223" s="92" t="s">
        <v>43</v>
      </c>
      <c r="F223" s="92" t="s">
        <v>28</v>
      </c>
      <c r="G223" s="93">
        <v>45718</v>
      </c>
      <c r="H223" s="94">
        <v>45931</v>
      </c>
      <c r="I223" s="69">
        <v>1494847.65</v>
      </c>
      <c r="J223" s="70">
        <v>0</v>
      </c>
      <c r="K223" s="71">
        <v>1.0109999999999999</v>
      </c>
      <c r="L223" s="70">
        <v>0</v>
      </c>
      <c r="M223" s="71">
        <v>0.55300000000000005</v>
      </c>
      <c r="N223" s="72"/>
      <c r="O223" s="73">
        <f>MIN(1,MAX(0,(1/(1+EXP(-(Assumptions!$B$5 + Assumptions!$B$6*$N223))))*Assumptions!$B$3))</f>
        <v>3.9165722796764356E-2</v>
      </c>
      <c r="P223" s="73">
        <f>VLOOKUP($F223,Assumptions!$A$23:$B$27,2,FALSE)*Assumptions!$B$4</f>
        <v>0.35</v>
      </c>
      <c r="Q223" s="74">
        <f t="shared" si="6"/>
        <v>20491.376039153118</v>
      </c>
      <c r="R223" s="75" t="str">
        <f>IF($O223&lt;Assumptions!$B$17,"A",IF($O223&lt;Assumptions!$B$18,"B",IF($O223&lt;Assumptions!$B$19,"C",IF($O223&lt;Assumptions!$B$20,"D","E"))))</f>
        <v>B</v>
      </c>
      <c r="S223" s="75">
        <f t="shared" si="7"/>
        <v>0</v>
      </c>
    </row>
    <row r="224" spans="1:19" ht="17.399999999999999" x14ac:dyDescent="0.3">
      <c r="A224" s="39" t="s">
        <v>180</v>
      </c>
      <c r="B224" s="62" t="s">
        <v>74</v>
      </c>
      <c r="C224" s="91" t="s">
        <v>135</v>
      </c>
      <c r="D224" s="91" t="s">
        <v>34</v>
      </c>
      <c r="E224" s="92" t="s">
        <v>43</v>
      </c>
      <c r="F224" s="92" t="s">
        <v>28</v>
      </c>
      <c r="G224" s="93">
        <v>45718</v>
      </c>
      <c r="H224" s="94">
        <v>45962</v>
      </c>
      <c r="I224" s="69">
        <v>1494847.65</v>
      </c>
      <c r="J224" s="70">
        <v>185</v>
      </c>
      <c r="K224" s="71">
        <v>2.5000000000000001E-2</v>
      </c>
      <c r="L224" s="70">
        <v>0</v>
      </c>
      <c r="M224" s="71">
        <v>0.55300000000000005</v>
      </c>
      <c r="N224" s="72"/>
      <c r="O224" s="73">
        <f>MIN(1,MAX(0,(1/(1+EXP(-(Assumptions!$B$5 + Assumptions!$B$6*$N224))))*Assumptions!$B$3))</f>
        <v>3.9165722796764356E-2</v>
      </c>
      <c r="P224" s="73">
        <f>VLOOKUP($F224,Assumptions!$A$23:$B$27,2,FALSE)*Assumptions!$B$4</f>
        <v>0.35</v>
      </c>
      <c r="Q224" s="74">
        <f t="shared" si="6"/>
        <v>20491.376039153118</v>
      </c>
      <c r="R224" s="75" t="str">
        <f>IF($O224&lt;Assumptions!$B$17,"A",IF($O224&lt;Assumptions!$B$18,"B",IF($O224&lt;Assumptions!$B$19,"C",IF($O224&lt;Assumptions!$B$20,"D","E"))))</f>
        <v>B</v>
      </c>
      <c r="S224" s="75">
        <f t="shared" si="7"/>
        <v>1</v>
      </c>
    </row>
    <row r="225" spans="1:19" ht="17.399999999999999" x14ac:dyDescent="0.3">
      <c r="A225" s="39" t="s">
        <v>180</v>
      </c>
      <c r="B225" s="62" t="s">
        <v>74</v>
      </c>
      <c r="C225" s="91" t="s">
        <v>135</v>
      </c>
      <c r="D225" s="91" t="s">
        <v>34</v>
      </c>
      <c r="E225" s="92" t="s">
        <v>43</v>
      </c>
      <c r="F225" s="92" t="s">
        <v>28</v>
      </c>
      <c r="G225" s="93">
        <v>45718</v>
      </c>
      <c r="H225" s="94">
        <v>45992</v>
      </c>
      <c r="I225" s="69">
        <v>1494847.65</v>
      </c>
      <c r="J225" s="70">
        <v>999</v>
      </c>
      <c r="K225" s="71">
        <v>0.104</v>
      </c>
      <c r="L225" s="70">
        <v>0</v>
      </c>
      <c r="M225" s="71">
        <v>0.55300000000000005</v>
      </c>
      <c r="N225" s="72"/>
      <c r="O225" s="73">
        <f>MIN(1,MAX(0,(1/(1+EXP(-(Assumptions!$B$5 + Assumptions!$B$6*$N225))))*Assumptions!$B$3))</f>
        <v>3.9165722796764356E-2</v>
      </c>
      <c r="P225" s="73">
        <f>VLOOKUP($F225,Assumptions!$A$23:$B$27,2,FALSE)*Assumptions!$B$4</f>
        <v>0.35</v>
      </c>
      <c r="Q225" s="74">
        <f t="shared" si="6"/>
        <v>20491.376039153118</v>
      </c>
      <c r="R225" s="75" t="str">
        <f>IF($O225&lt;Assumptions!$B$17,"A",IF($O225&lt;Assumptions!$B$18,"B",IF($O225&lt;Assumptions!$B$19,"C",IF($O225&lt;Assumptions!$B$20,"D","E"))))</f>
        <v>B</v>
      </c>
      <c r="S225" s="75">
        <f t="shared" si="7"/>
        <v>1</v>
      </c>
    </row>
    <row r="226" spans="1:19" ht="17.399999999999999" x14ac:dyDescent="0.3">
      <c r="A226" s="39" t="s">
        <v>182</v>
      </c>
      <c r="B226" s="62" t="s">
        <v>94</v>
      </c>
      <c r="C226" s="91" t="s">
        <v>144</v>
      </c>
      <c r="D226" s="91" t="s">
        <v>30</v>
      </c>
      <c r="E226" s="92" t="s">
        <v>31</v>
      </c>
      <c r="F226" s="92" t="s">
        <v>32</v>
      </c>
      <c r="G226" s="93">
        <v>45894</v>
      </c>
      <c r="H226" s="94">
        <v>45870</v>
      </c>
      <c r="I226" s="69">
        <v>1050816.93</v>
      </c>
      <c r="J226" s="70">
        <v>220</v>
      </c>
      <c r="K226" s="71">
        <v>0.38800000000000001</v>
      </c>
      <c r="L226" s="70">
        <v>1</v>
      </c>
      <c r="M226" s="71">
        <v>0.96699999999999997</v>
      </c>
      <c r="N226" s="72"/>
      <c r="O226" s="73">
        <f>MIN(1,MAX(0,(1/(1+EXP(-(Assumptions!$B$5 + Assumptions!$B$6*$N226))))*Assumptions!$B$3))</f>
        <v>3.9165722796764356E-2</v>
      </c>
      <c r="P226" s="73">
        <f>VLOOKUP($F226,Assumptions!$A$23:$B$27,2,FALSE)*Assumptions!$B$4</f>
        <v>0.5</v>
      </c>
      <c r="Q226" s="74">
        <f t="shared" si="6"/>
        <v>20578.002295263464</v>
      </c>
      <c r="R226" s="75" t="str">
        <f>IF($O226&lt;Assumptions!$B$17,"A",IF($O226&lt;Assumptions!$B$18,"B",IF($O226&lt;Assumptions!$B$19,"C",IF($O226&lt;Assumptions!$B$20,"D","E"))))</f>
        <v>B</v>
      </c>
      <c r="S226" s="75">
        <f t="shared" si="7"/>
        <v>1</v>
      </c>
    </row>
    <row r="227" spans="1:19" ht="17.399999999999999" x14ac:dyDescent="0.3">
      <c r="A227" s="39" t="s">
        <v>182</v>
      </c>
      <c r="B227" s="62" t="s">
        <v>94</v>
      </c>
      <c r="C227" s="91" t="s">
        <v>144</v>
      </c>
      <c r="D227" s="91" t="s">
        <v>30</v>
      </c>
      <c r="E227" s="92" t="s">
        <v>31</v>
      </c>
      <c r="F227" s="92" t="s">
        <v>32</v>
      </c>
      <c r="G227" s="93">
        <v>45894</v>
      </c>
      <c r="H227" s="94">
        <v>45901</v>
      </c>
      <c r="I227" s="69">
        <v>1027429.06</v>
      </c>
      <c r="J227" s="70">
        <v>0</v>
      </c>
      <c r="K227" s="71">
        <v>1.01</v>
      </c>
      <c r="L227" s="70">
        <v>1</v>
      </c>
      <c r="M227" s="71">
        <v>0.96699999999999997</v>
      </c>
      <c r="N227" s="72"/>
      <c r="O227" s="73">
        <f>MIN(1,MAX(0,(1/(1+EXP(-(Assumptions!$B$5 + Assumptions!$B$6*$N227))))*Assumptions!$B$3))</f>
        <v>3.9165722796764356E-2</v>
      </c>
      <c r="P227" s="73">
        <f>VLOOKUP($F227,Assumptions!$A$23:$B$27,2,FALSE)*Assumptions!$B$4</f>
        <v>0.5</v>
      </c>
      <c r="Q227" s="74">
        <f t="shared" si="6"/>
        <v>20120.000878650088</v>
      </c>
      <c r="R227" s="75" t="str">
        <f>IF($O227&lt;Assumptions!$B$17,"A",IF($O227&lt;Assumptions!$B$18,"B",IF($O227&lt;Assumptions!$B$19,"C",IF($O227&lt;Assumptions!$B$20,"D","E"))))</f>
        <v>B</v>
      </c>
      <c r="S227" s="75">
        <f t="shared" si="7"/>
        <v>0</v>
      </c>
    </row>
    <row r="228" spans="1:19" ht="17.399999999999999" x14ac:dyDescent="0.3">
      <c r="A228" s="39" t="s">
        <v>182</v>
      </c>
      <c r="B228" s="62" t="s">
        <v>94</v>
      </c>
      <c r="C228" s="91" t="s">
        <v>144</v>
      </c>
      <c r="D228" s="91" t="s">
        <v>30</v>
      </c>
      <c r="E228" s="92" t="s">
        <v>31</v>
      </c>
      <c r="F228" s="92" t="s">
        <v>32</v>
      </c>
      <c r="G228" s="93">
        <v>45894</v>
      </c>
      <c r="H228" s="94">
        <v>45931</v>
      </c>
      <c r="I228" s="69">
        <v>1027429.06</v>
      </c>
      <c r="J228" s="70">
        <v>185</v>
      </c>
      <c r="K228" s="71">
        <v>4.4999999999999998E-2</v>
      </c>
      <c r="L228" s="70">
        <v>1</v>
      </c>
      <c r="M228" s="71">
        <v>0.96699999999999997</v>
      </c>
      <c r="N228" s="72"/>
      <c r="O228" s="73">
        <f>MIN(1,MAX(0,(1/(1+EXP(-(Assumptions!$B$5 + Assumptions!$B$6*$N228))))*Assumptions!$B$3))</f>
        <v>3.9165722796764356E-2</v>
      </c>
      <c r="P228" s="73">
        <f>VLOOKUP($F228,Assumptions!$A$23:$B$27,2,FALSE)*Assumptions!$B$4</f>
        <v>0.5</v>
      </c>
      <c r="Q228" s="74">
        <f t="shared" si="6"/>
        <v>20120.000878650088</v>
      </c>
      <c r="R228" s="75" t="str">
        <f>IF($O228&lt;Assumptions!$B$17,"A",IF($O228&lt;Assumptions!$B$18,"B",IF($O228&lt;Assumptions!$B$19,"C",IF($O228&lt;Assumptions!$B$20,"D","E"))))</f>
        <v>B</v>
      </c>
      <c r="S228" s="75">
        <f t="shared" si="7"/>
        <v>1</v>
      </c>
    </row>
    <row r="229" spans="1:19" ht="17.399999999999999" x14ac:dyDescent="0.3">
      <c r="A229" s="39" t="s">
        <v>182</v>
      </c>
      <c r="B229" s="62" t="s">
        <v>94</v>
      </c>
      <c r="C229" s="91" t="s">
        <v>144</v>
      </c>
      <c r="D229" s="91" t="s">
        <v>30</v>
      </c>
      <c r="E229" s="92" t="s">
        <v>31</v>
      </c>
      <c r="F229" s="92" t="s">
        <v>32</v>
      </c>
      <c r="G229" s="93">
        <v>45894</v>
      </c>
      <c r="H229" s="94">
        <v>45962</v>
      </c>
      <c r="I229" s="69">
        <v>1027429.06</v>
      </c>
      <c r="J229" s="70">
        <v>999</v>
      </c>
      <c r="K229" s="71">
        <v>0.14699999999999999</v>
      </c>
      <c r="L229" s="70">
        <v>1</v>
      </c>
      <c r="M229" s="71">
        <v>0.96699999999999997</v>
      </c>
      <c r="N229" s="72"/>
      <c r="O229" s="73">
        <f>MIN(1,MAX(0,(1/(1+EXP(-(Assumptions!$B$5 + Assumptions!$B$6*$N229))))*Assumptions!$B$3))</f>
        <v>3.9165722796764356E-2</v>
      </c>
      <c r="P229" s="73">
        <f>VLOOKUP($F229,Assumptions!$A$23:$B$27,2,FALSE)*Assumptions!$B$4</f>
        <v>0.5</v>
      </c>
      <c r="Q229" s="74">
        <f t="shared" si="6"/>
        <v>20120.000878650088</v>
      </c>
      <c r="R229" s="75" t="str">
        <f>IF($O229&lt;Assumptions!$B$17,"A",IF($O229&lt;Assumptions!$B$18,"B",IF($O229&lt;Assumptions!$B$19,"C",IF($O229&lt;Assumptions!$B$20,"D","E"))))</f>
        <v>B</v>
      </c>
      <c r="S229" s="75">
        <f t="shared" si="7"/>
        <v>1</v>
      </c>
    </row>
    <row r="230" spans="1:19" ht="17.399999999999999" x14ac:dyDescent="0.3">
      <c r="A230" s="39" t="s">
        <v>182</v>
      </c>
      <c r="B230" s="62" t="s">
        <v>94</v>
      </c>
      <c r="C230" s="91" t="s">
        <v>144</v>
      </c>
      <c r="D230" s="91" t="s">
        <v>30</v>
      </c>
      <c r="E230" s="92" t="s">
        <v>31</v>
      </c>
      <c r="F230" s="92" t="s">
        <v>32</v>
      </c>
      <c r="G230" s="93">
        <v>45894</v>
      </c>
      <c r="H230" s="94">
        <v>45992</v>
      </c>
      <c r="I230" s="69">
        <v>1027429.06</v>
      </c>
      <c r="J230" s="70">
        <v>999</v>
      </c>
      <c r="K230" s="71">
        <v>2.5000000000000001E-2</v>
      </c>
      <c r="L230" s="70">
        <v>1</v>
      </c>
      <c r="M230" s="71">
        <v>0.96699999999999997</v>
      </c>
      <c r="N230" s="72"/>
      <c r="O230" s="73">
        <f>MIN(1,MAX(0,(1/(1+EXP(-(Assumptions!$B$5 + Assumptions!$B$6*$N230))))*Assumptions!$B$3))</f>
        <v>3.9165722796764356E-2</v>
      </c>
      <c r="P230" s="73">
        <f>VLOOKUP($F230,Assumptions!$A$23:$B$27,2,FALSE)*Assumptions!$B$4</f>
        <v>0.5</v>
      </c>
      <c r="Q230" s="74">
        <f t="shared" si="6"/>
        <v>20120.000878650088</v>
      </c>
      <c r="R230" s="75" t="str">
        <f>IF($O230&lt;Assumptions!$B$17,"A",IF($O230&lt;Assumptions!$B$18,"B",IF($O230&lt;Assumptions!$B$19,"C",IF($O230&lt;Assumptions!$B$20,"D","E"))))</f>
        <v>B</v>
      </c>
      <c r="S230" s="75">
        <f t="shared" si="7"/>
        <v>1</v>
      </c>
    </row>
    <row r="231" spans="1:19" ht="17.399999999999999" x14ac:dyDescent="0.3">
      <c r="A231" s="39" t="s">
        <v>184</v>
      </c>
      <c r="B231" s="62" t="s">
        <v>85</v>
      </c>
      <c r="C231" s="91" t="s">
        <v>135</v>
      </c>
      <c r="D231" s="91" t="s">
        <v>48</v>
      </c>
      <c r="E231" s="92" t="s">
        <v>27</v>
      </c>
      <c r="F231" s="92" t="s">
        <v>40</v>
      </c>
      <c r="G231" s="93">
        <v>43930</v>
      </c>
      <c r="H231" s="94">
        <v>45658</v>
      </c>
      <c r="I231" s="69">
        <v>647888.64000000001</v>
      </c>
      <c r="J231" s="70">
        <v>0</v>
      </c>
      <c r="K231" s="71">
        <v>0.96899999999999997</v>
      </c>
      <c r="L231" s="70">
        <v>0</v>
      </c>
      <c r="M231" s="71">
        <v>1.07</v>
      </c>
      <c r="N231" s="72"/>
      <c r="O231" s="73">
        <f>MIN(1,MAX(0,(1/(1+EXP(-(Assumptions!$B$5 + Assumptions!$B$6*$N231))))*Assumptions!$B$3))</f>
        <v>3.9165722796764356E-2</v>
      </c>
      <c r="P231" s="73">
        <f>VLOOKUP($F231,Assumptions!$A$23:$B$27,2,FALSE)*Assumptions!$B$4</f>
        <v>0.7</v>
      </c>
      <c r="Q231" s="74">
        <f t="shared" si="6"/>
        <v>17762.518814188858</v>
      </c>
      <c r="R231" s="75" t="str">
        <f>IF($O231&lt;Assumptions!$B$17,"A",IF($O231&lt;Assumptions!$B$18,"B",IF($O231&lt;Assumptions!$B$19,"C",IF($O231&lt;Assumptions!$B$20,"D","E"))))</f>
        <v>B</v>
      </c>
      <c r="S231" s="75">
        <f t="shared" si="7"/>
        <v>0</v>
      </c>
    </row>
    <row r="232" spans="1:19" ht="17.399999999999999" x14ac:dyDescent="0.3">
      <c r="A232" s="39" t="s">
        <v>184</v>
      </c>
      <c r="B232" s="62" t="s">
        <v>85</v>
      </c>
      <c r="C232" s="91" t="s">
        <v>135</v>
      </c>
      <c r="D232" s="91" t="s">
        <v>48</v>
      </c>
      <c r="E232" s="92" t="s">
        <v>27</v>
      </c>
      <c r="F232" s="92" t="s">
        <v>40</v>
      </c>
      <c r="G232" s="93">
        <v>43930</v>
      </c>
      <c r="H232" s="94">
        <v>45689</v>
      </c>
      <c r="I232" s="69">
        <v>626572.81999999995</v>
      </c>
      <c r="J232" s="70">
        <v>95</v>
      </c>
      <c r="K232" s="71">
        <v>0.26400000000000001</v>
      </c>
      <c r="L232" s="70">
        <v>0</v>
      </c>
      <c r="M232" s="71">
        <v>1.07</v>
      </c>
      <c r="N232" s="72"/>
      <c r="O232" s="73">
        <f>MIN(1,MAX(0,(1/(1+EXP(-(Assumptions!$B$5 + Assumptions!$B$6*$N232))))*Assumptions!$B$3))</f>
        <v>3.9165722796764356E-2</v>
      </c>
      <c r="P232" s="73">
        <f>VLOOKUP($F232,Assumptions!$A$23:$B$27,2,FALSE)*Assumptions!$B$4</f>
        <v>0.7</v>
      </c>
      <c r="Q232" s="74">
        <f t="shared" si="6"/>
        <v>17178.124166074849</v>
      </c>
      <c r="R232" s="75" t="str">
        <f>IF($O232&lt;Assumptions!$B$17,"A",IF($O232&lt;Assumptions!$B$18,"B",IF($O232&lt;Assumptions!$B$19,"C",IF($O232&lt;Assumptions!$B$20,"D","E"))))</f>
        <v>B</v>
      </c>
      <c r="S232" s="75">
        <f t="shared" si="7"/>
        <v>0</v>
      </c>
    </row>
    <row r="233" spans="1:19" ht="17.399999999999999" x14ac:dyDescent="0.3">
      <c r="A233" s="39" t="s">
        <v>184</v>
      </c>
      <c r="B233" s="62" t="s">
        <v>85</v>
      </c>
      <c r="C233" s="91" t="s">
        <v>135</v>
      </c>
      <c r="D233" s="91" t="s">
        <v>48</v>
      </c>
      <c r="E233" s="92" t="s">
        <v>27</v>
      </c>
      <c r="F233" s="92" t="s">
        <v>40</v>
      </c>
      <c r="G233" s="93">
        <v>43930</v>
      </c>
      <c r="H233" s="94">
        <v>45717</v>
      </c>
      <c r="I233" s="69">
        <v>609008.93999999994</v>
      </c>
      <c r="J233" s="70">
        <v>0</v>
      </c>
      <c r="K233" s="71">
        <v>1.147</v>
      </c>
      <c r="L233" s="70">
        <v>0</v>
      </c>
      <c r="M233" s="71">
        <v>1.07</v>
      </c>
      <c r="N233" s="72"/>
      <c r="O233" s="73">
        <f>MIN(1,MAX(0,(1/(1+EXP(-(Assumptions!$B$5 + Assumptions!$B$6*$N233))))*Assumptions!$B$3))</f>
        <v>3.9165722796764356E-2</v>
      </c>
      <c r="P233" s="73">
        <f>VLOOKUP($F233,Assumptions!$A$23:$B$27,2,FALSE)*Assumptions!$B$4</f>
        <v>0.7</v>
      </c>
      <c r="Q233" s="74">
        <f t="shared" si="6"/>
        <v>16696.592727353906</v>
      </c>
      <c r="R233" s="75" t="str">
        <f>IF($O233&lt;Assumptions!$B$17,"A",IF($O233&lt;Assumptions!$B$18,"B",IF($O233&lt;Assumptions!$B$19,"C",IF($O233&lt;Assumptions!$B$20,"D","E"))))</f>
        <v>B</v>
      </c>
      <c r="S233" s="75">
        <f t="shared" si="7"/>
        <v>0</v>
      </c>
    </row>
    <row r="234" spans="1:19" ht="17.399999999999999" x14ac:dyDescent="0.3">
      <c r="A234" s="39" t="s">
        <v>184</v>
      </c>
      <c r="B234" s="62" t="s">
        <v>85</v>
      </c>
      <c r="C234" s="91" t="s">
        <v>135</v>
      </c>
      <c r="D234" s="91" t="s">
        <v>48</v>
      </c>
      <c r="E234" s="92" t="s">
        <v>27</v>
      </c>
      <c r="F234" s="92" t="s">
        <v>40</v>
      </c>
      <c r="G234" s="93">
        <v>43930</v>
      </c>
      <c r="H234" s="94">
        <v>45748</v>
      </c>
      <c r="I234" s="69">
        <v>592659.15</v>
      </c>
      <c r="J234" s="70">
        <v>15</v>
      </c>
      <c r="K234" s="71">
        <v>1.0029999999999999</v>
      </c>
      <c r="L234" s="70">
        <v>0</v>
      </c>
      <c r="M234" s="71">
        <v>1.07</v>
      </c>
      <c r="N234" s="72"/>
      <c r="O234" s="73">
        <f>MIN(1,MAX(0,(1/(1+EXP(-(Assumptions!$B$5 + Assumptions!$B$6*$N234))))*Assumptions!$B$3))</f>
        <v>3.9165722796764356E-2</v>
      </c>
      <c r="P234" s="73">
        <f>VLOOKUP($F234,Assumptions!$A$23:$B$27,2,FALSE)*Assumptions!$B$4</f>
        <v>0.7</v>
      </c>
      <c r="Q234" s="74">
        <f t="shared" si="6"/>
        <v>16248.346787306191</v>
      </c>
      <c r="R234" s="75" t="str">
        <f>IF($O234&lt;Assumptions!$B$17,"A",IF($O234&lt;Assumptions!$B$18,"B",IF($O234&lt;Assumptions!$B$19,"C",IF($O234&lt;Assumptions!$B$20,"D","E"))))</f>
        <v>B</v>
      </c>
      <c r="S234" s="75">
        <f t="shared" si="7"/>
        <v>0</v>
      </c>
    </row>
    <row r="235" spans="1:19" ht="17.399999999999999" x14ac:dyDescent="0.3">
      <c r="A235" s="39" t="s">
        <v>184</v>
      </c>
      <c r="B235" s="62" t="s">
        <v>85</v>
      </c>
      <c r="C235" s="91" t="s">
        <v>135</v>
      </c>
      <c r="D235" s="91" t="s">
        <v>48</v>
      </c>
      <c r="E235" s="92" t="s">
        <v>27</v>
      </c>
      <c r="F235" s="92" t="s">
        <v>40</v>
      </c>
      <c r="G235" s="93">
        <v>43930</v>
      </c>
      <c r="H235" s="94">
        <v>45778</v>
      </c>
      <c r="I235" s="69">
        <v>574147.13</v>
      </c>
      <c r="J235" s="70">
        <v>95</v>
      </c>
      <c r="K235" s="71">
        <v>0.224</v>
      </c>
      <c r="L235" s="70">
        <v>0</v>
      </c>
      <c r="M235" s="71">
        <v>1.07</v>
      </c>
      <c r="N235" s="72"/>
      <c r="O235" s="73">
        <f>MIN(1,MAX(0,(1/(1+EXP(-(Assumptions!$B$5 + Assumptions!$B$6*$N235))))*Assumptions!$B$3))</f>
        <v>3.9165722796764356E-2</v>
      </c>
      <c r="P235" s="73">
        <f>VLOOKUP($F235,Assumptions!$A$23:$B$27,2,FALSE)*Assumptions!$B$4</f>
        <v>0.7</v>
      </c>
      <c r="Q235" s="74">
        <f t="shared" si="6"/>
        <v>15740.821136696479</v>
      </c>
      <c r="R235" s="75" t="str">
        <f>IF($O235&lt;Assumptions!$B$17,"A",IF($O235&lt;Assumptions!$B$18,"B",IF($O235&lt;Assumptions!$B$19,"C",IF($O235&lt;Assumptions!$B$20,"D","E"))))</f>
        <v>B</v>
      </c>
      <c r="S235" s="75">
        <f t="shared" si="7"/>
        <v>0</v>
      </c>
    </row>
    <row r="236" spans="1:19" ht="17.399999999999999" x14ac:dyDescent="0.3">
      <c r="A236" s="39" t="s">
        <v>184</v>
      </c>
      <c r="B236" s="62" t="s">
        <v>85</v>
      </c>
      <c r="C236" s="91" t="s">
        <v>135</v>
      </c>
      <c r="D236" s="91" t="s">
        <v>48</v>
      </c>
      <c r="E236" s="92" t="s">
        <v>27</v>
      </c>
      <c r="F236" s="92" t="s">
        <v>40</v>
      </c>
      <c r="G236" s="93">
        <v>43930</v>
      </c>
      <c r="H236" s="94">
        <v>45809</v>
      </c>
      <c r="I236" s="69">
        <v>557687.41</v>
      </c>
      <c r="J236" s="70">
        <v>15</v>
      </c>
      <c r="K236" s="71">
        <v>1.0309999999999999</v>
      </c>
      <c r="L236" s="70">
        <v>0</v>
      </c>
      <c r="M236" s="71">
        <v>1.07</v>
      </c>
      <c r="N236" s="72"/>
      <c r="O236" s="73">
        <f>MIN(1,MAX(0,(1/(1+EXP(-(Assumptions!$B$5 + Assumptions!$B$6*$N236))))*Assumptions!$B$3))</f>
        <v>3.9165722796764356E-2</v>
      </c>
      <c r="P236" s="73">
        <f>VLOOKUP($F236,Assumptions!$A$23:$B$27,2,FALSE)*Assumptions!$B$4</f>
        <v>0.7</v>
      </c>
      <c r="Q236" s="74">
        <f t="shared" si="6"/>
        <v>15289.561355113829</v>
      </c>
      <c r="R236" s="75" t="str">
        <f>IF($O236&lt;Assumptions!$B$17,"A",IF($O236&lt;Assumptions!$B$18,"B",IF($O236&lt;Assumptions!$B$19,"C",IF($O236&lt;Assumptions!$B$20,"D","E"))))</f>
        <v>B</v>
      </c>
      <c r="S236" s="75">
        <f t="shared" si="7"/>
        <v>0</v>
      </c>
    </row>
    <row r="237" spans="1:19" ht="17.399999999999999" x14ac:dyDescent="0.3">
      <c r="A237" s="39" t="s">
        <v>184</v>
      </c>
      <c r="B237" s="62" t="s">
        <v>85</v>
      </c>
      <c r="C237" s="91" t="s">
        <v>135</v>
      </c>
      <c r="D237" s="91" t="s">
        <v>48</v>
      </c>
      <c r="E237" s="92" t="s">
        <v>27</v>
      </c>
      <c r="F237" s="92" t="s">
        <v>40</v>
      </c>
      <c r="G237" s="93">
        <v>43930</v>
      </c>
      <c r="H237" s="94">
        <v>45839</v>
      </c>
      <c r="I237" s="69">
        <v>542563.98</v>
      </c>
      <c r="J237" s="70">
        <v>15</v>
      </c>
      <c r="K237" s="71">
        <v>0.97699999999999998</v>
      </c>
      <c r="L237" s="70">
        <v>0</v>
      </c>
      <c r="M237" s="71">
        <v>1.07</v>
      </c>
      <c r="N237" s="72"/>
      <c r="O237" s="73">
        <f>MIN(1,MAX(0,(1/(1+EXP(-(Assumptions!$B$5 + Assumptions!$B$6*$N237))))*Assumptions!$B$3))</f>
        <v>3.9165722796764356E-2</v>
      </c>
      <c r="P237" s="73">
        <f>VLOOKUP($F237,Assumptions!$A$23:$B$27,2,FALSE)*Assumptions!$B$4</f>
        <v>0.7</v>
      </c>
      <c r="Q237" s="74">
        <f t="shared" si="6"/>
        <v>14874.937308132439</v>
      </c>
      <c r="R237" s="75" t="str">
        <f>IF($O237&lt;Assumptions!$B$17,"A",IF($O237&lt;Assumptions!$B$18,"B",IF($O237&lt;Assumptions!$B$19,"C",IF($O237&lt;Assumptions!$B$20,"D","E"))))</f>
        <v>B</v>
      </c>
      <c r="S237" s="75">
        <f t="shared" si="7"/>
        <v>0</v>
      </c>
    </row>
    <row r="238" spans="1:19" ht="17.399999999999999" x14ac:dyDescent="0.3">
      <c r="A238" s="39" t="s">
        <v>184</v>
      </c>
      <c r="B238" s="62" t="s">
        <v>85</v>
      </c>
      <c r="C238" s="91" t="s">
        <v>135</v>
      </c>
      <c r="D238" s="91" t="s">
        <v>48</v>
      </c>
      <c r="E238" s="92" t="s">
        <v>27</v>
      </c>
      <c r="F238" s="92" t="s">
        <v>40</v>
      </c>
      <c r="G238" s="93">
        <v>43930</v>
      </c>
      <c r="H238" s="94">
        <v>45870</v>
      </c>
      <c r="I238" s="69">
        <v>525777.43999999994</v>
      </c>
      <c r="J238" s="70">
        <v>35</v>
      </c>
      <c r="K238" s="71">
        <v>0.504</v>
      </c>
      <c r="L238" s="70">
        <v>0</v>
      </c>
      <c r="M238" s="71">
        <v>1.07</v>
      </c>
      <c r="N238" s="72"/>
      <c r="O238" s="73">
        <f>MIN(1,MAX(0,(1/(1+EXP(-(Assumptions!$B$5 + Assumptions!$B$6*$N238))))*Assumptions!$B$3))</f>
        <v>3.9165722796764356E-2</v>
      </c>
      <c r="P238" s="73">
        <f>VLOOKUP($F238,Assumptions!$A$23:$B$27,2,FALSE)*Assumptions!$B$4</f>
        <v>0.7</v>
      </c>
      <c r="Q238" s="74">
        <f t="shared" si="6"/>
        <v>14414.717427482679</v>
      </c>
      <c r="R238" s="75" t="str">
        <f>IF($O238&lt;Assumptions!$B$17,"A",IF($O238&lt;Assumptions!$B$18,"B",IF($O238&lt;Assumptions!$B$19,"C",IF($O238&lt;Assumptions!$B$20,"D","E"))))</f>
        <v>B</v>
      </c>
      <c r="S238" s="75">
        <f t="shared" si="7"/>
        <v>0</v>
      </c>
    </row>
    <row r="239" spans="1:19" ht="17.399999999999999" x14ac:dyDescent="0.3">
      <c r="A239" s="39" t="s">
        <v>184</v>
      </c>
      <c r="B239" s="62" t="s">
        <v>85</v>
      </c>
      <c r="C239" s="91" t="s">
        <v>135</v>
      </c>
      <c r="D239" s="91" t="s">
        <v>48</v>
      </c>
      <c r="E239" s="92" t="s">
        <v>27</v>
      </c>
      <c r="F239" s="92" t="s">
        <v>40</v>
      </c>
      <c r="G239" s="93">
        <v>43930</v>
      </c>
      <c r="H239" s="94">
        <v>45901</v>
      </c>
      <c r="I239" s="69">
        <v>511064.36</v>
      </c>
      <c r="J239" s="70">
        <v>0</v>
      </c>
      <c r="K239" s="71">
        <v>1.0049999999999999</v>
      </c>
      <c r="L239" s="70">
        <v>0</v>
      </c>
      <c r="M239" s="71">
        <v>1.07</v>
      </c>
      <c r="N239" s="72"/>
      <c r="O239" s="73">
        <f>MIN(1,MAX(0,(1/(1+EXP(-(Assumptions!$B$5 + Assumptions!$B$6*$N239))))*Assumptions!$B$3))</f>
        <v>3.9165722796764356E-2</v>
      </c>
      <c r="P239" s="73">
        <f>VLOOKUP($F239,Assumptions!$A$23:$B$27,2,FALSE)*Assumptions!$B$4</f>
        <v>0.7</v>
      </c>
      <c r="Q239" s="74">
        <f t="shared" si="6"/>
        <v>14011.343538546049</v>
      </c>
      <c r="R239" s="75" t="str">
        <f>IF($O239&lt;Assumptions!$B$17,"A",IF($O239&lt;Assumptions!$B$18,"B",IF($O239&lt;Assumptions!$B$19,"C",IF($O239&lt;Assumptions!$B$20,"D","E"))))</f>
        <v>B</v>
      </c>
      <c r="S239" s="75">
        <f t="shared" si="7"/>
        <v>0</v>
      </c>
    </row>
    <row r="240" spans="1:19" ht="17.399999999999999" x14ac:dyDescent="0.3">
      <c r="A240" s="39" t="s">
        <v>184</v>
      </c>
      <c r="B240" s="62" t="s">
        <v>85</v>
      </c>
      <c r="C240" s="91" t="s">
        <v>135</v>
      </c>
      <c r="D240" s="91" t="s">
        <v>48</v>
      </c>
      <c r="E240" s="92" t="s">
        <v>27</v>
      </c>
      <c r="F240" s="92" t="s">
        <v>40</v>
      </c>
      <c r="G240" s="93">
        <v>43930</v>
      </c>
      <c r="H240" s="94">
        <v>45931</v>
      </c>
      <c r="I240" s="69">
        <v>496365.71</v>
      </c>
      <c r="J240" s="70">
        <v>15</v>
      </c>
      <c r="K240" s="71">
        <v>1.002</v>
      </c>
      <c r="L240" s="70">
        <v>0</v>
      </c>
      <c r="M240" s="71">
        <v>1.07</v>
      </c>
      <c r="N240" s="72"/>
      <c r="O240" s="73">
        <f>MIN(1,MAX(0,(1/(1+EXP(-(Assumptions!$B$5 + Assumptions!$B$6*$N240))))*Assumptions!$B$3))</f>
        <v>3.9165722796764356E-2</v>
      </c>
      <c r="P240" s="73">
        <f>VLOOKUP($F240,Assumptions!$A$23:$B$27,2,FALSE)*Assumptions!$B$4</f>
        <v>0.7</v>
      </c>
      <c r="Q240" s="74">
        <f t="shared" si="6"/>
        <v>13608.365262575388</v>
      </c>
      <c r="R240" s="75" t="str">
        <f>IF($O240&lt;Assumptions!$B$17,"A",IF($O240&lt;Assumptions!$B$18,"B",IF($O240&lt;Assumptions!$B$19,"C",IF($O240&lt;Assumptions!$B$20,"D","E"))))</f>
        <v>B</v>
      </c>
      <c r="S240" s="75">
        <f t="shared" si="7"/>
        <v>0</v>
      </c>
    </row>
    <row r="241" spans="1:19" ht="17.399999999999999" x14ac:dyDescent="0.3">
      <c r="A241" s="39" t="s">
        <v>184</v>
      </c>
      <c r="B241" s="62" t="s">
        <v>85</v>
      </c>
      <c r="C241" s="91" t="s">
        <v>135</v>
      </c>
      <c r="D241" s="91" t="s">
        <v>48</v>
      </c>
      <c r="E241" s="92" t="s">
        <v>27</v>
      </c>
      <c r="F241" s="92" t="s">
        <v>40</v>
      </c>
      <c r="G241" s="93">
        <v>43930</v>
      </c>
      <c r="H241" s="94">
        <v>45962</v>
      </c>
      <c r="I241" s="69">
        <v>481613.94</v>
      </c>
      <c r="J241" s="70">
        <v>0</v>
      </c>
      <c r="K241" s="71">
        <v>0.98599999999999999</v>
      </c>
      <c r="L241" s="70">
        <v>0</v>
      </c>
      <c r="M241" s="71">
        <v>1.07</v>
      </c>
      <c r="N241" s="72"/>
      <c r="O241" s="73">
        <f>MIN(1,MAX(0,(1/(1+EXP(-(Assumptions!$B$5 + Assumptions!$B$6*$N241))))*Assumptions!$B$3))</f>
        <v>3.9165722796764356E-2</v>
      </c>
      <c r="P241" s="73">
        <f>VLOOKUP($F241,Assumptions!$A$23:$B$27,2,FALSE)*Assumptions!$B$4</f>
        <v>0.7</v>
      </c>
      <c r="Q241" s="74">
        <f t="shared" si="6"/>
        <v>13203.93064836825</v>
      </c>
      <c r="R241" s="75" t="str">
        <f>IF($O241&lt;Assumptions!$B$17,"A",IF($O241&lt;Assumptions!$B$18,"B",IF($O241&lt;Assumptions!$B$19,"C",IF($O241&lt;Assumptions!$B$20,"D","E"))))</f>
        <v>B</v>
      </c>
      <c r="S241" s="75">
        <f t="shared" si="7"/>
        <v>0</v>
      </c>
    </row>
    <row r="242" spans="1:19" ht="17.399999999999999" x14ac:dyDescent="0.3">
      <c r="A242" s="39" t="s">
        <v>184</v>
      </c>
      <c r="B242" s="62" t="s">
        <v>85</v>
      </c>
      <c r="C242" s="91" t="s">
        <v>135</v>
      </c>
      <c r="D242" s="91" t="s">
        <v>48</v>
      </c>
      <c r="E242" s="92" t="s">
        <v>27</v>
      </c>
      <c r="F242" s="92" t="s">
        <v>40</v>
      </c>
      <c r="G242" s="93">
        <v>43930</v>
      </c>
      <c r="H242" s="94">
        <v>45992</v>
      </c>
      <c r="I242" s="69">
        <v>468840.35</v>
      </c>
      <c r="J242" s="70">
        <v>0</v>
      </c>
      <c r="K242" s="71">
        <v>1.133</v>
      </c>
      <c r="L242" s="70">
        <v>0</v>
      </c>
      <c r="M242" s="71">
        <v>1.07</v>
      </c>
      <c r="N242" s="72"/>
      <c r="O242" s="73">
        <f>MIN(1,MAX(0,(1/(1+EXP(-(Assumptions!$B$5 + Assumptions!$B$6*$N242))))*Assumptions!$B$3))</f>
        <v>3.9165722796764356E-2</v>
      </c>
      <c r="P242" s="73">
        <f>VLOOKUP($F242,Assumptions!$A$23:$B$27,2,FALSE)*Assumptions!$B$4</f>
        <v>0.7</v>
      </c>
      <c r="Q242" s="74">
        <f t="shared" si="6"/>
        <v>12853.729828826585</v>
      </c>
      <c r="R242" s="75" t="str">
        <f>IF($O242&lt;Assumptions!$B$17,"A",IF($O242&lt;Assumptions!$B$18,"B",IF($O242&lt;Assumptions!$B$19,"C",IF($O242&lt;Assumptions!$B$20,"D","E"))))</f>
        <v>B</v>
      </c>
      <c r="S242" s="75">
        <f t="shared" si="7"/>
        <v>0</v>
      </c>
    </row>
    <row r="243" spans="1:19" ht="17.399999999999999" x14ac:dyDescent="0.3">
      <c r="A243" s="39" t="s">
        <v>186</v>
      </c>
      <c r="B243" s="62" t="s">
        <v>70</v>
      </c>
      <c r="C243" s="91" t="s">
        <v>22</v>
      </c>
      <c r="D243" s="91" t="s">
        <v>42</v>
      </c>
      <c r="E243" s="92" t="s">
        <v>35</v>
      </c>
      <c r="F243" s="92" t="s">
        <v>36</v>
      </c>
      <c r="G243" s="93">
        <v>45195</v>
      </c>
      <c r="H243" s="94">
        <v>45658</v>
      </c>
      <c r="I243" s="69">
        <v>9270614.0999999996</v>
      </c>
      <c r="J243" s="70">
        <v>0</v>
      </c>
      <c r="K243" s="71">
        <v>1.139</v>
      </c>
      <c r="L243" s="70">
        <v>0</v>
      </c>
      <c r="M243" s="71">
        <v>1.2250000000000001</v>
      </c>
      <c r="N243" s="72"/>
      <c r="O243" s="73">
        <f>MIN(1,MAX(0,(1/(1+EXP(-(Assumptions!$B$5 + Assumptions!$B$6*$N243))))*Assumptions!$B$3))</f>
        <v>3.9165722796764356E-2</v>
      </c>
      <c r="P243" s="73">
        <f>VLOOKUP($F243,Assumptions!$A$23:$B$27,2,FALSE)*Assumptions!$B$4</f>
        <v>0.55000000000000004</v>
      </c>
      <c r="Q243" s="74">
        <f t="shared" si="6"/>
        <v>199699.6660980063</v>
      </c>
      <c r="R243" s="75" t="str">
        <f>IF($O243&lt;Assumptions!$B$17,"A",IF($O243&lt;Assumptions!$B$18,"B",IF($O243&lt;Assumptions!$B$19,"C",IF($O243&lt;Assumptions!$B$20,"D","E"))))</f>
        <v>B</v>
      </c>
      <c r="S243" s="75">
        <f t="shared" si="7"/>
        <v>0</v>
      </c>
    </row>
    <row r="244" spans="1:19" ht="17.399999999999999" x14ac:dyDescent="0.3">
      <c r="A244" s="39" t="s">
        <v>186</v>
      </c>
      <c r="B244" s="62" t="s">
        <v>70</v>
      </c>
      <c r="C244" s="91" t="s">
        <v>22</v>
      </c>
      <c r="D244" s="91" t="s">
        <v>42</v>
      </c>
      <c r="E244" s="92" t="s">
        <v>35</v>
      </c>
      <c r="F244" s="92" t="s">
        <v>36</v>
      </c>
      <c r="G244" s="93">
        <v>45195</v>
      </c>
      <c r="H244" s="94">
        <v>45689</v>
      </c>
      <c r="I244" s="69">
        <v>9112408.6500000004</v>
      </c>
      <c r="J244" s="70">
        <v>95</v>
      </c>
      <c r="K244" s="71">
        <v>0.154</v>
      </c>
      <c r="L244" s="70">
        <v>0</v>
      </c>
      <c r="M244" s="71">
        <v>1.2250000000000001</v>
      </c>
      <c r="N244" s="72"/>
      <c r="O244" s="73">
        <f>MIN(1,MAX(0,(1/(1+EXP(-(Assumptions!$B$5 + Assumptions!$B$6*$N244))))*Assumptions!$B$3))</f>
        <v>3.9165722796764356E-2</v>
      </c>
      <c r="P244" s="73">
        <f>VLOOKUP($F244,Assumptions!$A$23:$B$27,2,FALSE)*Assumptions!$B$4</f>
        <v>0.55000000000000004</v>
      </c>
      <c r="Q244" s="74">
        <f t="shared" si="6"/>
        <v>196291.73915820575</v>
      </c>
      <c r="R244" s="75" t="str">
        <f>IF($O244&lt;Assumptions!$B$17,"A",IF($O244&lt;Assumptions!$B$18,"B",IF($O244&lt;Assumptions!$B$19,"C",IF($O244&lt;Assumptions!$B$20,"D","E"))))</f>
        <v>B</v>
      </c>
      <c r="S244" s="75">
        <f t="shared" si="7"/>
        <v>0</v>
      </c>
    </row>
    <row r="245" spans="1:19" ht="17.399999999999999" x14ac:dyDescent="0.3">
      <c r="A245" s="39" t="s">
        <v>186</v>
      </c>
      <c r="B245" s="62" t="s">
        <v>70</v>
      </c>
      <c r="C245" s="91" t="s">
        <v>22</v>
      </c>
      <c r="D245" s="91" t="s">
        <v>42</v>
      </c>
      <c r="E245" s="92" t="s">
        <v>35</v>
      </c>
      <c r="F245" s="92" t="s">
        <v>36</v>
      </c>
      <c r="G245" s="93">
        <v>45195</v>
      </c>
      <c r="H245" s="94">
        <v>45717</v>
      </c>
      <c r="I245" s="69">
        <v>8931661.5600000005</v>
      </c>
      <c r="J245" s="70">
        <v>220</v>
      </c>
      <c r="K245" s="71">
        <v>0.54800000000000004</v>
      </c>
      <c r="L245" s="70">
        <v>0</v>
      </c>
      <c r="M245" s="71">
        <v>1.2250000000000001</v>
      </c>
      <c r="N245" s="72"/>
      <c r="O245" s="73">
        <f>MIN(1,MAX(0,(1/(1+EXP(-(Assumptions!$B$5 + Assumptions!$B$6*$N245))))*Assumptions!$B$3))</f>
        <v>3.9165722796764356E-2</v>
      </c>
      <c r="P245" s="73">
        <f>VLOOKUP($F245,Assumptions!$A$23:$B$27,2,FALSE)*Assumptions!$B$4</f>
        <v>0.55000000000000004</v>
      </c>
      <c r="Q245" s="74">
        <f t="shared" si="6"/>
        <v>192398.23942541177</v>
      </c>
      <c r="R245" s="75" t="str">
        <f>IF($O245&lt;Assumptions!$B$17,"A",IF($O245&lt;Assumptions!$B$18,"B",IF($O245&lt;Assumptions!$B$19,"C",IF($O245&lt;Assumptions!$B$20,"D","E"))))</f>
        <v>B</v>
      </c>
      <c r="S245" s="75">
        <f t="shared" si="7"/>
        <v>1</v>
      </c>
    </row>
    <row r="246" spans="1:19" ht="17.399999999999999" x14ac:dyDescent="0.3">
      <c r="A246" s="39" t="s">
        <v>186</v>
      </c>
      <c r="B246" s="62" t="s">
        <v>70</v>
      </c>
      <c r="C246" s="91" t="s">
        <v>22</v>
      </c>
      <c r="D246" s="91" t="s">
        <v>42</v>
      </c>
      <c r="E246" s="92" t="s">
        <v>35</v>
      </c>
      <c r="F246" s="92" t="s">
        <v>36</v>
      </c>
      <c r="G246" s="93">
        <v>45195</v>
      </c>
      <c r="H246" s="94">
        <v>45748</v>
      </c>
      <c r="I246" s="69">
        <v>8771792.9100000001</v>
      </c>
      <c r="J246" s="70">
        <v>0</v>
      </c>
      <c r="K246" s="71">
        <v>0.95</v>
      </c>
      <c r="L246" s="70">
        <v>0</v>
      </c>
      <c r="M246" s="71">
        <v>1.2250000000000001</v>
      </c>
      <c r="N246" s="72"/>
      <c r="O246" s="73">
        <f>MIN(1,MAX(0,(1/(1+EXP(-(Assumptions!$B$5 + Assumptions!$B$6*$N246))))*Assumptions!$B$3))</f>
        <v>3.9165722796764356E-2</v>
      </c>
      <c r="P246" s="73">
        <f>VLOOKUP($F246,Assumptions!$A$23:$B$27,2,FALSE)*Assumptions!$B$4</f>
        <v>0.55000000000000004</v>
      </c>
      <c r="Q246" s="74">
        <f t="shared" si="6"/>
        <v>188954.48524902563</v>
      </c>
      <c r="R246" s="75" t="str">
        <f>IF($O246&lt;Assumptions!$B$17,"A",IF($O246&lt;Assumptions!$B$18,"B",IF($O246&lt;Assumptions!$B$19,"C",IF($O246&lt;Assumptions!$B$20,"D","E"))))</f>
        <v>B</v>
      </c>
      <c r="S246" s="75">
        <f t="shared" si="7"/>
        <v>0</v>
      </c>
    </row>
    <row r="247" spans="1:19" ht="17.399999999999999" x14ac:dyDescent="0.3">
      <c r="A247" s="39" t="s">
        <v>186</v>
      </c>
      <c r="B247" s="62" t="s">
        <v>70</v>
      </c>
      <c r="C247" s="91" t="s">
        <v>22</v>
      </c>
      <c r="D247" s="91" t="s">
        <v>42</v>
      </c>
      <c r="E247" s="92" t="s">
        <v>35</v>
      </c>
      <c r="F247" s="92" t="s">
        <v>36</v>
      </c>
      <c r="G247" s="93">
        <v>45195</v>
      </c>
      <c r="H247" s="94">
        <v>45778</v>
      </c>
      <c r="I247" s="69">
        <v>8587818.8900000006</v>
      </c>
      <c r="J247" s="70">
        <v>0</v>
      </c>
      <c r="K247" s="71">
        <v>0.95199999999999996</v>
      </c>
      <c r="L247" s="70">
        <v>0</v>
      </c>
      <c r="M247" s="71">
        <v>1.2250000000000001</v>
      </c>
      <c r="N247" s="72"/>
      <c r="O247" s="73">
        <f>MIN(1,MAX(0,(1/(1+EXP(-(Assumptions!$B$5 + Assumptions!$B$6*$N247))))*Assumptions!$B$3))</f>
        <v>3.9165722796764356E-2</v>
      </c>
      <c r="P247" s="73">
        <f>VLOOKUP($F247,Assumptions!$A$23:$B$27,2,FALSE)*Assumptions!$B$4</f>
        <v>0.55000000000000004</v>
      </c>
      <c r="Q247" s="74">
        <f t="shared" si="6"/>
        <v>184991.47374100614</v>
      </c>
      <c r="R247" s="75" t="str">
        <f>IF($O247&lt;Assumptions!$B$17,"A",IF($O247&lt;Assumptions!$B$18,"B",IF($O247&lt;Assumptions!$B$19,"C",IF($O247&lt;Assumptions!$B$20,"D","E"))))</f>
        <v>B</v>
      </c>
      <c r="S247" s="75">
        <f t="shared" si="7"/>
        <v>0</v>
      </c>
    </row>
    <row r="248" spans="1:19" ht="17.399999999999999" x14ac:dyDescent="0.3">
      <c r="A248" s="39" t="s">
        <v>186</v>
      </c>
      <c r="B248" s="62" t="s">
        <v>70</v>
      </c>
      <c r="C248" s="91" t="s">
        <v>22</v>
      </c>
      <c r="D248" s="91" t="s">
        <v>42</v>
      </c>
      <c r="E248" s="92" t="s">
        <v>35</v>
      </c>
      <c r="F248" s="92" t="s">
        <v>36</v>
      </c>
      <c r="G248" s="93">
        <v>45195</v>
      </c>
      <c r="H248" s="94">
        <v>45809</v>
      </c>
      <c r="I248" s="69">
        <v>8453109.7899999991</v>
      </c>
      <c r="J248" s="70">
        <v>15</v>
      </c>
      <c r="K248" s="71">
        <v>1.028</v>
      </c>
      <c r="L248" s="70">
        <v>0</v>
      </c>
      <c r="M248" s="71">
        <v>1.2250000000000001</v>
      </c>
      <c r="N248" s="72"/>
      <c r="O248" s="73">
        <f>MIN(1,MAX(0,(1/(1+EXP(-(Assumptions!$B$5 + Assumptions!$B$6*$N248))))*Assumptions!$B$3))</f>
        <v>3.9165722796764356E-2</v>
      </c>
      <c r="P248" s="73">
        <f>VLOOKUP($F248,Assumptions!$A$23:$B$27,2,FALSE)*Assumptions!$B$4</f>
        <v>0.55000000000000004</v>
      </c>
      <c r="Q248" s="74">
        <f t="shared" si="6"/>
        <v>182089.6851431652</v>
      </c>
      <c r="R248" s="75" t="str">
        <f>IF($O248&lt;Assumptions!$B$17,"A",IF($O248&lt;Assumptions!$B$18,"B",IF($O248&lt;Assumptions!$B$19,"C",IF($O248&lt;Assumptions!$B$20,"D","E"))))</f>
        <v>B</v>
      </c>
      <c r="S248" s="75">
        <f t="shared" si="7"/>
        <v>0</v>
      </c>
    </row>
    <row r="249" spans="1:19" ht="17.399999999999999" x14ac:dyDescent="0.3">
      <c r="A249" s="39" t="s">
        <v>186</v>
      </c>
      <c r="B249" s="62" t="s">
        <v>70</v>
      </c>
      <c r="C249" s="91" t="s">
        <v>22</v>
      </c>
      <c r="D249" s="91" t="s">
        <v>42</v>
      </c>
      <c r="E249" s="92" t="s">
        <v>35</v>
      </c>
      <c r="F249" s="92" t="s">
        <v>36</v>
      </c>
      <c r="G249" s="93">
        <v>45195</v>
      </c>
      <c r="H249" s="94">
        <v>45839</v>
      </c>
      <c r="I249" s="69">
        <v>8312932.3399999999</v>
      </c>
      <c r="J249" s="70">
        <v>95</v>
      </c>
      <c r="K249" s="71">
        <v>0.55100000000000005</v>
      </c>
      <c r="L249" s="70">
        <v>1</v>
      </c>
      <c r="M249" s="71">
        <v>1.2250000000000001</v>
      </c>
      <c r="N249" s="72"/>
      <c r="O249" s="73">
        <f>MIN(1,MAX(0,(1/(1+EXP(-(Assumptions!$B$5 + Assumptions!$B$6*$N249))))*Assumptions!$B$3))</f>
        <v>3.9165722796764356E-2</v>
      </c>
      <c r="P249" s="73">
        <f>VLOOKUP($F249,Assumptions!$A$23:$B$27,2,FALSE)*Assumptions!$B$4</f>
        <v>0.55000000000000004</v>
      </c>
      <c r="Q249" s="74">
        <f t="shared" si="6"/>
        <v>179070.10201118371</v>
      </c>
      <c r="R249" s="75" t="str">
        <f>IF($O249&lt;Assumptions!$B$17,"A",IF($O249&lt;Assumptions!$B$18,"B",IF($O249&lt;Assumptions!$B$19,"C",IF($O249&lt;Assumptions!$B$20,"D","E"))))</f>
        <v>B</v>
      </c>
      <c r="S249" s="75">
        <f t="shared" si="7"/>
        <v>0</v>
      </c>
    </row>
    <row r="250" spans="1:19" ht="17.399999999999999" x14ac:dyDescent="0.3">
      <c r="A250" s="39" t="s">
        <v>186</v>
      </c>
      <c r="B250" s="62" t="s">
        <v>70</v>
      </c>
      <c r="C250" s="91" t="s">
        <v>22</v>
      </c>
      <c r="D250" s="91" t="s">
        <v>42</v>
      </c>
      <c r="E250" s="92" t="s">
        <v>35</v>
      </c>
      <c r="F250" s="92" t="s">
        <v>36</v>
      </c>
      <c r="G250" s="93">
        <v>45195</v>
      </c>
      <c r="H250" s="94">
        <v>45870</v>
      </c>
      <c r="I250" s="69">
        <v>8146199.1299999999</v>
      </c>
      <c r="J250" s="70">
        <v>65</v>
      </c>
      <c r="K250" s="71">
        <v>0.76600000000000001</v>
      </c>
      <c r="L250" s="70">
        <v>1</v>
      </c>
      <c r="M250" s="71">
        <v>1.2250000000000001</v>
      </c>
      <c r="N250" s="72"/>
      <c r="O250" s="73">
        <f>MIN(1,MAX(0,(1/(1+EXP(-(Assumptions!$B$5 + Assumptions!$B$6*$N250))))*Assumptions!$B$3))</f>
        <v>3.9165722796764356E-2</v>
      </c>
      <c r="P250" s="73">
        <f>VLOOKUP($F250,Assumptions!$A$23:$B$27,2,FALSE)*Assumptions!$B$4</f>
        <v>0.55000000000000004</v>
      </c>
      <c r="Q250" s="74">
        <f t="shared" si="6"/>
        <v>175478.47733505265</v>
      </c>
      <c r="R250" s="75" t="str">
        <f>IF($O250&lt;Assumptions!$B$17,"A",IF($O250&lt;Assumptions!$B$18,"B",IF($O250&lt;Assumptions!$B$19,"C",IF($O250&lt;Assumptions!$B$20,"D","E"))))</f>
        <v>B</v>
      </c>
      <c r="S250" s="75">
        <f t="shared" si="7"/>
        <v>0</v>
      </c>
    </row>
    <row r="251" spans="1:19" ht="17.399999999999999" x14ac:dyDescent="0.3">
      <c r="A251" s="39" t="s">
        <v>186</v>
      </c>
      <c r="B251" s="62" t="s">
        <v>70</v>
      </c>
      <c r="C251" s="91" t="s">
        <v>22</v>
      </c>
      <c r="D251" s="91" t="s">
        <v>42</v>
      </c>
      <c r="E251" s="92" t="s">
        <v>35</v>
      </c>
      <c r="F251" s="92" t="s">
        <v>36</v>
      </c>
      <c r="G251" s="93">
        <v>45195</v>
      </c>
      <c r="H251" s="94">
        <v>45901</v>
      </c>
      <c r="I251" s="69">
        <v>8028552.0099999998</v>
      </c>
      <c r="J251" s="70">
        <v>0</v>
      </c>
      <c r="K251" s="71">
        <v>0.96799999999999997</v>
      </c>
      <c r="L251" s="70">
        <v>1</v>
      </c>
      <c r="M251" s="71">
        <v>1.2250000000000001</v>
      </c>
      <c r="N251" s="72"/>
      <c r="O251" s="73">
        <f>MIN(1,MAX(0,(1/(1+EXP(-(Assumptions!$B$5 + Assumptions!$B$6*$N251))))*Assumptions!$B$3))</f>
        <v>3.9165722796764356E-2</v>
      </c>
      <c r="P251" s="73">
        <f>VLOOKUP($F251,Assumptions!$A$23:$B$27,2,FALSE)*Assumptions!$B$4</f>
        <v>0.55000000000000004</v>
      </c>
      <c r="Q251" s="74">
        <f t="shared" si="6"/>
        <v>172944.2233656859</v>
      </c>
      <c r="R251" s="75" t="str">
        <f>IF($O251&lt;Assumptions!$B$17,"A",IF($O251&lt;Assumptions!$B$18,"B",IF($O251&lt;Assumptions!$B$19,"C",IF($O251&lt;Assumptions!$B$20,"D","E"))))</f>
        <v>B</v>
      </c>
      <c r="S251" s="75">
        <f t="shared" si="7"/>
        <v>0</v>
      </c>
    </row>
    <row r="252" spans="1:19" ht="17.399999999999999" x14ac:dyDescent="0.3">
      <c r="A252" s="39" t="s">
        <v>186</v>
      </c>
      <c r="B252" s="62" t="s">
        <v>70</v>
      </c>
      <c r="C252" s="91" t="s">
        <v>22</v>
      </c>
      <c r="D252" s="91" t="s">
        <v>42</v>
      </c>
      <c r="E252" s="92" t="s">
        <v>35</v>
      </c>
      <c r="F252" s="92" t="s">
        <v>36</v>
      </c>
      <c r="G252" s="93">
        <v>45195</v>
      </c>
      <c r="H252" s="94">
        <v>45931</v>
      </c>
      <c r="I252" s="69">
        <v>7897119.7999999998</v>
      </c>
      <c r="J252" s="70">
        <v>15</v>
      </c>
      <c r="K252" s="71">
        <v>0.95699999999999996</v>
      </c>
      <c r="L252" s="70">
        <v>1</v>
      </c>
      <c r="M252" s="71">
        <v>1.2250000000000001</v>
      </c>
      <c r="N252" s="72"/>
      <c r="O252" s="73">
        <f>MIN(1,MAX(0,(1/(1+EXP(-(Assumptions!$B$5 + Assumptions!$B$6*$N252))))*Assumptions!$B$3))</f>
        <v>3.9165722796764356E-2</v>
      </c>
      <c r="P252" s="73">
        <f>VLOOKUP($F252,Assumptions!$A$23:$B$27,2,FALSE)*Assumptions!$B$4</f>
        <v>0.55000000000000004</v>
      </c>
      <c r="Q252" s="74">
        <f t="shared" si="6"/>
        <v>170113.02273880155</v>
      </c>
      <c r="R252" s="75" t="str">
        <f>IF($O252&lt;Assumptions!$B$17,"A",IF($O252&lt;Assumptions!$B$18,"B",IF($O252&lt;Assumptions!$B$19,"C",IF($O252&lt;Assumptions!$B$20,"D","E"))))</f>
        <v>B</v>
      </c>
      <c r="S252" s="75">
        <f t="shared" si="7"/>
        <v>0</v>
      </c>
    </row>
    <row r="253" spans="1:19" ht="17.399999999999999" x14ac:dyDescent="0.3">
      <c r="A253" s="39" t="s">
        <v>186</v>
      </c>
      <c r="B253" s="62" t="s">
        <v>70</v>
      </c>
      <c r="C253" s="91" t="s">
        <v>22</v>
      </c>
      <c r="D253" s="91" t="s">
        <v>42</v>
      </c>
      <c r="E253" s="92" t="s">
        <v>35</v>
      </c>
      <c r="F253" s="92" t="s">
        <v>36</v>
      </c>
      <c r="G253" s="93">
        <v>45195</v>
      </c>
      <c r="H253" s="94">
        <v>45962</v>
      </c>
      <c r="I253" s="69">
        <v>7757456.2599999998</v>
      </c>
      <c r="J253" s="70">
        <v>0</v>
      </c>
      <c r="K253" s="71">
        <v>1.0149999999999999</v>
      </c>
      <c r="L253" s="70">
        <v>1</v>
      </c>
      <c r="M253" s="71">
        <v>1.2250000000000001</v>
      </c>
      <c r="N253" s="72"/>
      <c r="O253" s="73">
        <f>MIN(1,MAX(0,(1/(1+EXP(-(Assumptions!$B$5 + Assumptions!$B$6*$N253))))*Assumptions!$B$3))</f>
        <v>3.9165722796764356E-2</v>
      </c>
      <c r="P253" s="73">
        <f>VLOOKUP($F253,Assumptions!$A$23:$B$27,2,FALSE)*Assumptions!$B$4</f>
        <v>0.55000000000000004</v>
      </c>
      <c r="Q253" s="74">
        <f t="shared" si="6"/>
        <v>167104.50981795142</v>
      </c>
      <c r="R253" s="75" t="str">
        <f>IF($O253&lt;Assumptions!$B$17,"A",IF($O253&lt;Assumptions!$B$18,"B",IF($O253&lt;Assumptions!$B$19,"C",IF($O253&lt;Assumptions!$B$20,"D","E"))))</f>
        <v>B</v>
      </c>
      <c r="S253" s="75">
        <f t="shared" si="7"/>
        <v>0</v>
      </c>
    </row>
    <row r="254" spans="1:19" ht="17.399999999999999" x14ac:dyDescent="0.3">
      <c r="A254" s="39" t="s">
        <v>186</v>
      </c>
      <c r="B254" s="62" t="s">
        <v>70</v>
      </c>
      <c r="C254" s="91" t="s">
        <v>22</v>
      </c>
      <c r="D254" s="91" t="s">
        <v>42</v>
      </c>
      <c r="E254" s="92" t="s">
        <v>35</v>
      </c>
      <c r="F254" s="92" t="s">
        <v>36</v>
      </c>
      <c r="G254" s="93">
        <v>45195</v>
      </c>
      <c r="H254" s="94">
        <v>45992</v>
      </c>
      <c r="I254" s="69">
        <v>7599117.3899999997</v>
      </c>
      <c r="J254" s="70">
        <v>0</v>
      </c>
      <c r="K254" s="71">
        <v>1</v>
      </c>
      <c r="L254" s="70">
        <v>1</v>
      </c>
      <c r="M254" s="71">
        <v>1.2250000000000001</v>
      </c>
      <c r="N254" s="72"/>
      <c r="O254" s="73">
        <f>MIN(1,MAX(0,(1/(1+EXP(-(Assumptions!$B$5 + Assumptions!$B$6*$N254))))*Assumptions!$B$3))</f>
        <v>3.9165722796764356E-2</v>
      </c>
      <c r="P254" s="73">
        <f>VLOOKUP($F254,Assumptions!$A$23:$B$27,2,FALSE)*Assumptions!$B$4</f>
        <v>0.55000000000000004</v>
      </c>
      <c r="Q254" s="74">
        <f t="shared" si="6"/>
        <v>163693.7088582463</v>
      </c>
      <c r="R254" s="75" t="str">
        <f>IF($O254&lt;Assumptions!$B$17,"A",IF($O254&lt;Assumptions!$B$18,"B",IF($O254&lt;Assumptions!$B$19,"C",IF($O254&lt;Assumptions!$B$20,"D","E"))))</f>
        <v>B</v>
      </c>
      <c r="S254" s="75">
        <f t="shared" si="7"/>
        <v>0</v>
      </c>
    </row>
    <row r="255" spans="1:19" ht="17.399999999999999" x14ac:dyDescent="0.3">
      <c r="A255" s="39" t="s">
        <v>188</v>
      </c>
      <c r="B255" s="62" t="s">
        <v>54</v>
      </c>
      <c r="C255" s="91" t="s">
        <v>190</v>
      </c>
      <c r="D255" s="91" t="s">
        <v>48</v>
      </c>
      <c r="E255" s="92" t="s">
        <v>31</v>
      </c>
      <c r="F255" s="92" t="s">
        <v>28</v>
      </c>
      <c r="G255" s="93">
        <v>44715</v>
      </c>
      <c r="H255" s="94">
        <v>45658</v>
      </c>
      <c r="I255" s="69">
        <v>56253257.850000001</v>
      </c>
      <c r="J255" s="70">
        <v>0</v>
      </c>
      <c r="K255" s="71">
        <v>0.97899999999999998</v>
      </c>
      <c r="L255" s="70">
        <v>0</v>
      </c>
      <c r="M255" s="71">
        <v>0.48199999999999998</v>
      </c>
      <c r="N255" s="72"/>
      <c r="O255" s="73">
        <f>MIN(1,MAX(0,(1/(1+EXP(-(Assumptions!$B$5 + Assumptions!$B$6*$N255))))*Assumptions!$B$3))</f>
        <v>3.9165722796764356E-2</v>
      </c>
      <c r="P255" s="73">
        <f>VLOOKUP($F255,Assumptions!$A$23:$B$27,2,FALSE)*Assumptions!$B$4</f>
        <v>0.35</v>
      </c>
      <c r="Q255" s="74">
        <f t="shared" si="6"/>
        <v>771119.82617880288</v>
      </c>
      <c r="R255" s="75" t="str">
        <f>IF($O255&lt;Assumptions!$B$17,"A",IF($O255&lt;Assumptions!$B$18,"B",IF($O255&lt;Assumptions!$B$19,"C",IF($O255&lt;Assumptions!$B$20,"D","E"))))</f>
        <v>B</v>
      </c>
      <c r="S255" s="75">
        <f t="shared" si="7"/>
        <v>0</v>
      </c>
    </row>
    <row r="256" spans="1:19" ht="17.399999999999999" x14ac:dyDescent="0.3">
      <c r="A256" s="39" t="s">
        <v>188</v>
      </c>
      <c r="B256" s="62" t="s">
        <v>54</v>
      </c>
      <c r="C256" s="91" t="s">
        <v>190</v>
      </c>
      <c r="D256" s="91" t="s">
        <v>48</v>
      </c>
      <c r="E256" s="92" t="s">
        <v>31</v>
      </c>
      <c r="F256" s="92" t="s">
        <v>28</v>
      </c>
      <c r="G256" s="93">
        <v>44715</v>
      </c>
      <c r="H256" s="94">
        <v>45689</v>
      </c>
      <c r="I256" s="69">
        <v>55234782.600000001</v>
      </c>
      <c r="J256" s="70">
        <v>15</v>
      </c>
      <c r="K256" s="71">
        <v>1.06</v>
      </c>
      <c r="L256" s="70">
        <v>0</v>
      </c>
      <c r="M256" s="71">
        <v>0.48199999999999998</v>
      </c>
      <c r="N256" s="72"/>
      <c r="O256" s="73">
        <f>MIN(1,MAX(0,(1/(1+EXP(-(Assumptions!$B$5 + Assumptions!$B$6*$N256))))*Assumptions!$B$3))</f>
        <v>3.9165722796764356E-2</v>
      </c>
      <c r="P256" s="73">
        <f>VLOOKUP($F256,Assumptions!$A$23:$B$27,2,FALSE)*Assumptions!$B$4</f>
        <v>0.35</v>
      </c>
      <c r="Q256" s="74">
        <f t="shared" si="6"/>
        <v>757158.56441790017</v>
      </c>
      <c r="R256" s="75" t="str">
        <f>IF($O256&lt;Assumptions!$B$17,"A",IF($O256&lt;Assumptions!$B$18,"B",IF($O256&lt;Assumptions!$B$19,"C",IF($O256&lt;Assumptions!$B$20,"D","E"))))</f>
        <v>B</v>
      </c>
      <c r="S256" s="75">
        <f t="shared" si="7"/>
        <v>0</v>
      </c>
    </row>
    <row r="257" spans="1:19" ht="17.399999999999999" x14ac:dyDescent="0.3">
      <c r="A257" s="39" t="s">
        <v>188</v>
      </c>
      <c r="B257" s="62" t="s">
        <v>54</v>
      </c>
      <c r="C257" s="91" t="s">
        <v>190</v>
      </c>
      <c r="D257" s="91" t="s">
        <v>48</v>
      </c>
      <c r="E257" s="92" t="s">
        <v>31</v>
      </c>
      <c r="F257" s="92" t="s">
        <v>28</v>
      </c>
      <c r="G257" s="93">
        <v>44715</v>
      </c>
      <c r="H257" s="94">
        <v>45717</v>
      </c>
      <c r="I257" s="69">
        <v>54440951.729999997</v>
      </c>
      <c r="J257" s="70">
        <v>0</v>
      </c>
      <c r="K257" s="71">
        <v>1.1140000000000001</v>
      </c>
      <c r="L257" s="70">
        <v>0</v>
      </c>
      <c r="M257" s="71">
        <v>0.48199999999999998</v>
      </c>
      <c r="N257" s="72"/>
      <c r="O257" s="73">
        <f>MIN(1,MAX(0,(1/(1+EXP(-(Assumptions!$B$5 + Assumptions!$B$6*$N257))))*Assumptions!$B$3))</f>
        <v>3.9165722796764356E-2</v>
      </c>
      <c r="P257" s="73">
        <f>VLOOKUP($F257,Assumptions!$A$23:$B$27,2,FALSE)*Assumptions!$B$4</f>
        <v>0.35</v>
      </c>
      <c r="Q257" s="74">
        <f t="shared" ref="Q257:Q320" si="8">$I257*$O257*$P257</f>
        <v>746276.72848722304</v>
      </c>
      <c r="R257" s="75" t="str">
        <f>IF($O257&lt;Assumptions!$B$17,"A",IF($O257&lt;Assumptions!$B$18,"B",IF($O257&lt;Assumptions!$B$19,"C",IF($O257&lt;Assumptions!$B$20,"D","E"))))</f>
        <v>B</v>
      </c>
      <c r="S257" s="75">
        <f t="shared" ref="S257:S320" si="9">--($J257&gt;=180)</f>
        <v>0</v>
      </c>
    </row>
    <row r="258" spans="1:19" ht="17.399999999999999" x14ac:dyDescent="0.3">
      <c r="A258" s="39" t="s">
        <v>188</v>
      </c>
      <c r="B258" s="62" t="s">
        <v>54</v>
      </c>
      <c r="C258" s="91" t="s">
        <v>190</v>
      </c>
      <c r="D258" s="91" t="s">
        <v>48</v>
      </c>
      <c r="E258" s="92" t="s">
        <v>31</v>
      </c>
      <c r="F258" s="92" t="s">
        <v>28</v>
      </c>
      <c r="G258" s="93">
        <v>44715</v>
      </c>
      <c r="H258" s="94">
        <v>45748</v>
      </c>
      <c r="I258" s="69">
        <v>53465928.210000001</v>
      </c>
      <c r="J258" s="70">
        <v>15</v>
      </c>
      <c r="K258" s="71">
        <v>1.0860000000000001</v>
      </c>
      <c r="L258" s="70">
        <v>0</v>
      </c>
      <c r="M258" s="71">
        <v>0.48199999999999998</v>
      </c>
      <c r="N258" s="72"/>
      <c r="O258" s="73">
        <f>MIN(1,MAX(0,(1/(1+EXP(-(Assumptions!$B$5 + Assumptions!$B$6*$N258))))*Assumptions!$B$3))</f>
        <v>3.9165722796764356E-2</v>
      </c>
      <c r="P258" s="73">
        <f>VLOOKUP($F258,Assumptions!$A$23:$B$27,2,FALSE)*Assumptions!$B$4</f>
        <v>0.35</v>
      </c>
      <c r="Q258" s="74">
        <f t="shared" si="8"/>
        <v>732911.10317059723</v>
      </c>
      <c r="R258" s="75" t="str">
        <f>IF($O258&lt;Assumptions!$B$17,"A",IF($O258&lt;Assumptions!$B$18,"B",IF($O258&lt;Assumptions!$B$19,"C",IF($O258&lt;Assumptions!$B$20,"D","E"))))</f>
        <v>B</v>
      </c>
      <c r="S258" s="75">
        <f t="shared" si="9"/>
        <v>0</v>
      </c>
    </row>
    <row r="259" spans="1:19" ht="17.399999999999999" x14ac:dyDescent="0.3">
      <c r="A259" s="39" t="s">
        <v>188</v>
      </c>
      <c r="B259" s="62" t="s">
        <v>54</v>
      </c>
      <c r="C259" s="91" t="s">
        <v>190</v>
      </c>
      <c r="D259" s="91" t="s">
        <v>48</v>
      </c>
      <c r="E259" s="92" t="s">
        <v>31</v>
      </c>
      <c r="F259" s="92" t="s">
        <v>28</v>
      </c>
      <c r="G259" s="93">
        <v>44715</v>
      </c>
      <c r="H259" s="94">
        <v>45778</v>
      </c>
      <c r="I259" s="69">
        <v>52692549.700000003</v>
      </c>
      <c r="J259" s="70">
        <v>0</v>
      </c>
      <c r="K259" s="71">
        <v>1.1359999999999999</v>
      </c>
      <c r="L259" s="70">
        <v>0</v>
      </c>
      <c r="M259" s="71">
        <v>0.48199999999999998</v>
      </c>
      <c r="N259" s="72"/>
      <c r="O259" s="73">
        <f>MIN(1,MAX(0,(1/(1+EXP(-(Assumptions!$B$5 + Assumptions!$B$6*$N259))))*Assumptions!$B$3))</f>
        <v>3.9165722796764356E-2</v>
      </c>
      <c r="P259" s="73">
        <f>VLOOKUP($F259,Assumptions!$A$23:$B$27,2,FALSE)*Assumptions!$B$4</f>
        <v>0.35</v>
      </c>
      <c r="Q259" s="74">
        <f t="shared" si="8"/>
        <v>722309.62825172511</v>
      </c>
      <c r="R259" s="75" t="str">
        <f>IF($O259&lt;Assumptions!$B$17,"A",IF($O259&lt;Assumptions!$B$18,"B",IF($O259&lt;Assumptions!$B$19,"C",IF($O259&lt;Assumptions!$B$20,"D","E"))))</f>
        <v>B</v>
      </c>
      <c r="S259" s="75">
        <f t="shared" si="9"/>
        <v>0</v>
      </c>
    </row>
    <row r="260" spans="1:19" ht="17.399999999999999" x14ac:dyDescent="0.3">
      <c r="A260" s="39" t="s">
        <v>188</v>
      </c>
      <c r="B260" s="62" t="s">
        <v>54</v>
      </c>
      <c r="C260" s="91" t="s">
        <v>190</v>
      </c>
      <c r="D260" s="91" t="s">
        <v>48</v>
      </c>
      <c r="E260" s="92" t="s">
        <v>31</v>
      </c>
      <c r="F260" s="92" t="s">
        <v>28</v>
      </c>
      <c r="G260" s="93">
        <v>44715</v>
      </c>
      <c r="H260" s="94">
        <v>45809</v>
      </c>
      <c r="I260" s="69">
        <v>51951514.149999999</v>
      </c>
      <c r="J260" s="70">
        <v>35</v>
      </c>
      <c r="K260" s="71">
        <v>0.74099999999999999</v>
      </c>
      <c r="L260" s="70">
        <v>0</v>
      </c>
      <c r="M260" s="71">
        <v>0.48199999999999998</v>
      </c>
      <c r="N260" s="72"/>
      <c r="O260" s="73">
        <f>MIN(1,MAX(0,(1/(1+EXP(-(Assumptions!$B$5 + Assumptions!$B$6*$N260))))*Assumptions!$B$3))</f>
        <v>3.9165722796764356E-2</v>
      </c>
      <c r="P260" s="73">
        <f>VLOOKUP($F260,Assumptions!$A$23:$B$27,2,FALSE)*Assumptions!$B$4</f>
        <v>0.35</v>
      </c>
      <c r="Q260" s="74">
        <f t="shared" si="8"/>
        <v>712151.51072487829</v>
      </c>
      <c r="R260" s="75" t="str">
        <f>IF($O260&lt;Assumptions!$B$17,"A",IF($O260&lt;Assumptions!$B$18,"B",IF($O260&lt;Assumptions!$B$19,"C",IF($O260&lt;Assumptions!$B$20,"D","E"))))</f>
        <v>B</v>
      </c>
      <c r="S260" s="75">
        <f t="shared" si="9"/>
        <v>0</v>
      </c>
    </row>
    <row r="261" spans="1:19" ht="17.399999999999999" x14ac:dyDescent="0.3">
      <c r="A261" s="39" t="s">
        <v>188</v>
      </c>
      <c r="B261" s="62" t="s">
        <v>54</v>
      </c>
      <c r="C261" s="91" t="s">
        <v>190</v>
      </c>
      <c r="D261" s="91" t="s">
        <v>48</v>
      </c>
      <c r="E261" s="92" t="s">
        <v>31</v>
      </c>
      <c r="F261" s="92" t="s">
        <v>28</v>
      </c>
      <c r="G261" s="93">
        <v>44715</v>
      </c>
      <c r="H261" s="94">
        <v>45839</v>
      </c>
      <c r="I261" s="69">
        <v>51025017.719999999</v>
      </c>
      <c r="J261" s="70">
        <v>95</v>
      </c>
      <c r="K261" s="71">
        <v>0.441</v>
      </c>
      <c r="L261" s="70">
        <v>0</v>
      </c>
      <c r="M261" s="71">
        <v>0.48199999999999998</v>
      </c>
      <c r="N261" s="72"/>
      <c r="O261" s="73">
        <f>MIN(1,MAX(0,(1/(1+EXP(-(Assumptions!$B$5 + Assumptions!$B$6*$N261))))*Assumptions!$B$3))</f>
        <v>3.9165722796764356E-2</v>
      </c>
      <c r="P261" s="73">
        <f>VLOOKUP($F261,Assumptions!$A$23:$B$27,2,FALSE)*Assumptions!$B$4</f>
        <v>0.35</v>
      </c>
      <c r="Q261" s="74">
        <f t="shared" si="8"/>
        <v>699451.0949025281</v>
      </c>
      <c r="R261" s="75" t="str">
        <f>IF($O261&lt;Assumptions!$B$17,"A",IF($O261&lt;Assumptions!$B$18,"B",IF($O261&lt;Assumptions!$B$19,"C",IF($O261&lt;Assumptions!$B$20,"D","E"))))</f>
        <v>B</v>
      </c>
      <c r="S261" s="75">
        <f t="shared" si="9"/>
        <v>0</v>
      </c>
    </row>
    <row r="262" spans="1:19" ht="17.399999999999999" x14ac:dyDescent="0.3">
      <c r="A262" s="39" t="s">
        <v>188</v>
      </c>
      <c r="B262" s="62" t="s">
        <v>54</v>
      </c>
      <c r="C262" s="91" t="s">
        <v>190</v>
      </c>
      <c r="D262" s="91" t="s">
        <v>48</v>
      </c>
      <c r="E262" s="92" t="s">
        <v>31</v>
      </c>
      <c r="F262" s="92" t="s">
        <v>28</v>
      </c>
      <c r="G262" s="93">
        <v>44715</v>
      </c>
      <c r="H262" s="94">
        <v>45870</v>
      </c>
      <c r="I262" s="69">
        <v>50011614.310000002</v>
      </c>
      <c r="J262" s="70">
        <v>95</v>
      </c>
      <c r="K262" s="71">
        <v>0.42599999999999999</v>
      </c>
      <c r="L262" s="70">
        <v>0</v>
      </c>
      <c r="M262" s="71">
        <v>0.48199999999999998</v>
      </c>
      <c r="N262" s="72"/>
      <c r="O262" s="73">
        <f>MIN(1,MAX(0,(1/(1+EXP(-(Assumptions!$B$5 + Assumptions!$B$6*$N262))))*Assumptions!$B$3))</f>
        <v>3.9165722796764356E-2</v>
      </c>
      <c r="P262" s="73">
        <f>VLOOKUP($F262,Assumptions!$A$23:$B$27,2,FALSE)*Assumptions!$B$4</f>
        <v>0.35</v>
      </c>
      <c r="Q262" s="74">
        <f t="shared" si="8"/>
        <v>685559.35793945368</v>
      </c>
      <c r="R262" s="75" t="str">
        <f>IF($O262&lt;Assumptions!$B$17,"A",IF($O262&lt;Assumptions!$B$18,"B",IF($O262&lt;Assumptions!$B$19,"C",IF($O262&lt;Assumptions!$B$20,"D","E"))))</f>
        <v>B</v>
      </c>
      <c r="S262" s="75">
        <f t="shared" si="9"/>
        <v>0</v>
      </c>
    </row>
    <row r="263" spans="1:19" ht="17.399999999999999" x14ac:dyDescent="0.3">
      <c r="A263" s="39" t="s">
        <v>188</v>
      </c>
      <c r="B263" s="62" t="s">
        <v>54</v>
      </c>
      <c r="C263" s="91" t="s">
        <v>190</v>
      </c>
      <c r="D263" s="91" t="s">
        <v>48</v>
      </c>
      <c r="E263" s="92" t="s">
        <v>31</v>
      </c>
      <c r="F263" s="92" t="s">
        <v>28</v>
      </c>
      <c r="G263" s="93">
        <v>44715</v>
      </c>
      <c r="H263" s="94">
        <v>45901</v>
      </c>
      <c r="I263" s="69">
        <v>49132238.909999996</v>
      </c>
      <c r="J263" s="70">
        <v>35</v>
      </c>
      <c r="K263" s="71">
        <v>0.78900000000000003</v>
      </c>
      <c r="L263" s="70">
        <v>0</v>
      </c>
      <c r="M263" s="71">
        <v>0.48199999999999998</v>
      </c>
      <c r="N263" s="72"/>
      <c r="O263" s="73">
        <f>MIN(1,MAX(0,(1/(1+EXP(-(Assumptions!$B$5 + Assumptions!$B$6*$N263))))*Assumptions!$B$3))</f>
        <v>3.9165722796764356E-2</v>
      </c>
      <c r="P263" s="73">
        <f>VLOOKUP($F263,Assumptions!$A$23:$B$27,2,FALSE)*Assumptions!$B$4</f>
        <v>0.35</v>
      </c>
      <c r="Q263" s="74">
        <f t="shared" si="8"/>
        <v>673504.87733671081</v>
      </c>
      <c r="R263" s="75" t="str">
        <f>IF($O263&lt;Assumptions!$B$17,"A",IF($O263&lt;Assumptions!$B$18,"B",IF($O263&lt;Assumptions!$B$19,"C",IF($O263&lt;Assumptions!$B$20,"D","E"))))</f>
        <v>B</v>
      </c>
      <c r="S263" s="75">
        <f t="shared" si="9"/>
        <v>0</v>
      </c>
    </row>
    <row r="264" spans="1:19" ht="17.399999999999999" x14ac:dyDescent="0.3">
      <c r="A264" s="39" t="s">
        <v>188</v>
      </c>
      <c r="B264" s="62" t="s">
        <v>54</v>
      </c>
      <c r="C264" s="91" t="s">
        <v>190</v>
      </c>
      <c r="D264" s="91" t="s">
        <v>48</v>
      </c>
      <c r="E264" s="92" t="s">
        <v>31</v>
      </c>
      <c r="F264" s="92" t="s">
        <v>28</v>
      </c>
      <c r="G264" s="93">
        <v>44715</v>
      </c>
      <c r="H264" s="94">
        <v>45931</v>
      </c>
      <c r="I264" s="69">
        <v>48373379.060000002</v>
      </c>
      <c r="J264" s="70">
        <v>0</v>
      </c>
      <c r="K264" s="71">
        <v>1.127</v>
      </c>
      <c r="L264" s="70">
        <v>0</v>
      </c>
      <c r="M264" s="71">
        <v>0.48199999999999998</v>
      </c>
      <c r="N264" s="72"/>
      <c r="O264" s="73">
        <f>MIN(1,MAX(0,(1/(1+EXP(-(Assumptions!$B$5 + Assumptions!$B$6*$N264))))*Assumptions!$B$3))</f>
        <v>3.9165722796764356E-2</v>
      </c>
      <c r="P264" s="73">
        <f>VLOOKUP($F264,Assumptions!$A$23:$B$27,2,FALSE)*Assumptions!$B$4</f>
        <v>0.35</v>
      </c>
      <c r="Q264" s="74">
        <f t="shared" si="8"/>
        <v>663102.42425236793</v>
      </c>
      <c r="R264" s="75" t="str">
        <f>IF($O264&lt;Assumptions!$B$17,"A",IF($O264&lt;Assumptions!$B$18,"B",IF($O264&lt;Assumptions!$B$19,"C",IF($O264&lt;Assumptions!$B$20,"D","E"))))</f>
        <v>B</v>
      </c>
      <c r="S264" s="75">
        <f t="shared" si="9"/>
        <v>0</v>
      </c>
    </row>
    <row r="265" spans="1:19" ht="17.399999999999999" x14ac:dyDescent="0.3">
      <c r="A265" s="39" t="s">
        <v>188</v>
      </c>
      <c r="B265" s="62" t="s">
        <v>54</v>
      </c>
      <c r="C265" s="91" t="s">
        <v>190</v>
      </c>
      <c r="D265" s="91" t="s">
        <v>48</v>
      </c>
      <c r="E265" s="92" t="s">
        <v>31</v>
      </c>
      <c r="F265" s="92" t="s">
        <v>28</v>
      </c>
      <c r="G265" s="93">
        <v>44715</v>
      </c>
      <c r="H265" s="94">
        <v>45962</v>
      </c>
      <c r="I265" s="69">
        <v>47619141.630000003</v>
      </c>
      <c r="J265" s="70">
        <v>35</v>
      </c>
      <c r="K265" s="71">
        <v>0.443</v>
      </c>
      <c r="L265" s="70">
        <v>0</v>
      </c>
      <c r="M265" s="71">
        <v>0.48199999999999998</v>
      </c>
      <c r="N265" s="72"/>
      <c r="O265" s="73">
        <f>MIN(1,MAX(0,(1/(1+EXP(-(Assumptions!$B$5 + Assumptions!$B$6*$N265))))*Assumptions!$B$3))</f>
        <v>3.9165722796764356E-2</v>
      </c>
      <c r="P265" s="73">
        <f>VLOOKUP($F265,Assumptions!$A$23:$B$27,2,FALSE)*Assumptions!$B$4</f>
        <v>0.35</v>
      </c>
      <c r="Q265" s="74">
        <f t="shared" si="8"/>
        <v>652763.33531515452</v>
      </c>
      <c r="R265" s="75" t="str">
        <f>IF($O265&lt;Assumptions!$B$17,"A",IF($O265&lt;Assumptions!$B$18,"B",IF($O265&lt;Assumptions!$B$19,"C",IF($O265&lt;Assumptions!$B$20,"D","E"))))</f>
        <v>B</v>
      </c>
      <c r="S265" s="75">
        <f t="shared" si="9"/>
        <v>0</v>
      </c>
    </row>
    <row r="266" spans="1:19" ht="17.399999999999999" x14ac:dyDescent="0.3">
      <c r="A266" s="39" t="s">
        <v>188</v>
      </c>
      <c r="B266" s="62" t="s">
        <v>54</v>
      </c>
      <c r="C266" s="91" t="s">
        <v>190</v>
      </c>
      <c r="D266" s="91" t="s">
        <v>48</v>
      </c>
      <c r="E266" s="92" t="s">
        <v>31</v>
      </c>
      <c r="F266" s="92" t="s">
        <v>28</v>
      </c>
      <c r="G266" s="93">
        <v>44715</v>
      </c>
      <c r="H266" s="94">
        <v>45992</v>
      </c>
      <c r="I266" s="69">
        <v>46807784.149999999</v>
      </c>
      <c r="J266" s="70">
        <v>35</v>
      </c>
      <c r="K266" s="71">
        <v>0.44800000000000001</v>
      </c>
      <c r="L266" s="70">
        <v>0</v>
      </c>
      <c r="M266" s="71">
        <v>0.48199999999999998</v>
      </c>
      <c r="N266" s="72"/>
      <c r="O266" s="73">
        <f>MIN(1,MAX(0,(1/(1+EXP(-(Assumptions!$B$5 + Assumptions!$B$6*$N266))))*Assumptions!$B$3))</f>
        <v>3.9165722796764356E-2</v>
      </c>
      <c r="P266" s="73">
        <f>VLOOKUP($F266,Assumptions!$A$23:$B$27,2,FALSE)*Assumptions!$B$4</f>
        <v>0.35</v>
      </c>
      <c r="Q266" s="74">
        <f t="shared" si="8"/>
        <v>641641.24456238805</v>
      </c>
      <c r="R266" s="75" t="str">
        <f>IF($O266&lt;Assumptions!$B$17,"A",IF($O266&lt;Assumptions!$B$18,"B",IF($O266&lt;Assumptions!$B$19,"C",IF($O266&lt;Assumptions!$B$20,"D","E"))))</f>
        <v>B</v>
      </c>
      <c r="S266" s="75">
        <f t="shared" si="9"/>
        <v>0</v>
      </c>
    </row>
    <row r="267" spans="1:19" ht="17.399999999999999" x14ac:dyDescent="0.3">
      <c r="A267" s="39" t="s">
        <v>191</v>
      </c>
      <c r="B267" s="62" t="s">
        <v>51</v>
      </c>
      <c r="C267" s="91" t="s">
        <v>190</v>
      </c>
      <c r="D267" s="91" t="s">
        <v>42</v>
      </c>
      <c r="E267" s="92" t="s">
        <v>31</v>
      </c>
      <c r="F267" s="92" t="s">
        <v>28</v>
      </c>
      <c r="G267" s="93">
        <v>44675</v>
      </c>
      <c r="H267" s="94">
        <v>45658</v>
      </c>
      <c r="I267" s="69">
        <v>52987556.5</v>
      </c>
      <c r="J267" s="70">
        <v>0</v>
      </c>
      <c r="K267" s="71">
        <v>1.135</v>
      </c>
      <c r="L267" s="70">
        <v>0</v>
      </c>
      <c r="M267" s="71">
        <v>1.2649999999999999</v>
      </c>
      <c r="N267" s="72"/>
      <c r="O267" s="73">
        <f>MIN(1,MAX(0,(1/(1+EXP(-(Assumptions!$B$5 + Assumptions!$B$6*$N267))))*Assumptions!$B$3))</f>
        <v>3.9165722796764356E-2</v>
      </c>
      <c r="P267" s="73">
        <f>VLOOKUP($F267,Assumptions!$A$23:$B$27,2,FALSE)*Assumptions!$B$4</f>
        <v>0.35</v>
      </c>
      <c r="Q267" s="74">
        <f t="shared" si="8"/>
        <v>726353.58234491118</v>
      </c>
      <c r="R267" s="75" t="str">
        <f>IF($O267&lt;Assumptions!$B$17,"A",IF($O267&lt;Assumptions!$B$18,"B",IF($O267&lt;Assumptions!$B$19,"C",IF($O267&lt;Assumptions!$B$20,"D","E"))))</f>
        <v>B</v>
      </c>
      <c r="S267" s="75">
        <f t="shared" si="9"/>
        <v>0</v>
      </c>
    </row>
    <row r="268" spans="1:19" ht="17.399999999999999" x14ac:dyDescent="0.3">
      <c r="A268" s="39" t="s">
        <v>191</v>
      </c>
      <c r="B268" s="62" t="s">
        <v>51</v>
      </c>
      <c r="C268" s="91" t="s">
        <v>190</v>
      </c>
      <c r="D268" s="91" t="s">
        <v>42</v>
      </c>
      <c r="E268" s="92" t="s">
        <v>31</v>
      </c>
      <c r="F268" s="92" t="s">
        <v>28</v>
      </c>
      <c r="G268" s="93">
        <v>44675</v>
      </c>
      <c r="H268" s="94">
        <v>45689</v>
      </c>
      <c r="I268" s="69">
        <v>51993775.07</v>
      </c>
      <c r="J268" s="70">
        <v>0</v>
      </c>
      <c r="K268" s="71">
        <v>1.081</v>
      </c>
      <c r="L268" s="70">
        <v>0</v>
      </c>
      <c r="M268" s="71">
        <v>1.2649999999999999</v>
      </c>
      <c r="N268" s="72"/>
      <c r="O268" s="73">
        <f>MIN(1,MAX(0,(1/(1+EXP(-(Assumptions!$B$5 + Assumptions!$B$6*$N268))))*Assumptions!$B$3))</f>
        <v>3.9165722796764356E-2</v>
      </c>
      <c r="P268" s="73">
        <f>VLOOKUP($F268,Assumptions!$A$23:$B$27,2,FALSE)*Assumptions!$B$4</f>
        <v>0.35</v>
      </c>
      <c r="Q268" s="74">
        <f t="shared" si="8"/>
        <v>712730.82354212797</v>
      </c>
      <c r="R268" s="75" t="str">
        <f>IF($O268&lt;Assumptions!$B$17,"A",IF($O268&lt;Assumptions!$B$18,"B",IF($O268&lt;Assumptions!$B$19,"C",IF($O268&lt;Assumptions!$B$20,"D","E"))))</f>
        <v>B</v>
      </c>
      <c r="S268" s="75">
        <f t="shared" si="9"/>
        <v>0</v>
      </c>
    </row>
    <row r="269" spans="1:19" ht="17.399999999999999" x14ac:dyDescent="0.3">
      <c r="A269" s="39" t="s">
        <v>191</v>
      </c>
      <c r="B269" s="62" t="s">
        <v>51</v>
      </c>
      <c r="C269" s="91" t="s">
        <v>190</v>
      </c>
      <c r="D269" s="91" t="s">
        <v>42</v>
      </c>
      <c r="E269" s="92" t="s">
        <v>31</v>
      </c>
      <c r="F269" s="92" t="s">
        <v>28</v>
      </c>
      <c r="G269" s="93">
        <v>44675</v>
      </c>
      <c r="H269" s="94">
        <v>45717</v>
      </c>
      <c r="I269" s="69">
        <v>51150744.880000003</v>
      </c>
      <c r="J269" s="70">
        <v>15</v>
      </c>
      <c r="K269" s="71">
        <v>1.109</v>
      </c>
      <c r="L269" s="70">
        <v>0</v>
      </c>
      <c r="M269" s="71">
        <v>1.2649999999999999</v>
      </c>
      <c r="N269" s="72"/>
      <c r="O269" s="73">
        <f>MIN(1,MAX(0,(1/(1+EXP(-(Assumptions!$B$5 + Assumptions!$B$6*$N269))))*Assumptions!$B$3))</f>
        <v>3.9165722796764356E-2</v>
      </c>
      <c r="P269" s="73">
        <f>VLOOKUP($F269,Assumptions!$A$23:$B$27,2,FALSE)*Assumptions!$B$4</f>
        <v>0.35</v>
      </c>
      <c r="Q269" s="74">
        <f t="shared" si="8"/>
        <v>701174.56318633282</v>
      </c>
      <c r="R269" s="75" t="str">
        <f>IF($O269&lt;Assumptions!$B$17,"A",IF($O269&lt;Assumptions!$B$18,"B",IF($O269&lt;Assumptions!$B$19,"C",IF($O269&lt;Assumptions!$B$20,"D","E"))))</f>
        <v>B</v>
      </c>
      <c r="S269" s="75">
        <f t="shared" si="9"/>
        <v>0</v>
      </c>
    </row>
    <row r="270" spans="1:19" ht="17.399999999999999" x14ac:dyDescent="0.3">
      <c r="A270" s="39" t="s">
        <v>191</v>
      </c>
      <c r="B270" s="62" t="s">
        <v>51</v>
      </c>
      <c r="C270" s="91" t="s">
        <v>190</v>
      </c>
      <c r="D270" s="91" t="s">
        <v>42</v>
      </c>
      <c r="E270" s="92" t="s">
        <v>31</v>
      </c>
      <c r="F270" s="92" t="s">
        <v>28</v>
      </c>
      <c r="G270" s="93">
        <v>44675</v>
      </c>
      <c r="H270" s="94">
        <v>45748</v>
      </c>
      <c r="I270" s="69">
        <v>50361126.640000001</v>
      </c>
      <c r="J270" s="70">
        <v>95</v>
      </c>
      <c r="K270" s="71">
        <v>0.20200000000000001</v>
      </c>
      <c r="L270" s="70">
        <v>0</v>
      </c>
      <c r="M270" s="71">
        <v>1.2649999999999999</v>
      </c>
      <c r="N270" s="72"/>
      <c r="O270" s="73">
        <f>MIN(1,MAX(0,(1/(1+EXP(-(Assumptions!$B$5 + Assumptions!$B$6*$N270))))*Assumptions!$B$3))</f>
        <v>3.9165722796764356E-2</v>
      </c>
      <c r="P270" s="73">
        <f>VLOOKUP($F270,Assumptions!$A$23:$B$27,2,FALSE)*Assumptions!$B$4</f>
        <v>0.35</v>
      </c>
      <c r="Q270" s="74">
        <f t="shared" si="8"/>
        <v>690350.47400024463</v>
      </c>
      <c r="R270" s="75" t="str">
        <f>IF($O270&lt;Assumptions!$B$17,"A",IF($O270&lt;Assumptions!$B$18,"B",IF($O270&lt;Assumptions!$B$19,"C",IF($O270&lt;Assumptions!$B$20,"D","E"))))</f>
        <v>B</v>
      </c>
      <c r="S270" s="75">
        <f t="shared" si="9"/>
        <v>0</v>
      </c>
    </row>
    <row r="271" spans="1:19" ht="17.399999999999999" x14ac:dyDescent="0.3">
      <c r="A271" s="39" t="s">
        <v>191</v>
      </c>
      <c r="B271" s="62" t="s">
        <v>51</v>
      </c>
      <c r="C271" s="91" t="s">
        <v>190</v>
      </c>
      <c r="D271" s="91" t="s">
        <v>42</v>
      </c>
      <c r="E271" s="92" t="s">
        <v>31</v>
      </c>
      <c r="F271" s="92" t="s">
        <v>28</v>
      </c>
      <c r="G271" s="93">
        <v>44675</v>
      </c>
      <c r="H271" s="94">
        <v>45778</v>
      </c>
      <c r="I271" s="69">
        <v>49578216.189999998</v>
      </c>
      <c r="J271" s="70">
        <v>35</v>
      </c>
      <c r="K271" s="71">
        <v>0.52500000000000002</v>
      </c>
      <c r="L271" s="70">
        <v>0</v>
      </c>
      <c r="M271" s="71">
        <v>1.2649999999999999</v>
      </c>
      <c r="N271" s="72"/>
      <c r="O271" s="73">
        <f>MIN(1,MAX(0,(1/(1+EXP(-(Assumptions!$B$5 + Assumptions!$B$6*$N271))))*Assumptions!$B$3))</f>
        <v>3.9165722796764356E-2</v>
      </c>
      <c r="P271" s="73">
        <f>VLOOKUP($F271,Assumptions!$A$23:$B$27,2,FALSE)*Assumptions!$B$4</f>
        <v>0.35</v>
      </c>
      <c r="Q271" s="74">
        <f t="shared" si="8"/>
        <v>679618.33521945809</v>
      </c>
      <c r="R271" s="75" t="str">
        <f>IF($O271&lt;Assumptions!$B$17,"A",IF($O271&lt;Assumptions!$B$18,"B",IF($O271&lt;Assumptions!$B$19,"C",IF($O271&lt;Assumptions!$B$20,"D","E"))))</f>
        <v>B</v>
      </c>
      <c r="S271" s="75">
        <f t="shared" si="9"/>
        <v>0</v>
      </c>
    </row>
    <row r="272" spans="1:19" ht="17.399999999999999" x14ac:dyDescent="0.3">
      <c r="A272" s="39" t="s">
        <v>191</v>
      </c>
      <c r="B272" s="62" t="s">
        <v>51</v>
      </c>
      <c r="C272" s="91" t="s">
        <v>190</v>
      </c>
      <c r="D272" s="91" t="s">
        <v>42</v>
      </c>
      <c r="E272" s="92" t="s">
        <v>31</v>
      </c>
      <c r="F272" s="92" t="s">
        <v>28</v>
      </c>
      <c r="G272" s="93">
        <v>44675</v>
      </c>
      <c r="H272" s="94">
        <v>45809</v>
      </c>
      <c r="I272" s="69">
        <v>48610594.479999997</v>
      </c>
      <c r="J272" s="70">
        <v>0</v>
      </c>
      <c r="K272" s="71">
        <v>1.143</v>
      </c>
      <c r="L272" s="70">
        <v>0</v>
      </c>
      <c r="M272" s="71">
        <v>1.2649999999999999</v>
      </c>
      <c r="N272" s="72"/>
      <c r="O272" s="73">
        <f>MIN(1,MAX(0,(1/(1+EXP(-(Assumptions!$B$5 + Assumptions!$B$6*$N272))))*Assumptions!$B$3))</f>
        <v>3.9165722796764356E-2</v>
      </c>
      <c r="P272" s="73">
        <f>VLOOKUP($F272,Assumptions!$A$23:$B$27,2,FALSE)*Assumptions!$B$4</f>
        <v>0.35</v>
      </c>
      <c r="Q272" s="74">
        <f t="shared" si="8"/>
        <v>666354.1739363611</v>
      </c>
      <c r="R272" s="75" t="str">
        <f>IF($O272&lt;Assumptions!$B$17,"A",IF($O272&lt;Assumptions!$B$18,"B",IF($O272&lt;Assumptions!$B$19,"C",IF($O272&lt;Assumptions!$B$20,"D","E"))))</f>
        <v>B</v>
      </c>
      <c r="S272" s="75">
        <f t="shared" si="9"/>
        <v>0</v>
      </c>
    </row>
    <row r="273" spans="1:19" ht="17.399999999999999" x14ac:dyDescent="0.3">
      <c r="A273" s="39" t="s">
        <v>191</v>
      </c>
      <c r="B273" s="62" t="s">
        <v>51</v>
      </c>
      <c r="C273" s="91" t="s">
        <v>190</v>
      </c>
      <c r="D273" s="91" t="s">
        <v>42</v>
      </c>
      <c r="E273" s="92" t="s">
        <v>31</v>
      </c>
      <c r="F273" s="92" t="s">
        <v>28</v>
      </c>
      <c r="G273" s="93">
        <v>44675</v>
      </c>
      <c r="H273" s="94">
        <v>45839</v>
      </c>
      <c r="I273" s="69">
        <v>47770283.649999999</v>
      </c>
      <c r="J273" s="70">
        <v>0</v>
      </c>
      <c r="K273" s="71">
        <v>1.149</v>
      </c>
      <c r="L273" s="70">
        <v>0</v>
      </c>
      <c r="M273" s="71">
        <v>1.2649999999999999</v>
      </c>
      <c r="N273" s="72"/>
      <c r="O273" s="73">
        <f>MIN(1,MAX(0,(1/(1+EXP(-(Assumptions!$B$5 + Assumptions!$B$6*$N273))))*Assumptions!$B$3))</f>
        <v>3.9165722796764356E-2</v>
      </c>
      <c r="P273" s="73">
        <f>VLOOKUP($F273,Assumptions!$A$23:$B$27,2,FALSE)*Assumptions!$B$4</f>
        <v>0.35</v>
      </c>
      <c r="Q273" s="74">
        <f t="shared" si="8"/>
        <v>654835.19057554659</v>
      </c>
      <c r="R273" s="75" t="str">
        <f>IF($O273&lt;Assumptions!$B$17,"A",IF($O273&lt;Assumptions!$B$18,"B",IF($O273&lt;Assumptions!$B$19,"C",IF($O273&lt;Assumptions!$B$20,"D","E"))))</f>
        <v>B</v>
      </c>
      <c r="S273" s="75">
        <f t="shared" si="9"/>
        <v>0</v>
      </c>
    </row>
    <row r="274" spans="1:19" ht="17.399999999999999" x14ac:dyDescent="0.3">
      <c r="A274" s="39" t="s">
        <v>191</v>
      </c>
      <c r="B274" s="62" t="s">
        <v>51</v>
      </c>
      <c r="C274" s="91" t="s">
        <v>190</v>
      </c>
      <c r="D274" s="91" t="s">
        <v>42</v>
      </c>
      <c r="E274" s="92" t="s">
        <v>31</v>
      </c>
      <c r="F274" s="92" t="s">
        <v>28</v>
      </c>
      <c r="G274" s="93">
        <v>44675</v>
      </c>
      <c r="H274" s="94">
        <v>45870</v>
      </c>
      <c r="I274" s="69">
        <v>46949213.359999999</v>
      </c>
      <c r="J274" s="70">
        <v>0</v>
      </c>
      <c r="K274" s="71">
        <v>1.077</v>
      </c>
      <c r="L274" s="70">
        <v>0</v>
      </c>
      <c r="M274" s="71">
        <v>1.2649999999999999</v>
      </c>
      <c r="N274" s="72"/>
      <c r="O274" s="73">
        <f>MIN(1,MAX(0,(1/(1+EXP(-(Assumptions!$B$5 + Assumptions!$B$6*$N274))))*Assumptions!$B$3))</f>
        <v>3.9165722796764356E-2</v>
      </c>
      <c r="P274" s="73">
        <f>VLOOKUP($F274,Assumptions!$A$23:$B$27,2,FALSE)*Assumptions!$B$4</f>
        <v>0.35</v>
      </c>
      <c r="Q274" s="74">
        <f t="shared" si="8"/>
        <v>643579.95659436693</v>
      </c>
      <c r="R274" s="75" t="str">
        <f>IF($O274&lt;Assumptions!$B$17,"A",IF($O274&lt;Assumptions!$B$18,"B",IF($O274&lt;Assumptions!$B$19,"C",IF($O274&lt;Assumptions!$B$20,"D","E"))))</f>
        <v>B</v>
      </c>
      <c r="S274" s="75">
        <f t="shared" si="9"/>
        <v>0</v>
      </c>
    </row>
    <row r="275" spans="1:19" ht="17.399999999999999" x14ac:dyDescent="0.3">
      <c r="A275" s="39" t="s">
        <v>191</v>
      </c>
      <c r="B275" s="62" t="s">
        <v>51</v>
      </c>
      <c r="C275" s="91" t="s">
        <v>190</v>
      </c>
      <c r="D275" s="91" t="s">
        <v>42</v>
      </c>
      <c r="E275" s="92" t="s">
        <v>31</v>
      </c>
      <c r="F275" s="92" t="s">
        <v>28</v>
      </c>
      <c r="G275" s="93">
        <v>44675</v>
      </c>
      <c r="H275" s="94">
        <v>45901</v>
      </c>
      <c r="I275" s="69">
        <v>46949213.359999999</v>
      </c>
      <c r="J275" s="70">
        <v>185</v>
      </c>
      <c r="K275" s="71">
        <v>3.1E-2</v>
      </c>
      <c r="L275" s="70">
        <v>0</v>
      </c>
      <c r="M275" s="71">
        <v>1.2649999999999999</v>
      </c>
      <c r="N275" s="72"/>
      <c r="O275" s="73">
        <f>MIN(1,MAX(0,(1/(1+EXP(-(Assumptions!$B$5 + Assumptions!$B$6*$N275))))*Assumptions!$B$3))</f>
        <v>3.9165722796764356E-2</v>
      </c>
      <c r="P275" s="73">
        <f>VLOOKUP($F275,Assumptions!$A$23:$B$27,2,FALSE)*Assumptions!$B$4</f>
        <v>0.35</v>
      </c>
      <c r="Q275" s="74">
        <f t="shared" si="8"/>
        <v>643579.95659436693</v>
      </c>
      <c r="R275" s="75" t="str">
        <f>IF($O275&lt;Assumptions!$B$17,"A",IF($O275&lt;Assumptions!$B$18,"B",IF($O275&lt;Assumptions!$B$19,"C",IF($O275&lt;Assumptions!$B$20,"D","E"))))</f>
        <v>B</v>
      </c>
      <c r="S275" s="75">
        <f t="shared" si="9"/>
        <v>1</v>
      </c>
    </row>
    <row r="276" spans="1:19" ht="17.399999999999999" x14ac:dyDescent="0.3">
      <c r="A276" s="39" t="s">
        <v>191</v>
      </c>
      <c r="B276" s="62" t="s">
        <v>51</v>
      </c>
      <c r="C276" s="91" t="s">
        <v>190</v>
      </c>
      <c r="D276" s="91" t="s">
        <v>42</v>
      </c>
      <c r="E276" s="92" t="s">
        <v>31</v>
      </c>
      <c r="F276" s="92" t="s">
        <v>28</v>
      </c>
      <c r="G276" s="93">
        <v>44675</v>
      </c>
      <c r="H276" s="94">
        <v>45931</v>
      </c>
      <c r="I276" s="69">
        <v>46949213.359999999</v>
      </c>
      <c r="J276" s="70">
        <v>999</v>
      </c>
      <c r="K276" s="71">
        <v>9.6000000000000002E-2</v>
      </c>
      <c r="L276" s="70">
        <v>0</v>
      </c>
      <c r="M276" s="71">
        <v>1.2649999999999999</v>
      </c>
      <c r="N276" s="72"/>
      <c r="O276" s="73">
        <f>MIN(1,MAX(0,(1/(1+EXP(-(Assumptions!$B$5 + Assumptions!$B$6*$N276))))*Assumptions!$B$3))</f>
        <v>3.9165722796764356E-2</v>
      </c>
      <c r="P276" s="73">
        <f>VLOOKUP($F276,Assumptions!$A$23:$B$27,2,FALSE)*Assumptions!$B$4</f>
        <v>0.35</v>
      </c>
      <c r="Q276" s="74">
        <f t="shared" si="8"/>
        <v>643579.95659436693</v>
      </c>
      <c r="R276" s="75" t="str">
        <f>IF($O276&lt;Assumptions!$B$17,"A",IF($O276&lt;Assumptions!$B$18,"B",IF($O276&lt;Assumptions!$B$19,"C",IF($O276&lt;Assumptions!$B$20,"D","E"))))</f>
        <v>B</v>
      </c>
      <c r="S276" s="75">
        <f t="shared" si="9"/>
        <v>1</v>
      </c>
    </row>
    <row r="277" spans="1:19" ht="17.399999999999999" x14ac:dyDescent="0.3">
      <c r="A277" s="39" t="s">
        <v>191</v>
      </c>
      <c r="B277" s="62" t="s">
        <v>51</v>
      </c>
      <c r="C277" s="91" t="s">
        <v>190</v>
      </c>
      <c r="D277" s="91" t="s">
        <v>42</v>
      </c>
      <c r="E277" s="92" t="s">
        <v>31</v>
      </c>
      <c r="F277" s="92" t="s">
        <v>28</v>
      </c>
      <c r="G277" s="93">
        <v>44675</v>
      </c>
      <c r="H277" s="94">
        <v>45962</v>
      </c>
      <c r="I277" s="69">
        <v>46949213.359999999</v>
      </c>
      <c r="J277" s="70">
        <v>999</v>
      </c>
      <c r="K277" s="71">
        <v>8.5999999999999993E-2</v>
      </c>
      <c r="L277" s="70">
        <v>0</v>
      </c>
      <c r="M277" s="71">
        <v>1.2649999999999999</v>
      </c>
      <c r="N277" s="72"/>
      <c r="O277" s="73">
        <f>MIN(1,MAX(0,(1/(1+EXP(-(Assumptions!$B$5 + Assumptions!$B$6*$N277))))*Assumptions!$B$3))</f>
        <v>3.9165722796764356E-2</v>
      </c>
      <c r="P277" s="73">
        <f>VLOOKUP($F277,Assumptions!$A$23:$B$27,2,FALSE)*Assumptions!$B$4</f>
        <v>0.35</v>
      </c>
      <c r="Q277" s="74">
        <f t="shared" si="8"/>
        <v>643579.95659436693</v>
      </c>
      <c r="R277" s="75" t="str">
        <f>IF($O277&lt;Assumptions!$B$17,"A",IF($O277&lt;Assumptions!$B$18,"B",IF($O277&lt;Assumptions!$B$19,"C",IF($O277&lt;Assumptions!$B$20,"D","E"))))</f>
        <v>B</v>
      </c>
      <c r="S277" s="75">
        <f t="shared" si="9"/>
        <v>1</v>
      </c>
    </row>
    <row r="278" spans="1:19" ht="17.399999999999999" x14ac:dyDescent="0.3">
      <c r="A278" s="39" t="s">
        <v>191</v>
      </c>
      <c r="B278" s="62" t="s">
        <v>51</v>
      </c>
      <c r="C278" s="91" t="s">
        <v>190</v>
      </c>
      <c r="D278" s="91" t="s">
        <v>42</v>
      </c>
      <c r="E278" s="92" t="s">
        <v>31</v>
      </c>
      <c r="F278" s="92" t="s">
        <v>28</v>
      </c>
      <c r="G278" s="93">
        <v>44675</v>
      </c>
      <c r="H278" s="94">
        <v>45992</v>
      </c>
      <c r="I278" s="69">
        <v>46949213.359999999</v>
      </c>
      <c r="J278" s="70">
        <v>999</v>
      </c>
      <c r="K278" s="71">
        <v>4.3999999999999997E-2</v>
      </c>
      <c r="L278" s="70">
        <v>0</v>
      </c>
      <c r="M278" s="71">
        <v>1.2649999999999999</v>
      </c>
      <c r="N278" s="72"/>
      <c r="O278" s="73">
        <f>MIN(1,MAX(0,(1/(1+EXP(-(Assumptions!$B$5 + Assumptions!$B$6*$N278))))*Assumptions!$B$3))</f>
        <v>3.9165722796764356E-2</v>
      </c>
      <c r="P278" s="73">
        <f>VLOOKUP($F278,Assumptions!$A$23:$B$27,2,FALSE)*Assumptions!$B$4</f>
        <v>0.35</v>
      </c>
      <c r="Q278" s="74">
        <f t="shared" si="8"/>
        <v>643579.95659436693</v>
      </c>
      <c r="R278" s="75" t="str">
        <f>IF($O278&lt;Assumptions!$B$17,"A",IF($O278&lt;Assumptions!$B$18,"B",IF($O278&lt;Assumptions!$B$19,"C",IF($O278&lt;Assumptions!$B$20,"D","E"))))</f>
        <v>B</v>
      </c>
      <c r="S278" s="75">
        <f t="shared" si="9"/>
        <v>1</v>
      </c>
    </row>
    <row r="279" spans="1:19" ht="17.399999999999999" x14ac:dyDescent="0.3">
      <c r="A279" s="39" t="s">
        <v>193</v>
      </c>
      <c r="B279" s="62" t="s">
        <v>67</v>
      </c>
      <c r="C279" s="91" t="s">
        <v>22</v>
      </c>
      <c r="D279" s="91" t="s">
        <v>42</v>
      </c>
      <c r="E279" s="92" t="s">
        <v>46</v>
      </c>
      <c r="F279" s="92" t="s">
        <v>28</v>
      </c>
      <c r="G279" s="93">
        <v>43811</v>
      </c>
      <c r="H279" s="94">
        <v>45658</v>
      </c>
      <c r="I279" s="69">
        <v>5567915.8099999996</v>
      </c>
      <c r="J279" s="70">
        <v>0</v>
      </c>
      <c r="K279" s="71">
        <v>1.0449999999999999</v>
      </c>
      <c r="L279" s="70">
        <v>0</v>
      </c>
      <c r="M279" s="71">
        <v>0.82399999999999995</v>
      </c>
      <c r="N279" s="72"/>
      <c r="O279" s="73">
        <f>MIN(1,MAX(0,(1/(1+EXP(-(Assumptions!$B$5 + Assumptions!$B$6*$N279))))*Assumptions!$B$3))</f>
        <v>3.9165722796764356E-2</v>
      </c>
      <c r="P279" s="73">
        <f>VLOOKUP($F279,Assumptions!$A$23:$B$27,2,FALSE)*Assumptions!$B$4</f>
        <v>0.35</v>
      </c>
      <c r="Q279" s="74">
        <f t="shared" si="8"/>
        <v>76325.00650956358</v>
      </c>
      <c r="R279" s="75" t="str">
        <f>IF($O279&lt;Assumptions!$B$17,"A",IF($O279&lt;Assumptions!$B$18,"B",IF($O279&lt;Assumptions!$B$19,"C",IF($O279&lt;Assumptions!$B$20,"D","E"))))</f>
        <v>B</v>
      </c>
      <c r="S279" s="75">
        <f t="shared" si="9"/>
        <v>0</v>
      </c>
    </row>
    <row r="280" spans="1:19" ht="17.399999999999999" x14ac:dyDescent="0.3">
      <c r="A280" s="39" t="s">
        <v>193</v>
      </c>
      <c r="B280" s="62" t="s">
        <v>67</v>
      </c>
      <c r="C280" s="91" t="s">
        <v>22</v>
      </c>
      <c r="D280" s="91" t="s">
        <v>42</v>
      </c>
      <c r="E280" s="92" t="s">
        <v>46</v>
      </c>
      <c r="F280" s="92" t="s">
        <v>28</v>
      </c>
      <c r="G280" s="93">
        <v>43811</v>
      </c>
      <c r="H280" s="94">
        <v>45689</v>
      </c>
      <c r="I280" s="69">
        <v>5463025.5300000003</v>
      </c>
      <c r="J280" s="70">
        <v>15</v>
      </c>
      <c r="K280" s="71">
        <v>0.99</v>
      </c>
      <c r="L280" s="70">
        <v>0</v>
      </c>
      <c r="M280" s="71">
        <v>0.82399999999999995</v>
      </c>
      <c r="N280" s="72"/>
      <c r="O280" s="73">
        <f>MIN(1,MAX(0,(1/(1+EXP(-(Assumptions!$B$5 + Assumptions!$B$6*$N280))))*Assumptions!$B$3))</f>
        <v>3.9165722796764356E-2</v>
      </c>
      <c r="P280" s="73">
        <f>VLOOKUP($F280,Assumptions!$A$23:$B$27,2,FALSE)*Assumptions!$B$4</f>
        <v>0.35</v>
      </c>
      <c r="Q280" s="74">
        <f t="shared" si="8"/>
        <v>74887.170238869337</v>
      </c>
      <c r="R280" s="75" t="str">
        <f>IF($O280&lt;Assumptions!$B$17,"A",IF($O280&lt;Assumptions!$B$18,"B",IF($O280&lt;Assumptions!$B$19,"C",IF($O280&lt;Assumptions!$B$20,"D","E"))))</f>
        <v>B</v>
      </c>
      <c r="S280" s="75">
        <f t="shared" si="9"/>
        <v>0</v>
      </c>
    </row>
    <row r="281" spans="1:19" ht="17.399999999999999" x14ac:dyDescent="0.3">
      <c r="A281" s="39" t="s">
        <v>193</v>
      </c>
      <c r="B281" s="62" t="s">
        <v>67</v>
      </c>
      <c r="C281" s="91" t="s">
        <v>22</v>
      </c>
      <c r="D281" s="91" t="s">
        <v>42</v>
      </c>
      <c r="E281" s="92" t="s">
        <v>46</v>
      </c>
      <c r="F281" s="92" t="s">
        <v>28</v>
      </c>
      <c r="G281" s="93">
        <v>43811</v>
      </c>
      <c r="H281" s="94">
        <v>45717</v>
      </c>
      <c r="I281" s="69">
        <v>5376648.46</v>
      </c>
      <c r="J281" s="70">
        <v>0</v>
      </c>
      <c r="K281" s="71">
        <v>1.109</v>
      </c>
      <c r="L281" s="70">
        <v>0</v>
      </c>
      <c r="M281" s="71">
        <v>0.82399999999999995</v>
      </c>
      <c r="N281" s="72"/>
      <c r="O281" s="73">
        <f>MIN(1,MAX(0,(1/(1+EXP(-(Assumptions!$B$5 + Assumptions!$B$6*$N281))))*Assumptions!$B$3))</f>
        <v>3.9165722796764356E-2</v>
      </c>
      <c r="P281" s="73">
        <f>VLOOKUP($F281,Assumptions!$A$23:$B$27,2,FALSE)*Assumptions!$B$4</f>
        <v>0.35</v>
      </c>
      <c r="Q281" s="74">
        <f t="shared" si="8"/>
        <v>73703.113106003482</v>
      </c>
      <c r="R281" s="75" t="str">
        <f>IF($O281&lt;Assumptions!$B$17,"A",IF($O281&lt;Assumptions!$B$18,"B",IF($O281&lt;Assumptions!$B$19,"C",IF($O281&lt;Assumptions!$B$20,"D","E"))))</f>
        <v>B</v>
      </c>
      <c r="S281" s="75">
        <f t="shared" si="9"/>
        <v>0</v>
      </c>
    </row>
    <row r="282" spans="1:19" ht="17.399999999999999" x14ac:dyDescent="0.3">
      <c r="A282" s="39" t="s">
        <v>193</v>
      </c>
      <c r="B282" s="62" t="s">
        <v>67</v>
      </c>
      <c r="C282" s="91" t="s">
        <v>22</v>
      </c>
      <c r="D282" s="91" t="s">
        <v>42</v>
      </c>
      <c r="E282" s="92" t="s">
        <v>46</v>
      </c>
      <c r="F282" s="92" t="s">
        <v>28</v>
      </c>
      <c r="G282" s="93">
        <v>43811</v>
      </c>
      <c r="H282" s="94">
        <v>45748</v>
      </c>
      <c r="I282" s="69">
        <v>5286039.1500000004</v>
      </c>
      <c r="J282" s="70">
        <v>0</v>
      </c>
      <c r="K282" s="71">
        <v>1.0549999999999999</v>
      </c>
      <c r="L282" s="70">
        <v>0</v>
      </c>
      <c r="M282" s="71">
        <v>0.82399999999999995</v>
      </c>
      <c r="N282" s="72"/>
      <c r="O282" s="73">
        <f>MIN(1,MAX(0,(1/(1+EXP(-(Assumptions!$B$5 + Assumptions!$B$6*$N282))))*Assumptions!$B$3))</f>
        <v>3.9165722796764356E-2</v>
      </c>
      <c r="P282" s="73">
        <f>VLOOKUP($F282,Assumptions!$A$23:$B$27,2,FALSE)*Assumptions!$B$4</f>
        <v>0.35</v>
      </c>
      <c r="Q282" s="74">
        <f t="shared" si="8"/>
        <v>72461.040414610354</v>
      </c>
      <c r="R282" s="75" t="str">
        <f>IF($O282&lt;Assumptions!$B$17,"A",IF($O282&lt;Assumptions!$B$18,"B",IF($O282&lt;Assumptions!$B$19,"C",IF($O282&lt;Assumptions!$B$20,"D","E"))))</f>
        <v>B</v>
      </c>
      <c r="S282" s="75">
        <f t="shared" si="9"/>
        <v>0</v>
      </c>
    </row>
    <row r="283" spans="1:19" ht="17.399999999999999" x14ac:dyDescent="0.3">
      <c r="A283" s="39" t="s">
        <v>193</v>
      </c>
      <c r="B283" s="62" t="s">
        <v>67</v>
      </c>
      <c r="C283" s="91" t="s">
        <v>22</v>
      </c>
      <c r="D283" s="91" t="s">
        <v>42</v>
      </c>
      <c r="E283" s="92" t="s">
        <v>46</v>
      </c>
      <c r="F283" s="92" t="s">
        <v>28</v>
      </c>
      <c r="G283" s="93">
        <v>43811</v>
      </c>
      <c r="H283" s="94">
        <v>45778</v>
      </c>
      <c r="I283" s="69">
        <v>5181750.6900000004</v>
      </c>
      <c r="J283" s="70">
        <v>0</v>
      </c>
      <c r="K283" s="71">
        <v>1.054</v>
      </c>
      <c r="L283" s="70">
        <v>0</v>
      </c>
      <c r="M283" s="71">
        <v>0.82399999999999995</v>
      </c>
      <c r="N283" s="72"/>
      <c r="O283" s="73">
        <f>MIN(1,MAX(0,(1/(1+EXP(-(Assumptions!$B$5 + Assumptions!$B$6*$N283))))*Assumptions!$B$3))</f>
        <v>3.9165722796764356E-2</v>
      </c>
      <c r="P283" s="73">
        <f>VLOOKUP($F283,Assumptions!$A$23:$B$27,2,FALSE)*Assumptions!$B$4</f>
        <v>0.35</v>
      </c>
      <c r="Q283" s="74">
        <f t="shared" si="8"/>
        <v>71031.453894268852</v>
      </c>
      <c r="R283" s="75" t="str">
        <f>IF($O283&lt;Assumptions!$B$17,"A",IF($O283&lt;Assumptions!$B$18,"B",IF($O283&lt;Assumptions!$B$19,"C",IF($O283&lt;Assumptions!$B$20,"D","E"))))</f>
        <v>B</v>
      </c>
      <c r="S283" s="75">
        <f t="shared" si="9"/>
        <v>0</v>
      </c>
    </row>
    <row r="284" spans="1:19" ht="17.399999999999999" x14ac:dyDescent="0.3">
      <c r="A284" s="39" t="s">
        <v>193</v>
      </c>
      <c r="B284" s="62" t="s">
        <v>67</v>
      </c>
      <c r="C284" s="91" t="s">
        <v>22</v>
      </c>
      <c r="D284" s="91" t="s">
        <v>42</v>
      </c>
      <c r="E284" s="92" t="s">
        <v>46</v>
      </c>
      <c r="F284" s="92" t="s">
        <v>28</v>
      </c>
      <c r="G284" s="93">
        <v>43811</v>
      </c>
      <c r="H284" s="94">
        <v>45809</v>
      </c>
      <c r="I284" s="69">
        <v>5087064.2</v>
      </c>
      <c r="J284" s="70">
        <v>0</v>
      </c>
      <c r="K284" s="71">
        <v>1.149</v>
      </c>
      <c r="L284" s="70">
        <v>0</v>
      </c>
      <c r="M284" s="71">
        <v>0.82399999999999995</v>
      </c>
      <c r="N284" s="72"/>
      <c r="O284" s="73">
        <f>MIN(1,MAX(0,(1/(1+EXP(-(Assumptions!$B$5 + Assumptions!$B$6*$N284))))*Assumptions!$B$3))</f>
        <v>3.9165722796764356E-2</v>
      </c>
      <c r="P284" s="73">
        <f>VLOOKUP($F284,Assumptions!$A$23:$B$27,2,FALSE)*Assumptions!$B$4</f>
        <v>0.35</v>
      </c>
      <c r="Q284" s="74">
        <f t="shared" si="8"/>
        <v>69733.491207290339</v>
      </c>
      <c r="R284" s="75" t="str">
        <f>IF($O284&lt;Assumptions!$B$17,"A",IF($O284&lt;Assumptions!$B$18,"B",IF($O284&lt;Assumptions!$B$19,"C",IF($O284&lt;Assumptions!$B$20,"D","E"))))</f>
        <v>B</v>
      </c>
      <c r="S284" s="75">
        <f t="shared" si="9"/>
        <v>0</v>
      </c>
    </row>
    <row r="285" spans="1:19" ht="17.399999999999999" x14ac:dyDescent="0.3">
      <c r="A285" s="39" t="s">
        <v>193</v>
      </c>
      <c r="B285" s="62" t="s">
        <v>67</v>
      </c>
      <c r="C285" s="91" t="s">
        <v>22</v>
      </c>
      <c r="D285" s="91" t="s">
        <v>42</v>
      </c>
      <c r="E285" s="92" t="s">
        <v>46</v>
      </c>
      <c r="F285" s="92" t="s">
        <v>28</v>
      </c>
      <c r="G285" s="93">
        <v>43811</v>
      </c>
      <c r="H285" s="94">
        <v>45839</v>
      </c>
      <c r="I285" s="69">
        <v>4997365.3899999997</v>
      </c>
      <c r="J285" s="70">
        <v>15</v>
      </c>
      <c r="K285" s="71">
        <v>1.101</v>
      </c>
      <c r="L285" s="70">
        <v>0</v>
      </c>
      <c r="M285" s="71">
        <v>0.82399999999999995</v>
      </c>
      <c r="N285" s="72"/>
      <c r="O285" s="73">
        <f>MIN(1,MAX(0,(1/(1+EXP(-(Assumptions!$B$5 + Assumptions!$B$6*$N285))))*Assumptions!$B$3))</f>
        <v>3.9165722796764356E-2</v>
      </c>
      <c r="P285" s="73">
        <f>VLOOKUP($F285,Assumptions!$A$23:$B$27,2,FALSE)*Assumptions!$B$4</f>
        <v>0.35</v>
      </c>
      <c r="Q285" s="74">
        <f t="shared" si="8"/>
        <v>68503.899652609456</v>
      </c>
      <c r="R285" s="75" t="str">
        <f>IF($O285&lt;Assumptions!$B$17,"A",IF($O285&lt;Assumptions!$B$18,"B",IF($O285&lt;Assumptions!$B$19,"C",IF($O285&lt;Assumptions!$B$20,"D","E"))))</f>
        <v>B</v>
      </c>
      <c r="S285" s="75">
        <f t="shared" si="9"/>
        <v>0</v>
      </c>
    </row>
    <row r="286" spans="1:19" ht="17.399999999999999" x14ac:dyDescent="0.3">
      <c r="A286" s="39" t="s">
        <v>193</v>
      </c>
      <c r="B286" s="62" t="s">
        <v>67</v>
      </c>
      <c r="C286" s="91" t="s">
        <v>22</v>
      </c>
      <c r="D286" s="91" t="s">
        <v>42</v>
      </c>
      <c r="E286" s="92" t="s">
        <v>46</v>
      </c>
      <c r="F286" s="92" t="s">
        <v>28</v>
      </c>
      <c r="G286" s="93">
        <v>43811</v>
      </c>
      <c r="H286" s="94">
        <v>45870</v>
      </c>
      <c r="I286" s="69">
        <v>4912861.24</v>
      </c>
      <c r="J286" s="70">
        <v>0</v>
      </c>
      <c r="K286" s="71">
        <v>1.004</v>
      </c>
      <c r="L286" s="70">
        <v>0</v>
      </c>
      <c r="M286" s="71">
        <v>0.82399999999999995</v>
      </c>
      <c r="N286" s="72"/>
      <c r="O286" s="73">
        <f>MIN(1,MAX(0,(1/(1+EXP(-(Assumptions!$B$5 + Assumptions!$B$6*$N286))))*Assumptions!$B$3))</f>
        <v>3.9165722796764356E-2</v>
      </c>
      <c r="P286" s="73">
        <f>VLOOKUP($F286,Assumptions!$A$23:$B$27,2,FALSE)*Assumptions!$B$4</f>
        <v>0.35</v>
      </c>
      <c r="Q286" s="74">
        <f t="shared" si="8"/>
        <v>67345.516512682807</v>
      </c>
      <c r="R286" s="75" t="str">
        <f>IF($O286&lt;Assumptions!$B$17,"A",IF($O286&lt;Assumptions!$B$18,"B",IF($O286&lt;Assumptions!$B$19,"C",IF($O286&lt;Assumptions!$B$20,"D","E"))))</f>
        <v>B</v>
      </c>
      <c r="S286" s="75">
        <f t="shared" si="9"/>
        <v>0</v>
      </c>
    </row>
    <row r="287" spans="1:19" ht="17.399999999999999" x14ac:dyDescent="0.3">
      <c r="A287" s="39" t="s">
        <v>193</v>
      </c>
      <c r="B287" s="62" t="s">
        <v>67</v>
      </c>
      <c r="C287" s="91" t="s">
        <v>22</v>
      </c>
      <c r="D287" s="91" t="s">
        <v>42</v>
      </c>
      <c r="E287" s="92" t="s">
        <v>46</v>
      </c>
      <c r="F287" s="92" t="s">
        <v>28</v>
      </c>
      <c r="G287" s="93">
        <v>43811</v>
      </c>
      <c r="H287" s="94">
        <v>45901</v>
      </c>
      <c r="I287" s="69">
        <v>4818982.34</v>
      </c>
      <c r="J287" s="70">
        <v>0</v>
      </c>
      <c r="K287" s="71">
        <v>0.98199999999999998</v>
      </c>
      <c r="L287" s="70">
        <v>0</v>
      </c>
      <c r="M287" s="71">
        <v>0.82399999999999995</v>
      </c>
      <c r="N287" s="72"/>
      <c r="O287" s="73">
        <f>MIN(1,MAX(0,(1/(1+EXP(-(Assumptions!$B$5 + Assumptions!$B$6*$N287))))*Assumptions!$B$3))</f>
        <v>3.9165722796764356E-2</v>
      </c>
      <c r="P287" s="73">
        <f>VLOOKUP($F287,Assumptions!$A$23:$B$27,2,FALSE)*Assumptions!$B$4</f>
        <v>0.35</v>
      </c>
      <c r="Q287" s="74">
        <f t="shared" si="8"/>
        <v>66058.624271829991</v>
      </c>
      <c r="R287" s="75" t="str">
        <f>IF($O287&lt;Assumptions!$B$17,"A",IF($O287&lt;Assumptions!$B$18,"B",IF($O287&lt;Assumptions!$B$19,"C",IF($O287&lt;Assumptions!$B$20,"D","E"))))</f>
        <v>B</v>
      </c>
      <c r="S287" s="75">
        <f t="shared" si="9"/>
        <v>0</v>
      </c>
    </row>
    <row r="288" spans="1:19" ht="17.399999999999999" x14ac:dyDescent="0.3">
      <c r="A288" s="39" t="s">
        <v>193</v>
      </c>
      <c r="B288" s="62" t="s">
        <v>67</v>
      </c>
      <c r="C288" s="91" t="s">
        <v>22</v>
      </c>
      <c r="D288" s="91" t="s">
        <v>42</v>
      </c>
      <c r="E288" s="92" t="s">
        <v>46</v>
      </c>
      <c r="F288" s="92" t="s">
        <v>28</v>
      </c>
      <c r="G288" s="93">
        <v>43811</v>
      </c>
      <c r="H288" s="94">
        <v>45931</v>
      </c>
      <c r="I288" s="69">
        <v>4741723.54</v>
      </c>
      <c r="J288" s="70">
        <v>0</v>
      </c>
      <c r="K288" s="71">
        <v>1.002</v>
      </c>
      <c r="L288" s="70">
        <v>0</v>
      </c>
      <c r="M288" s="71">
        <v>0.82399999999999995</v>
      </c>
      <c r="N288" s="72"/>
      <c r="O288" s="73">
        <f>MIN(1,MAX(0,(1/(1+EXP(-(Assumptions!$B$5 + Assumptions!$B$6*$N288))))*Assumptions!$B$3))</f>
        <v>3.9165722796764356E-2</v>
      </c>
      <c r="P288" s="73">
        <f>VLOOKUP($F288,Assumptions!$A$23:$B$27,2,FALSE)*Assumptions!$B$4</f>
        <v>0.35</v>
      </c>
      <c r="Q288" s="74">
        <f t="shared" si="8"/>
        <v>64999.560411286257</v>
      </c>
      <c r="R288" s="75" t="str">
        <f>IF($O288&lt;Assumptions!$B$17,"A",IF($O288&lt;Assumptions!$B$18,"B",IF($O288&lt;Assumptions!$B$19,"C",IF($O288&lt;Assumptions!$B$20,"D","E"))))</f>
        <v>B</v>
      </c>
      <c r="S288" s="75">
        <f t="shared" si="9"/>
        <v>0</v>
      </c>
    </row>
    <row r="289" spans="1:19" ht="17.399999999999999" x14ac:dyDescent="0.3">
      <c r="A289" s="39" t="s">
        <v>193</v>
      </c>
      <c r="B289" s="62" t="s">
        <v>67</v>
      </c>
      <c r="C289" s="91" t="s">
        <v>22</v>
      </c>
      <c r="D289" s="91" t="s">
        <v>42</v>
      </c>
      <c r="E289" s="92" t="s">
        <v>46</v>
      </c>
      <c r="F289" s="92" t="s">
        <v>28</v>
      </c>
      <c r="G289" s="93">
        <v>43811</v>
      </c>
      <c r="H289" s="94">
        <v>45962</v>
      </c>
      <c r="I289" s="69">
        <v>4650465.9400000004</v>
      </c>
      <c r="J289" s="70">
        <v>35</v>
      </c>
      <c r="K289" s="71">
        <v>0.51700000000000002</v>
      </c>
      <c r="L289" s="70">
        <v>0</v>
      </c>
      <c r="M289" s="71">
        <v>0.82399999999999995</v>
      </c>
      <c r="N289" s="72"/>
      <c r="O289" s="73">
        <f>MIN(1,MAX(0,(1/(1+EXP(-(Assumptions!$B$5 + Assumptions!$B$6*$N289))))*Assumptions!$B$3))</f>
        <v>3.9165722796764356E-2</v>
      </c>
      <c r="P289" s="73">
        <f>VLOOKUP($F289,Assumptions!$A$23:$B$27,2,FALSE)*Assumptions!$B$4</f>
        <v>0.35</v>
      </c>
      <c r="Q289" s="74">
        <f t="shared" si="8"/>
        <v>63748.60095864196</v>
      </c>
      <c r="R289" s="75" t="str">
        <f>IF($O289&lt;Assumptions!$B$17,"A",IF($O289&lt;Assumptions!$B$18,"B",IF($O289&lt;Assumptions!$B$19,"C",IF($O289&lt;Assumptions!$B$20,"D","E"))))</f>
        <v>B</v>
      </c>
      <c r="S289" s="75">
        <f t="shared" si="9"/>
        <v>0</v>
      </c>
    </row>
    <row r="290" spans="1:19" ht="17.399999999999999" x14ac:dyDescent="0.3">
      <c r="A290" s="39" t="s">
        <v>193</v>
      </c>
      <c r="B290" s="62" t="s">
        <v>67</v>
      </c>
      <c r="C290" s="91" t="s">
        <v>22</v>
      </c>
      <c r="D290" s="91" t="s">
        <v>42</v>
      </c>
      <c r="E290" s="92" t="s">
        <v>46</v>
      </c>
      <c r="F290" s="92" t="s">
        <v>28</v>
      </c>
      <c r="G290" s="93">
        <v>43811</v>
      </c>
      <c r="H290" s="94">
        <v>45992</v>
      </c>
      <c r="I290" s="69">
        <v>4558586.87</v>
      </c>
      <c r="J290" s="70">
        <v>35</v>
      </c>
      <c r="K290" s="71">
        <v>0.48499999999999999</v>
      </c>
      <c r="L290" s="70">
        <v>0</v>
      </c>
      <c r="M290" s="71">
        <v>0.82399999999999995</v>
      </c>
      <c r="N290" s="72"/>
      <c r="O290" s="73">
        <f>MIN(1,MAX(0,(1/(1+EXP(-(Assumptions!$B$5 + Assumptions!$B$6*$N290))))*Assumptions!$B$3))</f>
        <v>3.9165722796764356E-2</v>
      </c>
      <c r="P290" s="73">
        <f>VLOOKUP($F290,Assumptions!$A$23:$B$27,2,FALSE)*Assumptions!$B$4</f>
        <v>0.35</v>
      </c>
      <c r="Q290" s="74">
        <f t="shared" si="8"/>
        <v>62489.122393386388</v>
      </c>
      <c r="R290" s="75" t="str">
        <f>IF($O290&lt;Assumptions!$B$17,"A",IF($O290&lt;Assumptions!$B$18,"B",IF($O290&lt;Assumptions!$B$19,"C",IF($O290&lt;Assumptions!$B$20,"D","E"))))</f>
        <v>B</v>
      </c>
      <c r="S290" s="75">
        <f t="shared" si="9"/>
        <v>0</v>
      </c>
    </row>
    <row r="291" spans="1:19" ht="17.399999999999999" x14ac:dyDescent="0.3">
      <c r="A291" s="39" t="s">
        <v>195</v>
      </c>
      <c r="B291" s="62" t="s">
        <v>60</v>
      </c>
      <c r="C291" s="91" t="s">
        <v>144</v>
      </c>
      <c r="D291" s="91" t="s">
        <v>26</v>
      </c>
      <c r="E291" s="92" t="s">
        <v>27</v>
      </c>
      <c r="F291" s="92" t="s">
        <v>40</v>
      </c>
      <c r="G291" s="93">
        <v>43864</v>
      </c>
      <c r="H291" s="94">
        <v>45658</v>
      </c>
      <c r="I291" s="69">
        <v>1703530.77</v>
      </c>
      <c r="J291" s="70">
        <v>0</v>
      </c>
      <c r="K291" s="71">
        <v>1.109</v>
      </c>
      <c r="L291" s="70">
        <v>0</v>
      </c>
      <c r="M291" s="71">
        <v>0.83499999999999996</v>
      </c>
      <c r="N291" s="72"/>
      <c r="O291" s="73">
        <f>MIN(1,MAX(0,(1/(1+EXP(-(Assumptions!$B$5 + Assumptions!$B$6*$N291))))*Assumptions!$B$3))</f>
        <v>3.9165722796764356E-2</v>
      </c>
      <c r="P291" s="73">
        <f>VLOOKUP($F291,Assumptions!$A$23:$B$27,2,FALSE)*Assumptions!$B$4</f>
        <v>0.7</v>
      </c>
      <c r="Q291" s="74">
        <f t="shared" si="8"/>
        <v>46704.009739504974</v>
      </c>
      <c r="R291" s="75" t="str">
        <f>IF($O291&lt;Assumptions!$B$17,"A",IF($O291&lt;Assumptions!$B$18,"B",IF($O291&lt;Assumptions!$B$19,"C",IF($O291&lt;Assumptions!$B$20,"D","E"))))</f>
        <v>B</v>
      </c>
      <c r="S291" s="75">
        <f t="shared" si="9"/>
        <v>0</v>
      </c>
    </row>
    <row r="292" spans="1:19" ht="17.399999999999999" x14ac:dyDescent="0.3">
      <c r="A292" s="39" t="s">
        <v>195</v>
      </c>
      <c r="B292" s="62" t="s">
        <v>60</v>
      </c>
      <c r="C292" s="91" t="s">
        <v>144</v>
      </c>
      <c r="D292" s="91" t="s">
        <v>26</v>
      </c>
      <c r="E292" s="92" t="s">
        <v>27</v>
      </c>
      <c r="F292" s="92" t="s">
        <v>40</v>
      </c>
      <c r="G292" s="93">
        <v>43864</v>
      </c>
      <c r="H292" s="94">
        <v>45689</v>
      </c>
      <c r="I292" s="69">
        <v>1659076.93</v>
      </c>
      <c r="J292" s="70">
        <v>0</v>
      </c>
      <c r="K292" s="71">
        <v>0.96799999999999997</v>
      </c>
      <c r="L292" s="70">
        <v>0</v>
      </c>
      <c r="M292" s="71">
        <v>0.83499999999999996</v>
      </c>
      <c r="N292" s="72"/>
      <c r="O292" s="73">
        <f>MIN(1,MAX(0,(1/(1+EXP(-(Assumptions!$B$5 + Assumptions!$B$6*$N292))))*Assumptions!$B$3))</f>
        <v>3.9165722796764356E-2</v>
      </c>
      <c r="P292" s="73">
        <f>VLOOKUP($F292,Assumptions!$A$23:$B$27,2,FALSE)*Assumptions!$B$4</f>
        <v>0.7</v>
      </c>
      <c r="Q292" s="74">
        <f t="shared" si="8"/>
        <v>45485.262997220772</v>
      </c>
      <c r="R292" s="75" t="str">
        <f>IF($O292&lt;Assumptions!$B$17,"A",IF($O292&lt;Assumptions!$B$18,"B",IF($O292&lt;Assumptions!$B$19,"C",IF($O292&lt;Assumptions!$B$20,"D","E"))))</f>
        <v>B</v>
      </c>
      <c r="S292" s="75">
        <f t="shared" si="9"/>
        <v>0</v>
      </c>
    </row>
    <row r="293" spans="1:19" ht="17.399999999999999" x14ac:dyDescent="0.3">
      <c r="A293" s="39" t="s">
        <v>195</v>
      </c>
      <c r="B293" s="62" t="s">
        <v>60</v>
      </c>
      <c r="C293" s="91" t="s">
        <v>144</v>
      </c>
      <c r="D293" s="91" t="s">
        <v>26</v>
      </c>
      <c r="E293" s="92" t="s">
        <v>27</v>
      </c>
      <c r="F293" s="92" t="s">
        <v>40</v>
      </c>
      <c r="G293" s="93">
        <v>43864</v>
      </c>
      <c r="H293" s="94">
        <v>45717</v>
      </c>
      <c r="I293" s="69">
        <v>1659076.93</v>
      </c>
      <c r="J293" s="70">
        <v>185</v>
      </c>
      <c r="K293" s="71">
        <v>0.13800000000000001</v>
      </c>
      <c r="L293" s="70">
        <v>0</v>
      </c>
      <c r="M293" s="71">
        <v>0.83499999999999996</v>
      </c>
      <c r="N293" s="72"/>
      <c r="O293" s="73">
        <f>MIN(1,MAX(0,(1/(1+EXP(-(Assumptions!$B$5 + Assumptions!$B$6*$N293))))*Assumptions!$B$3))</f>
        <v>3.9165722796764356E-2</v>
      </c>
      <c r="P293" s="73">
        <f>VLOOKUP($F293,Assumptions!$A$23:$B$27,2,FALSE)*Assumptions!$B$4</f>
        <v>0.7</v>
      </c>
      <c r="Q293" s="74">
        <f t="shared" si="8"/>
        <v>45485.262997220772</v>
      </c>
      <c r="R293" s="75" t="str">
        <f>IF($O293&lt;Assumptions!$B$17,"A",IF($O293&lt;Assumptions!$B$18,"B",IF($O293&lt;Assumptions!$B$19,"C",IF($O293&lt;Assumptions!$B$20,"D","E"))))</f>
        <v>B</v>
      </c>
      <c r="S293" s="75">
        <f t="shared" si="9"/>
        <v>1</v>
      </c>
    </row>
    <row r="294" spans="1:19" ht="17.399999999999999" x14ac:dyDescent="0.3">
      <c r="A294" s="39" t="s">
        <v>195</v>
      </c>
      <c r="B294" s="62" t="s">
        <v>60</v>
      </c>
      <c r="C294" s="91" t="s">
        <v>144</v>
      </c>
      <c r="D294" s="91" t="s">
        <v>26</v>
      </c>
      <c r="E294" s="92" t="s">
        <v>27</v>
      </c>
      <c r="F294" s="92" t="s">
        <v>40</v>
      </c>
      <c r="G294" s="93">
        <v>43864</v>
      </c>
      <c r="H294" s="94">
        <v>45748</v>
      </c>
      <c r="I294" s="69">
        <v>1659076.93</v>
      </c>
      <c r="J294" s="70">
        <v>999</v>
      </c>
      <c r="K294" s="71">
        <v>7.6999999999999999E-2</v>
      </c>
      <c r="L294" s="70">
        <v>0</v>
      </c>
      <c r="M294" s="71">
        <v>0.83499999999999996</v>
      </c>
      <c r="N294" s="72"/>
      <c r="O294" s="73">
        <f>MIN(1,MAX(0,(1/(1+EXP(-(Assumptions!$B$5 + Assumptions!$B$6*$N294))))*Assumptions!$B$3))</f>
        <v>3.9165722796764356E-2</v>
      </c>
      <c r="P294" s="73">
        <f>VLOOKUP($F294,Assumptions!$A$23:$B$27,2,FALSE)*Assumptions!$B$4</f>
        <v>0.7</v>
      </c>
      <c r="Q294" s="74">
        <f t="shared" si="8"/>
        <v>45485.262997220772</v>
      </c>
      <c r="R294" s="75" t="str">
        <f>IF($O294&lt;Assumptions!$B$17,"A",IF($O294&lt;Assumptions!$B$18,"B",IF($O294&lt;Assumptions!$B$19,"C",IF($O294&lt;Assumptions!$B$20,"D","E"))))</f>
        <v>B</v>
      </c>
      <c r="S294" s="75">
        <f t="shared" si="9"/>
        <v>1</v>
      </c>
    </row>
    <row r="295" spans="1:19" ht="17.399999999999999" x14ac:dyDescent="0.3">
      <c r="A295" s="39" t="s">
        <v>195</v>
      </c>
      <c r="B295" s="62" t="s">
        <v>60</v>
      </c>
      <c r="C295" s="91" t="s">
        <v>144</v>
      </c>
      <c r="D295" s="91" t="s">
        <v>26</v>
      </c>
      <c r="E295" s="92" t="s">
        <v>27</v>
      </c>
      <c r="F295" s="92" t="s">
        <v>40</v>
      </c>
      <c r="G295" s="93">
        <v>43864</v>
      </c>
      <c r="H295" s="94">
        <v>45778</v>
      </c>
      <c r="I295" s="69">
        <v>1659076.93</v>
      </c>
      <c r="J295" s="70">
        <v>999</v>
      </c>
      <c r="K295" s="71">
        <v>4.1000000000000002E-2</v>
      </c>
      <c r="L295" s="70">
        <v>0</v>
      </c>
      <c r="M295" s="71">
        <v>0.83499999999999996</v>
      </c>
      <c r="N295" s="72"/>
      <c r="O295" s="73">
        <f>MIN(1,MAX(0,(1/(1+EXP(-(Assumptions!$B$5 + Assumptions!$B$6*$N295))))*Assumptions!$B$3))</f>
        <v>3.9165722796764356E-2</v>
      </c>
      <c r="P295" s="73">
        <f>VLOOKUP($F295,Assumptions!$A$23:$B$27,2,FALSE)*Assumptions!$B$4</f>
        <v>0.7</v>
      </c>
      <c r="Q295" s="74">
        <f t="shared" si="8"/>
        <v>45485.262997220772</v>
      </c>
      <c r="R295" s="75" t="str">
        <f>IF($O295&lt;Assumptions!$B$17,"A",IF($O295&lt;Assumptions!$B$18,"B",IF($O295&lt;Assumptions!$B$19,"C",IF($O295&lt;Assumptions!$B$20,"D","E"))))</f>
        <v>B</v>
      </c>
      <c r="S295" s="75">
        <f t="shared" si="9"/>
        <v>1</v>
      </c>
    </row>
    <row r="296" spans="1:19" ht="17.399999999999999" x14ac:dyDescent="0.3">
      <c r="A296" s="39" t="s">
        <v>195</v>
      </c>
      <c r="B296" s="62" t="s">
        <v>60</v>
      </c>
      <c r="C296" s="91" t="s">
        <v>144</v>
      </c>
      <c r="D296" s="91" t="s">
        <v>26</v>
      </c>
      <c r="E296" s="92" t="s">
        <v>27</v>
      </c>
      <c r="F296" s="92" t="s">
        <v>40</v>
      </c>
      <c r="G296" s="93">
        <v>43864</v>
      </c>
      <c r="H296" s="94">
        <v>45809</v>
      </c>
      <c r="I296" s="69">
        <v>1659076.93</v>
      </c>
      <c r="J296" s="70">
        <v>999</v>
      </c>
      <c r="K296" s="71">
        <v>0.107</v>
      </c>
      <c r="L296" s="70">
        <v>0</v>
      </c>
      <c r="M296" s="71">
        <v>0.83499999999999996</v>
      </c>
      <c r="N296" s="72"/>
      <c r="O296" s="73">
        <f>MIN(1,MAX(0,(1/(1+EXP(-(Assumptions!$B$5 + Assumptions!$B$6*$N296))))*Assumptions!$B$3))</f>
        <v>3.9165722796764356E-2</v>
      </c>
      <c r="P296" s="73">
        <f>VLOOKUP($F296,Assumptions!$A$23:$B$27,2,FALSE)*Assumptions!$B$4</f>
        <v>0.7</v>
      </c>
      <c r="Q296" s="74">
        <f t="shared" si="8"/>
        <v>45485.262997220772</v>
      </c>
      <c r="R296" s="75" t="str">
        <f>IF($O296&lt;Assumptions!$B$17,"A",IF($O296&lt;Assumptions!$B$18,"B",IF($O296&lt;Assumptions!$B$19,"C",IF($O296&lt;Assumptions!$B$20,"D","E"))))</f>
        <v>B</v>
      </c>
      <c r="S296" s="75">
        <f t="shared" si="9"/>
        <v>1</v>
      </c>
    </row>
    <row r="297" spans="1:19" ht="17.399999999999999" x14ac:dyDescent="0.3">
      <c r="A297" s="39" t="s">
        <v>195</v>
      </c>
      <c r="B297" s="62" t="s">
        <v>60</v>
      </c>
      <c r="C297" s="91" t="s">
        <v>144</v>
      </c>
      <c r="D297" s="91" t="s">
        <v>26</v>
      </c>
      <c r="E297" s="92" t="s">
        <v>27</v>
      </c>
      <c r="F297" s="92" t="s">
        <v>40</v>
      </c>
      <c r="G297" s="93">
        <v>43864</v>
      </c>
      <c r="H297" s="94">
        <v>45839</v>
      </c>
      <c r="I297" s="69">
        <v>1659076.93</v>
      </c>
      <c r="J297" s="70">
        <v>999</v>
      </c>
      <c r="K297" s="71">
        <v>0.123</v>
      </c>
      <c r="L297" s="70">
        <v>0</v>
      </c>
      <c r="M297" s="71">
        <v>0.83499999999999996</v>
      </c>
      <c r="N297" s="72"/>
      <c r="O297" s="73">
        <f>MIN(1,MAX(0,(1/(1+EXP(-(Assumptions!$B$5 + Assumptions!$B$6*$N297))))*Assumptions!$B$3))</f>
        <v>3.9165722796764356E-2</v>
      </c>
      <c r="P297" s="73">
        <f>VLOOKUP($F297,Assumptions!$A$23:$B$27,2,FALSE)*Assumptions!$B$4</f>
        <v>0.7</v>
      </c>
      <c r="Q297" s="74">
        <f t="shared" si="8"/>
        <v>45485.262997220772</v>
      </c>
      <c r="R297" s="75" t="str">
        <f>IF($O297&lt;Assumptions!$B$17,"A",IF($O297&lt;Assumptions!$B$18,"B",IF($O297&lt;Assumptions!$B$19,"C",IF($O297&lt;Assumptions!$B$20,"D","E"))))</f>
        <v>B</v>
      </c>
      <c r="S297" s="75">
        <f t="shared" si="9"/>
        <v>1</v>
      </c>
    </row>
    <row r="298" spans="1:19" ht="17.399999999999999" x14ac:dyDescent="0.3">
      <c r="A298" s="39" t="s">
        <v>195</v>
      </c>
      <c r="B298" s="62" t="s">
        <v>60</v>
      </c>
      <c r="C298" s="91" t="s">
        <v>144</v>
      </c>
      <c r="D298" s="91" t="s">
        <v>26</v>
      </c>
      <c r="E298" s="92" t="s">
        <v>27</v>
      </c>
      <c r="F298" s="92" t="s">
        <v>40</v>
      </c>
      <c r="G298" s="93">
        <v>43864</v>
      </c>
      <c r="H298" s="94">
        <v>45870</v>
      </c>
      <c r="I298" s="69">
        <v>1659076.93</v>
      </c>
      <c r="J298" s="70">
        <v>999</v>
      </c>
      <c r="K298" s="71">
        <v>2.8000000000000001E-2</v>
      </c>
      <c r="L298" s="70">
        <v>0</v>
      </c>
      <c r="M298" s="71">
        <v>0.83499999999999996</v>
      </c>
      <c r="N298" s="72"/>
      <c r="O298" s="73">
        <f>MIN(1,MAX(0,(1/(1+EXP(-(Assumptions!$B$5 + Assumptions!$B$6*$N298))))*Assumptions!$B$3))</f>
        <v>3.9165722796764356E-2</v>
      </c>
      <c r="P298" s="73">
        <f>VLOOKUP($F298,Assumptions!$A$23:$B$27,2,FALSE)*Assumptions!$B$4</f>
        <v>0.7</v>
      </c>
      <c r="Q298" s="74">
        <f t="shared" si="8"/>
        <v>45485.262997220772</v>
      </c>
      <c r="R298" s="75" t="str">
        <f>IF($O298&lt;Assumptions!$B$17,"A",IF($O298&lt;Assumptions!$B$18,"B",IF($O298&lt;Assumptions!$B$19,"C",IF($O298&lt;Assumptions!$B$20,"D","E"))))</f>
        <v>B</v>
      </c>
      <c r="S298" s="75">
        <f t="shared" si="9"/>
        <v>1</v>
      </c>
    </row>
    <row r="299" spans="1:19" ht="17.399999999999999" x14ac:dyDescent="0.3">
      <c r="A299" s="39" t="s">
        <v>195</v>
      </c>
      <c r="B299" s="62" t="s">
        <v>60</v>
      </c>
      <c r="C299" s="91" t="s">
        <v>144</v>
      </c>
      <c r="D299" s="91" t="s">
        <v>26</v>
      </c>
      <c r="E299" s="92" t="s">
        <v>27</v>
      </c>
      <c r="F299" s="92" t="s">
        <v>40</v>
      </c>
      <c r="G299" s="93">
        <v>43864</v>
      </c>
      <c r="H299" s="94">
        <v>45901</v>
      </c>
      <c r="I299" s="69">
        <v>1659076.93</v>
      </c>
      <c r="J299" s="70">
        <v>999</v>
      </c>
      <c r="K299" s="71">
        <v>0.159</v>
      </c>
      <c r="L299" s="70">
        <v>0</v>
      </c>
      <c r="M299" s="71">
        <v>0.83499999999999996</v>
      </c>
      <c r="N299" s="72"/>
      <c r="O299" s="73">
        <f>MIN(1,MAX(0,(1/(1+EXP(-(Assumptions!$B$5 + Assumptions!$B$6*$N299))))*Assumptions!$B$3))</f>
        <v>3.9165722796764356E-2</v>
      </c>
      <c r="P299" s="73">
        <f>VLOOKUP($F299,Assumptions!$A$23:$B$27,2,FALSE)*Assumptions!$B$4</f>
        <v>0.7</v>
      </c>
      <c r="Q299" s="74">
        <f t="shared" si="8"/>
        <v>45485.262997220772</v>
      </c>
      <c r="R299" s="75" t="str">
        <f>IF($O299&lt;Assumptions!$B$17,"A",IF($O299&lt;Assumptions!$B$18,"B",IF($O299&lt;Assumptions!$B$19,"C",IF($O299&lt;Assumptions!$B$20,"D","E"))))</f>
        <v>B</v>
      </c>
      <c r="S299" s="75">
        <f t="shared" si="9"/>
        <v>1</v>
      </c>
    </row>
    <row r="300" spans="1:19" ht="17.399999999999999" x14ac:dyDescent="0.3">
      <c r="A300" s="39" t="s">
        <v>195</v>
      </c>
      <c r="B300" s="62" t="s">
        <v>60</v>
      </c>
      <c r="C300" s="91" t="s">
        <v>144</v>
      </c>
      <c r="D300" s="91" t="s">
        <v>26</v>
      </c>
      <c r="E300" s="92" t="s">
        <v>27</v>
      </c>
      <c r="F300" s="92" t="s">
        <v>40</v>
      </c>
      <c r="G300" s="93">
        <v>43864</v>
      </c>
      <c r="H300" s="94">
        <v>45931</v>
      </c>
      <c r="I300" s="69">
        <v>1659076.93</v>
      </c>
      <c r="J300" s="70">
        <v>999</v>
      </c>
      <c r="K300" s="71">
        <v>0.13500000000000001</v>
      </c>
      <c r="L300" s="70">
        <v>0</v>
      </c>
      <c r="M300" s="71">
        <v>0.83499999999999996</v>
      </c>
      <c r="N300" s="72"/>
      <c r="O300" s="73">
        <f>MIN(1,MAX(0,(1/(1+EXP(-(Assumptions!$B$5 + Assumptions!$B$6*$N300))))*Assumptions!$B$3))</f>
        <v>3.9165722796764356E-2</v>
      </c>
      <c r="P300" s="73">
        <f>VLOOKUP($F300,Assumptions!$A$23:$B$27,2,FALSE)*Assumptions!$B$4</f>
        <v>0.7</v>
      </c>
      <c r="Q300" s="74">
        <f t="shared" si="8"/>
        <v>45485.262997220772</v>
      </c>
      <c r="R300" s="75" t="str">
        <f>IF($O300&lt;Assumptions!$B$17,"A",IF($O300&lt;Assumptions!$B$18,"B",IF($O300&lt;Assumptions!$B$19,"C",IF($O300&lt;Assumptions!$B$20,"D","E"))))</f>
        <v>B</v>
      </c>
      <c r="S300" s="75">
        <f t="shared" si="9"/>
        <v>1</v>
      </c>
    </row>
    <row r="301" spans="1:19" ht="17.399999999999999" x14ac:dyDescent="0.3">
      <c r="A301" s="39" t="s">
        <v>195</v>
      </c>
      <c r="B301" s="62" t="s">
        <v>60</v>
      </c>
      <c r="C301" s="91" t="s">
        <v>144</v>
      </c>
      <c r="D301" s="91" t="s">
        <v>26</v>
      </c>
      <c r="E301" s="92" t="s">
        <v>27</v>
      </c>
      <c r="F301" s="92" t="s">
        <v>40</v>
      </c>
      <c r="G301" s="93">
        <v>43864</v>
      </c>
      <c r="H301" s="94">
        <v>45962</v>
      </c>
      <c r="I301" s="69">
        <v>1659076.93</v>
      </c>
      <c r="J301" s="70">
        <v>999</v>
      </c>
      <c r="K301" s="71">
        <v>8.1000000000000003E-2</v>
      </c>
      <c r="L301" s="70">
        <v>0</v>
      </c>
      <c r="M301" s="71">
        <v>0.83499999999999996</v>
      </c>
      <c r="N301" s="72"/>
      <c r="O301" s="73">
        <f>MIN(1,MAX(0,(1/(1+EXP(-(Assumptions!$B$5 + Assumptions!$B$6*$N301))))*Assumptions!$B$3))</f>
        <v>3.9165722796764356E-2</v>
      </c>
      <c r="P301" s="73">
        <f>VLOOKUP($F301,Assumptions!$A$23:$B$27,2,FALSE)*Assumptions!$B$4</f>
        <v>0.7</v>
      </c>
      <c r="Q301" s="74">
        <f t="shared" si="8"/>
        <v>45485.262997220772</v>
      </c>
      <c r="R301" s="75" t="str">
        <f>IF($O301&lt;Assumptions!$B$17,"A",IF($O301&lt;Assumptions!$B$18,"B",IF($O301&lt;Assumptions!$B$19,"C",IF($O301&lt;Assumptions!$B$20,"D","E"))))</f>
        <v>B</v>
      </c>
      <c r="S301" s="75">
        <f t="shared" si="9"/>
        <v>1</v>
      </c>
    </row>
    <row r="302" spans="1:19" ht="17.399999999999999" x14ac:dyDescent="0.3">
      <c r="A302" s="39" t="s">
        <v>195</v>
      </c>
      <c r="B302" s="62" t="s">
        <v>60</v>
      </c>
      <c r="C302" s="91" t="s">
        <v>144</v>
      </c>
      <c r="D302" s="91" t="s">
        <v>26</v>
      </c>
      <c r="E302" s="92" t="s">
        <v>27</v>
      </c>
      <c r="F302" s="92" t="s">
        <v>40</v>
      </c>
      <c r="G302" s="93">
        <v>43864</v>
      </c>
      <c r="H302" s="94">
        <v>45992</v>
      </c>
      <c r="I302" s="69">
        <v>1659076.93</v>
      </c>
      <c r="J302" s="70">
        <v>999</v>
      </c>
      <c r="K302" s="71">
        <v>0.159</v>
      </c>
      <c r="L302" s="70">
        <v>0</v>
      </c>
      <c r="M302" s="71">
        <v>0.83499999999999996</v>
      </c>
      <c r="N302" s="72"/>
      <c r="O302" s="73">
        <f>MIN(1,MAX(0,(1/(1+EXP(-(Assumptions!$B$5 + Assumptions!$B$6*$N302))))*Assumptions!$B$3))</f>
        <v>3.9165722796764356E-2</v>
      </c>
      <c r="P302" s="73">
        <f>VLOOKUP($F302,Assumptions!$A$23:$B$27,2,FALSE)*Assumptions!$B$4</f>
        <v>0.7</v>
      </c>
      <c r="Q302" s="74">
        <f t="shared" si="8"/>
        <v>45485.262997220772</v>
      </c>
      <c r="R302" s="75" t="str">
        <f>IF($O302&lt;Assumptions!$B$17,"A",IF($O302&lt;Assumptions!$B$18,"B",IF($O302&lt;Assumptions!$B$19,"C",IF($O302&lt;Assumptions!$B$20,"D","E"))))</f>
        <v>B</v>
      </c>
      <c r="S302" s="75">
        <f t="shared" si="9"/>
        <v>1</v>
      </c>
    </row>
    <row r="303" spans="1:19" ht="17.399999999999999" x14ac:dyDescent="0.3">
      <c r="A303" s="39" t="s">
        <v>197</v>
      </c>
      <c r="B303" s="62" t="s">
        <v>58</v>
      </c>
      <c r="C303" s="91" t="s">
        <v>144</v>
      </c>
      <c r="D303" s="91" t="s">
        <v>45</v>
      </c>
      <c r="E303" s="92" t="s">
        <v>31</v>
      </c>
      <c r="F303" s="92" t="s">
        <v>32</v>
      </c>
      <c r="G303" s="93">
        <v>45161</v>
      </c>
      <c r="H303" s="94">
        <v>45658</v>
      </c>
      <c r="I303" s="69">
        <v>6136540.0199999996</v>
      </c>
      <c r="J303" s="70">
        <v>0</v>
      </c>
      <c r="K303" s="71">
        <v>1.0980000000000001</v>
      </c>
      <c r="L303" s="70">
        <v>0</v>
      </c>
      <c r="M303" s="71">
        <v>0.96499999999999997</v>
      </c>
      <c r="N303" s="72"/>
      <c r="O303" s="73">
        <f>MIN(1,MAX(0,(1/(1+EXP(-(Assumptions!$B$5 + Assumptions!$B$6*$N303))))*Assumptions!$B$3))</f>
        <v>3.9165722796764356E-2</v>
      </c>
      <c r="P303" s="73">
        <f>VLOOKUP($F303,Assumptions!$A$23:$B$27,2,FALSE)*Assumptions!$B$4</f>
        <v>0.5</v>
      </c>
      <c r="Q303" s="74">
        <f t="shared" si="8"/>
        <v>120171.01267728538</v>
      </c>
      <c r="R303" s="75" t="str">
        <f>IF($O303&lt;Assumptions!$B$17,"A",IF($O303&lt;Assumptions!$B$18,"B",IF($O303&lt;Assumptions!$B$19,"C",IF($O303&lt;Assumptions!$B$20,"D","E"))))</f>
        <v>B</v>
      </c>
      <c r="S303" s="75">
        <f t="shared" si="9"/>
        <v>0</v>
      </c>
    </row>
    <row r="304" spans="1:19" ht="17.399999999999999" x14ac:dyDescent="0.3">
      <c r="A304" s="39" t="s">
        <v>197</v>
      </c>
      <c r="B304" s="62" t="s">
        <v>58</v>
      </c>
      <c r="C304" s="91" t="s">
        <v>144</v>
      </c>
      <c r="D304" s="91" t="s">
        <v>45</v>
      </c>
      <c r="E304" s="92" t="s">
        <v>31</v>
      </c>
      <c r="F304" s="92" t="s">
        <v>32</v>
      </c>
      <c r="G304" s="93">
        <v>45161</v>
      </c>
      <c r="H304" s="94">
        <v>45689</v>
      </c>
      <c r="I304" s="69">
        <v>6000303.0599999996</v>
      </c>
      <c r="J304" s="70">
        <v>0</v>
      </c>
      <c r="K304" s="71">
        <v>1.038</v>
      </c>
      <c r="L304" s="70">
        <v>0</v>
      </c>
      <c r="M304" s="71">
        <v>0.96499999999999997</v>
      </c>
      <c r="N304" s="72"/>
      <c r="O304" s="73">
        <f>MIN(1,MAX(0,(1/(1+EXP(-(Assumptions!$B$5 + Assumptions!$B$6*$N304))))*Assumptions!$B$3))</f>
        <v>3.9165722796764356E-2</v>
      </c>
      <c r="P304" s="73">
        <f>VLOOKUP($F304,Assumptions!$A$23:$B$27,2,FALSE)*Assumptions!$B$4</f>
        <v>0.5</v>
      </c>
      <c r="Q304" s="74">
        <f t="shared" si="8"/>
        <v>117503.10317226846</v>
      </c>
      <c r="R304" s="75" t="str">
        <f>IF($O304&lt;Assumptions!$B$17,"A",IF($O304&lt;Assumptions!$B$18,"B",IF($O304&lt;Assumptions!$B$19,"C",IF($O304&lt;Assumptions!$B$20,"D","E"))))</f>
        <v>B</v>
      </c>
      <c r="S304" s="75">
        <f t="shared" si="9"/>
        <v>0</v>
      </c>
    </row>
    <row r="305" spans="1:19" ht="17.399999999999999" x14ac:dyDescent="0.3">
      <c r="A305" s="39" t="s">
        <v>197</v>
      </c>
      <c r="B305" s="62" t="s">
        <v>58</v>
      </c>
      <c r="C305" s="91" t="s">
        <v>144</v>
      </c>
      <c r="D305" s="91" t="s">
        <v>45</v>
      </c>
      <c r="E305" s="92" t="s">
        <v>31</v>
      </c>
      <c r="F305" s="92" t="s">
        <v>32</v>
      </c>
      <c r="G305" s="93">
        <v>45161</v>
      </c>
      <c r="H305" s="94">
        <v>45717</v>
      </c>
      <c r="I305" s="69">
        <v>5855130.04</v>
      </c>
      <c r="J305" s="70">
        <v>35</v>
      </c>
      <c r="K305" s="71">
        <v>0.77800000000000002</v>
      </c>
      <c r="L305" s="70">
        <v>0</v>
      </c>
      <c r="M305" s="71">
        <v>0.96499999999999997</v>
      </c>
      <c r="N305" s="72"/>
      <c r="O305" s="73">
        <f>MIN(1,MAX(0,(1/(1+EXP(-(Assumptions!$B$5 + Assumptions!$B$6*$N305))))*Assumptions!$B$3))</f>
        <v>3.9165722796764356E-2</v>
      </c>
      <c r="P305" s="73">
        <f>VLOOKUP($F305,Assumptions!$A$23:$B$27,2,FALSE)*Assumptions!$B$4</f>
        <v>0.5</v>
      </c>
      <c r="Q305" s="74">
        <f t="shared" si="8"/>
        <v>114660.2000428239</v>
      </c>
      <c r="R305" s="75" t="str">
        <f>IF($O305&lt;Assumptions!$B$17,"A",IF($O305&lt;Assumptions!$B$18,"B",IF($O305&lt;Assumptions!$B$19,"C",IF($O305&lt;Assumptions!$B$20,"D","E"))))</f>
        <v>B</v>
      </c>
      <c r="S305" s="75">
        <f t="shared" si="9"/>
        <v>0</v>
      </c>
    </row>
    <row r="306" spans="1:19" ht="17.399999999999999" x14ac:dyDescent="0.3">
      <c r="A306" s="39" t="s">
        <v>197</v>
      </c>
      <c r="B306" s="62" t="s">
        <v>58</v>
      </c>
      <c r="C306" s="91" t="s">
        <v>144</v>
      </c>
      <c r="D306" s="91" t="s">
        <v>45</v>
      </c>
      <c r="E306" s="92" t="s">
        <v>31</v>
      </c>
      <c r="F306" s="92" t="s">
        <v>32</v>
      </c>
      <c r="G306" s="93">
        <v>45161</v>
      </c>
      <c r="H306" s="94">
        <v>45748</v>
      </c>
      <c r="I306" s="69">
        <v>5713520.8899999997</v>
      </c>
      <c r="J306" s="70">
        <v>0</v>
      </c>
      <c r="K306" s="71">
        <v>0.98499999999999999</v>
      </c>
      <c r="L306" s="70">
        <v>0</v>
      </c>
      <c r="M306" s="71">
        <v>0.96499999999999997</v>
      </c>
      <c r="N306" s="72"/>
      <c r="O306" s="73">
        <f>MIN(1,MAX(0,(1/(1+EXP(-(Assumptions!$B$5 + Assumptions!$B$6*$N306))))*Assumptions!$B$3))</f>
        <v>3.9165722796764356E-2</v>
      </c>
      <c r="P306" s="73">
        <f>VLOOKUP($F306,Assumptions!$A$23:$B$27,2,FALSE)*Assumptions!$B$4</f>
        <v>0.5</v>
      </c>
      <c r="Q306" s="74">
        <f t="shared" si="8"/>
        <v>111887.08768563118</v>
      </c>
      <c r="R306" s="75" t="str">
        <f>IF($O306&lt;Assumptions!$B$17,"A",IF($O306&lt;Assumptions!$B$18,"B",IF($O306&lt;Assumptions!$B$19,"C",IF($O306&lt;Assumptions!$B$20,"D","E"))))</f>
        <v>B</v>
      </c>
      <c r="S306" s="75">
        <f t="shared" si="9"/>
        <v>0</v>
      </c>
    </row>
    <row r="307" spans="1:19" ht="17.399999999999999" x14ac:dyDescent="0.3">
      <c r="A307" s="39" t="s">
        <v>197</v>
      </c>
      <c r="B307" s="62" t="s">
        <v>58</v>
      </c>
      <c r="C307" s="91" t="s">
        <v>144</v>
      </c>
      <c r="D307" s="91" t="s">
        <v>45</v>
      </c>
      <c r="E307" s="92" t="s">
        <v>31</v>
      </c>
      <c r="F307" s="92" t="s">
        <v>32</v>
      </c>
      <c r="G307" s="93">
        <v>45161</v>
      </c>
      <c r="H307" s="94">
        <v>45778</v>
      </c>
      <c r="I307" s="69">
        <v>5582798.0800000001</v>
      </c>
      <c r="J307" s="70">
        <v>0</v>
      </c>
      <c r="K307" s="71">
        <v>1.095</v>
      </c>
      <c r="L307" s="70">
        <v>0</v>
      </c>
      <c r="M307" s="71">
        <v>0.96499999999999997</v>
      </c>
      <c r="N307" s="72"/>
      <c r="O307" s="73">
        <f>MIN(1,MAX(0,(1/(1+EXP(-(Assumptions!$B$5 + Assumptions!$B$6*$N307))))*Assumptions!$B$3))</f>
        <v>3.9165722796764356E-2</v>
      </c>
      <c r="P307" s="73">
        <f>VLOOKUP($F307,Assumptions!$A$23:$B$27,2,FALSE)*Assumptions!$B$4</f>
        <v>0.5</v>
      </c>
      <c r="Q307" s="74">
        <f t="shared" si="8"/>
        <v>109327.16101579415</v>
      </c>
      <c r="R307" s="75" t="str">
        <f>IF($O307&lt;Assumptions!$B$17,"A",IF($O307&lt;Assumptions!$B$18,"B",IF($O307&lt;Assumptions!$B$19,"C",IF($O307&lt;Assumptions!$B$20,"D","E"))))</f>
        <v>B</v>
      </c>
      <c r="S307" s="75">
        <f t="shared" si="9"/>
        <v>0</v>
      </c>
    </row>
    <row r="308" spans="1:19" ht="17.399999999999999" x14ac:dyDescent="0.3">
      <c r="A308" s="39" t="s">
        <v>197</v>
      </c>
      <c r="B308" s="62" t="s">
        <v>58</v>
      </c>
      <c r="C308" s="91" t="s">
        <v>144</v>
      </c>
      <c r="D308" s="91" t="s">
        <v>45</v>
      </c>
      <c r="E308" s="92" t="s">
        <v>31</v>
      </c>
      <c r="F308" s="92" t="s">
        <v>32</v>
      </c>
      <c r="G308" s="93">
        <v>45161</v>
      </c>
      <c r="H308" s="94">
        <v>45809</v>
      </c>
      <c r="I308" s="69">
        <v>5440456.8700000001</v>
      </c>
      <c r="J308" s="70">
        <v>15</v>
      </c>
      <c r="K308" s="71">
        <v>1.0249999999999999</v>
      </c>
      <c r="L308" s="70">
        <v>0</v>
      </c>
      <c r="M308" s="71">
        <v>0.96499999999999997</v>
      </c>
      <c r="N308" s="72"/>
      <c r="O308" s="73">
        <f>MIN(1,MAX(0,(1/(1+EXP(-(Assumptions!$B$5 + Assumptions!$B$6*$N308))))*Assumptions!$B$3))</f>
        <v>3.9165722796764356E-2</v>
      </c>
      <c r="P308" s="73">
        <f>VLOOKUP($F308,Assumptions!$A$23:$B$27,2,FALSE)*Assumptions!$B$4</f>
        <v>0.5</v>
      </c>
      <c r="Q308" s="74">
        <f t="shared" si="8"/>
        <v>106539.71282908613</v>
      </c>
      <c r="R308" s="75" t="str">
        <f>IF($O308&lt;Assumptions!$B$17,"A",IF($O308&lt;Assumptions!$B$18,"B",IF($O308&lt;Assumptions!$B$19,"C",IF($O308&lt;Assumptions!$B$20,"D","E"))))</f>
        <v>B</v>
      </c>
      <c r="S308" s="75">
        <f t="shared" si="9"/>
        <v>0</v>
      </c>
    </row>
    <row r="309" spans="1:19" ht="17.399999999999999" x14ac:dyDescent="0.3">
      <c r="A309" s="39" t="s">
        <v>197</v>
      </c>
      <c r="B309" s="62" t="s">
        <v>58</v>
      </c>
      <c r="C309" s="91" t="s">
        <v>144</v>
      </c>
      <c r="D309" s="91" t="s">
        <v>45</v>
      </c>
      <c r="E309" s="92" t="s">
        <v>31</v>
      </c>
      <c r="F309" s="92" t="s">
        <v>32</v>
      </c>
      <c r="G309" s="93">
        <v>45161</v>
      </c>
      <c r="H309" s="94">
        <v>45839</v>
      </c>
      <c r="I309" s="69">
        <v>5302668.13</v>
      </c>
      <c r="J309" s="70">
        <v>65</v>
      </c>
      <c r="K309" s="71">
        <v>0.64400000000000002</v>
      </c>
      <c r="L309" s="70">
        <v>0</v>
      </c>
      <c r="M309" s="71">
        <v>0.96499999999999997</v>
      </c>
      <c r="N309" s="72"/>
      <c r="O309" s="73">
        <f>MIN(1,MAX(0,(1/(1+EXP(-(Assumptions!$B$5 + Assumptions!$B$6*$N309))))*Assumptions!$B$3))</f>
        <v>3.9165722796764356E-2</v>
      </c>
      <c r="P309" s="73">
        <f>VLOOKUP($F309,Assumptions!$A$23:$B$27,2,FALSE)*Assumptions!$B$4</f>
        <v>0.5</v>
      </c>
      <c r="Q309" s="74">
        <f t="shared" si="8"/>
        <v>103841.41503140841</v>
      </c>
      <c r="R309" s="75" t="str">
        <f>IF($O309&lt;Assumptions!$B$17,"A",IF($O309&lt;Assumptions!$B$18,"B",IF($O309&lt;Assumptions!$B$19,"C",IF($O309&lt;Assumptions!$B$20,"D","E"))))</f>
        <v>B</v>
      </c>
      <c r="S309" s="75">
        <f t="shared" si="9"/>
        <v>0</v>
      </c>
    </row>
    <row r="310" spans="1:19" ht="17.399999999999999" x14ac:dyDescent="0.3">
      <c r="A310" s="39" t="s">
        <v>197</v>
      </c>
      <c r="B310" s="62" t="s">
        <v>58</v>
      </c>
      <c r="C310" s="91" t="s">
        <v>144</v>
      </c>
      <c r="D310" s="91" t="s">
        <v>45</v>
      </c>
      <c r="E310" s="92" t="s">
        <v>31</v>
      </c>
      <c r="F310" s="92" t="s">
        <v>32</v>
      </c>
      <c r="G310" s="93">
        <v>45161</v>
      </c>
      <c r="H310" s="94">
        <v>45870</v>
      </c>
      <c r="I310" s="69">
        <v>5177313.75</v>
      </c>
      <c r="J310" s="70">
        <v>0</v>
      </c>
      <c r="K310" s="71">
        <v>1.0920000000000001</v>
      </c>
      <c r="L310" s="70">
        <v>0</v>
      </c>
      <c r="M310" s="71">
        <v>0.96499999999999997</v>
      </c>
      <c r="N310" s="72"/>
      <c r="O310" s="73">
        <f>MIN(1,MAX(0,(1/(1+EXP(-(Assumptions!$B$5 + Assumptions!$B$6*$N310))))*Assumptions!$B$3))</f>
        <v>3.9165722796764356E-2</v>
      </c>
      <c r="P310" s="73">
        <f>VLOOKUP($F310,Assumptions!$A$23:$B$27,2,FALSE)*Assumptions!$B$4</f>
        <v>0.5</v>
      </c>
      <c r="Q310" s="74">
        <f t="shared" si="8"/>
        <v>101386.61758218828</v>
      </c>
      <c r="R310" s="75" t="str">
        <f>IF($O310&lt;Assumptions!$B$17,"A",IF($O310&lt;Assumptions!$B$18,"B",IF($O310&lt;Assumptions!$B$19,"C",IF($O310&lt;Assumptions!$B$20,"D","E"))))</f>
        <v>B</v>
      </c>
      <c r="S310" s="75">
        <f t="shared" si="9"/>
        <v>0</v>
      </c>
    </row>
    <row r="311" spans="1:19" ht="17.399999999999999" x14ac:dyDescent="0.3">
      <c r="A311" s="39" t="s">
        <v>197</v>
      </c>
      <c r="B311" s="62" t="s">
        <v>58</v>
      </c>
      <c r="C311" s="91" t="s">
        <v>144</v>
      </c>
      <c r="D311" s="91" t="s">
        <v>45</v>
      </c>
      <c r="E311" s="92" t="s">
        <v>31</v>
      </c>
      <c r="F311" s="92" t="s">
        <v>32</v>
      </c>
      <c r="G311" s="93">
        <v>45161</v>
      </c>
      <c r="H311" s="94">
        <v>45901</v>
      </c>
      <c r="I311" s="69">
        <v>5041446.58</v>
      </c>
      <c r="J311" s="70">
        <v>0</v>
      </c>
      <c r="K311" s="71">
        <v>1.0920000000000001</v>
      </c>
      <c r="L311" s="70">
        <v>0</v>
      </c>
      <c r="M311" s="71">
        <v>0.96499999999999997</v>
      </c>
      <c r="N311" s="72"/>
      <c r="O311" s="73">
        <f>MIN(1,MAX(0,(1/(1+EXP(-(Assumptions!$B$5 + Assumptions!$B$6*$N311))))*Assumptions!$B$3))</f>
        <v>3.9165722796764356E-2</v>
      </c>
      <c r="P311" s="73">
        <f>VLOOKUP($F311,Assumptions!$A$23:$B$27,2,FALSE)*Assumptions!$B$4</f>
        <v>0.5</v>
      </c>
      <c r="Q311" s="74">
        <f t="shared" si="8"/>
        <v>98725.949623487846</v>
      </c>
      <c r="R311" s="75" t="str">
        <f>IF($O311&lt;Assumptions!$B$17,"A",IF($O311&lt;Assumptions!$B$18,"B",IF($O311&lt;Assumptions!$B$19,"C",IF($O311&lt;Assumptions!$B$20,"D","E"))))</f>
        <v>B</v>
      </c>
      <c r="S311" s="75">
        <f t="shared" si="9"/>
        <v>0</v>
      </c>
    </row>
    <row r="312" spans="1:19" ht="17.399999999999999" x14ac:dyDescent="0.3">
      <c r="A312" s="39" t="s">
        <v>197</v>
      </c>
      <c r="B312" s="62" t="s">
        <v>58</v>
      </c>
      <c r="C312" s="91" t="s">
        <v>144</v>
      </c>
      <c r="D312" s="91" t="s">
        <v>45</v>
      </c>
      <c r="E312" s="92" t="s">
        <v>31</v>
      </c>
      <c r="F312" s="92" t="s">
        <v>32</v>
      </c>
      <c r="G312" s="93">
        <v>45161</v>
      </c>
      <c r="H312" s="94">
        <v>45931</v>
      </c>
      <c r="I312" s="69">
        <v>4932189.8099999996</v>
      </c>
      <c r="J312" s="70">
        <v>0</v>
      </c>
      <c r="K312" s="71">
        <v>1.0880000000000001</v>
      </c>
      <c r="L312" s="70">
        <v>0</v>
      </c>
      <c r="M312" s="71">
        <v>0.96499999999999997</v>
      </c>
      <c r="N312" s="72"/>
      <c r="O312" s="73">
        <f>MIN(1,MAX(0,(1/(1+EXP(-(Assumptions!$B$5 + Assumptions!$B$6*$N312))))*Assumptions!$B$3))</f>
        <v>3.9165722796764356E-2</v>
      </c>
      <c r="P312" s="73">
        <f>VLOOKUP($F312,Assumptions!$A$23:$B$27,2,FALSE)*Assumptions!$B$4</f>
        <v>0.5</v>
      </c>
      <c r="Q312" s="74">
        <f t="shared" si="8"/>
        <v>96586.389439742925</v>
      </c>
      <c r="R312" s="75" t="str">
        <f>IF($O312&lt;Assumptions!$B$17,"A",IF($O312&lt;Assumptions!$B$18,"B",IF($O312&lt;Assumptions!$B$19,"C",IF($O312&lt;Assumptions!$B$20,"D","E"))))</f>
        <v>B</v>
      </c>
      <c r="S312" s="75">
        <f t="shared" si="9"/>
        <v>0</v>
      </c>
    </row>
    <row r="313" spans="1:19" ht="17.399999999999999" x14ac:dyDescent="0.3">
      <c r="A313" s="39" t="s">
        <v>197</v>
      </c>
      <c r="B313" s="62" t="s">
        <v>58</v>
      </c>
      <c r="C313" s="91" t="s">
        <v>144</v>
      </c>
      <c r="D313" s="91" t="s">
        <v>45</v>
      </c>
      <c r="E313" s="92" t="s">
        <v>31</v>
      </c>
      <c r="F313" s="92" t="s">
        <v>32</v>
      </c>
      <c r="G313" s="93">
        <v>45161</v>
      </c>
      <c r="H313" s="94">
        <v>45962</v>
      </c>
      <c r="I313" s="69">
        <v>4807090.62</v>
      </c>
      <c r="J313" s="70">
        <v>0</v>
      </c>
      <c r="K313" s="71">
        <v>0.99099999999999999</v>
      </c>
      <c r="L313" s="70">
        <v>0</v>
      </c>
      <c r="M313" s="71">
        <v>0.96499999999999997</v>
      </c>
      <c r="N313" s="72"/>
      <c r="O313" s="73">
        <f>MIN(1,MAX(0,(1/(1+EXP(-(Assumptions!$B$5 + Assumptions!$B$6*$N313))))*Assumptions!$B$3))</f>
        <v>3.9165722796764356E-2</v>
      </c>
      <c r="P313" s="73">
        <f>VLOOKUP($F313,Assumptions!$A$23:$B$27,2,FALSE)*Assumptions!$B$4</f>
        <v>0.5</v>
      </c>
      <c r="Q313" s="74">
        <f t="shared" si="8"/>
        <v>94136.589340923048</v>
      </c>
      <c r="R313" s="75" t="str">
        <f>IF($O313&lt;Assumptions!$B$17,"A",IF($O313&lt;Assumptions!$B$18,"B",IF($O313&lt;Assumptions!$B$19,"C",IF($O313&lt;Assumptions!$B$20,"D","E"))))</f>
        <v>B</v>
      </c>
      <c r="S313" s="75">
        <f t="shared" si="9"/>
        <v>0</v>
      </c>
    </row>
    <row r="314" spans="1:19" ht="17.399999999999999" x14ac:dyDescent="0.3">
      <c r="A314" s="39" t="s">
        <v>197</v>
      </c>
      <c r="B314" s="62" t="s">
        <v>58</v>
      </c>
      <c r="C314" s="91" t="s">
        <v>144</v>
      </c>
      <c r="D314" s="91" t="s">
        <v>45</v>
      </c>
      <c r="E314" s="92" t="s">
        <v>31</v>
      </c>
      <c r="F314" s="92" t="s">
        <v>32</v>
      </c>
      <c r="G314" s="93">
        <v>45161</v>
      </c>
      <c r="H314" s="94">
        <v>45992</v>
      </c>
      <c r="I314" s="69">
        <v>4690736.53</v>
      </c>
      <c r="J314" s="70">
        <v>0</v>
      </c>
      <c r="K314" s="71">
        <v>1.002</v>
      </c>
      <c r="L314" s="70">
        <v>0</v>
      </c>
      <c r="M314" s="71">
        <v>0.96499999999999997</v>
      </c>
      <c r="N314" s="72"/>
      <c r="O314" s="73">
        <f>MIN(1,MAX(0,(1/(1+EXP(-(Assumptions!$B$5 + Assumptions!$B$6*$N314))))*Assumptions!$B$3))</f>
        <v>3.9165722796764356E-2</v>
      </c>
      <c r="P314" s="73">
        <f>VLOOKUP($F314,Assumptions!$A$23:$B$27,2,FALSE)*Assumptions!$B$4</f>
        <v>0.5</v>
      </c>
      <c r="Q314" s="74">
        <f t="shared" si="8"/>
        <v>91858.043323318168</v>
      </c>
      <c r="R314" s="75" t="str">
        <f>IF($O314&lt;Assumptions!$B$17,"A",IF($O314&lt;Assumptions!$B$18,"B",IF($O314&lt;Assumptions!$B$19,"C",IF($O314&lt;Assumptions!$B$20,"D","E"))))</f>
        <v>B</v>
      </c>
      <c r="S314" s="75">
        <f t="shared" si="9"/>
        <v>0</v>
      </c>
    </row>
    <row r="315" spans="1:19" ht="17.399999999999999" x14ac:dyDescent="0.3">
      <c r="A315" s="39" t="s">
        <v>199</v>
      </c>
      <c r="B315" s="62" t="s">
        <v>25</v>
      </c>
      <c r="C315" s="91" t="s">
        <v>135</v>
      </c>
      <c r="D315" s="91" t="s">
        <v>26</v>
      </c>
      <c r="E315" s="92" t="s">
        <v>39</v>
      </c>
      <c r="F315" s="92" t="s">
        <v>24</v>
      </c>
      <c r="G315" s="93">
        <v>43870</v>
      </c>
      <c r="H315" s="94">
        <v>45658</v>
      </c>
      <c r="I315" s="69">
        <v>2313263.2400000002</v>
      </c>
      <c r="J315" s="70">
        <v>0</v>
      </c>
      <c r="K315" s="71">
        <v>1.002</v>
      </c>
      <c r="L315" s="70">
        <v>0</v>
      </c>
      <c r="M315" s="71">
        <v>0.375</v>
      </c>
      <c r="N315" s="72"/>
      <c r="O315" s="73">
        <f>MIN(1,MAX(0,(1/(1+EXP(-(Assumptions!$B$5 + Assumptions!$B$6*$N315))))*Assumptions!$B$3))</f>
        <v>3.9165722796764356E-2</v>
      </c>
      <c r="P315" s="73">
        <f>VLOOKUP($F315,Assumptions!$A$23:$B$27,2,FALSE)*Assumptions!$B$4</f>
        <v>0.2</v>
      </c>
      <c r="Q315" s="74">
        <f t="shared" si="8"/>
        <v>18120.125362756997</v>
      </c>
      <c r="R315" s="75" t="str">
        <f>IF($O315&lt;Assumptions!$B$17,"A",IF($O315&lt;Assumptions!$B$18,"B",IF($O315&lt;Assumptions!$B$19,"C",IF($O315&lt;Assumptions!$B$20,"D","E"))))</f>
        <v>B</v>
      </c>
      <c r="S315" s="75">
        <f t="shared" si="9"/>
        <v>0</v>
      </c>
    </row>
    <row r="316" spans="1:19" ht="17.399999999999999" x14ac:dyDescent="0.3">
      <c r="A316" s="39" t="s">
        <v>199</v>
      </c>
      <c r="B316" s="62" t="s">
        <v>25</v>
      </c>
      <c r="C316" s="91" t="s">
        <v>135</v>
      </c>
      <c r="D316" s="91" t="s">
        <v>26</v>
      </c>
      <c r="E316" s="92" t="s">
        <v>39</v>
      </c>
      <c r="F316" s="92" t="s">
        <v>24</v>
      </c>
      <c r="G316" s="93">
        <v>43870</v>
      </c>
      <c r="H316" s="94">
        <v>45689</v>
      </c>
      <c r="I316" s="69">
        <v>2240470.85</v>
      </c>
      <c r="J316" s="70">
        <v>0</v>
      </c>
      <c r="K316" s="71">
        <v>1.026</v>
      </c>
      <c r="L316" s="70">
        <v>0</v>
      </c>
      <c r="M316" s="71">
        <v>0.375</v>
      </c>
      <c r="N316" s="72"/>
      <c r="O316" s="73">
        <f>MIN(1,MAX(0,(1/(1+EXP(-(Assumptions!$B$5 + Assumptions!$B$6*$N316))))*Assumptions!$B$3))</f>
        <v>3.9165722796764356E-2</v>
      </c>
      <c r="P316" s="73">
        <f>VLOOKUP($F316,Assumptions!$A$23:$B$27,2,FALSE)*Assumptions!$B$4</f>
        <v>0.2</v>
      </c>
      <c r="Q316" s="74">
        <f t="shared" si="8"/>
        <v>17549.932049066203</v>
      </c>
      <c r="R316" s="75" t="str">
        <f>IF($O316&lt;Assumptions!$B$17,"A",IF($O316&lt;Assumptions!$B$18,"B",IF($O316&lt;Assumptions!$B$19,"C",IF($O316&lt;Assumptions!$B$20,"D","E"))))</f>
        <v>B</v>
      </c>
      <c r="S316" s="75">
        <f t="shared" si="9"/>
        <v>0</v>
      </c>
    </row>
    <row r="317" spans="1:19" ht="17.399999999999999" x14ac:dyDescent="0.3">
      <c r="A317" s="39" t="s">
        <v>199</v>
      </c>
      <c r="B317" s="62" t="s">
        <v>25</v>
      </c>
      <c r="C317" s="91" t="s">
        <v>135</v>
      </c>
      <c r="D317" s="91" t="s">
        <v>26</v>
      </c>
      <c r="E317" s="92" t="s">
        <v>39</v>
      </c>
      <c r="F317" s="92" t="s">
        <v>24</v>
      </c>
      <c r="G317" s="93">
        <v>43870</v>
      </c>
      <c r="H317" s="94">
        <v>45717</v>
      </c>
      <c r="I317" s="69">
        <v>2167676.4900000002</v>
      </c>
      <c r="J317" s="70">
        <v>0</v>
      </c>
      <c r="K317" s="71">
        <v>1.0389999999999999</v>
      </c>
      <c r="L317" s="70">
        <v>0</v>
      </c>
      <c r="M317" s="71">
        <v>0.375</v>
      </c>
      <c r="N317" s="72"/>
      <c r="O317" s="73">
        <f>MIN(1,MAX(0,(1/(1+EXP(-(Assumptions!$B$5 + Assumptions!$B$6*$N317))))*Assumptions!$B$3))</f>
        <v>3.9165722796764356E-2</v>
      </c>
      <c r="P317" s="73">
        <f>VLOOKUP($F317,Assumptions!$A$23:$B$27,2,FALSE)*Assumptions!$B$4</f>
        <v>0.2</v>
      </c>
      <c r="Q317" s="74">
        <f t="shared" si="8"/>
        <v>16979.723304080631</v>
      </c>
      <c r="R317" s="75" t="str">
        <f>IF($O317&lt;Assumptions!$B$17,"A",IF($O317&lt;Assumptions!$B$18,"B",IF($O317&lt;Assumptions!$B$19,"C",IF($O317&lt;Assumptions!$B$20,"D","E"))))</f>
        <v>B</v>
      </c>
      <c r="S317" s="75">
        <f t="shared" si="9"/>
        <v>0</v>
      </c>
    </row>
    <row r="318" spans="1:19" ht="17.399999999999999" x14ac:dyDescent="0.3">
      <c r="A318" s="39" t="s">
        <v>199</v>
      </c>
      <c r="B318" s="62" t="s">
        <v>25</v>
      </c>
      <c r="C318" s="91" t="s">
        <v>135</v>
      </c>
      <c r="D318" s="91" t="s">
        <v>26</v>
      </c>
      <c r="E318" s="92" t="s">
        <v>39</v>
      </c>
      <c r="F318" s="92" t="s">
        <v>24</v>
      </c>
      <c r="G318" s="93">
        <v>43870</v>
      </c>
      <c r="H318" s="94">
        <v>45748</v>
      </c>
      <c r="I318" s="69">
        <v>2100737.9500000002</v>
      </c>
      <c r="J318" s="70">
        <v>0</v>
      </c>
      <c r="K318" s="71">
        <v>1.0960000000000001</v>
      </c>
      <c r="L318" s="70">
        <v>0</v>
      </c>
      <c r="M318" s="71">
        <v>0.375</v>
      </c>
      <c r="N318" s="72"/>
      <c r="O318" s="73">
        <f>MIN(1,MAX(0,(1/(1+EXP(-(Assumptions!$B$5 + Assumptions!$B$6*$N318))))*Assumptions!$B$3))</f>
        <v>3.9165722796764356E-2</v>
      </c>
      <c r="P318" s="73">
        <f>VLOOKUP($F318,Assumptions!$A$23:$B$27,2,FALSE)*Assumptions!$B$4</f>
        <v>0.2</v>
      </c>
      <c r="Q318" s="74">
        <f t="shared" si="8"/>
        <v>16455.384043668608</v>
      </c>
      <c r="R318" s="75" t="str">
        <f>IF($O318&lt;Assumptions!$B$17,"A",IF($O318&lt;Assumptions!$B$18,"B",IF($O318&lt;Assumptions!$B$19,"C",IF($O318&lt;Assumptions!$B$20,"D","E"))))</f>
        <v>B</v>
      </c>
      <c r="S318" s="75">
        <f t="shared" si="9"/>
        <v>0</v>
      </c>
    </row>
    <row r="319" spans="1:19" ht="17.399999999999999" x14ac:dyDescent="0.3">
      <c r="A319" s="39" t="s">
        <v>199</v>
      </c>
      <c r="B319" s="62" t="s">
        <v>25</v>
      </c>
      <c r="C319" s="91" t="s">
        <v>135</v>
      </c>
      <c r="D319" s="91" t="s">
        <v>26</v>
      </c>
      <c r="E319" s="92" t="s">
        <v>39</v>
      </c>
      <c r="F319" s="92" t="s">
        <v>24</v>
      </c>
      <c r="G319" s="93">
        <v>43870</v>
      </c>
      <c r="H319" s="94">
        <v>45778</v>
      </c>
      <c r="I319" s="69">
        <v>2037294.77</v>
      </c>
      <c r="J319" s="70">
        <v>0</v>
      </c>
      <c r="K319" s="71">
        <v>1.0620000000000001</v>
      </c>
      <c r="L319" s="70">
        <v>0</v>
      </c>
      <c r="M319" s="71">
        <v>0.375</v>
      </c>
      <c r="N319" s="72"/>
      <c r="O319" s="73">
        <f>MIN(1,MAX(0,(1/(1+EXP(-(Assumptions!$B$5 + Assumptions!$B$6*$N319))))*Assumptions!$B$3))</f>
        <v>3.9165722796764356E-2</v>
      </c>
      <c r="P319" s="73">
        <f>VLOOKUP($F319,Assumptions!$A$23:$B$27,2,FALSE)*Assumptions!$B$4</f>
        <v>0.2</v>
      </c>
      <c r="Q319" s="74">
        <f t="shared" si="8"/>
        <v>15958.424443423559</v>
      </c>
      <c r="R319" s="75" t="str">
        <f>IF($O319&lt;Assumptions!$B$17,"A",IF($O319&lt;Assumptions!$B$18,"B",IF($O319&lt;Assumptions!$B$19,"C",IF($O319&lt;Assumptions!$B$20,"D","E"))))</f>
        <v>B</v>
      </c>
      <c r="S319" s="75">
        <f t="shared" si="9"/>
        <v>0</v>
      </c>
    </row>
    <row r="320" spans="1:19" ht="17.399999999999999" x14ac:dyDescent="0.3">
      <c r="A320" s="39" t="s">
        <v>199</v>
      </c>
      <c r="B320" s="62" t="s">
        <v>25</v>
      </c>
      <c r="C320" s="91" t="s">
        <v>135</v>
      </c>
      <c r="D320" s="91" t="s">
        <v>26</v>
      </c>
      <c r="E320" s="92" t="s">
        <v>39</v>
      </c>
      <c r="F320" s="92" t="s">
        <v>24</v>
      </c>
      <c r="G320" s="93">
        <v>43870</v>
      </c>
      <c r="H320" s="94">
        <v>45809</v>
      </c>
      <c r="I320" s="69">
        <v>1974278.02</v>
      </c>
      <c r="J320" s="70">
        <v>0</v>
      </c>
      <c r="K320" s="71">
        <v>1.1479999999999999</v>
      </c>
      <c r="L320" s="70">
        <v>0</v>
      </c>
      <c r="M320" s="71">
        <v>0.375</v>
      </c>
      <c r="N320" s="72"/>
      <c r="O320" s="73">
        <f>MIN(1,MAX(0,(1/(1+EXP(-(Assumptions!$B$5 + Assumptions!$B$6*$N320))))*Assumptions!$B$3))</f>
        <v>3.9165722796764356E-2</v>
      </c>
      <c r="P320" s="73">
        <f>VLOOKUP($F320,Assumptions!$A$23:$B$27,2,FALSE)*Assumptions!$B$4</f>
        <v>0.2</v>
      </c>
      <c r="Q320" s="74">
        <f t="shared" si="8"/>
        <v>15464.805131012959</v>
      </c>
      <c r="R320" s="75" t="str">
        <f>IF($O320&lt;Assumptions!$B$17,"A",IF($O320&lt;Assumptions!$B$18,"B",IF($O320&lt;Assumptions!$B$19,"C",IF($O320&lt;Assumptions!$B$20,"D","E"))))</f>
        <v>B</v>
      </c>
      <c r="S320" s="75">
        <f t="shared" si="9"/>
        <v>0</v>
      </c>
    </row>
    <row r="321" spans="1:19" ht="17.399999999999999" x14ac:dyDescent="0.3">
      <c r="A321" s="39" t="s">
        <v>199</v>
      </c>
      <c r="B321" s="62" t="s">
        <v>25</v>
      </c>
      <c r="C321" s="91" t="s">
        <v>135</v>
      </c>
      <c r="D321" s="91" t="s">
        <v>26</v>
      </c>
      <c r="E321" s="92" t="s">
        <v>39</v>
      </c>
      <c r="F321" s="92" t="s">
        <v>24</v>
      </c>
      <c r="G321" s="93">
        <v>43870</v>
      </c>
      <c r="H321" s="94">
        <v>45839</v>
      </c>
      <c r="I321" s="69">
        <v>1916925</v>
      </c>
      <c r="J321" s="70">
        <v>35</v>
      </c>
      <c r="K321" s="71">
        <v>0.77900000000000003</v>
      </c>
      <c r="L321" s="70">
        <v>0</v>
      </c>
      <c r="M321" s="71">
        <v>0.375</v>
      </c>
      <c r="N321" s="72"/>
      <c r="O321" s="73">
        <f>MIN(1,MAX(0,(1/(1+EXP(-(Assumptions!$B$5 + Assumptions!$B$6*$N321))))*Assumptions!$B$3))</f>
        <v>3.9165722796764356E-2</v>
      </c>
      <c r="P321" s="73">
        <f>VLOOKUP($F321,Assumptions!$A$23:$B$27,2,FALSE)*Assumptions!$B$4</f>
        <v>0.2</v>
      </c>
      <c r="Q321" s="74">
        <f t="shared" ref="Q321:Q384" si="10">$I321*$O321*$P321</f>
        <v>15015.550634437503</v>
      </c>
      <c r="R321" s="75" t="str">
        <f>IF($O321&lt;Assumptions!$B$17,"A",IF($O321&lt;Assumptions!$B$18,"B",IF($O321&lt;Assumptions!$B$19,"C",IF($O321&lt;Assumptions!$B$20,"D","E"))))</f>
        <v>B</v>
      </c>
      <c r="S321" s="75">
        <f t="shared" ref="S321:S384" si="11">--($J321&gt;=180)</f>
        <v>0</v>
      </c>
    </row>
    <row r="322" spans="1:19" ht="17.399999999999999" x14ac:dyDescent="0.3">
      <c r="A322" s="39" t="s">
        <v>199</v>
      </c>
      <c r="B322" s="62" t="s">
        <v>25</v>
      </c>
      <c r="C322" s="91" t="s">
        <v>135</v>
      </c>
      <c r="D322" s="91" t="s">
        <v>26</v>
      </c>
      <c r="E322" s="92" t="s">
        <v>39</v>
      </c>
      <c r="F322" s="92" t="s">
        <v>24</v>
      </c>
      <c r="G322" s="93">
        <v>43870</v>
      </c>
      <c r="H322" s="94">
        <v>45870</v>
      </c>
      <c r="I322" s="69">
        <v>1853864.65</v>
      </c>
      <c r="J322" s="70">
        <v>15</v>
      </c>
      <c r="K322" s="71">
        <v>1.1399999999999999</v>
      </c>
      <c r="L322" s="70">
        <v>0</v>
      </c>
      <c r="M322" s="71">
        <v>0.375</v>
      </c>
      <c r="N322" s="72"/>
      <c r="O322" s="73">
        <f>MIN(1,MAX(0,(1/(1+EXP(-(Assumptions!$B$5 + Assumptions!$B$6*$N322))))*Assumptions!$B$3))</f>
        <v>3.9165722796764356E-2</v>
      </c>
      <c r="P322" s="73">
        <f>VLOOKUP($F322,Assumptions!$A$23:$B$27,2,FALSE)*Assumptions!$B$4</f>
        <v>0.2</v>
      </c>
      <c r="Q322" s="74">
        <f t="shared" si="10"/>
        <v>14521.589796924114</v>
      </c>
      <c r="R322" s="75" t="str">
        <f>IF($O322&lt;Assumptions!$B$17,"A",IF($O322&lt;Assumptions!$B$18,"B",IF($O322&lt;Assumptions!$B$19,"C",IF($O322&lt;Assumptions!$B$20,"D","E"))))</f>
        <v>B</v>
      </c>
      <c r="S322" s="75">
        <f t="shared" si="11"/>
        <v>0</v>
      </c>
    </row>
    <row r="323" spans="1:19" ht="17.399999999999999" x14ac:dyDescent="0.3">
      <c r="A323" s="39" t="s">
        <v>199</v>
      </c>
      <c r="B323" s="62" t="s">
        <v>25</v>
      </c>
      <c r="C323" s="91" t="s">
        <v>135</v>
      </c>
      <c r="D323" s="91" t="s">
        <v>26</v>
      </c>
      <c r="E323" s="92" t="s">
        <v>39</v>
      </c>
      <c r="F323" s="92" t="s">
        <v>24</v>
      </c>
      <c r="G323" s="93">
        <v>43870</v>
      </c>
      <c r="H323" s="94">
        <v>45901</v>
      </c>
      <c r="I323" s="69">
        <v>1799028.25</v>
      </c>
      <c r="J323" s="70">
        <v>0</v>
      </c>
      <c r="K323" s="71">
        <v>1.0640000000000001</v>
      </c>
      <c r="L323" s="70">
        <v>0</v>
      </c>
      <c r="M323" s="71">
        <v>0.375</v>
      </c>
      <c r="N323" s="72"/>
      <c r="O323" s="73">
        <f>MIN(1,MAX(0,(1/(1+EXP(-(Assumptions!$B$5 + Assumptions!$B$6*$N323))))*Assumptions!$B$3))</f>
        <v>3.9165722796764356E-2</v>
      </c>
      <c r="P323" s="73">
        <f>VLOOKUP($F323,Assumptions!$A$23:$B$27,2,FALSE)*Assumptions!$B$4</f>
        <v>0.2</v>
      </c>
      <c r="Q323" s="74">
        <f t="shared" si="10"/>
        <v>14092.048348609618</v>
      </c>
      <c r="R323" s="75" t="str">
        <f>IF($O323&lt;Assumptions!$B$17,"A",IF($O323&lt;Assumptions!$B$18,"B",IF($O323&lt;Assumptions!$B$19,"C",IF($O323&lt;Assumptions!$B$20,"D","E"))))</f>
        <v>B</v>
      </c>
      <c r="S323" s="75">
        <f t="shared" si="11"/>
        <v>0</v>
      </c>
    </row>
    <row r="324" spans="1:19" ht="17.399999999999999" x14ac:dyDescent="0.3">
      <c r="A324" s="39" t="s">
        <v>199</v>
      </c>
      <c r="B324" s="62" t="s">
        <v>25</v>
      </c>
      <c r="C324" s="91" t="s">
        <v>135</v>
      </c>
      <c r="D324" s="91" t="s">
        <v>26</v>
      </c>
      <c r="E324" s="92" t="s">
        <v>39</v>
      </c>
      <c r="F324" s="92" t="s">
        <v>24</v>
      </c>
      <c r="G324" s="93">
        <v>43870</v>
      </c>
      <c r="H324" s="94">
        <v>45931</v>
      </c>
      <c r="I324" s="69">
        <v>1750237.76</v>
      </c>
      <c r="J324" s="70">
        <v>0</v>
      </c>
      <c r="K324" s="71">
        <v>1.1379999999999999</v>
      </c>
      <c r="L324" s="70">
        <v>0</v>
      </c>
      <c r="M324" s="71">
        <v>0.375</v>
      </c>
      <c r="N324" s="72"/>
      <c r="O324" s="73">
        <f>MIN(1,MAX(0,(1/(1+EXP(-(Assumptions!$B$5 + Assumptions!$B$6*$N324))))*Assumptions!$B$3))</f>
        <v>3.9165722796764356E-2</v>
      </c>
      <c r="P324" s="73">
        <f>VLOOKUP($F324,Assumptions!$A$23:$B$27,2,FALSE)*Assumptions!$B$4</f>
        <v>0.2</v>
      </c>
      <c r="Q324" s="74">
        <f t="shared" si="10"/>
        <v>13709.865387317957</v>
      </c>
      <c r="R324" s="75" t="str">
        <f>IF($O324&lt;Assumptions!$B$17,"A",IF($O324&lt;Assumptions!$B$18,"B",IF($O324&lt;Assumptions!$B$19,"C",IF($O324&lt;Assumptions!$B$20,"D","E"))))</f>
        <v>B</v>
      </c>
      <c r="S324" s="75">
        <f t="shared" si="11"/>
        <v>0</v>
      </c>
    </row>
    <row r="325" spans="1:19" ht="17.399999999999999" x14ac:dyDescent="0.3">
      <c r="A325" s="39" t="s">
        <v>199</v>
      </c>
      <c r="B325" s="62" t="s">
        <v>25</v>
      </c>
      <c r="C325" s="91" t="s">
        <v>135</v>
      </c>
      <c r="D325" s="91" t="s">
        <v>26</v>
      </c>
      <c r="E325" s="92" t="s">
        <v>39</v>
      </c>
      <c r="F325" s="92" t="s">
        <v>24</v>
      </c>
      <c r="G325" s="93">
        <v>43870</v>
      </c>
      <c r="H325" s="94">
        <v>45962</v>
      </c>
      <c r="I325" s="69">
        <v>1700663.61</v>
      </c>
      <c r="J325" s="70">
        <v>95</v>
      </c>
      <c r="K325" s="71">
        <v>0.437</v>
      </c>
      <c r="L325" s="70">
        <v>0</v>
      </c>
      <c r="M325" s="71">
        <v>0.375</v>
      </c>
      <c r="N325" s="72"/>
      <c r="O325" s="73">
        <f>MIN(1,MAX(0,(1/(1+EXP(-(Assumptions!$B$5 + Assumptions!$B$6*$N325))))*Assumptions!$B$3))</f>
        <v>3.9165722796764356E-2</v>
      </c>
      <c r="P325" s="73">
        <f>VLOOKUP($F325,Assumptions!$A$23:$B$27,2,FALSE)*Assumptions!$B$4</f>
        <v>0.2</v>
      </c>
      <c r="Q325" s="74">
        <f t="shared" si="10"/>
        <v>13321.543903960914</v>
      </c>
      <c r="R325" s="75" t="str">
        <f>IF($O325&lt;Assumptions!$B$17,"A",IF($O325&lt;Assumptions!$B$18,"B",IF($O325&lt;Assumptions!$B$19,"C",IF($O325&lt;Assumptions!$B$20,"D","E"))))</f>
        <v>B</v>
      </c>
      <c r="S325" s="75">
        <f t="shared" si="11"/>
        <v>0</v>
      </c>
    </row>
    <row r="326" spans="1:19" ht="17.399999999999999" x14ac:dyDescent="0.3">
      <c r="A326" s="39" t="s">
        <v>199</v>
      </c>
      <c r="B326" s="62" t="s">
        <v>25</v>
      </c>
      <c r="C326" s="91" t="s">
        <v>135</v>
      </c>
      <c r="D326" s="91" t="s">
        <v>26</v>
      </c>
      <c r="E326" s="92" t="s">
        <v>39</v>
      </c>
      <c r="F326" s="92" t="s">
        <v>24</v>
      </c>
      <c r="G326" s="93">
        <v>43870</v>
      </c>
      <c r="H326" s="94">
        <v>45992</v>
      </c>
      <c r="I326" s="69">
        <v>1656444.09</v>
      </c>
      <c r="J326" s="70">
        <v>0</v>
      </c>
      <c r="K326" s="71">
        <v>1.026</v>
      </c>
      <c r="L326" s="70">
        <v>0</v>
      </c>
      <c r="M326" s="71">
        <v>0.375</v>
      </c>
      <c r="N326" s="72"/>
      <c r="O326" s="73">
        <f>MIN(1,MAX(0,(1/(1+EXP(-(Assumptions!$B$5 + Assumptions!$B$6*$N326))))*Assumptions!$B$3))</f>
        <v>3.9165722796764356E-2</v>
      </c>
      <c r="P326" s="73">
        <f>VLOOKUP($F326,Assumptions!$A$23:$B$27,2,FALSE)*Assumptions!$B$4</f>
        <v>0.2</v>
      </c>
      <c r="Q326" s="74">
        <f t="shared" si="10"/>
        <v>12975.166011455718</v>
      </c>
      <c r="R326" s="75" t="str">
        <f>IF($O326&lt;Assumptions!$B$17,"A",IF($O326&lt;Assumptions!$B$18,"B",IF($O326&lt;Assumptions!$B$19,"C",IF($O326&lt;Assumptions!$B$20,"D","E"))))</f>
        <v>B</v>
      </c>
      <c r="S326" s="75">
        <f t="shared" si="11"/>
        <v>0</v>
      </c>
    </row>
    <row r="327" spans="1:19" ht="17.399999999999999" x14ac:dyDescent="0.3">
      <c r="A327" s="39" t="s">
        <v>201</v>
      </c>
      <c r="B327" s="62" t="s">
        <v>87</v>
      </c>
      <c r="C327" s="91" t="s">
        <v>135</v>
      </c>
      <c r="D327" s="91" t="s">
        <v>34</v>
      </c>
      <c r="E327" s="92" t="s">
        <v>27</v>
      </c>
      <c r="F327" s="92" t="s">
        <v>40</v>
      </c>
      <c r="G327" s="93">
        <v>43531</v>
      </c>
      <c r="H327" s="94">
        <v>45658</v>
      </c>
      <c r="I327" s="69">
        <v>3113746.02</v>
      </c>
      <c r="J327" s="70">
        <v>0</v>
      </c>
      <c r="K327" s="71">
        <v>1.0169999999999999</v>
      </c>
      <c r="L327" s="70">
        <v>0</v>
      </c>
      <c r="M327" s="71">
        <v>0.68500000000000005</v>
      </c>
      <c r="N327" s="72"/>
      <c r="O327" s="73">
        <f>MIN(1,MAX(0,(1/(1+EXP(-(Assumptions!$B$5 + Assumptions!$B$6*$N327))))*Assumptions!$B$3))</f>
        <v>3.9165722796764356E-2</v>
      </c>
      <c r="P327" s="73">
        <f>VLOOKUP($F327,Assumptions!$A$23:$B$27,2,FALSE)*Assumptions!$B$4</f>
        <v>0.7</v>
      </c>
      <c r="Q327" s="74">
        <f t="shared" si="10"/>
        <v>85366.479435193804</v>
      </c>
      <c r="R327" s="75" t="str">
        <f>IF($O327&lt;Assumptions!$B$17,"A",IF($O327&lt;Assumptions!$B$18,"B",IF($O327&lt;Assumptions!$B$19,"C",IF($O327&lt;Assumptions!$B$20,"D","E"))))</f>
        <v>B</v>
      </c>
      <c r="S327" s="75">
        <f t="shared" si="11"/>
        <v>0</v>
      </c>
    </row>
    <row r="328" spans="1:19" ht="17.399999999999999" x14ac:dyDescent="0.3">
      <c r="A328" s="39" t="s">
        <v>201</v>
      </c>
      <c r="B328" s="62" t="s">
        <v>87</v>
      </c>
      <c r="C328" s="91" t="s">
        <v>135</v>
      </c>
      <c r="D328" s="91" t="s">
        <v>34</v>
      </c>
      <c r="E328" s="92" t="s">
        <v>27</v>
      </c>
      <c r="F328" s="92" t="s">
        <v>40</v>
      </c>
      <c r="G328" s="93">
        <v>43531</v>
      </c>
      <c r="H328" s="94">
        <v>45689</v>
      </c>
      <c r="I328" s="69">
        <v>3030096.59</v>
      </c>
      <c r="J328" s="70">
        <v>15</v>
      </c>
      <c r="K328" s="71">
        <v>0.99399999999999999</v>
      </c>
      <c r="L328" s="70">
        <v>0</v>
      </c>
      <c r="M328" s="71">
        <v>0.68500000000000005</v>
      </c>
      <c r="N328" s="72"/>
      <c r="O328" s="73">
        <f>MIN(1,MAX(0,(1/(1+EXP(-(Assumptions!$B$5 + Assumptions!$B$6*$N328))))*Assumptions!$B$3))</f>
        <v>3.9165722796764356E-2</v>
      </c>
      <c r="P328" s="73">
        <f>VLOOKUP($F328,Assumptions!$A$23:$B$27,2,FALSE)*Assumptions!$B$4</f>
        <v>0.7</v>
      </c>
      <c r="Q328" s="74">
        <f t="shared" si="10"/>
        <v>83073.146163952653</v>
      </c>
      <c r="R328" s="75" t="str">
        <f>IF($O328&lt;Assumptions!$B$17,"A",IF($O328&lt;Assumptions!$B$18,"B",IF($O328&lt;Assumptions!$B$19,"C",IF($O328&lt;Assumptions!$B$20,"D","E"))))</f>
        <v>B</v>
      </c>
      <c r="S328" s="75">
        <f t="shared" si="11"/>
        <v>0</v>
      </c>
    </row>
    <row r="329" spans="1:19" ht="17.399999999999999" x14ac:dyDescent="0.3">
      <c r="A329" s="39" t="s">
        <v>201</v>
      </c>
      <c r="B329" s="62" t="s">
        <v>87</v>
      </c>
      <c r="C329" s="91" t="s">
        <v>135</v>
      </c>
      <c r="D329" s="91" t="s">
        <v>34</v>
      </c>
      <c r="E329" s="92" t="s">
        <v>27</v>
      </c>
      <c r="F329" s="92" t="s">
        <v>40</v>
      </c>
      <c r="G329" s="93">
        <v>43531</v>
      </c>
      <c r="H329" s="94">
        <v>45717</v>
      </c>
      <c r="I329" s="69">
        <v>2945658.99</v>
      </c>
      <c r="J329" s="70">
        <v>0</v>
      </c>
      <c r="K329" s="71">
        <v>0.95499999999999996</v>
      </c>
      <c r="L329" s="70">
        <v>0</v>
      </c>
      <c r="M329" s="71">
        <v>0.68500000000000005</v>
      </c>
      <c r="N329" s="72"/>
      <c r="O329" s="73">
        <f>MIN(1,MAX(0,(1/(1+EXP(-(Assumptions!$B$5 + Assumptions!$B$6*$N329))))*Assumptions!$B$3))</f>
        <v>3.9165722796764356E-2</v>
      </c>
      <c r="P329" s="73">
        <f>VLOOKUP($F329,Assumptions!$A$23:$B$27,2,FALSE)*Assumptions!$B$4</f>
        <v>0.7</v>
      </c>
      <c r="Q329" s="74">
        <f t="shared" si="10"/>
        <v>80758.204419295813</v>
      </c>
      <c r="R329" s="75" t="str">
        <f>IF($O329&lt;Assumptions!$B$17,"A",IF($O329&lt;Assumptions!$B$18,"B",IF($O329&lt;Assumptions!$B$19,"C",IF($O329&lt;Assumptions!$B$20,"D","E"))))</f>
        <v>B</v>
      </c>
      <c r="S329" s="75">
        <f t="shared" si="11"/>
        <v>0</v>
      </c>
    </row>
    <row r="330" spans="1:19" ht="17.399999999999999" x14ac:dyDescent="0.3">
      <c r="A330" s="39" t="s">
        <v>201</v>
      </c>
      <c r="B330" s="62" t="s">
        <v>87</v>
      </c>
      <c r="C330" s="91" t="s">
        <v>135</v>
      </c>
      <c r="D330" s="91" t="s">
        <v>34</v>
      </c>
      <c r="E330" s="92" t="s">
        <v>27</v>
      </c>
      <c r="F330" s="92" t="s">
        <v>40</v>
      </c>
      <c r="G330" s="93">
        <v>43531</v>
      </c>
      <c r="H330" s="94">
        <v>45748</v>
      </c>
      <c r="I330" s="69">
        <v>2860636.83</v>
      </c>
      <c r="J330" s="70">
        <v>0</v>
      </c>
      <c r="K330" s="71">
        <v>1.109</v>
      </c>
      <c r="L330" s="70">
        <v>0</v>
      </c>
      <c r="M330" s="71">
        <v>0.68500000000000005</v>
      </c>
      <c r="N330" s="72"/>
      <c r="O330" s="73">
        <f>MIN(1,MAX(0,(1/(1+EXP(-(Assumptions!$B$5 + Assumptions!$B$6*$N330))))*Assumptions!$B$3))</f>
        <v>3.9165722796764356E-2</v>
      </c>
      <c r="P330" s="73">
        <f>VLOOKUP($F330,Assumptions!$A$23:$B$27,2,FALSE)*Assumptions!$B$4</f>
        <v>0.7</v>
      </c>
      <c r="Q330" s="74">
        <f t="shared" si="10"/>
        <v>78427.236374196305</v>
      </c>
      <c r="R330" s="75" t="str">
        <f>IF($O330&lt;Assumptions!$B$17,"A",IF($O330&lt;Assumptions!$B$18,"B",IF($O330&lt;Assumptions!$B$19,"C",IF($O330&lt;Assumptions!$B$20,"D","E"))))</f>
        <v>B</v>
      </c>
      <c r="S330" s="75">
        <f t="shared" si="11"/>
        <v>0</v>
      </c>
    </row>
    <row r="331" spans="1:19" ht="17.399999999999999" x14ac:dyDescent="0.3">
      <c r="A331" s="39" t="s">
        <v>201</v>
      </c>
      <c r="B331" s="62" t="s">
        <v>87</v>
      </c>
      <c r="C331" s="91" t="s">
        <v>135</v>
      </c>
      <c r="D331" s="91" t="s">
        <v>34</v>
      </c>
      <c r="E331" s="92" t="s">
        <v>27</v>
      </c>
      <c r="F331" s="92" t="s">
        <v>40</v>
      </c>
      <c r="G331" s="93">
        <v>43531</v>
      </c>
      <c r="H331" s="94">
        <v>45778</v>
      </c>
      <c r="I331" s="69">
        <v>2784197.82</v>
      </c>
      <c r="J331" s="70">
        <v>0</v>
      </c>
      <c r="K331" s="71">
        <v>1.03</v>
      </c>
      <c r="L331" s="70">
        <v>0</v>
      </c>
      <c r="M331" s="71">
        <v>0.68500000000000005</v>
      </c>
      <c r="N331" s="72"/>
      <c r="O331" s="73">
        <f>MIN(1,MAX(0,(1/(1+EXP(-(Assumptions!$B$5 + Assumptions!$B$6*$N331))))*Assumptions!$B$3))</f>
        <v>3.9165722796764356E-2</v>
      </c>
      <c r="P331" s="73">
        <f>VLOOKUP($F331,Assumptions!$A$23:$B$27,2,FALSE)*Assumptions!$B$4</f>
        <v>0.7</v>
      </c>
      <c r="Q331" s="74">
        <f t="shared" si="10"/>
        <v>76331.58402063293</v>
      </c>
      <c r="R331" s="75" t="str">
        <f>IF($O331&lt;Assumptions!$B$17,"A",IF($O331&lt;Assumptions!$B$18,"B",IF($O331&lt;Assumptions!$B$19,"C",IF($O331&lt;Assumptions!$B$20,"D","E"))))</f>
        <v>B</v>
      </c>
      <c r="S331" s="75">
        <f t="shared" si="11"/>
        <v>0</v>
      </c>
    </row>
    <row r="332" spans="1:19" ht="17.399999999999999" x14ac:dyDescent="0.3">
      <c r="A332" s="39" t="s">
        <v>201</v>
      </c>
      <c r="B332" s="62" t="s">
        <v>87</v>
      </c>
      <c r="C332" s="91" t="s">
        <v>135</v>
      </c>
      <c r="D332" s="91" t="s">
        <v>34</v>
      </c>
      <c r="E332" s="92" t="s">
        <v>27</v>
      </c>
      <c r="F332" s="92" t="s">
        <v>40</v>
      </c>
      <c r="G332" s="93">
        <v>43531</v>
      </c>
      <c r="H332" s="94">
        <v>45809</v>
      </c>
      <c r="I332" s="69">
        <v>2706833.67</v>
      </c>
      <c r="J332" s="70">
        <v>0</v>
      </c>
      <c r="K332" s="71">
        <v>1.0629999999999999</v>
      </c>
      <c r="L332" s="70">
        <v>0</v>
      </c>
      <c r="M332" s="71">
        <v>0.68500000000000005</v>
      </c>
      <c r="N332" s="72"/>
      <c r="O332" s="73">
        <f>MIN(1,MAX(0,(1/(1+EXP(-(Assumptions!$B$5 + Assumptions!$B$6*$N332))))*Assumptions!$B$3))</f>
        <v>3.9165722796764356E-2</v>
      </c>
      <c r="P332" s="73">
        <f>VLOOKUP($F332,Assumptions!$A$23:$B$27,2,FALSE)*Assumptions!$B$4</f>
        <v>0.7</v>
      </c>
      <c r="Q332" s="74">
        <f t="shared" si="10"/>
        <v>74210.568023317814</v>
      </c>
      <c r="R332" s="75" t="str">
        <f>IF($O332&lt;Assumptions!$B$17,"A",IF($O332&lt;Assumptions!$B$18,"B",IF($O332&lt;Assumptions!$B$19,"C",IF($O332&lt;Assumptions!$B$20,"D","E"))))</f>
        <v>B</v>
      </c>
      <c r="S332" s="75">
        <f t="shared" si="11"/>
        <v>0</v>
      </c>
    </row>
    <row r="333" spans="1:19" ht="17.399999999999999" x14ac:dyDescent="0.3">
      <c r="A333" s="39" t="s">
        <v>201</v>
      </c>
      <c r="B333" s="62" t="s">
        <v>87</v>
      </c>
      <c r="C333" s="91" t="s">
        <v>135</v>
      </c>
      <c r="D333" s="91" t="s">
        <v>34</v>
      </c>
      <c r="E333" s="92" t="s">
        <v>27</v>
      </c>
      <c r="F333" s="92" t="s">
        <v>40</v>
      </c>
      <c r="G333" s="93">
        <v>43531</v>
      </c>
      <c r="H333" s="94">
        <v>45839</v>
      </c>
      <c r="I333" s="69">
        <v>2627582.5099999998</v>
      </c>
      <c r="J333" s="70">
        <v>0</v>
      </c>
      <c r="K333" s="71">
        <v>1.101</v>
      </c>
      <c r="L333" s="70">
        <v>0</v>
      </c>
      <c r="M333" s="71">
        <v>0.68500000000000005</v>
      </c>
      <c r="N333" s="72"/>
      <c r="O333" s="73">
        <f>MIN(1,MAX(0,(1/(1+EXP(-(Assumptions!$B$5 + Assumptions!$B$6*$N333))))*Assumptions!$B$3))</f>
        <v>3.9165722796764356E-2</v>
      </c>
      <c r="P333" s="73">
        <f>VLOOKUP($F333,Assumptions!$A$23:$B$27,2,FALSE)*Assumptions!$B$4</f>
        <v>0.7</v>
      </c>
      <c r="Q333" s="74">
        <f t="shared" si="10"/>
        <v>72037.817748600399</v>
      </c>
      <c r="R333" s="75" t="str">
        <f>IF($O333&lt;Assumptions!$B$17,"A",IF($O333&lt;Assumptions!$B$18,"B",IF($O333&lt;Assumptions!$B$19,"C",IF($O333&lt;Assumptions!$B$20,"D","E"))))</f>
        <v>B</v>
      </c>
      <c r="S333" s="75">
        <f t="shared" si="11"/>
        <v>0</v>
      </c>
    </row>
    <row r="334" spans="1:19" ht="17.399999999999999" x14ac:dyDescent="0.3">
      <c r="A334" s="39" t="s">
        <v>201</v>
      </c>
      <c r="B334" s="62" t="s">
        <v>87</v>
      </c>
      <c r="C334" s="91" t="s">
        <v>135</v>
      </c>
      <c r="D334" s="91" t="s">
        <v>34</v>
      </c>
      <c r="E334" s="92" t="s">
        <v>27</v>
      </c>
      <c r="F334" s="92" t="s">
        <v>40</v>
      </c>
      <c r="G334" s="93">
        <v>43531</v>
      </c>
      <c r="H334" s="94">
        <v>45870</v>
      </c>
      <c r="I334" s="69">
        <v>2555703.02</v>
      </c>
      <c r="J334" s="70">
        <v>65</v>
      </c>
      <c r="K334" s="71">
        <v>0.52100000000000002</v>
      </c>
      <c r="L334" s="70">
        <v>0</v>
      </c>
      <c r="M334" s="71">
        <v>0.68500000000000005</v>
      </c>
      <c r="N334" s="72"/>
      <c r="O334" s="73">
        <f>MIN(1,MAX(0,(1/(1+EXP(-(Assumptions!$B$5 + Assumptions!$B$6*$N334))))*Assumptions!$B$3))</f>
        <v>3.9165722796764356E-2</v>
      </c>
      <c r="P334" s="73">
        <f>VLOOKUP($F334,Assumptions!$A$23:$B$27,2,FALSE)*Assumptions!$B$4</f>
        <v>0.7</v>
      </c>
      <c r="Q334" s="74">
        <f t="shared" si="10"/>
        <v>70067.16922252145</v>
      </c>
      <c r="R334" s="75" t="str">
        <f>IF($O334&lt;Assumptions!$B$17,"A",IF($O334&lt;Assumptions!$B$18,"B",IF($O334&lt;Assumptions!$B$19,"C",IF($O334&lt;Assumptions!$B$20,"D","E"))))</f>
        <v>B</v>
      </c>
      <c r="S334" s="75">
        <f t="shared" si="11"/>
        <v>0</v>
      </c>
    </row>
    <row r="335" spans="1:19" ht="17.399999999999999" x14ac:dyDescent="0.3">
      <c r="A335" s="39" t="s">
        <v>201</v>
      </c>
      <c r="B335" s="62" t="s">
        <v>87</v>
      </c>
      <c r="C335" s="91" t="s">
        <v>135</v>
      </c>
      <c r="D335" s="91" t="s">
        <v>34</v>
      </c>
      <c r="E335" s="92" t="s">
        <v>27</v>
      </c>
      <c r="F335" s="92" t="s">
        <v>40</v>
      </c>
      <c r="G335" s="93">
        <v>43531</v>
      </c>
      <c r="H335" s="94">
        <v>45901</v>
      </c>
      <c r="I335" s="69">
        <v>2555703.02</v>
      </c>
      <c r="J335" s="70">
        <v>185</v>
      </c>
      <c r="K335" s="71">
        <v>6.0999999999999999E-2</v>
      </c>
      <c r="L335" s="70">
        <v>0</v>
      </c>
      <c r="M335" s="71">
        <v>0.68500000000000005</v>
      </c>
      <c r="N335" s="72"/>
      <c r="O335" s="73">
        <f>MIN(1,MAX(0,(1/(1+EXP(-(Assumptions!$B$5 + Assumptions!$B$6*$N335))))*Assumptions!$B$3))</f>
        <v>3.9165722796764356E-2</v>
      </c>
      <c r="P335" s="73">
        <f>VLOOKUP($F335,Assumptions!$A$23:$B$27,2,FALSE)*Assumptions!$B$4</f>
        <v>0.7</v>
      </c>
      <c r="Q335" s="74">
        <f t="shared" si="10"/>
        <v>70067.16922252145</v>
      </c>
      <c r="R335" s="75" t="str">
        <f>IF($O335&lt;Assumptions!$B$17,"A",IF($O335&lt;Assumptions!$B$18,"B",IF($O335&lt;Assumptions!$B$19,"C",IF($O335&lt;Assumptions!$B$20,"D","E"))))</f>
        <v>B</v>
      </c>
      <c r="S335" s="75">
        <f t="shared" si="11"/>
        <v>1</v>
      </c>
    </row>
    <row r="336" spans="1:19" ht="17.399999999999999" x14ac:dyDescent="0.3">
      <c r="A336" s="39" t="s">
        <v>201</v>
      </c>
      <c r="B336" s="62" t="s">
        <v>87</v>
      </c>
      <c r="C336" s="91" t="s">
        <v>135</v>
      </c>
      <c r="D336" s="91" t="s">
        <v>34</v>
      </c>
      <c r="E336" s="92" t="s">
        <v>27</v>
      </c>
      <c r="F336" s="92" t="s">
        <v>40</v>
      </c>
      <c r="G336" s="93">
        <v>43531</v>
      </c>
      <c r="H336" s="94">
        <v>45931</v>
      </c>
      <c r="I336" s="69">
        <v>2555703.02</v>
      </c>
      <c r="J336" s="70">
        <v>999</v>
      </c>
      <c r="K336" s="71">
        <v>5.0000000000000001E-3</v>
      </c>
      <c r="L336" s="70">
        <v>0</v>
      </c>
      <c r="M336" s="71">
        <v>0.68500000000000005</v>
      </c>
      <c r="N336" s="72"/>
      <c r="O336" s="73">
        <f>MIN(1,MAX(0,(1/(1+EXP(-(Assumptions!$B$5 + Assumptions!$B$6*$N336))))*Assumptions!$B$3))</f>
        <v>3.9165722796764356E-2</v>
      </c>
      <c r="P336" s="73">
        <f>VLOOKUP($F336,Assumptions!$A$23:$B$27,2,FALSE)*Assumptions!$B$4</f>
        <v>0.7</v>
      </c>
      <c r="Q336" s="74">
        <f t="shared" si="10"/>
        <v>70067.16922252145</v>
      </c>
      <c r="R336" s="75" t="str">
        <f>IF($O336&lt;Assumptions!$B$17,"A",IF($O336&lt;Assumptions!$B$18,"B",IF($O336&lt;Assumptions!$B$19,"C",IF($O336&lt;Assumptions!$B$20,"D","E"))))</f>
        <v>B</v>
      </c>
      <c r="S336" s="75">
        <f t="shared" si="11"/>
        <v>1</v>
      </c>
    </row>
    <row r="337" spans="1:19" ht="17.399999999999999" x14ac:dyDescent="0.3">
      <c r="A337" s="39" t="s">
        <v>201</v>
      </c>
      <c r="B337" s="62" t="s">
        <v>87</v>
      </c>
      <c r="C337" s="91" t="s">
        <v>135</v>
      </c>
      <c r="D337" s="91" t="s">
        <v>34</v>
      </c>
      <c r="E337" s="92" t="s">
        <v>27</v>
      </c>
      <c r="F337" s="92" t="s">
        <v>40</v>
      </c>
      <c r="G337" s="93">
        <v>43531</v>
      </c>
      <c r="H337" s="94">
        <v>45962</v>
      </c>
      <c r="I337" s="69">
        <v>2555703.02</v>
      </c>
      <c r="J337" s="70">
        <v>999</v>
      </c>
      <c r="K337" s="71">
        <v>0.14899999999999999</v>
      </c>
      <c r="L337" s="70">
        <v>0</v>
      </c>
      <c r="M337" s="71">
        <v>0.68500000000000005</v>
      </c>
      <c r="N337" s="72"/>
      <c r="O337" s="73">
        <f>MIN(1,MAX(0,(1/(1+EXP(-(Assumptions!$B$5 + Assumptions!$B$6*$N337))))*Assumptions!$B$3))</f>
        <v>3.9165722796764356E-2</v>
      </c>
      <c r="P337" s="73">
        <f>VLOOKUP($F337,Assumptions!$A$23:$B$27,2,FALSE)*Assumptions!$B$4</f>
        <v>0.7</v>
      </c>
      <c r="Q337" s="74">
        <f t="shared" si="10"/>
        <v>70067.16922252145</v>
      </c>
      <c r="R337" s="75" t="str">
        <f>IF($O337&lt;Assumptions!$B$17,"A",IF($O337&lt;Assumptions!$B$18,"B",IF($O337&lt;Assumptions!$B$19,"C",IF($O337&lt;Assumptions!$B$20,"D","E"))))</f>
        <v>B</v>
      </c>
      <c r="S337" s="75">
        <f t="shared" si="11"/>
        <v>1</v>
      </c>
    </row>
    <row r="338" spans="1:19" ht="17.399999999999999" x14ac:dyDescent="0.3">
      <c r="A338" s="39" t="s">
        <v>201</v>
      </c>
      <c r="B338" s="62" t="s">
        <v>87</v>
      </c>
      <c r="C338" s="91" t="s">
        <v>135</v>
      </c>
      <c r="D338" s="91" t="s">
        <v>34</v>
      </c>
      <c r="E338" s="92" t="s">
        <v>27</v>
      </c>
      <c r="F338" s="92" t="s">
        <v>40</v>
      </c>
      <c r="G338" s="93">
        <v>43531</v>
      </c>
      <c r="H338" s="94">
        <v>45992</v>
      </c>
      <c r="I338" s="69">
        <v>2555703.02</v>
      </c>
      <c r="J338" s="70">
        <v>999</v>
      </c>
      <c r="K338" s="71">
        <v>3.5999999999999997E-2</v>
      </c>
      <c r="L338" s="70">
        <v>0</v>
      </c>
      <c r="M338" s="71">
        <v>0.68500000000000005</v>
      </c>
      <c r="N338" s="72"/>
      <c r="O338" s="73">
        <f>MIN(1,MAX(0,(1/(1+EXP(-(Assumptions!$B$5 + Assumptions!$B$6*$N338))))*Assumptions!$B$3))</f>
        <v>3.9165722796764356E-2</v>
      </c>
      <c r="P338" s="73">
        <f>VLOOKUP($F338,Assumptions!$A$23:$B$27,2,FALSE)*Assumptions!$B$4</f>
        <v>0.7</v>
      </c>
      <c r="Q338" s="74">
        <f t="shared" si="10"/>
        <v>70067.16922252145</v>
      </c>
      <c r="R338" s="75" t="str">
        <f>IF($O338&lt;Assumptions!$B$17,"A",IF($O338&lt;Assumptions!$B$18,"B",IF($O338&lt;Assumptions!$B$19,"C",IF($O338&lt;Assumptions!$B$20,"D","E"))))</f>
        <v>B</v>
      </c>
      <c r="S338" s="75">
        <f t="shared" si="11"/>
        <v>1</v>
      </c>
    </row>
    <row r="339" spans="1:19" ht="17.399999999999999" x14ac:dyDescent="0.3">
      <c r="A339" s="39" t="s">
        <v>203</v>
      </c>
      <c r="B339" s="62" t="s">
        <v>53</v>
      </c>
      <c r="C339" s="91" t="s">
        <v>144</v>
      </c>
      <c r="D339" s="91" t="s">
        <v>38</v>
      </c>
      <c r="E339" s="92" t="s">
        <v>43</v>
      </c>
      <c r="F339" s="92" t="s">
        <v>40</v>
      </c>
      <c r="G339" s="93">
        <v>43466</v>
      </c>
      <c r="H339" s="94">
        <v>45658</v>
      </c>
      <c r="I339" s="69">
        <v>11164685.039999999</v>
      </c>
      <c r="J339" s="70">
        <v>65</v>
      </c>
      <c r="K339" s="71">
        <v>0.86099999999999999</v>
      </c>
      <c r="L339" s="70">
        <v>0</v>
      </c>
      <c r="M339" s="71">
        <v>0.35</v>
      </c>
      <c r="N339" s="72"/>
      <c r="O339" s="73">
        <f>MIN(1,MAX(0,(1/(1+EXP(-(Assumptions!$B$5 + Assumptions!$B$6*$N339))))*Assumptions!$B$3))</f>
        <v>3.9165722796764356E-2</v>
      </c>
      <c r="P339" s="73">
        <f>VLOOKUP($F339,Assumptions!$A$23:$B$27,2,FALSE)*Assumptions!$B$4</f>
        <v>0.7</v>
      </c>
      <c r="Q339" s="74">
        <f t="shared" si="10"/>
        <v>306091.07157287531</v>
      </c>
      <c r="R339" s="75" t="str">
        <f>IF($O339&lt;Assumptions!$B$17,"A",IF($O339&lt;Assumptions!$B$18,"B",IF($O339&lt;Assumptions!$B$19,"C",IF($O339&lt;Assumptions!$B$20,"D","E"))))</f>
        <v>B</v>
      </c>
      <c r="S339" s="75">
        <f t="shared" si="11"/>
        <v>0</v>
      </c>
    </row>
    <row r="340" spans="1:19" ht="17.399999999999999" x14ac:dyDescent="0.3">
      <c r="A340" s="39" t="s">
        <v>203</v>
      </c>
      <c r="B340" s="62" t="s">
        <v>53</v>
      </c>
      <c r="C340" s="91" t="s">
        <v>144</v>
      </c>
      <c r="D340" s="91" t="s">
        <v>38</v>
      </c>
      <c r="E340" s="92" t="s">
        <v>43</v>
      </c>
      <c r="F340" s="92" t="s">
        <v>40</v>
      </c>
      <c r="G340" s="93">
        <v>43466</v>
      </c>
      <c r="H340" s="94">
        <v>45689</v>
      </c>
      <c r="I340" s="69">
        <v>10875900.92</v>
      </c>
      <c r="J340" s="70">
        <v>0</v>
      </c>
      <c r="K340" s="71">
        <v>1.103</v>
      </c>
      <c r="L340" s="70">
        <v>0</v>
      </c>
      <c r="M340" s="71">
        <v>0.35</v>
      </c>
      <c r="N340" s="72"/>
      <c r="O340" s="73">
        <f>MIN(1,MAX(0,(1/(1+EXP(-(Assumptions!$B$5 + Assumptions!$B$6*$N340))))*Assumptions!$B$3))</f>
        <v>3.9165722796764356E-2</v>
      </c>
      <c r="P340" s="73">
        <f>VLOOKUP($F340,Assumptions!$A$23:$B$27,2,FALSE)*Assumptions!$B$4</f>
        <v>0.7</v>
      </c>
      <c r="Q340" s="74">
        <f t="shared" si="10"/>
        <v>298173.76441845606</v>
      </c>
      <c r="R340" s="75" t="str">
        <f>IF($O340&lt;Assumptions!$B$17,"A",IF($O340&lt;Assumptions!$B$18,"B",IF($O340&lt;Assumptions!$B$19,"C",IF($O340&lt;Assumptions!$B$20,"D","E"))))</f>
        <v>B</v>
      </c>
      <c r="S340" s="75">
        <f t="shared" si="11"/>
        <v>0</v>
      </c>
    </row>
    <row r="341" spans="1:19" ht="17.399999999999999" x14ac:dyDescent="0.3">
      <c r="A341" s="39" t="s">
        <v>203</v>
      </c>
      <c r="B341" s="62" t="s">
        <v>53</v>
      </c>
      <c r="C341" s="91" t="s">
        <v>144</v>
      </c>
      <c r="D341" s="91" t="s">
        <v>38</v>
      </c>
      <c r="E341" s="92" t="s">
        <v>43</v>
      </c>
      <c r="F341" s="92" t="s">
        <v>40</v>
      </c>
      <c r="G341" s="93">
        <v>43466</v>
      </c>
      <c r="H341" s="94">
        <v>45717</v>
      </c>
      <c r="I341" s="69">
        <v>10615752.68</v>
      </c>
      <c r="J341" s="70">
        <v>185</v>
      </c>
      <c r="K341" s="71">
        <v>0.39700000000000002</v>
      </c>
      <c r="L341" s="70">
        <v>0</v>
      </c>
      <c r="M341" s="71">
        <v>0.35</v>
      </c>
      <c r="N341" s="72"/>
      <c r="O341" s="73">
        <f>MIN(1,MAX(0,(1/(1+EXP(-(Assumptions!$B$5 + Assumptions!$B$6*$N341))))*Assumptions!$B$3))</f>
        <v>3.9165722796764356E-2</v>
      </c>
      <c r="P341" s="73">
        <f>VLOOKUP($F341,Assumptions!$A$23:$B$27,2,FALSE)*Assumptions!$B$4</f>
        <v>0.7</v>
      </c>
      <c r="Q341" s="74">
        <f t="shared" si="10"/>
        <v>291041.53872072179</v>
      </c>
      <c r="R341" s="75" t="str">
        <f>IF($O341&lt;Assumptions!$B$17,"A",IF($O341&lt;Assumptions!$B$18,"B",IF($O341&lt;Assumptions!$B$19,"C",IF($O341&lt;Assumptions!$B$20,"D","E"))))</f>
        <v>B</v>
      </c>
      <c r="S341" s="75">
        <f t="shared" si="11"/>
        <v>1</v>
      </c>
    </row>
    <row r="342" spans="1:19" ht="17.399999999999999" x14ac:dyDescent="0.3">
      <c r="A342" s="39" t="s">
        <v>203</v>
      </c>
      <c r="B342" s="62" t="s">
        <v>53</v>
      </c>
      <c r="C342" s="91" t="s">
        <v>144</v>
      </c>
      <c r="D342" s="91" t="s">
        <v>38</v>
      </c>
      <c r="E342" s="92" t="s">
        <v>43</v>
      </c>
      <c r="F342" s="92" t="s">
        <v>40</v>
      </c>
      <c r="G342" s="93">
        <v>43466</v>
      </c>
      <c r="H342" s="94">
        <v>45748</v>
      </c>
      <c r="I342" s="69">
        <v>10325212.560000001</v>
      </c>
      <c r="J342" s="70">
        <v>15</v>
      </c>
      <c r="K342" s="71">
        <v>0.95599999999999996</v>
      </c>
      <c r="L342" s="70">
        <v>0</v>
      </c>
      <c r="M342" s="71">
        <v>0.35</v>
      </c>
      <c r="N342" s="72"/>
      <c r="O342" s="73">
        <f>MIN(1,MAX(0,(1/(1+EXP(-(Assumptions!$B$5 + Assumptions!$B$6*$N342))))*Assumptions!$B$3))</f>
        <v>3.9165722796764356E-2</v>
      </c>
      <c r="P342" s="73">
        <f>VLOOKUP($F342,Assumptions!$A$23:$B$27,2,FALSE)*Assumptions!$B$4</f>
        <v>0.7</v>
      </c>
      <c r="Q342" s="74">
        <f t="shared" si="10"/>
        <v>283076.08905984071</v>
      </c>
      <c r="R342" s="75" t="str">
        <f>IF($O342&lt;Assumptions!$B$17,"A",IF($O342&lt;Assumptions!$B$18,"B",IF($O342&lt;Assumptions!$B$19,"C",IF($O342&lt;Assumptions!$B$20,"D","E"))))</f>
        <v>B</v>
      </c>
      <c r="S342" s="75">
        <f t="shared" si="11"/>
        <v>0</v>
      </c>
    </row>
    <row r="343" spans="1:19" ht="17.399999999999999" x14ac:dyDescent="0.3">
      <c r="A343" s="39" t="s">
        <v>203</v>
      </c>
      <c r="B343" s="62" t="s">
        <v>53</v>
      </c>
      <c r="C343" s="91" t="s">
        <v>144</v>
      </c>
      <c r="D343" s="91" t="s">
        <v>38</v>
      </c>
      <c r="E343" s="92" t="s">
        <v>43</v>
      </c>
      <c r="F343" s="92" t="s">
        <v>40</v>
      </c>
      <c r="G343" s="93">
        <v>43466</v>
      </c>
      <c r="H343" s="94">
        <v>45778</v>
      </c>
      <c r="I343" s="69">
        <v>10079581.16</v>
      </c>
      <c r="J343" s="70">
        <v>0</v>
      </c>
      <c r="K343" s="71">
        <v>1.0609999999999999</v>
      </c>
      <c r="L343" s="70">
        <v>0</v>
      </c>
      <c r="M343" s="71">
        <v>0.35</v>
      </c>
      <c r="N343" s="72"/>
      <c r="O343" s="73">
        <f>MIN(1,MAX(0,(1/(1+EXP(-(Assumptions!$B$5 + Assumptions!$B$6*$N343))))*Assumptions!$B$3))</f>
        <v>3.9165722796764356E-2</v>
      </c>
      <c r="P343" s="73">
        <f>VLOOKUP($F343,Assumptions!$A$23:$B$27,2,FALSE)*Assumptions!$B$4</f>
        <v>0.7</v>
      </c>
      <c r="Q343" s="74">
        <f t="shared" si="10"/>
        <v>276341.85713403393</v>
      </c>
      <c r="R343" s="75" t="str">
        <f>IF($O343&lt;Assumptions!$B$17,"A",IF($O343&lt;Assumptions!$B$18,"B",IF($O343&lt;Assumptions!$B$19,"C",IF($O343&lt;Assumptions!$B$20,"D","E"))))</f>
        <v>B</v>
      </c>
      <c r="S343" s="75">
        <f t="shared" si="11"/>
        <v>0</v>
      </c>
    </row>
    <row r="344" spans="1:19" ht="17.399999999999999" x14ac:dyDescent="0.3">
      <c r="A344" s="39" t="s">
        <v>203</v>
      </c>
      <c r="B344" s="62" t="s">
        <v>53</v>
      </c>
      <c r="C344" s="91" t="s">
        <v>144</v>
      </c>
      <c r="D344" s="91" t="s">
        <v>38</v>
      </c>
      <c r="E344" s="92" t="s">
        <v>43</v>
      </c>
      <c r="F344" s="92" t="s">
        <v>40</v>
      </c>
      <c r="G344" s="93">
        <v>43466</v>
      </c>
      <c r="H344" s="94">
        <v>45809</v>
      </c>
      <c r="I344" s="69">
        <v>9811089.0600000005</v>
      </c>
      <c r="J344" s="70">
        <v>0</v>
      </c>
      <c r="K344" s="71">
        <v>1.1399999999999999</v>
      </c>
      <c r="L344" s="70">
        <v>0</v>
      </c>
      <c r="M344" s="71">
        <v>0.35</v>
      </c>
      <c r="N344" s="72"/>
      <c r="O344" s="73">
        <f>MIN(1,MAX(0,(1/(1+EXP(-(Assumptions!$B$5 + Assumptions!$B$6*$N344))))*Assumptions!$B$3))</f>
        <v>3.9165722796764356E-2</v>
      </c>
      <c r="P344" s="73">
        <f>VLOOKUP($F344,Assumptions!$A$23:$B$27,2,FALSE)*Assumptions!$B$4</f>
        <v>0.7</v>
      </c>
      <c r="Q344" s="74">
        <f t="shared" si="10"/>
        <v>268980.87612082914</v>
      </c>
      <c r="R344" s="75" t="str">
        <f>IF($O344&lt;Assumptions!$B$17,"A",IF($O344&lt;Assumptions!$B$18,"B",IF($O344&lt;Assumptions!$B$19,"C",IF($O344&lt;Assumptions!$B$20,"D","E"))))</f>
        <v>B</v>
      </c>
      <c r="S344" s="75">
        <f t="shared" si="11"/>
        <v>0</v>
      </c>
    </row>
    <row r="345" spans="1:19" ht="17.399999999999999" x14ac:dyDescent="0.3">
      <c r="A345" s="39" t="s">
        <v>203</v>
      </c>
      <c r="B345" s="62" t="s">
        <v>53</v>
      </c>
      <c r="C345" s="91" t="s">
        <v>144</v>
      </c>
      <c r="D345" s="91" t="s">
        <v>38</v>
      </c>
      <c r="E345" s="92" t="s">
        <v>43</v>
      </c>
      <c r="F345" s="92" t="s">
        <v>40</v>
      </c>
      <c r="G345" s="93">
        <v>43466</v>
      </c>
      <c r="H345" s="94">
        <v>45839</v>
      </c>
      <c r="I345" s="69">
        <v>9574495.6300000008</v>
      </c>
      <c r="J345" s="70">
        <v>95</v>
      </c>
      <c r="K345" s="71">
        <v>0.224</v>
      </c>
      <c r="L345" s="70">
        <v>0</v>
      </c>
      <c r="M345" s="71">
        <v>0.35</v>
      </c>
      <c r="N345" s="72"/>
      <c r="O345" s="73">
        <f>MIN(1,MAX(0,(1/(1+EXP(-(Assumptions!$B$5 + Assumptions!$B$6*$N345))))*Assumptions!$B$3))</f>
        <v>3.9165722796764356E-2</v>
      </c>
      <c r="P345" s="73">
        <f>VLOOKUP($F345,Assumptions!$A$23:$B$27,2,FALSE)*Assumptions!$B$4</f>
        <v>0.7</v>
      </c>
      <c r="Q345" s="74">
        <f t="shared" si="10"/>
        <v>262494.42923438817</v>
      </c>
      <c r="R345" s="75" t="str">
        <f>IF($O345&lt;Assumptions!$B$17,"A",IF($O345&lt;Assumptions!$B$18,"B",IF($O345&lt;Assumptions!$B$19,"C",IF($O345&lt;Assumptions!$B$20,"D","E"))))</f>
        <v>B</v>
      </c>
      <c r="S345" s="75">
        <f t="shared" si="11"/>
        <v>0</v>
      </c>
    </row>
    <row r="346" spans="1:19" ht="17.399999999999999" x14ac:dyDescent="0.3">
      <c r="A346" s="39" t="s">
        <v>203</v>
      </c>
      <c r="B346" s="62" t="s">
        <v>53</v>
      </c>
      <c r="C346" s="91" t="s">
        <v>144</v>
      </c>
      <c r="D346" s="91" t="s">
        <v>38</v>
      </c>
      <c r="E346" s="92" t="s">
        <v>43</v>
      </c>
      <c r="F346" s="92" t="s">
        <v>40</v>
      </c>
      <c r="G346" s="93">
        <v>43466</v>
      </c>
      <c r="H346" s="94">
        <v>45870</v>
      </c>
      <c r="I346" s="69">
        <v>9363287.5700000003</v>
      </c>
      <c r="J346" s="70">
        <v>0</v>
      </c>
      <c r="K346" s="71">
        <v>1.01</v>
      </c>
      <c r="L346" s="70">
        <v>0</v>
      </c>
      <c r="M346" s="71">
        <v>0.35</v>
      </c>
      <c r="N346" s="72"/>
      <c r="O346" s="73">
        <f>MIN(1,MAX(0,(1/(1+EXP(-(Assumptions!$B$5 + Assumptions!$B$6*$N346))))*Assumptions!$B$3))</f>
        <v>3.9165722796764356E-2</v>
      </c>
      <c r="P346" s="73">
        <f>VLOOKUP($F346,Assumptions!$A$23:$B$27,2,FALSE)*Assumptions!$B$4</f>
        <v>0.7</v>
      </c>
      <c r="Q346" s="74">
        <f t="shared" si="10"/>
        <v>256703.94780310651</v>
      </c>
      <c r="R346" s="75" t="str">
        <f>IF($O346&lt;Assumptions!$B$17,"A",IF($O346&lt;Assumptions!$B$18,"B",IF($O346&lt;Assumptions!$B$19,"C",IF($O346&lt;Assumptions!$B$20,"D","E"))))</f>
        <v>B</v>
      </c>
      <c r="S346" s="75">
        <f t="shared" si="11"/>
        <v>0</v>
      </c>
    </row>
    <row r="347" spans="1:19" ht="17.399999999999999" x14ac:dyDescent="0.3">
      <c r="A347" s="39" t="s">
        <v>203</v>
      </c>
      <c r="B347" s="62" t="s">
        <v>53</v>
      </c>
      <c r="C347" s="91" t="s">
        <v>144</v>
      </c>
      <c r="D347" s="91" t="s">
        <v>38</v>
      </c>
      <c r="E347" s="92" t="s">
        <v>43</v>
      </c>
      <c r="F347" s="92" t="s">
        <v>40</v>
      </c>
      <c r="G347" s="93">
        <v>43466</v>
      </c>
      <c r="H347" s="94">
        <v>45901</v>
      </c>
      <c r="I347" s="69">
        <v>9114310.4199999999</v>
      </c>
      <c r="J347" s="70">
        <v>0</v>
      </c>
      <c r="K347" s="71">
        <v>0.98899999999999999</v>
      </c>
      <c r="L347" s="70">
        <v>0</v>
      </c>
      <c r="M347" s="71">
        <v>0.35</v>
      </c>
      <c r="N347" s="72"/>
      <c r="O347" s="73">
        <f>MIN(1,MAX(0,(1/(1+EXP(-(Assumptions!$B$5 + Assumptions!$B$6*$N347))))*Assumptions!$B$3))</f>
        <v>3.9165722796764356E-2</v>
      </c>
      <c r="P347" s="73">
        <f>VLOOKUP($F347,Assumptions!$A$23:$B$27,2,FALSE)*Assumptions!$B$4</f>
        <v>0.7</v>
      </c>
      <c r="Q347" s="74">
        <f t="shared" si="10"/>
        <v>249877.98877536663</v>
      </c>
      <c r="R347" s="75" t="str">
        <f>IF($O347&lt;Assumptions!$B$17,"A",IF($O347&lt;Assumptions!$B$18,"B",IF($O347&lt;Assumptions!$B$19,"C",IF($O347&lt;Assumptions!$B$20,"D","E"))))</f>
        <v>B</v>
      </c>
      <c r="S347" s="75">
        <f t="shared" si="11"/>
        <v>0</v>
      </c>
    </row>
    <row r="348" spans="1:19" ht="17.399999999999999" x14ac:dyDescent="0.3">
      <c r="A348" s="39" t="s">
        <v>203</v>
      </c>
      <c r="B348" s="62" t="s">
        <v>53</v>
      </c>
      <c r="C348" s="91" t="s">
        <v>144</v>
      </c>
      <c r="D348" s="91" t="s">
        <v>38</v>
      </c>
      <c r="E348" s="92" t="s">
        <v>43</v>
      </c>
      <c r="F348" s="92" t="s">
        <v>40</v>
      </c>
      <c r="G348" s="93">
        <v>43466</v>
      </c>
      <c r="H348" s="94">
        <v>45931</v>
      </c>
      <c r="I348" s="69">
        <v>8868498.0099999998</v>
      </c>
      <c r="J348" s="70">
        <v>0</v>
      </c>
      <c r="K348" s="71">
        <v>1.046</v>
      </c>
      <c r="L348" s="70">
        <v>0</v>
      </c>
      <c r="M348" s="71">
        <v>0.35</v>
      </c>
      <c r="N348" s="72"/>
      <c r="O348" s="73">
        <f>MIN(1,MAX(0,(1/(1+EXP(-(Assumptions!$B$5 + Assumptions!$B$6*$N348))))*Assumptions!$B$3))</f>
        <v>3.9165722796764356E-2</v>
      </c>
      <c r="P348" s="73">
        <f>VLOOKUP($F348,Assumptions!$A$23:$B$27,2,FALSE)*Assumptions!$B$4</f>
        <v>0.7</v>
      </c>
      <c r="Q348" s="74">
        <f t="shared" si="10"/>
        <v>243138.79427832141</v>
      </c>
      <c r="R348" s="75" t="str">
        <f>IF($O348&lt;Assumptions!$B$17,"A",IF($O348&lt;Assumptions!$B$18,"B",IF($O348&lt;Assumptions!$B$19,"C",IF($O348&lt;Assumptions!$B$20,"D","E"))))</f>
        <v>B</v>
      </c>
      <c r="S348" s="75">
        <f t="shared" si="11"/>
        <v>0</v>
      </c>
    </row>
    <row r="349" spans="1:19" ht="17.399999999999999" x14ac:dyDescent="0.3">
      <c r="A349" s="39" t="s">
        <v>203</v>
      </c>
      <c r="B349" s="62" t="s">
        <v>53</v>
      </c>
      <c r="C349" s="91" t="s">
        <v>144</v>
      </c>
      <c r="D349" s="91" t="s">
        <v>38</v>
      </c>
      <c r="E349" s="92" t="s">
        <v>43</v>
      </c>
      <c r="F349" s="92" t="s">
        <v>40</v>
      </c>
      <c r="G349" s="93">
        <v>43466</v>
      </c>
      <c r="H349" s="94">
        <v>45962</v>
      </c>
      <c r="I349" s="69">
        <v>8657679.7699999996</v>
      </c>
      <c r="J349" s="70">
        <v>0</v>
      </c>
      <c r="K349" s="71">
        <v>1.0449999999999999</v>
      </c>
      <c r="L349" s="70">
        <v>0</v>
      </c>
      <c r="M349" s="71">
        <v>0.35</v>
      </c>
      <c r="N349" s="72"/>
      <c r="O349" s="73">
        <f>MIN(1,MAX(0,(1/(1+EXP(-(Assumptions!$B$5 + Assumptions!$B$6*$N349))))*Assumptions!$B$3))</f>
        <v>3.9165722796764356E-2</v>
      </c>
      <c r="P349" s="73">
        <f>VLOOKUP($F349,Assumptions!$A$23:$B$27,2,FALSE)*Assumptions!$B$4</f>
        <v>0.7</v>
      </c>
      <c r="Q349" s="74">
        <f t="shared" si="10"/>
        <v>237359.00015448217</v>
      </c>
      <c r="R349" s="75" t="str">
        <f>IF($O349&lt;Assumptions!$B$17,"A",IF($O349&lt;Assumptions!$B$18,"B",IF($O349&lt;Assumptions!$B$19,"C",IF($O349&lt;Assumptions!$B$20,"D","E"))))</f>
        <v>B</v>
      </c>
      <c r="S349" s="75">
        <f t="shared" si="11"/>
        <v>0</v>
      </c>
    </row>
    <row r="350" spans="1:19" ht="17.399999999999999" x14ac:dyDescent="0.3">
      <c r="A350" s="39" t="s">
        <v>203</v>
      </c>
      <c r="B350" s="62" t="s">
        <v>53</v>
      </c>
      <c r="C350" s="91" t="s">
        <v>144</v>
      </c>
      <c r="D350" s="91" t="s">
        <v>38</v>
      </c>
      <c r="E350" s="92" t="s">
        <v>43</v>
      </c>
      <c r="F350" s="92" t="s">
        <v>40</v>
      </c>
      <c r="G350" s="93">
        <v>43466</v>
      </c>
      <c r="H350" s="94">
        <v>45992</v>
      </c>
      <c r="I350" s="69">
        <v>8446476.8800000008</v>
      </c>
      <c r="J350" s="70">
        <v>0</v>
      </c>
      <c r="K350" s="71">
        <v>1.0169999999999999</v>
      </c>
      <c r="L350" s="70">
        <v>0</v>
      </c>
      <c r="M350" s="71">
        <v>0.35</v>
      </c>
      <c r="N350" s="72"/>
      <c r="O350" s="73">
        <f>MIN(1,MAX(0,(1/(1+EXP(-(Assumptions!$B$5 + Assumptions!$B$6*$N350))))*Assumptions!$B$3))</f>
        <v>3.9165722796764356E-2</v>
      </c>
      <c r="P350" s="73">
        <f>VLOOKUP($F350,Assumptions!$A$23:$B$27,2,FALSE)*Assumptions!$B$4</f>
        <v>0.7</v>
      </c>
      <c r="Q350" s="74">
        <f t="shared" si="10"/>
        <v>231568.66046395135</v>
      </c>
      <c r="R350" s="75" t="str">
        <f>IF($O350&lt;Assumptions!$B$17,"A",IF($O350&lt;Assumptions!$B$18,"B",IF($O350&lt;Assumptions!$B$19,"C",IF($O350&lt;Assumptions!$B$20,"D","E"))))</f>
        <v>B</v>
      </c>
      <c r="S350" s="75">
        <f t="shared" si="11"/>
        <v>0</v>
      </c>
    </row>
    <row r="351" spans="1:19" ht="17.399999999999999" x14ac:dyDescent="0.3">
      <c r="A351" s="39" t="s">
        <v>205</v>
      </c>
      <c r="B351" s="62" t="s">
        <v>84</v>
      </c>
      <c r="C351" s="91" t="s">
        <v>144</v>
      </c>
      <c r="D351" s="91" t="s">
        <v>48</v>
      </c>
      <c r="E351" s="92" t="s">
        <v>46</v>
      </c>
      <c r="F351" s="92" t="s">
        <v>40</v>
      </c>
      <c r="G351" s="93">
        <v>45390</v>
      </c>
      <c r="H351" s="94">
        <v>45658</v>
      </c>
      <c r="I351" s="69">
        <v>16377453.02</v>
      </c>
      <c r="J351" s="70">
        <v>35</v>
      </c>
      <c r="K351" s="71">
        <v>0.69099999999999995</v>
      </c>
      <c r="L351" s="70">
        <v>0</v>
      </c>
      <c r="M351" s="71">
        <v>0.93100000000000005</v>
      </c>
      <c r="N351" s="72"/>
      <c r="O351" s="73">
        <f>MIN(1,MAX(0,(1/(1+EXP(-(Assumptions!$B$5 + Assumptions!$B$6*$N351))))*Assumptions!$B$3))</f>
        <v>3.9165722796764356E-2</v>
      </c>
      <c r="P351" s="73">
        <f>VLOOKUP($F351,Assumptions!$A$23:$B$27,2,FALSE)*Assumptions!$B$4</f>
        <v>0.7</v>
      </c>
      <c r="Q351" s="74">
        <f t="shared" si="10"/>
        <v>449004.34956884582</v>
      </c>
      <c r="R351" s="75" t="str">
        <f>IF($O351&lt;Assumptions!$B$17,"A",IF($O351&lt;Assumptions!$B$18,"B",IF($O351&lt;Assumptions!$B$19,"C",IF($O351&lt;Assumptions!$B$20,"D","E"))))</f>
        <v>B</v>
      </c>
      <c r="S351" s="75">
        <f t="shared" si="11"/>
        <v>0</v>
      </c>
    </row>
    <row r="352" spans="1:19" ht="17.399999999999999" x14ac:dyDescent="0.3">
      <c r="A352" s="39" t="s">
        <v>205</v>
      </c>
      <c r="B352" s="62" t="s">
        <v>84</v>
      </c>
      <c r="C352" s="91" t="s">
        <v>144</v>
      </c>
      <c r="D352" s="91" t="s">
        <v>48</v>
      </c>
      <c r="E352" s="92" t="s">
        <v>46</v>
      </c>
      <c r="F352" s="92" t="s">
        <v>40</v>
      </c>
      <c r="G352" s="93">
        <v>45390</v>
      </c>
      <c r="H352" s="94">
        <v>45689</v>
      </c>
      <c r="I352" s="69">
        <v>16019246.09</v>
      </c>
      <c r="J352" s="70">
        <v>0</v>
      </c>
      <c r="K352" s="71">
        <v>1.042</v>
      </c>
      <c r="L352" s="70">
        <v>0</v>
      </c>
      <c r="M352" s="71">
        <v>0.93100000000000005</v>
      </c>
      <c r="N352" s="72"/>
      <c r="O352" s="73">
        <f>MIN(1,MAX(0,(1/(1+EXP(-(Assumptions!$B$5 + Assumptions!$B$6*$N352))))*Assumptions!$B$3))</f>
        <v>3.9165722796764356E-2</v>
      </c>
      <c r="P352" s="73">
        <f>VLOOKUP($F352,Assumptions!$A$23:$B$27,2,FALSE)*Assumptions!$B$4</f>
        <v>0.7</v>
      </c>
      <c r="Q352" s="74">
        <f t="shared" si="10"/>
        <v>439183.74624186388</v>
      </c>
      <c r="R352" s="75" t="str">
        <f>IF($O352&lt;Assumptions!$B$17,"A",IF($O352&lt;Assumptions!$B$18,"B",IF($O352&lt;Assumptions!$B$19,"C",IF($O352&lt;Assumptions!$B$20,"D","E"))))</f>
        <v>B</v>
      </c>
      <c r="S352" s="75">
        <f t="shared" si="11"/>
        <v>0</v>
      </c>
    </row>
    <row r="353" spans="1:19" ht="17.399999999999999" x14ac:dyDescent="0.3">
      <c r="A353" s="39" t="s">
        <v>205</v>
      </c>
      <c r="B353" s="62" t="s">
        <v>84</v>
      </c>
      <c r="C353" s="91" t="s">
        <v>144</v>
      </c>
      <c r="D353" s="91" t="s">
        <v>48</v>
      </c>
      <c r="E353" s="92" t="s">
        <v>46</v>
      </c>
      <c r="F353" s="92" t="s">
        <v>40</v>
      </c>
      <c r="G353" s="93">
        <v>45390</v>
      </c>
      <c r="H353" s="94">
        <v>45717</v>
      </c>
      <c r="I353" s="69">
        <v>15620963.699999999</v>
      </c>
      <c r="J353" s="70">
        <v>65</v>
      </c>
      <c r="K353" s="71">
        <v>0.86699999999999999</v>
      </c>
      <c r="L353" s="70">
        <v>0</v>
      </c>
      <c r="M353" s="71">
        <v>0.93100000000000005</v>
      </c>
      <c r="N353" s="72"/>
      <c r="O353" s="73">
        <f>MIN(1,MAX(0,(1/(1+EXP(-(Assumptions!$B$5 + Assumptions!$B$6*$N353))))*Assumptions!$B$3))</f>
        <v>3.9165722796764356E-2</v>
      </c>
      <c r="P353" s="73">
        <f>VLOOKUP($F353,Assumptions!$A$23:$B$27,2,FALSE)*Assumptions!$B$4</f>
        <v>0.7</v>
      </c>
      <c r="Q353" s="74">
        <f t="shared" si="10"/>
        <v>428264.43386476289</v>
      </c>
      <c r="R353" s="75" t="str">
        <f>IF($O353&lt;Assumptions!$B$17,"A",IF($O353&lt;Assumptions!$B$18,"B",IF($O353&lt;Assumptions!$B$19,"C",IF($O353&lt;Assumptions!$B$20,"D","E"))))</f>
        <v>B</v>
      </c>
      <c r="S353" s="75">
        <f t="shared" si="11"/>
        <v>0</v>
      </c>
    </row>
    <row r="354" spans="1:19" ht="17.399999999999999" x14ac:dyDescent="0.3">
      <c r="A354" s="39" t="s">
        <v>205</v>
      </c>
      <c r="B354" s="62" t="s">
        <v>84</v>
      </c>
      <c r="C354" s="91" t="s">
        <v>144</v>
      </c>
      <c r="D354" s="91" t="s">
        <v>48</v>
      </c>
      <c r="E354" s="92" t="s">
        <v>46</v>
      </c>
      <c r="F354" s="92" t="s">
        <v>40</v>
      </c>
      <c r="G354" s="93">
        <v>45390</v>
      </c>
      <c r="H354" s="94">
        <v>45748</v>
      </c>
      <c r="I354" s="69">
        <v>15269511.67</v>
      </c>
      <c r="J354" s="70">
        <v>0</v>
      </c>
      <c r="K354" s="71">
        <v>1.0609999999999999</v>
      </c>
      <c r="L354" s="70">
        <v>0</v>
      </c>
      <c r="M354" s="71">
        <v>0.93100000000000005</v>
      </c>
      <c r="N354" s="72"/>
      <c r="O354" s="73">
        <f>MIN(1,MAX(0,(1/(1+EXP(-(Assumptions!$B$5 + Assumptions!$B$6*$N354))))*Assumptions!$B$3))</f>
        <v>3.9165722796764356E-2</v>
      </c>
      <c r="P354" s="73">
        <f>VLOOKUP($F354,Assumptions!$A$23:$B$27,2,FALSE)*Assumptions!$B$4</f>
        <v>0.7</v>
      </c>
      <c r="Q354" s="74">
        <f t="shared" si="10"/>
        <v>418629.02291642484</v>
      </c>
      <c r="R354" s="75" t="str">
        <f>IF($O354&lt;Assumptions!$B$17,"A",IF($O354&lt;Assumptions!$B$18,"B",IF($O354&lt;Assumptions!$B$19,"C",IF($O354&lt;Assumptions!$B$20,"D","E"))))</f>
        <v>B</v>
      </c>
      <c r="S354" s="75">
        <f t="shared" si="11"/>
        <v>0</v>
      </c>
    </row>
    <row r="355" spans="1:19" ht="17.399999999999999" x14ac:dyDescent="0.3">
      <c r="A355" s="39" t="s">
        <v>205</v>
      </c>
      <c r="B355" s="62" t="s">
        <v>84</v>
      </c>
      <c r="C355" s="91" t="s">
        <v>144</v>
      </c>
      <c r="D355" s="91" t="s">
        <v>48</v>
      </c>
      <c r="E355" s="92" t="s">
        <v>46</v>
      </c>
      <c r="F355" s="92" t="s">
        <v>40</v>
      </c>
      <c r="G355" s="93">
        <v>45390</v>
      </c>
      <c r="H355" s="94">
        <v>45778</v>
      </c>
      <c r="I355" s="69">
        <v>14877351.09</v>
      </c>
      <c r="J355" s="70">
        <v>0</v>
      </c>
      <c r="K355" s="71">
        <v>1.1479999999999999</v>
      </c>
      <c r="L355" s="70">
        <v>0</v>
      </c>
      <c r="M355" s="71">
        <v>0.93100000000000005</v>
      </c>
      <c r="N355" s="72"/>
      <c r="O355" s="73">
        <f>MIN(1,MAX(0,(1/(1+EXP(-(Assumptions!$B$5 + Assumptions!$B$6*$N355))))*Assumptions!$B$3))</f>
        <v>3.9165722796764356E-2</v>
      </c>
      <c r="P355" s="73">
        <f>VLOOKUP($F355,Assumptions!$A$23:$B$27,2,FALSE)*Assumptions!$B$4</f>
        <v>0.7</v>
      </c>
      <c r="Q355" s="74">
        <f t="shared" si="10"/>
        <v>407877.546118756</v>
      </c>
      <c r="R355" s="75" t="str">
        <f>IF($O355&lt;Assumptions!$B$17,"A",IF($O355&lt;Assumptions!$B$18,"B",IF($O355&lt;Assumptions!$B$19,"C",IF($O355&lt;Assumptions!$B$20,"D","E"))))</f>
        <v>B</v>
      </c>
      <c r="S355" s="75">
        <f t="shared" si="11"/>
        <v>0</v>
      </c>
    </row>
    <row r="356" spans="1:19" ht="17.399999999999999" x14ac:dyDescent="0.3">
      <c r="A356" s="39" t="s">
        <v>205</v>
      </c>
      <c r="B356" s="62" t="s">
        <v>84</v>
      </c>
      <c r="C356" s="91" t="s">
        <v>144</v>
      </c>
      <c r="D356" s="91" t="s">
        <v>48</v>
      </c>
      <c r="E356" s="92" t="s">
        <v>46</v>
      </c>
      <c r="F356" s="92" t="s">
        <v>40</v>
      </c>
      <c r="G356" s="93">
        <v>45390</v>
      </c>
      <c r="H356" s="94">
        <v>45809</v>
      </c>
      <c r="I356" s="69">
        <v>14470923.82</v>
      </c>
      <c r="J356" s="70">
        <v>0</v>
      </c>
      <c r="K356" s="71">
        <v>1.091</v>
      </c>
      <c r="L356" s="70">
        <v>0</v>
      </c>
      <c r="M356" s="71">
        <v>0.93100000000000005</v>
      </c>
      <c r="N356" s="72"/>
      <c r="O356" s="73">
        <f>MIN(1,MAX(0,(1/(1+EXP(-(Assumptions!$B$5 + Assumptions!$B$6*$N356))))*Assumptions!$B$3))</f>
        <v>3.9165722796764356E-2</v>
      </c>
      <c r="P356" s="73">
        <f>VLOOKUP($F356,Assumptions!$A$23:$B$27,2,FALSE)*Assumptions!$B$4</f>
        <v>0.7</v>
      </c>
      <c r="Q356" s="74">
        <f t="shared" si="10"/>
        <v>396734.93366305006</v>
      </c>
      <c r="R356" s="75" t="str">
        <f>IF($O356&lt;Assumptions!$B$17,"A",IF($O356&lt;Assumptions!$B$18,"B",IF($O356&lt;Assumptions!$B$19,"C",IF($O356&lt;Assumptions!$B$20,"D","E"))))</f>
        <v>B</v>
      </c>
      <c r="S356" s="75">
        <f t="shared" si="11"/>
        <v>0</v>
      </c>
    </row>
    <row r="357" spans="1:19" ht="17.399999999999999" x14ac:dyDescent="0.3">
      <c r="A357" s="39" t="s">
        <v>205</v>
      </c>
      <c r="B357" s="62" t="s">
        <v>84</v>
      </c>
      <c r="C357" s="91" t="s">
        <v>144</v>
      </c>
      <c r="D357" s="91" t="s">
        <v>48</v>
      </c>
      <c r="E357" s="92" t="s">
        <v>46</v>
      </c>
      <c r="F357" s="92" t="s">
        <v>40</v>
      </c>
      <c r="G357" s="93">
        <v>45390</v>
      </c>
      <c r="H357" s="94">
        <v>45839</v>
      </c>
      <c r="I357" s="69">
        <v>14125908.49</v>
      </c>
      <c r="J357" s="70">
        <v>35</v>
      </c>
      <c r="K357" s="71">
        <v>0.66100000000000003</v>
      </c>
      <c r="L357" s="70">
        <v>0</v>
      </c>
      <c r="M357" s="71">
        <v>0.93100000000000005</v>
      </c>
      <c r="N357" s="72"/>
      <c r="O357" s="73">
        <f>MIN(1,MAX(0,(1/(1+EXP(-(Assumptions!$B$5 + Assumptions!$B$6*$N357))))*Assumptions!$B$3))</f>
        <v>3.9165722796764356E-2</v>
      </c>
      <c r="P357" s="73">
        <f>VLOOKUP($F357,Assumptions!$A$23:$B$27,2,FALSE)*Assumptions!$B$4</f>
        <v>0.7</v>
      </c>
      <c r="Q357" s="74">
        <f t="shared" si="10"/>
        <v>387275.99132026004</v>
      </c>
      <c r="R357" s="75" t="str">
        <f>IF($O357&lt;Assumptions!$B$17,"A",IF($O357&lt;Assumptions!$B$18,"B",IF($O357&lt;Assumptions!$B$19,"C",IF($O357&lt;Assumptions!$B$20,"D","E"))))</f>
        <v>B</v>
      </c>
      <c r="S357" s="75">
        <f t="shared" si="11"/>
        <v>0</v>
      </c>
    </row>
    <row r="358" spans="1:19" ht="17.399999999999999" x14ac:dyDescent="0.3">
      <c r="A358" s="39" t="s">
        <v>205</v>
      </c>
      <c r="B358" s="62" t="s">
        <v>84</v>
      </c>
      <c r="C358" s="91" t="s">
        <v>144</v>
      </c>
      <c r="D358" s="91" t="s">
        <v>48</v>
      </c>
      <c r="E358" s="92" t="s">
        <v>46</v>
      </c>
      <c r="F358" s="92" t="s">
        <v>40</v>
      </c>
      <c r="G358" s="93">
        <v>45390</v>
      </c>
      <c r="H358" s="94">
        <v>45870</v>
      </c>
      <c r="I358" s="69">
        <v>13731788.08</v>
      </c>
      <c r="J358" s="70">
        <v>95</v>
      </c>
      <c r="K358" s="71">
        <v>0.42199999999999999</v>
      </c>
      <c r="L358" s="70">
        <v>0</v>
      </c>
      <c r="M358" s="71">
        <v>0.93100000000000005</v>
      </c>
      <c r="N358" s="72"/>
      <c r="O358" s="73">
        <f>MIN(1,MAX(0,(1/(1+EXP(-(Assumptions!$B$5 + Assumptions!$B$6*$N358))))*Assumptions!$B$3))</f>
        <v>3.9165722796764356E-2</v>
      </c>
      <c r="P358" s="73">
        <f>VLOOKUP($F358,Assumptions!$A$23:$B$27,2,FALSE)*Assumptions!$B$4</f>
        <v>0.7</v>
      </c>
      <c r="Q358" s="74">
        <f t="shared" si="10"/>
        <v>376470.7838116351</v>
      </c>
      <c r="R358" s="75" t="str">
        <f>IF($O358&lt;Assumptions!$B$17,"A",IF($O358&lt;Assumptions!$B$18,"B",IF($O358&lt;Assumptions!$B$19,"C",IF($O358&lt;Assumptions!$B$20,"D","E"))))</f>
        <v>B</v>
      </c>
      <c r="S358" s="75">
        <f t="shared" si="11"/>
        <v>0</v>
      </c>
    </row>
    <row r="359" spans="1:19" ht="17.399999999999999" x14ac:dyDescent="0.3">
      <c r="A359" s="39" t="s">
        <v>205</v>
      </c>
      <c r="B359" s="62" t="s">
        <v>84</v>
      </c>
      <c r="C359" s="91" t="s">
        <v>144</v>
      </c>
      <c r="D359" s="91" t="s">
        <v>48</v>
      </c>
      <c r="E359" s="92" t="s">
        <v>46</v>
      </c>
      <c r="F359" s="92" t="s">
        <v>40</v>
      </c>
      <c r="G359" s="93">
        <v>45390</v>
      </c>
      <c r="H359" s="94">
        <v>45901</v>
      </c>
      <c r="I359" s="69">
        <v>13366729.210000001</v>
      </c>
      <c r="J359" s="70">
        <v>0</v>
      </c>
      <c r="K359" s="71">
        <v>1.012</v>
      </c>
      <c r="L359" s="70">
        <v>0</v>
      </c>
      <c r="M359" s="71">
        <v>0.93100000000000005</v>
      </c>
      <c r="N359" s="72"/>
      <c r="O359" s="73">
        <f>MIN(1,MAX(0,(1/(1+EXP(-(Assumptions!$B$5 + Assumptions!$B$6*$N359))))*Assumptions!$B$3))</f>
        <v>3.9165722796764356E-2</v>
      </c>
      <c r="P359" s="73">
        <f>VLOOKUP($F359,Assumptions!$A$23:$B$27,2,FALSE)*Assumptions!$B$4</f>
        <v>0.7</v>
      </c>
      <c r="Q359" s="74">
        <f t="shared" si="10"/>
        <v>366462.32765679108</v>
      </c>
      <c r="R359" s="75" t="str">
        <f>IF($O359&lt;Assumptions!$B$17,"A",IF($O359&lt;Assumptions!$B$18,"B",IF($O359&lt;Assumptions!$B$19,"C",IF($O359&lt;Assumptions!$B$20,"D","E"))))</f>
        <v>B</v>
      </c>
      <c r="S359" s="75">
        <f t="shared" si="11"/>
        <v>0</v>
      </c>
    </row>
    <row r="360" spans="1:19" ht="17.399999999999999" x14ac:dyDescent="0.3">
      <c r="A360" s="39" t="s">
        <v>205</v>
      </c>
      <c r="B360" s="62" t="s">
        <v>84</v>
      </c>
      <c r="C360" s="91" t="s">
        <v>144</v>
      </c>
      <c r="D360" s="91" t="s">
        <v>48</v>
      </c>
      <c r="E360" s="92" t="s">
        <v>46</v>
      </c>
      <c r="F360" s="92" t="s">
        <v>40</v>
      </c>
      <c r="G360" s="93">
        <v>45390</v>
      </c>
      <c r="H360" s="94">
        <v>45931</v>
      </c>
      <c r="I360" s="69">
        <v>13024288.359999999</v>
      </c>
      <c r="J360" s="70">
        <v>95</v>
      </c>
      <c r="K360" s="71">
        <v>0.19900000000000001</v>
      </c>
      <c r="L360" s="70">
        <v>0</v>
      </c>
      <c r="M360" s="71">
        <v>0.93100000000000005</v>
      </c>
      <c r="N360" s="72"/>
      <c r="O360" s="73">
        <f>MIN(1,MAX(0,(1/(1+EXP(-(Assumptions!$B$5 + Assumptions!$B$6*$N360))))*Assumptions!$B$3))</f>
        <v>3.9165722796764356E-2</v>
      </c>
      <c r="P360" s="73">
        <f>VLOOKUP($F360,Assumptions!$A$23:$B$27,2,FALSE)*Assumptions!$B$4</f>
        <v>0.7</v>
      </c>
      <c r="Q360" s="74">
        <f t="shared" si="10"/>
        <v>357073.9672730192</v>
      </c>
      <c r="R360" s="75" t="str">
        <f>IF($O360&lt;Assumptions!$B$17,"A",IF($O360&lt;Assumptions!$B$18,"B",IF($O360&lt;Assumptions!$B$19,"C",IF($O360&lt;Assumptions!$B$20,"D","E"))))</f>
        <v>B</v>
      </c>
      <c r="S360" s="75">
        <f t="shared" si="11"/>
        <v>0</v>
      </c>
    </row>
    <row r="361" spans="1:19" ht="17.399999999999999" x14ac:dyDescent="0.3">
      <c r="A361" s="39" t="s">
        <v>205</v>
      </c>
      <c r="B361" s="62" t="s">
        <v>84</v>
      </c>
      <c r="C361" s="91" t="s">
        <v>144</v>
      </c>
      <c r="D361" s="91" t="s">
        <v>48</v>
      </c>
      <c r="E361" s="92" t="s">
        <v>46</v>
      </c>
      <c r="F361" s="92" t="s">
        <v>40</v>
      </c>
      <c r="G361" s="93">
        <v>45390</v>
      </c>
      <c r="H361" s="94">
        <v>45962</v>
      </c>
      <c r="I361" s="69">
        <v>12749023.93</v>
      </c>
      <c r="J361" s="70">
        <v>0</v>
      </c>
      <c r="K361" s="71">
        <v>1.131</v>
      </c>
      <c r="L361" s="70">
        <v>0</v>
      </c>
      <c r="M361" s="71">
        <v>0.93100000000000005</v>
      </c>
      <c r="N361" s="72"/>
      <c r="O361" s="73">
        <f>MIN(1,MAX(0,(1/(1+EXP(-(Assumptions!$B$5 + Assumptions!$B$6*$N361))))*Assumptions!$B$3))</f>
        <v>3.9165722796764356E-2</v>
      </c>
      <c r="P361" s="73">
        <f>VLOOKUP($F361,Assumptions!$A$23:$B$27,2,FALSE)*Assumptions!$B$4</f>
        <v>0.7</v>
      </c>
      <c r="Q361" s="74">
        <f t="shared" si="10"/>
        <v>349527.3160201867</v>
      </c>
      <c r="R361" s="75" t="str">
        <f>IF($O361&lt;Assumptions!$B$17,"A",IF($O361&lt;Assumptions!$B$18,"B",IF($O361&lt;Assumptions!$B$19,"C",IF($O361&lt;Assumptions!$B$20,"D","E"))))</f>
        <v>B</v>
      </c>
      <c r="S361" s="75">
        <f t="shared" si="11"/>
        <v>0</v>
      </c>
    </row>
    <row r="362" spans="1:19" ht="17.399999999999999" x14ac:dyDescent="0.3">
      <c r="A362" s="39" t="s">
        <v>205</v>
      </c>
      <c r="B362" s="62" t="s">
        <v>84</v>
      </c>
      <c r="C362" s="91" t="s">
        <v>144</v>
      </c>
      <c r="D362" s="91" t="s">
        <v>48</v>
      </c>
      <c r="E362" s="92" t="s">
        <v>46</v>
      </c>
      <c r="F362" s="92" t="s">
        <v>40</v>
      </c>
      <c r="G362" s="93">
        <v>45390</v>
      </c>
      <c r="H362" s="94">
        <v>45992</v>
      </c>
      <c r="I362" s="69">
        <v>12468584.43</v>
      </c>
      <c r="J362" s="70">
        <v>35</v>
      </c>
      <c r="K362" s="71">
        <v>0.76500000000000001</v>
      </c>
      <c r="L362" s="70">
        <v>0</v>
      </c>
      <c r="M362" s="71">
        <v>0.93100000000000005</v>
      </c>
      <c r="N362" s="72"/>
      <c r="O362" s="73">
        <f>MIN(1,MAX(0,(1/(1+EXP(-(Assumptions!$B$5 + Assumptions!$B$6*$N362))))*Assumptions!$B$3))</f>
        <v>3.9165722796764356E-2</v>
      </c>
      <c r="P362" s="73">
        <f>VLOOKUP($F362,Assumptions!$A$23:$B$27,2,FALSE)*Assumptions!$B$4</f>
        <v>0.7</v>
      </c>
      <c r="Q362" s="74">
        <f t="shared" si="10"/>
        <v>341838.78501740244</v>
      </c>
      <c r="R362" s="75" t="str">
        <f>IF($O362&lt;Assumptions!$B$17,"A",IF($O362&lt;Assumptions!$B$18,"B",IF($O362&lt;Assumptions!$B$19,"C",IF($O362&lt;Assumptions!$B$20,"D","E"))))</f>
        <v>B</v>
      </c>
      <c r="S362" s="75">
        <f t="shared" si="11"/>
        <v>0</v>
      </c>
    </row>
    <row r="363" spans="1:19" ht="17.399999999999999" x14ac:dyDescent="0.3">
      <c r="A363" s="39" t="s">
        <v>207</v>
      </c>
      <c r="B363" s="62" t="s">
        <v>33</v>
      </c>
      <c r="C363" s="91" t="s">
        <v>22</v>
      </c>
      <c r="D363" s="91" t="s">
        <v>30</v>
      </c>
      <c r="E363" s="92" t="s">
        <v>23</v>
      </c>
      <c r="F363" s="92" t="s">
        <v>24</v>
      </c>
      <c r="G363" s="93">
        <v>44383</v>
      </c>
      <c r="H363" s="94">
        <v>45658</v>
      </c>
      <c r="I363" s="69">
        <v>6634834.8600000003</v>
      </c>
      <c r="J363" s="70">
        <v>0</v>
      </c>
      <c r="K363" s="71">
        <v>0.97</v>
      </c>
      <c r="L363" s="70">
        <v>0</v>
      </c>
      <c r="M363" s="71">
        <v>0.35</v>
      </c>
      <c r="N363" s="72"/>
      <c r="O363" s="73">
        <f>MIN(1,MAX(0,(1/(1+EXP(-(Assumptions!$B$5 + Assumptions!$B$6*$N363))))*Assumptions!$B$3))</f>
        <v>3.9165722796764356E-2</v>
      </c>
      <c r="P363" s="73">
        <f>VLOOKUP($F363,Assumptions!$A$23:$B$27,2,FALSE)*Assumptions!$B$4</f>
        <v>0.2</v>
      </c>
      <c r="Q363" s="74">
        <f t="shared" si="10"/>
        <v>51971.620585813769</v>
      </c>
      <c r="R363" s="75" t="str">
        <f>IF($O363&lt;Assumptions!$B$17,"A",IF($O363&lt;Assumptions!$B$18,"B",IF($O363&lt;Assumptions!$B$19,"C",IF($O363&lt;Assumptions!$B$20,"D","E"))))</f>
        <v>B</v>
      </c>
      <c r="S363" s="75">
        <f t="shared" si="11"/>
        <v>0</v>
      </c>
    </row>
    <row r="364" spans="1:19" ht="17.399999999999999" x14ac:dyDescent="0.3">
      <c r="A364" s="39" t="s">
        <v>207</v>
      </c>
      <c r="B364" s="62" t="s">
        <v>33</v>
      </c>
      <c r="C364" s="91" t="s">
        <v>22</v>
      </c>
      <c r="D364" s="91" t="s">
        <v>30</v>
      </c>
      <c r="E364" s="92" t="s">
        <v>23</v>
      </c>
      <c r="F364" s="92" t="s">
        <v>24</v>
      </c>
      <c r="G364" s="93">
        <v>44383</v>
      </c>
      <c r="H364" s="94">
        <v>45689</v>
      </c>
      <c r="I364" s="69">
        <v>6500680.29</v>
      </c>
      <c r="J364" s="70">
        <v>0</v>
      </c>
      <c r="K364" s="71">
        <v>0.998</v>
      </c>
      <c r="L364" s="70">
        <v>0</v>
      </c>
      <c r="M364" s="71">
        <v>0.35</v>
      </c>
      <c r="N364" s="72"/>
      <c r="O364" s="73">
        <f>MIN(1,MAX(0,(1/(1+EXP(-(Assumptions!$B$5 + Assumptions!$B$6*$N364))))*Assumptions!$B$3))</f>
        <v>3.9165722796764356E-2</v>
      </c>
      <c r="P364" s="73">
        <f>VLOOKUP($F364,Assumptions!$A$23:$B$27,2,FALSE)*Assumptions!$B$4</f>
        <v>0.2</v>
      </c>
      <c r="Q364" s="74">
        <f t="shared" si="10"/>
        <v>50920.768445705944</v>
      </c>
      <c r="R364" s="75" t="str">
        <f>IF($O364&lt;Assumptions!$B$17,"A",IF($O364&lt;Assumptions!$B$18,"B",IF($O364&lt;Assumptions!$B$19,"C",IF($O364&lt;Assumptions!$B$20,"D","E"))))</f>
        <v>B</v>
      </c>
      <c r="S364" s="75">
        <f t="shared" si="11"/>
        <v>0</v>
      </c>
    </row>
    <row r="365" spans="1:19" ht="17.399999999999999" x14ac:dyDescent="0.3">
      <c r="A365" s="39" t="s">
        <v>207</v>
      </c>
      <c r="B365" s="62" t="s">
        <v>33</v>
      </c>
      <c r="C365" s="91" t="s">
        <v>22</v>
      </c>
      <c r="D365" s="91" t="s">
        <v>30</v>
      </c>
      <c r="E365" s="92" t="s">
        <v>23</v>
      </c>
      <c r="F365" s="92" t="s">
        <v>24</v>
      </c>
      <c r="G365" s="93">
        <v>44383</v>
      </c>
      <c r="H365" s="94">
        <v>45717</v>
      </c>
      <c r="I365" s="69">
        <v>6385919.1600000001</v>
      </c>
      <c r="J365" s="70">
        <v>0</v>
      </c>
      <c r="K365" s="71">
        <v>0.98899999999999999</v>
      </c>
      <c r="L365" s="70">
        <v>0</v>
      </c>
      <c r="M365" s="71">
        <v>0.35</v>
      </c>
      <c r="N365" s="72"/>
      <c r="O365" s="73">
        <f>MIN(1,MAX(0,(1/(1+EXP(-(Assumptions!$B$5 + Assumptions!$B$6*$N365))))*Assumptions!$B$3))</f>
        <v>3.9165722796764356E-2</v>
      </c>
      <c r="P365" s="73">
        <f>VLOOKUP($F365,Assumptions!$A$23:$B$27,2,FALSE)*Assumptions!$B$4</f>
        <v>0.2</v>
      </c>
      <c r="Q365" s="74">
        <f t="shared" si="10"/>
        <v>50021.827924621262</v>
      </c>
      <c r="R365" s="75" t="str">
        <f>IF($O365&lt;Assumptions!$B$17,"A",IF($O365&lt;Assumptions!$B$18,"B",IF($O365&lt;Assumptions!$B$19,"C",IF($O365&lt;Assumptions!$B$20,"D","E"))))</f>
        <v>B</v>
      </c>
      <c r="S365" s="75">
        <f t="shared" si="11"/>
        <v>0</v>
      </c>
    </row>
    <row r="366" spans="1:19" ht="17.399999999999999" x14ac:dyDescent="0.3">
      <c r="A366" s="39" t="s">
        <v>207</v>
      </c>
      <c r="B366" s="62" t="s">
        <v>33</v>
      </c>
      <c r="C366" s="91" t="s">
        <v>22</v>
      </c>
      <c r="D366" s="91" t="s">
        <v>30</v>
      </c>
      <c r="E366" s="92" t="s">
        <v>23</v>
      </c>
      <c r="F366" s="92" t="s">
        <v>24</v>
      </c>
      <c r="G366" s="93">
        <v>44383</v>
      </c>
      <c r="H366" s="94">
        <v>45748</v>
      </c>
      <c r="I366" s="69">
        <v>6258322.3300000001</v>
      </c>
      <c r="J366" s="70">
        <v>0</v>
      </c>
      <c r="K366" s="71">
        <v>1</v>
      </c>
      <c r="L366" s="70">
        <v>0</v>
      </c>
      <c r="M366" s="71">
        <v>0.35</v>
      </c>
      <c r="N366" s="72"/>
      <c r="O366" s="73">
        <f>MIN(1,MAX(0,(1/(1+EXP(-(Assumptions!$B$5 + Assumptions!$B$6*$N366))))*Assumptions!$B$3))</f>
        <v>3.9165722796764356E-2</v>
      </c>
      <c r="P366" s="73">
        <f>VLOOKUP($F366,Assumptions!$A$23:$B$27,2,FALSE)*Assumptions!$B$4</f>
        <v>0.2</v>
      </c>
      <c r="Q366" s="74">
        <f t="shared" si="10"/>
        <v>49022.343509916085</v>
      </c>
      <c r="R366" s="75" t="str">
        <f>IF($O366&lt;Assumptions!$B$17,"A",IF($O366&lt;Assumptions!$B$18,"B",IF($O366&lt;Assumptions!$B$19,"C",IF($O366&lt;Assumptions!$B$20,"D","E"))))</f>
        <v>B</v>
      </c>
      <c r="S366" s="75">
        <f t="shared" si="11"/>
        <v>0</v>
      </c>
    </row>
    <row r="367" spans="1:19" ht="17.399999999999999" x14ac:dyDescent="0.3">
      <c r="A367" s="39" t="s">
        <v>207</v>
      </c>
      <c r="B367" s="62" t="s">
        <v>33</v>
      </c>
      <c r="C367" s="91" t="s">
        <v>22</v>
      </c>
      <c r="D367" s="91" t="s">
        <v>30</v>
      </c>
      <c r="E367" s="92" t="s">
        <v>23</v>
      </c>
      <c r="F367" s="92" t="s">
        <v>24</v>
      </c>
      <c r="G367" s="93">
        <v>44383</v>
      </c>
      <c r="H367" s="94">
        <v>45778</v>
      </c>
      <c r="I367" s="69">
        <v>6162484.96</v>
      </c>
      <c r="J367" s="70">
        <v>0</v>
      </c>
      <c r="K367" s="71">
        <v>0.999</v>
      </c>
      <c r="L367" s="70">
        <v>0</v>
      </c>
      <c r="M367" s="71">
        <v>0.35</v>
      </c>
      <c r="N367" s="72"/>
      <c r="O367" s="73">
        <f>MIN(1,MAX(0,(1/(1+EXP(-(Assumptions!$B$5 + Assumptions!$B$6*$N367))))*Assumptions!$B$3))</f>
        <v>3.9165722796764356E-2</v>
      </c>
      <c r="P367" s="73">
        <f>VLOOKUP($F367,Assumptions!$A$23:$B$27,2,FALSE)*Assumptions!$B$4</f>
        <v>0.2</v>
      </c>
      <c r="Q367" s="74">
        <f t="shared" si="10"/>
        <v>48271.635536517897</v>
      </c>
      <c r="R367" s="75" t="str">
        <f>IF($O367&lt;Assumptions!$B$17,"A",IF($O367&lt;Assumptions!$B$18,"B",IF($O367&lt;Assumptions!$B$19,"C",IF($O367&lt;Assumptions!$B$20,"D","E"))))</f>
        <v>B</v>
      </c>
      <c r="S367" s="75">
        <f t="shared" si="11"/>
        <v>0</v>
      </c>
    </row>
    <row r="368" spans="1:19" ht="17.399999999999999" x14ac:dyDescent="0.3">
      <c r="A368" s="39" t="s">
        <v>207</v>
      </c>
      <c r="B368" s="62" t="s">
        <v>33</v>
      </c>
      <c r="C368" s="91" t="s">
        <v>22</v>
      </c>
      <c r="D368" s="91" t="s">
        <v>30</v>
      </c>
      <c r="E368" s="92" t="s">
        <v>23</v>
      </c>
      <c r="F368" s="92" t="s">
        <v>24</v>
      </c>
      <c r="G368" s="93">
        <v>44383</v>
      </c>
      <c r="H368" s="94">
        <v>45809</v>
      </c>
      <c r="I368" s="69">
        <v>6064920.1399999997</v>
      </c>
      <c r="J368" s="70">
        <v>0</v>
      </c>
      <c r="K368" s="71">
        <v>1.008</v>
      </c>
      <c r="L368" s="70">
        <v>0</v>
      </c>
      <c r="M368" s="71">
        <v>0.35</v>
      </c>
      <c r="N368" s="72"/>
      <c r="O368" s="73">
        <f>MIN(1,MAX(0,(1/(1+EXP(-(Assumptions!$B$5 + Assumptions!$B$6*$N368))))*Assumptions!$B$3))</f>
        <v>3.9165722796764356E-2</v>
      </c>
      <c r="P368" s="73">
        <f>VLOOKUP($F368,Assumptions!$A$23:$B$27,2,FALSE)*Assumptions!$B$4</f>
        <v>0.2</v>
      </c>
      <c r="Q368" s="74">
        <f t="shared" si="10"/>
        <v>47507.396197550654</v>
      </c>
      <c r="R368" s="75" t="str">
        <f>IF($O368&lt;Assumptions!$B$17,"A",IF($O368&lt;Assumptions!$B$18,"B",IF($O368&lt;Assumptions!$B$19,"C",IF($O368&lt;Assumptions!$B$20,"D","E"))))</f>
        <v>B</v>
      </c>
      <c r="S368" s="75">
        <f t="shared" si="11"/>
        <v>0</v>
      </c>
    </row>
    <row r="369" spans="1:19" ht="17.399999999999999" x14ac:dyDescent="0.3">
      <c r="A369" s="39" t="s">
        <v>207</v>
      </c>
      <c r="B369" s="62" t="s">
        <v>33</v>
      </c>
      <c r="C369" s="91" t="s">
        <v>22</v>
      </c>
      <c r="D369" s="91" t="s">
        <v>30</v>
      </c>
      <c r="E369" s="92" t="s">
        <v>23</v>
      </c>
      <c r="F369" s="92" t="s">
        <v>24</v>
      </c>
      <c r="G369" s="93">
        <v>44383</v>
      </c>
      <c r="H369" s="94">
        <v>45839</v>
      </c>
      <c r="I369" s="69">
        <v>5941126.1100000003</v>
      </c>
      <c r="J369" s="70">
        <v>0</v>
      </c>
      <c r="K369" s="71">
        <v>0.95</v>
      </c>
      <c r="L369" s="70">
        <v>0</v>
      </c>
      <c r="M369" s="71">
        <v>0.35</v>
      </c>
      <c r="N369" s="72"/>
      <c r="O369" s="73">
        <f>MIN(1,MAX(0,(1/(1+EXP(-(Assumptions!$B$5 + Assumptions!$B$6*$N369))))*Assumptions!$B$3))</f>
        <v>3.9165722796764356E-2</v>
      </c>
      <c r="P369" s="73">
        <f>VLOOKUP($F369,Assumptions!$A$23:$B$27,2,FALSE)*Assumptions!$B$4</f>
        <v>0.2</v>
      </c>
      <c r="Q369" s="74">
        <f t="shared" si="10"/>
        <v>46537.699664975793</v>
      </c>
      <c r="R369" s="75" t="str">
        <f>IF($O369&lt;Assumptions!$B$17,"A",IF($O369&lt;Assumptions!$B$18,"B",IF($O369&lt;Assumptions!$B$19,"C",IF($O369&lt;Assumptions!$B$20,"D","E"))))</f>
        <v>B</v>
      </c>
      <c r="S369" s="75">
        <f t="shared" si="11"/>
        <v>0</v>
      </c>
    </row>
    <row r="370" spans="1:19" ht="17.399999999999999" x14ac:dyDescent="0.3">
      <c r="A370" s="39" t="s">
        <v>207</v>
      </c>
      <c r="B370" s="62" t="s">
        <v>33</v>
      </c>
      <c r="C370" s="91" t="s">
        <v>22</v>
      </c>
      <c r="D370" s="91" t="s">
        <v>30</v>
      </c>
      <c r="E370" s="92" t="s">
        <v>23</v>
      </c>
      <c r="F370" s="92" t="s">
        <v>24</v>
      </c>
      <c r="G370" s="93">
        <v>44383</v>
      </c>
      <c r="H370" s="94">
        <v>45870</v>
      </c>
      <c r="I370" s="69">
        <v>5845813.0800000001</v>
      </c>
      <c r="J370" s="70">
        <v>0</v>
      </c>
      <c r="K370" s="71">
        <v>1.0609999999999999</v>
      </c>
      <c r="L370" s="70">
        <v>0</v>
      </c>
      <c r="M370" s="71">
        <v>0.35</v>
      </c>
      <c r="N370" s="72"/>
      <c r="O370" s="73">
        <f>MIN(1,MAX(0,(1/(1+EXP(-(Assumptions!$B$5 + Assumptions!$B$6*$N370))))*Assumptions!$B$3))</f>
        <v>3.9165722796764356E-2</v>
      </c>
      <c r="P370" s="73">
        <f>VLOOKUP($F370,Assumptions!$A$23:$B$27,2,FALSE)*Assumptions!$B$4</f>
        <v>0.2</v>
      </c>
      <c r="Q370" s="74">
        <f t="shared" si="10"/>
        <v>45791.098922595855</v>
      </c>
      <c r="R370" s="75" t="str">
        <f>IF($O370&lt;Assumptions!$B$17,"A",IF($O370&lt;Assumptions!$B$18,"B",IF($O370&lt;Assumptions!$B$19,"C",IF($O370&lt;Assumptions!$B$20,"D","E"))))</f>
        <v>B</v>
      </c>
      <c r="S370" s="75">
        <f t="shared" si="11"/>
        <v>0</v>
      </c>
    </row>
    <row r="371" spans="1:19" ht="17.399999999999999" x14ac:dyDescent="0.3">
      <c r="A371" s="39" t="s">
        <v>207</v>
      </c>
      <c r="B371" s="62" t="s">
        <v>33</v>
      </c>
      <c r="C371" s="91" t="s">
        <v>22</v>
      </c>
      <c r="D371" s="91" t="s">
        <v>30</v>
      </c>
      <c r="E371" s="92" t="s">
        <v>23</v>
      </c>
      <c r="F371" s="92" t="s">
        <v>24</v>
      </c>
      <c r="G371" s="93">
        <v>44383</v>
      </c>
      <c r="H371" s="94">
        <v>45901</v>
      </c>
      <c r="I371" s="69">
        <v>5750740.3300000001</v>
      </c>
      <c r="J371" s="70">
        <v>0</v>
      </c>
      <c r="K371" s="71">
        <v>1.026</v>
      </c>
      <c r="L371" s="70">
        <v>0</v>
      </c>
      <c r="M371" s="71">
        <v>0.35</v>
      </c>
      <c r="N371" s="72"/>
      <c r="O371" s="73">
        <f>MIN(1,MAX(0,(1/(1+EXP(-(Assumptions!$B$5 + Assumptions!$B$6*$N371))))*Assumptions!$B$3))</f>
        <v>3.9165722796764356E-2</v>
      </c>
      <c r="P371" s="73">
        <f>VLOOKUP($F371,Assumptions!$A$23:$B$27,2,FALSE)*Assumptions!$B$4</f>
        <v>0.2</v>
      </c>
      <c r="Q371" s="74">
        <f t="shared" si="10"/>
        <v>45046.380328190637</v>
      </c>
      <c r="R371" s="75" t="str">
        <f>IF($O371&lt;Assumptions!$B$17,"A",IF($O371&lt;Assumptions!$B$18,"B",IF($O371&lt;Assumptions!$B$19,"C",IF($O371&lt;Assumptions!$B$20,"D","E"))))</f>
        <v>B</v>
      </c>
      <c r="S371" s="75">
        <f t="shared" si="11"/>
        <v>0</v>
      </c>
    </row>
    <row r="372" spans="1:19" ht="17.399999999999999" x14ac:dyDescent="0.3">
      <c r="A372" s="39" t="s">
        <v>207</v>
      </c>
      <c r="B372" s="62" t="s">
        <v>33</v>
      </c>
      <c r="C372" s="91" t="s">
        <v>22</v>
      </c>
      <c r="D372" s="91" t="s">
        <v>30</v>
      </c>
      <c r="E372" s="92" t="s">
        <v>23</v>
      </c>
      <c r="F372" s="92" t="s">
        <v>24</v>
      </c>
      <c r="G372" s="93">
        <v>44383</v>
      </c>
      <c r="H372" s="94">
        <v>45931</v>
      </c>
      <c r="I372" s="69">
        <v>5666748.5099999998</v>
      </c>
      <c r="J372" s="70">
        <v>35</v>
      </c>
      <c r="K372" s="71">
        <v>0.42099999999999999</v>
      </c>
      <c r="L372" s="70">
        <v>0</v>
      </c>
      <c r="M372" s="71">
        <v>0.35</v>
      </c>
      <c r="N372" s="72"/>
      <c r="O372" s="73">
        <f>MIN(1,MAX(0,(1/(1+EXP(-(Assumptions!$B$5 + Assumptions!$B$6*$N372))))*Assumptions!$B$3))</f>
        <v>3.9165722796764356E-2</v>
      </c>
      <c r="P372" s="73">
        <f>VLOOKUP($F372,Assumptions!$A$23:$B$27,2,FALSE)*Assumptions!$B$4</f>
        <v>0.2</v>
      </c>
      <c r="Q372" s="74">
        <f t="shared" si="10"/>
        <v>44388.460260327491</v>
      </c>
      <c r="R372" s="75" t="str">
        <f>IF($O372&lt;Assumptions!$B$17,"A",IF($O372&lt;Assumptions!$B$18,"B",IF($O372&lt;Assumptions!$B$19,"C",IF($O372&lt;Assumptions!$B$20,"D","E"))))</f>
        <v>B</v>
      </c>
      <c r="S372" s="75">
        <f t="shared" si="11"/>
        <v>0</v>
      </c>
    </row>
    <row r="373" spans="1:19" ht="17.399999999999999" x14ac:dyDescent="0.3">
      <c r="A373" s="39" t="s">
        <v>207</v>
      </c>
      <c r="B373" s="62" t="s">
        <v>33</v>
      </c>
      <c r="C373" s="91" t="s">
        <v>22</v>
      </c>
      <c r="D373" s="91" t="s">
        <v>30</v>
      </c>
      <c r="E373" s="92" t="s">
        <v>23</v>
      </c>
      <c r="F373" s="92" t="s">
        <v>24</v>
      </c>
      <c r="G373" s="93">
        <v>44383</v>
      </c>
      <c r="H373" s="94">
        <v>45962</v>
      </c>
      <c r="I373" s="69">
        <v>5587089.4400000004</v>
      </c>
      <c r="J373" s="70">
        <v>0</v>
      </c>
      <c r="K373" s="71">
        <v>1.0309999999999999</v>
      </c>
      <c r="L373" s="70">
        <v>0</v>
      </c>
      <c r="M373" s="71">
        <v>0.35</v>
      </c>
      <c r="N373" s="72"/>
      <c r="O373" s="73">
        <f>MIN(1,MAX(0,(1/(1+EXP(-(Assumptions!$B$5 + Assumptions!$B$6*$N373))))*Assumptions!$B$3))</f>
        <v>3.9165722796764356E-2</v>
      </c>
      <c r="P373" s="73">
        <f>VLOOKUP($F373,Assumptions!$A$23:$B$27,2,FALSE)*Assumptions!$B$4</f>
        <v>0.2</v>
      </c>
      <c r="Q373" s="74">
        <f t="shared" si="10"/>
        <v>43764.479249553886</v>
      </c>
      <c r="R373" s="75" t="str">
        <f>IF($O373&lt;Assumptions!$B$17,"A",IF($O373&lt;Assumptions!$B$18,"B",IF($O373&lt;Assumptions!$B$19,"C",IF($O373&lt;Assumptions!$B$20,"D","E"))))</f>
        <v>B</v>
      </c>
      <c r="S373" s="75">
        <f t="shared" si="11"/>
        <v>0</v>
      </c>
    </row>
    <row r="374" spans="1:19" ht="17.399999999999999" x14ac:dyDescent="0.3">
      <c r="A374" s="39" t="s">
        <v>207</v>
      </c>
      <c r="B374" s="62" t="s">
        <v>33</v>
      </c>
      <c r="C374" s="91" t="s">
        <v>22</v>
      </c>
      <c r="D374" s="91" t="s">
        <v>30</v>
      </c>
      <c r="E374" s="92" t="s">
        <v>23</v>
      </c>
      <c r="F374" s="92" t="s">
        <v>24</v>
      </c>
      <c r="G374" s="93">
        <v>44383</v>
      </c>
      <c r="H374" s="94">
        <v>45992</v>
      </c>
      <c r="I374" s="69">
        <v>5484336.3600000003</v>
      </c>
      <c r="J374" s="70">
        <v>0</v>
      </c>
      <c r="K374" s="71">
        <v>1.071</v>
      </c>
      <c r="L374" s="70">
        <v>0</v>
      </c>
      <c r="M374" s="71">
        <v>0.35</v>
      </c>
      <c r="N374" s="72"/>
      <c r="O374" s="73">
        <f>MIN(1,MAX(0,(1/(1+EXP(-(Assumptions!$B$5 + Assumptions!$B$6*$N374))))*Assumptions!$B$3))</f>
        <v>3.9165722796764356E-2</v>
      </c>
      <c r="P374" s="73">
        <f>VLOOKUP($F374,Assumptions!$A$23:$B$27,2,FALSE)*Assumptions!$B$4</f>
        <v>0.2</v>
      </c>
      <c r="Q374" s="74">
        <f t="shared" si="10"/>
        <v>42959.599519995136</v>
      </c>
      <c r="R374" s="75" t="str">
        <f>IF($O374&lt;Assumptions!$B$17,"A",IF($O374&lt;Assumptions!$B$18,"B",IF($O374&lt;Assumptions!$B$19,"C",IF($O374&lt;Assumptions!$B$20,"D","E"))))</f>
        <v>B</v>
      </c>
      <c r="S374" s="75">
        <f t="shared" si="11"/>
        <v>0</v>
      </c>
    </row>
    <row r="375" spans="1:19" ht="17.399999999999999" x14ac:dyDescent="0.3">
      <c r="A375" s="39" t="s">
        <v>209</v>
      </c>
      <c r="B375" s="62" t="s">
        <v>71</v>
      </c>
      <c r="C375" s="91" t="s">
        <v>135</v>
      </c>
      <c r="D375" s="91" t="s">
        <v>30</v>
      </c>
      <c r="E375" s="92" t="s">
        <v>31</v>
      </c>
      <c r="F375" s="92" t="s">
        <v>28</v>
      </c>
      <c r="G375" s="93">
        <v>44358</v>
      </c>
      <c r="H375" s="94">
        <v>45658</v>
      </c>
      <c r="I375" s="69">
        <v>2742524.16</v>
      </c>
      <c r="J375" s="70">
        <v>0</v>
      </c>
      <c r="K375" s="71">
        <v>1.0629999999999999</v>
      </c>
      <c r="L375" s="70">
        <v>0</v>
      </c>
      <c r="M375" s="71">
        <v>0.82799999999999996</v>
      </c>
      <c r="N375" s="72"/>
      <c r="O375" s="73">
        <f>MIN(1,MAX(0,(1/(1+EXP(-(Assumptions!$B$5 + Assumptions!$B$6*$N375))))*Assumptions!$B$3))</f>
        <v>3.9165722796764356E-2</v>
      </c>
      <c r="P375" s="73">
        <f>VLOOKUP($F375,Assumptions!$A$23:$B$27,2,FALSE)*Assumptions!$B$4</f>
        <v>0.35</v>
      </c>
      <c r="Q375" s="74">
        <f t="shared" si="10"/>
        <v>37594.529354896156</v>
      </c>
      <c r="R375" s="75" t="str">
        <f>IF($O375&lt;Assumptions!$B$17,"A",IF($O375&lt;Assumptions!$B$18,"B",IF($O375&lt;Assumptions!$B$19,"C",IF($O375&lt;Assumptions!$B$20,"D","E"))))</f>
        <v>B</v>
      </c>
      <c r="S375" s="75">
        <f t="shared" si="11"/>
        <v>0</v>
      </c>
    </row>
    <row r="376" spans="1:19" ht="17.399999999999999" x14ac:dyDescent="0.3">
      <c r="A376" s="39" t="s">
        <v>209</v>
      </c>
      <c r="B376" s="62" t="s">
        <v>71</v>
      </c>
      <c r="C376" s="91" t="s">
        <v>135</v>
      </c>
      <c r="D376" s="91" t="s">
        <v>30</v>
      </c>
      <c r="E376" s="92" t="s">
        <v>31</v>
      </c>
      <c r="F376" s="92" t="s">
        <v>28</v>
      </c>
      <c r="G376" s="93">
        <v>44358</v>
      </c>
      <c r="H376" s="94">
        <v>45689</v>
      </c>
      <c r="I376" s="69">
        <v>2664188.66</v>
      </c>
      <c r="J376" s="70">
        <v>0</v>
      </c>
      <c r="K376" s="71">
        <v>1.1200000000000001</v>
      </c>
      <c r="L376" s="70">
        <v>0</v>
      </c>
      <c r="M376" s="71">
        <v>0.82799999999999996</v>
      </c>
      <c r="N376" s="72"/>
      <c r="O376" s="73">
        <f>MIN(1,MAX(0,(1/(1+EXP(-(Assumptions!$B$5 + Assumptions!$B$6*$N376))))*Assumptions!$B$3))</f>
        <v>3.9165722796764356E-2</v>
      </c>
      <c r="P376" s="73">
        <f>VLOOKUP($F376,Assumptions!$A$23:$B$27,2,FALSE)*Assumptions!$B$4</f>
        <v>0.35</v>
      </c>
      <c r="Q376" s="74">
        <f t="shared" si="10"/>
        <v>36520.706087545077</v>
      </c>
      <c r="R376" s="75" t="str">
        <f>IF($O376&lt;Assumptions!$B$17,"A",IF($O376&lt;Assumptions!$B$18,"B",IF($O376&lt;Assumptions!$B$19,"C",IF($O376&lt;Assumptions!$B$20,"D","E"))))</f>
        <v>B</v>
      </c>
      <c r="S376" s="75">
        <f t="shared" si="11"/>
        <v>0</v>
      </c>
    </row>
    <row r="377" spans="1:19" ht="17.399999999999999" x14ac:dyDescent="0.3">
      <c r="A377" s="39" t="s">
        <v>209</v>
      </c>
      <c r="B377" s="62" t="s">
        <v>71</v>
      </c>
      <c r="C377" s="91" t="s">
        <v>135</v>
      </c>
      <c r="D377" s="91" t="s">
        <v>30</v>
      </c>
      <c r="E377" s="92" t="s">
        <v>31</v>
      </c>
      <c r="F377" s="92" t="s">
        <v>28</v>
      </c>
      <c r="G377" s="93">
        <v>44358</v>
      </c>
      <c r="H377" s="94">
        <v>45717</v>
      </c>
      <c r="I377" s="69">
        <v>2590388.02</v>
      </c>
      <c r="J377" s="70">
        <v>15</v>
      </c>
      <c r="K377" s="71">
        <v>1.081</v>
      </c>
      <c r="L377" s="70">
        <v>0</v>
      </c>
      <c r="M377" s="71">
        <v>0.82799999999999996</v>
      </c>
      <c r="N377" s="72"/>
      <c r="O377" s="73">
        <f>MIN(1,MAX(0,(1/(1+EXP(-(Assumptions!$B$5 + Assumptions!$B$6*$N377))))*Assumptions!$B$3))</f>
        <v>3.9165722796764356E-2</v>
      </c>
      <c r="P377" s="73">
        <f>VLOOKUP($F377,Assumptions!$A$23:$B$27,2,FALSE)*Assumptions!$B$4</f>
        <v>0.35</v>
      </c>
      <c r="Q377" s="74">
        <f t="shared" si="10"/>
        <v>35509.046694582743</v>
      </c>
      <c r="R377" s="75" t="str">
        <f>IF($O377&lt;Assumptions!$B$17,"A",IF($O377&lt;Assumptions!$B$18,"B",IF($O377&lt;Assumptions!$B$19,"C",IF($O377&lt;Assumptions!$B$20,"D","E"))))</f>
        <v>B</v>
      </c>
      <c r="S377" s="75">
        <f t="shared" si="11"/>
        <v>0</v>
      </c>
    </row>
    <row r="378" spans="1:19" ht="17.399999999999999" x14ac:dyDescent="0.3">
      <c r="A378" s="39" t="s">
        <v>209</v>
      </c>
      <c r="B378" s="62" t="s">
        <v>71</v>
      </c>
      <c r="C378" s="91" t="s">
        <v>135</v>
      </c>
      <c r="D378" s="91" t="s">
        <v>30</v>
      </c>
      <c r="E378" s="92" t="s">
        <v>31</v>
      </c>
      <c r="F378" s="92" t="s">
        <v>28</v>
      </c>
      <c r="G378" s="93">
        <v>44358</v>
      </c>
      <c r="H378" s="94">
        <v>45748</v>
      </c>
      <c r="I378" s="69">
        <v>2520838.2000000002</v>
      </c>
      <c r="J378" s="70">
        <v>95</v>
      </c>
      <c r="K378" s="71">
        <v>0.16400000000000001</v>
      </c>
      <c r="L378" s="70">
        <v>1</v>
      </c>
      <c r="M378" s="71">
        <v>0.82799999999999996</v>
      </c>
      <c r="N378" s="72"/>
      <c r="O378" s="73">
        <f>MIN(1,MAX(0,(1/(1+EXP(-(Assumptions!$B$5 + Assumptions!$B$6*$N378))))*Assumptions!$B$3))</f>
        <v>3.9165722796764356E-2</v>
      </c>
      <c r="P378" s="73">
        <f>VLOOKUP($F378,Assumptions!$A$23:$B$27,2,FALSE)*Assumptions!$B$4</f>
        <v>0.35</v>
      </c>
      <c r="Q378" s="74">
        <f t="shared" si="10"/>
        <v>34555.657554843048</v>
      </c>
      <c r="R378" s="75" t="str">
        <f>IF($O378&lt;Assumptions!$B$17,"A",IF($O378&lt;Assumptions!$B$18,"B",IF($O378&lt;Assumptions!$B$19,"C",IF($O378&lt;Assumptions!$B$20,"D","E"))))</f>
        <v>B</v>
      </c>
      <c r="S378" s="75">
        <f t="shared" si="11"/>
        <v>0</v>
      </c>
    </row>
    <row r="379" spans="1:19" ht="17.399999999999999" x14ac:dyDescent="0.3">
      <c r="A379" s="39" t="s">
        <v>209</v>
      </c>
      <c r="B379" s="62" t="s">
        <v>71</v>
      </c>
      <c r="C379" s="91" t="s">
        <v>135</v>
      </c>
      <c r="D379" s="91" t="s">
        <v>30</v>
      </c>
      <c r="E379" s="92" t="s">
        <v>31</v>
      </c>
      <c r="F379" s="92" t="s">
        <v>28</v>
      </c>
      <c r="G379" s="93">
        <v>44358</v>
      </c>
      <c r="H379" s="94">
        <v>45778</v>
      </c>
      <c r="I379" s="69">
        <v>2442462.65</v>
      </c>
      <c r="J379" s="70">
        <v>15</v>
      </c>
      <c r="K379" s="71">
        <v>0.96599999999999997</v>
      </c>
      <c r="L379" s="70">
        <v>1</v>
      </c>
      <c r="M379" s="71">
        <v>0.82799999999999996</v>
      </c>
      <c r="N379" s="72"/>
      <c r="O379" s="73">
        <f>MIN(1,MAX(0,(1/(1+EXP(-(Assumptions!$B$5 + Assumptions!$B$6*$N379))))*Assumptions!$B$3))</f>
        <v>3.9165722796764356E-2</v>
      </c>
      <c r="P379" s="73">
        <f>VLOOKUP($F379,Assumptions!$A$23:$B$27,2,FALSE)*Assumptions!$B$4</f>
        <v>0.35</v>
      </c>
      <c r="Q379" s="74">
        <f t="shared" si="10"/>
        <v>33481.285281972669</v>
      </c>
      <c r="R379" s="75" t="str">
        <f>IF($O379&lt;Assumptions!$B$17,"A",IF($O379&lt;Assumptions!$B$18,"B",IF($O379&lt;Assumptions!$B$19,"C",IF($O379&lt;Assumptions!$B$20,"D","E"))))</f>
        <v>B</v>
      </c>
      <c r="S379" s="75">
        <f t="shared" si="11"/>
        <v>0</v>
      </c>
    </row>
    <row r="380" spans="1:19" ht="17.399999999999999" x14ac:dyDescent="0.3">
      <c r="A380" s="39" t="s">
        <v>209</v>
      </c>
      <c r="B380" s="62" t="s">
        <v>71</v>
      </c>
      <c r="C380" s="91" t="s">
        <v>135</v>
      </c>
      <c r="D380" s="91" t="s">
        <v>30</v>
      </c>
      <c r="E380" s="92" t="s">
        <v>31</v>
      </c>
      <c r="F380" s="92" t="s">
        <v>28</v>
      </c>
      <c r="G380" s="93">
        <v>44358</v>
      </c>
      <c r="H380" s="94">
        <v>45809</v>
      </c>
      <c r="I380" s="69">
        <v>2368157.0499999998</v>
      </c>
      <c r="J380" s="70">
        <v>0</v>
      </c>
      <c r="K380" s="71">
        <v>1.1279999999999999</v>
      </c>
      <c r="L380" s="70">
        <v>1</v>
      </c>
      <c r="M380" s="71">
        <v>0.82799999999999996</v>
      </c>
      <c r="N380" s="72"/>
      <c r="O380" s="73">
        <f>MIN(1,MAX(0,(1/(1+EXP(-(Assumptions!$B$5 + Assumptions!$B$6*$N380))))*Assumptions!$B$3))</f>
        <v>3.9165722796764356E-2</v>
      </c>
      <c r="P380" s="73">
        <f>VLOOKUP($F380,Assumptions!$A$23:$B$27,2,FALSE)*Assumptions!$B$4</f>
        <v>0.35</v>
      </c>
      <c r="Q380" s="74">
        <f t="shared" si="10"/>
        <v>32462.703895826126</v>
      </c>
      <c r="R380" s="75" t="str">
        <f>IF($O380&lt;Assumptions!$B$17,"A",IF($O380&lt;Assumptions!$B$18,"B",IF($O380&lt;Assumptions!$B$19,"C",IF($O380&lt;Assumptions!$B$20,"D","E"))))</f>
        <v>B</v>
      </c>
      <c r="S380" s="75">
        <f t="shared" si="11"/>
        <v>0</v>
      </c>
    </row>
    <row r="381" spans="1:19" ht="17.399999999999999" x14ac:dyDescent="0.3">
      <c r="A381" s="39" t="s">
        <v>209</v>
      </c>
      <c r="B381" s="62" t="s">
        <v>71</v>
      </c>
      <c r="C381" s="91" t="s">
        <v>135</v>
      </c>
      <c r="D381" s="91" t="s">
        <v>30</v>
      </c>
      <c r="E381" s="92" t="s">
        <v>31</v>
      </c>
      <c r="F381" s="92" t="s">
        <v>28</v>
      </c>
      <c r="G381" s="93">
        <v>44358</v>
      </c>
      <c r="H381" s="94">
        <v>45839</v>
      </c>
      <c r="I381" s="69">
        <v>2305808.33</v>
      </c>
      <c r="J381" s="70">
        <v>95</v>
      </c>
      <c r="K381" s="71">
        <v>0.41</v>
      </c>
      <c r="L381" s="70">
        <v>1</v>
      </c>
      <c r="M381" s="71">
        <v>0.82799999999999996</v>
      </c>
      <c r="N381" s="72"/>
      <c r="O381" s="73">
        <f>MIN(1,MAX(0,(1/(1+EXP(-(Assumptions!$B$5 + Assumptions!$B$6*$N381))))*Assumptions!$B$3))</f>
        <v>3.9165722796764356E-2</v>
      </c>
      <c r="P381" s="73">
        <f>VLOOKUP($F381,Assumptions!$A$23:$B$27,2,FALSE)*Assumptions!$B$4</f>
        <v>0.35</v>
      </c>
      <c r="Q381" s="74">
        <f t="shared" si="10"/>
        <v>31608.02745633755</v>
      </c>
      <c r="R381" s="75" t="str">
        <f>IF($O381&lt;Assumptions!$B$17,"A",IF($O381&lt;Assumptions!$B$18,"B",IF($O381&lt;Assumptions!$B$19,"C",IF($O381&lt;Assumptions!$B$20,"D","E"))))</f>
        <v>B</v>
      </c>
      <c r="S381" s="75">
        <f t="shared" si="11"/>
        <v>0</v>
      </c>
    </row>
    <row r="382" spans="1:19" ht="17.399999999999999" x14ac:dyDescent="0.3">
      <c r="A382" s="39" t="s">
        <v>209</v>
      </c>
      <c r="B382" s="62" t="s">
        <v>71</v>
      </c>
      <c r="C382" s="91" t="s">
        <v>135</v>
      </c>
      <c r="D382" s="91" t="s">
        <v>30</v>
      </c>
      <c r="E382" s="92" t="s">
        <v>31</v>
      </c>
      <c r="F382" s="92" t="s">
        <v>28</v>
      </c>
      <c r="G382" s="93">
        <v>44358</v>
      </c>
      <c r="H382" s="94">
        <v>45870</v>
      </c>
      <c r="I382" s="69">
        <v>2242826.7999999998</v>
      </c>
      <c r="J382" s="70">
        <v>15</v>
      </c>
      <c r="K382" s="71">
        <v>1.1120000000000001</v>
      </c>
      <c r="L382" s="70">
        <v>1</v>
      </c>
      <c r="M382" s="71">
        <v>0.82799999999999996</v>
      </c>
      <c r="N382" s="72"/>
      <c r="O382" s="73">
        <f>MIN(1,MAX(0,(1/(1+EXP(-(Assumptions!$B$5 + Assumptions!$B$6*$N382))))*Assumptions!$B$3))</f>
        <v>3.9165722796764356E-2</v>
      </c>
      <c r="P382" s="73">
        <f>VLOOKUP($F382,Assumptions!$A$23:$B$27,2,FALSE)*Assumptions!$B$4</f>
        <v>0.35</v>
      </c>
      <c r="Q382" s="74">
        <f t="shared" si="10"/>
        <v>30744.676455483914</v>
      </c>
      <c r="R382" s="75" t="str">
        <f>IF($O382&lt;Assumptions!$B$17,"A",IF($O382&lt;Assumptions!$B$18,"B",IF($O382&lt;Assumptions!$B$19,"C",IF($O382&lt;Assumptions!$B$20,"D","E"))))</f>
        <v>B</v>
      </c>
      <c r="S382" s="75">
        <f t="shared" si="11"/>
        <v>0</v>
      </c>
    </row>
    <row r="383" spans="1:19" ht="17.399999999999999" x14ac:dyDescent="0.3">
      <c r="A383" s="39" t="s">
        <v>209</v>
      </c>
      <c r="B383" s="62" t="s">
        <v>71</v>
      </c>
      <c r="C383" s="91" t="s">
        <v>135</v>
      </c>
      <c r="D383" s="91" t="s">
        <v>30</v>
      </c>
      <c r="E383" s="92" t="s">
        <v>31</v>
      </c>
      <c r="F383" s="92" t="s">
        <v>28</v>
      </c>
      <c r="G383" s="93">
        <v>44358</v>
      </c>
      <c r="H383" s="94">
        <v>45901</v>
      </c>
      <c r="I383" s="69">
        <v>2172153.5699999998</v>
      </c>
      <c r="J383" s="70">
        <v>0</v>
      </c>
      <c r="K383" s="71">
        <v>1.0860000000000001</v>
      </c>
      <c r="L383" s="70">
        <v>1</v>
      </c>
      <c r="M383" s="71">
        <v>0.82799999999999996</v>
      </c>
      <c r="N383" s="72"/>
      <c r="O383" s="73">
        <f>MIN(1,MAX(0,(1/(1+EXP(-(Assumptions!$B$5 + Assumptions!$B$6*$N383))))*Assumptions!$B$3))</f>
        <v>3.9165722796764356E-2</v>
      </c>
      <c r="P383" s="73">
        <f>VLOOKUP($F383,Assumptions!$A$23:$B$27,2,FALSE)*Assumptions!$B$4</f>
        <v>0.35</v>
      </c>
      <c r="Q383" s="74">
        <f t="shared" si="10"/>
        <v>29775.887608117722</v>
      </c>
      <c r="R383" s="75" t="str">
        <f>IF($O383&lt;Assumptions!$B$17,"A",IF($O383&lt;Assumptions!$B$18,"B",IF($O383&lt;Assumptions!$B$19,"C",IF($O383&lt;Assumptions!$B$20,"D","E"))))</f>
        <v>B</v>
      </c>
      <c r="S383" s="75">
        <f t="shared" si="11"/>
        <v>0</v>
      </c>
    </row>
    <row r="384" spans="1:19" ht="17.399999999999999" x14ac:dyDescent="0.3">
      <c r="A384" s="39" t="s">
        <v>209</v>
      </c>
      <c r="B384" s="62" t="s">
        <v>71</v>
      </c>
      <c r="C384" s="91" t="s">
        <v>135</v>
      </c>
      <c r="D384" s="91" t="s">
        <v>30</v>
      </c>
      <c r="E384" s="92" t="s">
        <v>31</v>
      </c>
      <c r="F384" s="92" t="s">
        <v>28</v>
      </c>
      <c r="G384" s="93">
        <v>44358</v>
      </c>
      <c r="H384" s="94">
        <v>45931</v>
      </c>
      <c r="I384" s="69">
        <v>2108976.7000000002</v>
      </c>
      <c r="J384" s="70">
        <v>0</v>
      </c>
      <c r="K384" s="71">
        <v>1.1259999999999999</v>
      </c>
      <c r="L384" s="70">
        <v>1</v>
      </c>
      <c r="M384" s="71">
        <v>0.82799999999999996</v>
      </c>
      <c r="N384" s="72"/>
      <c r="O384" s="73">
        <f>MIN(1,MAX(0,(1/(1+EXP(-(Assumptions!$B$5 + Assumptions!$B$6*$N384))))*Assumptions!$B$3))</f>
        <v>3.9165722796764356E-2</v>
      </c>
      <c r="P384" s="73">
        <f>VLOOKUP($F384,Assumptions!$A$23:$B$27,2,FALSE)*Assumptions!$B$4</f>
        <v>0.35</v>
      </c>
      <c r="Q384" s="74">
        <f t="shared" si="10"/>
        <v>28909.8588859622</v>
      </c>
      <c r="R384" s="75" t="str">
        <f>IF($O384&lt;Assumptions!$B$17,"A",IF($O384&lt;Assumptions!$B$18,"B",IF($O384&lt;Assumptions!$B$19,"C",IF($O384&lt;Assumptions!$B$20,"D","E"))))</f>
        <v>B</v>
      </c>
      <c r="S384" s="75">
        <f t="shared" si="11"/>
        <v>0</v>
      </c>
    </row>
    <row r="385" spans="1:19" ht="17.399999999999999" x14ac:dyDescent="0.3">
      <c r="A385" s="39" t="s">
        <v>209</v>
      </c>
      <c r="B385" s="62" t="s">
        <v>71</v>
      </c>
      <c r="C385" s="91" t="s">
        <v>135</v>
      </c>
      <c r="D385" s="91" t="s">
        <v>30</v>
      </c>
      <c r="E385" s="92" t="s">
        <v>31</v>
      </c>
      <c r="F385" s="92" t="s">
        <v>28</v>
      </c>
      <c r="G385" s="93">
        <v>44358</v>
      </c>
      <c r="H385" s="94">
        <v>45962</v>
      </c>
      <c r="I385" s="69">
        <v>2040734.82</v>
      </c>
      <c r="J385" s="70">
        <v>65</v>
      </c>
      <c r="K385" s="71">
        <v>0.69299999999999995</v>
      </c>
      <c r="L385" s="70">
        <v>1</v>
      </c>
      <c r="M385" s="71">
        <v>0.82799999999999996</v>
      </c>
      <c r="N385" s="72"/>
      <c r="O385" s="73">
        <f>MIN(1,MAX(0,(1/(1+EXP(-(Assumptions!$B$5 + Assumptions!$B$6*$N385))))*Assumptions!$B$3))</f>
        <v>3.9165722796764356E-2</v>
      </c>
      <c r="P385" s="73">
        <f>VLOOKUP($F385,Assumptions!$A$23:$B$27,2,FALSE)*Assumptions!$B$4</f>
        <v>0.35</v>
      </c>
      <c r="Q385" s="74">
        <f t="shared" ref="Q385:Q448" si="12">$I385*$O385*$P385</f>
        <v>27974.398991638678</v>
      </c>
      <c r="R385" s="75" t="str">
        <f>IF($O385&lt;Assumptions!$B$17,"A",IF($O385&lt;Assumptions!$B$18,"B",IF($O385&lt;Assumptions!$B$19,"C",IF($O385&lt;Assumptions!$B$20,"D","E"))))</f>
        <v>B</v>
      </c>
      <c r="S385" s="75">
        <f t="shared" ref="S385:S448" si="13">--($J385&gt;=180)</f>
        <v>0</v>
      </c>
    </row>
    <row r="386" spans="1:19" ht="17.399999999999999" x14ac:dyDescent="0.3">
      <c r="A386" s="39" t="s">
        <v>209</v>
      </c>
      <c r="B386" s="62" t="s">
        <v>71</v>
      </c>
      <c r="C386" s="91" t="s">
        <v>135</v>
      </c>
      <c r="D386" s="91" t="s">
        <v>30</v>
      </c>
      <c r="E386" s="92" t="s">
        <v>31</v>
      </c>
      <c r="F386" s="92" t="s">
        <v>28</v>
      </c>
      <c r="G386" s="93">
        <v>44358</v>
      </c>
      <c r="H386" s="94">
        <v>45992</v>
      </c>
      <c r="I386" s="69">
        <v>1986077.48</v>
      </c>
      <c r="J386" s="70">
        <v>35</v>
      </c>
      <c r="K386" s="71">
        <v>0.84299999999999997</v>
      </c>
      <c r="L386" s="70">
        <v>1</v>
      </c>
      <c r="M386" s="71">
        <v>0.82799999999999996</v>
      </c>
      <c r="N386" s="72"/>
      <c r="O386" s="73">
        <f>MIN(1,MAX(0,(1/(1+EXP(-(Assumptions!$B$5 + Assumptions!$B$6*$N386))))*Assumptions!$B$3))</f>
        <v>3.9165722796764356E-2</v>
      </c>
      <c r="P386" s="73">
        <f>VLOOKUP($F386,Assumptions!$A$23:$B$27,2,FALSE)*Assumptions!$B$4</f>
        <v>0.35</v>
      </c>
      <c r="Q386" s="74">
        <f t="shared" si="12"/>
        <v>27225.156012101703</v>
      </c>
      <c r="R386" s="75" t="str">
        <f>IF($O386&lt;Assumptions!$B$17,"A",IF($O386&lt;Assumptions!$B$18,"B",IF($O386&lt;Assumptions!$B$19,"C",IF($O386&lt;Assumptions!$B$20,"D","E"))))</f>
        <v>B</v>
      </c>
      <c r="S386" s="75">
        <f t="shared" si="13"/>
        <v>0</v>
      </c>
    </row>
    <row r="387" spans="1:19" ht="17.399999999999999" x14ac:dyDescent="0.3">
      <c r="A387" s="39" t="s">
        <v>211</v>
      </c>
      <c r="B387" s="62" t="s">
        <v>53</v>
      </c>
      <c r="C387" s="91" t="s">
        <v>135</v>
      </c>
      <c r="D387" s="91" t="s">
        <v>22</v>
      </c>
      <c r="E387" s="92" t="s">
        <v>43</v>
      </c>
      <c r="F387" s="92" t="s">
        <v>28</v>
      </c>
      <c r="G387" s="93">
        <v>44460</v>
      </c>
      <c r="H387" s="94">
        <v>45658</v>
      </c>
      <c r="I387" s="69">
        <v>2541354.6</v>
      </c>
      <c r="J387" s="70">
        <v>0</v>
      </c>
      <c r="K387" s="71">
        <v>1.05</v>
      </c>
      <c r="L387" s="70">
        <v>0</v>
      </c>
      <c r="M387" s="71">
        <v>0.84199999999999997</v>
      </c>
      <c r="N387" s="72"/>
      <c r="O387" s="73">
        <f>MIN(1,MAX(0,(1/(1+EXP(-(Assumptions!$B$5 + Assumptions!$B$6*$N387))))*Assumptions!$B$3))</f>
        <v>3.9165722796764356E-2</v>
      </c>
      <c r="P387" s="73">
        <f>VLOOKUP($F387,Assumptions!$A$23:$B$27,2,FALSE)*Assumptions!$B$4</f>
        <v>0.35</v>
      </c>
      <c r="Q387" s="74">
        <f t="shared" si="12"/>
        <v>34836.896427158681</v>
      </c>
      <c r="R387" s="75" t="str">
        <f>IF($O387&lt;Assumptions!$B$17,"A",IF($O387&lt;Assumptions!$B$18,"B",IF($O387&lt;Assumptions!$B$19,"C",IF($O387&lt;Assumptions!$B$20,"D","E"))))</f>
        <v>B</v>
      </c>
      <c r="S387" s="75">
        <f t="shared" si="13"/>
        <v>0</v>
      </c>
    </row>
    <row r="388" spans="1:19" ht="17.399999999999999" x14ac:dyDescent="0.3">
      <c r="A388" s="39" t="s">
        <v>211</v>
      </c>
      <c r="B388" s="62" t="s">
        <v>53</v>
      </c>
      <c r="C388" s="91" t="s">
        <v>135</v>
      </c>
      <c r="D388" s="91" t="s">
        <v>22</v>
      </c>
      <c r="E388" s="92" t="s">
        <v>43</v>
      </c>
      <c r="F388" s="92" t="s">
        <v>28</v>
      </c>
      <c r="G388" s="93">
        <v>44460</v>
      </c>
      <c r="H388" s="94">
        <v>45689</v>
      </c>
      <c r="I388" s="69">
        <v>2464412.08</v>
      </c>
      <c r="J388" s="70">
        <v>95</v>
      </c>
      <c r="K388" s="71">
        <v>0.52500000000000002</v>
      </c>
      <c r="L388" s="70">
        <v>0</v>
      </c>
      <c r="M388" s="71">
        <v>0.84199999999999997</v>
      </c>
      <c r="N388" s="72"/>
      <c r="O388" s="73">
        <f>MIN(1,MAX(0,(1/(1+EXP(-(Assumptions!$B$5 + Assumptions!$B$6*$N388))))*Assumptions!$B$3))</f>
        <v>3.9165722796764356E-2</v>
      </c>
      <c r="P388" s="73">
        <f>VLOOKUP($F388,Assumptions!$A$23:$B$27,2,FALSE)*Assumptions!$B$4</f>
        <v>0.35</v>
      </c>
      <c r="Q388" s="74">
        <f t="shared" si="12"/>
        <v>33782.168133797109</v>
      </c>
      <c r="R388" s="75" t="str">
        <f>IF($O388&lt;Assumptions!$B$17,"A",IF($O388&lt;Assumptions!$B$18,"B",IF($O388&lt;Assumptions!$B$19,"C",IF($O388&lt;Assumptions!$B$20,"D","E"))))</f>
        <v>B</v>
      </c>
      <c r="S388" s="75">
        <f t="shared" si="13"/>
        <v>0</v>
      </c>
    </row>
    <row r="389" spans="1:19" ht="17.399999999999999" x14ac:dyDescent="0.3">
      <c r="A389" s="39" t="s">
        <v>211</v>
      </c>
      <c r="B389" s="62" t="s">
        <v>53</v>
      </c>
      <c r="C389" s="91" t="s">
        <v>135</v>
      </c>
      <c r="D389" s="91" t="s">
        <v>22</v>
      </c>
      <c r="E389" s="92" t="s">
        <v>43</v>
      </c>
      <c r="F389" s="92" t="s">
        <v>28</v>
      </c>
      <c r="G389" s="93">
        <v>44460</v>
      </c>
      <c r="H389" s="94">
        <v>45717</v>
      </c>
      <c r="I389" s="69">
        <v>2391997.81</v>
      </c>
      <c r="J389" s="70">
        <v>0</v>
      </c>
      <c r="K389" s="71">
        <v>1.1000000000000001</v>
      </c>
      <c r="L389" s="70">
        <v>0</v>
      </c>
      <c r="M389" s="71">
        <v>0.84199999999999997</v>
      </c>
      <c r="N389" s="72"/>
      <c r="O389" s="73">
        <f>MIN(1,MAX(0,(1/(1+EXP(-(Assumptions!$B$5 + Assumptions!$B$6*$N389))))*Assumptions!$B$3))</f>
        <v>3.9165722796764356E-2</v>
      </c>
      <c r="P389" s="73">
        <f>VLOOKUP($F389,Assumptions!$A$23:$B$27,2,FALSE)*Assumptions!$B$4</f>
        <v>0.35</v>
      </c>
      <c r="Q389" s="74">
        <f t="shared" si="12"/>
        <v>32789.513104924597</v>
      </c>
      <c r="R389" s="75" t="str">
        <f>IF($O389&lt;Assumptions!$B$17,"A",IF($O389&lt;Assumptions!$B$18,"B",IF($O389&lt;Assumptions!$B$19,"C",IF($O389&lt;Assumptions!$B$20,"D","E"))))</f>
        <v>B</v>
      </c>
      <c r="S389" s="75">
        <f t="shared" si="13"/>
        <v>0</v>
      </c>
    </row>
    <row r="390" spans="1:19" ht="17.399999999999999" x14ac:dyDescent="0.3">
      <c r="A390" s="39" t="s">
        <v>211</v>
      </c>
      <c r="B390" s="62" t="s">
        <v>53</v>
      </c>
      <c r="C390" s="91" t="s">
        <v>135</v>
      </c>
      <c r="D390" s="91" t="s">
        <v>22</v>
      </c>
      <c r="E390" s="92" t="s">
        <v>43</v>
      </c>
      <c r="F390" s="92" t="s">
        <v>28</v>
      </c>
      <c r="G390" s="93">
        <v>44460</v>
      </c>
      <c r="H390" s="94">
        <v>45748</v>
      </c>
      <c r="I390" s="69">
        <v>2316722.09</v>
      </c>
      <c r="J390" s="70">
        <v>0</v>
      </c>
      <c r="K390" s="71">
        <v>1.0429999999999999</v>
      </c>
      <c r="L390" s="70">
        <v>0</v>
      </c>
      <c r="M390" s="71">
        <v>0.84199999999999997</v>
      </c>
      <c r="N390" s="72"/>
      <c r="O390" s="73">
        <f>MIN(1,MAX(0,(1/(1+EXP(-(Assumptions!$B$5 + Assumptions!$B$6*$N390))))*Assumptions!$B$3))</f>
        <v>3.9165722796764356E-2</v>
      </c>
      <c r="P390" s="73">
        <f>VLOOKUP($F390,Assumptions!$A$23:$B$27,2,FALSE)*Assumptions!$B$4</f>
        <v>0.35</v>
      </c>
      <c r="Q390" s="74">
        <f t="shared" si="12"/>
        <v>31757.633310928195</v>
      </c>
      <c r="R390" s="75" t="str">
        <f>IF($O390&lt;Assumptions!$B$17,"A",IF($O390&lt;Assumptions!$B$18,"B",IF($O390&lt;Assumptions!$B$19,"C",IF($O390&lt;Assumptions!$B$20,"D","E"))))</f>
        <v>B</v>
      </c>
      <c r="S390" s="75">
        <f t="shared" si="13"/>
        <v>0</v>
      </c>
    </row>
    <row r="391" spans="1:19" ht="17.399999999999999" x14ac:dyDescent="0.3">
      <c r="A391" s="39" t="s">
        <v>211</v>
      </c>
      <c r="B391" s="62" t="s">
        <v>53</v>
      </c>
      <c r="C391" s="91" t="s">
        <v>135</v>
      </c>
      <c r="D391" s="91" t="s">
        <v>22</v>
      </c>
      <c r="E391" s="92" t="s">
        <v>43</v>
      </c>
      <c r="F391" s="92" t="s">
        <v>28</v>
      </c>
      <c r="G391" s="93">
        <v>44460</v>
      </c>
      <c r="H391" s="94">
        <v>45778</v>
      </c>
      <c r="I391" s="69">
        <v>2316722.09</v>
      </c>
      <c r="J391" s="70">
        <v>220</v>
      </c>
      <c r="K391" s="71">
        <v>0.16</v>
      </c>
      <c r="L391" s="70">
        <v>0</v>
      </c>
      <c r="M391" s="71">
        <v>0.84199999999999997</v>
      </c>
      <c r="N391" s="72"/>
      <c r="O391" s="73">
        <f>MIN(1,MAX(0,(1/(1+EXP(-(Assumptions!$B$5 + Assumptions!$B$6*$N391))))*Assumptions!$B$3))</f>
        <v>3.9165722796764356E-2</v>
      </c>
      <c r="P391" s="73">
        <f>VLOOKUP($F391,Assumptions!$A$23:$B$27,2,FALSE)*Assumptions!$B$4</f>
        <v>0.35</v>
      </c>
      <c r="Q391" s="74">
        <f t="shared" si="12"/>
        <v>31757.633310928195</v>
      </c>
      <c r="R391" s="75" t="str">
        <f>IF($O391&lt;Assumptions!$B$17,"A",IF($O391&lt;Assumptions!$B$18,"B",IF($O391&lt;Assumptions!$B$19,"C",IF($O391&lt;Assumptions!$B$20,"D","E"))))</f>
        <v>B</v>
      </c>
      <c r="S391" s="75">
        <f t="shared" si="13"/>
        <v>1</v>
      </c>
    </row>
    <row r="392" spans="1:19" ht="17.399999999999999" x14ac:dyDescent="0.3">
      <c r="A392" s="39" t="s">
        <v>211</v>
      </c>
      <c r="B392" s="62" t="s">
        <v>53</v>
      </c>
      <c r="C392" s="91" t="s">
        <v>135</v>
      </c>
      <c r="D392" s="91" t="s">
        <v>22</v>
      </c>
      <c r="E392" s="92" t="s">
        <v>43</v>
      </c>
      <c r="F392" s="92" t="s">
        <v>28</v>
      </c>
      <c r="G392" s="93">
        <v>44460</v>
      </c>
      <c r="H392" s="94">
        <v>45809</v>
      </c>
      <c r="I392" s="69">
        <v>2316722.09</v>
      </c>
      <c r="J392" s="70">
        <v>999</v>
      </c>
      <c r="K392" s="71">
        <v>4.9000000000000002E-2</v>
      </c>
      <c r="L392" s="70">
        <v>0</v>
      </c>
      <c r="M392" s="71">
        <v>0.84199999999999997</v>
      </c>
      <c r="N392" s="72"/>
      <c r="O392" s="73">
        <f>MIN(1,MAX(0,(1/(1+EXP(-(Assumptions!$B$5 + Assumptions!$B$6*$N392))))*Assumptions!$B$3))</f>
        <v>3.9165722796764356E-2</v>
      </c>
      <c r="P392" s="73">
        <f>VLOOKUP($F392,Assumptions!$A$23:$B$27,2,FALSE)*Assumptions!$B$4</f>
        <v>0.35</v>
      </c>
      <c r="Q392" s="74">
        <f t="shared" si="12"/>
        <v>31757.633310928195</v>
      </c>
      <c r="R392" s="75" t="str">
        <f>IF($O392&lt;Assumptions!$B$17,"A",IF($O392&lt;Assumptions!$B$18,"B",IF($O392&lt;Assumptions!$B$19,"C",IF($O392&lt;Assumptions!$B$20,"D","E"))))</f>
        <v>B</v>
      </c>
      <c r="S392" s="75">
        <f t="shared" si="13"/>
        <v>1</v>
      </c>
    </row>
    <row r="393" spans="1:19" ht="17.399999999999999" x14ac:dyDescent="0.3">
      <c r="A393" s="39" t="s">
        <v>211</v>
      </c>
      <c r="B393" s="62" t="s">
        <v>53</v>
      </c>
      <c r="C393" s="91" t="s">
        <v>135</v>
      </c>
      <c r="D393" s="91" t="s">
        <v>22</v>
      </c>
      <c r="E393" s="92" t="s">
        <v>43</v>
      </c>
      <c r="F393" s="92" t="s">
        <v>28</v>
      </c>
      <c r="G393" s="93">
        <v>44460</v>
      </c>
      <c r="H393" s="94">
        <v>45839</v>
      </c>
      <c r="I393" s="69">
        <v>2316722.09</v>
      </c>
      <c r="J393" s="70">
        <v>999</v>
      </c>
      <c r="K393" s="71">
        <v>7.2999999999999995E-2</v>
      </c>
      <c r="L393" s="70">
        <v>0</v>
      </c>
      <c r="M393" s="71">
        <v>0.84199999999999997</v>
      </c>
      <c r="N393" s="72"/>
      <c r="O393" s="73">
        <f>MIN(1,MAX(0,(1/(1+EXP(-(Assumptions!$B$5 + Assumptions!$B$6*$N393))))*Assumptions!$B$3))</f>
        <v>3.9165722796764356E-2</v>
      </c>
      <c r="P393" s="73">
        <f>VLOOKUP($F393,Assumptions!$A$23:$B$27,2,FALSE)*Assumptions!$B$4</f>
        <v>0.35</v>
      </c>
      <c r="Q393" s="74">
        <f t="shared" si="12"/>
        <v>31757.633310928195</v>
      </c>
      <c r="R393" s="75" t="str">
        <f>IF($O393&lt;Assumptions!$B$17,"A",IF($O393&lt;Assumptions!$B$18,"B",IF($O393&lt;Assumptions!$B$19,"C",IF($O393&lt;Assumptions!$B$20,"D","E"))))</f>
        <v>B</v>
      </c>
      <c r="S393" s="75">
        <f t="shared" si="13"/>
        <v>1</v>
      </c>
    </row>
    <row r="394" spans="1:19" ht="17.399999999999999" x14ac:dyDescent="0.3">
      <c r="A394" s="39" t="s">
        <v>211</v>
      </c>
      <c r="B394" s="62" t="s">
        <v>53</v>
      </c>
      <c r="C394" s="91" t="s">
        <v>135</v>
      </c>
      <c r="D394" s="91" t="s">
        <v>22</v>
      </c>
      <c r="E394" s="92" t="s">
        <v>43</v>
      </c>
      <c r="F394" s="92" t="s">
        <v>28</v>
      </c>
      <c r="G394" s="93">
        <v>44460</v>
      </c>
      <c r="H394" s="94">
        <v>45870</v>
      </c>
      <c r="I394" s="69">
        <v>2316722.09</v>
      </c>
      <c r="J394" s="70">
        <v>999</v>
      </c>
      <c r="K394" s="71">
        <v>0.11700000000000001</v>
      </c>
      <c r="L394" s="70">
        <v>0</v>
      </c>
      <c r="M394" s="71">
        <v>0.84199999999999997</v>
      </c>
      <c r="N394" s="72"/>
      <c r="O394" s="73">
        <f>MIN(1,MAX(0,(1/(1+EXP(-(Assumptions!$B$5 + Assumptions!$B$6*$N394))))*Assumptions!$B$3))</f>
        <v>3.9165722796764356E-2</v>
      </c>
      <c r="P394" s="73">
        <f>VLOOKUP($F394,Assumptions!$A$23:$B$27,2,FALSE)*Assumptions!$B$4</f>
        <v>0.35</v>
      </c>
      <c r="Q394" s="74">
        <f t="shared" si="12"/>
        <v>31757.633310928195</v>
      </c>
      <c r="R394" s="75" t="str">
        <f>IF($O394&lt;Assumptions!$B$17,"A",IF($O394&lt;Assumptions!$B$18,"B",IF($O394&lt;Assumptions!$B$19,"C",IF($O394&lt;Assumptions!$B$20,"D","E"))))</f>
        <v>B</v>
      </c>
      <c r="S394" s="75">
        <f t="shared" si="13"/>
        <v>1</v>
      </c>
    </row>
    <row r="395" spans="1:19" ht="17.399999999999999" x14ac:dyDescent="0.3">
      <c r="A395" s="39" t="s">
        <v>211</v>
      </c>
      <c r="B395" s="62" t="s">
        <v>53</v>
      </c>
      <c r="C395" s="91" t="s">
        <v>135</v>
      </c>
      <c r="D395" s="91" t="s">
        <v>22</v>
      </c>
      <c r="E395" s="92" t="s">
        <v>43</v>
      </c>
      <c r="F395" s="92" t="s">
        <v>28</v>
      </c>
      <c r="G395" s="93">
        <v>44460</v>
      </c>
      <c r="H395" s="94">
        <v>45901</v>
      </c>
      <c r="I395" s="69">
        <v>2316722.09</v>
      </c>
      <c r="J395" s="70">
        <v>999</v>
      </c>
      <c r="K395" s="71">
        <v>9.9000000000000005E-2</v>
      </c>
      <c r="L395" s="70">
        <v>0</v>
      </c>
      <c r="M395" s="71">
        <v>0.84199999999999997</v>
      </c>
      <c r="N395" s="72"/>
      <c r="O395" s="73">
        <f>MIN(1,MAX(0,(1/(1+EXP(-(Assumptions!$B$5 + Assumptions!$B$6*$N395))))*Assumptions!$B$3))</f>
        <v>3.9165722796764356E-2</v>
      </c>
      <c r="P395" s="73">
        <f>VLOOKUP($F395,Assumptions!$A$23:$B$27,2,FALSE)*Assumptions!$B$4</f>
        <v>0.35</v>
      </c>
      <c r="Q395" s="74">
        <f t="shared" si="12"/>
        <v>31757.633310928195</v>
      </c>
      <c r="R395" s="75" t="str">
        <f>IF($O395&lt;Assumptions!$B$17,"A",IF($O395&lt;Assumptions!$B$18,"B",IF($O395&lt;Assumptions!$B$19,"C",IF($O395&lt;Assumptions!$B$20,"D","E"))))</f>
        <v>B</v>
      </c>
      <c r="S395" s="75">
        <f t="shared" si="13"/>
        <v>1</v>
      </c>
    </row>
    <row r="396" spans="1:19" ht="17.399999999999999" x14ac:dyDescent="0.3">
      <c r="A396" s="39" t="s">
        <v>211</v>
      </c>
      <c r="B396" s="62" t="s">
        <v>53</v>
      </c>
      <c r="C396" s="91" t="s">
        <v>135</v>
      </c>
      <c r="D396" s="91" t="s">
        <v>22</v>
      </c>
      <c r="E396" s="92" t="s">
        <v>43</v>
      </c>
      <c r="F396" s="92" t="s">
        <v>28</v>
      </c>
      <c r="G396" s="93">
        <v>44460</v>
      </c>
      <c r="H396" s="94">
        <v>45931</v>
      </c>
      <c r="I396" s="69">
        <v>2316722.09</v>
      </c>
      <c r="J396" s="70">
        <v>999</v>
      </c>
      <c r="K396" s="71">
        <v>0.17699999999999999</v>
      </c>
      <c r="L396" s="70">
        <v>0</v>
      </c>
      <c r="M396" s="71">
        <v>0.84199999999999997</v>
      </c>
      <c r="N396" s="72"/>
      <c r="O396" s="73">
        <f>MIN(1,MAX(0,(1/(1+EXP(-(Assumptions!$B$5 + Assumptions!$B$6*$N396))))*Assumptions!$B$3))</f>
        <v>3.9165722796764356E-2</v>
      </c>
      <c r="P396" s="73">
        <f>VLOOKUP($F396,Assumptions!$A$23:$B$27,2,FALSE)*Assumptions!$B$4</f>
        <v>0.35</v>
      </c>
      <c r="Q396" s="74">
        <f t="shared" si="12"/>
        <v>31757.633310928195</v>
      </c>
      <c r="R396" s="75" t="str">
        <f>IF($O396&lt;Assumptions!$B$17,"A",IF($O396&lt;Assumptions!$B$18,"B",IF($O396&lt;Assumptions!$B$19,"C",IF($O396&lt;Assumptions!$B$20,"D","E"))))</f>
        <v>B</v>
      </c>
      <c r="S396" s="75">
        <f t="shared" si="13"/>
        <v>1</v>
      </c>
    </row>
    <row r="397" spans="1:19" ht="17.399999999999999" x14ac:dyDescent="0.3">
      <c r="A397" s="39" t="s">
        <v>211</v>
      </c>
      <c r="B397" s="62" t="s">
        <v>53</v>
      </c>
      <c r="C397" s="91" t="s">
        <v>135</v>
      </c>
      <c r="D397" s="91" t="s">
        <v>22</v>
      </c>
      <c r="E397" s="92" t="s">
        <v>43</v>
      </c>
      <c r="F397" s="92" t="s">
        <v>28</v>
      </c>
      <c r="G397" s="93">
        <v>44460</v>
      </c>
      <c r="H397" s="94">
        <v>45962</v>
      </c>
      <c r="I397" s="69">
        <v>2316722.09</v>
      </c>
      <c r="J397" s="70">
        <v>999</v>
      </c>
      <c r="K397" s="71">
        <v>0.158</v>
      </c>
      <c r="L397" s="70">
        <v>0</v>
      </c>
      <c r="M397" s="71">
        <v>0.84199999999999997</v>
      </c>
      <c r="N397" s="72"/>
      <c r="O397" s="73">
        <f>MIN(1,MAX(0,(1/(1+EXP(-(Assumptions!$B$5 + Assumptions!$B$6*$N397))))*Assumptions!$B$3))</f>
        <v>3.9165722796764356E-2</v>
      </c>
      <c r="P397" s="73">
        <f>VLOOKUP($F397,Assumptions!$A$23:$B$27,2,FALSE)*Assumptions!$B$4</f>
        <v>0.35</v>
      </c>
      <c r="Q397" s="74">
        <f t="shared" si="12"/>
        <v>31757.633310928195</v>
      </c>
      <c r="R397" s="75" t="str">
        <f>IF($O397&lt;Assumptions!$B$17,"A",IF($O397&lt;Assumptions!$B$18,"B",IF($O397&lt;Assumptions!$B$19,"C",IF($O397&lt;Assumptions!$B$20,"D","E"))))</f>
        <v>B</v>
      </c>
      <c r="S397" s="75">
        <f t="shared" si="13"/>
        <v>1</v>
      </c>
    </row>
    <row r="398" spans="1:19" ht="17.399999999999999" x14ac:dyDescent="0.3">
      <c r="A398" s="39" t="s">
        <v>211</v>
      </c>
      <c r="B398" s="62" t="s">
        <v>53</v>
      </c>
      <c r="C398" s="91" t="s">
        <v>135</v>
      </c>
      <c r="D398" s="91" t="s">
        <v>22</v>
      </c>
      <c r="E398" s="92" t="s">
        <v>43</v>
      </c>
      <c r="F398" s="92" t="s">
        <v>28</v>
      </c>
      <c r="G398" s="93">
        <v>44460</v>
      </c>
      <c r="H398" s="94">
        <v>45992</v>
      </c>
      <c r="I398" s="69">
        <v>2316722.09</v>
      </c>
      <c r="J398" s="70">
        <v>999</v>
      </c>
      <c r="K398" s="71">
        <v>8.2000000000000003E-2</v>
      </c>
      <c r="L398" s="70">
        <v>0</v>
      </c>
      <c r="M398" s="71">
        <v>0.84199999999999997</v>
      </c>
      <c r="N398" s="72"/>
      <c r="O398" s="73">
        <f>MIN(1,MAX(0,(1/(1+EXP(-(Assumptions!$B$5 + Assumptions!$B$6*$N398))))*Assumptions!$B$3))</f>
        <v>3.9165722796764356E-2</v>
      </c>
      <c r="P398" s="73">
        <f>VLOOKUP($F398,Assumptions!$A$23:$B$27,2,FALSE)*Assumptions!$B$4</f>
        <v>0.35</v>
      </c>
      <c r="Q398" s="74">
        <f t="shared" si="12"/>
        <v>31757.633310928195</v>
      </c>
      <c r="R398" s="75" t="str">
        <f>IF($O398&lt;Assumptions!$B$17,"A",IF($O398&lt;Assumptions!$B$18,"B",IF($O398&lt;Assumptions!$B$19,"C",IF($O398&lt;Assumptions!$B$20,"D","E"))))</f>
        <v>B</v>
      </c>
      <c r="S398" s="75">
        <f t="shared" si="13"/>
        <v>1</v>
      </c>
    </row>
    <row r="399" spans="1:19" ht="17.399999999999999" x14ac:dyDescent="0.3">
      <c r="A399" s="39" t="s">
        <v>213</v>
      </c>
      <c r="B399" s="62" t="s">
        <v>61</v>
      </c>
      <c r="C399" s="91" t="s">
        <v>135</v>
      </c>
      <c r="D399" s="91" t="s">
        <v>38</v>
      </c>
      <c r="E399" s="92" t="s">
        <v>35</v>
      </c>
      <c r="F399" s="92" t="s">
        <v>24</v>
      </c>
      <c r="G399" s="93">
        <v>45738</v>
      </c>
      <c r="H399" s="94">
        <v>45717</v>
      </c>
      <c r="I399" s="69">
        <v>3846176.62</v>
      </c>
      <c r="J399" s="70">
        <v>0</v>
      </c>
      <c r="K399" s="71">
        <v>1.107</v>
      </c>
      <c r="L399" s="70">
        <v>0</v>
      </c>
      <c r="M399" s="71">
        <v>0.94499999999999995</v>
      </c>
      <c r="N399" s="72"/>
      <c r="O399" s="73">
        <f>MIN(1,MAX(0,(1/(1+EXP(-(Assumptions!$B$5 + Assumptions!$B$6*$N399))))*Assumptions!$B$3))</f>
        <v>3.9165722796764356E-2</v>
      </c>
      <c r="P399" s="73">
        <f>VLOOKUP($F399,Assumptions!$A$23:$B$27,2,FALSE)*Assumptions!$B$4</f>
        <v>0.2</v>
      </c>
      <c r="Q399" s="74">
        <f t="shared" si="12"/>
        <v>30127.657465263219</v>
      </c>
      <c r="R399" s="75" t="str">
        <f>IF($O399&lt;Assumptions!$B$17,"A",IF($O399&lt;Assumptions!$B$18,"B",IF($O399&lt;Assumptions!$B$19,"C",IF($O399&lt;Assumptions!$B$20,"D","E"))))</f>
        <v>B</v>
      </c>
      <c r="S399" s="75">
        <f t="shared" si="13"/>
        <v>0</v>
      </c>
    </row>
    <row r="400" spans="1:19" ht="17.399999999999999" x14ac:dyDescent="0.3">
      <c r="A400" s="39" t="s">
        <v>213</v>
      </c>
      <c r="B400" s="62" t="s">
        <v>61</v>
      </c>
      <c r="C400" s="91" t="s">
        <v>135</v>
      </c>
      <c r="D400" s="91" t="s">
        <v>38</v>
      </c>
      <c r="E400" s="92" t="s">
        <v>35</v>
      </c>
      <c r="F400" s="92" t="s">
        <v>24</v>
      </c>
      <c r="G400" s="93">
        <v>45738</v>
      </c>
      <c r="H400" s="94">
        <v>45748</v>
      </c>
      <c r="I400" s="69">
        <v>3744618.91</v>
      </c>
      <c r="J400" s="70">
        <v>0</v>
      </c>
      <c r="K400" s="71">
        <v>1.1100000000000001</v>
      </c>
      <c r="L400" s="70">
        <v>0</v>
      </c>
      <c r="M400" s="71">
        <v>0.94499999999999995</v>
      </c>
      <c r="N400" s="72"/>
      <c r="O400" s="73">
        <f>MIN(1,MAX(0,(1/(1+EXP(-(Assumptions!$B$5 + Assumptions!$B$6*$N400))))*Assumptions!$B$3))</f>
        <v>3.9165722796764356E-2</v>
      </c>
      <c r="P400" s="73">
        <f>VLOOKUP($F400,Assumptions!$A$23:$B$27,2,FALSE)*Assumptions!$B$4</f>
        <v>0.2</v>
      </c>
      <c r="Q400" s="74">
        <f t="shared" si="12"/>
        <v>29332.141241716381</v>
      </c>
      <c r="R400" s="75" t="str">
        <f>IF($O400&lt;Assumptions!$B$17,"A",IF($O400&lt;Assumptions!$B$18,"B",IF($O400&lt;Assumptions!$B$19,"C",IF($O400&lt;Assumptions!$B$20,"D","E"))))</f>
        <v>B</v>
      </c>
      <c r="S400" s="75">
        <f t="shared" si="13"/>
        <v>0</v>
      </c>
    </row>
    <row r="401" spans="1:19" ht="17.399999999999999" x14ac:dyDescent="0.3">
      <c r="A401" s="39" t="s">
        <v>213</v>
      </c>
      <c r="B401" s="62" t="s">
        <v>61</v>
      </c>
      <c r="C401" s="91" t="s">
        <v>135</v>
      </c>
      <c r="D401" s="91" t="s">
        <v>38</v>
      </c>
      <c r="E401" s="92" t="s">
        <v>35</v>
      </c>
      <c r="F401" s="92" t="s">
        <v>24</v>
      </c>
      <c r="G401" s="93">
        <v>45738</v>
      </c>
      <c r="H401" s="94">
        <v>45778</v>
      </c>
      <c r="I401" s="69">
        <v>3634371.19</v>
      </c>
      <c r="J401" s="70">
        <v>0</v>
      </c>
      <c r="K401" s="71">
        <v>1.069</v>
      </c>
      <c r="L401" s="70">
        <v>0</v>
      </c>
      <c r="M401" s="71">
        <v>0.94499999999999995</v>
      </c>
      <c r="N401" s="72"/>
      <c r="O401" s="73">
        <f>MIN(1,MAX(0,(1/(1+EXP(-(Assumptions!$B$5 + Assumptions!$B$6*$N401))))*Assumptions!$B$3))</f>
        <v>3.9165722796764356E-2</v>
      </c>
      <c r="P401" s="73">
        <f>VLOOKUP($F401,Assumptions!$A$23:$B$27,2,FALSE)*Assumptions!$B$4</f>
        <v>0.2</v>
      </c>
      <c r="Q401" s="74">
        <f t="shared" si="12"/>
        <v>28468.554913617321</v>
      </c>
      <c r="R401" s="75" t="str">
        <f>IF($O401&lt;Assumptions!$B$17,"A",IF($O401&lt;Assumptions!$B$18,"B",IF($O401&lt;Assumptions!$B$19,"C",IF($O401&lt;Assumptions!$B$20,"D","E"))))</f>
        <v>B</v>
      </c>
      <c r="S401" s="75">
        <f t="shared" si="13"/>
        <v>0</v>
      </c>
    </row>
    <row r="402" spans="1:19" ht="17.399999999999999" x14ac:dyDescent="0.3">
      <c r="A402" s="39" t="s">
        <v>213</v>
      </c>
      <c r="B402" s="62" t="s">
        <v>61</v>
      </c>
      <c r="C402" s="91" t="s">
        <v>135</v>
      </c>
      <c r="D402" s="91" t="s">
        <v>38</v>
      </c>
      <c r="E402" s="92" t="s">
        <v>35</v>
      </c>
      <c r="F402" s="92" t="s">
        <v>24</v>
      </c>
      <c r="G402" s="93">
        <v>45738</v>
      </c>
      <c r="H402" s="94">
        <v>45809</v>
      </c>
      <c r="I402" s="69">
        <v>3523568.38</v>
      </c>
      <c r="J402" s="70">
        <v>185</v>
      </c>
      <c r="K402" s="71">
        <v>0.111</v>
      </c>
      <c r="L402" s="70">
        <v>0</v>
      </c>
      <c r="M402" s="71">
        <v>0.94499999999999995</v>
      </c>
      <c r="N402" s="72"/>
      <c r="O402" s="73">
        <f>MIN(1,MAX(0,(1/(1+EXP(-(Assumptions!$B$5 + Assumptions!$B$6*$N402))))*Assumptions!$B$3))</f>
        <v>3.9165722796764356E-2</v>
      </c>
      <c r="P402" s="73">
        <f>VLOOKUP($F402,Assumptions!$A$23:$B$27,2,FALSE)*Assumptions!$B$4</f>
        <v>0.2</v>
      </c>
      <c r="Q402" s="74">
        <f t="shared" si="12"/>
        <v>27600.620485304811</v>
      </c>
      <c r="R402" s="75" t="str">
        <f>IF($O402&lt;Assumptions!$B$17,"A",IF($O402&lt;Assumptions!$B$18,"B",IF($O402&lt;Assumptions!$B$19,"C",IF($O402&lt;Assumptions!$B$20,"D","E"))))</f>
        <v>B</v>
      </c>
      <c r="S402" s="75">
        <f t="shared" si="13"/>
        <v>1</v>
      </c>
    </row>
    <row r="403" spans="1:19" ht="17.399999999999999" x14ac:dyDescent="0.3">
      <c r="A403" s="39" t="s">
        <v>213</v>
      </c>
      <c r="B403" s="62" t="s">
        <v>61</v>
      </c>
      <c r="C403" s="91" t="s">
        <v>135</v>
      </c>
      <c r="D403" s="91" t="s">
        <v>38</v>
      </c>
      <c r="E403" s="92" t="s">
        <v>35</v>
      </c>
      <c r="F403" s="92" t="s">
        <v>24</v>
      </c>
      <c r="G403" s="93">
        <v>45738</v>
      </c>
      <c r="H403" s="94">
        <v>45839</v>
      </c>
      <c r="I403" s="69">
        <v>3417780.9</v>
      </c>
      <c r="J403" s="70">
        <v>0</v>
      </c>
      <c r="K403" s="71">
        <v>0.97499999999999998</v>
      </c>
      <c r="L403" s="70">
        <v>0</v>
      </c>
      <c r="M403" s="71">
        <v>0.94499999999999995</v>
      </c>
      <c r="N403" s="72"/>
      <c r="O403" s="73">
        <f>MIN(1,MAX(0,(1/(1+EXP(-(Assumptions!$B$5 + Assumptions!$B$6*$N403))))*Assumptions!$B$3))</f>
        <v>3.9165722796764356E-2</v>
      </c>
      <c r="P403" s="73">
        <f>VLOOKUP($F403,Assumptions!$A$23:$B$27,2,FALSE)*Assumptions!$B$4</f>
        <v>0.2</v>
      </c>
      <c r="Q403" s="74">
        <f t="shared" si="12"/>
        <v>26771.971861895159</v>
      </c>
      <c r="R403" s="75" t="str">
        <f>IF($O403&lt;Assumptions!$B$17,"A",IF($O403&lt;Assumptions!$B$18,"B",IF($O403&lt;Assumptions!$B$19,"C",IF($O403&lt;Assumptions!$B$20,"D","E"))))</f>
        <v>B</v>
      </c>
      <c r="S403" s="75">
        <f t="shared" si="13"/>
        <v>0</v>
      </c>
    </row>
    <row r="404" spans="1:19" ht="17.399999999999999" x14ac:dyDescent="0.3">
      <c r="A404" s="39" t="s">
        <v>213</v>
      </c>
      <c r="B404" s="62" t="s">
        <v>61</v>
      </c>
      <c r="C404" s="91" t="s">
        <v>135</v>
      </c>
      <c r="D404" s="91" t="s">
        <v>38</v>
      </c>
      <c r="E404" s="92" t="s">
        <v>35</v>
      </c>
      <c r="F404" s="92" t="s">
        <v>24</v>
      </c>
      <c r="G404" s="93">
        <v>45738</v>
      </c>
      <c r="H404" s="94">
        <v>45870</v>
      </c>
      <c r="I404" s="69">
        <v>3323359.1</v>
      </c>
      <c r="J404" s="70">
        <v>0</v>
      </c>
      <c r="K404" s="71">
        <v>1.002</v>
      </c>
      <c r="L404" s="70">
        <v>0</v>
      </c>
      <c r="M404" s="71">
        <v>0.94499999999999995</v>
      </c>
      <c r="N404" s="72"/>
      <c r="O404" s="73">
        <f>MIN(1,MAX(0,(1/(1+EXP(-(Assumptions!$B$5 + Assumptions!$B$6*$N404))))*Assumptions!$B$3))</f>
        <v>3.9165722796764356E-2</v>
      </c>
      <c r="P404" s="73">
        <f>VLOOKUP($F404,Assumptions!$A$23:$B$27,2,FALSE)*Assumptions!$B$4</f>
        <v>0.2</v>
      </c>
      <c r="Q404" s="74">
        <f t="shared" si="12"/>
        <v>26032.352252940855</v>
      </c>
      <c r="R404" s="75" t="str">
        <f>IF($O404&lt;Assumptions!$B$17,"A",IF($O404&lt;Assumptions!$B$18,"B",IF($O404&lt;Assumptions!$B$19,"C",IF($O404&lt;Assumptions!$B$20,"D","E"))))</f>
        <v>B</v>
      </c>
      <c r="S404" s="75">
        <f t="shared" si="13"/>
        <v>0</v>
      </c>
    </row>
    <row r="405" spans="1:19" ht="17.399999999999999" x14ac:dyDescent="0.3">
      <c r="A405" s="39" t="s">
        <v>213</v>
      </c>
      <c r="B405" s="62" t="s">
        <v>61</v>
      </c>
      <c r="C405" s="91" t="s">
        <v>135</v>
      </c>
      <c r="D405" s="91" t="s">
        <v>38</v>
      </c>
      <c r="E405" s="92" t="s">
        <v>35</v>
      </c>
      <c r="F405" s="92" t="s">
        <v>24</v>
      </c>
      <c r="G405" s="93">
        <v>45738</v>
      </c>
      <c r="H405" s="94">
        <v>45901</v>
      </c>
      <c r="I405" s="69">
        <v>3213752.82</v>
      </c>
      <c r="J405" s="70">
        <v>0</v>
      </c>
      <c r="K405" s="71">
        <v>1.05</v>
      </c>
      <c r="L405" s="70">
        <v>0</v>
      </c>
      <c r="M405" s="71">
        <v>0.94499999999999995</v>
      </c>
      <c r="N405" s="72"/>
      <c r="O405" s="73">
        <f>MIN(1,MAX(0,(1/(1+EXP(-(Assumptions!$B$5 + Assumptions!$B$6*$N405))))*Assumptions!$B$3))</f>
        <v>3.9165722796764356E-2</v>
      </c>
      <c r="P405" s="73">
        <f>VLOOKUP($F405,Assumptions!$A$23:$B$27,2,FALSE)*Assumptions!$B$4</f>
        <v>0.2</v>
      </c>
      <c r="Q405" s="74">
        <f t="shared" si="12"/>
        <v>25173.790417087948</v>
      </c>
      <c r="R405" s="75" t="str">
        <f>IF($O405&lt;Assumptions!$B$17,"A",IF($O405&lt;Assumptions!$B$18,"B",IF($O405&lt;Assumptions!$B$19,"C",IF($O405&lt;Assumptions!$B$20,"D","E"))))</f>
        <v>B</v>
      </c>
      <c r="S405" s="75">
        <f t="shared" si="13"/>
        <v>0</v>
      </c>
    </row>
    <row r="406" spans="1:19" ht="17.399999999999999" x14ac:dyDescent="0.3">
      <c r="A406" s="39" t="s">
        <v>213</v>
      </c>
      <c r="B406" s="62" t="s">
        <v>61</v>
      </c>
      <c r="C406" s="91" t="s">
        <v>135</v>
      </c>
      <c r="D406" s="91" t="s">
        <v>38</v>
      </c>
      <c r="E406" s="92" t="s">
        <v>35</v>
      </c>
      <c r="F406" s="92" t="s">
        <v>24</v>
      </c>
      <c r="G406" s="93">
        <v>45738</v>
      </c>
      <c r="H406" s="94">
        <v>45931</v>
      </c>
      <c r="I406" s="69">
        <v>3114900.61</v>
      </c>
      <c r="J406" s="70">
        <v>0</v>
      </c>
      <c r="K406" s="71">
        <v>0.96799999999999997</v>
      </c>
      <c r="L406" s="70">
        <v>0</v>
      </c>
      <c r="M406" s="71">
        <v>0.94499999999999995</v>
      </c>
      <c r="N406" s="72"/>
      <c r="O406" s="73">
        <f>MIN(1,MAX(0,(1/(1+EXP(-(Assumptions!$B$5 + Assumptions!$B$6*$N406))))*Assumptions!$B$3))</f>
        <v>3.9165722796764356E-2</v>
      </c>
      <c r="P406" s="73">
        <f>VLOOKUP($F406,Assumptions!$A$23:$B$27,2,FALSE)*Assumptions!$B$4</f>
        <v>0.2</v>
      </c>
      <c r="Q406" s="74">
        <f t="shared" si="12"/>
        <v>24399.466766146441</v>
      </c>
      <c r="R406" s="75" t="str">
        <f>IF($O406&lt;Assumptions!$B$17,"A",IF($O406&lt;Assumptions!$B$18,"B",IF($O406&lt;Assumptions!$B$19,"C",IF($O406&lt;Assumptions!$B$20,"D","E"))))</f>
        <v>B</v>
      </c>
      <c r="S406" s="75">
        <f t="shared" si="13"/>
        <v>0</v>
      </c>
    </row>
    <row r="407" spans="1:19" ht="17.399999999999999" x14ac:dyDescent="0.3">
      <c r="A407" s="39" t="s">
        <v>213</v>
      </c>
      <c r="B407" s="62" t="s">
        <v>61</v>
      </c>
      <c r="C407" s="91" t="s">
        <v>135</v>
      </c>
      <c r="D407" s="91" t="s">
        <v>38</v>
      </c>
      <c r="E407" s="92" t="s">
        <v>35</v>
      </c>
      <c r="F407" s="92" t="s">
        <v>24</v>
      </c>
      <c r="G407" s="93">
        <v>45738</v>
      </c>
      <c r="H407" s="94">
        <v>45962</v>
      </c>
      <c r="I407" s="69">
        <v>3033074.53</v>
      </c>
      <c r="J407" s="70">
        <v>65</v>
      </c>
      <c r="K407" s="71">
        <v>0.56699999999999995</v>
      </c>
      <c r="L407" s="70">
        <v>0</v>
      </c>
      <c r="M407" s="71">
        <v>0.94499999999999995</v>
      </c>
      <c r="N407" s="72"/>
      <c r="O407" s="73">
        <f>MIN(1,MAX(0,(1/(1+EXP(-(Assumptions!$B$5 + Assumptions!$B$6*$N407))))*Assumptions!$B$3))</f>
        <v>3.9165722796764356E-2</v>
      </c>
      <c r="P407" s="73">
        <f>VLOOKUP($F407,Assumptions!$A$23:$B$27,2,FALSE)*Assumptions!$B$4</f>
        <v>0.2</v>
      </c>
      <c r="Q407" s="74">
        <f t="shared" si="12"/>
        <v>23758.511252781267</v>
      </c>
      <c r="R407" s="75" t="str">
        <f>IF($O407&lt;Assumptions!$B$17,"A",IF($O407&lt;Assumptions!$B$18,"B",IF($O407&lt;Assumptions!$B$19,"C",IF($O407&lt;Assumptions!$B$20,"D","E"))))</f>
        <v>B</v>
      </c>
      <c r="S407" s="75">
        <f t="shared" si="13"/>
        <v>0</v>
      </c>
    </row>
    <row r="408" spans="1:19" ht="17.399999999999999" x14ac:dyDescent="0.3">
      <c r="A408" s="39" t="s">
        <v>213</v>
      </c>
      <c r="B408" s="62" t="s">
        <v>61</v>
      </c>
      <c r="C408" s="91" t="s">
        <v>135</v>
      </c>
      <c r="D408" s="91" t="s">
        <v>38</v>
      </c>
      <c r="E408" s="92" t="s">
        <v>35</v>
      </c>
      <c r="F408" s="92" t="s">
        <v>24</v>
      </c>
      <c r="G408" s="93">
        <v>45738</v>
      </c>
      <c r="H408" s="94">
        <v>45992</v>
      </c>
      <c r="I408" s="69">
        <v>2938370.97</v>
      </c>
      <c r="J408" s="70">
        <v>185</v>
      </c>
      <c r="K408" s="71">
        <v>0.26500000000000001</v>
      </c>
      <c r="L408" s="70">
        <v>0</v>
      </c>
      <c r="M408" s="71">
        <v>0.94499999999999995</v>
      </c>
      <c r="N408" s="72"/>
      <c r="O408" s="73">
        <f>MIN(1,MAX(0,(1/(1+EXP(-(Assumptions!$B$5 + Assumptions!$B$6*$N408))))*Assumptions!$B$3))</f>
        <v>3.9165722796764356E-2</v>
      </c>
      <c r="P408" s="73">
        <f>VLOOKUP($F408,Assumptions!$A$23:$B$27,2,FALSE)*Assumptions!$B$4</f>
        <v>0.2</v>
      </c>
      <c r="Q408" s="74">
        <f t="shared" si="12"/>
        <v>23016.684577015923</v>
      </c>
      <c r="R408" s="75" t="str">
        <f>IF($O408&lt;Assumptions!$B$17,"A",IF($O408&lt;Assumptions!$B$18,"B",IF($O408&lt;Assumptions!$B$19,"C",IF($O408&lt;Assumptions!$B$20,"D","E"))))</f>
        <v>B</v>
      </c>
      <c r="S408" s="75">
        <f t="shared" si="13"/>
        <v>1</v>
      </c>
    </row>
    <row r="409" spans="1:19" ht="17.399999999999999" x14ac:dyDescent="0.3">
      <c r="A409" s="39" t="s">
        <v>215</v>
      </c>
      <c r="B409" s="62" t="s">
        <v>51</v>
      </c>
      <c r="C409" s="91" t="s">
        <v>22</v>
      </c>
      <c r="D409" s="91" t="s">
        <v>38</v>
      </c>
      <c r="E409" s="92" t="s">
        <v>31</v>
      </c>
      <c r="F409" s="92" t="s">
        <v>24</v>
      </c>
      <c r="G409" s="93">
        <v>45556</v>
      </c>
      <c r="H409" s="94">
        <v>45658</v>
      </c>
      <c r="I409" s="69">
        <v>7100216.9100000001</v>
      </c>
      <c r="J409" s="70">
        <v>220</v>
      </c>
      <c r="K409" s="71">
        <v>0.189</v>
      </c>
      <c r="L409" s="70">
        <v>0</v>
      </c>
      <c r="M409" s="71">
        <v>1.1599999999999999</v>
      </c>
      <c r="N409" s="72"/>
      <c r="O409" s="73">
        <f>MIN(1,MAX(0,(1/(1+EXP(-(Assumptions!$B$5 + Assumptions!$B$6*$N409))))*Assumptions!$B$3))</f>
        <v>3.9165722796764356E-2</v>
      </c>
      <c r="P409" s="73">
        <f>VLOOKUP($F409,Assumptions!$A$23:$B$27,2,FALSE)*Assumptions!$B$4</f>
        <v>0.2</v>
      </c>
      <c r="Q409" s="74">
        <f t="shared" si="12"/>
        <v>55617.025458791759</v>
      </c>
      <c r="R409" s="75" t="str">
        <f>IF($O409&lt;Assumptions!$B$17,"A",IF($O409&lt;Assumptions!$B$18,"B",IF($O409&lt;Assumptions!$B$19,"C",IF($O409&lt;Assumptions!$B$20,"D","E"))))</f>
        <v>B</v>
      </c>
      <c r="S409" s="75">
        <f t="shared" si="13"/>
        <v>1</v>
      </c>
    </row>
    <row r="410" spans="1:19" ht="17.399999999999999" x14ac:dyDescent="0.3">
      <c r="A410" s="39" t="s">
        <v>215</v>
      </c>
      <c r="B410" s="62" t="s">
        <v>51</v>
      </c>
      <c r="C410" s="91" t="s">
        <v>22</v>
      </c>
      <c r="D410" s="91" t="s">
        <v>38</v>
      </c>
      <c r="E410" s="92" t="s">
        <v>31</v>
      </c>
      <c r="F410" s="92" t="s">
        <v>24</v>
      </c>
      <c r="G410" s="93">
        <v>45556</v>
      </c>
      <c r="H410" s="94">
        <v>45689</v>
      </c>
      <c r="I410" s="69">
        <v>7100216.9100000001</v>
      </c>
      <c r="J410" s="70">
        <v>999</v>
      </c>
      <c r="K410" s="71">
        <v>0.13400000000000001</v>
      </c>
      <c r="L410" s="70">
        <v>0</v>
      </c>
      <c r="M410" s="71">
        <v>1.1599999999999999</v>
      </c>
      <c r="N410" s="72"/>
      <c r="O410" s="73">
        <f>MIN(1,MAX(0,(1/(1+EXP(-(Assumptions!$B$5 + Assumptions!$B$6*$N410))))*Assumptions!$B$3))</f>
        <v>3.9165722796764356E-2</v>
      </c>
      <c r="P410" s="73">
        <f>VLOOKUP($F410,Assumptions!$A$23:$B$27,2,FALSE)*Assumptions!$B$4</f>
        <v>0.2</v>
      </c>
      <c r="Q410" s="74">
        <f t="shared" si="12"/>
        <v>55617.025458791759</v>
      </c>
      <c r="R410" s="75" t="str">
        <f>IF($O410&lt;Assumptions!$B$17,"A",IF($O410&lt;Assumptions!$B$18,"B",IF($O410&lt;Assumptions!$B$19,"C",IF($O410&lt;Assumptions!$B$20,"D","E"))))</f>
        <v>B</v>
      </c>
      <c r="S410" s="75">
        <f t="shared" si="13"/>
        <v>1</v>
      </c>
    </row>
    <row r="411" spans="1:19" ht="17.399999999999999" x14ac:dyDescent="0.3">
      <c r="A411" s="39" t="s">
        <v>215</v>
      </c>
      <c r="B411" s="62" t="s">
        <v>51</v>
      </c>
      <c r="C411" s="91" t="s">
        <v>22</v>
      </c>
      <c r="D411" s="91" t="s">
        <v>38</v>
      </c>
      <c r="E411" s="92" t="s">
        <v>31</v>
      </c>
      <c r="F411" s="92" t="s">
        <v>24</v>
      </c>
      <c r="G411" s="93">
        <v>45556</v>
      </c>
      <c r="H411" s="94">
        <v>45717</v>
      </c>
      <c r="I411" s="69">
        <v>7100216.9100000001</v>
      </c>
      <c r="J411" s="70">
        <v>999</v>
      </c>
      <c r="K411" s="71">
        <v>5.7000000000000002E-2</v>
      </c>
      <c r="L411" s="70">
        <v>0</v>
      </c>
      <c r="M411" s="71">
        <v>1.1599999999999999</v>
      </c>
      <c r="N411" s="72"/>
      <c r="O411" s="73">
        <f>MIN(1,MAX(0,(1/(1+EXP(-(Assumptions!$B$5 + Assumptions!$B$6*$N411))))*Assumptions!$B$3))</f>
        <v>3.9165722796764356E-2</v>
      </c>
      <c r="P411" s="73">
        <f>VLOOKUP($F411,Assumptions!$A$23:$B$27,2,FALSE)*Assumptions!$B$4</f>
        <v>0.2</v>
      </c>
      <c r="Q411" s="74">
        <f t="shared" si="12"/>
        <v>55617.025458791759</v>
      </c>
      <c r="R411" s="75" t="str">
        <f>IF($O411&lt;Assumptions!$B$17,"A",IF($O411&lt;Assumptions!$B$18,"B",IF($O411&lt;Assumptions!$B$19,"C",IF($O411&lt;Assumptions!$B$20,"D","E"))))</f>
        <v>B</v>
      </c>
      <c r="S411" s="75">
        <f t="shared" si="13"/>
        <v>1</v>
      </c>
    </row>
    <row r="412" spans="1:19" ht="17.399999999999999" x14ac:dyDescent="0.3">
      <c r="A412" s="39" t="s">
        <v>215</v>
      </c>
      <c r="B412" s="62" t="s">
        <v>51</v>
      </c>
      <c r="C412" s="91" t="s">
        <v>22</v>
      </c>
      <c r="D412" s="91" t="s">
        <v>38</v>
      </c>
      <c r="E412" s="92" t="s">
        <v>31</v>
      </c>
      <c r="F412" s="92" t="s">
        <v>24</v>
      </c>
      <c r="G412" s="93">
        <v>45556</v>
      </c>
      <c r="H412" s="94">
        <v>45748</v>
      </c>
      <c r="I412" s="69">
        <v>7100216.9100000001</v>
      </c>
      <c r="J412" s="70">
        <v>999</v>
      </c>
      <c r="K412" s="71">
        <v>9.5000000000000001E-2</v>
      </c>
      <c r="L412" s="70">
        <v>0</v>
      </c>
      <c r="M412" s="71">
        <v>1.1599999999999999</v>
      </c>
      <c r="N412" s="72"/>
      <c r="O412" s="73">
        <f>MIN(1,MAX(0,(1/(1+EXP(-(Assumptions!$B$5 + Assumptions!$B$6*$N412))))*Assumptions!$B$3))</f>
        <v>3.9165722796764356E-2</v>
      </c>
      <c r="P412" s="73">
        <f>VLOOKUP($F412,Assumptions!$A$23:$B$27,2,FALSE)*Assumptions!$B$4</f>
        <v>0.2</v>
      </c>
      <c r="Q412" s="74">
        <f t="shared" si="12"/>
        <v>55617.025458791759</v>
      </c>
      <c r="R412" s="75" t="str">
        <f>IF($O412&lt;Assumptions!$B$17,"A",IF($O412&lt;Assumptions!$B$18,"B",IF($O412&lt;Assumptions!$B$19,"C",IF($O412&lt;Assumptions!$B$20,"D","E"))))</f>
        <v>B</v>
      </c>
      <c r="S412" s="75">
        <f t="shared" si="13"/>
        <v>1</v>
      </c>
    </row>
    <row r="413" spans="1:19" ht="17.399999999999999" x14ac:dyDescent="0.3">
      <c r="A413" s="39" t="s">
        <v>215</v>
      </c>
      <c r="B413" s="62" t="s">
        <v>51</v>
      </c>
      <c r="C413" s="91" t="s">
        <v>22</v>
      </c>
      <c r="D413" s="91" t="s">
        <v>38</v>
      </c>
      <c r="E413" s="92" t="s">
        <v>31</v>
      </c>
      <c r="F413" s="92" t="s">
        <v>24</v>
      </c>
      <c r="G413" s="93">
        <v>45556</v>
      </c>
      <c r="H413" s="94">
        <v>45778</v>
      </c>
      <c r="I413" s="69">
        <v>7100216.9100000001</v>
      </c>
      <c r="J413" s="70">
        <v>999</v>
      </c>
      <c r="K413" s="71">
        <v>0.151</v>
      </c>
      <c r="L413" s="70">
        <v>0</v>
      </c>
      <c r="M413" s="71">
        <v>1.1599999999999999</v>
      </c>
      <c r="N413" s="72"/>
      <c r="O413" s="73">
        <f>MIN(1,MAX(0,(1/(1+EXP(-(Assumptions!$B$5 + Assumptions!$B$6*$N413))))*Assumptions!$B$3))</f>
        <v>3.9165722796764356E-2</v>
      </c>
      <c r="P413" s="73">
        <f>VLOOKUP($F413,Assumptions!$A$23:$B$27,2,FALSE)*Assumptions!$B$4</f>
        <v>0.2</v>
      </c>
      <c r="Q413" s="74">
        <f t="shared" si="12"/>
        <v>55617.025458791759</v>
      </c>
      <c r="R413" s="75" t="str">
        <f>IF($O413&lt;Assumptions!$B$17,"A",IF($O413&lt;Assumptions!$B$18,"B",IF($O413&lt;Assumptions!$B$19,"C",IF($O413&lt;Assumptions!$B$20,"D","E"))))</f>
        <v>B</v>
      </c>
      <c r="S413" s="75">
        <f t="shared" si="13"/>
        <v>1</v>
      </c>
    </row>
    <row r="414" spans="1:19" ht="17.399999999999999" x14ac:dyDescent="0.3">
      <c r="A414" s="39" t="s">
        <v>215</v>
      </c>
      <c r="B414" s="62" t="s">
        <v>51</v>
      </c>
      <c r="C414" s="91" t="s">
        <v>22</v>
      </c>
      <c r="D414" s="91" t="s">
        <v>38</v>
      </c>
      <c r="E414" s="92" t="s">
        <v>31</v>
      </c>
      <c r="F414" s="92" t="s">
        <v>24</v>
      </c>
      <c r="G414" s="93">
        <v>45556</v>
      </c>
      <c r="H414" s="94">
        <v>45809</v>
      </c>
      <c r="I414" s="69">
        <v>7100216.9100000001</v>
      </c>
      <c r="J414" s="70">
        <v>999</v>
      </c>
      <c r="K414" s="71">
        <v>7.9000000000000001E-2</v>
      </c>
      <c r="L414" s="70">
        <v>0</v>
      </c>
      <c r="M414" s="71">
        <v>1.1599999999999999</v>
      </c>
      <c r="N414" s="72"/>
      <c r="O414" s="73">
        <f>MIN(1,MAX(0,(1/(1+EXP(-(Assumptions!$B$5 + Assumptions!$B$6*$N414))))*Assumptions!$B$3))</f>
        <v>3.9165722796764356E-2</v>
      </c>
      <c r="P414" s="73">
        <f>VLOOKUP($F414,Assumptions!$A$23:$B$27,2,FALSE)*Assumptions!$B$4</f>
        <v>0.2</v>
      </c>
      <c r="Q414" s="74">
        <f t="shared" si="12"/>
        <v>55617.025458791759</v>
      </c>
      <c r="R414" s="75" t="str">
        <f>IF($O414&lt;Assumptions!$B$17,"A",IF($O414&lt;Assumptions!$B$18,"B",IF($O414&lt;Assumptions!$B$19,"C",IF($O414&lt;Assumptions!$B$20,"D","E"))))</f>
        <v>B</v>
      </c>
      <c r="S414" s="75">
        <f t="shared" si="13"/>
        <v>1</v>
      </c>
    </row>
    <row r="415" spans="1:19" ht="17.399999999999999" x14ac:dyDescent="0.3">
      <c r="A415" s="39" t="s">
        <v>215</v>
      </c>
      <c r="B415" s="62" t="s">
        <v>51</v>
      </c>
      <c r="C415" s="91" t="s">
        <v>22</v>
      </c>
      <c r="D415" s="91" t="s">
        <v>38</v>
      </c>
      <c r="E415" s="92" t="s">
        <v>31</v>
      </c>
      <c r="F415" s="92" t="s">
        <v>24</v>
      </c>
      <c r="G415" s="93">
        <v>45556</v>
      </c>
      <c r="H415" s="94">
        <v>45839</v>
      </c>
      <c r="I415" s="69">
        <v>7100216.9100000001</v>
      </c>
      <c r="J415" s="70">
        <v>999</v>
      </c>
      <c r="K415" s="71">
        <v>0.155</v>
      </c>
      <c r="L415" s="70">
        <v>0</v>
      </c>
      <c r="M415" s="71">
        <v>1.1599999999999999</v>
      </c>
      <c r="N415" s="72"/>
      <c r="O415" s="73">
        <f>MIN(1,MAX(0,(1/(1+EXP(-(Assumptions!$B$5 + Assumptions!$B$6*$N415))))*Assumptions!$B$3))</f>
        <v>3.9165722796764356E-2</v>
      </c>
      <c r="P415" s="73">
        <f>VLOOKUP($F415,Assumptions!$A$23:$B$27,2,FALSE)*Assumptions!$B$4</f>
        <v>0.2</v>
      </c>
      <c r="Q415" s="74">
        <f t="shared" si="12"/>
        <v>55617.025458791759</v>
      </c>
      <c r="R415" s="75" t="str">
        <f>IF($O415&lt;Assumptions!$B$17,"A",IF($O415&lt;Assumptions!$B$18,"B",IF($O415&lt;Assumptions!$B$19,"C",IF($O415&lt;Assumptions!$B$20,"D","E"))))</f>
        <v>B</v>
      </c>
      <c r="S415" s="75">
        <f t="shared" si="13"/>
        <v>1</v>
      </c>
    </row>
    <row r="416" spans="1:19" ht="17.399999999999999" x14ac:dyDescent="0.3">
      <c r="A416" s="39" t="s">
        <v>215</v>
      </c>
      <c r="B416" s="62" t="s">
        <v>51</v>
      </c>
      <c r="C416" s="91" t="s">
        <v>22</v>
      </c>
      <c r="D416" s="91" t="s">
        <v>38</v>
      </c>
      <c r="E416" s="92" t="s">
        <v>31</v>
      </c>
      <c r="F416" s="92" t="s">
        <v>24</v>
      </c>
      <c r="G416" s="93">
        <v>45556</v>
      </c>
      <c r="H416" s="94">
        <v>45870</v>
      </c>
      <c r="I416" s="69">
        <v>7100216.9100000001</v>
      </c>
      <c r="J416" s="70">
        <v>999</v>
      </c>
      <c r="K416" s="71">
        <v>0.17799999999999999</v>
      </c>
      <c r="L416" s="70">
        <v>0</v>
      </c>
      <c r="M416" s="71">
        <v>1.1599999999999999</v>
      </c>
      <c r="N416" s="72"/>
      <c r="O416" s="73">
        <f>MIN(1,MAX(0,(1/(1+EXP(-(Assumptions!$B$5 + Assumptions!$B$6*$N416))))*Assumptions!$B$3))</f>
        <v>3.9165722796764356E-2</v>
      </c>
      <c r="P416" s="73">
        <f>VLOOKUP($F416,Assumptions!$A$23:$B$27,2,FALSE)*Assumptions!$B$4</f>
        <v>0.2</v>
      </c>
      <c r="Q416" s="74">
        <f t="shared" si="12"/>
        <v>55617.025458791759</v>
      </c>
      <c r="R416" s="75" t="str">
        <f>IF($O416&lt;Assumptions!$B$17,"A",IF($O416&lt;Assumptions!$B$18,"B",IF($O416&lt;Assumptions!$B$19,"C",IF($O416&lt;Assumptions!$B$20,"D","E"))))</f>
        <v>B</v>
      </c>
      <c r="S416" s="75">
        <f t="shared" si="13"/>
        <v>1</v>
      </c>
    </row>
    <row r="417" spans="1:19" ht="17.399999999999999" x14ac:dyDescent="0.3">
      <c r="A417" s="39" t="s">
        <v>215</v>
      </c>
      <c r="B417" s="62" t="s">
        <v>51</v>
      </c>
      <c r="C417" s="91" t="s">
        <v>22</v>
      </c>
      <c r="D417" s="91" t="s">
        <v>38</v>
      </c>
      <c r="E417" s="92" t="s">
        <v>31</v>
      </c>
      <c r="F417" s="92" t="s">
        <v>24</v>
      </c>
      <c r="G417" s="93">
        <v>45556</v>
      </c>
      <c r="H417" s="94">
        <v>45901</v>
      </c>
      <c r="I417" s="69">
        <v>7100216.9100000001</v>
      </c>
      <c r="J417" s="70">
        <v>999</v>
      </c>
      <c r="K417" s="71">
        <v>7.0000000000000001E-3</v>
      </c>
      <c r="L417" s="70">
        <v>0</v>
      </c>
      <c r="M417" s="71">
        <v>1.1599999999999999</v>
      </c>
      <c r="N417" s="72"/>
      <c r="O417" s="73">
        <f>MIN(1,MAX(0,(1/(1+EXP(-(Assumptions!$B$5 + Assumptions!$B$6*$N417))))*Assumptions!$B$3))</f>
        <v>3.9165722796764356E-2</v>
      </c>
      <c r="P417" s="73">
        <f>VLOOKUP($F417,Assumptions!$A$23:$B$27,2,FALSE)*Assumptions!$B$4</f>
        <v>0.2</v>
      </c>
      <c r="Q417" s="74">
        <f t="shared" si="12"/>
        <v>55617.025458791759</v>
      </c>
      <c r="R417" s="75" t="str">
        <f>IF($O417&lt;Assumptions!$B$17,"A",IF($O417&lt;Assumptions!$B$18,"B",IF($O417&lt;Assumptions!$B$19,"C",IF($O417&lt;Assumptions!$B$20,"D","E"))))</f>
        <v>B</v>
      </c>
      <c r="S417" s="75">
        <f t="shared" si="13"/>
        <v>1</v>
      </c>
    </row>
    <row r="418" spans="1:19" ht="17.399999999999999" x14ac:dyDescent="0.3">
      <c r="A418" s="39" t="s">
        <v>215</v>
      </c>
      <c r="B418" s="62" t="s">
        <v>51</v>
      </c>
      <c r="C418" s="91" t="s">
        <v>22</v>
      </c>
      <c r="D418" s="91" t="s">
        <v>38</v>
      </c>
      <c r="E418" s="92" t="s">
        <v>31</v>
      </c>
      <c r="F418" s="92" t="s">
        <v>24</v>
      </c>
      <c r="G418" s="93">
        <v>45556</v>
      </c>
      <c r="H418" s="94">
        <v>45931</v>
      </c>
      <c r="I418" s="69">
        <v>7100216.9100000001</v>
      </c>
      <c r="J418" s="70">
        <v>999</v>
      </c>
      <c r="K418" s="71">
        <v>0.11899999999999999</v>
      </c>
      <c r="L418" s="70">
        <v>0</v>
      </c>
      <c r="M418" s="71">
        <v>1.1599999999999999</v>
      </c>
      <c r="N418" s="72"/>
      <c r="O418" s="73">
        <f>MIN(1,MAX(0,(1/(1+EXP(-(Assumptions!$B$5 + Assumptions!$B$6*$N418))))*Assumptions!$B$3))</f>
        <v>3.9165722796764356E-2</v>
      </c>
      <c r="P418" s="73">
        <f>VLOOKUP($F418,Assumptions!$A$23:$B$27,2,FALSE)*Assumptions!$B$4</f>
        <v>0.2</v>
      </c>
      <c r="Q418" s="74">
        <f t="shared" si="12"/>
        <v>55617.025458791759</v>
      </c>
      <c r="R418" s="75" t="str">
        <f>IF($O418&lt;Assumptions!$B$17,"A",IF($O418&lt;Assumptions!$B$18,"B",IF($O418&lt;Assumptions!$B$19,"C",IF($O418&lt;Assumptions!$B$20,"D","E"))))</f>
        <v>B</v>
      </c>
      <c r="S418" s="75">
        <f t="shared" si="13"/>
        <v>1</v>
      </c>
    </row>
    <row r="419" spans="1:19" ht="17.399999999999999" x14ac:dyDescent="0.3">
      <c r="A419" s="39" t="s">
        <v>215</v>
      </c>
      <c r="B419" s="62" t="s">
        <v>51</v>
      </c>
      <c r="C419" s="91" t="s">
        <v>22</v>
      </c>
      <c r="D419" s="91" t="s">
        <v>38</v>
      </c>
      <c r="E419" s="92" t="s">
        <v>31</v>
      </c>
      <c r="F419" s="92" t="s">
        <v>24</v>
      </c>
      <c r="G419" s="93">
        <v>45556</v>
      </c>
      <c r="H419" s="94">
        <v>45962</v>
      </c>
      <c r="I419" s="69">
        <v>7100216.9100000001</v>
      </c>
      <c r="J419" s="70">
        <v>999</v>
      </c>
      <c r="K419" s="71">
        <v>0.11600000000000001</v>
      </c>
      <c r="L419" s="70">
        <v>0</v>
      </c>
      <c r="M419" s="71">
        <v>1.1599999999999999</v>
      </c>
      <c r="N419" s="72"/>
      <c r="O419" s="73">
        <f>MIN(1,MAX(0,(1/(1+EXP(-(Assumptions!$B$5 + Assumptions!$B$6*$N419))))*Assumptions!$B$3))</f>
        <v>3.9165722796764356E-2</v>
      </c>
      <c r="P419" s="73">
        <f>VLOOKUP($F419,Assumptions!$A$23:$B$27,2,FALSE)*Assumptions!$B$4</f>
        <v>0.2</v>
      </c>
      <c r="Q419" s="74">
        <f t="shared" si="12"/>
        <v>55617.025458791759</v>
      </c>
      <c r="R419" s="75" t="str">
        <f>IF($O419&lt;Assumptions!$B$17,"A",IF($O419&lt;Assumptions!$B$18,"B",IF($O419&lt;Assumptions!$B$19,"C",IF($O419&lt;Assumptions!$B$20,"D","E"))))</f>
        <v>B</v>
      </c>
      <c r="S419" s="75">
        <f t="shared" si="13"/>
        <v>1</v>
      </c>
    </row>
    <row r="420" spans="1:19" ht="17.399999999999999" x14ac:dyDescent="0.3">
      <c r="A420" s="39" t="s">
        <v>215</v>
      </c>
      <c r="B420" s="62" t="s">
        <v>51</v>
      </c>
      <c r="C420" s="91" t="s">
        <v>22</v>
      </c>
      <c r="D420" s="91" t="s">
        <v>38</v>
      </c>
      <c r="E420" s="92" t="s">
        <v>31</v>
      </c>
      <c r="F420" s="92" t="s">
        <v>24</v>
      </c>
      <c r="G420" s="93">
        <v>45556</v>
      </c>
      <c r="H420" s="94">
        <v>45992</v>
      </c>
      <c r="I420" s="69">
        <v>7100216.9100000001</v>
      </c>
      <c r="J420" s="70">
        <v>999</v>
      </c>
      <c r="K420" s="71">
        <v>9.2999999999999999E-2</v>
      </c>
      <c r="L420" s="70">
        <v>0</v>
      </c>
      <c r="M420" s="71">
        <v>1.1599999999999999</v>
      </c>
      <c r="N420" s="72"/>
      <c r="O420" s="73">
        <f>MIN(1,MAX(0,(1/(1+EXP(-(Assumptions!$B$5 + Assumptions!$B$6*$N420))))*Assumptions!$B$3))</f>
        <v>3.9165722796764356E-2</v>
      </c>
      <c r="P420" s="73">
        <f>VLOOKUP($F420,Assumptions!$A$23:$B$27,2,FALSE)*Assumptions!$B$4</f>
        <v>0.2</v>
      </c>
      <c r="Q420" s="74">
        <f t="shared" si="12"/>
        <v>55617.025458791759</v>
      </c>
      <c r="R420" s="75" t="str">
        <f>IF($O420&lt;Assumptions!$B$17,"A",IF($O420&lt;Assumptions!$B$18,"B",IF($O420&lt;Assumptions!$B$19,"C",IF($O420&lt;Assumptions!$B$20,"D","E"))))</f>
        <v>B</v>
      </c>
      <c r="S420" s="75">
        <f t="shared" si="13"/>
        <v>1</v>
      </c>
    </row>
    <row r="421" spans="1:19" ht="17.399999999999999" x14ac:dyDescent="0.3">
      <c r="A421" s="39" t="s">
        <v>217</v>
      </c>
      <c r="B421" s="62" t="s">
        <v>94</v>
      </c>
      <c r="C421" s="91" t="s">
        <v>190</v>
      </c>
      <c r="D421" s="91" t="s">
        <v>34</v>
      </c>
      <c r="E421" s="92" t="s">
        <v>27</v>
      </c>
      <c r="F421" s="92" t="s">
        <v>24</v>
      </c>
      <c r="G421" s="93">
        <v>45447</v>
      </c>
      <c r="H421" s="94">
        <v>45658</v>
      </c>
      <c r="I421" s="69">
        <v>58665243.530000001</v>
      </c>
      <c r="J421" s="70">
        <v>0</v>
      </c>
      <c r="K421" s="71">
        <v>0.995</v>
      </c>
      <c r="L421" s="70">
        <v>0</v>
      </c>
      <c r="M421" s="71">
        <v>0.65300000000000002</v>
      </c>
      <c r="N421" s="72"/>
      <c r="O421" s="73">
        <f>MIN(1,MAX(0,(1/(1+EXP(-(Assumptions!$B$5 + Assumptions!$B$6*$N421))))*Assumptions!$B$3))</f>
        <v>3.9165722796764356E-2</v>
      </c>
      <c r="P421" s="73">
        <f>VLOOKUP($F421,Assumptions!$A$23:$B$27,2,FALSE)*Assumptions!$B$4</f>
        <v>0.2</v>
      </c>
      <c r="Q421" s="74">
        <f t="shared" si="12"/>
        <v>459533.33318013075</v>
      </c>
      <c r="R421" s="75" t="str">
        <f>IF($O421&lt;Assumptions!$B$17,"A",IF($O421&lt;Assumptions!$B$18,"B",IF($O421&lt;Assumptions!$B$19,"C",IF($O421&lt;Assumptions!$B$20,"D","E"))))</f>
        <v>B</v>
      </c>
      <c r="S421" s="75">
        <f t="shared" si="13"/>
        <v>0</v>
      </c>
    </row>
    <row r="422" spans="1:19" ht="17.399999999999999" x14ac:dyDescent="0.3">
      <c r="A422" s="39" t="s">
        <v>217</v>
      </c>
      <c r="B422" s="62" t="s">
        <v>94</v>
      </c>
      <c r="C422" s="91" t="s">
        <v>190</v>
      </c>
      <c r="D422" s="91" t="s">
        <v>34</v>
      </c>
      <c r="E422" s="92" t="s">
        <v>27</v>
      </c>
      <c r="F422" s="92" t="s">
        <v>24</v>
      </c>
      <c r="G422" s="93">
        <v>45447</v>
      </c>
      <c r="H422" s="94">
        <v>45689</v>
      </c>
      <c r="I422" s="69">
        <v>57771820.829999998</v>
      </c>
      <c r="J422" s="70">
        <v>95</v>
      </c>
      <c r="K422" s="71">
        <v>0.26400000000000001</v>
      </c>
      <c r="L422" s="70">
        <v>0</v>
      </c>
      <c r="M422" s="71">
        <v>0.65300000000000002</v>
      </c>
      <c r="N422" s="72"/>
      <c r="O422" s="73">
        <f>MIN(1,MAX(0,(1/(1+EXP(-(Assumptions!$B$5 + Assumptions!$B$6*$N422))))*Assumptions!$B$3))</f>
        <v>3.9165722796764356E-2</v>
      </c>
      <c r="P422" s="73">
        <f>VLOOKUP($F422,Assumptions!$A$23:$B$27,2,FALSE)*Assumptions!$B$4</f>
        <v>0.2</v>
      </c>
      <c r="Q422" s="74">
        <f t="shared" si="12"/>
        <v>452535.0240184234</v>
      </c>
      <c r="R422" s="75" t="str">
        <f>IF($O422&lt;Assumptions!$B$17,"A",IF($O422&lt;Assumptions!$B$18,"B",IF($O422&lt;Assumptions!$B$19,"C",IF($O422&lt;Assumptions!$B$20,"D","E"))))</f>
        <v>B</v>
      </c>
      <c r="S422" s="75">
        <f t="shared" si="13"/>
        <v>0</v>
      </c>
    </row>
    <row r="423" spans="1:19" ht="17.399999999999999" x14ac:dyDescent="0.3">
      <c r="A423" s="39" t="s">
        <v>217</v>
      </c>
      <c r="B423" s="62" t="s">
        <v>94</v>
      </c>
      <c r="C423" s="91" t="s">
        <v>190</v>
      </c>
      <c r="D423" s="91" t="s">
        <v>34</v>
      </c>
      <c r="E423" s="92" t="s">
        <v>27</v>
      </c>
      <c r="F423" s="92" t="s">
        <v>24</v>
      </c>
      <c r="G423" s="93">
        <v>45447</v>
      </c>
      <c r="H423" s="94">
        <v>45717</v>
      </c>
      <c r="I423" s="69">
        <v>56918893.310000002</v>
      </c>
      <c r="J423" s="70">
        <v>0</v>
      </c>
      <c r="K423" s="71">
        <v>1.103</v>
      </c>
      <c r="L423" s="70">
        <v>0</v>
      </c>
      <c r="M423" s="71">
        <v>0.65300000000000002</v>
      </c>
      <c r="N423" s="72"/>
      <c r="O423" s="73">
        <f>MIN(1,MAX(0,(1/(1+EXP(-(Assumptions!$B$5 + Assumptions!$B$6*$N423))))*Assumptions!$B$3))</f>
        <v>3.9165722796764356E-2</v>
      </c>
      <c r="P423" s="73">
        <f>VLOOKUP($F423,Assumptions!$A$23:$B$27,2,FALSE)*Assumptions!$B$4</f>
        <v>0.2</v>
      </c>
      <c r="Q423" s="74">
        <f t="shared" si="12"/>
        <v>445853.91945561301</v>
      </c>
      <c r="R423" s="75" t="str">
        <f>IF($O423&lt;Assumptions!$B$17,"A",IF($O423&lt;Assumptions!$B$18,"B",IF($O423&lt;Assumptions!$B$19,"C",IF($O423&lt;Assumptions!$B$20,"D","E"))))</f>
        <v>B</v>
      </c>
      <c r="S423" s="75">
        <f t="shared" si="13"/>
        <v>0</v>
      </c>
    </row>
    <row r="424" spans="1:19" ht="17.399999999999999" x14ac:dyDescent="0.3">
      <c r="A424" s="39" t="s">
        <v>217</v>
      </c>
      <c r="B424" s="62" t="s">
        <v>94</v>
      </c>
      <c r="C424" s="91" t="s">
        <v>190</v>
      </c>
      <c r="D424" s="91" t="s">
        <v>34</v>
      </c>
      <c r="E424" s="92" t="s">
        <v>27</v>
      </c>
      <c r="F424" s="92" t="s">
        <v>24</v>
      </c>
      <c r="G424" s="93">
        <v>45447</v>
      </c>
      <c r="H424" s="94">
        <v>45748</v>
      </c>
      <c r="I424" s="69">
        <v>56031650.07</v>
      </c>
      <c r="J424" s="70">
        <v>0</v>
      </c>
      <c r="K424" s="71">
        <v>1.002</v>
      </c>
      <c r="L424" s="70">
        <v>0</v>
      </c>
      <c r="M424" s="71">
        <v>0.65300000000000002</v>
      </c>
      <c r="N424" s="72"/>
      <c r="O424" s="73">
        <f>MIN(1,MAX(0,(1/(1+EXP(-(Assumptions!$B$5 + Assumptions!$B$6*$N424))))*Assumptions!$B$3))</f>
        <v>3.9165722796764356E-2</v>
      </c>
      <c r="P424" s="73">
        <f>VLOOKUP($F424,Assumptions!$A$23:$B$27,2,FALSE)*Assumptions!$B$4</f>
        <v>0.2</v>
      </c>
      <c r="Q424" s="74">
        <f t="shared" si="12"/>
        <v>438904.01489738445</v>
      </c>
      <c r="R424" s="75" t="str">
        <f>IF($O424&lt;Assumptions!$B$17,"A",IF($O424&lt;Assumptions!$B$18,"B",IF($O424&lt;Assumptions!$B$19,"C",IF($O424&lt;Assumptions!$B$20,"D","E"))))</f>
        <v>B</v>
      </c>
      <c r="S424" s="75">
        <f t="shared" si="13"/>
        <v>0</v>
      </c>
    </row>
    <row r="425" spans="1:19" ht="17.399999999999999" x14ac:dyDescent="0.3">
      <c r="A425" s="39" t="s">
        <v>217</v>
      </c>
      <c r="B425" s="62" t="s">
        <v>94</v>
      </c>
      <c r="C425" s="91" t="s">
        <v>190</v>
      </c>
      <c r="D425" s="91" t="s">
        <v>34</v>
      </c>
      <c r="E425" s="92" t="s">
        <v>27</v>
      </c>
      <c r="F425" s="92" t="s">
        <v>24</v>
      </c>
      <c r="G425" s="93">
        <v>45447</v>
      </c>
      <c r="H425" s="94">
        <v>45778</v>
      </c>
      <c r="I425" s="69">
        <v>54856765.100000001</v>
      </c>
      <c r="J425" s="70">
        <v>0</v>
      </c>
      <c r="K425" s="71">
        <v>1.1379999999999999</v>
      </c>
      <c r="L425" s="70">
        <v>0</v>
      </c>
      <c r="M425" s="71">
        <v>0.65300000000000002</v>
      </c>
      <c r="N425" s="72"/>
      <c r="O425" s="73">
        <f>MIN(1,MAX(0,(1/(1+EXP(-(Assumptions!$B$5 + Assumptions!$B$6*$N425))))*Assumptions!$B$3))</f>
        <v>3.9165722796764356E-2</v>
      </c>
      <c r="P425" s="73">
        <f>VLOOKUP($F425,Assumptions!$A$23:$B$27,2,FALSE)*Assumptions!$B$4</f>
        <v>0.2</v>
      </c>
      <c r="Q425" s="74">
        <f t="shared" si="12"/>
        <v>429700.97108676354</v>
      </c>
      <c r="R425" s="75" t="str">
        <f>IF($O425&lt;Assumptions!$B$17,"A",IF($O425&lt;Assumptions!$B$18,"B",IF($O425&lt;Assumptions!$B$19,"C",IF($O425&lt;Assumptions!$B$20,"D","E"))))</f>
        <v>B</v>
      </c>
      <c r="S425" s="75">
        <f t="shared" si="13"/>
        <v>0</v>
      </c>
    </row>
    <row r="426" spans="1:19" ht="17.399999999999999" x14ac:dyDescent="0.3">
      <c r="A426" s="39" t="s">
        <v>217</v>
      </c>
      <c r="B426" s="62" t="s">
        <v>94</v>
      </c>
      <c r="C426" s="91" t="s">
        <v>190</v>
      </c>
      <c r="D426" s="91" t="s">
        <v>34</v>
      </c>
      <c r="E426" s="92" t="s">
        <v>27</v>
      </c>
      <c r="F426" s="92" t="s">
        <v>24</v>
      </c>
      <c r="G426" s="93">
        <v>45447</v>
      </c>
      <c r="H426" s="94">
        <v>45809</v>
      </c>
      <c r="I426" s="69">
        <v>53901789.380000003</v>
      </c>
      <c r="J426" s="70">
        <v>95</v>
      </c>
      <c r="K426" s="71">
        <v>0.309</v>
      </c>
      <c r="L426" s="70">
        <v>0</v>
      </c>
      <c r="M426" s="71">
        <v>0.65300000000000002</v>
      </c>
      <c r="N426" s="72"/>
      <c r="O426" s="73">
        <f>MIN(1,MAX(0,(1/(1+EXP(-(Assumptions!$B$5 + Assumptions!$B$6*$N426))))*Assumptions!$B$3))</f>
        <v>3.9165722796764356E-2</v>
      </c>
      <c r="P426" s="73">
        <f>VLOOKUP($F426,Assumptions!$A$23:$B$27,2,FALSE)*Assumptions!$B$4</f>
        <v>0.2</v>
      </c>
      <c r="Q426" s="74">
        <f t="shared" si="12"/>
        <v>422220.50822133146</v>
      </c>
      <c r="R426" s="75" t="str">
        <f>IF($O426&lt;Assumptions!$B$17,"A",IF($O426&lt;Assumptions!$B$18,"B",IF($O426&lt;Assumptions!$B$19,"C",IF($O426&lt;Assumptions!$B$20,"D","E"))))</f>
        <v>B</v>
      </c>
      <c r="S426" s="75">
        <f t="shared" si="13"/>
        <v>0</v>
      </c>
    </row>
    <row r="427" spans="1:19" ht="17.399999999999999" x14ac:dyDescent="0.3">
      <c r="A427" s="39" t="s">
        <v>217</v>
      </c>
      <c r="B427" s="62" t="s">
        <v>94</v>
      </c>
      <c r="C427" s="91" t="s">
        <v>190</v>
      </c>
      <c r="D427" s="91" t="s">
        <v>34</v>
      </c>
      <c r="E427" s="92" t="s">
        <v>27</v>
      </c>
      <c r="F427" s="92" t="s">
        <v>24</v>
      </c>
      <c r="G427" s="93">
        <v>45447</v>
      </c>
      <c r="H427" s="94">
        <v>45839</v>
      </c>
      <c r="I427" s="69">
        <v>52827337.979999997</v>
      </c>
      <c r="J427" s="70">
        <v>65</v>
      </c>
      <c r="K427" s="71">
        <v>0.436</v>
      </c>
      <c r="L427" s="70">
        <v>0</v>
      </c>
      <c r="M427" s="71">
        <v>0.65300000000000002</v>
      </c>
      <c r="N427" s="72"/>
      <c r="O427" s="73">
        <f>MIN(1,MAX(0,(1/(1+EXP(-(Assumptions!$B$5 + Assumptions!$B$6*$N427))))*Assumptions!$B$3))</f>
        <v>3.9165722796764356E-2</v>
      </c>
      <c r="P427" s="73">
        <f>VLOOKUP($F427,Assumptions!$A$23:$B$27,2,FALSE)*Assumptions!$B$4</f>
        <v>0.2</v>
      </c>
      <c r="Q427" s="74">
        <f t="shared" si="12"/>
        <v>413804.17508313229</v>
      </c>
      <c r="R427" s="75" t="str">
        <f>IF($O427&lt;Assumptions!$B$17,"A",IF($O427&lt;Assumptions!$B$18,"B",IF($O427&lt;Assumptions!$B$19,"C",IF($O427&lt;Assumptions!$B$20,"D","E"))))</f>
        <v>B</v>
      </c>
      <c r="S427" s="75">
        <f t="shared" si="13"/>
        <v>0</v>
      </c>
    </row>
    <row r="428" spans="1:19" ht="17.399999999999999" x14ac:dyDescent="0.3">
      <c r="A428" s="39" t="s">
        <v>217</v>
      </c>
      <c r="B428" s="62" t="s">
        <v>94</v>
      </c>
      <c r="C428" s="91" t="s">
        <v>190</v>
      </c>
      <c r="D428" s="91" t="s">
        <v>34</v>
      </c>
      <c r="E428" s="92" t="s">
        <v>27</v>
      </c>
      <c r="F428" s="92" t="s">
        <v>24</v>
      </c>
      <c r="G428" s="93">
        <v>45447</v>
      </c>
      <c r="H428" s="94">
        <v>45870</v>
      </c>
      <c r="I428" s="69">
        <v>51933605.850000001</v>
      </c>
      <c r="J428" s="70">
        <v>0</v>
      </c>
      <c r="K428" s="71">
        <v>0.95299999999999996</v>
      </c>
      <c r="L428" s="70">
        <v>0</v>
      </c>
      <c r="M428" s="71">
        <v>0.65300000000000002</v>
      </c>
      <c r="N428" s="72"/>
      <c r="O428" s="73">
        <f>MIN(1,MAX(0,(1/(1+EXP(-(Assumptions!$B$5 + Assumptions!$B$6*$N428))))*Assumptions!$B$3))</f>
        <v>3.9165722796764356E-2</v>
      </c>
      <c r="P428" s="73">
        <f>VLOOKUP($F428,Assumptions!$A$23:$B$27,2,FALSE)*Assumptions!$B$4</f>
        <v>0.2</v>
      </c>
      <c r="Q428" s="74">
        <f t="shared" si="12"/>
        <v>406803.44211150397</v>
      </c>
      <c r="R428" s="75" t="str">
        <f>IF($O428&lt;Assumptions!$B$17,"A",IF($O428&lt;Assumptions!$B$18,"B",IF($O428&lt;Assumptions!$B$19,"C",IF($O428&lt;Assumptions!$B$20,"D","E"))))</f>
        <v>B</v>
      </c>
      <c r="S428" s="75">
        <f t="shared" si="13"/>
        <v>0</v>
      </c>
    </row>
    <row r="429" spans="1:19" ht="17.399999999999999" x14ac:dyDescent="0.3">
      <c r="A429" s="39" t="s">
        <v>217</v>
      </c>
      <c r="B429" s="62" t="s">
        <v>94</v>
      </c>
      <c r="C429" s="91" t="s">
        <v>190</v>
      </c>
      <c r="D429" s="91" t="s">
        <v>34</v>
      </c>
      <c r="E429" s="92" t="s">
        <v>27</v>
      </c>
      <c r="F429" s="92" t="s">
        <v>24</v>
      </c>
      <c r="G429" s="93">
        <v>45447</v>
      </c>
      <c r="H429" s="94">
        <v>45901</v>
      </c>
      <c r="I429" s="69">
        <v>51107774.490000002</v>
      </c>
      <c r="J429" s="70">
        <v>95</v>
      </c>
      <c r="K429" s="71">
        <v>0.2</v>
      </c>
      <c r="L429" s="70">
        <v>1</v>
      </c>
      <c r="M429" s="71">
        <v>0.65300000000000002</v>
      </c>
      <c r="N429" s="72"/>
      <c r="O429" s="73">
        <f>MIN(1,MAX(0,(1/(1+EXP(-(Assumptions!$B$5 + Assumptions!$B$6*$N429))))*Assumptions!$B$3))</f>
        <v>3.9165722796764356E-2</v>
      </c>
      <c r="P429" s="73">
        <f>VLOOKUP($F429,Assumptions!$A$23:$B$27,2,FALSE)*Assumptions!$B$4</f>
        <v>0.2</v>
      </c>
      <c r="Q429" s="74">
        <f t="shared" si="12"/>
        <v>400334.58568697702</v>
      </c>
      <c r="R429" s="75" t="str">
        <f>IF($O429&lt;Assumptions!$B$17,"A",IF($O429&lt;Assumptions!$B$18,"B",IF($O429&lt;Assumptions!$B$19,"C",IF($O429&lt;Assumptions!$B$20,"D","E"))))</f>
        <v>B</v>
      </c>
      <c r="S429" s="75">
        <f t="shared" si="13"/>
        <v>0</v>
      </c>
    </row>
    <row r="430" spans="1:19" ht="17.399999999999999" x14ac:dyDescent="0.3">
      <c r="A430" s="39" t="s">
        <v>217</v>
      </c>
      <c r="B430" s="62" t="s">
        <v>94</v>
      </c>
      <c r="C430" s="91" t="s">
        <v>190</v>
      </c>
      <c r="D430" s="91" t="s">
        <v>34</v>
      </c>
      <c r="E430" s="92" t="s">
        <v>27</v>
      </c>
      <c r="F430" s="92" t="s">
        <v>24</v>
      </c>
      <c r="G430" s="93">
        <v>45447</v>
      </c>
      <c r="H430" s="94">
        <v>45931</v>
      </c>
      <c r="I430" s="69">
        <v>50361877.219999999</v>
      </c>
      <c r="J430" s="70">
        <v>35</v>
      </c>
      <c r="K430" s="71">
        <v>0.89700000000000002</v>
      </c>
      <c r="L430" s="70">
        <v>1</v>
      </c>
      <c r="M430" s="71">
        <v>0.65300000000000002</v>
      </c>
      <c r="N430" s="72"/>
      <c r="O430" s="73">
        <f>MIN(1,MAX(0,(1/(1+EXP(-(Assumptions!$B$5 + Assumptions!$B$6*$N430))))*Assumptions!$B$3))</f>
        <v>3.9165722796764356E-2</v>
      </c>
      <c r="P430" s="73">
        <f>VLOOKUP($F430,Assumptions!$A$23:$B$27,2,FALSE)*Assumptions!$B$4</f>
        <v>0.2</v>
      </c>
      <c r="Q430" s="74">
        <f t="shared" si="12"/>
        <v>394491.8645446403</v>
      </c>
      <c r="R430" s="75" t="str">
        <f>IF($O430&lt;Assumptions!$B$17,"A",IF($O430&lt;Assumptions!$B$18,"B",IF($O430&lt;Assumptions!$B$19,"C",IF($O430&lt;Assumptions!$B$20,"D","E"))))</f>
        <v>B</v>
      </c>
      <c r="S430" s="75">
        <f t="shared" si="13"/>
        <v>0</v>
      </c>
    </row>
    <row r="431" spans="1:19" ht="17.399999999999999" x14ac:dyDescent="0.3">
      <c r="A431" s="39" t="s">
        <v>217</v>
      </c>
      <c r="B431" s="62" t="s">
        <v>94</v>
      </c>
      <c r="C431" s="91" t="s">
        <v>190</v>
      </c>
      <c r="D431" s="91" t="s">
        <v>34</v>
      </c>
      <c r="E431" s="92" t="s">
        <v>27</v>
      </c>
      <c r="F431" s="92" t="s">
        <v>24</v>
      </c>
      <c r="G431" s="93">
        <v>45447</v>
      </c>
      <c r="H431" s="94">
        <v>45962</v>
      </c>
      <c r="I431" s="69">
        <v>49344299.420000002</v>
      </c>
      <c r="J431" s="70">
        <v>0</v>
      </c>
      <c r="K431" s="71">
        <v>0.997</v>
      </c>
      <c r="L431" s="70">
        <v>1</v>
      </c>
      <c r="M431" s="71">
        <v>0.65300000000000002</v>
      </c>
      <c r="N431" s="72"/>
      <c r="O431" s="73">
        <f>MIN(1,MAX(0,(1/(1+EXP(-(Assumptions!$B$5 + Assumptions!$B$6*$N431))))*Assumptions!$B$3))</f>
        <v>3.9165722796764356E-2</v>
      </c>
      <c r="P431" s="73">
        <f>VLOOKUP($F431,Assumptions!$A$23:$B$27,2,FALSE)*Assumptions!$B$4</f>
        <v>0.2</v>
      </c>
      <c r="Q431" s="74">
        <f t="shared" si="12"/>
        <v>386521.03053685208</v>
      </c>
      <c r="R431" s="75" t="str">
        <f>IF($O431&lt;Assumptions!$B$17,"A",IF($O431&lt;Assumptions!$B$18,"B",IF($O431&lt;Assumptions!$B$19,"C",IF($O431&lt;Assumptions!$B$20,"D","E"))))</f>
        <v>B</v>
      </c>
      <c r="S431" s="75">
        <f t="shared" si="13"/>
        <v>0</v>
      </c>
    </row>
    <row r="432" spans="1:19" ht="17.399999999999999" x14ac:dyDescent="0.3">
      <c r="A432" s="39" t="s">
        <v>217</v>
      </c>
      <c r="B432" s="62" t="s">
        <v>94</v>
      </c>
      <c r="C432" s="91" t="s">
        <v>190</v>
      </c>
      <c r="D432" s="91" t="s">
        <v>34</v>
      </c>
      <c r="E432" s="92" t="s">
        <v>27</v>
      </c>
      <c r="F432" s="92" t="s">
        <v>24</v>
      </c>
      <c r="G432" s="93">
        <v>45447</v>
      </c>
      <c r="H432" s="94">
        <v>45992</v>
      </c>
      <c r="I432" s="69">
        <v>48644810.75</v>
      </c>
      <c r="J432" s="70">
        <v>0</v>
      </c>
      <c r="K432" s="71">
        <v>1.0640000000000001</v>
      </c>
      <c r="L432" s="70">
        <v>1</v>
      </c>
      <c r="M432" s="71">
        <v>0.65300000000000002</v>
      </c>
      <c r="N432" s="72"/>
      <c r="O432" s="73">
        <f>MIN(1,MAX(0,(1/(1+EXP(-(Assumptions!$B$5 + Assumptions!$B$6*$N432))))*Assumptions!$B$3))</f>
        <v>3.9165722796764356E-2</v>
      </c>
      <c r="P432" s="73">
        <f>VLOOKUP($F432,Assumptions!$A$23:$B$27,2,FALSE)*Assumptions!$B$4</f>
        <v>0.2</v>
      </c>
      <c r="Q432" s="74">
        <f t="shared" si="12"/>
        <v>381041.83466711256</v>
      </c>
      <c r="R432" s="75" t="str">
        <f>IF($O432&lt;Assumptions!$B$17,"A",IF($O432&lt;Assumptions!$B$18,"B",IF($O432&lt;Assumptions!$B$19,"C",IF($O432&lt;Assumptions!$B$20,"D","E"))))</f>
        <v>B</v>
      </c>
      <c r="S432" s="75">
        <f t="shared" si="13"/>
        <v>0</v>
      </c>
    </row>
    <row r="433" spans="1:19" ht="17.399999999999999" x14ac:dyDescent="0.3">
      <c r="A433" s="39" t="s">
        <v>218</v>
      </c>
      <c r="B433" s="62" t="s">
        <v>73</v>
      </c>
      <c r="C433" s="91" t="s">
        <v>144</v>
      </c>
      <c r="D433" s="91" t="s">
        <v>38</v>
      </c>
      <c r="E433" s="92" t="s">
        <v>23</v>
      </c>
      <c r="F433" s="92" t="s">
        <v>32</v>
      </c>
      <c r="G433" s="93">
        <v>45553</v>
      </c>
      <c r="H433" s="94">
        <v>45658</v>
      </c>
      <c r="I433" s="69">
        <v>10746848.300000001</v>
      </c>
      <c r="J433" s="70">
        <v>0</v>
      </c>
      <c r="K433" s="71">
        <v>1.08</v>
      </c>
      <c r="L433" s="70">
        <v>0</v>
      </c>
      <c r="M433" s="71">
        <v>0.45500000000000002</v>
      </c>
      <c r="N433" s="72"/>
      <c r="O433" s="73">
        <f>MIN(1,MAX(0,(1/(1+EXP(-(Assumptions!$B$5 + Assumptions!$B$6*$N433))))*Assumptions!$B$3))</f>
        <v>3.9165722796764356E-2</v>
      </c>
      <c r="P433" s="73">
        <f>VLOOKUP($F433,Assumptions!$A$23:$B$27,2,FALSE)*Assumptions!$B$4</f>
        <v>0.5</v>
      </c>
      <c r="Q433" s="74">
        <f t="shared" si="12"/>
        <v>210454.04072833914</v>
      </c>
      <c r="R433" s="75" t="str">
        <f>IF($O433&lt;Assumptions!$B$17,"A",IF($O433&lt;Assumptions!$B$18,"B",IF($O433&lt;Assumptions!$B$19,"C",IF($O433&lt;Assumptions!$B$20,"D","E"))))</f>
        <v>B</v>
      </c>
      <c r="S433" s="75">
        <f t="shared" si="13"/>
        <v>0</v>
      </c>
    </row>
    <row r="434" spans="1:19" ht="17.399999999999999" x14ac:dyDescent="0.3">
      <c r="A434" s="39" t="s">
        <v>218</v>
      </c>
      <c r="B434" s="62" t="s">
        <v>73</v>
      </c>
      <c r="C434" s="91" t="s">
        <v>144</v>
      </c>
      <c r="D434" s="91" t="s">
        <v>38</v>
      </c>
      <c r="E434" s="92" t="s">
        <v>23</v>
      </c>
      <c r="F434" s="92" t="s">
        <v>32</v>
      </c>
      <c r="G434" s="93">
        <v>45553</v>
      </c>
      <c r="H434" s="94">
        <v>45689</v>
      </c>
      <c r="I434" s="69">
        <v>10479529.4</v>
      </c>
      <c r="J434" s="70">
        <v>0</v>
      </c>
      <c r="K434" s="71">
        <v>1.016</v>
      </c>
      <c r="L434" s="70">
        <v>0</v>
      </c>
      <c r="M434" s="71">
        <v>0.45500000000000002</v>
      </c>
      <c r="N434" s="72"/>
      <c r="O434" s="73">
        <f>MIN(1,MAX(0,(1/(1+EXP(-(Assumptions!$B$5 + Assumptions!$B$6*$N434))))*Assumptions!$B$3))</f>
        <v>3.9165722796764356E-2</v>
      </c>
      <c r="P434" s="73">
        <f>VLOOKUP($F434,Assumptions!$A$23:$B$27,2,FALSE)*Assumptions!$B$4</f>
        <v>0.5</v>
      </c>
      <c r="Q434" s="74">
        <f t="shared" si="12"/>
        <v>205219.17176047116</v>
      </c>
      <c r="R434" s="75" t="str">
        <f>IF($O434&lt;Assumptions!$B$17,"A",IF($O434&lt;Assumptions!$B$18,"B",IF($O434&lt;Assumptions!$B$19,"C",IF($O434&lt;Assumptions!$B$20,"D","E"))))</f>
        <v>B</v>
      </c>
      <c r="S434" s="75">
        <f t="shared" si="13"/>
        <v>0</v>
      </c>
    </row>
    <row r="435" spans="1:19" ht="17.399999999999999" x14ac:dyDescent="0.3">
      <c r="A435" s="39" t="s">
        <v>218</v>
      </c>
      <c r="B435" s="62" t="s">
        <v>73</v>
      </c>
      <c r="C435" s="91" t="s">
        <v>144</v>
      </c>
      <c r="D435" s="91" t="s">
        <v>38</v>
      </c>
      <c r="E435" s="92" t="s">
        <v>23</v>
      </c>
      <c r="F435" s="92" t="s">
        <v>32</v>
      </c>
      <c r="G435" s="93">
        <v>45553</v>
      </c>
      <c r="H435" s="94">
        <v>45717</v>
      </c>
      <c r="I435" s="69">
        <v>10224608.49</v>
      </c>
      <c r="J435" s="70">
        <v>0</v>
      </c>
      <c r="K435" s="71">
        <v>0.98399999999999999</v>
      </c>
      <c r="L435" s="70">
        <v>0</v>
      </c>
      <c r="M435" s="71">
        <v>0.45500000000000002</v>
      </c>
      <c r="N435" s="72"/>
      <c r="O435" s="73">
        <f>MIN(1,MAX(0,(1/(1+EXP(-(Assumptions!$B$5 + Assumptions!$B$6*$N435))))*Assumptions!$B$3))</f>
        <v>3.9165722796764356E-2</v>
      </c>
      <c r="P435" s="73">
        <f>VLOOKUP($F435,Assumptions!$A$23:$B$27,2,FALSE)*Assumptions!$B$4</f>
        <v>0.5</v>
      </c>
      <c r="Q435" s="74">
        <f t="shared" si="12"/>
        <v>200227.09091239169</v>
      </c>
      <c r="R435" s="75" t="str">
        <f>IF($O435&lt;Assumptions!$B$17,"A",IF($O435&lt;Assumptions!$B$18,"B",IF($O435&lt;Assumptions!$B$19,"C",IF($O435&lt;Assumptions!$B$20,"D","E"))))</f>
        <v>B</v>
      </c>
      <c r="S435" s="75">
        <f t="shared" si="13"/>
        <v>0</v>
      </c>
    </row>
    <row r="436" spans="1:19" ht="17.399999999999999" x14ac:dyDescent="0.3">
      <c r="A436" s="39" t="s">
        <v>218</v>
      </c>
      <c r="B436" s="62" t="s">
        <v>73</v>
      </c>
      <c r="C436" s="91" t="s">
        <v>144</v>
      </c>
      <c r="D436" s="91" t="s">
        <v>38</v>
      </c>
      <c r="E436" s="92" t="s">
        <v>23</v>
      </c>
      <c r="F436" s="92" t="s">
        <v>32</v>
      </c>
      <c r="G436" s="93">
        <v>45553</v>
      </c>
      <c r="H436" s="94">
        <v>45748</v>
      </c>
      <c r="I436" s="69">
        <v>9966995.6500000004</v>
      </c>
      <c r="J436" s="70">
        <v>0</v>
      </c>
      <c r="K436" s="71">
        <v>1.0329999999999999</v>
      </c>
      <c r="L436" s="70">
        <v>0</v>
      </c>
      <c r="M436" s="71">
        <v>0.45500000000000002</v>
      </c>
      <c r="N436" s="72"/>
      <c r="O436" s="73">
        <f>MIN(1,MAX(0,(1/(1+EXP(-(Assumptions!$B$5 + Assumptions!$B$6*$N436))))*Assumptions!$B$3))</f>
        <v>3.9165722796764356E-2</v>
      </c>
      <c r="P436" s="73">
        <f>VLOOKUP($F436,Assumptions!$A$23:$B$27,2,FALSE)*Assumptions!$B$4</f>
        <v>0.5</v>
      </c>
      <c r="Q436" s="74">
        <f t="shared" si="12"/>
        <v>195182.29437222809</v>
      </c>
      <c r="R436" s="75" t="str">
        <f>IF($O436&lt;Assumptions!$B$17,"A",IF($O436&lt;Assumptions!$B$18,"B",IF($O436&lt;Assumptions!$B$19,"C",IF($O436&lt;Assumptions!$B$20,"D","E"))))</f>
        <v>B</v>
      </c>
      <c r="S436" s="75">
        <f t="shared" si="13"/>
        <v>0</v>
      </c>
    </row>
    <row r="437" spans="1:19" ht="17.399999999999999" x14ac:dyDescent="0.3">
      <c r="A437" s="39" t="s">
        <v>218</v>
      </c>
      <c r="B437" s="62" t="s">
        <v>73</v>
      </c>
      <c r="C437" s="91" t="s">
        <v>144</v>
      </c>
      <c r="D437" s="91" t="s">
        <v>38</v>
      </c>
      <c r="E437" s="92" t="s">
        <v>23</v>
      </c>
      <c r="F437" s="92" t="s">
        <v>32</v>
      </c>
      <c r="G437" s="93">
        <v>45553</v>
      </c>
      <c r="H437" s="94">
        <v>45778</v>
      </c>
      <c r="I437" s="69">
        <v>9722456.1099999994</v>
      </c>
      <c r="J437" s="70">
        <v>0</v>
      </c>
      <c r="K437" s="71">
        <v>1.0009999999999999</v>
      </c>
      <c r="L437" s="70">
        <v>0</v>
      </c>
      <c r="M437" s="71">
        <v>0.45500000000000002</v>
      </c>
      <c r="N437" s="72"/>
      <c r="O437" s="73">
        <f>MIN(1,MAX(0,(1/(1+EXP(-(Assumptions!$B$5 + Assumptions!$B$6*$N437))))*Assumptions!$B$3))</f>
        <v>3.9165722796764356E-2</v>
      </c>
      <c r="P437" s="73">
        <f>VLOOKUP($F437,Assumptions!$A$23:$B$27,2,FALSE)*Assumptions!$B$4</f>
        <v>0.5</v>
      </c>
      <c r="Q437" s="74">
        <f t="shared" si="12"/>
        <v>190393.51045398394</v>
      </c>
      <c r="R437" s="75" t="str">
        <f>IF($O437&lt;Assumptions!$B$17,"A",IF($O437&lt;Assumptions!$B$18,"B",IF($O437&lt;Assumptions!$B$19,"C",IF($O437&lt;Assumptions!$B$20,"D","E"))))</f>
        <v>B</v>
      </c>
      <c r="S437" s="75">
        <f t="shared" si="13"/>
        <v>0</v>
      </c>
    </row>
    <row r="438" spans="1:19" ht="17.399999999999999" x14ac:dyDescent="0.3">
      <c r="A438" s="39" t="s">
        <v>218</v>
      </c>
      <c r="B438" s="62" t="s">
        <v>73</v>
      </c>
      <c r="C438" s="91" t="s">
        <v>144</v>
      </c>
      <c r="D438" s="91" t="s">
        <v>38</v>
      </c>
      <c r="E438" s="92" t="s">
        <v>23</v>
      </c>
      <c r="F438" s="92" t="s">
        <v>32</v>
      </c>
      <c r="G438" s="93">
        <v>45553</v>
      </c>
      <c r="H438" s="94">
        <v>45809</v>
      </c>
      <c r="I438" s="69">
        <v>9454195.2899999991</v>
      </c>
      <c r="J438" s="70">
        <v>0</v>
      </c>
      <c r="K438" s="71">
        <v>1.083</v>
      </c>
      <c r="L438" s="70">
        <v>0</v>
      </c>
      <c r="M438" s="71">
        <v>0.45500000000000002</v>
      </c>
      <c r="N438" s="72"/>
      <c r="O438" s="73">
        <f>MIN(1,MAX(0,(1/(1+EXP(-(Assumptions!$B$5 + Assumptions!$B$6*$N438))))*Assumptions!$B$3))</f>
        <v>3.9165722796764356E-2</v>
      </c>
      <c r="P438" s="73">
        <f>VLOOKUP($F438,Assumptions!$A$23:$B$27,2,FALSE)*Assumptions!$B$4</f>
        <v>0.5</v>
      </c>
      <c r="Q438" s="74">
        <f t="shared" si="12"/>
        <v>185140.19599730757</v>
      </c>
      <c r="R438" s="75" t="str">
        <f>IF($O438&lt;Assumptions!$B$17,"A",IF($O438&lt;Assumptions!$B$18,"B",IF($O438&lt;Assumptions!$B$19,"C",IF($O438&lt;Assumptions!$B$20,"D","E"))))</f>
        <v>B</v>
      </c>
      <c r="S438" s="75">
        <f t="shared" si="13"/>
        <v>0</v>
      </c>
    </row>
    <row r="439" spans="1:19" ht="17.399999999999999" x14ac:dyDescent="0.3">
      <c r="A439" s="39" t="s">
        <v>218</v>
      </c>
      <c r="B439" s="62" t="s">
        <v>73</v>
      </c>
      <c r="C439" s="91" t="s">
        <v>144</v>
      </c>
      <c r="D439" s="91" t="s">
        <v>38</v>
      </c>
      <c r="E439" s="92" t="s">
        <v>23</v>
      </c>
      <c r="F439" s="92" t="s">
        <v>32</v>
      </c>
      <c r="G439" s="93">
        <v>45553</v>
      </c>
      <c r="H439" s="94">
        <v>45839</v>
      </c>
      <c r="I439" s="69">
        <v>9206460.25</v>
      </c>
      <c r="J439" s="70">
        <v>35</v>
      </c>
      <c r="K439" s="71">
        <v>0.66100000000000003</v>
      </c>
      <c r="L439" s="70">
        <v>0</v>
      </c>
      <c r="M439" s="71">
        <v>0.45500000000000002</v>
      </c>
      <c r="N439" s="72"/>
      <c r="O439" s="73">
        <f>MIN(1,MAX(0,(1/(1+EXP(-(Assumptions!$B$5 + Assumptions!$B$6*$N439))))*Assumptions!$B$3))</f>
        <v>3.9165722796764356E-2</v>
      </c>
      <c r="P439" s="73">
        <f>VLOOKUP($F439,Assumptions!$A$23:$B$27,2,FALSE)*Assumptions!$B$4</f>
        <v>0.5</v>
      </c>
      <c r="Q439" s="74">
        <f t="shared" si="12"/>
        <v>180288.83504546495</v>
      </c>
      <c r="R439" s="75" t="str">
        <f>IF($O439&lt;Assumptions!$B$17,"A",IF($O439&lt;Assumptions!$B$18,"B",IF($O439&lt;Assumptions!$B$19,"C",IF($O439&lt;Assumptions!$B$20,"D","E"))))</f>
        <v>B</v>
      </c>
      <c r="S439" s="75">
        <f t="shared" si="13"/>
        <v>0</v>
      </c>
    </row>
    <row r="440" spans="1:19" ht="17.399999999999999" x14ac:dyDescent="0.3">
      <c r="A440" s="39" t="s">
        <v>218</v>
      </c>
      <c r="B440" s="62" t="s">
        <v>73</v>
      </c>
      <c r="C440" s="91" t="s">
        <v>144</v>
      </c>
      <c r="D440" s="91" t="s">
        <v>38</v>
      </c>
      <c r="E440" s="92" t="s">
        <v>23</v>
      </c>
      <c r="F440" s="92" t="s">
        <v>32</v>
      </c>
      <c r="G440" s="93">
        <v>45553</v>
      </c>
      <c r="H440" s="94">
        <v>45870</v>
      </c>
      <c r="I440" s="69">
        <v>8977514.0199999996</v>
      </c>
      <c r="J440" s="70">
        <v>15</v>
      </c>
      <c r="K440" s="71">
        <v>1.0269999999999999</v>
      </c>
      <c r="L440" s="70">
        <v>0</v>
      </c>
      <c r="M440" s="71">
        <v>0.45500000000000002</v>
      </c>
      <c r="N440" s="72"/>
      <c r="O440" s="73">
        <f>MIN(1,MAX(0,(1/(1+EXP(-(Assumptions!$B$5 + Assumptions!$B$6*$N440))))*Assumptions!$B$3))</f>
        <v>3.9165722796764356E-2</v>
      </c>
      <c r="P440" s="73">
        <f>VLOOKUP($F440,Assumptions!$A$23:$B$27,2,FALSE)*Assumptions!$B$4</f>
        <v>0.5</v>
      </c>
      <c r="Q440" s="74">
        <f t="shared" si="12"/>
        <v>175805.41275569279</v>
      </c>
      <c r="R440" s="75" t="str">
        <f>IF($O440&lt;Assumptions!$B$17,"A",IF($O440&lt;Assumptions!$B$18,"B",IF($O440&lt;Assumptions!$B$19,"C",IF($O440&lt;Assumptions!$B$20,"D","E"))))</f>
        <v>B</v>
      </c>
      <c r="S440" s="75">
        <f t="shared" si="13"/>
        <v>0</v>
      </c>
    </row>
    <row r="441" spans="1:19" ht="17.399999999999999" x14ac:dyDescent="0.3">
      <c r="A441" s="39" t="s">
        <v>218</v>
      </c>
      <c r="B441" s="62" t="s">
        <v>73</v>
      </c>
      <c r="C441" s="91" t="s">
        <v>144</v>
      </c>
      <c r="D441" s="91" t="s">
        <v>38</v>
      </c>
      <c r="E441" s="92" t="s">
        <v>23</v>
      </c>
      <c r="F441" s="92" t="s">
        <v>32</v>
      </c>
      <c r="G441" s="93">
        <v>45553</v>
      </c>
      <c r="H441" s="94">
        <v>45901</v>
      </c>
      <c r="I441" s="69">
        <v>8735688.9499999993</v>
      </c>
      <c r="J441" s="70">
        <v>0</v>
      </c>
      <c r="K441" s="71">
        <v>1.022</v>
      </c>
      <c r="L441" s="70">
        <v>0</v>
      </c>
      <c r="M441" s="71">
        <v>0.45500000000000002</v>
      </c>
      <c r="N441" s="72"/>
      <c r="O441" s="73">
        <f>MIN(1,MAX(0,(1/(1+EXP(-(Assumptions!$B$5 + Assumptions!$B$6*$N441))))*Assumptions!$B$3))</f>
        <v>3.9165722796764356E-2</v>
      </c>
      <c r="P441" s="73">
        <f>VLOOKUP($F441,Assumptions!$A$23:$B$27,2,FALSE)*Assumptions!$B$4</f>
        <v>0.5</v>
      </c>
      <c r="Q441" s="74">
        <f t="shared" si="12"/>
        <v>171069.78592722872</v>
      </c>
      <c r="R441" s="75" t="str">
        <f>IF($O441&lt;Assumptions!$B$17,"A",IF($O441&lt;Assumptions!$B$18,"B",IF($O441&lt;Assumptions!$B$19,"C",IF($O441&lt;Assumptions!$B$20,"D","E"))))</f>
        <v>B</v>
      </c>
      <c r="S441" s="75">
        <f t="shared" si="13"/>
        <v>0</v>
      </c>
    </row>
    <row r="442" spans="1:19" ht="17.399999999999999" x14ac:dyDescent="0.3">
      <c r="A442" s="39" t="s">
        <v>218</v>
      </c>
      <c r="B442" s="62" t="s">
        <v>73</v>
      </c>
      <c r="C442" s="91" t="s">
        <v>144</v>
      </c>
      <c r="D442" s="91" t="s">
        <v>38</v>
      </c>
      <c r="E442" s="92" t="s">
        <v>23</v>
      </c>
      <c r="F442" s="92" t="s">
        <v>32</v>
      </c>
      <c r="G442" s="93">
        <v>45553</v>
      </c>
      <c r="H442" s="94">
        <v>45931</v>
      </c>
      <c r="I442" s="69">
        <v>8498412.9900000002</v>
      </c>
      <c r="J442" s="70">
        <v>0</v>
      </c>
      <c r="K442" s="71">
        <v>1.052</v>
      </c>
      <c r="L442" s="70">
        <v>0</v>
      </c>
      <c r="M442" s="71">
        <v>0.45500000000000002</v>
      </c>
      <c r="N442" s="72"/>
      <c r="O442" s="73">
        <f>MIN(1,MAX(0,(1/(1+EXP(-(Assumptions!$B$5 + Assumptions!$B$6*$N442))))*Assumptions!$B$3))</f>
        <v>3.9165722796764356E-2</v>
      </c>
      <c r="P442" s="73">
        <f>VLOOKUP($F442,Assumptions!$A$23:$B$27,2,FALSE)*Assumptions!$B$4</f>
        <v>0.5</v>
      </c>
      <c r="Q442" s="74">
        <f t="shared" si="12"/>
        <v>166423.24368938067</v>
      </c>
      <c r="R442" s="75" t="str">
        <f>IF($O442&lt;Assumptions!$B$17,"A",IF($O442&lt;Assumptions!$B$18,"B",IF($O442&lt;Assumptions!$B$19,"C",IF($O442&lt;Assumptions!$B$20,"D","E"))))</f>
        <v>B</v>
      </c>
      <c r="S442" s="75">
        <f t="shared" si="13"/>
        <v>0</v>
      </c>
    </row>
    <row r="443" spans="1:19" ht="17.399999999999999" x14ac:dyDescent="0.3">
      <c r="A443" s="39" t="s">
        <v>218</v>
      </c>
      <c r="B443" s="62" t="s">
        <v>73</v>
      </c>
      <c r="C443" s="91" t="s">
        <v>144</v>
      </c>
      <c r="D443" s="91" t="s">
        <v>38</v>
      </c>
      <c r="E443" s="92" t="s">
        <v>23</v>
      </c>
      <c r="F443" s="92" t="s">
        <v>32</v>
      </c>
      <c r="G443" s="93">
        <v>45553</v>
      </c>
      <c r="H443" s="94">
        <v>45962</v>
      </c>
      <c r="I443" s="69">
        <v>8312941.4699999997</v>
      </c>
      <c r="J443" s="70">
        <v>0</v>
      </c>
      <c r="K443" s="71">
        <v>1.036</v>
      </c>
      <c r="L443" s="70">
        <v>0</v>
      </c>
      <c r="M443" s="71">
        <v>0.45500000000000002</v>
      </c>
      <c r="N443" s="72"/>
      <c r="O443" s="73">
        <f>MIN(1,MAX(0,(1/(1+EXP(-(Assumptions!$B$5 + Assumptions!$B$6*$N443))))*Assumptions!$B$3))</f>
        <v>3.9165722796764356E-2</v>
      </c>
      <c r="P443" s="73">
        <f>VLOOKUP($F443,Assumptions!$A$23:$B$27,2,FALSE)*Assumptions!$B$4</f>
        <v>0.5</v>
      </c>
      <c r="Q443" s="74">
        <f t="shared" si="12"/>
        <v>162791.1806198734</v>
      </c>
      <c r="R443" s="75" t="str">
        <f>IF($O443&lt;Assumptions!$B$17,"A",IF($O443&lt;Assumptions!$B$18,"B",IF($O443&lt;Assumptions!$B$19,"C",IF($O443&lt;Assumptions!$B$20,"D","E"))))</f>
        <v>B</v>
      </c>
      <c r="S443" s="75">
        <f t="shared" si="13"/>
        <v>0</v>
      </c>
    </row>
    <row r="444" spans="1:19" ht="17.399999999999999" x14ac:dyDescent="0.3">
      <c r="A444" s="39" t="s">
        <v>218</v>
      </c>
      <c r="B444" s="62" t="s">
        <v>73</v>
      </c>
      <c r="C444" s="91" t="s">
        <v>144</v>
      </c>
      <c r="D444" s="91" t="s">
        <v>38</v>
      </c>
      <c r="E444" s="92" t="s">
        <v>23</v>
      </c>
      <c r="F444" s="92" t="s">
        <v>32</v>
      </c>
      <c r="G444" s="93">
        <v>45553</v>
      </c>
      <c r="H444" s="94">
        <v>45992</v>
      </c>
      <c r="I444" s="69">
        <v>8312941.4699999997</v>
      </c>
      <c r="J444" s="70">
        <v>185</v>
      </c>
      <c r="K444" s="71">
        <v>2E-3</v>
      </c>
      <c r="L444" s="70">
        <v>0</v>
      </c>
      <c r="M444" s="71">
        <v>0.45500000000000002</v>
      </c>
      <c r="N444" s="72"/>
      <c r="O444" s="73">
        <f>MIN(1,MAX(0,(1/(1+EXP(-(Assumptions!$B$5 + Assumptions!$B$6*$N444))))*Assumptions!$B$3))</f>
        <v>3.9165722796764356E-2</v>
      </c>
      <c r="P444" s="73">
        <f>VLOOKUP($F444,Assumptions!$A$23:$B$27,2,FALSE)*Assumptions!$B$4</f>
        <v>0.5</v>
      </c>
      <c r="Q444" s="74">
        <f t="shared" si="12"/>
        <v>162791.1806198734</v>
      </c>
      <c r="R444" s="75" t="str">
        <f>IF($O444&lt;Assumptions!$B$17,"A",IF($O444&lt;Assumptions!$B$18,"B",IF($O444&lt;Assumptions!$B$19,"C",IF($O444&lt;Assumptions!$B$20,"D","E"))))</f>
        <v>B</v>
      </c>
      <c r="S444" s="75">
        <f t="shared" si="13"/>
        <v>1</v>
      </c>
    </row>
    <row r="445" spans="1:19" ht="17.399999999999999" x14ac:dyDescent="0.3">
      <c r="A445" s="39" t="s">
        <v>220</v>
      </c>
      <c r="B445" s="62" t="s">
        <v>55</v>
      </c>
      <c r="C445" s="91" t="s">
        <v>144</v>
      </c>
      <c r="D445" s="91" t="s">
        <v>34</v>
      </c>
      <c r="E445" s="92" t="s">
        <v>49</v>
      </c>
      <c r="F445" s="92" t="s">
        <v>32</v>
      </c>
      <c r="G445" s="93">
        <v>43699</v>
      </c>
      <c r="H445" s="94">
        <v>45658</v>
      </c>
      <c r="I445" s="69">
        <v>1837300.56</v>
      </c>
      <c r="J445" s="70">
        <v>0</v>
      </c>
      <c r="K445" s="71">
        <v>0.99399999999999999</v>
      </c>
      <c r="L445" s="70">
        <v>0</v>
      </c>
      <c r="M445" s="71">
        <v>0.91500000000000004</v>
      </c>
      <c r="N445" s="72"/>
      <c r="O445" s="73">
        <f>MIN(1,MAX(0,(1/(1+EXP(-(Assumptions!$B$5 + Assumptions!$B$6*$N445))))*Assumptions!$B$3))</f>
        <v>3.9165722796764356E-2</v>
      </c>
      <c r="P445" s="73">
        <f>VLOOKUP($F445,Assumptions!$A$23:$B$27,2,FALSE)*Assumptions!$B$4</f>
        <v>0.5</v>
      </c>
      <c r="Q445" s="74">
        <f t="shared" si="12"/>
        <v>35979.60221364996</v>
      </c>
      <c r="R445" s="75" t="str">
        <f>IF($O445&lt;Assumptions!$B$17,"A",IF($O445&lt;Assumptions!$B$18,"B",IF($O445&lt;Assumptions!$B$19,"C",IF($O445&lt;Assumptions!$B$20,"D","E"))))</f>
        <v>B</v>
      </c>
      <c r="S445" s="75">
        <f t="shared" si="13"/>
        <v>0</v>
      </c>
    </row>
    <row r="446" spans="1:19" ht="17.399999999999999" x14ac:dyDescent="0.3">
      <c r="A446" s="39" t="s">
        <v>220</v>
      </c>
      <c r="B446" s="62" t="s">
        <v>55</v>
      </c>
      <c r="C446" s="91" t="s">
        <v>144</v>
      </c>
      <c r="D446" s="91" t="s">
        <v>34</v>
      </c>
      <c r="E446" s="92" t="s">
        <v>49</v>
      </c>
      <c r="F446" s="92" t="s">
        <v>32</v>
      </c>
      <c r="G446" s="93">
        <v>43699</v>
      </c>
      <c r="H446" s="94">
        <v>45689</v>
      </c>
      <c r="I446" s="69">
        <v>1794098.08</v>
      </c>
      <c r="J446" s="70">
        <v>0</v>
      </c>
      <c r="K446" s="71">
        <v>1.0780000000000001</v>
      </c>
      <c r="L446" s="70">
        <v>0</v>
      </c>
      <c r="M446" s="71">
        <v>0.91500000000000004</v>
      </c>
      <c r="N446" s="72"/>
      <c r="O446" s="73">
        <f>MIN(1,MAX(0,(1/(1+EXP(-(Assumptions!$B$5 + Assumptions!$B$6*$N446))))*Assumptions!$B$3))</f>
        <v>3.9165722796764356E-2</v>
      </c>
      <c r="P446" s="73">
        <f>VLOOKUP($F446,Assumptions!$A$23:$B$27,2,FALSE)*Assumptions!$B$4</f>
        <v>0.5</v>
      </c>
      <c r="Q446" s="74">
        <f t="shared" si="12"/>
        <v>35133.574035743579</v>
      </c>
      <c r="R446" s="75" t="str">
        <f>IF($O446&lt;Assumptions!$B$17,"A",IF($O446&lt;Assumptions!$B$18,"B",IF($O446&lt;Assumptions!$B$19,"C",IF($O446&lt;Assumptions!$B$20,"D","E"))))</f>
        <v>B</v>
      </c>
      <c r="S446" s="75">
        <f t="shared" si="13"/>
        <v>0</v>
      </c>
    </row>
    <row r="447" spans="1:19" ht="17.399999999999999" x14ac:dyDescent="0.3">
      <c r="A447" s="39" t="s">
        <v>220</v>
      </c>
      <c r="B447" s="62" t="s">
        <v>55</v>
      </c>
      <c r="C447" s="91" t="s">
        <v>144</v>
      </c>
      <c r="D447" s="91" t="s">
        <v>34</v>
      </c>
      <c r="E447" s="92" t="s">
        <v>49</v>
      </c>
      <c r="F447" s="92" t="s">
        <v>32</v>
      </c>
      <c r="G447" s="93">
        <v>43699</v>
      </c>
      <c r="H447" s="94">
        <v>45717</v>
      </c>
      <c r="I447" s="69">
        <v>1746717.65</v>
      </c>
      <c r="J447" s="70">
        <v>0</v>
      </c>
      <c r="K447" s="71">
        <v>1.08</v>
      </c>
      <c r="L447" s="70">
        <v>0</v>
      </c>
      <c r="M447" s="71">
        <v>0.91500000000000004</v>
      </c>
      <c r="N447" s="72"/>
      <c r="O447" s="73">
        <f>MIN(1,MAX(0,(1/(1+EXP(-(Assumptions!$B$5 + Assumptions!$B$6*$N447))))*Assumptions!$B$3))</f>
        <v>3.9165722796764356E-2</v>
      </c>
      <c r="P447" s="73">
        <f>VLOOKUP($F447,Assumptions!$A$23:$B$27,2,FALSE)*Assumptions!$B$4</f>
        <v>0.5</v>
      </c>
      <c r="Q447" s="74">
        <f t="shared" si="12"/>
        <v>34205.729642057828</v>
      </c>
      <c r="R447" s="75" t="str">
        <f>IF($O447&lt;Assumptions!$B$17,"A",IF($O447&lt;Assumptions!$B$18,"B",IF($O447&lt;Assumptions!$B$19,"C",IF($O447&lt;Assumptions!$B$20,"D","E"))))</f>
        <v>B</v>
      </c>
      <c r="S447" s="75">
        <f t="shared" si="13"/>
        <v>0</v>
      </c>
    </row>
    <row r="448" spans="1:19" ht="17.399999999999999" x14ac:dyDescent="0.3">
      <c r="A448" s="39" t="s">
        <v>220</v>
      </c>
      <c r="B448" s="62" t="s">
        <v>55</v>
      </c>
      <c r="C448" s="91" t="s">
        <v>144</v>
      </c>
      <c r="D448" s="91" t="s">
        <v>34</v>
      </c>
      <c r="E448" s="92" t="s">
        <v>49</v>
      </c>
      <c r="F448" s="92" t="s">
        <v>32</v>
      </c>
      <c r="G448" s="93">
        <v>43699</v>
      </c>
      <c r="H448" s="94">
        <v>45748</v>
      </c>
      <c r="I448" s="69">
        <v>1706739.94</v>
      </c>
      <c r="J448" s="70">
        <v>0</v>
      </c>
      <c r="K448" s="71">
        <v>1.1479999999999999</v>
      </c>
      <c r="L448" s="70">
        <v>0</v>
      </c>
      <c r="M448" s="71">
        <v>0.91500000000000004</v>
      </c>
      <c r="N448" s="72"/>
      <c r="O448" s="73">
        <f>MIN(1,MAX(0,(1/(1+EXP(-(Assumptions!$B$5 + Assumptions!$B$6*$N448))))*Assumptions!$B$3))</f>
        <v>3.9165722796764356E-2</v>
      </c>
      <c r="P448" s="73">
        <f>VLOOKUP($F448,Assumptions!$A$23:$B$27,2,FALSE)*Assumptions!$B$4</f>
        <v>0.5</v>
      </c>
      <c r="Q448" s="74">
        <f t="shared" si="12"/>
        <v>33422.85168810311</v>
      </c>
      <c r="R448" s="75" t="str">
        <f>IF($O448&lt;Assumptions!$B$17,"A",IF($O448&lt;Assumptions!$B$18,"B",IF($O448&lt;Assumptions!$B$19,"C",IF($O448&lt;Assumptions!$B$20,"D","E"))))</f>
        <v>B</v>
      </c>
      <c r="S448" s="75">
        <f t="shared" si="13"/>
        <v>0</v>
      </c>
    </row>
    <row r="449" spans="1:19" ht="17.399999999999999" x14ac:dyDescent="0.3">
      <c r="A449" s="39" t="s">
        <v>220</v>
      </c>
      <c r="B449" s="62" t="s">
        <v>55</v>
      </c>
      <c r="C449" s="91" t="s">
        <v>144</v>
      </c>
      <c r="D449" s="91" t="s">
        <v>34</v>
      </c>
      <c r="E449" s="92" t="s">
        <v>49</v>
      </c>
      <c r="F449" s="92" t="s">
        <v>32</v>
      </c>
      <c r="G449" s="93">
        <v>43699</v>
      </c>
      <c r="H449" s="94">
        <v>45778</v>
      </c>
      <c r="I449" s="69">
        <v>1665398.85</v>
      </c>
      <c r="J449" s="70">
        <v>0</v>
      </c>
      <c r="K449" s="71">
        <v>1.1160000000000001</v>
      </c>
      <c r="L449" s="70">
        <v>0</v>
      </c>
      <c r="M449" s="71">
        <v>0.91500000000000004</v>
      </c>
      <c r="N449" s="72"/>
      <c r="O449" s="73">
        <f>MIN(1,MAX(0,(1/(1+EXP(-(Assumptions!$B$5 + Assumptions!$B$6*$N449))))*Assumptions!$B$3))</f>
        <v>3.9165722796764356E-2</v>
      </c>
      <c r="P449" s="73">
        <f>VLOOKUP($F449,Assumptions!$A$23:$B$27,2,FALSE)*Assumptions!$B$4</f>
        <v>0.5</v>
      </c>
      <c r="Q449" s="74">
        <f t="shared" ref="Q449:Q512" si="14">$I449*$O449*$P449</f>
        <v>32613.274852575072</v>
      </c>
      <c r="R449" s="75" t="str">
        <f>IF($O449&lt;Assumptions!$B$17,"A",IF($O449&lt;Assumptions!$B$18,"B",IF($O449&lt;Assumptions!$B$19,"C",IF($O449&lt;Assumptions!$B$20,"D","E"))))</f>
        <v>B</v>
      </c>
      <c r="S449" s="75">
        <f t="shared" ref="S449:S512" si="15">--($J449&gt;=180)</f>
        <v>0</v>
      </c>
    </row>
    <row r="450" spans="1:19" ht="17.399999999999999" x14ac:dyDescent="0.3">
      <c r="A450" s="39" t="s">
        <v>220</v>
      </c>
      <c r="B450" s="62" t="s">
        <v>55</v>
      </c>
      <c r="C450" s="91" t="s">
        <v>144</v>
      </c>
      <c r="D450" s="91" t="s">
        <v>34</v>
      </c>
      <c r="E450" s="92" t="s">
        <v>49</v>
      </c>
      <c r="F450" s="92" t="s">
        <v>32</v>
      </c>
      <c r="G450" s="93">
        <v>43699</v>
      </c>
      <c r="H450" s="94">
        <v>45809</v>
      </c>
      <c r="I450" s="69">
        <v>1629916.69</v>
      </c>
      <c r="J450" s="70">
        <v>0</v>
      </c>
      <c r="K450" s="71">
        <v>1.01</v>
      </c>
      <c r="L450" s="70">
        <v>0</v>
      </c>
      <c r="M450" s="71">
        <v>0.91500000000000004</v>
      </c>
      <c r="N450" s="72"/>
      <c r="O450" s="73">
        <f>MIN(1,MAX(0,(1/(1+EXP(-(Assumptions!$B$5 + Assumptions!$B$6*$N450))))*Assumptions!$B$3))</f>
        <v>3.9165722796764356E-2</v>
      </c>
      <c r="P450" s="73">
        <f>VLOOKUP($F450,Assumptions!$A$23:$B$27,2,FALSE)*Assumptions!$B$4</f>
        <v>0.5</v>
      </c>
      <c r="Q450" s="74">
        <f t="shared" si="14"/>
        <v>31918.43263117985</v>
      </c>
      <c r="R450" s="75" t="str">
        <f>IF($O450&lt;Assumptions!$B$17,"A",IF($O450&lt;Assumptions!$B$18,"B",IF($O450&lt;Assumptions!$B$19,"C",IF($O450&lt;Assumptions!$B$20,"D","E"))))</f>
        <v>B</v>
      </c>
      <c r="S450" s="75">
        <f t="shared" si="15"/>
        <v>0</v>
      </c>
    </row>
    <row r="451" spans="1:19" ht="17.399999999999999" x14ac:dyDescent="0.3">
      <c r="A451" s="39" t="s">
        <v>220</v>
      </c>
      <c r="B451" s="62" t="s">
        <v>55</v>
      </c>
      <c r="C451" s="91" t="s">
        <v>144</v>
      </c>
      <c r="D451" s="91" t="s">
        <v>34</v>
      </c>
      <c r="E451" s="92" t="s">
        <v>49</v>
      </c>
      <c r="F451" s="92" t="s">
        <v>32</v>
      </c>
      <c r="G451" s="93">
        <v>43699</v>
      </c>
      <c r="H451" s="94">
        <v>45839</v>
      </c>
      <c r="I451" s="69">
        <v>1588507.23</v>
      </c>
      <c r="J451" s="70">
        <v>0</v>
      </c>
      <c r="K451" s="71">
        <v>1.0089999999999999</v>
      </c>
      <c r="L451" s="70">
        <v>0</v>
      </c>
      <c r="M451" s="71">
        <v>0.91500000000000004</v>
      </c>
      <c r="N451" s="72"/>
      <c r="O451" s="73">
        <f>MIN(1,MAX(0,(1/(1+EXP(-(Assumptions!$B$5 + Assumptions!$B$6*$N451))))*Assumptions!$B$3))</f>
        <v>3.9165722796764356E-2</v>
      </c>
      <c r="P451" s="73">
        <f>VLOOKUP($F451,Assumptions!$A$23:$B$27,2,FALSE)*Assumptions!$B$4</f>
        <v>0.5</v>
      </c>
      <c r="Q451" s="74">
        <f t="shared" si="14"/>
        <v>31107.516915418</v>
      </c>
      <c r="R451" s="75" t="str">
        <f>IF($O451&lt;Assumptions!$B$17,"A",IF($O451&lt;Assumptions!$B$18,"B",IF($O451&lt;Assumptions!$B$19,"C",IF($O451&lt;Assumptions!$B$20,"D","E"))))</f>
        <v>B</v>
      </c>
      <c r="S451" s="75">
        <f t="shared" si="15"/>
        <v>0</v>
      </c>
    </row>
    <row r="452" spans="1:19" ht="17.399999999999999" x14ac:dyDescent="0.3">
      <c r="A452" s="39" t="s">
        <v>220</v>
      </c>
      <c r="B452" s="62" t="s">
        <v>55</v>
      </c>
      <c r="C452" s="91" t="s">
        <v>144</v>
      </c>
      <c r="D452" s="91" t="s">
        <v>34</v>
      </c>
      <c r="E452" s="92" t="s">
        <v>49</v>
      </c>
      <c r="F452" s="92" t="s">
        <v>32</v>
      </c>
      <c r="G452" s="93">
        <v>43699</v>
      </c>
      <c r="H452" s="94">
        <v>45870</v>
      </c>
      <c r="I452" s="69">
        <v>1554622.33</v>
      </c>
      <c r="J452" s="70">
        <v>0</v>
      </c>
      <c r="K452" s="71">
        <v>0.96099999999999997</v>
      </c>
      <c r="L452" s="70">
        <v>0</v>
      </c>
      <c r="M452" s="71">
        <v>0.91500000000000004</v>
      </c>
      <c r="N452" s="72"/>
      <c r="O452" s="73">
        <f>MIN(1,MAX(0,(1/(1+EXP(-(Assumptions!$B$5 + Assumptions!$B$6*$N452))))*Assumptions!$B$3))</f>
        <v>3.9165722796764356E-2</v>
      </c>
      <c r="P452" s="73">
        <f>VLOOKUP($F452,Assumptions!$A$23:$B$27,2,FALSE)*Assumptions!$B$4</f>
        <v>0.5</v>
      </c>
      <c r="Q452" s="74">
        <f t="shared" si="14"/>
        <v>30443.953615219962</v>
      </c>
      <c r="R452" s="75" t="str">
        <f>IF($O452&lt;Assumptions!$B$17,"A",IF($O452&lt;Assumptions!$B$18,"B",IF($O452&lt;Assumptions!$B$19,"C",IF($O452&lt;Assumptions!$B$20,"D","E"))))</f>
        <v>B</v>
      </c>
      <c r="S452" s="75">
        <f t="shared" si="15"/>
        <v>0</v>
      </c>
    </row>
    <row r="453" spans="1:19" ht="17.399999999999999" x14ac:dyDescent="0.3">
      <c r="A453" s="39" t="s">
        <v>220</v>
      </c>
      <c r="B453" s="62" t="s">
        <v>55</v>
      </c>
      <c r="C453" s="91" t="s">
        <v>144</v>
      </c>
      <c r="D453" s="91" t="s">
        <v>34</v>
      </c>
      <c r="E453" s="92" t="s">
        <v>49</v>
      </c>
      <c r="F453" s="92" t="s">
        <v>32</v>
      </c>
      <c r="G453" s="93">
        <v>43699</v>
      </c>
      <c r="H453" s="94">
        <v>45901</v>
      </c>
      <c r="I453" s="69">
        <v>1512513.89</v>
      </c>
      <c r="J453" s="70">
        <v>35</v>
      </c>
      <c r="K453" s="71">
        <v>0.54200000000000004</v>
      </c>
      <c r="L453" s="70">
        <v>0</v>
      </c>
      <c r="M453" s="71">
        <v>0.91500000000000004</v>
      </c>
      <c r="N453" s="72"/>
      <c r="O453" s="73">
        <f>MIN(1,MAX(0,(1/(1+EXP(-(Assumptions!$B$5 + Assumptions!$B$6*$N453))))*Assumptions!$B$3))</f>
        <v>3.9165722796764356E-2</v>
      </c>
      <c r="P453" s="73">
        <f>VLOOKUP($F453,Assumptions!$A$23:$B$27,2,FALSE)*Assumptions!$B$4</f>
        <v>0.5</v>
      </c>
      <c r="Q453" s="74">
        <f t="shared" si="14"/>
        <v>29619.349870997867</v>
      </c>
      <c r="R453" s="75" t="str">
        <f>IF($O453&lt;Assumptions!$B$17,"A",IF($O453&lt;Assumptions!$B$18,"B",IF($O453&lt;Assumptions!$B$19,"C",IF($O453&lt;Assumptions!$B$20,"D","E"))))</f>
        <v>B</v>
      </c>
      <c r="S453" s="75">
        <f t="shared" si="15"/>
        <v>0</v>
      </c>
    </row>
    <row r="454" spans="1:19" ht="17.399999999999999" x14ac:dyDescent="0.3">
      <c r="A454" s="39" t="s">
        <v>220</v>
      </c>
      <c r="B454" s="62" t="s">
        <v>55</v>
      </c>
      <c r="C454" s="91" t="s">
        <v>144</v>
      </c>
      <c r="D454" s="91" t="s">
        <v>34</v>
      </c>
      <c r="E454" s="92" t="s">
        <v>49</v>
      </c>
      <c r="F454" s="92" t="s">
        <v>32</v>
      </c>
      <c r="G454" s="93">
        <v>43699</v>
      </c>
      <c r="H454" s="94">
        <v>45931</v>
      </c>
      <c r="I454" s="69">
        <v>1479713.24</v>
      </c>
      <c r="J454" s="70">
        <v>95</v>
      </c>
      <c r="K454" s="71">
        <v>0.46800000000000003</v>
      </c>
      <c r="L454" s="70">
        <v>1</v>
      </c>
      <c r="M454" s="71">
        <v>0.91500000000000004</v>
      </c>
      <c r="N454" s="72"/>
      <c r="O454" s="73">
        <f>MIN(1,MAX(0,(1/(1+EXP(-(Assumptions!$B$5 + Assumptions!$B$6*$N454))))*Assumptions!$B$3))</f>
        <v>3.9165722796764356E-2</v>
      </c>
      <c r="P454" s="73">
        <f>VLOOKUP($F454,Assumptions!$A$23:$B$27,2,FALSE)*Assumptions!$B$4</f>
        <v>0.5</v>
      </c>
      <c r="Q454" s="74">
        <f t="shared" si="14"/>
        <v>28977.019288271022</v>
      </c>
      <c r="R454" s="75" t="str">
        <f>IF($O454&lt;Assumptions!$B$17,"A",IF($O454&lt;Assumptions!$B$18,"B",IF($O454&lt;Assumptions!$B$19,"C",IF($O454&lt;Assumptions!$B$20,"D","E"))))</f>
        <v>B</v>
      </c>
      <c r="S454" s="75">
        <f t="shared" si="15"/>
        <v>0</v>
      </c>
    </row>
    <row r="455" spans="1:19" ht="17.399999999999999" x14ac:dyDescent="0.3">
      <c r="A455" s="39" t="s">
        <v>220</v>
      </c>
      <c r="B455" s="62" t="s">
        <v>55</v>
      </c>
      <c r="C455" s="91" t="s">
        <v>144</v>
      </c>
      <c r="D455" s="91" t="s">
        <v>34</v>
      </c>
      <c r="E455" s="92" t="s">
        <v>49</v>
      </c>
      <c r="F455" s="92" t="s">
        <v>32</v>
      </c>
      <c r="G455" s="93">
        <v>43699</v>
      </c>
      <c r="H455" s="94">
        <v>45962</v>
      </c>
      <c r="I455" s="69">
        <v>1447998.32</v>
      </c>
      <c r="J455" s="70">
        <v>0</v>
      </c>
      <c r="K455" s="71">
        <v>1.0569999999999999</v>
      </c>
      <c r="L455" s="70">
        <v>1</v>
      </c>
      <c r="M455" s="71">
        <v>0.91500000000000004</v>
      </c>
      <c r="N455" s="72"/>
      <c r="O455" s="73">
        <f>MIN(1,MAX(0,(1/(1+EXP(-(Assumptions!$B$5 + Assumptions!$B$6*$N455))))*Assumptions!$B$3))</f>
        <v>3.9165722796764356E-2</v>
      </c>
      <c r="P455" s="73">
        <f>VLOOKUP($F455,Assumptions!$A$23:$B$27,2,FALSE)*Assumptions!$B$4</f>
        <v>0.5</v>
      </c>
      <c r="Q455" s="74">
        <f t="shared" si="14"/>
        <v>28355.950405650245</v>
      </c>
      <c r="R455" s="75" t="str">
        <f>IF($O455&lt;Assumptions!$B$17,"A",IF($O455&lt;Assumptions!$B$18,"B",IF($O455&lt;Assumptions!$B$19,"C",IF($O455&lt;Assumptions!$B$20,"D","E"))))</f>
        <v>B</v>
      </c>
      <c r="S455" s="75">
        <f t="shared" si="15"/>
        <v>0</v>
      </c>
    </row>
    <row r="456" spans="1:19" ht="17.399999999999999" x14ac:dyDescent="0.3">
      <c r="A456" s="39" t="s">
        <v>220</v>
      </c>
      <c r="B456" s="62" t="s">
        <v>55</v>
      </c>
      <c r="C456" s="91" t="s">
        <v>144</v>
      </c>
      <c r="D456" s="91" t="s">
        <v>34</v>
      </c>
      <c r="E456" s="92" t="s">
        <v>49</v>
      </c>
      <c r="F456" s="92" t="s">
        <v>32</v>
      </c>
      <c r="G456" s="93">
        <v>43699</v>
      </c>
      <c r="H456" s="94">
        <v>45992</v>
      </c>
      <c r="I456" s="69">
        <v>1408624.07</v>
      </c>
      <c r="J456" s="70">
        <v>35</v>
      </c>
      <c r="K456" s="71">
        <v>0.52400000000000002</v>
      </c>
      <c r="L456" s="70">
        <v>1</v>
      </c>
      <c r="M456" s="71">
        <v>0.91500000000000004</v>
      </c>
      <c r="N456" s="72"/>
      <c r="O456" s="73">
        <f>MIN(1,MAX(0,(1/(1+EXP(-(Assumptions!$B$5 + Assumptions!$B$6*$N456))))*Assumptions!$B$3))</f>
        <v>3.9165722796764356E-2</v>
      </c>
      <c r="P456" s="73">
        <f>VLOOKUP($F456,Assumptions!$A$23:$B$27,2,FALSE)*Assumptions!$B$4</f>
        <v>0.5</v>
      </c>
      <c r="Q456" s="74">
        <f t="shared" si="14"/>
        <v>27584.889925234995</v>
      </c>
      <c r="R456" s="75" t="str">
        <f>IF($O456&lt;Assumptions!$B$17,"A",IF($O456&lt;Assumptions!$B$18,"B",IF($O456&lt;Assumptions!$B$19,"C",IF($O456&lt;Assumptions!$B$20,"D","E"))))</f>
        <v>B</v>
      </c>
      <c r="S456" s="75">
        <f t="shared" si="15"/>
        <v>0</v>
      </c>
    </row>
    <row r="457" spans="1:19" ht="17.399999999999999" x14ac:dyDescent="0.3">
      <c r="A457" s="39" t="s">
        <v>222</v>
      </c>
      <c r="B457" s="62" t="s">
        <v>58</v>
      </c>
      <c r="C457" s="91" t="s">
        <v>135</v>
      </c>
      <c r="D457" s="91" t="s">
        <v>38</v>
      </c>
      <c r="E457" s="92" t="s">
        <v>31</v>
      </c>
      <c r="F457" s="92" t="s">
        <v>24</v>
      </c>
      <c r="G457" s="93">
        <v>44703</v>
      </c>
      <c r="H457" s="94">
        <v>45658</v>
      </c>
      <c r="I457" s="69">
        <v>1209075.71</v>
      </c>
      <c r="J457" s="70">
        <v>0</v>
      </c>
      <c r="K457" s="71">
        <v>0.997</v>
      </c>
      <c r="L457" s="70">
        <v>0</v>
      </c>
      <c r="M457" s="71">
        <v>0.80400000000000005</v>
      </c>
      <c r="N457" s="72"/>
      <c r="O457" s="73">
        <f>MIN(1,MAX(0,(1/(1+EXP(-(Assumptions!$B$5 + Assumptions!$B$6*$N457))))*Assumptions!$B$3))</f>
        <v>3.9165722796764356E-2</v>
      </c>
      <c r="P457" s="73">
        <f>VLOOKUP($F457,Assumptions!$A$23:$B$27,2,FALSE)*Assumptions!$B$4</f>
        <v>0.2</v>
      </c>
      <c r="Q457" s="74">
        <f t="shared" si="14"/>
        <v>9470.8648196322101</v>
      </c>
      <c r="R457" s="75" t="str">
        <f>IF($O457&lt;Assumptions!$B$17,"A",IF($O457&lt;Assumptions!$B$18,"B",IF($O457&lt;Assumptions!$B$19,"C",IF($O457&lt;Assumptions!$B$20,"D","E"))))</f>
        <v>B</v>
      </c>
      <c r="S457" s="75">
        <f t="shared" si="15"/>
        <v>0</v>
      </c>
    </row>
    <row r="458" spans="1:19" ht="17.399999999999999" x14ac:dyDescent="0.3">
      <c r="A458" s="39" t="s">
        <v>222</v>
      </c>
      <c r="B458" s="62" t="s">
        <v>58</v>
      </c>
      <c r="C458" s="91" t="s">
        <v>135</v>
      </c>
      <c r="D458" s="91" t="s">
        <v>38</v>
      </c>
      <c r="E458" s="92" t="s">
        <v>31</v>
      </c>
      <c r="F458" s="92" t="s">
        <v>24</v>
      </c>
      <c r="G458" s="93">
        <v>44703</v>
      </c>
      <c r="H458" s="94">
        <v>45689</v>
      </c>
      <c r="I458" s="69">
        <v>1172364.8999999999</v>
      </c>
      <c r="J458" s="70">
        <v>0</v>
      </c>
      <c r="K458" s="71">
        <v>1.0740000000000001</v>
      </c>
      <c r="L458" s="70">
        <v>0</v>
      </c>
      <c r="M458" s="71">
        <v>0.80400000000000005</v>
      </c>
      <c r="N458" s="72"/>
      <c r="O458" s="73">
        <f>MIN(1,MAX(0,(1/(1+EXP(-(Assumptions!$B$5 + Assumptions!$B$6*$N458))))*Assumptions!$B$3))</f>
        <v>3.9165722796764356E-2</v>
      </c>
      <c r="P458" s="73">
        <f>VLOOKUP($F458,Assumptions!$A$23:$B$27,2,FALSE)*Assumptions!$B$4</f>
        <v>0.2</v>
      </c>
      <c r="Q458" s="74">
        <f t="shared" si="14"/>
        <v>9183.3037380112728</v>
      </c>
      <c r="R458" s="75" t="str">
        <f>IF($O458&lt;Assumptions!$B$17,"A",IF($O458&lt;Assumptions!$B$18,"B",IF($O458&lt;Assumptions!$B$19,"C",IF($O458&lt;Assumptions!$B$20,"D","E"))))</f>
        <v>B</v>
      </c>
      <c r="S458" s="75">
        <f t="shared" si="15"/>
        <v>0</v>
      </c>
    </row>
    <row r="459" spans="1:19" ht="17.399999999999999" x14ac:dyDescent="0.3">
      <c r="A459" s="39" t="s">
        <v>222</v>
      </c>
      <c r="B459" s="62" t="s">
        <v>58</v>
      </c>
      <c r="C459" s="91" t="s">
        <v>135</v>
      </c>
      <c r="D459" s="91" t="s">
        <v>38</v>
      </c>
      <c r="E459" s="92" t="s">
        <v>31</v>
      </c>
      <c r="F459" s="92" t="s">
        <v>24</v>
      </c>
      <c r="G459" s="93">
        <v>44703</v>
      </c>
      <c r="H459" s="94">
        <v>45717</v>
      </c>
      <c r="I459" s="69">
        <v>1141444.72</v>
      </c>
      <c r="J459" s="70">
        <v>0</v>
      </c>
      <c r="K459" s="71">
        <v>1.107</v>
      </c>
      <c r="L459" s="70">
        <v>0</v>
      </c>
      <c r="M459" s="71">
        <v>0.80400000000000005</v>
      </c>
      <c r="N459" s="72"/>
      <c r="O459" s="73">
        <f>MIN(1,MAX(0,(1/(1+EXP(-(Assumptions!$B$5 + Assumptions!$B$6*$N459))))*Assumptions!$B$3))</f>
        <v>3.9165722796764356E-2</v>
      </c>
      <c r="P459" s="73">
        <f>VLOOKUP($F459,Assumptions!$A$23:$B$27,2,FALSE)*Assumptions!$B$4</f>
        <v>0.2</v>
      </c>
      <c r="Q459" s="74">
        <f t="shared" si="14"/>
        <v>8941.1014982700617</v>
      </c>
      <c r="R459" s="75" t="str">
        <f>IF($O459&lt;Assumptions!$B$17,"A",IF($O459&lt;Assumptions!$B$18,"B",IF($O459&lt;Assumptions!$B$19,"C",IF($O459&lt;Assumptions!$B$20,"D","E"))))</f>
        <v>B</v>
      </c>
      <c r="S459" s="75">
        <f t="shared" si="15"/>
        <v>0</v>
      </c>
    </row>
    <row r="460" spans="1:19" ht="17.399999999999999" x14ac:dyDescent="0.3">
      <c r="A460" s="39" t="s">
        <v>222</v>
      </c>
      <c r="B460" s="62" t="s">
        <v>58</v>
      </c>
      <c r="C460" s="91" t="s">
        <v>135</v>
      </c>
      <c r="D460" s="91" t="s">
        <v>38</v>
      </c>
      <c r="E460" s="92" t="s">
        <v>31</v>
      </c>
      <c r="F460" s="92" t="s">
        <v>24</v>
      </c>
      <c r="G460" s="93">
        <v>44703</v>
      </c>
      <c r="H460" s="94">
        <v>45748</v>
      </c>
      <c r="I460" s="69">
        <v>1109593.06</v>
      </c>
      <c r="J460" s="70">
        <v>0</v>
      </c>
      <c r="K460" s="71">
        <v>1.042</v>
      </c>
      <c r="L460" s="70">
        <v>0</v>
      </c>
      <c r="M460" s="71">
        <v>0.80400000000000005</v>
      </c>
      <c r="N460" s="72"/>
      <c r="O460" s="73">
        <f>MIN(1,MAX(0,(1/(1+EXP(-(Assumptions!$B$5 + Assumptions!$B$6*$N460))))*Assumptions!$B$3))</f>
        <v>3.9165722796764356E-2</v>
      </c>
      <c r="P460" s="73">
        <f>VLOOKUP($F460,Assumptions!$A$23:$B$27,2,FALSE)*Assumptions!$B$4</f>
        <v>0.2</v>
      </c>
      <c r="Q460" s="74">
        <f t="shared" si="14"/>
        <v>8691.6028410347044</v>
      </c>
      <c r="R460" s="75" t="str">
        <f>IF($O460&lt;Assumptions!$B$17,"A",IF($O460&lt;Assumptions!$B$18,"B",IF($O460&lt;Assumptions!$B$19,"C",IF($O460&lt;Assumptions!$B$20,"D","E"))))</f>
        <v>B</v>
      </c>
      <c r="S460" s="75">
        <f t="shared" si="15"/>
        <v>0</v>
      </c>
    </row>
    <row r="461" spans="1:19" ht="17.399999999999999" x14ac:dyDescent="0.3">
      <c r="A461" s="39" t="s">
        <v>222</v>
      </c>
      <c r="B461" s="62" t="s">
        <v>58</v>
      </c>
      <c r="C461" s="91" t="s">
        <v>135</v>
      </c>
      <c r="D461" s="91" t="s">
        <v>38</v>
      </c>
      <c r="E461" s="92" t="s">
        <v>31</v>
      </c>
      <c r="F461" s="92" t="s">
        <v>24</v>
      </c>
      <c r="G461" s="93">
        <v>44703</v>
      </c>
      <c r="H461" s="94">
        <v>45778</v>
      </c>
      <c r="I461" s="69">
        <v>1076176.96</v>
      </c>
      <c r="J461" s="70">
        <v>0</v>
      </c>
      <c r="K461" s="71">
        <v>1.1459999999999999</v>
      </c>
      <c r="L461" s="70">
        <v>0</v>
      </c>
      <c r="M461" s="71">
        <v>0.80400000000000005</v>
      </c>
      <c r="N461" s="72"/>
      <c r="O461" s="73">
        <f>MIN(1,MAX(0,(1/(1+EXP(-(Assumptions!$B$5 + Assumptions!$B$6*$N461))))*Assumptions!$B$3))</f>
        <v>3.9165722796764356E-2</v>
      </c>
      <c r="P461" s="73">
        <f>VLOOKUP($F461,Assumptions!$A$23:$B$27,2,FALSE)*Assumptions!$B$4</f>
        <v>0.2</v>
      </c>
      <c r="Q461" s="74">
        <f t="shared" si="14"/>
        <v>8429.8496991249121</v>
      </c>
      <c r="R461" s="75" t="str">
        <f>IF($O461&lt;Assumptions!$B$17,"A",IF($O461&lt;Assumptions!$B$18,"B",IF($O461&lt;Assumptions!$B$19,"C",IF($O461&lt;Assumptions!$B$20,"D","E"))))</f>
        <v>B</v>
      </c>
      <c r="S461" s="75">
        <f t="shared" si="15"/>
        <v>0</v>
      </c>
    </row>
    <row r="462" spans="1:19" ht="17.399999999999999" x14ac:dyDescent="0.3">
      <c r="A462" s="39" t="s">
        <v>222</v>
      </c>
      <c r="B462" s="62" t="s">
        <v>58</v>
      </c>
      <c r="C462" s="91" t="s">
        <v>135</v>
      </c>
      <c r="D462" s="91" t="s">
        <v>38</v>
      </c>
      <c r="E462" s="92" t="s">
        <v>31</v>
      </c>
      <c r="F462" s="92" t="s">
        <v>24</v>
      </c>
      <c r="G462" s="93">
        <v>44703</v>
      </c>
      <c r="H462" s="94">
        <v>45809</v>
      </c>
      <c r="I462" s="69">
        <v>1041887.05</v>
      </c>
      <c r="J462" s="70">
        <v>35</v>
      </c>
      <c r="K462" s="71">
        <v>0.78500000000000003</v>
      </c>
      <c r="L462" s="70">
        <v>0</v>
      </c>
      <c r="M462" s="71">
        <v>0.80400000000000005</v>
      </c>
      <c r="N462" s="72"/>
      <c r="O462" s="73">
        <f>MIN(1,MAX(0,(1/(1+EXP(-(Assumptions!$B$5 + Assumptions!$B$6*$N462))))*Assumptions!$B$3))</f>
        <v>3.9165722796764356E-2</v>
      </c>
      <c r="P462" s="73">
        <f>VLOOKUP($F462,Assumptions!$A$23:$B$27,2,FALSE)*Assumptions!$B$4</f>
        <v>0.2</v>
      </c>
      <c r="Q462" s="74">
        <f t="shared" si="14"/>
        <v>8161.2518771677132</v>
      </c>
      <c r="R462" s="75" t="str">
        <f>IF($O462&lt;Assumptions!$B$17,"A",IF($O462&lt;Assumptions!$B$18,"B",IF($O462&lt;Assumptions!$B$19,"C",IF($O462&lt;Assumptions!$B$20,"D","E"))))</f>
        <v>B</v>
      </c>
      <c r="S462" s="75">
        <f t="shared" si="15"/>
        <v>0</v>
      </c>
    </row>
    <row r="463" spans="1:19" ht="17.399999999999999" x14ac:dyDescent="0.3">
      <c r="A463" s="39" t="s">
        <v>222</v>
      </c>
      <c r="B463" s="62" t="s">
        <v>58</v>
      </c>
      <c r="C463" s="91" t="s">
        <v>135</v>
      </c>
      <c r="D463" s="91" t="s">
        <v>38</v>
      </c>
      <c r="E463" s="92" t="s">
        <v>31</v>
      </c>
      <c r="F463" s="92" t="s">
        <v>24</v>
      </c>
      <c r="G463" s="93">
        <v>44703</v>
      </c>
      <c r="H463" s="94">
        <v>45839</v>
      </c>
      <c r="I463" s="69">
        <v>1012098.9</v>
      </c>
      <c r="J463" s="70">
        <v>15</v>
      </c>
      <c r="K463" s="71">
        <v>1.05</v>
      </c>
      <c r="L463" s="70">
        <v>0</v>
      </c>
      <c r="M463" s="71">
        <v>0.80400000000000005</v>
      </c>
      <c r="N463" s="72"/>
      <c r="O463" s="73">
        <f>MIN(1,MAX(0,(1/(1+EXP(-(Assumptions!$B$5 + Assumptions!$B$6*$N463))))*Assumptions!$B$3))</f>
        <v>3.9165722796764356E-2</v>
      </c>
      <c r="P463" s="73">
        <f>VLOOKUP($F463,Assumptions!$A$23:$B$27,2,FALSE)*Assumptions!$B$4</f>
        <v>0.2</v>
      </c>
      <c r="Q463" s="74">
        <f t="shared" si="14"/>
        <v>7927.9169920620261</v>
      </c>
      <c r="R463" s="75" t="str">
        <f>IF($O463&lt;Assumptions!$B$17,"A",IF($O463&lt;Assumptions!$B$18,"B",IF($O463&lt;Assumptions!$B$19,"C",IF($O463&lt;Assumptions!$B$20,"D","E"))))</f>
        <v>B</v>
      </c>
      <c r="S463" s="75">
        <f t="shared" si="15"/>
        <v>0</v>
      </c>
    </row>
    <row r="464" spans="1:19" ht="17.399999999999999" x14ac:dyDescent="0.3">
      <c r="A464" s="39" t="s">
        <v>222</v>
      </c>
      <c r="B464" s="62" t="s">
        <v>58</v>
      </c>
      <c r="C464" s="91" t="s">
        <v>135</v>
      </c>
      <c r="D464" s="91" t="s">
        <v>38</v>
      </c>
      <c r="E464" s="92" t="s">
        <v>31</v>
      </c>
      <c r="F464" s="92" t="s">
        <v>24</v>
      </c>
      <c r="G464" s="93">
        <v>44703</v>
      </c>
      <c r="H464" s="94">
        <v>45870</v>
      </c>
      <c r="I464" s="69">
        <v>979610.81</v>
      </c>
      <c r="J464" s="70">
        <v>15</v>
      </c>
      <c r="K464" s="71">
        <v>1.1499999999999999</v>
      </c>
      <c r="L464" s="70">
        <v>0</v>
      </c>
      <c r="M464" s="71">
        <v>0.80400000000000005</v>
      </c>
      <c r="N464" s="72"/>
      <c r="O464" s="73">
        <f>MIN(1,MAX(0,(1/(1+EXP(-(Assumptions!$B$5 + Assumptions!$B$6*$N464))))*Assumptions!$B$3))</f>
        <v>3.9165722796764356E-2</v>
      </c>
      <c r="P464" s="73">
        <f>VLOOKUP($F464,Assumptions!$A$23:$B$27,2,FALSE)*Assumptions!$B$4</f>
        <v>0.2</v>
      </c>
      <c r="Q464" s="74">
        <f t="shared" si="14"/>
        <v>7673.4330866347591</v>
      </c>
      <c r="R464" s="75" t="str">
        <f>IF($O464&lt;Assumptions!$B$17,"A",IF($O464&lt;Assumptions!$B$18,"B",IF($O464&lt;Assumptions!$B$19,"C",IF($O464&lt;Assumptions!$B$20,"D","E"))))</f>
        <v>B</v>
      </c>
      <c r="S464" s="75">
        <f t="shared" si="15"/>
        <v>0</v>
      </c>
    </row>
    <row r="465" spans="1:19" ht="17.399999999999999" x14ac:dyDescent="0.3">
      <c r="A465" s="39" t="s">
        <v>222</v>
      </c>
      <c r="B465" s="62" t="s">
        <v>58</v>
      </c>
      <c r="C465" s="91" t="s">
        <v>135</v>
      </c>
      <c r="D465" s="91" t="s">
        <v>38</v>
      </c>
      <c r="E465" s="92" t="s">
        <v>31</v>
      </c>
      <c r="F465" s="92" t="s">
        <v>24</v>
      </c>
      <c r="G465" s="93">
        <v>44703</v>
      </c>
      <c r="H465" s="94">
        <v>45901</v>
      </c>
      <c r="I465" s="69">
        <v>948668.48</v>
      </c>
      <c r="J465" s="70">
        <v>0</v>
      </c>
      <c r="K465" s="71">
        <v>1.123</v>
      </c>
      <c r="L465" s="70">
        <v>0</v>
      </c>
      <c r="M465" s="71">
        <v>0.80400000000000005</v>
      </c>
      <c r="N465" s="72"/>
      <c r="O465" s="73">
        <f>MIN(1,MAX(0,(1/(1+EXP(-(Assumptions!$B$5 + Assumptions!$B$6*$N465))))*Assumptions!$B$3))</f>
        <v>3.9165722796764356E-2</v>
      </c>
      <c r="P465" s="73">
        <f>VLOOKUP($F465,Assumptions!$A$23:$B$27,2,FALSE)*Assumptions!$B$4</f>
        <v>0.2</v>
      </c>
      <c r="Q465" s="74">
        <f t="shared" si="14"/>
        <v>7431.0573427415584</v>
      </c>
      <c r="R465" s="75" t="str">
        <f>IF($O465&lt;Assumptions!$B$17,"A",IF($O465&lt;Assumptions!$B$18,"B",IF($O465&lt;Assumptions!$B$19,"C",IF($O465&lt;Assumptions!$B$20,"D","E"))))</f>
        <v>B</v>
      </c>
      <c r="S465" s="75">
        <f t="shared" si="15"/>
        <v>0</v>
      </c>
    </row>
    <row r="466" spans="1:19" ht="17.399999999999999" x14ac:dyDescent="0.3">
      <c r="A466" s="39" t="s">
        <v>222</v>
      </c>
      <c r="B466" s="62" t="s">
        <v>58</v>
      </c>
      <c r="C466" s="91" t="s">
        <v>135</v>
      </c>
      <c r="D466" s="91" t="s">
        <v>38</v>
      </c>
      <c r="E466" s="92" t="s">
        <v>31</v>
      </c>
      <c r="F466" s="92" t="s">
        <v>24</v>
      </c>
      <c r="G466" s="93">
        <v>44703</v>
      </c>
      <c r="H466" s="94">
        <v>45931</v>
      </c>
      <c r="I466" s="69">
        <v>923418.2</v>
      </c>
      <c r="J466" s="70">
        <v>0</v>
      </c>
      <c r="K466" s="71">
        <v>1.0780000000000001</v>
      </c>
      <c r="L466" s="70">
        <v>0</v>
      </c>
      <c r="M466" s="71">
        <v>0.80400000000000005</v>
      </c>
      <c r="N466" s="72"/>
      <c r="O466" s="73">
        <f>MIN(1,MAX(0,(1/(1+EXP(-(Assumptions!$B$5 + Assumptions!$B$6*$N466))))*Assumptions!$B$3))</f>
        <v>3.9165722796764356E-2</v>
      </c>
      <c r="P466" s="73">
        <f>VLOOKUP($F466,Assumptions!$A$23:$B$27,2,FALSE)*Assumptions!$B$4</f>
        <v>0.2</v>
      </c>
      <c r="Q466" s="74">
        <f t="shared" si="14"/>
        <v>7233.2682493374223</v>
      </c>
      <c r="R466" s="75" t="str">
        <f>IF($O466&lt;Assumptions!$B$17,"A",IF($O466&lt;Assumptions!$B$18,"B",IF($O466&lt;Assumptions!$B$19,"C",IF($O466&lt;Assumptions!$B$20,"D","E"))))</f>
        <v>B</v>
      </c>
      <c r="S466" s="75">
        <f t="shared" si="15"/>
        <v>0</v>
      </c>
    </row>
    <row r="467" spans="1:19" ht="17.399999999999999" x14ac:dyDescent="0.3">
      <c r="A467" s="39" t="s">
        <v>222</v>
      </c>
      <c r="B467" s="62" t="s">
        <v>58</v>
      </c>
      <c r="C467" s="91" t="s">
        <v>135</v>
      </c>
      <c r="D467" s="91" t="s">
        <v>38</v>
      </c>
      <c r="E467" s="92" t="s">
        <v>31</v>
      </c>
      <c r="F467" s="92" t="s">
        <v>24</v>
      </c>
      <c r="G467" s="93">
        <v>44703</v>
      </c>
      <c r="H467" s="94">
        <v>45962</v>
      </c>
      <c r="I467" s="69">
        <v>895525.76</v>
      </c>
      <c r="J467" s="70">
        <v>15</v>
      </c>
      <c r="K467" s="71">
        <v>1.077</v>
      </c>
      <c r="L467" s="70">
        <v>0</v>
      </c>
      <c r="M467" s="71">
        <v>0.80400000000000005</v>
      </c>
      <c r="N467" s="72"/>
      <c r="O467" s="73">
        <f>MIN(1,MAX(0,(1/(1+EXP(-(Assumptions!$B$5 + Assumptions!$B$6*$N467))))*Assumptions!$B$3))</f>
        <v>3.9165722796764356E-2</v>
      </c>
      <c r="P467" s="73">
        <f>VLOOKUP($F467,Assumptions!$A$23:$B$27,2,FALSE)*Assumptions!$B$4</f>
        <v>0.2</v>
      </c>
      <c r="Q467" s="74">
        <f t="shared" si="14"/>
        <v>7014.7827347043458</v>
      </c>
      <c r="R467" s="75" t="str">
        <f>IF($O467&lt;Assumptions!$B$17,"A",IF($O467&lt;Assumptions!$B$18,"B",IF($O467&lt;Assumptions!$B$19,"C",IF($O467&lt;Assumptions!$B$20,"D","E"))))</f>
        <v>B</v>
      </c>
      <c r="S467" s="75">
        <f t="shared" si="15"/>
        <v>0</v>
      </c>
    </row>
    <row r="468" spans="1:19" ht="17.399999999999999" x14ac:dyDescent="0.3">
      <c r="A468" s="39" t="s">
        <v>222</v>
      </c>
      <c r="B468" s="62" t="s">
        <v>58</v>
      </c>
      <c r="C468" s="91" t="s">
        <v>135</v>
      </c>
      <c r="D468" s="91" t="s">
        <v>38</v>
      </c>
      <c r="E468" s="92" t="s">
        <v>31</v>
      </c>
      <c r="F468" s="92" t="s">
        <v>24</v>
      </c>
      <c r="G468" s="93">
        <v>44703</v>
      </c>
      <c r="H468" s="94">
        <v>45992</v>
      </c>
      <c r="I468" s="69">
        <v>868926.89</v>
      </c>
      <c r="J468" s="70">
        <v>0</v>
      </c>
      <c r="K468" s="71">
        <v>1.04</v>
      </c>
      <c r="L468" s="70">
        <v>0</v>
      </c>
      <c r="M468" s="71">
        <v>0.80400000000000005</v>
      </c>
      <c r="N468" s="72"/>
      <c r="O468" s="73">
        <f>MIN(1,MAX(0,(1/(1+EXP(-(Assumptions!$B$5 + Assumptions!$B$6*$N468))))*Assumptions!$B$3))</f>
        <v>3.9165722796764356E-2</v>
      </c>
      <c r="P468" s="73">
        <f>VLOOKUP($F468,Assumptions!$A$23:$B$27,2,FALSE)*Assumptions!$B$4</f>
        <v>0.2</v>
      </c>
      <c r="Q468" s="74">
        <f t="shared" si="14"/>
        <v>6806.429940878912</v>
      </c>
      <c r="R468" s="75" t="str">
        <f>IF($O468&lt;Assumptions!$B$17,"A",IF($O468&lt;Assumptions!$B$18,"B",IF($O468&lt;Assumptions!$B$19,"C",IF($O468&lt;Assumptions!$B$20,"D","E"))))</f>
        <v>B</v>
      </c>
      <c r="S468" s="75">
        <f t="shared" si="15"/>
        <v>0</v>
      </c>
    </row>
    <row r="469" spans="1:19" ht="17.399999999999999" x14ac:dyDescent="0.3">
      <c r="A469" s="39" t="s">
        <v>224</v>
      </c>
      <c r="B469" s="62" t="s">
        <v>77</v>
      </c>
      <c r="C469" s="91" t="s">
        <v>135</v>
      </c>
      <c r="D469" s="91" t="s">
        <v>34</v>
      </c>
      <c r="E469" s="92" t="s">
        <v>39</v>
      </c>
      <c r="F469" s="92" t="s">
        <v>40</v>
      </c>
      <c r="G469" s="93">
        <v>43600</v>
      </c>
      <c r="H469" s="94">
        <v>45658</v>
      </c>
      <c r="I469" s="69">
        <v>2557707.23</v>
      </c>
      <c r="J469" s="70">
        <v>15</v>
      </c>
      <c r="K469" s="71">
        <v>1.1160000000000001</v>
      </c>
      <c r="L469" s="70">
        <v>0</v>
      </c>
      <c r="M469" s="71">
        <v>0.67600000000000005</v>
      </c>
      <c r="N469" s="72"/>
      <c r="O469" s="73">
        <f>MIN(1,MAX(0,(1/(1+EXP(-(Assumptions!$B$5 + Assumptions!$B$6*$N469))))*Assumptions!$B$3))</f>
        <v>3.9165722796764356E-2</v>
      </c>
      <c r="P469" s="73">
        <f>VLOOKUP($F469,Assumptions!$A$23:$B$27,2,FALSE)*Assumptions!$B$4</f>
        <v>0.7</v>
      </c>
      <c r="Q469" s="74">
        <f t="shared" si="14"/>
        <v>70122.116655822014</v>
      </c>
      <c r="R469" s="75" t="str">
        <f>IF($O469&lt;Assumptions!$B$17,"A",IF($O469&lt;Assumptions!$B$18,"B",IF($O469&lt;Assumptions!$B$19,"C",IF($O469&lt;Assumptions!$B$20,"D","E"))))</f>
        <v>B</v>
      </c>
      <c r="S469" s="75">
        <f t="shared" si="15"/>
        <v>0</v>
      </c>
    </row>
    <row r="470" spans="1:19" ht="17.399999999999999" x14ac:dyDescent="0.3">
      <c r="A470" s="39" t="s">
        <v>224</v>
      </c>
      <c r="B470" s="62" t="s">
        <v>77</v>
      </c>
      <c r="C470" s="91" t="s">
        <v>135</v>
      </c>
      <c r="D470" s="91" t="s">
        <v>34</v>
      </c>
      <c r="E470" s="92" t="s">
        <v>39</v>
      </c>
      <c r="F470" s="92" t="s">
        <v>40</v>
      </c>
      <c r="G470" s="93">
        <v>43600</v>
      </c>
      <c r="H470" s="94">
        <v>45689</v>
      </c>
      <c r="I470" s="69">
        <v>2474099.4700000002</v>
      </c>
      <c r="J470" s="70">
        <v>0</v>
      </c>
      <c r="K470" s="71">
        <v>1.1140000000000001</v>
      </c>
      <c r="L470" s="70">
        <v>0</v>
      </c>
      <c r="M470" s="71">
        <v>0.67600000000000005</v>
      </c>
      <c r="N470" s="72"/>
      <c r="O470" s="73">
        <f>MIN(1,MAX(0,(1/(1+EXP(-(Assumptions!$B$5 + Assumptions!$B$6*$N470))))*Assumptions!$B$3))</f>
        <v>3.9165722796764356E-2</v>
      </c>
      <c r="P470" s="73">
        <f>VLOOKUP($F470,Assumptions!$A$23:$B$27,2,FALSE)*Assumptions!$B$4</f>
        <v>0.7</v>
      </c>
      <c r="Q470" s="74">
        <f t="shared" si="14"/>
        <v>67829.925809549124</v>
      </c>
      <c r="R470" s="75" t="str">
        <f>IF($O470&lt;Assumptions!$B$17,"A",IF($O470&lt;Assumptions!$B$18,"B",IF($O470&lt;Assumptions!$B$19,"C",IF($O470&lt;Assumptions!$B$20,"D","E"))))</f>
        <v>B</v>
      </c>
      <c r="S470" s="75">
        <f t="shared" si="15"/>
        <v>0</v>
      </c>
    </row>
    <row r="471" spans="1:19" ht="17.399999999999999" x14ac:dyDescent="0.3">
      <c r="A471" s="39" t="s">
        <v>224</v>
      </c>
      <c r="B471" s="62" t="s">
        <v>77</v>
      </c>
      <c r="C471" s="91" t="s">
        <v>135</v>
      </c>
      <c r="D471" s="91" t="s">
        <v>34</v>
      </c>
      <c r="E471" s="92" t="s">
        <v>39</v>
      </c>
      <c r="F471" s="92" t="s">
        <v>40</v>
      </c>
      <c r="G471" s="93">
        <v>43600</v>
      </c>
      <c r="H471" s="94">
        <v>45717</v>
      </c>
      <c r="I471" s="69">
        <v>2403572.35</v>
      </c>
      <c r="J471" s="70">
        <v>0</v>
      </c>
      <c r="K471" s="71">
        <v>1.1479999999999999</v>
      </c>
      <c r="L471" s="70">
        <v>0</v>
      </c>
      <c r="M471" s="71">
        <v>0.67600000000000005</v>
      </c>
      <c r="N471" s="72"/>
      <c r="O471" s="73">
        <f>MIN(1,MAX(0,(1/(1+EXP(-(Assumptions!$B$5 + Assumptions!$B$6*$N471))))*Assumptions!$B$3))</f>
        <v>3.9165722796764356E-2</v>
      </c>
      <c r="P471" s="73">
        <f>VLOOKUP($F471,Assumptions!$A$23:$B$27,2,FALSE)*Assumptions!$B$4</f>
        <v>0.7</v>
      </c>
      <c r="Q471" s="74">
        <f t="shared" si="14"/>
        <v>65896.353867447237</v>
      </c>
      <c r="R471" s="75" t="str">
        <f>IF($O471&lt;Assumptions!$B$17,"A",IF($O471&lt;Assumptions!$B$18,"B",IF($O471&lt;Assumptions!$B$19,"C",IF($O471&lt;Assumptions!$B$20,"D","E"))))</f>
        <v>B</v>
      </c>
      <c r="S471" s="75">
        <f t="shared" si="15"/>
        <v>0</v>
      </c>
    </row>
    <row r="472" spans="1:19" ht="17.399999999999999" x14ac:dyDescent="0.3">
      <c r="A472" s="39" t="s">
        <v>224</v>
      </c>
      <c r="B472" s="62" t="s">
        <v>77</v>
      </c>
      <c r="C472" s="91" t="s">
        <v>135</v>
      </c>
      <c r="D472" s="91" t="s">
        <v>34</v>
      </c>
      <c r="E472" s="92" t="s">
        <v>39</v>
      </c>
      <c r="F472" s="92" t="s">
        <v>40</v>
      </c>
      <c r="G472" s="93">
        <v>43600</v>
      </c>
      <c r="H472" s="94">
        <v>45748</v>
      </c>
      <c r="I472" s="69">
        <v>2328891.7000000002</v>
      </c>
      <c r="J472" s="70">
        <v>0</v>
      </c>
      <c r="K472" s="71">
        <v>1.099</v>
      </c>
      <c r="L472" s="70">
        <v>0</v>
      </c>
      <c r="M472" s="71">
        <v>0.67600000000000005</v>
      </c>
      <c r="N472" s="72"/>
      <c r="O472" s="73">
        <f>MIN(1,MAX(0,(1/(1+EXP(-(Assumptions!$B$5 + Assumptions!$B$6*$N472))))*Assumptions!$B$3))</f>
        <v>3.9165722796764356E-2</v>
      </c>
      <c r="P472" s="73">
        <f>VLOOKUP($F472,Assumptions!$A$23:$B$27,2,FALSE)*Assumptions!$B$4</f>
        <v>0.7</v>
      </c>
      <c r="Q472" s="74">
        <f t="shared" si="14"/>
        <v>63848.908722119704</v>
      </c>
      <c r="R472" s="75" t="str">
        <f>IF($O472&lt;Assumptions!$B$17,"A",IF($O472&lt;Assumptions!$B$18,"B",IF($O472&lt;Assumptions!$B$19,"C",IF($O472&lt;Assumptions!$B$20,"D","E"))))</f>
        <v>B</v>
      </c>
      <c r="S472" s="75">
        <f t="shared" si="15"/>
        <v>0</v>
      </c>
    </row>
    <row r="473" spans="1:19" ht="17.399999999999999" x14ac:dyDescent="0.3">
      <c r="A473" s="39" t="s">
        <v>224</v>
      </c>
      <c r="B473" s="62" t="s">
        <v>77</v>
      </c>
      <c r="C473" s="91" t="s">
        <v>135</v>
      </c>
      <c r="D473" s="91" t="s">
        <v>34</v>
      </c>
      <c r="E473" s="92" t="s">
        <v>39</v>
      </c>
      <c r="F473" s="92" t="s">
        <v>40</v>
      </c>
      <c r="G473" s="93">
        <v>43600</v>
      </c>
      <c r="H473" s="94">
        <v>45778</v>
      </c>
      <c r="I473" s="69">
        <v>2264254.15</v>
      </c>
      <c r="J473" s="70">
        <v>95</v>
      </c>
      <c r="K473" s="71">
        <v>0.41799999999999998</v>
      </c>
      <c r="L473" s="70">
        <v>0</v>
      </c>
      <c r="M473" s="71">
        <v>0.67600000000000005</v>
      </c>
      <c r="N473" s="72"/>
      <c r="O473" s="73">
        <f>MIN(1,MAX(0,(1/(1+EXP(-(Assumptions!$B$5 + Assumptions!$B$6*$N473))))*Assumptions!$B$3))</f>
        <v>3.9165722796764356E-2</v>
      </c>
      <c r="P473" s="73">
        <f>VLOOKUP($F473,Assumptions!$A$23:$B$27,2,FALSE)*Assumptions!$B$4</f>
        <v>0.7</v>
      </c>
      <c r="Q473" s="74">
        <f t="shared" si="14"/>
        <v>62076.8052662263</v>
      </c>
      <c r="R473" s="75" t="str">
        <f>IF($O473&lt;Assumptions!$B$17,"A",IF($O473&lt;Assumptions!$B$18,"B",IF($O473&lt;Assumptions!$B$19,"C",IF($O473&lt;Assumptions!$B$20,"D","E"))))</f>
        <v>B</v>
      </c>
      <c r="S473" s="75">
        <f t="shared" si="15"/>
        <v>0</v>
      </c>
    </row>
    <row r="474" spans="1:19" ht="17.399999999999999" x14ac:dyDescent="0.3">
      <c r="A474" s="39" t="s">
        <v>224</v>
      </c>
      <c r="B474" s="62" t="s">
        <v>77</v>
      </c>
      <c r="C474" s="91" t="s">
        <v>135</v>
      </c>
      <c r="D474" s="91" t="s">
        <v>34</v>
      </c>
      <c r="E474" s="92" t="s">
        <v>39</v>
      </c>
      <c r="F474" s="92" t="s">
        <v>40</v>
      </c>
      <c r="G474" s="93">
        <v>43600</v>
      </c>
      <c r="H474" s="94">
        <v>45809</v>
      </c>
      <c r="I474" s="69">
        <v>2193765.25</v>
      </c>
      <c r="J474" s="70">
        <v>0</v>
      </c>
      <c r="K474" s="71">
        <v>1.0549999999999999</v>
      </c>
      <c r="L474" s="70">
        <v>0</v>
      </c>
      <c r="M474" s="71">
        <v>0.67600000000000005</v>
      </c>
      <c r="N474" s="72"/>
      <c r="O474" s="73">
        <f>MIN(1,MAX(0,(1/(1+EXP(-(Assumptions!$B$5 + Assumptions!$B$6*$N474))))*Assumptions!$B$3))</f>
        <v>3.9165722796764356E-2</v>
      </c>
      <c r="P474" s="73">
        <f>VLOOKUP($F474,Assumptions!$A$23:$B$27,2,FALSE)*Assumptions!$B$4</f>
        <v>0.7</v>
      </c>
      <c r="Q474" s="74">
        <f t="shared" si="14"/>
        <v>60144.281163872118</v>
      </c>
      <c r="R474" s="75" t="str">
        <f>IF($O474&lt;Assumptions!$B$17,"A",IF($O474&lt;Assumptions!$B$18,"B",IF($O474&lt;Assumptions!$B$19,"C",IF($O474&lt;Assumptions!$B$20,"D","E"))))</f>
        <v>B</v>
      </c>
      <c r="S474" s="75">
        <f t="shared" si="15"/>
        <v>0</v>
      </c>
    </row>
    <row r="475" spans="1:19" ht="17.399999999999999" x14ac:dyDescent="0.3">
      <c r="A475" s="39" t="s">
        <v>224</v>
      </c>
      <c r="B475" s="62" t="s">
        <v>77</v>
      </c>
      <c r="C475" s="91" t="s">
        <v>135</v>
      </c>
      <c r="D475" s="91" t="s">
        <v>34</v>
      </c>
      <c r="E475" s="92" t="s">
        <v>39</v>
      </c>
      <c r="F475" s="92" t="s">
        <v>40</v>
      </c>
      <c r="G475" s="93">
        <v>43600</v>
      </c>
      <c r="H475" s="94">
        <v>45839</v>
      </c>
      <c r="I475" s="69">
        <v>2121608.15</v>
      </c>
      <c r="J475" s="70">
        <v>0</v>
      </c>
      <c r="K475" s="71">
        <v>1.121</v>
      </c>
      <c r="L475" s="70">
        <v>0</v>
      </c>
      <c r="M475" s="71">
        <v>0.67600000000000005</v>
      </c>
      <c r="N475" s="72"/>
      <c r="O475" s="73">
        <f>MIN(1,MAX(0,(1/(1+EXP(-(Assumptions!$B$5 + Assumptions!$B$6*$N475))))*Assumptions!$B$3))</f>
        <v>3.9165722796764356E-2</v>
      </c>
      <c r="P475" s="73">
        <f>VLOOKUP($F475,Assumptions!$A$23:$B$27,2,FALSE)*Assumptions!$B$4</f>
        <v>0.7</v>
      </c>
      <c r="Q475" s="74">
        <f t="shared" si="14"/>
        <v>58166.021680379228</v>
      </c>
      <c r="R475" s="75" t="str">
        <f>IF($O475&lt;Assumptions!$B$17,"A",IF($O475&lt;Assumptions!$B$18,"B",IF($O475&lt;Assumptions!$B$19,"C",IF($O475&lt;Assumptions!$B$20,"D","E"))))</f>
        <v>B</v>
      </c>
      <c r="S475" s="75">
        <f t="shared" si="15"/>
        <v>0</v>
      </c>
    </row>
    <row r="476" spans="1:19" ht="17.399999999999999" x14ac:dyDescent="0.3">
      <c r="A476" s="39" t="s">
        <v>224</v>
      </c>
      <c r="B476" s="62" t="s">
        <v>77</v>
      </c>
      <c r="C476" s="91" t="s">
        <v>135</v>
      </c>
      <c r="D476" s="91" t="s">
        <v>34</v>
      </c>
      <c r="E476" s="92" t="s">
        <v>39</v>
      </c>
      <c r="F476" s="92" t="s">
        <v>40</v>
      </c>
      <c r="G476" s="93">
        <v>43600</v>
      </c>
      <c r="H476" s="94">
        <v>45870</v>
      </c>
      <c r="I476" s="69">
        <v>2059188.07</v>
      </c>
      <c r="J476" s="70">
        <v>15</v>
      </c>
      <c r="K476" s="71">
        <v>0.97799999999999998</v>
      </c>
      <c r="L476" s="70">
        <v>0</v>
      </c>
      <c r="M476" s="71">
        <v>0.67600000000000005</v>
      </c>
      <c r="N476" s="72"/>
      <c r="O476" s="73">
        <f>MIN(1,MAX(0,(1/(1+EXP(-(Assumptions!$B$5 + Assumptions!$B$6*$N476))))*Assumptions!$B$3))</f>
        <v>3.9165722796764356E-2</v>
      </c>
      <c r="P476" s="73">
        <f>VLOOKUP($F476,Assumptions!$A$23:$B$27,2,FALSE)*Assumptions!$B$4</f>
        <v>0.7</v>
      </c>
      <c r="Q476" s="74">
        <f t="shared" si="14"/>
        <v>56454.712395216935</v>
      </c>
      <c r="R476" s="75" t="str">
        <f>IF($O476&lt;Assumptions!$B$17,"A",IF($O476&lt;Assumptions!$B$18,"B",IF($O476&lt;Assumptions!$B$19,"C",IF($O476&lt;Assumptions!$B$20,"D","E"))))</f>
        <v>B</v>
      </c>
      <c r="S476" s="75">
        <f t="shared" si="15"/>
        <v>0</v>
      </c>
    </row>
    <row r="477" spans="1:19" ht="17.399999999999999" x14ac:dyDescent="0.3">
      <c r="A477" s="39" t="s">
        <v>224</v>
      </c>
      <c r="B477" s="62" t="s">
        <v>77</v>
      </c>
      <c r="C477" s="91" t="s">
        <v>135</v>
      </c>
      <c r="D477" s="91" t="s">
        <v>34</v>
      </c>
      <c r="E477" s="92" t="s">
        <v>39</v>
      </c>
      <c r="F477" s="92" t="s">
        <v>40</v>
      </c>
      <c r="G477" s="93">
        <v>43600</v>
      </c>
      <c r="H477" s="94">
        <v>45901</v>
      </c>
      <c r="I477" s="69">
        <v>1999310.8</v>
      </c>
      <c r="J477" s="70">
        <v>0</v>
      </c>
      <c r="K477" s="71">
        <v>1.0580000000000001</v>
      </c>
      <c r="L477" s="70">
        <v>0</v>
      </c>
      <c r="M477" s="71">
        <v>0.67600000000000005</v>
      </c>
      <c r="N477" s="72"/>
      <c r="O477" s="73">
        <f>MIN(1,MAX(0,(1/(1+EXP(-(Assumptions!$B$5 + Assumptions!$B$6*$N477))))*Assumptions!$B$3))</f>
        <v>3.9165722796764356E-2</v>
      </c>
      <c r="P477" s="73">
        <f>VLOOKUP($F477,Assumptions!$A$23:$B$27,2,FALSE)*Assumptions!$B$4</f>
        <v>0.7</v>
      </c>
      <c r="Q477" s="74">
        <f t="shared" si="14"/>
        <v>54813.116804164027</v>
      </c>
      <c r="R477" s="75" t="str">
        <f>IF($O477&lt;Assumptions!$B$17,"A",IF($O477&lt;Assumptions!$B$18,"B",IF($O477&lt;Assumptions!$B$19,"C",IF($O477&lt;Assumptions!$B$20,"D","E"))))</f>
        <v>B</v>
      </c>
      <c r="S477" s="75">
        <f t="shared" si="15"/>
        <v>0</v>
      </c>
    </row>
    <row r="478" spans="1:19" ht="17.399999999999999" x14ac:dyDescent="0.3">
      <c r="A478" s="39" t="s">
        <v>224</v>
      </c>
      <c r="B478" s="62" t="s">
        <v>77</v>
      </c>
      <c r="C478" s="91" t="s">
        <v>135</v>
      </c>
      <c r="D478" s="91" t="s">
        <v>34</v>
      </c>
      <c r="E478" s="92" t="s">
        <v>39</v>
      </c>
      <c r="F478" s="92" t="s">
        <v>40</v>
      </c>
      <c r="G478" s="93">
        <v>43600</v>
      </c>
      <c r="H478" s="94">
        <v>45931</v>
      </c>
      <c r="I478" s="69">
        <v>1946114.1</v>
      </c>
      <c r="J478" s="70">
        <v>0</v>
      </c>
      <c r="K478" s="71">
        <v>1.149</v>
      </c>
      <c r="L478" s="70">
        <v>0</v>
      </c>
      <c r="M478" s="71">
        <v>0.67600000000000005</v>
      </c>
      <c r="N478" s="72"/>
      <c r="O478" s="73">
        <f>MIN(1,MAX(0,(1/(1+EXP(-(Assumptions!$B$5 + Assumptions!$B$6*$N478))))*Assumptions!$B$3))</f>
        <v>3.9165722796764356E-2</v>
      </c>
      <c r="P478" s="73">
        <f>VLOOKUP($F478,Assumptions!$A$23:$B$27,2,FALSE)*Assumptions!$B$4</f>
        <v>0.7</v>
      </c>
      <c r="Q478" s="74">
        <f t="shared" si="14"/>
        <v>53354.67576003218</v>
      </c>
      <c r="R478" s="75" t="str">
        <f>IF($O478&lt;Assumptions!$B$17,"A",IF($O478&lt;Assumptions!$B$18,"B",IF($O478&lt;Assumptions!$B$19,"C",IF($O478&lt;Assumptions!$B$20,"D","E"))))</f>
        <v>B</v>
      </c>
      <c r="S478" s="75">
        <f t="shared" si="15"/>
        <v>0</v>
      </c>
    </row>
    <row r="479" spans="1:19" ht="17.399999999999999" x14ac:dyDescent="0.3">
      <c r="A479" s="39" t="s">
        <v>224</v>
      </c>
      <c r="B479" s="62" t="s">
        <v>77</v>
      </c>
      <c r="C479" s="91" t="s">
        <v>135</v>
      </c>
      <c r="D479" s="91" t="s">
        <v>34</v>
      </c>
      <c r="E479" s="92" t="s">
        <v>39</v>
      </c>
      <c r="F479" s="92" t="s">
        <v>40</v>
      </c>
      <c r="G479" s="93">
        <v>43600</v>
      </c>
      <c r="H479" s="94">
        <v>45962</v>
      </c>
      <c r="I479" s="69">
        <v>1882060.47</v>
      </c>
      <c r="J479" s="70">
        <v>0</v>
      </c>
      <c r="K479" s="71">
        <v>1.103</v>
      </c>
      <c r="L479" s="70">
        <v>0</v>
      </c>
      <c r="M479" s="71">
        <v>0.67600000000000005</v>
      </c>
      <c r="N479" s="72"/>
      <c r="O479" s="73">
        <f>MIN(1,MAX(0,(1/(1+EXP(-(Assumptions!$B$5 + Assumptions!$B$6*$N479))))*Assumptions!$B$3))</f>
        <v>3.9165722796764356E-2</v>
      </c>
      <c r="P479" s="73">
        <f>VLOOKUP($F479,Assumptions!$A$23:$B$27,2,FALSE)*Assumptions!$B$4</f>
        <v>0.7</v>
      </c>
      <c r="Q479" s="74">
        <f t="shared" si="14"/>
        <v>51598.581058337622</v>
      </c>
      <c r="R479" s="75" t="str">
        <f>IF($O479&lt;Assumptions!$B$17,"A",IF($O479&lt;Assumptions!$B$18,"B",IF($O479&lt;Assumptions!$B$19,"C",IF($O479&lt;Assumptions!$B$20,"D","E"))))</f>
        <v>B</v>
      </c>
      <c r="S479" s="75">
        <f t="shared" si="15"/>
        <v>0</v>
      </c>
    </row>
    <row r="480" spans="1:19" ht="17.399999999999999" x14ac:dyDescent="0.3">
      <c r="A480" s="39" t="s">
        <v>224</v>
      </c>
      <c r="B480" s="62" t="s">
        <v>77</v>
      </c>
      <c r="C480" s="91" t="s">
        <v>135</v>
      </c>
      <c r="D480" s="91" t="s">
        <v>34</v>
      </c>
      <c r="E480" s="92" t="s">
        <v>39</v>
      </c>
      <c r="F480" s="92" t="s">
        <v>40</v>
      </c>
      <c r="G480" s="93">
        <v>43600</v>
      </c>
      <c r="H480" s="94">
        <v>45992</v>
      </c>
      <c r="I480" s="69">
        <v>1825458.37</v>
      </c>
      <c r="J480" s="70">
        <v>0</v>
      </c>
      <c r="K480" s="71">
        <v>1.07</v>
      </c>
      <c r="L480" s="70">
        <v>0</v>
      </c>
      <c r="M480" s="71">
        <v>0.67600000000000005</v>
      </c>
      <c r="N480" s="72"/>
      <c r="O480" s="73">
        <f>MIN(1,MAX(0,(1/(1+EXP(-(Assumptions!$B$5 + Assumptions!$B$6*$N480))))*Assumptions!$B$3))</f>
        <v>3.9165722796764356E-2</v>
      </c>
      <c r="P480" s="73">
        <f>VLOOKUP($F480,Assumptions!$A$23:$B$27,2,FALSE)*Assumptions!$B$4</f>
        <v>0.7</v>
      </c>
      <c r="Q480" s="74">
        <f t="shared" si="14"/>
        <v>50046.777547517311</v>
      </c>
      <c r="R480" s="75" t="str">
        <f>IF($O480&lt;Assumptions!$B$17,"A",IF($O480&lt;Assumptions!$B$18,"B",IF($O480&lt;Assumptions!$B$19,"C",IF($O480&lt;Assumptions!$B$20,"D","E"))))</f>
        <v>B</v>
      </c>
      <c r="S480" s="75">
        <f t="shared" si="15"/>
        <v>0</v>
      </c>
    </row>
    <row r="481" spans="1:19" ht="17.399999999999999" x14ac:dyDescent="0.3">
      <c r="A481" s="39" t="s">
        <v>225</v>
      </c>
      <c r="B481" s="62" t="s">
        <v>55</v>
      </c>
      <c r="C481" s="91" t="s">
        <v>22</v>
      </c>
      <c r="D481" s="91" t="s">
        <v>26</v>
      </c>
      <c r="E481" s="92" t="s">
        <v>27</v>
      </c>
      <c r="F481" s="92" t="s">
        <v>28</v>
      </c>
      <c r="G481" s="93">
        <v>44352</v>
      </c>
      <c r="H481" s="94">
        <v>45658</v>
      </c>
      <c r="I481" s="69">
        <v>6311324.6699999999</v>
      </c>
      <c r="J481" s="70">
        <v>95</v>
      </c>
      <c r="K481" s="71">
        <v>0.375</v>
      </c>
      <c r="L481" s="70">
        <v>0</v>
      </c>
      <c r="M481" s="71">
        <v>1.0089999999999999</v>
      </c>
      <c r="N481" s="72"/>
      <c r="O481" s="73">
        <f>MIN(1,MAX(0,(1/(1+EXP(-(Assumptions!$B$5 + Assumptions!$B$6*$N481))))*Assumptions!$B$3))</f>
        <v>3.9165722796764356E-2</v>
      </c>
      <c r="P481" s="73">
        <f>VLOOKUP($F481,Assumptions!$A$23:$B$27,2,FALSE)*Assumptions!$B$4</f>
        <v>0.35</v>
      </c>
      <c r="Q481" s="74">
        <f t="shared" si="14"/>
        <v>86515.657376960095</v>
      </c>
      <c r="R481" s="75" t="str">
        <f>IF($O481&lt;Assumptions!$B$17,"A",IF($O481&lt;Assumptions!$B$18,"B",IF($O481&lt;Assumptions!$B$19,"C",IF($O481&lt;Assumptions!$B$20,"D","E"))))</f>
        <v>B</v>
      </c>
      <c r="S481" s="75">
        <f t="shared" si="15"/>
        <v>0</v>
      </c>
    </row>
    <row r="482" spans="1:19" ht="17.399999999999999" x14ac:dyDescent="0.3">
      <c r="A482" s="39" t="s">
        <v>225</v>
      </c>
      <c r="B482" s="62" t="s">
        <v>55</v>
      </c>
      <c r="C482" s="91" t="s">
        <v>22</v>
      </c>
      <c r="D482" s="91" t="s">
        <v>26</v>
      </c>
      <c r="E482" s="92" t="s">
        <v>27</v>
      </c>
      <c r="F482" s="92" t="s">
        <v>28</v>
      </c>
      <c r="G482" s="93">
        <v>44352</v>
      </c>
      <c r="H482" s="94">
        <v>45689</v>
      </c>
      <c r="I482" s="69">
        <v>6179634.6500000004</v>
      </c>
      <c r="J482" s="70">
        <v>0</v>
      </c>
      <c r="K482" s="71">
        <v>1.127</v>
      </c>
      <c r="L482" s="70">
        <v>0</v>
      </c>
      <c r="M482" s="71">
        <v>1.0089999999999999</v>
      </c>
      <c r="N482" s="72"/>
      <c r="O482" s="73">
        <f>MIN(1,MAX(0,(1/(1+EXP(-(Assumptions!$B$5 + Assumptions!$B$6*$N482))))*Assumptions!$B$3))</f>
        <v>3.9165722796764356E-2</v>
      </c>
      <c r="P482" s="73">
        <f>VLOOKUP($F482,Assumptions!$A$23:$B$27,2,FALSE)*Assumptions!$B$4</f>
        <v>0.35</v>
      </c>
      <c r="Q482" s="74">
        <f t="shared" si="14"/>
        <v>84710.450190512973</v>
      </c>
      <c r="R482" s="75" t="str">
        <f>IF($O482&lt;Assumptions!$B$17,"A",IF($O482&lt;Assumptions!$B$18,"B",IF($O482&lt;Assumptions!$B$19,"C",IF($O482&lt;Assumptions!$B$20,"D","E"))))</f>
        <v>B</v>
      </c>
      <c r="S482" s="75">
        <f t="shared" si="15"/>
        <v>0</v>
      </c>
    </row>
    <row r="483" spans="1:19" ht="17.399999999999999" x14ac:dyDescent="0.3">
      <c r="A483" s="39" t="s">
        <v>225</v>
      </c>
      <c r="B483" s="62" t="s">
        <v>55</v>
      </c>
      <c r="C483" s="91" t="s">
        <v>22</v>
      </c>
      <c r="D483" s="91" t="s">
        <v>26</v>
      </c>
      <c r="E483" s="92" t="s">
        <v>27</v>
      </c>
      <c r="F483" s="92" t="s">
        <v>28</v>
      </c>
      <c r="G483" s="93">
        <v>44352</v>
      </c>
      <c r="H483" s="94">
        <v>45717</v>
      </c>
      <c r="I483" s="69">
        <v>6058198.1600000001</v>
      </c>
      <c r="J483" s="70">
        <v>0</v>
      </c>
      <c r="K483" s="71">
        <v>0.999</v>
      </c>
      <c r="L483" s="70">
        <v>0</v>
      </c>
      <c r="M483" s="71">
        <v>1.0089999999999999</v>
      </c>
      <c r="N483" s="72"/>
      <c r="O483" s="73">
        <f>MIN(1,MAX(0,(1/(1+EXP(-(Assumptions!$B$5 + Assumptions!$B$6*$N483))))*Assumptions!$B$3))</f>
        <v>3.9165722796764356E-2</v>
      </c>
      <c r="P483" s="73">
        <f>VLOOKUP($F483,Assumptions!$A$23:$B$27,2,FALSE)*Assumptions!$B$4</f>
        <v>0.35</v>
      </c>
      <c r="Q483" s="74">
        <f t="shared" si="14"/>
        <v>83045.798423849745</v>
      </c>
      <c r="R483" s="75" t="str">
        <f>IF($O483&lt;Assumptions!$B$17,"A",IF($O483&lt;Assumptions!$B$18,"B",IF($O483&lt;Assumptions!$B$19,"C",IF($O483&lt;Assumptions!$B$20,"D","E"))))</f>
        <v>B</v>
      </c>
      <c r="S483" s="75">
        <f t="shared" si="15"/>
        <v>0</v>
      </c>
    </row>
    <row r="484" spans="1:19" ht="17.399999999999999" x14ac:dyDescent="0.3">
      <c r="A484" s="39" t="s">
        <v>225</v>
      </c>
      <c r="B484" s="62" t="s">
        <v>55</v>
      </c>
      <c r="C484" s="91" t="s">
        <v>22</v>
      </c>
      <c r="D484" s="91" t="s">
        <v>26</v>
      </c>
      <c r="E484" s="92" t="s">
        <v>27</v>
      </c>
      <c r="F484" s="92" t="s">
        <v>28</v>
      </c>
      <c r="G484" s="93">
        <v>44352</v>
      </c>
      <c r="H484" s="94">
        <v>45748</v>
      </c>
      <c r="I484" s="69">
        <v>5958908.5199999996</v>
      </c>
      <c r="J484" s="70">
        <v>0</v>
      </c>
      <c r="K484" s="71">
        <v>1.0049999999999999</v>
      </c>
      <c r="L484" s="70">
        <v>0</v>
      </c>
      <c r="M484" s="71">
        <v>1.0089999999999999</v>
      </c>
      <c r="N484" s="72"/>
      <c r="O484" s="73">
        <f>MIN(1,MAX(0,(1/(1+EXP(-(Assumptions!$B$5 + Assumptions!$B$6*$N484))))*Assumptions!$B$3))</f>
        <v>3.9165722796764356E-2</v>
      </c>
      <c r="P484" s="73">
        <f>VLOOKUP($F484,Assumptions!$A$23:$B$27,2,FALSE)*Assumptions!$B$4</f>
        <v>0.35</v>
      </c>
      <c r="Q484" s="74">
        <f t="shared" si="14"/>
        <v>81684.735742959063</v>
      </c>
      <c r="R484" s="75" t="str">
        <f>IF($O484&lt;Assumptions!$B$17,"A",IF($O484&lt;Assumptions!$B$18,"B",IF($O484&lt;Assumptions!$B$19,"C",IF($O484&lt;Assumptions!$B$20,"D","E"))))</f>
        <v>B</v>
      </c>
      <c r="S484" s="75">
        <f t="shared" si="15"/>
        <v>0</v>
      </c>
    </row>
    <row r="485" spans="1:19" ht="17.399999999999999" x14ac:dyDescent="0.3">
      <c r="A485" s="39" t="s">
        <v>225</v>
      </c>
      <c r="B485" s="62" t="s">
        <v>55</v>
      </c>
      <c r="C485" s="91" t="s">
        <v>22</v>
      </c>
      <c r="D485" s="91" t="s">
        <v>26</v>
      </c>
      <c r="E485" s="92" t="s">
        <v>27</v>
      </c>
      <c r="F485" s="92" t="s">
        <v>28</v>
      </c>
      <c r="G485" s="93">
        <v>44352</v>
      </c>
      <c r="H485" s="94">
        <v>45778</v>
      </c>
      <c r="I485" s="69">
        <v>5844223.9800000004</v>
      </c>
      <c r="J485" s="70">
        <v>35</v>
      </c>
      <c r="K485" s="71">
        <v>0.65100000000000002</v>
      </c>
      <c r="L485" s="70">
        <v>0</v>
      </c>
      <c r="M485" s="71">
        <v>1.0089999999999999</v>
      </c>
      <c r="N485" s="72"/>
      <c r="O485" s="73">
        <f>MIN(1,MAX(0,(1/(1+EXP(-(Assumptions!$B$5 + Assumptions!$B$6*$N485))))*Assumptions!$B$3))</f>
        <v>3.9165722796764356E-2</v>
      </c>
      <c r="P485" s="73">
        <f>VLOOKUP($F485,Assumptions!$A$23:$B$27,2,FALSE)*Assumptions!$B$4</f>
        <v>0.35</v>
      </c>
      <c r="Q485" s="74">
        <f t="shared" si="14"/>
        <v>80112.639727009024</v>
      </c>
      <c r="R485" s="75" t="str">
        <f>IF($O485&lt;Assumptions!$B$17,"A",IF($O485&lt;Assumptions!$B$18,"B",IF($O485&lt;Assumptions!$B$19,"C",IF($O485&lt;Assumptions!$B$20,"D","E"))))</f>
        <v>B</v>
      </c>
      <c r="S485" s="75">
        <f t="shared" si="15"/>
        <v>0</v>
      </c>
    </row>
    <row r="486" spans="1:19" ht="17.399999999999999" x14ac:dyDescent="0.3">
      <c r="A486" s="39" t="s">
        <v>225</v>
      </c>
      <c r="B486" s="62" t="s">
        <v>55</v>
      </c>
      <c r="C486" s="91" t="s">
        <v>22</v>
      </c>
      <c r="D486" s="91" t="s">
        <v>26</v>
      </c>
      <c r="E486" s="92" t="s">
        <v>27</v>
      </c>
      <c r="F486" s="92" t="s">
        <v>28</v>
      </c>
      <c r="G486" s="93">
        <v>44352</v>
      </c>
      <c r="H486" s="94">
        <v>45809</v>
      </c>
      <c r="I486" s="69">
        <v>5735051.1200000001</v>
      </c>
      <c r="J486" s="70">
        <v>95</v>
      </c>
      <c r="K486" s="71">
        <v>0.47899999999999998</v>
      </c>
      <c r="L486" s="70">
        <v>0</v>
      </c>
      <c r="M486" s="71">
        <v>1.0089999999999999</v>
      </c>
      <c r="N486" s="72"/>
      <c r="O486" s="73">
        <f>MIN(1,MAX(0,(1/(1+EXP(-(Assumptions!$B$5 + Assumptions!$B$6*$N486))))*Assumptions!$B$3))</f>
        <v>3.9165722796764356E-2</v>
      </c>
      <c r="P486" s="73">
        <f>VLOOKUP($F486,Assumptions!$A$23:$B$27,2,FALSE)*Assumptions!$B$4</f>
        <v>0.35</v>
      </c>
      <c r="Q486" s="74">
        <f t="shared" si="14"/>
        <v>78616.097836917528</v>
      </c>
      <c r="R486" s="75" t="str">
        <f>IF($O486&lt;Assumptions!$B$17,"A",IF($O486&lt;Assumptions!$B$18,"B",IF($O486&lt;Assumptions!$B$19,"C",IF($O486&lt;Assumptions!$B$20,"D","E"))))</f>
        <v>B</v>
      </c>
      <c r="S486" s="75">
        <f t="shared" si="15"/>
        <v>0</v>
      </c>
    </row>
    <row r="487" spans="1:19" ht="17.399999999999999" x14ac:dyDescent="0.3">
      <c r="A487" s="39" t="s">
        <v>225</v>
      </c>
      <c r="B487" s="62" t="s">
        <v>55</v>
      </c>
      <c r="C487" s="91" t="s">
        <v>22</v>
      </c>
      <c r="D487" s="91" t="s">
        <v>26</v>
      </c>
      <c r="E487" s="92" t="s">
        <v>27</v>
      </c>
      <c r="F487" s="92" t="s">
        <v>28</v>
      </c>
      <c r="G487" s="93">
        <v>44352</v>
      </c>
      <c r="H487" s="94">
        <v>45839</v>
      </c>
      <c r="I487" s="69">
        <v>5735051.1200000001</v>
      </c>
      <c r="J487" s="70">
        <v>185</v>
      </c>
      <c r="K487" s="71">
        <v>8.5000000000000006E-2</v>
      </c>
      <c r="L487" s="70">
        <v>0</v>
      </c>
      <c r="M487" s="71">
        <v>1.0089999999999999</v>
      </c>
      <c r="N487" s="72"/>
      <c r="O487" s="73">
        <f>MIN(1,MAX(0,(1/(1+EXP(-(Assumptions!$B$5 + Assumptions!$B$6*$N487))))*Assumptions!$B$3))</f>
        <v>3.9165722796764356E-2</v>
      </c>
      <c r="P487" s="73">
        <f>VLOOKUP($F487,Assumptions!$A$23:$B$27,2,FALSE)*Assumptions!$B$4</f>
        <v>0.35</v>
      </c>
      <c r="Q487" s="74">
        <f t="shared" si="14"/>
        <v>78616.097836917528</v>
      </c>
      <c r="R487" s="75" t="str">
        <f>IF($O487&lt;Assumptions!$B$17,"A",IF($O487&lt;Assumptions!$B$18,"B",IF($O487&lt;Assumptions!$B$19,"C",IF($O487&lt;Assumptions!$B$20,"D","E"))))</f>
        <v>B</v>
      </c>
      <c r="S487" s="75">
        <f t="shared" si="15"/>
        <v>1</v>
      </c>
    </row>
    <row r="488" spans="1:19" ht="17.399999999999999" x14ac:dyDescent="0.3">
      <c r="A488" s="39" t="s">
        <v>225</v>
      </c>
      <c r="B488" s="62" t="s">
        <v>55</v>
      </c>
      <c r="C488" s="91" t="s">
        <v>22</v>
      </c>
      <c r="D488" s="91" t="s">
        <v>26</v>
      </c>
      <c r="E488" s="92" t="s">
        <v>27</v>
      </c>
      <c r="F488" s="92" t="s">
        <v>28</v>
      </c>
      <c r="G488" s="93">
        <v>44352</v>
      </c>
      <c r="H488" s="94">
        <v>45870</v>
      </c>
      <c r="I488" s="69">
        <v>5735051.1200000001</v>
      </c>
      <c r="J488" s="70">
        <v>999</v>
      </c>
      <c r="K488" s="71">
        <v>0.16600000000000001</v>
      </c>
      <c r="L488" s="70">
        <v>0</v>
      </c>
      <c r="M488" s="71">
        <v>1.0089999999999999</v>
      </c>
      <c r="N488" s="72"/>
      <c r="O488" s="73">
        <f>MIN(1,MAX(0,(1/(1+EXP(-(Assumptions!$B$5 + Assumptions!$B$6*$N488))))*Assumptions!$B$3))</f>
        <v>3.9165722796764356E-2</v>
      </c>
      <c r="P488" s="73">
        <f>VLOOKUP($F488,Assumptions!$A$23:$B$27,2,FALSE)*Assumptions!$B$4</f>
        <v>0.35</v>
      </c>
      <c r="Q488" s="74">
        <f t="shared" si="14"/>
        <v>78616.097836917528</v>
      </c>
      <c r="R488" s="75" t="str">
        <f>IF($O488&lt;Assumptions!$B$17,"A",IF($O488&lt;Assumptions!$B$18,"B",IF($O488&lt;Assumptions!$B$19,"C",IF($O488&lt;Assumptions!$B$20,"D","E"))))</f>
        <v>B</v>
      </c>
      <c r="S488" s="75">
        <f t="shared" si="15"/>
        <v>1</v>
      </c>
    </row>
    <row r="489" spans="1:19" ht="17.399999999999999" x14ac:dyDescent="0.3">
      <c r="A489" s="39" t="s">
        <v>225</v>
      </c>
      <c r="B489" s="62" t="s">
        <v>55</v>
      </c>
      <c r="C489" s="91" t="s">
        <v>22</v>
      </c>
      <c r="D489" s="91" t="s">
        <v>26</v>
      </c>
      <c r="E489" s="92" t="s">
        <v>27</v>
      </c>
      <c r="F489" s="92" t="s">
        <v>28</v>
      </c>
      <c r="G489" s="93">
        <v>44352</v>
      </c>
      <c r="H489" s="94">
        <v>45901</v>
      </c>
      <c r="I489" s="69">
        <v>5735051.1200000001</v>
      </c>
      <c r="J489" s="70">
        <v>999</v>
      </c>
      <c r="K489" s="71">
        <v>0.09</v>
      </c>
      <c r="L489" s="70">
        <v>0</v>
      </c>
      <c r="M489" s="71">
        <v>1.0089999999999999</v>
      </c>
      <c r="N489" s="72"/>
      <c r="O489" s="73">
        <f>MIN(1,MAX(0,(1/(1+EXP(-(Assumptions!$B$5 + Assumptions!$B$6*$N489))))*Assumptions!$B$3))</f>
        <v>3.9165722796764356E-2</v>
      </c>
      <c r="P489" s="73">
        <f>VLOOKUP($F489,Assumptions!$A$23:$B$27,2,FALSE)*Assumptions!$B$4</f>
        <v>0.35</v>
      </c>
      <c r="Q489" s="74">
        <f t="shared" si="14"/>
        <v>78616.097836917528</v>
      </c>
      <c r="R489" s="75" t="str">
        <f>IF($O489&lt;Assumptions!$B$17,"A",IF($O489&lt;Assumptions!$B$18,"B",IF($O489&lt;Assumptions!$B$19,"C",IF($O489&lt;Assumptions!$B$20,"D","E"))))</f>
        <v>B</v>
      </c>
      <c r="S489" s="75">
        <f t="shared" si="15"/>
        <v>1</v>
      </c>
    </row>
    <row r="490" spans="1:19" ht="17.399999999999999" x14ac:dyDescent="0.3">
      <c r="A490" s="39" t="s">
        <v>225</v>
      </c>
      <c r="B490" s="62" t="s">
        <v>55</v>
      </c>
      <c r="C490" s="91" t="s">
        <v>22</v>
      </c>
      <c r="D490" s="91" t="s">
        <v>26</v>
      </c>
      <c r="E490" s="92" t="s">
        <v>27</v>
      </c>
      <c r="F490" s="92" t="s">
        <v>28</v>
      </c>
      <c r="G490" s="93">
        <v>44352</v>
      </c>
      <c r="H490" s="94">
        <v>45931</v>
      </c>
      <c r="I490" s="69">
        <v>5735051.1200000001</v>
      </c>
      <c r="J490" s="70">
        <v>999</v>
      </c>
      <c r="K490" s="71">
        <v>0.16200000000000001</v>
      </c>
      <c r="L490" s="70">
        <v>0</v>
      </c>
      <c r="M490" s="71">
        <v>1.0089999999999999</v>
      </c>
      <c r="N490" s="72"/>
      <c r="O490" s="73">
        <f>MIN(1,MAX(0,(1/(1+EXP(-(Assumptions!$B$5 + Assumptions!$B$6*$N490))))*Assumptions!$B$3))</f>
        <v>3.9165722796764356E-2</v>
      </c>
      <c r="P490" s="73">
        <f>VLOOKUP($F490,Assumptions!$A$23:$B$27,2,FALSE)*Assumptions!$B$4</f>
        <v>0.35</v>
      </c>
      <c r="Q490" s="74">
        <f t="shared" si="14"/>
        <v>78616.097836917528</v>
      </c>
      <c r="R490" s="75" t="str">
        <f>IF($O490&lt;Assumptions!$B$17,"A",IF($O490&lt;Assumptions!$B$18,"B",IF($O490&lt;Assumptions!$B$19,"C",IF($O490&lt;Assumptions!$B$20,"D","E"))))</f>
        <v>B</v>
      </c>
      <c r="S490" s="75">
        <f t="shared" si="15"/>
        <v>1</v>
      </c>
    </row>
    <row r="491" spans="1:19" ht="17.399999999999999" x14ac:dyDescent="0.3">
      <c r="A491" s="39" t="s">
        <v>225</v>
      </c>
      <c r="B491" s="62" t="s">
        <v>55</v>
      </c>
      <c r="C491" s="91" t="s">
        <v>22</v>
      </c>
      <c r="D491" s="91" t="s">
        <v>26</v>
      </c>
      <c r="E491" s="92" t="s">
        <v>27</v>
      </c>
      <c r="F491" s="92" t="s">
        <v>28</v>
      </c>
      <c r="G491" s="93">
        <v>44352</v>
      </c>
      <c r="H491" s="94">
        <v>45962</v>
      </c>
      <c r="I491" s="69">
        <v>5735051.1200000001</v>
      </c>
      <c r="J491" s="70">
        <v>999</v>
      </c>
      <c r="K491" s="71">
        <v>8.5000000000000006E-2</v>
      </c>
      <c r="L491" s="70">
        <v>0</v>
      </c>
      <c r="M491" s="71">
        <v>1.0089999999999999</v>
      </c>
      <c r="N491" s="72"/>
      <c r="O491" s="73">
        <f>MIN(1,MAX(0,(1/(1+EXP(-(Assumptions!$B$5 + Assumptions!$B$6*$N491))))*Assumptions!$B$3))</f>
        <v>3.9165722796764356E-2</v>
      </c>
      <c r="P491" s="73">
        <f>VLOOKUP($F491,Assumptions!$A$23:$B$27,2,FALSE)*Assumptions!$B$4</f>
        <v>0.35</v>
      </c>
      <c r="Q491" s="74">
        <f t="shared" si="14"/>
        <v>78616.097836917528</v>
      </c>
      <c r="R491" s="75" t="str">
        <f>IF($O491&lt;Assumptions!$B$17,"A",IF($O491&lt;Assumptions!$B$18,"B",IF($O491&lt;Assumptions!$B$19,"C",IF($O491&lt;Assumptions!$B$20,"D","E"))))</f>
        <v>B</v>
      </c>
      <c r="S491" s="75">
        <f t="shared" si="15"/>
        <v>1</v>
      </c>
    </row>
    <row r="492" spans="1:19" ht="17.399999999999999" x14ac:dyDescent="0.3">
      <c r="A492" s="39" t="s">
        <v>225</v>
      </c>
      <c r="B492" s="62" t="s">
        <v>55</v>
      </c>
      <c r="C492" s="91" t="s">
        <v>22</v>
      </c>
      <c r="D492" s="91" t="s">
        <v>26</v>
      </c>
      <c r="E492" s="92" t="s">
        <v>27</v>
      </c>
      <c r="F492" s="92" t="s">
        <v>28</v>
      </c>
      <c r="G492" s="93">
        <v>44352</v>
      </c>
      <c r="H492" s="94">
        <v>45992</v>
      </c>
      <c r="I492" s="69">
        <v>5735051.1200000001</v>
      </c>
      <c r="J492" s="70">
        <v>999</v>
      </c>
      <c r="K492" s="71">
        <v>1.4999999999999999E-2</v>
      </c>
      <c r="L492" s="70">
        <v>0</v>
      </c>
      <c r="M492" s="71">
        <v>1.0089999999999999</v>
      </c>
      <c r="N492" s="72"/>
      <c r="O492" s="73">
        <f>MIN(1,MAX(0,(1/(1+EXP(-(Assumptions!$B$5 + Assumptions!$B$6*$N492))))*Assumptions!$B$3))</f>
        <v>3.9165722796764356E-2</v>
      </c>
      <c r="P492" s="73">
        <f>VLOOKUP($F492,Assumptions!$A$23:$B$27,2,FALSE)*Assumptions!$B$4</f>
        <v>0.35</v>
      </c>
      <c r="Q492" s="74">
        <f t="shared" si="14"/>
        <v>78616.097836917528</v>
      </c>
      <c r="R492" s="75" t="str">
        <f>IF($O492&lt;Assumptions!$B$17,"A",IF($O492&lt;Assumptions!$B$18,"B",IF($O492&lt;Assumptions!$B$19,"C",IF($O492&lt;Assumptions!$B$20,"D","E"))))</f>
        <v>B</v>
      </c>
      <c r="S492" s="75">
        <f t="shared" si="15"/>
        <v>1</v>
      </c>
    </row>
    <row r="493" spans="1:19" ht="17.399999999999999" x14ac:dyDescent="0.3">
      <c r="A493" s="39" t="s">
        <v>227</v>
      </c>
      <c r="B493" s="62" t="s">
        <v>25</v>
      </c>
      <c r="C493" s="91" t="s">
        <v>144</v>
      </c>
      <c r="D493" s="91" t="s">
        <v>30</v>
      </c>
      <c r="E493" s="92" t="s">
        <v>23</v>
      </c>
      <c r="F493" s="92" t="s">
        <v>40</v>
      </c>
      <c r="G493" s="93">
        <v>44752</v>
      </c>
      <c r="H493" s="94">
        <v>45658</v>
      </c>
      <c r="I493" s="69">
        <v>8684185.1799999997</v>
      </c>
      <c r="J493" s="70">
        <v>0</v>
      </c>
      <c r="K493" s="71">
        <v>1.1060000000000001</v>
      </c>
      <c r="L493" s="70">
        <v>0</v>
      </c>
      <c r="M493" s="71">
        <v>0.98599999999999999</v>
      </c>
      <c r="N493" s="72"/>
      <c r="O493" s="73">
        <f>MIN(1,MAX(0,(1/(1+EXP(-(Assumptions!$B$5 + Assumptions!$B$6*$N493))))*Assumptions!$B$3))</f>
        <v>3.9165722796764356E-2</v>
      </c>
      <c r="P493" s="73">
        <f>VLOOKUP($F493,Assumptions!$A$23:$B$27,2,FALSE)*Assumptions!$B$4</f>
        <v>0.7</v>
      </c>
      <c r="Q493" s="74">
        <f t="shared" si="14"/>
        <v>238085.6726329544</v>
      </c>
      <c r="R493" s="75" t="str">
        <f>IF($O493&lt;Assumptions!$B$17,"A",IF($O493&lt;Assumptions!$B$18,"B",IF($O493&lt;Assumptions!$B$19,"C",IF($O493&lt;Assumptions!$B$20,"D","E"))))</f>
        <v>B</v>
      </c>
      <c r="S493" s="75">
        <f t="shared" si="15"/>
        <v>0</v>
      </c>
    </row>
    <row r="494" spans="1:19" ht="17.399999999999999" x14ac:dyDescent="0.3">
      <c r="A494" s="39" t="s">
        <v>227</v>
      </c>
      <c r="B494" s="62" t="s">
        <v>25</v>
      </c>
      <c r="C494" s="91" t="s">
        <v>144</v>
      </c>
      <c r="D494" s="91" t="s">
        <v>30</v>
      </c>
      <c r="E494" s="92" t="s">
        <v>23</v>
      </c>
      <c r="F494" s="92" t="s">
        <v>40</v>
      </c>
      <c r="G494" s="93">
        <v>44752</v>
      </c>
      <c r="H494" s="94">
        <v>45689</v>
      </c>
      <c r="I494" s="69">
        <v>8451888.2899999991</v>
      </c>
      <c r="J494" s="70">
        <v>65</v>
      </c>
      <c r="K494" s="71">
        <v>0.77600000000000002</v>
      </c>
      <c r="L494" s="70">
        <v>0</v>
      </c>
      <c r="M494" s="71">
        <v>0.98599999999999999</v>
      </c>
      <c r="N494" s="72"/>
      <c r="O494" s="73">
        <f>MIN(1,MAX(0,(1/(1+EXP(-(Assumptions!$B$5 + Assumptions!$B$6*$N494))))*Assumptions!$B$3))</f>
        <v>3.9165722796764356E-2</v>
      </c>
      <c r="P494" s="73">
        <f>VLOOKUP($F494,Assumptions!$A$23:$B$27,2,FALSE)*Assumptions!$B$4</f>
        <v>0.7</v>
      </c>
      <c r="Q494" s="74">
        <f t="shared" si="14"/>
        <v>231717.01971275106</v>
      </c>
      <c r="R494" s="75" t="str">
        <f>IF($O494&lt;Assumptions!$B$17,"A",IF($O494&lt;Assumptions!$B$18,"B",IF($O494&lt;Assumptions!$B$19,"C",IF($O494&lt;Assumptions!$B$20,"D","E"))))</f>
        <v>B</v>
      </c>
      <c r="S494" s="75">
        <f t="shared" si="15"/>
        <v>0</v>
      </c>
    </row>
    <row r="495" spans="1:19" ht="17.399999999999999" x14ac:dyDescent="0.3">
      <c r="A495" s="39" t="s">
        <v>227</v>
      </c>
      <c r="B495" s="62" t="s">
        <v>25</v>
      </c>
      <c r="C495" s="91" t="s">
        <v>144</v>
      </c>
      <c r="D495" s="91" t="s">
        <v>30</v>
      </c>
      <c r="E495" s="92" t="s">
        <v>23</v>
      </c>
      <c r="F495" s="92" t="s">
        <v>40</v>
      </c>
      <c r="G495" s="93">
        <v>44752</v>
      </c>
      <c r="H495" s="94">
        <v>45717</v>
      </c>
      <c r="I495" s="69">
        <v>8270312.8300000001</v>
      </c>
      <c r="J495" s="70">
        <v>0</v>
      </c>
      <c r="K495" s="71">
        <v>1.141</v>
      </c>
      <c r="L495" s="70">
        <v>0</v>
      </c>
      <c r="M495" s="71">
        <v>0.98599999999999999</v>
      </c>
      <c r="N495" s="72"/>
      <c r="O495" s="73">
        <f>MIN(1,MAX(0,(1/(1+EXP(-(Assumptions!$B$5 + Assumptions!$B$6*$N495))))*Assumptions!$B$3))</f>
        <v>3.9165722796764356E-2</v>
      </c>
      <c r="P495" s="73">
        <f>VLOOKUP($F495,Assumptions!$A$23:$B$27,2,FALSE)*Assumptions!$B$4</f>
        <v>0.7</v>
      </c>
      <c r="Q495" s="74">
        <f t="shared" si="14"/>
        <v>226738.94581961259</v>
      </c>
      <c r="R495" s="75" t="str">
        <f>IF($O495&lt;Assumptions!$B$17,"A",IF($O495&lt;Assumptions!$B$18,"B",IF($O495&lt;Assumptions!$B$19,"C",IF($O495&lt;Assumptions!$B$20,"D","E"))))</f>
        <v>B</v>
      </c>
      <c r="S495" s="75">
        <f t="shared" si="15"/>
        <v>0</v>
      </c>
    </row>
    <row r="496" spans="1:19" ht="17.399999999999999" x14ac:dyDescent="0.3">
      <c r="A496" s="39" t="s">
        <v>227</v>
      </c>
      <c r="B496" s="62" t="s">
        <v>25</v>
      </c>
      <c r="C496" s="91" t="s">
        <v>144</v>
      </c>
      <c r="D496" s="91" t="s">
        <v>30</v>
      </c>
      <c r="E496" s="92" t="s">
        <v>23</v>
      </c>
      <c r="F496" s="92" t="s">
        <v>40</v>
      </c>
      <c r="G496" s="93">
        <v>44752</v>
      </c>
      <c r="H496" s="94">
        <v>45748</v>
      </c>
      <c r="I496" s="69">
        <v>8046282.1799999997</v>
      </c>
      <c r="J496" s="70">
        <v>0</v>
      </c>
      <c r="K496" s="71">
        <v>0.96</v>
      </c>
      <c r="L496" s="70">
        <v>0</v>
      </c>
      <c r="M496" s="71">
        <v>0.98599999999999999</v>
      </c>
      <c r="N496" s="72"/>
      <c r="O496" s="73">
        <f>MIN(1,MAX(0,(1/(1+EXP(-(Assumptions!$B$5 + Assumptions!$B$6*$N496))))*Assumptions!$B$3))</f>
        <v>3.9165722796764356E-2</v>
      </c>
      <c r="P496" s="73">
        <f>VLOOKUP($F496,Assumptions!$A$23:$B$27,2,FALSE)*Assumptions!$B$4</f>
        <v>0.7</v>
      </c>
      <c r="Q496" s="74">
        <f t="shared" si="14"/>
        <v>220596.92018449734</v>
      </c>
      <c r="R496" s="75" t="str">
        <f>IF($O496&lt;Assumptions!$B$17,"A",IF($O496&lt;Assumptions!$B$18,"B",IF($O496&lt;Assumptions!$B$19,"C",IF($O496&lt;Assumptions!$B$20,"D","E"))))</f>
        <v>B</v>
      </c>
      <c r="S496" s="75">
        <f t="shared" si="15"/>
        <v>0</v>
      </c>
    </row>
    <row r="497" spans="1:19" ht="17.399999999999999" x14ac:dyDescent="0.3">
      <c r="A497" s="39" t="s">
        <v>227</v>
      </c>
      <c r="B497" s="62" t="s">
        <v>25</v>
      </c>
      <c r="C497" s="91" t="s">
        <v>144</v>
      </c>
      <c r="D497" s="91" t="s">
        <v>30</v>
      </c>
      <c r="E497" s="92" t="s">
        <v>23</v>
      </c>
      <c r="F497" s="92" t="s">
        <v>40</v>
      </c>
      <c r="G497" s="93">
        <v>44752</v>
      </c>
      <c r="H497" s="94">
        <v>45778</v>
      </c>
      <c r="I497" s="69">
        <v>7872083.0800000001</v>
      </c>
      <c r="J497" s="70">
        <v>0</v>
      </c>
      <c r="K497" s="71">
        <v>1.006</v>
      </c>
      <c r="L497" s="70">
        <v>0</v>
      </c>
      <c r="M497" s="71">
        <v>0.98599999999999999</v>
      </c>
      <c r="N497" s="72"/>
      <c r="O497" s="73">
        <f>MIN(1,MAX(0,(1/(1+EXP(-(Assumptions!$B$5 + Assumptions!$B$6*$N497))))*Assumptions!$B$3))</f>
        <v>3.9165722796764356E-2</v>
      </c>
      <c r="P497" s="73">
        <f>VLOOKUP($F497,Assumptions!$A$23:$B$27,2,FALSE)*Assumptions!$B$4</f>
        <v>0.7</v>
      </c>
      <c r="Q497" s="74">
        <f t="shared" si="14"/>
        <v>215821.07662106527</v>
      </c>
      <c r="R497" s="75" t="str">
        <f>IF($O497&lt;Assumptions!$B$17,"A",IF($O497&lt;Assumptions!$B$18,"B",IF($O497&lt;Assumptions!$B$19,"C",IF($O497&lt;Assumptions!$B$20,"D","E"))))</f>
        <v>B</v>
      </c>
      <c r="S497" s="75">
        <f t="shared" si="15"/>
        <v>0</v>
      </c>
    </row>
    <row r="498" spans="1:19" ht="17.399999999999999" x14ac:dyDescent="0.3">
      <c r="A498" s="39" t="s">
        <v>227</v>
      </c>
      <c r="B498" s="62" t="s">
        <v>25</v>
      </c>
      <c r="C498" s="91" t="s">
        <v>144</v>
      </c>
      <c r="D498" s="91" t="s">
        <v>30</v>
      </c>
      <c r="E498" s="92" t="s">
        <v>23</v>
      </c>
      <c r="F498" s="92" t="s">
        <v>40</v>
      </c>
      <c r="G498" s="93">
        <v>44752</v>
      </c>
      <c r="H498" s="94">
        <v>45809</v>
      </c>
      <c r="I498" s="69">
        <v>7663655</v>
      </c>
      <c r="J498" s="70">
        <v>0</v>
      </c>
      <c r="K498" s="71">
        <v>1.127</v>
      </c>
      <c r="L498" s="70">
        <v>0</v>
      </c>
      <c r="M498" s="71">
        <v>0.98599999999999999</v>
      </c>
      <c r="N498" s="72"/>
      <c r="O498" s="73">
        <f>MIN(1,MAX(0,(1/(1+EXP(-(Assumptions!$B$5 + Assumptions!$B$6*$N498))))*Assumptions!$B$3))</f>
        <v>3.9165722796764356E-2</v>
      </c>
      <c r="P498" s="73">
        <f>VLOOKUP($F498,Assumptions!$A$23:$B$27,2,FALSE)*Assumptions!$B$4</f>
        <v>0.7</v>
      </c>
      <c r="Q498" s="74">
        <f t="shared" si="14"/>
        <v>210106.81113802601</v>
      </c>
      <c r="R498" s="75" t="str">
        <f>IF($O498&lt;Assumptions!$B$17,"A",IF($O498&lt;Assumptions!$B$18,"B",IF($O498&lt;Assumptions!$B$19,"C",IF($O498&lt;Assumptions!$B$20,"D","E"))))</f>
        <v>B</v>
      </c>
      <c r="S498" s="75">
        <f t="shared" si="15"/>
        <v>0</v>
      </c>
    </row>
    <row r="499" spans="1:19" ht="17.399999999999999" x14ac:dyDescent="0.3">
      <c r="A499" s="39" t="s">
        <v>227</v>
      </c>
      <c r="B499" s="62" t="s">
        <v>25</v>
      </c>
      <c r="C499" s="91" t="s">
        <v>144</v>
      </c>
      <c r="D499" s="91" t="s">
        <v>30</v>
      </c>
      <c r="E499" s="92" t="s">
        <v>23</v>
      </c>
      <c r="F499" s="92" t="s">
        <v>40</v>
      </c>
      <c r="G499" s="93">
        <v>44752</v>
      </c>
      <c r="H499" s="94">
        <v>45839</v>
      </c>
      <c r="I499" s="69">
        <v>7469146.3300000001</v>
      </c>
      <c r="J499" s="70">
        <v>35</v>
      </c>
      <c r="K499" s="71">
        <v>0.75600000000000001</v>
      </c>
      <c r="L499" s="70">
        <v>0</v>
      </c>
      <c r="M499" s="71">
        <v>0.98599999999999999</v>
      </c>
      <c r="N499" s="72"/>
      <c r="O499" s="73">
        <f>MIN(1,MAX(0,(1/(1+EXP(-(Assumptions!$B$5 + Assumptions!$B$6*$N499))))*Assumptions!$B$3))</f>
        <v>3.9165722796764356E-2</v>
      </c>
      <c r="P499" s="73">
        <f>VLOOKUP($F499,Assumptions!$A$23:$B$27,2,FALSE)*Assumptions!$B$4</f>
        <v>0.7</v>
      </c>
      <c r="Q499" s="74">
        <f t="shared" si="14"/>
        <v>204774.16028247486</v>
      </c>
      <c r="R499" s="75" t="str">
        <f>IF($O499&lt;Assumptions!$B$17,"A",IF($O499&lt;Assumptions!$B$18,"B",IF($O499&lt;Assumptions!$B$19,"C",IF($O499&lt;Assumptions!$B$20,"D","E"))))</f>
        <v>B</v>
      </c>
      <c r="S499" s="75">
        <f t="shared" si="15"/>
        <v>0</v>
      </c>
    </row>
    <row r="500" spans="1:19" ht="17.399999999999999" x14ac:dyDescent="0.3">
      <c r="A500" s="39" t="s">
        <v>227</v>
      </c>
      <c r="B500" s="62" t="s">
        <v>25</v>
      </c>
      <c r="C500" s="91" t="s">
        <v>144</v>
      </c>
      <c r="D500" s="91" t="s">
        <v>30</v>
      </c>
      <c r="E500" s="92" t="s">
        <v>23</v>
      </c>
      <c r="F500" s="92" t="s">
        <v>40</v>
      </c>
      <c r="G500" s="93">
        <v>44752</v>
      </c>
      <c r="H500" s="94">
        <v>45870</v>
      </c>
      <c r="I500" s="69">
        <v>7294551.3300000001</v>
      </c>
      <c r="J500" s="70">
        <v>65</v>
      </c>
      <c r="K500" s="71">
        <v>0.71499999999999997</v>
      </c>
      <c r="L500" s="70">
        <v>0</v>
      </c>
      <c r="M500" s="71">
        <v>0.98599999999999999</v>
      </c>
      <c r="N500" s="72"/>
      <c r="O500" s="73">
        <f>MIN(1,MAX(0,(1/(1+EXP(-(Assumptions!$B$5 + Assumptions!$B$6*$N500))))*Assumptions!$B$3))</f>
        <v>3.9165722796764356E-2</v>
      </c>
      <c r="P500" s="73">
        <f>VLOOKUP($F500,Assumptions!$A$23:$B$27,2,FALSE)*Assumptions!$B$4</f>
        <v>0.7</v>
      </c>
      <c r="Q500" s="74">
        <f t="shared" si="14"/>
        <v>199987.46272228411</v>
      </c>
      <c r="R500" s="75" t="str">
        <f>IF($O500&lt;Assumptions!$B$17,"A",IF($O500&lt;Assumptions!$B$18,"B",IF($O500&lt;Assumptions!$B$19,"C",IF($O500&lt;Assumptions!$B$20,"D","E"))))</f>
        <v>B</v>
      </c>
      <c r="S500" s="75">
        <f t="shared" si="15"/>
        <v>0</v>
      </c>
    </row>
    <row r="501" spans="1:19" ht="17.399999999999999" x14ac:dyDescent="0.3">
      <c r="A501" s="39" t="s">
        <v>227</v>
      </c>
      <c r="B501" s="62" t="s">
        <v>25</v>
      </c>
      <c r="C501" s="91" t="s">
        <v>144</v>
      </c>
      <c r="D501" s="91" t="s">
        <v>30</v>
      </c>
      <c r="E501" s="92" t="s">
        <v>23</v>
      </c>
      <c r="F501" s="92" t="s">
        <v>40</v>
      </c>
      <c r="G501" s="93">
        <v>44752</v>
      </c>
      <c r="H501" s="94">
        <v>45901</v>
      </c>
      <c r="I501" s="69">
        <v>7140334.9199999999</v>
      </c>
      <c r="J501" s="70">
        <v>15</v>
      </c>
      <c r="K501" s="71">
        <v>0.99399999999999999</v>
      </c>
      <c r="L501" s="70">
        <v>0</v>
      </c>
      <c r="M501" s="71">
        <v>0.98599999999999999</v>
      </c>
      <c r="N501" s="72"/>
      <c r="O501" s="73">
        <f>MIN(1,MAX(0,(1/(1+EXP(-(Assumptions!$B$5 + Assumptions!$B$6*$N501))))*Assumptions!$B$3))</f>
        <v>3.9165722796764356E-2</v>
      </c>
      <c r="P501" s="73">
        <f>VLOOKUP($F501,Assumptions!$A$23:$B$27,2,FALSE)*Assumptions!$B$4</f>
        <v>0.7</v>
      </c>
      <c r="Q501" s="74">
        <f t="shared" si="14"/>
        <v>195759.46470694357</v>
      </c>
      <c r="R501" s="75" t="str">
        <f>IF($O501&lt;Assumptions!$B$17,"A",IF($O501&lt;Assumptions!$B$18,"B",IF($O501&lt;Assumptions!$B$19,"C",IF($O501&lt;Assumptions!$B$20,"D","E"))))</f>
        <v>B</v>
      </c>
      <c r="S501" s="75">
        <f t="shared" si="15"/>
        <v>0</v>
      </c>
    </row>
    <row r="502" spans="1:19" ht="17.399999999999999" x14ac:dyDescent="0.3">
      <c r="A502" s="39" t="s">
        <v>227</v>
      </c>
      <c r="B502" s="62" t="s">
        <v>25</v>
      </c>
      <c r="C502" s="91" t="s">
        <v>144</v>
      </c>
      <c r="D502" s="91" t="s">
        <v>30</v>
      </c>
      <c r="E502" s="92" t="s">
        <v>23</v>
      </c>
      <c r="F502" s="92" t="s">
        <v>40</v>
      </c>
      <c r="G502" s="93">
        <v>44752</v>
      </c>
      <c r="H502" s="94">
        <v>45931</v>
      </c>
      <c r="I502" s="69">
        <v>6942167.0499999998</v>
      </c>
      <c r="J502" s="70">
        <v>0</v>
      </c>
      <c r="K502" s="71">
        <v>1.054</v>
      </c>
      <c r="L502" s="70">
        <v>0</v>
      </c>
      <c r="M502" s="71">
        <v>0.98599999999999999</v>
      </c>
      <c r="N502" s="72"/>
      <c r="O502" s="73">
        <f>MIN(1,MAX(0,(1/(1+EXP(-(Assumptions!$B$5 + Assumptions!$B$6*$N502))))*Assumptions!$B$3))</f>
        <v>3.9165722796764356E-2</v>
      </c>
      <c r="P502" s="73">
        <f>VLOOKUP($F502,Assumptions!$A$23:$B$27,2,FALSE)*Assumptions!$B$4</f>
        <v>0.7</v>
      </c>
      <c r="Q502" s="74">
        <f t="shared" si="14"/>
        <v>190326.49320239192</v>
      </c>
      <c r="R502" s="75" t="str">
        <f>IF($O502&lt;Assumptions!$B$17,"A",IF($O502&lt;Assumptions!$B$18,"B",IF($O502&lt;Assumptions!$B$19,"C",IF($O502&lt;Assumptions!$B$20,"D","E"))))</f>
        <v>B</v>
      </c>
      <c r="S502" s="75">
        <f t="shared" si="15"/>
        <v>0</v>
      </c>
    </row>
    <row r="503" spans="1:19" ht="17.399999999999999" x14ac:dyDescent="0.3">
      <c r="A503" s="39" t="s">
        <v>227</v>
      </c>
      <c r="B503" s="62" t="s">
        <v>25</v>
      </c>
      <c r="C503" s="91" t="s">
        <v>144</v>
      </c>
      <c r="D503" s="91" t="s">
        <v>30</v>
      </c>
      <c r="E503" s="92" t="s">
        <v>23</v>
      </c>
      <c r="F503" s="92" t="s">
        <v>40</v>
      </c>
      <c r="G503" s="93">
        <v>44752</v>
      </c>
      <c r="H503" s="94">
        <v>45962</v>
      </c>
      <c r="I503" s="69">
        <v>6748232.29</v>
      </c>
      <c r="J503" s="70">
        <v>15</v>
      </c>
      <c r="K503" s="71">
        <v>1.0489999999999999</v>
      </c>
      <c r="L503" s="70">
        <v>0</v>
      </c>
      <c r="M503" s="71">
        <v>0.98599999999999999</v>
      </c>
      <c r="N503" s="72"/>
      <c r="O503" s="73">
        <f>MIN(1,MAX(0,(1/(1+EXP(-(Assumptions!$B$5 + Assumptions!$B$6*$N503))))*Assumptions!$B$3))</f>
        <v>3.9165722796764356E-2</v>
      </c>
      <c r="P503" s="73">
        <f>VLOOKUP($F503,Assumptions!$A$23:$B$27,2,FALSE)*Assumptions!$B$4</f>
        <v>0.7</v>
      </c>
      <c r="Q503" s="74">
        <f t="shared" si="14"/>
        <v>185009.57666682004</v>
      </c>
      <c r="R503" s="75" t="str">
        <f>IF($O503&lt;Assumptions!$B$17,"A",IF($O503&lt;Assumptions!$B$18,"B",IF($O503&lt;Assumptions!$B$19,"C",IF($O503&lt;Assumptions!$B$20,"D","E"))))</f>
        <v>B</v>
      </c>
      <c r="S503" s="75">
        <f t="shared" si="15"/>
        <v>0</v>
      </c>
    </row>
    <row r="504" spans="1:19" ht="17.399999999999999" x14ac:dyDescent="0.3">
      <c r="A504" s="39" t="s">
        <v>227</v>
      </c>
      <c r="B504" s="62" t="s">
        <v>25</v>
      </c>
      <c r="C504" s="91" t="s">
        <v>144</v>
      </c>
      <c r="D504" s="91" t="s">
        <v>30</v>
      </c>
      <c r="E504" s="92" t="s">
        <v>23</v>
      </c>
      <c r="F504" s="92" t="s">
        <v>40</v>
      </c>
      <c r="G504" s="93">
        <v>44752</v>
      </c>
      <c r="H504" s="94">
        <v>45992</v>
      </c>
      <c r="I504" s="69">
        <v>6602191.75</v>
      </c>
      <c r="J504" s="70">
        <v>35</v>
      </c>
      <c r="K504" s="71">
        <v>0.77600000000000002</v>
      </c>
      <c r="L504" s="70">
        <v>0</v>
      </c>
      <c r="M504" s="71">
        <v>0.98599999999999999</v>
      </c>
      <c r="N504" s="72"/>
      <c r="O504" s="73">
        <f>MIN(1,MAX(0,(1/(1+EXP(-(Assumptions!$B$5 + Assumptions!$B$6*$N504))))*Assumptions!$B$3))</f>
        <v>3.9165722796764356E-2</v>
      </c>
      <c r="P504" s="73">
        <f>VLOOKUP($F504,Assumptions!$A$23:$B$27,2,FALSE)*Assumptions!$B$4</f>
        <v>0.7</v>
      </c>
      <c r="Q504" s="74">
        <f t="shared" si="14"/>
        <v>181005.7283521092</v>
      </c>
      <c r="R504" s="75" t="str">
        <f>IF($O504&lt;Assumptions!$B$17,"A",IF($O504&lt;Assumptions!$B$18,"B",IF($O504&lt;Assumptions!$B$19,"C",IF($O504&lt;Assumptions!$B$20,"D","E"))))</f>
        <v>B</v>
      </c>
      <c r="S504" s="75">
        <f t="shared" si="15"/>
        <v>0</v>
      </c>
    </row>
    <row r="505" spans="1:19" ht="17.399999999999999" x14ac:dyDescent="0.3">
      <c r="A505" s="39" t="s">
        <v>229</v>
      </c>
      <c r="B505" s="62" t="s">
        <v>90</v>
      </c>
      <c r="C505" s="91" t="s">
        <v>135</v>
      </c>
      <c r="D505" s="91" t="s">
        <v>42</v>
      </c>
      <c r="E505" s="92" t="s">
        <v>46</v>
      </c>
      <c r="F505" s="92" t="s">
        <v>28</v>
      </c>
      <c r="G505" s="93">
        <v>45315</v>
      </c>
      <c r="H505" s="94">
        <v>45658</v>
      </c>
      <c r="I505" s="69">
        <v>1924333.68</v>
      </c>
      <c r="J505" s="70">
        <v>15</v>
      </c>
      <c r="K505" s="71">
        <v>1.1299999999999999</v>
      </c>
      <c r="L505" s="70">
        <v>0</v>
      </c>
      <c r="M505" s="71">
        <v>1.143</v>
      </c>
      <c r="N505" s="72"/>
      <c r="O505" s="73">
        <f>MIN(1,MAX(0,(1/(1+EXP(-(Assumptions!$B$5 + Assumptions!$B$6*$N505))))*Assumptions!$B$3))</f>
        <v>3.9165722796764356E-2</v>
      </c>
      <c r="P505" s="73">
        <f>VLOOKUP($F505,Assumptions!$A$23:$B$27,2,FALSE)*Assumptions!$B$4</f>
        <v>0.35</v>
      </c>
      <c r="Q505" s="74">
        <f t="shared" si="14"/>
        <v>26378.771817775105</v>
      </c>
      <c r="R505" s="75" t="str">
        <f>IF($O505&lt;Assumptions!$B$17,"A",IF($O505&lt;Assumptions!$B$18,"B",IF($O505&lt;Assumptions!$B$19,"C",IF($O505&lt;Assumptions!$B$20,"D","E"))))</f>
        <v>B</v>
      </c>
      <c r="S505" s="75">
        <f t="shared" si="15"/>
        <v>0</v>
      </c>
    </row>
    <row r="506" spans="1:19" ht="17.399999999999999" x14ac:dyDescent="0.3">
      <c r="A506" s="39" t="s">
        <v>229</v>
      </c>
      <c r="B506" s="62" t="s">
        <v>90</v>
      </c>
      <c r="C506" s="91" t="s">
        <v>135</v>
      </c>
      <c r="D506" s="91" t="s">
        <v>42</v>
      </c>
      <c r="E506" s="92" t="s">
        <v>46</v>
      </c>
      <c r="F506" s="92" t="s">
        <v>28</v>
      </c>
      <c r="G506" s="93">
        <v>45315</v>
      </c>
      <c r="H506" s="94">
        <v>45689</v>
      </c>
      <c r="I506" s="69">
        <v>1867433.19</v>
      </c>
      <c r="J506" s="70">
        <v>15</v>
      </c>
      <c r="K506" s="71">
        <v>1.119</v>
      </c>
      <c r="L506" s="70">
        <v>0</v>
      </c>
      <c r="M506" s="71">
        <v>1.143</v>
      </c>
      <c r="N506" s="72"/>
      <c r="O506" s="73">
        <f>MIN(1,MAX(0,(1/(1+EXP(-(Assumptions!$B$5 + Assumptions!$B$6*$N506))))*Assumptions!$B$3))</f>
        <v>3.9165722796764356E-2</v>
      </c>
      <c r="P506" s="73">
        <f>VLOOKUP($F506,Assumptions!$A$23:$B$27,2,FALSE)*Assumptions!$B$4</f>
        <v>0.35</v>
      </c>
      <c r="Q506" s="74">
        <f t="shared" si="14"/>
        <v>25598.779731356084</v>
      </c>
      <c r="R506" s="75" t="str">
        <f>IF($O506&lt;Assumptions!$B$17,"A",IF($O506&lt;Assumptions!$B$18,"B",IF($O506&lt;Assumptions!$B$19,"C",IF($O506&lt;Assumptions!$B$20,"D","E"))))</f>
        <v>B</v>
      </c>
      <c r="S506" s="75">
        <f t="shared" si="15"/>
        <v>0</v>
      </c>
    </row>
    <row r="507" spans="1:19" ht="17.399999999999999" x14ac:dyDescent="0.3">
      <c r="A507" s="39" t="s">
        <v>229</v>
      </c>
      <c r="B507" s="62" t="s">
        <v>90</v>
      </c>
      <c r="C507" s="91" t="s">
        <v>135</v>
      </c>
      <c r="D507" s="91" t="s">
        <v>42</v>
      </c>
      <c r="E507" s="92" t="s">
        <v>46</v>
      </c>
      <c r="F507" s="92" t="s">
        <v>28</v>
      </c>
      <c r="G507" s="93">
        <v>45315</v>
      </c>
      <c r="H507" s="94">
        <v>45717</v>
      </c>
      <c r="I507" s="69">
        <v>1811483.43</v>
      </c>
      <c r="J507" s="70">
        <v>65</v>
      </c>
      <c r="K507" s="71">
        <v>0.48499999999999999</v>
      </c>
      <c r="L507" s="70">
        <v>0</v>
      </c>
      <c r="M507" s="71">
        <v>1.143</v>
      </c>
      <c r="N507" s="72"/>
      <c r="O507" s="73">
        <f>MIN(1,MAX(0,(1/(1+EXP(-(Assumptions!$B$5 + Assumptions!$B$6*$N507))))*Assumptions!$B$3))</f>
        <v>3.9165722796764356E-2</v>
      </c>
      <c r="P507" s="73">
        <f>VLOOKUP($F507,Assumptions!$A$23:$B$27,2,FALSE)*Assumptions!$B$4</f>
        <v>0.35</v>
      </c>
      <c r="Q507" s="74">
        <f t="shared" si="14"/>
        <v>24831.820254609156</v>
      </c>
      <c r="R507" s="75" t="str">
        <f>IF($O507&lt;Assumptions!$B$17,"A",IF($O507&lt;Assumptions!$B$18,"B",IF($O507&lt;Assumptions!$B$19,"C",IF($O507&lt;Assumptions!$B$20,"D","E"))))</f>
        <v>B</v>
      </c>
      <c r="S507" s="75">
        <f t="shared" si="15"/>
        <v>0</v>
      </c>
    </row>
    <row r="508" spans="1:19" ht="17.399999999999999" x14ac:dyDescent="0.3">
      <c r="A508" s="39" t="s">
        <v>229</v>
      </c>
      <c r="B508" s="62" t="s">
        <v>90</v>
      </c>
      <c r="C508" s="91" t="s">
        <v>135</v>
      </c>
      <c r="D508" s="91" t="s">
        <v>42</v>
      </c>
      <c r="E508" s="92" t="s">
        <v>46</v>
      </c>
      <c r="F508" s="92" t="s">
        <v>28</v>
      </c>
      <c r="G508" s="93">
        <v>45315</v>
      </c>
      <c r="H508" s="94">
        <v>45748</v>
      </c>
      <c r="I508" s="69">
        <v>1754186.59</v>
      </c>
      <c r="J508" s="70">
        <v>0</v>
      </c>
      <c r="K508" s="71">
        <v>1.052</v>
      </c>
      <c r="L508" s="70">
        <v>0</v>
      </c>
      <c r="M508" s="71">
        <v>1.143</v>
      </c>
      <c r="N508" s="72"/>
      <c r="O508" s="73">
        <f>MIN(1,MAX(0,(1/(1+EXP(-(Assumptions!$B$5 + Assumptions!$B$6*$N508))))*Assumptions!$B$3))</f>
        <v>3.9165722796764356E-2</v>
      </c>
      <c r="P508" s="73">
        <f>VLOOKUP($F508,Assumptions!$A$23:$B$27,2,FALSE)*Assumptions!$B$4</f>
        <v>0.35</v>
      </c>
      <c r="Q508" s="74">
        <f t="shared" si="14"/>
        <v>24046.395001209465</v>
      </c>
      <c r="R508" s="75" t="str">
        <f>IF($O508&lt;Assumptions!$B$17,"A",IF($O508&lt;Assumptions!$B$18,"B",IF($O508&lt;Assumptions!$B$19,"C",IF($O508&lt;Assumptions!$B$20,"D","E"))))</f>
        <v>B</v>
      </c>
      <c r="S508" s="75">
        <f t="shared" si="15"/>
        <v>0</v>
      </c>
    </row>
    <row r="509" spans="1:19" ht="17.399999999999999" x14ac:dyDescent="0.3">
      <c r="A509" s="39" t="s">
        <v>229</v>
      </c>
      <c r="B509" s="62" t="s">
        <v>90</v>
      </c>
      <c r="C509" s="91" t="s">
        <v>135</v>
      </c>
      <c r="D509" s="91" t="s">
        <v>42</v>
      </c>
      <c r="E509" s="92" t="s">
        <v>46</v>
      </c>
      <c r="F509" s="92" t="s">
        <v>28</v>
      </c>
      <c r="G509" s="93">
        <v>45315</v>
      </c>
      <c r="H509" s="94">
        <v>45778</v>
      </c>
      <c r="I509" s="69">
        <v>1700818.59</v>
      </c>
      <c r="J509" s="70">
        <v>15</v>
      </c>
      <c r="K509" s="71">
        <v>1.093</v>
      </c>
      <c r="L509" s="70">
        <v>0</v>
      </c>
      <c r="M509" s="71">
        <v>1.143</v>
      </c>
      <c r="N509" s="72"/>
      <c r="O509" s="73">
        <f>MIN(1,MAX(0,(1/(1+EXP(-(Assumptions!$B$5 + Assumptions!$B$6*$N509))))*Assumptions!$B$3))</f>
        <v>3.9165722796764356E-2</v>
      </c>
      <c r="P509" s="73">
        <f>VLOOKUP($F509,Assumptions!$A$23:$B$27,2,FALSE)*Assumptions!$B$4</f>
        <v>0.35</v>
      </c>
      <c r="Q509" s="74">
        <f t="shared" si="14"/>
        <v>23314.826298233264</v>
      </c>
      <c r="R509" s="75" t="str">
        <f>IF($O509&lt;Assumptions!$B$17,"A",IF($O509&lt;Assumptions!$B$18,"B",IF($O509&lt;Assumptions!$B$19,"C",IF($O509&lt;Assumptions!$B$20,"D","E"))))</f>
        <v>B</v>
      </c>
      <c r="S509" s="75">
        <f t="shared" si="15"/>
        <v>0</v>
      </c>
    </row>
    <row r="510" spans="1:19" ht="17.399999999999999" x14ac:dyDescent="0.3">
      <c r="A510" s="39" t="s">
        <v>229</v>
      </c>
      <c r="B510" s="62" t="s">
        <v>90</v>
      </c>
      <c r="C510" s="91" t="s">
        <v>135</v>
      </c>
      <c r="D510" s="91" t="s">
        <v>42</v>
      </c>
      <c r="E510" s="92" t="s">
        <v>46</v>
      </c>
      <c r="F510" s="92" t="s">
        <v>28</v>
      </c>
      <c r="G510" s="93">
        <v>45315</v>
      </c>
      <c r="H510" s="94">
        <v>45809</v>
      </c>
      <c r="I510" s="69">
        <v>1653622.6</v>
      </c>
      <c r="J510" s="70">
        <v>15</v>
      </c>
      <c r="K510" s="71">
        <v>1.0429999999999999</v>
      </c>
      <c r="L510" s="70">
        <v>0</v>
      </c>
      <c r="M510" s="71">
        <v>1.143</v>
      </c>
      <c r="N510" s="72"/>
      <c r="O510" s="73">
        <f>MIN(1,MAX(0,(1/(1+EXP(-(Assumptions!$B$5 + Assumptions!$B$6*$N510))))*Assumptions!$B$3))</f>
        <v>3.9165722796764356E-2</v>
      </c>
      <c r="P510" s="73">
        <f>VLOOKUP($F510,Assumptions!$A$23:$B$27,2,FALSE)*Assumptions!$B$4</f>
        <v>0.35</v>
      </c>
      <c r="Q510" s="74">
        <f t="shared" si="14"/>
        <v>22667.86352672266</v>
      </c>
      <c r="R510" s="75" t="str">
        <f>IF($O510&lt;Assumptions!$B$17,"A",IF($O510&lt;Assumptions!$B$18,"B",IF($O510&lt;Assumptions!$B$19,"C",IF($O510&lt;Assumptions!$B$20,"D","E"))))</f>
        <v>B</v>
      </c>
      <c r="S510" s="75">
        <f t="shared" si="15"/>
        <v>0</v>
      </c>
    </row>
    <row r="511" spans="1:19" ht="17.399999999999999" x14ac:dyDescent="0.3">
      <c r="A511" s="39" t="s">
        <v>229</v>
      </c>
      <c r="B511" s="62" t="s">
        <v>90</v>
      </c>
      <c r="C511" s="91" t="s">
        <v>135</v>
      </c>
      <c r="D511" s="91" t="s">
        <v>42</v>
      </c>
      <c r="E511" s="92" t="s">
        <v>46</v>
      </c>
      <c r="F511" s="92" t="s">
        <v>28</v>
      </c>
      <c r="G511" s="93">
        <v>45315</v>
      </c>
      <c r="H511" s="94">
        <v>45839</v>
      </c>
      <c r="I511" s="69">
        <v>1607510.68</v>
      </c>
      <c r="J511" s="70">
        <v>0</v>
      </c>
      <c r="K511" s="71">
        <v>1.0589999999999999</v>
      </c>
      <c r="L511" s="70">
        <v>0</v>
      </c>
      <c r="M511" s="71">
        <v>1.143</v>
      </c>
      <c r="N511" s="72"/>
      <c r="O511" s="73">
        <f>MIN(1,MAX(0,(1/(1+EXP(-(Assumptions!$B$5 + Assumptions!$B$6*$N511))))*Assumptions!$B$3))</f>
        <v>3.9165722796764356E-2</v>
      </c>
      <c r="P511" s="73">
        <f>VLOOKUP($F511,Assumptions!$A$23:$B$27,2,FALSE)*Assumptions!$B$4</f>
        <v>0.35</v>
      </c>
      <c r="Q511" s="74">
        <f t="shared" si="14"/>
        <v>22035.761190001358</v>
      </c>
      <c r="R511" s="75" t="str">
        <f>IF($O511&lt;Assumptions!$B$17,"A",IF($O511&lt;Assumptions!$B$18,"B",IF($O511&lt;Assumptions!$B$19,"C",IF($O511&lt;Assumptions!$B$20,"D","E"))))</f>
        <v>B</v>
      </c>
      <c r="S511" s="75">
        <f t="shared" si="15"/>
        <v>0</v>
      </c>
    </row>
    <row r="512" spans="1:19" ht="17.399999999999999" x14ac:dyDescent="0.3">
      <c r="A512" s="39" t="s">
        <v>229</v>
      </c>
      <c r="B512" s="62" t="s">
        <v>90</v>
      </c>
      <c r="C512" s="91" t="s">
        <v>135</v>
      </c>
      <c r="D512" s="91" t="s">
        <v>42</v>
      </c>
      <c r="E512" s="92" t="s">
        <v>46</v>
      </c>
      <c r="F512" s="92" t="s">
        <v>28</v>
      </c>
      <c r="G512" s="93">
        <v>45315</v>
      </c>
      <c r="H512" s="94">
        <v>45870</v>
      </c>
      <c r="I512" s="69">
        <v>1557143.78</v>
      </c>
      <c r="J512" s="70">
        <v>0</v>
      </c>
      <c r="K512" s="71">
        <v>1.147</v>
      </c>
      <c r="L512" s="70">
        <v>0</v>
      </c>
      <c r="M512" s="71">
        <v>1.143</v>
      </c>
      <c r="N512" s="72"/>
      <c r="O512" s="73">
        <f>MIN(1,MAX(0,(1/(1+EXP(-(Assumptions!$B$5 + Assumptions!$B$6*$N512))))*Assumptions!$B$3))</f>
        <v>3.9165722796764356E-2</v>
      </c>
      <c r="P512" s="73">
        <f>VLOOKUP($F512,Assumptions!$A$23:$B$27,2,FALSE)*Assumptions!$B$4</f>
        <v>0.35</v>
      </c>
      <c r="Q512" s="74">
        <f t="shared" si="14"/>
        <v>21345.331574765034</v>
      </c>
      <c r="R512" s="75" t="str">
        <f>IF($O512&lt;Assumptions!$B$17,"A",IF($O512&lt;Assumptions!$B$18,"B",IF($O512&lt;Assumptions!$B$19,"C",IF($O512&lt;Assumptions!$B$20,"D","E"))))</f>
        <v>B</v>
      </c>
      <c r="S512" s="75">
        <f t="shared" si="15"/>
        <v>0</v>
      </c>
    </row>
    <row r="513" spans="1:19" ht="17.399999999999999" x14ac:dyDescent="0.3">
      <c r="A513" s="39" t="s">
        <v>229</v>
      </c>
      <c r="B513" s="62" t="s">
        <v>90</v>
      </c>
      <c r="C513" s="91" t="s">
        <v>135</v>
      </c>
      <c r="D513" s="91" t="s">
        <v>42</v>
      </c>
      <c r="E513" s="92" t="s">
        <v>46</v>
      </c>
      <c r="F513" s="92" t="s">
        <v>28</v>
      </c>
      <c r="G513" s="93">
        <v>45315</v>
      </c>
      <c r="H513" s="94">
        <v>45901</v>
      </c>
      <c r="I513" s="69">
        <v>1513817.71</v>
      </c>
      <c r="J513" s="70">
        <v>65</v>
      </c>
      <c r="K513" s="71">
        <v>0.752</v>
      </c>
      <c r="L513" s="70">
        <v>0</v>
      </c>
      <c r="M513" s="71">
        <v>1.143</v>
      </c>
      <c r="N513" s="72"/>
      <c r="O513" s="73">
        <f>MIN(1,MAX(0,(1/(1+EXP(-(Assumptions!$B$5 + Assumptions!$B$6*$N513))))*Assumptions!$B$3))</f>
        <v>3.9165722796764356E-2</v>
      </c>
      <c r="P513" s="73">
        <f>VLOOKUP($F513,Assumptions!$A$23:$B$27,2,FALSE)*Assumptions!$B$4</f>
        <v>0.35</v>
      </c>
      <c r="Q513" s="74">
        <f t="shared" ref="Q513:Q576" si="16">$I513*$O513*$P513</f>
        <v>20751.41767814241</v>
      </c>
      <c r="R513" s="75" t="str">
        <f>IF($O513&lt;Assumptions!$B$17,"A",IF($O513&lt;Assumptions!$B$18,"B",IF($O513&lt;Assumptions!$B$19,"C",IF($O513&lt;Assumptions!$B$20,"D","E"))))</f>
        <v>B</v>
      </c>
      <c r="S513" s="75">
        <f t="shared" ref="S513:S576" si="17">--($J513&gt;=180)</f>
        <v>0</v>
      </c>
    </row>
    <row r="514" spans="1:19" ht="17.399999999999999" x14ac:dyDescent="0.3">
      <c r="A514" s="39" t="s">
        <v>229</v>
      </c>
      <c r="B514" s="62" t="s">
        <v>90</v>
      </c>
      <c r="C514" s="91" t="s">
        <v>135</v>
      </c>
      <c r="D514" s="91" t="s">
        <v>42</v>
      </c>
      <c r="E514" s="92" t="s">
        <v>46</v>
      </c>
      <c r="F514" s="92" t="s">
        <v>28</v>
      </c>
      <c r="G514" s="93">
        <v>45315</v>
      </c>
      <c r="H514" s="94">
        <v>45931</v>
      </c>
      <c r="I514" s="69">
        <v>1470944.01</v>
      </c>
      <c r="J514" s="70">
        <v>15</v>
      </c>
      <c r="K514" s="71">
        <v>1.087</v>
      </c>
      <c r="L514" s="70">
        <v>0</v>
      </c>
      <c r="M514" s="71">
        <v>1.143</v>
      </c>
      <c r="N514" s="72"/>
      <c r="O514" s="73">
        <f>MIN(1,MAX(0,(1/(1+EXP(-(Assumptions!$B$5 + Assumptions!$B$6*$N514))))*Assumptions!$B$3))</f>
        <v>3.9165722796764356E-2</v>
      </c>
      <c r="P514" s="73">
        <f>VLOOKUP($F514,Assumptions!$A$23:$B$27,2,FALSE)*Assumptions!$B$4</f>
        <v>0.35</v>
      </c>
      <c r="Q514" s="74">
        <f t="shared" si="16"/>
        <v>20163.70487082734</v>
      </c>
      <c r="R514" s="75" t="str">
        <f>IF($O514&lt;Assumptions!$B$17,"A",IF($O514&lt;Assumptions!$B$18,"B",IF($O514&lt;Assumptions!$B$19,"C",IF($O514&lt;Assumptions!$B$20,"D","E"))))</f>
        <v>B</v>
      </c>
      <c r="S514" s="75">
        <f t="shared" si="17"/>
        <v>0</v>
      </c>
    </row>
    <row r="515" spans="1:19" ht="17.399999999999999" x14ac:dyDescent="0.3">
      <c r="A515" s="39" t="s">
        <v>229</v>
      </c>
      <c r="B515" s="62" t="s">
        <v>90</v>
      </c>
      <c r="C515" s="91" t="s">
        <v>135</v>
      </c>
      <c r="D515" s="91" t="s">
        <v>42</v>
      </c>
      <c r="E515" s="92" t="s">
        <v>46</v>
      </c>
      <c r="F515" s="92" t="s">
        <v>28</v>
      </c>
      <c r="G515" s="93">
        <v>45315</v>
      </c>
      <c r="H515" s="94">
        <v>45962</v>
      </c>
      <c r="I515" s="69">
        <v>1430945.74</v>
      </c>
      <c r="J515" s="70">
        <v>15</v>
      </c>
      <c r="K515" s="71">
        <v>1.093</v>
      </c>
      <c r="L515" s="70">
        <v>0</v>
      </c>
      <c r="M515" s="71">
        <v>1.143</v>
      </c>
      <c r="N515" s="72"/>
      <c r="O515" s="73">
        <f>MIN(1,MAX(0,(1/(1+EXP(-(Assumptions!$B$5 + Assumptions!$B$6*$N515))))*Assumptions!$B$3))</f>
        <v>3.9165722796764356E-2</v>
      </c>
      <c r="P515" s="73">
        <f>VLOOKUP($F515,Assumptions!$A$23:$B$27,2,FALSE)*Assumptions!$B$4</f>
        <v>0.35</v>
      </c>
      <c r="Q515" s="74">
        <f t="shared" si="16"/>
        <v>19615.408466517794</v>
      </c>
      <c r="R515" s="75" t="str">
        <f>IF($O515&lt;Assumptions!$B$17,"A",IF($O515&lt;Assumptions!$B$18,"B",IF($O515&lt;Assumptions!$B$19,"C",IF($O515&lt;Assumptions!$B$20,"D","E"))))</f>
        <v>B</v>
      </c>
      <c r="S515" s="75">
        <f t="shared" si="17"/>
        <v>0</v>
      </c>
    </row>
    <row r="516" spans="1:19" ht="17.399999999999999" x14ac:dyDescent="0.3">
      <c r="A516" s="39" t="s">
        <v>229</v>
      </c>
      <c r="B516" s="62" t="s">
        <v>90</v>
      </c>
      <c r="C516" s="91" t="s">
        <v>135</v>
      </c>
      <c r="D516" s="91" t="s">
        <v>42</v>
      </c>
      <c r="E516" s="92" t="s">
        <v>46</v>
      </c>
      <c r="F516" s="92" t="s">
        <v>28</v>
      </c>
      <c r="G516" s="93">
        <v>45315</v>
      </c>
      <c r="H516" s="94">
        <v>45992</v>
      </c>
      <c r="I516" s="69">
        <v>1386989.29</v>
      </c>
      <c r="J516" s="70">
        <v>95</v>
      </c>
      <c r="K516" s="71">
        <v>0.433</v>
      </c>
      <c r="L516" s="70">
        <v>0</v>
      </c>
      <c r="M516" s="71">
        <v>1.143</v>
      </c>
      <c r="N516" s="72"/>
      <c r="O516" s="73">
        <f>MIN(1,MAX(0,(1/(1+EXP(-(Assumptions!$B$5 + Assumptions!$B$6*$N516))))*Assumptions!$B$3))</f>
        <v>3.9165722796764356E-2</v>
      </c>
      <c r="P516" s="73">
        <f>VLOOKUP($F516,Assumptions!$A$23:$B$27,2,FALSE)*Assumptions!$B$4</f>
        <v>0.35</v>
      </c>
      <c r="Q516" s="74">
        <f t="shared" si="16"/>
        <v>19012.853318977352</v>
      </c>
      <c r="R516" s="75" t="str">
        <f>IF($O516&lt;Assumptions!$B$17,"A",IF($O516&lt;Assumptions!$B$18,"B",IF($O516&lt;Assumptions!$B$19,"C",IF($O516&lt;Assumptions!$B$20,"D","E"))))</f>
        <v>B</v>
      </c>
      <c r="S516" s="75">
        <f t="shared" si="17"/>
        <v>0</v>
      </c>
    </row>
    <row r="517" spans="1:19" ht="17.399999999999999" x14ac:dyDescent="0.3">
      <c r="A517" s="39" t="s">
        <v>231</v>
      </c>
      <c r="B517" s="62" t="s">
        <v>33</v>
      </c>
      <c r="C517" s="91" t="s">
        <v>190</v>
      </c>
      <c r="D517" s="91" t="s">
        <v>38</v>
      </c>
      <c r="E517" s="92" t="s">
        <v>27</v>
      </c>
      <c r="F517" s="92" t="s">
        <v>24</v>
      </c>
      <c r="G517" s="93">
        <v>44505</v>
      </c>
      <c r="H517" s="94">
        <v>45658</v>
      </c>
      <c r="I517" s="69">
        <v>38421743.409999996</v>
      </c>
      <c r="J517" s="70">
        <v>0</v>
      </c>
      <c r="K517" s="71">
        <v>1.1120000000000001</v>
      </c>
      <c r="L517" s="70">
        <v>0</v>
      </c>
      <c r="M517" s="71">
        <v>0.84799999999999998</v>
      </c>
      <c r="N517" s="72"/>
      <c r="O517" s="73">
        <f>MIN(1,MAX(0,(1/(1+EXP(-(Assumptions!$B$5 + Assumptions!$B$6*$N517))))*Assumptions!$B$3))</f>
        <v>3.9165722796764356E-2</v>
      </c>
      <c r="P517" s="73">
        <f>VLOOKUP($F517,Assumptions!$A$23:$B$27,2,FALSE)*Assumptions!$B$4</f>
        <v>0.2</v>
      </c>
      <c r="Q517" s="74">
        <f t="shared" si="16"/>
        <v>300963.0703528935</v>
      </c>
      <c r="R517" s="75" t="str">
        <f>IF($O517&lt;Assumptions!$B$17,"A",IF($O517&lt;Assumptions!$B$18,"B",IF($O517&lt;Assumptions!$B$19,"C",IF($O517&lt;Assumptions!$B$20,"D","E"))))</f>
        <v>B</v>
      </c>
      <c r="S517" s="75">
        <f t="shared" si="17"/>
        <v>0</v>
      </c>
    </row>
    <row r="518" spans="1:19" ht="17.399999999999999" x14ac:dyDescent="0.3">
      <c r="A518" s="39" t="s">
        <v>231</v>
      </c>
      <c r="B518" s="62" t="s">
        <v>33</v>
      </c>
      <c r="C518" s="91" t="s">
        <v>190</v>
      </c>
      <c r="D518" s="91" t="s">
        <v>38</v>
      </c>
      <c r="E518" s="92" t="s">
        <v>27</v>
      </c>
      <c r="F518" s="92" t="s">
        <v>24</v>
      </c>
      <c r="G518" s="93">
        <v>44505</v>
      </c>
      <c r="H518" s="94">
        <v>45689</v>
      </c>
      <c r="I518" s="69">
        <v>37658914.469999999</v>
      </c>
      <c r="J518" s="70">
        <v>65</v>
      </c>
      <c r="K518" s="71">
        <v>0.87</v>
      </c>
      <c r="L518" s="70">
        <v>0</v>
      </c>
      <c r="M518" s="71">
        <v>0.84799999999999998</v>
      </c>
      <c r="N518" s="72"/>
      <c r="O518" s="73">
        <f>MIN(1,MAX(0,(1/(1+EXP(-(Assumptions!$B$5 + Assumptions!$B$6*$N518))))*Assumptions!$B$3))</f>
        <v>3.9165722796764356E-2</v>
      </c>
      <c r="P518" s="73">
        <f>VLOOKUP($F518,Assumptions!$A$23:$B$27,2,FALSE)*Assumptions!$B$4</f>
        <v>0.2</v>
      </c>
      <c r="Q518" s="74">
        <f t="shared" si="16"/>
        <v>294987.72099181561</v>
      </c>
      <c r="R518" s="75" t="str">
        <f>IF($O518&lt;Assumptions!$B$17,"A",IF($O518&lt;Assumptions!$B$18,"B",IF($O518&lt;Assumptions!$B$19,"C",IF($O518&lt;Assumptions!$B$20,"D","E"))))</f>
        <v>B</v>
      </c>
      <c r="S518" s="75">
        <f t="shared" si="17"/>
        <v>0</v>
      </c>
    </row>
    <row r="519" spans="1:19" ht="17.399999999999999" x14ac:dyDescent="0.3">
      <c r="A519" s="39" t="s">
        <v>231</v>
      </c>
      <c r="B519" s="62" t="s">
        <v>33</v>
      </c>
      <c r="C519" s="91" t="s">
        <v>190</v>
      </c>
      <c r="D519" s="91" t="s">
        <v>38</v>
      </c>
      <c r="E519" s="92" t="s">
        <v>27</v>
      </c>
      <c r="F519" s="92" t="s">
        <v>24</v>
      </c>
      <c r="G519" s="93">
        <v>44505</v>
      </c>
      <c r="H519" s="94">
        <v>45717</v>
      </c>
      <c r="I519" s="69">
        <v>37055534.039999999</v>
      </c>
      <c r="J519" s="70">
        <v>0</v>
      </c>
      <c r="K519" s="71">
        <v>1.06</v>
      </c>
      <c r="L519" s="70">
        <v>0</v>
      </c>
      <c r="M519" s="71">
        <v>0.84799999999999998</v>
      </c>
      <c r="N519" s="72"/>
      <c r="O519" s="73">
        <f>MIN(1,MAX(0,(1/(1+EXP(-(Assumptions!$B$5 + Assumptions!$B$6*$N519))))*Assumptions!$B$3))</f>
        <v>3.9165722796764356E-2</v>
      </c>
      <c r="P519" s="73">
        <f>VLOOKUP($F519,Assumptions!$A$23:$B$27,2,FALSE)*Assumptions!$B$4</f>
        <v>0.2</v>
      </c>
      <c r="Q519" s="74">
        <f t="shared" si="16"/>
        <v>290261.35485934111</v>
      </c>
      <c r="R519" s="75" t="str">
        <f>IF($O519&lt;Assumptions!$B$17,"A",IF($O519&lt;Assumptions!$B$18,"B",IF($O519&lt;Assumptions!$B$19,"C",IF($O519&lt;Assumptions!$B$20,"D","E"))))</f>
        <v>B</v>
      </c>
      <c r="S519" s="75">
        <f t="shared" si="17"/>
        <v>0</v>
      </c>
    </row>
    <row r="520" spans="1:19" ht="17.399999999999999" x14ac:dyDescent="0.3">
      <c r="A520" s="39" t="s">
        <v>231</v>
      </c>
      <c r="B520" s="62" t="s">
        <v>33</v>
      </c>
      <c r="C520" s="91" t="s">
        <v>190</v>
      </c>
      <c r="D520" s="91" t="s">
        <v>38</v>
      </c>
      <c r="E520" s="92" t="s">
        <v>27</v>
      </c>
      <c r="F520" s="92" t="s">
        <v>24</v>
      </c>
      <c r="G520" s="93">
        <v>44505</v>
      </c>
      <c r="H520" s="94">
        <v>45748</v>
      </c>
      <c r="I520" s="69">
        <v>36459787.840000004</v>
      </c>
      <c r="J520" s="70">
        <v>0</v>
      </c>
      <c r="K520" s="71">
        <v>1.056</v>
      </c>
      <c r="L520" s="70">
        <v>0</v>
      </c>
      <c r="M520" s="71">
        <v>0.84799999999999998</v>
      </c>
      <c r="N520" s="72"/>
      <c r="O520" s="73">
        <f>MIN(1,MAX(0,(1/(1+EXP(-(Assumptions!$B$5 + Assumptions!$B$6*$N520))))*Assumptions!$B$3))</f>
        <v>3.9165722796764356E-2</v>
      </c>
      <c r="P520" s="73">
        <f>VLOOKUP($F520,Assumptions!$A$23:$B$27,2,FALSE)*Assumptions!$B$4</f>
        <v>0.2</v>
      </c>
      <c r="Q520" s="74">
        <f t="shared" si="16"/>
        <v>285594.78875405603</v>
      </c>
      <c r="R520" s="75" t="str">
        <f>IF($O520&lt;Assumptions!$B$17,"A",IF($O520&lt;Assumptions!$B$18,"B",IF($O520&lt;Assumptions!$B$19,"C",IF($O520&lt;Assumptions!$B$20,"D","E"))))</f>
        <v>B</v>
      </c>
      <c r="S520" s="75">
        <f t="shared" si="17"/>
        <v>0</v>
      </c>
    </row>
    <row r="521" spans="1:19" ht="17.399999999999999" x14ac:dyDescent="0.3">
      <c r="A521" s="39" t="s">
        <v>231</v>
      </c>
      <c r="B521" s="62" t="s">
        <v>33</v>
      </c>
      <c r="C521" s="91" t="s">
        <v>190</v>
      </c>
      <c r="D521" s="91" t="s">
        <v>38</v>
      </c>
      <c r="E521" s="92" t="s">
        <v>27</v>
      </c>
      <c r="F521" s="92" t="s">
        <v>24</v>
      </c>
      <c r="G521" s="93">
        <v>44505</v>
      </c>
      <c r="H521" s="94">
        <v>45778</v>
      </c>
      <c r="I521" s="69">
        <v>35724035.619999997</v>
      </c>
      <c r="J521" s="70">
        <v>35</v>
      </c>
      <c r="K521" s="71">
        <v>0.76500000000000001</v>
      </c>
      <c r="L521" s="70">
        <v>0</v>
      </c>
      <c r="M521" s="71">
        <v>0.84799999999999998</v>
      </c>
      <c r="N521" s="72"/>
      <c r="O521" s="73">
        <f>MIN(1,MAX(0,(1/(1+EXP(-(Assumptions!$B$5 + Assumptions!$B$6*$N521))))*Assumptions!$B$3))</f>
        <v>3.9165722796764356E-2</v>
      </c>
      <c r="P521" s="73">
        <f>VLOOKUP($F521,Assumptions!$A$23:$B$27,2,FALSE)*Assumptions!$B$4</f>
        <v>0.2</v>
      </c>
      <c r="Q521" s="74">
        <f t="shared" si="16"/>
        <v>279831.53525493119</v>
      </c>
      <c r="R521" s="75" t="str">
        <f>IF($O521&lt;Assumptions!$B$17,"A",IF($O521&lt;Assumptions!$B$18,"B",IF($O521&lt;Assumptions!$B$19,"C",IF($O521&lt;Assumptions!$B$20,"D","E"))))</f>
        <v>B</v>
      </c>
      <c r="S521" s="75">
        <f t="shared" si="17"/>
        <v>0</v>
      </c>
    </row>
    <row r="522" spans="1:19" ht="17.399999999999999" x14ac:dyDescent="0.3">
      <c r="A522" s="39" t="s">
        <v>231</v>
      </c>
      <c r="B522" s="62" t="s">
        <v>33</v>
      </c>
      <c r="C522" s="91" t="s">
        <v>190</v>
      </c>
      <c r="D522" s="91" t="s">
        <v>38</v>
      </c>
      <c r="E522" s="92" t="s">
        <v>27</v>
      </c>
      <c r="F522" s="92" t="s">
        <v>24</v>
      </c>
      <c r="G522" s="93">
        <v>44505</v>
      </c>
      <c r="H522" s="94">
        <v>45809</v>
      </c>
      <c r="I522" s="69">
        <v>35192465.920000002</v>
      </c>
      <c r="J522" s="70">
        <v>35</v>
      </c>
      <c r="K522" s="71">
        <v>0.624</v>
      </c>
      <c r="L522" s="70">
        <v>0</v>
      </c>
      <c r="M522" s="71">
        <v>0.84799999999999998</v>
      </c>
      <c r="N522" s="72"/>
      <c r="O522" s="73">
        <f>MIN(1,MAX(0,(1/(1+EXP(-(Assumptions!$B$5 + Assumptions!$B$6*$N522))))*Assumptions!$B$3))</f>
        <v>3.9165722796764356E-2</v>
      </c>
      <c r="P522" s="73">
        <f>VLOOKUP($F522,Assumptions!$A$23:$B$27,2,FALSE)*Assumptions!$B$4</f>
        <v>0.2</v>
      </c>
      <c r="Q522" s="74">
        <f t="shared" si="16"/>
        <v>275667.67295145936</v>
      </c>
      <c r="R522" s="75" t="str">
        <f>IF($O522&lt;Assumptions!$B$17,"A",IF($O522&lt;Assumptions!$B$18,"B",IF($O522&lt;Assumptions!$B$19,"C",IF($O522&lt;Assumptions!$B$20,"D","E"))))</f>
        <v>B</v>
      </c>
      <c r="S522" s="75">
        <f t="shared" si="17"/>
        <v>0</v>
      </c>
    </row>
    <row r="523" spans="1:19" ht="17.399999999999999" x14ac:dyDescent="0.3">
      <c r="A523" s="39" t="s">
        <v>231</v>
      </c>
      <c r="B523" s="62" t="s">
        <v>33</v>
      </c>
      <c r="C523" s="91" t="s">
        <v>190</v>
      </c>
      <c r="D523" s="91" t="s">
        <v>38</v>
      </c>
      <c r="E523" s="92" t="s">
        <v>27</v>
      </c>
      <c r="F523" s="92" t="s">
        <v>24</v>
      </c>
      <c r="G523" s="93">
        <v>44505</v>
      </c>
      <c r="H523" s="94">
        <v>45839</v>
      </c>
      <c r="I523" s="69">
        <v>34572964.369999997</v>
      </c>
      <c r="J523" s="70">
        <v>0</v>
      </c>
      <c r="K523" s="71">
        <v>1.0349999999999999</v>
      </c>
      <c r="L523" s="70">
        <v>0</v>
      </c>
      <c r="M523" s="71">
        <v>0.84799999999999998</v>
      </c>
      <c r="N523" s="72"/>
      <c r="O523" s="73">
        <f>MIN(1,MAX(0,(1/(1+EXP(-(Assumptions!$B$5 + Assumptions!$B$6*$N523))))*Assumptions!$B$3))</f>
        <v>3.9165722796764356E-2</v>
      </c>
      <c r="P523" s="73">
        <f>VLOOKUP($F523,Assumptions!$A$23:$B$27,2,FALSE)*Assumptions!$B$4</f>
        <v>0.2</v>
      </c>
      <c r="Q523" s="74">
        <f t="shared" si="16"/>
        <v>270815.02775556612</v>
      </c>
      <c r="R523" s="75" t="str">
        <f>IF($O523&lt;Assumptions!$B$17,"A",IF($O523&lt;Assumptions!$B$18,"B",IF($O523&lt;Assumptions!$B$19,"C",IF($O523&lt;Assumptions!$B$20,"D","E"))))</f>
        <v>B</v>
      </c>
      <c r="S523" s="75">
        <f t="shared" si="17"/>
        <v>0</v>
      </c>
    </row>
    <row r="524" spans="1:19" ht="17.399999999999999" x14ac:dyDescent="0.3">
      <c r="A524" s="39" t="s">
        <v>231</v>
      </c>
      <c r="B524" s="62" t="s">
        <v>33</v>
      </c>
      <c r="C524" s="91" t="s">
        <v>190</v>
      </c>
      <c r="D524" s="91" t="s">
        <v>38</v>
      </c>
      <c r="E524" s="92" t="s">
        <v>27</v>
      </c>
      <c r="F524" s="92" t="s">
        <v>24</v>
      </c>
      <c r="G524" s="93">
        <v>44505</v>
      </c>
      <c r="H524" s="94">
        <v>45870</v>
      </c>
      <c r="I524" s="69">
        <v>33989589.670000002</v>
      </c>
      <c r="J524" s="70">
        <v>0</v>
      </c>
      <c r="K524" s="71">
        <v>1.012</v>
      </c>
      <c r="L524" s="70">
        <v>0</v>
      </c>
      <c r="M524" s="71">
        <v>0.84799999999999998</v>
      </c>
      <c r="N524" s="72"/>
      <c r="O524" s="73">
        <f>MIN(1,MAX(0,(1/(1+EXP(-(Assumptions!$B$5 + Assumptions!$B$6*$N524))))*Assumptions!$B$3))</f>
        <v>3.9165722796764356E-2</v>
      </c>
      <c r="P524" s="73">
        <f>VLOOKUP($F524,Assumptions!$A$23:$B$27,2,FALSE)*Assumptions!$B$4</f>
        <v>0.2</v>
      </c>
      <c r="Q524" s="74">
        <f t="shared" si="16"/>
        <v>266245.3693981971</v>
      </c>
      <c r="R524" s="75" t="str">
        <f>IF($O524&lt;Assumptions!$B$17,"A",IF($O524&lt;Assumptions!$B$18,"B",IF($O524&lt;Assumptions!$B$19,"C",IF($O524&lt;Assumptions!$B$20,"D","E"))))</f>
        <v>B</v>
      </c>
      <c r="S524" s="75">
        <f t="shared" si="17"/>
        <v>0</v>
      </c>
    </row>
    <row r="525" spans="1:19" ht="17.399999999999999" x14ac:dyDescent="0.3">
      <c r="A525" s="39" t="s">
        <v>231</v>
      </c>
      <c r="B525" s="62" t="s">
        <v>33</v>
      </c>
      <c r="C525" s="91" t="s">
        <v>190</v>
      </c>
      <c r="D525" s="91" t="s">
        <v>38</v>
      </c>
      <c r="E525" s="92" t="s">
        <v>27</v>
      </c>
      <c r="F525" s="92" t="s">
        <v>24</v>
      </c>
      <c r="G525" s="93">
        <v>44505</v>
      </c>
      <c r="H525" s="94">
        <v>45901</v>
      </c>
      <c r="I525" s="69">
        <v>33436597.670000002</v>
      </c>
      <c r="J525" s="70">
        <v>0</v>
      </c>
      <c r="K525" s="71">
        <v>0.95299999999999996</v>
      </c>
      <c r="L525" s="70">
        <v>0</v>
      </c>
      <c r="M525" s="71">
        <v>0.84799999999999998</v>
      </c>
      <c r="N525" s="72"/>
      <c r="O525" s="73">
        <f>MIN(1,MAX(0,(1/(1+EXP(-(Assumptions!$B$5 + Assumptions!$B$6*$N525))))*Assumptions!$B$3))</f>
        <v>3.9165722796764356E-2</v>
      </c>
      <c r="P525" s="73">
        <f>VLOOKUP($F525,Assumptions!$A$23:$B$27,2,FALSE)*Assumptions!$B$4</f>
        <v>0.2</v>
      </c>
      <c r="Q525" s="74">
        <f t="shared" si="16"/>
        <v>261913.70312203141</v>
      </c>
      <c r="R525" s="75" t="str">
        <f>IF($O525&lt;Assumptions!$B$17,"A",IF($O525&lt;Assumptions!$B$18,"B",IF($O525&lt;Assumptions!$B$19,"C",IF($O525&lt;Assumptions!$B$20,"D","E"))))</f>
        <v>B</v>
      </c>
      <c r="S525" s="75">
        <f t="shared" si="17"/>
        <v>0</v>
      </c>
    </row>
    <row r="526" spans="1:19" ht="17.399999999999999" x14ac:dyDescent="0.3">
      <c r="A526" s="39" t="s">
        <v>231</v>
      </c>
      <c r="B526" s="62" t="s">
        <v>33</v>
      </c>
      <c r="C526" s="91" t="s">
        <v>190</v>
      </c>
      <c r="D526" s="91" t="s">
        <v>38</v>
      </c>
      <c r="E526" s="92" t="s">
        <v>27</v>
      </c>
      <c r="F526" s="92" t="s">
        <v>24</v>
      </c>
      <c r="G526" s="93">
        <v>44505</v>
      </c>
      <c r="H526" s="94">
        <v>45931</v>
      </c>
      <c r="I526" s="69">
        <v>32757464.600000001</v>
      </c>
      <c r="J526" s="70">
        <v>15</v>
      </c>
      <c r="K526" s="71">
        <v>1.145</v>
      </c>
      <c r="L526" s="70">
        <v>0</v>
      </c>
      <c r="M526" s="71">
        <v>0.84799999999999998</v>
      </c>
      <c r="N526" s="72"/>
      <c r="O526" s="73">
        <f>MIN(1,MAX(0,(1/(1+EXP(-(Assumptions!$B$5 + Assumptions!$B$6*$N526))))*Assumptions!$B$3))</f>
        <v>3.9165722796764356E-2</v>
      </c>
      <c r="P526" s="73">
        <f>VLOOKUP($F526,Assumptions!$A$23:$B$27,2,FALSE)*Assumptions!$B$4</f>
        <v>0.2</v>
      </c>
      <c r="Q526" s="74">
        <f t="shared" si="16"/>
        <v>256593.95560968432</v>
      </c>
      <c r="R526" s="75" t="str">
        <f>IF($O526&lt;Assumptions!$B$17,"A",IF($O526&lt;Assumptions!$B$18,"B",IF($O526&lt;Assumptions!$B$19,"C",IF($O526&lt;Assumptions!$B$20,"D","E"))))</f>
        <v>B</v>
      </c>
      <c r="S526" s="75">
        <f t="shared" si="17"/>
        <v>0</v>
      </c>
    </row>
    <row r="527" spans="1:19" ht="17.399999999999999" x14ac:dyDescent="0.3">
      <c r="A527" s="39" t="s">
        <v>231</v>
      </c>
      <c r="B527" s="62" t="s">
        <v>33</v>
      </c>
      <c r="C527" s="91" t="s">
        <v>190</v>
      </c>
      <c r="D527" s="91" t="s">
        <v>38</v>
      </c>
      <c r="E527" s="92" t="s">
        <v>27</v>
      </c>
      <c r="F527" s="92" t="s">
        <v>24</v>
      </c>
      <c r="G527" s="93">
        <v>44505</v>
      </c>
      <c r="H527" s="94">
        <v>45962</v>
      </c>
      <c r="I527" s="69">
        <v>32284378.030000001</v>
      </c>
      <c r="J527" s="70">
        <v>0</v>
      </c>
      <c r="K527" s="71">
        <v>1.085</v>
      </c>
      <c r="L527" s="70">
        <v>0</v>
      </c>
      <c r="M527" s="71">
        <v>0.84799999999999998</v>
      </c>
      <c r="N527" s="72"/>
      <c r="O527" s="73">
        <f>MIN(1,MAX(0,(1/(1+EXP(-(Assumptions!$B$5 + Assumptions!$B$6*$N527))))*Assumptions!$B$3))</f>
        <v>3.9165722796764356E-2</v>
      </c>
      <c r="P527" s="73">
        <f>VLOOKUP($F527,Assumptions!$A$23:$B$27,2,FALSE)*Assumptions!$B$4</f>
        <v>0.2</v>
      </c>
      <c r="Q527" s="74">
        <f t="shared" si="16"/>
        <v>252888.20011778586</v>
      </c>
      <c r="R527" s="75" t="str">
        <f>IF($O527&lt;Assumptions!$B$17,"A",IF($O527&lt;Assumptions!$B$18,"B",IF($O527&lt;Assumptions!$B$19,"C",IF($O527&lt;Assumptions!$B$20,"D","E"))))</f>
        <v>B</v>
      </c>
      <c r="S527" s="75">
        <f t="shared" si="17"/>
        <v>0</v>
      </c>
    </row>
    <row r="528" spans="1:19" ht="17.399999999999999" x14ac:dyDescent="0.3">
      <c r="A528" s="39" t="s">
        <v>231</v>
      </c>
      <c r="B528" s="62" t="s">
        <v>33</v>
      </c>
      <c r="C528" s="91" t="s">
        <v>190</v>
      </c>
      <c r="D528" s="91" t="s">
        <v>38</v>
      </c>
      <c r="E528" s="92" t="s">
        <v>27</v>
      </c>
      <c r="F528" s="92" t="s">
        <v>24</v>
      </c>
      <c r="G528" s="93">
        <v>44505</v>
      </c>
      <c r="H528" s="94">
        <v>45992</v>
      </c>
      <c r="I528" s="69">
        <v>31678800.02</v>
      </c>
      <c r="J528" s="70">
        <v>0</v>
      </c>
      <c r="K528" s="71">
        <v>0.98599999999999999</v>
      </c>
      <c r="L528" s="70">
        <v>0</v>
      </c>
      <c r="M528" s="71">
        <v>0.84799999999999998</v>
      </c>
      <c r="N528" s="72"/>
      <c r="O528" s="73">
        <f>MIN(1,MAX(0,(1/(1+EXP(-(Assumptions!$B$5 + Assumptions!$B$6*$N528))))*Assumptions!$B$3))</f>
        <v>3.9165722796764356E-2</v>
      </c>
      <c r="P528" s="73">
        <f>VLOOKUP($F528,Assumptions!$A$23:$B$27,2,FALSE)*Assumptions!$B$4</f>
        <v>0.2</v>
      </c>
      <c r="Q528" s="74">
        <f t="shared" si="16"/>
        <v>248144.62002349063</v>
      </c>
      <c r="R528" s="75" t="str">
        <f>IF($O528&lt;Assumptions!$B$17,"A",IF($O528&lt;Assumptions!$B$18,"B",IF($O528&lt;Assumptions!$B$19,"C",IF($O528&lt;Assumptions!$B$20,"D","E"))))</f>
        <v>B</v>
      </c>
      <c r="S528" s="75">
        <f t="shared" si="17"/>
        <v>0</v>
      </c>
    </row>
    <row r="529" spans="1:19" ht="17.399999999999999" x14ac:dyDescent="0.3">
      <c r="A529" s="39" t="s">
        <v>233</v>
      </c>
      <c r="B529" s="62" t="s">
        <v>69</v>
      </c>
      <c r="C529" s="91" t="s">
        <v>190</v>
      </c>
      <c r="D529" s="91" t="s">
        <v>22</v>
      </c>
      <c r="E529" s="92" t="s">
        <v>46</v>
      </c>
      <c r="F529" s="92" t="s">
        <v>40</v>
      </c>
      <c r="G529" s="93">
        <v>45040</v>
      </c>
      <c r="H529" s="94">
        <v>45658</v>
      </c>
      <c r="I529" s="69">
        <v>110356222.48</v>
      </c>
      <c r="J529" s="70">
        <v>35</v>
      </c>
      <c r="K529" s="71">
        <v>0.89500000000000002</v>
      </c>
      <c r="L529" s="70">
        <v>0</v>
      </c>
      <c r="M529" s="71">
        <v>0.76</v>
      </c>
      <c r="N529" s="72"/>
      <c r="O529" s="73">
        <f>MIN(1,MAX(0,(1/(1+EXP(-(Assumptions!$B$5 + Assumptions!$B$6*$N529))))*Assumptions!$B$3))</f>
        <v>3.9165722796764356E-2</v>
      </c>
      <c r="P529" s="73">
        <f>VLOOKUP($F529,Assumptions!$A$23:$B$27,2,FALSE)*Assumptions!$B$4</f>
        <v>0.7</v>
      </c>
      <c r="Q529" s="74">
        <f t="shared" si="16"/>
        <v>3025526.8529848144</v>
      </c>
      <c r="R529" s="75" t="str">
        <f>IF($O529&lt;Assumptions!$B$17,"A",IF($O529&lt;Assumptions!$B$18,"B",IF($O529&lt;Assumptions!$B$19,"C",IF($O529&lt;Assumptions!$B$20,"D","E"))))</f>
        <v>B</v>
      </c>
      <c r="S529" s="75">
        <f t="shared" si="17"/>
        <v>0</v>
      </c>
    </row>
    <row r="530" spans="1:19" ht="17.399999999999999" x14ac:dyDescent="0.3">
      <c r="A530" s="39" t="s">
        <v>233</v>
      </c>
      <c r="B530" s="62" t="s">
        <v>69</v>
      </c>
      <c r="C530" s="91" t="s">
        <v>190</v>
      </c>
      <c r="D530" s="91" t="s">
        <v>22</v>
      </c>
      <c r="E530" s="92" t="s">
        <v>46</v>
      </c>
      <c r="F530" s="92" t="s">
        <v>40</v>
      </c>
      <c r="G530" s="93">
        <v>45040</v>
      </c>
      <c r="H530" s="94">
        <v>45689</v>
      </c>
      <c r="I530" s="69">
        <v>108225393.12</v>
      </c>
      <c r="J530" s="70">
        <v>65</v>
      </c>
      <c r="K530" s="71">
        <v>0.73899999999999999</v>
      </c>
      <c r="L530" s="70">
        <v>0</v>
      </c>
      <c r="M530" s="71">
        <v>0.76</v>
      </c>
      <c r="N530" s="72"/>
      <c r="O530" s="73">
        <f>MIN(1,MAX(0,(1/(1+EXP(-(Assumptions!$B$5 + Assumptions!$B$6*$N530))))*Assumptions!$B$3))</f>
        <v>3.9165722796764356E-2</v>
      </c>
      <c r="P530" s="73">
        <f>VLOOKUP($F530,Assumptions!$A$23:$B$27,2,FALSE)*Assumptions!$B$4</f>
        <v>0.7</v>
      </c>
      <c r="Q530" s="74">
        <f t="shared" si="16"/>
        <v>2967108.0225561378</v>
      </c>
      <c r="R530" s="75" t="str">
        <f>IF($O530&lt;Assumptions!$B$17,"A",IF($O530&lt;Assumptions!$B$18,"B",IF($O530&lt;Assumptions!$B$19,"C",IF($O530&lt;Assumptions!$B$20,"D","E"))))</f>
        <v>B</v>
      </c>
      <c r="S530" s="75">
        <f t="shared" si="17"/>
        <v>0</v>
      </c>
    </row>
    <row r="531" spans="1:19" ht="17.399999999999999" x14ac:dyDescent="0.3">
      <c r="A531" s="39" t="s">
        <v>233</v>
      </c>
      <c r="B531" s="62" t="s">
        <v>69</v>
      </c>
      <c r="C531" s="91" t="s">
        <v>190</v>
      </c>
      <c r="D531" s="91" t="s">
        <v>22</v>
      </c>
      <c r="E531" s="92" t="s">
        <v>46</v>
      </c>
      <c r="F531" s="92" t="s">
        <v>40</v>
      </c>
      <c r="G531" s="93">
        <v>45040</v>
      </c>
      <c r="H531" s="94">
        <v>45717</v>
      </c>
      <c r="I531" s="69">
        <v>106461681.36</v>
      </c>
      <c r="J531" s="70">
        <v>0</v>
      </c>
      <c r="K531" s="71">
        <v>1.016</v>
      </c>
      <c r="L531" s="70">
        <v>0</v>
      </c>
      <c r="M531" s="71">
        <v>0.76</v>
      </c>
      <c r="N531" s="72"/>
      <c r="O531" s="73">
        <f>MIN(1,MAX(0,(1/(1+EXP(-(Assumptions!$B$5 + Assumptions!$B$6*$N531))))*Assumptions!$B$3))</f>
        <v>3.9165722796764356E-2</v>
      </c>
      <c r="P531" s="73">
        <f>VLOOKUP($F531,Assumptions!$A$23:$B$27,2,FALSE)*Assumptions!$B$4</f>
        <v>0.7</v>
      </c>
      <c r="Q531" s="74">
        <f t="shared" si="16"/>
        <v>2918754.09043625</v>
      </c>
      <c r="R531" s="75" t="str">
        <f>IF($O531&lt;Assumptions!$B$17,"A",IF($O531&lt;Assumptions!$B$18,"B",IF($O531&lt;Assumptions!$B$19,"C",IF($O531&lt;Assumptions!$B$20,"D","E"))))</f>
        <v>B</v>
      </c>
      <c r="S531" s="75">
        <f t="shared" si="17"/>
        <v>0</v>
      </c>
    </row>
    <row r="532" spans="1:19" ht="17.399999999999999" x14ac:dyDescent="0.3">
      <c r="A532" s="39" t="s">
        <v>233</v>
      </c>
      <c r="B532" s="62" t="s">
        <v>69</v>
      </c>
      <c r="C532" s="91" t="s">
        <v>190</v>
      </c>
      <c r="D532" s="91" t="s">
        <v>22</v>
      </c>
      <c r="E532" s="92" t="s">
        <v>46</v>
      </c>
      <c r="F532" s="92" t="s">
        <v>40</v>
      </c>
      <c r="G532" s="93">
        <v>45040</v>
      </c>
      <c r="H532" s="94">
        <v>45748</v>
      </c>
      <c r="I532" s="69">
        <v>104955241.48999999</v>
      </c>
      <c r="J532" s="70">
        <v>0</v>
      </c>
      <c r="K532" s="71">
        <v>1.0609999999999999</v>
      </c>
      <c r="L532" s="70">
        <v>0</v>
      </c>
      <c r="M532" s="71">
        <v>0.76</v>
      </c>
      <c r="N532" s="72"/>
      <c r="O532" s="73">
        <f>MIN(1,MAX(0,(1/(1+EXP(-(Assumptions!$B$5 + Assumptions!$B$6*$N532))))*Assumptions!$B$3))</f>
        <v>3.9165722796764356E-2</v>
      </c>
      <c r="P532" s="73">
        <f>VLOOKUP($F532,Assumptions!$A$23:$B$27,2,FALSE)*Assumptions!$B$4</f>
        <v>0.7</v>
      </c>
      <c r="Q532" s="74">
        <f t="shared" si="16"/>
        <v>2877453.5259853606</v>
      </c>
      <c r="R532" s="75" t="str">
        <f>IF($O532&lt;Assumptions!$B$17,"A",IF($O532&lt;Assumptions!$B$18,"B",IF($O532&lt;Assumptions!$B$19,"C",IF($O532&lt;Assumptions!$B$20,"D","E"))))</f>
        <v>B</v>
      </c>
      <c r="S532" s="75">
        <f t="shared" si="17"/>
        <v>0</v>
      </c>
    </row>
    <row r="533" spans="1:19" ht="17.399999999999999" x14ac:dyDescent="0.3">
      <c r="A533" s="39" t="s">
        <v>233</v>
      </c>
      <c r="B533" s="62" t="s">
        <v>69</v>
      </c>
      <c r="C533" s="91" t="s">
        <v>190</v>
      </c>
      <c r="D533" s="91" t="s">
        <v>22</v>
      </c>
      <c r="E533" s="92" t="s">
        <v>46</v>
      </c>
      <c r="F533" s="92" t="s">
        <v>40</v>
      </c>
      <c r="G533" s="93">
        <v>45040</v>
      </c>
      <c r="H533" s="94">
        <v>45778</v>
      </c>
      <c r="I533" s="69">
        <v>103448625.42</v>
      </c>
      <c r="J533" s="70">
        <v>0</v>
      </c>
      <c r="K533" s="71">
        <v>0.96799999999999997</v>
      </c>
      <c r="L533" s="70">
        <v>0</v>
      </c>
      <c r="M533" s="71">
        <v>0.76</v>
      </c>
      <c r="N533" s="72"/>
      <c r="O533" s="73">
        <f>MIN(1,MAX(0,(1/(1+EXP(-(Assumptions!$B$5 + Assumptions!$B$6*$N533))))*Assumptions!$B$3))</f>
        <v>3.9165722796764356E-2</v>
      </c>
      <c r="P533" s="73">
        <f>VLOOKUP($F533,Assumptions!$A$23:$B$27,2,FALSE)*Assumptions!$B$4</f>
        <v>0.7</v>
      </c>
      <c r="Q533" s="74">
        <f t="shared" si="16"/>
        <v>2836148.1308342214</v>
      </c>
      <c r="R533" s="75" t="str">
        <f>IF($O533&lt;Assumptions!$B$17,"A",IF($O533&lt;Assumptions!$B$18,"B",IF($O533&lt;Assumptions!$B$19,"C",IF($O533&lt;Assumptions!$B$20,"D","E"))))</f>
        <v>B</v>
      </c>
      <c r="S533" s="75">
        <f t="shared" si="17"/>
        <v>0</v>
      </c>
    </row>
    <row r="534" spans="1:19" ht="17.399999999999999" x14ac:dyDescent="0.3">
      <c r="A534" s="39" t="s">
        <v>233</v>
      </c>
      <c r="B534" s="62" t="s">
        <v>69</v>
      </c>
      <c r="C534" s="91" t="s">
        <v>190</v>
      </c>
      <c r="D534" s="91" t="s">
        <v>22</v>
      </c>
      <c r="E534" s="92" t="s">
        <v>46</v>
      </c>
      <c r="F534" s="92" t="s">
        <v>40</v>
      </c>
      <c r="G534" s="93">
        <v>45040</v>
      </c>
      <c r="H534" s="94">
        <v>45809</v>
      </c>
      <c r="I534" s="69">
        <v>101444870.13</v>
      </c>
      <c r="J534" s="70">
        <v>0</v>
      </c>
      <c r="K534" s="71">
        <v>1.1339999999999999</v>
      </c>
      <c r="L534" s="70">
        <v>0</v>
      </c>
      <c r="M534" s="71">
        <v>0.76</v>
      </c>
      <c r="N534" s="72"/>
      <c r="O534" s="73">
        <f>MIN(1,MAX(0,(1/(1+EXP(-(Assumptions!$B$5 + Assumptions!$B$6*$N534))))*Assumptions!$B$3))</f>
        <v>3.9165722796764356E-2</v>
      </c>
      <c r="P534" s="73">
        <f>VLOOKUP($F534,Assumptions!$A$23:$B$27,2,FALSE)*Assumptions!$B$4</f>
        <v>0.7</v>
      </c>
      <c r="Q534" s="74">
        <f t="shared" si="16"/>
        <v>2781213.1638657381</v>
      </c>
      <c r="R534" s="75" t="str">
        <f>IF($O534&lt;Assumptions!$B$17,"A",IF($O534&lt;Assumptions!$B$18,"B",IF($O534&lt;Assumptions!$B$19,"C",IF($O534&lt;Assumptions!$B$20,"D","E"))))</f>
        <v>B</v>
      </c>
      <c r="S534" s="75">
        <f t="shared" si="17"/>
        <v>0</v>
      </c>
    </row>
    <row r="535" spans="1:19" ht="17.399999999999999" x14ac:dyDescent="0.3">
      <c r="A535" s="39" t="s">
        <v>233</v>
      </c>
      <c r="B535" s="62" t="s">
        <v>69</v>
      </c>
      <c r="C535" s="91" t="s">
        <v>190</v>
      </c>
      <c r="D535" s="91" t="s">
        <v>22</v>
      </c>
      <c r="E535" s="92" t="s">
        <v>46</v>
      </c>
      <c r="F535" s="92" t="s">
        <v>40</v>
      </c>
      <c r="G535" s="93">
        <v>45040</v>
      </c>
      <c r="H535" s="94">
        <v>45839</v>
      </c>
      <c r="I535" s="69">
        <v>100001013</v>
      </c>
      <c r="J535" s="70">
        <v>35</v>
      </c>
      <c r="K535" s="71">
        <v>0.56799999999999995</v>
      </c>
      <c r="L535" s="70">
        <v>0</v>
      </c>
      <c r="M535" s="71">
        <v>0.76</v>
      </c>
      <c r="N535" s="72"/>
      <c r="O535" s="73">
        <f>MIN(1,MAX(0,(1/(1+EXP(-(Assumptions!$B$5 + Assumptions!$B$6*$N535))))*Assumptions!$B$3))</f>
        <v>3.9165722796764356E-2</v>
      </c>
      <c r="P535" s="73">
        <f>VLOOKUP($F535,Assumptions!$A$23:$B$27,2,FALSE)*Assumptions!$B$4</f>
        <v>0.7</v>
      </c>
      <c r="Q535" s="74">
        <f t="shared" si="16"/>
        <v>2741628.3681875402</v>
      </c>
      <c r="R535" s="75" t="str">
        <f>IF($O535&lt;Assumptions!$B$17,"A",IF($O535&lt;Assumptions!$B$18,"B",IF($O535&lt;Assumptions!$B$19,"C",IF($O535&lt;Assumptions!$B$20,"D","E"))))</f>
        <v>B</v>
      </c>
      <c r="S535" s="75">
        <f t="shared" si="17"/>
        <v>0</v>
      </c>
    </row>
    <row r="536" spans="1:19" ht="17.399999999999999" x14ac:dyDescent="0.3">
      <c r="A536" s="39" t="s">
        <v>233</v>
      </c>
      <c r="B536" s="62" t="s">
        <v>69</v>
      </c>
      <c r="C536" s="91" t="s">
        <v>190</v>
      </c>
      <c r="D536" s="91" t="s">
        <v>22</v>
      </c>
      <c r="E536" s="92" t="s">
        <v>46</v>
      </c>
      <c r="F536" s="92" t="s">
        <v>40</v>
      </c>
      <c r="G536" s="93">
        <v>45040</v>
      </c>
      <c r="H536" s="94">
        <v>45870</v>
      </c>
      <c r="I536" s="69">
        <v>98522267.859999999</v>
      </c>
      <c r="J536" s="70">
        <v>0</v>
      </c>
      <c r="K536" s="71">
        <v>1.0569999999999999</v>
      </c>
      <c r="L536" s="70">
        <v>0</v>
      </c>
      <c r="M536" s="71">
        <v>0.76</v>
      </c>
      <c r="N536" s="72"/>
      <c r="O536" s="73">
        <f>MIN(1,MAX(0,(1/(1+EXP(-(Assumptions!$B$5 + Assumptions!$B$6*$N536))))*Assumptions!$B$3))</f>
        <v>3.9165722796764356E-2</v>
      </c>
      <c r="P536" s="73">
        <f>VLOOKUP($F536,Assumptions!$A$23:$B$27,2,FALSE)*Assumptions!$B$4</f>
        <v>0.7</v>
      </c>
      <c r="Q536" s="74">
        <f t="shared" si="16"/>
        <v>2701087.0826193281</v>
      </c>
      <c r="R536" s="75" t="str">
        <f>IF($O536&lt;Assumptions!$B$17,"A",IF($O536&lt;Assumptions!$B$18,"B",IF($O536&lt;Assumptions!$B$19,"C",IF($O536&lt;Assumptions!$B$20,"D","E"))))</f>
        <v>B</v>
      </c>
      <c r="S536" s="75">
        <f t="shared" si="17"/>
        <v>0</v>
      </c>
    </row>
    <row r="537" spans="1:19" ht="17.399999999999999" x14ac:dyDescent="0.3">
      <c r="A537" s="39" t="s">
        <v>233</v>
      </c>
      <c r="B537" s="62" t="s">
        <v>69</v>
      </c>
      <c r="C537" s="91" t="s">
        <v>190</v>
      </c>
      <c r="D537" s="91" t="s">
        <v>22</v>
      </c>
      <c r="E537" s="92" t="s">
        <v>46</v>
      </c>
      <c r="F537" s="92" t="s">
        <v>40</v>
      </c>
      <c r="G537" s="93">
        <v>45040</v>
      </c>
      <c r="H537" s="94">
        <v>45901</v>
      </c>
      <c r="I537" s="69">
        <v>97005843.060000002</v>
      </c>
      <c r="J537" s="70">
        <v>185</v>
      </c>
      <c r="K537" s="71">
        <v>0.46899999999999997</v>
      </c>
      <c r="L537" s="70">
        <v>0</v>
      </c>
      <c r="M537" s="71">
        <v>0.76</v>
      </c>
      <c r="N537" s="72"/>
      <c r="O537" s="73">
        <f>MIN(1,MAX(0,(1/(1+EXP(-(Assumptions!$B$5 + Assumptions!$B$6*$N537))))*Assumptions!$B$3))</f>
        <v>3.9165722796764356E-2</v>
      </c>
      <c r="P537" s="73">
        <f>VLOOKUP($F537,Assumptions!$A$23:$B$27,2,FALSE)*Assumptions!$B$4</f>
        <v>0.7</v>
      </c>
      <c r="Q537" s="74">
        <f t="shared" si="16"/>
        <v>2659512.7712680711</v>
      </c>
      <c r="R537" s="75" t="str">
        <f>IF($O537&lt;Assumptions!$B$17,"A",IF($O537&lt;Assumptions!$B$18,"B",IF($O537&lt;Assumptions!$B$19,"C",IF($O537&lt;Assumptions!$B$20,"D","E"))))</f>
        <v>B</v>
      </c>
      <c r="S537" s="75">
        <f t="shared" si="17"/>
        <v>1</v>
      </c>
    </row>
    <row r="538" spans="1:19" ht="17.399999999999999" x14ac:dyDescent="0.3">
      <c r="A538" s="39" t="s">
        <v>233</v>
      </c>
      <c r="B538" s="62" t="s">
        <v>69</v>
      </c>
      <c r="C538" s="91" t="s">
        <v>190</v>
      </c>
      <c r="D538" s="91" t="s">
        <v>22</v>
      </c>
      <c r="E538" s="92" t="s">
        <v>46</v>
      </c>
      <c r="F538" s="92" t="s">
        <v>40</v>
      </c>
      <c r="G538" s="93">
        <v>45040</v>
      </c>
      <c r="H538" s="94">
        <v>45931</v>
      </c>
      <c r="I538" s="69">
        <v>95584800.219999999</v>
      </c>
      <c r="J538" s="70">
        <v>0</v>
      </c>
      <c r="K538" s="71">
        <v>1.0329999999999999</v>
      </c>
      <c r="L538" s="70">
        <v>0</v>
      </c>
      <c r="M538" s="71">
        <v>0.76</v>
      </c>
      <c r="N538" s="72"/>
      <c r="O538" s="73">
        <f>MIN(1,MAX(0,(1/(1+EXP(-(Assumptions!$B$5 + Assumptions!$B$6*$N538))))*Assumptions!$B$3))</f>
        <v>3.9165722796764356E-2</v>
      </c>
      <c r="P538" s="73">
        <f>VLOOKUP($F538,Assumptions!$A$23:$B$27,2,FALSE)*Assumptions!$B$4</f>
        <v>0.7</v>
      </c>
      <c r="Q538" s="74">
        <f t="shared" si="16"/>
        <v>2620553.4523004345</v>
      </c>
      <c r="R538" s="75" t="str">
        <f>IF($O538&lt;Assumptions!$B$17,"A",IF($O538&lt;Assumptions!$B$18,"B",IF($O538&lt;Assumptions!$B$19,"C",IF($O538&lt;Assumptions!$B$20,"D","E"))))</f>
        <v>B</v>
      </c>
      <c r="S538" s="75">
        <f t="shared" si="17"/>
        <v>0</v>
      </c>
    </row>
    <row r="539" spans="1:19" ht="17.399999999999999" x14ac:dyDescent="0.3">
      <c r="A539" s="39" t="s">
        <v>233</v>
      </c>
      <c r="B539" s="62" t="s">
        <v>69</v>
      </c>
      <c r="C539" s="91" t="s">
        <v>190</v>
      </c>
      <c r="D539" s="91" t="s">
        <v>22</v>
      </c>
      <c r="E539" s="92" t="s">
        <v>46</v>
      </c>
      <c r="F539" s="92" t="s">
        <v>40</v>
      </c>
      <c r="G539" s="93">
        <v>45040</v>
      </c>
      <c r="H539" s="94">
        <v>45962</v>
      </c>
      <c r="I539" s="69">
        <v>94091363.709999993</v>
      </c>
      <c r="J539" s="70">
        <v>0</v>
      </c>
      <c r="K539" s="71">
        <v>1.0760000000000001</v>
      </c>
      <c r="L539" s="70">
        <v>0</v>
      </c>
      <c r="M539" s="71">
        <v>0.76</v>
      </c>
      <c r="N539" s="72"/>
      <c r="O539" s="73">
        <f>MIN(1,MAX(0,(1/(1+EXP(-(Assumptions!$B$5 + Assumptions!$B$6*$N539))))*Assumptions!$B$3))</f>
        <v>3.9165722796764356E-2</v>
      </c>
      <c r="P539" s="73">
        <f>VLOOKUP($F539,Assumptions!$A$23:$B$27,2,FALSE)*Assumptions!$B$4</f>
        <v>0.7</v>
      </c>
      <c r="Q539" s="74">
        <f t="shared" si="16"/>
        <v>2579609.388044775</v>
      </c>
      <c r="R539" s="75" t="str">
        <f>IF($O539&lt;Assumptions!$B$17,"A",IF($O539&lt;Assumptions!$B$18,"B",IF($O539&lt;Assumptions!$B$19,"C",IF($O539&lt;Assumptions!$B$20,"D","E"))))</f>
        <v>B</v>
      </c>
      <c r="S539" s="75">
        <f t="shared" si="17"/>
        <v>0</v>
      </c>
    </row>
    <row r="540" spans="1:19" ht="17.399999999999999" x14ac:dyDescent="0.3">
      <c r="A540" s="39" t="s">
        <v>233</v>
      </c>
      <c r="B540" s="62" t="s">
        <v>69</v>
      </c>
      <c r="C540" s="91" t="s">
        <v>190</v>
      </c>
      <c r="D540" s="91" t="s">
        <v>22</v>
      </c>
      <c r="E540" s="92" t="s">
        <v>46</v>
      </c>
      <c r="F540" s="92" t="s">
        <v>40</v>
      </c>
      <c r="G540" s="93">
        <v>45040</v>
      </c>
      <c r="H540" s="94">
        <v>45992</v>
      </c>
      <c r="I540" s="69">
        <v>92633954.450000003</v>
      </c>
      <c r="J540" s="70">
        <v>35</v>
      </c>
      <c r="K540" s="71">
        <v>0.58899999999999997</v>
      </c>
      <c r="L540" s="70">
        <v>0</v>
      </c>
      <c r="M540" s="71">
        <v>0.76</v>
      </c>
      <c r="N540" s="72"/>
      <c r="O540" s="73">
        <f>MIN(1,MAX(0,(1/(1+EXP(-(Assumptions!$B$5 + Assumptions!$B$6*$N540))))*Assumptions!$B$3))</f>
        <v>3.9165722796764356E-2</v>
      </c>
      <c r="P540" s="73">
        <f>VLOOKUP($F540,Assumptions!$A$23:$B$27,2,FALSE)*Assumptions!$B$4</f>
        <v>0.7</v>
      </c>
      <c r="Q540" s="74">
        <f t="shared" si="16"/>
        <v>2539653.0470897574</v>
      </c>
      <c r="R540" s="75" t="str">
        <f>IF($O540&lt;Assumptions!$B$17,"A",IF($O540&lt;Assumptions!$B$18,"B",IF($O540&lt;Assumptions!$B$19,"C",IF($O540&lt;Assumptions!$B$20,"D","E"))))</f>
        <v>B</v>
      </c>
      <c r="S540" s="75">
        <f t="shared" si="17"/>
        <v>0</v>
      </c>
    </row>
    <row r="541" spans="1:19" ht="17.399999999999999" x14ac:dyDescent="0.3">
      <c r="A541" s="39" t="s">
        <v>235</v>
      </c>
      <c r="B541" s="62" t="s">
        <v>77</v>
      </c>
      <c r="C541" s="91" t="s">
        <v>135</v>
      </c>
      <c r="D541" s="91" t="s">
        <v>30</v>
      </c>
      <c r="E541" s="92" t="s">
        <v>31</v>
      </c>
      <c r="F541" s="92" t="s">
        <v>32</v>
      </c>
      <c r="G541" s="93">
        <v>44325</v>
      </c>
      <c r="H541" s="94">
        <v>45658</v>
      </c>
      <c r="I541" s="69">
        <v>4741911.53</v>
      </c>
      <c r="J541" s="70">
        <v>0</v>
      </c>
      <c r="K541" s="71">
        <v>0.97299999999999998</v>
      </c>
      <c r="L541" s="70">
        <v>0</v>
      </c>
      <c r="M541" s="71">
        <v>0.77100000000000002</v>
      </c>
      <c r="N541" s="72"/>
      <c r="O541" s="73">
        <f>MIN(1,MAX(0,(1/(1+EXP(-(Assumptions!$B$5 + Assumptions!$B$6*$N541))))*Assumptions!$B$3))</f>
        <v>3.9165722796764356E-2</v>
      </c>
      <c r="P541" s="73">
        <f>VLOOKUP($F541,Assumptions!$A$23:$B$27,2,FALSE)*Assumptions!$B$4</f>
        <v>0.5</v>
      </c>
      <c r="Q541" s="74">
        <f t="shared" si="16"/>
        <v>92860.196255380375</v>
      </c>
      <c r="R541" s="75" t="str">
        <f>IF($O541&lt;Assumptions!$B$17,"A",IF($O541&lt;Assumptions!$B$18,"B",IF($O541&lt;Assumptions!$B$19,"C",IF($O541&lt;Assumptions!$B$20,"D","E"))))</f>
        <v>B</v>
      </c>
      <c r="S541" s="75">
        <f t="shared" si="17"/>
        <v>0</v>
      </c>
    </row>
    <row r="542" spans="1:19" ht="17.399999999999999" x14ac:dyDescent="0.3">
      <c r="A542" s="39" t="s">
        <v>235</v>
      </c>
      <c r="B542" s="62" t="s">
        <v>77</v>
      </c>
      <c r="C542" s="91" t="s">
        <v>135</v>
      </c>
      <c r="D542" s="91" t="s">
        <v>30</v>
      </c>
      <c r="E542" s="92" t="s">
        <v>31</v>
      </c>
      <c r="F542" s="92" t="s">
        <v>32</v>
      </c>
      <c r="G542" s="93">
        <v>44325</v>
      </c>
      <c r="H542" s="94">
        <v>45689</v>
      </c>
      <c r="I542" s="69">
        <v>4599572.95</v>
      </c>
      <c r="J542" s="70">
        <v>0</v>
      </c>
      <c r="K542" s="71">
        <v>1.119</v>
      </c>
      <c r="L542" s="70">
        <v>0</v>
      </c>
      <c r="M542" s="71">
        <v>0.77100000000000002</v>
      </c>
      <c r="N542" s="72"/>
      <c r="O542" s="73">
        <f>MIN(1,MAX(0,(1/(1+EXP(-(Assumptions!$B$5 + Assumptions!$B$6*$N542))))*Assumptions!$B$3))</f>
        <v>3.9165722796764356E-2</v>
      </c>
      <c r="P542" s="73">
        <f>VLOOKUP($F542,Assumptions!$A$23:$B$27,2,FALSE)*Assumptions!$B$4</f>
        <v>0.5</v>
      </c>
      <c r="Q542" s="74">
        <f t="shared" si="16"/>
        <v>90072.799571597847</v>
      </c>
      <c r="R542" s="75" t="str">
        <f>IF($O542&lt;Assumptions!$B$17,"A",IF($O542&lt;Assumptions!$B$18,"B",IF($O542&lt;Assumptions!$B$19,"C",IF($O542&lt;Assumptions!$B$20,"D","E"))))</f>
        <v>B</v>
      </c>
      <c r="S542" s="75">
        <f t="shared" si="17"/>
        <v>0</v>
      </c>
    </row>
    <row r="543" spans="1:19" ht="17.399999999999999" x14ac:dyDescent="0.3">
      <c r="A543" s="39" t="s">
        <v>235</v>
      </c>
      <c r="B543" s="62" t="s">
        <v>77</v>
      </c>
      <c r="C543" s="91" t="s">
        <v>135</v>
      </c>
      <c r="D543" s="91" t="s">
        <v>30</v>
      </c>
      <c r="E543" s="92" t="s">
        <v>31</v>
      </c>
      <c r="F543" s="92" t="s">
        <v>32</v>
      </c>
      <c r="G543" s="93">
        <v>44325</v>
      </c>
      <c r="H543" s="94">
        <v>45717</v>
      </c>
      <c r="I543" s="69">
        <v>4472721.8499999996</v>
      </c>
      <c r="J543" s="70">
        <v>0</v>
      </c>
      <c r="K543" s="71">
        <v>1.075</v>
      </c>
      <c r="L543" s="70">
        <v>0</v>
      </c>
      <c r="M543" s="71">
        <v>0.77100000000000002</v>
      </c>
      <c r="N543" s="72"/>
      <c r="O543" s="73">
        <f>MIN(1,MAX(0,(1/(1+EXP(-(Assumptions!$B$5 + Assumptions!$B$6*$N543))))*Assumptions!$B$3))</f>
        <v>3.9165722796764356E-2</v>
      </c>
      <c r="P543" s="73">
        <f>VLOOKUP($F543,Assumptions!$A$23:$B$27,2,FALSE)*Assumptions!$B$4</f>
        <v>0.5</v>
      </c>
      <c r="Q543" s="74">
        <f t="shared" si="16"/>
        <v>87588.692062065515</v>
      </c>
      <c r="R543" s="75" t="str">
        <f>IF($O543&lt;Assumptions!$B$17,"A",IF($O543&lt;Assumptions!$B$18,"B",IF($O543&lt;Assumptions!$B$19,"C",IF($O543&lt;Assumptions!$B$20,"D","E"))))</f>
        <v>B</v>
      </c>
      <c r="S543" s="75">
        <f t="shared" si="17"/>
        <v>0</v>
      </c>
    </row>
    <row r="544" spans="1:19" ht="17.399999999999999" x14ac:dyDescent="0.3">
      <c r="A544" s="39" t="s">
        <v>235</v>
      </c>
      <c r="B544" s="62" t="s">
        <v>77</v>
      </c>
      <c r="C544" s="91" t="s">
        <v>135</v>
      </c>
      <c r="D544" s="91" t="s">
        <v>30</v>
      </c>
      <c r="E544" s="92" t="s">
        <v>31</v>
      </c>
      <c r="F544" s="92" t="s">
        <v>32</v>
      </c>
      <c r="G544" s="93">
        <v>44325</v>
      </c>
      <c r="H544" s="94">
        <v>45748</v>
      </c>
      <c r="I544" s="69">
        <v>4334903.72</v>
      </c>
      <c r="J544" s="70">
        <v>0</v>
      </c>
      <c r="K544" s="71">
        <v>1.0549999999999999</v>
      </c>
      <c r="L544" s="70">
        <v>0</v>
      </c>
      <c r="M544" s="71">
        <v>0.77100000000000002</v>
      </c>
      <c r="N544" s="72"/>
      <c r="O544" s="73">
        <f>MIN(1,MAX(0,(1/(1+EXP(-(Assumptions!$B$5 + Assumptions!$B$6*$N544))))*Assumptions!$B$3))</f>
        <v>3.9165722796764356E-2</v>
      </c>
      <c r="P544" s="73">
        <f>VLOOKUP($F544,Assumptions!$A$23:$B$27,2,FALSE)*Assumptions!$B$4</f>
        <v>0.5</v>
      </c>
      <c r="Q544" s="74">
        <f t="shared" si="16"/>
        <v>84889.818724091296</v>
      </c>
      <c r="R544" s="75" t="str">
        <f>IF($O544&lt;Assumptions!$B$17,"A",IF($O544&lt;Assumptions!$B$18,"B",IF($O544&lt;Assumptions!$B$19,"C",IF($O544&lt;Assumptions!$B$20,"D","E"))))</f>
        <v>B</v>
      </c>
      <c r="S544" s="75">
        <f t="shared" si="17"/>
        <v>0</v>
      </c>
    </row>
    <row r="545" spans="1:19" ht="17.399999999999999" x14ac:dyDescent="0.3">
      <c r="A545" s="39" t="s">
        <v>235</v>
      </c>
      <c r="B545" s="62" t="s">
        <v>77</v>
      </c>
      <c r="C545" s="91" t="s">
        <v>135</v>
      </c>
      <c r="D545" s="91" t="s">
        <v>30</v>
      </c>
      <c r="E545" s="92" t="s">
        <v>31</v>
      </c>
      <c r="F545" s="92" t="s">
        <v>32</v>
      </c>
      <c r="G545" s="93">
        <v>44325</v>
      </c>
      <c r="H545" s="94">
        <v>45778</v>
      </c>
      <c r="I545" s="69">
        <v>4192858.37</v>
      </c>
      <c r="J545" s="70">
        <v>0</v>
      </c>
      <c r="K545" s="71">
        <v>0.96</v>
      </c>
      <c r="L545" s="70">
        <v>0</v>
      </c>
      <c r="M545" s="71">
        <v>0.77100000000000002</v>
      </c>
      <c r="N545" s="72"/>
      <c r="O545" s="73">
        <f>MIN(1,MAX(0,(1/(1+EXP(-(Assumptions!$B$5 + Assumptions!$B$6*$N545))))*Assumptions!$B$3))</f>
        <v>3.9165722796764356E-2</v>
      </c>
      <c r="P545" s="73">
        <f>VLOOKUP($F545,Assumptions!$A$23:$B$27,2,FALSE)*Assumptions!$B$4</f>
        <v>0.5</v>
      </c>
      <c r="Q545" s="74">
        <f t="shared" si="16"/>
        <v>82108.164322756624</v>
      </c>
      <c r="R545" s="75" t="str">
        <f>IF($O545&lt;Assumptions!$B$17,"A",IF($O545&lt;Assumptions!$B$18,"B",IF($O545&lt;Assumptions!$B$19,"C",IF($O545&lt;Assumptions!$B$20,"D","E"))))</f>
        <v>B</v>
      </c>
      <c r="S545" s="75">
        <f t="shared" si="17"/>
        <v>0</v>
      </c>
    </row>
    <row r="546" spans="1:19" ht="17.399999999999999" x14ac:dyDescent="0.3">
      <c r="A546" s="39" t="s">
        <v>235</v>
      </c>
      <c r="B546" s="62" t="s">
        <v>77</v>
      </c>
      <c r="C546" s="91" t="s">
        <v>135</v>
      </c>
      <c r="D546" s="91" t="s">
        <v>30</v>
      </c>
      <c r="E546" s="92" t="s">
        <v>31</v>
      </c>
      <c r="F546" s="92" t="s">
        <v>32</v>
      </c>
      <c r="G546" s="93">
        <v>44325</v>
      </c>
      <c r="H546" s="94">
        <v>45809</v>
      </c>
      <c r="I546" s="69">
        <v>4083751.09</v>
      </c>
      <c r="J546" s="70">
        <v>0</v>
      </c>
      <c r="K546" s="71">
        <v>1.1000000000000001</v>
      </c>
      <c r="L546" s="70">
        <v>0</v>
      </c>
      <c r="M546" s="71">
        <v>0.77100000000000002</v>
      </c>
      <c r="N546" s="72"/>
      <c r="O546" s="73">
        <f>MIN(1,MAX(0,(1/(1+EXP(-(Assumptions!$B$5 + Assumptions!$B$6*$N546))))*Assumptions!$B$3))</f>
        <v>3.9165722796764356E-2</v>
      </c>
      <c r="P546" s="73">
        <f>VLOOKUP($F546,Assumptions!$A$23:$B$27,2,FALSE)*Assumptions!$B$4</f>
        <v>0.5</v>
      </c>
      <c r="Q546" s="74">
        <f t="shared" si="16"/>
        <v>79971.531580962139</v>
      </c>
      <c r="R546" s="75" t="str">
        <f>IF($O546&lt;Assumptions!$B$17,"A",IF($O546&lt;Assumptions!$B$18,"B",IF($O546&lt;Assumptions!$B$19,"C",IF($O546&lt;Assumptions!$B$20,"D","E"))))</f>
        <v>B</v>
      </c>
      <c r="S546" s="75">
        <f t="shared" si="17"/>
        <v>0</v>
      </c>
    </row>
    <row r="547" spans="1:19" ht="17.399999999999999" x14ac:dyDescent="0.3">
      <c r="A547" s="39" t="s">
        <v>235</v>
      </c>
      <c r="B547" s="62" t="s">
        <v>77</v>
      </c>
      <c r="C547" s="91" t="s">
        <v>135</v>
      </c>
      <c r="D547" s="91" t="s">
        <v>30</v>
      </c>
      <c r="E547" s="92" t="s">
        <v>31</v>
      </c>
      <c r="F547" s="92" t="s">
        <v>32</v>
      </c>
      <c r="G547" s="93">
        <v>44325</v>
      </c>
      <c r="H547" s="94">
        <v>45839</v>
      </c>
      <c r="I547" s="69">
        <v>3969779.91</v>
      </c>
      <c r="J547" s="70">
        <v>65</v>
      </c>
      <c r="K547" s="71">
        <v>0.81200000000000006</v>
      </c>
      <c r="L547" s="70">
        <v>0</v>
      </c>
      <c r="M547" s="71">
        <v>0.77100000000000002</v>
      </c>
      <c r="N547" s="72"/>
      <c r="O547" s="73">
        <f>MIN(1,MAX(0,(1/(1+EXP(-(Assumptions!$B$5 + Assumptions!$B$6*$N547))))*Assumptions!$B$3))</f>
        <v>3.9165722796764356E-2</v>
      </c>
      <c r="P547" s="73">
        <f>VLOOKUP($F547,Assumptions!$A$23:$B$27,2,FALSE)*Assumptions!$B$4</f>
        <v>0.5</v>
      </c>
      <c r="Q547" s="74">
        <f t="shared" si="16"/>
        <v>77739.649759612075</v>
      </c>
      <c r="R547" s="75" t="str">
        <f>IF($O547&lt;Assumptions!$B$17,"A",IF($O547&lt;Assumptions!$B$18,"B",IF($O547&lt;Assumptions!$B$19,"C",IF($O547&lt;Assumptions!$B$20,"D","E"))))</f>
        <v>B</v>
      </c>
      <c r="S547" s="75">
        <f t="shared" si="17"/>
        <v>0</v>
      </c>
    </row>
    <row r="548" spans="1:19" ht="17.399999999999999" x14ac:dyDescent="0.3">
      <c r="A548" s="39" t="s">
        <v>235</v>
      </c>
      <c r="B548" s="62" t="s">
        <v>77</v>
      </c>
      <c r="C548" s="91" t="s">
        <v>135</v>
      </c>
      <c r="D548" s="91" t="s">
        <v>30</v>
      </c>
      <c r="E548" s="92" t="s">
        <v>31</v>
      </c>
      <c r="F548" s="92" t="s">
        <v>32</v>
      </c>
      <c r="G548" s="93">
        <v>44325</v>
      </c>
      <c r="H548" s="94">
        <v>45870</v>
      </c>
      <c r="I548" s="69">
        <v>3844966.15</v>
      </c>
      <c r="J548" s="70">
        <v>15</v>
      </c>
      <c r="K548" s="71">
        <v>1.0880000000000001</v>
      </c>
      <c r="L548" s="70">
        <v>0</v>
      </c>
      <c r="M548" s="71">
        <v>0.77100000000000002</v>
      </c>
      <c r="N548" s="72"/>
      <c r="O548" s="73">
        <f>MIN(1,MAX(0,(1/(1+EXP(-(Assumptions!$B$5 + Assumptions!$B$6*$N548))))*Assumptions!$B$3))</f>
        <v>3.9165722796764356E-2</v>
      </c>
      <c r="P548" s="73">
        <f>VLOOKUP($F548,Assumptions!$A$23:$B$27,2,FALSE)*Assumptions!$B$4</f>
        <v>0.5</v>
      </c>
      <c r="Q548" s="74">
        <f t="shared" si="16"/>
        <v>75295.439196921143</v>
      </c>
      <c r="R548" s="75" t="str">
        <f>IF($O548&lt;Assumptions!$B$17,"A",IF($O548&lt;Assumptions!$B$18,"B",IF($O548&lt;Assumptions!$B$19,"C",IF($O548&lt;Assumptions!$B$20,"D","E"))))</f>
        <v>B</v>
      </c>
      <c r="S548" s="75">
        <f t="shared" si="17"/>
        <v>0</v>
      </c>
    </row>
    <row r="549" spans="1:19" ht="17.399999999999999" x14ac:dyDescent="0.3">
      <c r="A549" s="39" t="s">
        <v>235</v>
      </c>
      <c r="B549" s="62" t="s">
        <v>77</v>
      </c>
      <c r="C549" s="91" t="s">
        <v>135</v>
      </c>
      <c r="D549" s="91" t="s">
        <v>30</v>
      </c>
      <c r="E549" s="92" t="s">
        <v>31</v>
      </c>
      <c r="F549" s="92" t="s">
        <v>32</v>
      </c>
      <c r="G549" s="93">
        <v>44325</v>
      </c>
      <c r="H549" s="94">
        <v>45901</v>
      </c>
      <c r="I549" s="69">
        <v>3719089.57</v>
      </c>
      <c r="J549" s="70">
        <v>0</v>
      </c>
      <c r="K549" s="71">
        <v>0.98199999999999998</v>
      </c>
      <c r="L549" s="70">
        <v>0</v>
      </c>
      <c r="M549" s="71">
        <v>0.77100000000000002</v>
      </c>
      <c r="N549" s="72"/>
      <c r="O549" s="73">
        <f>MIN(1,MAX(0,(1/(1+EXP(-(Assumptions!$B$5 + Assumptions!$B$6*$N549))))*Assumptions!$B$3))</f>
        <v>3.9165722796764356E-2</v>
      </c>
      <c r="P549" s="73">
        <f>VLOOKUP($F549,Assumptions!$A$23:$B$27,2,FALSE)*Assumptions!$B$4</f>
        <v>0.5</v>
      </c>
      <c r="Q549" s="74">
        <f t="shared" si="16"/>
        <v>72830.415577478765</v>
      </c>
      <c r="R549" s="75" t="str">
        <f>IF($O549&lt;Assumptions!$B$17,"A",IF($O549&lt;Assumptions!$B$18,"B",IF($O549&lt;Assumptions!$B$19,"C",IF($O549&lt;Assumptions!$B$20,"D","E"))))</f>
        <v>B</v>
      </c>
      <c r="S549" s="75">
        <f t="shared" si="17"/>
        <v>0</v>
      </c>
    </row>
    <row r="550" spans="1:19" ht="17.399999999999999" x14ac:dyDescent="0.3">
      <c r="A550" s="39" t="s">
        <v>235</v>
      </c>
      <c r="B550" s="62" t="s">
        <v>77</v>
      </c>
      <c r="C550" s="91" t="s">
        <v>135</v>
      </c>
      <c r="D550" s="91" t="s">
        <v>30</v>
      </c>
      <c r="E550" s="92" t="s">
        <v>31</v>
      </c>
      <c r="F550" s="92" t="s">
        <v>32</v>
      </c>
      <c r="G550" s="93">
        <v>44325</v>
      </c>
      <c r="H550" s="94">
        <v>45931</v>
      </c>
      <c r="I550" s="69">
        <v>3597875.35</v>
      </c>
      <c r="J550" s="70">
        <v>0</v>
      </c>
      <c r="K550" s="71">
        <v>1.1359999999999999</v>
      </c>
      <c r="L550" s="70">
        <v>0</v>
      </c>
      <c r="M550" s="71">
        <v>0.77100000000000002</v>
      </c>
      <c r="N550" s="72"/>
      <c r="O550" s="73">
        <f>MIN(1,MAX(0,(1/(1+EXP(-(Assumptions!$B$5 + Assumptions!$B$6*$N550))))*Assumptions!$B$3))</f>
        <v>3.9165722796764356E-2</v>
      </c>
      <c r="P550" s="73">
        <f>VLOOKUP($F550,Assumptions!$A$23:$B$27,2,FALSE)*Assumptions!$B$4</f>
        <v>0.5</v>
      </c>
      <c r="Q550" s="74">
        <f t="shared" si="16"/>
        <v>70456.694307705766</v>
      </c>
      <c r="R550" s="75" t="str">
        <f>IF($O550&lt;Assumptions!$B$17,"A",IF($O550&lt;Assumptions!$B$18,"B",IF($O550&lt;Assumptions!$B$19,"C",IF($O550&lt;Assumptions!$B$20,"D","E"))))</f>
        <v>B</v>
      </c>
      <c r="S550" s="75">
        <f t="shared" si="17"/>
        <v>0</v>
      </c>
    </row>
    <row r="551" spans="1:19" ht="17.399999999999999" x14ac:dyDescent="0.3">
      <c r="A551" s="39" t="s">
        <v>235</v>
      </c>
      <c r="B551" s="62" t="s">
        <v>77</v>
      </c>
      <c r="C551" s="91" t="s">
        <v>135</v>
      </c>
      <c r="D551" s="91" t="s">
        <v>30</v>
      </c>
      <c r="E551" s="92" t="s">
        <v>31</v>
      </c>
      <c r="F551" s="92" t="s">
        <v>32</v>
      </c>
      <c r="G551" s="93">
        <v>44325</v>
      </c>
      <c r="H551" s="94">
        <v>45962</v>
      </c>
      <c r="I551" s="69">
        <v>3485800.42</v>
      </c>
      <c r="J551" s="70">
        <v>0</v>
      </c>
      <c r="K551" s="71">
        <v>1.091</v>
      </c>
      <c r="L551" s="70">
        <v>0</v>
      </c>
      <c r="M551" s="71">
        <v>0.77100000000000002</v>
      </c>
      <c r="N551" s="72"/>
      <c r="O551" s="73">
        <f>MIN(1,MAX(0,(1/(1+EXP(-(Assumptions!$B$5 + Assumptions!$B$6*$N551))))*Assumptions!$B$3))</f>
        <v>3.9165722796764356E-2</v>
      </c>
      <c r="P551" s="73">
        <f>VLOOKUP($F551,Assumptions!$A$23:$B$27,2,FALSE)*Assumptions!$B$4</f>
        <v>0.5</v>
      </c>
      <c r="Q551" s="74">
        <f t="shared" si="16"/>
        <v>68261.946487282388</v>
      </c>
      <c r="R551" s="75" t="str">
        <f>IF($O551&lt;Assumptions!$B$17,"A",IF($O551&lt;Assumptions!$B$18,"B",IF($O551&lt;Assumptions!$B$19,"C",IF($O551&lt;Assumptions!$B$20,"D","E"))))</f>
        <v>B</v>
      </c>
      <c r="S551" s="75">
        <f t="shared" si="17"/>
        <v>0</v>
      </c>
    </row>
    <row r="552" spans="1:19" ht="17.399999999999999" x14ac:dyDescent="0.3">
      <c r="A552" s="39" t="s">
        <v>235</v>
      </c>
      <c r="B552" s="62" t="s">
        <v>77</v>
      </c>
      <c r="C552" s="91" t="s">
        <v>135</v>
      </c>
      <c r="D552" s="91" t="s">
        <v>30</v>
      </c>
      <c r="E552" s="92" t="s">
        <v>31</v>
      </c>
      <c r="F552" s="92" t="s">
        <v>32</v>
      </c>
      <c r="G552" s="93">
        <v>44325</v>
      </c>
      <c r="H552" s="94">
        <v>45992</v>
      </c>
      <c r="I552" s="69">
        <v>3389399.68</v>
      </c>
      <c r="J552" s="70">
        <v>0</v>
      </c>
      <c r="K552" s="71">
        <v>1.0489999999999999</v>
      </c>
      <c r="L552" s="70">
        <v>0</v>
      </c>
      <c r="M552" s="71">
        <v>0.77100000000000002</v>
      </c>
      <c r="N552" s="72"/>
      <c r="O552" s="73">
        <f>MIN(1,MAX(0,(1/(1+EXP(-(Assumptions!$B$5 + Assumptions!$B$6*$N552))))*Assumptions!$B$3))</f>
        <v>3.9165722796764356E-2</v>
      </c>
      <c r="P552" s="73">
        <f>VLOOKUP($F552,Assumptions!$A$23:$B$27,2,FALSE)*Assumptions!$B$4</f>
        <v>0.5</v>
      </c>
      <c r="Q552" s="74">
        <f t="shared" si="16"/>
        <v>66374.144157160903</v>
      </c>
      <c r="R552" s="75" t="str">
        <f>IF($O552&lt;Assumptions!$B$17,"A",IF($O552&lt;Assumptions!$B$18,"B",IF($O552&lt;Assumptions!$B$19,"C",IF($O552&lt;Assumptions!$B$20,"D","E"))))</f>
        <v>B</v>
      </c>
      <c r="S552" s="75">
        <f t="shared" si="17"/>
        <v>0</v>
      </c>
    </row>
    <row r="553" spans="1:19" ht="17.399999999999999" x14ac:dyDescent="0.3">
      <c r="A553" s="39" t="s">
        <v>237</v>
      </c>
      <c r="B553" s="62" t="s">
        <v>84</v>
      </c>
      <c r="C553" s="91" t="s">
        <v>144</v>
      </c>
      <c r="D553" s="91" t="s">
        <v>45</v>
      </c>
      <c r="E553" s="92" t="s">
        <v>27</v>
      </c>
      <c r="F553" s="92" t="s">
        <v>28</v>
      </c>
      <c r="G553" s="93">
        <v>43572</v>
      </c>
      <c r="H553" s="94">
        <v>45658</v>
      </c>
      <c r="I553" s="69">
        <v>10183646.539999999</v>
      </c>
      <c r="J553" s="70">
        <v>0</v>
      </c>
      <c r="K553" s="71">
        <v>0.95299999999999996</v>
      </c>
      <c r="L553" s="70">
        <v>0</v>
      </c>
      <c r="M553" s="71">
        <v>1.35</v>
      </c>
      <c r="N553" s="72"/>
      <c r="O553" s="73">
        <f>MIN(1,MAX(0,(1/(1+EXP(-(Assumptions!$B$5 + Assumptions!$B$6*$N553))))*Assumptions!$B$3))</f>
        <v>3.9165722796764356E-2</v>
      </c>
      <c r="P553" s="73">
        <f>VLOOKUP($F553,Assumptions!$A$23:$B$27,2,FALSE)*Assumptions!$B$4</f>
        <v>0.35</v>
      </c>
      <c r="Q553" s="74">
        <f t="shared" si="16"/>
        <v>139597.45710605395</v>
      </c>
      <c r="R553" s="75" t="str">
        <f>IF($O553&lt;Assumptions!$B$17,"A",IF($O553&lt;Assumptions!$B$18,"B",IF($O553&lt;Assumptions!$B$19,"C",IF($O553&lt;Assumptions!$B$20,"D","E"))))</f>
        <v>B</v>
      </c>
      <c r="S553" s="75">
        <f t="shared" si="17"/>
        <v>0</v>
      </c>
    </row>
    <row r="554" spans="1:19" ht="17.399999999999999" x14ac:dyDescent="0.3">
      <c r="A554" s="39" t="s">
        <v>237</v>
      </c>
      <c r="B554" s="62" t="s">
        <v>84</v>
      </c>
      <c r="C554" s="91" t="s">
        <v>144</v>
      </c>
      <c r="D554" s="91" t="s">
        <v>45</v>
      </c>
      <c r="E554" s="92" t="s">
        <v>27</v>
      </c>
      <c r="F554" s="92" t="s">
        <v>28</v>
      </c>
      <c r="G554" s="93">
        <v>43572</v>
      </c>
      <c r="H554" s="94">
        <v>45689</v>
      </c>
      <c r="I554" s="69">
        <v>9945320.8800000008</v>
      </c>
      <c r="J554" s="70">
        <v>0</v>
      </c>
      <c r="K554" s="71">
        <v>1.0509999999999999</v>
      </c>
      <c r="L554" s="70">
        <v>0</v>
      </c>
      <c r="M554" s="71">
        <v>1.35</v>
      </c>
      <c r="N554" s="72"/>
      <c r="O554" s="73">
        <f>MIN(1,MAX(0,(1/(1+EXP(-(Assumptions!$B$5 + Assumptions!$B$6*$N554))))*Assumptions!$B$3))</f>
        <v>3.9165722796764356E-2</v>
      </c>
      <c r="P554" s="73">
        <f>VLOOKUP($F554,Assumptions!$A$23:$B$27,2,FALSE)*Assumptions!$B$4</f>
        <v>0.35</v>
      </c>
      <c r="Q554" s="74">
        <f t="shared" si="16"/>
        <v>136330.4882488334</v>
      </c>
      <c r="R554" s="75" t="str">
        <f>IF($O554&lt;Assumptions!$B$17,"A",IF($O554&lt;Assumptions!$B$18,"B",IF($O554&lt;Assumptions!$B$19,"C",IF($O554&lt;Assumptions!$B$20,"D","E"))))</f>
        <v>B</v>
      </c>
      <c r="S554" s="75">
        <f t="shared" si="17"/>
        <v>0</v>
      </c>
    </row>
    <row r="555" spans="1:19" ht="17.399999999999999" x14ac:dyDescent="0.3">
      <c r="A555" s="39" t="s">
        <v>237</v>
      </c>
      <c r="B555" s="62" t="s">
        <v>84</v>
      </c>
      <c r="C555" s="91" t="s">
        <v>144</v>
      </c>
      <c r="D555" s="91" t="s">
        <v>45</v>
      </c>
      <c r="E555" s="92" t="s">
        <v>27</v>
      </c>
      <c r="F555" s="92" t="s">
        <v>28</v>
      </c>
      <c r="G555" s="93">
        <v>43572</v>
      </c>
      <c r="H555" s="94">
        <v>45717</v>
      </c>
      <c r="I555" s="69">
        <v>9717316.2699999996</v>
      </c>
      <c r="J555" s="70">
        <v>0</v>
      </c>
      <c r="K555" s="71">
        <v>0.98099999999999998</v>
      </c>
      <c r="L555" s="70">
        <v>0</v>
      </c>
      <c r="M555" s="71">
        <v>1.35</v>
      </c>
      <c r="N555" s="72"/>
      <c r="O555" s="73">
        <f>MIN(1,MAX(0,(1/(1+EXP(-(Assumptions!$B$5 + Assumptions!$B$6*$N555))))*Assumptions!$B$3))</f>
        <v>3.9165722796764356E-2</v>
      </c>
      <c r="P555" s="73">
        <f>VLOOKUP($F555,Assumptions!$A$23:$B$27,2,FALSE)*Assumptions!$B$4</f>
        <v>0.35</v>
      </c>
      <c r="Q555" s="74">
        <f t="shared" si="16"/>
        <v>133205.00037575787</v>
      </c>
      <c r="R555" s="75" t="str">
        <f>IF($O555&lt;Assumptions!$B$17,"A",IF($O555&lt;Assumptions!$B$18,"B",IF($O555&lt;Assumptions!$B$19,"C",IF($O555&lt;Assumptions!$B$20,"D","E"))))</f>
        <v>B</v>
      </c>
      <c r="S555" s="75">
        <f t="shared" si="17"/>
        <v>0</v>
      </c>
    </row>
    <row r="556" spans="1:19" ht="17.399999999999999" x14ac:dyDescent="0.3">
      <c r="A556" s="39" t="s">
        <v>237</v>
      </c>
      <c r="B556" s="62" t="s">
        <v>84</v>
      </c>
      <c r="C556" s="91" t="s">
        <v>144</v>
      </c>
      <c r="D556" s="91" t="s">
        <v>45</v>
      </c>
      <c r="E556" s="92" t="s">
        <v>27</v>
      </c>
      <c r="F556" s="92" t="s">
        <v>28</v>
      </c>
      <c r="G556" s="93">
        <v>43572</v>
      </c>
      <c r="H556" s="94">
        <v>45748</v>
      </c>
      <c r="I556" s="69">
        <v>9488027.1699999999</v>
      </c>
      <c r="J556" s="70">
        <v>15</v>
      </c>
      <c r="K556" s="71">
        <v>1.0649999999999999</v>
      </c>
      <c r="L556" s="70">
        <v>0</v>
      </c>
      <c r="M556" s="71">
        <v>1.35</v>
      </c>
      <c r="N556" s="72"/>
      <c r="O556" s="73">
        <f>MIN(1,MAX(0,(1/(1+EXP(-(Assumptions!$B$5 + Assumptions!$B$6*$N556))))*Assumptions!$B$3))</f>
        <v>3.9165722796764356E-2</v>
      </c>
      <c r="P556" s="73">
        <f>VLOOKUP($F556,Assumptions!$A$23:$B$27,2,FALSE)*Assumptions!$B$4</f>
        <v>0.35</v>
      </c>
      <c r="Q556" s="74">
        <f t="shared" si="16"/>
        <v>130061.904709936</v>
      </c>
      <c r="R556" s="75" t="str">
        <f>IF($O556&lt;Assumptions!$B$17,"A",IF($O556&lt;Assumptions!$B$18,"B",IF($O556&lt;Assumptions!$B$19,"C",IF($O556&lt;Assumptions!$B$20,"D","E"))))</f>
        <v>B</v>
      </c>
      <c r="S556" s="75">
        <f t="shared" si="17"/>
        <v>0</v>
      </c>
    </row>
    <row r="557" spans="1:19" ht="17.399999999999999" x14ac:dyDescent="0.3">
      <c r="A557" s="39" t="s">
        <v>237</v>
      </c>
      <c r="B557" s="62" t="s">
        <v>84</v>
      </c>
      <c r="C557" s="91" t="s">
        <v>144</v>
      </c>
      <c r="D557" s="91" t="s">
        <v>45</v>
      </c>
      <c r="E557" s="92" t="s">
        <v>27</v>
      </c>
      <c r="F557" s="92" t="s">
        <v>28</v>
      </c>
      <c r="G557" s="93">
        <v>43572</v>
      </c>
      <c r="H557" s="94">
        <v>45778</v>
      </c>
      <c r="I557" s="69">
        <v>9258877.2799999993</v>
      </c>
      <c r="J557" s="70">
        <v>0</v>
      </c>
      <c r="K557" s="71">
        <v>1.014</v>
      </c>
      <c r="L557" s="70">
        <v>0</v>
      </c>
      <c r="M557" s="71">
        <v>1.35</v>
      </c>
      <c r="N557" s="72"/>
      <c r="O557" s="73">
        <f>MIN(1,MAX(0,(1/(1+EXP(-(Assumptions!$B$5 + Assumptions!$B$6*$N557))))*Assumptions!$B$3))</f>
        <v>3.9165722796764356E-2</v>
      </c>
      <c r="P557" s="73">
        <f>VLOOKUP($F557,Assumptions!$A$23:$B$27,2,FALSE)*Assumptions!$B$4</f>
        <v>0.35</v>
      </c>
      <c r="Q557" s="74">
        <f t="shared" si="16"/>
        <v>126920.71733520883</v>
      </c>
      <c r="R557" s="75" t="str">
        <f>IF($O557&lt;Assumptions!$B$17,"A",IF($O557&lt;Assumptions!$B$18,"B",IF($O557&lt;Assumptions!$B$19,"C",IF($O557&lt;Assumptions!$B$20,"D","E"))))</f>
        <v>B</v>
      </c>
      <c r="S557" s="75">
        <f t="shared" si="17"/>
        <v>0</v>
      </c>
    </row>
    <row r="558" spans="1:19" ht="17.399999999999999" x14ac:dyDescent="0.3">
      <c r="A558" s="39" t="s">
        <v>237</v>
      </c>
      <c r="B558" s="62" t="s">
        <v>84</v>
      </c>
      <c r="C558" s="91" t="s">
        <v>144</v>
      </c>
      <c r="D558" s="91" t="s">
        <v>45</v>
      </c>
      <c r="E558" s="92" t="s">
        <v>27</v>
      </c>
      <c r="F558" s="92" t="s">
        <v>28</v>
      </c>
      <c r="G558" s="93">
        <v>43572</v>
      </c>
      <c r="H558" s="94">
        <v>45809</v>
      </c>
      <c r="I558" s="69">
        <v>9011014.5500000007</v>
      </c>
      <c r="J558" s="70">
        <v>95</v>
      </c>
      <c r="K558" s="71">
        <v>0.501</v>
      </c>
      <c r="L558" s="70">
        <v>0</v>
      </c>
      <c r="M558" s="71">
        <v>1.35</v>
      </c>
      <c r="N558" s="72"/>
      <c r="O558" s="73">
        <f>MIN(1,MAX(0,(1/(1+EXP(-(Assumptions!$B$5 + Assumptions!$B$6*$N558))))*Assumptions!$B$3))</f>
        <v>3.9165722796764356E-2</v>
      </c>
      <c r="P558" s="73">
        <f>VLOOKUP($F558,Assumptions!$A$23:$B$27,2,FALSE)*Assumptions!$B$4</f>
        <v>0.35</v>
      </c>
      <c r="Q558" s="74">
        <f t="shared" si="16"/>
        <v>123523.01429401861</v>
      </c>
      <c r="R558" s="75" t="str">
        <f>IF($O558&lt;Assumptions!$B$17,"A",IF($O558&lt;Assumptions!$B$18,"B",IF($O558&lt;Assumptions!$B$19,"C",IF($O558&lt;Assumptions!$B$20,"D","E"))))</f>
        <v>B</v>
      </c>
      <c r="S558" s="75">
        <f t="shared" si="17"/>
        <v>0</v>
      </c>
    </row>
    <row r="559" spans="1:19" ht="17.399999999999999" x14ac:dyDescent="0.3">
      <c r="A559" s="39" t="s">
        <v>237</v>
      </c>
      <c r="B559" s="62" t="s">
        <v>84</v>
      </c>
      <c r="C559" s="91" t="s">
        <v>144</v>
      </c>
      <c r="D559" s="91" t="s">
        <v>45</v>
      </c>
      <c r="E559" s="92" t="s">
        <v>27</v>
      </c>
      <c r="F559" s="92" t="s">
        <v>28</v>
      </c>
      <c r="G559" s="93">
        <v>43572</v>
      </c>
      <c r="H559" s="94">
        <v>45839</v>
      </c>
      <c r="I559" s="69">
        <v>8801074.2400000002</v>
      </c>
      <c r="J559" s="70">
        <v>0</v>
      </c>
      <c r="K559" s="71">
        <v>1.1279999999999999</v>
      </c>
      <c r="L559" s="70">
        <v>0</v>
      </c>
      <c r="M559" s="71">
        <v>1.35</v>
      </c>
      <c r="N559" s="72"/>
      <c r="O559" s="73">
        <f>MIN(1,MAX(0,(1/(1+EXP(-(Assumptions!$B$5 + Assumptions!$B$6*$N559))))*Assumptions!$B$3))</f>
        <v>3.9165722796764356E-2</v>
      </c>
      <c r="P559" s="73">
        <f>VLOOKUP($F559,Assumptions!$A$23:$B$27,2,FALSE)*Assumptions!$B$4</f>
        <v>0.35</v>
      </c>
      <c r="Q559" s="74">
        <f t="shared" si="16"/>
        <v>120645.15189915423</v>
      </c>
      <c r="R559" s="75" t="str">
        <f>IF($O559&lt;Assumptions!$B$17,"A",IF($O559&lt;Assumptions!$B$18,"B",IF($O559&lt;Assumptions!$B$19,"C",IF($O559&lt;Assumptions!$B$20,"D","E"))))</f>
        <v>B</v>
      </c>
      <c r="S559" s="75">
        <f t="shared" si="17"/>
        <v>0</v>
      </c>
    </row>
    <row r="560" spans="1:19" ht="17.399999999999999" x14ac:dyDescent="0.3">
      <c r="A560" s="39" t="s">
        <v>237</v>
      </c>
      <c r="B560" s="62" t="s">
        <v>84</v>
      </c>
      <c r="C560" s="91" t="s">
        <v>144</v>
      </c>
      <c r="D560" s="91" t="s">
        <v>45</v>
      </c>
      <c r="E560" s="92" t="s">
        <v>27</v>
      </c>
      <c r="F560" s="92" t="s">
        <v>28</v>
      </c>
      <c r="G560" s="93">
        <v>43572</v>
      </c>
      <c r="H560" s="94">
        <v>45870</v>
      </c>
      <c r="I560" s="69">
        <v>8573751.6300000008</v>
      </c>
      <c r="J560" s="70">
        <v>95</v>
      </c>
      <c r="K560" s="71">
        <v>0.30599999999999999</v>
      </c>
      <c r="L560" s="70">
        <v>0</v>
      </c>
      <c r="M560" s="71">
        <v>1.35</v>
      </c>
      <c r="N560" s="72"/>
      <c r="O560" s="73">
        <f>MIN(1,MAX(0,(1/(1+EXP(-(Assumptions!$B$5 + Assumptions!$B$6*$N560))))*Assumptions!$B$3))</f>
        <v>3.9165722796764356E-2</v>
      </c>
      <c r="P560" s="73">
        <f>VLOOKUP($F560,Assumptions!$A$23:$B$27,2,FALSE)*Assumptions!$B$4</f>
        <v>0.35</v>
      </c>
      <c r="Q560" s="74">
        <f t="shared" si="16"/>
        <v>117529.0128841103</v>
      </c>
      <c r="R560" s="75" t="str">
        <f>IF($O560&lt;Assumptions!$B$17,"A",IF($O560&lt;Assumptions!$B$18,"B",IF($O560&lt;Assumptions!$B$19,"C",IF($O560&lt;Assumptions!$B$20,"D","E"))))</f>
        <v>B</v>
      </c>
      <c r="S560" s="75">
        <f t="shared" si="17"/>
        <v>0</v>
      </c>
    </row>
    <row r="561" spans="1:19" ht="17.399999999999999" x14ac:dyDescent="0.3">
      <c r="A561" s="39" t="s">
        <v>237</v>
      </c>
      <c r="B561" s="62" t="s">
        <v>84</v>
      </c>
      <c r="C561" s="91" t="s">
        <v>144</v>
      </c>
      <c r="D561" s="91" t="s">
        <v>45</v>
      </c>
      <c r="E561" s="92" t="s">
        <v>27</v>
      </c>
      <c r="F561" s="92" t="s">
        <v>28</v>
      </c>
      <c r="G561" s="93">
        <v>43572</v>
      </c>
      <c r="H561" s="94">
        <v>45901</v>
      </c>
      <c r="I561" s="69">
        <v>8359599.6600000001</v>
      </c>
      <c r="J561" s="70">
        <v>0</v>
      </c>
      <c r="K561" s="71">
        <v>1.085</v>
      </c>
      <c r="L561" s="70">
        <v>0</v>
      </c>
      <c r="M561" s="71">
        <v>1.35</v>
      </c>
      <c r="N561" s="72"/>
      <c r="O561" s="73">
        <f>MIN(1,MAX(0,(1/(1+EXP(-(Assumptions!$B$5 + Assumptions!$B$6*$N561))))*Assumptions!$B$3))</f>
        <v>3.9165722796764356E-2</v>
      </c>
      <c r="P561" s="73">
        <f>VLOOKUP($F561,Assumptions!$A$23:$B$27,2,FALSE)*Assumptions!$B$4</f>
        <v>0.35</v>
      </c>
      <c r="Q561" s="74">
        <f t="shared" si="16"/>
        <v>114593.41704141995</v>
      </c>
      <c r="R561" s="75" t="str">
        <f>IF($O561&lt;Assumptions!$B$17,"A",IF($O561&lt;Assumptions!$B$18,"B",IF($O561&lt;Assumptions!$B$19,"C",IF($O561&lt;Assumptions!$B$20,"D","E"))))</f>
        <v>B</v>
      </c>
      <c r="S561" s="75">
        <f t="shared" si="17"/>
        <v>0</v>
      </c>
    </row>
    <row r="562" spans="1:19" ht="17.399999999999999" x14ac:dyDescent="0.3">
      <c r="A562" s="39" t="s">
        <v>237</v>
      </c>
      <c r="B562" s="62" t="s">
        <v>84</v>
      </c>
      <c r="C562" s="91" t="s">
        <v>144</v>
      </c>
      <c r="D562" s="91" t="s">
        <v>45</v>
      </c>
      <c r="E562" s="92" t="s">
        <v>27</v>
      </c>
      <c r="F562" s="92" t="s">
        <v>28</v>
      </c>
      <c r="G562" s="93">
        <v>43572</v>
      </c>
      <c r="H562" s="94">
        <v>45931</v>
      </c>
      <c r="I562" s="69">
        <v>8180047.46</v>
      </c>
      <c r="J562" s="70">
        <v>0</v>
      </c>
      <c r="K562" s="71">
        <v>1.1120000000000001</v>
      </c>
      <c r="L562" s="70">
        <v>0</v>
      </c>
      <c r="M562" s="71">
        <v>1.35</v>
      </c>
      <c r="N562" s="72"/>
      <c r="O562" s="73">
        <f>MIN(1,MAX(0,(1/(1+EXP(-(Assumptions!$B$5 + Assumptions!$B$6*$N562))))*Assumptions!$B$3))</f>
        <v>3.9165722796764356E-2</v>
      </c>
      <c r="P562" s="73">
        <f>VLOOKUP($F562,Assumptions!$A$23:$B$27,2,FALSE)*Assumptions!$B$4</f>
        <v>0.35</v>
      </c>
      <c r="Q562" s="74">
        <f t="shared" si="16"/>
        <v>112132.11494895771</v>
      </c>
      <c r="R562" s="75" t="str">
        <f>IF($O562&lt;Assumptions!$B$17,"A",IF($O562&lt;Assumptions!$B$18,"B",IF($O562&lt;Assumptions!$B$19,"C",IF($O562&lt;Assumptions!$B$20,"D","E"))))</f>
        <v>B</v>
      </c>
      <c r="S562" s="75">
        <f t="shared" si="17"/>
        <v>0</v>
      </c>
    </row>
    <row r="563" spans="1:19" ht="17.399999999999999" x14ac:dyDescent="0.3">
      <c r="A563" s="39" t="s">
        <v>237</v>
      </c>
      <c r="B563" s="62" t="s">
        <v>84</v>
      </c>
      <c r="C563" s="91" t="s">
        <v>144</v>
      </c>
      <c r="D563" s="91" t="s">
        <v>45</v>
      </c>
      <c r="E563" s="92" t="s">
        <v>27</v>
      </c>
      <c r="F563" s="92" t="s">
        <v>28</v>
      </c>
      <c r="G563" s="93">
        <v>43572</v>
      </c>
      <c r="H563" s="94">
        <v>45962</v>
      </c>
      <c r="I563" s="69">
        <v>7999576.0800000001</v>
      </c>
      <c r="J563" s="70">
        <v>0</v>
      </c>
      <c r="K563" s="71">
        <v>0.96099999999999997</v>
      </c>
      <c r="L563" s="70">
        <v>0</v>
      </c>
      <c r="M563" s="71">
        <v>1.35</v>
      </c>
      <c r="N563" s="72"/>
      <c r="O563" s="73">
        <f>MIN(1,MAX(0,(1/(1+EXP(-(Assumptions!$B$5 + Assumptions!$B$6*$N563))))*Assumptions!$B$3))</f>
        <v>3.9165722796764356E-2</v>
      </c>
      <c r="P563" s="73">
        <f>VLOOKUP($F563,Assumptions!$A$23:$B$27,2,FALSE)*Assumptions!$B$4</f>
        <v>0.35</v>
      </c>
      <c r="Q563" s="74">
        <f t="shared" si="16"/>
        <v>109658.21273431739</v>
      </c>
      <c r="R563" s="75" t="str">
        <f>IF($O563&lt;Assumptions!$B$17,"A",IF($O563&lt;Assumptions!$B$18,"B",IF($O563&lt;Assumptions!$B$19,"C",IF($O563&lt;Assumptions!$B$20,"D","E"))))</f>
        <v>B</v>
      </c>
      <c r="S563" s="75">
        <f t="shared" si="17"/>
        <v>0</v>
      </c>
    </row>
    <row r="564" spans="1:19" ht="17.399999999999999" x14ac:dyDescent="0.3">
      <c r="A564" s="39" t="s">
        <v>237</v>
      </c>
      <c r="B564" s="62" t="s">
        <v>84</v>
      </c>
      <c r="C564" s="91" t="s">
        <v>144</v>
      </c>
      <c r="D564" s="91" t="s">
        <v>45</v>
      </c>
      <c r="E564" s="92" t="s">
        <v>27</v>
      </c>
      <c r="F564" s="92" t="s">
        <v>28</v>
      </c>
      <c r="G564" s="93">
        <v>43572</v>
      </c>
      <c r="H564" s="94">
        <v>45992</v>
      </c>
      <c r="I564" s="69">
        <v>7798279.7699999996</v>
      </c>
      <c r="J564" s="70">
        <v>0</v>
      </c>
      <c r="K564" s="71">
        <v>1.0509999999999999</v>
      </c>
      <c r="L564" s="70">
        <v>0</v>
      </c>
      <c r="M564" s="71">
        <v>1.35</v>
      </c>
      <c r="N564" s="72"/>
      <c r="O564" s="73">
        <f>MIN(1,MAX(0,(1/(1+EXP(-(Assumptions!$B$5 + Assumptions!$B$6*$N564))))*Assumptions!$B$3))</f>
        <v>3.9165722796764356E-2</v>
      </c>
      <c r="P564" s="73">
        <f>VLOOKUP($F564,Assumptions!$A$23:$B$27,2,FALSE)*Assumptions!$B$4</f>
        <v>0.35</v>
      </c>
      <c r="Q564" s="74">
        <f t="shared" si="16"/>
        <v>106898.84231720235</v>
      </c>
      <c r="R564" s="75" t="str">
        <f>IF($O564&lt;Assumptions!$B$17,"A",IF($O564&lt;Assumptions!$B$18,"B",IF($O564&lt;Assumptions!$B$19,"C",IF($O564&lt;Assumptions!$B$20,"D","E"))))</f>
        <v>B</v>
      </c>
      <c r="S564" s="75">
        <f t="shared" si="17"/>
        <v>0</v>
      </c>
    </row>
    <row r="565" spans="1:19" ht="17.399999999999999" x14ac:dyDescent="0.3">
      <c r="A565" s="39" t="s">
        <v>239</v>
      </c>
      <c r="B565" s="62" t="s">
        <v>57</v>
      </c>
      <c r="C565" s="91" t="s">
        <v>144</v>
      </c>
      <c r="D565" s="91" t="s">
        <v>26</v>
      </c>
      <c r="E565" s="92" t="s">
        <v>31</v>
      </c>
      <c r="F565" s="92" t="s">
        <v>28</v>
      </c>
      <c r="G565" s="93">
        <v>44298</v>
      </c>
      <c r="H565" s="94">
        <v>45658</v>
      </c>
      <c r="I565" s="69">
        <v>11506277.09</v>
      </c>
      <c r="J565" s="70">
        <v>0</v>
      </c>
      <c r="K565" s="71">
        <v>0.95799999999999996</v>
      </c>
      <c r="L565" s="70">
        <v>0</v>
      </c>
      <c r="M565" s="71">
        <v>0.439</v>
      </c>
      <c r="N565" s="72"/>
      <c r="O565" s="73">
        <f>MIN(1,MAX(0,(1/(1+EXP(-(Assumptions!$B$5 + Assumptions!$B$6*$N565))))*Assumptions!$B$3))</f>
        <v>3.9165722796764356E-2</v>
      </c>
      <c r="P565" s="73">
        <f>VLOOKUP($F565,Assumptions!$A$23:$B$27,2,FALSE)*Assumptions!$B$4</f>
        <v>0.35</v>
      </c>
      <c r="Q565" s="74">
        <f t="shared" si="16"/>
        <v>157728.08062539515</v>
      </c>
      <c r="R565" s="75" t="str">
        <f>IF($O565&lt;Assumptions!$B$17,"A",IF($O565&lt;Assumptions!$B$18,"B",IF($O565&lt;Assumptions!$B$19,"C",IF($O565&lt;Assumptions!$B$20,"D","E"))))</f>
        <v>B</v>
      </c>
      <c r="S565" s="75">
        <f t="shared" si="17"/>
        <v>0</v>
      </c>
    </row>
    <row r="566" spans="1:19" ht="17.399999999999999" x14ac:dyDescent="0.3">
      <c r="A566" s="39" t="s">
        <v>239</v>
      </c>
      <c r="B566" s="62" t="s">
        <v>57</v>
      </c>
      <c r="C566" s="91" t="s">
        <v>144</v>
      </c>
      <c r="D566" s="91" t="s">
        <v>26</v>
      </c>
      <c r="E566" s="92" t="s">
        <v>31</v>
      </c>
      <c r="F566" s="92" t="s">
        <v>28</v>
      </c>
      <c r="G566" s="93">
        <v>44298</v>
      </c>
      <c r="H566" s="94">
        <v>45689</v>
      </c>
      <c r="I566" s="69">
        <v>11218066.970000001</v>
      </c>
      <c r="J566" s="70">
        <v>15</v>
      </c>
      <c r="K566" s="71">
        <v>1.0760000000000001</v>
      </c>
      <c r="L566" s="70">
        <v>0</v>
      </c>
      <c r="M566" s="71">
        <v>0.439</v>
      </c>
      <c r="N566" s="72"/>
      <c r="O566" s="73">
        <f>MIN(1,MAX(0,(1/(1+EXP(-(Assumptions!$B$5 + Assumptions!$B$6*$N566))))*Assumptions!$B$3))</f>
        <v>3.9165722796764356E-2</v>
      </c>
      <c r="P566" s="73">
        <f>VLOOKUP($F566,Assumptions!$A$23:$B$27,2,FALSE)*Assumptions!$B$4</f>
        <v>0.35</v>
      </c>
      <c r="Q566" s="74">
        <f t="shared" si="16"/>
        <v>153777.2954418954</v>
      </c>
      <c r="R566" s="75" t="str">
        <f>IF($O566&lt;Assumptions!$B$17,"A",IF($O566&lt;Assumptions!$B$18,"B",IF($O566&lt;Assumptions!$B$19,"C",IF($O566&lt;Assumptions!$B$20,"D","E"))))</f>
        <v>B</v>
      </c>
      <c r="S566" s="75">
        <f t="shared" si="17"/>
        <v>0</v>
      </c>
    </row>
    <row r="567" spans="1:19" ht="17.399999999999999" x14ac:dyDescent="0.3">
      <c r="A567" s="39" t="s">
        <v>239</v>
      </c>
      <c r="B567" s="62" t="s">
        <v>57</v>
      </c>
      <c r="C567" s="91" t="s">
        <v>144</v>
      </c>
      <c r="D567" s="91" t="s">
        <v>26</v>
      </c>
      <c r="E567" s="92" t="s">
        <v>31</v>
      </c>
      <c r="F567" s="92" t="s">
        <v>28</v>
      </c>
      <c r="G567" s="93">
        <v>44298</v>
      </c>
      <c r="H567" s="94">
        <v>45717</v>
      </c>
      <c r="I567" s="69">
        <v>10961944.720000001</v>
      </c>
      <c r="J567" s="70">
        <v>0</v>
      </c>
      <c r="K567" s="71">
        <v>1.06</v>
      </c>
      <c r="L567" s="70">
        <v>0</v>
      </c>
      <c r="M567" s="71">
        <v>0.439</v>
      </c>
      <c r="N567" s="72"/>
      <c r="O567" s="73">
        <f>MIN(1,MAX(0,(1/(1+EXP(-(Assumptions!$B$5 + Assumptions!$B$6*$N567))))*Assumptions!$B$3))</f>
        <v>3.9165722796764356E-2</v>
      </c>
      <c r="P567" s="73">
        <f>VLOOKUP($F567,Assumptions!$A$23:$B$27,2,FALSE)*Assumptions!$B$4</f>
        <v>0.35</v>
      </c>
      <c r="Q567" s="74">
        <f t="shared" si="16"/>
        <v>150266.37087594115</v>
      </c>
      <c r="R567" s="75" t="str">
        <f>IF($O567&lt;Assumptions!$B$17,"A",IF($O567&lt;Assumptions!$B$18,"B",IF($O567&lt;Assumptions!$B$19,"C",IF($O567&lt;Assumptions!$B$20,"D","E"))))</f>
        <v>B</v>
      </c>
      <c r="S567" s="75">
        <f t="shared" si="17"/>
        <v>0</v>
      </c>
    </row>
    <row r="568" spans="1:19" ht="17.399999999999999" x14ac:dyDescent="0.3">
      <c r="A568" s="39" t="s">
        <v>239</v>
      </c>
      <c r="B568" s="62" t="s">
        <v>57</v>
      </c>
      <c r="C568" s="91" t="s">
        <v>144</v>
      </c>
      <c r="D568" s="91" t="s">
        <v>26</v>
      </c>
      <c r="E568" s="92" t="s">
        <v>31</v>
      </c>
      <c r="F568" s="92" t="s">
        <v>28</v>
      </c>
      <c r="G568" s="93">
        <v>44298</v>
      </c>
      <c r="H568" s="94">
        <v>45748</v>
      </c>
      <c r="I568" s="69">
        <v>10664919.23</v>
      </c>
      <c r="J568" s="70">
        <v>35</v>
      </c>
      <c r="K568" s="71">
        <v>0.78700000000000003</v>
      </c>
      <c r="L568" s="70">
        <v>0</v>
      </c>
      <c r="M568" s="71">
        <v>0.439</v>
      </c>
      <c r="N568" s="72"/>
      <c r="O568" s="73">
        <f>MIN(1,MAX(0,(1/(1+EXP(-(Assumptions!$B$5 + Assumptions!$B$6*$N568))))*Assumptions!$B$3))</f>
        <v>3.9165722796764356E-2</v>
      </c>
      <c r="P568" s="73">
        <f>VLOOKUP($F568,Assumptions!$A$23:$B$27,2,FALSE)*Assumptions!$B$4</f>
        <v>0.35</v>
      </c>
      <c r="Q568" s="74">
        <f t="shared" si="16"/>
        <v>146194.74457422155</v>
      </c>
      <c r="R568" s="75" t="str">
        <f>IF($O568&lt;Assumptions!$B$17,"A",IF($O568&lt;Assumptions!$B$18,"B",IF($O568&lt;Assumptions!$B$19,"C",IF($O568&lt;Assumptions!$B$20,"D","E"))))</f>
        <v>B</v>
      </c>
      <c r="S568" s="75">
        <f t="shared" si="17"/>
        <v>0</v>
      </c>
    </row>
    <row r="569" spans="1:19" ht="17.399999999999999" x14ac:dyDescent="0.3">
      <c r="A569" s="39" t="s">
        <v>239</v>
      </c>
      <c r="B569" s="62" t="s">
        <v>57</v>
      </c>
      <c r="C569" s="91" t="s">
        <v>144</v>
      </c>
      <c r="D569" s="91" t="s">
        <v>26</v>
      </c>
      <c r="E569" s="92" t="s">
        <v>31</v>
      </c>
      <c r="F569" s="92" t="s">
        <v>28</v>
      </c>
      <c r="G569" s="93">
        <v>44298</v>
      </c>
      <c r="H569" s="94">
        <v>45778</v>
      </c>
      <c r="I569" s="69">
        <v>10367287.380000001</v>
      </c>
      <c r="J569" s="70">
        <v>35</v>
      </c>
      <c r="K569" s="71">
        <v>0.64800000000000002</v>
      </c>
      <c r="L569" s="70">
        <v>0</v>
      </c>
      <c r="M569" s="71">
        <v>0.439</v>
      </c>
      <c r="N569" s="72"/>
      <c r="O569" s="73">
        <f>MIN(1,MAX(0,(1/(1+EXP(-(Assumptions!$B$5 + Assumptions!$B$6*$N569))))*Assumptions!$B$3))</f>
        <v>3.9165722796764356E-2</v>
      </c>
      <c r="P569" s="73">
        <f>VLOOKUP($F569,Assumptions!$A$23:$B$27,2,FALSE)*Assumptions!$B$4</f>
        <v>0.35</v>
      </c>
      <c r="Q569" s="74">
        <f t="shared" si="16"/>
        <v>142114.80628781571</v>
      </c>
      <c r="R569" s="75" t="str">
        <f>IF($O569&lt;Assumptions!$B$17,"A",IF($O569&lt;Assumptions!$B$18,"B",IF($O569&lt;Assumptions!$B$19,"C",IF($O569&lt;Assumptions!$B$20,"D","E"))))</f>
        <v>B</v>
      </c>
      <c r="S569" s="75">
        <f t="shared" si="17"/>
        <v>0</v>
      </c>
    </row>
    <row r="570" spans="1:19" ht="17.399999999999999" x14ac:dyDescent="0.3">
      <c r="A570" s="39" t="s">
        <v>239</v>
      </c>
      <c r="B570" s="62" t="s">
        <v>57</v>
      </c>
      <c r="C570" s="91" t="s">
        <v>144</v>
      </c>
      <c r="D570" s="91" t="s">
        <v>26</v>
      </c>
      <c r="E570" s="92" t="s">
        <v>31</v>
      </c>
      <c r="F570" s="92" t="s">
        <v>28</v>
      </c>
      <c r="G570" s="93">
        <v>44298</v>
      </c>
      <c r="H570" s="94">
        <v>45809</v>
      </c>
      <c r="I570" s="69">
        <v>10130648.560000001</v>
      </c>
      <c r="J570" s="70">
        <v>95</v>
      </c>
      <c r="K570" s="71">
        <v>0.53300000000000003</v>
      </c>
      <c r="L570" s="70">
        <v>0</v>
      </c>
      <c r="M570" s="71">
        <v>0.439</v>
      </c>
      <c r="N570" s="72"/>
      <c r="O570" s="73">
        <f>MIN(1,MAX(0,(1/(1+EXP(-(Assumptions!$B$5 + Assumptions!$B$6*$N570))))*Assumptions!$B$3))</f>
        <v>3.9165722796764356E-2</v>
      </c>
      <c r="P570" s="73">
        <f>VLOOKUP($F570,Assumptions!$A$23:$B$27,2,FALSE)*Assumptions!$B$4</f>
        <v>0.35</v>
      </c>
      <c r="Q570" s="74">
        <f t="shared" si="16"/>
        <v>138870.96063833998</v>
      </c>
      <c r="R570" s="75" t="str">
        <f>IF($O570&lt;Assumptions!$B$17,"A",IF($O570&lt;Assumptions!$B$18,"B",IF($O570&lt;Assumptions!$B$19,"C",IF($O570&lt;Assumptions!$B$20,"D","E"))))</f>
        <v>B</v>
      </c>
      <c r="S570" s="75">
        <f t="shared" si="17"/>
        <v>0</v>
      </c>
    </row>
    <row r="571" spans="1:19" ht="17.399999999999999" x14ac:dyDescent="0.3">
      <c r="A571" s="39" t="s">
        <v>239</v>
      </c>
      <c r="B571" s="62" t="s">
        <v>57</v>
      </c>
      <c r="C571" s="91" t="s">
        <v>144</v>
      </c>
      <c r="D571" s="91" t="s">
        <v>26</v>
      </c>
      <c r="E571" s="92" t="s">
        <v>31</v>
      </c>
      <c r="F571" s="92" t="s">
        <v>28</v>
      </c>
      <c r="G571" s="93">
        <v>44298</v>
      </c>
      <c r="H571" s="94">
        <v>45839</v>
      </c>
      <c r="I571" s="69">
        <v>9879781.2200000007</v>
      </c>
      <c r="J571" s="70">
        <v>95</v>
      </c>
      <c r="K571" s="71">
        <v>0.127</v>
      </c>
      <c r="L571" s="70">
        <v>0</v>
      </c>
      <c r="M571" s="71">
        <v>0.439</v>
      </c>
      <c r="N571" s="72"/>
      <c r="O571" s="73">
        <f>MIN(1,MAX(0,(1/(1+EXP(-(Assumptions!$B$5 + Assumptions!$B$6*$N571))))*Assumptions!$B$3))</f>
        <v>3.9165722796764356E-2</v>
      </c>
      <c r="P571" s="73">
        <f>VLOOKUP($F571,Assumptions!$A$23:$B$27,2,FALSE)*Assumptions!$B$4</f>
        <v>0.35</v>
      </c>
      <c r="Q571" s="74">
        <f t="shared" si="16"/>
        <v>135432.07039431942</v>
      </c>
      <c r="R571" s="75" t="str">
        <f>IF($O571&lt;Assumptions!$B$17,"A",IF($O571&lt;Assumptions!$B$18,"B",IF($O571&lt;Assumptions!$B$19,"C",IF($O571&lt;Assumptions!$B$20,"D","E"))))</f>
        <v>B</v>
      </c>
      <c r="S571" s="75">
        <f t="shared" si="17"/>
        <v>0</v>
      </c>
    </row>
    <row r="572" spans="1:19" ht="17.399999999999999" x14ac:dyDescent="0.3">
      <c r="A572" s="39" t="s">
        <v>239</v>
      </c>
      <c r="B572" s="62" t="s">
        <v>57</v>
      </c>
      <c r="C572" s="91" t="s">
        <v>144</v>
      </c>
      <c r="D572" s="91" t="s">
        <v>26</v>
      </c>
      <c r="E572" s="92" t="s">
        <v>31</v>
      </c>
      <c r="F572" s="92" t="s">
        <v>28</v>
      </c>
      <c r="G572" s="93">
        <v>44298</v>
      </c>
      <c r="H572" s="94">
        <v>45870</v>
      </c>
      <c r="I572" s="69">
        <v>9652519.8399999999</v>
      </c>
      <c r="J572" s="70">
        <v>65</v>
      </c>
      <c r="K572" s="71">
        <v>0.57099999999999995</v>
      </c>
      <c r="L572" s="70">
        <v>0</v>
      </c>
      <c r="M572" s="71">
        <v>0.439</v>
      </c>
      <c r="N572" s="72"/>
      <c r="O572" s="73">
        <f>MIN(1,MAX(0,(1/(1+EXP(-(Assumptions!$B$5 + Assumptions!$B$6*$N572))))*Assumptions!$B$3))</f>
        <v>3.9165722796764356E-2</v>
      </c>
      <c r="P572" s="73">
        <f>VLOOKUP($F572,Assumptions!$A$23:$B$27,2,FALSE)*Assumptions!$B$4</f>
        <v>0.35</v>
      </c>
      <c r="Q572" s="74">
        <f t="shared" si="16"/>
        <v>132316.77072029788</v>
      </c>
      <c r="R572" s="75" t="str">
        <f>IF($O572&lt;Assumptions!$B$17,"A",IF($O572&lt;Assumptions!$B$18,"B",IF($O572&lt;Assumptions!$B$19,"C",IF($O572&lt;Assumptions!$B$20,"D","E"))))</f>
        <v>B</v>
      </c>
      <c r="S572" s="75">
        <f t="shared" si="17"/>
        <v>0</v>
      </c>
    </row>
    <row r="573" spans="1:19" ht="17.399999999999999" x14ac:dyDescent="0.3">
      <c r="A573" s="39" t="s">
        <v>239</v>
      </c>
      <c r="B573" s="62" t="s">
        <v>57</v>
      </c>
      <c r="C573" s="91" t="s">
        <v>144</v>
      </c>
      <c r="D573" s="91" t="s">
        <v>26</v>
      </c>
      <c r="E573" s="92" t="s">
        <v>31</v>
      </c>
      <c r="F573" s="92" t="s">
        <v>28</v>
      </c>
      <c r="G573" s="93">
        <v>44298</v>
      </c>
      <c r="H573" s="94">
        <v>45901</v>
      </c>
      <c r="I573" s="69">
        <v>9404906.5399999991</v>
      </c>
      <c r="J573" s="70">
        <v>0</v>
      </c>
      <c r="K573" s="71">
        <v>1.0129999999999999</v>
      </c>
      <c r="L573" s="70">
        <v>0</v>
      </c>
      <c r="M573" s="71">
        <v>0.439</v>
      </c>
      <c r="N573" s="72"/>
      <c r="O573" s="73">
        <f>MIN(1,MAX(0,(1/(1+EXP(-(Assumptions!$B$5 + Assumptions!$B$6*$N573))))*Assumptions!$B$3))</f>
        <v>3.9165722796764356E-2</v>
      </c>
      <c r="P573" s="73">
        <f>VLOOKUP($F573,Assumptions!$A$23:$B$27,2,FALSE)*Assumptions!$B$4</f>
        <v>0.35</v>
      </c>
      <c r="Q573" s="74">
        <f t="shared" si="16"/>
        <v>128922.48686629064</v>
      </c>
      <c r="R573" s="75" t="str">
        <f>IF($O573&lt;Assumptions!$B$17,"A",IF($O573&lt;Assumptions!$B$18,"B",IF($O573&lt;Assumptions!$B$19,"C",IF($O573&lt;Assumptions!$B$20,"D","E"))))</f>
        <v>B</v>
      </c>
      <c r="S573" s="75">
        <f t="shared" si="17"/>
        <v>0</v>
      </c>
    </row>
    <row r="574" spans="1:19" ht="17.399999999999999" x14ac:dyDescent="0.3">
      <c r="A574" s="39" t="s">
        <v>239</v>
      </c>
      <c r="B574" s="62" t="s">
        <v>57</v>
      </c>
      <c r="C574" s="91" t="s">
        <v>144</v>
      </c>
      <c r="D574" s="91" t="s">
        <v>26</v>
      </c>
      <c r="E574" s="92" t="s">
        <v>31</v>
      </c>
      <c r="F574" s="92" t="s">
        <v>28</v>
      </c>
      <c r="G574" s="93">
        <v>44298</v>
      </c>
      <c r="H574" s="94">
        <v>45931</v>
      </c>
      <c r="I574" s="69">
        <v>9199479.1799999997</v>
      </c>
      <c r="J574" s="70">
        <v>15</v>
      </c>
      <c r="K574" s="71">
        <v>0.97</v>
      </c>
      <c r="L574" s="70">
        <v>0</v>
      </c>
      <c r="M574" s="71">
        <v>0.439</v>
      </c>
      <c r="N574" s="72"/>
      <c r="O574" s="73">
        <f>MIN(1,MAX(0,(1/(1+EXP(-(Assumptions!$B$5 + Assumptions!$B$6*$N574))))*Assumptions!$B$3))</f>
        <v>3.9165722796764356E-2</v>
      </c>
      <c r="P574" s="73">
        <f>VLOOKUP($F574,Assumptions!$A$23:$B$27,2,FALSE)*Assumptions!$B$4</f>
        <v>0.35</v>
      </c>
      <c r="Q574" s="74">
        <f t="shared" si="16"/>
        <v>126106.48800346976</v>
      </c>
      <c r="R574" s="75" t="str">
        <f>IF($O574&lt;Assumptions!$B$17,"A",IF($O574&lt;Assumptions!$B$18,"B",IF($O574&lt;Assumptions!$B$19,"C",IF($O574&lt;Assumptions!$B$20,"D","E"))))</f>
        <v>B</v>
      </c>
      <c r="S574" s="75">
        <f t="shared" si="17"/>
        <v>0</v>
      </c>
    </row>
    <row r="575" spans="1:19" ht="17.399999999999999" x14ac:dyDescent="0.3">
      <c r="A575" s="39" t="s">
        <v>239</v>
      </c>
      <c r="B575" s="62" t="s">
        <v>57</v>
      </c>
      <c r="C575" s="91" t="s">
        <v>144</v>
      </c>
      <c r="D575" s="91" t="s">
        <v>26</v>
      </c>
      <c r="E575" s="92" t="s">
        <v>31</v>
      </c>
      <c r="F575" s="92" t="s">
        <v>28</v>
      </c>
      <c r="G575" s="93">
        <v>44298</v>
      </c>
      <c r="H575" s="94">
        <v>45962</v>
      </c>
      <c r="I575" s="69">
        <v>9199479.1799999997</v>
      </c>
      <c r="J575" s="70">
        <v>185</v>
      </c>
      <c r="K575" s="71">
        <v>7.1999999999999995E-2</v>
      </c>
      <c r="L575" s="70">
        <v>1</v>
      </c>
      <c r="M575" s="71">
        <v>0.439</v>
      </c>
      <c r="N575" s="72"/>
      <c r="O575" s="73">
        <f>MIN(1,MAX(0,(1/(1+EXP(-(Assumptions!$B$5 + Assumptions!$B$6*$N575))))*Assumptions!$B$3))</f>
        <v>3.9165722796764356E-2</v>
      </c>
      <c r="P575" s="73">
        <f>VLOOKUP($F575,Assumptions!$A$23:$B$27,2,FALSE)*Assumptions!$B$4</f>
        <v>0.35</v>
      </c>
      <c r="Q575" s="74">
        <f t="shared" si="16"/>
        <v>126106.48800346976</v>
      </c>
      <c r="R575" s="75" t="str">
        <f>IF($O575&lt;Assumptions!$B$17,"A",IF($O575&lt;Assumptions!$B$18,"B",IF($O575&lt;Assumptions!$B$19,"C",IF($O575&lt;Assumptions!$B$20,"D","E"))))</f>
        <v>B</v>
      </c>
      <c r="S575" s="75">
        <f t="shared" si="17"/>
        <v>1</v>
      </c>
    </row>
    <row r="576" spans="1:19" ht="17.399999999999999" x14ac:dyDescent="0.3">
      <c r="A576" s="39" t="s">
        <v>239</v>
      </c>
      <c r="B576" s="62" t="s">
        <v>57</v>
      </c>
      <c r="C576" s="91" t="s">
        <v>144</v>
      </c>
      <c r="D576" s="91" t="s">
        <v>26</v>
      </c>
      <c r="E576" s="92" t="s">
        <v>31</v>
      </c>
      <c r="F576" s="92" t="s">
        <v>28</v>
      </c>
      <c r="G576" s="93">
        <v>44298</v>
      </c>
      <c r="H576" s="94">
        <v>45992</v>
      </c>
      <c r="I576" s="69">
        <v>9199479.1799999997</v>
      </c>
      <c r="J576" s="70">
        <v>999</v>
      </c>
      <c r="K576" s="71">
        <v>6.8000000000000005E-2</v>
      </c>
      <c r="L576" s="70">
        <v>1</v>
      </c>
      <c r="M576" s="71">
        <v>0.439</v>
      </c>
      <c r="N576" s="72"/>
      <c r="O576" s="73">
        <f>MIN(1,MAX(0,(1/(1+EXP(-(Assumptions!$B$5 + Assumptions!$B$6*$N576))))*Assumptions!$B$3))</f>
        <v>3.9165722796764356E-2</v>
      </c>
      <c r="P576" s="73">
        <f>VLOOKUP($F576,Assumptions!$A$23:$B$27,2,FALSE)*Assumptions!$B$4</f>
        <v>0.35</v>
      </c>
      <c r="Q576" s="74">
        <f t="shared" si="16"/>
        <v>126106.48800346976</v>
      </c>
      <c r="R576" s="75" t="str">
        <f>IF($O576&lt;Assumptions!$B$17,"A",IF($O576&lt;Assumptions!$B$18,"B",IF($O576&lt;Assumptions!$B$19,"C",IF($O576&lt;Assumptions!$B$20,"D","E"))))</f>
        <v>B</v>
      </c>
      <c r="S576" s="75">
        <f t="shared" si="17"/>
        <v>1</v>
      </c>
    </row>
    <row r="577" spans="1:19" ht="17.399999999999999" x14ac:dyDescent="0.3">
      <c r="A577" s="39" t="s">
        <v>241</v>
      </c>
      <c r="B577" s="62" t="s">
        <v>89</v>
      </c>
      <c r="C577" s="91" t="s">
        <v>135</v>
      </c>
      <c r="D577" s="91" t="s">
        <v>34</v>
      </c>
      <c r="E577" s="92" t="s">
        <v>46</v>
      </c>
      <c r="F577" s="92" t="s">
        <v>28</v>
      </c>
      <c r="G577" s="93">
        <v>43686</v>
      </c>
      <c r="H577" s="94">
        <v>45658</v>
      </c>
      <c r="I577" s="69">
        <v>1869801.43</v>
      </c>
      <c r="J577" s="70">
        <v>0</v>
      </c>
      <c r="K577" s="71">
        <v>1.0249999999999999</v>
      </c>
      <c r="L577" s="70">
        <v>0</v>
      </c>
      <c r="M577" s="71">
        <v>0.46800000000000003</v>
      </c>
      <c r="N577" s="72"/>
      <c r="O577" s="73">
        <f>MIN(1,MAX(0,(1/(1+EXP(-(Assumptions!$B$5 + Assumptions!$B$6*$N577))))*Assumptions!$B$3))</f>
        <v>3.9165722796764356E-2</v>
      </c>
      <c r="P577" s="73">
        <f>VLOOKUP($F577,Assumptions!$A$23:$B$27,2,FALSE)*Assumptions!$B$4</f>
        <v>0.35</v>
      </c>
      <c r="Q577" s="74">
        <f t="shared" ref="Q577:Q640" si="18">$I577*$O577*$P577</f>
        <v>25631.243572330757</v>
      </c>
      <c r="R577" s="75" t="str">
        <f>IF($O577&lt;Assumptions!$B$17,"A",IF($O577&lt;Assumptions!$B$18,"B",IF($O577&lt;Assumptions!$B$19,"C",IF($O577&lt;Assumptions!$B$20,"D","E"))))</f>
        <v>B</v>
      </c>
      <c r="S577" s="75">
        <f t="shared" ref="S577:S640" si="19">--($J577&gt;=180)</f>
        <v>0</v>
      </c>
    </row>
    <row r="578" spans="1:19" ht="17.399999999999999" x14ac:dyDescent="0.3">
      <c r="A578" s="39" t="s">
        <v>241</v>
      </c>
      <c r="B578" s="62" t="s">
        <v>89</v>
      </c>
      <c r="C578" s="91" t="s">
        <v>135</v>
      </c>
      <c r="D578" s="91" t="s">
        <v>34</v>
      </c>
      <c r="E578" s="92" t="s">
        <v>46</v>
      </c>
      <c r="F578" s="92" t="s">
        <v>28</v>
      </c>
      <c r="G578" s="93">
        <v>43686</v>
      </c>
      <c r="H578" s="94">
        <v>45689</v>
      </c>
      <c r="I578" s="69">
        <v>1820051.12</v>
      </c>
      <c r="J578" s="70">
        <v>0</v>
      </c>
      <c r="K578" s="71">
        <v>1.0469999999999999</v>
      </c>
      <c r="L578" s="70">
        <v>0</v>
      </c>
      <c r="M578" s="71">
        <v>0.46800000000000003</v>
      </c>
      <c r="N578" s="72"/>
      <c r="O578" s="73">
        <f>MIN(1,MAX(0,(1/(1+EXP(-(Assumptions!$B$5 + Assumptions!$B$6*$N578))))*Assumptions!$B$3))</f>
        <v>3.9165722796764356E-2</v>
      </c>
      <c r="P578" s="73">
        <f>VLOOKUP($F578,Assumptions!$A$23:$B$27,2,FALSE)*Assumptions!$B$4</f>
        <v>0.35</v>
      </c>
      <c r="Q578" s="74">
        <f t="shared" si="18"/>
        <v>24949.266174651173</v>
      </c>
      <c r="R578" s="75" t="str">
        <f>IF($O578&lt;Assumptions!$B$17,"A",IF($O578&lt;Assumptions!$B$18,"B",IF($O578&lt;Assumptions!$B$19,"C",IF($O578&lt;Assumptions!$B$20,"D","E"))))</f>
        <v>B</v>
      </c>
      <c r="S578" s="75">
        <f t="shared" si="19"/>
        <v>0</v>
      </c>
    </row>
    <row r="579" spans="1:19" ht="17.399999999999999" x14ac:dyDescent="0.3">
      <c r="A579" s="39" t="s">
        <v>241</v>
      </c>
      <c r="B579" s="62" t="s">
        <v>89</v>
      </c>
      <c r="C579" s="91" t="s">
        <v>135</v>
      </c>
      <c r="D579" s="91" t="s">
        <v>34</v>
      </c>
      <c r="E579" s="92" t="s">
        <v>46</v>
      </c>
      <c r="F579" s="92" t="s">
        <v>28</v>
      </c>
      <c r="G579" s="93">
        <v>43686</v>
      </c>
      <c r="H579" s="94">
        <v>45717</v>
      </c>
      <c r="I579" s="69">
        <v>1767746.59</v>
      </c>
      <c r="J579" s="70">
        <v>65</v>
      </c>
      <c r="K579" s="71">
        <v>0.47299999999999998</v>
      </c>
      <c r="L579" s="70">
        <v>0</v>
      </c>
      <c r="M579" s="71">
        <v>0.46800000000000003</v>
      </c>
      <c r="N579" s="72"/>
      <c r="O579" s="73">
        <f>MIN(1,MAX(0,(1/(1+EXP(-(Assumptions!$B$5 + Assumptions!$B$6*$N579))))*Assumptions!$B$3))</f>
        <v>3.9165722796764356E-2</v>
      </c>
      <c r="P579" s="73">
        <f>VLOOKUP($F579,Assumptions!$A$23:$B$27,2,FALSE)*Assumptions!$B$4</f>
        <v>0.35</v>
      </c>
      <c r="Q579" s="74">
        <f t="shared" si="18"/>
        <v>24232.275521602907</v>
      </c>
      <c r="R579" s="75" t="str">
        <f>IF($O579&lt;Assumptions!$B$17,"A",IF($O579&lt;Assumptions!$B$18,"B",IF($O579&lt;Assumptions!$B$19,"C",IF($O579&lt;Assumptions!$B$20,"D","E"))))</f>
        <v>B</v>
      </c>
      <c r="S579" s="75">
        <f t="shared" si="19"/>
        <v>0</v>
      </c>
    </row>
    <row r="580" spans="1:19" ht="17.399999999999999" x14ac:dyDescent="0.3">
      <c r="A580" s="39" t="s">
        <v>241</v>
      </c>
      <c r="B580" s="62" t="s">
        <v>89</v>
      </c>
      <c r="C580" s="91" t="s">
        <v>135</v>
      </c>
      <c r="D580" s="91" t="s">
        <v>34</v>
      </c>
      <c r="E580" s="92" t="s">
        <v>46</v>
      </c>
      <c r="F580" s="92" t="s">
        <v>28</v>
      </c>
      <c r="G580" s="93">
        <v>43686</v>
      </c>
      <c r="H580" s="94">
        <v>45748</v>
      </c>
      <c r="I580" s="69">
        <v>1716235.12</v>
      </c>
      <c r="J580" s="70">
        <v>0</v>
      </c>
      <c r="K580" s="71">
        <v>1.093</v>
      </c>
      <c r="L580" s="70">
        <v>0</v>
      </c>
      <c r="M580" s="71">
        <v>0.46800000000000003</v>
      </c>
      <c r="N580" s="72"/>
      <c r="O580" s="73">
        <f>MIN(1,MAX(0,(1/(1+EXP(-(Assumptions!$B$5 + Assumptions!$B$6*$N580))))*Assumptions!$B$3))</f>
        <v>3.9165722796764356E-2</v>
      </c>
      <c r="P580" s="73">
        <f>VLOOKUP($F580,Assumptions!$A$23:$B$27,2,FALSE)*Assumptions!$B$4</f>
        <v>0.35</v>
      </c>
      <c r="Q580" s="74">
        <f t="shared" si="18"/>
        <v>23526.156137397062</v>
      </c>
      <c r="R580" s="75" t="str">
        <f>IF($O580&lt;Assumptions!$B$17,"A",IF($O580&lt;Assumptions!$B$18,"B",IF($O580&lt;Assumptions!$B$19,"C",IF($O580&lt;Assumptions!$B$20,"D","E"))))</f>
        <v>B</v>
      </c>
      <c r="S580" s="75">
        <f t="shared" si="19"/>
        <v>0</v>
      </c>
    </row>
    <row r="581" spans="1:19" ht="17.399999999999999" x14ac:dyDescent="0.3">
      <c r="A581" s="39" t="s">
        <v>241</v>
      </c>
      <c r="B581" s="62" t="s">
        <v>89</v>
      </c>
      <c r="C581" s="91" t="s">
        <v>135</v>
      </c>
      <c r="D581" s="91" t="s">
        <v>34</v>
      </c>
      <c r="E581" s="92" t="s">
        <v>46</v>
      </c>
      <c r="F581" s="92" t="s">
        <v>28</v>
      </c>
      <c r="G581" s="93">
        <v>43686</v>
      </c>
      <c r="H581" s="94">
        <v>45778</v>
      </c>
      <c r="I581" s="69">
        <v>1664576.87</v>
      </c>
      <c r="J581" s="70">
        <v>0</v>
      </c>
      <c r="K581" s="71">
        <v>1.113</v>
      </c>
      <c r="L581" s="70">
        <v>0</v>
      </c>
      <c r="M581" s="71">
        <v>0.46800000000000003</v>
      </c>
      <c r="N581" s="72"/>
      <c r="O581" s="73">
        <f>MIN(1,MAX(0,(1/(1+EXP(-(Assumptions!$B$5 + Assumptions!$B$6*$N581))))*Assumptions!$B$3))</f>
        <v>3.9165722796764356E-2</v>
      </c>
      <c r="P581" s="73">
        <f>VLOOKUP($F581,Assumptions!$A$23:$B$27,2,FALSE)*Assumptions!$B$4</f>
        <v>0.35</v>
      </c>
      <c r="Q581" s="74">
        <f t="shared" si="18"/>
        <v>22818.02469251398</v>
      </c>
      <c r="R581" s="75" t="str">
        <f>IF($O581&lt;Assumptions!$B$17,"A",IF($O581&lt;Assumptions!$B$18,"B",IF($O581&lt;Assumptions!$B$19,"C",IF($O581&lt;Assumptions!$B$20,"D","E"))))</f>
        <v>B</v>
      </c>
      <c r="S581" s="75">
        <f t="shared" si="19"/>
        <v>0</v>
      </c>
    </row>
    <row r="582" spans="1:19" ht="17.399999999999999" x14ac:dyDescent="0.3">
      <c r="A582" s="39" t="s">
        <v>241</v>
      </c>
      <c r="B582" s="62" t="s">
        <v>89</v>
      </c>
      <c r="C582" s="91" t="s">
        <v>135</v>
      </c>
      <c r="D582" s="91" t="s">
        <v>34</v>
      </c>
      <c r="E582" s="92" t="s">
        <v>46</v>
      </c>
      <c r="F582" s="92" t="s">
        <v>28</v>
      </c>
      <c r="G582" s="93">
        <v>43686</v>
      </c>
      <c r="H582" s="94">
        <v>45809</v>
      </c>
      <c r="I582" s="69">
        <v>1664576.87</v>
      </c>
      <c r="J582" s="70">
        <v>185</v>
      </c>
      <c r="K582" s="71">
        <v>0.17599999999999999</v>
      </c>
      <c r="L582" s="70">
        <v>0</v>
      </c>
      <c r="M582" s="71">
        <v>0.46800000000000003</v>
      </c>
      <c r="N582" s="72"/>
      <c r="O582" s="73">
        <f>MIN(1,MAX(0,(1/(1+EXP(-(Assumptions!$B$5 + Assumptions!$B$6*$N582))))*Assumptions!$B$3))</f>
        <v>3.9165722796764356E-2</v>
      </c>
      <c r="P582" s="73">
        <f>VLOOKUP($F582,Assumptions!$A$23:$B$27,2,FALSE)*Assumptions!$B$4</f>
        <v>0.35</v>
      </c>
      <c r="Q582" s="74">
        <f t="shared" si="18"/>
        <v>22818.02469251398</v>
      </c>
      <c r="R582" s="75" t="str">
        <f>IF($O582&lt;Assumptions!$B$17,"A",IF($O582&lt;Assumptions!$B$18,"B",IF($O582&lt;Assumptions!$B$19,"C",IF($O582&lt;Assumptions!$B$20,"D","E"))))</f>
        <v>B</v>
      </c>
      <c r="S582" s="75">
        <f t="shared" si="19"/>
        <v>1</v>
      </c>
    </row>
    <row r="583" spans="1:19" ht="17.399999999999999" x14ac:dyDescent="0.3">
      <c r="A583" s="39" t="s">
        <v>241</v>
      </c>
      <c r="B583" s="62" t="s">
        <v>89</v>
      </c>
      <c r="C583" s="91" t="s">
        <v>135</v>
      </c>
      <c r="D583" s="91" t="s">
        <v>34</v>
      </c>
      <c r="E583" s="92" t="s">
        <v>46</v>
      </c>
      <c r="F583" s="92" t="s">
        <v>28</v>
      </c>
      <c r="G583" s="93">
        <v>43686</v>
      </c>
      <c r="H583" s="94">
        <v>45839</v>
      </c>
      <c r="I583" s="69">
        <v>1664576.87</v>
      </c>
      <c r="J583" s="70">
        <v>999</v>
      </c>
      <c r="K583" s="71">
        <v>0.16400000000000001</v>
      </c>
      <c r="L583" s="70">
        <v>0</v>
      </c>
      <c r="M583" s="71">
        <v>0.46800000000000003</v>
      </c>
      <c r="N583" s="72"/>
      <c r="O583" s="73">
        <f>MIN(1,MAX(0,(1/(1+EXP(-(Assumptions!$B$5 + Assumptions!$B$6*$N583))))*Assumptions!$B$3))</f>
        <v>3.9165722796764356E-2</v>
      </c>
      <c r="P583" s="73">
        <f>VLOOKUP($F583,Assumptions!$A$23:$B$27,2,FALSE)*Assumptions!$B$4</f>
        <v>0.35</v>
      </c>
      <c r="Q583" s="74">
        <f t="shared" si="18"/>
        <v>22818.02469251398</v>
      </c>
      <c r="R583" s="75" t="str">
        <f>IF($O583&lt;Assumptions!$B$17,"A",IF($O583&lt;Assumptions!$B$18,"B",IF($O583&lt;Assumptions!$B$19,"C",IF($O583&lt;Assumptions!$B$20,"D","E"))))</f>
        <v>B</v>
      </c>
      <c r="S583" s="75">
        <f t="shared" si="19"/>
        <v>1</v>
      </c>
    </row>
    <row r="584" spans="1:19" ht="17.399999999999999" x14ac:dyDescent="0.3">
      <c r="A584" s="39" t="s">
        <v>241</v>
      </c>
      <c r="B584" s="62" t="s">
        <v>89</v>
      </c>
      <c r="C584" s="91" t="s">
        <v>135</v>
      </c>
      <c r="D584" s="91" t="s">
        <v>34</v>
      </c>
      <c r="E584" s="92" t="s">
        <v>46</v>
      </c>
      <c r="F584" s="92" t="s">
        <v>28</v>
      </c>
      <c r="G584" s="93">
        <v>43686</v>
      </c>
      <c r="H584" s="94">
        <v>45870</v>
      </c>
      <c r="I584" s="69">
        <v>1664576.87</v>
      </c>
      <c r="J584" s="70">
        <v>999</v>
      </c>
      <c r="K584" s="71">
        <v>0.17399999999999999</v>
      </c>
      <c r="L584" s="70">
        <v>0</v>
      </c>
      <c r="M584" s="71">
        <v>0.46800000000000003</v>
      </c>
      <c r="N584" s="72"/>
      <c r="O584" s="73">
        <f>MIN(1,MAX(0,(1/(1+EXP(-(Assumptions!$B$5 + Assumptions!$B$6*$N584))))*Assumptions!$B$3))</f>
        <v>3.9165722796764356E-2</v>
      </c>
      <c r="P584" s="73">
        <f>VLOOKUP($F584,Assumptions!$A$23:$B$27,2,FALSE)*Assumptions!$B$4</f>
        <v>0.35</v>
      </c>
      <c r="Q584" s="74">
        <f t="shared" si="18"/>
        <v>22818.02469251398</v>
      </c>
      <c r="R584" s="75" t="str">
        <f>IF($O584&lt;Assumptions!$B$17,"A",IF($O584&lt;Assumptions!$B$18,"B",IF($O584&lt;Assumptions!$B$19,"C",IF($O584&lt;Assumptions!$B$20,"D","E"))))</f>
        <v>B</v>
      </c>
      <c r="S584" s="75">
        <f t="shared" si="19"/>
        <v>1</v>
      </c>
    </row>
    <row r="585" spans="1:19" ht="17.399999999999999" x14ac:dyDescent="0.3">
      <c r="A585" s="39" t="s">
        <v>241</v>
      </c>
      <c r="B585" s="62" t="s">
        <v>89</v>
      </c>
      <c r="C585" s="91" t="s">
        <v>135</v>
      </c>
      <c r="D585" s="91" t="s">
        <v>34</v>
      </c>
      <c r="E585" s="92" t="s">
        <v>46</v>
      </c>
      <c r="F585" s="92" t="s">
        <v>28</v>
      </c>
      <c r="G585" s="93">
        <v>43686</v>
      </c>
      <c r="H585" s="94">
        <v>45901</v>
      </c>
      <c r="I585" s="69">
        <v>1664576.87</v>
      </c>
      <c r="J585" s="70">
        <v>999</v>
      </c>
      <c r="K585" s="71">
        <v>7.9000000000000001E-2</v>
      </c>
      <c r="L585" s="70">
        <v>0</v>
      </c>
      <c r="M585" s="71">
        <v>0.46800000000000003</v>
      </c>
      <c r="N585" s="72"/>
      <c r="O585" s="73">
        <f>MIN(1,MAX(0,(1/(1+EXP(-(Assumptions!$B$5 + Assumptions!$B$6*$N585))))*Assumptions!$B$3))</f>
        <v>3.9165722796764356E-2</v>
      </c>
      <c r="P585" s="73">
        <f>VLOOKUP($F585,Assumptions!$A$23:$B$27,2,FALSE)*Assumptions!$B$4</f>
        <v>0.35</v>
      </c>
      <c r="Q585" s="74">
        <f t="shared" si="18"/>
        <v>22818.02469251398</v>
      </c>
      <c r="R585" s="75" t="str">
        <f>IF($O585&lt;Assumptions!$B$17,"A",IF($O585&lt;Assumptions!$B$18,"B",IF($O585&lt;Assumptions!$B$19,"C",IF($O585&lt;Assumptions!$B$20,"D","E"))))</f>
        <v>B</v>
      </c>
      <c r="S585" s="75">
        <f t="shared" si="19"/>
        <v>1</v>
      </c>
    </row>
    <row r="586" spans="1:19" ht="17.399999999999999" x14ac:dyDescent="0.3">
      <c r="A586" s="39" t="s">
        <v>241</v>
      </c>
      <c r="B586" s="62" t="s">
        <v>89</v>
      </c>
      <c r="C586" s="91" t="s">
        <v>135</v>
      </c>
      <c r="D586" s="91" t="s">
        <v>34</v>
      </c>
      <c r="E586" s="92" t="s">
        <v>46</v>
      </c>
      <c r="F586" s="92" t="s">
        <v>28</v>
      </c>
      <c r="G586" s="93">
        <v>43686</v>
      </c>
      <c r="H586" s="94">
        <v>45931</v>
      </c>
      <c r="I586" s="69">
        <v>1664576.87</v>
      </c>
      <c r="J586" s="70">
        <v>999</v>
      </c>
      <c r="K586" s="71">
        <v>0.19400000000000001</v>
      </c>
      <c r="L586" s="70">
        <v>0</v>
      </c>
      <c r="M586" s="71">
        <v>0.46800000000000003</v>
      </c>
      <c r="N586" s="72"/>
      <c r="O586" s="73">
        <f>MIN(1,MAX(0,(1/(1+EXP(-(Assumptions!$B$5 + Assumptions!$B$6*$N586))))*Assumptions!$B$3))</f>
        <v>3.9165722796764356E-2</v>
      </c>
      <c r="P586" s="73">
        <f>VLOOKUP($F586,Assumptions!$A$23:$B$27,2,FALSE)*Assumptions!$B$4</f>
        <v>0.35</v>
      </c>
      <c r="Q586" s="74">
        <f t="shared" si="18"/>
        <v>22818.02469251398</v>
      </c>
      <c r="R586" s="75" t="str">
        <f>IF($O586&lt;Assumptions!$B$17,"A",IF($O586&lt;Assumptions!$B$18,"B",IF($O586&lt;Assumptions!$B$19,"C",IF($O586&lt;Assumptions!$B$20,"D","E"))))</f>
        <v>B</v>
      </c>
      <c r="S586" s="75">
        <f t="shared" si="19"/>
        <v>1</v>
      </c>
    </row>
    <row r="587" spans="1:19" ht="17.399999999999999" x14ac:dyDescent="0.3">
      <c r="A587" s="39" t="s">
        <v>241</v>
      </c>
      <c r="B587" s="62" t="s">
        <v>89</v>
      </c>
      <c r="C587" s="91" t="s">
        <v>135</v>
      </c>
      <c r="D587" s="91" t="s">
        <v>34</v>
      </c>
      <c r="E587" s="92" t="s">
        <v>46</v>
      </c>
      <c r="F587" s="92" t="s">
        <v>28</v>
      </c>
      <c r="G587" s="93">
        <v>43686</v>
      </c>
      <c r="H587" s="94">
        <v>45962</v>
      </c>
      <c r="I587" s="69">
        <v>1664576.87</v>
      </c>
      <c r="J587" s="70">
        <v>999</v>
      </c>
      <c r="K587" s="71">
        <v>0.10299999999999999</v>
      </c>
      <c r="L587" s="70">
        <v>0</v>
      </c>
      <c r="M587" s="71">
        <v>0.46800000000000003</v>
      </c>
      <c r="N587" s="72"/>
      <c r="O587" s="73">
        <f>MIN(1,MAX(0,(1/(1+EXP(-(Assumptions!$B$5 + Assumptions!$B$6*$N587))))*Assumptions!$B$3))</f>
        <v>3.9165722796764356E-2</v>
      </c>
      <c r="P587" s="73">
        <f>VLOOKUP($F587,Assumptions!$A$23:$B$27,2,FALSE)*Assumptions!$B$4</f>
        <v>0.35</v>
      </c>
      <c r="Q587" s="74">
        <f t="shared" si="18"/>
        <v>22818.02469251398</v>
      </c>
      <c r="R587" s="75" t="str">
        <f>IF($O587&lt;Assumptions!$B$17,"A",IF($O587&lt;Assumptions!$B$18,"B",IF($O587&lt;Assumptions!$B$19,"C",IF($O587&lt;Assumptions!$B$20,"D","E"))))</f>
        <v>B</v>
      </c>
      <c r="S587" s="75">
        <f t="shared" si="19"/>
        <v>1</v>
      </c>
    </row>
    <row r="588" spans="1:19" ht="17.399999999999999" x14ac:dyDescent="0.3">
      <c r="A588" s="39" t="s">
        <v>241</v>
      </c>
      <c r="B588" s="62" t="s">
        <v>89</v>
      </c>
      <c r="C588" s="91" t="s">
        <v>135</v>
      </c>
      <c r="D588" s="91" t="s">
        <v>34</v>
      </c>
      <c r="E588" s="92" t="s">
        <v>46</v>
      </c>
      <c r="F588" s="92" t="s">
        <v>28</v>
      </c>
      <c r="G588" s="93">
        <v>43686</v>
      </c>
      <c r="H588" s="94">
        <v>45992</v>
      </c>
      <c r="I588" s="69">
        <v>1664576.87</v>
      </c>
      <c r="J588" s="70">
        <v>999</v>
      </c>
      <c r="K588" s="71">
        <v>3.0000000000000001E-3</v>
      </c>
      <c r="L588" s="70">
        <v>0</v>
      </c>
      <c r="M588" s="71">
        <v>0.46800000000000003</v>
      </c>
      <c r="N588" s="72"/>
      <c r="O588" s="73">
        <f>MIN(1,MAX(0,(1/(1+EXP(-(Assumptions!$B$5 + Assumptions!$B$6*$N588))))*Assumptions!$B$3))</f>
        <v>3.9165722796764356E-2</v>
      </c>
      <c r="P588" s="73">
        <f>VLOOKUP($F588,Assumptions!$A$23:$B$27,2,FALSE)*Assumptions!$B$4</f>
        <v>0.35</v>
      </c>
      <c r="Q588" s="74">
        <f t="shared" si="18"/>
        <v>22818.02469251398</v>
      </c>
      <c r="R588" s="75" t="str">
        <f>IF($O588&lt;Assumptions!$B$17,"A",IF($O588&lt;Assumptions!$B$18,"B",IF($O588&lt;Assumptions!$B$19,"C",IF($O588&lt;Assumptions!$B$20,"D","E"))))</f>
        <v>B</v>
      </c>
      <c r="S588" s="75">
        <f t="shared" si="19"/>
        <v>1</v>
      </c>
    </row>
    <row r="589" spans="1:19" ht="17.399999999999999" x14ac:dyDescent="0.3">
      <c r="A589" s="39" t="s">
        <v>243</v>
      </c>
      <c r="B589" s="62" t="s">
        <v>57</v>
      </c>
      <c r="C589" s="91" t="s">
        <v>135</v>
      </c>
      <c r="D589" s="91" t="s">
        <v>45</v>
      </c>
      <c r="E589" s="92" t="s">
        <v>46</v>
      </c>
      <c r="F589" s="92" t="s">
        <v>36</v>
      </c>
      <c r="G589" s="93">
        <v>44201</v>
      </c>
      <c r="H589" s="94">
        <v>45658</v>
      </c>
      <c r="I589" s="69">
        <v>3496043.56</v>
      </c>
      <c r="J589" s="70">
        <v>0</v>
      </c>
      <c r="K589" s="71">
        <v>0.98</v>
      </c>
      <c r="L589" s="70">
        <v>0</v>
      </c>
      <c r="M589" s="71">
        <v>0.77900000000000003</v>
      </c>
      <c r="N589" s="72"/>
      <c r="O589" s="73">
        <f>MIN(1,MAX(0,(1/(1+EXP(-(Assumptions!$B$5 + Assumptions!$B$6*$N589))))*Assumptions!$B$3))</f>
        <v>3.9165722796764356E-2</v>
      </c>
      <c r="P589" s="73">
        <f>VLOOKUP($F589,Assumptions!$A$23:$B$27,2,FALSE)*Assumptions!$B$4</f>
        <v>0.55000000000000004</v>
      </c>
      <c r="Q589" s="74">
        <f t="shared" si="18"/>
        <v>75308.790126005275</v>
      </c>
      <c r="R589" s="75" t="str">
        <f>IF($O589&lt;Assumptions!$B$17,"A",IF($O589&lt;Assumptions!$B$18,"B",IF($O589&lt;Assumptions!$B$19,"C",IF($O589&lt;Assumptions!$B$20,"D","E"))))</f>
        <v>B</v>
      </c>
      <c r="S589" s="75">
        <f t="shared" si="19"/>
        <v>0</v>
      </c>
    </row>
    <row r="590" spans="1:19" ht="17.399999999999999" x14ac:dyDescent="0.3">
      <c r="A590" s="39" t="s">
        <v>243</v>
      </c>
      <c r="B590" s="62" t="s">
        <v>57</v>
      </c>
      <c r="C590" s="91" t="s">
        <v>135</v>
      </c>
      <c r="D590" s="91" t="s">
        <v>45</v>
      </c>
      <c r="E590" s="92" t="s">
        <v>46</v>
      </c>
      <c r="F590" s="92" t="s">
        <v>36</v>
      </c>
      <c r="G590" s="93">
        <v>44201</v>
      </c>
      <c r="H590" s="94">
        <v>45689</v>
      </c>
      <c r="I590" s="69">
        <v>3384254.34</v>
      </c>
      <c r="J590" s="70">
        <v>95</v>
      </c>
      <c r="K590" s="71">
        <v>0.28699999999999998</v>
      </c>
      <c r="L590" s="70">
        <v>0</v>
      </c>
      <c r="M590" s="71">
        <v>0.77900000000000003</v>
      </c>
      <c r="N590" s="72"/>
      <c r="O590" s="73">
        <f>MIN(1,MAX(0,(1/(1+EXP(-(Assumptions!$B$5 + Assumptions!$B$6*$N590))))*Assumptions!$B$3))</f>
        <v>3.9165722796764356E-2</v>
      </c>
      <c r="P590" s="73">
        <f>VLOOKUP($F590,Assumptions!$A$23:$B$27,2,FALSE)*Assumptions!$B$4</f>
        <v>0.55000000000000004</v>
      </c>
      <c r="Q590" s="74">
        <f t="shared" si="18"/>
        <v>72900.722044802693</v>
      </c>
      <c r="R590" s="75" t="str">
        <f>IF($O590&lt;Assumptions!$B$17,"A",IF($O590&lt;Assumptions!$B$18,"B",IF($O590&lt;Assumptions!$B$19,"C",IF($O590&lt;Assumptions!$B$20,"D","E"))))</f>
        <v>B</v>
      </c>
      <c r="S590" s="75">
        <f t="shared" si="19"/>
        <v>0</v>
      </c>
    </row>
    <row r="591" spans="1:19" ht="17.399999999999999" x14ac:dyDescent="0.3">
      <c r="A591" s="39" t="s">
        <v>243</v>
      </c>
      <c r="B591" s="62" t="s">
        <v>57</v>
      </c>
      <c r="C591" s="91" t="s">
        <v>135</v>
      </c>
      <c r="D591" s="91" t="s">
        <v>45</v>
      </c>
      <c r="E591" s="92" t="s">
        <v>46</v>
      </c>
      <c r="F591" s="92" t="s">
        <v>36</v>
      </c>
      <c r="G591" s="93">
        <v>44201</v>
      </c>
      <c r="H591" s="94">
        <v>45717</v>
      </c>
      <c r="I591" s="69">
        <v>3279724.86</v>
      </c>
      <c r="J591" s="70">
        <v>95</v>
      </c>
      <c r="K591" s="71">
        <v>0.36799999999999999</v>
      </c>
      <c r="L591" s="70">
        <v>0</v>
      </c>
      <c r="M591" s="71">
        <v>0.77900000000000003</v>
      </c>
      <c r="N591" s="72"/>
      <c r="O591" s="73">
        <f>MIN(1,MAX(0,(1/(1+EXP(-(Assumptions!$B$5 + Assumptions!$B$6*$N591))))*Assumptions!$B$3))</f>
        <v>3.9165722796764356E-2</v>
      </c>
      <c r="P591" s="73">
        <f>VLOOKUP($F591,Assumptions!$A$23:$B$27,2,FALSE)*Assumptions!$B$4</f>
        <v>0.55000000000000004</v>
      </c>
      <c r="Q591" s="74">
        <f t="shared" si="18"/>
        <v>70649.037094029234</v>
      </c>
      <c r="R591" s="75" t="str">
        <f>IF($O591&lt;Assumptions!$B$17,"A",IF($O591&lt;Assumptions!$B$18,"B",IF($O591&lt;Assumptions!$B$19,"C",IF($O591&lt;Assumptions!$B$20,"D","E"))))</f>
        <v>B</v>
      </c>
      <c r="S591" s="75">
        <f t="shared" si="19"/>
        <v>0</v>
      </c>
    </row>
    <row r="592" spans="1:19" ht="17.399999999999999" x14ac:dyDescent="0.3">
      <c r="A592" s="39" t="s">
        <v>243</v>
      </c>
      <c r="B592" s="62" t="s">
        <v>57</v>
      </c>
      <c r="C592" s="91" t="s">
        <v>135</v>
      </c>
      <c r="D592" s="91" t="s">
        <v>45</v>
      </c>
      <c r="E592" s="92" t="s">
        <v>46</v>
      </c>
      <c r="F592" s="92" t="s">
        <v>36</v>
      </c>
      <c r="G592" s="93">
        <v>44201</v>
      </c>
      <c r="H592" s="94">
        <v>45748</v>
      </c>
      <c r="I592" s="69">
        <v>3193653.62</v>
      </c>
      <c r="J592" s="70">
        <v>15</v>
      </c>
      <c r="K592" s="71">
        <v>1.0609999999999999</v>
      </c>
      <c r="L592" s="70">
        <v>0</v>
      </c>
      <c r="M592" s="71">
        <v>0.77900000000000003</v>
      </c>
      <c r="N592" s="72"/>
      <c r="O592" s="73">
        <f>MIN(1,MAX(0,(1/(1+EXP(-(Assumptions!$B$5 + Assumptions!$B$6*$N592))))*Assumptions!$B$3))</f>
        <v>3.9165722796764356E-2</v>
      </c>
      <c r="P592" s="73">
        <f>VLOOKUP($F592,Assumptions!$A$23:$B$27,2,FALSE)*Assumptions!$B$4</f>
        <v>0.55000000000000004</v>
      </c>
      <c r="Q592" s="74">
        <f t="shared" si="18"/>
        <v>68794.963814391667</v>
      </c>
      <c r="R592" s="75" t="str">
        <f>IF($O592&lt;Assumptions!$B$17,"A",IF($O592&lt;Assumptions!$B$18,"B",IF($O592&lt;Assumptions!$B$19,"C",IF($O592&lt;Assumptions!$B$20,"D","E"))))</f>
        <v>B</v>
      </c>
      <c r="S592" s="75">
        <f t="shared" si="19"/>
        <v>0</v>
      </c>
    </row>
    <row r="593" spans="1:19" ht="17.399999999999999" x14ac:dyDescent="0.3">
      <c r="A593" s="39" t="s">
        <v>243</v>
      </c>
      <c r="B593" s="62" t="s">
        <v>57</v>
      </c>
      <c r="C593" s="91" t="s">
        <v>135</v>
      </c>
      <c r="D593" s="91" t="s">
        <v>45</v>
      </c>
      <c r="E593" s="92" t="s">
        <v>46</v>
      </c>
      <c r="F593" s="92" t="s">
        <v>36</v>
      </c>
      <c r="G593" s="93">
        <v>44201</v>
      </c>
      <c r="H593" s="94">
        <v>45778</v>
      </c>
      <c r="I593" s="69">
        <v>3098712.53</v>
      </c>
      <c r="J593" s="70">
        <v>0</v>
      </c>
      <c r="K593" s="71">
        <v>1.1160000000000001</v>
      </c>
      <c r="L593" s="70">
        <v>0</v>
      </c>
      <c r="M593" s="71">
        <v>0.77900000000000003</v>
      </c>
      <c r="N593" s="72"/>
      <c r="O593" s="73">
        <f>MIN(1,MAX(0,(1/(1+EXP(-(Assumptions!$B$5 + Assumptions!$B$6*$N593))))*Assumptions!$B$3))</f>
        <v>3.9165722796764356E-2</v>
      </c>
      <c r="P593" s="73">
        <f>VLOOKUP($F593,Assumptions!$A$23:$B$27,2,FALSE)*Assumptions!$B$4</f>
        <v>0.55000000000000004</v>
      </c>
      <c r="Q593" s="74">
        <f t="shared" si="18"/>
        <v>66749.823787262198</v>
      </c>
      <c r="R593" s="75" t="str">
        <f>IF($O593&lt;Assumptions!$B$17,"A",IF($O593&lt;Assumptions!$B$18,"B",IF($O593&lt;Assumptions!$B$19,"C",IF($O593&lt;Assumptions!$B$20,"D","E"))))</f>
        <v>B</v>
      </c>
      <c r="S593" s="75">
        <f t="shared" si="19"/>
        <v>0</v>
      </c>
    </row>
    <row r="594" spans="1:19" ht="17.399999999999999" x14ac:dyDescent="0.3">
      <c r="A594" s="39" t="s">
        <v>243</v>
      </c>
      <c r="B594" s="62" t="s">
        <v>57</v>
      </c>
      <c r="C594" s="91" t="s">
        <v>135</v>
      </c>
      <c r="D594" s="91" t="s">
        <v>45</v>
      </c>
      <c r="E594" s="92" t="s">
        <v>46</v>
      </c>
      <c r="F594" s="92" t="s">
        <v>36</v>
      </c>
      <c r="G594" s="93">
        <v>44201</v>
      </c>
      <c r="H594" s="94">
        <v>45809</v>
      </c>
      <c r="I594" s="69">
        <v>3005093.82</v>
      </c>
      <c r="J594" s="70">
        <v>15</v>
      </c>
      <c r="K594" s="71">
        <v>1.1399999999999999</v>
      </c>
      <c r="L594" s="70">
        <v>0</v>
      </c>
      <c r="M594" s="71">
        <v>0.77900000000000003</v>
      </c>
      <c r="N594" s="72"/>
      <c r="O594" s="73">
        <f>MIN(1,MAX(0,(1/(1+EXP(-(Assumptions!$B$5 + Assumptions!$B$6*$N594))))*Assumptions!$B$3))</f>
        <v>3.9165722796764356E-2</v>
      </c>
      <c r="P594" s="73">
        <f>VLOOKUP($F594,Assumptions!$A$23:$B$27,2,FALSE)*Assumptions!$B$4</f>
        <v>0.55000000000000004</v>
      </c>
      <c r="Q594" s="74">
        <f t="shared" si="18"/>
        <v>64733.169342814326</v>
      </c>
      <c r="R594" s="75" t="str">
        <f>IF($O594&lt;Assumptions!$B$17,"A",IF($O594&lt;Assumptions!$B$18,"B",IF($O594&lt;Assumptions!$B$19,"C",IF($O594&lt;Assumptions!$B$20,"D","E"))))</f>
        <v>B</v>
      </c>
      <c r="S594" s="75">
        <f t="shared" si="19"/>
        <v>0</v>
      </c>
    </row>
    <row r="595" spans="1:19" ht="17.399999999999999" x14ac:dyDescent="0.3">
      <c r="A595" s="39" t="s">
        <v>243</v>
      </c>
      <c r="B595" s="62" t="s">
        <v>57</v>
      </c>
      <c r="C595" s="91" t="s">
        <v>135</v>
      </c>
      <c r="D595" s="91" t="s">
        <v>45</v>
      </c>
      <c r="E595" s="92" t="s">
        <v>46</v>
      </c>
      <c r="F595" s="92" t="s">
        <v>36</v>
      </c>
      <c r="G595" s="93">
        <v>44201</v>
      </c>
      <c r="H595" s="94">
        <v>45839</v>
      </c>
      <c r="I595" s="69">
        <v>2915056.3</v>
      </c>
      <c r="J595" s="70">
        <v>35</v>
      </c>
      <c r="K595" s="71">
        <v>0.41</v>
      </c>
      <c r="L595" s="70">
        <v>0</v>
      </c>
      <c r="M595" s="71">
        <v>0.77900000000000003</v>
      </c>
      <c r="N595" s="72"/>
      <c r="O595" s="73">
        <f>MIN(1,MAX(0,(1/(1+EXP(-(Assumptions!$B$5 + Assumptions!$B$6*$N595))))*Assumptions!$B$3))</f>
        <v>3.9165722796764356E-2</v>
      </c>
      <c r="P595" s="73">
        <f>VLOOKUP($F595,Assumptions!$A$23:$B$27,2,FALSE)*Assumptions!$B$4</f>
        <v>0.55000000000000004</v>
      </c>
      <c r="Q595" s="74">
        <f t="shared" si="18"/>
        <v>62793.657840518856</v>
      </c>
      <c r="R595" s="75" t="str">
        <f>IF($O595&lt;Assumptions!$B$17,"A",IF($O595&lt;Assumptions!$B$18,"B",IF($O595&lt;Assumptions!$B$19,"C",IF($O595&lt;Assumptions!$B$20,"D","E"))))</f>
        <v>B</v>
      </c>
      <c r="S595" s="75">
        <f t="shared" si="19"/>
        <v>0</v>
      </c>
    </row>
    <row r="596" spans="1:19" ht="17.399999999999999" x14ac:dyDescent="0.3">
      <c r="A596" s="39" t="s">
        <v>243</v>
      </c>
      <c r="B596" s="62" t="s">
        <v>57</v>
      </c>
      <c r="C596" s="91" t="s">
        <v>135</v>
      </c>
      <c r="D596" s="91" t="s">
        <v>45</v>
      </c>
      <c r="E596" s="92" t="s">
        <v>46</v>
      </c>
      <c r="F596" s="92" t="s">
        <v>36</v>
      </c>
      <c r="G596" s="93">
        <v>44201</v>
      </c>
      <c r="H596" s="94">
        <v>45870</v>
      </c>
      <c r="I596" s="69">
        <v>2837955.73</v>
      </c>
      <c r="J596" s="70">
        <v>0</v>
      </c>
      <c r="K596" s="71">
        <v>0.97199999999999998</v>
      </c>
      <c r="L596" s="70">
        <v>0</v>
      </c>
      <c r="M596" s="71">
        <v>0.77900000000000003</v>
      </c>
      <c r="N596" s="72"/>
      <c r="O596" s="73">
        <f>MIN(1,MAX(0,(1/(1+EXP(-(Assumptions!$B$5 + Assumptions!$B$6*$N596))))*Assumptions!$B$3))</f>
        <v>3.9165722796764356E-2</v>
      </c>
      <c r="P596" s="73">
        <f>VLOOKUP($F596,Assumptions!$A$23:$B$27,2,FALSE)*Assumptions!$B$4</f>
        <v>0.55000000000000004</v>
      </c>
      <c r="Q596" s="74">
        <f t="shared" si="18"/>
        <v>61132.823086867968</v>
      </c>
      <c r="R596" s="75" t="str">
        <f>IF($O596&lt;Assumptions!$B$17,"A",IF($O596&lt;Assumptions!$B$18,"B",IF($O596&lt;Assumptions!$B$19,"C",IF($O596&lt;Assumptions!$B$20,"D","E"))))</f>
        <v>B</v>
      </c>
      <c r="S596" s="75">
        <f t="shared" si="19"/>
        <v>0</v>
      </c>
    </row>
    <row r="597" spans="1:19" ht="17.399999999999999" x14ac:dyDescent="0.3">
      <c r="A597" s="39" t="s">
        <v>243</v>
      </c>
      <c r="B597" s="62" t="s">
        <v>57</v>
      </c>
      <c r="C597" s="91" t="s">
        <v>135</v>
      </c>
      <c r="D597" s="91" t="s">
        <v>45</v>
      </c>
      <c r="E597" s="92" t="s">
        <v>46</v>
      </c>
      <c r="F597" s="92" t="s">
        <v>36</v>
      </c>
      <c r="G597" s="93">
        <v>44201</v>
      </c>
      <c r="H597" s="94">
        <v>45901</v>
      </c>
      <c r="I597" s="69">
        <v>2755266.65</v>
      </c>
      <c r="J597" s="70">
        <v>15</v>
      </c>
      <c r="K597" s="71">
        <v>1.103</v>
      </c>
      <c r="L597" s="70">
        <v>0</v>
      </c>
      <c r="M597" s="71">
        <v>0.77900000000000003</v>
      </c>
      <c r="N597" s="72"/>
      <c r="O597" s="73">
        <f>MIN(1,MAX(0,(1/(1+EXP(-(Assumptions!$B$5 + Assumptions!$B$6*$N597))))*Assumptions!$B$3))</f>
        <v>3.9165722796764356E-2</v>
      </c>
      <c r="P597" s="73">
        <f>VLOOKUP($F597,Assumptions!$A$23:$B$27,2,FALSE)*Assumptions!$B$4</f>
        <v>0.55000000000000004</v>
      </c>
      <c r="Q597" s="74">
        <f t="shared" si="18"/>
        <v>59351.605414788261</v>
      </c>
      <c r="R597" s="75" t="str">
        <f>IF($O597&lt;Assumptions!$B$17,"A",IF($O597&lt;Assumptions!$B$18,"B",IF($O597&lt;Assumptions!$B$19,"C",IF($O597&lt;Assumptions!$B$20,"D","E"))))</f>
        <v>B</v>
      </c>
      <c r="S597" s="75">
        <f t="shared" si="19"/>
        <v>0</v>
      </c>
    </row>
    <row r="598" spans="1:19" ht="17.399999999999999" x14ac:dyDescent="0.3">
      <c r="A598" s="39" t="s">
        <v>243</v>
      </c>
      <c r="B598" s="62" t="s">
        <v>57</v>
      </c>
      <c r="C598" s="91" t="s">
        <v>135</v>
      </c>
      <c r="D598" s="91" t="s">
        <v>45</v>
      </c>
      <c r="E598" s="92" t="s">
        <v>46</v>
      </c>
      <c r="F598" s="92" t="s">
        <v>36</v>
      </c>
      <c r="G598" s="93">
        <v>44201</v>
      </c>
      <c r="H598" s="94">
        <v>45931</v>
      </c>
      <c r="I598" s="69">
        <v>2682714.27</v>
      </c>
      <c r="J598" s="70">
        <v>0</v>
      </c>
      <c r="K598" s="71">
        <v>1.0920000000000001</v>
      </c>
      <c r="L598" s="70">
        <v>0</v>
      </c>
      <c r="M598" s="71">
        <v>0.77900000000000003</v>
      </c>
      <c r="N598" s="72"/>
      <c r="O598" s="73">
        <f>MIN(1,MAX(0,(1/(1+EXP(-(Assumptions!$B$5 + Assumptions!$B$6*$N598))))*Assumptions!$B$3))</f>
        <v>3.9165722796764356E-2</v>
      </c>
      <c r="P598" s="73">
        <f>VLOOKUP($F598,Assumptions!$A$23:$B$27,2,FALSE)*Assumptions!$B$4</f>
        <v>0.55000000000000004</v>
      </c>
      <c r="Q598" s="74">
        <f t="shared" si="18"/>
        <v>57788.743892959232</v>
      </c>
      <c r="R598" s="75" t="str">
        <f>IF($O598&lt;Assumptions!$B$17,"A",IF($O598&lt;Assumptions!$B$18,"B",IF($O598&lt;Assumptions!$B$19,"C",IF($O598&lt;Assumptions!$B$20,"D","E"))))</f>
        <v>B</v>
      </c>
      <c r="S598" s="75">
        <f t="shared" si="19"/>
        <v>0</v>
      </c>
    </row>
    <row r="599" spans="1:19" ht="17.399999999999999" x14ac:dyDescent="0.3">
      <c r="A599" s="39" t="s">
        <v>243</v>
      </c>
      <c r="B599" s="62" t="s">
        <v>57</v>
      </c>
      <c r="C599" s="91" t="s">
        <v>135</v>
      </c>
      <c r="D599" s="91" t="s">
        <v>45</v>
      </c>
      <c r="E599" s="92" t="s">
        <v>46</v>
      </c>
      <c r="F599" s="92" t="s">
        <v>36</v>
      </c>
      <c r="G599" s="93">
        <v>44201</v>
      </c>
      <c r="H599" s="94">
        <v>45962</v>
      </c>
      <c r="I599" s="69">
        <v>2600076.14</v>
      </c>
      <c r="J599" s="70">
        <v>15</v>
      </c>
      <c r="K599" s="71">
        <v>1.044</v>
      </c>
      <c r="L599" s="70">
        <v>0</v>
      </c>
      <c r="M599" s="71">
        <v>0.77900000000000003</v>
      </c>
      <c r="N599" s="72"/>
      <c r="O599" s="73">
        <f>MIN(1,MAX(0,(1/(1+EXP(-(Assumptions!$B$5 + Assumptions!$B$6*$N599))))*Assumptions!$B$3))</f>
        <v>3.9165722796764356E-2</v>
      </c>
      <c r="P599" s="73">
        <f>VLOOKUP($F599,Assumptions!$A$23:$B$27,2,FALSE)*Assumptions!$B$4</f>
        <v>0.55000000000000004</v>
      </c>
      <c r="Q599" s="74">
        <f t="shared" si="18"/>
        <v>56008.623742346594</v>
      </c>
      <c r="R599" s="75" t="str">
        <f>IF($O599&lt;Assumptions!$B$17,"A",IF($O599&lt;Assumptions!$B$18,"B",IF($O599&lt;Assumptions!$B$19,"C",IF($O599&lt;Assumptions!$B$20,"D","E"))))</f>
        <v>B</v>
      </c>
      <c r="S599" s="75">
        <f t="shared" si="19"/>
        <v>0</v>
      </c>
    </row>
    <row r="600" spans="1:19" ht="17.399999999999999" x14ac:dyDescent="0.3">
      <c r="A600" s="39" t="s">
        <v>243</v>
      </c>
      <c r="B600" s="62" t="s">
        <v>57</v>
      </c>
      <c r="C600" s="91" t="s">
        <v>135</v>
      </c>
      <c r="D600" s="91" t="s">
        <v>45</v>
      </c>
      <c r="E600" s="92" t="s">
        <v>46</v>
      </c>
      <c r="F600" s="92" t="s">
        <v>36</v>
      </c>
      <c r="G600" s="93">
        <v>44201</v>
      </c>
      <c r="H600" s="94">
        <v>45992</v>
      </c>
      <c r="I600" s="69">
        <v>2515736.17</v>
      </c>
      <c r="J600" s="70">
        <v>15</v>
      </c>
      <c r="K600" s="71">
        <v>1.0669999999999999</v>
      </c>
      <c r="L600" s="70">
        <v>0</v>
      </c>
      <c r="M600" s="71">
        <v>0.77900000000000003</v>
      </c>
      <c r="N600" s="72"/>
      <c r="O600" s="73">
        <f>MIN(1,MAX(0,(1/(1+EXP(-(Assumptions!$B$5 + Assumptions!$B$6*$N600))))*Assumptions!$B$3))</f>
        <v>3.9165722796764356E-2</v>
      </c>
      <c r="P600" s="73">
        <f>VLOOKUP($F600,Assumptions!$A$23:$B$27,2,FALSE)*Assumptions!$B$4</f>
        <v>0.55000000000000004</v>
      </c>
      <c r="Q600" s="74">
        <f t="shared" si="18"/>
        <v>54191.844005207509</v>
      </c>
      <c r="R600" s="75" t="str">
        <f>IF($O600&lt;Assumptions!$B$17,"A",IF($O600&lt;Assumptions!$B$18,"B",IF($O600&lt;Assumptions!$B$19,"C",IF($O600&lt;Assumptions!$B$20,"D","E"))))</f>
        <v>B</v>
      </c>
      <c r="S600" s="75">
        <f t="shared" si="19"/>
        <v>0</v>
      </c>
    </row>
    <row r="601" spans="1:19" ht="17.399999999999999" x14ac:dyDescent="0.3">
      <c r="A601" s="39" t="s">
        <v>244</v>
      </c>
      <c r="B601" s="62" t="s">
        <v>37</v>
      </c>
      <c r="C601" s="91" t="s">
        <v>144</v>
      </c>
      <c r="D601" s="91" t="s">
        <v>45</v>
      </c>
      <c r="E601" s="92" t="s">
        <v>49</v>
      </c>
      <c r="F601" s="92" t="s">
        <v>40</v>
      </c>
      <c r="G601" s="93">
        <v>45696</v>
      </c>
      <c r="H601" s="94">
        <v>45689</v>
      </c>
      <c r="I601" s="69">
        <v>10638022.76</v>
      </c>
      <c r="J601" s="70">
        <v>0</v>
      </c>
      <c r="K601" s="71">
        <v>0.96</v>
      </c>
      <c r="L601" s="70">
        <v>0</v>
      </c>
      <c r="M601" s="71">
        <v>1.1779999999999999</v>
      </c>
      <c r="N601" s="72"/>
      <c r="O601" s="73">
        <f>MIN(1,MAX(0,(1/(1+EXP(-(Assumptions!$B$5 + Assumptions!$B$6*$N601))))*Assumptions!$B$3))</f>
        <v>3.9165722796764356E-2</v>
      </c>
      <c r="P601" s="73">
        <f>VLOOKUP($F601,Assumptions!$A$23:$B$27,2,FALSE)*Assumptions!$B$4</f>
        <v>0.7</v>
      </c>
      <c r="Q601" s="74">
        <f t="shared" si="18"/>
        <v>291652.09536668099</v>
      </c>
      <c r="R601" s="75" t="str">
        <f>IF($O601&lt;Assumptions!$B$17,"A",IF($O601&lt;Assumptions!$B$18,"B",IF($O601&lt;Assumptions!$B$19,"C",IF($O601&lt;Assumptions!$B$20,"D","E"))))</f>
        <v>B</v>
      </c>
      <c r="S601" s="75">
        <f t="shared" si="19"/>
        <v>0</v>
      </c>
    </row>
    <row r="602" spans="1:19" ht="17.399999999999999" x14ac:dyDescent="0.3">
      <c r="A602" s="39" t="s">
        <v>244</v>
      </c>
      <c r="B602" s="62" t="s">
        <v>37</v>
      </c>
      <c r="C602" s="91" t="s">
        <v>144</v>
      </c>
      <c r="D602" s="91" t="s">
        <v>45</v>
      </c>
      <c r="E602" s="92" t="s">
        <v>49</v>
      </c>
      <c r="F602" s="92" t="s">
        <v>40</v>
      </c>
      <c r="G602" s="93">
        <v>45696</v>
      </c>
      <c r="H602" s="94">
        <v>45717</v>
      </c>
      <c r="I602" s="69">
        <v>10354064.279999999</v>
      </c>
      <c r="J602" s="70">
        <v>0</v>
      </c>
      <c r="K602" s="71">
        <v>1.008</v>
      </c>
      <c r="L602" s="70">
        <v>0</v>
      </c>
      <c r="M602" s="71">
        <v>1.1779999999999999</v>
      </c>
      <c r="N602" s="72"/>
      <c r="O602" s="73">
        <f>MIN(1,MAX(0,(1/(1+EXP(-(Assumptions!$B$5 + Assumptions!$B$6*$N602))))*Assumptions!$B$3))</f>
        <v>3.9165722796764356E-2</v>
      </c>
      <c r="P602" s="73">
        <f>VLOOKUP($F602,Assumptions!$A$23:$B$27,2,FALSE)*Assumptions!$B$4</f>
        <v>0.7</v>
      </c>
      <c r="Q602" s="74">
        <f t="shared" si="18"/>
        <v>283867.08798725164</v>
      </c>
      <c r="R602" s="75" t="str">
        <f>IF($O602&lt;Assumptions!$B$17,"A",IF($O602&lt;Assumptions!$B$18,"B",IF($O602&lt;Assumptions!$B$19,"C",IF($O602&lt;Assumptions!$B$20,"D","E"))))</f>
        <v>B</v>
      </c>
      <c r="S602" s="75">
        <f t="shared" si="19"/>
        <v>0</v>
      </c>
    </row>
    <row r="603" spans="1:19" ht="17.399999999999999" x14ac:dyDescent="0.3">
      <c r="A603" s="39" t="s">
        <v>244</v>
      </c>
      <c r="B603" s="62" t="s">
        <v>37</v>
      </c>
      <c r="C603" s="91" t="s">
        <v>144</v>
      </c>
      <c r="D603" s="91" t="s">
        <v>45</v>
      </c>
      <c r="E603" s="92" t="s">
        <v>49</v>
      </c>
      <c r="F603" s="92" t="s">
        <v>40</v>
      </c>
      <c r="G603" s="93">
        <v>45696</v>
      </c>
      <c r="H603" s="94">
        <v>45748</v>
      </c>
      <c r="I603" s="69">
        <v>10082745.289999999</v>
      </c>
      <c r="J603" s="70">
        <v>0</v>
      </c>
      <c r="K603" s="71">
        <v>1.093</v>
      </c>
      <c r="L603" s="70">
        <v>0</v>
      </c>
      <c r="M603" s="71">
        <v>1.1779999999999999</v>
      </c>
      <c r="N603" s="72"/>
      <c r="O603" s="73">
        <f>MIN(1,MAX(0,(1/(1+EXP(-(Assumptions!$B$5 + Assumptions!$B$6*$N603))))*Assumptions!$B$3))</f>
        <v>3.9165722796764356E-2</v>
      </c>
      <c r="P603" s="73">
        <f>VLOOKUP($F603,Assumptions!$A$23:$B$27,2,FALSE)*Assumptions!$B$4</f>
        <v>0.7</v>
      </c>
      <c r="Q603" s="74">
        <f t="shared" si="18"/>
        <v>276428.60494096496</v>
      </c>
      <c r="R603" s="75" t="str">
        <f>IF($O603&lt;Assumptions!$B$17,"A",IF($O603&lt;Assumptions!$B$18,"B",IF($O603&lt;Assumptions!$B$19,"C",IF($O603&lt;Assumptions!$B$20,"D","E"))))</f>
        <v>B</v>
      </c>
      <c r="S603" s="75">
        <f t="shared" si="19"/>
        <v>0</v>
      </c>
    </row>
    <row r="604" spans="1:19" ht="17.399999999999999" x14ac:dyDescent="0.3">
      <c r="A604" s="39" t="s">
        <v>244</v>
      </c>
      <c r="B604" s="62" t="s">
        <v>37</v>
      </c>
      <c r="C604" s="91" t="s">
        <v>144</v>
      </c>
      <c r="D604" s="91" t="s">
        <v>45</v>
      </c>
      <c r="E604" s="92" t="s">
        <v>49</v>
      </c>
      <c r="F604" s="92" t="s">
        <v>40</v>
      </c>
      <c r="G604" s="93">
        <v>45696</v>
      </c>
      <c r="H604" s="94">
        <v>45778</v>
      </c>
      <c r="I604" s="69">
        <v>9828744.6500000004</v>
      </c>
      <c r="J604" s="70">
        <v>15</v>
      </c>
      <c r="K604" s="71">
        <v>1.07</v>
      </c>
      <c r="L604" s="70">
        <v>0</v>
      </c>
      <c r="M604" s="71">
        <v>1.1779999999999999</v>
      </c>
      <c r="N604" s="72"/>
      <c r="O604" s="73">
        <f>MIN(1,MAX(0,(1/(1+EXP(-(Assumptions!$B$5 + Assumptions!$B$6*$N604))))*Assumptions!$B$3))</f>
        <v>3.9165722796764356E-2</v>
      </c>
      <c r="P604" s="73">
        <f>VLOOKUP($F604,Assumptions!$A$23:$B$27,2,FALSE)*Assumptions!$B$4</f>
        <v>0.7</v>
      </c>
      <c r="Q604" s="74">
        <f t="shared" si="18"/>
        <v>269464.92188145645</v>
      </c>
      <c r="R604" s="75" t="str">
        <f>IF($O604&lt;Assumptions!$B$17,"A",IF($O604&lt;Assumptions!$B$18,"B",IF($O604&lt;Assumptions!$B$19,"C",IF($O604&lt;Assumptions!$B$20,"D","E"))))</f>
        <v>B</v>
      </c>
      <c r="S604" s="75">
        <f t="shared" si="19"/>
        <v>0</v>
      </c>
    </row>
    <row r="605" spans="1:19" ht="17.399999999999999" x14ac:dyDescent="0.3">
      <c r="A605" s="39" t="s">
        <v>244</v>
      </c>
      <c r="B605" s="62" t="s">
        <v>37</v>
      </c>
      <c r="C605" s="91" t="s">
        <v>144</v>
      </c>
      <c r="D605" s="91" t="s">
        <v>45</v>
      </c>
      <c r="E605" s="92" t="s">
        <v>49</v>
      </c>
      <c r="F605" s="92" t="s">
        <v>40</v>
      </c>
      <c r="G605" s="93">
        <v>45696</v>
      </c>
      <c r="H605" s="94">
        <v>45809</v>
      </c>
      <c r="I605" s="69">
        <v>9577518.1899999995</v>
      </c>
      <c r="J605" s="70">
        <v>15</v>
      </c>
      <c r="K605" s="71">
        <v>1.0469999999999999</v>
      </c>
      <c r="L605" s="70">
        <v>0</v>
      </c>
      <c r="M605" s="71">
        <v>1.1779999999999999</v>
      </c>
      <c r="N605" s="72"/>
      <c r="O605" s="73">
        <f>MIN(1,MAX(0,(1/(1+EXP(-(Assumptions!$B$5 + Assumptions!$B$6*$N605))))*Assumptions!$B$3))</f>
        <v>3.9165722796764356E-2</v>
      </c>
      <c r="P605" s="73">
        <f>VLOOKUP($F605,Assumptions!$A$23:$B$27,2,FALSE)*Assumptions!$B$4</f>
        <v>0.7</v>
      </c>
      <c r="Q605" s="74">
        <f t="shared" si="18"/>
        <v>262577.29575735575</v>
      </c>
      <c r="R605" s="75" t="str">
        <f>IF($O605&lt;Assumptions!$B$17,"A",IF($O605&lt;Assumptions!$B$18,"B",IF($O605&lt;Assumptions!$B$19,"C",IF($O605&lt;Assumptions!$B$20,"D","E"))))</f>
        <v>B</v>
      </c>
      <c r="S605" s="75">
        <f t="shared" si="19"/>
        <v>0</v>
      </c>
    </row>
    <row r="606" spans="1:19" ht="17.399999999999999" x14ac:dyDescent="0.3">
      <c r="A606" s="39" t="s">
        <v>244</v>
      </c>
      <c r="B606" s="62" t="s">
        <v>37</v>
      </c>
      <c r="C606" s="91" t="s">
        <v>144</v>
      </c>
      <c r="D606" s="91" t="s">
        <v>45</v>
      </c>
      <c r="E606" s="92" t="s">
        <v>49</v>
      </c>
      <c r="F606" s="92" t="s">
        <v>40</v>
      </c>
      <c r="G606" s="93">
        <v>45696</v>
      </c>
      <c r="H606" s="94">
        <v>45839</v>
      </c>
      <c r="I606" s="69">
        <v>9350913.1400000006</v>
      </c>
      <c r="J606" s="70">
        <v>35</v>
      </c>
      <c r="K606" s="71">
        <v>0.75600000000000001</v>
      </c>
      <c r="L606" s="70">
        <v>0</v>
      </c>
      <c r="M606" s="71">
        <v>1.1779999999999999</v>
      </c>
      <c r="N606" s="72"/>
      <c r="O606" s="73">
        <f>MIN(1,MAX(0,(1/(1+EXP(-(Assumptions!$B$5 + Assumptions!$B$6*$N606))))*Assumptions!$B$3))</f>
        <v>3.9165722796764356E-2</v>
      </c>
      <c r="P606" s="73">
        <f>VLOOKUP($F606,Assumptions!$A$23:$B$27,2,FALSE)*Assumptions!$B$4</f>
        <v>0.7</v>
      </c>
      <c r="Q606" s="74">
        <f t="shared" si="18"/>
        <v>256364.69035650295</v>
      </c>
      <c r="R606" s="75" t="str">
        <f>IF($O606&lt;Assumptions!$B$17,"A",IF($O606&lt;Assumptions!$B$18,"B",IF($O606&lt;Assumptions!$B$19,"C",IF($O606&lt;Assumptions!$B$20,"D","E"))))</f>
        <v>B</v>
      </c>
      <c r="S606" s="75">
        <f t="shared" si="19"/>
        <v>0</v>
      </c>
    </row>
    <row r="607" spans="1:19" ht="17.399999999999999" x14ac:dyDescent="0.3">
      <c r="A607" s="39" t="s">
        <v>244</v>
      </c>
      <c r="B607" s="62" t="s">
        <v>37</v>
      </c>
      <c r="C607" s="91" t="s">
        <v>144</v>
      </c>
      <c r="D607" s="91" t="s">
        <v>45</v>
      </c>
      <c r="E607" s="92" t="s">
        <v>49</v>
      </c>
      <c r="F607" s="92" t="s">
        <v>40</v>
      </c>
      <c r="G607" s="93">
        <v>45696</v>
      </c>
      <c r="H607" s="94">
        <v>45870</v>
      </c>
      <c r="I607" s="69">
        <v>9106083.0299999993</v>
      </c>
      <c r="J607" s="70">
        <v>15</v>
      </c>
      <c r="K607" s="71">
        <v>0.95399999999999996</v>
      </c>
      <c r="L607" s="70">
        <v>0</v>
      </c>
      <c r="M607" s="71">
        <v>1.1779999999999999</v>
      </c>
      <c r="N607" s="72"/>
      <c r="O607" s="73">
        <f>MIN(1,MAX(0,(1/(1+EXP(-(Assumptions!$B$5 + Assumptions!$B$6*$N607))))*Assumptions!$B$3))</f>
        <v>3.9165722796764356E-2</v>
      </c>
      <c r="P607" s="73">
        <f>VLOOKUP($F607,Assumptions!$A$23:$B$27,2,FALSE)*Assumptions!$B$4</f>
        <v>0.7</v>
      </c>
      <c r="Q607" s="74">
        <f t="shared" si="18"/>
        <v>249652.42660211</v>
      </c>
      <c r="R607" s="75" t="str">
        <f>IF($O607&lt;Assumptions!$B$17,"A",IF($O607&lt;Assumptions!$B$18,"B",IF($O607&lt;Assumptions!$B$19,"C",IF($O607&lt;Assumptions!$B$20,"D","E"))))</f>
        <v>B</v>
      </c>
      <c r="S607" s="75">
        <f t="shared" si="19"/>
        <v>0</v>
      </c>
    </row>
    <row r="608" spans="1:19" ht="17.399999999999999" x14ac:dyDescent="0.3">
      <c r="A608" s="39" t="s">
        <v>244</v>
      </c>
      <c r="B608" s="62" t="s">
        <v>37</v>
      </c>
      <c r="C608" s="91" t="s">
        <v>144</v>
      </c>
      <c r="D608" s="91" t="s">
        <v>45</v>
      </c>
      <c r="E608" s="92" t="s">
        <v>49</v>
      </c>
      <c r="F608" s="92" t="s">
        <v>40</v>
      </c>
      <c r="G608" s="93">
        <v>45696</v>
      </c>
      <c r="H608" s="94">
        <v>45901</v>
      </c>
      <c r="I608" s="69">
        <v>8870383.7400000002</v>
      </c>
      <c r="J608" s="70">
        <v>0</v>
      </c>
      <c r="K608" s="71">
        <v>1.1399999999999999</v>
      </c>
      <c r="L608" s="70">
        <v>0</v>
      </c>
      <c r="M608" s="71">
        <v>1.1779999999999999</v>
      </c>
      <c r="N608" s="72"/>
      <c r="O608" s="73">
        <f>MIN(1,MAX(0,(1/(1+EXP(-(Assumptions!$B$5 + Assumptions!$B$6*$N608))))*Assumptions!$B$3))</f>
        <v>3.9165722796764356E-2</v>
      </c>
      <c r="P608" s="73">
        <f>VLOOKUP($F608,Assumptions!$A$23:$B$27,2,FALSE)*Assumptions!$B$4</f>
        <v>0.7</v>
      </c>
      <c r="Q608" s="74">
        <f t="shared" si="18"/>
        <v>243190.49346323608</v>
      </c>
      <c r="R608" s="75" t="str">
        <f>IF($O608&lt;Assumptions!$B$17,"A",IF($O608&lt;Assumptions!$B$18,"B",IF($O608&lt;Assumptions!$B$19,"C",IF($O608&lt;Assumptions!$B$20,"D","E"))))</f>
        <v>B</v>
      </c>
      <c r="S608" s="75">
        <f t="shared" si="19"/>
        <v>0</v>
      </c>
    </row>
    <row r="609" spans="1:19" ht="17.399999999999999" x14ac:dyDescent="0.3">
      <c r="A609" s="39" t="s">
        <v>244</v>
      </c>
      <c r="B609" s="62" t="s">
        <v>37</v>
      </c>
      <c r="C609" s="91" t="s">
        <v>144</v>
      </c>
      <c r="D609" s="91" t="s">
        <v>45</v>
      </c>
      <c r="E609" s="92" t="s">
        <v>49</v>
      </c>
      <c r="F609" s="92" t="s">
        <v>40</v>
      </c>
      <c r="G609" s="93">
        <v>45696</v>
      </c>
      <c r="H609" s="94">
        <v>45931</v>
      </c>
      <c r="I609" s="69">
        <v>8678951.1099999994</v>
      </c>
      <c r="J609" s="70">
        <v>65</v>
      </c>
      <c r="K609" s="71">
        <v>0.627</v>
      </c>
      <c r="L609" s="70">
        <v>0</v>
      </c>
      <c r="M609" s="71">
        <v>1.1779999999999999</v>
      </c>
      <c r="N609" s="72"/>
      <c r="O609" s="73">
        <f>MIN(1,MAX(0,(1/(1+EXP(-(Assumptions!$B$5 + Assumptions!$B$6*$N609))))*Assumptions!$B$3))</f>
        <v>3.9165722796764356E-2</v>
      </c>
      <c r="P609" s="73">
        <f>VLOOKUP($F609,Assumptions!$A$23:$B$27,2,FALSE)*Assumptions!$B$4</f>
        <v>0.7</v>
      </c>
      <c r="Q609" s="74">
        <f t="shared" si="18"/>
        <v>237942.17533865117</v>
      </c>
      <c r="R609" s="75" t="str">
        <f>IF($O609&lt;Assumptions!$B$17,"A",IF($O609&lt;Assumptions!$B$18,"B",IF($O609&lt;Assumptions!$B$19,"C",IF($O609&lt;Assumptions!$B$20,"D","E"))))</f>
        <v>B</v>
      </c>
      <c r="S609" s="75">
        <f t="shared" si="19"/>
        <v>0</v>
      </c>
    </row>
    <row r="610" spans="1:19" ht="17.399999999999999" x14ac:dyDescent="0.3">
      <c r="A610" s="39" t="s">
        <v>244</v>
      </c>
      <c r="B610" s="62" t="s">
        <v>37</v>
      </c>
      <c r="C610" s="91" t="s">
        <v>144</v>
      </c>
      <c r="D610" s="91" t="s">
        <v>45</v>
      </c>
      <c r="E610" s="92" t="s">
        <v>49</v>
      </c>
      <c r="F610" s="92" t="s">
        <v>40</v>
      </c>
      <c r="G610" s="93">
        <v>45696</v>
      </c>
      <c r="H610" s="94">
        <v>45962</v>
      </c>
      <c r="I610" s="69">
        <v>8458833</v>
      </c>
      <c r="J610" s="70">
        <v>35</v>
      </c>
      <c r="K610" s="71">
        <v>0.86699999999999999</v>
      </c>
      <c r="L610" s="70">
        <v>0</v>
      </c>
      <c r="M610" s="71">
        <v>1.1779999999999999</v>
      </c>
      <c r="N610" s="72"/>
      <c r="O610" s="73">
        <f>MIN(1,MAX(0,(1/(1+EXP(-(Assumptions!$B$5 + Assumptions!$B$6*$N610))))*Assumptions!$B$3))</f>
        <v>3.9165722796764356E-2</v>
      </c>
      <c r="P610" s="73">
        <f>VLOOKUP($F610,Assumptions!$A$23:$B$27,2,FALSE)*Assumptions!$B$4</f>
        <v>0.7</v>
      </c>
      <c r="Q610" s="74">
        <f t="shared" si="18"/>
        <v>231907.41592348582</v>
      </c>
      <c r="R610" s="75" t="str">
        <f>IF($O610&lt;Assumptions!$B$17,"A",IF($O610&lt;Assumptions!$B$18,"B",IF($O610&lt;Assumptions!$B$19,"C",IF($O610&lt;Assumptions!$B$20,"D","E"))))</f>
        <v>B</v>
      </c>
      <c r="S610" s="75">
        <f t="shared" si="19"/>
        <v>0</v>
      </c>
    </row>
    <row r="611" spans="1:19" ht="17.399999999999999" x14ac:dyDescent="0.3">
      <c r="A611" s="39" t="s">
        <v>244</v>
      </c>
      <c r="B611" s="62" t="s">
        <v>37</v>
      </c>
      <c r="C611" s="91" t="s">
        <v>144</v>
      </c>
      <c r="D611" s="91" t="s">
        <v>45</v>
      </c>
      <c r="E611" s="92" t="s">
        <v>49</v>
      </c>
      <c r="F611" s="92" t="s">
        <v>40</v>
      </c>
      <c r="G611" s="93">
        <v>45696</v>
      </c>
      <c r="H611" s="94">
        <v>45992</v>
      </c>
      <c r="I611" s="69">
        <v>8254316.9000000004</v>
      </c>
      <c r="J611" s="70">
        <v>0</v>
      </c>
      <c r="K611" s="71">
        <v>0.99199999999999999</v>
      </c>
      <c r="L611" s="70">
        <v>0</v>
      </c>
      <c r="M611" s="71">
        <v>1.1779999999999999</v>
      </c>
      <c r="N611" s="72"/>
      <c r="O611" s="73">
        <f>MIN(1,MAX(0,(1/(1+EXP(-(Assumptions!$B$5 + Assumptions!$B$6*$N611))))*Assumptions!$B$3))</f>
        <v>3.9165722796764356E-2</v>
      </c>
      <c r="P611" s="73">
        <f>VLOOKUP($F611,Assumptions!$A$23:$B$27,2,FALSE)*Assumptions!$B$4</f>
        <v>0.7</v>
      </c>
      <c r="Q611" s="74">
        <f t="shared" si="18"/>
        <v>226300.40130743309</v>
      </c>
      <c r="R611" s="75" t="str">
        <f>IF($O611&lt;Assumptions!$B$17,"A",IF($O611&lt;Assumptions!$B$18,"B",IF($O611&lt;Assumptions!$B$19,"C",IF($O611&lt;Assumptions!$B$20,"D","E"))))</f>
        <v>B</v>
      </c>
      <c r="S611" s="75">
        <f t="shared" si="19"/>
        <v>0</v>
      </c>
    </row>
    <row r="612" spans="1:19" ht="17.399999999999999" x14ac:dyDescent="0.3">
      <c r="A612" s="39" t="s">
        <v>246</v>
      </c>
      <c r="B612" s="62" t="s">
        <v>41</v>
      </c>
      <c r="C612" s="91" t="s">
        <v>190</v>
      </c>
      <c r="D612" s="91" t="s">
        <v>22</v>
      </c>
      <c r="E612" s="92" t="s">
        <v>23</v>
      </c>
      <c r="F612" s="92" t="s">
        <v>36</v>
      </c>
      <c r="G612" s="93">
        <v>44947</v>
      </c>
      <c r="H612" s="94">
        <v>45658</v>
      </c>
      <c r="I612" s="69">
        <v>113965350.98999999</v>
      </c>
      <c r="J612" s="70">
        <v>0</v>
      </c>
      <c r="K612" s="71">
        <v>0.96499999999999997</v>
      </c>
      <c r="L612" s="70">
        <v>0</v>
      </c>
      <c r="M612" s="71">
        <v>0.72399999999999998</v>
      </c>
      <c r="N612" s="72"/>
      <c r="O612" s="73">
        <f>MIN(1,MAX(0,(1/(1+EXP(-(Assumptions!$B$5 + Assumptions!$B$6*$N612))))*Assumptions!$B$3))</f>
        <v>3.9165722796764356E-2</v>
      </c>
      <c r="P612" s="73">
        <f>VLOOKUP($F612,Assumptions!$A$23:$B$27,2,FALSE)*Assumptions!$B$4</f>
        <v>0.55000000000000004</v>
      </c>
      <c r="Q612" s="74">
        <f t="shared" si="18"/>
        <v>2454944.439920662</v>
      </c>
      <c r="R612" s="75" t="str">
        <f>IF($O612&lt;Assumptions!$B$17,"A",IF($O612&lt;Assumptions!$B$18,"B",IF($O612&lt;Assumptions!$B$19,"C",IF($O612&lt;Assumptions!$B$20,"D","E"))))</f>
        <v>B</v>
      </c>
      <c r="S612" s="75">
        <f t="shared" si="19"/>
        <v>0</v>
      </c>
    </row>
    <row r="613" spans="1:19" ht="17.399999999999999" x14ac:dyDescent="0.3">
      <c r="A613" s="39" t="s">
        <v>246</v>
      </c>
      <c r="B613" s="62" t="s">
        <v>41</v>
      </c>
      <c r="C613" s="91" t="s">
        <v>190</v>
      </c>
      <c r="D613" s="91" t="s">
        <v>22</v>
      </c>
      <c r="E613" s="92" t="s">
        <v>23</v>
      </c>
      <c r="F613" s="92" t="s">
        <v>36</v>
      </c>
      <c r="G613" s="93">
        <v>44947</v>
      </c>
      <c r="H613" s="94">
        <v>45689</v>
      </c>
      <c r="I613" s="69">
        <v>111656878.78</v>
      </c>
      <c r="J613" s="70">
        <v>35</v>
      </c>
      <c r="K613" s="71">
        <v>0.89400000000000002</v>
      </c>
      <c r="L613" s="70">
        <v>0</v>
      </c>
      <c r="M613" s="71">
        <v>0.72399999999999998</v>
      </c>
      <c r="N613" s="72"/>
      <c r="O613" s="73">
        <f>MIN(1,MAX(0,(1/(1+EXP(-(Assumptions!$B$5 + Assumptions!$B$6*$N613))))*Assumptions!$B$3))</f>
        <v>3.9165722796764356E-2</v>
      </c>
      <c r="P613" s="73">
        <f>VLOOKUP($F613,Assumptions!$A$23:$B$27,2,FALSE)*Assumptions!$B$4</f>
        <v>0.55000000000000004</v>
      </c>
      <c r="Q613" s="74">
        <f t="shared" si="18"/>
        <v>2405217.2994571705</v>
      </c>
      <c r="R613" s="75" t="str">
        <f>IF($O613&lt;Assumptions!$B$17,"A",IF($O613&lt;Assumptions!$B$18,"B",IF($O613&lt;Assumptions!$B$19,"C",IF($O613&lt;Assumptions!$B$20,"D","E"))))</f>
        <v>B</v>
      </c>
      <c r="S613" s="75">
        <f t="shared" si="19"/>
        <v>0</v>
      </c>
    </row>
    <row r="614" spans="1:19" ht="17.399999999999999" x14ac:dyDescent="0.3">
      <c r="A614" s="39" t="s">
        <v>246</v>
      </c>
      <c r="B614" s="62" t="s">
        <v>41</v>
      </c>
      <c r="C614" s="91" t="s">
        <v>190</v>
      </c>
      <c r="D614" s="91" t="s">
        <v>22</v>
      </c>
      <c r="E614" s="92" t="s">
        <v>23</v>
      </c>
      <c r="F614" s="92" t="s">
        <v>36</v>
      </c>
      <c r="G614" s="93">
        <v>44947</v>
      </c>
      <c r="H614" s="94">
        <v>45717</v>
      </c>
      <c r="I614" s="69">
        <v>109646945.89</v>
      </c>
      <c r="J614" s="70">
        <v>0</v>
      </c>
      <c r="K614" s="71">
        <v>1.0669999999999999</v>
      </c>
      <c r="L614" s="70">
        <v>0</v>
      </c>
      <c r="M614" s="71">
        <v>0.72399999999999998</v>
      </c>
      <c r="N614" s="72"/>
      <c r="O614" s="73">
        <f>MIN(1,MAX(0,(1/(1+EXP(-(Assumptions!$B$5 + Assumptions!$B$6*$N614))))*Assumptions!$B$3))</f>
        <v>3.9165722796764356E-2</v>
      </c>
      <c r="P614" s="73">
        <f>VLOOKUP($F614,Assumptions!$A$23:$B$27,2,FALSE)*Assumptions!$B$4</f>
        <v>0.55000000000000004</v>
      </c>
      <c r="Q614" s="74">
        <f t="shared" si="18"/>
        <v>2361921.0385317584</v>
      </c>
      <c r="R614" s="75" t="str">
        <f>IF($O614&lt;Assumptions!$B$17,"A",IF($O614&lt;Assumptions!$B$18,"B",IF($O614&lt;Assumptions!$B$19,"C",IF($O614&lt;Assumptions!$B$20,"D","E"))))</f>
        <v>B</v>
      </c>
      <c r="S614" s="75">
        <f t="shared" si="19"/>
        <v>0</v>
      </c>
    </row>
    <row r="615" spans="1:19" ht="17.399999999999999" x14ac:dyDescent="0.3">
      <c r="A615" s="39" t="s">
        <v>246</v>
      </c>
      <c r="B615" s="62" t="s">
        <v>41</v>
      </c>
      <c r="C615" s="91" t="s">
        <v>190</v>
      </c>
      <c r="D615" s="91" t="s">
        <v>22</v>
      </c>
      <c r="E615" s="92" t="s">
        <v>23</v>
      </c>
      <c r="F615" s="92" t="s">
        <v>36</v>
      </c>
      <c r="G615" s="93">
        <v>44947</v>
      </c>
      <c r="H615" s="94">
        <v>45748</v>
      </c>
      <c r="I615" s="69">
        <v>107404234.09</v>
      </c>
      <c r="J615" s="70">
        <v>65</v>
      </c>
      <c r="K615" s="71">
        <v>0.51600000000000001</v>
      </c>
      <c r="L615" s="70">
        <v>0</v>
      </c>
      <c r="M615" s="71">
        <v>0.72399999999999998</v>
      </c>
      <c r="N615" s="72"/>
      <c r="O615" s="73">
        <f>MIN(1,MAX(0,(1/(1+EXP(-(Assumptions!$B$5 + Assumptions!$B$6*$N615))))*Assumptions!$B$3))</f>
        <v>3.9165722796764356E-2</v>
      </c>
      <c r="P615" s="73">
        <f>VLOOKUP($F615,Assumptions!$A$23:$B$27,2,FALSE)*Assumptions!$B$4</f>
        <v>0.55000000000000004</v>
      </c>
      <c r="Q615" s="74">
        <f t="shared" si="18"/>
        <v>2313610.4527622508</v>
      </c>
      <c r="R615" s="75" t="str">
        <f>IF($O615&lt;Assumptions!$B$17,"A",IF($O615&lt;Assumptions!$B$18,"B",IF($O615&lt;Assumptions!$B$19,"C",IF($O615&lt;Assumptions!$B$20,"D","E"))))</f>
        <v>B</v>
      </c>
      <c r="S615" s="75">
        <f t="shared" si="19"/>
        <v>0</v>
      </c>
    </row>
    <row r="616" spans="1:19" ht="17.399999999999999" x14ac:dyDescent="0.3">
      <c r="A616" s="39" t="s">
        <v>246</v>
      </c>
      <c r="B616" s="62" t="s">
        <v>41</v>
      </c>
      <c r="C616" s="91" t="s">
        <v>190</v>
      </c>
      <c r="D616" s="91" t="s">
        <v>22</v>
      </c>
      <c r="E616" s="92" t="s">
        <v>23</v>
      </c>
      <c r="F616" s="92" t="s">
        <v>36</v>
      </c>
      <c r="G616" s="93">
        <v>44947</v>
      </c>
      <c r="H616" s="94">
        <v>45778</v>
      </c>
      <c r="I616" s="69">
        <v>105715304.25</v>
      </c>
      <c r="J616" s="70">
        <v>0</v>
      </c>
      <c r="K616" s="71">
        <v>1.0229999999999999</v>
      </c>
      <c r="L616" s="70">
        <v>0</v>
      </c>
      <c r="M616" s="71">
        <v>0.72399999999999998</v>
      </c>
      <c r="N616" s="72"/>
      <c r="O616" s="73">
        <f>MIN(1,MAX(0,(1/(1+EXP(-(Assumptions!$B$5 + Assumptions!$B$6*$N616))))*Assumptions!$B$3))</f>
        <v>3.9165722796764356E-2</v>
      </c>
      <c r="P616" s="73">
        <f>VLOOKUP($F616,Assumptions!$A$23:$B$27,2,FALSE)*Assumptions!$B$4</f>
        <v>0.55000000000000004</v>
      </c>
      <c r="Q616" s="74">
        <f t="shared" si="18"/>
        <v>2277228.965897108</v>
      </c>
      <c r="R616" s="75" t="str">
        <f>IF($O616&lt;Assumptions!$B$17,"A",IF($O616&lt;Assumptions!$B$18,"B",IF($O616&lt;Assumptions!$B$19,"C",IF($O616&lt;Assumptions!$B$20,"D","E"))))</f>
        <v>B</v>
      </c>
      <c r="S616" s="75">
        <f t="shared" si="19"/>
        <v>0</v>
      </c>
    </row>
    <row r="617" spans="1:19" ht="17.399999999999999" x14ac:dyDescent="0.3">
      <c r="A617" s="39" t="s">
        <v>246</v>
      </c>
      <c r="B617" s="62" t="s">
        <v>41</v>
      </c>
      <c r="C617" s="91" t="s">
        <v>190</v>
      </c>
      <c r="D617" s="91" t="s">
        <v>22</v>
      </c>
      <c r="E617" s="92" t="s">
        <v>23</v>
      </c>
      <c r="F617" s="92" t="s">
        <v>36</v>
      </c>
      <c r="G617" s="93">
        <v>44947</v>
      </c>
      <c r="H617" s="94">
        <v>45809</v>
      </c>
      <c r="I617" s="69">
        <v>103678098.08</v>
      </c>
      <c r="J617" s="70">
        <v>65</v>
      </c>
      <c r="K617" s="71">
        <v>0.71299999999999997</v>
      </c>
      <c r="L617" s="70">
        <v>0</v>
      </c>
      <c r="M617" s="71">
        <v>0.72399999999999998</v>
      </c>
      <c r="N617" s="72"/>
      <c r="O617" s="73">
        <f>MIN(1,MAX(0,(1/(1+EXP(-(Assumptions!$B$5 + Assumptions!$B$6*$N617))))*Assumptions!$B$3))</f>
        <v>3.9165722796764356E-2</v>
      </c>
      <c r="P617" s="73">
        <f>VLOOKUP($F617,Assumptions!$A$23:$B$27,2,FALSE)*Assumptions!$B$4</f>
        <v>0.55000000000000004</v>
      </c>
      <c r="Q617" s="74">
        <f t="shared" si="18"/>
        <v>2233345.2072233646</v>
      </c>
      <c r="R617" s="75" t="str">
        <f>IF($O617&lt;Assumptions!$B$17,"A",IF($O617&lt;Assumptions!$B$18,"B",IF($O617&lt;Assumptions!$B$19,"C",IF($O617&lt;Assumptions!$B$20,"D","E"))))</f>
        <v>B</v>
      </c>
      <c r="S617" s="75">
        <f t="shared" si="19"/>
        <v>0</v>
      </c>
    </row>
    <row r="618" spans="1:19" ht="17.399999999999999" x14ac:dyDescent="0.3">
      <c r="A618" s="39" t="s">
        <v>246</v>
      </c>
      <c r="B618" s="62" t="s">
        <v>41</v>
      </c>
      <c r="C618" s="91" t="s">
        <v>190</v>
      </c>
      <c r="D618" s="91" t="s">
        <v>22</v>
      </c>
      <c r="E618" s="92" t="s">
        <v>23</v>
      </c>
      <c r="F618" s="92" t="s">
        <v>36</v>
      </c>
      <c r="G618" s="93">
        <v>44947</v>
      </c>
      <c r="H618" s="94">
        <v>45839</v>
      </c>
      <c r="I618" s="69">
        <v>101561422.3</v>
      </c>
      <c r="J618" s="70">
        <v>0</v>
      </c>
      <c r="K618" s="71">
        <v>1.095</v>
      </c>
      <c r="L618" s="70">
        <v>0</v>
      </c>
      <c r="M618" s="71">
        <v>0.72399999999999998</v>
      </c>
      <c r="N618" s="72"/>
      <c r="O618" s="73">
        <f>MIN(1,MAX(0,(1/(1+EXP(-(Assumptions!$B$5 + Assumptions!$B$6*$N618))))*Assumptions!$B$3))</f>
        <v>3.9165722796764356E-2</v>
      </c>
      <c r="P618" s="73">
        <f>VLOOKUP($F618,Assumptions!$A$23:$B$27,2,FALSE)*Assumptions!$B$4</f>
        <v>0.55000000000000004</v>
      </c>
      <c r="Q618" s="74">
        <f t="shared" si="18"/>
        <v>2187749.5819558073</v>
      </c>
      <c r="R618" s="75" t="str">
        <f>IF($O618&lt;Assumptions!$B$17,"A",IF($O618&lt;Assumptions!$B$18,"B",IF($O618&lt;Assumptions!$B$19,"C",IF($O618&lt;Assumptions!$B$20,"D","E"))))</f>
        <v>B</v>
      </c>
      <c r="S618" s="75">
        <f t="shared" si="19"/>
        <v>0</v>
      </c>
    </row>
    <row r="619" spans="1:19" ht="17.399999999999999" x14ac:dyDescent="0.3">
      <c r="A619" s="39" t="s">
        <v>246</v>
      </c>
      <c r="B619" s="62" t="s">
        <v>41</v>
      </c>
      <c r="C619" s="91" t="s">
        <v>190</v>
      </c>
      <c r="D619" s="91" t="s">
        <v>22</v>
      </c>
      <c r="E619" s="92" t="s">
        <v>23</v>
      </c>
      <c r="F619" s="92" t="s">
        <v>36</v>
      </c>
      <c r="G619" s="93">
        <v>44947</v>
      </c>
      <c r="H619" s="94">
        <v>45870</v>
      </c>
      <c r="I619" s="69">
        <v>99798248.599999994</v>
      </c>
      <c r="J619" s="70">
        <v>0</v>
      </c>
      <c r="K619" s="71">
        <v>1.115</v>
      </c>
      <c r="L619" s="70">
        <v>0</v>
      </c>
      <c r="M619" s="71">
        <v>0.72399999999999998</v>
      </c>
      <c r="N619" s="72"/>
      <c r="O619" s="73">
        <f>MIN(1,MAX(0,(1/(1+EXP(-(Assumptions!$B$5 + Assumptions!$B$6*$N619))))*Assumptions!$B$3))</f>
        <v>3.9165722796764356E-2</v>
      </c>
      <c r="P619" s="73">
        <f>VLOOKUP($F619,Assumptions!$A$23:$B$27,2,FALSE)*Assumptions!$B$4</f>
        <v>0.55000000000000004</v>
      </c>
      <c r="Q619" s="74">
        <f t="shared" si="18"/>
        <v>2149768.797148597</v>
      </c>
      <c r="R619" s="75" t="str">
        <f>IF($O619&lt;Assumptions!$B$17,"A",IF($O619&lt;Assumptions!$B$18,"B",IF($O619&lt;Assumptions!$B$19,"C",IF($O619&lt;Assumptions!$B$20,"D","E"))))</f>
        <v>B</v>
      </c>
      <c r="S619" s="75">
        <f t="shared" si="19"/>
        <v>0</v>
      </c>
    </row>
    <row r="620" spans="1:19" ht="17.399999999999999" x14ac:dyDescent="0.3">
      <c r="A620" s="39" t="s">
        <v>246</v>
      </c>
      <c r="B620" s="62" t="s">
        <v>41</v>
      </c>
      <c r="C620" s="91" t="s">
        <v>190</v>
      </c>
      <c r="D620" s="91" t="s">
        <v>22</v>
      </c>
      <c r="E620" s="92" t="s">
        <v>23</v>
      </c>
      <c r="F620" s="92" t="s">
        <v>36</v>
      </c>
      <c r="G620" s="93">
        <v>44947</v>
      </c>
      <c r="H620" s="94">
        <v>45901</v>
      </c>
      <c r="I620" s="69">
        <v>98118953.060000002</v>
      </c>
      <c r="J620" s="70">
        <v>0</v>
      </c>
      <c r="K620" s="71">
        <v>1.149</v>
      </c>
      <c r="L620" s="70">
        <v>0</v>
      </c>
      <c r="M620" s="71">
        <v>0.72399999999999998</v>
      </c>
      <c r="N620" s="72"/>
      <c r="O620" s="73">
        <f>MIN(1,MAX(0,(1/(1+EXP(-(Assumptions!$B$5 + Assumptions!$B$6*$N620))))*Assumptions!$B$3))</f>
        <v>3.9165722796764356E-2</v>
      </c>
      <c r="P620" s="73">
        <f>VLOOKUP($F620,Assumptions!$A$23:$B$27,2,FALSE)*Assumptions!$B$4</f>
        <v>0.55000000000000004</v>
      </c>
      <c r="Q620" s="74">
        <f t="shared" si="18"/>
        <v>2113594.8441611817</v>
      </c>
      <c r="R620" s="75" t="str">
        <f>IF($O620&lt;Assumptions!$B$17,"A",IF($O620&lt;Assumptions!$B$18,"B",IF($O620&lt;Assumptions!$B$19,"C",IF($O620&lt;Assumptions!$B$20,"D","E"))))</f>
        <v>B</v>
      </c>
      <c r="S620" s="75">
        <f t="shared" si="19"/>
        <v>0</v>
      </c>
    </row>
    <row r="621" spans="1:19" ht="17.399999999999999" x14ac:dyDescent="0.3">
      <c r="A621" s="39" t="s">
        <v>246</v>
      </c>
      <c r="B621" s="62" t="s">
        <v>41</v>
      </c>
      <c r="C621" s="91" t="s">
        <v>190</v>
      </c>
      <c r="D621" s="91" t="s">
        <v>22</v>
      </c>
      <c r="E621" s="92" t="s">
        <v>23</v>
      </c>
      <c r="F621" s="92" t="s">
        <v>36</v>
      </c>
      <c r="G621" s="93">
        <v>44947</v>
      </c>
      <c r="H621" s="94">
        <v>45931</v>
      </c>
      <c r="I621" s="69">
        <v>96279534.819999993</v>
      </c>
      <c r="J621" s="70">
        <v>0</v>
      </c>
      <c r="K621" s="71">
        <v>1.014</v>
      </c>
      <c r="L621" s="70">
        <v>0</v>
      </c>
      <c r="M621" s="71">
        <v>0.72399999999999998</v>
      </c>
      <c r="N621" s="72"/>
      <c r="O621" s="73">
        <f>MIN(1,MAX(0,(1/(1+EXP(-(Assumptions!$B$5 + Assumptions!$B$6*$N621))))*Assumptions!$B$3))</f>
        <v>3.9165722796764356E-2</v>
      </c>
      <c r="P621" s="73">
        <f>VLOOKUP($F621,Assumptions!$A$23:$B$27,2,FALSE)*Assumptions!$B$4</f>
        <v>0.55000000000000004</v>
      </c>
      <c r="Q621" s="74">
        <f t="shared" si="18"/>
        <v>2073971.6644688479</v>
      </c>
      <c r="R621" s="75" t="str">
        <f>IF($O621&lt;Assumptions!$B$17,"A",IF($O621&lt;Assumptions!$B$18,"B",IF($O621&lt;Assumptions!$B$19,"C",IF($O621&lt;Assumptions!$B$20,"D","E"))))</f>
        <v>B</v>
      </c>
      <c r="S621" s="75">
        <f t="shared" si="19"/>
        <v>0</v>
      </c>
    </row>
    <row r="622" spans="1:19" ht="17.399999999999999" x14ac:dyDescent="0.3">
      <c r="A622" s="39" t="s">
        <v>246</v>
      </c>
      <c r="B622" s="62" t="s">
        <v>41</v>
      </c>
      <c r="C622" s="91" t="s">
        <v>190</v>
      </c>
      <c r="D622" s="91" t="s">
        <v>22</v>
      </c>
      <c r="E622" s="92" t="s">
        <v>23</v>
      </c>
      <c r="F622" s="92" t="s">
        <v>36</v>
      </c>
      <c r="G622" s="93">
        <v>44947</v>
      </c>
      <c r="H622" s="94">
        <v>45962</v>
      </c>
      <c r="I622" s="69">
        <v>94844664.310000002</v>
      </c>
      <c r="J622" s="70">
        <v>15</v>
      </c>
      <c r="K622" s="71">
        <v>1.06</v>
      </c>
      <c r="L622" s="70">
        <v>0</v>
      </c>
      <c r="M622" s="71">
        <v>0.72399999999999998</v>
      </c>
      <c r="N622" s="72"/>
      <c r="O622" s="73">
        <f>MIN(1,MAX(0,(1/(1+EXP(-(Assumptions!$B$5 + Assumptions!$B$6*$N622))))*Assumptions!$B$3))</f>
        <v>3.9165722796764356E-2</v>
      </c>
      <c r="P622" s="73">
        <f>VLOOKUP($F622,Assumptions!$A$23:$B$27,2,FALSE)*Assumptions!$B$4</f>
        <v>0.55000000000000004</v>
      </c>
      <c r="Q622" s="74">
        <f t="shared" si="18"/>
        <v>2043062.9071146967</v>
      </c>
      <c r="R622" s="75" t="str">
        <f>IF($O622&lt;Assumptions!$B$17,"A",IF($O622&lt;Assumptions!$B$18,"B",IF($O622&lt;Assumptions!$B$19,"C",IF($O622&lt;Assumptions!$B$20,"D","E"))))</f>
        <v>B</v>
      </c>
      <c r="S622" s="75">
        <f t="shared" si="19"/>
        <v>0</v>
      </c>
    </row>
    <row r="623" spans="1:19" ht="17.399999999999999" x14ac:dyDescent="0.3">
      <c r="A623" s="39" t="s">
        <v>246</v>
      </c>
      <c r="B623" s="62" t="s">
        <v>41</v>
      </c>
      <c r="C623" s="91" t="s">
        <v>190</v>
      </c>
      <c r="D623" s="91" t="s">
        <v>22</v>
      </c>
      <c r="E623" s="92" t="s">
        <v>23</v>
      </c>
      <c r="F623" s="92" t="s">
        <v>36</v>
      </c>
      <c r="G623" s="93">
        <v>44947</v>
      </c>
      <c r="H623" s="94">
        <v>45992</v>
      </c>
      <c r="I623" s="69">
        <v>93116856.620000005</v>
      </c>
      <c r="J623" s="70">
        <v>0</v>
      </c>
      <c r="K623" s="71">
        <v>1.1000000000000001</v>
      </c>
      <c r="L623" s="70">
        <v>0</v>
      </c>
      <c r="M623" s="71">
        <v>0.72399999999999998</v>
      </c>
      <c r="N623" s="72"/>
      <c r="O623" s="73">
        <f>MIN(1,MAX(0,(1/(1+EXP(-(Assumptions!$B$5 + Assumptions!$B$6*$N623))))*Assumptions!$B$3))</f>
        <v>3.9165722796764356E-2</v>
      </c>
      <c r="P623" s="73">
        <f>VLOOKUP($F623,Assumptions!$A$23:$B$27,2,FALSE)*Assumptions!$B$4</f>
        <v>0.55000000000000004</v>
      </c>
      <c r="Q623" s="74">
        <f t="shared" si="18"/>
        <v>2005843.9467467347</v>
      </c>
      <c r="R623" s="75" t="str">
        <f>IF($O623&lt;Assumptions!$B$17,"A",IF($O623&lt;Assumptions!$B$18,"B",IF($O623&lt;Assumptions!$B$19,"C",IF($O623&lt;Assumptions!$B$20,"D","E"))))</f>
        <v>B</v>
      </c>
      <c r="S623" s="75">
        <f t="shared" si="19"/>
        <v>0</v>
      </c>
    </row>
    <row r="624" spans="1:19" ht="17.399999999999999" x14ac:dyDescent="0.3">
      <c r="A624" s="39" t="s">
        <v>247</v>
      </c>
      <c r="B624" s="62" t="s">
        <v>47</v>
      </c>
      <c r="C624" s="91" t="s">
        <v>144</v>
      </c>
      <c r="D624" s="91" t="s">
        <v>26</v>
      </c>
      <c r="E624" s="92" t="s">
        <v>27</v>
      </c>
      <c r="F624" s="92" t="s">
        <v>28</v>
      </c>
      <c r="G624" s="93">
        <v>44021</v>
      </c>
      <c r="H624" s="94">
        <v>45658</v>
      </c>
      <c r="I624" s="69">
        <v>12116403.289999999</v>
      </c>
      <c r="J624" s="70">
        <v>0</v>
      </c>
      <c r="K624" s="71">
        <v>1.0229999999999999</v>
      </c>
      <c r="L624" s="70">
        <v>0</v>
      </c>
      <c r="M624" s="71">
        <v>0.77200000000000002</v>
      </c>
      <c r="N624" s="72"/>
      <c r="O624" s="73">
        <f>MIN(1,MAX(0,(1/(1+EXP(-(Assumptions!$B$5 + Assumptions!$B$6*$N624))))*Assumptions!$B$3))</f>
        <v>3.9165722796764356E-2</v>
      </c>
      <c r="P624" s="73">
        <f>VLOOKUP($F624,Assumptions!$A$23:$B$27,2,FALSE)*Assumptions!$B$4</f>
        <v>0.35</v>
      </c>
      <c r="Q624" s="74">
        <f t="shared" si="18"/>
        <v>166091.69239248027</v>
      </c>
      <c r="R624" s="75" t="str">
        <f>IF($O624&lt;Assumptions!$B$17,"A",IF($O624&lt;Assumptions!$B$18,"B",IF($O624&lt;Assumptions!$B$19,"C",IF($O624&lt;Assumptions!$B$20,"D","E"))))</f>
        <v>B</v>
      </c>
      <c r="S624" s="75">
        <f t="shared" si="19"/>
        <v>0</v>
      </c>
    </row>
    <row r="625" spans="1:19" ht="17.399999999999999" x14ac:dyDescent="0.3">
      <c r="A625" s="39" t="s">
        <v>247</v>
      </c>
      <c r="B625" s="62" t="s">
        <v>47</v>
      </c>
      <c r="C625" s="91" t="s">
        <v>144</v>
      </c>
      <c r="D625" s="91" t="s">
        <v>26</v>
      </c>
      <c r="E625" s="92" t="s">
        <v>27</v>
      </c>
      <c r="F625" s="92" t="s">
        <v>28</v>
      </c>
      <c r="G625" s="93">
        <v>44021</v>
      </c>
      <c r="H625" s="94">
        <v>45689</v>
      </c>
      <c r="I625" s="69">
        <v>11779973.93</v>
      </c>
      <c r="J625" s="70">
        <v>0</v>
      </c>
      <c r="K625" s="71">
        <v>1.101</v>
      </c>
      <c r="L625" s="70">
        <v>0</v>
      </c>
      <c r="M625" s="71">
        <v>0.77200000000000002</v>
      </c>
      <c r="N625" s="72"/>
      <c r="O625" s="73">
        <f>MIN(1,MAX(0,(1/(1+EXP(-(Assumptions!$B$5 + Assumptions!$B$6*$N625))))*Assumptions!$B$3))</f>
        <v>3.9165722796764356E-2</v>
      </c>
      <c r="P625" s="73">
        <f>VLOOKUP($F625,Assumptions!$A$23:$B$27,2,FALSE)*Assumptions!$B$4</f>
        <v>0.35</v>
      </c>
      <c r="Q625" s="74">
        <f t="shared" si="18"/>
        <v>161479.91772342176</v>
      </c>
      <c r="R625" s="75" t="str">
        <f>IF($O625&lt;Assumptions!$B$17,"A",IF($O625&lt;Assumptions!$B$18,"B",IF($O625&lt;Assumptions!$B$19,"C",IF($O625&lt;Assumptions!$B$20,"D","E"))))</f>
        <v>B</v>
      </c>
      <c r="S625" s="75">
        <f t="shared" si="19"/>
        <v>0</v>
      </c>
    </row>
    <row r="626" spans="1:19" ht="17.399999999999999" x14ac:dyDescent="0.3">
      <c r="A626" s="39" t="s">
        <v>247</v>
      </c>
      <c r="B626" s="62" t="s">
        <v>47</v>
      </c>
      <c r="C626" s="91" t="s">
        <v>144</v>
      </c>
      <c r="D626" s="91" t="s">
        <v>26</v>
      </c>
      <c r="E626" s="92" t="s">
        <v>27</v>
      </c>
      <c r="F626" s="92" t="s">
        <v>28</v>
      </c>
      <c r="G626" s="93">
        <v>44021</v>
      </c>
      <c r="H626" s="94">
        <v>45717</v>
      </c>
      <c r="I626" s="69">
        <v>11465911.85</v>
      </c>
      <c r="J626" s="70">
        <v>65</v>
      </c>
      <c r="K626" s="71">
        <v>0.85599999999999998</v>
      </c>
      <c r="L626" s="70">
        <v>0</v>
      </c>
      <c r="M626" s="71">
        <v>0.77200000000000002</v>
      </c>
      <c r="N626" s="72"/>
      <c r="O626" s="73">
        <f>MIN(1,MAX(0,(1/(1+EXP(-(Assumptions!$B$5 + Assumptions!$B$6*$N626))))*Assumptions!$B$3))</f>
        <v>3.9165722796764356E-2</v>
      </c>
      <c r="P626" s="73">
        <f>VLOOKUP($F626,Assumptions!$A$23:$B$27,2,FALSE)*Assumptions!$B$4</f>
        <v>0.35</v>
      </c>
      <c r="Q626" s="74">
        <f t="shared" si="18"/>
        <v>157174.75379523242</v>
      </c>
      <c r="R626" s="75" t="str">
        <f>IF($O626&lt;Assumptions!$B$17,"A",IF($O626&lt;Assumptions!$B$18,"B",IF($O626&lt;Assumptions!$B$19,"C",IF($O626&lt;Assumptions!$B$20,"D","E"))))</f>
        <v>B</v>
      </c>
      <c r="S626" s="75">
        <f t="shared" si="19"/>
        <v>0</v>
      </c>
    </row>
    <row r="627" spans="1:19" ht="17.399999999999999" x14ac:dyDescent="0.3">
      <c r="A627" s="39" t="s">
        <v>247</v>
      </c>
      <c r="B627" s="62" t="s">
        <v>47</v>
      </c>
      <c r="C627" s="91" t="s">
        <v>144</v>
      </c>
      <c r="D627" s="91" t="s">
        <v>26</v>
      </c>
      <c r="E627" s="92" t="s">
        <v>27</v>
      </c>
      <c r="F627" s="92" t="s">
        <v>28</v>
      </c>
      <c r="G627" s="93">
        <v>44021</v>
      </c>
      <c r="H627" s="94">
        <v>45748</v>
      </c>
      <c r="I627" s="69">
        <v>11213990.880000001</v>
      </c>
      <c r="J627" s="70">
        <v>0</v>
      </c>
      <c r="K627" s="71">
        <v>0.96099999999999997</v>
      </c>
      <c r="L627" s="70">
        <v>0</v>
      </c>
      <c r="M627" s="71">
        <v>0.77200000000000002</v>
      </c>
      <c r="N627" s="72"/>
      <c r="O627" s="73">
        <f>MIN(1,MAX(0,(1/(1+EXP(-(Assumptions!$B$5 + Assumptions!$B$6*$N627))))*Assumptions!$B$3))</f>
        <v>3.9165722796764356E-2</v>
      </c>
      <c r="P627" s="73">
        <f>VLOOKUP($F627,Assumptions!$A$23:$B$27,2,FALSE)*Assumptions!$B$4</f>
        <v>0.35</v>
      </c>
      <c r="Q627" s="74">
        <f t="shared" si="18"/>
        <v>153721.42038803324</v>
      </c>
      <c r="R627" s="75" t="str">
        <f>IF($O627&lt;Assumptions!$B$17,"A",IF($O627&lt;Assumptions!$B$18,"B",IF($O627&lt;Assumptions!$B$19,"C",IF($O627&lt;Assumptions!$B$20,"D","E"))))</f>
        <v>B</v>
      </c>
      <c r="S627" s="75">
        <f t="shared" si="19"/>
        <v>0</v>
      </c>
    </row>
    <row r="628" spans="1:19" ht="17.399999999999999" x14ac:dyDescent="0.3">
      <c r="A628" s="39" t="s">
        <v>247</v>
      </c>
      <c r="B628" s="62" t="s">
        <v>47</v>
      </c>
      <c r="C628" s="91" t="s">
        <v>144</v>
      </c>
      <c r="D628" s="91" t="s">
        <v>26</v>
      </c>
      <c r="E628" s="92" t="s">
        <v>27</v>
      </c>
      <c r="F628" s="92" t="s">
        <v>28</v>
      </c>
      <c r="G628" s="93">
        <v>44021</v>
      </c>
      <c r="H628" s="94">
        <v>45778</v>
      </c>
      <c r="I628" s="69">
        <v>10953401.43</v>
      </c>
      <c r="J628" s="70">
        <v>0</v>
      </c>
      <c r="K628" s="71">
        <v>1.147</v>
      </c>
      <c r="L628" s="70">
        <v>0</v>
      </c>
      <c r="M628" s="71">
        <v>0.77200000000000002</v>
      </c>
      <c r="N628" s="72"/>
      <c r="O628" s="73">
        <f>MIN(1,MAX(0,(1/(1+EXP(-(Assumptions!$B$5 + Assumptions!$B$6*$N628))))*Assumptions!$B$3))</f>
        <v>3.9165722796764356E-2</v>
      </c>
      <c r="P628" s="73">
        <f>VLOOKUP($F628,Assumptions!$A$23:$B$27,2,FALSE)*Assumptions!$B$4</f>
        <v>0.35</v>
      </c>
      <c r="Q628" s="74">
        <f t="shared" si="18"/>
        <v>150149.25943117178</v>
      </c>
      <c r="R628" s="75" t="str">
        <f>IF($O628&lt;Assumptions!$B$17,"A",IF($O628&lt;Assumptions!$B$18,"B",IF($O628&lt;Assumptions!$B$19,"C",IF($O628&lt;Assumptions!$B$20,"D","E"))))</f>
        <v>B</v>
      </c>
      <c r="S628" s="75">
        <f t="shared" si="19"/>
        <v>0</v>
      </c>
    </row>
    <row r="629" spans="1:19" ht="17.399999999999999" x14ac:dyDescent="0.3">
      <c r="A629" s="39" t="s">
        <v>247</v>
      </c>
      <c r="B629" s="62" t="s">
        <v>47</v>
      </c>
      <c r="C629" s="91" t="s">
        <v>144</v>
      </c>
      <c r="D629" s="91" t="s">
        <v>26</v>
      </c>
      <c r="E629" s="92" t="s">
        <v>27</v>
      </c>
      <c r="F629" s="92" t="s">
        <v>28</v>
      </c>
      <c r="G629" s="93">
        <v>44021</v>
      </c>
      <c r="H629" s="94">
        <v>45809</v>
      </c>
      <c r="I629" s="69">
        <v>10654971.210000001</v>
      </c>
      <c r="J629" s="70">
        <v>0</v>
      </c>
      <c r="K629" s="71">
        <v>1.079</v>
      </c>
      <c r="L629" s="70">
        <v>0</v>
      </c>
      <c r="M629" s="71">
        <v>0.77200000000000002</v>
      </c>
      <c r="N629" s="72"/>
      <c r="O629" s="73">
        <f>MIN(1,MAX(0,(1/(1+EXP(-(Assumptions!$B$5 + Assumptions!$B$6*$N629))))*Assumptions!$B$3))</f>
        <v>3.9165722796764356E-2</v>
      </c>
      <c r="P629" s="73">
        <f>VLOOKUP($F629,Assumptions!$A$23:$B$27,2,FALSE)*Assumptions!$B$4</f>
        <v>0.35</v>
      </c>
      <c r="Q629" s="74">
        <f t="shared" si="18"/>
        <v>146058.37708642773</v>
      </c>
      <c r="R629" s="75" t="str">
        <f>IF($O629&lt;Assumptions!$B$17,"A",IF($O629&lt;Assumptions!$B$18,"B",IF($O629&lt;Assumptions!$B$19,"C",IF($O629&lt;Assumptions!$B$20,"D","E"))))</f>
        <v>B</v>
      </c>
      <c r="S629" s="75">
        <f t="shared" si="19"/>
        <v>0</v>
      </c>
    </row>
    <row r="630" spans="1:19" ht="17.399999999999999" x14ac:dyDescent="0.3">
      <c r="A630" s="39" t="s">
        <v>247</v>
      </c>
      <c r="B630" s="62" t="s">
        <v>47</v>
      </c>
      <c r="C630" s="91" t="s">
        <v>144</v>
      </c>
      <c r="D630" s="91" t="s">
        <v>26</v>
      </c>
      <c r="E630" s="92" t="s">
        <v>27</v>
      </c>
      <c r="F630" s="92" t="s">
        <v>28</v>
      </c>
      <c r="G630" s="93">
        <v>44021</v>
      </c>
      <c r="H630" s="94">
        <v>45839</v>
      </c>
      <c r="I630" s="69">
        <v>10401145.1</v>
      </c>
      <c r="J630" s="70">
        <v>0</v>
      </c>
      <c r="K630" s="71">
        <v>1.0669999999999999</v>
      </c>
      <c r="L630" s="70">
        <v>0</v>
      </c>
      <c r="M630" s="71">
        <v>0.77200000000000002</v>
      </c>
      <c r="N630" s="72"/>
      <c r="O630" s="73">
        <f>MIN(1,MAX(0,(1/(1+EXP(-(Assumptions!$B$5 + Assumptions!$B$6*$N630))))*Assumptions!$B$3))</f>
        <v>3.9165722796764356E-2</v>
      </c>
      <c r="P630" s="73">
        <f>VLOOKUP($F630,Assumptions!$A$23:$B$27,2,FALSE)*Assumptions!$B$4</f>
        <v>0.35</v>
      </c>
      <c r="Q630" s="74">
        <f t="shared" si="18"/>
        <v>142578.92801443333</v>
      </c>
      <c r="R630" s="75" t="str">
        <f>IF($O630&lt;Assumptions!$B$17,"A",IF($O630&lt;Assumptions!$B$18,"B",IF($O630&lt;Assumptions!$B$19,"C",IF($O630&lt;Assumptions!$B$20,"D","E"))))</f>
        <v>B</v>
      </c>
      <c r="S630" s="75">
        <f t="shared" si="19"/>
        <v>0</v>
      </c>
    </row>
    <row r="631" spans="1:19" ht="17.399999999999999" x14ac:dyDescent="0.3">
      <c r="A631" s="39" t="s">
        <v>247</v>
      </c>
      <c r="B631" s="62" t="s">
        <v>47</v>
      </c>
      <c r="C631" s="91" t="s">
        <v>144</v>
      </c>
      <c r="D631" s="91" t="s">
        <v>26</v>
      </c>
      <c r="E631" s="92" t="s">
        <v>27</v>
      </c>
      <c r="F631" s="92" t="s">
        <v>28</v>
      </c>
      <c r="G631" s="93">
        <v>44021</v>
      </c>
      <c r="H631" s="94">
        <v>45870</v>
      </c>
      <c r="I631" s="69">
        <v>10110088.93</v>
      </c>
      <c r="J631" s="70">
        <v>0</v>
      </c>
      <c r="K631" s="71">
        <v>1.05</v>
      </c>
      <c r="L631" s="70">
        <v>0</v>
      </c>
      <c r="M631" s="71">
        <v>0.77200000000000002</v>
      </c>
      <c r="N631" s="72"/>
      <c r="O631" s="73">
        <f>MIN(1,MAX(0,(1/(1+EXP(-(Assumptions!$B$5 + Assumptions!$B$6*$N631))))*Assumptions!$B$3))</f>
        <v>3.9165722796764356E-2</v>
      </c>
      <c r="P631" s="73">
        <f>VLOOKUP($F631,Assumptions!$A$23:$B$27,2,FALSE)*Assumptions!$B$4</f>
        <v>0.35</v>
      </c>
      <c r="Q631" s="74">
        <f t="shared" si="18"/>
        <v>138589.12916905558</v>
      </c>
      <c r="R631" s="75" t="str">
        <f>IF($O631&lt;Assumptions!$B$17,"A",IF($O631&lt;Assumptions!$B$18,"B",IF($O631&lt;Assumptions!$B$19,"C",IF($O631&lt;Assumptions!$B$20,"D","E"))))</f>
        <v>B</v>
      </c>
      <c r="S631" s="75">
        <f t="shared" si="19"/>
        <v>0</v>
      </c>
    </row>
    <row r="632" spans="1:19" ht="17.399999999999999" x14ac:dyDescent="0.3">
      <c r="A632" s="39" t="s">
        <v>247</v>
      </c>
      <c r="B632" s="62" t="s">
        <v>47</v>
      </c>
      <c r="C632" s="91" t="s">
        <v>144</v>
      </c>
      <c r="D632" s="91" t="s">
        <v>26</v>
      </c>
      <c r="E632" s="92" t="s">
        <v>27</v>
      </c>
      <c r="F632" s="92" t="s">
        <v>28</v>
      </c>
      <c r="G632" s="93">
        <v>44021</v>
      </c>
      <c r="H632" s="94">
        <v>45901</v>
      </c>
      <c r="I632" s="69">
        <v>9894532.4499999993</v>
      </c>
      <c r="J632" s="70">
        <v>95</v>
      </c>
      <c r="K632" s="71">
        <v>0.187</v>
      </c>
      <c r="L632" s="70">
        <v>1</v>
      </c>
      <c r="M632" s="71">
        <v>0.77200000000000002</v>
      </c>
      <c r="N632" s="72"/>
      <c r="O632" s="73">
        <f>MIN(1,MAX(0,(1/(1+EXP(-(Assumptions!$B$5 + Assumptions!$B$6*$N632))))*Assumptions!$B$3))</f>
        <v>3.9165722796764356E-2</v>
      </c>
      <c r="P632" s="73">
        <f>VLOOKUP($F632,Assumptions!$A$23:$B$27,2,FALSE)*Assumptions!$B$4</f>
        <v>0.35</v>
      </c>
      <c r="Q632" s="74">
        <f t="shared" si="18"/>
        <v>135634.28029910137</v>
      </c>
      <c r="R632" s="75" t="str">
        <f>IF($O632&lt;Assumptions!$B$17,"A",IF($O632&lt;Assumptions!$B$18,"B",IF($O632&lt;Assumptions!$B$19,"C",IF($O632&lt;Assumptions!$B$20,"D","E"))))</f>
        <v>B</v>
      </c>
      <c r="S632" s="75">
        <f t="shared" si="19"/>
        <v>0</v>
      </c>
    </row>
    <row r="633" spans="1:19" ht="17.399999999999999" x14ac:dyDescent="0.3">
      <c r="A633" s="39" t="s">
        <v>247</v>
      </c>
      <c r="B633" s="62" t="s">
        <v>47</v>
      </c>
      <c r="C633" s="91" t="s">
        <v>144</v>
      </c>
      <c r="D633" s="91" t="s">
        <v>26</v>
      </c>
      <c r="E633" s="92" t="s">
        <v>27</v>
      </c>
      <c r="F633" s="92" t="s">
        <v>28</v>
      </c>
      <c r="G633" s="93">
        <v>44021</v>
      </c>
      <c r="H633" s="94">
        <v>45931</v>
      </c>
      <c r="I633" s="69">
        <v>9620307</v>
      </c>
      <c r="J633" s="70">
        <v>0</v>
      </c>
      <c r="K633" s="71">
        <v>1.0229999999999999</v>
      </c>
      <c r="L633" s="70">
        <v>1</v>
      </c>
      <c r="M633" s="71">
        <v>0.77200000000000002</v>
      </c>
      <c r="N633" s="72"/>
      <c r="O633" s="73">
        <f>MIN(1,MAX(0,(1/(1+EXP(-(Assumptions!$B$5 + Assumptions!$B$6*$N633))))*Assumptions!$B$3))</f>
        <v>3.9165722796764356E-2</v>
      </c>
      <c r="P633" s="73">
        <f>VLOOKUP($F633,Assumptions!$A$23:$B$27,2,FALSE)*Assumptions!$B$4</f>
        <v>0.35</v>
      </c>
      <c r="Q633" s="74">
        <f t="shared" si="18"/>
        <v>131875.19701362008</v>
      </c>
      <c r="R633" s="75" t="str">
        <f>IF($O633&lt;Assumptions!$B$17,"A",IF($O633&lt;Assumptions!$B$18,"B",IF($O633&lt;Assumptions!$B$19,"C",IF($O633&lt;Assumptions!$B$20,"D","E"))))</f>
        <v>B</v>
      </c>
      <c r="S633" s="75">
        <f t="shared" si="19"/>
        <v>0</v>
      </c>
    </row>
    <row r="634" spans="1:19" ht="17.399999999999999" x14ac:dyDescent="0.3">
      <c r="A634" s="39" t="s">
        <v>247</v>
      </c>
      <c r="B634" s="62" t="s">
        <v>47</v>
      </c>
      <c r="C634" s="91" t="s">
        <v>144</v>
      </c>
      <c r="D634" s="91" t="s">
        <v>26</v>
      </c>
      <c r="E634" s="92" t="s">
        <v>27</v>
      </c>
      <c r="F634" s="92" t="s">
        <v>28</v>
      </c>
      <c r="G634" s="93">
        <v>44021</v>
      </c>
      <c r="H634" s="94">
        <v>45962</v>
      </c>
      <c r="I634" s="69">
        <v>9354675.6699999999</v>
      </c>
      <c r="J634" s="70">
        <v>0</v>
      </c>
      <c r="K634" s="71">
        <v>1.1020000000000001</v>
      </c>
      <c r="L634" s="70">
        <v>1</v>
      </c>
      <c r="M634" s="71">
        <v>0.77200000000000002</v>
      </c>
      <c r="N634" s="72"/>
      <c r="O634" s="73">
        <f>MIN(1,MAX(0,(1/(1+EXP(-(Assumptions!$B$5 + Assumptions!$B$6*$N634))))*Assumptions!$B$3))</f>
        <v>3.9165722796764356E-2</v>
      </c>
      <c r="P634" s="73">
        <f>VLOOKUP($F634,Assumptions!$A$23:$B$27,2,FALSE)*Assumptions!$B$4</f>
        <v>0.35</v>
      </c>
      <c r="Q634" s="74">
        <f t="shared" si="18"/>
        <v>128233.92195069956</v>
      </c>
      <c r="R634" s="75" t="str">
        <f>IF($O634&lt;Assumptions!$B$17,"A",IF($O634&lt;Assumptions!$B$18,"B",IF($O634&lt;Assumptions!$B$19,"C",IF($O634&lt;Assumptions!$B$20,"D","E"))))</f>
        <v>B</v>
      </c>
      <c r="S634" s="75">
        <f t="shared" si="19"/>
        <v>0</v>
      </c>
    </row>
    <row r="635" spans="1:19" ht="17.399999999999999" x14ac:dyDescent="0.3">
      <c r="A635" s="39" t="s">
        <v>247</v>
      </c>
      <c r="B635" s="62" t="s">
        <v>47</v>
      </c>
      <c r="C635" s="91" t="s">
        <v>144</v>
      </c>
      <c r="D635" s="91" t="s">
        <v>26</v>
      </c>
      <c r="E635" s="92" t="s">
        <v>27</v>
      </c>
      <c r="F635" s="92" t="s">
        <v>28</v>
      </c>
      <c r="G635" s="93">
        <v>44021</v>
      </c>
      <c r="H635" s="94">
        <v>45992</v>
      </c>
      <c r="I635" s="69">
        <v>9128196.5500000007</v>
      </c>
      <c r="J635" s="70">
        <v>0</v>
      </c>
      <c r="K635" s="71">
        <v>1.149</v>
      </c>
      <c r="L635" s="70">
        <v>1</v>
      </c>
      <c r="M635" s="71">
        <v>0.77200000000000002</v>
      </c>
      <c r="N635" s="72"/>
      <c r="O635" s="73">
        <f>MIN(1,MAX(0,(1/(1+EXP(-(Assumptions!$B$5 + Assumptions!$B$6*$N635))))*Assumptions!$B$3))</f>
        <v>3.9165722796764356E-2</v>
      </c>
      <c r="P635" s="73">
        <f>VLOOKUP($F635,Assumptions!$A$23:$B$27,2,FALSE)*Assumptions!$B$4</f>
        <v>0.35</v>
      </c>
      <c r="Q635" s="74">
        <f t="shared" si="18"/>
        <v>125129.34549908826</v>
      </c>
      <c r="R635" s="75" t="str">
        <f>IF($O635&lt;Assumptions!$B$17,"A",IF($O635&lt;Assumptions!$B$18,"B",IF($O635&lt;Assumptions!$B$19,"C",IF($O635&lt;Assumptions!$B$20,"D","E"))))</f>
        <v>B</v>
      </c>
      <c r="S635" s="75">
        <f t="shared" si="19"/>
        <v>0</v>
      </c>
    </row>
    <row r="636" spans="1:19" ht="17.399999999999999" x14ac:dyDescent="0.3">
      <c r="A636" s="39" t="s">
        <v>249</v>
      </c>
      <c r="B636" s="62" t="s">
        <v>57</v>
      </c>
      <c r="C636" s="91" t="s">
        <v>190</v>
      </c>
      <c r="D636" s="91" t="s">
        <v>48</v>
      </c>
      <c r="E636" s="92" t="s">
        <v>35</v>
      </c>
      <c r="F636" s="92" t="s">
        <v>32</v>
      </c>
      <c r="G636" s="93">
        <v>44916</v>
      </c>
      <c r="H636" s="94">
        <v>45658</v>
      </c>
      <c r="I636" s="69">
        <v>12202431.189999999</v>
      </c>
      <c r="J636" s="70">
        <v>15</v>
      </c>
      <c r="K636" s="71">
        <v>1.087</v>
      </c>
      <c r="L636" s="70">
        <v>0</v>
      </c>
      <c r="M636" s="71">
        <v>1.0820000000000001</v>
      </c>
      <c r="N636" s="72"/>
      <c r="O636" s="73">
        <f>MIN(1,MAX(0,(1/(1+EXP(-(Assumptions!$B$5 + Assumptions!$B$6*$N636))))*Assumptions!$B$3))</f>
        <v>3.9165722796764356E-2</v>
      </c>
      <c r="P636" s="73">
        <f>VLOOKUP($F636,Assumptions!$A$23:$B$27,2,FALSE)*Assumptions!$B$4</f>
        <v>0.5</v>
      </c>
      <c r="Q636" s="74">
        <f t="shared" si="18"/>
        <v>238958.51871706569</v>
      </c>
      <c r="R636" s="75" t="str">
        <f>IF($O636&lt;Assumptions!$B$17,"A",IF($O636&lt;Assumptions!$B$18,"B",IF($O636&lt;Assumptions!$B$19,"C",IF($O636&lt;Assumptions!$B$20,"D","E"))))</f>
        <v>B</v>
      </c>
      <c r="S636" s="75">
        <f t="shared" si="19"/>
        <v>0</v>
      </c>
    </row>
    <row r="637" spans="1:19" ht="17.399999999999999" x14ac:dyDescent="0.3">
      <c r="A637" s="39" t="s">
        <v>249</v>
      </c>
      <c r="B637" s="62" t="s">
        <v>57</v>
      </c>
      <c r="C637" s="91" t="s">
        <v>190</v>
      </c>
      <c r="D637" s="91" t="s">
        <v>48</v>
      </c>
      <c r="E637" s="92" t="s">
        <v>35</v>
      </c>
      <c r="F637" s="92" t="s">
        <v>32</v>
      </c>
      <c r="G637" s="93">
        <v>44916</v>
      </c>
      <c r="H637" s="94">
        <v>45689</v>
      </c>
      <c r="I637" s="69">
        <v>12009479.369999999</v>
      </c>
      <c r="J637" s="70">
        <v>0</v>
      </c>
      <c r="K637" s="71">
        <v>1.036</v>
      </c>
      <c r="L637" s="70">
        <v>0</v>
      </c>
      <c r="M637" s="71">
        <v>1.0820000000000001</v>
      </c>
      <c r="N637" s="72"/>
      <c r="O637" s="73">
        <f>MIN(1,MAX(0,(1/(1+EXP(-(Assumptions!$B$5 + Assumptions!$B$6*$N637))))*Assumptions!$B$3))</f>
        <v>3.9165722796764356E-2</v>
      </c>
      <c r="P637" s="73">
        <f>VLOOKUP($F637,Assumptions!$A$23:$B$27,2,FALSE)*Assumptions!$B$4</f>
        <v>0.5</v>
      </c>
      <c r="Q637" s="74">
        <f t="shared" si="18"/>
        <v>235179.96996944011</v>
      </c>
      <c r="R637" s="75" t="str">
        <f>IF($O637&lt;Assumptions!$B$17,"A",IF($O637&lt;Assumptions!$B$18,"B",IF($O637&lt;Assumptions!$B$19,"C",IF($O637&lt;Assumptions!$B$20,"D","E"))))</f>
        <v>B</v>
      </c>
      <c r="S637" s="75">
        <f t="shared" si="19"/>
        <v>0</v>
      </c>
    </row>
    <row r="638" spans="1:19" ht="17.399999999999999" x14ac:dyDescent="0.3">
      <c r="A638" s="39" t="s">
        <v>249</v>
      </c>
      <c r="B638" s="62" t="s">
        <v>57</v>
      </c>
      <c r="C638" s="91" t="s">
        <v>190</v>
      </c>
      <c r="D638" s="91" t="s">
        <v>48</v>
      </c>
      <c r="E638" s="92" t="s">
        <v>35</v>
      </c>
      <c r="F638" s="92" t="s">
        <v>32</v>
      </c>
      <c r="G638" s="93">
        <v>44916</v>
      </c>
      <c r="H638" s="94">
        <v>45717</v>
      </c>
      <c r="I638" s="69">
        <v>11790814.59</v>
      </c>
      <c r="J638" s="70">
        <v>0</v>
      </c>
      <c r="K638" s="71">
        <v>1.1299999999999999</v>
      </c>
      <c r="L638" s="70">
        <v>0</v>
      </c>
      <c r="M638" s="71">
        <v>1.0820000000000001</v>
      </c>
      <c r="N638" s="72"/>
      <c r="O638" s="73">
        <f>MIN(1,MAX(0,(1/(1+EXP(-(Assumptions!$B$5 + Assumptions!$B$6*$N638))))*Assumptions!$B$3))</f>
        <v>3.9165722796764356E-2</v>
      </c>
      <c r="P638" s="73">
        <f>VLOOKUP($F638,Assumptions!$A$23:$B$27,2,FALSE)*Assumptions!$B$4</f>
        <v>0.5</v>
      </c>
      <c r="Q638" s="74">
        <f t="shared" si="18"/>
        <v>230897.88788999239</v>
      </c>
      <c r="R638" s="75" t="str">
        <f>IF($O638&lt;Assumptions!$B$17,"A",IF($O638&lt;Assumptions!$B$18,"B",IF($O638&lt;Assumptions!$B$19,"C",IF($O638&lt;Assumptions!$B$20,"D","E"))))</f>
        <v>B</v>
      </c>
      <c r="S638" s="75">
        <f t="shared" si="19"/>
        <v>0</v>
      </c>
    </row>
    <row r="639" spans="1:19" ht="17.399999999999999" x14ac:dyDescent="0.3">
      <c r="A639" s="39" t="s">
        <v>249</v>
      </c>
      <c r="B639" s="39" t="s">
        <v>57</v>
      </c>
      <c r="C639" s="39" t="s">
        <v>190</v>
      </c>
      <c r="D639" s="39" t="s">
        <v>48</v>
      </c>
      <c r="E639" s="70" t="s">
        <v>35</v>
      </c>
      <c r="F639" s="70" t="s">
        <v>32</v>
      </c>
      <c r="G639" s="78">
        <v>44916</v>
      </c>
      <c r="H639" s="78">
        <v>45748</v>
      </c>
      <c r="I639" s="69">
        <v>11603993.98</v>
      </c>
      <c r="J639" s="70">
        <v>95</v>
      </c>
      <c r="K639" s="71">
        <v>0.45300000000000001</v>
      </c>
      <c r="L639" s="70">
        <v>0</v>
      </c>
      <c r="M639" s="71">
        <v>1.0820000000000001</v>
      </c>
      <c r="N639" s="72"/>
      <c r="O639" s="73">
        <f>MIN(1,MAX(0,(1/(1+EXP(-(Assumptions!$B$5 + Assumptions!$B$6*$N639))))*Assumptions!$B$3))</f>
        <v>3.9165722796764356E-2</v>
      </c>
      <c r="P639" s="73">
        <f>VLOOKUP($F639,Assumptions!$A$23:$B$27,2,FALSE)*Assumptions!$B$4</f>
        <v>0.5</v>
      </c>
      <c r="Q639" s="74">
        <f t="shared" si="18"/>
        <v>227239.40577800118</v>
      </c>
      <c r="R639" s="75" t="str">
        <f>IF($O639&lt;Assumptions!$B$17,"A",IF($O639&lt;Assumptions!$B$18,"B",IF($O639&lt;Assumptions!$B$19,"C",IF($O639&lt;Assumptions!$B$20,"D","E"))))</f>
        <v>B</v>
      </c>
      <c r="S639" s="75">
        <f t="shared" si="19"/>
        <v>0</v>
      </c>
    </row>
    <row r="640" spans="1:19" ht="17.399999999999999" x14ac:dyDescent="0.3">
      <c r="A640" s="39" t="s">
        <v>249</v>
      </c>
      <c r="B640" s="39" t="s">
        <v>57</v>
      </c>
      <c r="C640" s="39" t="s">
        <v>190</v>
      </c>
      <c r="D640" s="39" t="s">
        <v>48</v>
      </c>
      <c r="E640" s="70" t="s">
        <v>35</v>
      </c>
      <c r="F640" s="70" t="s">
        <v>32</v>
      </c>
      <c r="G640" s="78">
        <v>44916</v>
      </c>
      <c r="H640" s="78">
        <v>45778</v>
      </c>
      <c r="I640" s="69">
        <v>11400416.59</v>
      </c>
      <c r="J640" s="70">
        <v>35</v>
      </c>
      <c r="K640" s="71">
        <v>0.48399999999999999</v>
      </c>
      <c r="L640" s="70">
        <v>0</v>
      </c>
      <c r="M640" s="71">
        <v>1.0820000000000001</v>
      </c>
      <c r="N640" s="72"/>
      <c r="O640" s="73">
        <f>MIN(1,MAX(0,(1/(1+EXP(-(Assumptions!$B$5 + Assumptions!$B$6*$N640))))*Assumptions!$B$3))</f>
        <v>3.9165722796764356E-2</v>
      </c>
      <c r="P640" s="73">
        <f>VLOOKUP($F640,Assumptions!$A$23:$B$27,2,FALSE)*Assumptions!$B$4</f>
        <v>0.5</v>
      </c>
      <c r="Q640" s="74">
        <f t="shared" si="18"/>
        <v>223252.77796578678</v>
      </c>
      <c r="R640" s="75" t="str">
        <f>IF($O640&lt;Assumptions!$B$17,"A",IF($O640&lt;Assumptions!$B$18,"B",IF($O640&lt;Assumptions!$B$19,"C",IF($O640&lt;Assumptions!$B$20,"D","E"))))</f>
        <v>B</v>
      </c>
      <c r="S640" s="75">
        <f t="shared" si="19"/>
        <v>0</v>
      </c>
    </row>
    <row r="641" spans="1:19" ht="17.399999999999999" x14ac:dyDescent="0.3">
      <c r="A641" s="39" t="s">
        <v>249</v>
      </c>
      <c r="B641" s="39" t="s">
        <v>57</v>
      </c>
      <c r="C641" s="39" t="s">
        <v>190</v>
      </c>
      <c r="D641" s="39" t="s">
        <v>48</v>
      </c>
      <c r="E641" s="70" t="s">
        <v>35</v>
      </c>
      <c r="F641" s="70" t="s">
        <v>32</v>
      </c>
      <c r="G641" s="78">
        <v>44916</v>
      </c>
      <c r="H641" s="78">
        <v>45809</v>
      </c>
      <c r="I641" s="69">
        <v>11197540.51</v>
      </c>
      <c r="J641" s="70">
        <v>0</v>
      </c>
      <c r="K641" s="71">
        <v>1.0449999999999999</v>
      </c>
      <c r="L641" s="70">
        <v>0</v>
      </c>
      <c r="M641" s="71">
        <v>1.0820000000000001</v>
      </c>
      <c r="N641" s="72"/>
      <c r="O641" s="73">
        <f>MIN(1,MAX(0,(1/(1+EXP(-(Assumptions!$B$5 + Assumptions!$B$6*$N641))))*Assumptions!$B$3))</f>
        <v>3.9165722796764356E-2</v>
      </c>
      <c r="P641" s="73">
        <f>VLOOKUP($F641,Assumptions!$A$23:$B$27,2,FALSE)*Assumptions!$B$4</f>
        <v>0.5</v>
      </c>
      <c r="Q641" s="74">
        <f t="shared" ref="Q641:Q704" si="20">$I641*$O641*$P641</f>
        <v>219279.88381009968</v>
      </c>
      <c r="R641" s="75" t="str">
        <f>IF($O641&lt;Assumptions!$B$17,"A",IF($O641&lt;Assumptions!$B$18,"B",IF($O641&lt;Assumptions!$B$19,"C",IF($O641&lt;Assumptions!$B$20,"D","E"))))</f>
        <v>B</v>
      </c>
      <c r="S641" s="75">
        <f t="shared" ref="S641:S704" si="21">--($J641&gt;=180)</f>
        <v>0</v>
      </c>
    </row>
    <row r="642" spans="1:19" ht="17.399999999999999" x14ac:dyDescent="0.3">
      <c r="A642" s="39" t="s">
        <v>249</v>
      </c>
      <c r="B642" s="39" t="s">
        <v>57</v>
      </c>
      <c r="C642" s="39" t="s">
        <v>190</v>
      </c>
      <c r="D642" s="39" t="s">
        <v>48</v>
      </c>
      <c r="E642" s="70" t="s">
        <v>35</v>
      </c>
      <c r="F642" s="70" t="s">
        <v>32</v>
      </c>
      <c r="G642" s="78">
        <v>44916</v>
      </c>
      <c r="H642" s="78">
        <v>45839</v>
      </c>
      <c r="I642" s="69">
        <v>11017785.119999999</v>
      </c>
      <c r="J642" s="70">
        <v>0</v>
      </c>
      <c r="K642" s="71">
        <v>1.087</v>
      </c>
      <c r="L642" s="70">
        <v>0</v>
      </c>
      <c r="M642" s="71">
        <v>1.0820000000000001</v>
      </c>
      <c r="N642" s="72"/>
      <c r="O642" s="73">
        <f>MIN(1,MAX(0,(1/(1+EXP(-(Assumptions!$B$5 + Assumptions!$B$6*$N642))))*Assumptions!$B$3))</f>
        <v>3.9165722796764356E-2</v>
      </c>
      <c r="P642" s="73">
        <f>VLOOKUP($F642,Assumptions!$A$23:$B$27,2,FALSE)*Assumptions!$B$4</f>
        <v>0.5</v>
      </c>
      <c r="Q642" s="74">
        <f t="shared" si="20"/>
        <v>215759.75892211753</v>
      </c>
      <c r="R642" s="75" t="str">
        <f>IF($O642&lt;Assumptions!$B$17,"A",IF($O642&lt;Assumptions!$B$18,"B",IF($O642&lt;Assumptions!$B$19,"C",IF($O642&lt;Assumptions!$B$20,"D","E"))))</f>
        <v>B</v>
      </c>
      <c r="S642" s="75">
        <f t="shared" si="21"/>
        <v>0</v>
      </c>
    </row>
    <row r="643" spans="1:19" ht="17.399999999999999" x14ac:dyDescent="0.3">
      <c r="A643" s="39" t="s">
        <v>249</v>
      </c>
      <c r="B643" s="39" t="s">
        <v>57</v>
      </c>
      <c r="C643" s="39" t="s">
        <v>190</v>
      </c>
      <c r="D643" s="39" t="s">
        <v>48</v>
      </c>
      <c r="E643" s="70" t="s">
        <v>35</v>
      </c>
      <c r="F643" s="70" t="s">
        <v>32</v>
      </c>
      <c r="G643" s="78">
        <v>44916</v>
      </c>
      <c r="H643" s="78">
        <v>45870</v>
      </c>
      <c r="I643" s="69">
        <v>10791813.32</v>
      </c>
      <c r="J643" s="70">
        <v>15</v>
      </c>
      <c r="K643" s="71">
        <v>1.0069999999999999</v>
      </c>
      <c r="L643" s="70">
        <v>0</v>
      </c>
      <c r="M643" s="71">
        <v>1.0820000000000001</v>
      </c>
      <c r="N643" s="72"/>
      <c r="O643" s="73">
        <f>MIN(1,MAX(0,(1/(1+EXP(-(Assumptions!$B$5 + Assumptions!$B$6*$N643))))*Assumptions!$B$3))</f>
        <v>3.9165722796764356E-2</v>
      </c>
      <c r="P643" s="73">
        <f>VLOOKUP($F643,Assumptions!$A$23:$B$27,2,FALSE)*Assumptions!$B$4</f>
        <v>0.5</v>
      </c>
      <c r="Q643" s="74">
        <f t="shared" si="20"/>
        <v>211334.58448277463</v>
      </c>
      <c r="R643" s="75" t="str">
        <f>IF($O643&lt;Assumptions!$B$17,"A",IF($O643&lt;Assumptions!$B$18,"B",IF($O643&lt;Assumptions!$B$19,"C",IF($O643&lt;Assumptions!$B$20,"D","E"))))</f>
        <v>B</v>
      </c>
      <c r="S643" s="75">
        <f t="shared" si="21"/>
        <v>0</v>
      </c>
    </row>
    <row r="644" spans="1:19" ht="17.399999999999999" x14ac:dyDescent="0.3">
      <c r="A644" s="39" t="s">
        <v>249</v>
      </c>
      <c r="B644" s="39" t="s">
        <v>57</v>
      </c>
      <c r="C644" s="39" t="s">
        <v>190</v>
      </c>
      <c r="D644" s="39" t="s">
        <v>48</v>
      </c>
      <c r="E644" s="70" t="s">
        <v>35</v>
      </c>
      <c r="F644" s="70" t="s">
        <v>32</v>
      </c>
      <c r="G644" s="78">
        <v>44916</v>
      </c>
      <c r="H644" s="78">
        <v>45901</v>
      </c>
      <c r="I644" s="69">
        <v>10620137.890000001</v>
      </c>
      <c r="J644" s="70">
        <v>0</v>
      </c>
      <c r="K644" s="71">
        <v>0.97099999999999997</v>
      </c>
      <c r="L644" s="70">
        <v>0</v>
      </c>
      <c r="M644" s="71">
        <v>1.0820000000000001</v>
      </c>
      <c r="N644" s="72"/>
      <c r="O644" s="73">
        <f>MIN(1,MAX(0,(1/(1+EXP(-(Assumptions!$B$5 + Assumptions!$B$6*$N644))))*Assumptions!$B$3))</f>
        <v>3.9165722796764356E-2</v>
      </c>
      <c r="P644" s="73">
        <f>VLOOKUP($F644,Assumptions!$A$23:$B$27,2,FALSE)*Assumptions!$B$4</f>
        <v>0.5</v>
      </c>
      <c r="Q644" s="74">
        <f t="shared" si="20"/>
        <v>207972.68833157697</v>
      </c>
      <c r="R644" s="75" t="str">
        <f>IF($O644&lt;Assumptions!$B$17,"A",IF($O644&lt;Assumptions!$B$18,"B",IF($O644&lt;Assumptions!$B$19,"C",IF($O644&lt;Assumptions!$B$20,"D","E"))))</f>
        <v>B</v>
      </c>
      <c r="S644" s="75">
        <f t="shared" si="21"/>
        <v>0</v>
      </c>
    </row>
    <row r="645" spans="1:19" ht="17.399999999999999" x14ac:dyDescent="0.3">
      <c r="A645" s="39" t="s">
        <v>249</v>
      </c>
      <c r="B645" s="39" t="s">
        <v>57</v>
      </c>
      <c r="C645" s="39" t="s">
        <v>190</v>
      </c>
      <c r="D645" s="39" t="s">
        <v>48</v>
      </c>
      <c r="E645" s="70" t="s">
        <v>35</v>
      </c>
      <c r="F645" s="70" t="s">
        <v>32</v>
      </c>
      <c r="G645" s="78">
        <v>44916</v>
      </c>
      <c r="H645" s="78">
        <v>45931</v>
      </c>
      <c r="I645" s="69">
        <v>10435230.57</v>
      </c>
      <c r="J645" s="70">
        <v>65</v>
      </c>
      <c r="K645" s="71">
        <v>0.49299999999999999</v>
      </c>
      <c r="L645" s="70">
        <v>0</v>
      </c>
      <c r="M645" s="71">
        <v>1.0820000000000001</v>
      </c>
      <c r="N645" s="72"/>
      <c r="O645" s="73">
        <f>MIN(1,MAX(0,(1/(1+EXP(-(Assumptions!$B$5 + Assumptions!$B$6*$N645))))*Assumptions!$B$3))</f>
        <v>3.9165722796764356E-2</v>
      </c>
      <c r="P645" s="73">
        <f>VLOOKUP($F645,Assumptions!$A$23:$B$27,2,FALSE)*Assumptions!$B$4</f>
        <v>0.5</v>
      </c>
      <c r="Q645" s="74">
        <f t="shared" si="20"/>
        <v>204351.67391247067</v>
      </c>
      <c r="R645" s="75" t="str">
        <f>IF($O645&lt;Assumptions!$B$17,"A",IF($O645&lt;Assumptions!$B$18,"B",IF($O645&lt;Assumptions!$B$19,"C",IF($O645&lt;Assumptions!$B$20,"D","E"))))</f>
        <v>B</v>
      </c>
      <c r="S645" s="75">
        <f t="shared" si="21"/>
        <v>0</v>
      </c>
    </row>
    <row r="646" spans="1:19" ht="17.399999999999999" x14ac:dyDescent="0.3">
      <c r="A646" s="39" t="s">
        <v>249</v>
      </c>
      <c r="B646" s="39" t="s">
        <v>57</v>
      </c>
      <c r="C646" s="39" t="s">
        <v>190</v>
      </c>
      <c r="D646" s="39" t="s">
        <v>48</v>
      </c>
      <c r="E646" s="70" t="s">
        <v>35</v>
      </c>
      <c r="F646" s="70" t="s">
        <v>32</v>
      </c>
      <c r="G646" s="78">
        <v>44916</v>
      </c>
      <c r="H646" s="78">
        <v>45962</v>
      </c>
      <c r="I646" s="69">
        <v>10230487.91</v>
      </c>
      <c r="J646" s="70">
        <v>0</v>
      </c>
      <c r="K646" s="71">
        <v>1.0640000000000001</v>
      </c>
      <c r="L646" s="70">
        <v>0</v>
      </c>
      <c r="M646" s="71">
        <v>1.0820000000000001</v>
      </c>
      <c r="N646" s="72"/>
      <c r="O646" s="73">
        <f>MIN(1,MAX(0,(1/(1+EXP(-(Assumptions!$B$5 + Assumptions!$B$6*$N646))))*Assumptions!$B$3))</f>
        <v>3.9165722796764356E-2</v>
      </c>
      <c r="P646" s="73">
        <f>VLOOKUP($F646,Assumptions!$A$23:$B$27,2,FALSE)*Assumptions!$B$4</f>
        <v>0.5</v>
      </c>
      <c r="Q646" s="74">
        <f t="shared" si="20"/>
        <v>200342.22677935456</v>
      </c>
      <c r="R646" s="75" t="str">
        <f>IF($O646&lt;Assumptions!$B$17,"A",IF($O646&lt;Assumptions!$B$18,"B",IF($O646&lt;Assumptions!$B$19,"C",IF($O646&lt;Assumptions!$B$20,"D","E"))))</f>
        <v>B</v>
      </c>
      <c r="S646" s="75">
        <f t="shared" si="21"/>
        <v>0</v>
      </c>
    </row>
    <row r="647" spans="1:19" ht="17.399999999999999" x14ac:dyDescent="0.3">
      <c r="A647" s="39" t="s">
        <v>249</v>
      </c>
      <c r="B647" s="39" t="s">
        <v>57</v>
      </c>
      <c r="C647" s="39" t="s">
        <v>190</v>
      </c>
      <c r="D647" s="39" t="s">
        <v>48</v>
      </c>
      <c r="E647" s="70" t="s">
        <v>35</v>
      </c>
      <c r="F647" s="70" t="s">
        <v>32</v>
      </c>
      <c r="G647" s="78">
        <v>44916</v>
      </c>
      <c r="H647" s="78">
        <v>45992</v>
      </c>
      <c r="I647" s="69">
        <v>10081064.76</v>
      </c>
      <c r="J647" s="70">
        <v>0</v>
      </c>
      <c r="K647" s="71">
        <v>0.998</v>
      </c>
      <c r="L647" s="70">
        <v>0</v>
      </c>
      <c r="M647" s="71">
        <v>1.0820000000000001</v>
      </c>
      <c r="N647" s="72"/>
      <c r="O647" s="73">
        <f>MIN(1,MAX(0,(1/(1+EXP(-(Assumptions!$B$5 + Assumptions!$B$6*$N647))))*Assumptions!$B$3))</f>
        <v>3.9165722796764356E-2</v>
      </c>
      <c r="P647" s="73">
        <f>VLOOKUP($F647,Assumptions!$A$23:$B$27,2,FALSE)*Assumptions!$B$4</f>
        <v>0.5</v>
      </c>
      <c r="Q647" s="74">
        <f t="shared" si="20"/>
        <v>197416.09394319489</v>
      </c>
      <c r="R647" s="75" t="str">
        <f>IF($O647&lt;Assumptions!$B$17,"A",IF($O647&lt;Assumptions!$B$18,"B",IF($O647&lt;Assumptions!$B$19,"C",IF($O647&lt;Assumptions!$B$20,"D","E"))))</f>
        <v>B</v>
      </c>
      <c r="S647" s="75">
        <f t="shared" si="21"/>
        <v>0</v>
      </c>
    </row>
    <row r="648" spans="1:19" ht="17.399999999999999" x14ac:dyDescent="0.3">
      <c r="A648" s="39" t="s">
        <v>251</v>
      </c>
      <c r="B648" s="39" t="s">
        <v>56</v>
      </c>
      <c r="C648" s="39" t="s">
        <v>135</v>
      </c>
      <c r="D648" s="39" t="s">
        <v>45</v>
      </c>
      <c r="E648" s="70" t="s">
        <v>43</v>
      </c>
      <c r="F648" s="70" t="s">
        <v>28</v>
      </c>
      <c r="G648" s="78">
        <v>45466</v>
      </c>
      <c r="H648" s="78">
        <v>45658</v>
      </c>
      <c r="I648" s="69">
        <v>3371959.02</v>
      </c>
      <c r="J648" s="70">
        <v>0</v>
      </c>
      <c r="K648" s="71">
        <v>0.97099999999999997</v>
      </c>
      <c r="L648" s="70">
        <v>0</v>
      </c>
      <c r="M648" s="71">
        <v>0.95499999999999996</v>
      </c>
      <c r="N648" s="72"/>
      <c r="O648" s="73">
        <f>MIN(1,MAX(0,(1/(1+EXP(-(Assumptions!$B$5 + Assumptions!$B$6*$N648))))*Assumptions!$B$3))</f>
        <v>3.9165722796764356E-2</v>
      </c>
      <c r="P648" s="73">
        <f>VLOOKUP($F648,Assumptions!$A$23:$B$27,2,FALSE)*Assumptions!$B$4</f>
        <v>0.35</v>
      </c>
      <c r="Q648" s="74">
        <f t="shared" si="20"/>
        <v>46222.824290779216</v>
      </c>
      <c r="R648" s="75" t="str">
        <f>IF($O648&lt;Assumptions!$B$17,"A",IF($O648&lt;Assumptions!$B$18,"B",IF($O648&lt;Assumptions!$B$19,"C",IF($O648&lt;Assumptions!$B$20,"D","E"))))</f>
        <v>B</v>
      </c>
      <c r="S648" s="75">
        <f t="shared" si="21"/>
        <v>0</v>
      </c>
    </row>
    <row r="649" spans="1:19" ht="17.399999999999999" x14ac:dyDescent="0.3">
      <c r="A649" s="39" t="s">
        <v>251</v>
      </c>
      <c r="B649" s="39" t="s">
        <v>56</v>
      </c>
      <c r="C649" s="39" t="s">
        <v>135</v>
      </c>
      <c r="D649" s="39" t="s">
        <v>45</v>
      </c>
      <c r="E649" s="70" t="s">
        <v>43</v>
      </c>
      <c r="F649" s="70" t="s">
        <v>28</v>
      </c>
      <c r="G649" s="78">
        <v>45466</v>
      </c>
      <c r="H649" s="78">
        <v>45689</v>
      </c>
      <c r="I649" s="69">
        <v>3280343.82</v>
      </c>
      <c r="J649" s="70">
        <v>0</v>
      </c>
      <c r="K649" s="71">
        <v>1.1419999999999999</v>
      </c>
      <c r="L649" s="70">
        <v>0</v>
      </c>
      <c r="M649" s="71">
        <v>0.95499999999999996</v>
      </c>
      <c r="N649" s="72"/>
      <c r="O649" s="73">
        <f>MIN(1,MAX(0,(1/(1+EXP(-(Assumptions!$B$5 + Assumptions!$B$6*$N649))))*Assumptions!$B$3))</f>
        <v>3.9165722796764356E-2</v>
      </c>
      <c r="P649" s="73">
        <f>VLOOKUP($F649,Assumptions!$A$23:$B$27,2,FALSE)*Assumptions!$B$4</f>
        <v>0.35</v>
      </c>
      <c r="Q649" s="74">
        <f t="shared" si="20"/>
        <v>44966.962856269667</v>
      </c>
      <c r="R649" s="75" t="str">
        <f>IF($O649&lt;Assumptions!$B$17,"A",IF($O649&lt;Assumptions!$B$18,"B",IF($O649&lt;Assumptions!$B$19,"C",IF($O649&lt;Assumptions!$B$20,"D","E"))))</f>
        <v>B</v>
      </c>
      <c r="S649" s="75">
        <f t="shared" si="21"/>
        <v>0</v>
      </c>
    </row>
    <row r="650" spans="1:19" ht="17.399999999999999" x14ac:dyDescent="0.3">
      <c r="A650" s="39" t="s">
        <v>251</v>
      </c>
      <c r="B650" s="39" t="s">
        <v>56</v>
      </c>
      <c r="C650" s="39" t="s">
        <v>135</v>
      </c>
      <c r="D650" s="39" t="s">
        <v>45</v>
      </c>
      <c r="E650" s="70" t="s">
        <v>43</v>
      </c>
      <c r="F650" s="70" t="s">
        <v>28</v>
      </c>
      <c r="G650" s="78">
        <v>45466</v>
      </c>
      <c r="H650" s="78">
        <v>45717</v>
      </c>
      <c r="I650" s="69">
        <v>3192631.79</v>
      </c>
      <c r="J650" s="70">
        <v>0</v>
      </c>
      <c r="K650" s="71">
        <v>0.95499999999999996</v>
      </c>
      <c r="L650" s="70">
        <v>0</v>
      </c>
      <c r="M650" s="71">
        <v>0.95499999999999996</v>
      </c>
      <c r="N650" s="72"/>
      <c r="O650" s="73">
        <f>MIN(1,MAX(0,(1/(1+EXP(-(Assumptions!$B$5 + Assumptions!$B$6*$N650))))*Assumptions!$B$3))</f>
        <v>3.9165722796764356E-2</v>
      </c>
      <c r="P650" s="73">
        <f>VLOOKUP($F650,Assumptions!$A$23:$B$27,2,FALSE)*Assumptions!$B$4</f>
        <v>0.35</v>
      </c>
      <c r="Q650" s="74">
        <f t="shared" si="20"/>
        <v>43764.606087747154</v>
      </c>
      <c r="R650" s="75" t="str">
        <f>IF($O650&lt;Assumptions!$B$17,"A",IF($O650&lt;Assumptions!$B$18,"B",IF($O650&lt;Assumptions!$B$19,"C",IF($O650&lt;Assumptions!$B$20,"D","E"))))</f>
        <v>B</v>
      </c>
      <c r="S650" s="75">
        <f t="shared" si="21"/>
        <v>0</v>
      </c>
    </row>
    <row r="651" spans="1:19" ht="17.399999999999999" x14ac:dyDescent="0.3">
      <c r="A651" s="39" t="s">
        <v>251</v>
      </c>
      <c r="B651" s="39" t="s">
        <v>56</v>
      </c>
      <c r="C651" s="39" t="s">
        <v>135</v>
      </c>
      <c r="D651" s="39" t="s">
        <v>45</v>
      </c>
      <c r="E651" s="70" t="s">
        <v>43</v>
      </c>
      <c r="F651" s="70" t="s">
        <v>28</v>
      </c>
      <c r="G651" s="78">
        <v>45466</v>
      </c>
      <c r="H651" s="78">
        <v>45748</v>
      </c>
      <c r="I651" s="69">
        <v>3106765.67</v>
      </c>
      <c r="J651" s="70">
        <v>0</v>
      </c>
      <c r="K651" s="71">
        <v>1.0649999999999999</v>
      </c>
      <c r="L651" s="70">
        <v>0</v>
      </c>
      <c r="M651" s="71">
        <v>0.95499999999999996</v>
      </c>
      <c r="N651" s="72"/>
      <c r="O651" s="73">
        <f>MIN(1,MAX(0,(1/(1+EXP(-(Assumptions!$B$5 + Assumptions!$B$6*$N651))))*Assumptions!$B$3))</f>
        <v>3.9165722796764356E-2</v>
      </c>
      <c r="P651" s="73">
        <f>VLOOKUP($F651,Assumptions!$A$23:$B$27,2,FALSE)*Assumptions!$B$4</f>
        <v>0.35</v>
      </c>
      <c r="Q651" s="74">
        <f t="shared" si="20"/>
        <v>42587.55305900336</v>
      </c>
      <c r="R651" s="75" t="str">
        <f>IF($O651&lt;Assumptions!$B$17,"A",IF($O651&lt;Assumptions!$B$18,"B",IF($O651&lt;Assumptions!$B$19,"C",IF($O651&lt;Assumptions!$B$20,"D","E"))))</f>
        <v>B</v>
      </c>
      <c r="S651" s="75">
        <f t="shared" si="21"/>
        <v>0</v>
      </c>
    </row>
    <row r="652" spans="1:19" ht="17.399999999999999" x14ac:dyDescent="0.3">
      <c r="A652" s="39" t="s">
        <v>251</v>
      </c>
      <c r="B652" s="39" t="s">
        <v>56</v>
      </c>
      <c r="C652" s="39" t="s">
        <v>135</v>
      </c>
      <c r="D652" s="39" t="s">
        <v>45</v>
      </c>
      <c r="E652" s="70" t="s">
        <v>43</v>
      </c>
      <c r="F652" s="70" t="s">
        <v>28</v>
      </c>
      <c r="G652" s="78">
        <v>45466</v>
      </c>
      <c r="H652" s="78">
        <v>45778</v>
      </c>
      <c r="I652" s="69">
        <v>3012314.23</v>
      </c>
      <c r="J652" s="70">
        <v>0</v>
      </c>
      <c r="K652" s="71">
        <v>1.1140000000000001</v>
      </c>
      <c r="L652" s="70">
        <v>0</v>
      </c>
      <c r="M652" s="71">
        <v>0.95499999999999996</v>
      </c>
      <c r="N652" s="72"/>
      <c r="O652" s="73">
        <f>MIN(1,MAX(0,(1/(1+EXP(-(Assumptions!$B$5 + Assumptions!$B$6*$N652))))*Assumptions!$B$3))</f>
        <v>3.9165722796764356E-2</v>
      </c>
      <c r="P652" s="73">
        <f>VLOOKUP($F652,Assumptions!$A$23:$B$27,2,FALSE)*Assumptions!$B$4</f>
        <v>0.35</v>
      </c>
      <c r="Q652" s="74">
        <f t="shared" si="20"/>
        <v>41292.812438125031</v>
      </c>
      <c r="R652" s="75" t="str">
        <f>IF($O652&lt;Assumptions!$B$17,"A",IF($O652&lt;Assumptions!$B$18,"B",IF($O652&lt;Assumptions!$B$19,"C",IF($O652&lt;Assumptions!$B$20,"D","E"))))</f>
        <v>B</v>
      </c>
      <c r="S652" s="75">
        <f t="shared" si="21"/>
        <v>0</v>
      </c>
    </row>
    <row r="653" spans="1:19" ht="17.399999999999999" x14ac:dyDescent="0.3">
      <c r="A653" s="39" t="s">
        <v>251</v>
      </c>
      <c r="B653" s="39" t="s">
        <v>56</v>
      </c>
      <c r="C653" s="39" t="s">
        <v>135</v>
      </c>
      <c r="D653" s="39" t="s">
        <v>45</v>
      </c>
      <c r="E653" s="70" t="s">
        <v>43</v>
      </c>
      <c r="F653" s="70" t="s">
        <v>28</v>
      </c>
      <c r="G653" s="78">
        <v>45466</v>
      </c>
      <c r="H653" s="78">
        <v>45809</v>
      </c>
      <c r="I653" s="69">
        <v>3012314.23</v>
      </c>
      <c r="J653" s="70">
        <v>185</v>
      </c>
      <c r="K653" s="71">
        <v>0.128</v>
      </c>
      <c r="L653" s="70">
        <v>0</v>
      </c>
      <c r="M653" s="71">
        <v>0.95499999999999996</v>
      </c>
      <c r="N653" s="72"/>
      <c r="O653" s="73">
        <f>MIN(1,MAX(0,(1/(1+EXP(-(Assumptions!$B$5 + Assumptions!$B$6*$N653))))*Assumptions!$B$3))</f>
        <v>3.9165722796764356E-2</v>
      </c>
      <c r="P653" s="73">
        <f>VLOOKUP($F653,Assumptions!$A$23:$B$27,2,FALSE)*Assumptions!$B$4</f>
        <v>0.35</v>
      </c>
      <c r="Q653" s="74">
        <f t="shared" si="20"/>
        <v>41292.812438125031</v>
      </c>
      <c r="R653" s="75" t="str">
        <f>IF($O653&lt;Assumptions!$B$17,"A",IF($O653&lt;Assumptions!$B$18,"B",IF($O653&lt;Assumptions!$B$19,"C",IF($O653&lt;Assumptions!$B$20,"D","E"))))</f>
        <v>B</v>
      </c>
      <c r="S653" s="75">
        <f t="shared" si="21"/>
        <v>1</v>
      </c>
    </row>
    <row r="654" spans="1:19" ht="17.399999999999999" x14ac:dyDescent="0.3">
      <c r="A654" s="39" t="s">
        <v>251</v>
      </c>
      <c r="B654" s="39" t="s">
        <v>56</v>
      </c>
      <c r="C654" s="39" t="s">
        <v>135</v>
      </c>
      <c r="D654" s="39" t="s">
        <v>45</v>
      </c>
      <c r="E654" s="70" t="s">
        <v>43</v>
      </c>
      <c r="F654" s="70" t="s">
        <v>28</v>
      </c>
      <c r="G654" s="78">
        <v>45466</v>
      </c>
      <c r="H654" s="78">
        <v>45839</v>
      </c>
      <c r="I654" s="69">
        <v>3012314.23</v>
      </c>
      <c r="J654" s="70">
        <v>999</v>
      </c>
      <c r="K654" s="71">
        <v>8.7999999999999995E-2</v>
      </c>
      <c r="L654" s="70">
        <v>0</v>
      </c>
      <c r="M654" s="71">
        <v>0.95499999999999996</v>
      </c>
      <c r="N654" s="72"/>
      <c r="O654" s="73">
        <f>MIN(1,MAX(0,(1/(1+EXP(-(Assumptions!$B$5 + Assumptions!$B$6*$N654))))*Assumptions!$B$3))</f>
        <v>3.9165722796764356E-2</v>
      </c>
      <c r="P654" s="73">
        <f>VLOOKUP($F654,Assumptions!$A$23:$B$27,2,FALSE)*Assumptions!$B$4</f>
        <v>0.35</v>
      </c>
      <c r="Q654" s="74">
        <f t="shared" si="20"/>
        <v>41292.812438125031</v>
      </c>
      <c r="R654" s="75" t="str">
        <f>IF($O654&lt;Assumptions!$B$17,"A",IF($O654&lt;Assumptions!$B$18,"B",IF($O654&lt;Assumptions!$B$19,"C",IF($O654&lt;Assumptions!$B$20,"D","E"))))</f>
        <v>B</v>
      </c>
      <c r="S654" s="75">
        <f t="shared" si="21"/>
        <v>1</v>
      </c>
    </row>
    <row r="655" spans="1:19" ht="17.399999999999999" x14ac:dyDescent="0.3">
      <c r="A655" s="39" t="s">
        <v>251</v>
      </c>
      <c r="B655" s="39" t="s">
        <v>56</v>
      </c>
      <c r="C655" s="39" t="s">
        <v>135</v>
      </c>
      <c r="D655" s="39" t="s">
        <v>45</v>
      </c>
      <c r="E655" s="70" t="s">
        <v>43</v>
      </c>
      <c r="F655" s="70" t="s">
        <v>28</v>
      </c>
      <c r="G655" s="78">
        <v>45466</v>
      </c>
      <c r="H655" s="78">
        <v>45870</v>
      </c>
      <c r="I655" s="69">
        <v>3012314.23</v>
      </c>
      <c r="J655" s="70">
        <v>999</v>
      </c>
      <c r="K655" s="71">
        <v>0.185</v>
      </c>
      <c r="L655" s="70">
        <v>0</v>
      </c>
      <c r="M655" s="71">
        <v>0.95499999999999996</v>
      </c>
      <c r="N655" s="72"/>
      <c r="O655" s="73">
        <f>MIN(1,MAX(0,(1/(1+EXP(-(Assumptions!$B$5 + Assumptions!$B$6*$N655))))*Assumptions!$B$3))</f>
        <v>3.9165722796764356E-2</v>
      </c>
      <c r="P655" s="73">
        <f>VLOOKUP($F655,Assumptions!$A$23:$B$27,2,FALSE)*Assumptions!$B$4</f>
        <v>0.35</v>
      </c>
      <c r="Q655" s="74">
        <f t="shared" si="20"/>
        <v>41292.812438125031</v>
      </c>
      <c r="R655" s="75" t="str">
        <f>IF($O655&lt;Assumptions!$B$17,"A",IF($O655&lt;Assumptions!$B$18,"B",IF($O655&lt;Assumptions!$B$19,"C",IF($O655&lt;Assumptions!$B$20,"D","E"))))</f>
        <v>B</v>
      </c>
      <c r="S655" s="75">
        <f t="shared" si="21"/>
        <v>1</v>
      </c>
    </row>
    <row r="656" spans="1:19" ht="17.399999999999999" x14ac:dyDescent="0.3">
      <c r="A656" s="39" t="s">
        <v>251</v>
      </c>
      <c r="B656" s="39" t="s">
        <v>56</v>
      </c>
      <c r="C656" s="39" t="s">
        <v>135</v>
      </c>
      <c r="D656" s="39" t="s">
        <v>45</v>
      </c>
      <c r="E656" s="70" t="s">
        <v>43</v>
      </c>
      <c r="F656" s="70" t="s">
        <v>28</v>
      </c>
      <c r="G656" s="78">
        <v>45466</v>
      </c>
      <c r="H656" s="78">
        <v>45901</v>
      </c>
      <c r="I656" s="69">
        <v>3012314.23</v>
      </c>
      <c r="J656" s="70">
        <v>999</v>
      </c>
      <c r="K656" s="71">
        <v>3.6999999999999998E-2</v>
      </c>
      <c r="L656" s="70">
        <v>0</v>
      </c>
      <c r="M656" s="71">
        <v>0.95499999999999996</v>
      </c>
      <c r="N656" s="72"/>
      <c r="O656" s="73">
        <f>MIN(1,MAX(0,(1/(1+EXP(-(Assumptions!$B$5 + Assumptions!$B$6*$N656))))*Assumptions!$B$3))</f>
        <v>3.9165722796764356E-2</v>
      </c>
      <c r="P656" s="73">
        <f>VLOOKUP($F656,Assumptions!$A$23:$B$27,2,FALSE)*Assumptions!$B$4</f>
        <v>0.35</v>
      </c>
      <c r="Q656" s="74">
        <f t="shared" si="20"/>
        <v>41292.812438125031</v>
      </c>
      <c r="R656" s="75" t="str">
        <f>IF($O656&lt;Assumptions!$B$17,"A",IF($O656&lt;Assumptions!$B$18,"B",IF($O656&lt;Assumptions!$B$19,"C",IF($O656&lt;Assumptions!$B$20,"D","E"))))</f>
        <v>B</v>
      </c>
      <c r="S656" s="75">
        <f t="shared" si="21"/>
        <v>1</v>
      </c>
    </row>
    <row r="657" spans="1:19" ht="17.399999999999999" x14ac:dyDescent="0.3">
      <c r="A657" s="39" t="s">
        <v>251</v>
      </c>
      <c r="B657" s="39" t="s">
        <v>56</v>
      </c>
      <c r="C657" s="39" t="s">
        <v>135</v>
      </c>
      <c r="D657" s="39" t="s">
        <v>45</v>
      </c>
      <c r="E657" s="70" t="s">
        <v>43</v>
      </c>
      <c r="F657" s="70" t="s">
        <v>28</v>
      </c>
      <c r="G657" s="78">
        <v>45466</v>
      </c>
      <c r="H657" s="78">
        <v>45931</v>
      </c>
      <c r="I657" s="69">
        <v>3012314.23</v>
      </c>
      <c r="J657" s="70">
        <v>999</v>
      </c>
      <c r="K657" s="71">
        <v>0.123</v>
      </c>
      <c r="L657" s="70">
        <v>0</v>
      </c>
      <c r="M657" s="71">
        <v>0.95499999999999996</v>
      </c>
      <c r="N657" s="72"/>
      <c r="O657" s="73">
        <f>MIN(1,MAX(0,(1/(1+EXP(-(Assumptions!$B$5 + Assumptions!$B$6*$N657))))*Assumptions!$B$3))</f>
        <v>3.9165722796764356E-2</v>
      </c>
      <c r="P657" s="73">
        <f>VLOOKUP($F657,Assumptions!$A$23:$B$27,2,FALSE)*Assumptions!$B$4</f>
        <v>0.35</v>
      </c>
      <c r="Q657" s="74">
        <f t="shared" si="20"/>
        <v>41292.812438125031</v>
      </c>
      <c r="R657" s="75" t="str">
        <f>IF($O657&lt;Assumptions!$B$17,"A",IF($O657&lt;Assumptions!$B$18,"B",IF($O657&lt;Assumptions!$B$19,"C",IF($O657&lt;Assumptions!$B$20,"D","E"))))</f>
        <v>B</v>
      </c>
      <c r="S657" s="75">
        <f t="shared" si="21"/>
        <v>1</v>
      </c>
    </row>
    <row r="658" spans="1:19" ht="17.399999999999999" x14ac:dyDescent="0.3">
      <c r="A658" s="39" t="s">
        <v>251</v>
      </c>
      <c r="B658" s="39" t="s">
        <v>56</v>
      </c>
      <c r="C658" s="39" t="s">
        <v>135</v>
      </c>
      <c r="D658" s="39" t="s">
        <v>45</v>
      </c>
      <c r="E658" s="70" t="s">
        <v>43</v>
      </c>
      <c r="F658" s="70" t="s">
        <v>28</v>
      </c>
      <c r="G658" s="78">
        <v>45466</v>
      </c>
      <c r="H658" s="78">
        <v>45962</v>
      </c>
      <c r="I658" s="69">
        <v>3012314.23</v>
      </c>
      <c r="J658" s="70">
        <v>999</v>
      </c>
      <c r="K658" s="71">
        <v>0.19</v>
      </c>
      <c r="L658" s="70">
        <v>0</v>
      </c>
      <c r="M658" s="71">
        <v>0.95499999999999996</v>
      </c>
      <c r="N658" s="72"/>
      <c r="O658" s="73">
        <f>MIN(1,MAX(0,(1/(1+EXP(-(Assumptions!$B$5 + Assumptions!$B$6*$N658))))*Assumptions!$B$3))</f>
        <v>3.9165722796764356E-2</v>
      </c>
      <c r="P658" s="73">
        <f>VLOOKUP($F658,Assumptions!$A$23:$B$27,2,FALSE)*Assumptions!$B$4</f>
        <v>0.35</v>
      </c>
      <c r="Q658" s="74">
        <f t="shared" si="20"/>
        <v>41292.812438125031</v>
      </c>
      <c r="R658" s="75" t="str">
        <f>IF($O658&lt;Assumptions!$B$17,"A",IF($O658&lt;Assumptions!$B$18,"B",IF($O658&lt;Assumptions!$B$19,"C",IF($O658&lt;Assumptions!$B$20,"D","E"))))</f>
        <v>B</v>
      </c>
      <c r="S658" s="75">
        <f t="shared" si="21"/>
        <v>1</v>
      </c>
    </row>
    <row r="659" spans="1:19" ht="17.399999999999999" x14ac:dyDescent="0.3">
      <c r="A659" s="39" t="s">
        <v>251</v>
      </c>
      <c r="B659" s="39" t="s">
        <v>56</v>
      </c>
      <c r="C659" s="39" t="s">
        <v>135</v>
      </c>
      <c r="D659" s="39" t="s">
        <v>45</v>
      </c>
      <c r="E659" s="70" t="s">
        <v>43</v>
      </c>
      <c r="F659" s="70" t="s">
        <v>28</v>
      </c>
      <c r="G659" s="78">
        <v>45466</v>
      </c>
      <c r="H659" s="78">
        <v>45992</v>
      </c>
      <c r="I659" s="69">
        <v>3012314.23</v>
      </c>
      <c r="J659" s="70">
        <v>999</v>
      </c>
      <c r="K659" s="71">
        <v>0.19500000000000001</v>
      </c>
      <c r="L659" s="70">
        <v>0</v>
      </c>
      <c r="M659" s="71">
        <v>0.95499999999999996</v>
      </c>
      <c r="N659" s="72"/>
      <c r="O659" s="73">
        <f>MIN(1,MAX(0,(1/(1+EXP(-(Assumptions!$B$5 + Assumptions!$B$6*$N659))))*Assumptions!$B$3))</f>
        <v>3.9165722796764356E-2</v>
      </c>
      <c r="P659" s="73">
        <f>VLOOKUP($F659,Assumptions!$A$23:$B$27,2,FALSE)*Assumptions!$B$4</f>
        <v>0.35</v>
      </c>
      <c r="Q659" s="74">
        <f t="shared" si="20"/>
        <v>41292.812438125031</v>
      </c>
      <c r="R659" s="75" t="str">
        <f>IF($O659&lt;Assumptions!$B$17,"A",IF($O659&lt;Assumptions!$B$18,"B",IF($O659&lt;Assumptions!$B$19,"C",IF($O659&lt;Assumptions!$B$20,"D","E"))))</f>
        <v>B</v>
      </c>
      <c r="S659" s="75">
        <f t="shared" si="21"/>
        <v>1</v>
      </c>
    </row>
    <row r="660" spans="1:19" ht="17.399999999999999" x14ac:dyDescent="0.3">
      <c r="A660" s="39" t="s">
        <v>253</v>
      </c>
      <c r="B660" s="39" t="s">
        <v>54</v>
      </c>
      <c r="C660" s="39" t="s">
        <v>144</v>
      </c>
      <c r="D660" s="39" t="s">
        <v>38</v>
      </c>
      <c r="E660" s="70" t="s">
        <v>35</v>
      </c>
      <c r="F660" s="70" t="s">
        <v>28</v>
      </c>
      <c r="G660" s="78">
        <v>44320</v>
      </c>
      <c r="H660" s="78">
        <v>45658</v>
      </c>
      <c r="I660" s="69">
        <v>10150894.109999999</v>
      </c>
      <c r="J660" s="70">
        <v>0</v>
      </c>
      <c r="K660" s="71">
        <v>0.97099999999999997</v>
      </c>
      <c r="L660" s="70">
        <v>0</v>
      </c>
      <c r="M660" s="71">
        <v>0.505</v>
      </c>
      <c r="N660" s="72"/>
      <c r="O660" s="73">
        <f>MIN(1,MAX(0,(1/(1+EXP(-(Assumptions!$B$5 + Assumptions!$B$6*$N660))))*Assumptions!$B$3))</f>
        <v>3.9165722796764356E-2</v>
      </c>
      <c r="P660" s="73">
        <f>VLOOKUP($F660,Assumptions!$A$23:$B$27,2,FALSE)*Assumptions!$B$4</f>
        <v>0.35</v>
      </c>
      <c r="Q660" s="74">
        <f t="shared" si="20"/>
        <v>139148.4866980488</v>
      </c>
      <c r="R660" s="75" t="str">
        <f>IF($O660&lt;Assumptions!$B$17,"A",IF($O660&lt;Assumptions!$B$18,"B",IF($O660&lt;Assumptions!$B$19,"C",IF($O660&lt;Assumptions!$B$20,"D","E"))))</f>
        <v>B</v>
      </c>
      <c r="S660" s="75">
        <f t="shared" si="21"/>
        <v>0</v>
      </c>
    </row>
    <row r="661" spans="1:19" ht="17.399999999999999" x14ac:dyDescent="0.3">
      <c r="A661" s="39" t="s">
        <v>253</v>
      </c>
      <c r="B661" s="39" t="s">
        <v>54</v>
      </c>
      <c r="C661" s="39" t="s">
        <v>144</v>
      </c>
      <c r="D661" s="39" t="s">
        <v>38</v>
      </c>
      <c r="E661" s="70" t="s">
        <v>35</v>
      </c>
      <c r="F661" s="70" t="s">
        <v>28</v>
      </c>
      <c r="G661" s="78">
        <v>44320</v>
      </c>
      <c r="H661" s="78">
        <v>45689</v>
      </c>
      <c r="I661" s="69">
        <v>9881290.7100000009</v>
      </c>
      <c r="J661" s="70">
        <v>0</v>
      </c>
      <c r="K661" s="71">
        <v>1.117</v>
      </c>
      <c r="L661" s="70">
        <v>0</v>
      </c>
      <c r="M661" s="71">
        <v>0.505</v>
      </c>
      <c r="N661" s="72"/>
      <c r="O661" s="73">
        <f>MIN(1,MAX(0,(1/(1+EXP(-(Assumptions!$B$5 + Assumptions!$B$6*$N661))))*Assumptions!$B$3))</f>
        <v>3.9165722796764356E-2</v>
      </c>
      <c r="P661" s="73">
        <f>VLOOKUP($F661,Assumptions!$A$23:$B$27,2,FALSE)*Assumptions!$B$4</f>
        <v>0.35</v>
      </c>
      <c r="Q661" s="74">
        <f t="shared" si="20"/>
        <v>135452.76248773601</v>
      </c>
      <c r="R661" s="75" t="str">
        <f>IF($O661&lt;Assumptions!$B$17,"A",IF($O661&lt;Assumptions!$B$18,"B",IF($O661&lt;Assumptions!$B$19,"C",IF($O661&lt;Assumptions!$B$20,"D","E"))))</f>
        <v>B</v>
      </c>
      <c r="S661" s="75">
        <f t="shared" si="21"/>
        <v>0</v>
      </c>
    </row>
    <row r="662" spans="1:19" ht="17.399999999999999" x14ac:dyDescent="0.3">
      <c r="A662" s="39" t="s">
        <v>253</v>
      </c>
      <c r="B662" s="39" t="s">
        <v>54</v>
      </c>
      <c r="C662" s="39" t="s">
        <v>144</v>
      </c>
      <c r="D662" s="39" t="s">
        <v>38</v>
      </c>
      <c r="E662" s="70" t="s">
        <v>35</v>
      </c>
      <c r="F662" s="70" t="s">
        <v>28</v>
      </c>
      <c r="G662" s="78">
        <v>44320</v>
      </c>
      <c r="H662" s="78">
        <v>45717</v>
      </c>
      <c r="I662" s="69">
        <v>9607624.0500000007</v>
      </c>
      <c r="J662" s="70">
        <v>0</v>
      </c>
      <c r="K662" s="71">
        <v>1.083</v>
      </c>
      <c r="L662" s="70">
        <v>0</v>
      </c>
      <c r="M662" s="71">
        <v>0.505</v>
      </c>
      <c r="N662" s="72"/>
      <c r="O662" s="73">
        <f>MIN(1,MAX(0,(1/(1+EXP(-(Assumptions!$B$5 + Assumptions!$B$6*$N662))))*Assumptions!$B$3))</f>
        <v>3.9165722796764356E-2</v>
      </c>
      <c r="P662" s="73">
        <f>VLOOKUP($F662,Assumptions!$A$23:$B$27,2,FALSE)*Assumptions!$B$4</f>
        <v>0.35</v>
      </c>
      <c r="Q662" s="74">
        <f t="shared" si="20"/>
        <v>131701.33909723928</v>
      </c>
      <c r="R662" s="75" t="str">
        <f>IF($O662&lt;Assumptions!$B$17,"A",IF($O662&lt;Assumptions!$B$18,"B",IF($O662&lt;Assumptions!$B$19,"C",IF($O662&lt;Assumptions!$B$20,"D","E"))))</f>
        <v>B</v>
      </c>
      <c r="S662" s="75">
        <f t="shared" si="21"/>
        <v>0</v>
      </c>
    </row>
    <row r="663" spans="1:19" ht="17.399999999999999" x14ac:dyDescent="0.3">
      <c r="A663" s="39" t="s">
        <v>253</v>
      </c>
      <c r="B663" s="39" t="s">
        <v>54</v>
      </c>
      <c r="C663" s="39" t="s">
        <v>144</v>
      </c>
      <c r="D663" s="39" t="s">
        <v>38</v>
      </c>
      <c r="E663" s="70" t="s">
        <v>35</v>
      </c>
      <c r="F663" s="70" t="s">
        <v>28</v>
      </c>
      <c r="G663" s="78">
        <v>44320</v>
      </c>
      <c r="H663" s="78">
        <v>45748</v>
      </c>
      <c r="I663" s="69">
        <v>9366693.2699999996</v>
      </c>
      <c r="J663" s="70">
        <v>0</v>
      </c>
      <c r="K663" s="71">
        <v>1.079</v>
      </c>
      <c r="L663" s="70">
        <v>0</v>
      </c>
      <c r="M663" s="71">
        <v>0.505</v>
      </c>
      <c r="N663" s="72"/>
      <c r="O663" s="73">
        <f>MIN(1,MAX(0,(1/(1+EXP(-(Assumptions!$B$5 + Assumptions!$B$6*$N663))))*Assumptions!$B$3))</f>
        <v>3.9165722796764356E-2</v>
      </c>
      <c r="P663" s="73">
        <f>VLOOKUP($F663,Assumptions!$A$23:$B$27,2,FALSE)*Assumptions!$B$4</f>
        <v>0.35</v>
      </c>
      <c r="Q663" s="74">
        <f t="shared" si="20"/>
        <v>128398.65924729838</v>
      </c>
      <c r="R663" s="75" t="str">
        <f>IF($O663&lt;Assumptions!$B$17,"A",IF($O663&lt;Assumptions!$B$18,"B",IF($O663&lt;Assumptions!$B$19,"C",IF($O663&lt;Assumptions!$B$20,"D","E"))))</f>
        <v>B</v>
      </c>
      <c r="S663" s="75">
        <f t="shared" si="21"/>
        <v>0</v>
      </c>
    </row>
    <row r="664" spans="1:19" ht="17.399999999999999" x14ac:dyDescent="0.3">
      <c r="A664" s="39" t="s">
        <v>253</v>
      </c>
      <c r="B664" s="39" t="s">
        <v>54</v>
      </c>
      <c r="C664" s="39" t="s">
        <v>144</v>
      </c>
      <c r="D664" s="39" t="s">
        <v>38</v>
      </c>
      <c r="E664" s="70" t="s">
        <v>35</v>
      </c>
      <c r="F664" s="70" t="s">
        <v>28</v>
      </c>
      <c r="G664" s="78">
        <v>44320</v>
      </c>
      <c r="H664" s="78">
        <v>45778</v>
      </c>
      <c r="I664" s="69">
        <v>9145063.3200000003</v>
      </c>
      <c r="J664" s="70">
        <v>15</v>
      </c>
      <c r="K664" s="71">
        <v>1.089</v>
      </c>
      <c r="L664" s="70">
        <v>0</v>
      </c>
      <c r="M664" s="71">
        <v>0.505</v>
      </c>
      <c r="N664" s="72"/>
      <c r="O664" s="73">
        <f>MIN(1,MAX(0,(1/(1+EXP(-(Assumptions!$B$5 + Assumptions!$B$6*$N664))))*Assumptions!$B$3))</f>
        <v>3.9165722796764356E-2</v>
      </c>
      <c r="P664" s="73">
        <f>VLOOKUP($F664,Assumptions!$A$23:$B$27,2,FALSE)*Assumptions!$B$4</f>
        <v>0.35</v>
      </c>
      <c r="Q664" s="74">
        <f t="shared" si="20"/>
        <v>125360.55523249212</v>
      </c>
      <c r="R664" s="75" t="str">
        <f>IF($O664&lt;Assumptions!$B$17,"A",IF($O664&lt;Assumptions!$B$18,"B",IF($O664&lt;Assumptions!$B$19,"C",IF($O664&lt;Assumptions!$B$20,"D","E"))))</f>
        <v>B</v>
      </c>
      <c r="S664" s="75">
        <f t="shared" si="21"/>
        <v>0</v>
      </c>
    </row>
    <row r="665" spans="1:19" ht="17.399999999999999" x14ac:dyDescent="0.3">
      <c r="A665" s="39" t="s">
        <v>253</v>
      </c>
      <c r="B665" s="39" t="s">
        <v>54</v>
      </c>
      <c r="C665" s="39" t="s">
        <v>144</v>
      </c>
      <c r="D665" s="39" t="s">
        <v>38</v>
      </c>
      <c r="E665" s="70" t="s">
        <v>35</v>
      </c>
      <c r="F665" s="70" t="s">
        <v>28</v>
      </c>
      <c r="G665" s="78">
        <v>44320</v>
      </c>
      <c r="H665" s="78">
        <v>45809</v>
      </c>
      <c r="I665" s="69">
        <v>9145063.3200000003</v>
      </c>
      <c r="J665" s="70">
        <v>185</v>
      </c>
      <c r="K665" s="71">
        <v>0.14699999999999999</v>
      </c>
      <c r="L665" s="70">
        <v>0</v>
      </c>
      <c r="M665" s="71">
        <v>0.505</v>
      </c>
      <c r="N665" s="72"/>
      <c r="O665" s="73">
        <f>MIN(1,MAX(0,(1/(1+EXP(-(Assumptions!$B$5 + Assumptions!$B$6*$N665))))*Assumptions!$B$3))</f>
        <v>3.9165722796764356E-2</v>
      </c>
      <c r="P665" s="73">
        <f>VLOOKUP($F665,Assumptions!$A$23:$B$27,2,FALSE)*Assumptions!$B$4</f>
        <v>0.35</v>
      </c>
      <c r="Q665" s="74">
        <f t="shared" si="20"/>
        <v>125360.55523249212</v>
      </c>
      <c r="R665" s="75" t="str">
        <f>IF($O665&lt;Assumptions!$B$17,"A",IF($O665&lt;Assumptions!$B$18,"B",IF($O665&lt;Assumptions!$B$19,"C",IF($O665&lt;Assumptions!$B$20,"D","E"))))</f>
        <v>B</v>
      </c>
      <c r="S665" s="75">
        <f t="shared" si="21"/>
        <v>1</v>
      </c>
    </row>
    <row r="666" spans="1:19" ht="17.399999999999999" x14ac:dyDescent="0.3">
      <c r="A666" s="39" t="s">
        <v>253</v>
      </c>
      <c r="B666" s="39" t="s">
        <v>54</v>
      </c>
      <c r="C666" s="39" t="s">
        <v>144</v>
      </c>
      <c r="D666" s="39" t="s">
        <v>38</v>
      </c>
      <c r="E666" s="70" t="s">
        <v>35</v>
      </c>
      <c r="F666" s="70" t="s">
        <v>28</v>
      </c>
      <c r="G666" s="78">
        <v>44320</v>
      </c>
      <c r="H666" s="78">
        <v>45839</v>
      </c>
      <c r="I666" s="69">
        <v>9145063.3200000003</v>
      </c>
      <c r="J666" s="70">
        <v>999</v>
      </c>
      <c r="K666" s="71">
        <v>6.6000000000000003E-2</v>
      </c>
      <c r="L666" s="70">
        <v>0</v>
      </c>
      <c r="M666" s="71">
        <v>0.505</v>
      </c>
      <c r="N666" s="72"/>
      <c r="O666" s="73">
        <f>MIN(1,MAX(0,(1/(1+EXP(-(Assumptions!$B$5 + Assumptions!$B$6*$N666))))*Assumptions!$B$3))</f>
        <v>3.9165722796764356E-2</v>
      </c>
      <c r="P666" s="73">
        <f>VLOOKUP($F666,Assumptions!$A$23:$B$27,2,FALSE)*Assumptions!$B$4</f>
        <v>0.35</v>
      </c>
      <c r="Q666" s="74">
        <f t="shared" si="20"/>
        <v>125360.55523249212</v>
      </c>
      <c r="R666" s="75" t="str">
        <f>IF($O666&lt;Assumptions!$B$17,"A",IF($O666&lt;Assumptions!$B$18,"B",IF($O666&lt;Assumptions!$B$19,"C",IF($O666&lt;Assumptions!$B$20,"D","E"))))</f>
        <v>B</v>
      </c>
      <c r="S666" s="75">
        <f t="shared" si="21"/>
        <v>1</v>
      </c>
    </row>
    <row r="667" spans="1:19" ht="17.399999999999999" x14ac:dyDescent="0.3">
      <c r="A667" s="39" t="s">
        <v>253</v>
      </c>
      <c r="B667" s="39" t="s">
        <v>54</v>
      </c>
      <c r="C667" s="39" t="s">
        <v>144</v>
      </c>
      <c r="D667" s="39" t="s">
        <v>38</v>
      </c>
      <c r="E667" s="70" t="s">
        <v>35</v>
      </c>
      <c r="F667" s="70" t="s">
        <v>28</v>
      </c>
      <c r="G667" s="78">
        <v>44320</v>
      </c>
      <c r="H667" s="78">
        <v>45870</v>
      </c>
      <c r="I667" s="69">
        <v>9145063.3200000003</v>
      </c>
      <c r="J667" s="70">
        <v>999</v>
      </c>
      <c r="K667" s="71">
        <v>7.5999999999999998E-2</v>
      </c>
      <c r="L667" s="70">
        <v>0</v>
      </c>
      <c r="M667" s="71">
        <v>0.505</v>
      </c>
      <c r="N667" s="72"/>
      <c r="O667" s="73">
        <f>MIN(1,MAX(0,(1/(1+EXP(-(Assumptions!$B$5 + Assumptions!$B$6*$N667))))*Assumptions!$B$3))</f>
        <v>3.9165722796764356E-2</v>
      </c>
      <c r="P667" s="73">
        <f>VLOOKUP($F667,Assumptions!$A$23:$B$27,2,FALSE)*Assumptions!$B$4</f>
        <v>0.35</v>
      </c>
      <c r="Q667" s="74">
        <f t="shared" si="20"/>
        <v>125360.55523249212</v>
      </c>
      <c r="R667" s="75" t="str">
        <f>IF($O667&lt;Assumptions!$B$17,"A",IF($O667&lt;Assumptions!$B$18,"B",IF($O667&lt;Assumptions!$B$19,"C",IF($O667&lt;Assumptions!$B$20,"D","E"))))</f>
        <v>B</v>
      </c>
      <c r="S667" s="75">
        <f t="shared" si="21"/>
        <v>1</v>
      </c>
    </row>
    <row r="668" spans="1:19" ht="17.399999999999999" x14ac:dyDescent="0.3">
      <c r="A668" s="39" t="s">
        <v>253</v>
      </c>
      <c r="B668" s="39" t="s">
        <v>54</v>
      </c>
      <c r="C668" s="39" t="s">
        <v>144</v>
      </c>
      <c r="D668" s="39" t="s">
        <v>38</v>
      </c>
      <c r="E668" s="70" t="s">
        <v>35</v>
      </c>
      <c r="F668" s="70" t="s">
        <v>28</v>
      </c>
      <c r="G668" s="78">
        <v>44320</v>
      </c>
      <c r="H668" s="78">
        <v>45901</v>
      </c>
      <c r="I668" s="69">
        <v>9145063.3200000003</v>
      </c>
      <c r="J668" s="70">
        <v>999</v>
      </c>
      <c r="K668" s="71">
        <v>8.6999999999999994E-2</v>
      </c>
      <c r="L668" s="70">
        <v>0</v>
      </c>
      <c r="M668" s="71">
        <v>0.505</v>
      </c>
      <c r="N668" s="72"/>
      <c r="O668" s="73">
        <f>MIN(1,MAX(0,(1/(1+EXP(-(Assumptions!$B$5 + Assumptions!$B$6*$N668))))*Assumptions!$B$3))</f>
        <v>3.9165722796764356E-2</v>
      </c>
      <c r="P668" s="73">
        <f>VLOOKUP($F668,Assumptions!$A$23:$B$27,2,FALSE)*Assumptions!$B$4</f>
        <v>0.35</v>
      </c>
      <c r="Q668" s="74">
        <f t="shared" si="20"/>
        <v>125360.55523249212</v>
      </c>
      <c r="R668" s="75" t="str">
        <f>IF($O668&lt;Assumptions!$B$17,"A",IF($O668&lt;Assumptions!$B$18,"B",IF($O668&lt;Assumptions!$B$19,"C",IF($O668&lt;Assumptions!$B$20,"D","E"))))</f>
        <v>B</v>
      </c>
      <c r="S668" s="75">
        <f t="shared" si="21"/>
        <v>1</v>
      </c>
    </row>
    <row r="669" spans="1:19" ht="17.399999999999999" x14ac:dyDescent="0.3">
      <c r="A669" s="39" t="s">
        <v>253</v>
      </c>
      <c r="B669" s="39" t="s">
        <v>54</v>
      </c>
      <c r="C669" s="39" t="s">
        <v>144</v>
      </c>
      <c r="D669" s="39" t="s">
        <v>38</v>
      </c>
      <c r="E669" s="70" t="s">
        <v>35</v>
      </c>
      <c r="F669" s="70" t="s">
        <v>28</v>
      </c>
      <c r="G669" s="78">
        <v>44320</v>
      </c>
      <c r="H669" s="78">
        <v>45931</v>
      </c>
      <c r="I669" s="69">
        <v>9145063.3200000003</v>
      </c>
      <c r="J669" s="70">
        <v>999</v>
      </c>
      <c r="K669" s="71">
        <v>9.4E-2</v>
      </c>
      <c r="L669" s="70">
        <v>0</v>
      </c>
      <c r="M669" s="71">
        <v>0.505</v>
      </c>
      <c r="N669" s="72"/>
      <c r="O669" s="73">
        <f>MIN(1,MAX(0,(1/(1+EXP(-(Assumptions!$B$5 + Assumptions!$B$6*$N669))))*Assumptions!$B$3))</f>
        <v>3.9165722796764356E-2</v>
      </c>
      <c r="P669" s="73">
        <f>VLOOKUP($F669,Assumptions!$A$23:$B$27,2,FALSE)*Assumptions!$B$4</f>
        <v>0.35</v>
      </c>
      <c r="Q669" s="74">
        <f t="shared" si="20"/>
        <v>125360.55523249212</v>
      </c>
      <c r="R669" s="75" t="str">
        <f>IF($O669&lt;Assumptions!$B$17,"A",IF($O669&lt;Assumptions!$B$18,"B",IF($O669&lt;Assumptions!$B$19,"C",IF($O669&lt;Assumptions!$B$20,"D","E"))))</f>
        <v>B</v>
      </c>
      <c r="S669" s="75">
        <f t="shared" si="21"/>
        <v>1</v>
      </c>
    </row>
    <row r="670" spans="1:19" ht="17.399999999999999" x14ac:dyDescent="0.3">
      <c r="A670" s="39" t="s">
        <v>253</v>
      </c>
      <c r="B670" s="39" t="s">
        <v>54</v>
      </c>
      <c r="C670" s="39" t="s">
        <v>144</v>
      </c>
      <c r="D670" s="39" t="s">
        <v>38</v>
      </c>
      <c r="E670" s="70" t="s">
        <v>35</v>
      </c>
      <c r="F670" s="70" t="s">
        <v>28</v>
      </c>
      <c r="G670" s="78">
        <v>44320</v>
      </c>
      <c r="H670" s="78">
        <v>45962</v>
      </c>
      <c r="I670" s="69">
        <v>9145063.3200000003</v>
      </c>
      <c r="J670" s="70">
        <v>999</v>
      </c>
      <c r="K670" s="71">
        <v>0.17799999999999999</v>
      </c>
      <c r="L670" s="70">
        <v>0</v>
      </c>
      <c r="M670" s="71">
        <v>0.505</v>
      </c>
      <c r="N670" s="72"/>
      <c r="O670" s="73">
        <f>MIN(1,MAX(0,(1/(1+EXP(-(Assumptions!$B$5 + Assumptions!$B$6*$N670))))*Assumptions!$B$3))</f>
        <v>3.9165722796764356E-2</v>
      </c>
      <c r="P670" s="73">
        <f>VLOOKUP($F670,Assumptions!$A$23:$B$27,2,FALSE)*Assumptions!$B$4</f>
        <v>0.35</v>
      </c>
      <c r="Q670" s="74">
        <f t="shared" si="20"/>
        <v>125360.55523249212</v>
      </c>
      <c r="R670" s="75" t="str">
        <f>IF($O670&lt;Assumptions!$B$17,"A",IF($O670&lt;Assumptions!$B$18,"B",IF($O670&lt;Assumptions!$B$19,"C",IF($O670&lt;Assumptions!$B$20,"D","E"))))</f>
        <v>B</v>
      </c>
      <c r="S670" s="75">
        <f t="shared" si="21"/>
        <v>1</v>
      </c>
    </row>
    <row r="671" spans="1:19" ht="17.399999999999999" x14ac:dyDescent="0.3">
      <c r="A671" s="39" t="s">
        <v>253</v>
      </c>
      <c r="B671" s="39" t="s">
        <v>54</v>
      </c>
      <c r="C671" s="39" t="s">
        <v>144</v>
      </c>
      <c r="D671" s="39" t="s">
        <v>38</v>
      </c>
      <c r="E671" s="70" t="s">
        <v>35</v>
      </c>
      <c r="F671" s="70" t="s">
        <v>28</v>
      </c>
      <c r="G671" s="78">
        <v>44320</v>
      </c>
      <c r="H671" s="78">
        <v>45992</v>
      </c>
      <c r="I671" s="69">
        <v>9145063.3200000003</v>
      </c>
      <c r="J671" s="70">
        <v>999</v>
      </c>
      <c r="K671" s="71">
        <v>0.05</v>
      </c>
      <c r="L671" s="70">
        <v>0</v>
      </c>
      <c r="M671" s="71">
        <v>0.505</v>
      </c>
      <c r="N671" s="72"/>
      <c r="O671" s="73">
        <f>MIN(1,MAX(0,(1/(1+EXP(-(Assumptions!$B$5 + Assumptions!$B$6*$N671))))*Assumptions!$B$3))</f>
        <v>3.9165722796764356E-2</v>
      </c>
      <c r="P671" s="73">
        <f>VLOOKUP($F671,Assumptions!$A$23:$B$27,2,FALSE)*Assumptions!$B$4</f>
        <v>0.35</v>
      </c>
      <c r="Q671" s="74">
        <f t="shared" si="20"/>
        <v>125360.55523249212</v>
      </c>
      <c r="R671" s="75" t="str">
        <f>IF($O671&lt;Assumptions!$B$17,"A",IF($O671&lt;Assumptions!$B$18,"B",IF($O671&lt;Assumptions!$B$19,"C",IF($O671&lt;Assumptions!$B$20,"D","E"))))</f>
        <v>B</v>
      </c>
      <c r="S671" s="75">
        <f t="shared" si="21"/>
        <v>1</v>
      </c>
    </row>
    <row r="672" spans="1:19" ht="17.399999999999999" x14ac:dyDescent="0.3">
      <c r="A672" s="39" t="s">
        <v>255</v>
      </c>
      <c r="B672" s="39" t="s">
        <v>33</v>
      </c>
      <c r="C672" s="39" t="s">
        <v>22</v>
      </c>
      <c r="D672" s="39" t="s">
        <v>30</v>
      </c>
      <c r="E672" s="70" t="s">
        <v>46</v>
      </c>
      <c r="F672" s="70" t="s">
        <v>24</v>
      </c>
      <c r="G672" s="78">
        <v>44999</v>
      </c>
      <c r="H672" s="78">
        <v>45658</v>
      </c>
      <c r="I672" s="69">
        <v>869197.59</v>
      </c>
      <c r="J672" s="70">
        <v>0</v>
      </c>
      <c r="K672" s="71">
        <v>1.0029999999999999</v>
      </c>
      <c r="L672" s="70">
        <v>0</v>
      </c>
      <c r="M672" s="71">
        <v>1.216</v>
      </c>
      <c r="N672" s="72"/>
      <c r="O672" s="73">
        <f>MIN(1,MAX(0,(1/(1+EXP(-(Assumptions!$B$5 + Assumptions!$B$6*$N672))))*Assumptions!$B$3))</f>
        <v>3.9165722796764356E-2</v>
      </c>
      <c r="P672" s="73">
        <f>VLOOKUP($F672,Assumptions!$A$23:$B$27,2,FALSE)*Assumptions!$B$4</f>
        <v>0.2</v>
      </c>
      <c r="Q672" s="74">
        <f t="shared" si="20"/>
        <v>6808.5503731111276</v>
      </c>
      <c r="R672" s="75" t="str">
        <f>IF($O672&lt;Assumptions!$B$17,"A",IF($O672&lt;Assumptions!$B$18,"B",IF($O672&lt;Assumptions!$B$19,"C",IF($O672&lt;Assumptions!$B$20,"D","E"))))</f>
        <v>B</v>
      </c>
      <c r="S672" s="75">
        <f t="shared" si="21"/>
        <v>0</v>
      </c>
    </row>
    <row r="673" spans="1:19" ht="17.399999999999999" x14ac:dyDescent="0.3">
      <c r="A673" s="39" t="s">
        <v>255</v>
      </c>
      <c r="B673" s="39" t="s">
        <v>33</v>
      </c>
      <c r="C673" s="39" t="s">
        <v>22</v>
      </c>
      <c r="D673" s="39" t="s">
        <v>30</v>
      </c>
      <c r="E673" s="70" t="s">
        <v>46</v>
      </c>
      <c r="F673" s="70" t="s">
        <v>24</v>
      </c>
      <c r="G673" s="78">
        <v>44999</v>
      </c>
      <c r="H673" s="78">
        <v>45689</v>
      </c>
      <c r="I673" s="69">
        <v>855876.71</v>
      </c>
      <c r="J673" s="70">
        <v>0</v>
      </c>
      <c r="K673" s="71">
        <v>0.98299999999999998</v>
      </c>
      <c r="L673" s="70">
        <v>0</v>
      </c>
      <c r="M673" s="71">
        <v>1.216</v>
      </c>
      <c r="N673" s="72"/>
      <c r="O673" s="73">
        <f>MIN(1,MAX(0,(1/(1+EXP(-(Assumptions!$B$5 + Assumptions!$B$6*$N673))))*Assumptions!$B$3))</f>
        <v>3.9165722796764356E-2</v>
      </c>
      <c r="P673" s="73">
        <f>VLOOKUP($F673,Assumptions!$A$23:$B$27,2,FALSE)*Assumptions!$B$4</f>
        <v>0.2</v>
      </c>
      <c r="Q673" s="74">
        <f t="shared" si="20"/>
        <v>6704.2059944133352</v>
      </c>
      <c r="R673" s="75" t="str">
        <f>IF($O673&lt;Assumptions!$B$17,"A",IF($O673&lt;Assumptions!$B$18,"B",IF($O673&lt;Assumptions!$B$19,"C",IF($O673&lt;Assumptions!$B$20,"D","E"))))</f>
        <v>B</v>
      </c>
      <c r="S673" s="75">
        <f t="shared" si="21"/>
        <v>0</v>
      </c>
    </row>
    <row r="674" spans="1:19" ht="17.399999999999999" x14ac:dyDescent="0.3">
      <c r="A674" s="39" t="s">
        <v>255</v>
      </c>
      <c r="B674" s="39" t="s">
        <v>33</v>
      </c>
      <c r="C674" s="39" t="s">
        <v>22</v>
      </c>
      <c r="D674" s="39" t="s">
        <v>30</v>
      </c>
      <c r="E674" s="70" t="s">
        <v>46</v>
      </c>
      <c r="F674" s="70" t="s">
        <v>24</v>
      </c>
      <c r="G674" s="78">
        <v>44999</v>
      </c>
      <c r="H674" s="78">
        <v>45717</v>
      </c>
      <c r="I674" s="69">
        <v>843146.31</v>
      </c>
      <c r="J674" s="70">
        <v>0</v>
      </c>
      <c r="K674" s="71">
        <v>1.1339999999999999</v>
      </c>
      <c r="L674" s="70">
        <v>0</v>
      </c>
      <c r="M674" s="71">
        <v>1.216</v>
      </c>
      <c r="N674" s="72"/>
      <c r="O674" s="73">
        <f>MIN(1,MAX(0,(1/(1+EXP(-(Assumptions!$B$5 + Assumptions!$B$6*$N674))))*Assumptions!$B$3))</f>
        <v>3.9165722796764356E-2</v>
      </c>
      <c r="P674" s="73">
        <f>VLOOKUP($F674,Assumptions!$A$23:$B$27,2,FALSE)*Assumptions!$B$4</f>
        <v>0.2</v>
      </c>
      <c r="Q674" s="74">
        <f t="shared" si="20"/>
        <v>6604.4869309149499</v>
      </c>
      <c r="R674" s="75" t="str">
        <f>IF($O674&lt;Assumptions!$B$17,"A",IF($O674&lt;Assumptions!$B$18,"B",IF($O674&lt;Assumptions!$B$19,"C",IF($O674&lt;Assumptions!$B$20,"D","E"))))</f>
        <v>B</v>
      </c>
      <c r="S674" s="75">
        <f t="shared" si="21"/>
        <v>0</v>
      </c>
    </row>
    <row r="675" spans="1:19" ht="17.399999999999999" x14ac:dyDescent="0.3">
      <c r="A675" s="39" t="s">
        <v>255</v>
      </c>
      <c r="B675" s="39" t="s">
        <v>33</v>
      </c>
      <c r="C675" s="39" t="s">
        <v>22</v>
      </c>
      <c r="D675" s="39" t="s">
        <v>30</v>
      </c>
      <c r="E675" s="70" t="s">
        <v>46</v>
      </c>
      <c r="F675" s="70" t="s">
        <v>24</v>
      </c>
      <c r="G675" s="78">
        <v>44999</v>
      </c>
      <c r="H675" s="78">
        <v>45748</v>
      </c>
      <c r="I675" s="69">
        <v>827796.76</v>
      </c>
      <c r="J675" s="70">
        <v>0</v>
      </c>
      <c r="K675" s="71">
        <v>1.022</v>
      </c>
      <c r="L675" s="70">
        <v>0</v>
      </c>
      <c r="M675" s="71">
        <v>1.216</v>
      </c>
      <c r="N675" s="72"/>
      <c r="O675" s="73">
        <f>MIN(1,MAX(0,(1/(1+EXP(-(Assumptions!$B$5 + Assumptions!$B$6*$N675))))*Assumptions!$B$3))</f>
        <v>3.9165722796764356E-2</v>
      </c>
      <c r="P675" s="73">
        <f>VLOOKUP($F675,Assumptions!$A$23:$B$27,2,FALSE)*Assumptions!$B$4</f>
        <v>0.2</v>
      </c>
      <c r="Q675" s="74">
        <f t="shared" si="20"/>
        <v>6484.2516868439343</v>
      </c>
      <c r="R675" s="75" t="str">
        <f>IF($O675&lt;Assumptions!$B$17,"A",IF($O675&lt;Assumptions!$B$18,"B",IF($O675&lt;Assumptions!$B$19,"C",IF($O675&lt;Assumptions!$B$20,"D","E"))))</f>
        <v>B</v>
      </c>
      <c r="S675" s="75">
        <f t="shared" si="21"/>
        <v>0</v>
      </c>
    </row>
    <row r="676" spans="1:19" ht="17.399999999999999" x14ac:dyDescent="0.3">
      <c r="A676" s="39" t="s">
        <v>255</v>
      </c>
      <c r="B676" s="39" t="s">
        <v>33</v>
      </c>
      <c r="C676" s="39" t="s">
        <v>22</v>
      </c>
      <c r="D676" s="39" t="s">
        <v>30</v>
      </c>
      <c r="E676" s="70" t="s">
        <v>46</v>
      </c>
      <c r="F676" s="70" t="s">
        <v>24</v>
      </c>
      <c r="G676" s="78">
        <v>44999</v>
      </c>
      <c r="H676" s="78">
        <v>45778</v>
      </c>
      <c r="I676" s="69">
        <v>811176.06</v>
      </c>
      <c r="J676" s="70">
        <v>0</v>
      </c>
      <c r="K676" s="71">
        <v>0.997</v>
      </c>
      <c r="L676" s="70">
        <v>0</v>
      </c>
      <c r="M676" s="71">
        <v>1.216</v>
      </c>
      <c r="N676" s="72"/>
      <c r="O676" s="73">
        <f>MIN(1,MAX(0,(1/(1+EXP(-(Assumptions!$B$5 + Assumptions!$B$6*$N676))))*Assumptions!$B$3))</f>
        <v>3.9165722796764356E-2</v>
      </c>
      <c r="P676" s="73">
        <f>VLOOKUP($F676,Assumptions!$A$23:$B$27,2,FALSE)*Assumptions!$B$4</f>
        <v>0.2</v>
      </c>
      <c r="Q676" s="74">
        <f t="shared" si="20"/>
        <v>6354.0593410662987</v>
      </c>
      <c r="R676" s="75" t="str">
        <f>IF($O676&lt;Assumptions!$B$17,"A",IF($O676&lt;Assumptions!$B$18,"B",IF($O676&lt;Assumptions!$B$19,"C",IF($O676&lt;Assumptions!$B$20,"D","E"))))</f>
        <v>B</v>
      </c>
      <c r="S676" s="75">
        <f t="shared" si="21"/>
        <v>0</v>
      </c>
    </row>
    <row r="677" spans="1:19" ht="17.399999999999999" x14ac:dyDescent="0.3">
      <c r="A677" s="39" t="s">
        <v>255</v>
      </c>
      <c r="B677" s="39" t="s">
        <v>33</v>
      </c>
      <c r="C677" s="39" t="s">
        <v>22</v>
      </c>
      <c r="D677" s="39" t="s">
        <v>30</v>
      </c>
      <c r="E677" s="70" t="s">
        <v>46</v>
      </c>
      <c r="F677" s="70" t="s">
        <v>24</v>
      </c>
      <c r="G677" s="78">
        <v>44999</v>
      </c>
      <c r="H677" s="78">
        <v>45809</v>
      </c>
      <c r="I677" s="69">
        <v>798965.95</v>
      </c>
      <c r="J677" s="70">
        <v>0</v>
      </c>
      <c r="K677" s="71">
        <v>1.04</v>
      </c>
      <c r="L677" s="70">
        <v>0</v>
      </c>
      <c r="M677" s="71">
        <v>1.216</v>
      </c>
      <c r="N677" s="72"/>
      <c r="O677" s="73">
        <f>MIN(1,MAX(0,(1/(1+EXP(-(Assumptions!$B$5 + Assumptions!$B$6*$N677))))*Assumptions!$B$3))</f>
        <v>3.9165722796764356E-2</v>
      </c>
      <c r="P677" s="73">
        <f>VLOOKUP($F677,Assumptions!$A$23:$B$27,2,FALSE)*Assumptions!$B$4</f>
        <v>0.2</v>
      </c>
      <c r="Q677" s="74">
        <f t="shared" si="20"/>
        <v>6258.4157843506982</v>
      </c>
      <c r="R677" s="75" t="str">
        <f>IF($O677&lt;Assumptions!$B$17,"A",IF($O677&lt;Assumptions!$B$18,"B",IF($O677&lt;Assumptions!$B$19,"C",IF($O677&lt;Assumptions!$B$20,"D","E"))))</f>
        <v>B</v>
      </c>
      <c r="S677" s="75">
        <f t="shared" si="21"/>
        <v>0</v>
      </c>
    </row>
    <row r="678" spans="1:19" ht="17.399999999999999" x14ac:dyDescent="0.3">
      <c r="A678" s="39" t="s">
        <v>255</v>
      </c>
      <c r="B678" s="39" t="s">
        <v>33</v>
      </c>
      <c r="C678" s="39" t="s">
        <v>22</v>
      </c>
      <c r="D678" s="39" t="s">
        <v>30</v>
      </c>
      <c r="E678" s="70" t="s">
        <v>46</v>
      </c>
      <c r="F678" s="70" t="s">
        <v>24</v>
      </c>
      <c r="G678" s="78">
        <v>44999</v>
      </c>
      <c r="H678" s="78">
        <v>45839</v>
      </c>
      <c r="I678" s="69">
        <v>785972.99</v>
      </c>
      <c r="J678" s="70">
        <v>0</v>
      </c>
      <c r="K678" s="71">
        <v>1.1339999999999999</v>
      </c>
      <c r="L678" s="70">
        <v>0</v>
      </c>
      <c r="M678" s="71">
        <v>1.216</v>
      </c>
      <c r="N678" s="72"/>
      <c r="O678" s="73">
        <f>MIN(1,MAX(0,(1/(1+EXP(-(Assumptions!$B$5 + Assumptions!$B$6*$N678))))*Assumptions!$B$3))</f>
        <v>3.9165722796764356E-2</v>
      </c>
      <c r="P678" s="73">
        <f>VLOOKUP($F678,Assumptions!$A$23:$B$27,2,FALSE)*Assumptions!$B$4</f>
        <v>0.2</v>
      </c>
      <c r="Q678" s="74">
        <f t="shared" si="20"/>
        <v>6156.6400504168087</v>
      </c>
      <c r="R678" s="75" t="str">
        <f>IF($O678&lt;Assumptions!$B$17,"A",IF($O678&lt;Assumptions!$B$18,"B",IF($O678&lt;Assumptions!$B$19,"C",IF($O678&lt;Assumptions!$B$20,"D","E"))))</f>
        <v>B</v>
      </c>
      <c r="S678" s="75">
        <f t="shared" si="21"/>
        <v>0</v>
      </c>
    </row>
    <row r="679" spans="1:19" ht="17.399999999999999" x14ac:dyDescent="0.3">
      <c r="A679" s="39" t="s">
        <v>255</v>
      </c>
      <c r="B679" s="39" t="s">
        <v>33</v>
      </c>
      <c r="C679" s="39" t="s">
        <v>22</v>
      </c>
      <c r="D679" s="39" t="s">
        <v>30</v>
      </c>
      <c r="E679" s="70" t="s">
        <v>46</v>
      </c>
      <c r="F679" s="70" t="s">
        <v>24</v>
      </c>
      <c r="G679" s="78">
        <v>44999</v>
      </c>
      <c r="H679" s="78">
        <v>45870</v>
      </c>
      <c r="I679" s="69">
        <v>774059.79</v>
      </c>
      <c r="J679" s="70">
        <v>15</v>
      </c>
      <c r="K679" s="71">
        <v>1.0649999999999999</v>
      </c>
      <c r="L679" s="70">
        <v>0</v>
      </c>
      <c r="M679" s="71">
        <v>1.216</v>
      </c>
      <c r="N679" s="72"/>
      <c r="O679" s="73">
        <f>MIN(1,MAX(0,(1/(1+EXP(-(Assumptions!$B$5 + Assumptions!$B$6*$N679))))*Assumptions!$B$3))</f>
        <v>3.9165722796764356E-2</v>
      </c>
      <c r="P679" s="73">
        <f>VLOOKUP($F679,Assumptions!$A$23:$B$27,2,FALSE)*Assumptions!$B$4</f>
        <v>0.2</v>
      </c>
      <c r="Q679" s="74">
        <f t="shared" si="20"/>
        <v>6063.3222326523264</v>
      </c>
      <c r="R679" s="75" t="str">
        <f>IF($O679&lt;Assumptions!$B$17,"A",IF($O679&lt;Assumptions!$B$18,"B",IF($O679&lt;Assumptions!$B$19,"C",IF($O679&lt;Assumptions!$B$20,"D","E"))))</f>
        <v>B</v>
      </c>
      <c r="S679" s="75">
        <f t="shared" si="21"/>
        <v>0</v>
      </c>
    </row>
    <row r="680" spans="1:19" ht="17.399999999999999" x14ac:dyDescent="0.3">
      <c r="A680" s="39" t="s">
        <v>255</v>
      </c>
      <c r="B680" s="39" t="s">
        <v>33</v>
      </c>
      <c r="C680" s="39" t="s">
        <v>22</v>
      </c>
      <c r="D680" s="39" t="s">
        <v>30</v>
      </c>
      <c r="E680" s="70" t="s">
        <v>46</v>
      </c>
      <c r="F680" s="70" t="s">
        <v>24</v>
      </c>
      <c r="G680" s="78">
        <v>44999</v>
      </c>
      <c r="H680" s="78">
        <v>45901</v>
      </c>
      <c r="I680" s="69">
        <v>759782.19</v>
      </c>
      <c r="J680" s="70">
        <v>0</v>
      </c>
      <c r="K680" s="71">
        <v>0.96</v>
      </c>
      <c r="L680" s="70">
        <v>0</v>
      </c>
      <c r="M680" s="71">
        <v>1.216</v>
      </c>
      <c r="N680" s="72"/>
      <c r="O680" s="73">
        <f>MIN(1,MAX(0,(1/(1+EXP(-(Assumptions!$B$5 + Assumptions!$B$6*$N680))))*Assumptions!$B$3))</f>
        <v>3.9165722796764356E-2</v>
      </c>
      <c r="P680" s="73">
        <f>VLOOKUP($F680,Assumptions!$A$23:$B$27,2,FALSE)*Assumptions!$B$4</f>
        <v>0.2</v>
      </c>
      <c r="Q680" s="74">
        <f t="shared" si="20"/>
        <v>5951.4837278917093</v>
      </c>
      <c r="R680" s="75" t="str">
        <f>IF($O680&lt;Assumptions!$B$17,"A",IF($O680&lt;Assumptions!$B$18,"B",IF($O680&lt;Assumptions!$B$19,"C",IF($O680&lt;Assumptions!$B$20,"D","E"))))</f>
        <v>B</v>
      </c>
      <c r="S680" s="75">
        <f t="shared" si="21"/>
        <v>0</v>
      </c>
    </row>
    <row r="681" spans="1:19" ht="17.399999999999999" x14ac:dyDescent="0.3">
      <c r="A681" s="39" t="s">
        <v>255</v>
      </c>
      <c r="B681" s="39" t="s">
        <v>33</v>
      </c>
      <c r="C681" s="39" t="s">
        <v>22</v>
      </c>
      <c r="D681" s="39" t="s">
        <v>30</v>
      </c>
      <c r="E681" s="70" t="s">
        <v>46</v>
      </c>
      <c r="F681" s="70" t="s">
        <v>24</v>
      </c>
      <c r="G681" s="78">
        <v>44999</v>
      </c>
      <c r="H681" s="78">
        <v>45931</v>
      </c>
      <c r="I681" s="69">
        <v>748797.68</v>
      </c>
      <c r="J681" s="70">
        <v>95</v>
      </c>
      <c r="K681" s="71">
        <v>0.124</v>
      </c>
      <c r="L681" s="70">
        <v>0</v>
      </c>
      <c r="M681" s="71">
        <v>1.216</v>
      </c>
      <c r="N681" s="72"/>
      <c r="O681" s="73">
        <f>MIN(1,MAX(0,(1/(1+EXP(-(Assumptions!$B$5 + Assumptions!$B$6*$N681))))*Assumptions!$B$3))</f>
        <v>3.9165722796764356E-2</v>
      </c>
      <c r="P681" s="73">
        <f>VLOOKUP($F681,Assumptions!$A$23:$B$27,2,FALSE)*Assumptions!$B$4</f>
        <v>0.2</v>
      </c>
      <c r="Q681" s="74">
        <f t="shared" si="20"/>
        <v>5865.4404731480536</v>
      </c>
      <c r="R681" s="75" t="str">
        <f>IF($O681&lt;Assumptions!$B$17,"A",IF($O681&lt;Assumptions!$B$18,"B",IF($O681&lt;Assumptions!$B$19,"C",IF($O681&lt;Assumptions!$B$20,"D","E"))))</f>
        <v>B</v>
      </c>
      <c r="S681" s="75">
        <f t="shared" si="21"/>
        <v>0</v>
      </c>
    </row>
    <row r="682" spans="1:19" ht="17.399999999999999" x14ac:dyDescent="0.3">
      <c r="A682" s="39" t="s">
        <v>255</v>
      </c>
      <c r="B682" s="39" t="s">
        <v>33</v>
      </c>
      <c r="C682" s="39" t="s">
        <v>22</v>
      </c>
      <c r="D682" s="39" t="s">
        <v>30</v>
      </c>
      <c r="E682" s="70" t="s">
        <v>46</v>
      </c>
      <c r="F682" s="70" t="s">
        <v>24</v>
      </c>
      <c r="G682" s="78">
        <v>44999</v>
      </c>
      <c r="H682" s="78">
        <v>45962</v>
      </c>
      <c r="I682" s="69">
        <v>734482.14</v>
      </c>
      <c r="J682" s="70">
        <v>0</v>
      </c>
      <c r="K682" s="71">
        <v>1.0569999999999999</v>
      </c>
      <c r="L682" s="70">
        <v>0</v>
      </c>
      <c r="M682" s="71">
        <v>1.216</v>
      </c>
      <c r="N682" s="72"/>
      <c r="O682" s="73">
        <f>MIN(1,MAX(0,(1/(1+EXP(-(Assumptions!$B$5 + Assumptions!$B$6*$N682))))*Assumptions!$B$3))</f>
        <v>3.9165722796764356E-2</v>
      </c>
      <c r="P682" s="73">
        <f>VLOOKUP($F682,Assumptions!$A$23:$B$27,2,FALSE)*Assumptions!$B$4</f>
        <v>0.2</v>
      </c>
      <c r="Q682" s="74">
        <f t="shared" si="20"/>
        <v>5753.3047788828544</v>
      </c>
      <c r="R682" s="75" t="str">
        <f>IF($O682&lt;Assumptions!$B$17,"A",IF($O682&lt;Assumptions!$B$18,"B",IF($O682&lt;Assumptions!$B$19,"C",IF($O682&lt;Assumptions!$B$20,"D","E"))))</f>
        <v>B</v>
      </c>
      <c r="S682" s="75">
        <f t="shared" si="21"/>
        <v>0</v>
      </c>
    </row>
    <row r="683" spans="1:19" ht="17.399999999999999" x14ac:dyDescent="0.3">
      <c r="A683" s="39" t="s">
        <v>255</v>
      </c>
      <c r="B683" s="39" t="s">
        <v>33</v>
      </c>
      <c r="C683" s="39" t="s">
        <v>22</v>
      </c>
      <c r="D683" s="39" t="s">
        <v>30</v>
      </c>
      <c r="E683" s="70" t="s">
        <v>46</v>
      </c>
      <c r="F683" s="70" t="s">
        <v>24</v>
      </c>
      <c r="G683" s="78">
        <v>44999</v>
      </c>
      <c r="H683" s="78">
        <v>45992</v>
      </c>
      <c r="I683" s="69">
        <v>724117.52</v>
      </c>
      <c r="J683" s="70">
        <v>0</v>
      </c>
      <c r="K683" s="71">
        <v>1.0529999999999999</v>
      </c>
      <c r="L683" s="70">
        <v>0</v>
      </c>
      <c r="M683" s="71">
        <v>1.216</v>
      </c>
      <c r="N683" s="72"/>
      <c r="O683" s="73">
        <f>MIN(1,MAX(0,(1/(1+EXP(-(Assumptions!$B$5 + Assumptions!$B$6*$N683))))*Assumptions!$B$3))</f>
        <v>3.9165722796764356E-2</v>
      </c>
      <c r="P683" s="73">
        <f>VLOOKUP($F683,Assumptions!$A$23:$B$27,2,FALSE)*Assumptions!$B$4</f>
        <v>0.2</v>
      </c>
      <c r="Q683" s="74">
        <f t="shared" si="20"/>
        <v>5672.1172121200943</v>
      </c>
      <c r="R683" s="75" t="str">
        <f>IF($O683&lt;Assumptions!$B$17,"A",IF($O683&lt;Assumptions!$B$18,"B",IF($O683&lt;Assumptions!$B$19,"C",IF($O683&lt;Assumptions!$B$20,"D","E"))))</f>
        <v>B</v>
      </c>
      <c r="S683" s="75">
        <f t="shared" si="21"/>
        <v>0</v>
      </c>
    </row>
    <row r="684" spans="1:19" ht="17.399999999999999" x14ac:dyDescent="0.3">
      <c r="A684" s="39" t="s">
        <v>257</v>
      </c>
      <c r="B684" s="39" t="s">
        <v>52</v>
      </c>
      <c r="C684" s="39" t="s">
        <v>135</v>
      </c>
      <c r="D684" s="39" t="s">
        <v>42</v>
      </c>
      <c r="E684" s="70" t="s">
        <v>35</v>
      </c>
      <c r="F684" s="70" t="s">
        <v>28</v>
      </c>
      <c r="G684" s="78">
        <v>45506</v>
      </c>
      <c r="H684" s="78">
        <v>45658</v>
      </c>
      <c r="I684" s="69">
        <v>3580642.17</v>
      </c>
      <c r="J684" s="70">
        <v>0</v>
      </c>
      <c r="K684" s="71">
        <v>0.998</v>
      </c>
      <c r="L684" s="70">
        <v>0</v>
      </c>
      <c r="M684" s="71">
        <v>0.57799999999999996</v>
      </c>
      <c r="N684" s="72"/>
      <c r="O684" s="73">
        <f>MIN(1,MAX(0,(1/(1+EXP(-(Assumptions!$B$5 + Assumptions!$B$6*$N684))))*Assumptions!$B$3))</f>
        <v>3.9165722796764356E-2</v>
      </c>
      <c r="P684" s="73">
        <f>VLOOKUP($F684,Assumptions!$A$23:$B$27,2,FALSE)*Assumptions!$B$4</f>
        <v>0.35</v>
      </c>
      <c r="Q684" s="74">
        <f t="shared" si="20"/>
        <v>49083.453532618674</v>
      </c>
      <c r="R684" s="75" t="str">
        <f>IF($O684&lt;Assumptions!$B$17,"A",IF($O684&lt;Assumptions!$B$18,"B",IF($O684&lt;Assumptions!$B$19,"C",IF($O684&lt;Assumptions!$B$20,"D","E"))))</f>
        <v>B</v>
      </c>
      <c r="S684" s="75">
        <f t="shared" si="21"/>
        <v>0</v>
      </c>
    </row>
    <row r="685" spans="1:19" ht="17.399999999999999" x14ac:dyDescent="0.3">
      <c r="A685" s="39" t="s">
        <v>257</v>
      </c>
      <c r="B685" s="39" t="s">
        <v>52</v>
      </c>
      <c r="C685" s="39" t="s">
        <v>135</v>
      </c>
      <c r="D685" s="39" t="s">
        <v>42</v>
      </c>
      <c r="E685" s="70" t="s">
        <v>35</v>
      </c>
      <c r="F685" s="70" t="s">
        <v>28</v>
      </c>
      <c r="G685" s="78">
        <v>45506</v>
      </c>
      <c r="H685" s="78">
        <v>45689</v>
      </c>
      <c r="I685" s="69">
        <v>3469158.56</v>
      </c>
      <c r="J685" s="70">
        <v>0</v>
      </c>
      <c r="K685" s="71">
        <v>1.048</v>
      </c>
      <c r="L685" s="70">
        <v>0</v>
      </c>
      <c r="M685" s="71">
        <v>0.57799999999999996</v>
      </c>
      <c r="N685" s="72"/>
      <c r="O685" s="73">
        <f>MIN(1,MAX(0,(1/(1+EXP(-(Assumptions!$B$5 + Assumptions!$B$6*$N685))))*Assumptions!$B$3))</f>
        <v>3.9165722796764356E-2</v>
      </c>
      <c r="P685" s="73">
        <f>VLOOKUP($F685,Assumptions!$A$23:$B$27,2,FALSE)*Assumptions!$B$4</f>
        <v>0.35</v>
      </c>
      <c r="Q685" s="74">
        <f t="shared" si="20"/>
        <v>47555.235874643775</v>
      </c>
      <c r="R685" s="75" t="str">
        <f>IF($O685&lt;Assumptions!$B$17,"A",IF($O685&lt;Assumptions!$B$18,"B",IF($O685&lt;Assumptions!$B$19,"C",IF($O685&lt;Assumptions!$B$20,"D","E"))))</f>
        <v>B</v>
      </c>
      <c r="S685" s="75">
        <f t="shared" si="21"/>
        <v>0</v>
      </c>
    </row>
    <row r="686" spans="1:19" ht="17.399999999999999" x14ac:dyDescent="0.3">
      <c r="A686" s="39" t="s">
        <v>257</v>
      </c>
      <c r="B686" s="39" t="s">
        <v>52</v>
      </c>
      <c r="C686" s="39" t="s">
        <v>135</v>
      </c>
      <c r="D686" s="39" t="s">
        <v>42</v>
      </c>
      <c r="E686" s="70" t="s">
        <v>35</v>
      </c>
      <c r="F686" s="70" t="s">
        <v>28</v>
      </c>
      <c r="G686" s="78">
        <v>45506</v>
      </c>
      <c r="H686" s="78">
        <v>45717</v>
      </c>
      <c r="I686" s="69">
        <v>3366101.76</v>
      </c>
      <c r="J686" s="70">
        <v>0</v>
      </c>
      <c r="K686" s="71">
        <v>0.99299999999999999</v>
      </c>
      <c r="L686" s="70">
        <v>0</v>
      </c>
      <c r="M686" s="71">
        <v>0.57799999999999996</v>
      </c>
      <c r="N686" s="72"/>
      <c r="O686" s="73">
        <f>MIN(1,MAX(0,(1/(1+EXP(-(Assumptions!$B$5 + Assumptions!$B$6*$N686))))*Assumptions!$B$3))</f>
        <v>3.9165722796764356E-2</v>
      </c>
      <c r="P686" s="73">
        <f>VLOOKUP($F686,Assumptions!$A$23:$B$27,2,FALSE)*Assumptions!$B$4</f>
        <v>0.35</v>
      </c>
      <c r="Q686" s="74">
        <f t="shared" si="20"/>
        <v>46142.532953251204</v>
      </c>
      <c r="R686" s="75" t="str">
        <f>IF($O686&lt;Assumptions!$B$17,"A",IF($O686&lt;Assumptions!$B$18,"B",IF($O686&lt;Assumptions!$B$19,"C",IF($O686&lt;Assumptions!$B$20,"D","E"))))</f>
        <v>B</v>
      </c>
      <c r="S686" s="75">
        <f t="shared" si="21"/>
        <v>0</v>
      </c>
    </row>
    <row r="687" spans="1:19" ht="17.399999999999999" x14ac:dyDescent="0.3">
      <c r="A687" s="39" t="s">
        <v>257</v>
      </c>
      <c r="B687" s="39" t="s">
        <v>52</v>
      </c>
      <c r="C687" s="39" t="s">
        <v>135</v>
      </c>
      <c r="D687" s="39" t="s">
        <v>42</v>
      </c>
      <c r="E687" s="70" t="s">
        <v>35</v>
      </c>
      <c r="F687" s="70" t="s">
        <v>28</v>
      </c>
      <c r="G687" s="78">
        <v>45506</v>
      </c>
      <c r="H687" s="78">
        <v>45748</v>
      </c>
      <c r="I687" s="69">
        <v>3257185.45</v>
      </c>
      <c r="J687" s="70">
        <v>15</v>
      </c>
      <c r="K687" s="71">
        <v>1.004</v>
      </c>
      <c r="L687" s="70">
        <v>0</v>
      </c>
      <c r="M687" s="71">
        <v>0.57799999999999996</v>
      </c>
      <c r="N687" s="72"/>
      <c r="O687" s="73">
        <f>MIN(1,MAX(0,(1/(1+EXP(-(Assumptions!$B$5 + Assumptions!$B$6*$N687))))*Assumptions!$B$3))</f>
        <v>3.9165722796764356E-2</v>
      </c>
      <c r="P687" s="73">
        <f>VLOOKUP($F687,Assumptions!$A$23:$B$27,2,FALSE)*Assumptions!$B$4</f>
        <v>0.35</v>
      </c>
      <c r="Q687" s="74">
        <f t="shared" si="20"/>
        <v>44649.507851323957</v>
      </c>
      <c r="R687" s="75" t="str">
        <f>IF($O687&lt;Assumptions!$B$17,"A",IF($O687&lt;Assumptions!$B$18,"B",IF($O687&lt;Assumptions!$B$19,"C",IF($O687&lt;Assumptions!$B$20,"D","E"))))</f>
        <v>B</v>
      </c>
      <c r="S687" s="75">
        <f t="shared" si="21"/>
        <v>0</v>
      </c>
    </row>
    <row r="688" spans="1:19" ht="17.399999999999999" x14ac:dyDescent="0.3">
      <c r="A688" s="39" t="s">
        <v>257</v>
      </c>
      <c r="B688" s="39" t="s">
        <v>52</v>
      </c>
      <c r="C688" s="39" t="s">
        <v>135</v>
      </c>
      <c r="D688" s="39" t="s">
        <v>42</v>
      </c>
      <c r="E688" s="70" t="s">
        <v>35</v>
      </c>
      <c r="F688" s="70" t="s">
        <v>28</v>
      </c>
      <c r="G688" s="78">
        <v>45506</v>
      </c>
      <c r="H688" s="78">
        <v>45778</v>
      </c>
      <c r="I688" s="69">
        <v>3164650.39</v>
      </c>
      <c r="J688" s="70">
        <v>0</v>
      </c>
      <c r="K688" s="71">
        <v>1.008</v>
      </c>
      <c r="L688" s="70">
        <v>0</v>
      </c>
      <c r="M688" s="71">
        <v>0.57799999999999996</v>
      </c>
      <c r="N688" s="72"/>
      <c r="O688" s="73">
        <f>MIN(1,MAX(0,(1/(1+EXP(-(Assumptions!$B$5 + Assumptions!$B$6*$N688))))*Assumptions!$B$3))</f>
        <v>3.9165722796764356E-2</v>
      </c>
      <c r="P688" s="73">
        <f>VLOOKUP($F688,Assumptions!$A$23:$B$27,2,FALSE)*Assumptions!$B$4</f>
        <v>0.35</v>
      </c>
      <c r="Q688" s="74">
        <f t="shared" si="20"/>
        <v>43381.03697319427</v>
      </c>
      <c r="R688" s="75" t="str">
        <f>IF($O688&lt;Assumptions!$B$17,"A",IF($O688&lt;Assumptions!$B$18,"B",IF($O688&lt;Assumptions!$B$19,"C",IF($O688&lt;Assumptions!$B$20,"D","E"))))</f>
        <v>B</v>
      </c>
      <c r="S688" s="75">
        <f t="shared" si="21"/>
        <v>0</v>
      </c>
    </row>
    <row r="689" spans="1:19" ht="17.399999999999999" x14ac:dyDescent="0.3">
      <c r="A689" s="39" t="s">
        <v>257</v>
      </c>
      <c r="B689" s="39" t="s">
        <v>52</v>
      </c>
      <c r="C689" s="39" t="s">
        <v>135</v>
      </c>
      <c r="D689" s="39" t="s">
        <v>42</v>
      </c>
      <c r="E689" s="70" t="s">
        <v>35</v>
      </c>
      <c r="F689" s="70" t="s">
        <v>28</v>
      </c>
      <c r="G689" s="78">
        <v>45506</v>
      </c>
      <c r="H689" s="78">
        <v>45809</v>
      </c>
      <c r="I689" s="69">
        <v>3063722.95</v>
      </c>
      <c r="J689" s="70">
        <v>0</v>
      </c>
      <c r="K689" s="71">
        <v>1.018</v>
      </c>
      <c r="L689" s="70">
        <v>0</v>
      </c>
      <c r="M689" s="71">
        <v>0.57799999999999996</v>
      </c>
      <c r="N689" s="72"/>
      <c r="O689" s="73">
        <f>MIN(1,MAX(0,(1/(1+EXP(-(Assumptions!$B$5 + Assumptions!$B$6*$N689))))*Assumptions!$B$3))</f>
        <v>3.9165722796764356E-2</v>
      </c>
      <c r="P689" s="73">
        <f>VLOOKUP($F689,Assumptions!$A$23:$B$27,2,FALSE)*Assumptions!$B$4</f>
        <v>0.35</v>
      </c>
      <c r="Q689" s="74">
        <f t="shared" si="20"/>
        <v>41997.523325024798</v>
      </c>
      <c r="R689" s="75" t="str">
        <f>IF($O689&lt;Assumptions!$B$17,"A",IF($O689&lt;Assumptions!$B$18,"B",IF($O689&lt;Assumptions!$B$19,"C",IF($O689&lt;Assumptions!$B$20,"D","E"))))</f>
        <v>B</v>
      </c>
      <c r="S689" s="75">
        <f t="shared" si="21"/>
        <v>0</v>
      </c>
    </row>
    <row r="690" spans="1:19" ht="17.399999999999999" x14ac:dyDescent="0.3">
      <c r="A690" s="39" t="s">
        <v>257</v>
      </c>
      <c r="B690" s="39" t="s">
        <v>52</v>
      </c>
      <c r="C690" s="39" t="s">
        <v>135</v>
      </c>
      <c r="D690" s="39" t="s">
        <v>42</v>
      </c>
      <c r="E690" s="70" t="s">
        <v>35</v>
      </c>
      <c r="F690" s="70" t="s">
        <v>28</v>
      </c>
      <c r="G690" s="78">
        <v>45506</v>
      </c>
      <c r="H690" s="78">
        <v>45839</v>
      </c>
      <c r="I690" s="69">
        <v>2963479.32</v>
      </c>
      <c r="J690" s="70">
        <v>95</v>
      </c>
      <c r="K690" s="71">
        <v>0.4</v>
      </c>
      <c r="L690" s="70">
        <v>0</v>
      </c>
      <c r="M690" s="71">
        <v>0.57799999999999996</v>
      </c>
      <c r="N690" s="72"/>
      <c r="O690" s="73">
        <f>MIN(1,MAX(0,(1/(1+EXP(-(Assumptions!$B$5 + Assumptions!$B$6*$N690))))*Assumptions!$B$3))</f>
        <v>3.9165722796764356E-2</v>
      </c>
      <c r="P690" s="73">
        <f>VLOOKUP($F690,Assumptions!$A$23:$B$27,2,FALSE)*Assumptions!$B$4</f>
        <v>0.35</v>
      </c>
      <c r="Q690" s="74">
        <f t="shared" si="20"/>
        <v>40623.383346372299</v>
      </c>
      <c r="R690" s="75" t="str">
        <f>IF($O690&lt;Assumptions!$B$17,"A",IF($O690&lt;Assumptions!$B$18,"B",IF($O690&lt;Assumptions!$B$19,"C",IF($O690&lt;Assumptions!$B$20,"D","E"))))</f>
        <v>B</v>
      </c>
      <c r="S690" s="75">
        <f t="shared" si="21"/>
        <v>0</v>
      </c>
    </row>
    <row r="691" spans="1:19" ht="17.399999999999999" x14ac:dyDescent="0.3">
      <c r="A691" s="39" t="s">
        <v>257</v>
      </c>
      <c r="B691" s="39" t="s">
        <v>52</v>
      </c>
      <c r="C691" s="39" t="s">
        <v>135</v>
      </c>
      <c r="D691" s="39" t="s">
        <v>42</v>
      </c>
      <c r="E691" s="70" t="s">
        <v>35</v>
      </c>
      <c r="F691" s="70" t="s">
        <v>28</v>
      </c>
      <c r="G691" s="78">
        <v>45506</v>
      </c>
      <c r="H691" s="78">
        <v>45870</v>
      </c>
      <c r="I691" s="69">
        <v>2884474.63</v>
      </c>
      <c r="J691" s="70">
        <v>0</v>
      </c>
      <c r="K691" s="71">
        <v>1.004</v>
      </c>
      <c r="L691" s="70">
        <v>0</v>
      </c>
      <c r="M691" s="71">
        <v>0.57799999999999996</v>
      </c>
      <c r="N691" s="72"/>
      <c r="O691" s="73">
        <f>MIN(1,MAX(0,(1/(1+EXP(-(Assumptions!$B$5 + Assumptions!$B$6*$N691))))*Assumptions!$B$3))</f>
        <v>3.9165722796764356E-2</v>
      </c>
      <c r="P691" s="73">
        <f>VLOOKUP($F691,Assumptions!$A$23:$B$27,2,FALSE)*Assumptions!$B$4</f>
        <v>0.35</v>
      </c>
      <c r="Q691" s="74">
        <f t="shared" si="20"/>
        <v>39540.386820507796</v>
      </c>
      <c r="R691" s="75" t="str">
        <f>IF($O691&lt;Assumptions!$B$17,"A",IF($O691&lt;Assumptions!$B$18,"B",IF($O691&lt;Assumptions!$B$19,"C",IF($O691&lt;Assumptions!$B$20,"D","E"))))</f>
        <v>B</v>
      </c>
      <c r="S691" s="75">
        <f t="shared" si="21"/>
        <v>0</v>
      </c>
    </row>
    <row r="692" spans="1:19" ht="17.399999999999999" x14ac:dyDescent="0.3">
      <c r="A692" s="39" t="s">
        <v>257</v>
      </c>
      <c r="B692" s="39" t="s">
        <v>52</v>
      </c>
      <c r="C692" s="39" t="s">
        <v>135</v>
      </c>
      <c r="D692" s="39" t="s">
        <v>42</v>
      </c>
      <c r="E692" s="70" t="s">
        <v>35</v>
      </c>
      <c r="F692" s="70" t="s">
        <v>28</v>
      </c>
      <c r="G692" s="78">
        <v>45506</v>
      </c>
      <c r="H692" s="78">
        <v>45901</v>
      </c>
      <c r="I692" s="69">
        <v>2803852.95</v>
      </c>
      <c r="J692" s="70">
        <v>0</v>
      </c>
      <c r="K692" s="71">
        <v>1.127</v>
      </c>
      <c r="L692" s="70">
        <v>0</v>
      </c>
      <c r="M692" s="71">
        <v>0.57799999999999996</v>
      </c>
      <c r="N692" s="72"/>
      <c r="O692" s="73">
        <f>MIN(1,MAX(0,(1/(1+EXP(-(Assumptions!$B$5 + Assumptions!$B$6*$N692))))*Assumptions!$B$3))</f>
        <v>3.9165722796764356E-2</v>
      </c>
      <c r="P692" s="73">
        <f>VLOOKUP($F692,Assumptions!$A$23:$B$27,2,FALSE)*Assumptions!$B$4</f>
        <v>0.35</v>
      </c>
      <c r="Q692" s="74">
        <f t="shared" si="20"/>
        <v>38435.224590906495</v>
      </c>
      <c r="R692" s="75" t="str">
        <f>IF($O692&lt;Assumptions!$B$17,"A",IF($O692&lt;Assumptions!$B$18,"B",IF($O692&lt;Assumptions!$B$19,"C",IF($O692&lt;Assumptions!$B$20,"D","E"))))</f>
        <v>B</v>
      </c>
      <c r="S692" s="75">
        <f t="shared" si="21"/>
        <v>0</v>
      </c>
    </row>
    <row r="693" spans="1:19" ht="17.399999999999999" x14ac:dyDescent="0.3">
      <c r="A693" s="39" t="s">
        <v>257</v>
      </c>
      <c r="B693" s="39" t="s">
        <v>52</v>
      </c>
      <c r="C693" s="39" t="s">
        <v>135</v>
      </c>
      <c r="D693" s="39" t="s">
        <v>42</v>
      </c>
      <c r="E693" s="70" t="s">
        <v>35</v>
      </c>
      <c r="F693" s="70" t="s">
        <v>28</v>
      </c>
      <c r="G693" s="78">
        <v>45506</v>
      </c>
      <c r="H693" s="78">
        <v>45931</v>
      </c>
      <c r="I693" s="69">
        <v>2721467.45</v>
      </c>
      <c r="J693" s="70">
        <v>0</v>
      </c>
      <c r="K693" s="71">
        <v>1.131</v>
      </c>
      <c r="L693" s="70">
        <v>0</v>
      </c>
      <c r="M693" s="71">
        <v>0.57799999999999996</v>
      </c>
      <c r="N693" s="72"/>
      <c r="O693" s="73">
        <f>MIN(1,MAX(0,(1/(1+EXP(-(Assumptions!$B$5 + Assumptions!$B$6*$N693))))*Assumptions!$B$3))</f>
        <v>3.9165722796764356E-2</v>
      </c>
      <c r="P693" s="73">
        <f>VLOOKUP($F693,Assumptions!$A$23:$B$27,2,FALSE)*Assumptions!$B$4</f>
        <v>0.35</v>
      </c>
      <c r="Q693" s="74">
        <f t="shared" si="20"/>
        <v>37305.883911491008</v>
      </c>
      <c r="R693" s="75" t="str">
        <f>IF($O693&lt;Assumptions!$B$17,"A",IF($O693&lt;Assumptions!$B$18,"B",IF($O693&lt;Assumptions!$B$19,"C",IF($O693&lt;Assumptions!$B$20,"D","E"))))</f>
        <v>B</v>
      </c>
      <c r="S693" s="75">
        <f t="shared" si="21"/>
        <v>0</v>
      </c>
    </row>
    <row r="694" spans="1:19" ht="17.399999999999999" x14ac:dyDescent="0.3">
      <c r="A694" s="39" t="s">
        <v>257</v>
      </c>
      <c r="B694" s="39" t="s">
        <v>52</v>
      </c>
      <c r="C694" s="39" t="s">
        <v>135</v>
      </c>
      <c r="D694" s="39" t="s">
        <v>42</v>
      </c>
      <c r="E694" s="70" t="s">
        <v>35</v>
      </c>
      <c r="F694" s="70" t="s">
        <v>28</v>
      </c>
      <c r="G694" s="78">
        <v>45506</v>
      </c>
      <c r="H694" s="78">
        <v>45962</v>
      </c>
      <c r="I694" s="69">
        <v>2632134.2000000002</v>
      </c>
      <c r="J694" s="70">
        <v>0</v>
      </c>
      <c r="K694" s="71">
        <v>1.0009999999999999</v>
      </c>
      <c r="L694" s="70">
        <v>0</v>
      </c>
      <c r="M694" s="71">
        <v>0.57799999999999996</v>
      </c>
      <c r="N694" s="72"/>
      <c r="O694" s="73">
        <f>MIN(1,MAX(0,(1/(1+EXP(-(Assumptions!$B$5 + Assumptions!$B$6*$N694))))*Assumptions!$B$3))</f>
        <v>3.9165722796764356E-2</v>
      </c>
      <c r="P694" s="73">
        <f>VLOOKUP($F694,Assumptions!$A$23:$B$27,2,FALSE)*Assumptions!$B$4</f>
        <v>0.35</v>
      </c>
      <c r="Q694" s="74">
        <f t="shared" si="20"/>
        <v>36081.303454379085</v>
      </c>
      <c r="R694" s="75" t="str">
        <f>IF($O694&lt;Assumptions!$B$17,"A",IF($O694&lt;Assumptions!$B$18,"B",IF($O694&lt;Assumptions!$B$19,"C",IF($O694&lt;Assumptions!$B$20,"D","E"))))</f>
        <v>B</v>
      </c>
      <c r="S694" s="75">
        <f t="shared" si="21"/>
        <v>0</v>
      </c>
    </row>
    <row r="695" spans="1:19" ht="17.399999999999999" x14ac:dyDescent="0.3">
      <c r="A695" s="39" t="s">
        <v>257</v>
      </c>
      <c r="B695" s="39" t="s">
        <v>52</v>
      </c>
      <c r="C695" s="39" t="s">
        <v>135</v>
      </c>
      <c r="D695" s="39" t="s">
        <v>42</v>
      </c>
      <c r="E695" s="70" t="s">
        <v>35</v>
      </c>
      <c r="F695" s="70" t="s">
        <v>28</v>
      </c>
      <c r="G695" s="78">
        <v>45506</v>
      </c>
      <c r="H695" s="78">
        <v>45992</v>
      </c>
      <c r="I695" s="69">
        <v>2560692.29</v>
      </c>
      <c r="J695" s="70">
        <v>0</v>
      </c>
      <c r="K695" s="71">
        <v>1.143</v>
      </c>
      <c r="L695" s="70">
        <v>0</v>
      </c>
      <c r="M695" s="71">
        <v>0.57799999999999996</v>
      </c>
      <c r="N695" s="72"/>
      <c r="O695" s="73">
        <f>MIN(1,MAX(0,(1/(1+EXP(-(Assumptions!$B$5 + Assumptions!$B$6*$N695))))*Assumptions!$B$3))</f>
        <v>3.9165722796764356E-2</v>
      </c>
      <c r="P695" s="73">
        <f>VLOOKUP($F695,Assumptions!$A$23:$B$27,2,FALSE)*Assumptions!$B$4</f>
        <v>0.35</v>
      </c>
      <c r="Q695" s="74">
        <f t="shared" si="20"/>
        <v>35101.9775392831</v>
      </c>
      <c r="R695" s="75" t="str">
        <f>IF($O695&lt;Assumptions!$B$17,"A",IF($O695&lt;Assumptions!$B$18,"B",IF($O695&lt;Assumptions!$B$19,"C",IF($O695&lt;Assumptions!$B$20,"D","E"))))</f>
        <v>B</v>
      </c>
      <c r="S695" s="75">
        <f t="shared" si="21"/>
        <v>0</v>
      </c>
    </row>
    <row r="696" spans="1:19" ht="17.399999999999999" x14ac:dyDescent="0.3">
      <c r="A696" s="39" t="s">
        <v>259</v>
      </c>
      <c r="B696" s="39" t="s">
        <v>41</v>
      </c>
      <c r="C696" s="39" t="s">
        <v>135</v>
      </c>
      <c r="D696" s="39" t="s">
        <v>38</v>
      </c>
      <c r="E696" s="70" t="s">
        <v>27</v>
      </c>
      <c r="F696" s="70" t="s">
        <v>28</v>
      </c>
      <c r="G696" s="78">
        <v>45029</v>
      </c>
      <c r="H696" s="78">
        <v>45658</v>
      </c>
      <c r="I696" s="69">
        <v>4012274.13</v>
      </c>
      <c r="J696" s="70">
        <v>35</v>
      </c>
      <c r="K696" s="71">
        <v>0.82399999999999995</v>
      </c>
      <c r="L696" s="70">
        <v>0</v>
      </c>
      <c r="M696" s="71">
        <v>0.78600000000000003</v>
      </c>
      <c r="N696" s="72"/>
      <c r="O696" s="73">
        <f>MIN(1,MAX(0,(1/(1+EXP(-(Assumptions!$B$5 + Assumptions!$B$6*$N696))))*Assumptions!$B$3))</f>
        <v>3.9165722796764356E-2</v>
      </c>
      <c r="P696" s="73">
        <f>VLOOKUP($F696,Assumptions!$A$23:$B$27,2,FALSE)*Assumptions!$B$4</f>
        <v>0.35</v>
      </c>
      <c r="Q696" s="74">
        <f t="shared" si="20"/>
        <v>55000.265726073099</v>
      </c>
      <c r="R696" s="75" t="str">
        <f>IF($O696&lt;Assumptions!$B$17,"A",IF($O696&lt;Assumptions!$B$18,"B",IF($O696&lt;Assumptions!$B$19,"C",IF($O696&lt;Assumptions!$B$20,"D","E"))))</f>
        <v>B</v>
      </c>
      <c r="S696" s="75">
        <f t="shared" si="21"/>
        <v>0</v>
      </c>
    </row>
    <row r="697" spans="1:19" ht="17.399999999999999" x14ac:dyDescent="0.3">
      <c r="A697" s="39" t="s">
        <v>259</v>
      </c>
      <c r="B697" s="39" t="s">
        <v>41</v>
      </c>
      <c r="C697" s="39" t="s">
        <v>135</v>
      </c>
      <c r="D697" s="39" t="s">
        <v>38</v>
      </c>
      <c r="E697" s="70" t="s">
        <v>27</v>
      </c>
      <c r="F697" s="70" t="s">
        <v>28</v>
      </c>
      <c r="G697" s="78">
        <v>45029</v>
      </c>
      <c r="H697" s="78">
        <v>45689</v>
      </c>
      <c r="I697" s="69">
        <v>3892623.26</v>
      </c>
      <c r="J697" s="70">
        <v>0</v>
      </c>
      <c r="K697" s="71">
        <v>1.1180000000000001</v>
      </c>
      <c r="L697" s="70">
        <v>0</v>
      </c>
      <c r="M697" s="71">
        <v>0.78600000000000003</v>
      </c>
      <c r="N697" s="72"/>
      <c r="O697" s="73">
        <f>MIN(1,MAX(0,(1/(1+EXP(-(Assumptions!$B$5 + Assumptions!$B$6*$N697))))*Assumptions!$B$3))</f>
        <v>3.9165722796764356E-2</v>
      </c>
      <c r="P697" s="73">
        <f>VLOOKUP($F697,Assumptions!$A$23:$B$27,2,FALSE)*Assumptions!$B$4</f>
        <v>0.35</v>
      </c>
      <c r="Q697" s="74">
        <f t="shared" si="20"/>
        <v>53360.091243689007</v>
      </c>
      <c r="R697" s="75" t="str">
        <f>IF($O697&lt;Assumptions!$B$17,"A",IF($O697&lt;Assumptions!$B$18,"B",IF($O697&lt;Assumptions!$B$19,"C",IF($O697&lt;Assumptions!$B$20,"D","E"))))</f>
        <v>B</v>
      </c>
      <c r="S697" s="75">
        <f t="shared" si="21"/>
        <v>0</v>
      </c>
    </row>
    <row r="698" spans="1:19" ht="17.399999999999999" x14ac:dyDescent="0.3">
      <c r="A698" s="39" t="s">
        <v>259</v>
      </c>
      <c r="B698" s="39" t="s">
        <v>41</v>
      </c>
      <c r="C698" s="39" t="s">
        <v>135</v>
      </c>
      <c r="D698" s="39" t="s">
        <v>38</v>
      </c>
      <c r="E698" s="70" t="s">
        <v>27</v>
      </c>
      <c r="F698" s="70" t="s">
        <v>28</v>
      </c>
      <c r="G698" s="78">
        <v>45029</v>
      </c>
      <c r="H698" s="78">
        <v>45717</v>
      </c>
      <c r="I698" s="69">
        <v>3777162.68</v>
      </c>
      <c r="J698" s="70">
        <v>15</v>
      </c>
      <c r="K698" s="71">
        <v>0.98299999999999998</v>
      </c>
      <c r="L698" s="70">
        <v>0</v>
      </c>
      <c r="M698" s="71">
        <v>0.78600000000000003</v>
      </c>
      <c r="N698" s="72"/>
      <c r="O698" s="73">
        <f>MIN(1,MAX(0,(1/(1+EXP(-(Assumptions!$B$5 + Assumptions!$B$6*$N698))))*Assumptions!$B$3))</f>
        <v>3.9165722796764356E-2</v>
      </c>
      <c r="P698" s="73">
        <f>VLOOKUP($F698,Assumptions!$A$23:$B$27,2,FALSE)*Assumptions!$B$4</f>
        <v>0.35</v>
      </c>
      <c r="Q698" s="74">
        <f t="shared" si="20"/>
        <v>51777.35726910724</v>
      </c>
      <c r="R698" s="75" t="str">
        <f>IF($O698&lt;Assumptions!$B$17,"A",IF($O698&lt;Assumptions!$B$18,"B",IF($O698&lt;Assumptions!$B$19,"C",IF($O698&lt;Assumptions!$B$20,"D","E"))))</f>
        <v>B</v>
      </c>
      <c r="S698" s="75">
        <f t="shared" si="21"/>
        <v>0</v>
      </c>
    </row>
    <row r="699" spans="1:19" ht="17.399999999999999" x14ac:dyDescent="0.3">
      <c r="A699" s="39" t="s">
        <v>259</v>
      </c>
      <c r="B699" s="39" t="s">
        <v>41</v>
      </c>
      <c r="C699" s="39" t="s">
        <v>135</v>
      </c>
      <c r="D699" s="39" t="s">
        <v>38</v>
      </c>
      <c r="E699" s="70" t="s">
        <v>27</v>
      </c>
      <c r="F699" s="70" t="s">
        <v>28</v>
      </c>
      <c r="G699" s="78">
        <v>45029</v>
      </c>
      <c r="H699" s="78">
        <v>45748</v>
      </c>
      <c r="I699" s="69">
        <v>3656253.09</v>
      </c>
      <c r="J699" s="70">
        <v>0</v>
      </c>
      <c r="K699" s="71">
        <v>1.1359999999999999</v>
      </c>
      <c r="L699" s="70">
        <v>0</v>
      </c>
      <c r="M699" s="71">
        <v>0.78600000000000003</v>
      </c>
      <c r="N699" s="72"/>
      <c r="O699" s="73">
        <f>MIN(1,MAX(0,(1/(1+EXP(-(Assumptions!$B$5 + Assumptions!$B$6*$N699))))*Assumptions!$B$3))</f>
        <v>3.9165722796764356E-2</v>
      </c>
      <c r="P699" s="73">
        <f>VLOOKUP($F699,Assumptions!$A$23:$B$27,2,FALSE)*Assumptions!$B$4</f>
        <v>0.35</v>
      </c>
      <c r="Q699" s="74">
        <f t="shared" si="20"/>
        <v>50119.928249213583</v>
      </c>
      <c r="R699" s="75" t="str">
        <f>IF($O699&lt;Assumptions!$B$17,"A",IF($O699&lt;Assumptions!$B$18,"B",IF($O699&lt;Assumptions!$B$19,"C",IF($O699&lt;Assumptions!$B$20,"D","E"))))</f>
        <v>B</v>
      </c>
      <c r="S699" s="75">
        <f t="shared" si="21"/>
        <v>0</v>
      </c>
    </row>
    <row r="700" spans="1:19" ht="17.399999999999999" x14ac:dyDescent="0.3">
      <c r="A700" s="39" t="s">
        <v>259</v>
      </c>
      <c r="B700" s="39" t="s">
        <v>41</v>
      </c>
      <c r="C700" s="39" t="s">
        <v>135</v>
      </c>
      <c r="D700" s="39" t="s">
        <v>38</v>
      </c>
      <c r="E700" s="70" t="s">
        <v>27</v>
      </c>
      <c r="F700" s="70" t="s">
        <v>28</v>
      </c>
      <c r="G700" s="78">
        <v>45029</v>
      </c>
      <c r="H700" s="78">
        <v>45778</v>
      </c>
      <c r="I700" s="69">
        <v>3556952.11</v>
      </c>
      <c r="J700" s="70">
        <v>0</v>
      </c>
      <c r="K700" s="71">
        <v>1.07</v>
      </c>
      <c r="L700" s="70">
        <v>0</v>
      </c>
      <c r="M700" s="71">
        <v>0.78600000000000003</v>
      </c>
      <c r="N700" s="72"/>
      <c r="O700" s="73">
        <f>MIN(1,MAX(0,(1/(1+EXP(-(Assumptions!$B$5 + Assumptions!$B$6*$N700))))*Assumptions!$B$3))</f>
        <v>3.9165722796764356E-2</v>
      </c>
      <c r="P700" s="73">
        <f>VLOOKUP($F700,Assumptions!$A$23:$B$27,2,FALSE)*Assumptions!$B$4</f>
        <v>0.35</v>
      </c>
      <c r="Q700" s="74">
        <f t="shared" si="20"/>
        <v>48758.710119569121</v>
      </c>
      <c r="R700" s="75" t="str">
        <f>IF($O700&lt;Assumptions!$B$17,"A",IF($O700&lt;Assumptions!$B$18,"B",IF($O700&lt;Assumptions!$B$19,"C",IF($O700&lt;Assumptions!$B$20,"D","E"))))</f>
        <v>B</v>
      </c>
      <c r="S700" s="75">
        <f t="shared" si="21"/>
        <v>0</v>
      </c>
    </row>
    <row r="701" spans="1:19" ht="17.399999999999999" x14ac:dyDescent="0.3">
      <c r="A701" s="39" t="s">
        <v>259</v>
      </c>
      <c r="B701" s="39" t="s">
        <v>41</v>
      </c>
      <c r="C701" s="39" t="s">
        <v>135</v>
      </c>
      <c r="D701" s="39" t="s">
        <v>38</v>
      </c>
      <c r="E701" s="70" t="s">
        <v>27</v>
      </c>
      <c r="F701" s="70" t="s">
        <v>28</v>
      </c>
      <c r="G701" s="78">
        <v>45029</v>
      </c>
      <c r="H701" s="78">
        <v>45809</v>
      </c>
      <c r="I701" s="69">
        <v>3440433.19</v>
      </c>
      <c r="J701" s="70">
        <v>35</v>
      </c>
      <c r="K701" s="71">
        <v>0.40100000000000002</v>
      </c>
      <c r="L701" s="70">
        <v>0</v>
      </c>
      <c r="M701" s="71">
        <v>0.78600000000000003</v>
      </c>
      <c r="N701" s="72"/>
      <c r="O701" s="73">
        <f>MIN(1,MAX(0,(1/(1+EXP(-(Assumptions!$B$5 + Assumptions!$B$6*$N701))))*Assumptions!$B$3))</f>
        <v>3.9165722796764356E-2</v>
      </c>
      <c r="P701" s="73">
        <f>VLOOKUP($F701,Assumptions!$A$23:$B$27,2,FALSE)*Assumptions!$B$4</f>
        <v>0.35</v>
      </c>
      <c r="Q701" s="74">
        <f t="shared" si="20"/>
        <v>47161.468417114695</v>
      </c>
      <c r="R701" s="75" t="str">
        <f>IF($O701&lt;Assumptions!$B$17,"A",IF($O701&lt;Assumptions!$B$18,"B",IF($O701&lt;Assumptions!$B$19,"C",IF($O701&lt;Assumptions!$B$20,"D","E"))))</f>
        <v>B</v>
      </c>
      <c r="S701" s="75">
        <f t="shared" si="21"/>
        <v>0</v>
      </c>
    </row>
    <row r="702" spans="1:19" ht="17.399999999999999" x14ac:dyDescent="0.3">
      <c r="A702" s="39" t="s">
        <v>259</v>
      </c>
      <c r="B702" s="39" t="s">
        <v>41</v>
      </c>
      <c r="C702" s="39" t="s">
        <v>135</v>
      </c>
      <c r="D702" s="39" t="s">
        <v>38</v>
      </c>
      <c r="E702" s="70" t="s">
        <v>27</v>
      </c>
      <c r="F702" s="70" t="s">
        <v>28</v>
      </c>
      <c r="G702" s="78">
        <v>45029</v>
      </c>
      <c r="H702" s="78">
        <v>45839</v>
      </c>
      <c r="I702" s="69">
        <v>3350666.1</v>
      </c>
      <c r="J702" s="70">
        <v>15</v>
      </c>
      <c r="K702" s="71">
        <v>1.052</v>
      </c>
      <c r="L702" s="70">
        <v>0</v>
      </c>
      <c r="M702" s="71">
        <v>0.78600000000000003</v>
      </c>
      <c r="N702" s="72"/>
      <c r="O702" s="73">
        <f>MIN(1,MAX(0,(1/(1+EXP(-(Assumptions!$B$5 + Assumptions!$B$6*$N702))))*Assumptions!$B$3))</f>
        <v>3.9165722796764356E-2</v>
      </c>
      <c r="P702" s="73">
        <f>VLOOKUP($F702,Assumptions!$A$23:$B$27,2,FALSE)*Assumptions!$B$4</f>
        <v>0.35</v>
      </c>
      <c r="Q702" s="74">
        <f t="shared" si="20"/>
        <v>45930.940879990434</v>
      </c>
      <c r="R702" s="75" t="str">
        <f>IF($O702&lt;Assumptions!$B$17,"A",IF($O702&lt;Assumptions!$B$18,"B",IF($O702&lt;Assumptions!$B$19,"C",IF($O702&lt;Assumptions!$B$20,"D","E"))))</f>
        <v>B</v>
      </c>
      <c r="S702" s="75">
        <f t="shared" si="21"/>
        <v>0</v>
      </c>
    </row>
    <row r="703" spans="1:19" ht="17.399999999999999" x14ac:dyDescent="0.3">
      <c r="A703" s="39" t="s">
        <v>259</v>
      </c>
      <c r="B703" s="39" t="s">
        <v>41</v>
      </c>
      <c r="C703" s="39" t="s">
        <v>135</v>
      </c>
      <c r="D703" s="39" t="s">
        <v>38</v>
      </c>
      <c r="E703" s="70" t="s">
        <v>27</v>
      </c>
      <c r="F703" s="70" t="s">
        <v>28</v>
      </c>
      <c r="G703" s="78">
        <v>45029</v>
      </c>
      <c r="H703" s="78">
        <v>45870</v>
      </c>
      <c r="I703" s="69">
        <v>3242358.36</v>
      </c>
      <c r="J703" s="70">
        <v>65</v>
      </c>
      <c r="K703" s="71">
        <v>0.56100000000000005</v>
      </c>
      <c r="L703" s="70">
        <v>0</v>
      </c>
      <c r="M703" s="71">
        <v>0.78600000000000003</v>
      </c>
      <c r="N703" s="72"/>
      <c r="O703" s="73">
        <f>MIN(1,MAX(0,(1/(1+EXP(-(Assumptions!$B$5 + Assumptions!$B$6*$N703))))*Assumptions!$B$3))</f>
        <v>3.9165722796764356E-2</v>
      </c>
      <c r="P703" s="73">
        <f>VLOOKUP($F703,Assumptions!$A$23:$B$27,2,FALSE)*Assumptions!$B$4</f>
        <v>0.35</v>
      </c>
      <c r="Q703" s="74">
        <f t="shared" si="20"/>
        <v>44446.258057436018</v>
      </c>
      <c r="R703" s="75" t="str">
        <f>IF($O703&lt;Assumptions!$B$17,"A",IF($O703&lt;Assumptions!$B$18,"B",IF($O703&lt;Assumptions!$B$19,"C",IF($O703&lt;Assumptions!$B$20,"D","E"))))</f>
        <v>B</v>
      </c>
      <c r="S703" s="75">
        <f t="shared" si="21"/>
        <v>0</v>
      </c>
    </row>
    <row r="704" spans="1:19" ht="17.399999999999999" x14ac:dyDescent="0.3">
      <c r="A704" s="39" t="s">
        <v>259</v>
      </c>
      <c r="B704" s="39" t="s">
        <v>41</v>
      </c>
      <c r="C704" s="39" t="s">
        <v>135</v>
      </c>
      <c r="D704" s="39" t="s">
        <v>38</v>
      </c>
      <c r="E704" s="70" t="s">
        <v>27</v>
      </c>
      <c r="F704" s="70" t="s">
        <v>28</v>
      </c>
      <c r="G704" s="78">
        <v>45029</v>
      </c>
      <c r="H704" s="78">
        <v>45901</v>
      </c>
      <c r="I704" s="69">
        <v>3157764.04</v>
      </c>
      <c r="J704" s="70">
        <v>95</v>
      </c>
      <c r="K704" s="71">
        <v>0.52900000000000003</v>
      </c>
      <c r="L704" s="70">
        <v>0</v>
      </c>
      <c r="M704" s="71">
        <v>0.78600000000000003</v>
      </c>
      <c r="N704" s="72"/>
      <c r="O704" s="73">
        <f>MIN(1,MAX(0,(1/(1+EXP(-(Assumptions!$B$5 + Assumptions!$B$6*$N704))))*Assumptions!$B$3))</f>
        <v>3.9165722796764356E-2</v>
      </c>
      <c r="P704" s="73">
        <f>VLOOKUP($F704,Assumptions!$A$23:$B$27,2,FALSE)*Assumptions!$B$4</f>
        <v>0.35</v>
      </c>
      <c r="Q704" s="74">
        <f t="shared" si="20"/>
        <v>43286.638866880749</v>
      </c>
      <c r="R704" s="75" t="str">
        <f>IF($O704&lt;Assumptions!$B$17,"A",IF($O704&lt;Assumptions!$B$18,"B",IF($O704&lt;Assumptions!$B$19,"C",IF($O704&lt;Assumptions!$B$20,"D","E"))))</f>
        <v>B</v>
      </c>
      <c r="S704" s="75">
        <f t="shared" si="21"/>
        <v>0</v>
      </c>
    </row>
    <row r="705" spans="1:19" ht="17.399999999999999" x14ac:dyDescent="0.3">
      <c r="A705" s="39" t="s">
        <v>259</v>
      </c>
      <c r="B705" s="39" t="s">
        <v>41</v>
      </c>
      <c r="C705" s="39" t="s">
        <v>135</v>
      </c>
      <c r="D705" s="39" t="s">
        <v>38</v>
      </c>
      <c r="E705" s="70" t="s">
        <v>27</v>
      </c>
      <c r="F705" s="70" t="s">
        <v>28</v>
      </c>
      <c r="G705" s="78">
        <v>45029</v>
      </c>
      <c r="H705" s="78">
        <v>45931</v>
      </c>
      <c r="I705" s="69">
        <v>3057745.58</v>
      </c>
      <c r="J705" s="70">
        <v>0</v>
      </c>
      <c r="K705" s="71">
        <v>1.0229999999999999</v>
      </c>
      <c r="L705" s="70">
        <v>0</v>
      </c>
      <c r="M705" s="71">
        <v>0.78600000000000003</v>
      </c>
      <c r="N705" s="72"/>
      <c r="O705" s="73">
        <f>MIN(1,MAX(0,(1/(1+EXP(-(Assumptions!$B$5 + Assumptions!$B$6*$N705))))*Assumptions!$B$3))</f>
        <v>3.9165722796764356E-2</v>
      </c>
      <c r="P705" s="73">
        <f>VLOOKUP($F705,Assumptions!$A$23:$B$27,2,FALSE)*Assumptions!$B$4</f>
        <v>0.35</v>
      </c>
      <c r="Q705" s="74">
        <f t="shared" ref="Q705:Q768" si="22">$I705*$O705*$P705</f>
        <v>41915.585519259002</v>
      </c>
      <c r="R705" s="75" t="str">
        <f>IF($O705&lt;Assumptions!$B$17,"A",IF($O705&lt;Assumptions!$B$18,"B",IF($O705&lt;Assumptions!$B$19,"C",IF($O705&lt;Assumptions!$B$20,"D","E"))))</f>
        <v>B</v>
      </c>
      <c r="S705" s="75">
        <f t="shared" ref="S705:S768" si="23">--($J705&gt;=180)</f>
        <v>0</v>
      </c>
    </row>
    <row r="706" spans="1:19" ht="17.399999999999999" x14ac:dyDescent="0.3">
      <c r="A706" s="39" t="s">
        <v>259</v>
      </c>
      <c r="B706" s="39" t="s">
        <v>41</v>
      </c>
      <c r="C706" s="39" t="s">
        <v>135</v>
      </c>
      <c r="D706" s="39" t="s">
        <v>38</v>
      </c>
      <c r="E706" s="70" t="s">
        <v>27</v>
      </c>
      <c r="F706" s="70" t="s">
        <v>28</v>
      </c>
      <c r="G706" s="78">
        <v>45029</v>
      </c>
      <c r="H706" s="78">
        <v>45962</v>
      </c>
      <c r="I706" s="69">
        <v>2971540.38</v>
      </c>
      <c r="J706" s="70">
        <v>0</v>
      </c>
      <c r="K706" s="71">
        <v>1.0129999999999999</v>
      </c>
      <c r="L706" s="70">
        <v>0</v>
      </c>
      <c r="M706" s="71">
        <v>0.78600000000000003</v>
      </c>
      <c r="N706" s="72"/>
      <c r="O706" s="73">
        <f>MIN(1,MAX(0,(1/(1+EXP(-(Assumptions!$B$5 + Assumptions!$B$6*$N706))))*Assumptions!$B$3))</f>
        <v>3.9165722796764356E-2</v>
      </c>
      <c r="P706" s="73">
        <f>VLOOKUP($F706,Assumptions!$A$23:$B$27,2,FALSE)*Assumptions!$B$4</f>
        <v>0.35</v>
      </c>
      <c r="Q706" s="74">
        <f t="shared" si="22"/>
        <v>40733.884380865129</v>
      </c>
      <c r="R706" s="75" t="str">
        <f>IF($O706&lt;Assumptions!$B$17,"A",IF($O706&lt;Assumptions!$B$18,"B",IF($O706&lt;Assumptions!$B$19,"C",IF($O706&lt;Assumptions!$B$20,"D","E"))))</f>
        <v>B</v>
      </c>
      <c r="S706" s="75">
        <f t="shared" si="23"/>
        <v>0</v>
      </c>
    </row>
    <row r="707" spans="1:19" ht="17.399999999999999" x14ac:dyDescent="0.3">
      <c r="A707" s="39" t="s">
        <v>259</v>
      </c>
      <c r="B707" s="39" t="s">
        <v>41</v>
      </c>
      <c r="C707" s="39" t="s">
        <v>135</v>
      </c>
      <c r="D707" s="39" t="s">
        <v>38</v>
      </c>
      <c r="E707" s="70" t="s">
        <v>27</v>
      </c>
      <c r="F707" s="70" t="s">
        <v>28</v>
      </c>
      <c r="G707" s="78">
        <v>45029</v>
      </c>
      <c r="H707" s="78">
        <v>45992</v>
      </c>
      <c r="I707" s="69">
        <v>2878110.42</v>
      </c>
      <c r="J707" s="70">
        <v>0</v>
      </c>
      <c r="K707" s="71">
        <v>1.0900000000000001</v>
      </c>
      <c r="L707" s="70">
        <v>0</v>
      </c>
      <c r="M707" s="71">
        <v>0.78600000000000003</v>
      </c>
      <c r="N707" s="72"/>
      <c r="O707" s="73">
        <f>MIN(1,MAX(0,(1/(1+EXP(-(Assumptions!$B$5 + Assumptions!$B$6*$N707))))*Assumptions!$B$3))</f>
        <v>3.9165722796764356E-2</v>
      </c>
      <c r="P707" s="73">
        <f>VLOOKUP($F707,Assumptions!$A$23:$B$27,2,FALSE)*Assumptions!$B$4</f>
        <v>0.35</v>
      </c>
      <c r="Q707" s="74">
        <f t="shared" si="22"/>
        <v>39453.146210869658</v>
      </c>
      <c r="R707" s="75" t="str">
        <f>IF($O707&lt;Assumptions!$B$17,"A",IF($O707&lt;Assumptions!$B$18,"B",IF($O707&lt;Assumptions!$B$19,"C",IF($O707&lt;Assumptions!$B$20,"D","E"))))</f>
        <v>B</v>
      </c>
      <c r="S707" s="75">
        <f t="shared" si="23"/>
        <v>0</v>
      </c>
    </row>
    <row r="708" spans="1:19" ht="17.399999999999999" x14ac:dyDescent="0.3">
      <c r="A708" s="39" t="s">
        <v>260</v>
      </c>
      <c r="B708" s="39" t="s">
        <v>70</v>
      </c>
      <c r="C708" s="39" t="s">
        <v>144</v>
      </c>
      <c r="D708" s="39" t="s">
        <v>34</v>
      </c>
      <c r="E708" s="70" t="s">
        <v>43</v>
      </c>
      <c r="F708" s="70" t="s">
        <v>28</v>
      </c>
      <c r="G708" s="78">
        <v>43783</v>
      </c>
      <c r="H708" s="78">
        <v>45658</v>
      </c>
      <c r="I708" s="69">
        <v>12586724.4</v>
      </c>
      <c r="J708" s="70">
        <v>0</v>
      </c>
      <c r="K708" s="71">
        <v>1.129</v>
      </c>
      <c r="L708" s="70">
        <v>0</v>
      </c>
      <c r="M708" s="71">
        <v>0.879</v>
      </c>
      <c r="N708" s="72"/>
      <c r="O708" s="73">
        <f>MIN(1,MAX(0,(1/(1+EXP(-(Assumptions!$B$5 + Assumptions!$B$6*$N708))))*Assumptions!$B$3))</f>
        <v>3.9165722796764356E-2</v>
      </c>
      <c r="P708" s="73">
        <f>VLOOKUP($F708,Assumptions!$A$23:$B$27,2,FALSE)*Assumptions!$B$4</f>
        <v>0.35</v>
      </c>
      <c r="Q708" s="74">
        <f t="shared" si="22"/>
        <v>172538.85556938456</v>
      </c>
      <c r="R708" s="75" t="str">
        <f>IF($O708&lt;Assumptions!$B$17,"A",IF($O708&lt;Assumptions!$B$18,"B",IF($O708&lt;Assumptions!$B$19,"C",IF($O708&lt;Assumptions!$B$20,"D","E"))))</f>
        <v>B</v>
      </c>
      <c r="S708" s="75">
        <f t="shared" si="23"/>
        <v>0</v>
      </c>
    </row>
    <row r="709" spans="1:19" ht="17.399999999999999" x14ac:dyDescent="0.3">
      <c r="A709" s="39" t="s">
        <v>260</v>
      </c>
      <c r="B709" s="39" t="s">
        <v>70</v>
      </c>
      <c r="C709" s="39" t="s">
        <v>144</v>
      </c>
      <c r="D709" s="39" t="s">
        <v>34</v>
      </c>
      <c r="E709" s="70" t="s">
        <v>43</v>
      </c>
      <c r="F709" s="70" t="s">
        <v>28</v>
      </c>
      <c r="G709" s="78">
        <v>43783</v>
      </c>
      <c r="H709" s="78">
        <v>45689</v>
      </c>
      <c r="I709" s="69">
        <v>12293362.99</v>
      </c>
      <c r="J709" s="70">
        <v>65</v>
      </c>
      <c r="K709" s="71">
        <v>0.85599999999999998</v>
      </c>
      <c r="L709" s="70">
        <v>0</v>
      </c>
      <c r="M709" s="71">
        <v>0.879</v>
      </c>
      <c r="N709" s="72"/>
      <c r="O709" s="73">
        <f>MIN(1,MAX(0,(1/(1+EXP(-(Assumptions!$B$5 + Assumptions!$B$6*$N709))))*Assumptions!$B$3))</f>
        <v>3.9165722796764356E-2</v>
      </c>
      <c r="P709" s="73">
        <f>VLOOKUP($F709,Assumptions!$A$23:$B$27,2,FALSE)*Assumptions!$B$4</f>
        <v>0.35</v>
      </c>
      <c r="Q709" s="74">
        <f t="shared" si="22"/>
        <v>168517.45648721978</v>
      </c>
      <c r="R709" s="75" t="str">
        <f>IF($O709&lt;Assumptions!$B$17,"A",IF($O709&lt;Assumptions!$B$18,"B",IF($O709&lt;Assumptions!$B$19,"C",IF($O709&lt;Assumptions!$B$20,"D","E"))))</f>
        <v>B</v>
      </c>
      <c r="S709" s="75">
        <f t="shared" si="23"/>
        <v>0</v>
      </c>
    </row>
    <row r="710" spans="1:19" ht="17.399999999999999" x14ac:dyDescent="0.3">
      <c r="A710" s="39" t="s">
        <v>260</v>
      </c>
      <c r="B710" s="39" t="s">
        <v>70</v>
      </c>
      <c r="C710" s="39" t="s">
        <v>144</v>
      </c>
      <c r="D710" s="39" t="s">
        <v>34</v>
      </c>
      <c r="E710" s="70" t="s">
        <v>43</v>
      </c>
      <c r="F710" s="70" t="s">
        <v>28</v>
      </c>
      <c r="G710" s="78">
        <v>43783</v>
      </c>
      <c r="H710" s="78">
        <v>45717</v>
      </c>
      <c r="I710" s="69">
        <v>12010530.130000001</v>
      </c>
      <c r="J710" s="70">
        <v>0</v>
      </c>
      <c r="K710" s="71">
        <v>1.0940000000000001</v>
      </c>
      <c r="L710" s="70">
        <v>0</v>
      </c>
      <c r="M710" s="71">
        <v>0.879</v>
      </c>
      <c r="N710" s="72"/>
      <c r="O710" s="73">
        <f>MIN(1,MAX(0,(1/(1+EXP(-(Assumptions!$B$5 + Assumptions!$B$6*$N710))))*Assumptions!$B$3))</f>
        <v>3.9165722796764356E-2</v>
      </c>
      <c r="P710" s="73">
        <f>VLOOKUP($F710,Assumptions!$A$23:$B$27,2,FALSE)*Assumptions!$B$4</f>
        <v>0.35</v>
      </c>
      <c r="Q710" s="74">
        <f t="shared" si="22"/>
        <v>164640.38279981815</v>
      </c>
      <c r="R710" s="75" t="str">
        <f>IF($O710&lt;Assumptions!$B$17,"A",IF($O710&lt;Assumptions!$B$18,"B",IF($O710&lt;Assumptions!$B$19,"C",IF($O710&lt;Assumptions!$B$20,"D","E"))))</f>
        <v>B</v>
      </c>
      <c r="S710" s="75">
        <f t="shared" si="23"/>
        <v>0</v>
      </c>
    </row>
    <row r="711" spans="1:19" ht="17.399999999999999" x14ac:dyDescent="0.3">
      <c r="A711" s="39" t="s">
        <v>260</v>
      </c>
      <c r="B711" s="39" t="s">
        <v>70</v>
      </c>
      <c r="C711" s="39" t="s">
        <v>144</v>
      </c>
      <c r="D711" s="39" t="s">
        <v>34</v>
      </c>
      <c r="E711" s="70" t="s">
        <v>43</v>
      </c>
      <c r="F711" s="70" t="s">
        <v>28</v>
      </c>
      <c r="G711" s="78">
        <v>43783</v>
      </c>
      <c r="H711" s="78">
        <v>45748</v>
      </c>
      <c r="I711" s="69">
        <v>11697028.800000001</v>
      </c>
      <c r="J711" s="70">
        <v>0</v>
      </c>
      <c r="K711" s="71">
        <v>0.97699999999999998</v>
      </c>
      <c r="L711" s="70">
        <v>0</v>
      </c>
      <c r="M711" s="71">
        <v>0.879</v>
      </c>
      <c r="N711" s="72"/>
      <c r="O711" s="73">
        <f>MIN(1,MAX(0,(1/(1+EXP(-(Assumptions!$B$5 + Assumptions!$B$6*$N711))))*Assumptions!$B$3))</f>
        <v>3.9165722796764356E-2</v>
      </c>
      <c r="P711" s="73">
        <f>VLOOKUP($F711,Assumptions!$A$23:$B$27,2,FALSE)*Assumptions!$B$4</f>
        <v>0.35</v>
      </c>
      <c r="Q711" s="74">
        <f t="shared" si="22"/>
        <v>160342.90563429924</v>
      </c>
      <c r="R711" s="75" t="str">
        <f>IF($O711&lt;Assumptions!$B$17,"A",IF($O711&lt;Assumptions!$B$18,"B",IF($O711&lt;Assumptions!$B$19,"C",IF($O711&lt;Assumptions!$B$20,"D","E"))))</f>
        <v>B</v>
      </c>
      <c r="S711" s="75">
        <f t="shared" si="23"/>
        <v>0</v>
      </c>
    </row>
    <row r="712" spans="1:19" ht="17.399999999999999" x14ac:dyDescent="0.3">
      <c r="A712" s="39" t="s">
        <v>260</v>
      </c>
      <c r="B712" s="39" t="s">
        <v>70</v>
      </c>
      <c r="C712" s="39" t="s">
        <v>144</v>
      </c>
      <c r="D712" s="39" t="s">
        <v>34</v>
      </c>
      <c r="E712" s="70" t="s">
        <v>43</v>
      </c>
      <c r="F712" s="70" t="s">
        <v>28</v>
      </c>
      <c r="G712" s="78">
        <v>43783</v>
      </c>
      <c r="H712" s="78">
        <v>45778</v>
      </c>
      <c r="I712" s="69">
        <v>11418744.32</v>
      </c>
      <c r="J712" s="70">
        <v>0</v>
      </c>
      <c r="K712" s="71">
        <v>1.1419999999999999</v>
      </c>
      <c r="L712" s="70">
        <v>0</v>
      </c>
      <c r="M712" s="71">
        <v>0.879</v>
      </c>
      <c r="N712" s="72"/>
      <c r="O712" s="73">
        <f>MIN(1,MAX(0,(1/(1+EXP(-(Assumptions!$B$5 + Assumptions!$B$6*$N712))))*Assumptions!$B$3))</f>
        <v>3.9165722796764356E-2</v>
      </c>
      <c r="P712" s="73">
        <f>VLOOKUP($F712,Assumptions!$A$23:$B$27,2,FALSE)*Assumptions!$B$4</f>
        <v>0.35</v>
      </c>
      <c r="Q712" s="74">
        <f t="shared" si="22"/>
        <v>156528.1811534866</v>
      </c>
      <c r="R712" s="75" t="str">
        <f>IF($O712&lt;Assumptions!$B$17,"A",IF($O712&lt;Assumptions!$B$18,"B",IF($O712&lt;Assumptions!$B$19,"C",IF($O712&lt;Assumptions!$B$20,"D","E"))))</f>
        <v>B</v>
      </c>
      <c r="S712" s="75">
        <f t="shared" si="23"/>
        <v>0</v>
      </c>
    </row>
    <row r="713" spans="1:19" ht="17.399999999999999" x14ac:dyDescent="0.3">
      <c r="A713" s="39" t="s">
        <v>260</v>
      </c>
      <c r="B713" s="39" t="s">
        <v>70</v>
      </c>
      <c r="C713" s="39" t="s">
        <v>144</v>
      </c>
      <c r="D713" s="39" t="s">
        <v>34</v>
      </c>
      <c r="E713" s="70" t="s">
        <v>43</v>
      </c>
      <c r="F713" s="70" t="s">
        <v>28</v>
      </c>
      <c r="G713" s="78">
        <v>43783</v>
      </c>
      <c r="H713" s="78">
        <v>45809</v>
      </c>
      <c r="I713" s="69">
        <v>11101059.699999999</v>
      </c>
      <c r="J713" s="70">
        <v>0</v>
      </c>
      <c r="K713" s="71">
        <v>1.1020000000000001</v>
      </c>
      <c r="L713" s="70">
        <v>0</v>
      </c>
      <c r="M713" s="71">
        <v>0.879</v>
      </c>
      <c r="N713" s="72"/>
      <c r="O713" s="73">
        <f>MIN(1,MAX(0,(1/(1+EXP(-(Assumptions!$B$5 + Assumptions!$B$6*$N713))))*Assumptions!$B$3))</f>
        <v>3.9165722796764356E-2</v>
      </c>
      <c r="P713" s="73">
        <f>VLOOKUP($F713,Assumptions!$A$23:$B$27,2,FALSE)*Assumptions!$B$4</f>
        <v>0.35</v>
      </c>
      <c r="Q713" s="74">
        <f t="shared" si="22"/>
        <v>152173.35943618621</v>
      </c>
      <c r="R713" s="75" t="str">
        <f>IF($O713&lt;Assumptions!$B$17,"A",IF($O713&lt;Assumptions!$B$18,"B",IF($O713&lt;Assumptions!$B$19,"C",IF($O713&lt;Assumptions!$B$20,"D","E"))))</f>
        <v>B</v>
      </c>
      <c r="S713" s="75">
        <f t="shared" si="23"/>
        <v>0</v>
      </c>
    </row>
    <row r="714" spans="1:19" ht="17.399999999999999" x14ac:dyDescent="0.3">
      <c r="A714" s="39" t="s">
        <v>260</v>
      </c>
      <c r="B714" s="39" t="s">
        <v>70</v>
      </c>
      <c r="C714" s="39" t="s">
        <v>144</v>
      </c>
      <c r="D714" s="39" t="s">
        <v>34</v>
      </c>
      <c r="E714" s="70" t="s">
        <v>43</v>
      </c>
      <c r="F714" s="70" t="s">
        <v>28</v>
      </c>
      <c r="G714" s="78">
        <v>43783</v>
      </c>
      <c r="H714" s="78">
        <v>45839</v>
      </c>
      <c r="I714" s="69">
        <v>10852349.369999999</v>
      </c>
      <c r="J714" s="70">
        <v>0</v>
      </c>
      <c r="K714" s="71">
        <v>1.079</v>
      </c>
      <c r="L714" s="70">
        <v>0</v>
      </c>
      <c r="M714" s="71">
        <v>0.879</v>
      </c>
      <c r="N714" s="72"/>
      <c r="O714" s="73">
        <f>MIN(1,MAX(0,(1/(1+EXP(-(Assumptions!$B$5 + Assumptions!$B$6*$N714))))*Assumptions!$B$3))</f>
        <v>3.9165722796764356E-2</v>
      </c>
      <c r="P714" s="73">
        <f>VLOOKUP($F714,Assumptions!$A$23:$B$27,2,FALSE)*Assumptions!$B$4</f>
        <v>0.35</v>
      </c>
      <c r="Q714" s="74">
        <f t="shared" si="22"/>
        <v>148764.03749167107</v>
      </c>
      <c r="R714" s="75" t="str">
        <f>IF($O714&lt;Assumptions!$B$17,"A",IF($O714&lt;Assumptions!$B$18,"B",IF($O714&lt;Assumptions!$B$19,"C",IF($O714&lt;Assumptions!$B$20,"D","E"))))</f>
        <v>B</v>
      </c>
      <c r="S714" s="75">
        <f t="shared" si="23"/>
        <v>0</v>
      </c>
    </row>
    <row r="715" spans="1:19" ht="17.399999999999999" x14ac:dyDescent="0.3">
      <c r="A715" s="39" t="s">
        <v>260</v>
      </c>
      <c r="B715" s="39" t="s">
        <v>70</v>
      </c>
      <c r="C715" s="39" t="s">
        <v>144</v>
      </c>
      <c r="D715" s="39" t="s">
        <v>34</v>
      </c>
      <c r="E715" s="70" t="s">
        <v>43</v>
      </c>
      <c r="F715" s="70" t="s">
        <v>28</v>
      </c>
      <c r="G715" s="78">
        <v>43783</v>
      </c>
      <c r="H715" s="78">
        <v>45870</v>
      </c>
      <c r="I715" s="69">
        <v>10578443.15</v>
      </c>
      <c r="J715" s="70">
        <v>0</v>
      </c>
      <c r="K715" s="71">
        <v>1.141</v>
      </c>
      <c r="L715" s="70">
        <v>0</v>
      </c>
      <c r="M715" s="71">
        <v>0.879</v>
      </c>
      <c r="N715" s="72"/>
      <c r="O715" s="73">
        <f>MIN(1,MAX(0,(1/(1+EXP(-(Assumptions!$B$5 + Assumptions!$B$6*$N715))))*Assumptions!$B$3))</f>
        <v>3.9165722796764356E-2</v>
      </c>
      <c r="P715" s="73">
        <f>VLOOKUP($F715,Assumptions!$A$23:$B$27,2,FALSE)*Assumptions!$B$4</f>
        <v>0.35</v>
      </c>
      <c r="Q715" s="74">
        <f t="shared" si="22"/>
        <v>145009.33021198073</v>
      </c>
      <c r="R715" s="75" t="str">
        <f>IF($O715&lt;Assumptions!$B$17,"A",IF($O715&lt;Assumptions!$B$18,"B",IF($O715&lt;Assumptions!$B$19,"C",IF($O715&lt;Assumptions!$B$20,"D","E"))))</f>
        <v>B</v>
      </c>
      <c r="S715" s="75">
        <f t="shared" si="23"/>
        <v>0</v>
      </c>
    </row>
    <row r="716" spans="1:19" ht="17.399999999999999" x14ac:dyDescent="0.3">
      <c r="A716" s="39" t="s">
        <v>260</v>
      </c>
      <c r="B716" s="39" t="s">
        <v>70</v>
      </c>
      <c r="C716" s="39" t="s">
        <v>144</v>
      </c>
      <c r="D716" s="39" t="s">
        <v>34</v>
      </c>
      <c r="E716" s="70" t="s">
        <v>43</v>
      </c>
      <c r="F716" s="70" t="s">
        <v>28</v>
      </c>
      <c r="G716" s="78">
        <v>43783</v>
      </c>
      <c r="H716" s="78">
        <v>45901</v>
      </c>
      <c r="I716" s="69">
        <v>10285948.039999999</v>
      </c>
      <c r="J716" s="70">
        <v>0</v>
      </c>
      <c r="K716" s="71">
        <v>1.1299999999999999</v>
      </c>
      <c r="L716" s="70">
        <v>0</v>
      </c>
      <c r="M716" s="71">
        <v>0.879</v>
      </c>
      <c r="N716" s="72"/>
      <c r="O716" s="73">
        <f>MIN(1,MAX(0,(1/(1+EXP(-(Assumptions!$B$5 + Assumptions!$B$6*$N716))))*Assumptions!$B$3))</f>
        <v>3.9165722796764356E-2</v>
      </c>
      <c r="P716" s="73">
        <f>VLOOKUP($F716,Assumptions!$A$23:$B$27,2,FALSE)*Assumptions!$B$4</f>
        <v>0.35</v>
      </c>
      <c r="Q716" s="74">
        <f t="shared" si="22"/>
        <v>140999.80637279656</v>
      </c>
      <c r="R716" s="75" t="str">
        <f>IF($O716&lt;Assumptions!$B$17,"A",IF($O716&lt;Assumptions!$B$18,"B",IF($O716&lt;Assumptions!$B$19,"C",IF($O716&lt;Assumptions!$B$20,"D","E"))))</f>
        <v>B</v>
      </c>
      <c r="S716" s="75">
        <f t="shared" si="23"/>
        <v>0</v>
      </c>
    </row>
    <row r="717" spans="1:19" ht="17.399999999999999" x14ac:dyDescent="0.3">
      <c r="A717" s="39" t="s">
        <v>260</v>
      </c>
      <c r="B717" s="39" t="s">
        <v>70</v>
      </c>
      <c r="C717" s="39" t="s">
        <v>144</v>
      </c>
      <c r="D717" s="39" t="s">
        <v>34</v>
      </c>
      <c r="E717" s="70" t="s">
        <v>43</v>
      </c>
      <c r="F717" s="70" t="s">
        <v>28</v>
      </c>
      <c r="G717" s="78">
        <v>43783</v>
      </c>
      <c r="H717" s="78">
        <v>45931</v>
      </c>
      <c r="I717" s="69">
        <v>10011650.08</v>
      </c>
      <c r="J717" s="70">
        <v>15</v>
      </c>
      <c r="K717" s="71">
        <v>1.0609999999999999</v>
      </c>
      <c r="L717" s="70">
        <v>0</v>
      </c>
      <c r="M717" s="71">
        <v>0.879</v>
      </c>
      <c r="N717" s="72"/>
      <c r="O717" s="73">
        <f>MIN(1,MAX(0,(1/(1+EXP(-(Assumptions!$B$5 + Assumptions!$B$6*$N717))))*Assumptions!$B$3))</f>
        <v>3.9165722796764356E-2</v>
      </c>
      <c r="P717" s="73">
        <f>VLOOKUP($F717,Assumptions!$A$23:$B$27,2,FALSE)*Assumptions!$B$4</f>
        <v>0.35</v>
      </c>
      <c r="Q717" s="74">
        <f t="shared" si="22"/>
        <v>137239.7291200193</v>
      </c>
      <c r="R717" s="75" t="str">
        <f>IF($O717&lt;Assumptions!$B$17,"A",IF($O717&lt;Assumptions!$B$18,"B",IF($O717&lt;Assumptions!$B$19,"C",IF($O717&lt;Assumptions!$B$20,"D","E"))))</f>
        <v>B</v>
      </c>
      <c r="S717" s="75">
        <f t="shared" si="23"/>
        <v>0</v>
      </c>
    </row>
    <row r="718" spans="1:19" ht="17.399999999999999" x14ac:dyDescent="0.3">
      <c r="A718" s="39" t="s">
        <v>260</v>
      </c>
      <c r="B718" s="39" t="s">
        <v>70</v>
      </c>
      <c r="C718" s="39" t="s">
        <v>144</v>
      </c>
      <c r="D718" s="39" t="s">
        <v>34</v>
      </c>
      <c r="E718" s="70" t="s">
        <v>43</v>
      </c>
      <c r="F718" s="70" t="s">
        <v>28</v>
      </c>
      <c r="G718" s="78">
        <v>43783</v>
      </c>
      <c r="H718" s="78">
        <v>45962</v>
      </c>
      <c r="I718" s="69">
        <v>9757581.3900000006</v>
      </c>
      <c r="J718" s="70">
        <v>0</v>
      </c>
      <c r="K718" s="71">
        <v>1.079</v>
      </c>
      <c r="L718" s="70">
        <v>0</v>
      </c>
      <c r="M718" s="71">
        <v>0.879</v>
      </c>
      <c r="N718" s="72"/>
      <c r="O718" s="73">
        <f>MIN(1,MAX(0,(1/(1+EXP(-(Assumptions!$B$5 + Assumptions!$B$6*$N718))))*Assumptions!$B$3))</f>
        <v>3.9165722796764356E-2</v>
      </c>
      <c r="P718" s="73">
        <f>VLOOKUP($F718,Assumptions!$A$23:$B$27,2,FALSE)*Assumptions!$B$4</f>
        <v>0.35</v>
      </c>
      <c r="Q718" s="74">
        <f t="shared" si="22"/>
        <v>133756.95476066231</v>
      </c>
      <c r="R718" s="75" t="str">
        <f>IF($O718&lt;Assumptions!$B$17,"A",IF($O718&lt;Assumptions!$B$18,"B",IF($O718&lt;Assumptions!$B$19,"C",IF($O718&lt;Assumptions!$B$20,"D","E"))))</f>
        <v>B</v>
      </c>
      <c r="S718" s="75">
        <f t="shared" si="23"/>
        <v>0</v>
      </c>
    </row>
    <row r="719" spans="1:19" ht="17.399999999999999" x14ac:dyDescent="0.3">
      <c r="A719" s="39" t="s">
        <v>260</v>
      </c>
      <c r="B719" s="39" t="s">
        <v>70</v>
      </c>
      <c r="C719" s="39" t="s">
        <v>144</v>
      </c>
      <c r="D719" s="39" t="s">
        <v>34</v>
      </c>
      <c r="E719" s="70" t="s">
        <v>43</v>
      </c>
      <c r="F719" s="70" t="s">
        <v>28</v>
      </c>
      <c r="G719" s="78">
        <v>43783</v>
      </c>
      <c r="H719" s="78">
        <v>45992</v>
      </c>
      <c r="I719" s="69">
        <v>9512016.2300000004</v>
      </c>
      <c r="J719" s="70">
        <v>0</v>
      </c>
      <c r="K719" s="71">
        <v>1.1240000000000001</v>
      </c>
      <c r="L719" s="70">
        <v>0</v>
      </c>
      <c r="M719" s="71">
        <v>0.879</v>
      </c>
      <c r="N719" s="72"/>
      <c r="O719" s="73">
        <f>MIN(1,MAX(0,(1/(1+EXP(-(Assumptions!$B$5 + Assumptions!$B$6*$N719))))*Assumptions!$B$3))</f>
        <v>3.9165722796764356E-2</v>
      </c>
      <c r="P719" s="73">
        <f>VLOOKUP($F719,Assumptions!$A$23:$B$27,2,FALSE)*Assumptions!$B$4</f>
        <v>0.35</v>
      </c>
      <c r="Q719" s="74">
        <f t="shared" si="22"/>
        <v>130390.74681587623</v>
      </c>
      <c r="R719" s="75" t="str">
        <f>IF($O719&lt;Assumptions!$B$17,"A",IF($O719&lt;Assumptions!$B$18,"B",IF($O719&lt;Assumptions!$B$19,"C",IF($O719&lt;Assumptions!$B$20,"D","E"))))</f>
        <v>B</v>
      </c>
      <c r="S719" s="75">
        <f t="shared" si="23"/>
        <v>0</v>
      </c>
    </row>
    <row r="720" spans="1:19" ht="17.399999999999999" x14ac:dyDescent="0.3">
      <c r="A720" s="39" t="s">
        <v>262</v>
      </c>
      <c r="B720" s="39" t="s">
        <v>33</v>
      </c>
      <c r="C720" s="39" t="s">
        <v>135</v>
      </c>
      <c r="D720" s="39" t="s">
        <v>38</v>
      </c>
      <c r="E720" s="70" t="s">
        <v>35</v>
      </c>
      <c r="F720" s="70" t="s">
        <v>36</v>
      </c>
      <c r="G720" s="78">
        <v>44356</v>
      </c>
      <c r="H720" s="78">
        <v>45658</v>
      </c>
      <c r="I720" s="69">
        <v>4626884.72</v>
      </c>
      <c r="J720" s="70">
        <v>0</v>
      </c>
      <c r="K720" s="71">
        <v>1.1080000000000001</v>
      </c>
      <c r="L720" s="70">
        <v>0</v>
      </c>
      <c r="M720" s="71">
        <v>0.84199999999999997</v>
      </c>
      <c r="N720" s="72"/>
      <c r="O720" s="73">
        <f>MIN(1,MAX(0,(1/(1+EXP(-(Assumptions!$B$5 + Assumptions!$B$6*$N720))))*Assumptions!$B$3))</f>
        <v>3.9165722796764356E-2</v>
      </c>
      <c r="P720" s="73">
        <f>VLOOKUP($F720,Assumptions!$A$23:$B$27,2,FALSE)*Assumptions!$B$4</f>
        <v>0.55000000000000004</v>
      </c>
      <c r="Q720" s="74">
        <f t="shared" si="22"/>
        <v>99668.406395857557</v>
      </c>
      <c r="R720" s="75" t="str">
        <f>IF($O720&lt;Assumptions!$B$17,"A",IF($O720&lt;Assumptions!$B$18,"B",IF($O720&lt;Assumptions!$B$19,"C",IF($O720&lt;Assumptions!$B$20,"D","E"))))</f>
        <v>B</v>
      </c>
      <c r="S720" s="75">
        <f t="shared" si="23"/>
        <v>0</v>
      </c>
    </row>
    <row r="721" spans="1:19" ht="17.399999999999999" x14ac:dyDescent="0.3">
      <c r="A721" s="39" t="s">
        <v>262</v>
      </c>
      <c r="B721" s="39" t="s">
        <v>33</v>
      </c>
      <c r="C721" s="39" t="s">
        <v>135</v>
      </c>
      <c r="D721" s="39" t="s">
        <v>38</v>
      </c>
      <c r="E721" s="70" t="s">
        <v>35</v>
      </c>
      <c r="F721" s="70" t="s">
        <v>36</v>
      </c>
      <c r="G721" s="78">
        <v>44356</v>
      </c>
      <c r="H721" s="78">
        <v>45689</v>
      </c>
      <c r="I721" s="69">
        <v>4504593.1900000004</v>
      </c>
      <c r="J721" s="70">
        <v>0</v>
      </c>
      <c r="K721" s="71">
        <v>1.0640000000000001</v>
      </c>
      <c r="L721" s="70">
        <v>0</v>
      </c>
      <c r="M721" s="71">
        <v>0.84199999999999997</v>
      </c>
      <c r="N721" s="72"/>
      <c r="O721" s="73">
        <f>MIN(1,MAX(0,(1/(1+EXP(-(Assumptions!$B$5 + Assumptions!$B$6*$N721))))*Assumptions!$B$3))</f>
        <v>3.9165722796764356E-2</v>
      </c>
      <c r="P721" s="73">
        <f>VLOOKUP($F721,Assumptions!$A$23:$B$27,2,FALSE)*Assumptions!$B$4</f>
        <v>0.55000000000000004</v>
      </c>
      <c r="Q721" s="74">
        <f t="shared" si="22"/>
        <v>97034.106505452888</v>
      </c>
      <c r="R721" s="75" t="str">
        <f>IF($O721&lt;Assumptions!$B$17,"A",IF($O721&lt;Assumptions!$B$18,"B",IF($O721&lt;Assumptions!$B$19,"C",IF($O721&lt;Assumptions!$B$20,"D","E"))))</f>
        <v>B</v>
      </c>
      <c r="S721" s="75">
        <f t="shared" si="23"/>
        <v>0</v>
      </c>
    </row>
    <row r="722" spans="1:19" ht="17.399999999999999" x14ac:dyDescent="0.3">
      <c r="A722" s="39" t="s">
        <v>262</v>
      </c>
      <c r="B722" s="39" t="s">
        <v>33</v>
      </c>
      <c r="C722" s="39" t="s">
        <v>135</v>
      </c>
      <c r="D722" s="39" t="s">
        <v>38</v>
      </c>
      <c r="E722" s="70" t="s">
        <v>35</v>
      </c>
      <c r="F722" s="70" t="s">
        <v>36</v>
      </c>
      <c r="G722" s="78">
        <v>44356</v>
      </c>
      <c r="H722" s="78">
        <v>45717</v>
      </c>
      <c r="I722" s="69">
        <v>4369436.22</v>
      </c>
      <c r="J722" s="70">
        <v>15</v>
      </c>
      <c r="K722" s="71">
        <v>1.0169999999999999</v>
      </c>
      <c r="L722" s="70">
        <v>0</v>
      </c>
      <c r="M722" s="71">
        <v>0.84199999999999997</v>
      </c>
      <c r="N722" s="72"/>
      <c r="O722" s="73">
        <f>MIN(1,MAX(0,(1/(1+EXP(-(Assumptions!$B$5 + Assumptions!$B$6*$N722))))*Assumptions!$B$3))</f>
        <v>3.9165722796764356E-2</v>
      </c>
      <c r="P722" s="73">
        <f>VLOOKUP($F722,Assumptions!$A$23:$B$27,2,FALSE)*Assumptions!$B$4</f>
        <v>0.55000000000000004</v>
      </c>
      <c r="Q722" s="74">
        <f t="shared" si="22"/>
        <v>94122.670273864031</v>
      </c>
      <c r="R722" s="75" t="str">
        <f>IF($O722&lt;Assumptions!$B$17,"A",IF($O722&lt;Assumptions!$B$18,"B",IF($O722&lt;Assumptions!$B$19,"C",IF($O722&lt;Assumptions!$B$20,"D","E"))))</f>
        <v>B</v>
      </c>
      <c r="S722" s="75">
        <f t="shared" si="23"/>
        <v>0</v>
      </c>
    </row>
    <row r="723" spans="1:19" ht="17.399999999999999" x14ac:dyDescent="0.3">
      <c r="A723" s="39" t="s">
        <v>262</v>
      </c>
      <c r="B723" s="39" t="s">
        <v>33</v>
      </c>
      <c r="C723" s="39" t="s">
        <v>135</v>
      </c>
      <c r="D723" s="39" t="s">
        <v>38</v>
      </c>
      <c r="E723" s="70" t="s">
        <v>35</v>
      </c>
      <c r="F723" s="70" t="s">
        <v>36</v>
      </c>
      <c r="G723" s="78">
        <v>44356</v>
      </c>
      <c r="H723" s="78">
        <v>45748</v>
      </c>
      <c r="I723" s="69">
        <v>4238154.54</v>
      </c>
      <c r="J723" s="70">
        <v>0</v>
      </c>
      <c r="K723" s="71">
        <v>1.071</v>
      </c>
      <c r="L723" s="70">
        <v>0</v>
      </c>
      <c r="M723" s="71">
        <v>0.84199999999999997</v>
      </c>
      <c r="N723" s="72"/>
      <c r="O723" s="73">
        <f>MIN(1,MAX(0,(1/(1+EXP(-(Assumptions!$B$5 + Assumptions!$B$6*$N723))))*Assumptions!$B$3))</f>
        <v>3.9165722796764356E-2</v>
      </c>
      <c r="P723" s="73">
        <f>VLOOKUP($F723,Assumptions!$A$23:$B$27,2,FALSE)*Assumptions!$B$4</f>
        <v>0.55000000000000004</v>
      </c>
      <c r="Q723" s="74">
        <f t="shared" si="22"/>
        <v>91294.712235918603</v>
      </c>
      <c r="R723" s="75" t="str">
        <f>IF($O723&lt;Assumptions!$B$17,"A",IF($O723&lt;Assumptions!$B$18,"B",IF($O723&lt;Assumptions!$B$19,"C",IF($O723&lt;Assumptions!$B$20,"D","E"))))</f>
        <v>B</v>
      </c>
      <c r="S723" s="75">
        <f t="shared" si="23"/>
        <v>0</v>
      </c>
    </row>
    <row r="724" spans="1:19" ht="17.399999999999999" x14ac:dyDescent="0.3">
      <c r="A724" s="39" t="s">
        <v>262</v>
      </c>
      <c r="B724" s="39" t="s">
        <v>33</v>
      </c>
      <c r="C724" s="39" t="s">
        <v>135</v>
      </c>
      <c r="D724" s="39" t="s">
        <v>38</v>
      </c>
      <c r="E724" s="70" t="s">
        <v>35</v>
      </c>
      <c r="F724" s="70" t="s">
        <v>36</v>
      </c>
      <c r="G724" s="78">
        <v>44356</v>
      </c>
      <c r="H724" s="78">
        <v>45778</v>
      </c>
      <c r="I724" s="69">
        <v>4111321.03</v>
      </c>
      <c r="J724" s="70">
        <v>0</v>
      </c>
      <c r="K724" s="71">
        <v>1.0469999999999999</v>
      </c>
      <c r="L724" s="70">
        <v>0</v>
      </c>
      <c r="M724" s="71">
        <v>0.84199999999999997</v>
      </c>
      <c r="N724" s="72"/>
      <c r="O724" s="73">
        <f>MIN(1,MAX(0,(1/(1+EXP(-(Assumptions!$B$5 + Assumptions!$B$6*$N724))))*Assumptions!$B$3))</f>
        <v>3.9165722796764356E-2</v>
      </c>
      <c r="P724" s="73">
        <f>VLOOKUP($F724,Assumptions!$A$23:$B$27,2,FALSE)*Assumptions!$B$4</f>
        <v>0.55000000000000004</v>
      </c>
      <c r="Q724" s="74">
        <f t="shared" si="22"/>
        <v>88562.572884218243</v>
      </c>
      <c r="R724" s="75" t="str">
        <f>IF($O724&lt;Assumptions!$B$17,"A",IF($O724&lt;Assumptions!$B$18,"B",IF($O724&lt;Assumptions!$B$19,"C",IF($O724&lt;Assumptions!$B$20,"D","E"))))</f>
        <v>B</v>
      </c>
      <c r="S724" s="75">
        <f t="shared" si="23"/>
        <v>0</v>
      </c>
    </row>
    <row r="725" spans="1:19" ht="17.399999999999999" x14ac:dyDescent="0.3">
      <c r="A725" s="39" t="s">
        <v>262</v>
      </c>
      <c r="B725" s="39" t="s">
        <v>33</v>
      </c>
      <c r="C725" s="39" t="s">
        <v>135</v>
      </c>
      <c r="D725" s="39" t="s">
        <v>38</v>
      </c>
      <c r="E725" s="70" t="s">
        <v>35</v>
      </c>
      <c r="F725" s="70" t="s">
        <v>36</v>
      </c>
      <c r="G725" s="78">
        <v>44356</v>
      </c>
      <c r="H725" s="78">
        <v>45809</v>
      </c>
      <c r="I725" s="69">
        <v>3991023.44</v>
      </c>
      <c r="J725" s="70">
        <v>0</v>
      </c>
      <c r="K725" s="71">
        <v>1.1240000000000001</v>
      </c>
      <c r="L725" s="70">
        <v>0</v>
      </c>
      <c r="M725" s="71">
        <v>0.84199999999999997</v>
      </c>
      <c r="N725" s="72"/>
      <c r="O725" s="73">
        <f>MIN(1,MAX(0,(1/(1+EXP(-(Assumptions!$B$5 + Assumptions!$B$6*$N725))))*Assumptions!$B$3))</f>
        <v>3.9165722796764356E-2</v>
      </c>
      <c r="P725" s="73">
        <f>VLOOKUP($F725,Assumptions!$A$23:$B$27,2,FALSE)*Assumptions!$B$4</f>
        <v>0.55000000000000004</v>
      </c>
      <c r="Q725" s="74">
        <f t="shared" si="22"/>
        <v>85971.224749535904</v>
      </c>
      <c r="R725" s="75" t="str">
        <f>IF($O725&lt;Assumptions!$B$17,"A",IF($O725&lt;Assumptions!$B$18,"B",IF($O725&lt;Assumptions!$B$19,"C",IF($O725&lt;Assumptions!$B$20,"D","E"))))</f>
        <v>B</v>
      </c>
      <c r="S725" s="75">
        <f t="shared" si="23"/>
        <v>0</v>
      </c>
    </row>
    <row r="726" spans="1:19" ht="17.399999999999999" x14ac:dyDescent="0.3">
      <c r="A726" s="39" t="s">
        <v>262</v>
      </c>
      <c r="B726" s="39" t="s">
        <v>33</v>
      </c>
      <c r="C726" s="39" t="s">
        <v>135</v>
      </c>
      <c r="D726" s="39" t="s">
        <v>38</v>
      </c>
      <c r="E726" s="70" t="s">
        <v>35</v>
      </c>
      <c r="F726" s="70" t="s">
        <v>36</v>
      </c>
      <c r="G726" s="78">
        <v>44356</v>
      </c>
      <c r="H726" s="78">
        <v>45839</v>
      </c>
      <c r="I726" s="69">
        <v>3875283.86</v>
      </c>
      <c r="J726" s="70">
        <v>0</v>
      </c>
      <c r="K726" s="71">
        <v>0.99399999999999999</v>
      </c>
      <c r="L726" s="70">
        <v>0</v>
      </c>
      <c r="M726" s="71">
        <v>0.84199999999999997</v>
      </c>
      <c r="N726" s="72"/>
      <c r="O726" s="73">
        <f>MIN(1,MAX(0,(1/(1+EXP(-(Assumptions!$B$5 + Assumptions!$B$6*$N726))))*Assumptions!$B$3))</f>
        <v>3.9165722796764356E-2</v>
      </c>
      <c r="P726" s="73">
        <f>VLOOKUP($F726,Assumptions!$A$23:$B$27,2,FALSE)*Assumptions!$B$4</f>
        <v>0.55000000000000004</v>
      </c>
      <c r="Q726" s="74">
        <f t="shared" si="22"/>
        <v>83478.061380744228</v>
      </c>
      <c r="R726" s="75" t="str">
        <f>IF($O726&lt;Assumptions!$B$17,"A",IF($O726&lt;Assumptions!$B$18,"B",IF($O726&lt;Assumptions!$B$19,"C",IF($O726&lt;Assumptions!$B$20,"D","E"))))</f>
        <v>B</v>
      </c>
      <c r="S726" s="75">
        <f t="shared" si="23"/>
        <v>0</v>
      </c>
    </row>
    <row r="727" spans="1:19" ht="17.399999999999999" x14ac:dyDescent="0.3">
      <c r="A727" s="39" t="s">
        <v>262</v>
      </c>
      <c r="B727" s="39" t="s">
        <v>33</v>
      </c>
      <c r="C727" s="39" t="s">
        <v>135</v>
      </c>
      <c r="D727" s="39" t="s">
        <v>38</v>
      </c>
      <c r="E727" s="70" t="s">
        <v>35</v>
      </c>
      <c r="F727" s="70" t="s">
        <v>36</v>
      </c>
      <c r="G727" s="78">
        <v>44356</v>
      </c>
      <c r="H727" s="78">
        <v>45870</v>
      </c>
      <c r="I727" s="69">
        <v>3772193.48</v>
      </c>
      <c r="J727" s="70">
        <v>0</v>
      </c>
      <c r="K727" s="71">
        <v>1.0940000000000001</v>
      </c>
      <c r="L727" s="70">
        <v>0</v>
      </c>
      <c r="M727" s="71">
        <v>0.84199999999999997</v>
      </c>
      <c r="N727" s="72"/>
      <c r="O727" s="73">
        <f>MIN(1,MAX(0,(1/(1+EXP(-(Assumptions!$B$5 + Assumptions!$B$6*$N727))))*Assumptions!$B$3))</f>
        <v>3.9165722796764356E-2</v>
      </c>
      <c r="P727" s="73">
        <f>VLOOKUP($F727,Assumptions!$A$23:$B$27,2,FALSE)*Assumptions!$B$4</f>
        <v>0.55000000000000004</v>
      </c>
      <c r="Q727" s="74">
        <f t="shared" si="22"/>
        <v>81257.376295393042</v>
      </c>
      <c r="R727" s="75" t="str">
        <f>IF($O727&lt;Assumptions!$B$17,"A",IF($O727&lt;Assumptions!$B$18,"B",IF($O727&lt;Assumptions!$B$19,"C",IF($O727&lt;Assumptions!$B$20,"D","E"))))</f>
        <v>B</v>
      </c>
      <c r="S727" s="75">
        <f t="shared" si="23"/>
        <v>0</v>
      </c>
    </row>
    <row r="728" spans="1:19" ht="17.399999999999999" x14ac:dyDescent="0.3">
      <c r="A728" s="39" t="s">
        <v>262</v>
      </c>
      <c r="B728" s="39" t="s">
        <v>33</v>
      </c>
      <c r="C728" s="39" t="s">
        <v>135</v>
      </c>
      <c r="D728" s="39" t="s">
        <v>38</v>
      </c>
      <c r="E728" s="70" t="s">
        <v>35</v>
      </c>
      <c r="F728" s="70" t="s">
        <v>36</v>
      </c>
      <c r="G728" s="78">
        <v>44356</v>
      </c>
      <c r="H728" s="78">
        <v>45901</v>
      </c>
      <c r="I728" s="69">
        <v>3649722.91</v>
      </c>
      <c r="J728" s="70">
        <v>0</v>
      </c>
      <c r="K728" s="71">
        <v>1.103</v>
      </c>
      <c r="L728" s="70">
        <v>0</v>
      </c>
      <c r="M728" s="71">
        <v>0.84199999999999997</v>
      </c>
      <c r="N728" s="72"/>
      <c r="O728" s="73">
        <f>MIN(1,MAX(0,(1/(1+EXP(-(Assumptions!$B$5 + Assumptions!$B$6*$N728))))*Assumptions!$B$3))</f>
        <v>3.9165722796764356E-2</v>
      </c>
      <c r="P728" s="73">
        <f>VLOOKUP($F728,Assumptions!$A$23:$B$27,2,FALSE)*Assumptions!$B$4</f>
        <v>0.55000000000000004</v>
      </c>
      <c r="Q728" s="74">
        <f t="shared" si="22"/>
        <v>78619.219677933084</v>
      </c>
      <c r="R728" s="75" t="str">
        <f>IF($O728&lt;Assumptions!$B$17,"A",IF($O728&lt;Assumptions!$B$18,"B",IF($O728&lt;Assumptions!$B$19,"C",IF($O728&lt;Assumptions!$B$20,"D","E"))))</f>
        <v>B</v>
      </c>
      <c r="S728" s="75">
        <f t="shared" si="23"/>
        <v>0</v>
      </c>
    </row>
    <row r="729" spans="1:19" ht="17.399999999999999" x14ac:dyDescent="0.3">
      <c r="A729" s="39" t="s">
        <v>262</v>
      </c>
      <c r="B729" s="39" t="s">
        <v>33</v>
      </c>
      <c r="C729" s="39" t="s">
        <v>135</v>
      </c>
      <c r="D729" s="39" t="s">
        <v>38</v>
      </c>
      <c r="E729" s="70" t="s">
        <v>35</v>
      </c>
      <c r="F729" s="70" t="s">
        <v>36</v>
      </c>
      <c r="G729" s="78">
        <v>44356</v>
      </c>
      <c r="H729" s="78">
        <v>45931</v>
      </c>
      <c r="I729" s="69">
        <v>3552979.33</v>
      </c>
      <c r="J729" s="70">
        <v>0</v>
      </c>
      <c r="K729" s="71">
        <v>0.99399999999999999</v>
      </c>
      <c r="L729" s="70">
        <v>0</v>
      </c>
      <c r="M729" s="71">
        <v>0.84199999999999997</v>
      </c>
      <c r="N729" s="72"/>
      <c r="O729" s="73">
        <f>MIN(1,MAX(0,(1/(1+EXP(-(Assumptions!$B$5 + Assumptions!$B$6*$N729))))*Assumptions!$B$3))</f>
        <v>3.9165722796764356E-2</v>
      </c>
      <c r="P729" s="73">
        <f>VLOOKUP($F729,Assumptions!$A$23:$B$27,2,FALSE)*Assumptions!$B$4</f>
        <v>0.55000000000000004</v>
      </c>
      <c r="Q729" s="74">
        <f t="shared" si="22"/>
        <v>76535.251947777462</v>
      </c>
      <c r="R729" s="75" t="str">
        <f>IF($O729&lt;Assumptions!$B$17,"A",IF($O729&lt;Assumptions!$B$18,"B",IF($O729&lt;Assumptions!$B$19,"C",IF($O729&lt;Assumptions!$B$20,"D","E"))))</f>
        <v>B</v>
      </c>
      <c r="S729" s="75">
        <f t="shared" si="23"/>
        <v>0</v>
      </c>
    </row>
    <row r="730" spans="1:19" ht="17.399999999999999" x14ac:dyDescent="0.3">
      <c r="A730" s="39" t="s">
        <v>262</v>
      </c>
      <c r="B730" s="39" t="s">
        <v>33</v>
      </c>
      <c r="C730" s="39" t="s">
        <v>135</v>
      </c>
      <c r="D730" s="39" t="s">
        <v>38</v>
      </c>
      <c r="E730" s="70" t="s">
        <v>35</v>
      </c>
      <c r="F730" s="70" t="s">
        <v>36</v>
      </c>
      <c r="G730" s="78">
        <v>44356</v>
      </c>
      <c r="H730" s="78">
        <v>45962</v>
      </c>
      <c r="I730" s="69">
        <v>3439870.45</v>
      </c>
      <c r="J730" s="70">
        <v>0</v>
      </c>
      <c r="K730" s="71">
        <v>1.131</v>
      </c>
      <c r="L730" s="70">
        <v>0</v>
      </c>
      <c r="M730" s="71">
        <v>0.84199999999999997</v>
      </c>
      <c r="N730" s="72"/>
      <c r="O730" s="73">
        <f>MIN(1,MAX(0,(1/(1+EXP(-(Assumptions!$B$5 + Assumptions!$B$6*$N730))))*Assumptions!$B$3))</f>
        <v>3.9165722796764356E-2</v>
      </c>
      <c r="P730" s="73">
        <f>VLOOKUP($F730,Assumptions!$A$23:$B$27,2,FALSE)*Assumptions!$B$4</f>
        <v>0.55000000000000004</v>
      </c>
      <c r="Q730" s="74">
        <f t="shared" si="22"/>
        <v>74098.756875814594</v>
      </c>
      <c r="R730" s="75" t="str">
        <f>IF($O730&lt;Assumptions!$B$17,"A",IF($O730&lt;Assumptions!$B$18,"B",IF($O730&lt;Assumptions!$B$19,"C",IF($O730&lt;Assumptions!$B$20,"D","E"))))</f>
        <v>B</v>
      </c>
      <c r="S730" s="75">
        <f t="shared" si="23"/>
        <v>0</v>
      </c>
    </row>
    <row r="731" spans="1:19" ht="17.399999999999999" x14ac:dyDescent="0.3">
      <c r="A731" s="39" t="s">
        <v>262</v>
      </c>
      <c r="B731" s="39" t="s">
        <v>33</v>
      </c>
      <c r="C731" s="39" t="s">
        <v>135</v>
      </c>
      <c r="D731" s="39" t="s">
        <v>38</v>
      </c>
      <c r="E731" s="70" t="s">
        <v>35</v>
      </c>
      <c r="F731" s="70" t="s">
        <v>36</v>
      </c>
      <c r="G731" s="78">
        <v>44356</v>
      </c>
      <c r="H731" s="78">
        <v>45992</v>
      </c>
      <c r="I731" s="69">
        <v>3346402.25</v>
      </c>
      <c r="J731" s="70">
        <v>0</v>
      </c>
      <c r="K731" s="71">
        <v>1.0640000000000001</v>
      </c>
      <c r="L731" s="70">
        <v>0</v>
      </c>
      <c r="M731" s="71">
        <v>0.84199999999999997</v>
      </c>
      <c r="N731" s="72"/>
      <c r="O731" s="73">
        <f>MIN(1,MAX(0,(1/(1+EXP(-(Assumptions!$B$5 + Assumptions!$B$6*$N731))))*Assumptions!$B$3))</f>
        <v>3.9165722796764356E-2</v>
      </c>
      <c r="P731" s="73">
        <f>VLOOKUP($F731,Assumptions!$A$23:$B$27,2,FALSE)*Assumptions!$B$4</f>
        <v>0.55000000000000004</v>
      </c>
      <c r="Q731" s="74">
        <f t="shared" si="22"/>
        <v>72085.344589482702</v>
      </c>
      <c r="R731" s="75" t="str">
        <f>IF($O731&lt;Assumptions!$B$17,"A",IF($O731&lt;Assumptions!$B$18,"B",IF($O731&lt;Assumptions!$B$19,"C",IF($O731&lt;Assumptions!$B$20,"D","E"))))</f>
        <v>B</v>
      </c>
      <c r="S731" s="75">
        <f t="shared" si="23"/>
        <v>0</v>
      </c>
    </row>
    <row r="732" spans="1:19" ht="17.399999999999999" x14ac:dyDescent="0.3">
      <c r="A732" s="39" t="s">
        <v>264</v>
      </c>
      <c r="B732" s="39" t="s">
        <v>90</v>
      </c>
      <c r="C732" s="39" t="s">
        <v>135</v>
      </c>
      <c r="D732" s="39" t="s">
        <v>26</v>
      </c>
      <c r="E732" s="70" t="s">
        <v>23</v>
      </c>
      <c r="F732" s="70" t="s">
        <v>40</v>
      </c>
      <c r="G732" s="78">
        <v>44910</v>
      </c>
      <c r="H732" s="78">
        <v>45658</v>
      </c>
      <c r="I732" s="69">
        <v>1990831.89</v>
      </c>
      <c r="J732" s="70">
        <v>35</v>
      </c>
      <c r="K732" s="71">
        <v>0.88900000000000001</v>
      </c>
      <c r="L732" s="70">
        <v>0</v>
      </c>
      <c r="M732" s="71">
        <v>0.51400000000000001</v>
      </c>
      <c r="N732" s="72"/>
      <c r="O732" s="73">
        <f>MIN(1,MAX(0,(1/(1+EXP(-(Assumptions!$B$5 + Assumptions!$B$6*$N732))))*Assumptions!$B$3))</f>
        <v>3.9165722796764356E-2</v>
      </c>
      <c r="P732" s="73">
        <f>VLOOKUP($F732,Assumptions!$A$23:$B$27,2,FALSE)*Assumptions!$B$4</f>
        <v>0.7</v>
      </c>
      <c r="Q732" s="74">
        <f t="shared" si="22"/>
        <v>54580.658957088926</v>
      </c>
      <c r="R732" s="75" t="str">
        <f>IF($O732&lt;Assumptions!$B$17,"A",IF($O732&lt;Assumptions!$B$18,"B",IF($O732&lt;Assumptions!$B$19,"C",IF($O732&lt;Assumptions!$B$20,"D","E"))))</f>
        <v>B</v>
      </c>
      <c r="S732" s="75">
        <f t="shared" si="23"/>
        <v>0</v>
      </c>
    </row>
    <row r="733" spans="1:19" ht="17.399999999999999" x14ac:dyDescent="0.3">
      <c r="A733" s="39" t="s">
        <v>264</v>
      </c>
      <c r="B733" s="39" t="s">
        <v>90</v>
      </c>
      <c r="C733" s="39" t="s">
        <v>135</v>
      </c>
      <c r="D733" s="39" t="s">
        <v>26</v>
      </c>
      <c r="E733" s="70" t="s">
        <v>23</v>
      </c>
      <c r="F733" s="70" t="s">
        <v>40</v>
      </c>
      <c r="G733" s="78">
        <v>44910</v>
      </c>
      <c r="H733" s="78">
        <v>45689</v>
      </c>
      <c r="I733" s="69">
        <v>1929599.22</v>
      </c>
      <c r="J733" s="70">
        <v>95</v>
      </c>
      <c r="K733" s="71">
        <v>0.53700000000000003</v>
      </c>
      <c r="L733" s="70">
        <v>0</v>
      </c>
      <c r="M733" s="71">
        <v>0.51400000000000001</v>
      </c>
      <c r="N733" s="72"/>
      <c r="O733" s="73">
        <f>MIN(1,MAX(0,(1/(1+EXP(-(Assumptions!$B$5 + Assumptions!$B$6*$N733))))*Assumptions!$B$3))</f>
        <v>3.9165722796764356E-2</v>
      </c>
      <c r="P733" s="73">
        <f>VLOOKUP($F733,Assumptions!$A$23:$B$27,2,FALSE)*Assumptions!$B$4</f>
        <v>0.7</v>
      </c>
      <c r="Q733" s="74">
        <f t="shared" si="22"/>
        <v>52901.903711560903</v>
      </c>
      <c r="R733" s="75" t="str">
        <f>IF($O733&lt;Assumptions!$B$17,"A",IF($O733&lt;Assumptions!$B$18,"B",IF($O733&lt;Assumptions!$B$19,"C",IF($O733&lt;Assumptions!$B$20,"D","E"))))</f>
        <v>B</v>
      </c>
      <c r="S733" s="75">
        <f t="shared" si="23"/>
        <v>0</v>
      </c>
    </row>
    <row r="734" spans="1:19" ht="17.399999999999999" x14ac:dyDescent="0.3">
      <c r="A734" s="39" t="s">
        <v>264</v>
      </c>
      <c r="B734" s="39" t="s">
        <v>90</v>
      </c>
      <c r="C734" s="39" t="s">
        <v>135</v>
      </c>
      <c r="D734" s="39" t="s">
        <v>26</v>
      </c>
      <c r="E734" s="70" t="s">
        <v>23</v>
      </c>
      <c r="F734" s="70" t="s">
        <v>40</v>
      </c>
      <c r="G734" s="78">
        <v>44910</v>
      </c>
      <c r="H734" s="78">
        <v>45717</v>
      </c>
      <c r="I734" s="69">
        <v>1874365.99</v>
      </c>
      <c r="J734" s="70">
        <v>0</v>
      </c>
      <c r="K734" s="71">
        <v>1.1459999999999999</v>
      </c>
      <c r="L734" s="70">
        <v>0</v>
      </c>
      <c r="M734" s="71">
        <v>0.51400000000000001</v>
      </c>
      <c r="N734" s="72"/>
      <c r="O734" s="73">
        <f>MIN(1,MAX(0,(1/(1+EXP(-(Assumptions!$B$5 + Assumptions!$B$6*$N734))))*Assumptions!$B$3))</f>
        <v>3.9165722796764356E-2</v>
      </c>
      <c r="P734" s="73">
        <f>VLOOKUP($F734,Assumptions!$A$23:$B$27,2,FALSE)*Assumptions!$B$4</f>
        <v>0.7</v>
      </c>
      <c r="Q734" s="74">
        <f t="shared" si="22"/>
        <v>51387.629148815955</v>
      </c>
      <c r="R734" s="75" t="str">
        <f>IF($O734&lt;Assumptions!$B$17,"A",IF($O734&lt;Assumptions!$B$18,"B",IF($O734&lt;Assumptions!$B$19,"C",IF($O734&lt;Assumptions!$B$20,"D","E"))))</f>
        <v>B</v>
      </c>
      <c r="S734" s="75">
        <f t="shared" si="23"/>
        <v>0</v>
      </c>
    </row>
    <row r="735" spans="1:19" ht="17.399999999999999" x14ac:dyDescent="0.3">
      <c r="A735" s="39" t="s">
        <v>264</v>
      </c>
      <c r="B735" s="39" t="s">
        <v>90</v>
      </c>
      <c r="C735" s="39" t="s">
        <v>135</v>
      </c>
      <c r="D735" s="39" t="s">
        <v>26</v>
      </c>
      <c r="E735" s="70" t="s">
        <v>23</v>
      </c>
      <c r="F735" s="70" t="s">
        <v>40</v>
      </c>
      <c r="G735" s="78">
        <v>44910</v>
      </c>
      <c r="H735" s="78">
        <v>45748</v>
      </c>
      <c r="I735" s="69">
        <v>1818753.14</v>
      </c>
      <c r="J735" s="70">
        <v>0</v>
      </c>
      <c r="K735" s="71">
        <v>1.0249999999999999</v>
      </c>
      <c r="L735" s="70">
        <v>0</v>
      </c>
      <c r="M735" s="71">
        <v>0.51400000000000001</v>
      </c>
      <c r="N735" s="72"/>
      <c r="O735" s="73">
        <f>MIN(1,MAX(0,(1/(1+EXP(-(Assumptions!$B$5 + Assumptions!$B$6*$N735))))*Assumptions!$B$3))</f>
        <v>3.9165722796764356E-2</v>
      </c>
      <c r="P735" s="73">
        <f>VLOOKUP($F735,Assumptions!$A$23:$B$27,2,FALSE)*Assumptions!$B$4</f>
        <v>0.7</v>
      </c>
      <c r="Q735" s="74">
        <f t="shared" si="22"/>
        <v>49862.946921889321</v>
      </c>
      <c r="R735" s="75" t="str">
        <f>IF($O735&lt;Assumptions!$B$17,"A",IF($O735&lt;Assumptions!$B$18,"B",IF($O735&lt;Assumptions!$B$19,"C",IF($O735&lt;Assumptions!$B$20,"D","E"))))</f>
        <v>B</v>
      </c>
      <c r="S735" s="75">
        <f t="shared" si="23"/>
        <v>0</v>
      </c>
    </row>
    <row r="736" spans="1:19" ht="17.399999999999999" x14ac:dyDescent="0.3">
      <c r="A736" s="39" t="s">
        <v>264</v>
      </c>
      <c r="B736" s="39" t="s">
        <v>90</v>
      </c>
      <c r="C736" s="39" t="s">
        <v>135</v>
      </c>
      <c r="D736" s="39" t="s">
        <v>26</v>
      </c>
      <c r="E736" s="70" t="s">
        <v>23</v>
      </c>
      <c r="F736" s="70" t="s">
        <v>40</v>
      </c>
      <c r="G736" s="78">
        <v>44910</v>
      </c>
      <c r="H736" s="78">
        <v>45778</v>
      </c>
      <c r="I736" s="69">
        <v>1771280.75</v>
      </c>
      <c r="J736" s="70">
        <v>35</v>
      </c>
      <c r="K736" s="71">
        <v>0.438</v>
      </c>
      <c r="L736" s="70">
        <v>0</v>
      </c>
      <c r="M736" s="71">
        <v>0.51400000000000001</v>
      </c>
      <c r="N736" s="72"/>
      <c r="O736" s="73">
        <f>MIN(1,MAX(0,(1/(1+EXP(-(Assumptions!$B$5 + Assumptions!$B$6*$N736))))*Assumptions!$B$3))</f>
        <v>3.9165722796764356E-2</v>
      </c>
      <c r="P736" s="73">
        <f>VLOOKUP($F736,Assumptions!$A$23:$B$27,2,FALSE)*Assumptions!$B$4</f>
        <v>0.7</v>
      </c>
      <c r="Q736" s="74">
        <f t="shared" si="22"/>
        <v>48561.443594821401</v>
      </c>
      <c r="R736" s="75" t="str">
        <f>IF($O736&lt;Assumptions!$B$17,"A",IF($O736&lt;Assumptions!$B$18,"B",IF($O736&lt;Assumptions!$B$19,"C",IF($O736&lt;Assumptions!$B$20,"D","E"))))</f>
        <v>B</v>
      </c>
      <c r="S736" s="75">
        <f t="shared" si="23"/>
        <v>0</v>
      </c>
    </row>
    <row r="737" spans="1:19" ht="17.399999999999999" x14ac:dyDescent="0.3">
      <c r="A737" s="39" t="s">
        <v>264</v>
      </c>
      <c r="B737" s="39" t="s">
        <v>90</v>
      </c>
      <c r="C737" s="39" t="s">
        <v>135</v>
      </c>
      <c r="D737" s="39" t="s">
        <v>26</v>
      </c>
      <c r="E737" s="70" t="s">
        <v>23</v>
      </c>
      <c r="F737" s="70" t="s">
        <v>40</v>
      </c>
      <c r="G737" s="78">
        <v>44910</v>
      </c>
      <c r="H737" s="78">
        <v>45809</v>
      </c>
      <c r="I737" s="69">
        <v>1724390.17</v>
      </c>
      <c r="J737" s="70">
        <v>0</v>
      </c>
      <c r="K737" s="71">
        <v>1.03</v>
      </c>
      <c r="L737" s="70">
        <v>0</v>
      </c>
      <c r="M737" s="71">
        <v>0.51400000000000001</v>
      </c>
      <c r="N737" s="72"/>
      <c r="O737" s="73">
        <f>MIN(1,MAX(0,(1/(1+EXP(-(Assumptions!$B$5 + Assumptions!$B$6*$N737))))*Assumptions!$B$3))</f>
        <v>3.9165722796764356E-2</v>
      </c>
      <c r="P737" s="73">
        <f>VLOOKUP($F737,Assumptions!$A$23:$B$27,2,FALSE)*Assumptions!$B$4</f>
        <v>0.7</v>
      </c>
      <c r="Q737" s="74">
        <f t="shared" si="22"/>
        <v>47275.891174179742</v>
      </c>
      <c r="R737" s="75" t="str">
        <f>IF($O737&lt;Assumptions!$B$17,"A",IF($O737&lt;Assumptions!$B$18,"B",IF($O737&lt;Assumptions!$B$19,"C",IF($O737&lt;Assumptions!$B$20,"D","E"))))</f>
        <v>B</v>
      </c>
      <c r="S737" s="75">
        <f t="shared" si="23"/>
        <v>0</v>
      </c>
    </row>
    <row r="738" spans="1:19" ht="17.399999999999999" x14ac:dyDescent="0.3">
      <c r="A738" s="39" t="s">
        <v>264</v>
      </c>
      <c r="B738" s="39" t="s">
        <v>90</v>
      </c>
      <c r="C738" s="39" t="s">
        <v>135</v>
      </c>
      <c r="D738" s="39" t="s">
        <v>26</v>
      </c>
      <c r="E738" s="70" t="s">
        <v>23</v>
      </c>
      <c r="F738" s="70" t="s">
        <v>40</v>
      </c>
      <c r="G738" s="78">
        <v>44910</v>
      </c>
      <c r="H738" s="78">
        <v>45839</v>
      </c>
      <c r="I738" s="69">
        <v>1668102.04</v>
      </c>
      <c r="J738" s="70">
        <v>0</v>
      </c>
      <c r="K738" s="71">
        <v>1.0409999999999999</v>
      </c>
      <c r="L738" s="70">
        <v>0</v>
      </c>
      <c r="M738" s="71">
        <v>0.51400000000000001</v>
      </c>
      <c r="N738" s="72"/>
      <c r="O738" s="73">
        <f>MIN(1,MAX(0,(1/(1+EXP(-(Assumptions!$B$5 + Assumptions!$B$6*$N738))))*Assumptions!$B$3))</f>
        <v>3.9165722796764356E-2</v>
      </c>
      <c r="P738" s="73">
        <f>VLOOKUP($F738,Assumptions!$A$23:$B$27,2,FALSE)*Assumptions!$B$4</f>
        <v>0.7</v>
      </c>
      <c r="Q738" s="74">
        <f t="shared" si="22"/>
        <v>45732.695466749989</v>
      </c>
      <c r="R738" s="75" t="str">
        <f>IF($O738&lt;Assumptions!$B$17,"A",IF($O738&lt;Assumptions!$B$18,"B",IF($O738&lt;Assumptions!$B$19,"C",IF($O738&lt;Assumptions!$B$20,"D","E"))))</f>
        <v>B</v>
      </c>
      <c r="S738" s="75">
        <f t="shared" si="23"/>
        <v>0</v>
      </c>
    </row>
    <row r="739" spans="1:19" ht="17.399999999999999" x14ac:dyDescent="0.3">
      <c r="A739" s="39" t="s">
        <v>264</v>
      </c>
      <c r="B739" s="39" t="s">
        <v>90</v>
      </c>
      <c r="C739" s="39" t="s">
        <v>135</v>
      </c>
      <c r="D739" s="39" t="s">
        <v>26</v>
      </c>
      <c r="E739" s="70" t="s">
        <v>23</v>
      </c>
      <c r="F739" s="70" t="s">
        <v>40</v>
      </c>
      <c r="G739" s="78">
        <v>44910</v>
      </c>
      <c r="H739" s="78">
        <v>45870</v>
      </c>
      <c r="I739" s="69">
        <v>1668102.04</v>
      </c>
      <c r="J739" s="70">
        <v>185</v>
      </c>
      <c r="K739" s="71">
        <v>7.5999999999999998E-2</v>
      </c>
      <c r="L739" s="70">
        <v>0</v>
      </c>
      <c r="M739" s="71">
        <v>0.51400000000000001</v>
      </c>
      <c r="N739" s="72"/>
      <c r="O739" s="73">
        <f>MIN(1,MAX(0,(1/(1+EXP(-(Assumptions!$B$5 + Assumptions!$B$6*$N739))))*Assumptions!$B$3))</f>
        <v>3.9165722796764356E-2</v>
      </c>
      <c r="P739" s="73">
        <f>VLOOKUP($F739,Assumptions!$A$23:$B$27,2,FALSE)*Assumptions!$B$4</f>
        <v>0.7</v>
      </c>
      <c r="Q739" s="74">
        <f t="shared" si="22"/>
        <v>45732.695466749989</v>
      </c>
      <c r="R739" s="75" t="str">
        <f>IF($O739&lt;Assumptions!$B$17,"A",IF($O739&lt;Assumptions!$B$18,"B",IF($O739&lt;Assumptions!$B$19,"C",IF($O739&lt;Assumptions!$B$20,"D","E"))))</f>
        <v>B</v>
      </c>
      <c r="S739" s="75">
        <f t="shared" si="23"/>
        <v>1</v>
      </c>
    </row>
    <row r="740" spans="1:19" ht="17.399999999999999" x14ac:dyDescent="0.3">
      <c r="A740" s="39" t="s">
        <v>264</v>
      </c>
      <c r="B740" s="39" t="s">
        <v>90</v>
      </c>
      <c r="C740" s="39" t="s">
        <v>135</v>
      </c>
      <c r="D740" s="39" t="s">
        <v>26</v>
      </c>
      <c r="E740" s="70" t="s">
        <v>23</v>
      </c>
      <c r="F740" s="70" t="s">
        <v>40</v>
      </c>
      <c r="G740" s="78">
        <v>44910</v>
      </c>
      <c r="H740" s="78">
        <v>45901</v>
      </c>
      <c r="I740" s="69">
        <v>1668102.04</v>
      </c>
      <c r="J740" s="70">
        <v>999</v>
      </c>
      <c r="K740" s="71">
        <v>0.126</v>
      </c>
      <c r="L740" s="70">
        <v>0</v>
      </c>
      <c r="M740" s="71">
        <v>0.51400000000000001</v>
      </c>
      <c r="N740" s="72"/>
      <c r="O740" s="73">
        <f>MIN(1,MAX(0,(1/(1+EXP(-(Assumptions!$B$5 + Assumptions!$B$6*$N740))))*Assumptions!$B$3))</f>
        <v>3.9165722796764356E-2</v>
      </c>
      <c r="P740" s="73">
        <f>VLOOKUP($F740,Assumptions!$A$23:$B$27,2,FALSE)*Assumptions!$B$4</f>
        <v>0.7</v>
      </c>
      <c r="Q740" s="74">
        <f t="shared" si="22"/>
        <v>45732.695466749989</v>
      </c>
      <c r="R740" s="75" t="str">
        <f>IF($O740&lt;Assumptions!$B$17,"A",IF($O740&lt;Assumptions!$B$18,"B",IF($O740&lt;Assumptions!$B$19,"C",IF($O740&lt;Assumptions!$B$20,"D","E"))))</f>
        <v>B</v>
      </c>
      <c r="S740" s="75">
        <f t="shared" si="23"/>
        <v>1</v>
      </c>
    </row>
    <row r="741" spans="1:19" ht="17.399999999999999" x14ac:dyDescent="0.3">
      <c r="A741" s="39" t="s">
        <v>264</v>
      </c>
      <c r="B741" s="39" t="s">
        <v>90</v>
      </c>
      <c r="C741" s="39" t="s">
        <v>135</v>
      </c>
      <c r="D741" s="39" t="s">
        <v>26</v>
      </c>
      <c r="E741" s="70" t="s">
        <v>23</v>
      </c>
      <c r="F741" s="70" t="s">
        <v>40</v>
      </c>
      <c r="G741" s="78">
        <v>44910</v>
      </c>
      <c r="H741" s="78">
        <v>45931</v>
      </c>
      <c r="I741" s="69">
        <v>1668102.04</v>
      </c>
      <c r="J741" s="70">
        <v>999</v>
      </c>
      <c r="K741" s="71">
        <v>4.0000000000000001E-3</v>
      </c>
      <c r="L741" s="70">
        <v>0</v>
      </c>
      <c r="M741" s="71">
        <v>0.51400000000000001</v>
      </c>
      <c r="N741" s="72"/>
      <c r="O741" s="73">
        <f>MIN(1,MAX(0,(1/(1+EXP(-(Assumptions!$B$5 + Assumptions!$B$6*$N741))))*Assumptions!$B$3))</f>
        <v>3.9165722796764356E-2</v>
      </c>
      <c r="P741" s="73">
        <f>VLOOKUP($F741,Assumptions!$A$23:$B$27,2,FALSE)*Assumptions!$B$4</f>
        <v>0.7</v>
      </c>
      <c r="Q741" s="74">
        <f t="shared" si="22"/>
        <v>45732.695466749989</v>
      </c>
      <c r="R741" s="75" t="str">
        <f>IF($O741&lt;Assumptions!$B$17,"A",IF($O741&lt;Assumptions!$B$18,"B",IF($O741&lt;Assumptions!$B$19,"C",IF($O741&lt;Assumptions!$B$20,"D","E"))))</f>
        <v>B</v>
      </c>
      <c r="S741" s="75">
        <f t="shared" si="23"/>
        <v>1</v>
      </c>
    </row>
    <row r="742" spans="1:19" ht="17.399999999999999" x14ac:dyDescent="0.3">
      <c r="A742" s="39" t="s">
        <v>264</v>
      </c>
      <c r="B742" s="39" t="s">
        <v>90</v>
      </c>
      <c r="C742" s="39" t="s">
        <v>135</v>
      </c>
      <c r="D742" s="39" t="s">
        <v>26</v>
      </c>
      <c r="E742" s="70" t="s">
        <v>23</v>
      </c>
      <c r="F742" s="70" t="s">
        <v>40</v>
      </c>
      <c r="G742" s="78">
        <v>44910</v>
      </c>
      <c r="H742" s="78">
        <v>45962</v>
      </c>
      <c r="I742" s="69">
        <v>1668102.04</v>
      </c>
      <c r="J742" s="70">
        <v>999</v>
      </c>
      <c r="K742" s="71">
        <v>0.13200000000000001</v>
      </c>
      <c r="L742" s="70">
        <v>0</v>
      </c>
      <c r="M742" s="71">
        <v>0.51400000000000001</v>
      </c>
      <c r="N742" s="72"/>
      <c r="O742" s="73">
        <f>MIN(1,MAX(0,(1/(1+EXP(-(Assumptions!$B$5 + Assumptions!$B$6*$N742))))*Assumptions!$B$3))</f>
        <v>3.9165722796764356E-2</v>
      </c>
      <c r="P742" s="73">
        <f>VLOOKUP($F742,Assumptions!$A$23:$B$27,2,FALSE)*Assumptions!$B$4</f>
        <v>0.7</v>
      </c>
      <c r="Q742" s="74">
        <f t="shared" si="22"/>
        <v>45732.695466749989</v>
      </c>
      <c r="R742" s="75" t="str">
        <f>IF($O742&lt;Assumptions!$B$17,"A",IF($O742&lt;Assumptions!$B$18,"B",IF($O742&lt;Assumptions!$B$19,"C",IF($O742&lt;Assumptions!$B$20,"D","E"))))</f>
        <v>B</v>
      </c>
      <c r="S742" s="75">
        <f t="shared" si="23"/>
        <v>1</v>
      </c>
    </row>
    <row r="743" spans="1:19" ht="17.399999999999999" x14ac:dyDescent="0.3">
      <c r="A743" s="39" t="s">
        <v>264</v>
      </c>
      <c r="B743" s="39" t="s">
        <v>90</v>
      </c>
      <c r="C743" s="39" t="s">
        <v>135</v>
      </c>
      <c r="D743" s="39" t="s">
        <v>26</v>
      </c>
      <c r="E743" s="70" t="s">
        <v>23</v>
      </c>
      <c r="F743" s="70" t="s">
        <v>40</v>
      </c>
      <c r="G743" s="78">
        <v>44910</v>
      </c>
      <c r="H743" s="78">
        <v>45992</v>
      </c>
      <c r="I743" s="69">
        <v>1668102.04</v>
      </c>
      <c r="J743" s="70">
        <v>999</v>
      </c>
      <c r="K743" s="71">
        <v>0.11899999999999999</v>
      </c>
      <c r="L743" s="70">
        <v>0</v>
      </c>
      <c r="M743" s="71">
        <v>0.51400000000000001</v>
      </c>
      <c r="N743" s="72"/>
      <c r="O743" s="73">
        <f>MIN(1,MAX(0,(1/(1+EXP(-(Assumptions!$B$5 + Assumptions!$B$6*$N743))))*Assumptions!$B$3))</f>
        <v>3.9165722796764356E-2</v>
      </c>
      <c r="P743" s="73">
        <f>VLOOKUP($F743,Assumptions!$A$23:$B$27,2,FALSE)*Assumptions!$B$4</f>
        <v>0.7</v>
      </c>
      <c r="Q743" s="74">
        <f t="shared" si="22"/>
        <v>45732.695466749989</v>
      </c>
      <c r="R743" s="75" t="str">
        <f>IF($O743&lt;Assumptions!$B$17,"A",IF($O743&lt;Assumptions!$B$18,"B",IF($O743&lt;Assumptions!$B$19,"C",IF($O743&lt;Assumptions!$B$20,"D","E"))))</f>
        <v>B</v>
      </c>
      <c r="S743" s="75">
        <f t="shared" si="23"/>
        <v>1</v>
      </c>
    </row>
    <row r="744" spans="1:19" ht="17.399999999999999" x14ac:dyDescent="0.3">
      <c r="A744" s="39" t="s">
        <v>266</v>
      </c>
      <c r="B744" s="39" t="s">
        <v>73</v>
      </c>
      <c r="C744" s="39" t="s">
        <v>135</v>
      </c>
      <c r="D744" s="39" t="s">
        <v>30</v>
      </c>
      <c r="E744" s="70" t="s">
        <v>23</v>
      </c>
      <c r="F744" s="70" t="s">
        <v>40</v>
      </c>
      <c r="G744" s="78">
        <v>44555</v>
      </c>
      <c r="H744" s="78">
        <v>45658</v>
      </c>
      <c r="I744" s="69">
        <v>1292900.79</v>
      </c>
      <c r="J744" s="70">
        <v>0</v>
      </c>
      <c r="K744" s="71">
        <v>1.0469999999999999</v>
      </c>
      <c r="L744" s="70">
        <v>0</v>
      </c>
      <c r="M744" s="71">
        <v>0.47699999999999998</v>
      </c>
      <c r="N744" s="72"/>
      <c r="O744" s="73">
        <f>MIN(1,MAX(0,(1/(1+EXP(-(Assumptions!$B$5 + Assumptions!$B$6*$N744))))*Assumptions!$B$3))</f>
        <v>3.9165722796764356E-2</v>
      </c>
      <c r="P744" s="73">
        <f>VLOOKUP($F744,Assumptions!$A$23:$B$27,2,FALSE)*Assumptions!$B$4</f>
        <v>0.7</v>
      </c>
      <c r="Q744" s="74">
        <f t="shared" si="22"/>
        <v>35446.175761400351</v>
      </c>
      <c r="R744" s="75" t="str">
        <f>IF($O744&lt;Assumptions!$B$17,"A",IF($O744&lt;Assumptions!$B$18,"B",IF($O744&lt;Assumptions!$B$19,"C",IF($O744&lt;Assumptions!$B$20,"D","E"))))</f>
        <v>B</v>
      </c>
      <c r="S744" s="75">
        <f t="shared" si="23"/>
        <v>0</v>
      </c>
    </row>
    <row r="745" spans="1:19" ht="17.399999999999999" x14ac:dyDescent="0.3">
      <c r="A745" s="39" t="s">
        <v>266</v>
      </c>
      <c r="B745" s="39" t="s">
        <v>73</v>
      </c>
      <c r="C745" s="39" t="s">
        <v>135</v>
      </c>
      <c r="D745" s="39" t="s">
        <v>30</v>
      </c>
      <c r="E745" s="70" t="s">
        <v>23</v>
      </c>
      <c r="F745" s="70" t="s">
        <v>40</v>
      </c>
      <c r="G745" s="78">
        <v>44555</v>
      </c>
      <c r="H745" s="78">
        <v>45689</v>
      </c>
      <c r="I745" s="69">
        <v>1251897.6399999999</v>
      </c>
      <c r="J745" s="70">
        <v>15</v>
      </c>
      <c r="K745" s="71">
        <v>1.079</v>
      </c>
      <c r="L745" s="70">
        <v>0</v>
      </c>
      <c r="M745" s="71">
        <v>0.47699999999999998</v>
      </c>
      <c r="N745" s="72"/>
      <c r="O745" s="73">
        <f>MIN(1,MAX(0,(1/(1+EXP(-(Assumptions!$B$5 + Assumptions!$B$6*$N745))))*Assumptions!$B$3))</f>
        <v>3.9165722796764356E-2</v>
      </c>
      <c r="P745" s="73">
        <f>VLOOKUP($F745,Assumptions!$A$23:$B$27,2,FALSE)*Assumptions!$B$4</f>
        <v>0.7</v>
      </c>
      <c r="Q745" s="74">
        <f t="shared" si="22"/>
        <v>34322.033156714446</v>
      </c>
      <c r="R745" s="75" t="str">
        <f>IF($O745&lt;Assumptions!$B$17,"A",IF($O745&lt;Assumptions!$B$18,"B",IF($O745&lt;Assumptions!$B$19,"C",IF($O745&lt;Assumptions!$B$20,"D","E"))))</f>
        <v>B</v>
      </c>
      <c r="S745" s="75">
        <f t="shared" si="23"/>
        <v>0</v>
      </c>
    </row>
    <row r="746" spans="1:19" ht="17.399999999999999" x14ac:dyDescent="0.3">
      <c r="A746" s="39" t="s">
        <v>266</v>
      </c>
      <c r="B746" s="39" t="s">
        <v>73</v>
      </c>
      <c r="C746" s="39" t="s">
        <v>135</v>
      </c>
      <c r="D746" s="39" t="s">
        <v>30</v>
      </c>
      <c r="E746" s="70" t="s">
        <v>23</v>
      </c>
      <c r="F746" s="70" t="s">
        <v>40</v>
      </c>
      <c r="G746" s="78">
        <v>44555</v>
      </c>
      <c r="H746" s="78">
        <v>45717</v>
      </c>
      <c r="I746" s="69">
        <v>1218246.3</v>
      </c>
      <c r="J746" s="70">
        <v>0</v>
      </c>
      <c r="K746" s="71">
        <v>1.008</v>
      </c>
      <c r="L746" s="70">
        <v>0</v>
      </c>
      <c r="M746" s="71">
        <v>0.47699999999999998</v>
      </c>
      <c r="N746" s="72"/>
      <c r="O746" s="73">
        <f>MIN(1,MAX(0,(1/(1+EXP(-(Assumptions!$B$5 + Assumptions!$B$6*$N746))))*Assumptions!$B$3))</f>
        <v>3.9165722796764356E-2</v>
      </c>
      <c r="P746" s="73">
        <f>VLOOKUP($F746,Assumptions!$A$23:$B$27,2,FALSE)*Assumptions!$B$4</f>
        <v>0.7</v>
      </c>
      <c r="Q746" s="74">
        <f t="shared" si="22"/>
        <v>33399.447818788678</v>
      </c>
      <c r="R746" s="75" t="str">
        <f>IF($O746&lt;Assumptions!$B$17,"A",IF($O746&lt;Assumptions!$B$18,"B",IF($O746&lt;Assumptions!$B$19,"C",IF($O746&lt;Assumptions!$B$20,"D","E"))))</f>
        <v>B</v>
      </c>
      <c r="S746" s="75">
        <f t="shared" si="23"/>
        <v>0</v>
      </c>
    </row>
    <row r="747" spans="1:19" ht="17.399999999999999" x14ac:dyDescent="0.3">
      <c r="A747" s="39" t="s">
        <v>266</v>
      </c>
      <c r="B747" s="39" t="s">
        <v>73</v>
      </c>
      <c r="C747" s="39" t="s">
        <v>135</v>
      </c>
      <c r="D747" s="39" t="s">
        <v>30</v>
      </c>
      <c r="E747" s="70" t="s">
        <v>23</v>
      </c>
      <c r="F747" s="70" t="s">
        <v>40</v>
      </c>
      <c r="G747" s="78">
        <v>44555</v>
      </c>
      <c r="H747" s="78">
        <v>45748</v>
      </c>
      <c r="I747" s="69">
        <v>1186343.57</v>
      </c>
      <c r="J747" s="70">
        <v>0</v>
      </c>
      <c r="K747" s="71">
        <v>1.079</v>
      </c>
      <c r="L747" s="70">
        <v>0</v>
      </c>
      <c r="M747" s="71">
        <v>0.47699999999999998</v>
      </c>
      <c r="N747" s="72"/>
      <c r="O747" s="73">
        <f>MIN(1,MAX(0,(1/(1+EXP(-(Assumptions!$B$5 + Assumptions!$B$6*$N747))))*Assumptions!$B$3))</f>
        <v>3.9165722796764356E-2</v>
      </c>
      <c r="P747" s="73">
        <f>VLOOKUP($F747,Assumptions!$A$23:$B$27,2,FALSE)*Assumptions!$B$4</f>
        <v>0.7</v>
      </c>
      <c r="Q747" s="74">
        <f t="shared" si="22"/>
        <v>32524.802383040667</v>
      </c>
      <c r="R747" s="75" t="str">
        <f>IF($O747&lt;Assumptions!$B$17,"A",IF($O747&lt;Assumptions!$B$18,"B",IF($O747&lt;Assumptions!$B$19,"C",IF($O747&lt;Assumptions!$B$20,"D","E"))))</f>
        <v>B</v>
      </c>
      <c r="S747" s="75">
        <f t="shared" si="23"/>
        <v>0</v>
      </c>
    </row>
    <row r="748" spans="1:19" ht="17.399999999999999" x14ac:dyDescent="0.3">
      <c r="A748" s="39" t="s">
        <v>266</v>
      </c>
      <c r="B748" s="39" t="s">
        <v>73</v>
      </c>
      <c r="C748" s="39" t="s">
        <v>135</v>
      </c>
      <c r="D748" s="39" t="s">
        <v>30</v>
      </c>
      <c r="E748" s="70" t="s">
        <v>23</v>
      </c>
      <c r="F748" s="70" t="s">
        <v>40</v>
      </c>
      <c r="G748" s="78">
        <v>44555</v>
      </c>
      <c r="H748" s="78">
        <v>45778</v>
      </c>
      <c r="I748" s="69">
        <v>1151057.3999999999</v>
      </c>
      <c r="J748" s="70">
        <v>0</v>
      </c>
      <c r="K748" s="71">
        <v>1.0920000000000001</v>
      </c>
      <c r="L748" s="70">
        <v>0</v>
      </c>
      <c r="M748" s="71">
        <v>0.47699999999999998</v>
      </c>
      <c r="N748" s="72"/>
      <c r="O748" s="73">
        <f>MIN(1,MAX(0,(1/(1+EXP(-(Assumptions!$B$5 + Assumptions!$B$6*$N748))))*Assumptions!$B$3))</f>
        <v>3.9165722796764356E-2</v>
      </c>
      <c r="P748" s="73">
        <f>VLOOKUP($F748,Assumptions!$A$23:$B$27,2,FALSE)*Assumptions!$B$4</f>
        <v>0.7</v>
      </c>
      <c r="Q748" s="74">
        <f t="shared" si="22"/>
        <v>31557.396536095013</v>
      </c>
      <c r="R748" s="75" t="str">
        <f>IF($O748&lt;Assumptions!$B$17,"A",IF($O748&lt;Assumptions!$B$18,"B",IF($O748&lt;Assumptions!$B$19,"C",IF($O748&lt;Assumptions!$B$20,"D","E"))))</f>
        <v>B</v>
      </c>
      <c r="S748" s="75">
        <f t="shared" si="23"/>
        <v>0</v>
      </c>
    </row>
    <row r="749" spans="1:19" ht="17.399999999999999" x14ac:dyDescent="0.3">
      <c r="A749" s="39" t="s">
        <v>266</v>
      </c>
      <c r="B749" s="39" t="s">
        <v>73</v>
      </c>
      <c r="C749" s="39" t="s">
        <v>135</v>
      </c>
      <c r="D749" s="39" t="s">
        <v>30</v>
      </c>
      <c r="E749" s="70" t="s">
        <v>23</v>
      </c>
      <c r="F749" s="70" t="s">
        <v>40</v>
      </c>
      <c r="G749" s="78">
        <v>44555</v>
      </c>
      <c r="H749" s="78">
        <v>45809</v>
      </c>
      <c r="I749" s="69">
        <v>1116303.47</v>
      </c>
      <c r="J749" s="70">
        <v>15</v>
      </c>
      <c r="K749" s="71">
        <v>1.0880000000000001</v>
      </c>
      <c r="L749" s="70">
        <v>0</v>
      </c>
      <c r="M749" s="71">
        <v>0.47699999999999998</v>
      </c>
      <c r="N749" s="72"/>
      <c r="O749" s="73">
        <f>MIN(1,MAX(0,(1/(1+EXP(-(Assumptions!$B$5 + Assumptions!$B$6*$N749))))*Assumptions!$B$3))</f>
        <v>3.9165722796764356E-2</v>
      </c>
      <c r="P749" s="73">
        <f>VLOOKUP($F749,Assumptions!$A$23:$B$27,2,FALSE)*Assumptions!$B$4</f>
        <v>0.7</v>
      </c>
      <c r="Q749" s="74">
        <f t="shared" si="22"/>
        <v>30604.582584160304</v>
      </c>
      <c r="R749" s="75" t="str">
        <f>IF($O749&lt;Assumptions!$B$17,"A",IF($O749&lt;Assumptions!$B$18,"B",IF($O749&lt;Assumptions!$B$19,"C",IF($O749&lt;Assumptions!$B$20,"D","E"))))</f>
        <v>B</v>
      </c>
      <c r="S749" s="75">
        <f t="shared" si="23"/>
        <v>0</v>
      </c>
    </row>
    <row r="750" spans="1:19" ht="17.399999999999999" x14ac:dyDescent="0.3">
      <c r="A750" s="39" t="s">
        <v>266</v>
      </c>
      <c r="B750" s="39" t="s">
        <v>73</v>
      </c>
      <c r="C750" s="39" t="s">
        <v>135</v>
      </c>
      <c r="D750" s="39" t="s">
        <v>30</v>
      </c>
      <c r="E750" s="70" t="s">
        <v>23</v>
      </c>
      <c r="F750" s="70" t="s">
        <v>40</v>
      </c>
      <c r="G750" s="78">
        <v>44555</v>
      </c>
      <c r="H750" s="78">
        <v>45839</v>
      </c>
      <c r="I750" s="69">
        <v>1086188.6200000001</v>
      </c>
      <c r="J750" s="70">
        <v>0</v>
      </c>
      <c r="K750" s="71">
        <v>1.0569999999999999</v>
      </c>
      <c r="L750" s="70">
        <v>0</v>
      </c>
      <c r="M750" s="71">
        <v>0.47699999999999998</v>
      </c>
      <c r="N750" s="72"/>
      <c r="O750" s="73">
        <f>MIN(1,MAX(0,(1/(1+EXP(-(Assumptions!$B$5 + Assumptions!$B$6*$N750))))*Assumptions!$B$3))</f>
        <v>3.9165722796764356E-2</v>
      </c>
      <c r="P750" s="73">
        <f>VLOOKUP($F750,Assumptions!$A$23:$B$27,2,FALSE)*Assumptions!$B$4</f>
        <v>0.7</v>
      </c>
      <c r="Q750" s="74">
        <f t="shared" si="22"/>
        <v>29778.953677144011</v>
      </c>
      <c r="R750" s="75" t="str">
        <f>IF($O750&lt;Assumptions!$B$17,"A",IF($O750&lt;Assumptions!$B$18,"B",IF($O750&lt;Assumptions!$B$19,"C",IF($O750&lt;Assumptions!$B$20,"D","E"))))</f>
        <v>B</v>
      </c>
      <c r="S750" s="75">
        <f t="shared" si="23"/>
        <v>0</v>
      </c>
    </row>
    <row r="751" spans="1:19" ht="17.399999999999999" x14ac:dyDescent="0.3">
      <c r="A751" s="39" t="s">
        <v>266</v>
      </c>
      <c r="B751" s="39" t="s">
        <v>73</v>
      </c>
      <c r="C751" s="39" t="s">
        <v>135</v>
      </c>
      <c r="D751" s="39" t="s">
        <v>30</v>
      </c>
      <c r="E751" s="70" t="s">
        <v>23</v>
      </c>
      <c r="F751" s="70" t="s">
        <v>40</v>
      </c>
      <c r="G751" s="78">
        <v>44555</v>
      </c>
      <c r="H751" s="78">
        <v>45870</v>
      </c>
      <c r="I751" s="69">
        <v>1055996.33</v>
      </c>
      <c r="J751" s="70">
        <v>15</v>
      </c>
      <c r="K751" s="71">
        <v>0.98199999999999998</v>
      </c>
      <c r="L751" s="70">
        <v>0</v>
      </c>
      <c r="M751" s="71">
        <v>0.47699999999999998</v>
      </c>
      <c r="N751" s="72"/>
      <c r="O751" s="73">
        <f>MIN(1,MAX(0,(1/(1+EXP(-(Assumptions!$B$5 + Assumptions!$B$6*$N751))))*Assumptions!$B$3))</f>
        <v>3.9165722796764356E-2</v>
      </c>
      <c r="P751" s="73">
        <f>VLOOKUP($F751,Assumptions!$A$23:$B$27,2,FALSE)*Assumptions!$B$4</f>
        <v>0.7</v>
      </c>
      <c r="Q751" s="74">
        <f t="shared" si="22"/>
        <v>28951.201674626347</v>
      </c>
      <c r="R751" s="75" t="str">
        <f>IF($O751&lt;Assumptions!$B$17,"A",IF($O751&lt;Assumptions!$B$18,"B",IF($O751&lt;Assumptions!$B$19,"C",IF($O751&lt;Assumptions!$B$20,"D","E"))))</f>
        <v>B</v>
      </c>
      <c r="S751" s="75">
        <f t="shared" si="23"/>
        <v>0</v>
      </c>
    </row>
    <row r="752" spans="1:19" ht="17.399999999999999" x14ac:dyDescent="0.3">
      <c r="A752" s="39" t="s">
        <v>266</v>
      </c>
      <c r="B752" s="39" t="s">
        <v>73</v>
      </c>
      <c r="C752" s="39" t="s">
        <v>135</v>
      </c>
      <c r="D752" s="39" t="s">
        <v>30</v>
      </c>
      <c r="E752" s="70" t="s">
        <v>23</v>
      </c>
      <c r="F752" s="70" t="s">
        <v>40</v>
      </c>
      <c r="G752" s="78">
        <v>44555</v>
      </c>
      <c r="H752" s="78">
        <v>45901</v>
      </c>
      <c r="I752" s="69">
        <v>1021588.6</v>
      </c>
      <c r="J752" s="70">
        <v>0</v>
      </c>
      <c r="K752" s="71">
        <v>1.1399999999999999</v>
      </c>
      <c r="L752" s="70">
        <v>0</v>
      </c>
      <c r="M752" s="71">
        <v>0.47699999999999998</v>
      </c>
      <c r="N752" s="72"/>
      <c r="O752" s="73">
        <f>MIN(1,MAX(0,(1/(1+EXP(-(Assumptions!$B$5 + Assumptions!$B$6*$N752))))*Assumptions!$B$3))</f>
        <v>3.9165722796764356E-2</v>
      </c>
      <c r="P752" s="73">
        <f>VLOOKUP($F752,Assumptions!$A$23:$B$27,2,FALSE)*Assumptions!$B$4</f>
        <v>0.7</v>
      </c>
      <c r="Q752" s="74">
        <f t="shared" si="22"/>
        <v>28007.879143954207</v>
      </c>
      <c r="R752" s="75" t="str">
        <f>IF($O752&lt;Assumptions!$B$17,"A",IF($O752&lt;Assumptions!$B$18,"B",IF($O752&lt;Assumptions!$B$19,"C",IF($O752&lt;Assumptions!$B$20,"D","E"))))</f>
        <v>B</v>
      </c>
      <c r="S752" s="75">
        <f t="shared" si="23"/>
        <v>0</v>
      </c>
    </row>
    <row r="753" spans="1:19" ht="17.399999999999999" x14ac:dyDescent="0.3">
      <c r="A753" s="39" t="s">
        <v>266</v>
      </c>
      <c r="B753" s="39" t="s">
        <v>73</v>
      </c>
      <c r="C753" s="39" t="s">
        <v>135</v>
      </c>
      <c r="D753" s="39" t="s">
        <v>30</v>
      </c>
      <c r="E753" s="70" t="s">
        <v>23</v>
      </c>
      <c r="F753" s="70" t="s">
        <v>40</v>
      </c>
      <c r="G753" s="78">
        <v>44555</v>
      </c>
      <c r="H753" s="78">
        <v>45931</v>
      </c>
      <c r="I753" s="69">
        <v>992133.82</v>
      </c>
      <c r="J753" s="70">
        <v>0</v>
      </c>
      <c r="K753" s="71">
        <v>1.147</v>
      </c>
      <c r="L753" s="70">
        <v>0</v>
      </c>
      <c r="M753" s="71">
        <v>0.47699999999999998</v>
      </c>
      <c r="N753" s="72"/>
      <c r="O753" s="73">
        <f>MIN(1,MAX(0,(1/(1+EXP(-(Assumptions!$B$5 + Assumptions!$B$6*$N753))))*Assumptions!$B$3))</f>
        <v>3.9165722796764356E-2</v>
      </c>
      <c r="P753" s="73">
        <f>VLOOKUP($F753,Assumptions!$A$23:$B$27,2,FALSE)*Assumptions!$B$4</f>
        <v>0.7</v>
      </c>
      <c r="Q753" s="74">
        <f t="shared" si="22"/>
        <v>27200.34671999043</v>
      </c>
      <c r="R753" s="75" t="str">
        <f>IF($O753&lt;Assumptions!$B$17,"A",IF($O753&lt;Assumptions!$B$18,"B",IF($O753&lt;Assumptions!$B$19,"C",IF($O753&lt;Assumptions!$B$20,"D","E"))))</f>
        <v>B</v>
      </c>
      <c r="S753" s="75">
        <f t="shared" si="23"/>
        <v>0</v>
      </c>
    </row>
    <row r="754" spans="1:19" ht="17.399999999999999" x14ac:dyDescent="0.3">
      <c r="A754" s="39" t="s">
        <v>266</v>
      </c>
      <c r="B754" s="39" t="s">
        <v>73</v>
      </c>
      <c r="C754" s="39" t="s">
        <v>135</v>
      </c>
      <c r="D754" s="39" t="s">
        <v>30</v>
      </c>
      <c r="E754" s="70" t="s">
        <v>23</v>
      </c>
      <c r="F754" s="70" t="s">
        <v>40</v>
      </c>
      <c r="G754" s="78">
        <v>44555</v>
      </c>
      <c r="H754" s="78">
        <v>45962</v>
      </c>
      <c r="I754" s="69">
        <v>961043.51</v>
      </c>
      <c r="J754" s="70">
        <v>35</v>
      </c>
      <c r="K754" s="71">
        <v>0.42899999999999999</v>
      </c>
      <c r="L754" s="70">
        <v>0</v>
      </c>
      <c r="M754" s="71">
        <v>0.47699999999999998</v>
      </c>
      <c r="N754" s="72"/>
      <c r="O754" s="73">
        <f>MIN(1,MAX(0,(1/(1+EXP(-(Assumptions!$B$5 + Assumptions!$B$6*$N754))))*Assumptions!$B$3))</f>
        <v>3.9165722796764356E-2</v>
      </c>
      <c r="P754" s="73">
        <f>VLOOKUP($F754,Assumptions!$A$23:$B$27,2,FALSE)*Assumptions!$B$4</f>
        <v>0.7</v>
      </c>
      <c r="Q754" s="74">
        <f t="shared" si="22"/>
        <v>26347.974595802603</v>
      </c>
      <c r="R754" s="75" t="str">
        <f>IF($O754&lt;Assumptions!$B$17,"A",IF($O754&lt;Assumptions!$B$18,"B",IF($O754&lt;Assumptions!$B$19,"C",IF($O754&lt;Assumptions!$B$20,"D","E"))))</f>
        <v>B</v>
      </c>
      <c r="S754" s="75">
        <f t="shared" si="23"/>
        <v>0</v>
      </c>
    </row>
    <row r="755" spans="1:19" ht="17.399999999999999" x14ac:dyDescent="0.3">
      <c r="A755" s="39" t="s">
        <v>266</v>
      </c>
      <c r="B755" s="39" t="s">
        <v>73</v>
      </c>
      <c r="C755" s="39" t="s">
        <v>135</v>
      </c>
      <c r="D755" s="39" t="s">
        <v>30</v>
      </c>
      <c r="E755" s="70" t="s">
        <v>23</v>
      </c>
      <c r="F755" s="70" t="s">
        <v>40</v>
      </c>
      <c r="G755" s="78">
        <v>44555</v>
      </c>
      <c r="H755" s="78">
        <v>45992</v>
      </c>
      <c r="I755" s="69">
        <v>933752.5</v>
      </c>
      <c r="J755" s="70">
        <v>0</v>
      </c>
      <c r="K755" s="71">
        <v>1.0529999999999999</v>
      </c>
      <c r="L755" s="70">
        <v>0</v>
      </c>
      <c r="M755" s="71">
        <v>0.47699999999999998</v>
      </c>
      <c r="N755" s="72"/>
      <c r="O755" s="73">
        <f>MIN(1,MAX(0,(1/(1+EXP(-(Assumptions!$B$5 + Assumptions!$B$6*$N755))))*Assumptions!$B$3))</f>
        <v>3.9165722796764356E-2</v>
      </c>
      <c r="P755" s="73">
        <f>VLOOKUP($F755,Assumptions!$A$23:$B$27,2,FALSE)*Assumptions!$B$4</f>
        <v>0.7</v>
      </c>
      <c r="Q755" s="74">
        <f t="shared" si="22"/>
        <v>25599.764103049994</v>
      </c>
      <c r="R755" s="75" t="str">
        <f>IF($O755&lt;Assumptions!$B$17,"A",IF($O755&lt;Assumptions!$B$18,"B",IF($O755&lt;Assumptions!$B$19,"C",IF($O755&lt;Assumptions!$B$20,"D","E"))))</f>
        <v>B</v>
      </c>
      <c r="S755" s="75">
        <f t="shared" si="23"/>
        <v>0</v>
      </c>
    </row>
    <row r="756" spans="1:19" ht="17.399999999999999" x14ac:dyDescent="0.3">
      <c r="A756" s="39" t="s">
        <v>268</v>
      </c>
      <c r="B756" s="39" t="s">
        <v>90</v>
      </c>
      <c r="C756" s="39" t="s">
        <v>135</v>
      </c>
      <c r="D756" s="39" t="s">
        <v>30</v>
      </c>
      <c r="E756" s="70" t="s">
        <v>35</v>
      </c>
      <c r="F756" s="70" t="s">
        <v>28</v>
      </c>
      <c r="G756" s="78">
        <v>43695</v>
      </c>
      <c r="H756" s="78">
        <v>45658</v>
      </c>
      <c r="I756" s="69">
        <v>944027.63</v>
      </c>
      <c r="J756" s="70">
        <v>0</v>
      </c>
      <c r="K756" s="71">
        <v>1.143</v>
      </c>
      <c r="L756" s="70">
        <v>0</v>
      </c>
      <c r="M756" s="71">
        <v>0.94399999999999995</v>
      </c>
      <c r="N756" s="72"/>
      <c r="O756" s="73">
        <f>MIN(1,MAX(0,(1/(1+EXP(-(Assumptions!$B$5 + Assumptions!$B$6*$N756))))*Assumptions!$B$3))</f>
        <v>3.9165722796764356E-2</v>
      </c>
      <c r="P756" s="73">
        <f>VLOOKUP($F756,Assumptions!$A$23:$B$27,2,FALSE)*Assumptions!$B$4</f>
        <v>0.35</v>
      </c>
      <c r="Q756" s="74">
        <f t="shared" si="22"/>
        <v>12940.733564173248</v>
      </c>
      <c r="R756" s="75" t="str">
        <f>IF($O756&lt;Assumptions!$B$17,"A",IF($O756&lt;Assumptions!$B$18,"B",IF($O756&lt;Assumptions!$B$19,"C",IF($O756&lt;Assumptions!$B$20,"D","E"))))</f>
        <v>B</v>
      </c>
      <c r="S756" s="75">
        <f t="shared" si="23"/>
        <v>0</v>
      </c>
    </row>
    <row r="757" spans="1:19" ht="17.399999999999999" x14ac:dyDescent="0.3">
      <c r="A757" s="39" t="s">
        <v>268</v>
      </c>
      <c r="B757" s="39" t="s">
        <v>90</v>
      </c>
      <c r="C757" s="39" t="s">
        <v>135</v>
      </c>
      <c r="D757" s="39" t="s">
        <v>30</v>
      </c>
      <c r="E757" s="70" t="s">
        <v>35</v>
      </c>
      <c r="F757" s="70" t="s">
        <v>28</v>
      </c>
      <c r="G757" s="78">
        <v>43695</v>
      </c>
      <c r="H757" s="78">
        <v>45689</v>
      </c>
      <c r="I757" s="69">
        <v>913089.93</v>
      </c>
      <c r="J757" s="70">
        <v>65</v>
      </c>
      <c r="K757" s="71">
        <v>0.56200000000000006</v>
      </c>
      <c r="L757" s="70">
        <v>0</v>
      </c>
      <c r="M757" s="71">
        <v>0.94399999999999995</v>
      </c>
      <c r="N757" s="72"/>
      <c r="O757" s="73">
        <f>MIN(1,MAX(0,(1/(1+EXP(-(Assumptions!$B$5 + Assumptions!$B$6*$N757))))*Assumptions!$B$3))</f>
        <v>3.9165722796764356E-2</v>
      </c>
      <c r="P757" s="73">
        <f>VLOOKUP($F757,Assumptions!$A$23:$B$27,2,FALSE)*Assumptions!$B$4</f>
        <v>0.35</v>
      </c>
      <c r="Q757" s="74">
        <f t="shared" si="22"/>
        <v>12516.639480413938</v>
      </c>
      <c r="R757" s="75" t="str">
        <f>IF($O757&lt;Assumptions!$B$17,"A",IF($O757&lt;Assumptions!$B$18,"B",IF($O757&lt;Assumptions!$B$19,"C",IF($O757&lt;Assumptions!$B$20,"D","E"))))</f>
        <v>B</v>
      </c>
      <c r="S757" s="75">
        <f t="shared" si="23"/>
        <v>0</v>
      </c>
    </row>
    <row r="758" spans="1:19" ht="17.399999999999999" x14ac:dyDescent="0.3">
      <c r="A758" s="39" t="s">
        <v>268</v>
      </c>
      <c r="B758" s="39" t="s">
        <v>90</v>
      </c>
      <c r="C758" s="39" t="s">
        <v>135</v>
      </c>
      <c r="D758" s="39" t="s">
        <v>30</v>
      </c>
      <c r="E758" s="70" t="s">
        <v>35</v>
      </c>
      <c r="F758" s="70" t="s">
        <v>28</v>
      </c>
      <c r="G758" s="78">
        <v>43695</v>
      </c>
      <c r="H758" s="78">
        <v>45717</v>
      </c>
      <c r="I758" s="69">
        <v>884335.68</v>
      </c>
      <c r="J758" s="70">
        <v>0</v>
      </c>
      <c r="K758" s="71">
        <v>0.95299999999999996</v>
      </c>
      <c r="L758" s="70">
        <v>0</v>
      </c>
      <c r="M758" s="71">
        <v>0.94399999999999995</v>
      </c>
      <c r="N758" s="72"/>
      <c r="O758" s="73">
        <f>MIN(1,MAX(0,(1/(1+EXP(-(Assumptions!$B$5 + Assumptions!$B$6*$N758))))*Assumptions!$B$3))</f>
        <v>3.9165722796764356E-2</v>
      </c>
      <c r="P758" s="73">
        <f>VLOOKUP($F758,Assumptions!$A$23:$B$27,2,FALSE)*Assumptions!$B$4</f>
        <v>0.35</v>
      </c>
      <c r="Q758" s="74">
        <f t="shared" si="22"/>
        <v>12122.476135758838</v>
      </c>
      <c r="R758" s="75" t="str">
        <f>IF($O758&lt;Assumptions!$B$17,"A",IF($O758&lt;Assumptions!$B$18,"B",IF($O758&lt;Assumptions!$B$19,"C",IF($O758&lt;Assumptions!$B$20,"D","E"))))</f>
        <v>B</v>
      </c>
      <c r="S758" s="75">
        <f t="shared" si="23"/>
        <v>0</v>
      </c>
    </row>
    <row r="759" spans="1:19" ht="17.399999999999999" x14ac:dyDescent="0.3">
      <c r="A759" s="39" t="s">
        <v>268</v>
      </c>
      <c r="B759" s="39" t="s">
        <v>90</v>
      </c>
      <c r="C759" s="39" t="s">
        <v>135</v>
      </c>
      <c r="D759" s="39" t="s">
        <v>30</v>
      </c>
      <c r="E759" s="70" t="s">
        <v>35</v>
      </c>
      <c r="F759" s="70" t="s">
        <v>28</v>
      </c>
      <c r="G759" s="78">
        <v>43695</v>
      </c>
      <c r="H759" s="78">
        <v>45748</v>
      </c>
      <c r="I759" s="69">
        <v>858072.99</v>
      </c>
      <c r="J759" s="70">
        <v>95</v>
      </c>
      <c r="K759" s="71">
        <v>0.50800000000000001</v>
      </c>
      <c r="L759" s="70">
        <v>0</v>
      </c>
      <c r="M759" s="71">
        <v>0.94399999999999995</v>
      </c>
      <c r="N759" s="72"/>
      <c r="O759" s="73">
        <f>MIN(1,MAX(0,(1/(1+EXP(-(Assumptions!$B$5 + Assumptions!$B$6*$N759))))*Assumptions!$B$3))</f>
        <v>3.9165722796764356E-2</v>
      </c>
      <c r="P759" s="73">
        <f>VLOOKUP($F759,Assumptions!$A$23:$B$27,2,FALSE)*Assumptions!$B$4</f>
        <v>0.35</v>
      </c>
      <c r="Q759" s="74">
        <f t="shared" si="22"/>
        <v>11762.467103005762</v>
      </c>
      <c r="R759" s="75" t="str">
        <f>IF($O759&lt;Assumptions!$B$17,"A",IF($O759&lt;Assumptions!$B$18,"B",IF($O759&lt;Assumptions!$B$19,"C",IF($O759&lt;Assumptions!$B$20,"D","E"))))</f>
        <v>B</v>
      </c>
      <c r="S759" s="75">
        <f t="shared" si="23"/>
        <v>0</v>
      </c>
    </row>
    <row r="760" spans="1:19" ht="17.399999999999999" x14ac:dyDescent="0.3">
      <c r="A760" s="39" t="s">
        <v>268</v>
      </c>
      <c r="B760" s="39" t="s">
        <v>90</v>
      </c>
      <c r="C760" s="39" t="s">
        <v>135</v>
      </c>
      <c r="D760" s="39" t="s">
        <v>30</v>
      </c>
      <c r="E760" s="70" t="s">
        <v>35</v>
      </c>
      <c r="F760" s="70" t="s">
        <v>28</v>
      </c>
      <c r="G760" s="78">
        <v>43695</v>
      </c>
      <c r="H760" s="78">
        <v>45778</v>
      </c>
      <c r="I760" s="69">
        <v>831692.11</v>
      </c>
      <c r="J760" s="70">
        <v>35</v>
      </c>
      <c r="K760" s="71">
        <v>0.77100000000000002</v>
      </c>
      <c r="L760" s="70">
        <v>0</v>
      </c>
      <c r="M760" s="71">
        <v>0.94399999999999995</v>
      </c>
      <c r="N760" s="72"/>
      <c r="O760" s="73">
        <f>MIN(1,MAX(0,(1/(1+EXP(-(Assumptions!$B$5 + Assumptions!$B$6*$N760))))*Assumptions!$B$3))</f>
        <v>3.9165722796764356E-2</v>
      </c>
      <c r="P760" s="73">
        <f>VLOOKUP($F760,Assumptions!$A$23:$B$27,2,FALSE)*Assumptions!$B$4</f>
        <v>0.35</v>
      </c>
      <c r="Q760" s="74">
        <f t="shared" si="22"/>
        <v>11400.837921380617</v>
      </c>
      <c r="R760" s="75" t="str">
        <f>IF($O760&lt;Assumptions!$B$17,"A",IF($O760&lt;Assumptions!$B$18,"B",IF($O760&lt;Assumptions!$B$19,"C",IF($O760&lt;Assumptions!$B$20,"D","E"))))</f>
        <v>B</v>
      </c>
      <c r="S760" s="75">
        <f t="shared" si="23"/>
        <v>0</v>
      </c>
    </row>
    <row r="761" spans="1:19" ht="17.399999999999999" x14ac:dyDescent="0.3">
      <c r="A761" s="39" t="s">
        <v>268</v>
      </c>
      <c r="B761" s="39" t="s">
        <v>90</v>
      </c>
      <c r="C761" s="39" t="s">
        <v>135</v>
      </c>
      <c r="D761" s="39" t="s">
        <v>30</v>
      </c>
      <c r="E761" s="70" t="s">
        <v>35</v>
      </c>
      <c r="F761" s="70" t="s">
        <v>28</v>
      </c>
      <c r="G761" s="78">
        <v>43695</v>
      </c>
      <c r="H761" s="78">
        <v>45809</v>
      </c>
      <c r="I761" s="69">
        <v>809389.26</v>
      </c>
      <c r="J761" s="70">
        <v>65</v>
      </c>
      <c r="K761" s="71">
        <v>0.78100000000000003</v>
      </c>
      <c r="L761" s="70">
        <v>0</v>
      </c>
      <c r="M761" s="71">
        <v>0.94399999999999995</v>
      </c>
      <c r="N761" s="72"/>
      <c r="O761" s="73">
        <f>MIN(1,MAX(0,(1/(1+EXP(-(Assumptions!$B$5 + Assumptions!$B$6*$N761))))*Assumptions!$B$3))</f>
        <v>3.9165722796764356E-2</v>
      </c>
      <c r="P761" s="73">
        <f>VLOOKUP($F761,Assumptions!$A$23:$B$27,2,FALSE)*Assumptions!$B$4</f>
        <v>0.35</v>
      </c>
      <c r="Q761" s="74">
        <f t="shared" si="22"/>
        <v>11095.110387143381</v>
      </c>
      <c r="R761" s="75" t="str">
        <f>IF($O761&lt;Assumptions!$B$17,"A",IF($O761&lt;Assumptions!$B$18,"B",IF($O761&lt;Assumptions!$B$19,"C",IF($O761&lt;Assumptions!$B$20,"D","E"))))</f>
        <v>B</v>
      </c>
      <c r="S761" s="75">
        <f t="shared" si="23"/>
        <v>0</v>
      </c>
    </row>
    <row r="762" spans="1:19" ht="17.399999999999999" x14ac:dyDescent="0.3">
      <c r="A762" s="39" t="s">
        <v>268</v>
      </c>
      <c r="B762" s="39" t="s">
        <v>90</v>
      </c>
      <c r="C762" s="39" t="s">
        <v>135</v>
      </c>
      <c r="D762" s="39" t="s">
        <v>30</v>
      </c>
      <c r="E762" s="70" t="s">
        <v>35</v>
      </c>
      <c r="F762" s="70" t="s">
        <v>28</v>
      </c>
      <c r="G762" s="78">
        <v>43695</v>
      </c>
      <c r="H762" s="78">
        <v>45839</v>
      </c>
      <c r="I762" s="69">
        <v>788171.56</v>
      </c>
      <c r="J762" s="70">
        <v>0</v>
      </c>
      <c r="K762" s="71">
        <v>1.071</v>
      </c>
      <c r="L762" s="70">
        <v>0</v>
      </c>
      <c r="M762" s="71">
        <v>0.94399999999999995</v>
      </c>
      <c r="N762" s="72"/>
      <c r="O762" s="73">
        <f>MIN(1,MAX(0,(1/(1+EXP(-(Assumptions!$B$5 + Assumptions!$B$6*$N762))))*Assumptions!$B$3))</f>
        <v>3.9165722796764356E-2</v>
      </c>
      <c r="P762" s="73">
        <f>VLOOKUP($F762,Assumptions!$A$23:$B$27,2,FALSE)*Assumptions!$B$4</f>
        <v>0.35</v>
      </c>
      <c r="Q762" s="74">
        <f t="shared" si="22"/>
        <v>10804.258092338663</v>
      </c>
      <c r="R762" s="75" t="str">
        <f>IF($O762&lt;Assumptions!$B$17,"A",IF($O762&lt;Assumptions!$B$18,"B",IF($O762&lt;Assumptions!$B$19,"C",IF($O762&lt;Assumptions!$B$20,"D","E"))))</f>
        <v>B</v>
      </c>
      <c r="S762" s="75">
        <f t="shared" si="23"/>
        <v>0</v>
      </c>
    </row>
    <row r="763" spans="1:19" ht="17.399999999999999" x14ac:dyDescent="0.3">
      <c r="A763" s="39" t="s">
        <v>268</v>
      </c>
      <c r="B763" s="39" t="s">
        <v>90</v>
      </c>
      <c r="C763" s="39" t="s">
        <v>135</v>
      </c>
      <c r="D763" s="39" t="s">
        <v>30</v>
      </c>
      <c r="E763" s="70" t="s">
        <v>35</v>
      </c>
      <c r="F763" s="70" t="s">
        <v>28</v>
      </c>
      <c r="G763" s="78">
        <v>43695</v>
      </c>
      <c r="H763" s="78">
        <v>45870</v>
      </c>
      <c r="I763" s="69">
        <v>762789.23</v>
      </c>
      <c r="J763" s="70">
        <v>15</v>
      </c>
      <c r="K763" s="71">
        <v>1.1080000000000001</v>
      </c>
      <c r="L763" s="70">
        <v>0</v>
      </c>
      <c r="M763" s="71">
        <v>0.94399999999999995</v>
      </c>
      <c r="N763" s="72"/>
      <c r="O763" s="73">
        <f>MIN(1,MAX(0,(1/(1+EXP(-(Assumptions!$B$5 + Assumptions!$B$6*$N763))))*Assumptions!$B$3))</f>
        <v>3.9165722796764356E-2</v>
      </c>
      <c r="P763" s="73">
        <f>VLOOKUP($F763,Assumptions!$A$23:$B$27,2,FALSE)*Assumptions!$B$4</f>
        <v>0.35</v>
      </c>
      <c r="Q763" s="74">
        <f t="shared" si="22"/>
        <v>10456.317037088063</v>
      </c>
      <c r="R763" s="75" t="str">
        <f>IF($O763&lt;Assumptions!$B$17,"A",IF($O763&lt;Assumptions!$B$18,"B",IF($O763&lt;Assumptions!$B$19,"C",IF($O763&lt;Assumptions!$B$20,"D","E"))))</f>
        <v>B</v>
      </c>
      <c r="S763" s="75">
        <f t="shared" si="23"/>
        <v>0</v>
      </c>
    </row>
    <row r="764" spans="1:19" ht="17.399999999999999" x14ac:dyDescent="0.3">
      <c r="A764" s="39" t="s">
        <v>268</v>
      </c>
      <c r="B764" s="39" t="s">
        <v>90</v>
      </c>
      <c r="C764" s="39" t="s">
        <v>135</v>
      </c>
      <c r="D764" s="39" t="s">
        <v>30</v>
      </c>
      <c r="E764" s="70" t="s">
        <v>35</v>
      </c>
      <c r="F764" s="70" t="s">
        <v>28</v>
      </c>
      <c r="G764" s="78">
        <v>43695</v>
      </c>
      <c r="H764" s="78">
        <v>45901</v>
      </c>
      <c r="I764" s="69">
        <v>741238.37</v>
      </c>
      <c r="J764" s="70">
        <v>0</v>
      </c>
      <c r="K764" s="71">
        <v>1.0900000000000001</v>
      </c>
      <c r="L764" s="70">
        <v>0</v>
      </c>
      <c r="M764" s="71">
        <v>0.94399999999999995</v>
      </c>
      <c r="N764" s="72"/>
      <c r="O764" s="73">
        <f>MIN(1,MAX(0,(1/(1+EXP(-(Assumptions!$B$5 + Assumptions!$B$6*$N764))))*Assumptions!$B$3))</f>
        <v>3.9165722796764356E-2</v>
      </c>
      <c r="P764" s="73">
        <f>VLOOKUP($F764,Assumptions!$A$23:$B$27,2,FALSE)*Assumptions!$B$4</f>
        <v>0.35</v>
      </c>
      <c r="Q764" s="74">
        <f t="shared" si="22"/>
        <v>10160.897784010907</v>
      </c>
      <c r="R764" s="75" t="str">
        <f>IF($O764&lt;Assumptions!$B$17,"A",IF($O764&lt;Assumptions!$B$18,"B",IF($O764&lt;Assumptions!$B$19,"C",IF($O764&lt;Assumptions!$B$20,"D","E"))))</f>
        <v>B</v>
      </c>
      <c r="S764" s="75">
        <f t="shared" si="23"/>
        <v>0</v>
      </c>
    </row>
    <row r="765" spans="1:19" ht="17.399999999999999" x14ac:dyDescent="0.3">
      <c r="A765" s="39" t="s">
        <v>268</v>
      </c>
      <c r="B765" s="39" t="s">
        <v>90</v>
      </c>
      <c r="C765" s="39" t="s">
        <v>135</v>
      </c>
      <c r="D765" s="39" t="s">
        <v>30</v>
      </c>
      <c r="E765" s="70" t="s">
        <v>35</v>
      </c>
      <c r="F765" s="70" t="s">
        <v>28</v>
      </c>
      <c r="G765" s="78">
        <v>43695</v>
      </c>
      <c r="H765" s="78">
        <v>45931</v>
      </c>
      <c r="I765" s="69">
        <v>721059.16</v>
      </c>
      <c r="J765" s="70">
        <v>0</v>
      </c>
      <c r="K765" s="71">
        <v>1.056</v>
      </c>
      <c r="L765" s="70">
        <v>0</v>
      </c>
      <c r="M765" s="71">
        <v>0.94399999999999995</v>
      </c>
      <c r="N765" s="72"/>
      <c r="O765" s="73">
        <f>MIN(1,MAX(0,(1/(1+EXP(-(Assumptions!$B$5 + Assumptions!$B$6*$N765))))*Assumptions!$B$3))</f>
        <v>3.9165722796764356E-2</v>
      </c>
      <c r="P765" s="73">
        <f>VLOOKUP($F765,Assumptions!$A$23:$B$27,2,FALSE)*Assumptions!$B$4</f>
        <v>0.35</v>
      </c>
      <c r="Q765" s="74">
        <f t="shared" si="22"/>
        <v>9884.2811132197148</v>
      </c>
      <c r="R765" s="75" t="str">
        <f>IF($O765&lt;Assumptions!$B$17,"A",IF($O765&lt;Assumptions!$B$18,"B",IF($O765&lt;Assumptions!$B$19,"C",IF($O765&lt;Assumptions!$B$20,"D","E"))))</f>
        <v>B</v>
      </c>
      <c r="S765" s="75">
        <f t="shared" si="23"/>
        <v>0</v>
      </c>
    </row>
    <row r="766" spans="1:19" ht="17.399999999999999" x14ac:dyDescent="0.3">
      <c r="A766" s="39" t="s">
        <v>268</v>
      </c>
      <c r="B766" s="39" t="s">
        <v>90</v>
      </c>
      <c r="C766" s="39" t="s">
        <v>135</v>
      </c>
      <c r="D766" s="39" t="s">
        <v>30</v>
      </c>
      <c r="E766" s="70" t="s">
        <v>35</v>
      </c>
      <c r="F766" s="70" t="s">
        <v>28</v>
      </c>
      <c r="G766" s="78">
        <v>43695</v>
      </c>
      <c r="H766" s="78">
        <v>45962</v>
      </c>
      <c r="I766" s="69">
        <v>700731.75</v>
      </c>
      <c r="J766" s="70">
        <v>65</v>
      </c>
      <c r="K766" s="71">
        <v>0.89300000000000002</v>
      </c>
      <c r="L766" s="70">
        <v>0</v>
      </c>
      <c r="M766" s="71">
        <v>0.94399999999999995</v>
      </c>
      <c r="N766" s="72"/>
      <c r="O766" s="73">
        <f>MIN(1,MAX(0,(1/(1+EXP(-(Assumptions!$B$5 + Assumptions!$B$6*$N766))))*Assumptions!$B$3))</f>
        <v>3.9165722796764356E-2</v>
      </c>
      <c r="P766" s="73">
        <f>VLOOKUP($F766,Assumptions!$A$23:$B$27,2,FALSE)*Assumptions!$B$4</f>
        <v>0.35</v>
      </c>
      <c r="Q766" s="74">
        <f t="shared" si="22"/>
        <v>9605.6329163870541</v>
      </c>
      <c r="R766" s="75" t="str">
        <f>IF($O766&lt;Assumptions!$B$17,"A",IF($O766&lt;Assumptions!$B$18,"B",IF($O766&lt;Assumptions!$B$19,"C",IF($O766&lt;Assumptions!$B$20,"D","E"))))</f>
        <v>B</v>
      </c>
      <c r="S766" s="75">
        <f t="shared" si="23"/>
        <v>0</v>
      </c>
    </row>
    <row r="767" spans="1:19" ht="17.399999999999999" x14ac:dyDescent="0.3">
      <c r="A767" s="39" t="s">
        <v>268</v>
      </c>
      <c r="B767" s="39" t="s">
        <v>90</v>
      </c>
      <c r="C767" s="39" t="s">
        <v>135</v>
      </c>
      <c r="D767" s="39" t="s">
        <v>30</v>
      </c>
      <c r="E767" s="70" t="s">
        <v>35</v>
      </c>
      <c r="F767" s="70" t="s">
        <v>28</v>
      </c>
      <c r="G767" s="78">
        <v>43695</v>
      </c>
      <c r="H767" s="78">
        <v>45992</v>
      </c>
      <c r="I767" s="69">
        <v>679858.51</v>
      </c>
      <c r="J767" s="70">
        <v>15</v>
      </c>
      <c r="K767" s="71">
        <v>1.069</v>
      </c>
      <c r="L767" s="70">
        <v>0</v>
      </c>
      <c r="M767" s="71">
        <v>0.94399999999999995</v>
      </c>
      <c r="N767" s="72"/>
      <c r="O767" s="73">
        <f>MIN(1,MAX(0,(1/(1+EXP(-(Assumptions!$B$5 + Assumptions!$B$6*$N767))))*Assumptions!$B$3))</f>
        <v>3.9165722796764356E-2</v>
      </c>
      <c r="P767" s="73">
        <f>VLOOKUP($F767,Assumptions!$A$23:$B$27,2,FALSE)*Assumptions!$B$4</f>
        <v>0.35</v>
      </c>
      <c r="Q767" s="74">
        <f t="shared" si="22"/>
        <v>9319.5024802884363</v>
      </c>
      <c r="R767" s="75" t="str">
        <f>IF($O767&lt;Assumptions!$B$17,"A",IF($O767&lt;Assumptions!$B$18,"B",IF($O767&lt;Assumptions!$B$19,"C",IF($O767&lt;Assumptions!$B$20,"D","E"))))</f>
        <v>B</v>
      </c>
      <c r="S767" s="75">
        <f t="shared" si="23"/>
        <v>0</v>
      </c>
    </row>
    <row r="768" spans="1:19" ht="17.399999999999999" x14ac:dyDescent="0.3">
      <c r="A768" s="39" t="s">
        <v>270</v>
      </c>
      <c r="B768" s="39" t="s">
        <v>41</v>
      </c>
      <c r="C768" s="39" t="s">
        <v>135</v>
      </c>
      <c r="D768" s="39" t="s">
        <v>34</v>
      </c>
      <c r="E768" s="70" t="s">
        <v>27</v>
      </c>
      <c r="F768" s="70" t="s">
        <v>28</v>
      </c>
      <c r="G768" s="78">
        <v>44628</v>
      </c>
      <c r="H768" s="78">
        <v>45658</v>
      </c>
      <c r="I768" s="69">
        <v>2338184.4900000002</v>
      </c>
      <c r="J768" s="70">
        <v>0</v>
      </c>
      <c r="K768" s="71">
        <v>1.0940000000000001</v>
      </c>
      <c r="L768" s="70">
        <v>0</v>
      </c>
      <c r="M768" s="71">
        <v>0.876</v>
      </c>
      <c r="N768" s="72"/>
      <c r="O768" s="73">
        <f>MIN(1,MAX(0,(1/(1+EXP(-(Assumptions!$B$5 + Assumptions!$B$6*$N768))))*Assumptions!$B$3))</f>
        <v>3.9165722796764356E-2</v>
      </c>
      <c r="P768" s="73">
        <f>VLOOKUP($F768,Assumptions!$A$23:$B$27,2,FALSE)*Assumptions!$B$4</f>
        <v>0.35</v>
      </c>
      <c r="Q768" s="74">
        <f t="shared" si="22"/>
        <v>32051.839954061845</v>
      </c>
      <c r="R768" s="75" t="str">
        <f>IF($O768&lt;Assumptions!$B$17,"A",IF($O768&lt;Assumptions!$B$18,"B",IF($O768&lt;Assumptions!$B$19,"C",IF($O768&lt;Assumptions!$B$20,"D","E"))))</f>
        <v>B</v>
      </c>
      <c r="S768" s="75">
        <f t="shared" si="23"/>
        <v>0</v>
      </c>
    </row>
    <row r="769" spans="1:19" ht="17.399999999999999" x14ac:dyDescent="0.3">
      <c r="A769" s="39" t="s">
        <v>270</v>
      </c>
      <c r="B769" s="39" t="s">
        <v>41</v>
      </c>
      <c r="C769" s="39" t="s">
        <v>135</v>
      </c>
      <c r="D769" s="39" t="s">
        <v>34</v>
      </c>
      <c r="E769" s="70" t="s">
        <v>27</v>
      </c>
      <c r="F769" s="70" t="s">
        <v>28</v>
      </c>
      <c r="G769" s="78">
        <v>44628</v>
      </c>
      <c r="H769" s="78">
        <v>45689</v>
      </c>
      <c r="I769" s="69">
        <v>2268492.15</v>
      </c>
      <c r="J769" s="70">
        <v>95</v>
      </c>
      <c r="K769" s="71">
        <v>0.191</v>
      </c>
      <c r="L769" s="70">
        <v>0</v>
      </c>
      <c r="M769" s="71">
        <v>0.876</v>
      </c>
      <c r="N769" s="72"/>
      <c r="O769" s="73">
        <f>MIN(1,MAX(0,(1/(1+EXP(-(Assumptions!$B$5 + Assumptions!$B$6*$N769))))*Assumptions!$B$3))</f>
        <v>3.9165722796764356E-2</v>
      </c>
      <c r="P769" s="73">
        <f>VLOOKUP($F769,Assumptions!$A$23:$B$27,2,FALSE)*Assumptions!$B$4</f>
        <v>0.35</v>
      </c>
      <c r="Q769" s="74">
        <f t="shared" ref="Q769:Q832" si="24">$I769*$O769*$P769</f>
        <v>31096.497149737592</v>
      </c>
      <c r="R769" s="75" t="str">
        <f>IF($O769&lt;Assumptions!$B$17,"A",IF($O769&lt;Assumptions!$B$18,"B",IF($O769&lt;Assumptions!$B$19,"C",IF($O769&lt;Assumptions!$B$20,"D","E"))))</f>
        <v>B</v>
      </c>
      <c r="S769" s="75">
        <f t="shared" ref="S769:S832" si="25">--($J769&gt;=180)</f>
        <v>0</v>
      </c>
    </row>
    <row r="770" spans="1:19" ht="17.399999999999999" x14ac:dyDescent="0.3">
      <c r="A770" s="39" t="s">
        <v>270</v>
      </c>
      <c r="B770" s="39" t="s">
        <v>41</v>
      </c>
      <c r="C770" s="39" t="s">
        <v>135</v>
      </c>
      <c r="D770" s="39" t="s">
        <v>34</v>
      </c>
      <c r="E770" s="70" t="s">
        <v>27</v>
      </c>
      <c r="F770" s="70" t="s">
        <v>28</v>
      </c>
      <c r="G770" s="78">
        <v>44628</v>
      </c>
      <c r="H770" s="78">
        <v>45717</v>
      </c>
      <c r="I770" s="69">
        <v>2202015.8199999998</v>
      </c>
      <c r="J770" s="70">
        <v>0</v>
      </c>
      <c r="K770" s="71">
        <v>1.1379999999999999</v>
      </c>
      <c r="L770" s="70">
        <v>0</v>
      </c>
      <c r="M770" s="71">
        <v>0.876</v>
      </c>
      <c r="N770" s="72"/>
      <c r="O770" s="73">
        <f>MIN(1,MAX(0,(1/(1+EXP(-(Assumptions!$B$5 + Assumptions!$B$6*$N770))))*Assumptions!$B$3))</f>
        <v>3.9165722796764356E-2</v>
      </c>
      <c r="P770" s="73">
        <f>VLOOKUP($F770,Assumptions!$A$23:$B$27,2,FALSE)*Assumptions!$B$4</f>
        <v>0.35</v>
      </c>
      <c r="Q770" s="74">
        <f t="shared" si="24"/>
        <v>30185.239420073409</v>
      </c>
      <c r="R770" s="75" t="str">
        <f>IF($O770&lt;Assumptions!$B$17,"A",IF($O770&lt;Assumptions!$B$18,"B",IF($O770&lt;Assumptions!$B$19,"C",IF($O770&lt;Assumptions!$B$20,"D","E"))))</f>
        <v>B</v>
      </c>
      <c r="S770" s="75">
        <f t="shared" si="25"/>
        <v>0</v>
      </c>
    </row>
    <row r="771" spans="1:19" ht="17.399999999999999" x14ac:dyDescent="0.3">
      <c r="A771" s="39" t="s">
        <v>270</v>
      </c>
      <c r="B771" s="39" t="s">
        <v>41</v>
      </c>
      <c r="C771" s="39" t="s">
        <v>135</v>
      </c>
      <c r="D771" s="39" t="s">
        <v>34</v>
      </c>
      <c r="E771" s="70" t="s">
        <v>27</v>
      </c>
      <c r="F771" s="70" t="s">
        <v>28</v>
      </c>
      <c r="G771" s="78">
        <v>44628</v>
      </c>
      <c r="H771" s="78">
        <v>45748</v>
      </c>
      <c r="I771" s="69">
        <v>2130925.5299999998</v>
      </c>
      <c r="J771" s="70">
        <v>0</v>
      </c>
      <c r="K771" s="71">
        <v>0.96599999999999997</v>
      </c>
      <c r="L771" s="70">
        <v>0</v>
      </c>
      <c r="M771" s="71">
        <v>0.876</v>
      </c>
      <c r="N771" s="72"/>
      <c r="O771" s="73">
        <f>MIN(1,MAX(0,(1/(1+EXP(-(Assumptions!$B$5 + Assumptions!$B$6*$N771))))*Assumptions!$B$3))</f>
        <v>3.9165722796764356E-2</v>
      </c>
      <c r="P771" s="73">
        <f>VLOOKUP($F771,Assumptions!$A$23:$B$27,2,FALSE)*Assumptions!$B$4</f>
        <v>0.35</v>
      </c>
      <c r="Q771" s="74">
        <f t="shared" si="24"/>
        <v>29210.733512984854</v>
      </c>
      <c r="R771" s="75" t="str">
        <f>IF($O771&lt;Assumptions!$B$17,"A",IF($O771&lt;Assumptions!$B$18,"B",IF($O771&lt;Assumptions!$B$19,"C",IF($O771&lt;Assumptions!$B$20,"D","E"))))</f>
        <v>B</v>
      </c>
      <c r="S771" s="75">
        <f t="shared" si="25"/>
        <v>0</v>
      </c>
    </row>
    <row r="772" spans="1:19" ht="17.399999999999999" x14ac:dyDescent="0.3">
      <c r="A772" s="39" t="s">
        <v>270</v>
      </c>
      <c r="B772" s="39" t="s">
        <v>41</v>
      </c>
      <c r="C772" s="39" t="s">
        <v>135</v>
      </c>
      <c r="D772" s="39" t="s">
        <v>34</v>
      </c>
      <c r="E772" s="70" t="s">
        <v>27</v>
      </c>
      <c r="F772" s="70" t="s">
        <v>28</v>
      </c>
      <c r="G772" s="78">
        <v>44628</v>
      </c>
      <c r="H772" s="78">
        <v>45778</v>
      </c>
      <c r="I772" s="69">
        <v>2067456.84</v>
      </c>
      <c r="J772" s="70">
        <v>0</v>
      </c>
      <c r="K772" s="71">
        <v>1.036</v>
      </c>
      <c r="L772" s="70">
        <v>0</v>
      </c>
      <c r="M772" s="71">
        <v>0.876</v>
      </c>
      <c r="N772" s="72"/>
      <c r="O772" s="73">
        <f>MIN(1,MAX(0,(1/(1+EXP(-(Assumptions!$B$5 + Assumptions!$B$6*$N772))))*Assumptions!$B$3))</f>
        <v>3.9165722796764356E-2</v>
      </c>
      <c r="P772" s="73">
        <f>VLOOKUP($F772,Assumptions!$A$23:$B$27,2,FALSE)*Assumptions!$B$4</f>
        <v>0.35</v>
      </c>
      <c r="Q772" s="74">
        <f t="shared" si="24"/>
        <v>28340.704521400039</v>
      </c>
      <c r="R772" s="75" t="str">
        <f>IF($O772&lt;Assumptions!$B$17,"A",IF($O772&lt;Assumptions!$B$18,"B",IF($O772&lt;Assumptions!$B$19,"C",IF($O772&lt;Assumptions!$B$20,"D","E"))))</f>
        <v>B</v>
      </c>
      <c r="S772" s="75">
        <f t="shared" si="25"/>
        <v>0</v>
      </c>
    </row>
    <row r="773" spans="1:19" ht="17.399999999999999" x14ac:dyDescent="0.3">
      <c r="A773" s="39" t="s">
        <v>270</v>
      </c>
      <c r="B773" s="39" t="s">
        <v>41</v>
      </c>
      <c r="C773" s="39" t="s">
        <v>135</v>
      </c>
      <c r="D773" s="39" t="s">
        <v>34</v>
      </c>
      <c r="E773" s="70" t="s">
        <v>27</v>
      </c>
      <c r="F773" s="70" t="s">
        <v>28</v>
      </c>
      <c r="G773" s="78">
        <v>44628</v>
      </c>
      <c r="H773" s="78">
        <v>45809</v>
      </c>
      <c r="I773" s="69">
        <v>2008865.87</v>
      </c>
      <c r="J773" s="70">
        <v>15</v>
      </c>
      <c r="K773" s="71">
        <v>1.07</v>
      </c>
      <c r="L773" s="70">
        <v>0</v>
      </c>
      <c r="M773" s="71">
        <v>0.876</v>
      </c>
      <c r="N773" s="72"/>
      <c r="O773" s="73">
        <f>MIN(1,MAX(0,(1/(1+EXP(-(Assumptions!$B$5 + Assumptions!$B$6*$N773))))*Assumptions!$B$3))</f>
        <v>3.9165722796764356E-2</v>
      </c>
      <c r="P773" s="73">
        <f>VLOOKUP($F773,Assumptions!$A$23:$B$27,2,FALSE)*Assumptions!$B$4</f>
        <v>0.35</v>
      </c>
      <c r="Q773" s="74">
        <f t="shared" si="24"/>
        <v>27537.539330105301</v>
      </c>
      <c r="R773" s="75" t="str">
        <f>IF($O773&lt;Assumptions!$B$17,"A",IF($O773&lt;Assumptions!$B$18,"B",IF($O773&lt;Assumptions!$B$19,"C",IF($O773&lt;Assumptions!$B$20,"D","E"))))</f>
        <v>B</v>
      </c>
      <c r="S773" s="75">
        <f t="shared" si="25"/>
        <v>0</v>
      </c>
    </row>
    <row r="774" spans="1:19" ht="17.399999999999999" x14ac:dyDescent="0.3">
      <c r="A774" s="39" t="s">
        <v>270</v>
      </c>
      <c r="B774" s="39" t="s">
        <v>41</v>
      </c>
      <c r="C774" s="39" t="s">
        <v>135</v>
      </c>
      <c r="D774" s="39" t="s">
        <v>34</v>
      </c>
      <c r="E774" s="70" t="s">
        <v>27</v>
      </c>
      <c r="F774" s="70" t="s">
        <v>28</v>
      </c>
      <c r="G774" s="78">
        <v>44628</v>
      </c>
      <c r="H774" s="78">
        <v>45839</v>
      </c>
      <c r="I774" s="69">
        <v>1946461.04</v>
      </c>
      <c r="J774" s="70">
        <v>0</v>
      </c>
      <c r="K774" s="71">
        <v>1.0129999999999999</v>
      </c>
      <c r="L774" s="70">
        <v>0</v>
      </c>
      <c r="M774" s="71">
        <v>0.876</v>
      </c>
      <c r="N774" s="72"/>
      <c r="O774" s="73">
        <f>MIN(1,MAX(0,(1/(1+EXP(-(Assumptions!$B$5 + Assumptions!$B$6*$N774))))*Assumptions!$B$3))</f>
        <v>3.9165722796764356E-2</v>
      </c>
      <c r="P774" s="73">
        <f>VLOOKUP($F774,Assumptions!$A$23:$B$27,2,FALSE)*Assumptions!$B$4</f>
        <v>0.35</v>
      </c>
      <c r="Q774" s="74">
        <f t="shared" si="24"/>
        <v>26682.093734569578</v>
      </c>
      <c r="R774" s="75" t="str">
        <f>IF($O774&lt;Assumptions!$B$17,"A",IF($O774&lt;Assumptions!$B$18,"B",IF($O774&lt;Assumptions!$B$19,"C",IF($O774&lt;Assumptions!$B$20,"D","E"))))</f>
        <v>B</v>
      </c>
      <c r="S774" s="75">
        <f t="shared" si="25"/>
        <v>0</v>
      </c>
    </row>
    <row r="775" spans="1:19" ht="17.399999999999999" x14ac:dyDescent="0.3">
      <c r="A775" s="39" t="s">
        <v>270</v>
      </c>
      <c r="B775" s="39" t="s">
        <v>41</v>
      </c>
      <c r="C775" s="39" t="s">
        <v>135</v>
      </c>
      <c r="D775" s="39" t="s">
        <v>34</v>
      </c>
      <c r="E775" s="70" t="s">
        <v>27</v>
      </c>
      <c r="F775" s="70" t="s">
        <v>28</v>
      </c>
      <c r="G775" s="78">
        <v>44628</v>
      </c>
      <c r="H775" s="78">
        <v>45870</v>
      </c>
      <c r="I775" s="69">
        <v>1946461.04</v>
      </c>
      <c r="J775" s="70">
        <v>220</v>
      </c>
      <c r="K775" s="71">
        <v>0.107</v>
      </c>
      <c r="L775" s="70">
        <v>1</v>
      </c>
      <c r="M775" s="71">
        <v>0.876</v>
      </c>
      <c r="N775" s="72"/>
      <c r="O775" s="73">
        <f>MIN(1,MAX(0,(1/(1+EXP(-(Assumptions!$B$5 + Assumptions!$B$6*$N775))))*Assumptions!$B$3))</f>
        <v>3.9165722796764356E-2</v>
      </c>
      <c r="P775" s="73">
        <f>VLOOKUP($F775,Assumptions!$A$23:$B$27,2,FALSE)*Assumptions!$B$4</f>
        <v>0.35</v>
      </c>
      <c r="Q775" s="74">
        <f t="shared" si="24"/>
        <v>26682.093734569578</v>
      </c>
      <c r="R775" s="75" t="str">
        <f>IF($O775&lt;Assumptions!$B$17,"A",IF($O775&lt;Assumptions!$B$18,"B",IF($O775&lt;Assumptions!$B$19,"C",IF($O775&lt;Assumptions!$B$20,"D","E"))))</f>
        <v>B</v>
      </c>
      <c r="S775" s="75">
        <f t="shared" si="25"/>
        <v>1</v>
      </c>
    </row>
    <row r="776" spans="1:19" ht="17.399999999999999" x14ac:dyDescent="0.3">
      <c r="A776" s="39" t="s">
        <v>270</v>
      </c>
      <c r="B776" s="39" t="s">
        <v>41</v>
      </c>
      <c r="C776" s="39" t="s">
        <v>135</v>
      </c>
      <c r="D776" s="39" t="s">
        <v>34</v>
      </c>
      <c r="E776" s="70" t="s">
        <v>27</v>
      </c>
      <c r="F776" s="70" t="s">
        <v>28</v>
      </c>
      <c r="G776" s="78">
        <v>44628</v>
      </c>
      <c r="H776" s="78">
        <v>45901</v>
      </c>
      <c r="I776" s="69">
        <v>1946461.04</v>
      </c>
      <c r="J776" s="70">
        <v>999</v>
      </c>
      <c r="K776" s="71">
        <v>0.14699999999999999</v>
      </c>
      <c r="L776" s="70">
        <v>1</v>
      </c>
      <c r="M776" s="71">
        <v>0.876</v>
      </c>
      <c r="N776" s="72"/>
      <c r="O776" s="73">
        <f>MIN(1,MAX(0,(1/(1+EXP(-(Assumptions!$B$5 + Assumptions!$B$6*$N776))))*Assumptions!$B$3))</f>
        <v>3.9165722796764356E-2</v>
      </c>
      <c r="P776" s="73">
        <f>VLOOKUP($F776,Assumptions!$A$23:$B$27,2,FALSE)*Assumptions!$B$4</f>
        <v>0.35</v>
      </c>
      <c r="Q776" s="74">
        <f t="shared" si="24"/>
        <v>26682.093734569578</v>
      </c>
      <c r="R776" s="75" t="str">
        <f>IF($O776&lt;Assumptions!$B$17,"A",IF($O776&lt;Assumptions!$B$18,"B",IF($O776&lt;Assumptions!$B$19,"C",IF($O776&lt;Assumptions!$B$20,"D","E"))))</f>
        <v>B</v>
      </c>
      <c r="S776" s="75">
        <f t="shared" si="25"/>
        <v>1</v>
      </c>
    </row>
    <row r="777" spans="1:19" ht="17.399999999999999" x14ac:dyDescent="0.3">
      <c r="A777" s="39" t="s">
        <v>270</v>
      </c>
      <c r="B777" s="39" t="s">
        <v>41</v>
      </c>
      <c r="C777" s="39" t="s">
        <v>135</v>
      </c>
      <c r="D777" s="39" t="s">
        <v>34</v>
      </c>
      <c r="E777" s="70" t="s">
        <v>27</v>
      </c>
      <c r="F777" s="70" t="s">
        <v>28</v>
      </c>
      <c r="G777" s="78">
        <v>44628</v>
      </c>
      <c r="H777" s="78">
        <v>45931</v>
      </c>
      <c r="I777" s="69">
        <v>1946461.04</v>
      </c>
      <c r="J777" s="70">
        <v>999</v>
      </c>
      <c r="K777" s="71">
        <v>3.7999999999999999E-2</v>
      </c>
      <c r="L777" s="70">
        <v>1</v>
      </c>
      <c r="M777" s="71">
        <v>0.876</v>
      </c>
      <c r="N777" s="72"/>
      <c r="O777" s="73">
        <f>MIN(1,MAX(0,(1/(1+EXP(-(Assumptions!$B$5 + Assumptions!$B$6*$N777))))*Assumptions!$B$3))</f>
        <v>3.9165722796764356E-2</v>
      </c>
      <c r="P777" s="73">
        <f>VLOOKUP($F777,Assumptions!$A$23:$B$27,2,FALSE)*Assumptions!$B$4</f>
        <v>0.35</v>
      </c>
      <c r="Q777" s="74">
        <f t="shared" si="24"/>
        <v>26682.093734569578</v>
      </c>
      <c r="R777" s="75" t="str">
        <f>IF($O777&lt;Assumptions!$B$17,"A",IF($O777&lt;Assumptions!$B$18,"B",IF($O777&lt;Assumptions!$B$19,"C",IF($O777&lt;Assumptions!$B$20,"D","E"))))</f>
        <v>B</v>
      </c>
      <c r="S777" s="75">
        <f t="shared" si="25"/>
        <v>1</v>
      </c>
    </row>
    <row r="778" spans="1:19" ht="17.399999999999999" x14ac:dyDescent="0.3">
      <c r="A778" s="39" t="s">
        <v>270</v>
      </c>
      <c r="B778" s="39" t="s">
        <v>41</v>
      </c>
      <c r="C778" s="39" t="s">
        <v>135</v>
      </c>
      <c r="D778" s="39" t="s">
        <v>34</v>
      </c>
      <c r="E778" s="70" t="s">
        <v>27</v>
      </c>
      <c r="F778" s="70" t="s">
        <v>28</v>
      </c>
      <c r="G778" s="78">
        <v>44628</v>
      </c>
      <c r="H778" s="78">
        <v>45962</v>
      </c>
      <c r="I778" s="69">
        <v>1946461.04</v>
      </c>
      <c r="J778" s="70">
        <v>999</v>
      </c>
      <c r="K778" s="71">
        <v>0.13700000000000001</v>
      </c>
      <c r="L778" s="70">
        <v>1</v>
      </c>
      <c r="M778" s="71">
        <v>0.876</v>
      </c>
      <c r="N778" s="72"/>
      <c r="O778" s="73">
        <f>MIN(1,MAX(0,(1/(1+EXP(-(Assumptions!$B$5 + Assumptions!$B$6*$N778))))*Assumptions!$B$3))</f>
        <v>3.9165722796764356E-2</v>
      </c>
      <c r="P778" s="73">
        <f>VLOOKUP($F778,Assumptions!$A$23:$B$27,2,FALSE)*Assumptions!$B$4</f>
        <v>0.35</v>
      </c>
      <c r="Q778" s="74">
        <f t="shared" si="24"/>
        <v>26682.093734569578</v>
      </c>
      <c r="R778" s="75" t="str">
        <f>IF($O778&lt;Assumptions!$B$17,"A",IF($O778&lt;Assumptions!$B$18,"B",IF($O778&lt;Assumptions!$B$19,"C",IF($O778&lt;Assumptions!$B$20,"D","E"))))</f>
        <v>B</v>
      </c>
      <c r="S778" s="75">
        <f t="shared" si="25"/>
        <v>1</v>
      </c>
    </row>
    <row r="779" spans="1:19" ht="17.399999999999999" x14ac:dyDescent="0.3">
      <c r="A779" s="39" t="s">
        <v>270</v>
      </c>
      <c r="B779" s="39" t="s">
        <v>41</v>
      </c>
      <c r="C779" s="39" t="s">
        <v>135</v>
      </c>
      <c r="D779" s="39" t="s">
        <v>34</v>
      </c>
      <c r="E779" s="70" t="s">
        <v>27</v>
      </c>
      <c r="F779" s="70" t="s">
        <v>28</v>
      </c>
      <c r="G779" s="78">
        <v>44628</v>
      </c>
      <c r="H779" s="78">
        <v>45992</v>
      </c>
      <c r="I779" s="69">
        <v>1946461.04</v>
      </c>
      <c r="J779" s="70">
        <v>999</v>
      </c>
      <c r="K779" s="71">
        <v>4.5999999999999999E-2</v>
      </c>
      <c r="L779" s="70">
        <v>1</v>
      </c>
      <c r="M779" s="71">
        <v>0.876</v>
      </c>
      <c r="N779" s="72"/>
      <c r="O779" s="73">
        <f>MIN(1,MAX(0,(1/(1+EXP(-(Assumptions!$B$5 + Assumptions!$B$6*$N779))))*Assumptions!$B$3))</f>
        <v>3.9165722796764356E-2</v>
      </c>
      <c r="P779" s="73">
        <f>VLOOKUP($F779,Assumptions!$A$23:$B$27,2,FALSE)*Assumptions!$B$4</f>
        <v>0.35</v>
      </c>
      <c r="Q779" s="74">
        <f t="shared" si="24"/>
        <v>26682.093734569578</v>
      </c>
      <c r="R779" s="75" t="str">
        <f>IF($O779&lt;Assumptions!$B$17,"A",IF($O779&lt;Assumptions!$B$18,"B",IF($O779&lt;Assumptions!$B$19,"C",IF($O779&lt;Assumptions!$B$20,"D","E"))))</f>
        <v>B</v>
      </c>
      <c r="S779" s="75">
        <f t="shared" si="25"/>
        <v>1</v>
      </c>
    </row>
    <row r="780" spans="1:19" ht="17.399999999999999" x14ac:dyDescent="0.3">
      <c r="A780" s="39" t="s">
        <v>272</v>
      </c>
      <c r="B780" s="39" t="s">
        <v>60</v>
      </c>
      <c r="C780" s="39" t="s">
        <v>135</v>
      </c>
      <c r="D780" s="39" t="s">
        <v>38</v>
      </c>
      <c r="E780" s="70" t="s">
        <v>39</v>
      </c>
      <c r="F780" s="70" t="s">
        <v>32</v>
      </c>
      <c r="G780" s="78">
        <v>44539</v>
      </c>
      <c r="H780" s="78">
        <v>45658</v>
      </c>
      <c r="I780" s="69">
        <v>1349968.58</v>
      </c>
      <c r="J780" s="70">
        <v>0</v>
      </c>
      <c r="K780" s="71">
        <v>1.0469999999999999</v>
      </c>
      <c r="L780" s="70">
        <v>0</v>
      </c>
      <c r="M780" s="71">
        <v>1.1220000000000001</v>
      </c>
      <c r="N780" s="72"/>
      <c r="O780" s="73">
        <f>MIN(1,MAX(0,(1/(1+EXP(-(Assumptions!$B$5 + Assumptions!$B$6*$N780))))*Assumptions!$B$3))</f>
        <v>3.9165722796764356E-2</v>
      </c>
      <c r="P780" s="73">
        <f>VLOOKUP($F780,Assumptions!$A$23:$B$27,2,FALSE)*Assumptions!$B$4</f>
        <v>0.5</v>
      </c>
      <c r="Q780" s="74">
        <f t="shared" si="24"/>
        <v>26436.247594310804</v>
      </c>
      <c r="R780" s="75" t="str">
        <f>IF($O780&lt;Assumptions!$B$17,"A",IF($O780&lt;Assumptions!$B$18,"B",IF($O780&lt;Assumptions!$B$19,"C",IF($O780&lt;Assumptions!$B$20,"D","E"))))</f>
        <v>B</v>
      </c>
      <c r="S780" s="75">
        <f t="shared" si="25"/>
        <v>0</v>
      </c>
    </row>
    <row r="781" spans="1:19" ht="17.399999999999999" x14ac:dyDescent="0.3">
      <c r="A781" s="39" t="s">
        <v>272</v>
      </c>
      <c r="B781" s="39" t="s">
        <v>60</v>
      </c>
      <c r="C781" s="39" t="s">
        <v>135</v>
      </c>
      <c r="D781" s="39" t="s">
        <v>38</v>
      </c>
      <c r="E781" s="70" t="s">
        <v>39</v>
      </c>
      <c r="F781" s="70" t="s">
        <v>32</v>
      </c>
      <c r="G781" s="78">
        <v>44539</v>
      </c>
      <c r="H781" s="78">
        <v>45689</v>
      </c>
      <c r="I781" s="69">
        <v>1308443.6299999999</v>
      </c>
      <c r="J781" s="70">
        <v>15</v>
      </c>
      <c r="K781" s="71">
        <v>0.96199999999999997</v>
      </c>
      <c r="L781" s="70">
        <v>0</v>
      </c>
      <c r="M781" s="71">
        <v>1.1220000000000001</v>
      </c>
      <c r="N781" s="72"/>
      <c r="O781" s="73">
        <f>MIN(1,MAX(0,(1/(1+EXP(-(Assumptions!$B$5 + Assumptions!$B$6*$N781))))*Assumptions!$B$3))</f>
        <v>3.9165722796764356E-2</v>
      </c>
      <c r="P781" s="73">
        <f>VLOOKUP($F781,Assumptions!$A$23:$B$27,2,FALSE)*Assumptions!$B$4</f>
        <v>0.5</v>
      </c>
      <c r="Q781" s="74">
        <f t="shared" si="24"/>
        <v>25623.07025388605</v>
      </c>
      <c r="R781" s="75" t="str">
        <f>IF($O781&lt;Assumptions!$B$17,"A",IF($O781&lt;Assumptions!$B$18,"B",IF($O781&lt;Assumptions!$B$19,"C",IF($O781&lt;Assumptions!$B$20,"D","E"))))</f>
        <v>B</v>
      </c>
      <c r="S781" s="75">
        <f t="shared" si="25"/>
        <v>0</v>
      </c>
    </row>
    <row r="782" spans="1:19" ht="17.399999999999999" x14ac:dyDescent="0.3">
      <c r="A782" s="39" t="s">
        <v>272</v>
      </c>
      <c r="B782" s="39" t="s">
        <v>60</v>
      </c>
      <c r="C782" s="39" t="s">
        <v>135</v>
      </c>
      <c r="D782" s="39" t="s">
        <v>38</v>
      </c>
      <c r="E782" s="70" t="s">
        <v>39</v>
      </c>
      <c r="F782" s="70" t="s">
        <v>32</v>
      </c>
      <c r="G782" s="78">
        <v>44539</v>
      </c>
      <c r="H782" s="78">
        <v>45717</v>
      </c>
      <c r="I782" s="69">
        <v>1268548.46</v>
      </c>
      <c r="J782" s="70">
        <v>15</v>
      </c>
      <c r="K782" s="71">
        <v>1.1220000000000001</v>
      </c>
      <c r="L782" s="70">
        <v>0</v>
      </c>
      <c r="M782" s="71">
        <v>1.1220000000000001</v>
      </c>
      <c r="N782" s="72"/>
      <c r="O782" s="73">
        <f>MIN(1,MAX(0,(1/(1+EXP(-(Assumptions!$B$5 + Assumptions!$B$6*$N782))))*Assumptions!$B$3))</f>
        <v>3.9165722796764356E-2</v>
      </c>
      <c r="P782" s="73">
        <f>VLOOKUP($F782,Assumptions!$A$23:$B$27,2,FALSE)*Assumptions!$B$4</f>
        <v>0.5</v>
      </c>
      <c r="Q782" s="74">
        <f t="shared" si="24"/>
        <v>24841.808669311158</v>
      </c>
      <c r="R782" s="75" t="str">
        <f>IF($O782&lt;Assumptions!$B$17,"A",IF($O782&lt;Assumptions!$B$18,"B",IF($O782&lt;Assumptions!$B$19,"C",IF($O782&lt;Assumptions!$B$20,"D","E"))))</f>
        <v>B</v>
      </c>
      <c r="S782" s="75">
        <f t="shared" si="25"/>
        <v>0</v>
      </c>
    </row>
    <row r="783" spans="1:19" ht="17.399999999999999" x14ac:dyDescent="0.3">
      <c r="A783" s="39" t="s">
        <v>272</v>
      </c>
      <c r="B783" s="39" t="s">
        <v>60</v>
      </c>
      <c r="C783" s="39" t="s">
        <v>135</v>
      </c>
      <c r="D783" s="39" t="s">
        <v>38</v>
      </c>
      <c r="E783" s="70" t="s">
        <v>39</v>
      </c>
      <c r="F783" s="70" t="s">
        <v>32</v>
      </c>
      <c r="G783" s="78">
        <v>44539</v>
      </c>
      <c r="H783" s="78">
        <v>45748</v>
      </c>
      <c r="I783" s="69">
        <v>1230987.52</v>
      </c>
      <c r="J783" s="70">
        <v>0</v>
      </c>
      <c r="K783" s="71">
        <v>1.0469999999999999</v>
      </c>
      <c r="L783" s="70">
        <v>0</v>
      </c>
      <c r="M783" s="71">
        <v>1.1220000000000001</v>
      </c>
      <c r="N783" s="72"/>
      <c r="O783" s="73">
        <f>MIN(1,MAX(0,(1/(1+EXP(-(Assumptions!$B$5 + Assumptions!$B$6*$N783))))*Assumptions!$B$3))</f>
        <v>3.9165722796764356E-2</v>
      </c>
      <c r="P783" s="73">
        <f>VLOOKUP($F783,Assumptions!$A$23:$B$27,2,FALSE)*Assumptions!$B$4</f>
        <v>0.5</v>
      </c>
      <c r="Q783" s="74">
        <f t="shared" si="24"/>
        <v>24106.25798729821</v>
      </c>
      <c r="R783" s="75" t="str">
        <f>IF($O783&lt;Assumptions!$B$17,"A",IF($O783&lt;Assumptions!$B$18,"B",IF($O783&lt;Assumptions!$B$19,"C",IF($O783&lt;Assumptions!$B$20,"D","E"))))</f>
        <v>B</v>
      </c>
      <c r="S783" s="75">
        <f t="shared" si="25"/>
        <v>0</v>
      </c>
    </row>
    <row r="784" spans="1:19" ht="17.399999999999999" x14ac:dyDescent="0.3">
      <c r="A784" s="39" t="s">
        <v>272</v>
      </c>
      <c r="B784" s="39" t="s">
        <v>60</v>
      </c>
      <c r="C784" s="39" t="s">
        <v>135</v>
      </c>
      <c r="D784" s="39" t="s">
        <v>38</v>
      </c>
      <c r="E784" s="70" t="s">
        <v>39</v>
      </c>
      <c r="F784" s="70" t="s">
        <v>32</v>
      </c>
      <c r="G784" s="78">
        <v>44539</v>
      </c>
      <c r="H784" s="78">
        <v>45778</v>
      </c>
      <c r="I784" s="69">
        <v>1196609.51</v>
      </c>
      <c r="J784" s="70">
        <v>0</v>
      </c>
      <c r="K784" s="71">
        <v>0.96599999999999997</v>
      </c>
      <c r="L784" s="70">
        <v>0</v>
      </c>
      <c r="M784" s="71">
        <v>1.1220000000000001</v>
      </c>
      <c r="N784" s="72"/>
      <c r="O784" s="73">
        <f>MIN(1,MAX(0,(1/(1+EXP(-(Assumptions!$B$5 + Assumptions!$B$6*$N784))))*Assumptions!$B$3))</f>
        <v>3.9165722796764356E-2</v>
      </c>
      <c r="P784" s="73">
        <f>VLOOKUP($F784,Assumptions!$A$23:$B$27,2,FALSE)*Assumptions!$B$4</f>
        <v>0.5</v>
      </c>
      <c r="Q784" s="74">
        <f t="shared" si="24"/>
        <v>23433.038182316013</v>
      </c>
      <c r="R784" s="75" t="str">
        <f>IF($O784&lt;Assumptions!$B$17,"A",IF($O784&lt;Assumptions!$B$18,"B",IF($O784&lt;Assumptions!$B$19,"C",IF($O784&lt;Assumptions!$B$20,"D","E"))))</f>
        <v>B</v>
      </c>
      <c r="S784" s="75">
        <f t="shared" si="25"/>
        <v>0</v>
      </c>
    </row>
    <row r="785" spans="1:19" ht="17.399999999999999" x14ac:dyDescent="0.3">
      <c r="A785" s="39" t="s">
        <v>272</v>
      </c>
      <c r="B785" s="39" t="s">
        <v>60</v>
      </c>
      <c r="C785" s="39" t="s">
        <v>135</v>
      </c>
      <c r="D785" s="39" t="s">
        <v>38</v>
      </c>
      <c r="E785" s="70" t="s">
        <v>39</v>
      </c>
      <c r="F785" s="70" t="s">
        <v>32</v>
      </c>
      <c r="G785" s="78">
        <v>44539</v>
      </c>
      <c r="H785" s="78">
        <v>45809</v>
      </c>
      <c r="I785" s="69">
        <v>1162739.25</v>
      </c>
      <c r="J785" s="70">
        <v>0</v>
      </c>
      <c r="K785" s="71">
        <v>1.1339999999999999</v>
      </c>
      <c r="L785" s="70">
        <v>0</v>
      </c>
      <c r="M785" s="71">
        <v>1.1220000000000001</v>
      </c>
      <c r="N785" s="72"/>
      <c r="O785" s="73">
        <f>MIN(1,MAX(0,(1/(1+EXP(-(Assumptions!$B$5 + Assumptions!$B$6*$N785))))*Assumptions!$B$3))</f>
        <v>3.9165722796764356E-2</v>
      </c>
      <c r="P785" s="73">
        <f>VLOOKUP($F785,Assumptions!$A$23:$B$27,2,FALSE)*Assumptions!$B$4</f>
        <v>0.5</v>
      </c>
      <c r="Q785" s="74">
        <f t="shared" si="24"/>
        <v>22769.761575208846</v>
      </c>
      <c r="R785" s="75" t="str">
        <f>IF($O785&lt;Assumptions!$B$17,"A",IF($O785&lt;Assumptions!$B$18,"B",IF($O785&lt;Assumptions!$B$19,"C",IF($O785&lt;Assumptions!$B$20,"D","E"))))</f>
        <v>B</v>
      </c>
      <c r="S785" s="75">
        <f t="shared" si="25"/>
        <v>0</v>
      </c>
    </row>
    <row r="786" spans="1:19" ht="17.399999999999999" x14ac:dyDescent="0.3">
      <c r="A786" s="39" t="s">
        <v>272</v>
      </c>
      <c r="B786" s="39" t="s">
        <v>60</v>
      </c>
      <c r="C786" s="39" t="s">
        <v>135</v>
      </c>
      <c r="D786" s="39" t="s">
        <v>38</v>
      </c>
      <c r="E786" s="70" t="s">
        <v>39</v>
      </c>
      <c r="F786" s="70" t="s">
        <v>32</v>
      </c>
      <c r="G786" s="78">
        <v>44539</v>
      </c>
      <c r="H786" s="78">
        <v>45839</v>
      </c>
      <c r="I786" s="69">
        <v>1131136.68</v>
      </c>
      <c r="J786" s="70">
        <v>0</v>
      </c>
      <c r="K786" s="71">
        <v>0.97399999999999998</v>
      </c>
      <c r="L786" s="70">
        <v>0</v>
      </c>
      <c r="M786" s="71">
        <v>1.1220000000000001</v>
      </c>
      <c r="N786" s="72"/>
      <c r="O786" s="73">
        <f>MIN(1,MAX(0,(1/(1+EXP(-(Assumptions!$B$5 + Assumptions!$B$6*$N786))))*Assumptions!$B$3))</f>
        <v>3.9165722796764356E-2</v>
      </c>
      <c r="P786" s="73">
        <f>VLOOKUP($F786,Assumptions!$A$23:$B$27,2,FALSE)*Assumptions!$B$4</f>
        <v>0.5</v>
      </c>
      <c r="Q786" s="74">
        <f t="shared" si="24"/>
        <v>22150.892827066175</v>
      </c>
      <c r="R786" s="75" t="str">
        <f>IF($O786&lt;Assumptions!$B$17,"A",IF($O786&lt;Assumptions!$B$18,"B",IF($O786&lt;Assumptions!$B$19,"C",IF($O786&lt;Assumptions!$B$20,"D","E"))))</f>
        <v>B</v>
      </c>
      <c r="S786" s="75">
        <f t="shared" si="25"/>
        <v>0</v>
      </c>
    </row>
    <row r="787" spans="1:19" ht="17.399999999999999" x14ac:dyDescent="0.3">
      <c r="A787" s="39" t="s">
        <v>272</v>
      </c>
      <c r="B787" s="39" t="s">
        <v>60</v>
      </c>
      <c r="C787" s="39" t="s">
        <v>135</v>
      </c>
      <c r="D787" s="39" t="s">
        <v>38</v>
      </c>
      <c r="E787" s="70" t="s">
        <v>39</v>
      </c>
      <c r="F787" s="70" t="s">
        <v>32</v>
      </c>
      <c r="G787" s="78">
        <v>44539</v>
      </c>
      <c r="H787" s="78">
        <v>45870</v>
      </c>
      <c r="I787" s="69">
        <v>1095589.3</v>
      </c>
      <c r="J787" s="70">
        <v>0</v>
      </c>
      <c r="K787" s="71">
        <v>1.0900000000000001</v>
      </c>
      <c r="L787" s="70">
        <v>0</v>
      </c>
      <c r="M787" s="71">
        <v>1.1220000000000001</v>
      </c>
      <c r="N787" s="72"/>
      <c r="O787" s="73">
        <f>MIN(1,MAX(0,(1/(1+EXP(-(Assumptions!$B$5 + Assumptions!$B$6*$N787))))*Assumptions!$B$3))</f>
        <v>3.9165722796764356E-2</v>
      </c>
      <c r="P787" s="73">
        <f>VLOOKUP($F787,Assumptions!$A$23:$B$27,2,FALSE)*Assumptions!$B$4</f>
        <v>0.5</v>
      </c>
      <c r="Q787" s="74">
        <f t="shared" si="24"/>
        <v>21454.773411450551</v>
      </c>
      <c r="R787" s="75" t="str">
        <f>IF($O787&lt;Assumptions!$B$17,"A",IF($O787&lt;Assumptions!$B$18,"B",IF($O787&lt;Assumptions!$B$19,"C",IF($O787&lt;Assumptions!$B$20,"D","E"))))</f>
        <v>B</v>
      </c>
      <c r="S787" s="75">
        <f t="shared" si="25"/>
        <v>0</v>
      </c>
    </row>
    <row r="788" spans="1:19" ht="17.399999999999999" x14ac:dyDescent="0.3">
      <c r="A788" s="39" t="s">
        <v>272</v>
      </c>
      <c r="B788" s="39" t="s">
        <v>60</v>
      </c>
      <c r="C788" s="39" t="s">
        <v>135</v>
      </c>
      <c r="D788" s="39" t="s">
        <v>38</v>
      </c>
      <c r="E788" s="70" t="s">
        <v>39</v>
      </c>
      <c r="F788" s="70" t="s">
        <v>32</v>
      </c>
      <c r="G788" s="78">
        <v>44539</v>
      </c>
      <c r="H788" s="78">
        <v>45901</v>
      </c>
      <c r="I788" s="69">
        <v>1062887.04</v>
      </c>
      <c r="J788" s="70">
        <v>0</v>
      </c>
      <c r="K788" s="71">
        <v>1.0029999999999999</v>
      </c>
      <c r="L788" s="70">
        <v>0</v>
      </c>
      <c r="M788" s="71">
        <v>1.1220000000000001</v>
      </c>
      <c r="N788" s="72"/>
      <c r="O788" s="73">
        <f>MIN(1,MAX(0,(1/(1+EXP(-(Assumptions!$B$5 + Assumptions!$B$6*$N788))))*Assumptions!$B$3))</f>
        <v>3.9165722796764356E-2</v>
      </c>
      <c r="P788" s="73">
        <f>VLOOKUP($F788,Assumptions!$A$23:$B$27,2,FALSE)*Assumptions!$B$4</f>
        <v>0.5</v>
      </c>
      <c r="Q788" s="74">
        <f t="shared" si="24"/>
        <v>20814.369586456694</v>
      </c>
      <c r="R788" s="75" t="str">
        <f>IF($O788&lt;Assumptions!$B$17,"A",IF($O788&lt;Assumptions!$B$18,"B",IF($O788&lt;Assumptions!$B$19,"C",IF($O788&lt;Assumptions!$B$20,"D","E"))))</f>
        <v>B</v>
      </c>
      <c r="S788" s="75">
        <f t="shared" si="25"/>
        <v>0</v>
      </c>
    </row>
    <row r="789" spans="1:19" ht="17.399999999999999" x14ac:dyDescent="0.3">
      <c r="A789" s="39" t="s">
        <v>272</v>
      </c>
      <c r="B789" s="39" t="s">
        <v>60</v>
      </c>
      <c r="C789" s="39" t="s">
        <v>135</v>
      </c>
      <c r="D789" s="39" t="s">
        <v>38</v>
      </c>
      <c r="E789" s="70" t="s">
        <v>39</v>
      </c>
      <c r="F789" s="70" t="s">
        <v>32</v>
      </c>
      <c r="G789" s="78">
        <v>44539</v>
      </c>
      <c r="H789" s="78">
        <v>45931</v>
      </c>
      <c r="I789" s="69">
        <v>1030131.09</v>
      </c>
      <c r="J789" s="70">
        <v>0</v>
      </c>
      <c r="K789" s="71">
        <v>1.04</v>
      </c>
      <c r="L789" s="70">
        <v>0</v>
      </c>
      <c r="M789" s="71">
        <v>1.1220000000000001</v>
      </c>
      <c r="N789" s="72"/>
      <c r="O789" s="73">
        <f>MIN(1,MAX(0,(1/(1+EXP(-(Assumptions!$B$5 + Assumptions!$B$6*$N789))))*Assumptions!$B$3))</f>
        <v>3.9165722796764356E-2</v>
      </c>
      <c r="P789" s="73">
        <f>VLOOKUP($F789,Assumptions!$A$23:$B$27,2,FALSE)*Assumptions!$B$4</f>
        <v>0.5</v>
      </c>
      <c r="Q789" s="74">
        <f t="shared" si="24"/>
        <v>20172.914357634356</v>
      </c>
      <c r="R789" s="75" t="str">
        <f>IF($O789&lt;Assumptions!$B$17,"A",IF($O789&lt;Assumptions!$B$18,"B",IF($O789&lt;Assumptions!$B$19,"C",IF($O789&lt;Assumptions!$B$20,"D","E"))))</f>
        <v>B</v>
      </c>
      <c r="S789" s="75">
        <f t="shared" si="25"/>
        <v>0</v>
      </c>
    </row>
    <row r="790" spans="1:19" ht="17.399999999999999" x14ac:dyDescent="0.3">
      <c r="A790" s="39" t="s">
        <v>272</v>
      </c>
      <c r="B790" s="39" t="s">
        <v>60</v>
      </c>
      <c r="C790" s="39" t="s">
        <v>135</v>
      </c>
      <c r="D790" s="39" t="s">
        <v>38</v>
      </c>
      <c r="E790" s="70" t="s">
        <v>39</v>
      </c>
      <c r="F790" s="70" t="s">
        <v>32</v>
      </c>
      <c r="G790" s="78">
        <v>44539</v>
      </c>
      <c r="H790" s="78">
        <v>45962</v>
      </c>
      <c r="I790" s="69">
        <v>996576.38</v>
      </c>
      <c r="J790" s="70">
        <v>0</v>
      </c>
      <c r="K790" s="71">
        <v>0.97799999999999998</v>
      </c>
      <c r="L790" s="70">
        <v>0</v>
      </c>
      <c r="M790" s="71">
        <v>1.1220000000000001</v>
      </c>
      <c r="N790" s="72"/>
      <c r="O790" s="73">
        <f>MIN(1,MAX(0,(1/(1+EXP(-(Assumptions!$B$5 + Assumptions!$B$6*$N790))))*Assumptions!$B$3))</f>
        <v>3.9165722796764356E-2</v>
      </c>
      <c r="P790" s="73">
        <f>VLOOKUP($F790,Assumptions!$A$23:$B$27,2,FALSE)*Assumptions!$B$4</f>
        <v>0.5</v>
      </c>
      <c r="Q790" s="74">
        <f t="shared" si="24"/>
        <v>19515.817122441447</v>
      </c>
      <c r="R790" s="75" t="str">
        <f>IF($O790&lt;Assumptions!$B$17,"A",IF($O790&lt;Assumptions!$B$18,"B",IF($O790&lt;Assumptions!$B$19,"C",IF($O790&lt;Assumptions!$B$20,"D","E"))))</f>
        <v>B</v>
      </c>
      <c r="S790" s="75">
        <f t="shared" si="25"/>
        <v>0</v>
      </c>
    </row>
    <row r="791" spans="1:19" ht="17.399999999999999" x14ac:dyDescent="0.3">
      <c r="A791" s="39" t="s">
        <v>272</v>
      </c>
      <c r="B791" s="39" t="s">
        <v>60</v>
      </c>
      <c r="C791" s="39" t="s">
        <v>135</v>
      </c>
      <c r="D791" s="39" t="s">
        <v>38</v>
      </c>
      <c r="E791" s="70" t="s">
        <v>39</v>
      </c>
      <c r="F791" s="70" t="s">
        <v>32</v>
      </c>
      <c r="G791" s="78">
        <v>44539</v>
      </c>
      <c r="H791" s="78">
        <v>45992</v>
      </c>
      <c r="I791" s="69">
        <v>969289.33</v>
      </c>
      <c r="J791" s="70">
        <v>0</v>
      </c>
      <c r="K791" s="71">
        <v>0.98099999999999998</v>
      </c>
      <c r="L791" s="70">
        <v>0</v>
      </c>
      <c r="M791" s="71">
        <v>1.1220000000000001</v>
      </c>
      <c r="N791" s="72"/>
      <c r="O791" s="73">
        <f>MIN(1,MAX(0,(1/(1+EXP(-(Assumptions!$B$5 + Assumptions!$B$6*$N791))))*Assumptions!$B$3))</f>
        <v>3.9165722796764356E-2</v>
      </c>
      <c r="P791" s="73">
        <f>VLOOKUP($F791,Assumptions!$A$23:$B$27,2,FALSE)*Assumptions!$B$4</f>
        <v>0.5</v>
      </c>
      <c r="Q791" s="74">
        <f t="shared" si="24"/>
        <v>18981.458604320724</v>
      </c>
      <c r="R791" s="75" t="str">
        <f>IF($O791&lt;Assumptions!$B$17,"A",IF($O791&lt;Assumptions!$B$18,"B",IF($O791&lt;Assumptions!$B$19,"C",IF($O791&lt;Assumptions!$B$20,"D","E"))))</f>
        <v>B</v>
      </c>
      <c r="S791" s="75">
        <f t="shared" si="25"/>
        <v>0</v>
      </c>
    </row>
    <row r="792" spans="1:19" ht="17.399999999999999" x14ac:dyDescent="0.3">
      <c r="A792" s="39" t="s">
        <v>274</v>
      </c>
      <c r="B792" s="39" t="s">
        <v>54</v>
      </c>
      <c r="C792" s="39" t="s">
        <v>22</v>
      </c>
      <c r="D792" s="39" t="s">
        <v>42</v>
      </c>
      <c r="E792" s="70" t="s">
        <v>27</v>
      </c>
      <c r="F792" s="70" t="s">
        <v>28</v>
      </c>
      <c r="G792" s="78">
        <v>45177</v>
      </c>
      <c r="H792" s="78">
        <v>45658</v>
      </c>
      <c r="I792" s="69">
        <v>1249904.21</v>
      </c>
      <c r="J792" s="70">
        <v>0</v>
      </c>
      <c r="K792" s="71">
        <v>1.0840000000000001</v>
      </c>
      <c r="L792" s="70">
        <v>0</v>
      </c>
      <c r="M792" s="71">
        <v>0.87</v>
      </c>
      <c r="N792" s="72"/>
      <c r="O792" s="73">
        <f>MIN(1,MAX(0,(1/(1+EXP(-(Assumptions!$B$5 + Assumptions!$B$6*$N792))))*Assumptions!$B$3))</f>
        <v>3.9165722796764356E-2</v>
      </c>
      <c r="P792" s="73">
        <f>VLOOKUP($F792,Assumptions!$A$23:$B$27,2,FALSE)*Assumptions!$B$4</f>
        <v>0.35</v>
      </c>
      <c r="Q792" s="74">
        <f t="shared" si="24"/>
        <v>17133.690633979058</v>
      </c>
      <c r="R792" s="75" t="str">
        <f>IF($O792&lt;Assumptions!$B$17,"A",IF($O792&lt;Assumptions!$B$18,"B",IF($O792&lt;Assumptions!$B$19,"C",IF($O792&lt;Assumptions!$B$20,"D","E"))))</f>
        <v>B</v>
      </c>
      <c r="S792" s="75">
        <f t="shared" si="25"/>
        <v>0</v>
      </c>
    </row>
    <row r="793" spans="1:19" ht="17.399999999999999" x14ac:dyDescent="0.3">
      <c r="A793" s="39" t="s">
        <v>274</v>
      </c>
      <c r="B793" s="39" t="s">
        <v>54</v>
      </c>
      <c r="C793" s="39" t="s">
        <v>22</v>
      </c>
      <c r="D793" s="39" t="s">
        <v>42</v>
      </c>
      <c r="E793" s="70" t="s">
        <v>27</v>
      </c>
      <c r="F793" s="70" t="s">
        <v>28</v>
      </c>
      <c r="G793" s="78">
        <v>45177</v>
      </c>
      <c r="H793" s="78">
        <v>45689</v>
      </c>
      <c r="I793" s="69">
        <v>1224267.74</v>
      </c>
      <c r="J793" s="70">
        <v>0</v>
      </c>
      <c r="K793" s="71">
        <v>1.083</v>
      </c>
      <c r="L793" s="70">
        <v>0</v>
      </c>
      <c r="M793" s="71">
        <v>0.87</v>
      </c>
      <c r="N793" s="72"/>
      <c r="O793" s="73">
        <f>MIN(1,MAX(0,(1/(1+EXP(-(Assumptions!$B$5 + Assumptions!$B$6*$N793))))*Assumptions!$B$3))</f>
        <v>3.9165722796764356E-2</v>
      </c>
      <c r="P793" s="73">
        <f>VLOOKUP($F793,Assumptions!$A$23:$B$27,2,FALSE)*Assumptions!$B$4</f>
        <v>0.35</v>
      </c>
      <c r="Q793" s="74">
        <f t="shared" si="24"/>
        <v>16782.265826851413</v>
      </c>
      <c r="R793" s="75" t="str">
        <f>IF($O793&lt;Assumptions!$B$17,"A",IF($O793&lt;Assumptions!$B$18,"B",IF($O793&lt;Assumptions!$B$19,"C",IF($O793&lt;Assumptions!$B$20,"D","E"))))</f>
        <v>B</v>
      </c>
      <c r="S793" s="75">
        <f t="shared" si="25"/>
        <v>0</v>
      </c>
    </row>
    <row r="794" spans="1:19" ht="17.399999999999999" x14ac:dyDescent="0.3">
      <c r="A794" s="39" t="s">
        <v>274</v>
      </c>
      <c r="B794" s="39" t="s">
        <v>54</v>
      </c>
      <c r="C794" s="39" t="s">
        <v>22</v>
      </c>
      <c r="D794" s="39" t="s">
        <v>42</v>
      </c>
      <c r="E794" s="70" t="s">
        <v>27</v>
      </c>
      <c r="F794" s="70" t="s">
        <v>28</v>
      </c>
      <c r="G794" s="78">
        <v>45177</v>
      </c>
      <c r="H794" s="78">
        <v>45717</v>
      </c>
      <c r="I794" s="69">
        <v>1201503.6399999999</v>
      </c>
      <c r="J794" s="70">
        <v>0</v>
      </c>
      <c r="K794" s="71">
        <v>1.034</v>
      </c>
      <c r="L794" s="70">
        <v>0</v>
      </c>
      <c r="M794" s="71">
        <v>0.87</v>
      </c>
      <c r="N794" s="72"/>
      <c r="O794" s="73">
        <f>MIN(1,MAX(0,(1/(1+EXP(-(Assumptions!$B$5 + Assumptions!$B$6*$N794))))*Assumptions!$B$3))</f>
        <v>3.9165722796764356E-2</v>
      </c>
      <c r="P794" s="73">
        <f>VLOOKUP($F794,Assumptions!$A$23:$B$27,2,FALSE)*Assumptions!$B$4</f>
        <v>0.35</v>
      </c>
      <c r="Q794" s="74">
        <f t="shared" si="24"/>
        <v>16470.215476240173</v>
      </c>
      <c r="R794" s="75" t="str">
        <f>IF($O794&lt;Assumptions!$B$17,"A",IF($O794&lt;Assumptions!$B$18,"B",IF($O794&lt;Assumptions!$B$19,"C",IF($O794&lt;Assumptions!$B$20,"D","E"))))</f>
        <v>B</v>
      </c>
      <c r="S794" s="75">
        <f t="shared" si="25"/>
        <v>0</v>
      </c>
    </row>
    <row r="795" spans="1:19" ht="17.399999999999999" x14ac:dyDescent="0.3">
      <c r="A795" s="39" t="s">
        <v>274</v>
      </c>
      <c r="B795" s="39" t="s">
        <v>54</v>
      </c>
      <c r="C795" s="39" t="s">
        <v>22</v>
      </c>
      <c r="D795" s="39" t="s">
        <v>42</v>
      </c>
      <c r="E795" s="70" t="s">
        <v>27</v>
      </c>
      <c r="F795" s="70" t="s">
        <v>28</v>
      </c>
      <c r="G795" s="78">
        <v>45177</v>
      </c>
      <c r="H795" s="78">
        <v>45748</v>
      </c>
      <c r="I795" s="69">
        <v>1177783.6399999999</v>
      </c>
      <c r="J795" s="70">
        <v>0</v>
      </c>
      <c r="K795" s="71">
        <v>1.137</v>
      </c>
      <c r="L795" s="70">
        <v>0</v>
      </c>
      <c r="M795" s="71">
        <v>0.87</v>
      </c>
      <c r="N795" s="72"/>
      <c r="O795" s="73">
        <f>MIN(1,MAX(0,(1/(1+EXP(-(Assumptions!$B$5 + Assumptions!$B$6*$N795))))*Assumptions!$B$3))</f>
        <v>3.9165722796764356E-2</v>
      </c>
      <c r="P795" s="73">
        <f>VLOOKUP($F795,Assumptions!$A$23:$B$27,2,FALSE)*Assumptions!$B$4</f>
        <v>0.35</v>
      </c>
      <c r="Q795" s="74">
        <f t="shared" si="24"/>
        <v>16145.061645581432</v>
      </c>
      <c r="R795" s="75" t="str">
        <f>IF($O795&lt;Assumptions!$B$17,"A",IF($O795&lt;Assumptions!$B$18,"B",IF($O795&lt;Assumptions!$B$19,"C",IF($O795&lt;Assumptions!$B$20,"D","E"))))</f>
        <v>B</v>
      </c>
      <c r="S795" s="75">
        <f t="shared" si="25"/>
        <v>0</v>
      </c>
    </row>
    <row r="796" spans="1:19" ht="17.399999999999999" x14ac:dyDescent="0.3">
      <c r="A796" s="39" t="s">
        <v>274</v>
      </c>
      <c r="B796" s="39" t="s">
        <v>54</v>
      </c>
      <c r="C796" s="39" t="s">
        <v>22</v>
      </c>
      <c r="D796" s="39" t="s">
        <v>42</v>
      </c>
      <c r="E796" s="70" t="s">
        <v>27</v>
      </c>
      <c r="F796" s="70" t="s">
        <v>28</v>
      </c>
      <c r="G796" s="78">
        <v>45177</v>
      </c>
      <c r="H796" s="78">
        <v>45778</v>
      </c>
      <c r="I796" s="69">
        <v>1154336.71</v>
      </c>
      <c r="J796" s="70">
        <v>35</v>
      </c>
      <c r="K796" s="71">
        <v>0.68899999999999995</v>
      </c>
      <c r="L796" s="70">
        <v>0</v>
      </c>
      <c r="M796" s="71">
        <v>0.87</v>
      </c>
      <c r="N796" s="72"/>
      <c r="O796" s="73">
        <f>MIN(1,MAX(0,(1/(1+EXP(-(Assumptions!$B$5 + Assumptions!$B$6*$N796))))*Assumptions!$B$3))</f>
        <v>3.9165722796764356E-2</v>
      </c>
      <c r="P796" s="73">
        <f>VLOOKUP($F796,Assumptions!$A$23:$B$27,2,FALSE)*Assumptions!$B$4</f>
        <v>0.35</v>
      </c>
      <c r="Q796" s="74">
        <f t="shared" si="24"/>
        <v>15823.651059296137</v>
      </c>
      <c r="R796" s="75" t="str">
        <f>IF($O796&lt;Assumptions!$B$17,"A",IF($O796&lt;Assumptions!$B$18,"B",IF($O796&lt;Assumptions!$B$19,"C",IF($O796&lt;Assumptions!$B$20,"D","E"))))</f>
        <v>B</v>
      </c>
      <c r="S796" s="75">
        <f t="shared" si="25"/>
        <v>0</v>
      </c>
    </row>
    <row r="797" spans="1:19" ht="17.399999999999999" x14ac:dyDescent="0.3">
      <c r="A797" s="39" t="s">
        <v>274</v>
      </c>
      <c r="B797" s="39" t="s">
        <v>54</v>
      </c>
      <c r="C797" s="39" t="s">
        <v>22</v>
      </c>
      <c r="D797" s="39" t="s">
        <v>42</v>
      </c>
      <c r="E797" s="70" t="s">
        <v>27</v>
      </c>
      <c r="F797" s="70" t="s">
        <v>28</v>
      </c>
      <c r="G797" s="78">
        <v>45177</v>
      </c>
      <c r="H797" s="78">
        <v>45809</v>
      </c>
      <c r="I797" s="69">
        <v>1137444.72</v>
      </c>
      <c r="J797" s="70">
        <v>0</v>
      </c>
      <c r="K797" s="71">
        <v>1.0029999999999999</v>
      </c>
      <c r="L797" s="70">
        <v>0</v>
      </c>
      <c r="M797" s="71">
        <v>0.87</v>
      </c>
      <c r="N797" s="72"/>
      <c r="O797" s="73">
        <f>MIN(1,MAX(0,(1/(1+EXP(-(Assumptions!$B$5 + Assumptions!$B$6*$N797))))*Assumptions!$B$3))</f>
        <v>3.9165722796764356E-2</v>
      </c>
      <c r="P797" s="73">
        <f>VLOOKUP($F797,Assumptions!$A$23:$B$27,2,FALSE)*Assumptions!$B$4</f>
        <v>0.35</v>
      </c>
      <c r="Q797" s="74">
        <f t="shared" si="24"/>
        <v>15592.095610057135</v>
      </c>
      <c r="R797" s="75" t="str">
        <f>IF($O797&lt;Assumptions!$B$17,"A",IF($O797&lt;Assumptions!$B$18,"B",IF($O797&lt;Assumptions!$B$19,"C",IF($O797&lt;Assumptions!$B$20,"D","E"))))</f>
        <v>B</v>
      </c>
      <c r="S797" s="75">
        <f t="shared" si="25"/>
        <v>0</v>
      </c>
    </row>
    <row r="798" spans="1:19" ht="17.399999999999999" x14ac:dyDescent="0.3">
      <c r="A798" s="39" t="s">
        <v>274</v>
      </c>
      <c r="B798" s="39" t="s">
        <v>54</v>
      </c>
      <c r="C798" s="39" t="s">
        <v>22</v>
      </c>
      <c r="D798" s="39" t="s">
        <v>42</v>
      </c>
      <c r="E798" s="70" t="s">
        <v>27</v>
      </c>
      <c r="F798" s="70" t="s">
        <v>28</v>
      </c>
      <c r="G798" s="78">
        <v>45177</v>
      </c>
      <c r="H798" s="78">
        <v>45839</v>
      </c>
      <c r="I798" s="69">
        <v>1121254.18</v>
      </c>
      <c r="J798" s="70">
        <v>65</v>
      </c>
      <c r="K798" s="71">
        <v>0.85699999999999998</v>
      </c>
      <c r="L798" s="70">
        <v>0</v>
      </c>
      <c r="M798" s="71">
        <v>0.87</v>
      </c>
      <c r="N798" s="72"/>
      <c r="O798" s="73">
        <f>MIN(1,MAX(0,(1/(1+EXP(-(Assumptions!$B$5 + Assumptions!$B$6*$N798))))*Assumptions!$B$3))</f>
        <v>3.9165722796764356E-2</v>
      </c>
      <c r="P798" s="73">
        <f>VLOOKUP($F798,Assumptions!$A$23:$B$27,2,FALSE)*Assumptions!$B$4</f>
        <v>0.35</v>
      </c>
      <c r="Q798" s="74">
        <f t="shared" si="24"/>
        <v>15370.155639507662</v>
      </c>
      <c r="R798" s="75" t="str">
        <f>IF($O798&lt;Assumptions!$B$17,"A",IF($O798&lt;Assumptions!$B$18,"B",IF($O798&lt;Assumptions!$B$19,"C",IF($O798&lt;Assumptions!$B$20,"D","E"))))</f>
        <v>B</v>
      </c>
      <c r="S798" s="75">
        <f t="shared" si="25"/>
        <v>0</v>
      </c>
    </row>
    <row r="799" spans="1:19" ht="17.399999999999999" x14ac:dyDescent="0.3">
      <c r="A799" s="39" t="s">
        <v>274</v>
      </c>
      <c r="B799" s="39" t="s">
        <v>54</v>
      </c>
      <c r="C799" s="39" t="s">
        <v>22</v>
      </c>
      <c r="D799" s="39" t="s">
        <v>42</v>
      </c>
      <c r="E799" s="70" t="s">
        <v>27</v>
      </c>
      <c r="F799" s="70" t="s">
        <v>28</v>
      </c>
      <c r="G799" s="78">
        <v>45177</v>
      </c>
      <c r="H799" s="78">
        <v>45870</v>
      </c>
      <c r="I799" s="69">
        <v>1103916.1599999999</v>
      </c>
      <c r="J799" s="70">
        <v>0</v>
      </c>
      <c r="K799" s="71">
        <v>1.089</v>
      </c>
      <c r="L799" s="70">
        <v>0</v>
      </c>
      <c r="M799" s="71">
        <v>0.87</v>
      </c>
      <c r="N799" s="72"/>
      <c r="O799" s="73">
        <f>MIN(1,MAX(0,(1/(1+EXP(-(Assumptions!$B$5 + Assumptions!$B$6*$N799))))*Assumptions!$B$3))</f>
        <v>3.9165722796764356E-2</v>
      </c>
      <c r="P799" s="73">
        <f>VLOOKUP($F799,Assumptions!$A$23:$B$27,2,FALSE)*Assumptions!$B$4</f>
        <v>0.35</v>
      </c>
      <c r="Q799" s="74">
        <f t="shared" si="24"/>
        <v>15132.486009699996</v>
      </c>
      <c r="R799" s="75" t="str">
        <f>IF($O799&lt;Assumptions!$B$17,"A",IF($O799&lt;Assumptions!$B$18,"B",IF($O799&lt;Assumptions!$B$19,"C",IF($O799&lt;Assumptions!$B$20,"D","E"))))</f>
        <v>B</v>
      </c>
      <c r="S799" s="75">
        <f t="shared" si="25"/>
        <v>0</v>
      </c>
    </row>
    <row r="800" spans="1:19" ht="17.399999999999999" x14ac:dyDescent="0.3">
      <c r="A800" s="39" t="s">
        <v>274</v>
      </c>
      <c r="B800" s="39" t="s">
        <v>54</v>
      </c>
      <c r="C800" s="39" t="s">
        <v>22</v>
      </c>
      <c r="D800" s="39" t="s">
        <v>42</v>
      </c>
      <c r="E800" s="70" t="s">
        <v>27</v>
      </c>
      <c r="F800" s="70" t="s">
        <v>28</v>
      </c>
      <c r="G800" s="78">
        <v>45177</v>
      </c>
      <c r="H800" s="78">
        <v>45901</v>
      </c>
      <c r="I800" s="69">
        <v>1084127.9099999999</v>
      </c>
      <c r="J800" s="70">
        <v>95</v>
      </c>
      <c r="K800" s="71">
        <v>0.55900000000000005</v>
      </c>
      <c r="L800" s="70">
        <v>0</v>
      </c>
      <c r="M800" s="71">
        <v>0.87</v>
      </c>
      <c r="N800" s="72"/>
      <c r="O800" s="73">
        <f>MIN(1,MAX(0,(1/(1+EXP(-(Assumptions!$B$5 + Assumptions!$B$6*$N800))))*Assumptions!$B$3))</f>
        <v>3.9165722796764356E-2</v>
      </c>
      <c r="P800" s="73">
        <f>VLOOKUP($F800,Assumptions!$A$23:$B$27,2,FALSE)*Assumptions!$B$4</f>
        <v>0.35</v>
      </c>
      <c r="Q800" s="74">
        <f t="shared" si="24"/>
        <v>14861.228619753421</v>
      </c>
      <c r="R800" s="75" t="str">
        <f>IF($O800&lt;Assumptions!$B$17,"A",IF($O800&lt;Assumptions!$B$18,"B",IF($O800&lt;Assumptions!$B$19,"C",IF($O800&lt;Assumptions!$B$20,"D","E"))))</f>
        <v>B</v>
      </c>
      <c r="S800" s="75">
        <f t="shared" si="25"/>
        <v>0</v>
      </c>
    </row>
    <row r="801" spans="1:19" ht="17.399999999999999" x14ac:dyDescent="0.3">
      <c r="A801" s="39" t="s">
        <v>274</v>
      </c>
      <c r="B801" s="39" t="s">
        <v>54</v>
      </c>
      <c r="C801" s="39" t="s">
        <v>22</v>
      </c>
      <c r="D801" s="39" t="s">
        <v>42</v>
      </c>
      <c r="E801" s="70" t="s">
        <v>27</v>
      </c>
      <c r="F801" s="70" t="s">
        <v>28</v>
      </c>
      <c r="G801" s="78">
        <v>45177</v>
      </c>
      <c r="H801" s="78">
        <v>45931</v>
      </c>
      <c r="I801" s="69">
        <v>1068568.48</v>
      </c>
      <c r="J801" s="70">
        <v>0</v>
      </c>
      <c r="K801" s="71">
        <v>1.0760000000000001</v>
      </c>
      <c r="L801" s="70">
        <v>0</v>
      </c>
      <c r="M801" s="71">
        <v>0.87</v>
      </c>
      <c r="N801" s="72"/>
      <c r="O801" s="73">
        <f>MIN(1,MAX(0,(1/(1+EXP(-(Assumptions!$B$5 + Assumptions!$B$6*$N801))))*Assumptions!$B$3))</f>
        <v>3.9165722796764356E-2</v>
      </c>
      <c r="P801" s="73">
        <f>VLOOKUP($F801,Assumptions!$A$23:$B$27,2,FALSE)*Assumptions!$B$4</f>
        <v>0.35</v>
      </c>
      <c r="Q801" s="74">
        <f t="shared" si="24"/>
        <v>14647.939906963942</v>
      </c>
      <c r="R801" s="75" t="str">
        <f>IF($O801&lt;Assumptions!$B$17,"A",IF($O801&lt;Assumptions!$B$18,"B",IF($O801&lt;Assumptions!$B$19,"C",IF($O801&lt;Assumptions!$B$20,"D","E"))))</f>
        <v>B</v>
      </c>
      <c r="S801" s="75">
        <f t="shared" si="25"/>
        <v>0</v>
      </c>
    </row>
    <row r="802" spans="1:19" ht="17.399999999999999" x14ac:dyDescent="0.3">
      <c r="A802" s="39" t="s">
        <v>274</v>
      </c>
      <c r="B802" s="39" t="s">
        <v>54</v>
      </c>
      <c r="C802" s="39" t="s">
        <v>22</v>
      </c>
      <c r="D802" s="39" t="s">
        <v>42</v>
      </c>
      <c r="E802" s="70" t="s">
        <v>27</v>
      </c>
      <c r="F802" s="70" t="s">
        <v>28</v>
      </c>
      <c r="G802" s="78">
        <v>45177</v>
      </c>
      <c r="H802" s="78">
        <v>45962</v>
      </c>
      <c r="I802" s="69">
        <v>1050580.98</v>
      </c>
      <c r="J802" s="70">
        <v>15</v>
      </c>
      <c r="K802" s="71">
        <v>1.1200000000000001</v>
      </c>
      <c r="L802" s="70">
        <v>0</v>
      </c>
      <c r="M802" s="71">
        <v>0.87</v>
      </c>
      <c r="N802" s="72"/>
      <c r="O802" s="73">
        <f>MIN(1,MAX(0,(1/(1+EXP(-(Assumptions!$B$5 + Assumptions!$B$6*$N802))))*Assumptions!$B$3))</f>
        <v>3.9165722796764356E-2</v>
      </c>
      <c r="P802" s="73">
        <f>VLOOKUP($F802,Assumptions!$A$23:$B$27,2,FALSE)*Assumptions!$B$4</f>
        <v>0.35</v>
      </c>
      <c r="Q802" s="74">
        <f t="shared" si="24"/>
        <v>14401.367203381562</v>
      </c>
      <c r="R802" s="75" t="str">
        <f>IF($O802&lt;Assumptions!$B$17,"A",IF($O802&lt;Assumptions!$B$18,"B",IF($O802&lt;Assumptions!$B$19,"C",IF($O802&lt;Assumptions!$B$20,"D","E"))))</f>
        <v>B</v>
      </c>
      <c r="S802" s="75">
        <f t="shared" si="25"/>
        <v>0</v>
      </c>
    </row>
    <row r="803" spans="1:19" ht="17.399999999999999" x14ac:dyDescent="0.3">
      <c r="A803" s="39" t="s">
        <v>274</v>
      </c>
      <c r="B803" s="39" t="s">
        <v>54</v>
      </c>
      <c r="C803" s="39" t="s">
        <v>22</v>
      </c>
      <c r="D803" s="39" t="s">
        <v>42</v>
      </c>
      <c r="E803" s="70" t="s">
        <v>27</v>
      </c>
      <c r="F803" s="70" t="s">
        <v>28</v>
      </c>
      <c r="G803" s="78">
        <v>45177</v>
      </c>
      <c r="H803" s="78">
        <v>45992</v>
      </c>
      <c r="I803" s="69">
        <v>1031445.13</v>
      </c>
      <c r="J803" s="70">
        <v>95</v>
      </c>
      <c r="K803" s="71">
        <v>0.15</v>
      </c>
      <c r="L803" s="70">
        <v>0</v>
      </c>
      <c r="M803" s="71">
        <v>0.87</v>
      </c>
      <c r="N803" s="72"/>
      <c r="O803" s="73">
        <f>MIN(1,MAX(0,(1/(1+EXP(-(Assumptions!$B$5 + Assumptions!$B$6*$N803))))*Assumptions!$B$3))</f>
        <v>3.9165722796764356E-2</v>
      </c>
      <c r="P803" s="73">
        <f>VLOOKUP($F803,Assumptions!$A$23:$B$27,2,FALSE)*Assumptions!$B$4</f>
        <v>0.35</v>
      </c>
      <c r="Q803" s="74">
        <f t="shared" si="24"/>
        <v>14139.0529145784</v>
      </c>
      <c r="R803" s="75" t="str">
        <f>IF($O803&lt;Assumptions!$B$17,"A",IF($O803&lt;Assumptions!$B$18,"B",IF($O803&lt;Assumptions!$B$19,"C",IF($O803&lt;Assumptions!$B$20,"D","E"))))</f>
        <v>B</v>
      </c>
      <c r="S803" s="75">
        <f t="shared" si="25"/>
        <v>0</v>
      </c>
    </row>
    <row r="804" spans="1:19" ht="17.399999999999999" x14ac:dyDescent="0.3">
      <c r="A804" s="39" t="s">
        <v>276</v>
      </c>
      <c r="B804" s="39" t="s">
        <v>65</v>
      </c>
      <c r="C804" s="39" t="s">
        <v>190</v>
      </c>
      <c r="D804" s="39" t="s">
        <v>22</v>
      </c>
      <c r="E804" s="70" t="s">
        <v>39</v>
      </c>
      <c r="F804" s="70" t="s">
        <v>28</v>
      </c>
      <c r="G804" s="78">
        <v>44131</v>
      </c>
      <c r="H804" s="78">
        <v>45658</v>
      </c>
      <c r="I804" s="69">
        <v>110413518.7</v>
      </c>
      <c r="J804" s="70">
        <v>0</v>
      </c>
      <c r="K804" s="71">
        <v>1.069</v>
      </c>
      <c r="L804" s="70">
        <v>0</v>
      </c>
      <c r="M804" s="71">
        <v>0.85499999999999998</v>
      </c>
      <c r="N804" s="72"/>
      <c r="O804" s="73">
        <f>MIN(1,MAX(0,(1/(1+EXP(-(Assumptions!$B$5 + Assumptions!$B$6*$N804))))*Assumptions!$B$3))</f>
        <v>3.9165722796764356E-2</v>
      </c>
      <c r="P804" s="73">
        <f>VLOOKUP($F804,Assumptions!$A$23:$B$27,2,FALSE)*Assumptions!$B$4</f>
        <v>0.35</v>
      </c>
      <c r="Q804" s="74">
        <f t="shared" si="24"/>
        <v>1513548.8432468451</v>
      </c>
      <c r="R804" s="75" t="str">
        <f>IF($O804&lt;Assumptions!$B$17,"A",IF($O804&lt;Assumptions!$B$18,"B",IF($O804&lt;Assumptions!$B$19,"C",IF($O804&lt;Assumptions!$B$20,"D","E"))))</f>
        <v>B</v>
      </c>
      <c r="S804" s="75">
        <f t="shared" si="25"/>
        <v>0</v>
      </c>
    </row>
    <row r="805" spans="1:19" ht="17.399999999999999" x14ac:dyDescent="0.3">
      <c r="A805" s="39" t="s">
        <v>276</v>
      </c>
      <c r="B805" s="39" t="s">
        <v>65</v>
      </c>
      <c r="C805" s="39" t="s">
        <v>190</v>
      </c>
      <c r="D805" s="39" t="s">
        <v>22</v>
      </c>
      <c r="E805" s="70" t="s">
        <v>39</v>
      </c>
      <c r="F805" s="70" t="s">
        <v>28</v>
      </c>
      <c r="G805" s="78">
        <v>44131</v>
      </c>
      <c r="H805" s="78">
        <v>45689</v>
      </c>
      <c r="I805" s="69">
        <v>108371114.48</v>
      </c>
      <c r="J805" s="70">
        <v>0</v>
      </c>
      <c r="K805" s="71">
        <v>1.1499999999999999</v>
      </c>
      <c r="L805" s="70">
        <v>0</v>
      </c>
      <c r="M805" s="71">
        <v>0.85499999999999998</v>
      </c>
      <c r="N805" s="72"/>
      <c r="O805" s="73">
        <f>MIN(1,MAX(0,(1/(1+EXP(-(Assumptions!$B$5 + Assumptions!$B$6*$N805))))*Assumptions!$B$3))</f>
        <v>3.9165722796764356E-2</v>
      </c>
      <c r="P805" s="73">
        <f>VLOOKUP($F805,Assumptions!$A$23:$B$27,2,FALSE)*Assumptions!$B$4</f>
        <v>0.35</v>
      </c>
      <c r="Q805" s="74">
        <f t="shared" si="24"/>
        <v>1485551.5601150335</v>
      </c>
      <c r="R805" s="75" t="str">
        <f>IF($O805&lt;Assumptions!$B$17,"A",IF($O805&lt;Assumptions!$B$18,"B",IF($O805&lt;Assumptions!$B$19,"C",IF($O805&lt;Assumptions!$B$20,"D","E"))))</f>
        <v>B</v>
      </c>
      <c r="S805" s="75">
        <f t="shared" si="25"/>
        <v>0</v>
      </c>
    </row>
    <row r="806" spans="1:19" ht="17.399999999999999" x14ac:dyDescent="0.3">
      <c r="A806" s="39" t="s">
        <v>276</v>
      </c>
      <c r="B806" s="39" t="s">
        <v>65</v>
      </c>
      <c r="C806" s="39" t="s">
        <v>190</v>
      </c>
      <c r="D806" s="39" t="s">
        <v>22</v>
      </c>
      <c r="E806" s="70" t="s">
        <v>39</v>
      </c>
      <c r="F806" s="70" t="s">
        <v>28</v>
      </c>
      <c r="G806" s="78">
        <v>44131</v>
      </c>
      <c r="H806" s="78">
        <v>45717</v>
      </c>
      <c r="I806" s="69">
        <v>106115984.22</v>
      </c>
      <c r="J806" s="70">
        <v>0</v>
      </c>
      <c r="K806" s="71">
        <v>0.97899999999999998</v>
      </c>
      <c r="L806" s="70">
        <v>0</v>
      </c>
      <c r="M806" s="71">
        <v>0.85499999999999998</v>
      </c>
      <c r="N806" s="72"/>
      <c r="O806" s="73">
        <f>MIN(1,MAX(0,(1/(1+EXP(-(Assumptions!$B$5 + Assumptions!$B$6*$N806))))*Assumptions!$B$3))</f>
        <v>3.9165722796764356E-2</v>
      </c>
      <c r="P806" s="73">
        <f>VLOOKUP($F806,Assumptions!$A$23:$B$27,2,FALSE)*Assumptions!$B$4</f>
        <v>0.35</v>
      </c>
      <c r="Q806" s="74">
        <f t="shared" si="24"/>
        <v>1454638.227793219</v>
      </c>
      <c r="R806" s="75" t="str">
        <f>IF($O806&lt;Assumptions!$B$17,"A",IF($O806&lt;Assumptions!$B$18,"B",IF($O806&lt;Assumptions!$B$19,"C",IF($O806&lt;Assumptions!$B$20,"D","E"))))</f>
        <v>B</v>
      </c>
      <c r="S806" s="75">
        <f t="shared" si="25"/>
        <v>0</v>
      </c>
    </row>
    <row r="807" spans="1:19" ht="17.399999999999999" x14ac:dyDescent="0.3">
      <c r="A807" s="39" t="s">
        <v>276</v>
      </c>
      <c r="B807" s="39" t="s">
        <v>65</v>
      </c>
      <c r="C807" s="39" t="s">
        <v>190</v>
      </c>
      <c r="D807" s="39" t="s">
        <v>22</v>
      </c>
      <c r="E807" s="70" t="s">
        <v>39</v>
      </c>
      <c r="F807" s="70" t="s">
        <v>28</v>
      </c>
      <c r="G807" s="78">
        <v>44131</v>
      </c>
      <c r="H807" s="78">
        <v>45748</v>
      </c>
      <c r="I807" s="69">
        <v>104088835.64</v>
      </c>
      <c r="J807" s="70">
        <v>0</v>
      </c>
      <c r="K807" s="71">
        <v>1.052</v>
      </c>
      <c r="L807" s="70">
        <v>0</v>
      </c>
      <c r="M807" s="71">
        <v>0.85499999999999998</v>
      </c>
      <c r="N807" s="72"/>
      <c r="O807" s="73">
        <f>MIN(1,MAX(0,(1/(1+EXP(-(Assumptions!$B$5 + Assumptions!$B$6*$N807))))*Assumptions!$B$3))</f>
        <v>3.9165722796764356E-2</v>
      </c>
      <c r="P807" s="73">
        <f>VLOOKUP($F807,Assumptions!$A$23:$B$27,2,FALSE)*Assumptions!$B$4</f>
        <v>0.35</v>
      </c>
      <c r="Q807" s="74">
        <f t="shared" si="24"/>
        <v>1426850.0690199721</v>
      </c>
      <c r="R807" s="75" t="str">
        <f>IF($O807&lt;Assumptions!$B$17,"A",IF($O807&lt;Assumptions!$B$18,"B",IF($O807&lt;Assumptions!$B$19,"C",IF($O807&lt;Assumptions!$B$20,"D","E"))))</f>
        <v>B</v>
      </c>
      <c r="S807" s="75">
        <f t="shared" si="25"/>
        <v>0</v>
      </c>
    </row>
    <row r="808" spans="1:19" ht="17.399999999999999" x14ac:dyDescent="0.3">
      <c r="A808" s="39" t="s">
        <v>276</v>
      </c>
      <c r="B808" s="39" t="s">
        <v>65</v>
      </c>
      <c r="C808" s="39" t="s">
        <v>190</v>
      </c>
      <c r="D808" s="39" t="s">
        <v>22</v>
      </c>
      <c r="E808" s="70" t="s">
        <v>39</v>
      </c>
      <c r="F808" s="70" t="s">
        <v>28</v>
      </c>
      <c r="G808" s="78">
        <v>44131</v>
      </c>
      <c r="H808" s="78">
        <v>45778</v>
      </c>
      <c r="I808" s="69">
        <v>102099237.81999999</v>
      </c>
      <c r="J808" s="70">
        <v>0</v>
      </c>
      <c r="K808" s="71">
        <v>1.024</v>
      </c>
      <c r="L808" s="70">
        <v>0</v>
      </c>
      <c r="M808" s="71">
        <v>0.85499999999999998</v>
      </c>
      <c r="N808" s="72"/>
      <c r="O808" s="73">
        <f>MIN(1,MAX(0,(1/(1+EXP(-(Assumptions!$B$5 + Assumptions!$B$6*$N808))))*Assumptions!$B$3))</f>
        <v>3.9165722796764356E-2</v>
      </c>
      <c r="P808" s="73">
        <f>VLOOKUP($F808,Assumptions!$A$23:$B$27,2,FALSE)*Assumptions!$B$4</f>
        <v>0.35</v>
      </c>
      <c r="Q808" s="74">
        <f t="shared" si="24"/>
        <v>1399576.6561766637</v>
      </c>
      <c r="R808" s="75" t="str">
        <f>IF($O808&lt;Assumptions!$B$17,"A",IF($O808&lt;Assumptions!$B$18,"B",IF($O808&lt;Assumptions!$B$19,"C",IF($O808&lt;Assumptions!$B$20,"D","E"))))</f>
        <v>B</v>
      </c>
      <c r="S808" s="75">
        <f t="shared" si="25"/>
        <v>0</v>
      </c>
    </row>
    <row r="809" spans="1:19" ht="17.399999999999999" x14ac:dyDescent="0.3">
      <c r="A809" s="39" t="s">
        <v>276</v>
      </c>
      <c r="B809" s="39" t="s">
        <v>65</v>
      </c>
      <c r="C809" s="39" t="s">
        <v>190</v>
      </c>
      <c r="D809" s="39" t="s">
        <v>22</v>
      </c>
      <c r="E809" s="70" t="s">
        <v>39</v>
      </c>
      <c r="F809" s="70" t="s">
        <v>28</v>
      </c>
      <c r="G809" s="78">
        <v>44131</v>
      </c>
      <c r="H809" s="78">
        <v>45809</v>
      </c>
      <c r="I809" s="69">
        <v>100174800.34</v>
      </c>
      <c r="J809" s="70">
        <v>15</v>
      </c>
      <c r="K809" s="71">
        <v>1.077</v>
      </c>
      <c r="L809" s="70">
        <v>0</v>
      </c>
      <c r="M809" s="71">
        <v>0.85499999999999998</v>
      </c>
      <c r="N809" s="72"/>
      <c r="O809" s="73">
        <f>MIN(1,MAX(0,(1/(1+EXP(-(Assumptions!$B$5 + Assumptions!$B$6*$N809))))*Assumptions!$B$3))</f>
        <v>3.9165722796764356E-2</v>
      </c>
      <c r="P809" s="73">
        <f>VLOOKUP($F809,Assumptions!$A$23:$B$27,2,FALSE)*Assumptions!$B$4</f>
        <v>0.35</v>
      </c>
      <c r="Q809" s="74">
        <f t="shared" si="24"/>
        <v>1373196.4614681795</v>
      </c>
      <c r="R809" s="75" t="str">
        <f>IF($O809&lt;Assumptions!$B$17,"A",IF($O809&lt;Assumptions!$B$18,"B",IF($O809&lt;Assumptions!$B$19,"C",IF($O809&lt;Assumptions!$B$20,"D","E"))))</f>
        <v>B</v>
      </c>
      <c r="S809" s="75">
        <f t="shared" si="25"/>
        <v>0</v>
      </c>
    </row>
    <row r="810" spans="1:19" ht="17.399999999999999" x14ac:dyDescent="0.3">
      <c r="A810" s="39" t="s">
        <v>276</v>
      </c>
      <c r="B810" s="39" t="s">
        <v>65</v>
      </c>
      <c r="C810" s="39" t="s">
        <v>190</v>
      </c>
      <c r="D810" s="39" t="s">
        <v>22</v>
      </c>
      <c r="E810" s="70" t="s">
        <v>39</v>
      </c>
      <c r="F810" s="70" t="s">
        <v>28</v>
      </c>
      <c r="G810" s="78">
        <v>44131</v>
      </c>
      <c r="H810" s="78">
        <v>45839</v>
      </c>
      <c r="I810" s="69">
        <v>98288499.040000007</v>
      </c>
      <c r="J810" s="70">
        <v>15</v>
      </c>
      <c r="K810" s="71">
        <v>1.1220000000000001</v>
      </c>
      <c r="L810" s="70">
        <v>0</v>
      </c>
      <c r="M810" s="71">
        <v>0.85499999999999998</v>
      </c>
      <c r="N810" s="72"/>
      <c r="O810" s="73">
        <f>MIN(1,MAX(0,(1/(1+EXP(-(Assumptions!$B$5 + Assumptions!$B$6*$N810))))*Assumptions!$B$3))</f>
        <v>3.9165722796764356E-2</v>
      </c>
      <c r="P810" s="73">
        <f>VLOOKUP($F810,Assumptions!$A$23:$B$27,2,FALSE)*Assumptions!$B$4</f>
        <v>0.35</v>
      </c>
      <c r="Q810" s="74">
        <f t="shared" si="24"/>
        <v>1347339.037628738</v>
      </c>
      <c r="R810" s="75" t="str">
        <f>IF($O810&lt;Assumptions!$B$17,"A",IF($O810&lt;Assumptions!$B$18,"B",IF($O810&lt;Assumptions!$B$19,"C",IF($O810&lt;Assumptions!$B$20,"D","E"))))</f>
        <v>B</v>
      </c>
      <c r="S810" s="75">
        <f t="shared" si="25"/>
        <v>0</v>
      </c>
    </row>
    <row r="811" spans="1:19" ht="17.399999999999999" x14ac:dyDescent="0.3">
      <c r="A811" s="39" t="s">
        <v>276</v>
      </c>
      <c r="B811" s="39" t="s">
        <v>65</v>
      </c>
      <c r="C811" s="39" t="s">
        <v>190</v>
      </c>
      <c r="D811" s="39" t="s">
        <v>22</v>
      </c>
      <c r="E811" s="70" t="s">
        <v>39</v>
      </c>
      <c r="F811" s="70" t="s">
        <v>28</v>
      </c>
      <c r="G811" s="78">
        <v>44131</v>
      </c>
      <c r="H811" s="78">
        <v>45870</v>
      </c>
      <c r="I811" s="69">
        <v>96287514.719999999</v>
      </c>
      <c r="J811" s="70">
        <v>35</v>
      </c>
      <c r="K811" s="71">
        <v>0.70799999999999996</v>
      </c>
      <c r="L811" s="70">
        <v>0</v>
      </c>
      <c r="M811" s="71">
        <v>0.85499999999999998</v>
      </c>
      <c r="N811" s="72"/>
      <c r="O811" s="73">
        <f>MIN(1,MAX(0,(1/(1+EXP(-(Assumptions!$B$5 + Assumptions!$B$6*$N811))))*Assumptions!$B$3))</f>
        <v>3.9165722796764356E-2</v>
      </c>
      <c r="P811" s="73">
        <f>VLOOKUP($F811,Assumptions!$A$23:$B$27,2,FALSE)*Assumptions!$B$4</f>
        <v>0.35</v>
      </c>
      <c r="Q811" s="74">
        <f t="shared" si="24"/>
        <v>1319909.5386095105</v>
      </c>
      <c r="R811" s="75" t="str">
        <f>IF($O811&lt;Assumptions!$B$17,"A",IF($O811&lt;Assumptions!$B$18,"B",IF($O811&lt;Assumptions!$B$19,"C",IF($O811&lt;Assumptions!$B$20,"D","E"))))</f>
        <v>B</v>
      </c>
      <c r="S811" s="75">
        <f t="shared" si="25"/>
        <v>0</v>
      </c>
    </row>
    <row r="812" spans="1:19" ht="17.399999999999999" x14ac:dyDescent="0.3">
      <c r="A812" s="39" t="s">
        <v>276</v>
      </c>
      <c r="B812" s="39" t="s">
        <v>65</v>
      </c>
      <c r="C812" s="39" t="s">
        <v>190</v>
      </c>
      <c r="D812" s="39" t="s">
        <v>22</v>
      </c>
      <c r="E812" s="70" t="s">
        <v>39</v>
      </c>
      <c r="F812" s="70" t="s">
        <v>28</v>
      </c>
      <c r="G812" s="78">
        <v>44131</v>
      </c>
      <c r="H812" s="78">
        <v>45901</v>
      </c>
      <c r="I812" s="69">
        <v>94681130.719999999</v>
      </c>
      <c r="J812" s="70">
        <v>0</v>
      </c>
      <c r="K812" s="71">
        <v>1.004</v>
      </c>
      <c r="L812" s="70">
        <v>0</v>
      </c>
      <c r="M812" s="71">
        <v>0.85499999999999998</v>
      </c>
      <c r="N812" s="72"/>
      <c r="O812" s="73">
        <f>MIN(1,MAX(0,(1/(1+EXP(-(Assumptions!$B$5 + Assumptions!$B$6*$N812))))*Assumptions!$B$3))</f>
        <v>3.9165722796764356E-2</v>
      </c>
      <c r="P812" s="73">
        <f>VLOOKUP($F812,Assumptions!$A$23:$B$27,2,FALSE)*Assumptions!$B$4</f>
        <v>0.35</v>
      </c>
      <c r="Q812" s="74">
        <f t="shared" si="24"/>
        <v>1297889.2219523054</v>
      </c>
      <c r="R812" s="75" t="str">
        <f>IF($O812&lt;Assumptions!$B$17,"A",IF($O812&lt;Assumptions!$B$18,"B",IF($O812&lt;Assumptions!$B$19,"C",IF($O812&lt;Assumptions!$B$20,"D","E"))))</f>
        <v>B</v>
      </c>
      <c r="S812" s="75">
        <f t="shared" si="25"/>
        <v>0</v>
      </c>
    </row>
    <row r="813" spans="1:19" ht="17.399999999999999" x14ac:dyDescent="0.3">
      <c r="A813" s="39" t="s">
        <v>276</v>
      </c>
      <c r="B813" s="39" t="s">
        <v>65</v>
      </c>
      <c r="C813" s="39" t="s">
        <v>190</v>
      </c>
      <c r="D813" s="39" t="s">
        <v>22</v>
      </c>
      <c r="E813" s="70" t="s">
        <v>39</v>
      </c>
      <c r="F813" s="70" t="s">
        <v>28</v>
      </c>
      <c r="G813" s="78">
        <v>44131</v>
      </c>
      <c r="H813" s="78">
        <v>45931</v>
      </c>
      <c r="I813" s="69">
        <v>93278712.200000003</v>
      </c>
      <c r="J813" s="70">
        <v>0</v>
      </c>
      <c r="K813" s="71">
        <v>1.1160000000000001</v>
      </c>
      <c r="L813" s="70">
        <v>0</v>
      </c>
      <c r="M813" s="71">
        <v>0.85499999999999998</v>
      </c>
      <c r="N813" s="72"/>
      <c r="O813" s="73">
        <f>MIN(1,MAX(0,(1/(1+EXP(-(Assumptions!$B$5 + Assumptions!$B$6*$N813))))*Assumptions!$B$3))</f>
        <v>3.9165722796764356E-2</v>
      </c>
      <c r="P813" s="73">
        <f>VLOOKUP($F813,Assumptions!$A$23:$B$27,2,FALSE)*Assumptions!$B$4</f>
        <v>0.35</v>
      </c>
      <c r="Q813" s="74">
        <f t="shared" si="24"/>
        <v>1278664.8647025265</v>
      </c>
      <c r="R813" s="75" t="str">
        <f>IF($O813&lt;Assumptions!$B$17,"A",IF($O813&lt;Assumptions!$B$18,"B",IF($O813&lt;Assumptions!$B$19,"C",IF($O813&lt;Assumptions!$B$20,"D","E"))))</f>
        <v>B</v>
      </c>
      <c r="S813" s="75">
        <f t="shared" si="25"/>
        <v>0</v>
      </c>
    </row>
    <row r="814" spans="1:19" ht="17.399999999999999" x14ac:dyDescent="0.3">
      <c r="A814" s="39" t="s">
        <v>276</v>
      </c>
      <c r="B814" s="39" t="s">
        <v>65</v>
      </c>
      <c r="C814" s="39" t="s">
        <v>190</v>
      </c>
      <c r="D814" s="39" t="s">
        <v>22</v>
      </c>
      <c r="E814" s="70" t="s">
        <v>39</v>
      </c>
      <c r="F814" s="70" t="s">
        <v>28</v>
      </c>
      <c r="G814" s="78">
        <v>44131</v>
      </c>
      <c r="H814" s="78">
        <v>45962</v>
      </c>
      <c r="I814" s="69">
        <v>91722194.469999999</v>
      </c>
      <c r="J814" s="70">
        <v>0</v>
      </c>
      <c r="K814" s="71">
        <v>1.0840000000000001</v>
      </c>
      <c r="L814" s="70">
        <v>0</v>
      </c>
      <c r="M814" s="71">
        <v>0.85499999999999998</v>
      </c>
      <c r="N814" s="72"/>
      <c r="O814" s="73">
        <f>MIN(1,MAX(0,(1/(1+EXP(-(Assumptions!$B$5 + Assumptions!$B$6*$N814))))*Assumptions!$B$3))</f>
        <v>3.9165722796764356E-2</v>
      </c>
      <c r="P814" s="73">
        <f>VLOOKUP($F814,Assumptions!$A$23:$B$27,2,FALSE)*Assumptions!$B$4</f>
        <v>0.35</v>
      </c>
      <c r="Q814" s="74">
        <f t="shared" si="24"/>
        <v>1257328.1150230262</v>
      </c>
      <c r="R814" s="75" t="str">
        <f>IF($O814&lt;Assumptions!$B$17,"A",IF($O814&lt;Assumptions!$B$18,"B",IF($O814&lt;Assumptions!$B$19,"C",IF($O814&lt;Assumptions!$B$20,"D","E"))))</f>
        <v>B</v>
      </c>
      <c r="S814" s="75">
        <f t="shared" si="25"/>
        <v>0</v>
      </c>
    </row>
    <row r="815" spans="1:19" ht="17.399999999999999" x14ac:dyDescent="0.3">
      <c r="A815" s="39" t="s">
        <v>276</v>
      </c>
      <c r="B815" s="39" t="s">
        <v>65</v>
      </c>
      <c r="C815" s="39" t="s">
        <v>190</v>
      </c>
      <c r="D815" s="39" t="s">
        <v>22</v>
      </c>
      <c r="E815" s="70" t="s">
        <v>39</v>
      </c>
      <c r="F815" s="70" t="s">
        <v>28</v>
      </c>
      <c r="G815" s="78">
        <v>44131</v>
      </c>
      <c r="H815" s="78">
        <v>45992</v>
      </c>
      <c r="I815" s="69">
        <v>90265151.859999999</v>
      </c>
      <c r="J815" s="70">
        <v>0</v>
      </c>
      <c r="K815" s="71">
        <v>1.0669999999999999</v>
      </c>
      <c r="L815" s="70">
        <v>0</v>
      </c>
      <c r="M815" s="71">
        <v>0.85499999999999998</v>
      </c>
      <c r="N815" s="72"/>
      <c r="O815" s="73">
        <f>MIN(1,MAX(0,(1/(1+EXP(-(Assumptions!$B$5 + Assumptions!$B$6*$N815))))*Assumptions!$B$3))</f>
        <v>3.9165722796764356E-2</v>
      </c>
      <c r="P815" s="73">
        <f>VLOOKUP($F815,Assumptions!$A$23:$B$27,2,FALSE)*Assumptions!$B$4</f>
        <v>0.35</v>
      </c>
      <c r="Q815" s="74">
        <f t="shared" si="24"/>
        <v>1237354.9705848095</v>
      </c>
      <c r="R815" s="75" t="str">
        <f>IF($O815&lt;Assumptions!$B$17,"A",IF($O815&lt;Assumptions!$B$18,"B",IF($O815&lt;Assumptions!$B$19,"C",IF($O815&lt;Assumptions!$B$20,"D","E"))))</f>
        <v>B</v>
      </c>
      <c r="S815" s="75">
        <f t="shared" si="25"/>
        <v>0</v>
      </c>
    </row>
    <row r="816" spans="1:19" ht="17.399999999999999" x14ac:dyDescent="0.3">
      <c r="A816" s="39" t="s">
        <v>278</v>
      </c>
      <c r="B816" s="39" t="s">
        <v>91</v>
      </c>
      <c r="C816" s="39" t="s">
        <v>144</v>
      </c>
      <c r="D816" s="39" t="s">
        <v>22</v>
      </c>
      <c r="E816" s="70" t="s">
        <v>27</v>
      </c>
      <c r="F816" s="70" t="s">
        <v>36</v>
      </c>
      <c r="G816" s="78">
        <v>45084</v>
      </c>
      <c r="H816" s="78">
        <v>45658</v>
      </c>
      <c r="I816" s="69">
        <v>7300319.1299999999</v>
      </c>
      <c r="J816" s="70">
        <v>35</v>
      </c>
      <c r="K816" s="71">
        <v>0.86199999999999999</v>
      </c>
      <c r="L816" s="70">
        <v>0</v>
      </c>
      <c r="M816" s="71">
        <v>0.91100000000000003</v>
      </c>
      <c r="N816" s="72"/>
      <c r="O816" s="73">
        <f>MIN(1,MAX(0,(1/(1+EXP(-(Assumptions!$B$5 + Assumptions!$B$6*$N816))))*Assumptions!$B$3))</f>
        <v>3.9165722796764356E-2</v>
      </c>
      <c r="P816" s="73">
        <f>VLOOKUP($F816,Assumptions!$A$23:$B$27,2,FALSE)*Assumptions!$B$4</f>
        <v>0.55000000000000004</v>
      </c>
      <c r="Q816" s="74">
        <f t="shared" si="24"/>
        <v>157257.25145542278</v>
      </c>
      <c r="R816" s="75" t="str">
        <f>IF($O816&lt;Assumptions!$B$17,"A",IF($O816&lt;Assumptions!$B$18,"B",IF($O816&lt;Assumptions!$B$19,"C",IF($O816&lt;Assumptions!$B$20,"D","E"))))</f>
        <v>B</v>
      </c>
      <c r="S816" s="75">
        <f t="shared" si="25"/>
        <v>0</v>
      </c>
    </row>
    <row r="817" spans="1:19" ht="17.399999999999999" x14ac:dyDescent="0.3">
      <c r="A817" s="39" t="s">
        <v>278</v>
      </c>
      <c r="B817" s="39" t="s">
        <v>91</v>
      </c>
      <c r="C817" s="39" t="s">
        <v>144</v>
      </c>
      <c r="D817" s="39" t="s">
        <v>22</v>
      </c>
      <c r="E817" s="70" t="s">
        <v>27</v>
      </c>
      <c r="F817" s="70" t="s">
        <v>36</v>
      </c>
      <c r="G817" s="78">
        <v>45084</v>
      </c>
      <c r="H817" s="78">
        <v>45689</v>
      </c>
      <c r="I817" s="69">
        <v>7120515.6100000003</v>
      </c>
      <c r="J817" s="70">
        <v>15</v>
      </c>
      <c r="K817" s="71">
        <v>1.0569999999999999</v>
      </c>
      <c r="L817" s="70">
        <v>0</v>
      </c>
      <c r="M817" s="71">
        <v>0.91100000000000003</v>
      </c>
      <c r="N817" s="72"/>
      <c r="O817" s="73">
        <f>MIN(1,MAX(0,(1/(1+EXP(-(Assumptions!$B$5 + Assumptions!$B$6*$N817))))*Assumptions!$B$3))</f>
        <v>3.9165722796764356E-2</v>
      </c>
      <c r="P817" s="73">
        <f>VLOOKUP($F817,Assumptions!$A$23:$B$27,2,FALSE)*Assumptions!$B$4</f>
        <v>0.55000000000000004</v>
      </c>
      <c r="Q817" s="74">
        <f t="shared" si="24"/>
        <v>153384.07730321141</v>
      </c>
      <c r="R817" s="75" t="str">
        <f>IF($O817&lt;Assumptions!$B$17,"A",IF($O817&lt;Assumptions!$B$18,"B",IF($O817&lt;Assumptions!$B$19,"C",IF($O817&lt;Assumptions!$B$20,"D","E"))))</f>
        <v>B</v>
      </c>
      <c r="S817" s="75">
        <f t="shared" si="25"/>
        <v>0</v>
      </c>
    </row>
    <row r="818" spans="1:19" ht="17.399999999999999" x14ac:dyDescent="0.3">
      <c r="A818" s="39" t="s">
        <v>278</v>
      </c>
      <c r="B818" s="39" t="s">
        <v>91</v>
      </c>
      <c r="C818" s="39" t="s">
        <v>144</v>
      </c>
      <c r="D818" s="39" t="s">
        <v>22</v>
      </c>
      <c r="E818" s="70" t="s">
        <v>27</v>
      </c>
      <c r="F818" s="70" t="s">
        <v>36</v>
      </c>
      <c r="G818" s="78">
        <v>45084</v>
      </c>
      <c r="H818" s="78">
        <v>45717</v>
      </c>
      <c r="I818" s="69">
        <v>6945334.04</v>
      </c>
      <c r="J818" s="70">
        <v>35</v>
      </c>
      <c r="K818" s="71">
        <v>0.48299999999999998</v>
      </c>
      <c r="L818" s="70">
        <v>0</v>
      </c>
      <c r="M818" s="71">
        <v>0.91100000000000003</v>
      </c>
      <c r="N818" s="72"/>
      <c r="O818" s="73">
        <f>MIN(1,MAX(0,(1/(1+EXP(-(Assumptions!$B$5 + Assumptions!$B$6*$N818))))*Assumptions!$B$3))</f>
        <v>3.9165722796764356E-2</v>
      </c>
      <c r="P818" s="73">
        <f>VLOOKUP($F818,Assumptions!$A$23:$B$27,2,FALSE)*Assumptions!$B$4</f>
        <v>0.55000000000000004</v>
      </c>
      <c r="Q818" s="74">
        <f t="shared" si="24"/>
        <v>149610.46525786433</v>
      </c>
      <c r="R818" s="75" t="str">
        <f>IF($O818&lt;Assumptions!$B$17,"A",IF($O818&lt;Assumptions!$B$18,"B",IF($O818&lt;Assumptions!$B$19,"C",IF($O818&lt;Assumptions!$B$20,"D","E"))))</f>
        <v>B</v>
      </c>
      <c r="S818" s="75">
        <f t="shared" si="25"/>
        <v>0</v>
      </c>
    </row>
    <row r="819" spans="1:19" ht="17.399999999999999" x14ac:dyDescent="0.3">
      <c r="A819" s="39" t="s">
        <v>278</v>
      </c>
      <c r="B819" s="39" t="s">
        <v>91</v>
      </c>
      <c r="C819" s="39" t="s">
        <v>144</v>
      </c>
      <c r="D819" s="39" t="s">
        <v>22</v>
      </c>
      <c r="E819" s="70" t="s">
        <v>27</v>
      </c>
      <c r="F819" s="70" t="s">
        <v>36</v>
      </c>
      <c r="G819" s="78">
        <v>45084</v>
      </c>
      <c r="H819" s="78">
        <v>45748</v>
      </c>
      <c r="I819" s="69">
        <v>6768722.4800000004</v>
      </c>
      <c r="J819" s="70">
        <v>0</v>
      </c>
      <c r="K819" s="71">
        <v>0.99099999999999999</v>
      </c>
      <c r="L819" s="70">
        <v>0</v>
      </c>
      <c r="M819" s="71">
        <v>0.91100000000000003</v>
      </c>
      <c r="N819" s="72"/>
      <c r="O819" s="73">
        <f>MIN(1,MAX(0,(1/(1+EXP(-(Assumptions!$B$5 + Assumptions!$B$6*$N819))))*Assumptions!$B$3))</f>
        <v>3.9165722796764356E-2</v>
      </c>
      <c r="P819" s="73">
        <f>VLOOKUP($F819,Assumptions!$A$23:$B$27,2,FALSE)*Assumptions!$B$4</f>
        <v>0.55000000000000004</v>
      </c>
      <c r="Q819" s="74">
        <f t="shared" si="24"/>
        <v>145806.04958694906</v>
      </c>
      <c r="R819" s="75" t="str">
        <f>IF($O819&lt;Assumptions!$B$17,"A",IF($O819&lt;Assumptions!$B$18,"B",IF($O819&lt;Assumptions!$B$19,"C",IF($O819&lt;Assumptions!$B$20,"D","E"))))</f>
        <v>B</v>
      </c>
      <c r="S819" s="75">
        <f t="shared" si="25"/>
        <v>0</v>
      </c>
    </row>
    <row r="820" spans="1:19" ht="17.399999999999999" x14ac:dyDescent="0.3">
      <c r="A820" s="39" t="s">
        <v>278</v>
      </c>
      <c r="B820" s="39" t="s">
        <v>91</v>
      </c>
      <c r="C820" s="39" t="s">
        <v>144</v>
      </c>
      <c r="D820" s="39" t="s">
        <v>22</v>
      </c>
      <c r="E820" s="70" t="s">
        <v>27</v>
      </c>
      <c r="F820" s="70" t="s">
        <v>36</v>
      </c>
      <c r="G820" s="78">
        <v>45084</v>
      </c>
      <c r="H820" s="78">
        <v>45778</v>
      </c>
      <c r="I820" s="69">
        <v>6614918.5099999998</v>
      </c>
      <c r="J820" s="70">
        <v>15</v>
      </c>
      <c r="K820" s="71">
        <v>1.1080000000000001</v>
      </c>
      <c r="L820" s="70">
        <v>0</v>
      </c>
      <c r="M820" s="71">
        <v>0.91100000000000003</v>
      </c>
      <c r="N820" s="72"/>
      <c r="O820" s="73">
        <f>MIN(1,MAX(0,(1/(1+EXP(-(Assumptions!$B$5 + Assumptions!$B$6*$N820))))*Assumptions!$B$3))</f>
        <v>3.9165722796764356E-2</v>
      </c>
      <c r="P820" s="73">
        <f>VLOOKUP($F820,Assumptions!$A$23:$B$27,2,FALSE)*Assumptions!$B$4</f>
        <v>0.55000000000000004</v>
      </c>
      <c r="Q820" s="74">
        <f t="shared" si="24"/>
        <v>142492.93557721502</v>
      </c>
      <c r="R820" s="75" t="str">
        <f>IF($O820&lt;Assumptions!$B$17,"A",IF($O820&lt;Assumptions!$B$18,"B",IF($O820&lt;Assumptions!$B$19,"C",IF($O820&lt;Assumptions!$B$20,"D","E"))))</f>
        <v>B</v>
      </c>
      <c r="S820" s="75">
        <f t="shared" si="25"/>
        <v>0</v>
      </c>
    </row>
    <row r="821" spans="1:19" ht="17.399999999999999" x14ac:dyDescent="0.3">
      <c r="A821" s="39" t="s">
        <v>278</v>
      </c>
      <c r="B821" s="39" t="s">
        <v>91</v>
      </c>
      <c r="C821" s="39" t="s">
        <v>144</v>
      </c>
      <c r="D821" s="39" t="s">
        <v>22</v>
      </c>
      <c r="E821" s="70" t="s">
        <v>27</v>
      </c>
      <c r="F821" s="70" t="s">
        <v>36</v>
      </c>
      <c r="G821" s="78">
        <v>45084</v>
      </c>
      <c r="H821" s="78">
        <v>45809</v>
      </c>
      <c r="I821" s="69">
        <v>6429971.2000000002</v>
      </c>
      <c r="J821" s="70">
        <v>65</v>
      </c>
      <c r="K821" s="71">
        <v>0.61299999999999999</v>
      </c>
      <c r="L821" s="70">
        <v>0</v>
      </c>
      <c r="M821" s="71">
        <v>0.91100000000000003</v>
      </c>
      <c r="N821" s="72"/>
      <c r="O821" s="73">
        <f>MIN(1,MAX(0,(1/(1+EXP(-(Assumptions!$B$5 + Assumptions!$B$6*$N821))))*Assumptions!$B$3))</f>
        <v>3.9165722796764356E-2</v>
      </c>
      <c r="P821" s="73">
        <f>VLOOKUP($F821,Assumptions!$A$23:$B$27,2,FALSE)*Assumptions!$B$4</f>
        <v>0.55000000000000004</v>
      </c>
      <c r="Q821" s="74">
        <f t="shared" si="24"/>
        <v>138508.95828570807</v>
      </c>
      <c r="R821" s="75" t="str">
        <f>IF($O821&lt;Assumptions!$B$17,"A",IF($O821&lt;Assumptions!$B$18,"B",IF($O821&lt;Assumptions!$B$19,"C",IF($O821&lt;Assumptions!$B$20,"D","E"))))</f>
        <v>B</v>
      </c>
      <c r="S821" s="75">
        <f t="shared" si="25"/>
        <v>0</v>
      </c>
    </row>
    <row r="822" spans="1:19" ht="17.399999999999999" x14ac:dyDescent="0.3">
      <c r="A822" s="39" t="s">
        <v>278</v>
      </c>
      <c r="B822" s="39" t="s">
        <v>91</v>
      </c>
      <c r="C822" s="39" t="s">
        <v>144</v>
      </c>
      <c r="D822" s="39" t="s">
        <v>22</v>
      </c>
      <c r="E822" s="70" t="s">
        <v>27</v>
      </c>
      <c r="F822" s="70" t="s">
        <v>36</v>
      </c>
      <c r="G822" s="78">
        <v>45084</v>
      </c>
      <c r="H822" s="78">
        <v>45839</v>
      </c>
      <c r="I822" s="69">
        <v>6264958.9900000002</v>
      </c>
      <c r="J822" s="70">
        <v>0</v>
      </c>
      <c r="K822" s="71">
        <v>1.0900000000000001</v>
      </c>
      <c r="L822" s="70">
        <v>0</v>
      </c>
      <c r="M822" s="71">
        <v>0.91100000000000003</v>
      </c>
      <c r="N822" s="72"/>
      <c r="O822" s="73">
        <f>MIN(1,MAX(0,(1/(1+EXP(-(Assumptions!$B$5 + Assumptions!$B$6*$N822))))*Assumptions!$B$3))</f>
        <v>3.9165722796764356E-2</v>
      </c>
      <c r="P822" s="73">
        <f>VLOOKUP($F822,Assumptions!$A$23:$B$27,2,FALSE)*Assumptions!$B$4</f>
        <v>0.55000000000000004</v>
      </c>
      <c r="Q822" s="74">
        <f t="shared" si="24"/>
        <v>134954.40592449025</v>
      </c>
      <c r="R822" s="75" t="str">
        <f>IF($O822&lt;Assumptions!$B$17,"A",IF($O822&lt;Assumptions!$B$18,"B",IF($O822&lt;Assumptions!$B$19,"C",IF($O822&lt;Assumptions!$B$20,"D","E"))))</f>
        <v>B</v>
      </c>
      <c r="S822" s="75">
        <f t="shared" si="25"/>
        <v>0</v>
      </c>
    </row>
    <row r="823" spans="1:19" ht="17.399999999999999" x14ac:dyDescent="0.3">
      <c r="A823" s="39" t="s">
        <v>278</v>
      </c>
      <c r="B823" s="39" t="s">
        <v>91</v>
      </c>
      <c r="C823" s="39" t="s">
        <v>144</v>
      </c>
      <c r="D823" s="39" t="s">
        <v>22</v>
      </c>
      <c r="E823" s="70" t="s">
        <v>27</v>
      </c>
      <c r="F823" s="70" t="s">
        <v>36</v>
      </c>
      <c r="G823" s="78">
        <v>45084</v>
      </c>
      <c r="H823" s="78">
        <v>45870</v>
      </c>
      <c r="I823" s="69">
        <v>6130801.0499999998</v>
      </c>
      <c r="J823" s="70">
        <v>35</v>
      </c>
      <c r="K823" s="71">
        <v>0.74</v>
      </c>
      <c r="L823" s="70">
        <v>0</v>
      </c>
      <c r="M823" s="71">
        <v>0.91100000000000003</v>
      </c>
      <c r="N823" s="72"/>
      <c r="O823" s="73">
        <f>MIN(1,MAX(0,(1/(1+EXP(-(Assumptions!$B$5 + Assumptions!$B$6*$N823))))*Assumptions!$B$3))</f>
        <v>3.9165722796764356E-2</v>
      </c>
      <c r="P823" s="73">
        <f>VLOOKUP($F823,Assumptions!$A$23:$B$27,2,FALSE)*Assumptions!$B$4</f>
        <v>0.55000000000000004</v>
      </c>
      <c r="Q823" s="74">
        <f t="shared" si="24"/>
        <v>132064.48994552653</v>
      </c>
      <c r="R823" s="75" t="str">
        <f>IF($O823&lt;Assumptions!$B$17,"A",IF($O823&lt;Assumptions!$B$18,"B",IF($O823&lt;Assumptions!$B$19,"C",IF($O823&lt;Assumptions!$B$20,"D","E"))))</f>
        <v>B</v>
      </c>
      <c r="S823" s="75">
        <f t="shared" si="25"/>
        <v>0</v>
      </c>
    </row>
    <row r="824" spans="1:19" ht="17.399999999999999" x14ac:dyDescent="0.3">
      <c r="A824" s="39" t="s">
        <v>278</v>
      </c>
      <c r="B824" s="39" t="s">
        <v>91</v>
      </c>
      <c r="C824" s="39" t="s">
        <v>144</v>
      </c>
      <c r="D824" s="39" t="s">
        <v>22</v>
      </c>
      <c r="E824" s="70" t="s">
        <v>27</v>
      </c>
      <c r="F824" s="70" t="s">
        <v>36</v>
      </c>
      <c r="G824" s="78">
        <v>45084</v>
      </c>
      <c r="H824" s="78">
        <v>45901</v>
      </c>
      <c r="I824" s="69">
        <v>5976126.1200000001</v>
      </c>
      <c r="J824" s="70">
        <v>0</v>
      </c>
      <c r="K824" s="71">
        <v>1.135</v>
      </c>
      <c r="L824" s="70">
        <v>0</v>
      </c>
      <c r="M824" s="71">
        <v>0.91100000000000003</v>
      </c>
      <c r="N824" s="72"/>
      <c r="O824" s="73">
        <f>MIN(1,MAX(0,(1/(1+EXP(-(Assumptions!$B$5 + Assumptions!$B$6*$N824))))*Assumptions!$B$3))</f>
        <v>3.9165722796764356E-2</v>
      </c>
      <c r="P824" s="73">
        <f>VLOOKUP($F824,Assumptions!$A$23:$B$27,2,FALSE)*Assumptions!$B$4</f>
        <v>0.55000000000000004</v>
      </c>
      <c r="Q824" s="74">
        <f t="shared" si="24"/>
        <v>128732.61445793262</v>
      </c>
      <c r="R824" s="75" t="str">
        <f>IF($O824&lt;Assumptions!$B$17,"A",IF($O824&lt;Assumptions!$B$18,"B",IF($O824&lt;Assumptions!$B$19,"C",IF($O824&lt;Assumptions!$B$20,"D","E"))))</f>
        <v>B</v>
      </c>
      <c r="S824" s="75">
        <f t="shared" si="25"/>
        <v>0</v>
      </c>
    </row>
    <row r="825" spans="1:19" ht="17.399999999999999" x14ac:dyDescent="0.3">
      <c r="A825" s="39" t="s">
        <v>278</v>
      </c>
      <c r="B825" s="39" t="s">
        <v>91</v>
      </c>
      <c r="C825" s="39" t="s">
        <v>144</v>
      </c>
      <c r="D825" s="39" t="s">
        <v>22</v>
      </c>
      <c r="E825" s="70" t="s">
        <v>27</v>
      </c>
      <c r="F825" s="70" t="s">
        <v>36</v>
      </c>
      <c r="G825" s="78">
        <v>45084</v>
      </c>
      <c r="H825" s="78">
        <v>45931</v>
      </c>
      <c r="I825" s="69">
        <v>5833682.9100000001</v>
      </c>
      <c r="J825" s="70">
        <v>0</v>
      </c>
      <c r="K825" s="71">
        <v>1.1040000000000001</v>
      </c>
      <c r="L825" s="70">
        <v>0</v>
      </c>
      <c r="M825" s="71">
        <v>0.91100000000000003</v>
      </c>
      <c r="N825" s="72"/>
      <c r="O825" s="73">
        <f>MIN(1,MAX(0,(1/(1+EXP(-(Assumptions!$B$5 + Assumptions!$B$6*$N825))))*Assumptions!$B$3))</f>
        <v>3.9165722796764356E-2</v>
      </c>
      <c r="P825" s="73">
        <f>VLOOKUP($F825,Assumptions!$A$23:$B$27,2,FALSE)*Assumptions!$B$4</f>
        <v>0.55000000000000004</v>
      </c>
      <c r="Q825" s="74">
        <f t="shared" si="24"/>
        <v>125664.22425550492</v>
      </c>
      <c r="R825" s="75" t="str">
        <f>IF($O825&lt;Assumptions!$B$17,"A",IF($O825&lt;Assumptions!$B$18,"B",IF($O825&lt;Assumptions!$B$19,"C",IF($O825&lt;Assumptions!$B$20,"D","E"))))</f>
        <v>B</v>
      </c>
      <c r="S825" s="75">
        <f t="shared" si="25"/>
        <v>0</v>
      </c>
    </row>
    <row r="826" spans="1:19" ht="17.399999999999999" x14ac:dyDescent="0.3">
      <c r="A826" s="39" t="s">
        <v>278</v>
      </c>
      <c r="B826" s="39" t="s">
        <v>91</v>
      </c>
      <c r="C826" s="39" t="s">
        <v>144</v>
      </c>
      <c r="D826" s="39" t="s">
        <v>22</v>
      </c>
      <c r="E826" s="70" t="s">
        <v>27</v>
      </c>
      <c r="F826" s="70" t="s">
        <v>36</v>
      </c>
      <c r="G826" s="78">
        <v>45084</v>
      </c>
      <c r="H826" s="78">
        <v>45962</v>
      </c>
      <c r="I826" s="69">
        <v>5677764.2300000004</v>
      </c>
      <c r="J826" s="70">
        <v>15</v>
      </c>
      <c r="K826" s="71">
        <v>1.024</v>
      </c>
      <c r="L826" s="70">
        <v>0</v>
      </c>
      <c r="M826" s="71">
        <v>0.91100000000000003</v>
      </c>
      <c r="N826" s="72"/>
      <c r="O826" s="73">
        <f>MIN(1,MAX(0,(1/(1+EXP(-(Assumptions!$B$5 + Assumptions!$B$6*$N826))))*Assumptions!$B$3))</f>
        <v>3.9165722796764356E-2</v>
      </c>
      <c r="P826" s="73">
        <f>VLOOKUP($F826,Assumptions!$A$23:$B$27,2,FALSE)*Assumptions!$B$4</f>
        <v>0.55000000000000004</v>
      </c>
      <c r="Q826" s="74">
        <f t="shared" si="24"/>
        <v>122305.55696566035</v>
      </c>
      <c r="R826" s="75" t="str">
        <f>IF($O826&lt;Assumptions!$B$17,"A",IF($O826&lt;Assumptions!$B$18,"B",IF($O826&lt;Assumptions!$B$19,"C",IF($O826&lt;Assumptions!$B$20,"D","E"))))</f>
        <v>B</v>
      </c>
      <c r="S826" s="75">
        <f t="shared" si="25"/>
        <v>0</v>
      </c>
    </row>
    <row r="827" spans="1:19" ht="17.399999999999999" x14ac:dyDescent="0.3">
      <c r="A827" s="39" t="s">
        <v>278</v>
      </c>
      <c r="B827" s="39" t="s">
        <v>91</v>
      </c>
      <c r="C827" s="39" t="s">
        <v>144</v>
      </c>
      <c r="D827" s="39" t="s">
        <v>22</v>
      </c>
      <c r="E827" s="70" t="s">
        <v>27</v>
      </c>
      <c r="F827" s="70" t="s">
        <v>36</v>
      </c>
      <c r="G827" s="78">
        <v>45084</v>
      </c>
      <c r="H827" s="78">
        <v>45992</v>
      </c>
      <c r="I827" s="69">
        <v>5525918.8200000003</v>
      </c>
      <c r="J827" s="70">
        <v>0</v>
      </c>
      <c r="K827" s="71">
        <v>1.085</v>
      </c>
      <c r="L827" s="70">
        <v>0</v>
      </c>
      <c r="M827" s="71">
        <v>0.91100000000000003</v>
      </c>
      <c r="N827" s="72"/>
      <c r="O827" s="73">
        <f>MIN(1,MAX(0,(1/(1+EXP(-(Assumptions!$B$5 + Assumptions!$B$6*$N827))))*Assumptions!$B$3))</f>
        <v>3.9165722796764356E-2</v>
      </c>
      <c r="P827" s="73">
        <f>VLOOKUP($F827,Assumptions!$A$23:$B$27,2,FALSE)*Assumptions!$B$4</f>
        <v>0.55000000000000004</v>
      </c>
      <c r="Q827" s="74">
        <f t="shared" si="24"/>
        <v>119034.63258584877</v>
      </c>
      <c r="R827" s="75" t="str">
        <f>IF($O827&lt;Assumptions!$B$17,"A",IF($O827&lt;Assumptions!$B$18,"B",IF($O827&lt;Assumptions!$B$19,"C",IF($O827&lt;Assumptions!$B$20,"D","E"))))</f>
        <v>B</v>
      </c>
      <c r="S827" s="75">
        <f t="shared" si="25"/>
        <v>0</v>
      </c>
    </row>
    <row r="828" spans="1:19" ht="17.399999999999999" x14ac:dyDescent="0.3">
      <c r="A828" s="39" t="s">
        <v>280</v>
      </c>
      <c r="B828" s="39" t="s">
        <v>21</v>
      </c>
      <c r="C828" s="39" t="s">
        <v>135</v>
      </c>
      <c r="D828" s="39" t="s">
        <v>42</v>
      </c>
      <c r="E828" s="70" t="s">
        <v>46</v>
      </c>
      <c r="F828" s="70" t="s">
        <v>36</v>
      </c>
      <c r="G828" s="78">
        <v>45049</v>
      </c>
      <c r="H828" s="78">
        <v>45658</v>
      </c>
      <c r="I828" s="69">
        <v>3893417.83</v>
      </c>
      <c r="J828" s="70">
        <v>35</v>
      </c>
      <c r="K828" s="71">
        <v>0.72899999999999998</v>
      </c>
      <c r="L828" s="70">
        <v>0</v>
      </c>
      <c r="M828" s="71">
        <v>0.85</v>
      </c>
      <c r="N828" s="72"/>
      <c r="O828" s="73">
        <f>MIN(1,MAX(0,(1/(1+EXP(-(Assumptions!$B$5 + Assumptions!$B$6*$N828))))*Assumptions!$B$3))</f>
        <v>3.9165722796764356E-2</v>
      </c>
      <c r="P828" s="73">
        <f>VLOOKUP($F828,Assumptions!$A$23:$B$27,2,FALSE)*Assumptions!$B$4</f>
        <v>0.55000000000000004</v>
      </c>
      <c r="Q828" s="74">
        <f t="shared" si="24"/>
        <v>83868.687903967904</v>
      </c>
      <c r="R828" s="75" t="str">
        <f>IF($O828&lt;Assumptions!$B$17,"A",IF($O828&lt;Assumptions!$B$18,"B",IF($O828&lt;Assumptions!$B$19,"C",IF($O828&lt;Assumptions!$B$20,"D","E"))))</f>
        <v>B</v>
      </c>
      <c r="S828" s="75">
        <f t="shared" si="25"/>
        <v>0</v>
      </c>
    </row>
    <row r="829" spans="1:19" ht="17.399999999999999" x14ac:dyDescent="0.3">
      <c r="A829" s="39" t="s">
        <v>280</v>
      </c>
      <c r="B829" s="39" t="s">
        <v>21</v>
      </c>
      <c r="C829" s="39" t="s">
        <v>135</v>
      </c>
      <c r="D829" s="39" t="s">
        <v>42</v>
      </c>
      <c r="E829" s="70" t="s">
        <v>46</v>
      </c>
      <c r="F829" s="70" t="s">
        <v>36</v>
      </c>
      <c r="G829" s="78">
        <v>45049</v>
      </c>
      <c r="H829" s="78">
        <v>45689</v>
      </c>
      <c r="I829" s="69">
        <v>3781863.36</v>
      </c>
      <c r="J829" s="70">
        <v>0</v>
      </c>
      <c r="K829" s="71">
        <v>1.1080000000000001</v>
      </c>
      <c r="L829" s="70">
        <v>0</v>
      </c>
      <c r="M829" s="71">
        <v>0.85</v>
      </c>
      <c r="N829" s="72"/>
      <c r="O829" s="73">
        <f>MIN(1,MAX(0,(1/(1+EXP(-(Assumptions!$B$5 + Assumptions!$B$6*$N829))))*Assumptions!$B$3))</f>
        <v>3.9165722796764356E-2</v>
      </c>
      <c r="P829" s="73">
        <f>VLOOKUP($F829,Assumptions!$A$23:$B$27,2,FALSE)*Assumptions!$B$4</f>
        <v>0.55000000000000004</v>
      </c>
      <c r="Q829" s="74">
        <f t="shared" si="24"/>
        <v>81465.67660714993</v>
      </c>
      <c r="R829" s="75" t="str">
        <f>IF($O829&lt;Assumptions!$B$17,"A",IF($O829&lt;Assumptions!$B$18,"B",IF($O829&lt;Assumptions!$B$19,"C",IF($O829&lt;Assumptions!$B$20,"D","E"))))</f>
        <v>B</v>
      </c>
      <c r="S829" s="75">
        <f t="shared" si="25"/>
        <v>0</v>
      </c>
    </row>
    <row r="830" spans="1:19" ht="17.399999999999999" x14ac:dyDescent="0.3">
      <c r="A830" s="39" t="s">
        <v>280</v>
      </c>
      <c r="B830" s="39" t="s">
        <v>21</v>
      </c>
      <c r="C830" s="39" t="s">
        <v>135</v>
      </c>
      <c r="D830" s="39" t="s">
        <v>42</v>
      </c>
      <c r="E830" s="70" t="s">
        <v>46</v>
      </c>
      <c r="F830" s="70" t="s">
        <v>36</v>
      </c>
      <c r="G830" s="78">
        <v>45049</v>
      </c>
      <c r="H830" s="78">
        <v>45717</v>
      </c>
      <c r="I830" s="69">
        <v>3678459.47</v>
      </c>
      <c r="J830" s="70">
        <v>0</v>
      </c>
      <c r="K830" s="71">
        <v>0.97799999999999998</v>
      </c>
      <c r="L830" s="70">
        <v>0</v>
      </c>
      <c r="M830" s="71">
        <v>0.85</v>
      </c>
      <c r="N830" s="72"/>
      <c r="O830" s="73">
        <f>MIN(1,MAX(0,(1/(1+EXP(-(Assumptions!$B$5 + Assumptions!$B$6*$N830))))*Assumptions!$B$3))</f>
        <v>3.9165722796764356E-2</v>
      </c>
      <c r="P830" s="73">
        <f>VLOOKUP($F830,Assumptions!$A$23:$B$27,2,FALSE)*Assumptions!$B$4</f>
        <v>0.55000000000000004</v>
      </c>
      <c r="Q830" s="74">
        <f t="shared" si="24"/>
        <v>79238.238156634019</v>
      </c>
      <c r="R830" s="75" t="str">
        <f>IF($O830&lt;Assumptions!$B$17,"A",IF($O830&lt;Assumptions!$B$18,"B",IF($O830&lt;Assumptions!$B$19,"C",IF($O830&lt;Assumptions!$B$20,"D","E"))))</f>
        <v>B</v>
      </c>
      <c r="S830" s="75">
        <f t="shared" si="25"/>
        <v>0</v>
      </c>
    </row>
    <row r="831" spans="1:19" ht="17.399999999999999" x14ac:dyDescent="0.3">
      <c r="A831" s="39" t="s">
        <v>280</v>
      </c>
      <c r="B831" s="39" t="s">
        <v>21</v>
      </c>
      <c r="C831" s="39" t="s">
        <v>135</v>
      </c>
      <c r="D831" s="39" t="s">
        <v>42</v>
      </c>
      <c r="E831" s="70" t="s">
        <v>46</v>
      </c>
      <c r="F831" s="70" t="s">
        <v>36</v>
      </c>
      <c r="G831" s="78">
        <v>45049</v>
      </c>
      <c r="H831" s="78">
        <v>45748</v>
      </c>
      <c r="I831" s="69">
        <v>3566678.02</v>
      </c>
      <c r="J831" s="70">
        <v>0</v>
      </c>
      <c r="K831" s="71">
        <v>1.1359999999999999</v>
      </c>
      <c r="L831" s="70">
        <v>0</v>
      </c>
      <c r="M831" s="71">
        <v>0.85</v>
      </c>
      <c r="N831" s="72"/>
      <c r="O831" s="73">
        <f>MIN(1,MAX(0,(1/(1+EXP(-(Assumptions!$B$5 + Assumptions!$B$6*$N831))))*Assumptions!$B$3))</f>
        <v>3.9165722796764356E-2</v>
      </c>
      <c r="P831" s="73">
        <f>VLOOKUP($F831,Assumptions!$A$23:$B$27,2,FALSE)*Assumptions!$B$4</f>
        <v>0.55000000000000004</v>
      </c>
      <c r="Q831" s="74">
        <f t="shared" si="24"/>
        <v>76830.337450147796</v>
      </c>
      <c r="R831" s="75" t="str">
        <f>IF($O831&lt;Assumptions!$B$17,"A",IF($O831&lt;Assumptions!$B$18,"B",IF($O831&lt;Assumptions!$B$19,"C",IF($O831&lt;Assumptions!$B$20,"D","E"))))</f>
        <v>B</v>
      </c>
      <c r="S831" s="75">
        <f t="shared" si="25"/>
        <v>0</v>
      </c>
    </row>
    <row r="832" spans="1:19" ht="17.399999999999999" x14ac:dyDescent="0.3">
      <c r="A832" s="39" t="s">
        <v>280</v>
      </c>
      <c r="B832" s="39" t="s">
        <v>21</v>
      </c>
      <c r="C832" s="39" t="s">
        <v>135</v>
      </c>
      <c r="D832" s="39" t="s">
        <v>42</v>
      </c>
      <c r="E832" s="70" t="s">
        <v>46</v>
      </c>
      <c r="F832" s="70" t="s">
        <v>36</v>
      </c>
      <c r="G832" s="78">
        <v>45049</v>
      </c>
      <c r="H832" s="78">
        <v>45778</v>
      </c>
      <c r="I832" s="69">
        <v>3462381.11</v>
      </c>
      <c r="J832" s="70">
        <v>15</v>
      </c>
      <c r="K832" s="71">
        <v>0.97199999999999998</v>
      </c>
      <c r="L832" s="70">
        <v>0</v>
      </c>
      <c r="M832" s="71">
        <v>0.85</v>
      </c>
      <c r="N832" s="72"/>
      <c r="O832" s="73">
        <f>MIN(1,MAX(0,(1/(1+EXP(-(Assumptions!$B$5 + Assumptions!$B$6*$N832))))*Assumptions!$B$3))</f>
        <v>3.9165722796764356E-2</v>
      </c>
      <c r="P832" s="73">
        <f>VLOOKUP($F832,Assumptions!$A$23:$B$27,2,FALSE)*Assumptions!$B$4</f>
        <v>0.55000000000000004</v>
      </c>
      <c r="Q832" s="74">
        <f t="shared" si="24"/>
        <v>74583.662324057295</v>
      </c>
      <c r="R832" s="75" t="str">
        <f>IF($O832&lt;Assumptions!$B$17,"A",IF($O832&lt;Assumptions!$B$18,"B",IF($O832&lt;Assumptions!$B$19,"C",IF($O832&lt;Assumptions!$B$20,"D","E"))))</f>
        <v>B</v>
      </c>
      <c r="S832" s="75">
        <f t="shared" si="25"/>
        <v>0</v>
      </c>
    </row>
    <row r="833" spans="1:19" ht="17.399999999999999" x14ac:dyDescent="0.3">
      <c r="A833" s="39" t="s">
        <v>280</v>
      </c>
      <c r="B833" s="39" t="s">
        <v>21</v>
      </c>
      <c r="C833" s="39" t="s">
        <v>135</v>
      </c>
      <c r="D833" s="39" t="s">
        <v>42</v>
      </c>
      <c r="E833" s="70" t="s">
        <v>46</v>
      </c>
      <c r="F833" s="70" t="s">
        <v>36</v>
      </c>
      <c r="G833" s="78">
        <v>45049</v>
      </c>
      <c r="H833" s="78">
        <v>45809</v>
      </c>
      <c r="I833" s="69">
        <v>3349460.18</v>
      </c>
      <c r="J833" s="70">
        <v>0</v>
      </c>
      <c r="K833" s="71">
        <v>0.97599999999999998</v>
      </c>
      <c r="L833" s="70">
        <v>0</v>
      </c>
      <c r="M833" s="71">
        <v>0.85</v>
      </c>
      <c r="N833" s="72"/>
      <c r="O833" s="73">
        <f>MIN(1,MAX(0,(1/(1+EXP(-(Assumptions!$B$5 + Assumptions!$B$6*$N833))))*Assumptions!$B$3))</f>
        <v>3.9165722796764356E-2</v>
      </c>
      <c r="P833" s="73">
        <f>VLOOKUP($F833,Assumptions!$A$23:$B$27,2,FALSE)*Assumptions!$B$4</f>
        <v>0.55000000000000004</v>
      </c>
      <c r="Q833" s="74">
        <f t="shared" ref="Q833:Q896" si="26">$I833*$O833*$P833</f>
        <v>72151.215910774263</v>
      </c>
      <c r="R833" s="75" t="str">
        <f>IF($O833&lt;Assumptions!$B$17,"A",IF($O833&lt;Assumptions!$B$18,"B",IF($O833&lt;Assumptions!$B$19,"C",IF($O833&lt;Assumptions!$B$20,"D","E"))))</f>
        <v>B</v>
      </c>
      <c r="S833" s="75">
        <f t="shared" ref="S833:S896" si="27">--($J833&gt;=180)</f>
        <v>0</v>
      </c>
    </row>
    <row r="834" spans="1:19" ht="17.399999999999999" x14ac:dyDescent="0.3">
      <c r="A834" s="39" t="s">
        <v>280</v>
      </c>
      <c r="B834" s="39" t="s">
        <v>21</v>
      </c>
      <c r="C834" s="39" t="s">
        <v>135</v>
      </c>
      <c r="D834" s="39" t="s">
        <v>42</v>
      </c>
      <c r="E834" s="70" t="s">
        <v>46</v>
      </c>
      <c r="F834" s="70" t="s">
        <v>36</v>
      </c>
      <c r="G834" s="78">
        <v>45049</v>
      </c>
      <c r="H834" s="78">
        <v>45839</v>
      </c>
      <c r="I834" s="69">
        <v>3242612.1</v>
      </c>
      <c r="J834" s="70">
        <v>0</v>
      </c>
      <c r="K834" s="71">
        <v>1.0109999999999999</v>
      </c>
      <c r="L834" s="70">
        <v>0</v>
      </c>
      <c r="M834" s="71">
        <v>0.85</v>
      </c>
      <c r="N834" s="72"/>
      <c r="O834" s="73">
        <f>MIN(1,MAX(0,(1/(1+EXP(-(Assumptions!$B$5 + Assumptions!$B$6*$N834))))*Assumptions!$B$3))</f>
        <v>3.9165722796764356E-2</v>
      </c>
      <c r="P834" s="73">
        <f>VLOOKUP($F834,Assumptions!$A$23:$B$27,2,FALSE)*Assumptions!$B$4</f>
        <v>0.55000000000000004</v>
      </c>
      <c r="Q834" s="74">
        <f t="shared" si="26"/>
        <v>69849.585655318675</v>
      </c>
      <c r="R834" s="75" t="str">
        <f>IF($O834&lt;Assumptions!$B$17,"A",IF($O834&lt;Assumptions!$B$18,"B",IF($O834&lt;Assumptions!$B$19,"C",IF($O834&lt;Assumptions!$B$20,"D","E"))))</f>
        <v>B</v>
      </c>
      <c r="S834" s="75">
        <f t="shared" si="27"/>
        <v>0</v>
      </c>
    </row>
    <row r="835" spans="1:19" ht="17.399999999999999" x14ac:dyDescent="0.3">
      <c r="A835" s="39" t="s">
        <v>280</v>
      </c>
      <c r="B835" s="39" t="s">
        <v>21</v>
      </c>
      <c r="C835" s="39" t="s">
        <v>135</v>
      </c>
      <c r="D835" s="39" t="s">
        <v>42</v>
      </c>
      <c r="E835" s="70" t="s">
        <v>46</v>
      </c>
      <c r="F835" s="70" t="s">
        <v>36</v>
      </c>
      <c r="G835" s="78">
        <v>45049</v>
      </c>
      <c r="H835" s="78">
        <v>45870</v>
      </c>
      <c r="I835" s="69">
        <v>3141886.27</v>
      </c>
      <c r="J835" s="70">
        <v>15</v>
      </c>
      <c r="K835" s="71">
        <v>1.141</v>
      </c>
      <c r="L835" s="70">
        <v>0</v>
      </c>
      <c r="M835" s="71">
        <v>0.85</v>
      </c>
      <c r="N835" s="72"/>
      <c r="O835" s="73">
        <f>MIN(1,MAX(0,(1/(1+EXP(-(Assumptions!$B$5 + Assumptions!$B$6*$N835))))*Assumptions!$B$3))</f>
        <v>3.9165722796764356E-2</v>
      </c>
      <c r="P835" s="73">
        <f>VLOOKUP($F835,Assumptions!$A$23:$B$27,2,FALSE)*Assumptions!$B$4</f>
        <v>0.55000000000000004</v>
      </c>
      <c r="Q835" s="74">
        <f t="shared" si="26"/>
        <v>67679.835690378968</v>
      </c>
      <c r="R835" s="75" t="str">
        <f>IF($O835&lt;Assumptions!$B$17,"A",IF($O835&lt;Assumptions!$B$18,"B",IF($O835&lt;Assumptions!$B$19,"C",IF($O835&lt;Assumptions!$B$20,"D","E"))))</f>
        <v>B</v>
      </c>
      <c r="S835" s="75">
        <f t="shared" si="27"/>
        <v>0</v>
      </c>
    </row>
    <row r="836" spans="1:19" ht="17.399999999999999" x14ac:dyDescent="0.3">
      <c r="A836" s="39" t="s">
        <v>280</v>
      </c>
      <c r="B836" s="39" t="s">
        <v>21</v>
      </c>
      <c r="C836" s="39" t="s">
        <v>135</v>
      </c>
      <c r="D836" s="39" t="s">
        <v>42</v>
      </c>
      <c r="E836" s="70" t="s">
        <v>46</v>
      </c>
      <c r="F836" s="70" t="s">
        <v>36</v>
      </c>
      <c r="G836" s="78">
        <v>45049</v>
      </c>
      <c r="H836" s="78">
        <v>45901</v>
      </c>
      <c r="I836" s="69">
        <v>3043212.95</v>
      </c>
      <c r="J836" s="70">
        <v>0</v>
      </c>
      <c r="K836" s="71">
        <v>1.085</v>
      </c>
      <c r="L836" s="70">
        <v>0</v>
      </c>
      <c r="M836" s="71">
        <v>0.85</v>
      </c>
      <c r="N836" s="72"/>
      <c r="O836" s="73">
        <f>MIN(1,MAX(0,(1/(1+EXP(-(Assumptions!$B$5 + Assumptions!$B$6*$N836))))*Assumptions!$B$3))</f>
        <v>3.9165722796764356E-2</v>
      </c>
      <c r="P836" s="73">
        <f>VLOOKUP($F836,Assumptions!$A$23:$B$27,2,FALSE)*Assumptions!$B$4</f>
        <v>0.55000000000000004</v>
      </c>
      <c r="Q836" s="74">
        <f t="shared" si="26"/>
        <v>65554.29914617294</v>
      </c>
      <c r="R836" s="75" t="str">
        <f>IF($O836&lt;Assumptions!$B$17,"A",IF($O836&lt;Assumptions!$B$18,"B",IF($O836&lt;Assumptions!$B$19,"C",IF($O836&lt;Assumptions!$B$20,"D","E"))))</f>
        <v>B</v>
      </c>
      <c r="S836" s="75">
        <f t="shared" si="27"/>
        <v>0</v>
      </c>
    </row>
    <row r="837" spans="1:19" ht="17.399999999999999" x14ac:dyDescent="0.3">
      <c r="A837" s="39" t="s">
        <v>280</v>
      </c>
      <c r="B837" s="39" t="s">
        <v>21</v>
      </c>
      <c r="C837" s="39" t="s">
        <v>135</v>
      </c>
      <c r="D837" s="39" t="s">
        <v>42</v>
      </c>
      <c r="E837" s="70" t="s">
        <v>46</v>
      </c>
      <c r="F837" s="70" t="s">
        <v>36</v>
      </c>
      <c r="G837" s="78">
        <v>45049</v>
      </c>
      <c r="H837" s="78">
        <v>45931</v>
      </c>
      <c r="I837" s="69">
        <v>2956596.03</v>
      </c>
      <c r="J837" s="70">
        <v>0</v>
      </c>
      <c r="K837" s="71">
        <v>1.02</v>
      </c>
      <c r="L837" s="70">
        <v>0</v>
      </c>
      <c r="M837" s="71">
        <v>0.85</v>
      </c>
      <c r="N837" s="72"/>
      <c r="O837" s="73">
        <f>MIN(1,MAX(0,(1/(1+EXP(-(Assumptions!$B$5 + Assumptions!$B$6*$N837))))*Assumptions!$B$3))</f>
        <v>3.9165722796764356E-2</v>
      </c>
      <c r="P837" s="73">
        <f>VLOOKUP($F837,Assumptions!$A$23:$B$27,2,FALSE)*Assumptions!$B$4</f>
        <v>0.55000000000000004</v>
      </c>
      <c r="Q837" s="74">
        <f t="shared" si="26"/>
        <v>63688.4712931467</v>
      </c>
      <c r="R837" s="75" t="str">
        <f>IF($O837&lt;Assumptions!$B$17,"A",IF($O837&lt;Assumptions!$B$18,"B",IF($O837&lt;Assumptions!$B$19,"C",IF($O837&lt;Assumptions!$B$20,"D","E"))))</f>
        <v>B</v>
      </c>
      <c r="S837" s="75">
        <f t="shared" si="27"/>
        <v>0</v>
      </c>
    </row>
    <row r="838" spans="1:19" ht="17.399999999999999" x14ac:dyDescent="0.3">
      <c r="A838" s="39" t="s">
        <v>280</v>
      </c>
      <c r="B838" s="39" t="s">
        <v>21</v>
      </c>
      <c r="C838" s="39" t="s">
        <v>135</v>
      </c>
      <c r="D838" s="39" t="s">
        <v>42</v>
      </c>
      <c r="E838" s="70" t="s">
        <v>46</v>
      </c>
      <c r="F838" s="70" t="s">
        <v>36</v>
      </c>
      <c r="G838" s="78">
        <v>45049</v>
      </c>
      <c r="H838" s="78">
        <v>45962</v>
      </c>
      <c r="I838" s="69">
        <v>2875316.95</v>
      </c>
      <c r="J838" s="70">
        <v>0</v>
      </c>
      <c r="K838" s="71">
        <v>1.014</v>
      </c>
      <c r="L838" s="70">
        <v>0</v>
      </c>
      <c r="M838" s="71">
        <v>0.85</v>
      </c>
      <c r="N838" s="72"/>
      <c r="O838" s="73">
        <f>MIN(1,MAX(0,(1/(1+EXP(-(Assumptions!$B$5 + Assumptions!$B$6*$N838))))*Assumptions!$B$3))</f>
        <v>3.9165722796764356E-2</v>
      </c>
      <c r="P838" s="73">
        <f>VLOOKUP($F838,Assumptions!$A$23:$B$27,2,FALSE)*Assumptions!$B$4</f>
        <v>0.55000000000000004</v>
      </c>
      <c r="Q838" s="74">
        <f t="shared" si="26"/>
        <v>61937.626639095884</v>
      </c>
      <c r="R838" s="75" t="str">
        <f>IF($O838&lt;Assumptions!$B$17,"A",IF($O838&lt;Assumptions!$B$18,"B",IF($O838&lt;Assumptions!$B$19,"C",IF($O838&lt;Assumptions!$B$20,"D","E"))))</f>
        <v>B</v>
      </c>
      <c r="S838" s="75">
        <f t="shared" si="27"/>
        <v>0</v>
      </c>
    </row>
    <row r="839" spans="1:19" ht="17.399999999999999" x14ac:dyDescent="0.3">
      <c r="A839" s="39" t="s">
        <v>280</v>
      </c>
      <c r="B839" s="39" t="s">
        <v>21</v>
      </c>
      <c r="C839" s="39" t="s">
        <v>135</v>
      </c>
      <c r="D839" s="39" t="s">
        <v>42</v>
      </c>
      <c r="E839" s="70" t="s">
        <v>46</v>
      </c>
      <c r="F839" s="70" t="s">
        <v>36</v>
      </c>
      <c r="G839" s="78">
        <v>45049</v>
      </c>
      <c r="H839" s="78">
        <v>45992</v>
      </c>
      <c r="I839" s="69">
        <v>2788363.41</v>
      </c>
      <c r="J839" s="70">
        <v>15</v>
      </c>
      <c r="K839" s="71">
        <v>1.0880000000000001</v>
      </c>
      <c r="L839" s="70">
        <v>0</v>
      </c>
      <c r="M839" s="71">
        <v>0.85</v>
      </c>
      <c r="N839" s="72"/>
      <c r="O839" s="73">
        <f>MIN(1,MAX(0,(1/(1+EXP(-(Assumptions!$B$5 + Assumptions!$B$6*$N839))))*Assumptions!$B$3))</f>
        <v>3.9165722796764356E-2</v>
      </c>
      <c r="P839" s="73">
        <f>VLOOKUP($F839,Assumptions!$A$23:$B$27,2,FALSE)*Assumptions!$B$4</f>
        <v>0.55000000000000004</v>
      </c>
      <c r="Q839" s="74">
        <f t="shared" si="26"/>
        <v>60064.547604985339</v>
      </c>
      <c r="R839" s="75" t="str">
        <f>IF($O839&lt;Assumptions!$B$17,"A",IF($O839&lt;Assumptions!$B$18,"B",IF($O839&lt;Assumptions!$B$19,"C",IF($O839&lt;Assumptions!$B$20,"D","E"))))</f>
        <v>B</v>
      </c>
      <c r="S839" s="75">
        <f t="shared" si="27"/>
        <v>0</v>
      </c>
    </row>
    <row r="840" spans="1:19" ht="17.399999999999999" x14ac:dyDescent="0.3">
      <c r="A840" s="39" t="s">
        <v>282</v>
      </c>
      <c r="B840" s="39" t="s">
        <v>84</v>
      </c>
      <c r="C840" s="39" t="s">
        <v>190</v>
      </c>
      <c r="D840" s="39" t="s">
        <v>30</v>
      </c>
      <c r="E840" s="70" t="s">
        <v>27</v>
      </c>
      <c r="F840" s="70" t="s">
        <v>36</v>
      </c>
      <c r="G840" s="78">
        <v>45426</v>
      </c>
      <c r="H840" s="78">
        <v>45658</v>
      </c>
      <c r="I840" s="69">
        <v>81821920.480000004</v>
      </c>
      <c r="J840" s="70">
        <v>0</v>
      </c>
      <c r="K840" s="71">
        <v>1.018</v>
      </c>
      <c r="L840" s="70">
        <v>0</v>
      </c>
      <c r="M840" s="71">
        <v>1.1950000000000001</v>
      </c>
      <c r="N840" s="72"/>
      <c r="O840" s="73">
        <f>MIN(1,MAX(0,(1/(1+EXP(-(Assumptions!$B$5 + Assumptions!$B$6*$N840))))*Assumptions!$B$3))</f>
        <v>3.9165722796764356E-2</v>
      </c>
      <c r="P840" s="73">
        <f>VLOOKUP($F840,Assumptions!$A$23:$B$27,2,FALSE)*Assumptions!$B$4</f>
        <v>0.55000000000000004</v>
      </c>
      <c r="Q840" s="74">
        <f t="shared" si="26"/>
        <v>1762538.0609202173</v>
      </c>
      <c r="R840" s="75" t="str">
        <f>IF($O840&lt;Assumptions!$B$17,"A",IF($O840&lt;Assumptions!$B$18,"B",IF($O840&lt;Assumptions!$B$19,"C",IF($O840&lt;Assumptions!$B$20,"D","E"))))</f>
        <v>B</v>
      </c>
      <c r="S840" s="75">
        <f t="shared" si="27"/>
        <v>0</v>
      </c>
    </row>
    <row r="841" spans="1:19" ht="17.399999999999999" x14ac:dyDescent="0.3">
      <c r="A841" s="39" t="s">
        <v>282</v>
      </c>
      <c r="B841" s="39" t="s">
        <v>84</v>
      </c>
      <c r="C841" s="39" t="s">
        <v>190</v>
      </c>
      <c r="D841" s="39" t="s">
        <v>30</v>
      </c>
      <c r="E841" s="70" t="s">
        <v>27</v>
      </c>
      <c r="F841" s="70" t="s">
        <v>36</v>
      </c>
      <c r="G841" s="78">
        <v>45426</v>
      </c>
      <c r="H841" s="78">
        <v>45689</v>
      </c>
      <c r="I841" s="69">
        <v>80445155.719999999</v>
      </c>
      <c r="J841" s="70">
        <v>0</v>
      </c>
      <c r="K841" s="71">
        <v>1.0580000000000001</v>
      </c>
      <c r="L841" s="70">
        <v>0</v>
      </c>
      <c r="M841" s="71">
        <v>1.1950000000000001</v>
      </c>
      <c r="N841" s="72"/>
      <c r="O841" s="73">
        <f>MIN(1,MAX(0,(1/(1+EXP(-(Assumptions!$B$5 + Assumptions!$B$6*$N841))))*Assumptions!$B$3))</f>
        <v>3.9165722796764356E-2</v>
      </c>
      <c r="P841" s="73">
        <f>VLOOKUP($F841,Assumptions!$A$23:$B$27,2,FALSE)*Assumptions!$B$4</f>
        <v>0.55000000000000004</v>
      </c>
      <c r="Q841" s="74">
        <f t="shared" si="26"/>
        <v>1732880.9680996344</v>
      </c>
      <c r="R841" s="75" t="str">
        <f>IF($O841&lt;Assumptions!$B$17,"A",IF($O841&lt;Assumptions!$B$18,"B",IF($O841&lt;Assumptions!$B$19,"C",IF($O841&lt;Assumptions!$B$20,"D","E"))))</f>
        <v>B</v>
      </c>
      <c r="S841" s="75">
        <f t="shared" si="27"/>
        <v>0</v>
      </c>
    </row>
    <row r="842" spans="1:19" ht="17.399999999999999" x14ac:dyDescent="0.3">
      <c r="A842" s="39" t="s">
        <v>282</v>
      </c>
      <c r="B842" s="39" t="s">
        <v>84</v>
      </c>
      <c r="C842" s="39" t="s">
        <v>190</v>
      </c>
      <c r="D842" s="39" t="s">
        <v>30</v>
      </c>
      <c r="E842" s="70" t="s">
        <v>27</v>
      </c>
      <c r="F842" s="70" t="s">
        <v>36</v>
      </c>
      <c r="G842" s="78">
        <v>45426</v>
      </c>
      <c r="H842" s="78">
        <v>45717</v>
      </c>
      <c r="I842" s="69">
        <v>78996519.909999996</v>
      </c>
      <c r="J842" s="70">
        <v>95</v>
      </c>
      <c r="K842" s="71">
        <v>0.27</v>
      </c>
      <c r="L842" s="70">
        <v>0</v>
      </c>
      <c r="M842" s="71">
        <v>1.1950000000000001</v>
      </c>
      <c r="N842" s="72"/>
      <c r="O842" s="73">
        <f>MIN(1,MAX(0,(1/(1+EXP(-(Assumptions!$B$5 + Assumptions!$B$6*$N842))))*Assumptions!$B$3))</f>
        <v>3.9165722796764356E-2</v>
      </c>
      <c r="P842" s="73">
        <f>VLOOKUP($F842,Assumptions!$A$23:$B$27,2,FALSE)*Assumptions!$B$4</f>
        <v>0.55000000000000004</v>
      </c>
      <c r="Q842" s="74">
        <f t="shared" si="26"/>
        <v>1701675.6903872748</v>
      </c>
      <c r="R842" s="75" t="str">
        <f>IF($O842&lt;Assumptions!$B$17,"A",IF($O842&lt;Assumptions!$B$18,"B",IF($O842&lt;Assumptions!$B$19,"C",IF($O842&lt;Assumptions!$B$20,"D","E"))))</f>
        <v>B</v>
      </c>
      <c r="S842" s="75">
        <f t="shared" si="27"/>
        <v>0</v>
      </c>
    </row>
    <row r="843" spans="1:19" ht="17.399999999999999" x14ac:dyDescent="0.3">
      <c r="A843" s="39" t="s">
        <v>282</v>
      </c>
      <c r="B843" s="39" t="s">
        <v>84</v>
      </c>
      <c r="C843" s="39" t="s">
        <v>190</v>
      </c>
      <c r="D843" s="39" t="s">
        <v>30</v>
      </c>
      <c r="E843" s="70" t="s">
        <v>27</v>
      </c>
      <c r="F843" s="70" t="s">
        <v>36</v>
      </c>
      <c r="G843" s="78">
        <v>45426</v>
      </c>
      <c r="H843" s="78">
        <v>45748</v>
      </c>
      <c r="I843" s="69">
        <v>77610494.329999998</v>
      </c>
      <c r="J843" s="70">
        <v>0</v>
      </c>
      <c r="K843" s="71">
        <v>1.1060000000000001</v>
      </c>
      <c r="L843" s="70">
        <v>0</v>
      </c>
      <c r="M843" s="71">
        <v>1.1950000000000001</v>
      </c>
      <c r="N843" s="72"/>
      <c r="O843" s="73">
        <f>MIN(1,MAX(0,(1/(1+EXP(-(Assumptions!$B$5 + Assumptions!$B$6*$N843))))*Assumptions!$B$3))</f>
        <v>3.9165722796764356E-2</v>
      </c>
      <c r="P843" s="73">
        <f>VLOOKUP($F843,Assumptions!$A$23:$B$27,2,FALSE)*Assumptions!$B$4</f>
        <v>0.55000000000000004</v>
      </c>
      <c r="Q843" s="74">
        <f t="shared" si="26"/>
        <v>1671819.1088767475</v>
      </c>
      <c r="R843" s="75" t="str">
        <f>IF($O843&lt;Assumptions!$B$17,"A",IF($O843&lt;Assumptions!$B$18,"B",IF($O843&lt;Assumptions!$B$19,"C",IF($O843&lt;Assumptions!$B$20,"D","E"))))</f>
        <v>B</v>
      </c>
      <c r="S843" s="75">
        <f t="shared" si="27"/>
        <v>0</v>
      </c>
    </row>
    <row r="844" spans="1:19" ht="17.399999999999999" x14ac:dyDescent="0.3">
      <c r="A844" s="39" t="s">
        <v>282</v>
      </c>
      <c r="B844" s="39" t="s">
        <v>84</v>
      </c>
      <c r="C844" s="39" t="s">
        <v>190</v>
      </c>
      <c r="D844" s="39" t="s">
        <v>30</v>
      </c>
      <c r="E844" s="70" t="s">
        <v>27</v>
      </c>
      <c r="F844" s="70" t="s">
        <v>36</v>
      </c>
      <c r="G844" s="78">
        <v>45426</v>
      </c>
      <c r="H844" s="78">
        <v>45778</v>
      </c>
      <c r="I844" s="69">
        <v>76436095.060000002</v>
      </c>
      <c r="J844" s="70">
        <v>0</v>
      </c>
      <c r="K844" s="71">
        <v>1.06</v>
      </c>
      <c r="L844" s="70">
        <v>0</v>
      </c>
      <c r="M844" s="71">
        <v>1.1950000000000001</v>
      </c>
      <c r="N844" s="72"/>
      <c r="O844" s="73">
        <f>MIN(1,MAX(0,(1/(1+EXP(-(Assumptions!$B$5 + Assumptions!$B$6*$N844))))*Assumptions!$B$3))</f>
        <v>3.9165722796764356E-2</v>
      </c>
      <c r="P844" s="73">
        <f>VLOOKUP($F844,Assumptions!$A$23:$B$27,2,FALSE)*Assumptions!$B$4</f>
        <v>0.55000000000000004</v>
      </c>
      <c r="Q844" s="74">
        <f t="shared" si="26"/>
        <v>1646521.2009328993</v>
      </c>
      <c r="R844" s="75" t="str">
        <f>IF($O844&lt;Assumptions!$B$17,"A",IF($O844&lt;Assumptions!$B$18,"B",IF($O844&lt;Assumptions!$B$19,"C",IF($O844&lt;Assumptions!$B$20,"D","E"))))</f>
        <v>B</v>
      </c>
      <c r="S844" s="75">
        <f t="shared" si="27"/>
        <v>0</v>
      </c>
    </row>
    <row r="845" spans="1:19" ht="17.399999999999999" x14ac:dyDescent="0.3">
      <c r="A845" s="39" t="s">
        <v>282</v>
      </c>
      <c r="B845" s="39" t="s">
        <v>84</v>
      </c>
      <c r="C845" s="39" t="s">
        <v>190</v>
      </c>
      <c r="D845" s="39" t="s">
        <v>30</v>
      </c>
      <c r="E845" s="70" t="s">
        <v>27</v>
      </c>
      <c r="F845" s="70" t="s">
        <v>36</v>
      </c>
      <c r="G845" s="78">
        <v>45426</v>
      </c>
      <c r="H845" s="78">
        <v>45809</v>
      </c>
      <c r="I845" s="69">
        <v>75031216.569999993</v>
      </c>
      <c r="J845" s="70">
        <v>0</v>
      </c>
      <c r="K845" s="71">
        <v>1.028</v>
      </c>
      <c r="L845" s="70">
        <v>0</v>
      </c>
      <c r="M845" s="71">
        <v>1.1950000000000001</v>
      </c>
      <c r="N845" s="72"/>
      <c r="O845" s="73">
        <f>MIN(1,MAX(0,(1/(1+EXP(-(Assumptions!$B$5 + Assumptions!$B$6*$N845))))*Assumptions!$B$3))</f>
        <v>3.9165722796764356E-2</v>
      </c>
      <c r="P845" s="73">
        <f>VLOOKUP($F845,Assumptions!$A$23:$B$27,2,FALSE)*Assumptions!$B$4</f>
        <v>0.55000000000000004</v>
      </c>
      <c r="Q845" s="74">
        <f t="shared" si="26"/>
        <v>1616258.5061065368</v>
      </c>
      <c r="R845" s="75" t="str">
        <f>IF($O845&lt;Assumptions!$B$17,"A",IF($O845&lt;Assumptions!$B$18,"B",IF($O845&lt;Assumptions!$B$19,"C",IF($O845&lt;Assumptions!$B$20,"D","E"))))</f>
        <v>B</v>
      </c>
      <c r="S845" s="75">
        <f t="shared" si="27"/>
        <v>0</v>
      </c>
    </row>
    <row r="846" spans="1:19" ht="17.399999999999999" x14ac:dyDescent="0.3">
      <c r="A846" s="39" t="s">
        <v>282</v>
      </c>
      <c r="B846" s="39" t="s">
        <v>84</v>
      </c>
      <c r="C846" s="39" t="s">
        <v>190</v>
      </c>
      <c r="D846" s="39" t="s">
        <v>30</v>
      </c>
      <c r="E846" s="70" t="s">
        <v>27</v>
      </c>
      <c r="F846" s="70" t="s">
        <v>36</v>
      </c>
      <c r="G846" s="78">
        <v>45426</v>
      </c>
      <c r="H846" s="78">
        <v>45839</v>
      </c>
      <c r="I846" s="69">
        <v>73757181.340000004</v>
      </c>
      <c r="J846" s="70">
        <v>15</v>
      </c>
      <c r="K846" s="71">
        <v>1.0089999999999999</v>
      </c>
      <c r="L846" s="70">
        <v>0</v>
      </c>
      <c r="M846" s="71">
        <v>1.1950000000000001</v>
      </c>
      <c r="N846" s="72"/>
      <c r="O846" s="73">
        <f>MIN(1,MAX(0,(1/(1+EXP(-(Assumptions!$B$5 + Assumptions!$B$6*$N846))))*Assumptions!$B$3))</f>
        <v>3.9165722796764356E-2</v>
      </c>
      <c r="P846" s="73">
        <f>VLOOKUP($F846,Assumptions!$A$23:$B$27,2,FALSE)*Assumptions!$B$4</f>
        <v>0.55000000000000004</v>
      </c>
      <c r="Q846" s="74">
        <f t="shared" si="26"/>
        <v>1588814.3252482165</v>
      </c>
      <c r="R846" s="75" t="str">
        <f>IF($O846&lt;Assumptions!$B$17,"A",IF($O846&lt;Assumptions!$B$18,"B",IF($O846&lt;Assumptions!$B$19,"C",IF($O846&lt;Assumptions!$B$20,"D","E"))))</f>
        <v>B</v>
      </c>
      <c r="S846" s="75">
        <f t="shared" si="27"/>
        <v>0</v>
      </c>
    </row>
    <row r="847" spans="1:19" ht="17.399999999999999" x14ac:dyDescent="0.3">
      <c r="A847" s="39" t="s">
        <v>282</v>
      </c>
      <c r="B847" s="39" t="s">
        <v>84</v>
      </c>
      <c r="C847" s="39" t="s">
        <v>190</v>
      </c>
      <c r="D847" s="39" t="s">
        <v>30</v>
      </c>
      <c r="E847" s="70" t="s">
        <v>27</v>
      </c>
      <c r="F847" s="70" t="s">
        <v>36</v>
      </c>
      <c r="G847" s="78">
        <v>45426</v>
      </c>
      <c r="H847" s="78">
        <v>45870</v>
      </c>
      <c r="I847" s="69">
        <v>72691361.849999994</v>
      </c>
      <c r="J847" s="70">
        <v>15</v>
      </c>
      <c r="K847" s="71">
        <v>1.077</v>
      </c>
      <c r="L847" s="70">
        <v>0</v>
      </c>
      <c r="M847" s="71">
        <v>1.1950000000000001</v>
      </c>
      <c r="N847" s="72"/>
      <c r="O847" s="73">
        <f>MIN(1,MAX(0,(1/(1+EXP(-(Assumptions!$B$5 + Assumptions!$B$6*$N847))))*Assumptions!$B$3))</f>
        <v>3.9165722796764356E-2</v>
      </c>
      <c r="P847" s="73">
        <f>VLOOKUP($F847,Assumptions!$A$23:$B$27,2,FALSE)*Assumptions!$B$4</f>
        <v>0.55000000000000004</v>
      </c>
      <c r="Q847" s="74">
        <f t="shared" si="26"/>
        <v>1565855.3503650157</v>
      </c>
      <c r="R847" s="75" t="str">
        <f>IF($O847&lt;Assumptions!$B$17,"A",IF($O847&lt;Assumptions!$B$18,"B",IF($O847&lt;Assumptions!$B$19,"C",IF($O847&lt;Assumptions!$B$20,"D","E"))))</f>
        <v>B</v>
      </c>
      <c r="S847" s="75">
        <f t="shared" si="27"/>
        <v>0</v>
      </c>
    </row>
    <row r="848" spans="1:19" ht="17.399999999999999" x14ac:dyDescent="0.3">
      <c r="A848" s="39" t="s">
        <v>282</v>
      </c>
      <c r="B848" s="39" t="s">
        <v>84</v>
      </c>
      <c r="C848" s="39" t="s">
        <v>190</v>
      </c>
      <c r="D848" s="39" t="s">
        <v>30</v>
      </c>
      <c r="E848" s="70" t="s">
        <v>27</v>
      </c>
      <c r="F848" s="70" t="s">
        <v>36</v>
      </c>
      <c r="G848" s="78">
        <v>45426</v>
      </c>
      <c r="H848" s="78">
        <v>45901</v>
      </c>
      <c r="I848" s="69">
        <v>72691361.849999994</v>
      </c>
      <c r="J848" s="70">
        <v>185</v>
      </c>
      <c r="K848" s="71">
        <v>2.5999999999999999E-2</v>
      </c>
      <c r="L848" s="70">
        <v>1</v>
      </c>
      <c r="M848" s="71">
        <v>1.1950000000000001</v>
      </c>
      <c r="N848" s="72"/>
      <c r="O848" s="73">
        <f>MIN(1,MAX(0,(1/(1+EXP(-(Assumptions!$B$5 + Assumptions!$B$6*$N848))))*Assumptions!$B$3))</f>
        <v>3.9165722796764356E-2</v>
      </c>
      <c r="P848" s="73">
        <f>VLOOKUP($F848,Assumptions!$A$23:$B$27,2,FALSE)*Assumptions!$B$4</f>
        <v>0.55000000000000004</v>
      </c>
      <c r="Q848" s="74">
        <f t="shared" si="26"/>
        <v>1565855.3503650157</v>
      </c>
      <c r="R848" s="75" t="str">
        <f>IF($O848&lt;Assumptions!$B$17,"A",IF($O848&lt;Assumptions!$B$18,"B",IF($O848&lt;Assumptions!$B$19,"C",IF($O848&lt;Assumptions!$B$20,"D","E"))))</f>
        <v>B</v>
      </c>
      <c r="S848" s="75">
        <f t="shared" si="27"/>
        <v>1</v>
      </c>
    </row>
    <row r="849" spans="1:19" ht="17.399999999999999" x14ac:dyDescent="0.3">
      <c r="A849" s="39" t="s">
        <v>282</v>
      </c>
      <c r="B849" s="39" t="s">
        <v>84</v>
      </c>
      <c r="C849" s="39" t="s">
        <v>190</v>
      </c>
      <c r="D849" s="39" t="s">
        <v>30</v>
      </c>
      <c r="E849" s="70" t="s">
        <v>27</v>
      </c>
      <c r="F849" s="70" t="s">
        <v>36</v>
      </c>
      <c r="G849" s="78">
        <v>45426</v>
      </c>
      <c r="H849" s="78">
        <v>45931</v>
      </c>
      <c r="I849" s="69">
        <v>72691361.849999994</v>
      </c>
      <c r="J849" s="70">
        <v>999</v>
      </c>
      <c r="K849" s="71">
        <v>9.2999999999999999E-2</v>
      </c>
      <c r="L849" s="70">
        <v>1</v>
      </c>
      <c r="M849" s="71">
        <v>1.1950000000000001</v>
      </c>
      <c r="N849" s="72"/>
      <c r="O849" s="73">
        <f>MIN(1,MAX(0,(1/(1+EXP(-(Assumptions!$B$5 + Assumptions!$B$6*$N849))))*Assumptions!$B$3))</f>
        <v>3.9165722796764356E-2</v>
      </c>
      <c r="P849" s="73">
        <f>VLOOKUP($F849,Assumptions!$A$23:$B$27,2,FALSE)*Assumptions!$B$4</f>
        <v>0.55000000000000004</v>
      </c>
      <c r="Q849" s="74">
        <f t="shared" si="26"/>
        <v>1565855.3503650157</v>
      </c>
      <c r="R849" s="75" t="str">
        <f>IF($O849&lt;Assumptions!$B$17,"A",IF($O849&lt;Assumptions!$B$18,"B",IF($O849&lt;Assumptions!$B$19,"C",IF($O849&lt;Assumptions!$B$20,"D","E"))))</f>
        <v>B</v>
      </c>
      <c r="S849" s="75">
        <f t="shared" si="27"/>
        <v>1</v>
      </c>
    </row>
    <row r="850" spans="1:19" ht="17.399999999999999" x14ac:dyDescent="0.3">
      <c r="A850" s="39" t="s">
        <v>282</v>
      </c>
      <c r="B850" s="39" t="s">
        <v>84</v>
      </c>
      <c r="C850" s="39" t="s">
        <v>190</v>
      </c>
      <c r="D850" s="39" t="s">
        <v>30</v>
      </c>
      <c r="E850" s="70" t="s">
        <v>27</v>
      </c>
      <c r="F850" s="70" t="s">
        <v>36</v>
      </c>
      <c r="G850" s="78">
        <v>45426</v>
      </c>
      <c r="H850" s="78">
        <v>45962</v>
      </c>
      <c r="I850" s="69">
        <v>72691361.849999994</v>
      </c>
      <c r="J850" s="70">
        <v>999</v>
      </c>
      <c r="K850" s="71">
        <v>7.2999999999999995E-2</v>
      </c>
      <c r="L850" s="70">
        <v>1</v>
      </c>
      <c r="M850" s="71">
        <v>1.1950000000000001</v>
      </c>
      <c r="N850" s="72"/>
      <c r="O850" s="73">
        <f>MIN(1,MAX(0,(1/(1+EXP(-(Assumptions!$B$5 + Assumptions!$B$6*$N850))))*Assumptions!$B$3))</f>
        <v>3.9165722796764356E-2</v>
      </c>
      <c r="P850" s="73">
        <f>VLOOKUP($F850,Assumptions!$A$23:$B$27,2,FALSE)*Assumptions!$B$4</f>
        <v>0.55000000000000004</v>
      </c>
      <c r="Q850" s="74">
        <f t="shared" si="26"/>
        <v>1565855.3503650157</v>
      </c>
      <c r="R850" s="75" t="str">
        <f>IF($O850&lt;Assumptions!$B$17,"A",IF($O850&lt;Assumptions!$B$18,"B",IF($O850&lt;Assumptions!$B$19,"C",IF($O850&lt;Assumptions!$B$20,"D","E"))))</f>
        <v>B</v>
      </c>
      <c r="S850" s="75">
        <f t="shared" si="27"/>
        <v>1</v>
      </c>
    </row>
    <row r="851" spans="1:19" ht="17.399999999999999" x14ac:dyDescent="0.3">
      <c r="A851" s="39" t="s">
        <v>282</v>
      </c>
      <c r="B851" s="39" t="s">
        <v>84</v>
      </c>
      <c r="C851" s="39" t="s">
        <v>190</v>
      </c>
      <c r="D851" s="39" t="s">
        <v>30</v>
      </c>
      <c r="E851" s="70" t="s">
        <v>27</v>
      </c>
      <c r="F851" s="70" t="s">
        <v>36</v>
      </c>
      <c r="G851" s="78">
        <v>45426</v>
      </c>
      <c r="H851" s="78">
        <v>45992</v>
      </c>
      <c r="I851" s="69">
        <v>72691361.849999994</v>
      </c>
      <c r="J851" s="70">
        <v>999</v>
      </c>
      <c r="K851" s="71">
        <v>3.5000000000000003E-2</v>
      </c>
      <c r="L851" s="70">
        <v>1</v>
      </c>
      <c r="M851" s="71">
        <v>1.1950000000000001</v>
      </c>
      <c r="N851" s="72"/>
      <c r="O851" s="73">
        <f>MIN(1,MAX(0,(1/(1+EXP(-(Assumptions!$B$5 + Assumptions!$B$6*$N851))))*Assumptions!$B$3))</f>
        <v>3.9165722796764356E-2</v>
      </c>
      <c r="P851" s="73">
        <f>VLOOKUP($F851,Assumptions!$A$23:$B$27,2,FALSE)*Assumptions!$B$4</f>
        <v>0.55000000000000004</v>
      </c>
      <c r="Q851" s="74">
        <f t="shared" si="26"/>
        <v>1565855.3503650157</v>
      </c>
      <c r="R851" s="75" t="str">
        <f>IF($O851&lt;Assumptions!$B$17,"A",IF($O851&lt;Assumptions!$B$18,"B",IF($O851&lt;Assumptions!$B$19,"C",IF($O851&lt;Assumptions!$B$20,"D","E"))))</f>
        <v>B</v>
      </c>
      <c r="S851" s="75">
        <f t="shared" si="27"/>
        <v>1</v>
      </c>
    </row>
    <row r="852" spans="1:19" ht="17.399999999999999" x14ac:dyDescent="0.3">
      <c r="A852" s="39" t="s">
        <v>283</v>
      </c>
      <c r="B852" s="39" t="s">
        <v>91</v>
      </c>
      <c r="C852" s="39" t="s">
        <v>135</v>
      </c>
      <c r="D852" s="39" t="s">
        <v>42</v>
      </c>
      <c r="E852" s="70" t="s">
        <v>35</v>
      </c>
      <c r="F852" s="70" t="s">
        <v>28</v>
      </c>
      <c r="G852" s="78">
        <v>43844</v>
      </c>
      <c r="H852" s="78">
        <v>45658</v>
      </c>
      <c r="I852" s="69">
        <v>2163982.7799999998</v>
      </c>
      <c r="J852" s="70">
        <v>35</v>
      </c>
      <c r="K852" s="71">
        <v>0.86799999999999999</v>
      </c>
      <c r="L852" s="70">
        <v>0</v>
      </c>
      <c r="M852" s="71">
        <v>0.96499999999999997</v>
      </c>
      <c r="N852" s="72"/>
      <c r="O852" s="73">
        <f>MIN(1,MAX(0,(1/(1+EXP(-(Assumptions!$B$5 + Assumptions!$B$6*$N852))))*Assumptions!$B$3))</f>
        <v>3.9165722796764356E-2</v>
      </c>
      <c r="P852" s="73">
        <f>VLOOKUP($F852,Assumptions!$A$23:$B$27,2,FALSE)*Assumptions!$B$4</f>
        <v>0.35</v>
      </c>
      <c r="Q852" s="74">
        <f t="shared" si="26"/>
        <v>29663.882394458022</v>
      </c>
      <c r="R852" s="75" t="str">
        <f>IF($O852&lt;Assumptions!$B$17,"A",IF($O852&lt;Assumptions!$B$18,"B",IF($O852&lt;Assumptions!$B$19,"C",IF($O852&lt;Assumptions!$B$20,"D","E"))))</f>
        <v>B</v>
      </c>
      <c r="S852" s="75">
        <f t="shared" si="27"/>
        <v>0</v>
      </c>
    </row>
    <row r="853" spans="1:19" ht="17.399999999999999" x14ac:dyDescent="0.3">
      <c r="A853" s="39" t="s">
        <v>283</v>
      </c>
      <c r="B853" s="39" t="s">
        <v>91</v>
      </c>
      <c r="C853" s="39" t="s">
        <v>135</v>
      </c>
      <c r="D853" s="39" t="s">
        <v>42</v>
      </c>
      <c r="E853" s="70" t="s">
        <v>35</v>
      </c>
      <c r="F853" s="70" t="s">
        <v>28</v>
      </c>
      <c r="G853" s="78">
        <v>43844</v>
      </c>
      <c r="H853" s="78">
        <v>45689</v>
      </c>
      <c r="I853" s="69">
        <v>2104348.31</v>
      </c>
      <c r="J853" s="70">
        <v>0</v>
      </c>
      <c r="K853" s="71">
        <v>1.0369999999999999</v>
      </c>
      <c r="L853" s="70">
        <v>0</v>
      </c>
      <c r="M853" s="71">
        <v>0.96499999999999997</v>
      </c>
      <c r="N853" s="72"/>
      <c r="O853" s="73">
        <f>MIN(1,MAX(0,(1/(1+EXP(-(Assumptions!$B$5 + Assumptions!$B$6*$N853))))*Assumptions!$B$3))</f>
        <v>3.9165722796764356E-2</v>
      </c>
      <c r="P853" s="73">
        <f>VLOOKUP($F853,Assumptions!$A$23:$B$27,2,FALSE)*Assumptions!$B$4</f>
        <v>0.35</v>
      </c>
      <c r="Q853" s="74">
        <f t="shared" si="26"/>
        <v>28846.412902054839</v>
      </c>
      <c r="R853" s="75" t="str">
        <f>IF($O853&lt;Assumptions!$B$17,"A",IF($O853&lt;Assumptions!$B$18,"B",IF($O853&lt;Assumptions!$B$19,"C",IF($O853&lt;Assumptions!$B$20,"D","E"))))</f>
        <v>B</v>
      </c>
      <c r="S853" s="75">
        <f t="shared" si="27"/>
        <v>0</v>
      </c>
    </row>
    <row r="854" spans="1:19" ht="17.399999999999999" x14ac:dyDescent="0.3">
      <c r="A854" s="39" t="s">
        <v>283</v>
      </c>
      <c r="B854" s="39" t="s">
        <v>91</v>
      </c>
      <c r="C854" s="39" t="s">
        <v>135</v>
      </c>
      <c r="D854" s="39" t="s">
        <v>42</v>
      </c>
      <c r="E854" s="70" t="s">
        <v>35</v>
      </c>
      <c r="F854" s="70" t="s">
        <v>28</v>
      </c>
      <c r="G854" s="78">
        <v>43844</v>
      </c>
      <c r="H854" s="78">
        <v>45717</v>
      </c>
      <c r="I854" s="69">
        <v>2046140.7</v>
      </c>
      <c r="J854" s="70">
        <v>95</v>
      </c>
      <c r="K854" s="71">
        <v>0.439</v>
      </c>
      <c r="L854" s="70">
        <v>0</v>
      </c>
      <c r="M854" s="71">
        <v>0.96499999999999997</v>
      </c>
      <c r="N854" s="72"/>
      <c r="O854" s="73">
        <f>MIN(1,MAX(0,(1/(1+EXP(-(Assumptions!$B$5 + Assumptions!$B$6*$N854))))*Assumptions!$B$3))</f>
        <v>3.9165722796764356E-2</v>
      </c>
      <c r="P854" s="73">
        <f>VLOOKUP($F854,Assumptions!$A$23:$B$27,2,FALSE)*Assumptions!$B$4</f>
        <v>0.35</v>
      </c>
      <c r="Q854" s="74">
        <f t="shared" si="26"/>
        <v>28048.50281078208</v>
      </c>
      <c r="R854" s="75" t="str">
        <f>IF($O854&lt;Assumptions!$B$17,"A",IF($O854&lt;Assumptions!$B$18,"B",IF($O854&lt;Assumptions!$B$19,"C",IF($O854&lt;Assumptions!$B$20,"D","E"))))</f>
        <v>B</v>
      </c>
      <c r="S854" s="75">
        <f t="shared" si="27"/>
        <v>0</v>
      </c>
    </row>
    <row r="855" spans="1:19" ht="17.399999999999999" x14ac:dyDescent="0.3">
      <c r="A855" s="39" t="s">
        <v>283</v>
      </c>
      <c r="B855" s="39" t="s">
        <v>91</v>
      </c>
      <c r="C855" s="39" t="s">
        <v>135</v>
      </c>
      <c r="D855" s="39" t="s">
        <v>42</v>
      </c>
      <c r="E855" s="70" t="s">
        <v>35</v>
      </c>
      <c r="F855" s="70" t="s">
        <v>28</v>
      </c>
      <c r="G855" s="78">
        <v>43844</v>
      </c>
      <c r="H855" s="78">
        <v>45748</v>
      </c>
      <c r="I855" s="69">
        <v>1985059.67</v>
      </c>
      <c r="J855" s="70">
        <v>0</v>
      </c>
      <c r="K855" s="71">
        <v>1.0900000000000001</v>
      </c>
      <c r="L855" s="70">
        <v>0</v>
      </c>
      <c r="M855" s="71">
        <v>0.96499999999999997</v>
      </c>
      <c r="N855" s="72"/>
      <c r="O855" s="73">
        <f>MIN(1,MAX(0,(1/(1+EXP(-(Assumptions!$B$5 + Assumptions!$B$6*$N855))))*Assumptions!$B$3))</f>
        <v>3.9165722796764356E-2</v>
      </c>
      <c r="P855" s="73">
        <f>VLOOKUP($F855,Assumptions!$A$23:$B$27,2,FALSE)*Assumptions!$B$4</f>
        <v>0.35</v>
      </c>
      <c r="Q855" s="74">
        <f t="shared" si="26"/>
        <v>27211.203869589783</v>
      </c>
      <c r="R855" s="75" t="str">
        <f>IF($O855&lt;Assumptions!$B$17,"A",IF($O855&lt;Assumptions!$B$18,"B",IF($O855&lt;Assumptions!$B$19,"C",IF($O855&lt;Assumptions!$B$20,"D","E"))))</f>
        <v>B</v>
      </c>
      <c r="S855" s="75">
        <f t="shared" si="27"/>
        <v>0</v>
      </c>
    </row>
    <row r="856" spans="1:19" ht="17.399999999999999" x14ac:dyDescent="0.3">
      <c r="A856" s="39" t="s">
        <v>283</v>
      </c>
      <c r="B856" s="39" t="s">
        <v>91</v>
      </c>
      <c r="C856" s="39" t="s">
        <v>135</v>
      </c>
      <c r="D856" s="39" t="s">
        <v>42</v>
      </c>
      <c r="E856" s="70" t="s">
        <v>35</v>
      </c>
      <c r="F856" s="70" t="s">
        <v>28</v>
      </c>
      <c r="G856" s="78">
        <v>43844</v>
      </c>
      <c r="H856" s="78">
        <v>45778</v>
      </c>
      <c r="I856" s="69">
        <v>1933018.59</v>
      </c>
      <c r="J856" s="70">
        <v>95</v>
      </c>
      <c r="K856" s="71">
        <v>0.13100000000000001</v>
      </c>
      <c r="L856" s="70">
        <v>0</v>
      </c>
      <c r="M856" s="71">
        <v>0.96499999999999997</v>
      </c>
      <c r="N856" s="72"/>
      <c r="O856" s="73">
        <f>MIN(1,MAX(0,(1/(1+EXP(-(Assumptions!$B$5 + Assumptions!$B$6*$N856))))*Assumptions!$B$3))</f>
        <v>3.9165722796764356E-2</v>
      </c>
      <c r="P856" s="73">
        <f>VLOOKUP($F856,Assumptions!$A$23:$B$27,2,FALSE)*Assumptions!$B$4</f>
        <v>0.35</v>
      </c>
      <c r="Q856" s="74">
        <f t="shared" si="26"/>
        <v>26497.824589926298</v>
      </c>
      <c r="R856" s="75" t="str">
        <f>IF($O856&lt;Assumptions!$B$17,"A",IF($O856&lt;Assumptions!$B$18,"B",IF($O856&lt;Assumptions!$B$19,"C",IF($O856&lt;Assumptions!$B$20,"D","E"))))</f>
        <v>B</v>
      </c>
      <c r="S856" s="75">
        <f t="shared" si="27"/>
        <v>0</v>
      </c>
    </row>
    <row r="857" spans="1:19" ht="17.399999999999999" x14ac:dyDescent="0.3">
      <c r="A857" s="39" t="s">
        <v>283</v>
      </c>
      <c r="B857" s="39" t="s">
        <v>91</v>
      </c>
      <c r="C857" s="39" t="s">
        <v>135</v>
      </c>
      <c r="D857" s="39" t="s">
        <v>42</v>
      </c>
      <c r="E857" s="70" t="s">
        <v>35</v>
      </c>
      <c r="F857" s="70" t="s">
        <v>28</v>
      </c>
      <c r="G857" s="78">
        <v>43844</v>
      </c>
      <c r="H857" s="78">
        <v>45809</v>
      </c>
      <c r="I857" s="69">
        <v>1876752.08</v>
      </c>
      <c r="J857" s="70">
        <v>95</v>
      </c>
      <c r="K857" s="71">
        <v>0.223</v>
      </c>
      <c r="L857" s="70">
        <v>0</v>
      </c>
      <c r="M857" s="71">
        <v>0.96499999999999997</v>
      </c>
      <c r="N857" s="72"/>
      <c r="O857" s="73">
        <f>MIN(1,MAX(0,(1/(1+EXP(-(Assumptions!$B$5 + Assumptions!$B$6*$N857))))*Assumptions!$B$3))</f>
        <v>3.9165722796764356E-2</v>
      </c>
      <c r="P857" s="73">
        <f>VLOOKUP($F857,Assumptions!$A$23:$B$27,2,FALSE)*Assumptions!$B$4</f>
        <v>0.35</v>
      </c>
      <c r="Q857" s="74">
        <f t="shared" si="26"/>
        <v>25726.523103235824</v>
      </c>
      <c r="R857" s="75" t="str">
        <f>IF($O857&lt;Assumptions!$B$17,"A",IF($O857&lt;Assumptions!$B$18,"B",IF($O857&lt;Assumptions!$B$19,"C",IF($O857&lt;Assumptions!$B$20,"D","E"))))</f>
        <v>B</v>
      </c>
      <c r="S857" s="75">
        <f t="shared" si="27"/>
        <v>0</v>
      </c>
    </row>
    <row r="858" spans="1:19" ht="17.399999999999999" x14ac:dyDescent="0.3">
      <c r="A858" s="39" t="s">
        <v>283</v>
      </c>
      <c r="B858" s="39" t="s">
        <v>91</v>
      </c>
      <c r="C858" s="39" t="s">
        <v>135</v>
      </c>
      <c r="D858" s="39" t="s">
        <v>42</v>
      </c>
      <c r="E858" s="70" t="s">
        <v>35</v>
      </c>
      <c r="F858" s="70" t="s">
        <v>28</v>
      </c>
      <c r="G858" s="78">
        <v>43844</v>
      </c>
      <c r="H858" s="78">
        <v>45839</v>
      </c>
      <c r="I858" s="69">
        <v>1815203.27</v>
      </c>
      <c r="J858" s="70">
        <v>0</v>
      </c>
      <c r="K858" s="71">
        <v>1.0289999999999999</v>
      </c>
      <c r="L858" s="70">
        <v>0</v>
      </c>
      <c r="M858" s="71">
        <v>0.96499999999999997</v>
      </c>
      <c r="N858" s="72"/>
      <c r="O858" s="73">
        <f>MIN(1,MAX(0,(1/(1+EXP(-(Assumptions!$B$5 + Assumptions!$B$6*$N858))))*Assumptions!$B$3))</f>
        <v>3.9165722796764356E-2</v>
      </c>
      <c r="P858" s="73">
        <f>VLOOKUP($F858,Assumptions!$A$23:$B$27,2,FALSE)*Assumptions!$B$4</f>
        <v>0.35</v>
      </c>
      <c r="Q858" s="74">
        <f t="shared" si="26"/>
        <v>24882.811832410069</v>
      </c>
      <c r="R858" s="75" t="str">
        <f>IF($O858&lt;Assumptions!$B$17,"A",IF($O858&lt;Assumptions!$B$18,"B",IF($O858&lt;Assumptions!$B$19,"C",IF($O858&lt;Assumptions!$B$20,"D","E"))))</f>
        <v>B</v>
      </c>
      <c r="S858" s="75">
        <f t="shared" si="27"/>
        <v>0</v>
      </c>
    </row>
    <row r="859" spans="1:19" ht="17.399999999999999" x14ac:dyDescent="0.3">
      <c r="A859" s="39" t="s">
        <v>283</v>
      </c>
      <c r="B859" s="39" t="s">
        <v>91</v>
      </c>
      <c r="C859" s="39" t="s">
        <v>135</v>
      </c>
      <c r="D859" s="39" t="s">
        <v>42</v>
      </c>
      <c r="E859" s="70" t="s">
        <v>35</v>
      </c>
      <c r="F859" s="70" t="s">
        <v>28</v>
      </c>
      <c r="G859" s="78">
        <v>43844</v>
      </c>
      <c r="H859" s="78">
        <v>45870</v>
      </c>
      <c r="I859" s="69">
        <v>1759141.9</v>
      </c>
      <c r="J859" s="70">
        <v>0</v>
      </c>
      <c r="K859" s="71">
        <v>1.0760000000000001</v>
      </c>
      <c r="L859" s="70">
        <v>0</v>
      </c>
      <c r="M859" s="71">
        <v>0.96499999999999997</v>
      </c>
      <c r="N859" s="72"/>
      <c r="O859" s="73">
        <f>MIN(1,MAX(0,(1/(1+EXP(-(Assumptions!$B$5 + Assumptions!$B$6*$N859))))*Assumptions!$B$3))</f>
        <v>3.9165722796764356E-2</v>
      </c>
      <c r="P859" s="73">
        <f>VLOOKUP($F859,Assumptions!$A$23:$B$27,2,FALSE)*Assumptions!$B$4</f>
        <v>0.35</v>
      </c>
      <c r="Q859" s="74">
        <f t="shared" si="26"/>
        <v>24114.322405450672</v>
      </c>
      <c r="R859" s="75" t="str">
        <f>IF($O859&lt;Assumptions!$B$17,"A",IF($O859&lt;Assumptions!$B$18,"B",IF($O859&lt;Assumptions!$B$19,"C",IF($O859&lt;Assumptions!$B$20,"D","E"))))</f>
        <v>B</v>
      </c>
      <c r="S859" s="75">
        <f t="shared" si="27"/>
        <v>0</v>
      </c>
    </row>
    <row r="860" spans="1:19" ht="17.399999999999999" x14ac:dyDescent="0.3">
      <c r="A860" s="39" t="s">
        <v>283</v>
      </c>
      <c r="B860" s="39" t="s">
        <v>91</v>
      </c>
      <c r="C860" s="39" t="s">
        <v>135</v>
      </c>
      <c r="D860" s="39" t="s">
        <v>42</v>
      </c>
      <c r="E860" s="70" t="s">
        <v>35</v>
      </c>
      <c r="F860" s="70" t="s">
        <v>28</v>
      </c>
      <c r="G860" s="78">
        <v>43844</v>
      </c>
      <c r="H860" s="78">
        <v>45901</v>
      </c>
      <c r="I860" s="69">
        <v>1702429.04</v>
      </c>
      <c r="J860" s="70">
        <v>0</v>
      </c>
      <c r="K860" s="71">
        <v>0.98699999999999999</v>
      </c>
      <c r="L860" s="70">
        <v>0</v>
      </c>
      <c r="M860" s="71">
        <v>0.96499999999999997</v>
      </c>
      <c r="N860" s="72"/>
      <c r="O860" s="73">
        <f>MIN(1,MAX(0,(1/(1+EXP(-(Assumptions!$B$5 + Assumptions!$B$6*$N860))))*Assumptions!$B$3))</f>
        <v>3.9165722796764356E-2</v>
      </c>
      <c r="P860" s="73">
        <f>VLOOKUP($F860,Assumptions!$A$23:$B$27,2,FALSE)*Assumptions!$B$4</f>
        <v>0.35</v>
      </c>
      <c r="Q860" s="74">
        <f t="shared" si="26"/>
        <v>23336.902351630579</v>
      </c>
      <c r="R860" s="75" t="str">
        <f>IF($O860&lt;Assumptions!$B$17,"A",IF($O860&lt;Assumptions!$B$18,"B",IF($O860&lt;Assumptions!$B$19,"C",IF($O860&lt;Assumptions!$B$20,"D","E"))))</f>
        <v>B</v>
      </c>
      <c r="S860" s="75">
        <f t="shared" si="27"/>
        <v>0</v>
      </c>
    </row>
    <row r="861" spans="1:19" ht="17.399999999999999" x14ac:dyDescent="0.3">
      <c r="A861" s="39" t="s">
        <v>283</v>
      </c>
      <c r="B861" s="39" t="s">
        <v>91</v>
      </c>
      <c r="C861" s="39" t="s">
        <v>135</v>
      </c>
      <c r="D861" s="39" t="s">
        <v>42</v>
      </c>
      <c r="E861" s="70" t="s">
        <v>35</v>
      </c>
      <c r="F861" s="70" t="s">
        <v>28</v>
      </c>
      <c r="G861" s="78">
        <v>43844</v>
      </c>
      <c r="H861" s="78">
        <v>45931</v>
      </c>
      <c r="I861" s="69">
        <v>1646864.81</v>
      </c>
      <c r="J861" s="70">
        <v>95</v>
      </c>
      <c r="K861" s="71">
        <v>0.249</v>
      </c>
      <c r="L861" s="70">
        <v>1</v>
      </c>
      <c r="M861" s="71">
        <v>0.96499999999999997</v>
      </c>
      <c r="N861" s="72"/>
      <c r="O861" s="73">
        <f>MIN(1,MAX(0,(1/(1+EXP(-(Assumptions!$B$5 + Assumptions!$B$6*$N861))))*Assumptions!$B$3))</f>
        <v>3.9165722796764356E-2</v>
      </c>
      <c r="P861" s="73">
        <f>VLOOKUP($F861,Assumptions!$A$23:$B$27,2,FALSE)*Assumptions!$B$4</f>
        <v>0.35</v>
      </c>
      <c r="Q861" s="74">
        <f t="shared" si="26"/>
        <v>22575.227721272098</v>
      </c>
      <c r="R861" s="75" t="str">
        <f>IF($O861&lt;Assumptions!$B$17,"A",IF($O861&lt;Assumptions!$B$18,"B",IF($O861&lt;Assumptions!$B$19,"C",IF($O861&lt;Assumptions!$B$20,"D","E"))))</f>
        <v>B</v>
      </c>
      <c r="S861" s="75">
        <f t="shared" si="27"/>
        <v>0</v>
      </c>
    </row>
    <row r="862" spans="1:19" ht="17.399999999999999" x14ac:dyDescent="0.3">
      <c r="A862" s="39" t="s">
        <v>283</v>
      </c>
      <c r="B862" s="39" t="s">
        <v>91</v>
      </c>
      <c r="C862" s="39" t="s">
        <v>135</v>
      </c>
      <c r="D862" s="39" t="s">
        <v>42</v>
      </c>
      <c r="E862" s="70" t="s">
        <v>35</v>
      </c>
      <c r="F862" s="70" t="s">
        <v>28</v>
      </c>
      <c r="G862" s="78">
        <v>43844</v>
      </c>
      <c r="H862" s="78">
        <v>45962</v>
      </c>
      <c r="I862" s="69">
        <v>1602619.22</v>
      </c>
      <c r="J862" s="70">
        <v>0</v>
      </c>
      <c r="K862" s="71">
        <v>0.96299999999999997</v>
      </c>
      <c r="L862" s="70">
        <v>1</v>
      </c>
      <c r="M862" s="71">
        <v>0.96499999999999997</v>
      </c>
      <c r="N862" s="72"/>
      <c r="O862" s="73">
        <f>MIN(1,MAX(0,(1/(1+EXP(-(Assumptions!$B$5 + Assumptions!$B$6*$N862))))*Assumptions!$B$3))</f>
        <v>3.9165722796764356E-2</v>
      </c>
      <c r="P862" s="73">
        <f>VLOOKUP($F862,Assumptions!$A$23:$B$27,2,FALSE)*Assumptions!$B$4</f>
        <v>0.35</v>
      </c>
      <c r="Q862" s="74">
        <f t="shared" si="26"/>
        <v>21968.709041750346</v>
      </c>
      <c r="R862" s="75" t="str">
        <f>IF($O862&lt;Assumptions!$B$17,"A",IF($O862&lt;Assumptions!$B$18,"B",IF($O862&lt;Assumptions!$B$19,"C",IF($O862&lt;Assumptions!$B$20,"D","E"))))</f>
        <v>B</v>
      </c>
      <c r="S862" s="75">
        <f t="shared" si="27"/>
        <v>0</v>
      </c>
    </row>
    <row r="863" spans="1:19" ht="17.399999999999999" x14ac:dyDescent="0.3">
      <c r="A863" s="39" t="s">
        <v>283</v>
      </c>
      <c r="B863" s="39" t="s">
        <v>91</v>
      </c>
      <c r="C863" s="39" t="s">
        <v>135</v>
      </c>
      <c r="D863" s="39" t="s">
        <v>42</v>
      </c>
      <c r="E863" s="70" t="s">
        <v>35</v>
      </c>
      <c r="F863" s="70" t="s">
        <v>28</v>
      </c>
      <c r="G863" s="78">
        <v>43844</v>
      </c>
      <c r="H863" s="78">
        <v>45992</v>
      </c>
      <c r="I863" s="69">
        <v>1554112.23</v>
      </c>
      <c r="J863" s="70">
        <v>15</v>
      </c>
      <c r="K863" s="71">
        <v>1.071</v>
      </c>
      <c r="L863" s="70">
        <v>1</v>
      </c>
      <c r="M863" s="71">
        <v>0.96499999999999997</v>
      </c>
      <c r="N863" s="72"/>
      <c r="O863" s="73">
        <f>MIN(1,MAX(0,(1/(1+EXP(-(Assumptions!$B$5 + Assumptions!$B$6*$N863))))*Assumptions!$B$3))</f>
        <v>3.9165722796764356E-2</v>
      </c>
      <c r="P863" s="73">
        <f>VLOOKUP($F863,Assumptions!$A$23:$B$27,2,FALSE)*Assumptions!$B$4</f>
        <v>0.35</v>
      </c>
      <c r="Q863" s="74">
        <f t="shared" si="26"/>
        <v>21303.775078334453</v>
      </c>
      <c r="R863" s="75" t="str">
        <f>IF($O863&lt;Assumptions!$B$17,"A",IF($O863&lt;Assumptions!$B$18,"B",IF($O863&lt;Assumptions!$B$19,"C",IF($O863&lt;Assumptions!$B$20,"D","E"))))</f>
        <v>B</v>
      </c>
      <c r="S863" s="75">
        <f t="shared" si="27"/>
        <v>0</v>
      </c>
    </row>
    <row r="864" spans="1:19" ht="17.399999999999999" x14ac:dyDescent="0.3">
      <c r="A864" s="39" t="s">
        <v>285</v>
      </c>
      <c r="B864" s="39" t="s">
        <v>91</v>
      </c>
      <c r="C864" s="39" t="s">
        <v>135</v>
      </c>
      <c r="D864" s="39" t="s">
        <v>30</v>
      </c>
      <c r="E864" s="70" t="s">
        <v>31</v>
      </c>
      <c r="F864" s="70" t="s">
        <v>24</v>
      </c>
      <c r="G864" s="78">
        <v>44161</v>
      </c>
      <c r="H864" s="78">
        <v>45658</v>
      </c>
      <c r="I864" s="69">
        <v>608082.46</v>
      </c>
      <c r="J864" s="70">
        <v>0</v>
      </c>
      <c r="K864" s="71">
        <v>1.0369999999999999</v>
      </c>
      <c r="L864" s="70">
        <v>0</v>
      </c>
      <c r="M864" s="71">
        <v>0.67100000000000004</v>
      </c>
      <c r="N864" s="72"/>
      <c r="O864" s="73">
        <f>MIN(1,MAX(0,(1/(1+EXP(-(Assumptions!$B$5 + Assumptions!$B$6*$N864))))*Assumptions!$B$3))</f>
        <v>3.9165722796764356E-2</v>
      </c>
      <c r="P864" s="73">
        <f>VLOOKUP($F864,Assumptions!$A$23:$B$27,2,FALSE)*Assumptions!$B$4</f>
        <v>0.2</v>
      </c>
      <c r="Q864" s="74">
        <f t="shared" si="26"/>
        <v>4763.19781318691</v>
      </c>
      <c r="R864" s="75" t="str">
        <f>IF($O864&lt;Assumptions!$B$17,"A",IF($O864&lt;Assumptions!$B$18,"B",IF($O864&lt;Assumptions!$B$19,"C",IF($O864&lt;Assumptions!$B$20,"D","E"))))</f>
        <v>B</v>
      </c>
      <c r="S864" s="75">
        <f t="shared" si="27"/>
        <v>0</v>
      </c>
    </row>
    <row r="865" spans="1:19" ht="17.399999999999999" x14ac:dyDescent="0.3">
      <c r="A865" s="39" t="s">
        <v>285</v>
      </c>
      <c r="B865" s="39" t="s">
        <v>91</v>
      </c>
      <c r="C865" s="39" t="s">
        <v>135</v>
      </c>
      <c r="D865" s="39" t="s">
        <v>30</v>
      </c>
      <c r="E865" s="70" t="s">
        <v>31</v>
      </c>
      <c r="F865" s="70" t="s">
        <v>24</v>
      </c>
      <c r="G865" s="78">
        <v>44161</v>
      </c>
      <c r="H865" s="78">
        <v>45689</v>
      </c>
      <c r="I865" s="69">
        <v>588993.51</v>
      </c>
      <c r="J865" s="70">
        <v>0</v>
      </c>
      <c r="K865" s="71">
        <v>1.0009999999999999</v>
      </c>
      <c r="L865" s="70">
        <v>0</v>
      </c>
      <c r="M865" s="71">
        <v>0.67100000000000004</v>
      </c>
      <c r="N865" s="72"/>
      <c r="O865" s="73">
        <f>MIN(1,MAX(0,(1/(1+EXP(-(Assumptions!$B$5 + Assumptions!$B$6*$N865))))*Assumptions!$B$3))</f>
        <v>3.9165722796764356E-2</v>
      </c>
      <c r="P865" s="73">
        <f>VLOOKUP($F865,Assumptions!$A$23:$B$27,2,FALSE)*Assumptions!$B$4</f>
        <v>0.2</v>
      </c>
      <c r="Q865" s="74">
        <f t="shared" si="26"/>
        <v>4613.6713083506511</v>
      </c>
      <c r="R865" s="75" t="str">
        <f>IF($O865&lt;Assumptions!$B$17,"A",IF($O865&lt;Assumptions!$B$18,"B",IF($O865&lt;Assumptions!$B$19,"C",IF($O865&lt;Assumptions!$B$20,"D","E"))))</f>
        <v>B</v>
      </c>
      <c r="S865" s="75">
        <f t="shared" si="27"/>
        <v>0</v>
      </c>
    </row>
    <row r="866" spans="1:19" ht="17.399999999999999" x14ac:dyDescent="0.3">
      <c r="A866" s="39" t="s">
        <v>285</v>
      </c>
      <c r="B866" s="39" t="s">
        <v>91</v>
      </c>
      <c r="C866" s="39" t="s">
        <v>135</v>
      </c>
      <c r="D866" s="39" t="s">
        <v>30</v>
      </c>
      <c r="E866" s="70" t="s">
        <v>31</v>
      </c>
      <c r="F866" s="70" t="s">
        <v>24</v>
      </c>
      <c r="G866" s="78">
        <v>44161</v>
      </c>
      <c r="H866" s="78">
        <v>45717</v>
      </c>
      <c r="I866" s="69">
        <v>570831.77</v>
      </c>
      <c r="J866" s="70">
        <v>95</v>
      </c>
      <c r="K866" s="71">
        <v>0.51100000000000001</v>
      </c>
      <c r="L866" s="70">
        <v>0</v>
      </c>
      <c r="M866" s="71">
        <v>0.67100000000000004</v>
      </c>
      <c r="N866" s="72"/>
      <c r="O866" s="73">
        <f>MIN(1,MAX(0,(1/(1+EXP(-(Assumptions!$B$5 + Assumptions!$B$6*$N866))))*Assumptions!$B$3))</f>
        <v>3.9165722796764356E-2</v>
      </c>
      <c r="P866" s="73">
        <f>VLOOKUP($F866,Assumptions!$A$23:$B$27,2,FALSE)*Assumptions!$B$4</f>
        <v>0.2</v>
      </c>
      <c r="Q866" s="74">
        <f t="shared" si="26"/>
        <v>4471.4077734812699</v>
      </c>
      <c r="R866" s="75" t="str">
        <f>IF($O866&lt;Assumptions!$B$17,"A",IF($O866&lt;Assumptions!$B$18,"B",IF($O866&lt;Assumptions!$B$19,"C",IF($O866&lt;Assumptions!$B$20,"D","E"))))</f>
        <v>B</v>
      </c>
      <c r="S866" s="75">
        <f t="shared" si="27"/>
        <v>0</v>
      </c>
    </row>
    <row r="867" spans="1:19" ht="17.399999999999999" x14ac:dyDescent="0.3">
      <c r="A867" s="39" t="s">
        <v>285</v>
      </c>
      <c r="B867" s="39" t="s">
        <v>91</v>
      </c>
      <c r="C867" s="39" t="s">
        <v>135</v>
      </c>
      <c r="D867" s="39" t="s">
        <v>30</v>
      </c>
      <c r="E867" s="70" t="s">
        <v>31</v>
      </c>
      <c r="F867" s="70" t="s">
        <v>24</v>
      </c>
      <c r="G867" s="78">
        <v>44161</v>
      </c>
      <c r="H867" s="78">
        <v>45748</v>
      </c>
      <c r="I867" s="69">
        <v>553540.89</v>
      </c>
      <c r="J867" s="70">
        <v>0</v>
      </c>
      <c r="K867" s="71">
        <v>1.099</v>
      </c>
      <c r="L867" s="70">
        <v>0</v>
      </c>
      <c r="M867" s="71">
        <v>0.67100000000000004</v>
      </c>
      <c r="N867" s="72"/>
      <c r="O867" s="73">
        <f>MIN(1,MAX(0,(1/(1+EXP(-(Assumptions!$B$5 + Assumptions!$B$6*$N867))))*Assumptions!$B$3))</f>
        <v>3.9165722796764356E-2</v>
      </c>
      <c r="P867" s="73">
        <f>VLOOKUP($F867,Assumptions!$A$23:$B$27,2,FALSE)*Assumptions!$B$4</f>
        <v>0.2</v>
      </c>
      <c r="Q867" s="74">
        <f t="shared" si="26"/>
        <v>4335.9658108828471</v>
      </c>
      <c r="R867" s="75" t="str">
        <f>IF($O867&lt;Assumptions!$B$17,"A",IF($O867&lt;Assumptions!$B$18,"B",IF($O867&lt;Assumptions!$B$19,"C",IF($O867&lt;Assumptions!$B$20,"D","E"))))</f>
        <v>B</v>
      </c>
      <c r="S867" s="75">
        <f t="shared" si="27"/>
        <v>0</v>
      </c>
    </row>
    <row r="868" spans="1:19" ht="17.399999999999999" x14ac:dyDescent="0.3">
      <c r="A868" s="39" t="s">
        <v>285</v>
      </c>
      <c r="B868" s="39" t="s">
        <v>91</v>
      </c>
      <c r="C868" s="39" t="s">
        <v>135</v>
      </c>
      <c r="D868" s="39" t="s">
        <v>30</v>
      </c>
      <c r="E868" s="70" t="s">
        <v>31</v>
      </c>
      <c r="F868" s="70" t="s">
        <v>24</v>
      </c>
      <c r="G868" s="78">
        <v>44161</v>
      </c>
      <c r="H868" s="78">
        <v>45778</v>
      </c>
      <c r="I868" s="69">
        <v>535350.16</v>
      </c>
      <c r="J868" s="70">
        <v>0</v>
      </c>
      <c r="K868" s="71">
        <v>1.008</v>
      </c>
      <c r="L868" s="70">
        <v>0</v>
      </c>
      <c r="M868" s="71">
        <v>0.67100000000000004</v>
      </c>
      <c r="N868" s="72"/>
      <c r="O868" s="73">
        <f>MIN(1,MAX(0,(1/(1+EXP(-(Assumptions!$B$5 + Assumptions!$B$6*$N868))))*Assumptions!$B$3))</f>
        <v>3.9165722796764356E-2</v>
      </c>
      <c r="P868" s="73">
        <f>VLOOKUP($F868,Assumptions!$A$23:$B$27,2,FALSE)*Assumptions!$B$4</f>
        <v>0.2</v>
      </c>
      <c r="Q868" s="74">
        <f t="shared" si="26"/>
        <v>4193.4751931526898</v>
      </c>
      <c r="R868" s="75" t="str">
        <f>IF($O868&lt;Assumptions!$B$17,"A",IF($O868&lt;Assumptions!$B$18,"B",IF($O868&lt;Assumptions!$B$19,"C",IF($O868&lt;Assumptions!$B$20,"D","E"))))</f>
        <v>B</v>
      </c>
      <c r="S868" s="75">
        <f t="shared" si="27"/>
        <v>0</v>
      </c>
    </row>
    <row r="869" spans="1:19" ht="17.399999999999999" x14ac:dyDescent="0.3">
      <c r="A869" s="39" t="s">
        <v>285</v>
      </c>
      <c r="B869" s="39" t="s">
        <v>91</v>
      </c>
      <c r="C869" s="39" t="s">
        <v>135</v>
      </c>
      <c r="D869" s="39" t="s">
        <v>30</v>
      </c>
      <c r="E869" s="70" t="s">
        <v>31</v>
      </c>
      <c r="F869" s="70" t="s">
        <v>24</v>
      </c>
      <c r="G869" s="78">
        <v>44161</v>
      </c>
      <c r="H869" s="78">
        <v>45809</v>
      </c>
      <c r="I869" s="69">
        <v>520193.5</v>
      </c>
      <c r="J869" s="70">
        <v>0</v>
      </c>
      <c r="K869" s="71">
        <v>1.0169999999999999</v>
      </c>
      <c r="L869" s="70">
        <v>0</v>
      </c>
      <c r="M869" s="71">
        <v>0.67100000000000004</v>
      </c>
      <c r="N869" s="72"/>
      <c r="O869" s="73">
        <f>MIN(1,MAX(0,(1/(1+EXP(-(Assumptions!$B$5 + Assumptions!$B$6*$N869))))*Assumptions!$B$3))</f>
        <v>3.9165722796764356E-2</v>
      </c>
      <c r="P869" s="73">
        <f>VLOOKUP($F869,Assumptions!$A$23:$B$27,2,FALSE)*Assumptions!$B$4</f>
        <v>0.2</v>
      </c>
      <c r="Q869" s="74">
        <f t="shared" si="26"/>
        <v>4074.7508843357277</v>
      </c>
      <c r="R869" s="75" t="str">
        <f>IF($O869&lt;Assumptions!$B$17,"A",IF($O869&lt;Assumptions!$B$18,"B",IF($O869&lt;Assumptions!$B$19,"C",IF($O869&lt;Assumptions!$B$20,"D","E"))))</f>
        <v>B</v>
      </c>
      <c r="S869" s="75">
        <f t="shared" si="27"/>
        <v>0</v>
      </c>
    </row>
    <row r="870" spans="1:19" ht="17.399999999999999" x14ac:dyDescent="0.3">
      <c r="A870" s="39" t="s">
        <v>285</v>
      </c>
      <c r="B870" s="39" t="s">
        <v>91</v>
      </c>
      <c r="C870" s="39" t="s">
        <v>135</v>
      </c>
      <c r="D870" s="39" t="s">
        <v>30</v>
      </c>
      <c r="E870" s="70" t="s">
        <v>31</v>
      </c>
      <c r="F870" s="70" t="s">
        <v>24</v>
      </c>
      <c r="G870" s="78">
        <v>44161</v>
      </c>
      <c r="H870" s="78">
        <v>45839</v>
      </c>
      <c r="I870" s="69">
        <v>503946.96</v>
      </c>
      <c r="J870" s="70">
        <v>0</v>
      </c>
      <c r="K870" s="71">
        <v>1.034</v>
      </c>
      <c r="L870" s="70">
        <v>0</v>
      </c>
      <c r="M870" s="71">
        <v>0.67100000000000004</v>
      </c>
      <c r="N870" s="72"/>
      <c r="O870" s="73">
        <f>MIN(1,MAX(0,(1/(1+EXP(-(Assumptions!$B$5 + Assumptions!$B$6*$N870))))*Assumptions!$B$3))</f>
        <v>3.9165722796764356E-2</v>
      </c>
      <c r="P870" s="73">
        <f>VLOOKUP($F870,Assumptions!$A$23:$B$27,2,FALSE)*Assumptions!$B$4</f>
        <v>0.2</v>
      </c>
      <c r="Q870" s="74">
        <f t="shared" si="26"/>
        <v>3947.4893879264196</v>
      </c>
      <c r="R870" s="75" t="str">
        <f>IF($O870&lt;Assumptions!$B$17,"A",IF($O870&lt;Assumptions!$B$18,"B",IF($O870&lt;Assumptions!$B$19,"C",IF($O870&lt;Assumptions!$B$20,"D","E"))))</f>
        <v>B</v>
      </c>
      <c r="S870" s="75">
        <f t="shared" si="27"/>
        <v>0</v>
      </c>
    </row>
    <row r="871" spans="1:19" ht="17.399999999999999" x14ac:dyDescent="0.3">
      <c r="A871" s="39" t="s">
        <v>285</v>
      </c>
      <c r="B871" s="39" t="s">
        <v>91</v>
      </c>
      <c r="C871" s="39" t="s">
        <v>135</v>
      </c>
      <c r="D871" s="39" t="s">
        <v>30</v>
      </c>
      <c r="E871" s="70" t="s">
        <v>31</v>
      </c>
      <c r="F871" s="70" t="s">
        <v>24</v>
      </c>
      <c r="G871" s="78">
        <v>44161</v>
      </c>
      <c r="H871" s="78">
        <v>45870</v>
      </c>
      <c r="I871" s="69">
        <v>488697.94</v>
      </c>
      <c r="J871" s="70">
        <v>65</v>
      </c>
      <c r="K871" s="71">
        <v>0.84599999999999997</v>
      </c>
      <c r="L871" s="70">
        <v>0</v>
      </c>
      <c r="M871" s="71">
        <v>0.67100000000000004</v>
      </c>
      <c r="N871" s="72"/>
      <c r="O871" s="73">
        <f>MIN(1,MAX(0,(1/(1+EXP(-(Assumptions!$B$5 + Assumptions!$B$6*$N871))))*Assumptions!$B$3))</f>
        <v>3.9165722796764356E-2</v>
      </c>
      <c r="P871" s="73">
        <f>VLOOKUP($F871,Assumptions!$A$23:$B$27,2,FALSE)*Assumptions!$B$4</f>
        <v>0.2</v>
      </c>
      <c r="Q871" s="74">
        <f t="shared" si="26"/>
        <v>3828.0416098779565</v>
      </c>
      <c r="R871" s="75" t="str">
        <f>IF($O871&lt;Assumptions!$B$17,"A",IF($O871&lt;Assumptions!$B$18,"B",IF($O871&lt;Assumptions!$B$19,"C",IF($O871&lt;Assumptions!$B$20,"D","E"))))</f>
        <v>B</v>
      </c>
      <c r="S871" s="75">
        <f t="shared" si="27"/>
        <v>0</v>
      </c>
    </row>
    <row r="872" spans="1:19" ht="17.399999999999999" x14ac:dyDescent="0.3">
      <c r="A872" s="39" t="s">
        <v>285</v>
      </c>
      <c r="B872" s="39" t="s">
        <v>91</v>
      </c>
      <c r="C872" s="39" t="s">
        <v>135</v>
      </c>
      <c r="D872" s="39" t="s">
        <v>30</v>
      </c>
      <c r="E872" s="70" t="s">
        <v>31</v>
      </c>
      <c r="F872" s="70" t="s">
        <v>24</v>
      </c>
      <c r="G872" s="78">
        <v>44161</v>
      </c>
      <c r="H872" s="78">
        <v>45901</v>
      </c>
      <c r="I872" s="69">
        <v>474463.84</v>
      </c>
      <c r="J872" s="70">
        <v>0</v>
      </c>
      <c r="K872" s="71">
        <v>1.036</v>
      </c>
      <c r="L872" s="70">
        <v>0</v>
      </c>
      <c r="M872" s="71">
        <v>0.67100000000000004</v>
      </c>
      <c r="N872" s="72"/>
      <c r="O872" s="73">
        <f>MIN(1,MAX(0,(1/(1+EXP(-(Assumptions!$B$5 + Assumptions!$B$6*$N872))))*Assumptions!$B$3))</f>
        <v>3.9165722796764356E-2</v>
      </c>
      <c r="P872" s="73">
        <f>VLOOKUP($F872,Assumptions!$A$23:$B$27,2,FALSE)*Assumptions!$B$4</f>
        <v>0.2</v>
      </c>
      <c r="Q872" s="74">
        <f t="shared" si="26"/>
        <v>3716.5438469056717</v>
      </c>
      <c r="R872" s="75" t="str">
        <f>IF($O872&lt;Assumptions!$B$17,"A",IF($O872&lt;Assumptions!$B$18,"B",IF($O872&lt;Assumptions!$B$19,"C",IF($O872&lt;Assumptions!$B$20,"D","E"))))</f>
        <v>B</v>
      </c>
      <c r="S872" s="75">
        <f t="shared" si="27"/>
        <v>0</v>
      </c>
    </row>
    <row r="873" spans="1:19" ht="17.399999999999999" x14ac:dyDescent="0.3">
      <c r="A873" s="39" t="s">
        <v>285</v>
      </c>
      <c r="B873" s="39" t="s">
        <v>91</v>
      </c>
      <c r="C873" s="39" t="s">
        <v>135</v>
      </c>
      <c r="D873" s="39" t="s">
        <v>30</v>
      </c>
      <c r="E873" s="70" t="s">
        <v>31</v>
      </c>
      <c r="F873" s="70" t="s">
        <v>24</v>
      </c>
      <c r="G873" s="78">
        <v>44161</v>
      </c>
      <c r="H873" s="78">
        <v>45931</v>
      </c>
      <c r="I873" s="69">
        <v>474463.84</v>
      </c>
      <c r="J873" s="70">
        <v>185</v>
      </c>
      <c r="K873" s="71">
        <v>0.14699999999999999</v>
      </c>
      <c r="L873" s="70">
        <v>0</v>
      </c>
      <c r="M873" s="71">
        <v>0.67100000000000004</v>
      </c>
      <c r="N873" s="72"/>
      <c r="O873" s="73">
        <f>MIN(1,MAX(0,(1/(1+EXP(-(Assumptions!$B$5 + Assumptions!$B$6*$N873))))*Assumptions!$B$3))</f>
        <v>3.9165722796764356E-2</v>
      </c>
      <c r="P873" s="73">
        <f>VLOOKUP($F873,Assumptions!$A$23:$B$27,2,FALSE)*Assumptions!$B$4</f>
        <v>0.2</v>
      </c>
      <c r="Q873" s="74">
        <f t="shared" si="26"/>
        <v>3716.5438469056717</v>
      </c>
      <c r="R873" s="75" t="str">
        <f>IF($O873&lt;Assumptions!$B$17,"A",IF($O873&lt;Assumptions!$B$18,"B",IF($O873&lt;Assumptions!$B$19,"C",IF($O873&lt;Assumptions!$B$20,"D","E"))))</f>
        <v>B</v>
      </c>
      <c r="S873" s="75">
        <f t="shared" si="27"/>
        <v>1</v>
      </c>
    </row>
    <row r="874" spans="1:19" ht="17.399999999999999" x14ac:dyDescent="0.3">
      <c r="A874" s="39" t="s">
        <v>285</v>
      </c>
      <c r="B874" s="39" t="s">
        <v>91</v>
      </c>
      <c r="C874" s="39" t="s">
        <v>135</v>
      </c>
      <c r="D874" s="39" t="s">
        <v>30</v>
      </c>
      <c r="E874" s="70" t="s">
        <v>31</v>
      </c>
      <c r="F874" s="70" t="s">
        <v>24</v>
      </c>
      <c r="G874" s="78">
        <v>44161</v>
      </c>
      <c r="H874" s="78">
        <v>45962</v>
      </c>
      <c r="I874" s="69">
        <v>474463.84</v>
      </c>
      <c r="J874" s="70">
        <v>999</v>
      </c>
      <c r="K874" s="71">
        <v>1.0999999999999999E-2</v>
      </c>
      <c r="L874" s="70">
        <v>0</v>
      </c>
      <c r="M874" s="71">
        <v>0.67100000000000004</v>
      </c>
      <c r="N874" s="72"/>
      <c r="O874" s="73">
        <f>MIN(1,MAX(0,(1/(1+EXP(-(Assumptions!$B$5 + Assumptions!$B$6*$N874))))*Assumptions!$B$3))</f>
        <v>3.9165722796764356E-2</v>
      </c>
      <c r="P874" s="73">
        <f>VLOOKUP($F874,Assumptions!$A$23:$B$27,2,FALSE)*Assumptions!$B$4</f>
        <v>0.2</v>
      </c>
      <c r="Q874" s="74">
        <f t="shared" si="26"/>
        <v>3716.5438469056717</v>
      </c>
      <c r="R874" s="75" t="str">
        <f>IF($O874&lt;Assumptions!$B$17,"A",IF($O874&lt;Assumptions!$B$18,"B",IF($O874&lt;Assumptions!$B$19,"C",IF($O874&lt;Assumptions!$B$20,"D","E"))))</f>
        <v>B</v>
      </c>
      <c r="S874" s="75">
        <f t="shared" si="27"/>
        <v>1</v>
      </c>
    </row>
    <row r="875" spans="1:19" ht="17.399999999999999" x14ac:dyDescent="0.3">
      <c r="A875" s="39" t="s">
        <v>285</v>
      </c>
      <c r="B875" s="39" t="s">
        <v>91</v>
      </c>
      <c r="C875" s="39" t="s">
        <v>135</v>
      </c>
      <c r="D875" s="39" t="s">
        <v>30</v>
      </c>
      <c r="E875" s="70" t="s">
        <v>31</v>
      </c>
      <c r="F875" s="70" t="s">
        <v>24</v>
      </c>
      <c r="G875" s="78">
        <v>44161</v>
      </c>
      <c r="H875" s="78">
        <v>45992</v>
      </c>
      <c r="I875" s="69">
        <v>474463.84</v>
      </c>
      <c r="J875" s="70">
        <v>999</v>
      </c>
      <c r="K875" s="71">
        <v>4.9000000000000002E-2</v>
      </c>
      <c r="L875" s="70">
        <v>0</v>
      </c>
      <c r="M875" s="71">
        <v>0.67100000000000004</v>
      </c>
      <c r="N875" s="72"/>
      <c r="O875" s="73">
        <f>MIN(1,MAX(0,(1/(1+EXP(-(Assumptions!$B$5 + Assumptions!$B$6*$N875))))*Assumptions!$B$3))</f>
        <v>3.9165722796764356E-2</v>
      </c>
      <c r="P875" s="73">
        <f>VLOOKUP($F875,Assumptions!$A$23:$B$27,2,FALSE)*Assumptions!$B$4</f>
        <v>0.2</v>
      </c>
      <c r="Q875" s="74">
        <f t="shared" si="26"/>
        <v>3716.5438469056717</v>
      </c>
      <c r="R875" s="75" t="str">
        <f>IF($O875&lt;Assumptions!$B$17,"A",IF($O875&lt;Assumptions!$B$18,"B",IF($O875&lt;Assumptions!$B$19,"C",IF($O875&lt;Assumptions!$B$20,"D","E"))))</f>
        <v>B</v>
      </c>
      <c r="S875" s="75">
        <f t="shared" si="27"/>
        <v>1</v>
      </c>
    </row>
    <row r="876" spans="1:19" ht="17.399999999999999" x14ac:dyDescent="0.3">
      <c r="A876" s="39" t="s">
        <v>287</v>
      </c>
      <c r="B876" s="39" t="s">
        <v>52</v>
      </c>
      <c r="C876" s="39" t="s">
        <v>135</v>
      </c>
      <c r="D876" s="39" t="s">
        <v>26</v>
      </c>
      <c r="E876" s="70" t="s">
        <v>27</v>
      </c>
      <c r="F876" s="70" t="s">
        <v>28</v>
      </c>
      <c r="G876" s="78">
        <v>45757</v>
      </c>
      <c r="H876" s="78">
        <v>45748</v>
      </c>
      <c r="I876" s="69">
        <v>4573419.55</v>
      </c>
      <c r="J876" s="70">
        <v>0</v>
      </c>
      <c r="K876" s="71">
        <v>1.137</v>
      </c>
      <c r="L876" s="70">
        <v>0</v>
      </c>
      <c r="M876" s="71">
        <v>1.0389999999999999</v>
      </c>
      <c r="N876" s="72"/>
      <c r="O876" s="73">
        <f>MIN(1,MAX(0,(1/(1+EXP(-(Assumptions!$B$5 + Assumptions!$B$6*$N876))))*Assumptions!$B$3))</f>
        <v>3.9165722796764356E-2</v>
      </c>
      <c r="P876" s="73">
        <f>VLOOKUP($F876,Assumptions!$A$23:$B$27,2,FALSE)*Assumptions!$B$4</f>
        <v>0.35</v>
      </c>
      <c r="Q876" s="74">
        <f t="shared" si="26"/>
        <v>62692.448815010968</v>
      </c>
      <c r="R876" s="75" t="str">
        <f>IF($O876&lt;Assumptions!$B$17,"A",IF($O876&lt;Assumptions!$B$18,"B",IF($O876&lt;Assumptions!$B$19,"C",IF($O876&lt;Assumptions!$B$20,"D","E"))))</f>
        <v>B</v>
      </c>
      <c r="S876" s="75">
        <f t="shared" si="27"/>
        <v>0</v>
      </c>
    </row>
    <row r="877" spans="1:19" ht="17.399999999999999" x14ac:dyDescent="0.3">
      <c r="A877" s="39" t="s">
        <v>287</v>
      </c>
      <c r="B877" s="39" t="s">
        <v>52</v>
      </c>
      <c r="C877" s="39" t="s">
        <v>135</v>
      </c>
      <c r="D877" s="39" t="s">
        <v>26</v>
      </c>
      <c r="E877" s="70" t="s">
        <v>27</v>
      </c>
      <c r="F877" s="70" t="s">
        <v>28</v>
      </c>
      <c r="G877" s="78">
        <v>45757</v>
      </c>
      <c r="H877" s="78">
        <v>45778</v>
      </c>
      <c r="I877" s="69">
        <v>4443213.3</v>
      </c>
      <c r="J877" s="70">
        <v>65</v>
      </c>
      <c r="K877" s="71">
        <v>0.62</v>
      </c>
      <c r="L877" s="70">
        <v>0</v>
      </c>
      <c r="M877" s="71">
        <v>1.0389999999999999</v>
      </c>
      <c r="N877" s="72"/>
      <c r="O877" s="73">
        <f>MIN(1,MAX(0,(1/(1+EXP(-(Assumptions!$B$5 + Assumptions!$B$6*$N877))))*Assumptions!$B$3))</f>
        <v>3.9165722796764356E-2</v>
      </c>
      <c r="P877" s="73">
        <f>VLOOKUP($F877,Assumptions!$A$23:$B$27,2,FALSE)*Assumptions!$B$4</f>
        <v>0.35</v>
      </c>
      <c r="Q877" s="74">
        <f t="shared" si="26"/>
        <v>60907.581152143794</v>
      </c>
      <c r="R877" s="75" t="str">
        <f>IF($O877&lt;Assumptions!$B$17,"A",IF($O877&lt;Assumptions!$B$18,"B",IF($O877&lt;Assumptions!$B$19,"C",IF($O877&lt;Assumptions!$B$20,"D","E"))))</f>
        <v>B</v>
      </c>
      <c r="S877" s="75">
        <f t="shared" si="27"/>
        <v>0</v>
      </c>
    </row>
    <row r="878" spans="1:19" ht="17.399999999999999" x14ac:dyDescent="0.3">
      <c r="A878" s="39" t="s">
        <v>287</v>
      </c>
      <c r="B878" s="39" t="s">
        <v>52</v>
      </c>
      <c r="C878" s="39" t="s">
        <v>135</v>
      </c>
      <c r="D878" s="39" t="s">
        <v>26</v>
      </c>
      <c r="E878" s="70" t="s">
        <v>27</v>
      </c>
      <c r="F878" s="70" t="s">
        <v>28</v>
      </c>
      <c r="G878" s="78">
        <v>45757</v>
      </c>
      <c r="H878" s="78">
        <v>45809</v>
      </c>
      <c r="I878" s="69">
        <v>4315107.09</v>
      </c>
      <c r="J878" s="70">
        <v>0</v>
      </c>
      <c r="K878" s="71">
        <v>1.07</v>
      </c>
      <c r="L878" s="70">
        <v>0</v>
      </c>
      <c r="M878" s="71">
        <v>1.0389999999999999</v>
      </c>
      <c r="N878" s="72"/>
      <c r="O878" s="73">
        <f>MIN(1,MAX(0,(1/(1+EXP(-(Assumptions!$B$5 + Assumptions!$B$6*$N878))))*Assumptions!$B$3))</f>
        <v>3.9165722796764356E-2</v>
      </c>
      <c r="P878" s="73">
        <f>VLOOKUP($F878,Assumptions!$A$23:$B$27,2,FALSE)*Assumptions!$B$4</f>
        <v>0.35</v>
      </c>
      <c r="Q878" s="74">
        <f t="shared" si="26"/>
        <v>59151.500843852366</v>
      </c>
      <c r="R878" s="75" t="str">
        <f>IF($O878&lt;Assumptions!$B$17,"A",IF($O878&lt;Assumptions!$B$18,"B",IF($O878&lt;Assumptions!$B$19,"C",IF($O878&lt;Assumptions!$B$20,"D","E"))))</f>
        <v>B</v>
      </c>
      <c r="S878" s="75">
        <f t="shared" si="27"/>
        <v>0</v>
      </c>
    </row>
    <row r="879" spans="1:19" ht="17.399999999999999" x14ac:dyDescent="0.3">
      <c r="A879" s="39" t="s">
        <v>287</v>
      </c>
      <c r="B879" s="39" t="s">
        <v>52</v>
      </c>
      <c r="C879" s="39" t="s">
        <v>135</v>
      </c>
      <c r="D879" s="39" t="s">
        <v>26</v>
      </c>
      <c r="E879" s="70" t="s">
        <v>27</v>
      </c>
      <c r="F879" s="70" t="s">
        <v>28</v>
      </c>
      <c r="G879" s="78">
        <v>45757</v>
      </c>
      <c r="H879" s="78">
        <v>45839</v>
      </c>
      <c r="I879" s="69">
        <v>4182109.76</v>
      </c>
      <c r="J879" s="70">
        <v>35</v>
      </c>
      <c r="K879" s="71">
        <v>0.60899999999999999</v>
      </c>
      <c r="L879" s="70">
        <v>0</v>
      </c>
      <c r="M879" s="71">
        <v>1.0389999999999999</v>
      </c>
      <c r="N879" s="72"/>
      <c r="O879" s="73">
        <f>MIN(1,MAX(0,(1/(1+EXP(-(Assumptions!$B$5 + Assumptions!$B$6*$N879))))*Assumptions!$B$3))</f>
        <v>3.9165722796764356E-2</v>
      </c>
      <c r="P879" s="73">
        <f>VLOOKUP($F879,Assumptions!$A$23:$B$27,2,FALSE)*Assumptions!$B$4</f>
        <v>0.35</v>
      </c>
      <c r="Q879" s="74">
        <f t="shared" si="26"/>
        <v>57328.373048030946</v>
      </c>
      <c r="R879" s="75" t="str">
        <f>IF($O879&lt;Assumptions!$B$17,"A",IF($O879&lt;Assumptions!$B$18,"B",IF($O879&lt;Assumptions!$B$19,"C",IF($O879&lt;Assumptions!$B$20,"D","E"))))</f>
        <v>B</v>
      </c>
      <c r="S879" s="75">
        <f t="shared" si="27"/>
        <v>0</v>
      </c>
    </row>
    <row r="880" spans="1:19" ht="17.399999999999999" x14ac:dyDescent="0.3">
      <c r="A880" s="39" t="s">
        <v>287</v>
      </c>
      <c r="B880" s="39" t="s">
        <v>52</v>
      </c>
      <c r="C880" s="39" t="s">
        <v>135</v>
      </c>
      <c r="D880" s="39" t="s">
        <v>26</v>
      </c>
      <c r="E880" s="70" t="s">
        <v>27</v>
      </c>
      <c r="F880" s="70" t="s">
        <v>28</v>
      </c>
      <c r="G880" s="78">
        <v>45757</v>
      </c>
      <c r="H880" s="78">
        <v>45870</v>
      </c>
      <c r="I880" s="69">
        <v>4050173.14</v>
      </c>
      <c r="J880" s="70">
        <v>0</v>
      </c>
      <c r="K880" s="71">
        <v>1.012</v>
      </c>
      <c r="L880" s="70">
        <v>0</v>
      </c>
      <c r="M880" s="71">
        <v>1.0389999999999999</v>
      </c>
      <c r="N880" s="72"/>
      <c r="O880" s="73">
        <f>MIN(1,MAX(0,(1/(1+EXP(-(Assumptions!$B$5 + Assumptions!$B$6*$N880))))*Assumptions!$B$3))</f>
        <v>3.9165722796764356E-2</v>
      </c>
      <c r="P880" s="73">
        <f>VLOOKUP($F880,Assumptions!$A$23:$B$27,2,FALSE)*Assumptions!$B$4</f>
        <v>0.35</v>
      </c>
      <c r="Q880" s="74">
        <f t="shared" si="26"/>
        <v>55519.785468049238</v>
      </c>
      <c r="R880" s="75" t="str">
        <f>IF($O880&lt;Assumptions!$B$17,"A",IF($O880&lt;Assumptions!$B$18,"B",IF($O880&lt;Assumptions!$B$19,"C",IF($O880&lt;Assumptions!$B$20,"D","E"))))</f>
        <v>B</v>
      </c>
      <c r="S880" s="75">
        <f t="shared" si="27"/>
        <v>0</v>
      </c>
    </row>
    <row r="881" spans="1:19" ht="17.399999999999999" x14ac:dyDescent="0.3">
      <c r="A881" s="39" t="s">
        <v>287</v>
      </c>
      <c r="B881" s="39" t="s">
        <v>52</v>
      </c>
      <c r="C881" s="39" t="s">
        <v>135</v>
      </c>
      <c r="D881" s="39" t="s">
        <v>26</v>
      </c>
      <c r="E881" s="70" t="s">
        <v>27</v>
      </c>
      <c r="F881" s="70" t="s">
        <v>28</v>
      </c>
      <c r="G881" s="78">
        <v>45757</v>
      </c>
      <c r="H881" s="78">
        <v>45901</v>
      </c>
      <c r="I881" s="69">
        <v>3937785.1</v>
      </c>
      <c r="J881" s="70">
        <v>15</v>
      </c>
      <c r="K881" s="71">
        <v>0.98499999999999999</v>
      </c>
      <c r="L881" s="70">
        <v>0</v>
      </c>
      <c r="M881" s="71">
        <v>1.0389999999999999</v>
      </c>
      <c r="N881" s="72"/>
      <c r="O881" s="73">
        <f>MIN(1,MAX(0,(1/(1+EXP(-(Assumptions!$B$5 + Assumptions!$B$6*$N881))))*Assumptions!$B$3))</f>
        <v>3.9165722796764356E-2</v>
      </c>
      <c r="P881" s="73">
        <f>VLOOKUP($F881,Assumptions!$A$23:$B$27,2,FALSE)*Assumptions!$B$4</f>
        <v>0.35</v>
      </c>
      <c r="Q881" s="74">
        <f t="shared" si="26"/>
        <v>53979.16988094015</v>
      </c>
      <c r="R881" s="75" t="str">
        <f>IF($O881&lt;Assumptions!$B$17,"A",IF($O881&lt;Assumptions!$B$18,"B",IF($O881&lt;Assumptions!$B$19,"C",IF($O881&lt;Assumptions!$B$20,"D","E"))))</f>
        <v>B</v>
      </c>
      <c r="S881" s="75">
        <f t="shared" si="27"/>
        <v>0</v>
      </c>
    </row>
    <row r="882" spans="1:19" ht="17.399999999999999" x14ac:dyDescent="0.3">
      <c r="A882" s="39" t="s">
        <v>287</v>
      </c>
      <c r="B882" s="39" t="s">
        <v>52</v>
      </c>
      <c r="C882" s="39" t="s">
        <v>135</v>
      </c>
      <c r="D882" s="39" t="s">
        <v>26</v>
      </c>
      <c r="E882" s="70" t="s">
        <v>27</v>
      </c>
      <c r="F882" s="70" t="s">
        <v>28</v>
      </c>
      <c r="G882" s="78">
        <v>45757</v>
      </c>
      <c r="H882" s="78">
        <v>45931</v>
      </c>
      <c r="I882" s="69">
        <v>3818991.67</v>
      </c>
      <c r="J882" s="70">
        <v>95</v>
      </c>
      <c r="K882" s="71">
        <v>0.28699999999999998</v>
      </c>
      <c r="L882" s="70">
        <v>0</v>
      </c>
      <c r="M882" s="71">
        <v>1.0389999999999999</v>
      </c>
      <c r="N882" s="72"/>
      <c r="O882" s="73">
        <f>MIN(1,MAX(0,(1/(1+EXP(-(Assumptions!$B$5 + Assumptions!$B$6*$N882))))*Assumptions!$B$3))</f>
        <v>3.9165722796764356E-2</v>
      </c>
      <c r="P882" s="73">
        <f>VLOOKUP($F882,Assumptions!$A$23:$B$27,2,FALSE)*Assumptions!$B$4</f>
        <v>0.35</v>
      </c>
      <c r="Q882" s="74">
        <f t="shared" si="26"/>
        <v>52350.749188630252</v>
      </c>
      <c r="R882" s="75" t="str">
        <f>IF($O882&lt;Assumptions!$B$17,"A",IF($O882&lt;Assumptions!$B$18,"B",IF($O882&lt;Assumptions!$B$19,"C",IF($O882&lt;Assumptions!$B$20,"D","E"))))</f>
        <v>B</v>
      </c>
      <c r="S882" s="75">
        <f t="shared" si="27"/>
        <v>0</v>
      </c>
    </row>
    <row r="883" spans="1:19" ht="17.399999999999999" x14ac:dyDescent="0.3">
      <c r="A883" s="39" t="s">
        <v>287</v>
      </c>
      <c r="B883" s="39" t="s">
        <v>52</v>
      </c>
      <c r="C883" s="39" t="s">
        <v>135</v>
      </c>
      <c r="D883" s="39" t="s">
        <v>26</v>
      </c>
      <c r="E883" s="70" t="s">
        <v>27</v>
      </c>
      <c r="F883" s="70" t="s">
        <v>28</v>
      </c>
      <c r="G883" s="78">
        <v>45757</v>
      </c>
      <c r="H883" s="78">
        <v>45962</v>
      </c>
      <c r="I883" s="69">
        <v>3699879.25</v>
      </c>
      <c r="J883" s="70">
        <v>0</v>
      </c>
      <c r="K883" s="71">
        <v>0.96799999999999997</v>
      </c>
      <c r="L883" s="70">
        <v>0</v>
      </c>
      <c r="M883" s="71">
        <v>1.0389999999999999</v>
      </c>
      <c r="N883" s="72"/>
      <c r="O883" s="73">
        <f>MIN(1,MAX(0,(1/(1+EXP(-(Assumptions!$B$5 + Assumptions!$B$6*$N883))))*Assumptions!$B$3))</f>
        <v>3.9165722796764356E-2</v>
      </c>
      <c r="P883" s="73">
        <f>VLOOKUP($F883,Assumptions!$A$23:$B$27,2,FALSE)*Assumptions!$B$4</f>
        <v>0.35</v>
      </c>
      <c r="Q883" s="74">
        <f t="shared" si="26"/>
        <v>50717.955780450138</v>
      </c>
      <c r="R883" s="75" t="str">
        <f>IF($O883&lt;Assumptions!$B$17,"A",IF($O883&lt;Assumptions!$B$18,"B",IF($O883&lt;Assumptions!$B$19,"C",IF($O883&lt;Assumptions!$B$20,"D","E"))))</f>
        <v>B</v>
      </c>
      <c r="S883" s="75">
        <f t="shared" si="27"/>
        <v>0</v>
      </c>
    </row>
    <row r="884" spans="1:19" ht="17.399999999999999" x14ac:dyDescent="0.3">
      <c r="A884" s="39" t="s">
        <v>287</v>
      </c>
      <c r="B884" s="39" t="s">
        <v>52</v>
      </c>
      <c r="C884" s="39" t="s">
        <v>135</v>
      </c>
      <c r="D884" s="39" t="s">
        <v>26</v>
      </c>
      <c r="E884" s="70" t="s">
        <v>27</v>
      </c>
      <c r="F884" s="70" t="s">
        <v>28</v>
      </c>
      <c r="G884" s="78">
        <v>45757</v>
      </c>
      <c r="H884" s="78">
        <v>45992</v>
      </c>
      <c r="I884" s="69">
        <v>3602811.36</v>
      </c>
      <c r="J884" s="70">
        <v>35</v>
      </c>
      <c r="K884" s="71">
        <v>0.61699999999999999</v>
      </c>
      <c r="L884" s="70">
        <v>0</v>
      </c>
      <c r="M884" s="71">
        <v>1.0389999999999999</v>
      </c>
      <c r="N884" s="72"/>
      <c r="O884" s="73">
        <f>MIN(1,MAX(0,(1/(1+EXP(-(Assumptions!$B$5 + Assumptions!$B$6*$N884))))*Assumptions!$B$3))</f>
        <v>3.9165722796764356E-2</v>
      </c>
      <c r="P884" s="73">
        <f>VLOOKUP($F884,Assumptions!$A$23:$B$27,2,FALSE)*Assumptions!$B$4</f>
        <v>0.35</v>
      </c>
      <c r="Q884" s="74">
        <f t="shared" si="26"/>
        <v>49387.348855177748</v>
      </c>
      <c r="R884" s="75" t="str">
        <f>IF($O884&lt;Assumptions!$B$17,"A",IF($O884&lt;Assumptions!$B$18,"B",IF($O884&lt;Assumptions!$B$19,"C",IF($O884&lt;Assumptions!$B$20,"D","E"))))</f>
        <v>B</v>
      </c>
      <c r="S884" s="75">
        <f t="shared" si="27"/>
        <v>0</v>
      </c>
    </row>
    <row r="885" spans="1:19" ht="17.399999999999999" x14ac:dyDescent="0.3">
      <c r="A885" s="39" t="s">
        <v>289</v>
      </c>
      <c r="B885" s="39" t="s">
        <v>82</v>
      </c>
      <c r="C885" s="39" t="s">
        <v>144</v>
      </c>
      <c r="D885" s="39" t="s">
        <v>45</v>
      </c>
      <c r="E885" s="70" t="s">
        <v>27</v>
      </c>
      <c r="F885" s="70" t="s">
        <v>40</v>
      </c>
      <c r="G885" s="78">
        <v>45372</v>
      </c>
      <c r="H885" s="78">
        <v>45658</v>
      </c>
      <c r="I885" s="69">
        <v>5219426.6500000004</v>
      </c>
      <c r="J885" s="70">
        <v>220</v>
      </c>
      <c r="K885" s="71">
        <v>1.4999999999999999E-2</v>
      </c>
      <c r="L885" s="70">
        <v>0</v>
      </c>
      <c r="M885" s="71">
        <v>1.085</v>
      </c>
      <c r="N885" s="72"/>
      <c r="O885" s="73">
        <f>MIN(1,MAX(0,(1/(1+EXP(-(Assumptions!$B$5 + Assumptions!$B$6*$N885))))*Assumptions!$B$3))</f>
        <v>3.9165722796764356E-2</v>
      </c>
      <c r="P885" s="73">
        <f>VLOOKUP($F885,Assumptions!$A$23:$B$27,2,FALSE)*Assumptions!$B$4</f>
        <v>0.7</v>
      </c>
      <c r="Q885" s="74">
        <f t="shared" si="26"/>
        <v>143095.8321323611</v>
      </c>
      <c r="R885" s="75" t="str">
        <f>IF($O885&lt;Assumptions!$B$17,"A",IF($O885&lt;Assumptions!$B$18,"B",IF($O885&lt;Assumptions!$B$19,"C",IF($O885&lt;Assumptions!$B$20,"D","E"))))</f>
        <v>B</v>
      </c>
      <c r="S885" s="75">
        <f t="shared" si="27"/>
        <v>1</v>
      </c>
    </row>
    <row r="886" spans="1:19" ht="17.399999999999999" x14ac:dyDescent="0.3">
      <c r="A886" s="39" t="s">
        <v>289</v>
      </c>
      <c r="B886" s="39" t="s">
        <v>82</v>
      </c>
      <c r="C886" s="39" t="s">
        <v>144</v>
      </c>
      <c r="D886" s="39" t="s">
        <v>45</v>
      </c>
      <c r="E886" s="70" t="s">
        <v>27</v>
      </c>
      <c r="F886" s="70" t="s">
        <v>40</v>
      </c>
      <c r="G886" s="78">
        <v>45372</v>
      </c>
      <c r="H886" s="78">
        <v>45689</v>
      </c>
      <c r="I886" s="69">
        <v>5219426.6500000004</v>
      </c>
      <c r="J886" s="70">
        <v>999</v>
      </c>
      <c r="K886" s="71">
        <v>0.16900000000000001</v>
      </c>
      <c r="L886" s="70">
        <v>0</v>
      </c>
      <c r="M886" s="71">
        <v>1.085</v>
      </c>
      <c r="N886" s="72"/>
      <c r="O886" s="73">
        <f>MIN(1,MAX(0,(1/(1+EXP(-(Assumptions!$B$5 + Assumptions!$B$6*$N886))))*Assumptions!$B$3))</f>
        <v>3.9165722796764356E-2</v>
      </c>
      <c r="P886" s="73">
        <f>VLOOKUP($F886,Assumptions!$A$23:$B$27,2,FALSE)*Assumptions!$B$4</f>
        <v>0.7</v>
      </c>
      <c r="Q886" s="74">
        <f t="shared" si="26"/>
        <v>143095.8321323611</v>
      </c>
      <c r="R886" s="75" t="str">
        <f>IF($O886&lt;Assumptions!$B$17,"A",IF($O886&lt;Assumptions!$B$18,"B",IF($O886&lt;Assumptions!$B$19,"C",IF($O886&lt;Assumptions!$B$20,"D","E"))))</f>
        <v>B</v>
      </c>
      <c r="S886" s="75">
        <f t="shared" si="27"/>
        <v>1</v>
      </c>
    </row>
    <row r="887" spans="1:19" ht="17.399999999999999" x14ac:dyDescent="0.3">
      <c r="A887" s="39" t="s">
        <v>289</v>
      </c>
      <c r="B887" s="39" t="s">
        <v>82</v>
      </c>
      <c r="C887" s="39" t="s">
        <v>144</v>
      </c>
      <c r="D887" s="39" t="s">
        <v>45</v>
      </c>
      <c r="E887" s="70" t="s">
        <v>27</v>
      </c>
      <c r="F887" s="70" t="s">
        <v>40</v>
      </c>
      <c r="G887" s="78">
        <v>45372</v>
      </c>
      <c r="H887" s="78">
        <v>45717</v>
      </c>
      <c r="I887" s="69">
        <v>5219426.6500000004</v>
      </c>
      <c r="J887" s="70">
        <v>999</v>
      </c>
      <c r="K887" s="71">
        <v>0.16</v>
      </c>
      <c r="L887" s="70">
        <v>0</v>
      </c>
      <c r="M887" s="71">
        <v>1.085</v>
      </c>
      <c r="N887" s="72"/>
      <c r="O887" s="73">
        <f>MIN(1,MAX(0,(1/(1+EXP(-(Assumptions!$B$5 + Assumptions!$B$6*$N887))))*Assumptions!$B$3))</f>
        <v>3.9165722796764356E-2</v>
      </c>
      <c r="P887" s="73">
        <f>VLOOKUP($F887,Assumptions!$A$23:$B$27,2,FALSE)*Assumptions!$B$4</f>
        <v>0.7</v>
      </c>
      <c r="Q887" s="74">
        <f t="shared" si="26"/>
        <v>143095.8321323611</v>
      </c>
      <c r="R887" s="75" t="str">
        <f>IF($O887&lt;Assumptions!$B$17,"A",IF($O887&lt;Assumptions!$B$18,"B",IF($O887&lt;Assumptions!$B$19,"C",IF($O887&lt;Assumptions!$B$20,"D","E"))))</f>
        <v>B</v>
      </c>
      <c r="S887" s="75">
        <f t="shared" si="27"/>
        <v>1</v>
      </c>
    </row>
    <row r="888" spans="1:19" ht="17.399999999999999" x14ac:dyDescent="0.3">
      <c r="A888" s="39" t="s">
        <v>289</v>
      </c>
      <c r="B888" s="39" t="s">
        <v>82</v>
      </c>
      <c r="C888" s="39" t="s">
        <v>144</v>
      </c>
      <c r="D888" s="39" t="s">
        <v>45</v>
      </c>
      <c r="E888" s="70" t="s">
        <v>27</v>
      </c>
      <c r="F888" s="70" t="s">
        <v>40</v>
      </c>
      <c r="G888" s="78">
        <v>45372</v>
      </c>
      <c r="H888" s="78">
        <v>45748</v>
      </c>
      <c r="I888" s="69">
        <v>5219426.6500000004</v>
      </c>
      <c r="J888" s="70">
        <v>999</v>
      </c>
      <c r="K888" s="71">
        <v>0.11799999999999999</v>
      </c>
      <c r="L888" s="70">
        <v>0</v>
      </c>
      <c r="M888" s="71">
        <v>1.085</v>
      </c>
      <c r="N888" s="72"/>
      <c r="O888" s="73">
        <f>MIN(1,MAX(0,(1/(1+EXP(-(Assumptions!$B$5 + Assumptions!$B$6*$N888))))*Assumptions!$B$3))</f>
        <v>3.9165722796764356E-2</v>
      </c>
      <c r="P888" s="73">
        <f>VLOOKUP($F888,Assumptions!$A$23:$B$27,2,FALSE)*Assumptions!$B$4</f>
        <v>0.7</v>
      </c>
      <c r="Q888" s="74">
        <f t="shared" si="26"/>
        <v>143095.8321323611</v>
      </c>
      <c r="R888" s="75" t="str">
        <f>IF($O888&lt;Assumptions!$B$17,"A",IF($O888&lt;Assumptions!$B$18,"B",IF($O888&lt;Assumptions!$B$19,"C",IF($O888&lt;Assumptions!$B$20,"D","E"))))</f>
        <v>B</v>
      </c>
      <c r="S888" s="75">
        <f t="shared" si="27"/>
        <v>1</v>
      </c>
    </row>
    <row r="889" spans="1:19" ht="17.399999999999999" x14ac:dyDescent="0.3">
      <c r="A889" s="39" t="s">
        <v>289</v>
      </c>
      <c r="B889" s="39" t="s">
        <v>82</v>
      </c>
      <c r="C889" s="39" t="s">
        <v>144</v>
      </c>
      <c r="D889" s="39" t="s">
        <v>45</v>
      </c>
      <c r="E889" s="70" t="s">
        <v>27</v>
      </c>
      <c r="F889" s="70" t="s">
        <v>40</v>
      </c>
      <c r="G889" s="78">
        <v>45372</v>
      </c>
      <c r="H889" s="78">
        <v>45778</v>
      </c>
      <c r="I889" s="69">
        <v>5219426.6500000004</v>
      </c>
      <c r="J889" s="70">
        <v>999</v>
      </c>
      <c r="K889" s="71">
        <v>0.105</v>
      </c>
      <c r="L889" s="70">
        <v>0</v>
      </c>
      <c r="M889" s="71">
        <v>1.085</v>
      </c>
      <c r="N889" s="72"/>
      <c r="O889" s="73">
        <f>MIN(1,MAX(0,(1/(1+EXP(-(Assumptions!$B$5 + Assumptions!$B$6*$N889))))*Assumptions!$B$3))</f>
        <v>3.9165722796764356E-2</v>
      </c>
      <c r="P889" s="73">
        <f>VLOOKUP($F889,Assumptions!$A$23:$B$27,2,FALSE)*Assumptions!$B$4</f>
        <v>0.7</v>
      </c>
      <c r="Q889" s="74">
        <f t="shared" si="26"/>
        <v>143095.8321323611</v>
      </c>
      <c r="R889" s="75" t="str">
        <f>IF($O889&lt;Assumptions!$B$17,"A",IF($O889&lt;Assumptions!$B$18,"B",IF($O889&lt;Assumptions!$B$19,"C",IF($O889&lt;Assumptions!$B$20,"D","E"))))</f>
        <v>B</v>
      </c>
      <c r="S889" s="75">
        <f t="shared" si="27"/>
        <v>1</v>
      </c>
    </row>
    <row r="890" spans="1:19" ht="17.399999999999999" x14ac:dyDescent="0.3">
      <c r="A890" s="39" t="s">
        <v>289</v>
      </c>
      <c r="B890" s="39" t="s">
        <v>82</v>
      </c>
      <c r="C890" s="39" t="s">
        <v>144</v>
      </c>
      <c r="D890" s="39" t="s">
        <v>45</v>
      </c>
      <c r="E890" s="70" t="s">
        <v>27</v>
      </c>
      <c r="F890" s="70" t="s">
        <v>40</v>
      </c>
      <c r="G890" s="78">
        <v>45372</v>
      </c>
      <c r="H890" s="78">
        <v>45809</v>
      </c>
      <c r="I890" s="69">
        <v>5219426.6500000004</v>
      </c>
      <c r="J890" s="70">
        <v>999</v>
      </c>
      <c r="K890" s="71">
        <v>0.19900000000000001</v>
      </c>
      <c r="L890" s="70">
        <v>0</v>
      </c>
      <c r="M890" s="71">
        <v>1.085</v>
      </c>
      <c r="N890" s="72"/>
      <c r="O890" s="73">
        <f>MIN(1,MAX(0,(1/(1+EXP(-(Assumptions!$B$5 + Assumptions!$B$6*$N890))))*Assumptions!$B$3))</f>
        <v>3.9165722796764356E-2</v>
      </c>
      <c r="P890" s="73">
        <f>VLOOKUP($F890,Assumptions!$A$23:$B$27,2,FALSE)*Assumptions!$B$4</f>
        <v>0.7</v>
      </c>
      <c r="Q890" s="74">
        <f t="shared" si="26"/>
        <v>143095.8321323611</v>
      </c>
      <c r="R890" s="75" t="str">
        <f>IF($O890&lt;Assumptions!$B$17,"A",IF($O890&lt;Assumptions!$B$18,"B",IF($O890&lt;Assumptions!$B$19,"C",IF($O890&lt;Assumptions!$B$20,"D","E"))))</f>
        <v>B</v>
      </c>
      <c r="S890" s="75">
        <f t="shared" si="27"/>
        <v>1</v>
      </c>
    </row>
    <row r="891" spans="1:19" ht="17.399999999999999" x14ac:dyDescent="0.3">
      <c r="A891" s="39" t="s">
        <v>289</v>
      </c>
      <c r="B891" s="39" t="s">
        <v>82</v>
      </c>
      <c r="C891" s="39" t="s">
        <v>144</v>
      </c>
      <c r="D891" s="39" t="s">
        <v>45</v>
      </c>
      <c r="E891" s="70" t="s">
        <v>27</v>
      </c>
      <c r="F891" s="70" t="s">
        <v>40</v>
      </c>
      <c r="G891" s="78">
        <v>45372</v>
      </c>
      <c r="H891" s="78">
        <v>45839</v>
      </c>
      <c r="I891" s="69">
        <v>5219426.6500000004</v>
      </c>
      <c r="J891" s="70">
        <v>999</v>
      </c>
      <c r="K891" s="71">
        <v>6.8000000000000005E-2</v>
      </c>
      <c r="L891" s="70">
        <v>0</v>
      </c>
      <c r="M891" s="71">
        <v>1.085</v>
      </c>
      <c r="N891" s="72"/>
      <c r="O891" s="73">
        <f>MIN(1,MAX(0,(1/(1+EXP(-(Assumptions!$B$5 + Assumptions!$B$6*$N891))))*Assumptions!$B$3))</f>
        <v>3.9165722796764356E-2</v>
      </c>
      <c r="P891" s="73">
        <f>VLOOKUP($F891,Assumptions!$A$23:$B$27,2,FALSE)*Assumptions!$B$4</f>
        <v>0.7</v>
      </c>
      <c r="Q891" s="74">
        <f t="shared" si="26"/>
        <v>143095.8321323611</v>
      </c>
      <c r="R891" s="75" t="str">
        <f>IF($O891&lt;Assumptions!$B$17,"A",IF($O891&lt;Assumptions!$B$18,"B",IF($O891&lt;Assumptions!$B$19,"C",IF($O891&lt;Assumptions!$B$20,"D","E"))))</f>
        <v>B</v>
      </c>
      <c r="S891" s="75">
        <f t="shared" si="27"/>
        <v>1</v>
      </c>
    </row>
    <row r="892" spans="1:19" ht="17.399999999999999" x14ac:dyDescent="0.3">
      <c r="A892" s="39" t="s">
        <v>289</v>
      </c>
      <c r="B892" s="39" t="s">
        <v>82</v>
      </c>
      <c r="C892" s="39" t="s">
        <v>144</v>
      </c>
      <c r="D892" s="39" t="s">
        <v>45</v>
      </c>
      <c r="E892" s="70" t="s">
        <v>27</v>
      </c>
      <c r="F892" s="70" t="s">
        <v>40</v>
      </c>
      <c r="G892" s="78">
        <v>45372</v>
      </c>
      <c r="H892" s="78">
        <v>45870</v>
      </c>
      <c r="I892" s="69">
        <v>5219426.6500000004</v>
      </c>
      <c r="J892" s="70">
        <v>999</v>
      </c>
      <c r="K892" s="71">
        <v>0.01</v>
      </c>
      <c r="L892" s="70">
        <v>0</v>
      </c>
      <c r="M892" s="71">
        <v>1.085</v>
      </c>
      <c r="N892" s="72"/>
      <c r="O892" s="73">
        <f>MIN(1,MAX(0,(1/(1+EXP(-(Assumptions!$B$5 + Assumptions!$B$6*$N892))))*Assumptions!$B$3))</f>
        <v>3.9165722796764356E-2</v>
      </c>
      <c r="P892" s="73">
        <f>VLOOKUP($F892,Assumptions!$A$23:$B$27,2,FALSE)*Assumptions!$B$4</f>
        <v>0.7</v>
      </c>
      <c r="Q892" s="74">
        <f t="shared" si="26"/>
        <v>143095.8321323611</v>
      </c>
      <c r="R892" s="75" t="str">
        <f>IF($O892&lt;Assumptions!$B$17,"A",IF($O892&lt;Assumptions!$B$18,"B",IF($O892&lt;Assumptions!$B$19,"C",IF($O892&lt;Assumptions!$B$20,"D","E"))))</f>
        <v>B</v>
      </c>
      <c r="S892" s="75">
        <f t="shared" si="27"/>
        <v>1</v>
      </c>
    </row>
    <row r="893" spans="1:19" ht="17.399999999999999" x14ac:dyDescent="0.3">
      <c r="A893" s="39" t="s">
        <v>289</v>
      </c>
      <c r="B893" s="39" t="s">
        <v>82</v>
      </c>
      <c r="C893" s="39" t="s">
        <v>144</v>
      </c>
      <c r="D893" s="39" t="s">
        <v>45</v>
      </c>
      <c r="E893" s="70" t="s">
        <v>27</v>
      </c>
      <c r="F893" s="70" t="s">
        <v>40</v>
      </c>
      <c r="G893" s="78">
        <v>45372</v>
      </c>
      <c r="H893" s="78">
        <v>45901</v>
      </c>
      <c r="I893" s="69">
        <v>5219426.6500000004</v>
      </c>
      <c r="J893" s="70">
        <v>999</v>
      </c>
      <c r="K893" s="71">
        <v>6.4000000000000001E-2</v>
      </c>
      <c r="L893" s="70">
        <v>0</v>
      </c>
      <c r="M893" s="71">
        <v>1.085</v>
      </c>
      <c r="N893" s="72"/>
      <c r="O893" s="73">
        <f>MIN(1,MAX(0,(1/(1+EXP(-(Assumptions!$B$5 + Assumptions!$B$6*$N893))))*Assumptions!$B$3))</f>
        <v>3.9165722796764356E-2</v>
      </c>
      <c r="P893" s="73">
        <f>VLOOKUP($F893,Assumptions!$A$23:$B$27,2,FALSE)*Assumptions!$B$4</f>
        <v>0.7</v>
      </c>
      <c r="Q893" s="74">
        <f t="shared" si="26"/>
        <v>143095.8321323611</v>
      </c>
      <c r="R893" s="75" t="str">
        <f>IF($O893&lt;Assumptions!$B$17,"A",IF($O893&lt;Assumptions!$B$18,"B",IF($O893&lt;Assumptions!$B$19,"C",IF($O893&lt;Assumptions!$B$20,"D","E"))))</f>
        <v>B</v>
      </c>
      <c r="S893" s="75">
        <f t="shared" si="27"/>
        <v>1</v>
      </c>
    </row>
    <row r="894" spans="1:19" ht="17.399999999999999" x14ac:dyDescent="0.3">
      <c r="A894" s="39" t="s">
        <v>289</v>
      </c>
      <c r="B894" s="39" t="s">
        <v>82</v>
      </c>
      <c r="C894" s="39" t="s">
        <v>144</v>
      </c>
      <c r="D894" s="39" t="s">
        <v>45</v>
      </c>
      <c r="E894" s="70" t="s">
        <v>27</v>
      </c>
      <c r="F894" s="70" t="s">
        <v>40</v>
      </c>
      <c r="G894" s="78">
        <v>45372</v>
      </c>
      <c r="H894" s="78">
        <v>45931</v>
      </c>
      <c r="I894" s="69">
        <v>5219426.6500000004</v>
      </c>
      <c r="J894" s="70">
        <v>999</v>
      </c>
      <c r="K894" s="71">
        <v>2E-3</v>
      </c>
      <c r="L894" s="70">
        <v>0</v>
      </c>
      <c r="M894" s="71">
        <v>1.085</v>
      </c>
      <c r="N894" s="72"/>
      <c r="O894" s="73">
        <f>MIN(1,MAX(0,(1/(1+EXP(-(Assumptions!$B$5 + Assumptions!$B$6*$N894))))*Assumptions!$B$3))</f>
        <v>3.9165722796764356E-2</v>
      </c>
      <c r="P894" s="73">
        <f>VLOOKUP($F894,Assumptions!$A$23:$B$27,2,FALSE)*Assumptions!$B$4</f>
        <v>0.7</v>
      </c>
      <c r="Q894" s="74">
        <f t="shared" si="26"/>
        <v>143095.8321323611</v>
      </c>
      <c r="R894" s="75" t="str">
        <f>IF($O894&lt;Assumptions!$B$17,"A",IF($O894&lt;Assumptions!$B$18,"B",IF($O894&lt;Assumptions!$B$19,"C",IF($O894&lt;Assumptions!$B$20,"D","E"))))</f>
        <v>B</v>
      </c>
      <c r="S894" s="75">
        <f t="shared" si="27"/>
        <v>1</v>
      </c>
    </row>
    <row r="895" spans="1:19" ht="17.399999999999999" x14ac:dyDescent="0.3">
      <c r="A895" s="39" t="s">
        <v>289</v>
      </c>
      <c r="B895" s="39" t="s">
        <v>82</v>
      </c>
      <c r="C895" s="39" t="s">
        <v>144</v>
      </c>
      <c r="D895" s="39" t="s">
        <v>45</v>
      </c>
      <c r="E895" s="70" t="s">
        <v>27</v>
      </c>
      <c r="F895" s="70" t="s">
        <v>40</v>
      </c>
      <c r="G895" s="78">
        <v>45372</v>
      </c>
      <c r="H895" s="78">
        <v>45962</v>
      </c>
      <c r="I895" s="69">
        <v>5219426.6500000004</v>
      </c>
      <c r="J895" s="70">
        <v>999</v>
      </c>
      <c r="K895" s="71">
        <v>3.1E-2</v>
      </c>
      <c r="L895" s="70">
        <v>0</v>
      </c>
      <c r="M895" s="71">
        <v>1.085</v>
      </c>
      <c r="N895" s="72"/>
      <c r="O895" s="73">
        <f>MIN(1,MAX(0,(1/(1+EXP(-(Assumptions!$B$5 + Assumptions!$B$6*$N895))))*Assumptions!$B$3))</f>
        <v>3.9165722796764356E-2</v>
      </c>
      <c r="P895" s="73">
        <f>VLOOKUP($F895,Assumptions!$A$23:$B$27,2,FALSE)*Assumptions!$B$4</f>
        <v>0.7</v>
      </c>
      <c r="Q895" s="74">
        <f t="shared" si="26"/>
        <v>143095.8321323611</v>
      </c>
      <c r="R895" s="75" t="str">
        <f>IF($O895&lt;Assumptions!$B$17,"A",IF($O895&lt;Assumptions!$B$18,"B",IF($O895&lt;Assumptions!$B$19,"C",IF($O895&lt;Assumptions!$B$20,"D","E"))))</f>
        <v>B</v>
      </c>
      <c r="S895" s="75">
        <f t="shared" si="27"/>
        <v>1</v>
      </c>
    </row>
    <row r="896" spans="1:19" ht="17.399999999999999" x14ac:dyDescent="0.3">
      <c r="A896" s="39" t="s">
        <v>289</v>
      </c>
      <c r="B896" s="39" t="s">
        <v>82</v>
      </c>
      <c r="C896" s="39" t="s">
        <v>144</v>
      </c>
      <c r="D896" s="39" t="s">
        <v>45</v>
      </c>
      <c r="E896" s="70" t="s">
        <v>27</v>
      </c>
      <c r="F896" s="70" t="s">
        <v>40</v>
      </c>
      <c r="G896" s="78">
        <v>45372</v>
      </c>
      <c r="H896" s="78">
        <v>45992</v>
      </c>
      <c r="I896" s="69">
        <v>5219426.6500000004</v>
      </c>
      <c r="J896" s="70">
        <v>999</v>
      </c>
      <c r="K896" s="71">
        <v>0.08</v>
      </c>
      <c r="L896" s="70">
        <v>0</v>
      </c>
      <c r="M896" s="71">
        <v>1.085</v>
      </c>
      <c r="N896" s="72"/>
      <c r="O896" s="73">
        <f>MIN(1,MAX(0,(1/(1+EXP(-(Assumptions!$B$5 + Assumptions!$B$6*$N896))))*Assumptions!$B$3))</f>
        <v>3.9165722796764356E-2</v>
      </c>
      <c r="P896" s="73">
        <f>VLOOKUP($F896,Assumptions!$A$23:$B$27,2,FALSE)*Assumptions!$B$4</f>
        <v>0.7</v>
      </c>
      <c r="Q896" s="74">
        <f t="shared" si="26"/>
        <v>143095.8321323611</v>
      </c>
      <c r="R896" s="75" t="str">
        <f>IF($O896&lt;Assumptions!$B$17,"A",IF($O896&lt;Assumptions!$B$18,"B",IF($O896&lt;Assumptions!$B$19,"C",IF($O896&lt;Assumptions!$B$20,"D","E"))))</f>
        <v>B</v>
      </c>
      <c r="S896" s="75">
        <f t="shared" si="27"/>
        <v>1</v>
      </c>
    </row>
    <row r="897" spans="1:19" ht="17.399999999999999" x14ac:dyDescent="0.3">
      <c r="A897" s="39" t="s">
        <v>290</v>
      </c>
      <c r="B897" s="39" t="s">
        <v>75</v>
      </c>
      <c r="C897" s="39" t="s">
        <v>135</v>
      </c>
      <c r="D897" s="39" t="s">
        <v>30</v>
      </c>
      <c r="E897" s="70" t="s">
        <v>46</v>
      </c>
      <c r="F897" s="70" t="s">
        <v>28</v>
      </c>
      <c r="G897" s="78">
        <v>44192</v>
      </c>
      <c r="H897" s="78">
        <v>45658</v>
      </c>
      <c r="I897" s="69">
        <v>385620.06</v>
      </c>
      <c r="J897" s="70">
        <v>0</v>
      </c>
      <c r="K897" s="71">
        <v>1.0309999999999999</v>
      </c>
      <c r="L897" s="70">
        <v>0</v>
      </c>
      <c r="M897" s="71">
        <v>0.51</v>
      </c>
      <c r="N897" s="72"/>
      <c r="O897" s="73">
        <f>MIN(1,MAX(0,(1/(1+EXP(-(Assumptions!$B$5 + Assumptions!$B$6*$N897))))*Assumptions!$B$3))</f>
        <v>3.9165722796764356E-2</v>
      </c>
      <c r="P897" s="73">
        <f>VLOOKUP($F897,Assumptions!$A$23:$B$27,2,FALSE)*Assumptions!$B$4</f>
        <v>0.35</v>
      </c>
      <c r="Q897" s="74">
        <f t="shared" ref="Q897:Q960" si="28">$I897*$O897*$P897</f>
        <v>5286.0809311910734</v>
      </c>
      <c r="R897" s="75" t="str">
        <f>IF($O897&lt;Assumptions!$B$17,"A",IF($O897&lt;Assumptions!$B$18,"B",IF($O897&lt;Assumptions!$B$19,"C",IF($O897&lt;Assumptions!$B$20,"D","E"))))</f>
        <v>B</v>
      </c>
      <c r="S897" s="75">
        <f t="shared" ref="S897:S960" si="29">--($J897&gt;=180)</f>
        <v>0</v>
      </c>
    </row>
    <row r="898" spans="1:19" ht="17.399999999999999" x14ac:dyDescent="0.3">
      <c r="A898" s="39" t="s">
        <v>290</v>
      </c>
      <c r="B898" s="39" t="s">
        <v>75</v>
      </c>
      <c r="C898" s="39" t="s">
        <v>135</v>
      </c>
      <c r="D898" s="39" t="s">
        <v>30</v>
      </c>
      <c r="E898" s="70" t="s">
        <v>46</v>
      </c>
      <c r="F898" s="70" t="s">
        <v>28</v>
      </c>
      <c r="G898" s="78">
        <v>44192</v>
      </c>
      <c r="H898" s="78">
        <v>45689</v>
      </c>
      <c r="I898" s="69">
        <v>374528.43</v>
      </c>
      <c r="J898" s="70">
        <v>0</v>
      </c>
      <c r="K898" s="71">
        <v>0.95399999999999996</v>
      </c>
      <c r="L898" s="70">
        <v>0</v>
      </c>
      <c r="M898" s="71">
        <v>0.51</v>
      </c>
      <c r="N898" s="72"/>
      <c r="O898" s="73">
        <f>MIN(1,MAX(0,(1/(1+EXP(-(Assumptions!$B$5 + Assumptions!$B$6*$N898))))*Assumptions!$B$3))</f>
        <v>3.9165722796764356E-2</v>
      </c>
      <c r="P898" s="73">
        <f>VLOOKUP($F898,Assumptions!$A$23:$B$27,2,FALSE)*Assumptions!$B$4</f>
        <v>0.35</v>
      </c>
      <c r="Q898" s="74">
        <f t="shared" si="28"/>
        <v>5134.0368341105768</v>
      </c>
      <c r="R898" s="75" t="str">
        <f>IF($O898&lt;Assumptions!$B$17,"A",IF($O898&lt;Assumptions!$B$18,"B",IF($O898&lt;Assumptions!$B$19,"C",IF($O898&lt;Assumptions!$B$20,"D","E"))))</f>
        <v>B</v>
      </c>
      <c r="S898" s="75">
        <f t="shared" si="29"/>
        <v>0</v>
      </c>
    </row>
    <row r="899" spans="1:19" ht="17.399999999999999" x14ac:dyDescent="0.3">
      <c r="A899" s="39" t="s">
        <v>290</v>
      </c>
      <c r="B899" s="39" t="s">
        <v>75</v>
      </c>
      <c r="C899" s="39" t="s">
        <v>135</v>
      </c>
      <c r="D899" s="39" t="s">
        <v>30</v>
      </c>
      <c r="E899" s="70" t="s">
        <v>46</v>
      </c>
      <c r="F899" s="70" t="s">
        <v>28</v>
      </c>
      <c r="G899" s="78">
        <v>44192</v>
      </c>
      <c r="H899" s="78">
        <v>45717</v>
      </c>
      <c r="I899" s="69">
        <v>363072.71</v>
      </c>
      <c r="J899" s="70">
        <v>15</v>
      </c>
      <c r="K899" s="71">
        <v>1.0289999999999999</v>
      </c>
      <c r="L899" s="70">
        <v>0</v>
      </c>
      <c r="M899" s="71">
        <v>0.51</v>
      </c>
      <c r="N899" s="72"/>
      <c r="O899" s="73">
        <f>MIN(1,MAX(0,(1/(1+EXP(-(Assumptions!$B$5 + Assumptions!$B$6*$N899))))*Assumptions!$B$3))</f>
        <v>3.9165722796764356E-2</v>
      </c>
      <c r="P899" s="73">
        <f>VLOOKUP($F899,Assumptions!$A$23:$B$27,2,FALSE)*Assumptions!$B$4</f>
        <v>0.35</v>
      </c>
      <c r="Q899" s="74">
        <f t="shared" si="28"/>
        <v>4977.0017902255049</v>
      </c>
      <c r="R899" s="75" t="str">
        <f>IF($O899&lt;Assumptions!$B$17,"A",IF($O899&lt;Assumptions!$B$18,"B",IF($O899&lt;Assumptions!$B$19,"C",IF($O899&lt;Assumptions!$B$20,"D","E"))))</f>
        <v>B</v>
      </c>
      <c r="S899" s="75">
        <f t="shared" si="29"/>
        <v>0</v>
      </c>
    </row>
    <row r="900" spans="1:19" ht="17.399999999999999" x14ac:dyDescent="0.3">
      <c r="A900" s="39" t="s">
        <v>290</v>
      </c>
      <c r="B900" s="39" t="s">
        <v>75</v>
      </c>
      <c r="C900" s="39" t="s">
        <v>135</v>
      </c>
      <c r="D900" s="39" t="s">
        <v>30</v>
      </c>
      <c r="E900" s="70" t="s">
        <v>46</v>
      </c>
      <c r="F900" s="70" t="s">
        <v>28</v>
      </c>
      <c r="G900" s="78">
        <v>44192</v>
      </c>
      <c r="H900" s="78">
        <v>45748</v>
      </c>
      <c r="I900" s="69">
        <v>351489.05</v>
      </c>
      <c r="J900" s="70">
        <v>0</v>
      </c>
      <c r="K900" s="71">
        <v>1.0880000000000001</v>
      </c>
      <c r="L900" s="70">
        <v>0</v>
      </c>
      <c r="M900" s="71">
        <v>0.51</v>
      </c>
      <c r="N900" s="72"/>
      <c r="O900" s="73">
        <f>MIN(1,MAX(0,(1/(1+EXP(-(Assumptions!$B$5 + Assumptions!$B$6*$N900))))*Assumptions!$B$3))</f>
        <v>3.9165722796764356E-2</v>
      </c>
      <c r="P900" s="73">
        <f>VLOOKUP($F900,Assumptions!$A$23:$B$27,2,FALSE)*Assumptions!$B$4</f>
        <v>0.35</v>
      </c>
      <c r="Q900" s="74">
        <f t="shared" si="28"/>
        <v>4818.2129444393158</v>
      </c>
      <c r="R900" s="75" t="str">
        <f>IF($O900&lt;Assumptions!$B$17,"A",IF($O900&lt;Assumptions!$B$18,"B",IF($O900&lt;Assumptions!$B$19,"C",IF($O900&lt;Assumptions!$B$20,"D","E"))))</f>
        <v>B</v>
      </c>
      <c r="S900" s="75">
        <f t="shared" si="29"/>
        <v>0</v>
      </c>
    </row>
    <row r="901" spans="1:19" ht="17.399999999999999" x14ac:dyDescent="0.3">
      <c r="A901" s="39" t="s">
        <v>290</v>
      </c>
      <c r="B901" s="39" t="s">
        <v>75</v>
      </c>
      <c r="C901" s="39" t="s">
        <v>135</v>
      </c>
      <c r="D901" s="39" t="s">
        <v>30</v>
      </c>
      <c r="E901" s="70" t="s">
        <v>46</v>
      </c>
      <c r="F901" s="70" t="s">
        <v>28</v>
      </c>
      <c r="G901" s="78">
        <v>44192</v>
      </c>
      <c r="H901" s="78">
        <v>45778</v>
      </c>
      <c r="I901" s="69">
        <v>340154.14</v>
      </c>
      <c r="J901" s="70">
        <v>35</v>
      </c>
      <c r="K901" s="71">
        <v>0.54100000000000004</v>
      </c>
      <c r="L901" s="70">
        <v>0</v>
      </c>
      <c r="M901" s="71">
        <v>0.51</v>
      </c>
      <c r="N901" s="72"/>
      <c r="O901" s="73">
        <f>MIN(1,MAX(0,(1/(1+EXP(-(Assumptions!$B$5 + Assumptions!$B$6*$N901))))*Assumptions!$B$3))</f>
        <v>3.9165722796764356E-2</v>
      </c>
      <c r="P901" s="73">
        <f>VLOOKUP($F901,Assumptions!$A$23:$B$27,2,FALSE)*Assumptions!$B$4</f>
        <v>0.35</v>
      </c>
      <c r="Q901" s="74">
        <f t="shared" si="28"/>
        <v>4662.8339643941208</v>
      </c>
      <c r="R901" s="75" t="str">
        <f>IF($O901&lt;Assumptions!$B$17,"A",IF($O901&lt;Assumptions!$B$18,"B",IF($O901&lt;Assumptions!$B$19,"C",IF($O901&lt;Assumptions!$B$20,"D","E"))))</f>
        <v>B</v>
      </c>
      <c r="S901" s="75">
        <f t="shared" si="29"/>
        <v>0</v>
      </c>
    </row>
    <row r="902" spans="1:19" ht="17.399999999999999" x14ac:dyDescent="0.3">
      <c r="A902" s="39" t="s">
        <v>290</v>
      </c>
      <c r="B902" s="39" t="s">
        <v>75</v>
      </c>
      <c r="C902" s="39" t="s">
        <v>135</v>
      </c>
      <c r="D902" s="39" t="s">
        <v>30</v>
      </c>
      <c r="E902" s="70" t="s">
        <v>46</v>
      </c>
      <c r="F902" s="70" t="s">
        <v>28</v>
      </c>
      <c r="G902" s="78">
        <v>44192</v>
      </c>
      <c r="H902" s="78">
        <v>45809</v>
      </c>
      <c r="I902" s="69">
        <v>331144.21000000002</v>
      </c>
      <c r="J902" s="70">
        <v>0</v>
      </c>
      <c r="K902" s="71">
        <v>1.1479999999999999</v>
      </c>
      <c r="L902" s="70">
        <v>0</v>
      </c>
      <c r="M902" s="71">
        <v>0.51</v>
      </c>
      <c r="N902" s="72"/>
      <c r="O902" s="73">
        <f>MIN(1,MAX(0,(1/(1+EXP(-(Assumptions!$B$5 + Assumptions!$B$6*$N902))))*Assumptions!$B$3))</f>
        <v>3.9165722796764356E-2</v>
      </c>
      <c r="P902" s="73">
        <f>VLOOKUP($F902,Assumptions!$A$23:$B$27,2,FALSE)*Assumptions!$B$4</f>
        <v>0.35</v>
      </c>
      <c r="Q902" s="74">
        <f t="shared" si="28"/>
        <v>4539.3258171147327</v>
      </c>
      <c r="R902" s="75" t="str">
        <f>IF($O902&lt;Assumptions!$B$17,"A",IF($O902&lt;Assumptions!$B$18,"B",IF($O902&lt;Assumptions!$B$19,"C",IF($O902&lt;Assumptions!$B$20,"D","E"))))</f>
        <v>B</v>
      </c>
      <c r="S902" s="75">
        <f t="shared" si="29"/>
        <v>0</v>
      </c>
    </row>
    <row r="903" spans="1:19" ht="17.399999999999999" x14ac:dyDescent="0.3">
      <c r="A903" s="39" t="s">
        <v>290</v>
      </c>
      <c r="B903" s="39" t="s">
        <v>75</v>
      </c>
      <c r="C903" s="39" t="s">
        <v>135</v>
      </c>
      <c r="D903" s="39" t="s">
        <v>30</v>
      </c>
      <c r="E903" s="70" t="s">
        <v>46</v>
      </c>
      <c r="F903" s="70" t="s">
        <v>28</v>
      </c>
      <c r="G903" s="78">
        <v>44192</v>
      </c>
      <c r="H903" s="78">
        <v>45839</v>
      </c>
      <c r="I903" s="69">
        <v>322491.56</v>
      </c>
      <c r="J903" s="70">
        <v>15</v>
      </c>
      <c r="K903" s="71">
        <v>1.02</v>
      </c>
      <c r="L903" s="70">
        <v>0</v>
      </c>
      <c r="M903" s="71">
        <v>0.51</v>
      </c>
      <c r="N903" s="72"/>
      <c r="O903" s="73">
        <f>MIN(1,MAX(0,(1/(1+EXP(-(Assumptions!$B$5 + Assumptions!$B$6*$N903))))*Assumptions!$B$3))</f>
        <v>3.9165722796764356E-2</v>
      </c>
      <c r="P903" s="73">
        <f>VLOOKUP($F903,Assumptions!$A$23:$B$27,2,FALSE)*Assumptions!$B$4</f>
        <v>0.35</v>
      </c>
      <c r="Q903" s="74">
        <f t="shared" si="28"/>
        <v>4420.7152651396345</v>
      </c>
      <c r="R903" s="75" t="str">
        <f>IF($O903&lt;Assumptions!$B$17,"A",IF($O903&lt;Assumptions!$B$18,"B",IF($O903&lt;Assumptions!$B$19,"C",IF($O903&lt;Assumptions!$B$20,"D","E"))))</f>
        <v>B</v>
      </c>
      <c r="S903" s="75">
        <f t="shared" si="29"/>
        <v>0</v>
      </c>
    </row>
    <row r="904" spans="1:19" ht="17.399999999999999" x14ac:dyDescent="0.3">
      <c r="A904" s="39" t="s">
        <v>290</v>
      </c>
      <c r="B904" s="39" t="s">
        <v>75</v>
      </c>
      <c r="C904" s="39" t="s">
        <v>135</v>
      </c>
      <c r="D904" s="39" t="s">
        <v>30</v>
      </c>
      <c r="E904" s="70" t="s">
        <v>46</v>
      </c>
      <c r="F904" s="70" t="s">
        <v>28</v>
      </c>
      <c r="G904" s="78">
        <v>44192</v>
      </c>
      <c r="H904" s="78">
        <v>45870</v>
      </c>
      <c r="I904" s="69">
        <v>314057.33</v>
      </c>
      <c r="J904" s="70">
        <v>0</v>
      </c>
      <c r="K904" s="71">
        <v>1.095</v>
      </c>
      <c r="L904" s="70">
        <v>0</v>
      </c>
      <c r="M904" s="71">
        <v>0.51</v>
      </c>
      <c r="N904" s="72"/>
      <c r="O904" s="73">
        <f>MIN(1,MAX(0,(1/(1+EXP(-(Assumptions!$B$5 + Assumptions!$B$6*$N904))))*Assumptions!$B$3))</f>
        <v>3.9165722796764356E-2</v>
      </c>
      <c r="P904" s="73">
        <f>VLOOKUP($F904,Assumptions!$A$23:$B$27,2,FALSE)*Assumptions!$B$4</f>
        <v>0.35</v>
      </c>
      <c r="Q904" s="74">
        <f t="shared" si="28"/>
        <v>4305.0988151751808</v>
      </c>
      <c r="R904" s="75" t="str">
        <f>IF($O904&lt;Assumptions!$B$17,"A",IF($O904&lt;Assumptions!$B$18,"B",IF($O904&lt;Assumptions!$B$19,"C",IF($O904&lt;Assumptions!$B$20,"D","E"))))</f>
        <v>B</v>
      </c>
      <c r="S904" s="75">
        <f t="shared" si="29"/>
        <v>0</v>
      </c>
    </row>
    <row r="905" spans="1:19" ht="17.399999999999999" x14ac:dyDescent="0.3">
      <c r="A905" s="39" t="s">
        <v>290</v>
      </c>
      <c r="B905" s="39" t="s">
        <v>75</v>
      </c>
      <c r="C905" s="39" t="s">
        <v>135</v>
      </c>
      <c r="D905" s="39" t="s">
        <v>30</v>
      </c>
      <c r="E905" s="70" t="s">
        <v>46</v>
      </c>
      <c r="F905" s="70" t="s">
        <v>28</v>
      </c>
      <c r="G905" s="78">
        <v>44192</v>
      </c>
      <c r="H905" s="78">
        <v>45901</v>
      </c>
      <c r="I905" s="69">
        <v>304825.48</v>
      </c>
      <c r="J905" s="70">
        <v>35</v>
      </c>
      <c r="K905" s="71">
        <v>0.499</v>
      </c>
      <c r="L905" s="70">
        <v>0</v>
      </c>
      <c r="M905" s="71">
        <v>0.51</v>
      </c>
      <c r="N905" s="72"/>
      <c r="O905" s="73">
        <f>MIN(1,MAX(0,(1/(1+EXP(-(Assumptions!$B$5 + Assumptions!$B$6*$N905))))*Assumptions!$B$3))</f>
        <v>3.9165722796764356E-2</v>
      </c>
      <c r="P905" s="73">
        <f>VLOOKUP($F905,Assumptions!$A$23:$B$27,2,FALSE)*Assumptions!$B$4</f>
        <v>0.35</v>
      </c>
      <c r="Q905" s="74">
        <f t="shared" si="28"/>
        <v>4178.5485878747231</v>
      </c>
      <c r="R905" s="75" t="str">
        <f>IF($O905&lt;Assumptions!$B$17,"A",IF($O905&lt;Assumptions!$B$18,"B",IF($O905&lt;Assumptions!$B$19,"C",IF($O905&lt;Assumptions!$B$20,"D","E"))))</f>
        <v>B</v>
      </c>
      <c r="S905" s="75">
        <f t="shared" si="29"/>
        <v>0</v>
      </c>
    </row>
    <row r="906" spans="1:19" ht="17.399999999999999" x14ac:dyDescent="0.3">
      <c r="A906" s="39" t="s">
        <v>290</v>
      </c>
      <c r="B906" s="39" t="s">
        <v>75</v>
      </c>
      <c r="C906" s="39" t="s">
        <v>135</v>
      </c>
      <c r="D906" s="39" t="s">
        <v>30</v>
      </c>
      <c r="E906" s="70" t="s">
        <v>46</v>
      </c>
      <c r="F906" s="70" t="s">
        <v>28</v>
      </c>
      <c r="G906" s="78">
        <v>44192</v>
      </c>
      <c r="H906" s="78">
        <v>45931</v>
      </c>
      <c r="I906" s="69">
        <v>295025.17</v>
      </c>
      <c r="J906" s="70">
        <v>0</v>
      </c>
      <c r="K906" s="71">
        <v>0.97799999999999998</v>
      </c>
      <c r="L906" s="70">
        <v>0</v>
      </c>
      <c r="M906" s="71">
        <v>0.51</v>
      </c>
      <c r="N906" s="72"/>
      <c r="O906" s="73">
        <f>MIN(1,MAX(0,(1/(1+EXP(-(Assumptions!$B$5 + Assumptions!$B$6*$N906))))*Assumptions!$B$3))</f>
        <v>3.9165722796764356E-2</v>
      </c>
      <c r="P906" s="73">
        <f>VLOOKUP($F906,Assumptions!$A$23:$B$27,2,FALSE)*Assumptions!$B$4</f>
        <v>0.35</v>
      </c>
      <c r="Q906" s="74">
        <f t="shared" si="28"/>
        <v>4044.2059092008972</v>
      </c>
      <c r="R906" s="75" t="str">
        <f>IF($O906&lt;Assumptions!$B$17,"A",IF($O906&lt;Assumptions!$B$18,"B",IF($O906&lt;Assumptions!$B$19,"C",IF($O906&lt;Assumptions!$B$20,"D","E"))))</f>
        <v>B</v>
      </c>
      <c r="S906" s="75">
        <f t="shared" si="29"/>
        <v>0</v>
      </c>
    </row>
    <row r="907" spans="1:19" ht="17.399999999999999" x14ac:dyDescent="0.3">
      <c r="A907" s="39" t="s">
        <v>290</v>
      </c>
      <c r="B907" s="39" t="s">
        <v>75</v>
      </c>
      <c r="C907" s="39" t="s">
        <v>135</v>
      </c>
      <c r="D907" s="39" t="s">
        <v>30</v>
      </c>
      <c r="E907" s="70" t="s">
        <v>46</v>
      </c>
      <c r="F907" s="70" t="s">
        <v>28</v>
      </c>
      <c r="G907" s="78">
        <v>44192</v>
      </c>
      <c r="H907" s="78">
        <v>45962</v>
      </c>
      <c r="I907" s="69">
        <v>285756.08</v>
      </c>
      <c r="J907" s="70">
        <v>15</v>
      </c>
      <c r="K907" s="71">
        <v>0.99199999999999999</v>
      </c>
      <c r="L907" s="70">
        <v>0</v>
      </c>
      <c r="M907" s="71">
        <v>0.51</v>
      </c>
      <c r="N907" s="72"/>
      <c r="O907" s="73">
        <f>MIN(1,MAX(0,(1/(1+EXP(-(Assumptions!$B$5 + Assumptions!$B$6*$N907))))*Assumptions!$B$3))</f>
        <v>3.9165722796764356E-2</v>
      </c>
      <c r="P907" s="73">
        <f>VLOOKUP($F907,Assumptions!$A$23:$B$27,2,FALSE)*Assumptions!$B$4</f>
        <v>0.35</v>
      </c>
      <c r="Q907" s="74">
        <f t="shared" si="28"/>
        <v>3917.1451958695066</v>
      </c>
      <c r="R907" s="75" t="str">
        <f>IF($O907&lt;Assumptions!$B$17,"A",IF($O907&lt;Assumptions!$B$18,"B",IF($O907&lt;Assumptions!$B$19,"C",IF($O907&lt;Assumptions!$B$20,"D","E"))))</f>
        <v>B</v>
      </c>
      <c r="S907" s="75">
        <f t="shared" si="29"/>
        <v>0</v>
      </c>
    </row>
    <row r="908" spans="1:19" ht="17.399999999999999" x14ac:dyDescent="0.3">
      <c r="A908" s="39" t="s">
        <v>290</v>
      </c>
      <c r="B908" s="39" t="s">
        <v>75</v>
      </c>
      <c r="C908" s="39" t="s">
        <v>135</v>
      </c>
      <c r="D908" s="39" t="s">
        <v>30</v>
      </c>
      <c r="E908" s="70" t="s">
        <v>46</v>
      </c>
      <c r="F908" s="70" t="s">
        <v>28</v>
      </c>
      <c r="G908" s="78">
        <v>44192</v>
      </c>
      <c r="H908" s="78">
        <v>45992</v>
      </c>
      <c r="I908" s="69">
        <v>278025.09000000003</v>
      </c>
      <c r="J908" s="70">
        <v>0</v>
      </c>
      <c r="K908" s="71">
        <v>1.1379999999999999</v>
      </c>
      <c r="L908" s="70">
        <v>0</v>
      </c>
      <c r="M908" s="71">
        <v>0.51</v>
      </c>
      <c r="N908" s="72"/>
      <c r="O908" s="73">
        <f>MIN(1,MAX(0,(1/(1+EXP(-(Assumptions!$B$5 + Assumptions!$B$6*$N908))))*Assumptions!$B$3))</f>
        <v>3.9165722796764356E-2</v>
      </c>
      <c r="P908" s="73">
        <f>VLOOKUP($F908,Assumptions!$A$23:$B$27,2,FALSE)*Assumptions!$B$4</f>
        <v>0.35</v>
      </c>
      <c r="Q908" s="74">
        <f t="shared" si="28"/>
        <v>3811.1687619199115</v>
      </c>
      <c r="R908" s="75" t="str">
        <f>IF($O908&lt;Assumptions!$B$17,"A",IF($O908&lt;Assumptions!$B$18,"B",IF($O908&lt;Assumptions!$B$19,"C",IF($O908&lt;Assumptions!$B$20,"D","E"))))</f>
        <v>B</v>
      </c>
      <c r="S908" s="75">
        <f t="shared" si="29"/>
        <v>0</v>
      </c>
    </row>
    <row r="909" spans="1:19" ht="17.399999999999999" x14ac:dyDescent="0.3">
      <c r="A909" s="39" t="s">
        <v>292</v>
      </c>
      <c r="B909" s="39" t="s">
        <v>62</v>
      </c>
      <c r="C909" s="39" t="s">
        <v>144</v>
      </c>
      <c r="D909" s="39" t="s">
        <v>26</v>
      </c>
      <c r="E909" s="70" t="s">
        <v>46</v>
      </c>
      <c r="F909" s="70" t="s">
        <v>32</v>
      </c>
      <c r="G909" s="78">
        <v>45986</v>
      </c>
      <c r="H909" s="78">
        <v>45962</v>
      </c>
      <c r="I909" s="69">
        <v>8768934.2300000004</v>
      </c>
      <c r="J909" s="70">
        <v>0</v>
      </c>
      <c r="K909" s="71">
        <v>1.127</v>
      </c>
      <c r="L909" s="70">
        <v>0</v>
      </c>
      <c r="M909" s="71">
        <v>0.56200000000000006</v>
      </c>
      <c r="N909" s="72"/>
      <c r="O909" s="73">
        <f>MIN(1,MAX(0,(1/(1+EXP(-(Assumptions!$B$5 + Assumptions!$B$6*$N909))))*Assumptions!$B$3))</f>
        <v>3.9165722796764356E-2</v>
      </c>
      <c r="P909" s="73">
        <f>VLOOKUP($F909,Assumptions!$A$23:$B$27,2,FALSE)*Assumptions!$B$4</f>
        <v>0.5</v>
      </c>
      <c r="Q909" s="74">
        <f t="shared" si="28"/>
        <v>171720.82363761915</v>
      </c>
      <c r="R909" s="75" t="str">
        <f>IF($O909&lt;Assumptions!$B$17,"A",IF($O909&lt;Assumptions!$B$18,"B",IF($O909&lt;Assumptions!$B$19,"C",IF($O909&lt;Assumptions!$B$20,"D","E"))))</f>
        <v>B</v>
      </c>
      <c r="S909" s="75">
        <f t="shared" si="29"/>
        <v>0</v>
      </c>
    </row>
    <row r="910" spans="1:19" ht="17.399999999999999" x14ac:dyDescent="0.3">
      <c r="A910" s="39" t="s">
        <v>292</v>
      </c>
      <c r="B910" s="39" t="s">
        <v>62</v>
      </c>
      <c r="C910" s="39" t="s">
        <v>144</v>
      </c>
      <c r="D910" s="39" t="s">
        <v>26</v>
      </c>
      <c r="E910" s="70" t="s">
        <v>46</v>
      </c>
      <c r="F910" s="70" t="s">
        <v>32</v>
      </c>
      <c r="G910" s="78">
        <v>45986</v>
      </c>
      <c r="H910" s="78">
        <v>45992</v>
      </c>
      <c r="I910" s="69">
        <v>8768934.2300000004</v>
      </c>
      <c r="J910" s="70">
        <v>185</v>
      </c>
      <c r="K910" s="71">
        <v>3.7999999999999999E-2</v>
      </c>
      <c r="L910" s="70">
        <v>0</v>
      </c>
      <c r="M910" s="71">
        <v>0.56200000000000006</v>
      </c>
      <c r="N910" s="72"/>
      <c r="O910" s="73">
        <f>MIN(1,MAX(0,(1/(1+EXP(-(Assumptions!$B$5 + Assumptions!$B$6*$N910))))*Assumptions!$B$3))</f>
        <v>3.9165722796764356E-2</v>
      </c>
      <c r="P910" s="73">
        <f>VLOOKUP($F910,Assumptions!$A$23:$B$27,2,FALSE)*Assumptions!$B$4</f>
        <v>0.5</v>
      </c>
      <c r="Q910" s="74">
        <f t="shared" si="28"/>
        <v>171720.82363761915</v>
      </c>
      <c r="R910" s="75" t="str">
        <f>IF($O910&lt;Assumptions!$B$17,"A",IF($O910&lt;Assumptions!$B$18,"B",IF($O910&lt;Assumptions!$B$19,"C",IF($O910&lt;Assumptions!$B$20,"D","E"))))</f>
        <v>B</v>
      </c>
      <c r="S910" s="75">
        <f t="shared" si="29"/>
        <v>1</v>
      </c>
    </row>
    <row r="911" spans="1:19" ht="17.399999999999999" x14ac:dyDescent="0.3">
      <c r="A911" s="39" t="s">
        <v>294</v>
      </c>
      <c r="B911" s="39" t="s">
        <v>21</v>
      </c>
      <c r="C911" s="39" t="s">
        <v>135</v>
      </c>
      <c r="D911" s="39" t="s">
        <v>48</v>
      </c>
      <c r="E911" s="70" t="s">
        <v>49</v>
      </c>
      <c r="F911" s="70" t="s">
        <v>28</v>
      </c>
      <c r="G911" s="78">
        <v>45165</v>
      </c>
      <c r="H911" s="78">
        <v>45658</v>
      </c>
      <c r="I911" s="69">
        <v>2405916.11</v>
      </c>
      <c r="J911" s="70">
        <v>0</v>
      </c>
      <c r="K911" s="71">
        <v>0.97899999999999998</v>
      </c>
      <c r="L911" s="70">
        <v>0</v>
      </c>
      <c r="M911" s="71">
        <v>0.995</v>
      </c>
      <c r="N911" s="72"/>
      <c r="O911" s="73">
        <f>MIN(1,MAX(0,(1/(1+EXP(-(Assumptions!$B$5 + Assumptions!$B$6*$N911))))*Assumptions!$B$3))</f>
        <v>3.9165722796764356E-2</v>
      </c>
      <c r="P911" s="73">
        <f>VLOOKUP($F911,Assumptions!$A$23:$B$27,2,FALSE)*Assumptions!$B$4</f>
        <v>0.35</v>
      </c>
      <c r="Q911" s="74">
        <f t="shared" si="28"/>
        <v>32980.305202785363</v>
      </c>
      <c r="R911" s="75" t="str">
        <f>IF($O911&lt;Assumptions!$B$17,"A",IF($O911&lt;Assumptions!$B$18,"B",IF($O911&lt;Assumptions!$B$19,"C",IF($O911&lt;Assumptions!$B$20,"D","E"))))</f>
        <v>B</v>
      </c>
      <c r="S911" s="75">
        <f t="shared" si="29"/>
        <v>0</v>
      </c>
    </row>
    <row r="912" spans="1:19" ht="17.399999999999999" x14ac:dyDescent="0.3">
      <c r="A912" s="39" t="s">
        <v>294</v>
      </c>
      <c r="B912" s="39" t="s">
        <v>21</v>
      </c>
      <c r="C912" s="39" t="s">
        <v>135</v>
      </c>
      <c r="D912" s="39" t="s">
        <v>48</v>
      </c>
      <c r="E912" s="70" t="s">
        <v>49</v>
      </c>
      <c r="F912" s="70" t="s">
        <v>28</v>
      </c>
      <c r="G912" s="78">
        <v>45165</v>
      </c>
      <c r="H912" s="78">
        <v>45689</v>
      </c>
      <c r="I912" s="69">
        <v>2328560.85</v>
      </c>
      <c r="J912" s="70">
        <v>0</v>
      </c>
      <c r="K912" s="71">
        <v>0.97299999999999998</v>
      </c>
      <c r="L912" s="70">
        <v>0</v>
      </c>
      <c r="M912" s="71">
        <v>0.995</v>
      </c>
      <c r="N912" s="72"/>
      <c r="O912" s="73">
        <f>MIN(1,MAX(0,(1/(1+EXP(-(Assumptions!$B$5 + Assumptions!$B$6*$N912))))*Assumptions!$B$3))</f>
        <v>3.9165722796764356E-2</v>
      </c>
      <c r="P912" s="73">
        <f>VLOOKUP($F912,Assumptions!$A$23:$B$27,2,FALSE)*Assumptions!$B$4</f>
        <v>0.35</v>
      </c>
      <c r="Q912" s="74">
        <f t="shared" si="28"/>
        <v>31919.919068274296</v>
      </c>
      <c r="R912" s="75" t="str">
        <f>IF($O912&lt;Assumptions!$B$17,"A",IF($O912&lt;Assumptions!$B$18,"B",IF($O912&lt;Assumptions!$B$19,"C",IF($O912&lt;Assumptions!$B$20,"D","E"))))</f>
        <v>B</v>
      </c>
      <c r="S912" s="75">
        <f t="shared" si="29"/>
        <v>0</v>
      </c>
    </row>
    <row r="913" spans="1:19" ht="17.399999999999999" x14ac:dyDescent="0.3">
      <c r="A913" s="39" t="s">
        <v>294</v>
      </c>
      <c r="B913" s="39" t="s">
        <v>21</v>
      </c>
      <c r="C913" s="39" t="s">
        <v>135</v>
      </c>
      <c r="D913" s="39" t="s">
        <v>48</v>
      </c>
      <c r="E913" s="70" t="s">
        <v>49</v>
      </c>
      <c r="F913" s="70" t="s">
        <v>28</v>
      </c>
      <c r="G913" s="78">
        <v>45165</v>
      </c>
      <c r="H913" s="78">
        <v>45717</v>
      </c>
      <c r="I913" s="69">
        <v>2266356.06</v>
      </c>
      <c r="J913" s="70">
        <v>0</v>
      </c>
      <c r="K913" s="71">
        <v>1.113</v>
      </c>
      <c r="L913" s="70">
        <v>0</v>
      </c>
      <c r="M913" s="71">
        <v>0.995</v>
      </c>
      <c r="N913" s="72"/>
      <c r="O913" s="73">
        <f>MIN(1,MAX(0,(1/(1+EXP(-(Assumptions!$B$5 + Assumptions!$B$6*$N913))))*Assumptions!$B$3))</f>
        <v>3.9165722796764356E-2</v>
      </c>
      <c r="P913" s="73">
        <f>VLOOKUP($F913,Assumptions!$A$23:$B$27,2,FALSE)*Assumptions!$B$4</f>
        <v>0.35</v>
      </c>
      <c r="Q913" s="74">
        <f t="shared" si="28"/>
        <v>31067.215621654464</v>
      </c>
      <c r="R913" s="75" t="str">
        <f>IF($O913&lt;Assumptions!$B$17,"A",IF($O913&lt;Assumptions!$B$18,"B",IF($O913&lt;Assumptions!$B$19,"C",IF($O913&lt;Assumptions!$B$20,"D","E"))))</f>
        <v>B</v>
      </c>
      <c r="S913" s="75">
        <f t="shared" si="29"/>
        <v>0</v>
      </c>
    </row>
    <row r="914" spans="1:19" ht="17.399999999999999" x14ac:dyDescent="0.3">
      <c r="A914" s="39" t="s">
        <v>294</v>
      </c>
      <c r="B914" s="39" t="s">
        <v>21</v>
      </c>
      <c r="C914" s="39" t="s">
        <v>135</v>
      </c>
      <c r="D914" s="39" t="s">
        <v>48</v>
      </c>
      <c r="E914" s="70" t="s">
        <v>49</v>
      </c>
      <c r="F914" s="70" t="s">
        <v>28</v>
      </c>
      <c r="G914" s="78">
        <v>45165</v>
      </c>
      <c r="H914" s="78">
        <v>45748</v>
      </c>
      <c r="I914" s="69">
        <v>2202767.14</v>
      </c>
      <c r="J914" s="70">
        <v>0</v>
      </c>
      <c r="K914" s="71">
        <v>1.028</v>
      </c>
      <c r="L914" s="70">
        <v>0</v>
      </c>
      <c r="M914" s="71">
        <v>0.995</v>
      </c>
      <c r="N914" s="72"/>
      <c r="O914" s="73">
        <f>MIN(1,MAX(0,(1/(1+EXP(-(Assumptions!$B$5 + Assumptions!$B$6*$N914))))*Assumptions!$B$3))</f>
        <v>3.9165722796764356E-2</v>
      </c>
      <c r="P914" s="73">
        <f>VLOOKUP($F914,Assumptions!$A$23:$B$27,2,FALSE)*Assumptions!$B$4</f>
        <v>0.35</v>
      </c>
      <c r="Q914" s="74">
        <f t="shared" si="28"/>
        <v>30195.538516871497</v>
      </c>
      <c r="R914" s="75" t="str">
        <f>IF($O914&lt;Assumptions!$B$17,"A",IF($O914&lt;Assumptions!$B$18,"B",IF($O914&lt;Assumptions!$B$19,"C",IF($O914&lt;Assumptions!$B$20,"D","E"))))</f>
        <v>B</v>
      </c>
      <c r="S914" s="75">
        <f t="shared" si="29"/>
        <v>0</v>
      </c>
    </row>
    <row r="915" spans="1:19" ht="17.399999999999999" x14ac:dyDescent="0.3">
      <c r="A915" s="39" t="s">
        <v>294</v>
      </c>
      <c r="B915" s="39" t="s">
        <v>21</v>
      </c>
      <c r="C915" s="39" t="s">
        <v>135</v>
      </c>
      <c r="D915" s="39" t="s">
        <v>48</v>
      </c>
      <c r="E915" s="70" t="s">
        <v>49</v>
      </c>
      <c r="F915" s="70" t="s">
        <v>28</v>
      </c>
      <c r="G915" s="78">
        <v>45165</v>
      </c>
      <c r="H915" s="78">
        <v>45778</v>
      </c>
      <c r="I915" s="69">
        <v>2143072.08</v>
      </c>
      <c r="J915" s="70">
        <v>0</v>
      </c>
      <c r="K915" s="71">
        <v>1.131</v>
      </c>
      <c r="L915" s="70">
        <v>0</v>
      </c>
      <c r="M915" s="71">
        <v>0.995</v>
      </c>
      <c r="N915" s="72"/>
      <c r="O915" s="73">
        <f>MIN(1,MAX(0,(1/(1+EXP(-(Assumptions!$B$5 + Assumptions!$B$6*$N915))))*Assumptions!$B$3))</f>
        <v>3.9165722796764356E-2</v>
      </c>
      <c r="P915" s="73">
        <f>VLOOKUP($F915,Assumptions!$A$23:$B$27,2,FALSE)*Assumptions!$B$4</f>
        <v>0.35</v>
      </c>
      <c r="Q915" s="74">
        <f t="shared" si="28"/>
        <v>29377.238456567822</v>
      </c>
      <c r="R915" s="75" t="str">
        <f>IF($O915&lt;Assumptions!$B$17,"A",IF($O915&lt;Assumptions!$B$18,"B",IF($O915&lt;Assumptions!$B$19,"C",IF($O915&lt;Assumptions!$B$20,"D","E"))))</f>
        <v>B</v>
      </c>
      <c r="S915" s="75">
        <f t="shared" si="29"/>
        <v>0</v>
      </c>
    </row>
    <row r="916" spans="1:19" ht="17.399999999999999" x14ac:dyDescent="0.3">
      <c r="A916" s="39" t="s">
        <v>294</v>
      </c>
      <c r="B916" s="39" t="s">
        <v>21</v>
      </c>
      <c r="C916" s="39" t="s">
        <v>135</v>
      </c>
      <c r="D916" s="39" t="s">
        <v>48</v>
      </c>
      <c r="E916" s="70" t="s">
        <v>49</v>
      </c>
      <c r="F916" s="70" t="s">
        <v>28</v>
      </c>
      <c r="G916" s="78">
        <v>45165</v>
      </c>
      <c r="H916" s="78">
        <v>45809</v>
      </c>
      <c r="I916" s="69">
        <v>2078053.64</v>
      </c>
      <c r="J916" s="70">
        <v>65</v>
      </c>
      <c r="K916" s="71">
        <v>0.79400000000000004</v>
      </c>
      <c r="L916" s="70">
        <v>0</v>
      </c>
      <c r="M916" s="71">
        <v>0.995</v>
      </c>
      <c r="N916" s="72"/>
      <c r="O916" s="73">
        <f>MIN(1,MAX(0,(1/(1+EXP(-(Assumptions!$B$5 + Assumptions!$B$6*$N916))))*Assumptions!$B$3))</f>
        <v>3.9165722796764356E-2</v>
      </c>
      <c r="P916" s="73">
        <f>VLOOKUP($F916,Assumptions!$A$23:$B$27,2,FALSE)*Assumptions!$B$4</f>
        <v>0.35</v>
      </c>
      <c r="Q916" s="74">
        <f t="shared" si="28"/>
        <v>28485.965487366502</v>
      </c>
      <c r="R916" s="75" t="str">
        <f>IF($O916&lt;Assumptions!$B$17,"A",IF($O916&lt;Assumptions!$B$18,"B",IF($O916&lt;Assumptions!$B$19,"C",IF($O916&lt;Assumptions!$B$20,"D","E"))))</f>
        <v>B</v>
      </c>
      <c r="S916" s="75">
        <f t="shared" si="29"/>
        <v>0</v>
      </c>
    </row>
    <row r="917" spans="1:19" ht="17.399999999999999" x14ac:dyDescent="0.3">
      <c r="A917" s="39" t="s">
        <v>294</v>
      </c>
      <c r="B917" s="39" t="s">
        <v>21</v>
      </c>
      <c r="C917" s="39" t="s">
        <v>135</v>
      </c>
      <c r="D917" s="39" t="s">
        <v>48</v>
      </c>
      <c r="E917" s="70" t="s">
        <v>49</v>
      </c>
      <c r="F917" s="70" t="s">
        <v>28</v>
      </c>
      <c r="G917" s="78">
        <v>45165</v>
      </c>
      <c r="H917" s="78">
        <v>45839</v>
      </c>
      <c r="I917" s="69">
        <v>2020029.06</v>
      </c>
      <c r="J917" s="70">
        <v>35</v>
      </c>
      <c r="K917" s="71">
        <v>0.85899999999999999</v>
      </c>
      <c r="L917" s="70">
        <v>0</v>
      </c>
      <c r="M917" s="71">
        <v>0.995</v>
      </c>
      <c r="N917" s="72"/>
      <c r="O917" s="73">
        <f>MIN(1,MAX(0,(1/(1+EXP(-(Assumptions!$B$5 + Assumptions!$B$6*$N917))))*Assumptions!$B$3))</f>
        <v>3.9165722796764356E-2</v>
      </c>
      <c r="P917" s="73">
        <f>VLOOKUP($F917,Assumptions!$A$23:$B$27,2,FALSE)*Assumptions!$B$4</f>
        <v>0.35</v>
      </c>
      <c r="Q917" s="74">
        <f t="shared" si="28"/>
        <v>27690.564371878965</v>
      </c>
      <c r="R917" s="75" t="str">
        <f>IF($O917&lt;Assumptions!$B$17,"A",IF($O917&lt;Assumptions!$B$18,"B",IF($O917&lt;Assumptions!$B$19,"C",IF($O917&lt;Assumptions!$B$20,"D","E"))))</f>
        <v>B</v>
      </c>
      <c r="S917" s="75">
        <f t="shared" si="29"/>
        <v>0</v>
      </c>
    </row>
    <row r="918" spans="1:19" ht="17.399999999999999" x14ac:dyDescent="0.3">
      <c r="A918" s="39" t="s">
        <v>294</v>
      </c>
      <c r="B918" s="39" t="s">
        <v>21</v>
      </c>
      <c r="C918" s="39" t="s">
        <v>135</v>
      </c>
      <c r="D918" s="39" t="s">
        <v>48</v>
      </c>
      <c r="E918" s="70" t="s">
        <v>49</v>
      </c>
      <c r="F918" s="70" t="s">
        <v>28</v>
      </c>
      <c r="G918" s="78">
        <v>45165</v>
      </c>
      <c r="H918" s="78">
        <v>45870</v>
      </c>
      <c r="I918" s="69">
        <v>1960915.39</v>
      </c>
      <c r="J918" s="70">
        <v>0</v>
      </c>
      <c r="K918" s="71">
        <v>1.0920000000000001</v>
      </c>
      <c r="L918" s="70">
        <v>0</v>
      </c>
      <c r="M918" s="71">
        <v>0.995</v>
      </c>
      <c r="N918" s="72"/>
      <c r="O918" s="73">
        <f>MIN(1,MAX(0,(1/(1+EXP(-(Assumptions!$B$5 + Assumptions!$B$6*$N918))))*Assumptions!$B$3))</f>
        <v>3.9165722796764356E-2</v>
      </c>
      <c r="P918" s="73">
        <f>VLOOKUP($F918,Assumptions!$A$23:$B$27,2,FALSE)*Assumptions!$B$4</f>
        <v>0.35</v>
      </c>
      <c r="Q918" s="74">
        <f t="shared" si="28"/>
        <v>26880.234007427171</v>
      </c>
      <c r="R918" s="75" t="str">
        <f>IF($O918&lt;Assumptions!$B$17,"A",IF($O918&lt;Assumptions!$B$18,"B",IF($O918&lt;Assumptions!$B$19,"C",IF($O918&lt;Assumptions!$B$20,"D","E"))))</f>
        <v>B</v>
      </c>
      <c r="S918" s="75">
        <f t="shared" si="29"/>
        <v>0</v>
      </c>
    </row>
    <row r="919" spans="1:19" ht="17.399999999999999" x14ac:dyDescent="0.3">
      <c r="A919" s="39" t="s">
        <v>294</v>
      </c>
      <c r="B919" s="39" t="s">
        <v>21</v>
      </c>
      <c r="C919" s="39" t="s">
        <v>135</v>
      </c>
      <c r="D919" s="39" t="s">
        <v>48</v>
      </c>
      <c r="E919" s="70" t="s">
        <v>49</v>
      </c>
      <c r="F919" s="70" t="s">
        <v>28</v>
      </c>
      <c r="G919" s="78">
        <v>45165</v>
      </c>
      <c r="H919" s="78">
        <v>45901</v>
      </c>
      <c r="I919" s="69">
        <v>1905162.36</v>
      </c>
      <c r="J919" s="70">
        <v>0</v>
      </c>
      <c r="K919" s="71">
        <v>0.97399999999999998</v>
      </c>
      <c r="L919" s="70">
        <v>0</v>
      </c>
      <c r="M919" s="71">
        <v>0.995</v>
      </c>
      <c r="N919" s="72"/>
      <c r="O919" s="73">
        <f>MIN(1,MAX(0,(1/(1+EXP(-(Assumptions!$B$5 + Assumptions!$B$6*$N919))))*Assumptions!$B$3))</f>
        <v>3.9165722796764356E-2</v>
      </c>
      <c r="P919" s="73">
        <f>VLOOKUP($F919,Assumptions!$A$23:$B$27,2,FALSE)*Assumptions!$B$4</f>
        <v>0.35</v>
      </c>
      <c r="Q919" s="74">
        <f t="shared" si="28"/>
        <v>26115.971306106283</v>
      </c>
      <c r="R919" s="75" t="str">
        <f>IF($O919&lt;Assumptions!$B$17,"A",IF($O919&lt;Assumptions!$B$18,"B",IF($O919&lt;Assumptions!$B$19,"C",IF($O919&lt;Assumptions!$B$20,"D","E"))))</f>
        <v>B</v>
      </c>
      <c r="S919" s="75">
        <f t="shared" si="29"/>
        <v>0</v>
      </c>
    </row>
    <row r="920" spans="1:19" ht="17.399999999999999" x14ac:dyDescent="0.3">
      <c r="A920" s="39" t="s">
        <v>294</v>
      </c>
      <c r="B920" s="39" t="s">
        <v>21</v>
      </c>
      <c r="C920" s="39" t="s">
        <v>135</v>
      </c>
      <c r="D920" s="39" t="s">
        <v>48</v>
      </c>
      <c r="E920" s="70" t="s">
        <v>49</v>
      </c>
      <c r="F920" s="70" t="s">
        <v>28</v>
      </c>
      <c r="G920" s="78">
        <v>45165</v>
      </c>
      <c r="H920" s="78">
        <v>45931</v>
      </c>
      <c r="I920" s="69">
        <v>1844351.48</v>
      </c>
      <c r="J920" s="70">
        <v>0</v>
      </c>
      <c r="K920" s="71">
        <v>1.0820000000000001</v>
      </c>
      <c r="L920" s="70">
        <v>0</v>
      </c>
      <c r="M920" s="71">
        <v>0.995</v>
      </c>
      <c r="N920" s="72"/>
      <c r="O920" s="73">
        <f>MIN(1,MAX(0,(1/(1+EXP(-(Assumptions!$B$5 + Assumptions!$B$6*$N920))))*Assumptions!$B$3))</f>
        <v>3.9165722796764356E-2</v>
      </c>
      <c r="P920" s="73">
        <f>VLOOKUP($F920,Assumptions!$A$23:$B$27,2,FALSE)*Assumptions!$B$4</f>
        <v>0.35</v>
      </c>
      <c r="Q920" s="74">
        <f t="shared" si="28"/>
        <v>25282.375581918724</v>
      </c>
      <c r="R920" s="75" t="str">
        <f>IF($O920&lt;Assumptions!$B$17,"A",IF($O920&lt;Assumptions!$B$18,"B",IF($O920&lt;Assumptions!$B$19,"C",IF($O920&lt;Assumptions!$B$20,"D","E"))))</f>
        <v>B</v>
      </c>
      <c r="S920" s="75">
        <f t="shared" si="29"/>
        <v>0</v>
      </c>
    </row>
    <row r="921" spans="1:19" ht="17.399999999999999" x14ac:dyDescent="0.3">
      <c r="A921" s="39" t="s">
        <v>294</v>
      </c>
      <c r="B921" s="39" t="s">
        <v>21</v>
      </c>
      <c r="C921" s="39" t="s">
        <v>135</v>
      </c>
      <c r="D921" s="39" t="s">
        <v>48</v>
      </c>
      <c r="E921" s="70" t="s">
        <v>49</v>
      </c>
      <c r="F921" s="70" t="s">
        <v>28</v>
      </c>
      <c r="G921" s="78">
        <v>45165</v>
      </c>
      <c r="H921" s="78">
        <v>45962</v>
      </c>
      <c r="I921" s="69">
        <v>1788933.75</v>
      </c>
      <c r="J921" s="70">
        <v>15</v>
      </c>
      <c r="K921" s="71">
        <v>1.127</v>
      </c>
      <c r="L921" s="70">
        <v>0</v>
      </c>
      <c r="M921" s="71">
        <v>0.995</v>
      </c>
      <c r="N921" s="72"/>
      <c r="O921" s="73">
        <f>MIN(1,MAX(0,(1/(1+EXP(-(Assumptions!$B$5 + Assumptions!$B$6*$N921))))*Assumptions!$B$3))</f>
        <v>3.9165722796764356E-2</v>
      </c>
      <c r="P921" s="73">
        <f>VLOOKUP($F921,Assumptions!$A$23:$B$27,2,FALSE)*Assumptions!$B$4</f>
        <v>0.35</v>
      </c>
      <c r="Q921" s="74">
        <f t="shared" si="28"/>
        <v>24522.709173996649</v>
      </c>
      <c r="R921" s="75" t="str">
        <f>IF($O921&lt;Assumptions!$B$17,"A",IF($O921&lt;Assumptions!$B$18,"B",IF($O921&lt;Assumptions!$B$19,"C",IF($O921&lt;Assumptions!$B$20,"D","E"))))</f>
        <v>B</v>
      </c>
      <c r="S921" s="75">
        <f t="shared" si="29"/>
        <v>0</v>
      </c>
    </row>
    <row r="922" spans="1:19" ht="17.399999999999999" x14ac:dyDescent="0.3">
      <c r="A922" s="39" t="s">
        <v>294</v>
      </c>
      <c r="B922" s="39" t="s">
        <v>21</v>
      </c>
      <c r="C922" s="39" t="s">
        <v>135</v>
      </c>
      <c r="D922" s="39" t="s">
        <v>48</v>
      </c>
      <c r="E922" s="70" t="s">
        <v>49</v>
      </c>
      <c r="F922" s="70" t="s">
        <v>28</v>
      </c>
      <c r="G922" s="78">
        <v>45165</v>
      </c>
      <c r="H922" s="78">
        <v>45992</v>
      </c>
      <c r="I922" s="69">
        <v>1733428.41</v>
      </c>
      <c r="J922" s="70">
        <v>0</v>
      </c>
      <c r="K922" s="71">
        <v>1.0389999999999999</v>
      </c>
      <c r="L922" s="70">
        <v>0</v>
      </c>
      <c r="M922" s="71">
        <v>0.995</v>
      </c>
      <c r="N922" s="72"/>
      <c r="O922" s="73">
        <f>MIN(1,MAX(0,(1/(1+EXP(-(Assumptions!$B$5 + Assumptions!$B$6*$N922))))*Assumptions!$B$3))</f>
        <v>3.9165722796764356E-2</v>
      </c>
      <c r="P922" s="73">
        <f>VLOOKUP($F922,Assumptions!$A$23:$B$27,2,FALSE)*Assumptions!$B$4</f>
        <v>0.35</v>
      </c>
      <c r="Q922" s="74">
        <f t="shared" si="28"/>
        <v>23761.841807933597</v>
      </c>
      <c r="R922" s="75" t="str">
        <f>IF($O922&lt;Assumptions!$B$17,"A",IF($O922&lt;Assumptions!$B$18,"B",IF($O922&lt;Assumptions!$B$19,"C",IF($O922&lt;Assumptions!$B$20,"D","E"))))</f>
        <v>B</v>
      </c>
      <c r="S922" s="75">
        <f t="shared" si="29"/>
        <v>0</v>
      </c>
    </row>
    <row r="923" spans="1:19" ht="17.399999999999999" x14ac:dyDescent="0.3">
      <c r="A923" s="39" t="s">
        <v>296</v>
      </c>
      <c r="B923" s="39" t="s">
        <v>93</v>
      </c>
      <c r="C923" s="39" t="s">
        <v>135</v>
      </c>
      <c r="D923" s="39" t="s">
        <v>48</v>
      </c>
      <c r="E923" s="70" t="s">
        <v>23</v>
      </c>
      <c r="F923" s="70" t="s">
        <v>24</v>
      </c>
      <c r="G923" s="78">
        <v>43810</v>
      </c>
      <c r="H923" s="78">
        <v>45658</v>
      </c>
      <c r="I923" s="69">
        <v>2574385.2200000002</v>
      </c>
      <c r="J923" s="70">
        <v>35</v>
      </c>
      <c r="K923" s="71">
        <v>0.78900000000000003</v>
      </c>
      <c r="L923" s="70">
        <v>0</v>
      </c>
      <c r="M923" s="71">
        <v>0.63600000000000001</v>
      </c>
      <c r="N923" s="72"/>
      <c r="O923" s="73">
        <f>MIN(1,MAX(0,(1/(1+EXP(-(Assumptions!$B$5 + Assumptions!$B$6*$N923))))*Assumptions!$B$3))</f>
        <v>3.9165722796764356E-2</v>
      </c>
      <c r="P923" s="73">
        <f>VLOOKUP($F923,Assumptions!$A$23:$B$27,2,FALSE)*Assumptions!$B$4</f>
        <v>0.2</v>
      </c>
      <c r="Q923" s="74">
        <f t="shared" si="28"/>
        <v>20165.531579721446</v>
      </c>
      <c r="R923" s="75" t="str">
        <f>IF($O923&lt;Assumptions!$B$17,"A",IF($O923&lt;Assumptions!$B$18,"B",IF($O923&lt;Assumptions!$B$19,"C",IF($O923&lt;Assumptions!$B$20,"D","E"))))</f>
        <v>B</v>
      </c>
      <c r="S923" s="75">
        <f t="shared" si="29"/>
        <v>0</v>
      </c>
    </row>
    <row r="924" spans="1:19" ht="17.399999999999999" x14ac:dyDescent="0.3">
      <c r="A924" s="39" t="s">
        <v>296</v>
      </c>
      <c r="B924" s="39" t="s">
        <v>93</v>
      </c>
      <c r="C924" s="39" t="s">
        <v>135</v>
      </c>
      <c r="D924" s="39" t="s">
        <v>48</v>
      </c>
      <c r="E924" s="70" t="s">
        <v>23</v>
      </c>
      <c r="F924" s="70" t="s">
        <v>24</v>
      </c>
      <c r="G924" s="78">
        <v>43810</v>
      </c>
      <c r="H924" s="78">
        <v>45689</v>
      </c>
      <c r="I924" s="69">
        <v>2503343.2400000002</v>
      </c>
      <c r="J924" s="70">
        <v>35</v>
      </c>
      <c r="K924" s="71">
        <v>0.504</v>
      </c>
      <c r="L924" s="70">
        <v>0</v>
      </c>
      <c r="M924" s="71">
        <v>0.63600000000000001</v>
      </c>
      <c r="N924" s="72"/>
      <c r="O924" s="73">
        <f>MIN(1,MAX(0,(1/(1+EXP(-(Assumptions!$B$5 + Assumptions!$B$6*$N924))))*Assumptions!$B$3))</f>
        <v>3.9165722796764356E-2</v>
      </c>
      <c r="P924" s="73">
        <f>VLOOKUP($F924,Assumptions!$A$23:$B$27,2,FALSE)*Assumptions!$B$4</f>
        <v>0.2</v>
      </c>
      <c r="Q924" s="74">
        <f t="shared" si="28"/>
        <v>19609.049480598791</v>
      </c>
      <c r="R924" s="75" t="str">
        <f>IF($O924&lt;Assumptions!$B$17,"A",IF($O924&lt;Assumptions!$B$18,"B",IF($O924&lt;Assumptions!$B$19,"C",IF($O924&lt;Assumptions!$B$20,"D","E"))))</f>
        <v>B</v>
      </c>
      <c r="S924" s="75">
        <f t="shared" si="29"/>
        <v>0</v>
      </c>
    </row>
    <row r="925" spans="1:19" ht="17.399999999999999" x14ac:dyDescent="0.3">
      <c r="A925" s="39" t="s">
        <v>296</v>
      </c>
      <c r="B925" s="39" t="s">
        <v>93</v>
      </c>
      <c r="C925" s="39" t="s">
        <v>135</v>
      </c>
      <c r="D925" s="39" t="s">
        <v>48</v>
      </c>
      <c r="E925" s="70" t="s">
        <v>23</v>
      </c>
      <c r="F925" s="70" t="s">
        <v>24</v>
      </c>
      <c r="G925" s="78">
        <v>43810</v>
      </c>
      <c r="H925" s="78">
        <v>45717</v>
      </c>
      <c r="I925" s="69">
        <v>2434969.7200000002</v>
      </c>
      <c r="J925" s="70">
        <v>0</v>
      </c>
      <c r="K925" s="71">
        <v>1.0449999999999999</v>
      </c>
      <c r="L925" s="70">
        <v>0</v>
      </c>
      <c r="M925" s="71">
        <v>0.63600000000000001</v>
      </c>
      <c r="N925" s="72"/>
      <c r="O925" s="73">
        <f>MIN(1,MAX(0,(1/(1+EXP(-(Assumptions!$B$5 + Assumptions!$B$6*$N925))))*Assumptions!$B$3))</f>
        <v>3.9165722796764356E-2</v>
      </c>
      <c r="P925" s="73">
        <f>VLOOKUP($F925,Assumptions!$A$23:$B$27,2,FALSE)*Assumptions!$B$4</f>
        <v>0.2</v>
      </c>
      <c r="Q925" s="74">
        <f t="shared" si="28"/>
        <v>19073.469814406984</v>
      </c>
      <c r="R925" s="75" t="str">
        <f>IF($O925&lt;Assumptions!$B$17,"A",IF($O925&lt;Assumptions!$B$18,"B",IF($O925&lt;Assumptions!$B$19,"C",IF($O925&lt;Assumptions!$B$20,"D","E"))))</f>
        <v>B</v>
      </c>
      <c r="S925" s="75">
        <f t="shared" si="29"/>
        <v>0</v>
      </c>
    </row>
    <row r="926" spans="1:19" ht="17.399999999999999" x14ac:dyDescent="0.3">
      <c r="A926" s="39" t="s">
        <v>296</v>
      </c>
      <c r="B926" s="39" t="s">
        <v>93</v>
      </c>
      <c r="C926" s="39" t="s">
        <v>135</v>
      </c>
      <c r="D926" s="39" t="s">
        <v>48</v>
      </c>
      <c r="E926" s="70" t="s">
        <v>23</v>
      </c>
      <c r="F926" s="70" t="s">
        <v>24</v>
      </c>
      <c r="G926" s="78">
        <v>43810</v>
      </c>
      <c r="H926" s="78">
        <v>45748</v>
      </c>
      <c r="I926" s="69">
        <v>2361896.4300000002</v>
      </c>
      <c r="J926" s="70">
        <v>0</v>
      </c>
      <c r="K926" s="71">
        <v>0.96599999999999997</v>
      </c>
      <c r="L926" s="70">
        <v>0</v>
      </c>
      <c r="M926" s="71">
        <v>0.63600000000000001</v>
      </c>
      <c r="N926" s="72"/>
      <c r="O926" s="73">
        <f>MIN(1,MAX(0,(1/(1+EXP(-(Assumptions!$B$5 + Assumptions!$B$6*$N926))))*Assumptions!$B$3))</f>
        <v>3.9165722796764356E-2</v>
      </c>
      <c r="P926" s="73">
        <f>VLOOKUP($F926,Assumptions!$A$23:$B$27,2,FALSE)*Assumptions!$B$4</f>
        <v>0.2</v>
      </c>
      <c r="Q926" s="74">
        <f t="shared" si="28"/>
        <v>18501.076170409473</v>
      </c>
      <c r="R926" s="75" t="str">
        <f>IF($O926&lt;Assumptions!$B$17,"A",IF($O926&lt;Assumptions!$B$18,"B",IF($O926&lt;Assumptions!$B$19,"C",IF($O926&lt;Assumptions!$B$20,"D","E"))))</f>
        <v>B</v>
      </c>
      <c r="S926" s="75">
        <f t="shared" si="29"/>
        <v>0</v>
      </c>
    </row>
    <row r="927" spans="1:19" ht="17.399999999999999" x14ac:dyDescent="0.3">
      <c r="A927" s="39" t="s">
        <v>296</v>
      </c>
      <c r="B927" s="39" t="s">
        <v>93</v>
      </c>
      <c r="C927" s="39" t="s">
        <v>135</v>
      </c>
      <c r="D927" s="39" t="s">
        <v>48</v>
      </c>
      <c r="E927" s="70" t="s">
        <v>23</v>
      </c>
      <c r="F927" s="70" t="s">
        <v>24</v>
      </c>
      <c r="G927" s="78">
        <v>43810</v>
      </c>
      <c r="H927" s="78">
        <v>45778</v>
      </c>
      <c r="I927" s="69">
        <v>2291956.94</v>
      </c>
      <c r="J927" s="70">
        <v>0</v>
      </c>
      <c r="K927" s="71">
        <v>1.1479999999999999</v>
      </c>
      <c r="L927" s="70">
        <v>0</v>
      </c>
      <c r="M927" s="71">
        <v>0.63600000000000001</v>
      </c>
      <c r="N927" s="72"/>
      <c r="O927" s="73">
        <f>MIN(1,MAX(0,(1/(1+EXP(-(Assumptions!$B$5 + Assumptions!$B$6*$N927))))*Assumptions!$B$3))</f>
        <v>3.9165722796764356E-2</v>
      </c>
      <c r="P927" s="73">
        <f>VLOOKUP($F927,Assumptions!$A$23:$B$27,2,FALSE)*Assumptions!$B$4</f>
        <v>0.2</v>
      </c>
      <c r="Q927" s="74">
        <f t="shared" si="28"/>
        <v>17953.230034832053</v>
      </c>
      <c r="R927" s="75" t="str">
        <f>IF($O927&lt;Assumptions!$B$17,"A",IF($O927&lt;Assumptions!$B$18,"B",IF($O927&lt;Assumptions!$B$19,"C",IF($O927&lt;Assumptions!$B$20,"D","E"))))</f>
        <v>B</v>
      </c>
      <c r="S927" s="75">
        <f t="shared" si="29"/>
        <v>0</v>
      </c>
    </row>
    <row r="928" spans="1:19" ht="17.399999999999999" x14ac:dyDescent="0.3">
      <c r="A928" s="39" t="s">
        <v>296</v>
      </c>
      <c r="B928" s="39" t="s">
        <v>93</v>
      </c>
      <c r="C928" s="39" t="s">
        <v>135</v>
      </c>
      <c r="D928" s="39" t="s">
        <v>48</v>
      </c>
      <c r="E928" s="70" t="s">
        <v>23</v>
      </c>
      <c r="F928" s="70" t="s">
        <v>24</v>
      </c>
      <c r="G928" s="78">
        <v>43810</v>
      </c>
      <c r="H928" s="78">
        <v>45809</v>
      </c>
      <c r="I928" s="69">
        <v>2219296.58</v>
      </c>
      <c r="J928" s="70">
        <v>0</v>
      </c>
      <c r="K928" s="71">
        <v>1.0189999999999999</v>
      </c>
      <c r="L928" s="70">
        <v>0</v>
      </c>
      <c r="M928" s="71">
        <v>0.63600000000000001</v>
      </c>
      <c r="N928" s="72"/>
      <c r="O928" s="73">
        <f>MIN(1,MAX(0,(1/(1+EXP(-(Assumptions!$B$5 + Assumptions!$B$6*$N928))))*Assumptions!$B$3))</f>
        <v>3.9165722796764356E-2</v>
      </c>
      <c r="P928" s="73">
        <f>VLOOKUP($F928,Assumptions!$A$23:$B$27,2,FALSE)*Assumptions!$B$4</f>
        <v>0.2</v>
      </c>
      <c r="Q928" s="74">
        <f t="shared" si="28"/>
        <v>17384.070931217437</v>
      </c>
      <c r="R928" s="75" t="str">
        <f>IF($O928&lt;Assumptions!$B$17,"A",IF($O928&lt;Assumptions!$B$18,"B",IF($O928&lt;Assumptions!$B$19,"C",IF($O928&lt;Assumptions!$B$20,"D","E"))))</f>
        <v>B</v>
      </c>
      <c r="S928" s="75">
        <f t="shared" si="29"/>
        <v>0</v>
      </c>
    </row>
    <row r="929" spans="1:19" ht="17.399999999999999" x14ac:dyDescent="0.3">
      <c r="A929" s="39" t="s">
        <v>296</v>
      </c>
      <c r="B929" s="39" t="s">
        <v>93</v>
      </c>
      <c r="C929" s="39" t="s">
        <v>135</v>
      </c>
      <c r="D929" s="39" t="s">
        <v>48</v>
      </c>
      <c r="E929" s="70" t="s">
        <v>23</v>
      </c>
      <c r="F929" s="70" t="s">
        <v>24</v>
      </c>
      <c r="G929" s="78">
        <v>43810</v>
      </c>
      <c r="H929" s="78">
        <v>45839</v>
      </c>
      <c r="I929" s="69">
        <v>2219296.58</v>
      </c>
      <c r="J929" s="70">
        <v>185</v>
      </c>
      <c r="K929" s="71">
        <v>0.04</v>
      </c>
      <c r="L929" s="70">
        <v>0</v>
      </c>
      <c r="M929" s="71">
        <v>0.63600000000000001</v>
      </c>
      <c r="N929" s="72"/>
      <c r="O929" s="73">
        <f>MIN(1,MAX(0,(1/(1+EXP(-(Assumptions!$B$5 + Assumptions!$B$6*$N929))))*Assumptions!$B$3))</f>
        <v>3.9165722796764356E-2</v>
      </c>
      <c r="P929" s="73">
        <f>VLOOKUP($F929,Assumptions!$A$23:$B$27,2,FALSE)*Assumptions!$B$4</f>
        <v>0.2</v>
      </c>
      <c r="Q929" s="74">
        <f t="shared" si="28"/>
        <v>17384.070931217437</v>
      </c>
      <c r="R929" s="75" t="str">
        <f>IF($O929&lt;Assumptions!$B$17,"A",IF($O929&lt;Assumptions!$B$18,"B",IF($O929&lt;Assumptions!$B$19,"C",IF($O929&lt;Assumptions!$B$20,"D","E"))))</f>
        <v>B</v>
      </c>
      <c r="S929" s="75">
        <f t="shared" si="29"/>
        <v>1</v>
      </c>
    </row>
    <row r="930" spans="1:19" ht="17.399999999999999" x14ac:dyDescent="0.3">
      <c r="A930" s="39" t="s">
        <v>296</v>
      </c>
      <c r="B930" s="39" t="s">
        <v>93</v>
      </c>
      <c r="C930" s="39" t="s">
        <v>135</v>
      </c>
      <c r="D930" s="39" t="s">
        <v>48</v>
      </c>
      <c r="E930" s="70" t="s">
        <v>23</v>
      </c>
      <c r="F930" s="70" t="s">
        <v>24</v>
      </c>
      <c r="G930" s="78">
        <v>43810</v>
      </c>
      <c r="H930" s="78">
        <v>45870</v>
      </c>
      <c r="I930" s="69">
        <v>2219296.58</v>
      </c>
      <c r="J930" s="70">
        <v>999</v>
      </c>
      <c r="K930" s="71">
        <v>8.0000000000000002E-3</v>
      </c>
      <c r="L930" s="70">
        <v>0</v>
      </c>
      <c r="M930" s="71">
        <v>0.63600000000000001</v>
      </c>
      <c r="N930" s="72"/>
      <c r="O930" s="73">
        <f>MIN(1,MAX(0,(1/(1+EXP(-(Assumptions!$B$5 + Assumptions!$B$6*$N930))))*Assumptions!$B$3))</f>
        <v>3.9165722796764356E-2</v>
      </c>
      <c r="P930" s="73">
        <f>VLOOKUP($F930,Assumptions!$A$23:$B$27,2,FALSE)*Assumptions!$B$4</f>
        <v>0.2</v>
      </c>
      <c r="Q930" s="74">
        <f t="shared" si="28"/>
        <v>17384.070931217437</v>
      </c>
      <c r="R930" s="75" t="str">
        <f>IF($O930&lt;Assumptions!$B$17,"A",IF($O930&lt;Assumptions!$B$18,"B",IF($O930&lt;Assumptions!$B$19,"C",IF($O930&lt;Assumptions!$B$20,"D","E"))))</f>
        <v>B</v>
      </c>
      <c r="S930" s="75">
        <f t="shared" si="29"/>
        <v>1</v>
      </c>
    </row>
    <row r="931" spans="1:19" ht="17.399999999999999" x14ac:dyDescent="0.3">
      <c r="A931" s="39" t="s">
        <v>296</v>
      </c>
      <c r="B931" s="39" t="s">
        <v>93</v>
      </c>
      <c r="C931" s="39" t="s">
        <v>135</v>
      </c>
      <c r="D931" s="39" t="s">
        <v>48</v>
      </c>
      <c r="E931" s="70" t="s">
        <v>23</v>
      </c>
      <c r="F931" s="70" t="s">
        <v>24</v>
      </c>
      <c r="G931" s="78">
        <v>43810</v>
      </c>
      <c r="H931" s="78">
        <v>45901</v>
      </c>
      <c r="I931" s="69">
        <v>2219296.58</v>
      </c>
      <c r="J931" s="70">
        <v>999</v>
      </c>
      <c r="K931" s="71">
        <v>0.17100000000000001</v>
      </c>
      <c r="L931" s="70">
        <v>0</v>
      </c>
      <c r="M931" s="71">
        <v>0.63600000000000001</v>
      </c>
      <c r="N931" s="72"/>
      <c r="O931" s="73">
        <f>MIN(1,MAX(0,(1/(1+EXP(-(Assumptions!$B$5 + Assumptions!$B$6*$N931))))*Assumptions!$B$3))</f>
        <v>3.9165722796764356E-2</v>
      </c>
      <c r="P931" s="73">
        <f>VLOOKUP($F931,Assumptions!$A$23:$B$27,2,FALSE)*Assumptions!$B$4</f>
        <v>0.2</v>
      </c>
      <c r="Q931" s="74">
        <f t="shared" si="28"/>
        <v>17384.070931217437</v>
      </c>
      <c r="R931" s="75" t="str">
        <f>IF($O931&lt;Assumptions!$B$17,"A",IF($O931&lt;Assumptions!$B$18,"B",IF($O931&lt;Assumptions!$B$19,"C",IF($O931&lt;Assumptions!$B$20,"D","E"))))</f>
        <v>B</v>
      </c>
      <c r="S931" s="75">
        <f t="shared" si="29"/>
        <v>1</v>
      </c>
    </row>
    <row r="932" spans="1:19" ht="17.399999999999999" x14ac:dyDescent="0.3">
      <c r="A932" s="39" t="s">
        <v>296</v>
      </c>
      <c r="B932" s="39" t="s">
        <v>93</v>
      </c>
      <c r="C932" s="39" t="s">
        <v>135</v>
      </c>
      <c r="D932" s="39" t="s">
        <v>48</v>
      </c>
      <c r="E932" s="70" t="s">
        <v>23</v>
      </c>
      <c r="F932" s="70" t="s">
        <v>24</v>
      </c>
      <c r="G932" s="78">
        <v>43810</v>
      </c>
      <c r="H932" s="78">
        <v>45931</v>
      </c>
      <c r="I932" s="69">
        <v>2219296.58</v>
      </c>
      <c r="J932" s="70">
        <v>999</v>
      </c>
      <c r="K932" s="71">
        <v>0.16700000000000001</v>
      </c>
      <c r="L932" s="70">
        <v>0</v>
      </c>
      <c r="M932" s="71">
        <v>0.63600000000000001</v>
      </c>
      <c r="N932" s="72"/>
      <c r="O932" s="73">
        <f>MIN(1,MAX(0,(1/(1+EXP(-(Assumptions!$B$5 + Assumptions!$B$6*$N932))))*Assumptions!$B$3))</f>
        <v>3.9165722796764356E-2</v>
      </c>
      <c r="P932" s="73">
        <f>VLOOKUP($F932,Assumptions!$A$23:$B$27,2,FALSE)*Assumptions!$B$4</f>
        <v>0.2</v>
      </c>
      <c r="Q932" s="74">
        <f t="shared" si="28"/>
        <v>17384.070931217437</v>
      </c>
      <c r="R932" s="75" t="str">
        <f>IF($O932&lt;Assumptions!$B$17,"A",IF($O932&lt;Assumptions!$B$18,"B",IF($O932&lt;Assumptions!$B$19,"C",IF($O932&lt;Assumptions!$B$20,"D","E"))))</f>
        <v>B</v>
      </c>
      <c r="S932" s="75">
        <f t="shared" si="29"/>
        <v>1</v>
      </c>
    </row>
    <row r="933" spans="1:19" ht="17.399999999999999" x14ac:dyDescent="0.3">
      <c r="A933" s="39" t="s">
        <v>296</v>
      </c>
      <c r="B933" s="39" t="s">
        <v>93</v>
      </c>
      <c r="C933" s="39" t="s">
        <v>135</v>
      </c>
      <c r="D933" s="39" t="s">
        <v>48</v>
      </c>
      <c r="E933" s="70" t="s">
        <v>23</v>
      </c>
      <c r="F933" s="70" t="s">
        <v>24</v>
      </c>
      <c r="G933" s="78">
        <v>43810</v>
      </c>
      <c r="H933" s="78">
        <v>45962</v>
      </c>
      <c r="I933" s="69">
        <v>2219296.58</v>
      </c>
      <c r="J933" s="70">
        <v>999</v>
      </c>
      <c r="K933" s="71">
        <v>0.12</v>
      </c>
      <c r="L933" s="70">
        <v>0</v>
      </c>
      <c r="M933" s="71">
        <v>0.63600000000000001</v>
      </c>
      <c r="N933" s="72"/>
      <c r="O933" s="73">
        <f>MIN(1,MAX(0,(1/(1+EXP(-(Assumptions!$B$5 + Assumptions!$B$6*$N933))))*Assumptions!$B$3))</f>
        <v>3.9165722796764356E-2</v>
      </c>
      <c r="P933" s="73">
        <f>VLOOKUP($F933,Assumptions!$A$23:$B$27,2,FALSE)*Assumptions!$B$4</f>
        <v>0.2</v>
      </c>
      <c r="Q933" s="74">
        <f t="shared" si="28"/>
        <v>17384.070931217437</v>
      </c>
      <c r="R933" s="75" t="str">
        <f>IF($O933&lt;Assumptions!$B$17,"A",IF($O933&lt;Assumptions!$B$18,"B",IF($O933&lt;Assumptions!$B$19,"C",IF($O933&lt;Assumptions!$B$20,"D","E"))))</f>
        <v>B</v>
      </c>
      <c r="S933" s="75">
        <f t="shared" si="29"/>
        <v>1</v>
      </c>
    </row>
    <row r="934" spans="1:19" ht="17.399999999999999" x14ac:dyDescent="0.3">
      <c r="A934" s="39" t="s">
        <v>296</v>
      </c>
      <c r="B934" s="39" t="s">
        <v>93</v>
      </c>
      <c r="C934" s="39" t="s">
        <v>135</v>
      </c>
      <c r="D934" s="39" t="s">
        <v>48</v>
      </c>
      <c r="E934" s="70" t="s">
        <v>23</v>
      </c>
      <c r="F934" s="70" t="s">
        <v>24</v>
      </c>
      <c r="G934" s="78">
        <v>43810</v>
      </c>
      <c r="H934" s="78">
        <v>45992</v>
      </c>
      <c r="I934" s="69">
        <v>2219296.58</v>
      </c>
      <c r="J934" s="70">
        <v>999</v>
      </c>
      <c r="K934" s="71">
        <v>4.1000000000000002E-2</v>
      </c>
      <c r="L934" s="70">
        <v>0</v>
      </c>
      <c r="M934" s="71">
        <v>0.63600000000000001</v>
      </c>
      <c r="N934" s="72"/>
      <c r="O934" s="73">
        <f>MIN(1,MAX(0,(1/(1+EXP(-(Assumptions!$B$5 + Assumptions!$B$6*$N934))))*Assumptions!$B$3))</f>
        <v>3.9165722796764356E-2</v>
      </c>
      <c r="P934" s="73">
        <f>VLOOKUP($F934,Assumptions!$A$23:$B$27,2,FALSE)*Assumptions!$B$4</f>
        <v>0.2</v>
      </c>
      <c r="Q934" s="74">
        <f t="shared" si="28"/>
        <v>17384.070931217437</v>
      </c>
      <c r="R934" s="75" t="str">
        <f>IF($O934&lt;Assumptions!$B$17,"A",IF($O934&lt;Assumptions!$B$18,"B",IF($O934&lt;Assumptions!$B$19,"C",IF($O934&lt;Assumptions!$B$20,"D","E"))))</f>
        <v>B</v>
      </c>
      <c r="S934" s="75">
        <f t="shared" si="29"/>
        <v>1</v>
      </c>
    </row>
    <row r="935" spans="1:19" ht="17.399999999999999" x14ac:dyDescent="0.3">
      <c r="A935" s="39" t="s">
        <v>298</v>
      </c>
      <c r="B935" s="39" t="s">
        <v>37</v>
      </c>
      <c r="C935" s="39" t="s">
        <v>135</v>
      </c>
      <c r="D935" s="39" t="s">
        <v>26</v>
      </c>
      <c r="E935" s="70" t="s">
        <v>35</v>
      </c>
      <c r="F935" s="70" t="s">
        <v>28</v>
      </c>
      <c r="G935" s="78">
        <v>44277</v>
      </c>
      <c r="H935" s="78">
        <v>45658</v>
      </c>
      <c r="I935" s="69">
        <v>4543964.29</v>
      </c>
      <c r="J935" s="70">
        <v>0</v>
      </c>
      <c r="K935" s="71">
        <v>1.0669999999999999</v>
      </c>
      <c r="L935" s="70">
        <v>0</v>
      </c>
      <c r="M935" s="71">
        <v>0.84499999999999997</v>
      </c>
      <c r="N935" s="72"/>
      <c r="O935" s="73">
        <f>MIN(1,MAX(0,(1/(1+EXP(-(Assumptions!$B$5 + Assumptions!$B$6*$N935))))*Assumptions!$B$3))</f>
        <v>3.9165722796764356E-2</v>
      </c>
      <c r="P935" s="73">
        <f>VLOOKUP($F935,Assumptions!$A$23:$B$27,2,FALSE)*Assumptions!$B$4</f>
        <v>0.35</v>
      </c>
      <c r="Q935" s="74">
        <f t="shared" si="28"/>
        <v>62288.676023187654</v>
      </c>
      <c r="R935" s="75" t="str">
        <f>IF($O935&lt;Assumptions!$B$17,"A",IF($O935&lt;Assumptions!$B$18,"B",IF($O935&lt;Assumptions!$B$19,"C",IF($O935&lt;Assumptions!$B$20,"D","E"))))</f>
        <v>B</v>
      </c>
      <c r="S935" s="75">
        <f t="shared" si="29"/>
        <v>0</v>
      </c>
    </row>
    <row r="936" spans="1:19" ht="17.399999999999999" x14ac:dyDescent="0.3">
      <c r="A936" s="39" t="s">
        <v>298</v>
      </c>
      <c r="B936" s="39" t="s">
        <v>37</v>
      </c>
      <c r="C936" s="39" t="s">
        <v>135</v>
      </c>
      <c r="D936" s="39" t="s">
        <v>26</v>
      </c>
      <c r="E936" s="70" t="s">
        <v>35</v>
      </c>
      <c r="F936" s="70" t="s">
        <v>28</v>
      </c>
      <c r="G936" s="78">
        <v>44277</v>
      </c>
      <c r="H936" s="78">
        <v>45689</v>
      </c>
      <c r="I936" s="69">
        <v>4395911.88</v>
      </c>
      <c r="J936" s="70">
        <v>0</v>
      </c>
      <c r="K936" s="71">
        <v>1.032</v>
      </c>
      <c r="L936" s="70">
        <v>0</v>
      </c>
      <c r="M936" s="71">
        <v>0.84499999999999997</v>
      </c>
      <c r="N936" s="72"/>
      <c r="O936" s="73">
        <f>MIN(1,MAX(0,(1/(1+EXP(-(Assumptions!$B$5 + Assumptions!$B$6*$N936))))*Assumptions!$B$3))</f>
        <v>3.9165722796764356E-2</v>
      </c>
      <c r="P936" s="73">
        <f>VLOOKUP($F936,Assumptions!$A$23:$B$27,2,FALSE)*Assumptions!$B$4</f>
        <v>0.35</v>
      </c>
      <c r="Q936" s="74">
        <f t="shared" si="28"/>
        <v>60259.17314587914</v>
      </c>
      <c r="R936" s="75" t="str">
        <f>IF($O936&lt;Assumptions!$B$17,"A",IF($O936&lt;Assumptions!$B$18,"B",IF($O936&lt;Assumptions!$B$19,"C",IF($O936&lt;Assumptions!$B$20,"D","E"))))</f>
        <v>B</v>
      </c>
      <c r="S936" s="75">
        <f t="shared" si="29"/>
        <v>0</v>
      </c>
    </row>
    <row r="937" spans="1:19" ht="17.399999999999999" x14ac:dyDescent="0.3">
      <c r="A937" s="39" t="s">
        <v>298</v>
      </c>
      <c r="B937" s="39" t="s">
        <v>37</v>
      </c>
      <c r="C937" s="39" t="s">
        <v>135</v>
      </c>
      <c r="D937" s="39" t="s">
        <v>26</v>
      </c>
      <c r="E937" s="70" t="s">
        <v>35</v>
      </c>
      <c r="F937" s="70" t="s">
        <v>28</v>
      </c>
      <c r="G937" s="78">
        <v>44277</v>
      </c>
      <c r="H937" s="78">
        <v>45717</v>
      </c>
      <c r="I937" s="69">
        <v>4277167.03</v>
      </c>
      <c r="J937" s="70">
        <v>0</v>
      </c>
      <c r="K937" s="71">
        <v>1.034</v>
      </c>
      <c r="L937" s="70">
        <v>0</v>
      </c>
      <c r="M937" s="71">
        <v>0.84499999999999997</v>
      </c>
      <c r="N937" s="72"/>
      <c r="O937" s="73">
        <f>MIN(1,MAX(0,(1/(1+EXP(-(Assumptions!$B$5 + Assumptions!$B$6*$N937))))*Assumptions!$B$3))</f>
        <v>3.9165722796764356E-2</v>
      </c>
      <c r="P937" s="73">
        <f>VLOOKUP($F937,Assumptions!$A$23:$B$27,2,FALSE)*Assumptions!$B$4</f>
        <v>0.35</v>
      </c>
      <c r="Q937" s="74">
        <f t="shared" si="28"/>
        <v>58631.418388353959</v>
      </c>
      <c r="R937" s="75" t="str">
        <f>IF($O937&lt;Assumptions!$B$17,"A",IF($O937&lt;Assumptions!$B$18,"B",IF($O937&lt;Assumptions!$B$19,"C",IF($O937&lt;Assumptions!$B$20,"D","E"))))</f>
        <v>B</v>
      </c>
      <c r="S937" s="75">
        <f t="shared" si="29"/>
        <v>0</v>
      </c>
    </row>
    <row r="938" spans="1:19" ht="17.399999999999999" x14ac:dyDescent="0.3">
      <c r="A938" s="39" t="s">
        <v>298</v>
      </c>
      <c r="B938" s="39" t="s">
        <v>37</v>
      </c>
      <c r="C938" s="39" t="s">
        <v>135</v>
      </c>
      <c r="D938" s="39" t="s">
        <v>26</v>
      </c>
      <c r="E938" s="70" t="s">
        <v>35</v>
      </c>
      <c r="F938" s="70" t="s">
        <v>28</v>
      </c>
      <c r="G938" s="78">
        <v>44277</v>
      </c>
      <c r="H938" s="78">
        <v>45748</v>
      </c>
      <c r="I938" s="69">
        <v>4147269.48</v>
      </c>
      <c r="J938" s="70">
        <v>35</v>
      </c>
      <c r="K938" s="71">
        <v>0.76200000000000001</v>
      </c>
      <c r="L938" s="70">
        <v>0</v>
      </c>
      <c r="M938" s="71">
        <v>0.84499999999999997</v>
      </c>
      <c r="N938" s="72"/>
      <c r="O938" s="73">
        <f>MIN(1,MAX(0,(1/(1+EXP(-(Assumptions!$B$5 + Assumptions!$B$6*$N938))))*Assumptions!$B$3))</f>
        <v>3.9165722796764356E-2</v>
      </c>
      <c r="P938" s="73">
        <f>VLOOKUP($F938,Assumptions!$A$23:$B$27,2,FALSE)*Assumptions!$B$4</f>
        <v>0.35</v>
      </c>
      <c r="Q938" s="74">
        <f t="shared" si="28"/>
        <v>56850.782386006373</v>
      </c>
      <c r="R938" s="75" t="str">
        <f>IF($O938&lt;Assumptions!$B$17,"A",IF($O938&lt;Assumptions!$B$18,"B",IF($O938&lt;Assumptions!$B$19,"C",IF($O938&lt;Assumptions!$B$20,"D","E"))))</f>
        <v>B</v>
      </c>
      <c r="S938" s="75">
        <f t="shared" si="29"/>
        <v>0</v>
      </c>
    </row>
    <row r="939" spans="1:19" ht="17.399999999999999" x14ac:dyDescent="0.3">
      <c r="A939" s="39" t="s">
        <v>298</v>
      </c>
      <c r="B939" s="39" t="s">
        <v>37</v>
      </c>
      <c r="C939" s="39" t="s">
        <v>135</v>
      </c>
      <c r="D939" s="39" t="s">
        <v>26</v>
      </c>
      <c r="E939" s="70" t="s">
        <v>35</v>
      </c>
      <c r="F939" s="70" t="s">
        <v>28</v>
      </c>
      <c r="G939" s="78">
        <v>44277</v>
      </c>
      <c r="H939" s="78">
        <v>45778</v>
      </c>
      <c r="I939" s="69">
        <v>4013853.71</v>
      </c>
      <c r="J939" s="70">
        <v>0</v>
      </c>
      <c r="K939" s="71">
        <v>1.1240000000000001</v>
      </c>
      <c r="L939" s="70">
        <v>0</v>
      </c>
      <c r="M939" s="71">
        <v>0.84499999999999997</v>
      </c>
      <c r="N939" s="72"/>
      <c r="O939" s="73">
        <f>MIN(1,MAX(0,(1/(1+EXP(-(Assumptions!$B$5 + Assumptions!$B$6*$N939))))*Assumptions!$B$3))</f>
        <v>3.9165722796764356E-2</v>
      </c>
      <c r="P939" s="73">
        <f>VLOOKUP($F939,Assumptions!$A$23:$B$27,2,FALSE)*Assumptions!$B$4</f>
        <v>0.35</v>
      </c>
      <c r="Q939" s="74">
        <f t="shared" si="28"/>
        <v>55021.918613418464</v>
      </c>
      <c r="R939" s="75" t="str">
        <f>IF($O939&lt;Assumptions!$B$17,"A",IF($O939&lt;Assumptions!$B$18,"B",IF($O939&lt;Assumptions!$B$19,"C",IF($O939&lt;Assumptions!$B$20,"D","E"))))</f>
        <v>B</v>
      </c>
      <c r="S939" s="75">
        <f t="shared" si="29"/>
        <v>0</v>
      </c>
    </row>
    <row r="940" spans="1:19" ht="17.399999999999999" x14ac:dyDescent="0.3">
      <c r="A940" s="39" t="s">
        <v>298</v>
      </c>
      <c r="B940" s="39" t="s">
        <v>37</v>
      </c>
      <c r="C940" s="39" t="s">
        <v>135</v>
      </c>
      <c r="D940" s="39" t="s">
        <v>26</v>
      </c>
      <c r="E940" s="70" t="s">
        <v>35</v>
      </c>
      <c r="F940" s="70" t="s">
        <v>28</v>
      </c>
      <c r="G940" s="78">
        <v>44277</v>
      </c>
      <c r="H940" s="78">
        <v>45809</v>
      </c>
      <c r="I940" s="69">
        <v>3896451.26</v>
      </c>
      <c r="J940" s="70">
        <v>0</v>
      </c>
      <c r="K940" s="71">
        <v>1.121</v>
      </c>
      <c r="L940" s="70">
        <v>0</v>
      </c>
      <c r="M940" s="71">
        <v>0.84499999999999997</v>
      </c>
      <c r="N940" s="72"/>
      <c r="O940" s="73">
        <f>MIN(1,MAX(0,(1/(1+EXP(-(Assumptions!$B$5 + Assumptions!$B$6*$N940))))*Assumptions!$B$3))</f>
        <v>3.9165722796764356E-2</v>
      </c>
      <c r="P940" s="73">
        <f>VLOOKUP($F940,Assumptions!$A$23:$B$27,2,FALSE)*Assumptions!$B$4</f>
        <v>0.35</v>
      </c>
      <c r="Q940" s="74">
        <f t="shared" si="28"/>
        <v>53412.565479092111</v>
      </c>
      <c r="R940" s="75" t="str">
        <f>IF($O940&lt;Assumptions!$B$17,"A",IF($O940&lt;Assumptions!$B$18,"B",IF($O940&lt;Assumptions!$B$19,"C",IF($O940&lt;Assumptions!$B$20,"D","E"))))</f>
        <v>B</v>
      </c>
      <c r="S940" s="75">
        <f t="shared" si="29"/>
        <v>0</v>
      </c>
    </row>
    <row r="941" spans="1:19" ht="17.399999999999999" x14ac:dyDescent="0.3">
      <c r="A941" s="39" t="s">
        <v>298</v>
      </c>
      <c r="B941" s="39" t="s">
        <v>37</v>
      </c>
      <c r="C941" s="39" t="s">
        <v>135</v>
      </c>
      <c r="D941" s="39" t="s">
        <v>26</v>
      </c>
      <c r="E941" s="70" t="s">
        <v>35</v>
      </c>
      <c r="F941" s="70" t="s">
        <v>28</v>
      </c>
      <c r="G941" s="78">
        <v>44277</v>
      </c>
      <c r="H941" s="78">
        <v>45839</v>
      </c>
      <c r="I941" s="69">
        <v>3768562.61</v>
      </c>
      <c r="J941" s="70">
        <v>0</v>
      </c>
      <c r="K941" s="71">
        <v>1.0049999999999999</v>
      </c>
      <c r="L941" s="70">
        <v>0</v>
      </c>
      <c r="M941" s="71">
        <v>0.84499999999999997</v>
      </c>
      <c r="N941" s="72"/>
      <c r="O941" s="73">
        <f>MIN(1,MAX(0,(1/(1+EXP(-(Assumptions!$B$5 + Assumptions!$B$6*$N941))))*Assumptions!$B$3))</f>
        <v>3.9165722796764356E-2</v>
      </c>
      <c r="P941" s="73">
        <f>VLOOKUP($F941,Assumptions!$A$23:$B$27,2,FALSE)*Assumptions!$B$4</f>
        <v>0.35</v>
      </c>
      <c r="Q941" s="74">
        <f t="shared" si="28"/>
        <v>51659.467483928769</v>
      </c>
      <c r="R941" s="75" t="str">
        <f>IF($O941&lt;Assumptions!$B$17,"A",IF($O941&lt;Assumptions!$B$18,"B",IF($O941&lt;Assumptions!$B$19,"C",IF($O941&lt;Assumptions!$B$20,"D","E"))))</f>
        <v>B</v>
      </c>
      <c r="S941" s="75">
        <f t="shared" si="29"/>
        <v>0</v>
      </c>
    </row>
    <row r="942" spans="1:19" ht="17.399999999999999" x14ac:dyDescent="0.3">
      <c r="A942" s="39" t="s">
        <v>298</v>
      </c>
      <c r="B942" s="39" t="s">
        <v>37</v>
      </c>
      <c r="C942" s="39" t="s">
        <v>135</v>
      </c>
      <c r="D942" s="39" t="s">
        <v>26</v>
      </c>
      <c r="E942" s="70" t="s">
        <v>35</v>
      </c>
      <c r="F942" s="70" t="s">
        <v>28</v>
      </c>
      <c r="G942" s="78">
        <v>44277</v>
      </c>
      <c r="H942" s="78">
        <v>45870</v>
      </c>
      <c r="I942" s="69">
        <v>3658072.02</v>
      </c>
      <c r="J942" s="70">
        <v>0</v>
      </c>
      <c r="K942" s="71">
        <v>1.1279999999999999</v>
      </c>
      <c r="L942" s="70">
        <v>0</v>
      </c>
      <c r="M942" s="71">
        <v>0.84499999999999997</v>
      </c>
      <c r="N942" s="72"/>
      <c r="O942" s="73">
        <f>MIN(1,MAX(0,(1/(1+EXP(-(Assumptions!$B$5 + Assumptions!$B$6*$N942))))*Assumptions!$B$3))</f>
        <v>3.9165722796764356E-2</v>
      </c>
      <c r="P942" s="73">
        <f>VLOOKUP($F942,Assumptions!$A$23:$B$27,2,FALSE)*Assumptions!$B$4</f>
        <v>0.35</v>
      </c>
      <c r="Q942" s="74">
        <f t="shared" si="28"/>
        <v>50144.862147071937</v>
      </c>
      <c r="R942" s="75" t="str">
        <f>IF($O942&lt;Assumptions!$B$17,"A",IF($O942&lt;Assumptions!$B$18,"B",IF($O942&lt;Assumptions!$B$19,"C",IF($O942&lt;Assumptions!$B$20,"D","E"))))</f>
        <v>B</v>
      </c>
      <c r="S942" s="75">
        <f t="shared" si="29"/>
        <v>0</v>
      </c>
    </row>
    <row r="943" spans="1:19" ht="17.399999999999999" x14ac:dyDescent="0.3">
      <c r="A943" s="39" t="s">
        <v>298</v>
      </c>
      <c r="B943" s="39" t="s">
        <v>37</v>
      </c>
      <c r="C943" s="39" t="s">
        <v>135</v>
      </c>
      <c r="D943" s="39" t="s">
        <v>26</v>
      </c>
      <c r="E943" s="70" t="s">
        <v>35</v>
      </c>
      <c r="F943" s="70" t="s">
        <v>28</v>
      </c>
      <c r="G943" s="78">
        <v>44277</v>
      </c>
      <c r="H943" s="78">
        <v>45901</v>
      </c>
      <c r="I943" s="69">
        <v>3538269.29</v>
      </c>
      <c r="J943" s="70">
        <v>0</v>
      </c>
      <c r="K943" s="71">
        <v>1.1140000000000001</v>
      </c>
      <c r="L943" s="70">
        <v>0</v>
      </c>
      <c r="M943" s="71">
        <v>0.84499999999999997</v>
      </c>
      <c r="N943" s="72"/>
      <c r="O943" s="73">
        <f>MIN(1,MAX(0,(1/(1+EXP(-(Assumptions!$B$5 + Assumptions!$B$6*$N943))))*Assumptions!$B$3))</f>
        <v>3.9165722796764356E-2</v>
      </c>
      <c r="P943" s="73">
        <f>VLOOKUP($F943,Assumptions!$A$23:$B$27,2,FALSE)*Assumptions!$B$4</f>
        <v>0.35</v>
      </c>
      <c r="Q943" s="74">
        <f t="shared" si="28"/>
        <v>48502.605967355477</v>
      </c>
      <c r="R943" s="75" t="str">
        <f>IF($O943&lt;Assumptions!$B$17,"A",IF($O943&lt;Assumptions!$B$18,"B",IF($O943&lt;Assumptions!$B$19,"C",IF($O943&lt;Assumptions!$B$20,"D","E"))))</f>
        <v>B</v>
      </c>
      <c r="S943" s="75">
        <f t="shared" si="29"/>
        <v>0</v>
      </c>
    </row>
    <row r="944" spans="1:19" ht="17.399999999999999" x14ac:dyDescent="0.3">
      <c r="A944" s="39" t="s">
        <v>298</v>
      </c>
      <c r="B944" s="39" t="s">
        <v>37</v>
      </c>
      <c r="C944" s="39" t="s">
        <v>135</v>
      </c>
      <c r="D944" s="39" t="s">
        <v>26</v>
      </c>
      <c r="E944" s="70" t="s">
        <v>35</v>
      </c>
      <c r="F944" s="70" t="s">
        <v>28</v>
      </c>
      <c r="G944" s="78">
        <v>44277</v>
      </c>
      <c r="H944" s="78">
        <v>45931</v>
      </c>
      <c r="I944" s="69">
        <v>3426958.23</v>
      </c>
      <c r="J944" s="70">
        <v>65</v>
      </c>
      <c r="K944" s="71">
        <v>0.874</v>
      </c>
      <c r="L944" s="70">
        <v>0</v>
      </c>
      <c r="M944" s="71">
        <v>0.84499999999999997</v>
      </c>
      <c r="N944" s="72"/>
      <c r="O944" s="73">
        <f>MIN(1,MAX(0,(1/(1+EXP(-(Assumptions!$B$5 + Assumptions!$B$6*$N944))))*Assumptions!$B$3))</f>
        <v>3.9165722796764356E-2</v>
      </c>
      <c r="P944" s="73">
        <f>VLOOKUP($F944,Assumptions!$A$23:$B$27,2,FALSE)*Assumptions!$B$4</f>
        <v>0.35</v>
      </c>
      <c r="Q944" s="74">
        <f t="shared" si="28"/>
        <v>46976.753625294579</v>
      </c>
      <c r="R944" s="75" t="str">
        <f>IF($O944&lt;Assumptions!$B$17,"A",IF($O944&lt;Assumptions!$B$18,"B",IF($O944&lt;Assumptions!$B$19,"C",IF($O944&lt;Assumptions!$B$20,"D","E"))))</f>
        <v>B</v>
      </c>
      <c r="S944" s="75">
        <f t="shared" si="29"/>
        <v>0</v>
      </c>
    </row>
    <row r="945" spans="1:19" ht="17.399999999999999" x14ac:dyDescent="0.3">
      <c r="A945" s="39" t="s">
        <v>298</v>
      </c>
      <c r="B945" s="39" t="s">
        <v>37</v>
      </c>
      <c r="C945" s="39" t="s">
        <v>135</v>
      </c>
      <c r="D945" s="39" t="s">
        <v>26</v>
      </c>
      <c r="E945" s="70" t="s">
        <v>35</v>
      </c>
      <c r="F945" s="70" t="s">
        <v>28</v>
      </c>
      <c r="G945" s="78">
        <v>44277</v>
      </c>
      <c r="H945" s="78">
        <v>45962</v>
      </c>
      <c r="I945" s="69">
        <v>3426958.23</v>
      </c>
      <c r="J945" s="70">
        <v>220</v>
      </c>
      <c r="K945" s="71">
        <v>0.109</v>
      </c>
      <c r="L945" s="70">
        <v>1</v>
      </c>
      <c r="M945" s="71">
        <v>0.84499999999999997</v>
      </c>
      <c r="N945" s="72"/>
      <c r="O945" s="73">
        <f>MIN(1,MAX(0,(1/(1+EXP(-(Assumptions!$B$5 + Assumptions!$B$6*$N945))))*Assumptions!$B$3))</f>
        <v>3.9165722796764356E-2</v>
      </c>
      <c r="P945" s="73">
        <f>VLOOKUP($F945,Assumptions!$A$23:$B$27,2,FALSE)*Assumptions!$B$4</f>
        <v>0.35</v>
      </c>
      <c r="Q945" s="74">
        <f t="shared" si="28"/>
        <v>46976.753625294579</v>
      </c>
      <c r="R945" s="75" t="str">
        <f>IF($O945&lt;Assumptions!$B$17,"A",IF($O945&lt;Assumptions!$B$18,"B",IF($O945&lt;Assumptions!$B$19,"C",IF($O945&lt;Assumptions!$B$20,"D","E"))))</f>
        <v>B</v>
      </c>
      <c r="S945" s="75">
        <f t="shared" si="29"/>
        <v>1</v>
      </c>
    </row>
    <row r="946" spans="1:19" ht="17.399999999999999" x14ac:dyDescent="0.3">
      <c r="A946" s="39" t="s">
        <v>298</v>
      </c>
      <c r="B946" s="39" t="s">
        <v>37</v>
      </c>
      <c r="C946" s="39" t="s">
        <v>135</v>
      </c>
      <c r="D946" s="39" t="s">
        <v>26</v>
      </c>
      <c r="E946" s="70" t="s">
        <v>35</v>
      </c>
      <c r="F946" s="70" t="s">
        <v>28</v>
      </c>
      <c r="G946" s="78">
        <v>44277</v>
      </c>
      <c r="H946" s="78">
        <v>45992</v>
      </c>
      <c r="I946" s="69">
        <v>3426958.23</v>
      </c>
      <c r="J946" s="70">
        <v>999</v>
      </c>
      <c r="K946" s="71">
        <v>0.08</v>
      </c>
      <c r="L946" s="70">
        <v>1</v>
      </c>
      <c r="M946" s="71">
        <v>0.84499999999999997</v>
      </c>
      <c r="N946" s="72"/>
      <c r="O946" s="73">
        <f>MIN(1,MAX(0,(1/(1+EXP(-(Assumptions!$B$5 + Assumptions!$B$6*$N946))))*Assumptions!$B$3))</f>
        <v>3.9165722796764356E-2</v>
      </c>
      <c r="P946" s="73">
        <f>VLOOKUP($F946,Assumptions!$A$23:$B$27,2,FALSE)*Assumptions!$B$4</f>
        <v>0.35</v>
      </c>
      <c r="Q946" s="74">
        <f t="shared" si="28"/>
        <v>46976.753625294579</v>
      </c>
      <c r="R946" s="75" t="str">
        <f>IF($O946&lt;Assumptions!$B$17,"A",IF($O946&lt;Assumptions!$B$18,"B",IF($O946&lt;Assumptions!$B$19,"C",IF($O946&lt;Assumptions!$B$20,"D","E"))))</f>
        <v>B</v>
      </c>
      <c r="S946" s="75">
        <f t="shared" si="29"/>
        <v>1</v>
      </c>
    </row>
    <row r="947" spans="1:19" ht="17.399999999999999" x14ac:dyDescent="0.3">
      <c r="A947" s="39" t="s">
        <v>300</v>
      </c>
      <c r="B947" s="39" t="s">
        <v>62</v>
      </c>
      <c r="C947" s="39" t="s">
        <v>135</v>
      </c>
      <c r="D947" s="39" t="s">
        <v>38</v>
      </c>
      <c r="E947" s="70" t="s">
        <v>49</v>
      </c>
      <c r="F947" s="70" t="s">
        <v>28</v>
      </c>
      <c r="G947" s="78">
        <v>44670</v>
      </c>
      <c r="H947" s="78">
        <v>45658</v>
      </c>
      <c r="I947" s="69">
        <v>2555930.7799999998</v>
      </c>
      <c r="J947" s="70">
        <v>0</v>
      </c>
      <c r="K947" s="71">
        <v>1.087</v>
      </c>
      <c r="L947" s="70">
        <v>0</v>
      </c>
      <c r="M947" s="71">
        <v>0.98599999999999999</v>
      </c>
      <c r="N947" s="72"/>
      <c r="O947" s="73">
        <f>MIN(1,MAX(0,(1/(1+EXP(-(Assumptions!$B$5 + Assumptions!$B$6*$N947))))*Assumptions!$B$3))</f>
        <v>3.9165722796764356E-2</v>
      </c>
      <c r="P947" s="73">
        <f>VLOOKUP($F947,Assumptions!$A$23:$B$27,2,FALSE)*Assumptions!$B$4</f>
        <v>0.35</v>
      </c>
      <c r="Q947" s="74">
        <f t="shared" si="28"/>
        <v>35036.70674601919</v>
      </c>
      <c r="R947" s="75" t="str">
        <f>IF($O947&lt;Assumptions!$B$17,"A",IF($O947&lt;Assumptions!$B$18,"B",IF($O947&lt;Assumptions!$B$19,"C",IF($O947&lt;Assumptions!$B$20,"D","E"))))</f>
        <v>B</v>
      </c>
      <c r="S947" s="75">
        <f t="shared" si="29"/>
        <v>0</v>
      </c>
    </row>
    <row r="948" spans="1:19" ht="17.399999999999999" x14ac:dyDescent="0.3">
      <c r="A948" s="39" t="s">
        <v>300</v>
      </c>
      <c r="B948" s="39" t="s">
        <v>62</v>
      </c>
      <c r="C948" s="39" t="s">
        <v>135</v>
      </c>
      <c r="D948" s="39" t="s">
        <v>38</v>
      </c>
      <c r="E948" s="70" t="s">
        <v>49</v>
      </c>
      <c r="F948" s="70" t="s">
        <v>28</v>
      </c>
      <c r="G948" s="78">
        <v>44670</v>
      </c>
      <c r="H948" s="78">
        <v>45689</v>
      </c>
      <c r="I948" s="69">
        <v>2484986.09</v>
      </c>
      <c r="J948" s="70">
        <v>0</v>
      </c>
      <c r="K948" s="71">
        <v>1.0389999999999999</v>
      </c>
      <c r="L948" s="70">
        <v>0</v>
      </c>
      <c r="M948" s="71">
        <v>0.98599999999999999</v>
      </c>
      <c r="N948" s="72"/>
      <c r="O948" s="73">
        <f>MIN(1,MAX(0,(1/(1+EXP(-(Assumptions!$B$5 + Assumptions!$B$6*$N948))))*Assumptions!$B$3))</f>
        <v>3.9165722796764356E-2</v>
      </c>
      <c r="P948" s="73">
        <f>VLOOKUP($F948,Assumptions!$A$23:$B$27,2,FALSE)*Assumptions!$B$4</f>
        <v>0.35</v>
      </c>
      <c r="Q948" s="74">
        <f t="shared" si="28"/>
        <v>34064.196724164358</v>
      </c>
      <c r="R948" s="75" t="str">
        <f>IF($O948&lt;Assumptions!$B$17,"A",IF($O948&lt;Assumptions!$B$18,"B",IF($O948&lt;Assumptions!$B$19,"C",IF($O948&lt;Assumptions!$B$20,"D","E"))))</f>
        <v>B</v>
      </c>
      <c r="S948" s="75">
        <f t="shared" si="29"/>
        <v>0</v>
      </c>
    </row>
    <row r="949" spans="1:19" ht="17.399999999999999" x14ac:dyDescent="0.3">
      <c r="A949" s="39" t="s">
        <v>300</v>
      </c>
      <c r="B949" s="39" t="s">
        <v>62</v>
      </c>
      <c r="C949" s="39" t="s">
        <v>135</v>
      </c>
      <c r="D949" s="39" t="s">
        <v>38</v>
      </c>
      <c r="E949" s="70" t="s">
        <v>49</v>
      </c>
      <c r="F949" s="70" t="s">
        <v>28</v>
      </c>
      <c r="G949" s="78">
        <v>44670</v>
      </c>
      <c r="H949" s="78">
        <v>45717</v>
      </c>
      <c r="I949" s="69">
        <v>2412936.9</v>
      </c>
      <c r="J949" s="70">
        <v>35</v>
      </c>
      <c r="K949" s="71">
        <v>0.57399999999999995</v>
      </c>
      <c r="L949" s="70">
        <v>0</v>
      </c>
      <c r="M949" s="71">
        <v>0.98599999999999999</v>
      </c>
      <c r="N949" s="72"/>
      <c r="O949" s="73">
        <f>MIN(1,MAX(0,(1/(1+EXP(-(Assumptions!$B$5 + Assumptions!$B$6*$N949))))*Assumptions!$B$3))</f>
        <v>3.9165722796764356E-2</v>
      </c>
      <c r="P949" s="73">
        <f>VLOOKUP($F949,Assumptions!$A$23:$B$27,2,FALSE)*Assumptions!$B$4</f>
        <v>0.35</v>
      </c>
      <c r="Q949" s="74">
        <f t="shared" si="28"/>
        <v>33076.54621301937</v>
      </c>
      <c r="R949" s="75" t="str">
        <f>IF($O949&lt;Assumptions!$B$17,"A",IF($O949&lt;Assumptions!$B$18,"B",IF($O949&lt;Assumptions!$B$19,"C",IF($O949&lt;Assumptions!$B$20,"D","E"))))</f>
        <v>B</v>
      </c>
      <c r="S949" s="75">
        <f t="shared" si="29"/>
        <v>0</v>
      </c>
    </row>
    <row r="950" spans="1:19" ht="17.399999999999999" x14ac:dyDescent="0.3">
      <c r="A950" s="39" t="s">
        <v>300</v>
      </c>
      <c r="B950" s="39" t="s">
        <v>62</v>
      </c>
      <c r="C950" s="39" t="s">
        <v>135</v>
      </c>
      <c r="D950" s="39" t="s">
        <v>38</v>
      </c>
      <c r="E950" s="70" t="s">
        <v>49</v>
      </c>
      <c r="F950" s="70" t="s">
        <v>28</v>
      </c>
      <c r="G950" s="78">
        <v>44670</v>
      </c>
      <c r="H950" s="78">
        <v>45748</v>
      </c>
      <c r="I950" s="69">
        <v>2335302.63</v>
      </c>
      <c r="J950" s="70">
        <v>0</v>
      </c>
      <c r="K950" s="71">
        <v>0.96299999999999997</v>
      </c>
      <c r="L950" s="70">
        <v>0</v>
      </c>
      <c r="M950" s="71">
        <v>0.98599999999999999</v>
      </c>
      <c r="N950" s="72"/>
      <c r="O950" s="73">
        <f>MIN(1,MAX(0,(1/(1+EXP(-(Assumptions!$B$5 + Assumptions!$B$6*$N950))))*Assumptions!$B$3))</f>
        <v>3.9165722796764356E-2</v>
      </c>
      <c r="P950" s="73">
        <f>VLOOKUP($F950,Assumptions!$A$23:$B$27,2,FALSE)*Assumptions!$B$4</f>
        <v>0.35</v>
      </c>
      <c r="Q950" s="74">
        <f t="shared" si="28"/>
        <v>32012.335408597162</v>
      </c>
      <c r="R950" s="75" t="str">
        <f>IF($O950&lt;Assumptions!$B$17,"A",IF($O950&lt;Assumptions!$B$18,"B",IF($O950&lt;Assumptions!$B$19,"C",IF($O950&lt;Assumptions!$B$20,"D","E"))))</f>
        <v>B</v>
      </c>
      <c r="S950" s="75">
        <f t="shared" si="29"/>
        <v>0</v>
      </c>
    </row>
    <row r="951" spans="1:19" ht="17.399999999999999" x14ac:dyDescent="0.3">
      <c r="A951" s="39" t="s">
        <v>300</v>
      </c>
      <c r="B951" s="39" t="s">
        <v>62</v>
      </c>
      <c r="C951" s="39" t="s">
        <v>135</v>
      </c>
      <c r="D951" s="39" t="s">
        <v>38</v>
      </c>
      <c r="E951" s="70" t="s">
        <v>49</v>
      </c>
      <c r="F951" s="70" t="s">
        <v>28</v>
      </c>
      <c r="G951" s="78">
        <v>44670</v>
      </c>
      <c r="H951" s="78">
        <v>45778</v>
      </c>
      <c r="I951" s="69">
        <v>2272853.21</v>
      </c>
      <c r="J951" s="70">
        <v>95</v>
      </c>
      <c r="K951" s="71">
        <v>0.39700000000000002</v>
      </c>
      <c r="L951" s="70">
        <v>0</v>
      </c>
      <c r="M951" s="71">
        <v>0.98599999999999999</v>
      </c>
      <c r="N951" s="72"/>
      <c r="O951" s="73">
        <f>MIN(1,MAX(0,(1/(1+EXP(-(Assumptions!$B$5 + Assumptions!$B$6*$N951))))*Assumptions!$B$3))</f>
        <v>3.9165722796764356E-2</v>
      </c>
      <c r="P951" s="73">
        <f>VLOOKUP($F951,Assumptions!$A$23:$B$27,2,FALSE)*Assumptions!$B$4</f>
        <v>0.35</v>
      </c>
      <c r="Q951" s="74">
        <f t="shared" si="28"/>
        <v>31156.278573208612</v>
      </c>
      <c r="R951" s="75" t="str">
        <f>IF($O951&lt;Assumptions!$B$17,"A",IF($O951&lt;Assumptions!$B$18,"B",IF($O951&lt;Assumptions!$B$19,"C",IF($O951&lt;Assumptions!$B$20,"D","E"))))</f>
        <v>B</v>
      </c>
      <c r="S951" s="75">
        <f t="shared" si="29"/>
        <v>0</v>
      </c>
    </row>
    <row r="952" spans="1:19" ht="17.399999999999999" x14ac:dyDescent="0.3">
      <c r="A952" s="39" t="s">
        <v>300</v>
      </c>
      <c r="B952" s="39" t="s">
        <v>62</v>
      </c>
      <c r="C952" s="39" t="s">
        <v>135</v>
      </c>
      <c r="D952" s="39" t="s">
        <v>38</v>
      </c>
      <c r="E952" s="70" t="s">
        <v>49</v>
      </c>
      <c r="F952" s="70" t="s">
        <v>28</v>
      </c>
      <c r="G952" s="78">
        <v>44670</v>
      </c>
      <c r="H952" s="78">
        <v>45809</v>
      </c>
      <c r="I952" s="69">
        <v>2208960.81</v>
      </c>
      <c r="J952" s="70">
        <v>35</v>
      </c>
      <c r="K952" s="71">
        <v>0.54300000000000004</v>
      </c>
      <c r="L952" s="70">
        <v>0</v>
      </c>
      <c r="M952" s="71">
        <v>0.98599999999999999</v>
      </c>
      <c r="N952" s="72"/>
      <c r="O952" s="73">
        <f>MIN(1,MAX(0,(1/(1+EXP(-(Assumptions!$B$5 + Assumptions!$B$6*$N952))))*Assumptions!$B$3))</f>
        <v>3.9165722796764356E-2</v>
      </c>
      <c r="P952" s="73">
        <f>VLOOKUP($F952,Assumptions!$A$23:$B$27,2,FALSE)*Assumptions!$B$4</f>
        <v>0.35</v>
      </c>
      <c r="Q952" s="74">
        <f t="shared" si="28"/>
        <v>30280.441363681617</v>
      </c>
      <c r="R952" s="75" t="str">
        <f>IF($O952&lt;Assumptions!$B$17,"A",IF($O952&lt;Assumptions!$B$18,"B",IF($O952&lt;Assumptions!$B$19,"C",IF($O952&lt;Assumptions!$B$20,"D","E"))))</f>
        <v>B</v>
      </c>
      <c r="S952" s="75">
        <f t="shared" si="29"/>
        <v>0</v>
      </c>
    </row>
    <row r="953" spans="1:19" ht="17.399999999999999" x14ac:dyDescent="0.3">
      <c r="A953" s="39" t="s">
        <v>300</v>
      </c>
      <c r="B953" s="39" t="s">
        <v>62</v>
      </c>
      <c r="C953" s="39" t="s">
        <v>135</v>
      </c>
      <c r="D953" s="39" t="s">
        <v>38</v>
      </c>
      <c r="E953" s="70" t="s">
        <v>49</v>
      </c>
      <c r="F953" s="70" t="s">
        <v>28</v>
      </c>
      <c r="G953" s="78">
        <v>44670</v>
      </c>
      <c r="H953" s="78">
        <v>45839</v>
      </c>
      <c r="I953" s="69">
        <v>2137287.48</v>
      </c>
      <c r="J953" s="70">
        <v>0</v>
      </c>
      <c r="K953" s="71">
        <v>1.0309999999999999</v>
      </c>
      <c r="L953" s="70">
        <v>0</v>
      </c>
      <c r="M953" s="71">
        <v>0.98599999999999999</v>
      </c>
      <c r="N953" s="72"/>
      <c r="O953" s="73">
        <f>MIN(1,MAX(0,(1/(1+EXP(-(Assumptions!$B$5 + Assumptions!$B$6*$N953))))*Assumptions!$B$3))</f>
        <v>3.9165722796764356E-2</v>
      </c>
      <c r="P953" s="73">
        <f>VLOOKUP($F953,Assumptions!$A$23:$B$27,2,FALSE)*Assumptions!$B$4</f>
        <v>0.35</v>
      </c>
      <c r="Q953" s="74">
        <f t="shared" si="28"/>
        <v>29297.943142536264</v>
      </c>
      <c r="R953" s="75" t="str">
        <f>IF($O953&lt;Assumptions!$B$17,"A",IF($O953&lt;Assumptions!$B$18,"B",IF($O953&lt;Assumptions!$B$19,"C",IF($O953&lt;Assumptions!$B$20,"D","E"))))</f>
        <v>B</v>
      </c>
      <c r="S953" s="75">
        <f t="shared" si="29"/>
        <v>0</v>
      </c>
    </row>
    <row r="954" spans="1:19" ht="17.399999999999999" x14ac:dyDescent="0.3">
      <c r="A954" s="39" t="s">
        <v>300</v>
      </c>
      <c r="B954" s="39" t="s">
        <v>62</v>
      </c>
      <c r="C954" s="39" t="s">
        <v>135</v>
      </c>
      <c r="D954" s="39" t="s">
        <v>38</v>
      </c>
      <c r="E954" s="70" t="s">
        <v>49</v>
      </c>
      <c r="F954" s="70" t="s">
        <v>28</v>
      </c>
      <c r="G954" s="78">
        <v>44670</v>
      </c>
      <c r="H954" s="78">
        <v>45870</v>
      </c>
      <c r="I954" s="69">
        <v>2080024.24</v>
      </c>
      <c r="J954" s="70">
        <v>0</v>
      </c>
      <c r="K954" s="71">
        <v>1.125</v>
      </c>
      <c r="L954" s="70">
        <v>0</v>
      </c>
      <c r="M954" s="71">
        <v>0.98599999999999999</v>
      </c>
      <c r="N954" s="72"/>
      <c r="O954" s="73">
        <f>MIN(1,MAX(0,(1/(1+EXP(-(Assumptions!$B$5 + Assumptions!$B$6*$N954))))*Assumptions!$B$3))</f>
        <v>3.9165722796764356E-2</v>
      </c>
      <c r="P954" s="73">
        <f>VLOOKUP($F954,Assumptions!$A$23:$B$27,2,FALSE)*Assumptions!$B$4</f>
        <v>0.35</v>
      </c>
      <c r="Q954" s="74">
        <f t="shared" si="28"/>
        <v>28512.978478036657</v>
      </c>
      <c r="R954" s="75" t="str">
        <f>IF($O954&lt;Assumptions!$B$17,"A",IF($O954&lt;Assumptions!$B$18,"B",IF($O954&lt;Assumptions!$B$19,"C",IF($O954&lt;Assumptions!$B$20,"D","E"))))</f>
        <v>B</v>
      </c>
      <c r="S954" s="75">
        <f t="shared" si="29"/>
        <v>0</v>
      </c>
    </row>
    <row r="955" spans="1:19" ht="17.399999999999999" x14ac:dyDescent="0.3">
      <c r="A955" s="39" t="s">
        <v>300</v>
      </c>
      <c r="B955" s="39" t="s">
        <v>62</v>
      </c>
      <c r="C955" s="39" t="s">
        <v>135</v>
      </c>
      <c r="D955" s="39" t="s">
        <v>38</v>
      </c>
      <c r="E955" s="70" t="s">
        <v>49</v>
      </c>
      <c r="F955" s="70" t="s">
        <v>28</v>
      </c>
      <c r="G955" s="78">
        <v>44670</v>
      </c>
      <c r="H955" s="78">
        <v>45901</v>
      </c>
      <c r="I955" s="69">
        <v>2021252.47</v>
      </c>
      <c r="J955" s="70">
        <v>65</v>
      </c>
      <c r="K955" s="71">
        <v>0.43</v>
      </c>
      <c r="L955" s="70">
        <v>0</v>
      </c>
      <c r="M955" s="71">
        <v>0.98599999999999999</v>
      </c>
      <c r="N955" s="72"/>
      <c r="O955" s="73">
        <f>MIN(1,MAX(0,(1/(1+EXP(-(Assumptions!$B$5 + Assumptions!$B$6*$N955))))*Assumptions!$B$3))</f>
        <v>3.9165722796764356E-2</v>
      </c>
      <c r="P955" s="73">
        <f>VLOOKUP($F955,Assumptions!$A$23:$B$27,2,FALSE)*Assumptions!$B$4</f>
        <v>0.35</v>
      </c>
      <c r="Q955" s="74">
        <f t="shared" si="28"/>
        <v>27707.33487980334</v>
      </c>
      <c r="R955" s="75" t="str">
        <f>IF($O955&lt;Assumptions!$B$17,"A",IF($O955&lt;Assumptions!$B$18,"B",IF($O955&lt;Assumptions!$B$19,"C",IF($O955&lt;Assumptions!$B$20,"D","E"))))</f>
        <v>B</v>
      </c>
      <c r="S955" s="75">
        <f t="shared" si="29"/>
        <v>0</v>
      </c>
    </row>
    <row r="956" spans="1:19" ht="17.399999999999999" x14ac:dyDescent="0.3">
      <c r="A956" s="39" t="s">
        <v>300</v>
      </c>
      <c r="B956" s="39" t="s">
        <v>62</v>
      </c>
      <c r="C956" s="39" t="s">
        <v>135</v>
      </c>
      <c r="D956" s="39" t="s">
        <v>38</v>
      </c>
      <c r="E956" s="70" t="s">
        <v>49</v>
      </c>
      <c r="F956" s="70" t="s">
        <v>28</v>
      </c>
      <c r="G956" s="78">
        <v>44670</v>
      </c>
      <c r="H956" s="78">
        <v>45931</v>
      </c>
      <c r="I956" s="69">
        <v>1968262.81</v>
      </c>
      <c r="J956" s="70">
        <v>15</v>
      </c>
      <c r="K956" s="71">
        <v>1.032</v>
      </c>
      <c r="L956" s="70">
        <v>0</v>
      </c>
      <c r="M956" s="71">
        <v>0.98599999999999999</v>
      </c>
      <c r="N956" s="72"/>
      <c r="O956" s="73">
        <f>MIN(1,MAX(0,(1/(1+EXP(-(Assumptions!$B$5 + Assumptions!$B$6*$N956))))*Assumptions!$B$3))</f>
        <v>3.9165722796764356E-2</v>
      </c>
      <c r="P956" s="73">
        <f>VLOOKUP($F956,Assumptions!$A$23:$B$27,2,FALSE)*Assumptions!$B$4</f>
        <v>0.35</v>
      </c>
      <c r="Q956" s="74">
        <f t="shared" si="28"/>
        <v>26980.952462674162</v>
      </c>
      <c r="R956" s="75" t="str">
        <f>IF($O956&lt;Assumptions!$B$17,"A",IF($O956&lt;Assumptions!$B$18,"B",IF($O956&lt;Assumptions!$B$19,"C",IF($O956&lt;Assumptions!$B$20,"D","E"))))</f>
        <v>B</v>
      </c>
      <c r="S956" s="75">
        <f t="shared" si="29"/>
        <v>0</v>
      </c>
    </row>
    <row r="957" spans="1:19" ht="17.399999999999999" x14ac:dyDescent="0.3">
      <c r="A957" s="39" t="s">
        <v>300</v>
      </c>
      <c r="B957" s="39" t="s">
        <v>62</v>
      </c>
      <c r="C957" s="39" t="s">
        <v>135</v>
      </c>
      <c r="D957" s="39" t="s">
        <v>38</v>
      </c>
      <c r="E957" s="70" t="s">
        <v>49</v>
      </c>
      <c r="F957" s="70" t="s">
        <v>28</v>
      </c>
      <c r="G957" s="78">
        <v>44670</v>
      </c>
      <c r="H957" s="78">
        <v>45962</v>
      </c>
      <c r="I957" s="69">
        <v>1968262.81</v>
      </c>
      <c r="J957" s="70">
        <v>185</v>
      </c>
      <c r="K957" s="71">
        <v>0.16700000000000001</v>
      </c>
      <c r="L957" s="70">
        <v>0</v>
      </c>
      <c r="M957" s="71">
        <v>0.98599999999999999</v>
      </c>
      <c r="N957" s="72"/>
      <c r="O957" s="73">
        <f>MIN(1,MAX(0,(1/(1+EXP(-(Assumptions!$B$5 + Assumptions!$B$6*$N957))))*Assumptions!$B$3))</f>
        <v>3.9165722796764356E-2</v>
      </c>
      <c r="P957" s="73">
        <f>VLOOKUP($F957,Assumptions!$A$23:$B$27,2,FALSE)*Assumptions!$B$4</f>
        <v>0.35</v>
      </c>
      <c r="Q957" s="74">
        <f t="shared" si="28"/>
        <v>26980.952462674162</v>
      </c>
      <c r="R957" s="75" t="str">
        <f>IF($O957&lt;Assumptions!$B$17,"A",IF($O957&lt;Assumptions!$B$18,"B",IF($O957&lt;Assumptions!$B$19,"C",IF($O957&lt;Assumptions!$B$20,"D","E"))))</f>
        <v>B</v>
      </c>
      <c r="S957" s="75">
        <f t="shared" si="29"/>
        <v>1</v>
      </c>
    </row>
    <row r="958" spans="1:19" ht="17.399999999999999" x14ac:dyDescent="0.3">
      <c r="A958" s="39" t="s">
        <v>300</v>
      </c>
      <c r="B958" s="39" t="s">
        <v>62</v>
      </c>
      <c r="C958" s="39" t="s">
        <v>135</v>
      </c>
      <c r="D958" s="39" t="s">
        <v>38</v>
      </c>
      <c r="E958" s="70" t="s">
        <v>49</v>
      </c>
      <c r="F958" s="70" t="s">
        <v>28</v>
      </c>
      <c r="G958" s="78">
        <v>44670</v>
      </c>
      <c r="H958" s="78">
        <v>45992</v>
      </c>
      <c r="I958" s="69">
        <v>1968262.81</v>
      </c>
      <c r="J958" s="70">
        <v>999</v>
      </c>
      <c r="K958" s="71">
        <v>9.1999999999999998E-2</v>
      </c>
      <c r="L958" s="70">
        <v>0</v>
      </c>
      <c r="M958" s="71">
        <v>0.98599999999999999</v>
      </c>
      <c r="N958" s="72"/>
      <c r="O958" s="73">
        <f>MIN(1,MAX(0,(1/(1+EXP(-(Assumptions!$B$5 + Assumptions!$B$6*$N958))))*Assumptions!$B$3))</f>
        <v>3.9165722796764356E-2</v>
      </c>
      <c r="P958" s="73">
        <f>VLOOKUP($F958,Assumptions!$A$23:$B$27,2,FALSE)*Assumptions!$B$4</f>
        <v>0.35</v>
      </c>
      <c r="Q958" s="74">
        <f t="shared" si="28"/>
        <v>26980.952462674162</v>
      </c>
      <c r="R958" s="75" t="str">
        <f>IF($O958&lt;Assumptions!$B$17,"A",IF($O958&lt;Assumptions!$B$18,"B",IF($O958&lt;Assumptions!$B$19,"C",IF($O958&lt;Assumptions!$B$20,"D","E"))))</f>
        <v>B</v>
      </c>
      <c r="S958" s="75">
        <f t="shared" si="29"/>
        <v>1</v>
      </c>
    </row>
    <row r="959" spans="1:19" ht="17.399999999999999" x14ac:dyDescent="0.3">
      <c r="A959" s="39" t="s">
        <v>301</v>
      </c>
      <c r="B959" s="39" t="s">
        <v>62</v>
      </c>
      <c r="C959" s="39" t="s">
        <v>135</v>
      </c>
      <c r="D959" s="39" t="s">
        <v>45</v>
      </c>
      <c r="E959" s="70" t="s">
        <v>31</v>
      </c>
      <c r="F959" s="70" t="s">
        <v>36</v>
      </c>
      <c r="G959" s="78">
        <v>43710</v>
      </c>
      <c r="H959" s="78">
        <v>45658</v>
      </c>
      <c r="I959" s="69">
        <v>1872284.94</v>
      </c>
      <c r="J959" s="70">
        <v>0</v>
      </c>
      <c r="K959" s="71">
        <v>1.1259999999999999</v>
      </c>
      <c r="L959" s="70">
        <v>0</v>
      </c>
      <c r="M959" s="71">
        <v>0.88200000000000001</v>
      </c>
      <c r="N959" s="72"/>
      <c r="O959" s="73">
        <f>MIN(1,MAX(0,(1/(1+EXP(-(Assumptions!$B$5 + Assumptions!$B$6*$N959))))*Assumptions!$B$3))</f>
        <v>3.9165722796764356E-2</v>
      </c>
      <c r="P959" s="73">
        <f>VLOOKUP($F959,Assumptions!$A$23:$B$27,2,FALSE)*Assumptions!$B$4</f>
        <v>0.55000000000000004</v>
      </c>
      <c r="Q959" s="74">
        <f t="shared" si="28"/>
        <v>40331.166126128126</v>
      </c>
      <c r="R959" s="75" t="str">
        <f>IF($O959&lt;Assumptions!$B$17,"A",IF($O959&lt;Assumptions!$B$18,"B",IF($O959&lt;Assumptions!$B$19,"C",IF($O959&lt;Assumptions!$B$20,"D","E"))))</f>
        <v>B</v>
      </c>
      <c r="S959" s="75">
        <f t="shared" si="29"/>
        <v>0</v>
      </c>
    </row>
    <row r="960" spans="1:19" ht="17.399999999999999" x14ac:dyDescent="0.3">
      <c r="A960" s="39" t="s">
        <v>301</v>
      </c>
      <c r="B960" s="39" t="s">
        <v>62</v>
      </c>
      <c r="C960" s="39" t="s">
        <v>135</v>
      </c>
      <c r="D960" s="39" t="s">
        <v>45</v>
      </c>
      <c r="E960" s="70" t="s">
        <v>31</v>
      </c>
      <c r="F960" s="70" t="s">
        <v>36</v>
      </c>
      <c r="G960" s="78">
        <v>43710</v>
      </c>
      <c r="H960" s="78">
        <v>45689</v>
      </c>
      <c r="I960" s="69">
        <v>1813403.79</v>
      </c>
      <c r="J960" s="70">
        <v>0</v>
      </c>
      <c r="K960" s="71">
        <v>1.1160000000000001</v>
      </c>
      <c r="L960" s="70">
        <v>0</v>
      </c>
      <c r="M960" s="71">
        <v>0.88200000000000001</v>
      </c>
      <c r="N960" s="72"/>
      <c r="O960" s="73">
        <f>MIN(1,MAX(0,(1/(1+EXP(-(Assumptions!$B$5 + Assumptions!$B$6*$N960))))*Assumptions!$B$3))</f>
        <v>3.9165722796764356E-2</v>
      </c>
      <c r="P960" s="73">
        <f>VLOOKUP($F960,Assumptions!$A$23:$B$27,2,FALSE)*Assumptions!$B$4</f>
        <v>0.55000000000000004</v>
      </c>
      <c r="Q960" s="74">
        <f t="shared" si="28"/>
        <v>39062.798586758036</v>
      </c>
      <c r="R960" s="75" t="str">
        <f>IF($O960&lt;Assumptions!$B$17,"A",IF($O960&lt;Assumptions!$B$18,"B",IF($O960&lt;Assumptions!$B$19,"C",IF($O960&lt;Assumptions!$B$20,"D","E"))))</f>
        <v>B</v>
      </c>
      <c r="S960" s="75">
        <f t="shared" si="29"/>
        <v>0</v>
      </c>
    </row>
    <row r="961" spans="1:19" ht="17.399999999999999" x14ac:dyDescent="0.3">
      <c r="A961" s="39" t="s">
        <v>301</v>
      </c>
      <c r="B961" s="39" t="s">
        <v>62</v>
      </c>
      <c r="C961" s="39" t="s">
        <v>135</v>
      </c>
      <c r="D961" s="39" t="s">
        <v>45</v>
      </c>
      <c r="E961" s="70" t="s">
        <v>31</v>
      </c>
      <c r="F961" s="70" t="s">
        <v>36</v>
      </c>
      <c r="G961" s="78">
        <v>43710</v>
      </c>
      <c r="H961" s="78">
        <v>45717</v>
      </c>
      <c r="I961" s="69">
        <v>1754778.06</v>
      </c>
      <c r="J961" s="70">
        <v>0</v>
      </c>
      <c r="K961" s="71">
        <v>1.1359999999999999</v>
      </c>
      <c r="L961" s="70">
        <v>0</v>
      </c>
      <c r="M961" s="71">
        <v>0.88200000000000001</v>
      </c>
      <c r="N961" s="72"/>
      <c r="O961" s="73">
        <f>MIN(1,MAX(0,(1/(1+EXP(-(Assumptions!$B$5 + Assumptions!$B$6*$N961))))*Assumptions!$B$3))</f>
        <v>3.9165722796764356E-2</v>
      </c>
      <c r="P961" s="73">
        <f>VLOOKUP($F961,Assumptions!$A$23:$B$27,2,FALSE)*Assumptions!$B$4</f>
        <v>0.55000000000000004</v>
      </c>
      <c r="Q961" s="74">
        <f t="shared" ref="Q961:Q1024" si="30">$I961*$O961*$P961</f>
        <v>37799.933087292164</v>
      </c>
      <c r="R961" s="75" t="str">
        <f>IF($O961&lt;Assumptions!$B$17,"A",IF($O961&lt;Assumptions!$B$18,"B",IF($O961&lt;Assumptions!$B$19,"C",IF($O961&lt;Assumptions!$B$20,"D","E"))))</f>
        <v>B</v>
      </c>
      <c r="S961" s="75">
        <f t="shared" ref="S961:S1024" si="31">--($J961&gt;=180)</f>
        <v>0</v>
      </c>
    </row>
    <row r="962" spans="1:19" ht="17.399999999999999" x14ac:dyDescent="0.3">
      <c r="A962" s="39" t="s">
        <v>301</v>
      </c>
      <c r="B962" s="39" t="s">
        <v>62</v>
      </c>
      <c r="C962" s="39" t="s">
        <v>135</v>
      </c>
      <c r="D962" s="39" t="s">
        <v>45</v>
      </c>
      <c r="E962" s="70" t="s">
        <v>31</v>
      </c>
      <c r="F962" s="70" t="s">
        <v>36</v>
      </c>
      <c r="G962" s="78">
        <v>43710</v>
      </c>
      <c r="H962" s="78">
        <v>45748</v>
      </c>
      <c r="I962" s="69">
        <v>1702971.95</v>
      </c>
      <c r="J962" s="70">
        <v>0</v>
      </c>
      <c r="K962" s="71">
        <v>0.99199999999999999</v>
      </c>
      <c r="L962" s="70">
        <v>0</v>
      </c>
      <c r="M962" s="71">
        <v>0.88200000000000001</v>
      </c>
      <c r="N962" s="72"/>
      <c r="O962" s="73">
        <f>MIN(1,MAX(0,(1/(1+EXP(-(Assumptions!$B$5 + Assumptions!$B$6*$N962))))*Assumptions!$B$3))</f>
        <v>3.9165722796764356E-2</v>
      </c>
      <c r="P962" s="73">
        <f>VLOOKUP($F962,Assumptions!$A$23:$B$27,2,FALSE)*Assumptions!$B$4</f>
        <v>0.55000000000000004</v>
      </c>
      <c r="Q962" s="74">
        <f t="shared" si="30"/>
        <v>36683.970028400894</v>
      </c>
      <c r="R962" s="75" t="str">
        <f>IF($O962&lt;Assumptions!$B$17,"A",IF($O962&lt;Assumptions!$B$18,"B",IF($O962&lt;Assumptions!$B$19,"C",IF($O962&lt;Assumptions!$B$20,"D","E"))))</f>
        <v>B</v>
      </c>
      <c r="S962" s="75">
        <f t="shared" si="31"/>
        <v>0</v>
      </c>
    </row>
    <row r="963" spans="1:19" ht="17.399999999999999" x14ac:dyDescent="0.3">
      <c r="A963" s="39" t="s">
        <v>301</v>
      </c>
      <c r="B963" s="39" t="s">
        <v>62</v>
      </c>
      <c r="C963" s="39" t="s">
        <v>135</v>
      </c>
      <c r="D963" s="39" t="s">
        <v>45</v>
      </c>
      <c r="E963" s="70" t="s">
        <v>31</v>
      </c>
      <c r="F963" s="70" t="s">
        <v>36</v>
      </c>
      <c r="G963" s="78">
        <v>43710</v>
      </c>
      <c r="H963" s="78">
        <v>45778</v>
      </c>
      <c r="I963" s="69">
        <v>1647556.64</v>
      </c>
      <c r="J963" s="70">
        <v>95</v>
      </c>
      <c r="K963" s="71">
        <v>0.36099999999999999</v>
      </c>
      <c r="L963" s="70">
        <v>0</v>
      </c>
      <c r="M963" s="71">
        <v>0.88200000000000001</v>
      </c>
      <c r="N963" s="72"/>
      <c r="O963" s="73">
        <f>MIN(1,MAX(0,(1/(1+EXP(-(Assumptions!$B$5 + Assumptions!$B$6*$N963))))*Assumptions!$B$3))</f>
        <v>3.9165722796764356E-2</v>
      </c>
      <c r="P963" s="73">
        <f>VLOOKUP($F963,Assumptions!$A$23:$B$27,2,FALSE)*Assumptions!$B$4</f>
        <v>0.55000000000000004</v>
      </c>
      <c r="Q963" s="74">
        <f t="shared" si="30"/>
        <v>35490.260659814667</v>
      </c>
      <c r="R963" s="75" t="str">
        <f>IF($O963&lt;Assumptions!$B$17,"A",IF($O963&lt;Assumptions!$B$18,"B",IF($O963&lt;Assumptions!$B$19,"C",IF($O963&lt;Assumptions!$B$20,"D","E"))))</f>
        <v>B</v>
      </c>
      <c r="S963" s="75">
        <f t="shared" si="31"/>
        <v>0</v>
      </c>
    </row>
    <row r="964" spans="1:19" ht="17.399999999999999" x14ac:dyDescent="0.3">
      <c r="A964" s="39" t="s">
        <v>301</v>
      </c>
      <c r="B964" s="39" t="s">
        <v>62</v>
      </c>
      <c r="C964" s="39" t="s">
        <v>135</v>
      </c>
      <c r="D964" s="39" t="s">
        <v>45</v>
      </c>
      <c r="E964" s="70" t="s">
        <v>31</v>
      </c>
      <c r="F964" s="70" t="s">
        <v>36</v>
      </c>
      <c r="G964" s="78">
        <v>43710</v>
      </c>
      <c r="H964" s="78">
        <v>45809</v>
      </c>
      <c r="I964" s="69">
        <v>1603063.46</v>
      </c>
      <c r="J964" s="70">
        <v>0</v>
      </c>
      <c r="K964" s="71">
        <v>0.97499999999999998</v>
      </c>
      <c r="L964" s="70">
        <v>0</v>
      </c>
      <c r="M964" s="71">
        <v>0.88200000000000001</v>
      </c>
      <c r="N964" s="72"/>
      <c r="O964" s="73">
        <f>MIN(1,MAX(0,(1/(1+EXP(-(Assumptions!$B$5 + Assumptions!$B$6*$N964))))*Assumptions!$B$3))</f>
        <v>3.9165722796764356E-2</v>
      </c>
      <c r="P964" s="73">
        <f>VLOOKUP($F964,Assumptions!$A$23:$B$27,2,FALSE)*Assumptions!$B$4</f>
        <v>0.55000000000000004</v>
      </c>
      <c r="Q964" s="74">
        <f t="shared" si="30"/>
        <v>34531.826504990073</v>
      </c>
      <c r="R964" s="75" t="str">
        <f>IF($O964&lt;Assumptions!$B$17,"A",IF($O964&lt;Assumptions!$B$18,"B",IF($O964&lt;Assumptions!$B$19,"C",IF($O964&lt;Assumptions!$B$20,"D","E"))))</f>
        <v>B</v>
      </c>
      <c r="S964" s="75">
        <f t="shared" si="31"/>
        <v>0</v>
      </c>
    </row>
    <row r="965" spans="1:19" ht="17.399999999999999" x14ac:dyDescent="0.3">
      <c r="A965" s="39" t="s">
        <v>301</v>
      </c>
      <c r="B965" s="39" t="s">
        <v>62</v>
      </c>
      <c r="C965" s="39" t="s">
        <v>135</v>
      </c>
      <c r="D965" s="39" t="s">
        <v>45</v>
      </c>
      <c r="E965" s="70" t="s">
        <v>31</v>
      </c>
      <c r="F965" s="70" t="s">
        <v>36</v>
      </c>
      <c r="G965" s="78">
        <v>43710</v>
      </c>
      <c r="H965" s="78">
        <v>45839</v>
      </c>
      <c r="I965" s="69">
        <v>1553656.8</v>
      </c>
      <c r="J965" s="70">
        <v>15</v>
      </c>
      <c r="K965" s="71">
        <v>1.022</v>
      </c>
      <c r="L965" s="70">
        <v>0</v>
      </c>
      <c r="M965" s="71">
        <v>0.88200000000000001</v>
      </c>
      <c r="N965" s="72"/>
      <c r="O965" s="73">
        <f>MIN(1,MAX(0,(1/(1+EXP(-(Assumptions!$B$5 + Assumptions!$B$6*$N965))))*Assumptions!$B$3))</f>
        <v>3.9165722796764356E-2</v>
      </c>
      <c r="P965" s="73">
        <f>VLOOKUP($F965,Assumptions!$A$23:$B$27,2,FALSE)*Assumptions!$B$4</f>
        <v>0.55000000000000004</v>
      </c>
      <c r="Q965" s="74">
        <f t="shared" si="30"/>
        <v>33467.550352559381</v>
      </c>
      <c r="R965" s="75" t="str">
        <f>IF($O965&lt;Assumptions!$B$17,"A",IF($O965&lt;Assumptions!$B$18,"B",IF($O965&lt;Assumptions!$B$19,"C",IF($O965&lt;Assumptions!$B$20,"D","E"))))</f>
        <v>B</v>
      </c>
      <c r="S965" s="75">
        <f t="shared" si="31"/>
        <v>0</v>
      </c>
    </row>
    <row r="966" spans="1:19" ht="17.399999999999999" x14ac:dyDescent="0.3">
      <c r="A966" s="39" t="s">
        <v>301</v>
      </c>
      <c r="B966" s="39" t="s">
        <v>62</v>
      </c>
      <c r="C966" s="39" t="s">
        <v>135</v>
      </c>
      <c r="D966" s="39" t="s">
        <v>45</v>
      </c>
      <c r="E966" s="70" t="s">
        <v>31</v>
      </c>
      <c r="F966" s="70" t="s">
        <v>36</v>
      </c>
      <c r="G966" s="78">
        <v>43710</v>
      </c>
      <c r="H966" s="78">
        <v>45870</v>
      </c>
      <c r="I966" s="69">
        <v>1553656.8</v>
      </c>
      <c r="J966" s="70">
        <v>185</v>
      </c>
      <c r="K966" s="71">
        <v>0.104</v>
      </c>
      <c r="L966" s="70">
        <v>0</v>
      </c>
      <c r="M966" s="71">
        <v>0.88200000000000001</v>
      </c>
      <c r="N966" s="72"/>
      <c r="O966" s="73">
        <f>MIN(1,MAX(0,(1/(1+EXP(-(Assumptions!$B$5 + Assumptions!$B$6*$N966))))*Assumptions!$B$3))</f>
        <v>3.9165722796764356E-2</v>
      </c>
      <c r="P966" s="73">
        <f>VLOOKUP($F966,Assumptions!$A$23:$B$27,2,FALSE)*Assumptions!$B$4</f>
        <v>0.55000000000000004</v>
      </c>
      <c r="Q966" s="74">
        <f t="shared" si="30"/>
        <v>33467.550352559381</v>
      </c>
      <c r="R966" s="75" t="str">
        <f>IF($O966&lt;Assumptions!$B$17,"A",IF($O966&lt;Assumptions!$B$18,"B",IF($O966&lt;Assumptions!$B$19,"C",IF($O966&lt;Assumptions!$B$20,"D","E"))))</f>
        <v>B</v>
      </c>
      <c r="S966" s="75">
        <f t="shared" si="31"/>
        <v>1</v>
      </c>
    </row>
    <row r="967" spans="1:19" ht="17.399999999999999" x14ac:dyDescent="0.3">
      <c r="A967" s="39" t="s">
        <v>301</v>
      </c>
      <c r="B967" s="39" t="s">
        <v>62</v>
      </c>
      <c r="C967" s="39" t="s">
        <v>135</v>
      </c>
      <c r="D967" s="39" t="s">
        <v>45</v>
      </c>
      <c r="E967" s="70" t="s">
        <v>31</v>
      </c>
      <c r="F967" s="70" t="s">
        <v>36</v>
      </c>
      <c r="G967" s="78">
        <v>43710</v>
      </c>
      <c r="H967" s="78">
        <v>45901</v>
      </c>
      <c r="I967" s="69">
        <v>1553656.8</v>
      </c>
      <c r="J967" s="70">
        <v>999</v>
      </c>
      <c r="K967" s="71">
        <v>8.3000000000000004E-2</v>
      </c>
      <c r="L967" s="70">
        <v>0</v>
      </c>
      <c r="M967" s="71">
        <v>0.88200000000000001</v>
      </c>
      <c r="N967" s="72"/>
      <c r="O967" s="73">
        <f>MIN(1,MAX(0,(1/(1+EXP(-(Assumptions!$B$5 + Assumptions!$B$6*$N967))))*Assumptions!$B$3))</f>
        <v>3.9165722796764356E-2</v>
      </c>
      <c r="P967" s="73">
        <f>VLOOKUP($F967,Assumptions!$A$23:$B$27,2,FALSE)*Assumptions!$B$4</f>
        <v>0.55000000000000004</v>
      </c>
      <c r="Q967" s="74">
        <f t="shared" si="30"/>
        <v>33467.550352559381</v>
      </c>
      <c r="R967" s="75" t="str">
        <f>IF($O967&lt;Assumptions!$B$17,"A",IF($O967&lt;Assumptions!$B$18,"B",IF($O967&lt;Assumptions!$B$19,"C",IF($O967&lt;Assumptions!$B$20,"D","E"))))</f>
        <v>B</v>
      </c>
      <c r="S967" s="75">
        <f t="shared" si="31"/>
        <v>1</v>
      </c>
    </row>
    <row r="968" spans="1:19" ht="17.399999999999999" x14ac:dyDescent="0.3">
      <c r="A968" s="39" t="s">
        <v>301</v>
      </c>
      <c r="B968" s="39" t="s">
        <v>62</v>
      </c>
      <c r="C968" s="39" t="s">
        <v>135</v>
      </c>
      <c r="D968" s="39" t="s">
        <v>45</v>
      </c>
      <c r="E968" s="70" t="s">
        <v>31</v>
      </c>
      <c r="F968" s="70" t="s">
        <v>36</v>
      </c>
      <c r="G968" s="78">
        <v>43710</v>
      </c>
      <c r="H968" s="78">
        <v>45931</v>
      </c>
      <c r="I968" s="69">
        <v>1553656.8</v>
      </c>
      <c r="J968" s="70">
        <v>999</v>
      </c>
      <c r="K968" s="71">
        <v>0.11600000000000001</v>
      </c>
      <c r="L968" s="70">
        <v>0</v>
      </c>
      <c r="M968" s="71">
        <v>0.88200000000000001</v>
      </c>
      <c r="N968" s="72"/>
      <c r="O968" s="73">
        <f>MIN(1,MAX(0,(1/(1+EXP(-(Assumptions!$B$5 + Assumptions!$B$6*$N968))))*Assumptions!$B$3))</f>
        <v>3.9165722796764356E-2</v>
      </c>
      <c r="P968" s="73">
        <f>VLOOKUP($F968,Assumptions!$A$23:$B$27,2,FALSE)*Assumptions!$B$4</f>
        <v>0.55000000000000004</v>
      </c>
      <c r="Q968" s="74">
        <f t="shared" si="30"/>
        <v>33467.550352559381</v>
      </c>
      <c r="R968" s="75" t="str">
        <f>IF($O968&lt;Assumptions!$B$17,"A",IF($O968&lt;Assumptions!$B$18,"B",IF($O968&lt;Assumptions!$B$19,"C",IF($O968&lt;Assumptions!$B$20,"D","E"))))</f>
        <v>B</v>
      </c>
      <c r="S968" s="75">
        <f t="shared" si="31"/>
        <v>1</v>
      </c>
    </row>
    <row r="969" spans="1:19" ht="17.399999999999999" x14ac:dyDescent="0.3">
      <c r="A969" s="39" t="s">
        <v>301</v>
      </c>
      <c r="B969" s="39" t="s">
        <v>62</v>
      </c>
      <c r="C969" s="39" t="s">
        <v>135</v>
      </c>
      <c r="D969" s="39" t="s">
        <v>45</v>
      </c>
      <c r="E969" s="70" t="s">
        <v>31</v>
      </c>
      <c r="F969" s="70" t="s">
        <v>36</v>
      </c>
      <c r="G969" s="78">
        <v>43710</v>
      </c>
      <c r="H969" s="78">
        <v>45962</v>
      </c>
      <c r="I969" s="69">
        <v>1553656.8</v>
      </c>
      <c r="J969" s="70">
        <v>999</v>
      </c>
      <c r="K969" s="71">
        <v>0.13900000000000001</v>
      </c>
      <c r="L969" s="70">
        <v>0</v>
      </c>
      <c r="M969" s="71">
        <v>0.88200000000000001</v>
      </c>
      <c r="N969" s="72"/>
      <c r="O969" s="73">
        <f>MIN(1,MAX(0,(1/(1+EXP(-(Assumptions!$B$5 + Assumptions!$B$6*$N969))))*Assumptions!$B$3))</f>
        <v>3.9165722796764356E-2</v>
      </c>
      <c r="P969" s="73">
        <f>VLOOKUP($F969,Assumptions!$A$23:$B$27,2,FALSE)*Assumptions!$B$4</f>
        <v>0.55000000000000004</v>
      </c>
      <c r="Q969" s="74">
        <f t="shared" si="30"/>
        <v>33467.550352559381</v>
      </c>
      <c r="R969" s="75" t="str">
        <f>IF($O969&lt;Assumptions!$B$17,"A",IF($O969&lt;Assumptions!$B$18,"B",IF($O969&lt;Assumptions!$B$19,"C",IF($O969&lt;Assumptions!$B$20,"D","E"))))</f>
        <v>B</v>
      </c>
      <c r="S969" s="75">
        <f t="shared" si="31"/>
        <v>1</v>
      </c>
    </row>
    <row r="970" spans="1:19" ht="17.399999999999999" x14ac:dyDescent="0.3">
      <c r="A970" s="39" t="s">
        <v>301</v>
      </c>
      <c r="B970" s="39" t="s">
        <v>62</v>
      </c>
      <c r="C970" s="39" t="s">
        <v>135</v>
      </c>
      <c r="D970" s="39" t="s">
        <v>45</v>
      </c>
      <c r="E970" s="70" t="s">
        <v>31</v>
      </c>
      <c r="F970" s="70" t="s">
        <v>36</v>
      </c>
      <c r="G970" s="78">
        <v>43710</v>
      </c>
      <c r="H970" s="78">
        <v>45992</v>
      </c>
      <c r="I970" s="69">
        <v>1553656.8</v>
      </c>
      <c r="J970" s="70">
        <v>999</v>
      </c>
      <c r="K970" s="71">
        <v>0.112</v>
      </c>
      <c r="L970" s="70">
        <v>0</v>
      </c>
      <c r="M970" s="71">
        <v>0.88200000000000001</v>
      </c>
      <c r="N970" s="72"/>
      <c r="O970" s="73">
        <f>MIN(1,MAX(0,(1/(1+EXP(-(Assumptions!$B$5 + Assumptions!$B$6*$N970))))*Assumptions!$B$3))</f>
        <v>3.9165722796764356E-2</v>
      </c>
      <c r="P970" s="73">
        <f>VLOOKUP($F970,Assumptions!$A$23:$B$27,2,FALSE)*Assumptions!$B$4</f>
        <v>0.55000000000000004</v>
      </c>
      <c r="Q970" s="74">
        <f t="shared" si="30"/>
        <v>33467.550352559381</v>
      </c>
      <c r="R970" s="75" t="str">
        <f>IF($O970&lt;Assumptions!$B$17,"A",IF($O970&lt;Assumptions!$B$18,"B",IF($O970&lt;Assumptions!$B$19,"C",IF($O970&lt;Assumptions!$B$20,"D","E"))))</f>
        <v>B</v>
      </c>
      <c r="S970" s="75">
        <f t="shared" si="31"/>
        <v>1</v>
      </c>
    </row>
    <row r="971" spans="1:19" ht="17.399999999999999" x14ac:dyDescent="0.3">
      <c r="A971" s="39" t="s">
        <v>303</v>
      </c>
      <c r="B971" s="39" t="s">
        <v>44</v>
      </c>
      <c r="C971" s="39" t="s">
        <v>144</v>
      </c>
      <c r="D971" s="39" t="s">
        <v>38</v>
      </c>
      <c r="E971" s="70" t="s">
        <v>46</v>
      </c>
      <c r="F971" s="70" t="s">
        <v>36</v>
      </c>
      <c r="G971" s="78">
        <v>44389</v>
      </c>
      <c r="H971" s="78">
        <v>45658</v>
      </c>
      <c r="I971" s="69">
        <v>7637880.3899999997</v>
      </c>
      <c r="J971" s="70">
        <v>0</v>
      </c>
      <c r="K971" s="71">
        <v>1.149</v>
      </c>
      <c r="L971" s="70">
        <v>0</v>
      </c>
      <c r="M971" s="71">
        <v>0.72199999999999998</v>
      </c>
      <c r="N971" s="72"/>
      <c r="O971" s="73">
        <f>MIN(1,MAX(0,(1/(1+EXP(-(Assumptions!$B$5 + Assumptions!$B$6*$N971))))*Assumptions!$B$3))</f>
        <v>3.9165722796764356E-2</v>
      </c>
      <c r="P971" s="73">
        <f>VLOOKUP($F971,Assumptions!$A$23:$B$27,2,FALSE)*Assumptions!$B$4</f>
        <v>0.55000000000000004</v>
      </c>
      <c r="Q971" s="74">
        <f t="shared" si="30"/>
        <v>164528.70836027034</v>
      </c>
      <c r="R971" s="75" t="str">
        <f>IF($O971&lt;Assumptions!$B$17,"A",IF($O971&lt;Assumptions!$B$18,"B",IF($O971&lt;Assumptions!$B$19,"C",IF($O971&lt;Assumptions!$B$20,"D","E"))))</f>
        <v>B</v>
      </c>
      <c r="S971" s="75">
        <f t="shared" si="31"/>
        <v>0</v>
      </c>
    </row>
    <row r="972" spans="1:19" ht="17.399999999999999" x14ac:dyDescent="0.3">
      <c r="A972" s="39" t="s">
        <v>303</v>
      </c>
      <c r="B972" s="39" t="s">
        <v>44</v>
      </c>
      <c r="C972" s="39" t="s">
        <v>144</v>
      </c>
      <c r="D972" s="39" t="s">
        <v>38</v>
      </c>
      <c r="E972" s="70" t="s">
        <v>46</v>
      </c>
      <c r="F972" s="70" t="s">
        <v>36</v>
      </c>
      <c r="G972" s="78">
        <v>44389</v>
      </c>
      <c r="H972" s="78">
        <v>45689</v>
      </c>
      <c r="I972" s="69">
        <v>7444607.8399999999</v>
      </c>
      <c r="J972" s="70">
        <v>0</v>
      </c>
      <c r="K972" s="71">
        <v>1.0900000000000001</v>
      </c>
      <c r="L972" s="70">
        <v>0</v>
      </c>
      <c r="M972" s="71">
        <v>0.72199999999999998</v>
      </c>
      <c r="N972" s="72"/>
      <c r="O972" s="73">
        <f>MIN(1,MAX(0,(1/(1+EXP(-(Assumptions!$B$5 + Assumptions!$B$6*$N972))))*Assumptions!$B$3))</f>
        <v>3.9165722796764356E-2</v>
      </c>
      <c r="P972" s="73">
        <f>VLOOKUP($F972,Assumptions!$A$23:$B$27,2,FALSE)*Assumptions!$B$4</f>
        <v>0.55000000000000004</v>
      </c>
      <c r="Q972" s="74">
        <f t="shared" si="30"/>
        <v>160365.39584563227</v>
      </c>
      <c r="R972" s="75" t="str">
        <f>IF($O972&lt;Assumptions!$B$17,"A",IF($O972&lt;Assumptions!$B$18,"B",IF($O972&lt;Assumptions!$B$19,"C",IF($O972&lt;Assumptions!$B$20,"D","E"))))</f>
        <v>B</v>
      </c>
      <c r="S972" s="75">
        <f t="shared" si="31"/>
        <v>0</v>
      </c>
    </row>
    <row r="973" spans="1:19" ht="17.399999999999999" x14ac:dyDescent="0.3">
      <c r="A973" s="39" t="s">
        <v>303</v>
      </c>
      <c r="B973" s="39" t="s">
        <v>44</v>
      </c>
      <c r="C973" s="39" t="s">
        <v>144</v>
      </c>
      <c r="D973" s="39" t="s">
        <v>38</v>
      </c>
      <c r="E973" s="70" t="s">
        <v>46</v>
      </c>
      <c r="F973" s="70" t="s">
        <v>36</v>
      </c>
      <c r="G973" s="78">
        <v>44389</v>
      </c>
      <c r="H973" s="78">
        <v>45717</v>
      </c>
      <c r="I973" s="69">
        <v>7253141.8499999996</v>
      </c>
      <c r="J973" s="70">
        <v>15</v>
      </c>
      <c r="K973" s="71">
        <v>1.0960000000000001</v>
      </c>
      <c r="L973" s="70">
        <v>0</v>
      </c>
      <c r="M973" s="71">
        <v>0.72199999999999998</v>
      </c>
      <c r="N973" s="72"/>
      <c r="O973" s="73">
        <f>MIN(1,MAX(0,(1/(1+EXP(-(Assumptions!$B$5 + Assumptions!$B$6*$N973))))*Assumptions!$B$3))</f>
        <v>3.9165722796764356E-2</v>
      </c>
      <c r="P973" s="73">
        <f>VLOOKUP($F973,Assumptions!$A$23:$B$27,2,FALSE)*Assumptions!$B$4</f>
        <v>0.55000000000000004</v>
      </c>
      <c r="Q973" s="74">
        <f t="shared" si="30"/>
        <v>156240.99870649082</v>
      </c>
      <c r="R973" s="75" t="str">
        <f>IF($O973&lt;Assumptions!$B$17,"A",IF($O973&lt;Assumptions!$B$18,"B",IF($O973&lt;Assumptions!$B$19,"C",IF($O973&lt;Assumptions!$B$20,"D","E"))))</f>
        <v>B</v>
      </c>
      <c r="S973" s="75">
        <f t="shared" si="31"/>
        <v>0</v>
      </c>
    </row>
    <row r="974" spans="1:19" ht="17.399999999999999" x14ac:dyDescent="0.3">
      <c r="A974" s="39" t="s">
        <v>303</v>
      </c>
      <c r="B974" s="39" t="s">
        <v>44</v>
      </c>
      <c r="C974" s="39" t="s">
        <v>144</v>
      </c>
      <c r="D974" s="39" t="s">
        <v>38</v>
      </c>
      <c r="E974" s="70" t="s">
        <v>46</v>
      </c>
      <c r="F974" s="70" t="s">
        <v>36</v>
      </c>
      <c r="G974" s="78">
        <v>44389</v>
      </c>
      <c r="H974" s="78">
        <v>45748</v>
      </c>
      <c r="I974" s="69">
        <v>7087582.9400000004</v>
      </c>
      <c r="J974" s="70">
        <v>15</v>
      </c>
      <c r="K974" s="71">
        <v>0.96199999999999997</v>
      </c>
      <c r="L974" s="70">
        <v>0</v>
      </c>
      <c r="M974" s="71">
        <v>0.72199999999999998</v>
      </c>
      <c r="N974" s="72"/>
      <c r="O974" s="73">
        <f>MIN(1,MAX(0,(1/(1+EXP(-(Assumptions!$B$5 + Assumptions!$B$6*$N974))))*Assumptions!$B$3))</f>
        <v>3.9165722796764356E-2</v>
      </c>
      <c r="P974" s="73">
        <f>VLOOKUP($F974,Assumptions!$A$23:$B$27,2,FALSE)*Assumptions!$B$4</f>
        <v>0.55000000000000004</v>
      </c>
      <c r="Q974" s="74">
        <f t="shared" si="30"/>
        <v>152674.66979991389</v>
      </c>
      <c r="R974" s="75" t="str">
        <f>IF($O974&lt;Assumptions!$B$17,"A",IF($O974&lt;Assumptions!$B$18,"B",IF($O974&lt;Assumptions!$B$19,"C",IF($O974&lt;Assumptions!$B$20,"D","E"))))</f>
        <v>B</v>
      </c>
      <c r="S974" s="75">
        <f t="shared" si="31"/>
        <v>0</v>
      </c>
    </row>
    <row r="975" spans="1:19" ht="17.399999999999999" x14ac:dyDescent="0.3">
      <c r="A975" s="39" t="s">
        <v>303</v>
      </c>
      <c r="B975" s="39" t="s">
        <v>44</v>
      </c>
      <c r="C975" s="39" t="s">
        <v>144</v>
      </c>
      <c r="D975" s="39" t="s">
        <v>38</v>
      </c>
      <c r="E975" s="70" t="s">
        <v>46</v>
      </c>
      <c r="F975" s="70" t="s">
        <v>36</v>
      </c>
      <c r="G975" s="78">
        <v>44389</v>
      </c>
      <c r="H975" s="78">
        <v>45778</v>
      </c>
      <c r="I975" s="69">
        <v>6902717.04</v>
      </c>
      <c r="J975" s="70">
        <v>0</v>
      </c>
      <c r="K975" s="71">
        <v>1.1000000000000001</v>
      </c>
      <c r="L975" s="70">
        <v>0</v>
      </c>
      <c r="M975" s="71">
        <v>0.72199999999999998</v>
      </c>
      <c r="N975" s="72"/>
      <c r="O975" s="73">
        <f>MIN(1,MAX(0,(1/(1+EXP(-(Assumptions!$B$5 + Assumptions!$B$6*$N975))))*Assumptions!$B$3))</f>
        <v>3.9165722796764356E-2</v>
      </c>
      <c r="P975" s="73">
        <f>VLOOKUP($F975,Assumptions!$A$23:$B$27,2,FALSE)*Assumptions!$B$4</f>
        <v>0.55000000000000004</v>
      </c>
      <c r="Q975" s="74">
        <f t="shared" si="30"/>
        <v>148692.44617322797</v>
      </c>
      <c r="R975" s="75" t="str">
        <f>IF($O975&lt;Assumptions!$B$17,"A",IF($O975&lt;Assumptions!$B$18,"B",IF($O975&lt;Assumptions!$B$19,"C",IF($O975&lt;Assumptions!$B$20,"D","E"))))</f>
        <v>B</v>
      </c>
      <c r="S975" s="75">
        <f t="shared" si="31"/>
        <v>0</v>
      </c>
    </row>
    <row r="976" spans="1:19" ht="17.399999999999999" x14ac:dyDescent="0.3">
      <c r="A976" s="39" t="s">
        <v>303</v>
      </c>
      <c r="B976" s="39" t="s">
        <v>44</v>
      </c>
      <c r="C976" s="39" t="s">
        <v>144</v>
      </c>
      <c r="D976" s="39" t="s">
        <v>38</v>
      </c>
      <c r="E976" s="70" t="s">
        <v>46</v>
      </c>
      <c r="F976" s="70" t="s">
        <v>36</v>
      </c>
      <c r="G976" s="78">
        <v>44389</v>
      </c>
      <c r="H976" s="78">
        <v>45809</v>
      </c>
      <c r="I976" s="69">
        <v>6715249.2300000004</v>
      </c>
      <c r="J976" s="70">
        <v>15</v>
      </c>
      <c r="K976" s="71">
        <v>1.0880000000000001</v>
      </c>
      <c r="L976" s="70">
        <v>0</v>
      </c>
      <c r="M976" s="71">
        <v>0.72199999999999998</v>
      </c>
      <c r="N976" s="72"/>
      <c r="O976" s="73">
        <f>MIN(1,MAX(0,(1/(1+EXP(-(Assumptions!$B$5 + Assumptions!$B$6*$N976))))*Assumptions!$B$3))</f>
        <v>3.9165722796764356E-2</v>
      </c>
      <c r="P976" s="73">
        <f>VLOOKUP($F976,Assumptions!$A$23:$B$27,2,FALSE)*Assumptions!$B$4</f>
        <v>0.55000000000000004</v>
      </c>
      <c r="Q976" s="74">
        <f t="shared" si="30"/>
        <v>144654.17441935095</v>
      </c>
      <c r="R976" s="75" t="str">
        <f>IF($O976&lt;Assumptions!$B$17,"A",IF($O976&lt;Assumptions!$B$18,"B",IF($O976&lt;Assumptions!$B$19,"C",IF($O976&lt;Assumptions!$B$20,"D","E"))))</f>
        <v>B</v>
      </c>
      <c r="S976" s="75">
        <f t="shared" si="31"/>
        <v>0</v>
      </c>
    </row>
    <row r="977" spans="1:19" ht="17.399999999999999" x14ac:dyDescent="0.3">
      <c r="A977" s="39" t="s">
        <v>303</v>
      </c>
      <c r="B977" s="39" t="s">
        <v>44</v>
      </c>
      <c r="C977" s="39" t="s">
        <v>144</v>
      </c>
      <c r="D977" s="39" t="s">
        <v>38</v>
      </c>
      <c r="E977" s="70" t="s">
        <v>46</v>
      </c>
      <c r="F977" s="70" t="s">
        <v>36</v>
      </c>
      <c r="G977" s="78">
        <v>44389</v>
      </c>
      <c r="H977" s="78">
        <v>45839</v>
      </c>
      <c r="I977" s="69">
        <v>6555027.3399999999</v>
      </c>
      <c r="J977" s="70">
        <v>0</v>
      </c>
      <c r="K977" s="71">
        <v>1.077</v>
      </c>
      <c r="L977" s="70">
        <v>0</v>
      </c>
      <c r="M977" s="71">
        <v>0.72199999999999998</v>
      </c>
      <c r="N977" s="72"/>
      <c r="O977" s="73">
        <f>MIN(1,MAX(0,(1/(1+EXP(-(Assumptions!$B$5 + Assumptions!$B$6*$N977))))*Assumptions!$B$3))</f>
        <v>3.9165722796764356E-2</v>
      </c>
      <c r="P977" s="73">
        <f>VLOOKUP($F977,Assumptions!$A$23:$B$27,2,FALSE)*Assumptions!$B$4</f>
        <v>0.55000000000000004</v>
      </c>
      <c r="Q977" s="74">
        <f t="shared" si="30"/>
        <v>141202.81104800839</v>
      </c>
      <c r="R977" s="75" t="str">
        <f>IF($O977&lt;Assumptions!$B$17,"A",IF($O977&lt;Assumptions!$B$18,"B",IF($O977&lt;Assumptions!$B$19,"C",IF($O977&lt;Assumptions!$B$20,"D","E"))))</f>
        <v>B</v>
      </c>
      <c r="S977" s="75">
        <f t="shared" si="31"/>
        <v>0</v>
      </c>
    </row>
    <row r="978" spans="1:19" ht="17.399999999999999" x14ac:dyDescent="0.3">
      <c r="A978" s="39" t="s">
        <v>303</v>
      </c>
      <c r="B978" s="39" t="s">
        <v>44</v>
      </c>
      <c r="C978" s="39" t="s">
        <v>144</v>
      </c>
      <c r="D978" s="39" t="s">
        <v>38</v>
      </c>
      <c r="E978" s="70" t="s">
        <v>46</v>
      </c>
      <c r="F978" s="70" t="s">
        <v>36</v>
      </c>
      <c r="G978" s="78">
        <v>44389</v>
      </c>
      <c r="H978" s="78">
        <v>45870</v>
      </c>
      <c r="I978" s="69">
        <v>6372076.1100000003</v>
      </c>
      <c r="J978" s="70">
        <v>65</v>
      </c>
      <c r="K978" s="71">
        <v>0.84699999999999998</v>
      </c>
      <c r="L978" s="70">
        <v>0</v>
      </c>
      <c r="M978" s="71">
        <v>0.72199999999999998</v>
      </c>
      <c r="N978" s="72"/>
      <c r="O978" s="73">
        <f>MIN(1,MAX(0,(1/(1+EXP(-(Assumptions!$B$5 + Assumptions!$B$6*$N978))))*Assumptions!$B$3))</f>
        <v>3.9165722796764356E-2</v>
      </c>
      <c r="P978" s="73">
        <f>VLOOKUP($F978,Assumptions!$A$23:$B$27,2,FALSE)*Assumptions!$B$4</f>
        <v>0.55000000000000004</v>
      </c>
      <c r="Q978" s="74">
        <f t="shared" si="30"/>
        <v>137261.83161027951</v>
      </c>
      <c r="R978" s="75" t="str">
        <f>IF($O978&lt;Assumptions!$B$17,"A",IF($O978&lt;Assumptions!$B$18,"B",IF($O978&lt;Assumptions!$B$19,"C",IF($O978&lt;Assumptions!$B$20,"D","E"))))</f>
        <v>B</v>
      </c>
      <c r="S978" s="75">
        <f t="shared" si="31"/>
        <v>0</v>
      </c>
    </row>
    <row r="979" spans="1:19" ht="17.399999999999999" x14ac:dyDescent="0.3">
      <c r="A979" s="39" t="s">
        <v>303</v>
      </c>
      <c r="B979" s="39" t="s">
        <v>44</v>
      </c>
      <c r="C979" s="39" t="s">
        <v>144</v>
      </c>
      <c r="D979" s="39" t="s">
        <v>38</v>
      </c>
      <c r="E979" s="70" t="s">
        <v>46</v>
      </c>
      <c r="F979" s="70" t="s">
        <v>36</v>
      </c>
      <c r="G979" s="78">
        <v>44389</v>
      </c>
      <c r="H979" s="78">
        <v>45901</v>
      </c>
      <c r="I979" s="69">
        <v>6216165.7699999996</v>
      </c>
      <c r="J979" s="70">
        <v>0</v>
      </c>
      <c r="K979" s="71">
        <v>1.141</v>
      </c>
      <c r="L979" s="70">
        <v>0</v>
      </c>
      <c r="M979" s="71">
        <v>0.72199999999999998</v>
      </c>
      <c r="N979" s="72"/>
      <c r="O979" s="73">
        <f>MIN(1,MAX(0,(1/(1+EXP(-(Assumptions!$B$5 + Assumptions!$B$6*$N979))))*Assumptions!$B$3))</f>
        <v>3.9165722796764356E-2</v>
      </c>
      <c r="P979" s="73">
        <f>VLOOKUP($F979,Assumptions!$A$23:$B$27,2,FALSE)*Assumptions!$B$4</f>
        <v>0.55000000000000004</v>
      </c>
      <c r="Q979" s="74">
        <f t="shared" si="30"/>
        <v>133903.3439736054</v>
      </c>
      <c r="R979" s="75" t="str">
        <f>IF($O979&lt;Assumptions!$B$17,"A",IF($O979&lt;Assumptions!$B$18,"B",IF($O979&lt;Assumptions!$B$19,"C",IF($O979&lt;Assumptions!$B$20,"D","E"))))</f>
        <v>B</v>
      </c>
      <c r="S979" s="75">
        <f t="shared" si="31"/>
        <v>0</v>
      </c>
    </row>
    <row r="980" spans="1:19" ht="17.399999999999999" x14ac:dyDescent="0.3">
      <c r="A980" s="39" t="s">
        <v>303</v>
      </c>
      <c r="B980" s="39" t="s">
        <v>44</v>
      </c>
      <c r="C980" s="39" t="s">
        <v>144</v>
      </c>
      <c r="D980" s="39" t="s">
        <v>38</v>
      </c>
      <c r="E980" s="70" t="s">
        <v>46</v>
      </c>
      <c r="F980" s="70" t="s">
        <v>36</v>
      </c>
      <c r="G980" s="78">
        <v>44389</v>
      </c>
      <c r="H980" s="78">
        <v>45931</v>
      </c>
      <c r="I980" s="69">
        <v>6065440.8499999996</v>
      </c>
      <c r="J980" s="70">
        <v>0</v>
      </c>
      <c r="K980" s="71">
        <v>0.95699999999999996</v>
      </c>
      <c r="L980" s="70">
        <v>0</v>
      </c>
      <c r="M980" s="71">
        <v>0.72199999999999998</v>
      </c>
      <c r="N980" s="72"/>
      <c r="O980" s="73">
        <f>MIN(1,MAX(0,(1/(1+EXP(-(Assumptions!$B$5 + Assumptions!$B$6*$N980))))*Assumptions!$B$3))</f>
        <v>3.9165722796764356E-2</v>
      </c>
      <c r="P980" s="73">
        <f>VLOOKUP($F980,Assumptions!$A$23:$B$27,2,FALSE)*Assumptions!$B$4</f>
        <v>0.55000000000000004</v>
      </c>
      <c r="Q980" s="74">
        <f t="shared" si="30"/>
        <v>130656.55623419893</v>
      </c>
      <c r="R980" s="75" t="str">
        <f>IF($O980&lt;Assumptions!$B$17,"A",IF($O980&lt;Assumptions!$B$18,"B",IF($O980&lt;Assumptions!$B$19,"C",IF($O980&lt;Assumptions!$B$20,"D","E"))))</f>
        <v>B</v>
      </c>
      <c r="S980" s="75">
        <f t="shared" si="31"/>
        <v>0</v>
      </c>
    </row>
    <row r="981" spans="1:19" ht="17.399999999999999" x14ac:dyDescent="0.3">
      <c r="A981" s="39" t="s">
        <v>303</v>
      </c>
      <c r="B981" s="39" t="s">
        <v>44</v>
      </c>
      <c r="C981" s="39" t="s">
        <v>144</v>
      </c>
      <c r="D981" s="39" t="s">
        <v>38</v>
      </c>
      <c r="E981" s="70" t="s">
        <v>46</v>
      </c>
      <c r="F981" s="70" t="s">
        <v>36</v>
      </c>
      <c r="G981" s="78">
        <v>44389</v>
      </c>
      <c r="H981" s="78">
        <v>45962</v>
      </c>
      <c r="I981" s="69">
        <v>5920990.3600000003</v>
      </c>
      <c r="J981" s="70">
        <v>0</v>
      </c>
      <c r="K981" s="71">
        <v>1.0920000000000001</v>
      </c>
      <c r="L981" s="70">
        <v>0</v>
      </c>
      <c r="M981" s="71">
        <v>0.72199999999999998</v>
      </c>
      <c r="N981" s="72"/>
      <c r="O981" s="73">
        <f>MIN(1,MAX(0,(1/(1+EXP(-(Assumptions!$B$5 + Assumptions!$B$6*$N981))))*Assumptions!$B$3))</f>
        <v>3.9165722796764356E-2</v>
      </c>
      <c r="P981" s="73">
        <f>VLOOKUP($F981,Assumptions!$A$23:$B$27,2,FALSE)*Assumptions!$B$4</f>
        <v>0.55000000000000004</v>
      </c>
      <c r="Q981" s="74">
        <f t="shared" si="30"/>
        <v>127544.92691714072</v>
      </c>
      <c r="R981" s="75" t="str">
        <f>IF($O981&lt;Assumptions!$B$17,"A",IF($O981&lt;Assumptions!$B$18,"B",IF($O981&lt;Assumptions!$B$19,"C",IF($O981&lt;Assumptions!$B$20,"D","E"))))</f>
        <v>B</v>
      </c>
      <c r="S981" s="75">
        <f t="shared" si="31"/>
        <v>0</v>
      </c>
    </row>
    <row r="982" spans="1:19" ht="17.399999999999999" x14ac:dyDescent="0.3">
      <c r="A982" s="39" t="s">
        <v>303</v>
      </c>
      <c r="B982" s="39" t="s">
        <v>44</v>
      </c>
      <c r="C982" s="39" t="s">
        <v>144</v>
      </c>
      <c r="D982" s="39" t="s">
        <v>38</v>
      </c>
      <c r="E982" s="70" t="s">
        <v>46</v>
      </c>
      <c r="F982" s="70" t="s">
        <v>36</v>
      </c>
      <c r="G982" s="78">
        <v>44389</v>
      </c>
      <c r="H982" s="78">
        <v>45992</v>
      </c>
      <c r="I982" s="69">
        <v>5920990.3600000003</v>
      </c>
      <c r="J982" s="70">
        <v>220</v>
      </c>
      <c r="K982" s="71">
        <v>0.04</v>
      </c>
      <c r="L982" s="70">
        <v>0</v>
      </c>
      <c r="M982" s="71">
        <v>0.72199999999999998</v>
      </c>
      <c r="N982" s="72"/>
      <c r="O982" s="73">
        <f>MIN(1,MAX(0,(1/(1+EXP(-(Assumptions!$B$5 + Assumptions!$B$6*$N982))))*Assumptions!$B$3))</f>
        <v>3.9165722796764356E-2</v>
      </c>
      <c r="P982" s="73">
        <f>VLOOKUP($F982,Assumptions!$A$23:$B$27,2,FALSE)*Assumptions!$B$4</f>
        <v>0.55000000000000004</v>
      </c>
      <c r="Q982" s="74">
        <f t="shared" si="30"/>
        <v>127544.92691714072</v>
      </c>
      <c r="R982" s="75" t="str">
        <f>IF($O982&lt;Assumptions!$B$17,"A",IF($O982&lt;Assumptions!$B$18,"B",IF($O982&lt;Assumptions!$B$19,"C",IF($O982&lt;Assumptions!$B$20,"D","E"))))</f>
        <v>B</v>
      </c>
      <c r="S982" s="75">
        <f t="shared" si="31"/>
        <v>1</v>
      </c>
    </row>
    <row r="983" spans="1:19" ht="17.399999999999999" x14ac:dyDescent="0.3">
      <c r="A983" s="39" t="s">
        <v>305</v>
      </c>
      <c r="B983" s="39" t="s">
        <v>75</v>
      </c>
      <c r="C983" s="39" t="s">
        <v>135</v>
      </c>
      <c r="D983" s="39" t="s">
        <v>38</v>
      </c>
      <c r="E983" s="70" t="s">
        <v>39</v>
      </c>
      <c r="F983" s="70" t="s">
        <v>36</v>
      </c>
      <c r="G983" s="78">
        <v>45241</v>
      </c>
      <c r="H983" s="78">
        <v>45658</v>
      </c>
      <c r="I983" s="69">
        <v>3673453.17</v>
      </c>
      <c r="J983" s="70">
        <v>0</v>
      </c>
      <c r="K983" s="71">
        <v>1.0429999999999999</v>
      </c>
      <c r="L983" s="70">
        <v>0</v>
      </c>
      <c r="M983" s="71">
        <v>0.89900000000000002</v>
      </c>
      <c r="N983" s="72"/>
      <c r="O983" s="73">
        <f>MIN(1,MAX(0,(1/(1+EXP(-(Assumptions!$B$5 + Assumptions!$B$6*$N983))))*Assumptions!$B$3))</f>
        <v>3.9165722796764356E-2</v>
      </c>
      <c r="P983" s="73">
        <f>VLOOKUP($F983,Assumptions!$A$23:$B$27,2,FALSE)*Assumptions!$B$4</f>
        <v>0.55000000000000004</v>
      </c>
      <c r="Q983" s="74">
        <f t="shared" si="30"/>
        <v>79130.396709713415</v>
      </c>
      <c r="R983" s="75" t="str">
        <f>IF($O983&lt;Assumptions!$B$17,"A",IF($O983&lt;Assumptions!$B$18,"B",IF($O983&lt;Assumptions!$B$19,"C",IF($O983&lt;Assumptions!$B$20,"D","E"))))</f>
        <v>B</v>
      </c>
      <c r="S983" s="75">
        <f t="shared" si="31"/>
        <v>0</v>
      </c>
    </row>
    <row r="984" spans="1:19" ht="17.399999999999999" x14ac:dyDescent="0.3">
      <c r="A984" s="39" t="s">
        <v>305</v>
      </c>
      <c r="B984" s="39" t="s">
        <v>75</v>
      </c>
      <c r="C984" s="39" t="s">
        <v>135</v>
      </c>
      <c r="D984" s="39" t="s">
        <v>38</v>
      </c>
      <c r="E984" s="70" t="s">
        <v>39</v>
      </c>
      <c r="F984" s="70" t="s">
        <v>36</v>
      </c>
      <c r="G984" s="78">
        <v>45241</v>
      </c>
      <c r="H984" s="78">
        <v>45689</v>
      </c>
      <c r="I984" s="69">
        <v>3558482.74</v>
      </c>
      <c r="J984" s="70">
        <v>0</v>
      </c>
      <c r="K984" s="71">
        <v>1.0189999999999999</v>
      </c>
      <c r="L984" s="70">
        <v>0</v>
      </c>
      <c r="M984" s="71">
        <v>0.89900000000000002</v>
      </c>
      <c r="N984" s="72"/>
      <c r="O984" s="73">
        <f>MIN(1,MAX(0,(1/(1+EXP(-(Assumptions!$B$5 + Assumptions!$B$6*$N984))))*Assumptions!$B$3))</f>
        <v>3.9165722796764356E-2</v>
      </c>
      <c r="P984" s="73">
        <f>VLOOKUP($F984,Assumptions!$A$23:$B$27,2,FALSE)*Assumptions!$B$4</f>
        <v>0.55000000000000004</v>
      </c>
      <c r="Q984" s="74">
        <f t="shared" si="30"/>
        <v>76653.801714550791</v>
      </c>
      <c r="R984" s="75" t="str">
        <f>IF($O984&lt;Assumptions!$B$17,"A",IF($O984&lt;Assumptions!$B$18,"B",IF($O984&lt;Assumptions!$B$19,"C",IF($O984&lt;Assumptions!$B$20,"D","E"))))</f>
        <v>B</v>
      </c>
      <c r="S984" s="75">
        <f t="shared" si="31"/>
        <v>0</v>
      </c>
    </row>
    <row r="985" spans="1:19" ht="17.399999999999999" x14ac:dyDescent="0.3">
      <c r="A985" s="39" t="s">
        <v>305</v>
      </c>
      <c r="B985" s="39" t="s">
        <v>75</v>
      </c>
      <c r="C985" s="39" t="s">
        <v>135</v>
      </c>
      <c r="D985" s="39" t="s">
        <v>38</v>
      </c>
      <c r="E985" s="70" t="s">
        <v>39</v>
      </c>
      <c r="F985" s="70" t="s">
        <v>36</v>
      </c>
      <c r="G985" s="78">
        <v>45241</v>
      </c>
      <c r="H985" s="78">
        <v>45717</v>
      </c>
      <c r="I985" s="69">
        <v>3452322.84</v>
      </c>
      <c r="J985" s="70">
        <v>65</v>
      </c>
      <c r="K985" s="71">
        <v>0.61499999999999999</v>
      </c>
      <c r="L985" s="70">
        <v>0</v>
      </c>
      <c r="M985" s="71">
        <v>0.89900000000000002</v>
      </c>
      <c r="N985" s="72"/>
      <c r="O985" s="73">
        <f>MIN(1,MAX(0,(1/(1+EXP(-(Assumptions!$B$5 + Assumptions!$B$6*$N985))))*Assumptions!$B$3))</f>
        <v>3.9165722796764356E-2</v>
      </c>
      <c r="P985" s="73">
        <f>VLOOKUP($F985,Assumptions!$A$23:$B$27,2,FALSE)*Assumptions!$B$4</f>
        <v>0.55000000000000004</v>
      </c>
      <c r="Q985" s="74">
        <f t="shared" si="30"/>
        <v>74366.995646008043</v>
      </c>
      <c r="R985" s="75" t="str">
        <f>IF($O985&lt;Assumptions!$B$17,"A",IF($O985&lt;Assumptions!$B$18,"B",IF($O985&lt;Assumptions!$B$19,"C",IF($O985&lt;Assumptions!$B$20,"D","E"))))</f>
        <v>B</v>
      </c>
      <c r="S985" s="75">
        <f t="shared" si="31"/>
        <v>0</v>
      </c>
    </row>
    <row r="986" spans="1:19" ht="17.399999999999999" x14ac:dyDescent="0.3">
      <c r="A986" s="39" t="s">
        <v>305</v>
      </c>
      <c r="B986" s="39" t="s">
        <v>75</v>
      </c>
      <c r="C986" s="39" t="s">
        <v>135</v>
      </c>
      <c r="D986" s="39" t="s">
        <v>38</v>
      </c>
      <c r="E986" s="70" t="s">
        <v>39</v>
      </c>
      <c r="F986" s="70" t="s">
        <v>36</v>
      </c>
      <c r="G986" s="78">
        <v>45241</v>
      </c>
      <c r="H986" s="78">
        <v>45748</v>
      </c>
      <c r="I986" s="69">
        <v>3361522.37</v>
      </c>
      <c r="J986" s="70">
        <v>0</v>
      </c>
      <c r="K986" s="71">
        <v>1.0820000000000001</v>
      </c>
      <c r="L986" s="70">
        <v>0</v>
      </c>
      <c r="M986" s="71">
        <v>0.89900000000000002</v>
      </c>
      <c r="N986" s="72"/>
      <c r="O986" s="73">
        <f>MIN(1,MAX(0,(1/(1+EXP(-(Assumptions!$B$5 + Assumptions!$B$6*$N986))))*Assumptions!$B$3))</f>
        <v>3.9165722796764356E-2</v>
      </c>
      <c r="P986" s="73">
        <f>VLOOKUP($F986,Assumptions!$A$23:$B$27,2,FALSE)*Assumptions!$B$4</f>
        <v>0.55000000000000004</v>
      </c>
      <c r="Q986" s="74">
        <f t="shared" si="30"/>
        <v>72411.049325198313</v>
      </c>
      <c r="R986" s="75" t="str">
        <f>IF($O986&lt;Assumptions!$B$17,"A",IF($O986&lt;Assumptions!$B$18,"B",IF($O986&lt;Assumptions!$B$19,"C",IF($O986&lt;Assumptions!$B$20,"D","E"))))</f>
        <v>B</v>
      </c>
      <c r="S986" s="75">
        <f t="shared" si="31"/>
        <v>0</v>
      </c>
    </row>
    <row r="987" spans="1:19" ht="17.399999999999999" x14ac:dyDescent="0.3">
      <c r="A987" s="39" t="s">
        <v>305</v>
      </c>
      <c r="B987" s="39" t="s">
        <v>75</v>
      </c>
      <c r="C987" s="39" t="s">
        <v>135</v>
      </c>
      <c r="D987" s="39" t="s">
        <v>38</v>
      </c>
      <c r="E987" s="70" t="s">
        <v>39</v>
      </c>
      <c r="F987" s="70" t="s">
        <v>36</v>
      </c>
      <c r="G987" s="78">
        <v>45241</v>
      </c>
      <c r="H987" s="78">
        <v>45778</v>
      </c>
      <c r="I987" s="69">
        <v>3252736.41</v>
      </c>
      <c r="J987" s="70">
        <v>0</v>
      </c>
      <c r="K987" s="71">
        <v>1.0649999999999999</v>
      </c>
      <c r="L987" s="70">
        <v>0</v>
      </c>
      <c r="M987" s="71">
        <v>0.89900000000000002</v>
      </c>
      <c r="N987" s="72"/>
      <c r="O987" s="73">
        <f>MIN(1,MAX(0,(1/(1+EXP(-(Assumptions!$B$5 + Assumptions!$B$6*$N987))))*Assumptions!$B$3))</f>
        <v>3.9165722796764356E-2</v>
      </c>
      <c r="P987" s="73">
        <f>VLOOKUP($F987,Assumptions!$A$23:$B$27,2,FALSE)*Assumptions!$B$4</f>
        <v>0.55000000000000004</v>
      </c>
      <c r="Q987" s="74">
        <f t="shared" si="30"/>
        <v>70067.674910751361</v>
      </c>
      <c r="R987" s="75" t="str">
        <f>IF($O987&lt;Assumptions!$B$17,"A",IF($O987&lt;Assumptions!$B$18,"B",IF($O987&lt;Assumptions!$B$19,"C",IF($O987&lt;Assumptions!$B$20,"D","E"))))</f>
        <v>B</v>
      </c>
      <c r="S987" s="75">
        <f t="shared" si="31"/>
        <v>0</v>
      </c>
    </row>
    <row r="988" spans="1:19" ht="17.399999999999999" x14ac:dyDescent="0.3">
      <c r="A988" s="39" t="s">
        <v>305</v>
      </c>
      <c r="B988" s="39" t="s">
        <v>75</v>
      </c>
      <c r="C988" s="39" t="s">
        <v>135</v>
      </c>
      <c r="D988" s="39" t="s">
        <v>38</v>
      </c>
      <c r="E988" s="70" t="s">
        <v>39</v>
      </c>
      <c r="F988" s="70" t="s">
        <v>36</v>
      </c>
      <c r="G988" s="78">
        <v>45241</v>
      </c>
      <c r="H988" s="78">
        <v>45809</v>
      </c>
      <c r="I988" s="69">
        <v>3150177.12</v>
      </c>
      <c r="J988" s="70">
        <v>0</v>
      </c>
      <c r="K988" s="71">
        <v>0.96699999999999997</v>
      </c>
      <c r="L988" s="70">
        <v>0</v>
      </c>
      <c r="M988" s="71">
        <v>0.89900000000000002</v>
      </c>
      <c r="N988" s="72"/>
      <c r="O988" s="73">
        <f>MIN(1,MAX(0,(1/(1+EXP(-(Assumptions!$B$5 + Assumptions!$B$6*$N988))))*Assumptions!$B$3))</f>
        <v>3.9165722796764356E-2</v>
      </c>
      <c r="P988" s="73">
        <f>VLOOKUP($F988,Assumptions!$A$23:$B$27,2,FALSE)*Assumptions!$B$4</f>
        <v>0.55000000000000004</v>
      </c>
      <c r="Q988" s="74">
        <f t="shared" si="30"/>
        <v>67858.430113446215</v>
      </c>
      <c r="R988" s="75" t="str">
        <f>IF($O988&lt;Assumptions!$B$17,"A",IF($O988&lt;Assumptions!$B$18,"B",IF($O988&lt;Assumptions!$B$19,"C",IF($O988&lt;Assumptions!$B$20,"D","E"))))</f>
        <v>B</v>
      </c>
      <c r="S988" s="75">
        <f t="shared" si="31"/>
        <v>0</v>
      </c>
    </row>
    <row r="989" spans="1:19" ht="17.399999999999999" x14ac:dyDescent="0.3">
      <c r="A989" s="39" t="s">
        <v>305</v>
      </c>
      <c r="B989" s="39" t="s">
        <v>75</v>
      </c>
      <c r="C989" s="39" t="s">
        <v>135</v>
      </c>
      <c r="D989" s="39" t="s">
        <v>38</v>
      </c>
      <c r="E989" s="70" t="s">
        <v>39</v>
      </c>
      <c r="F989" s="70" t="s">
        <v>36</v>
      </c>
      <c r="G989" s="78">
        <v>45241</v>
      </c>
      <c r="H989" s="78">
        <v>45839</v>
      </c>
      <c r="I989" s="69">
        <v>3054368.47</v>
      </c>
      <c r="J989" s="70">
        <v>0</v>
      </c>
      <c r="K989" s="71">
        <v>0.98099999999999998</v>
      </c>
      <c r="L989" s="70">
        <v>0</v>
      </c>
      <c r="M989" s="71">
        <v>0.89900000000000002</v>
      </c>
      <c r="N989" s="72"/>
      <c r="O989" s="73">
        <f>MIN(1,MAX(0,(1/(1+EXP(-(Assumptions!$B$5 + Assumptions!$B$6*$N989))))*Assumptions!$B$3))</f>
        <v>3.9165722796764356E-2</v>
      </c>
      <c r="P989" s="73">
        <f>VLOOKUP($F989,Assumptions!$A$23:$B$27,2,FALSE)*Assumptions!$B$4</f>
        <v>0.55000000000000004</v>
      </c>
      <c r="Q989" s="74">
        <f t="shared" si="30"/>
        <v>65794.601848358507</v>
      </c>
      <c r="R989" s="75" t="str">
        <f>IF($O989&lt;Assumptions!$B$17,"A",IF($O989&lt;Assumptions!$B$18,"B",IF($O989&lt;Assumptions!$B$19,"C",IF($O989&lt;Assumptions!$B$20,"D","E"))))</f>
        <v>B</v>
      </c>
      <c r="S989" s="75">
        <f t="shared" si="31"/>
        <v>0</v>
      </c>
    </row>
    <row r="990" spans="1:19" ht="17.399999999999999" x14ac:dyDescent="0.3">
      <c r="A990" s="39" t="s">
        <v>305</v>
      </c>
      <c r="B990" s="39" t="s">
        <v>75</v>
      </c>
      <c r="C990" s="39" t="s">
        <v>135</v>
      </c>
      <c r="D990" s="39" t="s">
        <v>38</v>
      </c>
      <c r="E990" s="70" t="s">
        <v>39</v>
      </c>
      <c r="F990" s="70" t="s">
        <v>36</v>
      </c>
      <c r="G990" s="78">
        <v>45241</v>
      </c>
      <c r="H990" s="78">
        <v>45870</v>
      </c>
      <c r="I990" s="69">
        <v>2965049.79</v>
      </c>
      <c r="J990" s="70">
        <v>0</v>
      </c>
      <c r="K990" s="71">
        <v>1.1180000000000001</v>
      </c>
      <c r="L990" s="70">
        <v>0</v>
      </c>
      <c r="M990" s="71">
        <v>0.89900000000000002</v>
      </c>
      <c r="N990" s="72"/>
      <c r="O990" s="73">
        <f>MIN(1,MAX(0,(1/(1+EXP(-(Assumptions!$B$5 + Assumptions!$B$6*$N990))))*Assumptions!$B$3))</f>
        <v>3.9165722796764356E-2</v>
      </c>
      <c r="P990" s="73">
        <f>VLOOKUP($F990,Assumptions!$A$23:$B$27,2,FALSE)*Assumptions!$B$4</f>
        <v>0.55000000000000004</v>
      </c>
      <c r="Q990" s="74">
        <f t="shared" si="30"/>
        <v>63870.574984559411</v>
      </c>
      <c r="R990" s="75" t="str">
        <f>IF($O990&lt;Assumptions!$B$17,"A",IF($O990&lt;Assumptions!$B$18,"B",IF($O990&lt;Assumptions!$B$19,"C",IF($O990&lt;Assumptions!$B$20,"D","E"))))</f>
        <v>B</v>
      </c>
      <c r="S990" s="75">
        <f t="shared" si="31"/>
        <v>0</v>
      </c>
    </row>
    <row r="991" spans="1:19" ht="17.399999999999999" x14ac:dyDescent="0.3">
      <c r="A991" s="39" t="s">
        <v>305</v>
      </c>
      <c r="B991" s="39" t="s">
        <v>75</v>
      </c>
      <c r="C991" s="39" t="s">
        <v>135</v>
      </c>
      <c r="D991" s="39" t="s">
        <v>38</v>
      </c>
      <c r="E991" s="70" t="s">
        <v>39</v>
      </c>
      <c r="F991" s="70" t="s">
        <v>36</v>
      </c>
      <c r="G991" s="78">
        <v>45241</v>
      </c>
      <c r="H991" s="78">
        <v>45901</v>
      </c>
      <c r="I991" s="69">
        <v>2875772.55</v>
      </c>
      <c r="J991" s="70">
        <v>15</v>
      </c>
      <c r="K991" s="71">
        <v>1.095</v>
      </c>
      <c r="L991" s="70">
        <v>0</v>
      </c>
      <c r="M991" s="71">
        <v>0.89900000000000002</v>
      </c>
      <c r="N991" s="72"/>
      <c r="O991" s="73">
        <f>MIN(1,MAX(0,(1/(1+EXP(-(Assumptions!$B$5 + Assumptions!$B$6*$N991))))*Assumptions!$B$3))</f>
        <v>3.9165722796764356E-2</v>
      </c>
      <c r="P991" s="73">
        <f>VLOOKUP($F991,Assumptions!$A$23:$B$27,2,FALSE)*Assumptions!$B$4</f>
        <v>0.55000000000000004</v>
      </c>
      <c r="Q991" s="74">
        <f t="shared" si="30"/>
        <v>61947.440785914288</v>
      </c>
      <c r="R991" s="75" t="str">
        <f>IF($O991&lt;Assumptions!$B$17,"A",IF($O991&lt;Assumptions!$B$18,"B",IF($O991&lt;Assumptions!$B$19,"C",IF($O991&lt;Assumptions!$B$20,"D","E"))))</f>
        <v>B</v>
      </c>
      <c r="S991" s="75">
        <f t="shared" si="31"/>
        <v>0</v>
      </c>
    </row>
    <row r="992" spans="1:19" ht="17.399999999999999" x14ac:dyDescent="0.3">
      <c r="A992" s="39" t="s">
        <v>305</v>
      </c>
      <c r="B992" s="39" t="s">
        <v>75</v>
      </c>
      <c r="C992" s="39" t="s">
        <v>135</v>
      </c>
      <c r="D992" s="39" t="s">
        <v>38</v>
      </c>
      <c r="E992" s="70" t="s">
        <v>39</v>
      </c>
      <c r="F992" s="70" t="s">
        <v>36</v>
      </c>
      <c r="G992" s="78">
        <v>45241</v>
      </c>
      <c r="H992" s="78">
        <v>45931</v>
      </c>
      <c r="I992" s="69">
        <v>2781805.38</v>
      </c>
      <c r="J992" s="70">
        <v>35</v>
      </c>
      <c r="K992" s="71">
        <v>0.40899999999999997</v>
      </c>
      <c r="L992" s="70">
        <v>0</v>
      </c>
      <c r="M992" s="71">
        <v>0.89900000000000002</v>
      </c>
      <c r="N992" s="72"/>
      <c r="O992" s="73">
        <f>MIN(1,MAX(0,(1/(1+EXP(-(Assumptions!$B$5 + Assumptions!$B$6*$N992))))*Assumptions!$B$3))</f>
        <v>3.9165722796764356E-2</v>
      </c>
      <c r="P992" s="73">
        <f>VLOOKUP($F992,Assumptions!$A$23:$B$27,2,FALSE)*Assumptions!$B$4</f>
        <v>0.55000000000000004</v>
      </c>
      <c r="Q992" s="74">
        <f t="shared" si="30"/>
        <v>59923.280113195251</v>
      </c>
      <c r="R992" s="75" t="str">
        <f>IF($O992&lt;Assumptions!$B$17,"A",IF($O992&lt;Assumptions!$B$18,"B",IF($O992&lt;Assumptions!$B$19,"C",IF($O992&lt;Assumptions!$B$20,"D","E"))))</f>
        <v>B</v>
      </c>
      <c r="S992" s="75">
        <f t="shared" si="31"/>
        <v>0</v>
      </c>
    </row>
    <row r="993" spans="1:19" ht="17.399999999999999" x14ac:dyDescent="0.3">
      <c r="A993" s="39" t="s">
        <v>305</v>
      </c>
      <c r="B993" s="39" t="s">
        <v>75</v>
      </c>
      <c r="C993" s="39" t="s">
        <v>135</v>
      </c>
      <c r="D993" s="39" t="s">
        <v>38</v>
      </c>
      <c r="E993" s="70" t="s">
        <v>39</v>
      </c>
      <c r="F993" s="70" t="s">
        <v>36</v>
      </c>
      <c r="G993" s="78">
        <v>45241</v>
      </c>
      <c r="H993" s="78">
        <v>45962</v>
      </c>
      <c r="I993" s="69">
        <v>2699722.32</v>
      </c>
      <c r="J993" s="70">
        <v>65</v>
      </c>
      <c r="K993" s="71">
        <v>0.42899999999999999</v>
      </c>
      <c r="L993" s="70">
        <v>0</v>
      </c>
      <c r="M993" s="71">
        <v>0.89900000000000002</v>
      </c>
      <c r="N993" s="72"/>
      <c r="O993" s="73">
        <f>MIN(1,MAX(0,(1/(1+EXP(-(Assumptions!$B$5 + Assumptions!$B$6*$N993))))*Assumptions!$B$3))</f>
        <v>3.9165722796764356E-2</v>
      </c>
      <c r="P993" s="73">
        <f>VLOOKUP($F993,Assumptions!$A$23:$B$27,2,FALSE)*Assumptions!$B$4</f>
        <v>0.55000000000000004</v>
      </c>
      <c r="Q993" s="74">
        <f t="shared" si="30"/>
        <v>58155.116807346662</v>
      </c>
      <c r="R993" s="75" t="str">
        <f>IF($O993&lt;Assumptions!$B$17,"A",IF($O993&lt;Assumptions!$B$18,"B",IF($O993&lt;Assumptions!$B$19,"C",IF($O993&lt;Assumptions!$B$20,"D","E"))))</f>
        <v>B</v>
      </c>
      <c r="S993" s="75">
        <f t="shared" si="31"/>
        <v>0</v>
      </c>
    </row>
    <row r="994" spans="1:19" ht="17.399999999999999" x14ac:dyDescent="0.3">
      <c r="A994" s="39" t="s">
        <v>305</v>
      </c>
      <c r="B994" s="39" t="s">
        <v>75</v>
      </c>
      <c r="C994" s="39" t="s">
        <v>135</v>
      </c>
      <c r="D994" s="39" t="s">
        <v>38</v>
      </c>
      <c r="E994" s="70" t="s">
        <v>39</v>
      </c>
      <c r="F994" s="70" t="s">
        <v>36</v>
      </c>
      <c r="G994" s="78">
        <v>45241</v>
      </c>
      <c r="H994" s="78">
        <v>45992</v>
      </c>
      <c r="I994" s="69">
        <v>2622219.79</v>
      </c>
      <c r="J994" s="70">
        <v>185</v>
      </c>
      <c r="K994" s="71">
        <v>0.34200000000000003</v>
      </c>
      <c r="L994" s="70">
        <v>0</v>
      </c>
      <c r="M994" s="71">
        <v>0.89900000000000002</v>
      </c>
      <c r="N994" s="72"/>
      <c r="O994" s="73">
        <f>MIN(1,MAX(0,(1/(1+EXP(-(Assumptions!$B$5 + Assumptions!$B$6*$N994))))*Assumptions!$B$3))</f>
        <v>3.9165722796764356E-2</v>
      </c>
      <c r="P994" s="73">
        <f>VLOOKUP($F994,Assumptions!$A$23:$B$27,2,FALSE)*Assumptions!$B$4</f>
        <v>0.55000000000000004</v>
      </c>
      <c r="Q994" s="74">
        <f t="shared" si="30"/>
        <v>56485.623374031311</v>
      </c>
      <c r="R994" s="75" t="str">
        <f>IF($O994&lt;Assumptions!$B$17,"A",IF($O994&lt;Assumptions!$B$18,"B",IF($O994&lt;Assumptions!$B$19,"C",IF($O994&lt;Assumptions!$B$20,"D","E"))))</f>
        <v>B</v>
      </c>
      <c r="S994" s="75">
        <f t="shared" si="31"/>
        <v>1</v>
      </c>
    </row>
    <row r="995" spans="1:19" ht="17.399999999999999" x14ac:dyDescent="0.3">
      <c r="A995" s="39" t="s">
        <v>307</v>
      </c>
      <c r="B995" s="39" t="s">
        <v>74</v>
      </c>
      <c r="C995" s="39" t="s">
        <v>135</v>
      </c>
      <c r="D995" s="39" t="s">
        <v>42</v>
      </c>
      <c r="E995" s="70" t="s">
        <v>23</v>
      </c>
      <c r="F995" s="70" t="s">
        <v>28</v>
      </c>
      <c r="G995" s="78">
        <v>45232</v>
      </c>
      <c r="H995" s="78">
        <v>45658</v>
      </c>
      <c r="I995" s="69">
        <v>206600.5</v>
      </c>
      <c r="J995" s="70">
        <v>0</v>
      </c>
      <c r="K995" s="71">
        <v>1.014</v>
      </c>
      <c r="L995" s="70">
        <v>0</v>
      </c>
      <c r="M995" s="71">
        <v>1.012</v>
      </c>
      <c r="N995" s="72"/>
      <c r="O995" s="73">
        <f>MIN(1,MAX(0,(1/(1+EXP(-(Assumptions!$B$5 + Assumptions!$B$6*$N995))))*Assumptions!$B$3))</f>
        <v>3.9165722796764356E-2</v>
      </c>
      <c r="P995" s="73">
        <f>VLOOKUP($F995,Assumptions!$A$23:$B$27,2,FALSE)*Assumptions!$B$4</f>
        <v>0.35</v>
      </c>
      <c r="Q995" s="74">
        <f t="shared" si="30"/>
        <v>2832.0802694355198</v>
      </c>
      <c r="R995" s="75" t="str">
        <f>IF($O995&lt;Assumptions!$B$17,"A",IF($O995&lt;Assumptions!$B$18,"B",IF($O995&lt;Assumptions!$B$19,"C",IF($O995&lt;Assumptions!$B$20,"D","E"))))</f>
        <v>B</v>
      </c>
      <c r="S995" s="75">
        <f t="shared" si="31"/>
        <v>0</v>
      </c>
    </row>
    <row r="996" spans="1:19" ht="17.399999999999999" x14ac:dyDescent="0.3">
      <c r="A996" s="39" t="s">
        <v>307</v>
      </c>
      <c r="B996" s="39" t="s">
        <v>74</v>
      </c>
      <c r="C996" s="39" t="s">
        <v>135</v>
      </c>
      <c r="D996" s="39" t="s">
        <v>42</v>
      </c>
      <c r="E996" s="70" t="s">
        <v>23</v>
      </c>
      <c r="F996" s="70" t="s">
        <v>28</v>
      </c>
      <c r="G996" s="78">
        <v>45232</v>
      </c>
      <c r="H996" s="78">
        <v>45689</v>
      </c>
      <c r="I996" s="69">
        <v>201218.9</v>
      </c>
      <c r="J996" s="70">
        <v>0</v>
      </c>
      <c r="K996" s="71">
        <v>1.0349999999999999</v>
      </c>
      <c r="L996" s="70">
        <v>0</v>
      </c>
      <c r="M996" s="71">
        <v>1.012</v>
      </c>
      <c r="N996" s="72"/>
      <c r="O996" s="73">
        <f>MIN(1,MAX(0,(1/(1+EXP(-(Assumptions!$B$5 + Assumptions!$B$6*$N996))))*Assumptions!$B$3))</f>
        <v>3.9165722796764356E-2</v>
      </c>
      <c r="P996" s="73">
        <f>VLOOKUP($F996,Assumptions!$A$23:$B$27,2,FALSE)*Assumptions!$B$4</f>
        <v>0.35</v>
      </c>
      <c r="Q996" s="74">
        <f t="shared" si="30"/>
        <v>2758.309280604446</v>
      </c>
      <c r="R996" s="75" t="str">
        <f>IF($O996&lt;Assumptions!$B$17,"A",IF($O996&lt;Assumptions!$B$18,"B",IF($O996&lt;Assumptions!$B$19,"C",IF($O996&lt;Assumptions!$B$20,"D","E"))))</f>
        <v>B</v>
      </c>
      <c r="S996" s="75">
        <f t="shared" si="31"/>
        <v>0</v>
      </c>
    </row>
    <row r="997" spans="1:19" ht="17.399999999999999" x14ac:dyDescent="0.3">
      <c r="A997" s="39" t="s">
        <v>307</v>
      </c>
      <c r="B997" s="39" t="s">
        <v>74</v>
      </c>
      <c r="C997" s="39" t="s">
        <v>135</v>
      </c>
      <c r="D997" s="39" t="s">
        <v>42</v>
      </c>
      <c r="E997" s="70" t="s">
        <v>23</v>
      </c>
      <c r="F997" s="70" t="s">
        <v>28</v>
      </c>
      <c r="G997" s="78">
        <v>45232</v>
      </c>
      <c r="H997" s="78">
        <v>45717</v>
      </c>
      <c r="I997" s="69">
        <v>195472.24</v>
      </c>
      <c r="J997" s="70">
        <v>0</v>
      </c>
      <c r="K997" s="71">
        <v>0.98699999999999999</v>
      </c>
      <c r="L997" s="70">
        <v>0</v>
      </c>
      <c r="M997" s="71">
        <v>1.012</v>
      </c>
      <c r="N997" s="72"/>
      <c r="O997" s="73">
        <f>MIN(1,MAX(0,(1/(1+EXP(-(Assumptions!$B$5 + Assumptions!$B$6*$N997))))*Assumptions!$B$3))</f>
        <v>3.9165722796764356E-2</v>
      </c>
      <c r="P997" s="73">
        <f>VLOOKUP($F997,Assumptions!$A$23:$B$27,2,FALSE)*Assumptions!$B$4</f>
        <v>0.35</v>
      </c>
      <c r="Q997" s="74">
        <f t="shared" si="30"/>
        <v>2679.5340482059073</v>
      </c>
      <c r="R997" s="75" t="str">
        <f>IF($O997&lt;Assumptions!$B$17,"A",IF($O997&lt;Assumptions!$B$18,"B",IF($O997&lt;Assumptions!$B$19,"C",IF($O997&lt;Assumptions!$B$20,"D","E"))))</f>
        <v>B</v>
      </c>
      <c r="S997" s="75">
        <f t="shared" si="31"/>
        <v>0</v>
      </c>
    </row>
    <row r="998" spans="1:19" ht="17.399999999999999" x14ac:dyDescent="0.3">
      <c r="A998" s="39" t="s">
        <v>307</v>
      </c>
      <c r="B998" s="39" t="s">
        <v>74</v>
      </c>
      <c r="C998" s="39" t="s">
        <v>135</v>
      </c>
      <c r="D998" s="39" t="s">
        <v>42</v>
      </c>
      <c r="E998" s="70" t="s">
        <v>23</v>
      </c>
      <c r="F998" s="70" t="s">
        <v>28</v>
      </c>
      <c r="G998" s="78">
        <v>45232</v>
      </c>
      <c r="H998" s="78">
        <v>45748</v>
      </c>
      <c r="I998" s="69">
        <v>189767</v>
      </c>
      <c r="J998" s="70">
        <v>65</v>
      </c>
      <c r="K998" s="71">
        <v>0.66500000000000004</v>
      </c>
      <c r="L998" s="70">
        <v>0</v>
      </c>
      <c r="M998" s="71">
        <v>1.012</v>
      </c>
      <c r="N998" s="72"/>
      <c r="O998" s="73">
        <f>MIN(1,MAX(0,(1/(1+EXP(-(Assumptions!$B$5 + Assumptions!$B$6*$N998))))*Assumptions!$B$3))</f>
        <v>3.9165722796764356E-2</v>
      </c>
      <c r="P998" s="73">
        <f>VLOOKUP($F998,Assumptions!$A$23:$B$27,2,FALSE)*Assumptions!$B$4</f>
        <v>0.35</v>
      </c>
      <c r="Q998" s="74">
        <f t="shared" si="30"/>
        <v>2601.3266012907534</v>
      </c>
      <c r="R998" s="75" t="str">
        <f>IF($O998&lt;Assumptions!$B$17,"A",IF($O998&lt;Assumptions!$B$18,"B",IF($O998&lt;Assumptions!$B$19,"C",IF($O998&lt;Assumptions!$B$20,"D","E"))))</f>
        <v>B</v>
      </c>
      <c r="S998" s="75">
        <f t="shared" si="31"/>
        <v>0</v>
      </c>
    </row>
    <row r="999" spans="1:19" ht="17.399999999999999" x14ac:dyDescent="0.3">
      <c r="A999" s="39" t="s">
        <v>307</v>
      </c>
      <c r="B999" s="39" t="s">
        <v>74</v>
      </c>
      <c r="C999" s="39" t="s">
        <v>135</v>
      </c>
      <c r="D999" s="39" t="s">
        <v>42</v>
      </c>
      <c r="E999" s="70" t="s">
        <v>23</v>
      </c>
      <c r="F999" s="70" t="s">
        <v>28</v>
      </c>
      <c r="G999" s="78">
        <v>45232</v>
      </c>
      <c r="H999" s="78">
        <v>45778</v>
      </c>
      <c r="I999" s="69">
        <v>184761.31</v>
      </c>
      <c r="J999" s="70">
        <v>15</v>
      </c>
      <c r="K999" s="71">
        <v>0.98599999999999999</v>
      </c>
      <c r="L999" s="70">
        <v>0</v>
      </c>
      <c r="M999" s="71">
        <v>1.012</v>
      </c>
      <c r="N999" s="72"/>
      <c r="O999" s="73">
        <f>MIN(1,MAX(0,(1/(1+EXP(-(Assumptions!$B$5 + Assumptions!$B$6*$N999))))*Assumptions!$B$3))</f>
        <v>3.9165722796764356E-2</v>
      </c>
      <c r="P999" s="73">
        <f>VLOOKUP($F999,Assumptions!$A$23:$B$27,2,FALSE)*Assumptions!$B$4</f>
        <v>0.35</v>
      </c>
      <c r="Q999" s="74">
        <f t="shared" si="30"/>
        <v>2532.7085878594662</v>
      </c>
      <c r="R999" s="75" t="str">
        <f>IF($O999&lt;Assumptions!$B$17,"A",IF($O999&lt;Assumptions!$B$18,"B",IF($O999&lt;Assumptions!$B$19,"C",IF($O999&lt;Assumptions!$B$20,"D","E"))))</f>
        <v>B</v>
      </c>
      <c r="S999" s="75">
        <f t="shared" si="31"/>
        <v>0</v>
      </c>
    </row>
    <row r="1000" spans="1:19" ht="17.399999999999999" x14ac:dyDescent="0.3">
      <c r="A1000" s="39" t="s">
        <v>307</v>
      </c>
      <c r="B1000" s="39" t="s">
        <v>74</v>
      </c>
      <c r="C1000" s="39" t="s">
        <v>135</v>
      </c>
      <c r="D1000" s="39" t="s">
        <v>42</v>
      </c>
      <c r="E1000" s="70" t="s">
        <v>23</v>
      </c>
      <c r="F1000" s="70" t="s">
        <v>28</v>
      </c>
      <c r="G1000" s="78">
        <v>45232</v>
      </c>
      <c r="H1000" s="78">
        <v>45809</v>
      </c>
      <c r="I1000" s="69">
        <v>179815.22</v>
      </c>
      <c r="J1000" s="70">
        <v>0</v>
      </c>
      <c r="K1000" s="71">
        <v>1.1499999999999999</v>
      </c>
      <c r="L1000" s="70">
        <v>0</v>
      </c>
      <c r="M1000" s="71">
        <v>1.012</v>
      </c>
      <c r="N1000" s="72"/>
      <c r="O1000" s="73">
        <f>MIN(1,MAX(0,(1/(1+EXP(-(Assumptions!$B$5 + Assumptions!$B$6*$N1000))))*Assumptions!$B$3))</f>
        <v>3.9165722796764356E-2</v>
      </c>
      <c r="P1000" s="73">
        <f>VLOOKUP($F1000,Assumptions!$A$23:$B$27,2,FALSE)*Assumptions!$B$4</f>
        <v>0.35</v>
      </c>
      <c r="Q1000" s="74">
        <f t="shared" si="30"/>
        <v>2464.9075714057194</v>
      </c>
      <c r="R1000" s="75" t="str">
        <f>IF($O1000&lt;Assumptions!$B$17,"A",IF($O1000&lt;Assumptions!$B$18,"B",IF($O1000&lt;Assumptions!$B$19,"C",IF($O1000&lt;Assumptions!$B$20,"D","E"))))</f>
        <v>B</v>
      </c>
      <c r="S1000" s="75">
        <f t="shared" si="31"/>
        <v>0</v>
      </c>
    </row>
    <row r="1001" spans="1:19" ht="17.399999999999999" x14ac:dyDescent="0.3">
      <c r="A1001" s="39" t="s">
        <v>307</v>
      </c>
      <c r="B1001" s="39" t="s">
        <v>74</v>
      </c>
      <c r="C1001" s="39" t="s">
        <v>135</v>
      </c>
      <c r="D1001" s="39" t="s">
        <v>42</v>
      </c>
      <c r="E1001" s="70" t="s">
        <v>23</v>
      </c>
      <c r="F1001" s="70" t="s">
        <v>28</v>
      </c>
      <c r="G1001" s="78">
        <v>45232</v>
      </c>
      <c r="H1001" s="78">
        <v>45839</v>
      </c>
      <c r="I1001" s="69">
        <v>174550.39999999999</v>
      </c>
      <c r="J1001" s="70">
        <v>35</v>
      </c>
      <c r="K1001" s="71">
        <v>0.72</v>
      </c>
      <c r="L1001" s="70">
        <v>0</v>
      </c>
      <c r="M1001" s="71">
        <v>1.012</v>
      </c>
      <c r="N1001" s="72"/>
      <c r="O1001" s="73">
        <f>MIN(1,MAX(0,(1/(1+EXP(-(Assumptions!$B$5 + Assumptions!$B$6*$N1001))))*Assumptions!$B$3))</f>
        <v>3.9165722796764356E-2</v>
      </c>
      <c r="P1001" s="73">
        <f>VLOOKUP($F1001,Assumptions!$A$23:$B$27,2,FALSE)*Assumptions!$B$4</f>
        <v>0.35</v>
      </c>
      <c r="Q1001" s="74">
        <f t="shared" si="30"/>
        <v>2392.7374031625177</v>
      </c>
      <c r="R1001" s="75" t="str">
        <f>IF($O1001&lt;Assumptions!$B$17,"A",IF($O1001&lt;Assumptions!$B$18,"B",IF($O1001&lt;Assumptions!$B$19,"C",IF($O1001&lt;Assumptions!$B$20,"D","E"))))</f>
        <v>B</v>
      </c>
      <c r="S1001" s="75">
        <f t="shared" si="31"/>
        <v>0</v>
      </c>
    </row>
    <row r="1002" spans="1:19" ht="17.399999999999999" x14ac:dyDescent="0.3">
      <c r="A1002" s="39" t="s">
        <v>307</v>
      </c>
      <c r="B1002" s="39" t="s">
        <v>74</v>
      </c>
      <c r="C1002" s="39" t="s">
        <v>135</v>
      </c>
      <c r="D1002" s="39" t="s">
        <v>42</v>
      </c>
      <c r="E1002" s="70" t="s">
        <v>23</v>
      </c>
      <c r="F1002" s="70" t="s">
        <v>28</v>
      </c>
      <c r="G1002" s="78">
        <v>45232</v>
      </c>
      <c r="H1002" s="78">
        <v>45870</v>
      </c>
      <c r="I1002" s="69">
        <v>169744.7</v>
      </c>
      <c r="J1002" s="70">
        <v>15</v>
      </c>
      <c r="K1002" s="71">
        <v>1.095</v>
      </c>
      <c r="L1002" s="70">
        <v>0</v>
      </c>
      <c r="M1002" s="71">
        <v>1.012</v>
      </c>
      <c r="N1002" s="72"/>
      <c r="O1002" s="73">
        <f>MIN(1,MAX(0,(1/(1+EXP(-(Assumptions!$B$5 + Assumptions!$B$6*$N1002))))*Assumptions!$B$3))</f>
        <v>3.9165722796764356E-2</v>
      </c>
      <c r="P1002" s="73">
        <f>VLOOKUP($F1002,Assumptions!$A$23:$B$27,2,FALSE)*Assumptions!$B$4</f>
        <v>0.35</v>
      </c>
      <c r="Q1002" s="74">
        <f t="shared" si="30"/>
        <v>2326.8608532469743</v>
      </c>
      <c r="R1002" s="75" t="str">
        <f>IF($O1002&lt;Assumptions!$B$17,"A",IF($O1002&lt;Assumptions!$B$18,"B",IF($O1002&lt;Assumptions!$B$19,"C",IF($O1002&lt;Assumptions!$B$20,"D","E"))))</f>
        <v>B</v>
      </c>
      <c r="S1002" s="75">
        <f t="shared" si="31"/>
        <v>0</v>
      </c>
    </row>
    <row r="1003" spans="1:19" ht="17.399999999999999" x14ac:dyDescent="0.3">
      <c r="A1003" s="39" t="s">
        <v>307</v>
      </c>
      <c r="B1003" s="39" t="s">
        <v>74</v>
      </c>
      <c r="C1003" s="39" t="s">
        <v>135</v>
      </c>
      <c r="D1003" s="39" t="s">
        <v>42</v>
      </c>
      <c r="E1003" s="70" t="s">
        <v>23</v>
      </c>
      <c r="F1003" s="70" t="s">
        <v>28</v>
      </c>
      <c r="G1003" s="78">
        <v>45232</v>
      </c>
      <c r="H1003" s="78">
        <v>45901</v>
      </c>
      <c r="I1003" s="69">
        <v>164807.42000000001</v>
      </c>
      <c r="J1003" s="70">
        <v>0</v>
      </c>
      <c r="K1003" s="71">
        <v>1.141</v>
      </c>
      <c r="L1003" s="70">
        <v>0</v>
      </c>
      <c r="M1003" s="71">
        <v>1.012</v>
      </c>
      <c r="N1003" s="72"/>
      <c r="O1003" s="73">
        <f>MIN(1,MAX(0,(1/(1+EXP(-(Assumptions!$B$5 + Assumptions!$B$6*$N1003))))*Assumptions!$B$3))</f>
        <v>3.9165722796764356E-2</v>
      </c>
      <c r="P1003" s="73">
        <f>VLOOKUP($F1003,Assumptions!$A$23:$B$27,2,FALSE)*Assumptions!$B$4</f>
        <v>0.35</v>
      </c>
      <c r="Q1003" s="74">
        <f t="shared" si="30"/>
        <v>2259.1806042994713</v>
      </c>
      <c r="R1003" s="75" t="str">
        <f>IF($O1003&lt;Assumptions!$B$17,"A",IF($O1003&lt;Assumptions!$B$18,"B",IF($O1003&lt;Assumptions!$B$19,"C",IF($O1003&lt;Assumptions!$B$20,"D","E"))))</f>
        <v>B</v>
      </c>
      <c r="S1003" s="75">
        <f t="shared" si="31"/>
        <v>0</v>
      </c>
    </row>
    <row r="1004" spans="1:19" ht="17.399999999999999" x14ac:dyDescent="0.3">
      <c r="A1004" s="39" t="s">
        <v>307</v>
      </c>
      <c r="B1004" s="39" t="s">
        <v>74</v>
      </c>
      <c r="C1004" s="39" t="s">
        <v>135</v>
      </c>
      <c r="D1004" s="39" t="s">
        <v>42</v>
      </c>
      <c r="E1004" s="70" t="s">
        <v>23</v>
      </c>
      <c r="F1004" s="70" t="s">
        <v>28</v>
      </c>
      <c r="G1004" s="78">
        <v>45232</v>
      </c>
      <c r="H1004" s="78">
        <v>45931</v>
      </c>
      <c r="I1004" s="69">
        <v>159688</v>
      </c>
      <c r="J1004" s="70">
        <v>0</v>
      </c>
      <c r="K1004" s="71">
        <v>1.127</v>
      </c>
      <c r="L1004" s="70">
        <v>0</v>
      </c>
      <c r="M1004" s="71">
        <v>1.012</v>
      </c>
      <c r="N1004" s="72"/>
      <c r="O1004" s="73">
        <f>MIN(1,MAX(0,(1/(1+EXP(-(Assumptions!$B$5 + Assumptions!$B$6*$N1004))))*Assumptions!$B$3))</f>
        <v>3.9165722796764356E-2</v>
      </c>
      <c r="P1004" s="73">
        <f>VLOOKUP($F1004,Assumptions!$A$23:$B$27,2,FALSE)*Assumptions!$B$4</f>
        <v>0.35</v>
      </c>
      <c r="Q1004" s="74">
        <f t="shared" si="30"/>
        <v>2189.0035796893972</v>
      </c>
      <c r="R1004" s="75" t="str">
        <f>IF($O1004&lt;Assumptions!$B$17,"A",IF($O1004&lt;Assumptions!$B$18,"B",IF($O1004&lt;Assumptions!$B$19,"C",IF($O1004&lt;Assumptions!$B$20,"D","E"))))</f>
        <v>B</v>
      </c>
      <c r="S1004" s="75">
        <f t="shared" si="31"/>
        <v>0</v>
      </c>
    </row>
    <row r="1005" spans="1:19" ht="17.399999999999999" x14ac:dyDescent="0.3">
      <c r="A1005" s="39" t="s">
        <v>307</v>
      </c>
      <c r="B1005" s="39" t="s">
        <v>74</v>
      </c>
      <c r="C1005" s="39" t="s">
        <v>135</v>
      </c>
      <c r="D1005" s="39" t="s">
        <v>42</v>
      </c>
      <c r="E1005" s="70" t="s">
        <v>23</v>
      </c>
      <c r="F1005" s="70" t="s">
        <v>28</v>
      </c>
      <c r="G1005" s="78">
        <v>45232</v>
      </c>
      <c r="H1005" s="78">
        <v>45962</v>
      </c>
      <c r="I1005" s="69">
        <v>154841.75</v>
      </c>
      <c r="J1005" s="70">
        <v>0</v>
      </c>
      <c r="K1005" s="71">
        <v>1.075</v>
      </c>
      <c r="L1005" s="70">
        <v>0</v>
      </c>
      <c r="M1005" s="71">
        <v>1.012</v>
      </c>
      <c r="N1005" s="72"/>
      <c r="O1005" s="73">
        <f>MIN(1,MAX(0,(1/(1+EXP(-(Assumptions!$B$5 + Assumptions!$B$6*$N1005))))*Assumptions!$B$3))</f>
        <v>3.9165722796764356E-2</v>
      </c>
      <c r="P1005" s="73">
        <f>VLOOKUP($F1005,Assumptions!$A$23:$B$27,2,FALSE)*Assumptions!$B$4</f>
        <v>0.35</v>
      </c>
      <c r="Q1005" s="74">
        <f t="shared" si="30"/>
        <v>2122.5711702530602</v>
      </c>
      <c r="R1005" s="75" t="str">
        <f>IF($O1005&lt;Assumptions!$B$17,"A",IF($O1005&lt;Assumptions!$B$18,"B",IF($O1005&lt;Assumptions!$B$19,"C",IF($O1005&lt;Assumptions!$B$20,"D","E"))))</f>
        <v>B</v>
      </c>
      <c r="S1005" s="75">
        <f t="shared" si="31"/>
        <v>0</v>
      </c>
    </row>
    <row r="1006" spans="1:19" ht="17.399999999999999" x14ac:dyDescent="0.3">
      <c r="A1006" s="39" t="s">
        <v>307</v>
      </c>
      <c r="B1006" s="39" t="s">
        <v>74</v>
      </c>
      <c r="C1006" s="39" t="s">
        <v>135</v>
      </c>
      <c r="D1006" s="39" t="s">
        <v>42</v>
      </c>
      <c r="E1006" s="70" t="s">
        <v>23</v>
      </c>
      <c r="F1006" s="70" t="s">
        <v>28</v>
      </c>
      <c r="G1006" s="78">
        <v>45232</v>
      </c>
      <c r="H1006" s="78">
        <v>45992</v>
      </c>
      <c r="I1006" s="69">
        <v>150705.5</v>
      </c>
      <c r="J1006" s="70">
        <v>15</v>
      </c>
      <c r="K1006" s="71">
        <v>1.0189999999999999</v>
      </c>
      <c r="L1006" s="70">
        <v>0</v>
      </c>
      <c r="M1006" s="71">
        <v>1.012</v>
      </c>
      <c r="N1006" s="72"/>
      <c r="O1006" s="73">
        <f>MIN(1,MAX(0,(1/(1+EXP(-(Assumptions!$B$5 + Assumptions!$B$6*$N1006))))*Assumptions!$B$3))</f>
        <v>3.9165722796764356E-2</v>
      </c>
      <c r="P1006" s="73">
        <f>VLOOKUP($F1006,Assumptions!$A$23:$B$27,2,FALSE)*Assumptions!$B$4</f>
        <v>0.35</v>
      </c>
      <c r="Q1006" s="74">
        <f t="shared" si="30"/>
        <v>2065.8714429317197</v>
      </c>
      <c r="R1006" s="75" t="str">
        <f>IF($O1006&lt;Assumptions!$B$17,"A",IF($O1006&lt;Assumptions!$B$18,"B",IF($O1006&lt;Assumptions!$B$19,"C",IF($O1006&lt;Assumptions!$B$20,"D","E"))))</f>
        <v>B</v>
      </c>
      <c r="S1006" s="75">
        <f t="shared" si="31"/>
        <v>0</v>
      </c>
    </row>
    <row r="1007" spans="1:19" ht="17.399999999999999" x14ac:dyDescent="0.3">
      <c r="A1007" s="39" t="s">
        <v>308</v>
      </c>
      <c r="B1007" s="39" t="s">
        <v>50</v>
      </c>
      <c r="C1007" s="39" t="s">
        <v>135</v>
      </c>
      <c r="D1007" s="39" t="s">
        <v>34</v>
      </c>
      <c r="E1007" s="70" t="s">
        <v>43</v>
      </c>
      <c r="F1007" s="70" t="s">
        <v>36</v>
      </c>
      <c r="G1007" s="78">
        <v>43891</v>
      </c>
      <c r="H1007" s="78">
        <v>45658</v>
      </c>
      <c r="I1007" s="69">
        <v>1332432.07</v>
      </c>
      <c r="J1007" s="70">
        <v>35</v>
      </c>
      <c r="K1007" s="71">
        <v>0.51900000000000002</v>
      </c>
      <c r="L1007" s="70">
        <v>0</v>
      </c>
      <c r="M1007" s="71">
        <v>0.97799999999999998</v>
      </c>
      <c r="N1007" s="72"/>
      <c r="O1007" s="73">
        <f>MIN(1,MAX(0,(1/(1+EXP(-(Assumptions!$B$5 + Assumptions!$B$6*$N1007))))*Assumptions!$B$3))</f>
        <v>3.9165722796764356E-2</v>
      </c>
      <c r="P1007" s="73">
        <f>VLOOKUP($F1007,Assumptions!$A$23:$B$27,2,FALSE)*Assumptions!$B$4</f>
        <v>0.55000000000000004</v>
      </c>
      <c r="Q1007" s="74">
        <f t="shared" si="30"/>
        <v>28702.115804526413</v>
      </c>
      <c r="R1007" s="75" t="str">
        <f>IF($O1007&lt;Assumptions!$B$17,"A",IF($O1007&lt;Assumptions!$B$18,"B",IF($O1007&lt;Assumptions!$B$19,"C",IF($O1007&lt;Assumptions!$B$20,"D","E"))))</f>
        <v>B</v>
      </c>
      <c r="S1007" s="75">
        <f t="shared" si="31"/>
        <v>0</v>
      </c>
    </row>
    <row r="1008" spans="1:19" ht="17.399999999999999" x14ac:dyDescent="0.3">
      <c r="A1008" s="39" t="s">
        <v>308</v>
      </c>
      <c r="B1008" s="39" t="s">
        <v>50</v>
      </c>
      <c r="C1008" s="39" t="s">
        <v>135</v>
      </c>
      <c r="D1008" s="39" t="s">
        <v>34</v>
      </c>
      <c r="E1008" s="70" t="s">
        <v>43</v>
      </c>
      <c r="F1008" s="70" t="s">
        <v>36</v>
      </c>
      <c r="G1008" s="78">
        <v>43891</v>
      </c>
      <c r="H1008" s="78">
        <v>45689</v>
      </c>
      <c r="I1008" s="69">
        <v>1290396.58</v>
      </c>
      <c r="J1008" s="70">
        <v>0</v>
      </c>
      <c r="K1008" s="71">
        <v>0.95299999999999996</v>
      </c>
      <c r="L1008" s="70">
        <v>0</v>
      </c>
      <c r="M1008" s="71">
        <v>0.97799999999999998</v>
      </c>
      <c r="N1008" s="72"/>
      <c r="O1008" s="73">
        <f>MIN(1,MAX(0,(1/(1+EXP(-(Assumptions!$B$5 + Assumptions!$B$6*$N1008))))*Assumptions!$B$3))</f>
        <v>3.9165722796764356E-2</v>
      </c>
      <c r="P1008" s="73">
        <f>VLOOKUP($F1008,Assumptions!$A$23:$B$27,2,FALSE)*Assumptions!$B$4</f>
        <v>0.55000000000000004</v>
      </c>
      <c r="Q1008" s="74">
        <f t="shared" si="30"/>
        <v>27796.623112595022</v>
      </c>
      <c r="R1008" s="75" t="str">
        <f>IF($O1008&lt;Assumptions!$B$17,"A",IF($O1008&lt;Assumptions!$B$18,"B",IF($O1008&lt;Assumptions!$B$19,"C",IF($O1008&lt;Assumptions!$B$20,"D","E"))))</f>
        <v>B</v>
      </c>
      <c r="S1008" s="75">
        <f t="shared" si="31"/>
        <v>0</v>
      </c>
    </row>
    <row r="1009" spans="1:19" ht="17.399999999999999" x14ac:dyDescent="0.3">
      <c r="A1009" s="39" t="s">
        <v>308</v>
      </c>
      <c r="B1009" s="39" t="s">
        <v>50</v>
      </c>
      <c r="C1009" s="39" t="s">
        <v>135</v>
      </c>
      <c r="D1009" s="39" t="s">
        <v>34</v>
      </c>
      <c r="E1009" s="70" t="s">
        <v>43</v>
      </c>
      <c r="F1009" s="70" t="s">
        <v>36</v>
      </c>
      <c r="G1009" s="78">
        <v>43891</v>
      </c>
      <c r="H1009" s="78">
        <v>45717</v>
      </c>
      <c r="I1009" s="69">
        <v>1250315.06</v>
      </c>
      <c r="J1009" s="70">
        <v>0</v>
      </c>
      <c r="K1009" s="71">
        <v>1.0449999999999999</v>
      </c>
      <c r="L1009" s="70">
        <v>0</v>
      </c>
      <c r="M1009" s="71">
        <v>0.97799999999999998</v>
      </c>
      <c r="N1009" s="72"/>
      <c r="O1009" s="73">
        <f>MIN(1,MAX(0,(1/(1+EXP(-(Assumptions!$B$5 + Assumptions!$B$6*$N1009))))*Assumptions!$B$3))</f>
        <v>3.9165722796764356E-2</v>
      </c>
      <c r="P1009" s="73">
        <f>VLOOKUP($F1009,Assumptions!$A$23:$B$27,2,FALSE)*Assumptions!$B$4</f>
        <v>0.55000000000000004</v>
      </c>
      <c r="Q1009" s="74">
        <f t="shared" si="30"/>
        <v>26933.221176718889</v>
      </c>
      <c r="R1009" s="75" t="str">
        <f>IF($O1009&lt;Assumptions!$B$17,"A",IF($O1009&lt;Assumptions!$B$18,"B",IF($O1009&lt;Assumptions!$B$19,"C",IF($O1009&lt;Assumptions!$B$20,"D","E"))))</f>
        <v>B</v>
      </c>
      <c r="S1009" s="75">
        <f t="shared" si="31"/>
        <v>0</v>
      </c>
    </row>
    <row r="1010" spans="1:19" ht="17.399999999999999" x14ac:dyDescent="0.3">
      <c r="A1010" s="39" t="s">
        <v>308</v>
      </c>
      <c r="B1010" s="39" t="s">
        <v>50</v>
      </c>
      <c r="C1010" s="39" t="s">
        <v>135</v>
      </c>
      <c r="D1010" s="39" t="s">
        <v>34</v>
      </c>
      <c r="E1010" s="70" t="s">
        <v>43</v>
      </c>
      <c r="F1010" s="70" t="s">
        <v>36</v>
      </c>
      <c r="G1010" s="78">
        <v>43891</v>
      </c>
      <c r="H1010" s="78">
        <v>45748</v>
      </c>
      <c r="I1010" s="69">
        <v>1215670.99</v>
      </c>
      <c r="J1010" s="70">
        <v>0</v>
      </c>
      <c r="K1010" s="71">
        <v>1.0009999999999999</v>
      </c>
      <c r="L1010" s="70">
        <v>0</v>
      </c>
      <c r="M1010" s="71">
        <v>0.97799999999999998</v>
      </c>
      <c r="N1010" s="72"/>
      <c r="O1010" s="73">
        <f>MIN(1,MAX(0,(1/(1+EXP(-(Assumptions!$B$5 + Assumptions!$B$6*$N1010))))*Assumptions!$B$3))</f>
        <v>3.9165722796764356E-2</v>
      </c>
      <c r="P1010" s="73">
        <f>VLOOKUP($F1010,Assumptions!$A$23:$B$27,2,FALSE)*Assumptions!$B$4</f>
        <v>0.55000000000000004</v>
      </c>
      <c r="Q1010" s="74">
        <f t="shared" si="30"/>
        <v>26186.948153524452</v>
      </c>
      <c r="R1010" s="75" t="str">
        <f>IF($O1010&lt;Assumptions!$B$17,"A",IF($O1010&lt;Assumptions!$B$18,"B",IF($O1010&lt;Assumptions!$B$19,"C",IF($O1010&lt;Assumptions!$B$20,"D","E"))))</f>
        <v>B</v>
      </c>
      <c r="S1010" s="75">
        <f t="shared" si="31"/>
        <v>0</v>
      </c>
    </row>
    <row r="1011" spans="1:19" ht="17.399999999999999" x14ac:dyDescent="0.3">
      <c r="A1011" s="39" t="s">
        <v>308</v>
      </c>
      <c r="B1011" s="39" t="s">
        <v>50</v>
      </c>
      <c r="C1011" s="39" t="s">
        <v>135</v>
      </c>
      <c r="D1011" s="39" t="s">
        <v>34</v>
      </c>
      <c r="E1011" s="70" t="s">
        <v>43</v>
      </c>
      <c r="F1011" s="70" t="s">
        <v>36</v>
      </c>
      <c r="G1011" s="78">
        <v>43891</v>
      </c>
      <c r="H1011" s="78">
        <v>45778</v>
      </c>
      <c r="I1011" s="69">
        <v>1178806.1299999999</v>
      </c>
      <c r="J1011" s="70">
        <v>0</v>
      </c>
      <c r="K1011" s="71">
        <v>1.04</v>
      </c>
      <c r="L1011" s="70">
        <v>0</v>
      </c>
      <c r="M1011" s="71">
        <v>0.97799999999999998</v>
      </c>
      <c r="N1011" s="72"/>
      <c r="O1011" s="73">
        <f>MIN(1,MAX(0,(1/(1+EXP(-(Assumptions!$B$5 + Assumptions!$B$6*$N1011))))*Assumptions!$B$3))</f>
        <v>3.9165722796764356E-2</v>
      </c>
      <c r="P1011" s="73">
        <f>VLOOKUP($F1011,Assumptions!$A$23:$B$27,2,FALSE)*Assumptions!$B$4</f>
        <v>0.55000000000000004</v>
      </c>
      <c r="Q1011" s="74">
        <f t="shared" si="30"/>
        <v>25392.836765288608</v>
      </c>
      <c r="R1011" s="75" t="str">
        <f>IF($O1011&lt;Assumptions!$B$17,"A",IF($O1011&lt;Assumptions!$B$18,"B",IF($O1011&lt;Assumptions!$B$19,"C",IF($O1011&lt;Assumptions!$B$20,"D","E"))))</f>
        <v>B</v>
      </c>
      <c r="S1011" s="75">
        <f t="shared" si="31"/>
        <v>0</v>
      </c>
    </row>
    <row r="1012" spans="1:19" ht="17.399999999999999" x14ac:dyDescent="0.3">
      <c r="A1012" s="39" t="s">
        <v>308</v>
      </c>
      <c r="B1012" s="39" t="s">
        <v>50</v>
      </c>
      <c r="C1012" s="39" t="s">
        <v>135</v>
      </c>
      <c r="D1012" s="39" t="s">
        <v>34</v>
      </c>
      <c r="E1012" s="70" t="s">
        <v>43</v>
      </c>
      <c r="F1012" s="70" t="s">
        <v>36</v>
      </c>
      <c r="G1012" s="78">
        <v>43891</v>
      </c>
      <c r="H1012" s="78">
        <v>45809</v>
      </c>
      <c r="I1012" s="69">
        <v>1147594.6299999999</v>
      </c>
      <c r="J1012" s="70">
        <v>0</v>
      </c>
      <c r="K1012" s="71">
        <v>0.996</v>
      </c>
      <c r="L1012" s="70">
        <v>0</v>
      </c>
      <c r="M1012" s="71">
        <v>0.97799999999999998</v>
      </c>
      <c r="N1012" s="72"/>
      <c r="O1012" s="73">
        <f>MIN(1,MAX(0,(1/(1+EXP(-(Assumptions!$B$5 + Assumptions!$B$6*$N1012))))*Assumptions!$B$3))</f>
        <v>3.9165722796764356E-2</v>
      </c>
      <c r="P1012" s="73">
        <f>VLOOKUP($F1012,Assumptions!$A$23:$B$27,2,FALSE)*Assumptions!$B$4</f>
        <v>0.55000000000000004</v>
      </c>
      <c r="Q1012" s="74">
        <f t="shared" si="30"/>
        <v>24720.505238899448</v>
      </c>
      <c r="R1012" s="75" t="str">
        <f>IF($O1012&lt;Assumptions!$B$17,"A",IF($O1012&lt;Assumptions!$B$18,"B",IF($O1012&lt;Assumptions!$B$19,"C",IF($O1012&lt;Assumptions!$B$20,"D","E"))))</f>
        <v>B</v>
      </c>
      <c r="S1012" s="75">
        <f t="shared" si="31"/>
        <v>0</v>
      </c>
    </row>
    <row r="1013" spans="1:19" ht="17.399999999999999" x14ac:dyDescent="0.3">
      <c r="A1013" s="39" t="s">
        <v>308</v>
      </c>
      <c r="B1013" s="39" t="s">
        <v>50</v>
      </c>
      <c r="C1013" s="39" t="s">
        <v>135</v>
      </c>
      <c r="D1013" s="39" t="s">
        <v>34</v>
      </c>
      <c r="E1013" s="70" t="s">
        <v>43</v>
      </c>
      <c r="F1013" s="70" t="s">
        <v>36</v>
      </c>
      <c r="G1013" s="78">
        <v>43891</v>
      </c>
      <c r="H1013" s="78">
        <v>45839</v>
      </c>
      <c r="I1013" s="69">
        <v>1117241.23</v>
      </c>
      <c r="J1013" s="70">
        <v>0</v>
      </c>
      <c r="K1013" s="71">
        <v>1.1439999999999999</v>
      </c>
      <c r="L1013" s="70">
        <v>0</v>
      </c>
      <c r="M1013" s="71">
        <v>0.97799999999999998</v>
      </c>
      <c r="N1013" s="72"/>
      <c r="O1013" s="73">
        <f>MIN(1,MAX(0,(1/(1+EXP(-(Assumptions!$B$5 + Assumptions!$B$6*$N1013))))*Assumptions!$B$3))</f>
        <v>3.9165722796764356E-2</v>
      </c>
      <c r="P1013" s="73">
        <f>VLOOKUP($F1013,Assumptions!$A$23:$B$27,2,FALSE)*Assumptions!$B$4</f>
        <v>0.55000000000000004</v>
      </c>
      <c r="Q1013" s="74">
        <f t="shared" si="30"/>
        <v>24066.658171212828</v>
      </c>
      <c r="R1013" s="75" t="str">
        <f>IF($O1013&lt;Assumptions!$B$17,"A",IF($O1013&lt;Assumptions!$B$18,"B",IF($O1013&lt;Assumptions!$B$19,"C",IF($O1013&lt;Assumptions!$B$20,"D","E"))))</f>
        <v>B</v>
      </c>
      <c r="S1013" s="75">
        <f t="shared" si="31"/>
        <v>0</v>
      </c>
    </row>
    <row r="1014" spans="1:19" ht="17.399999999999999" x14ac:dyDescent="0.3">
      <c r="A1014" s="39" t="s">
        <v>308</v>
      </c>
      <c r="B1014" s="39" t="s">
        <v>50</v>
      </c>
      <c r="C1014" s="39" t="s">
        <v>135</v>
      </c>
      <c r="D1014" s="39" t="s">
        <v>34</v>
      </c>
      <c r="E1014" s="70" t="s">
        <v>43</v>
      </c>
      <c r="F1014" s="70" t="s">
        <v>36</v>
      </c>
      <c r="G1014" s="78">
        <v>43891</v>
      </c>
      <c r="H1014" s="78">
        <v>45870</v>
      </c>
      <c r="I1014" s="69">
        <v>1082337.3799999999</v>
      </c>
      <c r="J1014" s="70">
        <v>95</v>
      </c>
      <c r="K1014" s="71">
        <v>0.224</v>
      </c>
      <c r="L1014" s="70">
        <v>0</v>
      </c>
      <c r="M1014" s="71">
        <v>0.97799999999999998</v>
      </c>
      <c r="N1014" s="72"/>
      <c r="O1014" s="73">
        <f>MIN(1,MAX(0,(1/(1+EXP(-(Assumptions!$B$5 + Assumptions!$B$6*$N1014))))*Assumptions!$B$3))</f>
        <v>3.9165722796764356E-2</v>
      </c>
      <c r="P1014" s="73">
        <f>VLOOKUP($F1014,Assumptions!$A$23:$B$27,2,FALSE)*Assumptions!$B$4</f>
        <v>0.55000000000000004</v>
      </c>
      <c r="Q1014" s="74">
        <f t="shared" si="30"/>
        <v>23314.789188710911</v>
      </c>
      <c r="R1014" s="75" t="str">
        <f>IF($O1014&lt;Assumptions!$B$17,"A",IF($O1014&lt;Assumptions!$B$18,"B",IF($O1014&lt;Assumptions!$B$19,"C",IF($O1014&lt;Assumptions!$B$20,"D","E"))))</f>
        <v>B</v>
      </c>
      <c r="S1014" s="75">
        <f t="shared" si="31"/>
        <v>0</v>
      </c>
    </row>
    <row r="1015" spans="1:19" ht="17.399999999999999" x14ac:dyDescent="0.3">
      <c r="A1015" s="39" t="s">
        <v>308</v>
      </c>
      <c r="B1015" s="39" t="s">
        <v>50</v>
      </c>
      <c r="C1015" s="39" t="s">
        <v>135</v>
      </c>
      <c r="D1015" s="39" t="s">
        <v>34</v>
      </c>
      <c r="E1015" s="70" t="s">
        <v>43</v>
      </c>
      <c r="F1015" s="70" t="s">
        <v>36</v>
      </c>
      <c r="G1015" s="78">
        <v>43891</v>
      </c>
      <c r="H1015" s="78">
        <v>45901</v>
      </c>
      <c r="I1015" s="69">
        <v>1050384.1399999999</v>
      </c>
      <c r="J1015" s="70">
        <v>0</v>
      </c>
      <c r="K1015" s="71">
        <v>1.1459999999999999</v>
      </c>
      <c r="L1015" s="70">
        <v>0</v>
      </c>
      <c r="M1015" s="71">
        <v>0.97799999999999998</v>
      </c>
      <c r="N1015" s="72"/>
      <c r="O1015" s="73">
        <f>MIN(1,MAX(0,(1/(1+EXP(-(Assumptions!$B$5 + Assumptions!$B$6*$N1015))))*Assumptions!$B$3))</f>
        <v>3.9165722796764356E-2</v>
      </c>
      <c r="P1015" s="73">
        <f>VLOOKUP($F1015,Assumptions!$A$23:$B$27,2,FALSE)*Assumptions!$B$4</f>
        <v>0.55000000000000004</v>
      </c>
      <c r="Q1015" s="74">
        <f t="shared" si="30"/>
        <v>22626.479731546748</v>
      </c>
      <c r="R1015" s="75" t="str">
        <f>IF($O1015&lt;Assumptions!$B$17,"A",IF($O1015&lt;Assumptions!$B$18,"B",IF($O1015&lt;Assumptions!$B$19,"C",IF($O1015&lt;Assumptions!$B$20,"D","E"))))</f>
        <v>B</v>
      </c>
      <c r="S1015" s="75">
        <f t="shared" si="31"/>
        <v>0</v>
      </c>
    </row>
    <row r="1016" spans="1:19" ht="17.399999999999999" x14ac:dyDescent="0.3">
      <c r="A1016" s="39" t="s">
        <v>308</v>
      </c>
      <c r="B1016" s="39" t="s">
        <v>50</v>
      </c>
      <c r="C1016" s="39" t="s">
        <v>135</v>
      </c>
      <c r="D1016" s="39" t="s">
        <v>34</v>
      </c>
      <c r="E1016" s="70" t="s">
        <v>43</v>
      </c>
      <c r="F1016" s="70" t="s">
        <v>36</v>
      </c>
      <c r="G1016" s="78">
        <v>43891</v>
      </c>
      <c r="H1016" s="78">
        <v>45931</v>
      </c>
      <c r="I1016" s="69">
        <v>1021450.58</v>
      </c>
      <c r="J1016" s="70">
        <v>0</v>
      </c>
      <c r="K1016" s="71">
        <v>1.042</v>
      </c>
      <c r="L1016" s="70">
        <v>0</v>
      </c>
      <c r="M1016" s="71">
        <v>0.97799999999999998</v>
      </c>
      <c r="N1016" s="72"/>
      <c r="O1016" s="73">
        <f>MIN(1,MAX(0,(1/(1+EXP(-(Assumptions!$B$5 + Assumptions!$B$6*$N1016))))*Assumptions!$B$3))</f>
        <v>3.9165722796764356E-2</v>
      </c>
      <c r="P1016" s="73">
        <f>VLOOKUP($F1016,Assumptions!$A$23:$B$27,2,FALSE)*Assumptions!$B$4</f>
        <v>0.55000000000000004</v>
      </c>
      <c r="Q1016" s="74">
        <f t="shared" si="30"/>
        <v>22003.217646780795</v>
      </c>
      <c r="R1016" s="75" t="str">
        <f>IF($O1016&lt;Assumptions!$B$17,"A",IF($O1016&lt;Assumptions!$B$18,"B",IF($O1016&lt;Assumptions!$B$19,"C",IF($O1016&lt;Assumptions!$B$20,"D","E"))))</f>
        <v>B</v>
      </c>
      <c r="S1016" s="75">
        <f t="shared" si="31"/>
        <v>0</v>
      </c>
    </row>
    <row r="1017" spans="1:19" ht="17.399999999999999" x14ac:dyDescent="0.3">
      <c r="A1017" s="39" t="s">
        <v>308</v>
      </c>
      <c r="B1017" s="39" t="s">
        <v>50</v>
      </c>
      <c r="C1017" s="39" t="s">
        <v>135</v>
      </c>
      <c r="D1017" s="39" t="s">
        <v>34</v>
      </c>
      <c r="E1017" s="70" t="s">
        <v>43</v>
      </c>
      <c r="F1017" s="70" t="s">
        <v>36</v>
      </c>
      <c r="G1017" s="78">
        <v>43891</v>
      </c>
      <c r="H1017" s="78">
        <v>45962</v>
      </c>
      <c r="I1017" s="69">
        <v>987905.11</v>
      </c>
      <c r="J1017" s="70">
        <v>65</v>
      </c>
      <c r="K1017" s="71">
        <v>0.57899999999999996</v>
      </c>
      <c r="L1017" s="70">
        <v>0</v>
      </c>
      <c r="M1017" s="71">
        <v>0.97799999999999998</v>
      </c>
      <c r="N1017" s="72"/>
      <c r="O1017" s="73">
        <f>MIN(1,MAX(0,(1/(1+EXP(-(Assumptions!$B$5 + Assumptions!$B$6*$N1017))))*Assumptions!$B$3))</f>
        <v>3.9165722796764356E-2</v>
      </c>
      <c r="P1017" s="73">
        <f>VLOOKUP($F1017,Assumptions!$A$23:$B$27,2,FALSE)*Assumptions!$B$4</f>
        <v>0.55000000000000004</v>
      </c>
      <c r="Q1017" s="74">
        <f t="shared" si="30"/>
        <v>21280.609728271847</v>
      </c>
      <c r="R1017" s="75" t="str">
        <f>IF($O1017&lt;Assumptions!$B$17,"A",IF($O1017&lt;Assumptions!$B$18,"B",IF($O1017&lt;Assumptions!$B$19,"C",IF($O1017&lt;Assumptions!$B$20,"D","E"))))</f>
        <v>B</v>
      </c>
      <c r="S1017" s="75">
        <f t="shared" si="31"/>
        <v>0</v>
      </c>
    </row>
    <row r="1018" spans="1:19" ht="17.399999999999999" x14ac:dyDescent="0.3">
      <c r="A1018" s="39" t="s">
        <v>308</v>
      </c>
      <c r="B1018" s="39" t="s">
        <v>50</v>
      </c>
      <c r="C1018" s="39" t="s">
        <v>135</v>
      </c>
      <c r="D1018" s="39" t="s">
        <v>34</v>
      </c>
      <c r="E1018" s="70" t="s">
        <v>43</v>
      </c>
      <c r="F1018" s="70" t="s">
        <v>36</v>
      </c>
      <c r="G1018" s="78">
        <v>43891</v>
      </c>
      <c r="H1018" s="78">
        <v>45992</v>
      </c>
      <c r="I1018" s="69">
        <v>956691.51</v>
      </c>
      <c r="J1018" s="70">
        <v>0</v>
      </c>
      <c r="K1018" s="71">
        <v>0.97499999999999998</v>
      </c>
      <c r="L1018" s="70">
        <v>0</v>
      </c>
      <c r="M1018" s="71">
        <v>0.97799999999999998</v>
      </c>
      <c r="N1018" s="72"/>
      <c r="O1018" s="73">
        <f>MIN(1,MAX(0,(1/(1+EXP(-(Assumptions!$B$5 + Assumptions!$B$6*$N1018))))*Assumptions!$B$3))</f>
        <v>3.9165722796764356E-2</v>
      </c>
      <c r="P1018" s="73">
        <f>VLOOKUP($F1018,Assumptions!$A$23:$B$27,2,FALSE)*Assumptions!$B$4</f>
        <v>0.55000000000000004</v>
      </c>
      <c r="Q1018" s="74">
        <f t="shared" si="30"/>
        <v>20608.232965472853</v>
      </c>
      <c r="R1018" s="75" t="str">
        <f>IF($O1018&lt;Assumptions!$B$17,"A",IF($O1018&lt;Assumptions!$B$18,"B",IF($O1018&lt;Assumptions!$B$19,"C",IF($O1018&lt;Assumptions!$B$20,"D","E"))))</f>
        <v>B</v>
      </c>
      <c r="S1018" s="75">
        <f t="shared" si="31"/>
        <v>0</v>
      </c>
    </row>
    <row r="1019" spans="1:19" ht="17.399999999999999" x14ac:dyDescent="0.3">
      <c r="A1019" s="39" t="s">
        <v>310</v>
      </c>
      <c r="B1019" s="39" t="s">
        <v>84</v>
      </c>
      <c r="C1019" s="39" t="s">
        <v>135</v>
      </c>
      <c r="D1019" s="39" t="s">
        <v>38</v>
      </c>
      <c r="E1019" s="70" t="s">
        <v>46</v>
      </c>
      <c r="F1019" s="70" t="s">
        <v>40</v>
      </c>
      <c r="G1019" s="78">
        <v>43796</v>
      </c>
      <c r="H1019" s="78">
        <v>45658</v>
      </c>
      <c r="I1019" s="69">
        <v>1830309.42</v>
      </c>
      <c r="J1019" s="70">
        <v>0</v>
      </c>
      <c r="K1019" s="71">
        <v>0.99299999999999999</v>
      </c>
      <c r="L1019" s="70">
        <v>0</v>
      </c>
      <c r="M1019" s="71">
        <v>0.36399999999999999</v>
      </c>
      <c r="N1019" s="72"/>
      <c r="O1019" s="73">
        <f>MIN(1,MAX(0,(1/(1+EXP(-(Assumptions!$B$5 + Assumptions!$B$6*$N1019))))*Assumptions!$B$3))</f>
        <v>3.9165722796764356E-2</v>
      </c>
      <c r="P1019" s="73">
        <f>VLOOKUP($F1019,Assumptions!$A$23:$B$27,2,FALSE)*Assumptions!$B$4</f>
        <v>0.7</v>
      </c>
      <c r="Q1019" s="74">
        <f t="shared" si="30"/>
        <v>50179.773963218577</v>
      </c>
      <c r="R1019" s="75" t="str">
        <f>IF($O1019&lt;Assumptions!$B$17,"A",IF($O1019&lt;Assumptions!$B$18,"B",IF($O1019&lt;Assumptions!$B$19,"C",IF($O1019&lt;Assumptions!$B$20,"D","E"))))</f>
        <v>B</v>
      </c>
      <c r="S1019" s="75">
        <f t="shared" si="31"/>
        <v>0</v>
      </c>
    </row>
    <row r="1020" spans="1:19" ht="17.399999999999999" x14ac:dyDescent="0.3">
      <c r="A1020" s="39" t="s">
        <v>310</v>
      </c>
      <c r="B1020" s="39" t="s">
        <v>84</v>
      </c>
      <c r="C1020" s="39" t="s">
        <v>135</v>
      </c>
      <c r="D1020" s="39" t="s">
        <v>38</v>
      </c>
      <c r="E1020" s="70" t="s">
        <v>46</v>
      </c>
      <c r="F1020" s="70" t="s">
        <v>40</v>
      </c>
      <c r="G1020" s="78">
        <v>43796</v>
      </c>
      <c r="H1020" s="78">
        <v>45689</v>
      </c>
      <c r="I1020" s="69">
        <v>1770547.1</v>
      </c>
      <c r="J1020" s="70">
        <v>65</v>
      </c>
      <c r="K1020" s="71">
        <v>0.64100000000000001</v>
      </c>
      <c r="L1020" s="70">
        <v>0</v>
      </c>
      <c r="M1020" s="71">
        <v>0.36399999999999999</v>
      </c>
      <c r="N1020" s="72"/>
      <c r="O1020" s="73">
        <f>MIN(1,MAX(0,(1/(1+EXP(-(Assumptions!$B$5 + Assumptions!$B$6*$N1020))))*Assumptions!$B$3))</f>
        <v>3.9165722796764356E-2</v>
      </c>
      <c r="P1020" s="73">
        <f>VLOOKUP($F1020,Assumptions!$A$23:$B$27,2,FALSE)*Assumptions!$B$4</f>
        <v>0.7</v>
      </c>
      <c r="Q1020" s="74">
        <f t="shared" si="30"/>
        <v>48541.329842050516</v>
      </c>
      <c r="R1020" s="75" t="str">
        <f>IF($O1020&lt;Assumptions!$B$17,"A",IF($O1020&lt;Assumptions!$B$18,"B",IF($O1020&lt;Assumptions!$B$19,"C",IF($O1020&lt;Assumptions!$B$20,"D","E"))))</f>
        <v>B</v>
      </c>
      <c r="S1020" s="75">
        <f t="shared" si="31"/>
        <v>0</v>
      </c>
    </row>
    <row r="1021" spans="1:19" ht="17.399999999999999" x14ac:dyDescent="0.3">
      <c r="A1021" s="39" t="s">
        <v>310</v>
      </c>
      <c r="B1021" s="39" t="s">
        <v>84</v>
      </c>
      <c r="C1021" s="39" t="s">
        <v>135</v>
      </c>
      <c r="D1021" s="39" t="s">
        <v>38</v>
      </c>
      <c r="E1021" s="70" t="s">
        <v>46</v>
      </c>
      <c r="F1021" s="70" t="s">
        <v>40</v>
      </c>
      <c r="G1021" s="78">
        <v>43796</v>
      </c>
      <c r="H1021" s="78">
        <v>45717</v>
      </c>
      <c r="I1021" s="69">
        <v>1716527.14</v>
      </c>
      <c r="J1021" s="70">
        <v>0</v>
      </c>
      <c r="K1021" s="71">
        <v>1.02</v>
      </c>
      <c r="L1021" s="70">
        <v>0</v>
      </c>
      <c r="M1021" s="71">
        <v>0.36399999999999999</v>
      </c>
      <c r="N1021" s="72"/>
      <c r="O1021" s="73">
        <f>MIN(1,MAX(0,(1/(1+EXP(-(Assumptions!$B$5 + Assumptions!$B$6*$N1021))))*Assumptions!$B$3))</f>
        <v>3.9165722796764356E-2</v>
      </c>
      <c r="P1021" s="73">
        <f>VLOOKUP($F1021,Assumptions!$A$23:$B$27,2,FALSE)*Assumptions!$B$4</f>
        <v>0.7</v>
      </c>
      <c r="Q1021" s="74">
        <f t="shared" si="30"/>
        <v>47060.318296853904</v>
      </c>
      <c r="R1021" s="75" t="str">
        <f>IF($O1021&lt;Assumptions!$B$17,"A",IF($O1021&lt;Assumptions!$B$18,"B",IF($O1021&lt;Assumptions!$B$19,"C",IF($O1021&lt;Assumptions!$B$20,"D","E"))))</f>
        <v>B</v>
      </c>
      <c r="S1021" s="75">
        <f t="shared" si="31"/>
        <v>0</v>
      </c>
    </row>
    <row r="1022" spans="1:19" ht="17.399999999999999" x14ac:dyDescent="0.3">
      <c r="A1022" s="39" t="s">
        <v>310</v>
      </c>
      <c r="B1022" s="39" t="s">
        <v>84</v>
      </c>
      <c r="C1022" s="39" t="s">
        <v>135</v>
      </c>
      <c r="D1022" s="39" t="s">
        <v>38</v>
      </c>
      <c r="E1022" s="70" t="s">
        <v>46</v>
      </c>
      <c r="F1022" s="70" t="s">
        <v>40</v>
      </c>
      <c r="G1022" s="78">
        <v>43796</v>
      </c>
      <c r="H1022" s="78">
        <v>45748</v>
      </c>
      <c r="I1022" s="69">
        <v>1669029.59</v>
      </c>
      <c r="J1022" s="70">
        <v>0</v>
      </c>
      <c r="K1022" s="71">
        <v>1.143</v>
      </c>
      <c r="L1022" s="70">
        <v>0</v>
      </c>
      <c r="M1022" s="71">
        <v>0.36399999999999999</v>
      </c>
      <c r="N1022" s="72"/>
      <c r="O1022" s="73">
        <f>MIN(1,MAX(0,(1/(1+EXP(-(Assumptions!$B$5 + Assumptions!$B$6*$N1022))))*Assumptions!$B$3))</f>
        <v>3.9165722796764356E-2</v>
      </c>
      <c r="P1022" s="73">
        <f>VLOOKUP($F1022,Assumptions!$A$23:$B$27,2,FALSE)*Assumptions!$B$4</f>
        <v>0.7</v>
      </c>
      <c r="Q1022" s="74">
        <f t="shared" si="30"/>
        <v>45758.125183076088</v>
      </c>
      <c r="R1022" s="75" t="str">
        <f>IF($O1022&lt;Assumptions!$B$17,"A",IF($O1022&lt;Assumptions!$B$18,"B",IF($O1022&lt;Assumptions!$B$19,"C",IF($O1022&lt;Assumptions!$B$20,"D","E"))))</f>
        <v>B</v>
      </c>
      <c r="S1022" s="75">
        <f t="shared" si="31"/>
        <v>0</v>
      </c>
    </row>
    <row r="1023" spans="1:19" ht="17.399999999999999" x14ac:dyDescent="0.3">
      <c r="A1023" s="39" t="s">
        <v>310</v>
      </c>
      <c r="B1023" s="39" t="s">
        <v>84</v>
      </c>
      <c r="C1023" s="39" t="s">
        <v>135</v>
      </c>
      <c r="D1023" s="39" t="s">
        <v>38</v>
      </c>
      <c r="E1023" s="70" t="s">
        <v>46</v>
      </c>
      <c r="F1023" s="70" t="s">
        <v>40</v>
      </c>
      <c r="G1023" s="78">
        <v>43796</v>
      </c>
      <c r="H1023" s="78">
        <v>45778</v>
      </c>
      <c r="I1023" s="69">
        <v>1620926.78</v>
      </c>
      <c r="J1023" s="70">
        <v>0</v>
      </c>
      <c r="K1023" s="71">
        <v>1.149</v>
      </c>
      <c r="L1023" s="70">
        <v>0</v>
      </c>
      <c r="M1023" s="71">
        <v>0.36399999999999999</v>
      </c>
      <c r="N1023" s="72"/>
      <c r="O1023" s="73">
        <f>MIN(1,MAX(0,(1/(1+EXP(-(Assumptions!$B$5 + Assumptions!$B$6*$N1023))))*Assumptions!$B$3))</f>
        <v>3.9165722796764356E-2</v>
      </c>
      <c r="P1023" s="73">
        <f>VLOOKUP($F1023,Assumptions!$A$23:$B$27,2,FALSE)*Assumptions!$B$4</f>
        <v>0.7</v>
      </c>
      <c r="Q1023" s="74">
        <f t="shared" si="30"/>
        <v>44439.33825753229</v>
      </c>
      <c r="R1023" s="75" t="str">
        <f>IF($O1023&lt;Assumptions!$B$17,"A",IF($O1023&lt;Assumptions!$B$18,"B",IF($O1023&lt;Assumptions!$B$19,"C",IF($O1023&lt;Assumptions!$B$20,"D","E"))))</f>
        <v>B</v>
      </c>
      <c r="S1023" s="75">
        <f t="shared" si="31"/>
        <v>0</v>
      </c>
    </row>
    <row r="1024" spans="1:19" ht="17.399999999999999" x14ac:dyDescent="0.3">
      <c r="A1024" s="39" t="s">
        <v>310</v>
      </c>
      <c r="B1024" s="39" t="s">
        <v>84</v>
      </c>
      <c r="C1024" s="39" t="s">
        <v>135</v>
      </c>
      <c r="D1024" s="39" t="s">
        <v>38</v>
      </c>
      <c r="E1024" s="70" t="s">
        <v>46</v>
      </c>
      <c r="F1024" s="70" t="s">
        <v>40</v>
      </c>
      <c r="G1024" s="78">
        <v>43796</v>
      </c>
      <c r="H1024" s="78">
        <v>45809</v>
      </c>
      <c r="I1024" s="69">
        <v>1573300</v>
      </c>
      <c r="J1024" s="70">
        <v>95</v>
      </c>
      <c r="K1024" s="71">
        <v>0.40500000000000003</v>
      </c>
      <c r="L1024" s="70">
        <v>0</v>
      </c>
      <c r="M1024" s="71">
        <v>0.36399999999999999</v>
      </c>
      <c r="N1024" s="72"/>
      <c r="O1024" s="73">
        <f>MIN(1,MAX(0,(1/(1+EXP(-(Assumptions!$B$5 + Assumptions!$B$6*$N1024))))*Assumptions!$B$3))</f>
        <v>3.9165722796764356E-2</v>
      </c>
      <c r="P1024" s="73">
        <f>VLOOKUP($F1024,Assumptions!$A$23:$B$27,2,FALSE)*Assumptions!$B$4</f>
        <v>0.7</v>
      </c>
      <c r="Q1024" s="74">
        <f t="shared" si="30"/>
        <v>43133.602173304549</v>
      </c>
      <c r="R1024" s="75" t="str">
        <f>IF($O1024&lt;Assumptions!$B$17,"A",IF($O1024&lt;Assumptions!$B$18,"B",IF($O1024&lt;Assumptions!$B$19,"C",IF($O1024&lt;Assumptions!$B$20,"D","E"))))</f>
        <v>B</v>
      </c>
      <c r="S1024" s="75">
        <f t="shared" si="31"/>
        <v>0</v>
      </c>
    </row>
    <row r="1025" spans="1:19" ht="17.399999999999999" x14ac:dyDescent="0.3">
      <c r="A1025" s="39" t="s">
        <v>310</v>
      </c>
      <c r="B1025" s="39" t="s">
        <v>84</v>
      </c>
      <c r="C1025" s="39" t="s">
        <v>135</v>
      </c>
      <c r="D1025" s="39" t="s">
        <v>38</v>
      </c>
      <c r="E1025" s="70" t="s">
        <v>46</v>
      </c>
      <c r="F1025" s="70" t="s">
        <v>40</v>
      </c>
      <c r="G1025" s="78">
        <v>43796</v>
      </c>
      <c r="H1025" s="78">
        <v>45839</v>
      </c>
      <c r="I1025" s="69">
        <v>1529386.31</v>
      </c>
      <c r="J1025" s="70">
        <v>65</v>
      </c>
      <c r="K1025" s="71">
        <v>0.73599999999999999</v>
      </c>
      <c r="L1025" s="70">
        <v>0</v>
      </c>
      <c r="M1025" s="71">
        <v>0.36399999999999999</v>
      </c>
      <c r="N1025" s="72"/>
      <c r="O1025" s="73">
        <f>MIN(1,MAX(0,(1/(1+EXP(-(Assumptions!$B$5 + Assumptions!$B$6*$N1025))))*Assumptions!$B$3))</f>
        <v>3.9165722796764356E-2</v>
      </c>
      <c r="P1025" s="73">
        <f>VLOOKUP($F1025,Assumptions!$A$23:$B$27,2,FALSE)*Assumptions!$B$4</f>
        <v>0.7</v>
      </c>
      <c r="Q1025" s="74">
        <f t="shared" ref="Q1025:Q1088" si="32">$I1025*$O1025*$P1025</f>
        <v>41929.664186638423</v>
      </c>
      <c r="R1025" s="75" t="str">
        <f>IF($O1025&lt;Assumptions!$B$17,"A",IF($O1025&lt;Assumptions!$B$18,"B",IF($O1025&lt;Assumptions!$B$19,"C",IF($O1025&lt;Assumptions!$B$20,"D","E"))))</f>
        <v>B</v>
      </c>
      <c r="S1025" s="75">
        <f t="shared" ref="S1025:S1088" si="33">--($J1025&gt;=180)</f>
        <v>0</v>
      </c>
    </row>
    <row r="1026" spans="1:19" ht="17.399999999999999" x14ac:dyDescent="0.3">
      <c r="A1026" s="39" t="s">
        <v>310</v>
      </c>
      <c r="B1026" s="39" t="s">
        <v>84</v>
      </c>
      <c r="C1026" s="39" t="s">
        <v>135</v>
      </c>
      <c r="D1026" s="39" t="s">
        <v>38</v>
      </c>
      <c r="E1026" s="70" t="s">
        <v>46</v>
      </c>
      <c r="F1026" s="70" t="s">
        <v>40</v>
      </c>
      <c r="G1026" s="78">
        <v>43796</v>
      </c>
      <c r="H1026" s="78">
        <v>45870</v>
      </c>
      <c r="I1026" s="69">
        <v>1486294.31</v>
      </c>
      <c r="J1026" s="70">
        <v>0</v>
      </c>
      <c r="K1026" s="71">
        <v>1.0269999999999999</v>
      </c>
      <c r="L1026" s="70">
        <v>0</v>
      </c>
      <c r="M1026" s="71">
        <v>0.36399999999999999</v>
      </c>
      <c r="N1026" s="72"/>
      <c r="O1026" s="73">
        <f>MIN(1,MAX(0,(1/(1+EXP(-(Assumptions!$B$5 + Assumptions!$B$6*$N1026))))*Assumptions!$B$3))</f>
        <v>3.9165722796764356E-2</v>
      </c>
      <c r="P1026" s="73">
        <f>VLOOKUP($F1026,Assumptions!$A$23:$B$27,2,FALSE)*Assumptions!$B$4</f>
        <v>0.7</v>
      </c>
      <c r="Q1026" s="74">
        <f t="shared" si="32"/>
        <v>40748.253657907706</v>
      </c>
      <c r="R1026" s="75" t="str">
        <f>IF($O1026&lt;Assumptions!$B$17,"A",IF($O1026&lt;Assumptions!$B$18,"B",IF($O1026&lt;Assumptions!$B$19,"C",IF($O1026&lt;Assumptions!$B$20,"D","E"))))</f>
        <v>B</v>
      </c>
      <c r="S1026" s="75">
        <f t="shared" si="33"/>
        <v>0</v>
      </c>
    </row>
    <row r="1027" spans="1:19" ht="17.399999999999999" x14ac:dyDescent="0.3">
      <c r="A1027" s="39" t="s">
        <v>310</v>
      </c>
      <c r="B1027" s="39" t="s">
        <v>84</v>
      </c>
      <c r="C1027" s="39" t="s">
        <v>135</v>
      </c>
      <c r="D1027" s="39" t="s">
        <v>38</v>
      </c>
      <c r="E1027" s="70" t="s">
        <v>46</v>
      </c>
      <c r="F1027" s="70" t="s">
        <v>40</v>
      </c>
      <c r="G1027" s="78">
        <v>43796</v>
      </c>
      <c r="H1027" s="78">
        <v>45901</v>
      </c>
      <c r="I1027" s="69">
        <v>1438209.48</v>
      </c>
      <c r="J1027" s="70">
        <v>0</v>
      </c>
      <c r="K1027" s="71">
        <v>0.96399999999999997</v>
      </c>
      <c r="L1027" s="70">
        <v>0</v>
      </c>
      <c r="M1027" s="71">
        <v>0.36399999999999999</v>
      </c>
      <c r="N1027" s="72"/>
      <c r="O1027" s="73">
        <f>MIN(1,MAX(0,(1/(1+EXP(-(Assumptions!$B$5 + Assumptions!$B$6*$N1027))))*Assumptions!$B$3))</f>
        <v>3.9165722796764356E-2</v>
      </c>
      <c r="P1027" s="73">
        <f>VLOOKUP($F1027,Assumptions!$A$23:$B$27,2,FALSE)*Assumptions!$B$4</f>
        <v>0.7</v>
      </c>
      <c r="Q1027" s="74">
        <f t="shared" si="32"/>
        <v>39429.959672151024</v>
      </c>
      <c r="R1027" s="75" t="str">
        <f>IF($O1027&lt;Assumptions!$B$17,"A",IF($O1027&lt;Assumptions!$B$18,"B",IF($O1027&lt;Assumptions!$B$19,"C",IF($O1027&lt;Assumptions!$B$20,"D","E"))))</f>
        <v>B</v>
      </c>
      <c r="S1027" s="75">
        <f t="shared" si="33"/>
        <v>0</v>
      </c>
    </row>
    <row r="1028" spans="1:19" ht="17.399999999999999" x14ac:dyDescent="0.3">
      <c r="A1028" s="39" t="s">
        <v>310</v>
      </c>
      <c r="B1028" s="39" t="s">
        <v>84</v>
      </c>
      <c r="C1028" s="39" t="s">
        <v>135</v>
      </c>
      <c r="D1028" s="39" t="s">
        <v>38</v>
      </c>
      <c r="E1028" s="70" t="s">
        <v>46</v>
      </c>
      <c r="F1028" s="70" t="s">
        <v>40</v>
      </c>
      <c r="G1028" s="78">
        <v>43796</v>
      </c>
      <c r="H1028" s="78">
        <v>45931</v>
      </c>
      <c r="I1028" s="69">
        <v>1394865.73</v>
      </c>
      <c r="J1028" s="70">
        <v>0</v>
      </c>
      <c r="K1028" s="71">
        <v>0.95099999999999996</v>
      </c>
      <c r="L1028" s="70">
        <v>0</v>
      </c>
      <c r="M1028" s="71">
        <v>0.36399999999999999</v>
      </c>
      <c r="N1028" s="72"/>
      <c r="O1028" s="73">
        <f>MIN(1,MAX(0,(1/(1+EXP(-(Assumptions!$B$5 + Assumptions!$B$6*$N1028))))*Assumptions!$B$3))</f>
        <v>3.9165722796764356E-2</v>
      </c>
      <c r="P1028" s="73">
        <f>VLOOKUP($F1028,Assumptions!$A$23:$B$27,2,FALSE)*Assumptions!$B$4</f>
        <v>0.7</v>
      </c>
      <c r="Q1028" s="74">
        <f t="shared" si="32"/>
        <v>38241.647163920446</v>
      </c>
      <c r="R1028" s="75" t="str">
        <f>IF($O1028&lt;Assumptions!$B$17,"A",IF($O1028&lt;Assumptions!$B$18,"B",IF($O1028&lt;Assumptions!$B$19,"C",IF($O1028&lt;Assumptions!$B$20,"D","E"))))</f>
        <v>B</v>
      </c>
      <c r="S1028" s="75">
        <f t="shared" si="33"/>
        <v>0</v>
      </c>
    </row>
    <row r="1029" spans="1:19" ht="17.399999999999999" x14ac:dyDescent="0.3">
      <c r="A1029" s="39" t="s">
        <v>310</v>
      </c>
      <c r="B1029" s="39" t="s">
        <v>84</v>
      </c>
      <c r="C1029" s="39" t="s">
        <v>135</v>
      </c>
      <c r="D1029" s="39" t="s">
        <v>38</v>
      </c>
      <c r="E1029" s="70" t="s">
        <v>46</v>
      </c>
      <c r="F1029" s="70" t="s">
        <v>40</v>
      </c>
      <c r="G1029" s="78">
        <v>43796</v>
      </c>
      <c r="H1029" s="78">
        <v>45962</v>
      </c>
      <c r="I1029" s="69">
        <v>1394865.73</v>
      </c>
      <c r="J1029" s="70">
        <v>220</v>
      </c>
      <c r="K1029" s="71">
        <v>0.108</v>
      </c>
      <c r="L1029" s="70">
        <v>0</v>
      </c>
      <c r="M1029" s="71">
        <v>0.36399999999999999</v>
      </c>
      <c r="N1029" s="72"/>
      <c r="O1029" s="73">
        <f>MIN(1,MAX(0,(1/(1+EXP(-(Assumptions!$B$5 + Assumptions!$B$6*$N1029))))*Assumptions!$B$3))</f>
        <v>3.9165722796764356E-2</v>
      </c>
      <c r="P1029" s="73">
        <f>VLOOKUP($F1029,Assumptions!$A$23:$B$27,2,FALSE)*Assumptions!$B$4</f>
        <v>0.7</v>
      </c>
      <c r="Q1029" s="74">
        <f t="shared" si="32"/>
        <v>38241.647163920446</v>
      </c>
      <c r="R1029" s="75" t="str">
        <f>IF($O1029&lt;Assumptions!$B$17,"A",IF($O1029&lt;Assumptions!$B$18,"B",IF($O1029&lt;Assumptions!$B$19,"C",IF($O1029&lt;Assumptions!$B$20,"D","E"))))</f>
        <v>B</v>
      </c>
      <c r="S1029" s="75">
        <f t="shared" si="33"/>
        <v>1</v>
      </c>
    </row>
    <row r="1030" spans="1:19" ht="17.399999999999999" x14ac:dyDescent="0.3">
      <c r="A1030" s="39" t="s">
        <v>310</v>
      </c>
      <c r="B1030" s="39" t="s">
        <v>84</v>
      </c>
      <c r="C1030" s="39" t="s">
        <v>135</v>
      </c>
      <c r="D1030" s="39" t="s">
        <v>38</v>
      </c>
      <c r="E1030" s="70" t="s">
        <v>46</v>
      </c>
      <c r="F1030" s="70" t="s">
        <v>40</v>
      </c>
      <c r="G1030" s="78">
        <v>43796</v>
      </c>
      <c r="H1030" s="78">
        <v>45992</v>
      </c>
      <c r="I1030" s="69">
        <v>1394865.73</v>
      </c>
      <c r="J1030" s="70">
        <v>999</v>
      </c>
      <c r="K1030" s="71">
        <v>0.06</v>
      </c>
      <c r="L1030" s="70">
        <v>0</v>
      </c>
      <c r="M1030" s="71">
        <v>0.36399999999999999</v>
      </c>
      <c r="N1030" s="72"/>
      <c r="O1030" s="73">
        <f>MIN(1,MAX(0,(1/(1+EXP(-(Assumptions!$B$5 + Assumptions!$B$6*$N1030))))*Assumptions!$B$3))</f>
        <v>3.9165722796764356E-2</v>
      </c>
      <c r="P1030" s="73">
        <f>VLOOKUP($F1030,Assumptions!$A$23:$B$27,2,FALSE)*Assumptions!$B$4</f>
        <v>0.7</v>
      </c>
      <c r="Q1030" s="74">
        <f t="shared" si="32"/>
        <v>38241.647163920446</v>
      </c>
      <c r="R1030" s="75" t="str">
        <f>IF($O1030&lt;Assumptions!$B$17,"A",IF($O1030&lt;Assumptions!$B$18,"B",IF($O1030&lt;Assumptions!$B$19,"C",IF($O1030&lt;Assumptions!$B$20,"D","E"))))</f>
        <v>B</v>
      </c>
      <c r="S1030" s="75">
        <f t="shared" si="33"/>
        <v>1</v>
      </c>
    </row>
    <row r="1031" spans="1:19" ht="17.399999999999999" x14ac:dyDescent="0.3">
      <c r="A1031" s="39" t="s">
        <v>311</v>
      </c>
      <c r="B1031" s="39" t="s">
        <v>21</v>
      </c>
      <c r="C1031" s="39" t="s">
        <v>135</v>
      </c>
      <c r="D1031" s="39" t="s">
        <v>22</v>
      </c>
      <c r="E1031" s="70" t="s">
        <v>23</v>
      </c>
      <c r="F1031" s="70" t="s">
        <v>32</v>
      </c>
      <c r="G1031" s="78">
        <v>43927</v>
      </c>
      <c r="H1031" s="78">
        <v>45658</v>
      </c>
      <c r="I1031" s="69">
        <v>3818115.17</v>
      </c>
      <c r="J1031" s="70">
        <v>35</v>
      </c>
      <c r="K1031" s="71">
        <v>0.86</v>
      </c>
      <c r="L1031" s="70">
        <v>0</v>
      </c>
      <c r="M1031" s="71">
        <v>1.0289999999999999</v>
      </c>
      <c r="N1031" s="72"/>
      <c r="O1031" s="73">
        <f>MIN(1,MAX(0,(1/(1+EXP(-(Assumptions!$B$5 + Assumptions!$B$6*$N1031))))*Assumptions!$B$3))</f>
        <v>3.9165722796764356E-2</v>
      </c>
      <c r="P1031" s="73">
        <f>VLOOKUP($F1031,Assumptions!$A$23:$B$27,2,FALSE)*Assumptions!$B$4</f>
        <v>0.5</v>
      </c>
      <c r="Q1031" s="74">
        <f t="shared" si="32"/>
        <v>74769.620177170407</v>
      </c>
      <c r="R1031" s="75" t="str">
        <f>IF($O1031&lt;Assumptions!$B$17,"A",IF($O1031&lt;Assumptions!$B$18,"B",IF($O1031&lt;Assumptions!$B$19,"C",IF($O1031&lt;Assumptions!$B$20,"D","E"))))</f>
        <v>B</v>
      </c>
      <c r="S1031" s="75">
        <f t="shared" si="33"/>
        <v>0</v>
      </c>
    </row>
    <row r="1032" spans="1:19" ht="17.399999999999999" x14ac:dyDescent="0.3">
      <c r="A1032" s="39" t="s">
        <v>311</v>
      </c>
      <c r="B1032" s="39" t="s">
        <v>21</v>
      </c>
      <c r="C1032" s="39" t="s">
        <v>135</v>
      </c>
      <c r="D1032" s="39" t="s">
        <v>22</v>
      </c>
      <c r="E1032" s="70" t="s">
        <v>23</v>
      </c>
      <c r="F1032" s="70" t="s">
        <v>32</v>
      </c>
      <c r="G1032" s="78">
        <v>43927</v>
      </c>
      <c r="H1032" s="78">
        <v>45689</v>
      </c>
      <c r="I1032" s="69">
        <v>3712144.49</v>
      </c>
      <c r="J1032" s="70">
        <v>0</v>
      </c>
      <c r="K1032" s="71">
        <v>0.995</v>
      </c>
      <c r="L1032" s="70">
        <v>0</v>
      </c>
      <c r="M1032" s="71">
        <v>1.0289999999999999</v>
      </c>
      <c r="N1032" s="72"/>
      <c r="O1032" s="73">
        <f>MIN(1,MAX(0,(1/(1+EXP(-(Assumptions!$B$5 + Assumptions!$B$6*$N1032))))*Assumptions!$B$3))</f>
        <v>3.9165722796764356E-2</v>
      </c>
      <c r="P1032" s="73">
        <f>VLOOKUP($F1032,Assumptions!$A$23:$B$27,2,FALSE)*Assumptions!$B$4</f>
        <v>0.5</v>
      </c>
      <c r="Q1032" s="74">
        <f t="shared" si="32"/>
        <v>72694.411038438106</v>
      </c>
      <c r="R1032" s="75" t="str">
        <f>IF($O1032&lt;Assumptions!$B$17,"A",IF($O1032&lt;Assumptions!$B$18,"B",IF($O1032&lt;Assumptions!$B$19,"C",IF($O1032&lt;Assumptions!$B$20,"D","E"))))</f>
        <v>B</v>
      </c>
      <c r="S1032" s="75">
        <f t="shared" si="33"/>
        <v>0</v>
      </c>
    </row>
    <row r="1033" spans="1:19" ht="17.399999999999999" x14ac:dyDescent="0.3">
      <c r="A1033" s="39" t="s">
        <v>311</v>
      </c>
      <c r="B1033" s="39" t="s">
        <v>21</v>
      </c>
      <c r="C1033" s="39" t="s">
        <v>135</v>
      </c>
      <c r="D1033" s="39" t="s">
        <v>22</v>
      </c>
      <c r="E1033" s="70" t="s">
        <v>23</v>
      </c>
      <c r="F1033" s="70" t="s">
        <v>32</v>
      </c>
      <c r="G1033" s="78">
        <v>43927</v>
      </c>
      <c r="H1033" s="78">
        <v>45717</v>
      </c>
      <c r="I1033" s="69">
        <v>3598348.23</v>
      </c>
      <c r="J1033" s="70">
        <v>15</v>
      </c>
      <c r="K1033" s="71">
        <v>1.0820000000000001</v>
      </c>
      <c r="L1033" s="70">
        <v>0</v>
      </c>
      <c r="M1033" s="71">
        <v>1.0289999999999999</v>
      </c>
      <c r="N1033" s="72"/>
      <c r="O1033" s="73">
        <f>MIN(1,MAX(0,(1/(1+EXP(-(Assumptions!$B$5 + Assumptions!$B$6*$N1033))))*Assumptions!$B$3))</f>
        <v>3.9165722796764356E-2</v>
      </c>
      <c r="P1033" s="73">
        <f>VLOOKUP($F1033,Assumptions!$A$23:$B$27,2,FALSE)*Assumptions!$B$4</f>
        <v>0.5</v>
      </c>
      <c r="Q1033" s="74">
        <f t="shared" si="32"/>
        <v>70465.954651203836</v>
      </c>
      <c r="R1033" s="75" t="str">
        <f>IF($O1033&lt;Assumptions!$B$17,"A",IF($O1033&lt;Assumptions!$B$18,"B",IF($O1033&lt;Assumptions!$B$19,"C",IF($O1033&lt;Assumptions!$B$20,"D","E"))))</f>
        <v>B</v>
      </c>
      <c r="S1033" s="75">
        <f t="shared" si="33"/>
        <v>0</v>
      </c>
    </row>
    <row r="1034" spans="1:19" ht="17.399999999999999" x14ac:dyDescent="0.3">
      <c r="A1034" s="39" t="s">
        <v>311</v>
      </c>
      <c r="B1034" s="39" t="s">
        <v>21</v>
      </c>
      <c r="C1034" s="39" t="s">
        <v>135</v>
      </c>
      <c r="D1034" s="39" t="s">
        <v>22</v>
      </c>
      <c r="E1034" s="70" t="s">
        <v>23</v>
      </c>
      <c r="F1034" s="70" t="s">
        <v>32</v>
      </c>
      <c r="G1034" s="78">
        <v>43927</v>
      </c>
      <c r="H1034" s="78">
        <v>45748</v>
      </c>
      <c r="I1034" s="69">
        <v>3481880.54</v>
      </c>
      <c r="J1034" s="70">
        <v>15</v>
      </c>
      <c r="K1034" s="71">
        <v>1.054</v>
      </c>
      <c r="L1034" s="70">
        <v>0</v>
      </c>
      <c r="M1034" s="71">
        <v>1.0289999999999999</v>
      </c>
      <c r="N1034" s="72"/>
      <c r="O1034" s="73">
        <f>MIN(1,MAX(0,(1/(1+EXP(-(Assumptions!$B$5 + Assumptions!$B$6*$N1034))))*Assumptions!$B$3))</f>
        <v>3.9165722796764356E-2</v>
      </c>
      <c r="P1034" s="73">
        <f>VLOOKUP($F1034,Assumptions!$A$23:$B$27,2,FALSE)*Assumptions!$B$4</f>
        <v>0.5</v>
      </c>
      <c r="Q1034" s="74">
        <f t="shared" si="32"/>
        <v>68185.184020544097</v>
      </c>
      <c r="R1034" s="75" t="str">
        <f>IF($O1034&lt;Assumptions!$B$17,"A",IF($O1034&lt;Assumptions!$B$18,"B",IF($O1034&lt;Assumptions!$B$19,"C",IF($O1034&lt;Assumptions!$B$20,"D","E"))))</f>
        <v>B</v>
      </c>
      <c r="S1034" s="75">
        <f t="shared" si="33"/>
        <v>0</v>
      </c>
    </row>
    <row r="1035" spans="1:19" ht="17.399999999999999" x14ac:dyDescent="0.3">
      <c r="A1035" s="39" t="s">
        <v>311</v>
      </c>
      <c r="B1035" s="39" t="s">
        <v>21</v>
      </c>
      <c r="C1035" s="39" t="s">
        <v>135</v>
      </c>
      <c r="D1035" s="39" t="s">
        <v>22</v>
      </c>
      <c r="E1035" s="70" t="s">
        <v>23</v>
      </c>
      <c r="F1035" s="70" t="s">
        <v>32</v>
      </c>
      <c r="G1035" s="78">
        <v>43927</v>
      </c>
      <c r="H1035" s="78">
        <v>45778</v>
      </c>
      <c r="I1035" s="69">
        <v>3389472.11</v>
      </c>
      <c r="J1035" s="70">
        <v>0</v>
      </c>
      <c r="K1035" s="71">
        <v>1.141</v>
      </c>
      <c r="L1035" s="70">
        <v>0</v>
      </c>
      <c r="M1035" s="71">
        <v>1.0289999999999999</v>
      </c>
      <c r="N1035" s="72"/>
      <c r="O1035" s="73">
        <f>MIN(1,MAX(0,(1/(1+EXP(-(Assumptions!$B$5 + Assumptions!$B$6*$N1035))))*Assumptions!$B$3))</f>
        <v>3.9165722796764356E-2</v>
      </c>
      <c r="P1035" s="73">
        <f>VLOOKUP($F1035,Assumptions!$A$23:$B$27,2,FALSE)*Assumptions!$B$4</f>
        <v>0.5</v>
      </c>
      <c r="Q1035" s="74">
        <f t="shared" si="32"/>
        <v>66375.56254381199</v>
      </c>
      <c r="R1035" s="75" t="str">
        <f>IF($O1035&lt;Assumptions!$B$17,"A",IF($O1035&lt;Assumptions!$B$18,"B",IF($O1035&lt;Assumptions!$B$19,"C",IF($O1035&lt;Assumptions!$B$20,"D","E"))))</f>
        <v>B</v>
      </c>
      <c r="S1035" s="75">
        <f t="shared" si="33"/>
        <v>0</v>
      </c>
    </row>
    <row r="1036" spans="1:19" ht="17.399999999999999" x14ac:dyDescent="0.3">
      <c r="A1036" s="39" t="s">
        <v>311</v>
      </c>
      <c r="B1036" s="39" t="s">
        <v>21</v>
      </c>
      <c r="C1036" s="39" t="s">
        <v>135</v>
      </c>
      <c r="D1036" s="39" t="s">
        <v>22</v>
      </c>
      <c r="E1036" s="70" t="s">
        <v>23</v>
      </c>
      <c r="F1036" s="70" t="s">
        <v>32</v>
      </c>
      <c r="G1036" s="78">
        <v>43927</v>
      </c>
      <c r="H1036" s="78">
        <v>45809</v>
      </c>
      <c r="I1036" s="69">
        <v>3278461.57</v>
      </c>
      <c r="J1036" s="70">
        <v>0</v>
      </c>
      <c r="K1036" s="71">
        <v>1.105</v>
      </c>
      <c r="L1036" s="70">
        <v>0</v>
      </c>
      <c r="M1036" s="71">
        <v>1.0289999999999999</v>
      </c>
      <c r="N1036" s="72"/>
      <c r="O1036" s="73">
        <f>MIN(1,MAX(0,(1/(1+EXP(-(Assumptions!$B$5 + Assumptions!$B$6*$N1036))))*Assumptions!$B$3))</f>
        <v>3.9165722796764356E-2</v>
      </c>
      <c r="P1036" s="73">
        <f>VLOOKUP($F1036,Assumptions!$A$23:$B$27,2,FALSE)*Assumptions!$B$4</f>
        <v>0.5</v>
      </c>
      <c r="Q1036" s="74">
        <f t="shared" si="32"/>
        <v>64201.658525232429</v>
      </c>
      <c r="R1036" s="75" t="str">
        <f>IF($O1036&lt;Assumptions!$B$17,"A",IF($O1036&lt;Assumptions!$B$18,"B",IF($O1036&lt;Assumptions!$B$19,"C",IF($O1036&lt;Assumptions!$B$20,"D","E"))))</f>
        <v>B</v>
      </c>
      <c r="S1036" s="75">
        <f t="shared" si="33"/>
        <v>0</v>
      </c>
    </row>
    <row r="1037" spans="1:19" ht="17.399999999999999" x14ac:dyDescent="0.3">
      <c r="A1037" s="39" t="s">
        <v>311</v>
      </c>
      <c r="B1037" s="39" t="s">
        <v>21</v>
      </c>
      <c r="C1037" s="39" t="s">
        <v>135</v>
      </c>
      <c r="D1037" s="39" t="s">
        <v>22</v>
      </c>
      <c r="E1037" s="70" t="s">
        <v>23</v>
      </c>
      <c r="F1037" s="70" t="s">
        <v>32</v>
      </c>
      <c r="G1037" s="78">
        <v>43927</v>
      </c>
      <c r="H1037" s="78">
        <v>45839</v>
      </c>
      <c r="I1037" s="69">
        <v>3171908.56</v>
      </c>
      <c r="J1037" s="70">
        <v>35</v>
      </c>
      <c r="K1037" s="71">
        <v>0.52200000000000002</v>
      </c>
      <c r="L1037" s="70">
        <v>0</v>
      </c>
      <c r="M1037" s="71">
        <v>1.0289999999999999</v>
      </c>
      <c r="N1037" s="72"/>
      <c r="O1037" s="73">
        <f>MIN(1,MAX(0,(1/(1+EXP(-(Assumptions!$B$5 + Assumptions!$B$6*$N1037))))*Assumptions!$B$3))</f>
        <v>3.9165722796764356E-2</v>
      </c>
      <c r="P1037" s="73">
        <f>VLOOKUP($F1037,Assumptions!$A$23:$B$27,2,FALSE)*Assumptions!$B$4</f>
        <v>0.5</v>
      </c>
      <c r="Q1037" s="74">
        <f t="shared" si="32"/>
        <v>62115.045698822003</v>
      </c>
      <c r="R1037" s="75" t="str">
        <f>IF($O1037&lt;Assumptions!$B$17,"A",IF($O1037&lt;Assumptions!$B$18,"B",IF($O1037&lt;Assumptions!$B$19,"C",IF($O1037&lt;Assumptions!$B$20,"D","E"))))</f>
        <v>B</v>
      </c>
      <c r="S1037" s="75">
        <f t="shared" si="33"/>
        <v>0</v>
      </c>
    </row>
    <row r="1038" spans="1:19" ht="17.399999999999999" x14ac:dyDescent="0.3">
      <c r="A1038" s="39" t="s">
        <v>311</v>
      </c>
      <c r="B1038" s="39" t="s">
        <v>21</v>
      </c>
      <c r="C1038" s="39" t="s">
        <v>135</v>
      </c>
      <c r="D1038" s="39" t="s">
        <v>22</v>
      </c>
      <c r="E1038" s="70" t="s">
        <v>23</v>
      </c>
      <c r="F1038" s="70" t="s">
        <v>32</v>
      </c>
      <c r="G1038" s="78">
        <v>43927</v>
      </c>
      <c r="H1038" s="78">
        <v>45870</v>
      </c>
      <c r="I1038" s="69">
        <v>3088049.22</v>
      </c>
      <c r="J1038" s="70">
        <v>65</v>
      </c>
      <c r="K1038" s="71">
        <v>0.52800000000000002</v>
      </c>
      <c r="L1038" s="70">
        <v>0</v>
      </c>
      <c r="M1038" s="71">
        <v>1.0289999999999999</v>
      </c>
      <c r="N1038" s="72"/>
      <c r="O1038" s="73">
        <f>MIN(1,MAX(0,(1/(1+EXP(-(Assumptions!$B$5 + Assumptions!$B$6*$N1038))))*Assumptions!$B$3))</f>
        <v>3.9165722796764356E-2</v>
      </c>
      <c r="P1038" s="73">
        <f>VLOOKUP($F1038,Assumptions!$A$23:$B$27,2,FALSE)*Assumptions!$B$4</f>
        <v>0.5</v>
      </c>
      <c r="Q1038" s="74">
        <f t="shared" si="32"/>
        <v>60472.8398666422</v>
      </c>
      <c r="R1038" s="75" t="str">
        <f>IF($O1038&lt;Assumptions!$B$17,"A",IF($O1038&lt;Assumptions!$B$18,"B",IF($O1038&lt;Assumptions!$B$19,"C",IF($O1038&lt;Assumptions!$B$20,"D","E"))))</f>
        <v>B</v>
      </c>
      <c r="S1038" s="75">
        <f t="shared" si="33"/>
        <v>0</v>
      </c>
    </row>
    <row r="1039" spans="1:19" ht="17.399999999999999" x14ac:dyDescent="0.3">
      <c r="A1039" s="39" t="s">
        <v>311</v>
      </c>
      <c r="B1039" s="39" t="s">
        <v>21</v>
      </c>
      <c r="C1039" s="39" t="s">
        <v>135</v>
      </c>
      <c r="D1039" s="39" t="s">
        <v>22</v>
      </c>
      <c r="E1039" s="70" t="s">
        <v>23</v>
      </c>
      <c r="F1039" s="70" t="s">
        <v>32</v>
      </c>
      <c r="G1039" s="78">
        <v>43927</v>
      </c>
      <c r="H1039" s="78">
        <v>45901</v>
      </c>
      <c r="I1039" s="69">
        <v>3004203.84</v>
      </c>
      <c r="J1039" s="70">
        <v>0</v>
      </c>
      <c r="K1039" s="71">
        <v>1.026</v>
      </c>
      <c r="L1039" s="70">
        <v>0</v>
      </c>
      <c r="M1039" s="71">
        <v>1.0289999999999999</v>
      </c>
      <c r="N1039" s="72"/>
      <c r="O1039" s="73">
        <f>MIN(1,MAX(0,(1/(1+EXP(-(Assumptions!$B$5 + Assumptions!$B$6*$N1039))))*Assumptions!$B$3))</f>
        <v>3.9165722796764356E-2</v>
      </c>
      <c r="P1039" s="73">
        <f>VLOOKUP($F1039,Assumptions!$A$23:$B$27,2,FALSE)*Assumptions!$B$4</f>
        <v>0.5</v>
      </c>
      <c r="Q1039" s="74">
        <f t="shared" si="32"/>
        <v>58830.907411207503</v>
      </c>
      <c r="R1039" s="75" t="str">
        <f>IF($O1039&lt;Assumptions!$B$17,"A",IF($O1039&lt;Assumptions!$B$18,"B",IF($O1039&lt;Assumptions!$B$19,"C",IF($O1039&lt;Assumptions!$B$20,"D","E"))))</f>
        <v>B</v>
      </c>
      <c r="S1039" s="75">
        <f t="shared" si="33"/>
        <v>0</v>
      </c>
    </row>
    <row r="1040" spans="1:19" ht="17.399999999999999" x14ac:dyDescent="0.3">
      <c r="A1040" s="39" t="s">
        <v>311</v>
      </c>
      <c r="B1040" s="39" t="s">
        <v>21</v>
      </c>
      <c r="C1040" s="39" t="s">
        <v>135</v>
      </c>
      <c r="D1040" s="39" t="s">
        <v>22</v>
      </c>
      <c r="E1040" s="70" t="s">
        <v>23</v>
      </c>
      <c r="F1040" s="70" t="s">
        <v>32</v>
      </c>
      <c r="G1040" s="78">
        <v>43927</v>
      </c>
      <c r="H1040" s="78">
        <v>45931</v>
      </c>
      <c r="I1040" s="69">
        <v>2913934.84</v>
      </c>
      <c r="J1040" s="70">
        <v>0</v>
      </c>
      <c r="K1040" s="71">
        <v>1.01</v>
      </c>
      <c r="L1040" s="70">
        <v>0</v>
      </c>
      <c r="M1040" s="71">
        <v>1.0289999999999999</v>
      </c>
      <c r="N1040" s="72"/>
      <c r="O1040" s="73">
        <f>MIN(1,MAX(0,(1/(1+EXP(-(Assumptions!$B$5 + Assumptions!$B$6*$N1040))))*Assumptions!$B$3))</f>
        <v>3.9165722796764356E-2</v>
      </c>
      <c r="P1040" s="73">
        <f>VLOOKUP($F1040,Assumptions!$A$23:$B$27,2,FALSE)*Assumptions!$B$4</f>
        <v>0.5</v>
      </c>
      <c r="Q1040" s="74">
        <f t="shared" si="32"/>
        <v>57063.182095636948</v>
      </c>
      <c r="R1040" s="75" t="str">
        <f>IF($O1040&lt;Assumptions!$B$17,"A",IF($O1040&lt;Assumptions!$B$18,"B",IF($O1040&lt;Assumptions!$B$19,"C",IF($O1040&lt;Assumptions!$B$20,"D","E"))))</f>
        <v>B</v>
      </c>
      <c r="S1040" s="75">
        <f t="shared" si="33"/>
        <v>0</v>
      </c>
    </row>
    <row r="1041" spans="1:19" ht="17.399999999999999" x14ac:dyDescent="0.3">
      <c r="A1041" s="39" t="s">
        <v>311</v>
      </c>
      <c r="B1041" s="39" t="s">
        <v>21</v>
      </c>
      <c r="C1041" s="39" t="s">
        <v>135</v>
      </c>
      <c r="D1041" s="39" t="s">
        <v>22</v>
      </c>
      <c r="E1041" s="70" t="s">
        <v>23</v>
      </c>
      <c r="F1041" s="70" t="s">
        <v>32</v>
      </c>
      <c r="G1041" s="78">
        <v>43927</v>
      </c>
      <c r="H1041" s="78">
        <v>45962</v>
      </c>
      <c r="I1041" s="69">
        <v>2830677.15</v>
      </c>
      <c r="J1041" s="70">
        <v>95</v>
      </c>
      <c r="K1041" s="71">
        <v>0.443</v>
      </c>
      <c r="L1041" s="70">
        <v>1</v>
      </c>
      <c r="M1041" s="71">
        <v>1.0289999999999999</v>
      </c>
      <c r="N1041" s="72"/>
      <c r="O1041" s="73">
        <f>MIN(1,MAX(0,(1/(1+EXP(-(Assumptions!$B$5 + Assumptions!$B$6*$N1041))))*Assumptions!$B$3))</f>
        <v>3.9165722796764356E-2</v>
      </c>
      <c r="P1041" s="73">
        <f>VLOOKUP($F1041,Assumptions!$A$23:$B$27,2,FALSE)*Assumptions!$B$4</f>
        <v>0.5</v>
      </c>
      <c r="Q1041" s="74">
        <f t="shared" si="32"/>
        <v>55432.758292017475</v>
      </c>
      <c r="R1041" s="75" t="str">
        <f>IF($O1041&lt;Assumptions!$B$17,"A",IF($O1041&lt;Assumptions!$B$18,"B",IF($O1041&lt;Assumptions!$B$19,"C",IF($O1041&lt;Assumptions!$B$20,"D","E"))))</f>
        <v>B</v>
      </c>
      <c r="S1041" s="75">
        <f t="shared" si="33"/>
        <v>0</v>
      </c>
    </row>
    <row r="1042" spans="1:19" ht="17.399999999999999" x14ac:dyDescent="0.3">
      <c r="A1042" s="39" t="s">
        <v>311</v>
      </c>
      <c r="B1042" s="39" t="s">
        <v>21</v>
      </c>
      <c r="C1042" s="39" t="s">
        <v>135</v>
      </c>
      <c r="D1042" s="39" t="s">
        <v>22</v>
      </c>
      <c r="E1042" s="70" t="s">
        <v>23</v>
      </c>
      <c r="F1042" s="70" t="s">
        <v>32</v>
      </c>
      <c r="G1042" s="78">
        <v>43927</v>
      </c>
      <c r="H1042" s="78">
        <v>45992</v>
      </c>
      <c r="I1042" s="69">
        <v>2753497.2</v>
      </c>
      <c r="J1042" s="70">
        <v>0</v>
      </c>
      <c r="K1042" s="71">
        <v>1.1499999999999999</v>
      </c>
      <c r="L1042" s="70">
        <v>1</v>
      </c>
      <c r="M1042" s="71">
        <v>1.0289999999999999</v>
      </c>
      <c r="N1042" s="72"/>
      <c r="O1042" s="73">
        <f>MIN(1,MAX(0,(1/(1+EXP(-(Assumptions!$B$5 + Assumptions!$B$6*$N1042))))*Assumptions!$B$3))</f>
        <v>3.9165722796764356E-2</v>
      </c>
      <c r="P1042" s="73">
        <f>VLOOKUP($F1042,Assumptions!$A$23:$B$27,2,FALSE)*Assumptions!$B$4</f>
        <v>0.5</v>
      </c>
      <c r="Q1042" s="74">
        <f t="shared" si="32"/>
        <v>53921.354028433416</v>
      </c>
      <c r="R1042" s="75" t="str">
        <f>IF($O1042&lt;Assumptions!$B$17,"A",IF($O1042&lt;Assumptions!$B$18,"B",IF($O1042&lt;Assumptions!$B$19,"C",IF($O1042&lt;Assumptions!$B$20,"D","E"))))</f>
        <v>B</v>
      </c>
      <c r="S1042" s="75">
        <f t="shared" si="33"/>
        <v>0</v>
      </c>
    </row>
    <row r="1043" spans="1:19" ht="17.399999999999999" x14ac:dyDescent="0.3">
      <c r="A1043" s="39" t="s">
        <v>313</v>
      </c>
      <c r="B1043" s="39" t="s">
        <v>68</v>
      </c>
      <c r="C1043" s="39" t="s">
        <v>135</v>
      </c>
      <c r="D1043" s="39" t="s">
        <v>34</v>
      </c>
      <c r="E1043" s="70" t="s">
        <v>46</v>
      </c>
      <c r="F1043" s="70" t="s">
        <v>40</v>
      </c>
      <c r="G1043" s="78">
        <v>45049</v>
      </c>
      <c r="H1043" s="78">
        <v>45658</v>
      </c>
      <c r="I1043" s="69">
        <v>419265.72</v>
      </c>
      <c r="J1043" s="70">
        <v>35</v>
      </c>
      <c r="K1043" s="71">
        <v>0.60699999999999998</v>
      </c>
      <c r="L1043" s="70">
        <v>0</v>
      </c>
      <c r="M1043" s="71">
        <v>0.92200000000000004</v>
      </c>
      <c r="N1043" s="72"/>
      <c r="O1043" s="73">
        <f>MIN(1,MAX(0,(1/(1+EXP(-(Assumptions!$B$5 + Assumptions!$B$6*$N1043))))*Assumptions!$B$3))</f>
        <v>3.9165722796764356E-2</v>
      </c>
      <c r="P1043" s="73">
        <f>VLOOKUP($F1043,Assumptions!$A$23:$B$27,2,FALSE)*Assumptions!$B$4</f>
        <v>0.7</v>
      </c>
      <c r="Q1043" s="74">
        <f t="shared" si="32"/>
        <v>11494.591477394073</v>
      </c>
      <c r="R1043" s="75" t="str">
        <f>IF($O1043&lt;Assumptions!$B$17,"A",IF($O1043&lt;Assumptions!$B$18,"B",IF($O1043&lt;Assumptions!$B$19,"C",IF($O1043&lt;Assumptions!$B$20,"D","E"))))</f>
        <v>B</v>
      </c>
      <c r="S1043" s="75">
        <f t="shared" si="33"/>
        <v>0</v>
      </c>
    </row>
    <row r="1044" spans="1:19" ht="17.399999999999999" x14ac:dyDescent="0.3">
      <c r="A1044" s="39" t="s">
        <v>313</v>
      </c>
      <c r="B1044" s="39" t="s">
        <v>68</v>
      </c>
      <c r="C1044" s="39" t="s">
        <v>135</v>
      </c>
      <c r="D1044" s="39" t="s">
        <v>34</v>
      </c>
      <c r="E1044" s="70" t="s">
        <v>46</v>
      </c>
      <c r="F1044" s="70" t="s">
        <v>40</v>
      </c>
      <c r="G1044" s="78">
        <v>45049</v>
      </c>
      <c r="H1044" s="78">
        <v>45689</v>
      </c>
      <c r="I1044" s="69">
        <v>407331.57</v>
      </c>
      <c r="J1044" s="70">
        <v>0</v>
      </c>
      <c r="K1044" s="71">
        <v>1.0189999999999999</v>
      </c>
      <c r="L1044" s="70">
        <v>0</v>
      </c>
      <c r="M1044" s="71">
        <v>0.92200000000000004</v>
      </c>
      <c r="N1044" s="72"/>
      <c r="O1044" s="73">
        <f>MIN(1,MAX(0,(1/(1+EXP(-(Assumptions!$B$5 + Assumptions!$B$6*$N1044))))*Assumptions!$B$3))</f>
        <v>3.9165722796764356E-2</v>
      </c>
      <c r="P1044" s="73">
        <f>VLOOKUP($F1044,Assumptions!$A$23:$B$27,2,FALSE)*Assumptions!$B$4</f>
        <v>0.7</v>
      </c>
      <c r="Q1044" s="74">
        <f t="shared" si="32"/>
        <v>11167.404749893571</v>
      </c>
      <c r="R1044" s="75" t="str">
        <f>IF($O1044&lt;Assumptions!$B$17,"A",IF($O1044&lt;Assumptions!$B$18,"B",IF($O1044&lt;Assumptions!$B$19,"C",IF($O1044&lt;Assumptions!$B$20,"D","E"))))</f>
        <v>B</v>
      </c>
      <c r="S1044" s="75">
        <f t="shared" si="33"/>
        <v>0</v>
      </c>
    </row>
    <row r="1045" spans="1:19" ht="17.399999999999999" x14ac:dyDescent="0.3">
      <c r="A1045" s="39" t="s">
        <v>313</v>
      </c>
      <c r="B1045" s="39" t="s">
        <v>68</v>
      </c>
      <c r="C1045" s="39" t="s">
        <v>135</v>
      </c>
      <c r="D1045" s="39" t="s">
        <v>34</v>
      </c>
      <c r="E1045" s="70" t="s">
        <v>46</v>
      </c>
      <c r="F1045" s="70" t="s">
        <v>40</v>
      </c>
      <c r="G1045" s="78">
        <v>45049</v>
      </c>
      <c r="H1045" s="78">
        <v>45717</v>
      </c>
      <c r="I1045" s="69">
        <v>396279.97</v>
      </c>
      <c r="J1045" s="70">
        <v>0</v>
      </c>
      <c r="K1045" s="71">
        <v>1.1020000000000001</v>
      </c>
      <c r="L1045" s="70">
        <v>0</v>
      </c>
      <c r="M1045" s="71">
        <v>0.92200000000000004</v>
      </c>
      <c r="N1045" s="72"/>
      <c r="O1045" s="73">
        <f>MIN(1,MAX(0,(1/(1+EXP(-(Assumptions!$B$5 + Assumptions!$B$6*$N1045))))*Assumptions!$B$3))</f>
        <v>3.9165722796764356E-2</v>
      </c>
      <c r="P1045" s="73">
        <f>VLOOKUP($F1045,Assumptions!$A$23:$B$27,2,FALSE)*Assumptions!$B$4</f>
        <v>0.7</v>
      </c>
      <c r="Q1045" s="74">
        <f t="shared" si="32"/>
        <v>10864.414018451065</v>
      </c>
      <c r="R1045" s="75" t="str">
        <f>IF($O1045&lt;Assumptions!$B$17,"A",IF($O1045&lt;Assumptions!$B$18,"B",IF($O1045&lt;Assumptions!$B$19,"C",IF($O1045&lt;Assumptions!$B$20,"D","E"))))</f>
        <v>B</v>
      </c>
      <c r="S1045" s="75">
        <f t="shared" si="33"/>
        <v>0</v>
      </c>
    </row>
    <row r="1046" spans="1:19" ht="17.399999999999999" x14ac:dyDescent="0.3">
      <c r="A1046" s="39" t="s">
        <v>313</v>
      </c>
      <c r="B1046" s="39" t="s">
        <v>68</v>
      </c>
      <c r="C1046" s="39" t="s">
        <v>135</v>
      </c>
      <c r="D1046" s="39" t="s">
        <v>34</v>
      </c>
      <c r="E1046" s="70" t="s">
        <v>46</v>
      </c>
      <c r="F1046" s="70" t="s">
        <v>40</v>
      </c>
      <c r="G1046" s="78">
        <v>45049</v>
      </c>
      <c r="H1046" s="78">
        <v>45748</v>
      </c>
      <c r="I1046" s="69">
        <v>385218.73</v>
      </c>
      <c r="J1046" s="70">
        <v>0</v>
      </c>
      <c r="K1046" s="71">
        <v>0.96899999999999997</v>
      </c>
      <c r="L1046" s="70">
        <v>0</v>
      </c>
      <c r="M1046" s="71">
        <v>0.92200000000000004</v>
      </c>
      <c r="N1046" s="72"/>
      <c r="O1046" s="73">
        <f>MIN(1,MAX(0,(1/(1+EXP(-(Assumptions!$B$5 + Assumptions!$B$6*$N1046))))*Assumptions!$B$3))</f>
        <v>3.9165722796764356E-2</v>
      </c>
      <c r="P1046" s="73">
        <f>VLOOKUP($F1046,Assumptions!$A$23:$B$27,2,FALSE)*Assumptions!$B$4</f>
        <v>0.7</v>
      </c>
      <c r="Q1046" s="74">
        <f t="shared" si="32"/>
        <v>10561.158996711129</v>
      </c>
      <c r="R1046" s="75" t="str">
        <f>IF($O1046&lt;Assumptions!$B$17,"A",IF($O1046&lt;Assumptions!$B$18,"B",IF($O1046&lt;Assumptions!$B$19,"C",IF($O1046&lt;Assumptions!$B$20,"D","E"))))</f>
        <v>B</v>
      </c>
      <c r="S1046" s="75">
        <f t="shared" si="33"/>
        <v>0</v>
      </c>
    </row>
    <row r="1047" spans="1:19" ht="17.399999999999999" x14ac:dyDescent="0.3">
      <c r="A1047" s="39" t="s">
        <v>313</v>
      </c>
      <c r="B1047" s="39" t="s">
        <v>68</v>
      </c>
      <c r="C1047" s="39" t="s">
        <v>135</v>
      </c>
      <c r="D1047" s="39" t="s">
        <v>34</v>
      </c>
      <c r="E1047" s="70" t="s">
        <v>46</v>
      </c>
      <c r="F1047" s="70" t="s">
        <v>40</v>
      </c>
      <c r="G1047" s="78">
        <v>45049</v>
      </c>
      <c r="H1047" s="78">
        <v>45778</v>
      </c>
      <c r="I1047" s="69">
        <v>374650.73</v>
      </c>
      <c r="J1047" s="70">
        <v>0</v>
      </c>
      <c r="K1047" s="71">
        <v>1.133</v>
      </c>
      <c r="L1047" s="70">
        <v>0</v>
      </c>
      <c r="M1047" s="71">
        <v>0.92200000000000004</v>
      </c>
      <c r="N1047" s="72"/>
      <c r="O1047" s="73">
        <f>MIN(1,MAX(0,(1/(1+EXP(-(Assumptions!$B$5 + Assumptions!$B$6*$N1047))))*Assumptions!$B$3))</f>
        <v>3.9165722796764356E-2</v>
      </c>
      <c r="P1047" s="73">
        <f>VLOOKUP($F1047,Assumptions!$A$23:$B$27,2,FALSE)*Assumptions!$B$4</f>
        <v>0.7</v>
      </c>
      <c r="Q1047" s="74">
        <f t="shared" si="32"/>
        <v>10271.426645749783</v>
      </c>
      <c r="R1047" s="75" t="str">
        <f>IF($O1047&lt;Assumptions!$B$17,"A",IF($O1047&lt;Assumptions!$B$18,"B",IF($O1047&lt;Assumptions!$B$19,"C",IF($O1047&lt;Assumptions!$B$20,"D","E"))))</f>
        <v>B</v>
      </c>
      <c r="S1047" s="75">
        <f t="shared" si="33"/>
        <v>0</v>
      </c>
    </row>
    <row r="1048" spans="1:19" ht="17.399999999999999" x14ac:dyDescent="0.3">
      <c r="A1048" s="39" t="s">
        <v>313</v>
      </c>
      <c r="B1048" s="39" t="s">
        <v>68</v>
      </c>
      <c r="C1048" s="39" t="s">
        <v>135</v>
      </c>
      <c r="D1048" s="39" t="s">
        <v>34</v>
      </c>
      <c r="E1048" s="70" t="s">
        <v>46</v>
      </c>
      <c r="F1048" s="70" t="s">
        <v>40</v>
      </c>
      <c r="G1048" s="78">
        <v>45049</v>
      </c>
      <c r="H1048" s="78">
        <v>45809</v>
      </c>
      <c r="I1048" s="69">
        <v>364041.21</v>
      </c>
      <c r="J1048" s="70">
        <v>15</v>
      </c>
      <c r="K1048" s="71">
        <v>1.0229999999999999</v>
      </c>
      <c r="L1048" s="70">
        <v>0</v>
      </c>
      <c r="M1048" s="71">
        <v>0.92200000000000004</v>
      </c>
      <c r="N1048" s="72"/>
      <c r="O1048" s="73">
        <f>MIN(1,MAX(0,(1/(1+EXP(-(Assumptions!$B$5 + Assumptions!$B$6*$N1048))))*Assumptions!$B$3))</f>
        <v>3.9165722796764356E-2</v>
      </c>
      <c r="P1048" s="73">
        <f>VLOOKUP($F1048,Assumptions!$A$23:$B$27,2,FALSE)*Assumptions!$B$4</f>
        <v>0.7</v>
      </c>
      <c r="Q1048" s="74">
        <f t="shared" si="32"/>
        <v>9980.5559822210762</v>
      </c>
      <c r="R1048" s="75" t="str">
        <f>IF($O1048&lt;Assumptions!$B$17,"A",IF($O1048&lt;Assumptions!$B$18,"B",IF($O1048&lt;Assumptions!$B$19,"C",IF($O1048&lt;Assumptions!$B$20,"D","E"))))</f>
        <v>B</v>
      </c>
      <c r="S1048" s="75">
        <f t="shared" si="33"/>
        <v>0</v>
      </c>
    </row>
    <row r="1049" spans="1:19" ht="17.399999999999999" x14ac:dyDescent="0.3">
      <c r="A1049" s="39" t="s">
        <v>313</v>
      </c>
      <c r="B1049" s="39" t="s">
        <v>68</v>
      </c>
      <c r="C1049" s="39" t="s">
        <v>135</v>
      </c>
      <c r="D1049" s="39" t="s">
        <v>34</v>
      </c>
      <c r="E1049" s="70" t="s">
        <v>46</v>
      </c>
      <c r="F1049" s="70" t="s">
        <v>40</v>
      </c>
      <c r="G1049" s="78">
        <v>45049</v>
      </c>
      <c r="H1049" s="78">
        <v>45839</v>
      </c>
      <c r="I1049" s="69">
        <v>352712.21</v>
      </c>
      <c r="J1049" s="70">
        <v>0</v>
      </c>
      <c r="K1049" s="71">
        <v>1.032</v>
      </c>
      <c r="L1049" s="70">
        <v>0</v>
      </c>
      <c r="M1049" s="71">
        <v>0.92200000000000004</v>
      </c>
      <c r="N1049" s="72"/>
      <c r="O1049" s="73">
        <f>MIN(1,MAX(0,(1/(1+EXP(-(Assumptions!$B$5 + Assumptions!$B$6*$N1049))))*Assumptions!$B$3))</f>
        <v>3.9165722796764356E-2</v>
      </c>
      <c r="P1049" s="73">
        <f>VLOOKUP($F1049,Assumptions!$A$23:$B$27,2,FALSE)*Assumptions!$B$4</f>
        <v>0.7</v>
      </c>
      <c r="Q1049" s="74">
        <f t="shared" si="32"/>
        <v>9669.9600507258947</v>
      </c>
      <c r="R1049" s="75" t="str">
        <f>IF($O1049&lt;Assumptions!$B$17,"A",IF($O1049&lt;Assumptions!$B$18,"B",IF($O1049&lt;Assumptions!$B$19,"C",IF($O1049&lt;Assumptions!$B$20,"D","E"))))</f>
        <v>B</v>
      </c>
      <c r="S1049" s="75">
        <f t="shared" si="33"/>
        <v>0</v>
      </c>
    </row>
    <row r="1050" spans="1:19" ht="17.399999999999999" x14ac:dyDescent="0.3">
      <c r="A1050" s="39" t="s">
        <v>313</v>
      </c>
      <c r="B1050" s="39" t="s">
        <v>68</v>
      </c>
      <c r="C1050" s="39" t="s">
        <v>135</v>
      </c>
      <c r="D1050" s="39" t="s">
        <v>34</v>
      </c>
      <c r="E1050" s="70" t="s">
        <v>46</v>
      </c>
      <c r="F1050" s="70" t="s">
        <v>40</v>
      </c>
      <c r="G1050" s="78">
        <v>45049</v>
      </c>
      <c r="H1050" s="78">
        <v>45870</v>
      </c>
      <c r="I1050" s="69">
        <v>343032.45</v>
      </c>
      <c r="J1050" s="70">
        <v>15</v>
      </c>
      <c r="K1050" s="71">
        <v>1.0389999999999999</v>
      </c>
      <c r="L1050" s="70">
        <v>0</v>
      </c>
      <c r="M1050" s="71">
        <v>0.92200000000000004</v>
      </c>
      <c r="N1050" s="72"/>
      <c r="O1050" s="73">
        <f>MIN(1,MAX(0,(1/(1+EXP(-(Assumptions!$B$5 + Assumptions!$B$6*$N1050))))*Assumptions!$B$3))</f>
        <v>3.9165722796764356E-2</v>
      </c>
      <c r="P1050" s="73">
        <f>VLOOKUP($F1050,Assumptions!$A$23:$B$27,2,FALSE)*Assumptions!$B$4</f>
        <v>0.7</v>
      </c>
      <c r="Q1050" s="74">
        <f t="shared" si="32"/>
        <v>9404.5796928964501</v>
      </c>
      <c r="R1050" s="75" t="str">
        <f>IF($O1050&lt;Assumptions!$B$17,"A",IF($O1050&lt;Assumptions!$B$18,"B",IF($O1050&lt;Assumptions!$B$19,"C",IF($O1050&lt;Assumptions!$B$20,"D","E"))))</f>
        <v>B</v>
      </c>
      <c r="S1050" s="75">
        <f t="shared" si="33"/>
        <v>0</v>
      </c>
    </row>
    <row r="1051" spans="1:19" ht="17.399999999999999" x14ac:dyDescent="0.3">
      <c r="A1051" s="39" t="s">
        <v>313</v>
      </c>
      <c r="B1051" s="39" t="s">
        <v>68</v>
      </c>
      <c r="C1051" s="39" t="s">
        <v>135</v>
      </c>
      <c r="D1051" s="39" t="s">
        <v>34</v>
      </c>
      <c r="E1051" s="70" t="s">
        <v>46</v>
      </c>
      <c r="F1051" s="70" t="s">
        <v>40</v>
      </c>
      <c r="G1051" s="78">
        <v>45049</v>
      </c>
      <c r="H1051" s="78">
        <v>45901</v>
      </c>
      <c r="I1051" s="69">
        <v>332432.56</v>
      </c>
      <c r="J1051" s="70">
        <v>0</v>
      </c>
      <c r="K1051" s="71">
        <v>1.127</v>
      </c>
      <c r="L1051" s="70">
        <v>0</v>
      </c>
      <c r="M1051" s="71">
        <v>0.92200000000000004</v>
      </c>
      <c r="N1051" s="72"/>
      <c r="O1051" s="73">
        <f>MIN(1,MAX(0,(1/(1+EXP(-(Assumptions!$B$5 + Assumptions!$B$6*$N1051))))*Assumptions!$B$3))</f>
        <v>3.9165722796764356E-2</v>
      </c>
      <c r="P1051" s="73">
        <f>VLOOKUP($F1051,Assumptions!$A$23:$B$27,2,FALSE)*Assumptions!$B$4</f>
        <v>0.7</v>
      </c>
      <c r="Q1051" s="74">
        <f t="shared" si="32"/>
        <v>9113.973045505114</v>
      </c>
      <c r="R1051" s="75" t="str">
        <f>IF($O1051&lt;Assumptions!$B$17,"A",IF($O1051&lt;Assumptions!$B$18,"B",IF($O1051&lt;Assumptions!$B$19,"C",IF($O1051&lt;Assumptions!$B$20,"D","E"))))</f>
        <v>B</v>
      </c>
      <c r="S1051" s="75">
        <f t="shared" si="33"/>
        <v>0</v>
      </c>
    </row>
    <row r="1052" spans="1:19" ht="17.399999999999999" x14ac:dyDescent="0.3">
      <c r="A1052" s="39" t="s">
        <v>313</v>
      </c>
      <c r="B1052" s="39" t="s">
        <v>68</v>
      </c>
      <c r="C1052" s="39" t="s">
        <v>135</v>
      </c>
      <c r="D1052" s="39" t="s">
        <v>34</v>
      </c>
      <c r="E1052" s="70" t="s">
        <v>46</v>
      </c>
      <c r="F1052" s="70" t="s">
        <v>40</v>
      </c>
      <c r="G1052" s="78">
        <v>45049</v>
      </c>
      <c r="H1052" s="78">
        <v>45931</v>
      </c>
      <c r="I1052" s="69">
        <v>321724.12</v>
      </c>
      <c r="J1052" s="70">
        <v>0</v>
      </c>
      <c r="K1052" s="71">
        <v>1.0580000000000001</v>
      </c>
      <c r="L1052" s="70">
        <v>0</v>
      </c>
      <c r="M1052" s="71">
        <v>0.92200000000000004</v>
      </c>
      <c r="N1052" s="72"/>
      <c r="O1052" s="73">
        <f>MIN(1,MAX(0,(1/(1+EXP(-(Assumptions!$B$5 + Assumptions!$B$6*$N1052))))*Assumptions!$B$3))</f>
        <v>3.9165722796764356E-2</v>
      </c>
      <c r="P1052" s="73">
        <f>VLOOKUP($F1052,Assumptions!$A$23:$B$27,2,FALSE)*Assumptions!$B$4</f>
        <v>0.7</v>
      </c>
      <c r="Q1052" s="74">
        <f t="shared" si="32"/>
        <v>8820.3903906670657</v>
      </c>
      <c r="R1052" s="75" t="str">
        <f>IF($O1052&lt;Assumptions!$B$17,"A",IF($O1052&lt;Assumptions!$B$18,"B",IF($O1052&lt;Assumptions!$B$19,"C",IF($O1052&lt;Assumptions!$B$20,"D","E"))))</f>
        <v>B</v>
      </c>
      <c r="S1052" s="75">
        <f t="shared" si="33"/>
        <v>0</v>
      </c>
    </row>
    <row r="1053" spans="1:19" ht="17.399999999999999" x14ac:dyDescent="0.3">
      <c r="A1053" s="39" t="s">
        <v>313</v>
      </c>
      <c r="B1053" s="39" t="s">
        <v>68</v>
      </c>
      <c r="C1053" s="39" t="s">
        <v>135</v>
      </c>
      <c r="D1053" s="39" t="s">
        <v>34</v>
      </c>
      <c r="E1053" s="70" t="s">
        <v>46</v>
      </c>
      <c r="F1053" s="70" t="s">
        <v>40</v>
      </c>
      <c r="G1053" s="78">
        <v>45049</v>
      </c>
      <c r="H1053" s="78">
        <v>45962</v>
      </c>
      <c r="I1053" s="69">
        <v>311967.76</v>
      </c>
      <c r="J1053" s="70">
        <v>35</v>
      </c>
      <c r="K1053" s="71">
        <v>0.89800000000000002</v>
      </c>
      <c r="L1053" s="70">
        <v>0</v>
      </c>
      <c r="M1053" s="71">
        <v>0.92200000000000004</v>
      </c>
      <c r="N1053" s="72"/>
      <c r="O1053" s="73">
        <f>MIN(1,MAX(0,(1/(1+EXP(-(Assumptions!$B$5 + Assumptions!$B$6*$N1053))))*Assumptions!$B$3))</f>
        <v>3.9165722796764356E-2</v>
      </c>
      <c r="P1053" s="73">
        <f>VLOOKUP($F1053,Assumptions!$A$23:$B$27,2,FALSE)*Assumptions!$B$4</f>
        <v>0.7</v>
      </c>
      <c r="Q1053" s="74">
        <f t="shared" si="32"/>
        <v>8552.9099667812588</v>
      </c>
      <c r="R1053" s="75" t="str">
        <f>IF($O1053&lt;Assumptions!$B$17,"A",IF($O1053&lt;Assumptions!$B$18,"B",IF($O1053&lt;Assumptions!$B$19,"C",IF($O1053&lt;Assumptions!$B$20,"D","E"))))</f>
        <v>B</v>
      </c>
      <c r="S1053" s="75">
        <f t="shared" si="33"/>
        <v>0</v>
      </c>
    </row>
    <row r="1054" spans="1:19" ht="17.399999999999999" x14ac:dyDescent="0.3">
      <c r="A1054" s="39" t="s">
        <v>313</v>
      </c>
      <c r="B1054" s="39" t="s">
        <v>68</v>
      </c>
      <c r="C1054" s="39" t="s">
        <v>135</v>
      </c>
      <c r="D1054" s="39" t="s">
        <v>34</v>
      </c>
      <c r="E1054" s="70" t="s">
        <v>46</v>
      </c>
      <c r="F1054" s="70" t="s">
        <v>40</v>
      </c>
      <c r="G1054" s="78">
        <v>45049</v>
      </c>
      <c r="H1054" s="78">
        <v>45992</v>
      </c>
      <c r="I1054" s="69">
        <v>302552.21999999997</v>
      </c>
      <c r="J1054" s="70">
        <v>0</v>
      </c>
      <c r="K1054" s="71">
        <v>1.0309999999999999</v>
      </c>
      <c r="L1054" s="70">
        <v>0</v>
      </c>
      <c r="M1054" s="71">
        <v>0.92200000000000004</v>
      </c>
      <c r="N1054" s="72"/>
      <c r="O1054" s="73">
        <f>MIN(1,MAX(0,(1/(1+EXP(-(Assumptions!$B$5 + Assumptions!$B$6*$N1054))))*Assumptions!$B$3))</f>
        <v>3.9165722796764356E-2</v>
      </c>
      <c r="P1054" s="73">
        <f>VLOOKUP($F1054,Assumptions!$A$23:$B$27,2,FALSE)*Assumptions!$B$4</f>
        <v>0.7</v>
      </c>
      <c r="Q1054" s="74">
        <f t="shared" si="32"/>
        <v>8294.7734660459646</v>
      </c>
      <c r="R1054" s="75" t="str">
        <f>IF($O1054&lt;Assumptions!$B$17,"A",IF($O1054&lt;Assumptions!$B$18,"B",IF($O1054&lt;Assumptions!$B$19,"C",IF($O1054&lt;Assumptions!$B$20,"D","E"))))</f>
        <v>B</v>
      </c>
      <c r="S1054" s="75">
        <f t="shared" si="33"/>
        <v>0</v>
      </c>
    </row>
    <row r="1055" spans="1:19" ht="17.399999999999999" x14ac:dyDescent="0.3">
      <c r="A1055" s="39" t="s">
        <v>315</v>
      </c>
      <c r="B1055" s="39" t="s">
        <v>71</v>
      </c>
      <c r="C1055" s="39" t="s">
        <v>135</v>
      </c>
      <c r="D1055" s="39" t="s">
        <v>26</v>
      </c>
      <c r="E1055" s="70" t="s">
        <v>49</v>
      </c>
      <c r="F1055" s="70" t="s">
        <v>28</v>
      </c>
      <c r="G1055" s="78">
        <v>44307</v>
      </c>
      <c r="H1055" s="78">
        <v>45658</v>
      </c>
      <c r="I1055" s="69">
        <v>1757525.84</v>
      </c>
      <c r="J1055" s="70">
        <v>0</v>
      </c>
      <c r="K1055" s="71">
        <v>0.95</v>
      </c>
      <c r="L1055" s="70">
        <v>0</v>
      </c>
      <c r="M1055" s="71">
        <v>0.50900000000000001</v>
      </c>
      <c r="N1055" s="72"/>
      <c r="O1055" s="73">
        <f>MIN(1,MAX(0,(1/(1+EXP(-(Assumptions!$B$5 + Assumptions!$B$6*$N1055))))*Assumptions!$B$3))</f>
        <v>3.9165722796764356E-2</v>
      </c>
      <c r="P1055" s="73">
        <f>VLOOKUP($F1055,Assumptions!$A$23:$B$27,2,FALSE)*Assumptions!$B$4</f>
        <v>0.35</v>
      </c>
      <c r="Q1055" s="74">
        <f t="shared" si="32"/>
        <v>24092.169450156645</v>
      </c>
      <c r="R1055" s="75" t="str">
        <f>IF($O1055&lt;Assumptions!$B$17,"A",IF($O1055&lt;Assumptions!$B$18,"B",IF($O1055&lt;Assumptions!$B$19,"C",IF($O1055&lt;Assumptions!$B$20,"D","E"))))</f>
        <v>B</v>
      </c>
      <c r="S1055" s="75">
        <f t="shared" si="33"/>
        <v>0</v>
      </c>
    </row>
    <row r="1056" spans="1:19" ht="17.399999999999999" x14ac:dyDescent="0.3">
      <c r="A1056" s="39" t="s">
        <v>315</v>
      </c>
      <c r="B1056" s="39" t="s">
        <v>71</v>
      </c>
      <c r="C1056" s="39" t="s">
        <v>135</v>
      </c>
      <c r="D1056" s="39" t="s">
        <v>26</v>
      </c>
      <c r="E1056" s="70" t="s">
        <v>49</v>
      </c>
      <c r="F1056" s="70" t="s">
        <v>28</v>
      </c>
      <c r="G1056" s="78">
        <v>44307</v>
      </c>
      <c r="H1056" s="78">
        <v>45689</v>
      </c>
      <c r="I1056" s="69">
        <v>1706469.15</v>
      </c>
      <c r="J1056" s="70">
        <v>0</v>
      </c>
      <c r="K1056" s="71">
        <v>0.95399999999999996</v>
      </c>
      <c r="L1056" s="70">
        <v>0</v>
      </c>
      <c r="M1056" s="71">
        <v>0.50900000000000001</v>
      </c>
      <c r="N1056" s="72"/>
      <c r="O1056" s="73">
        <f>MIN(1,MAX(0,(1/(1+EXP(-(Assumptions!$B$5 + Assumptions!$B$6*$N1056))))*Assumptions!$B$3))</f>
        <v>3.9165722796764356E-2</v>
      </c>
      <c r="P1056" s="73">
        <f>VLOOKUP($F1056,Assumptions!$A$23:$B$27,2,FALSE)*Assumptions!$B$4</f>
        <v>0.35</v>
      </c>
      <c r="Q1056" s="74">
        <f t="shared" si="32"/>
        <v>23392.284191545528</v>
      </c>
      <c r="R1056" s="75" t="str">
        <f>IF($O1056&lt;Assumptions!$B$17,"A",IF($O1056&lt;Assumptions!$B$18,"B",IF($O1056&lt;Assumptions!$B$19,"C",IF($O1056&lt;Assumptions!$B$20,"D","E"))))</f>
        <v>B</v>
      </c>
      <c r="S1056" s="75">
        <f t="shared" si="33"/>
        <v>0</v>
      </c>
    </row>
    <row r="1057" spans="1:19" ht="17.399999999999999" x14ac:dyDescent="0.3">
      <c r="A1057" s="39" t="s">
        <v>315</v>
      </c>
      <c r="B1057" s="39" t="s">
        <v>71</v>
      </c>
      <c r="C1057" s="39" t="s">
        <v>135</v>
      </c>
      <c r="D1057" s="39" t="s">
        <v>26</v>
      </c>
      <c r="E1057" s="70" t="s">
        <v>49</v>
      </c>
      <c r="F1057" s="70" t="s">
        <v>28</v>
      </c>
      <c r="G1057" s="78">
        <v>44307</v>
      </c>
      <c r="H1057" s="78">
        <v>45717</v>
      </c>
      <c r="I1057" s="69">
        <v>1660073.28</v>
      </c>
      <c r="J1057" s="70">
        <v>0</v>
      </c>
      <c r="K1057" s="71">
        <v>1.046</v>
      </c>
      <c r="L1057" s="70">
        <v>0</v>
      </c>
      <c r="M1057" s="71">
        <v>0.50900000000000001</v>
      </c>
      <c r="N1057" s="72"/>
      <c r="O1057" s="73">
        <f>MIN(1,MAX(0,(1/(1+EXP(-(Assumptions!$B$5 + Assumptions!$B$6*$N1057))))*Assumptions!$B$3))</f>
        <v>3.9165722796764356E-2</v>
      </c>
      <c r="P1057" s="73">
        <f>VLOOKUP($F1057,Assumptions!$A$23:$B$27,2,FALSE)*Assumptions!$B$4</f>
        <v>0.35</v>
      </c>
      <c r="Q1057" s="74">
        <f t="shared" si="32"/>
        <v>22756.289467378381</v>
      </c>
      <c r="R1057" s="75" t="str">
        <f>IF($O1057&lt;Assumptions!$B$17,"A",IF($O1057&lt;Assumptions!$B$18,"B",IF($O1057&lt;Assumptions!$B$19,"C",IF($O1057&lt;Assumptions!$B$20,"D","E"))))</f>
        <v>B</v>
      </c>
      <c r="S1057" s="75">
        <f t="shared" si="33"/>
        <v>0</v>
      </c>
    </row>
    <row r="1058" spans="1:19" ht="17.399999999999999" x14ac:dyDescent="0.3">
      <c r="A1058" s="39" t="s">
        <v>315</v>
      </c>
      <c r="B1058" s="39" t="s">
        <v>71</v>
      </c>
      <c r="C1058" s="39" t="s">
        <v>135</v>
      </c>
      <c r="D1058" s="39" t="s">
        <v>26</v>
      </c>
      <c r="E1058" s="70" t="s">
        <v>49</v>
      </c>
      <c r="F1058" s="70" t="s">
        <v>28</v>
      </c>
      <c r="G1058" s="78">
        <v>44307</v>
      </c>
      <c r="H1058" s="78">
        <v>45748</v>
      </c>
      <c r="I1058" s="69">
        <v>1615248.47</v>
      </c>
      <c r="J1058" s="70">
        <v>0</v>
      </c>
      <c r="K1058" s="71">
        <v>1.08</v>
      </c>
      <c r="L1058" s="70">
        <v>0</v>
      </c>
      <c r="M1058" s="71">
        <v>0.50900000000000001</v>
      </c>
      <c r="N1058" s="72"/>
      <c r="O1058" s="73">
        <f>MIN(1,MAX(0,(1/(1+EXP(-(Assumptions!$B$5 + Assumptions!$B$6*$N1058))))*Assumptions!$B$3))</f>
        <v>3.9165722796764356E-2</v>
      </c>
      <c r="P1058" s="73">
        <f>VLOOKUP($F1058,Assumptions!$A$23:$B$27,2,FALSE)*Assumptions!$B$4</f>
        <v>0.35</v>
      </c>
      <c r="Q1058" s="74">
        <f t="shared" si="32"/>
        <v>22141.83083837121</v>
      </c>
      <c r="R1058" s="75" t="str">
        <f>IF($O1058&lt;Assumptions!$B$17,"A",IF($O1058&lt;Assumptions!$B$18,"B",IF($O1058&lt;Assumptions!$B$19,"C",IF($O1058&lt;Assumptions!$B$20,"D","E"))))</f>
        <v>B</v>
      </c>
      <c r="S1058" s="75">
        <f t="shared" si="33"/>
        <v>0</v>
      </c>
    </row>
    <row r="1059" spans="1:19" ht="17.399999999999999" x14ac:dyDescent="0.3">
      <c r="A1059" s="39" t="s">
        <v>315</v>
      </c>
      <c r="B1059" s="39" t="s">
        <v>71</v>
      </c>
      <c r="C1059" s="39" t="s">
        <v>135</v>
      </c>
      <c r="D1059" s="39" t="s">
        <v>26</v>
      </c>
      <c r="E1059" s="70" t="s">
        <v>49</v>
      </c>
      <c r="F1059" s="70" t="s">
        <v>28</v>
      </c>
      <c r="G1059" s="78">
        <v>44307</v>
      </c>
      <c r="H1059" s="78">
        <v>45778</v>
      </c>
      <c r="I1059" s="69">
        <v>1572101.25</v>
      </c>
      <c r="J1059" s="70">
        <v>0</v>
      </c>
      <c r="K1059" s="71">
        <v>1.1419999999999999</v>
      </c>
      <c r="L1059" s="70">
        <v>0</v>
      </c>
      <c r="M1059" s="71">
        <v>0.50900000000000001</v>
      </c>
      <c r="N1059" s="72"/>
      <c r="O1059" s="73">
        <f>MIN(1,MAX(0,(1/(1+EXP(-(Assumptions!$B$5 + Assumptions!$B$6*$N1059))))*Assumptions!$B$3))</f>
        <v>3.9165722796764356E-2</v>
      </c>
      <c r="P1059" s="73">
        <f>VLOOKUP($F1059,Assumptions!$A$23:$B$27,2,FALSE)*Assumptions!$B$4</f>
        <v>0.35</v>
      </c>
      <c r="Q1059" s="74">
        <f t="shared" si="32"/>
        <v>21550.368618081357</v>
      </c>
      <c r="R1059" s="75" t="str">
        <f>IF($O1059&lt;Assumptions!$B$17,"A",IF($O1059&lt;Assumptions!$B$18,"B",IF($O1059&lt;Assumptions!$B$19,"C",IF($O1059&lt;Assumptions!$B$20,"D","E"))))</f>
        <v>B</v>
      </c>
      <c r="S1059" s="75">
        <f t="shared" si="33"/>
        <v>0</v>
      </c>
    </row>
    <row r="1060" spans="1:19" ht="17.399999999999999" x14ac:dyDescent="0.3">
      <c r="A1060" s="39" t="s">
        <v>315</v>
      </c>
      <c r="B1060" s="39" t="s">
        <v>71</v>
      </c>
      <c r="C1060" s="39" t="s">
        <v>135</v>
      </c>
      <c r="D1060" s="39" t="s">
        <v>26</v>
      </c>
      <c r="E1060" s="70" t="s">
        <v>49</v>
      </c>
      <c r="F1060" s="70" t="s">
        <v>28</v>
      </c>
      <c r="G1060" s="78">
        <v>44307</v>
      </c>
      <c r="H1060" s="78">
        <v>45809</v>
      </c>
      <c r="I1060" s="69">
        <v>1521571.94</v>
      </c>
      <c r="J1060" s="70">
        <v>35</v>
      </c>
      <c r="K1060" s="71">
        <v>0.67500000000000004</v>
      </c>
      <c r="L1060" s="70">
        <v>0</v>
      </c>
      <c r="M1060" s="71">
        <v>0.50900000000000001</v>
      </c>
      <c r="N1060" s="72"/>
      <c r="O1060" s="73">
        <f>MIN(1,MAX(0,(1/(1+EXP(-(Assumptions!$B$5 + Assumptions!$B$6*$N1060))))*Assumptions!$B$3))</f>
        <v>3.9165722796764356E-2</v>
      </c>
      <c r="P1060" s="73">
        <f>VLOOKUP($F1060,Assumptions!$A$23:$B$27,2,FALSE)*Assumptions!$B$4</f>
        <v>0.35</v>
      </c>
      <c r="Q1060" s="74">
        <f t="shared" si="32"/>
        <v>20857.712686081239</v>
      </c>
      <c r="R1060" s="75" t="str">
        <f>IF($O1060&lt;Assumptions!$B$17,"A",IF($O1060&lt;Assumptions!$B$18,"B",IF($O1060&lt;Assumptions!$B$19,"C",IF($O1060&lt;Assumptions!$B$20,"D","E"))))</f>
        <v>B</v>
      </c>
      <c r="S1060" s="75">
        <f t="shared" si="33"/>
        <v>0</v>
      </c>
    </row>
    <row r="1061" spans="1:19" ht="17.399999999999999" x14ac:dyDescent="0.3">
      <c r="A1061" s="39" t="s">
        <v>315</v>
      </c>
      <c r="B1061" s="39" t="s">
        <v>71</v>
      </c>
      <c r="C1061" s="39" t="s">
        <v>135</v>
      </c>
      <c r="D1061" s="39" t="s">
        <v>26</v>
      </c>
      <c r="E1061" s="70" t="s">
        <v>49</v>
      </c>
      <c r="F1061" s="70" t="s">
        <v>28</v>
      </c>
      <c r="G1061" s="78">
        <v>44307</v>
      </c>
      <c r="H1061" s="78">
        <v>45839</v>
      </c>
      <c r="I1061" s="69">
        <v>1471694.59</v>
      </c>
      <c r="J1061" s="70">
        <v>0</v>
      </c>
      <c r="K1061" s="71">
        <v>0.95499999999999996</v>
      </c>
      <c r="L1061" s="70">
        <v>0</v>
      </c>
      <c r="M1061" s="71">
        <v>0.50900000000000001</v>
      </c>
      <c r="N1061" s="72"/>
      <c r="O1061" s="73">
        <f>MIN(1,MAX(0,(1/(1+EXP(-(Assumptions!$B$5 + Assumptions!$B$6*$N1061))))*Assumptions!$B$3))</f>
        <v>3.9165722796764356E-2</v>
      </c>
      <c r="P1061" s="73">
        <f>VLOOKUP($F1061,Assumptions!$A$23:$B$27,2,FALSE)*Assumptions!$B$4</f>
        <v>0.35</v>
      </c>
      <c r="Q1061" s="74">
        <f t="shared" si="32"/>
        <v>20173.993823703218</v>
      </c>
      <c r="R1061" s="75" t="str">
        <f>IF($O1061&lt;Assumptions!$B$17,"A",IF($O1061&lt;Assumptions!$B$18,"B",IF($O1061&lt;Assumptions!$B$19,"C",IF($O1061&lt;Assumptions!$B$20,"D","E"))))</f>
        <v>B</v>
      </c>
      <c r="S1061" s="75">
        <f t="shared" si="33"/>
        <v>0</v>
      </c>
    </row>
    <row r="1062" spans="1:19" ht="17.399999999999999" x14ac:dyDescent="0.3">
      <c r="A1062" s="39" t="s">
        <v>315</v>
      </c>
      <c r="B1062" s="39" t="s">
        <v>71</v>
      </c>
      <c r="C1062" s="39" t="s">
        <v>135</v>
      </c>
      <c r="D1062" s="39" t="s">
        <v>26</v>
      </c>
      <c r="E1062" s="70" t="s">
        <v>49</v>
      </c>
      <c r="F1062" s="70" t="s">
        <v>28</v>
      </c>
      <c r="G1062" s="78">
        <v>44307</v>
      </c>
      <c r="H1062" s="78">
        <v>45870</v>
      </c>
      <c r="I1062" s="69">
        <v>1428173.92</v>
      </c>
      <c r="J1062" s="70">
        <v>95</v>
      </c>
      <c r="K1062" s="71">
        <v>0.49099999999999999</v>
      </c>
      <c r="L1062" s="70">
        <v>0</v>
      </c>
      <c r="M1062" s="71">
        <v>0.50900000000000001</v>
      </c>
      <c r="N1062" s="72"/>
      <c r="O1062" s="73">
        <f>MIN(1,MAX(0,(1/(1+EXP(-(Assumptions!$B$5 + Assumptions!$B$6*$N1062))))*Assumptions!$B$3))</f>
        <v>3.9165722796764356E-2</v>
      </c>
      <c r="P1062" s="73">
        <f>VLOOKUP($F1062,Assumptions!$A$23:$B$27,2,FALSE)*Assumptions!$B$4</f>
        <v>0.35</v>
      </c>
      <c r="Q1062" s="74">
        <f t="shared" si="32"/>
        <v>19577.41234970091</v>
      </c>
      <c r="R1062" s="75" t="str">
        <f>IF($O1062&lt;Assumptions!$B$17,"A",IF($O1062&lt;Assumptions!$B$18,"B",IF($O1062&lt;Assumptions!$B$19,"C",IF($O1062&lt;Assumptions!$B$20,"D","E"))))</f>
        <v>B</v>
      </c>
      <c r="S1062" s="75">
        <f t="shared" si="33"/>
        <v>0</v>
      </c>
    </row>
    <row r="1063" spans="1:19" ht="17.399999999999999" x14ac:dyDescent="0.3">
      <c r="A1063" s="39" t="s">
        <v>315</v>
      </c>
      <c r="B1063" s="39" t="s">
        <v>71</v>
      </c>
      <c r="C1063" s="39" t="s">
        <v>135</v>
      </c>
      <c r="D1063" s="39" t="s">
        <v>26</v>
      </c>
      <c r="E1063" s="70" t="s">
        <v>49</v>
      </c>
      <c r="F1063" s="70" t="s">
        <v>28</v>
      </c>
      <c r="G1063" s="78">
        <v>44307</v>
      </c>
      <c r="H1063" s="78">
        <v>45901</v>
      </c>
      <c r="I1063" s="69">
        <v>1384164.69</v>
      </c>
      <c r="J1063" s="70">
        <v>35</v>
      </c>
      <c r="K1063" s="71">
        <v>0.66500000000000004</v>
      </c>
      <c r="L1063" s="70">
        <v>0</v>
      </c>
      <c r="M1063" s="71">
        <v>0.50900000000000001</v>
      </c>
      <c r="N1063" s="72"/>
      <c r="O1063" s="73">
        <f>MIN(1,MAX(0,(1/(1+EXP(-(Assumptions!$B$5 + Assumptions!$B$6*$N1063))))*Assumptions!$B$3))</f>
        <v>3.9165722796764356E-2</v>
      </c>
      <c r="P1063" s="73">
        <f>VLOOKUP($F1063,Assumptions!$A$23:$B$27,2,FALSE)*Assumptions!$B$4</f>
        <v>0.35</v>
      </c>
      <c r="Q1063" s="74">
        <f t="shared" si="32"/>
        <v>18974.13369376324</v>
      </c>
      <c r="R1063" s="75" t="str">
        <f>IF($O1063&lt;Assumptions!$B$17,"A",IF($O1063&lt;Assumptions!$B$18,"B",IF($O1063&lt;Assumptions!$B$19,"C",IF($O1063&lt;Assumptions!$B$20,"D","E"))))</f>
        <v>B</v>
      </c>
      <c r="S1063" s="75">
        <f t="shared" si="33"/>
        <v>0</v>
      </c>
    </row>
    <row r="1064" spans="1:19" ht="17.399999999999999" x14ac:dyDescent="0.3">
      <c r="A1064" s="39" t="s">
        <v>315</v>
      </c>
      <c r="B1064" s="39" t="s">
        <v>71</v>
      </c>
      <c r="C1064" s="39" t="s">
        <v>135</v>
      </c>
      <c r="D1064" s="39" t="s">
        <v>26</v>
      </c>
      <c r="E1064" s="70" t="s">
        <v>49</v>
      </c>
      <c r="F1064" s="70" t="s">
        <v>28</v>
      </c>
      <c r="G1064" s="78">
        <v>44307</v>
      </c>
      <c r="H1064" s="78">
        <v>45931</v>
      </c>
      <c r="I1064" s="69">
        <v>1344964.29</v>
      </c>
      <c r="J1064" s="70">
        <v>185</v>
      </c>
      <c r="K1064" s="71">
        <v>0.36699999999999999</v>
      </c>
      <c r="L1064" s="70">
        <v>0</v>
      </c>
      <c r="M1064" s="71">
        <v>0.50900000000000001</v>
      </c>
      <c r="N1064" s="72"/>
      <c r="O1064" s="73">
        <f>MIN(1,MAX(0,(1/(1+EXP(-(Assumptions!$B$5 + Assumptions!$B$6*$N1064))))*Assumptions!$B$3))</f>
        <v>3.9165722796764356E-2</v>
      </c>
      <c r="P1064" s="73">
        <f>VLOOKUP($F1064,Assumptions!$A$23:$B$27,2,FALSE)*Assumptions!$B$4</f>
        <v>0.35</v>
      </c>
      <c r="Q1064" s="74">
        <f t="shared" si="32"/>
        <v>18436.774493790443</v>
      </c>
      <c r="R1064" s="75" t="str">
        <f>IF($O1064&lt;Assumptions!$B$17,"A",IF($O1064&lt;Assumptions!$B$18,"B",IF($O1064&lt;Assumptions!$B$19,"C",IF($O1064&lt;Assumptions!$B$20,"D","E"))))</f>
        <v>B</v>
      </c>
      <c r="S1064" s="75">
        <f t="shared" si="33"/>
        <v>1</v>
      </c>
    </row>
    <row r="1065" spans="1:19" ht="17.399999999999999" x14ac:dyDescent="0.3">
      <c r="A1065" s="39" t="s">
        <v>315</v>
      </c>
      <c r="B1065" s="39" t="s">
        <v>71</v>
      </c>
      <c r="C1065" s="39" t="s">
        <v>135</v>
      </c>
      <c r="D1065" s="39" t="s">
        <v>26</v>
      </c>
      <c r="E1065" s="70" t="s">
        <v>49</v>
      </c>
      <c r="F1065" s="70" t="s">
        <v>28</v>
      </c>
      <c r="G1065" s="78">
        <v>44307</v>
      </c>
      <c r="H1065" s="78">
        <v>45962</v>
      </c>
      <c r="I1065" s="69">
        <v>1305589.47</v>
      </c>
      <c r="J1065" s="70">
        <v>15</v>
      </c>
      <c r="K1065" s="71">
        <v>1.109</v>
      </c>
      <c r="L1065" s="70">
        <v>0</v>
      </c>
      <c r="M1065" s="71">
        <v>0.50900000000000001</v>
      </c>
      <c r="N1065" s="72"/>
      <c r="O1065" s="73">
        <f>MIN(1,MAX(0,(1/(1+EXP(-(Assumptions!$B$5 + Assumptions!$B$6*$N1065))))*Assumptions!$B$3))</f>
        <v>3.9165722796764356E-2</v>
      </c>
      <c r="P1065" s="73">
        <f>VLOOKUP($F1065,Assumptions!$A$23:$B$27,2,FALSE)*Assumptions!$B$4</f>
        <v>0.35</v>
      </c>
      <c r="Q1065" s="74">
        <f t="shared" si="32"/>
        <v>17897.024343938072</v>
      </c>
      <c r="R1065" s="75" t="str">
        <f>IF($O1065&lt;Assumptions!$B$17,"A",IF($O1065&lt;Assumptions!$B$18,"B",IF($O1065&lt;Assumptions!$B$19,"C",IF($O1065&lt;Assumptions!$B$20,"D","E"))))</f>
        <v>B</v>
      </c>
      <c r="S1065" s="75">
        <f t="shared" si="33"/>
        <v>0</v>
      </c>
    </row>
    <row r="1066" spans="1:19" ht="17.399999999999999" x14ac:dyDescent="0.3">
      <c r="A1066" s="39" t="s">
        <v>315</v>
      </c>
      <c r="B1066" s="39" t="s">
        <v>71</v>
      </c>
      <c r="C1066" s="39" t="s">
        <v>135</v>
      </c>
      <c r="D1066" s="39" t="s">
        <v>26</v>
      </c>
      <c r="E1066" s="70" t="s">
        <v>49</v>
      </c>
      <c r="F1066" s="70" t="s">
        <v>28</v>
      </c>
      <c r="G1066" s="78">
        <v>44307</v>
      </c>
      <c r="H1066" s="78">
        <v>45992</v>
      </c>
      <c r="I1066" s="69">
        <v>1262651.1000000001</v>
      </c>
      <c r="J1066" s="70">
        <v>0</v>
      </c>
      <c r="K1066" s="71">
        <v>1.052</v>
      </c>
      <c r="L1066" s="70">
        <v>0</v>
      </c>
      <c r="M1066" s="71">
        <v>0.50900000000000001</v>
      </c>
      <c r="N1066" s="72"/>
      <c r="O1066" s="73">
        <f>MIN(1,MAX(0,(1/(1+EXP(-(Assumptions!$B$5 + Assumptions!$B$6*$N1066))))*Assumptions!$B$3))</f>
        <v>3.9165722796764356E-2</v>
      </c>
      <c r="P1066" s="73">
        <f>VLOOKUP($F1066,Assumptions!$A$23:$B$27,2,FALSE)*Assumptions!$B$4</f>
        <v>0.35</v>
      </c>
      <c r="Q1066" s="74">
        <f t="shared" si="32"/>
        <v>17308.425040070357</v>
      </c>
      <c r="R1066" s="75" t="str">
        <f>IF($O1066&lt;Assumptions!$B$17,"A",IF($O1066&lt;Assumptions!$B$18,"B",IF($O1066&lt;Assumptions!$B$19,"C",IF($O1066&lt;Assumptions!$B$20,"D","E"))))</f>
        <v>B</v>
      </c>
      <c r="S1066" s="75">
        <f t="shared" si="33"/>
        <v>0</v>
      </c>
    </row>
    <row r="1067" spans="1:19" ht="17.399999999999999" x14ac:dyDescent="0.3">
      <c r="A1067" s="39" t="s">
        <v>317</v>
      </c>
      <c r="B1067" s="39" t="s">
        <v>33</v>
      </c>
      <c r="C1067" s="39" t="s">
        <v>135</v>
      </c>
      <c r="D1067" s="39" t="s">
        <v>38</v>
      </c>
      <c r="E1067" s="70" t="s">
        <v>46</v>
      </c>
      <c r="F1067" s="70" t="s">
        <v>36</v>
      </c>
      <c r="G1067" s="78">
        <v>44337</v>
      </c>
      <c r="H1067" s="78">
        <v>45658</v>
      </c>
      <c r="I1067" s="69">
        <v>4348115.68</v>
      </c>
      <c r="J1067" s="70">
        <v>0</v>
      </c>
      <c r="K1067" s="71">
        <v>1.0569999999999999</v>
      </c>
      <c r="L1067" s="70">
        <v>0</v>
      </c>
      <c r="M1067" s="71">
        <v>0.71599999999999997</v>
      </c>
      <c r="N1067" s="72"/>
      <c r="O1067" s="73">
        <f>MIN(1,MAX(0,(1/(1+EXP(-(Assumptions!$B$5 + Assumptions!$B$6*$N1067))))*Assumptions!$B$3))</f>
        <v>3.9165722796764356E-2</v>
      </c>
      <c r="P1067" s="73">
        <f>VLOOKUP($F1067,Assumptions!$A$23:$B$27,2,FALSE)*Assumptions!$B$4</f>
        <v>0.55000000000000004</v>
      </c>
      <c r="Q1067" s="74">
        <f t="shared" si="32"/>
        <v>93663.401376129506</v>
      </c>
      <c r="R1067" s="75" t="str">
        <f>IF($O1067&lt;Assumptions!$B$17,"A",IF($O1067&lt;Assumptions!$B$18,"B",IF($O1067&lt;Assumptions!$B$19,"C",IF($O1067&lt;Assumptions!$B$20,"D","E"))))</f>
        <v>B</v>
      </c>
      <c r="S1067" s="75">
        <f t="shared" si="33"/>
        <v>0</v>
      </c>
    </row>
    <row r="1068" spans="1:19" ht="17.399999999999999" x14ac:dyDescent="0.3">
      <c r="A1068" s="39" t="s">
        <v>317</v>
      </c>
      <c r="B1068" s="39" t="s">
        <v>33</v>
      </c>
      <c r="C1068" s="39" t="s">
        <v>135</v>
      </c>
      <c r="D1068" s="39" t="s">
        <v>38</v>
      </c>
      <c r="E1068" s="70" t="s">
        <v>46</v>
      </c>
      <c r="F1068" s="70" t="s">
        <v>36</v>
      </c>
      <c r="G1068" s="78">
        <v>44337</v>
      </c>
      <c r="H1068" s="78">
        <v>45689</v>
      </c>
      <c r="I1068" s="69">
        <v>4216863</v>
      </c>
      <c r="J1068" s="70">
        <v>0</v>
      </c>
      <c r="K1068" s="71">
        <v>0.98499999999999999</v>
      </c>
      <c r="L1068" s="70">
        <v>0</v>
      </c>
      <c r="M1068" s="71">
        <v>0.71599999999999997</v>
      </c>
      <c r="N1068" s="72"/>
      <c r="O1068" s="73">
        <f>MIN(1,MAX(0,(1/(1+EXP(-(Assumptions!$B$5 + Assumptions!$B$6*$N1068))))*Assumptions!$B$3))</f>
        <v>3.9165722796764356E-2</v>
      </c>
      <c r="P1068" s="73">
        <f>VLOOKUP($F1068,Assumptions!$A$23:$B$27,2,FALSE)*Assumptions!$B$4</f>
        <v>0.55000000000000004</v>
      </c>
      <c r="Q1068" s="74">
        <f t="shared" si="32"/>
        <v>90836.068031462681</v>
      </c>
      <c r="R1068" s="75" t="str">
        <f>IF($O1068&lt;Assumptions!$B$17,"A",IF($O1068&lt;Assumptions!$B$18,"B",IF($O1068&lt;Assumptions!$B$19,"C",IF($O1068&lt;Assumptions!$B$20,"D","E"))))</f>
        <v>B</v>
      </c>
      <c r="S1068" s="75">
        <f t="shared" si="33"/>
        <v>0</v>
      </c>
    </row>
    <row r="1069" spans="1:19" ht="17.399999999999999" x14ac:dyDescent="0.3">
      <c r="A1069" s="39" t="s">
        <v>317</v>
      </c>
      <c r="B1069" s="39" t="s">
        <v>33</v>
      </c>
      <c r="C1069" s="39" t="s">
        <v>135</v>
      </c>
      <c r="D1069" s="39" t="s">
        <v>38</v>
      </c>
      <c r="E1069" s="70" t="s">
        <v>46</v>
      </c>
      <c r="F1069" s="70" t="s">
        <v>36</v>
      </c>
      <c r="G1069" s="78">
        <v>44337</v>
      </c>
      <c r="H1069" s="78">
        <v>45717</v>
      </c>
      <c r="I1069" s="69">
        <v>4097919.34</v>
      </c>
      <c r="J1069" s="70">
        <v>0</v>
      </c>
      <c r="K1069" s="71">
        <v>1.02</v>
      </c>
      <c r="L1069" s="70">
        <v>0</v>
      </c>
      <c r="M1069" s="71">
        <v>0.71599999999999997</v>
      </c>
      <c r="N1069" s="72"/>
      <c r="O1069" s="73">
        <f>MIN(1,MAX(0,(1/(1+EXP(-(Assumptions!$B$5 + Assumptions!$B$6*$N1069))))*Assumptions!$B$3))</f>
        <v>3.9165722796764356E-2</v>
      </c>
      <c r="P1069" s="73">
        <f>VLOOKUP($F1069,Assumptions!$A$23:$B$27,2,FALSE)*Assumptions!$B$4</f>
        <v>0.55000000000000004</v>
      </c>
      <c r="Q1069" s="74">
        <f t="shared" si="32"/>
        <v>88273.885102666754</v>
      </c>
      <c r="R1069" s="75" t="str">
        <f>IF($O1069&lt;Assumptions!$B$17,"A",IF($O1069&lt;Assumptions!$B$18,"B",IF($O1069&lt;Assumptions!$B$19,"C",IF($O1069&lt;Assumptions!$B$20,"D","E"))))</f>
        <v>B</v>
      </c>
      <c r="S1069" s="75">
        <f t="shared" si="33"/>
        <v>0</v>
      </c>
    </row>
    <row r="1070" spans="1:19" ht="17.399999999999999" x14ac:dyDescent="0.3">
      <c r="A1070" s="39" t="s">
        <v>317</v>
      </c>
      <c r="B1070" s="39" t="s">
        <v>33</v>
      </c>
      <c r="C1070" s="39" t="s">
        <v>135</v>
      </c>
      <c r="D1070" s="39" t="s">
        <v>38</v>
      </c>
      <c r="E1070" s="70" t="s">
        <v>46</v>
      </c>
      <c r="F1070" s="70" t="s">
        <v>36</v>
      </c>
      <c r="G1070" s="78">
        <v>44337</v>
      </c>
      <c r="H1070" s="78">
        <v>45748</v>
      </c>
      <c r="I1070" s="69">
        <v>3967303.31</v>
      </c>
      <c r="J1070" s="70">
        <v>0</v>
      </c>
      <c r="K1070" s="71">
        <v>1.1399999999999999</v>
      </c>
      <c r="L1070" s="70">
        <v>0</v>
      </c>
      <c r="M1070" s="71">
        <v>0.71599999999999997</v>
      </c>
      <c r="N1070" s="72"/>
      <c r="O1070" s="73">
        <f>MIN(1,MAX(0,(1/(1+EXP(-(Assumptions!$B$5 + Assumptions!$B$6*$N1070))))*Assumptions!$B$3))</f>
        <v>3.9165722796764356E-2</v>
      </c>
      <c r="P1070" s="73">
        <f>VLOOKUP($F1070,Assumptions!$A$23:$B$27,2,FALSE)*Assumptions!$B$4</f>
        <v>0.55000000000000004</v>
      </c>
      <c r="Q1070" s="74">
        <f t="shared" si="32"/>
        <v>85460.265929580128</v>
      </c>
      <c r="R1070" s="75" t="str">
        <f>IF($O1070&lt;Assumptions!$B$17,"A",IF($O1070&lt;Assumptions!$B$18,"B",IF($O1070&lt;Assumptions!$B$19,"C",IF($O1070&lt;Assumptions!$B$20,"D","E"))))</f>
        <v>B</v>
      </c>
      <c r="S1070" s="75">
        <f t="shared" si="33"/>
        <v>0</v>
      </c>
    </row>
    <row r="1071" spans="1:19" ht="17.399999999999999" x14ac:dyDescent="0.3">
      <c r="A1071" s="39" t="s">
        <v>317</v>
      </c>
      <c r="B1071" s="39" t="s">
        <v>33</v>
      </c>
      <c r="C1071" s="39" t="s">
        <v>135</v>
      </c>
      <c r="D1071" s="39" t="s">
        <v>38</v>
      </c>
      <c r="E1071" s="70" t="s">
        <v>46</v>
      </c>
      <c r="F1071" s="70" t="s">
        <v>36</v>
      </c>
      <c r="G1071" s="78">
        <v>44337</v>
      </c>
      <c r="H1071" s="78">
        <v>45778</v>
      </c>
      <c r="I1071" s="69">
        <v>3839025.81</v>
      </c>
      <c r="J1071" s="70">
        <v>0</v>
      </c>
      <c r="K1071" s="71">
        <v>1.054</v>
      </c>
      <c r="L1071" s="70">
        <v>0</v>
      </c>
      <c r="M1071" s="71">
        <v>0.71599999999999997</v>
      </c>
      <c r="N1071" s="72"/>
      <c r="O1071" s="73">
        <f>MIN(1,MAX(0,(1/(1+EXP(-(Assumptions!$B$5 + Assumptions!$B$6*$N1071))))*Assumptions!$B$3))</f>
        <v>3.9165722796764356E-2</v>
      </c>
      <c r="P1071" s="73">
        <f>VLOOKUP($F1071,Assumptions!$A$23:$B$27,2,FALSE)*Assumptions!$B$4</f>
        <v>0.55000000000000004</v>
      </c>
      <c r="Q1071" s="74">
        <f t="shared" si="32"/>
        <v>82697.021376246077</v>
      </c>
      <c r="R1071" s="75" t="str">
        <f>IF($O1071&lt;Assumptions!$B$17,"A",IF($O1071&lt;Assumptions!$B$18,"B",IF($O1071&lt;Assumptions!$B$19,"C",IF($O1071&lt;Assumptions!$B$20,"D","E"))))</f>
        <v>B</v>
      </c>
      <c r="S1071" s="75">
        <f t="shared" si="33"/>
        <v>0</v>
      </c>
    </row>
    <row r="1072" spans="1:19" ht="17.399999999999999" x14ac:dyDescent="0.3">
      <c r="A1072" s="39" t="s">
        <v>317</v>
      </c>
      <c r="B1072" s="39" t="s">
        <v>33</v>
      </c>
      <c r="C1072" s="39" t="s">
        <v>135</v>
      </c>
      <c r="D1072" s="39" t="s">
        <v>38</v>
      </c>
      <c r="E1072" s="70" t="s">
        <v>46</v>
      </c>
      <c r="F1072" s="70" t="s">
        <v>36</v>
      </c>
      <c r="G1072" s="78">
        <v>44337</v>
      </c>
      <c r="H1072" s="78">
        <v>45809</v>
      </c>
      <c r="I1072" s="69">
        <v>3729565.01</v>
      </c>
      <c r="J1072" s="70">
        <v>0</v>
      </c>
      <c r="K1072" s="71">
        <v>1.1200000000000001</v>
      </c>
      <c r="L1072" s="70">
        <v>0</v>
      </c>
      <c r="M1072" s="71">
        <v>0.71599999999999997</v>
      </c>
      <c r="N1072" s="72"/>
      <c r="O1072" s="73">
        <f>MIN(1,MAX(0,(1/(1+EXP(-(Assumptions!$B$5 + Assumptions!$B$6*$N1072))))*Assumptions!$B$3))</f>
        <v>3.9165722796764356E-2</v>
      </c>
      <c r="P1072" s="73">
        <f>VLOOKUP($F1072,Assumptions!$A$23:$B$27,2,FALSE)*Assumptions!$B$4</f>
        <v>0.55000000000000004</v>
      </c>
      <c r="Q1072" s="74">
        <f t="shared" si="32"/>
        <v>80339.110133794427</v>
      </c>
      <c r="R1072" s="75" t="str">
        <f>IF($O1072&lt;Assumptions!$B$17,"A",IF($O1072&lt;Assumptions!$B$18,"B",IF($O1072&lt;Assumptions!$B$19,"C",IF($O1072&lt;Assumptions!$B$20,"D","E"))))</f>
        <v>B</v>
      </c>
      <c r="S1072" s="75">
        <f t="shared" si="33"/>
        <v>0</v>
      </c>
    </row>
    <row r="1073" spans="1:19" ht="17.399999999999999" x14ac:dyDescent="0.3">
      <c r="A1073" s="39" t="s">
        <v>317</v>
      </c>
      <c r="B1073" s="39" t="s">
        <v>33</v>
      </c>
      <c r="C1073" s="39" t="s">
        <v>135</v>
      </c>
      <c r="D1073" s="39" t="s">
        <v>38</v>
      </c>
      <c r="E1073" s="70" t="s">
        <v>46</v>
      </c>
      <c r="F1073" s="70" t="s">
        <v>36</v>
      </c>
      <c r="G1073" s="78">
        <v>44337</v>
      </c>
      <c r="H1073" s="78">
        <v>45839</v>
      </c>
      <c r="I1073" s="69">
        <v>3620745.3</v>
      </c>
      <c r="J1073" s="70">
        <v>15</v>
      </c>
      <c r="K1073" s="71">
        <v>1.06</v>
      </c>
      <c r="L1073" s="70">
        <v>0</v>
      </c>
      <c r="M1073" s="71">
        <v>0.71599999999999997</v>
      </c>
      <c r="N1073" s="72"/>
      <c r="O1073" s="73">
        <f>MIN(1,MAX(0,(1/(1+EXP(-(Assumptions!$B$5 + Assumptions!$B$6*$N1073))))*Assumptions!$B$3))</f>
        <v>3.9165722796764356E-2</v>
      </c>
      <c r="P1073" s="73">
        <f>VLOOKUP($F1073,Assumptions!$A$23:$B$27,2,FALSE)*Assumptions!$B$4</f>
        <v>0.55000000000000004</v>
      </c>
      <c r="Q1073" s="74">
        <f t="shared" si="32"/>
        <v>77995.008705618078</v>
      </c>
      <c r="R1073" s="75" t="str">
        <f>IF($O1073&lt;Assumptions!$B$17,"A",IF($O1073&lt;Assumptions!$B$18,"B",IF($O1073&lt;Assumptions!$B$19,"C",IF($O1073&lt;Assumptions!$B$20,"D","E"))))</f>
        <v>B</v>
      </c>
      <c r="S1073" s="75">
        <f t="shared" si="33"/>
        <v>0</v>
      </c>
    </row>
    <row r="1074" spans="1:19" ht="17.399999999999999" x14ac:dyDescent="0.3">
      <c r="A1074" s="39" t="s">
        <v>317</v>
      </c>
      <c r="B1074" s="39" t="s">
        <v>33</v>
      </c>
      <c r="C1074" s="39" t="s">
        <v>135</v>
      </c>
      <c r="D1074" s="39" t="s">
        <v>38</v>
      </c>
      <c r="E1074" s="70" t="s">
        <v>46</v>
      </c>
      <c r="F1074" s="70" t="s">
        <v>36</v>
      </c>
      <c r="G1074" s="78">
        <v>44337</v>
      </c>
      <c r="H1074" s="78">
        <v>45870</v>
      </c>
      <c r="I1074" s="69">
        <v>3521294.33</v>
      </c>
      <c r="J1074" s="70">
        <v>0</v>
      </c>
      <c r="K1074" s="71">
        <v>1.1299999999999999</v>
      </c>
      <c r="L1074" s="70">
        <v>0</v>
      </c>
      <c r="M1074" s="71">
        <v>0.71599999999999997</v>
      </c>
      <c r="N1074" s="72"/>
      <c r="O1074" s="73">
        <f>MIN(1,MAX(0,(1/(1+EXP(-(Assumptions!$B$5 + Assumptions!$B$6*$N1074))))*Assumptions!$B$3))</f>
        <v>3.9165722796764356E-2</v>
      </c>
      <c r="P1074" s="73">
        <f>VLOOKUP($F1074,Assumptions!$A$23:$B$27,2,FALSE)*Assumptions!$B$4</f>
        <v>0.55000000000000004</v>
      </c>
      <c r="Q1074" s="74">
        <f t="shared" si="32"/>
        <v>75852.72068802896</v>
      </c>
      <c r="R1074" s="75" t="str">
        <f>IF($O1074&lt;Assumptions!$B$17,"A",IF($O1074&lt;Assumptions!$B$18,"B",IF($O1074&lt;Assumptions!$B$19,"C",IF($O1074&lt;Assumptions!$B$20,"D","E"))))</f>
        <v>B</v>
      </c>
      <c r="S1074" s="75">
        <f t="shared" si="33"/>
        <v>0</v>
      </c>
    </row>
    <row r="1075" spans="1:19" ht="17.399999999999999" x14ac:dyDescent="0.3">
      <c r="A1075" s="39" t="s">
        <v>317</v>
      </c>
      <c r="B1075" s="39" t="s">
        <v>33</v>
      </c>
      <c r="C1075" s="39" t="s">
        <v>135</v>
      </c>
      <c r="D1075" s="39" t="s">
        <v>38</v>
      </c>
      <c r="E1075" s="70" t="s">
        <v>46</v>
      </c>
      <c r="F1075" s="70" t="s">
        <v>36</v>
      </c>
      <c r="G1075" s="78">
        <v>44337</v>
      </c>
      <c r="H1075" s="78">
        <v>45901</v>
      </c>
      <c r="I1075" s="69">
        <v>3418530.88</v>
      </c>
      <c r="J1075" s="70">
        <v>95</v>
      </c>
      <c r="K1075" s="71">
        <v>0.33600000000000002</v>
      </c>
      <c r="L1075" s="70">
        <v>0</v>
      </c>
      <c r="M1075" s="71">
        <v>0.71599999999999997</v>
      </c>
      <c r="N1075" s="72"/>
      <c r="O1075" s="73">
        <f>MIN(1,MAX(0,(1/(1+EXP(-(Assumptions!$B$5 + Assumptions!$B$6*$N1075))))*Assumptions!$B$3))</f>
        <v>3.9165722796764356E-2</v>
      </c>
      <c r="P1075" s="73">
        <f>VLOOKUP($F1075,Assumptions!$A$23:$B$27,2,FALSE)*Assumptions!$B$4</f>
        <v>0.55000000000000004</v>
      </c>
      <c r="Q1075" s="74">
        <f t="shared" si="32"/>
        <v>73639.078050042401</v>
      </c>
      <c r="R1075" s="75" t="str">
        <f>IF($O1075&lt;Assumptions!$B$17,"A",IF($O1075&lt;Assumptions!$B$18,"B",IF($O1075&lt;Assumptions!$B$19,"C",IF($O1075&lt;Assumptions!$B$20,"D","E"))))</f>
        <v>B</v>
      </c>
      <c r="S1075" s="75">
        <f t="shared" si="33"/>
        <v>0</v>
      </c>
    </row>
    <row r="1076" spans="1:19" ht="17.399999999999999" x14ac:dyDescent="0.3">
      <c r="A1076" s="39" t="s">
        <v>317</v>
      </c>
      <c r="B1076" s="39" t="s">
        <v>33</v>
      </c>
      <c r="C1076" s="39" t="s">
        <v>135</v>
      </c>
      <c r="D1076" s="39" t="s">
        <v>38</v>
      </c>
      <c r="E1076" s="70" t="s">
        <v>46</v>
      </c>
      <c r="F1076" s="70" t="s">
        <v>36</v>
      </c>
      <c r="G1076" s="78">
        <v>44337</v>
      </c>
      <c r="H1076" s="78">
        <v>45931</v>
      </c>
      <c r="I1076" s="69">
        <v>3313680.09</v>
      </c>
      <c r="J1076" s="70">
        <v>0</v>
      </c>
      <c r="K1076" s="71">
        <v>1.0649999999999999</v>
      </c>
      <c r="L1076" s="70">
        <v>0</v>
      </c>
      <c r="M1076" s="71">
        <v>0.71599999999999997</v>
      </c>
      <c r="N1076" s="72"/>
      <c r="O1076" s="73">
        <f>MIN(1,MAX(0,(1/(1+EXP(-(Assumptions!$B$5 + Assumptions!$B$6*$N1076))))*Assumptions!$B$3))</f>
        <v>3.9165722796764356E-2</v>
      </c>
      <c r="P1076" s="73">
        <f>VLOOKUP($F1076,Assumptions!$A$23:$B$27,2,FALSE)*Assumptions!$B$4</f>
        <v>0.55000000000000004</v>
      </c>
      <c r="Q1076" s="74">
        <f t="shared" si="32"/>
        <v>71380.471713153442</v>
      </c>
      <c r="R1076" s="75" t="str">
        <f>IF($O1076&lt;Assumptions!$B$17,"A",IF($O1076&lt;Assumptions!$B$18,"B",IF($O1076&lt;Assumptions!$B$19,"C",IF($O1076&lt;Assumptions!$B$20,"D","E"))))</f>
        <v>B</v>
      </c>
      <c r="S1076" s="75">
        <f t="shared" si="33"/>
        <v>0</v>
      </c>
    </row>
    <row r="1077" spans="1:19" ht="17.399999999999999" x14ac:dyDescent="0.3">
      <c r="A1077" s="39" t="s">
        <v>317</v>
      </c>
      <c r="B1077" s="39" t="s">
        <v>33</v>
      </c>
      <c r="C1077" s="39" t="s">
        <v>135</v>
      </c>
      <c r="D1077" s="39" t="s">
        <v>38</v>
      </c>
      <c r="E1077" s="70" t="s">
        <v>46</v>
      </c>
      <c r="F1077" s="70" t="s">
        <v>36</v>
      </c>
      <c r="G1077" s="78">
        <v>44337</v>
      </c>
      <c r="H1077" s="78">
        <v>45962</v>
      </c>
      <c r="I1077" s="69">
        <v>3226665.04</v>
      </c>
      <c r="J1077" s="70">
        <v>0</v>
      </c>
      <c r="K1077" s="71">
        <v>1.0609999999999999</v>
      </c>
      <c r="L1077" s="70">
        <v>0</v>
      </c>
      <c r="M1077" s="71">
        <v>0.71599999999999997</v>
      </c>
      <c r="N1077" s="72"/>
      <c r="O1077" s="73">
        <f>MIN(1,MAX(0,(1/(1+EXP(-(Assumptions!$B$5 + Assumptions!$B$6*$N1077))))*Assumptions!$B$3))</f>
        <v>3.9165722796764356E-2</v>
      </c>
      <c r="P1077" s="73">
        <f>VLOOKUP($F1077,Assumptions!$A$23:$B$27,2,FALSE)*Assumptions!$B$4</f>
        <v>0.55000000000000004</v>
      </c>
      <c r="Q1077" s="74">
        <f t="shared" si="32"/>
        <v>69506.067683057816</v>
      </c>
      <c r="R1077" s="75" t="str">
        <f>IF($O1077&lt;Assumptions!$B$17,"A",IF($O1077&lt;Assumptions!$B$18,"B",IF($O1077&lt;Assumptions!$B$19,"C",IF($O1077&lt;Assumptions!$B$20,"D","E"))))</f>
        <v>B</v>
      </c>
      <c r="S1077" s="75">
        <f t="shared" si="33"/>
        <v>0</v>
      </c>
    </row>
    <row r="1078" spans="1:19" ht="17.399999999999999" x14ac:dyDescent="0.3">
      <c r="A1078" s="39" t="s">
        <v>317</v>
      </c>
      <c r="B1078" s="39" t="s">
        <v>33</v>
      </c>
      <c r="C1078" s="39" t="s">
        <v>135</v>
      </c>
      <c r="D1078" s="39" t="s">
        <v>38</v>
      </c>
      <c r="E1078" s="70" t="s">
        <v>46</v>
      </c>
      <c r="F1078" s="70" t="s">
        <v>36</v>
      </c>
      <c r="G1078" s="78">
        <v>44337</v>
      </c>
      <c r="H1078" s="78">
        <v>45992</v>
      </c>
      <c r="I1078" s="69">
        <v>3133154.14</v>
      </c>
      <c r="J1078" s="70">
        <v>0</v>
      </c>
      <c r="K1078" s="71">
        <v>1.0469999999999999</v>
      </c>
      <c r="L1078" s="70">
        <v>0</v>
      </c>
      <c r="M1078" s="71">
        <v>0.71599999999999997</v>
      </c>
      <c r="N1078" s="72"/>
      <c r="O1078" s="73">
        <f>MIN(1,MAX(0,(1/(1+EXP(-(Assumptions!$B$5 + Assumptions!$B$6*$N1078))))*Assumptions!$B$3))</f>
        <v>3.9165722796764356E-2</v>
      </c>
      <c r="P1078" s="73">
        <f>VLOOKUP($F1078,Assumptions!$A$23:$B$27,2,FALSE)*Assumptions!$B$4</f>
        <v>0.55000000000000004</v>
      </c>
      <c r="Q1078" s="74">
        <f t="shared" si="32"/>
        <v>67491.735589726057</v>
      </c>
      <c r="R1078" s="75" t="str">
        <f>IF($O1078&lt;Assumptions!$B$17,"A",IF($O1078&lt;Assumptions!$B$18,"B",IF($O1078&lt;Assumptions!$B$19,"C",IF($O1078&lt;Assumptions!$B$20,"D","E"))))</f>
        <v>B</v>
      </c>
      <c r="S1078" s="75">
        <f t="shared" si="33"/>
        <v>0</v>
      </c>
    </row>
    <row r="1079" spans="1:19" ht="17.399999999999999" x14ac:dyDescent="0.3">
      <c r="A1079" s="39" t="s">
        <v>319</v>
      </c>
      <c r="B1079" s="39" t="s">
        <v>52</v>
      </c>
      <c r="C1079" s="39" t="s">
        <v>144</v>
      </c>
      <c r="D1079" s="39" t="s">
        <v>42</v>
      </c>
      <c r="E1079" s="70" t="s">
        <v>35</v>
      </c>
      <c r="F1079" s="70" t="s">
        <v>40</v>
      </c>
      <c r="G1079" s="78">
        <v>45029</v>
      </c>
      <c r="H1079" s="78">
        <v>45658</v>
      </c>
      <c r="I1079" s="69">
        <v>12695469.51</v>
      </c>
      <c r="J1079" s="70">
        <v>35</v>
      </c>
      <c r="K1079" s="71">
        <v>0.42699999999999999</v>
      </c>
      <c r="L1079" s="70">
        <v>0</v>
      </c>
      <c r="M1079" s="71">
        <v>0.84399999999999997</v>
      </c>
      <c r="N1079" s="72"/>
      <c r="O1079" s="73">
        <f>MIN(1,MAX(0,(1/(1+EXP(-(Assumptions!$B$5 + Assumptions!$B$6*$N1079))))*Assumptions!$B$3))</f>
        <v>3.9165722796764356E-2</v>
      </c>
      <c r="P1079" s="73">
        <f>VLOOKUP($F1079,Assumptions!$A$23:$B$27,2,FALSE)*Assumptions!$B$4</f>
        <v>0.7</v>
      </c>
      <c r="Q1079" s="74">
        <f t="shared" si="32"/>
        <v>348059.06772240368</v>
      </c>
      <c r="R1079" s="75" t="str">
        <f>IF($O1079&lt;Assumptions!$B$17,"A",IF($O1079&lt;Assumptions!$B$18,"B",IF($O1079&lt;Assumptions!$B$19,"C",IF($O1079&lt;Assumptions!$B$20,"D","E"))))</f>
        <v>B</v>
      </c>
      <c r="S1079" s="75">
        <f t="shared" si="33"/>
        <v>0</v>
      </c>
    </row>
    <row r="1080" spans="1:19" ht="17.399999999999999" x14ac:dyDescent="0.3">
      <c r="A1080" s="39" t="s">
        <v>319</v>
      </c>
      <c r="B1080" s="39" t="s">
        <v>52</v>
      </c>
      <c r="C1080" s="39" t="s">
        <v>144</v>
      </c>
      <c r="D1080" s="39" t="s">
        <v>42</v>
      </c>
      <c r="E1080" s="70" t="s">
        <v>35</v>
      </c>
      <c r="F1080" s="70" t="s">
        <v>40</v>
      </c>
      <c r="G1080" s="78">
        <v>45029</v>
      </c>
      <c r="H1080" s="78">
        <v>45689</v>
      </c>
      <c r="I1080" s="69">
        <v>12375493.67</v>
      </c>
      <c r="J1080" s="70">
        <v>65</v>
      </c>
      <c r="K1080" s="71">
        <v>0.8</v>
      </c>
      <c r="L1080" s="70">
        <v>0</v>
      </c>
      <c r="M1080" s="71">
        <v>0.84399999999999997</v>
      </c>
      <c r="N1080" s="72"/>
      <c r="O1080" s="73">
        <f>MIN(1,MAX(0,(1/(1+EXP(-(Assumptions!$B$5 + Assumptions!$B$6*$N1080))))*Assumptions!$B$3))</f>
        <v>3.9165722796764356E-2</v>
      </c>
      <c r="P1080" s="73">
        <f>VLOOKUP($F1080,Assumptions!$A$23:$B$27,2,FALSE)*Assumptions!$B$4</f>
        <v>0.7</v>
      </c>
      <c r="Q1080" s="74">
        <f t="shared" si="32"/>
        <v>339286.60818663239</v>
      </c>
      <c r="R1080" s="75" t="str">
        <f>IF($O1080&lt;Assumptions!$B$17,"A",IF($O1080&lt;Assumptions!$B$18,"B",IF($O1080&lt;Assumptions!$B$19,"C",IF($O1080&lt;Assumptions!$B$20,"D","E"))))</f>
        <v>B</v>
      </c>
      <c r="S1080" s="75">
        <f t="shared" si="33"/>
        <v>0</v>
      </c>
    </row>
    <row r="1081" spans="1:19" ht="17.399999999999999" x14ac:dyDescent="0.3">
      <c r="A1081" s="39" t="s">
        <v>319</v>
      </c>
      <c r="B1081" s="39" t="s">
        <v>52</v>
      </c>
      <c r="C1081" s="39" t="s">
        <v>144</v>
      </c>
      <c r="D1081" s="39" t="s">
        <v>42</v>
      </c>
      <c r="E1081" s="70" t="s">
        <v>35</v>
      </c>
      <c r="F1081" s="70" t="s">
        <v>40</v>
      </c>
      <c r="G1081" s="78">
        <v>45029</v>
      </c>
      <c r="H1081" s="78">
        <v>45717</v>
      </c>
      <c r="I1081" s="69">
        <v>12061893.630000001</v>
      </c>
      <c r="J1081" s="70">
        <v>35</v>
      </c>
      <c r="K1081" s="71">
        <v>0.71499999999999997</v>
      </c>
      <c r="L1081" s="70">
        <v>0</v>
      </c>
      <c r="M1081" s="71">
        <v>0.84399999999999997</v>
      </c>
      <c r="N1081" s="72"/>
      <c r="O1081" s="73">
        <f>MIN(1,MAX(0,(1/(1+EXP(-(Assumptions!$B$5 + Assumptions!$B$6*$N1081))))*Assumptions!$B$3))</f>
        <v>3.9165722796764356E-2</v>
      </c>
      <c r="P1081" s="73">
        <f>VLOOKUP($F1081,Assumptions!$A$23:$B$27,2,FALSE)*Assumptions!$B$4</f>
        <v>0.7</v>
      </c>
      <c r="Q1081" s="74">
        <f t="shared" si="32"/>
        <v>330688.94762164645</v>
      </c>
      <c r="R1081" s="75" t="str">
        <f>IF($O1081&lt;Assumptions!$B$17,"A",IF($O1081&lt;Assumptions!$B$18,"B",IF($O1081&lt;Assumptions!$B$19,"C",IF($O1081&lt;Assumptions!$B$20,"D","E"))))</f>
        <v>B</v>
      </c>
      <c r="S1081" s="75">
        <f t="shared" si="33"/>
        <v>0</v>
      </c>
    </row>
    <row r="1082" spans="1:19" ht="17.399999999999999" x14ac:dyDescent="0.3">
      <c r="A1082" s="39" t="s">
        <v>319</v>
      </c>
      <c r="B1082" s="39" t="s">
        <v>52</v>
      </c>
      <c r="C1082" s="39" t="s">
        <v>144</v>
      </c>
      <c r="D1082" s="39" t="s">
        <v>42</v>
      </c>
      <c r="E1082" s="70" t="s">
        <v>35</v>
      </c>
      <c r="F1082" s="70" t="s">
        <v>40</v>
      </c>
      <c r="G1082" s="78">
        <v>45029</v>
      </c>
      <c r="H1082" s="78">
        <v>45748</v>
      </c>
      <c r="I1082" s="69">
        <v>11745696.17</v>
      </c>
      <c r="J1082" s="70">
        <v>15</v>
      </c>
      <c r="K1082" s="71">
        <v>1.0349999999999999</v>
      </c>
      <c r="L1082" s="70">
        <v>0</v>
      </c>
      <c r="M1082" s="71">
        <v>0.84399999999999997</v>
      </c>
      <c r="N1082" s="72"/>
      <c r="O1082" s="73">
        <f>MIN(1,MAX(0,(1/(1+EXP(-(Assumptions!$B$5 + Assumptions!$B$6*$N1082))))*Assumptions!$B$3))</f>
        <v>3.9165722796764356E-2</v>
      </c>
      <c r="P1082" s="73">
        <f>VLOOKUP($F1082,Assumptions!$A$23:$B$27,2,FALSE)*Assumptions!$B$4</f>
        <v>0.7</v>
      </c>
      <c r="Q1082" s="74">
        <f t="shared" si="32"/>
        <v>322020.07617446571</v>
      </c>
      <c r="R1082" s="75" t="str">
        <f>IF($O1082&lt;Assumptions!$B$17,"A",IF($O1082&lt;Assumptions!$B$18,"B",IF($O1082&lt;Assumptions!$B$19,"C",IF($O1082&lt;Assumptions!$B$20,"D","E"))))</f>
        <v>B</v>
      </c>
      <c r="S1082" s="75">
        <f t="shared" si="33"/>
        <v>0</v>
      </c>
    </row>
    <row r="1083" spans="1:19" ht="17.399999999999999" x14ac:dyDescent="0.3">
      <c r="A1083" s="39" t="s">
        <v>319</v>
      </c>
      <c r="B1083" s="39" t="s">
        <v>52</v>
      </c>
      <c r="C1083" s="39" t="s">
        <v>144</v>
      </c>
      <c r="D1083" s="39" t="s">
        <v>42</v>
      </c>
      <c r="E1083" s="70" t="s">
        <v>35</v>
      </c>
      <c r="F1083" s="70" t="s">
        <v>40</v>
      </c>
      <c r="G1083" s="78">
        <v>45029</v>
      </c>
      <c r="H1083" s="78">
        <v>45778</v>
      </c>
      <c r="I1083" s="69">
        <v>11432114.66</v>
      </c>
      <c r="J1083" s="70">
        <v>0</v>
      </c>
      <c r="K1083" s="71">
        <v>1.0049999999999999</v>
      </c>
      <c r="L1083" s="70">
        <v>0</v>
      </c>
      <c r="M1083" s="71">
        <v>0.84399999999999997</v>
      </c>
      <c r="N1083" s="72"/>
      <c r="O1083" s="73">
        <f>MIN(1,MAX(0,(1/(1+EXP(-(Assumptions!$B$5 + Assumptions!$B$6*$N1083))))*Assumptions!$B$3))</f>
        <v>3.9165722796764356E-2</v>
      </c>
      <c r="P1083" s="73">
        <f>VLOOKUP($F1083,Assumptions!$A$23:$B$27,2,FALSE)*Assumptions!$B$4</f>
        <v>0.7</v>
      </c>
      <c r="Q1083" s="74">
        <f t="shared" si="32"/>
        <v>313422.92362807016</v>
      </c>
      <c r="R1083" s="75" t="str">
        <f>IF($O1083&lt;Assumptions!$B$17,"A",IF($O1083&lt;Assumptions!$B$18,"B",IF($O1083&lt;Assumptions!$B$19,"C",IF($O1083&lt;Assumptions!$B$20,"D","E"))))</f>
        <v>B</v>
      </c>
      <c r="S1083" s="75">
        <f t="shared" si="33"/>
        <v>0</v>
      </c>
    </row>
    <row r="1084" spans="1:19" ht="17.399999999999999" x14ac:dyDescent="0.3">
      <c r="A1084" s="39" t="s">
        <v>319</v>
      </c>
      <c r="B1084" s="39" t="s">
        <v>52</v>
      </c>
      <c r="C1084" s="39" t="s">
        <v>144</v>
      </c>
      <c r="D1084" s="39" t="s">
        <v>42</v>
      </c>
      <c r="E1084" s="70" t="s">
        <v>35</v>
      </c>
      <c r="F1084" s="70" t="s">
        <v>40</v>
      </c>
      <c r="G1084" s="78">
        <v>45029</v>
      </c>
      <c r="H1084" s="78">
        <v>45809</v>
      </c>
      <c r="I1084" s="69">
        <v>11139327.029999999</v>
      </c>
      <c r="J1084" s="70">
        <v>15</v>
      </c>
      <c r="K1084" s="71">
        <v>1.054</v>
      </c>
      <c r="L1084" s="70">
        <v>0</v>
      </c>
      <c r="M1084" s="71">
        <v>0.84399999999999997</v>
      </c>
      <c r="N1084" s="72"/>
      <c r="O1084" s="73">
        <f>MIN(1,MAX(0,(1/(1+EXP(-(Assumptions!$B$5 + Assumptions!$B$6*$N1084))))*Assumptions!$B$3))</f>
        <v>3.9165722796764356E-2</v>
      </c>
      <c r="P1084" s="73">
        <f>VLOOKUP($F1084,Assumptions!$A$23:$B$27,2,FALSE)*Assumptions!$B$4</f>
        <v>0.7</v>
      </c>
      <c r="Q1084" s="74">
        <f t="shared" si="32"/>
        <v>305395.85621963901</v>
      </c>
      <c r="R1084" s="75" t="str">
        <f>IF($O1084&lt;Assumptions!$B$17,"A",IF($O1084&lt;Assumptions!$B$18,"B",IF($O1084&lt;Assumptions!$B$19,"C",IF($O1084&lt;Assumptions!$B$20,"D","E"))))</f>
        <v>B</v>
      </c>
      <c r="S1084" s="75">
        <f t="shared" si="33"/>
        <v>0</v>
      </c>
    </row>
    <row r="1085" spans="1:19" ht="17.399999999999999" x14ac:dyDescent="0.3">
      <c r="A1085" s="39" t="s">
        <v>319</v>
      </c>
      <c r="B1085" s="39" t="s">
        <v>52</v>
      </c>
      <c r="C1085" s="39" t="s">
        <v>144</v>
      </c>
      <c r="D1085" s="39" t="s">
        <v>42</v>
      </c>
      <c r="E1085" s="70" t="s">
        <v>35</v>
      </c>
      <c r="F1085" s="70" t="s">
        <v>40</v>
      </c>
      <c r="G1085" s="78">
        <v>45029</v>
      </c>
      <c r="H1085" s="78">
        <v>45839</v>
      </c>
      <c r="I1085" s="69">
        <v>10846170.92</v>
      </c>
      <c r="J1085" s="70">
        <v>0</v>
      </c>
      <c r="K1085" s="71">
        <v>1.105</v>
      </c>
      <c r="L1085" s="70">
        <v>0</v>
      </c>
      <c r="M1085" s="71">
        <v>0.84399999999999997</v>
      </c>
      <c r="N1085" s="72"/>
      <c r="O1085" s="73">
        <f>MIN(1,MAX(0,(1/(1+EXP(-(Assumptions!$B$5 + Assumptions!$B$6*$N1085))))*Assumptions!$B$3))</f>
        <v>3.9165722796764356E-2</v>
      </c>
      <c r="P1085" s="73">
        <f>VLOOKUP($F1085,Assumptions!$A$23:$B$27,2,FALSE)*Assumptions!$B$4</f>
        <v>0.7</v>
      </c>
      <c r="Q1085" s="74">
        <f t="shared" si="32"/>
        <v>297358.68656133261</v>
      </c>
      <c r="R1085" s="75" t="str">
        <f>IF($O1085&lt;Assumptions!$B$17,"A",IF($O1085&lt;Assumptions!$B$18,"B",IF($O1085&lt;Assumptions!$B$19,"C",IF($O1085&lt;Assumptions!$B$20,"D","E"))))</f>
        <v>B</v>
      </c>
      <c r="S1085" s="75">
        <f t="shared" si="33"/>
        <v>0</v>
      </c>
    </row>
    <row r="1086" spans="1:19" ht="17.399999999999999" x14ac:dyDescent="0.3">
      <c r="A1086" s="39" t="s">
        <v>319</v>
      </c>
      <c r="B1086" s="39" t="s">
        <v>52</v>
      </c>
      <c r="C1086" s="39" t="s">
        <v>144</v>
      </c>
      <c r="D1086" s="39" t="s">
        <v>42</v>
      </c>
      <c r="E1086" s="70" t="s">
        <v>35</v>
      </c>
      <c r="F1086" s="70" t="s">
        <v>40</v>
      </c>
      <c r="G1086" s="78">
        <v>45029</v>
      </c>
      <c r="H1086" s="78">
        <v>45870</v>
      </c>
      <c r="I1086" s="69">
        <v>10562764.16</v>
      </c>
      <c r="J1086" s="70">
        <v>95</v>
      </c>
      <c r="K1086" s="71">
        <v>0.23799999999999999</v>
      </c>
      <c r="L1086" s="70">
        <v>0</v>
      </c>
      <c r="M1086" s="71">
        <v>0.84399999999999997</v>
      </c>
      <c r="N1086" s="72"/>
      <c r="O1086" s="73">
        <f>MIN(1,MAX(0,(1/(1+EXP(-(Assumptions!$B$5 + Assumptions!$B$6*$N1086))))*Assumptions!$B$3))</f>
        <v>3.9165722796764356E-2</v>
      </c>
      <c r="P1086" s="73">
        <f>VLOOKUP($F1086,Assumptions!$A$23:$B$27,2,FALSE)*Assumptions!$B$4</f>
        <v>0.7</v>
      </c>
      <c r="Q1086" s="74">
        <f t="shared" si="32"/>
        <v>289588.8051407102</v>
      </c>
      <c r="R1086" s="75" t="str">
        <f>IF($O1086&lt;Assumptions!$B$17,"A",IF($O1086&lt;Assumptions!$B$18,"B",IF($O1086&lt;Assumptions!$B$19,"C",IF($O1086&lt;Assumptions!$B$20,"D","E"))))</f>
        <v>B</v>
      </c>
      <c r="S1086" s="75">
        <f t="shared" si="33"/>
        <v>0</v>
      </c>
    </row>
    <row r="1087" spans="1:19" ht="17.399999999999999" x14ac:dyDescent="0.3">
      <c r="A1087" s="39" t="s">
        <v>319</v>
      </c>
      <c r="B1087" s="39" t="s">
        <v>52</v>
      </c>
      <c r="C1087" s="39" t="s">
        <v>144</v>
      </c>
      <c r="D1087" s="39" t="s">
        <v>42</v>
      </c>
      <c r="E1087" s="70" t="s">
        <v>35</v>
      </c>
      <c r="F1087" s="70" t="s">
        <v>40</v>
      </c>
      <c r="G1087" s="78">
        <v>45029</v>
      </c>
      <c r="H1087" s="78">
        <v>45901</v>
      </c>
      <c r="I1087" s="69">
        <v>10272779.75</v>
      </c>
      <c r="J1087" s="70">
        <v>35</v>
      </c>
      <c r="K1087" s="71">
        <v>0.51600000000000001</v>
      </c>
      <c r="L1087" s="70">
        <v>0</v>
      </c>
      <c r="M1087" s="71">
        <v>0.84399999999999997</v>
      </c>
      <c r="N1087" s="72"/>
      <c r="O1087" s="73">
        <f>MIN(1,MAX(0,(1/(1+EXP(-(Assumptions!$B$5 + Assumptions!$B$6*$N1087))))*Assumptions!$B$3))</f>
        <v>3.9165722796764356E-2</v>
      </c>
      <c r="P1087" s="73">
        <f>VLOOKUP($F1087,Assumptions!$A$23:$B$27,2,FALSE)*Assumptions!$B$4</f>
        <v>0.7</v>
      </c>
      <c r="Q1087" s="74">
        <f t="shared" si="32"/>
        <v>281638.59082849999</v>
      </c>
      <c r="R1087" s="75" t="str">
        <f>IF($O1087&lt;Assumptions!$B$17,"A",IF($O1087&lt;Assumptions!$B$18,"B",IF($O1087&lt;Assumptions!$B$19,"C",IF($O1087&lt;Assumptions!$B$20,"D","E"))))</f>
        <v>B</v>
      </c>
      <c r="S1087" s="75">
        <f t="shared" si="33"/>
        <v>0</v>
      </c>
    </row>
    <row r="1088" spans="1:19" ht="17.399999999999999" x14ac:dyDescent="0.3">
      <c r="A1088" s="39" t="s">
        <v>319</v>
      </c>
      <c r="B1088" s="39" t="s">
        <v>52</v>
      </c>
      <c r="C1088" s="39" t="s">
        <v>144</v>
      </c>
      <c r="D1088" s="39" t="s">
        <v>42</v>
      </c>
      <c r="E1088" s="70" t="s">
        <v>35</v>
      </c>
      <c r="F1088" s="70" t="s">
        <v>40</v>
      </c>
      <c r="G1088" s="78">
        <v>45029</v>
      </c>
      <c r="H1088" s="78">
        <v>45931</v>
      </c>
      <c r="I1088" s="69">
        <v>10026183.529999999</v>
      </c>
      <c r="J1088" s="70">
        <v>15</v>
      </c>
      <c r="K1088" s="71">
        <v>1.0309999999999999</v>
      </c>
      <c r="L1088" s="70">
        <v>0</v>
      </c>
      <c r="M1088" s="71">
        <v>0.84399999999999997</v>
      </c>
      <c r="N1088" s="72"/>
      <c r="O1088" s="73">
        <f>MIN(1,MAX(0,(1/(1+EXP(-(Assumptions!$B$5 + Assumptions!$B$6*$N1088))))*Assumptions!$B$3))</f>
        <v>3.9165722796764356E-2</v>
      </c>
      <c r="P1088" s="73">
        <f>VLOOKUP($F1088,Assumptions!$A$23:$B$27,2,FALSE)*Assumptions!$B$4</f>
        <v>0.7</v>
      </c>
      <c r="Q1088" s="74">
        <f t="shared" si="32"/>
        <v>274877.90739182499</v>
      </c>
      <c r="R1088" s="75" t="str">
        <f>IF($O1088&lt;Assumptions!$B$17,"A",IF($O1088&lt;Assumptions!$B$18,"B",IF($O1088&lt;Assumptions!$B$19,"C",IF($O1088&lt;Assumptions!$B$20,"D","E"))))</f>
        <v>B</v>
      </c>
      <c r="S1088" s="75">
        <f t="shared" si="33"/>
        <v>0</v>
      </c>
    </row>
    <row r="1089" spans="1:19" ht="17.399999999999999" x14ac:dyDescent="0.3">
      <c r="A1089" s="39" t="s">
        <v>319</v>
      </c>
      <c r="B1089" s="39" t="s">
        <v>52</v>
      </c>
      <c r="C1089" s="39" t="s">
        <v>144</v>
      </c>
      <c r="D1089" s="39" t="s">
        <v>42</v>
      </c>
      <c r="E1089" s="70" t="s">
        <v>35</v>
      </c>
      <c r="F1089" s="70" t="s">
        <v>40</v>
      </c>
      <c r="G1089" s="78">
        <v>45029</v>
      </c>
      <c r="H1089" s="78">
        <v>45962</v>
      </c>
      <c r="I1089" s="69">
        <v>9768765.5500000007</v>
      </c>
      <c r="J1089" s="70">
        <v>15</v>
      </c>
      <c r="K1089" s="71">
        <v>0.98899999999999999</v>
      </c>
      <c r="L1089" s="70">
        <v>0</v>
      </c>
      <c r="M1089" s="71">
        <v>0.84399999999999997</v>
      </c>
      <c r="N1089" s="72"/>
      <c r="O1089" s="73">
        <f>MIN(1,MAX(0,(1/(1+EXP(-(Assumptions!$B$5 + Assumptions!$B$6*$N1089))))*Assumptions!$B$3))</f>
        <v>3.9165722796764356E-2</v>
      </c>
      <c r="P1089" s="73">
        <f>VLOOKUP($F1089,Assumptions!$A$23:$B$27,2,FALSE)*Assumptions!$B$4</f>
        <v>0.7</v>
      </c>
      <c r="Q1089" s="74">
        <f t="shared" ref="Q1089:Q1152" si="34">$I1089*$O1089*$P1089</f>
        <v>267820.53451851691</v>
      </c>
      <c r="R1089" s="75" t="str">
        <f>IF($O1089&lt;Assumptions!$B$17,"A",IF($O1089&lt;Assumptions!$B$18,"B",IF($O1089&lt;Assumptions!$B$19,"C",IF($O1089&lt;Assumptions!$B$20,"D","E"))))</f>
        <v>B</v>
      </c>
      <c r="S1089" s="75">
        <f t="shared" ref="S1089:S1152" si="35">--($J1089&gt;=180)</f>
        <v>0</v>
      </c>
    </row>
    <row r="1090" spans="1:19" ht="17.399999999999999" x14ac:dyDescent="0.3">
      <c r="A1090" s="39" t="s">
        <v>319</v>
      </c>
      <c r="B1090" s="39" t="s">
        <v>52</v>
      </c>
      <c r="C1090" s="39" t="s">
        <v>144</v>
      </c>
      <c r="D1090" s="39" t="s">
        <v>42</v>
      </c>
      <c r="E1090" s="70" t="s">
        <v>35</v>
      </c>
      <c r="F1090" s="70" t="s">
        <v>40</v>
      </c>
      <c r="G1090" s="78">
        <v>45029</v>
      </c>
      <c r="H1090" s="78">
        <v>45992</v>
      </c>
      <c r="I1090" s="69">
        <v>9543395.5600000005</v>
      </c>
      <c r="J1090" s="70">
        <v>0</v>
      </c>
      <c r="K1090" s="71">
        <v>0.95699999999999996</v>
      </c>
      <c r="L1090" s="70">
        <v>0</v>
      </c>
      <c r="M1090" s="71">
        <v>0.84399999999999997</v>
      </c>
      <c r="N1090" s="72"/>
      <c r="O1090" s="73">
        <f>MIN(1,MAX(0,(1/(1+EXP(-(Assumptions!$B$5 + Assumptions!$B$6*$N1090))))*Assumptions!$B$3))</f>
        <v>3.9165722796764356E-2</v>
      </c>
      <c r="P1090" s="73">
        <f>VLOOKUP($F1090,Assumptions!$A$23:$B$27,2,FALSE)*Assumptions!$B$4</f>
        <v>0.7</v>
      </c>
      <c r="Q1090" s="74">
        <f t="shared" si="34"/>
        <v>261641.7895299822</v>
      </c>
      <c r="R1090" s="75" t="str">
        <f>IF($O1090&lt;Assumptions!$B$17,"A",IF($O1090&lt;Assumptions!$B$18,"B",IF($O1090&lt;Assumptions!$B$19,"C",IF($O1090&lt;Assumptions!$B$20,"D","E"))))</f>
        <v>B</v>
      </c>
      <c r="S1090" s="75">
        <f t="shared" si="35"/>
        <v>0</v>
      </c>
    </row>
    <row r="1091" spans="1:19" ht="17.399999999999999" x14ac:dyDescent="0.3">
      <c r="A1091" s="39" t="s">
        <v>321</v>
      </c>
      <c r="B1091" s="39" t="s">
        <v>72</v>
      </c>
      <c r="C1091" s="39" t="s">
        <v>144</v>
      </c>
      <c r="D1091" s="39" t="s">
        <v>22</v>
      </c>
      <c r="E1091" s="70" t="s">
        <v>23</v>
      </c>
      <c r="F1091" s="70" t="s">
        <v>28</v>
      </c>
      <c r="G1091" s="78">
        <v>44114</v>
      </c>
      <c r="H1091" s="78">
        <v>45658</v>
      </c>
      <c r="I1091" s="69">
        <v>8217770.7400000002</v>
      </c>
      <c r="J1091" s="70">
        <v>0</v>
      </c>
      <c r="K1091" s="71">
        <v>1.0209999999999999</v>
      </c>
      <c r="L1091" s="70">
        <v>0</v>
      </c>
      <c r="M1091" s="71">
        <v>0.72599999999999998</v>
      </c>
      <c r="N1091" s="72"/>
      <c r="O1091" s="73">
        <f>MIN(1,MAX(0,(1/(1+EXP(-(Assumptions!$B$5 + Assumptions!$B$6*$N1091))))*Assumptions!$B$3))</f>
        <v>3.9165722796764356E-2</v>
      </c>
      <c r="P1091" s="73">
        <f>VLOOKUP($F1091,Assumptions!$A$23:$B$27,2,FALSE)*Assumptions!$B$4</f>
        <v>0.35</v>
      </c>
      <c r="Q1091" s="74">
        <f t="shared" si="34"/>
        <v>112649.22578357038</v>
      </c>
      <c r="R1091" s="75" t="str">
        <f>IF($O1091&lt;Assumptions!$B$17,"A",IF($O1091&lt;Assumptions!$B$18,"B",IF($O1091&lt;Assumptions!$B$19,"C",IF($O1091&lt;Assumptions!$B$20,"D","E"))))</f>
        <v>B</v>
      </c>
      <c r="S1091" s="75">
        <f t="shared" si="35"/>
        <v>0</v>
      </c>
    </row>
    <row r="1092" spans="1:19" ht="17.399999999999999" x14ac:dyDescent="0.3">
      <c r="A1092" s="39" t="s">
        <v>321</v>
      </c>
      <c r="B1092" s="39" t="s">
        <v>72</v>
      </c>
      <c r="C1092" s="39" t="s">
        <v>144</v>
      </c>
      <c r="D1092" s="39" t="s">
        <v>22</v>
      </c>
      <c r="E1092" s="70" t="s">
        <v>23</v>
      </c>
      <c r="F1092" s="70" t="s">
        <v>28</v>
      </c>
      <c r="G1092" s="78">
        <v>44114</v>
      </c>
      <c r="H1092" s="78">
        <v>45689</v>
      </c>
      <c r="I1092" s="69">
        <v>7988052.0599999996</v>
      </c>
      <c r="J1092" s="70">
        <v>0</v>
      </c>
      <c r="K1092" s="71">
        <v>1.0489999999999999</v>
      </c>
      <c r="L1092" s="70">
        <v>0</v>
      </c>
      <c r="M1092" s="71">
        <v>0.72599999999999998</v>
      </c>
      <c r="N1092" s="72"/>
      <c r="O1092" s="73">
        <f>MIN(1,MAX(0,(1/(1+EXP(-(Assumptions!$B$5 + Assumptions!$B$6*$N1092))))*Assumptions!$B$3))</f>
        <v>3.9165722796764356E-2</v>
      </c>
      <c r="P1092" s="73">
        <f>VLOOKUP($F1092,Assumptions!$A$23:$B$27,2,FALSE)*Assumptions!$B$4</f>
        <v>0.35</v>
      </c>
      <c r="Q1092" s="74">
        <f t="shared" si="34"/>
        <v>109500.24143382885</v>
      </c>
      <c r="R1092" s="75" t="str">
        <f>IF($O1092&lt;Assumptions!$B$17,"A",IF($O1092&lt;Assumptions!$B$18,"B",IF($O1092&lt;Assumptions!$B$19,"C",IF($O1092&lt;Assumptions!$B$20,"D","E"))))</f>
        <v>B</v>
      </c>
      <c r="S1092" s="75">
        <f t="shared" si="35"/>
        <v>0</v>
      </c>
    </row>
    <row r="1093" spans="1:19" ht="17.399999999999999" x14ac:dyDescent="0.3">
      <c r="A1093" s="39" t="s">
        <v>321</v>
      </c>
      <c r="B1093" s="39" t="s">
        <v>72</v>
      </c>
      <c r="C1093" s="39" t="s">
        <v>144</v>
      </c>
      <c r="D1093" s="39" t="s">
        <v>22</v>
      </c>
      <c r="E1093" s="70" t="s">
        <v>23</v>
      </c>
      <c r="F1093" s="70" t="s">
        <v>28</v>
      </c>
      <c r="G1093" s="78">
        <v>44114</v>
      </c>
      <c r="H1093" s="78">
        <v>45717</v>
      </c>
      <c r="I1093" s="69">
        <v>7815127.6699999999</v>
      </c>
      <c r="J1093" s="70">
        <v>0</v>
      </c>
      <c r="K1093" s="71">
        <v>1.1319999999999999</v>
      </c>
      <c r="L1093" s="70">
        <v>0</v>
      </c>
      <c r="M1093" s="71">
        <v>0.72599999999999998</v>
      </c>
      <c r="N1093" s="72"/>
      <c r="O1093" s="73">
        <f>MIN(1,MAX(0,(1/(1+EXP(-(Assumptions!$B$5 + Assumptions!$B$6*$N1093))))*Assumptions!$B$3))</f>
        <v>3.9165722796764356E-2</v>
      </c>
      <c r="P1093" s="73">
        <f>VLOOKUP($F1093,Assumptions!$A$23:$B$27,2,FALSE)*Assumptions!$B$4</f>
        <v>0.35</v>
      </c>
      <c r="Q1093" s="74">
        <f t="shared" si="34"/>
        <v>107129.79338059001</v>
      </c>
      <c r="R1093" s="75" t="str">
        <f>IF($O1093&lt;Assumptions!$B$17,"A",IF($O1093&lt;Assumptions!$B$18,"B",IF($O1093&lt;Assumptions!$B$19,"C",IF($O1093&lt;Assumptions!$B$20,"D","E"))))</f>
        <v>B</v>
      </c>
      <c r="S1093" s="75">
        <f t="shared" si="35"/>
        <v>0</v>
      </c>
    </row>
    <row r="1094" spans="1:19" ht="17.399999999999999" x14ac:dyDescent="0.3">
      <c r="A1094" s="39" t="s">
        <v>321</v>
      </c>
      <c r="B1094" s="39" t="s">
        <v>72</v>
      </c>
      <c r="C1094" s="39" t="s">
        <v>144</v>
      </c>
      <c r="D1094" s="39" t="s">
        <v>22</v>
      </c>
      <c r="E1094" s="70" t="s">
        <v>23</v>
      </c>
      <c r="F1094" s="70" t="s">
        <v>28</v>
      </c>
      <c r="G1094" s="78">
        <v>44114</v>
      </c>
      <c r="H1094" s="78">
        <v>45748</v>
      </c>
      <c r="I1094" s="69">
        <v>7634529.7000000002</v>
      </c>
      <c r="J1094" s="70">
        <v>0</v>
      </c>
      <c r="K1094" s="71">
        <v>0.95299999999999996</v>
      </c>
      <c r="L1094" s="70">
        <v>0</v>
      </c>
      <c r="M1094" s="71">
        <v>0.72599999999999998</v>
      </c>
      <c r="N1094" s="72"/>
      <c r="O1094" s="73">
        <f>MIN(1,MAX(0,(1/(1+EXP(-(Assumptions!$B$5 + Assumptions!$B$6*$N1094))))*Assumptions!$B$3))</f>
        <v>3.9165722796764356E-2</v>
      </c>
      <c r="P1094" s="73">
        <f>VLOOKUP($F1094,Assumptions!$A$23:$B$27,2,FALSE)*Assumptions!$B$4</f>
        <v>0.35</v>
      </c>
      <c r="Q1094" s="74">
        <f t="shared" si="34"/>
        <v>104654.15586985259</v>
      </c>
      <c r="R1094" s="75" t="str">
        <f>IF($O1094&lt;Assumptions!$B$17,"A",IF($O1094&lt;Assumptions!$B$18,"B",IF($O1094&lt;Assumptions!$B$19,"C",IF($O1094&lt;Assumptions!$B$20,"D","E"))))</f>
        <v>B</v>
      </c>
      <c r="S1094" s="75">
        <f t="shared" si="35"/>
        <v>0</v>
      </c>
    </row>
    <row r="1095" spans="1:19" ht="17.399999999999999" x14ac:dyDescent="0.3">
      <c r="A1095" s="39" t="s">
        <v>321</v>
      </c>
      <c r="B1095" s="39" t="s">
        <v>72</v>
      </c>
      <c r="C1095" s="39" t="s">
        <v>144</v>
      </c>
      <c r="D1095" s="39" t="s">
        <v>22</v>
      </c>
      <c r="E1095" s="70" t="s">
        <v>23</v>
      </c>
      <c r="F1095" s="70" t="s">
        <v>28</v>
      </c>
      <c r="G1095" s="78">
        <v>44114</v>
      </c>
      <c r="H1095" s="78">
        <v>45778</v>
      </c>
      <c r="I1095" s="69">
        <v>7425474.6200000001</v>
      </c>
      <c r="J1095" s="70">
        <v>0</v>
      </c>
      <c r="K1095" s="71">
        <v>0.98899999999999999</v>
      </c>
      <c r="L1095" s="70">
        <v>0</v>
      </c>
      <c r="M1095" s="71">
        <v>0.72599999999999998</v>
      </c>
      <c r="N1095" s="72"/>
      <c r="O1095" s="73">
        <f>MIN(1,MAX(0,(1/(1+EXP(-(Assumptions!$B$5 + Assumptions!$B$6*$N1095))))*Assumptions!$B$3))</f>
        <v>3.9165722796764356E-2</v>
      </c>
      <c r="P1095" s="73">
        <f>VLOOKUP($F1095,Assumptions!$A$23:$B$27,2,FALSE)*Assumptions!$B$4</f>
        <v>0.35</v>
      </c>
      <c r="Q1095" s="74">
        <f t="shared" si="34"/>
        <v>101788.42821046519</v>
      </c>
      <c r="R1095" s="75" t="str">
        <f>IF($O1095&lt;Assumptions!$B$17,"A",IF($O1095&lt;Assumptions!$B$18,"B",IF($O1095&lt;Assumptions!$B$19,"C",IF($O1095&lt;Assumptions!$B$20,"D","E"))))</f>
        <v>B</v>
      </c>
      <c r="S1095" s="75">
        <f t="shared" si="35"/>
        <v>0</v>
      </c>
    </row>
    <row r="1096" spans="1:19" ht="17.399999999999999" x14ac:dyDescent="0.3">
      <c r="A1096" s="39" t="s">
        <v>321</v>
      </c>
      <c r="B1096" s="39" t="s">
        <v>72</v>
      </c>
      <c r="C1096" s="39" t="s">
        <v>144</v>
      </c>
      <c r="D1096" s="39" t="s">
        <v>22</v>
      </c>
      <c r="E1096" s="70" t="s">
        <v>23</v>
      </c>
      <c r="F1096" s="70" t="s">
        <v>28</v>
      </c>
      <c r="G1096" s="78">
        <v>44114</v>
      </c>
      <c r="H1096" s="78">
        <v>45809</v>
      </c>
      <c r="I1096" s="69">
        <v>7231400.8200000003</v>
      </c>
      <c r="J1096" s="70">
        <v>0</v>
      </c>
      <c r="K1096" s="71">
        <v>0.97</v>
      </c>
      <c r="L1096" s="70">
        <v>0</v>
      </c>
      <c r="M1096" s="71">
        <v>0.72599999999999998</v>
      </c>
      <c r="N1096" s="72"/>
      <c r="O1096" s="73">
        <f>MIN(1,MAX(0,(1/(1+EXP(-(Assumptions!$B$5 + Assumptions!$B$6*$N1096))))*Assumptions!$B$3))</f>
        <v>3.9165722796764356E-2</v>
      </c>
      <c r="P1096" s="73">
        <f>VLOOKUP($F1096,Assumptions!$A$23:$B$27,2,FALSE)*Assumptions!$B$4</f>
        <v>0.35</v>
      </c>
      <c r="Q1096" s="74">
        <f t="shared" si="34"/>
        <v>99128.063981945059</v>
      </c>
      <c r="R1096" s="75" t="str">
        <f>IF($O1096&lt;Assumptions!$B$17,"A",IF($O1096&lt;Assumptions!$B$18,"B",IF($O1096&lt;Assumptions!$B$19,"C",IF($O1096&lt;Assumptions!$B$20,"D","E"))))</f>
        <v>B</v>
      </c>
      <c r="S1096" s="75">
        <f t="shared" si="35"/>
        <v>0</v>
      </c>
    </row>
    <row r="1097" spans="1:19" ht="17.399999999999999" x14ac:dyDescent="0.3">
      <c r="A1097" s="39" t="s">
        <v>321</v>
      </c>
      <c r="B1097" s="39" t="s">
        <v>72</v>
      </c>
      <c r="C1097" s="39" t="s">
        <v>144</v>
      </c>
      <c r="D1097" s="39" t="s">
        <v>22</v>
      </c>
      <c r="E1097" s="70" t="s">
        <v>23</v>
      </c>
      <c r="F1097" s="70" t="s">
        <v>28</v>
      </c>
      <c r="G1097" s="78">
        <v>44114</v>
      </c>
      <c r="H1097" s="78">
        <v>45839</v>
      </c>
      <c r="I1097" s="69">
        <v>7032334.7699999996</v>
      </c>
      <c r="J1097" s="70">
        <v>0</v>
      </c>
      <c r="K1097" s="71">
        <v>1.056</v>
      </c>
      <c r="L1097" s="70">
        <v>0</v>
      </c>
      <c r="M1097" s="71">
        <v>0.72599999999999998</v>
      </c>
      <c r="N1097" s="72"/>
      <c r="O1097" s="73">
        <f>MIN(1,MAX(0,(1/(1+EXP(-(Assumptions!$B$5 + Assumptions!$B$6*$N1097))))*Assumptions!$B$3))</f>
        <v>3.9165722796764356E-2</v>
      </c>
      <c r="P1097" s="73">
        <f>VLOOKUP($F1097,Assumptions!$A$23:$B$27,2,FALSE)*Assumptions!$B$4</f>
        <v>0.35</v>
      </c>
      <c r="Q1097" s="74">
        <f t="shared" si="34"/>
        <v>96399.265975553644</v>
      </c>
      <c r="R1097" s="75" t="str">
        <f>IF($O1097&lt;Assumptions!$B$17,"A",IF($O1097&lt;Assumptions!$B$18,"B",IF($O1097&lt;Assumptions!$B$19,"C",IF($O1097&lt;Assumptions!$B$20,"D","E"))))</f>
        <v>B</v>
      </c>
      <c r="S1097" s="75">
        <f t="shared" si="35"/>
        <v>0</v>
      </c>
    </row>
    <row r="1098" spans="1:19" ht="17.399999999999999" x14ac:dyDescent="0.3">
      <c r="A1098" s="39" t="s">
        <v>321</v>
      </c>
      <c r="B1098" s="39" t="s">
        <v>72</v>
      </c>
      <c r="C1098" s="39" t="s">
        <v>144</v>
      </c>
      <c r="D1098" s="39" t="s">
        <v>22</v>
      </c>
      <c r="E1098" s="70" t="s">
        <v>23</v>
      </c>
      <c r="F1098" s="70" t="s">
        <v>28</v>
      </c>
      <c r="G1098" s="78">
        <v>44114</v>
      </c>
      <c r="H1098" s="78">
        <v>45870</v>
      </c>
      <c r="I1098" s="69">
        <v>6853906.5300000003</v>
      </c>
      <c r="J1098" s="70">
        <v>0</v>
      </c>
      <c r="K1098" s="71">
        <v>1.08</v>
      </c>
      <c r="L1098" s="70">
        <v>0</v>
      </c>
      <c r="M1098" s="71">
        <v>0.72599999999999998</v>
      </c>
      <c r="N1098" s="72"/>
      <c r="O1098" s="73">
        <f>MIN(1,MAX(0,(1/(1+EXP(-(Assumptions!$B$5 + Assumptions!$B$6*$N1098))))*Assumptions!$B$3))</f>
        <v>3.9165722796764356E-2</v>
      </c>
      <c r="P1098" s="73">
        <f>VLOOKUP($F1098,Assumptions!$A$23:$B$27,2,FALSE)*Assumptions!$B$4</f>
        <v>0.35</v>
      </c>
      <c r="Q1098" s="74">
        <f t="shared" si="34"/>
        <v>93953.371130119573</v>
      </c>
      <c r="R1098" s="75" t="str">
        <f>IF($O1098&lt;Assumptions!$B$17,"A",IF($O1098&lt;Assumptions!$B$18,"B",IF($O1098&lt;Assumptions!$B$19,"C",IF($O1098&lt;Assumptions!$B$20,"D","E"))))</f>
        <v>B</v>
      </c>
      <c r="S1098" s="75">
        <f t="shared" si="35"/>
        <v>0</v>
      </c>
    </row>
    <row r="1099" spans="1:19" ht="17.399999999999999" x14ac:dyDescent="0.3">
      <c r="A1099" s="39" t="s">
        <v>321</v>
      </c>
      <c r="B1099" s="39" t="s">
        <v>72</v>
      </c>
      <c r="C1099" s="39" t="s">
        <v>144</v>
      </c>
      <c r="D1099" s="39" t="s">
        <v>22</v>
      </c>
      <c r="E1099" s="70" t="s">
        <v>23</v>
      </c>
      <c r="F1099" s="70" t="s">
        <v>28</v>
      </c>
      <c r="G1099" s="78">
        <v>44114</v>
      </c>
      <c r="H1099" s="78">
        <v>45901</v>
      </c>
      <c r="I1099" s="69">
        <v>6692449.9100000001</v>
      </c>
      <c r="J1099" s="70">
        <v>0</v>
      </c>
      <c r="K1099" s="71">
        <v>1.099</v>
      </c>
      <c r="L1099" s="70">
        <v>0</v>
      </c>
      <c r="M1099" s="71">
        <v>0.72599999999999998</v>
      </c>
      <c r="N1099" s="72"/>
      <c r="O1099" s="73">
        <f>MIN(1,MAX(0,(1/(1+EXP(-(Assumptions!$B$5 + Assumptions!$B$6*$N1099))))*Assumptions!$B$3))</f>
        <v>3.9165722796764356E-2</v>
      </c>
      <c r="P1099" s="73">
        <f>VLOOKUP($F1099,Assumptions!$A$23:$B$27,2,FALSE)*Assumptions!$B$4</f>
        <v>0.35</v>
      </c>
      <c r="Q1099" s="74">
        <f t="shared" si="34"/>
        <v>91740.123302201697</v>
      </c>
      <c r="R1099" s="75" t="str">
        <f>IF($O1099&lt;Assumptions!$B$17,"A",IF($O1099&lt;Assumptions!$B$18,"B",IF($O1099&lt;Assumptions!$B$19,"C",IF($O1099&lt;Assumptions!$B$20,"D","E"))))</f>
        <v>B</v>
      </c>
      <c r="S1099" s="75">
        <f t="shared" si="35"/>
        <v>0</v>
      </c>
    </row>
    <row r="1100" spans="1:19" ht="17.399999999999999" x14ac:dyDescent="0.3">
      <c r="A1100" s="39" t="s">
        <v>321</v>
      </c>
      <c r="B1100" s="39" t="s">
        <v>72</v>
      </c>
      <c r="C1100" s="39" t="s">
        <v>144</v>
      </c>
      <c r="D1100" s="39" t="s">
        <v>22</v>
      </c>
      <c r="E1100" s="70" t="s">
        <v>23</v>
      </c>
      <c r="F1100" s="70" t="s">
        <v>28</v>
      </c>
      <c r="G1100" s="78">
        <v>44114</v>
      </c>
      <c r="H1100" s="78">
        <v>45931</v>
      </c>
      <c r="I1100" s="69">
        <v>6533513.5</v>
      </c>
      <c r="J1100" s="70">
        <v>65</v>
      </c>
      <c r="K1100" s="71">
        <v>0.6</v>
      </c>
      <c r="L1100" s="70">
        <v>0</v>
      </c>
      <c r="M1100" s="71">
        <v>0.72599999999999998</v>
      </c>
      <c r="N1100" s="72"/>
      <c r="O1100" s="73">
        <f>MIN(1,MAX(0,(1/(1+EXP(-(Assumptions!$B$5 + Assumptions!$B$6*$N1100))))*Assumptions!$B$3))</f>
        <v>3.9165722796764356E-2</v>
      </c>
      <c r="P1100" s="73">
        <f>VLOOKUP($F1100,Assumptions!$A$23:$B$27,2,FALSE)*Assumptions!$B$4</f>
        <v>0.35</v>
      </c>
      <c r="Q1100" s="74">
        <f t="shared" si="34"/>
        <v>89561.422520471184</v>
      </c>
      <c r="R1100" s="75" t="str">
        <f>IF($O1100&lt;Assumptions!$B$17,"A",IF($O1100&lt;Assumptions!$B$18,"B",IF($O1100&lt;Assumptions!$B$19,"C",IF($O1100&lt;Assumptions!$B$20,"D","E"))))</f>
        <v>B</v>
      </c>
      <c r="S1100" s="75">
        <f t="shared" si="35"/>
        <v>0</v>
      </c>
    </row>
    <row r="1101" spans="1:19" ht="17.399999999999999" x14ac:dyDescent="0.3">
      <c r="A1101" s="39" t="s">
        <v>321</v>
      </c>
      <c r="B1101" s="39" t="s">
        <v>72</v>
      </c>
      <c r="C1101" s="39" t="s">
        <v>144</v>
      </c>
      <c r="D1101" s="39" t="s">
        <v>22</v>
      </c>
      <c r="E1101" s="70" t="s">
        <v>23</v>
      </c>
      <c r="F1101" s="70" t="s">
        <v>28</v>
      </c>
      <c r="G1101" s="78">
        <v>44114</v>
      </c>
      <c r="H1101" s="78">
        <v>45962</v>
      </c>
      <c r="I1101" s="69">
        <v>6389736.7599999998</v>
      </c>
      <c r="J1101" s="70">
        <v>0</v>
      </c>
      <c r="K1101" s="71">
        <v>1.129</v>
      </c>
      <c r="L1101" s="70">
        <v>0</v>
      </c>
      <c r="M1101" s="71">
        <v>0.72599999999999998</v>
      </c>
      <c r="N1101" s="72"/>
      <c r="O1101" s="73">
        <f>MIN(1,MAX(0,(1/(1+EXP(-(Assumptions!$B$5 + Assumptions!$B$6*$N1101))))*Assumptions!$B$3))</f>
        <v>3.9165722796764356E-2</v>
      </c>
      <c r="P1101" s="73">
        <f>VLOOKUP($F1101,Assumptions!$A$23:$B$27,2,FALSE)*Assumptions!$B$4</f>
        <v>0.35</v>
      </c>
      <c r="Q1101" s="74">
        <f t="shared" si="34"/>
        <v>87590.530540259308</v>
      </c>
      <c r="R1101" s="75" t="str">
        <f>IF($O1101&lt;Assumptions!$B$17,"A",IF($O1101&lt;Assumptions!$B$18,"B",IF($O1101&lt;Assumptions!$B$19,"C",IF($O1101&lt;Assumptions!$B$20,"D","E"))))</f>
        <v>B</v>
      </c>
      <c r="S1101" s="75">
        <f t="shared" si="35"/>
        <v>0</v>
      </c>
    </row>
    <row r="1102" spans="1:19" ht="17.399999999999999" x14ac:dyDescent="0.3">
      <c r="A1102" s="39" t="s">
        <v>321</v>
      </c>
      <c r="B1102" s="39" t="s">
        <v>72</v>
      </c>
      <c r="C1102" s="39" t="s">
        <v>144</v>
      </c>
      <c r="D1102" s="39" t="s">
        <v>22</v>
      </c>
      <c r="E1102" s="70" t="s">
        <v>23</v>
      </c>
      <c r="F1102" s="70" t="s">
        <v>28</v>
      </c>
      <c r="G1102" s="78">
        <v>44114</v>
      </c>
      <c r="H1102" s="78">
        <v>45992</v>
      </c>
      <c r="I1102" s="69">
        <v>6228942.46</v>
      </c>
      <c r="J1102" s="70">
        <v>0</v>
      </c>
      <c r="K1102" s="71">
        <v>1.143</v>
      </c>
      <c r="L1102" s="70">
        <v>0</v>
      </c>
      <c r="M1102" s="71">
        <v>0.72599999999999998</v>
      </c>
      <c r="N1102" s="72"/>
      <c r="O1102" s="73">
        <f>MIN(1,MAX(0,(1/(1+EXP(-(Assumptions!$B$5 + Assumptions!$B$6*$N1102))))*Assumptions!$B$3))</f>
        <v>3.9165722796764356E-2</v>
      </c>
      <c r="P1102" s="73">
        <f>VLOOKUP($F1102,Assumptions!$A$23:$B$27,2,FALSE)*Assumptions!$B$4</f>
        <v>0.35</v>
      </c>
      <c r="Q1102" s="74">
        <f t="shared" si="34"/>
        <v>85386.361796874407</v>
      </c>
      <c r="R1102" s="75" t="str">
        <f>IF($O1102&lt;Assumptions!$B$17,"A",IF($O1102&lt;Assumptions!$B$18,"B",IF($O1102&lt;Assumptions!$B$19,"C",IF($O1102&lt;Assumptions!$B$20,"D","E"))))</f>
        <v>B</v>
      </c>
      <c r="S1102" s="75">
        <f t="shared" si="35"/>
        <v>0</v>
      </c>
    </row>
    <row r="1103" spans="1:19" ht="17.399999999999999" x14ac:dyDescent="0.3">
      <c r="A1103" s="39" t="s">
        <v>323</v>
      </c>
      <c r="B1103" s="39" t="s">
        <v>52</v>
      </c>
      <c r="C1103" s="39" t="s">
        <v>135</v>
      </c>
      <c r="D1103" s="39" t="s">
        <v>42</v>
      </c>
      <c r="E1103" s="70" t="s">
        <v>31</v>
      </c>
      <c r="F1103" s="70" t="s">
        <v>36</v>
      </c>
      <c r="G1103" s="78">
        <v>43547</v>
      </c>
      <c r="H1103" s="78">
        <v>45658</v>
      </c>
      <c r="I1103" s="69">
        <v>391620.14</v>
      </c>
      <c r="J1103" s="70">
        <v>0</v>
      </c>
      <c r="K1103" s="71">
        <v>1.0269999999999999</v>
      </c>
      <c r="L1103" s="70">
        <v>0</v>
      </c>
      <c r="M1103" s="71">
        <v>0.79600000000000004</v>
      </c>
      <c r="N1103" s="72"/>
      <c r="O1103" s="73">
        <f>MIN(1,MAX(0,(1/(1+EXP(-(Assumptions!$B$5 + Assumptions!$B$6*$N1103))))*Assumptions!$B$3))</f>
        <v>3.9165722796764356E-2</v>
      </c>
      <c r="P1103" s="73">
        <f>VLOOKUP($F1103,Assumptions!$A$23:$B$27,2,FALSE)*Assumptions!$B$4</f>
        <v>0.55000000000000004</v>
      </c>
      <c r="Q1103" s="74">
        <f t="shared" si="34"/>
        <v>8435.9472146785283</v>
      </c>
      <c r="R1103" s="75" t="str">
        <f>IF($O1103&lt;Assumptions!$B$17,"A",IF($O1103&lt;Assumptions!$B$18,"B",IF($O1103&lt;Assumptions!$B$19,"C",IF($O1103&lt;Assumptions!$B$20,"D","E"))))</f>
        <v>B</v>
      </c>
      <c r="S1103" s="75">
        <f t="shared" si="35"/>
        <v>0</v>
      </c>
    </row>
    <row r="1104" spans="1:19" ht="17.399999999999999" x14ac:dyDescent="0.3">
      <c r="A1104" s="39" t="s">
        <v>323</v>
      </c>
      <c r="B1104" s="39" t="s">
        <v>52</v>
      </c>
      <c r="C1104" s="39" t="s">
        <v>135</v>
      </c>
      <c r="D1104" s="39" t="s">
        <v>42</v>
      </c>
      <c r="E1104" s="70" t="s">
        <v>31</v>
      </c>
      <c r="F1104" s="70" t="s">
        <v>36</v>
      </c>
      <c r="G1104" s="78">
        <v>43547</v>
      </c>
      <c r="H1104" s="78">
        <v>45689</v>
      </c>
      <c r="I1104" s="69">
        <v>379052.93</v>
      </c>
      <c r="J1104" s="70">
        <v>0</v>
      </c>
      <c r="K1104" s="71">
        <v>1.0089999999999999</v>
      </c>
      <c r="L1104" s="70">
        <v>0</v>
      </c>
      <c r="M1104" s="71">
        <v>0.79600000000000004</v>
      </c>
      <c r="N1104" s="72"/>
      <c r="O1104" s="73">
        <f>MIN(1,MAX(0,(1/(1+EXP(-(Assumptions!$B$5 + Assumptions!$B$6*$N1104))))*Assumptions!$B$3))</f>
        <v>3.9165722796764356E-2</v>
      </c>
      <c r="P1104" s="73">
        <f>VLOOKUP($F1104,Assumptions!$A$23:$B$27,2,FALSE)*Assumptions!$B$4</f>
        <v>0.55000000000000004</v>
      </c>
      <c r="Q1104" s="74">
        <f t="shared" si="34"/>
        <v>8165.2350899247285</v>
      </c>
      <c r="R1104" s="75" t="str">
        <f>IF($O1104&lt;Assumptions!$B$17,"A",IF($O1104&lt;Assumptions!$B$18,"B",IF($O1104&lt;Assumptions!$B$19,"C",IF($O1104&lt;Assumptions!$B$20,"D","E"))))</f>
        <v>B</v>
      </c>
      <c r="S1104" s="75">
        <f t="shared" si="35"/>
        <v>0</v>
      </c>
    </row>
    <row r="1105" spans="1:19" ht="17.399999999999999" x14ac:dyDescent="0.3">
      <c r="A1105" s="39" t="s">
        <v>323</v>
      </c>
      <c r="B1105" s="39" t="s">
        <v>52</v>
      </c>
      <c r="C1105" s="39" t="s">
        <v>135</v>
      </c>
      <c r="D1105" s="39" t="s">
        <v>42</v>
      </c>
      <c r="E1105" s="70" t="s">
        <v>31</v>
      </c>
      <c r="F1105" s="70" t="s">
        <v>36</v>
      </c>
      <c r="G1105" s="78">
        <v>43547</v>
      </c>
      <c r="H1105" s="78">
        <v>45717</v>
      </c>
      <c r="I1105" s="69">
        <v>368777.64</v>
      </c>
      <c r="J1105" s="70">
        <v>15</v>
      </c>
      <c r="K1105" s="71">
        <v>1.125</v>
      </c>
      <c r="L1105" s="70">
        <v>0</v>
      </c>
      <c r="M1105" s="71">
        <v>0.79600000000000004</v>
      </c>
      <c r="N1105" s="72"/>
      <c r="O1105" s="73">
        <f>MIN(1,MAX(0,(1/(1+EXP(-(Assumptions!$B$5 + Assumptions!$B$6*$N1105))))*Assumptions!$B$3))</f>
        <v>3.9165722796764356E-2</v>
      </c>
      <c r="P1105" s="73">
        <f>VLOOKUP($F1105,Assumptions!$A$23:$B$27,2,FALSE)*Assumptions!$B$4</f>
        <v>0.55000000000000004</v>
      </c>
      <c r="Q1105" s="74">
        <f t="shared" si="34"/>
        <v>7943.8935520367277</v>
      </c>
      <c r="R1105" s="75" t="str">
        <f>IF($O1105&lt;Assumptions!$B$17,"A",IF($O1105&lt;Assumptions!$B$18,"B",IF($O1105&lt;Assumptions!$B$19,"C",IF($O1105&lt;Assumptions!$B$20,"D","E"))))</f>
        <v>B</v>
      </c>
      <c r="S1105" s="75">
        <f t="shared" si="35"/>
        <v>0</v>
      </c>
    </row>
    <row r="1106" spans="1:19" ht="17.399999999999999" x14ac:dyDescent="0.3">
      <c r="A1106" s="39" t="s">
        <v>323</v>
      </c>
      <c r="B1106" s="39" t="s">
        <v>52</v>
      </c>
      <c r="C1106" s="39" t="s">
        <v>135</v>
      </c>
      <c r="D1106" s="39" t="s">
        <v>42</v>
      </c>
      <c r="E1106" s="70" t="s">
        <v>31</v>
      </c>
      <c r="F1106" s="70" t="s">
        <v>36</v>
      </c>
      <c r="G1106" s="78">
        <v>43547</v>
      </c>
      <c r="H1106" s="78">
        <v>45748</v>
      </c>
      <c r="I1106" s="69">
        <v>356983.33</v>
      </c>
      <c r="J1106" s="70">
        <v>0</v>
      </c>
      <c r="K1106" s="71">
        <v>1.139</v>
      </c>
      <c r="L1106" s="70">
        <v>0</v>
      </c>
      <c r="M1106" s="71">
        <v>0.79600000000000004</v>
      </c>
      <c r="N1106" s="72"/>
      <c r="O1106" s="73">
        <f>MIN(1,MAX(0,(1/(1+EXP(-(Assumptions!$B$5 + Assumptions!$B$6*$N1106))))*Assumptions!$B$3))</f>
        <v>3.9165722796764356E-2</v>
      </c>
      <c r="P1106" s="73">
        <f>VLOOKUP($F1106,Assumptions!$A$23:$B$27,2,FALSE)*Assumptions!$B$4</f>
        <v>0.55000000000000004</v>
      </c>
      <c r="Q1106" s="74">
        <f t="shared" si="34"/>
        <v>7689.8305802152199</v>
      </c>
      <c r="R1106" s="75" t="str">
        <f>IF($O1106&lt;Assumptions!$B$17,"A",IF($O1106&lt;Assumptions!$B$18,"B",IF($O1106&lt;Assumptions!$B$19,"C",IF($O1106&lt;Assumptions!$B$20,"D","E"))))</f>
        <v>B</v>
      </c>
      <c r="S1106" s="75">
        <f t="shared" si="35"/>
        <v>0</v>
      </c>
    </row>
    <row r="1107" spans="1:19" ht="17.399999999999999" x14ac:dyDescent="0.3">
      <c r="A1107" s="39" t="s">
        <v>323</v>
      </c>
      <c r="B1107" s="39" t="s">
        <v>52</v>
      </c>
      <c r="C1107" s="39" t="s">
        <v>135</v>
      </c>
      <c r="D1107" s="39" t="s">
        <v>42</v>
      </c>
      <c r="E1107" s="70" t="s">
        <v>31</v>
      </c>
      <c r="F1107" s="70" t="s">
        <v>36</v>
      </c>
      <c r="G1107" s="78">
        <v>43547</v>
      </c>
      <c r="H1107" s="78">
        <v>45778</v>
      </c>
      <c r="I1107" s="69">
        <v>346514.51</v>
      </c>
      <c r="J1107" s="70">
        <v>0</v>
      </c>
      <c r="K1107" s="71">
        <v>0.98599999999999999</v>
      </c>
      <c r="L1107" s="70">
        <v>0</v>
      </c>
      <c r="M1107" s="71">
        <v>0.79600000000000004</v>
      </c>
      <c r="N1107" s="72"/>
      <c r="O1107" s="73">
        <f>MIN(1,MAX(0,(1/(1+EXP(-(Assumptions!$B$5 + Assumptions!$B$6*$N1107))))*Assumptions!$B$3))</f>
        <v>3.9165722796764356E-2</v>
      </c>
      <c r="P1107" s="73">
        <f>VLOOKUP($F1107,Assumptions!$A$23:$B$27,2,FALSE)*Assumptions!$B$4</f>
        <v>0.55000000000000004</v>
      </c>
      <c r="Q1107" s="74">
        <f t="shared" si="34"/>
        <v>7464.3201840441479</v>
      </c>
      <c r="R1107" s="75" t="str">
        <f>IF($O1107&lt;Assumptions!$B$17,"A",IF($O1107&lt;Assumptions!$B$18,"B",IF($O1107&lt;Assumptions!$B$19,"C",IF($O1107&lt;Assumptions!$B$20,"D","E"))))</f>
        <v>B</v>
      </c>
      <c r="S1107" s="75">
        <f t="shared" si="35"/>
        <v>0</v>
      </c>
    </row>
    <row r="1108" spans="1:19" ht="17.399999999999999" x14ac:dyDescent="0.3">
      <c r="A1108" s="39" t="s">
        <v>323</v>
      </c>
      <c r="B1108" s="39" t="s">
        <v>52</v>
      </c>
      <c r="C1108" s="39" t="s">
        <v>135</v>
      </c>
      <c r="D1108" s="39" t="s">
        <v>42</v>
      </c>
      <c r="E1108" s="70" t="s">
        <v>31</v>
      </c>
      <c r="F1108" s="70" t="s">
        <v>36</v>
      </c>
      <c r="G1108" s="78">
        <v>43547</v>
      </c>
      <c r="H1108" s="78">
        <v>45809</v>
      </c>
      <c r="I1108" s="69">
        <v>335171.20000000001</v>
      </c>
      <c r="J1108" s="70">
        <v>0</v>
      </c>
      <c r="K1108" s="71">
        <v>0.97499999999999998</v>
      </c>
      <c r="L1108" s="70">
        <v>0</v>
      </c>
      <c r="M1108" s="71">
        <v>0.79600000000000004</v>
      </c>
      <c r="N1108" s="72"/>
      <c r="O1108" s="73">
        <f>MIN(1,MAX(0,(1/(1+EXP(-(Assumptions!$B$5 + Assumptions!$B$6*$N1108))))*Assumptions!$B$3))</f>
        <v>3.9165722796764356E-2</v>
      </c>
      <c r="P1108" s="73">
        <f>VLOOKUP($F1108,Assumptions!$A$23:$B$27,2,FALSE)*Assumptions!$B$4</f>
        <v>0.55000000000000004</v>
      </c>
      <c r="Q1108" s="74">
        <f t="shared" si="34"/>
        <v>7219.9722697623765</v>
      </c>
      <c r="R1108" s="75" t="str">
        <f>IF($O1108&lt;Assumptions!$B$17,"A",IF($O1108&lt;Assumptions!$B$18,"B",IF($O1108&lt;Assumptions!$B$19,"C",IF($O1108&lt;Assumptions!$B$20,"D","E"))))</f>
        <v>B</v>
      </c>
      <c r="S1108" s="75">
        <f t="shared" si="35"/>
        <v>0</v>
      </c>
    </row>
    <row r="1109" spans="1:19" ht="17.399999999999999" x14ac:dyDescent="0.3">
      <c r="A1109" s="39" t="s">
        <v>323</v>
      </c>
      <c r="B1109" s="39" t="s">
        <v>52</v>
      </c>
      <c r="C1109" s="39" t="s">
        <v>135</v>
      </c>
      <c r="D1109" s="39" t="s">
        <v>42</v>
      </c>
      <c r="E1109" s="70" t="s">
        <v>31</v>
      </c>
      <c r="F1109" s="70" t="s">
        <v>36</v>
      </c>
      <c r="G1109" s="78">
        <v>43547</v>
      </c>
      <c r="H1109" s="78">
        <v>45839</v>
      </c>
      <c r="I1109" s="69">
        <v>325012.52</v>
      </c>
      <c r="J1109" s="70">
        <v>0</v>
      </c>
      <c r="K1109" s="71">
        <v>1.0169999999999999</v>
      </c>
      <c r="L1109" s="70">
        <v>0</v>
      </c>
      <c r="M1109" s="71">
        <v>0.79600000000000004</v>
      </c>
      <c r="N1109" s="72"/>
      <c r="O1109" s="73">
        <f>MIN(1,MAX(0,(1/(1+EXP(-(Assumptions!$B$5 + Assumptions!$B$6*$N1109))))*Assumptions!$B$3))</f>
        <v>3.9165722796764356E-2</v>
      </c>
      <c r="P1109" s="73">
        <f>VLOOKUP($F1109,Assumptions!$A$23:$B$27,2,FALSE)*Assumptions!$B$4</f>
        <v>0.55000000000000004</v>
      </c>
      <c r="Q1109" s="74">
        <f t="shared" si="34"/>
        <v>7001.1426450888084</v>
      </c>
      <c r="R1109" s="75" t="str">
        <f>IF($O1109&lt;Assumptions!$B$17,"A",IF($O1109&lt;Assumptions!$B$18,"B",IF($O1109&lt;Assumptions!$B$19,"C",IF($O1109&lt;Assumptions!$B$20,"D","E"))))</f>
        <v>B</v>
      </c>
      <c r="S1109" s="75">
        <f t="shared" si="35"/>
        <v>0</v>
      </c>
    </row>
    <row r="1110" spans="1:19" ht="17.399999999999999" x14ac:dyDescent="0.3">
      <c r="A1110" s="39" t="s">
        <v>323</v>
      </c>
      <c r="B1110" s="39" t="s">
        <v>52</v>
      </c>
      <c r="C1110" s="39" t="s">
        <v>135</v>
      </c>
      <c r="D1110" s="39" t="s">
        <v>42</v>
      </c>
      <c r="E1110" s="70" t="s">
        <v>31</v>
      </c>
      <c r="F1110" s="70" t="s">
        <v>36</v>
      </c>
      <c r="G1110" s="78">
        <v>43547</v>
      </c>
      <c r="H1110" s="78">
        <v>45870</v>
      </c>
      <c r="I1110" s="69">
        <v>315018.68</v>
      </c>
      <c r="J1110" s="70">
        <v>0</v>
      </c>
      <c r="K1110" s="71">
        <v>1.075</v>
      </c>
      <c r="L1110" s="70">
        <v>0</v>
      </c>
      <c r="M1110" s="71">
        <v>0.79600000000000004</v>
      </c>
      <c r="N1110" s="72"/>
      <c r="O1110" s="73">
        <f>MIN(1,MAX(0,(1/(1+EXP(-(Assumptions!$B$5 + Assumptions!$B$6*$N1110))))*Assumptions!$B$3))</f>
        <v>3.9165722796764356E-2</v>
      </c>
      <c r="P1110" s="73">
        <f>VLOOKUP($F1110,Assumptions!$A$23:$B$27,2,FALSE)*Assumptions!$B$4</f>
        <v>0.55000000000000004</v>
      </c>
      <c r="Q1110" s="74">
        <f t="shared" si="34"/>
        <v>6785.8638631754393</v>
      </c>
      <c r="R1110" s="75" t="str">
        <f>IF($O1110&lt;Assumptions!$B$17,"A",IF($O1110&lt;Assumptions!$B$18,"B",IF($O1110&lt;Assumptions!$B$19,"C",IF($O1110&lt;Assumptions!$B$20,"D","E"))))</f>
        <v>B</v>
      </c>
      <c r="S1110" s="75">
        <f t="shared" si="35"/>
        <v>0</v>
      </c>
    </row>
    <row r="1111" spans="1:19" ht="17.399999999999999" x14ac:dyDescent="0.3">
      <c r="A1111" s="39" t="s">
        <v>323</v>
      </c>
      <c r="B1111" s="39" t="s">
        <v>52</v>
      </c>
      <c r="C1111" s="39" t="s">
        <v>135</v>
      </c>
      <c r="D1111" s="39" t="s">
        <v>42</v>
      </c>
      <c r="E1111" s="70" t="s">
        <v>31</v>
      </c>
      <c r="F1111" s="70" t="s">
        <v>36</v>
      </c>
      <c r="G1111" s="78">
        <v>43547</v>
      </c>
      <c r="H1111" s="78">
        <v>45901</v>
      </c>
      <c r="I1111" s="69">
        <v>305114.06</v>
      </c>
      <c r="J1111" s="70">
        <v>0</v>
      </c>
      <c r="K1111" s="71">
        <v>1.1120000000000001</v>
      </c>
      <c r="L1111" s="70">
        <v>0</v>
      </c>
      <c r="M1111" s="71">
        <v>0.79600000000000004</v>
      </c>
      <c r="N1111" s="72"/>
      <c r="O1111" s="73">
        <f>MIN(1,MAX(0,(1/(1+EXP(-(Assumptions!$B$5 + Assumptions!$B$6*$N1111))))*Assumptions!$B$3))</f>
        <v>3.9165722796764356E-2</v>
      </c>
      <c r="P1111" s="73">
        <f>VLOOKUP($F1111,Assumptions!$A$23:$B$27,2,FALSE)*Assumptions!$B$4</f>
        <v>0.55000000000000004</v>
      </c>
      <c r="Q1111" s="74">
        <f t="shared" si="34"/>
        <v>6572.5069824454313</v>
      </c>
      <c r="R1111" s="75" t="str">
        <f>IF($O1111&lt;Assumptions!$B$17,"A",IF($O1111&lt;Assumptions!$B$18,"B",IF($O1111&lt;Assumptions!$B$19,"C",IF($O1111&lt;Assumptions!$B$20,"D","E"))))</f>
        <v>B</v>
      </c>
      <c r="S1111" s="75">
        <f t="shared" si="35"/>
        <v>0</v>
      </c>
    </row>
    <row r="1112" spans="1:19" ht="17.399999999999999" x14ac:dyDescent="0.3">
      <c r="A1112" s="39" t="s">
        <v>323</v>
      </c>
      <c r="B1112" s="39" t="s">
        <v>52</v>
      </c>
      <c r="C1112" s="39" t="s">
        <v>135</v>
      </c>
      <c r="D1112" s="39" t="s">
        <v>42</v>
      </c>
      <c r="E1112" s="70" t="s">
        <v>31</v>
      </c>
      <c r="F1112" s="70" t="s">
        <v>36</v>
      </c>
      <c r="G1112" s="78">
        <v>43547</v>
      </c>
      <c r="H1112" s="78">
        <v>45931</v>
      </c>
      <c r="I1112" s="69">
        <v>296119.67</v>
      </c>
      <c r="J1112" s="70">
        <v>0</v>
      </c>
      <c r="K1112" s="71">
        <v>1.111</v>
      </c>
      <c r="L1112" s="70">
        <v>0</v>
      </c>
      <c r="M1112" s="71">
        <v>0.79600000000000004</v>
      </c>
      <c r="N1112" s="72"/>
      <c r="O1112" s="73">
        <f>MIN(1,MAX(0,(1/(1+EXP(-(Assumptions!$B$5 + Assumptions!$B$6*$N1112))))*Assumptions!$B$3))</f>
        <v>3.9165722796764356E-2</v>
      </c>
      <c r="P1112" s="73">
        <f>VLOOKUP($F1112,Assumptions!$A$23:$B$27,2,FALSE)*Assumptions!$B$4</f>
        <v>0.55000000000000004</v>
      </c>
      <c r="Q1112" s="74">
        <f t="shared" si="34"/>
        <v>6378.7575004391356</v>
      </c>
      <c r="R1112" s="75" t="str">
        <f>IF($O1112&lt;Assumptions!$B$17,"A",IF($O1112&lt;Assumptions!$B$18,"B",IF($O1112&lt;Assumptions!$B$19,"C",IF($O1112&lt;Assumptions!$B$20,"D","E"))))</f>
        <v>B</v>
      </c>
      <c r="S1112" s="75">
        <f t="shared" si="35"/>
        <v>0</v>
      </c>
    </row>
    <row r="1113" spans="1:19" ht="17.399999999999999" x14ac:dyDescent="0.3">
      <c r="A1113" s="39" t="s">
        <v>323</v>
      </c>
      <c r="B1113" s="39" t="s">
        <v>52</v>
      </c>
      <c r="C1113" s="39" t="s">
        <v>135</v>
      </c>
      <c r="D1113" s="39" t="s">
        <v>42</v>
      </c>
      <c r="E1113" s="70" t="s">
        <v>31</v>
      </c>
      <c r="F1113" s="70" t="s">
        <v>36</v>
      </c>
      <c r="G1113" s="78">
        <v>43547</v>
      </c>
      <c r="H1113" s="78">
        <v>45962</v>
      </c>
      <c r="I1113" s="69">
        <v>288012.23</v>
      </c>
      <c r="J1113" s="70">
        <v>35</v>
      </c>
      <c r="K1113" s="71">
        <v>0.56899999999999995</v>
      </c>
      <c r="L1113" s="70">
        <v>0</v>
      </c>
      <c r="M1113" s="71">
        <v>0.79600000000000004</v>
      </c>
      <c r="N1113" s="72"/>
      <c r="O1113" s="73">
        <f>MIN(1,MAX(0,(1/(1+EXP(-(Assumptions!$B$5 + Assumptions!$B$6*$N1113))))*Assumptions!$B$3))</f>
        <v>3.9165722796764356E-2</v>
      </c>
      <c r="P1113" s="73">
        <f>VLOOKUP($F1113,Assumptions!$A$23:$B$27,2,FALSE)*Assumptions!$B$4</f>
        <v>0.55000000000000004</v>
      </c>
      <c r="Q1113" s="74">
        <f t="shared" si="34"/>
        <v>6204.1139392418672</v>
      </c>
      <c r="R1113" s="75" t="str">
        <f>IF($O1113&lt;Assumptions!$B$17,"A",IF($O1113&lt;Assumptions!$B$18,"B",IF($O1113&lt;Assumptions!$B$19,"C",IF($O1113&lt;Assumptions!$B$20,"D","E"))))</f>
        <v>B</v>
      </c>
      <c r="S1113" s="75">
        <f t="shared" si="35"/>
        <v>0</v>
      </c>
    </row>
    <row r="1114" spans="1:19" ht="17.399999999999999" x14ac:dyDescent="0.3">
      <c r="A1114" s="39" t="s">
        <v>323</v>
      </c>
      <c r="B1114" s="39" t="s">
        <v>52</v>
      </c>
      <c r="C1114" s="39" t="s">
        <v>135</v>
      </c>
      <c r="D1114" s="39" t="s">
        <v>42</v>
      </c>
      <c r="E1114" s="70" t="s">
        <v>31</v>
      </c>
      <c r="F1114" s="70" t="s">
        <v>36</v>
      </c>
      <c r="G1114" s="78">
        <v>43547</v>
      </c>
      <c r="H1114" s="78">
        <v>45992</v>
      </c>
      <c r="I1114" s="69">
        <v>280460.42</v>
      </c>
      <c r="J1114" s="70">
        <v>0</v>
      </c>
      <c r="K1114" s="71">
        <v>1.105</v>
      </c>
      <c r="L1114" s="70">
        <v>0</v>
      </c>
      <c r="M1114" s="71">
        <v>0.79600000000000004</v>
      </c>
      <c r="N1114" s="72"/>
      <c r="O1114" s="73">
        <f>MIN(1,MAX(0,(1/(1+EXP(-(Assumptions!$B$5 + Assumptions!$B$6*$N1114))))*Assumptions!$B$3))</f>
        <v>3.9165722796764356E-2</v>
      </c>
      <c r="P1114" s="73">
        <f>VLOOKUP($F1114,Assumptions!$A$23:$B$27,2,FALSE)*Assumptions!$B$4</f>
        <v>0.55000000000000004</v>
      </c>
      <c r="Q1114" s="74">
        <f t="shared" si="34"/>
        <v>6041.4392858512583</v>
      </c>
      <c r="R1114" s="75" t="str">
        <f>IF($O1114&lt;Assumptions!$B$17,"A",IF($O1114&lt;Assumptions!$B$18,"B",IF($O1114&lt;Assumptions!$B$19,"C",IF($O1114&lt;Assumptions!$B$20,"D","E"))))</f>
        <v>B</v>
      </c>
      <c r="S1114" s="75">
        <f t="shared" si="35"/>
        <v>0</v>
      </c>
    </row>
    <row r="1115" spans="1:19" ht="17.399999999999999" x14ac:dyDescent="0.3">
      <c r="A1115" s="39" t="s">
        <v>325</v>
      </c>
      <c r="B1115" s="39" t="s">
        <v>65</v>
      </c>
      <c r="C1115" s="39" t="s">
        <v>144</v>
      </c>
      <c r="D1115" s="39" t="s">
        <v>34</v>
      </c>
      <c r="E1115" s="70" t="s">
        <v>27</v>
      </c>
      <c r="F1115" s="70" t="s">
        <v>40</v>
      </c>
      <c r="G1115" s="78">
        <v>45477</v>
      </c>
      <c r="H1115" s="78">
        <v>45658</v>
      </c>
      <c r="I1115" s="69">
        <v>4744366.58</v>
      </c>
      <c r="J1115" s="70">
        <v>0</v>
      </c>
      <c r="K1115" s="71">
        <v>1.079</v>
      </c>
      <c r="L1115" s="70">
        <v>0</v>
      </c>
      <c r="M1115" s="71">
        <v>1.31</v>
      </c>
      <c r="N1115" s="72"/>
      <c r="O1115" s="73">
        <f>MIN(1,MAX(0,(1/(1+EXP(-(Assumptions!$B$5 + Assumptions!$B$6*$N1115))))*Assumptions!$B$3))</f>
        <v>3.9165722796764356E-2</v>
      </c>
      <c r="P1115" s="73">
        <f>VLOOKUP($F1115,Assumptions!$A$23:$B$27,2,FALSE)*Assumptions!$B$4</f>
        <v>0.7</v>
      </c>
      <c r="Q1115" s="74">
        <f t="shared" si="34"/>
        <v>130071.58242295905</v>
      </c>
      <c r="R1115" s="75" t="str">
        <f>IF($O1115&lt;Assumptions!$B$17,"A",IF($O1115&lt;Assumptions!$B$18,"B",IF($O1115&lt;Assumptions!$B$19,"C",IF($O1115&lt;Assumptions!$B$20,"D","E"))))</f>
        <v>B</v>
      </c>
      <c r="S1115" s="75">
        <f t="shared" si="35"/>
        <v>0</v>
      </c>
    </row>
    <row r="1116" spans="1:19" ht="17.399999999999999" x14ac:dyDescent="0.3">
      <c r="A1116" s="39" t="s">
        <v>325</v>
      </c>
      <c r="B1116" s="39" t="s">
        <v>65</v>
      </c>
      <c r="C1116" s="39" t="s">
        <v>144</v>
      </c>
      <c r="D1116" s="39" t="s">
        <v>34</v>
      </c>
      <c r="E1116" s="70" t="s">
        <v>27</v>
      </c>
      <c r="F1116" s="70" t="s">
        <v>40</v>
      </c>
      <c r="G1116" s="78">
        <v>45477</v>
      </c>
      <c r="H1116" s="78">
        <v>45689</v>
      </c>
      <c r="I1116" s="69">
        <v>4623703.68</v>
      </c>
      <c r="J1116" s="70">
        <v>15</v>
      </c>
      <c r="K1116" s="71">
        <v>1.073</v>
      </c>
      <c r="L1116" s="70">
        <v>0</v>
      </c>
      <c r="M1116" s="71">
        <v>1.31</v>
      </c>
      <c r="N1116" s="72"/>
      <c r="O1116" s="73">
        <f>MIN(1,MAX(0,(1/(1+EXP(-(Assumptions!$B$5 + Assumptions!$B$6*$N1116))))*Assumptions!$B$3))</f>
        <v>3.9165722796764356E-2</v>
      </c>
      <c r="P1116" s="73">
        <f>VLOOKUP($F1116,Assumptions!$A$23:$B$27,2,FALSE)*Assumptions!$B$4</f>
        <v>0.7</v>
      </c>
      <c r="Q1116" s="74">
        <f t="shared" si="34"/>
        <v>126763.48763768146</v>
      </c>
      <c r="R1116" s="75" t="str">
        <f>IF($O1116&lt;Assumptions!$B$17,"A",IF($O1116&lt;Assumptions!$B$18,"B",IF($O1116&lt;Assumptions!$B$19,"C",IF($O1116&lt;Assumptions!$B$20,"D","E"))))</f>
        <v>B</v>
      </c>
      <c r="S1116" s="75">
        <f t="shared" si="35"/>
        <v>0</v>
      </c>
    </row>
    <row r="1117" spans="1:19" ht="17.399999999999999" x14ac:dyDescent="0.3">
      <c r="A1117" s="39" t="s">
        <v>325</v>
      </c>
      <c r="B1117" s="39" t="s">
        <v>65</v>
      </c>
      <c r="C1117" s="39" t="s">
        <v>144</v>
      </c>
      <c r="D1117" s="39" t="s">
        <v>34</v>
      </c>
      <c r="E1117" s="70" t="s">
        <v>27</v>
      </c>
      <c r="F1117" s="70" t="s">
        <v>40</v>
      </c>
      <c r="G1117" s="78">
        <v>45477</v>
      </c>
      <c r="H1117" s="78">
        <v>45717</v>
      </c>
      <c r="I1117" s="69">
        <v>4499005.4800000004</v>
      </c>
      <c r="J1117" s="70">
        <v>0</v>
      </c>
      <c r="K1117" s="71">
        <v>0.99299999999999999</v>
      </c>
      <c r="L1117" s="70">
        <v>0</v>
      </c>
      <c r="M1117" s="71">
        <v>1.31</v>
      </c>
      <c r="N1117" s="72"/>
      <c r="O1117" s="73">
        <f>MIN(1,MAX(0,(1/(1+EXP(-(Assumptions!$B$5 + Assumptions!$B$6*$N1117))))*Assumptions!$B$3))</f>
        <v>3.9165722796764356E-2</v>
      </c>
      <c r="P1117" s="73">
        <f>VLOOKUP($F1117,Assumptions!$A$23:$B$27,2,FALSE)*Assumptions!$B$4</f>
        <v>0.7</v>
      </c>
      <c r="Q1117" s="74">
        <f t="shared" si="34"/>
        <v>123344.76104356263</v>
      </c>
      <c r="R1117" s="75" t="str">
        <f>IF($O1117&lt;Assumptions!$B$17,"A",IF($O1117&lt;Assumptions!$B$18,"B",IF($O1117&lt;Assumptions!$B$19,"C",IF($O1117&lt;Assumptions!$B$20,"D","E"))))</f>
        <v>B</v>
      </c>
      <c r="S1117" s="75">
        <f t="shared" si="35"/>
        <v>0</v>
      </c>
    </row>
    <row r="1118" spans="1:19" ht="17.399999999999999" x14ac:dyDescent="0.3">
      <c r="A1118" s="39" t="s">
        <v>325</v>
      </c>
      <c r="B1118" s="39" t="s">
        <v>65</v>
      </c>
      <c r="C1118" s="39" t="s">
        <v>144</v>
      </c>
      <c r="D1118" s="39" t="s">
        <v>34</v>
      </c>
      <c r="E1118" s="70" t="s">
        <v>27</v>
      </c>
      <c r="F1118" s="70" t="s">
        <v>40</v>
      </c>
      <c r="G1118" s="78">
        <v>45477</v>
      </c>
      <c r="H1118" s="78">
        <v>45748</v>
      </c>
      <c r="I1118" s="69">
        <v>4400867.18</v>
      </c>
      <c r="J1118" s="70">
        <v>35</v>
      </c>
      <c r="K1118" s="71">
        <v>0.89700000000000002</v>
      </c>
      <c r="L1118" s="70">
        <v>0</v>
      </c>
      <c r="M1118" s="71">
        <v>1.31</v>
      </c>
      <c r="N1118" s="72"/>
      <c r="O1118" s="73">
        <f>MIN(1,MAX(0,(1/(1+EXP(-(Assumptions!$B$5 + Assumptions!$B$6*$N1118))))*Assumptions!$B$3))</f>
        <v>3.9165722796764356E-2</v>
      </c>
      <c r="P1118" s="73">
        <f>VLOOKUP($F1118,Assumptions!$A$23:$B$27,2,FALSE)*Assumptions!$B$4</f>
        <v>0.7</v>
      </c>
      <c r="Q1118" s="74">
        <f t="shared" si="34"/>
        <v>120654.20082608063</v>
      </c>
      <c r="R1118" s="75" t="str">
        <f>IF($O1118&lt;Assumptions!$B$17,"A",IF($O1118&lt;Assumptions!$B$18,"B",IF($O1118&lt;Assumptions!$B$19,"C",IF($O1118&lt;Assumptions!$B$20,"D","E"))))</f>
        <v>B</v>
      </c>
      <c r="S1118" s="75">
        <f t="shared" si="35"/>
        <v>0</v>
      </c>
    </row>
    <row r="1119" spans="1:19" ht="17.399999999999999" x14ac:dyDescent="0.3">
      <c r="A1119" s="39" t="s">
        <v>325</v>
      </c>
      <c r="B1119" s="39" t="s">
        <v>65</v>
      </c>
      <c r="C1119" s="39" t="s">
        <v>144</v>
      </c>
      <c r="D1119" s="39" t="s">
        <v>34</v>
      </c>
      <c r="E1119" s="70" t="s">
        <v>27</v>
      </c>
      <c r="F1119" s="70" t="s">
        <v>40</v>
      </c>
      <c r="G1119" s="78">
        <v>45477</v>
      </c>
      <c r="H1119" s="78">
        <v>45778</v>
      </c>
      <c r="I1119" s="69">
        <v>4284891.92</v>
      </c>
      <c r="J1119" s="70">
        <v>0</v>
      </c>
      <c r="K1119" s="71">
        <v>0.995</v>
      </c>
      <c r="L1119" s="70">
        <v>0</v>
      </c>
      <c r="M1119" s="71">
        <v>1.31</v>
      </c>
      <c r="N1119" s="72"/>
      <c r="O1119" s="73">
        <f>MIN(1,MAX(0,(1/(1+EXP(-(Assumptions!$B$5 + Assumptions!$B$6*$N1119))))*Assumptions!$B$3))</f>
        <v>3.9165722796764356E-2</v>
      </c>
      <c r="P1119" s="73">
        <f>VLOOKUP($F1119,Assumptions!$A$23:$B$27,2,FALSE)*Assumptions!$B$4</f>
        <v>0.7</v>
      </c>
      <c r="Q1119" s="74">
        <f t="shared" si="34"/>
        <v>117474.62240697077</v>
      </c>
      <c r="R1119" s="75" t="str">
        <f>IF($O1119&lt;Assumptions!$B$17,"A",IF($O1119&lt;Assumptions!$B$18,"B",IF($O1119&lt;Assumptions!$B$19,"C",IF($O1119&lt;Assumptions!$B$20,"D","E"))))</f>
        <v>B</v>
      </c>
      <c r="S1119" s="75">
        <f t="shared" si="35"/>
        <v>0</v>
      </c>
    </row>
    <row r="1120" spans="1:19" ht="17.399999999999999" x14ac:dyDescent="0.3">
      <c r="A1120" s="39" t="s">
        <v>325</v>
      </c>
      <c r="B1120" s="39" t="s">
        <v>65</v>
      </c>
      <c r="C1120" s="39" t="s">
        <v>144</v>
      </c>
      <c r="D1120" s="39" t="s">
        <v>34</v>
      </c>
      <c r="E1120" s="70" t="s">
        <v>27</v>
      </c>
      <c r="F1120" s="70" t="s">
        <v>40</v>
      </c>
      <c r="G1120" s="78">
        <v>45477</v>
      </c>
      <c r="H1120" s="78">
        <v>45809</v>
      </c>
      <c r="I1120" s="69">
        <v>4181360.9</v>
      </c>
      <c r="J1120" s="70">
        <v>15</v>
      </c>
      <c r="K1120" s="71">
        <v>0.97899999999999998</v>
      </c>
      <c r="L1120" s="70">
        <v>0</v>
      </c>
      <c r="M1120" s="71">
        <v>1.31</v>
      </c>
      <c r="N1120" s="72"/>
      <c r="O1120" s="73">
        <f>MIN(1,MAX(0,(1/(1+EXP(-(Assumptions!$B$5 + Assumptions!$B$6*$N1120))))*Assumptions!$B$3))</f>
        <v>3.9165722796764356E-2</v>
      </c>
      <c r="P1120" s="73">
        <f>VLOOKUP($F1120,Assumptions!$A$23:$B$27,2,FALSE)*Assumptions!$B$4</f>
        <v>0.7</v>
      </c>
      <c r="Q1120" s="74">
        <f t="shared" si="34"/>
        <v>114636.21534584038</v>
      </c>
      <c r="R1120" s="75" t="str">
        <f>IF($O1120&lt;Assumptions!$B$17,"A",IF($O1120&lt;Assumptions!$B$18,"B",IF($O1120&lt;Assumptions!$B$19,"C",IF($O1120&lt;Assumptions!$B$20,"D","E"))))</f>
        <v>B</v>
      </c>
      <c r="S1120" s="75">
        <f t="shared" si="35"/>
        <v>0</v>
      </c>
    </row>
    <row r="1121" spans="1:19" ht="17.399999999999999" x14ac:dyDescent="0.3">
      <c r="A1121" s="39" t="s">
        <v>325</v>
      </c>
      <c r="B1121" s="39" t="s">
        <v>65</v>
      </c>
      <c r="C1121" s="39" t="s">
        <v>144</v>
      </c>
      <c r="D1121" s="39" t="s">
        <v>34</v>
      </c>
      <c r="E1121" s="70" t="s">
        <v>27</v>
      </c>
      <c r="F1121" s="70" t="s">
        <v>40</v>
      </c>
      <c r="G1121" s="78">
        <v>45477</v>
      </c>
      <c r="H1121" s="78">
        <v>45839</v>
      </c>
      <c r="I1121" s="69">
        <v>4081252.03</v>
      </c>
      <c r="J1121" s="70">
        <v>0</v>
      </c>
      <c r="K1121" s="71">
        <v>1.052</v>
      </c>
      <c r="L1121" s="70">
        <v>0</v>
      </c>
      <c r="M1121" s="71">
        <v>1.31</v>
      </c>
      <c r="N1121" s="72"/>
      <c r="O1121" s="73">
        <f>MIN(1,MAX(0,(1/(1+EXP(-(Assumptions!$B$5 + Assumptions!$B$6*$N1121))))*Assumptions!$B$3))</f>
        <v>3.9165722796764356E-2</v>
      </c>
      <c r="P1121" s="73">
        <f>VLOOKUP($F1121,Assumptions!$A$23:$B$27,2,FALSE)*Assumptions!$B$4</f>
        <v>0.7</v>
      </c>
      <c r="Q1121" s="74">
        <f t="shared" si="34"/>
        <v>111891.62996949826</v>
      </c>
      <c r="R1121" s="75" t="str">
        <f>IF($O1121&lt;Assumptions!$B$17,"A",IF($O1121&lt;Assumptions!$B$18,"B",IF($O1121&lt;Assumptions!$B$19,"C",IF($O1121&lt;Assumptions!$B$20,"D","E"))))</f>
        <v>B</v>
      </c>
      <c r="S1121" s="75">
        <f t="shared" si="35"/>
        <v>0</v>
      </c>
    </row>
    <row r="1122" spans="1:19" ht="17.399999999999999" x14ac:dyDescent="0.3">
      <c r="A1122" s="39" t="s">
        <v>325</v>
      </c>
      <c r="B1122" s="39" t="s">
        <v>65</v>
      </c>
      <c r="C1122" s="39" t="s">
        <v>144</v>
      </c>
      <c r="D1122" s="39" t="s">
        <v>34</v>
      </c>
      <c r="E1122" s="70" t="s">
        <v>27</v>
      </c>
      <c r="F1122" s="70" t="s">
        <v>40</v>
      </c>
      <c r="G1122" s="78">
        <v>45477</v>
      </c>
      <c r="H1122" s="78">
        <v>45870</v>
      </c>
      <c r="I1122" s="69">
        <v>3974964.93</v>
      </c>
      <c r="J1122" s="70">
        <v>0</v>
      </c>
      <c r="K1122" s="71">
        <v>1.149</v>
      </c>
      <c r="L1122" s="70">
        <v>0</v>
      </c>
      <c r="M1122" s="71">
        <v>1.31</v>
      </c>
      <c r="N1122" s="72"/>
      <c r="O1122" s="73">
        <f>MIN(1,MAX(0,(1/(1+EXP(-(Assumptions!$B$5 + Assumptions!$B$6*$N1122))))*Assumptions!$B$3))</f>
        <v>3.9165722796764356E-2</v>
      </c>
      <c r="P1122" s="73">
        <f>VLOOKUP($F1122,Assumptions!$A$23:$B$27,2,FALSE)*Assumptions!$B$4</f>
        <v>0.7</v>
      </c>
      <c r="Q1122" s="74">
        <f t="shared" si="34"/>
        <v>108977.66220266788</v>
      </c>
      <c r="R1122" s="75" t="str">
        <f>IF($O1122&lt;Assumptions!$B$17,"A",IF($O1122&lt;Assumptions!$B$18,"B",IF($O1122&lt;Assumptions!$B$19,"C",IF($O1122&lt;Assumptions!$B$20,"D","E"))))</f>
        <v>B</v>
      </c>
      <c r="S1122" s="75">
        <f t="shared" si="35"/>
        <v>0</v>
      </c>
    </row>
    <row r="1123" spans="1:19" ht="17.399999999999999" x14ac:dyDescent="0.3">
      <c r="A1123" s="39" t="s">
        <v>325</v>
      </c>
      <c r="B1123" s="39" t="s">
        <v>65</v>
      </c>
      <c r="C1123" s="39" t="s">
        <v>144</v>
      </c>
      <c r="D1123" s="39" t="s">
        <v>34</v>
      </c>
      <c r="E1123" s="70" t="s">
        <v>27</v>
      </c>
      <c r="F1123" s="70" t="s">
        <v>40</v>
      </c>
      <c r="G1123" s="78">
        <v>45477</v>
      </c>
      <c r="H1123" s="78">
        <v>45901</v>
      </c>
      <c r="I1123" s="69">
        <v>3886186.21</v>
      </c>
      <c r="J1123" s="70">
        <v>65</v>
      </c>
      <c r="K1123" s="71">
        <v>0.55200000000000005</v>
      </c>
      <c r="L1123" s="70">
        <v>0</v>
      </c>
      <c r="M1123" s="71">
        <v>1.31</v>
      </c>
      <c r="N1123" s="72"/>
      <c r="O1123" s="73">
        <f>MIN(1,MAX(0,(1/(1+EXP(-(Assumptions!$B$5 + Assumptions!$B$6*$N1123))))*Assumptions!$B$3))</f>
        <v>3.9165722796764356E-2</v>
      </c>
      <c r="P1123" s="73">
        <f>VLOOKUP($F1123,Assumptions!$A$23:$B$27,2,FALSE)*Assumptions!$B$4</f>
        <v>0.7</v>
      </c>
      <c r="Q1123" s="74">
        <f t="shared" si="34"/>
        <v>106543.70428622779</v>
      </c>
      <c r="R1123" s="75" t="str">
        <f>IF($O1123&lt;Assumptions!$B$17,"A",IF($O1123&lt;Assumptions!$B$18,"B",IF($O1123&lt;Assumptions!$B$19,"C",IF($O1123&lt;Assumptions!$B$20,"D","E"))))</f>
        <v>B</v>
      </c>
      <c r="S1123" s="75">
        <f t="shared" si="35"/>
        <v>0</v>
      </c>
    </row>
    <row r="1124" spans="1:19" ht="17.399999999999999" x14ac:dyDescent="0.3">
      <c r="A1124" s="39" t="s">
        <v>325</v>
      </c>
      <c r="B1124" s="39" t="s">
        <v>65</v>
      </c>
      <c r="C1124" s="39" t="s">
        <v>144</v>
      </c>
      <c r="D1124" s="39" t="s">
        <v>34</v>
      </c>
      <c r="E1124" s="70" t="s">
        <v>27</v>
      </c>
      <c r="F1124" s="70" t="s">
        <v>40</v>
      </c>
      <c r="G1124" s="78">
        <v>45477</v>
      </c>
      <c r="H1124" s="78">
        <v>45931</v>
      </c>
      <c r="I1124" s="69">
        <v>3789421.24</v>
      </c>
      <c r="J1124" s="70">
        <v>0</v>
      </c>
      <c r="K1124" s="71">
        <v>1.149</v>
      </c>
      <c r="L1124" s="70">
        <v>0</v>
      </c>
      <c r="M1124" s="71">
        <v>1.31</v>
      </c>
      <c r="N1124" s="72"/>
      <c r="O1124" s="73">
        <f>MIN(1,MAX(0,(1/(1+EXP(-(Assumptions!$B$5 + Assumptions!$B$6*$N1124))))*Assumptions!$B$3))</f>
        <v>3.9165722796764356E-2</v>
      </c>
      <c r="P1124" s="73">
        <f>VLOOKUP($F1124,Assumptions!$A$23:$B$27,2,FALSE)*Assumptions!$B$4</f>
        <v>0.7</v>
      </c>
      <c r="Q1124" s="74">
        <f t="shared" si="34"/>
        <v>103890.79529220774</v>
      </c>
      <c r="R1124" s="75" t="str">
        <f>IF($O1124&lt;Assumptions!$B$17,"A",IF($O1124&lt;Assumptions!$B$18,"B",IF($O1124&lt;Assumptions!$B$19,"C",IF($O1124&lt;Assumptions!$B$20,"D","E"))))</f>
        <v>B</v>
      </c>
      <c r="S1124" s="75">
        <f t="shared" si="35"/>
        <v>0</v>
      </c>
    </row>
    <row r="1125" spans="1:19" ht="17.399999999999999" x14ac:dyDescent="0.3">
      <c r="A1125" s="39" t="s">
        <v>325</v>
      </c>
      <c r="B1125" s="39" t="s">
        <v>65</v>
      </c>
      <c r="C1125" s="39" t="s">
        <v>144</v>
      </c>
      <c r="D1125" s="39" t="s">
        <v>34</v>
      </c>
      <c r="E1125" s="70" t="s">
        <v>27</v>
      </c>
      <c r="F1125" s="70" t="s">
        <v>40</v>
      </c>
      <c r="G1125" s="78">
        <v>45477</v>
      </c>
      <c r="H1125" s="78">
        <v>45962</v>
      </c>
      <c r="I1125" s="69">
        <v>3692589.37</v>
      </c>
      <c r="J1125" s="70">
        <v>0</v>
      </c>
      <c r="K1125" s="71">
        <v>1.0209999999999999</v>
      </c>
      <c r="L1125" s="70">
        <v>0</v>
      </c>
      <c r="M1125" s="71">
        <v>1.31</v>
      </c>
      <c r="N1125" s="72"/>
      <c r="O1125" s="73">
        <f>MIN(1,MAX(0,(1/(1+EXP(-(Assumptions!$B$5 + Assumptions!$B$6*$N1125))))*Assumptions!$B$3))</f>
        <v>3.9165722796764356E-2</v>
      </c>
      <c r="P1125" s="73">
        <f>VLOOKUP($F1125,Assumptions!$A$23:$B$27,2,FALSE)*Assumptions!$B$4</f>
        <v>0.7</v>
      </c>
      <c r="Q1125" s="74">
        <f t="shared" si="34"/>
        <v>101236.05216738911</v>
      </c>
      <c r="R1125" s="75" t="str">
        <f>IF($O1125&lt;Assumptions!$B$17,"A",IF($O1125&lt;Assumptions!$B$18,"B",IF($O1125&lt;Assumptions!$B$19,"C",IF($O1125&lt;Assumptions!$B$20,"D","E"))))</f>
        <v>B</v>
      </c>
      <c r="S1125" s="75">
        <f t="shared" si="35"/>
        <v>0</v>
      </c>
    </row>
    <row r="1126" spans="1:19" ht="17.399999999999999" x14ac:dyDescent="0.3">
      <c r="A1126" s="39" t="s">
        <v>325</v>
      </c>
      <c r="B1126" s="39" t="s">
        <v>65</v>
      </c>
      <c r="C1126" s="39" t="s">
        <v>144</v>
      </c>
      <c r="D1126" s="39" t="s">
        <v>34</v>
      </c>
      <c r="E1126" s="70" t="s">
        <v>27</v>
      </c>
      <c r="F1126" s="70" t="s">
        <v>40</v>
      </c>
      <c r="G1126" s="78">
        <v>45477</v>
      </c>
      <c r="H1126" s="78">
        <v>45992</v>
      </c>
      <c r="I1126" s="69">
        <v>3605915.18</v>
      </c>
      <c r="J1126" s="70">
        <v>0</v>
      </c>
      <c r="K1126" s="71">
        <v>1.0549999999999999</v>
      </c>
      <c r="L1126" s="70">
        <v>0</v>
      </c>
      <c r="M1126" s="71">
        <v>1.31</v>
      </c>
      <c r="N1126" s="72"/>
      <c r="O1126" s="73">
        <f>MIN(1,MAX(0,(1/(1+EXP(-(Assumptions!$B$5 + Assumptions!$B$6*$N1126))))*Assumptions!$B$3))</f>
        <v>3.9165722796764356E-2</v>
      </c>
      <c r="P1126" s="73">
        <f>VLOOKUP($F1126,Assumptions!$A$23:$B$27,2,FALSE)*Assumptions!$B$4</f>
        <v>0.7</v>
      </c>
      <c r="Q1126" s="74">
        <f t="shared" si="34"/>
        <v>98859.792057967235</v>
      </c>
      <c r="R1126" s="75" t="str">
        <f>IF($O1126&lt;Assumptions!$B$17,"A",IF($O1126&lt;Assumptions!$B$18,"B",IF($O1126&lt;Assumptions!$B$19,"C",IF($O1126&lt;Assumptions!$B$20,"D","E"))))</f>
        <v>B</v>
      </c>
      <c r="S1126" s="75">
        <f t="shared" si="35"/>
        <v>0</v>
      </c>
    </row>
    <row r="1127" spans="1:19" ht="17.399999999999999" x14ac:dyDescent="0.3">
      <c r="A1127" s="39" t="s">
        <v>327</v>
      </c>
      <c r="B1127" s="39" t="s">
        <v>82</v>
      </c>
      <c r="C1127" s="39" t="s">
        <v>190</v>
      </c>
      <c r="D1127" s="39" t="s">
        <v>38</v>
      </c>
      <c r="E1127" s="70" t="s">
        <v>49</v>
      </c>
      <c r="F1127" s="70" t="s">
        <v>24</v>
      </c>
      <c r="G1127" s="78">
        <v>45968</v>
      </c>
      <c r="H1127" s="78">
        <v>45962</v>
      </c>
      <c r="I1127" s="69">
        <v>46338536</v>
      </c>
      <c r="J1127" s="70">
        <v>0</v>
      </c>
      <c r="K1127" s="71">
        <v>1.095</v>
      </c>
      <c r="L1127" s="70">
        <v>0</v>
      </c>
      <c r="M1127" s="71">
        <v>0.69799999999999995</v>
      </c>
      <c r="N1127" s="72"/>
      <c r="O1127" s="73">
        <f>MIN(1,MAX(0,(1/(1+EXP(-(Assumptions!$B$5 + Assumptions!$B$6*$N1127))))*Assumptions!$B$3))</f>
        <v>3.9165722796764356E-2</v>
      </c>
      <c r="P1127" s="73">
        <f>VLOOKUP($F1127,Assumptions!$A$23:$B$27,2,FALSE)*Assumptions!$B$4</f>
        <v>0.2</v>
      </c>
      <c r="Q1127" s="74">
        <f t="shared" si="34"/>
        <v>362976.45115677716</v>
      </c>
      <c r="R1127" s="75" t="str">
        <f>IF($O1127&lt;Assumptions!$B$17,"A",IF($O1127&lt;Assumptions!$B$18,"B",IF($O1127&lt;Assumptions!$B$19,"C",IF($O1127&lt;Assumptions!$B$20,"D","E"))))</f>
        <v>B</v>
      </c>
      <c r="S1127" s="75">
        <f t="shared" si="35"/>
        <v>0</v>
      </c>
    </row>
    <row r="1128" spans="1:19" ht="17.399999999999999" x14ac:dyDescent="0.3">
      <c r="A1128" s="39" t="s">
        <v>327</v>
      </c>
      <c r="B1128" s="39" t="s">
        <v>82</v>
      </c>
      <c r="C1128" s="39" t="s">
        <v>190</v>
      </c>
      <c r="D1128" s="39" t="s">
        <v>38</v>
      </c>
      <c r="E1128" s="70" t="s">
        <v>49</v>
      </c>
      <c r="F1128" s="70" t="s">
        <v>24</v>
      </c>
      <c r="G1128" s="78">
        <v>45968</v>
      </c>
      <c r="H1128" s="78">
        <v>45992</v>
      </c>
      <c r="I1128" s="69">
        <v>45565520.729999997</v>
      </c>
      <c r="J1128" s="70">
        <v>0</v>
      </c>
      <c r="K1128" s="71">
        <v>1.0529999999999999</v>
      </c>
      <c r="L1128" s="70">
        <v>0</v>
      </c>
      <c r="M1128" s="71">
        <v>0.69799999999999995</v>
      </c>
      <c r="N1128" s="72"/>
      <c r="O1128" s="73">
        <f>MIN(1,MAX(0,(1/(1+EXP(-(Assumptions!$B$5 + Assumptions!$B$6*$N1128))))*Assumptions!$B$3))</f>
        <v>3.9165722796764356E-2</v>
      </c>
      <c r="P1128" s="73">
        <f>VLOOKUP($F1128,Assumptions!$A$23:$B$27,2,FALSE)*Assumptions!$B$4</f>
        <v>0.2</v>
      </c>
      <c r="Q1128" s="74">
        <f t="shared" si="34"/>
        <v>356921.31080027996</v>
      </c>
      <c r="R1128" s="75" t="str">
        <f>IF($O1128&lt;Assumptions!$B$17,"A",IF($O1128&lt;Assumptions!$B$18,"B",IF($O1128&lt;Assumptions!$B$19,"C",IF($O1128&lt;Assumptions!$B$20,"D","E"))))</f>
        <v>B</v>
      </c>
      <c r="S1128" s="75">
        <f t="shared" si="35"/>
        <v>0</v>
      </c>
    </row>
    <row r="1129" spans="1:19" ht="17.399999999999999" x14ac:dyDescent="0.3">
      <c r="A1129" s="39" t="s">
        <v>328</v>
      </c>
      <c r="B1129" s="39" t="s">
        <v>87</v>
      </c>
      <c r="C1129" s="39" t="s">
        <v>135</v>
      </c>
      <c r="D1129" s="39" t="s">
        <v>42</v>
      </c>
      <c r="E1129" s="70" t="s">
        <v>43</v>
      </c>
      <c r="F1129" s="70" t="s">
        <v>36</v>
      </c>
      <c r="G1129" s="78">
        <v>45166</v>
      </c>
      <c r="H1129" s="78">
        <v>45658</v>
      </c>
      <c r="I1129" s="69">
        <v>3662592.98</v>
      </c>
      <c r="J1129" s="70">
        <v>0</v>
      </c>
      <c r="K1129" s="71">
        <v>1.0369999999999999</v>
      </c>
      <c r="L1129" s="70">
        <v>0</v>
      </c>
      <c r="M1129" s="71">
        <v>1.111</v>
      </c>
      <c r="N1129" s="72"/>
      <c r="O1129" s="73">
        <f>MIN(1,MAX(0,(1/(1+EXP(-(Assumptions!$B$5 + Assumptions!$B$6*$N1129))))*Assumptions!$B$3))</f>
        <v>3.9165722796764356E-2</v>
      </c>
      <c r="P1129" s="73">
        <f>VLOOKUP($F1129,Assumptions!$A$23:$B$27,2,FALSE)*Assumptions!$B$4</f>
        <v>0.55000000000000004</v>
      </c>
      <c r="Q1129" s="74">
        <f t="shared" si="34"/>
        <v>78896.455754630311</v>
      </c>
      <c r="R1129" s="75" t="str">
        <f>IF($O1129&lt;Assumptions!$B$17,"A",IF($O1129&lt;Assumptions!$B$18,"B",IF($O1129&lt;Assumptions!$B$19,"C",IF($O1129&lt;Assumptions!$B$20,"D","E"))))</f>
        <v>B</v>
      </c>
      <c r="S1129" s="75">
        <f t="shared" si="35"/>
        <v>0</v>
      </c>
    </row>
    <row r="1130" spans="1:19" ht="17.399999999999999" x14ac:dyDescent="0.3">
      <c r="A1130" s="39" t="s">
        <v>328</v>
      </c>
      <c r="B1130" s="39" t="s">
        <v>87</v>
      </c>
      <c r="C1130" s="39" t="s">
        <v>135</v>
      </c>
      <c r="D1130" s="39" t="s">
        <v>42</v>
      </c>
      <c r="E1130" s="70" t="s">
        <v>43</v>
      </c>
      <c r="F1130" s="70" t="s">
        <v>36</v>
      </c>
      <c r="G1130" s="78">
        <v>45166</v>
      </c>
      <c r="H1130" s="78">
        <v>45689</v>
      </c>
      <c r="I1130" s="69">
        <v>3560171.99</v>
      </c>
      <c r="J1130" s="70">
        <v>0</v>
      </c>
      <c r="K1130" s="71">
        <v>1.113</v>
      </c>
      <c r="L1130" s="70">
        <v>0</v>
      </c>
      <c r="M1130" s="71">
        <v>1.111</v>
      </c>
      <c r="N1130" s="72"/>
      <c r="O1130" s="73">
        <f>MIN(1,MAX(0,(1/(1+EXP(-(Assumptions!$B$5 + Assumptions!$B$6*$N1130))))*Assumptions!$B$3))</f>
        <v>3.9165722796764356E-2</v>
      </c>
      <c r="P1130" s="73">
        <f>VLOOKUP($F1130,Assumptions!$A$23:$B$27,2,FALSE)*Assumptions!$B$4</f>
        <v>0.55000000000000004</v>
      </c>
      <c r="Q1130" s="74">
        <f t="shared" si="34"/>
        <v>76690.190098029707</v>
      </c>
      <c r="R1130" s="75" t="str">
        <f>IF($O1130&lt;Assumptions!$B$17,"A",IF($O1130&lt;Assumptions!$B$18,"B",IF($O1130&lt;Assumptions!$B$19,"C",IF($O1130&lt;Assumptions!$B$20,"D","E"))))</f>
        <v>B</v>
      </c>
      <c r="S1130" s="75">
        <f t="shared" si="35"/>
        <v>0</v>
      </c>
    </row>
    <row r="1131" spans="1:19" ht="17.399999999999999" x14ac:dyDescent="0.3">
      <c r="A1131" s="39" t="s">
        <v>328</v>
      </c>
      <c r="B1131" s="39" t="s">
        <v>87</v>
      </c>
      <c r="C1131" s="39" t="s">
        <v>135</v>
      </c>
      <c r="D1131" s="39" t="s">
        <v>42</v>
      </c>
      <c r="E1131" s="70" t="s">
        <v>43</v>
      </c>
      <c r="F1131" s="70" t="s">
        <v>36</v>
      </c>
      <c r="G1131" s="78">
        <v>45166</v>
      </c>
      <c r="H1131" s="78">
        <v>45717</v>
      </c>
      <c r="I1131" s="69">
        <v>3452593.35</v>
      </c>
      <c r="J1131" s="70">
        <v>15</v>
      </c>
      <c r="K1131" s="71">
        <v>1.07</v>
      </c>
      <c r="L1131" s="70">
        <v>0</v>
      </c>
      <c r="M1131" s="71">
        <v>1.111</v>
      </c>
      <c r="N1131" s="72"/>
      <c r="O1131" s="73">
        <f>MIN(1,MAX(0,(1/(1+EXP(-(Assumptions!$B$5 + Assumptions!$B$6*$N1131))))*Assumptions!$B$3))</f>
        <v>3.9165722796764356E-2</v>
      </c>
      <c r="P1131" s="73">
        <f>VLOOKUP($F1131,Assumptions!$A$23:$B$27,2,FALSE)*Assumptions!$B$4</f>
        <v>0.55000000000000004</v>
      </c>
      <c r="Q1131" s="74">
        <f t="shared" si="34"/>
        <v>74372.822741828611</v>
      </c>
      <c r="R1131" s="75" t="str">
        <f>IF($O1131&lt;Assumptions!$B$17,"A",IF($O1131&lt;Assumptions!$B$18,"B",IF($O1131&lt;Assumptions!$B$19,"C",IF($O1131&lt;Assumptions!$B$20,"D","E"))))</f>
        <v>B</v>
      </c>
      <c r="S1131" s="75">
        <f t="shared" si="35"/>
        <v>0</v>
      </c>
    </row>
    <row r="1132" spans="1:19" ht="17.399999999999999" x14ac:dyDescent="0.3">
      <c r="A1132" s="39" t="s">
        <v>328</v>
      </c>
      <c r="B1132" s="39" t="s">
        <v>87</v>
      </c>
      <c r="C1132" s="39" t="s">
        <v>135</v>
      </c>
      <c r="D1132" s="39" t="s">
        <v>42</v>
      </c>
      <c r="E1132" s="70" t="s">
        <v>43</v>
      </c>
      <c r="F1132" s="70" t="s">
        <v>36</v>
      </c>
      <c r="G1132" s="78">
        <v>45166</v>
      </c>
      <c r="H1132" s="78">
        <v>45748</v>
      </c>
      <c r="I1132" s="69">
        <v>3358760.69</v>
      </c>
      <c r="J1132" s="70">
        <v>0</v>
      </c>
      <c r="K1132" s="71">
        <v>0.96199999999999997</v>
      </c>
      <c r="L1132" s="70">
        <v>0</v>
      </c>
      <c r="M1132" s="71">
        <v>1.111</v>
      </c>
      <c r="N1132" s="72"/>
      <c r="O1132" s="73">
        <f>MIN(1,MAX(0,(1/(1+EXP(-(Assumptions!$B$5 + Assumptions!$B$6*$N1132))))*Assumptions!$B$3))</f>
        <v>3.9165722796764356E-2</v>
      </c>
      <c r="P1132" s="73">
        <f>VLOOKUP($F1132,Assumptions!$A$23:$B$27,2,FALSE)*Assumptions!$B$4</f>
        <v>0.55000000000000004</v>
      </c>
      <c r="Q1132" s="74">
        <f t="shared" si="34"/>
        <v>72351.559568864934</v>
      </c>
      <c r="R1132" s="75" t="str">
        <f>IF($O1132&lt;Assumptions!$B$17,"A",IF($O1132&lt;Assumptions!$B$18,"B",IF($O1132&lt;Assumptions!$B$19,"C",IF($O1132&lt;Assumptions!$B$20,"D","E"))))</f>
        <v>B</v>
      </c>
      <c r="S1132" s="75">
        <f t="shared" si="35"/>
        <v>0</v>
      </c>
    </row>
    <row r="1133" spans="1:19" ht="17.399999999999999" x14ac:dyDescent="0.3">
      <c r="A1133" s="39" t="s">
        <v>328</v>
      </c>
      <c r="B1133" s="39" t="s">
        <v>87</v>
      </c>
      <c r="C1133" s="39" t="s">
        <v>135</v>
      </c>
      <c r="D1133" s="39" t="s">
        <v>42</v>
      </c>
      <c r="E1133" s="70" t="s">
        <v>43</v>
      </c>
      <c r="F1133" s="70" t="s">
        <v>36</v>
      </c>
      <c r="G1133" s="78">
        <v>45166</v>
      </c>
      <c r="H1133" s="78">
        <v>45778</v>
      </c>
      <c r="I1133" s="69">
        <v>3248059.3</v>
      </c>
      <c r="J1133" s="70">
        <v>0</v>
      </c>
      <c r="K1133" s="71">
        <v>0.98099999999999998</v>
      </c>
      <c r="L1133" s="70">
        <v>0</v>
      </c>
      <c r="M1133" s="71">
        <v>1.111</v>
      </c>
      <c r="N1133" s="72"/>
      <c r="O1133" s="73">
        <f>MIN(1,MAX(0,(1/(1+EXP(-(Assumptions!$B$5 + Assumptions!$B$6*$N1133))))*Assumptions!$B$3))</f>
        <v>3.9165722796764356E-2</v>
      </c>
      <c r="P1133" s="73">
        <f>VLOOKUP($F1133,Assumptions!$A$23:$B$27,2,FALSE)*Assumptions!$B$4</f>
        <v>0.55000000000000004</v>
      </c>
      <c r="Q1133" s="74">
        <f t="shared" si="34"/>
        <v>69966.924594188866</v>
      </c>
      <c r="R1133" s="75" t="str">
        <f>IF($O1133&lt;Assumptions!$B$17,"A",IF($O1133&lt;Assumptions!$B$18,"B",IF($O1133&lt;Assumptions!$B$19,"C",IF($O1133&lt;Assumptions!$B$20,"D","E"))))</f>
        <v>B</v>
      </c>
      <c r="S1133" s="75">
        <f t="shared" si="35"/>
        <v>0</v>
      </c>
    </row>
    <row r="1134" spans="1:19" ht="17.399999999999999" x14ac:dyDescent="0.3">
      <c r="A1134" s="39" t="s">
        <v>328</v>
      </c>
      <c r="B1134" s="39" t="s">
        <v>87</v>
      </c>
      <c r="C1134" s="39" t="s">
        <v>135</v>
      </c>
      <c r="D1134" s="39" t="s">
        <v>42</v>
      </c>
      <c r="E1134" s="70" t="s">
        <v>43</v>
      </c>
      <c r="F1134" s="70" t="s">
        <v>36</v>
      </c>
      <c r="G1134" s="78">
        <v>45166</v>
      </c>
      <c r="H1134" s="78">
        <v>45809</v>
      </c>
      <c r="I1134" s="69">
        <v>3156121.61</v>
      </c>
      <c r="J1134" s="70">
        <v>0</v>
      </c>
      <c r="K1134" s="71">
        <v>1.1120000000000001</v>
      </c>
      <c r="L1134" s="70">
        <v>0</v>
      </c>
      <c r="M1134" s="71">
        <v>1.111</v>
      </c>
      <c r="N1134" s="72"/>
      <c r="O1134" s="73">
        <f>MIN(1,MAX(0,(1/(1+EXP(-(Assumptions!$B$5 + Assumptions!$B$6*$N1134))))*Assumptions!$B$3))</f>
        <v>3.9165722796764356E-2</v>
      </c>
      <c r="P1134" s="73">
        <f>VLOOKUP($F1134,Assumptions!$A$23:$B$27,2,FALSE)*Assumptions!$B$4</f>
        <v>0.55000000000000004</v>
      </c>
      <c r="Q1134" s="74">
        <f t="shared" si="34"/>
        <v>67986.481249575692</v>
      </c>
      <c r="R1134" s="75" t="str">
        <f>IF($O1134&lt;Assumptions!$B$17,"A",IF($O1134&lt;Assumptions!$B$18,"B",IF($O1134&lt;Assumptions!$B$19,"C",IF($O1134&lt;Assumptions!$B$20,"D","E"))))</f>
        <v>B</v>
      </c>
      <c r="S1134" s="75">
        <f t="shared" si="35"/>
        <v>0</v>
      </c>
    </row>
    <row r="1135" spans="1:19" ht="17.399999999999999" x14ac:dyDescent="0.3">
      <c r="A1135" s="39" t="s">
        <v>328</v>
      </c>
      <c r="B1135" s="39" t="s">
        <v>87</v>
      </c>
      <c r="C1135" s="39" t="s">
        <v>135</v>
      </c>
      <c r="D1135" s="39" t="s">
        <v>42</v>
      </c>
      <c r="E1135" s="70" t="s">
        <v>43</v>
      </c>
      <c r="F1135" s="70" t="s">
        <v>36</v>
      </c>
      <c r="G1135" s="78">
        <v>45166</v>
      </c>
      <c r="H1135" s="78">
        <v>45839</v>
      </c>
      <c r="I1135" s="69">
        <v>3059094.56</v>
      </c>
      <c r="J1135" s="70">
        <v>0</v>
      </c>
      <c r="K1135" s="71">
        <v>1.069</v>
      </c>
      <c r="L1135" s="70">
        <v>0</v>
      </c>
      <c r="M1135" s="71">
        <v>1.111</v>
      </c>
      <c r="N1135" s="72"/>
      <c r="O1135" s="73">
        <f>MIN(1,MAX(0,(1/(1+EXP(-(Assumptions!$B$5 + Assumptions!$B$6*$N1135))))*Assumptions!$B$3))</f>
        <v>3.9165722796764356E-2</v>
      </c>
      <c r="P1135" s="73">
        <f>VLOOKUP($F1135,Assumptions!$A$23:$B$27,2,FALSE)*Assumptions!$B$4</f>
        <v>0.55000000000000004</v>
      </c>
      <c r="Q1135" s="74">
        <f t="shared" si="34"/>
        <v>65896.407250327407</v>
      </c>
      <c r="R1135" s="75" t="str">
        <f>IF($O1135&lt;Assumptions!$B$17,"A",IF($O1135&lt;Assumptions!$B$18,"B",IF($O1135&lt;Assumptions!$B$19,"C",IF($O1135&lt;Assumptions!$B$20,"D","E"))))</f>
        <v>B</v>
      </c>
      <c r="S1135" s="75">
        <f t="shared" si="35"/>
        <v>0</v>
      </c>
    </row>
    <row r="1136" spans="1:19" ht="17.399999999999999" x14ac:dyDescent="0.3">
      <c r="A1136" s="39" t="s">
        <v>328</v>
      </c>
      <c r="B1136" s="39" t="s">
        <v>87</v>
      </c>
      <c r="C1136" s="39" t="s">
        <v>135</v>
      </c>
      <c r="D1136" s="39" t="s">
        <v>42</v>
      </c>
      <c r="E1136" s="70" t="s">
        <v>43</v>
      </c>
      <c r="F1136" s="70" t="s">
        <v>36</v>
      </c>
      <c r="G1136" s="78">
        <v>45166</v>
      </c>
      <c r="H1136" s="78">
        <v>45870</v>
      </c>
      <c r="I1136" s="69">
        <v>2979478.35</v>
      </c>
      <c r="J1136" s="70">
        <v>15</v>
      </c>
      <c r="K1136" s="71">
        <v>1.012</v>
      </c>
      <c r="L1136" s="70">
        <v>0</v>
      </c>
      <c r="M1136" s="71">
        <v>1.111</v>
      </c>
      <c r="N1136" s="72"/>
      <c r="O1136" s="73">
        <f>MIN(1,MAX(0,(1/(1+EXP(-(Assumptions!$B$5 + Assumptions!$B$6*$N1136))))*Assumptions!$B$3))</f>
        <v>3.9165722796764356E-2</v>
      </c>
      <c r="P1136" s="73">
        <f>VLOOKUP($F1136,Assumptions!$A$23:$B$27,2,FALSE)*Assumptions!$B$4</f>
        <v>0.55000000000000004</v>
      </c>
      <c r="Q1136" s="74">
        <f t="shared" si="34"/>
        <v>64181.382724283474</v>
      </c>
      <c r="R1136" s="75" t="str">
        <f>IF($O1136&lt;Assumptions!$B$17,"A",IF($O1136&lt;Assumptions!$B$18,"B",IF($O1136&lt;Assumptions!$B$19,"C",IF($O1136&lt;Assumptions!$B$20,"D","E"))))</f>
        <v>B</v>
      </c>
      <c r="S1136" s="75">
        <f t="shared" si="35"/>
        <v>0</v>
      </c>
    </row>
    <row r="1137" spans="1:19" ht="17.399999999999999" x14ac:dyDescent="0.3">
      <c r="A1137" s="39" t="s">
        <v>328</v>
      </c>
      <c r="B1137" s="39" t="s">
        <v>87</v>
      </c>
      <c r="C1137" s="39" t="s">
        <v>135</v>
      </c>
      <c r="D1137" s="39" t="s">
        <v>42</v>
      </c>
      <c r="E1137" s="70" t="s">
        <v>43</v>
      </c>
      <c r="F1137" s="70" t="s">
        <v>36</v>
      </c>
      <c r="G1137" s="78">
        <v>45166</v>
      </c>
      <c r="H1137" s="78">
        <v>45901</v>
      </c>
      <c r="I1137" s="69">
        <v>2888409.63</v>
      </c>
      <c r="J1137" s="70">
        <v>0</v>
      </c>
      <c r="K1137" s="71">
        <v>1.099</v>
      </c>
      <c r="L1137" s="70">
        <v>0</v>
      </c>
      <c r="M1137" s="71">
        <v>1.111</v>
      </c>
      <c r="N1137" s="72"/>
      <c r="O1137" s="73">
        <f>MIN(1,MAX(0,(1/(1+EXP(-(Assumptions!$B$5 + Assumptions!$B$6*$N1137))))*Assumptions!$B$3))</f>
        <v>3.9165722796764356E-2</v>
      </c>
      <c r="P1137" s="73">
        <f>VLOOKUP($F1137,Assumptions!$A$23:$B$27,2,FALSE)*Assumptions!$B$4</f>
        <v>0.55000000000000004</v>
      </c>
      <c r="Q1137" s="74">
        <f t="shared" si="34"/>
        <v>62219.657990646585</v>
      </c>
      <c r="R1137" s="75" t="str">
        <f>IF($O1137&lt;Assumptions!$B$17,"A",IF($O1137&lt;Assumptions!$B$18,"B",IF($O1137&lt;Assumptions!$B$19,"C",IF($O1137&lt;Assumptions!$B$20,"D","E"))))</f>
        <v>B</v>
      </c>
      <c r="S1137" s="75">
        <f t="shared" si="35"/>
        <v>0</v>
      </c>
    </row>
    <row r="1138" spans="1:19" ht="17.399999999999999" x14ac:dyDescent="0.3">
      <c r="A1138" s="39" t="s">
        <v>328</v>
      </c>
      <c r="B1138" s="39" t="s">
        <v>87</v>
      </c>
      <c r="C1138" s="39" t="s">
        <v>135</v>
      </c>
      <c r="D1138" s="39" t="s">
        <v>42</v>
      </c>
      <c r="E1138" s="70" t="s">
        <v>43</v>
      </c>
      <c r="F1138" s="70" t="s">
        <v>36</v>
      </c>
      <c r="G1138" s="78">
        <v>45166</v>
      </c>
      <c r="H1138" s="78">
        <v>45931</v>
      </c>
      <c r="I1138" s="69">
        <v>2802794.71</v>
      </c>
      <c r="J1138" s="70">
        <v>0</v>
      </c>
      <c r="K1138" s="71">
        <v>1.1359999999999999</v>
      </c>
      <c r="L1138" s="70">
        <v>0</v>
      </c>
      <c r="M1138" s="71">
        <v>1.111</v>
      </c>
      <c r="N1138" s="72"/>
      <c r="O1138" s="73">
        <f>MIN(1,MAX(0,(1/(1+EXP(-(Assumptions!$B$5 + Assumptions!$B$6*$N1138))))*Assumptions!$B$3))</f>
        <v>3.9165722796764356E-2</v>
      </c>
      <c r="P1138" s="73">
        <f>VLOOKUP($F1138,Assumptions!$A$23:$B$27,2,FALSE)*Assumptions!$B$4</f>
        <v>0.55000000000000004</v>
      </c>
      <c r="Q1138" s="74">
        <f t="shared" si="34"/>
        <v>60375.414367453654</v>
      </c>
      <c r="R1138" s="75" t="str">
        <f>IF($O1138&lt;Assumptions!$B$17,"A",IF($O1138&lt;Assumptions!$B$18,"B",IF($O1138&lt;Assumptions!$B$19,"C",IF($O1138&lt;Assumptions!$B$20,"D","E"))))</f>
        <v>B</v>
      </c>
      <c r="S1138" s="75">
        <f t="shared" si="35"/>
        <v>0</v>
      </c>
    </row>
    <row r="1139" spans="1:19" ht="17.399999999999999" x14ac:dyDescent="0.3">
      <c r="A1139" s="39" t="s">
        <v>328</v>
      </c>
      <c r="B1139" s="39" t="s">
        <v>87</v>
      </c>
      <c r="C1139" s="39" t="s">
        <v>135</v>
      </c>
      <c r="D1139" s="39" t="s">
        <v>42</v>
      </c>
      <c r="E1139" s="70" t="s">
        <v>43</v>
      </c>
      <c r="F1139" s="70" t="s">
        <v>36</v>
      </c>
      <c r="G1139" s="78">
        <v>45166</v>
      </c>
      <c r="H1139" s="78">
        <v>45962</v>
      </c>
      <c r="I1139" s="69">
        <v>2714488.28</v>
      </c>
      <c r="J1139" s="70">
        <v>0</v>
      </c>
      <c r="K1139" s="71">
        <v>1.0089999999999999</v>
      </c>
      <c r="L1139" s="70">
        <v>0</v>
      </c>
      <c r="M1139" s="71">
        <v>1.111</v>
      </c>
      <c r="N1139" s="72"/>
      <c r="O1139" s="73">
        <f>MIN(1,MAX(0,(1/(1+EXP(-(Assumptions!$B$5 + Assumptions!$B$6*$N1139))))*Assumptions!$B$3))</f>
        <v>3.9165722796764356E-2</v>
      </c>
      <c r="P1139" s="73">
        <f>VLOOKUP($F1139,Assumptions!$A$23:$B$27,2,FALSE)*Assumptions!$B$4</f>
        <v>0.55000000000000004</v>
      </c>
      <c r="Q1139" s="74">
        <f t="shared" si="34"/>
        <v>58473.192530250119</v>
      </c>
      <c r="R1139" s="75" t="str">
        <f>IF($O1139&lt;Assumptions!$B$17,"A",IF($O1139&lt;Assumptions!$B$18,"B",IF($O1139&lt;Assumptions!$B$19,"C",IF($O1139&lt;Assumptions!$B$20,"D","E"))))</f>
        <v>B</v>
      </c>
      <c r="S1139" s="75">
        <f t="shared" si="35"/>
        <v>0</v>
      </c>
    </row>
    <row r="1140" spans="1:19" ht="17.399999999999999" x14ac:dyDescent="0.3">
      <c r="A1140" s="39" t="s">
        <v>328</v>
      </c>
      <c r="B1140" s="39" t="s">
        <v>87</v>
      </c>
      <c r="C1140" s="39" t="s">
        <v>135</v>
      </c>
      <c r="D1140" s="39" t="s">
        <v>42</v>
      </c>
      <c r="E1140" s="70" t="s">
        <v>43</v>
      </c>
      <c r="F1140" s="70" t="s">
        <v>36</v>
      </c>
      <c r="G1140" s="78">
        <v>45166</v>
      </c>
      <c r="H1140" s="78">
        <v>45992</v>
      </c>
      <c r="I1140" s="69">
        <v>2637039.36</v>
      </c>
      <c r="J1140" s="70">
        <v>0</v>
      </c>
      <c r="K1140" s="71">
        <v>1.04</v>
      </c>
      <c r="L1140" s="70">
        <v>0</v>
      </c>
      <c r="M1140" s="71">
        <v>1.111</v>
      </c>
      <c r="N1140" s="72"/>
      <c r="O1140" s="73">
        <f>MIN(1,MAX(0,(1/(1+EXP(-(Assumptions!$B$5 + Assumptions!$B$6*$N1140))))*Assumptions!$B$3))</f>
        <v>3.9165722796764356E-2</v>
      </c>
      <c r="P1140" s="73">
        <f>VLOOKUP($F1140,Assumptions!$A$23:$B$27,2,FALSE)*Assumptions!$B$4</f>
        <v>0.55000000000000004</v>
      </c>
      <c r="Q1140" s="74">
        <f t="shared" si="34"/>
        <v>56804.853917854292</v>
      </c>
      <c r="R1140" s="75" t="str">
        <f>IF($O1140&lt;Assumptions!$B$17,"A",IF($O1140&lt;Assumptions!$B$18,"B",IF($O1140&lt;Assumptions!$B$19,"C",IF($O1140&lt;Assumptions!$B$20,"D","E"))))</f>
        <v>B</v>
      </c>
      <c r="S1140" s="75">
        <f t="shared" si="35"/>
        <v>0</v>
      </c>
    </row>
    <row r="1141" spans="1:19" ht="17.399999999999999" x14ac:dyDescent="0.3">
      <c r="A1141" s="39" t="s">
        <v>330</v>
      </c>
      <c r="B1141" s="39" t="s">
        <v>76</v>
      </c>
      <c r="C1141" s="39" t="s">
        <v>144</v>
      </c>
      <c r="D1141" s="39" t="s">
        <v>34</v>
      </c>
      <c r="E1141" s="70" t="s">
        <v>27</v>
      </c>
      <c r="F1141" s="70" t="s">
        <v>32</v>
      </c>
      <c r="G1141" s="78">
        <v>44013</v>
      </c>
      <c r="H1141" s="78">
        <v>45658</v>
      </c>
      <c r="I1141" s="69">
        <v>6309625.4100000001</v>
      </c>
      <c r="J1141" s="70">
        <v>95</v>
      </c>
      <c r="K1141" s="71">
        <v>0.46700000000000003</v>
      </c>
      <c r="L1141" s="70">
        <v>0</v>
      </c>
      <c r="M1141" s="71">
        <v>0.90200000000000002</v>
      </c>
      <c r="N1141" s="72"/>
      <c r="O1141" s="73">
        <f>MIN(1,MAX(0,(1/(1+EXP(-(Assumptions!$B$5 + Assumptions!$B$6*$N1141))))*Assumptions!$B$3))</f>
        <v>3.9165722796764356E-2</v>
      </c>
      <c r="P1141" s="73">
        <f>VLOOKUP($F1141,Assumptions!$A$23:$B$27,2,FALSE)*Assumptions!$B$4</f>
        <v>0.5</v>
      </c>
      <c r="Q1141" s="74">
        <f t="shared" si="34"/>
        <v>123560.51987974033</v>
      </c>
      <c r="R1141" s="75" t="str">
        <f>IF($O1141&lt;Assumptions!$B$17,"A",IF($O1141&lt;Assumptions!$B$18,"B",IF($O1141&lt;Assumptions!$B$19,"C",IF($O1141&lt;Assumptions!$B$20,"D","E"))))</f>
        <v>B</v>
      </c>
      <c r="S1141" s="75">
        <f t="shared" si="35"/>
        <v>0</v>
      </c>
    </row>
    <row r="1142" spans="1:19" ht="17.399999999999999" x14ac:dyDescent="0.3">
      <c r="A1142" s="39" t="s">
        <v>330</v>
      </c>
      <c r="B1142" s="39" t="s">
        <v>76</v>
      </c>
      <c r="C1142" s="39" t="s">
        <v>144</v>
      </c>
      <c r="D1142" s="39" t="s">
        <v>34</v>
      </c>
      <c r="E1142" s="70" t="s">
        <v>27</v>
      </c>
      <c r="F1142" s="70" t="s">
        <v>32</v>
      </c>
      <c r="G1142" s="78">
        <v>44013</v>
      </c>
      <c r="H1142" s="78">
        <v>45689</v>
      </c>
      <c r="I1142" s="69">
        <v>6140209.5499999998</v>
      </c>
      <c r="J1142" s="70">
        <v>0</v>
      </c>
      <c r="K1142" s="71">
        <v>1.105</v>
      </c>
      <c r="L1142" s="70">
        <v>0</v>
      </c>
      <c r="M1142" s="71">
        <v>0.90200000000000002</v>
      </c>
      <c r="N1142" s="72"/>
      <c r="O1142" s="73">
        <f>MIN(1,MAX(0,(1/(1+EXP(-(Assumptions!$B$5 + Assumptions!$B$6*$N1142))))*Assumptions!$B$3))</f>
        <v>3.9165722796764356E-2</v>
      </c>
      <c r="P1142" s="73">
        <f>VLOOKUP($F1142,Assumptions!$A$23:$B$27,2,FALSE)*Assumptions!$B$4</f>
        <v>0.5</v>
      </c>
      <c r="Q1142" s="74">
        <f t="shared" si="34"/>
        <v>120242.8725746726</v>
      </c>
      <c r="R1142" s="75" t="str">
        <f>IF($O1142&lt;Assumptions!$B$17,"A",IF($O1142&lt;Assumptions!$B$18,"B",IF($O1142&lt;Assumptions!$B$19,"C",IF($O1142&lt;Assumptions!$B$20,"D","E"))))</f>
        <v>B</v>
      </c>
      <c r="S1142" s="75">
        <f t="shared" si="35"/>
        <v>0</v>
      </c>
    </row>
    <row r="1143" spans="1:19" ht="17.399999999999999" x14ac:dyDescent="0.3">
      <c r="A1143" s="39" t="s">
        <v>330</v>
      </c>
      <c r="B1143" s="39" t="s">
        <v>76</v>
      </c>
      <c r="C1143" s="39" t="s">
        <v>144</v>
      </c>
      <c r="D1143" s="39" t="s">
        <v>34</v>
      </c>
      <c r="E1143" s="70" t="s">
        <v>27</v>
      </c>
      <c r="F1143" s="70" t="s">
        <v>32</v>
      </c>
      <c r="G1143" s="78">
        <v>44013</v>
      </c>
      <c r="H1143" s="78">
        <v>45717</v>
      </c>
      <c r="I1143" s="69">
        <v>5974515.1500000004</v>
      </c>
      <c r="J1143" s="70">
        <v>0</v>
      </c>
      <c r="K1143" s="71">
        <v>1.0589999999999999</v>
      </c>
      <c r="L1143" s="70">
        <v>0</v>
      </c>
      <c r="M1143" s="71">
        <v>0.90200000000000002</v>
      </c>
      <c r="N1143" s="72"/>
      <c r="O1143" s="73">
        <f>MIN(1,MAX(0,(1/(1+EXP(-(Assumptions!$B$5 + Assumptions!$B$6*$N1143))))*Assumptions!$B$3))</f>
        <v>3.9165722796764356E-2</v>
      </c>
      <c r="P1143" s="73">
        <f>VLOOKUP($F1143,Assumptions!$A$23:$B$27,2,FALSE)*Assumptions!$B$4</f>
        <v>0.5</v>
      </c>
      <c r="Q1143" s="74">
        <f t="shared" si="34"/>
        <v>116998.10210498451</v>
      </c>
      <c r="R1143" s="75" t="str">
        <f>IF($O1143&lt;Assumptions!$B$17,"A",IF($O1143&lt;Assumptions!$B$18,"B",IF($O1143&lt;Assumptions!$B$19,"C",IF($O1143&lt;Assumptions!$B$20,"D","E"))))</f>
        <v>B</v>
      </c>
      <c r="S1143" s="75">
        <f t="shared" si="35"/>
        <v>0</v>
      </c>
    </row>
    <row r="1144" spans="1:19" ht="17.399999999999999" x14ac:dyDescent="0.3">
      <c r="A1144" s="39" t="s">
        <v>330</v>
      </c>
      <c r="B1144" s="39" t="s">
        <v>76</v>
      </c>
      <c r="C1144" s="39" t="s">
        <v>144</v>
      </c>
      <c r="D1144" s="39" t="s">
        <v>34</v>
      </c>
      <c r="E1144" s="70" t="s">
        <v>27</v>
      </c>
      <c r="F1144" s="70" t="s">
        <v>32</v>
      </c>
      <c r="G1144" s="78">
        <v>44013</v>
      </c>
      <c r="H1144" s="78">
        <v>45748</v>
      </c>
      <c r="I1144" s="69">
        <v>5835213.5800000001</v>
      </c>
      <c r="J1144" s="70">
        <v>0</v>
      </c>
      <c r="K1144" s="71">
        <v>1.052</v>
      </c>
      <c r="L1144" s="70">
        <v>0</v>
      </c>
      <c r="M1144" s="71">
        <v>0.90200000000000002</v>
      </c>
      <c r="N1144" s="72"/>
      <c r="O1144" s="73">
        <f>MIN(1,MAX(0,(1/(1+EXP(-(Assumptions!$B$5 + Assumptions!$B$6*$N1144))))*Assumptions!$B$3))</f>
        <v>3.9165722796764356E-2</v>
      </c>
      <c r="P1144" s="73">
        <f>VLOOKUP($F1144,Assumptions!$A$23:$B$27,2,FALSE)*Assumptions!$B$4</f>
        <v>0.5</v>
      </c>
      <c r="Q1144" s="74">
        <f t="shared" si="34"/>
        <v>114270.17876709747</v>
      </c>
      <c r="R1144" s="75" t="str">
        <f>IF($O1144&lt;Assumptions!$B$17,"A",IF($O1144&lt;Assumptions!$B$18,"B",IF($O1144&lt;Assumptions!$B$19,"C",IF($O1144&lt;Assumptions!$B$20,"D","E"))))</f>
        <v>B</v>
      </c>
      <c r="S1144" s="75">
        <f t="shared" si="35"/>
        <v>0</v>
      </c>
    </row>
    <row r="1145" spans="1:19" ht="17.399999999999999" x14ac:dyDescent="0.3">
      <c r="A1145" s="39" t="s">
        <v>330</v>
      </c>
      <c r="B1145" s="39" t="s">
        <v>76</v>
      </c>
      <c r="C1145" s="39" t="s">
        <v>144</v>
      </c>
      <c r="D1145" s="39" t="s">
        <v>34</v>
      </c>
      <c r="E1145" s="70" t="s">
        <v>27</v>
      </c>
      <c r="F1145" s="70" t="s">
        <v>32</v>
      </c>
      <c r="G1145" s="78">
        <v>44013</v>
      </c>
      <c r="H1145" s="78">
        <v>45778</v>
      </c>
      <c r="I1145" s="69">
        <v>5684001.71</v>
      </c>
      <c r="J1145" s="70">
        <v>0</v>
      </c>
      <c r="K1145" s="71">
        <v>0.98799999999999999</v>
      </c>
      <c r="L1145" s="70">
        <v>0</v>
      </c>
      <c r="M1145" s="71">
        <v>0.90200000000000002</v>
      </c>
      <c r="N1145" s="72"/>
      <c r="O1145" s="73">
        <f>MIN(1,MAX(0,(1/(1+EXP(-(Assumptions!$B$5 + Assumptions!$B$6*$N1145))))*Assumptions!$B$3))</f>
        <v>3.9165722796764356E-2</v>
      </c>
      <c r="P1145" s="73">
        <f>VLOOKUP($F1145,Assumptions!$A$23:$B$27,2,FALSE)*Assumptions!$B$4</f>
        <v>0.5</v>
      </c>
      <c r="Q1145" s="74">
        <f t="shared" si="34"/>
        <v>111309.01767509729</v>
      </c>
      <c r="R1145" s="75" t="str">
        <f>IF($O1145&lt;Assumptions!$B$17,"A",IF($O1145&lt;Assumptions!$B$18,"B",IF($O1145&lt;Assumptions!$B$19,"C",IF($O1145&lt;Assumptions!$B$20,"D","E"))))</f>
        <v>B</v>
      </c>
      <c r="S1145" s="75">
        <f t="shared" si="35"/>
        <v>0</v>
      </c>
    </row>
    <row r="1146" spans="1:19" ht="17.399999999999999" x14ac:dyDescent="0.3">
      <c r="A1146" s="39" t="s">
        <v>330</v>
      </c>
      <c r="B1146" s="39" t="s">
        <v>76</v>
      </c>
      <c r="C1146" s="39" t="s">
        <v>144</v>
      </c>
      <c r="D1146" s="39" t="s">
        <v>34</v>
      </c>
      <c r="E1146" s="70" t="s">
        <v>27</v>
      </c>
      <c r="F1146" s="70" t="s">
        <v>32</v>
      </c>
      <c r="G1146" s="78">
        <v>44013</v>
      </c>
      <c r="H1146" s="78">
        <v>45809</v>
      </c>
      <c r="I1146" s="69">
        <v>5533336.1299999999</v>
      </c>
      <c r="J1146" s="70">
        <v>0</v>
      </c>
      <c r="K1146" s="71">
        <v>0.98899999999999999</v>
      </c>
      <c r="L1146" s="70">
        <v>0</v>
      </c>
      <c r="M1146" s="71">
        <v>0.90200000000000002</v>
      </c>
      <c r="N1146" s="72"/>
      <c r="O1146" s="73">
        <f>MIN(1,MAX(0,(1/(1+EXP(-(Assumptions!$B$5 + Assumptions!$B$6*$N1146))))*Assumptions!$B$3))</f>
        <v>3.9165722796764356E-2</v>
      </c>
      <c r="P1146" s="73">
        <f>VLOOKUP($F1146,Assumptions!$A$23:$B$27,2,FALSE)*Assumptions!$B$4</f>
        <v>0.5</v>
      </c>
      <c r="Q1146" s="74">
        <f t="shared" si="34"/>
        <v>108358.55450445043</v>
      </c>
      <c r="R1146" s="75" t="str">
        <f>IF($O1146&lt;Assumptions!$B$17,"A",IF($O1146&lt;Assumptions!$B$18,"B",IF($O1146&lt;Assumptions!$B$19,"C",IF($O1146&lt;Assumptions!$B$20,"D","E"))))</f>
        <v>B</v>
      </c>
      <c r="S1146" s="75">
        <f t="shared" si="35"/>
        <v>0</v>
      </c>
    </row>
    <row r="1147" spans="1:19" ht="17.399999999999999" x14ac:dyDescent="0.3">
      <c r="A1147" s="39" t="s">
        <v>330</v>
      </c>
      <c r="B1147" s="39" t="s">
        <v>76</v>
      </c>
      <c r="C1147" s="39" t="s">
        <v>144</v>
      </c>
      <c r="D1147" s="39" t="s">
        <v>34</v>
      </c>
      <c r="E1147" s="70" t="s">
        <v>27</v>
      </c>
      <c r="F1147" s="70" t="s">
        <v>32</v>
      </c>
      <c r="G1147" s="78">
        <v>44013</v>
      </c>
      <c r="H1147" s="78">
        <v>45839</v>
      </c>
      <c r="I1147" s="69">
        <v>5388125.5700000003</v>
      </c>
      <c r="J1147" s="70">
        <v>0</v>
      </c>
      <c r="K1147" s="71">
        <v>1.101</v>
      </c>
      <c r="L1147" s="70">
        <v>0</v>
      </c>
      <c r="M1147" s="71">
        <v>0.90200000000000002</v>
      </c>
      <c r="N1147" s="72"/>
      <c r="O1147" s="73">
        <f>MIN(1,MAX(0,(1/(1+EXP(-(Assumptions!$B$5 + Assumptions!$B$6*$N1147))))*Assumptions!$B$3))</f>
        <v>3.9165722796764356E-2</v>
      </c>
      <c r="P1147" s="73">
        <f>VLOOKUP($F1147,Assumptions!$A$23:$B$27,2,FALSE)*Assumptions!$B$4</f>
        <v>0.5</v>
      </c>
      <c r="Q1147" s="74">
        <f t="shared" si="34"/>
        <v>105514.91623438898</v>
      </c>
      <c r="R1147" s="75" t="str">
        <f>IF($O1147&lt;Assumptions!$B$17,"A",IF($O1147&lt;Assumptions!$B$18,"B",IF($O1147&lt;Assumptions!$B$19,"C",IF($O1147&lt;Assumptions!$B$20,"D","E"))))</f>
        <v>B</v>
      </c>
      <c r="S1147" s="75">
        <f t="shared" si="35"/>
        <v>0</v>
      </c>
    </row>
    <row r="1148" spans="1:19" ht="17.399999999999999" x14ac:dyDescent="0.3">
      <c r="A1148" s="39" t="s">
        <v>330</v>
      </c>
      <c r="B1148" s="39" t="s">
        <v>76</v>
      </c>
      <c r="C1148" s="39" t="s">
        <v>144</v>
      </c>
      <c r="D1148" s="39" t="s">
        <v>34</v>
      </c>
      <c r="E1148" s="70" t="s">
        <v>27</v>
      </c>
      <c r="F1148" s="70" t="s">
        <v>32</v>
      </c>
      <c r="G1148" s="78">
        <v>44013</v>
      </c>
      <c r="H1148" s="78">
        <v>45870</v>
      </c>
      <c r="I1148" s="69">
        <v>5267214.5</v>
      </c>
      <c r="J1148" s="70">
        <v>0</v>
      </c>
      <c r="K1148" s="71">
        <v>1.137</v>
      </c>
      <c r="L1148" s="70">
        <v>0</v>
      </c>
      <c r="M1148" s="71">
        <v>0.90200000000000002</v>
      </c>
      <c r="N1148" s="72"/>
      <c r="O1148" s="73">
        <f>MIN(1,MAX(0,(1/(1+EXP(-(Assumptions!$B$5 + Assumptions!$B$6*$N1148))))*Assumptions!$B$3))</f>
        <v>3.9165722796764356E-2</v>
      </c>
      <c r="P1148" s="73">
        <f>VLOOKUP($F1148,Assumptions!$A$23:$B$27,2,FALSE)*Assumptions!$B$4</f>
        <v>0.5</v>
      </c>
      <c r="Q1148" s="74">
        <f t="shared" si="34"/>
        <v>103147.13150904888</v>
      </c>
      <c r="R1148" s="75" t="str">
        <f>IF($O1148&lt;Assumptions!$B$17,"A",IF($O1148&lt;Assumptions!$B$18,"B",IF($O1148&lt;Assumptions!$B$19,"C",IF($O1148&lt;Assumptions!$B$20,"D","E"))))</f>
        <v>B</v>
      </c>
      <c r="S1148" s="75">
        <f t="shared" si="35"/>
        <v>0</v>
      </c>
    </row>
    <row r="1149" spans="1:19" ht="17.399999999999999" x14ac:dyDescent="0.3">
      <c r="A1149" s="39" t="s">
        <v>330</v>
      </c>
      <c r="B1149" s="39" t="s">
        <v>76</v>
      </c>
      <c r="C1149" s="39" t="s">
        <v>144</v>
      </c>
      <c r="D1149" s="39" t="s">
        <v>34</v>
      </c>
      <c r="E1149" s="70" t="s">
        <v>27</v>
      </c>
      <c r="F1149" s="70" t="s">
        <v>32</v>
      </c>
      <c r="G1149" s="78">
        <v>44013</v>
      </c>
      <c r="H1149" s="78">
        <v>45901</v>
      </c>
      <c r="I1149" s="69">
        <v>5135977.8</v>
      </c>
      <c r="J1149" s="70">
        <v>0</v>
      </c>
      <c r="K1149" s="71">
        <v>0.995</v>
      </c>
      <c r="L1149" s="70">
        <v>0</v>
      </c>
      <c r="M1149" s="71">
        <v>0.90200000000000002</v>
      </c>
      <c r="N1149" s="72"/>
      <c r="O1149" s="73">
        <f>MIN(1,MAX(0,(1/(1+EXP(-(Assumptions!$B$5 + Assumptions!$B$6*$N1149))))*Assumptions!$B$3))</f>
        <v>3.9165722796764356E-2</v>
      </c>
      <c r="P1149" s="73">
        <f>VLOOKUP($F1149,Assumptions!$A$23:$B$27,2,FALSE)*Assumptions!$B$4</f>
        <v>0.5</v>
      </c>
      <c r="Q1149" s="74">
        <f t="shared" si="34"/>
        <v>100577.14140256782</v>
      </c>
      <c r="R1149" s="75" t="str">
        <f>IF($O1149&lt;Assumptions!$B$17,"A",IF($O1149&lt;Assumptions!$B$18,"B",IF($O1149&lt;Assumptions!$B$19,"C",IF($O1149&lt;Assumptions!$B$20,"D","E"))))</f>
        <v>B</v>
      </c>
      <c r="S1149" s="75">
        <f t="shared" si="35"/>
        <v>0</v>
      </c>
    </row>
    <row r="1150" spans="1:19" ht="17.399999999999999" x14ac:dyDescent="0.3">
      <c r="A1150" s="39" t="s">
        <v>330</v>
      </c>
      <c r="B1150" s="39" t="s">
        <v>76</v>
      </c>
      <c r="C1150" s="39" t="s">
        <v>144</v>
      </c>
      <c r="D1150" s="39" t="s">
        <v>34</v>
      </c>
      <c r="E1150" s="70" t="s">
        <v>27</v>
      </c>
      <c r="F1150" s="70" t="s">
        <v>32</v>
      </c>
      <c r="G1150" s="78">
        <v>44013</v>
      </c>
      <c r="H1150" s="78">
        <v>45931</v>
      </c>
      <c r="I1150" s="69">
        <v>4999821.88</v>
      </c>
      <c r="J1150" s="70">
        <v>0</v>
      </c>
      <c r="K1150" s="71">
        <v>0.97799999999999998</v>
      </c>
      <c r="L1150" s="70">
        <v>0</v>
      </c>
      <c r="M1150" s="71">
        <v>0.90200000000000002</v>
      </c>
      <c r="N1150" s="72"/>
      <c r="O1150" s="73">
        <f>MIN(1,MAX(0,(1/(1+EXP(-(Assumptions!$B$5 + Assumptions!$B$6*$N1150))))*Assumptions!$B$3))</f>
        <v>3.9165722796764356E-2</v>
      </c>
      <c r="P1150" s="73">
        <f>VLOOKUP($F1150,Assumptions!$A$23:$B$27,2,FALSE)*Assumptions!$B$4</f>
        <v>0.5</v>
      </c>
      <c r="Q1150" s="74">
        <f t="shared" si="34"/>
        <v>97910.818892638606</v>
      </c>
      <c r="R1150" s="75" t="str">
        <f>IF($O1150&lt;Assumptions!$B$17,"A",IF($O1150&lt;Assumptions!$B$18,"B",IF($O1150&lt;Assumptions!$B$19,"C",IF($O1150&lt;Assumptions!$B$20,"D","E"))))</f>
        <v>B</v>
      </c>
      <c r="S1150" s="75">
        <f t="shared" si="35"/>
        <v>0</v>
      </c>
    </row>
    <row r="1151" spans="1:19" ht="17.399999999999999" x14ac:dyDescent="0.3">
      <c r="A1151" s="39" t="s">
        <v>330</v>
      </c>
      <c r="B1151" s="39" t="s">
        <v>76</v>
      </c>
      <c r="C1151" s="39" t="s">
        <v>144</v>
      </c>
      <c r="D1151" s="39" t="s">
        <v>34</v>
      </c>
      <c r="E1151" s="70" t="s">
        <v>27</v>
      </c>
      <c r="F1151" s="70" t="s">
        <v>32</v>
      </c>
      <c r="G1151" s="78">
        <v>44013</v>
      </c>
      <c r="H1151" s="78">
        <v>45962</v>
      </c>
      <c r="I1151" s="69">
        <v>4871787.1100000003</v>
      </c>
      <c r="J1151" s="70">
        <v>0</v>
      </c>
      <c r="K1151" s="71">
        <v>0.95399999999999996</v>
      </c>
      <c r="L1151" s="70">
        <v>0</v>
      </c>
      <c r="M1151" s="71">
        <v>0.90200000000000002</v>
      </c>
      <c r="N1151" s="72"/>
      <c r="O1151" s="73">
        <f>MIN(1,MAX(0,(1/(1+EXP(-(Assumptions!$B$5 + Assumptions!$B$6*$N1151))))*Assumptions!$B$3))</f>
        <v>3.9165722796764356E-2</v>
      </c>
      <c r="P1151" s="73">
        <f>VLOOKUP($F1151,Assumptions!$A$23:$B$27,2,FALSE)*Assumptions!$B$4</f>
        <v>0.5</v>
      </c>
      <c r="Q1151" s="74">
        <f t="shared" si="34"/>
        <v>95403.531737554877</v>
      </c>
      <c r="R1151" s="75" t="str">
        <f>IF($O1151&lt;Assumptions!$B$17,"A",IF($O1151&lt;Assumptions!$B$18,"B",IF($O1151&lt;Assumptions!$B$19,"C",IF($O1151&lt;Assumptions!$B$20,"D","E"))))</f>
        <v>B</v>
      </c>
      <c r="S1151" s="75">
        <f t="shared" si="35"/>
        <v>0</v>
      </c>
    </row>
    <row r="1152" spans="1:19" ht="17.399999999999999" x14ac:dyDescent="0.3">
      <c r="A1152" s="39" t="s">
        <v>330</v>
      </c>
      <c r="B1152" s="39" t="s">
        <v>76</v>
      </c>
      <c r="C1152" s="39" t="s">
        <v>144</v>
      </c>
      <c r="D1152" s="39" t="s">
        <v>34</v>
      </c>
      <c r="E1152" s="70" t="s">
        <v>27</v>
      </c>
      <c r="F1152" s="70" t="s">
        <v>32</v>
      </c>
      <c r="G1152" s="78">
        <v>44013</v>
      </c>
      <c r="H1152" s="78">
        <v>45992</v>
      </c>
      <c r="I1152" s="69">
        <v>4747791.5199999996</v>
      </c>
      <c r="J1152" s="70">
        <v>0</v>
      </c>
      <c r="K1152" s="71">
        <v>1.0720000000000001</v>
      </c>
      <c r="L1152" s="70">
        <v>0</v>
      </c>
      <c r="M1152" s="71">
        <v>0.90200000000000002</v>
      </c>
      <c r="N1152" s="72"/>
      <c r="O1152" s="73">
        <f>MIN(1,MAX(0,(1/(1+EXP(-(Assumptions!$B$5 + Assumptions!$B$6*$N1152))))*Assumptions!$B$3))</f>
        <v>3.9165722796764356E-2</v>
      </c>
      <c r="P1152" s="73">
        <f>VLOOKUP($F1152,Assumptions!$A$23:$B$27,2,FALSE)*Assumptions!$B$4</f>
        <v>0.5</v>
      </c>
      <c r="Q1152" s="74">
        <f t="shared" si="34"/>
        <v>92975.343284574235</v>
      </c>
      <c r="R1152" s="75" t="str">
        <f>IF($O1152&lt;Assumptions!$B$17,"A",IF($O1152&lt;Assumptions!$B$18,"B",IF($O1152&lt;Assumptions!$B$19,"C",IF($O1152&lt;Assumptions!$B$20,"D","E"))))</f>
        <v>B</v>
      </c>
      <c r="S1152" s="75">
        <f t="shared" si="35"/>
        <v>0</v>
      </c>
    </row>
    <row r="1153" spans="1:19" ht="17.399999999999999" x14ac:dyDescent="0.3">
      <c r="A1153" s="39" t="s">
        <v>332</v>
      </c>
      <c r="B1153" s="39" t="s">
        <v>73</v>
      </c>
      <c r="C1153" s="39" t="s">
        <v>144</v>
      </c>
      <c r="D1153" s="39" t="s">
        <v>30</v>
      </c>
      <c r="E1153" s="70" t="s">
        <v>49</v>
      </c>
      <c r="F1153" s="70" t="s">
        <v>32</v>
      </c>
      <c r="G1153" s="78">
        <v>45065</v>
      </c>
      <c r="H1153" s="78">
        <v>45658</v>
      </c>
      <c r="I1153" s="69">
        <v>6230606.2599999998</v>
      </c>
      <c r="J1153" s="70">
        <v>0</v>
      </c>
      <c r="K1153" s="71">
        <v>1.0960000000000001</v>
      </c>
      <c r="L1153" s="70">
        <v>0</v>
      </c>
      <c r="M1153" s="71">
        <v>0.76900000000000002</v>
      </c>
      <c r="N1153" s="72"/>
      <c r="O1153" s="73">
        <f>MIN(1,MAX(0,(1/(1+EXP(-(Assumptions!$B$5 + Assumptions!$B$6*$N1153))))*Assumptions!$B$3))</f>
        <v>3.9165722796764356E-2</v>
      </c>
      <c r="P1153" s="73">
        <f>VLOOKUP($F1153,Assumptions!$A$23:$B$27,2,FALSE)*Assumptions!$B$4</f>
        <v>0.5</v>
      </c>
      <c r="Q1153" s="74">
        <f t="shared" ref="Q1153:Q1216" si="36">$I1153*$O1153*$P1153</f>
        <v>122013.09881747235</v>
      </c>
      <c r="R1153" s="75" t="str">
        <f>IF($O1153&lt;Assumptions!$B$17,"A",IF($O1153&lt;Assumptions!$B$18,"B",IF($O1153&lt;Assumptions!$B$19,"C",IF($O1153&lt;Assumptions!$B$20,"D","E"))))</f>
        <v>B</v>
      </c>
      <c r="S1153" s="75">
        <f t="shared" ref="S1153:S1216" si="37">--($J1153&gt;=180)</f>
        <v>0</v>
      </c>
    </row>
    <row r="1154" spans="1:19" ht="17.399999999999999" x14ac:dyDescent="0.3">
      <c r="A1154" s="39" t="s">
        <v>332</v>
      </c>
      <c r="B1154" s="39" t="s">
        <v>73</v>
      </c>
      <c r="C1154" s="39" t="s">
        <v>144</v>
      </c>
      <c r="D1154" s="39" t="s">
        <v>30</v>
      </c>
      <c r="E1154" s="70" t="s">
        <v>49</v>
      </c>
      <c r="F1154" s="70" t="s">
        <v>32</v>
      </c>
      <c r="G1154" s="78">
        <v>45065</v>
      </c>
      <c r="H1154" s="78">
        <v>45689</v>
      </c>
      <c r="I1154" s="69">
        <v>6089025.6500000004</v>
      </c>
      <c r="J1154" s="70">
        <v>15</v>
      </c>
      <c r="K1154" s="71">
        <v>1.107</v>
      </c>
      <c r="L1154" s="70">
        <v>0</v>
      </c>
      <c r="M1154" s="71">
        <v>0.76900000000000002</v>
      </c>
      <c r="N1154" s="72"/>
      <c r="O1154" s="73">
        <f>MIN(1,MAX(0,(1/(1+EXP(-(Assumptions!$B$5 + Assumptions!$B$6*$N1154))))*Assumptions!$B$3))</f>
        <v>3.9165722796764356E-2</v>
      </c>
      <c r="P1154" s="73">
        <f>VLOOKUP($F1154,Assumptions!$A$23:$B$27,2,FALSE)*Assumptions!$B$4</f>
        <v>0.5</v>
      </c>
      <c r="Q1154" s="74">
        <f t="shared" si="36"/>
        <v>119240.54535514396</v>
      </c>
      <c r="R1154" s="75" t="str">
        <f>IF($O1154&lt;Assumptions!$B$17,"A",IF($O1154&lt;Assumptions!$B$18,"B",IF($O1154&lt;Assumptions!$B$19,"C",IF($O1154&lt;Assumptions!$B$20,"D","E"))))</f>
        <v>B</v>
      </c>
      <c r="S1154" s="75">
        <f t="shared" si="37"/>
        <v>0</v>
      </c>
    </row>
    <row r="1155" spans="1:19" ht="17.399999999999999" x14ac:dyDescent="0.3">
      <c r="A1155" s="39" t="s">
        <v>332</v>
      </c>
      <c r="B1155" s="39" t="s">
        <v>73</v>
      </c>
      <c r="C1155" s="39" t="s">
        <v>144</v>
      </c>
      <c r="D1155" s="39" t="s">
        <v>30</v>
      </c>
      <c r="E1155" s="70" t="s">
        <v>49</v>
      </c>
      <c r="F1155" s="70" t="s">
        <v>32</v>
      </c>
      <c r="G1155" s="78">
        <v>45065</v>
      </c>
      <c r="H1155" s="78">
        <v>45717</v>
      </c>
      <c r="I1155" s="69">
        <v>5937663.2199999997</v>
      </c>
      <c r="J1155" s="70">
        <v>15</v>
      </c>
      <c r="K1155" s="71">
        <v>1.0129999999999999</v>
      </c>
      <c r="L1155" s="70">
        <v>0</v>
      </c>
      <c r="M1155" s="71">
        <v>0.76900000000000002</v>
      </c>
      <c r="N1155" s="72"/>
      <c r="O1155" s="73">
        <f>MIN(1,MAX(0,(1/(1+EXP(-(Assumptions!$B$5 + Assumptions!$B$6*$N1155))))*Assumptions!$B$3))</f>
        <v>3.9165722796764356E-2</v>
      </c>
      <c r="P1155" s="73">
        <f>VLOOKUP($F1155,Assumptions!$A$23:$B$27,2,FALSE)*Assumptions!$B$4</f>
        <v>0.5</v>
      </c>
      <c r="Q1155" s="74">
        <f t="shared" si="36"/>
        <v>116276.43586753162</v>
      </c>
      <c r="R1155" s="75" t="str">
        <f>IF($O1155&lt;Assumptions!$B$17,"A",IF($O1155&lt;Assumptions!$B$18,"B",IF($O1155&lt;Assumptions!$B$19,"C",IF($O1155&lt;Assumptions!$B$20,"D","E"))))</f>
        <v>B</v>
      </c>
      <c r="S1155" s="75">
        <f t="shared" si="37"/>
        <v>0</v>
      </c>
    </row>
    <row r="1156" spans="1:19" ht="17.399999999999999" x14ac:dyDescent="0.3">
      <c r="A1156" s="39" t="s">
        <v>332</v>
      </c>
      <c r="B1156" s="39" t="s">
        <v>73</v>
      </c>
      <c r="C1156" s="39" t="s">
        <v>144</v>
      </c>
      <c r="D1156" s="39" t="s">
        <v>30</v>
      </c>
      <c r="E1156" s="70" t="s">
        <v>49</v>
      </c>
      <c r="F1156" s="70" t="s">
        <v>32</v>
      </c>
      <c r="G1156" s="78">
        <v>45065</v>
      </c>
      <c r="H1156" s="78">
        <v>45748</v>
      </c>
      <c r="I1156" s="69">
        <v>5810359.1299999999</v>
      </c>
      <c r="J1156" s="70">
        <v>15</v>
      </c>
      <c r="K1156" s="71">
        <v>0.98199999999999998</v>
      </c>
      <c r="L1156" s="70">
        <v>0</v>
      </c>
      <c r="M1156" s="71">
        <v>0.76900000000000002</v>
      </c>
      <c r="N1156" s="72"/>
      <c r="O1156" s="73">
        <f>MIN(1,MAX(0,(1/(1+EXP(-(Assumptions!$B$5 + Assumptions!$B$6*$N1156))))*Assumptions!$B$3))</f>
        <v>3.9165722796764356E-2</v>
      </c>
      <c r="P1156" s="73">
        <f>VLOOKUP($F1156,Assumptions!$A$23:$B$27,2,FALSE)*Assumptions!$B$4</f>
        <v>0.5</v>
      </c>
      <c r="Q1156" s="74">
        <f t="shared" si="36"/>
        <v>113783.45751761446</v>
      </c>
      <c r="R1156" s="75" t="str">
        <f>IF($O1156&lt;Assumptions!$B$17,"A",IF($O1156&lt;Assumptions!$B$18,"B",IF($O1156&lt;Assumptions!$B$19,"C",IF($O1156&lt;Assumptions!$B$20,"D","E"))))</f>
        <v>B</v>
      </c>
      <c r="S1156" s="75">
        <f t="shared" si="37"/>
        <v>0</v>
      </c>
    </row>
    <row r="1157" spans="1:19" ht="17.399999999999999" x14ac:dyDescent="0.3">
      <c r="A1157" s="39" t="s">
        <v>332</v>
      </c>
      <c r="B1157" s="39" t="s">
        <v>73</v>
      </c>
      <c r="C1157" s="39" t="s">
        <v>144</v>
      </c>
      <c r="D1157" s="39" t="s">
        <v>30</v>
      </c>
      <c r="E1157" s="70" t="s">
        <v>49</v>
      </c>
      <c r="F1157" s="70" t="s">
        <v>32</v>
      </c>
      <c r="G1157" s="78">
        <v>45065</v>
      </c>
      <c r="H1157" s="78">
        <v>45778</v>
      </c>
      <c r="I1157" s="69">
        <v>5810359.1299999999</v>
      </c>
      <c r="J1157" s="70">
        <v>185</v>
      </c>
      <c r="K1157" s="71">
        <v>7.6999999999999999E-2</v>
      </c>
      <c r="L1157" s="70">
        <v>1</v>
      </c>
      <c r="M1157" s="71">
        <v>0.76900000000000002</v>
      </c>
      <c r="N1157" s="72"/>
      <c r="O1157" s="73">
        <f>MIN(1,MAX(0,(1/(1+EXP(-(Assumptions!$B$5 + Assumptions!$B$6*$N1157))))*Assumptions!$B$3))</f>
        <v>3.9165722796764356E-2</v>
      </c>
      <c r="P1157" s="73">
        <f>VLOOKUP($F1157,Assumptions!$A$23:$B$27,2,FALSE)*Assumptions!$B$4</f>
        <v>0.5</v>
      </c>
      <c r="Q1157" s="74">
        <f t="shared" si="36"/>
        <v>113783.45751761446</v>
      </c>
      <c r="R1157" s="75" t="str">
        <f>IF($O1157&lt;Assumptions!$B$17,"A",IF($O1157&lt;Assumptions!$B$18,"B",IF($O1157&lt;Assumptions!$B$19,"C",IF($O1157&lt;Assumptions!$B$20,"D","E"))))</f>
        <v>B</v>
      </c>
      <c r="S1157" s="75">
        <f t="shared" si="37"/>
        <v>1</v>
      </c>
    </row>
    <row r="1158" spans="1:19" ht="17.399999999999999" x14ac:dyDescent="0.3">
      <c r="A1158" s="39" t="s">
        <v>332</v>
      </c>
      <c r="B1158" s="39" t="s">
        <v>73</v>
      </c>
      <c r="C1158" s="39" t="s">
        <v>144</v>
      </c>
      <c r="D1158" s="39" t="s">
        <v>30</v>
      </c>
      <c r="E1158" s="70" t="s">
        <v>49</v>
      </c>
      <c r="F1158" s="70" t="s">
        <v>32</v>
      </c>
      <c r="G1158" s="78">
        <v>45065</v>
      </c>
      <c r="H1158" s="78">
        <v>45809</v>
      </c>
      <c r="I1158" s="69">
        <v>5810359.1299999999</v>
      </c>
      <c r="J1158" s="70">
        <v>999</v>
      </c>
      <c r="K1158" s="71">
        <v>4.5999999999999999E-2</v>
      </c>
      <c r="L1158" s="70">
        <v>1</v>
      </c>
      <c r="M1158" s="71">
        <v>0.76900000000000002</v>
      </c>
      <c r="N1158" s="72"/>
      <c r="O1158" s="73">
        <f>MIN(1,MAX(0,(1/(1+EXP(-(Assumptions!$B$5 + Assumptions!$B$6*$N1158))))*Assumptions!$B$3))</f>
        <v>3.9165722796764356E-2</v>
      </c>
      <c r="P1158" s="73">
        <f>VLOOKUP($F1158,Assumptions!$A$23:$B$27,2,FALSE)*Assumptions!$B$4</f>
        <v>0.5</v>
      </c>
      <c r="Q1158" s="74">
        <f t="shared" si="36"/>
        <v>113783.45751761446</v>
      </c>
      <c r="R1158" s="75" t="str">
        <f>IF($O1158&lt;Assumptions!$B$17,"A",IF($O1158&lt;Assumptions!$B$18,"B",IF($O1158&lt;Assumptions!$B$19,"C",IF($O1158&lt;Assumptions!$B$20,"D","E"))))</f>
        <v>B</v>
      </c>
      <c r="S1158" s="75">
        <f t="shared" si="37"/>
        <v>1</v>
      </c>
    </row>
    <row r="1159" spans="1:19" ht="17.399999999999999" x14ac:dyDescent="0.3">
      <c r="A1159" s="39" t="s">
        <v>332</v>
      </c>
      <c r="B1159" s="39" t="s">
        <v>73</v>
      </c>
      <c r="C1159" s="39" t="s">
        <v>144</v>
      </c>
      <c r="D1159" s="39" t="s">
        <v>30</v>
      </c>
      <c r="E1159" s="70" t="s">
        <v>49</v>
      </c>
      <c r="F1159" s="70" t="s">
        <v>32</v>
      </c>
      <c r="G1159" s="78">
        <v>45065</v>
      </c>
      <c r="H1159" s="78">
        <v>45839</v>
      </c>
      <c r="I1159" s="69">
        <v>5810359.1299999999</v>
      </c>
      <c r="J1159" s="70">
        <v>999</v>
      </c>
      <c r="K1159" s="71">
        <v>0.19400000000000001</v>
      </c>
      <c r="L1159" s="70">
        <v>1</v>
      </c>
      <c r="M1159" s="71">
        <v>0.76900000000000002</v>
      </c>
      <c r="N1159" s="72"/>
      <c r="O1159" s="73">
        <f>MIN(1,MAX(0,(1/(1+EXP(-(Assumptions!$B$5 + Assumptions!$B$6*$N1159))))*Assumptions!$B$3))</f>
        <v>3.9165722796764356E-2</v>
      </c>
      <c r="P1159" s="73">
        <f>VLOOKUP($F1159,Assumptions!$A$23:$B$27,2,FALSE)*Assumptions!$B$4</f>
        <v>0.5</v>
      </c>
      <c r="Q1159" s="74">
        <f t="shared" si="36"/>
        <v>113783.45751761446</v>
      </c>
      <c r="R1159" s="75" t="str">
        <f>IF($O1159&lt;Assumptions!$B$17,"A",IF($O1159&lt;Assumptions!$B$18,"B",IF($O1159&lt;Assumptions!$B$19,"C",IF($O1159&lt;Assumptions!$B$20,"D","E"))))</f>
        <v>B</v>
      </c>
      <c r="S1159" s="75">
        <f t="shared" si="37"/>
        <v>1</v>
      </c>
    </row>
    <row r="1160" spans="1:19" ht="17.399999999999999" x14ac:dyDescent="0.3">
      <c r="A1160" s="39" t="s">
        <v>332</v>
      </c>
      <c r="B1160" s="39" t="s">
        <v>73</v>
      </c>
      <c r="C1160" s="39" t="s">
        <v>144</v>
      </c>
      <c r="D1160" s="39" t="s">
        <v>30</v>
      </c>
      <c r="E1160" s="70" t="s">
        <v>49</v>
      </c>
      <c r="F1160" s="70" t="s">
        <v>32</v>
      </c>
      <c r="G1160" s="78">
        <v>45065</v>
      </c>
      <c r="H1160" s="78">
        <v>45870</v>
      </c>
      <c r="I1160" s="69">
        <v>5810359.1299999999</v>
      </c>
      <c r="J1160" s="70">
        <v>999</v>
      </c>
      <c r="K1160" s="71">
        <v>0.121</v>
      </c>
      <c r="L1160" s="70">
        <v>1</v>
      </c>
      <c r="M1160" s="71">
        <v>0.76900000000000002</v>
      </c>
      <c r="N1160" s="72"/>
      <c r="O1160" s="73">
        <f>MIN(1,MAX(0,(1/(1+EXP(-(Assumptions!$B$5 + Assumptions!$B$6*$N1160))))*Assumptions!$B$3))</f>
        <v>3.9165722796764356E-2</v>
      </c>
      <c r="P1160" s="73">
        <f>VLOOKUP($F1160,Assumptions!$A$23:$B$27,2,FALSE)*Assumptions!$B$4</f>
        <v>0.5</v>
      </c>
      <c r="Q1160" s="74">
        <f t="shared" si="36"/>
        <v>113783.45751761446</v>
      </c>
      <c r="R1160" s="75" t="str">
        <f>IF($O1160&lt;Assumptions!$B$17,"A",IF($O1160&lt;Assumptions!$B$18,"B",IF($O1160&lt;Assumptions!$B$19,"C",IF($O1160&lt;Assumptions!$B$20,"D","E"))))</f>
        <v>B</v>
      </c>
      <c r="S1160" s="75">
        <f t="shared" si="37"/>
        <v>1</v>
      </c>
    </row>
    <row r="1161" spans="1:19" ht="17.399999999999999" x14ac:dyDescent="0.3">
      <c r="A1161" s="39" t="s">
        <v>332</v>
      </c>
      <c r="B1161" s="39" t="s">
        <v>73</v>
      </c>
      <c r="C1161" s="39" t="s">
        <v>144</v>
      </c>
      <c r="D1161" s="39" t="s">
        <v>30</v>
      </c>
      <c r="E1161" s="70" t="s">
        <v>49</v>
      </c>
      <c r="F1161" s="70" t="s">
        <v>32</v>
      </c>
      <c r="G1161" s="78">
        <v>45065</v>
      </c>
      <c r="H1161" s="78">
        <v>45901</v>
      </c>
      <c r="I1161" s="69">
        <v>5810359.1299999999</v>
      </c>
      <c r="J1161" s="70">
        <v>999</v>
      </c>
      <c r="K1161" s="71">
        <v>0.115</v>
      </c>
      <c r="L1161" s="70">
        <v>1</v>
      </c>
      <c r="M1161" s="71">
        <v>0.76900000000000002</v>
      </c>
      <c r="N1161" s="72"/>
      <c r="O1161" s="73">
        <f>MIN(1,MAX(0,(1/(1+EXP(-(Assumptions!$B$5 + Assumptions!$B$6*$N1161))))*Assumptions!$B$3))</f>
        <v>3.9165722796764356E-2</v>
      </c>
      <c r="P1161" s="73">
        <f>VLOOKUP($F1161,Assumptions!$A$23:$B$27,2,FALSE)*Assumptions!$B$4</f>
        <v>0.5</v>
      </c>
      <c r="Q1161" s="74">
        <f t="shared" si="36"/>
        <v>113783.45751761446</v>
      </c>
      <c r="R1161" s="75" t="str">
        <f>IF($O1161&lt;Assumptions!$B$17,"A",IF($O1161&lt;Assumptions!$B$18,"B",IF($O1161&lt;Assumptions!$B$19,"C",IF($O1161&lt;Assumptions!$B$20,"D","E"))))</f>
        <v>B</v>
      </c>
      <c r="S1161" s="75">
        <f t="shared" si="37"/>
        <v>1</v>
      </c>
    </row>
    <row r="1162" spans="1:19" ht="17.399999999999999" x14ac:dyDescent="0.3">
      <c r="A1162" s="39" t="s">
        <v>332</v>
      </c>
      <c r="B1162" s="39" t="s">
        <v>73</v>
      </c>
      <c r="C1162" s="39" t="s">
        <v>144</v>
      </c>
      <c r="D1162" s="39" t="s">
        <v>30</v>
      </c>
      <c r="E1162" s="70" t="s">
        <v>49</v>
      </c>
      <c r="F1162" s="70" t="s">
        <v>32</v>
      </c>
      <c r="G1162" s="78">
        <v>45065</v>
      </c>
      <c r="H1162" s="78">
        <v>45931</v>
      </c>
      <c r="I1162" s="69">
        <v>5810359.1299999999</v>
      </c>
      <c r="J1162" s="70">
        <v>999</v>
      </c>
      <c r="K1162" s="71">
        <v>0.125</v>
      </c>
      <c r="L1162" s="70">
        <v>1</v>
      </c>
      <c r="M1162" s="71">
        <v>0.76900000000000002</v>
      </c>
      <c r="N1162" s="72"/>
      <c r="O1162" s="73">
        <f>MIN(1,MAX(0,(1/(1+EXP(-(Assumptions!$B$5 + Assumptions!$B$6*$N1162))))*Assumptions!$B$3))</f>
        <v>3.9165722796764356E-2</v>
      </c>
      <c r="P1162" s="73">
        <f>VLOOKUP($F1162,Assumptions!$A$23:$B$27,2,FALSE)*Assumptions!$B$4</f>
        <v>0.5</v>
      </c>
      <c r="Q1162" s="74">
        <f t="shared" si="36"/>
        <v>113783.45751761446</v>
      </c>
      <c r="R1162" s="75" t="str">
        <f>IF($O1162&lt;Assumptions!$B$17,"A",IF($O1162&lt;Assumptions!$B$18,"B",IF($O1162&lt;Assumptions!$B$19,"C",IF($O1162&lt;Assumptions!$B$20,"D","E"))))</f>
        <v>B</v>
      </c>
      <c r="S1162" s="75">
        <f t="shared" si="37"/>
        <v>1</v>
      </c>
    </row>
    <row r="1163" spans="1:19" ht="17.399999999999999" x14ac:dyDescent="0.3">
      <c r="A1163" s="39" t="s">
        <v>332</v>
      </c>
      <c r="B1163" s="39" t="s">
        <v>73</v>
      </c>
      <c r="C1163" s="39" t="s">
        <v>144</v>
      </c>
      <c r="D1163" s="39" t="s">
        <v>30</v>
      </c>
      <c r="E1163" s="70" t="s">
        <v>49</v>
      </c>
      <c r="F1163" s="70" t="s">
        <v>32</v>
      </c>
      <c r="G1163" s="78">
        <v>45065</v>
      </c>
      <c r="H1163" s="78">
        <v>45962</v>
      </c>
      <c r="I1163" s="69">
        <v>5810359.1299999999</v>
      </c>
      <c r="J1163" s="70">
        <v>999</v>
      </c>
      <c r="K1163" s="71">
        <v>6.5000000000000002E-2</v>
      </c>
      <c r="L1163" s="70">
        <v>1</v>
      </c>
      <c r="M1163" s="71">
        <v>0.76900000000000002</v>
      </c>
      <c r="N1163" s="72"/>
      <c r="O1163" s="73">
        <f>MIN(1,MAX(0,(1/(1+EXP(-(Assumptions!$B$5 + Assumptions!$B$6*$N1163))))*Assumptions!$B$3))</f>
        <v>3.9165722796764356E-2</v>
      </c>
      <c r="P1163" s="73">
        <f>VLOOKUP($F1163,Assumptions!$A$23:$B$27,2,FALSE)*Assumptions!$B$4</f>
        <v>0.5</v>
      </c>
      <c r="Q1163" s="74">
        <f t="shared" si="36"/>
        <v>113783.45751761446</v>
      </c>
      <c r="R1163" s="75" t="str">
        <f>IF($O1163&lt;Assumptions!$B$17,"A",IF($O1163&lt;Assumptions!$B$18,"B",IF($O1163&lt;Assumptions!$B$19,"C",IF($O1163&lt;Assumptions!$B$20,"D","E"))))</f>
        <v>B</v>
      </c>
      <c r="S1163" s="75">
        <f t="shared" si="37"/>
        <v>1</v>
      </c>
    </row>
    <row r="1164" spans="1:19" ht="17.399999999999999" x14ac:dyDescent="0.3">
      <c r="A1164" s="39" t="s">
        <v>332</v>
      </c>
      <c r="B1164" s="39" t="s">
        <v>73</v>
      </c>
      <c r="C1164" s="39" t="s">
        <v>144</v>
      </c>
      <c r="D1164" s="39" t="s">
        <v>30</v>
      </c>
      <c r="E1164" s="70" t="s">
        <v>49</v>
      </c>
      <c r="F1164" s="70" t="s">
        <v>32</v>
      </c>
      <c r="G1164" s="78">
        <v>45065</v>
      </c>
      <c r="H1164" s="78">
        <v>45992</v>
      </c>
      <c r="I1164" s="69">
        <v>5810359.1299999999</v>
      </c>
      <c r="J1164" s="70">
        <v>999</v>
      </c>
      <c r="K1164" s="71">
        <v>0.153</v>
      </c>
      <c r="L1164" s="70">
        <v>1</v>
      </c>
      <c r="M1164" s="71">
        <v>0.76900000000000002</v>
      </c>
      <c r="N1164" s="72"/>
      <c r="O1164" s="73">
        <f>MIN(1,MAX(0,(1/(1+EXP(-(Assumptions!$B$5 + Assumptions!$B$6*$N1164))))*Assumptions!$B$3))</f>
        <v>3.9165722796764356E-2</v>
      </c>
      <c r="P1164" s="73">
        <f>VLOOKUP($F1164,Assumptions!$A$23:$B$27,2,FALSE)*Assumptions!$B$4</f>
        <v>0.5</v>
      </c>
      <c r="Q1164" s="74">
        <f t="shared" si="36"/>
        <v>113783.45751761446</v>
      </c>
      <c r="R1164" s="75" t="str">
        <f>IF($O1164&lt;Assumptions!$B$17,"A",IF($O1164&lt;Assumptions!$B$18,"B",IF($O1164&lt;Assumptions!$B$19,"C",IF($O1164&lt;Assumptions!$B$20,"D","E"))))</f>
        <v>B</v>
      </c>
      <c r="S1164" s="75">
        <f t="shared" si="37"/>
        <v>1</v>
      </c>
    </row>
    <row r="1165" spans="1:19" ht="17.399999999999999" x14ac:dyDescent="0.3">
      <c r="A1165" s="39" t="s">
        <v>334</v>
      </c>
      <c r="B1165" s="39" t="s">
        <v>73</v>
      </c>
      <c r="C1165" s="39" t="s">
        <v>190</v>
      </c>
      <c r="D1165" s="39" t="s">
        <v>26</v>
      </c>
      <c r="E1165" s="70" t="s">
        <v>43</v>
      </c>
      <c r="F1165" s="70" t="s">
        <v>28</v>
      </c>
      <c r="G1165" s="78">
        <v>44898</v>
      </c>
      <c r="H1165" s="78">
        <v>45658</v>
      </c>
      <c r="I1165" s="69">
        <v>79722868.609999999</v>
      </c>
      <c r="J1165" s="70">
        <v>0</v>
      </c>
      <c r="K1165" s="71">
        <v>0.97399999999999998</v>
      </c>
      <c r="L1165" s="70">
        <v>0</v>
      </c>
      <c r="M1165" s="71">
        <v>0.60499999999999998</v>
      </c>
      <c r="N1165" s="72"/>
      <c r="O1165" s="73">
        <f>MIN(1,MAX(0,(1/(1+EXP(-(Assumptions!$B$5 + Assumptions!$B$6*$N1165))))*Assumptions!$B$3))</f>
        <v>3.9165722796764356E-2</v>
      </c>
      <c r="P1165" s="73">
        <f>VLOOKUP($F1165,Assumptions!$A$23:$B$27,2,FALSE)*Assumptions!$B$4</f>
        <v>0.35</v>
      </c>
      <c r="Q1165" s="74">
        <f t="shared" si="36"/>
        <v>1092841.3203897441</v>
      </c>
      <c r="R1165" s="75" t="str">
        <f>IF($O1165&lt;Assumptions!$B$17,"A",IF($O1165&lt;Assumptions!$B$18,"B",IF($O1165&lt;Assumptions!$B$19,"C",IF($O1165&lt;Assumptions!$B$20,"D","E"))))</f>
        <v>B</v>
      </c>
      <c r="S1165" s="75">
        <f t="shared" si="37"/>
        <v>0</v>
      </c>
    </row>
    <row r="1166" spans="1:19" ht="17.399999999999999" x14ac:dyDescent="0.3">
      <c r="A1166" s="39" t="s">
        <v>334</v>
      </c>
      <c r="B1166" s="39" t="s">
        <v>73</v>
      </c>
      <c r="C1166" s="39" t="s">
        <v>190</v>
      </c>
      <c r="D1166" s="39" t="s">
        <v>26</v>
      </c>
      <c r="E1166" s="70" t="s">
        <v>43</v>
      </c>
      <c r="F1166" s="70" t="s">
        <v>28</v>
      </c>
      <c r="G1166" s="78">
        <v>44898</v>
      </c>
      <c r="H1166" s="78">
        <v>45689</v>
      </c>
      <c r="I1166" s="69">
        <v>78318474.459999993</v>
      </c>
      <c r="J1166" s="70">
        <v>0</v>
      </c>
      <c r="K1166" s="71">
        <v>1.0900000000000001</v>
      </c>
      <c r="L1166" s="70">
        <v>0</v>
      </c>
      <c r="M1166" s="71">
        <v>0.60499999999999998</v>
      </c>
      <c r="N1166" s="72"/>
      <c r="O1166" s="73">
        <f>MIN(1,MAX(0,(1/(1+EXP(-(Assumptions!$B$5 + Assumptions!$B$6*$N1166))))*Assumptions!$B$3))</f>
        <v>3.9165722796764356E-2</v>
      </c>
      <c r="P1166" s="73">
        <f>VLOOKUP($F1166,Assumptions!$A$23:$B$27,2,FALSE)*Assumptions!$B$4</f>
        <v>0.35</v>
      </c>
      <c r="Q1166" s="74">
        <f t="shared" si="36"/>
        <v>1073589.88119804</v>
      </c>
      <c r="R1166" s="75" t="str">
        <f>IF($O1166&lt;Assumptions!$B$17,"A",IF($O1166&lt;Assumptions!$B$18,"B",IF($O1166&lt;Assumptions!$B$19,"C",IF($O1166&lt;Assumptions!$B$20,"D","E"))))</f>
        <v>B</v>
      </c>
      <c r="S1166" s="75">
        <f t="shared" si="37"/>
        <v>0</v>
      </c>
    </row>
    <row r="1167" spans="1:19" ht="17.399999999999999" x14ac:dyDescent="0.3">
      <c r="A1167" s="39" t="s">
        <v>334</v>
      </c>
      <c r="B1167" s="39" t="s">
        <v>73</v>
      </c>
      <c r="C1167" s="39" t="s">
        <v>190</v>
      </c>
      <c r="D1167" s="39" t="s">
        <v>26</v>
      </c>
      <c r="E1167" s="70" t="s">
        <v>43</v>
      </c>
      <c r="F1167" s="70" t="s">
        <v>28</v>
      </c>
      <c r="G1167" s="78">
        <v>44898</v>
      </c>
      <c r="H1167" s="78">
        <v>45717</v>
      </c>
      <c r="I1167" s="69">
        <v>77119349.260000005</v>
      </c>
      <c r="J1167" s="70">
        <v>0</v>
      </c>
      <c r="K1167" s="71">
        <v>1.0820000000000001</v>
      </c>
      <c r="L1167" s="70">
        <v>0</v>
      </c>
      <c r="M1167" s="71">
        <v>0.60499999999999998</v>
      </c>
      <c r="N1167" s="72"/>
      <c r="O1167" s="73">
        <f>MIN(1,MAX(0,(1/(1+EXP(-(Assumptions!$B$5 + Assumptions!$B$6*$N1167))))*Assumptions!$B$3))</f>
        <v>3.9165722796764356E-2</v>
      </c>
      <c r="P1167" s="73">
        <f>VLOOKUP($F1167,Assumptions!$A$23:$B$27,2,FALSE)*Assumptions!$B$4</f>
        <v>0.35</v>
      </c>
      <c r="Q1167" s="74">
        <f t="shared" si="36"/>
        <v>1057152.2693844051</v>
      </c>
      <c r="R1167" s="75" t="str">
        <f>IF($O1167&lt;Assumptions!$B$17,"A",IF($O1167&lt;Assumptions!$B$18,"B",IF($O1167&lt;Assumptions!$B$19,"C",IF($O1167&lt;Assumptions!$B$20,"D","E"))))</f>
        <v>B</v>
      </c>
      <c r="S1167" s="75">
        <f t="shared" si="37"/>
        <v>0</v>
      </c>
    </row>
    <row r="1168" spans="1:19" ht="17.399999999999999" x14ac:dyDescent="0.3">
      <c r="A1168" s="39" t="s">
        <v>334</v>
      </c>
      <c r="B1168" s="39" t="s">
        <v>73</v>
      </c>
      <c r="C1168" s="39" t="s">
        <v>190</v>
      </c>
      <c r="D1168" s="39" t="s">
        <v>26</v>
      </c>
      <c r="E1168" s="70" t="s">
        <v>43</v>
      </c>
      <c r="F1168" s="70" t="s">
        <v>28</v>
      </c>
      <c r="G1168" s="78">
        <v>44898</v>
      </c>
      <c r="H1168" s="78">
        <v>45748</v>
      </c>
      <c r="I1168" s="69">
        <v>75927204.819999993</v>
      </c>
      <c r="J1168" s="70">
        <v>0</v>
      </c>
      <c r="K1168" s="71">
        <v>1.024</v>
      </c>
      <c r="L1168" s="70">
        <v>0</v>
      </c>
      <c r="M1168" s="71">
        <v>0.60499999999999998</v>
      </c>
      <c r="N1168" s="72"/>
      <c r="O1168" s="73">
        <f>MIN(1,MAX(0,(1/(1+EXP(-(Assumptions!$B$5 + Assumptions!$B$6*$N1168))))*Assumptions!$B$3))</f>
        <v>3.9165722796764356E-2</v>
      </c>
      <c r="P1168" s="73">
        <f>VLOOKUP($F1168,Assumptions!$A$23:$B$27,2,FALSE)*Assumptions!$B$4</f>
        <v>0.35</v>
      </c>
      <c r="Q1168" s="74">
        <f t="shared" si="36"/>
        <v>1040810.3498496446</v>
      </c>
      <c r="R1168" s="75" t="str">
        <f>IF($O1168&lt;Assumptions!$B$17,"A",IF($O1168&lt;Assumptions!$B$18,"B",IF($O1168&lt;Assumptions!$B$19,"C",IF($O1168&lt;Assumptions!$B$20,"D","E"))))</f>
        <v>B</v>
      </c>
      <c r="S1168" s="75">
        <f t="shared" si="37"/>
        <v>0</v>
      </c>
    </row>
    <row r="1169" spans="1:19" ht="17.399999999999999" x14ac:dyDescent="0.3">
      <c r="A1169" s="39" t="s">
        <v>334</v>
      </c>
      <c r="B1169" s="39" t="s">
        <v>73</v>
      </c>
      <c r="C1169" s="39" t="s">
        <v>190</v>
      </c>
      <c r="D1169" s="39" t="s">
        <v>26</v>
      </c>
      <c r="E1169" s="70" t="s">
        <v>43</v>
      </c>
      <c r="F1169" s="70" t="s">
        <v>28</v>
      </c>
      <c r="G1169" s="78">
        <v>44898</v>
      </c>
      <c r="H1169" s="78">
        <v>45778</v>
      </c>
      <c r="I1169" s="69">
        <v>74438394.390000001</v>
      </c>
      <c r="J1169" s="70">
        <v>0</v>
      </c>
      <c r="K1169" s="71">
        <v>1.0680000000000001</v>
      </c>
      <c r="L1169" s="70">
        <v>0</v>
      </c>
      <c r="M1169" s="71">
        <v>0.60499999999999998</v>
      </c>
      <c r="N1169" s="72"/>
      <c r="O1169" s="73">
        <f>MIN(1,MAX(0,(1/(1+EXP(-(Assumptions!$B$5 + Assumptions!$B$6*$N1169))))*Assumptions!$B$3))</f>
        <v>3.9165722796764356E-2</v>
      </c>
      <c r="P1169" s="73">
        <f>VLOOKUP($F1169,Assumptions!$A$23:$B$27,2,FALSE)*Assumptions!$B$4</f>
        <v>0.35</v>
      </c>
      <c r="Q1169" s="74">
        <f t="shared" si="36"/>
        <v>1020401.7320402355</v>
      </c>
      <c r="R1169" s="75" t="str">
        <f>IF($O1169&lt;Assumptions!$B$17,"A",IF($O1169&lt;Assumptions!$B$18,"B",IF($O1169&lt;Assumptions!$B$19,"C",IF($O1169&lt;Assumptions!$B$20,"D","E"))))</f>
        <v>B</v>
      </c>
      <c r="S1169" s="75">
        <f t="shared" si="37"/>
        <v>0</v>
      </c>
    </row>
    <row r="1170" spans="1:19" ht="17.399999999999999" x14ac:dyDescent="0.3">
      <c r="A1170" s="39" t="s">
        <v>334</v>
      </c>
      <c r="B1170" s="39" t="s">
        <v>73</v>
      </c>
      <c r="C1170" s="39" t="s">
        <v>190</v>
      </c>
      <c r="D1170" s="39" t="s">
        <v>26</v>
      </c>
      <c r="E1170" s="70" t="s">
        <v>43</v>
      </c>
      <c r="F1170" s="70" t="s">
        <v>28</v>
      </c>
      <c r="G1170" s="78">
        <v>44898</v>
      </c>
      <c r="H1170" s="78">
        <v>45809</v>
      </c>
      <c r="I1170" s="69">
        <v>73205312.400000006</v>
      </c>
      <c r="J1170" s="70">
        <v>0</v>
      </c>
      <c r="K1170" s="71">
        <v>1.0389999999999999</v>
      </c>
      <c r="L1170" s="70">
        <v>0</v>
      </c>
      <c r="M1170" s="71">
        <v>0.60499999999999998</v>
      </c>
      <c r="N1170" s="72"/>
      <c r="O1170" s="73">
        <f>MIN(1,MAX(0,(1/(1+EXP(-(Assumptions!$B$5 + Assumptions!$B$6*$N1170))))*Assumptions!$B$3))</f>
        <v>3.9165722796764356E-2</v>
      </c>
      <c r="P1170" s="73">
        <f>VLOOKUP($F1170,Assumptions!$A$23:$B$27,2,FALSE)*Assumptions!$B$4</f>
        <v>0.35</v>
      </c>
      <c r="Q1170" s="74">
        <f t="shared" si="36"/>
        <v>1003498.6404481278</v>
      </c>
      <c r="R1170" s="75" t="str">
        <f>IF($O1170&lt;Assumptions!$B$17,"A",IF($O1170&lt;Assumptions!$B$18,"B",IF($O1170&lt;Assumptions!$B$19,"C",IF($O1170&lt;Assumptions!$B$20,"D","E"))))</f>
        <v>B</v>
      </c>
      <c r="S1170" s="75">
        <f t="shared" si="37"/>
        <v>0</v>
      </c>
    </row>
    <row r="1171" spans="1:19" ht="17.399999999999999" x14ac:dyDescent="0.3">
      <c r="A1171" s="39" t="s">
        <v>334</v>
      </c>
      <c r="B1171" s="39" t="s">
        <v>73</v>
      </c>
      <c r="C1171" s="39" t="s">
        <v>190</v>
      </c>
      <c r="D1171" s="39" t="s">
        <v>26</v>
      </c>
      <c r="E1171" s="70" t="s">
        <v>43</v>
      </c>
      <c r="F1171" s="70" t="s">
        <v>28</v>
      </c>
      <c r="G1171" s="78">
        <v>44898</v>
      </c>
      <c r="H1171" s="78">
        <v>45839</v>
      </c>
      <c r="I1171" s="69">
        <v>71908190.5</v>
      </c>
      <c r="J1171" s="70">
        <v>35</v>
      </c>
      <c r="K1171" s="71">
        <v>0.45500000000000002</v>
      </c>
      <c r="L1171" s="70">
        <v>0</v>
      </c>
      <c r="M1171" s="71">
        <v>0.60499999999999998</v>
      </c>
      <c r="N1171" s="72"/>
      <c r="O1171" s="73">
        <f>MIN(1,MAX(0,(1/(1+EXP(-(Assumptions!$B$5 + Assumptions!$B$6*$N1171))))*Assumptions!$B$3))</f>
        <v>3.9165722796764356E-2</v>
      </c>
      <c r="P1171" s="73">
        <f>VLOOKUP($F1171,Assumptions!$A$23:$B$27,2,FALSE)*Assumptions!$B$4</f>
        <v>0.35</v>
      </c>
      <c r="Q1171" s="74">
        <f t="shared" si="36"/>
        <v>985717.68957897334</v>
      </c>
      <c r="R1171" s="75" t="str">
        <f>IF($O1171&lt;Assumptions!$B$17,"A",IF($O1171&lt;Assumptions!$B$18,"B",IF($O1171&lt;Assumptions!$B$19,"C",IF($O1171&lt;Assumptions!$B$20,"D","E"))))</f>
        <v>B</v>
      </c>
      <c r="S1171" s="75">
        <f t="shared" si="37"/>
        <v>0</v>
      </c>
    </row>
    <row r="1172" spans="1:19" ht="17.399999999999999" x14ac:dyDescent="0.3">
      <c r="A1172" s="39" t="s">
        <v>334</v>
      </c>
      <c r="B1172" s="39" t="s">
        <v>73</v>
      </c>
      <c r="C1172" s="39" t="s">
        <v>190</v>
      </c>
      <c r="D1172" s="39" t="s">
        <v>26</v>
      </c>
      <c r="E1172" s="70" t="s">
        <v>43</v>
      </c>
      <c r="F1172" s="70" t="s">
        <v>28</v>
      </c>
      <c r="G1172" s="78">
        <v>44898</v>
      </c>
      <c r="H1172" s="78">
        <v>45870</v>
      </c>
      <c r="I1172" s="69">
        <v>70415779.810000002</v>
      </c>
      <c r="J1172" s="70">
        <v>95</v>
      </c>
      <c r="K1172" s="71">
        <v>0.48499999999999999</v>
      </c>
      <c r="L1172" s="70">
        <v>0</v>
      </c>
      <c r="M1172" s="71">
        <v>0.60499999999999998</v>
      </c>
      <c r="N1172" s="72"/>
      <c r="O1172" s="73">
        <f>MIN(1,MAX(0,(1/(1+EXP(-(Assumptions!$B$5 + Assumptions!$B$6*$N1172))))*Assumptions!$B$3))</f>
        <v>3.9165722796764356E-2</v>
      </c>
      <c r="P1172" s="73">
        <f>VLOOKUP($F1172,Assumptions!$A$23:$B$27,2,FALSE)*Assumptions!$B$4</f>
        <v>0.35</v>
      </c>
      <c r="Q1172" s="74">
        <f t="shared" si="36"/>
        <v>965259.71939475962</v>
      </c>
      <c r="R1172" s="75" t="str">
        <f>IF($O1172&lt;Assumptions!$B$17,"A",IF($O1172&lt;Assumptions!$B$18,"B",IF($O1172&lt;Assumptions!$B$19,"C",IF($O1172&lt;Assumptions!$B$20,"D","E"))))</f>
        <v>B</v>
      </c>
      <c r="S1172" s="75">
        <f t="shared" si="37"/>
        <v>0</v>
      </c>
    </row>
    <row r="1173" spans="1:19" ht="17.399999999999999" x14ac:dyDescent="0.3">
      <c r="A1173" s="39" t="s">
        <v>334</v>
      </c>
      <c r="B1173" s="39" t="s">
        <v>73</v>
      </c>
      <c r="C1173" s="39" t="s">
        <v>190</v>
      </c>
      <c r="D1173" s="39" t="s">
        <v>26</v>
      </c>
      <c r="E1173" s="70" t="s">
        <v>43</v>
      </c>
      <c r="F1173" s="70" t="s">
        <v>28</v>
      </c>
      <c r="G1173" s="78">
        <v>44898</v>
      </c>
      <c r="H1173" s="78">
        <v>45901</v>
      </c>
      <c r="I1173" s="69">
        <v>69006743.129999995</v>
      </c>
      <c r="J1173" s="70">
        <v>0</v>
      </c>
      <c r="K1173" s="71">
        <v>1.127</v>
      </c>
      <c r="L1173" s="70">
        <v>0</v>
      </c>
      <c r="M1173" s="71">
        <v>0.60499999999999998</v>
      </c>
      <c r="N1173" s="72"/>
      <c r="O1173" s="73">
        <f>MIN(1,MAX(0,(1/(1+EXP(-(Assumptions!$B$5 + Assumptions!$B$6*$N1173))))*Assumptions!$B$3))</f>
        <v>3.9165722796764356E-2</v>
      </c>
      <c r="P1173" s="73">
        <f>VLOOKUP($F1173,Assumptions!$A$23:$B$27,2,FALSE)*Assumptions!$B$4</f>
        <v>0.35</v>
      </c>
      <c r="Q1173" s="74">
        <f t="shared" si="36"/>
        <v>945944.64038798597</v>
      </c>
      <c r="R1173" s="75" t="str">
        <f>IF($O1173&lt;Assumptions!$B$17,"A",IF($O1173&lt;Assumptions!$B$18,"B",IF($O1173&lt;Assumptions!$B$19,"C",IF($O1173&lt;Assumptions!$B$20,"D","E"))))</f>
        <v>B</v>
      </c>
      <c r="S1173" s="75">
        <f t="shared" si="37"/>
        <v>0</v>
      </c>
    </row>
    <row r="1174" spans="1:19" ht="17.399999999999999" x14ac:dyDescent="0.3">
      <c r="A1174" s="39" t="s">
        <v>334</v>
      </c>
      <c r="B1174" s="39" t="s">
        <v>73</v>
      </c>
      <c r="C1174" s="39" t="s">
        <v>190</v>
      </c>
      <c r="D1174" s="39" t="s">
        <v>26</v>
      </c>
      <c r="E1174" s="70" t="s">
        <v>43</v>
      </c>
      <c r="F1174" s="70" t="s">
        <v>28</v>
      </c>
      <c r="G1174" s="78">
        <v>44898</v>
      </c>
      <c r="H1174" s="78">
        <v>45931</v>
      </c>
      <c r="I1174" s="69">
        <v>67645590.730000004</v>
      </c>
      <c r="J1174" s="70">
        <v>0</v>
      </c>
      <c r="K1174" s="71">
        <v>1.0860000000000001</v>
      </c>
      <c r="L1174" s="70">
        <v>0</v>
      </c>
      <c r="M1174" s="71">
        <v>0.60499999999999998</v>
      </c>
      <c r="N1174" s="72"/>
      <c r="O1174" s="73">
        <f>MIN(1,MAX(0,(1/(1+EXP(-(Assumptions!$B$5 + Assumptions!$B$6*$N1174))))*Assumptions!$B$3))</f>
        <v>3.9165722796764356E-2</v>
      </c>
      <c r="P1174" s="73">
        <f>VLOOKUP($F1174,Assumptions!$A$23:$B$27,2,FALSE)*Assumptions!$B$4</f>
        <v>0.35</v>
      </c>
      <c r="Q1174" s="74">
        <f t="shared" si="36"/>
        <v>927285.95923409343</v>
      </c>
      <c r="R1174" s="75" t="str">
        <f>IF($O1174&lt;Assumptions!$B$17,"A",IF($O1174&lt;Assumptions!$B$18,"B",IF($O1174&lt;Assumptions!$B$19,"C",IF($O1174&lt;Assumptions!$B$20,"D","E"))))</f>
        <v>B</v>
      </c>
      <c r="S1174" s="75">
        <f t="shared" si="37"/>
        <v>0</v>
      </c>
    </row>
    <row r="1175" spans="1:19" ht="17.399999999999999" x14ac:dyDescent="0.3">
      <c r="A1175" s="39" t="s">
        <v>334</v>
      </c>
      <c r="B1175" s="39" t="s">
        <v>73</v>
      </c>
      <c r="C1175" s="39" t="s">
        <v>190</v>
      </c>
      <c r="D1175" s="39" t="s">
        <v>26</v>
      </c>
      <c r="E1175" s="70" t="s">
        <v>43</v>
      </c>
      <c r="F1175" s="70" t="s">
        <v>28</v>
      </c>
      <c r="G1175" s="78">
        <v>44898</v>
      </c>
      <c r="H1175" s="78">
        <v>45962</v>
      </c>
      <c r="I1175" s="69">
        <v>66642250.039999999</v>
      </c>
      <c r="J1175" s="70">
        <v>0</v>
      </c>
      <c r="K1175" s="71">
        <v>1.014</v>
      </c>
      <c r="L1175" s="70">
        <v>0</v>
      </c>
      <c r="M1175" s="71">
        <v>0.60499999999999998</v>
      </c>
      <c r="N1175" s="72"/>
      <c r="O1175" s="73">
        <f>MIN(1,MAX(0,(1/(1+EXP(-(Assumptions!$B$5 + Assumptions!$B$6*$N1175))))*Assumptions!$B$3))</f>
        <v>3.9165722796764356E-2</v>
      </c>
      <c r="P1175" s="73">
        <f>VLOOKUP($F1175,Assumptions!$A$23:$B$27,2,FALSE)*Assumptions!$B$4</f>
        <v>0.35</v>
      </c>
      <c r="Q1175" s="74">
        <f t="shared" si="36"/>
        <v>913532.1620667543</v>
      </c>
      <c r="R1175" s="75" t="str">
        <f>IF($O1175&lt;Assumptions!$B$17,"A",IF($O1175&lt;Assumptions!$B$18,"B",IF($O1175&lt;Assumptions!$B$19,"C",IF($O1175&lt;Assumptions!$B$20,"D","E"))))</f>
        <v>B</v>
      </c>
      <c r="S1175" s="75">
        <f t="shared" si="37"/>
        <v>0</v>
      </c>
    </row>
    <row r="1176" spans="1:19" ht="17.399999999999999" x14ac:dyDescent="0.3">
      <c r="A1176" s="39" t="s">
        <v>334</v>
      </c>
      <c r="B1176" s="39" t="s">
        <v>73</v>
      </c>
      <c r="C1176" s="39" t="s">
        <v>190</v>
      </c>
      <c r="D1176" s="39" t="s">
        <v>26</v>
      </c>
      <c r="E1176" s="70" t="s">
        <v>43</v>
      </c>
      <c r="F1176" s="70" t="s">
        <v>28</v>
      </c>
      <c r="G1176" s="78">
        <v>44898</v>
      </c>
      <c r="H1176" s="78">
        <v>45992</v>
      </c>
      <c r="I1176" s="69">
        <v>65689649.289999999</v>
      </c>
      <c r="J1176" s="70">
        <v>0</v>
      </c>
      <c r="K1176" s="71">
        <v>1.0249999999999999</v>
      </c>
      <c r="L1176" s="70">
        <v>0</v>
      </c>
      <c r="M1176" s="71">
        <v>0.60499999999999998</v>
      </c>
      <c r="N1176" s="72"/>
      <c r="O1176" s="73">
        <f>MIN(1,MAX(0,(1/(1+EXP(-(Assumptions!$B$5 + Assumptions!$B$6*$N1176))))*Assumptions!$B$3))</f>
        <v>3.9165722796764356E-2</v>
      </c>
      <c r="P1176" s="73">
        <f>VLOOKUP($F1176,Assumptions!$A$23:$B$27,2,FALSE)*Assumptions!$B$4</f>
        <v>0.35</v>
      </c>
      <c r="Q1176" s="74">
        <f t="shared" si="36"/>
        <v>900473.90814808279</v>
      </c>
      <c r="R1176" s="75" t="str">
        <f>IF($O1176&lt;Assumptions!$B$17,"A",IF($O1176&lt;Assumptions!$B$18,"B",IF($O1176&lt;Assumptions!$B$19,"C",IF($O1176&lt;Assumptions!$B$20,"D","E"))))</f>
        <v>B</v>
      </c>
      <c r="S1176" s="75">
        <f t="shared" si="37"/>
        <v>0</v>
      </c>
    </row>
    <row r="1177" spans="1:19" ht="17.399999999999999" x14ac:dyDescent="0.3">
      <c r="A1177" s="39" t="s">
        <v>335</v>
      </c>
      <c r="B1177" s="39" t="s">
        <v>74</v>
      </c>
      <c r="C1177" s="39" t="s">
        <v>22</v>
      </c>
      <c r="D1177" s="39" t="s">
        <v>30</v>
      </c>
      <c r="E1177" s="70" t="s">
        <v>46</v>
      </c>
      <c r="F1177" s="70" t="s">
        <v>40</v>
      </c>
      <c r="G1177" s="78">
        <v>44048</v>
      </c>
      <c r="H1177" s="78">
        <v>45658</v>
      </c>
      <c r="I1177" s="69">
        <v>7483680.46</v>
      </c>
      <c r="J1177" s="70">
        <v>0</v>
      </c>
      <c r="K1177" s="71">
        <v>1.0569999999999999</v>
      </c>
      <c r="L1177" s="70">
        <v>0</v>
      </c>
      <c r="M1177" s="71">
        <v>0.72599999999999998</v>
      </c>
      <c r="N1177" s="72"/>
      <c r="O1177" s="73">
        <f>MIN(1,MAX(0,(1/(1+EXP(-(Assumptions!$B$5 + Assumptions!$B$6*$N1177))))*Assumptions!$B$3))</f>
        <v>3.9165722796764356E-2</v>
      </c>
      <c r="P1177" s="73">
        <f>VLOOKUP($F1177,Assumptions!$A$23:$B$27,2,FALSE)*Assumptions!$B$4</f>
        <v>0.7</v>
      </c>
      <c r="Q1177" s="74">
        <f t="shared" si="36"/>
        <v>205172.62807714535</v>
      </c>
      <c r="R1177" s="75" t="str">
        <f>IF($O1177&lt;Assumptions!$B$17,"A",IF($O1177&lt;Assumptions!$B$18,"B",IF($O1177&lt;Assumptions!$B$19,"C",IF($O1177&lt;Assumptions!$B$20,"D","E"))))</f>
        <v>B</v>
      </c>
      <c r="S1177" s="75">
        <f t="shared" si="37"/>
        <v>0</v>
      </c>
    </row>
    <row r="1178" spans="1:19" ht="17.399999999999999" x14ac:dyDescent="0.3">
      <c r="A1178" s="39" t="s">
        <v>335</v>
      </c>
      <c r="B1178" s="39" t="s">
        <v>74</v>
      </c>
      <c r="C1178" s="39" t="s">
        <v>22</v>
      </c>
      <c r="D1178" s="39" t="s">
        <v>30</v>
      </c>
      <c r="E1178" s="70" t="s">
        <v>46</v>
      </c>
      <c r="F1178" s="70" t="s">
        <v>40</v>
      </c>
      <c r="G1178" s="78">
        <v>44048</v>
      </c>
      <c r="H1178" s="78">
        <v>45689</v>
      </c>
      <c r="I1178" s="69">
        <v>7336756.7400000002</v>
      </c>
      <c r="J1178" s="70">
        <v>0</v>
      </c>
      <c r="K1178" s="71">
        <v>1.137</v>
      </c>
      <c r="L1178" s="70">
        <v>0</v>
      </c>
      <c r="M1178" s="71">
        <v>0.72599999999999998</v>
      </c>
      <c r="N1178" s="72"/>
      <c r="O1178" s="73">
        <f>MIN(1,MAX(0,(1/(1+EXP(-(Assumptions!$B$5 + Assumptions!$B$6*$N1178))))*Assumptions!$B$3))</f>
        <v>3.9165722796764356E-2</v>
      </c>
      <c r="P1178" s="73">
        <f>VLOOKUP($F1178,Assumptions!$A$23:$B$27,2,FALSE)*Assumptions!$B$4</f>
        <v>0.7</v>
      </c>
      <c r="Q1178" s="74">
        <f t="shared" si="36"/>
        <v>201144.56649429278</v>
      </c>
      <c r="R1178" s="75" t="str">
        <f>IF($O1178&lt;Assumptions!$B$17,"A",IF($O1178&lt;Assumptions!$B$18,"B",IF($O1178&lt;Assumptions!$B$19,"C",IF($O1178&lt;Assumptions!$B$20,"D","E"))))</f>
        <v>B</v>
      </c>
      <c r="S1178" s="75">
        <f t="shared" si="37"/>
        <v>0</v>
      </c>
    </row>
    <row r="1179" spans="1:19" ht="17.399999999999999" x14ac:dyDescent="0.3">
      <c r="A1179" s="39" t="s">
        <v>335</v>
      </c>
      <c r="B1179" s="39" t="s">
        <v>74</v>
      </c>
      <c r="C1179" s="39" t="s">
        <v>22</v>
      </c>
      <c r="D1179" s="39" t="s">
        <v>30</v>
      </c>
      <c r="E1179" s="70" t="s">
        <v>46</v>
      </c>
      <c r="F1179" s="70" t="s">
        <v>40</v>
      </c>
      <c r="G1179" s="78">
        <v>44048</v>
      </c>
      <c r="H1179" s="78">
        <v>45717</v>
      </c>
      <c r="I1179" s="69">
        <v>7214211.7300000004</v>
      </c>
      <c r="J1179" s="70">
        <v>15</v>
      </c>
      <c r="K1179" s="71">
        <v>0.99399999999999999</v>
      </c>
      <c r="L1179" s="70">
        <v>0</v>
      </c>
      <c r="M1179" s="71">
        <v>0.72599999999999998</v>
      </c>
      <c r="N1179" s="72"/>
      <c r="O1179" s="73">
        <f>MIN(1,MAX(0,(1/(1+EXP(-(Assumptions!$B$5 + Assumptions!$B$6*$N1179))))*Assumptions!$B$3))</f>
        <v>3.9165722796764356E-2</v>
      </c>
      <c r="P1179" s="73">
        <f>VLOOKUP($F1179,Assumptions!$A$23:$B$27,2,FALSE)*Assumptions!$B$4</f>
        <v>0.7</v>
      </c>
      <c r="Q1179" s="74">
        <f t="shared" si="36"/>
        <v>197784.87177004208</v>
      </c>
      <c r="R1179" s="75" t="str">
        <f>IF($O1179&lt;Assumptions!$B$17,"A",IF($O1179&lt;Assumptions!$B$18,"B",IF($O1179&lt;Assumptions!$B$19,"C",IF($O1179&lt;Assumptions!$B$20,"D","E"))))</f>
        <v>B</v>
      </c>
      <c r="S1179" s="75">
        <f t="shared" si="37"/>
        <v>0</v>
      </c>
    </row>
    <row r="1180" spans="1:19" ht="17.399999999999999" x14ac:dyDescent="0.3">
      <c r="A1180" s="39" t="s">
        <v>335</v>
      </c>
      <c r="B1180" s="39" t="s">
        <v>74</v>
      </c>
      <c r="C1180" s="39" t="s">
        <v>22</v>
      </c>
      <c r="D1180" s="39" t="s">
        <v>30</v>
      </c>
      <c r="E1180" s="70" t="s">
        <v>46</v>
      </c>
      <c r="F1180" s="70" t="s">
        <v>40</v>
      </c>
      <c r="G1180" s="78">
        <v>44048</v>
      </c>
      <c r="H1180" s="78">
        <v>45748</v>
      </c>
      <c r="I1180" s="69">
        <v>7109550.5999999996</v>
      </c>
      <c r="J1180" s="70">
        <v>0</v>
      </c>
      <c r="K1180" s="71">
        <v>1.1100000000000001</v>
      </c>
      <c r="L1180" s="70">
        <v>0</v>
      </c>
      <c r="M1180" s="71">
        <v>0.72599999999999998</v>
      </c>
      <c r="N1180" s="72"/>
      <c r="O1180" s="73">
        <f>MIN(1,MAX(0,(1/(1+EXP(-(Assumptions!$B$5 + Assumptions!$B$6*$N1180))))*Assumptions!$B$3))</f>
        <v>3.9165722796764356E-2</v>
      </c>
      <c r="P1180" s="73">
        <f>VLOOKUP($F1180,Assumptions!$A$23:$B$27,2,FALSE)*Assumptions!$B$4</f>
        <v>0.7</v>
      </c>
      <c r="Q1180" s="74">
        <f t="shared" si="36"/>
        <v>194915.48160641879</v>
      </c>
      <c r="R1180" s="75" t="str">
        <f>IF($O1180&lt;Assumptions!$B$17,"A",IF($O1180&lt;Assumptions!$B$18,"B",IF($O1180&lt;Assumptions!$B$19,"C",IF($O1180&lt;Assumptions!$B$20,"D","E"))))</f>
        <v>B</v>
      </c>
      <c r="S1180" s="75">
        <f t="shared" si="37"/>
        <v>0</v>
      </c>
    </row>
    <row r="1181" spans="1:19" ht="17.399999999999999" x14ac:dyDescent="0.3">
      <c r="A1181" s="39" t="s">
        <v>335</v>
      </c>
      <c r="B1181" s="39" t="s">
        <v>74</v>
      </c>
      <c r="C1181" s="39" t="s">
        <v>22</v>
      </c>
      <c r="D1181" s="39" t="s">
        <v>30</v>
      </c>
      <c r="E1181" s="70" t="s">
        <v>46</v>
      </c>
      <c r="F1181" s="70" t="s">
        <v>40</v>
      </c>
      <c r="G1181" s="78">
        <v>44048</v>
      </c>
      <c r="H1181" s="78">
        <v>45778</v>
      </c>
      <c r="I1181" s="69">
        <v>6979568.0199999996</v>
      </c>
      <c r="J1181" s="70">
        <v>15</v>
      </c>
      <c r="K1181" s="71">
        <v>1.099</v>
      </c>
      <c r="L1181" s="70">
        <v>0</v>
      </c>
      <c r="M1181" s="71">
        <v>0.72599999999999998</v>
      </c>
      <c r="N1181" s="72"/>
      <c r="O1181" s="73">
        <f>MIN(1,MAX(0,(1/(1+EXP(-(Assumptions!$B$5 + Assumptions!$B$6*$N1181))))*Assumptions!$B$3))</f>
        <v>3.9165722796764356E-2</v>
      </c>
      <c r="P1181" s="73">
        <f>VLOOKUP($F1181,Assumptions!$A$23:$B$27,2,FALSE)*Assumptions!$B$4</f>
        <v>0.7</v>
      </c>
      <c r="Q1181" s="74">
        <f t="shared" si="36"/>
        <v>191351.87841873697</v>
      </c>
      <c r="R1181" s="75" t="str">
        <f>IF($O1181&lt;Assumptions!$B$17,"A",IF($O1181&lt;Assumptions!$B$18,"B",IF($O1181&lt;Assumptions!$B$19,"C",IF($O1181&lt;Assumptions!$B$20,"D","E"))))</f>
        <v>B</v>
      </c>
      <c r="S1181" s="75">
        <f t="shared" si="37"/>
        <v>0</v>
      </c>
    </row>
    <row r="1182" spans="1:19" ht="17.399999999999999" x14ac:dyDescent="0.3">
      <c r="A1182" s="39" t="s">
        <v>335</v>
      </c>
      <c r="B1182" s="39" t="s">
        <v>74</v>
      </c>
      <c r="C1182" s="39" t="s">
        <v>22</v>
      </c>
      <c r="D1182" s="39" t="s">
        <v>30</v>
      </c>
      <c r="E1182" s="70" t="s">
        <v>46</v>
      </c>
      <c r="F1182" s="70" t="s">
        <v>40</v>
      </c>
      <c r="G1182" s="78">
        <v>44048</v>
      </c>
      <c r="H1182" s="78">
        <v>45809</v>
      </c>
      <c r="I1182" s="69">
        <v>6852118.8399999999</v>
      </c>
      <c r="J1182" s="70">
        <v>0</v>
      </c>
      <c r="K1182" s="71">
        <v>1.046</v>
      </c>
      <c r="L1182" s="70">
        <v>0</v>
      </c>
      <c r="M1182" s="71">
        <v>0.72599999999999998</v>
      </c>
      <c r="N1182" s="72"/>
      <c r="O1182" s="73">
        <f>MIN(1,MAX(0,(1/(1+EXP(-(Assumptions!$B$5 + Assumptions!$B$6*$N1182))))*Assumptions!$B$3))</f>
        <v>3.9165722796764356E-2</v>
      </c>
      <c r="P1182" s="73">
        <f>VLOOKUP($F1182,Assumptions!$A$23:$B$27,2,FALSE)*Assumptions!$B$4</f>
        <v>0.7</v>
      </c>
      <c r="Q1182" s="74">
        <f t="shared" si="36"/>
        <v>187857.73094054859</v>
      </c>
      <c r="R1182" s="75" t="str">
        <f>IF($O1182&lt;Assumptions!$B$17,"A",IF($O1182&lt;Assumptions!$B$18,"B",IF($O1182&lt;Assumptions!$B$19,"C",IF($O1182&lt;Assumptions!$B$20,"D","E"))))</f>
        <v>B</v>
      </c>
      <c r="S1182" s="75">
        <f t="shared" si="37"/>
        <v>0</v>
      </c>
    </row>
    <row r="1183" spans="1:19" ht="17.399999999999999" x14ac:dyDescent="0.3">
      <c r="A1183" s="39" t="s">
        <v>335</v>
      </c>
      <c r="B1183" s="39" t="s">
        <v>74</v>
      </c>
      <c r="C1183" s="39" t="s">
        <v>22</v>
      </c>
      <c r="D1183" s="39" t="s">
        <v>30</v>
      </c>
      <c r="E1183" s="70" t="s">
        <v>46</v>
      </c>
      <c r="F1183" s="70" t="s">
        <v>40</v>
      </c>
      <c r="G1183" s="78">
        <v>44048</v>
      </c>
      <c r="H1183" s="78">
        <v>45839</v>
      </c>
      <c r="I1183" s="69">
        <v>6716298.1699999999</v>
      </c>
      <c r="J1183" s="70">
        <v>0</v>
      </c>
      <c r="K1183" s="71">
        <v>0.95799999999999996</v>
      </c>
      <c r="L1183" s="70">
        <v>0</v>
      </c>
      <c r="M1183" s="71">
        <v>0.72599999999999998</v>
      </c>
      <c r="N1183" s="72"/>
      <c r="O1183" s="73">
        <f>MIN(1,MAX(0,(1/(1+EXP(-(Assumptions!$B$5 + Assumptions!$B$6*$N1183))))*Assumptions!$B$3))</f>
        <v>3.9165722796764356E-2</v>
      </c>
      <c r="P1183" s="73">
        <f>VLOOKUP($F1183,Assumptions!$A$23:$B$27,2,FALSE)*Assumptions!$B$4</f>
        <v>0.7</v>
      </c>
      <c r="Q1183" s="74">
        <f t="shared" si="36"/>
        <v>184134.07064264501</v>
      </c>
      <c r="R1183" s="75" t="str">
        <f>IF($O1183&lt;Assumptions!$B$17,"A",IF($O1183&lt;Assumptions!$B$18,"B",IF($O1183&lt;Assumptions!$B$19,"C",IF($O1183&lt;Assumptions!$B$20,"D","E"))))</f>
        <v>B</v>
      </c>
      <c r="S1183" s="75">
        <f t="shared" si="37"/>
        <v>0</v>
      </c>
    </row>
    <row r="1184" spans="1:19" ht="17.399999999999999" x14ac:dyDescent="0.3">
      <c r="A1184" s="39" t="s">
        <v>335</v>
      </c>
      <c r="B1184" s="39" t="s">
        <v>74</v>
      </c>
      <c r="C1184" s="39" t="s">
        <v>22</v>
      </c>
      <c r="D1184" s="39" t="s">
        <v>30</v>
      </c>
      <c r="E1184" s="70" t="s">
        <v>46</v>
      </c>
      <c r="F1184" s="70" t="s">
        <v>40</v>
      </c>
      <c r="G1184" s="78">
        <v>44048</v>
      </c>
      <c r="H1184" s="78">
        <v>45870</v>
      </c>
      <c r="I1184" s="69">
        <v>6588672.4299999997</v>
      </c>
      <c r="J1184" s="70">
        <v>15</v>
      </c>
      <c r="K1184" s="71">
        <v>1.129</v>
      </c>
      <c r="L1184" s="70">
        <v>0</v>
      </c>
      <c r="M1184" s="71">
        <v>0.72599999999999998</v>
      </c>
      <c r="N1184" s="72"/>
      <c r="O1184" s="73">
        <f>MIN(1,MAX(0,(1/(1+EXP(-(Assumptions!$B$5 + Assumptions!$B$6*$N1184))))*Assumptions!$B$3))</f>
        <v>3.9165722796764356E-2</v>
      </c>
      <c r="P1184" s="73">
        <f>VLOOKUP($F1184,Assumptions!$A$23:$B$27,2,FALSE)*Assumptions!$B$4</f>
        <v>0.7</v>
      </c>
      <c r="Q1184" s="74">
        <f t="shared" si="36"/>
        <v>180635.08259444463</v>
      </c>
      <c r="R1184" s="75" t="str">
        <f>IF($O1184&lt;Assumptions!$B$17,"A",IF($O1184&lt;Assumptions!$B$18,"B",IF($O1184&lt;Assumptions!$B$19,"C",IF($O1184&lt;Assumptions!$B$20,"D","E"))))</f>
        <v>B</v>
      </c>
      <c r="S1184" s="75">
        <f t="shared" si="37"/>
        <v>0</v>
      </c>
    </row>
    <row r="1185" spans="1:19" ht="17.399999999999999" x14ac:dyDescent="0.3">
      <c r="A1185" s="39" t="s">
        <v>335</v>
      </c>
      <c r="B1185" s="39" t="s">
        <v>74</v>
      </c>
      <c r="C1185" s="39" t="s">
        <v>22</v>
      </c>
      <c r="D1185" s="39" t="s">
        <v>30</v>
      </c>
      <c r="E1185" s="70" t="s">
        <v>46</v>
      </c>
      <c r="F1185" s="70" t="s">
        <v>40</v>
      </c>
      <c r="G1185" s="78">
        <v>44048</v>
      </c>
      <c r="H1185" s="78">
        <v>45901</v>
      </c>
      <c r="I1185" s="69">
        <v>6451291.7000000002</v>
      </c>
      <c r="J1185" s="70">
        <v>65</v>
      </c>
      <c r="K1185" s="71">
        <v>0.60699999999999998</v>
      </c>
      <c r="L1185" s="70">
        <v>0</v>
      </c>
      <c r="M1185" s="71">
        <v>0.72599999999999998</v>
      </c>
      <c r="N1185" s="72"/>
      <c r="O1185" s="73">
        <f>MIN(1,MAX(0,(1/(1+EXP(-(Assumptions!$B$5 + Assumptions!$B$6*$N1185))))*Assumptions!$B$3))</f>
        <v>3.9165722796764356E-2</v>
      </c>
      <c r="P1185" s="73">
        <f>VLOOKUP($F1185,Assumptions!$A$23:$B$27,2,FALSE)*Assumptions!$B$4</f>
        <v>0.7</v>
      </c>
      <c r="Q1185" s="74">
        <f t="shared" si="36"/>
        <v>176868.65168228667</v>
      </c>
      <c r="R1185" s="75" t="str">
        <f>IF($O1185&lt;Assumptions!$B$17,"A",IF($O1185&lt;Assumptions!$B$18,"B",IF($O1185&lt;Assumptions!$B$19,"C",IF($O1185&lt;Assumptions!$B$20,"D","E"))))</f>
        <v>B</v>
      </c>
      <c r="S1185" s="75">
        <f t="shared" si="37"/>
        <v>0</v>
      </c>
    </row>
    <row r="1186" spans="1:19" ht="17.399999999999999" x14ac:dyDescent="0.3">
      <c r="A1186" s="39" t="s">
        <v>335</v>
      </c>
      <c r="B1186" s="39" t="s">
        <v>74</v>
      </c>
      <c r="C1186" s="39" t="s">
        <v>22</v>
      </c>
      <c r="D1186" s="39" t="s">
        <v>30</v>
      </c>
      <c r="E1186" s="70" t="s">
        <v>46</v>
      </c>
      <c r="F1186" s="70" t="s">
        <v>40</v>
      </c>
      <c r="G1186" s="78">
        <v>44048</v>
      </c>
      <c r="H1186" s="78">
        <v>45931</v>
      </c>
      <c r="I1186" s="69">
        <v>6343231.1699999999</v>
      </c>
      <c r="J1186" s="70">
        <v>35</v>
      </c>
      <c r="K1186" s="71">
        <v>0.65900000000000003</v>
      </c>
      <c r="L1186" s="70">
        <v>0</v>
      </c>
      <c r="M1186" s="71">
        <v>0.72599999999999998</v>
      </c>
      <c r="N1186" s="72"/>
      <c r="O1186" s="73">
        <f>MIN(1,MAX(0,(1/(1+EXP(-(Assumptions!$B$5 + Assumptions!$B$6*$N1186))))*Assumptions!$B$3))</f>
        <v>3.9165722796764356E-2</v>
      </c>
      <c r="P1186" s="73">
        <f>VLOOKUP($F1186,Assumptions!$A$23:$B$27,2,FALSE)*Assumptions!$B$4</f>
        <v>0.7</v>
      </c>
      <c r="Q1186" s="74">
        <f t="shared" si="36"/>
        <v>173906.06354801066</v>
      </c>
      <c r="R1186" s="75" t="str">
        <f>IF($O1186&lt;Assumptions!$B$17,"A",IF($O1186&lt;Assumptions!$B$18,"B",IF($O1186&lt;Assumptions!$B$19,"C",IF($O1186&lt;Assumptions!$B$20,"D","E"))))</f>
        <v>B</v>
      </c>
      <c r="S1186" s="75">
        <f t="shared" si="37"/>
        <v>0</v>
      </c>
    </row>
    <row r="1187" spans="1:19" ht="17.399999999999999" x14ac:dyDescent="0.3">
      <c r="A1187" s="39" t="s">
        <v>335</v>
      </c>
      <c r="B1187" s="39" t="s">
        <v>74</v>
      </c>
      <c r="C1187" s="39" t="s">
        <v>22</v>
      </c>
      <c r="D1187" s="39" t="s">
        <v>30</v>
      </c>
      <c r="E1187" s="70" t="s">
        <v>46</v>
      </c>
      <c r="F1187" s="70" t="s">
        <v>40</v>
      </c>
      <c r="G1187" s="78">
        <v>44048</v>
      </c>
      <c r="H1187" s="78">
        <v>45962</v>
      </c>
      <c r="I1187" s="69">
        <v>6221245.1100000003</v>
      </c>
      <c r="J1187" s="70">
        <v>0</v>
      </c>
      <c r="K1187" s="71">
        <v>1.0309999999999999</v>
      </c>
      <c r="L1187" s="70">
        <v>0</v>
      </c>
      <c r="M1187" s="71">
        <v>0.72599999999999998</v>
      </c>
      <c r="N1187" s="72"/>
      <c r="O1187" s="73">
        <f>MIN(1,MAX(0,(1/(1+EXP(-(Assumptions!$B$5 + Assumptions!$B$6*$N1187))))*Assumptions!$B$3))</f>
        <v>3.9165722796764356E-2</v>
      </c>
      <c r="P1187" s="73">
        <f>VLOOKUP($F1187,Assumptions!$A$23:$B$27,2,FALSE)*Assumptions!$B$4</f>
        <v>0.7</v>
      </c>
      <c r="Q1187" s="74">
        <f t="shared" si="36"/>
        <v>170561.69300029005</v>
      </c>
      <c r="R1187" s="75" t="str">
        <f>IF($O1187&lt;Assumptions!$B$17,"A",IF($O1187&lt;Assumptions!$B$18,"B",IF($O1187&lt;Assumptions!$B$19,"C",IF($O1187&lt;Assumptions!$B$20,"D","E"))))</f>
        <v>B</v>
      </c>
      <c r="S1187" s="75">
        <f t="shared" si="37"/>
        <v>0</v>
      </c>
    </row>
    <row r="1188" spans="1:19" ht="17.399999999999999" x14ac:dyDescent="0.3">
      <c r="A1188" s="39" t="s">
        <v>335</v>
      </c>
      <c r="B1188" s="39" t="s">
        <v>74</v>
      </c>
      <c r="C1188" s="39" t="s">
        <v>22</v>
      </c>
      <c r="D1188" s="39" t="s">
        <v>30</v>
      </c>
      <c r="E1188" s="70" t="s">
        <v>46</v>
      </c>
      <c r="F1188" s="70" t="s">
        <v>40</v>
      </c>
      <c r="G1188" s="78">
        <v>44048</v>
      </c>
      <c r="H1188" s="78">
        <v>45992</v>
      </c>
      <c r="I1188" s="69">
        <v>6120447.3300000001</v>
      </c>
      <c r="J1188" s="70">
        <v>0</v>
      </c>
      <c r="K1188" s="71">
        <v>0.98599999999999999</v>
      </c>
      <c r="L1188" s="70">
        <v>0</v>
      </c>
      <c r="M1188" s="71">
        <v>0.72599999999999998</v>
      </c>
      <c r="N1188" s="72"/>
      <c r="O1188" s="73">
        <f>MIN(1,MAX(0,(1/(1+EXP(-(Assumptions!$B$5 + Assumptions!$B$6*$N1188))))*Assumptions!$B$3))</f>
        <v>3.9165722796764356E-2</v>
      </c>
      <c r="P1188" s="73">
        <f>VLOOKUP($F1188,Assumptions!$A$23:$B$27,2,FALSE)*Assumptions!$B$4</f>
        <v>0.7</v>
      </c>
      <c r="Q1188" s="74">
        <f t="shared" si="36"/>
        <v>167798.22046328356</v>
      </c>
      <c r="R1188" s="75" t="str">
        <f>IF($O1188&lt;Assumptions!$B$17,"A",IF($O1188&lt;Assumptions!$B$18,"B",IF($O1188&lt;Assumptions!$B$19,"C",IF($O1188&lt;Assumptions!$B$20,"D","E"))))</f>
        <v>B</v>
      </c>
      <c r="S1188" s="75">
        <f t="shared" si="37"/>
        <v>0</v>
      </c>
    </row>
    <row r="1189" spans="1:19" ht="17.399999999999999" x14ac:dyDescent="0.3">
      <c r="A1189" s="39" t="s">
        <v>337</v>
      </c>
      <c r="B1189" s="39" t="s">
        <v>70</v>
      </c>
      <c r="C1189" s="39" t="s">
        <v>190</v>
      </c>
      <c r="D1189" s="39" t="s">
        <v>42</v>
      </c>
      <c r="E1189" s="70" t="s">
        <v>31</v>
      </c>
      <c r="F1189" s="70" t="s">
        <v>32</v>
      </c>
      <c r="G1189" s="78">
        <v>45796</v>
      </c>
      <c r="H1189" s="78">
        <v>45778</v>
      </c>
      <c r="I1189" s="69">
        <v>45780390.130000003</v>
      </c>
      <c r="J1189" s="70">
        <v>0</v>
      </c>
      <c r="K1189" s="71">
        <v>1.093</v>
      </c>
      <c r="L1189" s="70">
        <v>0</v>
      </c>
      <c r="M1189" s="71">
        <v>0.68799999999999994</v>
      </c>
      <c r="N1189" s="72"/>
      <c r="O1189" s="73">
        <f>MIN(1,MAX(0,(1/(1+EXP(-(Assumptions!$B$5 + Assumptions!$B$6*$N1189))))*Assumptions!$B$3))</f>
        <v>3.9165722796764356E-2</v>
      </c>
      <c r="P1189" s="73">
        <f>VLOOKUP($F1189,Assumptions!$A$23:$B$27,2,FALSE)*Assumptions!$B$4</f>
        <v>0.5</v>
      </c>
      <c r="Q1189" s="74">
        <f t="shared" si="36"/>
        <v>896511.03467965347</v>
      </c>
      <c r="R1189" s="75" t="str">
        <f>IF($O1189&lt;Assumptions!$B$17,"A",IF($O1189&lt;Assumptions!$B$18,"B",IF($O1189&lt;Assumptions!$B$19,"C",IF($O1189&lt;Assumptions!$B$20,"D","E"))))</f>
        <v>B</v>
      </c>
      <c r="S1189" s="75">
        <f t="shared" si="37"/>
        <v>0</v>
      </c>
    </row>
    <row r="1190" spans="1:19" ht="17.399999999999999" x14ac:dyDescent="0.3">
      <c r="A1190" s="39" t="s">
        <v>337</v>
      </c>
      <c r="B1190" s="39" t="s">
        <v>70</v>
      </c>
      <c r="C1190" s="39" t="s">
        <v>190</v>
      </c>
      <c r="D1190" s="39" t="s">
        <v>42</v>
      </c>
      <c r="E1190" s="70" t="s">
        <v>31</v>
      </c>
      <c r="F1190" s="70" t="s">
        <v>32</v>
      </c>
      <c r="G1190" s="78">
        <v>45796</v>
      </c>
      <c r="H1190" s="78">
        <v>45809</v>
      </c>
      <c r="I1190" s="69">
        <v>44957656.039999999</v>
      </c>
      <c r="J1190" s="70">
        <v>0</v>
      </c>
      <c r="K1190" s="71">
        <v>1.075</v>
      </c>
      <c r="L1190" s="70">
        <v>0</v>
      </c>
      <c r="M1190" s="71">
        <v>0.68799999999999994</v>
      </c>
      <c r="N1190" s="72"/>
      <c r="O1190" s="73">
        <f>MIN(1,MAX(0,(1/(1+EXP(-(Assumptions!$B$5 + Assumptions!$B$6*$N1190))))*Assumptions!$B$3))</f>
        <v>3.9165722796764356E-2</v>
      </c>
      <c r="P1190" s="73">
        <f>VLOOKUP($F1190,Assumptions!$A$23:$B$27,2,FALSE)*Assumptions!$B$4</f>
        <v>0.5</v>
      </c>
      <c r="Q1190" s="74">
        <f t="shared" si="36"/>
        <v>880399.54702745937</v>
      </c>
      <c r="R1190" s="75" t="str">
        <f>IF($O1190&lt;Assumptions!$B$17,"A",IF($O1190&lt;Assumptions!$B$18,"B",IF($O1190&lt;Assumptions!$B$19,"C",IF($O1190&lt;Assumptions!$B$20,"D","E"))))</f>
        <v>B</v>
      </c>
      <c r="S1190" s="75">
        <f t="shared" si="37"/>
        <v>0</v>
      </c>
    </row>
    <row r="1191" spans="1:19" ht="17.399999999999999" x14ac:dyDescent="0.3">
      <c r="A1191" s="39" t="s">
        <v>337</v>
      </c>
      <c r="B1191" s="39" t="s">
        <v>70</v>
      </c>
      <c r="C1191" s="39" t="s">
        <v>190</v>
      </c>
      <c r="D1191" s="39" t="s">
        <v>42</v>
      </c>
      <c r="E1191" s="70" t="s">
        <v>31</v>
      </c>
      <c r="F1191" s="70" t="s">
        <v>32</v>
      </c>
      <c r="G1191" s="78">
        <v>45796</v>
      </c>
      <c r="H1191" s="78">
        <v>45839</v>
      </c>
      <c r="I1191" s="69">
        <v>44055629.719999999</v>
      </c>
      <c r="J1191" s="70">
        <v>0</v>
      </c>
      <c r="K1191" s="71">
        <v>1.036</v>
      </c>
      <c r="L1191" s="70">
        <v>0</v>
      </c>
      <c r="M1191" s="71">
        <v>0.68799999999999994</v>
      </c>
      <c r="N1191" s="72"/>
      <c r="O1191" s="73">
        <f>MIN(1,MAX(0,(1/(1+EXP(-(Assumptions!$B$5 + Assumptions!$B$6*$N1191))))*Assumptions!$B$3))</f>
        <v>3.9165722796764356E-2</v>
      </c>
      <c r="P1191" s="73">
        <f>VLOOKUP($F1191,Assumptions!$A$23:$B$27,2,FALSE)*Assumptions!$B$4</f>
        <v>0.5</v>
      </c>
      <c r="Q1191" s="74">
        <f t="shared" si="36"/>
        <v>862735.29062520666</v>
      </c>
      <c r="R1191" s="75" t="str">
        <f>IF($O1191&lt;Assumptions!$B$17,"A",IF($O1191&lt;Assumptions!$B$18,"B",IF($O1191&lt;Assumptions!$B$19,"C",IF($O1191&lt;Assumptions!$B$20,"D","E"))))</f>
        <v>B</v>
      </c>
      <c r="S1191" s="75">
        <f t="shared" si="37"/>
        <v>0</v>
      </c>
    </row>
    <row r="1192" spans="1:19" ht="17.399999999999999" x14ac:dyDescent="0.3">
      <c r="A1192" s="39" t="s">
        <v>337</v>
      </c>
      <c r="B1192" s="39" t="s">
        <v>70</v>
      </c>
      <c r="C1192" s="39" t="s">
        <v>190</v>
      </c>
      <c r="D1192" s="39" t="s">
        <v>42</v>
      </c>
      <c r="E1192" s="70" t="s">
        <v>31</v>
      </c>
      <c r="F1192" s="70" t="s">
        <v>32</v>
      </c>
      <c r="G1192" s="78">
        <v>45796</v>
      </c>
      <c r="H1192" s="78">
        <v>45870</v>
      </c>
      <c r="I1192" s="69">
        <v>43434419.090000004</v>
      </c>
      <c r="J1192" s="70">
        <v>35</v>
      </c>
      <c r="K1192" s="71">
        <v>0.437</v>
      </c>
      <c r="L1192" s="70">
        <v>0</v>
      </c>
      <c r="M1192" s="71">
        <v>0.68799999999999994</v>
      </c>
      <c r="N1192" s="72"/>
      <c r="O1192" s="73">
        <f>MIN(1,MAX(0,(1/(1+EXP(-(Assumptions!$B$5 + Assumptions!$B$6*$N1192))))*Assumptions!$B$3))</f>
        <v>3.9165722796764356E-2</v>
      </c>
      <c r="P1192" s="73">
        <f>VLOOKUP($F1192,Assumptions!$A$23:$B$27,2,FALSE)*Assumptions!$B$4</f>
        <v>0.5</v>
      </c>
      <c r="Q1192" s="74">
        <f t="shared" si="36"/>
        <v>850570.20895871508</v>
      </c>
      <c r="R1192" s="75" t="str">
        <f>IF($O1192&lt;Assumptions!$B$17,"A",IF($O1192&lt;Assumptions!$B$18,"B",IF($O1192&lt;Assumptions!$B$19,"C",IF($O1192&lt;Assumptions!$B$20,"D","E"))))</f>
        <v>B</v>
      </c>
      <c r="S1192" s="75">
        <f t="shared" si="37"/>
        <v>0</v>
      </c>
    </row>
    <row r="1193" spans="1:19" ht="17.399999999999999" x14ac:dyDescent="0.3">
      <c r="A1193" s="39" t="s">
        <v>337</v>
      </c>
      <c r="B1193" s="39" t="s">
        <v>70</v>
      </c>
      <c r="C1193" s="39" t="s">
        <v>190</v>
      </c>
      <c r="D1193" s="39" t="s">
        <v>42</v>
      </c>
      <c r="E1193" s="70" t="s">
        <v>31</v>
      </c>
      <c r="F1193" s="70" t="s">
        <v>32</v>
      </c>
      <c r="G1193" s="78">
        <v>45796</v>
      </c>
      <c r="H1193" s="78">
        <v>45901</v>
      </c>
      <c r="I1193" s="69">
        <v>42529861.390000001</v>
      </c>
      <c r="J1193" s="70">
        <v>65</v>
      </c>
      <c r="K1193" s="71">
        <v>0.51</v>
      </c>
      <c r="L1193" s="70">
        <v>0</v>
      </c>
      <c r="M1193" s="71">
        <v>0.68799999999999994</v>
      </c>
      <c r="N1193" s="72"/>
      <c r="O1193" s="73">
        <f>MIN(1,MAX(0,(1/(1+EXP(-(Assumptions!$B$5 + Assumptions!$B$6*$N1193))))*Assumptions!$B$3))</f>
        <v>3.9165722796764356E-2</v>
      </c>
      <c r="P1193" s="73">
        <f>VLOOKUP($F1193,Assumptions!$A$23:$B$27,2,FALSE)*Assumptions!$B$4</f>
        <v>0.5</v>
      </c>
      <c r="Q1193" s="74">
        <f t="shared" si="36"/>
        <v>832856.3808927756</v>
      </c>
      <c r="R1193" s="75" t="str">
        <f>IF($O1193&lt;Assumptions!$B$17,"A",IF($O1193&lt;Assumptions!$B$18,"B",IF($O1193&lt;Assumptions!$B$19,"C",IF($O1193&lt;Assumptions!$B$20,"D","E"))))</f>
        <v>B</v>
      </c>
      <c r="S1193" s="75">
        <f t="shared" si="37"/>
        <v>0</v>
      </c>
    </row>
    <row r="1194" spans="1:19" ht="17.399999999999999" x14ac:dyDescent="0.3">
      <c r="A1194" s="39" t="s">
        <v>337</v>
      </c>
      <c r="B1194" s="39" t="s">
        <v>70</v>
      </c>
      <c r="C1194" s="39" t="s">
        <v>190</v>
      </c>
      <c r="D1194" s="39" t="s">
        <v>42</v>
      </c>
      <c r="E1194" s="70" t="s">
        <v>31</v>
      </c>
      <c r="F1194" s="70" t="s">
        <v>32</v>
      </c>
      <c r="G1194" s="78">
        <v>45796</v>
      </c>
      <c r="H1194" s="78">
        <v>45931</v>
      </c>
      <c r="I1194" s="69">
        <v>41838264.32</v>
      </c>
      <c r="J1194" s="70">
        <v>0</v>
      </c>
      <c r="K1194" s="71">
        <v>0.96499999999999997</v>
      </c>
      <c r="L1194" s="70">
        <v>0</v>
      </c>
      <c r="M1194" s="71">
        <v>0.68799999999999994</v>
      </c>
      <c r="N1194" s="72"/>
      <c r="O1194" s="73">
        <f>MIN(1,MAX(0,(1/(1+EXP(-(Assumptions!$B$5 + Assumptions!$B$6*$N1194))))*Assumptions!$B$3))</f>
        <v>3.9165722796764356E-2</v>
      </c>
      <c r="P1194" s="73">
        <f>VLOOKUP($F1194,Assumptions!$A$23:$B$27,2,FALSE)*Assumptions!$B$4</f>
        <v>0.5</v>
      </c>
      <c r="Q1194" s="74">
        <f t="shared" si="36"/>
        <v>819312.93132743833</v>
      </c>
      <c r="R1194" s="75" t="str">
        <f>IF($O1194&lt;Assumptions!$B$17,"A",IF($O1194&lt;Assumptions!$B$18,"B",IF($O1194&lt;Assumptions!$B$19,"C",IF($O1194&lt;Assumptions!$B$20,"D","E"))))</f>
        <v>B</v>
      </c>
      <c r="S1194" s="75">
        <f t="shared" si="37"/>
        <v>0</v>
      </c>
    </row>
    <row r="1195" spans="1:19" ht="17.399999999999999" x14ac:dyDescent="0.3">
      <c r="A1195" s="39" t="s">
        <v>337</v>
      </c>
      <c r="B1195" s="39" t="s">
        <v>70</v>
      </c>
      <c r="C1195" s="39" t="s">
        <v>190</v>
      </c>
      <c r="D1195" s="39" t="s">
        <v>42</v>
      </c>
      <c r="E1195" s="70" t="s">
        <v>31</v>
      </c>
      <c r="F1195" s="70" t="s">
        <v>32</v>
      </c>
      <c r="G1195" s="78">
        <v>45796</v>
      </c>
      <c r="H1195" s="78">
        <v>45962</v>
      </c>
      <c r="I1195" s="69">
        <v>41245322.57</v>
      </c>
      <c r="J1195" s="70">
        <v>35</v>
      </c>
      <c r="K1195" s="71">
        <v>0.65300000000000002</v>
      </c>
      <c r="L1195" s="70">
        <v>0</v>
      </c>
      <c r="M1195" s="71">
        <v>0.68799999999999994</v>
      </c>
      <c r="N1195" s="72"/>
      <c r="O1195" s="73">
        <f>MIN(1,MAX(0,(1/(1+EXP(-(Assumptions!$B$5 + Assumptions!$B$6*$N1195))))*Assumptions!$B$3))</f>
        <v>3.9165722796764356E-2</v>
      </c>
      <c r="P1195" s="73">
        <f>VLOOKUP($F1195,Assumptions!$A$23:$B$27,2,FALSE)*Assumptions!$B$4</f>
        <v>0.5</v>
      </c>
      <c r="Q1195" s="74">
        <f t="shared" si="36"/>
        <v>807701.43521987426</v>
      </c>
      <c r="R1195" s="75" t="str">
        <f>IF($O1195&lt;Assumptions!$B$17,"A",IF($O1195&lt;Assumptions!$B$18,"B",IF($O1195&lt;Assumptions!$B$19,"C",IF($O1195&lt;Assumptions!$B$20,"D","E"))))</f>
        <v>B</v>
      </c>
      <c r="S1195" s="75">
        <f t="shared" si="37"/>
        <v>0</v>
      </c>
    </row>
    <row r="1196" spans="1:19" ht="17.399999999999999" x14ac:dyDescent="0.3">
      <c r="A1196" s="39" t="s">
        <v>337</v>
      </c>
      <c r="B1196" s="39" t="s">
        <v>70</v>
      </c>
      <c r="C1196" s="39" t="s">
        <v>190</v>
      </c>
      <c r="D1196" s="39" t="s">
        <v>42</v>
      </c>
      <c r="E1196" s="70" t="s">
        <v>31</v>
      </c>
      <c r="F1196" s="70" t="s">
        <v>32</v>
      </c>
      <c r="G1196" s="78">
        <v>45796</v>
      </c>
      <c r="H1196" s="78">
        <v>45992</v>
      </c>
      <c r="I1196" s="69">
        <v>40607176.82</v>
      </c>
      <c r="J1196" s="70">
        <v>0</v>
      </c>
      <c r="K1196" s="71">
        <v>1.0469999999999999</v>
      </c>
      <c r="L1196" s="70">
        <v>0</v>
      </c>
      <c r="M1196" s="71">
        <v>0.68799999999999994</v>
      </c>
      <c r="N1196" s="72"/>
      <c r="O1196" s="73">
        <f>MIN(1,MAX(0,(1/(1+EXP(-(Assumptions!$B$5 + Assumptions!$B$6*$N1196))))*Assumptions!$B$3))</f>
        <v>3.9165722796764356E-2</v>
      </c>
      <c r="P1196" s="73">
        <f>VLOOKUP($F1196,Assumptions!$A$23:$B$27,2,FALSE)*Assumptions!$B$4</f>
        <v>0.5</v>
      </c>
      <c r="Q1196" s="74">
        <f t="shared" si="36"/>
        <v>795204.71544565761</v>
      </c>
      <c r="R1196" s="75" t="str">
        <f>IF($O1196&lt;Assumptions!$B$17,"A",IF($O1196&lt;Assumptions!$B$18,"B",IF($O1196&lt;Assumptions!$B$19,"C",IF($O1196&lt;Assumptions!$B$20,"D","E"))))</f>
        <v>B</v>
      </c>
      <c r="S1196" s="75">
        <f t="shared" si="37"/>
        <v>0</v>
      </c>
    </row>
    <row r="1197" spans="1:19" ht="17.399999999999999" x14ac:dyDescent="0.3">
      <c r="A1197" s="39" t="s">
        <v>339</v>
      </c>
      <c r="B1197" s="39" t="s">
        <v>61</v>
      </c>
      <c r="C1197" s="39" t="s">
        <v>135</v>
      </c>
      <c r="D1197" s="39" t="s">
        <v>30</v>
      </c>
      <c r="E1197" s="70" t="s">
        <v>31</v>
      </c>
      <c r="F1197" s="70" t="s">
        <v>40</v>
      </c>
      <c r="G1197" s="78">
        <v>44486</v>
      </c>
      <c r="H1197" s="78">
        <v>45658</v>
      </c>
      <c r="I1197" s="69">
        <v>1293697.29</v>
      </c>
      <c r="J1197" s="70">
        <v>95</v>
      </c>
      <c r="K1197" s="71">
        <v>0.21299999999999999</v>
      </c>
      <c r="L1197" s="70">
        <v>0</v>
      </c>
      <c r="M1197" s="71">
        <v>0.82</v>
      </c>
      <c r="N1197" s="72"/>
      <c r="O1197" s="73">
        <f>MIN(1,MAX(0,(1/(1+EXP(-(Assumptions!$B$5 + Assumptions!$B$6*$N1197))))*Assumptions!$B$3))</f>
        <v>3.9165722796764356E-2</v>
      </c>
      <c r="P1197" s="73">
        <f>VLOOKUP($F1197,Assumptions!$A$23:$B$27,2,FALSE)*Assumptions!$B$4</f>
        <v>0.7</v>
      </c>
      <c r="Q1197" s="74">
        <f t="shared" si="36"/>
        <v>35468.012610145684</v>
      </c>
      <c r="R1197" s="75" t="str">
        <f>IF($O1197&lt;Assumptions!$B$17,"A",IF($O1197&lt;Assumptions!$B$18,"B",IF($O1197&lt;Assumptions!$B$19,"C",IF($O1197&lt;Assumptions!$B$20,"D","E"))))</f>
        <v>B</v>
      </c>
      <c r="S1197" s="75">
        <f t="shared" si="37"/>
        <v>0</v>
      </c>
    </row>
    <row r="1198" spans="1:19" ht="17.399999999999999" x14ac:dyDescent="0.3">
      <c r="A1198" s="39" t="s">
        <v>339</v>
      </c>
      <c r="B1198" s="39" t="s">
        <v>61</v>
      </c>
      <c r="C1198" s="39" t="s">
        <v>135</v>
      </c>
      <c r="D1198" s="39" t="s">
        <v>30</v>
      </c>
      <c r="E1198" s="70" t="s">
        <v>31</v>
      </c>
      <c r="F1198" s="70" t="s">
        <v>40</v>
      </c>
      <c r="G1198" s="78">
        <v>44486</v>
      </c>
      <c r="H1198" s="78">
        <v>45689</v>
      </c>
      <c r="I1198" s="69">
        <v>1256945.73</v>
      </c>
      <c r="J1198" s="70">
        <v>15</v>
      </c>
      <c r="K1198" s="71">
        <v>1.0960000000000001</v>
      </c>
      <c r="L1198" s="70">
        <v>0</v>
      </c>
      <c r="M1198" s="71">
        <v>0.82</v>
      </c>
      <c r="N1198" s="72"/>
      <c r="O1198" s="73">
        <f>MIN(1,MAX(0,(1/(1+EXP(-(Assumptions!$B$5 + Assumptions!$B$6*$N1198))))*Assumptions!$B$3))</f>
        <v>3.9165722796764356E-2</v>
      </c>
      <c r="P1198" s="73">
        <f>VLOOKUP($F1198,Assumptions!$A$23:$B$27,2,FALSE)*Assumptions!$B$4</f>
        <v>0.7</v>
      </c>
      <c r="Q1198" s="74">
        <f t="shared" si="36"/>
        <v>34460.431622229633</v>
      </c>
      <c r="R1198" s="75" t="str">
        <f>IF($O1198&lt;Assumptions!$B$17,"A",IF($O1198&lt;Assumptions!$B$18,"B",IF($O1198&lt;Assumptions!$B$19,"C",IF($O1198&lt;Assumptions!$B$20,"D","E"))))</f>
        <v>B</v>
      </c>
      <c r="S1198" s="75">
        <f t="shared" si="37"/>
        <v>0</v>
      </c>
    </row>
    <row r="1199" spans="1:19" ht="17.399999999999999" x14ac:dyDescent="0.3">
      <c r="A1199" s="39" t="s">
        <v>339</v>
      </c>
      <c r="B1199" s="39" t="s">
        <v>61</v>
      </c>
      <c r="C1199" s="39" t="s">
        <v>135</v>
      </c>
      <c r="D1199" s="39" t="s">
        <v>30</v>
      </c>
      <c r="E1199" s="70" t="s">
        <v>31</v>
      </c>
      <c r="F1199" s="70" t="s">
        <v>40</v>
      </c>
      <c r="G1199" s="78">
        <v>44486</v>
      </c>
      <c r="H1199" s="78">
        <v>45717</v>
      </c>
      <c r="I1199" s="69">
        <v>1220139.1499999999</v>
      </c>
      <c r="J1199" s="70">
        <v>15</v>
      </c>
      <c r="K1199" s="71">
        <v>1.02</v>
      </c>
      <c r="L1199" s="70">
        <v>0</v>
      </c>
      <c r="M1199" s="71">
        <v>0.82</v>
      </c>
      <c r="N1199" s="72"/>
      <c r="O1199" s="73">
        <f>MIN(1,MAX(0,(1/(1+EXP(-(Assumptions!$B$5 + Assumptions!$B$6*$N1199))))*Assumptions!$B$3))</f>
        <v>3.9165722796764356E-2</v>
      </c>
      <c r="P1199" s="73">
        <f>VLOOKUP($F1199,Assumptions!$A$23:$B$27,2,FALSE)*Assumptions!$B$4</f>
        <v>0.7</v>
      </c>
      <c r="Q1199" s="74">
        <f t="shared" si="36"/>
        <v>33451.342205665773</v>
      </c>
      <c r="R1199" s="75" t="str">
        <f>IF($O1199&lt;Assumptions!$B$17,"A",IF($O1199&lt;Assumptions!$B$18,"B",IF($O1199&lt;Assumptions!$B$19,"C",IF($O1199&lt;Assumptions!$B$20,"D","E"))))</f>
        <v>B</v>
      </c>
      <c r="S1199" s="75">
        <f t="shared" si="37"/>
        <v>0</v>
      </c>
    </row>
    <row r="1200" spans="1:19" ht="17.399999999999999" x14ac:dyDescent="0.3">
      <c r="A1200" s="39" t="s">
        <v>339</v>
      </c>
      <c r="B1200" s="39" t="s">
        <v>61</v>
      </c>
      <c r="C1200" s="39" t="s">
        <v>135</v>
      </c>
      <c r="D1200" s="39" t="s">
        <v>30</v>
      </c>
      <c r="E1200" s="70" t="s">
        <v>31</v>
      </c>
      <c r="F1200" s="70" t="s">
        <v>40</v>
      </c>
      <c r="G1200" s="78">
        <v>44486</v>
      </c>
      <c r="H1200" s="78">
        <v>45748</v>
      </c>
      <c r="I1200" s="69">
        <v>1179900.98</v>
      </c>
      <c r="J1200" s="70">
        <v>0</v>
      </c>
      <c r="K1200" s="71">
        <v>1.081</v>
      </c>
      <c r="L1200" s="70">
        <v>0</v>
      </c>
      <c r="M1200" s="71">
        <v>0.82</v>
      </c>
      <c r="N1200" s="72"/>
      <c r="O1200" s="73">
        <f>MIN(1,MAX(0,(1/(1+EXP(-(Assumptions!$B$5 + Assumptions!$B$6*$N1200))))*Assumptions!$B$3))</f>
        <v>3.9165722796764356E-2</v>
      </c>
      <c r="P1200" s="73">
        <f>VLOOKUP($F1200,Assumptions!$A$23:$B$27,2,FALSE)*Assumptions!$B$4</f>
        <v>0.7</v>
      </c>
      <c r="Q1200" s="74">
        <f t="shared" si="36"/>
        <v>32348.172297217421</v>
      </c>
      <c r="R1200" s="75" t="str">
        <f>IF($O1200&lt;Assumptions!$B$17,"A",IF($O1200&lt;Assumptions!$B$18,"B",IF($O1200&lt;Assumptions!$B$19,"C",IF($O1200&lt;Assumptions!$B$20,"D","E"))))</f>
        <v>B</v>
      </c>
      <c r="S1200" s="75">
        <f t="shared" si="37"/>
        <v>0</v>
      </c>
    </row>
    <row r="1201" spans="1:19" ht="17.399999999999999" x14ac:dyDescent="0.3">
      <c r="A1201" s="39" t="s">
        <v>339</v>
      </c>
      <c r="B1201" s="39" t="s">
        <v>61</v>
      </c>
      <c r="C1201" s="39" t="s">
        <v>135</v>
      </c>
      <c r="D1201" s="39" t="s">
        <v>30</v>
      </c>
      <c r="E1201" s="70" t="s">
        <v>31</v>
      </c>
      <c r="F1201" s="70" t="s">
        <v>40</v>
      </c>
      <c r="G1201" s="78">
        <v>44486</v>
      </c>
      <c r="H1201" s="78">
        <v>45778</v>
      </c>
      <c r="I1201" s="69">
        <v>1145024.0900000001</v>
      </c>
      <c r="J1201" s="70">
        <v>0</v>
      </c>
      <c r="K1201" s="71">
        <v>1.038</v>
      </c>
      <c r="L1201" s="70">
        <v>0</v>
      </c>
      <c r="M1201" s="71">
        <v>0.82</v>
      </c>
      <c r="N1201" s="72"/>
      <c r="O1201" s="73">
        <f>MIN(1,MAX(0,(1/(1+EXP(-(Assumptions!$B$5 + Assumptions!$B$6*$N1201))))*Assumptions!$B$3))</f>
        <v>3.9165722796764356E-2</v>
      </c>
      <c r="P1201" s="73">
        <f>VLOOKUP($F1201,Assumptions!$A$23:$B$27,2,FALSE)*Assumptions!$B$4</f>
        <v>0.7</v>
      </c>
      <c r="Q1201" s="74">
        <f t="shared" si="36"/>
        <v>31391.987273190152</v>
      </c>
      <c r="R1201" s="75" t="str">
        <f>IF($O1201&lt;Assumptions!$B$17,"A",IF($O1201&lt;Assumptions!$B$18,"B",IF($O1201&lt;Assumptions!$B$19,"C",IF($O1201&lt;Assumptions!$B$20,"D","E"))))</f>
        <v>B</v>
      </c>
      <c r="S1201" s="75">
        <f t="shared" si="37"/>
        <v>0</v>
      </c>
    </row>
    <row r="1202" spans="1:19" ht="17.399999999999999" x14ac:dyDescent="0.3">
      <c r="A1202" s="39" t="s">
        <v>339</v>
      </c>
      <c r="B1202" s="39" t="s">
        <v>61</v>
      </c>
      <c r="C1202" s="39" t="s">
        <v>135</v>
      </c>
      <c r="D1202" s="39" t="s">
        <v>30</v>
      </c>
      <c r="E1202" s="70" t="s">
        <v>31</v>
      </c>
      <c r="F1202" s="70" t="s">
        <v>40</v>
      </c>
      <c r="G1202" s="78">
        <v>44486</v>
      </c>
      <c r="H1202" s="78">
        <v>45809</v>
      </c>
      <c r="I1202" s="69">
        <v>1109093.33</v>
      </c>
      <c r="J1202" s="70">
        <v>0</v>
      </c>
      <c r="K1202" s="71">
        <v>1.048</v>
      </c>
      <c r="L1202" s="70">
        <v>0</v>
      </c>
      <c r="M1202" s="71">
        <v>0.82</v>
      </c>
      <c r="N1202" s="72"/>
      <c r="O1202" s="73">
        <f>MIN(1,MAX(0,(1/(1+EXP(-(Assumptions!$B$5 + Assumptions!$B$6*$N1202))))*Assumptions!$B$3))</f>
        <v>3.9165722796764356E-2</v>
      </c>
      <c r="P1202" s="73">
        <f>VLOOKUP($F1202,Assumptions!$A$23:$B$27,2,FALSE)*Assumptions!$B$4</f>
        <v>0.7</v>
      </c>
      <c r="Q1202" s="74">
        <f t="shared" si="36"/>
        <v>30406.909342964202</v>
      </c>
      <c r="R1202" s="75" t="str">
        <f>IF($O1202&lt;Assumptions!$B$17,"A",IF($O1202&lt;Assumptions!$B$18,"B",IF($O1202&lt;Assumptions!$B$19,"C",IF($O1202&lt;Assumptions!$B$20,"D","E"))))</f>
        <v>B</v>
      </c>
      <c r="S1202" s="75">
        <f t="shared" si="37"/>
        <v>0</v>
      </c>
    </row>
    <row r="1203" spans="1:19" ht="17.399999999999999" x14ac:dyDescent="0.3">
      <c r="A1203" s="39" t="s">
        <v>339</v>
      </c>
      <c r="B1203" s="39" t="s">
        <v>61</v>
      </c>
      <c r="C1203" s="39" t="s">
        <v>135</v>
      </c>
      <c r="D1203" s="39" t="s">
        <v>30</v>
      </c>
      <c r="E1203" s="70" t="s">
        <v>31</v>
      </c>
      <c r="F1203" s="70" t="s">
        <v>40</v>
      </c>
      <c r="G1203" s="78">
        <v>44486</v>
      </c>
      <c r="H1203" s="78">
        <v>45839</v>
      </c>
      <c r="I1203" s="69">
        <v>1075566.6200000001</v>
      </c>
      <c r="J1203" s="70">
        <v>0</v>
      </c>
      <c r="K1203" s="71">
        <v>1.127</v>
      </c>
      <c r="L1203" s="70">
        <v>0</v>
      </c>
      <c r="M1203" s="71">
        <v>0.82</v>
      </c>
      <c r="N1203" s="72"/>
      <c r="O1203" s="73">
        <f>MIN(1,MAX(0,(1/(1+EXP(-(Assumptions!$B$5 + Assumptions!$B$6*$N1203))))*Assumptions!$B$3))</f>
        <v>3.9165722796764356E-2</v>
      </c>
      <c r="P1203" s="73">
        <f>VLOOKUP($F1203,Assumptions!$A$23:$B$27,2,FALSE)*Assumptions!$B$4</f>
        <v>0.7</v>
      </c>
      <c r="Q1203" s="74">
        <f t="shared" si="36"/>
        <v>29487.740861860952</v>
      </c>
      <c r="R1203" s="75" t="str">
        <f>IF($O1203&lt;Assumptions!$B$17,"A",IF($O1203&lt;Assumptions!$B$18,"B",IF($O1203&lt;Assumptions!$B$19,"C",IF($O1203&lt;Assumptions!$B$20,"D","E"))))</f>
        <v>B</v>
      </c>
      <c r="S1203" s="75">
        <f t="shared" si="37"/>
        <v>0</v>
      </c>
    </row>
    <row r="1204" spans="1:19" ht="17.399999999999999" x14ac:dyDescent="0.3">
      <c r="A1204" s="39" t="s">
        <v>339</v>
      </c>
      <c r="B1204" s="39" t="s">
        <v>61</v>
      </c>
      <c r="C1204" s="39" t="s">
        <v>135</v>
      </c>
      <c r="D1204" s="39" t="s">
        <v>30</v>
      </c>
      <c r="E1204" s="70" t="s">
        <v>31</v>
      </c>
      <c r="F1204" s="70" t="s">
        <v>40</v>
      </c>
      <c r="G1204" s="78">
        <v>44486</v>
      </c>
      <c r="H1204" s="78">
        <v>45870</v>
      </c>
      <c r="I1204" s="69">
        <v>1041934.82</v>
      </c>
      <c r="J1204" s="70">
        <v>0</v>
      </c>
      <c r="K1204" s="71">
        <v>1.149</v>
      </c>
      <c r="L1204" s="70">
        <v>0</v>
      </c>
      <c r="M1204" s="71">
        <v>0.82</v>
      </c>
      <c r="N1204" s="72"/>
      <c r="O1204" s="73">
        <f>MIN(1,MAX(0,(1/(1+EXP(-(Assumptions!$B$5 + Assumptions!$B$6*$N1204))))*Assumptions!$B$3))</f>
        <v>3.9165722796764356E-2</v>
      </c>
      <c r="P1204" s="73">
        <f>VLOOKUP($F1204,Assumptions!$A$23:$B$27,2,FALSE)*Assumptions!$B$4</f>
        <v>0.7</v>
      </c>
      <c r="Q1204" s="74">
        <f t="shared" si="36"/>
        <v>28565.691232691592</v>
      </c>
      <c r="R1204" s="75" t="str">
        <f>IF($O1204&lt;Assumptions!$B$17,"A",IF($O1204&lt;Assumptions!$B$18,"B",IF($O1204&lt;Assumptions!$B$19,"C",IF($O1204&lt;Assumptions!$B$20,"D","E"))))</f>
        <v>B</v>
      </c>
      <c r="S1204" s="75">
        <f t="shared" si="37"/>
        <v>0</v>
      </c>
    </row>
    <row r="1205" spans="1:19" ht="17.399999999999999" x14ac:dyDescent="0.3">
      <c r="A1205" s="39" t="s">
        <v>339</v>
      </c>
      <c r="B1205" s="39" t="s">
        <v>61</v>
      </c>
      <c r="C1205" s="39" t="s">
        <v>135</v>
      </c>
      <c r="D1205" s="39" t="s">
        <v>30</v>
      </c>
      <c r="E1205" s="70" t="s">
        <v>31</v>
      </c>
      <c r="F1205" s="70" t="s">
        <v>40</v>
      </c>
      <c r="G1205" s="78">
        <v>44486</v>
      </c>
      <c r="H1205" s="78">
        <v>45901</v>
      </c>
      <c r="I1205" s="69">
        <v>1014228.5</v>
      </c>
      <c r="J1205" s="70">
        <v>0</v>
      </c>
      <c r="K1205" s="71">
        <v>1.034</v>
      </c>
      <c r="L1205" s="70">
        <v>0</v>
      </c>
      <c r="M1205" s="71">
        <v>0.82</v>
      </c>
      <c r="N1205" s="72"/>
      <c r="O1205" s="73">
        <f>MIN(1,MAX(0,(1/(1+EXP(-(Assumptions!$B$5 + Assumptions!$B$6*$N1205))))*Assumptions!$B$3))</f>
        <v>3.9165722796764356E-2</v>
      </c>
      <c r="P1205" s="73">
        <f>VLOOKUP($F1205,Assumptions!$A$23:$B$27,2,FALSE)*Assumptions!$B$4</f>
        <v>0.7</v>
      </c>
      <c r="Q1205" s="74">
        <f t="shared" si="36"/>
        <v>27806.094598504682</v>
      </c>
      <c r="R1205" s="75" t="str">
        <f>IF($O1205&lt;Assumptions!$B$17,"A",IF($O1205&lt;Assumptions!$B$18,"B",IF($O1205&lt;Assumptions!$B$19,"C",IF($O1205&lt;Assumptions!$B$20,"D","E"))))</f>
        <v>B</v>
      </c>
      <c r="S1205" s="75">
        <f t="shared" si="37"/>
        <v>0</v>
      </c>
    </row>
    <row r="1206" spans="1:19" ht="17.399999999999999" x14ac:dyDescent="0.3">
      <c r="A1206" s="39" t="s">
        <v>339</v>
      </c>
      <c r="B1206" s="39" t="s">
        <v>61</v>
      </c>
      <c r="C1206" s="39" t="s">
        <v>135</v>
      </c>
      <c r="D1206" s="39" t="s">
        <v>30</v>
      </c>
      <c r="E1206" s="70" t="s">
        <v>31</v>
      </c>
      <c r="F1206" s="70" t="s">
        <v>40</v>
      </c>
      <c r="G1206" s="78">
        <v>44486</v>
      </c>
      <c r="H1206" s="78">
        <v>45931</v>
      </c>
      <c r="I1206" s="69">
        <v>984726.23</v>
      </c>
      <c r="J1206" s="70">
        <v>0</v>
      </c>
      <c r="K1206" s="71">
        <v>0.99099999999999999</v>
      </c>
      <c r="L1206" s="70">
        <v>0</v>
      </c>
      <c r="M1206" s="71">
        <v>0.82</v>
      </c>
      <c r="N1206" s="72"/>
      <c r="O1206" s="73">
        <f>MIN(1,MAX(0,(1/(1+EXP(-(Assumptions!$B$5 + Assumptions!$B$6*$N1206))))*Assumptions!$B$3))</f>
        <v>3.9165722796764356E-2</v>
      </c>
      <c r="P1206" s="73">
        <f>VLOOKUP($F1206,Assumptions!$A$23:$B$27,2,FALSE)*Assumptions!$B$4</f>
        <v>0.7</v>
      </c>
      <c r="Q1206" s="74">
        <f t="shared" si="36"/>
        <v>26997.260188417975</v>
      </c>
      <c r="R1206" s="75" t="str">
        <f>IF($O1206&lt;Assumptions!$B$17,"A",IF($O1206&lt;Assumptions!$B$18,"B",IF($O1206&lt;Assumptions!$B$19,"C",IF($O1206&lt;Assumptions!$B$20,"D","E"))))</f>
        <v>B</v>
      </c>
      <c r="S1206" s="75">
        <f t="shared" si="37"/>
        <v>0</v>
      </c>
    </row>
    <row r="1207" spans="1:19" ht="17.399999999999999" x14ac:dyDescent="0.3">
      <c r="A1207" s="39" t="s">
        <v>339</v>
      </c>
      <c r="B1207" s="39" t="s">
        <v>61</v>
      </c>
      <c r="C1207" s="39" t="s">
        <v>135</v>
      </c>
      <c r="D1207" s="39" t="s">
        <v>30</v>
      </c>
      <c r="E1207" s="70" t="s">
        <v>31</v>
      </c>
      <c r="F1207" s="70" t="s">
        <v>40</v>
      </c>
      <c r="G1207" s="78">
        <v>44486</v>
      </c>
      <c r="H1207" s="78">
        <v>45962</v>
      </c>
      <c r="I1207" s="69">
        <v>956637.49</v>
      </c>
      <c r="J1207" s="70">
        <v>35</v>
      </c>
      <c r="K1207" s="71">
        <v>0.69399999999999995</v>
      </c>
      <c r="L1207" s="70">
        <v>0</v>
      </c>
      <c r="M1207" s="71">
        <v>0.82</v>
      </c>
      <c r="N1207" s="72"/>
      <c r="O1207" s="73">
        <f>MIN(1,MAX(0,(1/(1+EXP(-(Assumptions!$B$5 + Assumptions!$B$6*$N1207))))*Assumptions!$B$3))</f>
        <v>3.9165722796764356E-2</v>
      </c>
      <c r="P1207" s="73">
        <f>VLOOKUP($F1207,Assumptions!$A$23:$B$27,2,FALSE)*Assumptions!$B$4</f>
        <v>0.7</v>
      </c>
      <c r="Q1207" s="74">
        <f t="shared" si="36"/>
        <v>26227.179125232702</v>
      </c>
      <c r="R1207" s="75" t="str">
        <f>IF($O1207&lt;Assumptions!$B$17,"A",IF($O1207&lt;Assumptions!$B$18,"B",IF($O1207&lt;Assumptions!$B$19,"C",IF($O1207&lt;Assumptions!$B$20,"D","E"))))</f>
        <v>B</v>
      </c>
      <c r="S1207" s="75">
        <f t="shared" si="37"/>
        <v>0</v>
      </c>
    </row>
    <row r="1208" spans="1:19" ht="17.399999999999999" x14ac:dyDescent="0.3">
      <c r="A1208" s="39" t="s">
        <v>339</v>
      </c>
      <c r="B1208" s="39" t="s">
        <v>61</v>
      </c>
      <c r="C1208" s="39" t="s">
        <v>135</v>
      </c>
      <c r="D1208" s="39" t="s">
        <v>30</v>
      </c>
      <c r="E1208" s="70" t="s">
        <v>31</v>
      </c>
      <c r="F1208" s="70" t="s">
        <v>40</v>
      </c>
      <c r="G1208" s="78">
        <v>44486</v>
      </c>
      <c r="H1208" s="78">
        <v>45992</v>
      </c>
      <c r="I1208" s="69">
        <v>926967.56</v>
      </c>
      <c r="J1208" s="70">
        <v>0</v>
      </c>
      <c r="K1208" s="71">
        <v>0.96</v>
      </c>
      <c r="L1208" s="70">
        <v>0</v>
      </c>
      <c r="M1208" s="71">
        <v>0.82</v>
      </c>
      <c r="N1208" s="72"/>
      <c r="O1208" s="73">
        <f>MIN(1,MAX(0,(1/(1+EXP(-(Assumptions!$B$5 + Assumptions!$B$6*$N1208))))*Assumptions!$B$3))</f>
        <v>3.9165722796764356E-2</v>
      </c>
      <c r="P1208" s="73">
        <f>VLOOKUP($F1208,Assumptions!$A$23:$B$27,2,FALSE)*Assumptions!$B$4</f>
        <v>0.7</v>
      </c>
      <c r="Q1208" s="74">
        <f t="shared" si="36"/>
        <v>25413.748147587121</v>
      </c>
      <c r="R1208" s="75" t="str">
        <f>IF($O1208&lt;Assumptions!$B$17,"A",IF($O1208&lt;Assumptions!$B$18,"B",IF($O1208&lt;Assumptions!$B$19,"C",IF($O1208&lt;Assumptions!$B$20,"D","E"))))</f>
        <v>B</v>
      </c>
      <c r="S1208" s="75">
        <f t="shared" si="37"/>
        <v>0</v>
      </c>
    </row>
    <row r="1209" spans="1:19" ht="17.399999999999999" x14ac:dyDescent="0.3">
      <c r="A1209" s="39" t="s">
        <v>341</v>
      </c>
      <c r="B1209" s="39" t="s">
        <v>54</v>
      </c>
      <c r="C1209" s="39" t="s">
        <v>144</v>
      </c>
      <c r="D1209" s="39" t="s">
        <v>45</v>
      </c>
      <c r="E1209" s="70" t="s">
        <v>31</v>
      </c>
      <c r="F1209" s="70" t="s">
        <v>40</v>
      </c>
      <c r="G1209" s="78">
        <v>44540</v>
      </c>
      <c r="H1209" s="78">
        <v>45658</v>
      </c>
      <c r="I1209" s="69">
        <v>4624992.84</v>
      </c>
      <c r="J1209" s="70">
        <v>0</v>
      </c>
      <c r="K1209" s="71">
        <v>0.95299999999999996</v>
      </c>
      <c r="L1209" s="70">
        <v>0</v>
      </c>
      <c r="M1209" s="71">
        <v>1.35</v>
      </c>
      <c r="N1209" s="72"/>
      <c r="O1209" s="73">
        <f>MIN(1,MAX(0,(1/(1+EXP(-(Assumptions!$B$5 + Assumptions!$B$6*$N1209))))*Assumptions!$B$3))</f>
        <v>3.9165722796764356E-2</v>
      </c>
      <c r="P1209" s="73">
        <f>VLOOKUP($F1209,Assumptions!$A$23:$B$27,2,FALSE)*Assumptions!$B$4</f>
        <v>0.7</v>
      </c>
      <c r="Q1209" s="74">
        <f t="shared" si="36"/>
        <v>126798.83125592192</v>
      </c>
      <c r="R1209" s="75" t="str">
        <f>IF($O1209&lt;Assumptions!$B$17,"A",IF($O1209&lt;Assumptions!$B$18,"B",IF($O1209&lt;Assumptions!$B$19,"C",IF($O1209&lt;Assumptions!$B$20,"D","E"))))</f>
        <v>B</v>
      </c>
      <c r="S1209" s="75">
        <f t="shared" si="37"/>
        <v>0</v>
      </c>
    </row>
    <row r="1210" spans="1:19" ht="17.399999999999999" x14ac:dyDescent="0.3">
      <c r="A1210" s="39" t="s">
        <v>341</v>
      </c>
      <c r="B1210" s="39" t="s">
        <v>54</v>
      </c>
      <c r="C1210" s="39" t="s">
        <v>144</v>
      </c>
      <c r="D1210" s="39" t="s">
        <v>45</v>
      </c>
      <c r="E1210" s="70" t="s">
        <v>31</v>
      </c>
      <c r="F1210" s="70" t="s">
        <v>40</v>
      </c>
      <c r="G1210" s="78">
        <v>44540</v>
      </c>
      <c r="H1210" s="78">
        <v>45689</v>
      </c>
      <c r="I1210" s="69">
        <v>4496766.6399999997</v>
      </c>
      <c r="J1210" s="70">
        <v>0</v>
      </c>
      <c r="K1210" s="71">
        <v>0.997</v>
      </c>
      <c r="L1210" s="70">
        <v>0</v>
      </c>
      <c r="M1210" s="71">
        <v>1.35</v>
      </c>
      <c r="N1210" s="72"/>
      <c r="O1210" s="73">
        <f>MIN(1,MAX(0,(1/(1+EXP(-(Assumptions!$B$5 + Assumptions!$B$6*$N1210))))*Assumptions!$B$3))</f>
        <v>3.9165722796764356E-2</v>
      </c>
      <c r="P1210" s="73">
        <f>VLOOKUP($F1210,Assumptions!$A$23:$B$27,2,FALSE)*Assumptions!$B$4</f>
        <v>0.7</v>
      </c>
      <c r="Q1210" s="74">
        <f t="shared" si="36"/>
        <v>123283.38099278419</v>
      </c>
      <c r="R1210" s="75" t="str">
        <f>IF($O1210&lt;Assumptions!$B$17,"A",IF($O1210&lt;Assumptions!$B$18,"B",IF($O1210&lt;Assumptions!$B$19,"C",IF($O1210&lt;Assumptions!$B$20,"D","E"))))</f>
        <v>B</v>
      </c>
      <c r="S1210" s="75">
        <f t="shared" si="37"/>
        <v>0</v>
      </c>
    </row>
    <row r="1211" spans="1:19" ht="17.399999999999999" x14ac:dyDescent="0.3">
      <c r="A1211" s="39" t="s">
        <v>341</v>
      </c>
      <c r="B1211" s="39" t="s">
        <v>54</v>
      </c>
      <c r="C1211" s="39" t="s">
        <v>144</v>
      </c>
      <c r="D1211" s="39" t="s">
        <v>45</v>
      </c>
      <c r="E1211" s="70" t="s">
        <v>31</v>
      </c>
      <c r="F1211" s="70" t="s">
        <v>40</v>
      </c>
      <c r="G1211" s="78">
        <v>44540</v>
      </c>
      <c r="H1211" s="78">
        <v>45717</v>
      </c>
      <c r="I1211" s="69">
        <v>4381980.55</v>
      </c>
      <c r="J1211" s="70">
        <v>0</v>
      </c>
      <c r="K1211" s="71">
        <v>1.1419999999999999</v>
      </c>
      <c r="L1211" s="70">
        <v>0</v>
      </c>
      <c r="M1211" s="71">
        <v>1.35</v>
      </c>
      <c r="N1211" s="72"/>
      <c r="O1211" s="73">
        <f>MIN(1,MAX(0,(1/(1+EXP(-(Assumptions!$B$5 + Assumptions!$B$6*$N1211))))*Assumptions!$B$3))</f>
        <v>3.9165722796764356E-2</v>
      </c>
      <c r="P1211" s="73">
        <f>VLOOKUP($F1211,Assumptions!$A$23:$B$27,2,FALSE)*Assumptions!$B$4</f>
        <v>0.7</v>
      </c>
      <c r="Q1211" s="74">
        <f t="shared" si="36"/>
        <v>120136.40486547908</v>
      </c>
      <c r="R1211" s="75" t="str">
        <f>IF($O1211&lt;Assumptions!$B$17,"A",IF($O1211&lt;Assumptions!$B$18,"B",IF($O1211&lt;Assumptions!$B$19,"C",IF($O1211&lt;Assumptions!$B$20,"D","E"))))</f>
        <v>B</v>
      </c>
      <c r="S1211" s="75">
        <f t="shared" si="37"/>
        <v>0</v>
      </c>
    </row>
    <row r="1212" spans="1:19" ht="17.399999999999999" x14ac:dyDescent="0.3">
      <c r="A1212" s="39" t="s">
        <v>341</v>
      </c>
      <c r="B1212" s="39" t="s">
        <v>54</v>
      </c>
      <c r="C1212" s="39" t="s">
        <v>144</v>
      </c>
      <c r="D1212" s="39" t="s">
        <v>45</v>
      </c>
      <c r="E1212" s="70" t="s">
        <v>31</v>
      </c>
      <c r="F1212" s="70" t="s">
        <v>40</v>
      </c>
      <c r="G1212" s="78">
        <v>44540</v>
      </c>
      <c r="H1212" s="78">
        <v>45748</v>
      </c>
      <c r="I1212" s="69">
        <v>4278841.25</v>
      </c>
      <c r="J1212" s="70">
        <v>95</v>
      </c>
      <c r="K1212" s="71">
        <v>0.23100000000000001</v>
      </c>
      <c r="L1212" s="70">
        <v>0</v>
      </c>
      <c r="M1212" s="71">
        <v>1.35</v>
      </c>
      <c r="N1212" s="72"/>
      <c r="O1212" s="73">
        <f>MIN(1,MAX(0,(1/(1+EXP(-(Assumptions!$B$5 + Assumptions!$B$6*$N1212))))*Assumptions!$B$3))</f>
        <v>3.9165722796764356E-2</v>
      </c>
      <c r="P1212" s="73">
        <f>VLOOKUP($F1212,Assumptions!$A$23:$B$27,2,FALSE)*Assumptions!$B$4</f>
        <v>0.7</v>
      </c>
      <c r="Q1212" s="74">
        <f t="shared" si="36"/>
        <v>117308.73720220248</v>
      </c>
      <c r="R1212" s="75" t="str">
        <f>IF($O1212&lt;Assumptions!$B$17,"A",IF($O1212&lt;Assumptions!$B$18,"B",IF($O1212&lt;Assumptions!$B$19,"C",IF($O1212&lt;Assumptions!$B$20,"D","E"))))</f>
        <v>B</v>
      </c>
      <c r="S1212" s="75">
        <f t="shared" si="37"/>
        <v>0</v>
      </c>
    </row>
    <row r="1213" spans="1:19" ht="17.399999999999999" x14ac:dyDescent="0.3">
      <c r="A1213" s="39" t="s">
        <v>341</v>
      </c>
      <c r="B1213" s="39" t="s">
        <v>54</v>
      </c>
      <c r="C1213" s="39" t="s">
        <v>144</v>
      </c>
      <c r="D1213" s="39" t="s">
        <v>45</v>
      </c>
      <c r="E1213" s="70" t="s">
        <v>31</v>
      </c>
      <c r="F1213" s="70" t="s">
        <v>40</v>
      </c>
      <c r="G1213" s="78">
        <v>44540</v>
      </c>
      <c r="H1213" s="78">
        <v>45778</v>
      </c>
      <c r="I1213" s="69">
        <v>4178361.01</v>
      </c>
      <c r="J1213" s="70">
        <v>0</v>
      </c>
      <c r="K1213" s="71">
        <v>1.095</v>
      </c>
      <c r="L1213" s="70">
        <v>0</v>
      </c>
      <c r="M1213" s="71">
        <v>1.35</v>
      </c>
      <c r="N1213" s="72"/>
      <c r="O1213" s="73">
        <f>MIN(1,MAX(0,(1/(1+EXP(-(Assumptions!$B$5 + Assumptions!$B$6*$N1213))))*Assumptions!$B$3))</f>
        <v>3.9165722796764356E-2</v>
      </c>
      <c r="P1213" s="73">
        <f>VLOOKUP($F1213,Assumptions!$A$23:$B$27,2,FALSE)*Assumptions!$B$4</f>
        <v>0.7</v>
      </c>
      <c r="Q1213" s="74">
        <f t="shared" si="36"/>
        <v>114553.97034372782</v>
      </c>
      <c r="R1213" s="75" t="str">
        <f>IF($O1213&lt;Assumptions!$B$17,"A",IF($O1213&lt;Assumptions!$B$18,"B",IF($O1213&lt;Assumptions!$B$19,"C",IF($O1213&lt;Assumptions!$B$20,"D","E"))))</f>
        <v>B</v>
      </c>
      <c r="S1213" s="75">
        <f t="shared" si="37"/>
        <v>0</v>
      </c>
    </row>
    <row r="1214" spans="1:19" ht="17.399999999999999" x14ac:dyDescent="0.3">
      <c r="A1214" s="39" t="s">
        <v>341</v>
      </c>
      <c r="B1214" s="39" t="s">
        <v>54</v>
      </c>
      <c r="C1214" s="39" t="s">
        <v>144</v>
      </c>
      <c r="D1214" s="39" t="s">
        <v>45</v>
      </c>
      <c r="E1214" s="70" t="s">
        <v>31</v>
      </c>
      <c r="F1214" s="70" t="s">
        <v>40</v>
      </c>
      <c r="G1214" s="78">
        <v>44540</v>
      </c>
      <c r="H1214" s="78">
        <v>45809</v>
      </c>
      <c r="I1214" s="69">
        <v>4076256.87</v>
      </c>
      <c r="J1214" s="70">
        <v>0</v>
      </c>
      <c r="K1214" s="71">
        <v>0.97299999999999998</v>
      </c>
      <c r="L1214" s="70">
        <v>0</v>
      </c>
      <c r="M1214" s="71">
        <v>1.35</v>
      </c>
      <c r="N1214" s="72"/>
      <c r="O1214" s="73">
        <f>MIN(1,MAX(0,(1/(1+EXP(-(Assumptions!$B$5 + Assumptions!$B$6*$N1214))))*Assumptions!$B$3))</f>
        <v>3.9165722796764356E-2</v>
      </c>
      <c r="P1214" s="73">
        <f>VLOOKUP($F1214,Assumptions!$A$23:$B$27,2,FALSE)*Assumptions!$B$4</f>
        <v>0.7</v>
      </c>
      <c r="Q1214" s="74">
        <f t="shared" si="36"/>
        <v>111754.68263317843</v>
      </c>
      <c r="R1214" s="75" t="str">
        <f>IF($O1214&lt;Assumptions!$B$17,"A",IF($O1214&lt;Assumptions!$B$18,"B",IF($O1214&lt;Assumptions!$B$19,"C",IF($O1214&lt;Assumptions!$B$20,"D","E"))))</f>
        <v>B</v>
      </c>
      <c r="S1214" s="75">
        <f t="shared" si="37"/>
        <v>0</v>
      </c>
    </row>
    <row r="1215" spans="1:19" ht="17.399999999999999" x14ac:dyDescent="0.3">
      <c r="A1215" s="39" t="s">
        <v>341</v>
      </c>
      <c r="B1215" s="39" t="s">
        <v>54</v>
      </c>
      <c r="C1215" s="39" t="s">
        <v>144</v>
      </c>
      <c r="D1215" s="39" t="s">
        <v>45</v>
      </c>
      <c r="E1215" s="70" t="s">
        <v>31</v>
      </c>
      <c r="F1215" s="70" t="s">
        <v>40</v>
      </c>
      <c r="G1215" s="78">
        <v>44540</v>
      </c>
      <c r="H1215" s="78">
        <v>45839</v>
      </c>
      <c r="I1215" s="69">
        <v>3973117.65</v>
      </c>
      <c r="J1215" s="70">
        <v>15</v>
      </c>
      <c r="K1215" s="71">
        <v>1.014</v>
      </c>
      <c r="L1215" s="70">
        <v>0</v>
      </c>
      <c r="M1215" s="71">
        <v>1.35</v>
      </c>
      <c r="N1215" s="72"/>
      <c r="O1215" s="73">
        <f>MIN(1,MAX(0,(1/(1+EXP(-(Assumptions!$B$5 + Assumptions!$B$6*$N1215))))*Assumptions!$B$3))</f>
        <v>3.9165722796764356E-2</v>
      </c>
      <c r="P1215" s="73">
        <f>VLOOKUP($F1215,Assumptions!$A$23:$B$27,2,FALSE)*Assumptions!$B$4</f>
        <v>0.7</v>
      </c>
      <c r="Q1215" s="74">
        <f t="shared" si="36"/>
        <v>108927.01716318226</v>
      </c>
      <c r="R1215" s="75" t="str">
        <f>IF($O1215&lt;Assumptions!$B$17,"A",IF($O1215&lt;Assumptions!$B$18,"B",IF($O1215&lt;Assumptions!$B$19,"C",IF($O1215&lt;Assumptions!$B$20,"D","E"))))</f>
        <v>B</v>
      </c>
      <c r="S1215" s="75">
        <f t="shared" si="37"/>
        <v>0</v>
      </c>
    </row>
    <row r="1216" spans="1:19" ht="17.399999999999999" x14ac:dyDescent="0.3">
      <c r="A1216" s="39" t="s">
        <v>341</v>
      </c>
      <c r="B1216" s="39" t="s">
        <v>54</v>
      </c>
      <c r="C1216" s="39" t="s">
        <v>144</v>
      </c>
      <c r="D1216" s="39" t="s">
        <v>45</v>
      </c>
      <c r="E1216" s="70" t="s">
        <v>31</v>
      </c>
      <c r="F1216" s="70" t="s">
        <v>40</v>
      </c>
      <c r="G1216" s="78">
        <v>44540</v>
      </c>
      <c r="H1216" s="78">
        <v>45870</v>
      </c>
      <c r="I1216" s="69">
        <v>3887713.55</v>
      </c>
      <c r="J1216" s="70">
        <v>0</v>
      </c>
      <c r="K1216" s="71">
        <v>1.0720000000000001</v>
      </c>
      <c r="L1216" s="70">
        <v>0</v>
      </c>
      <c r="M1216" s="71">
        <v>1.35</v>
      </c>
      <c r="N1216" s="72"/>
      <c r="O1216" s="73">
        <f>MIN(1,MAX(0,(1/(1+EXP(-(Assumptions!$B$5 + Assumptions!$B$6*$N1216))))*Assumptions!$B$3))</f>
        <v>3.9165722796764356E-2</v>
      </c>
      <c r="P1216" s="73">
        <f>VLOOKUP($F1216,Assumptions!$A$23:$B$27,2,FALSE)*Assumptions!$B$4</f>
        <v>0.7</v>
      </c>
      <c r="Q1216" s="74">
        <f t="shared" si="36"/>
        <v>106585.57784876727</v>
      </c>
      <c r="R1216" s="75" t="str">
        <f>IF($O1216&lt;Assumptions!$B$17,"A",IF($O1216&lt;Assumptions!$B$18,"B",IF($O1216&lt;Assumptions!$B$19,"C",IF($O1216&lt;Assumptions!$B$20,"D","E"))))</f>
        <v>B</v>
      </c>
      <c r="S1216" s="75">
        <f t="shared" si="37"/>
        <v>0</v>
      </c>
    </row>
    <row r="1217" spans="1:19" ht="17.399999999999999" x14ac:dyDescent="0.3">
      <c r="A1217" s="39" t="s">
        <v>341</v>
      </c>
      <c r="B1217" s="39" t="s">
        <v>54</v>
      </c>
      <c r="C1217" s="39" t="s">
        <v>144</v>
      </c>
      <c r="D1217" s="39" t="s">
        <v>45</v>
      </c>
      <c r="E1217" s="70" t="s">
        <v>31</v>
      </c>
      <c r="F1217" s="70" t="s">
        <v>40</v>
      </c>
      <c r="G1217" s="78">
        <v>44540</v>
      </c>
      <c r="H1217" s="78">
        <v>45901</v>
      </c>
      <c r="I1217" s="69">
        <v>3789428.75</v>
      </c>
      <c r="J1217" s="70">
        <v>35</v>
      </c>
      <c r="K1217" s="71">
        <v>0.64800000000000002</v>
      </c>
      <c r="L1217" s="70">
        <v>0</v>
      </c>
      <c r="M1217" s="71">
        <v>1.35</v>
      </c>
      <c r="N1217" s="72"/>
      <c r="O1217" s="73">
        <f>MIN(1,MAX(0,(1/(1+EXP(-(Assumptions!$B$5 + Assumptions!$B$6*$N1217))))*Assumptions!$B$3))</f>
        <v>3.9165722796764356E-2</v>
      </c>
      <c r="P1217" s="73">
        <f>VLOOKUP($F1217,Assumptions!$A$23:$B$27,2,FALSE)*Assumptions!$B$4</f>
        <v>0.7</v>
      </c>
      <c r="Q1217" s="74">
        <f t="shared" ref="Q1217:Q1280" si="38">$I1217*$O1217*$P1217</f>
        <v>103891.00118641247</v>
      </c>
      <c r="R1217" s="75" t="str">
        <f>IF($O1217&lt;Assumptions!$B$17,"A",IF($O1217&lt;Assumptions!$B$18,"B",IF($O1217&lt;Assumptions!$B$19,"C",IF($O1217&lt;Assumptions!$B$20,"D","E"))))</f>
        <v>B</v>
      </c>
      <c r="S1217" s="75">
        <f t="shared" ref="S1217:S1280" si="39">--($J1217&gt;=180)</f>
        <v>0</v>
      </c>
    </row>
    <row r="1218" spans="1:19" ht="17.399999999999999" x14ac:dyDescent="0.3">
      <c r="A1218" s="39" t="s">
        <v>341</v>
      </c>
      <c r="B1218" s="39" t="s">
        <v>54</v>
      </c>
      <c r="C1218" s="39" t="s">
        <v>144</v>
      </c>
      <c r="D1218" s="39" t="s">
        <v>45</v>
      </c>
      <c r="E1218" s="70" t="s">
        <v>31</v>
      </c>
      <c r="F1218" s="70" t="s">
        <v>40</v>
      </c>
      <c r="G1218" s="78">
        <v>44540</v>
      </c>
      <c r="H1218" s="78">
        <v>45931</v>
      </c>
      <c r="I1218" s="69">
        <v>3708822.38</v>
      </c>
      <c r="J1218" s="70">
        <v>65</v>
      </c>
      <c r="K1218" s="71">
        <v>0.42099999999999999</v>
      </c>
      <c r="L1218" s="70">
        <v>0</v>
      </c>
      <c r="M1218" s="71">
        <v>1.35</v>
      </c>
      <c r="N1218" s="72"/>
      <c r="O1218" s="73">
        <f>MIN(1,MAX(0,(1/(1+EXP(-(Assumptions!$B$5 + Assumptions!$B$6*$N1218))))*Assumptions!$B$3))</f>
        <v>3.9165722796764356E-2</v>
      </c>
      <c r="P1218" s="73">
        <f>VLOOKUP($F1218,Assumptions!$A$23:$B$27,2,FALSE)*Assumptions!$B$4</f>
        <v>0.7</v>
      </c>
      <c r="Q1218" s="74">
        <f t="shared" si="38"/>
        <v>101681.09646626108</v>
      </c>
      <c r="R1218" s="75" t="str">
        <f>IF($O1218&lt;Assumptions!$B$17,"A",IF($O1218&lt;Assumptions!$B$18,"B",IF($O1218&lt;Assumptions!$B$19,"C",IF($O1218&lt;Assumptions!$B$20,"D","E"))))</f>
        <v>B</v>
      </c>
      <c r="S1218" s="75">
        <f t="shared" si="39"/>
        <v>0</v>
      </c>
    </row>
    <row r="1219" spans="1:19" ht="17.399999999999999" x14ac:dyDescent="0.3">
      <c r="A1219" s="39" t="s">
        <v>341</v>
      </c>
      <c r="B1219" s="39" t="s">
        <v>54</v>
      </c>
      <c r="C1219" s="39" t="s">
        <v>144</v>
      </c>
      <c r="D1219" s="39" t="s">
        <v>45</v>
      </c>
      <c r="E1219" s="70" t="s">
        <v>31</v>
      </c>
      <c r="F1219" s="70" t="s">
        <v>40</v>
      </c>
      <c r="G1219" s="78">
        <v>44540</v>
      </c>
      <c r="H1219" s="78">
        <v>45962</v>
      </c>
      <c r="I1219" s="69">
        <v>3630918.49</v>
      </c>
      <c r="J1219" s="70">
        <v>0</v>
      </c>
      <c r="K1219" s="71">
        <v>0.97599999999999998</v>
      </c>
      <c r="L1219" s="70">
        <v>0</v>
      </c>
      <c r="M1219" s="71">
        <v>1.35</v>
      </c>
      <c r="N1219" s="72"/>
      <c r="O1219" s="73">
        <f>MIN(1,MAX(0,(1/(1+EXP(-(Assumptions!$B$5 + Assumptions!$B$6*$N1219))))*Assumptions!$B$3))</f>
        <v>3.9165722796764356E-2</v>
      </c>
      <c r="P1219" s="73">
        <f>VLOOKUP($F1219,Assumptions!$A$23:$B$27,2,FALSE)*Assumptions!$B$4</f>
        <v>0.7</v>
      </c>
      <c r="Q1219" s="74">
        <f t="shared" si="38"/>
        <v>99545.282953890361</v>
      </c>
      <c r="R1219" s="75" t="str">
        <f>IF($O1219&lt;Assumptions!$B$17,"A",IF($O1219&lt;Assumptions!$B$18,"B",IF($O1219&lt;Assumptions!$B$19,"C",IF($O1219&lt;Assumptions!$B$20,"D","E"))))</f>
        <v>B</v>
      </c>
      <c r="S1219" s="75">
        <f t="shared" si="39"/>
        <v>0</v>
      </c>
    </row>
    <row r="1220" spans="1:19" ht="17.399999999999999" x14ac:dyDescent="0.3">
      <c r="A1220" s="39" t="s">
        <v>341</v>
      </c>
      <c r="B1220" s="39" t="s">
        <v>54</v>
      </c>
      <c r="C1220" s="39" t="s">
        <v>144</v>
      </c>
      <c r="D1220" s="39" t="s">
        <v>45</v>
      </c>
      <c r="E1220" s="70" t="s">
        <v>31</v>
      </c>
      <c r="F1220" s="70" t="s">
        <v>40</v>
      </c>
      <c r="G1220" s="78">
        <v>44540</v>
      </c>
      <c r="H1220" s="78">
        <v>45992</v>
      </c>
      <c r="I1220" s="69">
        <v>3552800.53</v>
      </c>
      <c r="J1220" s="70">
        <v>0</v>
      </c>
      <c r="K1220" s="71">
        <v>0.98</v>
      </c>
      <c r="L1220" s="70">
        <v>0</v>
      </c>
      <c r="M1220" s="71">
        <v>1.35</v>
      </c>
      <c r="N1220" s="72"/>
      <c r="O1220" s="73">
        <f>MIN(1,MAX(0,(1/(1+EXP(-(Assumptions!$B$5 + Assumptions!$B$6*$N1220))))*Assumptions!$B$3))</f>
        <v>3.9165722796764356E-2</v>
      </c>
      <c r="P1220" s="73">
        <f>VLOOKUP($F1220,Assumptions!$A$23:$B$27,2,FALSE)*Assumptions!$B$4</f>
        <v>0.7</v>
      </c>
      <c r="Q1220" s="74">
        <f t="shared" si="38"/>
        <v>97403.600497124222</v>
      </c>
      <c r="R1220" s="75" t="str">
        <f>IF($O1220&lt;Assumptions!$B$17,"A",IF($O1220&lt;Assumptions!$B$18,"B",IF($O1220&lt;Assumptions!$B$19,"C",IF($O1220&lt;Assumptions!$B$20,"D","E"))))</f>
        <v>B</v>
      </c>
      <c r="S1220" s="75">
        <f t="shared" si="39"/>
        <v>0</v>
      </c>
    </row>
    <row r="1221" spans="1:19" ht="17.399999999999999" x14ac:dyDescent="0.3">
      <c r="A1221" s="39" t="s">
        <v>342</v>
      </c>
      <c r="B1221" s="39" t="s">
        <v>71</v>
      </c>
      <c r="C1221" s="39" t="s">
        <v>190</v>
      </c>
      <c r="D1221" s="39" t="s">
        <v>22</v>
      </c>
      <c r="E1221" s="70" t="s">
        <v>23</v>
      </c>
      <c r="F1221" s="70" t="s">
        <v>28</v>
      </c>
      <c r="G1221" s="78">
        <v>44903</v>
      </c>
      <c r="H1221" s="78">
        <v>45658</v>
      </c>
      <c r="I1221" s="69">
        <v>78398004.019999996</v>
      </c>
      <c r="J1221" s="70">
        <v>0</v>
      </c>
      <c r="K1221" s="71">
        <v>1.0229999999999999</v>
      </c>
      <c r="L1221" s="70">
        <v>0</v>
      </c>
      <c r="M1221" s="71">
        <v>1.038</v>
      </c>
      <c r="N1221" s="72"/>
      <c r="O1221" s="73">
        <f>MIN(1,MAX(0,(1/(1+EXP(-(Assumptions!$B$5 + Assumptions!$B$6*$N1221))))*Assumptions!$B$3))</f>
        <v>3.9165722796764356E-2</v>
      </c>
      <c r="P1221" s="73">
        <f>VLOOKUP($F1221,Assumptions!$A$23:$B$27,2,FALSE)*Assumptions!$B$4</f>
        <v>0.35</v>
      </c>
      <c r="Q1221" s="74">
        <f t="shared" si="38"/>
        <v>1074680.0726434281</v>
      </c>
      <c r="R1221" s="75" t="str">
        <f>IF($O1221&lt;Assumptions!$B$17,"A",IF($O1221&lt;Assumptions!$B$18,"B",IF($O1221&lt;Assumptions!$B$19,"C",IF($O1221&lt;Assumptions!$B$20,"D","E"))))</f>
        <v>B</v>
      </c>
      <c r="S1221" s="75">
        <f t="shared" si="39"/>
        <v>0</v>
      </c>
    </row>
    <row r="1222" spans="1:19" ht="17.399999999999999" x14ac:dyDescent="0.3">
      <c r="A1222" s="39" t="s">
        <v>342</v>
      </c>
      <c r="B1222" s="39" t="s">
        <v>71</v>
      </c>
      <c r="C1222" s="39" t="s">
        <v>190</v>
      </c>
      <c r="D1222" s="39" t="s">
        <v>22</v>
      </c>
      <c r="E1222" s="70" t="s">
        <v>23</v>
      </c>
      <c r="F1222" s="70" t="s">
        <v>28</v>
      </c>
      <c r="G1222" s="78">
        <v>44903</v>
      </c>
      <c r="H1222" s="78">
        <v>45689</v>
      </c>
      <c r="I1222" s="69">
        <v>77142059.859999999</v>
      </c>
      <c r="J1222" s="70">
        <v>95</v>
      </c>
      <c r="K1222" s="71">
        <v>0.28799999999999998</v>
      </c>
      <c r="L1222" s="70">
        <v>0</v>
      </c>
      <c r="M1222" s="71">
        <v>1.038</v>
      </c>
      <c r="N1222" s="72"/>
      <c r="O1222" s="73">
        <f>MIN(1,MAX(0,(1/(1+EXP(-(Assumptions!$B$5 + Assumptions!$B$6*$N1222))))*Assumptions!$B$3))</f>
        <v>3.9165722796764356E-2</v>
      </c>
      <c r="P1222" s="73">
        <f>VLOOKUP($F1222,Assumptions!$A$23:$B$27,2,FALSE)*Assumptions!$B$4</f>
        <v>0.35</v>
      </c>
      <c r="Q1222" s="74">
        <f t="shared" si="38"/>
        <v>1057463.5863568569</v>
      </c>
      <c r="R1222" s="75" t="str">
        <f>IF($O1222&lt;Assumptions!$B$17,"A",IF($O1222&lt;Assumptions!$B$18,"B",IF($O1222&lt;Assumptions!$B$19,"C",IF($O1222&lt;Assumptions!$B$20,"D","E"))))</f>
        <v>B</v>
      </c>
      <c r="S1222" s="75">
        <f t="shared" si="39"/>
        <v>0</v>
      </c>
    </row>
    <row r="1223" spans="1:19" ht="17.399999999999999" x14ac:dyDescent="0.3">
      <c r="A1223" s="39" t="s">
        <v>342</v>
      </c>
      <c r="B1223" s="39" t="s">
        <v>71</v>
      </c>
      <c r="C1223" s="39" t="s">
        <v>190</v>
      </c>
      <c r="D1223" s="39" t="s">
        <v>22</v>
      </c>
      <c r="E1223" s="70" t="s">
        <v>23</v>
      </c>
      <c r="F1223" s="70" t="s">
        <v>28</v>
      </c>
      <c r="G1223" s="78">
        <v>44903</v>
      </c>
      <c r="H1223" s="78">
        <v>45717</v>
      </c>
      <c r="I1223" s="69">
        <v>75713435.319999993</v>
      </c>
      <c r="J1223" s="70">
        <v>0</v>
      </c>
      <c r="K1223" s="71">
        <v>1.079</v>
      </c>
      <c r="L1223" s="70">
        <v>0</v>
      </c>
      <c r="M1223" s="71">
        <v>1.038</v>
      </c>
      <c r="N1223" s="72"/>
      <c r="O1223" s="73">
        <f>MIN(1,MAX(0,(1/(1+EXP(-(Assumptions!$B$5 + Assumptions!$B$6*$N1223))))*Assumptions!$B$3))</f>
        <v>3.9165722796764356E-2</v>
      </c>
      <c r="P1223" s="73">
        <f>VLOOKUP($F1223,Assumptions!$A$23:$B$27,2,FALSE)*Assumptions!$B$4</f>
        <v>0.35</v>
      </c>
      <c r="Q1223" s="74">
        <f t="shared" si="38"/>
        <v>1037879.9969068535</v>
      </c>
      <c r="R1223" s="75" t="str">
        <f>IF($O1223&lt;Assumptions!$B$17,"A",IF($O1223&lt;Assumptions!$B$18,"B",IF($O1223&lt;Assumptions!$B$19,"C",IF($O1223&lt;Assumptions!$B$20,"D","E"))))</f>
        <v>B</v>
      </c>
      <c r="S1223" s="75">
        <f t="shared" si="39"/>
        <v>0</v>
      </c>
    </row>
    <row r="1224" spans="1:19" ht="17.399999999999999" x14ac:dyDescent="0.3">
      <c r="A1224" s="39" t="s">
        <v>342</v>
      </c>
      <c r="B1224" s="39" t="s">
        <v>71</v>
      </c>
      <c r="C1224" s="39" t="s">
        <v>190</v>
      </c>
      <c r="D1224" s="39" t="s">
        <v>22</v>
      </c>
      <c r="E1224" s="70" t="s">
        <v>23</v>
      </c>
      <c r="F1224" s="70" t="s">
        <v>28</v>
      </c>
      <c r="G1224" s="78">
        <v>44903</v>
      </c>
      <c r="H1224" s="78">
        <v>45748</v>
      </c>
      <c r="I1224" s="69">
        <v>74426894.540000007</v>
      </c>
      <c r="J1224" s="70">
        <v>0</v>
      </c>
      <c r="K1224" s="71">
        <v>1.077</v>
      </c>
      <c r="L1224" s="70">
        <v>0</v>
      </c>
      <c r="M1224" s="71">
        <v>1.038</v>
      </c>
      <c r="N1224" s="72"/>
      <c r="O1224" s="73">
        <f>MIN(1,MAX(0,(1/(1+EXP(-(Assumptions!$B$5 + Assumptions!$B$6*$N1224))))*Assumptions!$B$3))</f>
        <v>3.9165722796764356E-2</v>
      </c>
      <c r="P1224" s="73">
        <f>VLOOKUP($F1224,Assumptions!$A$23:$B$27,2,FALSE)*Assumptions!$B$4</f>
        <v>0.35</v>
      </c>
      <c r="Q1224" s="74">
        <f t="shared" si="38"/>
        <v>1020244.0920621792</v>
      </c>
      <c r="R1224" s="75" t="str">
        <f>IF($O1224&lt;Assumptions!$B$17,"A",IF($O1224&lt;Assumptions!$B$18,"B",IF($O1224&lt;Assumptions!$B$19,"C",IF($O1224&lt;Assumptions!$B$20,"D","E"))))</f>
        <v>B</v>
      </c>
      <c r="S1224" s="75">
        <f t="shared" si="39"/>
        <v>0</v>
      </c>
    </row>
    <row r="1225" spans="1:19" ht="17.399999999999999" x14ac:dyDescent="0.3">
      <c r="A1225" s="39" t="s">
        <v>342</v>
      </c>
      <c r="B1225" s="39" t="s">
        <v>71</v>
      </c>
      <c r="C1225" s="39" t="s">
        <v>190</v>
      </c>
      <c r="D1225" s="39" t="s">
        <v>22</v>
      </c>
      <c r="E1225" s="70" t="s">
        <v>23</v>
      </c>
      <c r="F1225" s="70" t="s">
        <v>28</v>
      </c>
      <c r="G1225" s="78">
        <v>44903</v>
      </c>
      <c r="H1225" s="78">
        <v>45778</v>
      </c>
      <c r="I1225" s="69">
        <v>72997890.390000001</v>
      </c>
      <c r="J1225" s="70">
        <v>15</v>
      </c>
      <c r="K1225" s="71">
        <v>1.143</v>
      </c>
      <c r="L1225" s="70">
        <v>0</v>
      </c>
      <c r="M1225" s="71">
        <v>1.038</v>
      </c>
      <c r="N1225" s="72"/>
      <c r="O1225" s="73">
        <f>MIN(1,MAX(0,(1/(1+EXP(-(Assumptions!$B$5 + Assumptions!$B$6*$N1225))))*Assumptions!$B$3))</f>
        <v>3.9165722796764356E-2</v>
      </c>
      <c r="P1225" s="73">
        <f>VLOOKUP($F1225,Assumptions!$A$23:$B$27,2,FALSE)*Assumptions!$B$4</f>
        <v>0.35</v>
      </c>
      <c r="Q1225" s="74">
        <f t="shared" si="38"/>
        <v>1000655.298917165</v>
      </c>
      <c r="R1225" s="75" t="str">
        <f>IF($O1225&lt;Assumptions!$B$17,"A",IF($O1225&lt;Assumptions!$B$18,"B",IF($O1225&lt;Assumptions!$B$19,"C",IF($O1225&lt;Assumptions!$B$20,"D","E"))))</f>
        <v>B</v>
      </c>
      <c r="S1225" s="75">
        <f t="shared" si="39"/>
        <v>0</v>
      </c>
    </row>
    <row r="1226" spans="1:19" ht="17.399999999999999" x14ac:dyDescent="0.3">
      <c r="A1226" s="39" t="s">
        <v>342</v>
      </c>
      <c r="B1226" s="39" t="s">
        <v>71</v>
      </c>
      <c r="C1226" s="39" t="s">
        <v>190</v>
      </c>
      <c r="D1226" s="39" t="s">
        <v>22</v>
      </c>
      <c r="E1226" s="70" t="s">
        <v>23</v>
      </c>
      <c r="F1226" s="70" t="s">
        <v>28</v>
      </c>
      <c r="G1226" s="78">
        <v>44903</v>
      </c>
      <c r="H1226" s="78">
        <v>45809</v>
      </c>
      <c r="I1226" s="69">
        <v>71512372.739999995</v>
      </c>
      <c r="J1226" s="70">
        <v>0</v>
      </c>
      <c r="K1226" s="71">
        <v>1.002</v>
      </c>
      <c r="L1226" s="70">
        <v>0</v>
      </c>
      <c r="M1226" s="71">
        <v>1.038</v>
      </c>
      <c r="N1226" s="72"/>
      <c r="O1226" s="73">
        <f>MIN(1,MAX(0,(1/(1+EXP(-(Assumptions!$B$5 + Assumptions!$B$6*$N1226))))*Assumptions!$B$3))</f>
        <v>3.9165722796764356E-2</v>
      </c>
      <c r="P1226" s="73">
        <f>VLOOKUP($F1226,Assumptions!$A$23:$B$27,2,FALSE)*Assumptions!$B$4</f>
        <v>0.35</v>
      </c>
      <c r="Q1226" s="74">
        <f t="shared" si="38"/>
        <v>980291.81854580471</v>
      </c>
      <c r="R1226" s="75" t="str">
        <f>IF($O1226&lt;Assumptions!$B$17,"A",IF($O1226&lt;Assumptions!$B$18,"B",IF($O1226&lt;Assumptions!$B$19,"C",IF($O1226&lt;Assumptions!$B$20,"D","E"))))</f>
        <v>B</v>
      </c>
      <c r="S1226" s="75">
        <f t="shared" si="39"/>
        <v>0</v>
      </c>
    </row>
    <row r="1227" spans="1:19" ht="17.399999999999999" x14ac:dyDescent="0.3">
      <c r="A1227" s="39" t="s">
        <v>342</v>
      </c>
      <c r="B1227" s="39" t="s">
        <v>71</v>
      </c>
      <c r="C1227" s="39" t="s">
        <v>190</v>
      </c>
      <c r="D1227" s="39" t="s">
        <v>22</v>
      </c>
      <c r="E1227" s="70" t="s">
        <v>23</v>
      </c>
      <c r="F1227" s="70" t="s">
        <v>28</v>
      </c>
      <c r="G1227" s="78">
        <v>44903</v>
      </c>
      <c r="H1227" s="78">
        <v>45839</v>
      </c>
      <c r="I1227" s="69">
        <v>70218342.480000004</v>
      </c>
      <c r="J1227" s="70">
        <v>0</v>
      </c>
      <c r="K1227" s="71">
        <v>0.999</v>
      </c>
      <c r="L1227" s="70">
        <v>0</v>
      </c>
      <c r="M1227" s="71">
        <v>1.038</v>
      </c>
      <c r="N1227" s="72"/>
      <c r="O1227" s="73">
        <f>MIN(1,MAX(0,(1/(1+EXP(-(Assumptions!$B$5 + Assumptions!$B$6*$N1227))))*Assumptions!$B$3))</f>
        <v>3.9165722796764356E-2</v>
      </c>
      <c r="P1227" s="73">
        <f>VLOOKUP($F1227,Assumptions!$A$23:$B$27,2,FALSE)*Assumptions!$B$4</f>
        <v>0.35</v>
      </c>
      <c r="Q1227" s="74">
        <f t="shared" si="38"/>
        <v>962553.24788698007</v>
      </c>
      <c r="R1227" s="75" t="str">
        <f>IF($O1227&lt;Assumptions!$B$17,"A",IF($O1227&lt;Assumptions!$B$18,"B",IF($O1227&lt;Assumptions!$B$19,"C",IF($O1227&lt;Assumptions!$B$20,"D","E"))))</f>
        <v>B</v>
      </c>
      <c r="S1227" s="75">
        <f t="shared" si="39"/>
        <v>0</v>
      </c>
    </row>
    <row r="1228" spans="1:19" ht="17.399999999999999" x14ac:dyDescent="0.3">
      <c r="A1228" s="39" t="s">
        <v>342</v>
      </c>
      <c r="B1228" s="39" t="s">
        <v>71</v>
      </c>
      <c r="C1228" s="39" t="s">
        <v>190</v>
      </c>
      <c r="D1228" s="39" t="s">
        <v>22</v>
      </c>
      <c r="E1228" s="70" t="s">
        <v>23</v>
      </c>
      <c r="F1228" s="70" t="s">
        <v>28</v>
      </c>
      <c r="G1228" s="78">
        <v>44903</v>
      </c>
      <c r="H1228" s="78">
        <v>45870</v>
      </c>
      <c r="I1228" s="69">
        <v>68831242.510000005</v>
      </c>
      <c r="J1228" s="70">
        <v>0</v>
      </c>
      <c r="K1228" s="71">
        <v>1.0900000000000001</v>
      </c>
      <c r="L1228" s="70">
        <v>0</v>
      </c>
      <c r="M1228" s="71">
        <v>1.038</v>
      </c>
      <c r="N1228" s="72"/>
      <c r="O1228" s="73">
        <f>MIN(1,MAX(0,(1/(1+EXP(-(Assumptions!$B$5 + Assumptions!$B$6*$N1228))))*Assumptions!$B$3))</f>
        <v>3.9165722796764356E-2</v>
      </c>
      <c r="P1228" s="73">
        <f>VLOOKUP($F1228,Assumptions!$A$23:$B$27,2,FALSE)*Assumptions!$B$4</f>
        <v>0.35</v>
      </c>
      <c r="Q1228" s="74">
        <f t="shared" si="38"/>
        <v>943538.87736623292</v>
      </c>
      <c r="R1228" s="75" t="str">
        <f>IF($O1228&lt;Assumptions!$B$17,"A",IF($O1228&lt;Assumptions!$B$18,"B",IF($O1228&lt;Assumptions!$B$19,"C",IF($O1228&lt;Assumptions!$B$20,"D","E"))))</f>
        <v>B</v>
      </c>
      <c r="S1228" s="75">
        <f t="shared" si="39"/>
        <v>0</v>
      </c>
    </row>
    <row r="1229" spans="1:19" ht="17.399999999999999" x14ac:dyDescent="0.3">
      <c r="A1229" s="39" t="s">
        <v>342</v>
      </c>
      <c r="B1229" s="39" t="s">
        <v>71</v>
      </c>
      <c r="C1229" s="39" t="s">
        <v>190</v>
      </c>
      <c r="D1229" s="39" t="s">
        <v>22</v>
      </c>
      <c r="E1229" s="70" t="s">
        <v>23</v>
      </c>
      <c r="F1229" s="70" t="s">
        <v>28</v>
      </c>
      <c r="G1229" s="78">
        <v>44903</v>
      </c>
      <c r="H1229" s="78">
        <v>45901</v>
      </c>
      <c r="I1229" s="69">
        <v>67628131.030000001</v>
      </c>
      <c r="J1229" s="70">
        <v>0</v>
      </c>
      <c r="K1229" s="71">
        <v>1.032</v>
      </c>
      <c r="L1229" s="70">
        <v>0</v>
      </c>
      <c r="M1229" s="71">
        <v>1.038</v>
      </c>
      <c r="N1229" s="72"/>
      <c r="O1229" s="73">
        <f>MIN(1,MAX(0,(1/(1+EXP(-(Assumptions!$B$5 + Assumptions!$B$6*$N1229))))*Assumptions!$B$3))</f>
        <v>3.9165722796764356E-2</v>
      </c>
      <c r="P1229" s="73">
        <f>VLOOKUP($F1229,Assumptions!$A$23:$B$27,2,FALSE)*Assumptions!$B$4</f>
        <v>0.35</v>
      </c>
      <c r="Q1229" s="74">
        <f t="shared" si="38"/>
        <v>927046.62161448319</v>
      </c>
      <c r="R1229" s="75" t="str">
        <f>IF($O1229&lt;Assumptions!$B$17,"A",IF($O1229&lt;Assumptions!$B$18,"B",IF($O1229&lt;Assumptions!$B$19,"C",IF($O1229&lt;Assumptions!$B$20,"D","E"))))</f>
        <v>B</v>
      </c>
      <c r="S1229" s="75">
        <f t="shared" si="39"/>
        <v>0</v>
      </c>
    </row>
    <row r="1230" spans="1:19" ht="17.399999999999999" x14ac:dyDescent="0.3">
      <c r="A1230" s="39" t="s">
        <v>342</v>
      </c>
      <c r="B1230" s="39" t="s">
        <v>71</v>
      </c>
      <c r="C1230" s="39" t="s">
        <v>190</v>
      </c>
      <c r="D1230" s="39" t="s">
        <v>22</v>
      </c>
      <c r="E1230" s="70" t="s">
        <v>23</v>
      </c>
      <c r="F1230" s="70" t="s">
        <v>28</v>
      </c>
      <c r="G1230" s="78">
        <v>44903</v>
      </c>
      <c r="H1230" s="78">
        <v>45931</v>
      </c>
      <c r="I1230" s="69">
        <v>66430283.539999999</v>
      </c>
      <c r="J1230" s="70">
        <v>0</v>
      </c>
      <c r="K1230" s="71">
        <v>0.97599999999999998</v>
      </c>
      <c r="L1230" s="70">
        <v>0</v>
      </c>
      <c r="M1230" s="71">
        <v>1.038</v>
      </c>
      <c r="N1230" s="72"/>
      <c r="O1230" s="73">
        <f>MIN(1,MAX(0,(1/(1+EXP(-(Assumptions!$B$5 + Assumptions!$B$6*$N1230))))*Assumptions!$B$3))</f>
        <v>3.9165722796764356E-2</v>
      </c>
      <c r="P1230" s="73">
        <f>VLOOKUP($F1230,Assumptions!$A$23:$B$27,2,FALSE)*Assumptions!$B$4</f>
        <v>0.35</v>
      </c>
      <c r="Q1230" s="74">
        <f t="shared" si="38"/>
        <v>910626.52465333417</v>
      </c>
      <c r="R1230" s="75" t="str">
        <f>IF($O1230&lt;Assumptions!$B$17,"A",IF($O1230&lt;Assumptions!$B$18,"B",IF($O1230&lt;Assumptions!$B$19,"C",IF($O1230&lt;Assumptions!$B$20,"D","E"))))</f>
        <v>B</v>
      </c>
      <c r="S1230" s="75">
        <f t="shared" si="39"/>
        <v>0</v>
      </c>
    </row>
    <row r="1231" spans="1:19" ht="17.399999999999999" x14ac:dyDescent="0.3">
      <c r="A1231" s="39" t="s">
        <v>342</v>
      </c>
      <c r="B1231" s="39" t="s">
        <v>71</v>
      </c>
      <c r="C1231" s="39" t="s">
        <v>190</v>
      </c>
      <c r="D1231" s="39" t="s">
        <v>22</v>
      </c>
      <c r="E1231" s="70" t="s">
        <v>23</v>
      </c>
      <c r="F1231" s="70" t="s">
        <v>28</v>
      </c>
      <c r="G1231" s="78">
        <v>44903</v>
      </c>
      <c r="H1231" s="78">
        <v>45962</v>
      </c>
      <c r="I1231" s="69">
        <v>65423605.280000001</v>
      </c>
      <c r="J1231" s="70">
        <v>0</v>
      </c>
      <c r="K1231" s="71">
        <v>0.98199999999999998</v>
      </c>
      <c r="L1231" s="70">
        <v>0</v>
      </c>
      <c r="M1231" s="71">
        <v>1.038</v>
      </c>
      <c r="N1231" s="72"/>
      <c r="O1231" s="73">
        <f>MIN(1,MAX(0,(1/(1+EXP(-(Assumptions!$B$5 + Assumptions!$B$6*$N1231))))*Assumptions!$B$3))</f>
        <v>3.9165722796764356E-2</v>
      </c>
      <c r="P1231" s="73">
        <f>VLOOKUP($F1231,Assumptions!$A$23:$B$27,2,FALSE)*Assumptions!$B$4</f>
        <v>0.35</v>
      </c>
      <c r="Q1231" s="74">
        <f t="shared" si="38"/>
        <v>896826.97606649308</v>
      </c>
      <c r="R1231" s="75" t="str">
        <f>IF($O1231&lt;Assumptions!$B$17,"A",IF($O1231&lt;Assumptions!$B$18,"B",IF($O1231&lt;Assumptions!$B$19,"C",IF($O1231&lt;Assumptions!$B$20,"D","E"))))</f>
        <v>B</v>
      </c>
      <c r="S1231" s="75">
        <f t="shared" si="39"/>
        <v>0</v>
      </c>
    </row>
    <row r="1232" spans="1:19" ht="17.399999999999999" x14ac:dyDescent="0.3">
      <c r="A1232" s="39" t="s">
        <v>342</v>
      </c>
      <c r="B1232" s="39" t="s">
        <v>71</v>
      </c>
      <c r="C1232" s="39" t="s">
        <v>190</v>
      </c>
      <c r="D1232" s="39" t="s">
        <v>22</v>
      </c>
      <c r="E1232" s="70" t="s">
        <v>23</v>
      </c>
      <c r="F1232" s="70" t="s">
        <v>28</v>
      </c>
      <c r="G1232" s="78">
        <v>44903</v>
      </c>
      <c r="H1232" s="78">
        <v>45992</v>
      </c>
      <c r="I1232" s="69">
        <v>64426604.920000002</v>
      </c>
      <c r="J1232" s="70">
        <v>0</v>
      </c>
      <c r="K1232" s="71">
        <v>1.05</v>
      </c>
      <c r="L1232" s="70">
        <v>0</v>
      </c>
      <c r="M1232" s="71">
        <v>1.038</v>
      </c>
      <c r="N1232" s="72"/>
      <c r="O1232" s="73">
        <f>MIN(1,MAX(0,(1/(1+EXP(-(Assumptions!$B$5 + Assumptions!$B$6*$N1232))))*Assumptions!$B$3))</f>
        <v>3.9165722796764356E-2</v>
      </c>
      <c r="P1232" s="73">
        <f>VLOOKUP($F1232,Assumptions!$A$23:$B$27,2,FALSE)*Assumptions!$B$4</f>
        <v>0.35</v>
      </c>
      <c r="Q1232" s="74">
        <f t="shared" si="38"/>
        <v>883160.09216168104</v>
      </c>
      <c r="R1232" s="75" t="str">
        <f>IF($O1232&lt;Assumptions!$B$17,"A",IF($O1232&lt;Assumptions!$B$18,"B",IF($O1232&lt;Assumptions!$B$19,"C",IF($O1232&lt;Assumptions!$B$20,"D","E"))))</f>
        <v>B</v>
      </c>
      <c r="S1232" s="75">
        <f t="shared" si="39"/>
        <v>0</v>
      </c>
    </row>
    <row r="1233" spans="1:19" ht="17.399999999999999" x14ac:dyDescent="0.3">
      <c r="A1233" s="39" t="s">
        <v>343</v>
      </c>
      <c r="B1233" s="39" t="s">
        <v>69</v>
      </c>
      <c r="C1233" s="39" t="s">
        <v>135</v>
      </c>
      <c r="D1233" s="39" t="s">
        <v>45</v>
      </c>
      <c r="E1233" s="70" t="s">
        <v>35</v>
      </c>
      <c r="F1233" s="70" t="s">
        <v>36</v>
      </c>
      <c r="G1233" s="78">
        <v>45984</v>
      </c>
      <c r="H1233" s="78">
        <v>45962</v>
      </c>
      <c r="I1233" s="69">
        <v>1257750.3600000001</v>
      </c>
      <c r="J1233" s="70">
        <v>0</v>
      </c>
      <c r="K1233" s="71">
        <v>1.002</v>
      </c>
      <c r="L1233" s="70">
        <v>0</v>
      </c>
      <c r="M1233" s="71">
        <v>1.083</v>
      </c>
      <c r="N1233" s="72"/>
      <c r="O1233" s="73">
        <f>MIN(1,MAX(0,(1/(1+EXP(-(Assumptions!$B$5 + Assumptions!$B$6*$N1233))))*Assumptions!$B$3))</f>
        <v>3.9165722796764356E-2</v>
      </c>
      <c r="P1233" s="73">
        <f>VLOOKUP($F1233,Assumptions!$A$23:$B$27,2,FALSE)*Assumptions!$B$4</f>
        <v>0.55000000000000004</v>
      </c>
      <c r="Q1233" s="74">
        <f t="shared" si="38"/>
        <v>27093.386071009823</v>
      </c>
      <c r="R1233" s="75" t="str">
        <f>IF($O1233&lt;Assumptions!$B$17,"A",IF($O1233&lt;Assumptions!$B$18,"B",IF($O1233&lt;Assumptions!$B$19,"C",IF($O1233&lt;Assumptions!$B$20,"D","E"))))</f>
        <v>B</v>
      </c>
      <c r="S1233" s="75">
        <f t="shared" si="39"/>
        <v>0</v>
      </c>
    </row>
    <row r="1234" spans="1:19" ht="17.399999999999999" x14ac:dyDescent="0.3">
      <c r="A1234" s="39" t="s">
        <v>343</v>
      </c>
      <c r="B1234" s="39" t="s">
        <v>69</v>
      </c>
      <c r="C1234" s="39" t="s">
        <v>135</v>
      </c>
      <c r="D1234" s="39" t="s">
        <v>45</v>
      </c>
      <c r="E1234" s="70" t="s">
        <v>35</v>
      </c>
      <c r="F1234" s="70" t="s">
        <v>36</v>
      </c>
      <c r="G1234" s="78">
        <v>45984</v>
      </c>
      <c r="H1234" s="78">
        <v>45992</v>
      </c>
      <c r="I1234" s="69">
        <v>1223147.8600000001</v>
      </c>
      <c r="J1234" s="70">
        <v>0</v>
      </c>
      <c r="K1234" s="71">
        <v>1.121</v>
      </c>
      <c r="L1234" s="70">
        <v>0</v>
      </c>
      <c r="M1234" s="71">
        <v>1.083</v>
      </c>
      <c r="N1234" s="72"/>
      <c r="O1234" s="73">
        <f>MIN(1,MAX(0,(1/(1+EXP(-(Assumptions!$B$5 + Assumptions!$B$6*$N1234))))*Assumptions!$B$3))</f>
        <v>3.9165722796764356E-2</v>
      </c>
      <c r="P1234" s="73">
        <f>VLOOKUP($F1234,Assumptions!$A$23:$B$27,2,FALSE)*Assumptions!$B$4</f>
        <v>0.55000000000000004</v>
      </c>
      <c r="Q1234" s="74">
        <f t="shared" si="38"/>
        <v>26348.008513318549</v>
      </c>
      <c r="R1234" s="75" t="str">
        <f>IF($O1234&lt;Assumptions!$B$17,"A",IF($O1234&lt;Assumptions!$B$18,"B",IF($O1234&lt;Assumptions!$B$19,"C",IF($O1234&lt;Assumptions!$B$20,"D","E"))))</f>
        <v>B</v>
      </c>
      <c r="S1234" s="75">
        <f t="shared" si="39"/>
        <v>0</v>
      </c>
    </row>
    <row r="1235" spans="1:19" ht="17.399999999999999" x14ac:dyDescent="0.3">
      <c r="A1235" s="39" t="s">
        <v>345</v>
      </c>
      <c r="B1235" s="39" t="s">
        <v>82</v>
      </c>
      <c r="C1235" s="39" t="s">
        <v>135</v>
      </c>
      <c r="D1235" s="39" t="s">
        <v>26</v>
      </c>
      <c r="E1235" s="70" t="s">
        <v>46</v>
      </c>
      <c r="F1235" s="70" t="s">
        <v>28</v>
      </c>
      <c r="G1235" s="78">
        <v>45647</v>
      </c>
      <c r="H1235" s="78">
        <v>45658</v>
      </c>
      <c r="I1235" s="69">
        <v>4145476.12</v>
      </c>
      <c r="J1235" s="70">
        <v>35</v>
      </c>
      <c r="K1235" s="71">
        <v>0.54400000000000004</v>
      </c>
      <c r="L1235" s="70">
        <v>0</v>
      </c>
      <c r="M1235" s="71">
        <v>1.282</v>
      </c>
      <c r="N1235" s="72"/>
      <c r="O1235" s="73">
        <f>MIN(1,MAX(0,(1/(1+EXP(-(Assumptions!$B$5 + Assumptions!$B$6*$N1235))))*Assumptions!$B$3))</f>
        <v>3.9165722796764356E-2</v>
      </c>
      <c r="P1235" s="73">
        <f>VLOOKUP($F1235,Assumptions!$A$23:$B$27,2,FALSE)*Assumptions!$B$4</f>
        <v>0.35</v>
      </c>
      <c r="Q1235" s="74">
        <f t="shared" si="38"/>
        <v>56826.199001784182</v>
      </c>
      <c r="R1235" s="75" t="str">
        <f>IF($O1235&lt;Assumptions!$B$17,"A",IF($O1235&lt;Assumptions!$B$18,"B",IF($O1235&lt;Assumptions!$B$19,"C",IF($O1235&lt;Assumptions!$B$20,"D","E"))))</f>
        <v>B</v>
      </c>
      <c r="S1235" s="75">
        <f t="shared" si="39"/>
        <v>0</v>
      </c>
    </row>
    <row r="1236" spans="1:19" ht="17.399999999999999" x14ac:dyDescent="0.3">
      <c r="A1236" s="39" t="s">
        <v>345</v>
      </c>
      <c r="B1236" s="39" t="s">
        <v>82</v>
      </c>
      <c r="C1236" s="39" t="s">
        <v>135</v>
      </c>
      <c r="D1236" s="39" t="s">
        <v>26</v>
      </c>
      <c r="E1236" s="70" t="s">
        <v>46</v>
      </c>
      <c r="F1236" s="70" t="s">
        <v>28</v>
      </c>
      <c r="G1236" s="78">
        <v>45647</v>
      </c>
      <c r="H1236" s="78">
        <v>45689</v>
      </c>
      <c r="I1236" s="69">
        <v>4026126.91</v>
      </c>
      <c r="J1236" s="70">
        <v>15</v>
      </c>
      <c r="K1236" s="71">
        <v>1.0780000000000001</v>
      </c>
      <c r="L1236" s="70">
        <v>0</v>
      </c>
      <c r="M1236" s="71">
        <v>1.282</v>
      </c>
      <c r="N1236" s="72"/>
      <c r="O1236" s="73">
        <f>MIN(1,MAX(0,(1/(1+EXP(-(Assumptions!$B$5 + Assumptions!$B$6*$N1236))))*Assumptions!$B$3))</f>
        <v>3.9165722796764356E-2</v>
      </c>
      <c r="P1236" s="73">
        <f>VLOOKUP($F1236,Assumptions!$A$23:$B$27,2,FALSE)*Assumptions!$B$4</f>
        <v>0.35</v>
      </c>
      <c r="Q1236" s="74">
        <f t="shared" si="38"/>
        <v>55190.159675578703</v>
      </c>
      <c r="R1236" s="75" t="str">
        <f>IF($O1236&lt;Assumptions!$B$17,"A",IF($O1236&lt;Assumptions!$B$18,"B",IF($O1236&lt;Assumptions!$B$19,"C",IF($O1236&lt;Assumptions!$B$20,"D","E"))))</f>
        <v>B</v>
      </c>
      <c r="S1236" s="75">
        <f t="shared" si="39"/>
        <v>0</v>
      </c>
    </row>
    <row r="1237" spans="1:19" ht="17.399999999999999" x14ac:dyDescent="0.3">
      <c r="A1237" s="39" t="s">
        <v>345</v>
      </c>
      <c r="B1237" s="39" t="s">
        <v>82</v>
      </c>
      <c r="C1237" s="39" t="s">
        <v>135</v>
      </c>
      <c r="D1237" s="39" t="s">
        <v>26</v>
      </c>
      <c r="E1237" s="70" t="s">
        <v>46</v>
      </c>
      <c r="F1237" s="70" t="s">
        <v>28</v>
      </c>
      <c r="G1237" s="78">
        <v>45647</v>
      </c>
      <c r="H1237" s="78">
        <v>45717</v>
      </c>
      <c r="I1237" s="69">
        <v>3920055.28</v>
      </c>
      <c r="J1237" s="70">
        <v>15</v>
      </c>
      <c r="K1237" s="71">
        <v>1.093</v>
      </c>
      <c r="L1237" s="70">
        <v>0</v>
      </c>
      <c r="M1237" s="71">
        <v>1.282</v>
      </c>
      <c r="N1237" s="72"/>
      <c r="O1237" s="73">
        <f>MIN(1,MAX(0,(1/(1+EXP(-(Assumptions!$B$5 + Assumptions!$B$6*$N1237))))*Assumptions!$B$3))</f>
        <v>3.9165722796764356E-2</v>
      </c>
      <c r="P1237" s="73">
        <f>VLOOKUP($F1237,Assumptions!$A$23:$B$27,2,FALSE)*Assumptions!$B$4</f>
        <v>0.35</v>
      </c>
      <c r="Q1237" s="74">
        <f t="shared" si="38"/>
        <v>53736.129455565366</v>
      </c>
      <c r="R1237" s="75" t="str">
        <f>IF($O1237&lt;Assumptions!$B$17,"A",IF($O1237&lt;Assumptions!$B$18,"B",IF($O1237&lt;Assumptions!$B$19,"C",IF($O1237&lt;Assumptions!$B$20,"D","E"))))</f>
        <v>B</v>
      </c>
      <c r="S1237" s="75">
        <f t="shared" si="39"/>
        <v>0</v>
      </c>
    </row>
    <row r="1238" spans="1:19" ht="17.399999999999999" x14ac:dyDescent="0.3">
      <c r="A1238" s="39" t="s">
        <v>345</v>
      </c>
      <c r="B1238" s="39" t="s">
        <v>82</v>
      </c>
      <c r="C1238" s="39" t="s">
        <v>135</v>
      </c>
      <c r="D1238" s="39" t="s">
        <v>26</v>
      </c>
      <c r="E1238" s="70" t="s">
        <v>46</v>
      </c>
      <c r="F1238" s="70" t="s">
        <v>28</v>
      </c>
      <c r="G1238" s="78">
        <v>45647</v>
      </c>
      <c r="H1238" s="78">
        <v>45748</v>
      </c>
      <c r="I1238" s="69">
        <v>3796792.98</v>
      </c>
      <c r="J1238" s="70">
        <v>0</v>
      </c>
      <c r="K1238" s="71">
        <v>1.1419999999999999</v>
      </c>
      <c r="L1238" s="70">
        <v>0</v>
      </c>
      <c r="M1238" s="71">
        <v>1.282</v>
      </c>
      <c r="N1238" s="72"/>
      <c r="O1238" s="73">
        <f>MIN(1,MAX(0,(1/(1+EXP(-(Assumptions!$B$5 + Assumptions!$B$6*$N1238))))*Assumptions!$B$3))</f>
        <v>3.9165722796764356E-2</v>
      </c>
      <c r="P1238" s="73">
        <f>VLOOKUP($F1238,Assumptions!$A$23:$B$27,2,FALSE)*Assumptions!$B$4</f>
        <v>0.35</v>
      </c>
      <c r="Q1238" s="74">
        <f t="shared" si="38"/>
        <v>52046.449479983305</v>
      </c>
      <c r="R1238" s="75" t="str">
        <f>IF($O1238&lt;Assumptions!$B$17,"A",IF($O1238&lt;Assumptions!$B$18,"B",IF($O1238&lt;Assumptions!$B$19,"C",IF($O1238&lt;Assumptions!$B$20,"D","E"))))</f>
        <v>B</v>
      </c>
      <c r="S1238" s="75">
        <f t="shared" si="39"/>
        <v>0</v>
      </c>
    </row>
    <row r="1239" spans="1:19" ht="17.399999999999999" x14ac:dyDescent="0.3">
      <c r="A1239" s="39" t="s">
        <v>345</v>
      </c>
      <c r="B1239" s="39" t="s">
        <v>82</v>
      </c>
      <c r="C1239" s="39" t="s">
        <v>135</v>
      </c>
      <c r="D1239" s="39" t="s">
        <v>26</v>
      </c>
      <c r="E1239" s="70" t="s">
        <v>46</v>
      </c>
      <c r="F1239" s="70" t="s">
        <v>28</v>
      </c>
      <c r="G1239" s="78">
        <v>45647</v>
      </c>
      <c r="H1239" s="78">
        <v>45778</v>
      </c>
      <c r="I1239" s="69">
        <v>3675233.09</v>
      </c>
      <c r="J1239" s="70">
        <v>0</v>
      </c>
      <c r="K1239" s="71">
        <v>1.0409999999999999</v>
      </c>
      <c r="L1239" s="70">
        <v>0</v>
      </c>
      <c r="M1239" s="71">
        <v>1.282</v>
      </c>
      <c r="N1239" s="72"/>
      <c r="O1239" s="73">
        <f>MIN(1,MAX(0,(1/(1+EXP(-(Assumptions!$B$5 + Assumptions!$B$6*$N1239))))*Assumptions!$B$3))</f>
        <v>3.9165722796764356E-2</v>
      </c>
      <c r="P1239" s="73">
        <f>VLOOKUP($F1239,Assumptions!$A$23:$B$27,2,FALSE)*Assumptions!$B$4</f>
        <v>0.35</v>
      </c>
      <c r="Q1239" s="74">
        <f t="shared" si="38"/>
        <v>50380.106145752499</v>
      </c>
      <c r="R1239" s="75" t="str">
        <f>IF($O1239&lt;Assumptions!$B$17,"A",IF($O1239&lt;Assumptions!$B$18,"B",IF($O1239&lt;Assumptions!$B$19,"C",IF($O1239&lt;Assumptions!$B$20,"D","E"))))</f>
        <v>B</v>
      </c>
      <c r="S1239" s="75">
        <f t="shared" si="39"/>
        <v>0</v>
      </c>
    </row>
    <row r="1240" spans="1:19" ht="17.399999999999999" x14ac:dyDescent="0.3">
      <c r="A1240" s="39" t="s">
        <v>345</v>
      </c>
      <c r="B1240" s="39" t="s">
        <v>82</v>
      </c>
      <c r="C1240" s="39" t="s">
        <v>135</v>
      </c>
      <c r="D1240" s="39" t="s">
        <v>26</v>
      </c>
      <c r="E1240" s="70" t="s">
        <v>46</v>
      </c>
      <c r="F1240" s="70" t="s">
        <v>28</v>
      </c>
      <c r="G1240" s="78">
        <v>45647</v>
      </c>
      <c r="H1240" s="78">
        <v>45809</v>
      </c>
      <c r="I1240" s="69">
        <v>3554541.93</v>
      </c>
      <c r="J1240" s="70">
        <v>15</v>
      </c>
      <c r="K1240" s="71">
        <v>1.069</v>
      </c>
      <c r="L1240" s="70">
        <v>0</v>
      </c>
      <c r="M1240" s="71">
        <v>1.282</v>
      </c>
      <c r="N1240" s="72"/>
      <c r="O1240" s="73">
        <f>MIN(1,MAX(0,(1/(1+EXP(-(Assumptions!$B$5 + Assumptions!$B$6*$N1240))))*Assumptions!$B$3))</f>
        <v>3.9165722796764356E-2</v>
      </c>
      <c r="P1240" s="73">
        <f>VLOOKUP($F1240,Assumptions!$A$23:$B$27,2,FALSE)*Assumptions!$B$4</f>
        <v>0.35</v>
      </c>
      <c r="Q1240" s="74">
        <f t="shared" si="38"/>
        <v>48725.671364949521</v>
      </c>
      <c r="R1240" s="75" t="str">
        <f>IF($O1240&lt;Assumptions!$B$17,"A",IF($O1240&lt;Assumptions!$B$18,"B",IF($O1240&lt;Assumptions!$B$19,"C",IF($O1240&lt;Assumptions!$B$20,"D","E"))))</f>
        <v>B</v>
      </c>
      <c r="S1240" s="75">
        <f t="shared" si="39"/>
        <v>0</v>
      </c>
    </row>
    <row r="1241" spans="1:19" ht="17.399999999999999" x14ac:dyDescent="0.3">
      <c r="A1241" s="39" t="s">
        <v>345</v>
      </c>
      <c r="B1241" s="39" t="s">
        <v>82</v>
      </c>
      <c r="C1241" s="39" t="s">
        <v>135</v>
      </c>
      <c r="D1241" s="39" t="s">
        <v>26</v>
      </c>
      <c r="E1241" s="70" t="s">
        <v>46</v>
      </c>
      <c r="F1241" s="70" t="s">
        <v>28</v>
      </c>
      <c r="G1241" s="78">
        <v>45647</v>
      </c>
      <c r="H1241" s="78">
        <v>45839</v>
      </c>
      <c r="I1241" s="69">
        <v>3452249.21</v>
      </c>
      <c r="J1241" s="70">
        <v>0</v>
      </c>
      <c r="K1241" s="71">
        <v>1.056</v>
      </c>
      <c r="L1241" s="70">
        <v>0</v>
      </c>
      <c r="M1241" s="71">
        <v>1.282</v>
      </c>
      <c r="N1241" s="72"/>
      <c r="O1241" s="73">
        <f>MIN(1,MAX(0,(1/(1+EXP(-(Assumptions!$B$5 + Assumptions!$B$6*$N1241))))*Assumptions!$B$3))</f>
        <v>3.9165722796764356E-2</v>
      </c>
      <c r="P1241" s="73">
        <f>VLOOKUP($F1241,Assumptions!$A$23:$B$27,2,FALSE)*Assumptions!$B$4</f>
        <v>0.35</v>
      </c>
      <c r="Q1241" s="74">
        <f t="shared" si="38"/>
        <v>47323.442454473057</v>
      </c>
      <c r="R1241" s="75" t="str">
        <f>IF($O1241&lt;Assumptions!$B$17,"A",IF($O1241&lt;Assumptions!$B$18,"B",IF($O1241&lt;Assumptions!$B$19,"C",IF($O1241&lt;Assumptions!$B$20,"D","E"))))</f>
        <v>B</v>
      </c>
      <c r="S1241" s="75">
        <f t="shared" si="39"/>
        <v>0</v>
      </c>
    </row>
    <row r="1242" spans="1:19" ht="17.399999999999999" x14ac:dyDescent="0.3">
      <c r="A1242" s="39" t="s">
        <v>345</v>
      </c>
      <c r="B1242" s="39" t="s">
        <v>82</v>
      </c>
      <c r="C1242" s="39" t="s">
        <v>135</v>
      </c>
      <c r="D1242" s="39" t="s">
        <v>26</v>
      </c>
      <c r="E1242" s="70" t="s">
        <v>46</v>
      </c>
      <c r="F1242" s="70" t="s">
        <v>28</v>
      </c>
      <c r="G1242" s="78">
        <v>45647</v>
      </c>
      <c r="H1242" s="78">
        <v>45870</v>
      </c>
      <c r="I1242" s="69">
        <v>3358172.12</v>
      </c>
      <c r="J1242" s="70">
        <v>65</v>
      </c>
      <c r="K1242" s="71">
        <v>0.41</v>
      </c>
      <c r="L1242" s="70">
        <v>0</v>
      </c>
      <c r="M1242" s="71">
        <v>1.282</v>
      </c>
      <c r="N1242" s="72"/>
      <c r="O1242" s="73">
        <f>MIN(1,MAX(0,(1/(1+EXP(-(Assumptions!$B$5 + Assumptions!$B$6*$N1242))))*Assumptions!$B$3))</f>
        <v>3.9165722796764356E-2</v>
      </c>
      <c r="P1242" s="73">
        <f>VLOOKUP($F1242,Assumptions!$A$23:$B$27,2,FALSE)*Assumptions!$B$4</f>
        <v>0.35</v>
      </c>
      <c r="Q1242" s="74">
        <f t="shared" si="38"/>
        <v>46033.833424509867</v>
      </c>
      <c r="R1242" s="75" t="str">
        <f>IF($O1242&lt;Assumptions!$B$17,"A",IF($O1242&lt;Assumptions!$B$18,"B",IF($O1242&lt;Assumptions!$B$19,"C",IF($O1242&lt;Assumptions!$B$20,"D","E"))))</f>
        <v>B</v>
      </c>
      <c r="S1242" s="75">
        <f t="shared" si="39"/>
        <v>0</v>
      </c>
    </row>
    <row r="1243" spans="1:19" ht="17.399999999999999" x14ac:dyDescent="0.3">
      <c r="A1243" s="39" t="s">
        <v>345</v>
      </c>
      <c r="B1243" s="39" t="s">
        <v>82</v>
      </c>
      <c r="C1243" s="39" t="s">
        <v>135</v>
      </c>
      <c r="D1243" s="39" t="s">
        <v>26</v>
      </c>
      <c r="E1243" s="70" t="s">
        <v>46</v>
      </c>
      <c r="F1243" s="70" t="s">
        <v>28</v>
      </c>
      <c r="G1243" s="78">
        <v>45647</v>
      </c>
      <c r="H1243" s="78">
        <v>45901</v>
      </c>
      <c r="I1243" s="69">
        <v>3264384.4</v>
      </c>
      <c r="J1243" s="70">
        <v>0</v>
      </c>
      <c r="K1243" s="71">
        <v>0.95099999999999996</v>
      </c>
      <c r="L1243" s="70">
        <v>0</v>
      </c>
      <c r="M1243" s="71">
        <v>1.282</v>
      </c>
      <c r="N1243" s="72"/>
      <c r="O1243" s="73">
        <f>MIN(1,MAX(0,(1/(1+EXP(-(Assumptions!$B$5 + Assumptions!$B$6*$N1243))))*Assumptions!$B$3))</f>
        <v>3.9165722796764356E-2</v>
      </c>
      <c r="P1243" s="73">
        <f>VLOOKUP($F1243,Assumptions!$A$23:$B$27,2,FALSE)*Assumptions!$B$4</f>
        <v>0.35</v>
      </c>
      <c r="Q1243" s="74">
        <f t="shared" si="38"/>
        <v>44748.191079368677</v>
      </c>
      <c r="R1243" s="75" t="str">
        <f>IF($O1243&lt;Assumptions!$B$17,"A",IF($O1243&lt;Assumptions!$B$18,"B",IF($O1243&lt;Assumptions!$B$19,"C",IF($O1243&lt;Assumptions!$B$20,"D","E"))))</f>
        <v>B</v>
      </c>
      <c r="S1243" s="75">
        <f t="shared" si="39"/>
        <v>0</v>
      </c>
    </row>
    <row r="1244" spans="1:19" ht="17.399999999999999" x14ac:dyDescent="0.3">
      <c r="A1244" s="39" t="s">
        <v>345</v>
      </c>
      <c r="B1244" s="39" t="s">
        <v>82</v>
      </c>
      <c r="C1244" s="39" t="s">
        <v>135</v>
      </c>
      <c r="D1244" s="39" t="s">
        <v>26</v>
      </c>
      <c r="E1244" s="70" t="s">
        <v>46</v>
      </c>
      <c r="F1244" s="70" t="s">
        <v>28</v>
      </c>
      <c r="G1244" s="78">
        <v>45647</v>
      </c>
      <c r="H1244" s="78">
        <v>45931</v>
      </c>
      <c r="I1244" s="69">
        <v>3167148.64</v>
      </c>
      <c r="J1244" s="70">
        <v>15</v>
      </c>
      <c r="K1244" s="71">
        <v>1.1319999999999999</v>
      </c>
      <c r="L1244" s="70">
        <v>0</v>
      </c>
      <c r="M1244" s="71">
        <v>1.282</v>
      </c>
      <c r="N1244" s="72"/>
      <c r="O1244" s="73">
        <f>MIN(1,MAX(0,(1/(1+EXP(-(Assumptions!$B$5 + Assumptions!$B$6*$N1244))))*Assumptions!$B$3))</f>
        <v>3.9165722796764356E-2</v>
      </c>
      <c r="P1244" s="73">
        <f>VLOOKUP($F1244,Assumptions!$A$23:$B$27,2,FALSE)*Assumptions!$B$4</f>
        <v>0.35</v>
      </c>
      <c r="Q1244" s="74">
        <f t="shared" si="38"/>
        <v>43415.282991636224</v>
      </c>
      <c r="R1244" s="75" t="str">
        <f>IF($O1244&lt;Assumptions!$B$17,"A",IF($O1244&lt;Assumptions!$B$18,"B",IF($O1244&lt;Assumptions!$B$19,"C",IF($O1244&lt;Assumptions!$B$20,"D","E"))))</f>
        <v>B</v>
      </c>
      <c r="S1244" s="75">
        <f t="shared" si="39"/>
        <v>0</v>
      </c>
    </row>
    <row r="1245" spans="1:19" ht="17.399999999999999" x14ac:dyDescent="0.3">
      <c r="A1245" s="39" t="s">
        <v>345</v>
      </c>
      <c r="B1245" s="39" t="s">
        <v>82</v>
      </c>
      <c r="C1245" s="39" t="s">
        <v>135</v>
      </c>
      <c r="D1245" s="39" t="s">
        <v>26</v>
      </c>
      <c r="E1245" s="70" t="s">
        <v>46</v>
      </c>
      <c r="F1245" s="70" t="s">
        <v>28</v>
      </c>
      <c r="G1245" s="78">
        <v>45647</v>
      </c>
      <c r="H1245" s="78">
        <v>45962</v>
      </c>
      <c r="I1245" s="69">
        <v>3083503.32</v>
      </c>
      <c r="J1245" s="70">
        <v>0</v>
      </c>
      <c r="K1245" s="71">
        <v>1.0029999999999999</v>
      </c>
      <c r="L1245" s="70">
        <v>0</v>
      </c>
      <c r="M1245" s="71">
        <v>1.282</v>
      </c>
      <c r="N1245" s="72"/>
      <c r="O1245" s="73">
        <f>MIN(1,MAX(0,(1/(1+EXP(-(Assumptions!$B$5 + Assumptions!$B$6*$N1245))))*Assumptions!$B$3))</f>
        <v>3.9165722796764356E-2</v>
      </c>
      <c r="P1245" s="73">
        <f>VLOOKUP($F1245,Assumptions!$A$23:$B$27,2,FALSE)*Assumptions!$B$4</f>
        <v>0.35</v>
      </c>
      <c r="Q1245" s="74">
        <f t="shared" si="38"/>
        <v>42268.672695907895</v>
      </c>
      <c r="R1245" s="75" t="str">
        <f>IF($O1245&lt;Assumptions!$B$17,"A",IF($O1245&lt;Assumptions!$B$18,"B",IF($O1245&lt;Assumptions!$B$19,"C",IF($O1245&lt;Assumptions!$B$20,"D","E"))))</f>
        <v>B</v>
      </c>
      <c r="S1245" s="75">
        <f t="shared" si="39"/>
        <v>0</v>
      </c>
    </row>
    <row r="1246" spans="1:19" ht="17.399999999999999" x14ac:dyDescent="0.3">
      <c r="A1246" s="39" t="s">
        <v>345</v>
      </c>
      <c r="B1246" s="39" t="s">
        <v>82</v>
      </c>
      <c r="C1246" s="39" t="s">
        <v>135</v>
      </c>
      <c r="D1246" s="39" t="s">
        <v>26</v>
      </c>
      <c r="E1246" s="70" t="s">
        <v>46</v>
      </c>
      <c r="F1246" s="70" t="s">
        <v>28</v>
      </c>
      <c r="G1246" s="78">
        <v>45647</v>
      </c>
      <c r="H1246" s="78">
        <v>45992</v>
      </c>
      <c r="I1246" s="69">
        <v>3001403.24</v>
      </c>
      <c r="J1246" s="70">
        <v>15</v>
      </c>
      <c r="K1246" s="71">
        <v>1.085</v>
      </c>
      <c r="L1246" s="70">
        <v>0</v>
      </c>
      <c r="M1246" s="71">
        <v>1.282</v>
      </c>
      <c r="N1246" s="72"/>
      <c r="O1246" s="73">
        <f>MIN(1,MAX(0,(1/(1+EXP(-(Assumptions!$B$5 + Assumptions!$B$6*$N1246))))*Assumptions!$B$3))</f>
        <v>3.9165722796764356E-2</v>
      </c>
      <c r="P1246" s="73">
        <f>VLOOKUP($F1246,Assumptions!$A$23:$B$27,2,FALSE)*Assumptions!$B$4</f>
        <v>0.35</v>
      </c>
      <c r="Q1246" s="74">
        <f t="shared" si="38"/>
        <v>41143.244554702644</v>
      </c>
      <c r="R1246" s="75" t="str">
        <f>IF($O1246&lt;Assumptions!$B$17,"A",IF($O1246&lt;Assumptions!$B$18,"B",IF($O1246&lt;Assumptions!$B$19,"C",IF($O1246&lt;Assumptions!$B$20,"D","E"))))</f>
        <v>B</v>
      </c>
      <c r="S1246" s="75">
        <f t="shared" si="39"/>
        <v>0</v>
      </c>
    </row>
    <row r="1247" spans="1:19" ht="17.399999999999999" x14ac:dyDescent="0.3">
      <c r="A1247" s="39" t="s">
        <v>347</v>
      </c>
      <c r="B1247" s="39" t="s">
        <v>53</v>
      </c>
      <c r="C1247" s="39" t="s">
        <v>22</v>
      </c>
      <c r="D1247" s="39" t="s">
        <v>42</v>
      </c>
      <c r="E1247" s="70" t="s">
        <v>23</v>
      </c>
      <c r="F1247" s="70" t="s">
        <v>28</v>
      </c>
      <c r="G1247" s="78">
        <v>43474</v>
      </c>
      <c r="H1247" s="78">
        <v>45658</v>
      </c>
      <c r="I1247" s="69">
        <v>1834076.36</v>
      </c>
      <c r="J1247" s="70">
        <v>15</v>
      </c>
      <c r="K1247" s="71">
        <v>1.133</v>
      </c>
      <c r="L1247" s="70">
        <v>0</v>
      </c>
      <c r="M1247" s="71">
        <v>0.90400000000000003</v>
      </c>
      <c r="N1247" s="72"/>
      <c r="O1247" s="73">
        <f>MIN(1,MAX(0,(1/(1+EXP(-(Assumptions!$B$5 + Assumptions!$B$6*$N1247))))*Assumptions!$B$3))</f>
        <v>3.9165722796764356E-2</v>
      </c>
      <c r="P1247" s="73">
        <f>VLOOKUP($F1247,Assumptions!$A$23:$B$27,2,FALSE)*Assumptions!$B$4</f>
        <v>0.35</v>
      </c>
      <c r="Q1247" s="74">
        <f t="shared" si="38"/>
        <v>25141.524206350507</v>
      </c>
      <c r="R1247" s="75" t="str">
        <f>IF($O1247&lt;Assumptions!$B$17,"A",IF($O1247&lt;Assumptions!$B$18,"B",IF($O1247&lt;Assumptions!$B$19,"C",IF($O1247&lt;Assumptions!$B$20,"D","E"))))</f>
        <v>B</v>
      </c>
      <c r="S1247" s="75">
        <f t="shared" si="39"/>
        <v>0</v>
      </c>
    </row>
    <row r="1248" spans="1:19" ht="17.399999999999999" x14ac:dyDescent="0.3">
      <c r="A1248" s="39" t="s">
        <v>347</v>
      </c>
      <c r="B1248" s="39" t="s">
        <v>53</v>
      </c>
      <c r="C1248" s="39" t="s">
        <v>22</v>
      </c>
      <c r="D1248" s="39" t="s">
        <v>42</v>
      </c>
      <c r="E1248" s="70" t="s">
        <v>23</v>
      </c>
      <c r="F1248" s="70" t="s">
        <v>28</v>
      </c>
      <c r="G1248" s="78">
        <v>43474</v>
      </c>
      <c r="H1248" s="78">
        <v>45689</v>
      </c>
      <c r="I1248" s="69">
        <v>1807697.79</v>
      </c>
      <c r="J1248" s="70">
        <v>0</v>
      </c>
      <c r="K1248" s="71">
        <v>1.008</v>
      </c>
      <c r="L1248" s="70">
        <v>0</v>
      </c>
      <c r="M1248" s="71">
        <v>0.90400000000000003</v>
      </c>
      <c r="N1248" s="72"/>
      <c r="O1248" s="73">
        <f>MIN(1,MAX(0,(1/(1+EXP(-(Assumptions!$B$5 + Assumptions!$B$6*$N1248))))*Assumptions!$B$3))</f>
        <v>3.9165722796764356E-2</v>
      </c>
      <c r="P1248" s="73">
        <f>VLOOKUP($F1248,Assumptions!$A$23:$B$27,2,FALSE)*Assumptions!$B$4</f>
        <v>0.35</v>
      </c>
      <c r="Q1248" s="74">
        <f t="shared" si="38"/>
        <v>24779.92669021224</v>
      </c>
      <c r="R1248" s="75" t="str">
        <f>IF($O1248&lt;Assumptions!$B$17,"A",IF($O1248&lt;Assumptions!$B$18,"B",IF($O1248&lt;Assumptions!$B$19,"C",IF($O1248&lt;Assumptions!$B$20,"D","E"))))</f>
        <v>B</v>
      </c>
      <c r="S1248" s="75">
        <f t="shared" si="39"/>
        <v>0</v>
      </c>
    </row>
    <row r="1249" spans="1:19" ht="17.399999999999999" x14ac:dyDescent="0.3">
      <c r="A1249" s="39" t="s">
        <v>347</v>
      </c>
      <c r="B1249" s="39" t="s">
        <v>53</v>
      </c>
      <c r="C1249" s="39" t="s">
        <v>22</v>
      </c>
      <c r="D1249" s="39" t="s">
        <v>42</v>
      </c>
      <c r="E1249" s="70" t="s">
        <v>23</v>
      </c>
      <c r="F1249" s="70" t="s">
        <v>28</v>
      </c>
      <c r="G1249" s="78">
        <v>43474</v>
      </c>
      <c r="H1249" s="78">
        <v>45717</v>
      </c>
      <c r="I1249" s="69">
        <v>1771034.69</v>
      </c>
      <c r="J1249" s="70">
        <v>0</v>
      </c>
      <c r="K1249" s="71">
        <v>1.095</v>
      </c>
      <c r="L1249" s="70">
        <v>0</v>
      </c>
      <c r="M1249" s="71">
        <v>0.90400000000000003</v>
      </c>
      <c r="N1249" s="72"/>
      <c r="O1249" s="73">
        <f>MIN(1,MAX(0,(1/(1+EXP(-(Assumptions!$B$5 + Assumptions!$B$6*$N1249))))*Assumptions!$B$3))</f>
        <v>3.9165722796764356E-2</v>
      </c>
      <c r="P1249" s="73">
        <f>VLOOKUP($F1249,Assumptions!$A$23:$B$27,2,FALSE)*Assumptions!$B$4</f>
        <v>0.35</v>
      </c>
      <c r="Q1249" s="74">
        <f t="shared" si="38"/>
        <v>24277.348806197722</v>
      </c>
      <c r="R1249" s="75" t="str">
        <f>IF($O1249&lt;Assumptions!$B$17,"A",IF($O1249&lt;Assumptions!$B$18,"B",IF($O1249&lt;Assumptions!$B$19,"C",IF($O1249&lt;Assumptions!$B$20,"D","E"))))</f>
        <v>B</v>
      </c>
      <c r="S1249" s="75">
        <f t="shared" si="39"/>
        <v>0</v>
      </c>
    </row>
    <row r="1250" spans="1:19" ht="17.399999999999999" x14ac:dyDescent="0.3">
      <c r="A1250" s="39" t="s">
        <v>347</v>
      </c>
      <c r="B1250" s="39" t="s">
        <v>53</v>
      </c>
      <c r="C1250" s="39" t="s">
        <v>22</v>
      </c>
      <c r="D1250" s="39" t="s">
        <v>42</v>
      </c>
      <c r="E1250" s="70" t="s">
        <v>23</v>
      </c>
      <c r="F1250" s="70" t="s">
        <v>28</v>
      </c>
      <c r="G1250" s="78">
        <v>43474</v>
      </c>
      <c r="H1250" s="78">
        <v>45748</v>
      </c>
      <c r="I1250" s="69">
        <v>1735877.13</v>
      </c>
      <c r="J1250" s="70">
        <v>15</v>
      </c>
      <c r="K1250" s="71">
        <v>1.1220000000000001</v>
      </c>
      <c r="L1250" s="70">
        <v>0</v>
      </c>
      <c r="M1250" s="71">
        <v>0.90400000000000003</v>
      </c>
      <c r="N1250" s="72"/>
      <c r="O1250" s="73">
        <f>MIN(1,MAX(0,(1/(1+EXP(-(Assumptions!$B$5 + Assumptions!$B$6*$N1250))))*Assumptions!$B$3))</f>
        <v>3.9165722796764356E-2</v>
      </c>
      <c r="P1250" s="73">
        <f>VLOOKUP($F1250,Assumptions!$A$23:$B$27,2,FALSE)*Assumptions!$B$4</f>
        <v>0.35</v>
      </c>
      <c r="Q1250" s="74">
        <f t="shared" si="38"/>
        <v>23795.408868988008</v>
      </c>
      <c r="R1250" s="75" t="str">
        <f>IF($O1250&lt;Assumptions!$B$17,"A",IF($O1250&lt;Assumptions!$B$18,"B",IF($O1250&lt;Assumptions!$B$19,"C",IF($O1250&lt;Assumptions!$B$20,"D","E"))))</f>
        <v>B</v>
      </c>
      <c r="S1250" s="75">
        <f t="shared" si="39"/>
        <v>0</v>
      </c>
    </row>
    <row r="1251" spans="1:19" ht="17.399999999999999" x14ac:dyDescent="0.3">
      <c r="A1251" s="39" t="s">
        <v>347</v>
      </c>
      <c r="B1251" s="39" t="s">
        <v>53</v>
      </c>
      <c r="C1251" s="39" t="s">
        <v>22</v>
      </c>
      <c r="D1251" s="39" t="s">
        <v>42</v>
      </c>
      <c r="E1251" s="70" t="s">
        <v>23</v>
      </c>
      <c r="F1251" s="70" t="s">
        <v>28</v>
      </c>
      <c r="G1251" s="78">
        <v>43474</v>
      </c>
      <c r="H1251" s="78">
        <v>45778</v>
      </c>
      <c r="I1251" s="69">
        <v>1704082.6</v>
      </c>
      <c r="J1251" s="70">
        <v>0</v>
      </c>
      <c r="K1251" s="71">
        <v>1.05</v>
      </c>
      <c r="L1251" s="70">
        <v>0</v>
      </c>
      <c r="M1251" s="71">
        <v>0.90400000000000003</v>
      </c>
      <c r="N1251" s="72"/>
      <c r="O1251" s="73">
        <f>MIN(1,MAX(0,(1/(1+EXP(-(Assumptions!$B$5 + Assumptions!$B$6*$N1251))))*Assumptions!$B$3))</f>
        <v>3.9165722796764356E-2</v>
      </c>
      <c r="P1251" s="73">
        <f>VLOOKUP($F1251,Assumptions!$A$23:$B$27,2,FALSE)*Assumptions!$B$4</f>
        <v>0.35</v>
      </c>
      <c r="Q1251" s="74">
        <f t="shared" si="38"/>
        <v>23359.569357036315</v>
      </c>
      <c r="R1251" s="75" t="str">
        <f>IF($O1251&lt;Assumptions!$B$17,"A",IF($O1251&lt;Assumptions!$B$18,"B",IF($O1251&lt;Assumptions!$B$19,"C",IF($O1251&lt;Assumptions!$B$20,"D","E"))))</f>
        <v>B</v>
      </c>
      <c r="S1251" s="75">
        <f t="shared" si="39"/>
        <v>0</v>
      </c>
    </row>
    <row r="1252" spans="1:19" ht="17.399999999999999" x14ac:dyDescent="0.3">
      <c r="A1252" s="39" t="s">
        <v>347</v>
      </c>
      <c r="B1252" s="39" t="s">
        <v>53</v>
      </c>
      <c r="C1252" s="39" t="s">
        <v>22</v>
      </c>
      <c r="D1252" s="39" t="s">
        <v>42</v>
      </c>
      <c r="E1252" s="70" t="s">
        <v>23</v>
      </c>
      <c r="F1252" s="70" t="s">
        <v>28</v>
      </c>
      <c r="G1252" s="78">
        <v>43474</v>
      </c>
      <c r="H1252" s="78">
        <v>45809</v>
      </c>
      <c r="I1252" s="69">
        <v>1676939.57</v>
      </c>
      <c r="J1252" s="70">
        <v>0</v>
      </c>
      <c r="K1252" s="71">
        <v>1.1359999999999999</v>
      </c>
      <c r="L1252" s="70">
        <v>0</v>
      </c>
      <c r="M1252" s="71">
        <v>0.90400000000000003</v>
      </c>
      <c r="N1252" s="72"/>
      <c r="O1252" s="73">
        <f>MIN(1,MAX(0,(1/(1+EXP(-(Assumptions!$B$5 + Assumptions!$B$6*$N1252))))*Assumptions!$B$3))</f>
        <v>3.9165722796764356E-2</v>
      </c>
      <c r="P1252" s="73">
        <f>VLOOKUP($F1252,Assumptions!$A$23:$B$27,2,FALSE)*Assumptions!$B$4</f>
        <v>0.35</v>
      </c>
      <c r="Q1252" s="74">
        <f t="shared" si="38"/>
        <v>22987.492620940822</v>
      </c>
      <c r="R1252" s="75" t="str">
        <f>IF($O1252&lt;Assumptions!$B$17,"A",IF($O1252&lt;Assumptions!$B$18,"B",IF($O1252&lt;Assumptions!$B$19,"C",IF($O1252&lt;Assumptions!$B$20,"D","E"))))</f>
        <v>B</v>
      </c>
      <c r="S1252" s="75">
        <f t="shared" si="39"/>
        <v>0</v>
      </c>
    </row>
    <row r="1253" spans="1:19" ht="17.399999999999999" x14ac:dyDescent="0.3">
      <c r="A1253" s="39" t="s">
        <v>347</v>
      </c>
      <c r="B1253" s="39" t="s">
        <v>53</v>
      </c>
      <c r="C1253" s="39" t="s">
        <v>22</v>
      </c>
      <c r="D1253" s="39" t="s">
        <v>42</v>
      </c>
      <c r="E1253" s="70" t="s">
        <v>23</v>
      </c>
      <c r="F1253" s="70" t="s">
        <v>28</v>
      </c>
      <c r="G1253" s="78">
        <v>43474</v>
      </c>
      <c r="H1253" s="78">
        <v>45839</v>
      </c>
      <c r="I1253" s="69">
        <v>1643605.24</v>
      </c>
      <c r="J1253" s="70">
        <v>65</v>
      </c>
      <c r="K1253" s="71">
        <v>0.83099999999999996</v>
      </c>
      <c r="L1253" s="70">
        <v>0</v>
      </c>
      <c r="M1253" s="71">
        <v>0.90400000000000003</v>
      </c>
      <c r="N1253" s="72"/>
      <c r="O1253" s="73">
        <f>MIN(1,MAX(0,(1/(1+EXP(-(Assumptions!$B$5 + Assumptions!$B$6*$N1253))))*Assumptions!$B$3))</f>
        <v>3.9165722796764356E-2</v>
      </c>
      <c r="P1253" s="73">
        <f>VLOOKUP($F1253,Assumptions!$A$23:$B$27,2,FALSE)*Assumptions!$B$4</f>
        <v>0.35</v>
      </c>
      <c r="Q1253" s="74">
        <f t="shared" si="38"/>
        <v>22530.545526002272</v>
      </c>
      <c r="R1253" s="75" t="str">
        <f>IF($O1253&lt;Assumptions!$B$17,"A",IF($O1253&lt;Assumptions!$B$18,"B",IF($O1253&lt;Assumptions!$B$19,"C",IF($O1253&lt;Assumptions!$B$20,"D","E"))))</f>
        <v>B</v>
      </c>
      <c r="S1253" s="75">
        <f t="shared" si="39"/>
        <v>0</v>
      </c>
    </row>
    <row r="1254" spans="1:19" ht="17.399999999999999" x14ac:dyDescent="0.3">
      <c r="A1254" s="39" t="s">
        <v>347</v>
      </c>
      <c r="B1254" s="39" t="s">
        <v>53</v>
      </c>
      <c r="C1254" s="39" t="s">
        <v>22</v>
      </c>
      <c r="D1254" s="39" t="s">
        <v>42</v>
      </c>
      <c r="E1254" s="70" t="s">
        <v>23</v>
      </c>
      <c r="F1254" s="70" t="s">
        <v>28</v>
      </c>
      <c r="G1254" s="78">
        <v>43474</v>
      </c>
      <c r="H1254" s="78">
        <v>45870</v>
      </c>
      <c r="I1254" s="69">
        <v>1618697.31</v>
      </c>
      <c r="J1254" s="70">
        <v>0</v>
      </c>
      <c r="K1254" s="71">
        <v>1.105</v>
      </c>
      <c r="L1254" s="70">
        <v>0</v>
      </c>
      <c r="M1254" s="71">
        <v>0.90400000000000003</v>
      </c>
      <c r="N1254" s="72"/>
      <c r="O1254" s="73">
        <f>MIN(1,MAX(0,(1/(1+EXP(-(Assumptions!$B$5 + Assumptions!$B$6*$N1254))))*Assumptions!$B$3))</f>
        <v>3.9165722796764356E-2</v>
      </c>
      <c r="P1254" s="73">
        <f>VLOOKUP($F1254,Assumptions!$A$23:$B$27,2,FALSE)*Assumptions!$B$4</f>
        <v>0.35</v>
      </c>
      <c r="Q1254" s="74">
        <f t="shared" si="38"/>
        <v>22189.107547364849</v>
      </c>
      <c r="R1254" s="75" t="str">
        <f>IF($O1254&lt;Assumptions!$B$17,"A",IF($O1254&lt;Assumptions!$B$18,"B",IF($O1254&lt;Assumptions!$B$19,"C",IF($O1254&lt;Assumptions!$B$20,"D","E"))))</f>
        <v>B</v>
      </c>
      <c r="S1254" s="75">
        <f t="shared" si="39"/>
        <v>0</v>
      </c>
    </row>
    <row r="1255" spans="1:19" ht="17.399999999999999" x14ac:dyDescent="0.3">
      <c r="A1255" s="39" t="s">
        <v>347</v>
      </c>
      <c r="B1255" s="39" t="s">
        <v>53</v>
      </c>
      <c r="C1255" s="39" t="s">
        <v>22</v>
      </c>
      <c r="D1255" s="39" t="s">
        <v>42</v>
      </c>
      <c r="E1255" s="70" t="s">
        <v>23</v>
      </c>
      <c r="F1255" s="70" t="s">
        <v>28</v>
      </c>
      <c r="G1255" s="78">
        <v>43474</v>
      </c>
      <c r="H1255" s="78">
        <v>45901</v>
      </c>
      <c r="I1255" s="69">
        <v>1585182.62</v>
      </c>
      <c r="J1255" s="70">
        <v>0</v>
      </c>
      <c r="K1255" s="71">
        <v>0.98</v>
      </c>
      <c r="L1255" s="70">
        <v>0</v>
      </c>
      <c r="M1255" s="71">
        <v>0.90400000000000003</v>
      </c>
      <c r="N1255" s="72"/>
      <c r="O1255" s="73">
        <f>MIN(1,MAX(0,(1/(1+EXP(-(Assumptions!$B$5 + Assumptions!$B$6*$N1255))))*Assumptions!$B$3))</f>
        <v>3.9165722796764356E-2</v>
      </c>
      <c r="P1255" s="73">
        <f>VLOOKUP($F1255,Assumptions!$A$23:$B$27,2,FALSE)*Assumptions!$B$4</f>
        <v>0.35</v>
      </c>
      <c r="Q1255" s="74">
        <f t="shared" si="38"/>
        <v>21729.688077009025</v>
      </c>
      <c r="R1255" s="75" t="str">
        <f>IF($O1255&lt;Assumptions!$B$17,"A",IF($O1255&lt;Assumptions!$B$18,"B",IF($O1255&lt;Assumptions!$B$19,"C",IF($O1255&lt;Assumptions!$B$20,"D","E"))))</f>
        <v>B</v>
      </c>
      <c r="S1255" s="75">
        <f t="shared" si="39"/>
        <v>0</v>
      </c>
    </row>
    <row r="1256" spans="1:19" ht="17.399999999999999" x14ac:dyDescent="0.3">
      <c r="A1256" s="39" t="s">
        <v>347</v>
      </c>
      <c r="B1256" s="39" t="s">
        <v>53</v>
      </c>
      <c r="C1256" s="39" t="s">
        <v>22</v>
      </c>
      <c r="D1256" s="39" t="s">
        <v>42</v>
      </c>
      <c r="E1256" s="70" t="s">
        <v>23</v>
      </c>
      <c r="F1256" s="70" t="s">
        <v>28</v>
      </c>
      <c r="G1256" s="78">
        <v>43474</v>
      </c>
      <c r="H1256" s="78">
        <v>45931</v>
      </c>
      <c r="I1256" s="69">
        <v>1554424.47</v>
      </c>
      <c r="J1256" s="70">
        <v>0</v>
      </c>
      <c r="K1256" s="71">
        <v>1.1339999999999999</v>
      </c>
      <c r="L1256" s="70">
        <v>0</v>
      </c>
      <c r="M1256" s="71">
        <v>0.90400000000000003</v>
      </c>
      <c r="N1256" s="72"/>
      <c r="O1256" s="73">
        <f>MIN(1,MAX(0,(1/(1+EXP(-(Assumptions!$B$5 + Assumptions!$B$6*$N1256))))*Assumptions!$B$3))</f>
        <v>3.9165722796764356E-2</v>
      </c>
      <c r="P1256" s="73">
        <f>VLOOKUP($F1256,Assumptions!$A$23:$B$27,2,FALSE)*Assumptions!$B$4</f>
        <v>0.35</v>
      </c>
      <c r="Q1256" s="74">
        <f t="shared" si="38"/>
        <v>21308.055265184572</v>
      </c>
      <c r="R1256" s="75" t="str">
        <f>IF($O1256&lt;Assumptions!$B$17,"A",IF($O1256&lt;Assumptions!$B$18,"B",IF($O1256&lt;Assumptions!$B$19,"C",IF($O1256&lt;Assumptions!$B$20,"D","E"))))</f>
        <v>B</v>
      </c>
      <c r="S1256" s="75">
        <f t="shared" si="39"/>
        <v>0</v>
      </c>
    </row>
    <row r="1257" spans="1:19" ht="17.399999999999999" x14ac:dyDescent="0.3">
      <c r="A1257" s="39" t="s">
        <v>347</v>
      </c>
      <c r="B1257" s="39" t="s">
        <v>53</v>
      </c>
      <c r="C1257" s="39" t="s">
        <v>22</v>
      </c>
      <c r="D1257" s="39" t="s">
        <v>42</v>
      </c>
      <c r="E1257" s="70" t="s">
        <v>23</v>
      </c>
      <c r="F1257" s="70" t="s">
        <v>28</v>
      </c>
      <c r="G1257" s="78">
        <v>43474</v>
      </c>
      <c r="H1257" s="78">
        <v>45962</v>
      </c>
      <c r="I1257" s="69">
        <v>1527489.07</v>
      </c>
      <c r="J1257" s="70">
        <v>0</v>
      </c>
      <c r="K1257" s="71">
        <v>1.139</v>
      </c>
      <c r="L1257" s="70">
        <v>0</v>
      </c>
      <c r="M1257" s="71">
        <v>0.90400000000000003</v>
      </c>
      <c r="N1257" s="72"/>
      <c r="O1257" s="73">
        <f>MIN(1,MAX(0,(1/(1+EXP(-(Assumptions!$B$5 + Assumptions!$B$6*$N1257))))*Assumptions!$B$3))</f>
        <v>3.9165722796764356E-2</v>
      </c>
      <c r="P1257" s="73">
        <f>VLOOKUP($F1257,Assumptions!$A$23:$B$27,2,FALSE)*Assumptions!$B$4</f>
        <v>0.35</v>
      </c>
      <c r="Q1257" s="74">
        <f t="shared" si="38"/>
        <v>20938.824721747584</v>
      </c>
      <c r="R1257" s="75" t="str">
        <f>IF($O1257&lt;Assumptions!$B$17,"A",IF($O1257&lt;Assumptions!$B$18,"B",IF($O1257&lt;Assumptions!$B$19,"C",IF($O1257&lt;Assumptions!$B$20,"D","E"))))</f>
        <v>B</v>
      </c>
      <c r="S1257" s="75">
        <f t="shared" si="39"/>
        <v>0</v>
      </c>
    </row>
    <row r="1258" spans="1:19" ht="17.399999999999999" x14ac:dyDescent="0.3">
      <c r="A1258" s="39" t="s">
        <v>347</v>
      </c>
      <c r="B1258" s="39" t="s">
        <v>53</v>
      </c>
      <c r="C1258" s="39" t="s">
        <v>22</v>
      </c>
      <c r="D1258" s="39" t="s">
        <v>42</v>
      </c>
      <c r="E1258" s="70" t="s">
        <v>23</v>
      </c>
      <c r="F1258" s="70" t="s">
        <v>28</v>
      </c>
      <c r="G1258" s="78">
        <v>43474</v>
      </c>
      <c r="H1258" s="78">
        <v>45992</v>
      </c>
      <c r="I1258" s="69">
        <v>1504574.63</v>
      </c>
      <c r="J1258" s="70">
        <v>0</v>
      </c>
      <c r="K1258" s="71">
        <v>1.034</v>
      </c>
      <c r="L1258" s="70">
        <v>0</v>
      </c>
      <c r="M1258" s="71">
        <v>0.90400000000000003</v>
      </c>
      <c r="N1258" s="72"/>
      <c r="O1258" s="73">
        <f>MIN(1,MAX(0,(1/(1+EXP(-(Assumptions!$B$5 + Assumptions!$B$6*$N1258))))*Assumptions!$B$3))</f>
        <v>3.9165722796764356E-2</v>
      </c>
      <c r="P1258" s="73">
        <f>VLOOKUP($F1258,Assumptions!$A$23:$B$27,2,FALSE)*Assumptions!$B$4</f>
        <v>0.35</v>
      </c>
      <c r="Q1258" s="74">
        <f t="shared" si="38"/>
        <v>20624.7135099685</v>
      </c>
      <c r="R1258" s="75" t="str">
        <f>IF($O1258&lt;Assumptions!$B$17,"A",IF($O1258&lt;Assumptions!$B$18,"B",IF($O1258&lt;Assumptions!$B$19,"C",IF($O1258&lt;Assumptions!$B$20,"D","E"))))</f>
        <v>B</v>
      </c>
      <c r="S1258" s="75">
        <f t="shared" si="39"/>
        <v>0</v>
      </c>
    </row>
    <row r="1259" spans="1:19" ht="17.399999999999999" x14ac:dyDescent="0.3">
      <c r="A1259" s="39" t="s">
        <v>349</v>
      </c>
      <c r="B1259" s="39" t="s">
        <v>78</v>
      </c>
      <c r="C1259" s="39" t="s">
        <v>135</v>
      </c>
      <c r="D1259" s="39" t="s">
        <v>48</v>
      </c>
      <c r="E1259" s="70" t="s">
        <v>35</v>
      </c>
      <c r="F1259" s="70" t="s">
        <v>36</v>
      </c>
      <c r="G1259" s="78">
        <v>43795</v>
      </c>
      <c r="H1259" s="78">
        <v>45658</v>
      </c>
      <c r="I1259" s="69">
        <v>2618341.4500000002</v>
      </c>
      <c r="J1259" s="70">
        <v>0</v>
      </c>
      <c r="K1259" s="71">
        <v>1.022</v>
      </c>
      <c r="L1259" s="70">
        <v>0</v>
      </c>
      <c r="M1259" s="71">
        <v>0.99299999999999999</v>
      </c>
      <c r="N1259" s="72"/>
      <c r="O1259" s="73">
        <f>MIN(1,MAX(0,(1/(1+EXP(-(Assumptions!$B$5 + Assumptions!$B$6*$N1259))))*Assumptions!$B$3))</f>
        <v>3.9165722796764356E-2</v>
      </c>
      <c r="P1259" s="73">
        <f>VLOOKUP($F1259,Assumptions!$A$23:$B$27,2,FALSE)*Assumptions!$B$4</f>
        <v>0.55000000000000004</v>
      </c>
      <c r="Q1259" s="74">
        <f t="shared" si="38"/>
        <v>56402.079479887936</v>
      </c>
      <c r="R1259" s="75" t="str">
        <f>IF($O1259&lt;Assumptions!$B$17,"A",IF($O1259&lt;Assumptions!$B$18,"B",IF($O1259&lt;Assumptions!$B$19,"C",IF($O1259&lt;Assumptions!$B$20,"D","E"))))</f>
        <v>B</v>
      </c>
      <c r="S1259" s="75">
        <f t="shared" si="39"/>
        <v>0</v>
      </c>
    </row>
    <row r="1260" spans="1:19" ht="17.399999999999999" x14ac:dyDescent="0.3">
      <c r="A1260" s="39" t="s">
        <v>349</v>
      </c>
      <c r="B1260" s="39" t="s">
        <v>78</v>
      </c>
      <c r="C1260" s="39" t="s">
        <v>135</v>
      </c>
      <c r="D1260" s="39" t="s">
        <v>48</v>
      </c>
      <c r="E1260" s="70" t="s">
        <v>35</v>
      </c>
      <c r="F1260" s="70" t="s">
        <v>36</v>
      </c>
      <c r="G1260" s="78">
        <v>43795</v>
      </c>
      <c r="H1260" s="78">
        <v>45689</v>
      </c>
      <c r="I1260" s="69">
        <v>2537553.44</v>
      </c>
      <c r="J1260" s="70">
        <v>0</v>
      </c>
      <c r="K1260" s="71">
        <v>1.1299999999999999</v>
      </c>
      <c r="L1260" s="70">
        <v>0</v>
      </c>
      <c r="M1260" s="71">
        <v>0.99299999999999999</v>
      </c>
      <c r="N1260" s="72"/>
      <c r="O1260" s="73">
        <f>MIN(1,MAX(0,(1/(1+EXP(-(Assumptions!$B$5 + Assumptions!$B$6*$N1260))))*Assumptions!$B$3))</f>
        <v>3.9165722796764356E-2</v>
      </c>
      <c r="P1260" s="73">
        <f>VLOOKUP($F1260,Assumptions!$A$23:$B$27,2,FALSE)*Assumptions!$B$4</f>
        <v>0.55000000000000004</v>
      </c>
      <c r="Q1260" s="74">
        <f t="shared" si="38"/>
        <v>54661.813037158703</v>
      </c>
      <c r="R1260" s="75" t="str">
        <f>IF($O1260&lt;Assumptions!$B$17,"A",IF($O1260&lt;Assumptions!$B$18,"B",IF($O1260&lt;Assumptions!$B$19,"C",IF($O1260&lt;Assumptions!$B$20,"D","E"))))</f>
        <v>B</v>
      </c>
      <c r="S1260" s="75">
        <f t="shared" si="39"/>
        <v>0</v>
      </c>
    </row>
    <row r="1261" spans="1:19" ht="17.399999999999999" x14ac:dyDescent="0.3">
      <c r="A1261" s="39" t="s">
        <v>349</v>
      </c>
      <c r="B1261" s="39" t="s">
        <v>78</v>
      </c>
      <c r="C1261" s="39" t="s">
        <v>135</v>
      </c>
      <c r="D1261" s="39" t="s">
        <v>48</v>
      </c>
      <c r="E1261" s="70" t="s">
        <v>35</v>
      </c>
      <c r="F1261" s="70" t="s">
        <v>36</v>
      </c>
      <c r="G1261" s="78">
        <v>43795</v>
      </c>
      <c r="H1261" s="78">
        <v>45717</v>
      </c>
      <c r="I1261" s="69">
        <v>2466728.4</v>
      </c>
      <c r="J1261" s="70">
        <v>0</v>
      </c>
      <c r="K1261" s="71">
        <v>1.115</v>
      </c>
      <c r="L1261" s="70">
        <v>0</v>
      </c>
      <c r="M1261" s="71">
        <v>0.99299999999999999</v>
      </c>
      <c r="N1261" s="72"/>
      <c r="O1261" s="73">
        <f>MIN(1,MAX(0,(1/(1+EXP(-(Assumptions!$B$5 + Assumptions!$B$6*$N1261))))*Assumptions!$B$3))</f>
        <v>3.9165722796764356E-2</v>
      </c>
      <c r="P1261" s="73">
        <f>VLOOKUP($F1261,Assumptions!$A$23:$B$27,2,FALSE)*Assumptions!$B$4</f>
        <v>0.55000000000000004</v>
      </c>
      <c r="Q1261" s="74">
        <f t="shared" si="38"/>
        <v>53136.160401118337</v>
      </c>
      <c r="R1261" s="75" t="str">
        <f>IF($O1261&lt;Assumptions!$B$17,"A",IF($O1261&lt;Assumptions!$B$18,"B",IF($O1261&lt;Assumptions!$B$19,"C",IF($O1261&lt;Assumptions!$B$20,"D","E"))))</f>
        <v>B</v>
      </c>
      <c r="S1261" s="75">
        <f t="shared" si="39"/>
        <v>0</v>
      </c>
    </row>
    <row r="1262" spans="1:19" ht="17.399999999999999" x14ac:dyDescent="0.3">
      <c r="A1262" s="39" t="s">
        <v>349</v>
      </c>
      <c r="B1262" s="39" t="s">
        <v>78</v>
      </c>
      <c r="C1262" s="39" t="s">
        <v>135</v>
      </c>
      <c r="D1262" s="39" t="s">
        <v>48</v>
      </c>
      <c r="E1262" s="70" t="s">
        <v>35</v>
      </c>
      <c r="F1262" s="70" t="s">
        <v>36</v>
      </c>
      <c r="G1262" s="78">
        <v>43795</v>
      </c>
      <c r="H1262" s="78">
        <v>45748</v>
      </c>
      <c r="I1262" s="69">
        <v>2398487.5099999998</v>
      </c>
      <c r="J1262" s="70">
        <v>0</v>
      </c>
      <c r="K1262" s="71">
        <v>1.137</v>
      </c>
      <c r="L1262" s="70">
        <v>0</v>
      </c>
      <c r="M1262" s="71">
        <v>0.99299999999999999</v>
      </c>
      <c r="N1262" s="72"/>
      <c r="O1262" s="73">
        <f>MIN(1,MAX(0,(1/(1+EXP(-(Assumptions!$B$5 + Assumptions!$B$6*$N1262))))*Assumptions!$B$3))</f>
        <v>3.9165722796764356E-2</v>
      </c>
      <c r="P1262" s="73">
        <f>VLOOKUP($F1262,Assumptions!$A$23:$B$27,2,FALSE)*Assumptions!$B$4</f>
        <v>0.55000000000000004</v>
      </c>
      <c r="Q1262" s="74">
        <f t="shared" si="38"/>
        <v>51666.173321488866</v>
      </c>
      <c r="R1262" s="75" t="str">
        <f>IF($O1262&lt;Assumptions!$B$17,"A",IF($O1262&lt;Assumptions!$B$18,"B",IF($O1262&lt;Assumptions!$B$19,"C",IF($O1262&lt;Assumptions!$B$20,"D","E"))))</f>
        <v>B</v>
      </c>
      <c r="S1262" s="75">
        <f t="shared" si="39"/>
        <v>0</v>
      </c>
    </row>
    <row r="1263" spans="1:19" ht="17.399999999999999" x14ac:dyDescent="0.3">
      <c r="A1263" s="39" t="s">
        <v>349</v>
      </c>
      <c r="B1263" s="39" t="s">
        <v>78</v>
      </c>
      <c r="C1263" s="39" t="s">
        <v>135</v>
      </c>
      <c r="D1263" s="39" t="s">
        <v>48</v>
      </c>
      <c r="E1263" s="70" t="s">
        <v>35</v>
      </c>
      <c r="F1263" s="70" t="s">
        <v>36</v>
      </c>
      <c r="G1263" s="78">
        <v>43795</v>
      </c>
      <c r="H1263" s="78">
        <v>45778</v>
      </c>
      <c r="I1263" s="69">
        <v>2331782.0699999998</v>
      </c>
      <c r="J1263" s="70">
        <v>0</v>
      </c>
      <c r="K1263" s="71">
        <v>1.022</v>
      </c>
      <c r="L1263" s="70">
        <v>0</v>
      </c>
      <c r="M1263" s="71">
        <v>0.99299999999999999</v>
      </c>
      <c r="N1263" s="72"/>
      <c r="O1263" s="73">
        <f>MIN(1,MAX(0,(1/(1+EXP(-(Assumptions!$B$5 + Assumptions!$B$6*$N1263))))*Assumptions!$B$3))</f>
        <v>3.9165722796764356E-2</v>
      </c>
      <c r="P1263" s="73">
        <f>VLOOKUP($F1263,Assumptions!$A$23:$B$27,2,FALSE)*Assumptions!$B$4</f>
        <v>0.55000000000000004</v>
      </c>
      <c r="Q1263" s="74">
        <f t="shared" si="38"/>
        <v>50229.261596846954</v>
      </c>
      <c r="R1263" s="75" t="str">
        <f>IF($O1263&lt;Assumptions!$B$17,"A",IF($O1263&lt;Assumptions!$B$18,"B",IF($O1263&lt;Assumptions!$B$19,"C",IF($O1263&lt;Assumptions!$B$20,"D","E"))))</f>
        <v>B</v>
      </c>
      <c r="S1263" s="75">
        <f t="shared" si="39"/>
        <v>0</v>
      </c>
    </row>
    <row r="1264" spans="1:19" ht="17.399999999999999" x14ac:dyDescent="0.3">
      <c r="A1264" s="39" t="s">
        <v>349</v>
      </c>
      <c r="B1264" s="39" t="s">
        <v>78</v>
      </c>
      <c r="C1264" s="39" t="s">
        <v>135</v>
      </c>
      <c r="D1264" s="39" t="s">
        <v>48</v>
      </c>
      <c r="E1264" s="70" t="s">
        <v>35</v>
      </c>
      <c r="F1264" s="70" t="s">
        <v>36</v>
      </c>
      <c r="G1264" s="78">
        <v>43795</v>
      </c>
      <c r="H1264" s="78">
        <v>45809</v>
      </c>
      <c r="I1264" s="69">
        <v>2269116.6</v>
      </c>
      <c r="J1264" s="70">
        <v>0</v>
      </c>
      <c r="K1264" s="71">
        <v>1.109</v>
      </c>
      <c r="L1264" s="70">
        <v>0</v>
      </c>
      <c r="M1264" s="71">
        <v>0.99299999999999999</v>
      </c>
      <c r="N1264" s="72"/>
      <c r="O1264" s="73">
        <f>MIN(1,MAX(0,(1/(1+EXP(-(Assumptions!$B$5 + Assumptions!$B$6*$N1264))))*Assumptions!$B$3))</f>
        <v>3.9165722796764356E-2</v>
      </c>
      <c r="P1264" s="73">
        <f>VLOOKUP($F1264,Assumptions!$A$23:$B$27,2,FALSE)*Assumptions!$B$4</f>
        <v>0.55000000000000004</v>
      </c>
      <c r="Q1264" s="74">
        <f t="shared" si="38"/>
        <v>48879.37546202504</v>
      </c>
      <c r="R1264" s="75" t="str">
        <f>IF($O1264&lt;Assumptions!$B$17,"A",IF($O1264&lt;Assumptions!$B$18,"B",IF($O1264&lt;Assumptions!$B$19,"C",IF($O1264&lt;Assumptions!$B$20,"D","E"))))</f>
        <v>B</v>
      </c>
      <c r="S1264" s="75">
        <f t="shared" si="39"/>
        <v>0</v>
      </c>
    </row>
    <row r="1265" spans="1:19" ht="17.399999999999999" x14ac:dyDescent="0.3">
      <c r="A1265" s="39" t="s">
        <v>349</v>
      </c>
      <c r="B1265" s="39" t="s">
        <v>78</v>
      </c>
      <c r="C1265" s="39" t="s">
        <v>135</v>
      </c>
      <c r="D1265" s="39" t="s">
        <v>48</v>
      </c>
      <c r="E1265" s="70" t="s">
        <v>35</v>
      </c>
      <c r="F1265" s="70" t="s">
        <v>36</v>
      </c>
      <c r="G1265" s="78">
        <v>43795</v>
      </c>
      <c r="H1265" s="78">
        <v>45839</v>
      </c>
      <c r="I1265" s="69">
        <v>2207841.7400000002</v>
      </c>
      <c r="J1265" s="70">
        <v>65</v>
      </c>
      <c r="K1265" s="71">
        <v>0.74199999999999999</v>
      </c>
      <c r="L1265" s="70">
        <v>0</v>
      </c>
      <c r="M1265" s="71">
        <v>0.99299999999999999</v>
      </c>
      <c r="N1265" s="72"/>
      <c r="O1265" s="73">
        <f>MIN(1,MAX(0,(1/(1+EXP(-(Assumptions!$B$5 + Assumptions!$B$6*$N1265))))*Assumptions!$B$3))</f>
        <v>3.9165722796764356E-2</v>
      </c>
      <c r="P1265" s="73">
        <f>VLOOKUP($F1265,Assumptions!$A$23:$B$27,2,FALSE)*Assumptions!$B$4</f>
        <v>0.55000000000000004</v>
      </c>
      <c r="Q1265" s="74">
        <f t="shared" si="38"/>
        <v>47559.444662381247</v>
      </c>
      <c r="R1265" s="75" t="str">
        <f>IF($O1265&lt;Assumptions!$B$17,"A",IF($O1265&lt;Assumptions!$B$18,"B",IF($O1265&lt;Assumptions!$B$19,"C",IF($O1265&lt;Assumptions!$B$20,"D","E"))))</f>
        <v>B</v>
      </c>
      <c r="S1265" s="75">
        <f t="shared" si="39"/>
        <v>0</v>
      </c>
    </row>
    <row r="1266" spans="1:19" ht="17.399999999999999" x14ac:dyDescent="0.3">
      <c r="A1266" s="39" t="s">
        <v>349</v>
      </c>
      <c r="B1266" s="39" t="s">
        <v>78</v>
      </c>
      <c r="C1266" s="39" t="s">
        <v>135</v>
      </c>
      <c r="D1266" s="39" t="s">
        <v>48</v>
      </c>
      <c r="E1266" s="70" t="s">
        <v>35</v>
      </c>
      <c r="F1266" s="70" t="s">
        <v>36</v>
      </c>
      <c r="G1266" s="78">
        <v>43795</v>
      </c>
      <c r="H1266" s="78">
        <v>45870</v>
      </c>
      <c r="I1266" s="69">
        <v>2143776.09</v>
      </c>
      <c r="J1266" s="70">
        <v>65</v>
      </c>
      <c r="K1266" s="71">
        <v>0.63900000000000001</v>
      </c>
      <c r="L1266" s="70">
        <v>0</v>
      </c>
      <c r="M1266" s="71">
        <v>0.99299999999999999</v>
      </c>
      <c r="N1266" s="72"/>
      <c r="O1266" s="73">
        <f>MIN(1,MAX(0,(1/(1+EXP(-(Assumptions!$B$5 + Assumptions!$B$6*$N1266))))*Assumptions!$B$3))</f>
        <v>3.9165722796764356E-2</v>
      </c>
      <c r="P1266" s="73">
        <f>VLOOKUP($F1266,Assumptions!$A$23:$B$27,2,FALSE)*Assumptions!$B$4</f>
        <v>0.55000000000000004</v>
      </c>
      <c r="Q1266" s="74">
        <f t="shared" si="38"/>
        <v>46179.397043599245</v>
      </c>
      <c r="R1266" s="75" t="str">
        <f>IF($O1266&lt;Assumptions!$B$17,"A",IF($O1266&lt;Assumptions!$B$18,"B",IF($O1266&lt;Assumptions!$B$19,"C",IF($O1266&lt;Assumptions!$B$20,"D","E"))))</f>
        <v>B</v>
      </c>
      <c r="S1266" s="75">
        <f t="shared" si="39"/>
        <v>0</v>
      </c>
    </row>
    <row r="1267" spans="1:19" ht="17.399999999999999" x14ac:dyDescent="0.3">
      <c r="A1267" s="39" t="s">
        <v>349</v>
      </c>
      <c r="B1267" s="39" t="s">
        <v>78</v>
      </c>
      <c r="C1267" s="39" t="s">
        <v>135</v>
      </c>
      <c r="D1267" s="39" t="s">
        <v>48</v>
      </c>
      <c r="E1267" s="70" t="s">
        <v>35</v>
      </c>
      <c r="F1267" s="70" t="s">
        <v>36</v>
      </c>
      <c r="G1267" s="78">
        <v>43795</v>
      </c>
      <c r="H1267" s="78">
        <v>45901</v>
      </c>
      <c r="I1267" s="69">
        <v>2086285.87</v>
      </c>
      <c r="J1267" s="70">
        <v>0</v>
      </c>
      <c r="K1267" s="71">
        <v>1.0449999999999999</v>
      </c>
      <c r="L1267" s="70">
        <v>0</v>
      </c>
      <c r="M1267" s="71">
        <v>0.99299999999999999</v>
      </c>
      <c r="N1267" s="72"/>
      <c r="O1267" s="73">
        <f>MIN(1,MAX(0,(1/(1+EXP(-(Assumptions!$B$5 + Assumptions!$B$6*$N1267))))*Assumptions!$B$3))</f>
        <v>3.9165722796764356E-2</v>
      </c>
      <c r="P1267" s="73">
        <f>VLOOKUP($F1267,Assumptions!$A$23:$B$27,2,FALSE)*Assumptions!$B$4</f>
        <v>0.55000000000000004</v>
      </c>
      <c r="Q1267" s="74">
        <f t="shared" si="38"/>
        <v>44940.991732574505</v>
      </c>
      <c r="R1267" s="75" t="str">
        <f>IF($O1267&lt;Assumptions!$B$17,"A",IF($O1267&lt;Assumptions!$B$18,"B",IF($O1267&lt;Assumptions!$B$19,"C",IF($O1267&lt;Assumptions!$B$20,"D","E"))))</f>
        <v>B</v>
      </c>
      <c r="S1267" s="75">
        <f t="shared" si="39"/>
        <v>0</v>
      </c>
    </row>
    <row r="1268" spans="1:19" ht="17.399999999999999" x14ac:dyDescent="0.3">
      <c r="A1268" s="39" t="s">
        <v>349</v>
      </c>
      <c r="B1268" s="39" t="s">
        <v>78</v>
      </c>
      <c r="C1268" s="39" t="s">
        <v>135</v>
      </c>
      <c r="D1268" s="39" t="s">
        <v>48</v>
      </c>
      <c r="E1268" s="70" t="s">
        <v>35</v>
      </c>
      <c r="F1268" s="70" t="s">
        <v>36</v>
      </c>
      <c r="G1268" s="78">
        <v>43795</v>
      </c>
      <c r="H1268" s="78">
        <v>45931</v>
      </c>
      <c r="I1268" s="69">
        <v>2031967.36</v>
      </c>
      <c r="J1268" s="70">
        <v>0</v>
      </c>
      <c r="K1268" s="71">
        <v>1.01</v>
      </c>
      <c r="L1268" s="70">
        <v>0</v>
      </c>
      <c r="M1268" s="71">
        <v>0.99299999999999999</v>
      </c>
      <c r="N1268" s="72"/>
      <c r="O1268" s="73">
        <f>MIN(1,MAX(0,(1/(1+EXP(-(Assumptions!$B$5 + Assumptions!$B$6*$N1268))))*Assumptions!$B$3))</f>
        <v>3.9165722796764356E-2</v>
      </c>
      <c r="P1268" s="73">
        <f>VLOOKUP($F1268,Assumptions!$A$23:$B$27,2,FALSE)*Assumptions!$B$4</f>
        <v>0.55000000000000004</v>
      </c>
      <c r="Q1268" s="74">
        <f t="shared" si="38"/>
        <v>43770.908694608202</v>
      </c>
      <c r="R1268" s="75" t="str">
        <f>IF($O1268&lt;Assumptions!$B$17,"A",IF($O1268&lt;Assumptions!$B$18,"B",IF($O1268&lt;Assumptions!$B$19,"C",IF($O1268&lt;Assumptions!$B$20,"D","E"))))</f>
        <v>B</v>
      </c>
      <c r="S1268" s="75">
        <f t="shared" si="39"/>
        <v>0</v>
      </c>
    </row>
    <row r="1269" spans="1:19" ht="17.399999999999999" x14ac:dyDescent="0.3">
      <c r="A1269" s="39" t="s">
        <v>349</v>
      </c>
      <c r="B1269" s="39" t="s">
        <v>78</v>
      </c>
      <c r="C1269" s="39" t="s">
        <v>135</v>
      </c>
      <c r="D1269" s="39" t="s">
        <v>48</v>
      </c>
      <c r="E1269" s="70" t="s">
        <v>35</v>
      </c>
      <c r="F1269" s="70" t="s">
        <v>36</v>
      </c>
      <c r="G1269" s="78">
        <v>43795</v>
      </c>
      <c r="H1269" s="78">
        <v>45962</v>
      </c>
      <c r="I1269" s="69">
        <v>1968077.03</v>
      </c>
      <c r="J1269" s="70">
        <v>0</v>
      </c>
      <c r="K1269" s="71">
        <v>1.012</v>
      </c>
      <c r="L1269" s="70">
        <v>0</v>
      </c>
      <c r="M1269" s="71">
        <v>0.99299999999999999</v>
      </c>
      <c r="N1269" s="72"/>
      <c r="O1269" s="73">
        <f>MIN(1,MAX(0,(1/(1+EXP(-(Assumptions!$B$5 + Assumptions!$B$6*$N1269))))*Assumptions!$B$3))</f>
        <v>3.9165722796764356E-2</v>
      </c>
      <c r="P1269" s="73">
        <f>VLOOKUP($F1269,Assumptions!$A$23:$B$27,2,FALSE)*Assumptions!$B$4</f>
        <v>0.55000000000000004</v>
      </c>
      <c r="Q1269" s="74">
        <f t="shared" si="38"/>
        <v>42394.637669812611</v>
      </c>
      <c r="R1269" s="75" t="str">
        <f>IF($O1269&lt;Assumptions!$B$17,"A",IF($O1269&lt;Assumptions!$B$18,"B",IF($O1269&lt;Assumptions!$B$19,"C",IF($O1269&lt;Assumptions!$B$20,"D","E"))))</f>
        <v>B</v>
      </c>
      <c r="S1269" s="75">
        <f t="shared" si="39"/>
        <v>0</v>
      </c>
    </row>
    <row r="1270" spans="1:19" ht="17.399999999999999" x14ac:dyDescent="0.3">
      <c r="A1270" s="39" t="s">
        <v>349</v>
      </c>
      <c r="B1270" s="39" t="s">
        <v>78</v>
      </c>
      <c r="C1270" s="39" t="s">
        <v>135</v>
      </c>
      <c r="D1270" s="39" t="s">
        <v>48</v>
      </c>
      <c r="E1270" s="70" t="s">
        <v>35</v>
      </c>
      <c r="F1270" s="70" t="s">
        <v>36</v>
      </c>
      <c r="G1270" s="78">
        <v>43795</v>
      </c>
      <c r="H1270" s="78">
        <v>45992</v>
      </c>
      <c r="I1270" s="69">
        <v>1908581.02</v>
      </c>
      <c r="J1270" s="70">
        <v>0</v>
      </c>
      <c r="K1270" s="71">
        <v>1.089</v>
      </c>
      <c r="L1270" s="70">
        <v>0</v>
      </c>
      <c r="M1270" s="71">
        <v>0.99299999999999999</v>
      </c>
      <c r="N1270" s="72"/>
      <c r="O1270" s="73">
        <f>MIN(1,MAX(0,(1/(1+EXP(-(Assumptions!$B$5 + Assumptions!$B$6*$N1270))))*Assumptions!$B$3))</f>
        <v>3.9165722796764356E-2</v>
      </c>
      <c r="P1270" s="73">
        <f>VLOOKUP($F1270,Assumptions!$A$23:$B$27,2,FALSE)*Assumptions!$B$4</f>
        <v>0.55000000000000004</v>
      </c>
      <c r="Q1270" s="74">
        <f t="shared" si="38"/>
        <v>41113.025340467175</v>
      </c>
      <c r="R1270" s="75" t="str">
        <f>IF($O1270&lt;Assumptions!$B$17,"A",IF($O1270&lt;Assumptions!$B$18,"B",IF($O1270&lt;Assumptions!$B$19,"C",IF($O1270&lt;Assumptions!$B$20,"D","E"))))</f>
        <v>B</v>
      </c>
      <c r="S1270" s="75">
        <f t="shared" si="39"/>
        <v>0</v>
      </c>
    </row>
    <row r="1271" spans="1:19" ht="17.399999999999999" x14ac:dyDescent="0.3">
      <c r="A1271" s="39" t="s">
        <v>351</v>
      </c>
      <c r="B1271" s="39" t="s">
        <v>47</v>
      </c>
      <c r="C1271" s="39" t="s">
        <v>144</v>
      </c>
      <c r="D1271" s="39" t="s">
        <v>42</v>
      </c>
      <c r="E1271" s="70" t="s">
        <v>23</v>
      </c>
      <c r="F1271" s="70" t="s">
        <v>28</v>
      </c>
      <c r="G1271" s="78">
        <v>44562</v>
      </c>
      <c r="H1271" s="78">
        <v>45658</v>
      </c>
      <c r="I1271" s="69">
        <v>17997638.780000001</v>
      </c>
      <c r="J1271" s="70">
        <v>0</v>
      </c>
      <c r="K1271" s="71">
        <v>1.018</v>
      </c>
      <c r="L1271" s="70">
        <v>0</v>
      </c>
      <c r="M1271" s="71">
        <v>0.80100000000000005</v>
      </c>
      <c r="N1271" s="72"/>
      <c r="O1271" s="73">
        <f>MIN(1,MAX(0,(1/(1+EXP(-(Assumptions!$B$5 + Assumptions!$B$6*$N1271))))*Assumptions!$B$3))</f>
        <v>3.9165722796764356E-2</v>
      </c>
      <c r="P1271" s="73">
        <f>VLOOKUP($F1271,Assumptions!$A$23:$B$27,2,FALSE)*Assumptions!$B$4</f>
        <v>0.35</v>
      </c>
      <c r="Q1271" s="74">
        <f t="shared" si="38"/>
        <v>246711.68600882168</v>
      </c>
      <c r="R1271" s="75" t="str">
        <f>IF($O1271&lt;Assumptions!$B$17,"A",IF($O1271&lt;Assumptions!$B$18,"B",IF($O1271&lt;Assumptions!$B$19,"C",IF($O1271&lt;Assumptions!$B$20,"D","E"))))</f>
        <v>B</v>
      </c>
      <c r="S1271" s="75">
        <f t="shared" si="39"/>
        <v>0</v>
      </c>
    </row>
    <row r="1272" spans="1:19" ht="17.399999999999999" x14ac:dyDescent="0.3">
      <c r="A1272" s="39" t="s">
        <v>351</v>
      </c>
      <c r="B1272" s="39" t="s">
        <v>47</v>
      </c>
      <c r="C1272" s="39" t="s">
        <v>144</v>
      </c>
      <c r="D1272" s="39" t="s">
        <v>42</v>
      </c>
      <c r="E1272" s="70" t="s">
        <v>23</v>
      </c>
      <c r="F1272" s="70" t="s">
        <v>28</v>
      </c>
      <c r="G1272" s="78">
        <v>44562</v>
      </c>
      <c r="H1272" s="78">
        <v>45689</v>
      </c>
      <c r="I1272" s="69">
        <v>17500186.93</v>
      </c>
      <c r="J1272" s="70">
        <v>15</v>
      </c>
      <c r="K1272" s="71">
        <v>1.125</v>
      </c>
      <c r="L1272" s="70">
        <v>0</v>
      </c>
      <c r="M1272" s="71">
        <v>0.80100000000000005</v>
      </c>
      <c r="N1272" s="72"/>
      <c r="O1272" s="73">
        <f>MIN(1,MAX(0,(1/(1+EXP(-(Assumptions!$B$5 + Assumptions!$B$6*$N1272))))*Assumptions!$B$3))</f>
        <v>3.9165722796764356E-2</v>
      </c>
      <c r="P1272" s="73">
        <f>VLOOKUP($F1272,Assumptions!$A$23:$B$27,2,FALSE)*Assumptions!$B$4</f>
        <v>0.35</v>
      </c>
      <c r="Q1272" s="74">
        <f t="shared" si="38"/>
        <v>239892.61456717848</v>
      </c>
      <c r="R1272" s="75" t="str">
        <f>IF($O1272&lt;Assumptions!$B$17,"A",IF($O1272&lt;Assumptions!$B$18,"B",IF($O1272&lt;Assumptions!$B$19,"C",IF($O1272&lt;Assumptions!$B$20,"D","E"))))</f>
        <v>B</v>
      </c>
      <c r="S1272" s="75">
        <f t="shared" si="39"/>
        <v>0</v>
      </c>
    </row>
    <row r="1273" spans="1:19" ht="17.399999999999999" x14ac:dyDescent="0.3">
      <c r="A1273" s="39" t="s">
        <v>351</v>
      </c>
      <c r="B1273" s="39" t="s">
        <v>47</v>
      </c>
      <c r="C1273" s="39" t="s">
        <v>144</v>
      </c>
      <c r="D1273" s="39" t="s">
        <v>42</v>
      </c>
      <c r="E1273" s="70" t="s">
        <v>23</v>
      </c>
      <c r="F1273" s="70" t="s">
        <v>28</v>
      </c>
      <c r="G1273" s="78">
        <v>44562</v>
      </c>
      <c r="H1273" s="78">
        <v>45717</v>
      </c>
      <c r="I1273" s="69">
        <v>17055013.539999999</v>
      </c>
      <c r="J1273" s="70">
        <v>0</v>
      </c>
      <c r="K1273" s="71">
        <v>1.004</v>
      </c>
      <c r="L1273" s="70">
        <v>0</v>
      </c>
      <c r="M1273" s="71">
        <v>0.80100000000000005</v>
      </c>
      <c r="N1273" s="72"/>
      <c r="O1273" s="73">
        <f>MIN(1,MAX(0,(1/(1+EXP(-(Assumptions!$B$5 + Assumptions!$B$6*$N1273))))*Assumptions!$B$3))</f>
        <v>3.9165722796764356E-2</v>
      </c>
      <c r="P1273" s="73">
        <f>VLOOKUP($F1273,Assumptions!$A$23:$B$27,2,FALSE)*Assumptions!$B$4</f>
        <v>0.35</v>
      </c>
      <c r="Q1273" s="74">
        <f t="shared" si="38"/>
        <v>233790.17641094595</v>
      </c>
      <c r="R1273" s="75" t="str">
        <f>IF($O1273&lt;Assumptions!$B$17,"A",IF($O1273&lt;Assumptions!$B$18,"B",IF($O1273&lt;Assumptions!$B$19,"C",IF($O1273&lt;Assumptions!$B$20,"D","E"))))</f>
        <v>B</v>
      </c>
      <c r="S1273" s="75">
        <f t="shared" si="39"/>
        <v>0</v>
      </c>
    </row>
    <row r="1274" spans="1:19" ht="17.399999999999999" x14ac:dyDescent="0.3">
      <c r="A1274" s="39" t="s">
        <v>351</v>
      </c>
      <c r="B1274" s="39" t="s">
        <v>47</v>
      </c>
      <c r="C1274" s="39" t="s">
        <v>144</v>
      </c>
      <c r="D1274" s="39" t="s">
        <v>42</v>
      </c>
      <c r="E1274" s="70" t="s">
        <v>23</v>
      </c>
      <c r="F1274" s="70" t="s">
        <v>28</v>
      </c>
      <c r="G1274" s="78">
        <v>44562</v>
      </c>
      <c r="H1274" s="78">
        <v>45748</v>
      </c>
      <c r="I1274" s="69">
        <v>16616839.279999999</v>
      </c>
      <c r="J1274" s="70">
        <v>35</v>
      </c>
      <c r="K1274" s="71">
        <v>0.71799999999999997</v>
      </c>
      <c r="L1274" s="70">
        <v>0</v>
      </c>
      <c r="M1274" s="71">
        <v>0.80100000000000005</v>
      </c>
      <c r="N1274" s="72"/>
      <c r="O1274" s="73">
        <f>MIN(1,MAX(0,(1/(1+EXP(-(Assumptions!$B$5 + Assumptions!$B$6*$N1274))))*Assumptions!$B$3))</f>
        <v>3.9165722796764356E-2</v>
      </c>
      <c r="P1274" s="73">
        <f>VLOOKUP($F1274,Assumptions!$A$23:$B$27,2,FALSE)*Assumptions!$B$4</f>
        <v>0.35</v>
      </c>
      <c r="Q1274" s="74">
        <f t="shared" si="38"/>
        <v>227783.68234960287</v>
      </c>
      <c r="R1274" s="75" t="str">
        <f>IF($O1274&lt;Assumptions!$B$17,"A",IF($O1274&lt;Assumptions!$B$18,"B",IF($O1274&lt;Assumptions!$B$19,"C",IF($O1274&lt;Assumptions!$B$20,"D","E"))))</f>
        <v>B</v>
      </c>
      <c r="S1274" s="75">
        <f t="shared" si="39"/>
        <v>0</v>
      </c>
    </row>
    <row r="1275" spans="1:19" ht="17.399999999999999" x14ac:dyDescent="0.3">
      <c r="A1275" s="39" t="s">
        <v>351</v>
      </c>
      <c r="B1275" s="39" t="s">
        <v>47</v>
      </c>
      <c r="C1275" s="39" t="s">
        <v>144</v>
      </c>
      <c r="D1275" s="39" t="s">
        <v>42</v>
      </c>
      <c r="E1275" s="70" t="s">
        <v>23</v>
      </c>
      <c r="F1275" s="70" t="s">
        <v>28</v>
      </c>
      <c r="G1275" s="78">
        <v>44562</v>
      </c>
      <c r="H1275" s="78">
        <v>45778</v>
      </c>
      <c r="I1275" s="69">
        <v>16228267.300000001</v>
      </c>
      <c r="J1275" s="70">
        <v>0</v>
      </c>
      <c r="K1275" s="71">
        <v>0.99399999999999999</v>
      </c>
      <c r="L1275" s="70">
        <v>0</v>
      </c>
      <c r="M1275" s="71">
        <v>0.80100000000000005</v>
      </c>
      <c r="N1275" s="72"/>
      <c r="O1275" s="73">
        <f>MIN(1,MAX(0,(1/(1+EXP(-(Assumptions!$B$5 + Assumptions!$B$6*$N1275))))*Assumptions!$B$3))</f>
        <v>3.9165722796764356E-2</v>
      </c>
      <c r="P1275" s="73">
        <f>VLOOKUP($F1275,Assumptions!$A$23:$B$27,2,FALSE)*Assumptions!$B$4</f>
        <v>0.35</v>
      </c>
      <c r="Q1275" s="74">
        <f t="shared" si="38"/>
        <v>222457.13649025845</v>
      </c>
      <c r="R1275" s="75" t="str">
        <f>IF($O1275&lt;Assumptions!$B$17,"A",IF($O1275&lt;Assumptions!$B$18,"B",IF($O1275&lt;Assumptions!$B$19,"C",IF($O1275&lt;Assumptions!$B$20,"D","E"))))</f>
        <v>B</v>
      </c>
      <c r="S1275" s="75">
        <f t="shared" si="39"/>
        <v>0</v>
      </c>
    </row>
    <row r="1276" spans="1:19" ht="17.399999999999999" x14ac:dyDescent="0.3">
      <c r="A1276" s="39" t="s">
        <v>351</v>
      </c>
      <c r="B1276" s="39" t="s">
        <v>47</v>
      </c>
      <c r="C1276" s="39" t="s">
        <v>144</v>
      </c>
      <c r="D1276" s="39" t="s">
        <v>42</v>
      </c>
      <c r="E1276" s="70" t="s">
        <v>23</v>
      </c>
      <c r="F1276" s="70" t="s">
        <v>28</v>
      </c>
      <c r="G1276" s="78">
        <v>44562</v>
      </c>
      <c r="H1276" s="78">
        <v>45809</v>
      </c>
      <c r="I1276" s="69">
        <v>15836717.939999999</v>
      </c>
      <c r="J1276" s="70">
        <v>0</v>
      </c>
      <c r="K1276" s="71">
        <v>1.0620000000000001</v>
      </c>
      <c r="L1276" s="70">
        <v>0</v>
      </c>
      <c r="M1276" s="71">
        <v>0.80100000000000005</v>
      </c>
      <c r="N1276" s="72"/>
      <c r="O1276" s="73">
        <f>MIN(1,MAX(0,(1/(1+EXP(-(Assumptions!$B$5 + Assumptions!$B$6*$N1276))))*Assumptions!$B$3))</f>
        <v>3.9165722796764356E-2</v>
      </c>
      <c r="P1276" s="73">
        <f>VLOOKUP($F1276,Assumptions!$A$23:$B$27,2,FALSE)*Assumptions!$B$4</f>
        <v>0.35</v>
      </c>
      <c r="Q1276" s="74">
        <f t="shared" si="38"/>
        <v>217089.77669700474</v>
      </c>
      <c r="R1276" s="75" t="str">
        <f>IF($O1276&lt;Assumptions!$B$17,"A",IF($O1276&lt;Assumptions!$B$18,"B",IF($O1276&lt;Assumptions!$B$19,"C",IF($O1276&lt;Assumptions!$B$20,"D","E"))))</f>
        <v>B</v>
      </c>
      <c r="S1276" s="75">
        <f t="shared" si="39"/>
        <v>0</v>
      </c>
    </row>
    <row r="1277" spans="1:19" ht="17.399999999999999" x14ac:dyDescent="0.3">
      <c r="A1277" s="39" t="s">
        <v>351</v>
      </c>
      <c r="B1277" s="39" t="s">
        <v>47</v>
      </c>
      <c r="C1277" s="39" t="s">
        <v>144</v>
      </c>
      <c r="D1277" s="39" t="s">
        <v>42</v>
      </c>
      <c r="E1277" s="70" t="s">
        <v>23</v>
      </c>
      <c r="F1277" s="70" t="s">
        <v>28</v>
      </c>
      <c r="G1277" s="78">
        <v>44562</v>
      </c>
      <c r="H1277" s="78">
        <v>45839</v>
      </c>
      <c r="I1277" s="69">
        <v>15452530.550000001</v>
      </c>
      <c r="J1277" s="70">
        <v>0</v>
      </c>
      <c r="K1277" s="71">
        <v>1.0940000000000001</v>
      </c>
      <c r="L1277" s="70">
        <v>0</v>
      </c>
      <c r="M1277" s="71">
        <v>0.80100000000000005</v>
      </c>
      <c r="N1277" s="72"/>
      <c r="O1277" s="73">
        <f>MIN(1,MAX(0,(1/(1+EXP(-(Assumptions!$B$5 + Assumptions!$B$6*$N1277))))*Assumptions!$B$3))</f>
        <v>3.9165722796764356E-2</v>
      </c>
      <c r="P1277" s="73">
        <f>VLOOKUP($F1277,Assumptions!$A$23:$B$27,2,FALSE)*Assumptions!$B$4</f>
        <v>0.35</v>
      </c>
      <c r="Q1277" s="74">
        <f t="shared" si="38"/>
        <v>211823.33481044142</v>
      </c>
      <c r="R1277" s="75" t="str">
        <f>IF($O1277&lt;Assumptions!$B$17,"A",IF($O1277&lt;Assumptions!$B$18,"B",IF($O1277&lt;Assumptions!$B$19,"C",IF($O1277&lt;Assumptions!$B$20,"D","E"))))</f>
        <v>B</v>
      </c>
      <c r="S1277" s="75">
        <f t="shared" si="39"/>
        <v>0</v>
      </c>
    </row>
    <row r="1278" spans="1:19" ht="17.399999999999999" x14ac:dyDescent="0.3">
      <c r="A1278" s="39" t="s">
        <v>351</v>
      </c>
      <c r="B1278" s="39" t="s">
        <v>47</v>
      </c>
      <c r="C1278" s="39" t="s">
        <v>144</v>
      </c>
      <c r="D1278" s="39" t="s">
        <v>42</v>
      </c>
      <c r="E1278" s="70" t="s">
        <v>23</v>
      </c>
      <c r="F1278" s="70" t="s">
        <v>28</v>
      </c>
      <c r="G1278" s="78">
        <v>44562</v>
      </c>
      <c r="H1278" s="78">
        <v>45870</v>
      </c>
      <c r="I1278" s="69">
        <v>15116103.15</v>
      </c>
      <c r="J1278" s="70">
        <v>0</v>
      </c>
      <c r="K1278" s="71">
        <v>1.0529999999999999</v>
      </c>
      <c r="L1278" s="70">
        <v>0</v>
      </c>
      <c r="M1278" s="71">
        <v>0.80100000000000005</v>
      </c>
      <c r="N1278" s="72"/>
      <c r="O1278" s="73">
        <f>MIN(1,MAX(0,(1/(1+EXP(-(Assumptions!$B$5 + Assumptions!$B$6*$N1278))))*Assumptions!$B$3))</f>
        <v>3.9165722796764356E-2</v>
      </c>
      <c r="P1278" s="73">
        <f>VLOOKUP($F1278,Assumptions!$A$23:$B$27,2,FALSE)*Assumptions!$B$4</f>
        <v>0.35</v>
      </c>
      <c r="Q1278" s="74">
        <f t="shared" si="38"/>
        <v>207211.58700906878</v>
      </c>
      <c r="R1278" s="75" t="str">
        <f>IF($O1278&lt;Assumptions!$B$17,"A",IF($O1278&lt;Assumptions!$B$18,"B",IF($O1278&lt;Assumptions!$B$19,"C",IF($O1278&lt;Assumptions!$B$20,"D","E"))))</f>
        <v>B</v>
      </c>
      <c r="S1278" s="75">
        <f t="shared" si="39"/>
        <v>0</v>
      </c>
    </row>
    <row r="1279" spans="1:19" ht="17.399999999999999" x14ac:dyDescent="0.3">
      <c r="A1279" s="39" t="s">
        <v>351</v>
      </c>
      <c r="B1279" s="39" t="s">
        <v>47</v>
      </c>
      <c r="C1279" s="39" t="s">
        <v>144</v>
      </c>
      <c r="D1279" s="39" t="s">
        <v>42</v>
      </c>
      <c r="E1279" s="70" t="s">
        <v>23</v>
      </c>
      <c r="F1279" s="70" t="s">
        <v>28</v>
      </c>
      <c r="G1279" s="78">
        <v>44562</v>
      </c>
      <c r="H1279" s="78">
        <v>45901</v>
      </c>
      <c r="I1279" s="69">
        <v>14717583.82</v>
      </c>
      <c r="J1279" s="70">
        <v>0</v>
      </c>
      <c r="K1279" s="71">
        <v>1.1200000000000001</v>
      </c>
      <c r="L1279" s="70">
        <v>0</v>
      </c>
      <c r="M1279" s="71">
        <v>0.80100000000000005</v>
      </c>
      <c r="N1279" s="72"/>
      <c r="O1279" s="73">
        <f>MIN(1,MAX(0,(1/(1+EXP(-(Assumptions!$B$5 + Assumptions!$B$6*$N1279))))*Assumptions!$B$3))</f>
        <v>3.9165722796764356E-2</v>
      </c>
      <c r="P1279" s="73">
        <f>VLOOKUP($F1279,Assumptions!$A$23:$B$27,2,FALSE)*Assumptions!$B$4</f>
        <v>0.35</v>
      </c>
      <c r="Q1279" s="74">
        <f t="shared" si="38"/>
        <v>201748.6828462925</v>
      </c>
      <c r="R1279" s="75" t="str">
        <f>IF($O1279&lt;Assumptions!$B$17,"A",IF($O1279&lt;Assumptions!$B$18,"B",IF($O1279&lt;Assumptions!$B$19,"C",IF($O1279&lt;Assumptions!$B$20,"D","E"))))</f>
        <v>B</v>
      </c>
      <c r="S1279" s="75">
        <f t="shared" si="39"/>
        <v>0</v>
      </c>
    </row>
    <row r="1280" spans="1:19" ht="17.399999999999999" x14ac:dyDescent="0.3">
      <c r="A1280" s="39" t="s">
        <v>351</v>
      </c>
      <c r="B1280" s="39" t="s">
        <v>47</v>
      </c>
      <c r="C1280" s="39" t="s">
        <v>144</v>
      </c>
      <c r="D1280" s="39" t="s">
        <v>42</v>
      </c>
      <c r="E1280" s="70" t="s">
        <v>23</v>
      </c>
      <c r="F1280" s="70" t="s">
        <v>28</v>
      </c>
      <c r="G1280" s="78">
        <v>44562</v>
      </c>
      <c r="H1280" s="78">
        <v>45931</v>
      </c>
      <c r="I1280" s="69">
        <v>14384360.310000001</v>
      </c>
      <c r="J1280" s="70">
        <v>35</v>
      </c>
      <c r="K1280" s="71">
        <v>0.89500000000000002</v>
      </c>
      <c r="L1280" s="70">
        <v>0</v>
      </c>
      <c r="M1280" s="71">
        <v>0.80100000000000005</v>
      </c>
      <c r="N1280" s="72"/>
      <c r="O1280" s="73">
        <f>MIN(1,MAX(0,(1/(1+EXP(-(Assumptions!$B$5 + Assumptions!$B$6*$N1280))))*Assumptions!$B$3))</f>
        <v>3.9165722796764356E-2</v>
      </c>
      <c r="P1280" s="73">
        <f>VLOOKUP($F1280,Assumptions!$A$23:$B$27,2,FALSE)*Assumptions!$B$4</f>
        <v>0.35</v>
      </c>
      <c r="Q1280" s="74">
        <f t="shared" si="38"/>
        <v>197180.85397858379</v>
      </c>
      <c r="R1280" s="75" t="str">
        <f>IF($O1280&lt;Assumptions!$B$17,"A",IF($O1280&lt;Assumptions!$B$18,"B",IF($O1280&lt;Assumptions!$B$19,"C",IF($O1280&lt;Assumptions!$B$20,"D","E"))))</f>
        <v>B</v>
      </c>
      <c r="S1280" s="75">
        <f t="shared" si="39"/>
        <v>0</v>
      </c>
    </row>
    <row r="1281" spans="1:19" ht="17.399999999999999" x14ac:dyDescent="0.3">
      <c r="A1281" s="39" t="s">
        <v>351</v>
      </c>
      <c r="B1281" s="39" t="s">
        <v>47</v>
      </c>
      <c r="C1281" s="39" t="s">
        <v>144</v>
      </c>
      <c r="D1281" s="39" t="s">
        <v>42</v>
      </c>
      <c r="E1281" s="70" t="s">
        <v>23</v>
      </c>
      <c r="F1281" s="70" t="s">
        <v>28</v>
      </c>
      <c r="G1281" s="78">
        <v>44562</v>
      </c>
      <c r="H1281" s="78">
        <v>45962</v>
      </c>
      <c r="I1281" s="69">
        <v>14036018.380000001</v>
      </c>
      <c r="J1281" s="70">
        <v>0</v>
      </c>
      <c r="K1281" s="71">
        <v>1.0620000000000001</v>
      </c>
      <c r="L1281" s="70">
        <v>0</v>
      </c>
      <c r="M1281" s="71">
        <v>0.80100000000000005</v>
      </c>
      <c r="N1281" s="72"/>
      <c r="O1281" s="73">
        <f>MIN(1,MAX(0,(1/(1+EXP(-(Assumptions!$B$5 + Assumptions!$B$6*$N1281))))*Assumptions!$B$3))</f>
        <v>3.9165722796764356E-2</v>
      </c>
      <c r="P1281" s="73">
        <f>VLOOKUP($F1281,Assumptions!$A$23:$B$27,2,FALSE)*Assumptions!$B$4</f>
        <v>0.35</v>
      </c>
      <c r="Q1281" s="74">
        <f t="shared" ref="Q1281:Q1344" si="40">$I1281*$O1281*$P1281</f>
        <v>192405.78176447932</v>
      </c>
      <c r="R1281" s="75" t="str">
        <f>IF($O1281&lt;Assumptions!$B$17,"A",IF($O1281&lt;Assumptions!$B$18,"B",IF($O1281&lt;Assumptions!$B$19,"C",IF($O1281&lt;Assumptions!$B$20,"D","E"))))</f>
        <v>B</v>
      </c>
      <c r="S1281" s="75">
        <f t="shared" ref="S1281:S1344" si="41">--($J1281&gt;=180)</f>
        <v>0</v>
      </c>
    </row>
    <row r="1282" spans="1:19" ht="17.399999999999999" x14ac:dyDescent="0.3">
      <c r="A1282" s="39" t="s">
        <v>351</v>
      </c>
      <c r="B1282" s="39" t="s">
        <v>47</v>
      </c>
      <c r="C1282" s="39" t="s">
        <v>144</v>
      </c>
      <c r="D1282" s="39" t="s">
        <v>42</v>
      </c>
      <c r="E1282" s="70" t="s">
        <v>23</v>
      </c>
      <c r="F1282" s="70" t="s">
        <v>28</v>
      </c>
      <c r="G1282" s="78">
        <v>44562</v>
      </c>
      <c r="H1282" s="78">
        <v>45992</v>
      </c>
      <c r="I1282" s="69">
        <v>13707736.82</v>
      </c>
      <c r="J1282" s="70">
        <v>0</v>
      </c>
      <c r="K1282" s="71">
        <v>1.1439999999999999</v>
      </c>
      <c r="L1282" s="70">
        <v>0</v>
      </c>
      <c r="M1282" s="71">
        <v>0.80100000000000005</v>
      </c>
      <c r="N1282" s="72"/>
      <c r="O1282" s="73">
        <f>MIN(1,MAX(0,(1/(1+EXP(-(Assumptions!$B$5 + Assumptions!$B$6*$N1282))))*Assumptions!$B$3))</f>
        <v>3.9165722796764356E-2</v>
      </c>
      <c r="P1282" s="73">
        <f>VLOOKUP($F1282,Assumptions!$A$23:$B$27,2,FALSE)*Assumptions!$B$4</f>
        <v>0.35</v>
      </c>
      <c r="Q1282" s="74">
        <f t="shared" si="40"/>
        <v>187905.69716209202</v>
      </c>
      <c r="R1282" s="75" t="str">
        <f>IF($O1282&lt;Assumptions!$B$17,"A",IF($O1282&lt;Assumptions!$B$18,"B",IF($O1282&lt;Assumptions!$B$19,"C",IF($O1282&lt;Assumptions!$B$20,"D","E"))))</f>
        <v>B</v>
      </c>
      <c r="S1282" s="75">
        <f t="shared" si="41"/>
        <v>0</v>
      </c>
    </row>
    <row r="1283" spans="1:19" ht="17.399999999999999" x14ac:dyDescent="0.3">
      <c r="A1283" s="39" t="s">
        <v>352</v>
      </c>
      <c r="B1283" s="39" t="s">
        <v>56</v>
      </c>
      <c r="C1283" s="39" t="s">
        <v>135</v>
      </c>
      <c r="D1283" s="39" t="s">
        <v>38</v>
      </c>
      <c r="E1283" s="70" t="s">
        <v>46</v>
      </c>
      <c r="F1283" s="70" t="s">
        <v>40</v>
      </c>
      <c r="G1283" s="78">
        <v>44027</v>
      </c>
      <c r="H1283" s="78">
        <v>45658</v>
      </c>
      <c r="I1283" s="69">
        <v>797776.79</v>
      </c>
      <c r="J1283" s="70">
        <v>0</v>
      </c>
      <c r="K1283" s="71">
        <v>1.0529999999999999</v>
      </c>
      <c r="L1283" s="70">
        <v>0</v>
      </c>
      <c r="M1283" s="71">
        <v>0.96399999999999997</v>
      </c>
      <c r="N1283" s="72"/>
      <c r="O1283" s="73">
        <f>MIN(1,MAX(0,(1/(1+EXP(-(Assumptions!$B$5 + Assumptions!$B$6*$N1283))))*Assumptions!$B$3))</f>
        <v>3.9165722796764356E-2</v>
      </c>
      <c r="P1283" s="73">
        <f>VLOOKUP($F1283,Assumptions!$A$23:$B$27,2,FALSE)*Assumptions!$B$4</f>
        <v>0.7</v>
      </c>
      <c r="Q1283" s="74">
        <f t="shared" si="40"/>
        <v>21871.853227582746</v>
      </c>
      <c r="R1283" s="75" t="str">
        <f>IF($O1283&lt;Assumptions!$B$17,"A",IF($O1283&lt;Assumptions!$B$18,"B",IF($O1283&lt;Assumptions!$B$19,"C",IF($O1283&lt;Assumptions!$B$20,"D","E"))))</f>
        <v>B</v>
      </c>
      <c r="S1283" s="75">
        <f t="shared" si="41"/>
        <v>0</v>
      </c>
    </row>
    <row r="1284" spans="1:19" ht="17.399999999999999" x14ac:dyDescent="0.3">
      <c r="A1284" s="39" t="s">
        <v>352</v>
      </c>
      <c r="B1284" s="39" t="s">
        <v>56</v>
      </c>
      <c r="C1284" s="39" t="s">
        <v>135</v>
      </c>
      <c r="D1284" s="39" t="s">
        <v>38</v>
      </c>
      <c r="E1284" s="70" t="s">
        <v>46</v>
      </c>
      <c r="F1284" s="70" t="s">
        <v>40</v>
      </c>
      <c r="G1284" s="78">
        <v>44027</v>
      </c>
      <c r="H1284" s="78">
        <v>45689</v>
      </c>
      <c r="I1284" s="69">
        <v>775966.23</v>
      </c>
      <c r="J1284" s="70">
        <v>0</v>
      </c>
      <c r="K1284" s="71">
        <v>1.06</v>
      </c>
      <c r="L1284" s="70">
        <v>0</v>
      </c>
      <c r="M1284" s="71">
        <v>0.96399999999999997</v>
      </c>
      <c r="N1284" s="72"/>
      <c r="O1284" s="73">
        <f>MIN(1,MAX(0,(1/(1+EXP(-(Assumptions!$B$5 + Assumptions!$B$6*$N1284))))*Assumptions!$B$3))</f>
        <v>3.9165722796764356E-2</v>
      </c>
      <c r="P1284" s="73">
        <f>VLOOKUP($F1284,Assumptions!$A$23:$B$27,2,FALSE)*Assumptions!$B$4</f>
        <v>0.7</v>
      </c>
      <c r="Q1284" s="74">
        <f t="shared" si="40"/>
        <v>21273.894784681204</v>
      </c>
      <c r="R1284" s="75" t="str">
        <f>IF($O1284&lt;Assumptions!$B$17,"A",IF($O1284&lt;Assumptions!$B$18,"B",IF($O1284&lt;Assumptions!$B$19,"C",IF($O1284&lt;Assumptions!$B$20,"D","E"))))</f>
        <v>B</v>
      </c>
      <c r="S1284" s="75">
        <f t="shared" si="41"/>
        <v>0</v>
      </c>
    </row>
    <row r="1285" spans="1:19" ht="17.399999999999999" x14ac:dyDescent="0.3">
      <c r="A1285" s="39" t="s">
        <v>352</v>
      </c>
      <c r="B1285" s="39" t="s">
        <v>56</v>
      </c>
      <c r="C1285" s="39" t="s">
        <v>135</v>
      </c>
      <c r="D1285" s="39" t="s">
        <v>38</v>
      </c>
      <c r="E1285" s="70" t="s">
        <v>46</v>
      </c>
      <c r="F1285" s="70" t="s">
        <v>40</v>
      </c>
      <c r="G1285" s="78">
        <v>44027</v>
      </c>
      <c r="H1285" s="78">
        <v>45717</v>
      </c>
      <c r="I1285" s="69">
        <v>753123.6</v>
      </c>
      <c r="J1285" s="70">
        <v>0</v>
      </c>
      <c r="K1285" s="71">
        <v>1.145</v>
      </c>
      <c r="L1285" s="70">
        <v>0</v>
      </c>
      <c r="M1285" s="71">
        <v>0.96399999999999997</v>
      </c>
      <c r="N1285" s="72"/>
      <c r="O1285" s="73">
        <f>MIN(1,MAX(0,(1/(1+EXP(-(Assumptions!$B$5 + Assumptions!$B$6*$N1285))))*Assumptions!$B$3))</f>
        <v>3.9165722796764356E-2</v>
      </c>
      <c r="P1285" s="73">
        <f>VLOOKUP($F1285,Assumptions!$A$23:$B$27,2,FALSE)*Assumptions!$B$4</f>
        <v>0.7</v>
      </c>
      <c r="Q1285" s="74">
        <f t="shared" si="40"/>
        <v>20647.641104510865</v>
      </c>
      <c r="R1285" s="75" t="str">
        <f>IF($O1285&lt;Assumptions!$B$17,"A",IF($O1285&lt;Assumptions!$B$18,"B",IF($O1285&lt;Assumptions!$B$19,"C",IF($O1285&lt;Assumptions!$B$20,"D","E"))))</f>
        <v>B</v>
      </c>
      <c r="S1285" s="75">
        <f t="shared" si="41"/>
        <v>0</v>
      </c>
    </row>
    <row r="1286" spans="1:19" ht="17.399999999999999" x14ac:dyDescent="0.3">
      <c r="A1286" s="39" t="s">
        <v>352</v>
      </c>
      <c r="B1286" s="39" t="s">
        <v>56</v>
      </c>
      <c r="C1286" s="39" t="s">
        <v>135</v>
      </c>
      <c r="D1286" s="39" t="s">
        <v>38</v>
      </c>
      <c r="E1286" s="70" t="s">
        <v>46</v>
      </c>
      <c r="F1286" s="70" t="s">
        <v>40</v>
      </c>
      <c r="G1286" s="78">
        <v>44027</v>
      </c>
      <c r="H1286" s="78">
        <v>45748</v>
      </c>
      <c r="I1286" s="69">
        <v>731279.66</v>
      </c>
      <c r="J1286" s="70">
        <v>95</v>
      </c>
      <c r="K1286" s="71">
        <v>0.35099999999999998</v>
      </c>
      <c r="L1286" s="70">
        <v>0</v>
      </c>
      <c r="M1286" s="71">
        <v>0.96399999999999997</v>
      </c>
      <c r="N1286" s="72"/>
      <c r="O1286" s="73">
        <f>MIN(1,MAX(0,(1/(1+EXP(-(Assumptions!$B$5 + Assumptions!$B$6*$N1286))))*Assumptions!$B$3))</f>
        <v>3.9165722796764356E-2</v>
      </c>
      <c r="P1286" s="73">
        <f>VLOOKUP($F1286,Assumptions!$A$23:$B$27,2,FALSE)*Assumptions!$B$4</f>
        <v>0.7</v>
      </c>
      <c r="Q1286" s="74">
        <f t="shared" si="40"/>
        <v>20048.767515330459</v>
      </c>
      <c r="R1286" s="75" t="str">
        <f>IF($O1286&lt;Assumptions!$B$17,"A",IF($O1286&lt;Assumptions!$B$18,"B",IF($O1286&lt;Assumptions!$B$19,"C",IF($O1286&lt;Assumptions!$B$20,"D","E"))))</f>
        <v>B</v>
      </c>
      <c r="S1286" s="75">
        <f t="shared" si="41"/>
        <v>0</v>
      </c>
    </row>
    <row r="1287" spans="1:19" ht="17.399999999999999" x14ac:dyDescent="0.3">
      <c r="A1287" s="39" t="s">
        <v>352</v>
      </c>
      <c r="B1287" s="39" t="s">
        <v>56</v>
      </c>
      <c r="C1287" s="39" t="s">
        <v>135</v>
      </c>
      <c r="D1287" s="39" t="s">
        <v>38</v>
      </c>
      <c r="E1287" s="70" t="s">
        <v>46</v>
      </c>
      <c r="F1287" s="70" t="s">
        <v>40</v>
      </c>
      <c r="G1287" s="78">
        <v>44027</v>
      </c>
      <c r="H1287" s="78">
        <v>45778</v>
      </c>
      <c r="I1287" s="69">
        <v>711607.35</v>
      </c>
      <c r="J1287" s="70">
        <v>0</v>
      </c>
      <c r="K1287" s="71">
        <v>1.0469999999999999</v>
      </c>
      <c r="L1287" s="70">
        <v>0</v>
      </c>
      <c r="M1287" s="71">
        <v>0.96399999999999997</v>
      </c>
      <c r="N1287" s="72"/>
      <c r="O1287" s="73">
        <f>MIN(1,MAX(0,(1/(1+EXP(-(Assumptions!$B$5 + Assumptions!$B$6*$N1287))))*Assumptions!$B$3))</f>
        <v>3.9165722796764356E-2</v>
      </c>
      <c r="P1287" s="73">
        <f>VLOOKUP($F1287,Assumptions!$A$23:$B$27,2,FALSE)*Assumptions!$B$4</f>
        <v>0.7</v>
      </c>
      <c r="Q1287" s="74">
        <f t="shared" si="40"/>
        <v>19509.431347168047</v>
      </c>
      <c r="R1287" s="75" t="str">
        <f>IF($O1287&lt;Assumptions!$B$17,"A",IF($O1287&lt;Assumptions!$B$18,"B",IF($O1287&lt;Assumptions!$B$19,"C",IF($O1287&lt;Assumptions!$B$20,"D","E"))))</f>
        <v>B</v>
      </c>
      <c r="S1287" s="75">
        <f t="shared" si="41"/>
        <v>0</v>
      </c>
    </row>
    <row r="1288" spans="1:19" ht="17.399999999999999" x14ac:dyDescent="0.3">
      <c r="A1288" s="39" t="s">
        <v>352</v>
      </c>
      <c r="B1288" s="39" t="s">
        <v>56</v>
      </c>
      <c r="C1288" s="39" t="s">
        <v>135</v>
      </c>
      <c r="D1288" s="39" t="s">
        <v>38</v>
      </c>
      <c r="E1288" s="70" t="s">
        <v>46</v>
      </c>
      <c r="F1288" s="70" t="s">
        <v>40</v>
      </c>
      <c r="G1288" s="78">
        <v>44027</v>
      </c>
      <c r="H1288" s="78">
        <v>45809</v>
      </c>
      <c r="I1288" s="69">
        <v>690794.99</v>
      </c>
      <c r="J1288" s="70">
        <v>15</v>
      </c>
      <c r="K1288" s="71">
        <v>1.0449999999999999</v>
      </c>
      <c r="L1288" s="70">
        <v>0</v>
      </c>
      <c r="M1288" s="71">
        <v>0.96399999999999997</v>
      </c>
      <c r="N1288" s="72"/>
      <c r="O1288" s="73">
        <f>MIN(1,MAX(0,(1/(1+EXP(-(Assumptions!$B$5 + Assumptions!$B$6*$N1288))))*Assumptions!$B$3))</f>
        <v>3.9165722796764356E-2</v>
      </c>
      <c r="P1288" s="73">
        <f>VLOOKUP($F1288,Assumptions!$A$23:$B$27,2,FALSE)*Assumptions!$B$4</f>
        <v>0.7</v>
      </c>
      <c r="Q1288" s="74">
        <f t="shared" si="40"/>
        <v>18938.839561413522</v>
      </c>
      <c r="R1288" s="75" t="str">
        <f>IF($O1288&lt;Assumptions!$B$17,"A",IF($O1288&lt;Assumptions!$B$18,"B",IF($O1288&lt;Assumptions!$B$19,"C",IF($O1288&lt;Assumptions!$B$20,"D","E"))))</f>
        <v>B</v>
      </c>
      <c r="S1288" s="75">
        <f t="shared" si="41"/>
        <v>0</v>
      </c>
    </row>
    <row r="1289" spans="1:19" ht="17.399999999999999" x14ac:dyDescent="0.3">
      <c r="A1289" s="39" t="s">
        <v>352</v>
      </c>
      <c r="B1289" s="39" t="s">
        <v>56</v>
      </c>
      <c r="C1289" s="39" t="s">
        <v>135</v>
      </c>
      <c r="D1289" s="39" t="s">
        <v>38</v>
      </c>
      <c r="E1289" s="70" t="s">
        <v>46</v>
      </c>
      <c r="F1289" s="70" t="s">
        <v>40</v>
      </c>
      <c r="G1289" s="78">
        <v>44027</v>
      </c>
      <c r="H1289" s="78">
        <v>45839</v>
      </c>
      <c r="I1289" s="69">
        <v>671123.07</v>
      </c>
      <c r="J1289" s="70">
        <v>15</v>
      </c>
      <c r="K1289" s="71">
        <v>1.0669999999999999</v>
      </c>
      <c r="L1289" s="70">
        <v>0</v>
      </c>
      <c r="M1289" s="71">
        <v>0.96399999999999997</v>
      </c>
      <c r="N1289" s="72"/>
      <c r="O1289" s="73">
        <f>MIN(1,MAX(0,(1/(1+EXP(-(Assumptions!$B$5 + Assumptions!$B$6*$N1289))))*Assumptions!$B$3))</f>
        <v>3.9165722796764356E-2</v>
      </c>
      <c r="P1289" s="73">
        <f>VLOOKUP($F1289,Assumptions!$A$23:$B$27,2,FALSE)*Assumptions!$B$4</f>
        <v>0.7</v>
      </c>
      <c r="Q1289" s="74">
        <f t="shared" si="40"/>
        <v>18399.514085493433</v>
      </c>
      <c r="R1289" s="75" t="str">
        <f>IF($O1289&lt;Assumptions!$B$17,"A",IF($O1289&lt;Assumptions!$B$18,"B",IF($O1289&lt;Assumptions!$B$19,"C",IF($O1289&lt;Assumptions!$B$20,"D","E"))))</f>
        <v>B</v>
      </c>
      <c r="S1289" s="75">
        <f t="shared" si="41"/>
        <v>0</v>
      </c>
    </row>
    <row r="1290" spans="1:19" ht="17.399999999999999" x14ac:dyDescent="0.3">
      <c r="A1290" s="39" t="s">
        <v>352</v>
      </c>
      <c r="B1290" s="39" t="s">
        <v>56</v>
      </c>
      <c r="C1290" s="39" t="s">
        <v>135</v>
      </c>
      <c r="D1290" s="39" t="s">
        <v>38</v>
      </c>
      <c r="E1290" s="70" t="s">
        <v>46</v>
      </c>
      <c r="F1290" s="70" t="s">
        <v>40</v>
      </c>
      <c r="G1290" s="78">
        <v>44027</v>
      </c>
      <c r="H1290" s="78">
        <v>45870</v>
      </c>
      <c r="I1290" s="69">
        <v>652785.07999999996</v>
      </c>
      <c r="J1290" s="70">
        <v>95</v>
      </c>
      <c r="K1290" s="71">
        <v>0.155</v>
      </c>
      <c r="L1290" s="70">
        <v>0</v>
      </c>
      <c r="M1290" s="71">
        <v>0.96399999999999997</v>
      </c>
      <c r="N1290" s="72"/>
      <c r="O1290" s="73">
        <f>MIN(1,MAX(0,(1/(1+EXP(-(Assumptions!$B$5 + Assumptions!$B$6*$N1290))))*Assumptions!$B$3))</f>
        <v>3.9165722796764356E-2</v>
      </c>
      <c r="P1290" s="73">
        <f>VLOOKUP($F1290,Assumptions!$A$23:$B$27,2,FALSE)*Assumptions!$B$4</f>
        <v>0.7</v>
      </c>
      <c r="Q1290" s="74">
        <f t="shared" si="40"/>
        <v>17896.75964240055</v>
      </c>
      <c r="R1290" s="75" t="str">
        <f>IF($O1290&lt;Assumptions!$B$17,"A",IF($O1290&lt;Assumptions!$B$18,"B",IF($O1290&lt;Assumptions!$B$19,"C",IF($O1290&lt;Assumptions!$B$20,"D","E"))))</f>
        <v>B</v>
      </c>
      <c r="S1290" s="75">
        <f t="shared" si="41"/>
        <v>0</v>
      </c>
    </row>
    <row r="1291" spans="1:19" ht="17.399999999999999" x14ac:dyDescent="0.3">
      <c r="A1291" s="39" t="s">
        <v>352</v>
      </c>
      <c r="B1291" s="39" t="s">
        <v>56</v>
      </c>
      <c r="C1291" s="39" t="s">
        <v>135</v>
      </c>
      <c r="D1291" s="39" t="s">
        <v>38</v>
      </c>
      <c r="E1291" s="70" t="s">
        <v>46</v>
      </c>
      <c r="F1291" s="70" t="s">
        <v>40</v>
      </c>
      <c r="G1291" s="78">
        <v>44027</v>
      </c>
      <c r="H1291" s="78">
        <v>45901</v>
      </c>
      <c r="I1291" s="69">
        <v>632128.49</v>
      </c>
      <c r="J1291" s="70">
        <v>0</v>
      </c>
      <c r="K1291" s="71">
        <v>0.97</v>
      </c>
      <c r="L1291" s="70">
        <v>0</v>
      </c>
      <c r="M1291" s="71">
        <v>0.96399999999999997</v>
      </c>
      <c r="N1291" s="72"/>
      <c r="O1291" s="73">
        <f>MIN(1,MAX(0,(1/(1+EXP(-(Assumptions!$B$5 + Assumptions!$B$6*$N1291))))*Assumptions!$B$3))</f>
        <v>3.9165722796764356E-2</v>
      </c>
      <c r="P1291" s="73">
        <f>VLOOKUP($F1291,Assumptions!$A$23:$B$27,2,FALSE)*Assumptions!$B$4</f>
        <v>0.7</v>
      </c>
      <c r="Q1291" s="74">
        <f t="shared" si="40"/>
        <v>17330.438447894059</v>
      </c>
      <c r="R1291" s="75" t="str">
        <f>IF($O1291&lt;Assumptions!$B$17,"A",IF($O1291&lt;Assumptions!$B$18,"B",IF($O1291&lt;Assumptions!$B$19,"C",IF($O1291&lt;Assumptions!$B$20,"D","E"))))</f>
        <v>B</v>
      </c>
      <c r="S1291" s="75">
        <f t="shared" si="41"/>
        <v>0</v>
      </c>
    </row>
    <row r="1292" spans="1:19" ht="17.399999999999999" x14ac:dyDescent="0.3">
      <c r="A1292" s="39" t="s">
        <v>352</v>
      </c>
      <c r="B1292" s="39" t="s">
        <v>56</v>
      </c>
      <c r="C1292" s="39" t="s">
        <v>135</v>
      </c>
      <c r="D1292" s="39" t="s">
        <v>38</v>
      </c>
      <c r="E1292" s="70" t="s">
        <v>46</v>
      </c>
      <c r="F1292" s="70" t="s">
        <v>40</v>
      </c>
      <c r="G1292" s="78">
        <v>44027</v>
      </c>
      <c r="H1292" s="78">
        <v>45931</v>
      </c>
      <c r="I1292" s="69">
        <v>614243.43999999994</v>
      </c>
      <c r="J1292" s="70">
        <v>0</v>
      </c>
      <c r="K1292" s="71">
        <v>1.002</v>
      </c>
      <c r="L1292" s="70">
        <v>0</v>
      </c>
      <c r="M1292" s="71">
        <v>0.96399999999999997</v>
      </c>
      <c r="N1292" s="72"/>
      <c r="O1292" s="73">
        <f>MIN(1,MAX(0,(1/(1+EXP(-(Assumptions!$B$5 + Assumptions!$B$6*$N1292))))*Assumptions!$B$3))</f>
        <v>3.9165722796764356E-2</v>
      </c>
      <c r="P1292" s="73">
        <f>VLOOKUP($F1292,Assumptions!$A$23:$B$27,2,FALSE)*Assumptions!$B$4</f>
        <v>0.7</v>
      </c>
      <c r="Q1292" s="74">
        <f t="shared" si="40"/>
        <v>16840.101810539669</v>
      </c>
      <c r="R1292" s="75" t="str">
        <f>IF($O1292&lt;Assumptions!$B$17,"A",IF($O1292&lt;Assumptions!$B$18,"B",IF($O1292&lt;Assumptions!$B$19,"C",IF($O1292&lt;Assumptions!$B$20,"D","E"))))</f>
        <v>B</v>
      </c>
      <c r="S1292" s="75">
        <f t="shared" si="41"/>
        <v>0</v>
      </c>
    </row>
    <row r="1293" spans="1:19" ht="17.399999999999999" x14ac:dyDescent="0.3">
      <c r="A1293" s="39" t="s">
        <v>352</v>
      </c>
      <c r="B1293" s="39" t="s">
        <v>56</v>
      </c>
      <c r="C1293" s="39" t="s">
        <v>135</v>
      </c>
      <c r="D1293" s="39" t="s">
        <v>38</v>
      </c>
      <c r="E1293" s="70" t="s">
        <v>46</v>
      </c>
      <c r="F1293" s="70" t="s">
        <v>40</v>
      </c>
      <c r="G1293" s="78">
        <v>44027</v>
      </c>
      <c r="H1293" s="78">
        <v>45962</v>
      </c>
      <c r="I1293" s="69">
        <v>598057.93999999994</v>
      </c>
      <c r="J1293" s="70">
        <v>35</v>
      </c>
      <c r="K1293" s="71">
        <v>0.63</v>
      </c>
      <c r="L1293" s="70">
        <v>0</v>
      </c>
      <c r="M1293" s="71">
        <v>0.96399999999999997</v>
      </c>
      <c r="N1293" s="72"/>
      <c r="O1293" s="73">
        <f>MIN(1,MAX(0,(1/(1+EXP(-(Assumptions!$B$5 + Assumptions!$B$6*$N1293))))*Assumptions!$B$3))</f>
        <v>3.9165722796764356E-2</v>
      </c>
      <c r="P1293" s="73">
        <f>VLOOKUP($F1293,Assumptions!$A$23:$B$27,2,FALSE)*Assumptions!$B$4</f>
        <v>0.7</v>
      </c>
      <c r="Q1293" s="74">
        <f t="shared" si="40"/>
        <v>16396.360046110749</v>
      </c>
      <c r="R1293" s="75" t="str">
        <f>IF($O1293&lt;Assumptions!$B$17,"A",IF($O1293&lt;Assumptions!$B$18,"B",IF($O1293&lt;Assumptions!$B$19,"C",IF($O1293&lt;Assumptions!$B$20,"D","E"))))</f>
        <v>B</v>
      </c>
      <c r="S1293" s="75">
        <f t="shared" si="41"/>
        <v>0</v>
      </c>
    </row>
    <row r="1294" spans="1:19" ht="17.399999999999999" x14ac:dyDescent="0.3">
      <c r="A1294" s="39" t="s">
        <v>352</v>
      </c>
      <c r="B1294" s="39" t="s">
        <v>56</v>
      </c>
      <c r="C1294" s="39" t="s">
        <v>135</v>
      </c>
      <c r="D1294" s="39" t="s">
        <v>38</v>
      </c>
      <c r="E1294" s="70" t="s">
        <v>46</v>
      </c>
      <c r="F1294" s="70" t="s">
        <v>40</v>
      </c>
      <c r="G1294" s="78">
        <v>44027</v>
      </c>
      <c r="H1294" s="78">
        <v>45992</v>
      </c>
      <c r="I1294" s="69">
        <v>581234.18000000005</v>
      </c>
      <c r="J1294" s="70">
        <v>15</v>
      </c>
      <c r="K1294" s="71">
        <v>1.0720000000000001</v>
      </c>
      <c r="L1294" s="70">
        <v>0</v>
      </c>
      <c r="M1294" s="71">
        <v>0.96399999999999997</v>
      </c>
      <c r="N1294" s="72"/>
      <c r="O1294" s="73">
        <f>MIN(1,MAX(0,(1/(1+EXP(-(Assumptions!$B$5 + Assumptions!$B$6*$N1294))))*Assumptions!$B$3))</f>
        <v>3.9165722796764356E-2</v>
      </c>
      <c r="P1294" s="73">
        <f>VLOOKUP($F1294,Assumptions!$A$23:$B$27,2,FALSE)*Assumptions!$B$4</f>
        <v>0.7</v>
      </c>
      <c r="Q1294" s="74">
        <f t="shared" si="40"/>
        <v>15935.119741719245</v>
      </c>
      <c r="R1294" s="75" t="str">
        <f>IF($O1294&lt;Assumptions!$B$17,"A",IF($O1294&lt;Assumptions!$B$18,"B",IF($O1294&lt;Assumptions!$B$19,"C",IF($O1294&lt;Assumptions!$B$20,"D","E"))))</f>
        <v>B</v>
      </c>
      <c r="S1294" s="75">
        <f t="shared" si="41"/>
        <v>0</v>
      </c>
    </row>
    <row r="1295" spans="1:19" ht="17.399999999999999" x14ac:dyDescent="0.3">
      <c r="A1295" s="39" t="s">
        <v>354</v>
      </c>
      <c r="B1295" s="39" t="s">
        <v>94</v>
      </c>
      <c r="C1295" s="39" t="s">
        <v>144</v>
      </c>
      <c r="D1295" s="39" t="s">
        <v>30</v>
      </c>
      <c r="E1295" s="70" t="s">
        <v>43</v>
      </c>
      <c r="F1295" s="70" t="s">
        <v>36</v>
      </c>
      <c r="G1295" s="78">
        <v>45853</v>
      </c>
      <c r="H1295" s="78">
        <v>45839</v>
      </c>
      <c r="I1295" s="69">
        <v>15035120.710000001</v>
      </c>
      <c r="J1295" s="70">
        <v>95</v>
      </c>
      <c r="K1295" s="71">
        <v>0.313</v>
      </c>
      <c r="L1295" s="70">
        <v>0</v>
      </c>
      <c r="M1295" s="71">
        <v>0.56000000000000005</v>
      </c>
      <c r="N1295" s="72"/>
      <c r="O1295" s="73">
        <f>MIN(1,MAX(0,(1/(1+EXP(-(Assumptions!$B$5 + Assumptions!$B$6*$N1295))))*Assumptions!$B$3))</f>
        <v>3.9165722796764356E-2</v>
      </c>
      <c r="P1295" s="73">
        <f>VLOOKUP($F1295,Assumptions!$A$23:$B$27,2,FALSE)*Assumptions!$B$4</f>
        <v>0.55000000000000004</v>
      </c>
      <c r="Q1295" s="74">
        <f t="shared" si="40"/>
        <v>323873.75346906303</v>
      </c>
      <c r="R1295" s="75" t="str">
        <f>IF($O1295&lt;Assumptions!$B$17,"A",IF($O1295&lt;Assumptions!$B$18,"B",IF($O1295&lt;Assumptions!$B$19,"C",IF($O1295&lt;Assumptions!$B$20,"D","E"))))</f>
        <v>B</v>
      </c>
      <c r="S1295" s="75">
        <f t="shared" si="41"/>
        <v>0</v>
      </c>
    </row>
    <row r="1296" spans="1:19" ht="17.399999999999999" x14ac:dyDescent="0.3">
      <c r="A1296" s="39" t="s">
        <v>354</v>
      </c>
      <c r="B1296" s="39" t="s">
        <v>94</v>
      </c>
      <c r="C1296" s="39" t="s">
        <v>144</v>
      </c>
      <c r="D1296" s="39" t="s">
        <v>30</v>
      </c>
      <c r="E1296" s="70" t="s">
        <v>43</v>
      </c>
      <c r="F1296" s="70" t="s">
        <v>36</v>
      </c>
      <c r="G1296" s="78">
        <v>45853</v>
      </c>
      <c r="H1296" s="78">
        <v>45870</v>
      </c>
      <c r="I1296" s="69">
        <v>15035120.710000001</v>
      </c>
      <c r="J1296" s="70">
        <v>185</v>
      </c>
      <c r="K1296" s="71">
        <v>0.128</v>
      </c>
      <c r="L1296" s="70">
        <v>0</v>
      </c>
      <c r="M1296" s="71">
        <v>0.56000000000000005</v>
      </c>
      <c r="N1296" s="72"/>
      <c r="O1296" s="73">
        <f>MIN(1,MAX(0,(1/(1+EXP(-(Assumptions!$B$5 + Assumptions!$B$6*$N1296))))*Assumptions!$B$3))</f>
        <v>3.9165722796764356E-2</v>
      </c>
      <c r="P1296" s="73">
        <f>VLOOKUP($F1296,Assumptions!$A$23:$B$27,2,FALSE)*Assumptions!$B$4</f>
        <v>0.55000000000000004</v>
      </c>
      <c r="Q1296" s="74">
        <f t="shared" si="40"/>
        <v>323873.75346906303</v>
      </c>
      <c r="R1296" s="75" t="str">
        <f>IF($O1296&lt;Assumptions!$B$17,"A",IF($O1296&lt;Assumptions!$B$18,"B",IF($O1296&lt;Assumptions!$B$19,"C",IF($O1296&lt;Assumptions!$B$20,"D","E"))))</f>
        <v>B</v>
      </c>
      <c r="S1296" s="75">
        <f t="shared" si="41"/>
        <v>1</v>
      </c>
    </row>
    <row r="1297" spans="1:19" ht="17.399999999999999" x14ac:dyDescent="0.3">
      <c r="A1297" s="39" t="s">
        <v>354</v>
      </c>
      <c r="B1297" s="39" t="s">
        <v>94</v>
      </c>
      <c r="C1297" s="39" t="s">
        <v>144</v>
      </c>
      <c r="D1297" s="39" t="s">
        <v>30</v>
      </c>
      <c r="E1297" s="70" t="s">
        <v>43</v>
      </c>
      <c r="F1297" s="70" t="s">
        <v>36</v>
      </c>
      <c r="G1297" s="78">
        <v>45853</v>
      </c>
      <c r="H1297" s="78">
        <v>45901</v>
      </c>
      <c r="I1297" s="69">
        <v>15035120.710000001</v>
      </c>
      <c r="J1297" s="70">
        <v>999</v>
      </c>
      <c r="K1297" s="71">
        <v>0.06</v>
      </c>
      <c r="L1297" s="70">
        <v>0</v>
      </c>
      <c r="M1297" s="71">
        <v>0.56000000000000005</v>
      </c>
      <c r="N1297" s="72"/>
      <c r="O1297" s="73">
        <f>MIN(1,MAX(0,(1/(1+EXP(-(Assumptions!$B$5 + Assumptions!$B$6*$N1297))))*Assumptions!$B$3))</f>
        <v>3.9165722796764356E-2</v>
      </c>
      <c r="P1297" s="73">
        <f>VLOOKUP($F1297,Assumptions!$A$23:$B$27,2,FALSE)*Assumptions!$B$4</f>
        <v>0.55000000000000004</v>
      </c>
      <c r="Q1297" s="74">
        <f t="shared" si="40"/>
        <v>323873.75346906303</v>
      </c>
      <c r="R1297" s="75" t="str">
        <f>IF($O1297&lt;Assumptions!$B$17,"A",IF($O1297&lt;Assumptions!$B$18,"B",IF($O1297&lt;Assumptions!$B$19,"C",IF($O1297&lt;Assumptions!$B$20,"D","E"))))</f>
        <v>B</v>
      </c>
      <c r="S1297" s="75">
        <f t="shared" si="41"/>
        <v>1</v>
      </c>
    </row>
    <row r="1298" spans="1:19" ht="17.399999999999999" x14ac:dyDescent="0.3">
      <c r="A1298" s="39" t="s">
        <v>354</v>
      </c>
      <c r="B1298" s="39" t="s">
        <v>94</v>
      </c>
      <c r="C1298" s="39" t="s">
        <v>144</v>
      </c>
      <c r="D1298" s="39" t="s">
        <v>30</v>
      </c>
      <c r="E1298" s="70" t="s">
        <v>43</v>
      </c>
      <c r="F1298" s="70" t="s">
        <v>36</v>
      </c>
      <c r="G1298" s="78">
        <v>45853</v>
      </c>
      <c r="H1298" s="78">
        <v>45931</v>
      </c>
      <c r="I1298" s="69">
        <v>15035120.710000001</v>
      </c>
      <c r="J1298" s="70">
        <v>999</v>
      </c>
      <c r="K1298" s="71">
        <v>7.2999999999999995E-2</v>
      </c>
      <c r="L1298" s="70">
        <v>0</v>
      </c>
      <c r="M1298" s="71">
        <v>0.56000000000000005</v>
      </c>
      <c r="N1298" s="72"/>
      <c r="O1298" s="73">
        <f>MIN(1,MAX(0,(1/(1+EXP(-(Assumptions!$B$5 + Assumptions!$B$6*$N1298))))*Assumptions!$B$3))</f>
        <v>3.9165722796764356E-2</v>
      </c>
      <c r="P1298" s="73">
        <f>VLOOKUP($F1298,Assumptions!$A$23:$B$27,2,FALSE)*Assumptions!$B$4</f>
        <v>0.55000000000000004</v>
      </c>
      <c r="Q1298" s="74">
        <f t="shared" si="40"/>
        <v>323873.75346906303</v>
      </c>
      <c r="R1298" s="75" t="str">
        <f>IF($O1298&lt;Assumptions!$B$17,"A",IF($O1298&lt;Assumptions!$B$18,"B",IF($O1298&lt;Assumptions!$B$19,"C",IF($O1298&lt;Assumptions!$B$20,"D","E"))))</f>
        <v>B</v>
      </c>
      <c r="S1298" s="75">
        <f t="shared" si="41"/>
        <v>1</v>
      </c>
    </row>
    <row r="1299" spans="1:19" ht="17.399999999999999" x14ac:dyDescent="0.3">
      <c r="A1299" s="39" t="s">
        <v>354</v>
      </c>
      <c r="B1299" s="39" t="s">
        <v>94</v>
      </c>
      <c r="C1299" s="39" t="s">
        <v>144</v>
      </c>
      <c r="D1299" s="39" t="s">
        <v>30</v>
      </c>
      <c r="E1299" s="70" t="s">
        <v>43</v>
      </c>
      <c r="F1299" s="70" t="s">
        <v>36</v>
      </c>
      <c r="G1299" s="78">
        <v>45853</v>
      </c>
      <c r="H1299" s="78">
        <v>45962</v>
      </c>
      <c r="I1299" s="69">
        <v>15035120.710000001</v>
      </c>
      <c r="J1299" s="70">
        <v>999</v>
      </c>
      <c r="K1299" s="71">
        <v>0.155</v>
      </c>
      <c r="L1299" s="70">
        <v>0</v>
      </c>
      <c r="M1299" s="71">
        <v>0.56000000000000005</v>
      </c>
      <c r="N1299" s="72"/>
      <c r="O1299" s="73">
        <f>MIN(1,MAX(0,(1/(1+EXP(-(Assumptions!$B$5 + Assumptions!$B$6*$N1299))))*Assumptions!$B$3))</f>
        <v>3.9165722796764356E-2</v>
      </c>
      <c r="P1299" s="73">
        <f>VLOOKUP($F1299,Assumptions!$A$23:$B$27,2,FALSE)*Assumptions!$B$4</f>
        <v>0.55000000000000004</v>
      </c>
      <c r="Q1299" s="74">
        <f t="shared" si="40"/>
        <v>323873.75346906303</v>
      </c>
      <c r="R1299" s="75" t="str">
        <f>IF($O1299&lt;Assumptions!$B$17,"A",IF($O1299&lt;Assumptions!$B$18,"B",IF($O1299&lt;Assumptions!$B$19,"C",IF($O1299&lt;Assumptions!$B$20,"D","E"))))</f>
        <v>B</v>
      </c>
      <c r="S1299" s="75">
        <f t="shared" si="41"/>
        <v>1</v>
      </c>
    </row>
    <row r="1300" spans="1:19" ht="17.399999999999999" x14ac:dyDescent="0.3">
      <c r="A1300" s="39" t="s">
        <v>354</v>
      </c>
      <c r="B1300" s="39" t="s">
        <v>94</v>
      </c>
      <c r="C1300" s="39" t="s">
        <v>144</v>
      </c>
      <c r="D1300" s="39" t="s">
        <v>30</v>
      </c>
      <c r="E1300" s="70" t="s">
        <v>43</v>
      </c>
      <c r="F1300" s="70" t="s">
        <v>36</v>
      </c>
      <c r="G1300" s="78">
        <v>45853</v>
      </c>
      <c r="H1300" s="78">
        <v>45992</v>
      </c>
      <c r="I1300" s="69">
        <v>15035120.710000001</v>
      </c>
      <c r="J1300" s="70">
        <v>999</v>
      </c>
      <c r="K1300" s="71">
        <v>0.13100000000000001</v>
      </c>
      <c r="L1300" s="70">
        <v>0</v>
      </c>
      <c r="M1300" s="71">
        <v>0.56000000000000005</v>
      </c>
      <c r="N1300" s="72"/>
      <c r="O1300" s="73">
        <f>MIN(1,MAX(0,(1/(1+EXP(-(Assumptions!$B$5 + Assumptions!$B$6*$N1300))))*Assumptions!$B$3))</f>
        <v>3.9165722796764356E-2</v>
      </c>
      <c r="P1300" s="73">
        <f>VLOOKUP($F1300,Assumptions!$A$23:$B$27,2,FALSE)*Assumptions!$B$4</f>
        <v>0.55000000000000004</v>
      </c>
      <c r="Q1300" s="74">
        <f t="shared" si="40"/>
        <v>323873.75346906303</v>
      </c>
      <c r="R1300" s="75" t="str">
        <f>IF($O1300&lt;Assumptions!$B$17,"A",IF($O1300&lt;Assumptions!$B$18,"B",IF($O1300&lt;Assumptions!$B$19,"C",IF($O1300&lt;Assumptions!$B$20,"D","E"))))</f>
        <v>B</v>
      </c>
      <c r="S1300" s="75">
        <f t="shared" si="41"/>
        <v>1</v>
      </c>
    </row>
    <row r="1301" spans="1:19" ht="17.399999999999999" x14ac:dyDescent="0.3">
      <c r="A1301" s="39" t="s">
        <v>356</v>
      </c>
      <c r="B1301" s="39" t="s">
        <v>56</v>
      </c>
      <c r="C1301" s="39" t="s">
        <v>135</v>
      </c>
      <c r="D1301" s="39" t="s">
        <v>38</v>
      </c>
      <c r="E1301" s="70" t="s">
        <v>46</v>
      </c>
      <c r="F1301" s="70" t="s">
        <v>36</v>
      </c>
      <c r="G1301" s="78">
        <v>45367</v>
      </c>
      <c r="H1301" s="78">
        <v>45658</v>
      </c>
      <c r="I1301" s="69">
        <v>3565003.76</v>
      </c>
      <c r="J1301" s="70">
        <v>0</v>
      </c>
      <c r="K1301" s="71">
        <v>1.1499999999999999</v>
      </c>
      <c r="L1301" s="70">
        <v>0</v>
      </c>
      <c r="M1301" s="71">
        <v>0.85599999999999998</v>
      </c>
      <c r="N1301" s="72"/>
      <c r="O1301" s="73">
        <f>MIN(1,MAX(0,(1/(1+EXP(-(Assumptions!$B$5 + Assumptions!$B$6*$N1301))))*Assumptions!$B$3))</f>
        <v>3.9165722796764356E-2</v>
      </c>
      <c r="P1301" s="73">
        <f>VLOOKUP($F1301,Assumptions!$A$23:$B$27,2,FALSE)*Assumptions!$B$4</f>
        <v>0.55000000000000004</v>
      </c>
      <c r="Q1301" s="74">
        <f t="shared" si="40"/>
        <v>76794.271968470464</v>
      </c>
      <c r="R1301" s="75" t="str">
        <f>IF($O1301&lt;Assumptions!$B$17,"A",IF($O1301&lt;Assumptions!$B$18,"B",IF($O1301&lt;Assumptions!$B$19,"C",IF($O1301&lt;Assumptions!$B$20,"D","E"))))</f>
        <v>B</v>
      </c>
      <c r="S1301" s="75">
        <f t="shared" si="41"/>
        <v>0</v>
      </c>
    </row>
    <row r="1302" spans="1:19" ht="17.399999999999999" x14ac:dyDescent="0.3">
      <c r="A1302" s="39" t="s">
        <v>356</v>
      </c>
      <c r="B1302" s="39" t="s">
        <v>56</v>
      </c>
      <c r="C1302" s="39" t="s">
        <v>135</v>
      </c>
      <c r="D1302" s="39" t="s">
        <v>38</v>
      </c>
      <c r="E1302" s="70" t="s">
        <v>46</v>
      </c>
      <c r="F1302" s="70" t="s">
        <v>36</v>
      </c>
      <c r="G1302" s="78">
        <v>45367</v>
      </c>
      <c r="H1302" s="78">
        <v>45689</v>
      </c>
      <c r="I1302" s="69">
        <v>3455441.83</v>
      </c>
      <c r="J1302" s="70">
        <v>0</v>
      </c>
      <c r="K1302" s="71">
        <v>1.113</v>
      </c>
      <c r="L1302" s="70">
        <v>0</v>
      </c>
      <c r="M1302" s="71">
        <v>0.85599999999999998</v>
      </c>
      <c r="N1302" s="72"/>
      <c r="O1302" s="73">
        <f>MIN(1,MAX(0,(1/(1+EXP(-(Assumptions!$B$5 + Assumptions!$B$6*$N1302))))*Assumptions!$B$3))</f>
        <v>3.9165722796764356E-2</v>
      </c>
      <c r="P1302" s="73">
        <f>VLOOKUP($F1302,Assumptions!$A$23:$B$27,2,FALSE)*Assumptions!$B$4</f>
        <v>0.55000000000000004</v>
      </c>
      <c r="Q1302" s="74">
        <f t="shared" si="40"/>
        <v>74434.182269768295</v>
      </c>
      <c r="R1302" s="75" t="str">
        <f>IF($O1302&lt;Assumptions!$B$17,"A",IF($O1302&lt;Assumptions!$B$18,"B",IF($O1302&lt;Assumptions!$B$19,"C",IF($O1302&lt;Assumptions!$B$20,"D","E"))))</f>
        <v>B</v>
      </c>
      <c r="S1302" s="75">
        <f t="shared" si="41"/>
        <v>0</v>
      </c>
    </row>
    <row r="1303" spans="1:19" ht="17.399999999999999" x14ac:dyDescent="0.3">
      <c r="A1303" s="39" t="s">
        <v>356</v>
      </c>
      <c r="B1303" s="39" t="s">
        <v>56</v>
      </c>
      <c r="C1303" s="39" t="s">
        <v>135</v>
      </c>
      <c r="D1303" s="39" t="s">
        <v>38</v>
      </c>
      <c r="E1303" s="70" t="s">
        <v>46</v>
      </c>
      <c r="F1303" s="70" t="s">
        <v>36</v>
      </c>
      <c r="G1303" s="78">
        <v>45367</v>
      </c>
      <c r="H1303" s="78">
        <v>45717</v>
      </c>
      <c r="I1303" s="69">
        <v>3348002.34</v>
      </c>
      <c r="J1303" s="70">
        <v>0</v>
      </c>
      <c r="K1303" s="71">
        <v>1.1299999999999999</v>
      </c>
      <c r="L1303" s="70">
        <v>0</v>
      </c>
      <c r="M1303" s="71">
        <v>0.85599999999999998</v>
      </c>
      <c r="N1303" s="72"/>
      <c r="O1303" s="73">
        <f>MIN(1,MAX(0,(1/(1+EXP(-(Assumptions!$B$5 + Assumptions!$B$6*$N1303))))*Assumptions!$B$3))</f>
        <v>3.9165722796764356E-2</v>
      </c>
      <c r="P1303" s="73">
        <f>VLOOKUP($F1303,Assumptions!$A$23:$B$27,2,FALSE)*Assumptions!$B$4</f>
        <v>0.55000000000000004</v>
      </c>
      <c r="Q1303" s="74">
        <f t="shared" si="40"/>
        <v>72119.812364247133</v>
      </c>
      <c r="R1303" s="75" t="str">
        <f>IF($O1303&lt;Assumptions!$B$17,"A",IF($O1303&lt;Assumptions!$B$18,"B",IF($O1303&lt;Assumptions!$B$19,"C",IF($O1303&lt;Assumptions!$B$20,"D","E"))))</f>
        <v>B</v>
      </c>
      <c r="S1303" s="75">
        <f t="shared" si="41"/>
        <v>0</v>
      </c>
    </row>
    <row r="1304" spans="1:19" ht="17.399999999999999" x14ac:dyDescent="0.3">
      <c r="A1304" s="39" t="s">
        <v>356</v>
      </c>
      <c r="B1304" s="39" t="s">
        <v>56</v>
      </c>
      <c r="C1304" s="39" t="s">
        <v>135</v>
      </c>
      <c r="D1304" s="39" t="s">
        <v>38</v>
      </c>
      <c r="E1304" s="70" t="s">
        <v>46</v>
      </c>
      <c r="F1304" s="70" t="s">
        <v>36</v>
      </c>
      <c r="G1304" s="78">
        <v>45367</v>
      </c>
      <c r="H1304" s="78">
        <v>45748</v>
      </c>
      <c r="I1304" s="69">
        <v>3260154.84</v>
      </c>
      <c r="J1304" s="70">
        <v>0</v>
      </c>
      <c r="K1304" s="71">
        <v>0.98699999999999999</v>
      </c>
      <c r="L1304" s="70">
        <v>0</v>
      </c>
      <c r="M1304" s="71">
        <v>0.85599999999999998</v>
      </c>
      <c r="N1304" s="72"/>
      <c r="O1304" s="73">
        <f>MIN(1,MAX(0,(1/(1+EXP(-(Assumptions!$B$5 + Assumptions!$B$6*$N1304))))*Assumptions!$B$3))</f>
        <v>3.9165722796764356E-2</v>
      </c>
      <c r="P1304" s="73">
        <f>VLOOKUP($F1304,Assumptions!$A$23:$B$27,2,FALSE)*Assumptions!$B$4</f>
        <v>0.55000000000000004</v>
      </c>
      <c r="Q1304" s="74">
        <f t="shared" si="40"/>
        <v>70227.47640588331</v>
      </c>
      <c r="R1304" s="75" t="str">
        <f>IF($O1304&lt;Assumptions!$B$17,"A",IF($O1304&lt;Assumptions!$B$18,"B",IF($O1304&lt;Assumptions!$B$19,"C",IF($O1304&lt;Assumptions!$B$20,"D","E"))))</f>
        <v>B</v>
      </c>
      <c r="S1304" s="75">
        <f t="shared" si="41"/>
        <v>0</v>
      </c>
    </row>
    <row r="1305" spans="1:19" ht="17.399999999999999" x14ac:dyDescent="0.3">
      <c r="A1305" s="39" t="s">
        <v>356</v>
      </c>
      <c r="B1305" s="39" t="s">
        <v>56</v>
      </c>
      <c r="C1305" s="39" t="s">
        <v>135</v>
      </c>
      <c r="D1305" s="39" t="s">
        <v>38</v>
      </c>
      <c r="E1305" s="70" t="s">
        <v>46</v>
      </c>
      <c r="F1305" s="70" t="s">
        <v>36</v>
      </c>
      <c r="G1305" s="78">
        <v>45367</v>
      </c>
      <c r="H1305" s="78">
        <v>45778</v>
      </c>
      <c r="I1305" s="69">
        <v>3160977.24</v>
      </c>
      <c r="J1305" s="70">
        <v>0</v>
      </c>
      <c r="K1305" s="71">
        <v>0.98099999999999998</v>
      </c>
      <c r="L1305" s="70">
        <v>0</v>
      </c>
      <c r="M1305" s="71">
        <v>0.85599999999999998</v>
      </c>
      <c r="N1305" s="72"/>
      <c r="O1305" s="73">
        <f>MIN(1,MAX(0,(1/(1+EXP(-(Assumptions!$B$5 + Assumptions!$B$6*$N1305))))*Assumptions!$B$3))</f>
        <v>3.9165722796764356E-2</v>
      </c>
      <c r="P1305" s="73">
        <f>VLOOKUP($F1305,Assumptions!$A$23:$B$27,2,FALSE)*Assumptions!$B$4</f>
        <v>0.55000000000000004</v>
      </c>
      <c r="Q1305" s="74">
        <f t="shared" si="40"/>
        <v>68091.077091796717</v>
      </c>
      <c r="R1305" s="75" t="str">
        <f>IF($O1305&lt;Assumptions!$B$17,"A",IF($O1305&lt;Assumptions!$B$18,"B",IF($O1305&lt;Assumptions!$B$19,"C",IF($O1305&lt;Assumptions!$B$20,"D","E"))))</f>
        <v>B</v>
      </c>
      <c r="S1305" s="75">
        <f t="shared" si="41"/>
        <v>0</v>
      </c>
    </row>
    <row r="1306" spans="1:19" ht="17.399999999999999" x14ac:dyDescent="0.3">
      <c r="A1306" s="39" t="s">
        <v>356</v>
      </c>
      <c r="B1306" s="39" t="s">
        <v>56</v>
      </c>
      <c r="C1306" s="39" t="s">
        <v>135</v>
      </c>
      <c r="D1306" s="39" t="s">
        <v>38</v>
      </c>
      <c r="E1306" s="70" t="s">
        <v>46</v>
      </c>
      <c r="F1306" s="70" t="s">
        <v>36</v>
      </c>
      <c r="G1306" s="78">
        <v>45367</v>
      </c>
      <c r="H1306" s="78">
        <v>45809</v>
      </c>
      <c r="I1306" s="69">
        <v>3072100.6</v>
      </c>
      <c r="J1306" s="70">
        <v>95</v>
      </c>
      <c r="K1306" s="71">
        <v>0.373</v>
      </c>
      <c r="L1306" s="70">
        <v>0</v>
      </c>
      <c r="M1306" s="71">
        <v>0.85599999999999998</v>
      </c>
      <c r="N1306" s="72"/>
      <c r="O1306" s="73">
        <f>MIN(1,MAX(0,(1/(1+EXP(-(Assumptions!$B$5 + Assumptions!$B$6*$N1306))))*Assumptions!$B$3))</f>
        <v>3.9165722796764356E-2</v>
      </c>
      <c r="P1306" s="73">
        <f>VLOOKUP($F1306,Assumptions!$A$23:$B$27,2,FALSE)*Assumptions!$B$4</f>
        <v>0.55000000000000004</v>
      </c>
      <c r="Q1306" s="74">
        <f t="shared" si="40"/>
        <v>66176.572276855411</v>
      </c>
      <c r="R1306" s="75" t="str">
        <f>IF($O1306&lt;Assumptions!$B$17,"A",IF($O1306&lt;Assumptions!$B$18,"B",IF($O1306&lt;Assumptions!$B$19,"C",IF($O1306&lt;Assumptions!$B$20,"D","E"))))</f>
        <v>B</v>
      </c>
      <c r="S1306" s="75">
        <f t="shared" si="41"/>
        <v>0</v>
      </c>
    </row>
    <row r="1307" spans="1:19" ht="17.399999999999999" x14ac:dyDescent="0.3">
      <c r="A1307" s="39" t="s">
        <v>356</v>
      </c>
      <c r="B1307" s="39" t="s">
        <v>56</v>
      </c>
      <c r="C1307" s="39" t="s">
        <v>135</v>
      </c>
      <c r="D1307" s="39" t="s">
        <v>38</v>
      </c>
      <c r="E1307" s="70" t="s">
        <v>46</v>
      </c>
      <c r="F1307" s="70" t="s">
        <v>36</v>
      </c>
      <c r="G1307" s="78">
        <v>45367</v>
      </c>
      <c r="H1307" s="78">
        <v>45839</v>
      </c>
      <c r="I1307" s="69">
        <v>2988688.03</v>
      </c>
      <c r="J1307" s="70">
        <v>0</v>
      </c>
      <c r="K1307" s="71">
        <v>1.0489999999999999</v>
      </c>
      <c r="L1307" s="70">
        <v>0</v>
      </c>
      <c r="M1307" s="71">
        <v>0.85599999999999998</v>
      </c>
      <c r="N1307" s="72"/>
      <c r="O1307" s="73">
        <f>MIN(1,MAX(0,(1/(1+EXP(-(Assumptions!$B$5 + Assumptions!$B$6*$N1307))))*Assumptions!$B$3))</f>
        <v>3.9165722796764356E-2</v>
      </c>
      <c r="P1307" s="73">
        <f>VLOOKUP($F1307,Assumptions!$A$23:$B$27,2,FALSE)*Assumptions!$B$4</f>
        <v>0.55000000000000004</v>
      </c>
      <c r="Q1307" s="74">
        <f t="shared" si="40"/>
        <v>64379.769799943264</v>
      </c>
      <c r="R1307" s="75" t="str">
        <f>IF($O1307&lt;Assumptions!$B$17,"A",IF($O1307&lt;Assumptions!$B$18,"B",IF($O1307&lt;Assumptions!$B$19,"C",IF($O1307&lt;Assumptions!$B$20,"D","E"))))</f>
        <v>B</v>
      </c>
      <c r="S1307" s="75">
        <f t="shared" si="41"/>
        <v>0</v>
      </c>
    </row>
    <row r="1308" spans="1:19" ht="17.399999999999999" x14ac:dyDescent="0.3">
      <c r="A1308" s="39" t="s">
        <v>356</v>
      </c>
      <c r="B1308" s="39" t="s">
        <v>56</v>
      </c>
      <c r="C1308" s="39" t="s">
        <v>135</v>
      </c>
      <c r="D1308" s="39" t="s">
        <v>38</v>
      </c>
      <c r="E1308" s="70" t="s">
        <v>46</v>
      </c>
      <c r="F1308" s="70" t="s">
        <v>36</v>
      </c>
      <c r="G1308" s="78">
        <v>45367</v>
      </c>
      <c r="H1308" s="78">
        <v>45870</v>
      </c>
      <c r="I1308" s="69">
        <v>2899371.41</v>
      </c>
      <c r="J1308" s="70">
        <v>0</v>
      </c>
      <c r="K1308" s="71">
        <v>1.0900000000000001</v>
      </c>
      <c r="L1308" s="70">
        <v>0</v>
      </c>
      <c r="M1308" s="71">
        <v>0.85599999999999998</v>
      </c>
      <c r="N1308" s="72"/>
      <c r="O1308" s="73">
        <f>MIN(1,MAX(0,(1/(1+EXP(-(Assumptions!$B$5 + Assumptions!$B$6*$N1308))))*Assumptions!$B$3))</f>
        <v>3.9165722796764356E-2</v>
      </c>
      <c r="P1308" s="73">
        <f>VLOOKUP($F1308,Assumptions!$A$23:$B$27,2,FALSE)*Assumptions!$B$4</f>
        <v>0.55000000000000004</v>
      </c>
      <c r="Q1308" s="74">
        <f t="shared" si="40"/>
        <v>62455.787310908105</v>
      </c>
      <c r="R1308" s="75" t="str">
        <f>IF($O1308&lt;Assumptions!$B$17,"A",IF($O1308&lt;Assumptions!$B$18,"B",IF($O1308&lt;Assumptions!$B$19,"C",IF($O1308&lt;Assumptions!$B$20,"D","E"))))</f>
        <v>B</v>
      </c>
      <c r="S1308" s="75">
        <f t="shared" si="41"/>
        <v>0</v>
      </c>
    </row>
    <row r="1309" spans="1:19" ht="17.399999999999999" x14ac:dyDescent="0.3">
      <c r="A1309" s="39" t="s">
        <v>356</v>
      </c>
      <c r="B1309" s="39" t="s">
        <v>56</v>
      </c>
      <c r="C1309" s="39" t="s">
        <v>135</v>
      </c>
      <c r="D1309" s="39" t="s">
        <v>38</v>
      </c>
      <c r="E1309" s="70" t="s">
        <v>46</v>
      </c>
      <c r="F1309" s="70" t="s">
        <v>36</v>
      </c>
      <c r="G1309" s="78">
        <v>45367</v>
      </c>
      <c r="H1309" s="78">
        <v>45901</v>
      </c>
      <c r="I1309" s="69">
        <v>2823431.63</v>
      </c>
      <c r="J1309" s="70">
        <v>0</v>
      </c>
      <c r="K1309" s="71">
        <v>1.026</v>
      </c>
      <c r="L1309" s="70">
        <v>0</v>
      </c>
      <c r="M1309" s="71">
        <v>0.85599999999999998</v>
      </c>
      <c r="N1309" s="72"/>
      <c r="O1309" s="73">
        <f>MIN(1,MAX(0,(1/(1+EXP(-(Assumptions!$B$5 + Assumptions!$B$6*$N1309))))*Assumptions!$B$3))</f>
        <v>3.9165722796764356E-2</v>
      </c>
      <c r="P1309" s="73">
        <f>VLOOKUP($F1309,Assumptions!$A$23:$B$27,2,FALSE)*Assumptions!$B$4</f>
        <v>0.55000000000000004</v>
      </c>
      <c r="Q1309" s="74">
        <f t="shared" si="40"/>
        <v>60819.957305908101</v>
      </c>
      <c r="R1309" s="75" t="str">
        <f>IF($O1309&lt;Assumptions!$B$17,"A",IF($O1309&lt;Assumptions!$B$18,"B",IF($O1309&lt;Assumptions!$B$19,"C",IF($O1309&lt;Assumptions!$B$20,"D","E"))))</f>
        <v>B</v>
      </c>
      <c r="S1309" s="75">
        <f t="shared" si="41"/>
        <v>0</v>
      </c>
    </row>
    <row r="1310" spans="1:19" ht="17.399999999999999" x14ac:dyDescent="0.3">
      <c r="A1310" s="39" t="s">
        <v>356</v>
      </c>
      <c r="B1310" s="39" t="s">
        <v>56</v>
      </c>
      <c r="C1310" s="39" t="s">
        <v>135</v>
      </c>
      <c r="D1310" s="39" t="s">
        <v>38</v>
      </c>
      <c r="E1310" s="70" t="s">
        <v>46</v>
      </c>
      <c r="F1310" s="70" t="s">
        <v>36</v>
      </c>
      <c r="G1310" s="78">
        <v>45367</v>
      </c>
      <c r="H1310" s="78">
        <v>45931</v>
      </c>
      <c r="I1310" s="69">
        <v>2739448.9</v>
      </c>
      <c r="J1310" s="70">
        <v>15</v>
      </c>
      <c r="K1310" s="71">
        <v>1.0089999999999999</v>
      </c>
      <c r="L1310" s="70">
        <v>0</v>
      </c>
      <c r="M1310" s="71">
        <v>0.85599999999999998</v>
      </c>
      <c r="N1310" s="72"/>
      <c r="O1310" s="73">
        <f>MIN(1,MAX(0,(1/(1+EXP(-(Assumptions!$B$5 + Assumptions!$B$6*$N1310))))*Assumptions!$B$3))</f>
        <v>3.9165722796764356E-2</v>
      </c>
      <c r="P1310" s="73">
        <f>VLOOKUP($F1310,Assumptions!$A$23:$B$27,2,FALSE)*Assumptions!$B$4</f>
        <v>0.55000000000000004</v>
      </c>
      <c r="Q1310" s="74">
        <f t="shared" si="40"/>
        <v>59010.87292831557</v>
      </c>
      <c r="R1310" s="75" t="str">
        <f>IF($O1310&lt;Assumptions!$B$17,"A",IF($O1310&lt;Assumptions!$B$18,"B",IF($O1310&lt;Assumptions!$B$19,"C",IF($O1310&lt;Assumptions!$B$20,"D","E"))))</f>
        <v>B</v>
      </c>
      <c r="S1310" s="75">
        <f t="shared" si="41"/>
        <v>0</v>
      </c>
    </row>
    <row r="1311" spans="1:19" ht="17.399999999999999" x14ac:dyDescent="0.3">
      <c r="A1311" s="39" t="s">
        <v>356</v>
      </c>
      <c r="B1311" s="39" t="s">
        <v>56</v>
      </c>
      <c r="C1311" s="39" t="s">
        <v>135</v>
      </c>
      <c r="D1311" s="39" t="s">
        <v>38</v>
      </c>
      <c r="E1311" s="70" t="s">
        <v>46</v>
      </c>
      <c r="F1311" s="70" t="s">
        <v>36</v>
      </c>
      <c r="G1311" s="78">
        <v>45367</v>
      </c>
      <c r="H1311" s="78">
        <v>45962</v>
      </c>
      <c r="I1311" s="69">
        <v>2653117.6</v>
      </c>
      <c r="J1311" s="70">
        <v>0</v>
      </c>
      <c r="K1311" s="71">
        <v>1.048</v>
      </c>
      <c r="L1311" s="70">
        <v>0</v>
      </c>
      <c r="M1311" s="71">
        <v>0.85599999999999998</v>
      </c>
      <c r="N1311" s="72"/>
      <c r="O1311" s="73">
        <f>MIN(1,MAX(0,(1/(1+EXP(-(Assumptions!$B$5 + Assumptions!$B$6*$N1311))))*Assumptions!$B$3))</f>
        <v>3.9165722796764356E-2</v>
      </c>
      <c r="P1311" s="73">
        <f>VLOOKUP($F1311,Assumptions!$A$23:$B$27,2,FALSE)*Assumptions!$B$4</f>
        <v>0.55000000000000004</v>
      </c>
      <c r="Q1311" s="74">
        <f t="shared" si="40"/>
        <v>57151.19765784921</v>
      </c>
      <c r="R1311" s="75" t="str">
        <f>IF($O1311&lt;Assumptions!$B$17,"A",IF($O1311&lt;Assumptions!$B$18,"B",IF($O1311&lt;Assumptions!$B$19,"C",IF($O1311&lt;Assumptions!$B$20,"D","E"))))</f>
        <v>B</v>
      </c>
      <c r="S1311" s="75">
        <f t="shared" si="41"/>
        <v>0</v>
      </c>
    </row>
    <row r="1312" spans="1:19" ht="17.399999999999999" x14ac:dyDescent="0.3">
      <c r="A1312" s="39" t="s">
        <v>356</v>
      </c>
      <c r="B1312" s="39" t="s">
        <v>56</v>
      </c>
      <c r="C1312" s="39" t="s">
        <v>135</v>
      </c>
      <c r="D1312" s="39" t="s">
        <v>38</v>
      </c>
      <c r="E1312" s="70" t="s">
        <v>46</v>
      </c>
      <c r="F1312" s="70" t="s">
        <v>36</v>
      </c>
      <c r="G1312" s="78">
        <v>45367</v>
      </c>
      <c r="H1312" s="78">
        <v>45992</v>
      </c>
      <c r="I1312" s="69">
        <v>2565725.56</v>
      </c>
      <c r="J1312" s="70">
        <v>0</v>
      </c>
      <c r="K1312" s="71">
        <v>1.141</v>
      </c>
      <c r="L1312" s="70">
        <v>0</v>
      </c>
      <c r="M1312" s="71">
        <v>0.85599999999999998</v>
      </c>
      <c r="N1312" s="72"/>
      <c r="O1312" s="73">
        <f>MIN(1,MAX(0,(1/(1+EXP(-(Assumptions!$B$5 + Assumptions!$B$6*$N1312))))*Assumptions!$B$3))</f>
        <v>3.9165722796764356E-2</v>
      </c>
      <c r="P1312" s="73">
        <f>VLOOKUP($F1312,Assumptions!$A$23:$B$27,2,FALSE)*Assumptions!$B$4</f>
        <v>0.55000000000000004</v>
      </c>
      <c r="Q1312" s="74">
        <f t="shared" si="40"/>
        <v>55268.672830543146</v>
      </c>
      <c r="R1312" s="75" t="str">
        <f>IF($O1312&lt;Assumptions!$B$17,"A",IF($O1312&lt;Assumptions!$B$18,"B",IF($O1312&lt;Assumptions!$B$19,"C",IF($O1312&lt;Assumptions!$B$20,"D","E"))))</f>
        <v>B</v>
      </c>
      <c r="S1312" s="75">
        <f t="shared" si="41"/>
        <v>0</v>
      </c>
    </row>
    <row r="1313" spans="1:19" ht="17.399999999999999" x14ac:dyDescent="0.3">
      <c r="A1313" s="39" t="s">
        <v>358</v>
      </c>
      <c r="B1313" s="39" t="s">
        <v>41</v>
      </c>
      <c r="C1313" s="39" t="s">
        <v>144</v>
      </c>
      <c r="D1313" s="39" t="s">
        <v>42</v>
      </c>
      <c r="E1313" s="70" t="s">
        <v>31</v>
      </c>
      <c r="F1313" s="70" t="s">
        <v>40</v>
      </c>
      <c r="G1313" s="78">
        <v>44564</v>
      </c>
      <c r="H1313" s="78">
        <v>45658</v>
      </c>
      <c r="I1313" s="69">
        <v>17812829.109999999</v>
      </c>
      <c r="J1313" s="70">
        <v>35</v>
      </c>
      <c r="K1313" s="71">
        <v>0.46</v>
      </c>
      <c r="L1313" s="70">
        <v>0</v>
      </c>
      <c r="M1313" s="71">
        <v>1.036</v>
      </c>
      <c r="N1313" s="72"/>
      <c r="O1313" s="73">
        <f>MIN(1,MAX(0,(1/(1+EXP(-(Assumptions!$B$5 + Assumptions!$B$6*$N1313))))*Assumptions!$B$3))</f>
        <v>3.9165722796764356E-2</v>
      </c>
      <c r="P1313" s="73">
        <f>VLOOKUP($F1313,Assumptions!$A$23:$B$27,2,FALSE)*Assumptions!$B$4</f>
        <v>0.7</v>
      </c>
      <c r="Q1313" s="74">
        <f t="shared" si="40"/>
        <v>488356.62900387624</v>
      </c>
      <c r="R1313" s="75" t="str">
        <f>IF($O1313&lt;Assumptions!$B$17,"A",IF($O1313&lt;Assumptions!$B$18,"B",IF($O1313&lt;Assumptions!$B$19,"C",IF($O1313&lt;Assumptions!$B$20,"D","E"))))</f>
        <v>B</v>
      </c>
      <c r="S1313" s="75">
        <f t="shared" si="41"/>
        <v>0</v>
      </c>
    </row>
    <row r="1314" spans="1:19" ht="17.399999999999999" x14ac:dyDescent="0.3">
      <c r="A1314" s="39" t="s">
        <v>358</v>
      </c>
      <c r="B1314" s="39" t="s">
        <v>41</v>
      </c>
      <c r="C1314" s="39" t="s">
        <v>144</v>
      </c>
      <c r="D1314" s="39" t="s">
        <v>42</v>
      </c>
      <c r="E1314" s="70" t="s">
        <v>31</v>
      </c>
      <c r="F1314" s="70" t="s">
        <v>40</v>
      </c>
      <c r="G1314" s="78">
        <v>44564</v>
      </c>
      <c r="H1314" s="78">
        <v>45689</v>
      </c>
      <c r="I1314" s="69">
        <v>17389757.550000001</v>
      </c>
      <c r="J1314" s="70">
        <v>0</v>
      </c>
      <c r="K1314" s="71">
        <v>1.0029999999999999</v>
      </c>
      <c r="L1314" s="70">
        <v>0</v>
      </c>
      <c r="M1314" s="71">
        <v>1.036</v>
      </c>
      <c r="N1314" s="72"/>
      <c r="O1314" s="73">
        <f>MIN(1,MAX(0,(1/(1+EXP(-(Assumptions!$B$5 + Assumptions!$B$6*$N1314))))*Assumptions!$B$3))</f>
        <v>3.9165722796764356E-2</v>
      </c>
      <c r="P1314" s="73">
        <f>VLOOKUP($F1314,Assumptions!$A$23:$B$27,2,FALSE)*Assumptions!$B$4</f>
        <v>0.7</v>
      </c>
      <c r="Q1314" s="74">
        <f t="shared" si="40"/>
        <v>476757.69659436808</v>
      </c>
      <c r="R1314" s="75" t="str">
        <f>IF($O1314&lt;Assumptions!$B$17,"A",IF($O1314&lt;Assumptions!$B$18,"B",IF($O1314&lt;Assumptions!$B$19,"C",IF($O1314&lt;Assumptions!$B$20,"D","E"))))</f>
        <v>B</v>
      </c>
      <c r="S1314" s="75">
        <f t="shared" si="41"/>
        <v>0</v>
      </c>
    </row>
    <row r="1315" spans="1:19" ht="17.399999999999999" x14ac:dyDescent="0.3">
      <c r="A1315" s="39" t="s">
        <v>358</v>
      </c>
      <c r="B1315" s="39" t="s">
        <v>41</v>
      </c>
      <c r="C1315" s="39" t="s">
        <v>144</v>
      </c>
      <c r="D1315" s="39" t="s">
        <v>42</v>
      </c>
      <c r="E1315" s="70" t="s">
        <v>31</v>
      </c>
      <c r="F1315" s="70" t="s">
        <v>40</v>
      </c>
      <c r="G1315" s="78">
        <v>44564</v>
      </c>
      <c r="H1315" s="78">
        <v>45717</v>
      </c>
      <c r="I1315" s="69">
        <v>16917027.219999999</v>
      </c>
      <c r="J1315" s="70">
        <v>0</v>
      </c>
      <c r="K1315" s="71">
        <v>1.0960000000000001</v>
      </c>
      <c r="L1315" s="70">
        <v>0</v>
      </c>
      <c r="M1315" s="71">
        <v>1.036</v>
      </c>
      <c r="N1315" s="72"/>
      <c r="O1315" s="73">
        <f>MIN(1,MAX(0,(1/(1+EXP(-(Assumptions!$B$5 + Assumptions!$B$6*$N1315))))*Assumptions!$B$3))</f>
        <v>3.9165722796764356E-2</v>
      </c>
      <c r="P1315" s="73">
        <f>VLOOKUP($F1315,Assumptions!$A$23:$B$27,2,FALSE)*Assumptions!$B$4</f>
        <v>0.7</v>
      </c>
      <c r="Q1315" s="74">
        <f t="shared" si="40"/>
        <v>463797.31905068597</v>
      </c>
      <c r="R1315" s="75" t="str">
        <f>IF($O1315&lt;Assumptions!$B$17,"A",IF($O1315&lt;Assumptions!$B$18,"B",IF($O1315&lt;Assumptions!$B$19,"C",IF($O1315&lt;Assumptions!$B$20,"D","E"))))</f>
        <v>B</v>
      </c>
      <c r="S1315" s="75">
        <f t="shared" si="41"/>
        <v>0</v>
      </c>
    </row>
    <row r="1316" spans="1:19" ht="17.399999999999999" x14ac:dyDescent="0.3">
      <c r="A1316" s="39" t="s">
        <v>358</v>
      </c>
      <c r="B1316" s="39" t="s">
        <v>41</v>
      </c>
      <c r="C1316" s="39" t="s">
        <v>144</v>
      </c>
      <c r="D1316" s="39" t="s">
        <v>42</v>
      </c>
      <c r="E1316" s="70" t="s">
        <v>31</v>
      </c>
      <c r="F1316" s="70" t="s">
        <v>40</v>
      </c>
      <c r="G1316" s="78">
        <v>44564</v>
      </c>
      <c r="H1316" s="78">
        <v>45748</v>
      </c>
      <c r="I1316" s="69">
        <v>16478676.050000001</v>
      </c>
      <c r="J1316" s="70">
        <v>15</v>
      </c>
      <c r="K1316" s="71">
        <v>1.0029999999999999</v>
      </c>
      <c r="L1316" s="70">
        <v>0</v>
      </c>
      <c r="M1316" s="71">
        <v>1.036</v>
      </c>
      <c r="N1316" s="72"/>
      <c r="O1316" s="73">
        <f>MIN(1,MAX(0,(1/(1+EXP(-(Assumptions!$B$5 + Assumptions!$B$6*$N1316))))*Assumptions!$B$3))</f>
        <v>3.9165722796764356E-2</v>
      </c>
      <c r="P1316" s="73">
        <f>VLOOKUP($F1316,Assumptions!$A$23:$B$27,2,FALSE)*Assumptions!$B$4</f>
        <v>0.7</v>
      </c>
      <c r="Q1316" s="74">
        <f t="shared" si="40"/>
        <v>451779.48076238582</v>
      </c>
      <c r="R1316" s="75" t="str">
        <f>IF($O1316&lt;Assumptions!$B$17,"A",IF($O1316&lt;Assumptions!$B$18,"B",IF($O1316&lt;Assumptions!$B$19,"C",IF($O1316&lt;Assumptions!$B$20,"D","E"))))</f>
        <v>B</v>
      </c>
      <c r="S1316" s="75">
        <f t="shared" si="41"/>
        <v>0</v>
      </c>
    </row>
    <row r="1317" spans="1:19" ht="17.399999999999999" x14ac:dyDescent="0.3">
      <c r="A1317" s="39" t="s">
        <v>358</v>
      </c>
      <c r="B1317" s="39" t="s">
        <v>41</v>
      </c>
      <c r="C1317" s="39" t="s">
        <v>144</v>
      </c>
      <c r="D1317" s="39" t="s">
        <v>42</v>
      </c>
      <c r="E1317" s="70" t="s">
        <v>31</v>
      </c>
      <c r="F1317" s="70" t="s">
        <v>40</v>
      </c>
      <c r="G1317" s="78">
        <v>44564</v>
      </c>
      <c r="H1317" s="78">
        <v>45778</v>
      </c>
      <c r="I1317" s="69">
        <v>16091305.039999999</v>
      </c>
      <c r="J1317" s="70">
        <v>35</v>
      </c>
      <c r="K1317" s="71">
        <v>0.84199999999999997</v>
      </c>
      <c r="L1317" s="70">
        <v>0</v>
      </c>
      <c r="M1317" s="71">
        <v>1.036</v>
      </c>
      <c r="N1317" s="72"/>
      <c r="O1317" s="73">
        <f>MIN(1,MAX(0,(1/(1+EXP(-(Assumptions!$B$5 + Assumptions!$B$6*$N1317))))*Assumptions!$B$3))</f>
        <v>3.9165722796764356E-2</v>
      </c>
      <c r="P1317" s="73">
        <f>VLOOKUP($F1317,Assumptions!$A$23:$B$27,2,FALSE)*Assumptions!$B$4</f>
        <v>0.7</v>
      </c>
      <c r="Q1317" s="74">
        <f t="shared" si="40"/>
        <v>441159.31484437198</v>
      </c>
      <c r="R1317" s="75" t="str">
        <f>IF($O1317&lt;Assumptions!$B$17,"A",IF($O1317&lt;Assumptions!$B$18,"B",IF($O1317&lt;Assumptions!$B$19,"C",IF($O1317&lt;Assumptions!$B$20,"D","E"))))</f>
        <v>B</v>
      </c>
      <c r="S1317" s="75">
        <f t="shared" si="41"/>
        <v>0</v>
      </c>
    </row>
    <row r="1318" spans="1:19" ht="17.399999999999999" x14ac:dyDescent="0.3">
      <c r="A1318" s="39" t="s">
        <v>358</v>
      </c>
      <c r="B1318" s="39" t="s">
        <v>41</v>
      </c>
      <c r="C1318" s="39" t="s">
        <v>144</v>
      </c>
      <c r="D1318" s="39" t="s">
        <v>42</v>
      </c>
      <c r="E1318" s="70" t="s">
        <v>31</v>
      </c>
      <c r="F1318" s="70" t="s">
        <v>40</v>
      </c>
      <c r="G1318" s="78">
        <v>44564</v>
      </c>
      <c r="H1318" s="78">
        <v>45809</v>
      </c>
      <c r="I1318" s="69">
        <v>15731593.869999999</v>
      </c>
      <c r="J1318" s="70">
        <v>35</v>
      </c>
      <c r="K1318" s="71">
        <v>0.624</v>
      </c>
      <c r="L1318" s="70">
        <v>0</v>
      </c>
      <c r="M1318" s="71">
        <v>1.036</v>
      </c>
      <c r="N1318" s="72"/>
      <c r="O1318" s="73">
        <f>MIN(1,MAX(0,(1/(1+EXP(-(Assumptions!$B$5 + Assumptions!$B$6*$N1318))))*Assumptions!$B$3))</f>
        <v>3.9165722796764356E-2</v>
      </c>
      <c r="P1318" s="73">
        <f>VLOOKUP($F1318,Assumptions!$A$23:$B$27,2,FALSE)*Assumptions!$B$4</f>
        <v>0.7</v>
      </c>
      <c r="Q1318" s="74">
        <f t="shared" si="40"/>
        <v>431297.47126458812</v>
      </c>
      <c r="R1318" s="75" t="str">
        <f>IF($O1318&lt;Assumptions!$B$17,"A",IF($O1318&lt;Assumptions!$B$18,"B",IF($O1318&lt;Assumptions!$B$19,"C",IF($O1318&lt;Assumptions!$B$20,"D","E"))))</f>
        <v>B</v>
      </c>
      <c r="S1318" s="75">
        <f t="shared" si="41"/>
        <v>0</v>
      </c>
    </row>
    <row r="1319" spans="1:19" ht="17.399999999999999" x14ac:dyDescent="0.3">
      <c r="A1319" s="39" t="s">
        <v>358</v>
      </c>
      <c r="B1319" s="39" t="s">
        <v>41</v>
      </c>
      <c r="C1319" s="39" t="s">
        <v>144</v>
      </c>
      <c r="D1319" s="39" t="s">
        <v>42</v>
      </c>
      <c r="E1319" s="70" t="s">
        <v>31</v>
      </c>
      <c r="F1319" s="70" t="s">
        <v>40</v>
      </c>
      <c r="G1319" s="78">
        <v>44564</v>
      </c>
      <c r="H1319" s="78">
        <v>45839</v>
      </c>
      <c r="I1319" s="69">
        <v>15391112.15</v>
      </c>
      <c r="J1319" s="70">
        <v>0</v>
      </c>
      <c r="K1319" s="71">
        <v>1.0329999999999999</v>
      </c>
      <c r="L1319" s="70">
        <v>0</v>
      </c>
      <c r="M1319" s="71">
        <v>1.036</v>
      </c>
      <c r="N1319" s="72"/>
      <c r="O1319" s="73">
        <f>MIN(1,MAX(0,(1/(1+EXP(-(Assumptions!$B$5 + Assumptions!$B$6*$N1319))))*Assumptions!$B$3))</f>
        <v>3.9165722796764356E-2</v>
      </c>
      <c r="P1319" s="73">
        <f>VLOOKUP($F1319,Assumptions!$A$23:$B$27,2,FALSE)*Assumptions!$B$4</f>
        <v>0.7</v>
      </c>
      <c r="Q1319" s="74">
        <f t="shared" si="40"/>
        <v>421962.82240056829</v>
      </c>
      <c r="R1319" s="75" t="str">
        <f>IF($O1319&lt;Assumptions!$B$17,"A",IF($O1319&lt;Assumptions!$B$18,"B",IF($O1319&lt;Assumptions!$B$19,"C",IF($O1319&lt;Assumptions!$B$20,"D","E"))))</f>
        <v>B</v>
      </c>
      <c r="S1319" s="75">
        <f t="shared" si="41"/>
        <v>0</v>
      </c>
    </row>
    <row r="1320" spans="1:19" ht="17.399999999999999" x14ac:dyDescent="0.3">
      <c r="A1320" s="39" t="s">
        <v>358</v>
      </c>
      <c r="B1320" s="39" t="s">
        <v>41</v>
      </c>
      <c r="C1320" s="39" t="s">
        <v>144</v>
      </c>
      <c r="D1320" s="39" t="s">
        <v>42</v>
      </c>
      <c r="E1320" s="70" t="s">
        <v>31</v>
      </c>
      <c r="F1320" s="70" t="s">
        <v>40</v>
      </c>
      <c r="G1320" s="78">
        <v>44564</v>
      </c>
      <c r="H1320" s="78">
        <v>45870</v>
      </c>
      <c r="I1320" s="69">
        <v>14968256.210000001</v>
      </c>
      <c r="J1320" s="70">
        <v>65</v>
      </c>
      <c r="K1320" s="71">
        <v>0.60799999999999998</v>
      </c>
      <c r="L1320" s="70">
        <v>0</v>
      </c>
      <c r="M1320" s="71">
        <v>1.036</v>
      </c>
      <c r="N1320" s="72"/>
      <c r="O1320" s="73">
        <f>MIN(1,MAX(0,(1/(1+EXP(-(Assumptions!$B$5 + Assumptions!$B$6*$N1320))))*Assumptions!$B$3))</f>
        <v>3.9165722796764356E-2</v>
      </c>
      <c r="P1320" s="73">
        <f>VLOOKUP($F1320,Assumptions!$A$23:$B$27,2,FALSE)*Assumptions!$B$4</f>
        <v>0.7</v>
      </c>
      <c r="Q1320" s="74">
        <f t="shared" si="40"/>
        <v>410369.80143026466</v>
      </c>
      <c r="R1320" s="75" t="str">
        <f>IF($O1320&lt;Assumptions!$B$17,"A",IF($O1320&lt;Assumptions!$B$18,"B",IF($O1320&lt;Assumptions!$B$19,"C",IF($O1320&lt;Assumptions!$B$20,"D","E"))))</f>
        <v>B</v>
      </c>
      <c r="S1320" s="75">
        <f t="shared" si="41"/>
        <v>0</v>
      </c>
    </row>
    <row r="1321" spans="1:19" ht="17.399999999999999" x14ac:dyDescent="0.3">
      <c r="A1321" s="39" t="s">
        <v>358</v>
      </c>
      <c r="B1321" s="39" t="s">
        <v>41</v>
      </c>
      <c r="C1321" s="39" t="s">
        <v>144</v>
      </c>
      <c r="D1321" s="39" t="s">
        <v>42</v>
      </c>
      <c r="E1321" s="70" t="s">
        <v>31</v>
      </c>
      <c r="F1321" s="70" t="s">
        <v>40</v>
      </c>
      <c r="G1321" s="78">
        <v>44564</v>
      </c>
      <c r="H1321" s="78">
        <v>45901</v>
      </c>
      <c r="I1321" s="69">
        <v>14583779.460000001</v>
      </c>
      <c r="J1321" s="70">
        <v>0</v>
      </c>
      <c r="K1321" s="71">
        <v>1.028</v>
      </c>
      <c r="L1321" s="70">
        <v>0</v>
      </c>
      <c r="M1321" s="71">
        <v>1.036</v>
      </c>
      <c r="N1321" s="72"/>
      <c r="O1321" s="73">
        <f>MIN(1,MAX(0,(1/(1+EXP(-(Assumptions!$B$5 + Assumptions!$B$6*$N1321))))*Assumptions!$B$3))</f>
        <v>3.9165722796764356E-2</v>
      </c>
      <c r="P1321" s="73">
        <f>VLOOKUP($F1321,Assumptions!$A$23:$B$27,2,FALSE)*Assumptions!$B$4</f>
        <v>0.7</v>
      </c>
      <c r="Q1321" s="74">
        <f t="shared" si="40"/>
        <v>399828.98456165398</v>
      </c>
      <c r="R1321" s="75" t="str">
        <f>IF($O1321&lt;Assumptions!$B$17,"A",IF($O1321&lt;Assumptions!$B$18,"B",IF($O1321&lt;Assumptions!$B$19,"C",IF($O1321&lt;Assumptions!$B$20,"D","E"))))</f>
        <v>B</v>
      </c>
      <c r="S1321" s="75">
        <f t="shared" si="41"/>
        <v>0</v>
      </c>
    </row>
    <row r="1322" spans="1:19" ht="17.399999999999999" x14ac:dyDescent="0.3">
      <c r="A1322" s="39" t="s">
        <v>358</v>
      </c>
      <c r="B1322" s="39" t="s">
        <v>41</v>
      </c>
      <c r="C1322" s="39" t="s">
        <v>144</v>
      </c>
      <c r="D1322" s="39" t="s">
        <v>42</v>
      </c>
      <c r="E1322" s="70" t="s">
        <v>31</v>
      </c>
      <c r="F1322" s="70" t="s">
        <v>40</v>
      </c>
      <c r="G1322" s="78">
        <v>44564</v>
      </c>
      <c r="H1322" s="78">
        <v>45931</v>
      </c>
      <c r="I1322" s="69">
        <v>14208401.939999999</v>
      </c>
      <c r="J1322" s="70">
        <v>35</v>
      </c>
      <c r="K1322" s="71">
        <v>0.79600000000000004</v>
      </c>
      <c r="L1322" s="70">
        <v>0</v>
      </c>
      <c r="M1322" s="71">
        <v>1.036</v>
      </c>
      <c r="N1322" s="72"/>
      <c r="O1322" s="73">
        <f>MIN(1,MAX(0,(1/(1+EXP(-(Assumptions!$B$5 + Assumptions!$B$6*$N1322))))*Assumptions!$B$3))</f>
        <v>3.9165722796764356E-2</v>
      </c>
      <c r="P1322" s="73">
        <f>VLOOKUP($F1322,Assumptions!$A$23:$B$27,2,FALSE)*Assumptions!$B$4</f>
        <v>0.7</v>
      </c>
      <c r="Q1322" s="74">
        <f t="shared" si="40"/>
        <v>389537.63223693421</v>
      </c>
      <c r="R1322" s="75" t="str">
        <f>IF($O1322&lt;Assumptions!$B$17,"A",IF($O1322&lt;Assumptions!$B$18,"B",IF($O1322&lt;Assumptions!$B$19,"C",IF($O1322&lt;Assumptions!$B$20,"D","E"))))</f>
        <v>B</v>
      </c>
      <c r="S1322" s="75">
        <f t="shared" si="41"/>
        <v>0</v>
      </c>
    </row>
    <row r="1323" spans="1:19" ht="17.399999999999999" x14ac:dyDescent="0.3">
      <c r="A1323" s="39" t="s">
        <v>358</v>
      </c>
      <c r="B1323" s="39" t="s">
        <v>41</v>
      </c>
      <c r="C1323" s="39" t="s">
        <v>144</v>
      </c>
      <c r="D1323" s="39" t="s">
        <v>42</v>
      </c>
      <c r="E1323" s="70" t="s">
        <v>31</v>
      </c>
      <c r="F1323" s="70" t="s">
        <v>40</v>
      </c>
      <c r="G1323" s="78">
        <v>44564</v>
      </c>
      <c r="H1323" s="78">
        <v>45962</v>
      </c>
      <c r="I1323" s="69">
        <v>13823239.25</v>
      </c>
      <c r="J1323" s="70">
        <v>0</v>
      </c>
      <c r="K1323" s="71">
        <v>1.135</v>
      </c>
      <c r="L1323" s="70">
        <v>0</v>
      </c>
      <c r="M1323" s="71">
        <v>1.036</v>
      </c>
      <c r="N1323" s="72"/>
      <c r="O1323" s="73">
        <f>MIN(1,MAX(0,(1/(1+EXP(-(Assumptions!$B$5 + Assumptions!$B$6*$N1323))))*Assumptions!$B$3))</f>
        <v>3.9165722796764356E-2</v>
      </c>
      <c r="P1323" s="73">
        <f>VLOOKUP($F1323,Assumptions!$A$23:$B$27,2,FALSE)*Assumptions!$B$4</f>
        <v>0.7</v>
      </c>
      <c r="Q1323" s="74">
        <f t="shared" si="40"/>
        <v>378978.00963319698</v>
      </c>
      <c r="R1323" s="75" t="str">
        <f>IF($O1323&lt;Assumptions!$B$17,"A",IF($O1323&lt;Assumptions!$B$18,"B",IF($O1323&lt;Assumptions!$B$19,"C",IF($O1323&lt;Assumptions!$B$20,"D","E"))))</f>
        <v>B</v>
      </c>
      <c r="S1323" s="75">
        <f t="shared" si="41"/>
        <v>0</v>
      </c>
    </row>
    <row r="1324" spans="1:19" ht="17.399999999999999" x14ac:dyDescent="0.3">
      <c r="A1324" s="39" t="s">
        <v>358</v>
      </c>
      <c r="B1324" s="39" t="s">
        <v>41</v>
      </c>
      <c r="C1324" s="39" t="s">
        <v>144</v>
      </c>
      <c r="D1324" s="39" t="s">
        <v>42</v>
      </c>
      <c r="E1324" s="70" t="s">
        <v>31</v>
      </c>
      <c r="F1324" s="70" t="s">
        <v>40</v>
      </c>
      <c r="G1324" s="78">
        <v>44564</v>
      </c>
      <c r="H1324" s="78">
        <v>45992</v>
      </c>
      <c r="I1324" s="69">
        <v>13503537.43</v>
      </c>
      <c r="J1324" s="70">
        <v>65</v>
      </c>
      <c r="K1324" s="71">
        <v>0.76500000000000001</v>
      </c>
      <c r="L1324" s="70">
        <v>0</v>
      </c>
      <c r="M1324" s="71">
        <v>1.036</v>
      </c>
      <c r="N1324" s="72"/>
      <c r="O1324" s="73">
        <f>MIN(1,MAX(0,(1/(1+EXP(-(Assumptions!$B$5 + Assumptions!$B$6*$N1324))))*Assumptions!$B$3))</f>
        <v>3.9165722796764356E-2</v>
      </c>
      <c r="P1324" s="73">
        <f>VLOOKUP($F1324,Assumptions!$A$23:$B$27,2,FALSE)*Assumptions!$B$4</f>
        <v>0.7</v>
      </c>
      <c r="Q1324" s="74">
        <f t="shared" si="40"/>
        <v>370213.06263137824</v>
      </c>
      <c r="R1324" s="75" t="str">
        <f>IF($O1324&lt;Assumptions!$B$17,"A",IF($O1324&lt;Assumptions!$B$18,"B",IF($O1324&lt;Assumptions!$B$19,"C",IF($O1324&lt;Assumptions!$B$20,"D","E"))))</f>
        <v>B</v>
      </c>
      <c r="S1324" s="75">
        <f t="shared" si="41"/>
        <v>0</v>
      </c>
    </row>
    <row r="1325" spans="1:19" ht="17.399999999999999" x14ac:dyDescent="0.3">
      <c r="A1325" s="39" t="s">
        <v>360</v>
      </c>
      <c r="B1325" s="39" t="s">
        <v>79</v>
      </c>
      <c r="C1325" s="39" t="s">
        <v>135</v>
      </c>
      <c r="D1325" s="39" t="s">
        <v>22</v>
      </c>
      <c r="E1325" s="70" t="s">
        <v>23</v>
      </c>
      <c r="F1325" s="70" t="s">
        <v>28</v>
      </c>
      <c r="G1325" s="78">
        <v>45421</v>
      </c>
      <c r="H1325" s="78">
        <v>45658</v>
      </c>
      <c r="I1325" s="69">
        <v>2879243.11</v>
      </c>
      <c r="J1325" s="70">
        <v>95</v>
      </c>
      <c r="K1325" s="71">
        <v>0.59399999999999997</v>
      </c>
      <c r="L1325" s="70">
        <v>0</v>
      </c>
      <c r="M1325" s="71">
        <v>0.94499999999999995</v>
      </c>
      <c r="N1325" s="72"/>
      <c r="O1325" s="73">
        <f>MIN(1,MAX(0,(1/(1+EXP(-(Assumptions!$B$5 + Assumptions!$B$6*$N1325))))*Assumptions!$B$3))</f>
        <v>3.9165722796764356E-2</v>
      </c>
      <c r="P1325" s="73">
        <f>VLOOKUP($F1325,Assumptions!$A$23:$B$27,2,FALSE)*Assumptions!$B$4</f>
        <v>0.35</v>
      </c>
      <c r="Q1325" s="74">
        <f t="shared" si="40"/>
        <v>39468.673128763796</v>
      </c>
      <c r="R1325" s="75" t="str">
        <f>IF($O1325&lt;Assumptions!$B$17,"A",IF($O1325&lt;Assumptions!$B$18,"B",IF($O1325&lt;Assumptions!$B$19,"C",IF($O1325&lt;Assumptions!$B$20,"D","E"))))</f>
        <v>B</v>
      </c>
      <c r="S1325" s="75">
        <f t="shared" si="41"/>
        <v>0</v>
      </c>
    </row>
    <row r="1326" spans="1:19" ht="17.399999999999999" x14ac:dyDescent="0.3">
      <c r="A1326" s="39" t="s">
        <v>360</v>
      </c>
      <c r="B1326" s="39" t="s">
        <v>79</v>
      </c>
      <c r="C1326" s="39" t="s">
        <v>135</v>
      </c>
      <c r="D1326" s="39" t="s">
        <v>22</v>
      </c>
      <c r="E1326" s="70" t="s">
        <v>23</v>
      </c>
      <c r="F1326" s="70" t="s">
        <v>28</v>
      </c>
      <c r="G1326" s="78">
        <v>45421</v>
      </c>
      <c r="H1326" s="78">
        <v>45689</v>
      </c>
      <c r="I1326" s="69">
        <v>2798533.99</v>
      </c>
      <c r="J1326" s="70">
        <v>0</v>
      </c>
      <c r="K1326" s="71">
        <v>0.99399999999999999</v>
      </c>
      <c r="L1326" s="70">
        <v>0</v>
      </c>
      <c r="M1326" s="71">
        <v>0.94499999999999995</v>
      </c>
      <c r="N1326" s="72"/>
      <c r="O1326" s="73">
        <f>MIN(1,MAX(0,(1/(1+EXP(-(Assumptions!$B$5 + Assumptions!$B$6*$N1326))))*Assumptions!$B$3))</f>
        <v>3.9165722796764356E-2</v>
      </c>
      <c r="P1326" s="73">
        <f>VLOOKUP($F1326,Assumptions!$A$23:$B$27,2,FALSE)*Assumptions!$B$4</f>
        <v>0.35</v>
      </c>
      <c r="Q1326" s="74">
        <f t="shared" si="40"/>
        <v>38362.312271382019</v>
      </c>
      <c r="R1326" s="75" t="str">
        <f>IF($O1326&lt;Assumptions!$B$17,"A",IF($O1326&lt;Assumptions!$B$18,"B",IF($O1326&lt;Assumptions!$B$19,"C",IF($O1326&lt;Assumptions!$B$20,"D","E"))))</f>
        <v>B</v>
      </c>
      <c r="S1326" s="75">
        <f t="shared" si="41"/>
        <v>0</v>
      </c>
    </row>
    <row r="1327" spans="1:19" ht="17.399999999999999" x14ac:dyDescent="0.3">
      <c r="A1327" s="39" t="s">
        <v>360</v>
      </c>
      <c r="B1327" s="39" t="s">
        <v>79</v>
      </c>
      <c r="C1327" s="39" t="s">
        <v>135</v>
      </c>
      <c r="D1327" s="39" t="s">
        <v>22</v>
      </c>
      <c r="E1327" s="70" t="s">
        <v>23</v>
      </c>
      <c r="F1327" s="70" t="s">
        <v>28</v>
      </c>
      <c r="G1327" s="78">
        <v>45421</v>
      </c>
      <c r="H1327" s="78">
        <v>45717</v>
      </c>
      <c r="I1327" s="69">
        <v>2715850.94</v>
      </c>
      <c r="J1327" s="70">
        <v>0</v>
      </c>
      <c r="K1327" s="71">
        <v>1.028</v>
      </c>
      <c r="L1327" s="70">
        <v>0</v>
      </c>
      <c r="M1327" s="71">
        <v>0.94499999999999995</v>
      </c>
      <c r="N1327" s="72"/>
      <c r="O1327" s="73">
        <f>MIN(1,MAX(0,(1/(1+EXP(-(Assumptions!$B$5 + Assumptions!$B$6*$N1327))))*Assumptions!$B$3))</f>
        <v>3.9165722796764356E-2</v>
      </c>
      <c r="P1327" s="73">
        <f>VLOOKUP($F1327,Assumptions!$A$23:$B$27,2,FALSE)*Assumptions!$B$4</f>
        <v>0.35</v>
      </c>
      <c r="Q1327" s="74">
        <f t="shared" si="40"/>
        <v>37228.892775680164</v>
      </c>
      <c r="R1327" s="75" t="str">
        <f>IF($O1327&lt;Assumptions!$B$17,"A",IF($O1327&lt;Assumptions!$B$18,"B",IF($O1327&lt;Assumptions!$B$19,"C",IF($O1327&lt;Assumptions!$B$20,"D","E"))))</f>
        <v>B</v>
      </c>
      <c r="S1327" s="75">
        <f t="shared" si="41"/>
        <v>0</v>
      </c>
    </row>
    <row r="1328" spans="1:19" ht="17.399999999999999" x14ac:dyDescent="0.3">
      <c r="A1328" s="39" t="s">
        <v>360</v>
      </c>
      <c r="B1328" s="39" t="s">
        <v>79</v>
      </c>
      <c r="C1328" s="39" t="s">
        <v>135</v>
      </c>
      <c r="D1328" s="39" t="s">
        <v>22</v>
      </c>
      <c r="E1328" s="70" t="s">
        <v>23</v>
      </c>
      <c r="F1328" s="70" t="s">
        <v>28</v>
      </c>
      <c r="G1328" s="78">
        <v>45421</v>
      </c>
      <c r="H1328" s="78">
        <v>45748</v>
      </c>
      <c r="I1328" s="69">
        <v>2637140.2799999998</v>
      </c>
      <c r="J1328" s="70">
        <v>0</v>
      </c>
      <c r="K1328" s="71">
        <v>1.0960000000000001</v>
      </c>
      <c r="L1328" s="70">
        <v>0</v>
      </c>
      <c r="M1328" s="71">
        <v>0.94499999999999995</v>
      </c>
      <c r="N1328" s="72"/>
      <c r="O1328" s="73">
        <f>MIN(1,MAX(0,(1/(1+EXP(-(Assumptions!$B$5 + Assumptions!$B$6*$N1328))))*Assumptions!$B$3))</f>
        <v>3.9165722796764356E-2</v>
      </c>
      <c r="P1328" s="73">
        <f>VLOOKUP($F1328,Assumptions!$A$23:$B$27,2,FALSE)*Assumptions!$B$4</f>
        <v>0.35</v>
      </c>
      <c r="Q1328" s="74">
        <f t="shared" si="40"/>
        <v>36149.926813931532</v>
      </c>
      <c r="R1328" s="75" t="str">
        <f>IF($O1328&lt;Assumptions!$B$17,"A",IF($O1328&lt;Assumptions!$B$18,"B",IF($O1328&lt;Assumptions!$B$19,"C",IF($O1328&lt;Assumptions!$B$20,"D","E"))))</f>
        <v>B</v>
      </c>
      <c r="S1328" s="75">
        <f t="shared" si="41"/>
        <v>0</v>
      </c>
    </row>
    <row r="1329" spans="1:19" ht="17.399999999999999" x14ac:dyDescent="0.3">
      <c r="A1329" s="39" t="s">
        <v>360</v>
      </c>
      <c r="B1329" s="39" t="s">
        <v>79</v>
      </c>
      <c r="C1329" s="39" t="s">
        <v>135</v>
      </c>
      <c r="D1329" s="39" t="s">
        <v>22</v>
      </c>
      <c r="E1329" s="70" t="s">
        <v>23</v>
      </c>
      <c r="F1329" s="70" t="s">
        <v>28</v>
      </c>
      <c r="G1329" s="78">
        <v>45421</v>
      </c>
      <c r="H1329" s="78">
        <v>45778</v>
      </c>
      <c r="I1329" s="69">
        <v>2565237.62</v>
      </c>
      <c r="J1329" s="70">
        <v>0</v>
      </c>
      <c r="K1329" s="71">
        <v>0.99</v>
      </c>
      <c r="L1329" s="70">
        <v>0</v>
      </c>
      <c r="M1329" s="71">
        <v>0.94499999999999995</v>
      </c>
      <c r="N1329" s="72"/>
      <c r="O1329" s="73">
        <f>MIN(1,MAX(0,(1/(1+EXP(-(Assumptions!$B$5 + Assumptions!$B$6*$N1329))))*Assumptions!$B$3))</f>
        <v>3.9165722796764356E-2</v>
      </c>
      <c r="P1329" s="73">
        <f>VLOOKUP($F1329,Assumptions!$A$23:$B$27,2,FALSE)*Assumptions!$B$4</f>
        <v>0.35</v>
      </c>
      <c r="Q1329" s="74">
        <f t="shared" si="40"/>
        <v>35164.284936463038</v>
      </c>
      <c r="R1329" s="75" t="str">
        <f>IF($O1329&lt;Assumptions!$B$17,"A",IF($O1329&lt;Assumptions!$B$18,"B",IF($O1329&lt;Assumptions!$B$19,"C",IF($O1329&lt;Assumptions!$B$20,"D","E"))))</f>
        <v>B</v>
      </c>
      <c r="S1329" s="75">
        <f t="shared" si="41"/>
        <v>0</v>
      </c>
    </row>
    <row r="1330" spans="1:19" ht="17.399999999999999" x14ac:dyDescent="0.3">
      <c r="A1330" s="39" t="s">
        <v>360</v>
      </c>
      <c r="B1330" s="39" t="s">
        <v>79</v>
      </c>
      <c r="C1330" s="39" t="s">
        <v>135</v>
      </c>
      <c r="D1330" s="39" t="s">
        <v>22</v>
      </c>
      <c r="E1330" s="70" t="s">
        <v>23</v>
      </c>
      <c r="F1330" s="70" t="s">
        <v>28</v>
      </c>
      <c r="G1330" s="78">
        <v>45421</v>
      </c>
      <c r="H1330" s="78">
        <v>45809</v>
      </c>
      <c r="I1330" s="69">
        <v>2496472.98</v>
      </c>
      <c r="J1330" s="70">
        <v>0</v>
      </c>
      <c r="K1330" s="71">
        <v>1.129</v>
      </c>
      <c r="L1330" s="70">
        <v>0</v>
      </c>
      <c r="M1330" s="71">
        <v>0.94499999999999995</v>
      </c>
      <c r="N1330" s="72"/>
      <c r="O1330" s="73">
        <f>MIN(1,MAX(0,(1/(1+EXP(-(Assumptions!$B$5 + Assumptions!$B$6*$N1330))))*Assumptions!$B$3))</f>
        <v>3.9165722796764356E-2</v>
      </c>
      <c r="P1330" s="73">
        <f>VLOOKUP($F1330,Assumptions!$A$23:$B$27,2,FALSE)*Assumptions!$B$4</f>
        <v>0.35</v>
      </c>
      <c r="Q1330" s="74">
        <f t="shared" si="40"/>
        <v>34221.659046502282</v>
      </c>
      <c r="R1330" s="75" t="str">
        <f>IF($O1330&lt;Assumptions!$B$17,"A",IF($O1330&lt;Assumptions!$B$18,"B",IF($O1330&lt;Assumptions!$B$19,"C",IF($O1330&lt;Assumptions!$B$20,"D","E"))))</f>
        <v>B</v>
      </c>
      <c r="S1330" s="75">
        <f t="shared" si="41"/>
        <v>0</v>
      </c>
    </row>
    <row r="1331" spans="1:19" ht="17.399999999999999" x14ac:dyDescent="0.3">
      <c r="A1331" s="39" t="s">
        <v>360</v>
      </c>
      <c r="B1331" s="39" t="s">
        <v>79</v>
      </c>
      <c r="C1331" s="39" t="s">
        <v>135</v>
      </c>
      <c r="D1331" s="39" t="s">
        <v>22</v>
      </c>
      <c r="E1331" s="70" t="s">
        <v>23</v>
      </c>
      <c r="F1331" s="70" t="s">
        <v>28</v>
      </c>
      <c r="G1331" s="78">
        <v>45421</v>
      </c>
      <c r="H1331" s="78">
        <v>45839</v>
      </c>
      <c r="I1331" s="69">
        <v>2424551.5499999998</v>
      </c>
      <c r="J1331" s="70">
        <v>0</v>
      </c>
      <c r="K1331" s="71">
        <v>1.0209999999999999</v>
      </c>
      <c r="L1331" s="70">
        <v>0</v>
      </c>
      <c r="M1331" s="71">
        <v>0.94499999999999995</v>
      </c>
      <c r="N1331" s="72"/>
      <c r="O1331" s="73">
        <f>MIN(1,MAX(0,(1/(1+EXP(-(Assumptions!$B$5 + Assumptions!$B$6*$N1331))))*Assumptions!$B$3))</f>
        <v>3.9165722796764356E-2</v>
      </c>
      <c r="P1331" s="73">
        <f>VLOOKUP($F1331,Assumptions!$A$23:$B$27,2,FALSE)*Assumptions!$B$4</f>
        <v>0.35</v>
      </c>
      <c r="Q1331" s="74">
        <f t="shared" si="40"/>
        <v>33235.75986981787</v>
      </c>
      <c r="R1331" s="75" t="str">
        <f>IF($O1331&lt;Assumptions!$B$17,"A",IF($O1331&lt;Assumptions!$B$18,"B",IF($O1331&lt;Assumptions!$B$19,"C",IF($O1331&lt;Assumptions!$B$20,"D","E"))))</f>
        <v>B</v>
      </c>
      <c r="S1331" s="75">
        <f t="shared" si="41"/>
        <v>0</v>
      </c>
    </row>
    <row r="1332" spans="1:19" ht="17.399999999999999" x14ac:dyDescent="0.3">
      <c r="A1332" s="39" t="s">
        <v>360</v>
      </c>
      <c r="B1332" s="39" t="s">
        <v>79</v>
      </c>
      <c r="C1332" s="39" t="s">
        <v>135</v>
      </c>
      <c r="D1332" s="39" t="s">
        <v>22</v>
      </c>
      <c r="E1332" s="70" t="s">
        <v>23</v>
      </c>
      <c r="F1332" s="70" t="s">
        <v>28</v>
      </c>
      <c r="G1332" s="78">
        <v>45421</v>
      </c>
      <c r="H1332" s="78">
        <v>45870</v>
      </c>
      <c r="I1332" s="69">
        <v>2358286.2799999998</v>
      </c>
      <c r="J1332" s="70">
        <v>0</v>
      </c>
      <c r="K1332" s="71">
        <v>1.1339999999999999</v>
      </c>
      <c r="L1332" s="70">
        <v>0</v>
      </c>
      <c r="M1332" s="71">
        <v>0.94499999999999995</v>
      </c>
      <c r="N1332" s="72"/>
      <c r="O1332" s="73">
        <f>MIN(1,MAX(0,(1/(1+EXP(-(Assumptions!$B$5 + Assumptions!$B$6*$N1332))))*Assumptions!$B$3))</f>
        <v>3.9165722796764356E-2</v>
      </c>
      <c r="P1332" s="73">
        <f>VLOOKUP($F1332,Assumptions!$A$23:$B$27,2,FALSE)*Assumptions!$B$4</f>
        <v>0.35</v>
      </c>
      <c r="Q1332" s="74">
        <f t="shared" si="40"/>
        <v>32327.39535126241</v>
      </c>
      <c r="R1332" s="75" t="str">
        <f>IF($O1332&lt;Assumptions!$B$17,"A",IF($O1332&lt;Assumptions!$B$18,"B",IF($O1332&lt;Assumptions!$B$19,"C",IF($O1332&lt;Assumptions!$B$20,"D","E"))))</f>
        <v>B</v>
      </c>
      <c r="S1332" s="75">
        <f t="shared" si="41"/>
        <v>0</v>
      </c>
    </row>
    <row r="1333" spans="1:19" ht="17.399999999999999" x14ac:dyDescent="0.3">
      <c r="A1333" s="39" t="s">
        <v>360</v>
      </c>
      <c r="B1333" s="39" t="s">
        <v>79</v>
      </c>
      <c r="C1333" s="39" t="s">
        <v>135</v>
      </c>
      <c r="D1333" s="39" t="s">
        <v>22</v>
      </c>
      <c r="E1333" s="70" t="s">
        <v>23</v>
      </c>
      <c r="F1333" s="70" t="s">
        <v>28</v>
      </c>
      <c r="G1333" s="78">
        <v>45421</v>
      </c>
      <c r="H1333" s="78">
        <v>45901</v>
      </c>
      <c r="I1333" s="69">
        <v>2294216.86</v>
      </c>
      <c r="J1333" s="70">
        <v>0</v>
      </c>
      <c r="K1333" s="71">
        <v>1.143</v>
      </c>
      <c r="L1333" s="70">
        <v>0</v>
      </c>
      <c r="M1333" s="71">
        <v>0.94499999999999995</v>
      </c>
      <c r="N1333" s="72"/>
      <c r="O1333" s="73">
        <f>MIN(1,MAX(0,(1/(1+EXP(-(Assumptions!$B$5 + Assumptions!$B$6*$N1333))))*Assumptions!$B$3))</f>
        <v>3.9165722796764356E-2</v>
      </c>
      <c r="P1333" s="73">
        <f>VLOOKUP($F1333,Assumptions!$A$23:$B$27,2,FALSE)*Assumptions!$B$4</f>
        <v>0.35</v>
      </c>
      <c r="Q1333" s="74">
        <f t="shared" si="40"/>
        <v>31449.131551048096</v>
      </c>
      <c r="R1333" s="75" t="str">
        <f>IF($O1333&lt;Assumptions!$B$17,"A",IF($O1333&lt;Assumptions!$B$18,"B",IF($O1333&lt;Assumptions!$B$19,"C",IF($O1333&lt;Assumptions!$B$20,"D","E"))))</f>
        <v>B</v>
      </c>
      <c r="S1333" s="75">
        <f t="shared" si="41"/>
        <v>0</v>
      </c>
    </row>
    <row r="1334" spans="1:19" ht="17.399999999999999" x14ac:dyDescent="0.3">
      <c r="A1334" s="39" t="s">
        <v>360</v>
      </c>
      <c r="B1334" s="39" t="s">
        <v>79</v>
      </c>
      <c r="C1334" s="39" t="s">
        <v>135</v>
      </c>
      <c r="D1334" s="39" t="s">
        <v>22</v>
      </c>
      <c r="E1334" s="70" t="s">
        <v>23</v>
      </c>
      <c r="F1334" s="70" t="s">
        <v>28</v>
      </c>
      <c r="G1334" s="78">
        <v>45421</v>
      </c>
      <c r="H1334" s="78">
        <v>45931</v>
      </c>
      <c r="I1334" s="69">
        <v>2219865.16</v>
      </c>
      <c r="J1334" s="70">
        <v>65</v>
      </c>
      <c r="K1334" s="71">
        <v>0.65100000000000002</v>
      </c>
      <c r="L1334" s="70">
        <v>0</v>
      </c>
      <c r="M1334" s="71">
        <v>0.94499999999999995</v>
      </c>
      <c r="N1334" s="72"/>
      <c r="O1334" s="73">
        <f>MIN(1,MAX(0,(1/(1+EXP(-(Assumptions!$B$5 + Assumptions!$B$6*$N1334))))*Assumptions!$B$3))</f>
        <v>3.9165722796764356E-2</v>
      </c>
      <c r="P1334" s="73">
        <f>VLOOKUP($F1334,Assumptions!$A$23:$B$27,2,FALSE)*Assumptions!$B$4</f>
        <v>0.35</v>
      </c>
      <c r="Q1334" s="74">
        <f t="shared" si="40"/>
        <v>30429.918225964233</v>
      </c>
      <c r="R1334" s="75" t="str">
        <f>IF($O1334&lt;Assumptions!$B$17,"A",IF($O1334&lt;Assumptions!$B$18,"B",IF($O1334&lt;Assumptions!$B$19,"C",IF($O1334&lt;Assumptions!$B$20,"D","E"))))</f>
        <v>B</v>
      </c>
      <c r="S1334" s="75">
        <f t="shared" si="41"/>
        <v>0</v>
      </c>
    </row>
    <row r="1335" spans="1:19" ht="17.399999999999999" x14ac:dyDescent="0.3">
      <c r="A1335" s="39" t="s">
        <v>360</v>
      </c>
      <c r="B1335" s="39" t="s">
        <v>79</v>
      </c>
      <c r="C1335" s="39" t="s">
        <v>135</v>
      </c>
      <c r="D1335" s="39" t="s">
        <v>22</v>
      </c>
      <c r="E1335" s="70" t="s">
        <v>23</v>
      </c>
      <c r="F1335" s="70" t="s">
        <v>28</v>
      </c>
      <c r="G1335" s="78">
        <v>45421</v>
      </c>
      <c r="H1335" s="78">
        <v>45962</v>
      </c>
      <c r="I1335" s="69">
        <v>2152227.06</v>
      </c>
      <c r="J1335" s="70">
        <v>0</v>
      </c>
      <c r="K1335" s="71">
        <v>0.96799999999999997</v>
      </c>
      <c r="L1335" s="70">
        <v>0</v>
      </c>
      <c r="M1335" s="71">
        <v>0.94499999999999995</v>
      </c>
      <c r="N1335" s="72"/>
      <c r="O1335" s="73">
        <f>MIN(1,MAX(0,(1/(1+EXP(-(Assumptions!$B$5 + Assumptions!$B$6*$N1335))))*Assumptions!$B$3))</f>
        <v>3.9165722796764356E-2</v>
      </c>
      <c r="P1335" s="73">
        <f>VLOOKUP($F1335,Assumptions!$A$23:$B$27,2,FALSE)*Assumptions!$B$4</f>
        <v>0.35</v>
      </c>
      <c r="Q1335" s="74">
        <f t="shared" si="40"/>
        <v>29502.734949679292</v>
      </c>
      <c r="R1335" s="75" t="str">
        <f>IF($O1335&lt;Assumptions!$B$17,"A",IF($O1335&lt;Assumptions!$B$18,"B",IF($O1335&lt;Assumptions!$B$19,"C",IF($O1335&lt;Assumptions!$B$20,"D","E"))))</f>
        <v>B</v>
      </c>
      <c r="S1335" s="75">
        <f t="shared" si="41"/>
        <v>0</v>
      </c>
    </row>
    <row r="1336" spans="1:19" ht="17.399999999999999" x14ac:dyDescent="0.3">
      <c r="A1336" s="39" t="s">
        <v>360</v>
      </c>
      <c r="B1336" s="39" t="s">
        <v>79</v>
      </c>
      <c r="C1336" s="39" t="s">
        <v>135</v>
      </c>
      <c r="D1336" s="39" t="s">
        <v>22</v>
      </c>
      <c r="E1336" s="70" t="s">
        <v>23</v>
      </c>
      <c r="F1336" s="70" t="s">
        <v>28</v>
      </c>
      <c r="G1336" s="78">
        <v>45421</v>
      </c>
      <c r="H1336" s="78">
        <v>45992</v>
      </c>
      <c r="I1336" s="69">
        <v>2086287.79</v>
      </c>
      <c r="J1336" s="70">
        <v>0</v>
      </c>
      <c r="K1336" s="71">
        <v>1.1319999999999999</v>
      </c>
      <c r="L1336" s="70">
        <v>0</v>
      </c>
      <c r="M1336" s="71">
        <v>0.94499999999999995</v>
      </c>
      <c r="N1336" s="72"/>
      <c r="O1336" s="73">
        <f>MIN(1,MAX(0,(1/(1+EXP(-(Assumptions!$B$5 + Assumptions!$B$6*$N1336))))*Assumptions!$B$3))</f>
        <v>3.9165722796764356E-2</v>
      </c>
      <c r="P1336" s="73">
        <f>VLOOKUP($F1336,Assumptions!$A$23:$B$27,2,FALSE)*Assumptions!$B$4</f>
        <v>0.35</v>
      </c>
      <c r="Q1336" s="74">
        <f t="shared" si="40"/>
        <v>28598.839240094941</v>
      </c>
      <c r="R1336" s="75" t="str">
        <f>IF($O1336&lt;Assumptions!$B$17,"A",IF($O1336&lt;Assumptions!$B$18,"B",IF($O1336&lt;Assumptions!$B$19,"C",IF($O1336&lt;Assumptions!$B$20,"D","E"))))</f>
        <v>B</v>
      </c>
      <c r="S1336" s="75">
        <f t="shared" si="41"/>
        <v>0</v>
      </c>
    </row>
    <row r="1337" spans="1:19" ht="17.399999999999999" x14ac:dyDescent="0.3">
      <c r="A1337" s="39" t="s">
        <v>362</v>
      </c>
      <c r="B1337" s="39" t="s">
        <v>92</v>
      </c>
      <c r="C1337" s="39" t="s">
        <v>22</v>
      </c>
      <c r="D1337" s="39" t="s">
        <v>30</v>
      </c>
      <c r="E1337" s="70" t="s">
        <v>27</v>
      </c>
      <c r="F1337" s="70" t="s">
        <v>36</v>
      </c>
      <c r="G1337" s="78">
        <v>45988</v>
      </c>
      <c r="H1337" s="78">
        <v>45962</v>
      </c>
      <c r="I1337" s="69">
        <v>5019064.66</v>
      </c>
      <c r="J1337" s="70">
        <v>95</v>
      </c>
      <c r="K1337" s="71">
        <v>0.54400000000000004</v>
      </c>
      <c r="L1337" s="70">
        <v>1</v>
      </c>
      <c r="M1337" s="71">
        <v>1.0720000000000001</v>
      </c>
      <c r="N1337" s="72"/>
      <c r="O1337" s="73">
        <f>MIN(1,MAX(0,(1/(1+EXP(-(Assumptions!$B$5 + Assumptions!$B$6*$N1337))))*Assumptions!$B$3))</f>
        <v>3.9165722796764356E-2</v>
      </c>
      <c r="P1337" s="73">
        <f>VLOOKUP($F1337,Assumptions!$A$23:$B$27,2,FALSE)*Assumptions!$B$4</f>
        <v>0.55000000000000004</v>
      </c>
      <c r="Q1337" s="74">
        <f t="shared" si="40"/>
        <v>108116.412344928</v>
      </c>
      <c r="R1337" s="75" t="str">
        <f>IF($O1337&lt;Assumptions!$B$17,"A",IF($O1337&lt;Assumptions!$B$18,"B",IF($O1337&lt;Assumptions!$B$19,"C",IF($O1337&lt;Assumptions!$B$20,"D","E"))))</f>
        <v>B</v>
      </c>
      <c r="S1337" s="75">
        <f t="shared" si="41"/>
        <v>0</v>
      </c>
    </row>
    <row r="1338" spans="1:19" ht="17.399999999999999" x14ac:dyDescent="0.3">
      <c r="A1338" s="39" t="s">
        <v>362</v>
      </c>
      <c r="B1338" s="39" t="s">
        <v>92</v>
      </c>
      <c r="C1338" s="39" t="s">
        <v>22</v>
      </c>
      <c r="D1338" s="39" t="s">
        <v>30</v>
      </c>
      <c r="E1338" s="70" t="s">
        <v>27</v>
      </c>
      <c r="F1338" s="70" t="s">
        <v>36</v>
      </c>
      <c r="G1338" s="78">
        <v>45988</v>
      </c>
      <c r="H1338" s="78">
        <v>45992</v>
      </c>
      <c r="I1338" s="69">
        <v>4940489.96</v>
      </c>
      <c r="J1338" s="70">
        <v>0</v>
      </c>
      <c r="K1338" s="71">
        <v>1.0860000000000001</v>
      </c>
      <c r="L1338" s="70">
        <v>1</v>
      </c>
      <c r="M1338" s="71">
        <v>1.0720000000000001</v>
      </c>
      <c r="N1338" s="72"/>
      <c r="O1338" s="73">
        <f>MIN(1,MAX(0,(1/(1+EXP(-(Assumptions!$B$5 + Assumptions!$B$6*$N1338))))*Assumptions!$B$3))</f>
        <v>3.9165722796764356E-2</v>
      </c>
      <c r="P1338" s="73">
        <f>VLOOKUP($F1338,Assumptions!$A$23:$B$27,2,FALSE)*Assumptions!$B$4</f>
        <v>0.55000000000000004</v>
      </c>
      <c r="Q1338" s="74">
        <f t="shared" si="40"/>
        <v>106423.82313945658</v>
      </c>
      <c r="R1338" s="75" t="str">
        <f>IF($O1338&lt;Assumptions!$B$17,"A",IF($O1338&lt;Assumptions!$B$18,"B",IF($O1338&lt;Assumptions!$B$19,"C",IF($O1338&lt;Assumptions!$B$20,"D","E"))))</f>
        <v>B</v>
      </c>
      <c r="S1338" s="75">
        <f t="shared" si="41"/>
        <v>0</v>
      </c>
    </row>
    <row r="1339" spans="1:19" ht="17.399999999999999" x14ac:dyDescent="0.3">
      <c r="A1339" s="39" t="s">
        <v>364</v>
      </c>
      <c r="B1339" s="39" t="s">
        <v>47</v>
      </c>
      <c r="C1339" s="39" t="s">
        <v>135</v>
      </c>
      <c r="D1339" s="39" t="s">
        <v>26</v>
      </c>
      <c r="E1339" s="70" t="s">
        <v>39</v>
      </c>
      <c r="F1339" s="70" t="s">
        <v>28</v>
      </c>
      <c r="G1339" s="78">
        <v>44059</v>
      </c>
      <c r="H1339" s="78">
        <v>45658</v>
      </c>
      <c r="I1339" s="69">
        <v>2450578.37</v>
      </c>
      <c r="J1339" s="70">
        <v>0</v>
      </c>
      <c r="K1339" s="71">
        <v>1.1399999999999999</v>
      </c>
      <c r="L1339" s="70">
        <v>0</v>
      </c>
      <c r="M1339" s="71">
        <v>0.79900000000000004</v>
      </c>
      <c r="N1339" s="72"/>
      <c r="O1339" s="73">
        <f>MIN(1,MAX(0,(1/(1+EXP(-(Assumptions!$B$5 + Assumptions!$B$6*$N1339))))*Assumptions!$B$3))</f>
        <v>3.9165722796764356E-2</v>
      </c>
      <c r="P1339" s="73">
        <f>VLOOKUP($F1339,Assumptions!$A$23:$B$27,2,FALSE)*Assumptions!$B$4</f>
        <v>0.35</v>
      </c>
      <c r="Q1339" s="74">
        <f t="shared" si="40"/>
        <v>33592.535595908324</v>
      </c>
      <c r="R1339" s="75" t="str">
        <f>IF($O1339&lt;Assumptions!$B$17,"A",IF($O1339&lt;Assumptions!$B$18,"B",IF($O1339&lt;Assumptions!$B$19,"C",IF($O1339&lt;Assumptions!$B$20,"D","E"))))</f>
        <v>B</v>
      </c>
      <c r="S1339" s="75">
        <f t="shared" si="41"/>
        <v>0</v>
      </c>
    </row>
    <row r="1340" spans="1:19" ht="17.399999999999999" x14ac:dyDescent="0.3">
      <c r="A1340" s="39" t="s">
        <v>364</v>
      </c>
      <c r="B1340" s="39" t="s">
        <v>47</v>
      </c>
      <c r="C1340" s="39" t="s">
        <v>135</v>
      </c>
      <c r="D1340" s="39" t="s">
        <v>26</v>
      </c>
      <c r="E1340" s="70" t="s">
        <v>39</v>
      </c>
      <c r="F1340" s="70" t="s">
        <v>28</v>
      </c>
      <c r="G1340" s="78">
        <v>44059</v>
      </c>
      <c r="H1340" s="78">
        <v>45689</v>
      </c>
      <c r="I1340" s="69">
        <v>2379830.46</v>
      </c>
      <c r="J1340" s="70">
        <v>15</v>
      </c>
      <c r="K1340" s="71">
        <v>1.1299999999999999</v>
      </c>
      <c r="L1340" s="70">
        <v>0</v>
      </c>
      <c r="M1340" s="71">
        <v>0.79900000000000004</v>
      </c>
      <c r="N1340" s="72"/>
      <c r="O1340" s="73">
        <f>MIN(1,MAX(0,(1/(1+EXP(-(Assumptions!$B$5 + Assumptions!$B$6*$N1340))))*Assumptions!$B$3))</f>
        <v>3.9165722796764356E-2</v>
      </c>
      <c r="P1340" s="73">
        <f>VLOOKUP($F1340,Assumptions!$A$23:$B$27,2,FALSE)*Assumptions!$B$4</f>
        <v>0.35</v>
      </c>
      <c r="Q1340" s="74">
        <f t="shared" si="40"/>
        <v>32622.723034879669</v>
      </c>
      <c r="R1340" s="75" t="str">
        <f>IF($O1340&lt;Assumptions!$B$17,"A",IF($O1340&lt;Assumptions!$B$18,"B",IF($O1340&lt;Assumptions!$B$19,"C",IF($O1340&lt;Assumptions!$B$20,"D","E"))))</f>
        <v>B</v>
      </c>
      <c r="S1340" s="75">
        <f t="shared" si="41"/>
        <v>0</v>
      </c>
    </row>
    <row r="1341" spans="1:19" ht="17.399999999999999" x14ac:dyDescent="0.3">
      <c r="A1341" s="39" t="s">
        <v>364</v>
      </c>
      <c r="B1341" s="39" t="s">
        <v>47</v>
      </c>
      <c r="C1341" s="39" t="s">
        <v>135</v>
      </c>
      <c r="D1341" s="39" t="s">
        <v>26</v>
      </c>
      <c r="E1341" s="70" t="s">
        <v>39</v>
      </c>
      <c r="F1341" s="70" t="s">
        <v>28</v>
      </c>
      <c r="G1341" s="78">
        <v>44059</v>
      </c>
      <c r="H1341" s="78">
        <v>45717</v>
      </c>
      <c r="I1341" s="69">
        <v>2314248.42</v>
      </c>
      <c r="J1341" s="70">
        <v>95</v>
      </c>
      <c r="K1341" s="71">
        <v>0.29099999999999998</v>
      </c>
      <c r="L1341" s="70">
        <v>0</v>
      </c>
      <c r="M1341" s="71">
        <v>0.79900000000000004</v>
      </c>
      <c r="N1341" s="72"/>
      <c r="O1341" s="73">
        <f>MIN(1,MAX(0,(1/(1+EXP(-(Assumptions!$B$5 + Assumptions!$B$6*$N1341))))*Assumptions!$B$3))</f>
        <v>3.9165722796764356E-2</v>
      </c>
      <c r="P1341" s="73">
        <f>VLOOKUP($F1341,Assumptions!$A$23:$B$27,2,FALSE)*Assumptions!$B$4</f>
        <v>0.35</v>
      </c>
      <c r="Q1341" s="74">
        <f t="shared" si="40"/>
        <v>31723.724235199457</v>
      </c>
      <c r="R1341" s="75" t="str">
        <f>IF($O1341&lt;Assumptions!$B$17,"A",IF($O1341&lt;Assumptions!$B$18,"B",IF($O1341&lt;Assumptions!$B$19,"C",IF($O1341&lt;Assumptions!$B$20,"D","E"))))</f>
        <v>B</v>
      </c>
      <c r="S1341" s="75">
        <f t="shared" si="41"/>
        <v>0</v>
      </c>
    </row>
    <row r="1342" spans="1:19" ht="17.399999999999999" x14ac:dyDescent="0.3">
      <c r="A1342" s="39" t="s">
        <v>364</v>
      </c>
      <c r="B1342" s="39" t="s">
        <v>47</v>
      </c>
      <c r="C1342" s="39" t="s">
        <v>135</v>
      </c>
      <c r="D1342" s="39" t="s">
        <v>26</v>
      </c>
      <c r="E1342" s="70" t="s">
        <v>39</v>
      </c>
      <c r="F1342" s="70" t="s">
        <v>28</v>
      </c>
      <c r="G1342" s="78">
        <v>44059</v>
      </c>
      <c r="H1342" s="78">
        <v>45748</v>
      </c>
      <c r="I1342" s="69">
        <v>2243430.1800000002</v>
      </c>
      <c r="J1342" s="70">
        <v>0</v>
      </c>
      <c r="K1342" s="71">
        <v>1.0469999999999999</v>
      </c>
      <c r="L1342" s="70">
        <v>0</v>
      </c>
      <c r="M1342" s="71">
        <v>0.79900000000000004</v>
      </c>
      <c r="N1342" s="72"/>
      <c r="O1342" s="73">
        <f>MIN(1,MAX(0,(1/(1+EXP(-(Assumptions!$B$5 + Assumptions!$B$6*$N1342))))*Assumptions!$B$3))</f>
        <v>3.9165722796764356E-2</v>
      </c>
      <c r="P1342" s="73">
        <f>VLOOKUP($F1342,Assumptions!$A$23:$B$27,2,FALSE)*Assumptions!$B$4</f>
        <v>0.35</v>
      </c>
      <c r="Q1342" s="74">
        <f t="shared" si="40"/>
        <v>30752.947590321306</v>
      </c>
      <c r="R1342" s="75" t="str">
        <f>IF($O1342&lt;Assumptions!$B$17,"A",IF($O1342&lt;Assumptions!$B$18,"B",IF($O1342&lt;Assumptions!$B$19,"C",IF($O1342&lt;Assumptions!$B$20,"D","E"))))</f>
        <v>B</v>
      </c>
      <c r="S1342" s="75">
        <f t="shared" si="41"/>
        <v>0</v>
      </c>
    </row>
    <row r="1343" spans="1:19" ht="17.399999999999999" x14ac:dyDescent="0.3">
      <c r="A1343" s="39" t="s">
        <v>364</v>
      </c>
      <c r="B1343" s="39" t="s">
        <v>47</v>
      </c>
      <c r="C1343" s="39" t="s">
        <v>135</v>
      </c>
      <c r="D1343" s="39" t="s">
        <v>26</v>
      </c>
      <c r="E1343" s="70" t="s">
        <v>39</v>
      </c>
      <c r="F1343" s="70" t="s">
        <v>28</v>
      </c>
      <c r="G1343" s="78">
        <v>44059</v>
      </c>
      <c r="H1343" s="78">
        <v>45778</v>
      </c>
      <c r="I1343" s="69">
        <v>2171570.73</v>
      </c>
      <c r="J1343" s="70">
        <v>0</v>
      </c>
      <c r="K1343" s="71">
        <v>1.0429999999999999</v>
      </c>
      <c r="L1343" s="70">
        <v>0</v>
      </c>
      <c r="M1343" s="71">
        <v>0.79900000000000004</v>
      </c>
      <c r="N1343" s="72"/>
      <c r="O1343" s="73">
        <f>MIN(1,MAX(0,(1/(1+EXP(-(Assumptions!$B$5 + Assumptions!$B$6*$N1343))))*Assumptions!$B$3))</f>
        <v>3.9165722796764356E-2</v>
      </c>
      <c r="P1343" s="73">
        <f>VLOOKUP($F1343,Assumptions!$A$23:$B$27,2,FALSE)*Assumptions!$B$4</f>
        <v>0.35</v>
      </c>
      <c r="Q1343" s="74">
        <f t="shared" si="40"/>
        <v>29767.898035661521</v>
      </c>
      <c r="R1343" s="75" t="str">
        <f>IF($O1343&lt;Assumptions!$B$17,"A",IF($O1343&lt;Assumptions!$B$18,"B",IF($O1343&lt;Assumptions!$B$19,"C",IF($O1343&lt;Assumptions!$B$20,"D","E"))))</f>
        <v>B</v>
      </c>
      <c r="S1343" s="75">
        <f t="shared" si="41"/>
        <v>0</v>
      </c>
    </row>
    <row r="1344" spans="1:19" ht="17.399999999999999" x14ac:dyDescent="0.3">
      <c r="A1344" s="39" t="s">
        <v>364</v>
      </c>
      <c r="B1344" s="39" t="s">
        <v>47</v>
      </c>
      <c r="C1344" s="39" t="s">
        <v>135</v>
      </c>
      <c r="D1344" s="39" t="s">
        <v>26</v>
      </c>
      <c r="E1344" s="70" t="s">
        <v>39</v>
      </c>
      <c r="F1344" s="70" t="s">
        <v>28</v>
      </c>
      <c r="G1344" s="78">
        <v>44059</v>
      </c>
      <c r="H1344" s="78">
        <v>45809</v>
      </c>
      <c r="I1344" s="69">
        <v>2113575.9</v>
      </c>
      <c r="J1344" s="70">
        <v>15</v>
      </c>
      <c r="K1344" s="71">
        <v>0.96199999999999997</v>
      </c>
      <c r="L1344" s="70">
        <v>0</v>
      </c>
      <c r="M1344" s="71">
        <v>0.79900000000000004</v>
      </c>
      <c r="N1344" s="72"/>
      <c r="O1344" s="73">
        <f>MIN(1,MAX(0,(1/(1+EXP(-(Assumptions!$B$5 + Assumptions!$B$6*$N1344))))*Assumptions!$B$3))</f>
        <v>3.9165722796764356E-2</v>
      </c>
      <c r="P1344" s="73">
        <f>VLOOKUP($F1344,Assumptions!$A$23:$B$27,2,FALSE)*Assumptions!$B$4</f>
        <v>0.35</v>
      </c>
      <c r="Q1344" s="74">
        <f t="shared" si="40"/>
        <v>28972.904733262603</v>
      </c>
      <c r="R1344" s="75" t="str">
        <f>IF($O1344&lt;Assumptions!$B$17,"A",IF($O1344&lt;Assumptions!$B$18,"B",IF($O1344&lt;Assumptions!$B$19,"C",IF($O1344&lt;Assumptions!$B$20,"D","E"))))</f>
        <v>B</v>
      </c>
      <c r="S1344" s="75">
        <f t="shared" si="41"/>
        <v>0</v>
      </c>
    </row>
    <row r="1345" spans="1:19" ht="17.399999999999999" x14ac:dyDescent="0.3">
      <c r="A1345" s="39" t="s">
        <v>364</v>
      </c>
      <c r="B1345" s="39" t="s">
        <v>47</v>
      </c>
      <c r="C1345" s="39" t="s">
        <v>135</v>
      </c>
      <c r="D1345" s="39" t="s">
        <v>26</v>
      </c>
      <c r="E1345" s="70" t="s">
        <v>39</v>
      </c>
      <c r="F1345" s="70" t="s">
        <v>28</v>
      </c>
      <c r="G1345" s="78">
        <v>44059</v>
      </c>
      <c r="H1345" s="78">
        <v>45839</v>
      </c>
      <c r="I1345" s="69">
        <v>2050018.66</v>
      </c>
      <c r="J1345" s="70">
        <v>0</v>
      </c>
      <c r="K1345" s="71">
        <v>1.139</v>
      </c>
      <c r="L1345" s="70">
        <v>0</v>
      </c>
      <c r="M1345" s="71">
        <v>0.79900000000000004</v>
      </c>
      <c r="N1345" s="72"/>
      <c r="O1345" s="73">
        <f>MIN(1,MAX(0,(1/(1+EXP(-(Assumptions!$B$5 + Assumptions!$B$6*$N1345))))*Assumptions!$B$3))</f>
        <v>3.9165722796764356E-2</v>
      </c>
      <c r="P1345" s="73">
        <f>VLOOKUP($F1345,Assumptions!$A$23:$B$27,2,FALSE)*Assumptions!$B$4</f>
        <v>0.35</v>
      </c>
      <c r="Q1345" s="74">
        <f t="shared" ref="Q1345:Q1408" si="42">$I1345*$O1345*$P1345</f>
        <v>28101.661898014005</v>
      </c>
      <c r="R1345" s="75" t="str">
        <f>IF($O1345&lt;Assumptions!$B$17,"A",IF($O1345&lt;Assumptions!$B$18,"B",IF($O1345&lt;Assumptions!$B$19,"C",IF($O1345&lt;Assumptions!$B$20,"D","E"))))</f>
        <v>B</v>
      </c>
      <c r="S1345" s="75">
        <f t="shared" ref="S1345:S1408" si="43">--($J1345&gt;=180)</f>
        <v>0</v>
      </c>
    </row>
    <row r="1346" spans="1:19" ht="17.399999999999999" x14ac:dyDescent="0.3">
      <c r="A1346" s="39" t="s">
        <v>364</v>
      </c>
      <c r="B1346" s="39" t="s">
        <v>47</v>
      </c>
      <c r="C1346" s="39" t="s">
        <v>135</v>
      </c>
      <c r="D1346" s="39" t="s">
        <v>26</v>
      </c>
      <c r="E1346" s="70" t="s">
        <v>39</v>
      </c>
      <c r="F1346" s="70" t="s">
        <v>28</v>
      </c>
      <c r="G1346" s="78">
        <v>44059</v>
      </c>
      <c r="H1346" s="78">
        <v>45870</v>
      </c>
      <c r="I1346" s="69">
        <v>1985910.03</v>
      </c>
      <c r="J1346" s="70">
        <v>0</v>
      </c>
      <c r="K1346" s="71">
        <v>0.98099999999999998</v>
      </c>
      <c r="L1346" s="70">
        <v>0</v>
      </c>
      <c r="M1346" s="71">
        <v>0.79900000000000004</v>
      </c>
      <c r="N1346" s="72"/>
      <c r="O1346" s="73">
        <f>MIN(1,MAX(0,(1/(1+EXP(-(Assumptions!$B$5 + Assumptions!$B$6*$N1346))))*Assumptions!$B$3))</f>
        <v>3.9165722796764356E-2</v>
      </c>
      <c r="P1346" s="73">
        <f>VLOOKUP($F1346,Assumptions!$A$23:$B$27,2,FALSE)*Assumptions!$B$4</f>
        <v>0.35</v>
      </c>
      <c r="Q1346" s="74">
        <f t="shared" si="42"/>
        <v>27222.860607002895</v>
      </c>
      <c r="R1346" s="75" t="str">
        <f>IF($O1346&lt;Assumptions!$B$17,"A",IF($O1346&lt;Assumptions!$B$18,"B",IF($O1346&lt;Assumptions!$B$19,"C",IF($O1346&lt;Assumptions!$B$20,"D","E"))))</f>
        <v>B</v>
      </c>
      <c r="S1346" s="75">
        <f t="shared" si="43"/>
        <v>0</v>
      </c>
    </row>
    <row r="1347" spans="1:19" ht="17.399999999999999" x14ac:dyDescent="0.3">
      <c r="A1347" s="39" t="s">
        <v>364</v>
      </c>
      <c r="B1347" s="39" t="s">
        <v>47</v>
      </c>
      <c r="C1347" s="39" t="s">
        <v>135</v>
      </c>
      <c r="D1347" s="39" t="s">
        <v>26</v>
      </c>
      <c r="E1347" s="70" t="s">
        <v>39</v>
      </c>
      <c r="F1347" s="70" t="s">
        <v>28</v>
      </c>
      <c r="G1347" s="78">
        <v>44059</v>
      </c>
      <c r="H1347" s="78">
        <v>45901</v>
      </c>
      <c r="I1347" s="69">
        <v>1922511.59</v>
      </c>
      <c r="J1347" s="70">
        <v>0</v>
      </c>
      <c r="K1347" s="71">
        <v>1.0349999999999999</v>
      </c>
      <c r="L1347" s="70">
        <v>0</v>
      </c>
      <c r="M1347" s="71">
        <v>0.79900000000000004</v>
      </c>
      <c r="N1347" s="72"/>
      <c r="O1347" s="73">
        <f>MIN(1,MAX(0,(1/(1+EXP(-(Assumptions!$B$5 + Assumptions!$B$6*$N1347))))*Assumptions!$B$3))</f>
        <v>3.9165722796764356E-2</v>
      </c>
      <c r="P1347" s="73">
        <f>VLOOKUP($F1347,Assumptions!$A$23:$B$27,2,FALSE)*Assumptions!$B$4</f>
        <v>0.35</v>
      </c>
      <c r="Q1347" s="74">
        <f t="shared" si="42"/>
        <v>26353.794602627338</v>
      </c>
      <c r="R1347" s="75" t="str">
        <f>IF($O1347&lt;Assumptions!$B$17,"A",IF($O1347&lt;Assumptions!$B$18,"B",IF($O1347&lt;Assumptions!$B$19,"C",IF($O1347&lt;Assumptions!$B$20,"D","E"))))</f>
        <v>B</v>
      </c>
      <c r="S1347" s="75">
        <f t="shared" si="43"/>
        <v>0</v>
      </c>
    </row>
    <row r="1348" spans="1:19" ht="17.399999999999999" x14ac:dyDescent="0.3">
      <c r="A1348" s="39" t="s">
        <v>364</v>
      </c>
      <c r="B1348" s="39" t="s">
        <v>47</v>
      </c>
      <c r="C1348" s="39" t="s">
        <v>135</v>
      </c>
      <c r="D1348" s="39" t="s">
        <v>26</v>
      </c>
      <c r="E1348" s="70" t="s">
        <v>39</v>
      </c>
      <c r="F1348" s="70" t="s">
        <v>28</v>
      </c>
      <c r="G1348" s="78">
        <v>44059</v>
      </c>
      <c r="H1348" s="78">
        <v>45931</v>
      </c>
      <c r="I1348" s="69">
        <v>1859828.73</v>
      </c>
      <c r="J1348" s="70">
        <v>0</v>
      </c>
      <c r="K1348" s="71">
        <v>1.0469999999999999</v>
      </c>
      <c r="L1348" s="70">
        <v>0</v>
      </c>
      <c r="M1348" s="71">
        <v>0.79900000000000004</v>
      </c>
      <c r="N1348" s="72"/>
      <c r="O1348" s="73">
        <f>MIN(1,MAX(0,(1/(1+EXP(-(Assumptions!$B$5 + Assumptions!$B$6*$N1348))))*Assumptions!$B$3))</f>
        <v>3.9165722796764356E-2</v>
      </c>
      <c r="P1348" s="73">
        <f>VLOOKUP($F1348,Assumptions!$A$23:$B$27,2,FALSE)*Assumptions!$B$4</f>
        <v>0.35</v>
      </c>
      <c r="Q1348" s="74">
        <f t="shared" si="42"/>
        <v>25494.537771023406</v>
      </c>
      <c r="R1348" s="75" t="str">
        <f>IF($O1348&lt;Assumptions!$B$17,"A",IF($O1348&lt;Assumptions!$B$18,"B",IF($O1348&lt;Assumptions!$B$19,"C",IF($O1348&lt;Assumptions!$B$20,"D","E"))))</f>
        <v>B</v>
      </c>
      <c r="S1348" s="75">
        <f t="shared" si="43"/>
        <v>0</v>
      </c>
    </row>
    <row r="1349" spans="1:19" ht="17.399999999999999" x14ac:dyDescent="0.3">
      <c r="A1349" s="39" t="s">
        <v>364</v>
      </c>
      <c r="B1349" s="39" t="s">
        <v>47</v>
      </c>
      <c r="C1349" s="39" t="s">
        <v>135</v>
      </c>
      <c r="D1349" s="39" t="s">
        <v>26</v>
      </c>
      <c r="E1349" s="70" t="s">
        <v>39</v>
      </c>
      <c r="F1349" s="70" t="s">
        <v>28</v>
      </c>
      <c r="G1349" s="78">
        <v>44059</v>
      </c>
      <c r="H1349" s="78">
        <v>45962</v>
      </c>
      <c r="I1349" s="69">
        <v>1859828.73</v>
      </c>
      <c r="J1349" s="70">
        <v>185</v>
      </c>
      <c r="K1349" s="71">
        <v>6.3E-2</v>
      </c>
      <c r="L1349" s="70">
        <v>0</v>
      </c>
      <c r="M1349" s="71">
        <v>0.79900000000000004</v>
      </c>
      <c r="N1349" s="72"/>
      <c r="O1349" s="73">
        <f>MIN(1,MAX(0,(1/(1+EXP(-(Assumptions!$B$5 + Assumptions!$B$6*$N1349))))*Assumptions!$B$3))</f>
        <v>3.9165722796764356E-2</v>
      </c>
      <c r="P1349" s="73">
        <f>VLOOKUP($F1349,Assumptions!$A$23:$B$27,2,FALSE)*Assumptions!$B$4</f>
        <v>0.35</v>
      </c>
      <c r="Q1349" s="74">
        <f t="shared" si="42"/>
        <v>25494.537771023406</v>
      </c>
      <c r="R1349" s="75" t="str">
        <f>IF($O1349&lt;Assumptions!$B$17,"A",IF($O1349&lt;Assumptions!$B$18,"B",IF($O1349&lt;Assumptions!$B$19,"C",IF($O1349&lt;Assumptions!$B$20,"D","E"))))</f>
        <v>B</v>
      </c>
      <c r="S1349" s="75">
        <f t="shared" si="43"/>
        <v>1</v>
      </c>
    </row>
    <row r="1350" spans="1:19" ht="17.399999999999999" x14ac:dyDescent="0.3">
      <c r="A1350" s="39" t="s">
        <v>364</v>
      </c>
      <c r="B1350" s="39" t="s">
        <v>47</v>
      </c>
      <c r="C1350" s="39" t="s">
        <v>135</v>
      </c>
      <c r="D1350" s="39" t="s">
        <v>26</v>
      </c>
      <c r="E1350" s="70" t="s">
        <v>39</v>
      </c>
      <c r="F1350" s="70" t="s">
        <v>28</v>
      </c>
      <c r="G1350" s="78">
        <v>44059</v>
      </c>
      <c r="H1350" s="78">
        <v>45992</v>
      </c>
      <c r="I1350" s="69">
        <v>1859828.73</v>
      </c>
      <c r="J1350" s="70">
        <v>999</v>
      </c>
      <c r="K1350" s="71">
        <v>0.16200000000000001</v>
      </c>
      <c r="L1350" s="70">
        <v>0</v>
      </c>
      <c r="M1350" s="71">
        <v>0.79900000000000004</v>
      </c>
      <c r="N1350" s="72"/>
      <c r="O1350" s="73">
        <f>MIN(1,MAX(0,(1/(1+EXP(-(Assumptions!$B$5 + Assumptions!$B$6*$N1350))))*Assumptions!$B$3))</f>
        <v>3.9165722796764356E-2</v>
      </c>
      <c r="P1350" s="73">
        <f>VLOOKUP($F1350,Assumptions!$A$23:$B$27,2,FALSE)*Assumptions!$B$4</f>
        <v>0.35</v>
      </c>
      <c r="Q1350" s="74">
        <f t="shared" si="42"/>
        <v>25494.537771023406</v>
      </c>
      <c r="R1350" s="75" t="str">
        <f>IF($O1350&lt;Assumptions!$B$17,"A",IF($O1350&lt;Assumptions!$B$18,"B",IF($O1350&lt;Assumptions!$B$19,"C",IF($O1350&lt;Assumptions!$B$20,"D","E"))))</f>
        <v>B</v>
      </c>
      <c r="S1350" s="75">
        <f t="shared" si="43"/>
        <v>1</v>
      </c>
    </row>
    <row r="1351" spans="1:19" ht="17.399999999999999" x14ac:dyDescent="0.3">
      <c r="A1351" s="39" t="s">
        <v>366</v>
      </c>
      <c r="B1351" s="39" t="s">
        <v>21</v>
      </c>
      <c r="C1351" s="39" t="s">
        <v>190</v>
      </c>
      <c r="D1351" s="39" t="s">
        <v>30</v>
      </c>
      <c r="E1351" s="70" t="s">
        <v>43</v>
      </c>
      <c r="F1351" s="70" t="s">
        <v>32</v>
      </c>
      <c r="G1351" s="78">
        <v>44875</v>
      </c>
      <c r="H1351" s="78">
        <v>45658</v>
      </c>
      <c r="I1351" s="69">
        <v>50218547.740000002</v>
      </c>
      <c r="J1351" s="70">
        <v>0</v>
      </c>
      <c r="K1351" s="71">
        <v>1.056</v>
      </c>
      <c r="L1351" s="70">
        <v>0</v>
      </c>
      <c r="M1351" s="71">
        <v>0.69199999999999995</v>
      </c>
      <c r="N1351" s="72"/>
      <c r="O1351" s="73">
        <f>MIN(1,MAX(0,(1/(1+EXP(-(Assumptions!$B$5 + Assumptions!$B$6*$N1351))))*Assumptions!$B$3))</f>
        <v>3.9165722796764356E-2</v>
      </c>
      <c r="P1351" s="73">
        <f>VLOOKUP($F1351,Assumptions!$A$23:$B$27,2,FALSE)*Assumptions!$B$4</f>
        <v>0.5</v>
      </c>
      <c r="Q1351" s="74">
        <f t="shared" si="42"/>
        <v>983422.86002045858</v>
      </c>
      <c r="R1351" s="75" t="str">
        <f>IF($O1351&lt;Assumptions!$B$17,"A",IF($O1351&lt;Assumptions!$B$18,"B",IF($O1351&lt;Assumptions!$B$19,"C",IF($O1351&lt;Assumptions!$B$20,"D","E"))))</f>
        <v>B</v>
      </c>
      <c r="S1351" s="75">
        <f t="shared" si="43"/>
        <v>0</v>
      </c>
    </row>
    <row r="1352" spans="1:19" ht="17.399999999999999" x14ac:dyDescent="0.3">
      <c r="A1352" s="39" t="s">
        <v>366</v>
      </c>
      <c r="B1352" s="39" t="s">
        <v>21</v>
      </c>
      <c r="C1352" s="39" t="s">
        <v>190</v>
      </c>
      <c r="D1352" s="39" t="s">
        <v>30</v>
      </c>
      <c r="E1352" s="70" t="s">
        <v>43</v>
      </c>
      <c r="F1352" s="70" t="s">
        <v>32</v>
      </c>
      <c r="G1352" s="78">
        <v>44875</v>
      </c>
      <c r="H1352" s="78">
        <v>45689</v>
      </c>
      <c r="I1352" s="69">
        <v>49355612.869999997</v>
      </c>
      <c r="J1352" s="70">
        <v>0</v>
      </c>
      <c r="K1352" s="71">
        <v>1.1359999999999999</v>
      </c>
      <c r="L1352" s="70">
        <v>0</v>
      </c>
      <c r="M1352" s="71">
        <v>0.69199999999999995</v>
      </c>
      <c r="N1352" s="72"/>
      <c r="O1352" s="73">
        <f>MIN(1,MAX(0,(1/(1+EXP(-(Assumptions!$B$5 + Assumptions!$B$6*$N1352))))*Assumptions!$B$3))</f>
        <v>3.9165722796764356E-2</v>
      </c>
      <c r="P1352" s="73">
        <f>VLOOKUP($F1352,Assumptions!$A$23:$B$27,2,FALSE)*Assumptions!$B$4</f>
        <v>0.5</v>
      </c>
      <c r="Q1352" s="74">
        <f t="shared" si="42"/>
        <v>966524.12606541754</v>
      </c>
      <c r="R1352" s="75" t="str">
        <f>IF($O1352&lt;Assumptions!$B$17,"A",IF($O1352&lt;Assumptions!$B$18,"B",IF($O1352&lt;Assumptions!$B$19,"C",IF($O1352&lt;Assumptions!$B$20,"D","E"))))</f>
        <v>B</v>
      </c>
      <c r="S1352" s="75">
        <f t="shared" si="43"/>
        <v>0</v>
      </c>
    </row>
    <row r="1353" spans="1:19" ht="17.399999999999999" x14ac:dyDescent="0.3">
      <c r="A1353" s="39" t="s">
        <v>366</v>
      </c>
      <c r="B1353" s="39" t="s">
        <v>21</v>
      </c>
      <c r="C1353" s="39" t="s">
        <v>190</v>
      </c>
      <c r="D1353" s="39" t="s">
        <v>30</v>
      </c>
      <c r="E1353" s="70" t="s">
        <v>43</v>
      </c>
      <c r="F1353" s="70" t="s">
        <v>32</v>
      </c>
      <c r="G1353" s="78">
        <v>44875</v>
      </c>
      <c r="H1353" s="78">
        <v>45717</v>
      </c>
      <c r="I1353" s="69">
        <v>48629498.82</v>
      </c>
      <c r="J1353" s="70">
        <v>35</v>
      </c>
      <c r="K1353" s="71">
        <v>0.55300000000000005</v>
      </c>
      <c r="L1353" s="70">
        <v>0</v>
      </c>
      <c r="M1353" s="71">
        <v>0.69199999999999995</v>
      </c>
      <c r="N1353" s="72"/>
      <c r="O1353" s="73">
        <f>MIN(1,MAX(0,(1/(1+EXP(-(Assumptions!$B$5 + Assumptions!$B$6*$N1353))))*Assumptions!$B$3))</f>
        <v>3.9165722796764356E-2</v>
      </c>
      <c r="P1353" s="73">
        <f>VLOOKUP($F1353,Assumptions!$A$23:$B$27,2,FALSE)*Assumptions!$B$4</f>
        <v>0.5</v>
      </c>
      <c r="Q1353" s="74">
        <f t="shared" si="42"/>
        <v>952304.73526484973</v>
      </c>
      <c r="R1353" s="75" t="str">
        <f>IF($O1353&lt;Assumptions!$B$17,"A",IF($O1353&lt;Assumptions!$B$18,"B",IF($O1353&lt;Assumptions!$B$19,"C",IF($O1353&lt;Assumptions!$B$20,"D","E"))))</f>
        <v>B</v>
      </c>
      <c r="S1353" s="75">
        <f t="shared" si="43"/>
        <v>0</v>
      </c>
    </row>
    <row r="1354" spans="1:19" ht="17.399999999999999" x14ac:dyDescent="0.3">
      <c r="A1354" s="39" t="s">
        <v>366</v>
      </c>
      <c r="B1354" s="39" t="s">
        <v>21</v>
      </c>
      <c r="C1354" s="39" t="s">
        <v>190</v>
      </c>
      <c r="D1354" s="39" t="s">
        <v>30</v>
      </c>
      <c r="E1354" s="70" t="s">
        <v>43</v>
      </c>
      <c r="F1354" s="70" t="s">
        <v>32</v>
      </c>
      <c r="G1354" s="78">
        <v>44875</v>
      </c>
      <c r="H1354" s="78">
        <v>45748</v>
      </c>
      <c r="I1354" s="69">
        <v>47821045.460000001</v>
      </c>
      <c r="J1354" s="70">
        <v>65</v>
      </c>
      <c r="K1354" s="71">
        <v>0.55600000000000005</v>
      </c>
      <c r="L1354" s="70">
        <v>0</v>
      </c>
      <c r="M1354" s="71">
        <v>0.69199999999999995</v>
      </c>
      <c r="N1354" s="72"/>
      <c r="O1354" s="73">
        <f>MIN(1,MAX(0,(1/(1+EXP(-(Assumptions!$B$5 + Assumptions!$B$6*$N1354))))*Assumptions!$B$3))</f>
        <v>3.9165722796764356E-2</v>
      </c>
      <c r="P1354" s="73">
        <f>VLOOKUP($F1354,Assumptions!$A$23:$B$27,2,FALSE)*Assumptions!$B$4</f>
        <v>0.5</v>
      </c>
      <c r="Q1354" s="74">
        <f t="shared" si="42"/>
        <v>936472.9051689133</v>
      </c>
      <c r="R1354" s="75" t="str">
        <f>IF($O1354&lt;Assumptions!$B$17,"A",IF($O1354&lt;Assumptions!$B$18,"B",IF($O1354&lt;Assumptions!$B$19,"C",IF($O1354&lt;Assumptions!$B$20,"D","E"))))</f>
        <v>B</v>
      </c>
      <c r="S1354" s="75">
        <f t="shared" si="43"/>
        <v>0</v>
      </c>
    </row>
    <row r="1355" spans="1:19" ht="17.399999999999999" x14ac:dyDescent="0.3">
      <c r="A1355" s="39" t="s">
        <v>366</v>
      </c>
      <c r="B1355" s="39" t="s">
        <v>21</v>
      </c>
      <c r="C1355" s="39" t="s">
        <v>190</v>
      </c>
      <c r="D1355" s="39" t="s">
        <v>30</v>
      </c>
      <c r="E1355" s="70" t="s">
        <v>43</v>
      </c>
      <c r="F1355" s="70" t="s">
        <v>32</v>
      </c>
      <c r="G1355" s="78">
        <v>44875</v>
      </c>
      <c r="H1355" s="78">
        <v>45778</v>
      </c>
      <c r="I1355" s="69">
        <v>47143981.939999998</v>
      </c>
      <c r="J1355" s="70">
        <v>15</v>
      </c>
      <c r="K1355" s="71">
        <v>1.0169999999999999</v>
      </c>
      <c r="L1355" s="70">
        <v>0</v>
      </c>
      <c r="M1355" s="71">
        <v>0.69199999999999995</v>
      </c>
      <c r="N1355" s="72"/>
      <c r="O1355" s="73">
        <f>MIN(1,MAX(0,(1/(1+EXP(-(Assumptions!$B$5 + Assumptions!$B$6*$N1355))))*Assumptions!$B$3))</f>
        <v>3.9165722796764356E-2</v>
      </c>
      <c r="P1355" s="73">
        <f>VLOOKUP($F1355,Assumptions!$A$23:$B$27,2,FALSE)*Assumptions!$B$4</f>
        <v>0.5</v>
      </c>
      <c r="Q1355" s="74">
        <f t="shared" si="42"/>
        <v>923214.06409885245</v>
      </c>
      <c r="R1355" s="75" t="str">
        <f>IF($O1355&lt;Assumptions!$B$17,"A",IF($O1355&lt;Assumptions!$B$18,"B",IF($O1355&lt;Assumptions!$B$19,"C",IF($O1355&lt;Assumptions!$B$20,"D","E"))))</f>
        <v>B</v>
      </c>
      <c r="S1355" s="75">
        <f t="shared" si="43"/>
        <v>0</v>
      </c>
    </row>
    <row r="1356" spans="1:19" ht="17.399999999999999" x14ac:dyDescent="0.3">
      <c r="A1356" s="39" t="s">
        <v>366</v>
      </c>
      <c r="B1356" s="39" t="s">
        <v>21</v>
      </c>
      <c r="C1356" s="39" t="s">
        <v>190</v>
      </c>
      <c r="D1356" s="39" t="s">
        <v>30</v>
      </c>
      <c r="E1356" s="70" t="s">
        <v>43</v>
      </c>
      <c r="F1356" s="70" t="s">
        <v>32</v>
      </c>
      <c r="G1356" s="78">
        <v>44875</v>
      </c>
      <c r="H1356" s="78">
        <v>45809</v>
      </c>
      <c r="I1356" s="69">
        <v>46322743.009999998</v>
      </c>
      <c r="J1356" s="70">
        <v>0</v>
      </c>
      <c r="K1356" s="71">
        <v>0.98</v>
      </c>
      <c r="L1356" s="70">
        <v>0</v>
      </c>
      <c r="M1356" s="71">
        <v>0.69199999999999995</v>
      </c>
      <c r="N1356" s="72"/>
      <c r="O1356" s="73">
        <f>MIN(1,MAX(0,(1/(1+EXP(-(Assumptions!$B$5 + Assumptions!$B$6*$N1356))))*Assumptions!$B$3))</f>
        <v>3.9165722796764356E-2</v>
      </c>
      <c r="P1356" s="73">
        <f>VLOOKUP($F1356,Assumptions!$A$23:$B$27,2,FALSE)*Assumptions!$B$4</f>
        <v>0.5</v>
      </c>
      <c r="Q1356" s="74">
        <f t="shared" si="42"/>
        <v>907131.85595770681</v>
      </c>
      <c r="R1356" s="75" t="str">
        <f>IF($O1356&lt;Assumptions!$B$17,"A",IF($O1356&lt;Assumptions!$B$18,"B",IF($O1356&lt;Assumptions!$B$19,"C",IF($O1356&lt;Assumptions!$B$20,"D","E"))))</f>
        <v>B</v>
      </c>
      <c r="S1356" s="75">
        <f t="shared" si="43"/>
        <v>0</v>
      </c>
    </row>
    <row r="1357" spans="1:19" ht="17.399999999999999" x14ac:dyDescent="0.3">
      <c r="A1357" s="39" t="s">
        <v>366</v>
      </c>
      <c r="B1357" s="39" t="s">
        <v>21</v>
      </c>
      <c r="C1357" s="39" t="s">
        <v>190</v>
      </c>
      <c r="D1357" s="39" t="s">
        <v>30</v>
      </c>
      <c r="E1357" s="70" t="s">
        <v>43</v>
      </c>
      <c r="F1357" s="70" t="s">
        <v>32</v>
      </c>
      <c r="G1357" s="78">
        <v>44875</v>
      </c>
      <c r="H1357" s="78">
        <v>45839</v>
      </c>
      <c r="I1357" s="69">
        <v>45548900.270000003</v>
      </c>
      <c r="J1357" s="70">
        <v>0</v>
      </c>
      <c r="K1357" s="71">
        <v>1.07</v>
      </c>
      <c r="L1357" s="70">
        <v>0</v>
      </c>
      <c r="M1357" s="71">
        <v>0.69199999999999995</v>
      </c>
      <c r="N1357" s="72"/>
      <c r="O1357" s="73">
        <f>MIN(1,MAX(0,(1/(1+EXP(-(Assumptions!$B$5 + Assumptions!$B$6*$N1357))))*Assumptions!$B$3))</f>
        <v>3.9165722796764356E-2</v>
      </c>
      <c r="P1357" s="73">
        <f>VLOOKUP($F1357,Assumptions!$A$23:$B$27,2,FALSE)*Assumptions!$B$4</f>
        <v>0.5</v>
      </c>
      <c r="Q1357" s="74">
        <f t="shared" si="42"/>
        <v>891977.80083614262</v>
      </c>
      <c r="R1357" s="75" t="str">
        <f>IF($O1357&lt;Assumptions!$B$17,"A",IF($O1357&lt;Assumptions!$B$18,"B",IF($O1357&lt;Assumptions!$B$19,"C",IF($O1357&lt;Assumptions!$B$20,"D","E"))))</f>
        <v>B</v>
      </c>
      <c r="S1357" s="75">
        <f t="shared" si="43"/>
        <v>0</v>
      </c>
    </row>
    <row r="1358" spans="1:19" ht="17.399999999999999" x14ac:dyDescent="0.3">
      <c r="A1358" s="39" t="s">
        <v>366</v>
      </c>
      <c r="B1358" s="39" t="s">
        <v>21</v>
      </c>
      <c r="C1358" s="39" t="s">
        <v>190</v>
      </c>
      <c r="D1358" s="39" t="s">
        <v>30</v>
      </c>
      <c r="E1358" s="70" t="s">
        <v>43</v>
      </c>
      <c r="F1358" s="70" t="s">
        <v>32</v>
      </c>
      <c r="G1358" s="78">
        <v>44875</v>
      </c>
      <c r="H1358" s="78">
        <v>45870</v>
      </c>
      <c r="I1358" s="69">
        <v>44805135.350000001</v>
      </c>
      <c r="J1358" s="70">
        <v>15</v>
      </c>
      <c r="K1358" s="71">
        <v>1.0289999999999999</v>
      </c>
      <c r="L1358" s="70">
        <v>0</v>
      </c>
      <c r="M1358" s="71">
        <v>0.69199999999999995</v>
      </c>
      <c r="N1358" s="72"/>
      <c r="O1358" s="73">
        <f>MIN(1,MAX(0,(1/(1+EXP(-(Assumptions!$B$5 + Assumptions!$B$6*$N1358))))*Assumptions!$B$3))</f>
        <v>3.9165722796764356E-2</v>
      </c>
      <c r="P1358" s="73">
        <f>VLOOKUP($F1358,Assumptions!$A$23:$B$27,2,FALSE)*Assumptions!$B$4</f>
        <v>0.5</v>
      </c>
      <c r="Q1358" s="74">
        <f t="shared" si="42"/>
        <v>877412.75549480377</v>
      </c>
      <c r="R1358" s="75" t="str">
        <f>IF($O1358&lt;Assumptions!$B$17,"A",IF($O1358&lt;Assumptions!$B$18,"B",IF($O1358&lt;Assumptions!$B$19,"C",IF($O1358&lt;Assumptions!$B$20,"D","E"))))</f>
        <v>B</v>
      </c>
      <c r="S1358" s="75">
        <f t="shared" si="43"/>
        <v>0</v>
      </c>
    </row>
    <row r="1359" spans="1:19" ht="17.399999999999999" x14ac:dyDescent="0.3">
      <c r="A1359" s="39" t="s">
        <v>366</v>
      </c>
      <c r="B1359" s="39" t="s">
        <v>21</v>
      </c>
      <c r="C1359" s="39" t="s">
        <v>190</v>
      </c>
      <c r="D1359" s="39" t="s">
        <v>30</v>
      </c>
      <c r="E1359" s="70" t="s">
        <v>43</v>
      </c>
      <c r="F1359" s="70" t="s">
        <v>32</v>
      </c>
      <c r="G1359" s="78">
        <v>44875</v>
      </c>
      <c r="H1359" s="78">
        <v>45901</v>
      </c>
      <c r="I1359" s="69">
        <v>44123521.299999997</v>
      </c>
      <c r="J1359" s="70">
        <v>15</v>
      </c>
      <c r="K1359" s="71">
        <v>1.139</v>
      </c>
      <c r="L1359" s="70">
        <v>0</v>
      </c>
      <c r="M1359" s="71">
        <v>0.69199999999999995</v>
      </c>
      <c r="N1359" s="72"/>
      <c r="O1359" s="73">
        <f>MIN(1,MAX(0,(1/(1+EXP(-(Assumptions!$B$5 + Assumptions!$B$6*$N1359))))*Assumptions!$B$3))</f>
        <v>3.9165722796764356E-2</v>
      </c>
      <c r="P1359" s="73">
        <f>VLOOKUP($F1359,Assumptions!$A$23:$B$27,2,FALSE)*Assumptions!$B$4</f>
        <v>0.5</v>
      </c>
      <c r="Q1359" s="74">
        <f t="shared" si="42"/>
        <v>864064.80202646379</v>
      </c>
      <c r="R1359" s="75" t="str">
        <f>IF($O1359&lt;Assumptions!$B$17,"A",IF($O1359&lt;Assumptions!$B$18,"B",IF($O1359&lt;Assumptions!$B$19,"C",IF($O1359&lt;Assumptions!$B$20,"D","E"))))</f>
        <v>B</v>
      </c>
      <c r="S1359" s="75">
        <f t="shared" si="43"/>
        <v>0</v>
      </c>
    </row>
    <row r="1360" spans="1:19" ht="17.399999999999999" x14ac:dyDescent="0.3">
      <c r="A1360" s="39" t="s">
        <v>366</v>
      </c>
      <c r="B1360" s="39" t="s">
        <v>21</v>
      </c>
      <c r="C1360" s="39" t="s">
        <v>190</v>
      </c>
      <c r="D1360" s="39" t="s">
        <v>30</v>
      </c>
      <c r="E1360" s="70" t="s">
        <v>43</v>
      </c>
      <c r="F1360" s="70" t="s">
        <v>32</v>
      </c>
      <c r="G1360" s="78">
        <v>44875</v>
      </c>
      <c r="H1360" s="78">
        <v>45931</v>
      </c>
      <c r="I1360" s="69">
        <v>43199182.25</v>
      </c>
      <c r="J1360" s="70">
        <v>0</v>
      </c>
      <c r="K1360" s="71">
        <v>1.1359999999999999</v>
      </c>
      <c r="L1360" s="70">
        <v>0</v>
      </c>
      <c r="M1360" s="71">
        <v>0.69199999999999995</v>
      </c>
      <c r="N1360" s="72"/>
      <c r="O1360" s="73">
        <f>MIN(1,MAX(0,(1/(1+EXP(-(Assumptions!$B$5 + Assumptions!$B$6*$N1360))))*Assumptions!$B$3))</f>
        <v>3.9165722796764356E-2</v>
      </c>
      <c r="P1360" s="73">
        <f>VLOOKUP($F1360,Assumptions!$A$23:$B$27,2,FALSE)*Assumptions!$B$4</f>
        <v>0.5</v>
      </c>
      <c r="Q1360" s="74">
        <f t="shared" si="42"/>
        <v>845963.59852520155</v>
      </c>
      <c r="R1360" s="75" t="str">
        <f>IF($O1360&lt;Assumptions!$B$17,"A",IF($O1360&lt;Assumptions!$B$18,"B",IF($O1360&lt;Assumptions!$B$19,"C",IF($O1360&lt;Assumptions!$B$20,"D","E"))))</f>
        <v>B</v>
      </c>
      <c r="S1360" s="75">
        <f t="shared" si="43"/>
        <v>0</v>
      </c>
    </row>
    <row r="1361" spans="1:19" ht="17.399999999999999" x14ac:dyDescent="0.3">
      <c r="A1361" s="39" t="s">
        <v>366</v>
      </c>
      <c r="B1361" s="39" t="s">
        <v>21</v>
      </c>
      <c r="C1361" s="39" t="s">
        <v>190</v>
      </c>
      <c r="D1361" s="39" t="s">
        <v>30</v>
      </c>
      <c r="E1361" s="70" t="s">
        <v>43</v>
      </c>
      <c r="F1361" s="70" t="s">
        <v>32</v>
      </c>
      <c r="G1361" s="78">
        <v>44875</v>
      </c>
      <c r="H1361" s="78">
        <v>45962</v>
      </c>
      <c r="I1361" s="69">
        <v>42438494.079999998</v>
      </c>
      <c r="J1361" s="70">
        <v>65</v>
      </c>
      <c r="K1361" s="71">
        <v>0.52200000000000002</v>
      </c>
      <c r="L1361" s="70">
        <v>0</v>
      </c>
      <c r="M1361" s="71">
        <v>0.69199999999999995</v>
      </c>
      <c r="N1361" s="72"/>
      <c r="O1361" s="73">
        <f>MIN(1,MAX(0,(1/(1+EXP(-(Assumptions!$B$5 + Assumptions!$B$6*$N1361))))*Assumptions!$B$3))</f>
        <v>3.9165722796764356E-2</v>
      </c>
      <c r="P1361" s="73">
        <f>VLOOKUP($F1361,Assumptions!$A$23:$B$27,2,FALSE)*Assumptions!$B$4</f>
        <v>0.5</v>
      </c>
      <c r="Q1361" s="74">
        <f t="shared" si="42"/>
        <v>831067.1475247026</v>
      </c>
      <c r="R1361" s="75" t="str">
        <f>IF($O1361&lt;Assumptions!$B$17,"A",IF($O1361&lt;Assumptions!$B$18,"B",IF($O1361&lt;Assumptions!$B$19,"C",IF($O1361&lt;Assumptions!$B$20,"D","E"))))</f>
        <v>B</v>
      </c>
      <c r="S1361" s="75">
        <f t="shared" si="43"/>
        <v>0</v>
      </c>
    </row>
    <row r="1362" spans="1:19" ht="17.399999999999999" x14ac:dyDescent="0.3">
      <c r="A1362" s="39" t="s">
        <v>366</v>
      </c>
      <c r="B1362" s="39" t="s">
        <v>21</v>
      </c>
      <c r="C1362" s="39" t="s">
        <v>190</v>
      </c>
      <c r="D1362" s="39" t="s">
        <v>30</v>
      </c>
      <c r="E1362" s="70" t="s">
        <v>43</v>
      </c>
      <c r="F1362" s="70" t="s">
        <v>32</v>
      </c>
      <c r="G1362" s="78">
        <v>44875</v>
      </c>
      <c r="H1362" s="78">
        <v>45992</v>
      </c>
      <c r="I1362" s="69">
        <v>41587499.670000002</v>
      </c>
      <c r="J1362" s="70">
        <v>0</v>
      </c>
      <c r="K1362" s="71">
        <v>1.0469999999999999</v>
      </c>
      <c r="L1362" s="70">
        <v>0</v>
      </c>
      <c r="M1362" s="71">
        <v>0.69199999999999995</v>
      </c>
      <c r="N1362" s="72"/>
      <c r="O1362" s="73">
        <f>MIN(1,MAX(0,(1/(1+EXP(-(Assumptions!$B$5 + Assumptions!$B$6*$N1362))))*Assumptions!$B$3))</f>
        <v>3.9165722796764356E-2</v>
      </c>
      <c r="P1362" s="73">
        <f>VLOOKUP($F1362,Assumptions!$A$23:$B$27,2,FALSE)*Assumptions!$B$4</f>
        <v>0.5</v>
      </c>
      <c r="Q1362" s="74">
        <f t="shared" si="42"/>
        <v>814402.24194287462</v>
      </c>
      <c r="R1362" s="75" t="str">
        <f>IF($O1362&lt;Assumptions!$B$17,"A",IF($O1362&lt;Assumptions!$B$18,"B",IF($O1362&lt;Assumptions!$B$19,"C",IF($O1362&lt;Assumptions!$B$20,"D","E"))))</f>
        <v>B</v>
      </c>
      <c r="S1362" s="75">
        <f t="shared" si="43"/>
        <v>0</v>
      </c>
    </row>
    <row r="1363" spans="1:19" ht="17.399999999999999" x14ac:dyDescent="0.3">
      <c r="A1363" s="39" t="s">
        <v>368</v>
      </c>
      <c r="B1363" s="39" t="s">
        <v>65</v>
      </c>
      <c r="C1363" s="39" t="s">
        <v>135</v>
      </c>
      <c r="D1363" s="39" t="s">
        <v>22</v>
      </c>
      <c r="E1363" s="70" t="s">
        <v>23</v>
      </c>
      <c r="F1363" s="70" t="s">
        <v>36</v>
      </c>
      <c r="G1363" s="78">
        <v>45469</v>
      </c>
      <c r="H1363" s="78">
        <v>45658</v>
      </c>
      <c r="I1363" s="69">
        <v>2576259.52</v>
      </c>
      <c r="J1363" s="70">
        <v>0</v>
      </c>
      <c r="K1363" s="71">
        <v>1.038</v>
      </c>
      <c r="L1363" s="70">
        <v>0</v>
      </c>
      <c r="M1363" s="71">
        <v>0.89600000000000002</v>
      </c>
      <c r="N1363" s="72"/>
      <c r="O1363" s="73">
        <f>MIN(1,MAX(0,(1/(1+EXP(-(Assumptions!$B$5 + Assumptions!$B$6*$N1363))))*Assumptions!$B$3))</f>
        <v>3.9165722796764356E-2</v>
      </c>
      <c r="P1363" s="73">
        <f>VLOOKUP($F1363,Assumptions!$A$23:$B$27,2,FALSE)*Assumptions!$B$4</f>
        <v>0.55000000000000004</v>
      </c>
      <c r="Q1363" s="74">
        <f t="shared" si="42"/>
        <v>55495.586417064864</v>
      </c>
      <c r="R1363" s="75" t="str">
        <f>IF($O1363&lt;Assumptions!$B$17,"A",IF($O1363&lt;Assumptions!$B$18,"B",IF($O1363&lt;Assumptions!$B$19,"C",IF($O1363&lt;Assumptions!$B$20,"D","E"))))</f>
        <v>B</v>
      </c>
      <c r="S1363" s="75">
        <f t="shared" si="43"/>
        <v>0</v>
      </c>
    </row>
    <row r="1364" spans="1:19" ht="17.399999999999999" x14ac:dyDescent="0.3">
      <c r="A1364" s="39" t="s">
        <v>368</v>
      </c>
      <c r="B1364" s="39" t="s">
        <v>65</v>
      </c>
      <c r="C1364" s="39" t="s">
        <v>135</v>
      </c>
      <c r="D1364" s="39" t="s">
        <v>22</v>
      </c>
      <c r="E1364" s="70" t="s">
        <v>23</v>
      </c>
      <c r="F1364" s="70" t="s">
        <v>36</v>
      </c>
      <c r="G1364" s="78">
        <v>45469</v>
      </c>
      <c r="H1364" s="78">
        <v>45689</v>
      </c>
      <c r="I1364" s="69">
        <v>2501895.15</v>
      </c>
      <c r="J1364" s="70">
        <v>35</v>
      </c>
      <c r="K1364" s="71">
        <v>0.57199999999999995</v>
      </c>
      <c r="L1364" s="70">
        <v>0</v>
      </c>
      <c r="M1364" s="71">
        <v>0.89600000000000002</v>
      </c>
      <c r="N1364" s="72"/>
      <c r="O1364" s="73">
        <f>MIN(1,MAX(0,(1/(1+EXP(-(Assumptions!$B$5 + Assumptions!$B$6*$N1364))))*Assumptions!$B$3))</f>
        <v>3.9165722796764356E-2</v>
      </c>
      <c r="P1364" s="73">
        <f>VLOOKUP($F1364,Assumptions!$A$23:$B$27,2,FALSE)*Assumptions!$B$4</f>
        <v>0.55000000000000004</v>
      </c>
      <c r="Q1364" s="74">
        <f t="shared" si="42"/>
        <v>53893.692551308057</v>
      </c>
      <c r="R1364" s="75" t="str">
        <f>IF($O1364&lt;Assumptions!$B$17,"A",IF($O1364&lt;Assumptions!$B$18,"B",IF($O1364&lt;Assumptions!$B$19,"C",IF($O1364&lt;Assumptions!$B$20,"D","E"))))</f>
        <v>B</v>
      </c>
      <c r="S1364" s="75">
        <f t="shared" si="43"/>
        <v>0</v>
      </c>
    </row>
    <row r="1365" spans="1:19" ht="17.399999999999999" x14ac:dyDescent="0.3">
      <c r="A1365" s="39" t="s">
        <v>368</v>
      </c>
      <c r="B1365" s="39" t="s">
        <v>65</v>
      </c>
      <c r="C1365" s="39" t="s">
        <v>135</v>
      </c>
      <c r="D1365" s="39" t="s">
        <v>22</v>
      </c>
      <c r="E1365" s="70" t="s">
        <v>23</v>
      </c>
      <c r="F1365" s="70" t="s">
        <v>36</v>
      </c>
      <c r="G1365" s="78">
        <v>45469</v>
      </c>
      <c r="H1365" s="78">
        <v>45717</v>
      </c>
      <c r="I1365" s="69">
        <v>2433587.04</v>
      </c>
      <c r="J1365" s="70">
        <v>15</v>
      </c>
      <c r="K1365" s="71">
        <v>1.012</v>
      </c>
      <c r="L1365" s="70">
        <v>0</v>
      </c>
      <c r="M1365" s="71">
        <v>0.89600000000000002</v>
      </c>
      <c r="N1365" s="72"/>
      <c r="O1365" s="73">
        <f>MIN(1,MAX(0,(1/(1+EXP(-(Assumptions!$B$5 + Assumptions!$B$6*$N1365))))*Assumptions!$B$3))</f>
        <v>3.9165722796764356E-2</v>
      </c>
      <c r="P1365" s="73">
        <f>VLOOKUP($F1365,Assumptions!$A$23:$B$27,2,FALSE)*Assumptions!$B$4</f>
        <v>0.55000000000000004</v>
      </c>
      <c r="Q1365" s="74">
        <f t="shared" si="42"/>
        <v>52422.257475741062</v>
      </c>
      <c r="R1365" s="75" t="str">
        <f>IF($O1365&lt;Assumptions!$B$17,"A",IF($O1365&lt;Assumptions!$B$18,"B",IF($O1365&lt;Assumptions!$B$19,"C",IF($O1365&lt;Assumptions!$B$20,"D","E"))))</f>
        <v>B</v>
      </c>
      <c r="S1365" s="75">
        <f t="shared" si="43"/>
        <v>0</v>
      </c>
    </row>
    <row r="1366" spans="1:19" ht="17.399999999999999" x14ac:dyDescent="0.3">
      <c r="A1366" s="39" t="s">
        <v>368</v>
      </c>
      <c r="B1366" s="39" t="s">
        <v>65</v>
      </c>
      <c r="C1366" s="39" t="s">
        <v>135</v>
      </c>
      <c r="D1366" s="39" t="s">
        <v>22</v>
      </c>
      <c r="E1366" s="70" t="s">
        <v>23</v>
      </c>
      <c r="F1366" s="70" t="s">
        <v>36</v>
      </c>
      <c r="G1366" s="78">
        <v>45469</v>
      </c>
      <c r="H1366" s="78">
        <v>45748</v>
      </c>
      <c r="I1366" s="69">
        <v>2356366.0099999998</v>
      </c>
      <c r="J1366" s="70">
        <v>0</v>
      </c>
      <c r="K1366" s="71">
        <v>0.98699999999999999</v>
      </c>
      <c r="L1366" s="70">
        <v>0</v>
      </c>
      <c r="M1366" s="71">
        <v>0.89600000000000002</v>
      </c>
      <c r="N1366" s="72"/>
      <c r="O1366" s="73">
        <f>MIN(1,MAX(0,(1/(1+EXP(-(Assumptions!$B$5 + Assumptions!$B$6*$N1366))))*Assumptions!$B$3))</f>
        <v>3.9165722796764356E-2</v>
      </c>
      <c r="P1366" s="73">
        <f>VLOOKUP($F1366,Assumptions!$A$23:$B$27,2,FALSE)*Assumptions!$B$4</f>
        <v>0.55000000000000004</v>
      </c>
      <c r="Q1366" s="74">
        <f t="shared" si="42"/>
        <v>50758.827875457719</v>
      </c>
      <c r="R1366" s="75" t="str">
        <f>IF($O1366&lt;Assumptions!$B$17,"A",IF($O1366&lt;Assumptions!$B$18,"B",IF($O1366&lt;Assumptions!$B$19,"C",IF($O1366&lt;Assumptions!$B$20,"D","E"))))</f>
        <v>B</v>
      </c>
      <c r="S1366" s="75">
        <f t="shared" si="43"/>
        <v>0</v>
      </c>
    </row>
    <row r="1367" spans="1:19" ht="17.399999999999999" x14ac:dyDescent="0.3">
      <c r="A1367" s="39" t="s">
        <v>368</v>
      </c>
      <c r="B1367" s="39" t="s">
        <v>65</v>
      </c>
      <c r="C1367" s="39" t="s">
        <v>135</v>
      </c>
      <c r="D1367" s="39" t="s">
        <v>22</v>
      </c>
      <c r="E1367" s="70" t="s">
        <v>23</v>
      </c>
      <c r="F1367" s="70" t="s">
        <v>36</v>
      </c>
      <c r="G1367" s="78">
        <v>45469</v>
      </c>
      <c r="H1367" s="78">
        <v>45778</v>
      </c>
      <c r="I1367" s="69">
        <v>2279990.29</v>
      </c>
      <c r="J1367" s="70">
        <v>0</v>
      </c>
      <c r="K1367" s="71">
        <v>1.1160000000000001</v>
      </c>
      <c r="L1367" s="70">
        <v>0</v>
      </c>
      <c r="M1367" s="71">
        <v>0.89600000000000002</v>
      </c>
      <c r="N1367" s="72"/>
      <c r="O1367" s="73">
        <f>MIN(1,MAX(0,(1/(1+EXP(-(Assumptions!$B$5 + Assumptions!$B$6*$N1367))))*Assumptions!$B$3))</f>
        <v>3.9165722796764356E-2</v>
      </c>
      <c r="P1367" s="73">
        <f>VLOOKUP($F1367,Assumptions!$A$23:$B$27,2,FALSE)*Assumptions!$B$4</f>
        <v>0.55000000000000004</v>
      </c>
      <c r="Q1367" s="74">
        <f t="shared" si="42"/>
        <v>49113.607222599909</v>
      </c>
      <c r="R1367" s="75" t="str">
        <f>IF($O1367&lt;Assumptions!$B$17,"A",IF($O1367&lt;Assumptions!$B$18,"B",IF($O1367&lt;Assumptions!$B$19,"C",IF($O1367&lt;Assumptions!$B$20,"D","E"))))</f>
        <v>B</v>
      </c>
      <c r="S1367" s="75">
        <f t="shared" si="43"/>
        <v>0</v>
      </c>
    </row>
    <row r="1368" spans="1:19" ht="17.399999999999999" x14ac:dyDescent="0.3">
      <c r="A1368" s="39" t="s">
        <v>368</v>
      </c>
      <c r="B1368" s="39" t="s">
        <v>65</v>
      </c>
      <c r="C1368" s="39" t="s">
        <v>135</v>
      </c>
      <c r="D1368" s="39" t="s">
        <v>22</v>
      </c>
      <c r="E1368" s="70" t="s">
        <v>23</v>
      </c>
      <c r="F1368" s="70" t="s">
        <v>36</v>
      </c>
      <c r="G1368" s="78">
        <v>45469</v>
      </c>
      <c r="H1368" s="78">
        <v>45809</v>
      </c>
      <c r="I1368" s="69">
        <v>2215907.4</v>
      </c>
      <c r="J1368" s="70">
        <v>0</v>
      </c>
      <c r="K1368" s="71">
        <v>0.995</v>
      </c>
      <c r="L1368" s="70">
        <v>0</v>
      </c>
      <c r="M1368" s="71">
        <v>0.89600000000000002</v>
      </c>
      <c r="N1368" s="72"/>
      <c r="O1368" s="73">
        <f>MIN(1,MAX(0,(1/(1+EXP(-(Assumptions!$B$5 + Assumptions!$B$6*$N1368))))*Assumptions!$B$3))</f>
        <v>3.9165722796764356E-2</v>
      </c>
      <c r="P1368" s="73">
        <f>VLOOKUP($F1368,Assumptions!$A$23:$B$27,2,FALSE)*Assumptions!$B$4</f>
        <v>0.55000000000000004</v>
      </c>
      <c r="Q1368" s="74">
        <f t="shared" si="42"/>
        <v>47733.188234434361</v>
      </c>
      <c r="R1368" s="75" t="str">
        <f>IF($O1368&lt;Assumptions!$B$17,"A",IF($O1368&lt;Assumptions!$B$18,"B",IF($O1368&lt;Assumptions!$B$19,"C",IF($O1368&lt;Assumptions!$B$20,"D","E"))))</f>
        <v>B</v>
      </c>
      <c r="S1368" s="75">
        <f t="shared" si="43"/>
        <v>0</v>
      </c>
    </row>
    <row r="1369" spans="1:19" ht="17.399999999999999" x14ac:dyDescent="0.3">
      <c r="A1369" s="39" t="s">
        <v>368</v>
      </c>
      <c r="B1369" s="39" t="s">
        <v>65</v>
      </c>
      <c r="C1369" s="39" t="s">
        <v>135</v>
      </c>
      <c r="D1369" s="39" t="s">
        <v>22</v>
      </c>
      <c r="E1369" s="70" t="s">
        <v>23</v>
      </c>
      <c r="F1369" s="70" t="s">
        <v>36</v>
      </c>
      <c r="G1369" s="78">
        <v>45469</v>
      </c>
      <c r="H1369" s="78">
        <v>45839</v>
      </c>
      <c r="I1369" s="69">
        <v>2148319.36</v>
      </c>
      <c r="J1369" s="70">
        <v>0</v>
      </c>
      <c r="K1369" s="71">
        <v>0.98599999999999999</v>
      </c>
      <c r="L1369" s="70">
        <v>0</v>
      </c>
      <c r="M1369" s="71">
        <v>0.89600000000000002</v>
      </c>
      <c r="N1369" s="72"/>
      <c r="O1369" s="73">
        <f>MIN(1,MAX(0,(1/(1+EXP(-(Assumptions!$B$5 + Assumptions!$B$6*$N1369))))*Assumptions!$B$3))</f>
        <v>3.9165722796764356E-2</v>
      </c>
      <c r="P1369" s="73">
        <f>VLOOKUP($F1369,Assumptions!$A$23:$B$27,2,FALSE)*Assumptions!$B$4</f>
        <v>0.55000000000000004</v>
      </c>
      <c r="Q1369" s="74">
        <f t="shared" si="42"/>
        <v>46277.264292975218</v>
      </c>
      <c r="R1369" s="75" t="str">
        <f>IF($O1369&lt;Assumptions!$B$17,"A",IF($O1369&lt;Assumptions!$B$18,"B",IF($O1369&lt;Assumptions!$B$19,"C",IF($O1369&lt;Assumptions!$B$20,"D","E"))))</f>
        <v>B</v>
      </c>
      <c r="S1369" s="75">
        <f t="shared" si="43"/>
        <v>0</v>
      </c>
    </row>
    <row r="1370" spans="1:19" ht="17.399999999999999" x14ac:dyDescent="0.3">
      <c r="A1370" s="39" t="s">
        <v>368</v>
      </c>
      <c r="B1370" s="39" t="s">
        <v>65</v>
      </c>
      <c r="C1370" s="39" t="s">
        <v>135</v>
      </c>
      <c r="D1370" s="39" t="s">
        <v>22</v>
      </c>
      <c r="E1370" s="70" t="s">
        <v>23</v>
      </c>
      <c r="F1370" s="70" t="s">
        <v>36</v>
      </c>
      <c r="G1370" s="78">
        <v>45469</v>
      </c>
      <c r="H1370" s="78">
        <v>45870</v>
      </c>
      <c r="I1370" s="69">
        <v>2085340.41</v>
      </c>
      <c r="J1370" s="70">
        <v>15</v>
      </c>
      <c r="K1370" s="71">
        <v>1.1319999999999999</v>
      </c>
      <c r="L1370" s="70">
        <v>0</v>
      </c>
      <c r="M1370" s="71">
        <v>0.89600000000000002</v>
      </c>
      <c r="N1370" s="72"/>
      <c r="O1370" s="73">
        <f>MIN(1,MAX(0,(1/(1+EXP(-(Assumptions!$B$5 + Assumptions!$B$6*$N1370))))*Assumptions!$B$3))</f>
        <v>3.9165722796764356E-2</v>
      </c>
      <c r="P1370" s="73">
        <f>VLOOKUP($F1370,Assumptions!$A$23:$B$27,2,FALSE)*Assumptions!$B$4</f>
        <v>0.55000000000000004</v>
      </c>
      <c r="Q1370" s="74">
        <f t="shared" si="42"/>
        <v>44920.625439223011</v>
      </c>
      <c r="R1370" s="75" t="str">
        <f>IF($O1370&lt;Assumptions!$B$17,"A",IF($O1370&lt;Assumptions!$B$18,"B",IF($O1370&lt;Assumptions!$B$19,"C",IF($O1370&lt;Assumptions!$B$20,"D","E"))))</f>
        <v>B</v>
      </c>
      <c r="S1370" s="75">
        <f t="shared" si="43"/>
        <v>0</v>
      </c>
    </row>
    <row r="1371" spans="1:19" ht="17.399999999999999" x14ac:dyDescent="0.3">
      <c r="A1371" s="39" t="s">
        <v>368</v>
      </c>
      <c r="B1371" s="39" t="s">
        <v>65</v>
      </c>
      <c r="C1371" s="39" t="s">
        <v>135</v>
      </c>
      <c r="D1371" s="39" t="s">
        <v>22</v>
      </c>
      <c r="E1371" s="70" t="s">
        <v>23</v>
      </c>
      <c r="F1371" s="70" t="s">
        <v>36</v>
      </c>
      <c r="G1371" s="78">
        <v>45469</v>
      </c>
      <c r="H1371" s="78">
        <v>45901</v>
      </c>
      <c r="I1371" s="69">
        <v>2018865.14</v>
      </c>
      <c r="J1371" s="70">
        <v>0</v>
      </c>
      <c r="K1371" s="71">
        <v>1.109</v>
      </c>
      <c r="L1371" s="70">
        <v>0</v>
      </c>
      <c r="M1371" s="71">
        <v>0.89600000000000002</v>
      </c>
      <c r="N1371" s="72"/>
      <c r="O1371" s="73">
        <f>MIN(1,MAX(0,(1/(1+EXP(-(Assumptions!$B$5 + Assumptions!$B$6*$N1371))))*Assumptions!$B$3))</f>
        <v>3.9165722796764356E-2</v>
      </c>
      <c r="P1371" s="73">
        <f>VLOOKUP($F1371,Assumptions!$A$23:$B$27,2,FALSE)*Assumptions!$B$4</f>
        <v>0.55000000000000004</v>
      </c>
      <c r="Q1371" s="74">
        <f t="shared" si="42"/>
        <v>43488.671840509982</v>
      </c>
      <c r="R1371" s="75" t="str">
        <f>IF($O1371&lt;Assumptions!$B$17,"A",IF($O1371&lt;Assumptions!$B$18,"B",IF($O1371&lt;Assumptions!$B$19,"C",IF($O1371&lt;Assumptions!$B$20,"D","E"))))</f>
        <v>B</v>
      </c>
      <c r="S1371" s="75">
        <f t="shared" si="43"/>
        <v>0</v>
      </c>
    </row>
    <row r="1372" spans="1:19" ht="17.399999999999999" x14ac:dyDescent="0.3">
      <c r="A1372" s="39" t="s">
        <v>368</v>
      </c>
      <c r="B1372" s="39" t="s">
        <v>65</v>
      </c>
      <c r="C1372" s="39" t="s">
        <v>135</v>
      </c>
      <c r="D1372" s="39" t="s">
        <v>22</v>
      </c>
      <c r="E1372" s="70" t="s">
        <v>23</v>
      </c>
      <c r="F1372" s="70" t="s">
        <v>36</v>
      </c>
      <c r="G1372" s="78">
        <v>45469</v>
      </c>
      <c r="H1372" s="78">
        <v>45931</v>
      </c>
      <c r="I1372" s="69">
        <v>1960742.55</v>
      </c>
      <c r="J1372" s="70">
        <v>0</v>
      </c>
      <c r="K1372" s="71">
        <v>1.0389999999999999</v>
      </c>
      <c r="L1372" s="70">
        <v>0</v>
      </c>
      <c r="M1372" s="71">
        <v>0.89600000000000002</v>
      </c>
      <c r="N1372" s="72"/>
      <c r="O1372" s="73">
        <f>MIN(1,MAX(0,(1/(1+EXP(-(Assumptions!$B$5 + Assumptions!$B$6*$N1372))))*Assumptions!$B$3))</f>
        <v>3.9165722796764356E-2</v>
      </c>
      <c r="P1372" s="73">
        <f>VLOOKUP($F1372,Assumptions!$A$23:$B$27,2,FALSE)*Assumptions!$B$4</f>
        <v>0.55000000000000004</v>
      </c>
      <c r="Q1372" s="74">
        <f t="shared" si="42"/>
        <v>42236.644554016486</v>
      </c>
      <c r="R1372" s="75" t="str">
        <f>IF($O1372&lt;Assumptions!$B$17,"A",IF($O1372&lt;Assumptions!$B$18,"B",IF($O1372&lt;Assumptions!$B$19,"C",IF($O1372&lt;Assumptions!$B$20,"D","E"))))</f>
        <v>B</v>
      </c>
      <c r="S1372" s="75">
        <f t="shared" si="43"/>
        <v>0</v>
      </c>
    </row>
    <row r="1373" spans="1:19" ht="17.399999999999999" x14ac:dyDescent="0.3">
      <c r="A1373" s="39" t="s">
        <v>368</v>
      </c>
      <c r="B1373" s="39" t="s">
        <v>65</v>
      </c>
      <c r="C1373" s="39" t="s">
        <v>135</v>
      </c>
      <c r="D1373" s="39" t="s">
        <v>22</v>
      </c>
      <c r="E1373" s="70" t="s">
        <v>23</v>
      </c>
      <c r="F1373" s="70" t="s">
        <v>36</v>
      </c>
      <c r="G1373" s="78">
        <v>45469</v>
      </c>
      <c r="H1373" s="78">
        <v>45962</v>
      </c>
      <c r="I1373" s="69">
        <v>1897792.09</v>
      </c>
      <c r="J1373" s="70">
        <v>95</v>
      </c>
      <c r="K1373" s="71">
        <v>0.43099999999999999</v>
      </c>
      <c r="L1373" s="70">
        <v>0</v>
      </c>
      <c r="M1373" s="71">
        <v>0.89600000000000002</v>
      </c>
      <c r="N1373" s="72"/>
      <c r="O1373" s="73">
        <f>MIN(1,MAX(0,(1/(1+EXP(-(Assumptions!$B$5 + Assumptions!$B$6*$N1373))))*Assumptions!$B$3))</f>
        <v>3.9165722796764356E-2</v>
      </c>
      <c r="P1373" s="73">
        <f>VLOOKUP($F1373,Assumptions!$A$23:$B$27,2,FALSE)*Assumptions!$B$4</f>
        <v>0.55000000000000004</v>
      </c>
      <c r="Q1373" s="74">
        <f t="shared" si="42"/>
        <v>40880.619407557642</v>
      </c>
      <c r="R1373" s="75" t="str">
        <f>IF($O1373&lt;Assumptions!$B$17,"A",IF($O1373&lt;Assumptions!$B$18,"B",IF($O1373&lt;Assumptions!$B$19,"C",IF($O1373&lt;Assumptions!$B$20,"D","E"))))</f>
        <v>B</v>
      </c>
      <c r="S1373" s="75">
        <f t="shared" si="43"/>
        <v>0</v>
      </c>
    </row>
    <row r="1374" spans="1:19" ht="17.399999999999999" x14ac:dyDescent="0.3">
      <c r="A1374" s="39" t="s">
        <v>368</v>
      </c>
      <c r="B1374" s="39" t="s">
        <v>65</v>
      </c>
      <c r="C1374" s="39" t="s">
        <v>135</v>
      </c>
      <c r="D1374" s="39" t="s">
        <v>22</v>
      </c>
      <c r="E1374" s="70" t="s">
        <v>23</v>
      </c>
      <c r="F1374" s="70" t="s">
        <v>36</v>
      </c>
      <c r="G1374" s="78">
        <v>45469</v>
      </c>
      <c r="H1374" s="78">
        <v>45992</v>
      </c>
      <c r="I1374" s="69">
        <v>1840697.97</v>
      </c>
      <c r="J1374" s="70">
        <v>0</v>
      </c>
      <c r="K1374" s="71">
        <v>1.036</v>
      </c>
      <c r="L1374" s="70">
        <v>0</v>
      </c>
      <c r="M1374" s="71">
        <v>0.89600000000000002</v>
      </c>
      <c r="N1374" s="72"/>
      <c r="O1374" s="73">
        <f>MIN(1,MAX(0,(1/(1+EXP(-(Assumptions!$B$5 + Assumptions!$B$6*$N1374))))*Assumptions!$B$3))</f>
        <v>3.9165722796764356E-2</v>
      </c>
      <c r="P1374" s="73">
        <f>VLOOKUP($F1374,Assumptions!$A$23:$B$27,2,FALSE)*Assumptions!$B$4</f>
        <v>0.55000000000000004</v>
      </c>
      <c r="Q1374" s="74">
        <f t="shared" si="42"/>
        <v>39650.746545072776</v>
      </c>
      <c r="R1374" s="75" t="str">
        <f>IF($O1374&lt;Assumptions!$B$17,"A",IF($O1374&lt;Assumptions!$B$18,"B",IF($O1374&lt;Assumptions!$B$19,"C",IF($O1374&lt;Assumptions!$B$20,"D","E"))))</f>
        <v>B</v>
      </c>
      <c r="S1374" s="75">
        <f t="shared" si="43"/>
        <v>0</v>
      </c>
    </row>
    <row r="1375" spans="1:19" ht="17.399999999999999" x14ac:dyDescent="0.3">
      <c r="A1375" s="39" t="s">
        <v>370</v>
      </c>
      <c r="B1375" s="39" t="s">
        <v>44</v>
      </c>
      <c r="C1375" s="39" t="s">
        <v>135</v>
      </c>
      <c r="D1375" s="39" t="s">
        <v>42</v>
      </c>
      <c r="E1375" s="70" t="s">
        <v>43</v>
      </c>
      <c r="F1375" s="70" t="s">
        <v>32</v>
      </c>
      <c r="G1375" s="78">
        <v>45026</v>
      </c>
      <c r="H1375" s="78">
        <v>45658</v>
      </c>
      <c r="I1375" s="69">
        <v>2167488.25</v>
      </c>
      <c r="J1375" s="70">
        <v>65</v>
      </c>
      <c r="K1375" s="71">
        <v>0.41699999999999998</v>
      </c>
      <c r="L1375" s="70">
        <v>0</v>
      </c>
      <c r="M1375" s="71">
        <v>0.81499999999999995</v>
      </c>
      <c r="N1375" s="72"/>
      <c r="O1375" s="73">
        <f>MIN(1,MAX(0,(1/(1+EXP(-(Assumptions!$B$5 + Assumptions!$B$6*$N1375))))*Assumptions!$B$3))</f>
        <v>3.9165722796764356E-2</v>
      </c>
      <c r="P1375" s="73">
        <f>VLOOKUP($F1375,Assumptions!$A$23:$B$27,2,FALSE)*Assumptions!$B$4</f>
        <v>0.5</v>
      </c>
      <c r="Q1375" s="74">
        <f t="shared" si="42"/>
        <v>42445.621982371937</v>
      </c>
      <c r="R1375" s="75" t="str">
        <f>IF($O1375&lt;Assumptions!$B$17,"A",IF($O1375&lt;Assumptions!$B$18,"B",IF($O1375&lt;Assumptions!$B$19,"C",IF($O1375&lt;Assumptions!$B$20,"D","E"))))</f>
        <v>B</v>
      </c>
      <c r="S1375" s="75">
        <f t="shared" si="43"/>
        <v>0</v>
      </c>
    </row>
    <row r="1376" spans="1:19" ht="17.399999999999999" x14ac:dyDescent="0.3">
      <c r="A1376" s="39" t="s">
        <v>370</v>
      </c>
      <c r="B1376" s="39" t="s">
        <v>44</v>
      </c>
      <c r="C1376" s="39" t="s">
        <v>135</v>
      </c>
      <c r="D1376" s="39" t="s">
        <v>42</v>
      </c>
      <c r="E1376" s="70" t="s">
        <v>43</v>
      </c>
      <c r="F1376" s="70" t="s">
        <v>32</v>
      </c>
      <c r="G1376" s="78">
        <v>45026</v>
      </c>
      <c r="H1376" s="78">
        <v>45689</v>
      </c>
      <c r="I1376" s="69">
        <v>2106339.46</v>
      </c>
      <c r="J1376" s="70">
        <v>15</v>
      </c>
      <c r="K1376" s="71">
        <v>0.97599999999999998</v>
      </c>
      <c r="L1376" s="70">
        <v>0</v>
      </c>
      <c r="M1376" s="71">
        <v>0.81499999999999995</v>
      </c>
      <c r="N1376" s="72"/>
      <c r="O1376" s="73">
        <f>MIN(1,MAX(0,(1/(1+EXP(-(Assumptions!$B$5 + Assumptions!$B$6*$N1376))))*Assumptions!$B$3))</f>
        <v>3.9165722796764356E-2</v>
      </c>
      <c r="P1376" s="73">
        <f>VLOOKUP($F1376,Assumptions!$A$23:$B$27,2,FALSE)*Assumptions!$B$4</f>
        <v>0.5</v>
      </c>
      <c r="Q1376" s="74">
        <f t="shared" si="42"/>
        <v>41248.153703123164</v>
      </c>
      <c r="R1376" s="75" t="str">
        <f>IF($O1376&lt;Assumptions!$B$17,"A",IF($O1376&lt;Assumptions!$B$18,"B",IF($O1376&lt;Assumptions!$B$19,"C",IF($O1376&lt;Assumptions!$B$20,"D","E"))))</f>
        <v>B</v>
      </c>
      <c r="S1376" s="75">
        <f t="shared" si="43"/>
        <v>0</v>
      </c>
    </row>
    <row r="1377" spans="1:19" ht="17.399999999999999" x14ac:dyDescent="0.3">
      <c r="A1377" s="39" t="s">
        <v>370</v>
      </c>
      <c r="B1377" s="39" t="s">
        <v>44</v>
      </c>
      <c r="C1377" s="39" t="s">
        <v>135</v>
      </c>
      <c r="D1377" s="39" t="s">
        <v>42</v>
      </c>
      <c r="E1377" s="70" t="s">
        <v>43</v>
      </c>
      <c r="F1377" s="70" t="s">
        <v>32</v>
      </c>
      <c r="G1377" s="78">
        <v>45026</v>
      </c>
      <c r="H1377" s="78">
        <v>45717</v>
      </c>
      <c r="I1377" s="69">
        <v>2046165.68</v>
      </c>
      <c r="J1377" s="70">
        <v>35</v>
      </c>
      <c r="K1377" s="71">
        <v>0.80100000000000005</v>
      </c>
      <c r="L1377" s="70">
        <v>0</v>
      </c>
      <c r="M1377" s="71">
        <v>0.81499999999999995</v>
      </c>
      <c r="N1377" s="72"/>
      <c r="O1377" s="73">
        <f>MIN(1,MAX(0,(1/(1+EXP(-(Assumptions!$B$5 + Assumptions!$B$6*$N1377))))*Assumptions!$B$3))</f>
        <v>3.9165722796764356E-2</v>
      </c>
      <c r="P1377" s="73">
        <f>VLOOKUP($F1377,Assumptions!$A$23:$B$27,2,FALSE)*Assumptions!$B$4</f>
        <v>0.5</v>
      </c>
      <c r="Q1377" s="74">
        <f t="shared" si="42"/>
        <v>40069.778909566419</v>
      </c>
      <c r="R1377" s="75" t="str">
        <f>IF($O1377&lt;Assumptions!$B$17,"A",IF($O1377&lt;Assumptions!$B$18,"B",IF($O1377&lt;Assumptions!$B$19,"C",IF($O1377&lt;Assumptions!$B$20,"D","E"))))</f>
        <v>B</v>
      </c>
      <c r="S1377" s="75">
        <f t="shared" si="43"/>
        <v>0</v>
      </c>
    </row>
    <row r="1378" spans="1:19" ht="17.399999999999999" x14ac:dyDescent="0.3">
      <c r="A1378" s="39" t="s">
        <v>370</v>
      </c>
      <c r="B1378" s="39" t="s">
        <v>44</v>
      </c>
      <c r="C1378" s="39" t="s">
        <v>135</v>
      </c>
      <c r="D1378" s="39" t="s">
        <v>42</v>
      </c>
      <c r="E1378" s="70" t="s">
        <v>43</v>
      </c>
      <c r="F1378" s="70" t="s">
        <v>32</v>
      </c>
      <c r="G1378" s="78">
        <v>45026</v>
      </c>
      <c r="H1378" s="78">
        <v>45748</v>
      </c>
      <c r="I1378" s="69">
        <v>1989827.88</v>
      </c>
      <c r="J1378" s="70">
        <v>0</v>
      </c>
      <c r="K1378" s="71">
        <v>1.026</v>
      </c>
      <c r="L1378" s="70">
        <v>0</v>
      </c>
      <c r="M1378" s="71">
        <v>0.81499999999999995</v>
      </c>
      <c r="N1378" s="72"/>
      <c r="O1378" s="73">
        <f>MIN(1,MAX(0,(1/(1+EXP(-(Assumptions!$B$5 + Assumptions!$B$6*$N1378))))*Assumptions!$B$3))</f>
        <v>3.9165722796764356E-2</v>
      </c>
      <c r="P1378" s="73">
        <f>VLOOKUP($F1378,Assumptions!$A$23:$B$27,2,FALSE)*Assumptions!$B$4</f>
        <v>0.5</v>
      </c>
      <c r="Q1378" s="74">
        <f t="shared" si="42"/>
        <v>38966.523580676643</v>
      </c>
      <c r="R1378" s="75" t="str">
        <f>IF($O1378&lt;Assumptions!$B$17,"A",IF($O1378&lt;Assumptions!$B$18,"B",IF($O1378&lt;Assumptions!$B$19,"C",IF($O1378&lt;Assumptions!$B$20,"D","E"))))</f>
        <v>B</v>
      </c>
      <c r="S1378" s="75">
        <f t="shared" si="43"/>
        <v>0</v>
      </c>
    </row>
    <row r="1379" spans="1:19" ht="17.399999999999999" x14ac:dyDescent="0.3">
      <c r="A1379" s="39" t="s">
        <v>370</v>
      </c>
      <c r="B1379" s="39" t="s">
        <v>44</v>
      </c>
      <c r="C1379" s="39" t="s">
        <v>135</v>
      </c>
      <c r="D1379" s="39" t="s">
        <v>42</v>
      </c>
      <c r="E1379" s="70" t="s">
        <v>43</v>
      </c>
      <c r="F1379" s="70" t="s">
        <v>32</v>
      </c>
      <c r="G1379" s="78">
        <v>45026</v>
      </c>
      <c r="H1379" s="78">
        <v>45778</v>
      </c>
      <c r="I1379" s="69">
        <v>1935768.04</v>
      </c>
      <c r="J1379" s="70">
        <v>0</v>
      </c>
      <c r="K1379" s="71">
        <v>1.044</v>
      </c>
      <c r="L1379" s="70">
        <v>0</v>
      </c>
      <c r="M1379" s="71">
        <v>0.81499999999999995</v>
      </c>
      <c r="N1379" s="72"/>
      <c r="O1379" s="73">
        <f>MIN(1,MAX(0,(1/(1+EXP(-(Assumptions!$B$5 + Assumptions!$B$6*$N1379))))*Assumptions!$B$3))</f>
        <v>3.9165722796764356E-2</v>
      </c>
      <c r="P1379" s="73">
        <f>VLOOKUP($F1379,Assumptions!$A$23:$B$27,2,FALSE)*Assumptions!$B$4</f>
        <v>0.5</v>
      </c>
      <c r="Q1379" s="74">
        <f t="shared" si="42"/>
        <v>37907.877226737932</v>
      </c>
      <c r="R1379" s="75" t="str">
        <f>IF($O1379&lt;Assumptions!$B$17,"A",IF($O1379&lt;Assumptions!$B$18,"B",IF($O1379&lt;Assumptions!$B$19,"C",IF($O1379&lt;Assumptions!$B$20,"D","E"))))</f>
        <v>B</v>
      </c>
      <c r="S1379" s="75">
        <f t="shared" si="43"/>
        <v>0</v>
      </c>
    </row>
    <row r="1380" spans="1:19" ht="17.399999999999999" x14ac:dyDescent="0.3">
      <c r="A1380" s="39" t="s">
        <v>370</v>
      </c>
      <c r="B1380" s="39" t="s">
        <v>44</v>
      </c>
      <c r="C1380" s="39" t="s">
        <v>135</v>
      </c>
      <c r="D1380" s="39" t="s">
        <v>42</v>
      </c>
      <c r="E1380" s="70" t="s">
        <v>43</v>
      </c>
      <c r="F1380" s="70" t="s">
        <v>32</v>
      </c>
      <c r="G1380" s="78">
        <v>45026</v>
      </c>
      <c r="H1380" s="78">
        <v>45809</v>
      </c>
      <c r="I1380" s="69">
        <v>1879318.85</v>
      </c>
      <c r="J1380" s="70">
        <v>0</v>
      </c>
      <c r="K1380" s="71">
        <v>1.0149999999999999</v>
      </c>
      <c r="L1380" s="70">
        <v>0</v>
      </c>
      <c r="M1380" s="71">
        <v>0.81499999999999995</v>
      </c>
      <c r="N1380" s="72"/>
      <c r="O1380" s="73">
        <f>MIN(1,MAX(0,(1/(1+EXP(-(Assumptions!$B$5 + Assumptions!$B$6*$N1380))))*Assumptions!$B$3))</f>
        <v>3.9165722796764356E-2</v>
      </c>
      <c r="P1380" s="73">
        <f>VLOOKUP($F1380,Assumptions!$A$23:$B$27,2,FALSE)*Assumptions!$B$4</f>
        <v>0.5</v>
      </c>
      <c r="Q1380" s="74">
        <f t="shared" si="42"/>
        <v>36802.440562916985</v>
      </c>
      <c r="R1380" s="75" t="str">
        <f>IF($O1380&lt;Assumptions!$B$17,"A",IF($O1380&lt;Assumptions!$B$18,"B",IF($O1380&lt;Assumptions!$B$19,"C",IF($O1380&lt;Assumptions!$B$20,"D","E"))))</f>
        <v>B</v>
      </c>
      <c r="S1380" s="75">
        <f t="shared" si="43"/>
        <v>0</v>
      </c>
    </row>
    <row r="1381" spans="1:19" ht="17.399999999999999" x14ac:dyDescent="0.3">
      <c r="A1381" s="39" t="s">
        <v>370</v>
      </c>
      <c r="B1381" s="39" t="s">
        <v>44</v>
      </c>
      <c r="C1381" s="39" t="s">
        <v>135</v>
      </c>
      <c r="D1381" s="39" t="s">
        <v>42</v>
      </c>
      <c r="E1381" s="70" t="s">
        <v>43</v>
      </c>
      <c r="F1381" s="70" t="s">
        <v>32</v>
      </c>
      <c r="G1381" s="78">
        <v>45026</v>
      </c>
      <c r="H1381" s="78">
        <v>45839</v>
      </c>
      <c r="I1381" s="69">
        <v>1817711.14</v>
      </c>
      <c r="J1381" s="70">
        <v>0</v>
      </c>
      <c r="K1381" s="71">
        <v>1.014</v>
      </c>
      <c r="L1381" s="70">
        <v>0</v>
      </c>
      <c r="M1381" s="71">
        <v>0.81499999999999995</v>
      </c>
      <c r="N1381" s="72"/>
      <c r="O1381" s="73">
        <f>MIN(1,MAX(0,(1/(1+EXP(-(Assumptions!$B$5 + Assumptions!$B$6*$N1381))))*Assumptions!$B$3))</f>
        <v>3.9165722796764356E-2</v>
      </c>
      <c r="P1381" s="73">
        <f>VLOOKUP($F1381,Assumptions!$A$23:$B$27,2,FALSE)*Assumptions!$B$4</f>
        <v>0.5</v>
      </c>
      <c r="Q1381" s="74">
        <f t="shared" si="42"/>
        <v>35595.985316915263</v>
      </c>
      <c r="R1381" s="75" t="str">
        <f>IF($O1381&lt;Assumptions!$B$17,"A",IF($O1381&lt;Assumptions!$B$18,"B",IF($O1381&lt;Assumptions!$B$19,"C",IF($O1381&lt;Assumptions!$B$20,"D","E"))))</f>
        <v>B</v>
      </c>
      <c r="S1381" s="75">
        <f t="shared" si="43"/>
        <v>0</v>
      </c>
    </row>
    <row r="1382" spans="1:19" ht="17.399999999999999" x14ac:dyDescent="0.3">
      <c r="A1382" s="39" t="s">
        <v>370</v>
      </c>
      <c r="B1382" s="39" t="s">
        <v>44</v>
      </c>
      <c r="C1382" s="39" t="s">
        <v>135</v>
      </c>
      <c r="D1382" s="39" t="s">
        <v>42</v>
      </c>
      <c r="E1382" s="70" t="s">
        <v>43</v>
      </c>
      <c r="F1382" s="70" t="s">
        <v>32</v>
      </c>
      <c r="G1382" s="78">
        <v>45026</v>
      </c>
      <c r="H1382" s="78">
        <v>45870</v>
      </c>
      <c r="I1382" s="69">
        <v>1761699.85</v>
      </c>
      <c r="J1382" s="70">
        <v>0</v>
      </c>
      <c r="K1382" s="71">
        <v>0.98499999999999999</v>
      </c>
      <c r="L1382" s="70">
        <v>0</v>
      </c>
      <c r="M1382" s="71">
        <v>0.81499999999999995</v>
      </c>
      <c r="N1382" s="72"/>
      <c r="O1382" s="73">
        <f>MIN(1,MAX(0,(1/(1+EXP(-(Assumptions!$B$5 + Assumptions!$B$6*$N1382))))*Assumptions!$B$3))</f>
        <v>3.9165722796764356E-2</v>
      </c>
      <c r="P1382" s="73">
        <f>VLOOKUP($F1382,Assumptions!$A$23:$B$27,2,FALSE)*Assumptions!$B$4</f>
        <v>0.5</v>
      </c>
      <c r="Q1382" s="74">
        <f t="shared" si="42"/>
        <v>34499.123988100677</v>
      </c>
      <c r="R1382" s="75" t="str">
        <f>IF($O1382&lt;Assumptions!$B$17,"A",IF($O1382&lt;Assumptions!$B$18,"B",IF($O1382&lt;Assumptions!$B$19,"C",IF($O1382&lt;Assumptions!$B$20,"D","E"))))</f>
        <v>B</v>
      </c>
      <c r="S1382" s="75">
        <f t="shared" si="43"/>
        <v>0</v>
      </c>
    </row>
    <row r="1383" spans="1:19" ht="17.399999999999999" x14ac:dyDescent="0.3">
      <c r="A1383" s="39" t="s">
        <v>370</v>
      </c>
      <c r="B1383" s="39" t="s">
        <v>44</v>
      </c>
      <c r="C1383" s="39" t="s">
        <v>135</v>
      </c>
      <c r="D1383" s="39" t="s">
        <v>42</v>
      </c>
      <c r="E1383" s="70" t="s">
        <v>43</v>
      </c>
      <c r="F1383" s="70" t="s">
        <v>32</v>
      </c>
      <c r="G1383" s="78">
        <v>45026</v>
      </c>
      <c r="H1383" s="78">
        <v>45901</v>
      </c>
      <c r="I1383" s="69">
        <v>1710139.93</v>
      </c>
      <c r="J1383" s="70">
        <v>0</v>
      </c>
      <c r="K1383" s="71">
        <v>0.98699999999999999</v>
      </c>
      <c r="L1383" s="70">
        <v>0</v>
      </c>
      <c r="M1383" s="71">
        <v>0.81499999999999995</v>
      </c>
      <c r="N1383" s="72"/>
      <c r="O1383" s="73">
        <f>MIN(1,MAX(0,(1/(1+EXP(-(Assumptions!$B$5 + Assumptions!$B$6*$N1383))))*Assumptions!$B$3))</f>
        <v>3.9165722796764356E-2</v>
      </c>
      <c r="P1383" s="73">
        <f>VLOOKUP($F1383,Assumptions!$A$23:$B$27,2,FALSE)*Assumptions!$B$4</f>
        <v>0.5</v>
      </c>
      <c r="Q1383" s="74">
        <f t="shared" si="42"/>
        <v>33489.433221029001</v>
      </c>
      <c r="R1383" s="75" t="str">
        <f>IF($O1383&lt;Assumptions!$B$17,"A",IF($O1383&lt;Assumptions!$B$18,"B",IF($O1383&lt;Assumptions!$B$19,"C",IF($O1383&lt;Assumptions!$B$20,"D","E"))))</f>
        <v>B</v>
      </c>
      <c r="S1383" s="75">
        <f t="shared" si="43"/>
        <v>0</v>
      </c>
    </row>
    <row r="1384" spans="1:19" ht="17.399999999999999" x14ac:dyDescent="0.3">
      <c r="A1384" s="39" t="s">
        <v>370</v>
      </c>
      <c r="B1384" s="39" t="s">
        <v>44</v>
      </c>
      <c r="C1384" s="39" t="s">
        <v>135</v>
      </c>
      <c r="D1384" s="39" t="s">
        <v>42</v>
      </c>
      <c r="E1384" s="70" t="s">
        <v>43</v>
      </c>
      <c r="F1384" s="70" t="s">
        <v>32</v>
      </c>
      <c r="G1384" s="78">
        <v>45026</v>
      </c>
      <c r="H1384" s="78">
        <v>45931</v>
      </c>
      <c r="I1384" s="69">
        <v>1655897.43</v>
      </c>
      <c r="J1384" s="70">
        <v>0</v>
      </c>
      <c r="K1384" s="71">
        <v>1.1419999999999999</v>
      </c>
      <c r="L1384" s="70">
        <v>0</v>
      </c>
      <c r="M1384" s="71">
        <v>0.81499999999999995</v>
      </c>
      <c r="N1384" s="72"/>
      <c r="O1384" s="73">
        <f>MIN(1,MAX(0,(1/(1+EXP(-(Assumptions!$B$5 + Assumptions!$B$6*$N1384))))*Assumptions!$B$3))</f>
        <v>3.9165722796764356E-2</v>
      </c>
      <c r="P1384" s="73">
        <f>VLOOKUP($F1384,Assumptions!$A$23:$B$27,2,FALSE)*Assumptions!$B$4</f>
        <v>0.5</v>
      </c>
      <c r="Q1384" s="74">
        <f t="shared" si="42"/>
        <v>32427.209861627252</v>
      </c>
      <c r="R1384" s="75" t="str">
        <f>IF($O1384&lt;Assumptions!$B$17,"A",IF($O1384&lt;Assumptions!$B$18,"B",IF($O1384&lt;Assumptions!$B$19,"C",IF($O1384&lt;Assumptions!$B$20,"D","E"))))</f>
        <v>B</v>
      </c>
      <c r="S1384" s="75">
        <f t="shared" si="43"/>
        <v>0</v>
      </c>
    </row>
    <row r="1385" spans="1:19" ht="17.399999999999999" x14ac:dyDescent="0.3">
      <c r="A1385" s="39" t="s">
        <v>370</v>
      </c>
      <c r="B1385" s="39" t="s">
        <v>44</v>
      </c>
      <c r="C1385" s="39" t="s">
        <v>135</v>
      </c>
      <c r="D1385" s="39" t="s">
        <v>42</v>
      </c>
      <c r="E1385" s="70" t="s">
        <v>43</v>
      </c>
      <c r="F1385" s="70" t="s">
        <v>32</v>
      </c>
      <c r="G1385" s="78">
        <v>45026</v>
      </c>
      <c r="H1385" s="78">
        <v>45962</v>
      </c>
      <c r="I1385" s="69">
        <v>1607079.87</v>
      </c>
      <c r="J1385" s="70">
        <v>95</v>
      </c>
      <c r="K1385" s="71">
        <v>0.57899999999999996</v>
      </c>
      <c r="L1385" s="70">
        <v>1</v>
      </c>
      <c r="M1385" s="71">
        <v>0.81499999999999995</v>
      </c>
      <c r="N1385" s="72"/>
      <c r="O1385" s="73">
        <f>MIN(1,MAX(0,(1/(1+EXP(-(Assumptions!$B$5 + Assumptions!$B$6*$N1385))))*Assumptions!$B$3))</f>
        <v>3.9165722796764356E-2</v>
      </c>
      <c r="P1385" s="73">
        <f>VLOOKUP($F1385,Assumptions!$A$23:$B$27,2,FALSE)*Assumptions!$B$4</f>
        <v>0.5</v>
      </c>
      <c r="Q1385" s="74">
        <f t="shared" si="42"/>
        <v>31471.222350340049</v>
      </c>
      <c r="R1385" s="75" t="str">
        <f>IF($O1385&lt;Assumptions!$B$17,"A",IF($O1385&lt;Assumptions!$B$18,"B",IF($O1385&lt;Assumptions!$B$19,"C",IF($O1385&lt;Assumptions!$B$20,"D","E"))))</f>
        <v>B</v>
      </c>
      <c r="S1385" s="75">
        <f t="shared" si="43"/>
        <v>0</v>
      </c>
    </row>
    <row r="1386" spans="1:19" ht="17.399999999999999" x14ac:dyDescent="0.3">
      <c r="A1386" s="39" t="s">
        <v>370</v>
      </c>
      <c r="B1386" s="39" t="s">
        <v>44</v>
      </c>
      <c r="C1386" s="39" t="s">
        <v>135</v>
      </c>
      <c r="D1386" s="39" t="s">
        <v>42</v>
      </c>
      <c r="E1386" s="70" t="s">
        <v>43</v>
      </c>
      <c r="F1386" s="70" t="s">
        <v>32</v>
      </c>
      <c r="G1386" s="78">
        <v>45026</v>
      </c>
      <c r="H1386" s="78">
        <v>45992</v>
      </c>
      <c r="I1386" s="69">
        <v>1561600.68</v>
      </c>
      <c r="J1386" s="70">
        <v>0</v>
      </c>
      <c r="K1386" s="71">
        <v>0.98</v>
      </c>
      <c r="L1386" s="70">
        <v>1</v>
      </c>
      <c r="M1386" s="71">
        <v>0.81499999999999995</v>
      </c>
      <c r="N1386" s="72"/>
      <c r="O1386" s="73">
        <f>MIN(1,MAX(0,(1/(1+EXP(-(Assumptions!$B$5 + Assumptions!$B$6*$N1386))))*Assumptions!$B$3))</f>
        <v>3.9165722796764356E-2</v>
      </c>
      <c r="P1386" s="73">
        <f>VLOOKUP($F1386,Assumptions!$A$23:$B$27,2,FALSE)*Assumptions!$B$4</f>
        <v>0.5</v>
      </c>
      <c r="Q1386" s="74">
        <f t="shared" si="42"/>
        <v>30580.609676059357</v>
      </c>
      <c r="R1386" s="75" t="str">
        <f>IF($O1386&lt;Assumptions!$B$17,"A",IF($O1386&lt;Assumptions!$B$18,"B",IF($O1386&lt;Assumptions!$B$19,"C",IF($O1386&lt;Assumptions!$B$20,"D","E"))))</f>
        <v>B</v>
      </c>
      <c r="S1386" s="75">
        <f t="shared" si="43"/>
        <v>0</v>
      </c>
    </row>
    <row r="1387" spans="1:19" ht="17.399999999999999" x14ac:dyDescent="0.3">
      <c r="A1387" s="39" t="s">
        <v>371</v>
      </c>
      <c r="B1387" s="39" t="s">
        <v>73</v>
      </c>
      <c r="C1387" s="39" t="s">
        <v>135</v>
      </c>
      <c r="D1387" s="39" t="s">
        <v>45</v>
      </c>
      <c r="E1387" s="70" t="s">
        <v>43</v>
      </c>
      <c r="F1387" s="70" t="s">
        <v>32</v>
      </c>
      <c r="G1387" s="78">
        <v>45912</v>
      </c>
      <c r="H1387" s="78">
        <v>45901</v>
      </c>
      <c r="I1387" s="69">
        <v>3244935.36</v>
      </c>
      <c r="J1387" s="70">
        <v>0</v>
      </c>
      <c r="K1387" s="71">
        <v>1.05</v>
      </c>
      <c r="L1387" s="70">
        <v>0</v>
      </c>
      <c r="M1387" s="71">
        <v>0.75600000000000001</v>
      </c>
      <c r="N1387" s="72"/>
      <c r="O1387" s="73">
        <f>MIN(1,MAX(0,(1/(1+EXP(-(Assumptions!$B$5 + Assumptions!$B$6*$N1387))))*Assumptions!$B$3))</f>
        <v>3.9165722796764356E-2</v>
      </c>
      <c r="P1387" s="73">
        <f>VLOOKUP($F1387,Assumptions!$A$23:$B$27,2,FALSE)*Assumptions!$B$4</f>
        <v>0.5</v>
      </c>
      <c r="Q1387" s="74">
        <f t="shared" si="42"/>
        <v>63545.119401589371</v>
      </c>
      <c r="R1387" s="75" t="str">
        <f>IF($O1387&lt;Assumptions!$B$17,"A",IF($O1387&lt;Assumptions!$B$18,"B",IF($O1387&lt;Assumptions!$B$19,"C",IF($O1387&lt;Assumptions!$B$20,"D","E"))))</f>
        <v>B</v>
      </c>
      <c r="S1387" s="75">
        <f t="shared" si="43"/>
        <v>0</v>
      </c>
    </row>
    <row r="1388" spans="1:19" ht="17.399999999999999" x14ac:dyDescent="0.3">
      <c r="A1388" s="39" t="s">
        <v>371</v>
      </c>
      <c r="B1388" s="39" t="s">
        <v>73</v>
      </c>
      <c r="C1388" s="39" t="s">
        <v>135</v>
      </c>
      <c r="D1388" s="39" t="s">
        <v>45</v>
      </c>
      <c r="E1388" s="70" t="s">
        <v>43</v>
      </c>
      <c r="F1388" s="70" t="s">
        <v>32</v>
      </c>
      <c r="G1388" s="78">
        <v>45912</v>
      </c>
      <c r="H1388" s="78">
        <v>45931</v>
      </c>
      <c r="I1388" s="69">
        <v>3141409.89</v>
      </c>
      <c r="J1388" s="70">
        <v>0</v>
      </c>
      <c r="K1388" s="71">
        <v>1.0209999999999999</v>
      </c>
      <c r="L1388" s="70">
        <v>0</v>
      </c>
      <c r="M1388" s="71">
        <v>0.75600000000000001</v>
      </c>
      <c r="N1388" s="72"/>
      <c r="O1388" s="73">
        <f>MIN(1,MAX(0,(1/(1+EXP(-(Assumptions!$B$5 + Assumptions!$B$6*$N1388))))*Assumptions!$B$3))</f>
        <v>3.9165722796764356E-2</v>
      </c>
      <c r="P1388" s="73">
        <f>VLOOKUP($F1388,Assumptions!$A$23:$B$27,2,FALSE)*Assumptions!$B$4</f>
        <v>0.5</v>
      </c>
      <c r="Q1388" s="74">
        <f t="shared" si="42"/>
        <v>61517.794471377005</v>
      </c>
      <c r="R1388" s="75" t="str">
        <f>IF($O1388&lt;Assumptions!$B$17,"A",IF($O1388&lt;Assumptions!$B$18,"B",IF($O1388&lt;Assumptions!$B$19,"C",IF($O1388&lt;Assumptions!$B$20,"D","E"))))</f>
        <v>B</v>
      </c>
      <c r="S1388" s="75">
        <f t="shared" si="43"/>
        <v>0</v>
      </c>
    </row>
    <row r="1389" spans="1:19" ht="17.399999999999999" x14ac:dyDescent="0.3">
      <c r="A1389" s="39" t="s">
        <v>371</v>
      </c>
      <c r="B1389" s="39" t="s">
        <v>73</v>
      </c>
      <c r="C1389" s="39" t="s">
        <v>135</v>
      </c>
      <c r="D1389" s="39" t="s">
        <v>45</v>
      </c>
      <c r="E1389" s="70" t="s">
        <v>43</v>
      </c>
      <c r="F1389" s="70" t="s">
        <v>32</v>
      </c>
      <c r="G1389" s="78">
        <v>45912</v>
      </c>
      <c r="H1389" s="78">
        <v>45962</v>
      </c>
      <c r="I1389" s="69">
        <v>3049941.01</v>
      </c>
      <c r="J1389" s="70">
        <v>0</v>
      </c>
      <c r="K1389" s="71">
        <v>1.036</v>
      </c>
      <c r="L1389" s="70">
        <v>0</v>
      </c>
      <c r="M1389" s="71">
        <v>0.75600000000000001</v>
      </c>
      <c r="N1389" s="72"/>
      <c r="O1389" s="73">
        <f>MIN(1,MAX(0,(1/(1+EXP(-(Assumptions!$B$5 + Assumptions!$B$6*$N1389))))*Assumptions!$B$3))</f>
        <v>3.9165722796764356E-2</v>
      </c>
      <c r="P1389" s="73">
        <f>VLOOKUP($F1389,Assumptions!$A$23:$B$27,2,FALSE)*Assumptions!$B$4</f>
        <v>0.5</v>
      </c>
      <c r="Q1389" s="74">
        <f t="shared" si="42"/>
        <v>59726.572072071751</v>
      </c>
      <c r="R1389" s="75" t="str">
        <f>IF($O1389&lt;Assumptions!$B$17,"A",IF($O1389&lt;Assumptions!$B$18,"B",IF($O1389&lt;Assumptions!$B$19,"C",IF($O1389&lt;Assumptions!$B$20,"D","E"))))</f>
        <v>B</v>
      </c>
      <c r="S1389" s="75">
        <f t="shared" si="43"/>
        <v>0</v>
      </c>
    </row>
    <row r="1390" spans="1:19" ht="17.399999999999999" x14ac:dyDescent="0.3">
      <c r="A1390" s="39" t="s">
        <v>371</v>
      </c>
      <c r="B1390" s="39" t="s">
        <v>73</v>
      </c>
      <c r="C1390" s="39" t="s">
        <v>135</v>
      </c>
      <c r="D1390" s="39" t="s">
        <v>45</v>
      </c>
      <c r="E1390" s="70" t="s">
        <v>43</v>
      </c>
      <c r="F1390" s="70" t="s">
        <v>32</v>
      </c>
      <c r="G1390" s="78">
        <v>45912</v>
      </c>
      <c r="H1390" s="78">
        <v>45992</v>
      </c>
      <c r="I1390" s="69">
        <v>2969078.45</v>
      </c>
      <c r="J1390" s="70">
        <v>15</v>
      </c>
      <c r="K1390" s="71">
        <v>1.02</v>
      </c>
      <c r="L1390" s="70">
        <v>0</v>
      </c>
      <c r="M1390" s="71">
        <v>0.75600000000000001</v>
      </c>
      <c r="N1390" s="72"/>
      <c r="O1390" s="73">
        <f>MIN(1,MAX(0,(1/(1+EXP(-(Assumptions!$B$5 + Assumptions!$B$6*$N1390))))*Assumptions!$B$3))</f>
        <v>3.9165722796764356E-2</v>
      </c>
      <c r="P1390" s="73">
        <f>VLOOKUP($F1390,Assumptions!$A$23:$B$27,2,FALSE)*Assumptions!$B$4</f>
        <v>0.5</v>
      </c>
      <c r="Q1390" s="74">
        <f t="shared" si="42"/>
        <v>58143.051767273391</v>
      </c>
      <c r="R1390" s="75" t="str">
        <f>IF($O1390&lt;Assumptions!$B$17,"A",IF($O1390&lt;Assumptions!$B$18,"B",IF($O1390&lt;Assumptions!$B$19,"C",IF($O1390&lt;Assumptions!$B$20,"D","E"))))</f>
        <v>B</v>
      </c>
      <c r="S1390" s="75">
        <f t="shared" si="43"/>
        <v>0</v>
      </c>
    </row>
    <row r="1391" spans="1:19" ht="17.399999999999999" x14ac:dyDescent="0.3">
      <c r="A1391" s="39" t="s">
        <v>373</v>
      </c>
      <c r="B1391" s="39" t="s">
        <v>41</v>
      </c>
      <c r="C1391" s="39" t="s">
        <v>22</v>
      </c>
      <c r="D1391" s="39" t="s">
        <v>22</v>
      </c>
      <c r="E1391" s="70" t="s">
        <v>46</v>
      </c>
      <c r="F1391" s="70" t="s">
        <v>36</v>
      </c>
      <c r="G1391" s="78">
        <v>45201</v>
      </c>
      <c r="H1391" s="78">
        <v>45658</v>
      </c>
      <c r="I1391" s="69">
        <v>1326137.05</v>
      </c>
      <c r="J1391" s="70">
        <v>0</v>
      </c>
      <c r="K1391" s="71">
        <v>1.0580000000000001</v>
      </c>
      <c r="L1391" s="70">
        <v>0</v>
      </c>
      <c r="M1391" s="71">
        <v>1.018</v>
      </c>
      <c r="N1391" s="72"/>
      <c r="O1391" s="73">
        <f>MIN(1,MAX(0,(1/(1+EXP(-(Assumptions!$B$5 + Assumptions!$B$6*$N1391))))*Assumptions!$B$3))</f>
        <v>3.9165722796764356E-2</v>
      </c>
      <c r="P1391" s="73">
        <f>VLOOKUP($F1391,Assumptions!$A$23:$B$27,2,FALSE)*Assumptions!$B$4</f>
        <v>0.55000000000000004</v>
      </c>
      <c r="Q1391" s="74">
        <f t="shared" si="42"/>
        <v>28566.513849950359</v>
      </c>
      <c r="R1391" s="75" t="str">
        <f>IF($O1391&lt;Assumptions!$B$17,"A",IF($O1391&lt;Assumptions!$B$18,"B",IF($O1391&lt;Assumptions!$B$19,"C",IF($O1391&lt;Assumptions!$B$20,"D","E"))))</f>
        <v>B</v>
      </c>
      <c r="S1391" s="75">
        <f t="shared" si="43"/>
        <v>0</v>
      </c>
    </row>
    <row r="1392" spans="1:19" ht="17.399999999999999" x14ac:dyDescent="0.3">
      <c r="A1392" s="39" t="s">
        <v>373</v>
      </c>
      <c r="B1392" s="39" t="s">
        <v>41</v>
      </c>
      <c r="C1392" s="39" t="s">
        <v>22</v>
      </c>
      <c r="D1392" s="39" t="s">
        <v>22</v>
      </c>
      <c r="E1392" s="70" t="s">
        <v>46</v>
      </c>
      <c r="F1392" s="70" t="s">
        <v>36</v>
      </c>
      <c r="G1392" s="78">
        <v>45201</v>
      </c>
      <c r="H1392" s="78">
        <v>45689</v>
      </c>
      <c r="I1392" s="69">
        <v>1304655.01</v>
      </c>
      <c r="J1392" s="70">
        <v>0</v>
      </c>
      <c r="K1392" s="71">
        <v>1.0189999999999999</v>
      </c>
      <c r="L1392" s="70">
        <v>0</v>
      </c>
      <c r="M1392" s="71">
        <v>1.018</v>
      </c>
      <c r="N1392" s="72"/>
      <c r="O1392" s="73">
        <f>MIN(1,MAX(0,(1/(1+EXP(-(Assumptions!$B$5 + Assumptions!$B$6*$N1392))))*Assumptions!$B$3))</f>
        <v>3.9165722796764356E-2</v>
      </c>
      <c r="P1392" s="73">
        <f>VLOOKUP($F1392,Assumptions!$A$23:$B$27,2,FALSE)*Assumptions!$B$4</f>
        <v>0.55000000000000004</v>
      </c>
      <c r="Q1392" s="74">
        <f t="shared" si="42"/>
        <v>28103.766056888406</v>
      </c>
      <c r="R1392" s="75" t="str">
        <f>IF($O1392&lt;Assumptions!$B$17,"A",IF($O1392&lt;Assumptions!$B$18,"B",IF($O1392&lt;Assumptions!$B$19,"C",IF($O1392&lt;Assumptions!$B$20,"D","E"))))</f>
        <v>B</v>
      </c>
      <c r="S1392" s="75">
        <f t="shared" si="43"/>
        <v>0</v>
      </c>
    </row>
    <row r="1393" spans="1:19" ht="17.399999999999999" x14ac:dyDescent="0.3">
      <c r="A1393" s="39" t="s">
        <v>373</v>
      </c>
      <c r="B1393" s="39" t="s">
        <v>41</v>
      </c>
      <c r="C1393" s="39" t="s">
        <v>22</v>
      </c>
      <c r="D1393" s="39" t="s">
        <v>22</v>
      </c>
      <c r="E1393" s="70" t="s">
        <v>46</v>
      </c>
      <c r="F1393" s="70" t="s">
        <v>36</v>
      </c>
      <c r="G1393" s="78">
        <v>45201</v>
      </c>
      <c r="H1393" s="78">
        <v>45717</v>
      </c>
      <c r="I1393" s="69">
        <v>1282133.77</v>
      </c>
      <c r="J1393" s="70">
        <v>95</v>
      </c>
      <c r="K1393" s="71">
        <v>0.41</v>
      </c>
      <c r="L1393" s="70">
        <v>0</v>
      </c>
      <c r="M1393" s="71">
        <v>1.018</v>
      </c>
      <c r="N1393" s="72"/>
      <c r="O1393" s="73">
        <f>MIN(1,MAX(0,(1/(1+EXP(-(Assumptions!$B$5 + Assumptions!$B$6*$N1393))))*Assumptions!$B$3))</f>
        <v>3.9165722796764356E-2</v>
      </c>
      <c r="P1393" s="73">
        <f>VLOOKUP($F1393,Assumptions!$A$23:$B$27,2,FALSE)*Assumptions!$B$4</f>
        <v>0.55000000000000004</v>
      </c>
      <c r="Q1393" s="74">
        <f t="shared" si="42"/>
        <v>27618.632703304738</v>
      </c>
      <c r="R1393" s="75" t="str">
        <f>IF($O1393&lt;Assumptions!$B$17,"A",IF($O1393&lt;Assumptions!$B$18,"B",IF($O1393&lt;Assumptions!$B$19,"C",IF($O1393&lt;Assumptions!$B$20,"D","E"))))</f>
        <v>B</v>
      </c>
      <c r="S1393" s="75">
        <f t="shared" si="43"/>
        <v>0</v>
      </c>
    </row>
    <row r="1394" spans="1:19" ht="17.399999999999999" x14ac:dyDescent="0.3">
      <c r="A1394" s="39" t="s">
        <v>373</v>
      </c>
      <c r="B1394" s="39" t="s">
        <v>41</v>
      </c>
      <c r="C1394" s="39" t="s">
        <v>22</v>
      </c>
      <c r="D1394" s="39" t="s">
        <v>22</v>
      </c>
      <c r="E1394" s="70" t="s">
        <v>46</v>
      </c>
      <c r="F1394" s="70" t="s">
        <v>36</v>
      </c>
      <c r="G1394" s="78">
        <v>45201</v>
      </c>
      <c r="H1394" s="78">
        <v>45748</v>
      </c>
      <c r="I1394" s="69">
        <v>1255445.43</v>
      </c>
      <c r="J1394" s="70">
        <v>35</v>
      </c>
      <c r="K1394" s="71">
        <v>0.68600000000000005</v>
      </c>
      <c r="L1394" s="70">
        <v>0</v>
      </c>
      <c r="M1394" s="71">
        <v>1.018</v>
      </c>
      <c r="N1394" s="72"/>
      <c r="O1394" s="73">
        <f>MIN(1,MAX(0,(1/(1+EXP(-(Assumptions!$B$5 + Assumptions!$B$6*$N1394))))*Assumptions!$B$3))</f>
        <v>3.9165722796764356E-2</v>
      </c>
      <c r="P1394" s="73">
        <f>VLOOKUP($F1394,Assumptions!$A$23:$B$27,2,FALSE)*Assumptions!$B$4</f>
        <v>0.55000000000000004</v>
      </c>
      <c r="Q1394" s="74">
        <f t="shared" si="42"/>
        <v>27043.735233814547</v>
      </c>
      <c r="R1394" s="75" t="str">
        <f>IF($O1394&lt;Assumptions!$B$17,"A",IF($O1394&lt;Assumptions!$B$18,"B",IF($O1394&lt;Assumptions!$B$19,"C",IF($O1394&lt;Assumptions!$B$20,"D","E"))))</f>
        <v>B</v>
      </c>
      <c r="S1394" s="75">
        <f t="shared" si="43"/>
        <v>0</v>
      </c>
    </row>
    <row r="1395" spans="1:19" ht="17.399999999999999" x14ac:dyDescent="0.3">
      <c r="A1395" s="39" t="s">
        <v>373</v>
      </c>
      <c r="B1395" s="39" t="s">
        <v>41</v>
      </c>
      <c r="C1395" s="39" t="s">
        <v>22</v>
      </c>
      <c r="D1395" s="39" t="s">
        <v>22</v>
      </c>
      <c r="E1395" s="70" t="s">
        <v>46</v>
      </c>
      <c r="F1395" s="70" t="s">
        <v>36</v>
      </c>
      <c r="G1395" s="78">
        <v>45201</v>
      </c>
      <c r="H1395" s="78">
        <v>45778</v>
      </c>
      <c r="I1395" s="69">
        <v>1230135.44</v>
      </c>
      <c r="J1395" s="70">
        <v>220</v>
      </c>
      <c r="K1395" s="71">
        <v>0.29199999999999998</v>
      </c>
      <c r="L1395" s="70">
        <v>1</v>
      </c>
      <c r="M1395" s="71">
        <v>1.018</v>
      </c>
      <c r="N1395" s="72"/>
      <c r="O1395" s="73">
        <f>MIN(1,MAX(0,(1/(1+EXP(-(Assumptions!$B$5 + Assumptions!$B$6*$N1395))))*Assumptions!$B$3))</f>
        <v>3.9165722796764356E-2</v>
      </c>
      <c r="P1395" s="73">
        <f>VLOOKUP($F1395,Assumptions!$A$23:$B$27,2,FALSE)*Assumptions!$B$4</f>
        <v>0.55000000000000004</v>
      </c>
      <c r="Q1395" s="74">
        <f t="shared" si="42"/>
        <v>26498.529005033666</v>
      </c>
      <c r="R1395" s="75" t="str">
        <f>IF($O1395&lt;Assumptions!$B$17,"A",IF($O1395&lt;Assumptions!$B$18,"B",IF($O1395&lt;Assumptions!$B$19,"C",IF($O1395&lt;Assumptions!$B$20,"D","E"))))</f>
        <v>B</v>
      </c>
      <c r="S1395" s="75">
        <f t="shared" si="43"/>
        <v>1</v>
      </c>
    </row>
    <row r="1396" spans="1:19" ht="17.399999999999999" x14ac:dyDescent="0.3">
      <c r="A1396" s="39" t="s">
        <v>373</v>
      </c>
      <c r="B1396" s="39" t="s">
        <v>41</v>
      </c>
      <c r="C1396" s="39" t="s">
        <v>22</v>
      </c>
      <c r="D1396" s="39" t="s">
        <v>22</v>
      </c>
      <c r="E1396" s="70" t="s">
        <v>46</v>
      </c>
      <c r="F1396" s="70" t="s">
        <v>36</v>
      </c>
      <c r="G1396" s="78">
        <v>45201</v>
      </c>
      <c r="H1396" s="78">
        <v>45809</v>
      </c>
      <c r="I1396" s="69">
        <v>1209434.28</v>
      </c>
      <c r="J1396" s="70">
        <v>95</v>
      </c>
      <c r="K1396" s="71">
        <v>0.32100000000000001</v>
      </c>
      <c r="L1396" s="70">
        <v>1</v>
      </c>
      <c r="M1396" s="71">
        <v>1.018</v>
      </c>
      <c r="N1396" s="72"/>
      <c r="O1396" s="73">
        <f>MIN(1,MAX(0,(1/(1+EXP(-(Assumptions!$B$5 + Assumptions!$B$6*$N1396))))*Assumptions!$B$3))</f>
        <v>3.9165722796764356E-2</v>
      </c>
      <c r="P1396" s="73">
        <f>VLOOKUP($F1396,Assumptions!$A$23:$B$27,2,FALSE)*Assumptions!$B$4</f>
        <v>0.55000000000000004</v>
      </c>
      <c r="Q1396" s="74">
        <f t="shared" si="42"/>
        <v>26052.60226326136</v>
      </c>
      <c r="R1396" s="75" t="str">
        <f>IF($O1396&lt;Assumptions!$B$17,"A",IF($O1396&lt;Assumptions!$B$18,"B",IF($O1396&lt;Assumptions!$B$19,"C",IF($O1396&lt;Assumptions!$B$20,"D","E"))))</f>
        <v>B</v>
      </c>
      <c r="S1396" s="75">
        <f t="shared" si="43"/>
        <v>0</v>
      </c>
    </row>
    <row r="1397" spans="1:19" ht="17.399999999999999" x14ac:dyDescent="0.3">
      <c r="A1397" s="39" t="s">
        <v>373</v>
      </c>
      <c r="B1397" s="39" t="s">
        <v>41</v>
      </c>
      <c r="C1397" s="39" t="s">
        <v>22</v>
      </c>
      <c r="D1397" s="39" t="s">
        <v>22</v>
      </c>
      <c r="E1397" s="70" t="s">
        <v>46</v>
      </c>
      <c r="F1397" s="70" t="s">
        <v>36</v>
      </c>
      <c r="G1397" s="78">
        <v>45201</v>
      </c>
      <c r="H1397" s="78">
        <v>45839</v>
      </c>
      <c r="I1397" s="69">
        <v>1184563.26</v>
      </c>
      <c r="J1397" s="70">
        <v>0</v>
      </c>
      <c r="K1397" s="71">
        <v>1.034</v>
      </c>
      <c r="L1397" s="70">
        <v>1</v>
      </c>
      <c r="M1397" s="71">
        <v>1.018</v>
      </c>
      <c r="N1397" s="72"/>
      <c r="O1397" s="73">
        <f>MIN(1,MAX(0,(1/(1+EXP(-(Assumptions!$B$5 + Assumptions!$B$6*$N1397))))*Assumptions!$B$3))</f>
        <v>3.9165722796764356E-2</v>
      </c>
      <c r="P1397" s="73">
        <f>VLOOKUP($F1397,Assumptions!$A$23:$B$27,2,FALSE)*Assumptions!$B$4</f>
        <v>0.55000000000000004</v>
      </c>
      <c r="Q1397" s="74">
        <f t="shared" si="42"/>
        <v>25516.851952015328</v>
      </c>
      <c r="R1397" s="75" t="str">
        <f>IF($O1397&lt;Assumptions!$B$17,"A",IF($O1397&lt;Assumptions!$B$18,"B",IF($O1397&lt;Assumptions!$B$19,"C",IF($O1397&lt;Assumptions!$B$20,"D","E"))))</f>
        <v>B</v>
      </c>
      <c r="S1397" s="75">
        <f t="shared" si="43"/>
        <v>0</v>
      </c>
    </row>
    <row r="1398" spans="1:19" ht="17.399999999999999" x14ac:dyDescent="0.3">
      <c r="A1398" s="39" t="s">
        <v>373</v>
      </c>
      <c r="B1398" s="39" t="s">
        <v>41</v>
      </c>
      <c r="C1398" s="39" t="s">
        <v>22</v>
      </c>
      <c r="D1398" s="39" t="s">
        <v>22</v>
      </c>
      <c r="E1398" s="70" t="s">
        <v>46</v>
      </c>
      <c r="F1398" s="70" t="s">
        <v>36</v>
      </c>
      <c r="G1398" s="78">
        <v>45201</v>
      </c>
      <c r="H1398" s="78">
        <v>45870</v>
      </c>
      <c r="I1398" s="69">
        <v>1160767.97</v>
      </c>
      <c r="J1398" s="70">
        <v>35</v>
      </c>
      <c r="K1398" s="71">
        <v>0.63100000000000001</v>
      </c>
      <c r="L1398" s="70">
        <v>1</v>
      </c>
      <c r="M1398" s="71">
        <v>1.018</v>
      </c>
      <c r="N1398" s="72"/>
      <c r="O1398" s="73">
        <f>MIN(1,MAX(0,(1/(1+EXP(-(Assumptions!$B$5 + Assumptions!$B$6*$N1398))))*Assumptions!$B$3))</f>
        <v>3.9165722796764356E-2</v>
      </c>
      <c r="P1398" s="73">
        <f>VLOOKUP($F1398,Assumptions!$A$23:$B$27,2,FALSE)*Assumptions!$B$4</f>
        <v>0.55000000000000004</v>
      </c>
      <c r="Q1398" s="74">
        <f t="shared" si="42"/>
        <v>25004.274099410588</v>
      </c>
      <c r="R1398" s="75" t="str">
        <f>IF($O1398&lt;Assumptions!$B$17,"A",IF($O1398&lt;Assumptions!$B$18,"B",IF($O1398&lt;Assumptions!$B$19,"C",IF($O1398&lt;Assumptions!$B$20,"D","E"))))</f>
        <v>B</v>
      </c>
      <c r="S1398" s="75">
        <f t="shared" si="43"/>
        <v>0</v>
      </c>
    </row>
    <row r="1399" spans="1:19" ht="17.399999999999999" x14ac:dyDescent="0.3">
      <c r="A1399" s="39" t="s">
        <v>373</v>
      </c>
      <c r="B1399" s="39" t="s">
        <v>41</v>
      </c>
      <c r="C1399" s="39" t="s">
        <v>22</v>
      </c>
      <c r="D1399" s="39" t="s">
        <v>22</v>
      </c>
      <c r="E1399" s="70" t="s">
        <v>46</v>
      </c>
      <c r="F1399" s="70" t="s">
        <v>36</v>
      </c>
      <c r="G1399" s="78">
        <v>45201</v>
      </c>
      <c r="H1399" s="78">
        <v>45901</v>
      </c>
      <c r="I1399" s="69">
        <v>1139368.54</v>
      </c>
      <c r="J1399" s="70">
        <v>0</v>
      </c>
      <c r="K1399" s="71">
        <v>1.0840000000000001</v>
      </c>
      <c r="L1399" s="70">
        <v>1</v>
      </c>
      <c r="M1399" s="71">
        <v>1.018</v>
      </c>
      <c r="N1399" s="72"/>
      <c r="O1399" s="73">
        <f>MIN(1,MAX(0,(1/(1+EXP(-(Assumptions!$B$5 + Assumptions!$B$6*$N1399))))*Assumptions!$B$3))</f>
        <v>3.9165722796764356E-2</v>
      </c>
      <c r="P1399" s="73">
        <f>VLOOKUP($F1399,Assumptions!$A$23:$B$27,2,FALSE)*Assumptions!$B$4</f>
        <v>0.55000000000000004</v>
      </c>
      <c r="Q1399" s="74">
        <f t="shared" si="42"/>
        <v>24543.305820546768</v>
      </c>
      <c r="R1399" s="75" t="str">
        <f>IF($O1399&lt;Assumptions!$B$17,"A",IF($O1399&lt;Assumptions!$B$18,"B",IF($O1399&lt;Assumptions!$B$19,"C",IF($O1399&lt;Assumptions!$B$20,"D","E"))))</f>
        <v>B</v>
      </c>
      <c r="S1399" s="75">
        <f t="shared" si="43"/>
        <v>0</v>
      </c>
    </row>
    <row r="1400" spans="1:19" ht="17.399999999999999" x14ac:dyDescent="0.3">
      <c r="A1400" s="39" t="s">
        <v>373</v>
      </c>
      <c r="B1400" s="39" t="s">
        <v>41</v>
      </c>
      <c r="C1400" s="39" t="s">
        <v>22</v>
      </c>
      <c r="D1400" s="39" t="s">
        <v>22</v>
      </c>
      <c r="E1400" s="70" t="s">
        <v>46</v>
      </c>
      <c r="F1400" s="70" t="s">
        <v>36</v>
      </c>
      <c r="G1400" s="78">
        <v>45201</v>
      </c>
      <c r="H1400" s="78">
        <v>45931</v>
      </c>
      <c r="I1400" s="69">
        <v>1122164</v>
      </c>
      <c r="J1400" s="70">
        <v>95</v>
      </c>
      <c r="K1400" s="71">
        <v>0.253</v>
      </c>
      <c r="L1400" s="70">
        <v>1</v>
      </c>
      <c r="M1400" s="71">
        <v>1.018</v>
      </c>
      <c r="N1400" s="72"/>
      <c r="O1400" s="73">
        <f>MIN(1,MAX(0,(1/(1+EXP(-(Assumptions!$B$5 + Assumptions!$B$6*$N1400))))*Assumptions!$B$3))</f>
        <v>3.9165722796764356E-2</v>
      </c>
      <c r="P1400" s="73">
        <f>VLOOKUP($F1400,Assumptions!$A$23:$B$27,2,FALSE)*Assumptions!$B$4</f>
        <v>0.55000000000000004</v>
      </c>
      <c r="Q1400" s="74">
        <f t="shared" si="42"/>
        <v>24172.700286079555</v>
      </c>
      <c r="R1400" s="75" t="str">
        <f>IF($O1400&lt;Assumptions!$B$17,"A",IF($O1400&lt;Assumptions!$B$18,"B",IF($O1400&lt;Assumptions!$B$19,"C",IF($O1400&lt;Assumptions!$B$20,"D","E"))))</f>
        <v>B</v>
      </c>
      <c r="S1400" s="75">
        <f t="shared" si="43"/>
        <v>0</v>
      </c>
    </row>
    <row r="1401" spans="1:19" ht="17.399999999999999" x14ac:dyDescent="0.3">
      <c r="A1401" s="39" t="s">
        <v>373</v>
      </c>
      <c r="B1401" s="39" t="s">
        <v>41</v>
      </c>
      <c r="C1401" s="39" t="s">
        <v>22</v>
      </c>
      <c r="D1401" s="39" t="s">
        <v>22</v>
      </c>
      <c r="E1401" s="70" t="s">
        <v>46</v>
      </c>
      <c r="F1401" s="70" t="s">
        <v>36</v>
      </c>
      <c r="G1401" s="78">
        <v>45201</v>
      </c>
      <c r="H1401" s="78">
        <v>45962</v>
      </c>
      <c r="I1401" s="69">
        <v>1101382.8600000001</v>
      </c>
      <c r="J1401" s="70">
        <v>65</v>
      </c>
      <c r="K1401" s="71">
        <v>0.82199999999999995</v>
      </c>
      <c r="L1401" s="70">
        <v>1</v>
      </c>
      <c r="M1401" s="71">
        <v>1.018</v>
      </c>
      <c r="N1401" s="72"/>
      <c r="O1401" s="73">
        <f>MIN(1,MAX(0,(1/(1+EXP(-(Assumptions!$B$5 + Assumptions!$B$6*$N1401))))*Assumptions!$B$3))</f>
        <v>3.9165722796764356E-2</v>
      </c>
      <c r="P1401" s="73">
        <f>VLOOKUP($F1401,Assumptions!$A$23:$B$27,2,FALSE)*Assumptions!$B$4</f>
        <v>0.55000000000000004</v>
      </c>
      <c r="Q1401" s="74">
        <f t="shared" si="42"/>
        <v>23725.050683327143</v>
      </c>
      <c r="R1401" s="75" t="str">
        <f>IF($O1401&lt;Assumptions!$B$17,"A",IF($O1401&lt;Assumptions!$B$18,"B",IF($O1401&lt;Assumptions!$B$19,"C",IF($O1401&lt;Assumptions!$B$20,"D","E"))))</f>
        <v>B</v>
      </c>
      <c r="S1401" s="75">
        <f t="shared" si="43"/>
        <v>0</v>
      </c>
    </row>
    <row r="1402" spans="1:19" ht="17.399999999999999" x14ac:dyDescent="0.3">
      <c r="A1402" s="39" t="s">
        <v>373</v>
      </c>
      <c r="B1402" s="39" t="s">
        <v>41</v>
      </c>
      <c r="C1402" s="39" t="s">
        <v>22</v>
      </c>
      <c r="D1402" s="39" t="s">
        <v>22</v>
      </c>
      <c r="E1402" s="70" t="s">
        <v>46</v>
      </c>
      <c r="F1402" s="70" t="s">
        <v>36</v>
      </c>
      <c r="G1402" s="78">
        <v>45201</v>
      </c>
      <c r="H1402" s="78">
        <v>45992</v>
      </c>
      <c r="I1402" s="69">
        <v>1078559.42</v>
      </c>
      <c r="J1402" s="70">
        <v>35</v>
      </c>
      <c r="K1402" s="71">
        <v>0.66800000000000004</v>
      </c>
      <c r="L1402" s="70">
        <v>1</v>
      </c>
      <c r="M1402" s="71">
        <v>1.018</v>
      </c>
      <c r="N1402" s="72"/>
      <c r="O1402" s="73">
        <f>MIN(1,MAX(0,(1/(1+EXP(-(Assumptions!$B$5 + Assumptions!$B$6*$N1402))))*Assumptions!$B$3))</f>
        <v>3.9165722796764356E-2</v>
      </c>
      <c r="P1402" s="73">
        <f>VLOOKUP($F1402,Assumptions!$A$23:$B$27,2,FALSE)*Assumptions!$B$4</f>
        <v>0.55000000000000004</v>
      </c>
      <c r="Q1402" s="74">
        <f t="shared" si="42"/>
        <v>23233.407594957422</v>
      </c>
      <c r="R1402" s="75" t="str">
        <f>IF($O1402&lt;Assumptions!$B$17,"A",IF($O1402&lt;Assumptions!$B$18,"B",IF($O1402&lt;Assumptions!$B$19,"C",IF($O1402&lt;Assumptions!$B$20,"D","E"))))</f>
        <v>B</v>
      </c>
      <c r="S1402" s="75">
        <f t="shared" si="43"/>
        <v>0</v>
      </c>
    </row>
    <row r="1403" spans="1:19" ht="17.399999999999999" x14ac:dyDescent="0.3">
      <c r="A1403" s="39" t="s">
        <v>375</v>
      </c>
      <c r="B1403" s="39" t="s">
        <v>84</v>
      </c>
      <c r="C1403" s="39" t="s">
        <v>144</v>
      </c>
      <c r="D1403" s="39" t="s">
        <v>22</v>
      </c>
      <c r="E1403" s="70" t="s">
        <v>46</v>
      </c>
      <c r="F1403" s="70" t="s">
        <v>36</v>
      </c>
      <c r="G1403" s="78">
        <v>45649</v>
      </c>
      <c r="H1403" s="78">
        <v>45658</v>
      </c>
      <c r="I1403" s="69">
        <v>13601636.08</v>
      </c>
      <c r="J1403" s="70">
        <v>0</v>
      </c>
      <c r="K1403" s="71">
        <v>0.98699999999999999</v>
      </c>
      <c r="L1403" s="70">
        <v>0</v>
      </c>
      <c r="M1403" s="71">
        <v>0.72899999999999998</v>
      </c>
      <c r="N1403" s="72"/>
      <c r="O1403" s="73">
        <f>MIN(1,MAX(0,(1/(1+EXP(-(Assumptions!$B$5 + Assumptions!$B$6*$N1403))))*Assumptions!$B$3))</f>
        <v>3.9165722796764356E-2</v>
      </c>
      <c r="P1403" s="73">
        <f>VLOOKUP($F1403,Assumptions!$A$23:$B$27,2,FALSE)*Assumptions!$B$4</f>
        <v>0.55000000000000004</v>
      </c>
      <c r="Q1403" s="74">
        <f t="shared" si="42"/>
        <v>292994.84956046176</v>
      </c>
      <c r="R1403" s="75" t="str">
        <f>IF($O1403&lt;Assumptions!$B$17,"A",IF($O1403&lt;Assumptions!$B$18,"B",IF($O1403&lt;Assumptions!$B$19,"C",IF($O1403&lt;Assumptions!$B$20,"D","E"))))</f>
        <v>B</v>
      </c>
      <c r="S1403" s="75">
        <f t="shared" si="43"/>
        <v>0</v>
      </c>
    </row>
    <row r="1404" spans="1:19" ht="17.399999999999999" x14ac:dyDescent="0.3">
      <c r="A1404" s="39" t="s">
        <v>375</v>
      </c>
      <c r="B1404" s="39" t="s">
        <v>84</v>
      </c>
      <c r="C1404" s="39" t="s">
        <v>144</v>
      </c>
      <c r="D1404" s="39" t="s">
        <v>22</v>
      </c>
      <c r="E1404" s="70" t="s">
        <v>46</v>
      </c>
      <c r="F1404" s="70" t="s">
        <v>36</v>
      </c>
      <c r="G1404" s="78">
        <v>45649</v>
      </c>
      <c r="H1404" s="78">
        <v>45689</v>
      </c>
      <c r="I1404" s="69">
        <v>13253935.949999999</v>
      </c>
      <c r="J1404" s="70">
        <v>0</v>
      </c>
      <c r="K1404" s="71">
        <v>1.0900000000000001</v>
      </c>
      <c r="L1404" s="70">
        <v>0</v>
      </c>
      <c r="M1404" s="71">
        <v>0.72899999999999998</v>
      </c>
      <c r="N1404" s="72"/>
      <c r="O1404" s="73">
        <f>MIN(1,MAX(0,(1/(1+EXP(-(Assumptions!$B$5 + Assumptions!$B$6*$N1404))))*Assumptions!$B$3))</f>
        <v>3.9165722796764356E-2</v>
      </c>
      <c r="P1404" s="73">
        <f>VLOOKUP($F1404,Assumptions!$A$23:$B$27,2,FALSE)*Assumptions!$B$4</f>
        <v>0.55000000000000004</v>
      </c>
      <c r="Q1404" s="74">
        <f t="shared" si="42"/>
        <v>285504.98976107332</v>
      </c>
      <c r="R1404" s="75" t="str">
        <f>IF($O1404&lt;Assumptions!$B$17,"A",IF($O1404&lt;Assumptions!$B$18,"B",IF($O1404&lt;Assumptions!$B$19,"C",IF($O1404&lt;Assumptions!$B$20,"D","E"))))</f>
        <v>B</v>
      </c>
      <c r="S1404" s="75">
        <f t="shared" si="43"/>
        <v>0</v>
      </c>
    </row>
    <row r="1405" spans="1:19" ht="17.399999999999999" x14ac:dyDescent="0.3">
      <c r="A1405" s="39" t="s">
        <v>375</v>
      </c>
      <c r="B1405" s="39" t="s">
        <v>84</v>
      </c>
      <c r="C1405" s="39" t="s">
        <v>144</v>
      </c>
      <c r="D1405" s="39" t="s">
        <v>22</v>
      </c>
      <c r="E1405" s="70" t="s">
        <v>46</v>
      </c>
      <c r="F1405" s="70" t="s">
        <v>36</v>
      </c>
      <c r="G1405" s="78">
        <v>45649</v>
      </c>
      <c r="H1405" s="78">
        <v>45717</v>
      </c>
      <c r="I1405" s="69">
        <v>12930481.890000001</v>
      </c>
      <c r="J1405" s="70">
        <v>0</v>
      </c>
      <c r="K1405" s="71">
        <v>1.079</v>
      </c>
      <c r="L1405" s="70">
        <v>0</v>
      </c>
      <c r="M1405" s="71">
        <v>0.72899999999999998</v>
      </c>
      <c r="N1405" s="72"/>
      <c r="O1405" s="73">
        <f>MIN(1,MAX(0,(1/(1+EXP(-(Assumptions!$B$5 + Assumptions!$B$6*$N1405))))*Assumptions!$B$3))</f>
        <v>3.9165722796764356E-2</v>
      </c>
      <c r="P1405" s="73">
        <f>VLOOKUP($F1405,Assumptions!$A$23:$B$27,2,FALSE)*Assumptions!$B$4</f>
        <v>0.55000000000000004</v>
      </c>
      <c r="Q1405" s="74">
        <f t="shared" si="42"/>
        <v>278537.41813277692</v>
      </c>
      <c r="R1405" s="75" t="str">
        <f>IF($O1405&lt;Assumptions!$B$17,"A",IF($O1405&lt;Assumptions!$B$18,"B",IF($O1405&lt;Assumptions!$B$19,"C",IF($O1405&lt;Assumptions!$B$20,"D","E"))))</f>
        <v>B</v>
      </c>
      <c r="S1405" s="75">
        <f t="shared" si="43"/>
        <v>0</v>
      </c>
    </row>
    <row r="1406" spans="1:19" ht="17.399999999999999" x14ac:dyDescent="0.3">
      <c r="A1406" s="39" t="s">
        <v>375</v>
      </c>
      <c r="B1406" s="39" t="s">
        <v>84</v>
      </c>
      <c r="C1406" s="39" t="s">
        <v>144</v>
      </c>
      <c r="D1406" s="39" t="s">
        <v>22</v>
      </c>
      <c r="E1406" s="70" t="s">
        <v>46</v>
      </c>
      <c r="F1406" s="70" t="s">
        <v>36</v>
      </c>
      <c r="G1406" s="78">
        <v>45649</v>
      </c>
      <c r="H1406" s="78">
        <v>45748</v>
      </c>
      <c r="I1406" s="69">
        <v>12647280.82</v>
      </c>
      <c r="J1406" s="70">
        <v>0</v>
      </c>
      <c r="K1406" s="71">
        <v>1.054</v>
      </c>
      <c r="L1406" s="70">
        <v>0</v>
      </c>
      <c r="M1406" s="71">
        <v>0.72899999999999998</v>
      </c>
      <c r="N1406" s="72"/>
      <c r="O1406" s="73">
        <f>MIN(1,MAX(0,(1/(1+EXP(-(Assumptions!$B$5 + Assumptions!$B$6*$N1406))))*Assumptions!$B$3))</f>
        <v>3.9165722796764356E-2</v>
      </c>
      <c r="P1406" s="73">
        <f>VLOOKUP($F1406,Assumptions!$A$23:$B$27,2,FALSE)*Assumptions!$B$4</f>
        <v>0.55000000000000004</v>
      </c>
      <c r="Q1406" s="74">
        <f t="shared" si="42"/>
        <v>272436.94210092502</v>
      </c>
      <c r="R1406" s="75" t="str">
        <f>IF($O1406&lt;Assumptions!$B$17,"A",IF($O1406&lt;Assumptions!$B$18,"B",IF($O1406&lt;Assumptions!$B$19,"C",IF($O1406&lt;Assumptions!$B$20,"D","E"))))</f>
        <v>B</v>
      </c>
      <c r="S1406" s="75">
        <f t="shared" si="43"/>
        <v>0</v>
      </c>
    </row>
    <row r="1407" spans="1:19" ht="17.399999999999999" x14ac:dyDescent="0.3">
      <c r="A1407" s="39" t="s">
        <v>375</v>
      </c>
      <c r="B1407" s="39" t="s">
        <v>84</v>
      </c>
      <c r="C1407" s="39" t="s">
        <v>144</v>
      </c>
      <c r="D1407" s="39" t="s">
        <v>22</v>
      </c>
      <c r="E1407" s="70" t="s">
        <v>46</v>
      </c>
      <c r="F1407" s="70" t="s">
        <v>36</v>
      </c>
      <c r="G1407" s="78">
        <v>45649</v>
      </c>
      <c r="H1407" s="78">
        <v>45778</v>
      </c>
      <c r="I1407" s="69">
        <v>12294248.77</v>
      </c>
      <c r="J1407" s="70">
        <v>0</v>
      </c>
      <c r="K1407" s="71">
        <v>0.98199999999999998</v>
      </c>
      <c r="L1407" s="70">
        <v>0</v>
      </c>
      <c r="M1407" s="71">
        <v>0.72899999999999998</v>
      </c>
      <c r="N1407" s="72"/>
      <c r="O1407" s="73">
        <f>MIN(1,MAX(0,(1/(1+EXP(-(Assumptions!$B$5 + Assumptions!$B$6*$N1407))))*Assumptions!$B$3))</f>
        <v>3.9165722796764356E-2</v>
      </c>
      <c r="P1407" s="73">
        <f>VLOOKUP($F1407,Assumptions!$A$23:$B$27,2,FALSE)*Assumptions!$B$4</f>
        <v>0.55000000000000004</v>
      </c>
      <c r="Q1407" s="74">
        <f t="shared" si="42"/>
        <v>264832.22662615462</v>
      </c>
      <c r="R1407" s="75" t="str">
        <f>IF($O1407&lt;Assumptions!$B$17,"A",IF($O1407&lt;Assumptions!$B$18,"B",IF($O1407&lt;Assumptions!$B$19,"C",IF($O1407&lt;Assumptions!$B$20,"D","E"))))</f>
        <v>B</v>
      </c>
      <c r="S1407" s="75">
        <f t="shared" si="43"/>
        <v>0</v>
      </c>
    </row>
    <row r="1408" spans="1:19" ht="17.399999999999999" x14ac:dyDescent="0.3">
      <c r="A1408" s="39" t="s">
        <v>375</v>
      </c>
      <c r="B1408" s="39" t="s">
        <v>84</v>
      </c>
      <c r="C1408" s="39" t="s">
        <v>144</v>
      </c>
      <c r="D1408" s="39" t="s">
        <v>22</v>
      </c>
      <c r="E1408" s="70" t="s">
        <v>46</v>
      </c>
      <c r="F1408" s="70" t="s">
        <v>36</v>
      </c>
      <c r="G1408" s="78">
        <v>45649</v>
      </c>
      <c r="H1408" s="78">
        <v>45809</v>
      </c>
      <c r="I1408" s="69">
        <v>11954189.060000001</v>
      </c>
      <c r="J1408" s="70">
        <v>0</v>
      </c>
      <c r="K1408" s="71">
        <v>0.96599999999999997</v>
      </c>
      <c r="L1408" s="70">
        <v>0</v>
      </c>
      <c r="M1408" s="71">
        <v>0.72899999999999998</v>
      </c>
      <c r="N1408" s="72"/>
      <c r="O1408" s="73">
        <f>MIN(1,MAX(0,(1/(1+EXP(-(Assumptions!$B$5 + Assumptions!$B$6*$N1408))))*Assumptions!$B$3))</f>
        <v>3.9165722796764356E-2</v>
      </c>
      <c r="P1408" s="73">
        <f>VLOOKUP($F1408,Assumptions!$A$23:$B$27,2,FALSE)*Assumptions!$B$4</f>
        <v>0.55000000000000004</v>
      </c>
      <c r="Q1408" s="74">
        <f t="shared" si="42"/>
        <v>257506.95024124021</v>
      </c>
      <c r="R1408" s="75" t="str">
        <f>IF($O1408&lt;Assumptions!$B$17,"A",IF($O1408&lt;Assumptions!$B$18,"B",IF($O1408&lt;Assumptions!$B$19,"C",IF($O1408&lt;Assumptions!$B$20,"D","E"))))</f>
        <v>B</v>
      </c>
      <c r="S1408" s="75">
        <f t="shared" si="43"/>
        <v>0</v>
      </c>
    </row>
    <row r="1409" spans="1:19" ht="17.399999999999999" x14ac:dyDescent="0.3">
      <c r="A1409" s="39" t="s">
        <v>375</v>
      </c>
      <c r="B1409" s="39" t="s">
        <v>84</v>
      </c>
      <c r="C1409" s="39" t="s">
        <v>144</v>
      </c>
      <c r="D1409" s="39" t="s">
        <v>22</v>
      </c>
      <c r="E1409" s="70" t="s">
        <v>46</v>
      </c>
      <c r="F1409" s="70" t="s">
        <v>36</v>
      </c>
      <c r="G1409" s="78">
        <v>45649</v>
      </c>
      <c r="H1409" s="78">
        <v>45839</v>
      </c>
      <c r="I1409" s="69">
        <v>11636518.75</v>
      </c>
      <c r="J1409" s="70">
        <v>0</v>
      </c>
      <c r="K1409" s="71">
        <v>1.0289999999999999</v>
      </c>
      <c r="L1409" s="70">
        <v>0</v>
      </c>
      <c r="M1409" s="71">
        <v>0.72899999999999998</v>
      </c>
      <c r="N1409" s="72"/>
      <c r="O1409" s="73">
        <f>MIN(1,MAX(0,(1/(1+EXP(-(Assumptions!$B$5 + Assumptions!$B$6*$N1409))))*Assumptions!$B$3))</f>
        <v>3.9165722796764356E-2</v>
      </c>
      <c r="P1409" s="73">
        <f>VLOOKUP($F1409,Assumptions!$A$23:$B$27,2,FALSE)*Assumptions!$B$4</f>
        <v>0.55000000000000004</v>
      </c>
      <c r="Q1409" s="74">
        <f t="shared" ref="Q1409:Q1472" si="44">$I1409*$O1409*$P1409</f>
        <v>250663.96722501799</v>
      </c>
      <c r="R1409" s="75" t="str">
        <f>IF($O1409&lt;Assumptions!$B$17,"A",IF($O1409&lt;Assumptions!$B$18,"B",IF($O1409&lt;Assumptions!$B$19,"C",IF($O1409&lt;Assumptions!$B$20,"D","E"))))</f>
        <v>B</v>
      </c>
      <c r="S1409" s="75">
        <f t="shared" ref="S1409:S1472" si="45">--($J1409&gt;=180)</f>
        <v>0</v>
      </c>
    </row>
    <row r="1410" spans="1:19" ht="17.399999999999999" x14ac:dyDescent="0.3">
      <c r="A1410" s="39" t="s">
        <v>375</v>
      </c>
      <c r="B1410" s="39" t="s">
        <v>84</v>
      </c>
      <c r="C1410" s="39" t="s">
        <v>144</v>
      </c>
      <c r="D1410" s="39" t="s">
        <v>22</v>
      </c>
      <c r="E1410" s="70" t="s">
        <v>46</v>
      </c>
      <c r="F1410" s="70" t="s">
        <v>36</v>
      </c>
      <c r="G1410" s="78">
        <v>45649</v>
      </c>
      <c r="H1410" s="78">
        <v>45870</v>
      </c>
      <c r="I1410" s="69">
        <v>11327232.43</v>
      </c>
      <c r="J1410" s="70">
        <v>0</v>
      </c>
      <c r="K1410" s="71">
        <v>1.0049999999999999</v>
      </c>
      <c r="L1410" s="70">
        <v>0</v>
      </c>
      <c r="M1410" s="71">
        <v>0.72899999999999998</v>
      </c>
      <c r="N1410" s="72"/>
      <c r="O1410" s="73">
        <f>MIN(1,MAX(0,(1/(1+EXP(-(Assumptions!$B$5 + Assumptions!$B$6*$N1410))))*Assumptions!$B$3))</f>
        <v>3.9165722796764356E-2</v>
      </c>
      <c r="P1410" s="73">
        <f>VLOOKUP($F1410,Assumptions!$A$23:$B$27,2,FALSE)*Assumptions!$B$4</f>
        <v>0.55000000000000004</v>
      </c>
      <c r="Q1410" s="74">
        <f t="shared" si="44"/>
        <v>244001.58497434473</v>
      </c>
      <c r="R1410" s="75" t="str">
        <f>IF($O1410&lt;Assumptions!$B$17,"A",IF($O1410&lt;Assumptions!$B$18,"B",IF($O1410&lt;Assumptions!$B$19,"C",IF($O1410&lt;Assumptions!$B$20,"D","E"))))</f>
        <v>B</v>
      </c>
      <c r="S1410" s="75">
        <f t="shared" si="45"/>
        <v>0</v>
      </c>
    </row>
    <row r="1411" spans="1:19" ht="17.399999999999999" x14ac:dyDescent="0.3">
      <c r="A1411" s="39" t="s">
        <v>375</v>
      </c>
      <c r="B1411" s="39" t="s">
        <v>84</v>
      </c>
      <c r="C1411" s="39" t="s">
        <v>144</v>
      </c>
      <c r="D1411" s="39" t="s">
        <v>22</v>
      </c>
      <c r="E1411" s="70" t="s">
        <v>46</v>
      </c>
      <c r="F1411" s="70" t="s">
        <v>36</v>
      </c>
      <c r="G1411" s="78">
        <v>45649</v>
      </c>
      <c r="H1411" s="78">
        <v>45901</v>
      </c>
      <c r="I1411" s="69">
        <v>11068550.9</v>
      </c>
      <c r="J1411" s="70">
        <v>0</v>
      </c>
      <c r="K1411" s="71">
        <v>1.0489999999999999</v>
      </c>
      <c r="L1411" s="70">
        <v>0</v>
      </c>
      <c r="M1411" s="71">
        <v>0.72899999999999998</v>
      </c>
      <c r="N1411" s="72"/>
      <c r="O1411" s="73">
        <f>MIN(1,MAX(0,(1/(1+EXP(-(Assumptions!$B$5 + Assumptions!$B$6*$N1411))))*Assumptions!$B$3))</f>
        <v>3.9165722796764356E-2</v>
      </c>
      <c r="P1411" s="73">
        <f>VLOOKUP($F1411,Assumptions!$A$23:$B$27,2,FALSE)*Assumptions!$B$4</f>
        <v>0.55000000000000004</v>
      </c>
      <c r="Q1411" s="74">
        <f t="shared" si="44"/>
        <v>238429.28797120217</v>
      </c>
      <c r="R1411" s="75" t="str">
        <f>IF($O1411&lt;Assumptions!$B$17,"A",IF($O1411&lt;Assumptions!$B$18,"B",IF($O1411&lt;Assumptions!$B$19,"C",IF($O1411&lt;Assumptions!$B$20,"D","E"))))</f>
        <v>B</v>
      </c>
      <c r="S1411" s="75">
        <f t="shared" si="45"/>
        <v>0</v>
      </c>
    </row>
    <row r="1412" spans="1:19" ht="17.399999999999999" x14ac:dyDescent="0.3">
      <c r="A1412" s="39" t="s">
        <v>375</v>
      </c>
      <c r="B1412" s="39" t="s">
        <v>84</v>
      </c>
      <c r="C1412" s="39" t="s">
        <v>144</v>
      </c>
      <c r="D1412" s="39" t="s">
        <v>22</v>
      </c>
      <c r="E1412" s="70" t="s">
        <v>46</v>
      </c>
      <c r="F1412" s="70" t="s">
        <v>36</v>
      </c>
      <c r="G1412" s="78">
        <v>45649</v>
      </c>
      <c r="H1412" s="78">
        <v>45931</v>
      </c>
      <c r="I1412" s="69">
        <v>10817987.24</v>
      </c>
      <c r="J1412" s="70">
        <v>65</v>
      </c>
      <c r="K1412" s="71">
        <v>0.41099999999999998</v>
      </c>
      <c r="L1412" s="70">
        <v>0</v>
      </c>
      <c r="M1412" s="71">
        <v>0.72899999999999998</v>
      </c>
      <c r="N1412" s="72"/>
      <c r="O1412" s="73">
        <f>MIN(1,MAX(0,(1/(1+EXP(-(Assumptions!$B$5 + Assumptions!$B$6*$N1412))))*Assumptions!$B$3))</f>
        <v>3.9165722796764356E-2</v>
      </c>
      <c r="P1412" s="73">
        <f>VLOOKUP($F1412,Assumptions!$A$23:$B$27,2,FALSE)*Assumptions!$B$4</f>
        <v>0.55000000000000004</v>
      </c>
      <c r="Q1412" s="74">
        <f t="shared" si="44"/>
        <v>233031.85920342567</v>
      </c>
      <c r="R1412" s="75" t="str">
        <f>IF($O1412&lt;Assumptions!$B$17,"A",IF($O1412&lt;Assumptions!$B$18,"B",IF($O1412&lt;Assumptions!$B$19,"C",IF($O1412&lt;Assumptions!$B$20,"D","E"))))</f>
        <v>B</v>
      </c>
      <c r="S1412" s="75">
        <f t="shared" si="45"/>
        <v>0</v>
      </c>
    </row>
    <row r="1413" spans="1:19" ht="17.399999999999999" x14ac:dyDescent="0.3">
      <c r="A1413" s="39" t="s">
        <v>375</v>
      </c>
      <c r="B1413" s="39" t="s">
        <v>84</v>
      </c>
      <c r="C1413" s="39" t="s">
        <v>144</v>
      </c>
      <c r="D1413" s="39" t="s">
        <v>22</v>
      </c>
      <c r="E1413" s="70" t="s">
        <v>46</v>
      </c>
      <c r="F1413" s="70" t="s">
        <v>36</v>
      </c>
      <c r="G1413" s="78">
        <v>45649</v>
      </c>
      <c r="H1413" s="78">
        <v>45962</v>
      </c>
      <c r="I1413" s="69">
        <v>10817987.24</v>
      </c>
      <c r="J1413" s="70">
        <v>185</v>
      </c>
      <c r="K1413" s="71">
        <v>0.19600000000000001</v>
      </c>
      <c r="L1413" s="70">
        <v>0</v>
      </c>
      <c r="M1413" s="71">
        <v>0.72899999999999998</v>
      </c>
      <c r="N1413" s="72"/>
      <c r="O1413" s="73">
        <f>MIN(1,MAX(0,(1/(1+EXP(-(Assumptions!$B$5 + Assumptions!$B$6*$N1413))))*Assumptions!$B$3))</f>
        <v>3.9165722796764356E-2</v>
      </c>
      <c r="P1413" s="73">
        <f>VLOOKUP($F1413,Assumptions!$A$23:$B$27,2,FALSE)*Assumptions!$B$4</f>
        <v>0.55000000000000004</v>
      </c>
      <c r="Q1413" s="74">
        <f t="shared" si="44"/>
        <v>233031.85920342567</v>
      </c>
      <c r="R1413" s="75" t="str">
        <f>IF($O1413&lt;Assumptions!$B$17,"A",IF($O1413&lt;Assumptions!$B$18,"B",IF($O1413&lt;Assumptions!$B$19,"C",IF($O1413&lt;Assumptions!$B$20,"D","E"))))</f>
        <v>B</v>
      </c>
      <c r="S1413" s="75">
        <f t="shared" si="45"/>
        <v>1</v>
      </c>
    </row>
    <row r="1414" spans="1:19" ht="17.399999999999999" x14ac:dyDescent="0.3">
      <c r="A1414" s="39" t="s">
        <v>375</v>
      </c>
      <c r="B1414" s="39" t="s">
        <v>84</v>
      </c>
      <c r="C1414" s="39" t="s">
        <v>144</v>
      </c>
      <c r="D1414" s="39" t="s">
        <v>22</v>
      </c>
      <c r="E1414" s="70" t="s">
        <v>46</v>
      </c>
      <c r="F1414" s="70" t="s">
        <v>36</v>
      </c>
      <c r="G1414" s="78">
        <v>45649</v>
      </c>
      <c r="H1414" s="78">
        <v>45992</v>
      </c>
      <c r="I1414" s="69">
        <v>10817987.24</v>
      </c>
      <c r="J1414" s="70">
        <v>999</v>
      </c>
      <c r="K1414" s="71">
        <v>0.16900000000000001</v>
      </c>
      <c r="L1414" s="70">
        <v>0</v>
      </c>
      <c r="M1414" s="71">
        <v>0.72899999999999998</v>
      </c>
      <c r="N1414" s="72"/>
      <c r="O1414" s="73">
        <f>MIN(1,MAX(0,(1/(1+EXP(-(Assumptions!$B$5 + Assumptions!$B$6*$N1414))))*Assumptions!$B$3))</f>
        <v>3.9165722796764356E-2</v>
      </c>
      <c r="P1414" s="73">
        <f>VLOOKUP($F1414,Assumptions!$A$23:$B$27,2,FALSE)*Assumptions!$B$4</f>
        <v>0.55000000000000004</v>
      </c>
      <c r="Q1414" s="74">
        <f t="shared" si="44"/>
        <v>233031.85920342567</v>
      </c>
      <c r="R1414" s="75" t="str">
        <f>IF($O1414&lt;Assumptions!$B$17,"A",IF($O1414&lt;Assumptions!$B$18,"B",IF($O1414&lt;Assumptions!$B$19,"C",IF($O1414&lt;Assumptions!$B$20,"D","E"))))</f>
        <v>B</v>
      </c>
      <c r="S1414" s="75">
        <f t="shared" si="45"/>
        <v>1</v>
      </c>
    </row>
    <row r="1415" spans="1:19" ht="17.399999999999999" x14ac:dyDescent="0.3">
      <c r="A1415" s="39" t="s">
        <v>377</v>
      </c>
      <c r="B1415" s="39" t="s">
        <v>29</v>
      </c>
      <c r="C1415" s="39" t="s">
        <v>144</v>
      </c>
      <c r="D1415" s="39" t="s">
        <v>45</v>
      </c>
      <c r="E1415" s="70" t="s">
        <v>27</v>
      </c>
      <c r="F1415" s="70" t="s">
        <v>40</v>
      </c>
      <c r="G1415" s="78">
        <v>43644</v>
      </c>
      <c r="H1415" s="78">
        <v>45658</v>
      </c>
      <c r="I1415" s="69">
        <v>15518264.800000001</v>
      </c>
      <c r="J1415" s="70">
        <v>15</v>
      </c>
      <c r="K1415" s="71">
        <v>1.0760000000000001</v>
      </c>
      <c r="L1415" s="70">
        <v>0</v>
      </c>
      <c r="M1415" s="71">
        <v>0.63900000000000001</v>
      </c>
      <c r="N1415" s="72"/>
      <c r="O1415" s="73">
        <f>MIN(1,MAX(0,(1/(1+EXP(-(Assumptions!$B$5 + Assumptions!$B$6*$N1415))))*Assumptions!$B$3))</f>
        <v>3.9165722796764356E-2</v>
      </c>
      <c r="P1415" s="73">
        <f>VLOOKUP($F1415,Assumptions!$A$23:$B$27,2,FALSE)*Assumptions!$B$4</f>
        <v>0.7</v>
      </c>
      <c r="Q1415" s="74">
        <f t="shared" si="44"/>
        <v>425448.84021051013</v>
      </c>
      <c r="R1415" s="75" t="str">
        <f>IF($O1415&lt;Assumptions!$B$17,"A",IF($O1415&lt;Assumptions!$B$18,"B",IF($O1415&lt;Assumptions!$B$19,"C",IF($O1415&lt;Assumptions!$B$20,"D","E"))))</f>
        <v>B</v>
      </c>
      <c r="S1415" s="75">
        <f t="shared" si="45"/>
        <v>0</v>
      </c>
    </row>
    <row r="1416" spans="1:19" ht="17.399999999999999" x14ac:dyDescent="0.3">
      <c r="A1416" s="39" t="s">
        <v>377</v>
      </c>
      <c r="B1416" s="39" t="s">
        <v>29</v>
      </c>
      <c r="C1416" s="39" t="s">
        <v>144</v>
      </c>
      <c r="D1416" s="39" t="s">
        <v>45</v>
      </c>
      <c r="E1416" s="70" t="s">
        <v>27</v>
      </c>
      <c r="F1416" s="70" t="s">
        <v>40</v>
      </c>
      <c r="G1416" s="78">
        <v>43644</v>
      </c>
      <c r="H1416" s="78">
        <v>45689</v>
      </c>
      <c r="I1416" s="69">
        <v>15162517.23</v>
      </c>
      <c r="J1416" s="70">
        <v>95</v>
      </c>
      <c r="K1416" s="71">
        <v>0.48499999999999999</v>
      </c>
      <c r="L1416" s="70">
        <v>0</v>
      </c>
      <c r="M1416" s="71">
        <v>0.63900000000000001</v>
      </c>
      <c r="N1416" s="72"/>
      <c r="O1416" s="73">
        <f>MIN(1,MAX(0,(1/(1+EXP(-(Assumptions!$B$5 + Assumptions!$B$6*$N1416))))*Assumptions!$B$3))</f>
        <v>3.9165722796764356E-2</v>
      </c>
      <c r="P1416" s="73">
        <f>VLOOKUP($F1416,Assumptions!$A$23:$B$27,2,FALSE)*Assumptions!$B$4</f>
        <v>0.7</v>
      </c>
      <c r="Q1416" s="74">
        <f t="shared" si="44"/>
        <v>415695.66271194036</v>
      </c>
      <c r="R1416" s="75" t="str">
        <f>IF($O1416&lt;Assumptions!$B$17,"A",IF($O1416&lt;Assumptions!$B$18,"B",IF($O1416&lt;Assumptions!$B$19,"C",IF($O1416&lt;Assumptions!$B$20,"D","E"))))</f>
        <v>B</v>
      </c>
      <c r="S1416" s="75">
        <f t="shared" si="45"/>
        <v>0</v>
      </c>
    </row>
    <row r="1417" spans="1:19" ht="17.399999999999999" x14ac:dyDescent="0.3">
      <c r="A1417" s="39" t="s">
        <v>377</v>
      </c>
      <c r="B1417" s="39" t="s">
        <v>29</v>
      </c>
      <c r="C1417" s="39" t="s">
        <v>144</v>
      </c>
      <c r="D1417" s="39" t="s">
        <v>45</v>
      </c>
      <c r="E1417" s="70" t="s">
        <v>27</v>
      </c>
      <c r="F1417" s="70" t="s">
        <v>40</v>
      </c>
      <c r="G1417" s="78">
        <v>43644</v>
      </c>
      <c r="H1417" s="78">
        <v>45717</v>
      </c>
      <c r="I1417" s="69">
        <v>14804603.76</v>
      </c>
      <c r="J1417" s="70">
        <v>0</v>
      </c>
      <c r="K1417" s="71">
        <v>1.119</v>
      </c>
      <c r="L1417" s="70">
        <v>0</v>
      </c>
      <c r="M1417" s="71">
        <v>0.63900000000000001</v>
      </c>
      <c r="N1417" s="72"/>
      <c r="O1417" s="73">
        <f>MIN(1,MAX(0,(1/(1+EXP(-(Assumptions!$B$5 + Assumptions!$B$6*$N1417))))*Assumptions!$B$3))</f>
        <v>3.9165722796764356E-2</v>
      </c>
      <c r="P1417" s="73">
        <f>VLOOKUP($F1417,Assumptions!$A$23:$B$27,2,FALSE)*Assumptions!$B$4</f>
        <v>0.7</v>
      </c>
      <c r="Q1417" s="74">
        <f t="shared" si="44"/>
        <v>405883.10488606669</v>
      </c>
      <c r="R1417" s="75" t="str">
        <f>IF($O1417&lt;Assumptions!$B$17,"A",IF($O1417&lt;Assumptions!$B$18,"B",IF($O1417&lt;Assumptions!$B$19,"C",IF($O1417&lt;Assumptions!$B$20,"D","E"))))</f>
        <v>B</v>
      </c>
      <c r="S1417" s="75">
        <f t="shared" si="45"/>
        <v>0</v>
      </c>
    </row>
    <row r="1418" spans="1:19" ht="17.399999999999999" x14ac:dyDescent="0.3">
      <c r="A1418" s="39" t="s">
        <v>377</v>
      </c>
      <c r="B1418" s="39" t="s">
        <v>29</v>
      </c>
      <c r="C1418" s="39" t="s">
        <v>144</v>
      </c>
      <c r="D1418" s="39" t="s">
        <v>45</v>
      </c>
      <c r="E1418" s="70" t="s">
        <v>27</v>
      </c>
      <c r="F1418" s="70" t="s">
        <v>40</v>
      </c>
      <c r="G1418" s="78">
        <v>43644</v>
      </c>
      <c r="H1418" s="78">
        <v>45748</v>
      </c>
      <c r="I1418" s="69">
        <v>14484907.67</v>
      </c>
      <c r="J1418" s="70">
        <v>65</v>
      </c>
      <c r="K1418" s="71">
        <v>0.41</v>
      </c>
      <c r="L1418" s="70">
        <v>0</v>
      </c>
      <c r="M1418" s="71">
        <v>0.63900000000000001</v>
      </c>
      <c r="N1418" s="72"/>
      <c r="O1418" s="73">
        <f>MIN(1,MAX(0,(1/(1+EXP(-(Assumptions!$B$5 + Assumptions!$B$6*$N1418))))*Assumptions!$B$3))</f>
        <v>3.9165722796764356E-2</v>
      </c>
      <c r="P1418" s="73">
        <f>VLOOKUP($F1418,Assumptions!$A$23:$B$27,2,FALSE)*Assumptions!$B$4</f>
        <v>0.7</v>
      </c>
      <c r="Q1418" s="74">
        <f t="shared" si="44"/>
        <v>397118.31497796206</v>
      </c>
      <c r="R1418" s="75" t="str">
        <f>IF($O1418&lt;Assumptions!$B$17,"A",IF($O1418&lt;Assumptions!$B$18,"B",IF($O1418&lt;Assumptions!$B$19,"C",IF($O1418&lt;Assumptions!$B$20,"D","E"))))</f>
        <v>B</v>
      </c>
      <c r="S1418" s="75">
        <f t="shared" si="45"/>
        <v>0</v>
      </c>
    </row>
    <row r="1419" spans="1:19" ht="17.399999999999999" x14ac:dyDescent="0.3">
      <c r="A1419" s="39" t="s">
        <v>377</v>
      </c>
      <c r="B1419" s="39" t="s">
        <v>29</v>
      </c>
      <c r="C1419" s="39" t="s">
        <v>144</v>
      </c>
      <c r="D1419" s="39" t="s">
        <v>45</v>
      </c>
      <c r="E1419" s="70" t="s">
        <v>27</v>
      </c>
      <c r="F1419" s="70" t="s">
        <v>40</v>
      </c>
      <c r="G1419" s="78">
        <v>43644</v>
      </c>
      <c r="H1419" s="78">
        <v>45778</v>
      </c>
      <c r="I1419" s="69">
        <v>14120128.529999999</v>
      </c>
      <c r="J1419" s="70">
        <v>185</v>
      </c>
      <c r="K1419" s="71">
        <v>0.254</v>
      </c>
      <c r="L1419" s="70">
        <v>0</v>
      </c>
      <c r="M1419" s="71">
        <v>0.63900000000000001</v>
      </c>
      <c r="N1419" s="72"/>
      <c r="O1419" s="73">
        <f>MIN(1,MAX(0,(1/(1+EXP(-(Assumptions!$B$5 + Assumptions!$B$6*$N1419))))*Assumptions!$B$3))</f>
        <v>3.9165722796764356E-2</v>
      </c>
      <c r="P1419" s="73">
        <f>VLOOKUP($F1419,Assumptions!$A$23:$B$27,2,FALSE)*Assumptions!$B$4</f>
        <v>0.7</v>
      </c>
      <c r="Q1419" s="74">
        <f t="shared" si="44"/>
        <v>387117.52790246456</v>
      </c>
      <c r="R1419" s="75" t="str">
        <f>IF($O1419&lt;Assumptions!$B$17,"A",IF($O1419&lt;Assumptions!$B$18,"B",IF($O1419&lt;Assumptions!$B$19,"C",IF($O1419&lt;Assumptions!$B$20,"D","E"))))</f>
        <v>B</v>
      </c>
      <c r="S1419" s="75">
        <f t="shared" si="45"/>
        <v>1</v>
      </c>
    </row>
    <row r="1420" spans="1:19" ht="17.399999999999999" x14ac:dyDescent="0.3">
      <c r="A1420" s="39" t="s">
        <v>377</v>
      </c>
      <c r="B1420" s="39" t="s">
        <v>29</v>
      </c>
      <c r="C1420" s="39" t="s">
        <v>144</v>
      </c>
      <c r="D1420" s="39" t="s">
        <v>45</v>
      </c>
      <c r="E1420" s="70" t="s">
        <v>27</v>
      </c>
      <c r="F1420" s="70" t="s">
        <v>40</v>
      </c>
      <c r="G1420" s="78">
        <v>43644</v>
      </c>
      <c r="H1420" s="78">
        <v>45809</v>
      </c>
      <c r="I1420" s="69">
        <v>13813809.23</v>
      </c>
      <c r="J1420" s="70">
        <v>0</v>
      </c>
      <c r="K1420" s="71">
        <v>0.95799999999999996</v>
      </c>
      <c r="L1420" s="70">
        <v>0</v>
      </c>
      <c r="M1420" s="71">
        <v>0.63900000000000001</v>
      </c>
      <c r="N1420" s="72"/>
      <c r="O1420" s="73">
        <f>MIN(1,MAX(0,(1/(1+EXP(-(Assumptions!$B$5 + Assumptions!$B$6*$N1420))))*Assumptions!$B$3))</f>
        <v>3.9165722796764356E-2</v>
      </c>
      <c r="P1420" s="73">
        <f>VLOOKUP($F1420,Assumptions!$A$23:$B$27,2,FALSE)*Assumptions!$B$4</f>
        <v>0.7</v>
      </c>
      <c r="Q1420" s="74">
        <f t="shared" si="44"/>
        <v>378719.47614869539</v>
      </c>
      <c r="R1420" s="75" t="str">
        <f>IF($O1420&lt;Assumptions!$B$17,"A",IF($O1420&lt;Assumptions!$B$18,"B",IF($O1420&lt;Assumptions!$B$19,"C",IF($O1420&lt;Assumptions!$B$20,"D","E"))))</f>
        <v>B</v>
      </c>
      <c r="S1420" s="75">
        <f t="shared" si="45"/>
        <v>0</v>
      </c>
    </row>
    <row r="1421" spans="1:19" ht="17.399999999999999" x14ac:dyDescent="0.3">
      <c r="A1421" s="39" t="s">
        <v>377</v>
      </c>
      <c r="B1421" s="39" t="s">
        <v>29</v>
      </c>
      <c r="C1421" s="39" t="s">
        <v>144</v>
      </c>
      <c r="D1421" s="39" t="s">
        <v>45</v>
      </c>
      <c r="E1421" s="70" t="s">
        <v>27</v>
      </c>
      <c r="F1421" s="70" t="s">
        <v>40</v>
      </c>
      <c r="G1421" s="78">
        <v>43644</v>
      </c>
      <c r="H1421" s="78">
        <v>45839</v>
      </c>
      <c r="I1421" s="69">
        <v>13489452.529999999</v>
      </c>
      <c r="J1421" s="70">
        <v>0</v>
      </c>
      <c r="K1421" s="71">
        <v>1.0549999999999999</v>
      </c>
      <c r="L1421" s="70">
        <v>0</v>
      </c>
      <c r="M1421" s="71">
        <v>0.63900000000000001</v>
      </c>
      <c r="N1421" s="72"/>
      <c r="O1421" s="73">
        <f>MIN(1,MAX(0,(1/(1+EXP(-(Assumptions!$B$5 + Assumptions!$B$6*$N1421))))*Assumptions!$B$3))</f>
        <v>3.9165722796764356E-2</v>
      </c>
      <c r="P1421" s="73">
        <f>VLOOKUP($F1421,Assumptions!$A$23:$B$27,2,FALSE)*Assumptions!$B$4</f>
        <v>0.7</v>
      </c>
      <c r="Q1421" s="74">
        <f t="shared" si="44"/>
        <v>369826.91092906415</v>
      </c>
      <c r="R1421" s="75" t="str">
        <f>IF($O1421&lt;Assumptions!$B$17,"A",IF($O1421&lt;Assumptions!$B$18,"B",IF($O1421&lt;Assumptions!$B$19,"C",IF($O1421&lt;Assumptions!$B$20,"D","E"))))</f>
        <v>B</v>
      </c>
      <c r="S1421" s="75">
        <f t="shared" si="45"/>
        <v>0</v>
      </c>
    </row>
    <row r="1422" spans="1:19" ht="17.399999999999999" x14ac:dyDescent="0.3">
      <c r="A1422" s="39" t="s">
        <v>377</v>
      </c>
      <c r="B1422" s="39" t="s">
        <v>29</v>
      </c>
      <c r="C1422" s="39" t="s">
        <v>144</v>
      </c>
      <c r="D1422" s="39" t="s">
        <v>45</v>
      </c>
      <c r="E1422" s="70" t="s">
        <v>27</v>
      </c>
      <c r="F1422" s="70" t="s">
        <v>40</v>
      </c>
      <c r="G1422" s="78">
        <v>43644</v>
      </c>
      <c r="H1422" s="78">
        <v>45870</v>
      </c>
      <c r="I1422" s="69">
        <v>13150298.17</v>
      </c>
      <c r="J1422" s="70">
        <v>35</v>
      </c>
      <c r="K1422" s="71">
        <v>0.40300000000000002</v>
      </c>
      <c r="L1422" s="70">
        <v>0</v>
      </c>
      <c r="M1422" s="71">
        <v>0.63900000000000001</v>
      </c>
      <c r="N1422" s="72"/>
      <c r="O1422" s="73">
        <f>MIN(1,MAX(0,(1/(1+EXP(-(Assumptions!$B$5 + Assumptions!$B$6*$N1422))))*Assumptions!$B$3))</f>
        <v>3.9165722796764356E-2</v>
      </c>
      <c r="P1422" s="73">
        <f>VLOOKUP($F1422,Assumptions!$A$23:$B$27,2,FALSE)*Assumptions!$B$4</f>
        <v>0.7</v>
      </c>
      <c r="Q1422" s="74">
        <f t="shared" si="44"/>
        <v>360528.65297471225</v>
      </c>
      <c r="R1422" s="75" t="str">
        <f>IF($O1422&lt;Assumptions!$B$17,"A",IF($O1422&lt;Assumptions!$B$18,"B",IF($O1422&lt;Assumptions!$B$19,"C",IF($O1422&lt;Assumptions!$B$20,"D","E"))))</f>
        <v>B</v>
      </c>
      <c r="S1422" s="75">
        <f t="shared" si="45"/>
        <v>0</v>
      </c>
    </row>
    <row r="1423" spans="1:19" ht="17.399999999999999" x14ac:dyDescent="0.3">
      <c r="A1423" s="39" t="s">
        <v>377</v>
      </c>
      <c r="B1423" s="39" t="s">
        <v>29</v>
      </c>
      <c r="C1423" s="39" t="s">
        <v>144</v>
      </c>
      <c r="D1423" s="39" t="s">
        <v>45</v>
      </c>
      <c r="E1423" s="70" t="s">
        <v>27</v>
      </c>
      <c r="F1423" s="70" t="s">
        <v>40</v>
      </c>
      <c r="G1423" s="78">
        <v>43644</v>
      </c>
      <c r="H1423" s="78">
        <v>45901</v>
      </c>
      <c r="I1423" s="69">
        <v>12799544.08</v>
      </c>
      <c r="J1423" s="70">
        <v>0</v>
      </c>
      <c r="K1423" s="71">
        <v>1.0509999999999999</v>
      </c>
      <c r="L1423" s="70">
        <v>0</v>
      </c>
      <c r="M1423" s="71">
        <v>0.63900000000000001</v>
      </c>
      <c r="N1423" s="72"/>
      <c r="O1423" s="73">
        <f>MIN(1,MAX(0,(1/(1+EXP(-(Assumptions!$B$5 + Assumptions!$B$6*$N1423))))*Assumptions!$B$3))</f>
        <v>3.9165722796764356E-2</v>
      </c>
      <c r="P1423" s="73">
        <f>VLOOKUP($F1423,Assumptions!$A$23:$B$27,2,FALSE)*Assumptions!$B$4</f>
        <v>0.7</v>
      </c>
      <c r="Q1423" s="74">
        <f t="shared" si="44"/>
        <v>350912.37675357237</v>
      </c>
      <c r="R1423" s="75" t="str">
        <f>IF($O1423&lt;Assumptions!$B$17,"A",IF($O1423&lt;Assumptions!$B$18,"B",IF($O1423&lt;Assumptions!$B$19,"C",IF($O1423&lt;Assumptions!$B$20,"D","E"))))</f>
        <v>B</v>
      </c>
      <c r="S1423" s="75">
        <f t="shared" si="45"/>
        <v>0</v>
      </c>
    </row>
    <row r="1424" spans="1:19" ht="17.399999999999999" x14ac:dyDescent="0.3">
      <c r="A1424" s="39" t="s">
        <v>377</v>
      </c>
      <c r="B1424" s="39" t="s">
        <v>29</v>
      </c>
      <c r="C1424" s="39" t="s">
        <v>144</v>
      </c>
      <c r="D1424" s="39" t="s">
        <v>45</v>
      </c>
      <c r="E1424" s="70" t="s">
        <v>27</v>
      </c>
      <c r="F1424" s="70" t="s">
        <v>40</v>
      </c>
      <c r="G1424" s="78">
        <v>43644</v>
      </c>
      <c r="H1424" s="78">
        <v>45931</v>
      </c>
      <c r="I1424" s="69">
        <v>12498323.91</v>
      </c>
      <c r="J1424" s="70">
        <v>15</v>
      </c>
      <c r="K1424" s="71">
        <v>0.97399999999999998</v>
      </c>
      <c r="L1424" s="70">
        <v>0</v>
      </c>
      <c r="M1424" s="71">
        <v>0.63900000000000001</v>
      </c>
      <c r="N1424" s="72"/>
      <c r="O1424" s="73">
        <f>MIN(1,MAX(0,(1/(1+EXP(-(Assumptions!$B$5 + Assumptions!$B$6*$N1424))))*Assumptions!$B$3))</f>
        <v>3.9165722796764356E-2</v>
      </c>
      <c r="P1424" s="73">
        <f>VLOOKUP($F1424,Assumptions!$A$23:$B$27,2,FALSE)*Assumptions!$B$4</f>
        <v>0.7</v>
      </c>
      <c r="Q1424" s="74">
        <f t="shared" si="44"/>
        <v>342654.12277826236</v>
      </c>
      <c r="R1424" s="75" t="str">
        <f>IF($O1424&lt;Assumptions!$B$17,"A",IF($O1424&lt;Assumptions!$B$18,"B",IF($O1424&lt;Assumptions!$B$19,"C",IF($O1424&lt;Assumptions!$B$20,"D","E"))))</f>
        <v>B</v>
      </c>
      <c r="S1424" s="75">
        <f t="shared" si="45"/>
        <v>0</v>
      </c>
    </row>
    <row r="1425" spans="1:19" ht="17.399999999999999" x14ac:dyDescent="0.3">
      <c r="A1425" s="39" t="s">
        <v>377</v>
      </c>
      <c r="B1425" s="39" t="s">
        <v>29</v>
      </c>
      <c r="C1425" s="39" t="s">
        <v>144</v>
      </c>
      <c r="D1425" s="39" t="s">
        <v>45</v>
      </c>
      <c r="E1425" s="70" t="s">
        <v>27</v>
      </c>
      <c r="F1425" s="70" t="s">
        <v>40</v>
      </c>
      <c r="G1425" s="78">
        <v>43644</v>
      </c>
      <c r="H1425" s="78">
        <v>45962</v>
      </c>
      <c r="I1425" s="69">
        <v>12195129.42</v>
      </c>
      <c r="J1425" s="70">
        <v>0</v>
      </c>
      <c r="K1425" s="71">
        <v>1.1319999999999999</v>
      </c>
      <c r="L1425" s="70">
        <v>0</v>
      </c>
      <c r="M1425" s="71">
        <v>0.63900000000000001</v>
      </c>
      <c r="N1425" s="72"/>
      <c r="O1425" s="73">
        <f>MIN(1,MAX(0,(1/(1+EXP(-(Assumptions!$B$5 + Assumptions!$B$6*$N1425))))*Assumptions!$B$3))</f>
        <v>3.9165722796764356E-2</v>
      </c>
      <c r="P1425" s="73">
        <f>VLOOKUP($F1425,Assumptions!$A$23:$B$27,2,FALSE)*Assumptions!$B$4</f>
        <v>0.7</v>
      </c>
      <c r="Q1425" s="74">
        <f t="shared" si="44"/>
        <v>334341.74083406996</v>
      </c>
      <c r="R1425" s="75" t="str">
        <f>IF($O1425&lt;Assumptions!$B$17,"A",IF($O1425&lt;Assumptions!$B$18,"B",IF($O1425&lt;Assumptions!$B$19,"C",IF($O1425&lt;Assumptions!$B$20,"D","E"))))</f>
        <v>B</v>
      </c>
      <c r="S1425" s="75">
        <f t="shared" si="45"/>
        <v>0</v>
      </c>
    </row>
    <row r="1426" spans="1:19" ht="17.399999999999999" x14ac:dyDescent="0.3">
      <c r="A1426" s="39" t="s">
        <v>377</v>
      </c>
      <c r="B1426" s="39" t="s">
        <v>29</v>
      </c>
      <c r="C1426" s="39" t="s">
        <v>144</v>
      </c>
      <c r="D1426" s="39" t="s">
        <v>45</v>
      </c>
      <c r="E1426" s="70" t="s">
        <v>27</v>
      </c>
      <c r="F1426" s="70" t="s">
        <v>40</v>
      </c>
      <c r="G1426" s="78">
        <v>43644</v>
      </c>
      <c r="H1426" s="78">
        <v>45992</v>
      </c>
      <c r="I1426" s="69">
        <v>11892227.800000001</v>
      </c>
      <c r="J1426" s="70">
        <v>0</v>
      </c>
      <c r="K1426" s="71">
        <v>1.0980000000000001</v>
      </c>
      <c r="L1426" s="70">
        <v>0</v>
      </c>
      <c r="M1426" s="71">
        <v>0.63900000000000001</v>
      </c>
      <c r="N1426" s="72"/>
      <c r="O1426" s="73">
        <f>MIN(1,MAX(0,(1/(1+EXP(-(Assumptions!$B$5 + Assumptions!$B$6*$N1426))))*Assumptions!$B$3))</f>
        <v>3.9165722796764356E-2</v>
      </c>
      <c r="P1426" s="73">
        <f>VLOOKUP($F1426,Assumptions!$A$23:$B$27,2,FALSE)*Assumptions!$B$4</f>
        <v>0.7</v>
      </c>
      <c r="Q1426" s="74">
        <f t="shared" si="44"/>
        <v>326037.38821554236</v>
      </c>
      <c r="R1426" s="75" t="str">
        <f>IF($O1426&lt;Assumptions!$B$17,"A",IF($O1426&lt;Assumptions!$B$18,"B",IF($O1426&lt;Assumptions!$B$19,"C",IF($O1426&lt;Assumptions!$B$20,"D","E"))))</f>
        <v>B</v>
      </c>
      <c r="S1426" s="75">
        <f t="shared" si="45"/>
        <v>0</v>
      </c>
    </row>
    <row r="1427" spans="1:19" ht="17.399999999999999" x14ac:dyDescent="0.3">
      <c r="A1427" s="39" t="s">
        <v>378</v>
      </c>
      <c r="B1427" s="39" t="s">
        <v>29</v>
      </c>
      <c r="C1427" s="39" t="s">
        <v>135</v>
      </c>
      <c r="D1427" s="39" t="s">
        <v>42</v>
      </c>
      <c r="E1427" s="70" t="s">
        <v>23</v>
      </c>
      <c r="F1427" s="70" t="s">
        <v>28</v>
      </c>
      <c r="G1427" s="78">
        <v>44942</v>
      </c>
      <c r="H1427" s="78">
        <v>45658</v>
      </c>
      <c r="I1427" s="69">
        <v>376372.29</v>
      </c>
      <c r="J1427" s="70">
        <v>0</v>
      </c>
      <c r="K1427" s="71">
        <v>1.1060000000000001</v>
      </c>
      <c r="L1427" s="70">
        <v>0</v>
      </c>
      <c r="M1427" s="71">
        <v>0.95699999999999996</v>
      </c>
      <c r="N1427" s="72"/>
      <c r="O1427" s="73">
        <f>MIN(1,MAX(0,(1/(1+EXP(-(Assumptions!$B$5 + Assumptions!$B$6*$N1427))))*Assumptions!$B$3))</f>
        <v>3.9165722796764356E-2</v>
      </c>
      <c r="P1427" s="73">
        <f>VLOOKUP($F1427,Assumptions!$A$23:$B$27,2,FALSE)*Assumptions!$B$4</f>
        <v>0.35</v>
      </c>
      <c r="Q1427" s="74">
        <f t="shared" si="44"/>
        <v>5159.3124724831914</v>
      </c>
      <c r="R1427" s="75" t="str">
        <f>IF($O1427&lt;Assumptions!$B$17,"A",IF($O1427&lt;Assumptions!$B$18,"B",IF($O1427&lt;Assumptions!$B$19,"C",IF($O1427&lt;Assumptions!$B$20,"D","E"))))</f>
        <v>B</v>
      </c>
      <c r="S1427" s="75">
        <f t="shared" si="45"/>
        <v>0</v>
      </c>
    </row>
    <row r="1428" spans="1:19" ht="17.399999999999999" x14ac:dyDescent="0.3">
      <c r="A1428" s="39" t="s">
        <v>378</v>
      </c>
      <c r="B1428" s="39" t="s">
        <v>29</v>
      </c>
      <c r="C1428" s="39" t="s">
        <v>135</v>
      </c>
      <c r="D1428" s="39" t="s">
        <v>42</v>
      </c>
      <c r="E1428" s="70" t="s">
        <v>23</v>
      </c>
      <c r="F1428" s="70" t="s">
        <v>28</v>
      </c>
      <c r="G1428" s="78">
        <v>44942</v>
      </c>
      <c r="H1428" s="78">
        <v>45689</v>
      </c>
      <c r="I1428" s="69">
        <v>366483.54</v>
      </c>
      <c r="J1428" s="70">
        <v>15</v>
      </c>
      <c r="K1428" s="71">
        <v>1.107</v>
      </c>
      <c r="L1428" s="70">
        <v>0</v>
      </c>
      <c r="M1428" s="71">
        <v>0.95699999999999996</v>
      </c>
      <c r="N1428" s="72"/>
      <c r="O1428" s="73">
        <f>MIN(1,MAX(0,(1/(1+EXP(-(Assumptions!$B$5 + Assumptions!$B$6*$N1428))))*Assumptions!$B$3))</f>
        <v>3.9165722796764356E-2</v>
      </c>
      <c r="P1428" s="73">
        <f>VLOOKUP($F1428,Assumptions!$A$23:$B$27,2,FALSE)*Assumptions!$B$4</f>
        <v>0.35</v>
      </c>
      <c r="Q1428" s="74">
        <f t="shared" si="44"/>
        <v>5023.7574580259152</v>
      </c>
      <c r="R1428" s="75" t="str">
        <f>IF($O1428&lt;Assumptions!$B$17,"A",IF($O1428&lt;Assumptions!$B$18,"B",IF($O1428&lt;Assumptions!$B$19,"C",IF($O1428&lt;Assumptions!$B$20,"D","E"))))</f>
        <v>B</v>
      </c>
      <c r="S1428" s="75">
        <f t="shared" si="45"/>
        <v>0</v>
      </c>
    </row>
    <row r="1429" spans="1:19" ht="17.399999999999999" x14ac:dyDescent="0.3">
      <c r="A1429" s="39" t="s">
        <v>378</v>
      </c>
      <c r="B1429" s="39" t="s">
        <v>29</v>
      </c>
      <c r="C1429" s="39" t="s">
        <v>135</v>
      </c>
      <c r="D1429" s="39" t="s">
        <v>42</v>
      </c>
      <c r="E1429" s="70" t="s">
        <v>23</v>
      </c>
      <c r="F1429" s="70" t="s">
        <v>28</v>
      </c>
      <c r="G1429" s="78">
        <v>44942</v>
      </c>
      <c r="H1429" s="78">
        <v>45717</v>
      </c>
      <c r="I1429" s="69">
        <v>354964.22</v>
      </c>
      <c r="J1429" s="70">
        <v>0</v>
      </c>
      <c r="K1429" s="71">
        <v>0.98799999999999999</v>
      </c>
      <c r="L1429" s="70">
        <v>0</v>
      </c>
      <c r="M1429" s="71">
        <v>0.95699999999999996</v>
      </c>
      <c r="N1429" s="72"/>
      <c r="O1429" s="73">
        <f>MIN(1,MAX(0,(1/(1+EXP(-(Assumptions!$B$5 + Assumptions!$B$6*$N1429))))*Assumptions!$B$3))</f>
        <v>3.9165722796764356E-2</v>
      </c>
      <c r="P1429" s="73">
        <f>VLOOKUP($F1429,Assumptions!$A$23:$B$27,2,FALSE)*Assumptions!$B$4</f>
        <v>0.35</v>
      </c>
      <c r="Q1429" s="74">
        <f t="shared" si="44"/>
        <v>4865.8505851513864</v>
      </c>
      <c r="R1429" s="75" t="str">
        <f>IF($O1429&lt;Assumptions!$B$17,"A",IF($O1429&lt;Assumptions!$B$18,"B",IF($O1429&lt;Assumptions!$B$19,"C",IF($O1429&lt;Assumptions!$B$20,"D","E"))))</f>
        <v>B</v>
      </c>
      <c r="S1429" s="75">
        <f t="shared" si="45"/>
        <v>0</v>
      </c>
    </row>
    <row r="1430" spans="1:19" ht="17.399999999999999" x14ac:dyDescent="0.3">
      <c r="A1430" s="39" t="s">
        <v>378</v>
      </c>
      <c r="B1430" s="39" t="s">
        <v>29</v>
      </c>
      <c r="C1430" s="39" t="s">
        <v>135</v>
      </c>
      <c r="D1430" s="39" t="s">
        <v>42</v>
      </c>
      <c r="E1430" s="70" t="s">
        <v>23</v>
      </c>
      <c r="F1430" s="70" t="s">
        <v>28</v>
      </c>
      <c r="G1430" s="78">
        <v>44942</v>
      </c>
      <c r="H1430" s="78">
        <v>45748</v>
      </c>
      <c r="I1430" s="69">
        <v>344533.28</v>
      </c>
      <c r="J1430" s="70">
        <v>0</v>
      </c>
      <c r="K1430" s="71">
        <v>1.0329999999999999</v>
      </c>
      <c r="L1430" s="70">
        <v>0</v>
      </c>
      <c r="M1430" s="71">
        <v>0.95699999999999996</v>
      </c>
      <c r="N1430" s="72"/>
      <c r="O1430" s="73">
        <f>MIN(1,MAX(0,(1/(1+EXP(-(Assumptions!$B$5 + Assumptions!$B$6*$N1430))))*Assumptions!$B$3))</f>
        <v>3.9165722796764356E-2</v>
      </c>
      <c r="P1430" s="73">
        <f>VLOOKUP($F1430,Assumptions!$A$23:$B$27,2,FALSE)*Assumptions!$B$4</f>
        <v>0.35</v>
      </c>
      <c r="Q1430" s="74">
        <f t="shared" si="44"/>
        <v>4722.8632285589993</v>
      </c>
      <c r="R1430" s="75" t="str">
        <f>IF($O1430&lt;Assumptions!$B$17,"A",IF($O1430&lt;Assumptions!$B$18,"B",IF($O1430&lt;Assumptions!$B$19,"C",IF($O1430&lt;Assumptions!$B$20,"D","E"))))</f>
        <v>B</v>
      </c>
      <c r="S1430" s="75">
        <f t="shared" si="45"/>
        <v>0</v>
      </c>
    </row>
    <row r="1431" spans="1:19" ht="17.399999999999999" x14ac:dyDescent="0.3">
      <c r="A1431" s="39" t="s">
        <v>378</v>
      </c>
      <c r="B1431" s="39" t="s">
        <v>29</v>
      </c>
      <c r="C1431" s="39" t="s">
        <v>135</v>
      </c>
      <c r="D1431" s="39" t="s">
        <v>42</v>
      </c>
      <c r="E1431" s="70" t="s">
        <v>23</v>
      </c>
      <c r="F1431" s="70" t="s">
        <v>28</v>
      </c>
      <c r="G1431" s="78">
        <v>44942</v>
      </c>
      <c r="H1431" s="78">
        <v>45778</v>
      </c>
      <c r="I1431" s="69">
        <v>333941.45</v>
      </c>
      <c r="J1431" s="70">
        <v>65</v>
      </c>
      <c r="K1431" s="71">
        <v>0.49099999999999999</v>
      </c>
      <c r="L1431" s="70">
        <v>0</v>
      </c>
      <c r="M1431" s="71">
        <v>0.95699999999999996</v>
      </c>
      <c r="N1431" s="72"/>
      <c r="O1431" s="73">
        <f>MIN(1,MAX(0,(1/(1+EXP(-(Assumptions!$B$5 + Assumptions!$B$6*$N1431))))*Assumptions!$B$3))</f>
        <v>3.9165722796764356E-2</v>
      </c>
      <c r="P1431" s="73">
        <f>VLOOKUP($F1431,Assumptions!$A$23:$B$27,2,FALSE)*Assumptions!$B$4</f>
        <v>0.35</v>
      </c>
      <c r="Q1431" s="74">
        <f t="shared" si="44"/>
        <v>4577.67039136734</v>
      </c>
      <c r="R1431" s="75" t="str">
        <f>IF($O1431&lt;Assumptions!$B$17,"A",IF($O1431&lt;Assumptions!$B$18,"B",IF($O1431&lt;Assumptions!$B$19,"C",IF($O1431&lt;Assumptions!$B$20,"D","E"))))</f>
        <v>B</v>
      </c>
      <c r="S1431" s="75">
        <f t="shared" si="45"/>
        <v>0</v>
      </c>
    </row>
    <row r="1432" spans="1:19" ht="17.399999999999999" x14ac:dyDescent="0.3">
      <c r="A1432" s="39" t="s">
        <v>378</v>
      </c>
      <c r="B1432" s="39" t="s">
        <v>29</v>
      </c>
      <c r="C1432" s="39" t="s">
        <v>135</v>
      </c>
      <c r="D1432" s="39" t="s">
        <v>42</v>
      </c>
      <c r="E1432" s="70" t="s">
        <v>23</v>
      </c>
      <c r="F1432" s="70" t="s">
        <v>28</v>
      </c>
      <c r="G1432" s="78">
        <v>44942</v>
      </c>
      <c r="H1432" s="78">
        <v>45809</v>
      </c>
      <c r="I1432" s="69">
        <v>324702.28000000003</v>
      </c>
      <c r="J1432" s="70">
        <v>0</v>
      </c>
      <c r="K1432" s="71">
        <v>0.95399999999999996</v>
      </c>
      <c r="L1432" s="70">
        <v>0</v>
      </c>
      <c r="M1432" s="71">
        <v>0.95699999999999996</v>
      </c>
      <c r="N1432" s="72"/>
      <c r="O1432" s="73">
        <f>MIN(1,MAX(0,(1/(1+EXP(-(Assumptions!$B$5 + Assumptions!$B$6*$N1432))))*Assumptions!$B$3))</f>
        <v>3.9165722796764356E-2</v>
      </c>
      <c r="P1432" s="73">
        <f>VLOOKUP($F1432,Assumptions!$A$23:$B$27,2,FALSE)*Assumptions!$B$4</f>
        <v>0.35</v>
      </c>
      <c r="Q1432" s="74">
        <f t="shared" si="44"/>
        <v>4451.019821485077</v>
      </c>
      <c r="R1432" s="75" t="str">
        <f>IF($O1432&lt;Assumptions!$B$17,"A",IF($O1432&lt;Assumptions!$B$18,"B",IF($O1432&lt;Assumptions!$B$19,"C",IF($O1432&lt;Assumptions!$B$20,"D","E"))))</f>
        <v>B</v>
      </c>
      <c r="S1432" s="75">
        <f t="shared" si="45"/>
        <v>0</v>
      </c>
    </row>
    <row r="1433" spans="1:19" ht="17.399999999999999" x14ac:dyDescent="0.3">
      <c r="A1433" s="39" t="s">
        <v>378</v>
      </c>
      <c r="B1433" s="39" t="s">
        <v>29</v>
      </c>
      <c r="C1433" s="39" t="s">
        <v>135</v>
      </c>
      <c r="D1433" s="39" t="s">
        <v>42</v>
      </c>
      <c r="E1433" s="70" t="s">
        <v>23</v>
      </c>
      <c r="F1433" s="70" t="s">
        <v>28</v>
      </c>
      <c r="G1433" s="78">
        <v>44942</v>
      </c>
      <c r="H1433" s="78">
        <v>45839</v>
      </c>
      <c r="I1433" s="69">
        <v>314889.90000000002</v>
      </c>
      <c r="J1433" s="70">
        <v>0</v>
      </c>
      <c r="K1433" s="71">
        <v>1.0940000000000001</v>
      </c>
      <c r="L1433" s="70">
        <v>0</v>
      </c>
      <c r="M1433" s="71">
        <v>0.95699999999999996</v>
      </c>
      <c r="N1433" s="72"/>
      <c r="O1433" s="73">
        <f>MIN(1,MAX(0,(1/(1+EXP(-(Assumptions!$B$5 + Assumptions!$B$6*$N1433))))*Assumptions!$B$3))</f>
        <v>3.9165722796764356E-2</v>
      </c>
      <c r="P1433" s="73">
        <f>VLOOKUP($F1433,Assumptions!$A$23:$B$27,2,FALSE)*Assumptions!$B$4</f>
        <v>0.35</v>
      </c>
      <c r="Q1433" s="74">
        <f t="shared" si="44"/>
        <v>4316.5116872152967</v>
      </c>
      <c r="R1433" s="75" t="str">
        <f>IF($O1433&lt;Assumptions!$B$17,"A",IF($O1433&lt;Assumptions!$B$18,"B",IF($O1433&lt;Assumptions!$B$19,"C",IF($O1433&lt;Assumptions!$B$20,"D","E"))))</f>
        <v>B</v>
      </c>
      <c r="S1433" s="75">
        <f t="shared" si="45"/>
        <v>0</v>
      </c>
    </row>
    <row r="1434" spans="1:19" ht="17.399999999999999" x14ac:dyDescent="0.3">
      <c r="A1434" s="39" t="s">
        <v>378</v>
      </c>
      <c r="B1434" s="39" t="s">
        <v>29</v>
      </c>
      <c r="C1434" s="39" t="s">
        <v>135</v>
      </c>
      <c r="D1434" s="39" t="s">
        <v>42</v>
      </c>
      <c r="E1434" s="70" t="s">
        <v>23</v>
      </c>
      <c r="F1434" s="70" t="s">
        <v>28</v>
      </c>
      <c r="G1434" s="78">
        <v>44942</v>
      </c>
      <c r="H1434" s="78">
        <v>45870</v>
      </c>
      <c r="I1434" s="69">
        <v>306154.99</v>
      </c>
      <c r="J1434" s="70">
        <v>35</v>
      </c>
      <c r="K1434" s="71">
        <v>0.53700000000000003</v>
      </c>
      <c r="L1434" s="70">
        <v>0</v>
      </c>
      <c r="M1434" s="71">
        <v>0.95699999999999996</v>
      </c>
      <c r="N1434" s="72"/>
      <c r="O1434" s="73">
        <f>MIN(1,MAX(0,(1/(1+EXP(-(Assumptions!$B$5 + Assumptions!$B$6*$N1434))))*Assumptions!$B$3))</f>
        <v>3.9165722796764356E-2</v>
      </c>
      <c r="P1434" s="73">
        <f>VLOOKUP($F1434,Assumptions!$A$23:$B$27,2,FALSE)*Assumptions!$B$4</f>
        <v>0.35</v>
      </c>
      <c r="Q1434" s="74">
        <f t="shared" si="44"/>
        <v>4196.7735149151567</v>
      </c>
      <c r="R1434" s="75" t="str">
        <f>IF($O1434&lt;Assumptions!$B$17,"A",IF($O1434&lt;Assumptions!$B$18,"B",IF($O1434&lt;Assumptions!$B$19,"C",IF($O1434&lt;Assumptions!$B$20,"D","E"))))</f>
        <v>B</v>
      </c>
      <c r="S1434" s="75">
        <f t="shared" si="45"/>
        <v>0</v>
      </c>
    </row>
    <row r="1435" spans="1:19" ht="17.399999999999999" x14ac:dyDescent="0.3">
      <c r="A1435" s="39" t="s">
        <v>378</v>
      </c>
      <c r="B1435" s="39" t="s">
        <v>29</v>
      </c>
      <c r="C1435" s="39" t="s">
        <v>135</v>
      </c>
      <c r="D1435" s="39" t="s">
        <v>42</v>
      </c>
      <c r="E1435" s="70" t="s">
        <v>23</v>
      </c>
      <c r="F1435" s="70" t="s">
        <v>28</v>
      </c>
      <c r="G1435" s="78">
        <v>44942</v>
      </c>
      <c r="H1435" s="78">
        <v>45901</v>
      </c>
      <c r="I1435" s="69">
        <v>297601.5</v>
      </c>
      <c r="J1435" s="70">
        <v>0</v>
      </c>
      <c r="K1435" s="71">
        <v>0.999</v>
      </c>
      <c r="L1435" s="70">
        <v>0</v>
      </c>
      <c r="M1435" s="71">
        <v>0.95699999999999996</v>
      </c>
      <c r="N1435" s="72"/>
      <c r="O1435" s="73">
        <f>MIN(1,MAX(0,(1/(1+EXP(-(Assumptions!$B$5 + Assumptions!$B$6*$N1435))))*Assumptions!$B$3))</f>
        <v>3.9165722796764356E-2</v>
      </c>
      <c r="P1435" s="73">
        <f>VLOOKUP($F1435,Assumptions!$A$23:$B$27,2,FALSE)*Assumptions!$B$4</f>
        <v>0.35</v>
      </c>
      <c r="Q1435" s="74">
        <f t="shared" si="44"/>
        <v>4079.5222485154432</v>
      </c>
      <c r="R1435" s="75" t="str">
        <f>IF($O1435&lt;Assumptions!$B$17,"A",IF($O1435&lt;Assumptions!$B$18,"B",IF($O1435&lt;Assumptions!$B$19,"C",IF($O1435&lt;Assumptions!$B$20,"D","E"))))</f>
        <v>B</v>
      </c>
      <c r="S1435" s="75">
        <f t="shared" si="45"/>
        <v>0</v>
      </c>
    </row>
    <row r="1436" spans="1:19" ht="17.399999999999999" x14ac:dyDescent="0.3">
      <c r="A1436" s="39" t="s">
        <v>378</v>
      </c>
      <c r="B1436" s="39" t="s">
        <v>29</v>
      </c>
      <c r="C1436" s="39" t="s">
        <v>135</v>
      </c>
      <c r="D1436" s="39" t="s">
        <v>42</v>
      </c>
      <c r="E1436" s="70" t="s">
        <v>23</v>
      </c>
      <c r="F1436" s="70" t="s">
        <v>28</v>
      </c>
      <c r="G1436" s="78">
        <v>44942</v>
      </c>
      <c r="H1436" s="78">
        <v>45931</v>
      </c>
      <c r="I1436" s="69">
        <v>288304.58</v>
      </c>
      <c r="J1436" s="70">
        <v>0</v>
      </c>
      <c r="K1436" s="71">
        <v>1.1359999999999999</v>
      </c>
      <c r="L1436" s="70">
        <v>0</v>
      </c>
      <c r="M1436" s="71">
        <v>0.95699999999999996</v>
      </c>
      <c r="N1436" s="72"/>
      <c r="O1436" s="73">
        <f>MIN(1,MAX(0,(1/(1+EXP(-(Assumptions!$B$5 + Assumptions!$B$6*$N1436))))*Assumptions!$B$3))</f>
        <v>3.9165722796764356E-2</v>
      </c>
      <c r="P1436" s="73">
        <f>VLOOKUP($F1436,Assumptions!$A$23:$B$27,2,FALSE)*Assumptions!$B$4</f>
        <v>0.35</v>
      </c>
      <c r="Q1436" s="74">
        <f t="shared" si="44"/>
        <v>3952.0800414611508</v>
      </c>
      <c r="R1436" s="75" t="str">
        <f>IF($O1436&lt;Assumptions!$B$17,"A",IF($O1436&lt;Assumptions!$B$18,"B",IF($O1436&lt;Assumptions!$B$19,"C",IF($O1436&lt;Assumptions!$B$20,"D","E"))))</f>
        <v>B</v>
      </c>
      <c r="S1436" s="75">
        <f t="shared" si="45"/>
        <v>0</v>
      </c>
    </row>
    <row r="1437" spans="1:19" ht="17.399999999999999" x14ac:dyDescent="0.3">
      <c r="A1437" s="39" t="s">
        <v>378</v>
      </c>
      <c r="B1437" s="39" t="s">
        <v>29</v>
      </c>
      <c r="C1437" s="39" t="s">
        <v>135</v>
      </c>
      <c r="D1437" s="39" t="s">
        <v>42</v>
      </c>
      <c r="E1437" s="70" t="s">
        <v>23</v>
      </c>
      <c r="F1437" s="70" t="s">
        <v>28</v>
      </c>
      <c r="G1437" s="78">
        <v>44942</v>
      </c>
      <c r="H1437" s="78">
        <v>45962</v>
      </c>
      <c r="I1437" s="69">
        <v>278904.48</v>
      </c>
      <c r="J1437" s="70">
        <v>0</v>
      </c>
      <c r="K1437" s="71">
        <v>0.96799999999999997</v>
      </c>
      <c r="L1437" s="70">
        <v>0</v>
      </c>
      <c r="M1437" s="71">
        <v>0.95699999999999996</v>
      </c>
      <c r="N1437" s="72"/>
      <c r="O1437" s="73">
        <f>MIN(1,MAX(0,(1/(1+EXP(-(Assumptions!$B$5 + Assumptions!$B$6*$N1437))))*Assumptions!$B$3))</f>
        <v>3.9165722796764356E-2</v>
      </c>
      <c r="P1437" s="73">
        <f>VLOOKUP($F1437,Assumptions!$A$23:$B$27,2,FALSE)*Assumptions!$B$4</f>
        <v>0.35</v>
      </c>
      <c r="Q1437" s="74">
        <f t="shared" si="44"/>
        <v>3823.2234426594973</v>
      </c>
      <c r="R1437" s="75" t="str">
        <f>IF($O1437&lt;Assumptions!$B$17,"A",IF($O1437&lt;Assumptions!$B$18,"B",IF($O1437&lt;Assumptions!$B$19,"C",IF($O1437&lt;Assumptions!$B$20,"D","E"))))</f>
        <v>B</v>
      </c>
      <c r="S1437" s="75">
        <f t="shared" si="45"/>
        <v>0</v>
      </c>
    </row>
    <row r="1438" spans="1:19" ht="17.399999999999999" x14ac:dyDescent="0.3">
      <c r="A1438" s="39" t="s">
        <v>378</v>
      </c>
      <c r="B1438" s="39" t="s">
        <v>29</v>
      </c>
      <c r="C1438" s="39" t="s">
        <v>135</v>
      </c>
      <c r="D1438" s="39" t="s">
        <v>42</v>
      </c>
      <c r="E1438" s="70" t="s">
        <v>23</v>
      </c>
      <c r="F1438" s="70" t="s">
        <v>28</v>
      </c>
      <c r="G1438" s="78">
        <v>44942</v>
      </c>
      <c r="H1438" s="78">
        <v>45992</v>
      </c>
      <c r="I1438" s="69">
        <v>271516.95</v>
      </c>
      <c r="J1438" s="70">
        <v>0</v>
      </c>
      <c r="K1438" s="71">
        <v>1.1279999999999999</v>
      </c>
      <c r="L1438" s="70">
        <v>0</v>
      </c>
      <c r="M1438" s="71">
        <v>0.95699999999999996</v>
      </c>
      <c r="N1438" s="72"/>
      <c r="O1438" s="73">
        <f>MIN(1,MAX(0,(1/(1+EXP(-(Assumptions!$B$5 + Assumptions!$B$6*$N1438))))*Assumptions!$B$3))</f>
        <v>3.9165722796764356E-2</v>
      </c>
      <c r="P1438" s="73">
        <f>VLOOKUP($F1438,Assumptions!$A$23:$B$27,2,FALSE)*Assumptions!$B$4</f>
        <v>0.35</v>
      </c>
      <c r="Q1438" s="74">
        <f t="shared" si="44"/>
        <v>3721.9551594130248</v>
      </c>
      <c r="R1438" s="75" t="str">
        <f>IF($O1438&lt;Assumptions!$B$17,"A",IF($O1438&lt;Assumptions!$B$18,"B",IF($O1438&lt;Assumptions!$B$19,"C",IF($O1438&lt;Assumptions!$B$20,"D","E"))))</f>
        <v>B</v>
      </c>
      <c r="S1438" s="75">
        <f t="shared" si="45"/>
        <v>0</v>
      </c>
    </row>
    <row r="1439" spans="1:19" ht="17.399999999999999" x14ac:dyDescent="0.3">
      <c r="A1439" s="39" t="s">
        <v>380</v>
      </c>
      <c r="B1439" s="39" t="s">
        <v>85</v>
      </c>
      <c r="C1439" s="39" t="s">
        <v>135</v>
      </c>
      <c r="D1439" s="39" t="s">
        <v>45</v>
      </c>
      <c r="E1439" s="70" t="s">
        <v>31</v>
      </c>
      <c r="F1439" s="70" t="s">
        <v>32</v>
      </c>
      <c r="G1439" s="78">
        <v>44960</v>
      </c>
      <c r="H1439" s="78">
        <v>45658</v>
      </c>
      <c r="I1439" s="69">
        <v>1179788.8</v>
      </c>
      <c r="J1439" s="70">
        <v>0</v>
      </c>
      <c r="K1439" s="71">
        <v>0.97199999999999998</v>
      </c>
      <c r="L1439" s="70">
        <v>0</v>
      </c>
      <c r="M1439" s="71">
        <v>0.58299999999999996</v>
      </c>
      <c r="N1439" s="72"/>
      <c r="O1439" s="73">
        <f>MIN(1,MAX(0,(1/(1+EXP(-(Assumptions!$B$5 + Assumptions!$B$6*$N1439))))*Assumptions!$B$3))</f>
        <v>3.9165722796764356E-2</v>
      </c>
      <c r="P1439" s="73">
        <f>VLOOKUP($F1439,Assumptions!$A$23:$B$27,2,FALSE)*Assumptions!$B$4</f>
        <v>0.5</v>
      </c>
      <c r="Q1439" s="74">
        <f t="shared" si="44"/>
        <v>23103.640549763633</v>
      </c>
      <c r="R1439" s="75" t="str">
        <f>IF($O1439&lt;Assumptions!$B$17,"A",IF($O1439&lt;Assumptions!$B$18,"B",IF($O1439&lt;Assumptions!$B$19,"C",IF($O1439&lt;Assumptions!$B$20,"D","E"))))</f>
        <v>B</v>
      </c>
      <c r="S1439" s="75">
        <f t="shared" si="45"/>
        <v>0</v>
      </c>
    </row>
    <row r="1440" spans="1:19" ht="17.399999999999999" x14ac:dyDescent="0.3">
      <c r="A1440" s="39" t="s">
        <v>380</v>
      </c>
      <c r="B1440" s="39" t="s">
        <v>85</v>
      </c>
      <c r="C1440" s="39" t="s">
        <v>135</v>
      </c>
      <c r="D1440" s="39" t="s">
        <v>45</v>
      </c>
      <c r="E1440" s="70" t="s">
        <v>31</v>
      </c>
      <c r="F1440" s="70" t="s">
        <v>32</v>
      </c>
      <c r="G1440" s="78">
        <v>44960</v>
      </c>
      <c r="H1440" s="78">
        <v>45689</v>
      </c>
      <c r="I1440" s="69">
        <v>1148823.06</v>
      </c>
      <c r="J1440" s="70">
        <v>0</v>
      </c>
      <c r="K1440" s="71">
        <v>1.038</v>
      </c>
      <c r="L1440" s="70">
        <v>0</v>
      </c>
      <c r="M1440" s="71">
        <v>0.58299999999999996</v>
      </c>
      <c r="N1440" s="72"/>
      <c r="O1440" s="73">
        <f>MIN(1,MAX(0,(1/(1+EXP(-(Assumptions!$B$5 + Assumptions!$B$6*$N1440))))*Assumptions!$B$3))</f>
        <v>3.9165722796764356E-2</v>
      </c>
      <c r="P1440" s="73">
        <f>VLOOKUP($F1440,Assumptions!$A$23:$B$27,2,FALSE)*Assumptions!$B$4</f>
        <v>0.5</v>
      </c>
      <c r="Q1440" s="74">
        <f t="shared" si="44"/>
        <v>22497.242755245294</v>
      </c>
      <c r="R1440" s="75" t="str">
        <f>IF($O1440&lt;Assumptions!$B$17,"A",IF($O1440&lt;Assumptions!$B$18,"B",IF($O1440&lt;Assumptions!$B$19,"C",IF($O1440&lt;Assumptions!$B$20,"D","E"))))</f>
        <v>B</v>
      </c>
      <c r="S1440" s="75">
        <f t="shared" si="45"/>
        <v>0</v>
      </c>
    </row>
    <row r="1441" spans="1:19" ht="17.399999999999999" x14ac:dyDescent="0.3">
      <c r="A1441" s="39" t="s">
        <v>380</v>
      </c>
      <c r="B1441" s="39" t="s">
        <v>85</v>
      </c>
      <c r="C1441" s="39" t="s">
        <v>135</v>
      </c>
      <c r="D1441" s="39" t="s">
        <v>45</v>
      </c>
      <c r="E1441" s="70" t="s">
        <v>31</v>
      </c>
      <c r="F1441" s="70" t="s">
        <v>32</v>
      </c>
      <c r="G1441" s="78">
        <v>44960</v>
      </c>
      <c r="H1441" s="78">
        <v>45717</v>
      </c>
      <c r="I1441" s="69">
        <v>1118536.3999999999</v>
      </c>
      <c r="J1441" s="70">
        <v>0</v>
      </c>
      <c r="K1441" s="71">
        <v>0.97799999999999998</v>
      </c>
      <c r="L1441" s="70">
        <v>0</v>
      </c>
      <c r="M1441" s="71">
        <v>0.58299999999999996</v>
      </c>
      <c r="N1441" s="72"/>
      <c r="O1441" s="73">
        <f>MIN(1,MAX(0,(1/(1+EXP(-(Assumptions!$B$5 + Assumptions!$B$6*$N1441))))*Assumptions!$B$3))</f>
        <v>3.9165722796764356E-2</v>
      </c>
      <c r="P1441" s="73">
        <f>VLOOKUP($F1441,Assumptions!$A$23:$B$27,2,FALSE)*Assumptions!$B$4</f>
        <v>0.5</v>
      </c>
      <c r="Q1441" s="74">
        <f t="shared" si="44"/>
        <v>21904.143290245367</v>
      </c>
      <c r="R1441" s="75" t="str">
        <f>IF($O1441&lt;Assumptions!$B$17,"A",IF($O1441&lt;Assumptions!$B$18,"B",IF($O1441&lt;Assumptions!$B$19,"C",IF($O1441&lt;Assumptions!$B$20,"D","E"))))</f>
        <v>B</v>
      </c>
      <c r="S1441" s="75">
        <f t="shared" si="45"/>
        <v>0</v>
      </c>
    </row>
    <row r="1442" spans="1:19" ht="17.399999999999999" x14ac:dyDescent="0.3">
      <c r="A1442" s="39" t="s">
        <v>380</v>
      </c>
      <c r="B1442" s="39" t="s">
        <v>85</v>
      </c>
      <c r="C1442" s="39" t="s">
        <v>135</v>
      </c>
      <c r="D1442" s="39" t="s">
        <v>45</v>
      </c>
      <c r="E1442" s="70" t="s">
        <v>31</v>
      </c>
      <c r="F1442" s="70" t="s">
        <v>32</v>
      </c>
      <c r="G1442" s="78">
        <v>44960</v>
      </c>
      <c r="H1442" s="78">
        <v>45748</v>
      </c>
      <c r="I1442" s="69">
        <v>1086225.17</v>
      </c>
      <c r="J1442" s="70">
        <v>0</v>
      </c>
      <c r="K1442" s="71">
        <v>0.96399999999999997</v>
      </c>
      <c r="L1442" s="70">
        <v>0</v>
      </c>
      <c r="M1442" s="71">
        <v>0.58299999999999996</v>
      </c>
      <c r="N1442" s="72"/>
      <c r="O1442" s="73">
        <f>MIN(1,MAX(0,(1/(1+EXP(-(Assumptions!$B$5 + Assumptions!$B$6*$N1442))))*Assumptions!$B$3))</f>
        <v>3.9165722796764356E-2</v>
      </c>
      <c r="P1442" s="73">
        <f>VLOOKUP($F1442,Assumptions!$A$23:$B$27,2,FALSE)*Assumptions!$B$4</f>
        <v>0.5</v>
      </c>
      <c r="Q1442" s="74">
        <f t="shared" si="44"/>
        <v>21271.396951544117</v>
      </c>
      <c r="R1442" s="75" t="str">
        <f>IF($O1442&lt;Assumptions!$B$17,"A",IF($O1442&lt;Assumptions!$B$18,"B",IF($O1442&lt;Assumptions!$B$19,"C",IF($O1442&lt;Assumptions!$B$20,"D","E"))))</f>
        <v>B</v>
      </c>
      <c r="S1442" s="75">
        <f t="shared" si="45"/>
        <v>0</v>
      </c>
    </row>
    <row r="1443" spans="1:19" ht="17.399999999999999" x14ac:dyDescent="0.3">
      <c r="A1443" s="39" t="s">
        <v>380</v>
      </c>
      <c r="B1443" s="39" t="s">
        <v>85</v>
      </c>
      <c r="C1443" s="39" t="s">
        <v>135</v>
      </c>
      <c r="D1443" s="39" t="s">
        <v>45</v>
      </c>
      <c r="E1443" s="70" t="s">
        <v>31</v>
      </c>
      <c r="F1443" s="70" t="s">
        <v>32</v>
      </c>
      <c r="G1443" s="78">
        <v>44960</v>
      </c>
      <c r="H1443" s="78">
        <v>45778</v>
      </c>
      <c r="I1443" s="69">
        <v>1056257.6599999999</v>
      </c>
      <c r="J1443" s="70">
        <v>0</v>
      </c>
      <c r="K1443" s="71">
        <v>1.0129999999999999</v>
      </c>
      <c r="L1443" s="70">
        <v>0</v>
      </c>
      <c r="M1443" s="71">
        <v>0.58299999999999996</v>
      </c>
      <c r="N1443" s="72"/>
      <c r="O1443" s="73">
        <f>MIN(1,MAX(0,(1/(1+EXP(-(Assumptions!$B$5 + Assumptions!$B$6*$N1443))))*Assumptions!$B$3))</f>
        <v>3.9165722796764356E-2</v>
      </c>
      <c r="P1443" s="73">
        <f>VLOOKUP($F1443,Assumptions!$A$23:$B$27,2,FALSE)*Assumptions!$B$4</f>
        <v>0.5</v>
      </c>
      <c r="Q1443" s="74">
        <f t="shared" si="44"/>
        <v>20684.547356759485</v>
      </c>
      <c r="R1443" s="75" t="str">
        <f>IF($O1443&lt;Assumptions!$B$17,"A",IF($O1443&lt;Assumptions!$B$18,"B",IF($O1443&lt;Assumptions!$B$19,"C",IF($O1443&lt;Assumptions!$B$20,"D","E"))))</f>
        <v>B</v>
      </c>
      <c r="S1443" s="75">
        <f t="shared" si="45"/>
        <v>0</v>
      </c>
    </row>
    <row r="1444" spans="1:19" ht="17.399999999999999" x14ac:dyDescent="0.3">
      <c r="A1444" s="39" t="s">
        <v>380</v>
      </c>
      <c r="B1444" s="39" t="s">
        <v>85</v>
      </c>
      <c r="C1444" s="39" t="s">
        <v>135</v>
      </c>
      <c r="D1444" s="39" t="s">
        <v>45</v>
      </c>
      <c r="E1444" s="70" t="s">
        <v>31</v>
      </c>
      <c r="F1444" s="70" t="s">
        <v>32</v>
      </c>
      <c r="G1444" s="78">
        <v>44960</v>
      </c>
      <c r="H1444" s="78">
        <v>45809</v>
      </c>
      <c r="I1444" s="69">
        <v>1025482.75</v>
      </c>
      <c r="J1444" s="70">
        <v>0</v>
      </c>
      <c r="K1444" s="71">
        <v>1.0269999999999999</v>
      </c>
      <c r="L1444" s="70">
        <v>0</v>
      </c>
      <c r="M1444" s="71">
        <v>0.58299999999999996</v>
      </c>
      <c r="N1444" s="72"/>
      <c r="O1444" s="73">
        <f>MIN(1,MAX(0,(1/(1+EXP(-(Assumptions!$B$5 + Assumptions!$B$6*$N1444))))*Assumptions!$B$3))</f>
        <v>3.9165722796764356E-2</v>
      </c>
      <c r="P1444" s="73">
        <f>VLOOKUP($F1444,Assumptions!$A$23:$B$27,2,FALSE)*Assumptions!$B$4</f>
        <v>0.5</v>
      </c>
      <c r="Q1444" s="74">
        <f t="shared" si="44"/>
        <v>20081.886559681803</v>
      </c>
      <c r="R1444" s="75" t="str">
        <f>IF($O1444&lt;Assumptions!$B$17,"A",IF($O1444&lt;Assumptions!$B$18,"B",IF($O1444&lt;Assumptions!$B$19,"C",IF($O1444&lt;Assumptions!$B$20,"D","E"))))</f>
        <v>B</v>
      </c>
      <c r="S1444" s="75">
        <f t="shared" si="45"/>
        <v>0</v>
      </c>
    </row>
    <row r="1445" spans="1:19" ht="17.399999999999999" x14ac:dyDescent="0.3">
      <c r="A1445" s="39" t="s">
        <v>380</v>
      </c>
      <c r="B1445" s="39" t="s">
        <v>85</v>
      </c>
      <c r="C1445" s="39" t="s">
        <v>135</v>
      </c>
      <c r="D1445" s="39" t="s">
        <v>45</v>
      </c>
      <c r="E1445" s="70" t="s">
        <v>31</v>
      </c>
      <c r="F1445" s="70" t="s">
        <v>32</v>
      </c>
      <c r="G1445" s="78">
        <v>44960</v>
      </c>
      <c r="H1445" s="78">
        <v>45839</v>
      </c>
      <c r="I1445" s="69">
        <v>996977.23</v>
      </c>
      <c r="J1445" s="70">
        <v>0</v>
      </c>
      <c r="K1445" s="71">
        <v>0.96</v>
      </c>
      <c r="L1445" s="70">
        <v>0</v>
      </c>
      <c r="M1445" s="71">
        <v>0.58299999999999996</v>
      </c>
      <c r="N1445" s="72"/>
      <c r="O1445" s="73">
        <f>MIN(1,MAX(0,(1/(1+EXP(-(Assumptions!$B$5 + Assumptions!$B$6*$N1445))))*Assumptions!$B$3))</f>
        <v>3.9165722796764356E-2</v>
      </c>
      <c r="P1445" s="73">
        <f>VLOOKUP($F1445,Assumptions!$A$23:$B$27,2,FALSE)*Assumptions!$B$4</f>
        <v>0.5</v>
      </c>
      <c r="Q1445" s="74">
        <f t="shared" si="44"/>
        <v>19523.666912432989</v>
      </c>
      <c r="R1445" s="75" t="str">
        <f>IF($O1445&lt;Assumptions!$B$17,"A",IF($O1445&lt;Assumptions!$B$18,"B",IF($O1445&lt;Assumptions!$B$19,"C",IF($O1445&lt;Assumptions!$B$20,"D","E"))))</f>
        <v>B</v>
      </c>
      <c r="S1445" s="75">
        <f t="shared" si="45"/>
        <v>0</v>
      </c>
    </row>
    <row r="1446" spans="1:19" ht="17.399999999999999" x14ac:dyDescent="0.3">
      <c r="A1446" s="39" t="s">
        <v>380</v>
      </c>
      <c r="B1446" s="39" t="s">
        <v>85</v>
      </c>
      <c r="C1446" s="39" t="s">
        <v>135</v>
      </c>
      <c r="D1446" s="39" t="s">
        <v>45</v>
      </c>
      <c r="E1446" s="70" t="s">
        <v>31</v>
      </c>
      <c r="F1446" s="70" t="s">
        <v>32</v>
      </c>
      <c r="G1446" s="78">
        <v>44960</v>
      </c>
      <c r="H1446" s="78">
        <v>45870</v>
      </c>
      <c r="I1446" s="69">
        <v>968110.85</v>
      </c>
      <c r="J1446" s="70">
        <v>0</v>
      </c>
      <c r="K1446" s="71">
        <v>1.0269999999999999</v>
      </c>
      <c r="L1446" s="70">
        <v>0</v>
      </c>
      <c r="M1446" s="71">
        <v>0.58299999999999996</v>
      </c>
      <c r="N1446" s="72"/>
      <c r="O1446" s="73">
        <f>MIN(1,MAX(0,(1/(1+EXP(-(Assumptions!$B$5 + Assumptions!$B$6*$N1446))))*Assumptions!$B$3))</f>
        <v>3.9165722796764356E-2</v>
      </c>
      <c r="P1446" s="73">
        <f>VLOOKUP($F1446,Assumptions!$A$23:$B$27,2,FALSE)*Assumptions!$B$4</f>
        <v>0.5</v>
      </c>
      <c r="Q1446" s="74">
        <f t="shared" si="44"/>
        <v>18958.380593819958</v>
      </c>
      <c r="R1446" s="75" t="str">
        <f>IF($O1446&lt;Assumptions!$B$17,"A",IF($O1446&lt;Assumptions!$B$18,"B",IF($O1446&lt;Assumptions!$B$19,"C",IF($O1446&lt;Assumptions!$B$20,"D","E"))))</f>
        <v>B</v>
      </c>
      <c r="S1446" s="75">
        <f t="shared" si="45"/>
        <v>0</v>
      </c>
    </row>
    <row r="1447" spans="1:19" ht="17.399999999999999" x14ac:dyDescent="0.3">
      <c r="A1447" s="39" t="s">
        <v>380</v>
      </c>
      <c r="B1447" s="39" t="s">
        <v>85</v>
      </c>
      <c r="C1447" s="39" t="s">
        <v>135</v>
      </c>
      <c r="D1447" s="39" t="s">
        <v>45</v>
      </c>
      <c r="E1447" s="70" t="s">
        <v>31</v>
      </c>
      <c r="F1447" s="70" t="s">
        <v>32</v>
      </c>
      <c r="G1447" s="78">
        <v>44960</v>
      </c>
      <c r="H1447" s="78">
        <v>45901</v>
      </c>
      <c r="I1447" s="69">
        <v>939533.9</v>
      </c>
      <c r="J1447" s="70">
        <v>0</v>
      </c>
      <c r="K1447" s="71">
        <v>1.1359999999999999</v>
      </c>
      <c r="L1447" s="70">
        <v>0</v>
      </c>
      <c r="M1447" s="71">
        <v>0.58299999999999996</v>
      </c>
      <c r="N1447" s="72"/>
      <c r="O1447" s="73">
        <f>MIN(1,MAX(0,(1/(1+EXP(-(Assumptions!$B$5 + Assumptions!$B$6*$N1447))))*Assumptions!$B$3))</f>
        <v>3.9165722796764356E-2</v>
      </c>
      <c r="P1447" s="73">
        <f>VLOOKUP($F1447,Assumptions!$A$23:$B$27,2,FALSE)*Assumptions!$B$4</f>
        <v>0.5</v>
      </c>
      <c r="Q1447" s="74">
        <f t="shared" si="44"/>
        <v>18398.762142781463</v>
      </c>
      <c r="R1447" s="75" t="str">
        <f>IF($O1447&lt;Assumptions!$B$17,"A",IF($O1447&lt;Assumptions!$B$18,"B",IF($O1447&lt;Assumptions!$B$19,"C",IF($O1447&lt;Assumptions!$B$20,"D","E"))))</f>
        <v>B</v>
      </c>
      <c r="S1447" s="75">
        <f t="shared" si="45"/>
        <v>0</v>
      </c>
    </row>
    <row r="1448" spans="1:19" ht="17.399999999999999" x14ac:dyDescent="0.3">
      <c r="A1448" s="39" t="s">
        <v>380</v>
      </c>
      <c r="B1448" s="39" t="s">
        <v>85</v>
      </c>
      <c r="C1448" s="39" t="s">
        <v>135</v>
      </c>
      <c r="D1448" s="39" t="s">
        <v>45</v>
      </c>
      <c r="E1448" s="70" t="s">
        <v>31</v>
      </c>
      <c r="F1448" s="70" t="s">
        <v>32</v>
      </c>
      <c r="G1448" s="78">
        <v>44960</v>
      </c>
      <c r="H1448" s="78">
        <v>45931</v>
      </c>
      <c r="I1448" s="69">
        <v>913059.11</v>
      </c>
      <c r="J1448" s="70">
        <v>0</v>
      </c>
      <c r="K1448" s="71">
        <v>1.1160000000000001</v>
      </c>
      <c r="L1448" s="70">
        <v>0</v>
      </c>
      <c r="M1448" s="71">
        <v>0.58299999999999996</v>
      </c>
      <c r="N1448" s="72"/>
      <c r="O1448" s="73">
        <f>MIN(1,MAX(0,(1/(1+EXP(-(Assumptions!$B$5 + Assumptions!$B$6*$N1448))))*Assumptions!$B$3))</f>
        <v>3.9165722796764356E-2</v>
      </c>
      <c r="P1448" s="73">
        <f>VLOOKUP($F1448,Assumptions!$A$23:$B$27,2,FALSE)*Assumptions!$B$4</f>
        <v>0.5</v>
      </c>
      <c r="Q1448" s="74">
        <f t="shared" si="44"/>
        <v>17880.309999660185</v>
      </c>
      <c r="R1448" s="75" t="str">
        <f>IF($O1448&lt;Assumptions!$B$17,"A",IF($O1448&lt;Assumptions!$B$18,"B",IF($O1448&lt;Assumptions!$B$19,"C",IF($O1448&lt;Assumptions!$B$20,"D","E"))))</f>
        <v>B</v>
      </c>
      <c r="S1448" s="75">
        <f t="shared" si="45"/>
        <v>0</v>
      </c>
    </row>
    <row r="1449" spans="1:19" ht="17.399999999999999" x14ac:dyDescent="0.3">
      <c r="A1449" s="39" t="s">
        <v>380</v>
      </c>
      <c r="B1449" s="39" t="s">
        <v>85</v>
      </c>
      <c r="C1449" s="39" t="s">
        <v>135</v>
      </c>
      <c r="D1449" s="39" t="s">
        <v>45</v>
      </c>
      <c r="E1449" s="70" t="s">
        <v>31</v>
      </c>
      <c r="F1449" s="70" t="s">
        <v>32</v>
      </c>
      <c r="G1449" s="78">
        <v>44960</v>
      </c>
      <c r="H1449" s="78">
        <v>45962</v>
      </c>
      <c r="I1449" s="69">
        <v>888243.99</v>
      </c>
      <c r="J1449" s="70">
        <v>0</v>
      </c>
      <c r="K1449" s="71">
        <v>0.95199999999999996</v>
      </c>
      <c r="L1449" s="70">
        <v>0</v>
      </c>
      <c r="M1449" s="71">
        <v>0.58299999999999996</v>
      </c>
      <c r="N1449" s="72"/>
      <c r="O1449" s="73">
        <f>MIN(1,MAX(0,(1/(1+EXP(-(Assumptions!$B$5 + Assumptions!$B$6*$N1449))))*Assumptions!$B$3))</f>
        <v>3.9165722796764356E-2</v>
      </c>
      <c r="P1449" s="73">
        <f>VLOOKUP($F1449,Assumptions!$A$23:$B$27,2,FALSE)*Assumptions!$B$4</f>
        <v>0.5</v>
      </c>
      <c r="Q1449" s="74">
        <f t="shared" si="44"/>
        <v>17394.358944115964</v>
      </c>
      <c r="R1449" s="75" t="str">
        <f>IF($O1449&lt;Assumptions!$B$17,"A",IF($O1449&lt;Assumptions!$B$18,"B",IF($O1449&lt;Assumptions!$B$19,"C",IF($O1449&lt;Assumptions!$B$20,"D","E"))))</f>
        <v>B</v>
      </c>
      <c r="S1449" s="75">
        <f t="shared" si="45"/>
        <v>0</v>
      </c>
    </row>
    <row r="1450" spans="1:19" ht="17.399999999999999" x14ac:dyDescent="0.3">
      <c r="A1450" s="39" t="s">
        <v>380</v>
      </c>
      <c r="B1450" s="39" t="s">
        <v>85</v>
      </c>
      <c r="C1450" s="39" t="s">
        <v>135</v>
      </c>
      <c r="D1450" s="39" t="s">
        <v>45</v>
      </c>
      <c r="E1450" s="70" t="s">
        <v>31</v>
      </c>
      <c r="F1450" s="70" t="s">
        <v>32</v>
      </c>
      <c r="G1450" s="78">
        <v>44960</v>
      </c>
      <c r="H1450" s="78">
        <v>45992</v>
      </c>
      <c r="I1450" s="69">
        <v>860536.8</v>
      </c>
      <c r="J1450" s="70">
        <v>15</v>
      </c>
      <c r="K1450" s="71">
        <v>1.026</v>
      </c>
      <c r="L1450" s="70">
        <v>0</v>
      </c>
      <c r="M1450" s="71">
        <v>0.58299999999999996</v>
      </c>
      <c r="N1450" s="72"/>
      <c r="O1450" s="73">
        <f>MIN(1,MAX(0,(1/(1+EXP(-(Assumptions!$B$5 + Assumptions!$B$6*$N1450))))*Assumptions!$B$3))</f>
        <v>3.9165722796764356E-2</v>
      </c>
      <c r="P1450" s="73">
        <f>VLOOKUP($F1450,Assumptions!$A$23:$B$27,2,FALSE)*Assumptions!$B$4</f>
        <v>0.5</v>
      </c>
      <c r="Q1450" s="74">
        <f t="shared" si="44"/>
        <v>16851.772882607325</v>
      </c>
      <c r="R1450" s="75" t="str">
        <f>IF($O1450&lt;Assumptions!$B$17,"A",IF($O1450&lt;Assumptions!$B$18,"B",IF($O1450&lt;Assumptions!$B$19,"C",IF($O1450&lt;Assumptions!$B$20,"D","E"))))</f>
        <v>B</v>
      </c>
      <c r="S1450" s="75">
        <f t="shared" si="45"/>
        <v>0</v>
      </c>
    </row>
    <row r="1451" spans="1:19" ht="17.399999999999999" x14ac:dyDescent="0.3">
      <c r="A1451" s="39" t="s">
        <v>382</v>
      </c>
      <c r="B1451" s="39" t="s">
        <v>84</v>
      </c>
      <c r="C1451" s="39" t="s">
        <v>135</v>
      </c>
      <c r="D1451" s="39" t="s">
        <v>26</v>
      </c>
      <c r="E1451" s="70" t="s">
        <v>27</v>
      </c>
      <c r="F1451" s="70" t="s">
        <v>28</v>
      </c>
      <c r="G1451" s="78">
        <v>44044</v>
      </c>
      <c r="H1451" s="78">
        <v>45658</v>
      </c>
      <c r="I1451" s="69">
        <v>2837418.47</v>
      </c>
      <c r="J1451" s="70">
        <v>15</v>
      </c>
      <c r="K1451" s="71">
        <v>1.016</v>
      </c>
      <c r="L1451" s="70">
        <v>0</v>
      </c>
      <c r="M1451" s="71">
        <v>0.83199999999999996</v>
      </c>
      <c r="N1451" s="72"/>
      <c r="O1451" s="73">
        <f>MIN(1,MAX(0,(1/(1+EXP(-(Assumptions!$B$5 + Assumptions!$B$6*$N1451))))*Assumptions!$B$3))</f>
        <v>3.9165722796764356E-2</v>
      </c>
      <c r="P1451" s="73">
        <f>VLOOKUP($F1451,Assumptions!$A$23:$B$27,2,FALSE)*Assumptions!$B$4</f>
        <v>0.35</v>
      </c>
      <c r="Q1451" s="74">
        <f t="shared" si="44"/>
        <v>38895.340839053737</v>
      </c>
      <c r="R1451" s="75" t="str">
        <f>IF($O1451&lt;Assumptions!$B$17,"A",IF($O1451&lt;Assumptions!$B$18,"B",IF($O1451&lt;Assumptions!$B$19,"C",IF($O1451&lt;Assumptions!$B$20,"D","E"))))</f>
        <v>B</v>
      </c>
      <c r="S1451" s="75">
        <f t="shared" si="45"/>
        <v>0</v>
      </c>
    </row>
    <row r="1452" spans="1:19" ht="17.399999999999999" x14ac:dyDescent="0.3">
      <c r="A1452" s="39" t="s">
        <v>382</v>
      </c>
      <c r="B1452" s="39" t="s">
        <v>84</v>
      </c>
      <c r="C1452" s="39" t="s">
        <v>135</v>
      </c>
      <c r="D1452" s="39" t="s">
        <v>26</v>
      </c>
      <c r="E1452" s="70" t="s">
        <v>27</v>
      </c>
      <c r="F1452" s="70" t="s">
        <v>28</v>
      </c>
      <c r="G1452" s="78">
        <v>44044</v>
      </c>
      <c r="H1452" s="78">
        <v>45689</v>
      </c>
      <c r="I1452" s="69">
        <v>2755430.23</v>
      </c>
      <c r="J1452" s="70">
        <v>65</v>
      </c>
      <c r="K1452" s="71">
        <v>0.50600000000000001</v>
      </c>
      <c r="L1452" s="70">
        <v>0</v>
      </c>
      <c r="M1452" s="71">
        <v>0.83199999999999996</v>
      </c>
      <c r="N1452" s="72"/>
      <c r="O1452" s="73">
        <f>MIN(1,MAX(0,(1/(1+EXP(-(Assumptions!$B$5 + Assumptions!$B$6*$N1452))))*Assumptions!$B$3))</f>
        <v>3.9165722796764356E-2</v>
      </c>
      <c r="P1452" s="73">
        <f>VLOOKUP($F1452,Assumptions!$A$23:$B$27,2,FALSE)*Assumptions!$B$4</f>
        <v>0.35</v>
      </c>
      <c r="Q1452" s="74">
        <f t="shared" si="44"/>
        <v>37771.445800901623</v>
      </c>
      <c r="R1452" s="75" t="str">
        <f>IF($O1452&lt;Assumptions!$B$17,"A",IF($O1452&lt;Assumptions!$B$18,"B",IF($O1452&lt;Assumptions!$B$19,"C",IF($O1452&lt;Assumptions!$B$20,"D","E"))))</f>
        <v>B</v>
      </c>
      <c r="S1452" s="75">
        <f t="shared" si="45"/>
        <v>0</v>
      </c>
    </row>
    <row r="1453" spans="1:19" ht="17.399999999999999" x14ac:dyDescent="0.3">
      <c r="A1453" s="39" t="s">
        <v>382</v>
      </c>
      <c r="B1453" s="39" t="s">
        <v>84</v>
      </c>
      <c r="C1453" s="39" t="s">
        <v>135</v>
      </c>
      <c r="D1453" s="39" t="s">
        <v>26</v>
      </c>
      <c r="E1453" s="70" t="s">
        <v>27</v>
      </c>
      <c r="F1453" s="70" t="s">
        <v>28</v>
      </c>
      <c r="G1453" s="78">
        <v>44044</v>
      </c>
      <c r="H1453" s="78">
        <v>45717</v>
      </c>
      <c r="I1453" s="69">
        <v>2667469.16</v>
      </c>
      <c r="J1453" s="70">
        <v>65</v>
      </c>
      <c r="K1453" s="71">
        <v>0.67800000000000005</v>
      </c>
      <c r="L1453" s="70">
        <v>0</v>
      </c>
      <c r="M1453" s="71">
        <v>0.83199999999999996</v>
      </c>
      <c r="N1453" s="72"/>
      <c r="O1453" s="73">
        <f>MIN(1,MAX(0,(1/(1+EXP(-(Assumptions!$B$5 + Assumptions!$B$6*$N1453))))*Assumptions!$B$3))</f>
        <v>3.9165722796764356E-2</v>
      </c>
      <c r="P1453" s="73">
        <f>VLOOKUP($F1453,Assumptions!$A$23:$B$27,2,FALSE)*Assumptions!$B$4</f>
        <v>0.35</v>
      </c>
      <c r="Q1453" s="74">
        <f t="shared" si="44"/>
        <v>36565.675191317248</v>
      </c>
      <c r="R1453" s="75" t="str">
        <f>IF($O1453&lt;Assumptions!$B$17,"A",IF($O1453&lt;Assumptions!$B$18,"B",IF($O1453&lt;Assumptions!$B$19,"C",IF($O1453&lt;Assumptions!$B$20,"D","E"))))</f>
        <v>B</v>
      </c>
      <c r="S1453" s="75">
        <f t="shared" si="45"/>
        <v>0</v>
      </c>
    </row>
    <row r="1454" spans="1:19" ht="17.399999999999999" x14ac:dyDescent="0.3">
      <c r="A1454" s="39" t="s">
        <v>382</v>
      </c>
      <c r="B1454" s="39" t="s">
        <v>84</v>
      </c>
      <c r="C1454" s="39" t="s">
        <v>135</v>
      </c>
      <c r="D1454" s="39" t="s">
        <v>26</v>
      </c>
      <c r="E1454" s="70" t="s">
        <v>27</v>
      </c>
      <c r="F1454" s="70" t="s">
        <v>28</v>
      </c>
      <c r="G1454" s="78">
        <v>44044</v>
      </c>
      <c r="H1454" s="78">
        <v>45748</v>
      </c>
      <c r="I1454" s="69">
        <v>2584707.4700000002</v>
      </c>
      <c r="J1454" s="70">
        <v>0</v>
      </c>
      <c r="K1454" s="71">
        <v>1.1100000000000001</v>
      </c>
      <c r="L1454" s="70">
        <v>0</v>
      </c>
      <c r="M1454" s="71">
        <v>0.83199999999999996</v>
      </c>
      <c r="N1454" s="72"/>
      <c r="O1454" s="73">
        <f>MIN(1,MAX(0,(1/(1+EXP(-(Assumptions!$B$5 + Assumptions!$B$6*$N1454))))*Assumptions!$B$3))</f>
        <v>3.9165722796764356E-2</v>
      </c>
      <c r="P1454" s="73">
        <f>VLOOKUP($F1454,Assumptions!$A$23:$B$27,2,FALSE)*Assumptions!$B$4</f>
        <v>0.35</v>
      </c>
      <c r="Q1454" s="74">
        <f t="shared" si="44"/>
        <v>35431.177698261141</v>
      </c>
      <c r="R1454" s="75" t="str">
        <f>IF($O1454&lt;Assumptions!$B$17,"A",IF($O1454&lt;Assumptions!$B$18,"B",IF($O1454&lt;Assumptions!$B$19,"C",IF($O1454&lt;Assumptions!$B$20,"D","E"))))</f>
        <v>B</v>
      </c>
      <c r="S1454" s="75">
        <f t="shared" si="45"/>
        <v>0</v>
      </c>
    </row>
    <row r="1455" spans="1:19" ht="17.399999999999999" x14ac:dyDescent="0.3">
      <c r="A1455" s="39" t="s">
        <v>382</v>
      </c>
      <c r="B1455" s="39" t="s">
        <v>84</v>
      </c>
      <c r="C1455" s="39" t="s">
        <v>135</v>
      </c>
      <c r="D1455" s="39" t="s">
        <v>26</v>
      </c>
      <c r="E1455" s="70" t="s">
        <v>27</v>
      </c>
      <c r="F1455" s="70" t="s">
        <v>28</v>
      </c>
      <c r="G1455" s="78">
        <v>44044</v>
      </c>
      <c r="H1455" s="78">
        <v>45778</v>
      </c>
      <c r="I1455" s="69">
        <v>2516407.5</v>
      </c>
      <c r="J1455" s="70">
        <v>0</v>
      </c>
      <c r="K1455" s="71">
        <v>1.038</v>
      </c>
      <c r="L1455" s="70">
        <v>0</v>
      </c>
      <c r="M1455" s="71">
        <v>0.83199999999999996</v>
      </c>
      <c r="N1455" s="72"/>
      <c r="O1455" s="73">
        <f>MIN(1,MAX(0,(1/(1+EXP(-(Assumptions!$B$5 + Assumptions!$B$6*$N1455))))*Assumptions!$B$3))</f>
        <v>3.9165722796764356E-2</v>
      </c>
      <c r="P1455" s="73">
        <f>VLOOKUP($F1455,Assumptions!$A$23:$B$27,2,FALSE)*Assumptions!$B$4</f>
        <v>0.35</v>
      </c>
      <c r="Q1455" s="74">
        <f t="shared" si="44"/>
        <v>34494.921506044579</v>
      </c>
      <c r="R1455" s="75" t="str">
        <f>IF($O1455&lt;Assumptions!$B$17,"A",IF($O1455&lt;Assumptions!$B$18,"B",IF($O1455&lt;Assumptions!$B$19,"C",IF($O1455&lt;Assumptions!$B$20,"D","E"))))</f>
        <v>B</v>
      </c>
      <c r="S1455" s="75">
        <f t="shared" si="45"/>
        <v>0</v>
      </c>
    </row>
    <row r="1456" spans="1:19" ht="17.399999999999999" x14ac:dyDescent="0.3">
      <c r="A1456" s="39" t="s">
        <v>382</v>
      </c>
      <c r="B1456" s="39" t="s">
        <v>84</v>
      </c>
      <c r="C1456" s="39" t="s">
        <v>135</v>
      </c>
      <c r="D1456" s="39" t="s">
        <v>26</v>
      </c>
      <c r="E1456" s="70" t="s">
        <v>27</v>
      </c>
      <c r="F1456" s="70" t="s">
        <v>28</v>
      </c>
      <c r="G1456" s="78">
        <v>44044</v>
      </c>
      <c r="H1456" s="78">
        <v>45809</v>
      </c>
      <c r="I1456" s="69">
        <v>2446125.1</v>
      </c>
      <c r="J1456" s="70">
        <v>15</v>
      </c>
      <c r="K1456" s="71">
        <v>0.98299999999999998</v>
      </c>
      <c r="L1456" s="70">
        <v>0</v>
      </c>
      <c r="M1456" s="71">
        <v>0.83199999999999996</v>
      </c>
      <c r="N1456" s="72"/>
      <c r="O1456" s="73">
        <f>MIN(1,MAX(0,(1/(1+EXP(-(Assumptions!$B$5 + Assumptions!$B$6*$N1456))))*Assumptions!$B$3))</f>
        <v>3.9165722796764356E-2</v>
      </c>
      <c r="P1456" s="73">
        <f>VLOOKUP($F1456,Assumptions!$A$23:$B$27,2,FALSE)*Assumptions!$B$4</f>
        <v>0.35</v>
      </c>
      <c r="Q1456" s="74">
        <f t="shared" si="44"/>
        <v>33531.490157482622</v>
      </c>
      <c r="R1456" s="75" t="str">
        <f>IF($O1456&lt;Assumptions!$B$17,"A",IF($O1456&lt;Assumptions!$B$18,"B",IF($O1456&lt;Assumptions!$B$19,"C",IF($O1456&lt;Assumptions!$B$20,"D","E"))))</f>
        <v>B</v>
      </c>
      <c r="S1456" s="75">
        <f t="shared" si="45"/>
        <v>0</v>
      </c>
    </row>
    <row r="1457" spans="1:19" ht="17.399999999999999" x14ac:dyDescent="0.3">
      <c r="A1457" s="39" t="s">
        <v>382</v>
      </c>
      <c r="B1457" s="39" t="s">
        <v>84</v>
      </c>
      <c r="C1457" s="39" t="s">
        <v>135</v>
      </c>
      <c r="D1457" s="39" t="s">
        <v>26</v>
      </c>
      <c r="E1457" s="70" t="s">
        <v>27</v>
      </c>
      <c r="F1457" s="70" t="s">
        <v>28</v>
      </c>
      <c r="G1457" s="78">
        <v>44044</v>
      </c>
      <c r="H1457" s="78">
        <v>45839</v>
      </c>
      <c r="I1457" s="69">
        <v>2367548.5499999998</v>
      </c>
      <c r="J1457" s="70">
        <v>35</v>
      </c>
      <c r="K1457" s="71">
        <v>0.85</v>
      </c>
      <c r="L1457" s="70">
        <v>0</v>
      </c>
      <c r="M1457" s="71">
        <v>0.83199999999999996</v>
      </c>
      <c r="N1457" s="72"/>
      <c r="O1457" s="73">
        <f>MIN(1,MAX(0,(1/(1+EXP(-(Assumptions!$B$5 + Assumptions!$B$6*$N1457))))*Assumptions!$B$3))</f>
        <v>3.9165722796764356E-2</v>
      </c>
      <c r="P1457" s="73">
        <f>VLOOKUP($F1457,Assumptions!$A$23:$B$27,2,FALSE)*Assumptions!$B$4</f>
        <v>0.35</v>
      </c>
      <c r="Q1457" s="74">
        <f t="shared" si="44"/>
        <v>32454.362576013482</v>
      </c>
      <c r="R1457" s="75" t="str">
        <f>IF($O1457&lt;Assumptions!$B$17,"A",IF($O1457&lt;Assumptions!$B$18,"B",IF($O1457&lt;Assumptions!$B$19,"C",IF($O1457&lt;Assumptions!$B$20,"D","E"))))</f>
        <v>B</v>
      </c>
      <c r="S1457" s="75">
        <f t="shared" si="45"/>
        <v>0</v>
      </c>
    </row>
    <row r="1458" spans="1:19" ht="17.399999999999999" x14ac:dyDescent="0.3">
      <c r="A1458" s="39" t="s">
        <v>382</v>
      </c>
      <c r="B1458" s="39" t="s">
        <v>84</v>
      </c>
      <c r="C1458" s="39" t="s">
        <v>135</v>
      </c>
      <c r="D1458" s="39" t="s">
        <v>26</v>
      </c>
      <c r="E1458" s="70" t="s">
        <v>27</v>
      </c>
      <c r="F1458" s="70" t="s">
        <v>28</v>
      </c>
      <c r="G1458" s="78">
        <v>44044</v>
      </c>
      <c r="H1458" s="78">
        <v>45870</v>
      </c>
      <c r="I1458" s="69">
        <v>2304817.7400000002</v>
      </c>
      <c r="J1458" s="70">
        <v>0</v>
      </c>
      <c r="K1458" s="71">
        <v>1.052</v>
      </c>
      <c r="L1458" s="70">
        <v>0</v>
      </c>
      <c r="M1458" s="71">
        <v>0.83199999999999996</v>
      </c>
      <c r="N1458" s="72"/>
      <c r="O1458" s="73">
        <f>MIN(1,MAX(0,(1/(1+EXP(-(Assumptions!$B$5 + Assumptions!$B$6*$N1458))))*Assumptions!$B$3))</f>
        <v>3.9165722796764356E-2</v>
      </c>
      <c r="P1458" s="73">
        <f>VLOOKUP($F1458,Assumptions!$A$23:$B$27,2,FALSE)*Assumptions!$B$4</f>
        <v>0.35</v>
      </c>
      <c r="Q1458" s="74">
        <f t="shared" si="44"/>
        <v>31594.448445666716</v>
      </c>
      <c r="R1458" s="75" t="str">
        <f>IF($O1458&lt;Assumptions!$B$17,"A",IF($O1458&lt;Assumptions!$B$18,"B",IF($O1458&lt;Assumptions!$B$19,"C",IF($O1458&lt;Assumptions!$B$20,"D","E"))))</f>
        <v>B</v>
      </c>
      <c r="S1458" s="75">
        <f t="shared" si="45"/>
        <v>0</v>
      </c>
    </row>
    <row r="1459" spans="1:19" ht="17.399999999999999" x14ac:dyDescent="0.3">
      <c r="A1459" s="39" t="s">
        <v>382</v>
      </c>
      <c r="B1459" s="39" t="s">
        <v>84</v>
      </c>
      <c r="C1459" s="39" t="s">
        <v>135</v>
      </c>
      <c r="D1459" s="39" t="s">
        <v>26</v>
      </c>
      <c r="E1459" s="70" t="s">
        <v>27</v>
      </c>
      <c r="F1459" s="70" t="s">
        <v>28</v>
      </c>
      <c r="G1459" s="78">
        <v>44044</v>
      </c>
      <c r="H1459" s="78">
        <v>45901</v>
      </c>
      <c r="I1459" s="69">
        <v>2236846.23</v>
      </c>
      <c r="J1459" s="70">
        <v>35</v>
      </c>
      <c r="K1459" s="71">
        <v>0.85799999999999998</v>
      </c>
      <c r="L1459" s="70">
        <v>0</v>
      </c>
      <c r="M1459" s="71">
        <v>0.83199999999999996</v>
      </c>
      <c r="N1459" s="72"/>
      <c r="O1459" s="73">
        <f>MIN(1,MAX(0,(1/(1+EXP(-(Assumptions!$B$5 + Assumptions!$B$6*$N1459))))*Assumptions!$B$3))</f>
        <v>3.9165722796764356E-2</v>
      </c>
      <c r="P1459" s="73">
        <f>VLOOKUP($F1459,Assumptions!$A$23:$B$27,2,FALSE)*Assumptions!$B$4</f>
        <v>0.35</v>
      </c>
      <c r="Q1459" s="74">
        <f t="shared" si="44"/>
        <v>30662.694784108589</v>
      </c>
      <c r="R1459" s="75" t="str">
        <f>IF($O1459&lt;Assumptions!$B$17,"A",IF($O1459&lt;Assumptions!$B$18,"B",IF($O1459&lt;Assumptions!$B$19,"C",IF($O1459&lt;Assumptions!$B$20,"D","E"))))</f>
        <v>B</v>
      </c>
      <c r="S1459" s="75">
        <f t="shared" si="45"/>
        <v>0</v>
      </c>
    </row>
    <row r="1460" spans="1:19" ht="17.399999999999999" x14ac:dyDescent="0.3">
      <c r="A1460" s="39" t="s">
        <v>382</v>
      </c>
      <c r="B1460" s="39" t="s">
        <v>84</v>
      </c>
      <c r="C1460" s="39" t="s">
        <v>135</v>
      </c>
      <c r="D1460" s="39" t="s">
        <v>26</v>
      </c>
      <c r="E1460" s="70" t="s">
        <v>27</v>
      </c>
      <c r="F1460" s="70" t="s">
        <v>28</v>
      </c>
      <c r="G1460" s="78">
        <v>44044</v>
      </c>
      <c r="H1460" s="78">
        <v>45931</v>
      </c>
      <c r="I1460" s="69">
        <v>2164092.0699999998</v>
      </c>
      <c r="J1460" s="70">
        <v>15</v>
      </c>
      <c r="K1460" s="71">
        <v>1.03</v>
      </c>
      <c r="L1460" s="70">
        <v>0</v>
      </c>
      <c r="M1460" s="71">
        <v>0.83199999999999996</v>
      </c>
      <c r="N1460" s="72"/>
      <c r="O1460" s="73">
        <f>MIN(1,MAX(0,(1/(1+EXP(-(Assumptions!$B$5 + Assumptions!$B$6*$N1460))))*Assumptions!$B$3))</f>
        <v>3.9165722796764356E-2</v>
      </c>
      <c r="P1460" s="73">
        <f>VLOOKUP($F1460,Assumptions!$A$23:$B$27,2,FALSE)*Assumptions!$B$4</f>
        <v>0.35</v>
      </c>
      <c r="Q1460" s="74">
        <f t="shared" si="44"/>
        <v>29665.380542103587</v>
      </c>
      <c r="R1460" s="75" t="str">
        <f>IF($O1460&lt;Assumptions!$B$17,"A",IF($O1460&lt;Assumptions!$B$18,"B",IF($O1460&lt;Assumptions!$B$19,"C",IF($O1460&lt;Assumptions!$B$20,"D","E"))))</f>
        <v>B</v>
      </c>
      <c r="S1460" s="75">
        <f t="shared" si="45"/>
        <v>0</v>
      </c>
    </row>
    <row r="1461" spans="1:19" ht="17.399999999999999" x14ac:dyDescent="0.3">
      <c r="A1461" s="39" t="s">
        <v>382</v>
      </c>
      <c r="B1461" s="39" t="s">
        <v>84</v>
      </c>
      <c r="C1461" s="39" t="s">
        <v>135</v>
      </c>
      <c r="D1461" s="39" t="s">
        <v>26</v>
      </c>
      <c r="E1461" s="70" t="s">
        <v>27</v>
      </c>
      <c r="F1461" s="70" t="s">
        <v>28</v>
      </c>
      <c r="G1461" s="78">
        <v>44044</v>
      </c>
      <c r="H1461" s="78">
        <v>45962</v>
      </c>
      <c r="I1461" s="69">
        <v>2099239.12</v>
      </c>
      <c r="J1461" s="70">
        <v>0</v>
      </c>
      <c r="K1461" s="71">
        <v>1.0589999999999999</v>
      </c>
      <c r="L1461" s="70">
        <v>0</v>
      </c>
      <c r="M1461" s="71">
        <v>0.83199999999999996</v>
      </c>
      <c r="N1461" s="72"/>
      <c r="O1461" s="73">
        <f>MIN(1,MAX(0,(1/(1+EXP(-(Assumptions!$B$5 + Assumptions!$B$6*$N1461))))*Assumptions!$B$3))</f>
        <v>3.9165722796764356E-2</v>
      </c>
      <c r="P1461" s="73">
        <f>VLOOKUP($F1461,Assumptions!$A$23:$B$27,2,FALSE)*Assumptions!$B$4</f>
        <v>0.35</v>
      </c>
      <c r="Q1461" s="74">
        <f t="shared" si="44"/>
        <v>28776.376110315243</v>
      </c>
      <c r="R1461" s="75" t="str">
        <f>IF($O1461&lt;Assumptions!$B$17,"A",IF($O1461&lt;Assumptions!$B$18,"B",IF($O1461&lt;Assumptions!$B$19,"C",IF($O1461&lt;Assumptions!$B$20,"D","E"))))</f>
        <v>B</v>
      </c>
      <c r="S1461" s="75">
        <f t="shared" si="45"/>
        <v>0</v>
      </c>
    </row>
    <row r="1462" spans="1:19" ht="17.399999999999999" x14ac:dyDescent="0.3">
      <c r="A1462" s="39" t="s">
        <v>382</v>
      </c>
      <c r="B1462" s="39" t="s">
        <v>84</v>
      </c>
      <c r="C1462" s="39" t="s">
        <v>135</v>
      </c>
      <c r="D1462" s="39" t="s">
        <v>26</v>
      </c>
      <c r="E1462" s="70" t="s">
        <v>27</v>
      </c>
      <c r="F1462" s="70" t="s">
        <v>28</v>
      </c>
      <c r="G1462" s="78">
        <v>44044</v>
      </c>
      <c r="H1462" s="78">
        <v>45992</v>
      </c>
      <c r="I1462" s="69">
        <v>2032343.77</v>
      </c>
      <c r="J1462" s="70">
        <v>0</v>
      </c>
      <c r="K1462" s="71">
        <v>1.0529999999999999</v>
      </c>
      <c r="L1462" s="70">
        <v>0</v>
      </c>
      <c r="M1462" s="71">
        <v>0.83199999999999996</v>
      </c>
      <c r="N1462" s="72"/>
      <c r="O1462" s="73">
        <f>MIN(1,MAX(0,(1/(1+EXP(-(Assumptions!$B$5 + Assumptions!$B$6*$N1462))))*Assumptions!$B$3))</f>
        <v>3.9165722796764356E-2</v>
      </c>
      <c r="P1462" s="73">
        <f>VLOOKUP($F1462,Assumptions!$A$23:$B$27,2,FALSE)*Assumptions!$B$4</f>
        <v>0.35</v>
      </c>
      <c r="Q1462" s="74">
        <f t="shared" si="44"/>
        <v>27859.374453242854</v>
      </c>
      <c r="R1462" s="75" t="str">
        <f>IF($O1462&lt;Assumptions!$B$17,"A",IF($O1462&lt;Assumptions!$B$18,"B",IF($O1462&lt;Assumptions!$B$19,"C",IF($O1462&lt;Assumptions!$B$20,"D","E"))))</f>
        <v>B</v>
      </c>
      <c r="S1462" s="75">
        <f t="shared" si="45"/>
        <v>0</v>
      </c>
    </row>
    <row r="1463" spans="1:19" ht="17.399999999999999" x14ac:dyDescent="0.3">
      <c r="A1463" s="39" t="s">
        <v>384</v>
      </c>
      <c r="B1463" s="39" t="s">
        <v>51</v>
      </c>
      <c r="C1463" s="39" t="s">
        <v>144</v>
      </c>
      <c r="D1463" s="39" t="s">
        <v>26</v>
      </c>
      <c r="E1463" s="70" t="s">
        <v>39</v>
      </c>
      <c r="F1463" s="70" t="s">
        <v>36</v>
      </c>
      <c r="G1463" s="78">
        <v>44795</v>
      </c>
      <c r="H1463" s="78">
        <v>45658</v>
      </c>
      <c r="I1463" s="69">
        <v>5680614.5499999998</v>
      </c>
      <c r="J1463" s="70">
        <v>0</v>
      </c>
      <c r="K1463" s="71">
        <v>0.98299999999999998</v>
      </c>
      <c r="L1463" s="70">
        <v>0</v>
      </c>
      <c r="M1463" s="71">
        <v>0.35199999999999998</v>
      </c>
      <c r="N1463" s="72"/>
      <c r="O1463" s="73">
        <f>MIN(1,MAX(0,(1/(1+EXP(-(Assumptions!$B$5 + Assumptions!$B$6*$N1463))))*Assumptions!$B$3))</f>
        <v>3.9165722796764356E-2</v>
      </c>
      <c r="P1463" s="73">
        <f>VLOOKUP($F1463,Assumptions!$A$23:$B$27,2,FALSE)*Assumptions!$B$4</f>
        <v>0.55000000000000004</v>
      </c>
      <c r="Q1463" s="74">
        <f t="shared" si="44"/>
        <v>122366.95612931147</v>
      </c>
      <c r="R1463" s="75" t="str">
        <f>IF($O1463&lt;Assumptions!$B$17,"A",IF($O1463&lt;Assumptions!$B$18,"B",IF($O1463&lt;Assumptions!$B$19,"C",IF($O1463&lt;Assumptions!$B$20,"D","E"))))</f>
        <v>B</v>
      </c>
      <c r="S1463" s="75">
        <f t="shared" si="45"/>
        <v>0</v>
      </c>
    </row>
    <row r="1464" spans="1:19" ht="17.399999999999999" x14ac:dyDescent="0.3">
      <c r="A1464" s="39" t="s">
        <v>384</v>
      </c>
      <c r="B1464" s="39" t="s">
        <v>51</v>
      </c>
      <c r="C1464" s="39" t="s">
        <v>144</v>
      </c>
      <c r="D1464" s="39" t="s">
        <v>26</v>
      </c>
      <c r="E1464" s="70" t="s">
        <v>39</v>
      </c>
      <c r="F1464" s="70" t="s">
        <v>36</v>
      </c>
      <c r="G1464" s="78">
        <v>44795</v>
      </c>
      <c r="H1464" s="78">
        <v>45689</v>
      </c>
      <c r="I1464" s="69">
        <v>5545432.2300000004</v>
      </c>
      <c r="J1464" s="70">
        <v>0</v>
      </c>
      <c r="K1464" s="71">
        <v>1.145</v>
      </c>
      <c r="L1464" s="70">
        <v>0</v>
      </c>
      <c r="M1464" s="71">
        <v>0.35199999999999998</v>
      </c>
      <c r="N1464" s="72"/>
      <c r="O1464" s="73">
        <f>MIN(1,MAX(0,(1/(1+EXP(-(Assumptions!$B$5 + Assumptions!$B$6*$N1464))))*Assumptions!$B$3))</f>
        <v>3.9165722796764356E-2</v>
      </c>
      <c r="P1464" s="73">
        <f>VLOOKUP($F1464,Assumptions!$A$23:$B$27,2,FALSE)*Assumptions!$B$4</f>
        <v>0.55000000000000004</v>
      </c>
      <c r="Q1464" s="74">
        <f t="shared" si="44"/>
        <v>119454.97382963257</v>
      </c>
      <c r="R1464" s="75" t="str">
        <f>IF($O1464&lt;Assumptions!$B$17,"A",IF($O1464&lt;Assumptions!$B$18,"B",IF($O1464&lt;Assumptions!$B$19,"C",IF($O1464&lt;Assumptions!$B$20,"D","E"))))</f>
        <v>B</v>
      </c>
      <c r="S1464" s="75">
        <f t="shared" si="45"/>
        <v>0</v>
      </c>
    </row>
    <row r="1465" spans="1:19" ht="17.399999999999999" x14ac:dyDescent="0.3">
      <c r="A1465" s="39" t="s">
        <v>384</v>
      </c>
      <c r="B1465" s="39" t="s">
        <v>51</v>
      </c>
      <c r="C1465" s="39" t="s">
        <v>144</v>
      </c>
      <c r="D1465" s="39" t="s">
        <v>26</v>
      </c>
      <c r="E1465" s="70" t="s">
        <v>39</v>
      </c>
      <c r="F1465" s="70" t="s">
        <v>36</v>
      </c>
      <c r="G1465" s="78">
        <v>44795</v>
      </c>
      <c r="H1465" s="78">
        <v>45717</v>
      </c>
      <c r="I1465" s="69">
        <v>5399907.0999999996</v>
      </c>
      <c r="J1465" s="70">
        <v>0</v>
      </c>
      <c r="K1465" s="71">
        <v>0.99</v>
      </c>
      <c r="L1465" s="70">
        <v>0</v>
      </c>
      <c r="M1465" s="71">
        <v>0.35199999999999998</v>
      </c>
      <c r="N1465" s="72"/>
      <c r="O1465" s="73">
        <f>MIN(1,MAX(0,(1/(1+EXP(-(Assumptions!$B$5 + Assumptions!$B$6*$N1465))))*Assumptions!$B$3))</f>
        <v>3.9165722796764356E-2</v>
      </c>
      <c r="P1465" s="73">
        <f>VLOOKUP($F1465,Assumptions!$A$23:$B$27,2,FALSE)*Assumptions!$B$4</f>
        <v>0.55000000000000004</v>
      </c>
      <c r="Q1465" s="74">
        <f t="shared" si="44"/>
        <v>116320.19553378383</v>
      </c>
      <c r="R1465" s="75" t="str">
        <f>IF($O1465&lt;Assumptions!$B$17,"A",IF($O1465&lt;Assumptions!$B$18,"B",IF($O1465&lt;Assumptions!$B$19,"C",IF($O1465&lt;Assumptions!$B$20,"D","E"))))</f>
        <v>B</v>
      </c>
      <c r="S1465" s="75">
        <f t="shared" si="45"/>
        <v>0</v>
      </c>
    </row>
    <row r="1466" spans="1:19" ht="17.399999999999999" x14ac:dyDescent="0.3">
      <c r="A1466" s="39" t="s">
        <v>384</v>
      </c>
      <c r="B1466" s="39" t="s">
        <v>51</v>
      </c>
      <c r="C1466" s="39" t="s">
        <v>144</v>
      </c>
      <c r="D1466" s="39" t="s">
        <v>26</v>
      </c>
      <c r="E1466" s="70" t="s">
        <v>39</v>
      </c>
      <c r="F1466" s="70" t="s">
        <v>36</v>
      </c>
      <c r="G1466" s="78">
        <v>44795</v>
      </c>
      <c r="H1466" s="78">
        <v>45748</v>
      </c>
      <c r="I1466" s="69">
        <v>5266543.66</v>
      </c>
      <c r="J1466" s="70">
        <v>35</v>
      </c>
      <c r="K1466" s="71">
        <v>0.71799999999999997</v>
      </c>
      <c r="L1466" s="70">
        <v>0</v>
      </c>
      <c r="M1466" s="71">
        <v>0.35199999999999998</v>
      </c>
      <c r="N1466" s="72"/>
      <c r="O1466" s="73">
        <f>MIN(1,MAX(0,(1/(1+EXP(-(Assumptions!$B$5 + Assumptions!$B$6*$N1466))))*Assumptions!$B$3))</f>
        <v>3.9165722796764356E-2</v>
      </c>
      <c r="P1466" s="73">
        <f>VLOOKUP($F1466,Assumptions!$A$23:$B$27,2,FALSE)*Assumptions!$B$4</f>
        <v>0.55000000000000004</v>
      </c>
      <c r="Q1466" s="74">
        <f t="shared" si="44"/>
        <v>113447.39399653925</v>
      </c>
      <c r="R1466" s="75" t="str">
        <f>IF($O1466&lt;Assumptions!$B$17,"A",IF($O1466&lt;Assumptions!$B$18,"B",IF($O1466&lt;Assumptions!$B$19,"C",IF($O1466&lt;Assumptions!$B$20,"D","E"))))</f>
        <v>B</v>
      </c>
      <c r="S1466" s="75">
        <f t="shared" si="45"/>
        <v>0</v>
      </c>
    </row>
    <row r="1467" spans="1:19" ht="17.399999999999999" x14ac:dyDescent="0.3">
      <c r="A1467" s="39" t="s">
        <v>384</v>
      </c>
      <c r="B1467" s="39" t="s">
        <v>51</v>
      </c>
      <c r="C1467" s="39" t="s">
        <v>144</v>
      </c>
      <c r="D1467" s="39" t="s">
        <v>26</v>
      </c>
      <c r="E1467" s="70" t="s">
        <v>39</v>
      </c>
      <c r="F1467" s="70" t="s">
        <v>36</v>
      </c>
      <c r="G1467" s="78">
        <v>44795</v>
      </c>
      <c r="H1467" s="78">
        <v>45778</v>
      </c>
      <c r="I1467" s="69">
        <v>5146410.93</v>
      </c>
      <c r="J1467" s="70">
        <v>0</v>
      </c>
      <c r="K1467" s="71">
        <v>0.98299999999999998</v>
      </c>
      <c r="L1467" s="70">
        <v>0</v>
      </c>
      <c r="M1467" s="71">
        <v>0.35199999999999998</v>
      </c>
      <c r="N1467" s="72"/>
      <c r="O1467" s="73">
        <f>MIN(1,MAX(0,(1/(1+EXP(-(Assumptions!$B$5 + Assumptions!$B$6*$N1467))))*Assumptions!$B$3))</f>
        <v>3.9165722796764356E-2</v>
      </c>
      <c r="P1467" s="73">
        <f>VLOOKUP($F1467,Assumptions!$A$23:$B$27,2,FALSE)*Assumptions!$B$4</f>
        <v>0.55000000000000004</v>
      </c>
      <c r="Q1467" s="74">
        <f t="shared" si="44"/>
        <v>110859.59713544004</v>
      </c>
      <c r="R1467" s="75" t="str">
        <f>IF($O1467&lt;Assumptions!$B$17,"A",IF($O1467&lt;Assumptions!$B$18,"B",IF($O1467&lt;Assumptions!$B$19,"C",IF($O1467&lt;Assumptions!$B$20,"D","E"))))</f>
        <v>B</v>
      </c>
      <c r="S1467" s="75">
        <f t="shared" si="45"/>
        <v>0</v>
      </c>
    </row>
    <row r="1468" spans="1:19" ht="17.399999999999999" x14ac:dyDescent="0.3">
      <c r="A1468" s="39" t="s">
        <v>384</v>
      </c>
      <c r="B1468" s="39" t="s">
        <v>51</v>
      </c>
      <c r="C1468" s="39" t="s">
        <v>144</v>
      </c>
      <c r="D1468" s="39" t="s">
        <v>26</v>
      </c>
      <c r="E1468" s="70" t="s">
        <v>39</v>
      </c>
      <c r="F1468" s="70" t="s">
        <v>36</v>
      </c>
      <c r="G1468" s="78">
        <v>44795</v>
      </c>
      <c r="H1468" s="78">
        <v>45809</v>
      </c>
      <c r="I1468" s="69">
        <v>5024410.6500000004</v>
      </c>
      <c r="J1468" s="70">
        <v>0</v>
      </c>
      <c r="K1468" s="71">
        <v>0.98299999999999998</v>
      </c>
      <c r="L1468" s="70">
        <v>0</v>
      </c>
      <c r="M1468" s="71">
        <v>0.35199999999999998</v>
      </c>
      <c r="N1468" s="72"/>
      <c r="O1468" s="73">
        <f>MIN(1,MAX(0,(1/(1+EXP(-(Assumptions!$B$5 + Assumptions!$B$6*$N1468))))*Assumptions!$B$3))</f>
        <v>3.9165722796764356E-2</v>
      </c>
      <c r="P1468" s="73">
        <f>VLOOKUP($F1468,Assumptions!$A$23:$B$27,2,FALSE)*Assumptions!$B$4</f>
        <v>0.55000000000000004</v>
      </c>
      <c r="Q1468" s="74">
        <f t="shared" si="44"/>
        <v>108231.57110425585</v>
      </c>
      <c r="R1468" s="75" t="str">
        <f>IF($O1468&lt;Assumptions!$B$17,"A",IF($O1468&lt;Assumptions!$B$18,"B",IF($O1468&lt;Assumptions!$B$19,"C",IF($O1468&lt;Assumptions!$B$20,"D","E"))))</f>
        <v>B</v>
      </c>
      <c r="S1468" s="75">
        <f t="shared" si="45"/>
        <v>0</v>
      </c>
    </row>
    <row r="1469" spans="1:19" ht="17.399999999999999" x14ac:dyDescent="0.3">
      <c r="A1469" s="39" t="s">
        <v>384</v>
      </c>
      <c r="B1469" s="39" t="s">
        <v>51</v>
      </c>
      <c r="C1469" s="39" t="s">
        <v>144</v>
      </c>
      <c r="D1469" s="39" t="s">
        <v>26</v>
      </c>
      <c r="E1469" s="70" t="s">
        <v>39</v>
      </c>
      <c r="F1469" s="70" t="s">
        <v>36</v>
      </c>
      <c r="G1469" s="78">
        <v>44795</v>
      </c>
      <c r="H1469" s="78">
        <v>45839</v>
      </c>
      <c r="I1469" s="69">
        <v>4916859.6500000004</v>
      </c>
      <c r="J1469" s="70">
        <v>0</v>
      </c>
      <c r="K1469" s="71">
        <v>1.0900000000000001</v>
      </c>
      <c r="L1469" s="70">
        <v>0</v>
      </c>
      <c r="M1469" s="71">
        <v>0.35199999999999998</v>
      </c>
      <c r="N1469" s="72"/>
      <c r="O1469" s="73">
        <f>MIN(1,MAX(0,(1/(1+EXP(-(Assumptions!$B$5 + Assumptions!$B$6*$N1469))))*Assumptions!$B$3))</f>
        <v>3.9165722796764356E-2</v>
      </c>
      <c r="P1469" s="73">
        <f>VLOOKUP($F1469,Assumptions!$A$23:$B$27,2,FALSE)*Assumptions!$B$4</f>
        <v>0.55000000000000004</v>
      </c>
      <c r="Q1469" s="74">
        <f t="shared" si="44"/>
        <v>105914.79914537272</v>
      </c>
      <c r="R1469" s="75" t="str">
        <f>IF($O1469&lt;Assumptions!$B$17,"A",IF($O1469&lt;Assumptions!$B$18,"B",IF($O1469&lt;Assumptions!$B$19,"C",IF($O1469&lt;Assumptions!$B$20,"D","E"))))</f>
        <v>B</v>
      </c>
      <c r="S1469" s="75">
        <f t="shared" si="45"/>
        <v>0</v>
      </c>
    </row>
    <row r="1470" spans="1:19" ht="17.399999999999999" x14ac:dyDescent="0.3">
      <c r="A1470" s="39" t="s">
        <v>384</v>
      </c>
      <c r="B1470" s="39" t="s">
        <v>51</v>
      </c>
      <c r="C1470" s="39" t="s">
        <v>144</v>
      </c>
      <c r="D1470" s="39" t="s">
        <v>26</v>
      </c>
      <c r="E1470" s="70" t="s">
        <v>39</v>
      </c>
      <c r="F1470" s="70" t="s">
        <v>36</v>
      </c>
      <c r="G1470" s="78">
        <v>44795</v>
      </c>
      <c r="H1470" s="78">
        <v>45870</v>
      </c>
      <c r="I1470" s="69">
        <v>4781799.21</v>
      </c>
      <c r="J1470" s="70">
        <v>0</v>
      </c>
      <c r="K1470" s="71">
        <v>1.0549999999999999</v>
      </c>
      <c r="L1470" s="70">
        <v>0</v>
      </c>
      <c r="M1470" s="71">
        <v>0.35199999999999998</v>
      </c>
      <c r="N1470" s="72"/>
      <c r="O1470" s="73">
        <f>MIN(1,MAX(0,(1/(1+EXP(-(Assumptions!$B$5 + Assumptions!$B$6*$N1470))))*Assumptions!$B$3))</f>
        <v>3.9165722796764356E-2</v>
      </c>
      <c r="P1470" s="73">
        <f>VLOOKUP($F1470,Assumptions!$A$23:$B$27,2,FALSE)*Assumptions!$B$4</f>
        <v>0.55000000000000004</v>
      </c>
      <c r="Q1470" s="74">
        <f t="shared" si="44"/>
        <v>103005.44228075573</v>
      </c>
      <c r="R1470" s="75" t="str">
        <f>IF($O1470&lt;Assumptions!$B$17,"A",IF($O1470&lt;Assumptions!$B$18,"B",IF($O1470&lt;Assumptions!$B$19,"C",IF($O1470&lt;Assumptions!$B$20,"D","E"))))</f>
        <v>B</v>
      </c>
      <c r="S1470" s="75">
        <f t="shared" si="45"/>
        <v>0</v>
      </c>
    </row>
    <row r="1471" spans="1:19" ht="17.399999999999999" x14ac:dyDescent="0.3">
      <c r="A1471" s="39" t="s">
        <v>384</v>
      </c>
      <c r="B1471" s="39" t="s">
        <v>51</v>
      </c>
      <c r="C1471" s="39" t="s">
        <v>144</v>
      </c>
      <c r="D1471" s="39" t="s">
        <v>26</v>
      </c>
      <c r="E1471" s="70" t="s">
        <v>39</v>
      </c>
      <c r="F1471" s="70" t="s">
        <v>36</v>
      </c>
      <c r="G1471" s="78">
        <v>44795</v>
      </c>
      <c r="H1471" s="78">
        <v>45901</v>
      </c>
      <c r="I1471" s="69">
        <v>4681066.5</v>
      </c>
      <c r="J1471" s="70">
        <v>0</v>
      </c>
      <c r="K1471" s="71">
        <v>1.093</v>
      </c>
      <c r="L1471" s="70">
        <v>0</v>
      </c>
      <c r="M1471" s="71">
        <v>0.35199999999999998</v>
      </c>
      <c r="N1471" s="72"/>
      <c r="O1471" s="73">
        <f>MIN(1,MAX(0,(1/(1+EXP(-(Assumptions!$B$5 + Assumptions!$B$6*$N1471))))*Assumptions!$B$3))</f>
        <v>3.9165722796764356E-2</v>
      </c>
      <c r="P1471" s="73">
        <f>VLOOKUP($F1471,Assumptions!$A$23:$B$27,2,FALSE)*Assumptions!$B$4</f>
        <v>0.55000000000000004</v>
      </c>
      <c r="Q1471" s="74">
        <f t="shared" si="44"/>
        <v>100835.54411272098</v>
      </c>
      <c r="R1471" s="75" t="str">
        <f>IF($O1471&lt;Assumptions!$B$17,"A",IF($O1471&lt;Assumptions!$B$18,"B",IF($O1471&lt;Assumptions!$B$19,"C",IF($O1471&lt;Assumptions!$B$20,"D","E"))))</f>
        <v>B</v>
      </c>
      <c r="S1471" s="75">
        <f t="shared" si="45"/>
        <v>0</v>
      </c>
    </row>
    <row r="1472" spans="1:19" ht="17.399999999999999" x14ac:dyDescent="0.3">
      <c r="A1472" s="39" t="s">
        <v>384</v>
      </c>
      <c r="B1472" s="39" t="s">
        <v>51</v>
      </c>
      <c r="C1472" s="39" t="s">
        <v>144</v>
      </c>
      <c r="D1472" s="39" t="s">
        <v>26</v>
      </c>
      <c r="E1472" s="70" t="s">
        <v>39</v>
      </c>
      <c r="F1472" s="70" t="s">
        <v>36</v>
      </c>
      <c r="G1472" s="78">
        <v>44795</v>
      </c>
      <c r="H1472" s="78">
        <v>45931</v>
      </c>
      <c r="I1472" s="69">
        <v>4581121.97</v>
      </c>
      <c r="J1472" s="70">
        <v>0</v>
      </c>
      <c r="K1472" s="71">
        <v>1.0269999999999999</v>
      </c>
      <c r="L1472" s="70">
        <v>0</v>
      </c>
      <c r="M1472" s="71">
        <v>0.35199999999999998</v>
      </c>
      <c r="N1472" s="72"/>
      <c r="O1472" s="73">
        <f>MIN(1,MAX(0,(1/(1+EXP(-(Assumptions!$B$5 + Assumptions!$B$6*$N1472))))*Assumptions!$B$3))</f>
        <v>3.9165722796764356E-2</v>
      </c>
      <c r="P1472" s="73">
        <f>VLOOKUP($F1472,Assumptions!$A$23:$B$27,2,FALSE)*Assumptions!$B$4</f>
        <v>0.55000000000000004</v>
      </c>
      <c r="Q1472" s="74">
        <f t="shared" si="44"/>
        <v>98682.624246352876</v>
      </c>
      <c r="R1472" s="75" t="str">
        <f>IF($O1472&lt;Assumptions!$B$17,"A",IF($O1472&lt;Assumptions!$B$18,"B",IF($O1472&lt;Assumptions!$B$19,"C",IF($O1472&lt;Assumptions!$B$20,"D","E"))))</f>
        <v>B</v>
      </c>
      <c r="S1472" s="75">
        <f t="shared" si="45"/>
        <v>0</v>
      </c>
    </row>
    <row r="1473" spans="1:19" ht="17.399999999999999" x14ac:dyDescent="0.3">
      <c r="A1473" s="39" t="s">
        <v>384</v>
      </c>
      <c r="B1473" s="39" t="s">
        <v>51</v>
      </c>
      <c r="C1473" s="39" t="s">
        <v>144</v>
      </c>
      <c r="D1473" s="39" t="s">
        <v>26</v>
      </c>
      <c r="E1473" s="70" t="s">
        <v>39</v>
      </c>
      <c r="F1473" s="70" t="s">
        <v>36</v>
      </c>
      <c r="G1473" s="78">
        <v>44795</v>
      </c>
      <c r="H1473" s="78">
        <v>45962</v>
      </c>
      <c r="I1473" s="69">
        <v>4472053.91</v>
      </c>
      <c r="J1473" s="70">
        <v>0</v>
      </c>
      <c r="K1473" s="71">
        <v>1.0269999999999999</v>
      </c>
      <c r="L1473" s="70">
        <v>0</v>
      </c>
      <c r="M1473" s="71">
        <v>0.35199999999999998</v>
      </c>
      <c r="N1473" s="72"/>
      <c r="O1473" s="73">
        <f>MIN(1,MAX(0,(1/(1+EXP(-(Assumptions!$B$5 + Assumptions!$B$6*$N1473))))*Assumptions!$B$3))</f>
        <v>3.9165722796764356E-2</v>
      </c>
      <c r="P1473" s="73">
        <f>VLOOKUP($F1473,Assumptions!$A$23:$B$27,2,FALSE)*Assumptions!$B$4</f>
        <v>0.55000000000000004</v>
      </c>
      <c r="Q1473" s="74">
        <f t="shared" ref="Q1473:Q1536" si="46">$I1473*$O1473*$P1473</f>
        <v>96333.173074185412</v>
      </c>
      <c r="R1473" s="75" t="str">
        <f>IF($O1473&lt;Assumptions!$B$17,"A",IF($O1473&lt;Assumptions!$B$18,"B",IF($O1473&lt;Assumptions!$B$19,"C",IF($O1473&lt;Assumptions!$B$20,"D","E"))))</f>
        <v>B</v>
      </c>
      <c r="S1473" s="75">
        <f t="shared" ref="S1473:S1536" si="47">--($J1473&gt;=180)</f>
        <v>0</v>
      </c>
    </row>
    <row r="1474" spans="1:19" ht="17.399999999999999" x14ac:dyDescent="0.3">
      <c r="A1474" s="39" t="s">
        <v>384</v>
      </c>
      <c r="B1474" s="39" t="s">
        <v>51</v>
      </c>
      <c r="C1474" s="39" t="s">
        <v>144</v>
      </c>
      <c r="D1474" s="39" t="s">
        <v>26</v>
      </c>
      <c r="E1474" s="70" t="s">
        <v>39</v>
      </c>
      <c r="F1474" s="70" t="s">
        <v>36</v>
      </c>
      <c r="G1474" s="78">
        <v>44795</v>
      </c>
      <c r="H1474" s="78">
        <v>45992</v>
      </c>
      <c r="I1474" s="69">
        <v>4368451.6399999997</v>
      </c>
      <c r="J1474" s="70">
        <v>0</v>
      </c>
      <c r="K1474" s="71">
        <v>1.1299999999999999</v>
      </c>
      <c r="L1474" s="70">
        <v>0</v>
      </c>
      <c r="M1474" s="71">
        <v>0.35199999999999998</v>
      </c>
      <c r="N1474" s="72"/>
      <c r="O1474" s="73">
        <f>MIN(1,MAX(0,(1/(1+EXP(-(Assumptions!$B$5 + Assumptions!$B$6*$N1474))))*Assumptions!$B$3))</f>
        <v>3.9165722796764356E-2</v>
      </c>
      <c r="P1474" s="73">
        <f>VLOOKUP($F1474,Assumptions!$A$23:$B$27,2,FALSE)*Assumptions!$B$4</f>
        <v>0.55000000000000004</v>
      </c>
      <c r="Q1474" s="74">
        <f t="shared" si="46"/>
        <v>94101.461290820851</v>
      </c>
      <c r="R1474" s="75" t="str">
        <f>IF($O1474&lt;Assumptions!$B$17,"A",IF($O1474&lt;Assumptions!$B$18,"B",IF($O1474&lt;Assumptions!$B$19,"C",IF($O1474&lt;Assumptions!$B$20,"D","E"))))</f>
        <v>B</v>
      </c>
      <c r="S1474" s="75">
        <f t="shared" si="47"/>
        <v>0</v>
      </c>
    </row>
    <row r="1475" spans="1:19" ht="17.399999999999999" x14ac:dyDescent="0.3">
      <c r="A1475" s="39" t="s">
        <v>385</v>
      </c>
      <c r="B1475" s="39" t="s">
        <v>83</v>
      </c>
      <c r="C1475" s="39" t="s">
        <v>135</v>
      </c>
      <c r="D1475" s="39" t="s">
        <v>26</v>
      </c>
      <c r="E1475" s="70" t="s">
        <v>46</v>
      </c>
      <c r="F1475" s="70" t="s">
        <v>28</v>
      </c>
      <c r="G1475" s="78">
        <v>45013</v>
      </c>
      <c r="H1475" s="78">
        <v>45658</v>
      </c>
      <c r="I1475" s="69">
        <v>3028891.4</v>
      </c>
      <c r="J1475" s="70">
        <v>0</v>
      </c>
      <c r="K1475" s="71">
        <v>1.0720000000000001</v>
      </c>
      <c r="L1475" s="70">
        <v>0</v>
      </c>
      <c r="M1475" s="71">
        <v>1.1870000000000001</v>
      </c>
      <c r="N1475" s="72"/>
      <c r="O1475" s="73">
        <f>MIN(1,MAX(0,(1/(1+EXP(-(Assumptions!$B$5 + Assumptions!$B$6*$N1475))))*Assumptions!$B$3))</f>
        <v>3.9165722796764356E-2</v>
      </c>
      <c r="P1475" s="73">
        <f>VLOOKUP($F1475,Assumptions!$A$23:$B$27,2,FALSE)*Assumptions!$B$4</f>
        <v>0.35</v>
      </c>
      <c r="Q1475" s="74">
        <f t="shared" si="46"/>
        <v>41520.052333866224</v>
      </c>
      <c r="R1475" s="75" t="str">
        <f>IF($O1475&lt;Assumptions!$B$17,"A",IF($O1475&lt;Assumptions!$B$18,"B",IF($O1475&lt;Assumptions!$B$19,"C",IF($O1475&lt;Assumptions!$B$20,"D","E"))))</f>
        <v>B</v>
      </c>
      <c r="S1475" s="75">
        <f t="shared" si="47"/>
        <v>0</v>
      </c>
    </row>
    <row r="1476" spans="1:19" ht="17.399999999999999" x14ac:dyDescent="0.3">
      <c r="A1476" s="39" t="s">
        <v>385</v>
      </c>
      <c r="B1476" s="39" t="s">
        <v>83</v>
      </c>
      <c r="C1476" s="39" t="s">
        <v>135</v>
      </c>
      <c r="D1476" s="39" t="s">
        <v>26</v>
      </c>
      <c r="E1476" s="70" t="s">
        <v>46</v>
      </c>
      <c r="F1476" s="70" t="s">
        <v>28</v>
      </c>
      <c r="G1476" s="78">
        <v>45013</v>
      </c>
      <c r="H1476" s="78">
        <v>45689</v>
      </c>
      <c r="I1476" s="69">
        <v>2930978.58</v>
      </c>
      <c r="J1476" s="70">
        <v>65</v>
      </c>
      <c r="K1476" s="71">
        <v>0.75</v>
      </c>
      <c r="L1476" s="70">
        <v>0</v>
      </c>
      <c r="M1476" s="71">
        <v>1.1870000000000001</v>
      </c>
      <c r="N1476" s="72"/>
      <c r="O1476" s="73">
        <f>MIN(1,MAX(0,(1/(1+EXP(-(Assumptions!$B$5 + Assumptions!$B$6*$N1476))))*Assumptions!$B$3))</f>
        <v>3.9165722796764356E-2</v>
      </c>
      <c r="P1476" s="73">
        <f>VLOOKUP($F1476,Assumptions!$A$23:$B$27,2,FALSE)*Assumptions!$B$4</f>
        <v>0.35</v>
      </c>
      <c r="Q1476" s="74">
        <f t="shared" si="46"/>
        <v>40177.863105636905</v>
      </c>
      <c r="R1476" s="75" t="str">
        <f>IF($O1476&lt;Assumptions!$B$17,"A",IF($O1476&lt;Assumptions!$B$18,"B",IF($O1476&lt;Assumptions!$B$19,"C",IF($O1476&lt;Assumptions!$B$20,"D","E"))))</f>
        <v>B</v>
      </c>
      <c r="S1476" s="75">
        <f t="shared" si="47"/>
        <v>0</v>
      </c>
    </row>
    <row r="1477" spans="1:19" ht="17.399999999999999" x14ac:dyDescent="0.3">
      <c r="A1477" s="39" t="s">
        <v>385</v>
      </c>
      <c r="B1477" s="39" t="s">
        <v>83</v>
      </c>
      <c r="C1477" s="39" t="s">
        <v>135</v>
      </c>
      <c r="D1477" s="39" t="s">
        <v>26</v>
      </c>
      <c r="E1477" s="70" t="s">
        <v>46</v>
      </c>
      <c r="F1477" s="70" t="s">
        <v>28</v>
      </c>
      <c r="G1477" s="78">
        <v>45013</v>
      </c>
      <c r="H1477" s="78">
        <v>45717</v>
      </c>
      <c r="I1477" s="69">
        <v>2838136.56</v>
      </c>
      <c r="J1477" s="70">
        <v>0</v>
      </c>
      <c r="K1477" s="71">
        <v>1.006</v>
      </c>
      <c r="L1477" s="70">
        <v>0</v>
      </c>
      <c r="M1477" s="71">
        <v>1.1870000000000001</v>
      </c>
      <c r="N1477" s="72"/>
      <c r="O1477" s="73">
        <f>MIN(1,MAX(0,(1/(1+EXP(-(Assumptions!$B$5 + Assumptions!$B$6*$N1477))))*Assumptions!$B$3))</f>
        <v>3.9165722796764356E-2</v>
      </c>
      <c r="P1477" s="73">
        <f>VLOOKUP($F1477,Assumptions!$A$23:$B$27,2,FALSE)*Assumptions!$B$4</f>
        <v>0.35</v>
      </c>
      <c r="Q1477" s="74">
        <f t="shared" si="46"/>
        <v>38905.184418912831</v>
      </c>
      <c r="R1477" s="75" t="str">
        <f>IF($O1477&lt;Assumptions!$B$17,"A",IF($O1477&lt;Assumptions!$B$18,"B",IF($O1477&lt;Assumptions!$B$19,"C",IF($O1477&lt;Assumptions!$B$20,"D","E"))))</f>
        <v>B</v>
      </c>
      <c r="S1477" s="75">
        <f t="shared" si="47"/>
        <v>0</v>
      </c>
    </row>
    <row r="1478" spans="1:19" ht="17.399999999999999" x14ac:dyDescent="0.3">
      <c r="A1478" s="39" t="s">
        <v>385</v>
      </c>
      <c r="B1478" s="39" t="s">
        <v>83</v>
      </c>
      <c r="C1478" s="39" t="s">
        <v>135</v>
      </c>
      <c r="D1478" s="39" t="s">
        <v>26</v>
      </c>
      <c r="E1478" s="70" t="s">
        <v>46</v>
      </c>
      <c r="F1478" s="70" t="s">
        <v>28</v>
      </c>
      <c r="G1478" s="78">
        <v>45013</v>
      </c>
      <c r="H1478" s="78">
        <v>45748</v>
      </c>
      <c r="I1478" s="69">
        <v>2758198.49</v>
      </c>
      <c r="J1478" s="70">
        <v>0</v>
      </c>
      <c r="K1478" s="71">
        <v>1.0680000000000001</v>
      </c>
      <c r="L1478" s="70">
        <v>0</v>
      </c>
      <c r="M1478" s="71">
        <v>1.1870000000000001</v>
      </c>
      <c r="N1478" s="72"/>
      <c r="O1478" s="73">
        <f>MIN(1,MAX(0,(1/(1+EXP(-(Assumptions!$B$5 + Assumptions!$B$6*$N1478))))*Assumptions!$B$3))</f>
        <v>3.9165722796764356E-2</v>
      </c>
      <c r="P1478" s="73">
        <f>VLOOKUP($F1478,Assumptions!$A$23:$B$27,2,FALSE)*Assumptions!$B$4</f>
        <v>0.35</v>
      </c>
      <c r="Q1478" s="74">
        <f t="shared" si="46"/>
        <v>37809.393117227912</v>
      </c>
      <c r="R1478" s="75" t="str">
        <f>IF($O1478&lt;Assumptions!$B$17,"A",IF($O1478&lt;Assumptions!$B$18,"B",IF($O1478&lt;Assumptions!$B$19,"C",IF($O1478&lt;Assumptions!$B$20,"D","E"))))</f>
        <v>B</v>
      </c>
      <c r="S1478" s="75">
        <f t="shared" si="47"/>
        <v>0</v>
      </c>
    </row>
    <row r="1479" spans="1:19" ht="17.399999999999999" x14ac:dyDescent="0.3">
      <c r="A1479" s="39" t="s">
        <v>385</v>
      </c>
      <c r="B1479" s="39" t="s">
        <v>83</v>
      </c>
      <c r="C1479" s="39" t="s">
        <v>135</v>
      </c>
      <c r="D1479" s="39" t="s">
        <v>26</v>
      </c>
      <c r="E1479" s="70" t="s">
        <v>46</v>
      </c>
      <c r="F1479" s="70" t="s">
        <v>28</v>
      </c>
      <c r="G1479" s="78">
        <v>45013</v>
      </c>
      <c r="H1479" s="78">
        <v>45778</v>
      </c>
      <c r="I1479" s="69">
        <v>2680294.36</v>
      </c>
      <c r="J1479" s="70">
        <v>0</v>
      </c>
      <c r="K1479" s="71">
        <v>1.0740000000000001</v>
      </c>
      <c r="L1479" s="70">
        <v>0</v>
      </c>
      <c r="M1479" s="71">
        <v>1.1870000000000001</v>
      </c>
      <c r="N1479" s="72"/>
      <c r="O1479" s="73">
        <f>MIN(1,MAX(0,(1/(1+EXP(-(Assumptions!$B$5 + Assumptions!$B$6*$N1479))))*Assumptions!$B$3))</f>
        <v>3.9165722796764356E-2</v>
      </c>
      <c r="P1479" s="73">
        <f>VLOOKUP($F1479,Assumptions!$A$23:$B$27,2,FALSE)*Assumptions!$B$4</f>
        <v>0.35</v>
      </c>
      <c r="Q1479" s="74">
        <f t="shared" si="46"/>
        <v>36741.483071121824</v>
      </c>
      <c r="R1479" s="75" t="str">
        <f>IF($O1479&lt;Assumptions!$B$17,"A",IF($O1479&lt;Assumptions!$B$18,"B",IF($O1479&lt;Assumptions!$B$19,"C",IF($O1479&lt;Assumptions!$B$20,"D","E"))))</f>
        <v>B</v>
      </c>
      <c r="S1479" s="75">
        <f t="shared" si="47"/>
        <v>0</v>
      </c>
    </row>
    <row r="1480" spans="1:19" ht="17.399999999999999" x14ac:dyDescent="0.3">
      <c r="A1480" s="39" t="s">
        <v>385</v>
      </c>
      <c r="B1480" s="39" t="s">
        <v>83</v>
      </c>
      <c r="C1480" s="39" t="s">
        <v>135</v>
      </c>
      <c r="D1480" s="39" t="s">
        <v>26</v>
      </c>
      <c r="E1480" s="70" t="s">
        <v>46</v>
      </c>
      <c r="F1480" s="70" t="s">
        <v>28</v>
      </c>
      <c r="G1480" s="78">
        <v>45013</v>
      </c>
      <c r="H1480" s="78">
        <v>45809</v>
      </c>
      <c r="I1480" s="69">
        <v>2597900.14</v>
      </c>
      <c r="J1480" s="70">
        <v>0</v>
      </c>
      <c r="K1480" s="71">
        <v>1.0529999999999999</v>
      </c>
      <c r="L1480" s="70">
        <v>0</v>
      </c>
      <c r="M1480" s="71">
        <v>1.1870000000000001</v>
      </c>
      <c r="N1480" s="72"/>
      <c r="O1480" s="73">
        <f>MIN(1,MAX(0,(1/(1+EXP(-(Assumptions!$B$5 + Assumptions!$B$6*$N1480))))*Assumptions!$B$3))</f>
        <v>3.9165722796764356E-2</v>
      </c>
      <c r="P1480" s="73">
        <f>VLOOKUP($F1480,Assumptions!$A$23:$B$27,2,FALSE)*Assumptions!$B$4</f>
        <v>0.35</v>
      </c>
      <c r="Q1480" s="74">
        <f t="shared" si="46"/>
        <v>35612.022857920361</v>
      </c>
      <c r="R1480" s="75" t="str">
        <f>IF($O1480&lt;Assumptions!$B$17,"A",IF($O1480&lt;Assumptions!$B$18,"B",IF($O1480&lt;Assumptions!$B$19,"C",IF($O1480&lt;Assumptions!$B$20,"D","E"))))</f>
        <v>B</v>
      </c>
      <c r="S1480" s="75">
        <f t="shared" si="47"/>
        <v>0</v>
      </c>
    </row>
    <row r="1481" spans="1:19" ht="17.399999999999999" x14ac:dyDescent="0.3">
      <c r="A1481" s="39" t="s">
        <v>385</v>
      </c>
      <c r="B1481" s="39" t="s">
        <v>83</v>
      </c>
      <c r="C1481" s="39" t="s">
        <v>135</v>
      </c>
      <c r="D1481" s="39" t="s">
        <v>26</v>
      </c>
      <c r="E1481" s="70" t="s">
        <v>46</v>
      </c>
      <c r="F1481" s="70" t="s">
        <v>28</v>
      </c>
      <c r="G1481" s="78">
        <v>45013</v>
      </c>
      <c r="H1481" s="78">
        <v>45839</v>
      </c>
      <c r="I1481" s="69">
        <v>2526957.56</v>
      </c>
      <c r="J1481" s="70">
        <v>35</v>
      </c>
      <c r="K1481" s="71">
        <v>0.751</v>
      </c>
      <c r="L1481" s="70">
        <v>0</v>
      </c>
      <c r="M1481" s="71">
        <v>1.1870000000000001</v>
      </c>
      <c r="N1481" s="72"/>
      <c r="O1481" s="73">
        <f>MIN(1,MAX(0,(1/(1+EXP(-(Assumptions!$B$5 + Assumptions!$B$6*$N1481))))*Assumptions!$B$3))</f>
        <v>3.9165722796764356E-2</v>
      </c>
      <c r="P1481" s="73">
        <f>VLOOKUP($F1481,Assumptions!$A$23:$B$27,2,FALSE)*Assumptions!$B$4</f>
        <v>0.35</v>
      </c>
      <c r="Q1481" s="74">
        <f t="shared" si="46"/>
        <v>34639.541759951811</v>
      </c>
      <c r="R1481" s="75" t="str">
        <f>IF($O1481&lt;Assumptions!$B$17,"A",IF($O1481&lt;Assumptions!$B$18,"B",IF($O1481&lt;Assumptions!$B$19,"C",IF($O1481&lt;Assumptions!$B$20,"D","E"))))</f>
        <v>B</v>
      </c>
      <c r="S1481" s="75">
        <f t="shared" si="47"/>
        <v>0</v>
      </c>
    </row>
    <row r="1482" spans="1:19" ht="17.399999999999999" x14ac:dyDescent="0.3">
      <c r="A1482" s="39" t="s">
        <v>385</v>
      </c>
      <c r="B1482" s="39" t="s">
        <v>83</v>
      </c>
      <c r="C1482" s="39" t="s">
        <v>135</v>
      </c>
      <c r="D1482" s="39" t="s">
        <v>26</v>
      </c>
      <c r="E1482" s="70" t="s">
        <v>46</v>
      </c>
      <c r="F1482" s="70" t="s">
        <v>28</v>
      </c>
      <c r="G1482" s="78">
        <v>45013</v>
      </c>
      <c r="H1482" s="78">
        <v>45870</v>
      </c>
      <c r="I1482" s="69">
        <v>2460339.9900000002</v>
      </c>
      <c r="J1482" s="70">
        <v>0</v>
      </c>
      <c r="K1482" s="71">
        <v>1.101</v>
      </c>
      <c r="L1482" s="70">
        <v>0</v>
      </c>
      <c r="M1482" s="71">
        <v>1.1870000000000001</v>
      </c>
      <c r="N1482" s="72"/>
      <c r="O1482" s="73">
        <f>MIN(1,MAX(0,(1/(1+EXP(-(Assumptions!$B$5 + Assumptions!$B$6*$N1482))))*Assumptions!$B$3))</f>
        <v>3.9165722796764356E-2</v>
      </c>
      <c r="P1482" s="73">
        <f>VLOOKUP($F1482,Assumptions!$A$23:$B$27,2,FALSE)*Assumptions!$B$4</f>
        <v>0.35</v>
      </c>
      <c r="Q1482" s="74">
        <f t="shared" si="46"/>
        <v>33726.347911946898</v>
      </c>
      <c r="R1482" s="75" t="str">
        <f>IF($O1482&lt;Assumptions!$B$17,"A",IF($O1482&lt;Assumptions!$B$18,"B",IF($O1482&lt;Assumptions!$B$19,"C",IF($O1482&lt;Assumptions!$B$20,"D","E"))))</f>
        <v>B</v>
      </c>
      <c r="S1482" s="75">
        <f t="shared" si="47"/>
        <v>0</v>
      </c>
    </row>
    <row r="1483" spans="1:19" ht="17.399999999999999" x14ac:dyDescent="0.3">
      <c r="A1483" s="39" t="s">
        <v>385</v>
      </c>
      <c r="B1483" s="39" t="s">
        <v>83</v>
      </c>
      <c r="C1483" s="39" t="s">
        <v>135</v>
      </c>
      <c r="D1483" s="39" t="s">
        <v>26</v>
      </c>
      <c r="E1483" s="70" t="s">
        <v>46</v>
      </c>
      <c r="F1483" s="70" t="s">
        <v>28</v>
      </c>
      <c r="G1483" s="78">
        <v>45013</v>
      </c>
      <c r="H1483" s="78">
        <v>45901</v>
      </c>
      <c r="I1483" s="69">
        <v>2379609.0699999998</v>
      </c>
      <c r="J1483" s="70">
        <v>0</v>
      </c>
      <c r="K1483" s="71">
        <v>1.056</v>
      </c>
      <c r="L1483" s="70">
        <v>0</v>
      </c>
      <c r="M1483" s="71">
        <v>1.1870000000000001</v>
      </c>
      <c r="N1483" s="72"/>
      <c r="O1483" s="73">
        <f>MIN(1,MAX(0,(1/(1+EXP(-(Assumptions!$B$5 + Assumptions!$B$6*$N1483))))*Assumptions!$B$3))</f>
        <v>3.9165722796764356E-2</v>
      </c>
      <c r="P1483" s="73">
        <f>VLOOKUP($F1483,Assumptions!$A$23:$B$27,2,FALSE)*Assumptions!$B$4</f>
        <v>0.35</v>
      </c>
      <c r="Q1483" s="74">
        <f t="shared" si="46"/>
        <v>32619.688220100179</v>
      </c>
      <c r="R1483" s="75" t="str">
        <f>IF($O1483&lt;Assumptions!$B$17,"A",IF($O1483&lt;Assumptions!$B$18,"B",IF($O1483&lt;Assumptions!$B$19,"C",IF($O1483&lt;Assumptions!$B$20,"D","E"))))</f>
        <v>B</v>
      </c>
      <c r="S1483" s="75">
        <f t="shared" si="47"/>
        <v>0</v>
      </c>
    </row>
    <row r="1484" spans="1:19" ht="17.399999999999999" x14ac:dyDescent="0.3">
      <c r="A1484" s="39" t="s">
        <v>385</v>
      </c>
      <c r="B1484" s="39" t="s">
        <v>83</v>
      </c>
      <c r="C1484" s="39" t="s">
        <v>135</v>
      </c>
      <c r="D1484" s="39" t="s">
        <v>26</v>
      </c>
      <c r="E1484" s="70" t="s">
        <v>46</v>
      </c>
      <c r="F1484" s="70" t="s">
        <v>28</v>
      </c>
      <c r="G1484" s="78">
        <v>45013</v>
      </c>
      <c r="H1484" s="78">
        <v>45931</v>
      </c>
      <c r="I1484" s="69">
        <v>2301672.12</v>
      </c>
      <c r="J1484" s="70">
        <v>0</v>
      </c>
      <c r="K1484" s="71">
        <v>0.98499999999999999</v>
      </c>
      <c r="L1484" s="70">
        <v>0</v>
      </c>
      <c r="M1484" s="71">
        <v>1.1870000000000001</v>
      </c>
      <c r="N1484" s="72"/>
      <c r="O1484" s="73">
        <f>MIN(1,MAX(0,(1/(1+EXP(-(Assumptions!$B$5 + Assumptions!$B$6*$N1484))))*Assumptions!$B$3))</f>
        <v>3.9165722796764356E-2</v>
      </c>
      <c r="P1484" s="73">
        <f>VLOOKUP($F1484,Assumptions!$A$23:$B$27,2,FALSE)*Assumptions!$B$4</f>
        <v>0.35</v>
      </c>
      <c r="Q1484" s="74">
        <f t="shared" si="46"/>
        <v>31551.328277336332</v>
      </c>
      <c r="R1484" s="75" t="str">
        <f>IF($O1484&lt;Assumptions!$B$17,"A",IF($O1484&lt;Assumptions!$B$18,"B",IF($O1484&lt;Assumptions!$B$19,"C",IF($O1484&lt;Assumptions!$B$20,"D","E"))))</f>
        <v>B</v>
      </c>
      <c r="S1484" s="75">
        <f t="shared" si="47"/>
        <v>0</v>
      </c>
    </row>
    <row r="1485" spans="1:19" ht="17.399999999999999" x14ac:dyDescent="0.3">
      <c r="A1485" s="39" t="s">
        <v>385</v>
      </c>
      <c r="B1485" s="39" t="s">
        <v>83</v>
      </c>
      <c r="C1485" s="39" t="s">
        <v>135</v>
      </c>
      <c r="D1485" s="39" t="s">
        <v>26</v>
      </c>
      <c r="E1485" s="70" t="s">
        <v>46</v>
      </c>
      <c r="F1485" s="70" t="s">
        <v>28</v>
      </c>
      <c r="G1485" s="78">
        <v>45013</v>
      </c>
      <c r="H1485" s="78">
        <v>45962</v>
      </c>
      <c r="I1485" s="69">
        <v>2228172.04</v>
      </c>
      <c r="J1485" s="70">
        <v>0</v>
      </c>
      <c r="K1485" s="71">
        <v>1.0609999999999999</v>
      </c>
      <c r="L1485" s="70">
        <v>0</v>
      </c>
      <c r="M1485" s="71">
        <v>1.1870000000000001</v>
      </c>
      <c r="N1485" s="72"/>
      <c r="O1485" s="73">
        <f>MIN(1,MAX(0,(1/(1+EXP(-(Assumptions!$B$5 + Assumptions!$B$6*$N1485))))*Assumptions!$B$3))</f>
        <v>3.9165722796764356E-2</v>
      </c>
      <c r="P1485" s="73">
        <f>VLOOKUP($F1485,Assumptions!$A$23:$B$27,2,FALSE)*Assumptions!$B$4</f>
        <v>0.35</v>
      </c>
      <c r="Q1485" s="74">
        <f t="shared" si="46"/>
        <v>30543.788961749327</v>
      </c>
      <c r="R1485" s="75" t="str">
        <f>IF($O1485&lt;Assumptions!$B$17,"A",IF($O1485&lt;Assumptions!$B$18,"B",IF($O1485&lt;Assumptions!$B$19,"C",IF($O1485&lt;Assumptions!$B$20,"D","E"))))</f>
        <v>B</v>
      </c>
      <c r="S1485" s="75">
        <f t="shared" si="47"/>
        <v>0</v>
      </c>
    </row>
    <row r="1486" spans="1:19" ht="17.399999999999999" x14ac:dyDescent="0.3">
      <c r="A1486" s="39" t="s">
        <v>385</v>
      </c>
      <c r="B1486" s="39" t="s">
        <v>83</v>
      </c>
      <c r="C1486" s="39" t="s">
        <v>135</v>
      </c>
      <c r="D1486" s="39" t="s">
        <v>26</v>
      </c>
      <c r="E1486" s="70" t="s">
        <v>46</v>
      </c>
      <c r="F1486" s="70" t="s">
        <v>28</v>
      </c>
      <c r="G1486" s="78">
        <v>45013</v>
      </c>
      <c r="H1486" s="78">
        <v>45992</v>
      </c>
      <c r="I1486" s="69">
        <v>2228172.04</v>
      </c>
      <c r="J1486" s="70">
        <v>185</v>
      </c>
      <c r="K1486" s="71">
        <v>0.122</v>
      </c>
      <c r="L1486" s="70">
        <v>0</v>
      </c>
      <c r="M1486" s="71">
        <v>1.1870000000000001</v>
      </c>
      <c r="N1486" s="72"/>
      <c r="O1486" s="73">
        <f>MIN(1,MAX(0,(1/(1+EXP(-(Assumptions!$B$5 + Assumptions!$B$6*$N1486))))*Assumptions!$B$3))</f>
        <v>3.9165722796764356E-2</v>
      </c>
      <c r="P1486" s="73">
        <f>VLOOKUP($F1486,Assumptions!$A$23:$B$27,2,FALSE)*Assumptions!$B$4</f>
        <v>0.35</v>
      </c>
      <c r="Q1486" s="74">
        <f t="shared" si="46"/>
        <v>30543.788961749327</v>
      </c>
      <c r="R1486" s="75" t="str">
        <f>IF($O1486&lt;Assumptions!$B$17,"A",IF($O1486&lt;Assumptions!$B$18,"B",IF($O1486&lt;Assumptions!$B$19,"C",IF($O1486&lt;Assumptions!$B$20,"D","E"))))</f>
        <v>B</v>
      </c>
      <c r="S1486" s="75">
        <f t="shared" si="47"/>
        <v>1</v>
      </c>
    </row>
    <row r="1487" spans="1:19" ht="17.399999999999999" x14ac:dyDescent="0.3">
      <c r="A1487" s="39" t="s">
        <v>386</v>
      </c>
      <c r="B1487" s="39" t="s">
        <v>93</v>
      </c>
      <c r="C1487" s="39" t="s">
        <v>135</v>
      </c>
      <c r="D1487" s="39" t="s">
        <v>26</v>
      </c>
      <c r="E1487" s="70" t="s">
        <v>43</v>
      </c>
      <c r="F1487" s="70" t="s">
        <v>40</v>
      </c>
      <c r="G1487" s="78">
        <v>45489</v>
      </c>
      <c r="H1487" s="78">
        <v>45658</v>
      </c>
      <c r="I1487" s="69">
        <v>3856876.24</v>
      </c>
      <c r="J1487" s="70">
        <v>35</v>
      </c>
      <c r="K1487" s="71">
        <v>0.77500000000000002</v>
      </c>
      <c r="L1487" s="70">
        <v>0</v>
      </c>
      <c r="M1487" s="71">
        <v>0.73799999999999999</v>
      </c>
      <c r="N1487" s="72"/>
      <c r="O1487" s="73">
        <f>MIN(1,MAX(0,(1/(1+EXP(-(Assumptions!$B$5 + Assumptions!$B$6*$N1487))))*Assumptions!$B$3))</f>
        <v>3.9165722796764356E-2</v>
      </c>
      <c r="P1487" s="73">
        <f>VLOOKUP($F1487,Assumptions!$A$23:$B$27,2,FALSE)*Assumptions!$B$4</f>
        <v>0.7</v>
      </c>
      <c r="Q1487" s="74">
        <f t="shared" si="46"/>
        <v>105740.14197408676</v>
      </c>
      <c r="R1487" s="75" t="str">
        <f>IF($O1487&lt;Assumptions!$B$17,"A",IF($O1487&lt;Assumptions!$B$18,"B",IF($O1487&lt;Assumptions!$B$19,"C",IF($O1487&lt;Assumptions!$B$20,"D","E"))))</f>
        <v>B</v>
      </c>
      <c r="S1487" s="75">
        <f t="shared" si="47"/>
        <v>0</v>
      </c>
    </row>
    <row r="1488" spans="1:19" ht="17.399999999999999" x14ac:dyDescent="0.3">
      <c r="A1488" s="39" t="s">
        <v>386</v>
      </c>
      <c r="B1488" s="39" t="s">
        <v>93</v>
      </c>
      <c r="C1488" s="39" t="s">
        <v>135</v>
      </c>
      <c r="D1488" s="39" t="s">
        <v>26</v>
      </c>
      <c r="E1488" s="70" t="s">
        <v>43</v>
      </c>
      <c r="F1488" s="70" t="s">
        <v>40</v>
      </c>
      <c r="G1488" s="78">
        <v>45489</v>
      </c>
      <c r="H1488" s="78">
        <v>45689</v>
      </c>
      <c r="I1488" s="69">
        <v>3753273.3</v>
      </c>
      <c r="J1488" s="70">
        <v>0</v>
      </c>
      <c r="K1488" s="71">
        <v>1.1020000000000001</v>
      </c>
      <c r="L1488" s="70">
        <v>0</v>
      </c>
      <c r="M1488" s="71">
        <v>0.73799999999999999</v>
      </c>
      <c r="N1488" s="72"/>
      <c r="O1488" s="73">
        <f>MIN(1,MAX(0,(1/(1+EXP(-(Assumptions!$B$5 + Assumptions!$B$6*$N1488))))*Assumptions!$B$3))</f>
        <v>3.9165722796764356E-2</v>
      </c>
      <c r="P1488" s="73">
        <f>VLOOKUP($F1488,Assumptions!$A$23:$B$27,2,FALSE)*Assumptions!$B$4</f>
        <v>0.7</v>
      </c>
      <c r="Q1488" s="74">
        <f t="shared" si="46"/>
        <v>102899.76315380789</v>
      </c>
      <c r="R1488" s="75" t="str">
        <f>IF($O1488&lt;Assumptions!$B$17,"A",IF($O1488&lt;Assumptions!$B$18,"B",IF($O1488&lt;Assumptions!$B$19,"C",IF($O1488&lt;Assumptions!$B$20,"D","E"))))</f>
        <v>B</v>
      </c>
      <c r="S1488" s="75">
        <f t="shared" si="47"/>
        <v>0</v>
      </c>
    </row>
    <row r="1489" spans="1:19" ht="17.399999999999999" x14ac:dyDescent="0.3">
      <c r="A1489" s="39" t="s">
        <v>386</v>
      </c>
      <c r="B1489" s="39" t="s">
        <v>93</v>
      </c>
      <c r="C1489" s="39" t="s">
        <v>135</v>
      </c>
      <c r="D1489" s="39" t="s">
        <v>26</v>
      </c>
      <c r="E1489" s="70" t="s">
        <v>43</v>
      </c>
      <c r="F1489" s="70" t="s">
        <v>40</v>
      </c>
      <c r="G1489" s="78">
        <v>45489</v>
      </c>
      <c r="H1489" s="78">
        <v>45717</v>
      </c>
      <c r="I1489" s="69">
        <v>3636015.87</v>
      </c>
      <c r="J1489" s="70">
        <v>0</v>
      </c>
      <c r="K1489" s="71">
        <v>1.1140000000000001</v>
      </c>
      <c r="L1489" s="70">
        <v>0</v>
      </c>
      <c r="M1489" s="71">
        <v>0.73799999999999999</v>
      </c>
      <c r="N1489" s="72"/>
      <c r="O1489" s="73">
        <f>MIN(1,MAX(0,(1/(1+EXP(-(Assumptions!$B$5 + Assumptions!$B$6*$N1489))))*Assumptions!$B$3))</f>
        <v>3.9165722796764356E-2</v>
      </c>
      <c r="P1489" s="73">
        <f>VLOOKUP($F1489,Assumptions!$A$23:$B$27,2,FALSE)*Assumptions!$B$4</f>
        <v>0.7</v>
      </c>
      <c r="Q1489" s="74">
        <f t="shared" si="46"/>
        <v>99685.032754339176</v>
      </c>
      <c r="R1489" s="75" t="str">
        <f>IF($O1489&lt;Assumptions!$B$17,"A",IF($O1489&lt;Assumptions!$B$18,"B",IF($O1489&lt;Assumptions!$B$19,"C",IF($O1489&lt;Assumptions!$B$20,"D","E"))))</f>
        <v>B</v>
      </c>
      <c r="S1489" s="75">
        <f t="shared" si="47"/>
        <v>0</v>
      </c>
    </row>
    <row r="1490" spans="1:19" ht="17.399999999999999" x14ac:dyDescent="0.3">
      <c r="A1490" s="39" t="s">
        <v>386</v>
      </c>
      <c r="B1490" s="39" t="s">
        <v>93</v>
      </c>
      <c r="C1490" s="39" t="s">
        <v>135</v>
      </c>
      <c r="D1490" s="39" t="s">
        <v>26</v>
      </c>
      <c r="E1490" s="70" t="s">
        <v>43</v>
      </c>
      <c r="F1490" s="70" t="s">
        <v>40</v>
      </c>
      <c r="G1490" s="78">
        <v>45489</v>
      </c>
      <c r="H1490" s="78">
        <v>45748</v>
      </c>
      <c r="I1490" s="69">
        <v>3526534.56</v>
      </c>
      <c r="J1490" s="70">
        <v>0</v>
      </c>
      <c r="K1490" s="71">
        <v>1.111</v>
      </c>
      <c r="L1490" s="70">
        <v>0</v>
      </c>
      <c r="M1490" s="71">
        <v>0.73799999999999999</v>
      </c>
      <c r="N1490" s="72"/>
      <c r="O1490" s="73">
        <f>MIN(1,MAX(0,(1/(1+EXP(-(Assumptions!$B$5 + Assumptions!$B$6*$N1490))))*Assumptions!$B$3))</f>
        <v>3.9165722796764356E-2</v>
      </c>
      <c r="P1490" s="73">
        <f>VLOOKUP($F1490,Assumptions!$A$23:$B$27,2,FALSE)*Assumptions!$B$4</f>
        <v>0.7</v>
      </c>
      <c r="Q1490" s="74">
        <f t="shared" si="46"/>
        <v>96683.492507118557</v>
      </c>
      <c r="R1490" s="75" t="str">
        <f>IF($O1490&lt;Assumptions!$B$17,"A",IF($O1490&lt;Assumptions!$B$18,"B",IF($O1490&lt;Assumptions!$B$19,"C",IF($O1490&lt;Assumptions!$B$20,"D","E"))))</f>
        <v>B</v>
      </c>
      <c r="S1490" s="75">
        <f t="shared" si="47"/>
        <v>0</v>
      </c>
    </row>
    <row r="1491" spans="1:19" ht="17.399999999999999" x14ac:dyDescent="0.3">
      <c r="A1491" s="39" t="s">
        <v>386</v>
      </c>
      <c r="B1491" s="39" t="s">
        <v>93</v>
      </c>
      <c r="C1491" s="39" t="s">
        <v>135</v>
      </c>
      <c r="D1491" s="39" t="s">
        <v>26</v>
      </c>
      <c r="E1491" s="70" t="s">
        <v>43</v>
      </c>
      <c r="F1491" s="70" t="s">
        <v>40</v>
      </c>
      <c r="G1491" s="78">
        <v>45489</v>
      </c>
      <c r="H1491" s="78">
        <v>45778</v>
      </c>
      <c r="I1491" s="69">
        <v>3425624.28</v>
      </c>
      <c r="J1491" s="70">
        <v>35</v>
      </c>
      <c r="K1491" s="71">
        <v>0.78500000000000003</v>
      </c>
      <c r="L1491" s="70">
        <v>0</v>
      </c>
      <c r="M1491" s="71">
        <v>0.73799999999999999</v>
      </c>
      <c r="N1491" s="72"/>
      <c r="O1491" s="73">
        <f>MIN(1,MAX(0,(1/(1+EXP(-(Assumptions!$B$5 + Assumptions!$B$6*$N1491))))*Assumptions!$B$3))</f>
        <v>3.9165722796764356E-2</v>
      </c>
      <c r="P1491" s="73">
        <f>VLOOKUP($F1491,Assumptions!$A$23:$B$27,2,FALSE)*Assumptions!$B$4</f>
        <v>0.7</v>
      </c>
      <c r="Q1491" s="74">
        <f t="shared" si="46"/>
        <v>93916.935669441838</v>
      </c>
      <c r="R1491" s="75" t="str">
        <f>IF($O1491&lt;Assumptions!$B$17,"A",IF($O1491&lt;Assumptions!$B$18,"B",IF($O1491&lt;Assumptions!$B$19,"C",IF($O1491&lt;Assumptions!$B$20,"D","E"))))</f>
        <v>B</v>
      </c>
      <c r="S1491" s="75">
        <f t="shared" si="47"/>
        <v>0</v>
      </c>
    </row>
    <row r="1492" spans="1:19" ht="17.399999999999999" x14ac:dyDescent="0.3">
      <c r="A1492" s="39" t="s">
        <v>386</v>
      </c>
      <c r="B1492" s="39" t="s">
        <v>93</v>
      </c>
      <c r="C1492" s="39" t="s">
        <v>135</v>
      </c>
      <c r="D1492" s="39" t="s">
        <v>26</v>
      </c>
      <c r="E1492" s="70" t="s">
        <v>43</v>
      </c>
      <c r="F1492" s="70" t="s">
        <v>40</v>
      </c>
      <c r="G1492" s="78">
        <v>45489</v>
      </c>
      <c r="H1492" s="78">
        <v>45809</v>
      </c>
      <c r="I1492" s="69">
        <v>3325652.58</v>
      </c>
      <c r="J1492" s="70">
        <v>0</v>
      </c>
      <c r="K1492" s="71">
        <v>1.052</v>
      </c>
      <c r="L1492" s="70">
        <v>0</v>
      </c>
      <c r="M1492" s="71">
        <v>0.73799999999999999</v>
      </c>
      <c r="N1492" s="72"/>
      <c r="O1492" s="73">
        <f>MIN(1,MAX(0,(1/(1+EXP(-(Assumptions!$B$5 + Assumptions!$B$6*$N1492))))*Assumptions!$B$3))</f>
        <v>3.9165722796764356E-2</v>
      </c>
      <c r="P1492" s="73">
        <f>VLOOKUP($F1492,Assumptions!$A$23:$B$27,2,FALSE)*Assumptions!$B$4</f>
        <v>0.7</v>
      </c>
      <c r="Q1492" s="74">
        <f t="shared" si="46"/>
        <v>91176.110946636938</v>
      </c>
      <c r="R1492" s="75" t="str">
        <f>IF($O1492&lt;Assumptions!$B$17,"A",IF($O1492&lt;Assumptions!$B$18,"B",IF($O1492&lt;Assumptions!$B$19,"C",IF($O1492&lt;Assumptions!$B$20,"D","E"))))</f>
        <v>B</v>
      </c>
      <c r="S1492" s="75">
        <f t="shared" si="47"/>
        <v>0</v>
      </c>
    </row>
    <row r="1493" spans="1:19" ht="17.399999999999999" x14ac:dyDescent="0.3">
      <c r="A1493" s="39" t="s">
        <v>386</v>
      </c>
      <c r="B1493" s="39" t="s">
        <v>93</v>
      </c>
      <c r="C1493" s="39" t="s">
        <v>135</v>
      </c>
      <c r="D1493" s="39" t="s">
        <v>26</v>
      </c>
      <c r="E1493" s="70" t="s">
        <v>43</v>
      </c>
      <c r="F1493" s="70" t="s">
        <v>40</v>
      </c>
      <c r="G1493" s="78">
        <v>45489</v>
      </c>
      <c r="H1493" s="78">
        <v>45839</v>
      </c>
      <c r="I1493" s="69">
        <v>3223257.14</v>
      </c>
      <c r="J1493" s="70">
        <v>15</v>
      </c>
      <c r="K1493" s="71">
        <v>0.96399999999999997</v>
      </c>
      <c r="L1493" s="70">
        <v>0</v>
      </c>
      <c r="M1493" s="71">
        <v>0.73799999999999999</v>
      </c>
      <c r="N1493" s="72"/>
      <c r="O1493" s="73">
        <f>MIN(1,MAX(0,(1/(1+EXP(-(Assumptions!$B$5 + Assumptions!$B$6*$N1493))))*Assumptions!$B$3))</f>
        <v>3.9165722796764356E-2</v>
      </c>
      <c r="P1493" s="73">
        <f>VLOOKUP($F1493,Assumptions!$A$23:$B$27,2,FALSE)*Assumptions!$B$4</f>
        <v>0.7</v>
      </c>
      <c r="Q1493" s="74">
        <f t="shared" si="46"/>
        <v>88368.836953552032</v>
      </c>
      <c r="R1493" s="75" t="str">
        <f>IF($O1493&lt;Assumptions!$B$17,"A",IF($O1493&lt;Assumptions!$B$18,"B",IF($O1493&lt;Assumptions!$B$19,"C",IF($O1493&lt;Assumptions!$B$20,"D","E"))))</f>
        <v>B</v>
      </c>
      <c r="S1493" s="75">
        <f t="shared" si="47"/>
        <v>0</v>
      </c>
    </row>
    <row r="1494" spans="1:19" ht="17.399999999999999" x14ac:dyDescent="0.3">
      <c r="A1494" s="39" t="s">
        <v>386</v>
      </c>
      <c r="B1494" s="39" t="s">
        <v>93</v>
      </c>
      <c r="C1494" s="39" t="s">
        <v>135</v>
      </c>
      <c r="D1494" s="39" t="s">
        <v>26</v>
      </c>
      <c r="E1494" s="70" t="s">
        <v>43</v>
      </c>
      <c r="F1494" s="70" t="s">
        <v>40</v>
      </c>
      <c r="G1494" s="78">
        <v>45489</v>
      </c>
      <c r="H1494" s="78">
        <v>45870</v>
      </c>
      <c r="I1494" s="69">
        <v>3133422.09</v>
      </c>
      <c r="J1494" s="70">
        <v>0</v>
      </c>
      <c r="K1494" s="71">
        <v>1.0509999999999999</v>
      </c>
      <c r="L1494" s="70">
        <v>0</v>
      </c>
      <c r="M1494" s="71">
        <v>0.73799999999999999</v>
      </c>
      <c r="N1494" s="72"/>
      <c r="O1494" s="73">
        <f>MIN(1,MAX(0,(1/(1+EXP(-(Assumptions!$B$5 + Assumptions!$B$6*$N1494))))*Assumptions!$B$3))</f>
        <v>3.9165722796764356E-2</v>
      </c>
      <c r="P1494" s="73">
        <f>VLOOKUP($F1494,Assumptions!$A$23:$B$27,2,FALSE)*Assumptions!$B$4</f>
        <v>0.7</v>
      </c>
      <c r="Q1494" s="74">
        <f t="shared" si="46"/>
        <v>85905.918687538608</v>
      </c>
      <c r="R1494" s="75" t="str">
        <f>IF($O1494&lt;Assumptions!$B$17,"A",IF($O1494&lt;Assumptions!$B$18,"B",IF($O1494&lt;Assumptions!$B$19,"C",IF($O1494&lt;Assumptions!$B$20,"D","E"))))</f>
        <v>B</v>
      </c>
      <c r="S1494" s="75">
        <f t="shared" si="47"/>
        <v>0</v>
      </c>
    </row>
    <row r="1495" spans="1:19" ht="17.399999999999999" x14ac:dyDescent="0.3">
      <c r="A1495" s="39" t="s">
        <v>386</v>
      </c>
      <c r="B1495" s="39" t="s">
        <v>93</v>
      </c>
      <c r="C1495" s="39" t="s">
        <v>135</v>
      </c>
      <c r="D1495" s="39" t="s">
        <v>26</v>
      </c>
      <c r="E1495" s="70" t="s">
        <v>43</v>
      </c>
      <c r="F1495" s="70" t="s">
        <v>40</v>
      </c>
      <c r="G1495" s="78">
        <v>45489</v>
      </c>
      <c r="H1495" s="78">
        <v>45901</v>
      </c>
      <c r="I1495" s="69">
        <v>3030139.33</v>
      </c>
      <c r="J1495" s="70">
        <v>35</v>
      </c>
      <c r="K1495" s="71">
        <v>0.69599999999999995</v>
      </c>
      <c r="L1495" s="70">
        <v>0</v>
      </c>
      <c r="M1495" s="71">
        <v>0.73799999999999999</v>
      </c>
      <c r="N1495" s="72"/>
      <c r="O1495" s="73">
        <f>MIN(1,MAX(0,(1/(1+EXP(-(Assumptions!$B$5 + Assumptions!$B$6*$N1495))))*Assumptions!$B$3))</f>
        <v>3.9165722796764356E-2</v>
      </c>
      <c r="P1495" s="73">
        <f>VLOOKUP($F1495,Assumptions!$A$23:$B$27,2,FALSE)*Assumptions!$B$4</f>
        <v>0.7</v>
      </c>
      <c r="Q1495" s="74">
        <f t="shared" si="46"/>
        <v>83074.317924047282</v>
      </c>
      <c r="R1495" s="75" t="str">
        <f>IF($O1495&lt;Assumptions!$B$17,"A",IF($O1495&lt;Assumptions!$B$18,"B",IF($O1495&lt;Assumptions!$B$19,"C",IF($O1495&lt;Assumptions!$B$20,"D","E"))))</f>
        <v>B</v>
      </c>
      <c r="S1495" s="75">
        <f t="shared" si="47"/>
        <v>0</v>
      </c>
    </row>
    <row r="1496" spans="1:19" ht="17.399999999999999" x14ac:dyDescent="0.3">
      <c r="A1496" s="39" t="s">
        <v>386</v>
      </c>
      <c r="B1496" s="39" t="s">
        <v>93</v>
      </c>
      <c r="C1496" s="39" t="s">
        <v>135</v>
      </c>
      <c r="D1496" s="39" t="s">
        <v>26</v>
      </c>
      <c r="E1496" s="70" t="s">
        <v>43</v>
      </c>
      <c r="F1496" s="70" t="s">
        <v>40</v>
      </c>
      <c r="G1496" s="78">
        <v>45489</v>
      </c>
      <c r="H1496" s="78">
        <v>45931</v>
      </c>
      <c r="I1496" s="69">
        <v>2946974.89</v>
      </c>
      <c r="J1496" s="70">
        <v>0</v>
      </c>
      <c r="K1496" s="71">
        <v>1.0009999999999999</v>
      </c>
      <c r="L1496" s="70">
        <v>0</v>
      </c>
      <c r="M1496" s="71">
        <v>0.73799999999999999</v>
      </c>
      <c r="N1496" s="72"/>
      <c r="O1496" s="73">
        <f>MIN(1,MAX(0,(1/(1+EXP(-(Assumptions!$B$5 + Assumptions!$B$6*$N1496))))*Assumptions!$B$3))</f>
        <v>3.9165722796764356E-2</v>
      </c>
      <c r="P1496" s="73">
        <f>VLOOKUP($F1496,Assumptions!$A$23:$B$27,2,FALSE)*Assumptions!$B$4</f>
        <v>0.7</v>
      </c>
      <c r="Q1496" s="74">
        <f t="shared" si="46"/>
        <v>80794.281141535583</v>
      </c>
      <c r="R1496" s="75" t="str">
        <f>IF($O1496&lt;Assumptions!$B$17,"A",IF($O1496&lt;Assumptions!$B$18,"B",IF($O1496&lt;Assumptions!$B$19,"C",IF($O1496&lt;Assumptions!$B$20,"D","E"))))</f>
        <v>B</v>
      </c>
      <c r="S1496" s="75">
        <f t="shared" si="47"/>
        <v>0</v>
      </c>
    </row>
    <row r="1497" spans="1:19" ht="17.399999999999999" x14ac:dyDescent="0.3">
      <c r="A1497" s="39" t="s">
        <v>386</v>
      </c>
      <c r="B1497" s="39" t="s">
        <v>93</v>
      </c>
      <c r="C1497" s="39" t="s">
        <v>135</v>
      </c>
      <c r="D1497" s="39" t="s">
        <v>26</v>
      </c>
      <c r="E1497" s="70" t="s">
        <v>43</v>
      </c>
      <c r="F1497" s="70" t="s">
        <v>40</v>
      </c>
      <c r="G1497" s="78">
        <v>45489</v>
      </c>
      <c r="H1497" s="78">
        <v>45962</v>
      </c>
      <c r="I1497" s="69">
        <v>2863227.2</v>
      </c>
      <c r="J1497" s="70">
        <v>15</v>
      </c>
      <c r="K1497" s="71">
        <v>1.052</v>
      </c>
      <c r="L1497" s="70">
        <v>0</v>
      </c>
      <c r="M1497" s="71">
        <v>0.73799999999999999</v>
      </c>
      <c r="N1497" s="72"/>
      <c r="O1497" s="73">
        <f>MIN(1,MAX(0,(1/(1+EXP(-(Assumptions!$B$5 + Assumptions!$B$6*$N1497))))*Assumptions!$B$3))</f>
        <v>3.9165722796764356E-2</v>
      </c>
      <c r="P1497" s="73">
        <f>VLOOKUP($F1497,Assumptions!$A$23:$B$27,2,FALSE)*Assumptions!$B$4</f>
        <v>0.7</v>
      </c>
      <c r="Q1497" s="74">
        <f t="shared" si="46"/>
        <v>78498.253973549043</v>
      </c>
      <c r="R1497" s="75" t="str">
        <f>IF($O1497&lt;Assumptions!$B$17,"A",IF($O1497&lt;Assumptions!$B$18,"B",IF($O1497&lt;Assumptions!$B$19,"C",IF($O1497&lt;Assumptions!$B$20,"D","E"))))</f>
        <v>B</v>
      </c>
      <c r="S1497" s="75">
        <f t="shared" si="47"/>
        <v>0</v>
      </c>
    </row>
    <row r="1498" spans="1:19" ht="17.399999999999999" x14ac:dyDescent="0.3">
      <c r="A1498" s="39" t="s">
        <v>386</v>
      </c>
      <c r="B1498" s="39" t="s">
        <v>93</v>
      </c>
      <c r="C1498" s="39" t="s">
        <v>135</v>
      </c>
      <c r="D1498" s="39" t="s">
        <v>26</v>
      </c>
      <c r="E1498" s="70" t="s">
        <v>43</v>
      </c>
      <c r="F1498" s="70" t="s">
        <v>40</v>
      </c>
      <c r="G1498" s="78">
        <v>45489</v>
      </c>
      <c r="H1498" s="78">
        <v>45992</v>
      </c>
      <c r="I1498" s="69">
        <v>2773987.97</v>
      </c>
      <c r="J1498" s="70">
        <v>35</v>
      </c>
      <c r="K1498" s="71">
        <v>0.86499999999999999</v>
      </c>
      <c r="L1498" s="70">
        <v>0</v>
      </c>
      <c r="M1498" s="71">
        <v>0.73799999999999999</v>
      </c>
      <c r="N1498" s="72"/>
      <c r="O1498" s="73">
        <f>MIN(1,MAX(0,(1/(1+EXP(-(Assumptions!$B$5 + Assumptions!$B$6*$N1498))))*Assumptions!$B$3))</f>
        <v>3.9165722796764356E-2</v>
      </c>
      <c r="P1498" s="73">
        <f>VLOOKUP($F1498,Assumptions!$A$23:$B$27,2,FALSE)*Assumptions!$B$4</f>
        <v>0.7</v>
      </c>
      <c r="Q1498" s="74">
        <f t="shared" si="46"/>
        <v>76051.670712205349</v>
      </c>
      <c r="R1498" s="75" t="str">
        <f>IF($O1498&lt;Assumptions!$B$17,"A",IF($O1498&lt;Assumptions!$B$18,"B",IF($O1498&lt;Assumptions!$B$19,"C",IF($O1498&lt;Assumptions!$B$20,"D","E"))))</f>
        <v>B</v>
      </c>
      <c r="S1498" s="75">
        <f t="shared" si="47"/>
        <v>0</v>
      </c>
    </row>
    <row r="1499" spans="1:19" ht="17.399999999999999" x14ac:dyDescent="0.3">
      <c r="A1499" s="39" t="s">
        <v>387</v>
      </c>
      <c r="B1499" s="39" t="s">
        <v>59</v>
      </c>
      <c r="C1499" s="39" t="s">
        <v>135</v>
      </c>
      <c r="D1499" s="39" t="s">
        <v>22</v>
      </c>
      <c r="E1499" s="70" t="s">
        <v>43</v>
      </c>
      <c r="F1499" s="70" t="s">
        <v>40</v>
      </c>
      <c r="G1499" s="78">
        <v>43544</v>
      </c>
      <c r="H1499" s="78">
        <v>45658</v>
      </c>
      <c r="I1499" s="69">
        <v>2926698.36</v>
      </c>
      <c r="J1499" s="70">
        <v>0</v>
      </c>
      <c r="K1499" s="71">
        <v>1.0820000000000001</v>
      </c>
      <c r="L1499" s="70">
        <v>0</v>
      </c>
      <c r="M1499" s="71">
        <v>0.85499999999999998</v>
      </c>
      <c r="N1499" s="72"/>
      <c r="O1499" s="73">
        <f>MIN(1,MAX(0,(1/(1+EXP(-(Assumptions!$B$5 + Assumptions!$B$6*$N1499))))*Assumptions!$B$3))</f>
        <v>3.9165722796764356E-2</v>
      </c>
      <c r="P1499" s="73">
        <f>VLOOKUP($F1499,Assumptions!$A$23:$B$27,2,FALSE)*Assumptions!$B$4</f>
        <v>0.7</v>
      </c>
      <c r="Q1499" s="74">
        <f t="shared" si="46"/>
        <v>80238.379674253389</v>
      </c>
      <c r="R1499" s="75" t="str">
        <f>IF($O1499&lt;Assumptions!$B$17,"A",IF($O1499&lt;Assumptions!$B$18,"B",IF($O1499&lt;Assumptions!$B$19,"C",IF($O1499&lt;Assumptions!$B$20,"D","E"))))</f>
        <v>B</v>
      </c>
      <c r="S1499" s="75">
        <f t="shared" si="47"/>
        <v>0</v>
      </c>
    </row>
    <row r="1500" spans="1:19" ht="17.399999999999999" x14ac:dyDescent="0.3">
      <c r="A1500" s="39" t="s">
        <v>387</v>
      </c>
      <c r="B1500" s="39" t="s">
        <v>59</v>
      </c>
      <c r="C1500" s="39" t="s">
        <v>135</v>
      </c>
      <c r="D1500" s="39" t="s">
        <v>22</v>
      </c>
      <c r="E1500" s="70" t="s">
        <v>43</v>
      </c>
      <c r="F1500" s="70" t="s">
        <v>40</v>
      </c>
      <c r="G1500" s="78">
        <v>43544</v>
      </c>
      <c r="H1500" s="78">
        <v>45689</v>
      </c>
      <c r="I1500" s="69">
        <v>2842437.77</v>
      </c>
      <c r="J1500" s="70">
        <v>15</v>
      </c>
      <c r="K1500" s="71">
        <v>0.98</v>
      </c>
      <c r="L1500" s="70">
        <v>0</v>
      </c>
      <c r="M1500" s="71">
        <v>0.85499999999999998</v>
      </c>
      <c r="N1500" s="72"/>
      <c r="O1500" s="73">
        <f>MIN(1,MAX(0,(1/(1+EXP(-(Assumptions!$B$5 + Assumptions!$B$6*$N1500))))*Assumptions!$B$3))</f>
        <v>3.9165722796764356E-2</v>
      </c>
      <c r="P1500" s="73">
        <f>VLOOKUP($F1500,Assumptions!$A$23:$B$27,2,FALSE)*Assumptions!$B$4</f>
        <v>0.7</v>
      </c>
      <c r="Q1500" s="74">
        <f t="shared" si="46"/>
        <v>77928.290836811124</v>
      </c>
      <c r="R1500" s="75" t="str">
        <f>IF($O1500&lt;Assumptions!$B$17,"A",IF($O1500&lt;Assumptions!$B$18,"B",IF($O1500&lt;Assumptions!$B$19,"C",IF($O1500&lt;Assumptions!$B$20,"D","E"))))</f>
        <v>B</v>
      </c>
      <c r="S1500" s="75">
        <f t="shared" si="47"/>
        <v>0</v>
      </c>
    </row>
    <row r="1501" spans="1:19" ht="17.399999999999999" x14ac:dyDescent="0.3">
      <c r="A1501" s="39" t="s">
        <v>387</v>
      </c>
      <c r="B1501" s="39" t="s">
        <v>59</v>
      </c>
      <c r="C1501" s="39" t="s">
        <v>135</v>
      </c>
      <c r="D1501" s="39" t="s">
        <v>22</v>
      </c>
      <c r="E1501" s="70" t="s">
        <v>43</v>
      </c>
      <c r="F1501" s="70" t="s">
        <v>40</v>
      </c>
      <c r="G1501" s="78">
        <v>43544</v>
      </c>
      <c r="H1501" s="78">
        <v>45717</v>
      </c>
      <c r="I1501" s="69">
        <v>2758348.41</v>
      </c>
      <c r="J1501" s="70">
        <v>15</v>
      </c>
      <c r="K1501" s="71">
        <v>1.1160000000000001</v>
      </c>
      <c r="L1501" s="70">
        <v>0</v>
      </c>
      <c r="M1501" s="71">
        <v>0.85499999999999998</v>
      </c>
      <c r="N1501" s="72"/>
      <c r="O1501" s="73">
        <f>MIN(1,MAX(0,(1/(1+EXP(-(Assumptions!$B$5 + Assumptions!$B$6*$N1501))))*Assumptions!$B$3))</f>
        <v>3.9165722796764356E-2</v>
      </c>
      <c r="P1501" s="73">
        <f>VLOOKUP($F1501,Assumptions!$A$23:$B$27,2,FALSE)*Assumptions!$B$4</f>
        <v>0.7</v>
      </c>
      <c r="Q1501" s="74">
        <f t="shared" si="46"/>
        <v>75622.896442069003</v>
      </c>
      <c r="R1501" s="75" t="str">
        <f>IF($O1501&lt;Assumptions!$B$17,"A",IF($O1501&lt;Assumptions!$B$18,"B",IF($O1501&lt;Assumptions!$B$19,"C",IF($O1501&lt;Assumptions!$B$20,"D","E"))))</f>
        <v>B</v>
      </c>
      <c r="S1501" s="75">
        <f t="shared" si="47"/>
        <v>0</v>
      </c>
    </row>
    <row r="1502" spans="1:19" ht="17.399999999999999" x14ac:dyDescent="0.3">
      <c r="A1502" s="39" t="s">
        <v>387</v>
      </c>
      <c r="B1502" s="39" t="s">
        <v>59</v>
      </c>
      <c r="C1502" s="39" t="s">
        <v>135</v>
      </c>
      <c r="D1502" s="39" t="s">
        <v>22</v>
      </c>
      <c r="E1502" s="70" t="s">
        <v>43</v>
      </c>
      <c r="F1502" s="70" t="s">
        <v>40</v>
      </c>
      <c r="G1502" s="78">
        <v>43544</v>
      </c>
      <c r="H1502" s="78">
        <v>45748</v>
      </c>
      <c r="I1502" s="69">
        <v>2669688.91</v>
      </c>
      <c r="J1502" s="70">
        <v>0</v>
      </c>
      <c r="K1502" s="71">
        <v>1.1120000000000001</v>
      </c>
      <c r="L1502" s="70">
        <v>0</v>
      </c>
      <c r="M1502" s="71">
        <v>0.85499999999999998</v>
      </c>
      <c r="N1502" s="72"/>
      <c r="O1502" s="73">
        <f>MIN(1,MAX(0,(1/(1+EXP(-(Assumptions!$B$5 + Assumptions!$B$6*$N1502))))*Assumptions!$B$3))</f>
        <v>3.9165722796764356E-2</v>
      </c>
      <c r="P1502" s="73">
        <f>VLOOKUP($F1502,Assumptions!$A$23:$B$27,2,FALSE)*Assumptions!$B$4</f>
        <v>0.7</v>
      </c>
      <c r="Q1502" s="74">
        <f t="shared" si="46"/>
        <v>73192.207061859197</v>
      </c>
      <c r="R1502" s="75" t="str">
        <f>IF($O1502&lt;Assumptions!$B$17,"A",IF($O1502&lt;Assumptions!$B$18,"B",IF($O1502&lt;Assumptions!$B$19,"C",IF($O1502&lt;Assumptions!$B$20,"D","E"))))</f>
        <v>B</v>
      </c>
      <c r="S1502" s="75">
        <f t="shared" si="47"/>
        <v>0</v>
      </c>
    </row>
    <row r="1503" spans="1:19" ht="17.399999999999999" x14ac:dyDescent="0.3">
      <c r="A1503" s="39" t="s">
        <v>387</v>
      </c>
      <c r="B1503" s="39" t="s">
        <v>59</v>
      </c>
      <c r="C1503" s="39" t="s">
        <v>135</v>
      </c>
      <c r="D1503" s="39" t="s">
        <v>22</v>
      </c>
      <c r="E1503" s="70" t="s">
        <v>43</v>
      </c>
      <c r="F1503" s="70" t="s">
        <v>40</v>
      </c>
      <c r="G1503" s="78">
        <v>43544</v>
      </c>
      <c r="H1503" s="78">
        <v>45778</v>
      </c>
      <c r="I1503" s="69">
        <v>2598513.7000000002</v>
      </c>
      <c r="J1503" s="70">
        <v>0</v>
      </c>
      <c r="K1503" s="71">
        <v>1.089</v>
      </c>
      <c r="L1503" s="70">
        <v>0</v>
      </c>
      <c r="M1503" s="71">
        <v>0.85499999999999998</v>
      </c>
      <c r="N1503" s="72"/>
      <c r="O1503" s="73">
        <f>MIN(1,MAX(0,(1/(1+EXP(-(Assumptions!$B$5 + Assumptions!$B$6*$N1503))))*Assumptions!$B$3))</f>
        <v>3.9165722796764356E-2</v>
      </c>
      <c r="P1503" s="73">
        <f>VLOOKUP($F1503,Assumptions!$A$23:$B$27,2,FALSE)*Assumptions!$B$4</f>
        <v>0.7</v>
      </c>
      <c r="Q1503" s="74">
        <f t="shared" si="46"/>
        <v>71240.867080456141</v>
      </c>
      <c r="R1503" s="75" t="str">
        <f>IF($O1503&lt;Assumptions!$B$17,"A",IF($O1503&lt;Assumptions!$B$18,"B",IF($O1503&lt;Assumptions!$B$19,"C",IF($O1503&lt;Assumptions!$B$20,"D","E"))))</f>
        <v>B</v>
      </c>
      <c r="S1503" s="75">
        <f t="shared" si="47"/>
        <v>0</v>
      </c>
    </row>
    <row r="1504" spans="1:19" ht="17.399999999999999" x14ac:dyDescent="0.3">
      <c r="A1504" s="39" t="s">
        <v>387</v>
      </c>
      <c r="B1504" s="39" t="s">
        <v>59</v>
      </c>
      <c r="C1504" s="39" t="s">
        <v>135</v>
      </c>
      <c r="D1504" s="39" t="s">
        <v>22</v>
      </c>
      <c r="E1504" s="70" t="s">
        <v>43</v>
      </c>
      <c r="F1504" s="70" t="s">
        <v>40</v>
      </c>
      <c r="G1504" s="78">
        <v>43544</v>
      </c>
      <c r="H1504" s="78">
        <v>45809</v>
      </c>
      <c r="I1504" s="69">
        <v>2516320.12</v>
      </c>
      <c r="J1504" s="70">
        <v>35</v>
      </c>
      <c r="K1504" s="71">
        <v>0.59399999999999997</v>
      </c>
      <c r="L1504" s="70">
        <v>0</v>
      </c>
      <c r="M1504" s="71">
        <v>0.85499999999999998</v>
      </c>
      <c r="N1504" s="72"/>
      <c r="O1504" s="73">
        <f>MIN(1,MAX(0,(1/(1+EXP(-(Assumptions!$B$5 + Assumptions!$B$6*$N1504))))*Assumptions!$B$3))</f>
        <v>3.9165722796764356E-2</v>
      </c>
      <c r="P1504" s="73">
        <f>VLOOKUP($F1504,Assumptions!$A$23:$B$27,2,FALSE)*Assumptions!$B$4</f>
        <v>0.7</v>
      </c>
      <c r="Q1504" s="74">
        <f t="shared" si="46"/>
        <v>68987.447401488578</v>
      </c>
      <c r="R1504" s="75" t="str">
        <f>IF($O1504&lt;Assumptions!$B$17,"A",IF($O1504&lt;Assumptions!$B$18,"B",IF($O1504&lt;Assumptions!$B$19,"C",IF($O1504&lt;Assumptions!$B$20,"D","E"))))</f>
        <v>B</v>
      </c>
      <c r="S1504" s="75">
        <f t="shared" si="47"/>
        <v>0</v>
      </c>
    </row>
    <row r="1505" spans="1:19" ht="17.399999999999999" x14ac:dyDescent="0.3">
      <c r="A1505" s="39" t="s">
        <v>387</v>
      </c>
      <c r="B1505" s="39" t="s">
        <v>59</v>
      </c>
      <c r="C1505" s="39" t="s">
        <v>135</v>
      </c>
      <c r="D1505" s="39" t="s">
        <v>22</v>
      </c>
      <c r="E1505" s="70" t="s">
        <v>43</v>
      </c>
      <c r="F1505" s="70" t="s">
        <v>40</v>
      </c>
      <c r="G1505" s="78">
        <v>43544</v>
      </c>
      <c r="H1505" s="78">
        <v>45839</v>
      </c>
      <c r="I1505" s="69">
        <v>2516320.12</v>
      </c>
      <c r="J1505" s="70">
        <v>185</v>
      </c>
      <c r="K1505" s="71">
        <v>0.17799999999999999</v>
      </c>
      <c r="L1505" s="70">
        <v>0</v>
      </c>
      <c r="M1505" s="71">
        <v>0.85499999999999998</v>
      </c>
      <c r="N1505" s="72"/>
      <c r="O1505" s="73">
        <f>MIN(1,MAX(0,(1/(1+EXP(-(Assumptions!$B$5 + Assumptions!$B$6*$N1505))))*Assumptions!$B$3))</f>
        <v>3.9165722796764356E-2</v>
      </c>
      <c r="P1505" s="73">
        <f>VLOOKUP($F1505,Assumptions!$A$23:$B$27,2,FALSE)*Assumptions!$B$4</f>
        <v>0.7</v>
      </c>
      <c r="Q1505" s="74">
        <f t="shared" si="46"/>
        <v>68987.447401488578</v>
      </c>
      <c r="R1505" s="75" t="str">
        <f>IF($O1505&lt;Assumptions!$B$17,"A",IF($O1505&lt;Assumptions!$B$18,"B",IF($O1505&lt;Assumptions!$B$19,"C",IF($O1505&lt;Assumptions!$B$20,"D","E"))))</f>
        <v>B</v>
      </c>
      <c r="S1505" s="75">
        <f t="shared" si="47"/>
        <v>1</v>
      </c>
    </row>
    <row r="1506" spans="1:19" ht="17.399999999999999" x14ac:dyDescent="0.3">
      <c r="A1506" s="39" t="s">
        <v>387</v>
      </c>
      <c r="B1506" s="39" t="s">
        <v>59</v>
      </c>
      <c r="C1506" s="39" t="s">
        <v>135</v>
      </c>
      <c r="D1506" s="39" t="s">
        <v>22</v>
      </c>
      <c r="E1506" s="70" t="s">
        <v>43</v>
      </c>
      <c r="F1506" s="70" t="s">
        <v>40</v>
      </c>
      <c r="G1506" s="78">
        <v>43544</v>
      </c>
      <c r="H1506" s="78">
        <v>45870</v>
      </c>
      <c r="I1506" s="69">
        <v>2516320.12</v>
      </c>
      <c r="J1506" s="70">
        <v>999</v>
      </c>
      <c r="K1506" s="71">
        <v>3.0000000000000001E-3</v>
      </c>
      <c r="L1506" s="70">
        <v>0</v>
      </c>
      <c r="M1506" s="71">
        <v>0.85499999999999998</v>
      </c>
      <c r="N1506" s="72"/>
      <c r="O1506" s="73">
        <f>MIN(1,MAX(0,(1/(1+EXP(-(Assumptions!$B$5 + Assumptions!$B$6*$N1506))))*Assumptions!$B$3))</f>
        <v>3.9165722796764356E-2</v>
      </c>
      <c r="P1506" s="73">
        <f>VLOOKUP($F1506,Assumptions!$A$23:$B$27,2,FALSE)*Assumptions!$B$4</f>
        <v>0.7</v>
      </c>
      <c r="Q1506" s="74">
        <f t="shared" si="46"/>
        <v>68987.447401488578</v>
      </c>
      <c r="R1506" s="75" t="str">
        <f>IF($O1506&lt;Assumptions!$B$17,"A",IF($O1506&lt;Assumptions!$B$18,"B",IF($O1506&lt;Assumptions!$B$19,"C",IF($O1506&lt;Assumptions!$B$20,"D","E"))))</f>
        <v>B</v>
      </c>
      <c r="S1506" s="75">
        <f t="shared" si="47"/>
        <v>1</v>
      </c>
    </row>
    <row r="1507" spans="1:19" ht="17.399999999999999" x14ac:dyDescent="0.3">
      <c r="A1507" s="39" t="s">
        <v>387</v>
      </c>
      <c r="B1507" s="39" t="s">
        <v>59</v>
      </c>
      <c r="C1507" s="39" t="s">
        <v>135</v>
      </c>
      <c r="D1507" s="39" t="s">
        <v>22</v>
      </c>
      <c r="E1507" s="70" t="s">
        <v>43</v>
      </c>
      <c r="F1507" s="70" t="s">
        <v>40</v>
      </c>
      <c r="G1507" s="78">
        <v>43544</v>
      </c>
      <c r="H1507" s="78">
        <v>45901</v>
      </c>
      <c r="I1507" s="69">
        <v>2516320.12</v>
      </c>
      <c r="J1507" s="70">
        <v>999</v>
      </c>
      <c r="K1507" s="71">
        <v>0.14099999999999999</v>
      </c>
      <c r="L1507" s="70">
        <v>0</v>
      </c>
      <c r="M1507" s="71">
        <v>0.85499999999999998</v>
      </c>
      <c r="N1507" s="72"/>
      <c r="O1507" s="73">
        <f>MIN(1,MAX(0,(1/(1+EXP(-(Assumptions!$B$5 + Assumptions!$B$6*$N1507))))*Assumptions!$B$3))</f>
        <v>3.9165722796764356E-2</v>
      </c>
      <c r="P1507" s="73">
        <f>VLOOKUP($F1507,Assumptions!$A$23:$B$27,2,FALSE)*Assumptions!$B$4</f>
        <v>0.7</v>
      </c>
      <c r="Q1507" s="74">
        <f t="shared" si="46"/>
        <v>68987.447401488578</v>
      </c>
      <c r="R1507" s="75" t="str">
        <f>IF($O1507&lt;Assumptions!$B$17,"A",IF($O1507&lt;Assumptions!$B$18,"B",IF($O1507&lt;Assumptions!$B$19,"C",IF($O1507&lt;Assumptions!$B$20,"D","E"))))</f>
        <v>B</v>
      </c>
      <c r="S1507" s="75">
        <f t="shared" si="47"/>
        <v>1</v>
      </c>
    </row>
    <row r="1508" spans="1:19" ht="17.399999999999999" x14ac:dyDescent="0.3">
      <c r="A1508" s="39" t="s">
        <v>387</v>
      </c>
      <c r="B1508" s="39" t="s">
        <v>59</v>
      </c>
      <c r="C1508" s="39" t="s">
        <v>135</v>
      </c>
      <c r="D1508" s="39" t="s">
        <v>22</v>
      </c>
      <c r="E1508" s="70" t="s">
        <v>43</v>
      </c>
      <c r="F1508" s="70" t="s">
        <v>40</v>
      </c>
      <c r="G1508" s="78">
        <v>43544</v>
      </c>
      <c r="H1508" s="78">
        <v>45931</v>
      </c>
      <c r="I1508" s="69">
        <v>2516320.12</v>
      </c>
      <c r="J1508" s="70">
        <v>999</v>
      </c>
      <c r="K1508" s="71">
        <v>0.16300000000000001</v>
      </c>
      <c r="L1508" s="70">
        <v>0</v>
      </c>
      <c r="M1508" s="71">
        <v>0.85499999999999998</v>
      </c>
      <c r="N1508" s="72"/>
      <c r="O1508" s="73">
        <f>MIN(1,MAX(0,(1/(1+EXP(-(Assumptions!$B$5 + Assumptions!$B$6*$N1508))))*Assumptions!$B$3))</f>
        <v>3.9165722796764356E-2</v>
      </c>
      <c r="P1508" s="73">
        <f>VLOOKUP($F1508,Assumptions!$A$23:$B$27,2,FALSE)*Assumptions!$B$4</f>
        <v>0.7</v>
      </c>
      <c r="Q1508" s="74">
        <f t="shared" si="46"/>
        <v>68987.447401488578</v>
      </c>
      <c r="R1508" s="75" t="str">
        <f>IF($O1508&lt;Assumptions!$B$17,"A",IF($O1508&lt;Assumptions!$B$18,"B",IF($O1508&lt;Assumptions!$B$19,"C",IF($O1508&lt;Assumptions!$B$20,"D","E"))))</f>
        <v>B</v>
      </c>
      <c r="S1508" s="75">
        <f t="shared" si="47"/>
        <v>1</v>
      </c>
    </row>
    <row r="1509" spans="1:19" ht="17.399999999999999" x14ac:dyDescent="0.3">
      <c r="A1509" s="39" t="s">
        <v>387</v>
      </c>
      <c r="B1509" s="39" t="s">
        <v>59</v>
      </c>
      <c r="C1509" s="39" t="s">
        <v>135</v>
      </c>
      <c r="D1509" s="39" t="s">
        <v>22</v>
      </c>
      <c r="E1509" s="70" t="s">
        <v>43</v>
      </c>
      <c r="F1509" s="70" t="s">
        <v>40</v>
      </c>
      <c r="G1509" s="78">
        <v>43544</v>
      </c>
      <c r="H1509" s="78">
        <v>45962</v>
      </c>
      <c r="I1509" s="69">
        <v>2516320.12</v>
      </c>
      <c r="J1509" s="70">
        <v>999</v>
      </c>
      <c r="K1509" s="71">
        <v>3.3000000000000002E-2</v>
      </c>
      <c r="L1509" s="70">
        <v>0</v>
      </c>
      <c r="M1509" s="71">
        <v>0.85499999999999998</v>
      </c>
      <c r="N1509" s="72"/>
      <c r="O1509" s="73">
        <f>MIN(1,MAX(0,(1/(1+EXP(-(Assumptions!$B$5 + Assumptions!$B$6*$N1509))))*Assumptions!$B$3))</f>
        <v>3.9165722796764356E-2</v>
      </c>
      <c r="P1509" s="73">
        <f>VLOOKUP($F1509,Assumptions!$A$23:$B$27,2,FALSE)*Assumptions!$B$4</f>
        <v>0.7</v>
      </c>
      <c r="Q1509" s="74">
        <f t="shared" si="46"/>
        <v>68987.447401488578</v>
      </c>
      <c r="R1509" s="75" t="str">
        <f>IF($O1509&lt;Assumptions!$B$17,"A",IF($O1509&lt;Assumptions!$B$18,"B",IF($O1509&lt;Assumptions!$B$19,"C",IF($O1509&lt;Assumptions!$B$20,"D","E"))))</f>
        <v>B</v>
      </c>
      <c r="S1509" s="75">
        <f t="shared" si="47"/>
        <v>1</v>
      </c>
    </row>
    <row r="1510" spans="1:19" ht="17.399999999999999" x14ac:dyDescent="0.3">
      <c r="A1510" s="39" t="s">
        <v>387</v>
      </c>
      <c r="B1510" s="39" t="s">
        <v>59</v>
      </c>
      <c r="C1510" s="39" t="s">
        <v>135</v>
      </c>
      <c r="D1510" s="39" t="s">
        <v>22</v>
      </c>
      <c r="E1510" s="70" t="s">
        <v>43</v>
      </c>
      <c r="F1510" s="70" t="s">
        <v>40</v>
      </c>
      <c r="G1510" s="78">
        <v>43544</v>
      </c>
      <c r="H1510" s="78">
        <v>45992</v>
      </c>
      <c r="I1510" s="69">
        <v>2516320.12</v>
      </c>
      <c r="J1510" s="70">
        <v>999</v>
      </c>
      <c r="K1510" s="71">
        <v>0.03</v>
      </c>
      <c r="L1510" s="70">
        <v>0</v>
      </c>
      <c r="M1510" s="71">
        <v>0.85499999999999998</v>
      </c>
      <c r="N1510" s="72"/>
      <c r="O1510" s="73">
        <f>MIN(1,MAX(0,(1/(1+EXP(-(Assumptions!$B$5 + Assumptions!$B$6*$N1510))))*Assumptions!$B$3))</f>
        <v>3.9165722796764356E-2</v>
      </c>
      <c r="P1510" s="73">
        <f>VLOOKUP($F1510,Assumptions!$A$23:$B$27,2,FALSE)*Assumptions!$B$4</f>
        <v>0.7</v>
      </c>
      <c r="Q1510" s="74">
        <f t="shared" si="46"/>
        <v>68987.447401488578</v>
      </c>
      <c r="R1510" s="75" t="str">
        <f>IF($O1510&lt;Assumptions!$B$17,"A",IF($O1510&lt;Assumptions!$B$18,"B",IF($O1510&lt;Assumptions!$B$19,"C",IF($O1510&lt;Assumptions!$B$20,"D","E"))))</f>
        <v>B</v>
      </c>
      <c r="S1510" s="75">
        <f t="shared" si="47"/>
        <v>1</v>
      </c>
    </row>
    <row r="1511" spans="1:19" ht="17.399999999999999" x14ac:dyDescent="0.3">
      <c r="A1511" s="39" t="s">
        <v>388</v>
      </c>
      <c r="B1511" s="39" t="s">
        <v>93</v>
      </c>
      <c r="C1511" s="39" t="s">
        <v>190</v>
      </c>
      <c r="D1511" s="39" t="s">
        <v>48</v>
      </c>
      <c r="E1511" s="70" t="s">
        <v>39</v>
      </c>
      <c r="F1511" s="70" t="s">
        <v>36</v>
      </c>
      <c r="G1511" s="78">
        <v>44330</v>
      </c>
      <c r="H1511" s="78">
        <v>45658</v>
      </c>
      <c r="I1511" s="69">
        <v>109499387.48999999</v>
      </c>
      <c r="J1511" s="70">
        <v>0</v>
      </c>
      <c r="K1511" s="71">
        <v>1.0720000000000001</v>
      </c>
      <c r="L1511" s="70">
        <v>0</v>
      </c>
      <c r="M1511" s="71">
        <v>1.0680000000000001</v>
      </c>
      <c r="N1511" s="72"/>
      <c r="O1511" s="73">
        <f>MIN(1,MAX(0,(1/(1+EXP(-(Assumptions!$B$5 + Assumptions!$B$6*$N1511))))*Assumptions!$B$3))</f>
        <v>3.9165722796764356E-2</v>
      </c>
      <c r="P1511" s="73">
        <f>VLOOKUP($F1511,Assumptions!$A$23:$B$27,2,FALSE)*Assumptions!$B$4</f>
        <v>0.55000000000000004</v>
      </c>
      <c r="Q1511" s="74">
        <f t="shared" si="46"/>
        <v>2358742.4612668548</v>
      </c>
      <c r="R1511" s="75" t="str">
        <f>IF($O1511&lt;Assumptions!$B$17,"A",IF($O1511&lt;Assumptions!$B$18,"B",IF($O1511&lt;Assumptions!$B$19,"C",IF($O1511&lt;Assumptions!$B$20,"D","E"))))</f>
        <v>B</v>
      </c>
      <c r="S1511" s="75">
        <f t="shared" si="47"/>
        <v>0</v>
      </c>
    </row>
    <row r="1512" spans="1:19" ht="17.399999999999999" x14ac:dyDescent="0.3">
      <c r="A1512" s="39" t="s">
        <v>388</v>
      </c>
      <c r="B1512" s="39" t="s">
        <v>93</v>
      </c>
      <c r="C1512" s="39" t="s">
        <v>190</v>
      </c>
      <c r="D1512" s="39" t="s">
        <v>48</v>
      </c>
      <c r="E1512" s="70" t="s">
        <v>39</v>
      </c>
      <c r="F1512" s="70" t="s">
        <v>36</v>
      </c>
      <c r="G1512" s="78">
        <v>44330</v>
      </c>
      <c r="H1512" s="78">
        <v>45689</v>
      </c>
      <c r="I1512" s="69">
        <v>107793262.98</v>
      </c>
      <c r="J1512" s="70">
        <v>0</v>
      </c>
      <c r="K1512" s="71">
        <v>1.0640000000000001</v>
      </c>
      <c r="L1512" s="70">
        <v>0</v>
      </c>
      <c r="M1512" s="71">
        <v>1.0680000000000001</v>
      </c>
      <c r="N1512" s="72"/>
      <c r="O1512" s="73">
        <f>MIN(1,MAX(0,(1/(1+EXP(-(Assumptions!$B$5 + Assumptions!$B$6*$N1512))))*Assumptions!$B$3))</f>
        <v>3.9165722796764356E-2</v>
      </c>
      <c r="P1512" s="73">
        <f>VLOOKUP($F1512,Assumptions!$A$23:$B$27,2,FALSE)*Assumptions!$B$4</f>
        <v>0.55000000000000004</v>
      </c>
      <c r="Q1512" s="74">
        <f t="shared" si="46"/>
        <v>2321990.5814783713</v>
      </c>
      <c r="R1512" s="75" t="str">
        <f>IF($O1512&lt;Assumptions!$B$17,"A",IF($O1512&lt;Assumptions!$B$18,"B",IF($O1512&lt;Assumptions!$B$19,"C",IF($O1512&lt;Assumptions!$B$20,"D","E"))))</f>
        <v>B</v>
      </c>
      <c r="S1512" s="75">
        <f t="shared" si="47"/>
        <v>0</v>
      </c>
    </row>
    <row r="1513" spans="1:19" ht="17.399999999999999" x14ac:dyDescent="0.3">
      <c r="A1513" s="39" t="s">
        <v>388</v>
      </c>
      <c r="B1513" s="39" t="s">
        <v>93</v>
      </c>
      <c r="C1513" s="39" t="s">
        <v>190</v>
      </c>
      <c r="D1513" s="39" t="s">
        <v>48</v>
      </c>
      <c r="E1513" s="70" t="s">
        <v>39</v>
      </c>
      <c r="F1513" s="70" t="s">
        <v>36</v>
      </c>
      <c r="G1513" s="78">
        <v>44330</v>
      </c>
      <c r="H1513" s="78">
        <v>45717</v>
      </c>
      <c r="I1513" s="69">
        <v>105793300.56</v>
      </c>
      <c r="J1513" s="70">
        <v>0</v>
      </c>
      <c r="K1513" s="71">
        <v>1.071</v>
      </c>
      <c r="L1513" s="70">
        <v>0</v>
      </c>
      <c r="M1513" s="71">
        <v>1.0680000000000001</v>
      </c>
      <c r="N1513" s="72"/>
      <c r="O1513" s="73">
        <f>MIN(1,MAX(0,(1/(1+EXP(-(Assumptions!$B$5 + Assumptions!$B$6*$N1513))))*Assumptions!$B$3))</f>
        <v>3.9165722796764356E-2</v>
      </c>
      <c r="P1513" s="73">
        <f>VLOOKUP($F1513,Assumptions!$A$23:$B$27,2,FALSE)*Assumptions!$B$4</f>
        <v>0.55000000000000004</v>
      </c>
      <c r="Q1513" s="74">
        <f t="shared" si="46"/>
        <v>2278909.0959182549</v>
      </c>
      <c r="R1513" s="75" t="str">
        <f>IF($O1513&lt;Assumptions!$B$17,"A",IF($O1513&lt;Assumptions!$B$18,"B",IF($O1513&lt;Assumptions!$B$19,"C",IF($O1513&lt;Assumptions!$B$20,"D","E"))))</f>
        <v>B</v>
      </c>
      <c r="S1513" s="75">
        <f t="shared" si="47"/>
        <v>0</v>
      </c>
    </row>
    <row r="1514" spans="1:19" ht="17.399999999999999" x14ac:dyDescent="0.3">
      <c r="A1514" s="39" t="s">
        <v>388</v>
      </c>
      <c r="B1514" s="39" t="s">
        <v>93</v>
      </c>
      <c r="C1514" s="39" t="s">
        <v>190</v>
      </c>
      <c r="D1514" s="39" t="s">
        <v>48</v>
      </c>
      <c r="E1514" s="70" t="s">
        <v>39</v>
      </c>
      <c r="F1514" s="70" t="s">
        <v>36</v>
      </c>
      <c r="G1514" s="78">
        <v>44330</v>
      </c>
      <c r="H1514" s="78">
        <v>45748</v>
      </c>
      <c r="I1514" s="69">
        <v>103875973.13</v>
      </c>
      <c r="J1514" s="70">
        <v>0</v>
      </c>
      <c r="K1514" s="71">
        <v>1.022</v>
      </c>
      <c r="L1514" s="70">
        <v>0</v>
      </c>
      <c r="M1514" s="71">
        <v>1.0680000000000001</v>
      </c>
      <c r="N1514" s="72"/>
      <c r="O1514" s="73">
        <f>MIN(1,MAX(0,(1/(1+EXP(-(Assumptions!$B$5 + Assumptions!$B$6*$N1514))))*Assumptions!$B$3))</f>
        <v>3.9165722796764356E-2</v>
      </c>
      <c r="P1514" s="73">
        <f>VLOOKUP($F1514,Assumptions!$A$23:$B$27,2,FALSE)*Assumptions!$B$4</f>
        <v>0.55000000000000004</v>
      </c>
      <c r="Q1514" s="74">
        <f t="shared" si="46"/>
        <v>2237607.6628695475</v>
      </c>
      <c r="R1514" s="75" t="str">
        <f>IF($O1514&lt;Assumptions!$B$17,"A",IF($O1514&lt;Assumptions!$B$18,"B",IF($O1514&lt;Assumptions!$B$19,"C",IF($O1514&lt;Assumptions!$B$20,"D","E"))))</f>
        <v>B</v>
      </c>
      <c r="S1514" s="75">
        <f t="shared" si="47"/>
        <v>0</v>
      </c>
    </row>
    <row r="1515" spans="1:19" ht="17.399999999999999" x14ac:dyDescent="0.3">
      <c r="A1515" s="39" t="s">
        <v>388</v>
      </c>
      <c r="B1515" s="39" t="s">
        <v>93</v>
      </c>
      <c r="C1515" s="39" t="s">
        <v>190</v>
      </c>
      <c r="D1515" s="39" t="s">
        <v>48</v>
      </c>
      <c r="E1515" s="70" t="s">
        <v>39</v>
      </c>
      <c r="F1515" s="70" t="s">
        <v>36</v>
      </c>
      <c r="G1515" s="78">
        <v>44330</v>
      </c>
      <c r="H1515" s="78">
        <v>45778</v>
      </c>
      <c r="I1515" s="69">
        <v>102056368.7</v>
      </c>
      <c r="J1515" s="70">
        <v>0</v>
      </c>
      <c r="K1515" s="71">
        <v>1.0720000000000001</v>
      </c>
      <c r="L1515" s="70">
        <v>0</v>
      </c>
      <c r="M1515" s="71">
        <v>1.0680000000000001</v>
      </c>
      <c r="N1515" s="72"/>
      <c r="O1515" s="73">
        <f>MIN(1,MAX(0,(1/(1+EXP(-(Assumptions!$B$5 + Assumptions!$B$6*$N1515))))*Assumptions!$B$3))</f>
        <v>3.9165722796764356E-2</v>
      </c>
      <c r="P1515" s="73">
        <f>VLOOKUP($F1515,Assumptions!$A$23:$B$27,2,FALSE)*Assumptions!$B$4</f>
        <v>0.55000000000000004</v>
      </c>
      <c r="Q1515" s="74">
        <f t="shared" si="46"/>
        <v>2198411.2953817183</v>
      </c>
      <c r="R1515" s="75" t="str">
        <f>IF($O1515&lt;Assumptions!$B$17,"A",IF($O1515&lt;Assumptions!$B$18,"B",IF($O1515&lt;Assumptions!$B$19,"C",IF($O1515&lt;Assumptions!$B$20,"D","E"))))</f>
        <v>B</v>
      </c>
      <c r="S1515" s="75">
        <f t="shared" si="47"/>
        <v>0</v>
      </c>
    </row>
    <row r="1516" spans="1:19" ht="17.399999999999999" x14ac:dyDescent="0.3">
      <c r="A1516" s="39" t="s">
        <v>388</v>
      </c>
      <c r="B1516" s="39" t="s">
        <v>93</v>
      </c>
      <c r="C1516" s="39" t="s">
        <v>190</v>
      </c>
      <c r="D1516" s="39" t="s">
        <v>48</v>
      </c>
      <c r="E1516" s="70" t="s">
        <v>39</v>
      </c>
      <c r="F1516" s="70" t="s">
        <v>36</v>
      </c>
      <c r="G1516" s="78">
        <v>44330</v>
      </c>
      <c r="H1516" s="78">
        <v>45809</v>
      </c>
      <c r="I1516" s="69">
        <v>100388510.54000001</v>
      </c>
      <c r="J1516" s="70">
        <v>0</v>
      </c>
      <c r="K1516" s="71">
        <v>1.0569999999999999</v>
      </c>
      <c r="L1516" s="70">
        <v>0</v>
      </c>
      <c r="M1516" s="71">
        <v>1.0680000000000001</v>
      </c>
      <c r="N1516" s="72"/>
      <c r="O1516" s="73">
        <f>MIN(1,MAX(0,(1/(1+EXP(-(Assumptions!$B$5 + Assumptions!$B$6*$N1516))))*Assumptions!$B$3))</f>
        <v>3.9165722796764356E-2</v>
      </c>
      <c r="P1516" s="73">
        <f>VLOOKUP($F1516,Assumptions!$A$23:$B$27,2,FALSE)*Assumptions!$B$4</f>
        <v>0.55000000000000004</v>
      </c>
      <c r="Q1516" s="74">
        <f t="shared" si="46"/>
        <v>2162483.7166843335</v>
      </c>
      <c r="R1516" s="75" t="str">
        <f>IF($O1516&lt;Assumptions!$B$17,"A",IF($O1516&lt;Assumptions!$B$18,"B",IF($O1516&lt;Assumptions!$B$19,"C",IF($O1516&lt;Assumptions!$B$20,"D","E"))))</f>
        <v>B</v>
      </c>
      <c r="S1516" s="75">
        <f t="shared" si="47"/>
        <v>0</v>
      </c>
    </row>
    <row r="1517" spans="1:19" ht="17.399999999999999" x14ac:dyDescent="0.3">
      <c r="A1517" s="39" t="s">
        <v>388</v>
      </c>
      <c r="B1517" s="39" t="s">
        <v>93</v>
      </c>
      <c r="C1517" s="39" t="s">
        <v>190</v>
      </c>
      <c r="D1517" s="39" t="s">
        <v>48</v>
      </c>
      <c r="E1517" s="70" t="s">
        <v>39</v>
      </c>
      <c r="F1517" s="70" t="s">
        <v>36</v>
      </c>
      <c r="G1517" s="78">
        <v>44330</v>
      </c>
      <c r="H1517" s="78">
        <v>45839</v>
      </c>
      <c r="I1517" s="69">
        <v>98514396.609999999</v>
      </c>
      <c r="J1517" s="70">
        <v>0</v>
      </c>
      <c r="K1517" s="71">
        <v>1.097</v>
      </c>
      <c r="L1517" s="70">
        <v>0</v>
      </c>
      <c r="M1517" s="71">
        <v>1.0680000000000001</v>
      </c>
      <c r="N1517" s="72"/>
      <c r="O1517" s="73">
        <f>MIN(1,MAX(0,(1/(1+EXP(-(Assumptions!$B$5 + Assumptions!$B$6*$N1517))))*Assumptions!$B$3))</f>
        <v>3.9165722796764356E-2</v>
      </c>
      <c r="P1517" s="73">
        <f>VLOOKUP($F1517,Assumptions!$A$23:$B$27,2,FALSE)*Assumptions!$B$4</f>
        <v>0.55000000000000004</v>
      </c>
      <c r="Q1517" s="74">
        <f t="shared" si="46"/>
        <v>2122113.1520147691</v>
      </c>
      <c r="R1517" s="75" t="str">
        <f>IF($O1517&lt;Assumptions!$B$17,"A",IF($O1517&lt;Assumptions!$B$18,"B",IF($O1517&lt;Assumptions!$B$19,"C",IF($O1517&lt;Assumptions!$B$20,"D","E"))))</f>
        <v>B</v>
      </c>
      <c r="S1517" s="75">
        <f t="shared" si="47"/>
        <v>0</v>
      </c>
    </row>
    <row r="1518" spans="1:19" ht="17.399999999999999" x14ac:dyDescent="0.3">
      <c r="A1518" s="39" t="s">
        <v>388</v>
      </c>
      <c r="B1518" s="39" t="s">
        <v>93</v>
      </c>
      <c r="C1518" s="39" t="s">
        <v>190</v>
      </c>
      <c r="D1518" s="39" t="s">
        <v>48</v>
      </c>
      <c r="E1518" s="70" t="s">
        <v>39</v>
      </c>
      <c r="F1518" s="70" t="s">
        <v>36</v>
      </c>
      <c r="G1518" s="78">
        <v>44330</v>
      </c>
      <c r="H1518" s="78">
        <v>45870</v>
      </c>
      <c r="I1518" s="69">
        <v>97006747.879999995</v>
      </c>
      <c r="J1518" s="70">
        <v>0</v>
      </c>
      <c r="K1518" s="71">
        <v>1.0620000000000001</v>
      </c>
      <c r="L1518" s="70">
        <v>0</v>
      </c>
      <c r="M1518" s="71">
        <v>1.0680000000000001</v>
      </c>
      <c r="N1518" s="72"/>
      <c r="O1518" s="73">
        <f>MIN(1,MAX(0,(1/(1+EXP(-(Assumptions!$B$5 + Assumptions!$B$6*$N1518))))*Assumptions!$B$3))</f>
        <v>3.9165722796764356E-2</v>
      </c>
      <c r="P1518" s="73">
        <f>VLOOKUP($F1518,Assumptions!$A$23:$B$27,2,FALSE)*Assumptions!$B$4</f>
        <v>0.55000000000000004</v>
      </c>
      <c r="Q1518" s="74">
        <f t="shared" si="46"/>
        <v>2089636.6682860286</v>
      </c>
      <c r="R1518" s="75" t="str">
        <f>IF($O1518&lt;Assumptions!$B$17,"A",IF($O1518&lt;Assumptions!$B$18,"B",IF($O1518&lt;Assumptions!$B$19,"C",IF($O1518&lt;Assumptions!$B$20,"D","E"))))</f>
        <v>B</v>
      </c>
      <c r="S1518" s="75">
        <f t="shared" si="47"/>
        <v>0</v>
      </c>
    </row>
    <row r="1519" spans="1:19" ht="17.399999999999999" x14ac:dyDescent="0.3">
      <c r="A1519" s="39" t="s">
        <v>388</v>
      </c>
      <c r="B1519" s="39" t="s">
        <v>93</v>
      </c>
      <c r="C1519" s="39" t="s">
        <v>190</v>
      </c>
      <c r="D1519" s="39" t="s">
        <v>48</v>
      </c>
      <c r="E1519" s="70" t="s">
        <v>39</v>
      </c>
      <c r="F1519" s="70" t="s">
        <v>36</v>
      </c>
      <c r="G1519" s="78">
        <v>44330</v>
      </c>
      <c r="H1519" s="78">
        <v>45901</v>
      </c>
      <c r="I1519" s="69">
        <v>95274585.230000004</v>
      </c>
      <c r="J1519" s="70">
        <v>0</v>
      </c>
      <c r="K1519" s="71">
        <v>1.1459999999999999</v>
      </c>
      <c r="L1519" s="70">
        <v>0</v>
      </c>
      <c r="M1519" s="71">
        <v>1.0680000000000001</v>
      </c>
      <c r="N1519" s="72"/>
      <c r="O1519" s="73">
        <f>MIN(1,MAX(0,(1/(1+EXP(-(Assumptions!$B$5 + Assumptions!$B$6*$N1519))))*Assumptions!$B$3))</f>
        <v>3.9165722796764356E-2</v>
      </c>
      <c r="P1519" s="73">
        <f>VLOOKUP($F1519,Assumptions!$A$23:$B$27,2,FALSE)*Assumptions!$B$4</f>
        <v>0.55000000000000004</v>
      </c>
      <c r="Q1519" s="74">
        <f t="shared" si="46"/>
        <v>2052323.897082184</v>
      </c>
      <c r="R1519" s="75" t="str">
        <f>IF($O1519&lt;Assumptions!$B$17,"A",IF($O1519&lt;Assumptions!$B$18,"B",IF($O1519&lt;Assumptions!$B$19,"C",IF($O1519&lt;Assumptions!$B$20,"D","E"))))</f>
        <v>B</v>
      </c>
      <c r="S1519" s="75">
        <f t="shared" si="47"/>
        <v>0</v>
      </c>
    </row>
    <row r="1520" spans="1:19" ht="17.399999999999999" x14ac:dyDescent="0.3">
      <c r="A1520" s="39" t="s">
        <v>388</v>
      </c>
      <c r="B1520" s="39" t="s">
        <v>93</v>
      </c>
      <c r="C1520" s="39" t="s">
        <v>190</v>
      </c>
      <c r="D1520" s="39" t="s">
        <v>48</v>
      </c>
      <c r="E1520" s="70" t="s">
        <v>39</v>
      </c>
      <c r="F1520" s="70" t="s">
        <v>36</v>
      </c>
      <c r="G1520" s="78">
        <v>44330</v>
      </c>
      <c r="H1520" s="78">
        <v>45931</v>
      </c>
      <c r="I1520" s="69">
        <v>93465255.269999996</v>
      </c>
      <c r="J1520" s="70">
        <v>0</v>
      </c>
      <c r="K1520" s="71">
        <v>0.98799999999999999</v>
      </c>
      <c r="L1520" s="70">
        <v>0</v>
      </c>
      <c r="M1520" s="71">
        <v>1.0680000000000001</v>
      </c>
      <c r="N1520" s="72"/>
      <c r="O1520" s="73">
        <f>MIN(1,MAX(0,(1/(1+EXP(-(Assumptions!$B$5 + Assumptions!$B$6*$N1520))))*Assumptions!$B$3))</f>
        <v>3.9165722796764356E-2</v>
      </c>
      <c r="P1520" s="73">
        <f>VLOOKUP($F1520,Assumptions!$A$23:$B$27,2,FALSE)*Assumptions!$B$4</f>
        <v>0.55000000000000004</v>
      </c>
      <c r="Q1520" s="74">
        <f t="shared" si="46"/>
        <v>2013348.8534685012</v>
      </c>
      <c r="R1520" s="75" t="str">
        <f>IF($O1520&lt;Assumptions!$B$17,"A",IF($O1520&lt;Assumptions!$B$18,"B",IF($O1520&lt;Assumptions!$B$19,"C",IF($O1520&lt;Assumptions!$B$20,"D","E"))))</f>
        <v>B</v>
      </c>
      <c r="S1520" s="75">
        <f t="shared" si="47"/>
        <v>0</v>
      </c>
    </row>
    <row r="1521" spans="1:19" ht="17.399999999999999" x14ac:dyDescent="0.3">
      <c r="A1521" s="39" t="s">
        <v>388</v>
      </c>
      <c r="B1521" s="39" t="s">
        <v>93</v>
      </c>
      <c r="C1521" s="39" t="s">
        <v>190</v>
      </c>
      <c r="D1521" s="39" t="s">
        <v>48</v>
      </c>
      <c r="E1521" s="70" t="s">
        <v>39</v>
      </c>
      <c r="F1521" s="70" t="s">
        <v>36</v>
      </c>
      <c r="G1521" s="78">
        <v>44330</v>
      </c>
      <c r="H1521" s="78">
        <v>45962</v>
      </c>
      <c r="I1521" s="69">
        <v>92135443.129999995</v>
      </c>
      <c r="J1521" s="70">
        <v>0</v>
      </c>
      <c r="K1521" s="71">
        <v>1.0429999999999999</v>
      </c>
      <c r="L1521" s="70">
        <v>0</v>
      </c>
      <c r="M1521" s="71">
        <v>1.0680000000000001</v>
      </c>
      <c r="N1521" s="72"/>
      <c r="O1521" s="73">
        <f>MIN(1,MAX(0,(1/(1+EXP(-(Assumptions!$B$5 + Assumptions!$B$6*$N1521))))*Assumptions!$B$3))</f>
        <v>3.9165722796764356E-2</v>
      </c>
      <c r="P1521" s="73">
        <f>VLOOKUP($F1521,Assumptions!$A$23:$B$27,2,FALSE)*Assumptions!$B$4</f>
        <v>0.55000000000000004</v>
      </c>
      <c r="Q1521" s="74">
        <f t="shared" si="46"/>
        <v>1984703.1739626448</v>
      </c>
      <c r="R1521" s="75" t="str">
        <f>IF($O1521&lt;Assumptions!$B$17,"A",IF($O1521&lt;Assumptions!$B$18,"B",IF($O1521&lt;Assumptions!$B$19,"C",IF($O1521&lt;Assumptions!$B$20,"D","E"))))</f>
        <v>B</v>
      </c>
      <c r="S1521" s="75">
        <f t="shared" si="47"/>
        <v>0</v>
      </c>
    </row>
    <row r="1522" spans="1:19" ht="17.399999999999999" x14ac:dyDescent="0.3">
      <c r="A1522" s="39" t="s">
        <v>388</v>
      </c>
      <c r="B1522" s="39" t="s">
        <v>93</v>
      </c>
      <c r="C1522" s="39" t="s">
        <v>190</v>
      </c>
      <c r="D1522" s="39" t="s">
        <v>48</v>
      </c>
      <c r="E1522" s="70" t="s">
        <v>39</v>
      </c>
      <c r="F1522" s="70" t="s">
        <v>36</v>
      </c>
      <c r="G1522" s="78">
        <v>44330</v>
      </c>
      <c r="H1522" s="78">
        <v>45992</v>
      </c>
      <c r="I1522" s="69">
        <v>90750722.659999996</v>
      </c>
      <c r="J1522" s="70">
        <v>0</v>
      </c>
      <c r="K1522" s="71">
        <v>1</v>
      </c>
      <c r="L1522" s="70">
        <v>0</v>
      </c>
      <c r="M1522" s="71">
        <v>1.0680000000000001</v>
      </c>
      <c r="N1522" s="72"/>
      <c r="O1522" s="73">
        <f>MIN(1,MAX(0,(1/(1+EXP(-(Assumptions!$B$5 + Assumptions!$B$6*$N1522))))*Assumptions!$B$3))</f>
        <v>3.9165722796764356E-2</v>
      </c>
      <c r="P1522" s="73">
        <f>VLOOKUP($F1522,Assumptions!$A$23:$B$27,2,FALSE)*Assumptions!$B$4</f>
        <v>0.55000000000000004</v>
      </c>
      <c r="Q1522" s="74">
        <f t="shared" si="46"/>
        <v>1954874.7060191808</v>
      </c>
      <c r="R1522" s="75" t="str">
        <f>IF($O1522&lt;Assumptions!$B$17,"A",IF($O1522&lt;Assumptions!$B$18,"B",IF($O1522&lt;Assumptions!$B$19,"C",IF($O1522&lt;Assumptions!$B$20,"D","E"))))</f>
        <v>B</v>
      </c>
      <c r="S1522" s="75">
        <f t="shared" si="47"/>
        <v>0</v>
      </c>
    </row>
    <row r="1523" spans="1:19" ht="17.399999999999999" x14ac:dyDescent="0.3">
      <c r="A1523" s="39" t="s">
        <v>390</v>
      </c>
      <c r="B1523" s="39" t="s">
        <v>93</v>
      </c>
      <c r="C1523" s="39" t="s">
        <v>190</v>
      </c>
      <c r="D1523" s="39" t="s">
        <v>30</v>
      </c>
      <c r="E1523" s="70" t="s">
        <v>39</v>
      </c>
      <c r="F1523" s="70" t="s">
        <v>40</v>
      </c>
      <c r="G1523" s="78">
        <v>45922</v>
      </c>
      <c r="H1523" s="78">
        <v>45901</v>
      </c>
      <c r="I1523" s="69">
        <v>64997353.909999996</v>
      </c>
      <c r="J1523" s="70">
        <v>185</v>
      </c>
      <c r="K1523" s="71">
        <v>7.0000000000000001E-3</v>
      </c>
      <c r="L1523" s="70">
        <v>0</v>
      </c>
      <c r="M1523" s="71">
        <v>0.60499999999999998</v>
      </c>
      <c r="N1523" s="72"/>
      <c r="O1523" s="73">
        <f>MIN(1,MAX(0,(1/(1+EXP(-(Assumptions!$B$5 + Assumptions!$B$6*$N1523))))*Assumptions!$B$3))</f>
        <v>3.9165722796764356E-2</v>
      </c>
      <c r="P1523" s="73">
        <f>VLOOKUP($F1523,Assumptions!$A$23:$B$27,2,FALSE)*Assumptions!$B$4</f>
        <v>0.7</v>
      </c>
      <c r="Q1523" s="74">
        <f t="shared" si="46"/>
        <v>1781967.8420335732</v>
      </c>
      <c r="R1523" s="75" t="str">
        <f>IF($O1523&lt;Assumptions!$B$17,"A",IF($O1523&lt;Assumptions!$B$18,"B",IF($O1523&lt;Assumptions!$B$19,"C",IF($O1523&lt;Assumptions!$B$20,"D","E"))))</f>
        <v>B</v>
      </c>
      <c r="S1523" s="75">
        <f t="shared" si="47"/>
        <v>1</v>
      </c>
    </row>
    <row r="1524" spans="1:19" ht="17.399999999999999" x14ac:dyDescent="0.3">
      <c r="A1524" s="39" t="s">
        <v>390</v>
      </c>
      <c r="B1524" s="39" t="s">
        <v>93</v>
      </c>
      <c r="C1524" s="39" t="s">
        <v>190</v>
      </c>
      <c r="D1524" s="39" t="s">
        <v>30</v>
      </c>
      <c r="E1524" s="70" t="s">
        <v>39</v>
      </c>
      <c r="F1524" s="70" t="s">
        <v>40</v>
      </c>
      <c r="G1524" s="78">
        <v>45922</v>
      </c>
      <c r="H1524" s="78">
        <v>45931</v>
      </c>
      <c r="I1524" s="69">
        <v>64997353.909999996</v>
      </c>
      <c r="J1524" s="70">
        <v>999</v>
      </c>
      <c r="K1524" s="71">
        <v>3.0000000000000001E-3</v>
      </c>
      <c r="L1524" s="70">
        <v>0</v>
      </c>
      <c r="M1524" s="71">
        <v>0.60499999999999998</v>
      </c>
      <c r="N1524" s="72"/>
      <c r="O1524" s="73">
        <f>MIN(1,MAX(0,(1/(1+EXP(-(Assumptions!$B$5 + Assumptions!$B$6*$N1524))))*Assumptions!$B$3))</f>
        <v>3.9165722796764356E-2</v>
      </c>
      <c r="P1524" s="73">
        <f>VLOOKUP($F1524,Assumptions!$A$23:$B$27,2,FALSE)*Assumptions!$B$4</f>
        <v>0.7</v>
      </c>
      <c r="Q1524" s="74">
        <f t="shared" si="46"/>
        <v>1781967.8420335732</v>
      </c>
      <c r="R1524" s="75" t="str">
        <f>IF($O1524&lt;Assumptions!$B$17,"A",IF($O1524&lt;Assumptions!$B$18,"B",IF($O1524&lt;Assumptions!$B$19,"C",IF($O1524&lt;Assumptions!$B$20,"D","E"))))</f>
        <v>B</v>
      </c>
      <c r="S1524" s="75">
        <f t="shared" si="47"/>
        <v>1</v>
      </c>
    </row>
    <row r="1525" spans="1:19" ht="17.399999999999999" x14ac:dyDescent="0.3">
      <c r="A1525" s="39" t="s">
        <v>390</v>
      </c>
      <c r="B1525" s="39" t="s">
        <v>93</v>
      </c>
      <c r="C1525" s="39" t="s">
        <v>190</v>
      </c>
      <c r="D1525" s="39" t="s">
        <v>30</v>
      </c>
      <c r="E1525" s="70" t="s">
        <v>39</v>
      </c>
      <c r="F1525" s="70" t="s">
        <v>40</v>
      </c>
      <c r="G1525" s="78">
        <v>45922</v>
      </c>
      <c r="H1525" s="78">
        <v>45962</v>
      </c>
      <c r="I1525" s="69">
        <v>64997353.909999996</v>
      </c>
      <c r="J1525" s="70">
        <v>999</v>
      </c>
      <c r="K1525" s="71">
        <v>0.155</v>
      </c>
      <c r="L1525" s="70">
        <v>0</v>
      </c>
      <c r="M1525" s="71">
        <v>0.60499999999999998</v>
      </c>
      <c r="N1525" s="72"/>
      <c r="O1525" s="73">
        <f>MIN(1,MAX(0,(1/(1+EXP(-(Assumptions!$B$5 + Assumptions!$B$6*$N1525))))*Assumptions!$B$3))</f>
        <v>3.9165722796764356E-2</v>
      </c>
      <c r="P1525" s="73">
        <f>VLOOKUP($F1525,Assumptions!$A$23:$B$27,2,FALSE)*Assumptions!$B$4</f>
        <v>0.7</v>
      </c>
      <c r="Q1525" s="74">
        <f t="shared" si="46"/>
        <v>1781967.8420335732</v>
      </c>
      <c r="R1525" s="75" t="str">
        <f>IF($O1525&lt;Assumptions!$B$17,"A",IF($O1525&lt;Assumptions!$B$18,"B",IF($O1525&lt;Assumptions!$B$19,"C",IF($O1525&lt;Assumptions!$B$20,"D","E"))))</f>
        <v>B</v>
      </c>
      <c r="S1525" s="75">
        <f t="shared" si="47"/>
        <v>1</v>
      </c>
    </row>
    <row r="1526" spans="1:19" ht="17.399999999999999" x14ac:dyDescent="0.3">
      <c r="A1526" s="39" t="s">
        <v>390</v>
      </c>
      <c r="B1526" s="39" t="s">
        <v>93</v>
      </c>
      <c r="C1526" s="39" t="s">
        <v>190</v>
      </c>
      <c r="D1526" s="39" t="s">
        <v>30</v>
      </c>
      <c r="E1526" s="70" t="s">
        <v>39</v>
      </c>
      <c r="F1526" s="70" t="s">
        <v>40</v>
      </c>
      <c r="G1526" s="78">
        <v>45922</v>
      </c>
      <c r="H1526" s="78">
        <v>45992</v>
      </c>
      <c r="I1526" s="69">
        <v>64997353.909999996</v>
      </c>
      <c r="J1526" s="70">
        <v>999</v>
      </c>
      <c r="K1526" s="71">
        <v>0.18</v>
      </c>
      <c r="L1526" s="70">
        <v>0</v>
      </c>
      <c r="M1526" s="71">
        <v>0.60499999999999998</v>
      </c>
      <c r="N1526" s="72"/>
      <c r="O1526" s="73">
        <f>MIN(1,MAX(0,(1/(1+EXP(-(Assumptions!$B$5 + Assumptions!$B$6*$N1526))))*Assumptions!$B$3))</f>
        <v>3.9165722796764356E-2</v>
      </c>
      <c r="P1526" s="73">
        <f>VLOOKUP($F1526,Assumptions!$A$23:$B$27,2,FALSE)*Assumptions!$B$4</f>
        <v>0.7</v>
      </c>
      <c r="Q1526" s="74">
        <f t="shared" si="46"/>
        <v>1781967.8420335732</v>
      </c>
      <c r="R1526" s="75" t="str">
        <f>IF($O1526&lt;Assumptions!$B$17,"A",IF($O1526&lt;Assumptions!$B$18,"B",IF($O1526&lt;Assumptions!$B$19,"C",IF($O1526&lt;Assumptions!$B$20,"D","E"))))</f>
        <v>B</v>
      </c>
      <c r="S1526" s="75">
        <f t="shared" si="47"/>
        <v>1</v>
      </c>
    </row>
    <row r="1527" spans="1:19" ht="17.399999999999999" x14ac:dyDescent="0.3">
      <c r="A1527" s="39" t="s">
        <v>392</v>
      </c>
      <c r="B1527" s="39" t="s">
        <v>56</v>
      </c>
      <c r="C1527" s="39" t="s">
        <v>190</v>
      </c>
      <c r="D1527" s="39" t="s">
        <v>38</v>
      </c>
      <c r="E1527" s="70" t="s">
        <v>23</v>
      </c>
      <c r="F1527" s="70" t="s">
        <v>36</v>
      </c>
      <c r="G1527" s="78">
        <v>45391</v>
      </c>
      <c r="H1527" s="78">
        <v>45658</v>
      </c>
      <c r="I1527" s="69">
        <v>10845673.16</v>
      </c>
      <c r="J1527" s="70">
        <v>0</v>
      </c>
      <c r="K1527" s="71">
        <v>0.96799999999999997</v>
      </c>
      <c r="L1527" s="70">
        <v>0</v>
      </c>
      <c r="M1527" s="71">
        <v>0.78700000000000003</v>
      </c>
      <c r="N1527" s="72"/>
      <c r="O1527" s="73">
        <f>MIN(1,MAX(0,(1/(1+EXP(-(Assumptions!$B$5 + Assumptions!$B$6*$N1527))))*Assumptions!$B$3))</f>
        <v>3.9165722796764356E-2</v>
      </c>
      <c r="P1527" s="73">
        <f>VLOOKUP($F1527,Assumptions!$A$23:$B$27,2,FALSE)*Assumptions!$B$4</f>
        <v>0.55000000000000004</v>
      </c>
      <c r="Q1527" s="74">
        <f t="shared" si="46"/>
        <v>233628.24569087705</v>
      </c>
      <c r="R1527" s="75" t="str">
        <f>IF($O1527&lt;Assumptions!$B$17,"A",IF($O1527&lt;Assumptions!$B$18,"B",IF($O1527&lt;Assumptions!$B$19,"C",IF($O1527&lt;Assumptions!$B$20,"D","E"))))</f>
        <v>B</v>
      </c>
      <c r="S1527" s="75">
        <f t="shared" si="47"/>
        <v>0</v>
      </c>
    </row>
    <row r="1528" spans="1:19" ht="17.399999999999999" x14ac:dyDescent="0.3">
      <c r="A1528" s="39" t="s">
        <v>392</v>
      </c>
      <c r="B1528" s="39" t="s">
        <v>56</v>
      </c>
      <c r="C1528" s="39" t="s">
        <v>190</v>
      </c>
      <c r="D1528" s="39" t="s">
        <v>38</v>
      </c>
      <c r="E1528" s="70" t="s">
        <v>23</v>
      </c>
      <c r="F1528" s="70" t="s">
        <v>36</v>
      </c>
      <c r="G1528" s="78">
        <v>45391</v>
      </c>
      <c r="H1528" s="78">
        <v>45689</v>
      </c>
      <c r="I1528" s="69">
        <v>10647340.82</v>
      </c>
      <c r="J1528" s="70">
        <v>0</v>
      </c>
      <c r="K1528" s="71">
        <v>0.99399999999999999</v>
      </c>
      <c r="L1528" s="70">
        <v>0</v>
      </c>
      <c r="M1528" s="71">
        <v>0.78700000000000003</v>
      </c>
      <c r="N1528" s="72"/>
      <c r="O1528" s="73">
        <f>MIN(1,MAX(0,(1/(1+EXP(-(Assumptions!$B$5 + Assumptions!$B$6*$N1528))))*Assumptions!$B$3))</f>
        <v>3.9165722796764356E-2</v>
      </c>
      <c r="P1528" s="73">
        <f>VLOOKUP($F1528,Assumptions!$A$23:$B$27,2,FALSE)*Assumptions!$B$4</f>
        <v>0.55000000000000004</v>
      </c>
      <c r="Q1528" s="74">
        <f t="shared" si="46"/>
        <v>229355.93949333657</v>
      </c>
      <c r="R1528" s="75" t="str">
        <f>IF($O1528&lt;Assumptions!$B$17,"A",IF($O1528&lt;Assumptions!$B$18,"B",IF($O1528&lt;Assumptions!$B$19,"C",IF($O1528&lt;Assumptions!$B$20,"D","E"))))</f>
        <v>B</v>
      </c>
      <c r="S1528" s="75">
        <f t="shared" si="47"/>
        <v>0</v>
      </c>
    </row>
    <row r="1529" spans="1:19" ht="17.399999999999999" x14ac:dyDescent="0.3">
      <c r="A1529" s="39" t="s">
        <v>392</v>
      </c>
      <c r="B1529" s="39" t="s">
        <v>56</v>
      </c>
      <c r="C1529" s="39" t="s">
        <v>190</v>
      </c>
      <c r="D1529" s="39" t="s">
        <v>38</v>
      </c>
      <c r="E1529" s="70" t="s">
        <v>23</v>
      </c>
      <c r="F1529" s="70" t="s">
        <v>36</v>
      </c>
      <c r="G1529" s="78">
        <v>45391</v>
      </c>
      <c r="H1529" s="78">
        <v>45717</v>
      </c>
      <c r="I1529" s="69">
        <v>10489273.289999999</v>
      </c>
      <c r="J1529" s="70">
        <v>35</v>
      </c>
      <c r="K1529" s="71">
        <v>0.42599999999999999</v>
      </c>
      <c r="L1529" s="70">
        <v>0</v>
      </c>
      <c r="M1529" s="71">
        <v>0.78700000000000003</v>
      </c>
      <c r="N1529" s="72"/>
      <c r="O1529" s="73">
        <f>MIN(1,MAX(0,(1/(1+EXP(-(Assumptions!$B$5 + Assumptions!$B$6*$N1529))))*Assumptions!$B$3))</f>
        <v>3.9165722796764356E-2</v>
      </c>
      <c r="P1529" s="73">
        <f>VLOOKUP($F1529,Assumptions!$A$23:$B$27,2,FALSE)*Assumptions!$B$4</f>
        <v>0.55000000000000004</v>
      </c>
      <c r="Q1529" s="74">
        <f t="shared" si="46"/>
        <v>225950.98350860446</v>
      </c>
      <c r="R1529" s="75" t="str">
        <f>IF($O1529&lt;Assumptions!$B$17,"A",IF($O1529&lt;Assumptions!$B$18,"B",IF($O1529&lt;Assumptions!$B$19,"C",IF($O1529&lt;Assumptions!$B$20,"D","E"))))</f>
        <v>B</v>
      </c>
      <c r="S1529" s="75">
        <f t="shared" si="47"/>
        <v>0</v>
      </c>
    </row>
    <row r="1530" spans="1:19" ht="17.399999999999999" x14ac:dyDescent="0.3">
      <c r="A1530" s="39" t="s">
        <v>392</v>
      </c>
      <c r="B1530" s="39" t="s">
        <v>56</v>
      </c>
      <c r="C1530" s="39" t="s">
        <v>190</v>
      </c>
      <c r="D1530" s="39" t="s">
        <v>38</v>
      </c>
      <c r="E1530" s="70" t="s">
        <v>23</v>
      </c>
      <c r="F1530" s="70" t="s">
        <v>36</v>
      </c>
      <c r="G1530" s="78">
        <v>45391</v>
      </c>
      <c r="H1530" s="78">
        <v>45748</v>
      </c>
      <c r="I1530" s="69">
        <v>10329390.9</v>
      </c>
      <c r="J1530" s="70">
        <v>0</v>
      </c>
      <c r="K1530" s="71">
        <v>0.95699999999999996</v>
      </c>
      <c r="L1530" s="70">
        <v>0</v>
      </c>
      <c r="M1530" s="71">
        <v>0.78700000000000003</v>
      </c>
      <c r="N1530" s="72"/>
      <c r="O1530" s="73">
        <f>MIN(1,MAX(0,(1/(1+EXP(-(Assumptions!$B$5 + Assumptions!$B$6*$N1530))))*Assumptions!$B$3))</f>
        <v>3.9165722796764356E-2</v>
      </c>
      <c r="P1530" s="73">
        <f>VLOOKUP($F1530,Assumptions!$A$23:$B$27,2,FALSE)*Assumptions!$B$4</f>
        <v>0.55000000000000004</v>
      </c>
      <c r="Q1530" s="74">
        <f t="shared" si="46"/>
        <v>222506.93335685119</v>
      </c>
      <c r="R1530" s="75" t="str">
        <f>IF($O1530&lt;Assumptions!$B$17,"A",IF($O1530&lt;Assumptions!$B$18,"B",IF($O1530&lt;Assumptions!$B$19,"C",IF($O1530&lt;Assumptions!$B$20,"D","E"))))</f>
        <v>B</v>
      </c>
      <c r="S1530" s="75">
        <f t="shared" si="47"/>
        <v>0</v>
      </c>
    </row>
    <row r="1531" spans="1:19" ht="17.399999999999999" x14ac:dyDescent="0.3">
      <c r="A1531" s="39" t="s">
        <v>392</v>
      </c>
      <c r="B1531" s="39" t="s">
        <v>56</v>
      </c>
      <c r="C1531" s="39" t="s">
        <v>190</v>
      </c>
      <c r="D1531" s="39" t="s">
        <v>38</v>
      </c>
      <c r="E1531" s="70" t="s">
        <v>23</v>
      </c>
      <c r="F1531" s="70" t="s">
        <v>36</v>
      </c>
      <c r="G1531" s="78">
        <v>45391</v>
      </c>
      <c r="H1531" s="78">
        <v>45778</v>
      </c>
      <c r="I1531" s="69">
        <v>10170190.779999999</v>
      </c>
      <c r="J1531" s="70">
        <v>0</v>
      </c>
      <c r="K1531" s="71">
        <v>0.96699999999999997</v>
      </c>
      <c r="L1531" s="70">
        <v>0</v>
      </c>
      <c r="M1531" s="71">
        <v>0.78700000000000003</v>
      </c>
      <c r="N1531" s="72"/>
      <c r="O1531" s="73">
        <f>MIN(1,MAX(0,(1/(1+EXP(-(Assumptions!$B$5 + Assumptions!$B$6*$N1531))))*Assumptions!$B$3))</f>
        <v>3.9165722796764356E-2</v>
      </c>
      <c r="P1531" s="73">
        <f>VLOOKUP($F1531,Assumptions!$A$23:$B$27,2,FALSE)*Assumptions!$B$4</f>
        <v>0.55000000000000004</v>
      </c>
      <c r="Q1531" s="74">
        <f t="shared" si="46"/>
        <v>219077.58008382877</v>
      </c>
      <c r="R1531" s="75" t="str">
        <f>IF($O1531&lt;Assumptions!$B$17,"A",IF($O1531&lt;Assumptions!$B$18,"B",IF($O1531&lt;Assumptions!$B$19,"C",IF($O1531&lt;Assumptions!$B$20,"D","E"))))</f>
        <v>B</v>
      </c>
      <c r="S1531" s="75">
        <f t="shared" si="47"/>
        <v>0</v>
      </c>
    </row>
    <row r="1532" spans="1:19" ht="17.399999999999999" x14ac:dyDescent="0.3">
      <c r="A1532" s="39" t="s">
        <v>392</v>
      </c>
      <c r="B1532" s="39" t="s">
        <v>56</v>
      </c>
      <c r="C1532" s="39" t="s">
        <v>190</v>
      </c>
      <c r="D1532" s="39" t="s">
        <v>38</v>
      </c>
      <c r="E1532" s="70" t="s">
        <v>23</v>
      </c>
      <c r="F1532" s="70" t="s">
        <v>36</v>
      </c>
      <c r="G1532" s="78">
        <v>45391</v>
      </c>
      <c r="H1532" s="78">
        <v>45809</v>
      </c>
      <c r="I1532" s="69">
        <v>9969040.4399999995</v>
      </c>
      <c r="J1532" s="70">
        <v>65</v>
      </c>
      <c r="K1532" s="71">
        <v>0.46800000000000003</v>
      </c>
      <c r="L1532" s="70">
        <v>0</v>
      </c>
      <c r="M1532" s="71">
        <v>0.78700000000000003</v>
      </c>
      <c r="N1532" s="72"/>
      <c r="O1532" s="73">
        <f>MIN(1,MAX(0,(1/(1+EXP(-(Assumptions!$B$5 + Assumptions!$B$6*$N1532))))*Assumptions!$B$3))</f>
        <v>3.9165722796764356E-2</v>
      </c>
      <c r="P1532" s="73">
        <f>VLOOKUP($F1532,Assumptions!$A$23:$B$27,2,FALSE)*Assumptions!$B$4</f>
        <v>0.55000000000000004</v>
      </c>
      <c r="Q1532" s="74">
        <f t="shared" si="46"/>
        <v>214744.57093252559</v>
      </c>
      <c r="R1532" s="75" t="str">
        <f>IF($O1532&lt;Assumptions!$B$17,"A",IF($O1532&lt;Assumptions!$B$18,"B",IF($O1532&lt;Assumptions!$B$19,"C",IF($O1532&lt;Assumptions!$B$20,"D","E"))))</f>
        <v>B</v>
      </c>
      <c r="S1532" s="75">
        <f t="shared" si="47"/>
        <v>0</v>
      </c>
    </row>
    <row r="1533" spans="1:19" ht="17.399999999999999" x14ac:dyDescent="0.3">
      <c r="A1533" s="39" t="s">
        <v>392</v>
      </c>
      <c r="B1533" s="39" t="s">
        <v>56</v>
      </c>
      <c r="C1533" s="39" t="s">
        <v>190</v>
      </c>
      <c r="D1533" s="39" t="s">
        <v>38</v>
      </c>
      <c r="E1533" s="70" t="s">
        <v>23</v>
      </c>
      <c r="F1533" s="70" t="s">
        <v>36</v>
      </c>
      <c r="G1533" s="78">
        <v>45391</v>
      </c>
      <c r="H1533" s="78">
        <v>45839</v>
      </c>
      <c r="I1533" s="69">
        <v>9780279.3100000005</v>
      </c>
      <c r="J1533" s="70">
        <v>35</v>
      </c>
      <c r="K1533" s="71">
        <v>0.71799999999999997</v>
      </c>
      <c r="L1533" s="70">
        <v>0</v>
      </c>
      <c r="M1533" s="71">
        <v>0.78700000000000003</v>
      </c>
      <c r="N1533" s="72"/>
      <c r="O1533" s="73">
        <f>MIN(1,MAX(0,(1/(1+EXP(-(Assumptions!$B$5 + Assumptions!$B$6*$N1533))))*Assumptions!$B$3))</f>
        <v>3.9165722796764356E-2</v>
      </c>
      <c r="P1533" s="73">
        <f>VLOOKUP($F1533,Assumptions!$A$23:$B$27,2,FALSE)*Assumptions!$B$4</f>
        <v>0.55000000000000004</v>
      </c>
      <c r="Q1533" s="74">
        <f t="shared" si="46"/>
        <v>210678.43958171443</v>
      </c>
      <c r="R1533" s="75" t="str">
        <f>IF($O1533&lt;Assumptions!$B$17,"A",IF($O1533&lt;Assumptions!$B$18,"B",IF($O1533&lt;Assumptions!$B$19,"C",IF($O1533&lt;Assumptions!$B$20,"D","E"))))</f>
        <v>B</v>
      </c>
      <c r="S1533" s="75">
        <f t="shared" si="47"/>
        <v>0</v>
      </c>
    </row>
    <row r="1534" spans="1:19" ht="17.399999999999999" x14ac:dyDescent="0.3">
      <c r="A1534" s="39" t="s">
        <v>392</v>
      </c>
      <c r="B1534" s="39" t="s">
        <v>56</v>
      </c>
      <c r="C1534" s="39" t="s">
        <v>190</v>
      </c>
      <c r="D1534" s="39" t="s">
        <v>38</v>
      </c>
      <c r="E1534" s="70" t="s">
        <v>23</v>
      </c>
      <c r="F1534" s="70" t="s">
        <v>36</v>
      </c>
      <c r="G1534" s="78">
        <v>45391</v>
      </c>
      <c r="H1534" s="78">
        <v>45870</v>
      </c>
      <c r="I1534" s="69">
        <v>9627483.1600000001</v>
      </c>
      <c r="J1534" s="70">
        <v>0</v>
      </c>
      <c r="K1534" s="71">
        <v>1.1180000000000001</v>
      </c>
      <c r="L1534" s="70">
        <v>0</v>
      </c>
      <c r="M1534" s="71">
        <v>0.78700000000000003</v>
      </c>
      <c r="N1534" s="72"/>
      <c r="O1534" s="73">
        <f>MIN(1,MAX(0,(1/(1+EXP(-(Assumptions!$B$5 + Assumptions!$B$6*$N1534))))*Assumptions!$B$3))</f>
        <v>3.9165722796764356E-2</v>
      </c>
      <c r="P1534" s="73">
        <f>VLOOKUP($F1534,Assumptions!$A$23:$B$27,2,FALSE)*Assumptions!$B$4</f>
        <v>0.55000000000000004</v>
      </c>
      <c r="Q1534" s="74">
        <f t="shared" si="46"/>
        <v>207387.03517129231</v>
      </c>
      <c r="R1534" s="75" t="str">
        <f>IF($O1534&lt;Assumptions!$B$17,"A",IF($O1534&lt;Assumptions!$B$18,"B",IF($O1534&lt;Assumptions!$B$19,"C",IF($O1534&lt;Assumptions!$B$20,"D","E"))))</f>
        <v>B</v>
      </c>
      <c r="S1534" s="75">
        <f t="shared" si="47"/>
        <v>0</v>
      </c>
    </row>
    <row r="1535" spans="1:19" ht="17.399999999999999" x14ac:dyDescent="0.3">
      <c r="A1535" s="39" t="s">
        <v>392</v>
      </c>
      <c r="B1535" s="39" t="s">
        <v>56</v>
      </c>
      <c r="C1535" s="39" t="s">
        <v>190</v>
      </c>
      <c r="D1535" s="39" t="s">
        <v>38</v>
      </c>
      <c r="E1535" s="70" t="s">
        <v>23</v>
      </c>
      <c r="F1535" s="70" t="s">
        <v>36</v>
      </c>
      <c r="G1535" s="78">
        <v>45391</v>
      </c>
      <c r="H1535" s="78">
        <v>45901</v>
      </c>
      <c r="I1535" s="69">
        <v>9464707.5600000005</v>
      </c>
      <c r="J1535" s="70">
        <v>0</v>
      </c>
      <c r="K1535" s="71">
        <v>1.0840000000000001</v>
      </c>
      <c r="L1535" s="70">
        <v>0</v>
      </c>
      <c r="M1535" s="71">
        <v>0.78700000000000003</v>
      </c>
      <c r="N1535" s="72"/>
      <c r="O1535" s="73">
        <f>MIN(1,MAX(0,(1/(1+EXP(-(Assumptions!$B$5 + Assumptions!$B$6*$N1535))))*Assumptions!$B$3))</f>
        <v>3.9165722796764356E-2</v>
      </c>
      <c r="P1535" s="73">
        <f>VLOOKUP($F1535,Assumptions!$A$23:$B$27,2,FALSE)*Assumptions!$B$4</f>
        <v>0.55000000000000004</v>
      </c>
      <c r="Q1535" s="74">
        <f t="shared" si="46"/>
        <v>203880.66195606999</v>
      </c>
      <c r="R1535" s="75" t="str">
        <f>IF($O1535&lt;Assumptions!$B$17,"A",IF($O1535&lt;Assumptions!$B$18,"B",IF($O1535&lt;Assumptions!$B$19,"C",IF($O1535&lt;Assumptions!$B$20,"D","E"))))</f>
        <v>B</v>
      </c>
      <c r="S1535" s="75">
        <f t="shared" si="47"/>
        <v>0</v>
      </c>
    </row>
    <row r="1536" spans="1:19" ht="17.399999999999999" x14ac:dyDescent="0.3">
      <c r="A1536" s="39" t="s">
        <v>392</v>
      </c>
      <c r="B1536" s="39" t="s">
        <v>56</v>
      </c>
      <c r="C1536" s="39" t="s">
        <v>190</v>
      </c>
      <c r="D1536" s="39" t="s">
        <v>38</v>
      </c>
      <c r="E1536" s="70" t="s">
        <v>23</v>
      </c>
      <c r="F1536" s="70" t="s">
        <v>36</v>
      </c>
      <c r="G1536" s="78">
        <v>45391</v>
      </c>
      <c r="H1536" s="78">
        <v>45931</v>
      </c>
      <c r="I1536" s="69">
        <v>9314057.4600000009</v>
      </c>
      <c r="J1536" s="70">
        <v>0</v>
      </c>
      <c r="K1536" s="71">
        <v>1.1439999999999999</v>
      </c>
      <c r="L1536" s="70">
        <v>0</v>
      </c>
      <c r="M1536" s="71">
        <v>0.78700000000000003</v>
      </c>
      <c r="N1536" s="72"/>
      <c r="O1536" s="73">
        <f>MIN(1,MAX(0,(1/(1+EXP(-(Assumptions!$B$5 + Assumptions!$B$6*$N1536))))*Assumptions!$B$3))</f>
        <v>3.9165722796764356E-2</v>
      </c>
      <c r="P1536" s="73">
        <f>VLOOKUP($F1536,Assumptions!$A$23:$B$27,2,FALSE)*Assumptions!$B$4</f>
        <v>0.55000000000000004</v>
      </c>
      <c r="Q1536" s="74">
        <f t="shared" si="46"/>
        <v>200635.48592532234</v>
      </c>
      <c r="R1536" s="75" t="str">
        <f>IF($O1536&lt;Assumptions!$B$17,"A",IF($O1536&lt;Assumptions!$B$18,"B",IF($O1536&lt;Assumptions!$B$19,"C",IF($O1536&lt;Assumptions!$B$20,"D","E"))))</f>
        <v>B</v>
      </c>
      <c r="S1536" s="75">
        <f t="shared" si="47"/>
        <v>0</v>
      </c>
    </row>
    <row r="1537" spans="1:19" ht="17.399999999999999" x14ac:dyDescent="0.3">
      <c r="A1537" s="39" t="s">
        <v>392</v>
      </c>
      <c r="B1537" s="39" t="s">
        <v>56</v>
      </c>
      <c r="C1537" s="39" t="s">
        <v>190</v>
      </c>
      <c r="D1537" s="39" t="s">
        <v>38</v>
      </c>
      <c r="E1537" s="70" t="s">
        <v>23</v>
      </c>
      <c r="F1537" s="70" t="s">
        <v>36</v>
      </c>
      <c r="G1537" s="78">
        <v>45391</v>
      </c>
      <c r="H1537" s="78">
        <v>45962</v>
      </c>
      <c r="I1537" s="69">
        <v>9171730.8900000006</v>
      </c>
      <c r="J1537" s="70">
        <v>0</v>
      </c>
      <c r="K1537" s="71">
        <v>0.99399999999999999</v>
      </c>
      <c r="L1537" s="70">
        <v>0</v>
      </c>
      <c r="M1537" s="71">
        <v>0.78700000000000003</v>
      </c>
      <c r="N1537" s="72"/>
      <c r="O1537" s="73">
        <f>MIN(1,MAX(0,(1/(1+EXP(-(Assumptions!$B$5 + Assumptions!$B$6*$N1537))))*Assumptions!$B$3))</f>
        <v>3.9165722796764356E-2</v>
      </c>
      <c r="P1537" s="73">
        <f>VLOOKUP($F1537,Assumptions!$A$23:$B$27,2,FALSE)*Assumptions!$B$4</f>
        <v>0.55000000000000004</v>
      </c>
      <c r="Q1537" s="74">
        <f t="shared" ref="Q1537:Q1600" si="48">$I1537*$O1537*$P1537</f>
        <v>197569.60828234348</v>
      </c>
      <c r="R1537" s="75" t="str">
        <f>IF($O1537&lt;Assumptions!$B$17,"A",IF($O1537&lt;Assumptions!$B$18,"B",IF($O1537&lt;Assumptions!$B$19,"C",IF($O1537&lt;Assumptions!$B$20,"D","E"))))</f>
        <v>B</v>
      </c>
      <c r="S1537" s="75">
        <f t="shared" ref="S1537:S1600" si="49">--($J1537&gt;=180)</f>
        <v>0</v>
      </c>
    </row>
    <row r="1538" spans="1:19" ht="17.399999999999999" x14ac:dyDescent="0.3">
      <c r="A1538" s="39" t="s">
        <v>392</v>
      </c>
      <c r="B1538" s="39" t="s">
        <v>56</v>
      </c>
      <c r="C1538" s="39" t="s">
        <v>190</v>
      </c>
      <c r="D1538" s="39" t="s">
        <v>38</v>
      </c>
      <c r="E1538" s="70" t="s">
        <v>23</v>
      </c>
      <c r="F1538" s="70" t="s">
        <v>36</v>
      </c>
      <c r="G1538" s="78">
        <v>45391</v>
      </c>
      <c r="H1538" s="78">
        <v>45992</v>
      </c>
      <c r="I1538" s="69">
        <v>9008890.5500000007</v>
      </c>
      <c r="J1538" s="70">
        <v>0</v>
      </c>
      <c r="K1538" s="71">
        <v>1.101</v>
      </c>
      <c r="L1538" s="70">
        <v>0</v>
      </c>
      <c r="M1538" s="71">
        <v>0.78700000000000003</v>
      </c>
      <c r="N1538" s="72"/>
      <c r="O1538" s="73">
        <f>MIN(1,MAX(0,(1/(1+EXP(-(Assumptions!$B$5 + Assumptions!$B$6*$N1538))))*Assumptions!$B$3))</f>
        <v>3.9165722796764356E-2</v>
      </c>
      <c r="P1538" s="73">
        <f>VLOOKUP($F1538,Assumptions!$A$23:$B$27,2,FALSE)*Assumptions!$B$4</f>
        <v>0.55000000000000004</v>
      </c>
      <c r="Q1538" s="74">
        <f t="shared" si="48"/>
        <v>194061.84049322954</v>
      </c>
      <c r="R1538" s="75" t="str">
        <f>IF($O1538&lt;Assumptions!$B$17,"A",IF($O1538&lt;Assumptions!$B$18,"B",IF($O1538&lt;Assumptions!$B$19,"C",IF($O1538&lt;Assumptions!$B$20,"D","E"))))</f>
        <v>B</v>
      </c>
      <c r="S1538" s="75">
        <f t="shared" si="49"/>
        <v>0</v>
      </c>
    </row>
    <row r="1539" spans="1:19" ht="17.399999999999999" x14ac:dyDescent="0.3">
      <c r="A1539" s="39" t="s">
        <v>394</v>
      </c>
      <c r="B1539" s="39" t="s">
        <v>91</v>
      </c>
      <c r="C1539" s="39" t="s">
        <v>190</v>
      </c>
      <c r="D1539" s="39" t="s">
        <v>26</v>
      </c>
      <c r="E1539" s="70" t="s">
        <v>35</v>
      </c>
      <c r="F1539" s="70" t="s">
        <v>28</v>
      </c>
      <c r="G1539" s="78">
        <v>44450</v>
      </c>
      <c r="H1539" s="78">
        <v>45658</v>
      </c>
      <c r="I1539" s="69">
        <v>73478328.650000006</v>
      </c>
      <c r="J1539" s="70">
        <v>0</v>
      </c>
      <c r="K1539" s="71">
        <v>1.0469999999999999</v>
      </c>
      <c r="L1539" s="70">
        <v>0</v>
      </c>
      <c r="M1539" s="71">
        <v>0.89900000000000002</v>
      </c>
      <c r="N1539" s="72"/>
      <c r="O1539" s="73">
        <f>MIN(1,MAX(0,(1/(1+EXP(-(Assumptions!$B$5 + Assumptions!$B$6*$N1539))))*Assumptions!$B$3))</f>
        <v>3.9165722796764356E-2</v>
      </c>
      <c r="P1539" s="73">
        <f>VLOOKUP($F1539,Assumptions!$A$23:$B$27,2,FALSE)*Assumptions!$B$4</f>
        <v>0.35</v>
      </c>
      <c r="Q1539" s="74">
        <f t="shared" si="48"/>
        <v>1007241.148016407</v>
      </c>
      <c r="R1539" s="75" t="str">
        <f>IF($O1539&lt;Assumptions!$B$17,"A",IF($O1539&lt;Assumptions!$B$18,"B",IF($O1539&lt;Assumptions!$B$19,"C",IF($O1539&lt;Assumptions!$B$20,"D","E"))))</f>
        <v>B</v>
      </c>
      <c r="S1539" s="75">
        <f t="shared" si="49"/>
        <v>0</v>
      </c>
    </row>
    <row r="1540" spans="1:19" ht="17.399999999999999" x14ac:dyDescent="0.3">
      <c r="A1540" s="39" t="s">
        <v>394</v>
      </c>
      <c r="B1540" s="39" t="s">
        <v>91</v>
      </c>
      <c r="C1540" s="39" t="s">
        <v>190</v>
      </c>
      <c r="D1540" s="39" t="s">
        <v>26</v>
      </c>
      <c r="E1540" s="70" t="s">
        <v>35</v>
      </c>
      <c r="F1540" s="70" t="s">
        <v>28</v>
      </c>
      <c r="G1540" s="78">
        <v>44450</v>
      </c>
      <c r="H1540" s="78">
        <v>45689</v>
      </c>
      <c r="I1540" s="69">
        <v>72339243.790000007</v>
      </c>
      <c r="J1540" s="70">
        <v>0</v>
      </c>
      <c r="K1540" s="71">
        <v>0.98899999999999999</v>
      </c>
      <c r="L1540" s="70">
        <v>0</v>
      </c>
      <c r="M1540" s="71">
        <v>0.89900000000000002</v>
      </c>
      <c r="N1540" s="72"/>
      <c r="O1540" s="73">
        <f>MIN(1,MAX(0,(1/(1+EXP(-(Assumptions!$B$5 + Assumptions!$B$6*$N1540))))*Assumptions!$B$3))</f>
        <v>3.9165722796764356E-2</v>
      </c>
      <c r="P1540" s="73">
        <f>VLOOKUP($F1540,Assumptions!$A$23:$B$27,2,FALSE)*Assumptions!$B$4</f>
        <v>0.35</v>
      </c>
      <c r="Q1540" s="74">
        <f t="shared" si="48"/>
        <v>991626.56936234422</v>
      </c>
      <c r="R1540" s="75" t="str">
        <f>IF($O1540&lt;Assumptions!$B$17,"A",IF($O1540&lt;Assumptions!$B$18,"B",IF($O1540&lt;Assumptions!$B$19,"C",IF($O1540&lt;Assumptions!$B$20,"D","E"))))</f>
        <v>B</v>
      </c>
      <c r="S1540" s="75">
        <f t="shared" si="49"/>
        <v>0</v>
      </c>
    </row>
    <row r="1541" spans="1:19" ht="17.399999999999999" x14ac:dyDescent="0.3">
      <c r="A1541" s="39" t="s">
        <v>394</v>
      </c>
      <c r="B1541" s="39" t="s">
        <v>91</v>
      </c>
      <c r="C1541" s="39" t="s">
        <v>190</v>
      </c>
      <c r="D1541" s="39" t="s">
        <v>26</v>
      </c>
      <c r="E1541" s="70" t="s">
        <v>35</v>
      </c>
      <c r="F1541" s="70" t="s">
        <v>28</v>
      </c>
      <c r="G1541" s="78">
        <v>44450</v>
      </c>
      <c r="H1541" s="78">
        <v>45717</v>
      </c>
      <c r="I1541" s="69">
        <v>71278648.129999995</v>
      </c>
      <c r="J1541" s="70">
        <v>15</v>
      </c>
      <c r="K1541" s="71">
        <v>1.0149999999999999</v>
      </c>
      <c r="L1541" s="70">
        <v>0</v>
      </c>
      <c r="M1541" s="71">
        <v>0.89900000000000002</v>
      </c>
      <c r="N1541" s="72"/>
      <c r="O1541" s="73">
        <f>MIN(1,MAX(0,(1/(1+EXP(-(Assumptions!$B$5 + Assumptions!$B$6*$N1541))))*Assumptions!$B$3))</f>
        <v>3.9165722796764356E-2</v>
      </c>
      <c r="P1541" s="73">
        <f>VLOOKUP($F1541,Assumptions!$A$23:$B$27,2,FALSE)*Assumptions!$B$4</f>
        <v>0.35</v>
      </c>
      <c r="Q1541" s="74">
        <f t="shared" si="48"/>
        <v>977087.92089568998</v>
      </c>
      <c r="R1541" s="75" t="str">
        <f>IF($O1541&lt;Assumptions!$B$17,"A",IF($O1541&lt;Assumptions!$B$18,"B",IF($O1541&lt;Assumptions!$B$19,"C",IF($O1541&lt;Assumptions!$B$20,"D","E"))))</f>
        <v>B</v>
      </c>
      <c r="S1541" s="75">
        <f t="shared" si="49"/>
        <v>0</v>
      </c>
    </row>
    <row r="1542" spans="1:19" ht="17.399999999999999" x14ac:dyDescent="0.3">
      <c r="A1542" s="39" t="s">
        <v>394</v>
      </c>
      <c r="B1542" s="39" t="s">
        <v>91</v>
      </c>
      <c r="C1542" s="39" t="s">
        <v>190</v>
      </c>
      <c r="D1542" s="39" t="s">
        <v>26</v>
      </c>
      <c r="E1542" s="70" t="s">
        <v>35</v>
      </c>
      <c r="F1542" s="70" t="s">
        <v>28</v>
      </c>
      <c r="G1542" s="78">
        <v>44450</v>
      </c>
      <c r="H1542" s="78">
        <v>45748</v>
      </c>
      <c r="I1542" s="69">
        <v>70191934.540000007</v>
      </c>
      <c r="J1542" s="70">
        <v>0</v>
      </c>
      <c r="K1542" s="71">
        <v>1.012</v>
      </c>
      <c r="L1542" s="70">
        <v>0</v>
      </c>
      <c r="M1542" s="71">
        <v>0.89900000000000002</v>
      </c>
      <c r="N1542" s="72"/>
      <c r="O1542" s="73">
        <f>MIN(1,MAX(0,(1/(1+EXP(-(Assumptions!$B$5 + Assumptions!$B$6*$N1542))))*Assumptions!$B$3))</f>
        <v>3.9165722796764356E-2</v>
      </c>
      <c r="P1542" s="73">
        <f>VLOOKUP($F1542,Assumptions!$A$23:$B$27,2,FALSE)*Assumptions!$B$4</f>
        <v>0.35</v>
      </c>
      <c r="Q1542" s="74">
        <f t="shared" si="48"/>
        <v>962191.24776679429</v>
      </c>
      <c r="R1542" s="75" t="str">
        <f>IF($O1542&lt;Assumptions!$B$17,"A",IF($O1542&lt;Assumptions!$B$18,"B",IF($O1542&lt;Assumptions!$B$19,"C",IF($O1542&lt;Assumptions!$B$20,"D","E"))))</f>
        <v>B</v>
      </c>
      <c r="S1542" s="75">
        <f t="shared" si="49"/>
        <v>0</v>
      </c>
    </row>
    <row r="1543" spans="1:19" ht="17.399999999999999" x14ac:dyDescent="0.3">
      <c r="A1543" s="39" t="s">
        <v>394</v>
      </c>
      <c r="B1543" s="39" t="s">
        <v>91</v>
      </c>
      <c r="C1543" s="39" t="s">
        <v>190</v>
      </c>
      <c r="D1543" s="39" t="s">
        <v>26</v>
      </c>
      <c r="E1543" s="70" t="s">
        <v>35</v>
      </c>
      <c r="F1543" s="70" t="s">
        <v>28</v>
      </c>
      <c r="G1543" s="78">
        <v>44450</v>
      </c>
      <c r="H1543" s="78">
        <v>45778</v>
      </c>
      <c r="I1543" s="69">
        <v>69109906.519999996</v>
      </c>
      <c r="J1543" s="70">
        <v>0</v>
      </c>
      <c r="K1543" s="71">
        <v>1.1459999999999999</v>
      </c>
      <c r="L1543" s="70">
        <v>0</v>
      </c>
      <c r="M1543" s="71">
        <v>0.89900000000000002</v>
      </c>
      <c r="N1543" s="72"/>
      <c r="O1543" s="73">
        <f>MIN(1,MAX(0,(1/(1+EXP(-(Assumptions!$B$5 + Assumptions!$B$6*$N1543))))*Assumptions!$B$3))</f>
        <v>3.9165722796764356E-2</v>
      </c>
      <c r="P1543" s="73">
        <f>VLOOKUP($F1543,Assumptions!$A$23:$B$27,2,FALSE)*Assumptions!$B$4</f>
        <v>0.35</v>
      </c>
      <c r="Q1543" s="74">
        <f t="shared" si="48"/>
        <v>947358.80444541597</v>
      </c>
      <c r="R1543" s="75" t="str">
        <f>IF($O1543&lt;Assumptions!$B$17,"A",IF($O1543&lt;Assumptions!$B$18,"B",IF($O1543&lt;Assumptions!$B$19,"C",IF($O1543&lt;Assumptions!$B$20,"D","E"))))</f>
        <v>B</v>
      </c>
      <c r="S1543" s="75">
        <f t="shared" si="49"/>
        <v>0</v>
      </c>
    </row>
    <row r="1544" spans="1:19" ht="17.399999999999999" x14ac:dyDescent="0.3">
      <c r="A1544" s="39" t="s">
        <v>394</v>
      </c>
      <c r="B1544" s="39" t="s">
        <v>91</v>
      </c>
      <c r="C1544" s="39" t="s">
        <v>190</v>
      </c>
      <c r="D1544" s="39" t="s">
        <v>26</v>
      </c>
      <c r="E1544" s="70" t="s">
        <v>35</v>
      </c>
      <c r="F1544" s="70" t="s">
        <v>28</v>
      </c>
      <c r="G1544" s="78">
        <v>44450</v>
      </c>
      <c r="H1544" s="78">
        <v>45809</v>
      </c>
      <c r="I1544" s="69">
        <v>68109052.359999999</v>
      </c>
      <c r="J1544" s="70">
        <v>15</v>
      </c>
      <c r="K1544" s="71">
        <v>1.0860000000000001</v>
      </c>
      <c r="L1544" s="70">
        <v>0</v>
      </c>
      <c r="M1544" s="71">
        <v>0.89900000000000002</v>
      </c>
      <c r="N1544" s="72"/>
      <c r="O1544" s="73">
        <f>MIN(1,MAX(0,(1/(1+EXP(-(Assumptions!$B$5 + Assumptions!$B$6*$N1544))))*Assumptions!$B$3))</f>
        <v>3.9165722796764356E-2</v>
      </c>
      <c r="P1544" s="73">
        <f>VLOOKUP($F1544,Assumptions!$A$23:$B$27,2,FALSE)*Assumptions!$B$4</f>
        <v>0.35</v>
      </c>
      <c r="Q1544" s="74">
        <f t="shared" si="48"/>
        <v>933639.09263872402</v>
      </c>
      <c r="R1544" s="75" t="str">
        <f>IF($O1544&lt;Assumptions!$B$17,"A",IF($O1544&lt;Assumptions!$B$18,"B",IF($O1544&lt;Assumptions!$B$19,"C",IF($O1544&lt;Assumptions!$B$20,"D","E"))))</f>
        <v>B</v>
      </c>
      <c r="S1544" s="75">
        <f t="shared" si="49"/>
        <v>0</v>
      </c>
    </row>
    <row r="1545" spans="1:19" ht="17.399999999999999" x14ac:dyDescent="0.3">
      <c r="A1545" s="39" t="s">
        <v>394</v>
      </c>
      <c r="B1545" s="39" t="s">
        <v>91</v>
      </c>
      <c r="C1545" s="39" t="s">
        <v>190</v>
      </c>
      <c r="D1545" s="39" t="s">
        <v>26</v>
      </c>
      <c r="E1545" s="70" t="s">
        <v>35</v>
      </c>
      <c r="F1545" s="70" t="s">
        <v>28</v>
      </c>
      <c r="G1545" s="78">
        <v>44450</v>
      </c>
      <c r="H1545" s="78">
        <v>45839</v>
      </c>
      <c r="I1545" s="69">
        <v>66681568.049999997</v>
      </c>
      <c r="J1545" s="70">
        <v>0</v>
      </c>
      <c r="K1545" s="71">
        <v>0.99299999999999999</v>
      </c>
      <c r="L1545" s="70">
        <v>0</v>
      </c>
      <c r="M1545" s="71">
        <v>0.89900000000000002</v>
      </c>
      <c r="N1545" s="72"/>
      <c r="O1545" s="73">
        <f>MIN(1,MAX(0,(1/(1+EXP(-(Assumptions!$B$5 + Assumptions!$B$6*$N1545))))*Assumptions!$B$3))</f>
        <v>3.9165722796764356E-2</v>
      </c>
      <c r="P1545" s="73">
        <f>VLOOKUP($F1545,Assumptions!$A$23:$B$27,2,FALSE)*Assumptions!$B$4</f>
        <v>0.35</v>
      </c>
      <c r="Q1545" s="74">
        <f t="shared" si="48"/>
        <v>914071.13346495747</v>
      </c>
      <c r="R1545" s="75" t="str">
        <f>IF($O1545&lt;Assumptions!$B$17,"A",IF($O1545&lt;Assumptions!$B$18,"B",IF($O1545&lt;Assumptions!$B$19,"C",IF($O1545&lt;Assumptions!$B$20,"D","E"))))</f>
        <v>B</v>
      </c>
      <c r="S1545" s="75">
        <f t="shared" si="49"/>
        <v>0</v>
      </c>
    </row>
    <row r="1546" spans="1:19" ht="17.399999999999999" x14ac:dyDescent="0.3">
      <c r="A1546" s="39" t="s">
        <v>394</v>
      </c>
      <c r="B1546" s="39" t="s">
        <v>91</v>
      </c>
      <c r="C1546" s="39" t="s">
        <v>190</v>
      </c>
      <c r="D1546" s="39" t="s">
        <v>26</v>
      </c>
      <c r="E1546" s="70" t="s">
        <v>35</v>
      </c>
      <c r="F1546" s="70" t="s">
        <v>28</v>
      </c>
      <c r="G1546" s="78">
        <v>44450</v>
      </c>
      <c r="H1546" s="78">
        <v>45870</v>
      </c>
      <c r="I1546" s="69">
        <v>65661446.009999998</v>
      </c>
      <c r="J1546" s="70">
        <v>0</v>
      </c>
      <c r="K1546" s="71">
        <v>1.0109999999999999</v>
      </c>
      <c r="L1546" s="70">
        <v>0</v>
      </c>
      <c r="M1546" s="71">
        <v>0.89900000000000002</v>
      </c>
      <c r="N1546" s="72"/>
      <c r="O1546" s="73">
        <f>MIN(1,MAX(0,(1/(1+EXP(-(Assumptions!$B$5 + Assumptions!$B$6*$N1546))))*Assumptions!$B$3))</f>
        <v>3.9165722796764356E-2</v>
      </c>
      <c r="P1546" s="73">
        <f>VLOOKUP($F1546,Assumptions!$A$23:$B$27,2,FALSE)*Assumptions!$B$4</f>
        <v>0.35</v>
      </c>
      <c r="Q1546" s="74">
        <f t="shared" si="48"/>
        <v>900087.2975018291</v>
      </c>
      <c r="R1546" s="75" t="str">
        <f>IF($O1546&lt;Assumptions!$B$17,"A",IF($O1546&lt;Assumptions!$B$18,"B",IF($O1546&lt;Assumptions!$B$19,"C",IF($O1546&lt;Assumptions!$B$20,"D","E"))))</f>
        <v>B</v>
      </c>
      <c r="S1546" s="75">
        <f t="shared" si="49"/>
        <v>0</v>
      </c>
    </row>
    <row r="1547" spans="1:19" ht="17.399999999999999" x14ac:dyDescent="0.3">
      <c r="A1547" s="39" t="s">
        <v>394</v>
      </c>
      <c r="B1547" s="39" t="s">
        <v>91</v>
      </c>
      <c r="C1547" s="39" t="s">
        <v>190</v>
      </c>
      <c r="D1547" s="39" t="s">
        <v>26</v>
      </c>
      <c r="E1547" s="70" t="s">
        <v>35</v>
      </c>
      <c r="F1547" s="70" t="s">
        <v>28</v>
      </c>
      <c r="G1547" s="78">
        <v>44450</v>
      </c>
      <c r="H1547" s="78">
        <v>45901</v>
      </c>
      <c r="I1547" s="69">
        <v>64714129.5</v>
      </c>
      <c r="J1547" s="70">
        <v>95</v>
      </c>
      <c r="K1547" s="71">
        <v>0.41599999999999998</v>
      </c>
      <c r="L1547" s="70">
        <v>0</v>
      </c>
      <c r="M1547" s="71">
        <v>0.89900000000000002</v>
      </c>
      <c r="N1547" s="72"/>
      <c r="O1547" s="73">
        <f>MIN(1,MAX(0,(1/(1+EXP(-(Assumptions!$B$5 + Assumptions!$B$6*$N1547))))*Assumptions!$B$3))</f>
        <v>3.9165722796764356E-2</v>
      </c>
      <c r="P1547" s="73">
        <f>VLOOKUP($F1547,Assumptions!$A$23:$B$27,2,FALSE)*Assumptions!$B$4</f>
        <v>0.35</v>
      </c>
      <c r="Q1547" s="74">
        <f t="shared" si="48"/>
        <v>887101.47996081866</v>
      </c>
      <c r="R1547" s="75" t="str">
        <f>IF($O1547&lt;Assumptions!$B$17,"A",IF($O1547&lt;Assumptions!$B$18,"B",IF($O1547&lt;Assumptions!$B$19,"C",IF($O1547&lt;Assumptions!$B$20,"D","E"))))</f>
        <v>B</v>
      </c>
      <c r="S1547" s="75">
        <f t="shared" si="49"/>
        <v>0</v>
      </c>
    </row>
    <row r="1548" spans="1:19" ht="17.399999999999999" x14ac:dyDescent="0.3">
      <c r="A1548" s="39" t="s">
        <v>394</v>
      </c>
      <c r="B1548" s="39" t="s">
        <v>91</v>
      </c>
      <c r="C1548" s="39" t="s">
        <v>190</v>
      </c>
      <c r="D1548" s="39" t="s">
        <v>26</v>
      </c>
      <c r="E1548" s="70" t="s">
        <v>35</v>
      </c>
      <c r="F1548" s="70" t="s">
        <v>28</v>
      </c>
      <c r="G1548" s="78">
        <v>44450</v>
      </c>
      <c r="H1548" s="78">
        <v>45931</v>
      </c>
      <c r="I1548" s="69">
        <v>63365805.590000004</v>
      </c>
      <c r="J1548" s="70">
        <v>15</v>
      </c>
      <c r="K1548" s="71">
        <v>1.0760000000000001</v>
      </c>
      <c r="L1548" s="70">
        <v>0</v>
      </c>
      <c r="M1548" s="71">
        <v>0.89900000000000002</v>
      </c>
      <c r="N1548" s="72"/>
      <c r="O1548" s="73">
        <f>MIN(1,MAX(0,(1/(1+EXP(-(Assumptions!$B$5 + Assumptions!$B$6*$N1548))))*Assumptions!$B$3))</f>
        <v>3.9165722796764356E-2</v>
      </c>
      <c r="P1548" s="73">
        <f>VLOOKUP($F1548,Assumptions!$A$23:$B$27,2,FALSE)*Assumptions!$B$4</f>
        <v>0.35</v>
      </c>
      <c r="Q1548" s="74">
        <f t="shared" si="48"/>
        <v>868618.65178606054</v>
      </c>
      <c r="R1548" s="75" t="str">
        <f>IF($O1548&lt;Assumptions!$B$17,"A",IF($O1548&lt;Assumptions!$B$18,"B",IF($O1548&lt;Assumptions!$B$19,"C",IF($O1548&lt;Assumptions!$B$20,"D","E"))))</f>
        <v>B</v>
      </c>
      <c r="S1548" s="75">
        <f t="shared" si="49"/>
        <v>0</v>
      </c>
    </row>
    <row r="1549" spans="1:19" ht="17.399999999999999" x14ac:dyDescent="0.3">
      <c r="A1549" s="39" t="s">
        <v>394</v>
      </c>
      <c r="B1549" s="39" t="s">
        <v>91</v>
      </c>
      <c r="C1549" s="39" t="s">
        <v>190</v>
      </c>
      <c r="D1549" s="39" t="s">
        <v>26</v>
      </c>
      <c r="E1549" s="70" t="s">
        <v>35</v>
      </c>
      <c r="F1549" s="70" t="s">
        <v>28</v>
      </c>
      <c r="G1549" s="78">
        <v>44450</v>
      </c>
      <c r="H1549" s="78">
        <v>45962</v>
      </c>
      <c r="I1549" s="69">
        <v>62087776.329999998</v>
      </c>
      <c r="J1549" s="70">
        <v>0</v>
      </c>
      <c r="K1549" s="71">
        <v>1.1080000000000001</v>
      </c>
      <c r="L1549" s="70">
        <v>0</v>
      </c>
      <c r="M1549" s="71">
        <v>0.89900000000000002</v>
      </c>
      <c r="N1549" s="72"/>
      <c r="O1549" s="73">
        <f>MIN(1,MAX(0,(1/(1+EXP(-(Assumptions!$B$5 + Assumptions!$B$6*$N1549))))*Assumptions!$B$3))</f>
        <v>3.9165722796764356E-2</v>
      </c>
      <c r="P1549" s="73">
        <f>VLOOKUP($F1549,Assumptions!$A$23:$B$27,2,FALSE)*Assumptions!$B$4</f>
        <v>0.35</v>
      </c>
      <c r="Q1549" s="74">
        <f t="shared" si="48"/>
        <v>851099.42288290057</v>
      </c>
      <c r="R1549" s="75" t="str">
        <f>IF($O1549&lt;Assumptions!$B$17,"A",IF($O1549&lt;Assumptions!$B$18,"B",IF($O1549&lt;Assumptions!$B$19,"C",IF($O1549&lt;Assumptions!$B$20,"D","E"))))</f>
        <v>B</v>
      </c>
      <c r="S1549" s="75">
        <f t="shared" si="49"/>
        <v>0</v>
      </c>
    </row>
    <row r="1550" spans="1:19" ht="17.399999999999999" x14ac:dyDescent="0.3">
      <c r="A1550" s="39" t="s">
        <v>394</v>
      </c>
      <c r="B1550" s="39" t="s">
        <v>91</v>
      </c>
      <c r="C1550" s="39" t="s">
        <v>190</v>
      </c>
      <c r="D1550" s="39" t="s">
        <v>26</v>
      </c>
      <c r="E1550" s="70" t="s">
        <v>35</v>
      </c>
      <c r="F1550" s="70" t="s">
        <v>28</v>
      </c>
      <c r="G1550" s="78">
        <v>44450</v>
      </c>
      <c r="H1550" s="78">
        <v>45992</v>
      </c>
      <c r="I1550" s="69">
        <v>60995930.990000002</v>
      </c>
      <c r="J1550" s="70">
        <v>15</v>
      </c>
      <c r="K1550" s="71">
        <v>1.083</v>
      </c>
      <c r="L1550" s="70">
        <v>0</v>
      </c>
      <c r="M1550" s="71">
        <v>0.89900000000000002</v>
      </c>
      <c r="N1550" s="72"/>
      <c r="O1550" s="73">
        <f>MIN(1,MAX(0,(1/(1+EXP(-(Assumptions!$B$5 + Assumptions!$B$6*$N1550))))*Assumptions!$B$3))</f>
        <v>3.9165722796764356E-2</v>
      </c>
      <c r="P1550" s="73">
        <f>VLOOKUP($F1550,Assumptions!$A$23:$B$27,2,FALSE)*Assumptions!$B$4</f>
        <v>0.35</v>
      </c>
      <c r="Q1550" s="74">
        <f t="shared" si="48"/>
        <v>836132.40370971803</v>
      </c>
      <c r="R1550" s="75" t="str">
        <f>IF($O1550&lt;Assumptions!$B$17,"A",IF($O1550&lt;Assumptions!$B$18,"B",IF($O1550&lt;Assumptions!$B$19,"C",IF($O1550&lt;Assumptions!$B$20,"D","E"))))</f>
        <v>B</v>
      </c>
      <c r="S1550" s="75">
        <f t="shared" si="49"/>
        <v>0</v>
      </c>
    </row>
    <row r="1551" spans="1:19" ht="17.399999999999999" x14ac:dyDescent="0.3">
      <c r="A1551" s="39" t="s">
        <v>396</v>
      </c>
      <c r="B1551" s="39" t="s">
        <v>64</v>
      </c>
      <c r="C1551" s="39" t="s">
        <v>144</v>
      </c>
      <c r="D1551" s="39" t="s">
        <v>45</v>
      </c>
      <c r="E1551" s="70" t="s">
        <v>31</v>
      </c>
      <c r="F1551" s="70" t="s">
        <v>28</v>
      </c>
      <c r="G1551" s="78">
        <v>44239</v>
      </c>
      <c r="H1551" s="78">
        <v>45658</v>
      </c>
      <c r="I1551" s="69">
        <v>15571951.050000001</v>
      </c>
      <c r="J1551" s="70">
        <v>0</v>
      </c>
      <c r="K1551" s="71">
        <v>1.141</v>
      </c>
      <c r="L1551" s="70">
        <v>0</v>
      </c>
      <c r="M1551" s="71">
        <v>0.98</v>
      </c>
      <c r="N1551" s="72"/>
      <c r="O1551" s="73">
        <f>MIN(1,MAX(0,(1/(1+EXP(-(Assumptions!$B$5 + Assumptions!$B$6*$N1551))))*Assumptions!$B$3))</f>
        <v>3.9165722796764356E-2</v>
      </c>
      <c r="P1551" s="73">
        <f>VLOOKUP($F1551,Assumptions!$A$23:$B$27,2,FALSE)*Assumptions!$B$4</f>
        <v>0.35</v>
      </c>
      <c r="Q1551" s="74">
        <f t="shared" si="48"/>
        <v>213460.35138017929</v>
      </c>
      <c r="R1551" s="75" t="str">
        <f>IF($O1551&lt;Assumptions!$B$17,"A",IF($O1551&lt;Assumptions!$B$18,"B",IF($O1551&lt;Assumptions!$B$19,"C",IF($O1551&lt;Assumptions!$B$20,"D","E"))))</f>
        <v>B</v>
      </c>
      <c r="S1551" s="75">
        <f t="shared" si="49"/>
        <v>0</v>
      </c>
    </row>
    <row r="1552" spans="1:19" ht="17.399999999999999" x14ac:dyDescent="0.3">
      <c r="A1552" s="39" t="s">
        <v>396</v>
      </c>
      <c r="B1552" s="39" t="s">
        <v>64</v>
      </c>
      <c r="C1552" s="39" t="s">
        <v>144</v>
      </c>
      <c r="D1552" s="39" t="s">
        <v>45</v>
      </c>
      <c r="E1552" s="70" t="s">
        <v>31</v>
      </c>
      <c r="F1552" s="70" t="s">
        <v>28</v>
      </c>
      <c r="G1552" s="78">
        <v>44239</v>
      </c>
      <c r="H1552" s="78">
        <v>45689</v>
      </c>
      <c r="I1552" s="69">
        <v>15179327.74</v>
      </c>
      <c r="J1552" s="70">
        <v>0</v>
      </c>
      <c r="K1552" s="71">
        <v>1.1259999999999999</v>
      </c>
      <c r="L1552" s="70">
        <v>0</v>
      </c>
      <c r="M1552" s="71">
        <v>0.98</v>
      </c>
      <c r="N1552" s="72"/>
      <c r="O1552" s="73">
        <f>MIN(1,MAX(0,(1/(1+EXP(-(Assumptions!$B$5 + Assumptions!$B$6*$N1552))))*Assumptions!$B$3))</f>
        <v>3.9165722796764356E-2</v>
      </c>
      <c r="P1552" s="73">
        <f>VLOOKUP($F1552,Assumptions!$A$23:$B$27,2,FALSE)*Assumptions!$B$4</f>
        <v>0.35</v>
      </c>
      <c r="Q1552" s="74">
        <f t="shared" si="48"/>
        <v>208078.26987712647</v>
      </c>
      <c r="R1552" s="75" t="str">
        <f>IF($O1552&lt;Assumptions!$B$17,"A",IF($O1552&lt;Assumptions!$B$18,"B",IF($O1552&lt;Assumptions!$B$19,"C",IF($O1552&lt;Assumptions!$B$20,"D","E"))))</f>
        <v>B</v>
      </c>
      <c r="S1552" s="75">
        <f t="shared" si="49"/>
        <v>0</v>
      </c>
    </row>
    <row r="1553" spans="1:19" ht="17.399999999999999" x14ac:dyDescent="0.3">
      <c r="A1553" s="39" t="s">
        <v>396</v>
      </c>
      <c r="B1553" s="39" t="s">
        <v>64</v>
      </c>
      <c r="C1553" s="39" t="s">
        <v>144</v>
      </c>
      <c r="D1553" s="39" t="s">
        <v>45</v>
      </c>
      <c r="E1553" s="70" t="s">
        <v>31</v>
      </c>
      <c r="F1553" s="70" t="s">
        <v>28</v>
      </c>
      <c r="G1553" s="78">
        <v>44239</v>
      </c>
      <c r="H1553" s="78">
        <v>45717</v>
      </c>
      <c r="I1553" s="69">
        <v>14847046.93</v>
      </c>
      <c r="J1553" s="70">
        <v>0</v>
      </c>
      <c r="K1553" s="71">
        <v>1.006</v>
      </c>
      <c r="L1553" s="70">
        <v>0</v>
      </c>
      <c r="M1553" s="71">
        <v>0.98</v>
      </c>
      <c r="N1553" s="72"/>
      <c r="O1553" s="73">
        <f>MIN(1,MAX(0,(1/(1+EXP(-(Assumptions!$B$5 + Assumptions!$B$6*$N1553))))*Assumptions!$B$3))</f>
        <v>3.9165722796764356E-2</v>
      </c>
      <c r="P1553" s="73">
        <f>VLOOKUP($F1553,Assumptions!$A$23:$B$27,2,FALSE)*Assumptions!$B$4</f>
        <v>0.35</v>
      </c>
      <c r="Q1553" s="74">
        <f t="shared" si="48"/>
        <v>203523.36354382592</v>
      </c>
      <c r="R1553" s="75" t="str">
        <f>IF($O1553&lt;Assumptions!$B$17,"A",IF($O1553&lt;Assumptions!$B$18,"B",IF($O1553&lt;Assumptions!$B$19,"C",IF($O1553&lt;Assumptions!$B$20,"D","E"))))</f>
        <v>B</v>
      </c>
      <c r="S1553" s="75">
        <f t="shared" si="49"/>
        <v>0</v>
      </c>
    </row>
    <row r="1554" spans="1:19" ht="17.399999999999999" x14ac:dyDescent="0.3">
      <c r="A1554" s="39" t="s">
        <v>396</v>
      </c>
      <c r="B1554" s="39" t="s">
        <v>64</v>
      </c>
      <c r="C1554" s="39" t="s">
        <v>144</v>
      </c>
      <c r="D1554" s="39" t="s">
        <v>45</v>
      </c>
      <c r="E1554" s="70" t="s">
        <v>31</v>
      </c>
      <c r="F1554" s="70" t="s">
        <v>28</v>
      </c>
      <c r="G1554" s="78">
        <v>44239</v>
      </c>
      <c r="H1554" s="78">
        <v>45748</v>
      </c>
      <c r="I1554" s="69">
        <v>14471013.529999999</v>
      </c>
      <c r="J1554" s="70">
        <v>0</v>
      </c>
      <c r="K1554" s="71">
        <v>1.1419999999999999</v>
      </c>
      <c r="L1554" s="70">
        <v>0</v>
      </c>
      <c r="M1554" s="71">
        <v>0.98</v>
      </c>
      <c r="N1554" s="72"/>
      <c r="O1554" s="73">
        <f>MIN(1,MAX(0,(1/(1+EXP(-(Assumptions!$B$5 + Assumptions!$B$6*$N1554))))*Assumptions!$B$3))</f>
        <v>3.9165722796764356E-2</v>
      </c>
      <c r="P1554" s="73">
        <f>VLOOKUP($F1554,Assumptions!$A$23:$B$27,2,FALSE)*Assumptions!$B$4</f>
        <v>0.35</v>
      </c>
      <c r="Q1554" s="74">
        <f t="shared" si="48"/>
        <v>198368.69657647223</v>
      </c>
      <c r="R1554" s="75" t="str">
        <f>IF($O1554&lt;Assumptions!$B$17,"A",IF($O1554&lt;Assumptions!$B$18,"B",IF($O1554&lt;Assumptions!$B$19,"C",IF($O1554&lt;Assumptions!$B$20,"D","E"))))</f>
        <v>B</v>
      </c>
      <c r="S1554" s="75">
        <f t="shared" si="49"/>
        <v>0</v>
      </c>
    </row>
    <row r="1555" spans="1:19" ht="17.399999999999999" x14ac:dyDescent="0.3">
      <c r="A1555" s="39" t="s">
        <v>396</v>
      </c>
      <c r="B1555" s="39" t="s">
        <v>64</v>
      </c>
      <c r="C1555" s="39" t="s">
        <v>144</v>
      </c>
      <c r="D1555" s="39" t="s">
        <v>45</v>
      </c>
      <c r="E1555" s="70" t="s">
        <v>31</v>
      </c>
      <c r="F1555" s="70" t="s">
        <v>28</v>
      </c>
      <c r="G1555" s="78">
        <v>44239</v>
      </c>
      <c r="H1555" s="78">
        <v>45778</v>
      </c>
      <c r="I1555" s="69">
        <v>14118991.560000001</v>
      </c>
      <c r="J1555" s="70">
        <v>0</v>
      </c>
      <c r="K1555" s="71">
        <v>1.103</v>
      </c>
      <c r="L1555" s="70">
        <v>0</v>
      </c>
      <c r="M1555" s="71">
        <v>0.98</v>
      </c>
      <c r="N1555" s="72"/>
      <c r="O1555" s="73">
        <f>MIN(1,MAX(0,(1/(1+EXP(-(Assumptions!$B$5 + Assumptions!$B$6*$N1555))))*Assumptions!$B$3))</f>
        <v>3.9165722796764356E-2</v>
      </c>
      <c r="P1555" s="73">
        <f>VLOOKUP($F1555,Assumptions!$A$23:$B$27,2,FALSE)*Assumptions!$B$4</f>
        <v>0.35</v>
      </c>
      <c r="Q1555" s="74">
        <f t="shared" si="48"/>
        <v>193543.17836308543</v>
      </c>
      <c r="R1555" s="75" t="str">
        <f>IF($O1555&lt;Assumptions!$B$17,"A",IF($O1555&lt;Assumptions!$B$18,"B",IF($O1555&lt;Assumptions!$B$19,"C",IF($O1555&lt;Assumptions!$B$20,"D","E"))))</f>
        <v>B</v>
      </c>
      <c r="S1555" s="75">
        <f t="shared" si="49"/>
        <v>0</v>
      </c>
    </row>
    <row r="1556" spans="1:19" ht="17.399999999999999" x14ac:dyDescent="0.3">
      <c r="A1556" s="39" t="s">
        <v>396</v>
      </c>
      <c r="B1556" s="39" t="s">
        <v>64</v>
      </c>
      <c r="C1556" s="39" t="s">
        <v>144</v>
      </c>
      <c r="D1556" s="39" t="s">
        <v>45</v>
      </c>
      <c r="E1556" s="70" t="s">
        <v>31</v>
      </c>
      <c r="F1556" s="70" t="s">
        <v>28</v>
      </c>
      <c r="G1556" s="78">
        <v>44239</v>
      </c>
      <c r="H1556" s="78">
        <v>45809</v>
      </c>
      <c r="I1556" s="69">
        <v>13748527.52</v>
      </c>
      <c r="J1556" s="70">
        <v>0</v>
      </c>
      <c r="K1556" s="71">
        <v>0.997</v>
      </c>
      <c r="L1556" s="70">
        <v>0</v>
      </c>
      <c r="M1556" s="71">
        <v>0.98</v>
      </c>
      <c r="N1556" s="72"/>
      <c r="O1556" s="73">
        <f>MIN(1,MAX(0,(1/(1+EXP(-(Assumptions!$B$5 + Assumptions!$B$6*$N1556))))*Assumptions!$B$3))</f>
        <v>3.9165722796764356E-2</v>
      </c>
      <c r="P1556" s="73">
        <f>VLOOKUP($F1556,Assumptions!$A$23:$B$27,2,FALSE)*Assumptions!$B$4</f>
        <v>0.35</v>
      </c>
      <c r="Q1556" s="74">
        <f t="shared" si="48"/>
        <v>188464.85619920213</v>
      </c>
      <c r="R1556" s="75" t="str">
        <f>IF($O1556&lt;Assumptions!$B$17,"A",IF($O1556&lt;Assumptions!$B$18,"B",IF($O1556&lt;Assumptions!$B$19,"C",IF($O1556&lt;Assumptions!$B$20,"D","E"))))</f>
        <v>B</v>
      </c>
      <c r="S1556" s="75">
        <f t="shared" si="49"/>
        <v>0</v>
      </c>
    </row>
    <row r="1557" spans="1:19" ht="17.399999999999999" x14ac:dyDescent="0.3">
      <c r="A1557" s="39" t="s">
        <v>396</v>
      </c>
      <c r="B1557" s="39" t="s">
        <v>64</v>
      </c>
      <c r="C1557" s="39" t="s">
        <v>144</v>
      </c>
      <c r="D1557" s="39" t="s">
        <v>45</v>
      </c>
      <c r="E1557" s="70" t="s">
        <v>31</v>
      </c>
      <c r="F1557" s="70" t="s">
        <v>28</v>
      </c>
      <c r="G1557" s="78">
        <v>44239</v>
      </c>
      <c r="H1557" s="78">
        <v>45839</v>
      </c>
      <c r="I1557" s="69">
        <v>13441816.369999999</v>
      </c>
      <c r="J1557" s="70">
        <v>0</v>
      </c>
      <c r="K1557" s="71">
        <v>0.96899999999999997</v>
      </c>
      <c r="L1557" s="70">
        <v>0</v>
      </c>
      <c r="M1557" s="71">
        <v>0.98</v>
      </c>
      <c r="N1557" s="72"/>
      <c r="O1557" s="73">
        <f>MIN(1,MAX(0,(1/(1+EXP(-(Assumptions!$B$5 + Assumptions!$B$6*$N1557))))*Assumptions!$B$3))</f>
        <v>3.9165722796764356E-2</v>
      </c>
      <c r="P1557" s="73">
        <f>VLOOKUP($F1557,Assumptions!$A$23:$B$27,2,FALSE)*Assumptions!$B$4</f>
        <v>0.35</v>
      </c>
      <c r="Q1557" s="74">
        <f t="shared" si="48"/>
        <v>184260.45884135022</v>
      </c>
      <c r="R1557" s="75" t="str">
        <f>IF($O1557&lt;Assumptions!$B$17,"A",IF($O1557&lt;Assumptions!$B$18,"B",IF($O1557&lt;Assumptions!$B$19,"C",IF($O1557&lt;Assumptions!$B$20,"D","E"))))</f>
        <v>B</v>
      </c>
      <c r="S1557" s="75">
        <f t="shared" si="49"/>
        <v>0</v>
      </c>
    </row>
    <row r="1558" spans="1:19" ht="17.399999999999999" x14ac:dyDescent="0.3">
      <c r="A1558" s="39" t="s">
        <v>396</v>
      </c>
      <c r="B1558" s="39" t="s">
        <v>64</v>
      </c>
      <c r="C1558" s="39" t="s">
        <v>144</v>
      </c>
      <c r="D1558" s="39" t="s">
        <v>45</v>
      </c>
      <c r="E1558" s="70" t="s">
        <v>31</v>
      </c>
      <c r="F1558" s="70" t="s">
        <v>28</v>
      </c>
      <c r="G1558" s="78">
        <v>44239</v>
      </c>
      <c r="H1558" s="78">
        <v>45870</v>
      </c>
      <c r="I1558" s="69">
        <v>13103198.76</v>
      </c>
      <c r="J1558" s="70">
        <v>0</v>
      </c>
      <c r="K1558" s="71">
        <v>1.1459999999999999</v>
      </c>
      <c r="L1558" s="70">
        <v>0</v>
      </c>
      <c r="M1558" s="71">
        <v>0.98</v>
      </c>
      <c r="N1558" s="72"/>
      <c r="O1558" s="73">
        <f>MIN(1,MAX(0,(1/(1+EXP(-(Assumptions!$B$5 + Assumptions!$B$6*$N1558))))*Assumptions!$B$3))</f>
        <v>3.9165722796764356E-2</v>
      </c>
      <c r="P1558" s="73">
        <f>VLOOKUP($F1558,Assumptions!$A$23:$B$27,2,FALSE)*Assumptions!$B$4</f>
        <v>0.35</v>
      </c>
      <c r="Q1558" s="74">
        <f t="shared" si="48"/>
        <v>179618.68763477323</v>
      </c>
      <c r="R1558" s="75" t="str">
        <f>IF($O1558&lt;Assumptions!$B$17,"A",IF($O1558&lt;Assumptions!$B$18,"B",IF($O1558&lt;Assumptions!$B$19,"C",IF($O1558&lt;Assumptions!$B$20,"D","E"))))</f>
        <v>B</v>
      </c>
      <c r="S1558" s="75">
        <f t="shared" si="49"/>
        <v>0</v>
      </c>
    </row>
    <row r="1559" spans="1:19" ht="17.399999999999999" x14ac:dyDescent="0.3">
      <c r="A1559" s="39" t="s">
        <v>396</v>
      </c>
      <c r="B1559" s="39" t="s">
        <v>64</v>
      </c>
      <c r="C1559" s="39" t="s">
        <v>144</v>
      </c>
      <c r="D1559" s="39" t="s">
        <v>45</v>
      </c>
      <c r="E1559" s="70" t="s">
        <v>31</v>
      </c>
      <c r="F1559" s="70" t="s">
        <v>28</v>
      </c>
      <c r="G1559" s="78">
        <v>44239</v>
      </c>
      <c r="H1559" s="78">
        <v>45901</v>
      </c>
      <c r="I1559" s="69">
        <v>12826755.130000001</v>
      </c>
      <c r="J1559" s="70">
        <v>0</v>
      </c>
      <c r="K1559" s="71">
        <v>1.1040000000000001</v>
      </c>
      <c r="L1559" s="70">
        <v>0</v>
      </c>
      <c r="M1559" s="71">
        <v>0.98</v>
      </c>
      <c r="N1559" s="72"/>
      <c r="O1559" s="73">
        <f>MIN(1,MAX(0,(1/(1+EXP(-(Assumptions!$B$5 + Assumptions!$B$6*$N1559))))*Assumptions!$B$3))</f>
        <v>3.9165722796764356E-2</v>
      </c>
      <c r="P1559" s="73">
        <f>VLOOKUP($F1559,Assumptions!$A$23:$B$27,2,FALSE)*Assumptions!$B$4</f>
        <v>0.35</v>
      </c>
      <c r="Q1559" s="74">
        <f t="shared" si="48"/>
        <v>175829.19753124431</v>
      </c>
      <c r="R1559" s="75" t="str">
        <f>IF($O1559&lt;Assumptions!$B$17,"A",IF($O1559&lt;Assumptions!$B$18,"B",IF($O1559&lt;Assumptions!$B$19,"C",IF($O1559&lt;Assumptions!$B$20,"D","E"))))</f>
        <v>B</v>
      </c>
      <c r="S1559" s="75">
        <f t="shared" si="49"/>
        <v>0</v>
      </c>
    </row>
    <row r="1560" spans="1:19" ht="17.399999999999999" x14ac:dyDescent="0.3">
      <c r="A1560" s="39" t="s">
        <v>396</v>
      </c>
      <c r="B1560" s="39" t="s">
        <v>64</v>
      </c>
      <c r="C1560" s="39" t="s">
        <v>144</v>
      </c>
      <c r="D1560" s="39" t="s">
        <v>45</v>
      </c>
      <c r="E1560" s="70" t="s">
        <v>31</v>
      </c>
      <c r="F1560" s="70" t="s">
        <v>28</v>
      </c>
      <c r="G1560" s="78">
        <v>44239</v>
      </c>
      <c r="H1560" s="78">
        <v>45931</v>
      </c>
      <c r="I1560" s="69">
        <v>12520658.890000001</v>
      </c>
      <c r="J1560" s="70">
        <v>0</v>
      </c>
      <c r="K1560" s="71">
        <v>1.1299999999999999</v>
      </c>
      <c r="L1560" s="70">
        <v>0</v>
      </c>
      <c r="M1560" s="71">
        <v>0.98</v>
      </c>
      <c r="N1560" s="72"/>
      <c r="O1560" s="73">
        <f>MIN(1,MAX(0,(1/(1+EXP(-(Assumptions!$B$5 + Assumptions!$B$6*$N1560))))*Assumptions!$B$3))</f>
        <v>3.9165722796764356E-2</v>
      </c>
      <c r="P1560" s="73">
        <f>VLOOKUP($F1560,Assumptions!$A$23:$B$27,2,FALSE)*Assumptions!$B$4</f>
        <v>0.35</v>
      </c>
      <c r="Q1560" s="74">
        <f t="shared" si="48"/>
        <v>171633.22936150414</v>
      </c>
      <c r="R1560" s="75" t="str">
        <f>IF($O1560&lt;Assumptions!$B$17,"A",IF($O1560&lt;Assumptions!$B$18,"B",IF($O1560&lt;Assumptions!$B$19,"C",IF($O1560&lt;Assumptions!$B$20,"D","E"))))</f>
        <v>B</v>
      </c>
      <c r="S1560" s="75">
        <f t="shared" si="49"/>
        <v>0</v>
      </c>
    </row>
    <row r="1561" spans="1:19" ht="17.399999999999999" x14ac:dyDescent="0.3">
      <c r="A1561" s="39" t="s">
        <v>396</v>
      </c>
      <c r="B1561" s="39" t="s">
        <v>64</v>
      </c>
      <c r="C1561" s="39" t="s">
        <v>144</v>
      </c>
      <c r="D1561" s="39" t="s">
        <v>45</v>
      </c>
      <c r="E1561" s="70" t="s">
        <v>31</v>
      </c>
      <c r="F1561" s="70" t="s">
        <v>28</v>
      </c>
      <c r="G1561" s="78">
        <v>44239</v>
      </c>
      <c r="H1561" s="78">
        <v>45962</v>
      </c>
      <c r="I1561" s="69">
        <v>12242931.640000001</v>
      </c>
      <c r="J1561" s="70">
        <v>0</v>
      </c>
      <c r="K1561" s="71">
        <v>1.1419999999999999</v>
      </c>
      <c r="L1561" s="70">
        <v>0</v>
      </c>
      <c r="M1561" s="71">
        <v>0.98</v>
      </c>
      <c r="N1561" s="72"/>
      <c r="O1561" s="73">
        <f>MIN(1,MAX(0,(1/(1+EXP(-(Assumptions!$B$5 + Assumptions!$B$6*$N1561))))*Assumptions!$B$3))</f>
        <v>3.9165722796764356E-2</v>
      </c>
      <c r="P1561" s="73">
        <f>VLOOKUP($F1561,Assumptions!$A$23:$B$27,2,FALSE)*Assumptions!$B$4</f>
        <v>0.35</v>
      </c>
      <c r="Q1561" s="74">
        <f t="shared" si="48"/>
        <v>167826.14339119146</v>
      </c>
      <c r="R1561" s="75" t="str">
        <f>IF($O1561&lt;Assumptions!$B$17,"A",IF($O1561&lt;Assumptions!$B$18,"B",IF($O1561&lt;Assumptions!$B$19,"C",IF($O1561&lt;Assumptions!$B$20,"D","E"))))</f>
        <v>B</v>
      </c>
      <c r="S1561" s="75">
        <f t="shared" si="49"/>
        <v>0</v>
      </c>
    </row>
    <row r="1562" spans="1:19" ht="17.399999999999999" x14ac:dyDescent="0.3">
      <c r="A1562" s="39" t="s">
        <v>396</v>
      </c>
      <c r="B1562" s="39" t="s">
        <v>64</v>
      </c>
      <c r="C1562" s="39" t="s">
        <v>144</v>
      </c>
      <c r="D1562" s="39" t="s">
        <v>45</v>
      </c>
      <c r="E1562" s="70" t="s">
        <v>31</v>
      </c>
      <c r="F1562" s="70" t="s">
        <v>28</v>
      </c>
      <c r="G1562" s="78">
        <v>44239</v>
      </c>
      <c r="H1562" s="78">
        <v>45992</v>
      </c>
      <c r="I1562" s="69">
        <v>11951860.539999999</v>
      </c>
      <c r="J1562" s="70">
        <v>0</v>
      </c>
      <c r="K1562" s="71">
        <v>1.071</v>
      </c>
      <c r="L1562" s="70">
        <v>0</v>
      </c>
      <c r="M1562" s="71">
        <v>0.98</v>
      </c>
      <c r="N1562" s="72"/>
      <c r="O1562" s="73">
        <f>MIN(1,MAX(0,(1/(1+EXP(-(Assumptions!$B$5 + Assumptions!$B$6*$N1562))))*Assumptions!$B$3))</f>
        <v>3.9165722796764356E-2</v>
      </c>
      <c r="P1562" s="73">
        <f>VLOOKUP($F1562,Assumptions!$A$23:$B$27,2,FALSE)*Assumptions!$B$4</f>
        <v>0.35</v>
      </c>
      <c r="Q1562" s="74">
        <f t="shared" si="48"/>
        <v>163836.13988532918</v>
      </c>
      <c r="R1562" s="75" t="str">
        <f>IF($O1562&lt;Assumptions!$B$17,"A",IF($O1562&lt;Assumptions!$B$18,"B",IF($O1562&lt;Assumptions!$B$19,"C",IF($O1562&lt;Assumptions!$B$20,"D","E"))))</f>
        <v>B</v>
      </c>
      <c r="S1562" s="75">
        <f t="shared" si="49"/>
        <v>0</v>
      </c>
    </row>
    <row r="1563" spans="1:19" ht="17.399999999999999" x14ac:dyDescent="0.3">
      <c r="A1563" s="39" t="s">
        <v>397</v>
      </c>
      <c r="B1563" s="39" t="s">
        <v>80</v>
      </c>
      <c r="C1563" s="39" t="s">
        <v>135</v>
      </c>
      <c r="D1563" s="39" t="s">
        <v>22</v>
      </c>
      <c r="E1563" s="70" t="s">
        <v>27</v>
      </c>
      <c r="F1563" s="70" t="s">
        <v>24</v>
      </c>
      <c r="G1563" s="78">
        <v>45946</v>
      </c>
      <c r="H1563" s="78">
        <v>45931</v>
      </c>
      <c r="I1563" s="69">
        <v>1189965.1100000001</v>
      </c>
      <c r="J1563" s="70">
        <v>0</v>
      </c>
      <c r="K1563" s="71">
        <v>1.115</v>
      </c>
      <c r="L1563" s="70">
        <v>0</v>
      </c>
      <c r="M1563" s="71">
        <v>0.83099999999999996</v>
      </c>
      <c r="N1563" s="72"/>
      <c r="O1563" s="73">
        <f>MIN(1,MAX(0,(1/(1+EXP(-(Assumptions!$B$5 + Assumptions!$B$6*$N1563))))*Assumptions!$B$3))</f>
        <v>3.9165722796764356E-2</v>
      </c>
      <c r="P1563" s="73">
        <f>VLOOKUP($F1563,Assumptions!$A$23:$B$27,2,FALSE)*Assumptions!$B$4</f>
        <v>0.2</v>
      </c>
      <c r="Q1563" s="74">
        <f t="shared" si="48"/>
        <v>9321.1687272162435</v>
      </c>
      <c r="R1563" s="75" t="str">
        <f>IF($O1563&lt;Assumptions!$B$17,"A",IF($O1563&lt;Assumptions!$B$18,"B",IF($O1563&lt;Assumptions!$B$19,"C",IF($O1563&lt;Assumptions!$B$20,"D","E"))))</f>
        <v>B</v>
      </c>
      <c r="S1563" s="75">
        <f t="shared" si="49"/>
        <v>0</v>
      </c>
    </row>
    <row r="1564" spans="1:19" ht="17.399999999999999" x14ac:dyDescent="0.3">
      <c r="A1564" s="39" t="s">
        <v>397</v>
      </c>
      <c r="B1564" s="39" t="s">
        <v>80</v>
      </c>
      <c r="C1564" s="39" t="s">
        <v>135</v>
      </c>
      <c r="D1564" s="39" t="s">
        <v>22</v>
      </c>
      <c r="E1564" s="70" t="s">
        <v>27</v>
      </c>
      <c r="F1564" s="70" t="s">
        <v>24</v>
      </c>
      <c r="G1564" s="78">
        <v>45946</v>
      </c>
      <c r="H1564" s="78">
        <v>45962</v>
      </c>
      <c r="I1564" s="69">
        <v>1151271.5</v>
      </c>
      <c r="J1564" s="70">
        <v>0</v>
      </c>
      <c r="K1564" s="71">
        <v>1.097</v>
      </c>
      <c r="L1564" s="70">
        <v>0</v>
      </c>
      <c r="M1564" s="71">
        <v>0.83099999999999996</v>
      </c>
      <c r="N1564" s="72"/>
      <c r="O1564" s="73">
        <f>MIN(1,MAX(0,(1/(1+EXP(-(Assumptions!$B$5 + Assumptions!$B$6*$N1564))))*Assumptions!$B$3))</f>
        <v>3.9165722796764356E-2</v>
      </c>
      <c r="P1564" s="73">
        <f>VLOOKUP($F1564,Assumptions!$A$23:$B$27,2,FALSE)*Assumptions!$B$4</f>
        <v>0.2</v>
      </c>
      <c r="Q1564" s="74">
        <f t="shared" si="48"/>
        <v>9018.07608656302</v>
      </c>
      <c r="R1564" s="75" t="str">
        <f>IF($O1564&lt;Assumptions!$B$17,"A",IF($O1564&lt;Assumptions!$B$18,"B",IF($O1564&lt;Assumptions!$B$19,"C",IF($O1564&lt;Assumptions!$B$20,"D","E"))))</f>
        <v>B</v>
      </c>
      <c r="S1564" s="75">
        <f t="shared" si="49"/>
        <v>0</v>
      </c>
    </row>
    <row r="1565" spans="1:19" ht="17.399999999999999" x14ac:dyDescent="0.3">
      <c r="A1565" s="39" t="s">
        <v>397</v>
      </c>
      <c r="B1565" s="39" t="s">
        <v>80</v>
      </c>
      <c r="C1565" s="39" t="s">
        <v>135</v>
      </c>
      <c r="D1565" s="39" t="s">
        <v>22</v>
      </c>
      <c r="E1565" s="70" t="s">
        <v>27</v>
      </c>
      <c r="F1565" s="70" t="s">
        <v>24</v>
      </c>
      <c r="G1565" s="78">
        <v>45946</v>
      </c>
      <c r="H1565" s="78">
        <v>45992</v>
      </c>
      <c r="I1565" s="69">
        <v>1115041.27</v>
      </c>
      <c r="J1565" s="70">
        <v>0</v>
      </c>
      <c r="K1565" s="71">
        <v>1.034</v>
      </c>
      <c r="L1565" s="70">
        <v>0</v>
      </c>
      <c r="M1565" s="71">
        <v>0.83099999999999996</v>
      </c>
      <c r="N1565" s="72"/>
      <c r="O1565" s="73">
        <f>MIN(1,MAX(0,(1/(1+EXP(-(Assumptions!$B$5 + Assumptions!$B$6*$N1565))))*Assumptions!$B$3))</f>
        <v>3.9165722796764356E-2</v>
      </c>
      <c r="P1565" s="73">
        <f>VLOOKUP($F1565,Assumptions!$A$23:$B$27,2,FALSE)*Assumptions!$B$4</f>
        <v>0.2</v>
      </c>
      <c r="Q1565" s="74">
        <f t="shared" si="48"/>
        <v>8734.2794575544158</v>
      </c>
      <c r="R1565" s="75" t="str">
        <f>IF($O1565&lt;Assumptions!$B$17,"A",IF($O1565&lt;Assumptions!$B$18,"B",IF($O1565&lt;Assumptions!$B$19,"C",IF($O1565&lt;Assumptions!$B$20,"D","E"))))</f>
        <v>B</v>
      </c>
      <c r="S1565" s="75">
        <f t="shared" si="49"/>
        <v>0</v>
      </c>
    </row>
    <row r="1566" spans="1:19" ht="17.399999999999999" x14ac:dyDescent="0.3">
      <c r="A1566" s="39" t="s">
        <v>398</v>
      </c>
      <c r="B1566" s="39" t="s">
        <v>50</v>
      </c>
      <c r="C1566" s="39" t="s">
        <v>190</v>
      </c>
      <c r="D1566" s="39" t="s">
        <v>38</v>
      </c>
      <c r="E1566" s="70" t="s">
        <v>23</v>
      </c>
      <c r="F1566" s="70" t="s">
        <v>28</v>
      </c>
      <c r="G1566" s="78">
        <v>44593</v>
      </c>
      <c r="H1566" s="78">
        <v>45658</v>
      </c>
      <c r="I1566" s="69">
        <v>70227972.480000004</v>
      </c>
      <c r="J1566" s="70">
        <v>15</v>
      </c>
      <c r="K1566" s="71">
        <v>1.0169999999999999</v>
      </c>
      <c r="L1566" s="70">
        <v>0</v>
      </c>
      <c r="M1566" s="71">
        <v>0.94799999999999995</v>
      </c>
      <c r="N1566" s="72"/>
      <c r="O1566" s="73">
        <f>MIN(1,MAX(0,(1/(1+EXP(-(Assumptions!$B$5 + Assumptions!$B$6*$N1566))))*Assumptions!$B$3))</f>
        <v>3.9165722796764356E-2</v>
      </c>
      <c r="P1566" s="73">
        <f>VLOOKUP($F1566,Assumptions!$A$23:$B$27,2,FALSE)*Assumptions!$B$4</f>
        <v>0.35</v>
      </c>
      <c r="Q1566" s="74">
        <f t="shared" si="48"/>
        <v>962685.25595566654</v>
      </c>
      <c r="R1566" s="75" t="str">
        <f>IF($O1566&lt;Assumptions!$B$17,"A",IF($O1566&lt;Assumptions!$B$18,"B",IF($O1566&lt;Assumptions!$B$19,"C",IF($O1566&lt;Assumptions!$B$20,"D","E"))))</f>
        <v>B</v>
      </c>
      <c r="S1566" s="75">
        <f t="shared" si="49"/>
        <v>0</v>
      </c>
    </row>
    <row r="1567" spans="1:19" ht="17.399999999999999" x14ac:dyDescent="0.3">
      <c r="A1567" s="39" t="s">
        <v>398</v>
      </c>
      <c r="B1567" s="39" t="s">
        <v>50</v>
      </c>
      <c r="C1567" s="39" t="s">
        <v>190</v>
      </c>
      <c r="D1567" s="39" t="s">
        <v>38</v>
      </c>
      <c r="E1567" s="70" t="s">
        <v>23</v>
      </c>
      <c r="F1567" s="70" t="s">
        <v>28</v>
      </c>
      <c r="G1567" s="78">
        <v>44593</v>
      </c>
      <c r="H1567" s="78">
        <v>45689</v>
      </c>
      <c r="I1567" s="69">
        <v>69188710.290000007</v>
      </c>
      <c r="J1567" s="70">
        <v>0</v>
      </c>
      <c r="K1567" s="71">
        <v>0.95499999999999996</v>
      </c>
      <c r="L1567" s="70">
        <v>0</v>
      </c>
      <c r="M1567" s="71">
        <v>0.94799999999999995</v>
      </c>
      <c r="N1567" s="72"/>
      <c r="O1567" s="73">
        <f>MIN(1,MAX(0,(1/(1+EXP(-(Assumptions!$B$5 + Assumptions!$B$6*$N1567))))*Assumptions!$B$3))</f>
        <v>3.9165722796764356E-2</v>
      </c>
      <c r="P1567" s="73">
        <f>VLOOKUP($F1567,Assumptions!$A$23:$B$27,2,FALSE)*Assumptions!$B$4</f>
        <v>0.35</v>
      </c>
      <c r="Q1567" s="74">
        <f t="shared" si="48"/>
        <v>948439.04675932217</v>
      </c>
      <c r="R1567" s="75" t="str">
        <f>IF($O1567&lt;Assumptions!$B$17,"A",IF($O1567&lt;Assumptions!$B$18,"B",IF($O1567&lt;Assumptions!$B$19,"C",IF($O1567&lt;Assumptions!$B$20,"D","E"))))</f>
        <v>B</v>
      </c>
      <c r="S1567" s="75">
        <f t="shared" si="49"/>
        <v>0</v>
      </c>
    </row>
    <row r="1568" spans="1:19" ht="17.399999999999999" x14ac:dyDescent="0.3">
      <c r="A1568" s="39" t="s">
        <v>398</v>
      </c>
      <c r="B1568" s="39" t="s">
        <v>50</v>
      </c>
      <c r="C1568" s="39" t="s">
        <v>190</v>
      </c>
      <c r="D1568" s="39" t="s">
        <v>38</v>
      </c>
      <c r="E1568" s="70" t="s">
        <v>23</v>
      </c>
      <c r="F1568" s="70" t="s">
        <v>28</v>
      </c>
      <c r="G1568" s="78">
        <v>44593</v>
      </c>
      <c r="H1568" s="78">
        <v>45717</v>
      </c>
      <c r="I1568" s="69">
        <v>67794627.75</v>
      </c>
      <c r="J1568" s="70">
        <v>0</v>
      </c>
      <c r="K1568" s="71">
        <v>1.022</v>
      </c>
      <c r="L1568" s="70">
        <v>0</v>
      </c>
      <c r="M1568" s="71">
        <v>0.94799999999999995</v>
      </c>
      <c r="N1568" s="72"/>
      <c r="O1568" s="73">
        <f>MIN(1,MAX(0,(1/(1+EXP(-(Assumptions!$B$5 + Assumptions!$B$6*$N1568))))*Assumptions!$B$3))</f>
        <v>3.9165722796764356E-2</v>
      </c>
      <c r="P1568" s="73">
        <f>VLOOKUP($F1568,Assumptions!$A$23:$B$27,2,FALSE)*Assumptions!$B$4</f>
        <v>0.35</v>
      </c>
      <c r="Q1568" s="74">
        <f t="shared" si="48"/>
        <v>929328.9591482149</v>
      </c>
      <c r="R1568" s="75" t="str">
        <f>IF($O1568&lt;Assumptions!$B$17,"A",IF($O1568&lt;Assumptions!$B$18,"B",IF($O1568&lt;Assumptions!$B$19,"C",IF($O1568&lt;Assumptions!$B$20,"D","E"))))</f>
        <v>B</v>
      </c>
      <c r="S1568" s="75">
        <f t="shared" si="49"/>
        <v>0</v>
      </c>
    </row>
    <row r="1569" spans="1:19" ht="17.399999999999999" x14ac:dyDescent="0.3">
      <c r="A1569" s="39" t="s">
        <v>398</v>
      </c>
      <c r="B1569" s="39" t="s">
        <v>50</v>
      </c>
      <c r="C1569" s="39" t="s">
        <v>190</v>
      </c>
      <c r="D1569" s="39" t="s">
        <v>38</v>
      </c>
      <c r="E1569" s="70" t="s">
        <v>23</v>
      </c>
      <c r="F1569" s="70" t="s">
        <v>28</v>
      </c>
      <c r="G1569" s="78">
        <v>44593</v>
      </c>
      <c r="H1569" s="78">
        <v>45748</v>
      </c>
      <c r="I1569" s="69">
        <v>66717251.130000003</v>
      </c>
      <c r="J1569" s="70">
        <v>0</v>
      </c>
      <c r="K1569" s="71">
        <v>1.1459999999999999</v>
      </c>
      <c r="L1569" s="70">
        <v>0</v>
      </c>
      <c r="M1569" s="71">
        <v>0.94799999999999995</v>
      </c>
      <c r="N1569" s="72"/>
      <c r="O1569" s="73">
        <f>MIN(1,MAX(0,(1/(1+EXP(-(Assumptions!$B$5 + Assumptions!$B$6*$N1569))))*Assumptions!$B$3))</f>
        <v>3.9165722796764356E-2</v>
      </c>
      <c r="P1569" s="73">
        <f>VLOOKUP($F1569,Assumptions!$A$23:$B$27,2,FALSE)*Assumptions!$B$4</f>
        <v>0.35</v>
      </c>
      <c r="Q1569" s="74">
        <f t="shared" si="48"/>
        <v>914560.2772318928</v>
      </c>
      <c r="R1569" s="75" t="str">
        <f>IF($O1569&lt;Assumptions!$B$17,"A",IF($O1569&lt;Assumptions!$B$18,"B",IF($O1569&lt;Assumptions!$B$19,"C",IF($O1569&lt;Assumptions!$B$20,"D","E"))))</f>
        <v>B</v>
      </c>
      <c r="S1569" s="75">
        <f t="shared" si="49"/>
        <v>0</v>
      </c>
    </row>
    <row r="1570" spans="1:19" ht="17.399999999999999" x14ac:dyDescent="0.3">
      <c r="A1570" s="39" t="s">
        <v>398</v>
      </c>
      <c r="B1570" s="39" t="s">
        <v>50</v>
      </c>
      <c r="C1570" s="39" t="s">
        <v>190</v>
      </c>
      <c r="D1570" s="39" t="s">
        <v>38</v>
      </c>
      <c r="E1570" s="70" t="s">
        <v>23</v>
      </c>
      <c r="F1570" s="70" t="s">
        <v>28</v>
      </c>
      <c r="G1570" s="78">
        <v>44593</v>
      </c>
      <c r="H1570" s="78">
        <v>45778</v>
      </c>
      <c r="I1570" s="69">
        <v>65557114.149999999</v>
      </c>
      <c r="J1570" s="70">
        <v>0</v>
      </c>
      <c r="K1570" s="71">
        <v>1.0649999999999999</v>
      </c>
      <c r="L1570" s="70">
        <v>0</v>
      </c>
      <c r="M1570" s="71">
        <v>0.94799999999999995</v>
      </c>
      <c r="N1570" s="72"/>
      <c r="O1570" s="73">
        <f>MIN(1,MAX(0,(1/(1+EXP(-(Assumptions!$B$5 + Assumptions!$B$6*$N1570))))*Assumptions!$B$3))</f>
        <v>3.9165722796764356E-2</v>
      </c>
      <c r="P1570" s="73">
        <f>VLOOKUP($F1570,Assumptions!$A$23:$B$27,2,FALSE)*Assumptions!$B$4</f>
        <v>0.35</v>
      </c>
      <c r="Q1570" s="74">
        <f t="shared" si="48"/>
        <v>898657.11605415831</v>
      </c>
      <c r="R1570" s="75" t="str">
        <f>IF($O1570&lt;Assumptions!$B$17,"A",IF($O1570&lt;Assumptions!$B$18,"B",IF($O1570&lt;Assumptions!$B$19,"C",IF($O1570&lt;Assumptions!$B$20,"D","E"))))</f>
        <v>B</v>
      </c>
      <c r="S1570" s="75">
        <f t="shared" si="49"/>
        <v>0</v>
      </c>
    </row>
    <row r="1571" spans="1:19" ht="17.399999999999999" x14ac:dyDescent="0.3">
      <c r="A1571" s="39" t="s">
        <v>398</v>
      </c>
      <c r="B1571" s="39" t="s">
        <v>50</v>
      </c>
      <c r="C1571" s="39" t="s">
        <v>190</v>
      </c>
      <c r="D1571" s="39" t="s">
        <v>38</v>
      </c>
      <c r="E1571" s="70" t="s">
        <v>23</v>
      </c>
      <c r="F1571" s="70" t="s">
        <v>28</v>
      </c>
      <c r="G1571" s="78">
        <v>44593</v>
      </c>
      <c r="H1571" s="78">
        <v>45809</v>
      </c>
      <c r="I1571" s="69">
        <v>64270005.310000002</v>
      </c>
      <c r="J1571" s="70">
        <v>0</v>
      </c>
      <c r="K1571" s="71">
        <v>1.024</v>
      </c>
      <c r="L1571" s="70">
        <v>0</v>
      </c>
      <c r="M1571" s="71">
        <v>0.94799999999999995</v>
      </c>
      <c r="N1571" s="72"/>
      <c r="O1571" s="73">
        <f>MIN(1,MAX(0,(1/(1+EXP(-(Assumptions!$B$5 + Assumptions!$B$6*$N1571))))*Assumptions!$B$3))</f>
        <v>3.9165722796764356E-2</v>
      </c>
      <c r="P1571" s="73">
        <f>VLOOKUP($F1571,Assumptions!$A$23:$B$27,2,FALSE)*Assumptions!$B$4</f>
        <v>0.35</v>
      </c>
      <c r="Q1571" s="74">
        <f t="shared" si="48"/>
        <v>881013.42424131162</v>
      </c>
      <c r="R1571" s="75" t="str">
        <f>IF($O1571&lt;Assumptions!$B$17,"A",IF($O1571&lt;Assumptions!$B$18,"B",IF($O1571&lt;Assumptions!$B$19,"C",IF($O1571&lt;Assumptions!$B$20,"D","E"))))</f>
        <v>B</v>
      </c>
      <c r="S1571" s="75">
        <f t="shared" si="49"/>
        <v>0</v>
      </c>
    </row>
    <row r="1572" spans="1:19" ht="17.399999999999999" x14ac:dyDescent="0.3">
      <c r="A1572" s="39" t="s">
        <v>398</v>
      </c>
      <c r="B1572" s="39" t="s">
        <v>50</v>
      </c>
      <c r="C1572" s="39" t="s">
        <v>190</v>
      </c>
      <c r="D1572" s="39" t="s">
        <v>38</v>
      </c>
      <c r="E1572" s="70" t="s">
        <v>23</v>
      </c>
      <c r="F1572" s="70" t="s">
        <v>28</v>
      </c>
      <c r="G1572" s="78">
        <v>44593</v>
      </c>
      <c r="H1572" s="78">
        <v>45839</v>
      </c>
      <c r="I1572" s="69">
        <v>63013837.130000003</v>
      </c>
      <c r="J1572" s="70">
        <v>0</v>
      </c>
      <c r="K1572" s="71">
        <v>1.0980000000000001</v>
      </c>
      <c r="L1572" s="70">
        <v>0</v>
      </c>
      <c r="M1572" s="71">
        <v>0.94799999999999995</v>
      </c>
      <c r="N1572" s="72"/>
      <c r="O1572" s="73">
        <f>MIN(1,MAX(0,(1/(1+EXP(-(Assumptions!$B$5 + Assumptions!$B$6*$N1572))))*Assumptions!$B$3))</f>
        <v>3.9165722796764356E-2</v>
      </c>
      <c r="P1572" s="73">
        <f>VLOOKUP($F1572,Assumptions!$A$23:$B$27,2,FALSE)*Assumptions!$B$4</f>
        <v>0.35</v>
      </c>
      <c r="Q1572" s="74">
        <f t="shared" si="48"/>
        <v>863793.8670879131</v>
      </c>
      <c r="R1572" s="75" t="str">
        <f>IF($O1572&lt;Assumptions!$B$17,"A",IF($O1572&lt;Assumptions!$B$18,"B",IF($O1572&lt;Assumptions!$B$19,"C",IF($O1572&lt;Assumptions!$B$20,"D","E"))))</f>
        <v>B</v>
      </c>
      <c r="S1572" s="75">
        <f t="shared" si="49"/>
        <v>0</v>
      </c>
    </row>
    <row r="1573" spans="1:19" ht="17.399999999999999" x14ac:dyDescent="0.3">
      <c r="A1573" s="39" t="s">
        <v>398</v>
      </c>
      <c r="B1573" s="39" t="s">
        <v>50</v>
      </c>
      <c r="C1573" s="39" t="s">
        <v>190</v>
      </c>
      <c r="D1573" s="39" t="s">
        <v>38</v>
      </c>
      <c r="E1573" s="70" t="s">
        <v>23</v>
      </c>
      <c r="F1573" s="70" t="s">
        <v>28</v>
      </c>
      <c r="G1573" s="78">
        <v>44593</v>
      </c>
      <c r="H1573" s="78">
        <v>45870</v>
      </c>
      <c r="I1573" s="69">
        <v>61875797.890000001</v>
      </c>
      <c r="J1573" s="70">
        <v>0</v>
      </c>
      <c r="K1573" s="71">
        <v>1.127</v>
      </c>
      <c r="L1573" s="70">
        <v>0</v>
      </c>
      <c r="M1573" s="71">
        <v>0.94799999999999995</v>
      </c>
      <c r="N1573" s="72"/>
      <c r="O1573" s="73">
        <f>MIN(1,MAX(0,(1/(1+EXP(-(Assumptions!$B$5 + Assumptions!$B$6*$N1573))))*Assumptions!$B$3))</f>
        <v>3.9165722796764356E-2</v>
      </c>
      <c r="P1573" s="73">
        <f>VLOOKUP($F1573,Assumptions!$A$23:$B$27,2,FALSE)*Assumptions!$B$4</f>
        <v>0.35</v>
      </c>
      <c r="Q1573" s="74">
        <f t="shared" si="48"/>
        <v>848193.62179592485</v>
      </c>
      <c r="R1573" s="75" t="str">
        <f>IF($O1573&lt;Assumptions!$B$17,"A",IF($O1573&lt;Assumptions!$B$18,"B",IF($O1573&lt;Assumptions!$B$19,"C",IF($O1573&lt;Assumptions!$B$20,"D","E"))))</f>
        <v>B</v>
      </c>
      <c r="S1573" s="75">
        <f t="shared" si="49"/>
        <v>0</v>
      </c>
    </row>
    <row r="1574" spans="1:19" ht="17.399999999999999" x14ac:dyDescent="0.3">
      <c r="A1574" s="39" t="s">
        <v>398</v>
      </c>
      <c r="B1574" s="39" t="s">
        <v>50</v>
      </c>
      <c r="C1574" s="39" t="s">
        <v>190</v>
      </c>
      <c r="D1574" s="39" t="s">
        <v>38</v>
      </c>
      <c r="E1574" s="70" t="s">
        <v>23</v>
      </c>
      <c r="F1574" s="70" t="s">
        <v>28</v>
      </c>
      <c r="G1574" s="78">
        <v>44593</v>
      </c>
      <c r="H1574" s="78">
        <v>45901</v>
      </c>
      <c r="I1574" s="69">
        <v>60986981.090000004</v>
      </c>
      <c r="J1574" s="70">
        <v>15</v>
      </c>
      <c r="K1574" s="71">
        <v>0.999</v>
      </c>
      <c r="L1574" s="70">
        <v>0</v>
      </c>
      <c r="M1574" s="71">
        <v>0.94799999999999995</v>
      </c>
      <c r="N1574" s="72"/>
      <c r="O1574" s="73">
        <f>MIN(1,MAX(0,(1/(1+EXP(-(Assumptions!$B$5 + Assumptions!$B$6*$N1574))))*Assumptions!$B$3))</f>
        <v>3.9165722796764356E-2</v>
      </c>
      <c r="P1574" s="73">
        <f>VLOOKUP($F1574,Assumptions!$A$23:$B$27,2,FALSE)*Assumptions!$B$4</f>
        <v>0.35</v>
      </c>
      <c r="Q1574" s="74">
        <f t="shared" si="48"/>
        <v>836009.71845385747</v>
      </c>
      <c r="R1574" s="75" t="str">
        <f>IF($O1574&lt;Assumptions!$B$17,"A",IF($O1574&lt;Assumptions!$B$18,"B",IF($O1574&lt;Assumptions!$B$19,"C",IF($O1574&lt;Assumptions!$B$20,"D","E"))))</f>
        <v>B</v>
      </c>
      <c r="S1574" s="75">
        <f t="shared" si="49"/>
        <v>0</v>
      </c>
    </row>
    <row r="1575" spans="1:19" ht="17.399999999999999" x14ac:dyDescent="0.3">
      <c r="A1575" s="39" t="s">
        <v>398</v>
      </c>
      <c r="B1575" s="39" t="s">
        <v>50</v>
      </c>
      <c r="C1575" s="39" t="s">
        <v>190</v>
      </c>
      <c r="D1575" s="39" t="s">
        <v>38</v>
      </c>
      <c r="E1575" s="70" t="s">
        <v>23</v>
      </c>
      <c r="F1575" s="70" t="s">
        <v>28</v>
      </c>
      <c r="G1575" s="78">
        <v>44593</v>
      </c>
      <c r="H1575" s="78">
        <v>45931</v>
      </c>
      <c r="I1575" s="69">
        <v>59961579.109999999</v>
      </c>
      <c r="J1575" s="70">
        <v>0</v>
      </c>
      <c r="K1575" s="71">
        <v>1.08</v>
      </c>
      <c r="L1575" s="70">
        <v>0</v>
      </c>
      <c r="M1575" s="71">
        <v>0.94799999999999995</v>
      </c>
      <c r="N1575" s="72"/>
      <c r="O1575" s="73">
        <f>MIN(1,MAX(0,(1/(1+EXP(-(Assumptions!$B$5 + Assumptions!$B$6*$N1575))))*Assumptions!$B$3))</f>
        <v>3.9165722796764356E-2</v>
      </c>
      <c r="P1575" s="73">
        <f>VLOOKUP($F1575,Assumptions!$A$23:$B$27,2,FALSE)*Assumptions!$B$4</f>
        <v>0.35</v>
      </c>
      <c r="Q1575" s="74">
        <f t="shared" si="48"/>
        <v>821953.50505748077</v>
      </c>
      <c r="R1575" s="75" t="str">
        <f>IF($O1575&lt;Assumptions!$B$17,"A",IF($O1575&lt;Assumptions!$B$18,"B",IF($O1575&lt;Assumptions!$B$19,"C",IF($O1575&lt;Assumptions!$B$20,"D","E"))))</f>
        <v>B</v>
      </c>
      <c r="S1575" s="75">
        <f t="shared" si="49"/>
        <v>0</v>
      </c>
    </row>
    <row r="1576" spans="1:19" ht="17.399999999999999" x14ac:dyDescent="0.3">
      <c r="A1576" s="39" t="s">
        <v>398</v>
      </c>
      <c r="B1576" s="39" t="s">
        <v>50</v>
      </c>
      <c r="C1576" s="39" t="s">
        <v>190</v>
      </c>
      <c r="D1576" s="39" t="s">
        <v>38</v>
      </c>
      <c r="E1576" s="70" t="s">
        <v>23</v>
      </c>
      <c r="F1576" s="70" t="s">
        <v>28</v>
      </c>
      <c r="G1576" s="78">
        <v>44593</v>
      </c>
      <c r="H1576" s="78">
        <v>45962</v>
      </c>
      <c r="I1576" s="69">
        <v>58986609.200000003</v>
      </c>
      <c r="J1576" s="70">
        <v>0</v>
      </c>
      <c r="K1576" s="71">
        <v>1.133</v>
      </c>
      <c r="L1576" s="70">
        <v>0</v>
      </c>
      <c r="M1576" s="71">
        <v>0.94799999999999995</v>
      </c>
      <c r="N1576" s="72"/>
      <c r="O1576" s="73">
        <f>MIN(1,MAX(0,(1/(1+EXP(-(Assumptions!$B$5 + Assumptions!$B$6*$N1576))))*Assumptions!$B$3))</f>
        <v>3.9165722796764356E-2</v>
      </c>
      <c r="P1576" s="73">
        <f>VLOOKUP($F1576,Assumptions!$A$23:$B$27,2,FALSE)*Assumptions!$B$4</f>
        <v>0.35</v>
      </c>
      <c r="Q1576" s="74">
        <f t="shared" si="48"/>
        <v>808588.61462689459</v>
      </c>
      <c r="R1576" s="75" t="str">
        <f>IF($O1576&lt;Assumptions!$B$17,"A",IF($O1576&lt;Assumptions!$B$18,"B",IF($O1576&lt;Assumptions!$B$19,"C",IF($O1576&lt;Assumptions!$B$20,"D","E"))))</f>
        <v>B</v>
      </c>
      <c r="S1576" s="75">
        <f t="shared" si="49"/>
        <v>0</v>
      </c>
    </row>
    <row r="1577" spans="1:19" ht="17.399999999999999" x14ac:dyDescent="0.3">
      <c r="A1577" s="39" t="s">
        <v>398</v>
      </c>
      <c r="B1577" s="39" t="s">
        <v>50</v>
      </c>
      <c r="C1577" s="39" t="s">
        <v>190</v>
      </c>
      <c r="D1577" s="39" t="s">
        <v>38</v>
      </c>
      <c r="E1577" s="70" t="s">
        <v>23</v>
      </c>
      <c r="F1577" s="70" t="s">
        <v>28</v>
      </c>
      <c r="G1577" s="78">
        <v>44593</v>
      </c>
      <c r="H1577" s="78">
        <v>45992</v>
      </c>
      <c r="I1577" s="69">
        <v>58107330.060000002</v>
      </c>
      <c r="J1577" s="70">
        <v>0</v>
      </c>
      <c r="K1577" s="71">
        <v>1.1060000000000001</v>
      </c>
      <c r="L1577" s="70">
        <v>0</v>
      </c>
      <c r="M1577" s="71">
        <v>0.94799999999999995</v>
      </c>
      <c r="N1577" s="72"/>
      <c r="O1577" s="73">
        <f>MIN(1,MAX(0,(1/(1+EXP(-(Assumptions!$B$5 + Assumptions!$B$6*$N1577))))*Assumptions!$B$3))</f>
        <v>3.9165722796764356E-2</v>
      </c>
      <c r="P1577" s="73">
        <f>VLOOKUP($F1577,Assumptions!$A$23:$B$27,2,FALSE)*Assumptions!$B$4</f>
        <v>0.35</v>
      </c>
      <c r="Q1577" s="74">
        <f t="shared" si="48"/>
        <v>796535.45355651842</v>
      </c>
      <c r="R1577" s="75" t="str">
        <f>IF($O1577&lt;Assumptions!$B$17,"A",IF($O1577&lt;Assumptions!$B$18,"B",IF($O1577&lt;Assumptions!$B$19,"C",IF($O1577&lt;Assumptions!$B$20,"D","E"))))</f>
        <v>B</v>
      </c>
      <c r="S1577" s="75">
        <f t="shared" si="49"/>
        <v>0</v>
      </c>
    </row>
    <row r="1578" spans="1:19" ht="17.399999999999999" x14ac:dyDescent="0.3">
      <c r="A1578" s="39" t="s">
        <v>400</v>
      </c>
      <c r="B1578" s="39" t="s">
        <v>37</v>
      </c>
      <c r="C1578" s="39" t="s">
        <v>190</v>
      </c>
      <c r="D1578" s="39" t="s">
        <v>45</v>
      </c>
      <c r="E1578" s="70" t="s">
        <v>27</v>
      </c>
      <c r="F1578" s="70" t="s">
        <v>36</v>
      </c>
      <c r="G1578" s="78">
        <v>44366</v>
      </c>
      <c r="H1578" s="78">
        <v>45658</v>
      </c>
      <c r="I1578" s="69">
        <v>19533951.050000001</v>
      </c>
      <c r="J1578" s="70">
        <v>185</v>
      </c>
      <c r="K1578" s="71">
        <v>0.50800000000000001</v>
      </c>
      <c r="L1578" s="70">
        <v>1</v>
      </c>
      <c r="M1578" s="71">
        <v>0.71</v>
      </c>
      <c r="N1578" s="72"/>
      <c r="O1578" s="73">
        <f>MIN(1,MAX(0,(1/(1+EXP(-(Assumptions!$B$5 + Assumptions!$B$6*$N1578))))*Assumptions!$B$3))</f>
        <v>3.9165722796764356E-2</v>
      </c>
      <c r="P1578" s="73">
        <f>VLOOKUP($F1578,Assumptions!$A$23:$B$27,2,FALSE)*Assumptions!$B$4</f>
        <v>0.55000000000000004</v>
      </c>
      <c r="Q1578" s="74">
        <f t="shared" si="48"/>
        <v>420783.72157242527</v>
      </c>
      <c r="R1578" s="75" t="str">
        <f>IF($O1578&lt;Assumptions!$B$17,"A",IF($O1578&lt;Assumptions!$B$18,"B",IF($O1578&lt;Assumptions!$B$19,"C",IF($O1578&lt;Assumptions!$B$20,"D","E"))))</f>
        <v>B</v>
      </c>
      <c r="S1578" s="75">
        <f t="shared" si="49"/>
        <v>1</v>
      </c>
    </row>
    <row r="1579" spans="1:19" ht="17.399999999999999" x14ac:dyDescent="0.3">
      <c r="A1579" s="39" t="s">
        <v>400</v>
      </c>
      <c r="B1579" s="39" t="s">
        <v>37</v>
      </c>
      <c r="C1579" s="39" t="s">
        <v>190</v>
      </c>
      <c r="D1579" s="39" t="s">
        <v>45</v>
      </c>
      <c r="E1579" s="70" t="s">
        <v>27</v>
      </c>
      <c r="F1579" s="70" t="s">
        <v>36</v>
      </c>
      <c r="G1579" s="78">
        <v>44366</v>
      </c>
      <c r="H1579" s="78">
        <v>45689</v>
      </c>
      <c r="I1579" s="69">
        <v>19227425.920000002</v>
      </c>
      <c r="J1579" s="70">
        <v>0</v>
      </c>
      <c r="K1579" s="71">
        <v>0.97399999999999998</v>
      </c>
      <c r="L1579" s="70">
        <v>1</v>
      </c>
      <c r="M1579" s="71">
        <v>0.71</v>
      </c>
      <c r="N1579" s="72"/>
      <c r="O1579" s="73">
        <f>MIN(1,MAX(0,(1/(1+EXP(-(Assumptions!$B$5 + Assumptions!$B$6*$N1579))))*Assumptions!$B$3))</f>
        <v>3.9165722796764356E-2</v>
      </c>
      <c r="P1579" s="73">
        <f>VLOOKUP($F1579,Assumptions!$A$23:$B$27,2,FALSE)*Assumptions!$B$4</f>
        <v>0.55000000000000004</v>
      </c>
      <c r="Q1579" s="74">
        <f t="shared" si="48"/>
        <v>414180.81852292304</v>
      </c>
      <c r="R1579" s="75" t="str">
        <f>IF($O1579&lt;Assumptions!$B$17,"A",IF($O1579&lt;Assumptions!$B$18,"B",IF($O1579&lt;Assumptions!$B$19,"C",IF($O1579&lt;Assumptions!$B$20,"D","E"))))</f>
        <v>B</v>
      </c>
      <c r="S1579" s="75">
        <f t="shared" si="49"/>
        <v>0</v>
      </c>
    </row>
    <row r="1580" spans="1:19" ht="17.399999999999999" x14ac:dyDescent="0.3">
      <c r="A1580" s="39" t="s">
        <v>400</v>
      </c>
      <c r="B1580" s="39" t="s">
        <v>37</v>
      </c>
      <c r="C1580" s="39" t="s">
        <v>190</v>
      </c>
      <c r="D1580" s="39" t="s">
        <v>45</v>
      </c>
      <c r="E1580" s="70" t="s">
        <v>27</v>
      </c>
      <c r="F1580" s="70" t="s">
        <v>36</v>
      </c>
      <c r="G1580" s="78">
        <v>44366</v>
      </c>
      <c r="H1580" s="78">
        <v>45717</v>
      </c>
      <c r="I1580" s="69">
        <v>18828315.780000001</v>
      </c>
      <c r="J1580" s="70">
        <v>35</v>
      </c>
      <c r="K1580" s="71">
        <v>0.48699999999999999</v>
      </c>
      <c r="L1580" s="70">
        <v>1</v>
      </c>
      <c r="M1580" s="71">
        <v>0.71</v>
      </c>
      <c r="N1580" s="72"/>
      <c r="O1580" s="73">
        <f>MIN(1,MAX(0,(1/(1+EXP(-(Assumptions!$B$5 + Assumptions!$B$6*$N1580))))*Assumptions!$B$3))</f>
        <v>3.9165722796764356E-2</v>
      </c>
      <c r="P1580" s="73">
        <f>VLOOKUP($F1580,Assumptions!$A$23:$B$27,2,FALSE)*Assumptions!$B$4</f>
        <v>0.55000000000000004</v>
      </c>
      <c r="Q1580" s="74">
        <f t="shared" si="48"/>
        <v>405583.52811318333</v>
      </c>
      <c r="R1580" s="75" t="str">
        <f>IF($O1580&lt;Assumptions!$B$17,"A",IF($O1580&lt;Assumptions!$B$18,"B",IF($O1580&lt;Assumptions!$B$19,"C",IF($O1580&lt;Assumptions!$B$20,"D","E"))))</f>
        <v>B</v>
      </c>
      <c r="S1580" s="75">
        <f t="shared" si="49"/>
        <v>0</v>
      </c>
    </row>
    <row r="1581" spans="1:19" ht="17.399999999999999" x14ac:dyDescent="0.3">
      <c r="A1581" s="39" t="s">
        <v>400</v>
      </c>
      <c r="B1581" s="39" t="s">
        <v>37</v>
      </c>
      <c r="C1581" s="39" t="s">
        <v>190</v>
      </c>
      <c r="D1581" s="39" t="s">
        <v>45</v>
      </c>
      <c r="E1581" s="70" t="s">
        <v>27</v>
      </c>
      <c r="F1581" s="70" t="s">
        <v>36</v>
      </c>
      <c r="G1581" s="78">
        <v>44366</v>
      </c>
      <c r="H1581" s="78">
        <v>45748</v>
      </c>
      <c r="I1581" s="69">
        <v>18447015.370000001</v>
      </c>
      <c r="J1581" s="70">
        <v>0</v>
      </c>
      <c r="K1581" s="71">
        <v>0.95799999999999996</v>
      </c>
      <c r="L1581" s="70">
        <v>1</v>
      </c>
      <c r="M1581" s="71">
        <v>0.71</v>
      </c>
      <c r="N1581" s="72"/>
      <c r="O1581" s="73">
        <f>MIN(1,MAX(0,(1/(1+EXP(-(Assumptions!$B$5 + Assumptions!$B$6*$N1581))))*Assumptions!$B$3))</f>
        <v>3.9165722796764356E-2</v>
      </c>
      <c r="P1581" s="73">
        <f>VLOOKUP($F1581,Assumptions!$A$23:$B$27,2,FALSE)*Assumptions!$B$4</f>
        <v>0.55000000000000004</v>
      </c>
      <c r="Q1581" s="74">
        <f t="shared" si="48"/>
        <v>397369.87972498935</v>
      </c>
      <c r="R1581" s="75" t="str">
        <f>IF($O1581&lt;Assumptions!$B$17,"A",IF($O1581&lt;Assumptions!$B$18,"B",IF($O1581&lt;Assumptions!$B$19,"C",IF($O1581&lt;Assumptions!$B$20,"D","E"))))</f>
        <v>B</v>
      </c>
      <c r="S1581" s="75">
        <f t="shared" si="49"/>
        <v>0</v>
      </c>
    </row>
    <row r="1582" spans="1:19" ht="17.399999999999999" x14ac:dyDescent="0.3">
      <c r="A1582" s="39" t="s">
        <v>400</v>
      </c>
      <c r="B1582" s="39" t="s">
        <v>37</v>
      </c>
      <c r="C1582" s="39" t="s">
        <v>190</v>
      </c>
      <c r="D1582" s="39" t="s">
        <v>45</v>
      </c>
      <c r="E1582" s="70" t="s">
        <v>27</v>
      </c>
      <c r="F1582" s="70" t="s">
        <v>36</v>
      </c>
      <c r="G1582" s="78">
        <v>44366</v>
      </c>
      <c r="H1582" s="78">
        <v>45778</v>
      </c>
      <c r="I1582" s="69">
        <v>18061443.82</v>
      </c>
      <c r="J1582" s="70">
        <v>0</v>
      </c>
      <c r="K1582" s="71">
        <v>1.145</v>
      </c>
      <c r="L1582" s="70">
        <v>1</v>
      </c>
      <c r="M1582" s="71">
        <v>0.71</v>
      </c>
      <c r="N1582" s="72"/>
      <c r="O1582" s="73">
        <f>MIN(1,MAX(0,(1/(1+EXP(-(Assumptions!$B$5 + Assumptions!$B$6*$N1582))))*Assumptions!$B$3))</f>
        <v>3.9165722796764356E-2</v>
      </c>
      <c r="P1582" s="73">
        <f>VLOOKUP($F1582,Assumptions!$A$23:$B$27,2,FALSE)*Assumptions!$B$4</f>
        <v>0.55000000000000004</v>
      </c>
      <c r="Q1582" s="74">
        <f t="shared" si="48"/>
        <v>389064.226079899</v>
      </c>
      <c r="R1582" s="75" t="str">
        <f>IF($O1582&lt;Assumptions!$B$17,"A",IF($O1582&lt;Assumptions!$B$18,"B",IF($O1582&lt;Assumptions!$B$19,"C",IF($O1582&lt;Assumptions!$B$20,"D","E"))))</f>
        <v>B</v>
      </c>
      <c r="S1582" s="75">
        <f t="shared" si="49"/>
        <v>0</v>
      </c>
    </row>
    <row r="1583" spans="1:19" ht="17.399999999999999" x14ac:dyDescent="0.3">
      <c r="A1583" s="39" t="s">
        <v>400</v>
      </c>
      <c r="B1583" s="39" t="s">
        <v>37</v>
      </c>
      <c r="C1583" s="39" t="s">
        <v>190</v>
      </c>
      <c r="D1583" s="39" t="s">
        <v>45</v>
      </c>
      <c r="E1583" s="70" t="s">
        <v>27</v>
      </c>
      <c r="F1583" s="70" t="s">
        <v>36</v>
      </c>
      <c r="G1583" s="78">
        <v>44366</v>
      </c>
      <c r="H1583" s="78">
        <v>45809</v>
      </c>
      <c r="I1583" s="69">
        <v>17689986.300000001</v>
      </c>
      <c r="J1583" s="70">
        <v>0</v>
      </c>
      <c r="K1583" s="71">
        <v>1</v>
      </c>
      <c r="L1583" s="70">
        <v>1</v>
      </c>
      <c r="M1583" s="71">
        <v>0.71</v>
      </c>
      <c r="N1583" s="72"/>
      <c r="O1583" s="73">
        <f>MIN(1,MAX(0,(1/(1+EXP(-(Assumptions!$B$5 + Assumptions!$B$6*$N1583))))*Assumptions!$B$3))</f>
        <v>3.9165722796764356E-2</v>
      </c>
      <c r="P1583" s="73">
        <f>VLOOKUP($F1583,Assumptions!$A$23:$B$27,2,FALSE)*Assumptions!$B$4</f>
        <v>0.55000000000000004</v>
      </c>
      <c r="Q1583" s="74">
        <f t="shared" si="48"/>
        <v>381062.60483739758</v>
      </c>
      <c r="R1583" s="75" t="str">
        <f>IF($O1583&lt;Assumptions!$B$17,"A",IF($O1583&lt;Assumptions!$B$18,"B",IF($O1583&lt;Assumptions!$B$19,"C",IF($O1583&lt;Assumptions!$B$20,"D","E"))))</f>
        <v>B</v>
      </c>
      <c r="S1583" s="75">
        <f t="shared" si="49"/>
        <v>0</v>
      </c>
    </row>
    <row r="1584" spans="1:19" ht="17.399999999999999" x14ac:dyDescent="0.3">
      <c r="A1584" s="39" t="s">
        <v>400</v>
      </c>
      <c r="B1584" s="39" t="s">
        <v>37</v>
      </c>
      <c r="C1584" s="39" t="s">
        <v>190</v>
      </c>
      <c r="D1584" s="39" t="s">
        <v>45</v>
      </c>
      <c r="E1584" s="70" t="s">
        <v>27</v>
      </c>
      <c r="F1584" s="70" t="s">
        <v>36</v>
      </c>
      <c r="G1584" s="78">
        <v>44366</v>
      </c>
      <c r="H1584" s="78">
        <v>45839</v>
      </c>
      <c r="I1584" s="69">
        <v>17353294.91</v>
      </c>
      <c r="J1584" s="70">
        <v>0</v>
      </c>
      <c r="K1584" s="71">
        <v>1.0960000000000001</v>
      </c>
      <c r="L1584" s="70">
        <v>1</v>
      </c>
      <c r="M1584" s="71">
        <v>0.71</v>
      </c>
      <c r="N1584" s="72"/>
      <c r="O1584" s="73">
        <f>MIN(1,MAX(0,(1/(1+EXP(-(Assumptions!$B$5 + Assumptions!$B$6*$N1584))))*Assumptions!$B$3))</f>
        <v>3.9165722796764356E-2</v>
      </c>
      <c r="P1584" s="73">
        <f>VLOOKUP($F1584,Assumptions!$A$23:$B$27,2,FALSE)*Assumptions!$B$4</f>
        <v>0.55000000000000004</v>
      </c>
      <c r="Q1584" s="74">
        <f t="shared" si="48"/>
        <v>373809.88593055907</v>
      </c>
      <c r="R1584" s="75" t="str">
        <f>IF($O1584&lt;Assumptions!$B$17,"A",IF($O1584&lt;Assumptions!$B$18,"B",IF($O1584&lt;Assumptions!$B$19,"C",IF($O1584&lt;Assumptions!$B$20,"D","E"))))</f>
        <v>B</v>
      </c>
      <c r="S1584" s="75">
        <f t="shared" si="49"/>
        <v>0</v>
      </c>
    </row>
    <row r="1585" spans="1:19" ht="17.399999999999999" x14ac:dyDescent="0.3">
      <c r="A1585" s="39" t="s">
        <v>400</v>
      </c>
      <c r="B1585" s="39" t="s">
        <v>37</v>
      </c>
      <c r="C1585" s="39" t="s">
        <v>190</v>
      </c>
      <c r="D1585" s="39" t="s">
        <v>45</v>
      </c>
      <c r="E1585" s="70" t="s">
        <v>27</v>
      </c>
      <c r="F1585" s="70" t="s">
        <v>36</v>
      </c>
      <c r="G1585" s="78">
        <v>44366</v>
      </c>
      <c r="H1585" s="78">
        <v>45870</v>
      </c>
      <c r="I1585" s="69">
        <v>17072914.039999999</v>
      </c>
      <c r="J1585" s="70">
        <v>0</v>
      </c>
      <c r="K1585" s="71">
        <v>1.077</v>
      </c>
      <c r="L1585" s="70">
        <v>1</v>
      </c>
      <c r="M1585" s="71">
        <v>0.71</v>
      </c>
      <c r="N1585" s="72"/>
      <c r="O1585" s="73">
        <f>MIN(1,MAX(0,(1/(1+EXP(-(Assumptions!$B$5 + Assumptions!$B$6*$N1585))))*Assumptions!$B$3))</f>
        <v>3.9165722796764356E-2</v>
      </c>
      <c r="P1585" s="73">
        <f>VLOOKUP($F1585,Assumptions!$A$23:$B$27,2,FALSE)*Assumptions!$B$4</f>
        <v>0.55000000000000004</v>
      </c>
      <c r="Q1585" s="74">
        <f t="shared" si="48"/>
        <v>367770.16024299443</v>
      </c>
      <c r="R1585" s="75" t="str">
        <f>IF($O1585&lt;Assumptions!$B$17,"A",IF($O1585&lt;Assumptions!$B$18,"B",IF($O1585&lt;Assumptions!$B$19,"C",IF($O1585&lt;Assumptions!$B$20,"D","E"))))</f>
        <v>B</v>
      </c>
      <c r="S1585" s="75">
        <f t="shared" si="49"/>
        <v>0</v>
      </c>
    </row>
    <row r="1586" spans="1:19" ht="17.399999999999999" x14ac:dyDescent="0.3">
      <c r="A1586" s="39" t="s">
        <v>400</v>
      </c>
      <c r="B1586" s="39" t="s">
        <v>37</v>
      </c>
      <c r="C1586" s="39" t="s">
        <v>190</v>
      </c>
      <c r="D1586" s="39" t="s">
        <v>45</v>
      </c>
      <c r="E1586" s="70" t="s">
        <v>27</v>
      </c>
      <c r="F1586" s="70" t="s">
        <v>36</v>
      </c>
      <c r="G1586" s="78">
        <v>44366</v>
      </c>
      <c r="H1586" s="78">
        <v>45901</v>
      </c>
      <c r="I1586" s="69">
        <v>16781188.390000001</v>
      </c>
      <c r="J1586" s="70">
        <v>0</v>
      </c>
      <c r="K1586" s="71">
        <v>0.95299999999999996</v>
      </c>
      <c r="L1586" s="70">
        <v>1</v>
      </c>
      <c r="M1586" s="71">
        <v>0.71</v>
      </c>
      <c r="N1586" s="72"/>
      <c r="O1586" s="73">
        <f>MIN(1,MAX(0,(1/(1+EXP(-(Assumptions!$B$5 + Assumptions!$B$6*$N1586))))*Assumptions!$B$3))</f>
        <v>3.9165722796764356E-2</v>
      </c>
      <c r="P1586" s="73">
        <f>VLOOKUP($F1586,Assumptions!$A$23:$B$27,2,FALSE)*Assumptions!$B$4</f>
        <v>0.55000000000000004</v>
      </c>
      <c r="Q1586" s="74">
        <f t="shared" si="48"/>
        <v>361486.05497566122</v>
      </c>
      <c r="R1586" s="75" t="str">
        <f>IF($O1586&lt;Assumptions!$B$17,"A",IF($O1586&lt;Assumptions!$B$18,"B",IF($O1586&lt;Assumptions!$B$19,"C",IF($O1586&lt;Assumptions!$B$20,"D","E"))))</f>
        <v>B</v>
      </c>
      <c r="S1586" s="75">
        <f t="shared" si="49"/>
        <v>0</v>
      </c>
    </row>
    <row r="1587" spans="1:19" ht="17.399999999999999" x14ac:dyDescent="0.3">
      <c r="A1587" s="39" t="s">
        <v>400</v>
      </c>
      <c r="B1587" s="39" t="s">
        <v>37</v>
      </c>
      <c r="C1587" s="39" t="s">
        <v>190</v>
      </c>
      <c r="D1587" s="39" t="s">
        <v>45</v>
      </c>
      <c r="E1587" s="70" t="s">
        <v>27</v>
      </c>
      <c r="F1587" s="70" t="s">
        <v>36</v>
      </c>
      <c r="G1587" s="78">
        <v>44366</v>
      </c>
      <c r="H1587" s="78">
        <v>45931</v>
      </c>
      <c r="I1587" s="69">
        <v>16445696.5</v>
      </c>
      <c r="J1587" s="70">
        <v>0</v>
      </c>
      <c r="K1587" s="71">
        <v>0.98199999999999998</v>
      </c>
      <c r="L1587" s="70">
        <v>1</v>
      </c>
      <c r="M1587" s="71">
        <v>0.71</v>
      </c>
      <c r="N1587" s="72"/>
      <c r="O1587" s="73">
        <f>MIN(1,MAX(0,(1/(1+EXP(-(Assumptions!$B$5 + Assumptions!$B$6*$N1587))))*Assumptions!$B$3))</f>
        <v>3.9165722796764356E-2</v>
      </c>
      <c r="P1587" s="73">
        <f>VLOOKUP($F1587,Assumptions!$A$23:$B$27,2,FALSE)*Assumptions!$B$4</f>
        <v>0.55000000000000004</v>
      </c>
      <c r="Q1587" s="74">
        <f t="shared" si="48"/>
        <v>354259.17467529478</v>
      </c>
      <c r="R1587" s="75" t="str">
        <f>IF($O1587&lt;Assumptions!$B$17,"A",IF($O1587&lt;Assumptions!$B$18,"B",IF($O1587&lt;Assumptions!$B$19,"C",IF($O1587&lt;Assumptions!$B$20,"D","E"))))</f>
        <v>B</v>
      </c>
      <c r="S1587" s="75">
        <f t="shared" si="49"/>
        <v>0</v>
      </c>
    </row>
    <row r="1588" spans="1:19" ht="17.399999999999999" x14ac:dyDescent="0.3">
      <c r="A1588" s="39" t="s">
        <v>400</v>
      </c>
      <c r="B1588" s="39" t="s">
        <v>37</v>
      </c>
      <c r="C1588" s="39" t="s">
        <v>190</v>
      </c>
      <c r="D1588" s="39" t="s">
        <v>45</v>
      </c>
      <c r="E1588" s="70" t="s">
        <v>27</v>
      </c>
      <c r="F1588" s="70" t="s">
        <v>36</v>
      </c>
      <c r="G1588" s="78">
        <v>44366</v>
      </c>
      <c r="H1588" s="78">
        <v>45962</v>
      </c>
      <c r="I1588" s="69">
        <v>16188462.800000001</v>
      </c>
      <c r="J1588" s="70">
        <v>0</v>
      </c>
      <c r="K1588" s="71">
        <v>1.1240000000000001</v>
      </c>
      <c r="L1588" s="70">
        <v>1</v>
      </c>
      <c r="M1588" s="71">
        <v>0.71</v>
      </c>
      <c r="N1588" s="72"/>
      <c r="O1588" s="73">
        <f>MIN(1,MAX(0,(1/(1+EXP(-(Assumptions!$B$5 + Assumptions!$B$6*$N1588))))*Assumptions!$B$3))</f>
        <v>3.9165722796764356E-2</v>
      </c>
      <c r="P1588" s="73">
        <f>VLOOKUP($F1588,Assumptions!$A$23:$B$27,2,FALSE)*Assumptions!$B$4</f>
        <v>0.55000000000000004</v>
      </c>
      <c r="Q1588" s="74">
        <f t="shared" si="48"/>
        <v>348718.06559179252</v>
      </c>
      <c r="R1588" s="75" t="str">
        <f>IF($O1588&lt;Assumptions!$B$17,"A",IF($O1588&lt;Assumptions!$B$18,"B",IF($O1588&lt;Assumptions!$B$19,"C",IF($O1588&lt;Assumptions!$B$20,"D","E"))))</f>
        <v>B</v>
      </c>
      <c r="S1588" s="75">
        <f t="shared" si="49"/>
        <v>0</v>
      </c>
    </row>
    <row r="1589" spans="1:19" ht="17.399999999999999" x14ac:dyDescent="0.3">
      <c r="A1589" s="39" t="s">
        <v>400</v>
      </c>
      <c r="B1589" s="39" t="s">
        <v>37</v>
      </c>
      <c r="C1589" s="39" t="s">
        <v>190</v>
      </c>
      <c r="D1589" s="39" t="s">
        <v>45</v>
      </c>
      <c r="E1589" s="70" t="s">
        <v>27</v>
      </c>
      <c r="F1589" s="70" t="s">
        <v>36</v>
      </c>
      <c r="G1589" s="78">
        <v>44366</v>
      </c>
      <c r="H1589" s="78">
        <v>45992</v>
      </c>
      <c r="I1589" s="69">
        <v>15908724.289999999</v>
      </c>
      <c r="J1589" s="70">
        <v>0</v>
      </c>
      <c r="K1589" s="71">
        <v>1.109</v>
      </c>
      <c r="L1589" s="70">
        <v>1</v>
      </c>
      <c r="M1589" s="71">
        <v>0.71</v>
      </c>
      <c r="N1589" s="72"/>
      <c r="O1589" s="73">
        <f>MIN(1,MAX(0,(1/(1+EXP(-(Assumptions!$B$5 + Assumptions!$B$6*$N1589))))*Assumptions!$B$3))</f>
        <v>3.9165722796764356E-2</v>
      </c>
      <c r="P1589" s="73">
        <f>VLOOKUP($F1589,Assumptions!$A$23:$B$27,2,FALSE)*Assumptions!$B$4</f>
        <v>0.55000000000000004</v>
      </c>
      <c r="Q1589" s="74">
        <f t="shared" si="48"/>
        <v>342692.1770757605</v>
      </c>
      <c r="R1589" s="75" t="str">
        <f>IF($O1589&lt;Assumptions!$B$17,"A",IF($O1589&lt;Assumptions!$B$18,"B",IF($O1589&lt;Assumptions!$B$19,"C",IF($O1589&lt;Assumptions!$B$20,"D","E"))))</f>
        <v>B</v>
      </c>
      <c r="S1589" s="75">
        <f t="shared" si="49"/>
        <v>0</v>
      </c>
    </row>
    <row r="1590" spans="1:19" ht="17.399999999999999" x14ac:dyDescent="0.3">
      <c r="A1590" s="39" t="s">
        <v>402</v>
      </c>
      <c r="B1590" s="39" t="s">
        <v>88</v>
      </c>
      <c r="C1590" s="39" t="s">
        <v>22</v>
      </c>
      <c r="D1590" s="39" t="s">
        <v>34</v>
      </c>
      <c r="E1590" s="70" t="s">
        <v>31</v>
      </c>
      <c r="F1590" s="70" t="s">
        <v>24</v>
      </c>
      <c r="G1590" s="78">
        <v>44214</v>
      </c>
      <c r="H1590" s="78">
        <v>45658</v>
      </c>
      <c r="I1590" s="69">
        <v>8286388.1900000004</v>
      </c>
      <c r="J1590" s="70">
        <v>0</v>
      </c>
      <c r="K1590" s="71">
        <v>1.1000000000000001</v>
      </c>
      <c r="L1590" s="70">
        <v>0</v>
      </c>
      <c r="M1590" s="71">
        <v>0.84399999999999997</v>
      </c>
      <c r="N1590" s="72"/>
      <c r="O1590" s="73">
        <f>MIN(1,MAX(0,(1/(1+EXP(-(Assumptions!$B$5 + Assumptions!$B$6*$N1590))))*Assumptions!$B$3))</f>
        <v>3.9165722796764356E-2</v>
      </c>
      <c r="P1590" s="73">
        <f>VLOOKUP($F1590,Assumptions!$A$23:$B$27,2,FALSE)*Assumptions!$B$4</f>
        <v>0.2</v>
      </c>
      <c r="Q1590" s="74">
        <f t="shared" si="48"/>
        <v>64908.476567184392</v>
      </c>
      <c r="R1590" s="75" t="str">
        <f>IF($O1590&lt;Assumptions!$B$17,"A",IF($O1590&lt;Assumptions!$B$18,"B",IF($O1590&lt;Assumptions!$B$19,"C",IF($O1590&lt;Assumptions!$B$20,"D","E"))))</f>
        <v>B</v>
      </c>
      <c r="S1590" s="75">
        <f t="shared" si="49"/>
        <v>0</v>
      </c>
    </row>
    <row r="1591" spans="1:19" ht="17.399999999999999" x14ac:dyDescent="0.3">
      <c r="A1591" s="39" t="s">
        <v>402</v>
      </c>
      <c r="B1591" s="39" t="s">
        <v>88</v>
      </c>
      <c r="C1591" s="39" t="s">
        <v>22</v>
      </c>
      <c r="D1591" s="39" t="s">
        <v>34</v>
      </c>
      <c r="E1591" s="70" t="s">
        <v>31</v>
      </c>
      <c r="F1591" s="70" t="s">
        <v>24</v>
      </c>
      <c r="G1591" s="78">
        <v>44214</v>
      </c>
      <c r="H1591" s="78">
        <v>45689</v>
      </c>
      <c r="I1591" s="69">
        <v>8169332.9500000002</v>
      </c>
      <c r="J1591" s="70">
        <v>0</v>
      </c>
      <c r="K1591" s="71">
        <v>0.99299999999999999</v>
      </c>
      <c r="L1591" s="70">
        <v>0</v>
      </c>
      <c r="M1591" s="71">
        <v>0.84399999999999997</v>
      </c>
      <c r="N1591" s="72"/>
      <c r="O1591" s="73">
        <f>MIN(1,MAX(0,(1/(1+EXP(-(Assumptions!$B$5 + Assumptions!$B$6*$N1591))))*Assumptions!$B$3))</f>
        <v>3.9165722796764356E-2</v>
      </c>
      <c r="P1591" s="73">
        <f>VLOOKUP($F1591,Assumptions!$A$23:$B$27,2,FALSE)*Assumptions!$B$4</f>
        <v>0.2</v>
      </c>
      <c r="Q1591" s="74">
        <f t="shared" si="48"/>
        <v>63991.565950834651</v>
      </c>
      <c r="R1591" s="75" t="str">
        <f>IF($O1591&lt;Assumptions!$B$17,"A",IF($O1591&lt;Assumptions!$B$18,"B",IF($O1591&lt;Assumptions!$B$19,"C",IF($O1591&lt;Assumptions!$B$20,"D","E"))))</f>
        <v>B</v>
      </c>
      <c r="S1591" s="75">
        <f t="shared" si="49"/>
        <v>0</v>
      </c>
    </row>
    <row r="1592" spans="1:19" ht="17.399999999999999" x14ac:dyDescent="0.3">
      <c r="A1592" s="39" t="s">
        <v>402</v>
      </c>
      <c r="B1592" s="39" t="s">
        <v>88</v>
      </c>
      <c r="C1592" s="39" t="s">
        <v>22</v>
      </c>
      <c r="D1592" s="39" t="s">
        <v>34</v>
      </c>
      <c r="E1592" s="70" t="s">
        <v>31</v>
      </c>
      <c r="F1592" s="70" t="s">
        <v>24</v>
      </c>
      <c r="G1592" s="78">
        <v>44214</v>
      </c>
      <c r="H1592" s="78">
        <v>45717</v>
      </c>
      <c r="I1592" s="69">
        <v>8021205.1600000001</v>
      </c>
      <c r="J1592" s="70">
        <v>0</v>
      </c>
      <c r="K1592" s="71">
        <v>1.113</v>
      </c>
      <c r="L1592" s="70">
        <v>0</v>
      </c>
      <c r="M1592" s="71">
        <v>0.84399999999999997</v>
      </c>
      <c r="N1592" s="72"/>
      <c r="O1592" s="73">
        <f>MIN(1,MAX(0,(1/(1+EXP(-(Assumptions!$B$5 + Assumptions!$B$6*$N1592))))*Assumptions!$B$3))</f>
        <v>3.9165722796764356E-2</v>
      </c>
      <c r="P1592" s="73">
        <f>VLOOKUP($F1592,Assumptions!$A$23:$B$27,2,FALSE)*Assumptions!$B$4</f>
        <v>0.2</v>
      </c>
      <c r="Q1592" s="74">
        <f t="shared" si="48"/>
        <v>62831.259558507183</v>
      </c>
      <c r="R1592" s="75" t="str">
        <f>IF($O1592&lt;Assumptions!$B$17,"A",IF($O1592&lt;Assumptions!$B$18,"B",IF($O1592&lt;Assumptions!$B$19,"C",IF($O1592&lt;Assumptions!$B$20,"D","E"))))</f>
        <v>B</v>
      </c>
      <c r="S1592" s="75">
        <f t="shared" si="49"/>
        <v>0</v>
      </c>
    </row>
    <row r="1593" spans="1:19" ht="17.399999999999999" x14ac:dyDescent="0.3">
      <c r="A1593" s="39" t="s">
        <v>402</v>
      </c>
      <c r="B1593" s="39" t="s">
        <v>88</v>
      </c>
      <c r="C1593" s="39" t="s">
        <v>22</v>
      </c>
      <c r="D1593" s="39" t="s">
        <v>34</v>
      </c>
      <c r="E1593" s="70" t="s">
        <v>31</v>
      </c>
      <c r="F1593" s="70" t="s">
        <v>24</v>
      </c>
      <c r="G1593" s="78">
        <v>44214</v>
      </c>
      <c r="H1593" s="78">
        <v>45748</v>
      </c>
      <c r="I1593" s="69">
        <v>7885759.8399999999</v>
      </c>
      <c r="J1593" s="70">
        <v>95</v>
      </c>
      <c r="K1593" s="71">
        <v>0.184</v>
      </c>
      <c r="L1593" s="70">
        <v>0</v>
      </c>
      <c r="M1593" s="71">
        <v>0.84399999999999997</v>
      </c>
      <c r="N1593" s="72"/>
      <c r="O1593" s="73">
        <f>MIN(1,MAX(0,(1/(1+EXP(-(Assumptions!$B$5 + Assumptions!$B$6*$N1593))))*Assumptions!$B$3))</f>
        <v>3.9165722796764356E-2</v>
      </c>
      <c r="P1593" s="73">
        <f>VLOOKUP($F1593,Assumptions!$A$23:$B$27,2,FALSE)*Assumptions!$B$4</f>
        <v>0.2</v>
      </c>
      <c r="Q1593" s="74">
        <f t="shared" si="48"/>
        <v>61770.296787059371</v>
      </c>
      <c r="R1593" s="75" t="str">
        <f>IF($O1593&lt;Assumptions!$B$17,"A",IF($O1593&lt;Assumptions!$B$18,"B",IF($O1593&lt;Assumptions!$B$19,"C",IF($O1593&lt;Assumptions!$B$20,"D","E"))))</f>
        <v>B</v>
      </c>
      <c r="S1593" s="75">
        <f t="shared" si="49"/>
        <v>0</v>
      </c>
    </row>
    <row r="1594" spans="1:19" ht="17.399999999999999" x14ac:dyDescent="0.3">
      <c r="A1594" s="39" t="s">
        <v>402</v>
      </c>
      <c r="B1594" s="39" t="s">
        <v>88</v>
      </c>
      <c r="C1594" s="39" t="s">
        <v>22</v>
      </c>
      <c r="D1594" s="39" t="s">
        <v>34</v>
      </c>
      <c r="E1594" s="70" t="s">
        <v>31</v>
      </c>
      <c r="F1594" s="70" t="s">
        <v>24</v>
      </c>
      <c r="G1594" s="78">
        <v>44214</v>
      </c>
      <c r="H1594" s="78">
        <v>45778</v>
      </c>
      <c r="I1594" s="69">
        <v>7738984.8399999999</v>
      </c>
      <c r="J1594" s="70">
        <v>15</v>
      </c>
      <c r="K1594" s="71">
        <v>1.0780000000000001</v>
      </c>
      <c r="L1594" s="70">
        <v>0</v>
      </c>
      <c r="M1594" s="71">
        <v>0.84399999999999997</v>
      </c>
      <c r="N1594" s="72"/>
      <c r="O1594" s="73">
        <f>MIN(1,MAX(0,(1/(1+EXP(-(Assumptions!$B$5 + Assumptions!$B$6*$N1594))))*Assumptions!$B$3))</f>
        <v>3.9165722796764356E-2</v>
      </c>
      <c r="P1594" s="73">
        <f>VLOOKUP($F1594,Assumptions!$A$23:$B$27,2,FALSE)*Assumptions!$B$4</f>
        <v>0.2</v>
      </c>
      <c r="Q1594" s="74">
        <f t="shared" si="48"/>
        <v>60620.586994360354</v>
      </c>
      <c r="R1594" s="75" t="str">
        <f>IF($O1594&lt;Assumptions!$B$17,"A",IF($O1594&lt;Assumptions!$B$18,"B",IF($O1594&lt;Assumptions!$B$19,"C",IF($O1594&lt;Assumptions!$B$20,"D","E"))))</f>
        <v>B</v>
      </c>
      <c r="S1594" s="75">
        <f t="shared" si="49"/>
        <v>0</v>
      </c>
    </row>
    <row r="1595" spans="1:19" ht="17.399999999999999" x14ac:dyDescent="0.3">
      <c r="A1595" s="39" t="s">
        <v>402</v>
      </c>
      <c r="B1595" s="39" t="s">
        <v>88</v>
      </c>
      <c r="C1595" s="39" t="s">
        <v>22</v>
      </c>
      <c r="D1595" s="39" t="s">
        <v>34</v>
      </c>
      <c r="E1595" s="70" t="s">
        <v>31</v>
      </c>
      <c r="F1595" s="70" t="s">
        <v>24</v>
      </c>
      <c r="G1595" s="78">
        <v>44214</v>
      </c>
      <c r="H1595" s="78">
        <v>45809</v>
      </c>
      <c r="I1595" s="69">
        <v>7589057.79</v>
      </c>
      <c r="J1595" s="70">
        <v>0</v>
      </c>
      <c r="K1595" s="71">
        <v>1.014</v>
      </c>
      <c r="L1595" s="70">
        <v>0</v>
      </c>
      <c r="M1595" s="71">
        <v>0.84399999999999997</v>
      </c>
      <c r="N1595" s="72"/>
      <c r="O1595" s="73">
        <f>MIN(1,MAX(0,(1/(1+EXP(-(Assumptions!$B$5 + Assumptions!$B$6*$N1595))))*Assumptions!$B$3))</f>
        <v>3.9165722796764356E-2</v>
      </c>
      <c r="P1595" s="73">
        <f>VLOOKUP($F1595,Assumptions!$A$23:$B$27,2,FALSE)*Assumptions!$B$4</f>
        <v>0.2</v>
      </c>
      <c r="Q1595" s="74">
        <f t="shared" si="48"/>
        <v>59446.186738353026</v>
      </c>
      <c r="R1595" s="75" t="str">
        <f>IF($O1595&lt;Assumptions!$B$17,"A",IF($O1595&lt;Assumptions!$B$18,"B",IF($O1595&lt;Assumptions!$B$19,"C",IF($O1595&lt;Assumptions!$B$20,"D","E"))))</f>
        <v>B</v>
      </c>
      <c r="S1595" s="75">
        <f t="shared" si="49"/>
        <v>0</v>
      </c>
    </row>
    <row r="1596" spans="1:19" ht="17.399999999999999" x14ac:dyDescent="0.3">
      <c r="A1596" s="39" t="s">
        <v>402</v>
      </c>
      <c r="B1596" s="39" t="s">
        <v>88</v>
      </c>
      <c r="C1596" s="39" t="s">
        <v>22</v>
      </c>
      <c r="D1596" s="39" t="s">
        <v>34</v>
      </c>
      <c r="E1596" s="70" t="s">
        <v>31</v>
      </c>
      <c r="F1596" s="70" t="s">
        <v>24</v>
      </c>
      <c r="G1596" s="78">
        <v>44214</v>
      </c>
      <c r="H1596" s="78">
        <v>45839</v>
      </c>
      <c r="I1596" s="69">
        <v>7470492.5499999998</v>
      </c>
      <c r="J1596" s="70">
        <v>95</v>
      </c>
      <c r="K1596" s="71">
        <v>0.53400000000000003</v>
      </c>
      <c r="L1596" s="70">
        <v>1</v>
      </c>
      <c r="M1596" s="71">
        <v>0.84399999999999997</v>
      </c>
      <c r="N1596" s="72"/>
      <c r="O1596" s="73">
        <f>MIN(1,MAX(0,(1/(1+EXP(-(Assumptions!$B$5 + Assumptions!$B$6*$N1596))))*Assumptions!$B$3))</f>
        <v>3.9165722796764356E-2</v>
      </c>
      <c r="P1596" s="73">
        <f>VLOOKUP($F1596,Assumptions!$A$23:$B$27,2,FALSE)*Assumptions!$B$4</f>
        <v>0.2</v>
      </c>
      <c r="Q1596" s="74">
        <f t="shared" si="48"/>
        <v>58517.448073718653</v>
      </c>
      <c r="R1596" s="75" t="str">
        <f>IF($O1596&lt;Assumptions!$B$17,"A",IF($O1596&lt;Assumptions!$B$18,"B",IF($O1596&lt;Assumptions!$B$19,"C",IF($O1596&lt;Assumptions!$B$20,"D","E"))))</f>
        <v>B</v>
      </c>
      <c r="S1596" s="75">
        <f t="shared" si="49"/>
        <v>0</v>
      </c>
    </row>
    <row r="1597" spans="1:19" ht="17.399999999999999" x14ac:dyDescent="0.3">
      <c r="A1597" s="39" t="s">
        <v>402</v>
      </c>
      <c r="B1597" s="39" t="s">
        <v>88</v>
      </c>
      <c r="C1597" s="39" t="s">
        <v>22</v>
      </c>
      <c r="D1597" s="39" t="s">
        <v>34</v>
      </c>
      <c r="E1597" s="70" t="s">
        <v>31</v>
      </c>
      <c r="F1597" s="70" t="s">
        <v>24</v>
      </c>
      <c r="G1597" s="78">
        <v>44214</v>
      </c>
      <c r="H1597" s="78">
        <v>45870</v>
      </c>
      <c r="I1597" s="69">
        <v>7332496.4699999997</v>
      </c>
      <c r="J1597" s="70">
        <v>95</v>
      </c>
      <c r="K1597" s="71">
        <v>0.372</v>
      </c>
      <c r="L1597" s="70">
        <v>1</v>
      </c>
      <c r="M1597" s="71">
        <v>0.84399999999999997</v>
      </c>
      <c r="N1597" s="72"/>
      <c r="O1597" s="73">
        <f>MIN(1,MAX(0,(1/(1+EXP(-(Assumptions!$B$5 + Assumptions!$B$6*$N1597))))*Assumptions!$B$3))</f>
        <v>3.9165722796764356E-2</v>
      </c>
      <c r="P1597" s="73">
        <f>VLOOKUP($F1597,Assumptions!$A$23:$B$27,2,FALSE)*Assumptions!$B$4</f>
        <v>0.2</v>
      </c>
      <c r="Q1597" s="74">
        <f t="shared" si="48"/>
        <v>57436.504830454629</v>
      </c>
      <c r="R1597" s="75" t="str">
        <f>IF($O1597&lt;Assumptions!$B$17,"A",IF($O1597&lt;Assumptions!$B$18,"B",IF($O1597&lt;Assumptions!$B$19,"C",IF($O1597&lt;Assumptions!$B$20,"D","E"))))</f>
        <v>B</v>
      </c>
      <c r="S1597" s="75">
        <f t="shared" si="49"/>
        <v>0</v>
      </c>
    </row>
    <row r="1598" spans="1:19" ht="17.399999999999999" x14ac:dyDescent="0.3">
      <c r="A1598" s="39" t="s">
        <v>402</v>
      </c>
      <c r="B1598" s="39" t="s">
        <v>88</v>
      </c>
      <c r="C1598" s="39" t="s">
        <v>22</v>
      </c>
      <c r="D1598" s="39" t="s">
        <v>34</v>
      </c>
      <c r="E1598" s="70" t="s">
        <v>31</v>
      </c>
      <c r="F1598" s="70" t="s">
        <v>24</v>
      </c>
      <c r="G1598" s="78">
        <v>44214</v>
      </c>
      <c r="H1598" s="78">
        <v>45901</v>
      </c>
      <c r="I1598" s="69">
        <v>7191765.7599999998</v>
      </c>
      <c r="J1598" s="70">
        <v>0</v>
      </c>
      <c r="K1598" s="71">
        <v>0.98499999999999999</v>
      </c>
      <c r="L1598" s="70">
        <v>1</v>
      </c>
      <c r="M1598" s="71">
        <v>0.84399999999999997</v>
      </c>
      <c r="N1598" s="72"/>
      <c r="O1598" s="73">
        <f>MIN(1,MAX(0,(1/(1+EXP(-(Assumptions!$B$5 + Assumptions!$B$6*$N1598))))*Assumptions!$B$3))</f>
        <v>3.9165722796764356E-2</v>
      </c>
      <c r="P1598" s="73">
        <f>VLOOKUP($F1598,Assumptions!$A$23:$B$27,2,FALSE)*Assumptions!$B$4</f>
        <v>0.2</v>
      </c>
      <c r="Q1598" s="74">
        <f t="shared" si="48"/>
        <v>56334.140835084268</v>
      </c>
      <c r="R1598" s="75" t="str">
        <f>IF($O1598&lt;Assumptions!$B$17,"A",IF($O1598&lt;Assumptions!$B$18,"B",IF($O1598&lt;Assumptions!$B$19,"C",IF($O1598&lt;Assumptions!$B$20,"D","E"))))</f>
        <v>B</v>
      </c>
      <c r="S1598" s="75">
        <f t="shared" si="49"/>
        <v>0</v>
      </c>
    </row>
    <row r="1599" spans="1:19" ht="17.399999999999999" x14ac:dyDescent="0.3">
      <c r="A1599" s="39" t="s">
        <v>402</v>
      </c>
      <c r="B1599" s="39" t="s">
        <v>88</v>
      </c>
      <c r="C1599" s="39" t="s">
        <v>22</v>
      </c>
      <c r="D1599" s="39" t="s">
        <v>34</v>
      </c>
      <c r="E1599" s="70" t="s">
        <v>31</v>
      </c>
      <c r="F1599" s="70" t="s">
        <v>24</v>
      </c>
      <c r="G1599" s="78">
        <v>44214</v>
      </c>
      <c r="H1599" s="78">
        <v>45931</v>
      </c>
      <c r="I1599" s="69">
        <v>7052853.1399999997</v>
      </c>
      <c r="J1599" s="70">
        <v>35</v>
      </c>
      <c r="K1599" s="71">
        <v>0.57199999999999995</v>
      </c>
      <c r="L1599" s="70">
        <v>1</v>
      </c>
      <c r="M1599" s="71">
        <v>0.84399999999999997</v>
      </c>
      <c r="N1599" s="72"/>
      <c r="O1599" s="73">
        <f>MIN(1,MAX(0,(1/(1+EXP(-(Assumptions!$B$5 + Assumptions!$B$6*$N1599))))*Assumptions!$B$3))</f>
        <v>3.9165722796764356E-2</v>
      </c>
      <c r="P1599" s="73">
        <f>VLOOKUP($F1599,Assumptions!$A$23:$B$27,2,FALSE)*Assumptions!$B$4</f>
        <v>0.2</v>
      </c>
      <c r="Q1599" s="74">
        <f t="shared" si="48"/>
        <v>55246.018201505816</v>
      </c>
      <c r="R1599" s="75" t="str">
        <f>IF($O1599&lt;Assumptions!$B$17,"A",IF($O1599&lt;Assumptions!$B$18,"B",IF($O1599&lt;Assumptions!$B$19,"C",IF($O1599&lt;Assumptions!$B$20,"D","E"))))</f>
        <v>B</v>
      </c>
      <c r="S1599" s="75">
        <f t="shared" si="49"/>
        <v>0</v>
      </c>
    </row>
    <row r="1600" spans="1:19" ht="17.399999999999999" x14ac:dyDescent="0.3">
      <c r="A1600" s="39" t="s">
        <v>402</v>
      </c>
      <c r="B1600" s="39" t="s">
        <v>88</v>
      </c>
      <c r="C1600" s="39" t="s">
        <v>22</v>
      </c>
      <c r="D1600" s="39" t="s">
        <v>34</v>
      </c>
      <c r="E1600" s="70" t="s">
        <v>31</v>
      </c>
      <c r="F1600" s="70" t="s">
        <v>24</v>
      </c>
      <c r="G1600" s="78">
        <v>44214</v>
      </c>
      <c r="H1600" s="78">
        <v>45962</v>
      </c>
      <c r="I1600" s="69">
        <v>6945413.6500000004</v>
      </c>
      <c r="J1600" s="70">
        <v>15</v>
      </c>
      <c r="K1600" s="71">
        <v>1.0840000000000001</v>
      </c>
      <c r="L1600" s="70">
        <v>1</v>
      </c>
      <c r="M1600" s="71">
        <v>0.84399999999999997</v>
      </c>
      <c r="N1600" s="72"/>
      <c r="O1600" s="73">
        <f>MIN(1,MAX(0,(1/(1+EXP(-(Assumptions!$B$5 + Assumptions!$B$6*$N1600))))*Assumptions!$B$3))</f>
        <v>3.9165722796764356E-2</v>
      </c>
      <c r="P1600" s="73">
        <f>VLOOKUP($F1600,Assumptions!$A$23:$B$27,2,FALSE)*Assumptions!$B$4</f>
        <v>0.2</v>
      </c>
      <c r="Q1600" s="74">
        <f t="shared" si="48"/>
        <v>54404.429144952672</v>
      </c>
      <c r="R1600" s="75" t="str">
        <f>IF($O1600&lt;Assumptions!$B$17,"A",IF($O1600&lt;Assumptions!$B$18,"B",IF($O1600&lt;Assumptions!$B$19,"C",IF($O1600&lt;Assumptions!$B$20,"D","E"))))</f>
        <v>B</v>
      </c>
      <c r="S1600" s="75">
        <f t="shared" si="49"/>
        <v>0</v>
      </c>
    </row>
    <row r="1601" spans="1:19" ht="17.399999999999999" x14ac:dyDescent="0.3">
      <c r="A1601" s="39" t="s">
        <v>402</v>
      </c>
      <c r="B1601" s="39" t="s">
        <v>88</v>
      </c>
      <c r="C1601" s="39" t="s">
        <v>22</v>
      </c>
      <c r="D1601" s="39" t="s">
        <v>34</v>
      </c>
      <c r="E1601" s="70" t="s">
        <v>31</v>
      </c>
      <c r="F1601" s="70" t="s">
        <v>24</v>
      </c>
      <c r="G1601" s="78">
        <v>44214</v>
      </c>
      <c r="H1601" s="78">
        <v>45992</v>
      </c>
      <c r="I1601" s="69">
        <v>6842577.3799999999</v>
      </c>
      <c r="J1601" s="70">
        <v>0</v>
      </c>
      <c r="K1601" s="71">
        <v>1.046</v>
      </c>
      <c r="L1601" s="70">
        <v>1</v>
      </c>
      <c r="M1601" s="71">
        <v>0.84399999999999997</v>
      </c>
      <c r="N1601" s="72"/>
      <c r="O1601" s="73">
        <f>MIN(1,MAX(0,(1/(1+EXP(-(Assumptions!$B$5 + Assumptions!$B$6*$N1601))))*Assumptions!$B$3))</f>
        <v>3.9165722796764356E-2</v>
      </c>
      <c r="P1601" s="73">
        <f>VLOOKUP($F1601,Assumptions!$A$23:$B$27,2,FALSE)*Assumptions!$B$4</f>
        <v>0.2</v>
      </c>
      <c r="Q1601" s="74">
        <f t="shared" ref="Q1601:Q1664" si="50">$I1601*$O1601*$P1601</f>
        <v>53598.897776098027</v>
      </c>
      <c r="R1601" s="75" t="str">
        <f>IF($O1601&lt;Assumptions!$B$17,"A",IF($O1601&lt;Assumptions!$B$18,"B",IF($O1601&lt;Assumptions!$B$19,"C",IF($O1601&lt;Assumptions!$B$20,"D","E"))))</f>
        <v>B</v>
      </c>
      <c r="S1601" s="75">
        <f t="shared" ref="S1601:S1664" si="51">--($J1601&gt;=180)</f>
        <v>0</v>
      </c>
    </row>
    <row r="1602" spans="1:19" ht="17.399999999999999" x14ac:dyDescent="0.3">
      <c r="A1602" s="39" t="s">
        <v>404</v>
      </c>
      <c r="B1602" s="39" t="s">
        <v>90</v>
      </c>
      <c r="C1602" s="39" t="s">
        <v>144</v>
      </c>
      <c r="D1602" s="39" t="s">
        <v>48</v>
      </c>
      <c r="E1602" s="70" t="s">
        <v>23</v>
      </c>
      <c r="F1602" s="70" t="s">
        <v>28</v>
      </c>
      <c r="G1602" s="78">
        <v>45664</v>
      </c>
      <c r="H1602" s="78">
        <v>45658</v>
      </c>
      <c r="I1602" s="69">
        <v>6534232.4500000002</v>
      </c>
      <c r="J1602" s="70">
        <v>0</v>
      </c>
      <c r="K1602" s="71">
        <v>0.98</v>
      </c>
      <c r="L1602" s="70">
        <v>0</v>
      </c>
      <c r="M1602" s="71">
        <v>0.85499999999999998</v>
      </c>
      <c r="N1602" s="72"/>
      <c r="O1602" s="73">
        <f>MIN(1,MAX(0,(1/(1+EXP(-(Assumptions!$B$5 + Assumptions!$B$6*$N1602))))*Assumptions!$B$3))</f>
        <v>3.9165722796764356E-2</v>
      </c>
      <c r="P1602" s="73">
        <f>VLOOKUP($F1602,Assumptions!$A$23:$B$27,2,FALSE)*Assumptions!$B$4</f>
        <v>0.35</v>
      </c>
      <c r="Q1602" s="74">
        <f t="shared" si="50"/>
        <v>89571.277889212841</v>
      </c>
      <c r="R1602" s="75" t="str">
        <f>IF($O1602&lt;Assumptions!$B$17,"A",IF($O1602&lt;Assumptions!$B$18,"B",IF($O1602&lt;Assumptions!$B$19,"C",IF($O1602&lt;Assumptions!$B$20,"D","E"))))</f>
        <v>B</v>
      </c>
      <c r="S1602" s="75">
        <f t="shared" si="51"/>
        <v>0</v>
      </c>
    </row>
    <row r="1603" spans="1:19" ht="17.399999999999999" x14ac:dyDescent="0.3">
      <c r="A1603" s="39" t="s">
        <v>404</v>
      </c>
      <c r="B1603" s="39" t="s">
        <v>90</v>
      </c>
      <c r="C1603" s="39" t="s">
        <v>144</v>
      </c>
      <c r="D1603" s="39" t="s">
        <v>48</v>
      </c>
      <c r="E1603" s="70" t="s">
        <v>23</v>
      </c>
      <c r="F1603" s="70" t="s">
        <v>28</v>
      </c>
      <c r="G1603" s="78">
        <v>45664</v>
      </c>
      <c r="H1603" s="78">
        <v>45689</v>
      </c>
      <c r="I1603" s="69">
        <v>6378019.6799999997</v>
      </c>
      <c r="J1603" s="70">
        <v>0</v>
      </c>
      <c r="K1603" s="71">
        <v>1.1120000000000001</v>
      </c>
      <c r="L1603" s="70">
        <v>0</v>
      </c>
      <c r="M1603" s="71">
        <v>0.85499999999999998</v>
      </c>
      <c r="N1603" s="72"/>
      <c r="O1603" s="73">
        <f>MIN(1,MAX(0,(1/(1+EXP(-(Assumptions!$B$5 + Assumptions!$B$6*$N1603))))*Assumptions!$B$3))</f>
        <v>3.9165722796764356E-2</v>
      </c>
      <c r="P1603" s="73">
        <f>VLOOKUP($F1603,Assumptions!$A$23:$B$27,2,FALSE)*Assumptions!$B$4</f>
        <v>0.35</v>
      </c>
      <c r="Q1603" s="74">
        <f t="shared" si="50"/>
        <v>87429.912772715688</v>
      </c>
      <c r="R1603" s="75" t="str">
        <f>IF($O1603&lt;Assumptions!$B$17,"A",IF($O1603&lt;Assumptions!$B$18,"B",IF($O1603&lt;Assumptions!$B$19,"C",IF($O1603&lt;Assumptions!$B$20,"D","E"))))</f>
        <v>B</v>
      </c>
      <c r="S1603" s="75">
        <f t="shared" si="51"/>
        <v>0</v>
      </c>
    </row>
    <row r="1604" spans="1:19" ht="17.399999999999999" x14ac:dyDescent="0.3">
      <c r="A1604" s="39" t="s">
        <v>404</v>
      </c>
      <c r="B1604" s="39" t="s">
        <v>90</v>
      </c>
      <c r="C1604" s="39" t="s">
        <v>144</v>
      </c>
      <c r="D1604" s="39" t="s">
        <v>48</v>
      </c>
      <c r="E1604" s="70" t="s">
        <v>23</v>
      </c>
      <c r="F1604" s="70" t="s">
        <v>28</v>
      </c>
      <c r="G1604" s="78">
        <v>45664</v>
      </c>
      <c r="H1604" s="78">
        <v>45717</v>
      </c>
      <c r="I1604" s="69">
        <v>6240219.7800000003</v>
      </c>
      <c r="J1604" s="70">
        <v>65</v>
      </c>
      <c r="K1604" s="71">
        <v>0.54900000000000004</v>
      </c>
      <c r="L1604" s="70">
        <v>0</v>
      </c>
      <c r="M1604" s="71">
        <v>0.85499999999999998</v>
      </c>
      <c r="N1604" s="72"/>
      <c r="O1604" s="73">
        <f>MIN(1,MAX(0,(1/(1+EXP(-(Assumptions!$B$5 + Assumptions!$B$6*$N1604))))*Assumptions!$B$3))</f>
        <v>3.9165722796764356E-2</v>
      </c>
      <c r="P1604" s="73">
        <f>VLOOKUP($F1604,Assumptions!$A$23:$B$27,2,FALSE)*Assumptions!$B$4</f>
        <v>0.35</v>
      </c>
      <c r="Q1604" s="74">
        <f t="shared" si="50"/>
        <v>85540.951333028046</v>
      </c>
      <c r="R1604" s="75" t="str">
        <f>IF($O1604&lt;Assumptions!$B$17,"A",IF($O1604&lt;Assumptions!$B$18,"B",IF($O1604&lt;Assumptions!$B$19,"C",IF($O1604&lt;Assumptions!$B$20,"D","E"))))</f>
        <v>B</v>
      </c>
      <c r="S1604" s="75">
        <f t="shared" si="51"/>
        <v>0</v>
      </c>
    </row>
    <row r="1605" spans="1:19" ht="17.399999999999999" x14ac:dyDescent="0.3">
      <c r="A1605" s="39" t="s">
        <v>404</v>
      </c>
      <c r="B1605" s="39" t="s">
        <v>90</v>
      </c>
      <c r="C1605" s="39" t="s">
        <v>144</v>
      </c>
      <c r="D1605" s="39" t="s">
        <v>48</v>
      </c>
      <c r="E1605" s="70" t="s">
        <v>23</v>
      </c>
      <c r="F1605" s="70" t="s">
        <v>28</v>
      </c>
      <c r="G1605" s="78">
        <v>45664</v>
      </c>
      <c r="H1605" s="78">
        <v>45748</v>
      </c>
      <c r="I1605" s="69">
        <v>6106922.5899999999</v>
      </c>
      <c r="J1605" s="70">
        <v>0</v>
      </c>
      <c r="K1605" s="71">
        <v>1.0720000000000001</v>
      </c>
      <c r="L1605" s="70">
        <v>0</v>
      </c>
      <c r="M1605" s="71">
        <v>0.85499999999999998</v>
      </c>
      <c r="N1605" s="72"/>
      <c r="O1605" s="73">
        <f>MIN(1,MAX(0,(1/(1+EXP(-(Assumptions!$B$5 + Assumptions!$B$6*$N1605))))*Assumptions!$B$3))</f>
        <v>3.9165722796764356E-2</v>
      </c>
      <c r="P1605" s="73">
        <f>VLOOKUP($F1605,Assumptions!$A$23:$B$27,2,FALSE)*Assumptions!$B$4</f>
        <v>0.35</v>
      </c>
      <c r="Q1605" s="74">
        <f t="shared" si="50"/>
        <v>83713.713055433371</v>
      </c>
      <c r="R1605" s="75" t="str">
        <f>IF($O1605&lt;Assumptions!$B$17,"A",IF($O1605&lt;Assumptions!$B$18,"B",IF($O1605&lt;Assumptions!$B$19,"C",IF($O1605&lt;Assumptions!$B$20,"D","E"))))</f>
        <v>B</v>
      </c>
      <c r="S1605" s="75">
        <f t="shared" si="51"/>
        <v>0</v>
      </c>
    </row>
    <row r="1606" spans="1:19" ht="17.399999999999999" x14ac:dyDescent="0.3">
      <c r="A1606" s="39" t="s">
        <v>404</v>
      </c>
      <c r="B1606" s="39" t="s">
        <v>90</v>
      </c>
      <c r="C1606" s="39" t="s">
        <v>144</v>
      </c>
      <c r="D1606" s="39" t="s">
        <v>48</v>
      </c>
      <c r="E1606" s="70" t="s">
        <v>23</v>
      </c>
      <c r="F1606" s="70" t="s">
        <v>28</v>
      </c>
      <c r="G1606" s="78">
        <v>45664</v>
      </c>
      <c r="H1606" s="78">
        <v>45778</v>
      </c>
      <c r="I1606" s="69">
        <v>5939267.0199999996</v>
      </c>
      <c r="J1606" s="70">
        <v>0</v>
      </c>
      <c r="K1606" s="71">
        <v>1.079</v>
      </c>
      <c r="L1606" s="70">
        <v>0</v>
      </c>
      <c r="M1606" s="71">
        <v>0.85499999999999998</v>
      </c>
      <c r="N1606" s="72"/>
      <c r="O1606" s="73">
        <f>MIN(1,MAX(0,(1/(1+EXP(-(Assumptions!$B$5 + Assumptions!$B$6*$N1606))))*Assumptions!$B$3))</f>
        <v>3.9165722796764356E-2</v>
      </c>
      <c r="P1606" s="73">
        <f>VLOOKUP($F1606,Assumptions!$A$23:$B$27,2,FALSE)*Assumptions!$B$4</f>
        <v>0.35</v>
      </c>
      <c r="Q1606" s="74">
        <f t="shared" si="50"/>
        <v>81415.490002449631</v>
      </c>
      <c r="R1606" s="75" t="str">
        <f>IF($O1606&lt;Assumptions!$B$17,"A",IF($O1606&lt;Assumptions!$B$18,"B",IF($O1606&lt;Assumptions!$B$19,"C",IF($O1606&lt;Assumptions!$B$20,"D","E"))))</f>
        <v>B</v>
      </c>
      <c r="S1606" s="75">
        <f t="shared" si="51"/>
        <v>0</v>
      </c>
    </row>
    <row r="1607" spans="1:19" ht="17.399999999999999" x14ac:dyDescent="0.3">
      <c r="A1607" s="39" t="s">
        <v>404</v>
      </c>
      <c r="B1607" s="39" t="s">
        <v>90</v>
      </c>
      <c r="C1607" s="39" t="s">
        <v>144</v>
      </c>
      <c r="D1607" s="39" t="s">
        <v>48</v>
      </c>
      <c r="E1607" s="70" t="s">
        <v>23</v>
      </c>
      <c r="F1607" s="70" t="s">
        <v>28</v>
      </c>
      <c r="G1607" s="78">
        <v>45664</v>
      </c>
      <c r="H1607" s="78">
        <v>45809</v>
      </c>
      <c r="I1607" s="69">
        <v>5774512.5700000003</v>
      </c>
      <c r="J1607" s="70">
        <v>35</v>
      </c>
      <c r="K1607" s="71">
        <v>0.67100000000000004</v>
      </c>
      <c r="L1607" s="70">
        <v>0</v>
      </c>
      <c r="M1607" s="71">
        <v>0.85499999999999998</v>
      </c>
      <c r="N1607" s="72"/>
      <c r="O1607" s="73">
        <f>MIN(1,MAX(0,(1/(1+EXP(-(Assumptions!$B$5 + Assumptions!$B$6*$N1607))))*Assumptions!$B$3))</f>
        <v>3.9165722796764356E-2</v>
      </c>
      <c r="P1607" s="73">
        <f>VLOOKUP($F1607,Assumptions!$A$23:$B$27,2,FALSE)*Assumptions!$B$4</f>
        <v>0.35</v>
      </c>
      <c r="Q1607" s="74">
        <f t="shared" si="50"/>
        <v>79157.035511067967</v>
      </c>
      <c r="R1607" s="75" t="str">
        <f>IF($O1607&lt;Assumptions!$B$17,"A",IF($O1607&lt;Assumptions!$B$18,"B",IF($O1607&lt;Assumptions!$B$19,"C",IF($O1607&lt;Assumptions!$B$20,"D","E"))))</f>
        <v>B</v>
      </c>
      <c r="S1607" s="75">
        <f t="shared" si="51"/>
        <v>0</v>
      </c>
    </row>
    <row r="1608" spans="1:19" ht="17.399999999999999" x14ac:dyDescent="0.3">
      <c r="A1608" s="39" t="s">
        <v>404</v>
      </c>
      <c r="B1608" s="39" t="s">
        <v>90</v>
      </c>
      <c r="C1608" s="39" t="s">
        <v>144</v>
      </c>
      <c r="D1608" s="39" t="s">
        <v>48</v>
      </c>
      <c r="E1608" s="70" t="s">
        <v>23</v>
      </c>
      <c r="F1608" s="70" t="s">
        <v>28</v>
      </c>
      <c r="G1608" s="78">
        <v>45664</v>
      </c>
      <c r="H1608" s="78">
        <v>45839</v>
      </c>
      <c r="I1608" s="69">
        <v>5631389.7300000004</v>
      </c>
      <c r="J1608" s="70">
        <v>0</v>
      </c>
      <c r="K1608" s="71">
        <v>1.1379999999999999</v>
      </c>
      <c r="L1608" s="70">
        <v>0</v>
      </c>
      <c r="M1608" s="71">
        <v>0.85499999999999998</v>
      </c>
      <c r="N1608" s="72"/>
      <c r="O1608" s="73">
        <f>MIN(1,MAX(0,(1/(1+EXP(-(Assumptions!$B$5 + Assumptions!$B$6*$N1608))))*Assumptions!$B$3))</f>
        <v>3.9165722796764356E-2</v>
      </c>
      <c r="P1608" s="73">
        <f>VLOOKUP($F1608,Assumptions!$A$23:$B$27,2,FALSE)*Assumptions!$B$4</f>
        <v>0.35</v>
      </c>
      <c r="Q1608" s="74">
        <f t="shared" si="50"/>
        <v>77195.107194003984</v>
      </c>
      <c r="R1608" s="75" t="str">
        <f>IF($O1608&lt;Assumptions!$B$17,"A",IF($O1608&lt;Assumptions!$B$18,"B",IF($O1608&lt;Assumptions!$B$19,"C",IF($O1608&lt;Assumptions!$B$20,"D","E"))))</f>
        <v>B</v>
      </c>
      <c r="S1608" s="75">
        <f t="shared" si="51"/>
        <v>0</v>
      </c>
    </row>
    <row r="1609" spans="1:19" ht="17.399999999999999" x14ac:dyDescent="0.3">
      <c r="A1609" s="39" t="s">
        <v>404</v>
      </c>
      <c r="B1609" s="39" t="s">
        <v>90</v>
      </c>
      <c r="C1609" s="39" t="s">
        <v>144</v>
      </c>
      <c r="D1609" s="39" t="s">
        <v>48</v>
      </c>
      <c r="E1609" s="70" t="s">
        <v>23</v>
      </c>
      <c r="F1609" s="70" t="s">
        <v>28</v>
      </c>
      <c r="G1609" s="78">
        <v>45664</v>
      </c>
      <c r="H1609" s="78">
        <v>45870</v>
      </c>
      <c r="I1609" s="69">
        <v>5512499.1799999997</v>
      </c>
      <c r="J1609" s="70">
        <v>15</v>
      </c>
      <c r="K1609" s="71">
        <v>1.032</v>
      </c>
      <c r="L1609" s="70">
        <v>0</v>
      </c>
      <c r="M1609" s="71">
        <v>0.85499999999999998</v>
      </c>
      <c r="N1609" s="72"/>
      <c r="O1609" s="73">
        <f>MIN(1,MAX(0,(1/(1+EXP(-(Assumptions!$B$5 + Assumptions!$B$6*$N1609))))*Assumptions!$B$3))</f>
        <v>3.9165722796764356E-2</v>
      </c>
      <c r="P1609" s="73">
        <f>VLOOKUP($F1609,Assumptions!$A$23:$B$27,2,FALSE)*Assumptions!$B$4</f>
        <v>0.35</v>
      </c>
      <c r="Q1609" s="74">
        <f t="shared" si="50"/>
        <v>75565.355180444778</v>
      </c>
      <c r="R1609" s="75" t="str">
        <f>IF($O1609&lt;Assumptions!$B$17,"A",IF($O1609&lt;Assumptions!$B$18,"B",IF($O1609&lt;Assumptions!$B$19,"C",IF($O1609&lt;Assumptions!$B$20,"D","E"))))</f>
        <v>B</v>
      </c>
      <c r="S1609" s="75">
        <f t="shared" si="51"/>
        <v>0</v>
      </c>
    </row>
    <row r="1610" spans="1:19" ht="17.399999999999999" x14ac:dyDescent="0.3">
      <c r="A1610" s="39" t="s">
        <v>404</v>
      </c>
      <c r="B1610" s="39" t="s">
        <v>90</v>
      </c>
      <c r="C1610" s="39" t="s">
        <v>144</v>
      </c>
      <c r="D1610" s="39" t="s">
        <v>48</v>
      </c>
      <c r="E1610" s="70" t="s">
        <v>23</v>
      </c>
      <c r="F1610" s="70" t="s">
        <v>28</v>
      </c>
      <c r="G1610" s="78">
        <v>45664</v>
      </c>
      <c r="H1610" s="78">
        <v>45901</v>
      </c>
      <c r="I1610" s="69">
        <v>5394082</v>
      </c>
      <c r="J1610" s="70">
        <v>0</v>
      </c>
      <c r="K1610" s="71">
        <v>0.97399999999999998</v>
      </c>
      <c r="L1610" s="70">
        <v>0</v>
      </c>
      <c r="M1610" s="71">
        <v>0.85499999999999998</v>
      </c>
      <c r="N1610" s="72"/>
      <c r="O1610" s="73">
        <f>MIN(1,MAX(0,(1/(1+EXP(-(Assumptions!$B$5 + Assumptions!$B$6*$N1610))))*Assumptions!$B$3))</f>
        <v>3.9165722796764356E-2</v>
      </c>
      <c r="P1610" s="73">
        <f>VLOOKUP($F1610,Assumptions!$A$23:$B$27,2,FALSE)*Assumptions!$B$4</f>
        <v>0.35</v>
      </c>
      <c r="Q1610" s="74">
        <f t="shared" si="50"/>
        <v>73942.09212425568</v>
      </c>
      <c r="R1610" s="75" t="str">
        <f>IF($O1610&lt;Assumptions!$B$17,"A",IF($O1610&lt;Assumptions!$B$18,"B",IF($O1610&lt;Assumptions!$B$19,"C",IF($O1610&lt;Assumptions!$B$20,"D","E"))))</f>
        <v>B</v>
      </c>
      <c r="S1610" s="75">
        <f t="shared" si="51"/>
        <v>0</v>
      </c>
    </row>
    <row r="1611" spans="1:19" ht="17.399999999999999" x14ac:dyDescent="0.3">
      <c r="A1611" s="39" t="s">
        <v>404</v>
      </c>
      <c r="B1611" s="39" t="s">
        <v>90</v>
      </c>
      <c r="C1611" s="39" t="s">
        <v>144</v>
      </c>
      <c r="D1611" s="39" t="s">
        <v>48</v>
      </c>
      <c r="E1611" s="70" t="s">
        <v>23</v>
      </c>
      <c r="F1611" s="70" t="s">
        <v>28</v>
      </c>
      <c r="G1611" s="78">
        <v>45664</v>
      </c>
      <c r="H1611" s="78">
        <v>45931</v>
      </c>
      <c r="I1611" s="69">
        <v>5250013.96</v>
      </c>
      <c r="J1611" s="70">
        <v>0</v>
      </c>
      <c r="K1611" s="71">
        <v>1.054</v>
      </c>
      <c r="L1611" s="70">
        <v>0</v>
      </c>
      <c r="M1611" s="71">
        <v>0.85499999999999998</v>
      </c>
      <c r="N1611" s="72"/>
      <c r="O1611" s="73">
        <f>MIN(1,MAX(0,(1/(1+EXP(-(Assumptions!$B$5 + Assumptions!$B$6*$N1611))))*Assumptions!$B$3))</f>
        <v>3.9165722796764356E-2</v>
      </c>
      <c r="P1611" s="73">
        <f>VLOOKUP($F1611,Assumptions!$A$23:$B$27,2,FALSE)*Assumptions!$B$4</f>
        <v>0.35</v>
      </c>
      <c r="Q1611" s="74">
        <f t="shared" si="50"/>
        <v>71967.207002776078</v>
      </c>
      <c r="R1611" s="75" t="str">
        <f>IF($O1611&lt;Assumptions!$B$17,"A",IF($O1611&lt;Assumptions!$B$18,"B",IF($O1611&lt;Assumptions!$B$19,"C",IF($O1611&lt;Assumptions!$B$20,"D","E"))))</f>
        <v>B</v>
      </c>
      <c r="S1611" s="75">
        <f t="shared" si="51"/>
        <v>0</v>
      </c>
    </row>
    <row r="1612" spans="1:19" ht="17.399999999999999" x14ac:dyDescent="0.3">
      <c r="A1612" s="39" t="s">
        <v>404</v>
      </c>
      <c r="B1612" s="39" t="s">
        <v>90</v>
      </c>
      <c r="C1612" s="39" t="s">
        <v>144</v>
      </c>
      <c r="D1612" s="39" t="s">
        <v>48</v>
      </c>
      <c r="E1612" s="70" t="s">
        <v>23</v>
      </c>
      <c r="F1612" s="70" t="s">
        <v>28</v>
      </c>
      <c r="G1612" s="78">
        <v>45664</v>
      </c>
      <c r="H1612" s="78">
        <v>45962</v>
      </c>
      <c r="I1612" s="69">
        <v>5134716.0199999996</v>
      </c>
      <c r="J1612" s="70">
        <v>0</v>
      </c>
      <c r="K1612" s="71">
        <v>1.0720000000000001</v>
      </c>
      <c r="L1612" s="70">
        <v>0</v>
      </c>
      <c r="M1612" s="71">
        <v>0.85499999999999998</v>
      </c>
      <c r="N1612" s="72"/>
      <c r="O1612" s="73">
        <f>MIN(1,MAX(0,(1/(1+EXP(-(Assumptions!$B$5 + Assumptions!$B$6*$N1612))))*Assumptions!$B$3))</f>
        <v>3.9165722796764356E-2</v>
      </c>
      <c r="P1612" s="73">
        <f>VLOOKUP($F1612,Assumptions!$A$23:$B$27,2,FALSE)*Assumptions!$B$4</f>
        <v>0.35</v>
      </c>
      <c r="Q1612" s="74">
        <f t="shared" si="50"/>
        <v>70386.702497798789</v>
      </c>
      <c r="R1612" s="75" t="str">
        <f>IF($O1612&lt;Assumptions!$B$17,"A",IF($O1612&lt;Assumptions!$B$18,"B",IF($O1612&lt;Assumptions!$B$19,"C",IF($O1612&lt;Assumptions!$B$20,"D","E"))))</f>
        <v>B</v>
      </c>
      <c r="S1612" s="75">
        <f t="shared" si="51"/>
        <v>0</v>
      </c>
    </row>
    <row r="1613" spans="1:19" ht="17.399999999999999" x14ac:dyDescent="0.3">
      <c r="A1613" s="39" t="s">
        <v>404</v>
      </c>
      <c r="B1613" s="39" t="s">
        <v>90</v>
      </c>
      <c r="C1613" s="39" t="s">
        <v>144</v>
      </c>
      <c r="D1613" s="39" t="s">
        <v>48</v>
      </c>
      <c r="E1613" s="70" t="s">
        <v>23</v>
      </c>
      <c r="F1613" s="70" t="s">
        <v>28</v>
      </c>
      <c r="G1613" s="78">
        <v>45664</v>
      </c>
      <c r="H1613" s="78">
        <v>45992</v>
      </c>
      <c r="I1613" s="69">
        <v>5018030.12</v>
      </c>
      <c r="J1613" s="70">
        <v>0</v>
      </c>
      <c r="K1613" s="71">
        <v>0.95699999999999996</v>
      </c>
      <c r="L1613" s="70">
        <v>0</v>
      </c>
      <c r="M1613" s="71">
        <v>0.85499999999999998</v>
      </c>
      <c r="N1613" s="72"/>
      <c r="O1613" s="73">
        <f>MIN(1,MAX(0,(1/(1+EXP(-(Assumptions!$B$5 + Assumptions!$B$6*$N1613))))*Assumptions!$B$3))</f>
        <v>3.9165722796764356E-2</v>
      </c>
      <c r="P1613" s="73">
        <f>VLOOKUP($F1613,Assumptions!$A$23:$B$27,2,FALSE)*Assumptions!$B$4</f>
        <v>0.35</v>
      </c>
      <c r="Q1613" s="74">
        <f t="shared" si="50"/>
        <v>68787.171833006956</v>
      </c>
      <c r="R1613" s="75" t="str">
        <f>IF($O1613&lt;Assumptions!$B$17,"A",IF($O1613&lt;Assumptions!$B$18,"B",IF($O1613&lt;Assumptions!$B$19,"C",IF($O1613&lt;Assumptions!$B$20,"D","E"))))</f>
        <v>B</v>
      </c>
      <c r="S1613" s="75">
        <f t="shared" si="51"/>
        <v>0</v>
      </c>
    </row>
    <row r="1614" spans="1:19" ht="17.399999999999999" x14ac:dyDescent="0.3">
      <c r="A1614" s="39" t="s">
        <v>406</v>
      </c>
      <c r="B1614" s="39" t="s">
        <v>65</v>
      </c>
      <c r="C1614" s="39" t="s">
        <v>135</v>
      </c>
      <c r="D1614" s="39" t="s">
        <v>48</v>
      </c>
      <c r="E1614" s="70" t="s">
        <v>46</v>
      </c>
      <c r="F1614" s="70" t="s">
        <v>28</v>
      </c>
      <c r="G1614" s="78">
        <v>45738</v>
      </c>
      <c r="H1614" s="78">
        <v>45717</v>
      </c>
      <c r="I1614" s="69">
        <v>2371569.2000000002</v>
      </c>
      <c r="J1614" s="70">
        <v>0</v>
      </c>
      <c r="K1614" s="71">
        <v>1.0089999999999999</v>
      </c>
      <c r="L1614" s="70">
        <v>0</v>
      </c>
      <c r="M1614" s="71">
        <v>0.746</v>
      </c>
      <c r="N1614" s="72"/>
      <c r="O1614" s="73">
        <f>MIN(1,MAX(0,(1/(1+EXP(-(Assumptions!$B$5 + Assumptions!$B$6*$N1614))))*Assumptions!$B$3))</f>
        <v>3.9165722796764356E-2</v>
      </c>
      <c r="P1614" s="73">
        <f>VLOOKUP($F1614,Assumptions!$A$23:$B$27,2,FALSE)*Assumptions!$B$4</f>
        <v>0.35</v>
      </c>
      <c r="Q1614" s="74">
        <f t="shared" si="50"/>
        <v>32509.47765819047</v>
      </c>
      <c r="R1614" s="75" t="str">
        <f>IF($O1614&lt;Assumptions!$B$17,"A",IF($O1614&lt;Assumptions!$B$18,"B",IF($O1614&lt;Assumptions!$B$19,"C",IF($O1614&lt;Assumptions!$B$20,"D","E"))))</f>
        <v>B</v>
      </c>
      <c r="S1614" s="75">
        <f t="shared" si="51"/>
        <v>0</v>
      </c>
    </row>
    <row r="1615" spans="1:19" ht="17.399999999999999" x14ac:dyDescent="0.3">
      <c r="A1615" s="39" t="s">
        <v>406</v>
      </c>
      <c r="B1615" s="39" t="s">
        <v>65</v>
      </c>
      <c r="C1615" s="39" t="s">
        <v>135</v>
      </c>
      <c r="D1615" s="39" t="s">
        <v>48</v>
      </c>
      <c r="E1615" s="70" t="s">
        <v>46</v>
      </c>
      <c r="F1615" s="70" t="s">
        <v>28</v>
      </c>
      <c r="G1615" s="78">
        <v>45738</v>
      </c>
      <c r="H1615" s="78">
        <v>45748</v>
      </c>
      <c r="I1615" s="69">
        <v>2309103.84</v>
      </c>
      <c r="J1615" s="70">
        <v>0</v>
      </c>
      <c r="K1615" s="71">
        <v>1.044</v>
      </c>
      <c r="L1615" s="70">
        <v>0</v>
      </c>
      <c r="M1615" s="71">
        <v>0.746</v>
      </c>
      <c r="N1615" s="72"/>
      <c r="O1615" s="73">
        <f>MIN(1,MAX(0,(1/(1+EXP(-(Assumptions!$B$5 + Assumptions!$B$6*$N1615))))*Assumptions!$B$3))</f>
        <v>3.9165722796764356E-2</v>
      </c>
      <c r="P1615" s="73">
        <f>VLOOKUP($F1615,Assumptions!$A$23:$B$27,2,FALSE)*Assumptions!$B$4</f>
        <v>0.35</v>
      </c>
      <c r="Q1615" s="74">
        <f t="shared" si="50"/>
        <v>31653.202317234438</v>
      </c>
      <c r="R1615" s="75" t="str">
        <f>IF($O1615&lt;Assumptions!$B$17,"A",IF($O1615&lt;Assumptions!$B$18,"B",IF($O1615&lt;Assumptions!$B$19,"C",IF($O1615&lt;Assumptions!$B$20,"D","E"))))</f>
        <v>B</v>
      </c>
      <c r="S1615" s="75">
        <f t="shared" si="51"/>
        <v>0</v>
      </c>
    </row>
    <row r="1616" spans="1:19" ht="17.399999999999999" x14ac:dyDescent="0.3">
      <c r="A1616" s="39" t="s">
        <v>406</v>
      </c>
      <c r="B1616" s="39" t="s">
        <v>65</v>
      </c>
      <c r="C1616" s="39" t="s">
        <v>135</v>
      </c>
      <c r="D1616" s="39" t="s">
        <v>48</v>
      </c>
      <c r="E1616" s="70" t="s">
        <v>46</v>
      </c>
      <c r="F1616" s="70" t="s">
        <v>28</v>
      </c>
      <c r="G1616" s="78">
        <v>45738</v>
      </c>
      <c r="H1616" s="78">
        <v>45778</v>
      </c>
      <c r="I1616" s="69">
        <v>2239571.44</v>
      </c>
      <c r="J1616" s="70">
        <v>0</v>
      </c>
      <c r="K1616" s="71">
        <v>1.143</v>
      </c>
      <c r="L1616" s="70">
        <v>0</v>
      </c>
      <c r="M1616" s="71">
        <v>0.746</v>
      </c>
      <c r="N1616" s="72"/>
      <c r="O1616" s="73">
        <f>MIN(1,MAX(0,(1/(1+EXP(-(Assumptions!$B$5 + Assumptions!$B$6*$N1616))))*Assumptions!$B$3))</f>
        <v>3.9165722796764356E-2</v>
      </c>
      <c r="P1616" s="73">
        <f>VLOOKUP($F1616,Assumptions!$A$23:$B$27,2,FALSE)*Assumptions!$B$4</f>
        <v>0.35</v>
      </c>
      <c r="Q1616" s="74">
        <f t="shared" si="50"/>
        <v>30700.051970906628</v>
      </c>
      <c r="R1616" s="75" t="str">
        <f>IF($O1616&lt;Assumptions!$B$17,"A",IF($O1616&lt;Assumptions!$B$18,"B",IF($O1616&lt;Assumptions!$B$19,"C",IF($O1616&lt;Assumptions!$B$20,"D","E"))))</f>
        <v>B</v>
      </c>
      <c r="S1616" s="75">
        <f t="shared" si="51"/>
        <v>0</v>
      </c>
    </row>
    <row r="1617" spans="1:19" ht="17.399999999999999" x14ac:dyDescent="0.3">
      <c r="A1617" s="39" t="s">
        <v>406</v>
      </c>
      <c r="B1617" s="39" t="s">
        <v>65</v>
      </c>
      <c r="C1617" s="39" t="s">
        <v>135</v>
      </c>
      <c r="D1617" s="39" t="s">
        <v>48</v>
      </c>
      <c r="E1617" s="70" t="s">
        <v>46</v>
      </c>
      <c r="F1617" s="70" t="s">
        <v>28</v>
      </c>
      <c r="G1617" s="78">
        <v>45738</v>
      </c>
      <c r="H1617" s="78">
        <v>45809</v>
      </c>
      <c r="I1617" s="69">
        <v>2172971.63</v>
      </c>
      <c r="J1617" s="70">
        <v>0</v>
      </c>
      <c r="K1617" s="71">
        <v>1.1419999999999999</v>
      </c>
      <c r="L1617" s="70">
        <v>0</v>
      </c>
      <c r="M1617" s="71">
        <v>0.746</v>
      </c>
      <c r="N1617" s="72"/>
      <c r="O1617" s="73">
        <f>MIN(1,MAX(0,(1/(1+EXP(-(Assumptions!$B$5 + Assumptions!$B$6*$N1617))))*Assumptions!$B$3))</f>
        <v>3.9165722796764356E-2</v>
      </c>
      <c r="P1617" s="73">
        <f>VLOOKUP($F1617,Assumptions!$A$23:$B$27,2,FALSE)*Assumptions!$B$4</f>
        <v>0.35</v>
      </c>
      <c r="Q1617" s="74">
        <f t="shared" si="50"/>
        <v>29787.101577034617</v>
      </c>
      <c r="R1617" s="75" t="str">
        <f>IF($O1617&lt;Assumptions!$B$17,"A",IF($O1617&lt;Assumptions!$B$18,"B",IF($O1617&lt;Assumptions!$B$19,"C",IF($O1617&lt;Assumptions!$B$20,"D","E"))))</f>
        <v>B</v>
      </c>
      <c r="S1617" s="75">
        <f t="shared" si="51"/>
        <v>0</v>
      </c>
    </row>
    <row r="1618" spans="1:19" ht="17.399999999999999" x14ac:dyDescent="0.3">
      <c r="A1618" s="39" t="s">
        <v>406</v>
      </c>
      <c r="B1618" s="39" t="s">
        <v>65</v>
      </c>
      <c r="C1618" s="39" t="s">
        <v>135</v>
      </c>
      <c r="D1618" s="39" t="s">
        <v>48</v>
      </c>
      <c r="E1618" s="70" t="s">
        <v>46</v>
      </c>
      <c r="F1618" s="70" t="s">
        <v>28</v>
      </c>
      <c r="G1618" s="78">
        <v>45738</v>
      </c>
      <c r="H1618" s="78">
        <v>45839</v>
      </c>
      <c r="I1618" s="69">
        <v>2105240.6</v>
      </c>
      <c r="J1618" s="70">
        <v>0</v>
      </c>
      <c r="K1618" s="71">
        <v>1.0609999999999999</v>
      </c>
      <c r="L1618" s="70">
        <v>0</v>
      </c>
      <c r="M1618" s="71">
        <v>0.746</v>
      </c>
      <c r="N1618" s="72"/>
      <c r="O1618" s="73">
        <f>MIN(1,MAX(0,(1/(1+EXP(-(Assumptions!$B$5 + Assumptions!$B$6*$N1618))))*Assumptions!$B$3))</f>
        <v>3.9165722796764356E-2</v>
      </c>
      <c r="P1618" s="73">
        <f>VLOOKUP($F1618,Assumptions!$A$23:$B$27,2,FALSE)*Assumptions!$B$4</f>
        <v>0.35</v>
      </c>
      <c r="Q1618" s="74">
        <f t="shared" si="50"/>
        <v>28858.644416032854</v>
      </c>
      <c r="R1618" s="75" t="str">
        <f>IF($O1618&lt;Assumptions!$B$17,"A",IF($O1618&lt;Assumptions!$B$18,"B",IF($O1618&lt;Assumptions!$B$19,"C",IF($O1618&lt;Assumptions!$B$20,"D","E"))))</f>
        <v>B</v>
      </c>
      <c r="S1618" s="75">
        <f t="shared" si="51"/>
        <v>0</v>
      </c>
    </row>
    <row r="1619" spans="1:19" ht="17.399999999999999" x14ac:dyDescent="0.3">
      <c r="A1619" s="39" t="s">
        <v>406</v>
      </c>
      <c r="B1619" s="39" t="s">
        <v>65</v>
      </c>
      <c r="C1619" s="39" t="s">
        <v>135</v>
      </c>
      <c r="D1619" s="39" t="s">
        <v>48</v>
      </c>
      <c r="E1619" s="70" t="s">
        <v>46</v>
      </c>
      <c r="F1619" s="70" t="s">
        <v>28</v>
      </c>
      <c r="G1619" s="78">
        <v>45738</v>
      </c>
      <c r="H1619" s="78">
        <v>45870</v>
      </c>
      <c r="I1619" s="69">
        <v>2045173.07</v>
      </c>
      <c r="J1619" s="70">
        <v>0</v>
      </c>
      <c r="K1619" s="71">
        <v>1.0349999999999999</v>
      </c>
      <c r="L1619" s="70">
        <v>0</v>
      </c>
      <c r="M1619" s="71">
        <v>0.746</v>
      </c>
      <c r="N1619" s="72"/>
      <c r="O1619" s="73">
        <f>MIN(1,MAX(0,(1/(1+EXP(-(Assumptions!$B$5 + Assumptions!$B$6*$N1619))))*Assumptions!$B$3))</f>
        <v>3.9165722796764356E-2</v>
      </c>
      <c r="P1619" s="73">
        <f>VLOOKUP($F1619,Assumptions!$A$23:$B$27,2,FALSE)*Assumptions!$B$4</f>
        <v>0.35</v>
      </c>
      <c r="Q1619" s="74">
        <f t="shared" si="50"/>
        <v>28035.238535859637</v>
      </c>
      <c r="R1619" s="75" t="str">
        <f>IF($O1619&lt;Assumptions!$B$17,"A",IF($O1619&lt;Assumptions!$B$18,"B",IF($O1619&lt;Assumptions!$B$19,"C",IF($O1619&lt;Assumptions!$B$20,"D","E"))))</f>
        <v>B</v>
      </c>
      <c r="S1619" s="75">
        <f t="shared" si="51"/>
        <v>0</v>
      </c>
    </row>
    <row r="1620" spans="1:19" ht="17.399999999999999" x14ac:dyDescent="0.3">
      <c r="A1620" s="39" t="s">
        <v>406</v>
      </c>
      <c r="B1620" s="39" t="s">
        <v>65</v>
      </c>
      <c r="C1620" s="39" t="s">
        <v>135</v>
      </c>
      <c r="D1620" s="39" t="s">
        <v>48</v>
      </c>
      <c r="E1620" s="70" t="s">
        <v>46</v>
      </c>
      <c r="F1620" s="70" t="s">
        <v>28</v>
      </c>
      <c r="G1620" s="78">
        <v>45738</v>
      </c>
      <c r="H1620" s="78">
        <v>45901</v>
      </c>
      <c r="I1620" s="69">
        <v>1988389.36</v>
      </c>
      <c r="J1620" s="70">
        <v>0</v>
      </c>
      <c r="K1620" s="71">
        <v>0.96299999999999997</v>
      </c>
      <c r="L1620" s="70">
        <v>0</v>
      </c>
      <c r="M1620" s="71">
        <v>0.746</v>
      </c>
      <c r="N1620" s="72"/>
      <c r="O1620" s="73">
        <f>MIN(1,MAX(0,(1/(1+EXP(-(Assumptions!$B$5 + Assumptions!$B$6*$N1620))))*Assumptions!$B$3))</f>
        <v>3.9165722796764356E-2</v>
      </c>
      <c r="P1620" s="73">
        <f>VLOOKUP($F1620,Assumptions!$A$23:$B$27,2,FALSE)*Assumptions!$B$4</f>
        <v>0.35</v>
      </c>
      <c r="Q1620" s="74">
        <f t="shared" si="50"/>
        <v>27256.847270028487</v>
      </c>
      <c r="R1620" s="75" t="str">
        <f>IF($O1620&lt;Assumptions!$B$17,"A",IF($O1620&lt;Assumptions!$B$18,"B",IF($O1620&lt;Assumptions!$B$19,"C",IF($O1620&lt;Assumptions!$B$20,"D","E"))))</f>
        <v>B</v>
      </c>
      <c r="S1620" s="75">
        <f t="shared" si="51"/>
        <v>0</v>
      </c>
    </row>
    <row r="1621" spans="1:19" ht="17.399999999999999" x14ac:dyDescent="0.3">
      <c r="A1621" s="39" t="s">
        <v>406</v>
      </c>
      <c r="B1621" s="39" t="s">
        <v>65</v>
      </c>
      <c r="C1621" s="39" t="s">
        <v>135</v>
      </c>
      <c r="D1621" s="39" t="s">
        <v>48</v>
      </c>
      <c r="E1621" s="70" t="s">
        <v>46</v>
      </c>
      <c r="F1621" s="70" t="s">
        <v>28</v>
      </c>
      <c r="G1621" s="78">
        <v>45738</v>
      </c>
      <c r="H1621" s="78">
        <v>45931</v>
      </c>
      <c r="I1621" s="69">
        <v>1929335.86</v>
      </c>
      <c r="J1621" s="70">
        <v>0</v>
      </c>
      <c r="K1621" s="71">
        <v>1.0069999999999999</v>
      </c>
      <c r="L1621" s="70">
        <v>0</v>
      </c>
      <c r="M1621" s="71">
        <v>0.746</v>
      </c>
      <c r="N1621" s="72"/>
      <c r="O1621" s="73">
        <f>MIN(1,MAX(0,(1/(1+EXP(-(Assumptions!$B$5 + Assumptions!$B$6*$N1621))))*Assumptions!$B$3))</f>
        <v>3.9165722796764356E-2</v>
      </c>
      <c r="P1621" s="73">
        <f>VLOOKUP($F1621,Assumptions!$A$23:$B$27,2,FALSE)*Assumptions!$B$4</f>
        <v>0.35</v>
      </c>
      <c r="Q1621" s="74">
        <f t="shared" si="50"/>
        <v>26447.341716115938</v>
      </c>
      <c r="R1621" s="75" t="str">
        <f>IF($O1621&lt;Assumptions!$B$17,"A",IF($O1621&lt;Assumptions!$B$18,"B",IF($O1621&lt;Assumptions!$B$19,"C",IF($O1621&lt;Assumptions!$B$20,"D","E"))))</f>
        <v>B</v>
      </c>
      <c r="S1621" s="75">
        <f t="shared" si="51"/>
        <v>0</v>
      </c>
    </row>
    <row r="1622" spans="1:19" ht="17.399999999999999" x14ac:dyDescent="0.3">
      <c r="A1622" s="39" t="s">
        <v>406</v>
      </c>
      <c r="B1622" s="39" t="s">
        <v>65</v>
      </c>
      <c r="C1622" s="39" t="s">
        <v>135</v>
      </c>
      <c r="D1622" s="39" t="s">
        <v>48</v>
      </c>
      <c r="E1622" s="70" t="s">
        <v>46</v>
      </c>
      <c r="F1622" s="70" t="s">
        <v>28</v>
      </c>
      <c r="G1622" s="78">
        <v>45738</v>
      </c>
      <c r="H1622" s="78">
        <v>45962</v>
      </c>
      <c r="I1622" s="69">
        <v>1875410.7</v>
      </c>
      <c r="J1622" s="70">
        <v>0</v>
      </c>
      <c r="K1622" s="71">
        <v>0.97799999999999998</v>
      </c>
      <c r="L1622" s="70">
        <v>0</v>
      </c>
      <c r="M1622" s="71">
        <v>0.746</v>
      </c>
      <c r="N1622" s="72"/>
      <c r="O1622" s="73">
        <f>MIN(1,MAX(0,(1/(1+EXP(-(Assumptions!$B$5 + Assumptions!$B$6*$N1622))))*Assumptions!$B$3))</f>
        <v>3.9165722796764356E-2</v>
      </c>
      <c r="P1622" s="73">
        <f>VLOOKUP($F1622,Assumptions!$A$23:$B$27,2,FALSE)*Assumptions!$B$4</f>
        <v>0.35</v>
      </c>
      <c r="Q1622" s="74">
        <f t="shared" si="50"/>
        <v>25708.135462200029</v>
      </c>
      <c r="R1622" s="75" t="str">
        <f>IF($O1622&lt;Assumptions!$B$17,"A",IF($O1622&lt;Assumptions!$B$18,"B",IF($O1622&lt;Assumptions!$B$19,"C",IF($O1622&lt;Assumptions!$B$20,"D","E"))))</f>
        <v>B</v>
      </c>
      <c r="S1622" s="75">
        <f t="shared" si="51"/>
        <v>0</v>
      </c>
    </row>
    <row r="1623" spans="1:19" ht="17.399999999999999" x14ac:dyDescent="0.3">
      <c r="A1623" s="39" t="s">
        <v>406</v>
      </c>
      <c r="B1623" s="39" t="s">
        <v>65</v>
      </c>
      <c r="C1623" s="39" t="s">
        <v>135</v>
      </c>
      <c r="D1623" s="39" t="s">
        <v>48</v>
      </c>
      <c r="E1623" s="70" t="s">
        <v>46</v>
      </c>
      <c r="F1623" s="70" t="s">
        <v>28</v>
      </c>
      <c r="G1623" s="78">
        <v>45738</v>
      </c>
      <c r="H1623" s="78">
        <v>45992</v>
      </c>
      <c r="I1623" s="69">
        <v>1814569.99</v>
      </c>
      <c r="J1623" s="70">
        <v>0</v>
      </c>
      <c r="K1623" s="71">
        <v>0.95599999999999996</v>
      </c>
      <c r="L1623" s="70">
        <v>0</v>
      </c>
      <c r="M1623" s="71">
        <v>0.746</v>
      </c>
      <c r="N1623" s="72"/>
      <c r="O1623" s="73">
        <f>MIN(1,MAX(0,(1/(1+EXP(-(Assumptions!$B$5 + Assumptions!$B$6*$N1623))))*Assumptions!$B$3))</f>
        <v>3.9165722796764356E-2</v>
      </c>
      <c r="P1623" s="73">
        <f>VLOOKUP($F1623,Assumptions!$A$23:$B$27,2,FALSE)*Assumptions!$B$4</f>
        <v>0.35</v>
      </c>
      <c r="Q1623" s="74">
        <f t="shared" si="50"/>
        <v>24874.130828283614</v>
      </c>
      <c r="R1623" s="75" t="str">
        <f>IF($O1623&lt;Assumptions!$B$17,"A",IF($O1623&lt;Assumptions!$B$18,"B",IF($O1623&lt;Assumptions!$B$19,"C",IF($O1623&lt;Assumptions!$B$20,"D","E"))))</f>
        <v>B</v>
      </c>
      <c r="S1623" s="75">
        <f t="shared" si="51"/>
        <v>0</v>
      </c>
    </row>
    <row r="1624" spans="1:19" ht="17.399999999999999" x14ac:dyDescent="0.3">
      <c r="A1624" s="39" t="s">
        <v>408</v>
      </c>
      <c r="B1624" s="39" t="s">
        <v>56</v>
      </c>
      <c r="C1624" s="39" t="s">
        <v>22</v>
      </c>
      <c r="D1624" s="39" t="s">
        <v>26</v>
      </c>
      <c r="E1624" s="70" t="s">
        <v>43</v>
      </c>
      <c r="F1624" s="70" t="s">
        <v>40</v>
      </c>
      <c r="G1624" s="78">
        <v>45873</v>
      </c>
      <c r="H1624" s="78">
        <v>45870</v>
      </c>
      <c r="I1624" s="69">
        <v>4035267.7</v>
      </c>
      <c r="J1624" s="70">
        <v>185</v>
      </c>
      <c r="K1624" s="71">
        <v>0.113</v>
      </c>
      <c r="L1624" s="70">
        <v>0</v>
      </c>
      <c r="M1624" s="71">
        <v>1.35</v>
      </c>
      <c r="N1624" s="72"/>
      <c r="O1624" s="73">
        <f>MIN(1,MAX(0,(1/(1+EXP(-(Assumptions!$B$5 + Assumptions!$B$6*$N1624))))*Assumptions!$B$3))</f>
        <v>3.9165722796764356E-2</v>
      </c>
      <c r="P1624" s="73">
        <f>VLOOKUP($F1624,Assumptions!$A$23:$B$27,2,FALSE)*Assumptions!$B$4</f>
        <v>0.7</v>
      </c>
      <c r="Q1624" s="74">
        <f t="shared" si="50"/>
        <v>110630.9233042558</v>
      </c>
      <c r="R1624" s="75" t="str">
        <f>IF($O1624&lt;Assumptions!$B$17,"A",IF($O1624&lt;Assumptions!$B$18,"B",IF($O1624&lt;Assumptions!$B$19,"C",IF($O1624&lt;Assumptions!$B$20,"D","E"))))</f>
        <v>B</v>
      </c>
      <c r="S1624" s="75">
        <f t="shared" si="51"/>
        <v>1</v>
      </c>
    </row>
    <row r="1625" spans="1:19" ht="17.399999999999999" x14ac:dyDescent="0.3">
      <c r="A1625" s="39" t="s">
        <v>408</v>
      </c>
      <c r="B1625" s="39" t="s">
        <v>56</v>
      </c>
      <c r="C1625" s="39" t="s">
        <v>22</v>
      </c>
      <c r="D1625" s="39" t="s">
        <v>26</v>
      </c>
      <c r="E1625" s="70" t="s">
        <v>43</v>
      </c>
      <c r="F1625" s="70" t="s">
        <v>40</v>
      </c>
      <c r="G1625" s="78">
        <v>45873</v>
      </c>
      <c r="H1625" s="78">
        <v>45901</v>
      </c>
      <c r="I1625" s="69">
        <v>4035267.7</v>
      </c>
      <c r="J1625" s="70">
        <v>999</v>
      </c>
      <c r="K1625" s="71">
        <v>8.6999999999999994E-2</v>
      </c>
      <c r="L1625" s="70">
        <v>0</v>
      </c>
      <c r="M1625" s="71">
        <v>1.35</v>
      </c>
      <c r="N1625" s="72"/>
      <c r="O1625" s="73">
        <f>MIN(1,MAX(0,(1/(1+EXP(-(Assumptions!$B$5 + Assumptions!$B$6*$N1625))))*Assumptions!$B$3))</f>
        <v>3.9165722796764356E-2</v>
      </c>
      <c r="P1625" s="73">
        <f>VLOOKUP($F1625,Assumptions!$A$23:$B$27,2,FALSE)*Assumptions!$B$4</f>
        <v>0.7</v>
      </c>
      <c r="Q1625" s="74">
        <f t="shared" si="50"/>
        <v>110630.9233042558</v>
      </c>
      <c r="R1625" s="75" t="str">
        <f>IF($O1625&lt;Assumptions!$B$17,"A",IF($O1625&lt;Assumptions!$B$18,"B",IF($O1625&lt;Assumptions!$B$19,"C",IF($O1625&lt;Assumptions!$B$20,"D","E"))))</f>
        <v>B</v>
      </c>
      <c r="S1625" s="75">
        <f t="shared" si="51"/>
        <v>1</v>
      </c>
    </row>
    <row r="1626" spans="1:19" ht="17.399999999999999" x14ac:dyDescent="0.3">
      <c r="A1626" s="39" t="s">
        <v>408</v>
      </c>
      <c r="B1626" s="39" t="s">
        <v>56</v>
      </c>
      <c r="C1626" s="39" t="s">
        <v>22</v>
      </c>
      <c r="D1626" s="39" t="s">
        <v>26</v>
      </c>
      <c r="E1626" s="70" t="s">
        <v>43</v>
      </c>
      <c r="F1626" s="70" t="s">
        <v>40</v>
      </c>
      <c r="G1626" s="78">
        <v>45873</v>
      </c>
      <c r="H1626" s="78">
        <v>45931</v>
      </c>
      <c r="I1626" s="69">
        <v>4035267.7</v>
      </c>
      <c r="J1626" s="70">
        <v>999</v>
      </c>
      <c r="K1626" s="71">
        <v>0.188</v>
      </c>
      <c r="L1626" s="70">
        <v>0</v>
      </c>
      <c r="M1626" s="71">
        <v>1.35</v>
      </c>
      <c r="N1626" s="72"/>
      <c r="O1626" s="73">
        <f>MIN(1,MAX(0,(1/(1+EXP(-(Assumptions!$B$5 + Assumptions!$B$6*$N1626))))*Assumptions!$B$3))</f>
        <v>3.9165722796764356E-2</v>
      </c>
      <c r="P1626" s="73">
        <f>VLOOKUP($F1626,Assumptions!$A$23:$B$27,2,FALSE)*Assumptions!$B$4</f>
        <v>0.7</v>
      </c>
      <c r="Q1626" s="74">
        <f t="shared" si="50"/>
        <v>110630.9233042558</v>
      </c>
      <c r="R1626" s="75" t="str">
        <f>IF($O1626&lt;Assumptions!$B$17,"A",IF($O1626&lt;Assumptions!$B$18,"B",IF($O1626&lt;Assumptions!$B$19,"C",IF($O1626&lt;Assumptions!$B$20,"D","E"))))</f>
        <v>B</v>
      </c>
      <c r="S1626" s="75">
        <f t="shared" si="51"/>
        <v>1</v>
      </c>
    </row>
    <row r="1627" spans="1:19" ht="17.399999999999999" x14ac:dyDescent="0.3">
      <c r="A1627" s="39" t="s">
        <v>408</v>
      </c>
      <c r="B1627" s="39" t="s">
        <v>56</v>
      </c>
      <c r="C1627" s="39" t="s">
        <v>22</v>
      </c>
      <c r="D1627" s="39" t="s">
        <v>26</v>
      </c>
      <c r="E1627" s="70" t="s">
        <v>43</v>
      </c>
      <c r="F1627" s="70" t="s">
        <v>40</v>
      </c>
      <c r="G1627" s="78">
        <v>45873</v>
      </c>
      <c r="H1627" s="78">
        <v>45962</v>
      </c>
      <c r="I1627" s="69">
        <v>4035267.7</v>
      </c>
      <c r="J1627" s="70">
        <v>999</v>
      </c>
      <c r="K1627" s="71">
        <v>0.19800000000000001</v>
      </c>
      <c r="L1627" s="70">
        <v>0</v>
      </c>
      <c r="M1627" s="71">
        <v>1.35</v>
      </c>
      <c r="N1627" s="72"/>
      <c r="O1627" s="73">
        <f>MIN(1,MAX(0,(1/(1+EXP(-(Assumptions!$B$5 + Assumptions!$B$6*$N1627))))*Assumptions!$B$3))</f>
        <v>3.9165722796764356E-2</v>
      </c>
      <c r="P1627" s="73">
        <f>VLOOKUP($F1627,Assumptions!$A$23:$B$27,2,FALSE)*Assumptions!$B$4</f>
        <v>0.7</v>
      </c>
      <c r="Q1627" s="74">
        <f t="shared" si="50"/>
        <v>110630.9233042558</v>
      </c>
      <c r="R1627" s="75" t="str">
        <f>IF($O1627&lt;Assumptions!$B$17,"A",IF($O1627&lt;Assumptions!$B$18,"B",IF($O1627&lt;Assumptions!$B$19,"C",IF($O1627&lt;Assumptions!$B$20,"D","E"))))</f>
        <v>B</v>
      </c>
      <c r="S1627" s="75">
        <f t="shared" si="51"/>
        <v>1</v>
      </c>
    </row>
    <row r="1628" spans="1:19" ht="17.399999999999999" x14ac:dyDescent="0.3">
      <c r="A1628" s="39" t="s">
        <v>408</v>
      </c>
      <c r="B1628" s="39" t="s">
        <v>56</v>
      </c>
      <c r="C1628" s="39" t="s">
        <v>22</v>
      </c>
      <c r="D1628" s="39" t="s">
        <v>26</v>
      </c>
      <c r="E1628" s="70" t="s">
        <v>43</v>
      </c>
      <c r="F1628" s="70" t="s">
        <v>40</v>
      </c>
      <c r="G1628" s="78">
        <v>45873</v>
      </c>
      <c r="H1628" s="78">
        <v>45992</v>
      </c>
      <c r="I1628" s="69">
        <v>4035267.7</v>
      </c>
      <c r="J1628" s="70">
        <v>999</v>
      </c>
      <c r="K1628" s="71">
        <v>0.154</v>
      </c>
      <c r="L1628" s="70">
        <v>0</v>
      </c>
      <c r="M1628" s="71">
        <v>1.35</v>
      </c>
      <c r="N1628" s="72"/>
      <c r="O1628" s="73">
        <f>MIN(1,MAX(0,(1/(1+EXP(-(Assumptions!$B$5 + Assumptions!$B$6*$N1628))))*Assumptions!$B$3))</f>
        <v>3.9165722796764356E-2</v>
      </c>
      <c r="P1628" s="73">
        <f>VLOOKUP($F1628,Assumptions!$A$23:$B$27,2,FALSE)*Assumptions!$B$4</f>
        <v>0.7</v>
      </c>
      <c r="Q1628" s="74">
        <f t="shared" si="50"/>
        <v>110630.9233042558</v>
      </c>
      <c r="R1628" s="75" t="str">
        <f>IF($O1628&lt;Assumptions!$B$17,"A",IF($O1628&lt;Assumptions!$B$18,"B",IF($O1628&lt;Assumptions!$B$19,"C",IF($O1628&lt;Assumptions!$B$20,"D","E"))))</f>
        <v>B</v>
      </c>
      <c r="S1628" s="75">
        <f t="shared" si="51"/>
        <v>1</v>
      </c>
    </row>
    <row r="1629" spans="1:19" ht="17.399999999999999" x14ac:dyDescent="0.3">
      <c r="A1629" s="39" t="s">
        <v>409</v>
      </c>
      <c r="B1629" s="39" t="s">
        <v>82</v>
      </c>
      <c r="C1629" s="39" t="s">
        <v>144</v>
      </c>
      <c r="D1629" s="39" t="s">
        <v>42</v>
      </c>
      <c r="E1629" s="70" t="s">
        <v>31</v>
      </c>
      <c r="F1629" s="70" t="s">
        <v>28</v>
      </c>
      <c r="G1629" s="78">
        <v>43547</v>
      </c>
      <c r="H1629" s="78">
        <v>45658</v>
      </c>
      <c r="I1629" s="69">
        <v>17503152.460000001</v>
      </c>
      <c r="J1629" s="70">
        <v>0</v>
      </c>
      <c r="K1629" s="71">
        <v>1.1140000000000001</v>
      </c>
      <c r="L1629" s="70">
        <v>0</v>
      </c>
      <c r="M1629" s="71">
        <v>1.1180000000000001</v>
      </c>
      <c r="N1629" s="72"/>
      <c r="O1629" s="73">
        <f>MIN(1,MAX(0,(1/(1+EXP(-(Assumptions!$B$5 + Assumptions!$B$6*$N1629))))*Assumptions!$B$3))</f>
        <v>3.9165722796764356E-2</v>
      </c>
      <c r="P1629" s="73">
        <f>VLOOKUP($F1629,Assumptions!$A$23:$B$27,2,FALSE)*Assumptions!$B$4</f>
        <v>0.35</v>
      </c>
      <c r="Q1629" s="74">
        <f t="shared" si="50"/>
        <v>239933.26606125245</v>
      </c>
      <c r="R1629" s="75" t="str">
        <f>IF($O1629&lt;Assumptions!$B$17,"A",IF($O1629&lt;Assumptions!$B$18,"B",IF($O1629&lt;Assumptions!$B$19,"C",IF($O1629&lt;Assumptions!$B$20,"D","E"))))</f>
        <v>B</v>
      </c>
      <c r="S1629" s="75">
        <f t="shared" si="51"/>
        <v>0</v>
      </c>
    </row>
    <row r="1630" spans="1:19" ht="17.399999999999999" x14ac:dyDescent="0.3">
      <c r="A1630" s="39" t="s">
        <v>409</v>
      </c>
      <c r="B1630" s="39" t="s">
        <v>82</v>
      </c>
      <c r="C1630" s="39" t="s">
        <v>144</v>
      </c>
      <c r="D1630" s="39" t="s">
        <v>42</v>
      </c>
      <c r="E1630" s="70" t="s">
        <v>31</v>
      </c>
      <c r="F1630" s="70" t="s">
        <v>28</v>
      </c>
      <c r="G1630" s="78">
        <v>43547</v>
      </c>
      <c r="H1630" s="78">
        <v>45689</v>
      </c>
      <c r="I1630" s="69">
        <v>17039494.75</v>
      </c>
      <c r="J1630" s="70">
        <v>0</v>
      </c>
      <c r="K1630" s="71">
        <v>1.1339999999999999</v>
      </c>
      <c r="L1630" s="70">
        <v>0</v>
      </c>
      <c r="M1630" s="71">
        <v>1.1180000000000001</v>
      </c>
      <c r="N1630" s="72"/>
      <c r="O1630" s="73">
        <f>MIN(1,MAX(0,(1/(1+EXP(-(Assumptions!$B$5 + Assumptions!$B$6*$N1630))))*Assumptions!$B$3))</f>
        <v>3.9165722796764356E-2</v>
      </c>
      <c r="P1630" s="73">
        <f>VLOOKUP($F1630,Assumptions!$A$23:$B$27,2,FALSE)*Assumptions!$B$4</f>
        <v>0.35</v>
      </c>
      <c r="Q1630" s="74">
        <f t="shared" si="50"/>
        <v>233577.44479139755</v>
      </c>
      <c r="R1630" s="75" t="str">
        <f>IF($O1630&lt;Assumptions!$B$17,"A",IF($O1630&lt;Assumptions!$B$18,"B",IF($O1630&lt;Assumptions!$B$19,"C",IF($O1630&lt;Assumptions!$B$20,"D","E"))))</f>
        <v>B</v>
      </c>
      <c r="S1630" s="75">
        <f t="shared" si="51"/>
        <v>0</v>
      </c>
    </row>
    <row r="1631" spans="1:19" ht="17.399999999999999" x14ac:dyDescent="0.3">
      <c r="A1631" s="39" t="s">
        <v>409</v>
      </c>
      <c r="B1631" s="39" t="s">
        <v>82</v>
      </c>
      <c r="C1631" s="39" t="s">
        <v>144</v>
      </c>
      <c r="D1631" s="39" t="s">
        <v>42</v>
      </c>
      <c r="E1631" s="70" t="s">
        <v>31</v>
      </c>
      <c r="F1631" s="70" t="s">
        <v>28</v>
      </c>
      <c r="G1631" s="78">
        <v>43547</v>
      </c>
      <c r="H1631" s="78">
        <v>45717</v>
      </c>
      <c r="I1631" s="69">
        <v>16563546.07</v>
      </c>
      <c r="J1631" s="70">
        <v>0</v>
      </c>
      <c r="K1631" s="71">
        <v>1.036</v>
      </c>
      <c r="L1631" s="70">
        <v>0</v>
      </c>
      <c r="M1631" s="71">
        <v>1.1180000000000001</v>
      </c>
      <c r="N1631" s="72"/>
      <c r="O1631" s="73">
        <f>MIN(1,MAX(0,(1/(1+EXP(-(Assumptions!$B$5 + Assumptions!$B$6*$N1631))))*Assumptions!$B$3))</f>
        <v>3.9165722796764356E-2</v>
      </c>
      <c r="P1631" s="73">
        <f>VLOOKUP($F1631,Assumptions!$A$23:$B$27,2,FALSE)*Assumptions!$B$4</f>
        <v>0.35</v>
      </c>
      <c r="Q1631" s="74">
        <f t="shared" si="50"/>
        <v>227053.13886816948</v>
      </c>
      <c r="R1631" s="75" t="str">
        <f>IF($O1631&lt;Assumptions!$B$17,"A",IF($O1631&lt;Assumptions!$B$18,"B",IF($O1631&lt;Assumptions!$B$19,"C",IF($O1631&lt;Assumptions!$B$20,"D","E"))))</f>
        <v>B</v>
      </c>
      <c r="S1631" s="75">
        <f t="shared" si="51"/>
        <v>0</v>
      </c>
    </row>
    <row r="1632" spans="1:19" ht="17.399999999999999" x14ac:dyDescent="0.3">
      <c r="A1632" s="39" t="s">
        <v>409</v>
      </c>
      <c r="B1632" s="39" t="s">
        <v>82</v>
      </c>
      <c r="C1632" s="39" t="s">
        <v>144</v>
      </c>
      <c r="D1632" s="39" t="s">
        <v>42</v>
      </c>
      <c r="E1632" s="70" t="s">
        <v>31</v>
      </c>
      <c r="F1632" s="70" t="s">
        <v>28</v>
      </c>
      <c r="G1632" s="78">
        <v>43547</v>
      </c>
      <c r="H1632" s="78">
        <v>45748</v>
      </c>
      <c r="I1632" s="69">
        <v>16196155.109999999</v>
      </c>
      <c r="J1632" s="70">
        <v>35</v>
      </c>
      <c r="K1632" s="71">
        <v>0.63700000000000001</v>
      </c>
      <c r="L1632" s="70">
        <v>0</v>
      </c>
      <c r="M1632" s="71">
        <v>1.1180000000000001</v>
      </c>
      <c r="N1632" s="72"/>
      <c r="O1632" s="73">
        <f>MIN(1,MAX(0,(1/(1+EXP(-(Assumptions!$B$5 + Assumptions!$B$6*$N1632))))*Assumptions!$B$3))</f>
        <v>3.9165722796764356E-2</v>
      </c>
      <c r="P1632" s="73">
        <f>VLOOKUP($F1632,Assumptions!$A$23:$B$27,2,FALSE)*Assumptions!$B$4</f>
        <v>0.35</v>
      </c>
      <c r="Q1632" s="74">
        <f t="shared" si="50"/>
        <v>222016.94249408046</v>
      </c>
      <c r="R1632" s="75" t="str">
        <f>IF($O1632&lt;Assumptions!$B$17,"A",IF($O1632&lt;Assumptions!$B$18,"B",IF($O1632&lt;Assumptions!$B$19,"C",IF($O1632&lt;Assumptions!$B$20,"D","E"))))</f>
        <v>B</v>
      </c>
      <c r="S1632" s="75">
        <f t="shared" si="51"/>
        <v>0</v>
      </c>
    </row>
    <row r="1633" spans="1:19" ht="17.399999999999999" x14ac:dyDescent="0.3">
      <c r="A1633" s="39" t="s">
        <v>409</v>
      </c>
      <c r="B1633" s="39" t="s">
        <v>82</v>
      </c>
      <c r="C1633" s="39" t="s">
        <v>144</v>
      </c>
      <c r="D1633" s="39" t="s">
        <v>42</v>
      </c>
      <c r="E1633" s="70" t="s">
        <v>31</v>
      </c>
      <c r="F1633" s="70" t="s">
        <v>28</v>
      </c>
      <c r="G1633" s="78">
        <v>43547</v>
      </c>
      <c r="H1633" s="78">
        <v>45778</v>
      </c>
      <c r="I1633" s="69">
        <v>15851129.68</v>
      </c>
      <c r="J1633" s="70">
        <v>0</v>
      </c>
      <c r="K1633" s="71">
        <v>1.038</v>
      </c>
      <c r="L1633" s="70">
        <v>0</v>
      </c>
      <c r="M1633" s="71">
        <v>1.1180000000000001</v>
      </c>
      <c r="N1633" s="72"/>
      <c r="O1633" s="73">
        <f>MIN(1,MAX(0,(1/(1+EXP(-(Assumptions!$B$5 + Assumptions!$B$6*$N1633))))*Assumptions!$B$3))</f>
        <v>3.9165722796764356E-2</v>
      </c>
      <c r="P1633" s="73">
        <f>VLOOKUP($F1633,Assumptions!$A$23:$B$27,2,FALSE)*Assumptions!$B$4</f>
        <v>0.35</v>
      </c>
      <c r="Q1633" s="74">
        <f t="shared" si="50"/>
        <v>217287.33287185544</v>
      </c>
      <c r="R1633" s="75" t="str">
        <f>IF($O1633&lt;Assumptions!$B$17,"A",IF($O1633&lt;Assumptions!$B$18,"B",IF($O1633&lt;Assumptions!$B$19,"C",IF($O1633&lt;Assumptions!$B$20,"D","E"))))</f>
        <v>B</v>
      </c>
      <c r="S1633" s="75">
        <f t="shared" si="51"/>
        <v>0</v>
      </c>
    </row>
    <row r="1634" spans="1:19" ht="17.399999999999999" x14ac:dyDescent="0.3">
      <c r="A1634" s="39" t="s">
        <v>409</v>
      </c>
      <c r="B1634" s="39" t="s">
        <v>82</v>
      </c>
      <c r="C1634" s="39" t="s">
        <v>144</v>
      </c>
      <c r="D1634" s="39" t="s">
        <v>42</v>
      </c>
      <c r="E1634" s="70" t="s">
        <v>31</v>
      </c>
      <c r="F1634" s="70" t="s">
        <v>28</v>
      </c>
      <c r="G1634" s="78">
        <v>43547</v>
      </c>
      <c r="H1634" s="78">
        <v>45809</v>
      </c>
      <c r="I1634" s="69">
        <v>15482992.890000001</v>
      </c>
      <c r="J1634" s="70">
        <v>0</v>
      </c>
      <c r="K1634" s="71">
        <v>0.95899999999999996</v>
      </c>
      <c r="L1634" s="70">
        <v>0</v>
      </c>
      <c r="M1634" s="71">
        <v>1.1180000000000001</v>
      </c>
      <c r="N1634" s="72"/>
      <c r="O1634" s="73">
        <f>MIN(1,MAX(0,(1/(1+EXP(-(Assumptions!$B$5 + Assumptions!$B$6*$N1634))))*Assumptions!$B$3))</f>
        <v>3.9165722796764356E-2</v>
      </c>
      <c r="P1634" s="73">
        <f>VLOOKUP($F1634,Assumptions!$A$23:$B$27,2,FALSE)*Assumptions!$B$4</f>
        <v>0.35</v>
      </c>
      <c r="Q1634" s="74">
        <f t="shared" si="50"/>
        <v>212240.9126579047</v>
      </c>
      <c r="R1634" s="75" t="str">
        <f>IF($O1634&lt;Assumptions!$B$17,"A",IF($O1634&lt;Assumptions!$B$18,"B",IF($O1634&lt;Assumptions!$B$19,"C",IF($O1634&lt;Assumptions!$B$20,"D","E"))))</f>
        <v>B</v>
      </c>
      <c r="S1634" s="75">
        <f t="shared" si="51"/>
        <v>0</v>
      </c>
    </row>
    <row r="1635" spans="1:19" ht="17.399999999999999" x14ac:dyDescent="0.3">
      <c r="A1635" s="39" t="s">
        <v>409</v>
      </c>
      <c r="B1635" s="39" t="s">
        <v>82</v>
      </c>
      <c r="C1635" s="39" t="s">
        <v>144</v>
      </c>
      <c r="D1635" s="39" t="s">
        <v>42</v>
      </c>
      <c r="E1635" s="70" t="s">
        <v>31</v>
      </c>
      <c r="F1635" s="70" t="s">
        <v>28</v>
      </c>
      <c r="G1635" s="78">
        <v>43547</v>
      </c>
      <c r="H1635" s="78">
        <v>45839</v>
      </c>
      <c r="I1635" s="69">
        <v>15050031.689999999</v>
      </c>
      <c r="J1635" s="70">
        <v>0</v>
      </c>
      <c r="K1635" s="71">
        <v>0.96299999999999997</v>
      </c>
      <c r="L1635" s="70">
        <v>0</v>
      </c>
      <c r="M1635" s="71">
        <v>1.1180000000000001</v>
      </c>
      <c r="N1635" s="72"/>
      <c r="O1635" s="73">
        <f>MIN(1,MAX(0,(1/(1+EXP(-(Assumptions!$B$5 + Assumptions!$B$6*$N1635))))*Assumptions!$B$3))</f>
        <v>3.9165722796764356E-2</v>
      </c>
      <c r="P1635" s="73">
        <f>VLOOKUP($F1635,Assumptions!$A$23:$B$27,2,FALSE)*Assumptions!$B$4</f>
        <v>0.35</v>
      </c>
      <c r="Q1635" s="74">
        <f t="shared" si="50"/>
        <v>206305.8792385706</v>
      </c>
      <c r="R1635" s="75" t="str">
        <f>IF($O1635&lt;Assumptions!$B$17,"A",IF($O1635&lt;Assumptions!$B$18,"B",IF($O1635&lt;Assumptions!$B$19,"C",IF($O1635&lt;Assumptions!$B$20,"D","E"))))</f>
        <v>B</v>
      </c>
      <c r="S1635" s="75">
        <f t="shared" si="51"/>
        <v>0</v>
      </c>
    </row>
    <row r="1636" spans="1:19" ht="17.399999999999999" x14ac:dyDescent="0.3">
      <c r="A1636" s="39" t="s">
        <v>409</v>
      </c>
      <c r="B1636" s="39" t="s">
        <v>82</v>
      </c>
      <c r="C1636" s="39" t="s">
        <v>144</v>
      </c>
      <c r="D1636" s="39" t="s">
        <v>42</v>
      </c>
      <c r="E1636" s="70" t="s">
        <v>31</v>
      </c>
      <c r="F1636" s="70" t="s">
        <v>28</v>
      </c>
      <c r="G1636" s="78">
        <v>43547</v>
      </c>
      <c r="H1636" s="78">
        <v>45870</v>
      </c>
      <c r="I1636" s="69">
        <v>14721508.210000001</v>
      </c>
      <c r="J1636" s="70">
        <v>35</v>
      </c>
      <c r="K1636" s="71">
        <v>0.66200000000000003</v>
      </c>
      <c r="L1636" s="70">
        <v>0</v>
      </c>
      <c r="M1636" s="71">
        <v>1.1180000000000001</v>
      </c>
      <c r="N1636" s="72"/>
      <c r="O1636" s="73">
        <f>MIN(1,MAX(0,(1/(1+EXP(-(Assumptions!$B$5 + Assumptions!$B$6*$N1636))))*Assumptions!$B$3))</f>
        <v>3.9165722796764356E-2</v>
      </c>
      <c r="P1636" s="73">
        <f>VLOOKUP($F1636,Assumptions!$A$23:$B$27,2,FALSE)*Assumptions!$B$4</f>
        <v>0.35</v>
      </c>
      <c r="Q1636" s="74">
        <f t="shared" si="50"/>
        <v>201802.47839610273</v>
      </c>
      <c r="R1636" s="75" t="str">
        <f>IF($O1636&lt;Assumptions!$B$17,"A",IF($O1636&lt;Assumptions!$B$18,"B",IF($O1636&lt;Assumptions!$B$19,"C",IF($O1636&lt;Assumptions!$B$20,"D","E"))))</f>
        <v>B</v>
      </c>
      <c r="S1636" s="75">
        <f t="shared" si="51"/>
        <v>0</v>
      </c>
    </row>
    <row r="1637" spans="1:19" ht="17.399999999999999" x14ac:dyDescent="0.3">
      <c r="A1637" s="39" t="s">
        <v>409</v>
      </c>
      <c r="B1637" s="39" t="s">
        <v>82</v>
      </c>
      <c r="C1637" s="39" t="s">
        <v>144</v>
      </c>
      <c r="D1637" s="39" t="s">
        <v>42</v>
      </c>
      <c r="E1637" s="70" t="s">
        <v>31</v>
      </c>
      <c r="F1637" s="70" t="s">
        <v>28</v>
      </c>
      <c r="G1637" s="78">
        <v>43547</v>
      </c>
      <c r="H1637" s="78">
        <v>45901</v>
      </c>
      <c r="I1637" s="69">
        <v>14328512.23</v>
      </c>
      <c r="J1637" s="70">
        <v>0</v>
      </c>
      <c r="K1637" s="71">
        <v>1.123</v>
      </c>
      <c r="L1637" s="70">
        <v>0</v>
      </c>
      <c r="M1637" s="71">
        <v>1.1180000000000001</v>
      </c>
      <c r="N1637" s="72"/>
      <c r="O1637" s="73">
        <f>MIN(1,MAX(0,(1/(1+EXP(-(Assumptions!$B$5 + Assumptions!$B$6*$N1637))))*Assumptions!$B$3))</f>
        <v>3.9165722796764356E-2</v>
      </c>
      <c r="P1637" s="73">
        <f>VLOOKUP($F1637,Assumptions!$A$23:$B$27,2,FALSE)*Assumptions!$B$4</f>
        <v>0.35</v>
      </c>
      <c r="Q1637" s="74">
        <f t="shared" si="50"/>
        <v>196415.28833157974</v>
      </c>
      <c r="R1637" s="75" t="str">
        <f>IF($O1637&lt;Assumptions!$B$17,"A",IF($O1637&lt;Assumptions!$B$18,"B",IF($O1637&lt;Assumptions!$B$19,"C",IF($O1637&lt;Assumptions!$B$20,"D","E"))))</f>
        <v>B</v>
      </c>
      <c r="S1637" s="75">
        <f t="shared" si="51"/>
        <v>0</v>
      </c>
    </row>
    <row r="1638" spans="1:19" ht="17.399999999999999" x14ac:dyDescent="0.3">
      <c r="A1638" s="39" t="s">
        <v>409</v>
      </c>
      <c r="B1638" s="39" t="s">
        <v>82</v>
      </c>
      <c r="C1638" s="39" t="s">
        <v>144</v>
      </c>
      <c r="D1638" s="39" t="s">
        <v>42</v>
      </c>
      <c r="E1638" s="70" t="s">
        <v>31</v>
      </c>
      <c r="F1638" s="70" t="s">
        <v>28</v>
      </c>
      <c r="G1638" s="78">
        <v>43547</v>
      </c>
      <c r="H1638" s="78">
        <v>45931</v>
      </c>
      <c r="I1638" s="69">
        <v>14016581.119999999</v>
      </c>
      <c r="J1638" s="70">
        <v>0</v>
      </c>
      <c r="K1638" s="71">
        <v>1.105</v>
      </c>
      <c r="L1638" s="70">
        <v>0</v>
      </c>
      <c r="M1638" s="71">
        <v>1.1180000000000001</v>
      </c>
      <c r="N1638" s="72"/>
      <c r="O1638" s="73">
        <f>MIN(1,MAX(0,(1/(1+EXP(-(Assumptions!$B$5 + Assumptions!$B$6*$N1638))))*Assumptions!$B$3))</f>
        <v>3.9165722796764356E-2</v>
      </c>
      <c r="P1638" s="73">
        <f>VLOOKUP($F1638,Assumptions!$A$23:$B$27,2,FALSE)*Assumptions!$B$4</f>
        <v>0.35</v>
      </c>
      <c r="Q1638" s="74">
        <f t="shared" si="50"/>
        <v>192139.33574649828</v>
      </c>
      <c r="R1638" s="75" t="str">
        <f>IF($O1638&lt;Assumptions!$B$17,"A",IF($O1638&lt;Assumptions!$B$18,"B",IF($O1638&lt;Assumptions!$B$19,"C",IF($O1638&lt;Assumptions!$B$20,"D","E"))))</f>
        <v>B</v>
      </c>
      <c r="S1638" s="75">
        <f t="shared" si="51"/>
        <v>0</v>
      </c>
    </row>
    <row r="1639" spans="1:19" ht="17.399999999999999" x14ac:dyDescent="0.3">
      <c r="A1639" s="39" t="s">
        <v>409</v>
      </c>
      <c r="B1639" s="39" t="s">
        <v>82</v>
      </c>
      <c r="C1639" s="39" t="s">
        <v>144</v>
      </c>
      <c r="D1639" s="39" t="s">
        <v>42</v>
      </c>
      <c r="E1639" s="70" t="s">
        <v>31</v>
      </c>
      <c r="F1639" s="70" t="s">
        <v>28</v>
      </c>
      <c r="G1639" s="78">
        <v>43547</v>
      </c>
      <c r="H1639" s="78">
        <v>45962</v>
      </c>
      <c r="I1639" s="69">
        <v>13708758.130000001</v>
      </c>
      <c r="J1639" s="70">
        <v>0</v>
      </c>
      <c r="K1639" s="71">
        <v>1.0149999999999999</v>
      </c>
      <c r="L1639" s="70">
        <v>0</v>
      </c>
      <c r="M1639" s="71">
        <v>1.1180000000000001</v>
      </c>
      <c r="N1639" s="72"/>
      <c r="O1639" s="73">
        <f>MIN(1,MAX(0,(1/(1+EXP(-(Assumptions!$B$5 + Assumptions!$B$6*$N1639))))*Assumptions!$B$3))</f>
        <v>3.9165722796764356E-2</v>
      </c>
      <c r="P1639" s="73">
        <f>VLOOKUP($F1639,Assumptions!$A$23:$B$27,2,FALSE)*Assumptions!$B$4</f>
        <v>0.35</v>
      </c>
      <c r="Q1639" s="74">
        <f t="shared" si="50"/>
        <v>187919.69728261439</v>
      </c>
      <c r="R1639" s="75" t="str">
        <f>IF($O1639&lt;Assumptions!$B$17,"A",IF($O1639&lt;Assumptions!$B$18,"B",IF($O1639&lt;Assumptions!$B$19,"C",IF($O1639&lt;Assumptions!$B$20,"D","E"))))</f>
        <v>B</v>
      </c>
      <c r="S1639" s="75">
        <f t="shared" si="51"/>
        <v>0</v>
      </c>
    </row>
    <row r="1640" spans="1:19" ht="17.399999999999999" x14ac:dyDescent="0.3">
      <c r="A1640" s="39" t="s">
        <v>409</v>
      </c>
      <c r="B1640" s="39" t="s">
        <v>82</v>
      </c>
      <c r="C1640" s="39" t="s">
        <v>144</v>
      </c>
      <c r="D1640" s="39" t="s">
        <v>42</v>
      </c>
      <c r="E1640" s="70" t="s">
        <v>31</v>
      </c>
      <c r="F1640" s="70" t="s">
        <v>28</v>
      </c>
      <c r="G1640" s="78">
        <v>43547</v>
      </c>
      <c r="H1640" s="78">
        <v>45992</v>
      </c>
      <c r="I1640" s="69">
        <v>13339034.300000001</v>
      </c>
      <c r="J1640" s="70">
        <v>0</v>
      </c>
      <c r="K1640" s="71">
        <v>1.0189999999999999</v>
      </c>
      <c r="L1640" s="70">
        <v>0</v>
      </c>
      <c r="M1640" s="71">
        <v>1.1180000000000001</v>
      </c>
      <c r="N1640" s="72"/>
      <c r="O1640" s="73">
        <f>MIN(1,MAX(0,(1/(1+EXP(-(Assumptions!$B$5 + Assumptions!$B$6*$N1640))))*Assumptions!$B$3))</f>
        <v>3.9165722796764356E-2</v>
      </c>
      <c r="P1640" s="73">
        <f>VLOOKUP($F1640,Assumptions!$A$23:$B$27,2,FALSE)*Assumptions!$B$4</f>
        <v>0.35</v>
      </c>
      <c r="Q1640" s="74">
        <f t="shared" si="50"/>
        <v>182851.52191961609</v>
      </c>
      <c r="R1640" s="75" t="str">
        <f>IF($O1640&lt;Assumptions!$B$17,"A",IF($O1640&lt;Assumptions!$B$18,"B",IF($O1640&lt;Assumptions!$B$19,"C",IF($O1640&lt;Assumptions!$B$20,"D","E"))))</f>
        <v>B</v>
      </c>
      <c r="S1640" s="75">
        <f t="shared" si="51"/>
        <v>0</v>
      </c>
    </row>
    <row r="1641" spans="1:19" ht="17.399999999999999" x14ac:dyDescent="0.3">
      <c r="A1641" s="39" t="s">
        <v>411</v>
      </c>
      <c r="B1641" s="39" t="s">
        <v>51</v>
      </c>
      <c r="C1641" s="39" t="s">
        <v>135</v>
      </c>
      <c r="D1641" s="39" t="s">
        <v>22</v>
      </c>
      <c r="E1641" s="70" t="s">
        <v>39</v>
      </c>
      <c r="F1641" s="70" t="s">
        <v>32</v>
      </c>
      <c r="G1641" s="78">
        <v>44264</v>
      </c>
      <c r="H1641" s="78">
        <v>45658</v>
      </c>
      <c r="I1641" s="69">
        <v>1670121.58</v>
      </c>
      <c r="J1641" s="70">
        <v>0</v>
      </c>
      <c r="K1641" s="71">
        <v>1.0449999999999999</v>
      </c>
      <c r="L1641" s="70">
        <v>0</v>
      </c>
      <c r="M1641" s="71">
        <v>1.31</v>
      </c>
      <c r="N1641" s="72"/>
      <c r="O1641" s="73">
        <f>MIN(1,MAX(0,(1/(1+EXP(-(Assumptions!$B$5 + Assumptions!$B$6*$N1641))))*Assumptions!$B$3))</f>
        <v>3.9165722796764356E-2</v>
      </c>
      <c r="P1641" s="73">
        <f>VLOOKUP($F1641,Assumptions!$A$23:$B$27,2,FALSE)*Assumptions!$B$4</f>
        <v>0.5</v>
      </c>
      <c r="Q1641" s="74">
        <f t="shared" si="50"/>
        <v>32705.759419587055</v>
      </c>
      <c r="R1641" s="75" t="str">
        <f>IF($O1641&lt;Assumptions!$B$17,"A",IF($O1641&lt;Assumptions!$B$18,"B",IF($O1641&lt;Assumptions!$B$19,"C",IF($O1641&lt;Assumptions!$B$20,"D","E"))))</f>
        <v>B</v>
      </c>
      <c r="S1641" s="75">
        <f t="shared" si="51"/>
        <v>0</v>
      </c>
    </row>
    <row r="1642" spans="1:19" ht="17.399999999999999" x14ac:dyDescent="0.3">
      <c r="A1642" s="39" t="s">
        <v>411</v>
      </c>
      <c r="B1642" s="39" t="s">
        <v>51</v>
      </c>
      <c r="C1642" s="39" t="s">
        <v>135</v>
      </c>
      <c r="D1642" s="39" t="s">
        <v>22</v>
      </c>
      <c r="E1642" s="70" t="s">
        <v>39</v>
      </c>
      <c r="F1642" s="70" t="s">
        <v>32</v>
      </c>
      <c r="G1642" s="78">
        <v>44264</v>
      </c>
      <c r="H1642" s="78">
        <v>45689</v>
      </c>
      <c r="I1642" s="69">
        <v>1618113.67</v>
      </c>
      <c r="J1642" s="70">
        <v>95</v>
      </c>
      <c r="K1642" s="71">
        <v>0.29199999999999998</v>
      </c>
      <c r="L1642" s="70">
        <v>0</v>
      </c>
      <c r="M1642" s="71">
        <v>1.31</v>
      </c>
      <c r="N1642" s="72"/>
      <c r="O1642" s="73">
        <f>MIN(1,MAX(0,(1/(1+EXP(-(Assumptions!$B$5 + Assumptions!$B$6*$N1642))))*Assumptions!$B$3))</f>
        <v>3.9165722796764356E-2</v>
      </c>
      <c r="P1642" s="73">
        <f>VLOOKUP($F1642,Assumptions!$A$23:$B$27,2,FALSE)*Assumptions!$B$4</f>
        <v>0.5</v>
      </c>
      <c r="Q1642" s="74">
        <f t="shared" si="50"/>
        <v>31687.295726437518</v>
      </c>
      <c r="R1642" s="75" t="str">
        <f>IF($O1642&lt;Assumptions!$B$17,"A",IF($O1642&lt;Assumptions!$B$18,"B",IF($O1642&lt;Assumptions!$B$19,"C",IF($O1642&lt;Assumptions!$B$20,"D","E"))))</f>
        <v>B</v>
      </c>
      <c r="S1642" s="75">
        <f t="shared" si="51"/>
        <v>0</v>
      </c>
    </row>
    <row r="1643" spans="1:19" ht="17.399999999999999" x14ac:dyDescent="0.3">
      <c r="A1643" s="39" t="s">
        <v>411</v>
      </c>
      <c r="B1643" s="39" t="s">
        <v>51</v>
      </c>
      <c r="C1643" s="39" t="s">
        <v>135</v>
      </c>
      <c r="D1643" s="39" t="s">
        <v>22</v>
      </c>
      <c r="E1643" s="70" t="s">
        <v>39</v>
      </c>
      <c r="F1643" s="70" t="s">
        <v>32</v>
      </c>
      <c r="G1643" s="78">
        <v>44264</v>
      </c>
      <c r="H1643" s="78">
        <v>45717</v>
      </c>
      <c r="I1643" s="69">
        <v>1571329.42</v>
      </c>
      <c r="J1643" s="70">
        <v>0</v>
      </c>
      <c r="K1643" s="71">
        <v>1.0660000000000001</v>
      </c>
      <c r="L1643" s="70">
        <v>0</v>
      </c>
      <c r="M1643" s="71">
        <v>1.31</v>
      </c>
      <c r="N1643" s="72"/>
      <c r="O1643" s="73">
        <f>MIN(1,MAX(0,(1/(1+EXP(-(Assumptions!$B$5 + Assumptions!$B$6*$N1643))))*Assumptions!$B$3))</f>
        <v>3.9165722796764356E-2</v>
      </c>
      <c r="P1643" s="73">
        <f>VLOOKUP($F1643,Assumptions!$A$23:$B$27,2,FALSE)*Assumptions!$B$4</f>
        <v>0.5</v>
      </c>
      <c r="Q1643" s="74">
        <f t="shared" si="50"/>
        <v>30771.126243060255</v>
      </c>
      <c r="R1643" s="75" t="str">
        <f>IF($O1643&lt;Assumptions!$B$17,"A",IF($O1643&lt;Assumptions!$B$18,"B",IF($O1643&lt;Assumptions!$B$19,"C",IF($O1643&lt;Assumptions!$B$20,"D","E"))))</f>
        <v>B</v>
      </c>
      <c r="S1643" s="75">
        <f t="shared" si="51"/>
        <v>0</v>
      </c>
    </row>
    <row r="1644" spans="1:19" ht="17.399999999999999" x14ac:dyDescent="0.3">
      <c r="A1644" s="39" t="s">
        <v>411</v>
      </c>
      <c r="B1644" s="39" t="s">
        <v>51</v>
      </c>
      <c r="C1644" s="39" t="s">
        <v>135</v>
      </c>
      <c r="D1644" s="39" t="s">
        <v>22</v>
      </c>
      <c r="E1644" s="70" t="s">
        <v>39</v>
      </c>
      <c r="F1644" s="70" t="s">
        <v>32</v>
      </c>
      <c r="G1644" s="78">
        <v>44264</v>
      </c>
      <c r="H1644" s="78">
        <v>45748</v>
      </c>
      <c r="I1644" s="69">
        <v>1526765.37</v>
      </c>
      <c r="J1644" s="70">
        <v>0</v>
      </c>
      <c r="K1644" s="71">
        <v>1.0900000000000001</v>
      </c>
      <c r="L1644" s="70">
        <v>0</v>
      </c>
      <c r="M1644" s="71">
        <v>1.31</v>
      </c>
      <c r="N1644" s="72"/>
      <c r="O1644" s="73">
        <f>MIN(1,MAX(0,(1/(1+EXP(-(Assumptions!$B$5 + Assumptions!$B$6*$N1644))))*Assumptions!$B$3))</f>
        <v>3.9165722796764356E-2</v>
      </c>
      <c r="P1644" s="73">
        <f>VLOOKUP($F1644,Assumptions!$A$23:$B$27,2,FALSE)*Assumptions!$B$4</f>
        <v>0.5</v>
      </c>
      <c r="Q1644" s="74">
        <f t="shared" si="50"/>
        <v>29898.434628559684</v>
      </c>
      <c r="R1644" s="75" t="str">
        <f>IF($O1644&lt;Assumptions!$B$17,"A",IF($O1644&lt;Assumptions!$B$18,"B",IF($O1644&lt;Assumptions!$B$19,"C",IF($O1644&lt;Assumptions!$B$20,"D","E"))))</f>
        <v>B</v>
      </c>
      <c r="S1644" s="75">
        <f t="shared" si="51"/>
        <v>0</v>
      </c>
    </row>
    <row r="1645" spans="1:19" ht="17.399999999999999" x14ac:dyDescent="0.3">
      <c r="A1645" s="39" t="s">
        <v>411</v>
      </c>
      <c r="B1645" s="39" t="s">
        <v>51</v>
      </c>
      <c r="C1645" s="39" t="s">
        <v>135</v>
      </c>
      <c r="D1645" s="39" t="s">
        <v>22</v>
      </c>
      <c r="E1645" s="70" t="s">
        <v>39</v>
      </c>
      <c r="F1645" s="70" t="s">
        <v>32</v>
      </c>
      <c r="G1645" s="78">
        <v>44264</v>
      </c>
      <c r="H1645" s="78">
        <v>45778</v>
      </c>
      <c r="I1645" s="69">
        <v>1477608.13</v>
      </c>
      <c r="J1645" s="70">
        <v>0</v>
      </c>
      <c r="K1645" s="71">
        <v>1.127</v>
      </c>
      <c r="L1645" s="70">
        <v>0</v>
      </c>
      <c r="M1645" s="71">
        <v>1.31</v>
      </c>
      <c r="N1645" s="72"/>
      <c r="O1645" s="73">
        <f>MIN(1,MAX(0,(1/(1+EXP(-(Assumptions!$B$5 + Assumptions!$B$6*$N1645))))*Assumptions!$B$3))</f>
        <v>3.9165722796764356E-2</v>
      </c>
      <c r="P1645" s="73">
        <f>VLOOKUP($F1645,Assumptions!$A$23:$B$27,2,FALSE)*Assumptions!$B$4</f>
        <v>0.5</v>
      </c>
      <c r="Q1645" s="74">
        <f t="shared" si="50"/>
        <v>28935.795210912675</v>
      </c>
      <c r="R1645" s="75" t="str">
        <f>IF($O1645&lt;Assumptions!$B$17,"A",IF($O1645&lt;Assumptions!$B$18,"B",IF($O1645&lt;Assumptions!$B$19,"C",IF($O1645&lt;Assumptions!$B$20,"D","E"))))</f>
        <v>B</v>
      </c>
      <c r="S1645" s="75">
        <f t="shared" si="51"/>
        <v>0</v>
      </c>
    </row>
    <row r="1646" spans="1:19" ht="17.399999999999999" x14ac:dyDescent="0.3">
      <c r="A1646" s="39" t="s">
        <v>411</v>
      </c>
      <c r="B1646" s="39" t="s">
        <v>51</v>
      </c>
      <c r="C1646" s="39" t="s">
        <v>135</v>
      </c>
      <c r="D1646" s="39" t="s">
        <v>22</v>
      </c>
      <c r="E1646" s="70" t="s">
        <v>39</v>
      </c>
      <c r="F1646" s="70" t="s">
        <v>32</v>
      </c>
      <c r="G1646" s="78">
        <v>44264</v>
      </c>
      <c r="H1646" s="78">
        <v>45809</v>
      </c>
      <c r="I1646" s="69">
        <v>1435722.4</v>
      </c>
      <c r="J1646" s="70">
        <v>35</v>
      </c>
      <c r="K1646" s="71">
        <v>0.65900000000000003</v>
      </c>
      <c r="L1646" s="70">
        <v>0</v>
      </c>
      <c r="M1646" s="71">
        <v>1.31</v>
      </c>
      <c r="N1646" s="72"/>
      <c r="O1646" s="73">
        <f>MIN(1,MAX(0,(1/(1+EXP(-(Assumptions!$B$5 + Assumptions!$B$6*$N1646))))*Assumptions!$B$3))</f>
        <v>3.9165722796764356E-2</v>
      </c>
      <c r="P1646" s="73">
        <f>VLOOKUP($F1646,Assumptions!$A$23:$B$27,2,FALSE)*Assumptions!$B$4</f>
        <v>0.5</v>
      </c>
      <c r="Q1646" s="74">
        <f t="shared" si="50"/>
        <v>28115.552765752615</v>
      </c>
      <c r="R1646" s="75" t="str">
        <f>IF($O1646&lt;Assumptions!$B$17,"A",IF($O1646&lt;Assumptions!$B$18,"B",IF($O1646&lt;Assumptions!$B$19,"C",IF($O1646&lt;Assumptions!$B$20,"D","E"))))</f>
        <v>B</v>
      </c>
      <c r="S1646" s="75">
        <f t="shared" si="51"/>
        <v>0</v>
      </c>
    </row>
    <row r="1647" spans="1:19" ht="17.399999999999999" x14ac:dyDescent="0.3">
      <c r="A1647" s="39" t="s">
        <v>411</v>
      </c>
      <c r="B1647" s="39" t="s">
        <v>51</v>
      </c>
      <c r="C1647" s="39" t="s">
        <v>135</v>
      </c>
      <c r="D1647" s="39" t="s">
        <v>22</v>
      </c>
      <c r="E1647" s="70" t="s">
        <v>39</v>
      </c>
      <c r="F1647" s="70" t="s">
        <v>32</v>
      </c>
      <c r="G1647" s="78">
        <v>44264</v>
      </c>
      <c r="H1647" s="78">
        <v>45839</v>
      </c>
      <c r="I1647" s="69">
        <v>1396085.6</v>
      </c>
      <c r="J1647" s="70">
        <v>0</v>
      </c>
      <c r="K1647" s="71">
        <v>0.97</v>
      </c>
      <c r="L1647" s="70">
        <v>0</v>
      </c>
      <c r="M1647" s="71">
        <v>1.31</v>
      </c>
      <c r="N1647" s="72"/>
      <c r="O1647" s="73">
        <f>MIN(1,MAX(0,(1/(1+EXP(-(Assumptions!$B$5 + Assumptions!$B$6*$N1647))))*Assumptions!$B$3))</f>
        <v>3.9165722796764356E-2</v>
      </c>
      <c r="P1647" s="73">
        <f>VLOOKUP($F1647,Assumptions!$A$23:$B$27,2,FALSE)*Assumptions!$B$4</f>
        <v>0.5</v>
      </c>
      <c r="Q1647" s="74">
        <f t="shared" si="50"/>
        <v>27339.350805077225</v>
      </c>
      <c r="R1647" s="75" t="str">
        <f>IF($O1647&lt;Assumptions!$B$17,"A",IF($O1647&lt;Assumptions!$B$18,"B",IF($O1647&lt;Assumptions!$B$19,"C",IF($O1647&lt;Assumptions!$B$20,"D","E"))))</f>
        <v>B</v>
      </c>
      <c r="S1647" s="75">
        <f t="shared" si="51"/>
        <v>0</v>
      </c>
    </row>
    <row r="1648" spans="1:19" ht="17.399999999999999" x14ac:dyDescent="0.3">
      <c r="A1648" s="39" t="s">
        <v>411</v>
      </c>
      <c r="B1648" s="39" t="s">
        <v>51</v>
      </c>
      <c r="C1648" s="39" t="s">
        <v>135</v>
      </c>
      <c r="D1648" s="39" t="s">
        <v>22</v>
      </c>
      <c r="E1648" s="70" t="s">
        <v>39</v>
      </c>
      <c r="F1648" s="70" t="s">
        <v>32</v>
      </c>
      <c r="G1648" s="78">
        <v>44264</v>
      </c>
      <c r="H1648" s="78">
        <v>45870</v>
      </c>
      <c r="I1648" s="69">
        <v>1358362.19</v>
      </c>
      <c r="J1648" s="70">
        <v>0</v>
      </c>
      <c r="K1648" s="71">
        <v>0.98499999999999999</v>
      </c>
      <c r="L1648" s="70">
        <v>0</v>
      </c>
      <c r="M1648" s="71">
        <v>1.31</v>
      </c>
      <c r="N1648" s="72"/>
      <c r="O1648" s="73">
        <f>MIN(1,MAX(0,(1/(1+EXP(-(Assumptions!$B$5 + Assumptions!$B$6*$N1648))))*Assumptions!$B$3))</f>
        <v>3.9165722796764356E-2</v>
      </c>
      <c r="P1648" s="73">
        <f>VLOOKUP($F1648,Assumptions!$A$23:$B$27,2,FALSE)*Assumptions!$B$4</f>
        <v>0.5</v>
      </c>
      <c r="Q1648" s="74">
        <f t="shared" si="50"/>
        <v>26600.618495572875</v>
      </c>
      <c r="R1648" s="75" t="str">
        <f>IF($O1648&lt;Assumptions!$B$17,"A",IF($O1648&lt;Assumptions!$B$18,"B",IF($O1648&lt;Assumptions!$B$19,"C",IF($O1648&lt;Assumptions!$B$20,"D","E"))))</f>
        <v>B</v>
      </c>
      <c r="S1648" s="75">
        <f t="shared" si="51"/>
        <v>0</v>
      </c>
    </row>
    <row r="1649" spans="1:19" ht="17.399999999999999" x14ac:dyDescent="0.3">
      <c r="A1649" s="39" t="s">
        <v>411</v>
      </c>
      <c r="B1649" s="39" t="s">
        <v>51</v>
      </c>
      <c r="C1649" s="39" t="s">
        <v>135</v>
      </c>
      <c r="D1649" s="39" t="s">
        <v>22</v>
      </c>
      <c r="E1649" s="70" t="s">
        <v>39</v>
      </c>
      <c r="F1649" s="70" t="s">
        <v>32</v>
      </c>
      <c r="G1649" s="78">
        <v>44264</v>
      </c>
      <c r="H1649" s="78">
        <v>45901</v>
      </c>
      <c r="I1649" s="69">
        <v>1321028.74</v>
      </c>
      <c r="J1649" s="70">
        <v>0</v>
      </c>
      <c r="K1649" s="71">
        <v>1.054</v>
      </c>
      <c r="L1649" s="70">
        <v>0</v>
      </c>
      <c r="M1649" s="71">
        <v>1.31</v>
      </c>
      <c r="N1649" s="72"/>
      <c r="O1649" s="73">
        <f>MIN(1,MAX(0,(1/(1+EXP(-(Assumptions!$B$5 + Assumptions!$B$6*$N1649))))*Assumptions!$B$3))</f>
        <v>3.9165722796764356E-2</v>
      </c>
      <c r="P1649" s="73">
        <f>VLOOKUP($F1649,Assumptions!$A$23:$B$27,2,FALSE)*Assumptions!$B$4</f>
        <v>0.5</v>
      </c>
      <c r="Q1649" s="74">
        <f t="shared" si="50"/>
        <v>25869.522718699445</v>
      </c>
      <c r="R1649" s="75" t="str">
        <f>IF($O1649&lt;Assumptions!$B$17,"A",IF($O1649&lt;Assumptions!$B$18,"B",IF($O1649&lt;Assumptions!$B$19,"C",IF($O1649&lt;Assumptions!$B$20,"D","E"))))</f>
        <v>B</v>
      </c>
      <c r="S1649" s="75">
        <f t="shared" si="51"/>
        <v>0</v>
      </c>
    </row>
    <row r="1650" spans="1:19" ht="17.399999999999999" x14ac:dyDescent="0.3">
      <c r="A1650" s="39" t="s">
        <v>411</v>
      </c>
      <c r="B1650" s="39" t="s">
        <v>51</v>
      </c>
      <c r="C1650" s="39" t="s">
        <v>135</v>
      </c>
      <c r="D1650" s="39" t="s">
        <v>22</v>
      </c>
      <c r="E1650" s="70" t="s">
        <v>39</v>
      </c>
      <c r="F1650" s="70" t="s">
        <v>32</v>
      </c>
      <c r="G1650" s="78">
        <v>44264</v>
      </c>
      <c r="H1650" s="78">
        <v>45931</v>
      </c>
      <c r="I1650" s="69">
        <v>1283556.6299999999</v>
      </c>
      <c r="J1650" s="70">
        <v>0</v>
      </c>
      <c r="K1650" s="71">
        <v>1.0640000000000001</v>
      </c>
      <c r="L1650" s="70">
        <v>0</v>
      </c>
      <c r="M1650" s="71">
        <v>1.31</v>
      </c>
      <c r="N1650" s="72"/>
      <c r="O1650" s="73">
        <f>MIN(1,MAX(0,(1/(1+EXP(-(Assumptions!$B$5 + Assumptions!$B$6*$N1650))))*Assumptions!$B$3))</f>
        <v>3.9165722796764356E-2</v>
      </c>
      <c r="P1650" s="73">
        <f>VLOOKUP($F1650,Assumptions!$A$23:$B$27,2,FALSE)*Assumptions!$B$4</f>
        <v>0.5</v>
      </c>
      <c r="Q1650" s="74">
        <f t="shared" si="50"/>
        <v>25135.711582264514</v>
      </c>
      <c r="R1650" s="75" t="str">
        <f>IF($O1650&lt;Assumptions!$B$17,"A",IF($O1650&lt;Assumptions!$B$18,"B",IF($O1650&lt;Assumptions!$B$19,"C",IF($O1650&lt;Assumptions!$B$20,"D","E"))))</f>
        <v>B</v>
      </c>
      <c r="S1650" s="75">
        <f t="shared" si="51"/>
        <v>0</v>
      </c>
    </row>
    <row r="1651" spans="1:19" ht="17.399999999999999" x14ac:dyDescent="0.3">
      <c r="A1651" s="39" t="s">
        <v>411</v>
      </c>
      <c r="B1651" s="39" t="s">
        <v>51</v>
      </c>
      <c r="C1651" s="39" t="s">
        <v>135</v>
      </c>
      <c r="D1651" s="39" t="s">
        <v>22</v>
      </c>
      <c r="E1651" s="70" t="s">
        <v>39</v>
      </c>
      <c r="F1651" s="70" t="s">
        <v>32</v>
      </c>
      <c r="G1651" s="78">
        <v>44264</v>
      </c>
      <c r="H1651" s="78">
        <v>45962</v>
      </c>
      <c r="I1651" s="69">
        <v>1245273.42</v>
      </c>
      <c r="J1651" s="70">
        <v>0</v>
      </c>
      <c r="K1651" s="71">
        <v>0.96399999999999997</v>
      </c>
      <c r="L1651" s="70">
        <v>0</v>
      </c>
      <c r="M1651" s="71">
        <v>1.31</v>
      </c>
      <c r="N1651" s="72"/>
      <c r="O1651" s="73">
        <f>MIN(1,MAX(0,(1/(1+EXP(-(Assumptions!$B$5 + Assumptions!$B$6*$N1651))))*Assumptions!$B$3))</f>
        <v>3.9165722796764356E-2</v>
      </c>
      <c r="P1651" s="73">
        <f>VLOOKUP($F1651,Assumptions!$A$23:$B$27,2,FALSE)*Assumptions!$B$4</f>
        <v>0.5</v>
      </c>
      <c r="Q1651" s="74">
        <f t="shared" si="50"/>
        <v>24386.016786949356</v>
      </c>
      <c r="R1651" s="75" t="str">
        <f>IF($O1651&lt;Assumptions!$B$17,"A",IF($O1651&lt;Assumptions!$B$18,"B",IF($O1651&lt;Assumptions!$B$19,"C",IF($O1651&lt;Assumptions!$B$20,"D","E"))))</f>
        <v>B</v>
      </c>
      <c r="S1651" s="75">
        <f t="shared" si="51"/>
        <v>0</v>
      </c>
    </row>
    <row r="1652" spans="1:19" ht="17.399999999999999" x14ac:dyDescent="0.3">
      <c r="A1652" s="39" t="s">
        <v>411</v>
      </c>
      <c r="B1652" s="39" t="s">
        <v>51</v>
      </c>
      <c r="C1652" s="39" t="s">
        <v>135</v>
      </c>
      <c r="D1652" s="39" t="s">
        <v>22</v>
      </c>
      <c r="E1652" s="70" t="s">
        <v>39</v>
      </c>
      <c r="F1652" s="70" t="s">
        <v>32</v>
      </c>
      <c r="G1652" s="78">
        <v>44264</v>
      </c>
      <c r="H1652" s="78">
        <v>45992</v>
      </c>
      <c r="I1652" s="69">
        <v>1211102</v>
      </c>
      <c r="J1652" s="70">
        <v>0</v>
      </c>
      <c r="K1652" s="71">
        <v>1.0109999999999999</v>
      </c>
      <c r="L1652" s="70">
        <v>0</v>
      </c>
      <c r="M1652" s="71">
        <v>1.31</v>
      </c>
      <c r="N1652" s="72"/>
      <c r="O1652" s="73">
        <f>MIN(1,MAX(0,(1/(1+EXP(-(Assumptions!$B$5 + Assumptions!$B$6*$N1652))))*Assumptions!$B$3))</f>
        <v>3.9165722796764356E-2</v>
      </c>
      <c r="P1652" s="73">
        <f>VLOOKUP($F1652,Assumptions!$A$23:$B$27,2,FALSE)*Assumptions!$B$4</f>
        <v>0.5</v>
      </c>
      <c r="Q1652" s="74">
        <f t="shared" si="50"/>
        <v>23716.842605303453</v>
      </c>
      <c r="R1652" s="75" t="str">
        <f>IF($O1652&lt;Assumptions!$B$17,"A",IF($O1652&lt;Assumptions!$B$18,"B",IF($O1652&lt;Assumptions!$B$19,"C",IF($O1652&lt;Assumptions!$B$20,"D","E"))))</f>
        <v>B</v>
      </c>
      <c r="S1652" s="75">
        <f t="shared" si="51"/>
        <v>0</v>
      </c>
    </row>
    <row r="1653" spans="1:19" ht="17.399999999999999" x14ac:dyDescent="0.3">
      <c r="A1653" s="39" t="s">
        <v>413</v>
      </c>
      <c r="B1653" s="39" t="s">
        <v>55</v>
      </c>
      <c r="C1653" s="39" t="s">
        <v>190</v>
      </c>
      <c r="D1653" s="39" t="s">
        <v>48</v>
      </c>
      <c r="E1653" s="70" t="s">
        <v>39</v>
      </c>
      <c r="F1653" s="70" t="s">
        <v>28</v>
      </c>
      <c r="G1653" s="78">
        <v>43996</v>
      </c>
      <c r="H1653" s="78">
        <v>45658</v>
      </c>
      <c r="I1653" s="69">
        <v>118063166.55</v>
      </c>
      <c r="J1653" s="70">
        <v>0</v>
      </c>
      <c r="K1653" s="71">
        <v>1.103</v>
      </c>
      <c r="L1653" s="70">
        <v>0</v>
      </c>
      <c r="M1653" s="71">
        <v>1.2509999999999999</v>
      </c>
      <c r="N1653" s="72"/>
      <c r="O1653" s="73">
        <f>MIN(1,MAX(0,(1/(1+EXP(-(Assumptions!$B$5 + Assumptions!$B$6*$N1653))))*Assumptions!$B$3))</f>
        <v>3.9165722796764356E-2</v>
      </c>
      <c r="P1653" s="73">
        <f>VLOOKUP($F1653,Assumptions!$A$23:$B$27,2,FALSE)*Assumptions!$B$4</f>
        <v>0.35</v>
      </c>
      <c r="Q1653" s="74">
        <f t="shared" si="50"/>
        <v>1618410.2387619326</v>
      </c>
      <c r="R1653" s="75" t="str">
        <f>IF($O1653&lt;Assumptions!$B$17,"A",IF($O1653&lt;Assumptions!$B$18,"B",IF($O1653&lt;Assumptions!$B$19,"C",IF($O1653&lt;Assumptions!$B$20,"D","E"))))</f>
        <v>B</v>
      </c>
      <c r="S1653" s="75">
        <f t="shared" si="51"/>
        <v>0</v>
      </c>
    </row>
    <row r="1654" spans="1:19" ht="17.399999999999999" x14ac:dyDescent="0.3">
      <c r="A1654" s="39" t="s">
        <v>413</v>
      </c>
      <c r="B1654" s="39" t="s">
        <v>55</v>
      </c>
      <c r="C1654" s="39" t="s">
        <v>190</v>
      </c>
      <c r="D1654" s="39" t="s">
        <v>48</v>
      </c>
      <c r="E1654" s="70" t="s">
        <v>39</v>
      </c>
      <c r="F1654" s="70" t="s">
        <v>28</v>
      </c>
      <c r="G1654" s="78">
        <v>43996</v>
      </c>
      <c r="H1654" s="78">
        <v>45689</v>
      </c>
      <c r="I1654" s="69">
        <v>116405816.08</v>
      </c>
      <c r="J1654" s="70">
        <v>0</v>
      </c>
      <c r="K1654" s="71">
        <v>1.0669999999999999</v>
      </c>
      <c r="L1654" s="70">
        <v>0</v>
      </c>
      <c r="M1654" s="71">
        <v>1.2509999999999999</v>
      </c>
      <c r="N1654" s="72"/>
      <c r="O1654" s="73">
        <f>MIN(1,MAX(0,(1/(1+EXP(-(Assumptions!$B$5 + Assumptions!$B$6*$N1654))))*Assumptions!$B$3))</f>
        <v>3.9165722796764356E-2</v>
      </c>
      <c r="P1654" s="73">
        <f>VLOOKUP($F1654,Assumptions!$A$23:$B$27,2,FALSE)*Assumptions!$B$4</f>
        <v>0.35</v>
      </c>
      <c r="Q1654" s="74">
        <f t="shared" si="50"/>
        <v>1595691.2735821449</v>
      </c>
      <c r="R1654" s="75" t="str">
        <f>IF($O1654&lt;Assumptions!$B$17,"A",IF($O1654&lt;Assumptions!$B$18,"B",IF($O1654&lt;Assumptions!$B$19,"C",IF($O1654&lt;Assumptions!$B$20,"D","E"))))</f>
        <v>B</v>
      </c>
      <c r="S1654" s="75">
        <f t="shared" si="51"/>
        <v>0</v>
      </c>
    </row>
    <row r="1655" spans="1:19" ht="17.399999999999999" x14ac:dyDescent="0.3">
      <c r="A1655" s="39" t="s">
        <v>413</v>
      </c>
      <c r="B1655" s="39" t="s">
        <v>55</v>
      </c>
      <c r="C1655" s="39" t="s">
        <v>190</v>
      </c>
      <c r="D1655" s="39" t="s">
        <v>48</v>
      </c>
      <c r="E1655" s="70" t="s">
        <v>39</v>
      </c>
      <c r="F1655" s="70" t="s">
        <v>28</v>
      </c>
      <c r="G1655" s="78">
        <v>43996</v>
      </c>
      <c r="H1655" s="78">
        <v>45717</v>
      </c>
      <c r="I1655" s="69">
        <v>114301627.42</v>
      </c>
      <c r="J1655" s="70">
        <v>0</v>
      </c>
      <c r="K1655" s="71">
        <v>1.135</v>
      </c>
      <c r="L1655" s="70">
        <v>0</v>
      </c>
      <c r="M1655" s="71">
        <v>1.2509999999999999</v>
      </c>
      <c r="N1655" s="72"/>
      <c r="O1655" s="73">
        <f>MIN(1,MAX(0,(1/(1+EXP(-(Assumptions!$B$5 + Assumptions!$B$6*$N1655))))*Assumptions!$B$3))</f>
        <v>3.9165722796764356E-2</v>
      </c>
      <c r="P1655" s="73">
        <f>VLOOKUP($F1655,Assumptions!$A$23:$B$27,2,FALSE)*Assumptions!$B$4</f>
        <v>0.35</v>
      </c>
      <c r="Q1655" s="74">
        <f t="shared" si="50"/>
        <v>1566847.049162766</v>
      </c>
      <c r="R1655" s="75" t="str">
        <f>IF($O1655&lt;Assumptions!$B$17,"A",IF($O1655&lt;Assumptions!$B$18,"B",IF($O1655&lt;Assumptions!$B$19,"C",IF($O1655&lt;Assumptions!$B$20,"D","E"))))</f>
        <v>B</v>
      </c>
      <c r="S1655" s="75">
        <f t="shared" si="51"/>
        <v>0</v>
      </c>
    </row>
    <row r="1656" spans="1:19" ht="17.399999999999999" x14ac:dyDescent="0.3">
      <c r="A1656" s="39" t="s">
        <v>413</v>
      </c>
      <c r="B1656" s="39" t="s">
        <v>55</v>
      </c>
      <c r="C1656" s="39" t="s">
        <v>190</v>
      </c>
      <c r="D1656" s="39" t="s">
        <v>48</v>
      </c>
      <c r="E1656" s="70" t="s">
        <v>39</v>
      </c>
      <c r="F1656" s="70" t="s">
        <v>28</v>
      </c>
      <c r="G1656" s="78">
        <v>43996</v>
      </c>
      <c r="H1656" s="78">
        <v>45748</v>
      </c>
      <c r="I1656" s="69">
        <v>112643207.79000001</v>
      </c>
      <c r="J1656" s="70">
        <v>0</v>
      </c>
      <c r="K1656" s="71">
        <v>0.96499999999999997</v>
      </c>
      <c r="L1656" s="70">
        <v>0</v>
      </c>
      <c r="M1656" s="71">
        <v>1.2509999999999999</v>
      </c>
      <c r="N1656" s="72"/>
      <c r="O1656" s="73">
        <f>MIN(1,MAX(0,(1/(1+EXP(-(Assumptions!$B$5 + Assumptions!$B$6*$N1656))))*Assumptions!$B$3))</f>
        <v>3.9165722796764356E-2</v>
      </c>
      <c r="P1656" s="73">
        <f>VLOOKUP($F1656,Assumptions!$A$23:$B$27,2,FALSE)*Assumptions!$B$4</f>
        <v>0.35</v>
      </c>
      <c r="Q1656" s="74">
        <f t="shared" si="50"/>
        <v>1544113.4279345134</v>
      </c>
      <c r="R1656" s="75" t="str">
        <f>IF($O1656&lt;Assumptions!$B$17,"A",IF($O1656&lt;Assumptions!$B$18,"B",IF($O1656&lt;Assumptions!$B$19,"C",IF($O1656&lt;Assumptions!$B$20,"D","E"))))</f>
        <v>B</v>
      </c>
      <c r="S1656" s="75">
        <f t="shared" si="51"/>
        <v>0</v>
      </c>
    </row>
    <row r="1657" spans="1:19" ht="17.399999999999999" x14ac:dyDescent="0.3">
      <c r="A1657" s="39" t="s">
        <v>413</v>
      </c>
      <c r="B1657" s="39" t="s">
        <v>55</v>
      </c>
      <c r="C1657" s="39" t="s">
        <v>190</v>
      </c>
      <c r="D1657" s="39" t="s">
        <v>48</v>
      </c>
      <c r="E1657" s="70" t="s">
        <v>39</v>
      </c>
      <c r="F1657" s="70" t="s">
        <v>28</v>
      </c>
      <c r="G1657" s="78">
        <v>43996</v>
      </c>
      <c r="H1657" s="78">
        <v>45778</v>
      </c>
      <c r="I1657" s="69">
        <v>110513880.86</v>
      </c>
      <c r="J1657" s="70">
        <v>0</v>
      </c>
      <c r="K1657" s="71">
        <v>0.97699999999999998</v>
      </c>
      <c r="L1657" s="70">
        <v>0</v>
      </c>
      <c r="M1657" s="71">
        <v>1.2509999999999999</v>
      </c>
      <c r="N1657" s="72"/>
      <c r="O1657" s="73">
        <f>MIN(1,MAX(0,(1/(1+EXP(-(Assumptions!$B$5 + Assumptions!$B$6*$N1657))))*Assumptions!$B$3))</f>
        <v>3.9165722796764356E-2</v>
      </c>
      <c r="P1657" s="73">
        <f>VLOOKUP($F1657,Assumptions!$A$23:$B$27,2,FALSE)*Assumptions!$B$4</f>
        <v>0.35</v>
      </c>
      <c r="Q1657" s="74">
        <f t="shared" si="50"/>
        <v>1514924.6080350906</v>
      </c>
      <c r="R1657" s="75" t="str">
        <f>IF($O1657&lt;Assumptions!$B$17,"A",IF($O1657&lt;Assumptions!$B$18,"B",IF($O1657&lt;Assumptions!$B$19,"C",IF($O1657&lt;Assumptions!$B$20,"D","E"))))</f>
        <v>B</v>
      </c>
      <c r="S1657" s="75">
        <f t="shared" si="51"/>
        <v>0</v>
      </c>
    </row>
    <row r="1658" spans="1:19" ht="17.399999999999999" x14ac:dyDescent="0.3">
      <c r="A1658" s="39" t="s">
        <v>413</v>
      </c>
      <c r="B1658" s="39" t="s">
        <v>55</v>
      </c>
      <c r="C1658" s="39" t="s">
        <v>190</v>
      </c>
      <c r="D1658" s="39" t="s">
        <v>48</v>
      </c>
      <c r="E1658" s="70" t="s">
        <v>39</v>
      </c>
      <c r="F1658" s="70" t="s">
        <v>28</v>
      </c>
      <c r="G1658" s="78">
        <v>43996</v>
      </c>
      <c r="H1658" s="78">
        <v>45809</v>
      </c>
      <c r="I1658" s="69">
        <v>108607791.20999999</v>
      </c>
      <c r="J1658" s="70">
        <v>0</v>
      </c>
      <c r="K1658" s="71">
        <v>1.0960000000000001</v>
      </c>
      <c r="L1658" s="70">
        <v>0</v>
      </c>
      <c r="M1658" s="71">
        <v>1.2509999999999999</v>
      </c>
      <c r="N1658" s="72"/>
      <c r="O1658" s="73">
        <f>MIN(1,MAX(0,(1/(1+EXP(-(Assumptions!$B$5 + Assumptions!$B$6*$N1658))))*Assumptions!$B$3))</f>
        <v>3.9165722796764356E-2</v>
      </c>
      <c r="P1658" s="73">
        <f>VLOOKUP($F1658,Assumptions!$A$23:$B$27,2,FALSE)*Assumptions!$B$4</f>
        <v>0.35</v>
      </c>
      <c r="Q1658" s="74">
        <f t="shared" si="50"/>
        <v>1488795.9254349018</v>
      </c>
      <c r="R1658" s="75" t="str">
        <f>IF($O1658&lt;Assumptions!$B$17,"A",IF($O1658&lt;Assumptions!$B$18,"B",IF($O1658&lt;Assumptions!$B$19,"C",IF($O1658&lt;Assumptions!$B$20,"D","E"))))</f>
        <v>B</v>
      </c>
      <c r="S1658" s="75">
        <f t="shared" si="51"/>
        <v>0</v>
      </c>
    </row>
    <row r="1659" spans="1:19" ht="17.399999999999999" x14ac:dyDescent="0.3">
      <c r="A1659" s="39" t="s">
        <v>413</v>
      </c>
      <c r="B1659" s="39" t="s">
        <v>55</v>
      </c>
      <c r="C1659" s="39" t="s">
        <v>190</v>
      </c>
      <c r="D1659" s="39" t="s">
        <v>48</v>
      </c>
      <c r="E1659" s="70" t="s">
        <v>39</v>
      </c>
      <c r="F1659" s="70" t="s">
        <v>28</v>
      </c>
      <c r="G1659" s="78">
        <v>43996</v>
      </c>
      <c r="H1659" s="78">
        <v>45839</v>
      </c>
      <c r="I1659" s="69">
        <v>107028984.73999999</v>
      </c>
      <c r="J1659" s="70">
        <v>0</v>
      </c>
      <c r="K1659" s="71">
        <v>1.147</v>
      </c>
      <c r="L1659" s="70">
        <v>0</v>
      </c>
      <c r="M1659" s="71">
        <v>1.2509999999999999</v>
      </c>
      <c r="N1659" s="72"/>
      <c r="O1659" s="73">
        <f>MIN(1,MAX(0,(1/(1+EXP(-(Assumptions!$B$5 + Assumptions!$B$6*$N1659))))*Assumptions!$B$3))</f>
        <v>3.9165722796764356E-2</v>
      </c>
      <c r="P1659" s="73">
        <f>VLOOKUP($F1659,Assumptions!$A$23:$B$27,2,FALSE)*Assumptions!$B$4</f>
        <v>0.35</v>
      </c>
      <c r="Q1659" s="74">
        <f t="shared" si="50"/>
        <v>1467153.6416410867</v>
      </c>
      <c r="R1659" s="75" t="str">
        <f>IF($O1659&lt;Assumptions!$B$17,"A",IF($O1659&lt;Assumptions!$B$18,"B",IF($O1659&lt;Assumptions!$B$19,"C",IF($O1659&lt;Assumptions!$B$20,"D","E"))))</f>
        <v>B</v>
      </c>
      <c r="S1659" s="75">
        <f t="shared" si="51"/>
        <v>0</v>
      </c>
    </row>
    <row r="1660" spans="1:19" ht="17.399999999999999" x14ac:dyDescent="0.3">
      <c r="A1660" s="39" t="s">
        <v>413</v>
      </c>
      <c r="B1660" s="39" t="s">
        <v>55</v>
      </c>
      <c r="C1660" s="39" t="s">
        <v>190</v>
      </c>
      <c r="D1660" s="39" t="s">
        <v>48</v>
      </c>
      <c r="E1660" s="70" t="s">
        <v>39</v>
      </c>
      <c r="F1660" s="70" t="s">
        <v>28</v>
      </c>
      <c r="G1660" s="78">
        <v>43996</v>
      </c>
      <c r="H1660" s="78">
        <v>45870</v>
      </c>
      <c r="I1660" s="69">
        <v>105241599.01000001</v>
      </c>
      <c r="J1660" s="70">
        <v>0</v>
      </c>
      <c r="K1660" s="71">
        <v>1.034</v>
      </c>
      <c r="L1660" s="70">
        <v>0</v>
      </c>
      <c r="M1660" s="71">
        <v>1.2509999999999999</v>
      </c>
      <c r="N1660" s="72"/>
      <c r="O1660" s="73">
        <f>MIN(1,MAX(0,(1/(1+EXP(-(Assumptions!$B$5 + Assumptions!$B$6*$N1660))))*Assumptions!$B$3))</f>
        <v>3.9165722796764356E-2</v>
      </c>
      <c r="P1660" s="73">
        <f>VLOOKUP($F1660,Assumptions!$A$23:$B$27,2,FALSE)*Assumptions!$B$4</f>
        <v>0.35</v>
      </c>
      <c r="Q1660" s="74">
        <f t="shared" si="50"/>
        <v>1442652.1527298614</v>
      </c>
      <c r="R1660" s="75" t="str">
        <f>IF($O1660&lt;Assumptions!$B$17,"A",IF($O1660&lt;Assumptions!$B$18,"B",IF($O1660&lt;Assumptions!$B$19,"C",IF($O1660&lt;Assumptions!$B$20,"D","E"))))</f>
        <v>B</v>
      </c>
      <c r="S1660" s="75">
        <f t="shared" si="51"/>
        <v>0</v>
      </c>
    </row>
    <row r="1661" spans="1:19" ht="17.399999999999999" x14ac:dyDescent="0.3">
      <c r="A1661" s="39" t="s">
        <v>413</v>
      </c>
      <c r="B1661" s="39" t="s">
        <v>55</v>
      </c>
      <c r="C1661" s="39" t="s">
        <v>190</v>
      </c>
      <c r="D1661" s="39" t="s">
        <v>48</v>
      </c>
      <c r="E1661" s="70" t="s">
        <v>39</v>
      </c>
      <c r="F1661" s="70" t="s">
        <v>28</v>
      </c>
      <c r="G1661" s="78">
        <v>43996</v>
      </c>
      <c r="H1661" s="78">
        <v>45901</v>
      </c>
      <c r="I1661" s="69">
        <v>103316633.2</v>
      </c>
      <c r="J1661" s="70">
        <v>65</v>
      </c>
      <c r="K1661" s="71">
        <v>0.60499999999999998</v>
      </c>
      <c r="L1661" s="70">
        <v>0</v>
      </c>
      <c r="M1661" s="71">
        <v>1.2509999999999999</v>
      </c>
      <c r="N1661" s="72"/>
      <c r="O1661" s="73">
        <f>MIN(1,MAX(0,(1/(1+EXP(-(Assumptions!$B$5 + Assumptions!$B$6*$N1661))))*Assumptions!$B$3))</f>
        <v>3.9165722796764356E-2</v>
      </c>
      <c r="P1661" s="73">
        <f>VLOOKUP($F1661,Assumptions!$A$23:$B$27,2,FALSE)*Assumptions!$B$4</f>
        <v>0.35</v>
      </c>
      <c r="Q1661" s="74">
        <f t="shared" si="50"/>
        <v>1416264.7156721633</v>
      </c>
      <c r="R1661" s="75" t="str">
        <f>IF($O1661&lt;Assumptions!$B$17,"A",IF($O1661&lt;Assumptions!$B$18,"B",IF($O1661&lt;Assumptions!$B$19,"C",IF($O1661&lt;Assumptions!$B$20,"D","E"))))</f>
        <v>B</v>
      </c>
      <c r="S1661" s="75">
        <f t="shared" si="51"/>
        <v>0</v>
      </c>
    </row>
    <row r="1662" spans="1:19" ht="17.399999999999999" x14ac:dyDescent="0.3">
      <c r="A1662" s="39" t="s">
        <v>413</v>
      </c>
      <c r="B1662" s="39" t="s">
        <v>55</v>
      </c>
      <c r="C1662" s="39" t="s">
        <v>190</v>
      </c>
      <c r="D1662" s="39" t="s">
        <v>48</v>
      </c>
      <c r="E1662" s="70" t="s">
        <v>39</v>
      </c>
      <c r="F1662" s="70" t="s">
        <v>28</v>
      </c>
      <c r="G1662" s="78">
        <v>43996</v>
      </c>
      <c r="H1662" s="78">
        <v>45931</v>
      </c>
      <c r="I1662" s="69">
        <v>101354859.45</v>
      </c>
      <c r="J1662" s="70">
        <v>95</v>
      </c>
      <c r="K1662" s="71">
        <v>0.29299999999999998</v>
      </c>
      <c r="L1662" s="70">
        <v>0</v>
      </c>
      <c r="M1662" s="71">
        <v>1.2509999999999999</v>
      </c>
      <c r="N1662" s="72"/>
      <c r="O1662" s="73">
        <f>MIN(1,MAX(0,(1/(1+EXP(-(Assumptions!$B$5 + Assumptions!$B$6*$N1662))))*Assumptions!$B$3))</f>
        <v>3.9165722796764356E-2</v>
      </c>
      <c r="P1662" s="73">
        <f>VLOOKUP($F1662,Assumptions!$A$23:$B$27,2,FALSE)*Assumptions!$B$4</f>
        <v>0.35</v>
      </c>
      <c r="Q1662" s="74">
        <f t="shared" si="50"/>
        <v>1389372.7152632992</v>
      </c>
      <c r="R1662" s="75" t="str">
        <f>IF($O1662&lt;Assumptions!$B$17,"A",IF($O1662&lt;Assumptions!$B$18,"B",IF($O1662&lt;Assumptions!$B$19,"C",IF($O1662&lt;Assumptions!$B$20,"D","E"))))</f>
        <v>B</v>
      </c>
      <c r="S1662" s="75">
        <f t="shared" si="51"/>
        <v>0</v>
      </c>
    </row>
    <row r="1663" spans="1:19" ht="17.399999999999999" x14ac:dyDescent="0.3">
      <c r="A1663" s="39" t="s">
        <v>413</v>
      </c>
      <c r="B1663" s="39" t="s">
        <v>55</v>
      </c>
      <c r="C1663" s="39" t="s">
        <v>190</v>
      </c>
      <c r="D1663" s="39" t="s">
        <v>48</v>
      </c>
      <c r="E1663" s="70" t="s">
        <v>39</v>
      </c>
      <c r="F1663" s="70" t="s">
        <v>28</v>
      </c>
      <c r="G1663" s="78">
        <v>43996</v>
      </c>
      <c r="H1663" s="78">
        <v>45962</v>
      </c>
      <c r="I1663" s="69">
        <v>99324777.810000002</v>
      </c>
      <c r="J1663" s="70">
        <v>0</v>
      </c>
      <c r="K1663" s="71">
        <v>0.95699999999999996</v>
      </c>
      <c r="L1663" s="70">
        <v>0</v>
      </c>
      <c r="M1663" s="71">
        <v>1.2509999999999999</v>
      </c>
      <c r="N1663" s="72"/>
      <c r="O1663" s="73">
        <f>MIN(1,MAX(0,(1/(1+EXP(-(Assumptions!$B$5 + Assumptions!$B$6*$N1663))))*Assumptions!$B$3))</f>
        <v>3.9165722796764356E-2</v>
      </c>
      <c r="P1663" s="73">
        <f>VLOOKUP($F1663,Assumptions!$A$23:$B$27,2,FALSE)*Assumptions!$B$4</f>
        <v>0.35</v>
      </c>
      <c r="Q1663" s="74">
        <f t="shared" si="50"/>
        <v>1361544.350094835</v>
      </c>
      <c r="R1663" s="75" t="str">
        <f>IF($O1663&lt;Assumptions!$B$17,"A",IF($O1663&lt;Assumptions!$B$18,"B",IF($O1663&lt;Assumptions!$B$19,"C",IF($O1663&lt;Assumptions!$B$20,"D","E"))))</f>
        <v>B</v>
      </c>
      <c r="S1663" s="75">
        <f t="shared" si="51"/>
        <v>0</v>
      </c>
    </row>
    <row r="1664" spans="1:19" ht="17.399999999999999" x14ac:dyDescent="0.3">
      <c r="A1664" s="39" t="s">
        <v>413</v>
      </c>
      <c r="B1664" s="39" t="s">
        <v>55</v>
      </c>
      <c r="C1664" s="39" t="s">
        <v>190</v>
      </c>
      <c r="D1664" s="39" t="s">
        <v>48</v>
      </c>
      <c r="E1664" s="70" t="s">
        <v>39</v>
      </c>
      <c r="F1664" s="70" t="s">
        <v>28</v>
      </c>
      <c r="G1664" s="78">
        <v>43996</v>
      </c>
      <c r="H1664" s="78">
        <v>45992</v>
      </c>
      <c r="I1664" s="69">
        <v>97461396.829999998</v>
      </c>
      <c r="J1664" s="70">
        <v>95</v>
      </c>
      <c r="K1664" s="71">
        <v>0.191</v>
      </c>
      <c r="L1664" s="70">
        <v>0</v>
      </c>
      <c r="M1664" s="71">
        <v>1.2509999999999999</v>
      </c>
      <c r="N1664" s="72"/>
      <c r="O1664" s="73">
        <f>MIN(1,MAX(0,(1/(1+EXP(-(Assumptions!$B$5 + Assumptions!$B$6*$N1664))))*Assumptions!$B$3))</f>
        <v>3.9165722796764356E-2</v>
      </c>
      <c r="P1664" s="73">
        <f>VLOOKUP($F1664,Assumptions!$A$23:$B$27,2,FALSE)*Assumptions!$B$4</f>
        <v>0.35</v>
      </c>
      <c r="Q1664" s="74">
        <f t="shared" si="50"/>
        <v>1336001.1180702297</v>
      </c>
      <c r="R1664" s="75" t="str">
        <f>IF($O1664&lt;Assumptions!$B$17,"A",IF($O1664&lt;Assumptions!$B$18,"B",IF($O1664&lt;Assumptions!$B$19,"C",IF($O1664&lt;Assumptions!$B$20,"D","E"))))</f>
        <v>B</v>
      </c>
      <c r="S1664" s="75">
        <f t="shared" si="51"/>
        <v>0</v>
      </c>
    </row>
    <row r="1665" spans="1:19" ht="17.399999999999999" x14ac:dyDescent="0.3">
      <c r="A1665" s="39" t="s">
        <v>414</v>
      </c>
      <c r="B1665" s="39" t="s">
        <v>52</v>
      </c>
      <c r="C1665" s="39" t="s">
        <v>135</v>
      </c>
      <c r="D1665" s="39" t="s">
        <v>22</v>
      </c>
      <c r="E1665" s="70" t="s">
        <v>39</v>
      </c>
      <c r="F1665" s="70" t="s">
        <v>28</v>
      </c>
      <c r="G1665" s="78">
        <v>43703</v>
      </c>
      <c r="H1665" s="78">
        <v>45658</v>
      </c>
      <c r="I1665" s="69">
        <v>2574145.14</v>
      </c>
      <c r="J1665" s="70">
        <v>0</v>
      </c>
      <c r="K1665" s="71">
        <v>1.0569999999999999</v>
      </c>
      <c r="L1665" s="70">
        <v>0</v>
      </c>
      <c r="M1665" s="71">
        <v>0.98</v>
      </c>
      <c r="N1665" s="72"/>
      <c r="O1665" s="73">
        <f>MIN(1,MAX(0,(1/(1+EXP(-(Assumptions!$B$5 + Assumptions!$B$6*$N1665))))*Assumptions!$B$3))</f>
        <v>3.9165722796764356E-2</v>
      </c>
      <c r="P1665" s="73">
        <f>VLOOKUP($F1665,Assumptions!$A$23:$B$27,2,FALSE)*Assumptions!$B$4</f>
        <v>0.35</v>
      </c>
      <c r="Q1665" s="74">
        <f t="shared" ref="Q1665:Q1728" si="52">$I1665*$O1665*$P1665</f>
        <v>35286.389247157356</v>
      </c>
      <c r="R1665" s="75" t="str">
        <f>IF($O1665&lt;Assumptions!$B$17,"A",IF($O1665&lt;Assumptions!$B$18,"B",IF($O1665&lt;Assumptions!$B$19,"C",IF($O1665&lt;Assumptions!$B$20,"D","E"))))</f>
        <v>B</v>
      </c>
      <c r="S1665" s="75">
        <f t="shared" ref="S1665:S1728" si="53">--($J1665&gt;=180)</f>
        <v>0</v>
      </c>
    </row>
    <row r="1666" spans="1:19" ht="17.399999999999999" x14ac:dyDescent="0.3">
      <c r="A1666" s="39" t="s">
        <v>414</v>
      </c>
      <c r="B1666" s="39" t="s">
        <v>52</v>
      </c>
      <c r="C1666" s="39" t="s">
        <v>135</v>
      </c>
      <c r="D1666" s="39" t="s">
        <v>22</v>
      </c>
      <c r="E1666" s="70" t="s">
        <v>39</v>
      </c>
      <c r="F1666" s="70" t="s">
        <v>28</v>
      </c>
      <c r="G1666" s="78">
        <v>43703</v>
      </c>
      <c r="H1666" s="78">
        <v>45689</v>
      </c>
      <c r="I1666" s="69">
        <v>2506031.1</v>
      </c>
      <c r="J1666" s="70">
        <v>0</v>
      </c>
      <c r="K1666" s="71">
        <v>1.109</v>
      </c>
      <c r="L1666" s="70">
        <v>0</v>
      </c>
      <c r="M1666" s="71">
        <v>0.98</v>
      </c>
      <c r="N1666" s="72"/>
      <c r="O1666" s="73">
        <f>MIN(1,MAX(0,(1/(1+EXP(-(Assumptions!$B$5 + Assumptions!$B$6*$N1666))))*Assumptions!$B$3))</f>
        <v>3.9165722796764356E-2</v>
      </c>
      <c r="P1666" s="73">
        <f>VLOOKUP($F1666,Assumptions!$A$23:$B$27,2,FALSE)*Assumptions!$B$4</f>
        <v>0.35</v>
      </c>
      <c r="Q1666" s="74">
        <f t="shared" si="52"/>
        <v>34352.681783934662</v>
      </c>
      <c r="R1666" s="75" t="str">
        <f>IF($O1666&lt;Assumptions!$B$17,"A",IF($O1666&lt;Assumptions!$B$18,"B",IF($O1666&lt;Assumptions!$B$19,"C",IF($O1666&lt;Assumptions!$B$20,"D","E"))))</f>
        <v>B</v>
      </c>
      <c r="S1666" s="75">
        <f t="shared" si="53"/>
        <v>0</v>
      </c>
    </row>
    <row r="1667" spans="1:19" ht="17.399999999999999" x14ac:dyDescent="0.3">
      <c r="A1667" s="39" t="s">
        <v>414</v>
      </c>
      <c r="B1667" s="39" t="s">
        <v>52</v>
      </c>
      <c r="C1667" s="39" t="s">
        <v>135</v>
      </c>
      <c r="D1667" s="39" t="s">
        <v>22</v>
      </c>
      <c r="E1667" s="70" t="s">
        <v>39</v>
      </c>
      <c r="F1667" s="70" t="s">
        <v>28</v>
      </c>
      <c r="G1667" s="78">
        <v>43703</v>
      </c>
      <c r="H1667" s="78">
        <v>45717</v>
      </c>
      <c r="I1667" s="69">
        <v>2438779.37</v>
      </c>
      <c r="J1667" s="70">
        <v>0</v>
      </c>
      <c r="K1667" s="71">
        <v>0.95599999999999996</v>
      </c>
      <c r="L1667" s="70">
        <v>0</v>
      </c>
      <c r="M1667" s="71">
        <v>0.98</v>
      </c>
      <c r="N1667" s="72"/>
      <c r="O1667" s="73">
        <f>MIN(1,MAX(0,(1/(1+EXP(-(Assumptions!$B$5 + Assumptions!$B$6*$N1667))))*Assumptions!$B$3))</f>
        <v>3.9165722796764356E-2</v>
      </c>
      <c r="P1667" s="73">
        <f>VLOOKUP($F1667,Assumptions!$A$23:$B$27,2,FALSE)*Assumptions!$B$4</f>
        <v>0.35</v>
      </c>
      <c r="Q1667" s="74">
        <f t="shared" si="52"/>
        <v>33430.794868760669</v>
      </c>
      <c r="R1667" s="75" t="str">
        <f>IF($O1667&lt;Assumptions!$B$17,"A",IF($O1667&lt;Assumptions!$B$18,"B",IF($O1667&lt;Assumptions!$B$19,"C",IF($O1667&lt;Assumptions!$B$20,"D","E"))))</f>
        <v>B</v>
      </c>
      <c r="S1667" s="75">
        <f t="shared" si="53"/>
        <v>0</v>
      </c>
    </row>
    <row r="1668" spans="1:19" ht="17.399999999999999" x14ac:dyDescent="0.3">
      <c r="A1668" s="39" t="s">
        <v>414</v>
      </c>
      <c r="B1668" s="39" t="s">
        <v>52</v>
      </c>
      <c r="C1668" s="39" t="s">
        <v>135</v>
      </c>
      <c r="D1668" s="39" t="s">
        <v>22</v>
      </c>
      <c r="E1668" s="70" t="s">
        <v>39</v>
      </c>
      <c r="F1668" s="70" t="s">
        <v>28</v>
      </c>
      <c r="G1668" s="78">
        <v>43703</v>
      </c>
      <c r="H1668" s="78">
        <v>45748</v>
      </c>
      <c r="I1668" s="69">
        <v>2365387.81</v>
      </c>
      <c r="J1668" s="70">
        <v>0</v>
      </c>
      <c r="K1668" s="71">
        <v>0.95299999999999996</v>
      </c>
      <c r="L1668" s="70">
        <v>0</v>
      </c>
      <c r="M1668" s="71">
        <v>0.98</v>
      </c>
      <c r="N1668" s="72"/>
      <c r="O1668" s="73">
        <f>MIN(1,MAX(0,(1/(1+EXP(-(Assumptions!$B$5 + Assumptions!$B$6*$N1668))))*Assumptions!$B$3))</f>
        <v>3.9165722796764356E-2</v>
      </c>
      <c r="P1668" s="73">
        <f>VLOOKUP($F1668,Assumptions!$A$23:$B$27,2,FALSE)*Assumptions!$B$4</f>
        <v>0.35</v>
      </c>
      <c r="Q1668" s="74">
        <f t="shared" si="52"/>
        <v>32424.743145656932</v>
      </c>
      <c r="R1668" s="75" t="str">
        <f>IF($O1668&lt;Assumptions!$B$17,"A",IF($O1668&lt;Assumptions!$B$18,"B",IF($O1668&lt;Assumptions!$B$19,"C",IF($O1668&lt;Assumptions!$B$20,"D","E"))))</f>
        <v>B</v>
      </c>
      <c r="S1668" s="75">
        <f t="shared" si="53"/>
        <v>0</v>
      </c>
    </row>
    <row r="1669" spans="1:19" ht="17.399999999999999" x14ac:dyDescent="0.3">
      <c r="A1669" s="39" t="s">
        <v>414</v>
      </c>
      <c r="B1669" s="39" t="s">
        <v>52</v>
      </c>
      <c r="C1669" s="39" t="s">
        <v>135</v>
      </c>
      <c r="D1669" s="39" t="s">
        <v>22</v>
      </c>
      <c r="E1669" s="70" t="s">
        <v>39</v>
      </c>
      <c r="F1669" s="70" t="s">
        <v>28</v>
      </c>
      <c r="G1669" s="78">
        <v>43703</v>
      </c>
      <c r="H1669" s="78">
        <v>45778</v>
      </c>
      <c r="I1669" s="69">
        <v>2298627.0499999998</v>
      </c>
      <c r="J1669" s="70">
        <v>0</v>
      </c>
      <c r="K1669" s="71">
        <v>1.1100000000000001</v>
      </c>
      <c r="L1669" s="70">
        <v>0</v>
      </c>
      <c r="M1669" s="71">
        <v>0.98</v>
      </c>
      <c r="N1669" s="72"/>
      <c r="O1669" s="73">
        <f>MIN(1,MAX(0,(1/(1+EXP(-(Assumptions!$B$5 + Assumptions!$B$6*$N1669))))*Assumptions!$B$3))</f>
        <v>3.9165722796764356E-2</v>
      </c>
      <c r="P1669" s="73">
        <f>VLOOKUP($F1669,Assumptions!$A$23:$B$27,2,FALSE)*Assumptions!$B$4</f>
        <v>0.35</v>
      </c>
      <c r="Q1669" s="74">
        <f t="shared" si="52"/>
        <v>31509.586448705468</v>
      </c>
      <c r="R1669" s="75" t="str">
        <f>IF($O1669&lt;Assumptions!$B$17,"A",IF($O1669&lt;Assumptions!$B$18,"B",IF($O1669&lt;Assumptions!$B$19,"C",IF($O1669&lt;Assumptions!$B$20,"D","E"))))</f>
        <v>B</v>
      </c>
      <c r="S1669" s="75">
        <f t="shared" si="53"/>
        <v>0</v>
      </c>
    </row>
    <row r="1670" spans="1:19" ht="17.399999999999999" x14ac:dyDescent="0.3">
      <c r="A1670" s="39" t="s">
        <v>414</v>
      </c>
      <c r="B1670" s="39" t="s">
        <v>52</v>
      </c>
      <c r="C1670" s="39" t="s">
        <v>135</v>
      </c>
      <c r="D1670" s="39" t="s">
        <v>22</v>
      </c>
      <c r="E1670" s="70" t="s">
        <v>39</v>
      </c>
      <c r="F1670" s="70" t="s">
        <v>28</v>
      </c>
      <c r="G1670" s="78">
        <v>43703</v>
      </c>
      <c r="H1670" s="78">
        <v>45809</v>
      </c>
      <c r="I1670" s="69">
        <v>2223133.83</v>
      </c>
      <c r="J1670" s="70">
        <v>0</v>
      </c>
      <c r="K1670" s="71">
        <v>1.1240000000000001</v>
      </c>
      <c r="L1670" s="70">
        <v>0</v>
      </c>
      <c r="M1670" s="71">
        <v>0.98</v>
      </c>
      <c r="N1670" s="72"/>
      <c r="O1670" s="73">
        <f>MIN(1,MAX(0,(1/(1+EXP(-(Assumptions!$B$5 + Assumptions!$B$6*$N1670))))*Assumptions!$B$3))</f>
        <v>3.9165722796764356E-2</v>
      </c>
      <c r="P1670" s="73">
        <f>VLOOKUP($F1670,Assumptions!$A$23:$B$27,2,FALSE)*Assumptions!$B$4</f>
        <v>0.35</v>
      </c>
      <c r="Q1670" s="74">
        <f t="shared" si="52"/>
        <v>30474.725164061168</v>
      </c>
      <c r="R1670" s="75" t="str">
        <f>IF($O1670&lt;Assumptions!$B$17,"A",IF($O1670&lt;Assumptions!$B$18,"B",IF($O1670&lt;Assumptions!$B$19,"C",IF($O1670&lt;Assumptions!$B$20,"D","E"))))</f>
        <v>B</v>
      </c>
      <c r="S1670" s="75">
        <f t="shared" si="53"/>
        <v>0</v>
      </c>
    </row>
    <row r="1671" spans="1:19" ht="17.399999999999999" x14ac:dyDescent="0.3">
      <c r="A1671" s="39" t="s">
        <v>414</v>
      </c>
      <c r="B1671" s="39" t="s">
        <v>52</v>
      </c>
      <c r="C1671" s="39" t="s">
        <v>135</v>
      </c>
      <c r="D1671" s="39" t="s">
        <v>22</v>
      </c>
      <c r="E1671" s="70" t="s">
        <v>39</v>
      </c>
      <c r="F1671" s="70" t="s">
        <v>28</v>
      </c>
      <c r="G1671" s="78">
        <v>43703</v>
      </c>
      <c r="H1671" s="78">
        <v>45839</v>
      </c>
      <c r="I1671" s="69">
        <v>2160726.4900000002</v>
      </c>
      <c r="J1671" s="70">
        <v>0</v>
      </c>
      <c r="K1671" s="71">
        <v>1.0609999999999999</v>
      </c>
      <c r="L1671" s="70">
        <v>0</v>
      </c>
      <c r="M1671" s="71">
        <v>0.98</v>
      </c>
      <c r="N1671" s="72"/>
      <c r="O1671" s="73">
        <f>MIN(1,MAX(0,(1/(1+EXP(-(Assumptions!$B$5 + Assumptions!$B$6*$N1671))))*Assumptions!$B$3))</f>
        <v>3.9165722796764356E-2</v>
      </c>
      <c r="P1671" s="73">
        <f>VLOOKUP($F1671,Assumptions!$A$23:$B$27,2,FALSE)*Assumptions!$B$4</f>
        <v>0.35</v>
      </c>
      <c r="Q1671" s="74">
        <f t="shared" si="52"/>
        <v>29619.245161437975</v>
      </c>
      <c r="R1671" s="75" t="str">
        <f>IF($O1671&lt;Assumptions!$B$17,"A",IF($O1671&lt;Assumptions!$B$18,"B",IF($O1671&lt;Assumptions!$B$19,"C",IF($O1671&lt;Assumptions!$B$20,"D","E"))))</f>
        <v>B</v>
      </c>
      <c r="S1671" s="75">
        <f t="shared" si="53"/>
        <v>0</v>
      </c>
    </row>
    <row r="1672" spans="1:19" ht="17.399999999999999" x14ac:dyDescent="0.3">
      <c r="A1672" s="39" t="s">
        <v>414</v>
      </c>
      <c r="B1672" s="39" t="s">
        <v>52</v>
      </c>
      <c r="C1672" s="39" t="s">
        <v>135</v>
      </c>
      <c r="D1672" s="39" t="s">
        <v>22</v>
      </c>
      <c r="E1672" s="70" t="s">
        <v>39</v>
      </c>
      <c r="F1672" s="70" t="s">
        <v>28</v>
      </c>
      <c r="G1672" s="78">
        <v>43703</v>
      </c>
      <c r="H1672" s="78">
        <v>45870</v>
      </c>
      <c r="I1672" s="69">
        <v>2104519.11</v>
      </c>
      <c r="J1672" s="70">
        <v>0</v>
      </c>
      <c r="K1672" s="71">
        <v>1.107</v>
      </c>
      <c r="L1672" s="70">
        <v>0</v>
      </c>
      <c r="M1672" s="71">
        <v>0.98</v>
      </c>
      <c r="N1672" s="72"/>
      <c r="O1672" s="73">
        <f>MIN(1,MAX(0,(1/(1+EXP(-(Assumptions!$B$5 + Assumptions!$B$6*$N1672))))*Assumptions!$B$3))</f>
        <v>3.9165722796764356E-2</v>
      </c>
      <c r="P1672" s="73">
        <f>VLOOKUP($F1672,Assumptions!$A$23:$B$27,2,FALSE)*Assumptions!$B$4</f>
        <v>0.35</v>
      </c>
      <c r="Q1672" s="74">
        <f t="shared" si="52"/>
        <v>28848.754228963626</v>
      </c>
      <c r="R1672" s="75" t="str">
        <f>IF($O1672&lt;Assumptions!$B$17,"A",IF($O1672&lt;Assumptions!$B$18,"B",IF($O1672&lt;Assumptions!$B$19,"C",IF($O1672&lt;Assumptions!$B$20,"D","E"))))</f>
        <v>B</v>
      </c>
      <c r="S1672" s="75">
        <f t="shared" si="53"/>
        <v>0</v>
      </c>
    </row>
    <row r="1673" spans="1:19" ht="17.399999999999999" x14ac:dyDescent="0.3">
      <c r="A1673" s="39" t="s">
        <v>414</v>
      </c>
      <c r="B1673" s="39" t="s">
        <v>52</v>
      </c>
      <c r="C1673" s="39" t="s">
        <v>135</v>
      </c>
      <c r="D1673" s="39" t="s">
        <v>22</v>
      </c>
      <c r="E1673" s="70" t="s">
        <v>39</v>
      </c>
      <c r="F1673" s="70" t="s">
        <v>28</v>
      </c>
      <c r="G1673" s="78">
        <v>43703</v>
      </c>
      <c r="H1673" s="78">
        <v>45901</v>
      </c>
      <c r="I1673" s="69">
        <v>2040914.13</v>
      </c>
      <c r="J1673" s="70">
        <v>0</v>
      </c>
      <c r="K1673" s="71">
        <v>1.0229999999999999</v>
      </c>
      <c r="L1673" s="70">
        <v>0</v>
      </c>
      <c r="M1673" s="71">
        <v>0.98</v>
      </c>
      <c r="N1673" s="72"/>
      <c r="O1673" s="73">
        <f>MIN(1,MAX(0,(1/(1+EXP(-(Assumptions!$B$5 + Assumptions!$B$6*$N1673))))*Assumptions!$B$3))</f>
        <v>3.9165722796764356E-2</v>
      </c>
      <c r="P1673" s="73">
        <f>VLOOKUP($F1673,Assumptions!$A$23:$B$27,2,FALSE)*Assumptions!$B$4</f>
        <v>0.35</v>
      </c>
      <c r="Q1673" s="74">
        <f t="shared" si="52"/>
        <v>27976.856973652822</v>
      </c>
      <c r="R1673" s="75" t="str">
        <f>IF($O1673&lt;Assumptions!$B$17,"A",IF($O1673&lt;Assumptions!$B$18,"B",IF($O1673&lt;Assumptions!$B$19,"C",IF($O1673&lt;Assumptions!$B$20,"D","E"))))</f>
        <v>B</v>
      </c>
      <c r="S1673" s="75">
        <f t="shared" si="53"/>
        <v>0</v>
      </c>
    </row>
    <row r="1674" spans="1:19" ht="17.399999999999999" x14ac:dyDescent="0.3">
      <c r="A1674" s="39" t="s">
        <v>414</v>
      </c>
      <c r="B1674" s="39" t="s">
        <v>52</v>
      </c>
      <c r="C1674" s="39" t="s">
        <v>135</v>
      </c>
      <c r="D1674" s="39" t="s">
        <v>22</v>
      </c>
      <c r="E1674" s="70" t="s">
        <v>39</v>
      </c>
      <c r="F1674" s="70" t="s">
        <v>28</v>
      </c>
      <c r="G1674" s="78">
        <v>43703</v>
      </c>
      <c r="H1674" s="78">
        <v>45931</v>
      </c>
      <c r="I1674" s="69">
        <v>1979869.15</v>
      </c>
      <c r="J1674" s="70">
        <v>65</v>
      </c>
      <c r="K1674" s="71">
        <v>0.57199999999999995</v>
      </c>
      <c r="L1674" s="70">
        <v>0</v>
      </c>
      <c r="M1674" s="71">
        <v>0.98</v>
      </c>
      <c r="N1674" s="72"/>
      <c r="O1674" s="73">
        <f>MIN(1,MAX(0,(1/(1+EXP(-(Assumptions!$B$5 + Assumptions!$B$6*$N1674))))*Assumptions!$B$3))</f>
        <v>3.9165722796764356E-2</v>
      </c>
      <c r="P1674" s="73">
        <f>VLOOKUP($F1674,Assumptions!$A$23:$B$27,2,FALSE)*Assumptions!$B$4</f>
        <v>0.35</v>
      </c>
      <c r="Q1674" s="74">
        <f t="shared" si="52"/>
        <v>27140.052205967913</v>
      </c>
      <c r="R1674" s="75" t="str">
        <f>IF($O1674&lt;Assumptions!$B$17,"A",IF($O1674&lt;Assumptions!$B$18,"B",IF($O1674&lt;Assumptions!$B$19,"C",IF($O1674&lt;Assumptions!$B$20,"D","E"))))</f>
        <v>B</v>
      </c>
      <c r="S1674" s="75">
        <f t="shared" si="53"/>
        <v>0</v>
      </c>
    </row>
    <row r="1675" spans="1:19" ht="17.399999999999999" x14ac:dyDescent="0.3">
      <c r="A1675" s="39" t="s">
        <v>414</v>
      </c>
      <c r="B1675" s="39" t="s">
        <v>52</v>
      </c>
      <c r="C1675" s="39" t="s">
        <v>135</v>
      </c>
      <c r="D1675" s="39" t="s">
        <v>22</v>
      </c>
      <c r="E1675" s="70" t="s">
        <v>39</v>
      </c>
      <c r="F1675" s="70" t="s">
        <v>28</v>
      </c>
      <c r="G1675" s="78">
        <v>43703</v>
      </c>
      <c r="H1675" s="78">
        <v>45962</v>
      </c>
      <c r="I1675" s="69">
        <v>1915589.18</v>
      </c>
      <c r="J1675" s="70">
        <v>0</v>
      </c>
      <c r="K1675" s="71">
        <v>0.998</v>
      </c>
      <c r="L1675" s="70">
        <v>0</v>
      </c>
      <c r="M1675" s="71">
        <v>0.98</v>
      </c>
      <c r="N1675" s="72"/>
      <c r="O1675" s="73">
        <f>MIN(1,MAX(0,(1/(1+EXP(-(Assumptions!$B$5 + Assumptions!$B$6*$N1675))))*Assumptions!$B$3))</f>
        <v>3.9165722796764356E-2</v>
      </c>
      <c r="P1675" s="73">
        <f>VLOOKUP($F1675,Assumptions!$A$23:$B$27,2,FALSE)*Assumptions!$B$4</f>
        <v>0.35</v>
      </c>
      <c r="Q1675" s="74">
        <f t="shared" si="52"/>
        <v>26258.902185726398</v>
      </c>
      <c r="R1675" s="75" t="str">
        <f>IF($O1675&lt;Assumptions!$B$17,"A",IF($O1675&lt;Assumptions!$B$18,"B",IF($O1675&lt;Assumptions!$B$19,"C",IF($O1675&lt;Assumptions!$B$20,"D","E"))))</f>
        <v>B</v>
      </c>
      <c r="S1675" s="75">
        <f t="shared" si="53"/>
        <v>0</v>
      </c>
    </row>
    <row r="1676" spans="1:19" ht="17.399999999999999" x14ac:dyDescent="0.3">
      <c r="A1676" s="39" t="s">
        <v>414</v>
      </c>
      <c r="B1676" s="39" t="s">
        <v>52</v>
      </c>
      <c r="C1676" s="39" t="s">
        <v>135</v>
      </c>
      <c r="D1676" s="39" t="s">
        <v>22</v>
      </c>
      <c r="E1676" s="70" t="s">
        <v>39</v>
      </c>
      <c r="F1676" s="70" t="s">
        <v>28</v>
      </c>
      <c r="G1676" s="78">
        <v>43703</v>
      </c>
      <c r="H1676" s="78">
        <v>45992</v>
      </c>
      <c r="I1676" s="69">
        <v>1861452.92</v>
      </c>
      <c r="J1676" s="70">
        <v>0</v>
      </c>
      <c r="K1676" s="71">
        <v>1.0649999999999999</v>
      </c>
      <c r="L1676" s="70">
        <v>0</v>
      </c>
      <c r="M1676" s="71">
        <v>0.98</v>
      </c>
      <c r="N1676" s="72"/>
      <c r="O1676" s="73">
        <f>MIN(1,MAX(0,(1/(1+EXP(-(Assumptions!$B$5 + Assumptions!$B$6*$N1676))))*Assumptions!$B$3))</f>
        <v>3.9165722796764356E-2</v>
      </c>
      <c r="P1676" s="73">
        <f>VLOOKUP($F1676,Assumptions!$A$23:$B$27,2,FALSE)*Assumptions!$B$4</f>
        <v>0.35</v>
      </c>
      <c r="Q1676" s="74">
        <f t="shared" si="52"/>
        <v>25516.802172381646</v>
      </c>
      <c r="R1676" s="75" t="str">
        <f>IF($O1676&lt;Assumptions!$B$17,"A",IF($O1676&lt;Assumptions!$B$18,"B",IF($O1676&lt;Assumptions!$B$19,"C",IF($O1676&lt;Assumptions!$B$20,"D","E"))))</f>
        <v>B</v>
      </c>
      <c r="S1676" s="75">
        <f t="shared" si="53"/>
        <v>0</v>
      </c>
    </row>
    <row r="1677" spans="1:19" ht="17.399999999999999" x14ac:dyDescent="0.3">
      <c r="A1677" s="39" t="s">
        <v>416</v>
      </c>
      <c r="B1677" s="39" t="s">
        <v>68</v>
      </c>
      <c r="C1677" s="39" t="s">
        <v>135</v>
      </c>
      <c r="D1677" s="39" t="s">
        <v>34</v>
      </c>
      <c r="E1677" s="70" t="s">
        <v>39</v>
      </c>
      <c r="F1677" s="70" t="s">
        <v>32</v>
      </c>
      <c r="G1677" s="78">
        <v>45733</v>
      </c>
      <c r="H1677" s="78">
        <v>45717</v>
      </c>
      <c r="I1677" s="69">
        <v>3505745.85</v>
      </c>
      <c r="J1677" s="70">
        <v>0</v>
      </c>
      <c r="K1677" s="71">
        <v>1.0720000000000001</v>
      </c>
      <c r="L1677" s="70">
        <v>0</v>
      </c>
      <c r="M1677" s="71">
        <v>0.35</v>
      </c>
      <c r="N1677" s="72"/>
      <c r="O1677" s="73">
        <f>MIN(1,MAX(0,(1/(1+EXP(-(Assumptions!$B$5 + Assumptions!$B$6*$N1677))))*Assumptions!$B$3))</f>
        <v>3.9165722796764356E-2</v>
      </c>
      <c r="P1677" s="73">
        <f>VLOOKUP($F1677,Assumptions!$A$23:$B$27,2,FALSE)*Assumptions!$B$4</f>
        <v>0.5</v>
      </c>
      <c r="Q1677" s="74">
        <f t="shared" si="52"/>
        <v>68652.535078503526</v>
      </c>
      <c r="R1677" s="75" t="str">
        <f>IF($O1677&lt;Assumptions!$B$17,"A",IF($O1677&lt;Assumptions!$B$18,"B",IF($O1677&lt;Assumptions!$B$19,"C",IF($O1677&lt;Assumptions!$B$20,"D","E"))))</f>
        <v>B</v>
      </c>
      <c r="S1677" s="75">
        <f t="shared" si="53"/>
        <v>0</v>
      </c>
    </row>
    <row r="1678" spans="1:19" ht="17.399999999999999" x14ac:dyDescent="0.3">
      <c r="A1678" s="39" t="s">
        <v>416</v>
      </c>
      <c r="B1678" s="39" t="s">
        <v>68</v>
      </c>
      <c r="C1678" s="39" t="s">
        <v>135</v>
      </c>
      <c r="D1678" s="39" t="s">
        <v>34</v>
      </c>
      <c r="E1678" s="70" t="s">
        <v>39</v>
      </c>
      <c r="F1678" s="70" t="s">
        <v>32</v>
      </c>
      <c r="G1678" s="78">
        <v>45733</v>
      </c>
      <c r="H1678" s="78">
        <v>45748</v>
      </c>
      <c r="I1678" s="69">
        <v>3406963.97</v>
      </c>
      <c r="J1678" s="70">
        <v>0</v>
      </c>
      <c r="K1678" s="71">
        <v>0.96899999999999997</v>
      </c>
      <c r="L1678" s="70">
        <v>0</v>
      </c>
      <c r="M1678" s="71">
        <v>0.35</v>
      </c>
      <c r="N1678" s="72"/>
      <c r="O1678" s="73">
        <f>MIN(1,MAX(0,(1/(1+EXP(-(Assumptions!$B$5 + Assumptions!$B$6*$N1678))))*Assumptions!$B$3))</f>
        <v>3.9165722796764356E-2</v>
      </c>
      <c r="P1678" s="73">
        <f>VLOOKUP($F1678,Assumptions!$A$23:$B$27,2,FALSE)*Assumptions!$B$4</f>
        <v>0.5</v>
      </c>
      <c r="Q1678" s="74">
        <f t="shared" si="52"/>
        <v>66718.103213791896</v>
      </c>
      <c r="R1678" s="75" t="str">
        <f>IF($O1678&lt;Assumptions!$B$17,"A",IF($O1678&lt;Assumptions!$B$18,"B",IF($O1678&lt;Assumptions!$B$19,"C",IF($O1678&lt;Assumptions!$B$20,"D","E"))))</f>
        <v>B</v>
      </c>
      <c r="S1678" s="75">
        <f t="shared" si="53"/>
        <v>0</v>
      </c>
    </row>
    <row r="1679" spans="1:19" ht="17.399999999999999" x14ac:dyDescent="0.3">
      <c r="A1679" s="39" t="s">
        <v>416</v>
      </c>
      <c r="B1679" s="39" t="s">
        <v>68</v>
      </c>
      <c r="C1679" s="39" t="s">
        <v>135</v>
      </c>
      <c r="D1679" s="39" t="s">
        <v>34</v>
      </c>
      <c r="E1679" s="70" t="s">
        <v>39</v>
      </c>
      <c r="F1679" s="70" t="s">
        <v>32</v>
      </c>
      <c r="G1679" s="78">
        <v>45733</v>
      </c>
      <c r="H1679" s="78">
        <v>45778</v>
      </c>
      <c r="I1679" s="69">
        <v>3317569.23</v>
      </c>
      <c r="J1679" s="70">
        <v>65</v>
      </c>
      <c r="K1679" s="71">
        <v>0.81399999999999995</v>
      </c>
      <c r="L1679" s="70">
        <v>0</v>
      </c>
      <c r="M1679" s="71">
        <v>0.35</v>
      </c>
      <c r="N1679" s="72"/>
      <c r="O1679" s="73">
        <f>MIN(1,MAX(0,(1/(1+EXP(-(Assumptions!$B$5 + Assumptions!$B$6*$N1679))))*Assumptions!$B$3))</f>
        <v>3.9165722796764356E-2</v>
      </c>
      <c r="P1679" s="73">
        <f>VLOOKUP($F1679,Assumptions!$A$23:$B$27,2,FALSE)*Assumptions!$B$4</f>
        <v>0.5</v>
      </c>
      <c r="Q1679" s="74">
        <f t="shared" si="52"/>
        <v>64967.498410627486</v>
      </c>
      <c r="R1679" s="75" t="str">
        <f>IF($O1679&lt;Assumptions!$B$17,"A",IF($O1679&lt;Assumptions!$B$18,"B",IF($O1679&lt;Assumptions!$B$19,"C",IF($O1679&lt;Assumptions!$B$20,"D","E"))))</f>
        <v>B</v>
      </c>
      <c r="S1679" s="75">
        <f t="shared" si="53"/>
        <v>0</v>
      </c>
    </row>
    <row r="1680" spans="1:19" ht="17.399999999999999" x14ac:dyDescent="0.3">
      <c r="A1680" s="39" t="s">
        <v>416</v>
      </c>
      <c r="B1680" s="39" t="s">
        <v>68</v>
      </c>
      <c r="C1680" s="39" t="s">
        <v>135</v>
      </c>
      <c r="D1680" s="39" t="s">
        <v>34</v>
      </c>
      <c r="E1680" s="70" t="s">
        <v>39</v>
      </c>
      <c r="F1680" s="70" t="s">
        <v>32</v>
      </c>
      <c r="G1680" s="78">
        <v>45733</v>
      </c>
      <c r="H1680" s="78">
        <v>45809</v>
      </c>
      <c r="I1680" s="69">
        <v>3229894.28</v>
      </c>
      <c r="J1680" s="70">
        <v>15</v>
      </c>
      <c r="K1680" s="71">
        <v>1.1040000000000001</v>
      </c>
      <c r="L1680" s="70">
        <v>0</v>
      </c>
      <c r="M1680" s="71">
        <v>0.35</v>
      </c>
      <c r="N1680" s="72"/>
      <c r="O1680" s="73">
        <f>MIN(1,MAX(0,(1/(1+EXP(-(Assumptions!$B$5 + Assumptions!$B$6*$N1680))))*Assumptions!$B$3))</f>
        <v>3.9165722796764356E-2</v>
      </c>
      <c r="P1680" s="73">
        <f>VLOOKUP($F1680,Assumptions!$A$23:$B$27,2,FALSE)*Assumptions!$B$4</f>
        <v>0.5</v>
      </c>
      <c r="Q1680" s="74">
        <f t="shared" si="52"/>
        <v>63250.572016667393</v>
      </c>
      <c r="R1680" s="75" t="str">
        <f>IF($O1680&lt;Assumptions!$B$17,"A",IF($O1680&lt;Assumptions!$B$18,"B",IF($O1680&lt;Assumptions!$B$19,"C",IF($O1680&lt;Assumptions!$B$20,"D","E"))))</f>
        <v>B</v>
      </c>
      <c r="S1680" s="75">
        <f t="shared" si="53"/>
        <v>0</v>
      </c>
    </row>
    <row r="1681" spans="1:19" ht="17.399999999999999" x14ac:dyDescent="0.3">
      <c r="A1681" s="39" t="s">
        <v>416</v>
      </c>
      <c r="B1681" s="39" t="s">
        <v>68</v>
      </c>
      <c r="C1681" s="39" t="s">
        <v>135</v>
      </c>
      <c r="D1681" s="39" t="s">
        <v>34</v>
      </c>
      <c r="E1681" s="70" t="s">
        <v>39</v>
      </c>
      <c r="F1681" s="70" t="s">
        <v>32</v>
      </c>
      <c r="G1681" s="78">
        <v>45733</v>
      </c>
      <c r="H1681" s="78">
        <v>45839</v>
      </c>
      <c r="I1681" s="69">
        <v>3125259.48</v>
      </c>
      <c r="J1681" s="70">
        <v>35</v>
      </c>
      <c r="K1681" s="71">
        <v>0.80700000000000005</v>
      </c>
      <c r="L1681" s="70">
        <v>0</v>
      </c>
      <c r="M1681" s="71">
        <v>0.35</v>
      </c>
      <c r="N1681" s="72"/>
      <c r="O1681" s="73">
        <f>MIN(1,MAX(0,(1/(1+EXP(-(Assumptions!$B$5 + Assumptions!$B$6*$N1681))))*Assumptions!$B$3))</f>
        <v>3.9165722796764356E-2</v>
      </c>
      <c r="P1681" s="73">
        <f>VLOOKUP($F1681,Assumptions!$A$23:$B$27,2,FALSE)*Assumptions!$B$4</f>
        <v>0.5</v>
      </c>
      <c r="Q1681" s="74">
        <f t="shared" si="52"/>
        <v>61201.523230819956</v>
      </c>
      <c r="R1681" s="75" t="str">
        <f>IF($O1681&lt;Assumptions!$B$17,"A",IF($O1681&lt;Assumptions!$B$18,"B",IF($O1681&lt;Assumptions!$B$19,"C",IF($O1681&lt;Assumptions!$B$20,"D","E"))))</f>
        <v>B</v>
      </c>
      <c r="S1681" s="75">
        <f t="shared" si="53"/>
        <v>0</v>
      </c>
    </row>
    <row r="1682" spans="1:19" ht="17.399999999999999" x14ac:dyDescent="0.3">
      <c r="A1682" s="39" t="s">
        <v>416</v>
      </c>
      <c r="B1682" s="39" t="s">
        <v>68</v>
      </c>
      <c r="C1682" s="39" t="s">
        <v>135</v>
      </c>
      <c r="D1682" s="39" t="s">
        <v>34</v>
      </c>
      <c r="E1682" s="70" t="s">
        <v>39</v>
      </c>
      <c r="F1682" s="70" t="s">
        <v>32</v>
      </c>
      <c r="G1682" s="78">
        <v>45733</v>
      </c>
      <c r="H1682" s="78">
        <v>45870</v>
      </c>
      <c r="I1682" s="69">
        <v>3027117.9</v>
      </c>
      <c r="J1682" s="70">
        <v>35</v>
      </c>
      <c r="K1682" s="71">
        <v>0.442</v>
      </c>
      <c r="L1682" s="70">
        <v>0</v>
      </c>
      <c r="M1682" s="71">
        <v>0.35</v>
      </c>
      <c r="N1682" s="72"/>
      <c r="O1682" s="73">
        <f>MIN(1,MAX(0,(1/(1+EXP(-(Assumptions!$B$5 + Assumptions!$B$6*$N1682))))*Assumptions!$B$3))</f>
        <v>3.9165722796764356E-2</v>
      </c>
      <c r="P1682" s="73">
        <f>VLOOKUP($F1682,Assumptions!$A$23:$B$27,2,FALSE)*Assumptions!$B$4</f>
        <v>0.5</v>
      </c>
      <c r="Q1682" s="74">
        <f t="shared" si="52"/>
        <v>59279.630272261718</v>
      </c>
      <c r="R1682" s="75" t="str">
        <f>IF($O1682&lt;Assumptions!$B$17,"A",IF($O1682&lt;Assumptions!$B$18,"B",IF($O1682&lt;Assumptions!$B$19,"C",IF($O1682&lt;Assumptions!$B$20,"D","E"))))</f>
        <v>B</v>
      </c>
      <c r="S1682" s="75">
        <f t="shared" si="53"/>
        <v>0</v>
      </c>
    </row>
    <row r="1683" spans="1:19" ht="17.399999999999999" x14ac:dyDescent="0.3">
      <c r="A1683" s="39" t="s">
        <v>416</v>
      </c>
      <c r="B1683" s="39" t="s">
        <v>68</v>
      </c>
      <c r="C1683" s="39" t="s">
        <v>135</v>
      </c>
      <c r="D1683" s="39" t="s">
        <v>34</v>
      </c>
      <c r="E1683" s="70" t="s">
        <v>39</v>
      </c>
      <c r="F1683" s="70" t="s">
        <v>32</v>
      </c>
      <c r="G1683" s="78">
        <v>45733</v>
      </c>
      <c r="H1683" s="78">
        <v>45901</v>
      </c>
      <c r="I1683" s="69">
        <v>2937957.87</v>
      </c>
      <c r="J1683" s="70">
        <v>0</v>
      </c>
      <c r="K1683" s="71">
        <v>1.024</v>
      </c>
      <c r="L1683" s="70">
        <v>0</v>
      </c>
      <c r="M1683" s="71">
        <v>0.35</v>
      </c>
      <c r="N1683" s="72"/>
      <c r="O1683" s="73">
        <f>MIN(1,MAX(0,(1/(1+EXP(-(Assumptions!$B$5 + Assumptions!$B$6*$N1683))))*Assumptions!$B$3))</f>
        <v>3.9165722796764356E-2</v>
      </c>
      <c r="P1683" s="73">
        <f>VLOOKUP($F1683,Assumptions!$A$23:$B$27,2,FALSE)*Assumptions!$B$4</f>
        <v>0.5</v>
      </c>
      <c r="Q1683" s="74">
        <f t="shared" si="52"/>
        <v>57533.621762496128</v>
      </c>
      <c r="R1683" s="75" t="str">
        <f>IF($O1683&lt;Assumptions!$B$17,"A",IF($O1683&lt;Assumptions!$B$18,"B",IF($O1683&lt;Assumptions!$B$19,"C",IF($O1683&lt;Assumptions!$B$20,"D","E"))))</f>
        <v>B</v>
      </c>
      <c r="S1683" s="75">
        <f t="shared" si="53"/>
        <v>0</v>
      </c>
    </row>
    <row r="1684" spans="1:19" ht="17.399999999999999" x14ac:dyDescent="0.3">
      <c r="A1684" s="39" t="s">
        <v>416</v>
      </c>
      <c r="B1684" s="39" t="s">
        <v>68</v>
      </c>
      <c r="C1684" s="39" t="s">
        <v>135</v>
      </c>
      <c r="D1684" s="39" t="s">
        <v>34</v>
      </c>
      <c r="E1684" s="70" t="s">
        <v>39</v>
      </c>
      <c r="F1684" s="70" t="s">
        <v>32</v>
      </c>
      <c r="G1684" s="78">
        <v>45733</v>
      </c>
      <c r="H1684" s="78">
        <v>45931</v>
      </c>
      <c r="I1684" s="69">
        <v>2861298.94</v>
      </c>
      <c r="J1684" s="70">
        <v>0</v>
      </c>
      <c r="K1684" s="71">
        <v>1.07</v>
      </c>
      <c r="L1684" s="70">
        <v>0</v>
      </c>
      <c r="M1684" s="71">
        <v>0.35</v>
      </c>
      <c r="N1684" s="72"/>
      <c r="O1684" s="73">
        <f>MIN(1,MAX(0,(1/(1+EXP(-(Assumptions!$B$5 + Assumptions!$B$6*$N1684))))*Assumptions!$B$3))</f>
        <v>3.9165722796764356E-2</v>
      </c>
      <c r="P1684" s="73">
        <f>VLOOKUP($F1684,Assumptions!$A$23:$B$27,2,FALSE)*Assumptions!$B$4</f>
        <v>0.5</v>
      </c>
      <c r="Q1684" s="74">
        <f t="shared" si="52"/>
        <v>56032.420561357845</v>
      </c>
      <c r="R1684" s="75" t="str">
        <f>IF($O1684&lt;Assumptions!$B$17,"A",IF($O1684&lt;Assumptions!$B$18,"B",IF($O1684&lt;Assumptions!$B$19,"C",IF($O1684&lt;Assumptions!$B$20,"D","E"))))</f>
        <v>B</v>
      </c>
      <c r="S1684" s="75">
        <f t="shared" si="53"/>
        <v>0</v>
      </c>
    </row>
    <row r="1685" spans="1:19" ht="17.399999999999999" x14ac:dyDescent="0.3">
      <c r="A1685" s="39" t="s">
        <v>416</v>
      </c>
      <c r="B1685" s="39" t="s">
        <v>68</v>
      </c>
      <c r="C1685" s="39" t="s">
        <v>135</v>
      </c>
      <c r="D1685" s="39" t="s">
        <v>34</v>
      </c>
      <c r="E1685" s="70" t="s">
        <v>39</v>
      </c>
      <c r="F1685" s="70" t="s">
        <v>32</v>
      </c>
      <c r="G1685" s="78">
        <v>45733</v>
      </c>
      <c r="H1685" s="78">
        <v>45962</v>
      </c>
      <c r="I1685" s="69">
        <v>2768334.76</v>
      </c>
      <c r="J1685" s="70">
        <v>0</v>
      </c>
      <c r="K1685" s="71">
        <v>0.996</v>
      </c>
      <c r="L1685" s="70">
        <v>0</v>
      </c>
      <c r="M1685" s="71">
        <v>0.35</v>
      </c>
      <c r="N1685" s="72"/>
      <c r="O1685" s="73">
        <f>MIN(1,MAX(0,(1/(1+EXP(-(Assumptions!$B$5 + Assumptions!$B$6*$N1685))))*Assumptions!$B$3))</f>
        <v>3.9165722796764356E-2</v>
      </c>
      <c r="P1685" s="73">
        <f>VLOOKUP($F1685,Assumptions!$A$23:$B$27,2,FALSE)*Assumptions!$B$4</f>
        <v>0.5</v>
      </c>
      <c r="Q1685" s="74">
        <f t="shared" si="52"/>
        <v>54211.915909403586</v>
      </c>
      <c r="R1685" s="75" t="str">
        <f>IF($O1685&lt;Assumptions!$B$17,"A",IF($O1685&lt;Assumptions!$B$18,"B",IF($O1685&lt;Assumptions!$B$19,"C",IF($O1685&lt;Assumptions!$B$20,"D","E"))))</f>
        <v>B</v>
      </c>
      <c r="S1685" s="75">
        <f t="shared" si="53"/>
        <v>0</v>
      </c>
    </row>
    <row r="1686" spans="1:19" ht="17.399999999999999" x14ac:dyDescent="0.3">
      <c r="A1686" s="39" t="s">
        <v>416</v>
      </c>
      <c r="B1686" s="39" t="s">
        <v>68</v>
      </c>
      <c r="C1686" s="39" t="s">
        <v>135</v>
      </c>
      <c r="D1686" s="39" t="s">
        <v>34</v>
      </c>
      <c r="E1686" s="70" t="s">
        <v>39</v>
      </c>
      <c r="F1686" s="70" t="s">
        <v>32</v>
      </c>
      <c r="G1686" s="78">
        <v>45733</v>
      </c>
      <c r="H1686" s="78">
        <v>45992</v>
      </c>
      <c r="I1686" s="69">
        <v>2679741.46</v>
      </c>
      <c r="J1686" s="70">
        <v>35</v>
      </c>
      <c r="K1686" s="71">
        <v>0.71799999999999997</v>
      </c>
      <c r="L1686" s="70">
        <v>0</v>
      </c>
      <c r="M1686" s="71">
        <v>0.35</v>
      </c>
      <c r="N1686" s="72"/>
      <c r="O1686" s="73">
        <f>MIN(1,MAX(0,(1/(1+EXP(-(Assumptions!$B$5 + Assumptions!$B$6*$N1686))))*Assumptions!$B$3))</f>
        <v>3.9165722796764356E-2</v>
      </c>
      <c r="P1686" s="73">
        <f>VLOOKUP($F1686,Assumptions!$A$23:$B$27,2,FALSE)*Assumptions!$B$4</f>
        <v>0.5</v>
      </c>
      <c r="Q1686" s="74">
        <f t="shared" si="52"/>
        <v>52477.005594678296</v>
      </c>
      <c r="R1686" s="75" t="str">
        <f>IF($O1686&lt;Assumptions!$B$17,"A",IF($O1686&lt;Assumptions!$B$18,"B",IF($O1686&lt;Assumptions!$B$19,"C",IF($O1686&lt;Assumptions!$B$20,"D","E"))))</f>
        <v>B</v>
      </c>
      <c r="S1686" s="75">
        <f t="shared" si="53"/>
        <v>0</v>
      </c>
    </row>
    <row r="1687" spans="1:19" ht="17.399999999999999" x14ac:dyDescent="0.3">
      <c r="A1687" s="39" t="s">
        <v>417</v>
      </c>
      <c r="B1687" s="39" t="s">
        <v>88</v>
      </c>
      <c r="C1687" s="39" t="s">
        <v>190</v>
      </c>
      <c r="D1687" s="39" t="s">
        <v>48</v>
      </c>
      <c r="E1687" s="70" t="s">
        <v>39</v>
      </c>
      <c r="F1687" s="70" t="s">
        <v>28</v>
      </c>
      <c r="G1687" s="78">
        <v>45253</v>
      </c>
      <c r="H1687" s="78">
        <v>45658</v>
      </c>
      <c r="I1687" s="69">
        <v>30543603.870000001</v>
      </c>
      <c r="J1687" s="70">
        <v>0</v>
      </c>
      <c r="K1687" s="71">
        <v>0.96699999999999997</v>
      </c>
      <c r="L1687" s="70">
        <v>0</v>
      </c>
      <c r="M1687" s="71">
        <v>1.1870000000000001</v>
      </c>
      <c r="N1687" s="72"/>
      <c r="O1687" s="73">
        <f>MIN(1,MAX(0,(1/(1+EXP(-(Assumptions!$B$5 + Assumptions!$B$6*$N1687))))*Assumptions!$B$3))</f>
        <v>3.9165722796764356E-2</v>
      </c>
      <c r="P1687" s="73">
        <f>VLOOKUP($F1687,Assumptions!$A$23:$B$27,2,FALSE)*Assumptions!$B$4</f>
        <v>0.35</v>
      </c>
      <c r="Q1687" s="74">
        <f t="shared" si="52"/>
        <v>418691.81283530965</v>
      </c>
      <c r="R1687" s="75" t="str">
        <f>IF($O1687&lt;Assumptions!$B$17,"A",IF($O1687&lt;Assumptions!$B$18,"B",IF($O1687&lt;Assumptions!$B$19,"C",IF($O1687&lt;Assumptions!$B$20,"D","E"))))</f>
        <v>B</v>
      </c>
      <c r="S1687" s="75">
        <f t="shared" si="53"/>
        <v>0</v>
      </c>
    </row>
    <row r="1688" spans="1:19" ht="17.399999999999999" x14ac:dyDescent="0.3">
      <c r="A1688" s="39" t="s">
        <v>417</v>
      </c>
      <c r="B1688" s="39" t="s">
        <v>88</v>
      </c>
      <c r="C1688" s="39" t="s">
        <v>190</v>
      </c>
      <c r="D1688" s="39" t="s">
        <v>48</v>
      </c>
      <c r="E1688" s="70" t="s">
        <v>39</v>
      </c>
      <c r="F1688" s="70" t="s">
        <v>28</v>
      </c>
      <c r="G1688" s="78">
        <v>45253</v>
      </c>
      <c r="H1688" s="78">
        <v>45689</v>
      </c>
      <c r="I1688" s="69">
        <v>29951700.280000001</v>
      </c>
      <c r="J1688" s="70">
        <v>0</v>
      </c>
      <c r="K1688" s="71">
        <v>1.075</v>
      </c>
      <c r="L1688" s="70">
        <v>0</v>
      </c>
      <c r="M1688" s="71">
        <v>1.1870000000000001</v>
      </c>
      <c r="N1688" s="72"/>
      <c r="O1688" s="73">
        <f>MIN(1,MAX(0,(1/(1+EXP(-(Assumptions!$B$5 + Assumptions!$B$6*$N1688))))*Assumptions!$B$3))</f>
        <v>3.9165722796764356E-2</v>
      </c>
      <c r="P1688" s="73">
        <f>VLOOKUP($F1688,Assumptions!$A$23:$B$27,2,FALSE)*Assumptions!$B$4</f>
        <v>0.35</v>
      </c>
      <c r="Q1688" s="74">
        <f t="shared" si="52"/>
        <v>410577.99666038726</v>
      </c>
      <c r="R1688" s="75" t="str">
        <f>IF($O1688&lt;Assumptions!$B$17,"A",IF($O1688&lt;Assumptions!$B$18,"B",IF($O1688&lt;Assumptions!$B$19,"C",IF($O1688&lt;Assumptions!$B$20,"D","E"))))</f>
        <v>B</v>
      </c>
      <c r="S1688" s="75">
        <f t="shared" si="53"/>
        <v>0</v>
      </c>
    </row>
    <row r="1689" spans="1:19" ht="17.399999999999999" x14ac:dyDescent="0.3">
      <c r="A1689" s="39" t="s">
        <v>417</v>
      </c>
      <c r="B1689" s="39" t="s">
        <v>88</v>
      </c>
      <c r="C1689" s="39" t="s">
        <v>190</v>
      </c>
      <c r="D1689" s="39" t="s">
        <v>48</v>
      </c>
      <c r="E1689" s="70" t="s">
        <v>39</v>
      </c>
      <c r="F1689" s="70" t="s">
        <v>28</v>
      </c>
      <c r="G1689" s="78">
        <v>45253</v>
      </c>
      <c r="H1689" s="78">
        <v>45717</v>
      </c>
      <c r="I1689" s="69">
        <v>29525054.219999999</v>
      </c>
      <c r="J1689" s="70">
        <v>35</v>
      </c>
      <c r="K1689" s="71">
        <v>0.85499999999999998</v>
      </c>
      <c r="L1689" s="70">
        <v>0</v>
      </c>
      <c r="M1689" s="71">
        <v>1.1870000000000001</v>
      </c>
      <c r="N1689" s="72"/>
      <c r="O1689" s="73">
        <f>MIN(1,MAX(0,(1/(1+EXP(-(Assumptions!$B$5 + Assumptions!$B$6*$N1689))))*Assumptions!$B$3))</f>
        <v>3.9165722796764356E-2</v>
      </c>
      <c r="P1689" s="73">
        <f>VLOOKUP($F1689,Assumptions!$A$23:$B$27,2,FALSE)*Assumptions!$B$4</f>
        <v>0.35</v>
      </c>
      <c r="Q1689" s="74">
        <f t="shared" si="52"/>
        <v>404729.53119898518</v>
      </c>
      <c r="R1689" s="75" t="str">
        <f>IF($O1689&lt;Assumptions!$B$17,"A",IF($O1689&lt;Assumptions!$B$18,"B",IF($O1689&lt;Assumptions!$B$19,"C",IF($O1689&lt;Assumptions!$B$20,"D","E"))))</f>
        <v>B</v>
      </c>
      <c r="S1689" s="75">
        <f t="shared" si="53"/>
        <v>0</v>
      </c>
    </row>
    <row r="1690" spans="1:19" ht="17.399999999999999" x14ac:dyDescent="0.3">
      <c r="A1690" s="39" t="s">
        <v>417</v>
      </c>
      <c r="B1690" s="39" t="s">
        <v>88</v>
      </c>
      <c r="C1690" s="39" t="s">
        <v>190</v>
      </c>
      <c r="D1690" s="39" t="s">
        <v>48</v>
      </c>
      <c r="E1690" s="70" t="s">
        <v>39</v>
      </c>
      <c r="F1690" s="70" t="s">
        <v>28</v>
      </c>
      <c r="G1690" s="78">
        <v>45253</v>
      </c>
      <c r="H1690" s="78">
        <v>45748</v>
      </c>
      <c r="I1690" s="69">
        <v>28955946.82</v>
      </c>
      <c r="J1690" s="70">
        <v>0</v>
      </c>
      <c r="K1690" s="71">
        <v>1.077</v>
      </c>
      <c r="L1690" s="70">
        <v>0</v>
      </c>
      <c r="M1690" s="71">
        <v>1.1870000000000001</v>
      </c>
      <c r="N1690" s="72"/>
      <c r="O1690" s="73">
        <f>MIN(1,MAX(0,(1/(1+EXP(-(Assumptions!$B$5 + Assumptions!$B$6*$N1690))))*Assumptions!$B$3))</f>
        <v>3.9165722796764356E-2</v>
      </c>
      <c r="P1690" s="73">
        <f>VLOOKUP($F1690,Assumptions!$A$23:$B$27,2,FALSE)*Assumptions!$B$4</f>
        <v>0.35</v>
      </c>
      <c r="Q1690" s="74">
        <f t="shared" si="52"/>
        <v>396928.20526448963</v>
      </c>
      <c r="R1690" s="75" t="str">
        <f>IF($O1690&lt;Assumptions!$B$17,"A",IF($O1690&lt;Assumptions!$B$18,"B",IF($O1690&lt;Assumptions!$B$19,"C",IF($O1690&lt;Assumptions!$B$20,"D","E"))))</f>
        <v>B</v>
      </c>
      <c r="S1690" s="75">
        <f t="shared" si="53"/>
        <v>0</v>
      </c>
    </row>
    <row r="1691" spans="1:19" ht="17.399999999999999" x14ac:dyDescent="0.3">
      <c r="A1691" s="39" t="s">
        <v>417</v>
      </c>
      <c r="B1691" s="39" t="s">
        <v>88</v>
      </c>
      <c r="C1691" s="39" t="s">
        <v>190</v>
      </c>
      <c r="D1691" s="39" t="s">
        <v>48</v>
      </c>
      <c r="E1691" s="70" t="s">
        <v>39</v>
      </c>
      <c r="F1691" s="70" t="s">
        <v>28</v>
      </c>
      <c r="G1691" s="78">
        <v>45253</v>
      </c>
      <c r="H1691" s="78">
        <v>45778</v>
      </c>
      <c r="I1691" s="69">
        <v>28395324.850000001</v>
      </c>
      <c r="J1691" s="70">
        <v>0</v>
      </c>
      <c r="K1691" s="71">
        <v>0.96899999999999997</v>
      </c>
      <c r="L1691" s="70">
        <v>0</v>
      </c>
      <c r="M1691" s="71">
        <v>1.1870000000000001</v>
      </c>
      <c r="N1691" s="72"/>
      <c r="O1691" s="73">
        <f>MIN(1,MAX(0,(1/(1+EXP(-(Assumptions!$B$5 + Assumptions!$B$6*$N1691))))*Assumptions!$B$3))</f>
        <v>3.9165722796764356E-2</v>
      </c>
      <c r="P1691" s="73">
        <f>VLOOKUP($F1691,Assumptions!$A$23:$B$27,2,FALSE)*Assumptions!$B$4</f>
        <v>0.35</v>
      </c>
      <c r="Q1691" s="74">
        <f t="shared" si="52"/>
        <v>389243.19762971107</v>
      </c>
      <c r="R1691" s="75" t="str">
        <f>IF($O1691&lt;Assumptions!$B$17,"A",IF($O1691&lt;Assumptions!$B$18,"B",IF($O1691&lt;Assumptions!$B$19,"C",IF($O1691&lt;Assumptions!$B$20,"D","E"))))</f>
        <v>B</v>
      </c>
      <c r="S1691" s="75">
        <f t="shared" si="53"/>
        <v>0</v>
      </c>
    </row>
    <row r="1692" spans="1:19" ht="17.399999999999999" x14ac:dyDescent="0.3">
      <c r="A1692" s="39" t="s">
        <v>417</v>
      </c>
      <c r="B1692" s="39" t="s">
        <v>88</v>
      </c>
      <c r="C1692" s="39" t="s">
        <v>190</v>
      </c>
      <c r="D1692" s="39" t="s">
        <v>48</v>
      </c>
      <c r="E1692" s="70" t="s">
        <v>39</v>
      </c>
      <c r="F1692" s="70" t="s">
        <v>28</v>
      </c>
      <c r="G1692" s="78">
        <v>45253</v>
      </c>
      <c r="H1692" s="78">
        <v>45809</v>
      </c>
      <c r="I1692" s="69">
        <v>27873659.280000001</v>
      </c>
      <c r="J1692" s="70">
        <v>0</v>
      </c>
      <c r="K1692" s="71">
        <v>1.0029999999999999</v>
      </c>
      <c r="L1692" s="70">
        <v>0</v>
      </c>
      <c r="M1692" s="71">
        <v>1.1870000000000001</v>
      </c>
      <c r="N1692" s="72"/>
      <c r="O1692" s="73">
        <f>MIN(1,MAX(0,(1/(1+EXP(-(Assumptions!$B$5 + Assumptions!$B$6*$N1692))))*Assumptions!$B$3))</f>
        <v>3.9165722796764356E-2</v>
      </c>
      <c r="P1692" s="73">
        <f>VLOOKUP($F1692,Assumptions!$A$23:$B$27,2,FALSE)*Assumptions!$B$4</f>
        <v>0.35</v>
      </c>
      <c r="Q1692" s="74">
        <f t="shared" si="52"/>
        <v>382092.20444217836</v>
      </c>
      <c r="R1692" s="75" t="str">
        <f>IF($O1692&lt;Assumptions!$B$17,"A",IF($O1692&lt;Assumptions!$B$18,"B",IF($O1692&lt;Assumptions!$B$19,"C",IF($O1692&lt;Assumptions!$B$20,"D","E"))))</f>
        <v>B</v>
      </c>
      <c r="S1692" s="75">
        <f t="shared" si="53"/>
        <v>0</v>
      </c>
    </row>
    <row r="1693" spans="1:19" ht="17.399999999999999" x14ac:dyDescent="0.3">
      <c r="A1693" s="39" t="s">
        <v>417</v>
      </c>
      <c r="B1693" s="39" t="s">
        <v>88</v>
      </c>
      <c r="C1693" s="39" t="s">
        <v>190</v>
      </c>
      <c r="D1693" s="39" t="s">
        <v>48</v>
      </c>
      <c r="E1693" s="70" t="s">
        <v>39</v>
      </c>
      <c r="F1693" s="70" t="s">
        <v>28</v>
      </c>
      <c r="G1693" s="78">
        <v>45253</v>
      </c>
      <c r="H1693" s="78">
        <v>45839</v>
      </c>
      <c r="I1693" s="69">
        <v>27306264.609999999</v>
      </c>
      <c r="J1693" s="70">
        <v>35</v>
      </c>
      <c r="K1693" s="71">
        <v>0.79400000000000004</v>
      </c>
      <c r="L1693" s="70">
        <v>0</v>
      </c>
      <c r="M1693" s="71">
        <v>1.1870000000000001</v>
      </c>
      <c r="N1693" s="72"/>
      <c r="O1693" s="73">
        <f>MIN(1,MAX(0,(1/(1+EXP(-(Assumptions!$B$5 + Assumptions!$B$6*$N1693))))*Assumptions!$B$3))</f>
        <v>3.9165722796764356E-2</v>
      </c>
      <c r="P1693" s="73">
        <f>VLOOKUP($F1693,Assumptions!$A$23:$B$27,2,FALSE)*Assumptions!$B$4</f>
        <v>0.35</v>
      </c>
      <c r="Q1693" s="74">
        <f t="shared" si="52"/>
        <v>374314.35661562486</v>
      </c>
      <c r="R1693" s="75" t="str">
        <f>IF($O1693&lt;Assumptions!$B$17,"A",IF($O1693&lt;Assumptions!$B$18,"B",IF($O1693&lt;Assumptions!$B$19,"C",IF($O1693&lt;Assumptions!$B$20,"D","E"))))</f>
        <v>B</v>
      </c>
      <c r="S1693" s="75">
        <f t="shared" si="53"/>
        <v>0</v>
      </c>
    </row>
    <row r="1694" spans="1:19" ht="17.399999999999999" x14ac:dyDescent="0.3">
      <c r="A1694" s="39" t="s">
        <v>417</v>
      </c>
      <c r="B1694" s="39" t="s">
        <v>88</v>
      </c>
      <c r="C1694" s="39" t="s">
        <v>190</v>
      </c>
      <c r="D1694" s="39" t="s">
        <v>48</v>
      </c>
      <c r="E1694" s="70" t="s">
        <v>39</v>
      </c>
      <c r="F1694" s="70" t="s">
        <v>28</v>
      </c>
      <c r="G1694" s="78">
        <v>45253</v>
      </c>
      <c r="H1694" s="78">
        <v>45870</v>
      </c>
      <c r="I1694" s="69">
        <v>26863070.850000001</v>
      </c>
      <c r="J1694" s="70">
        <v>0</v>
      </c>
      <c r="K1694" s="71">
        <v>1.1319999999999999</v>
      </c>
      <c r="L1694" s="70">
        <v>0</v>
      </c>
      <c r="M1694" s="71">
        <v>1.1870000000000001</v>
      </c>
      <c r="N1694" s="72"/>
      <c r="O1694" s="73">
        <f>MIN(1,MAX(0,(1/(1+EXP(-(Assumptions!$B$5 + Assumptions!$B$6*$N1694))))*Assumptions!$B$3))</f>
        <v>3.9165722796764356E-2</v>
      </c>
      <c r="P1694" s="73">
        <f>VLOOKUP($F1694,Assumptions!$A$23:$B$27,2,FALSE)*Assumptions!$B$4</f>
        <v>0.35</v>
      </c>
      <c r="Q1694" s="74">
        <f t="shared" si="52"/>
        <v>368239.05523332936</v>
      </c>
      <c r="R1694" s="75" t="str">
        <f>IF($O1694&lt;Assumptions!$B$17,"A",IF($O1694&lt;Assumptions!$B$18,"B",IF($O1694&lt;Assumptions!$B$19,"C",IF($O1694&lt;Assumptions!$B$20,"D","E"))))</f>
        <v>B</v>
      </c>
      <c r="S1694" s="75">
        <f t="shared" si="53"/>
        <v>0</v>
      </c>
    </row>
    <row r="1695" spans="1:19" ht="17.399999999999999" x14ac:dyDescent="0.3">
      <c r="A1695" s="39" t="s">
        <v>417</v>
      </c>
      <c r="B1695" s="39" t="s">
        <v>88</v>
      </c>
      <c r="C1695" s="39" t="s">
        <v>190</v>
      </c>
      <c r="D1695" s="39" t="s">
        <v>48</v>
      </c>
      <c r="E1695" s="70" t="s">
        <v>39</v>
      </c>
      <c r="F1695" s="70" t="s">
        <v>28</v>
      </c>
      <c r="G1695" s="78">
        <v>45253</v>
      </c>
      <c r="H1695" s="78">
        <v>45901</v>
      </c>
      <c r="I1695" s="69">
        <v>26352703.75</v>
      </c>
      <c r="J1695" s="70">
        <v>95</v>
      </c>
      <c r="K1695" s="71">
        <v>0.254</v>
      </c>
      <c r="L1695" s="70">
        <v>0</v>
      </c>
      <c r="M1695" s="71">
        <v>1.1870000000000001</v>
      </c>
      <c r="N1695" s="72"/>
      <c r="O1695" s="73">
        <f>MIN(1,MAX(0,(1/(1+EXP(-(Assumptions!$B$5 + Assumptions!$B$6*$N1695))))*Assumptions!$B$3))</f>
        <v>3.9165722796764356E-2</v>
      </c>
      <c r="P1695" s="73">
        <f>VLOOKUP($F1695,Assumptions!$A$23:$B$27,2,FALSE)*Assumptions!$B$4</f>
        <v>0.35</v>
      </c>
      <c r="Q1695" s="74">
        <f t="shared" si="52"/>
        <v>361242.94150621339</v>
      </c>
      <c r="R1695" s="75" t="str">
        <f>IF($O1695&lt;Assumptions!$B$17,"A",IF($O1695&lt;Assumptions!$B$18,"B",IF($O1695&lt;Assumptions!$B$19,"C",IF($O1695&lt;Assumptions!$B$20,"D","E"))))</f>
        <v>B</v>
      </c>
      <c r="S1695" s="75">
        <f t="shared" si="53"/>
        <v>0</v>
      </c>
    </row>
    <row r="1696" spans="1:19" ht="17.399999999999999" x14ac:dyDescent="0.3">
      <c r="A1696" s="39" t="s">
        <v>417</v>
      </c>
      <c r="B1696" s="39" t="s">
        <v>88</v>
      </c>
      <c r="C1696" s="39" t="s">
        <v>190</v>
      </c>
      <c r="D1696" s="39" t="s">
        <v>48</v>
      </c>
      <c r="E1696" s="70" t="s">
        <v>39</v>
      </c>
      <c r="F1696" s="70" t="s">
        <v>28</v>
      </c>
      <c r="G1696" s="78">
        <v>45253</v>
      </c>
      <c r="H1696" s="78">
        <v>45931</v>
      </c>
      <c r="I1696" s="69">
        <v>25897690.649999999</v>
      </c>
      <c r="J1696" s="70">
        <v>0</v>
      </c>
      <c r="K1696" s="71">
        <v>1.0609999999999999</v>
      </c>
      <c r="L1696" s="70">
        <v>0</v>
      </c>
      <c r="M1696" s="71">
        <v>1.1870000000000001</v>
      </c>
      <c r="N1696" s="72"/>
      <c r="O1696" s="73">
        <f>MIN(1,MAX(0,(1/(1+EXP(-(Assumptions!$B$5 + Assumptions!$B$6*$N1696))))*Assumptions!$B$3))</f>
        <v>3.9165722796764356E-2</v>
      </c>
      <c r="P1696" s="73">
        <f>VLOOKUP($F1696,Assumptions!$A$23:$B$27,2,FALSE)*Assumptions!$B$4</f>
        <v>0.35</v>
      </c>
      <c r="Q1696" s="74">
        <f t="shared" si="52"/>
        <v>355005.6205759896</v>
      </c>
      <c r="R1696" s="75" t="str">
        <f>IF($O1696&lt;Assumptions!$B$17,"A",IF($O1696&lt;Assumptions!$B$18,"B",IF($O1696&lt;Assumptions!$B$19,"C",IF($O1696&lt;Assumptions!$B$20,"D","E"))))</f>
        <v>B</v>
      </c>
      <c r="S1696" s="75">
        <f t="shared" si="53"/>
        <v>0</v>
      </c>
    </row>
    <row r="1697" spans="1:19" ht="17.399999999999999" x14ac:dyDescent="0.3">
      <c r="A1697" s="39" t="s">
        <v>417</v>
      </c>
      <c r="B1697" s="39" t="s">
        <v>88</v>
      </c>
      <c r="C1697" s="39" t="s">
        <v>190</v>
      </c>
      <c r="D1697" s="39" t="s">
        <v>48</v>
      </c>
      <c r="E1697" s="70" t="s">
        <v>39</v>
      </c>
      <c r="F1697" s="70" t="s">
        <v>28</v>
      </c>
      <c r="G1697" s="78">
        <v>45253</v>
      </c>
      <c r="H1697" s="78">
        <v>45962</v>
      </c>
      <c r="I1697" s="69">
        <v>25416891.010000002</v>
      </c>
      <c r="J1697" s="70">
        <v>0</v>
      </c>
      <c r="K1697" s="71">
        <v>1.0660000000000001</v>
      </c>
      <c r="L1697" s="70">
        <v>0</v>
      </c>
      <c r="M1697" s="71">
        <v>1.1870000000000001</v>
      </c>
      <c r="N1697" s="72"/>
      <c r="O1697" s="73">
        <f>MIN(1,MAX(0,(1/(1+EXP(-(Assumptions!$B$5 + Assumptions!$B$6*$N1697))))*Assumptions!$B$3))</f>
        <v>3.9165722796764356E-2</v>
      </c>
      <c r="P1697" s="73">
        <f>VLOOKUP($F1697,Assumptions!$A$23:$B$27,2,FALSE)*Assumptions!$B$4</f>
        <v>0.35</v>
      </c>
      <c r="Q1697" s="74">
        <f t="shared" si="52"/>
        <v>348414.81767863123</v>
      </c>
      <c r="R1697" s="75" t="str">
        <f>IF($O1697&lt;Assumptions!$B$17,"A",IF($O1697&lt;Assumptions!$B$18,"B",IF($O1697&lt;Assumptions!$B$19,"C",IF($O1697&lt;Assumptions!$B$20,"D","E"))))</f>
        <v>B</v>
      </c>
      <c r="S1697" s="75">
        <f t="shared" si="53"/>
        <v>0</v>
      </c>
    </row>
    <row r="1698" spans="1:19" ht="17.399999999999999" x14ac:dyDescent="0.3">
      <c r="A1698" s="39" t="s">
        <v>417</v>
      </c>
      <c r="B1698" s="39" t="s">
        <v>88</v>
      </c>
      <c r="C1698" s="39" t="s">
        <v>190</v>
      </c>
      <c r="D1698" s="39" t="s">
        <v>48</v>
      </c>
      <c r="E1698" s="70" t="s">
        <v>39</v>
      </c>
      <c r="F1698" s="70" t="s">
        <v>28</v>
      </c>
      <c r="G1698" s="78">
        <v>45253</v>
      </c>
      <c r="H1698" s="78">
        <v>45992</v>
      </c>
      <c r="I1698" s="69">
        <v>24911099.829999998</v>
      </c>
      <c r="J1698" s="70">
        <v>0</v>
      </c>
      <c r="K1698" s="71">
        <v>1.1379999999999999</v>
      </c>
      <c r="L1698" s="70">
        <v>0</v>
      </c>
      <c r="M1698" s="71">
        <v>1.1870000000000001</v>
      </c>
      <c r="N1698" s="72"/>
      <c r="O1698" s="73">
        <f>MIN(1,MAX(0,(1/(1+EXP(-(Assumptions!$B$5 + Assumptions!$B$6*$N1698))))*Assumptions!$B$3))</f>
        <v>3.9165722796764356E-2</v>
      </c>
      <c r="P1698" s="73">
        <f>VLOOKUP($F1698,Assumptions!$A$23:$B$27,2,FALSE)*Assumptions!$B$4</f>
        <v>0.35</v>
      </c>
      <c r="Q1698" s="74">
        <f t="shared" si="52"/>
        <v>341481.43067650625</v>
      </c>
      <c r="R1698" s="75" t="str">
        <f>IF($O1698&lt;Assumptions!$B$17,"A",IF($O1698&lt;Assumptions!$B$18,"B",IF($O1698&lt;Assumptions!$B$19,"C",IF($O1698&lt;Assumptions!$B$20,"D","E"))))</f>
        <v>B</v>
      </c>
      <c r="S1698" s="75">
        <f t="shared" si="53"/>
        <v>0</v>
      </c>
    </row>
    <row r="1699" spans="1:19" ht="17.399999999999999" x14ac:dyDescent="0.3">
      <c r="A1699" s="39" t="s">
        <v>419</v>
      </c>
      <c r="B1699" s="39" t="s">
        <v>33</v>
      </c>
      <c r="C1699" s="39" t="s">
        <v>144</v>
      </c>
      <c r="D1699" s="39" t="s">
        <v>42</v>
      </c>
      <c r="E1699" s="70" t="s">
        <v>43</v>
      </c>
      <c r="F1699" s="70" t="s">
        <v>28</v>
      </c>
      <c r="G1699" s="78">
        <v>45872</v>
      </c>
      <c r="H1699" s="78">
        <v>45870</v>
      </c>
      <c r="I1699" s="69">
        <v>17895106.629999999</v>
      </c>
      <c r="J1699" s="70">
        <v>0</v>
      </c>
      <c r="K1699" s="71">
        <v>1.1140000000000001</v>
      </c>
      <c r="L1699" s="70">
        <v>0</v>
      </c>
      <c r="M1699" s="71">
        <v>0.871</v>
      </c>
      <c r="N1699" s="72"/>
      <c r="O1699" s="73">
        <f>MIN(1,MAX(0,(1/(1+EXP(-(Assumptions!$B$5 + Assumptions!$B$6*$N1699))))*Assumptions!$B$3))</f>
        <v>3.9165722796764356E-2</v>
      </c>
      <c r="P1699" s="73">
        <f>VLOOKUP($F1699,Assumptions!$A$23:$B$27,2,FALSE)*Assumptions!$B$4</f>
        <v>0.35</v>
      </c>
      <c r="Q1699" s="74">
        <f t="shared" si="52"/>
        <v>245306.17499119198</v>
      </c>
      <c r="R1699" s="75" t="str">
        <f>IF($O1699&lt;Assumptions!$B$17,"A",IF($O1699&lt;Assumptions!$B$18,"B",IF($O1699&lt;Assumptions!$B$19,"C",IF($O1699&lt;Assumptions!$B$20,"D","E"))))</f>
        <v>B</v>
      </c>
      <c r="S1699" s="75">
        <f t="shared" si="53"/>
        <v>0</v>
      </c>
    </row>
    <row r="1700" spans="1:19" ht="17.399999999999999" x14ac:dyDescent="0.3">
      <c r="A1700" s="39" t="s">
        <v>419</v>
      </c>
      <c r="B1700" s="39" t="s">
        <v>33</v>
      </c>
      <c r="C1700" s="39" t="s">
        <v>144</v>
      </c>
      <c r="D1700" s="39" t="s">
        <v>42</v>
      </c>
      <c r="E1700" s="70" t="s">
        <v>43</v>
      </c>
      <c r="F1700" s="70" t="s">
        <v>28</v>
      </c>
      <c r="G1700" s="78">
        <v>45872</v>
      </c>
      <c r="H1700" s="78">
        <v>45901</v>
      </c>
      <c r="I1700" s="69">
        <v>17499118.68</v>
      </c>
      <c r="J1700" s="70">
        <v>0</v>
      </c>
      <c r="K1700" s="71">
        <v>1.046</v>
      </c>
      <c r="L1700" s="70">
        <v>0</v>
      </c>
      <c r="M1700" s="71">
        <v>0.871</v>
      </c>
      <c r="N1700" s="72"/>
      <c r="O1700" s="73">
        <f>MIN(1,MAX(0,(1/(1+EXP(-(Assumptions!$B$5 + Assumptions!$B$6*$N1700))))*Assumptions!$B$3))</f>
        <v>3.9165722796764356E-2</v>
      </c>
      <c r="P1700" s="73">
        <f>VLOOKUP($F1700,Assumptions!$A$23:$B$27,2,FALSE)*Assumptions!$B$4</f>
        <v>0.35</v>
      </c>
      <c r="Q1700" s="74">
        <f t="shared" si="52"/>
        <v>239877.97099299633</v>
      </c>
      <c r="R1700" s="75" t="str">
        <f>IF($O1700&lt;Assumptions!$B$17,"A",IF($O1700&lt;Assumptions!$B$18,"B",IF($O1700&lt;Assumptions!$B$19,"C",IF($O1700&lt;Assumptions!$B$20,"D","E"))))</f>
        <v>B</v>
      </c>
      <c r="S1700" s="75">
        <f t="shared" si="53"/>
        <v>0</v>
      </c>
    </row>
    <row r="1701" spans="1:19" ht="17.399999999999999" x14ac:dyDescent="0.3">
      <c r="A1701" s="39" t="s">
        <v>419</v>
      </c>
      <c r="B1701" s="39" t="s">
        <v>33</v>
      </c>
      <c r="C1701" s="39" t="s">
        <v>144</v>
      </c>
      <c r="D1701" s="39" t="s">
        <v>42</v>
      </c>
      <c r="E1701" s="70" t="s">
        <v>43</v>
      </c>
      <c r="F1701" s="70" t="s">
        <v>28</v>
      </c>
      <c r="G1701" s="78">
        <v>45872</v>
      </c>
      <c r="H1701" s="78">
        <v>45931</v>
      </c>
      <c r="I1701" s="69">
        <v>17046219.010000002</v>
      </c>
      <c r="J1701" s="70">
        <v>0</v>
      </c>
      <c r="K1701" s="71">
        <v>1.1200000000000001</v>
      </c>
      <c r="L1701" s="70">
        <v>0</v>
      </c>
      <c r="M1701" s="71">
        <v>0.871</v>
      </c>
      <c r="N1701" s="72"/>
      <c r="O1701" s="73">
        <f>MIN(1,MAX(0,(1/(1+EXP(-(Assumptions!$B$5 + Assumptions!$B$6*$N1701))))*Assumptions!$B$3))</f>
        <v>3.9165722796764356E-2</v>
      </c>
      <c r="P1701" s="73">
        <f>VLOOKUP($F1701,Assumptions!$A$23:$B$27,2,FALSE)*Assumptions!$B$4</f>
        <v>0.35</v>
      </c>
      <c r="Q1701" s="74">
        <f t="shared" si="52"/>
        <v>233669.62096750824</v>
      </c>
      <c r="R1701" s="75" t="str">
        <f>IF($O1701&lt;Assumptions!$B$17,"A",IF($O1701&lt;Assumptions!$B$18,"B",IF($O1701&lt;Assumptions!$B$19,"C",IF($O1701&lt;Assumptions!$B$20,"D","E"))))</f>
        <v>B</v>
      </c>
      <c r="S1701" s="75">
        <f t="shared" si="53"/>
        <v>0</v>
      </c>
    </row>
    <row r="1702" spans="1:19" ht="17.399999999999999" x14ac:dyDescent="0.3">
      <c r="A1702" s="39" t="s">
        <v>419</v>
      </c>
      <c r="B1702" s="39" t="s">
        <v>33</v>
      </c>
      <c r="C1702" s="39" t="s">
        <v>144</v>
      </c>
      <c r="D1702" s="39" t="s">
        <v>42</v>
      </c>
      <c r="E1702" s="70" t="s">
        <v>43</v>
      </c>
      <c r="F1702" s="70" t="s">
        <v>28</v>
      </c>
      <c r="G1702" s="78">
        <v>45872</v>
      </c>
      <c r="H1702" s="78">
        <v>45962</v>
      </c>
      <c r="I1702" s="69">
        <v>16572967.99</v>
      </c>
      <c r="J1702" s="70">
        <v>15</v>
      </c>
      <c r="K1702" s="71">
        <v>1.101</v>
      </c>
      <c r="L1702" s="70">
        <v>0</v>
      </c>
      <c r="M1702" s="71">
        <v>0.871</v>
      </c>
      <c r="N1702" s="72"/>
      <c r="O1702" s="73">
        <f>MIN(1,MAX(0,(1/(1+EXP(-(Assumptions!$B$5 + Assumptions!$B$6*$N1702))))*Assumptions!$B$3))</f>
        <v>3.9165722796764356E-2</v>
      </c>
      <c r="P1702" s="73">
        <f>VLOOKUP($F1702,Assumptions!$A$23:$B$27,2,FALSE)*Assumptions!$B$4</f>
        <v>0.35</v>
      </c>
      <c r="Q1702" s="74">
        <f t="shared" si="52"/>
        <v>227182.29457559614</v>
      </c>
      <c r="R1702" s="75" t="str">
        <f>IF($O1702&lt;Assumptions!$B$17,"A",IF($O1702&lt;Assumptions!$B$18,"B",IF($O1702&lt;Assumptions!$B$19,"C",IF($O1702&lt;Assumptions!$B$20,"D","E"))))</f>
        <v>B</v>
      </c>
      <c r="S1702" s="75">
        <f t="shared" si="53"/>
        <v>0</v>
      </c>
    </row>
    <row r="1703" spans="1:19" ht="17.399999999999999" x14ac:dyDescent="0.3">
      <c r="A1703" s="39" t="s">
        <v>419</v>
      </c>
      <c r="B1703" s="39" t="s">
        <v>33</v>
      </c>
      <c r="C1703" s="39" t="s">
        <v>144</v>
      </c>
      <c r="D1703" s="39" t="s">
        <v>42</v>
      </c>
      <c r="E1703" s="70" t="s">
        <v>43</v>
      </c>
      <c r="F1703" s="70" t="s">
        <v>28</v>
      </c>
      <c r="G1703" s="78">
        <v>45872</v>
      </c>
      <c r="H1703" s="78">
        <v>45992</v>
      </c>
      <c r="I1703" s="69">
        <v>16572967.99</v>
      </c>
      <c r="J1703" s="70">
        <v>220</v>
      </c>
      <c r="K1703" s="71">
        <v>0.17699999999999999</v>
      </c>
      <c r="L1703" s="70">
        <v>0</v>
      </c>
      <c r="M1703" s="71">
        <v>0.871</v>
      </c>
      <c r="N1703" s="72"/>
      <c r="O1703" s="73">
        <f>MIN(1,MAX(0,(1/(1+EXP(-(Assumptions!$B$5 + Assumptions!$B$6*$N1703))))*Assumptions!$B$3))</f>
        <v>3.9165722796764356E-2</v>
      </c>
      <c r="P1703" s="73">
        <f>VLOOKUP($F1703,Assumptions!$A$23:$B$27,2,FALSE)*Assumptions!$B$4</f>
        <v>0.35</v>
      </c>
      <c r="Q1703" s="74">
        <f t="shared" si="52"/>
        <v>227182.29457559614</v>
      </c>
      <c r="R1703" s="75" t="str">
        <f>IF($O1703&lt;Assumptions!$B$17,"A",IF($O1703&lt;Assumptions!$B$18,"B",IF($O1703&lt;Assumptions!$B$19,"C",IF($O1703&lt;Assumptions!$B$20,"D","E"))))</f>
        <v>B</v>
      </c>
      <c r="S1703" s="75">
        <f t="shared" si="53"/>
        <v>1</v>
      </c>
    </row>
    <row r="1704" spans="1:19" ht="17.399999999999999" x14ac:dyDescent="0.3">
      <c r="A1704" s="39" t="s">
        <v>421</v>
      </c>
      <c r="B1704" s="39" t="s">
        <v>78</v>
      </c>
      <c r="C1704" s="39" t="s">
        <v>135</v>
      </c>
      <c r="D1704" s="39" t="s">
        <v>42</v>
      </c>
      <c r="E1704" s="70" t="s">
        <v>23</v>
      </c>
      <c r="F1704" s="70" t="s">
        <v>28</v>
      </c>
      <c r="G1704" s="78">
        <v>45227</v>
      </c>
      <c r="H1704" s="78">
        <v>45658</v>
      </c>
      <c r="I1704" s="69">
        <v>2611832.89</v>
      </c>
      <c r="J1704" s="70">
        <v>0</v>
      </c>
      <c r="K1704" s="71">
        <v>1.014</v>
      </c>
      <c r="L1704" s="70">
        <v>0</v>
      </c>
      <c r="M1704" s="71">
        <v>0.73899999999999999</v>
      </c>
      <c r="N1704" s="72"/>
      <c r="O1704" s="73">
        <f>MIN(1,MAX(0,(1/(1+EXP(-(Assumptions!$B$5 + Assumptions!$B$6*$N1704))))*Assumptions!$B$3))</f>
        <v>3.9165722796764356E-2</v>
      </c>
      <c r="P1704" s="73">
        <f>VLOOKUP($F1704,Assumptions!$A$23:$B$27,2,FALSE)*Assumptions!$B$4</f>
        <v>0.35</v>
      </c>
      <c r="Q1704" s="74">
        <f t="shared" si="52"/>
        <v>35803.01303642417</v>
      </c>
      <c r="R1704" s="75" t="str">
        <f>IF($O1704&lt;Assumptions!$B$17,"A",IF($O1704&lt;Assumptions!$B$18,"B",IF($O1704&lt;Assumptions!$B$19,"C",IF($O1704&lt;Assumptions!$B$20,"D","E"))))</f>
        <v>B</v>
      </c>
      <c r="S1704" s="75">
        <f t="shared" si="53"/>
        <v>0</v>
      </c>
    </row>
    <row r="1705" spans="1:19" ht="17.399999999999999" x14ac:dyDescent="0.3">
      <c r="A1705" s="39" t="s">
        <v>421</v>
      </c>
      <c r="B1705" s="39" t="s">
        <v>78</v>
      </c>
      <c r="C1705" s="39" t="s">
        <v>135</v>
      </c>
      <c r="D1705" s="39" t="s">
        <v>42</v>
      </c>
      <c r="E1705" s="70" t="s">
        <v>23</v>
      </c>
      <c r="F1705" s="70" t="s">
        <v>28</v>
      </c>
      <c r="G1705" s="78">
        <v>45227</v>
      </c>
      <c r="H1705" s="78">
        <v>45689</v>
      </c>
      <c r="I1705" s="69">
        <v>2528630.38</v>
      </c>
      <c r="J1705" s="70">
        <v>0</v>
      </c>
      <c r="K1705" s="71">
        <v>1.079</v>
      </c>
      <c r="L1705" s="70">
        <v>0</v>
      </c>
      <c r="M1705" s="71">
        <v>0.73899999999999999</v>
      </c>
      <c r="N1705" s="72"/>
      <c r="O1705" s="73">
        <f>MIN(1,MAX(0,(1/(1+EXP(-(Assumptions!$B$5 + Assumptions!$B$6*$N1705))))*Assumptions!$B$3))</f>
        <v>3.9165722796764356E-2</v>
      </c>
      <c r="P1705" s="73">
        <f>VLOOKUP($F1705,Assumptions!$A$23:$B$27,2,FALSE)*Assumptions!$B$4</f>
        <v>0.35</v>
      </c>
      <c r="Q1705" s="74">
        <f t="shared" si="52"/>
        <v>34662.472781494915</v>
      </c>
      <c r="R1705" s="75" t="str">
        <f>IF($O1705&lt;Assumptions!$B$17,"A",IF($O1705&lt;Assumptions!$B$18,"B",IF($O1705&lt;Assumptions!$B$19,"C",IF($O1705&lt;Assumptions!$B$20,"D","E"))))</f>
        <v>B</v>
      </c>
      <c r="S1705" s="75">
        <f t="shared" si="53"/>
        <v>0</v>
      </c>
    </row>
    <row r="1706" spans="1:19" ht="17.399999999999999" x14ac:dyDescent="0.3">
      <c r="A1706" s="39" t="s">
        <v>421</v>
      </c>
      <c r="B1706" s="39" t="s">
        <v>78</v>
      </c>
      <c r="C1706" s="39" t="s">
        <v>135</v>
      </c>
      <c r="D1706" s="39" t="s">
        <v>42</v>
      </c>
      <c r="E1706" s="70" t="s">
        <v>23</v>
      </c>
      <c r="F1706" s="70" t="s">
        <v>28</v>
      </c>
      <c r="G1706" s="78">
        <v>45227</v>
      </c>
      <c r="H1706" s="78">
        <v>45717</v>
      </c>
      <c r="I1706" s="69">
        <v>2452270.48</v>
      </c>
      <c r="J1706" s="70">
        <v>0</v>
      </c>
      <c r="K1706" s="71">
        <v>1.036</v>
      </c>
      <c r="L1706" s="70">
        <v>0</v>
      </c>
      <c r="M1706" s="71">
        <v>0.73899999999999999</v>
      </c>
      <c r="N1706" s="72"/>
      <c r="O1706" s="73">
        <f>MIN(1,MAX(0,(1/(1+EXP(-(Assumptions!$B$5 + Assumptions!$B$6*$N1706))))*Assumptions!$B$3))</f>
        <v>3.9165722796764356E-2</v>
      </c>
      <c r="P1706" s="73">
        <f>VLOOKUP($F1706,Assumptions!$A$23:$B$27,2,FALSE)*Assumptions!$B$4</f>
        <v>0.35</v>
      </c>
      <c r="Q1706" s="74">
        <f t="shared" si="52"/>
        <v>33615.731044828892</v>
      </c>
      <c r="R1706" s="75" t="str">
        <f>IF($O1706&lt;Assumptions!$B$17,"A",IF($O1706&lt;Assumptions!$B$18,"B",IF($O1706&lt;Assumptions!$B$19,"C",IF($O1706&lt;Assumptions!$B$20,"D","E"))))</f>
        <v>B</v>
      </c>
      <c r="S1706" s="75">
        <f t="shared" si="53"/>
        <v>0</v>
      </c>
    </row>
    <row r="1707" spans="1:19" ht="17.399999999999999" x14ac:dyDescent="0.3">
      <c r="A1707" s="39" t="s">
        <v>421</v>
      </c>
      <c r="B1707" s="39" t="s">
        <v>78</v>
      </c>
      <c r="C1707" s="39" t="s">
        <v>135</v>
      </c>
      <c r="D1707" s="39" t="s">
        <v>42</v>
      </c>
      <c r="E1707" s="70" t="s">
        <v>23</v>
      </c>
      <c r="F1707" s="70" t="s">
        <v>28</v>
      </c>
      <c r="G1707" s="78">
        <v>45227</v>
      </c>
      <c r="H1707" s="78">
        <v>45748</v>
      </c>
      <c r="I1707" s="69">
        <v>2383377.15</v>
      </c>
      <c r="J1707" s="70">
        <v>0</v>
      </c>
      <c r="K1707" s="71">
        <v>0.99299999999999999</v>
      </c>
      <c r="L1707" s="70">
        <v>0</v>
      </c>
      <c r="M1707" s="71">
        <v>0.73899999999999999</v>
      </c>
      <c r="N1707" s="72"/>
      <c r="O1707" s="73">
        <f>MIN(1,MAX(0,(1/(1+EXP(-(Assumptions!$B$5 + Assumptions!$B$6*$N1707))))*Assumptions!$B$3))</f>
        <v>3.9165722796764356E-2</v>
      </c>
      <c r="P1707" s="73">
        <f>VLOOKUP($F1707,Assumptions!$A$23:$B$27,2,FALSE)*Assumptions!$B$4</f>
        <v>0.35</v>
      </c>
      <c r="Q1707" s="74">
        <f t="shared" si="52"/>
        <v>32671.341071964791</v>
      </c>
      <c r="R1707" s="75" t="str">
        <f>IF($O1707&lt;Assumptions!$B$17,"A",IF($O1707&lt;Assumptions!$B$18,"B",IF($O1707&lt;Assumptions!$B$19,"C",IF($O1707&lt;Assumptions!$B$20,"D","E"))))</f>
        <v>B</v>
      </c>
      <c r="S1707" s="75">
        <f t="shared" si="53"/>
        <v>0</v>
      </c>
    </row>
    <row r="1708" spans="1:19" ht="17.399999999999999" x14ac:dyDescent="0.3">
      <c r="A1708" s="39" t="s">
        <v>421</v>
      </c>
      <c r="B1708" s="39" t="s">
        <v>78</v>
      </c>
      <c r="C1708" s="39" t="s">
        <v>135</v>
      </c>
      <c r="D1708" s="39" t="s">
        <v>42</v>
      </c>
      <c r="E1708" s="70" t="s">
        <v>23</v>
      </c>
      <c r="F1708" s="70" t="s">
        <v>28</v>
      </c>
      <c r="G1708" s="78">
        <v>45227</v>
      </c>
      <c r="H1708" s="78">
        <v>45778</v>
      </c>
      <c r="I1708" s="69">
        <v>2321351.06</v>
      </c>
      <c r="J1708" s="70">
        <v>0</v>
      </c>
      <c r="K1708" s="71">
        <v>0.98699999999999999</v>
      </c>
      <c r="L1708" s="70">
        <v>0</v>
      </c>
      <c r="M1708" s="71">
        <v>0.73899999999999999</v>
      </c>
      <c r="N1708" s="72"/>
      <c r="O1708" s="73">
        <f>MIN(1,MAX(0,(1/(1+EXP(-(Assumptions!$B$5 + Assumptions!$B$6*$N1708))))*Assumptions!$B$3))</f>
        <v>3.9165722796764356E-2</v>
      </c>
      <c r="P1708" s="73">
        <f>VLOOKUP($F1708,Assumptions!$A$23:$B$27,2,FALSE)*Assumptions!$B$4</f>
        <v>0.35</v>
      </c>
      <c r="Q1708" s="74">
        <f t="shared" si="52"/>
        <v>31821.087245477283</v>
      </c>
      <c r="R1708" s="75" t="str">
        <f>IF($O1708&lt;Assumptions!$B$17,"A",IF($O1708&lt;Assumptions!$B$18,"B",IF($O1708&lt;Assumptions!$B$19,"C",IF($O1708&lt;Assumptions!$B$20,"D","E"))))</f>
        <v>B</v>
      </c>
      <c r="S1708" s="75">
        <f t="shared" si="53"/>
        <v>0</v>
      </c>
    </row>
    <row r="1709" spans="1:19" ht="17.399999999999999" x14ac:dyDescent="0.3">
      <c r="A1709" s="39" t="s">
        <v>421</v>
      </c>
      <c r="B1709" s="39" t="s">
        <v>78</v>
      </c>
      <c r="C1709" s="39" t="s">
        <v>135</v>
      </c>
      <c r="D1709" s="39" t="s">
        <v>42</v>
      </c>
      <c r="E1709" s="70" t="s">
        <v>23</v>
      </c>
      <c r="F1709" s="70" t="s">
        <v>28</v>
      </c>
      <c r="G1709" s="78">
        <v>45227</v>
      </c>
      <c r="H1709" s="78">
        <v>45809</v>
      </c>
      <c r="I1709" s="69">
        <v>2255314.61</v>
      </c>
      <c r="J1709" s="70">
        <v>65</v>
      </c>
      <c r="K1709" s="71">
        <v>0.63</v>
      </c>
      <c r="L1709" s="70">
        <v>0</v>
      </c>
      <c r="M1709" s="71">
        <v>0.73899999999999999</v>
      </c>
      <c r="N1709" s="72"/>
      <c r="O1709" s="73">
        <f>MIN(1,MAX(0,(1/(1+EXP(-(Assumptions!$B$5 + Assumptions!$B$6*$N1709))))*Assumptions!$B$3))</f>
        <v>3.9165722796764356E-2</v>
      </c>
      <c r="P1709" s="73">
        <f>VLOOKUP($F1709,Assumptions!$A$23:$B$27,2,FALSE)*Assumptions!$B$4</f>
        <v>0.35</v>
      </c>
      <c r="Q1709" s="74">
        <f t="shared" si="52"/>
        <v>30915.859392163442</v>
      </c>
      <c r="R1709" s="75" t="str">
        <f>IF($O1709&lt;Assumptions!$B$17,"A",IF($O1709&lt;Assumptions!$B$18,"B",IF($O1709&lt;Assumptions!$B$19,"C",IF($O1709&lt;Assumptions!$B$20,"D","E"))))</f>
        <v>B</v>
      </c>
      <c r="S1709" s="75">
        <f t="shared" si="53"/>
        <v>0</v>
      </c>
    </row>
    <row r="1710" spans="1:19" ht="17.399999999999999" x14ac:dyDescent="0.3">
      <c r="A1710" s="39" t="s">
        <v>421</v>
      </c>
      <c r="B1710" s="39" t="s">
        <v>78</v>
      </c>
      <c r="C1710" s="39" t="s">
        <v>135</v>
      </c>
      <c r="D1710" s="39" t="s">
        <v>42</v>
      </c>
      <c r="E1710" s="70" t="s">
        <v>23</v>
      </c>
      <c r="F1710" s="70" t="s">
        <v>28</v>
      </c>
      <c r="G1710" s="78">
        <v>45227</v>
      </c>
      <c r="H1710" s="78">
        <v>45839</v>
      </c>
      <c r="I1710" s="69">
        <v>2189553.37</v>
      </c>
      <c r="J1710" s="70">
        <v>0</v>
      </c>
      <c r="K1710" s="71">
        <v>0.97899999999999998</v>
      </c>
      <c r="L1710" s="70">
        <v>0</v>
      </c>
      <c r="M1710" s="71">
        <v>0.73899999999999999</v>
      </c>
      <c r="N1710" s="72"/>
      <c r="O1710" s="73">
        <f>MIN(1,MAX(0,(1/(1+EXP(-(Assumptions!$B$5 + Assumptions!$B$6*$N1710))))*Assumptions!$B$3))</f>
        <v>3.9165722796764356E-2</v>
      </c>
      <c r="P1710" s="73">
        <f>VLOOKUP($F1710,Assumptions!$A$23:$B$27,2,FALSE)*Assumptions!$B$4</f>
        <v>0.35</v>
      </c>
      <c r="Q1710" s="74">
        <f t="shared" si="52"/>
        <v>30014.404118349426</v>
      </c>
      <c r="R1710" s="75" t="str">
        <f>IF($O1710&lt;Assumptions!$B$17,"A",IF($O1710&lt;Assumptions!$B$18,"B",IF($O1710&lt;Assumptions!$B$19,"C",IF($O1710&lt;Assumptions!$B$20,"D","E"))))</f>
        <v>B</v>
      </c>
      <c r="S1710" s="75">
        <f t="shared" si="53"/>
        <v>0</v>
      </c>
    </row>
    <row r="1711" spans="1:19" ht="17.399999999999999" x14ac:dyDescent="0.3">
      <c r="A1711" s="39" t="s">
        <v>421</v>
      </c>
      <c r="B1711" s="39" t="s">
        <v>78</v>
      </c>
      <c r="C1711" s="39" t="s">
        <v>135</v>
      </c>
      <c r="D1711" s="39" t="s">
        <v>42</v>
      </c>
      <c r="E1711" s="70" t="s">
        <v>23</v>
      </c>
      <c r="F1711" s="70" t="s">
        <v>28</v>
      </c>
      <c r="G1711" s="78">
        <v>45227</v>
      </c>
      <c r="H1711" s="78">
        <v>45870</v>
      </c>
      <c r="I1711" s="69">
        <v>2118647.6800000002</v>
      </c>
      <c r="J1711" s="70">
        <v>15</v>
      </c>
      <c r="K1711" s="71">
        <v>1.145</v>
      </c>
      <c r="L1711" s="70">
        <v>0</v>
      </c>
      <c r="M1711" s="71">
        <v>0.73899999999999999</v>
      </c>
      <c r="N1711" s="72"/>
      <c r="O1711" s="73">
        <f>MIN(1,MAX(0,(1/(1+EXP(-(Assumptions!$B$5 + Assumptions!$B$6*$N1711))))*Assumptions!$B$3))</f>
        <v>3.9165722796764356E-2</v>
      </c>
      <c r="P1711" s="73">
        <f>VLOOKUP($F1711,Assumptions!$A$23:$B$27,2,FALSE)*Assumptions!$B$4</f>
        <v>0.35</v>
      </c>
      <c r="Q1711" s="74">
        <f t="shared" si="52"/>
        <v>29042.428708610769</v>
      </c>
      <c r="R1711" s="75" t="str">
        <f>IF($O1711&lt;Assumptions!$B$17,"A",IF($O1711&lt;Assumptions!$B$18,"B",IF($O1711&lt;Assumptions!$B$19,"C",IF($O1711&lt;Assumptions!$B$20,"D","E"))))</f>
        <v>B</v>
      </c>
      <c r="S1711" s="75">
        <f t="shared" si="53"/>
        <v>0</v>
      </c>
    </row>
    <row r="1712" spans="1:19" ht="17.399999999999999" x14ac:dyDescent="0.3">
      <c r="A1712" s="39" t="s">
        <v>421</v>
      </c>
      <c r="B1712" s="39" t="s">
        <v>78</v>
      </c>
      <c r="C1712" s="39" t="s">
        <v>135</v>
      </c>
      <c r="D1712" s="39" t="s">
        <v>42</v>
      </c>
      <c r="E1712" s="70" t="s">
        <v>23</v>
      </c>
      <c r="F1712" s="70" t="s">
        <v>28</v>
      </c>
      <c r="G1712" s="78">
        <v>45227</v>
      </c>
      <c r="H1712" s="78">
        <v>45901</v>
      </c>
      <c r="I1712" s="69">
        <v>2061405.64</v>
      </c>
      <c r="J1712" s="70">
        <v>0</v>
      </c>
      <c r="K1712" s="71">
        <v>1.0129999999999999</v>
      </c>
      <c r="L1712" s="70">
        <v>0</v>
      </c>
      <c r="M1712" s="71">
        <v>0.73899999999999999</v>
      </c>
      <c r="N1712" s="72"/>
      <c r="O1712" s="73">
        <f>MIN(1,MAX(0,(1/(1+EXP(-(Assumptions!$B$5 + Assumptions!$B$6*$N1712))))*Assumptions!$B$3))</f>
        <v>3.9165722796764356E-2</v>
      </c>
      <c r="P1712" s="73">
        <f>VLOOKUP($F1712,Assumptions!$A$23:$B$27,2,FALSE)*Assumptions!$B$4</f>
        <v>0.35</v>
      </c>
      <c r="Q1712" s="74">
        <f t="shared" si="52"/>
        <v>28257.754653774311</v>
      </c>
      <c r="R1712" s="75" t="str">
        <f>IF($O1712&lt;Assumptions!$B$17,"A",IF($O1712&lt;Assumptions!$B$18,"B",IF($O1712&lt;Assumptions!$B$19,"C",IF($O1712&lt;Assumptions!$B$20,"D","E"))))</f>
        <v>B</v>
      </c>
      <c r="S1712" s="75">
        <f t="shared" si="53"/>
        <v>0</v>
      </c>
    </row>
    <row r="1713" spans="1:19" ht="17.399999999999999" x14ac:dyDescent="0.3">
      <c r="A1713" s="39" t="s">
        <v>421</v>
      </c>
      <c r="B1713" s="39" t="s">
        <v>78</v>
      </c>
      <c r="C1713" s="39" t="s">
        <v>135</v>
      </c>
      <c r="D1713" s="39" t="s">
        <v>42</v>
      </c>
      <c r="E1713" s="70" t="s">
        <v>23</v>
      </c>
      <c r="F1713" s="70" t="s">
        <v>28</v>
      </c>
      <c r="G1713" s="78">
        <v>45227</v>
      </c>
      <c r="H1713" s="78">
        <v>45931</v>
      </c>
      <c r="I1713" s="69">
        <v>2007302.1</v>
      </c>
      <c r="J1713" s="70">
        <v>0</v>
      </c>
      <c r="K1713" s="71">
        <v>1.0209999999999999</v>
      </c>
      <c r="L1713" s="70">
        <v>0</v>
      </c>
      <c r="M1713" s="71">
        <v>0.73899999999999999</v>
      </c>
      <c r="N1713" s="72"/>
      <c r="O1713" s="73">
        <f>MIN(1,MAX(0,(1/(1+EXP(-(Assumptions!$B$5 + Assumptions!$B$6*$N1713))))*Assumptions!$B$3))</f>
        <v>3.9165722796764356E-2</v>
      </c>
      <c r="P1713" s="73">
        <f>VLOOKUP($F1713,Assumptions!$A$23:$B$27,2,FALSE)*Assumptions!$B$4</f>
        <v>0.35</v>
      </c>
      <c r="Q1713" s="74">
        <f t="shared" si="52"/>
        <v>27516.103166287034</v>
      </c>
      <c r="R1713" s="75" t="str">
        <f>IF($O1713&lt;Assumptions!$B$17,"A",IF($O1713&lt;Assumptions!$B$18,"B",IF($O1713&lt;Assumptions!$B$19,"C",IF($O1713&lt;Assumptions!$B$20,"D","E"))))</f>
        <v>B</v>
      </c>
      <c r="S1713" s="75">
        <f t="shared" si="53"/>
        <v>0</v>
      </c>
    </row>
    <row r="1714" spans="1:19" ht="17.399999999999999" x14ac:dyDescent="0.3">
      <c r="A1714" s="39" t="s">
        <v>421</v>
      </c>
      <c r="B1714" s="39" t="s">
        <v>78</v>
      </c>
      <c r="C1714" s="39" t="s">
        <v>135</v>
      </c>
      <c r="D1714" s="39" t="s">
        <v>42</v>
      </c>
      <c r="E1714" s="70" t="s">
        <v>23</v>
      </c>
      <c r="F1714" s="70" t="s">
        <v>28</v>
      </c>
      <c r="G1714" s="78">
        <v>45227</v>
      </c>
      <c r="H1714" s="78">
        <v>45962</v>
      </c>
      <c r="I1714" s="69">
        <v>1952039.92</v>
      </c>
      <c r="J1714" s="70">
        <v>0</v>
      </c>
      <c r="K1714" s="71">
        <v>0.95499999999999996</v>
      </c>
      <c r="L1714" s="70">
        <v>0</v>
      </c>
      <c r="M1714" s="71">
        <v>0.73899999999999999</v>
      </c>
      <c r="N1714" s="72"/>
      <c r="O1714" s="73">
        <f>MIN(1,MAX(0,(1/(1+EXP(-(Assumptions!$B$5 + Assumptions!$B$6*$N1714))))*Assumptions!$B$3))</f>
        <v>3.9165722796764356E-2</v>
      </c>
      <c r="P1714" s="73">
        <f>VLOOKUP($F1714,Assumptions!$A$23:$B$27,2,FALSE)*Assumptions!$B$4</f>
        <v>0.35</v>
      </c>
      <c r="Q1714" s="74">
        <f t="shared" si="52"/>
        <v>26758.569038228321</v>
      </c>
      <c r="R1714" s="75" t="str">
        <f>IF($O1714&lt;Assumptions!$B$17,"A",IF($O1714&lt;Assumptions!$B$18,"B",IF($O1714&lt;Assumptions!$B$19,"C",IF($O1714&lt;Assumptions!$B$20,"D","E"))))</f>
        <v>B</v>
      </c>
      <c r="S1714" s="75">
        <f t="shared" si="53"/>
        <v>0</v>
      </c>
    </row>
    <row r="1715" spans="1:19" ht="17.399999999999999" x14ac:dyDescent="0.3">
      <c r="A1715" s="39" t="s">
        <v>421</v>
      </c>
      <c r="B1715" s="39" t="s">
        <v>78</v>
      </c>
      <c r="C1715" s="39" t="s">
        <v>135</v>
      </c>
      <c r="D1715" s="39" t="s">
        <v>42</v>
      </c>
      <c r="E1715" s="70" t="s">
        <v>23</v>
      </c>
      <c r="F1715" s="70" t="s">
        <v>28</v>
      </c>
      <c r="G1715" s="78">
        <v>45227</v>
      </c>
      <c r="H1715" s="78">
        <v>45992</v>
      </c>
      <c r="I1715" s="69">
        <v>1899781.46</v>
      </c>
      <c r="J1715" s="70">
        <v>0</v>
      </c>
      <c r="K1715" s="71">
        <v>1.097</v>
      </c>
      <c r="L1715" s="70">
        <v>0</v>
      </c>
      <c r="M1715" s="71">
        <v>0.73899999999999999</v>
      </c>
      <c r="N1715" s="72"/>
      <c r="O1715" s="73">
        <f>MIN(1,MAX(0,(1/(1+EXP(-(Assumptions!$B$5 + Assumptions!$B$6*$N1715))))*Assumptions!$B$3))</f>
        <v>3.9165722796764356E-2</v>
      </c>
      <c r="P1715" s="73">
        <f>VLOOKUP($F1715,Assumptions!$A$23:$B$27,2,FALSE)*Assumptions!$B$4</f>
        <v>0.35</v>
      </c>
      <c r="Q1715" s="74">
        <f t="shared" si="52"/>
        <v>26042.209912877293</v>
      </c>
      <c r="R1715" s="75" t="str">
        <f>IF($O1715&lt;Assumptions!$B$17,"A",IF($O1715&lt;Assumptions!$B$18,"B",IF($O1715&lt;Assumptions!$B$19,"C",IF($O1715&lt;Assumptions!$B$20,"D","E"))))</f>
        <v>B</v>
      </c>
      <c r="S1715" s="75">
        <f t="shared" si="53"/>
        <v>0</v>
      </c>
    </row>
    <row r="1716" spans="1:19" ht="17.399999999999999" x14ac:dyDescent="0.3">
      <c r="A1716" s="39" t="s">
        <v>423</v>
      </c>
      <c r="B1716" s="39" t="s">
        <v>62</v>
      </c>
      <c r="C1716" s="39" t="s">
        <v>190</v>
      </c>
      <c r="D1716" s="39" t="s">
        <v>45</v>
      </c>
      <c r="E1716" s="70" t="s">
        <v>23</v>
      </c>
      <c r="F1716" s="70" t="s">
        <v>28</v>
      </c>
      <c r="G1716" s="78">
        <v>45519</v>
      </c>
      <c r="H1716" s="78">
        <v>45658</v>
      </c>
      <c r="I1716" s="69">
        <v>67280373.739999995</v>
      </c>
      <c r="J1716" s="70">
        <v>15</v>
      </c>
      <c r="K1716" s="71">
        <v>0.97399999999999998</v>
      </c>
      <c r="L1716" s="70">
        <v>0</v>
      </c>
      <c r="M1716" s="71">
        <v>0.83899999999999997</v>
      </c>
      <c r="N1716" s="72"/>
      <c r="O1716" s="73">
        <f>MIN(1,MAX(0,(1/(1+EXP(-(Assumptions!$B$5 + Assumptions!$B$6*$N1716))))*Assumptions!$B$3))</f>
        <v>3.9165722796764356E-2</v>
      </c>
      <c r="P1716" s="73">
        <f>VLOOKUP($F1716,Assumptions!$A$23:$B$27,2,FALSE)*Assumptions!$B$4</f>
        <v>0.35</v>
      </c>
      <c r="Q1716" s="74">
        <f t="shared" si="52"/>
        <v>922279.56364724028</v>
      </c>
      <c r="R1716" s="75" t="str">
        <f>IF($O1716&lt;Assumptions!$B$17,"A",IF($O1716&lt;Assumptions!$B$18,"B",IF($O1716&lt;Assumptions!$B$19,"C",IF($O1716&lt;Assumptions!$B$20,"D","E"))))</f>
        <v>B</v>
      </c>
      <c r="S1716" s="75">
        <f t="shared" si="53"/>
        <v>0</v>
      </c>
    </row>
    <row r="1717" spans="1:19" ht="17.399999999999999" x14ac:dyDescent="0.3">
      <c r="A1717" s="39" t="s">
        <v>423</v>
      </c>
      <c r="B1717" s="39" t="s">
        <v>62</v>
      </c>
      <c r="C1717" s="39" t="s">
        <v>190</v>
      </c>
      <c r="D1717" s="39" t="s">
        <v>45</v>
      </c>
      <c r="E1717" s="70" t="s">
        <v>23</v>
      </c>
      <c r="F1717" s="70" t="s">
        <v>28</v>
      </c>
      <c r="G1717" s="78">
        <v>45519</v>
      </c>
      <c r="H1717" s="78">
        <v>45689</v>
      </c>
      <c r="I1717" s="69">
        <v>66130826.200000003</v>
      </c>
      <c r="J1717" s="70">
        <v>65</v>
      </c>
      <c r="K1717" s="71">
        <v>0.52900000000000003</v>
      </c>
      <c r="L1717" s="70">
        <v>0</v>
      </c>
      <c r="M1717" s="71">
        <v>0.83899999999999997</v>
      </c>
      <c r="N1717" s="72"/>
      <c r="O1717" s="73">
        <f>MIN(1,MAX(0,(1/(1+EXP(-(Assumptions!$B$5 + Assumptions!$B$6*$N1717))))*Assumptions!$B$3))</f>
        <v>3.9165722796764356E-2</v>
      </c>
      <c r="P1717" s="73">
        <f>VLOOKUP($F1717,Assumptions!$A$23:$B$27,2,FALSE)*Assumptions!$B$4</f>
        <v>0.35</v>
      </c>
      <c r="Q1717" s="74">
        <f t="shared" si="52"/>
        <v>906521.56254457054</v>
      </c>
      <c r="R1717" s="75" t="str">
        <f>IF($O1717&lt;Assumptions!$B$17,"A",IF($O1717&lt;Assumptions!$B$18,"B",IF($O1717&lt;Assumptions!$B$19,"C",IF($O1717&lt;Assumptions!$B$20,"D","E"))))</f>
        <v>B</v>
      </c>
      <c r="S1717" s="75">
        <f t="shared" si="53"/>
        <v>0</v>
      </c>
    </row>
    <row r="1718" spans="1:19" ht="17.399999999999999" x14ac:dyDescent="0.3">
      <c r="A1718" s="39" t="s">
        <v>423</v>
      </c>
      <c r="B1718" s="39" t="s">
        <v>62</v>
      </c>
      <c r="C1718" s="39" t="s">
        <v>190</v>
      </c>
      <c r="D1718" s="39" t="s">
        <v>45</v>
      </c>
      <c r="E1718" s="70" t="s">
        <v>23</v>
      </c>
      <c r="F1718" s="70" t="s">
        <v>28</v>
      </c>
      <c r="G1718" s="78">
        <v>45519</v>
      </c>
      <c r="H1718" s="78">
        <v>45717</v>
      </c>
      <c r="I1718" s="69">
        <v>65010487.130000003</v>
      </c>
      <c r="J1718" s="70">
        <v>0</v>
      </c>
      <c r="K1718" s="71">
        <v>1.0129999999999999</v>
      </c>
      <c r="L1718" s="70">
        <v>0</v>
      </c>
      <c r="M1718" s="71">
        <v>0.83899999999999997</v>
      </c>
      <c r="N1718" s="72"/>
      <c r="O1718" s="73">
        <f>MIN(1,MAX(0,(1/(1+EXP(-(Assumptions!$B$5 + Assumptions!$B$6*$N1718))))*Assumptions!$B$3))</f>
        <v>3.9165722796764356E-2</v>
      </c>
      <c r="P1718" s="73">
        <f>VLOOKUP($F1718,Assumptions!$A$23:$B$27,2,FALSE)*Assumptions!$B$4</f>
        <v>0.35</v>
      </c>
      <c r="Q1718" s="74">
        <f t="shared" si="52"/>
        <v>891163.95123566885</v>
      </c>
      <c r="R1718" s="75" t="str">
        <f>IF($O1718&lt;Assumptions!$B$17,"A",IF($O1718&lt;Assumptions!$B$18,"B",IF($O1718&lt;Assumptions!$B$19,"C",IF($O1718&lt;Assumptions!$B$20,"D","E"))))</f>
        <v>B</v>
      </c>
      <c r="S1718" s="75">
        <f t="shared" si="53"/>
        <v>0</v>
      </c>
    </row>
    <row r="1719" spans="1:19" ht="17.399999999999999" x14ac:dyDescent="0.3">
      <c r="A1719" s="39" t="s">
        <v>423</v>
      </c>
      <c r="B1719" s="39" t="s">
        <v>62</v>
      </c>
      <c r="C1719" s="39" t="s">
        <v>190</v>
      </c>
      <c r="D1719" s="39" t="s">
        <v>45</v>
      </c>
      <c r="E1719" s="70" t="s">
        <v>23</v>
      </c>
      <c r="F1719" s="70" t="s">
        <v>28</v>
      </c>
      <c r="G1719" s="78">
        <v>45519</v>
      </c>
      <c r="H1719" s="78">
        <v>45748</v>
      </c>
      <c r="I1719" s="69">
        <v>64036111.359999999</v>
      </c>
      <c r="J1719" s="70">
        <v>0</v>
      </c>
      <c r="K1719" s="71">
        <v>1.0029999999999999</v>
      </c>
      <c r="L1719" s="70">
        <v>0</v>
      </c>
      <c r="M1719" s="71">
        <v>0.83899999999999997</v>
      </c>
      <c r="N1719" s="72"/>
      <c r="O1719" s="73">
        <f>MIN(1,MAX(0,(1/(1+EXP(-(Assumptions!$B$5 + Assumptions!$B$6*$N1719))))*Assumptions!$B$3))</f>
        <v>3.9165722796764356E-2</v>
      </c>
      <c r="P1719" s="73">
        <f>VLOOKUP($F1719,Assumptions!$A$23:$B$27,2,FALSE)*Assumptions!$B$4</f>
        <v>0.35</v>
      </c>
      <c r="Q1719" s="74">
        <f t="shared" si="52"/>
        <v>877807.20527797251</v>
      </c>
      <c r="R1719" s="75" t="str">
        <f>IF($O1719&lt;Assumptions!$B$17,"A",IF($O1719&lt;Assumptions!$B$18,"B",IF($O1719&lt;Assumptions!$B$19,"C",IF($O1719&lt;Assumptions!$B$20,"D","E"))))</f>
        <v>B</v>
      </c>
      <c r="S1719" s="75">
        <f t="shared" si="53"/>
        <v>0</v>
      </c>
    </row>
    <row r="1720" spans="1:19" ht="17.399999999999999" x14ac:dyDescent="0.3">
      <c r="A1720" s="39" t="s">
        <v>423</v>
      </c>
      <c r="B1720" s="39" t="s">
        <v>62</v>
      </c>
      <c r="C1720" s="39" t="s">
        <v>190</v>
      </c>
      <c r="D1720" s="39" t="s">
        <v>45</v>
      </c>
      <c r="E1720" s="70" t="s">
        <v>23</v>
      </c>
      <c r="F1720" s="70" t="s">
        <v>28</v>
      </c>
      <c r="G1720" s="78">
        <v>45519</v>
      </c>
      <c r="H1720" s="78">
        <v>45778</v>
      </c>
      <c r="I1720" s="69">
        <v>63009801.060000002</v>
      </c>
      <c r="J1720" s="70">
        <v>0</v>
      </c>
      <c r="K1720" s="71">
        <v>1.081</v>
      </c>
      <c r="L1720" s="70">
        <v>0</v>
      </c>
      <c r="M1720" s="71">
        <v>0.83899999999999997</v>
      </c>
      <c r="N1720" s="72"/>
      <c r="O1720" s="73">
        <f>MIN(1,MAX(0,(1/(1+EXP(-(Assumptions!$B$5 + Assumptions!$B$6*$N1720))))*Assumptions!$B$3))</f>
        <v>3.9165722796764356E-2</v>
      </c>
      <c r="P1720" s="73">
        <f>VLOOKUP($F1720,Assumptions!$A$23:$B$27,2,FALSE)*Assumptions!$B$4</f>
        <v>0.35</v>
      </c>
      <c r="Q1720" s="74">
        <f t="shared" si="52"/>
        <v>863738.54062833008</v>
      </c>
      <c r="R1720" s="75" t="str">
        <f>IF($O1720&lt;Assumptions!$B$17,"A",IF($O1720&lt;Assumptions!$B$18,"B",IF($O1720&lt;Assumptions!$B$19,"C",IF($O1720&lt;Assumptions!$B$20,"D","E"))))</f>
        <v>B</v>
      </c>
      <c r="S1720" s="75">
        <f t="shared" si="53"/>
        <v>0</v>
      </c>
    </row>
    <row r="1721" spans="1:19" ht="17.399999999999999" x14ac:dyDescent="0.3">
      <c r="A1721" s="39" t="s">
        <v>423</v>
      </c>
      <c r="B1721" s="39" t="s">
        <v>62</v>
      </c>
      <c r="C1721" s="39" t="s">
        <v>190</v>
      </c>
      <c r="D1721" s="39" t="s">
        <v>45</v>
      </c>
      <c r="E1721" s="70" t="s">
        <v>23</v>
      </c>
      <c r="F1721" s="70" t="s">
        <v>28</v>
      </c>
      <c r="G1721" s="78">
        <v>45519</v>
      </c>
      <c r="H1721" s="78">
        <v>45809</v>
      </c>
      <c r="I1721" s="69">
        <v>62057876.369999997</v>
      </c>
      <c r="J1721" s="70">
        <v>0</v>
      </c>
      <c r="K1721" s="71">
        <v>0.98199999999999998</v>
      </c>
      <c r="L1721" s="70">
        <v>0</v>
      </c>
      <c r="M1721" s="71">
        <v>0.83899999999999997</v>
      </c>
      <c r="N1721" s="72"/>
      <c r="O1721" s="73">
        <f>MIN(1,MAX(0,(1/(1+EXP(-(Assumptions!$B$5 + Assumptions!$B$6*$N1721))))*Assumptions!$B$3))</f>
        <v>3.9165722796764356E-2</v>
      </c>
      <c r="P1721" s="73">
        <f>VLOOKUP($F1721,Assumptions!$A$23:$B$27,2,FALSE)*Assumptions!$B$4</f>
        <v>0.35</v>
      </c>
      <c r="Q1721" s="74">
        <f t="shared" si="52"/>
        <v>850689.55414215242</v>
      </c>
      <c r="R1721" s="75" t="str">
        <f>IF($O1721&lt;Assumptions!$B$17,"A",IF($O1721&lt;Assumptions!$B$18,"B",IF($O1721&lt;Assumptions!$B$19,"C",IF($O1721&lt;Assumptions!$B$20,"D","E"))))</f>
        <v>B</v>
      </c>
      <c r="S1721" s="75">
        <f t="shared" si="53"/>
        <v>0</v>
      </c>
    </row>
    <row r="1722" spans="1:19" ht="17.399999999999999" x14ac:dyDescent="0.3">
      <c r="A1722" s="39" t="s">
        <v>423</v>
      </c>
      <c r="B1722" s="39" t="s">
        <v>62</v>
      </c>
      <c r="C1722" s="39" t="s">
        <v>190</v>
      </c>
      <c r="D1722" s="39" t="s">
        <v>45</v>
      </c>
      <c r="E1722" s="70" t="s">
        <v>23</v>
      </c>
      <c r="F1722" s="70" t="s">
        <v>28</v>
      </c>
      <c r="G1722" s="78">
        <v>45519</v>
      </c>
      <c r="H1722" s="78">
        <v>45839</v>
      </c>
      <c r="I1722" s="69">
        <v>62057876.369999997</v>
      </c>
      <c r="J1722" s="70">
        <v>185</v>
      </c>
      <c r="K1722" s="71">
        <v>9.8000000000000004E-2</v>
      </c>
      <c r="L1722" s="70">
        <v>0</v>
      </c>
      <c r="M1722" s="71">
        <v>0.83899999999999997</v>
      </c>
      <c r="N1722" s="72"/>
      <c r="O1722" s="73">
        <f>MIN(1,MAX(0,(1/(1+EXP(-(Assumptions!$B$5 + Assumptions!$B$6*$N1722))))*Assumptions!$B$3))</f>
        <v>3.9165722796764356E-2</v>
      </c>
      <c r="P1722" s="73">
        <f>VLOOKUP($F1722,Assumptions!$A$23:$B$27,2,FALSE)*Assumptions!$B$4</f>
        <v>0.35</v>
      </c>
      <c r="Q1722" s="74">
        <f t="shared" si="52"/>
        <v>850689.55414215242</v>
      </c>
      <c r="R1722" s="75" t="str">
        <f>IF($O1722&lt;Assumptions!$B$17,"A",IF($O1722&lt;Assumptions!$B$18,"B",IF($O1722&lt;Assumptions!$B$19,"C",IF($O1722&lt;Assumptions!$B$20,"D","E"))))</f>
        <v>B</v>
      </c>
      <c r="S1722" s="75">
        <f t="shared" si="53"/>
        <v>1</v>
      </c>
    </row>
    <row r="1723" spans="1:19" ht="17.399999999999999" x14ac:dyDescent="0.3">
      <c r="A1723" s="39" t="s">
        <v>423</v>
      </c>
      <c r="B1723" s="39" t="s">
        <v>62</v>
      </c>
      <c r="C1723" s="39" t="s">
        <v>190</v>
      </c>
      <c r="D1723" s="39" t="s">
        <v>45</v>
      </c>
      <c r="E1723" s="70" t="s">
        <v>23</v>
      </c>
      <c r="F1723" s="70" t="s">
        <v>28</v>
      </c>
      <c r="G1723" s="78">
        <v>45519</v>
      </c>
      <c r="H1723" s="78">
        <v>45870</v>
      </c>
      <c r="I1723" s="69">
        <v>62057876.369999997</v>
      </c>
      <c r="J1723" s="70">
        <v>999</v>
      </c>
      <c r="K1723" s="71">
        <v>0.14399999999999999</v>
      </c>
      <c r="L1723" s="70">
        <v>0</v>
      </c>
      <c r="M1723" s="71">
        <v>0.83899999999999997</v>
      </c>
      <c r="N1723" s="72"/>
      <c r="O1723" s="73">
        <f>MIN(1,MAX(0,(1/(1+EXP(-(Assumptions!$B$5 + Assumptions!$B$6*$N1723))))*Assumptions!$B$3))</f>
        <v>3.9165722796764356E-2</v>
      </c>
      <c r="P1723" s="73">
        <f>VLOOKUP($F1723,Assumptions!$A$23:$B$27,2,FALSE)*Assumptions!$B$4</f>
        <v>0.35</v>
      </c>
      <c r="Q1723" s="74">
        <f t="shared" si="52"/>
        <v>850689.55414215242</v>
      </c>
      <c r="R1723" s="75" t="str">
        <f>IF($O1723&lt;Assumptions!$B$17,"A",IF($O1723&lt;Assumptions!$B$18,"B",IF($O1723&lt;Assumptions!$B$19,"C",IF($O1723&lt;Assumptions!$B$20,"D","E"))))</f>
        <v>B</v>
      </c>
      <c r="S1723" s="75">
        <f t="shared" si="53"/>
        <v>1</v>
      </c>
    </row>
    <row r="1724" spans="1:19" ht="17.399999999999999" x14ac:dyDescent="0.3">
      <c r="A1724" s="39" t="s">
        <v>423</v>
      </c>
      <c r="B1724" s="39" t="s">
        <v>62</v>
      </c>
      <c r="C1724" s="39" t="s">
        <v>190</v>
      </c>
      <c r="D1724" s="39" t="s">
        <v>45</v>
      </c>
      <c r="E1724" s="70" t="s">
        <v>23</v>
      </c>
      <c r="F1724" s="70" t="s">
        <v>28</v>
      </c>
      <c r="G1724" s="78">
        <v>45519</v>
      </c>
      <c r="H1724" s="78">
        <v>45901</v>
      </c>
      <c r="I1724" s="69">
        <v>62057876.369999997</v>
      </c>
      <c r="J1724" s="70">
        <v>999</v>
      </c>
      <c r="K1724" s="71">
        <v>0.11700000000000001</v>
      </c>
      <c r="L1724" s="70">
        <v>0</v>
      </c>
      <c r="M1724" s="71">
        <v>0.83899999999999997</v>
      </c>
      <c r="N1724" s="72"/>
      <c r="O1724" s="73">
        <f>MIN(1,MAX(0,(1/(1+EXP(-(Assumptions!$B$5 + Assumptions!$B$6*$N1724))))*Assumptions!$B$3))</f>
        <v>3.9165722796764356E-2</v>
      </c>
      <c r="P1724" s="73">
        <f>VLOOKUP($F1724,Assumptions!$A$23:$B$27,2,FALSE)*Assumptions!$B$4</f>
        <v>0.35</v>
      </c>
      <c r="Q1724" s="74">
        <f t="shared" si="52"/>
        <v>850689.55414215242</v>
      </c>
      <c r="R1724" s="75" t="str">
        <f>IF($O1724&lt;Assumptions!$B$17,"A",IF($O1724&lt;Assumptions!$B$18,"B",IF($O1724&lt;Assumptions!$B$19,"C",IF($O1724&lt;Assumptions!$B$20,"D","E"))))</f>
        <v>B</v>
      </c>
      <c r="S1724" s="75">
        <f t="shared" si="53"/>
        <v>1</v>
      </c>
    </row>
    <row r="1725" spans="1:19" ht="17.399999999999999" x14ac:dyDescent="0.3">
      <c r="A1725" s="39" t="s">
        <v>423</v>
      </c>
      <c r="B1725" s="39" t="s">
        <v>62</v>
      </c>
      <c r="C1725" s="39" t="s">
        <v>190</v>
      </c>
      <c r="D1725" s="39" t="s">
        <v>45</v>
      </c>
      <c r="E1725" s="70" t="s">
        <v>23</v>
      </c>
      <c r="F1725" s="70" t="s">
        <v>28</v>
      </c>
      <c r="G1725" s="78">
        <v>45519</v>
      </c>
      <c r="H1725" s="78">
        <v>45931</v>
      </c>
      <c r="I1725" s="69">
        <v>62057876.369999997</v>
      </c>
      <c r="J1725" s="70">
        <v>999</v>
      </c>
      <c r="K1725" s="71">
        <v>8.3000000000000004E-2</v>
      </c>
      <c r="L1725" s="70">
        <v>0</v>
      </c>
      <c r="M1725" s="71">
        <v>0.83899999999999997</v>
      </c>
      <c r="N1725" s="72"/>
      <c r="O1725" s="73">
        <f>MIN(1,MAX(0,(1/(1+EXP(-(Assumptions!$B$5 + Assumptions!$B$6*$N1725))))*Assumptions!$B$3))</f>
        <v>3.9165722796764356E-2</v>
      </c>
      <c r="P1725" s="73">
        <f>VLOOKUP($F1725,Assumptions!$A$23:$B$27,2,FALSE)*Assumptions!$B$4</f>
        <v>0.35</v>
      </c>
      <c r="Q1725" s="74">
        <f t="shared" si="52"/>
        <v>850689.55414215242</v>
      </c>
      <c r="R1725" s="75" t="str">
        <f>IF($O1725&lt;Assumptions!$B$17,"A",IF($O1725&lt;Assumptions!$B$18,"B",IF($O1725&lt;Assumptions!$B$19,"C",IF($O1725&lt;Assumptions!$B$20,"D","E"))))</f>
        <v>B</v>
      </c>
      <c r="S1725" s="75">
        <f t="shared" si="53"/>
        <v>1</v>
      </c>
    </row>
    <row r="1726" spans="1:19" ht="17.399999999999999" x14ac:dyDescent="0.3">
      <c r="A1726" s="39" t="s">
        <v>423</v>
      </c>
      <c r="B1726" s="39" t="s">
        <v>62</v>
      </c>
      <c r="C1726" s="39" t="s">
        <v>190</v>
      </c>
      <c r="D1726" s="39" t="s">
        <v>45</v>
      </c>
      <c r="E1726" s="70" t="s">
        <v>23</v>
      </c>
      <c r="F1726" s="70" t="s">
        <v>28</v>
      </c>
      <c r="G1726" s="78">
        <v>45519</v>
      </c>
      <c r="H1726" s="78">
        <v>45962</v>
      </c>
      <c r="I1726" s="69">
        <v>62057876.369999997</v>
      </c>
      <c r="J1726" s="70">
        <v>999</v>
      </c>
      <c r="K1726" s="71">
        <v>0.19600000000000001</v>
      </c>
      <c r="L1726" s="70">
        <v>0</v>
      </c>
      <c r="M1726" s="71">
        <v>0.83899999999999997</v>
      </c>
      <c r="N1726" s="72"/>
      <c r="O1726" s="73">
        <f>MIN(1,MAX(0,(1/(1+EXP(-(Assumptions!$B$5 + Assumptions!$B$6*$N1726))))*Assumptions!$B$3))</f>
        <v>3.9165722796764356E-2</v>
      </c>
      <c r="P1726" s="73">
        <f>VLOOKUP($F1726,Assumptions!$A$23:$B$27,2,FALSE)*Assumptions!$B$4</f>
        <v>0.35</v>
      </c>
      <c r="Q1726" s="74">
        <f t="shared" si="52"/>
        <v>850689.55414215242</v>
      </c>
      <c r="R1726" s="75" t="str">
        <f>IF($O1726&lt;Assumptions!$B$17,"A",IF($O1726&lt;Assumptions!$B$18,"B",IF($O1726&lt;Assumptions!$B$19,"C",IF($O1726&lt;Assumptions!$B$20,"D","E"))))</f>
        <v>B</v>
      </c>
      <c r="S1726" s="75">
        <f t="shared" si="53"/>
        <v>1</v>
      </c>
    </row>
    <row r="1727" spans="1:19" ht="17.399999999999999" x14ac:dyDescent="0.3">
      <c r="A1727" s="39" t="s">
        <v>423</v>
      </c>
      <c r="B1727" s="39" t="s">
        <v>62</v>
      </c>
      <c r="C1727" s="39" t="s">
        <v>190</v>
      </c>
      <c r="D1727" s="39" t="s">
        <v>45</v>
      </c>
      <c r="E1727" s="70" t="s">
        <v>23</v>
      </c>
      <c r="F1727" s="70" t="s">
        <v>28</v>
      </c>
      <c r="G1727" s="78">
        <v>45519</v>
      </c>
      <c r="H1727" s="78">
        <v>45992</v>
      </c>
      <c r="I1727" s="69">
        <v>62057876.369999997</v>
      </c>
      <c r="J1727" s="70">
        <v>999</v>
      </c>
      <c r="K1727" s="71">
        <v>8.7999999999999995E-2</v>
      </c>
      <c r="L1727" s="70">
        <v>0</v>
      </c>
      <c r="M1727" s="71">
        <v>0.83899999999999997</v>
      </c>
      <c r="N1727" s="72"/>
      <c r="O1727" s="73">
        <f>MIN(1,MAX(0,(1/(1+EXP(-(Assumptions!$B$5 + Assumptions!$B$6*$N1727))))*Assumptions!$B$3))</f>
        <v>3.9165722796764356E-2</v>
      </c>
      <c r="P1727" s="73">
        <f>VLOOKUP($F1727,Assumptions!$A$23:$B$27,2,FALSE)*Assumptions!$B$4</f>
        <v>0.35</v>
      </c>
      <c r="Q1727" s="74">
        <f t="shared" si="52"/>
        <v>850689.55414215242</v>
      </c>
      <c r="R1727" s="75" t="str">
        <f>IF($O1727&lt;Assumptions!$B$17,"A",IF($O1727&lt;Assumptions!$B$18,"B",IF($O1727&lt;Assumptions!$B$19,"C",IF($O1727&lt;Assumptions!$B$20,"D","E"))))</f>
        <v>B</v>
      </c>
      <c r="S1727" s="75">
        <f t="shared" si="53"/>
        <v>1</v>
      </c>
    </row>
    <row r="1728" spans="1:19" ht="17.399999999999999" x14ac:dyDescent="0.3">
      <c r="A1728" s="39" t="s">
        <v>425</v>
      </c>
      <c r="B1728" s="39" t="s">
        <v>81</v>
      </c>
      <c r="C1728" s="39" t="s">
        <v>135</v>
      </c>
      <c r="D1728" s="39" t="s">
        <v>30</v>
      </c>
      <c r="E1728" s="70" t="s">
        <v>31</v>
      </c>
      <c r="F1728" s="70" t="s">
        <v>28</v>
      </c>
      <c r="G1728" s="78">
        <v>44927</v>
      </c>
      <c r="H1728" s="78">
        <v>45658</v>
      </c>
      <c r="I1728" s="69">
        <v>3446121.01</v>
      </c>
      <c r="J1728" s="70">
        <v>15</v>
      </c>
      <c r="K1728" s="71">
        <v>1.1259999999999999</v>
      </c>
      <c r="L1728" s="70">
        <v>0</v>
      </c>
      <c r="M1728" s="71">
        <v>1.1459999999999999</v>
      </c>
      <c r="N1728" s="72"/>
      <c r="O1728" s="73">
        <f>MIN(1,MAX(0,(1/(1+EXP(-(Assumptions!$B$5 + Assumptions!$B$6*$N1728))))*Assumptions!$B$3))</f>
        <v>3.9165722796764356E-2</v>
      </c>
      <c r="P1728" s="73">
        <f>VLOOKUP($F1728,Assumptions!$A$23:$B$27,2,FALSE)*Assumptions!$B$4</f>
        <v>0.35</v>
      </c>
      <c r="Q1728" s="74">
        <f t="shared" si="52"/>
        <v>47239.437070617954</v>
      </c>
      <c r="R1728" s="75" t="str">
        <f>IF($O1728&lt;Assumptions!$B$17,"A",IF($O1728&lt;Assumptions!$B$18,"B",IF($O1728&lt;Assumptions!$B$19,"C",IF($O1728&lt;Assumptions!$B$20,"D","E"))))</f>
        <v>B</v>
      </c>
      <c r="S1728" s="75">
        <f t="shared" si="53"/>
        <v>0</v>
      </c>
    </row>
    <row r="1729" spans="1:19" ht="17.399999999999999" x14ac:dyDescent="0.3">
      <c r="A1729" s="39" t="s">
        <v>425</v>
      </c>
      <c r="B1729" s="39" t="s">
        <v>81</v>
      </c>
      <c r="C1729" s="39" t="s">
        <v>135</v>
      </c>
      <c r="D1729" s="39" t="s">
        <v>30</v>
      </c>
      <c r="E1729" s="70" t="s">
        <v>31</v>
      </c>
      <c r="F1729" s="70" t="s">
        <v>28</v>
      </c>
      <c r="G1729" s="78">
        <v>44927</v>
      </c>
      <c r="H1729" s="78">
        <v>45689</v>
      </c>
      <c r="I1729" s="69">
        <v>3349461.07</v>
      </c>
      <c r="J1729" s="70">
        <v>0</v>
      </c>
      <c r="K1729" s="71">
        <v>1.133</v>
      </c>
      <c r="L1729" s="70">
        <v>0</v>
      </c>
      <c r="M1729" s="71">
        <v>1.1459999999999999</v>
      </c>
      <c r="N1729" s="72"/>
      <c r="O1729" s="73">
        <f>MIN(1,MAX(0,(1/(1+EXP(-(Assumptions!$B$5 + Assumptions!$B$6*$N1729))))*Assumptions!$B$3))</f>
        <v>3.9165722796764356E-2</v>
      </c>
      <c r="P1729" s="73">
        <f>VLOOKUP($F1729,Assumptions!$A$23:$B$27,2,FALSE)*Assumptions!$B$4</f>
        <v>0.35</v>
      </c>
      <c r="Q1729" s="74">
        <f t="shared" ref="Q1729:Q1792" si="54">$I1729*$O1729*$P1729</f>
        <v>45914.422325160805</v>
      </c>
      <c r="R1729" s="75" t="str">
        <f>IF($O1729&lt;Assumptions!$B$17,"A",IF($O1729&lt;Assumptions!$B$18,"B",IF($O1729&lt;Assumptions!$B$19,"C",IF($O1729&lt;Assumptions!$B$20,"D","E"))))</f>
        <v>B</v>
      </c>
      <c r="S1729" s="75">
        <f t="shared" ref="S1729:S1792" si="55">--($J1729&gt;=180)</f>
        <v>0</v>
      </c>
    </row>
    <row r="1730" spans="1:19" ht="17.399999999999999" x14ac:dyDescent="0.3">
      <c r="A1730" s="39" t="s">
        <v>425</v>
      </c>
      <c r="B1730" s="39" t="s">
        <v>81</v>
      </c>
      <c r="C1730" s="39" t="s">
        <v>135</v>
      </c>
      <c r="D1730" s="39" t="s">
        <v>30</v>
      </c>
      <c r="E1730" s="70" t="s">
        <v>31</v>
      </c>
      <c r="F1730" s="70" t="s">
        <v>28</v>
      </c>
      <c r="G1730" s="78">
        <v>44927</v>
      </c>
      <c r="H1730" s="78">
        <v>45717</v>
      </c>
      <c r="I1730" s="69">
        <v>3241996.52</v>
      </c>
      <c r="J1730" s="70">
        <v>65</v>
      </c>
      <c r="K1730" s="71">
        <v>0.56200000000000006</v>
      </c>
      <c r="L1730" s="70">
        <v>0</v>
      </c>
      <c r="M1730" s="71">
        <v>1.1459999999999999</v>
      </c>
      <c r="N1730" s="72"/>
      <c r="O1730" s="73">
        <f>MIN(1,MAX(0,(1/(1+EXP(-(Assumptions!$B$5 + Assumptions!$B$6*$N1730))))*Assumptions!$B$3))</f>
        <v>3.9165722796764356E-2</v>
      </c>
      <c r="P1730" s="73">
        <f>VLOOKUP($F1730,Assumptions!$A$23:$B$27,2,FALSE)*Assumptions!$B$4</f>
        <v>0.35</v>
      </c>
      <c r="Q1730" s="74">
        <f t="shared" si="54"/>
        <v>44441.297953638146</v>
      </c>
      <c r="R1730" s="75" t="str">
        <f>IF($O1730&lt;Assumptions!$B$17,"A",IF($O1730&lt;Assumptions!$B$18,"B",IF($O1730&lt;Assumptions!$B$19,"C",IF($O1730&lt;Assumptions!$B$20,"D","E"))))</f>
        <v>B</v>
      </c>
      <c r="S1730" s="75">
        <f t="shared" si="55"/>
        <v>0</v>
      </c>
    </row>
    <row r="1731" spans="1:19" ht="17.399999999999999" x14ac:dyDescent="0.3">
      <c r="A1731" s="39" t="s">
        <v>425</v>
      </c>
      <c r="B1731" s="39" t="s">
        <v>81</v>
      </c>
      <c r="C1731" s="39" t="s">
        <v>135</v>
      </c>
      <c r="D1731" s="39" t="s">
        <v>30</v>
      </c>
      <c r="E1731" s="70" t="s">
        <v>31</v>
      </c>
      <c r="F1731" s="70" t="s">
        <v>28</v>
      </c>
      <c r="G1731" s="78">
        <v>44927</v>
      </c>
      <c r="H1731" s="78">
        <v>45748</v>
      </c>
      <c r="I1731" s="69">
        <v>3149558.83</v>
      </c>
      <c r="J1731" s="70">
        <v>0</v>
      </c>
      <c r="K1731" s="71">
        <v>1.004</v>
      </c>
      <c r="L1731" s="70">
        <v>0</v>
      </c>
      <c r="M1731" s="71">
        <v>1.1459999999999999</v>
      </c>
      <c r="N1731" s="72"/>
      <c r="O1731" s="73">
        <f>MIN(1,MAX(0,(1/(1+EXP(-(Assumptions!$B$5 + Assumptions!$B$6*$N1731))))*Assumptions!$B$3))</f>
        <v>3.9165722796764356E-2</v>
      </c>
      <c r="P1731" s="73">
        <f>VLOOKUP($F1731,Assumptions!$A$23:$B$27,2,FALSE)*Assumptions!$B$4</f>
        <v>0.35</v>
      </c>
      <c r="Q1731" s="74">
        <f t="shared" si="54"/>
        <v>43174.161823758513</v>
      </c>
      <c r="R1731" s="75" t="str">
        <f>IF($O1731&lt;Assumptions!$B$17,"A",IF($O1731&lt;Assumptions!$B$18,"B",IF($O1731&lt;Assumptions!$B$19,"C",IF($O1731&lt;Assumptions!$B$20,"D","E"))))</f>
        <v>B</v>
      </c>
      <c r="S1731" s="75">
        <f t="shared" si="55"/>
        <v>0</v>
      </c>
    </row>
    <row r="1732" spans="1:19" ht="17.399999999999999" x14ac:dyDescent="0.3">
      <c r="A1732" s="39" t="s">
        <v>425</v>
      </c>
      <c r="B1732" s="39" t="s">
        <v>81</v>
      </c>
      <c r="C1732" s="39" t="s">
        <v>135</v>
      </c>
      <c r="D1732" s="39" t="s">
        <v>30</v>
      </c>
      <c r="E1732" s="70" t="s">
        <v>31</v>
      </c>
      <c r="F1732" s="70" t="s">
        <v>28</v>
      </c>
      <c r="G1732" s="78">
        <v>44927</v>
      </c>
      <c r="H1732" s="78">
        <v>45778</v>
      </c>
      <c r="I1732" s="69">
        <v>3062018.95</v>
      </c>
      <c r="J1732" s="70">
        <v>65</v>
      </c>
      <c r="K1732" s="71">
        <v>0.73699999999999999</v>
      </c>
      <c r="L1732" s="70">
        <v>0</v>
      </c>
      <c r="M1732" s="71">
        <v>1.1459999999999999</v>
      </c>
      <c r="N1732" s="72"/>
      <c r="O1732" s="73">
        <f>MIN(1,MAX(0,(1/(1+EXP(-(Assumptions!$B$5 + Assumptions!$B$6*$N1732))))*Assumptions!$B$3))</f>
        <v>3.9165722796764356E-2</v>
      </c>
      <c r="P1732" s="73">
        <f>VLOOKUP($F1732,Assumptions!$A$23:$B$27,2,FALSE)*Assumptions!$B$4</f>
        <v>0.35</v>
      </c>
      <c r="Q1732" s="74">
        <f t="shared" si="54"/>
        <v>41974.164887948813</v>
      </c>
      <c r="R1732" s="75" t="str">
        <f>IF($O1732&lt;Assumptions!$B$17,"A",IF($O1732&lt;Assumptions!$B$18,"B",IF($O1732&lt;Assumptions!$B$19,"C",IF($O1732&lt;Assumptions!$B$20,"D","E"))))</f>
        <v>B</v>
      </c>
      <c r="S1732" s="75">
        <f t="shared" si="55"/>
        <v>0</v>
      </c>
    </row>
    <row r="1733" spans="1:19" ht="17.399999999999999" x14ac:dyDescent="0.3">
      <c r="A1733" s="39" t="s">
        <v>425</v>
      </c>
      <c r="B1733" s="39" t="s">
        <v>81</v>
      </c>
      <c r="C1733" s="39" t="s">
        <v>135</v>
      </c>
      <c r="D1733" s="39" t="s">
        <v>30</v>
      </c>
      <c r="E1733" s="70" t="s">
        <v>31</v>
      </c>
      <c r="F1733" s="70" t="s">
        <v>28</v>
      </c>
      <c r="G1733" s="78">
        <v>44927</v>
      </c>
      <c r="H1733" s="78">
        <v>45809</v>
      </c>
      <c r="I1733" s="69">
        <v>2961284.68</v>
      </c>
      <c r="J1733" s="70">
        <v>15</v>
      </c>
      <c r="K1733" s="71">
        <v>1.1259999999999999</v>
      </c>
      <c r="L1733" s="70">
        <v>0</v>
      </c>
      <c r="M1733" s="71">
        <v>1.1459999999999999</v>
      </c>
      <c r="N1733" s="72"/>
      <c r="O1733" s="73">
        <f>MIN(1,MAX(0,(1/(1+EXP(-(Assumptions!$B$5 + Assumptions!$B$6*$N1733))))*Assumptions!$B$3))</f>
        <v>3.9165722796764356E-2</v>
      </c>
      <c r="P1733" s="73">
        <f>VLOOKUP($F1733,Assumptions!$A$23:$B$27,2,FALSE)*Assumptions!$B$4</f>
        <v>0.35</v>
      </c>
      <c r="Q1733" s="74">
        <f t="shared" si="54"/>
        <v>40593.29921471476</v>
      </c>
      <c r="R1733" s="75" t="str">
        <f>IF($O1733&lt;Assumptions!$B$17,"A",IF($O1733&lt;Assumptions!$B$18,"B",IF($O1733&lt;Assumptions!$B$19,"C",IF($O1733&lt;Assumptions!$B$20,"D","E"))))</f>
        <v>B</v>
      </c>
      <c r="S1733" s="75">
        <f t="shared" si="55"/>
        <v>0</v>
      </c>
    </row>
    <row r="1734" spans="1:19" ht="17.399999999999999" x14ac:dyDescent="0.3">
      <c r="A1734" s="39" t="s">
        <v>425</v>
      </c>
      <c r="B1734" s="39" t="s">
        <v>81</v>
      </c>
      <c r="C1734" s="39" t="s">
        <v>135</v>
      </c>
      <c r="D1734" s="39" t="s">
        <v>30</v>
      </c>
      <c r="E1734" s="70" t="s">
        <v>31</v>
      </c>
      <c r="F1734" s="70" t="s">
        <v>28</v>
      </c>
      <c r="G1734" s="78">
        <v>44927</v>
      </c>
      <c r="H1734" s="78">
        <v>45839</v>
      </c>
      <c r="I1734" s="69">
        <v>2874816</v>
      </c>
      <c r="J1734" s="70">
        <v>0</v>
      </c>
      <c r="K1734" s="71">
        <v>1.141</v>
      </c>
      <c r="L1734" s="70">
        <v>0</v>
      </c>
      <c r="M1734" s="71">
        <v>1.1459999999999999</v>
      </c>
      <c r="N1734" s="72"/>
      <c r="O1734" s="73">
        <f>MIN(1,MAX(0,(1/(1+EXP(-(Assumptions!$B$5 + Assumptions!$B$6*$N1734))))*Assumptions!$B$3))</f>
        <v>3.9165722796764356E-2</v>
      </c>
      <c r="P1734" s="73">
        <f>VLOOKUP($F1734,Assumptions!$A$23:$B$27,2,FALSE)*Assumptions!$B$4</f>
        <v>0.35</v>
      </c>
      <c r="Q1734" s="74">
        <f t="shared" si="54"/>
        <v>39407.986291696019</v>
      </c>
      <c r="R1734" s="75" t="str">
        <f>IF($O1734&lt;Assumptions!$B$17,"A",IF($O1734&lt;Assumptions!$B$18,"B",IF($O1734&lt;Assumptions!$B$19,"C",IF($O1734&lt;Assumptions!$B$20,"D","E"))))</f>
        <v>B</v>
      </c>
      <c r="S1734" s="75">
        <f t="shared" si="55"/>
        <v>0</v>
      </c>
    </row>
    <row r="1735" spans="1:19" ht="17.399999999999999" x14ac:dyDescent="0.3">
      <c r="A1735" s="39" t="s">
        <v>425</v>
      </c>
      <c r="B1735" s="39" t="s">
        <v>81</v>
      </c>
      <c r="C1735" s="39" t="s">
        <v>135</v>
      </c>
      <c r="D1735" s="39" t="s">
        <v>30</v>
      </c>
      <c r="E1735" s="70" t="s">
        <v>31</v>
      </c>
      <c r="F1735" s="70" t="s">
        <v>28</v>
      </c>
      <c r="G1735" s="78">
        <v>44927</v>
      </c>
      <c r="H1735" s="78">
        <v>45870</v>
      </c>
      <c r="I1735" s="69">
        <v>2784826.71</v>
      </c>
      <c r="J1735" s="70">
        <v>0</v>
      </c>
      <c r="K1735" s="71">
        <v>1.111</v>
      </c>
      <c r="L1735" s="70">
        <v>0</v>
      </c>
      <c r="M1735" s="71">
        <v>1.1459999999999999</v>
      </c>
      <c r="N1735" s="72"/>
      <c r="O1735" s="73">
        <f>MIN(1,MAX(0,(1/(1+EXP(-(Assumptions!$B$5 + Assumptions!$B$6*$N1735))))*Assumptions!$B$3))</f>
        <v>3.9165722796764356E-2</v>
      </c>
      <c r="P1735" s="73">
        <f>VLOOKUP($F1735,Assumptions!$A$23:$B$27,2,FALSE)*Assumptions!$B$4</f>
        <v>0.35</v>
      </c>
      <c r="Q1735" s="74">
        <f t="shared" si="54"/>
        <v>38174.41283630985</v>
      </c>
      <c r="R1735" s="75" t="str">
        <f>IF($O1735&lt;Assumptions!$B$17,"A",IF($O1735&lt;Assumptions!$B$18,"B",IF($O1735&lt;Assumptions!$B$19,"C",IF($O1735&lt;Assumptions!$B$20,"D","E"))))</f>
        <v>B</v>
      </c>
      <c r="S1735" s="75">
        <f t="shared" si="55"/>
        <v>0</v>
      </c>
    </row>
    <row r="1736" spans="1:19" ht="17.399999999999999" x14ac:dyDescent="0.3">
      <c r="A1736" s="39" t="s">
        <v>425</v>
      </c>
      <c r="B1736" s="39" t="s">
        <v>81</v>
      </c>
      <c r="C1736" s="39" t="s">
        <v>135</v>
      </c>
      <c r="D1736" s="39" t="s">
        <v>30</v>
      </c>
      <c r="E1736" s="70" t="s">
        <v>31</v>
      </c>
      <c r="F1736" s="70" t="s">
        <v>28</v>
      </c>
      <c r="G1736" s="78">
        <v>44927</v>
      </c>
      <c r="H1736" s="78">
        <v>45901</v>
      </c>
      <c r="I1736" s="69">
        <v>2693761.86</v>
      </c>
      <c r="J1736" s="70">
        <v>0</v>
      </c>
      <c r="K1736" s="71">
        <v>1.083</v>
      </c>
      <c r="L1736" s="70">
        <v>0</v>
      </c>
      <c r="M1736" s="71">
        <v>1.1459999999999999</v>
      </c>
      <c r="N1736" s="72"/>
      <c r="O1736" s="73">
        <f>MIN(1,MAX(0,(1/(1+EXP(-(Assumptions!$B$5 + Assumptions!$B$6*$N1736))))*Assumptions!$B$3))</f>
        <v>3.9165722796764356E-2</v>
      </c>
      <c r="P1736" s="73">
        <f>VLOOKUP($F1736,Assumptions!$A$23:$B$27,2,FALSE)*Assumptions!$B$4</f>
        <v>0.35</v>
      </c>
      <c r="Q1736" s="74">
        <f t="shared" si="54"/>
        <v>36926.095601239722</v>
      </c>
      <c r="R1736" s="75" t="str">
        <f>IF($O1736&lt;Assumptions!$B$17,"A",IF($O1736&lt;Assumptions!$B$18,"B",IF($O1736&lt;Assumptions!$B$19,"C",IF($O1736&lt;Assumptions!$B$20,"D","E"))))</f>
        <v>B</v>
      </c>
      <c r="S1736" s="75">
        <f t="shared" si="55"/>
        <v>0</v>
      </c>
    </row>
    <row r="1737" spans="1:19" ht="17.399999999999999" x14ac:dyDescent="0.3">
      <c r="A1737" s="39" t="s">
        <v>425</v>
      </c>
      <c r="B1737" s="39" t="s">
        <v>81</v>
      </c>
      <c r="C1737" s="39" t="s">
        <v>135</v>
      </c>
      <c r="D1737" s="39" t="s">
        <v>30</v>
      </c>
      <c r="E1737" s="70" t="s">
        <v>31</v>
      </c>
      <c r="F1737" s="70" t="s">
        <v>28</v>
      </c>
      <c r="G1737" s="78">
        <v>44927</v>
      </c>
      <c r="H1737" s="78">
        <v>45931</v>
      </c>
      <c r="I1737" s="69">
        <v>2613775.9</v>
      </c>
      <c r="J1737" s="70">
        <v>0</v>
      </c>
      <c r="K1737" s="71">
        <v>1.083</v>
      </c>
      <c r="L1737" s="70">
        <v>0</v>
      </c>
      <c r="M1737" s="71">
        <v>1.1459999999999999</v>
      </c>
      <c r="N1737" s="72"/>
      <c r="O1737" s="73">
        <f>MIN(1,MAX(0,(1/(1+EXP(-(Assumptions!$B$5 + Assumptions!$B$6*$N1737))))*Assumptions!$B$3))</f>
        <v>3.9165722796764356E-2</v>
      </c>
      <c r="P1737" s="73">
        <f>VLOOKUP($F1737,Assumptions!$A$23:$B$27,2,FALSE)*Assumptions!$B$4</f>
        <v>0.35</v>
      </c>
      <c r="Q1737" s="74">
        <f t="shared" si="54"/>
        <v>35829.647823292144</v>
      </c>
      <c r="R1737" s="75" t="str">
        <f>IF($O1737&lt;Assumptions!$B$17,"A",IF($O1737&lt;Assumptions!$B$18,"B",IF($O1737&lt;Assumptions!$B$19,"C",IF($O1737&lt;Assumptions!$B$20,"D","E"))))</f>
        <v>B</v>
      </c>
      <c r="S1737" s="75">
        <f t="shared" si="55"/>
        <v>0</v>
      </c>
    </row>
    <row r="1738" spans="1:19" ht="17.399999999999999" x14ac:dyDescent="0.3">
      <c r="A1738" s="39" t="s">
        <v>425</v>
      </c>
      <c r="B1738" s="39" t="s">
        <v>81</v>
      </c>
      <c r="C1738" s="39" t="s">
        <v>135</v>
      </c>
      <c r="D1738" s="39" t="s">
        <v>30</v>
      </c>
      <c r="E1738" s="70" t="s">
        <v>31</v>
      </c>
      <c r="F1738" s="70" t="s">
        <v>28</v>
      </c>
      <c r="G1738" s="78">
        <v>44927</v>
      </c>
      <c r="H1738" s="78">
        <v>45962</v>
      </c>
      <c r="I1738" s="69">
        <v>2539046.02</v>
      </c>
      <c r="J1738" s="70">
        <v>15</v>
      </c>
      <c r="K1738" s="71">
        <v>1.1120000000000001</v>
      </c>
      <c r="L1738" s="70">
        <v>0</v>
      </c>
      <c r="M1738" s="71">
        <v>1.1459999999999999</v>
      </c>
      <c r="N1738" s="72"/>
      <c r="O1738" s="73">
        <f>MIN(1,MAX(0,(1/(1+EXP(-(Assumptions!$B$5 + Assumptions!$B$6*$N1738))))*Assumptions!$B$3))</f>
        <v>3.9165722796764356E-2</v>
      </c>
      <c r="P1738" s="73">
        <f>VLOOKUP($F1738,Assumptions!$A$23:$B$27,2,FALSE)*Assumptions!$B$4</f>
        <v>0.35</v>
      </c>
      <c r="Q1738" s="74">
        <f t="shared" si="54"/>
        <v>34805.250405641731</v>
      </c>
      <c r="R1738" s="75" t="str">
        <f>IF($O1738&lt;Assumptions!$B$17,"A",IF($O1738&lt;Assumptions!$B$18,"B",IF($O1738&lt;Assumptions!$B$19,"C",IF($O1738&lt;Assumptions!$B$20,"D","E"))))</f>
        <v>B</v>
      </c>
      <c r="S1738" s="75">
        <f t="shared" si="55"/>
        <v>0</v>
      </c>
    </row>
    <row r="1739" spans="1:19" ht="17.399999999999999" x14ac:dyDescent="0.3">
      <c r="A1739" s="39" t="s">
        <v>425</v>
      </c>
      <c r="B1739" s="39" t="s">
        <v>81</v>
      </c>
      <c r="C1739" s="39" t="s">
        <v>135</v>
      </c>
      <c r="D1739" s="39" t="s">
        <v>30</v>
      </c>
      <c r="E1739" s="70" t="s">
        <v>31</v>
      </c>
      <c r="F1739" s="70" t="s">
        <v>28</v>
      </c>
      <c r="G1739" s="78">
        <v>44927</v>
      </c>
      <c r="H1739" s="78">
        <v>45992</v>
      </c>
      <c r="I1739" s="69">
        <v>2461363.61</v>
      </c>
      <c r="J1739" s="70">
        <v>0</v>
      </c>
      <c r="K1739" s="71">
        <v>1.1319999999999999</v>
      </c>
      <c r="L1739" s="70">
        <v>0</v>
      </c>
      <c r="M1739" s="71">
        <v>1.1459999999999999</v>
      </c>
      <c r="N1739" s="72"/>
      <c r="O1739" s="73">
        <f>MIN(1,MAX(0,(1/(1+EXP(-(Assumptions!$B$5 + Assumptions!$B$6*$N1739))))*Assumptions!$B$3))</f>
        <v>3.9165722796764356E-2</v>
      </c>
      <c r="P1739" s="73">
        <f>VLOOKUP($F1739,Assumptions!$A$23:$B$27,2,FALSE)*Assumptions!$B$4</f>
        <v>0.35</v>
      </c>
      <c r="Q1739" s="74">
        <f t="shared" si="54"/>
        <v>33740.379697956123</v>
      </c>
      <c r="R1739" s="75" t="str">
        <f>IF($O1739&lt;Assumptions!$B$17,"A",IF($O1739&lt;Assumptions!$B$18,"B",IF($O1739&lt;Assumptions!$B$19,"C",IF($O1739&lt;Assumptions!$B$20,"D","E"))))</f>
        <v>B</v>
      </c>
      <c r="S1739" s="75">
        <f t="shared" si="55"/>
        <v>0</v>
      </c>
    </row>
    <row r="1740" spans="1:19" ht="17.399999999999999" x14ac:dyDescent="0.3">
      <c r="A1740" s="39" t="s">
        <v>427</v>
      </c>
      <c r="B1740" s="39" t="s">
        <v>70</v>
      </c>
      <c r="C1740" s="39" t="s">
        <v>135</v>
      </c>
      <c r="D1740" s="39" t="s">
        <v>26</v>
      </c>
      <c r="E1740" s="70" t="s">
        <v>43</v>
      </c>
      <c r="F1740" s="70" t="s">
        <v>40</v>
      </c>
      <c r="G1740" s="78">
        <v>43839</v>
      </c>
      <c r="H1740" s="78">
        <v>45658</v>
      </c>
      <c r="I1740" s="69">
        <v>2501916.2000000002</v>
      </c>
      <c r="J1740" s="70">
        <v>0</v>
      </c>
      <c r="K1740" s="71">
        <v>1.006</v>
      </c>
      <c r="L1740" s="70">
        <v>0</v>
      </c>
      <c r="M1740" s="71">
        <v>0.88300000000000001</v>
      </c>
      <c r="N1740" s="72"/>
      <c r="O1740" s="73">
        <f>MIN(1,MAX(0,(1/(1+EXP(-(Assumptions!$B$5 + Assumptions!$B$6*$N1740))))*Assumptions!$B$3))</f>
        <v>3.9165722796764356E-2</v>
      </c>
      <c r="P1740" s="73">
        <f>VLOOKUP($F1740,Assumptions!$A$23:$B$27,2,FALSE)*Assumptions!$B$4</f>
        <v>0.7</v>
      </c>
      <c r="Q1740" s="74">
        <f t="shared" si="54"/>
        <v>68592.549444953838</v>
      </c>
      <c r="R1740" s="75" t="str">
        <f>IF($O1740&lt;Assumptions!$B$17,"A",IF($O1740&lt;Assumptions!$B$18,"B",IF($O1740&lt;Assumptions!$B$19,"C",IF($O1740&lt;Assumptions!$B$20,"D","E"))))</f>
        <v>B</v>
      </c>
      <c r="S1740" s="75">
        <f t="shared" si="55"/>
        <v>0</v>
      </c>
    </row>
    <row r="1741" spans="1:19" ht="17.399999999999999" x14ac:dyDescent="0.3">
      <c r="A1741" s="39" t="s">
        <v>427</v>
      </c>
      <c r="B1741" s="39" t="s">
        <v>70</v>
      </c>
      <c r="C1741" s="39" t="s">
        <v>135</v>
      </c>
      <c r="D1741" s="39" t="s">
        <v>26</v>
      </c>
      <c r="E1741" s="70" t="s">
        <v>43</v>
      </c>
      <c r="F1741" s="70" t="s">
        <v>40</v>
      </c>
      <c r="G1741" s="78">
        <v>43839</v>
      </c>
      <c r="H1741" s="78">
        <v>45689</v>
      </c>
      <c r="I1741" s="69">
        <v>2425965.2400000002</v>
      </c>
      <c r="J1741" s="70">
        <v>0</v>
      </c>
      <c r="K1741" s="71">
        <v>1.1379999999999999</v>
      </c>
      <c r="L1741" s="70">
        <v>0</v>
      </c>
      <c r="M1741" s="71">
        <v>0.88300000000000001</v>
      </c>
      <c r="N1741" s="72"/>
      <c r="O1741" s="73">
        <f>MIN(1,MAX(0,(1/(1+EXP(-(Assumptions!$B$5 + Assumptions!$B$6*$N1741))))*Assumptions!$B$3))</f>
        <v>3.9165722796764356E-2</v>
      </c>
      <c r="P1741" s="73">
        <f>VLOOKUP($F1741,Assumptions!$A$23:$B$27,2,FALSE)*Assumptions!$B$4</f>
        <v>0.7</v>
      </c>
      <c r="Q1741" s="74">
        <f t="shared" si="54"/>
        <v>66510.277473098147</v>
      </c>
      <c r="R1741" s="75" t="str">
        <f>IF($O1741&lt;Assumptions!$B$17,"A",IF($O1741&lt;Assumptions!$B$18,"B",IF($O1741&lt;Assumptions!$B$19,"C",IF($O1741&lt;Assumptions!$B$20,"D","E"))))</f>
        <v>B</v>
      </c>
      <c r="S1741" s="75">
        <f t="shared" si="55"/>
        <v>0</v>
      </c>
    </row>
    <row r="1742" spans="1:19" ht="17.399999999999999" x14ac:dyDescent="0.3">
      <c r="A1742" s="39" t="s">
        <v>427</v>
      </c>
      <c r="B1742" s="39" t="s">
        <v>70</v>
      </c>
      <c r="C1742" s="39" t="s">
        <v>135</v>
      </c>
      <c r="D1742" s="39" t="s">
        <v>26</v>
      </c>
      <c r="E1742" s="70" t="s">
        <v>43</v>
      </c>
      <c r="F1742" s="70" t="s">
        <v>40</v>
      </c>
      <c r="G1742" s="78">
        <v>43839</v>
      </c>
      <c r="H1742" s="78">
        <v>45717</v>
      </c>
      <c r="I1742" s="69">
        <v>2356187.11</v>
      </c>
      <c r="J1742" s="70">
        <v>0</v>
      </c>
      <c r="K1742" s="71">
        <v>1.1120000000000001</v>
      </c>
      <c r="L1742" s="70">
        <v>0</v>
      </c>
      <c r="M1742" s="71">
        <v>0.88300000000000001</v>
      </c>
      <c r="N1742" s="72"/>
      <c r="O1742" s="73">
        <f>MIN(1,MAX(0,(1/(1+EXP(-(Assumptions!$B$5 + Assumptions!$B$6*$N1742))))*Assumptions!$B$3))</f>
        <v>3.9165722796764356E-2</v>
      </c>
      <c r="P1742" s="73">
        <f>VLOOKUP($F1742,Assumptions!$A$23:$B$27,2,FALSE)*Assumptions!$B$4</f>
        <v>0.7</v>
      </c>
      <c r="Q1742" s="74">
        <f t="shared" si="54"/>
        <v>64597.239845298522</v>
      </c>
      <c r="R1742" s="75" t="str">
        <f>IF($O1742&lt;Assumptions!$B$17,"A",IF($O1742&lt;Assumptions!$B$18,"B",IF($O1742&lt;Assumptions!$B$19,"C",IF($O1742&lt;Assumptions!$B$20,"D","E"))))</f>
        <v>B</v>
      </c>
      <c r="S1742" s="75">
        <f t="shared" si="55"/>
        <v>0</v>
      </c>
    </row>
    <row r="1743" spans="1:19" ht="17.399999999999999" x14ac:dyDescent="0.3">
      <c r="A1743" s="39" t="s">
        <v>427</v>
      </c>
      <c r="B1743" s="39" t="s">
        <v>70</v>
      </c>
      <c r="C1743" s="39" t="s">
        <v>135</v>
      </c>
      <c r="D1743" s="39" t="s">
        <v>26</v>
      </c>
      <c r="E1743" s="70" t="s">
        <v>43</v>
      </c>
      <c r="F1743" s="70" t="s">
        <v>40</v>
      </c>
      <c r="G1743" s="78">
        <v>43839</v>
      </c>
      <c r="H1743" s="78">
        <v>45748</v>
      </c>
      <c r="I1743" s="69">
        <v>2291200.09</v>
      </c>
      <c r="J1743" s="70">
        <v>15</v>
      </c>
      <c r="K1743" s="71">
        <v>1.042</v>
      </c>
      <c r="L1743" s="70">
        <v>0</v>
      </c>
      <c r="M1743" s="71">
        <v>0.88300000000000001</v>
      </c>
      <c r="N1743" s="72"/>
      <c r="O1743" s="73">
        <f>MIN(1,MAX(0,(1/(1+EXP(-(Assumptions!$B$5 + Assumptions!$B$6*$N1743))))*Assumptions!$B$3))</f>
        <v>3.9165722796764356E-2</v>
      </c>
      <c r="P1743" s="73">
        <f>VLOOKUP($F1743,Assumptions!$A$23:$B$27,2,FALSE)*Assumptions!$B$4</f>
        <v>0.7</v>
      </c>
      <c r="Q1743" s="74">
        <f t="shared" si="54"/>
        <v>62815.555317803075</v>
      </c>
      <c r="R1743" s="75" t="str">
        <f>IF($O1743&lt;Assumptions!$B$17,"A",IF($O1743&lt;Assumptions!$B$18,"B",IF($O1743&lt;Assumptions!$B$19,"C",IF($O1743&lt;Assumptions!$B$20,"D","E"))))</f>
        <v>B</v>
      </c>
      <c r="S1743" s="75">
        <f t="shared" si="55"/>
        <v>0</v>
      </c>
    </row>
    <row r="1744" spans="1:19" ht="17.399999999999999" x14ac:dyDescent="0.3">
      <c r="A1744" s="39" t="s">
        <v>427</v>
      </c>
      <c r="B1744" s="39" t="s">
        <v>70</v>
      </c>
      <c r="C1744" s="39" t="s">
        <v>135</v>
      </c>
      <c r="D1744" s="39" t="s">
        <v>26</v>
      </c>
      <c r="E1744" s="70" t="s">
        <v>43</v>
      </c>
      <c r="F1744" s="70" t="s">
        <v>40</v>
      </c>
      <c r="G1744" s="78">
        <v>43839</v>
      </c>
      <c r="H1744" s="78">
        <v>45778</v>
      </c>
      <c r="I1744" s="69">
        <v>2221502.66</v>
      </c>
      <c r="J1744" s="70">
        <v>35</v>
      </c>
      <c r="K1744" s="71">
        <v>0.47899999999999998</v>
      </c>
      <c r="L1744" s="70">
        <v>0</v>
      </c>
      <c r="M1744" s="71">
        <v>0.88300000000000001</v>
      </c>
      <c r="N1744" s="72"/>
      <c r="O1744" s="73">
        <f>MIN(1,MAX(0,(1/(1+EXP(-(Assumptions!$B$5 + Assumptions!$B$6*$N1744))))*Assumptions!$B$3))</f>
        <v>3.9165722796764356E-2</v>
      </c>
      <c r="P1744" s="73">
        <f>VLOOKUP($F1744,Assumptions!$A$23:$B$27,2,FALSE)*Assumptions!$B$4</f>
        <v>0.7</v>
      </c>
      <c r="Q1744" s="74">
        <f t="shared" si="54"/>
        <v>60904.730161684267</v>
      </c>
      <c r="R1744" s="75" t="str">
        <f>IF($O1744&lt;Assumptions!$B$17,"A",IF($O1744&lt;Assumptions!$B$18,"B",IF($O1744&lt;Assumptions!$B$19,"C",IF($O1744&lt;Assumptions!$B$20,"D","E"))))</f>
        <v>B</v>
      </c>
      <c r="S1744" s="75">
        <f t="shared" si="55"/>
        <v>0</v>
      </c>
    </row>
    <row r="1745" spans="1:19" ht="17.399999999999999" x14ac:dyDescent="0.3">
      <c r="A1745" s="39" t="s">
        <v>427</v>
      </c>
      <c r="B1745" s="39" t="s">
        <v>70</v>
      </c>
      <c r="C1745" s="39" t="s">
        <v>135</v>
      </c>
      <c r="D1745" s="39" t="s">
        <v>26</v>
      </c>
      <c r="E1745" s="70" t="s">
        <v>43</v>
      </c>
      <c r="F1745" s="70" t="s">
        <v>40</v>
      </c>
      <c r="G1745" s="78">
        <v>43839</v>
      </c>
      <c r="H1745" s="78">
        <v>45809</v>
      </c>
      <c r="I1745" s="69">
        <v>2156206.8199999998</v>
      </c>
      <c r="J1745" s="70">
        <v>0</v>
      </c>
      <c r="K1745" s="71">
        <v>1.1479999999999999</v>
      </c>
      <c r="L1745" s="70">
        <v>0</v>
      </c>
      <c r="M1745" s="71">
        <v>0.88300000000000001</v>
      </c>
      <c r="N1745" s="72"/>
      <c r="O1745" s="73">
        <f>MIN(1,MAX(0,(1/(1+EXP(-(Assumptions!$B$5 + Assumptions!$B$6*$N1745))))*Assumptions!$B$3))</f>
        <v>3.9165722796764356E-2</v>
      </c>
      <c r="P1745" s="73">
        <f>VLOOKUP($F1745,Assumptions!$A$23:$B$27,2,FALSE)*Assumptions!$B$4</f>
        <v>0.7</v>
      </c>
      <c r="Q1745" s="74">
        <f t="shared" si="54"/>
        <v>59114.579023228936</v>
      </c>
      <c r="R1745" s="75" t="str">
        <f>IF($O1745&lt;Assumptions!$B$17,"A",IF($O1745&lt;Assumptions!$B$18,"B",IF($O1745&lt;Assumptions!$B$19,"C",IF($O1745&lt;Assumptions!$B$20,"D","E"))))</f>
        <v>B</v>
      </c>
      <c r="S1745" s="75">
        <f t="shared" si="55"/>
        <v>0</v>
      </c>
    </row>
    <row r="1746" spans="1:19" ht="17.399999999999999" x14ac:dyDescent="0.3">
      <c r="A1746" s="39" t="s">
        <v>427</v>
      </c>
      <c r="B1746" s="39" t="s">
        <v>70</v>
      </c>
      <c r="C1746" s="39" t="s">
        <v>135</v>
      </c>
      <c r="D1746" s="39" t="s">
        <v>26</v>
      </c>
      <c r="E1746" s="70" t="s">
        <v>43</v>
      </c>
      <c r="F1746" s="70" t="s">
        <v>40</v>
      </c>
      <c r="G1746" s="78">
        <v>43839</v>
      </c>
      <c r="H1746" s="78">
        <v>45839</v>
      </c>
      <c r="I1746" s="69">
        <v>2098691.19</v>
      </c>
      <c r="J1746" s="70">
        <v>95</v>
      </c>
      <c r="K1746" s="71">
        <v>0.55400000000000005</v>
      </c>
      <c r="L1746" s="70">
        <v>0</v>
      </c>
      <c r="M1746" s="71">
        <v>0.88300000000000001</v>
      </c>
      <c r="N1746" s="72"/>
      <c r="O1746" s="73">
        <f>MIN(1,MAX(0,(1/(1+EXP(-(Assumptions!$B$5 + Assumptions!$B$6*$N1746))))*Assumptions!$B$3))</f>
        <v>3.9165722796764356E-2</v>
      </c>
      <c r="P1746" s="73">
        <f>VLOOKUP($F1746,Assumptions!$A$23:$B$27,2,FALSE)*Assumptions!$B$4</f>
        <v>0.7</v>
      </c>
      <c r="Q1746" s="74">
        <f t="shared" si="54"/>
        <v>57537.73016848605</v>
      </c>
      <c r="R1746" s="75" t="str">
        <f>IF($O1746&lt;Assumptions!$B$17,"A",IF($O1746&lt;Assumptions!$B$18,"B",IF($O1746&lt;Assumptions!$B$19,"C",IF($O1746&lt;Assumptions!$B$20,"D","E"))))</f>
        <v>B</v>
      </c>
      <c r="S1746" s="75">
        <f t="shared" si="55"/>
        <v>0</v>
      </c>
    </row>
    <row r="1747" spans="1:19" ht="17.399999999999999" x14ac:dyDescent="0.3">
      <c r="A1747" s="39" t="s">
        <v>427</v>
      </c>
      <c r="B1747" s="39" t="s">
        <v>70</v>
      </c>
      <c r="C1747" s="39" t="s">
        <v>135</v>
      </c>
      <c r="D1747" s="39" t="s">
        <v>26</v>
      </c>
      <c r="E1747" s="70" t="s">
        <v>43</v>
      </c>
      <c r="F1747" s="70" t="s">
        <v>40</v>
      </c>
      <c r="G1747" s="78">
        <v>43839</v>
      </c>
      <c r="H1747" s="78">
        <v>45870</v>
      </c>
      <c r="I1747" s="69">
        <v>2035952.34</v>
      </c>
      <c r="J1747" s="70">
        <v>0</v>
      </c>
      <c r="K1747" s="71">
        <v>1.03</v>
      </c>
      <c r="L1747" s="70">
        <v>0</v>
      </c>
      <c r="M1747" s="71">
        <v>0.88300000000000001</v>
      </c>
      <c r="N1747" s="72"/>
      <c r="O1747" s="73">
        <f>MIN(1,MAX(0,(1/(1+EXP(-(Assumptions!$B$5 + Assumptions!$B$6*$N1747))))*Assumptions!$B$3))</f>
        <v>3.9165722796764356E-2</v>
      </c>
      <c r="P1747" s="73">
        <f>VLOOKUP($F1747,Assumptions!$A$23:$B$27,2,FALSE)*Assumptions!$B$4</f>
        <v>0.7</v>
      </c>
      <c r="Q1747" s="74">
        <f t="shared" si="54"/>
        <v>55817.681483104614</v>
      </c>
      <c r="R1747" s="75" t="str">
        <f>IF($O1747&lt;Assumptions!$B$17,"A",IF($O1747&lt;Assumptions!$B$18,"B",IF($O1747&lt;Assumptions!$B$19,"C",IF($O1747&lt;Assumptions!$B$20,"D","E"))))</f>
        <v>B</v>
      </c>
      <c r="S1747" s="75">
        <f t="shared" si="55"/>
        <v>0</v>
      </c>
    </row>
    <row r="1748" spans="1:19" ht="17.399999999999999" x14ac:dyDescent="0.3">
      <c r="A1748" s="39" t="s">
        <v>427</v>
      </c>
      <c r="B1748" s="39" t="s">
        <v>70</v>
      </c>
      <c r="C1748" s="39" t="s">
        <v>135</v>
      </c>
      <c r="D1748" s="39" t="s">
        <v>26</v>
      </c>
      <c r="E1748" s="70" t="s">
        <v>43</v>
      </c>
      <c r="F1748" s="70" t="s">
        <v>40</v>
      </c>
      <c r="G1748" s="78">
        <v>43839</v>
      </c>
      <c r="H1748" s="78">
        <v>45901</v>
      </c>
      <c r="I1748" s="69">
        <v>1976667.06</v>
      </c>
      <c r="J1748" s="70">
        <v>0</v>
      </c>
      <c r="K1748" s="71">
        <v>1.147</v>
      </c>
      <c r="L1748" s="70">
        <v>0</v>
      </c>
      <c r="M1748" s="71">
        <v>0.88300000000000001</v>
      </c>
      <c r="N1748" s="72"/>
      <c r="O1748" s="73">
        <f>MIN(1,MAX(0,(1/(1+EXP(-(Assumptions!$B$5 + Assumptions!$B$6*$N1748))))*Assumptions!$B$3))</f>
        <v>3.9165722796764356E-2</v>
      </c>
      <c r="P1748" s="73">
        <f>VLOOKUP($F1748,Assumptions!$A$23:$B$27,2,FALSE)*Assumptions!$B$4</f>
        <v>0.7</v>
      </c>
      <c r="Q1748" s="74">
        <f t="shared" si="54"/>
        <v>54192.315893418621</v>
      </c>
      <c r="R1748" s="75" t="str">
        <f>IF($O1748&lt;Assumptions!$B$17,"A",IF($O1748&lt;Assumptions!$B$18,"B",IF($O1748&lt;Assumptions!$B$19,"C",IF($O1748&lt;Assumptions!$B$20,"D","E"))))</f>
        <v>B</v>
      </c>
      <c r="S1748" s="75">
        <f t="shared" si="55"/>
        <v>0</v>
      </c>
    </row>
    <row r="1749" spans="1:19" ht="17.399999999999999" x14ac:dyDescent="0.3">
      <c r="A1749" s="39" t="s">
        <v>427</v>
      </c>
      <c r="B1749" s="39" t="s">
        <v>70</v>
      </c>
      <c r="C1749" s="39" t="s">
        <v>135</v>
      </c>
      <c r="D1749" s="39" t="s">
        <v>26</v>
      </c>
      <c r="E1749" s="70" t="s">
        <v>43</v>
      </c>
      <c r="F1749" s="70" t="s">
        <v>40</v>
      </c>
      <c r="G1749" s="78">
        <v>43839</v>
      </c>
      <c r="H1749" s="78">
        <v>45931</v>
      </c>
      <c r="I1749" s="69">
        <v>1921289.81</v>
      </c>
      <c r="J1749" s="70">
        <v>0</v>
      </c>
      <c r="K1749" s="71">
        <v>1.1359999999999999</v>
      </c>
      <c r="L1749" s="70">
        <v>0</v>
      </c>
      <c r="M1749" s="71">
        <v>0.88300000000000001</v>
      </c>
      <c r="N1749" s="72"/>
      <c r="O1749" s="73">
        <f>MIN(1,MAX(0,(1/(1+EXP(-(Assumptions!$B$5 + Assumptions!$B$6*$N1749))))*Assumptions!$B$3))</f>
        <v>3.9165722796764356E-2</v>
      </c>
      <c r="P1749" s="73">
        <f>VLOOKUP($F1749,Assumptions!$A$23:$B$27,2,FALSE)*Assumptions!$B$4</f>
        <v>0.7</v>
      </c>
      <c r="Q1749" s="74">
        <f t="shared" si="54"/>
        <v>52674.092877495641</v>
      </c>
      <c r="R1749" s="75" t="str">
        <f>IF($O1749&lt;Assumptions!$B$17,"A",IF($O1749&lt;Assumptions!$B$18,"B",IF($O1749&lt;Assumptions!$B$19,"C",IF($O1749&lt;Assumptions!$B$20,"D","E"))))</f>
        <v>B</v>
      </c>
      <c r="S1749" s="75">
        <f t="shared" si="55"/>
        <v>0</v>
      </c>
    </row>
    <row r="1750" spans="1:19" ht="17.399999999999999" x14ac:dyDescent="0.3">
      <c r="A1750" s="39" t="s">
        <v>427</v>
      </c>
      <c r="B1750" s="39" t="s">
        <v>70</v>
      </c>
      <c r="C1750" s="39" t="s">
        <v>135</v>
      </c>
      <c r="D1750" s="39" t="s">
        <v>26</v>
      </c>
      <c r="E1750" s="70" t="s">
        <v>43</v>
      </c>
      <c r="F1750" s="70" t="s">
        <v>40</v>
      </c>
      <c r="G1750" s="78">
        <v>43839</v>
      </c>
      <c r="H1750" s="78">
        <v>45962</v>
      </c>
      <c r="I1750" s="69">
        <v>1860773.34</v>
      </c>
      <c r="J1750" s="70">
        <v>0</v>
      </c>
      <c r="K1750" s="71">
        <v>0.98799999999999999</v>
      </c>
      <c r="L1750" s="70">
        <v>0</v>
      </c>
      <c r="M1750" s="71">
        <v>0.88300000000000001</v>
      </c>
      <c r="N1750" s="72"/>
      <c r="O1750" s="73">
        <f>MIN(1,MAX(0,(1/(1+EXP(-(Assumptions!$B$5 + Assumptions!$B$6*$N1750))))*Assumptions!$B$3))</f>
        <v>3.9165722796764356E-2</v>
      </c>
      <c r="P1750" s="73">
        <f>VLOOKUP($F1750,Assumptions!$A$23:$B$27,2,FALSE)*Assumptions!$B$4</f>
        <v>0.7</v>
      </c>
      <c r="Q1750" s="74">
        <f t="shared" si="54"/>
        <v>51014.972975434546</v>
      </c>
      <c r="R1750" s="75" t="str">
        <f>IF($O1750&lt;Assumptions!$B$17,"A",IF($O1750&lt;Assumptions!$B$18,"B",IF($O1750&lt;Assumptions!$B$19,"C",IF($O1750&lt;Assumptions!$B$20,"D","E"))))</f>
        <v>B</v>
      </c>
      <c r="S1750" s="75">
        <f t="shared" si="55"/>
        <v>0</v>
      </c>
    </row>
    <row r="1751" spans="1:19" ht="17.399999999999999" x14ac:dyDescent="0.3">
      <c r="A1751" s="39" t="s">
        <v>427</v>
      </c>
      <c r="B1751" s="39" t="s">
        <v>70</v>
      </c>
      <c r="C1751" s="39" t="s">
        <v>135</v>
      </c>
      <c r="D1751" s="39" t="s">
        <v>26</v>
      </c>
      <c r="E1751" s="70" t="s">
        <v>43</v>
      </c>
      <c r="F1751" s="70" t="s">
        <v>40</v>
      </c>
      <c r="G1751" s="78">
        <v>43839</v>
      </c>
      <c r="H1751" s="78">
        <v>45992</v>
      </c>
      <c r="I1751" s="69">
        <v>1801703.96</v>
      </c>
      <c r="J1751" s="70">
        <v>0</v>
      </c>
      <c r="K1751" s="71">
        <v>1.05</v>
      </c>
      <c r="L1751" s="70">
        <v>0</v>
      </c>
      <c r="M1751" s="71">
        <v>0.88300000000000001</v>
      </c>
      <c r="N1751" s="72"/>
      <c r="O1751" s="73">
        <f>MIN(1,MAX(0,(1/(1+EXP(-(Assumptions!$B$5 + Assumptions!$B$6*$N1751))))*Assumptions!$B$3))</f>
        <v>3.9165722796764356E-2</v>
      </c>
      <c r="P1751" s="73">
        <f>VLOOKUP($F1751,Assumptions!$A$23:$B$27,2,FALSE)*Assumptions!$B$4</f>
        <v>0.7</v>
      </c>
      <c r="Q1751" s="74">
        <f t="shared" si="54"/>
        <v>49395.526501434826</v>
      </c>
      <c r="R1751" s="75" t="str">
        <f>IF($O1751&lt;Assumptions!$B$17,"A",IF($O1751&lt;Assumptions!$B$18,"B",IF($O1751&lt;Assumptions!$B$19,"C",IF($O1751&lt;Assumptions!$B$20,"D","E"))))</f>
        <v>B</v>
      </c>
      <c r="S1751" s="75">
        <f t="shared" si="55"/>
        <v>0</v>
      </c>
    </row>
    <row r="1752" spans="1:19" ht="17.399999999999999" x14ac:dyDescent="0.3">
      <c r="A1752" s="39" t="s">
        <v>429</v>
      </c>
      <c r="B1752" s="39" t="s">
        <v>50</v>
      </c>
      <c r="C1752" s="39" t="s">
        <v>135</v>
      </c>
      <c r="D1752" s="39" t="s">
        <v>34</v>
      </c>
      <c r="E1752" s="70" t="s">
        <v>35</v>
      </c>
      <c r="F1752" s="70" t="s">
        <v>28</v>
      </c>
      <c r="G1752" s="78">
        <v>44908</v>
      </c>
      <c r="H1752" s="78">
        <v>45658</v>
      </c>
      <c r="I1752" s="69">
        <v>4030297.75</v>
      </c>
      <c r="J1752" s="70">
        <v>0</v>
      </c>
      <c r="K1752" s="71">
        <v>0.96199999999999997</v>
      </c>
      <c r="L1752" s="70">
        <v>0</v>
      </c>
      <c r="M1752" s="71">
        <v>0.67400000000000004</v>
      </c>
      <c r="N1752" s="72"/>
      <c r="O1752" s="73">
        <f>MIN(1,MAX(0,(1/(1+EXP(-(Assumptions!$B$5 + Assumptions!$B$6*$N1752))))*Assumptions!$B$3))</f>
        <v>3.9165722796764356E-2</v>
      </c>
      <c r="P1752" s="73">
        <f>VLOOKUP($F1752,Assumptions!$A$23:$B$27,2,FALSE)*Assumptions!$B$4</f>
        <v>0.35</v>
      </c>
      <c r="Q1752" s="74">
        <f t="shared" si="54"/>
        <v>55247.333562723084</v>
      </c>
      <c r="R1752" s="75" t="str">
        <f>IF($O1752&lt;Assumptions!$B$17,"A",IF($O1752&lt;Assumptions!$B$18,"B",IF($O1752&lt;Assumptions!$B$19,"C",IF($O1752&lt;Assumptions!$B$20,"D","E"))))</f>
        <v>B</v>
      </c>
      <c r="S1752" s="75">
        <f t="shared" si="55"/>
        <v>0</v>
      </c>
    </row>
    <row r="1753" spans="1:19" ht="17.399999999999999" x14ac:dyDescent="0.3">
      <c r="A1753" s="39" t="s">
        <v>429</v>
      </c>
      <c r="B1753" s="39" t="s">
        <v>50</v>
      </c>
      <c r="C1753" s="39" t="s">
        <v>135</v>
      </c>
      <c r="D1753" s="39" t="s">
        <v>34</v>
      </c>
      <c r="E1753" s="70" t="s">
        <v>35</v>
      </c>
      <c r="F1753" s="70" t="s">
        <v>28</v>
      </c>
      <c r="G1753" s="78">
        <v>44908</v>
      </c>
      <c r="H1753" s="78">
        <v>45689</v>
      </c>
      <c r="I1753" s="69">
        <v>3920113.9</v>
      </c>
      <c r="J1753" s="70">
        <v>0</v>
      </c>
      <c r="K1753" s="71">
        <v>0.98699999999999999</v>
      </c>
      <c r="L1753" s="70">
        <v>0</v>
      </c>
      <c r="M1753" s="71">
        <v>0.67400000000000004</v>
      </c>
      <c r="N1753" s="72"/>
      <c r="O1753" s="73">
        <f>MIN(1,MAX(0,(1/(1+EXP(-(Assumptions!$B$5 + Assumptions!$B$6*$N1753))))*Assumptions!$B$3))</f>
        <v>3.9165722796764356E-2</v>
      </c>
      <c r="P1753" s="73">
        <f>VLOOKUP($F1753,Assumptions!$A$23:$B$27,2,FALSE)*Assumptions!$B$4</f>
        <v>0.35</v>
      </c>
      <c r="Q1753" s="74">
        <f t="shared" si="54"/>
        <v>53736.93301869998</v>
      </c>
      <c r="R1753" s="75" t="str">
        <f>IF($O1753&lt;Assumptions!$B$17,"A",IF($O1753&lt;Assumptions!$B$18,"B",IF($O1753&lt;Assumptions!$B$19,"C",IF($O1753&lt;Assumptions!$B$20,"D","E"))))</f>
        <v>B</v>
      </c>
      <c r="S1753" s="75">
        <f t="shared" si="55"/>
        <v>0</v>
      </c>
    </row>
    <row r="1754" spans="1:19" ht="17.399999999999999" x14ac:dyDescent="0.3">
      <c r="A1754" s="39" t="s">
        <v>429</v>
      </c>
      <c r="B1754" s="39" t="s">
        <v>50</v>
      </c>
      <c r="C1754" s="39" t="s">
        <v>135</v>
      </c>
      <c r="D1754" s="39" t="s">
        <v>34</v>
      </c>
      <c r="E1754" s="70" t="s">
        <v>35</v>
      </c>
      <c r="F1754" s="70" t="s">
        <v>28</v>
      </c>
      <c r="G1754" s="78">
        <v>44908</v>
      </c>
      <c r="H1754" s="78">
        <v>45717</v>
      </c>
      <c r="I1754" s="69">
        <v>3799942.17</v>
      </c>
      <c r="J1754" s="70">
        <v>0</v>
      </c>
      <c r="K1754" s="71">
        <v>1.149</v>
      </c>
      <c r="L1754" s="70">
        <v>0</v>
      </c>
      <c r="M1754" s="71">
        <v>0.67400000000000004</v>
      </c>
      <c r="N1754" s="72"/>
      <c r="O1754" s="73">
        <f>MIN(1,MAX(0,(1/(1+EXP(-(Assumptions!$B$5 + Assumptions!$B$6*$N1754))))*Assumptions!$B$3))</f>
        <v>3.9165722796764356E-2</v>
      </c>
      <c r="P1754" s="73">
        <f>VLOOKUP($F1754,Assumptions!$A$23:$B$27,2,FALSE)*Assumptions!$B$4</f>
        <v>0.35</v>
      </c>
      <c r="Q1754" s="74">
        <f t="shared" si="54"/>
        <v>52089.618585884324</v>
      </c>
      <c r="R1754" s="75" t="str">
        <f>IF($O1754&lt;Assumptions!$B$17,"A",IF($O1754&lt;Assumptions!$B$18,"B",IF($O1754&lt;Assumptions!$B$19,"C",IF($O1754&lt;Assumptions!$B$20,"D","E"))))</f>
        <v>B</v>
      </c>
      <c r="S1754" s="75">
        <f t="shared" si="55"/>
        <v>0</v>
      </c>
    </row>
    <row r="1755" spans="1:19" ht="17.399999999999999" x14ac:dyDescent="0.3">
      <c r="A1755" s="39" t="s">
        <v>429</v>
      </c>
      <c r="B1755" s="39" t="s">
        <v>50</v>
      </c>
      <c r="C1755" s="39" t="s">
        <v>135</v>
      </c>
      <c r="D1755" s="39" t="s">
        <v>34</v>
      </c>
      <c r="E1755" s="70" t="s">
        <v>35</v>
      </c>
      <c r="F1755" s="70" t="s">
        <v>28</v>
      </c>
      <c r="G1755" s="78">
        <v>44908</v>
      </c>
      <c r="H1755" s="78">
        <v>45748</v>
      </c>
      <c r="I1755" s="69">
        <v>3682162.64</v>
      </c>
      <c r="J1755" s="70">
        <v>65</v>
      </c>
      <c r="K1755" s="71">
        <v>0.66700000000000004</v>
      </c>
      <c r="L1755" s="70">
        <v>0</v>
      </c>
      <c r="M1755" s="71">
        <v>0.67400000000000004</v>
      </c>
      <c r="N1755" s="72"/>
      <c r="O1755" s="73">
        <f>MIN(1,MAX(0,(1/(1+EXP(-(Assumptions!$B$5 + Assumptions!$B$6*$N1755))))*Assumptions!$B$3))</f>
        <v>3.9165722796764356E-2</v>
      </c>
      <c r="P1755" s="73">
        <f>VLOOKUP($F1755,Assumptions!$A$23:$B$27,2,FALSE)*Assumptions!$B$4</f>
        <v>0.35</v>
      </c>
      <c r="Q1755" s="74">
        <f t="shared" si="54"/>
        <v>50475.096437794709</v>
      </c>
      <c r="R1755" s="75" t="str">
        <f>IF($O1755&lt;Assumptions!$B$17,"A",IF($O1755&lt;Assumptions!$B$18,"B",IF($O1755&lt;Assumptions!$B$19,"C",IF($O1755&lt;Assumptions!$B$20,"D","E"))))</f>
        <v>B</v>
      </c>
      <c r="S1755" s="75">
        <f t="shared" si="55"/>
        <v>0</v>
      </c>
    </row>
    <row r="1756" spans="1:19" ht="17.399999999999999" x14ac:dyDescent="0.3">
      <c r="A1756" s="39" t="s">
        <v>429</v>
      </c>
      <c r="B1756" s="39" t="s">
        <v>50</v>
      </c>
      <c r="C1756" s="39" t="s">
        <v>135</v>
      </c>
      <c r="D1756" s="39" t="s">
        <v>34</v>
      </c>
      <c r="E1756" s="70" t="s">
        <v>35</v>
      </c>
      <c r="F1756" s="70" t="s">
        <v>28</v>
      </c>
      <c r="G1756" s="78">
        <v>44908</v>
      </c>
      <c r="H1756" s="78">
        <v>45778</v>
      </c>
      <c r="I1756" s="69">
        <v>3568124.46</v>
      </c>
      <c r="J1756" s="70">
        <v>15</v>
      </c>
      <c r="K1756" s="71">
        <v>1.149</v>
      </c>
      <c r="L1756" s="70">
        <v>0</v>
      </c>
      <c r="M1756" s="71">
        <v>0.67400000000000004</v>
      </c>
      <c r="N1756" s="72"/>
      <c r="O1756" s="73">
        <f>MIN(1,MAX(0,(1/(1+EXP(-(Assumptions!$B$5 + Assumptions!$B$6*$N1756))))*Assumptions!$B$3))</f>
        <v>3.9165722796764356E-2</v>
      </c>
      <c r="P1756" s="73">
        <f>VLOOKUP($F1756,Assumptions!$A$23:$B$27,2,FALSE)*Assumptions!$B$4</f>
        <v>0.35</v>
      </c>
      <c r="Q1756" s="74">
        <f t="shared" si="54"/>
        <v>48911.860726650077</v>
      </c>
      <c r="R1756" s="75" t="str">
        <f>IF($O1756&lt;Assumptions!$B$17,"A",IF($O1756&lt;Assumptions!$B$18,"B",IF($O1756&lt;Assumptions!$B$19,"C",IF($O1756&lt;Assumptions!$B$20,"D","E"))))</f>
        <v>B</v>
      </c>
      <c r="S1756" s="75">
        <f t="shared" si="55"/>
        <v>0</v>
      </c>
    </row>
    <row r="1757" spans="1:19" ht="17.399999999999999" x14ac:dyDescent="0.3">
      <c r="A1757" s="39" t="s">
        <v>429</v>
      </c>
      <c r="B1757" s="39" t="s">
        <v>50</v>
      </c>
      <c r="C1757" s="39" t="s">
        <v>135</v>
      </c>
      <c r="D1757" s="39" t="s">
        <v>34</v>
      </c>
      <c r="E1757" s="70" t="s">
        <v>35</v>
      </c>
      <c r="F1757" s="70" t="s">
        <v>28</v>
      </c>
      <c r="G1757" s="78">
        <v>44908</v>
      </c>
      <c r="H1757" s="78">
        <v>45809</v>
      </c>
      <c r="I1757" s="69">
        <v>3454768.1</v>
      </c>
      <c r="J1757" s="70">
        <v>0</v>
      </c>
      <c r="K1757" s="71">
        <v>1.135</v>
      </c>
      <c r="L1757" s="70">
        <v>0</v>
      </c>
      <c r="M1757" s="71">
        <v>0.67400000000000004</v>
      </c>
      <c r="N1757" s="72"/>
      <c r="O1757" s="73">
        <f>MIN(1,MAX(0,(1/(1+EXP(-(Assumptions!$B$5 + Assumptions!$B$6*$N1757))))*Assumptions!$B$3))</f>
        <v>3.9165722796764356E-2</v>
      </c>
      <c r="P1757" s="73">
        <f>VLOOKUP($F1757,Assumptions!$A$23:$B$27,2,FALSE)*Assumptions!$B$4</f>
        <v>0.35</v>
      </c>
      <c r="Q1757" s="74">
        <f t="shared" si="54"/>
        <v>47357.971406096498</v>
      </c>
      <c r="R1757" s="75" t="str">
        <f>IF($O1757&lt;Assumptions!$B$17,"A",IF($O1757&lt;Assumptions!$B$18,"B",IF($O1757&lt;Assumptions!$B$19,"C",IF($O1757&lt;Assumptions!$B$20,"D","E"))))</f>
        <v>B</v>
      </c>
      <c r="S1757" s="75">
        <f t="shared" si="55"/>
        <v>0</v>
      </c>
    </row>
    <row r="1758" spans="1:19" ht="17.399999999999999" x14ac:dyDescent="0.3">
      <c r="A1758" s="39" t="s">
        <v>429</v>
      </c>
      <c r="B1758" s="39" t="s">
        <v>50</v>
      </c>
      <c r="C1758" s="39" t="s">
        <v>135</v>
      </c>
      <c r="D1758" s="39" t="s">
        <v>34</v>
      </c>
      <c r="E1758" s="70" t="s">
        <v>35</v>
      </c>
      <c r="F1758" s="70" t="s">
        <v>28</v>
      </c>
      <c r="G1758" s="78">
        <v>44908</v>
      </c>
      <c r="H1758" s="78">
        <v>45839</v>
      </c>
      <c r="I1758" s="69">
        <v>3356744.11</v>
      </c>
      <c r="J1758" s="70">
        <v>0</v>
      </c>
      <c r="K1758" s="71">
        <v>1.002</v>
      </c>
      <c r="L1758" s="70">
        <v>0</v>
      </c>
      <c r="M1758" s="71">
        <v>0.67400000000000004</v>
      </c>
      <c r="N1758" s="72"/>
      <c r="O1758" s="73">
        <f>MIN(1,MAX(0,(1/(1+EXP(-(Assumptions!$B$5 + Assumptions!$B$6*$N1758))))*Assumptions!$B$3))</f>
        <v>3.9165722796764356E-2</v>
      </c>
      <c r="P1758" s="73">
        <f>VLOOKUP($F1758,Assumptions!$A$23:$B$27,2,FALSE)*Assumptions!$B$4</f>
        <v>0.35</v>
      </c>
      <c r="Q1758" s="74">
        <f t="shared" si="54"/>
        <v>46014.258259176015</v>
      </c>
      <c r="R1758" s="75" t="str">
        <f>IF($O1758&lt;Assumptions!$B$17,"A",IF($O1758&lt;Assumptions!$B$18,"B",IF($O1758&lt;Assumptions!$B$19,"C",IF($O1758&lt;Assumptions!$B$20,"D","E"))))</f>
        <v>B</v>
      </c>
      <c r="S1758" s="75">
        <f t="shared" si="55"/>
        <v>0</v>
      </c>
    </row>
    <row r="1759" spans="1:19" ht="17.399999999999999" x14ac:dyDescent="0.3">
      <c r="A1759" s="39" t="s">
        <v>429</v>
      </c>
      <c r="B1759" s="39" t="s">
        <v>50</v>
      </c>
      <c r="C1759" s="39" t="s">
        <v>135</v>
      </c>
      <c r="D1759" s="39" t="s">
        <v>34</v>
      </c>
      <c r="E1759" s="70" t="s">
        <v>35</v>
      </c>
      <c r="F1759" s="70" t="s">
        <v>28</v>
      </c>
      <c r="G1759" s="78">
        <v>44908</v>
      </c>
      <c r="H1759" s="78">
        <v>45870</v>
      </c>
      <c r="I1759" s="69">
        <v>3265403.38</v>
      </c>
      <c r="J1759" s="70">
        <v>35</v>
      </c>
      <c r="K1759" s="71">
        <v>0.57399999999999995</v>
      </c>
      <c r="L1759" s="70">
        <v>0</v>
      </c>
      <c r="M1759" s="71">
        <v>0.67400000000000004</v>
      </c>
      <c r="N1759" s="72"/>
      <c r="O1759" s="73">
        <f>MIN(1,MAX(0,(1/(1+EXP(-(Assumptions!$B$5 + Assumptions!$B$6*$N1759))))*Assumptions!$B$3))</f>
        <v>3.9165722796764356E-2</v>
      </c>
      <c r="P1759" s="73">
        <f>VLOOKUP($F1759,Assumptions!$A$23:$B$27,2,FALSE)*Assumptions!$B$4</f>
        <v>0.35</v>
      </c>
      <c r="Q1759" s="74">
        <f t="shared" si="54"/>
        <v>44762.15926024408</v>
      </c>
      <c r="R1759" s="75" t="str">
        <f>IF($O1759&lt;Assumptions!$B$17,"A",IF($O1759&lt;Assumptions!$B$18,"B",IF($O1759&lt;Assumptions!$B$19,"C",IF($O1759&lt;Assumptions!$B$20,"D","E"))))</f>
        <v>B</v>
      </c>
      <c r="S1759" s="75">
        <f t="shared" si="55"/>
        <v>0</v>
      </c>
    </row>
    <row r="1760" spans="1:19" ht="17.399999999999999" x14ac:dyDescent="0.3">
      <c r="A1760" s="39" t="s">
        <v>429</v>
      </c>
      <c r="B1760" s="39" t="s">
        <v>50</v>
      </c>
      <c r="C1760" s="39" t="s">
        <v>135</v>
      </c>
      <c r="D1760" s="39" t="s">
        <v>34</v>
      </c>
      <c r="E1760" s="70" t="s">
        <v>35</v>
      </c>
      <c r="F1760" s="70" t="s">
        <v>28</v>
      </c>
      <c r="G1760" s="78">
        <v>44908</v>
      </c>
      <c r="H1760" s="78">
        <v>45901</v>
      </c>
      <c r="I1760" s="69">
        <v>3169767.9</v>
      </c>
      <c r="J1760" s="70">
        <v>0</v>
      </c>
      <c r="K1760" s="71">
        <v>1.1259999999999999</v>
      </c>
      <c r="L1760" s="70">
        <v>0</v>
      </c>
      <c r="M1760" s="71">
        <v>0.67400000000000004</v>
      </c>
      <c r="N1760" s="72"/>
      <c r="O1760" s="73">
        <f>MIN(1,MAX(0,(1/(1+EXP(-(Assumptions!$B$5 + Assumptions!$B$6*$N1760))))*Assumptions!$B$3))</f>
        <v>3.9165722796764356E-2</v>
      </c>
      <c r="P1760" s="73">
        <f>VLOOKUP($F1760,Assumptions!$A$23:$B$27,2,FALSE)*Assumptions!$B$4</f>
        <v>0.35</v>
      </c>
      <c r="Q1760" s="74">
        <f t="shared" si="54"/>
        <v>43451.187815518657</v>
      </c>
      <c r="R1760" s="75" t="str">
        <f>IF($O1760&lt;Assumptions!$B$17,"A",IF($O1760&lt;Assumptions!$B$18,"B",IF($O1760&lt;Assumptions!$B$19,"C",IF($O1760&lt;Assumptions!$B$20,"D","E"))))</f>
        <v>B</v>
      </c>
      <c r="S1760" s="75">
        <f t="shared" si="55"/>
        <v>0</v>
      </c>
    </row>
    <row r="1761" spans="1:19" ht="17.399999999999999" x14ac:dyDescent="0.3">
      <c r="A1761" s="39" t="s">
        <v>429</v>
      </c>
      <c r="B1761" s="39" t="s">
        <v>50</v>
      </c>
      <c r="C1761" s="39" t="s">
        <v>135</v>
      </c>
      <c r="D1761" s="39" t="s">
        <v>34</v>
      </c>
      <c r="E1761" s="70" t="s">
        <v>35</v>
      </c>
      <c r="F1761" s="70" t="s">
        <v>28</v>
      </c>
      <c r="G1761" s="78">
        <v>44908</v>
      </c>
      <c r="H1761" s="78">
        <v>45931</v>
      </c>
      <c r="I1761" s="69">
        <v>3074036.87</v>
      </c>
      <c r="J1761" s="70">
        <v>35</v>
      </c>
      <c r="K1761" s="71">
        <v>0.67</v>
      </c>
      <c r="L1761" s="70">
        <v>0</v>
      </c>
      <c r="M1761" s="71">
        <v>0.67400000000000004</v>
      </c>
      <c r="N1761" s="72"/>
      <c r="O1761" s="73">
        <f>MIN(1,MAX(0,(1/(1+EXP(-(Assumptions!$B$5 + Assumptions!$B$6*$N1761))))*Assumptions!$B$3))</f>
        <v>3.9165722796764356E-2</v>
      </c>
      <c r="P1761" s="73">
        <f>VLOOKUP($F1761,Assumptions!$A$23:$B$27,2,FALSE)*Assumptions!$B$4</f>
        <v>0.35</v>
      </c>
      <c r="Q1761" s="74">
        <f t="shared" si="54"/>
        <v>42138.9065711086</v>
      </c>
      <c r="R1761" s="75" t="str">
        <f>IF($O1761&lt;Assumptions!$B$17,"A",IF($O1761&lt;Assumptions!$B$18,"B",IF($O1761&lt;Assumptions!$B$19,"C",IF($O1761&lt;Assumptions!$B$20,"D","E"))))</f>
        <v>B</v>
      </c>
      <c r="S1761" s="75">
        <f t="shared" si="55"/>
        <v>0</v>
      </c>
    </row>
    <row r="1762" spans="1:19" ht="17.399999999999999" x14ac:dyDescent="0.3">
      <c r="A1762" s="39" t="s">
        <v>429</v>
      </c>
      <c r="B1762" s="39" t="s">
        <v>50</v>
      </c>
      <c r="C1762" s="39" t="s">
        <v>135</v>
      </c>
      <c r="D1762" s="39" t="s">
        <v>34</v>
      </c>
      <c r="E1762" s="70" t="s">
        <v>35</v>
      </c>
      <c r="F1762" s="70" t="s">
        <v>28</v>
      </c>
      <c r="G1762" s="78">
        <v>44908</v>
      </c>
      <c r="H1762" s="78">
        <v>45962</v>
      </c>
      <c r="I1762" s="69">
        <v>2984451.18</v>
      </c>
      <c r="J1762" s="70">
        <v>0</v>
      </c>
      <c r="K1762" s="71">
        <v>1.141</v>
      </c>
      <c r="L1762" s="70">
        <v>0</v>
      </c>
      <c r="M1762" s="71">
        <v>0.67400000000000004</v>
      </c>
      <c r="N1762" s="72"/>
      <c r="O1762" s="73">
        <f>MIN(1,MAX(0,(1/(1+EXP(-(Assumptions!$B$5 + Assumptions!$B$6*$N1762))))*Assumptions!$B$3))</f>
        <v>3.9165722796764356E-2</v>
      </c>
      <c r="P1762" s="73">
        <f>VLOOKUP($F1762,Assumptions!$A$23:$B$27,2,FALSE)*Assumptions!$B$4</f>
        <v>0.35</v>
      </c>
      <c r="Q1762" s="74">
        <f t="shared" si="54"/>
        <v>40910.865665724697</v>
      </c>
      <c r="R1762" s="75" t="str">
        <f>IF($O1762&lt;Assumptions!$B$17,"A",IF($O1762&lt;Assumptions!$B$18,"B",IF($O1762&lt;Assumptions!$B$19,"C",IF($O1762&lt;Assumptions!$B$20,"D","E"))))</f>
        <v>B</v>
      </c>
      <c r="S1762" s="75">
        <f t="shared" si="55"/>
        <v>0</v>
      </c>
    </row>
    <row r="1763" spans="1:19" ht="17.399999999999999" x14ac:dyDescent="0.3">
      <c r="A1763" s="39" t="s">
        <v>429</v>
      </c>
      <c r="B1763" s="39" t="s">
        <v>50</v>
      </c>
      <c r="C1763" s="39" t="s">
        <v>135</v>
      </c>
      <c r="D1763" s="39" t="s">
        <v>34</v>
      </c>
      <c r="E1763" s="70" t="s">
        <v>35</v>
      </c>
      <c r="F1763" s="70" t="s">
        <v>28</v>
      </c>
      <c r="G1763" s="78">
        <v>44908</v>
      </c>
      <c r="H1763" s="78">
        <v>45992</v>
      </c>
      <c r="I1763" s="69">
        <v>2902898.55</v>
      </c>
      <c r="J1763" s="70">
        <v>0</v>
      </c>
      <c r="K1763" s="71">
        <v>1.1499999999999999</v>
      </c>
      <c r="L1763" s="70">
        <v>0</v>
      </c>
      <c r="M1763" s="71">
        <v>0.67400000000000004</v>
      </c>
      <c r="N1763" s="72"/>
      <c r="O1763" s="73">
        <f>MIN(1,MAX(0,(1/(1+EXP(-(Assumptions!$B$5 + Assumptions!$B$6*$N1763))))*Assumptions!$B$3))</f>
        <v>3.9165722796764356E-2</v>
      </c>
      <c r="P1763" s="73">
        <f>VLOOKUP($F1763,Assumptions!$A$23:$B$27,2,FALSE)*Assumptions!$B$4</f>
        <v>0.35</v>
      </c>
      <c r="Q1763" s="74">
        <f t="shared" si="54"/>
        <v>39792.941970750217</v>
      </c>
      <c r="R1763" s="75" t="str">
        <f>IF($O1763&lt;Assumptions!$B$17,"A",IF($O1763&lt;Assumptions!$B$18,"B",IF($O1763&lt;Assumptions!$B$19,"C",IF($O1763&lt;Assumptions!$B$20,"D","E"))))</f>
        <v>B</v>
      </c>
      <c r="S1763" s="75">
        <f t="shared" si="55"/>
        <v>0</v>
      </c>
    </row>
    <row r="1764" spans="1:19" ht="17.399999999999999" x14ac:dyDescent="0.3">
      <c r="A1764" s="39" t="s">
        <v>431</v>
      </c>
      <c r="B1764" s="39" t="s">
        <v>33</v>
      </c>
      <c r="C1764" s="39" t="s">
        <v>135</v>
      </c>
      <c r="D1764" s="39" t="s">
        <v>42</v>
      </c>
      <c r="E1764" s="70" t="s">
        <v>43</v>
      </c>
      <c r="F1764" s="70" t="s">
        <v>28</v>
      </c>
      <c r="G1764" s="78">
        <v>44544</v>
      </c>
      <c r="H1764" s="78">
        <v>45658</v>
      </c>
      <c r="I1764" s="69">
        <v>2828361.3</v>
      </c>
      <c r="J1764" s="70">
        <v>65</v>
      </c>
      <c r="K1764" s="71">
        <v>0.89400000000000002</v>
      </c>
      <c r="L1764" s="70">
        <v>0</v>
      </c>
      <c r="M1764" s="71">
        <v>0.998</v>
      </c>
      <c r="N1764" s="72"/>
      <c r="O1764" s="73">
        <f>MIN(1,MAX(0,(1/(1+EXP(-(Assumptions!$B$5 + Assumptions!$B$6*$N1764))))*Assumptions!$B$3))</f>
        <v>3.9165722796764356E-2</v>
      </c>
      <c r="P1764" s="73">
        <f>VLOOKUP($F1764,Assumptions!$A$23:$B$27,2,FALSE)*Assumptions!$B$4</f>
        <v>0.35</v>
      </c>
      <c r="Q1764" s="74">
        <f t="shared" si="54"/>
        <v>38771.185125713622</v>
      </c>
      <c r="R1764" s="75" t="str">
        <f>IF($O1764&lt;Assumptions!$B$17,"A",IF($O1764&lt;Assumptions!$B$18,"B",IF($O1764&lt;Assumptions!$B$19,"C",IF($O1764&lt;Assumptions!$B$20,"D","E"))))</f>
        <v>B</v>
      </c>
      <c r="S1764" s="75">
        <f t="shared" si="55"/>
        <v>0</v>
      </c>
    </row>
    <row r="1765" spans="1:19" ht="17.399999999999999" x14ac:dyDescent="0.3">
      <c r="A1765" s="39" t="s">
        <v>431</v>
      </c>
      <c r="B1765" s="39" t="s">
        <v>33</v>
      </c>
      <c r="C1765" s="39" t="s">
        <v>135</v>
      </c>
      <c r="D1765" s="39" t="s">
        <v>42</v>
      </c>
      <c r="E1765" s="70" t="s">
        <v>43</v>
      </c>
      <c r="F1765" s="70" t="s">
        <v>28</v>
      </c>
      <c r="G1765" s="78">
        <v>44544</v>
      </c>
      <c r="H1765" s="78">
        <v>45689</v>
      </c>
      <c r="I1765" s="69">
        <v>2748591.3</v>
      </c>
      <c r="J1765" s="70">
        <v>0</v>
      </c>
      <c r="K1765" s="71">
        <v>1.0780000000000001</v>
      </c>
      <c r="L1765" s="70">
        <v>0</v>
      </c>
      <c r="M1765" s="71">
        <v>0.998</v>
      </c>
      <c r="N1765" s="72"/>
      <c r="O1765" s="73">
        <f>MIN(1,MAX(0,(1/(1+EXP(-(Assumptions!$B$5 + Assumptions!$B$6*$N1765))))*Assumptions!$B$3))</f>
        <v>3.9165722796764356E-2</v>
      </c>
      <c r="P1765" s="73">
        <f>VLOOKUP($F1765,Assumptions!$A$23:$B$27,2,FALSE)*Assumptions!$B$4</f>
        <v>0.35</v>
      </c>
      <c r="Q1765" s="74">
        <f t="shared" si="54"/>
        <v>37677.697728089355</v>
      </c>
      <c r="R1765" s="75" t="str">
        <f>IF($O1765&lt;Assumptions!$B$17,"A",IF($O1765&lt;Assumptions!$B$18,"B",IF($O1765&lt;Assumptions!$B$19,"C",IF($O1765&lt;Assumptions!$B$20,"D","E"))))</f>
        <v>B</v>
      </c>
      <c r="S1765" s="75">
        <f t="shared" si="55"/>
        <v>0</v>
      </c>
    </row>
    <row r="1766" spans="1:19" ht="17.399999999999999" x14ac:dyDescent="0.3">
      <c r="A1766" s="39" t="s">
        <v>431</v>
      </c>
      <c r="B1766" s="39" t="s">
        <v>33</v>
      </c>
      <c r="C1766" s="39" t="s">
        <v>135</v>
      </c>
      <c r="D1766" s="39" t="s">
        <v>42</v>
      </c>
      <c r="E1766" s="70" t="s">
        <v>43</v>
      </c>
      <c r="F1766" s="70" t="s">
        <v>28</v>
      </c>
      <c r="G1766" s="78">
        <v>44544</v>
      </c>
      <c r="H1766" s="78">
        <v>45717</v>
      </c>
      <c r="I1766" s="69">
        <v>2671217.5499999998</v>
      </c>
      <c r="J1766" s="70">
        <v>0</v>
      </c>
      <c r="K1766" s="71">
        <v>1.1100000000000001</v>
      </c>
      <c r="L1766" s="70">
        <v>0</v>
      </c>
      <c r="M1766" s="71">
        <v>0.998</v>
      </c>
      <c r="N1766" s="72"/>
      <c r="O1766" s="73">
        <f>MIN(1,MAX(0,(1/(1+EXP(-(Assumptions!$B$5 + Assumptions!$B$6*$N1766))))*Assumptions!$B$3))</f>
        <v>3.9165722796764356E-2</v>
      </c>
      <c r="P1766" s="73">
        <f>VLOOKUP($F1766,Assumptions!$A$23:$B$27,2,FALSE)*Assumptions!$B$4</f>
        <v>0.35</v>
      </c>
      <c r="Q1766" s="74">
        <f t="shared" si="54"/>
        <v>36617.058132603204</v>
      </c>
      <c r="R1766" s="75" t="str">
        <f>IF($O1766&lt;Assumptions!$B$17,"A",IF($O1766&lt;Assumptions!$B$18,"B",IF($O1766&lt;Assumptions!$B$19,"C",IF($O1766&lt;Assumptions!$B$20,"D","E"))))</f>
        <v>B</v>
      </c>
      <c r="S1766" s="75">
        <f t="shared" si="55"/>
        <v>0</v>
      </c>
    </row>
    <row r="1767" spans="1:19" ht="17.399999999999999" x14ac:dyDescent="0.3">
      <c r="A1767" s="39" t="s">
        <v>431</v>
      </c>
      <c r="B1767" s="39" t="s">
        <v>33</v>
      </c>
      <c r="C1767" s="39" t="s">
        <v>135</v>
      </c>
      <c r="D1767" s="39" t="s">
        <v>42</v>
      </c>
      <c r="E1767" s="70" t="s">
        <v>43</v>
      </c>
      <c r="F1767" s="70" t="s">
        <v>28</v>
      </c>
      <c r="G1767" s="78">
        <v>44544</v>
      </c>
      <c r="H1767" s="78">
        <v>45748</v>
      </c>
      <c r="I1767" s="69">
        <v>2592556.35</v>
      </c>
      <c r="J1767" s="70">
        <v>15</v>
      </c>
      <c r="K1767" s="71">
        <v>0.998</v>
      </c>
      <c r="L1767" s="70">
        <v>0</v>
      </c>
      <c r="M1767" s="71">
        <v>0.998</v>
      </c>
      <c r="N1767" s="72"/>
      <c r="O1767" s="73">
        <f>MIN(1,MAX(0,(1/(1+EXP(-(Assumptions!$B$5 + Assumptions!$B$6*$N1767))))*Assumptions!$B$3))</f>
        <v>3.9165722796764356E-2</v>
      </c>
      <c r="P1767" s="73">
        <f>VLOOKUP($F1767,Assumptions!$A$23:$B$27,2,FALSE)*Assumptions!$B$4</f>
        <v>0.35</v>
      </c>
      <c r="Q1767" s="74">
        <f t="shared" si="54"/>
        <v>35538.770168681913</v>
      </c>
      <c r="R1767" s="75" t="str">
        <f>IF($O1767&lt;Assumptions!$B$17,"A",IF($O1767&lt;Assumptions!$B$18,"B",IF($O1767&lt;Assumptions!$B$19,"C",IF($O1767&lt;Assumptions!$B$20,"D","E"))))</f>
        <v>B</v>
      </c>
      <c r="S1767" s="75">
        <f t="shared" si="55"/>
        <v>0</v>
      </c>
    </row>
    <row r="1768" spans="1:19" ht="17.399999999999999" x14ac:dyDescent="0.3">
      <c r="A1768" s="39" t="s">
        <v>431</v>
      </c>
      <c r="B1768" s="39" t="s">
        <v>33</v>
      </c>
      <c r="C1768" s="39" t="s">
        <v>135</v>
      </c>
      <c r="D1768" s="39" t="s">
        <v>42</v>
      </c>
      <c r="E1768" s="70" t="s">
        <v>43</v>
      </c>
      <c r="F1768" s="70" t="s">
        <v>28</v>
      </c>
      <c r="G1768" s="78">
        <v>44544</v>
      </c>
      <c r="H1768" s="78">
        <v>45778</v>
      </c>
      <c r="I1768" s="69">
        <v>2507089.59</v>
      </c>
      <c r="J1768" s="70">
        <v>0</v>
      </c>
      <c r="K1768" s="71">
        <v>0.96399999999999997</v>
      </c>
      <c r="L1768" s="70">
        <v>0</v>
      </c>
      <c r="M1768" s="71">
        <v>0.998</v>
      </c>
      <c r="N1768" s="72"/>
      <c r="O1768" s="73">
        <f>MIN(1,MAX(0,(1/(1+EXP(-(Assumptions!$B$5 + Assumptions!$B$6*$N1768))))*Assumptions!$B$3))</f>
        <v>3.9165722796764356E-2</v>
      </c>
      <c r="P1768" s="73">
        <f>VLOOKUP($F1768,Assumptions!$A$23:$B$27,2,FALSE)*Assumptions!$B$4</f>
        <v>0.35</v>
      </c>
      <c r="Q1768" s="74">
        <f t="shared" si="54"/>
        <v>34367.191568007758</v>
      </c>
      <c r="R1768" s="75" t="str">
        <f>IF($O1768&lt;Assumptions!$B$17,"A",IF($O1768&lt;Assumptions!$B$18,"B",IF($O1768&lt;Assumptions!$B$19,"C",IF($O1768&lt;Assumptions!$B$20,"D","E"))))</f>
        <v>B</v>
      </c>
      <c r="S1768" s="75">
        <f t="shared" si="55"/>
        <v>0</v>
      </c>
    </row>
    <row r="1769" spans="1:19" ht="17.399999999999999" x14ac:dyDescent="0.3">
      <c r="A1769" s="39" t="s">
        <v>431</v>
      </c>
      <c r="B1769" s="39" t="s">
        <v>33</v>
      </c>
      <c r="C1769" s="39" t="s">
        <v>135</v>
      </c>
      <c r="D1769" s="39" t="s">
        <v>42</v>
      </c>
      <c r="E1769" s="70" t="s">
        <v>43</v>
      </c>
      <c r="F1769" s="70" t="s">
        <v>28</v>
      </c>
      <c r="G1769" s="78">
        <v>44544</v>
      </c>
      <c r="H1769" s="78">
        <v>45809</v>
      </c>
      <c r="I1769" s="69">
        <v>2424646.8199999998</v>
      </c>
      <c r="J1769" s="70">
        <v>35</v>
      </c>
      <c r="K1769" s="71">
        <v>0.86099999999999999</v>
      </c>
      <c r="L1769" s="70">
        <v>0</v>
      </c>
      <c r="M1769" s="71">
        <v>0.998</v>
      </c>
      <c r="N1769" s="72"/>
      <c r="O1769" s="73">
        <f>MIN(1,MAX(0,(1/(1+EXP(-(Assumptions!$B$5 + Assumptions!$B$6*$N1769))))*Assumptions!$B$3))</f>
        <v>3.9165722796764356E-2</v>
      </c>
      <c r="P1769" s="73">
        <f>VLOOKUP($F1769,Assumptions!$A$23:$B$27,2,FALSE)*Assumptions!$B$4</f>
        <v>0.35</v>
      </c>
      <c r="Q1769" s="74">
        <f t="shared" si="54"/>
        <v>33237.065831261665</v>
      </c>
      <c r="R1769" s="75" t="str">
        <f>IF($O1769&lt;Assumptions!$B$17,"A",IF($O1769&lt;Assumptions!$B$18,"B",IF($O1769&lt;Assumptions!$B$19,"C",IF($O1769&lt;Assumptions!$B$20,"D","E"))))</f>
        <v>B</v>
      </c>
      <c r="S1769" s="75">
        <f t="shared" si="55"/>
        <v>0</v>
      </c>
    </row>
    <row r="1770" spans="1:19" ht="17.399999999999999" x14ac:dyDescent="0.3">
      <c r="A1770" s="39" t="s">
        <v>431</v>
      </c>
      <c r="B1770" s="39" t="s">
        <v>33</v>
      </c>
      <c r="C1770" s="39" t="s">
        <v>135</v>
      </c>
      <c r="D1770" s="39" t="s">
        <v>42</v>
      </c>
      <c r="E1770" s="70" t="s">
        <v>43</v>
      </c>
      <c r="F1770" s="70" t="s">
        <v>28</v>
      </c>
      <c r="G1770" s="78">
        <v>44544</v>
      </c>
      <c r="H1770" s="78">
        <v>45839</v>
      </c>
      <c r="I1770" s="69">
        <v>2424646.8199999998</v>
      </c>
      <c r="J1770" s="70">
        <v>185</v>
      </c>
      <c r="K1770" s="71">
        <v>0.18099999999999999</v>
      </c>
      <c r="L1770" s="70">
        <v>0</v>
      </c>
      <c r="M1770" s="71">
        <v>0.998</v>
      </c>
      <c r="N1770" s="72"/>
      <c r="O1770" s="73">
        <f>MIN(1,MAX(0,(1/(1+EXP(-(Assumptions!$B$5 + Assumptions!$B$6*$N1770))))*Assumptions!$B$3))</f>
        <v>3.9165722796764356E-2</v>
      </c>
      <c r="P1770" s="73">
        <f>VLOOKUP($F1770,Assumptions!$A$23:$B$27,2,FALSE)*Assumptions!$B$4</f>
        <v>0.35</v>
      </c>
      <c r="Q1770" s="74">
        <f t="shared" si="54"/>
        <v>33237.065831261665</v>
      </c>
      <c r="R1770" s="75" t="str">
        <f>IF($O1770&lt;Assumptions!$B$17,"A",IF($O1770&lt;Assumptions!$B$18,"B",IF($O1770&lt;Assumptions!$B$19,"C",IF($O1770&lt;Assumptions!$B$20,"D","E"))))</f>
        <v>B</v>
      </c>
      <c r="S1770" s="75">
        <f t="shared" si="55"/>
        <v>1</v>
      </c>
    </row>
    <row r="1771" spans="1:19" ht="17.399999999999999" x14ac:dyDescent="0.3">
      <c r="A1771" s="39" t="s">
        <v>431</v>
      </c>
      <c r="B1771" s="39" t="s">
        <v>33</v>
      </c>
      <c r="C1771" s="39" t="s">
        <v>135</v>
      </c>
      <c r="D1771" s="39" t="s">
        <v>42</v>
      </c>
      <c r="E1771" s="70" t="s">
        <v>43</v>
      </c>
      <c r="F1771" s="70" t="s">
        <v>28</v>
      </c>
      <c r="G1771" s="78">
        <v>44544</v>
      </c>
      <c r="H1771" s="78">
        <v>45870</v>
      </c>
      <c r="I1771" s="69">
        <v>2424646.8199999998</v>
      </c>
      <c r="J1771" s="70">
        <v>999</v>
      </c>
      <c r="K1771" s="71">
        <v>0.191</v>
      </c>
      <c r="L1771" s="70">
        <v>0</v>
      </c>
      <c r="M1771" s="71">
        <v>0.998</v>
      </c>
      <c r="N1771" s="72"/>
      <c r="O1771" s="73">
        <f>MIN(1,MAX(0,(1/(1+EXP(-(Assumptions!$B$5 + Assumptions!$B$6*$N1771))))*Assumptions!$B$3))</f>
        <v>3.9165722796764356E-2</v>
      </c>
      <c r="P1771" s="73">
        <f>VLOOKUP($F1771,Assumptions!$A$23:$B$27,2,FALSE)*Assumptions!$B$4</f>
        <v>0.35</v>
      </c>
      <c r="Q1771" s="74">
        <f t="shared" si="54"/>
        <v>33237.065831261665</v>
      </c>
      <c r="R1771" s="75" t="str">
        <f>IF($O1771&lt;Assumptions!$B$17,"A",IF($O1771&lt;Assumptions!$B$18,"B",IF($O1771&lt;Assumptions!$B$19,"C",IF($O1771&lt;Assumptions!$B$20,"D","E"))))</f>
        <v>B</v>
      </c>
      <c r="S1771" s="75">
        <f t="shared" si="55"/>
        <v>1</v>
      </c>
    </row>
    <row r="1772" spans="1:19" ht="17.399999999999999" x14ac:dyDescent="0.3">
      <c r="A1772" s="39" t="s">
        <v>431</v>
      </c>
      <c r="B1772" s="39" t="s">
        <v>33</v>
      </c>
      <c r="C1772" s="39" t="s">
        <v>135</v>
      </c>
      <c r="D1772" s="39" t="s">
        <v>42</v>
      </c>
      <c r="E1772" s="70" t="s">
        <v>43</v>
      </c>
      <c r="F1772" s="70" t="s">
        <v>28</v>
      </c>
      <c r="G1772" s="78">
        <v>44544</v>
      </c>
      <c r="H1772" s="78">
        <v>45901</v>
      </c>
      <c r="I1772" s="69">
        <v>2424646.8199999998</v>
      </c>
      <c r="J1772" s="70">
        <v>999</v>
      </c>
      <c r="K1772" s="71">
        <v>1.9E-2</v>
      </c>
      <c r="L1772" s="70">
        <v>0</v>
      </c>
      <c r="M1772" s="71">
        <v>0.998</v>
      </c>
      <c r="N1772" s="72"/>
      <c r="O1772" s="73">
        <f>MIN(1,MAX(0,(1/(1+EXP(-(Assumptions!$B$5 + Assumptions!$B$6*$N1772))))*Assumptions!$B$3))</f>
        <v>3.9165722796764356E-2</v>
      </c>
      <c r="P1772" s="73">
        <f>VLOOKUP($F1772,Assumptions!$A$23:$B$27,2,FALSE)*Assumptions!$B$4</f>
        <v>0.35</v>
      </c>
      <c r="Q1772" s="74">
        <f t="shared" si="54"/>
        <v>33237.065831261665</v>
      </c>
      <c r="R1772" s="75" t="str">
        <f>IF($O1772&lt;Assumptions!$B$17,"A",IF($O1772&lt;Assumptions!$B$18,"B",IF($O1772&lt;Assumptions!$B$19,"C",IF($O1772&lt;Assumptions!$B$20,"D","E"))))</f>
        <v>B</v>
      </c>
      <c r="S1772" s="75">
        <f t="shared" si="55"/>
        <v>1</v>
      </c>
    </row>
    <row r="1773" spans="1:19" ht="17.399999999999999" x14ac:dyDescent="0.3">
      <c r="A1773" s="39" t="s">
        <v>431</v>
      </c>
      <c r="B1773" s="39" t="s">
        <v>33</v>
      </c>
      <c r="C1773" s="39" t="s">
        <v>135</v>
      </c>
      <c r="D1773" s="39" t="s">
        <v>42</v>
      </c>
      <c r="E1773" s="70" t="s">
        <v>43</v>
      </c>
      <c r="F1773" s="70" t="s">
        <v>28</v>
      </c>
      <c r="G1773" s="78">
        <v>44544</v>
      </c>
      <c r="H1773" s="78">
        <v>45931</v>
      </c>
      <c r="I1773" s="69">
        <v>2424646.8199999998</v>
      </c>
      <c r="J1773" s="70">
        <v>999</v>
      </c>
      <c r="K1773" s="71">
        <v>9.2999999999999999E-2</v>
      </c>
      <c r="L1773" s="70">
        <v>0</v>
      </c>
      <c r="M1773" s="71">
        <v>0.998</v>
      </c>
      <c r="N1773" s="72"/>
      <c r="O1773" s="73">
        <f>MIN(1,MAX(0,(1/(1+EXP(-(Assumptions!$B$5 + Assumptions!$B$6*$N1773))))*Assumptions!$B$3))</f>
        <v>3.9165722796764356E-2</v>
      </c>
      <c r="P1773" s="73">
        <f>VLOOKUP($F1773,Assumptions!$A$23:$B$27,2,FALSE)*Assumptions!$B$4</f>
        <v>0.35</v>
      </c>
      <c r="Q1773" s="74">
        <f t="shared" si="54"/>
        <v>33237.065831261665</v>
      </c>
      <c r="R1773" s="75" t="str">
        <f>IF($O1773&lt;Assumptions!$B$17,"A",IF($O1773&lt;Assumptions!$B$18,"B",IF($O1773&lt;Assumptions!$B$19,"C",IF($O1773&lt;Assumptions!$B$20,"D","E"))))</f>
        <v>B</v>
      </c>
      <c r="S1773" s="75">
        <f t="shared" si="55"/>
        <v>1</v>
      </c>
    </row>
    <row r="1774" spans="1:19" ht="17.399999999999999" x14ac:dyDescent="0.3">
      <c r="A1774" s="39" t="s">
        <v>431</v>
      </c>
      <c r="B1774" s="39" t="s">
        <v>33</v>
      </c>
      <c r="C1774" s="39" t="s">
        <v>135</v>
      </c>
      <c r="D1774" s="39" t="s">
        <v>42</v>
      </c>
      <c r="E1774" s="70" t="s">
        <v>43</v>
      </c>
      <c r="F1774" s="70" t="s">
        <v>28</v>
      </c>
      <c r="G1774" s="78">
        <v>44544</v>
      </c>
      <c r="H1774" s="78">
        <v>45962</v>
      </c>
      <c r="I1774" s="69">
        <v>2424646.8199999998</v>
      </c>
      <c r="J1774" s="70">
        <v>999</v>
      </c>
      <c r="K1774" s="71">
        <v>3.5000000000000003E-2</v>
      </c>
      <c r="L1774" s="70">
        <v>0</v>
      </c>
      <c r="M1774" s="71">
        <v>0.998</v>
      </c>
      <c r="N1774" s="72"/>
      <c r="O1774" s="73">
        <f>MIN(1,MAX(0,(1/(1+EXP(-(Assumptions!$B$5 + Assumptions!$B$6*$N1774))))*Assumptions!$B$3))</f>
        <v>3.9165722796764356E-2</v>
      </c>
      <c r="P1774" s="73">
        <f>VLOOKUP($F1774,Assumptions!$A$23:$B$27,2,FALSE)*Assumptions!$B$4</f>
        <v>0.35</v>
      </c>
      <c r="Q1774" s="74">
        <f t="shared" si="54"/>
        <v>33237.065831261665</v>
      </c>
      <c r="R1774" s="75" t="str">
        <f>IF($O1774&lt;Assumptions!$B$17,"A",IF($O1774&lt;Assumptions!$B$18,"B",IF($O1774&lt;Assumptions!$B$19,"C",IF($O1774&lt;Assumptions!$B$20,"D","E"))))</f>
        <v>B</v>
      </c>
      <c r="S1774" s="75">
        <f t="shared" si="55"/>
        <v>1</v>
      </c>
    </row>
    <row r="1775" spans="1:19" ht="17.399999999999999" x14ac:dyDescent="0.3">
      <c r="A1775" s="39" t="s">
        <v>431</v>
      </c>
      <c r="B1775" s="39" t="s">
        <v>33</v>
      </c>
      <c r="C1775" s="39" t="s">
        <v>135</v>
      </c>
      <c r="D1775" s="39" t="s">
        <v>42</v>
      </c>
      <c r="E1775" s="70" t="s">
        <v>43</v>
      </c>
      <c r="F1775" s="70" t="s">
        <v>28</v>
      </c>
      <c r="G1775" s="78">
        <v>44544</v>
      </c>
      <c r="H1775" s="78">
        <v>45992</v>
      </c>
      <c r="I1775" s="69">
        <v>2424646.8199999998</v>
      </c>
      <c r="J1775" s="70">
        <v>999</v>
      </c>
      <c r="K1775" s="71">
        <v>8.4000000000000005E-2</v>
      </c>
      <c r="L1775" s="70">
        <v>0</v>
      </c>
      <c r="M1775" s="71">
        <v>0.998</v>
      </c>
      <c r="N1775" s="72"/>
      <c r="O1775" s="73">
        <f>MIN(1,MAX(0,(1/(1+EXP(-(Assumptions!$B$5 + Assumptions!$B$6*$N1775))))*Assumptions!$B$3))</f>
        <v>3.9165722796764356E-2</v>
      </c>
      <c r="P1775" s="73">
        <f>VLOOKUP($F1775,Assumptions!$A$23:$B$27,2,FALSE)*Assumptions!$B$4</f>
        <v>0.35</v>
      </c>
      <c r="Q1775" s="74">
        <f t="shared" si="54"/>
        <v>33237.065831261665</v>
      </c>
      <c r="R1775" s="75" t="str">
        <f>IF($O1775&lt;Assumptions!$B$17,"A",IF($O1775&lt;Assumptions!$B$18,"B",IF($O1775&lt;Assumptions!$B$19,"C",IF($O1775&lt;Assumptions!$B$20,"D","E"))))</f>
        <v>B</v>
      </c>
      <c r="S1775" s="75">
        <f t="shared" si="55"/>
        <v>1</v>
      </c>
    </row>
    <row r="1776" spans="1:19" ht="17.399999999999999" x14ac:dyDescent="0.3">
      <c r="A1776" s="39" t="s">
        <v>433</v>
      </c>
      <c r="B1776" s="39" t="s">
        <v>33</v>
      </c>
      <c r="C1776" s="39" t="s">
        <v>190</v>
      </c>
      <c r="D1776" s="39" t="s">
        <v>42</v>
      </c>
      <c r="E1776" s="70" t="s">
        <v>31</v>
      </c>
      <c r="F1776" s="70" t="s">
        <v>40</v>
      </c>
      <c r="G1776" s="78">
        <v>44034</v>
      </c>
      <c r="H1776" s="78">
        <v>45658</v>
      </c>
      <c r="I1776" s="69">
        <v>49063468.18</v>
      </c>
      <c r="J1776" s="70">
        <v>0</v>
      </c>
      <c r="K1776" s="71">
        <v>0.96099999999999997</v>
      </c>
      <c r="L1776" s="70">
        <v>0</v>
      </c>
      <c r="M1776" s="71">
        <v>1.0629999999999999</v>
      </c>
      <c r="N1776" s="72"/>
      <c r="O1776" s="73">
        <f>MIN(1,MAX(0,(1/(1+EXP(-(Assumptions!$B$5 + Assumptions!$B$6*$N1776))))*Assumptions!$B$3))</f>
        <v>3.9165722796764356E-2</v>
      </c>
      <c r="P1776" s="73">
        <f>VLOOKUP($F1776,Assumptions!$A$23:$B$27,2,FALSE)*Assumptions!$B$4</f>
        <v>0.7</v>
      </c>
      <c r="Q1776" s="74">
        <f t="shared" si="54"/>
        <v>1345124.3359300238</v>
      </c>
      <c r="R1776" s="75" t="str">
        <f>IF($O1776&lt;Assumptions!$B$17,"A",IF($O1776&lt;Assumptions!$B$18,"B",IF($O1776&lt;Assumptions!$B$19,"C",IF($O1776&lt;Assumptions!$B$20,"D","E"))))</f>
        <v>B</v>
      </c>
      <c r="S1776" s="75">
        <f t="shared" si="55"/>
        <v>0</v>
      </c>
    </row>
    <row r="1777" spans="1:19" ht="17.399999999999999" x14ac:dyDescent="0.3">
      <c r="A1777" s="39" t="s">
        <v>433</v>
      </c>
      <c r="B1777" s="39" t="s">
        <v>33</v>
      </c>
      <c r="C1777" s="39" t="s">
        <v>190</v>
      </c>
      <c r="D1777" s="39" t="s">
        <v>42</v>
      </c>
      <c r="E1777" s="70" t="s">
        <v>31</v>
      </c>
      <c r="F1777" s="70" t="s">
        <v>40</v>
      </c>
      <c r="G1777" s="78">
        <v>44034</v>
      </c>
      <c r="H1777" s="78">
        <v>45689</v>
      </c>
      <c r="I1777" s="69">
        <v>48063640.090000004</v>
      </c>
      <c r="J1777" s="70">
        <v>0</v>
      </c>
      <c r="K1777" s="71">
        <v>0.95199999999999996</v>
      </c>
      <c r="L1777" s="70">
        <v>0</v>
      </c>
      <c r="M1777" s="71">
        <v>1.0629999999999999</v>
      </c>
      <c r="N1777" s="72"/>
      <c r="O1777" s="73">
        <f>MIN(1,MAX(0,(1/(1+EXP(-(Assumptions!$B$5 + Assumptions!$B$6*$N1777))))*Assumptions!$B$3))</f>
        <v>3.9165722796764356E-2</v>
      </c>
      <c r="P1777" s="73">
        <f>VLOOKUP($F1777,Assumptions!$A$23:$B$27,2,FALSE)*Assumptions!$B$4</f>
        <v>0.7</v>
      </c>
      <c r="Q1777" s="74">
        <f t="shared" si="54"/>
        <v>1317713.0430578731</v>
      </c>
      <c r="R1777" s="75" t="str">
        <f>IF($O1777&lt;Assumptions!$B$17,"A",IF($O1777&lt;Assumptions!$B$18,"B",IF($O1777&lt;Assumptions!$B$19,"C",IF($O1777&lt;Assumptions!$B$20,"D","E"))))</f>
        <v>B</v>
      </c>
      <c r="S1777" s="75">
        <f t="shared" si="55"/>
        <v>0</v>
      </c>
    </row>
    <row r="1778" spans="1:19" ht="17.399999999999999" x14ac:dyDescent="0.3">
      <c r="A1778" s="39" t="s">
        <v>433</v>
      </c>
      <c r="B1778" s="39" t="s">
        <v>33</v>
      </c>
      <c r="C1778" s="39" t="s">
        <v>190</v>
      </c>
      <c r="D1778" s="39" t="s">
        <v>42</v>
      </c>
      <c r="E1778" s="70" t="s">
        <v>31</v>
      </c>
      <c r="F1778" s="70" t="s">
        <v>40</v>
      </c>
      <c r="G1778" s="78">
        <v>44034</v>
      </c>
      <c r="H1778" s="78">
        <v>45717</v>
      </c>
      <c r="I1778" s="69">
        <v>47183441.140000001</v>
      </c>
      <c r="J1778" s="70">
        <v>0</v>
      </c>
      <c r="K1778" s="71">
        <v>1.0740000000000001</v>
      </c>
      <c r="L1778" s="70">
        <v>0</v>
      </c>
      <c r="M1778" s="71">
        <v>1.0629999999999999</v>
      </c>
      <c r="N1778" s="72"/>
      <c r="O1778" s="73">
        <f>MIN(1,MAX(0,(1/(1+EXP(-(Assumptions!$B$5 + Assumptions!$B$6*$N1778))))*Assumptions!$B$3))</f>
        <v>3.9165722796764356E-2</v>
      </c>
      <c r="P1778" s="73">
        <f>VLOOKUP($F1778,Assumptions!$A$23:$B$27,2,FALSE)*Assumptions!$B$4</f>
        <v>0.7</v>
      </c>
      <c r="Q1778" s="74">
        <f t="shared" si="54"/>
        <v>1293581.5034006811</v>
      </c>
      <c r="R1778" s="75" t="str">
        <f>IF($O1778&lt;Assumptions!$B$17,"A",IF($O1778&lt;Assumptions!$B$18,"B",IF($O1778&lt;Assumptions!$B$19,"C",IF($O1778&lt;Assumptions!$B$20,"D","E"))))</f>
        <v>B</v>
      </c>
      <c r="S1778" s="75">
        <f t="shared" si="55"/>
        <v>0</v>
      </c>
    </row>
    <row r="1779" spans="1:19" ht="17.399999999999999" x14ac:dyDescent="0.3">
      <c r="A1779" s="39" t="s">
        <v>433</v>
      </c>
      <c r="B1779" s="39" t="s">
        <v>33</v>
      </c>
      <c r="C1779" s="39" t="s">
        <v>190</v>
      </c>
      <c r="D1779" s="39" t="s">
        <v>42</v>
      </c>
      <c r="E1779" s="70" t="s">
        <v>31</v>
      </c>
      <c r="F1779" s="70" t="s">
        <v>40</v>
      </c>
      <c r="G1779" s="78">
        <v>44034</v>
      </c>
      <c r="H1779" s="78">
        <v>45748</v>
      </c>
      <c r="I1779" s="69">
        <v>46215098.369999997</v>
      </c>
      <c r="J1779" s="70">
        <v>35</v>
      </c>
      <c r="K1779" s="71">
        <v>0.622</v>
      </c>
      <c r="L1779" s="70">
        <v>0</v>
      </c>
      <c r="M1779" s="71">
        <v>1.0629999999999999</v>
      </c>
      <c r="N1779" s="72"/>
      <c r="O1779" s="73">
        <f>MIN(1,MAX(0,(1/(1+EXP(-(Assumptions!$B$5 + Assumptions!$B$6*$N1779))))*Assumptions!$B$3))</f>
        <v>3.9165722796764356E-2</v>
      </c>
      <c r="P1779" s="73">
        <f>VLOOKUP($F1779,Assumptions!$A$23:$B$27,2,FALSE)*Assumptions!$B$4</f>
        <v>0.7</v>
      </c>
      <c r="Q1779" s="74">
        <f t="shared" si="54"/>
        <v>1267033.4122492312</v>
      </c>
      <c r="R1779" s="75" t="str">
        <f>IF($O1779&lt;Assumptions!$B$17,"A",IF($O1779&lt;Assumptions!$B$18,"B",IF($O1779&lt;Assumptions!$B$19,"C",IF($O1779&lt;Assumptions!$B$20,"D","E"))))</f>
        <v>B</v>
      </c>
      <c r="S1779" s="75">
        <f t="shared" si="55"/>
        <v>0</v>
      </c>
    </row>
    <row r="1780" spans="1:19" ht="17.399999999999999" x14ac:dyDescent="0.3">
      <c r="A1780" s="39" t="s">
        <v>433</v>
      </c>
      <c r="B1780" s="39" t="s">
        <v>33</v>
      </c>
      <c r="C1780" s="39" t="s">
        <v>190</v>
      </c>
      <c r="D1780" s="39" t="s">
        <v>42</v>
      </c>
      <c r="E1780" s="70" t="s">
        <v>31</v>
      </c>
      <c r="F1780" s="70" t="s">
        <v>40</v>
      </c>
      <c r="G1780" s="78">
        <v>44034</v>
      </c>
      <c r="H1780" s="78">
        <v>45778</v>
      </c>
      <c r="I1780" s="69">
        <v>45542687.25</v>
      </c>
      <c r="J1780" s="70">
        <v>0</v>
      </c>
      <c r="K1780" s="71">
        <v>1.0149999999999999</v>
      </c>
      <c r="L1780" s="70">
        <v>0</v>
      </c>
      <c r="M1780" s="71">
        <v>1.0629999999999999</v>
      </c>
      <c r="N1780" s="72"/>
      <c r="O1780" s="73">
        <f>MIN(1,MAX(0,(1/(1+EXP(-(Assumptions!$B$5 + Assumptions!$B$6*$N1780))))*Assumptions!$B$3))</f>
        <v>3.9165722796764356E-2</v>
      </c>
      <c r="P1780" s="73">
        <f>VLOOKUP($F1780,Assumptions!$A$23:$B$27,2,FALSE)*Assumptions!$B$4</f>
        <v>0.7</v>
      </c>
      <c r="Q1780" s="74">
        <f t="shared" si="54"/>
        <v>1248598.5849772638</v>
      </c>
      <c r="R1780" s="75" t="str">
        <f>IF($O1780&lt;Assumptions!$B$17,"A",IF($O1780&lt;Assumptions!$B$18,"B",IF($O1780&lt;Assumptions!$B$19,"C",IF($O1780&lt;Assumptions!$B$20,"D","E"))))</f>
        <v>B</v>
      </c>
      <c r="S1780" s="75">
        <f t="shared" si="55"/>
        <v>0</v>
      </c>
    </row>
    <row r="1781" spans="1:19" ht="17.399999999999999" x14ac:dyDescent="0.3">
      <c r="A1781" s="39" t="s">
        <v>433</v>
      </c>
      <c r="B1781" s="39" t="s">
        <v>33</v>
      </c>
      <c r="C1781" s="39" t="s">
        <v>190</v>
      </c>
      <c r="D1781" s="39" t="s">
        <v>42</v>
      </c>
      <c r="E1781" s="70" t="s">
        <v>31</v>
      </c>
      <c r="F1781" s="70" t="s">
        <v>40</v>
      </c>
      <c r="G1781" s="78">
        <v>44034</v>
      </c>
      <c r="H1781" s="78">
        <v>45809</v>
      </c>
      <c r="I1781" s="69">
        <v>44737023.469999999</v>
      </c>
      <c r="J1781" s="70">
        <v>0</v>
      </c>
      <c r="K1781" s="71">
        <v>0.95699999999999996</v>
      </c>
      <c r="L1781" s="70">
        <v>0</v>
      </c>
      <c r="M1781" s="71">
        <v>1.0629999999999999</v>
      </c>
      <c r="N1781" s="72"/>
      <c r="O1781" s="73">
        <f>MIN(1,MAX(0,(1/(1+EXP(-(Assumptions!$B$5 + Assumptions!$B$6*$N1781))))*Assumptions!$B$3))</f>
        <v>3.9165722796764356E-2</v>
      </c>
      <c r="P1781" s="73">
        <f>VLOOKUP($F1781,Assumptions!$A$23:$B$27,2,FALSE)*Assumptions!$B$4</f>
        <v>0.7</v>
      </c>
      <c r="Q1781" s="74">
        <f t="shared" si="54"/>
        <v>1226510.5019848526</v>
      </c>
      <c r="R1781" s="75" t="str">
        <f>IF($O1781&lt;Assumptions!$B$17,"A",IF($O1781&lt;Assumptions!$B$18,"B",IF($O1781&lt;Assumptions!$B$19,"C",IF($O1781&lt;Assumptions!$B$20,"D","E"))))</f>
        <v>B</v>
      </c>
      <c r="S1781" s="75">
        <f t="shared" si="55"/>
        <v>0</v>
      </c>
    </row>
    <row r="1782" spans="1:19" ht="17.399999999999999" x14ac:dyDescent="0.3">
      <c r="A1782" s="39" t="s">
        <v>433</v>
      </c>
      <c r="B1782" s="39" t="s">
        <v>33</v>
      </c>
      <c r="C1782" s="39" t="s">
        <v>190</v>
      </c>
      <c r="D1782" s="39" t="s">
        <v>42</v>
      </c>
      <c r="E1782" s="70" t="s">
        <v>31</v>
      </c>
      <c r="F1782" s="70" t="s">
        <v>40</v>
      </c>
      <c r="G1782" s="78">
        <v>44034</v>
      </c>
      <c r="H1782" s="78">
        <v>45839</v>
      </c>
      <c r="I1782" s="69">
        <v>43942837.729999997</v>
      </c>
      <c r="J1782" s="70">
        <v>15</v>
      </c>
      <c r="K1782" s="71">
        <v>0.95799999999999996</v>
      </c>
      <c r="L1782" s="70">
        <v>0</v>
      </c>
      <c r="M1782" s="71">
        <v>1.0629999999999999</v>
      </c>
      <c r="N1782" s="72"/>
      <c r="O1782" s="73">
        <f>MIN(1,MAX(0,(1/(1+EXP(-(Assumptions!$B$5 + Assumptions!$B$6*$N1782))))*Assumptions!$B$3))</f>
        <v>3.9165722796764356E-2</v>
      </c>
      <c r="P1782" s="73">
        <f>VLOOKUP($F1782,Assumptions!$A$23:$B$27,2,FALSE)*Assumptions!$B$4</f>
        <v>0.7</v>
      </c>
      <c r="Q1782" s="74">
        <f t="shared" si="54"/>
        <v>1204737.1010054643</v>
      </c>
      <c r="R1782" s="75" t="str">
        <f>IF($O1782&lt;Assumptions!$B$17,"A",IF($O1782&lt;Assumptions!$B$18,"B",IF($O1782&lt;Assumptions!$B$19,"C",IF($O1782&lt;Assumptions!$B$20,"D","E"))))</f>
        <v>B</v>
      </c>
      <c r="S1782" s="75">
        <f t="shared" si="55"/>
        <v>0</v>
      </c>
    </row>
    <row r="1783" spans="1:19" ht="17.399999999999999" x14ac:dyDescent="0.3">
      <c r="A1783" s="39" t="s">
        <v>433</v>
      </c>
      <c r="B1783" s="39" t="s">
        <v>33</v>
      </c>
      <c r="C1783" s="39" t="s">
        <v>190</v>
      </c>
      <c r="D1783" s="39" t="s">
        <v>42</v>
      </c>
      <c r="E1783" s="70" t="s">
        <v>31</v>
      </c>
      <c r="F1783" s="70" t="s">
        <v>40</v>
      </c>
      <c r="G1783" s="78">
        <v>44034</v>
      </c>
      <c r="H1783" s="78">
        <v>45870</v>
      </c>
      <c r="I1783" s="69">
        <v>43281770.640000001</v>
      </c>
      <c r="J1783" s="70">
        <v>0</v>
      </c>
      <c r="K1783" s="71">
        <v>1.0529999999999999</v>
      </c>
      <c r="L1783" s="70">
        <v>0</v>
      </c>
      <c r="M1783" s="71">
        <v>1.0629999999999999</v>
      </c>
      <c r="N1783" s="72"/>
      <c r="O1783" s="73">
        <f>MIN(1,MAX(0,(1/(1+EXP(-(Assumptions!$B$5 + Assumptions!$B$6*$N1783))))*Assumptions!$B$3))</f>
        <v>3.9165722796764356E-2</v>
      </c>
      <c r="P1783" s="73">
        <f>VLOOKUP($F1783,Assumptions!$A$23:$B$27,2,FALSE)*Assumptions!$B$4</f>
        <v>0.7</v>
      </c>
      <c r="Q1783" s="74">
        <f t="shared" si="54"/>
        <v>1186613.281727562</v>
      </c>
      <c r="R1783" s="75" t="str">
        <f>IF($O1783&lt;Assumptions!$B$17,"A",IF($O1783&lt;Assumptions!$B$18,"B",IF($O1783&lt;Assumptions!$B$19,"C",IF($O1783&lt;Assumptions!$B$20,"D","E"))))</f>
        <v>B</v>
      </c>
      <c r="S1783" s="75">
        <f t="shared" si="55"/>
        <v>0</v>
      </c>
    </row>
    <row r="1784" spans="1:19" ht="17.399999999999999" x14ac:dyDescent="0.3">
      <c r="A1784" s="39" t="s">
        <v>433</v>
      </c>
      <c r="B1784" s="39" t="s">
        <v>33</v>
      </c>
      <c r="C1784" s="39" t="s">
        <v>190</v>
      </c>
      <c r="D1784" s="39" t="s">
        <v>42</v>
      </c>
      <c r="E1784" s="70" t="s">
        <v>31</v>
      </c>
      <c r="F1784" s="70" t="s">
        <v>40</v>
      </c>
      <c r="G1784" s="78">
        <v>44034</v>
      </c>
      <c r="H1784" s="78">
        <v>45901</v>
      </c>
      <c r="I1784" s="69">
        <v>42389203.789999999</v>
      </c>
      <c r="J1784" s="70">
        <v>0</v>
      </c>
      <c r="K1784" s="71">
        <v>1.002</v>
      </c>
      <c r="L1784" s="70">
        <v>0</v>
      </c>
      <c r="M1784" s="71">
        <v>1.0629999999999999</v>
      </c>
      <c r="N1784" s="72"/>
      <c r="O1784" s="73">
        <f>MIN(1,MAX(0,(1/(1+EXP(-(Assumptions!$B$5 + Assumptions!$B$6*$N1784))))*Assumptions!$B$3))</f>
        <v>3.9165722796764356E-2</v>
      </c>
      <c r="P1784" s="73">
        <f>VLOOKUP($F1784,Assumptions!$A$23:$B$27,2,FALSE)*Assumptions!$B$4</f>
        <v>0.7</v>
      </c>
      <c r="Q1784" s="74">
        <f t="shared" si="54"/>
        <v>1162142.663650285</v>
      </c>
      <c r="R1784" s="75" t="str">
        <f>IF($O1784&lt;Assumptions!$B$17,"A",IF($O1784&lt;Assumptions!$B$18,"B",IF($O1784&lt;Assumptions!$B$19,"C",IF($O1784&lt;Assumptions!$B$20,"D","E"))))</f>
        <v>B</v>
      </c>
      <c r="S1784" s="75">
        <f t="shared" si="55"/>
        <v>0</v>
      </c>
    </row>
    <row r="1785" spans="1:19" ht="17.399999999999999" x14ac:dyDescent="0.3">
      <c r="A1785" s="39" t="s">
        <v>433</v>
      </c>
      <c r="B1785" s="39" t="s">
        <v>33</v>
      </c>
      <c r="C1785" s="39" t="s">
        <v>190</v>
      </c>
      <c r="D1785" s="39" t="s">
        <v>42</v>
      </c>
      <c r="E1785" s="70" t="s">
        <v>31</v>
      </c>
      <c r="F1785" s="70" t="s">
        <v>40</v>
      </c>
      <c r="G1785" s="78">
        <v>44034</v>
      </c>
      <c r="H1785" s="78">
        <v>45931</v>
      </c>
      <c r="I1785" s="69">
        <v>41577185.82</v>
      </c>
      <c r="J1785" s="70">
        <v>15</v>
      </c>
      <c r="K1785" s="71">
        <v>1.1220000000000001</v>
      </c>
      <c r="L1785" s="70">
        <v>0</v>
      </c>
      <c r="M1785" s="71">
        <v>1.0629999999999999</v>
      </c>
      <c r="N1785" s="72"/>
      <c r="O1785" s="73">
        <f>MIN(1,MAX(0,(1/(1+EXP(-(Assumptions!$B$5 + Assumptions!$B$6*$N1785))))*Assumptions!$B$3))</f>
        <v>3.9165722796764356E-2</v>
      </c>
      <c r="P1785" s="73">
        <f>VLOOKUP($F1785,Assumptions!$A$23:$B$27,2,FALSE)*Assumptions!$B$4</f>
        <v>0.7</v>
      </c>
      <c r="Q1785" s="74">
        <f t="shared" si="54"/>
        <v>1139880.3741469772</v>
      </c>
      <c r="R1785" s="75" t="str">
        <f>IF($O1785&lt;Assumptions!$B$17,"A",IF($O1785&lt;Assumptions!$B$18,"B",IF($O1785&lt;Assumptions!$B$19,"C",IF($O1785&lt;Assumptions!$B$20,"D","E"))))</f>
        <v>B</v>
      </c>
      <c r="S1785" s="75">
        <f t="shared" si="55"/>
        <v>0</v>
      </c>
    </row>
    <row r="1786" spans="1:19" ht="17.399999999999999" x14ac:dyDescent="0.3">
      <c r="A1786" s="39" t="s">
        <v>433</v>
      </c>
      <c r="B1786" s="39" t="s">
        <v>33</v>
      </c>
      <c r="C1786" s="39" t="s">
        <v>190</v>
      </c>
      <c r="D1786" s="39" t="s">
        <v>42</v>
      </c>
      <c r="E1786" s="70" t="s">
        <v>31</v>
      </c>
      <c r="F1786" s="70" t="s">
        <v>40</v>
      </c>
      <c r="G1786" s="78">
        <v>44034</v>
      </c>
      <c r="H1786" s="78">
        <v>45962</v>
      </c>
      <c r="I1786" s="69">
        <v>40865105.950000003</v>
      </c>
      <c r="J1786" s="70">
        <v>95</v>
      </c>
      <c r="K1786" s="71">
        <v>0.20399999999999999</v>
      </c>
      <c r="L1786" s="70">
        <v>0</v>
      </c>
      <c r="M1786" s="71">
        <v>1.0629999999999999</v>
      </c>
      <c r="N1786" s="72"/>
      <c r="O1786" s="73">
        <f>MIN(1,MAX(0,(1/(1+EXP(-(Assumptions!$B$5 + Assumptions!$B$6*$N1786))))*Assumptions!$B$3))</f>
        <v>3.9165722796764356E-2</v>
      </c>
      <c r="P1786" s="73">
        <f>VLOOKUP($F1786,Assumptions!$A$23:$B$27,2,FALSE)*Assumptions!$B$4</f>
        <v>0.7</v>
      </c>
      <c r="Q1786" s="74">
        <f t="shared" si="54"/>
        <v>1120357.988188674</v>
      </c>
      <c r="R1786" s="75" t="str">
        <f>IF($O1786&lt;Assumptions!$B$17,"A",IF($O1786&lt;Assumptions!$B$18,"B",IF($O1786&lt;Assumptions!$B$19,"C",IF($O1786&lt;Assumptions!$B$20,"D","E"))))</f>
        <v>B</v>
      </c>
      <c r="S1786" s="75">
        <f t="shared" si="55"/>
        <v>0</v>
      </c>
    </row>
    <row r="1787" spans="1:19" ht="17.399999999999999" x14ac:dyDescent="0.3">
      <c r="A1787" s="39" t="s">
        <v>433</v>
      </c>
      <c r="B1787" s="39" t="s">
        <v>33</v>
      </c>
      <c r="C1787" s="39" t="s">
        <v>190</v>
      </c>
      <c r="D1787" s="39" t="s">
        <v>42</v>
      </c>
      <c r="E1787" s="70" t="s">
        <v>31</v>
      </c>
      <c r="F1787" s="70" t="s">
        <v>40</v>
      </c>
      <c r="G1787" s="78">
        <v>44034</v>
      </c>
      <c r="H1787" s="78">
        <v>45992</v>
      </c>
      <c r="I1787" s="69">
        <v>40029647.039999999</v>
      </c>
      <c r="J1787" s="70">
        <v>15</v>
      </c>
      <c r="K1787" s="71">
        <v>1.0529999999999999</v>
      </c>
      <c r="L1787" s="70">
        <v>0</v>
      </c>
      <c r="M1787" s="71">
        <v>1.0629999999999999</v>
      </c>
      <c r="N1787" s="72"/>
      <c r="O1787" s="73">
        <f>MIN(1,MAX(0,(1/(1+EXP(-(Assumptions!$B$5 + Assumptions!$B$6*$N1787))))*Assumptions!$B$3))</f>
        <v>3.9165722796764356E-2</v>
      </c>
      <c r="P1787" s="73">
        <f>VLOOKUP($F1787,Assumptions!$A$23:$B$27,2,FALSE)*Assumptions!$B$4</f>
        <v>0.7</v>
      </c>
      <c r="Q1787" s="74">
        <f t="shared" si="54"/>
        <v>1097453.041734671</v>
      </c>
      <c r="R1787" s="75" t="str">
        <f>IF($O1787&lt;Assumptions!$B$17,"A",IF($O1787&lt;Assumptions!$B$18,"B",IF($O1787&lt;Assumptions!$B$19,"C",IF($O1787&lt;Assumptions!$B$20,"D","E"))))</f>
        <v>B</v>
      </c>
      <c r="S1787" s="75">
        <f t="shared" si="55"/>
        <v>0</v>
      </c>
    </row>
    <row r="1788" spans="1:19" ht="17.399999999999999" x14ac:dyDescent="0.3">
      <c r="A1788" s="39" t="s">
        <v>434</v>
      </c>
      <c r="B1788" s="39" t="s">
        <v>68</v>
      </c>
      <c r="C1788" s="39" t="s">
        <v>135</v>
      </c>
      <c r="D1788" s="39" t="s">
        <v>45</v>
      </c>
      <c r="E1788" s="70" t="s">
        <v>49</v>
      </c>
      <c r="F1788" s="70" t="s">
        <v>36</v>
      </c>
      <c r="G1788" s="78">
        <v>43493</v>
      </c>
      <c r="H1788" s="78">
        <v>45658</v>
      </c>
      <c r="I1788" s="69">
        <v>1432992.84</v>
      </c>
      <c r="J1788" s="70">
        <v>0</v>
      </c>
      <c r="K1788" s="71">
        <v>1.018</v>
      </c>
      <c r="L1788" s="70">
        <v>0</v>
      </c>
      <c r="M1788" s="71">
        <v>0.94899999999999995</v>
      </c>
      <c r="N1788" s="72"/>
      <c r="O1788" s="73">
        <f>MIN(1,MAX(0,(1/(1+EXP(-(Assumptions!$B$5 + Assumptions!$B$6*$N1788))))*Assumptions!$B$3))</f>
        <v>3.9165722796764356E-2</v>
      </c>
      <c r="P1788" s="73">
        <f>VLOOKUP($F1788,Assumptions!$A$23:$B$27,2,FALSE)*Assumptions!$B$4</f>
        <v>0.55000000000000004</v>
      </c>
      <c r="Q1788" s="74">
        <f t="shared" si="54"/>
        <v>30868.310187653457</v>
      </c>
      <c r="R1788" s="75" t="str">
        <f>IF($O1788&lt;Assumptions!$B$17,"A",IF($O1788&lt;Assumptions!$B$18,"B",IF($O1788&lt;Assumptions!$B$19,"C",IF($O1788&lt;Assumptions!$B$20,"D","E"))))</f>
        <v>B</v>
      </c>
      <c r="S1788" s="75">
        <f t="shared" si="55"/>
        <v>0</v>
      </c>
    </row>
    <row r="1789" spans="1:19" ht="17.399999999999999" x14ac:dyDescent="0.3">
      <c r="A1789" s="39" t="s">
        <v>434</v>
      </c>
      <c r="B1789" s="39" t="s">
        <v>68</v>
      </c>
      <c r="C1789" s="39" t="s">
        <v>135</v>
      </c>
      <c r="D1789" s="39" t="s">
        <v>45</v>
      </c>
      <c r="E1789" s="70" t="s">
        <v>49</v>
      </c>
      <c r="F1789" s="70" t="s">
        <v>36</v>
      </c>
      <c r="G1789" s="78">
        <v>43493</v>
      </c>
      <c r="H1789" s="78">
        <v>45689</v>
      </c>
      <c r="I1789" s="69">
        <v>1389840.68</v>
      </c>
      <c r="J1789" s="70">
        <v>15</v>
      </c>
      <c r="K1789" s="71">
        <v>1.101</v>
      </c>
      <c r="L1789" s="70">
        <v>0</v>
      </c>
      <c r="M1789" s="71">
        <v>0.94899999999999995</v>
      </c>
      <c r="N1789" s="72"/>
      <c r="O1789" s="73">
        <f>MIN(1,MAX(0,(1/(1+EXP(-(Assumptions!$B$5 + Assumptions!$B$6*$N1789))))*Assumptions!$B$3))</f>
        <v>3.9165722796764356E-2</v>
      </c>
      <c r="P1789" s="73">
        <f>VLOOKUP($F1789,Assumptions!$A$23:$B$27,2,FALSE)*Assumptions!$B$4</f>
        <v>0.55000000000000004</v>
      </c>
      <c r="Q1789" s="74">
        <f t="shared" si="54"/>
        <v>29938.763142500564</v>
      </c>
      <c r="R1789" s="75" t="str">
        <f>IF($O1789&lt;Assumptions!$B$17,"A",IF($O1789&lt;Assumptions!$B$18,"B",IF($O1789&lt;Assumptions!$B$19,"C",IF($O1789&lt;Assumptions!$B$20,"D","E"))))</f>
        <v>B</v>
      </c>
      <c r="S1789" s="75">
        <f t="shared" si="55"/>
        <v>0</v>
      </c>
    </row>
    <row r="1790" spans="1:19" ht="17.399999999999999" x14ac:dyDescent="0.3">
      <c r="A1790" s="39" t="s">
        <v>434</v>
      </c>
      <c r="B1790" s="39" t="s">
        <v>68</v>
      </c>
      <c r="C1790" s="39" t="s">
        <v>135</v>
      </c>
      <c r="D1790" s="39" t="s">
        <v>45</v>
      </c>
      <c r="E1790" s="70" t="s">
        <v>49</v>
      </c>
      <c r="F1790" s="70" t="s">
        <v>36</v>
      </c>
      <c r="G1790" s="78">
        <v>43493</v>
      </c>
      <c r="H1790" s="78">
        <v>45717</v>
      </c>
      <c r="I1790" s="69">
        <v>1350607.45</v>
      </c>
      <c r="J1790" s="70">
        <v>0</v>
      </c>
      <c r="K1790" s="71">
        <v>1.129</v>
      </c>
      <c r="L1790" s="70">
        <v>0</v>
      </c>
      <c r="M1790" s="71">
        <v>0.94899999999999995</v>
      </c>
      <c r="N1790" s="72"/>
      <c r="O1790" s="73">
        <f>MIN(1,MAX(0,(1/(1+EXP(-(Assumptions!$B$5 + Assumptions!$B$6*$N1790))))*Assumptions!$B$3))</f>
        <v>3.9165722796764356E-2</v>
      </c>
      <c r="P1790" s="73">
        <f>VLOOKUP($F1790,Assumptions!$A$23:$B$27,2,FALSE)*Assumptions!$B$4</f>
        <v>0.55000000000000004</v>
      </c>
      <c r="Q1790" s="74">
        <f t="shared" si="54"/>
        <v>29093.634346669627</v>
      </c>
      <c r="R1790" s="75" t="str">
        <f>IF($O1790&lt;Assumptions!$B$17,"A",IF($O1790&lt;Assumptions!$B$18,"B",IF($O1790&lt;Assumptions!$B$19,"C",IF($O1790&lt;Assumptions!$B$20,"D","E"))))</f>
        <v>B</v>
      </c>
      <c r="S1790" s="75">
        <f t="shared" si="55"/>
        <v>0</v>
      </c>
    </row>
    <row r="1791" spans="1:19" ht="17.399999999999999" x14ac:dyDescent="0.3">
      <c r="A1791" s="39" t="s">
        <v>434</v>
      </c>
      <c r="B1791" s="39" t="s">
        <v>68</v>
      </c>
      <c r="C1791" s="39" t="s">
        <v>135</v>
      </c>
      <c r="D1791" s="39" t="s">
        <v>45</v>
      </c>
      <c r="E1791" s="70" t="s">
        <v>49</v>
      </c>
      <c r="F1791" s="70" t="s">
        <v>36</v>
      </c>
      <c r="G1791" s="78">
        <v>43493</v>
      </c>
      <c r="H1791" s="78">
        <v>45748</v>
      </c>
      <c r="I1791" s="69">
        <v>1310560.98</v>
      </c>
      <c r="J1791" s="70">
        <v>0</v>
      </c>
      <c r="K1791" s="71">
        <v>1.1319999999999999</v>
      </c>
      <c r="L1791" s="70">
        <v>0</v>
      </c>
      <c r="M1791" s="71">
        <v>0.94899999999999995</v>
      </c>
      <c r="N1791" s="72"/>
      <c r="O1791" s="73">
        <f>MIN(1,MAX(0,(1/(1+EXP(-(Assumptions!$B$5 + Assumptions!$B$6*$N1791))))*Assumptions!$B$3))</f>
        <v>3.9165722796764356E-2</v>
      </c>
      <c r="P1791" s="73">
        <f>VLOOKUP($F1791,Assumptions!$A$23:$B$27,2,FALSE)*Assumptions!$B$4</f>
        <v>0.55000000000000004</v>
      </c>
      <c r="Q1791" s="74">
        <f t="shared" si="54"/>
        <v>28230.987428014712</v>
      </c>
      <c r="R1791" s="75" t="str">
        <f>IF($O1791&lt;Assumptions!$B$17,"A",IF($O1791&lt;Assumptions!$B$18,"B",IF($O1791&lt;Assumptions!$B$19,"C",IF($O1791&lt;Assumptions!$B$20,"D","E"))))</f>
        <v>B</v>
      </c>
      <c r="S1791" s="75">
        <f t="shared" si="55"/>
        <v>0</v>
      </c>
    </row>
    <row r="1792" spans="1:19" ht="17.399999999999999" x14ac:dyDescent="0.3">
      <c r="A1792" s="39" t="s">
        <v>434</v>
      </c>
      <c r="B1792" s="39" t="s">
        <v>68</v>
      </c>
      <c r="C1792" s="39" t="s">
        <v>135</v>
      </c>
      <c r="D1792" s="39" t="s">
        <v>45</v>
      </c>
      <c r="E1792" s="70" t="s">
        <v>49</v>
      </c>
      <c r="F1792" s="70" t="s">
        <v>36</v>
      </c>
      <c r="G1792" s="78">
        <v>43493</v>
      </c>
      <c r="H1792" s="78">
        <v>45778</v>
      </c>
      <c r="I1792" s="69">
        <v>1267370.1499999999</v>
      </c>
      <c r="J1792" s="70">
        <v>0</v>
      </c>
      <c r="K1792" s="71">
        <v>1.103</v>
      </c>
      <c r="L1792" s="70">
        <v>0</v>
      </c>
      <c r="M1792" s="71">
        <v>0.94899999999999995</v>
      </c>
      <c r="N1792" s="72"/>
      <c r="O1792" s="73">
        <f>MIN(1,MAX(0,(1/(1+EXP(-(Assumptions!$B$5 + Assumptions!$B$6*$N1792))))*Assumptions!$B$3))</f>
        <v>3.9165722796764356E-2</v>
      </c>
      <c r="P1792" s="73">
        <f>VLOOKUP($F1792,Assumptions!$A$23:$B$27,2,FALSE)*Assumptions!$B$4</f>
        <v>0.55000000000000004</v>
      </c>
      <c r="Q1792" s="74">
        <f t="shared" si="54"/>
        <v>27300.607386686515</v>
      </c>
      <c r="R1792" s="75" t="str">
        <f>IF($O1792&lt;Assumptions!$B$17,"A",IF($O1792&lt;Assumptions!$B$18,"B",IF($O1792&lt;Assumptions!$B$19,"C",IF($O1792&lt;Assumptions!$B$20,"D","E"))))</f>
        <v>B</v>
      </c>
      <c r="S1792" s="75">
        <f t="shared" si="55"/>
        <v>0</v>
      </c>
    </row>
    <row r="1793" spans="1:19" ht="17.399999999999999" x14ac:dyDescent="0.3">
      <c r="A1793" s="39" t="s">
        <v>434</v>
      </c>
      <c r="B1793" s="39" t="s">
        <v>68</v>
      </c>
      <c r="C1793" s="39" t="s">
        <v>135</v>
      </c>
      <c r="D1793" s="39" t="s">
        <v>45</v>
      </c>
      <c r="E1793" s="70" t="s">
        <v>49</v>
      </c>
      <c r="F1793" s="70" t="s">
        <v>36</v>
      </c>
      <c r="G1793" s="78">
        <v>43493</v>
      </c>
      <c r="H1793" s="78">
        <v>45809</v>
      </c>
      <c r="I1793" s="69">
        <v>1229465.01</v>
      </c>
      <c r="J1793" s="70">
        <v>0</v>
      </c>
      <c r="K1793" s="71">
        <v>1.0609999999999999</v>
      </c>
      <c r="L1793" s="70">
        <v>0</v>
      </c>
      <c r="M1793" s="71">
        <v>0.94899999999999995</v>
      </c>
      <c r="N1793" s="72"/>
      <c r="O1793" s="73">
        <f>MIN(1,MAX(0,(1/(1+EXP(-(Assumptions!$B$5 + Assumptions!$B$6*$N1793))))*Assumptions!$B$3))</f>
        <v>3.9165722796764356E-2</v>
      </c>
      <c r="P1793" s="73">
        <f>VLOOKUP($F1793,Assumptions!$A$23:$B$27,2,FALSE)*Assumptions!$B$4</f>
        <v>0.55000000000000004</v>
      </c>
      <c r="Q1793" s="74">
        <f t="shared" ref="Q1793:Q1856" si="56">$I1793*$O1793*$P1793</f>
        <v>26484.087173489617</v>
      </c>
      <c r="R1793" s="75" t="str">
        <f>IF($O1793&lt;Assumptions!$B$17,"A",IF($O1793&lt;Assumptions!$B$18,"B",IF($O1793&lt;Assumptions!$B$19,"C",IF($O1793&lt;Assumptions!$B$20,"D","E"))))</f>
        <v>B</v>
      </c>
      <c r="S1793" s="75">
        <f t="shared" ref="S1793:S1856" si="57">--($J1793&gt;=180)</f>
        <v>0</v>
      </c>
    </row>
    <row r="1794" spans="1:19" ht="17.399999999999999" x14ac:dyDescent="0.3">
      <c r="A1794" s="39" t="s">
        <v>434</v>
      </c>
      <c r="B1794" s="39" t="s">
        <v>68</v>
      </c>
      <c r="C1794" s="39" t="s">
        <v>135</v>
      </c>
      <c r="D1794" s="39" t="s">
        <v>45</v>
      </c>
      <c r="E1794" s="70" t="s">
        <v>49</v>
      </c>
      <c r="F1794" s="70" t="s">
        <v>36</v>
      </c>
      <c r="G1794" s="78">
        <v>43493</v>
      </c>
      <c r="H1794" s="78">
        <v>45839</v>
      </c>
      <c r="I1794" s="69">
        <v>1191653.5</v>
      </c>
      <c r="J1794" s="70">
        <v>65</v>
      </c>
      <c r="K1794" s="71">
        <v>0.44700000000000001</v>
      </c>
      <c r="L1794" s="70">
        <v>0</v>
      </c>
      <c r="M1794" s="71">
        <v>0.94899999999999995</v>
      </c>
      <c r="N1794" s="72"/>
      <c r="O1794" s="73">
        <f>MIN(1,MAX(0,(1/(1+EXP(-(Assumptions!$B$5 + Assumptions!$B$6*$N1794))))*Assumptions!$B$3))</f>
        <v>3.9165722796764356E-2</v>
      </c>
      <c r="P1794" s="73">
        <f>VLOOKUP($F1794,Assumptions!$A$23:$B$27,2,FALSE)*Assumptions!$B$4</f>
        <v>0.55000000000000004</v>
      </c>
      <c r="Q1794" s="74">
        <f t="shared" si="56"/>
        <v>25669.583857936723</v>
      </c>
      <c r="R1794" s="75" t="str">
        <f>IF($O1794&lt;Assumptions!$B$17,"A",IF($O1794&lt;Assumptions!$B$18,"B",IF($O1794&lt;Assumptions!$B$19,"C",IF($O1794&lt;Assumptions!$B$20,"D","E"))))</f>
        <v>B</v>
      </c>
      <c r="S1794" s="75">
        <f t="shared" si="57"/>
        <v>0</v>
      </c>
    </row>
    <row r="1795" spans="1:19" ht="17.399999999999999" x14ac:dyDescent="0.3">
      <c r="A1795" s="39" t="s">
        <v>434</v>
      </c>
      <c r="B1795" s="39" t="s">
        <v>68</v>
      </c>
      <c r="C1795" s="39" t="s">
        <v>135</v>
      </c>
      <c r="D1795" s="39" t="s">
        <v>45</v>
      </c>
      <c r="E1795" s="70" t="s">
        <v>49</v>
      </c>
      <c r="F1795" s="70" t="s">
        <v>36</v>
      </c>
      <c r="G1795" s="78">
        <v>43493</v>
      </c>
      <c r="H1795" s="78">
        <v>45870</v>
      </c>
      <c r="I1795" s="69">
        <v>1159675.76</v>
      </c>
      <c r="J1795" s="70">
        <v>0</v>
      </c>
      <c r="K1795" s="71">
        <v>1.06</v>
      </c>
      <c r="L1795" s="70">
        <v>0</v>
      </c>
      <c r="M1795" s="71">
        <v>0.94899999999999995</v>
      </c>
      <c r="N1795" s="72"/>
      <c r="O1795" s="73">
        <f>MIN(1,MAX(0,(1/(1+EXP(-(Assumptions!$B$5 + Assumptions!$B$6*$N1795))))*Assumptions!$B$3))</f>
        <v>3.9165722796764356E-2</v>
      </c>
      <c r="P1795" s="73">
        <f>VLOOKUP($F1795,Assumptions!$A$23:$B$27,2,FALSE)*Assumptions!$B$4</f>
        <v>0.55000000000000004</v>
      </c>
      <c r="Q1795" s="74">
        <f t="shared" si="56"/>
        <v>24980.746642657869</v>
      </c>
      <c r="R1795" s="75" t="str">
        <f>IF($O1795&lt;Assumptions!$B$17,"A",IF($O1795&lt;Assumptions!$B$18,"B",IF($O1795&lt;Assumptions!$B$19,"C",IF($O1795&lt;Assumptions!$B$20,"D","E"))))</f>
        <v>B</v>
      </c>
      <c r="S1795" s="75">
        <f t="shared" si="57"/>
        <v>0</v>
      </c>
    </row>
    <row r="1796" spans="1:19" ht="17.399999999999999" x14ac:dyDescent="0.3">
      <c r="A1796" s="39" t="s">
        <v>434</v>
      </c>
      <c r="B1796" s="39" t="s">
        <v>68</v>
      </c>
      <c r="C1796" s="39" t="s">
        <v>135</v>
      </c>
      <c r="D1796" s="39" t="s">
        <v>45</v>
      </c>
      <c r="E1796" s="70" t="s">
        <v>49</v>
      </c>
      <c r="F1796" s="70" t="s">
        <v>36</v>
      </c>
      <c r="G1796" s="78">
        <v>43493</v>
      </c>
      <c r="H1796" s="78">
        <v>45901</v>
      </c>
      <c r="I1796" s="69">
        <v>1127490.52</v>
      </c>
      <c r="J1796" s="70">
        <v>15</v>
      </c>
      <c r="K1796" s="71">
        <v>1.042</v>
      </c>
      <c r="L1796" s="70">
        <v>0</v>
      </c>
      <c r="M1796" s="71">
        <v>0.94899999999999995</v>
      </c>
      <c r="N1796" s="72"/>
      <c r="O1796" s="73">
        <f>MIN(1,MAX(0,(1/(1+EXP(-(Assumptions!$B$5 + Assumptions!$B$6*$N1796))))*Assumptions!$B$3))</f>
        <v>3.9165722796764356E-2</v>
      </c>
      <c r="P1796" s="73">
        <f>VLOOKUP($F1796,Assumptions!$A$23:$B$27,2,FALSE)*Assumptions!$B$4</f>
        <v>0.55000000000000004</v>
      </c>
      <c r="Q1796" s="74">
        <f t="shared" si="56"/>
        <v>24287.439639264838</v>
      </c>
      <c r="R1796" s="75" t="str">
        <f>IF($O1796&lt;Assumptions!$B$17,"A",IF($O1796&lt;Assumptions!$B$18,"B",IF($O1796&lt;Assumptions!$B$19,"C",IF($O1796&lt;Assumptions!$B$20,"D","E"))))</f>
        <v>B</v>
      </c>
      <c r="S1796" s="75">
        <f t="shared" si="57"/>
        <v>0</v>
      </c>
    </row>
    <row r="1797" spans="1:19" ht="17.399999999999999" x14ac:dyDescent="0.3">
      <c r="A1797" s="39" t="s">
        <v>434</v>
      </c>
      <c r="B1797" s="39" t="s">
        <v>68</v>
      </c>
      <c r="C1797" s="39" t="s">
        <v>135</v>
      </c>
      <c r="D1797" s="39" t="s">
        <v>45</v>
      </c>
      <c r="E1797" s="70" t="s">
        <v>49</v>
      </c>
      <c r="F1797" s="70" t="s">
        <v>36</v>
      </c>
      <c r="G1797" s="78">
        <v>43493</v>
      </c>
      <c r="H1797" s="78">
        <v>45931</v>
      </c>
      <c r="I1797" s="69">
        <v>1095199.24</v>
      </c>
      <c r="J1797" s="70">
        <v>15</v>
      </c>
      <c r="K1797" s="71">
        <v>1.1339999999999999</v>
      </c>
      <c r="L1797" s="70">
        <v>0</v>
      </c>
      <c r="M1797" s="71">
        <v>0.94899999999999995</v>
      </c>
      <c r="N1797" s="72"/>
      <c r="O1797" s="73">
        <f>MIN(1,MAX(0,(1/(1+EXP(-(Assumptions!$B$5 + Assumptions!$B$6*$N1797))))*Assumptions!$B$3))</f>
        <v>3.9165722796764356E-2</v>
      </c>
      <c r="P1797" s="73">
        <f>VLOOKUP($F1797,Assumptions!$A$23:$B$27,2,FALSE)*Assumptions!$B$4</f>
        <v>0.55000000000000004</v>
      </c>
      <c r="Q1797" s="74">
        <f t="shared" si="56"/>
        <v>23591.848412586853</v>
      </c>
      <c r="R1797" s="75" t="str">
        <f>IF($O1797&lt;Assumptions!$B$17,"A",IF($O1797&lt;Assumptions!$B$18,"B",IF($O1797&lt;Assumptions!$B$19,"C",IF($O1797&lt;Assumptions!$B$20,"D","E"))))</f>
        <v>B</v>
      </c>
      <c r="S1797" s="75">
        <f t="shared" si="57"/>
        <v>0</v>
      </c>
    </row>
    <row r="1798" spans="1:19" ht="17.399999999999999" x14ac:dyDescent="0.3">
      <c r="A1798" s="39" t="s">
        <v>434</v>
      </c>
      <c r="B1798" s="39" t="s">
        <v>68</v>
      </c>
      <c r="C1798" s="39" t="s">
        <v>135</v>
      </c>
      <c r="D1798" s="39" t="s">
        <v>45</v>
      </c>
      <c r="E1798" s="70" t="s">
        <v>49</v>
      </c>
      <c r="F1798" s="70" t="s">
        <v>36</v>
      </c>
      <c r="G1798" s="78">
        <v>43493</v>
      </c>
      <c r="H1798" s="78">
        <v>45962</v>
      </c>
      <c r="I1798" s="69">
        <v>1060472.22</v>
      </c>
      <c r="J1798" s="70">
        <v>95</v>
      </c>
      <c r="K1798" s="71">
        <v>0.51100000000000001</v>
      </c>
      <c r="L1798" s="70">
        <v>1</v>
      </c>
      <c r="M1798" s="71">
        <v>0.94899999999999995</v>
      </c>
      <c r="N1798" s="72"/>
      <c r="O1798" s="73">
        <f>MIN(1,MAX(0,(1/(1+EXP(-(Assumptions!$B$5 + Assumptions!$B$6*$N1798))))*Assumptions!$B$3))</f>
        <v>3.9165722796764356E-2</v>
      </c>
      <c r="P1798" s="73">
        <f>VLOOKUP($F1798,Assumptions!$A$23:$B$27,2,FALSE)*Assumptions!$B$4</f>
        <v>0.55000000000000004</v>
      </c>
      <c r="Q1798" s="74">
        <f t="shared" si="56"/>
        <v>22843.788551204121</v>
      </c>
      <c r="R1798" s="75" t="str">
        <f>IF($O1798&lt;Assumptions!$B$17,"A",IF($O1798&lt;Assumptions!$B$18,"B",IF($O1798&lt;Assumptions!$B$19,"C",IF($O1798&lt;Assumptions!$B$20,"D","E"))))</f>
        <v>B</v>
      </c>
      <c r="S1798" s="75">
        <f t="shared" si="57"/>
        <v>0</v>
      </c>
    </row>
    <row r="1799" spans="1:19" ht="17.399999999999999" x14ac:dyDescent="0.3">
      <c r="A1799" s="39" t="s">
        <v>434</v>
      </c>
      <c r="B1799" s="39" t="s">
        <v>68</v>
      </c>
      <c r="C1799" s="39" t="s">
        <v>135</v>
      </c>
      <c r="D1799" s="39" t="s">
        <v>45</v>
      </c>
      <c r="E1799" s="70" t="s">
        <v>49</v>
      </c>
      <c r="F1799" s="70" t="s">
        <v>36</v>
      </c>
      <c r="G1799" s="78">
        <v>43493</v>
      </c>
      <c r="H1799" s="78">
        <v>45992</v>
      </c>
      <c r="I1799" s="69">
        <v>1027280.51</v>
      </c>
      <c r="J1799" s="70">
        <v>15</v>
      </c>
      <c r="K1799" s="71">
        <v>1.0980000000000001</v>
      </c>
      <c r="L1799" s="70">
        <v>1</v>
      </c>
      <c r="M1799" s="71">
        <v>0.94899999999999995</v>
      </c>
      <c r="N1799" s="72"/>
      <c r="O1799" s="73">
        <f>MIN(1,MAX(0,(1/(1+EXP(-(Assumptions!$B$5 + Assumptions!$B$6*$N1799))))*Assumptions!$B$3))</f>
        <v>3.9165722796764356E-2</v>
      </c>
      <c r="P1799" s="73">
        <f>VLOOKUP($F1799,Assumptions!$A$23:$B$27,2,FALSE)*Assumptions!$B$4</f>
        <v>0.55000000000000004</v>
      </c>
      <c r="Q1799" s="74">
        <f t="shared" si="56"/>
        <v>22128.801029048296</v>
      </c>
      <c r="R1799" s="75" t="str">
        <f>IF($O1799&lt;Assumptions!$B$17,"A",IF($O1799&lt;Assumptions!$B$18,"B",IF($O1799&lt;Assumptions!$B$19,"C",IF($O1799&lt;Assumptions!$B$20,"D","E"))))</f>
        <v>B</v>
      </c>
      <c r="S1799" s="75">
        <f t="shared" si="57"/>
        <v>0</v>
      </c>
    </row>
    <row r="1800" spans="1:19" ht="17.399999999999999" x14ac:dyDescent="0.3">
      <c r="A1800" s="39" t="s">
        <v>436</v>
      </c>
      <c r="B1800" s="39" t="s">
        <v>29</v>
      </c>
      <c r="C1800" s="39" t="s">
        <v>190</v>
      </c>
      <c r="D1800" s="39" t="s">
        <v>26</v>
      </c>
      <c r="E1800" s="70" t="s">
        <v>39</v>
      </c>
      <c r="F1800" s="70" t="s">
        <v>28</v>
      </c>
      <c r="G1800" s="78">
        <v>44653</v>
      </c>
      <c r="H1800" s="78">
        <v>45658</v>
      </c>
      <c r="I1800" s="69">
        <v>42796442.990000002</v>
      </c>
      <c r="J1800" s="70">
        <v>15</v>
      </c>
      <c r="K1800" s="71">
        <v>1.099</v>
      </c>
      <c r="L1800" s="70">
        <v>0</v>
      </c>
      <c r="M1800" s="71">
        <v>1.0649999999999999</v>
      </c>
      <c r="N1800" s="72"/>
      <c r="O1800" s="73">
        <f>MIN(1,MAX(0,(1/(1+EXP(-(Assumptions!$B$5 + Assumptions!$B$6*$N1800))))*Assumptions!$B$3))</f>
        <v>3.9165722796764356E-2</v>
      </c>
      <c r="P1800" s="73">
        <f>VLOOKUP($F1800,Assumptions!$A$23:$B$27,2,FALSE)*Assumptions!$B$4</f>
        <v>0.35</v>
      </c>
      <c r="Q1800" s="74">
        <f t="shared" si="56"/>
        <v>586653.76799185423</v>
      </c>
      <c r="R1800" s="75" t="str">
        <f>IF($O1800&lt;Assumptions!$B$17,"A",IF($O1800&lt;Assumptions!$B$18,"B",IF($O1800&lt;Assumptions!$B$19,"C",IF($O1800&lt;Assumptions!$B$20,"D","E"))))</f>
        <v>B</v>
      </c>
      <c r="S1800" s="75">
        <f t="shared" si="57"/>
        <v>0</v>
      </c>
    </row>
    <row r="1801" spans="1:19" ht="17.399999999999999" x14ac:dyDescent="0.3">
      <c r="A1801" s="39" t="s">
        <v>436</v>
      </c>
      <c r="B1801" s="39" t="s">
        <v>29</v>
      </c>
      <c r="C1801" s="39" t="s">
        <v>190</v>
      </c>
      <c r="D1801" s="39" t="s">
        <v>26</v>
      </c>
      <c r="E1801" s="70" t="s">
        <v>39</v>
      </c>
      <c r="F1801" s="70" t="s">
        <v>28</v>
      </c>
      <c r="G1801" s="78">
        <v>44653</v>
      </c>
      <c r="H1801" s="78">
        <v>45689</v>
      </c>
      <c r="I1801" s="69">
        <v>41955093.380000003</v>
      </c>
      <c r="J1801" s="70">
        <v>0</v>
      </c>
      <c r="K1801" s="71">
        <v>0.997</v>
      </c>
      <c r="L1801" s="70">
        <v>0</v>
      </c>
      <c r="M1801" s="71">
        <v>1.0649999999999999</v>
      </c>
      <c r="N1801" s="72"/>
      <c r="O1801" s="73">
        <f>MIN(1,MAX(0,(1/(1+EXP(-(Assumptions!$B$5 + Assumptions!$B$6*$N1801))))*Assumptions!$B$3))</f>
        <v>3.9165722796764356E-2</v>
      </c>
      <c r="P1801" s="73">
        <f>VLOOKUP($F1801,Assumptions!$A$23:$B$27,2,FALSE)*Assumptions!$B$4</f>
        <v>0.35</v>
      </c>
      <c r="Q1801" s="74">
        <f t="shared" si="56"/>
        <v>575120.54503170517</v>
      </c>
      <c r="R1801" s="75" t="str">
        <f>IF($O1801&lt;Assumptions!$B$17,"A",IF($O1801&lt;Assumptions!$B$18,"B",IF($O1801&lt;Assumptions!$B$19,"C",IF($O1801&lt;Assumptions!$B$20,"D","E"))))</f>
        <v>B</v>
      </c>
      <c r="S1801" s="75">
        <f t="shared" si="57"/>
        <v>0</v>
      </c>
    </row>
    <row r="1802" spans="1:19" ht="17.399999999999999" x14ac:dyDescent="0.3">
      <c r="A1802" s="39" t="s">
        <v>436</v>
      </c>
      <c r="B1802" s="39" t="s">
        <v>29</v>
      </c>
      <c r="C1802" s="39" t="s">
        <v>190</v>
      </c>
      <c r="D1802" s="39" t="s">
        <v>26</v>
      </c>
      <c r="E1802" s="70" t="s">
        <v>39</v>
      </c>
      <c r="F1802" s="70" t="s">
        <v>28</v>
      </c>
      <c r="G1802" s="78">
        <v>44653</v>
      </c>
      <c r="H1802" s="78">
        <v>45717</v>
      </c>
      <c r="I1802" s="69">
        <v>41127574.619999997</v>
      </c>
      <c r="J1802" s="70">
        <v>0</v>
      </c>
      <c r="K1802" s="71">
        <v>1.1499999999999999</v>
      </c>
      <c r="L1802" s="70">
        <v>0</v>
      </c>
      <c r="M1802" s="71">
        <v>1.0649999999999999</v>
      </c>
      <c r="N1802" s="72"/>
      <c r="O1802" s="73">
        <f>MIN(1,MAX(0,(1/(1+EXP(-(Assumptions!$B$5 + Assumptions!$B$6*$N1802))))*Assumptions!$B$3))</f>
        <v>3.9165722796764356E-2</v>
      </c>
      <c r="P1802" s="73">
        <f>VLOOKUP($F1802,Assumptions!$A$23:$B$27,2,FALSE)*Assumptions!$B$4</f>
        <v>0.35</v>
      </c>
      <c r="Q1802" s="74">
        <f t="shared" si="56"/>
        <v>563776.91540455632</v>
      </c>
      <c r="R1802" s="75" t="str">
        <f>IF($O1802&lt;Assumptions!$B$17,"A",IF($O1802&lt;Assumptions!$B$18,"B",IF($O1802&lt;Assumptions!$B$19,"C",IF($O1802&lt;Assumptions!$B$20,"D","E"))))</f>
        <v>B</v>
      </c>
      <c r="S1802" s="75">
        <f t="shared" si="57"/>
        <v>0</v>
      </c>
    </row>
    <row r="1803" spans="1:19" ht="17.399999999999999" x14ac:dyDescent="0.3">
      <c r="A1803" s="39" t="s">
        <v>436</v>
      </c>
      <c r="B1803" s="39" t="s">
        <v>29</v>
      </c>
      <c r="C1803" s="39" t="s">
        <v>190</v>
      </c>
      <c r="D1803" s="39" t="s">
        <v>26</v>
      </c>
      <c r="E1803" s="70" t="s">
        <v>39</v>
      </c>
      <c r="F1803" s="70" t="s">
        <v>28</v>
      </c>
      <c r="G1803" s="78">
        <v>44653</v>
      </c>
      <c r="H1803" s="78">
        <v>45748</v>
      </c>
      <c r="I1803" s="69">
        <v>40327953.340000004</v>
      </c>
      <c r="J1803" s="70">
        <v>15</v>
      </c>
      <c r="K1803" s="71">
        <v>0.98099999999999998</v>
      </c>
      <c r="L1803" s="70">
        <v>0</v>
      </c>
      <c r="M1803" s="71">
        <v>1.0649999999999999</v>
      </c>
      <c r="N1803" s="72"/>
      <c r="O1803" s="73">
        <f>MIN(1,MAX(0,(1/(1+EXP(-(Assumptions!$B$5 + Assumptions!$B$6*$N1803))))*Assumptions!$B$3))</f>
        <v>3.9165722796764356E-2</v>
      </c>
      <c r="P1803" s="73">
        <f>VLOOKUP($F1803,Assumptions!$A$23:$B$27,2,FALSE)*Assumptions!$B$4</f>
        <v>0.35</v>
      </c>
      <c r="Q1803" s="74">
        <f t="shared" si="56"/>
        <v>552815.70451635052</v>
      </c>
      <c r="R1803" s="75" t="str">
        <f>IF($O1803&lt;Assumptions!$B$17,"A",IF($O1803&lt;Assumptions!$B$18,"B",IF($O1803&lt;Assumptions!$B$19,"C",IF($O1803&lt;Assumptions!$B$20,"D","E"))))</f>
        <v>B</v>
      </c>
      <c r="S1803" s="75">
        <f t="shared" si="57"/>
        <v>0</v>
      </c>
    </row>
    <row r="1804" spans="1:19" ht="17.399999999999999" x14ac:dyDescent="0.3">
      <c r="A1804" s="39" t="s">
        <v>436</v>
      </c>
      <c r="B1804" s="39" t="s">
        <v>29</v>
      </c>
      <c r="C1804" s="39" t="s">
        <v>190</v>
      </c>
      <c r="D1804" s="39" t="s">
        <v>26</v>
      </c>
      <c r="E1804" s="70" t="s">
        <v>39</v>
      </c>
      <c r="F1804" s="70" t="s">
        <v>28</v>
      </c>
      <c r="G1804" s="78">
        <v>44653</v>
      </c>
      <c r="H1804" s="78">
        <v>45778</v>
      </c>
      <c r="I1804" s="69">
        <v>39661226.289999999</v>
      </c>
      <c r="J1804" s="70">
        <v>0</v>
      </c>
      <c r="K1804" s="71">
        <v>1.0589999999999999</v>
      </c>
      <c r="L1804" s="70">
        <v>0</v>
      </c>
      <c r="M1804" s="71">
        <v>1.0649999999999999</v>
      </c>
      <c r="N1804" s="72"/>
      <c r="O1804" s="73">
        <f>MIN(1,MAX(0,(1/(1+EXP(-(Assumptions!$B$5 + Assumptions!$B$6*$N1804))))*Assumptions!$B$3))</f>
        <v>3.9165722796764356E-2</v>
      </c>
      <c r="P1804" s="73">
        <f>VLOOKUP($F1804,Assumptions!$A$23:$B$27,2,FALSE)*Assumptions!$B$4</f>
        <v>0.35</v>
      </c>
      <c r="Q1804" s="74">
        <f t="shared" si="56"/>
        <v>543676.20812885894</v>
      </c>
      <c r="R1804" s="75" t="str">
        <f>IF($O1804&lt;Assumptions!$B$17,"A",IF($O1804&lt;Assumptions!$B$18,"B",IF($O1804&lt;Assumptions!$B$19,"C",IF($O1804&lt;Assumptions!$B$20,"D","E"))))</f>
        <v>B</v>
      </c>
      <c r="S1804" s="75">
        <f t="shared" si="57"/>
        <v>0</v>
      </c>
    </row>
    <row r="1805" spans="1:19" ht="17.399999999999999" x14ac:dyDescent="0.3">
      <c r="A1805" s="39" t="s">
        <v>436</v>
      </c>
      <c r="B1805" s="39" t="s">
        <v>29</v>
      </c>
      <c r="C1805" s="39" t="s">
        <v>190</v>
      </c>
      <c r="D1805" s="39" t="s">
        <v>26</v>
      </c>
      <c r="E1805" s="70" t="s">
        <v>39</v>
      </c>
      <c r="F1805" s="70" t="s">
        <v>28</v>
      </c>
      <c r="G1805" s="78">
        <v>44653</v>
      </c>
      <c r="H1805" s="78">
        <v>45809</v>
      </c>
      <c r="I1805" s="69">
        <v>38879166.280000001</v>
      </c>
      <c r="J1805" s="70">
        <v>0</v>
      </c>
      <c r="K1805" s="71">
        <v>1.0269999999999999</v>
      </c>
      <c r="L1805" s="70">
        <v>0</v>
      </c>
      <c r="M1805" s="71">
        <v>1.0649999999999999</v>
      </c>
      <c r="N1805" s="72"/>
      <c r="O1805" s="73">
        <f>MIN(1,MAX(0,(1/(1+EXP(-(Assumptions!$B$5 + Assumptions!$B$6*$N1805))))*Assumptions!$B$3))</f>
        <v>3.9165722796764356E-2</v>
      </c>
      <c r="P1805" s="73">
        <f>VLOOKUP($F1805,Assumptions!$A$23:$B$27,2,FALSE)*Assumptions!$B$4</f>
        <v>0.35</v>
      </c>
      <c r="Q1805" s="74">
        <f t="shared" si="56"/>
        <v>532955.72718212579</v>
      </c>
      <c r="R1805" s="75" t="str">
        <f>IF($O1805&lt;Assumptions!$B$17,"A",IF($O1805&lt;Assumptions!$B$18,"B",IF($O1805&lt;Assumptions!$B$19,"C",IF($O1805&lt;Assumptions!$B$20,"D","E"))))</f>
        <v>B</v>
      </c>
      <c r="S1805" s="75">
        <f t="shared" si="57"/>
        <v>0</v>
      </c>
    </row>
    <row r="1806" spans="1:19" ht="17.399999999999999" x14ac:dyDescent="0.3">
      <c r="A1806" s="39" t="s">
        <v>436</v>
      </c>
      <c r="B1806" s="39" t="s">
        <v>29</v>
      </c>
      <c r="C1806" s="39" t="s">
        <v>190</v>
      </c>
      <c r="D1806" s="39" t="s">
        <v>26</v>
      </c>
      <c r="E1806" s="70" t="s">
        <v>39</v>
      </c>
      <c r="F1806" s="70" t="s">
        <v>28</v>
      </c>
      <c r="G1806" s="78">
        <v>44653</v>
      </c>
      <c r="H1806" s="78">
        <v>45839</v>
      </c>
      <c r="I1806" s="69">
        <v>38304274.640000001</v>
      </c>
      <c r="J1806" s="70">
        <v>0</v>
      </c>
      <c r="K1806" s="71">
        <v>1.135</v>
      </c>
      <c r="L1806" s="70">
        <v>0</v>
      </c>
      <c r="M1806" s="71">
        <v>1.0649999999999999</v>
      </c>
      <c r="N1806" s="72"/>
      <c r="O1806" s="73">
        <f>MIN(1,MAX(0,(1/(1+EXP(-(Assumptions!$B$5 + Assumptions!$B$6*$N1806))))*Assumptions!$B$3))</f>
        <v>3.9165722796764356E-2</v>
      </c>
      <c r="P1806" s="73">
        <f>VLOOKUP($F1806,Assumptions!$A$23:$B$27,2,FALSE)*Assumptions!$B$4</f>
        <v>0.35</v>
      </c>
      <c r="Q1806" s="74">
        <f t="shared" si="56"/>
        <v>525075.11086847971</v>
      </c>
      <c r="R1806" s="75" t="str">
        <f>IF($O1806&lt;Assumptions!$B$17,"A",IF($O1806&lt;Assumptions!$B$18,"B",IF($O1806&lt;Assumptions!$B$19,"C",IF($O1806&lt;Assumptions!$B$20,"D","E"))))</f>
        <v>B</v>
      </c>
      <c r="S1806" s="75">
        <f t="shared" si="57"/>
        <v>0</v>
      </c>
    </row>
    <row r="1807" spans="1:19" ht="17.399999999999999" x14ac:dyDescent="0.3">
      <c r="A1807" s="39" t="s">
        <v>436</v>
      </c>
      <c r="B1807" s="39" t="s">
        <v>29</v>
      </c>
      <c r="C1807" s="39" t="s">
        <v>190</v>
      </c>
      <c r="D1807" s="39" t="s">
        <v>26</v>
      </c>
      <c r="E1807" s="70" t="s">
        <v>39</v>
      </c>
      <c r="F1807" s="70" t="s">
        <v>28</v>
      </c>
      <c r="G1807" s="78">
        <v>44653</v>
      </c>
      <c r="H1807" s="78">
        <v>45870</v>
      </c>
      <c r="I1807" s="69">
        <v>37759047.340000004</v>
      </c>
      <c r="J1807" s="70">
        <v>0</v>
      </c>
      <c r="K1807" s="71">
        <v>1.008</v>
      </c>
      <c r="L1807" s="70">
        <v>0</v>
      </c>
      <c r="M1807" s="71">
        <v>1.0649999999999999</v>
      </c>
      <c r="N1807" s="72"/>
      <c r="O1807" s="73">
        <f>MIN(1,MAX(0,(1/(1+EXP(-(Assumptions!$B$5 + Assumptions!$B$6*$N1807))))*Assumptions!$B$3))</f>
        <v>3.9165722796764356E-2</v>
      </c>
      <c r="P1807" s="73">
        <f>VLOOKUP($F1807,Assumptions!$A$23:$B$27,2,FALSE)*Assumptions!$B$4</f>
        <v>0.35</v>
      </c>
      <c r="Q1807" s="74">
        <f t="shared" si="56"/>
        <v>517601.13341591984</v>
      </c>
      <c r="R1807" s="75" t="str">
        <f>IF($O1807&lt;Assumptions!$B$17,"A",IF($O1807&lt;Assumptions!$B$18,"B",IF($O1807&lt;Assumptions!$B$19,"C",IF($O1807&lt;Assumptions!$B$20,"D","E"))))</f>
        <v>B</v>
      </c>
      <c r="S1807" s="75">
        <f t="shared" si="57"/>
        <v>0</v>
      </c>
    </row>
    <row r="1808" spans="1:19" ht="17.399999999999999" x14ac:dyDescent="0.3">
      <c r="A1808" s="39" t="s">
        <v>436</v>
      </c>
      <c r="B1808" s="39" t="s">
        <v>29</v>
      </c>
      <c r="C1808" s="39" t="s">
        <v>190</v>
      </c>
      <c r="D1808" s="39" t="s">
        <v>26</v>
      </c>
      <c r="E1808" s="70" t="s">
        <v>39</v>
      </c>
      <c r="F1808" s="70" t="s">
        <v>28</v>
      </c>
      <c r="G1808" s="78">
        <v>44653</v>
      </c>
      <c r="H1808" s="78">
        <v>45901</v>
      </c>
      <c r="I1808" s="69">
        <v>37162269.740000002</v>
      </c>
      <c r="J1808" s="70">
        <v>0</v>
      </c>
      <c r="K1808" s="71">
        <v>1.0209999999999999</v>
      </c>
      <c r="L1808" s="70">
        <v>0</v>
      </c>
      <c r="M1808" s="71">
        <v>1.0649999999999999</v>
      </c>
      <c r="N1808" s="72"/>
      <c r="O1808" s="73">
        <f>MIN(1,MAX(0,(1/(1+EXP(-(Assumptions!$B$5 + Assumptions!$B$6*$N1808))))*Assumptions!$B$3))</f>
        <v>3.9165722796764356E-2</v>
      </c>
      <c r="P1808" s="73">
        <f>VLOOKUP($F1808,Assumptions!$A$23:$B$27,2,FALSE)*Assumptions!$B$4</f>
        <v>0.35</v>
      </c>
      <c r="Q1808" s="74">
        <f t="shared" si="56"/>
        <v>509420.5042973985</v>
      </c>
      <c r="R1808" s="75" t="str">
        <f>IF($O1808&lt;Assumptions!$B$17,"A",IF($O1808&lt;Assumptions!$B$18,"B",IF($O1808&lt;Assumptions!$B$19,"C",IF($O1808&lt;Assumptions!$B$20,"D","E"))))</f>
        <v>B</v>
      </c>
      <c r="S1808" s="75">
        <f t="shared" si="57"/>
        <v>0</v>
      </c>
    </row>
    <row r="1809" spans="1:19" ht="17.399999999999999" x14ac:dyDescent="0.3">
      <c r="A1809" s="39" t="s">
        <v>436</v>
      </c>
      <c r="B1809" s="39" t="s">
        <v>29</v>
      </c>
      <c r="C1809" s="39" t="s">
        <v>190</v>
      </c>
      <c r="D1809" s="39" t="s">
        <v>26</v>
      </c>
      <c r="E1809" s="70" t="s">
        <v>39</v>
      </c>
      <c r="F1809" s="70" t="s">
        <v>28</v>
      </c>
      <c r="G1809" s="78">
        <v>44653</v>
      </c>
      <c r="H1809" s="78">
        <v>45931</v>
      </c>
      <c r="I1809" s="69">
        <v>36513230.969999999</v>
      </c>
      <c r="J1809" s="70">
        <v>0</v>
      </c>
      <c r="K1809" s="71">
        <v>1.1040000000000001</v>
      </c>
      <c r="L1809" s="70">
        <v>0</v>
      </c>
      <c r="M1809" s="71">
        <v>1.0649999999999999</v>
      </c>
      <c r="N1809" s="72"/>
      <c r="O1809" s="73">
        <f>MIN(1,MAX(0,(1/(1+EXP(-(Assumptions!$B$5 + Assumptions!$B$6*$N1809))))*Assumptions!$B$3))</f>
        <v>3.9165722796764356E-2</v>
      </c>
      <c r="P1809" s="73">
        <f>VLOOKUP($F1809,Assumptions!$A$23:$B$27,2,FALSE)*Assumptions!$B$4</f>
        <v>0.35</v>
      </c>
      <c r="Q1809" s="74">
        <f t="shared" si="56"/>
        <v>500523.47890483786</v>
      </c>
      <c r="R1809" s="75" t="str">
        <f>IF($O1809&lt;Assumptions!$B$17,"A",IF($O1809&lt;Assumptions!$B$18,"B",IF($O1809&lt;Assumptions!$B$19,"C",IF($O1809&lt;Assumptions!$B$20,"D","E"))))</f>
        <v>B</v>
      </c>
      <c r="S1809" s="75">
        <f t="shared" si="57"/>
        <v>0</v>
      </c>
    </row>
    <row r="1810" spans="1:19" ht="17.399999999999999" x14ac:dyDescent="0.3">
      <c r="A1810" s="39" t="s">
        <v>436</v>
      </c>
      <c r="B1810" s="39" t="s">
        <v>29</v>
      </c>
      <c r="C1810" s="39" t="s">
        <v>190</v>
      </c>
      <c r="D1810" s="39" t="s">
        <v>26</v>
      </c>
      <c r="E1810" s="70" t="s">
        <v>39</v>
      </c>
      <c r="F1810" s="70" t="s">
        <v>28</v>
      </c>
      <c r="G1810" s="78">
        <v>44653</v>
      </c>
      <c r="H1810" s="78">
        <v>45962</v>
      </c>
      <c r="I1810" s="69">
        <v>35807843.229999997</v>
      </c>
      <c r="J1810" s="70">
        <v>0</v>
      </c>
      <c r="K1810" s="71">
        <v>1.052</v>
      </c>
      <c r="L1810" s="70">
        <v>0</v>
      </c>
      <c r="M1810" s="71">
        <v>1.0649999999999999</v>
      </c>
      <c r="N1810" s="72"/>
      <c r="O1810" s="73">
        <f>MIN(1,MAX(0,(1/(1+EXP(-(Assumptions!$B$5 + Assumptions!$B$6*$N1810))))*Assumptions!$B$3))</f>
        <v>3.9165722796764356E-2</v>
      </c>
      <c r="P1810" s="73">
        <f>VLOOKUP($F1810,Assumptions!$A$23:$B$27,2,FALSE)*Assumptions!$B$4</f>
        <v>0.35</v>
      </c>
      <c r="Q1810" s="74">
        <f t="shared" si="56"/>
        <v>490854.02166366129</v>
      </c>
      <c r="R1810" s="75" t="str">
        <f>IF($O1810&lt;Assumptions!$B$17,"A",IF($O1810&lt;Assumptions!$B$18,"B",IF($O1810&lt;Assumptions!$B$19,"C",IF($O1810&lt;Assumptions!$B$20,"D","E"))))</f>
        <v>B</v>
      </c>
      <c r="S1810" s="75">
        <f t="shared" si="57"/>
        <v>0</v>
      </c>
    </row>
    <row r="1811" spans="1:19" ht="17.399999999999999" x14ac:dyDescent="0.3">
      <c r="A1811" s="39" t="s">
        <v>436</v>
      </c>
      <c r="B1811" s="39" t="s">
        <v>29</v>
      </c>
      <c r="C1811" s="39" t="s">
        <v>190</v>
      </c>
      <c r="D1811" s="39" t="s">
        <v>26</v>
      </c>
      <c r="E1811" s="70" t="s">
        <v>39</v>
      </c>
      <c r="F1811" s="70" t="s">
        <v>28</v>
      </c>
      <c r="G1811" s="78">
        <v>44653</v>
      </c>
      <c r="H1811" s="78">
        <v>45992</v>
      </c>
      <c r="I1811" s="69">
        <v>35279338.990000002</v>
      </c>
      <c r="J1811" s="70">
        <v>35</v>
      </c>
      <c r="K1811" s="71">
        <v>0.65800000000000003</v>
      </c>
      <c r="L1811" s="70">
        <v>0</v>
      </c>
      <c r="M1811" s="71">
        <v>1.0649999999999999</v>
      </c>
      <c r="N1811" s="72"/>
      <c r="O1811" s="73">
        <f>MIN(1,MAX(0,(1/(1+EXP(-(Assumptions!$B$5 + Assumptions!$B$6*$N1811))))*Assumptions!$B$3))</f>
        <v>3.9165722796764356E-2</v>
      </c>
      <c r="P1811" s="73">
        <f>VLOOKUP($F1811,Assumptions!$A$23:$B$27,2,FALSE)*Assumptions!$B$4</f>
        <v>0.35</v>
      </c>
      <c r="Q1811" s="74">
        <f t="shared" si="56"/>
        <v>483609.28396739723</v>
      </c>
      <c r="R1811" s="75" t="str">
        <f>IF($O1811&lt;Assumptions!$B$17,"A",IF($O1811&lt;Assumptions!$B$18,"B",IF($O1811&lt;Assumptions!$B$19,"C",IF($O1811&lt;Assumptions!$B$20,"D","E"))))</f>
        <v>B</v>
      </c>
      <c r="S1811" s="75">
        <f t="shared" si="57"/>
        <v>0</v>
      </c>
    </row>
    <row r="1812" spans="1:19" ht="17.399999999999999" x14ac:dyDescent="0.3">
      <c r="A1812" s="39" t="s">
        <v>438</v>
      </c>
      <c r="B1812" s="39" t="s">
        <v>41</v>
      </c>
      <c r="C1812" s="39" t="s">
        <v>22</v>
      </c>
      <c r="D1812" s="39" t="s">
        <v>48</v>
      </c>
      <c r="E1812" s="70" t="s">
        <v>31</v>
      </c>
      <c r="F1812" s="70" t="s">
        <v>28</v>
      </c>
      <c r="G1812" s="78">
        <v>43965</v>
      </c>
      <c r="H1812" s="78">
        <v>45658</v>
      </c>
      <c r="I1812" s="69">
        <v>2910855.53</v>
      </c>
      <c r="J1812" s="70">
        <v>0</v>
      </c>
      <c r="K1812" s="71">
        <v>0.99199999999999999</v>
      </c>
      <c r="L1812" s="70">
        <v>0</v>
      </c>
      <c r="M1812" s="71">
        <v>1.0529999999999999</v>
      </c>
      <c r="N1812" s="72"/>
      <c r="O1812" s="73">
        <f>MIN(1,MAX(0,(1/(1+EXP(-(Assumptions!$B$5 + Assumptions!$B$6*$N1812))))*Assumptions!$B$3))</f>
        <v>3.9165722796764356E-2</v>
      </c>
      <c r="P1812" s="73">
        <f>VLOOKUP($F1812,Assumptions!$A$23:$B$27,2,FALSE)*Assumptions!$B$4</f>
        <v>0.35</v>
      </c>
      <c r="Q1812" s="74">
        <f t="shared" si="56"/>
        <v>39902.016276292998</v>
      </c>
      <c r="R1812" s="75" t="str">
        <f>IF($O1812&lt;Assumptions!$B$17,"A",IF($O1812&lt;Assumptions!$B$18,"B",IF($O1812&lt;Assumptions!$B$19,"C",IF($O1812&lt;Assumptions!$B$20,"D","E"))))</f>
        <v>B</v>
      </c>
      <c r="S1812" s="75">
        <f t="shared" si="57"/>
        <v>0</v>
      </c>
    </row>
    <row r="1813" spans="1:19" ht="17.399999999999999" x14ac:dyDescent="0.3">
      <c r="A1813" s="39" t="s">
        <v>438</v>
      </c>
      <c r="B1813" s="39" t="s">
        <v>41</v>
      </c>
      <c r="C1813" s="39" t="s">
        <v>22</v>
      </c>
      <c r="D1813" s="39" t="s">
        <v>48</v>
      </c>
      <c r="E1813" s="70" t="s">
        <v>31</v>
      </c>
      <c r="F1813" s="70" t="s">
        <v>28</v>
      </c>
      <c r="G1813" s="78">
        <v>43965</v>
      </c>
      <c r="H1813" s="78">
        <v>45689</v>
      </c>
      <c r="I1813" s="69">
        <v>2858865.03</v>
      </c>
      <c r="J1813" s="70">
        <v>0</v>
      </c>
      <c r="K1813" s="71">
        <v>1.0669999999999999</v>
      </c>
      <c r="L1813" s="70">
        <v>0</v>
      </c>
      <c r="M1813" s="71">
        <v>1.0529999999999999</v>
      </c>
      <c r="N1813" s="72"/>
      <c r="O1813" s="73">
        <f>MIN(1,MAX(0,(1/(1+EXP(-(Assumptions!$B$5 + Assumptions!$B$6*$N1813))))*Assumptions!$B$3))</f>
        <v>3.9165722796764356E-2</v>
      </c>
      <c r="P1813" s="73">
        <f>VLOOKUP($F1813,Assumptions!$A$23:$B$27,2,FALSE)*Assumptions!$B$4</f>
        <v>0.35</v>
      </c>
      <c r="Q1813" s="74">
        <f t="shared" si="56"/>
        <v>39189.330347420189</v>
      </c>
      <c r="R1813" s="75" t="str">
        <f>IF($O1813&lt;Assumptions!$B$17,"A",IF($O1813&lt;Assumptions!$B$18,"B",IF($O1813&lt;Assumptions!$B$19,"C",IF($O1813&lt;Assumptions!$B$20,"D","E"))))</f>
        <v>B</v>
      </c>
      <c r="S1813" s="75">
        <f t="shared" si="57"/>
        <v>0</v>
      </c>
    </row>
    <row r="1814" spans="1:19" ht="17.399999999999999" x14ac:dyDescent="0.3">
      <c r="A1814" s="39" t="s">
        <v>438</v>
      </c>
      <c r="B1814" s="39" t="s">
        <v>41</v>
      </c>
      <c r="C1814" s="39" t="s">
        <v>22</v>
      </c>
      <c r="D1814" s="39" t="s">
        <v>48</v>
      </c>
      <c r="E1814" s="70" t="s">
        <v>31</v>
      </c>
      <c r="F1814" s="70" t="s">
        <v>28</v>
      </c>
      <c r="G1814" s="78">
        <v>43965</v>
      </c>
      <c r="H1814" s="78">
        <v>45717</v>
      </c>
      <c r="I1814" s="69">
        <v>2816235.4</v>
      </c>
      <c r="J1814" s="70">
        <v>0</v>
      </c>
      <c r="K1814" s="71">
        <v>1.0289999999999999</v>
      </c>
      <c r="L1814" s="70">
        <v>0</v>
      </c>
      <c r="M1814" s="71">
        <v>1.0529999999999999</v>
      </c>
      <c r="N1814" s="72"/>
      <c r="O1814" s="73">
        <f>MIN(1,MAX(0,(1/(1+EXP(-(Assumptions!$B$5 + Assumptions!$B$6*$N1814))))*Assumptions!$B$3))</f>
        <v>3.9165722796764356E-2</v>
      </c>
      <c r="P1814" s="73">
        <f>VLOOKUP($F1814,Assumptions!$A$23:$B$27,2,FALSE)*Assumptions!$B$4</f>
        <v>0.35</v>
      </c>
      <c r="Q1814" s="74">
        <f t="shared" si="56"/>
        <v>38604.963252392168</v>
      </c>
      <c r="R1814" s="75" t="str">
        <f>IF($O1814&lt;Assumptions!$B$17,"A",IF($O1814&lt;Assumptions!$B$18,"B",IF($O1814&lt;Assumptions!$B$19,"C",IF($O1814&lt;Assumptions!$B$20,"D","E"))))</f>
        <v>B</v>
      </c>
      <c r="S1814" s="75">
        <f t="shared" si="57"/>
        <v>0</v>
      </c>
    </row>
    <row r="1815" spans="1:19" ht="17.399999999999999" x14ac:dyDescent="0.3">
      <c r="A1815" s="39" t="s">
        <v>438</v>
      </c>
      <c r="B1815" s="39" t="s">
        <v>41</v>
      </c>
      <c r="C1815" s="39" t="s">
        <v>22</v>
      </c>
      <c r="D1815" s="39" t="s">
        <v>48</v>
      </c>
      <c r="E1815" s="70" t="s">
        <v>31</v>
      </c>
      <c r="F1815" s="70" t="s">
        <v>28</v>
      </c>
      <c r="G1815" s="78">
        <v>43965</v>
      </c>
      <c r="H1815" s="78">
        <v>45748</v>
      </c>
      <c r="I1815" s="69">
        <v>2776676.76</v>
      </c>
      <c r="J1815" s="70">
        <v>0</v>
      </c>
      <c r="K1815" s="71">
        <v>1.0249999999999999</v>
      </c>
      <c r="L1815" s="70">
        <v>0</v>
      </c>
      <c r="M1815" s="71">
        <v>1.0529999999999999</v>
      </c>
      <c r="N1815" s="72"/>
      <c r="O1815" s="73">
        <f>MIN(1,MAX(0,(1/(1+EXP(-(Assumptions!$B$5 + Assumptions!$B$6*$N1815))))*Assumptions!$B$3))</f>
        <v>3.9165722796764356E-2</v>
      </c>
      <c r="P1815" s="73">
        <f>VLOOKUP($F1815,Assumptions!$A$23:$B$27,2,FALSE)*Assumptions!$B$4</f>
        <v>0.35</v>
      </c>
      <c r="Q1815" s="74">
        <f t="shared" si="56"/>
        <v>38062.693297432219</v>
      </c>
      <c r="R1815" s="75" t="str">
        <f>IF($O1815&lt;Assumptions!$B$17,"A",IF($O1815&lt;Assumptions!$B$18,"B",IF($O1815&lt;Assumptions!$B$19,"C",IF($O1815&lt;Assumptions!$B$20,"D","E"))))</f>
        <v>B</v>
      </c>
      <c r="S1815" s="75">
        <f t="shared" si="57"/>
        <v>0</v>
      </c>
    </row>
    <row r="1816" spans="1:19" ht="17.399999999999999" x14ac:dyDescent="0.3">
      <c r="A1816" s="39" t="s">
        <v>438</v>
      </c>
      <c r="B1816" s="39" t="s">
        <v>41</v>
      </c>
      <c r="C1816" s="39" t="s">
        <v>22</v>
      </c>
      <c r="D1816" s="39" t="s">
        <v>48</v>
      </c>
      <c r="E1816" s="70" t="s">
        <v>31</v>
      </c>
      <c r="F1816" s="70" t="s">
        <v>28</v>
      </c>
      <c r="G1816" s="78">
        <v>43965</v>
      </c>
      <c r="H1816" s="78">
        <v>45778</v>
      </c>
      <c r="I1816" s="69">
        <v>2723516.47</v>
      </c>
      <c r="J1816" s="70">
        <v>0</v>
      </c>
      <c r="K1816" s="71">
        <v>1</v>
      </c>
      <c r="L1816" s="70">
        <v>0</v>
      </c>
      <c r="M1816" s="71">
        <v>1.0529999999999999</v>
      </c>
      <c r="N1816" s="72"/>
      <c r="O1816" s="73">
        <f>MIN(1,MAX(0,(1/(1+EXP(-(Assumptions!$B$5 + Assumptions!$B$6*$N1816))))*Assumptions!$B$3))</f>
        <v>3.9165722796764356E-2</v>
      </c>
      <c r="P1816" s="73">
        <f>VLOOKUP($F1816,Assumptions!$A$23:$B$27,2,FALSE)*Assumptions!$B$4</f>
        <v>0.35</v>
      </c>
      <c r="Q1816" s="74">
        <f t="shared" si="56"/>
        <v>37333.971883754763</v>
      </c>
      <c r="R1816" s="75" t="str">
        <f>IF($O1816&lt;Assumptions!$B$17,"A",IF($O1816&lt;Assumptions!$B$18,"B",IF($O1816&lt;Assumptions!$B$19,"C",IF($O1816&lt;Assumptions!$B$20,"D","E"))))</f>
        <v>B</v>
      </c>
      <c r="S1816" s="75">
        <f t="shared" si="57"/>
        <v>0</v>
      </c>
    </row>
    <row r="1817" spans="1:19" ht="17.399999999999999" x14ac:dyDescent="0.3">
      <c r="A1817" s="39" t="s">
        <v>438</v>
      </c>
      <c r="B1817" s="39" t="s">
        <v>41</v>
      </c>
      <c r="C1817" s="39" t="s">
        <v>22</v>
      </c>
      <c r="D1817" s="39" t="s">
        <v>48</v>
      </c>
      <c r="E1817" s="70" t="s">
        <v>31</v>
      </c>
      <c r="F1817" s="70" t="s">
        <v>28</v>
      </c>
      <c r="G1817" s="78">
        <v>43965</v>
      </c>
      <c r="H1817" s="78">
        <v>45809</v>
      </c>
      <c r="I1817" s="69">
        <v>2682990.7000000002</v>
      </c>
      <c r="J1817" s="70">
        <v>0</v>
      </c>
      <c r="K1817" s="71">
        <v>1.0660000000000001</v>
      </c>
      <c r="L1817" s="70">
        <v>0</v>
      </c>
      <c r="M1817" s="71">
        <v>1.0529999999999999</v>
      </c>
      <c r="N1817" s="72"/>
      <c r="O1817" s="73">
        <f>MIN(1,MAX(0,(1/(1+EXP(-(Assumptions!$B$5 + Assumptions!$B$6*$N1817))))*Assumptions!$B$3))</f>
        <v>3.9165722796764356E-2</v>
      </c>
      <c r="P1817" s="73">
        <f>VLOOKUP($F1817,Assumptions!$A$23:$B$27,2,FALSE)*Assumptions!$B$4</f>
        <v>0.35</v>
      </c>
      <c r="Q1817" s="74">
        <f t="shared" si="56"/>
        <v>36778.444507873864</v>
      </c>
      <c r="R1817" s="75" t="str">
        <f>IF($O1817&lt;Assumptions!$B$17,"A",IF($O1817&lt;Assumptions!$B$18,"B",IF($O1817&lt;Assumptions!$B$19,"C",IF($O1817&lt;Assumptions!$B$20,"D","E"))))</f>
        <v>B</v>
      </c>
      <c r="S1817" s="75">
        <f t="shared" si="57"/>
        <v>0</v>
      </c>
    </row>
    <row r="1818" spans="1:19" ht="17.399999999999999" x14ac:dyDescent="0.3">
      <c r="A1818" s="39" t="s">
        <v>438</v>
      </c>
      <c r="B1818" s="39" t="s">
        <v>41</v>
      </c>
      <c r="C1818" s="39" t="s">
        <v>22</v>
      </c>
      <c r="D1818" s="39" t="s">
        <v>48</v>
      </c>
      <c r="E1818" s="70" t="s">
        <v>31</v>
      </c>
      <c r="F1818" s="70" t="s">
        <v>28</v>
      </c>
      <c r="G1818" s="78">
        <v>43965</v>
      </c>
      <c r="H1818" s="78">
        <v>45839</v>
      </c>
      <c r="I1818" s="69">
        <v>2632540.94</v>
      </c>
      <c r="J1818" s="70">
        <v>15</v>
      </c>
      <c r="K1818" s="71">
        <v>1.0620000000000001</v>
      </c>
      <c r="L1818" s="70">
        <v>0</v>
      </c>
      <c r="M1818" s="71">
        <v>1.0529999999999999</v>
      </c>
      <c r="N1818" s="72"/>
      <c r="O1818" s="73">
        <f>MIN(1,MAX(0,(1/(1+EXP(-(Assumptions!$B$5 + Assumptions!$B$6*$N1818))))*Assumptions!$B$3))</f>
        <v>3.9165722796764356E-2</v>
      </c>
      <c r="P1818" s="73">
        <f>VLOOKUP($F1818,Assumptions!$A$23:$B$27,2,FALSE)*Assumptions!$B$4</f>
        <v>0.35</v>
      </c>
      <c r="Q1818" s="74">
        <f t="shared" si="56"/>
        <v>36086.879047510709</v>
      </c>
      <c r="R1818" s="75" t="str">
        <f>IF($O1818&lt;Assumptions!$B$17,"A",IF($O1818&lt;Assumptions!$B$18,"B",IF($O1818&lt;Assumptions!$B$19,"C",IF($O1818&lt;Assumptions!$B$20,"D","E"))))</f>
        <v>B</v>
      </c>
      <c r="S1818" s="75">
        <f t="shared" si="57"/>
        <v>0</v>
      </c>
    </row>
    <row r="1819" spans="1:19" ht="17.399999999999999" x14ac:dyDescent="0.3">
      <c r="A1819" s="39" t="s">
        <v>438</v>
      </c>
      <c r="B1819" s="39" t="s">
        <v>41</v>
      </c>
      <c r="C1819" s="39" t="s">
        <v>22</v>
      </c>
      <c r="D1819" s="39" t="s">
        <v>48</v>
      </c>
      <c r="E1819" s="70" t="s">
        <v>31</v>
      </c>
      <c r="F1819" s="70" t="s">
        <v>28</v>
      </c>
      <c r="G1819" s="78">
        <v>43965</v>
      </c>
      <c r="H1819" s="78">
        <v>45870</v>
      </c>
      <c r="I1819" s="69">
        <v>2632540.94</v>
      </c>
      <c r="J1819" s="70">
        <v>220</v>
      </c>
      <c r="K1819" s="71">
        <v>0.112</v>
      </c>
      <c r="L1819" s="70">
        <v>0</v>
      </c>
      <c r="M1819" s="71">
        <v>1.0529999999999999</v>
      </c>
      <c r="N1819" s="72"/>
      <c r="O1819" s="73">
        <f>MIN(1,MAX(0,(1/(1+EXP(-(Assumptions!$B$5 + Assumptions!$B$6*$N1819))))*Assumptions!$B$3))</f>
        <v>3.9165722796764356E-2</v>
      </c>
      <c r="P1819" s="73">
        <f>VLOOKUP($F1819,Assumptions!$A$23:$B$27,2,FALSE)*Assumptions!$B$4</f>
        <v>0.35</v>
      </c>
      <c r="Q1819" s="74">
        <f t="shared" si="56"/>
        <v>36086.879047510709</v>
      </c>
      <c r="R1819" s="75" t="str">
        <f>IF($O1819&lt;Assumptions!$B$17,"A",IF($O1819&lt;Assumptions!$B$18,"B",IF($O1819&lt;Assumptions!$B$19,"C",IF($O1819&lt;Assumptions!$B$20,"D","E"))))</f>
        <v>B</v>
      </c>
      <c r="S1819" s="75">
        <f t="shared" si="57"/>
        <v>1</v>
      </c>
    </row>
    <row r="1820" spans="1:19" ht="17.399999999999999" x14ac:dyDescent="0.3">
      <c r="A1820" s="39" t="s">
        <v>438</v>
      </c>
      <c r="B1820" s="39" t="s">
        <v>41</v>
      </c>
      <c r="C1820" s="39" t="s">
        <v>22</v>
      </c>
      <c r="D1820" s="39" t="s">
        <v>48</v>
      </c>
      <c r="E1820" s="70" t="s">
        <v>31</v>
      </c>
      <c r="F1820" s="70" t="s">
        <v>28</v>
      </c>
      <c r="G1820" s="78">
        <v>43965</v>
      </c>
      <c r="H1820" s="78">
        <v>45901</v>
      </c>
      <c r="I1820" s="69">
        <v>2632540.94</v>
      </c>
      <c r="J1820" s="70">
        <v>999</v>
      </c>
      <c r="K1820" s="71">
        <v>0.114</v>
      </c>
      <c r="L1820" s="70">
        <v>0</v>
      </c>
      <c r="M1820" s="71">
        <v>1.0529999999999999</v>
      </c>
      <c r="N1820" s="72"/>
      <c r="O1820" s="73">
        <f>MIN(1,MAX(0,(1/(1+EXP(-(Assumptions!$B$5 + Assumptions!$B$6*$N1820))))*Assumptions!$B$3))</f>
        <v>3.9165722796764356E-2</v>
      </c>
      <c r="P1820" s="73">
        <f>VLOOKUP($F1820,Assumptions!$A$23:$B$27,2,FALSE)*Assumptions!$B$4</f>
        <v>0.35</v>
      </c>
      <c r="Q1820" s="74">
        <f t="shared" si="56"/>
        <v>36086.879047510709</v>
      </c>
      <c r="R1820" s="75" t="str">
        <f>IF($O1820&lt;Assumptions!$B$17,"A",IF($O1820&lt;Assumptions!$B$18,"B",IF($O1820&lt;Assumptions!$B$19,"C",IF($O1820&lt;Assumptions!$B$20,"D","E"))))</f>
        <v>B</v>
      </c>
      <c r="S1820" s="75">
        <f t="shared" si="57"/>
        <v>1</v>
      </c>
    </row>
    <row r="1821" spans="1:19" ht="17.399999999999999" x14ac:dyDescent="0.3">
      <c r="A1821" s="39" t="s">
        <v>438</v>
      </c>
      <c r="B1821" s="39" t="s">
        <v>41</v>
      </c>
      <c r="C1821" s="39" t="s">
        <v>22</v>
      </c>
      <c r="D1821" s="39" t="s">
        <v>48</v>
      </c>
      <c r="E1821" s="70" t="s">
        <v>31</v>
      </c>
      <c r="F1821" s="70" t="s">
        <v>28</v>
      </c>
      <c r="G1821" s="78">
        <v>43965</v>
      </c>
      <c r="H1821" s="78">
        <v>45931</v>
      </c>
      <c r="I1821" s="69">
        <v>2632540.94</v>
      </c>
      <c r="J1821" s="70">
        <v>999</v>
      </c>
      <c r="K1821" s="71">
        <v>2.4E-2</v>
      </c>
      <c r="L1821" s="70">
        <v>0</v>
      </c>
      <c r="M1821" s="71">
        <v>1.0529999999999999</v>
      </c>
      <c r="N1821" s="72"/>
      <c r="O1821" s="73">
        <f>MIN(1,MAX(0,(1/(1+EXP(-(Assumptions!$B$5 + Assumptions!$B$6*$N1821))))*Assumptions!$B$3))</f>
        <v>3.9165722796764356E-2</v>
      </c>
      <c r="P1821" s="73">
        <f>VLOOKUP($F1821,Assumptions!$A$23:$B$27,2,FALSE)*Assumptions!$B$4</f>
        <v>0.35</v>
      </c>
      <c r="Q1821" s="74">
        <f t="shared" si="56"/>
        <v>36086.879047510709</v>
      </c>
      <c r="R1821" s="75" t="str">
        <f>IF($O1821&lt;Assumptions!$B$17,"A",IF($O1821&lt;Assumptions!$B$18,"B",IF($O1821&lt;Assumptions!$B$19,"C",IF($O1821&lt;Assumptions!$B$20,"D","E"))))</f>
        <v>B</v>
      </c>
      <c r="S1821" s="75">
        <f t="shared" si="57"/>
        <v>1</v>
      </c>
    </row>
    <row r="1822" spans="1:19" ht="17.399999999999999" x14ac:dyDescent="0.3">
      <c r="A1822" s="39" t="s">
        <v>438</v>
      </c>
      <c r="B1822" s="39" t="s">
        <v>41</v>
      </c>
      <c r="C1822" s="39" t="s">
        <v>22</v>
      </c>
      <c r="D1822" s="39" t="s">
        <v>48</v>
      </c>
      <c r="E1822" s="70" t="s">
        <v>31</v>
      </c>
      <c r="F1822" s="70" t="s">
        <v>28</v>
      </c>
      <c r="G1822" s="78">
        <v>43965</v>
      </c>
      <c r="H1822" s="78">
        <v>45962</v>
      </c>
      <c r="I1822" s="69">
        <v>2632540.94</v>
      </c>
      <c r="J1822" s="70">
        <v>999</v>
      </c>
      <c r="K1822" s="71">
        <v>2.3E-2</v>
      </c>
      <c r="L1822" s="70">
        <v>0</v>
      </c>
      <c r="M1822" s="71">
        <v>1.0529999999999999</v>
      </c>
      <c r="N1822" s="72"/>
      <c r="O1822" s="73">
        <f>MIN(1,MAX(0,(1/(1+EXP(-(Assumptions!$B$5 + Assumptions!$B$6*$N1822))))*Assumptions!$B$3))</f>
        <v>3.9165722796764356E-2</v>
      </c>
      <c r="P1822" s="73">
        <f>VLOOKUP($F1822,Assumptions!$A$23:$B$27,2,FALSE)*Assumptions!$B$4</f>
        <v>0.35</v>
      </c>
      <c r="Q1822" s="74">
        <f t="shared" si="56"/>
        <v>36086.879047510709</v>
      </c>
      <c r="R1822" s="75" t="str">
        <f>IF($O1822&lt;Assumptions!$B$17,"A",IF($O1822&lt;Assumptions!$B$18,"B",IF($O1822&lt;Assumptions!$B$19,"C",IF($O1822&lt;Assumptions!$B$20,"D","E"))))</f>
        <v>B</v>
      </c>
      <c r="S1822" s="75">
        <f t="shared" si="57"/>
        <v>1</v>
      </c>
    </row>
    <row r="1823" spans="1:19" ht="17.399999999999999" x14ac:dyDescent="0.3">
      <c r="A1823" s="39" t="s">
        <v>438</v>
      </c>
      <c r="B1823" s="39" t="s">
        <v>41</v>
      </c>
      <c r="C1823" s="39" t="s">
        <v>22</v>
      </c>
      <c r="D1823" s="39" t="s">
        <v>48</v>
      </c>
      <c r="E1823" s="70" t="s">
        <v>31</v>
      </c>
      <c r="F1823" s="70" t="s">
        <v>28</v>
      </c>
      <c r="G1823" s="78">
        <v>43965</v>
      </c>
      <c r="H1823" s="78">
        <v>45992</v>
      </c>
      <c r="I1823" s="69">
        <v>2632540.94</v>
      </c>
      <c r="J1823" s="70">
        <v>999</v>
      </c>
      <c r="K1823" s="71">
        <v>0.16700000000000001</v>
      </c>
      <c r="L1823" s="70">
        <v>0</v>
      </c>
      <c r="M1823" s="71">
        <v>1.0529999999999999</v>
      </c>
      <c r="N1823" s="72"/>
      <c r="O1823" s="73">
        <f>MIN(1,MAX(0,(1/(1+EXP(-(Assumptions!$B$5 + Assumptions!$B$6*$N1823))))*Assumptions!$B$3))</f>
        <v>3.9165722796764356E-2</v>
      </c>
      <c r="P1823" s="73">
        <f>VLOOKUP($F1823,Assumptions!$A$23:$B$27,2,FALSE)*Assumptions!$B$4</f>
        <v>0.35</v>
      </c>
      <c r="Q1823" s="74">
        <f t="shared" si="56"/>
        <v>36086.879047510709</v>
      </c>
      <c r="R1823" s="75" t="str">
        <f>IF($O1823&lt;Assumptions!$B$17,"A",IF($O1823&lt;Assumptions!$B$18,"B",IF($O1823&lt;Assumptions!$B$19,"C",IF($O1823&lt;Assumptions!$B$20,"D","E"))))</f>
        <v>B</v>
      </c>
      <c r="S1823" s="75">
        <f t="shared" si="57"/>
        <v>1</v>
      </c>
    </row>
    <row r="1824" spans="1:19" ht="17.399999999999999" x14ac:dyDescent="0.3">
      <c r="A1824" s="39" t="s">
        <v>440</v>
      </c>
      <c r="B1824" s="39" t="s">
        <v>81</v>
      </c>
      <c r="C1824" s="39" t="s">
        <v>190</v>
      </c>
      <c r="D1824" s="39" t="s">
        <v>34</v>
      </c>
      <c r="E1824" s="70" t="s">
        <v>46</v>
      </c>
      <c r="F1824" s="70" t="s">
        <v>28</v>
      </c>
      <c r="G1824" s="78">
        <v>44426</v>
      </c>
      <c r="H1824" s="78">
        <v>45658</v>
      </c>
      <c r="I1824" s="69">
        <v>61468978.909999996</v>
      </c>
      <c r="J1824" s="70">
        <v>0</v>
      </c>
      <c r="K1824" s="71">
        <v>0.96499999999999997</v>
      </c>
      <c r="L1824" s="70">
        <v>0</v>
      </c>
      <c r="M1824" s="71">
        <v>1.044</v>
      </c>
      <c r="N1824" s="72"/>
      <c r="O1824" s="73">
        <f>MIN(1,MAX(0,(1/(1+EXP(-(Assumptions!$B$5 + Assumptions!$B$6*$N1824))))*Assumptions!$B$3))</f>
        <v>3.9165722796764356E-2</v>
      </c>
      <c r="P1824" s="73">
        <f>VLOOKUP($F1824,Assumptions!$A$23:$B$27,2,FALSE)*Assumptions!$B$4</f>
        <v>0.35</v>
      </c>
      <c r="Q1824" s="74">
        <f t="shared" si="56"/>
        <v>842616.94600622496</v>
      </c>
      <c r="R1824" s="75" t="str">
        <f>IF($O1824&lt;Assumptions!$B$17,"A",IF($O1824&lt;Assumptions!$B$18,"B",IF($O1824&lt;Assumptions!$B$19,"C",IF($O1824&lt;Assumptions!$B$20,"D","E"))))</f>
        <v>B</v>
      </c>
      <c r="S1824" s="75">
        <f t="shared" si="57"/>
        <v>0</v>
      </c>
    </row>
    <row r="1825" spans="1:19" ht="17.399999999999999" x14ac:dyDescent="0.3">
      <c r="A1825" s="39" t="s">
        <v>440</v>
      </c>
      <c r="B1825" s="39" t="s">
        <v>81</v>
      </c>
      <c r="C1825" s="39" t="s">
        <v>190</v>
      </c>
      <c r="D1825" s="39" t="s">
        <v>34</v>
      </c>
      <c r="E1825" s="70" t="s">
        <v>46</v>
      </c>
      <c r="F1825" s="70" t="s">
        <v>28</v>
      </c>
      <c r="G1825" s="78">
        <v>44426</v>
      </c>
      <c r="H1825" s="78">
        <v>45689</v>
      </c>
      <c r="I1825" s="69">
        <v>60250980.119999997</v>
      </c>
      <c r="J1825" s="70">
        <v>0</v>
      </c>
      <c r="K1825" s="71">
        <v>1.113</v>
      </c>
      <c r="L1825" s="70">
        <v>0</v>
      </c>
      <c r="M1825" s="71">
        <v>1.044</v>
      </c>
      <c r="N1825" s="72"/>
      <c r="O1825" s="73">
        <f>MIN(1,MAX(0,(1/(1+EXP(-(Assumptions!$B$5 + Assumptions!$B$6*$N1825))))*Assumptions!$B$3))</f>
        <v>3.9165722796764356E-2</v>
      </c>
      <c r="P1825" s="73">
        <f>VLOOKUP($F1825,Assumptions!$A$23:$B$27,2,FALSE)*Assumptions!$B$4</f>
        <v>0.35</v>
      </c>
      <c r="Q1825" s="74">
        <f t="shared" si="56"/>
        <v>825920.6149646478</v>
      </c>
      <c r="R1825" s="75" t="str">
        <f>IF($O1825&lt;Assumptions!$B$17,"A",IF($O1825&lt;Assumptions!$B$18,"B",IF($O1825&lt;Assumptions!$B$19,"C",IF($O1825&lt;Assumptions!$B$20,"D","E"))))</f>
        <v>B</v>
      </c>
      <c r="S1825" s="75">
        <f t="shared" si="57"/>
        <v>0</v>
      </c>
    </row>
    <row r="1826" spans="1:19" ht="17.399999999999999" x14ac:dyDescent="0.3">
      <c r="A1826" s="39" t="s">
        <v>440</v>
      </c>
      <c r="B1826" s="39" t="s">
        <v>81</v>
      </c>
      <c r="C1826" s="39" t="s">
        <v>190</v>
      </c>
      <c r="D1826" s="39" t="s">
        <v>34</v>
      </c>
      <c r="E1826" s="70" t="s">
        <v>46</v>
      </c>
      <c r="F1826" s="70" t="s">
        <v>28</v>
      </c>
      <c r="G1826" s="78">
        <v>44426</v>
      </c>
      <c r="H1826" s="78">
        <v>45717</v>
      </c>
      <c r="I1826" s="69">
        <v>59217121.93</v>
      </c>
      <c r="J1826" s="70">
        <v>0</v>
      </c>
      <c r="K1826" s="71">
        <v>1.077</v>
      </c>
      <c r="L1826" s="70">
        <v>0</v>
      </c>
      <c r="M1826" s="71">
        <v>1.044</v>
      </c>
      <c r="N1826" s="72"/>
      <c r="O1826" s="73">
        <f>MIN(1,MAX(0,(1/(1+EXP(-(Assumptions!$B$5 + Assumptions!$B$6*$N1826))))*Assumptions!$B$3))</f>
        <v>3.9165722796764356E-2</v>
      </c>
      <c r="P1826" s="73">
        <f>VLOOKUP($F1826,Assumptions!$A$23:$B$27,2,FALSE)*Assumptions!$B$4</f>
        <v>0.35</v>
      </c>
      <c r="Q1826" s="74">
        <f t="shared" si="56"/>
        <v>811748.48381640133</v>
      </c>
      <c r="R1826" s="75" t="str">
        <f>IF($O1826&lt;Assumptions!$B$17,"A",IF($O1826&lt;Assumptions!$B$18,"B",IF($O1826&lt;Assumptions!$B$19,"C",IF($O1826&lt;Assumptions!$B$20,"D","E"))))</f>
        <v>B</v>
      </c>
      <c r="S1826" s="75">
        <f t="shared" si="57"/>
        <v>0</v>
      </c>
    </row>
    <row r="1827" spans="1:19" ht="17.399999999999999" x14ac:dyDescent="0.3">
      <c r="A1827" s="39" t="s">
        <v>440</v>
      </c>
      <c r="B1827" s="39" t="s">
        <v>81</v>
      </c>
      <c r="C1827" s="39" t="s">
        <v>190</v>
      </c>
      <c r="D1827" s="39" t="s">
        <v>34</v>
      </c>
      <c r="E1827" s="70" t="s">
        <v>46</v>
      </c>
      <c r="F1827" s="70" t="s">
        <v>28</v>
      </c>
      <c r="G1827" s="78">
        <v>44426</v>
      </c>
      <c r="H1827" s="78">
        <v>45748</v>
      </c>
      <c r="I1827" s="69">
        <v>58318089.210000001</v>
      </c>
      <c r="J1827" s="70">
        <v>0</v>
      </c>
      <c r="K1827" s="71">
        <v>1.034</v>
      </c>
      <c r="L1827" s="70">
        <v>0</v>
      </c>
      <c r="M1827" s="71">
        <v>1.044</v>
      </c>
      <c r="N1827" s="72"/>
      <c r="O1827" s="73">
        <f>MIN(1,MAX(0,(1/(1+EXP(-(Assumptions!$B$5 + Assumptions!$B$6*$N1827))))*Assumptions!$B$3))</f>
        <v>3.9165722796764356E-2</v>
      </c>
      <c r="P1827" s="73">
        <f>VLOOKUP($F1827,Assumptions!$A$23:$B$27,2,FALSE)*Assumptions!$B$4</f>
        <v>0.35</v>
      </c>
      <c r="Q1827" s="74">
        <f t="shared" si="56"/>
        <v>799424.54061254195</v>
      </c>
      <c r="R1827" s="75" t="str">
        <f>IF($O1827&lt;Assumptions!$B$17,"A",IF($O1827&lt;Assumptions!$B$18,"B",IF($O1827&lt;Assumptions!$B$19,"C",IF($O1827&lt;Assumptions!$B$20,"D","E"))))</f>
        <v>B</v>
      </c>
      <c r="S1827" s="75">
        <f t="shared" si="57"/>
        <v>0</v>
      </c>
    </row>
    <row r="1828" spans="1:19" ht="17.399999999999999" x14ac:dyDescent="0.3">
      <c r="A1828" s="39" t="s">
        <v>440</v>
      </c>
      <c r="B1828" s="39" t="s">
        <v>81</v>
      </c>
      <c r="C1828" s="39" t="s">
        <v>190</v>
      </c>
      <c r="D1828" s="39" t="s">
        <v>34</v>
      </c>
      <c r="E1828" s="70" t="s">
        <v>46</v>
      </c>
      <c r="F1828" s="70" t="s">
        <v>28</v>
      </c>
      <c r="G1828" s="78">
        <v>44426</v>
      </c>
      <c r="H1828" s="78">
        <v>45778</v>
      </c>
      <c r="I1828" s="69">
        <v>57316023.240000002</v>
      </c>
      <c r="J1828" s="70">
        <v>35</v>
      </c>
      <c r="K1828" s="71">
        <v>0.66800000000000004</v>
      </c>
      <c r="L1828" s="70">
        <v>0</v>
      </c>
      <c r="M1828" s="71">
        <v>1.044</v>
      </c>
      <c r="N1828" s="72"/>
      <c r="O1828" s="73">
        <f>MIN(1,MAX(0,(1/(1+EXP(-(Assumptions!$B$5 + Assumptions!$B$6*$N1828))))*Assumptions!$B$3))</f>
        <v>3.9165722796764356E-2</v>
      </c>
      <c r="P1828" s="73">
        <f>VLOOKUP($F1828,Assumptions!$A$23:$B$27,2,FALSE)*Assumptions!$B$4</f>
        <v>0.35</v>
      </c>
      <c r="Q1828" s="74">
        <f t="shared" si="56"/>
        <v>785688.21731076017</v>
      </c>
      <c r="R1828" s="75" t="str">
        <f>IF($O1828&lt;Assumptions!$B$17,"A",IF($O1828&lt;Assumptions!$B$18,"B",IF($O1828&lt;Assumptions!$B$19,"C",IF($O1828&lt;Assumptions!$B$20,"D","E"))))</f>
        <v>B</v>
      </c>
      <c r="S1828" s="75">
        <f t="shared" si="57"/>
        <v>0</v>
      </c>
    </row>
    <row r="1829" spans="1:19" ht="17.399999999999999" x14ac:dyDescent="0.3">
      <c r="A1829" s="39" t="s">
        <v>440</v>
      </c>
      <c r="B1829" s="39" t="s">
        <v>81</v>
      </c>
      <c r="C1829" s="39" t="s">
        <v>190</v>
      </c>
      <c r="D1829" s="39" t="s">
        <v>34</v>
      </c>
      <c r="E1829" s="70" t="s">
        <v>46</v>
      </c>
      <c r="F1829" s="70" t="s">
        <v>28</v>
      </c>
      <c r="G1829" s="78">
        <v>44426</v>
      </c>
      <c r="H1829" s="78">
        <v>45809</v>
      </c>
      <c r="I1829" s="69">
        <v>56390042.060000002</v>
      </c>
      <c r="J1829" s="70">
        <v>0</v>
      </c>
      <c r="K1829" s="71">
        <v>0.98599999999999999</v>
      </c>
      <c r="L1829" s="70">
        <v>0</v>
      </c>
      <c r="M1829" s="71">
        <v>1.044</v>
      </c>
      <c r="N1829" s="72"/>
      <c r="O1829" s="73">
        <f>MIN(1,MAX(0,(1/(1+EXP(-(Assumptions!$B$5 + Assumptions!$B$6*$N1829))))*Assumptions!$B$3))</f>
        <v>3.9165722796764356E-2</v>
      </c>
      <c r="P1829" s="73">
        <f>VLOOKUP($F1829,Assumptions!$A$23:$B$27,2,FALSE)*Assumptions!$B$4</f>
        <v>0.35</v>
      </c>
      <c r="Q1829" s="74">
        <f t="shared" si="56"/>
        <v>772994.86453694501</v>
      </c>
      <c r="R1829" s="75" t="str">
        <f>IF($O1829&lt;Assumptions!$B$17,"A",IF($O1829&lt;Assumptions!$B$18,"B",IF($O1829&lt;Assumptions!$B$19,"C",IF($O1829&lt;Assumptions!$B$20,"D","E"))))</f>
        <v>B</v>
      </c>
      <c r="S1829" s="75">
        <f t="shared" si="57"/>
        <v>0</v>
      </c>
    </row>
    <row r="1830" spans="1:19" ht="17.399999999999999" x14ac:dyDescent="0.3">
      <c r="A1830" s="39" t="s">
        <v>440</v>
      </c>
      <c r="B1830" s="39" t="s">
        <v>81</v>
      </c>
      <c r="C1830" s="39" t="s">
        <v>190</v>
      </c>
      <c r="D1830" s="39" t="s">
        <v>34</v>
      </c>
      <c r="E1830" s="70" t="s">
        <v>46</v>
      </c>
      <c r="F1830" s="70" t="s">
        <v>28</v>
      </c>
      <c r="G1830" s="78">
        <v>44426</v>
      </c>
      <c r="H1830" s="78">
        <v>45839</v>
      </c>
      <c r="I1830" s="69">
        <v>55579914.969999999</v>
      </c>
      <c r="J1830" s="70">
        <v>0</v>
      </c>
      <c r="K1830" s="71">
        <v>1.135</v>
      </c>
      <c r="L1830" s="70">
        <v>0</v>
      </c>
      <c r="M1830" s="71">
        <v>1.044</v>
      </c>
      <c r="N1830" s="72"/>
      <c r="O1830" s="73">
        <f>MIN(1,MAX(0,(1/(1+EXP(-(Assumptions!$B$5 + Assumptions!$B$6*$N1830))))*Assumptions!$B$3))</f>
        <v>3.9165722796764356E-2</v>
      </c>
      <c r="P1830" s="73">
        <f>VLOOKUP($F1830,Assumptions!$A$23:$B$27,2,FALSE)*Assumptions!$B$4</f>
        <v>0.35</v>
      </c>
      <c r="Q1830" s="74">
        <f t="shared" si="56"/>
        <v>761889.63997396361</v>
      </c>
      <c r="R1830" s="75" t="str">
        <f>IF($O1830&lt;Assumptions!$B$17,"A",IF($O1830&lt;Assumptions!$B$18,"B",IF($O1830&lt;Assumptions!$B$19,"C",IF($O1830&lt;Assumptions!$B$20,"D","E"))))</f>
        <v>B</v>
      </c>
      <c r="S1830" s="75">
        <f t="shared" si="57"/>
        <v>0</v>
      </c>
    </row>
    <row r="1831" spans="1:19" ht="17.399999999999999" x14ac:dyDescent="0.3">
      <c r="A1831" s="39" t="s">
        <v>440</v>
      </c>
      <c r="B1831" s="39" t="s">
        <v>81</v>
      </c>
      <c r="C1831" s="39" t="s">
        <v>190</v>
      </c>
      <c r="D1831" s="39" t="s">
        <v>34</v>
      </c>
      <c r="E1831" s="70" t="s">
        <v>46</v>
      </c>
      <c r="F1831" s="70" t="s">
        <v>28</v>
      </c>
      <c r="G1831" s="78">
        <v>44426</v>
      </c>
      <c r="H1831" s="78">
        <v>45870</v>
      </c>
      <c r="I1831" s="69">
        <v>54528277.770000003</v>
      </c>
      <c r="J1831" s="70">
        <v>0</v>
      </c>
      <c r="K1831" s="71">
        <v>1.1000000000000001</v>
      </c>
      <c r="L1831" s="70">
        <v>0</v>
      </c>
      <c r="M1831" s="71">
        <v>1.044</v>
      </c>
      <c r="N1831" s="72"/>
      <c r="O1831" s="73">
        <f>MIN(1,MAX(0,(1/(1+EXP(-(Assumptions!$B$5 + Assumptions!$B$6*$N1831))))*Assumptions!$B$3))</f>
        <v>3.9165722796764356E-2</v>
      </c>
      <c r="P1831" s="73">
        <f>VLOOKUP($F1831,Assumptions!$A$23:$B$27,2,FALSE)*Assumptions!$B$4</f>
        <v>0.35</v>
      </c>
      <c r="Q1831" s="74">
        <f t="shared" si="56"/>
        <v>747473.79410367575</v>
      </c>
      <c r="R1831" s="75" t="str">
        <f>IF($O1831&lt;Assumptions!$B$17,"A",IF($O1831&lt;Assumptions!$B$18,"B",IF($O1831&lt;Assumptions!$B$19,"C",IF($O1831&lt;Assumptions!$B$20,"D","E"))))</f>
        <v>B</v>
      </c>
      <c r="S1831" s="75">
        <f t="shared" si="57"/>
        <v>0</v>
      </c>
    </row>
    <row r="1832" spans="1:19" ht="17.399999999999999" x14ac:dyDescent="0.3">
      <c r="A1832" s="39" t="s">
        <v>440</v>
      </c>
      <c r="B1832" s="39" t="s">
        <v>81</v>
      </c>
      <c r="C1832" s="39" t="s">
        <v>190</v>
      </c>
      <c r="D1832" s="39" t="s">
        <v>34</v>
      </c>
      <c r="E1832" s="70" t="s">
        <v>46</v>
      </c>
      <c r="F1832" s="70" t="s">
        <v>28</v>
      </c>
      <c r="G1832" s="78">
        <v>44426</v>
      </c>
      <c r="H1832" s="78">
        <v>45901</v>
      </c>
      <c r="I1832" s="69">
        <v>53685023.770000003</v>
      </c>
      <c r="J1832" s="70">
        <v>0</v>
      </c>
      <c r="K1832" s="71">
        <v>1.085</v>
      </c>
      <c r="L1832" s="70">
        <v>0</v>
      </c>
      <c r="M1832" s="71">
        <v>1.044</v>
      </c>
      <c r="N1832" s="72"/>
      <c r="O1832" s="73">
        <f>MIN(1,MAX(0,(1/(1+EXP(-(Assumptions!$B$5 + Assumptions!$B$6*$N1832))))*Assumptions!$B$3))</f>
        <v>3.9165722796764356E-2</v>
      </c>
      <c r="P1832" s="73">
        <f>VLOOKUP($F1832,Assumptions!$A$23:$B$27,2,FALSE)*Assumptions!$B$4</f>
        <v>0.35</v>
      </c>
      <c r="Q1832" s="74">
        <f t="shared" si="56"/>
        <v>735914.46575973392</v>
      </c>
      <c r="R1832" s="75" t="str">
        <f>IF($O1832&lt;Assumptions!$B$17,"A",IF($O1832&lt;Assumptions!$B$18,"B",IF($O1832&lt;Assumptions!$B$19,"C",IF($O1832&lt;Assumptions!$B$20,"D","E"))))</f>
        <v>B</v>
      </c>
      <c r="S1832" s="75">
        <f t="shared" si="57"/>
        <v>0</v>
      </c>
    </row>
    <row r="1833" spans="1:19" ht="17.399999999999999" x14ac:dyDescent="0.3">
      <c r="A1833" s="39" t="s">
        <v>440</v>
      </c>
      <c r="B1833" s="39" t="s">
        <v>81</v>
      </c>
      <c r="C1833" s="39" t="s">
        <v>190</v>
      </c>
      <c r="D1833" s="39" t="s">
        <v>34</v>
      </c>
      <c r="E1833" s="70" t="s">
        <v>46</v>
      </c>
      <c r="F1833" s="70" t="s">
        <v>28</v>
      </c>
      <c r="G1833" s="78">
        <v>44426</v>
      </c>
      <c r="H1833" s="78">
        <v>45931</v>
      </c>
      <c r="I1833" s="69">
        <v>52670488.799999997</v>
      </c>
      <c r="J1833" s="70">
        <v>0</v>
      </c>
      <c r="K1833" s="71">
        <v>1.1160000000000001</v>
      </c>
      <c r="L1833" s="70">
        <v>0</v>
      </c>
      <c r="M1833" s="71">
        <v>1.044</v>
      </c>
      <c r="N1833" s="72"/>
      <c r="O1833" s="73">
        <f>MIN(1,MAX(0,(1/(1+EXP(-(Assumptions!$B$5 + Assumptions!$B$6*$N1833))))*Assumptions!$B$3))</f>
        <v>3.9165722796764356E-2</v>
      </c>
      <c r="P1833" s="73">
        <f>VLOOKUP($F1833,Assumptions!$A$23:$B$27,2,FALSE)*Assumptions!$B$4</f>
        <v>0.35</v>
      </c>
      <c r="Q1833" s="74">
        <f t="shared" si="56"/>
        <v>722007.21736880846</v>
      </c>
      <c r="R1833" s="75" t="str">
        <f>IF($O1833&lt;Assumptions!$B$17,"A",IF($O1833&lt;Assumptions!$B$18,"B",IF($O1833&lt;Assumptions!$B$19,"C",IF($O1833&lt;Assumptions!$B$20,"D","E"))))</f>
        <v>B</v>
      </c>
      <c r="S1833" s="75">
        <f t="shared" si="57"/>
        <v>0</v>
      </c>
    </row>
    <row r="1834" spans="1:19" ht="17.399999999999999" x14ac:dyDescent="0.3">
      <c r="A1834" s="39" t="s">
        <v>440</v>
      </c>
      <c r="B1834" s="39" t="s">
        <v>81</v>
      </c>
      <c r="C1834" s="39" t="s">
        <v>190</v>
      </c>
      <c r="D1834" s="39" t="s">
        <v>34</v>
      </c>
      <c r="E1834" s="70" t="s">
        <v>46</v>
      </c>
      <c r="F1834" s="70" t="s">
        <v>28</v>
      </c>
      <c r="G1834" s="78">
        <v>44426</v>
      </c>
      <c r="H1834" s="78">
        <v>45962</v>
      </c>
      <c r="I1834" s="69">
        <v>51849563.030000001</v>
      </c>
      <c r="J1834" s="70">
        <v>0</v>
      </c>
      <c r="K1834" s="71">
        <v>1.105</v>
      </c>
      <c r="L1834" s="70">
        <v>0</v>
      </c>
      <c r="M1834" s="71">
        <v>1.044</v>
      </c>
      <c r="N1834" s="72"/>
      <c r="O1834" s="73">
        <f>MIN(1,MAX(0,(1/(1+EXP(-(Assumptions!$B$5 + Assumptions!$B$6*$N1834))))*Assumptions!$B$3))</f>
        <v>3.9165722796764356E-2</v>
      </c>
      <c r="P1834" s="73">
        <f>VLOOKUP($F1834,Assumptions!$A$23:$B$27,2,FALSE)*Assumptions!$B$4</f>
        <v>0.35</v>
      </c>
      <c r="Q1834" s="74">
        <f t="shared" si="56"/>
        <v>710753.96446821943</v>
      </c>
      <c r="R1834" s="75" t="str">
        <f>IF($O1834&lt;Assumptions!$B$17,"A",IF($O1834&lt;Assumptions!$B$18,"B",IF($O1834&lt;Assumptions!$B$19,"C",IF($O1834&lt;Assumptions!$B$20,"D","E"))))</f>
        <v>B</v>
      </c>
      <c r="S1834" s="75">
        <f t="shared" si="57"/>
        <v>0</v>
      </c>
    </row>
    <row r="1835" spans="1:19" ht="17.399999999999999" x14ac:dyDescent="0.3">
      <c r="A1835" s="39" t="s">
        <v>440</v>
      </c>
      <c r="B1835" s="39" t="s">
        <v>81</v>
      </c>
      <c r="C1835" s="39" t="s">
        <v>190</v>
      </c>
      <c r="D1835" s="39" t="s">
        <v>34</v>
      </c>
      <c r="E1835" s="70" t="s">
        <v>46</v>
      </c>
      <c r="F1835" s="70" t="s">
        <v>28</v>
      </c>
      <c r="G1835" s="78">
        <v>44426</v>
      </c>
      <c r="H1835" s="78">
        <v>45992</v>
      </c>
      <c r="I1835" s="69">
        <v>50762411.030000001</v>
      </c>
      <c r="J1835" s="70">
        <v>65</v>
      </c>
      <c r="K1835" s="71">
        <v>0.63100000000000001</v>
      </c>
      <c r="L1835" s="70">
        <v>0</v>
      </c>
      <c r="M1835" s="71">
        <v>1.044</v>
      </c>
      <c r="N1835" s="72"/>
      <c r="O1835" s="73">
        <f>MIN(1,MAX(0,(1/(1+EXP(-(Assumptions!$B$5 + Assumptions!$B$6*$N1835))))*Assumptions!$B$3))</f>
        <v>3.9165722796764356E-2</v>
      </c>
      <c r="P1835" s="73">
        <f>VLOOKUP($F1835,Assumptions!$A$23:$B$27,2,FALSE)*Assumptions!$B$4</f>
        <v>0.35</v>
      </c>
      <c r="Q1835" s="74">
        <f t="shared" si="56"/>
        <v>695851.28161373769</v>
      </c>
      <c r="R1835" s="75" t="str">
        <f>IF($O1835&lt;Assumptions!$B$17,"A",IF($O1835&lt;Assumptions!$B$18,"B",IF($O1835&lt;Assumptions!$B$19,"C",IF($O1835&lt;Assumptions!$B$20,"D","E"))))</f>
        <v>B</v>
      </c>
      <c r="S1835" s="75">
        <f t="shared" si="57"/>
        <v>0</v>
      </c>
    </row>
    <row r="1836" spans="1:19" ht="17.399999999999999" x14ac:dyDescent="0.3">
      <c r="A1836" s="39" t="s">
        <v>442</v>
      </c>
      <c r="B1836" s="39" t="s">
        <v>79</v>
      </c>
      <c r="C1836" s="39" t="s">
        <v>135</v>
      </c>
      <c r="D1836" s="39" t="s">
        <v>45</v>
      </c>
      <c r="E1836" s="70" t="s">
        <v>23</v>
      </c>
      <c r="F1836" s="70" t="s">
        <v>40</v>
      </c>
      <c r="G1836" s="78">
        <v>45758</v>
      </c>
      <c r="H1836" s="78">
        <v>45748</v>
      </c>
      <c r="I1836" s="69">
        <v>2482932.92</v>
      </c>
      <c r="J1836" s="70">
        <v>15</v>
      </c>
      <c r="K1836" s="71">
        <v>1.125</v>
      </c>
      <c r="L1836" s="70">
        <v>0</v>
      </c>
      <c r="M1836" s="71">
        <v>0.88800000000000001</v>
      </c>
      <c r="N1836" s="72"/>
      <c r="O1836" s="73">
        <f>MIN(1,MAX(0,(1/(1+EXP(-(Assumptions!$B$5 + Assumptions!$B$6*$N1836))))*Assumptions!$B$3))</f>
        <v>3.9165722796764356E-2</v>
      </c>
      <c r="P1836" s="73">
        <f>VLOOKUP($F1836,Assumptions!$A$23:$B$27,2,FALSE)*Assumptions!$B$4</f>
        <v>0.7</v>
      </c>
      <c r="Q1836" s="74">
        <f t="shared" si="56"/>
        <v>68072.103727376467</v>
      </c>
      <c r="R1836" s="75" t="str">
        <f>IF($O1836&lt;Assumptions!$B$17,"A",IF($O1836&lt;Assumptions!$B$18,"B",IF($O1836&lt;Assumptions!$B$19,"C",IF($O1836&lt;Assumptions!$B$20,"D","E"))))</f>
        <v>B</v>
      </c>
      <c r="S1836" s="75">
        <f t="shared" si="57"/>
        <v>0</v>
      </c>
    </row>
    <row r="1837" spans="1:19" ht="17.399999999999999" x14ac:dyDescent="0.3">
      <c r="A1837" s="39" t="s">
        <v>442</v>
      </c>
      <c r="B1837" s="39" t="s">
        <v>79</v>
      </c>
      <c r="C1837" s="39" t="s">
        <v>135</v>
      </c>
      <c r="D1837" s="39" t="s">
        <v>45</v>
      </c>
      <c r="E1837" s="70" t="s">
        <v>23</v>
      </c>
      <c r="F1837" s="70" t="s">
        <v>40</v>
      </c>
      <c r="G1837" s="78">
        <v>45758</v>
      </c>
      <c r="H1837" s="78">
        <v>45778</v>
      </c>
      <c r="I1837" s="69">
        <v>2407207.7000000002</v>
      </c>
      <c r="J1837" s="70">
        <v>0</v>
      </c>
      <c r="K1837" s="71">
        <v>1.101</v>
      </c>
      <c r="L1837" s="70">
        <v>0</v>
      </c>
      <c r="M1837" s="71">
        <v>0.88800000000000001</v>
      </c>
      <c r="N1837" s="72"/>
      <c r="O1837" s="73">
        <f>MIN(1,MAX(0,(1/(1+EXP(-(Assumptions!$B$5 + Assumptions!$B$6*$N1837))))*Assumptions!$B$3))</f>
        <v>3.9165722796764356E-2</v>
      </c>
      <c r="P1837" s="73">
        <f>VLOOKUP($F1837,Assumptions!$A$23:$B$27,2,FALSE)*Assumptions!$B$4</f>
        <v>0.7</v>
      </c>
      <c r="Q1837" s="74">
        <f t="shared" si="56"/>
        <v>65996.020644705684</v>
      </c>
      <c r="R1837" s="75" t="str">
        <f>IF($O1837&lt;Assumptions!$B$17,"A",IF($O1837&lt;Assumptions!$B$18,"B",IF($O1837&lt;Assumptions!$B$19,"C",IF($O1837&lt;Assumptions!$B$20,"D","E"))))</f>
        <v>B</v>
      </c>
      <c r="S1837" s="75">
        <f t="shared" si="57"/>
        <v>0</v>
      </c>
    </row>
    <row r="1838" spans="1:19" ht="17.399999999999999" x14ac:dyDescent="0.3">
      <c r="A1838" s="39" t="s">
        <v>442</v>
      </c>
      <c r="B1838" s="39" t="s">
        <v>79</v>
      </c>
      <c r="C1838" s="39" t="s">
        <v>135</v>
      </c>
      <c r="D1838" s="39" t="s">
        <v>45</v>
      </c>
      <c r="E1838" s="70" t="s">
        <v>23</v>
      </c>
      <c r="F1838" s="70" t="s">
        <v>40</v>
      </c>
      <c r="G1838" s="78">
        <v>45758</v>
      </c>
      <c r="H1838" s="78">
        <v>45809</v>
      </c>
      <c r="I1838" s="69">
        <v>2342840.39</v>
      </c>
      <c r="J1838" s="70">
        <v>65</v>
      </c>
      <c r="K1838" s="71">
        <v>0.73899999999999999</v>
      </c>
      <c r="L1838" s="70">
        <v>0</v>
      </c>
      <c r="M1838" s="71">
        <v>0.88800000000000001</v>
      </c>
      <c r="N1838" s="72"/>
      <c r="O1838" s="73">
        <f>MIN(1,MAX(0,(1/(1+EXP(-(Assumptions!$B$5 + Assumptions!$B$6*$N1838))))*Assumptions!$B$3))</f>
        <v>3.9165722796764356E-2</v>
      </c>
      <c r="P1838" s="73">
        <f>VLOOKUP($F1838,Assumptions!$A$23:$B$27,2,FALSE)*Assumptions!$B$4</f>
        <v>0.7</v>
      </c>
      <c r="Q1838" s="74">
        <f t="shared" si="56"/>
        <v>64231.326090262308</v>
      </c>
      <c r="R1838" s="75" t="str">
        <f>IF($O1838&lt;Assumptions!$B$17,"A",IF($O1838&lt;Assumptions!$B$18,"B",IF($O1838&lt;Assumptions!$B$19,"C",IF($O1838&lt;Assumptions!$B$20,"D","E"))))</f>
        <v>B</v>
      </c>
      <c r="S1838" s="75">
        <f t="shared" si="57"/>
        <v>0</v>
      </c>
    </row>
    <row r="1839" spans="1:19" ht="17.399999999999999" x14ac:dyDescent="0.3">
      <c r="A1839" s="39" t="s">
        <v>442</v>
      </c>
      <c r="B1839" s="39" t="s">
        <v>79</v>
      </c>
      <c r="C1839" s="39" t="s">
        <v>135</v>
      </c>
      <c r="D1839" s="39" t="s">
        <v>45</v>
      </c>
      <c r="E1839" s="70" t="s">
        <v>23</v>
      </c>
      <c r="F1839" s="70" t="s">
        <v>40</v>
      </c>
      <c r="G1839" s="78">
        <v>45758</v>
      </c>
      <c r="H1839" s="78">
        <v>45839</v>
      </c>
      <c r="I1839" s="69">
        <v>2275402.98</v>
      </c>
      <c r="J1839" s="70">
        <v>0</v>
      </c>
      <c r="K1839" s="71">
        <v>0.995</v>
      </c>
      <c r="L1839" s="70">
        <v>0</v>
      </c>
      <c r="M1839" s="71">
        <v>0.88800000000000001</v>
      </c>
      <c r="N1839" s="72"/>
      <c r="O1839" s="73">
        <f>MIN(1,MAX(0,(1/(1+EXP(-(Assumptions!$B$5 + Assumptions!$B$6*$N1839))))*Assumptions!$B$3))</f>
        <v>3.9165722796764356E-2</v>
      </c>
      <c r="P1839" s="73">
        <f>VLOOKUP($F1839,Assumptions!$A$23:$B$27,2,FALSE)*Assumptions!$B$4</f>
        <v>0.7</v>
      </c>
      <c r="Q1839" s="74">
        <f t="shared" si="56"/>
        <v>62382.461655928084</v>
      </c>
      <c r="R1839" s="75" t="str">
        <f>IF($O1839&lt;Assumptions!$B$17,"A",IF($O1839&lt;Assumptions!$B$18,"B",IF($O1839&lt;Assumptions!$B$19,"C",IF($O1839&lt;Assumptions!$B$20,"D","E"))))</f>
        <v>B</v>
      </c>
      <c r="S1839" s="75">
        <f t="shared" si="57"/>
        <v>0</v>
      </c>
    </row>
    <row r="1840" spans="1:19" ht="17.399999999999999" x14ac:dyDescent="0.3">
      <c r="A1840" s="39" t="s">
        <v>442</v>
      </c>
      <c r="B1840" s="39" t="s">
        <v>79</v>
      </c>
      <c r="C1840" s="39" t="s">
        <v>135</v>
      </c>
      <c r="D1840" s="39" t="s">
        <v>45</v>
      </c>
      <c r="E1840" s="70" t="s">
        <v>23</v>
      </c>
      <c r="F1840" s="70" t="s">
        <v>40</v>
      </c>
      <c r="G1840" s="78">
        <v>45758</v>
      </c>
      <c r="H1840" s="78">
        <v>45870</v>
      </c>
      <c r="I1840" s="69">
        <v>2203857.77</v>
      </c>
      <c r="J1840" s="70">
        <v>0</v>
      </c>
      <c r="K1840" s="71">
        <v>1.135</v>
      </c>
      <c r="L1840" s="70">
        <v>0</v>
      </c>
      <c r="M1840" s="71">
        <v>0.88800000000000001</v>
      </c>
      <c r="N1840" s="72"/>
      <c r="O1840" s="73">
        <f>MIN(1,MAX(0,(1/(1+EXP(-(Assumptions!$B$5 + Assumptions!$B$6*$N1840))))*Assumptions!$B$3))</f>
        <v>3.9165722796764356E-2</v>
      </c>
      <c r="P1840" s="73">
        <f>VLOOKUP($F1840,Assumptions!$A$23:$B$27,2,FALSE)*Assumptions!$B$4</f>
        <v>0.7</v>
      </c>
      <c r="Q1840" s="74">
        <f t="shared" si="56"/>
        <v>60420.977752320672</v>
      </c>
      <c r="R1840" s="75" t="str">
        <f>IF($O1840&lt;Assumptions!$B$17,"A",IF($O1840&lt;Assumptions!$B$18,"B",IF($O1840&lt;Assumptions!$B$19,"C",IF($O1840&lt;Assumptions!$B$20,"D","E"))))</f>
        <v>B</v>
      </c>
      <c r="S1840" s="75">
        <f t="shared" si="57"/>
        <v>0</v>
      </c>
    </row>
    <row r="1841" spans="1:19" ht="17.399999999999999" x14ac:dyDescent="0.3">
      <c r="A1841" s="39" t="s">
        <v>442</v>
      </c>
      <c r="B1841" s="39" t="s">
        <v>79</v>
      </c>
      <c r="C1841" s="39" t="s">
        <v>135</v>
      </c>
      <c r="D1841" s="39" t="s">
        <v>45</v>
      </c>
      <c r="E1841" s="70" t="s">
        <v>23</v>
      </c>
      <c r="F1841" s="70" t="s">
        <v>40</v>
      </c>
      <c r="G1841" s="78">
        <v>45758</v>
      </c>
      <c r="H1841" s="78">
        <v>45901</v>
      </c>
      <c r="I1841" s="69">
        <v>2144759.42</v>
      </c>
      <c r="J1841" s="70">
        <v>15</v>
      </c>
      <c r="K1841" s="71">
        <v>1.135</v>
      </c>
      <c r="L1841" s="70">
        <v>0</v>
      </c>
      <c r="M1841" s="71">
        <v>0.88800000000000001</v>
      </c>
      <c r="N1841" s="72"/>
      <c r="O1841" s="73">
        <f>MIN(1,MAX(0,(1/(1+EXP(-(Assumptions!$B$5 + Assumptions!$B$6*$N1841))))*Assumptions!$B$3))</f>
        <v>3.9165722796764356E-2</v>
      </c>
      <c r="P1841" s="73">
        <f>VLOOKUP($F1841,Assumptions!$A$23:$B$27,2,FALSE)*Assumptions!$B$4</f>
        <v>0.7</v>
      </c>
      <c r="Q1841" s="74">
        <f t="shared" si="56"/>
        <v>58800.737036628365</v>
      </c>
      <c r="R1841" s="75" t="str">
        <f>IF($O1841&lt;Assumptions!$B$17,"A",IF($O1841&lt;Assumptions!$B$18,"B",IF($O1841&lt;Assumptions!$B$19,"C",IF($O1841&lt;Assumptions!$B$20,"D","E"))))</f>
        <v>B</v>
      </c>
      <c r="S1841" s="75">
        <f t="shared" si="57"/>
        <v>0</v>
      </c>
    </row>
    <row r="1842" spans="1:19" ht="17.399999999999999" x14ac:dyDescent="0.3">
      <c r="A1842" s="39" t="s">
        <v>442</v>
      </c>
      <c r="B1842" s="39" t="s">
        <v>79</v>
      </c>
      <c r="C1842" s="39" t="s">
        <v>135</v>
      </c>
      <c r="D1842" s="39" t="s">
        <v>45</v>
      </c>
      <c r="E1842" s="70" t="s">
        <v>23</v>
      </c>
      <c r="F1842" s="70" t="s">
        <v>40</v>
      </c>
      <c r="G1842" s="78">
        <v>45758</v>
      </c>
      <c r="H1842" s="78">
        <v>45931</v>
      </c>
      <c r="I1842" s="69">
        <v>2077266.23</v>
      </c>
      <c r="J1842" s="70">
        <v>220</v>
      </c>
      <c r="K1842" s="71">
        <v>0.30299999999999999</v>
      </c>
      <c r="L1842" s="70">
        <v>0</v>
      </c>
      <c r="M1842" s="71">
        <v>0.88800000000000001</v>
      </c>
      <c r="N1842" s="72"/>
      <c r="O1842" s="73">
        <f>MIN(1,MAX(0,(1/(1+EXP(-(Assumptions!$B$5 + Assumptions!$B$6*$N1842))))*Assumptions!$B$3))</f>
        <v>3.9165722796764356E-2</v>
      </c>
      <c r="P1842" s="73">
        <f>VLOOKUP($F1842,Assumptions!$A$23:$B$27,2,FALSE)*Assumptions!$B$4</f>
        <v>0.7</v>
      </c>
      <c r="Q1842" s="74">
        <f t="shared" si="56"/>
        <v>56950.34333748182</v>
      </c>
      <c r="R1842" s="75" t="str">
        <f>IF($O1842&lt;Assumptions!$B$17,"A",IF($O1842&lt;Assumptions!$B$18,"B",IF($O1842&lt;Assumptions!$B$19,"C",IF($O1842&lt;Assumptions!$B$20,"D","E"))))</f>
        <v>B</v>
      </c>
      <c r="S1842" s="75">
        <f t="shared" si="57"/>
        <v>1</v>
      </c>
    </row>
    <row r="1843" spans="1:19" ht="17.399999999999999" x14ac:dyDescent="0.3">
      <c r="A1843" s="39" t="s">
        <v>442</v>
      </c>
      <c r="B1843" s="39" t="s">
        <v>79</v>
      </c>
      <c r="C1843" s="39" t="s">
        <v>135</v>
      </c>
      <c r="D1843" s="39" t="s">
        <v>45</v>
      </c>
      <c r="E1843" s="70" t="s">
        <v>23</v>
      </c>
      <c r="F1843" s="70" t="s">
        <v>40</v>
      </c>
      <c r="G1843" s="78">
        <v>45758</v>
      </c>
      <c r="H1843" s="78">
        <v>45962</v>
      </c>
      <c r="I1843" s="69">
        <v>2016505.72</v>
      </c>
      <c r="J1843" s="70">
        <v>0</v>
      </c>
      <c r="K1843" s="71">
        <v>1.0149999999999999</v>
      </c>
      <c r="L1843" s="70">
        <v>0</v>
      </c>
      <c r="M1843" s="71">
        <v>0.88800000000000001</v>
      </c>
      <c r="N1843" s="72"/>
      <c r="O1843" s="73">
        <f>MIN(1,MAX(0,(1/(1+EXP(-(Assumptions!$B$5 + Assumptions!$B$6*$N1843))))*Assumptions!$B$3))</f>
        <v>3.9165722796764356E-2</v>
      </c>
      <c r="P1843" s="73">
        <f>VLOOKUP($F1843,Assumptions!$A$23:$B$27,2,FALSE)*Assumptions!$B$4</f>
        <v>0.7</v>
      </c>
      <c r="Q1843" s="74">
        <f t="shared" si="56"/>
        <v>55284.532833326797</v>
      </c>
      <c r="R1843" s="75" t="str">
        <f>IF($O1843&lt;Assumptions!$B$17,"A",IF($O1843&lt;Assumptions!$B$18,"B",IF($O1843&lt;Assumptions!$B$19,"C",IF($O1843&lt;Assumptions!$B$20,"D","E"))))</f>
        <v>B</v>
      </c>
      <c r="S1843" s="75">
        <f t="shared" si="57"/>
        <v>0</v>
      </c>
    </row>
    <row r="1844" spans="1:19" ht="17.399999999999999" x14ac:dyDescent="0.3">
      <c r="A1844" s="39" t="s">
        <v>442</v>
      </c>
      <c r="B1844" s="39" t="s">
        <v>79</v>
      </c>
      <c r="C1844" s="39" t="s">
        <v>135</v>
      </c>
      <c r="D1844" s="39" t="s">
        <v>45</v>
      </c>
      <c r="E1844" s="70" t="s">
        <v>23</v>
      </c>
      <c r="F1844" s="70" t="s">
        <v>40</v>
      </c>
      <c r="G1844" s="78">
        <v>45758</v>
      </c>
      <c r="H1844" s="78">
        <v>45992</v>
      </c>
      <c r="I1844" s="69">
        <v>1963606.62</v>
      </c>
      <c r="J1844" s="70">
        <v>0</v>
      </c>
      <c r="K1844" s="71">
        <v>0.97499999999999998</v>
      </c>
      <c r="L1844" s="70">
        <v>0</v>
      </c>
      <c r="M1844" s="71">
        <v>0.88800000000000001</v>
      </c>
      <c r="N1844" s="72"/>
      <c r="O1844" s="73">
        <f>MIN(1,MAX(0,(1/(1+EXP(-(Assumptions!$B$5 + Assumptions!$B$6*$N1844))))*Assumptions!$B$3))</f>
        <v>3.9165722796764356E-2</v>
      </c>
      <c r="P1844" s="73">
        <f>VLOOKUP($F1844,Assumptions!$A$23:$B$27,2,FALSE)*Assumptions!$B$4</f>
        <v>0.7</v>
      </c>
      <c r="Q1844" s="74">
        <f t="shared" si="56"/>
        <v>53834.250792567989</v>
      </c>
      <c r="R1844" s="75" t="str">
        <f>IF($O1844&lt;Assumptions!$B$17,"A",IF($O1844&lt;Assumptions!$B$18,"B",IF($O1844&lt;Assumptions!$B$19,"C",IF($O1844&lt;Assumptions!$B$20,"D","E"))))</f>
        <v>B</v>
      </c>
      <c r="S1844" s="75">
        <f t="shared" si="57"/>
        <v>0</v>
      </c>
    </row>
    <row r="1845" spans="1:19" ht="17.399999999999999" x14ac:dyDescent="0.3">
      <c r="A1845" s="39" t="s">
        <v>444</v>
      </c>
      <c r="B1845" s="39" t="s">
        <v>52</v>
      </c>
      <c r="C1845" s="39" t="s">
        <v>190</v>
      </c>
      <c r="D1845" s="39" t="s">
        <v>26</v>
      </c>
      <c r="E1845" s="70" t="s">
        <v>43</v>
      </c>
      <c r="F1845" s="70" t="s">
        <v>28</v>
      </c>
      <c r="G1845" s="78">
        <v>45134</v>
      </c>
      <c r="H1845" s="78">
        <v>45658</v>
      </c>
      <c r="I1845" s="69">
        <v>88999397.579999998</v>
      </c>
      <c r="J1845" s="70">
        <v>0</v>
      </c>
      <c r="K1845" s="71">
        <v>1.149</v>
      </c>
      <c r="L1845" s="70">
        <v>0</v>
      </c>
      <c r="M1845" s="71">
        <v>0.93700000000000006</v>
      </c>
      <c r="N1845" s="72"/>
      <c r="O1845" s="73">
        <f>MIN(1,MAX(0,(1/(1+EXP(-(Assumptions!$B$5 + Assumptions!$B$6*$N1845))))*Assumptions!$B$3))</f>
        <v>3.9165722796764356E-2</v>
      </c>
      <c r="P1845" s="73">
        <f>VLOOKUP($F1845,Assumptions!$A$23:$B$27,2,FALSE)*Assumptions!$B$4</f>
        <v>0.35</v>
      </c>
      <c r="Q1845" s="74">
        <f t="shared" si="56"/>
        <v>1220004.0071440551</v>
      </c>
      <c r="R1845" s="75" t="str">
        <f>IF($O1845&lt;Assumptions!$B$17,"A",IF($O1845&lt;Assumptions!$B$18,"B",IF($O1845&lt;Assumptions!$B$19,"C",IF($O1845&lt;Assumptions!$B$20,"D","E"))))</f>
        <v>B</v>
      </c>
      <c r="S1845" s="75">
        <f t="shared" si="57"/>
        <v>0</v>
      </c>
    </row>
    <row r="1846" spans="1:19" ht="17.399999999999999" x14ac:dyDescent="0.3">
      <c r="A1846" s="39" t="s">
        <v>444</v>
      </c>
      <c r="B1846" s="39" t="s">
        <v>52</v>
      </c>
      <c r="C1846" s="39" t="s">
        <v>190</v>
      </c>
      <c r="D1846" s="39" t="s">
        <v>26</v>
      </c>
      <c r="E1846" s="70" t="s">
        <v>43</v>
      </c>
      <c r="F1846" s="70" t="s">
        <v>28</v>
      </c>
      <c r="G1846" s="78">
        <v>45134</v>
      </c>
      <c r="H1846" s="78">
        <v>45689</v>
      </c>
      <c r="I1846" s="69">
        <v>87480274.349999994</v>
      </c>
      <c r="J1846" s="70">
        <v>0</v>
      </c>
      <c r="K1846" s="71">
        <v>0.98799999999999999</v>
      </c>
      <c r="L1846" s="70">
        <v>0</v>
      </c>
      <c r="M1846" s="71">
        <v>0.93700000000000006</v>
      </c>
      <c r="N1846" s="72"/>
      <c r="O1846" s="73">
        <f>MIN(1,MAX(0,(1/(1+EXP(-(Assumptions!$B$5 + Assumptions!$B$6*$N1846))))*Assumptions!$B$3))</f>
        <v>3.9165722796764356E-2</v>
      </c>
      <c r="P1846" s="73">
        <f>VLOOKUP($F1846,Assumptions!$A$23:$B$27,2,FALSE)*Assumptions!$B$4</f>
        <v>0.35</v>
      </c>
      <c r="Q1846" s="74">
        <f t="shared" si="56"/>
        <v>1199179.8613819482</v>
      </c>
      <c r="R1846" s="75" t="str">
        <f>IF($O1846&lt;Assumptions!$B$17,"A",IF($O1846&lt;Assumptions!$B$18,"B",IF($O1846&lt;Assumptions!$B$19,"C",IF($O1846&lt;Assumptions!$B$20,"D","E"))))</f>
        <v>B</v>
      </c>
      <c r="S1846" s="75">
        <f t="shared" si="57"/>
        <v>0</v>
      </c>
    </row>
    <row r="1847" spans="1:19" ht="17.399999999999999" x14ac:dyDescent="0.3">
      <c r="A1847" s="39" t="s">
        <v>444</v>
      </c>
      <c r="B1847" s="39" t="s">
        <v>52</v>
      </c>
      <c r="C1847" s="39" t="s">
        <v>190</v>
      </c>
      <c r="D1847" s="39" t="s">
        <v>26</v>
      </c>
      <c r="E1847" s="70" t="s">
        <v>43</v>
      </c>
      <c r="F1847" s="70" t="s">
        <v>28</v>
      </c>
      <c r="G1847" s="78">
        <v>45134</v>
      </c>
      <c r="H1847" s="78">
        <v>45717</v>
      </c>
      <c r="I1847" s="69">
        <v>85881035.590000004</v>
      </c>
      <c r="J1847" s="70">
        <v>0</v>
      </c>
      <c r="K1847" s="71">
        <v>1.1060000000000001</v>
      </c>
      <c r="L1847" s="70">
        <v>0</v>
      </c>
      <c r="M1847" s="71">
        <v>0.93700000000000006</v>
      </c>
      <c r="N1847" s="72"/>
      <c r="O1847" s="73">
        <f>MIN(1,MAX(0,(1/(1+EXP(-(Assumptions!$B$5 + Assumptions!$B$6*$N1847))))*Assumptions!$B$3))</f>
        <v>3.9165722796764356E-2</v>
      </c>
      <c r="P1847" s="73">
        <f>VLOOKUP($F1847,Assumptions!$A$23:$B$27,2,FALSE)*Assumptions!$B$4</f>
        <v>0.35</v>
      </c>
      <c r="Q1847" s="74">
        <f t="shared" si="56"/>
        <v>1177257.4916959479</v>
      </c>
      <c r="R1847" s="75" t="str">
        <f>IF($O1847&lt;Assumptions!$B$17,"A",IF($O1847&lt;Assumptions!$B$18,"B",IF($O1847&lt;Assumptions!$B$19,"C",IF($O1847&lt;Assumptions!$B$20,"D","E"))))</f>
        <v>B</v>
      </c>
      <c r="S1847" s="75">
        <f t="shared" si="57"/>
        <v>0</v>
      </c>
    </row>
    <row r="1848" spans="1:19" ht="17.399999999999999" x14ac:dyDescent="0.3">
      <c r="A1848" s="39" t="s">
        <v>444</v>
      </c>
      <c r="B1848" s="39" t="s">
        <v>52</v>
      </c>
      <c r="C1848" s="39" t="s">
        <v>190</v>
      </c>
      <c r="D1848" s="39" t="s">
        <v>26</v>
      </c>
      <c r="E1848" s="70" t="s">
        <v>43</v>
      </c>
      <c r="F1848" s="70" t="s">
        <v>28</v>
      </c>
      <c r="G1848" s="78">
        <v>45134</v>
      </c>
      <c r="H1848" s="78">
        <v>45748</v>
      </c>
      <c r="I1848" s="69">
        <v>84141926.239999995</v>
      </c>
      <c r="J1848" s="70">
        <v>15</v>
      </c>
      <c r="K1848" s="71">
        <v>1.0349999999999999</v>
      </c>
      <c r="L1848" s="70">
        <v>0</v>
      </c>
      <c r="M1848" s="71">
        <v>0.93700000000000006</v>
      </c>
      <c r="N1848" s="72"/>
      <c r="O1848" s="73">
        <f>MIN(1,MAX(0,(1/(1+EXP(-(Assumptions!$B$5 + Assumptions!$B$6*$N1848))))*Assumptions!$B$3))</f>
        <v>3.9165722796764356E-2</v>
      </c>
      <c r="P1848" s="73">
        <f>VLOOKUP($F1848,Assumptions!$A$23:$B$27,2,FALSE)*Assumptions!$B$4</f>
        <v>0.35</v>
      </c>
      <c r="Q1848" s="74">
        <f t="shared" si="56"/>
        <v>1153417.7755455715</v>
      </c>
      <c r="R1848" s="75" t="str">
        <f>IF($O1848&lt;Assumptions!$B$17,"A",IF($O1848&lt;Assumptions!$B$18,"B",IF($O1848&lt;Assumptions!$B$19,"C",IF($O1848&lt;Assumptions!$B$20,"D","E"))))</f>
        <v>B</v>
      </c>
      <c r="S1848" s="75">
        <f t="shared" si="57"/>
        <v>0</v>
      </c>
    </row>
    <row r="1849" spans="1:19" ht="17.399999999999999" x14ac:dyDescent="0.3">
      <c r="A1849" s="39" t="s">
        <v>444</v>
      </c>
      <c r="B1849" s="39" t="s">
        <v>52</v>
      </c>
      <c r="C1849" s="39" t="s">
        <v>190</v>
      </c>
      <c r="D1849" s="39" t="s">
        <v>26</v>
      </c>
      <c r="E1849" s="70" t="s">
        <v>43</v>
      </c>
      <c r="F1849" s="70" t="s">
        <v>28</v>
      </c>
      <c r="G1849" s="78">
        <v>45134</v>
      </c>
      <c r="H1849" s="78">
        <v>45778</v>
      </c>
      <c r="I1849" s="69">
        <v>82627622.739999995</v>
      </c>
      <c r="J1849" s="70">
        <v>0</v>
      </c>
      <c r="K1849" s="71">
        <v>1.0580000000000001</v>
      </c>
      <c r="L1849" s="70">
        <v>0</v>
      </c>
      <c r="M1849" s="71">
        <v>0.93700000000000006</v>
      </c>
      <c r="N1849" s="72"/>
      <c r="O1849" s="73">
        <f>MIN(1,MAX(0,(1/(1+EXP(-(Assumptions!$B$5 + Assumptions!$B$6*$N1849))))*Assumptions!$B$3))</f>
        <v>3.9165722796764356E-2</v>
      </c>
      <c r="P1849" s="73">
        <f>VLOOKUP($F1849,Assumptions!$A$23:$B$27,2,FALSE)*Assumptions!$B$4</f>
        <v>0.35</v>
      </c>
      <c r="Q1849" s="74">
        <f t="shared" si="56"/>
        <v>1132659.6986566619</v>
      </c>
      <c r="R1849" s="75" t="str">
        <f>IF($O1849&lt;Assumptions!$B$17,"A",IF($O1849&lt;Assumptions!$B$18,"B",IF($O1849&lt;Assumptions!$B$19,"C",IF($O1849&lt;Assumptions!$B$20,"D","E"))))</f>
        <v>B</v>
      </c>
      <c r="S1849" s="75">
        <f t="shared" si="57"/>
        <v>0</v>
      </c>
    </row>
    <row r="1850" spans="1:19" ht="17.399999999999999" x14ac:dyDescent="0.3">
      <c r="A1850" s="39" t="s">
        <v>444</v>
      </c>
      <c r="B1850" s="39" t="s">
        <v>52</v>
      </c>
      <c r="C1850" s="39" t="s">
        <v>190</v>
      </c>
      <c r="D1850" s="39" t="s">
        <v>26</v>
      </c>
      <c r="E1850" s="70" t="s">
        <v>43</v>
      </c>
      <c r="F1850" s="70" t="s">
        <v>28</v>
      </c>
      <c r="G1850" s="78">
        <v>45134</v>
      </c>
      <c r="H1850" s="78">
        <v>45809</v>
      </c>
      <c r="I1850" s="69">
        <v>82627622.739999995</v>
      </c>
      <c r="J1850" s="70">
        <v>185</v>
      </c>
      <c r="K1850" s="71">
        <v>0.161</v>
      </c>
      <c r="L1850" s="70">
        <v>0</v>
      </c>
      <c r="M1850" s="71">
        <v>0.93700000000000006</v>
      </c>
      <c r="N1850" s="72"/>
      <c r="O1850" s="73">
        <f>MIN(1,MAX(0,(1/(1+EXP(-(Assumptions!$B$5 + Assumptions!$B$6*$N1850))))*Assumptions!$B$3))</f>
        <v>3.9165722796764356E-2</v>
      </c>
      <c r="P1850" s="73">
        <f>VLOOKUP($F1850,Assumptions!$A$23:$B$27,2,FALSE)*Assumptions!$B$4</f>
        <v>0.35</v>
      </c>
      <c r="Q1850" s="74">
        <f t="shared" si="56"/>
        <v>1132659.6986566619</v>
      </c>
      <c r="R1850" s="75" t="str">
        <f>IF($O1850&lt;Assumptions!$B$17,"A",IF($O1850&lt;Assumptions!$B$18,"B",IF($O1850&lt;Assumptions!$B$19,"C",IF($O1850&lt;Assumptions!$B$20,"D","E"))))</f>
        <v>B</v>
      </c>
      <c r="S1850" s="75">
        <f t="shared" si="57"/>
        <v>1</v>
      </c>
    </row>
    <row r="1851" spans="1:19" ht="17.399999999999999" x14ac:dyDescent="0.3">
      <c r="A1851" s="39" t="s">
        <v>444</v>
      </c>
      <c r="B1851" s="39" t="s">
        <v>52</v>
      </c>
      <c r="C1851" s="39" t="s">
        <v>190</v>
      </c>
      <c r="D1851" s="39" t="s">
        <v>26</v>
      </c>
      <c r="E1851" s="70" t="s">
        <v>43</v>
      </c>
      <c r="F1851" s="70" t="s">
        <v>28</v>
      </c>
      <c r="G1851" s="78">
        <v>45134</v>
      </c>
      <c r="H1851" s="78">
        <v>45839</v>
      </c>
      <c r="I1851" s="69">
        <v>82627622.739999995</v>
      </c>
      <c r="J1851" s="70">
        <v>999</v>
      </c>
      <c r="K1851" s="71">
        <v>0.17499999999999999</v>
      </c>
      <c r="L1851" s="70">
        <v>0</v>
      </c>
      <c r="M1851" s="71">
        <v>0.93700000000000006</v>
      </c>
      <c r="N1851" s="72"/>
      <c r="O1851" s="73">
        <f>MIN(1,MAX(0,(1/(1+EXP(-(Assumptions!$B$5 + Assumptions!$B$6*$N1851))))*Assumptions!$B$3))</f>
        <v>3.9165722796764356E-2</v>
      </c>
      <c r="P1851" s="73">
        <f>VLOOKUP($F1851,Assumptions!$A$23:$B$27,2,FALSE)*Assumptions!$B$4</f>
        <v>0.35</v>
      </c>
      <c r="Q1851" s="74">
        <f t="shared" si="56"/>
        <v>1132659.6986566619</v>
      </c>
      <c r="R1851" s="75" t="str">
        <f>IF($O1851&lt;Assumptions!$B$17,"A",IF($O1851&lt;Assumptions!$B$18,"B",IF($O1851&lt;Assumptions!$B$19,"C",IF($O1851&lt;Assumptions!$B$20,"D","E"))))</f>
        <v>B</v>
      </c>
      <c r="S1851" s="75">
        <f t="shared" si="57"/>
        <v>1</v>
      </c>
    </row>
    <row r="1852" spans="1:19" ht="17.399999999999999" x14ac:dyDescent="0.3">
      <c r="A1852" s="39" t="s">
        <v>444</v>
      </c>
      <c r="B1852" s="39" t="s">
        <v>52</v>
      </c>
      <c r="C1852" s="39" t="s">
        <v>190</v>
      </c>
      <c r="D1852" s="39" t="s">
        <v>26</v>
      </c>
      <c r="E1852" s="70" t="s">
        <v>43</v>
      </c>
      <c r="F1852" s="70" t="s">
        <v>28</v>
      </c>
      <c r="G1852" s="78">
        <v>45134</v>
      </c>
      <c r="H1852" s="78">
        <v>45870</v>
      </c>
      <c r="I1852" s="69">
        <v>82627622.739999995</v>
      </c>
      <c r="J1852" s="70">
        <v>999</v>
      </c>
      <c r="K1852" s="71">
        <v>0.104</v>
      </c>
      <c r="L1852" s="70">
        <v>0</v>
      </c>
      <c r="M1852" s="71">
        <v>0.93700000000000006</v>
      </c>
      <c r="N1852" s="72"/>
      <c r="O1852" s="73">
        <f>MIN(1,MAX(0,(1/(1+EXP(-(Assumptions!$B$5 + Assumptions!$B$6*$N1852))))*Assumptions!$B$3))</f>
        <v>3.9165722796764356E-2</v>
      </c>
      <c r="P1852" s="73">
        <f>VLOOKUP($F1852,Assumptions!$A$23:$B$27,2,FALSE)*Assumptions!$B$4</f>
        <v>0.35</v>
      </c>
      <c r="Q1852" s="74">
        <f t="shared" si="56"/>
        <v>1132659.6986566619</v>
      </c>
      <c r="R1852" s="75" t="str">
        <f>IF($O1852&lt;Assumptions!$B$17,"A",IF($O1852&lt;Assumptions!$B$18,"B",IF($O1852&lt;Assumptions!$B$19,"C",IF($O1852&lt;Assumptions!$B$20,"D","E"))))</f>
        <v>B</v>
      </c>
      <c r="S1852" s="75">
        <f t="shared" si="57"/>
        <v>1</v>
      </c>
    </row>
    <row r="1853" spans="1:19" ht="17.399999999999999" x14ac:dyDescent="0.3">
      <c r="A1853" s="39" t="s">
        <v>444</v>
      </c>
      <c r="B1853" s="39" t="s">
        <v>52</v>
      </c>
      <c r="C1853" s="39" t="s">
        <v>190</v>
      </c>
      <c r="D1853" s="39" t="s">
        <v>26</v>
      </c>
      <c r="E1853" s="70" t="s">
        <v>43</v>
      </c>
      <c r="F1853" s="70" t="s">
        <v>28</v>
      </c>
      <c r="G1853" s="78">
        <v>45134</v>
      </c>
      <c r="H1853" s="78">
        <v>45901</v>
      </c>
      <c r="I1853" s="69">
        <v>82627622.739999995</v>
      </c>
      <c r="J1853" s="70">
        <v>999</v>
      </c>
      <c r="K1853" s="71">
        <v>0.107</v>
      </c>
      <c r="L1853" s="70">
        <v>0</v>
      </c>
      <c r="M1853" s="71">
        <v>0.93700000000000006</v>
      </c>
      <c r="N1853" s="72"/>
      <c r="O1853" s="73">
        <f>MIN(1,MAX(0,(1/(1+EXP(-(Assumptions!$B$5 + Assumptions!$B$6*$N1853))))*Assumptions!$B$3))</f>
        <v>3.9165722796764356E-2</v>
      </c>
      <c r="P1853" s="73">
        <f>VLOOKUP($F1853,Assumptions!$A$23:$B$27,2,FALSE)*Assumptions!$B$4</f>
        <v>0.35</v>
      </c>
      <c r="Q1853" s="74">
        <f t="shared" si="56"/>
        <v>1132659.6986566619</v>
      </c>
      <c r="R1853" s="75" t="str">
        <f>IF($O1853&lt;Assumptions!$B$17,"A",IF($O1853&lt;Assumptions!$B$18,"B",IF($O1853&lt;Assumptions!$B$19,"C",IF($O1853&lt;Assumptions!$B$20,"D","E"))))</f>
        <v>B</v>
      </c>
      <c r="S1853" s="75">
        <f t="shared" si="57"/>
        <v>1</v>
      </c>
    </row>
    <row r="1854" spans="1:19" ht="17.399999999999999" x14ac:dyDescent="0.3">
      <c r="A1854" s="39" t="s">
        <v>444</v>
      </c>
      <c r="B1854" s="39" t="s">
        <v>52</v>
      </c>
      <c r="C1854" s="39" t="s">
        <v>190</v>
      </c>
      <c r="D1854" s="39" t="s">
        <v>26</v>
      </c>
      <c r="E1854" s="70" t="s">
        <v>43</v>
      </c>
      <c r="F1854" s="70" t="s">
        <v>28</v>
      </c>
      <c r="G1854" s="78">
        <v>45134</v>
      </c>
      <c r="H1854" s="78">
        <v>45931</v>
      </c>
      <c r="I1854" s="69">
        <v>82627622.739999995</v>
      </c>
      <c r="J1854" s="70">
        <v>999</v>
      </c>
      <c r="K1854" s="71">
        <v>6.0000000000000001E-3</v>
      </c>
      <c r="L1854" s="70">
        <v>0</v>
      </c>
      <c r="M1854" s="71">
        <v>0.93700000000000006</v>
      </c>
      <c r="N1854" s="72"/>
      <c r="O1854" s="73">
        <f>MIN(1,MAX(0,(1/(1+EXP(-(Assumptions!$B$5 + Assumptions!$B$6*$N1854))))*Assumptions!$B$3))</f>
        <v>3.9165722796764356E-2</v>
      </c>
      <c r="P1854" s="73">
        <f>VLOOKUP($F1854,Assumptions!$A$23:$B$27,2,FALSE)*Assumptions!$B$4</f>
        <v>0.35</v>
      </c>
      <c r="Q1854" s="74">
        <f t="shared" si="56"/>
        <v>1132659.6986566619</v>
      </c>
      <c r="R1854" s="75" t="str">
        <f>IF($O1854&lt;Assumptions!$B$17,"A",IF($O1854&lt;Assumptions!$B$18,"B",IF($O1854&lt;Assumptions!$B$19,"C",IF($O1854&lt;Assumptions!$B$20,"D","E"))))</f>
        <v>B</v>
      </c>
      <c r="S1854" s="75">
        <f t="shared" si="57"/>
        <v>1</v>
      </c>
    </row>
    <row r="1855" spans="1:19" ht="17.399999999999999" x14ac:dyDescent="0.3">
      <c r="A1855" s="39" t="s">
        <v>444</v>
      </c>
      <c r="B1855" s="39" t="s">
        <v>52</v>
      </c>
      <c r="C1855" s="39" t="s">
        <v>190</v>
      </c>
      <c r="D1855" s="39" t="s">
        <v>26</v>
      </c>
      <c r="E1855" s="70" t="s">
        <v>43</v>
      </c>
      <c r="F1855" s="70" t="s">
        <v>28</v>
      </c>
      <c r="G1855" s="78">
        <v>45134</v>
      </c>
      <c r="H1855" s="78">
        <v>45962</v>
      </c>
      <c r="I1855" s="69">
        <v>82627622.739999995</v>
      </c>
      <c r="J1855" s="70">
        <v>999</v>
      </c>
      <c r="K1855" s="71">
        <v>8.1000000000000003E-2</v>
      </c>
      <c r="L1855" s="70">
        <v>0</v>
      </c>
      <c r="M1855" s="71">
        <v>0.93700000000000006</v>
      </c>
      <c r="N1855" s="72"/>
      <c r="O1855" s="73">
        <f>MIN(1,MAX(0,(1/(1+EXP(-(Assumptions!$B$5 + Assumptions!$B$6*$N1855))))*Assumptions!$B$3))</f>
        <v>3.9165722796764356E-2</v>
      </c>
      <c r="P1855" s="73">
        <f>VLOOKUP($F1855,Assumptions!$A$23:$B$27,2,FALSE)*Assumptions!$B$4</f>
        <v>0.35</v>
      </c>
      <c r="Q1855" s="74">
        <f t="shared" si="56"/>
        <v>1132659.6986566619</v>
      </c>
      <c r="R1855" s="75" t="str">
        <f>IF($O1855&lt;Assumptions!$B$17,"A",IF($O1855&lt;Assumptions!$B$18,"B",IF($O1855&lt;Assumptions!$B$19,"C",IF($O1855&lt;Assumptions!$B$20,"D","E"))))</f>
        <v>B</v>
      </c>
      <c r="S1855" s="75">
        <f t="shared" si="57"/>
        <v>1</v>
      </c>
    </row>
    <row r="1856" spans="1:19" ht="17.399999999999999" x14ac:dyDescent="0.3">
      <c r="A1856" s="39" t="s">
        <v>444</v>
      </c>
      <c r="B1856" s="39" t="s">
        <v>52</v>
      </c>
      <c r="C1856" s="39" t="s">
        <v>190</v>
      </c>
      <c r="D1856" s="39" t="s">
        <v>26</v>
      </c>
      <c r="E1856" s="70" t="s">
        <v>43</v>
      </c>
      <c r="F1856" s="70" t="s">
        <v>28</v>
      </c>
      <c r="G1856" s="78">
        <v>45134</v>
      </c>
      <c r="H1856" s="78">
        <v>45992</v>
      </c>
      <c r="I1856" s="69">
        <v>82627622.739999995</v>
      </c>
      <c r="J1856" s="70">
        <v>999</v>
      </c>
      <c r="K1856" s="71">
        <v>0.13300000000000001</v>
      </c>
      <c r="L1856" s="70">
        <v>0</v>
      </c>
      <c r="M1856" s="71">
        <v>0.93700000000000006</v>
      </c>
      <c r="N1856" s="72"/>
      <c r="O1856" s="73">
        <f>MIN(1,MAX(0,(1/(1+EXP(-(Assumptions!$B$5 + Assumptions!$B$6*$N1856))))*Assumptions!$B$3))</f>
        <v>3.9165722796764356E-2</v>
      </c>
      <c r="P1856" s="73">
        <f>VLOOKUP($F1856,Assumptions!$A$23:$B$27,2,FALSE)*Assumptions!$B$4</f>
        <v>0.35</v>
      </c>
      <c r="Q1856" s="74">
        <f t="shared" si="56"/>
        <v>1132659.6986566619</v>
      </c>
      <c r="R1856" s="75" t="str">
        <f>IF($O1856&lt;Assumptions!$B$17,"A",IF($O1856&lt;Assumptions!$B$18,"B",IF($O1856&lt;Assumptions!$B$19,"C",IF($O1856&lt;Assumptions!$B$20,"D","E"))))</f>
        <v>B</v>
      </c>
      <c r="S1856" s="75">
        <f t="shared" si="57"/>
        <v>1</v>
      </c>
    </row>
    <row r="1857" spans="1:19" ht="17.399999999999999" x14ac:dyDescent="0.3">
      <c r="A1857" s="39" t="s">
        <v>446</v>
      </c>
      <c r="B1857" s="39" t="s">
        <v>84</v>
      </c>
      <c r="C1857" s="39" t="s">
        <v>135</v>
      </c>
      <c r="D1857" s="39" t="s">
        <v>42</v>
      </c>
      <c r="E1857" s="70" t="s">
        <v>31</v>
      </c>
      <c r="F1857" s="70" t="s">
        <v>36</v>
      </c>
      <c r="G1857" s="78">
        <v>45073</v>
      </c>
      <c r="H1857" s="78">
        <v>45658</v>
      </c>
      <c r="I1857" s="69">
        <v>637203.69999999995</v>
      </c>
      <c r="J1857" s="70">
        <v>0</v>
      </c>
      <c r="K1857" s="71">
        <v>0.95599999999999996</v>
      </c>
      <c r="L1857" s="70">
        <v>0</v>
      </c>
      <c r="M1857" s="71">
        <v>1.35</v>
      </c>
      <c r="N1857" s="72"/>
      <c r="O1857" s="73">
        <f>MIN(1,MAX(0,(1/(1+EXP(-(Assumptions!$B$5 + Assumptions!$B$6*$N1857))))*Assumptions!$B$3))</f>
        <v>3.9165722796764356E-2</v>
      </c>
      <c r="P1857" s="73">
        <f>VLOOKUP($F1857,Assumptions!$A$23:$B$27,2,FALSE)*Assumptions!$B$4</f>
        <v>0.55000000000000004</v>
      </c>
      <c r="Q1857" s="74">
        <f t="shared" ref="Q1857:Q1920" si="58">$I1857*$O1857*$P1857</f>
        <v>13726.098913599928</v>
      </c>
      <c r="R1857" s="75" t="str">
        <f>IF($O1857&lt;Assumptions!$B$17,"A",IF($O1857&lt;Assumptions!$B$18,"B",IF($O1857&lt;Assumptions!$B$19,"C",IF($O1857&lt;Assumptions!$B$20,"D","E"))))</f>
        <v>B</v>
      </c>
      <c r="S1857" s="75">
        <f t="shared" ref="S1857:S1920" si="59">--($J1857&gt;=180)</f>
        <v>0</v>
      </c>
    </row>
    <row r="1858" spans="1:19" ht="17.399999999999999" x14ac:dyDescent="0.3">
      <c r="A1858" s="39" t="s">
        <v>446</v>
      </c>
      <c r="B1858" s="39" t="s">
        <v>84</v>
      </c>
      <c r="C1858" s="39" t="s">
        <v>135</v>
      </c>
      <c r="D1858" s="39" t="s">
        <v>42</v>
      </c>
      <c r="E1858" s="70" t="s">
        <v>31</v>
      </c>
      <c r="F1858" s="70" t="s">
        <v>36</v>
      </c>
      <c r="G1858" s="78">
        <v>45073</v>
      </c>
      <c r="H1858" s="78">
        <v>45689</v>
      </c>
      <c r="I1858" s="69">
        <v>617278.07999999996</v>
      </c>
      <c r="J1858" s="70">
        <v>65</v>
      </c>
      <c r="K1858" s="71">
        <v>0.505</v>
      </c>
      <c r="L1858" s="70">
        <v>0</v>
      </c>
      <c r="M1858" s="71">
        <v>1.35</v>
      </c>
      <c r="N1858" s="72"/>
      <c r="O1858" s="73">
        <f>MIN(1,MAX(0,(1/(1+EXP(-(Assumptions!$B$5 + Assumptions!$B$6*$N1858))))*Assumptions!$B$3))</f>
        <v>3.9165722796764356E-2</v>
      </c>
      <c r="P1858" s="73">
        <f>VLOOKUP($F1858,Assumptions!$A$23:$B$27,2,FALSE)*Assumptions!$B$4</f>
        <v>0.55000000000000004</v>
      </c>
      <c r="Q1858" s="74">
        <f t="shared" si="58"/>
        <v>13296.878193389413</v>
      </c>
      <c r="R1858" s="75" t="str">
        <f>IF($O1858&lt;Assumptions!$B$17,"A",IF($O1858&lt;Assumptions!$B$18,"B",IF($O1858&lt;Assumptions!$B$19,"C",IF($O1858&lt;Assumptions!$B$20,"D","E"))))</f>
        <v>B</v>
      </c>
      <c r="S1858" s="75">
        <f t="shared" si="59"/>
        <v>0</v>
      </c>
    </row>
    <row r="1859" spans="1:19" ht="17.399999999999999" x14ac:dyDescent="0.3">
      <c r="A1859" s="39" t="s">
        <v>446</v>
      </c>
      <c r="B1859" s="39" t="s">
        <v>84</v>
      </c>
      <c r="C1859" s="39" t="s">
        <v>135</v>
      </c>
      <c r="D1859" s="39" t="s">
        <v>42</v>
      </c>
      <c r="E1859" s="70" t="s">
        <v>31</v>
      </c>
      <c r="F1859" s="70" t="s">
        <v>36</v>
      </c>
      <c r="G1859" s="78">
        <v>45073</v>
      </c>
      <c r="H1859" s="78">
        <v>45717</v>
      </c>
      <c r="I1859" s="69">
        <v>600605.17000000004</v>
      </c>
      <c r="J1859" s="70">
        <v>95</v>
      </c>
      <c r="K1859" s="71">
        <v>0.27</v>
      </c>
      <c r="L1859" s="70">
        <v>0</v>
      </c>
      <c r="M1859" s="71">
        <v>1.35</v>
      </c>
      <c r="N1859" s="72"/>
      <c r="O1859" s="73">
        <f>MIN(1,MAX(0,(1/(1+EXP(-(Assumptions!$B$5 + Assumptions!$B$6*$N1859))))*Assumptions!$B$3))</f>
        <v>3.9165722796764356E-2</v>
      </c>
      <c r="P1859" s="73">
        <f>VLOOKUP($F1859,Assumptions!$A$23:$B$27,2,FALSE)*Assumptions!$B$4</f>
        <v>0.55000000000000004</v>
      </c>
      <c r="Q1859" s="74">
        <f t="shared" si="58"/>
        <v>12937.724579187943</v>
      </c>
      <c r="R1859" s="75" t="str">
        <f>IF($O1859&lt;Assumptions!$B$17,"A",IF($O1859&lt;Assumptions!$B$18,"B",IF($O1859&lt;Assumptions!$B$19,"C",IF($O1859&lt;Assumptions!$B$20,"D","E"))))</f>
        <v>B</v>
      </c>
      <c r="S1859" s="75">
        <f t="shared" si="59"/>
        <v>0</v>
      </c>
    </row>
    <row r="1860" spans="1:19" ht="17.399999999999999" x14ac:dyDescent="0.3">
      <c r="A1860" s="39" t="s">
        <v>446</v>
      </c>
      <c r="B1860" s="39" t="s">
        <v>84</v>
      </c>
      <c r="C1860" s="39" t="s">
        <v>135</v>
      </c>
      <c r="D1860" s="39" t="s">
        <v>42</v>
      </c>
      <c r="E1860" s="70" t="s">
        <v>31</v>
      </c>
      <c r="F1860" s="70" t="s">
        <v>36</v>
      </c>
      <c r="G1860" s="78">
        <v>45073</v>
      </c>
      <c r="H1860" s="78">
        <v>45748</v>
      </c>
      <c r="I1860" s="69">
        <v>582732.15</v>
      </c>
      <c r="J1860" s="70">
        <v>0</v>
      </c>
      <c r="K1860" s="71">
        <v>0.98799999999999999</v>
      </c>
      <c r="L1860" s="70">
        <v>0</v>
      </c>
      <c r="M1860" s="71">
        <v>1.35</v>
      </c>
      <c r="N1860" s="72"/>
      <c r="O1860" s="73">
        <f>MIN(1,MAX(0,(1/(1+EXP(-(Assumptions!$B$5 + Assumptions!$B$6*$N1860))))*Assumptions!$B$3))</f>
        <v>3.9165722796764356E-2</v>
      </c>
      <c r="P1860" s="73">
        <f>VLOOKUP($F1860,Assumptions!$A$23:$B$27,2,FALSE)*Assumptions!$B$4</f>
        <v>0.55000000000000004</v>
      </c>
      <c r="Q1860" s="74">
        <f t="shared" si="58"/>
        <v>12552.719218414379</v>
      </c>
      <c r="R1860" s="75" t="str">
        <f>IF($O1860&lt;Assumptions!$B$17,"A",IF($O1860&lt;Assumptions!$B$18,"B",IF($O1860&lt;Assumptions!$B$19,"C",IF($O1860&lt;Assumptions!$B$20,"D","E"))))</f>
        <v>B</v>
      </c>
      <c r="S1860" s="75">
        <f t="shared" si="59"/>
        <v>0</v>
      </c>
    </row>
    <row r="1861" spans="1:19" ht="17.399999999999999" x14ac:dyDescent="0.3">
      <c r="A1861" s="39" t="s">
        <v>446</v>
      </c>
      <c r="B1861" s="39" t="s">
        <v>84</v>
      </c>
      <c r="C1861" s="39" t="s">
        <v>135</v>
      </c>
      <c r="D1861" s="39" t="s">
        <v>42</v>
      </c>
      <c r="E1861" s="70" t="s">
        <v>31</v>
      </c>
      <c r="F1861" s="70" t="s">
        <v>36</v>
      </c>
      <c r="G1861" s="78">
        <v>45073</v>
      </c>
      <c r="H1861" s="78">
        <v>45778</v>
      </c>
      <c r="I1861" s="69">
        <v>564587.5</v>
      </c>
      <c r="J1861" s="70">
        <v>0</v>
      </c>
      <c r="K1861" s="71">
        <v>1.121</v>
      </c>
      <c r="L1861" s="70">
        <v>0</v>
      </c>
      <c r="M1861" s="71">
        <v>1.35</v>
      </c>
      <c r="N1861" s="72"/>
      <c r="O1861" s="73">
        <f>MIN(1,MAX(0,(1/(1+EXP(-(Assumptions!$B$5 + Assumptions!$B$6*$N1861))))*Assumptions!$B$3))</f>
        <v>3.9165722796764356E-2</v>
      </c>
      <c r="P1861" s="73">
        <f>VLOOKUP($F1861,Assumptions!$A$23:$B$27,2,FALSE)*Assumptions!$B$4</f>
        <v>0.55000000000000004</v>
      </c>
      <c r="Q1861" s="74">
        <f t="shared" si="58"/>
        <v>12161.862635735009</v>
      </c>
      <c r="R1861" s="75" t="str">
        <f>IF($O1861&lt;Assumptions!$B$17,"A",IF($O1861&lt;Assumptions!$B$18,"B",IF($O1861&lt;Assumptions!$B$19,"C",IF($O1861&lt;Assumptions!$B$20,"D","E"))))</f>
        <v>B</v>
      </c>
      <c r="S1861" s="75">
        <f t="shared" si="59"/>
        <v>0</v>
      </c>
    </row>
    <row r="1862" spans="1:19" ht="17.399999999999999" x14ac:dyDescent="0.3">
      <c r="A1862" s="39" t="s">
        <v>446</v>
      </c>
      <c r="B1862" s="39" t="s">
        <v>84</v>
      </c>
      <c r="C1862" s="39" t="s">
        <v>135</v>
      </c>
      <c r="D1862" s="39" t="s">
        <v>42</v>
      </c>
      <c r="E1862" s="70" t="s">
        <v>31</v>
      </c>
      <c r="F1862" s="70" t="s">
        <v>36</v>
      </c>
      <c r="G1862" s="78">
        <v>45073</v>
      </c>
      <c r="H1862" s="78">
        <v>45809</v>
      </c>
      <c r="I1862" s="69">
        <v>548853.88</v>
      </c>
      <c r="J1862" s="70">
        <v>35</v>
      </c>
      <c r="K1862" s="71">
        <v>0.53400000000000003</v>
      </c>
      <c r="L1862" s="70">
        <v>0</v>
      </c>
      <c r="M1862" s="71">
        <v>1.35</v>
      </c>
      <c r="N1862" s="72"/>
      <c r="O1862" s="73">
        <f>MIN(1,MAX(0,(1/(1+EXP(-(Assumptions!$B$5 + Assumptions!$B$6*$N1862))))*Assumptions!$B$3))</f>
        <v>3.9165722796764356E-2</v>
      </c>
      <c r="P1862" s="73">
        <f>VLOOKUP($F1862,Assumptions!$A$23:$B$27,2,FALSE)*Assumptions!$B$4</f>
        <v>0.55000000000000004</v>
      </c>
      <c r="Q1862" s="74">
        <f t="shared" si="58"/>
        <v>11822.942406004713</v>
      </c>
      <c r="R1862" s="75" t="str">
        <f>IF($O1862&lt;Assumptions!$B$17,"A",IF($O1862&lt;Assumptions!$B$18,"B",IF($O1862&lt;Assumptions!$B$19,"C",IF($O1862&lt;Assumptions!$B$20,"D","E"))))</f>
        <v>B</v>
      </c>
      <c r="S1862" s="75">
        <f t="shared" si="59"/>
        <v>0</v>
      </c>
    </row>
    <row r="1863" spans="1:19" ht="17.399999999999999" x14ac:dyDescent="0.3">
      <c r="A1863" s="39" t="s">
        <v>446</v>
      </c>
      <c r="B1863" s="39" t="s">
        <v>84</v>
      </c>
      <c r="C1863" s="39" t="s">
        <v>135</v>
      </c>
      <c r="D1863" s="39" t="s">
        <v>42</v>
      </c>
      <c r="E1863" s="70" t="s">
        <v>31</v>
      </c>
      <c r="F1863" s="70" t="s">
        <v>36</v>
      </c>
      <c r="G1863" s="78">
        <v>45073</v>
      </c>
      <c r="H1863" s="78">
        <v>45839</v>
      </c>
      <c r="I1863" s="69">
        <v>532988.31000000006</v>
      </c>
      <c r="J1863" s="70">
        <v>15</v>
      </c>
      <c r="K1863" s="71">
        <v>1.097</v>
      </c>
      <c r="L1863" s="70">
        <v>0</v>
      </c>
      <c r="M1863" s="71">
        <v>1.35</v>
      </c>
      <c r="N1863" s="72"/>
      <c r="O1863" s="73">
        <f>MIN(1,MAX(0,(1/(1+EXP(-(Assumptions!$B$5 + Assumptions!$B$6*$N1863))))*Assumptions!$B$3))</f>
        <v>3.9165722796764356E-2</v>
      </c>
      <c r="P1863" s="73">
        <f>VLOOKUP($F1863,Assumptions!$A$23:$B$27,2,FALSE)*Assumptions!$B$4</f>
        <v>0.55000000000000004</v>
      </c>
      <c r="Q1863" s="74">
        <f t="shared" si="58"/>
        <v>11481.179821856751</v>
      </c>
      <c r="R1863" s="75" t="str">
        <f>IF($O1863&lt;Assumptions!$B$17,"A",IF($O1863&lt;Assumptions!$B$18,"B",IF($O1863&lt;Assumptions!$B$19,"C",IF($O1863&lt;Assumptions!$B$20,"D","E"))))</f>
        <v>B</v>
      </c>
      <c r="S1863" s="75">
        <f t="shared" si="59"/>
        <v>0</v>
      </c>
    </row>
    <row r="1864" spans="1:19" ht="17.399999999999999" x14ac:dyDescent="0.3">
      <c r="A1864" s="39" t="s">
        <v>446</v>
      </c>
      <c r="B1864" s="39" t="s">
        <v>84</v>
      </c>
      <c r="C1864" s="39" t="s">
        <v>135</v>
      </c>
      <c r="D1864" s="39" t="s">
        <v>42</v>
      </c>
      <c r="E1864" s="70" t="s">
        <v>31</v>
      </c>
      <c r="F1864" s="70" t="s">
        <v>36</v>
      </c>
      <c r="G1864" s="78">
        <v>45073</v>
      </c>
      <c r="H1864" s="78">
        <v>45870</v>
      </c>
      <c r="I1864" s="69">
        <v>515840.9</v>
      </c>
      <c r="J1864" s="70">
        <v>0</v>
      </c>
      <c r="K1864" s="71">
        <v>0.99</v>
      </c>
      <c r="L1864" s="70">
        <v>0</v>
      </c>
      <c r="M1864" s="71">
        <v>1.35</v>
      </c>
      <c r="N1864" s="72"/>
      <c r="O1864" s="73">
        <f>MIN(1,MAX(0,(1/(1+EXP(-(Assumptions!$B$5 + Assumptions!$B$6*$N1864))))*Assumptions!$B$3))</f>
        <v>3.9165722796764356E-2</v>
      </c>
      <c r="P1864" s="73">
        <f>VLOOKUP($F1864,Assumptions!$A$23:$B$27,2,FALSE)*Assumptions!$B$4</f>
        <v>0.55000000000000004</v>
      </c>
      <c r="Q1864" s="74">
        <f t="shared" si="58"/>
        <v>11111.804933148394</v>
      </c>
      <c r="R1864" s="75" t="str">
        <f>IF($O1864&lt;Assumptions!$B$17,"A",IF($O1864&lt;Assumptions!$B$18,"B",IF($O1864&lt;Assumptions!$B$19,"C",IF($O1864&lt;Assumptions!$B$20,"D","E"))))</f>
        <v>B</v>
      </c>
      <c r="S1864" s="75">
        <f t="shared" si="59"/>
        <v>0</v>
      </c>
    </row>
    <row r="1865" spans="1:19" ht="17.399999999999999" x14ac:dyDescent="0.3">
      <c r="A1865" s="39" t="s">
        <v>446</v>
      </c>
      <c r="B1865" s="39" t="s">
        <v>84</v>
      </c>
      <c r="C1865" s="39" t="s">
        <v>135</v>
      </c>
      <c r="D1865" s="39" t="s">
        <v>42</v>
      </c>
      <c r="E1865" s="70" t="s">
        <v>31</v>
      </c>
      <c r="F1865" s="70" t="s">
        <v>36</v>
      </c>
      <c r="G1865" s="78">
        <v>45073</v>
      </c>
      <c r="H1865" s="78">
        <v>45901</v>
      </c>
      <c r="I1865" s="69">
        <v>500594.74</v>
      </c>
      <c r="J1865" s="70">
        <v>0</v>
      </c>
      <c r="K1865" s="71">
        <v>1.0549999999999999</v>
      </c>
      <c r="L1865" s="70">
        <v>0</v>
      </c>
      <c r="M1865" s="71">
        <v>1.35</v>
      </c>
      <c r="N1865" s="72"/>
      <c r="O1865" s="73">
        <f>MIN(1,MAX(0,(1/(1+EXP(-(Assumptions!$B$5 + Assumptions!$B$6*$N1865))))*Assumptions!$B$3))</f>
        <v>3.9165722796764356E-2</v>
      </c>
      <c r="P1865" s="73">
        <f>VLOOKUP($F1865,Assumptions!$A$23:$B$27,2,FALSE)*Assumptions!$B$4</f>
        <v>0.55000000000000004</v>
      </c>
      <c r="Q1865" s="74">
        <f t="shared" si="58"/>
        <v>10783.385151197081</v>
      </c>
      <c r="R1865" s="75" t="str">
        <f>IF($O1865&lt;Assumptions!$B$17,"A",IF($O1865&lt;Assumptions!$B$18,"B",IF($O1865&lt;Assumptions!$B$19,"C",IF($O1865&lt;Assumptions!$B$20,"D","E"))))</f>
        <v>B</v>
      </c>
      <c r="S1865" s="75">
        <f t="shared" si="59"/>
        <v>0</v>
      </c>
    </row>
    <row r="1866" spans="1:19" ht="17.399999999999999" x14ac:dyDescent="0.3">
      <c r="A1866" s="39" t="s">
        <v>446</v>
      </c>
      <c r="B1866" s="39" t="s">
        <v>84</v>
      </c>
      <c r="C1866" s="39" t="s">
        <v>135</v>
      </c>
      <c r="D1866" s="39" t="s">
        <v>42</v>
      </c>
      <c r="E1866" s="70" t="s">
        <v>31</v>
      </c>
      <c r="F1866" s="70" t="s">
        <v>36</v>
      </c>
      <c r="G1866" s="78">
        <v>45073</v>
      </c>
      <c r="H1866" s="78">
        <v>45931</v>
      </c>
      <c r="I1866" s="69">
        <v>485986.97</v>
      </c>
      <c r="J1866" s="70">
        <v>0</v>
      </c>
      <c r="K1866" s="71">
        <v>1.095</v>
      </c>
      <c r="L1866" s="70">
        <v>0</v>
      </c>
      <c r="M1866" s="71">
        <v>1.35</v>
      </c>
      <c r="N1866" s="72"/>
      <c r="O1866" s="73">
        <f>MIN(1,MAX(0,(1/(1+EXP(-(Assumptions!$B$5 + Assumptions!$B$6*$N1866))))*Assumptions!$B$3))</f>
        <v>3.9165722796764356E-2</v>
      </c>
      <c r="P1866" s="73">
        <f>VLOOKUP($F1866,Assumptions!$A$23:$B$27,2,FALSE)*Assumptions!$B$4</f>
        <v>0.55000000000000004</v>
      </c>
      <c r="Q1866" s="74">
        <f t="shared" si="58"/>
        <v>10468.717022422688</v>
      </c>
      <c r="R1866" s="75" t="str">
        <f>IF($O1866&lt;Assumptions!$B$17,"A",IF($O1866&lt;Assumptions!$B$18,"B",IF($O1866&lt;Assumptions!$B$19,"C",IF($O1866&lt;Assumptions!$B$20,"D","E"))))</f>
        <v>B</v>
      </c>
      <c r="S1866" s="75">
        <f t="shared" si="59"/>
        <v>0</v>
      </c>
    </row>
    <row r="1867" spans="1:19" ht="17.399999999999999" x14ac:dyDescent="0.3">
      <c r="A1867" s="39" t="s">
        <v>446</v>
      </c>
      <c r="B1867" s="39" t="s">
        <v>84</v>
      </c>
      <c r="C1867" s="39" t="s">
        <v>135</v>
      </c>
      <c r="D1867" s="39" t="s">
        <v>42</v>
      </c>
      <c r="E1867" s="70" t="s">
        <v>31</v>
      </c>
      <c r="F1867" s="70" t="s">
        <v>36</v>
      </c>
      <c r="G1867" s="78">
        <v>45073</v>
      </c>
      <c r="H1867" s="78">
        <v>45962</v>
      </c>
      <c r="I1867" s="69">
        <v>472144.01</v>
      </c>
      <c r="J1867" s="70">
        <v>0</v>
      </c>
      <c r="K1867" s="71">
        <v>1.038</v>
      </c>
      <c r="L1867" s="70">
        <v>0</v>
      </c>
      <c r="M1867" s="71">
        <v>1.35</v>
      </c>
      <c r="N1867" s="72"/>
      <c r="O1867" s="73">
        <f>MIN(1,MAX(0,(1/(1+EXP(-(Assumptions!$B$5 + Assumptions!$B$6*$N1867))))*Assumptions!$B$3))</f>
        <v>3.9165722796764356E-2</v>
      </c>
      <c r="P1867" s="73">
        <f>VLOOKUP($F1867,Assumptions!$A$23:$B$27,2,FALSE)*Assumptions!$B$4</f>
        <v>0.55000000000000004</v>
      </c>
      <c r="Q1867" s="74">
        <f t="shared" si="58"/>
        <v>10170.523778697006</v>
      </c>
      <c r="R1867" s="75" t="str">
        <f>IF($O1867&lt;Assumptions!$B$17,"A",IF($O1867&lt;Assumptions!$B$18,"B",IF($O1867&lt;Assumptions!$B$19,"C",IF($O1867&lt;Assumptions!$B$20,"D","E"))))</f>
        <v>B</v>
      </c>
      <c r="S1867" s="75">
        <f t="shared" si="59"/>
        <v>0</v>
      </c>
    </row>
    <row r="1868" spans="1:19" ht="17.399999999999999" x14ac:dyDescent="0.3">
      <c r="A1868" s="39" t="s">
        <v>446</v>
      </c>
      <c r="B1868" s="39" t="s">
        <v>84</v>
      </c>
      <c r="C1868" s="39" t="s">
        <v>135</v>
      </c>
      <c r="D1868" s="39" t="s">
        <v>42</v>
      </c>
      <c r="E1868" s="70" t="s">
        <v>31</v>
      </c>
      <c r="F1868" s="70" t="s">
        <v>36</v>
      </c>
      <c r="G1868" s="78">
        <v>45073</v>
      </c>
      <c r="H1868" s="78">
        <v>45992</v>
      </c>
      <c r="I1868" s="69">
        <v>458829.5</v>
      </c>
      <c r="J1868" s="70">
        <v>15</v>
      </c>
      <c r="K1868" s="71">
        <v>1.0780000000000001</v>
      </c>
      <c r="L1868" s="70">
        <v>0</v>
      </c>
      <c r="M1868" s="71">
        <v>1.35</v>
      </c>
      <c r="N1868" s="72"/>
      <c r="O1868" s="73">
        <f>MIN(1,MAX(0,(1/(1+EXP(-(Assumptions!$B$5 + Assumptions!$B$6*$N1868))))*Assumptions!$B$3))</f>
        <v>3.9165722796764356E-2</v>
      </c>
      <c r="P1868" s="73">
        <f>VLOOKUP($F1868,Assumptions!$A$23:$B$27,2,FALSE)*Assumptions!$B$4</f>
        <v>0.55000000000000004</v>
      </c>
      <c r="Q1868" s="74">
        <f t="shared" si="58"/>
        <v>9883.7139543878966</v>
      </c>
      <c r="R1868" s="75" t="str">
        <f>IF($O1868&lt;Assumptions!$B$17,"A",IF($O1868&lt;Assumptions!$B$18,"B",IF($O1868&lt;Assumptions!$B$19,"C",IF($O1868&lt;Assumptions!$B$20,"D","E"))))</f>
        <v>B</v>
      </c>
      <c r="S1868" s="75">
        <f t="shared" si="59"/>
        <v>0</v>
      </c>
    </row>
    <row r="1869" spans="1:19" ht="17.399999999999999" x14ac:dyDescent="0.3">
      <c r="A1869" s="39" t="s">
        <v>448</v>
      </c>
      <c r="B1869" s="39" t="s">
        <v>92</v>
      </c>
      <c r="C1869" s="39" t="s">
        <v>144</v>
      </c>
      <c r="D1869" s="39" t="s">
        <v>30</v>
      </c>
      <c r="E1869" s="70" t="s">
        <v>46</v>
      </c>
      <c r="F1869" s="70" t="s">
        <v>40</v>
      </c>
      <c r="G1869" s="78">
        <v>44823</v>
      </c>
      <c r="H1869" s="78">
        <v>45658</v>
      </c>
      <c r="I1869" s="69">
        <v>8334070.1600000001</v>
      </c>
      <c r="J1869" s="70">
        <v>0</v>
      </c>
      <c r="K1869" s="71">
        <v>0.97699999999999998</v>
      </c>
      <c r="L1869" s="70">
        <v>0</v>
      </c>
      <c r="M1869" s="71">
        <v>1.103</v>
      </c>
      <c r="N1869" s="72"/>
      <c r="O1869" s="73">
        <f>MIN(1,MAX(0,(1/(1+EXP(-(Assumptions!$B$5 + Assumptions!$B$6*$N1869))))*Assumptions!$B$3))</f>
        <v>3.9165722796764356E-2</v>
      </c>
      <c r="P1869" s="73">
        <f>VLOOKUP($F1869,Assumptions!$A$23:$B$27,2,FALSE)*Assumptions!$B$4</f>
        <v>0.7</v>
      </c>
      <c r="Q1869" s="74">
        <f t="shared" si="58"/>
        <v>228486.91715874188</v>
      </c>
      <c r="R1869" s="75" t="str">
        <f>IF($O1869&lt;Assumptions!$B$17,"A",IF($O1869&lt;Assumptions!$B$18,"B",IF($O1869&lt;Assumptions!$B$19,"C",IF($O1869&lt;Assumptions!$B$20,"D","E"))))</f>
        <v>B</v>
      </c>
      <c r="S1869" s="75">
        <f t="shared" si="59"/>
        <v>0</v>
      </c>
    </row>
    <row r="1870" spans="1:19" ht="17.399999999999999" x14ac:dyDescent="0.3">
      <c r="A1870" s="39" t="s">
        <v>448</v>
      </c>
      <c r="B1870" s="39" t="s">
        <v>92</v>
      </c>
      <c r="C1870" s="39" t="s">
        <v>144</v>
      </c>
      <c r="D1870" s="39" t="s">
        <v>30</v>
      </c>
      <c r="E1870" s="70" t="s">
        <v>46</v>
      </c>
      <c r="F1870" s="70" t="s">
        <v>40</v>
      </c>
      <c r="G1870" s="78">
        <v>44823</v>
      </c>
      <c r="H1870" s="78">
        <v>45689</v>
      </c>
      <c r="I1870" s="69">
        <v>8139010.3099999996</v>
      </c>
      <c r="J1870" s="70">
        <v>0</v>
      </c>
      <c r="K1870" s="71">
        <v>1.0429999999999999</v>
      </c>
      <c r="L1870" s="70">
        <v>0</v>
      </c>
      <c r="M1870" s="71">
        <v>1.103</v>
      </c>
      <c r="N1870" s="72"/>
      <c r="O1870" s="73">
        <f>MIN(1,MAX(0,(1/(1+EXP(-(Assumptions!$B$5 + Assumptions!$B$6*$N1870))))*Assumptions!$B$3))</f>
        <v>3.9165722796764356E-2</v>
      </c>
      <c r="P1870" s="73">
        <f>VLOOKUP($F1870,Assumptions!$A$23:$B$27,2,FALSE)*Assumptions!$B$4</f>
        <v>0.7</v>
      </c>
      <c r="Q1870" s="74">
        <f t="shared" si="58"/>
        <v>223139.15514902698</v>
      </c>
      <c r="R1870" s="75" t="str">
        <f>IF($O1870&lt;Assumptions!$B$17,"A",IF($O1870&lt;Assumptions!$B$18,"B",IF($O1870&lt;Assumptions!$B$19,"C",IF($O1870&lt;Assumptions!$B$20,"D","E"))))</f>
        <v>B</v>
      </c>
      <c r="S1870" s="75">
        <f t="shared" si="59"/>
        <v>0</v>
      </c>
    </row>
    <row r="1871" spans="1:19" ht="17.399999999999999" x14ac:dyDescent="0.3">
      <c r="A1871" s="39" t="s">
        <v>448</v>
      </c>
      <c r="B1871" s="39" t="s">
        <v>92</v>
      </c>
      <c r="C1871" s="39" t="s">
        <v>144</v>
      </c>
      <c r="D1871" s="39" t="s">
        <v>30</v>
      </c>
      <c r="E1871" s="70" t="s">
        <v>46</v>
      </c>
      <c r="F1871" s="70" t="s">
        <v>40</v>
      </c>
      <c r="G1871" s="78">
        <v>44823</v>
      </c>
      <c r="H1871" s="78">
        <v>45717</v>
      </c>
      <c r="I1871" s="69">
        <v>7912303.6200000001</v>
      </c>
      <c r="J1871" s="70">
        <v>15</v>
      </c>
      <c r="K1871" s="71">
        <v>1.077</v>
      </c>
      <c r="L1871" s="70">
        <v>0</v>
      </c>
      <c r="M1871" s="71">
        <v>1.103</v>
      </c>
      <c r="N1871" s="72"/>
      <c r="O1871" s="73">
        <f>MIN(1,MAX(0,(1/(1+EXP(-(Assumptions!$B$5 + Assumptions!$B$6*$N1871))))*Assumptions!$B$3))</f>
        <v>3.9165722796764356E-2</v>
      </c>
      <c r="P1871" s="73">
        <f>VLOOKUP($F1871,Assumptions!$A$23:$B$27,2,FALSE)*Assumptions!$B$4</f>
        <v>0.7</v>
      </c>
      <c r="Q1871" s="74">
        <f t="shared" si="58"/>
        <v>216923.76318532857</v>
      </c>
      <c r="R1871" s="75" t="str">
        <f>IF($O1871&lt;Assumptions!$B$17,"A",IF($O1871&lt;Assumptions!$B$18,"B",IF($O1871&lt;Assumptions!$B$19,"C",IF($O1871&lt;Assumptions!$B$20,"D","E"))))</f>
        <v>B</v>
      </c>
      <c r="S1871" s="75">
        <f t="shared" si="59"/>
        <v>0</v>
      </c>
    </row>
    <row r="1872" spans="1:19" ht="17.399999999999999" x14ac:dyDescent="0.3">
      <c r="A1872" s="39" t="s">
        <v>448</v>
      </c>
      <c r="B1872" s="39" t="s">
        <v>92</v>
      </c>
      <c r="C1872" s="39" t="s">
        <v>144</v>
      </c>
      <c r="D1872" s="39" t="s">
        <v>30</v>
      </c>
      <c r="E1872" s="70" t="s">
        <v>46</v>
      </c>
      <c r="F1872" s="70" t="s">
        <v>40</v>
      </c>
      <c r="G1872" s="78">
        <v>44823</v>
      </c>
      <c r="H1872" s="78">
        <v>45748</v>
      </c>
      <c r="I1872" s="69">
        <v>7712280.8799999999</v>
      </c>
      <c r="J1872" s="70">
        <v>0</v>
      </c>
      <c r="K1872" s="71">
        <v>1.034</v>
      </c>
      <c r="L1872" s="70">
        <v>0</v>
      </c>
      <c r="M1872" s="71">
        <v>1.103</v>
      </c>
      <c r="N1872" s="72"/>
      <c r="O1872" s="73">
        <f>MIN(1,MAX(0,(1/(1+EXP(-(Assumptions!$B$5 + Assumptions!$B$6*$N1872))))*Assumptions!$B$3))</f>
        <v>3.9165722796764356E-2</v>
      </c>
      <c r="P1872" s="73">
        <f>VLOOKUP($F1872,Assumptions!$A$23:$B$27,2,FALSE)*Assumptions!$B$4</f>
        <v>0.7</v>
      </c>
      <c r="Q1872" s="74">
        <f t="shared" si="58"/>
        <v>211439.9385538061</v>
      </c>
      <c r="R1872" s="75" t="str">
        <f>IF($O1872&lt;Assumptions!$B$17,"A",IF($O1872&lt;Assumptions!$B$18,"B",IF($O1872&lt;Assumptions!$B$19,"C",IF($O1872&lt;Assumptions!$B$20,"D","E"))))</f>
        <v>B</v>
      </c>
      <c r="S1872" s="75">
        <f t="shared" si="59"/>
        <v>0</v>
      </c>
    </row>
    <row r="1873" spans="1:19" ht="17.399999999999999" x14ac:dyDescent="0.3">
      <c r="A1873" s="39" t="s">
        <v>448</v>
      </c>
      <c r="B1873" s="39" t="s">
        <v>92</v>
      </c>
      <c r="C1873" s="39" t="s">
        <v>144</v>
      </c>
      <c r="D1873" s="39" t="s">
        <v>30</v>
      </c>
      <c r="E1873" s="70" t="s">
        <v>46</v>
      </c>
      <c r="F1873" s="70" t="s">
        <v>40</v>
      </c>
      <c r="G1873" s="78">
        <v>44823</v>
      </c>
      <c r="H1873" s="78">
        <v>45778</v>
      </c>
      <c r="I1873" s="69">
        <v>7533781.9800000004</v>
      </c>
      <c r="J1873" s="70">
        <v>35</v>
      </c>
      <c r="K1873" s="71">
        <v>0.78600000000000003</v>
      </c>
      <c r="L1873" s="70">
        <v>0</v>
      </c>
      <c r="M1873" s="71">
        <v>1.103</v>
      </c>
      <c r="N1873" s="72"/>
      <c r="O1873" s="73">
        <f>MIN(1,MAX(0,(1/(1+EXP(-(Assumptions!$B$5 + Assumptions!$B$6*$N1873))))*Assumptions!$B$3))</f>
        <v>3.9165722796764356E-2</v>
      </c>
      <c r="P1873" s="73">
        <f>VLOOKUP($F1873,Assumptions!$A$23:$B$27,2,FALSE)*Assumptions!$B$4</f>
        <v>0.7</v>
      </c>
      <c r="Q1873" s="74">
        <f t="shared" si="58"/>
        <v>206546.21164795695</v>
      </c>
      <c r="R1873" s="75" t="str">
        <f>IF($O1873&lt;Assumptions!$B$17,"A",IF($O1873&lt;Assumptions!$B$18,"B",IF($O1873&lt;Assumptions!$B$19,"C",IF($O1873&lt;Assumptions!$B$20,"D","E"))))</f>
        <v>B</v>
      </c>
      <c r="S1873" s="75">
        <f t="shared" si="59"/>
        <v>0</v>
      </c>
    </row>
    <row r="1874" spans="1:19" ht="17.399999999999999" x14ac:dyDescent="0.3">
      <c r="A1874" s="39" t="s">
        <v>448</v>
      </c>
      <c r="B1874" s="39" t="s">
        <v>92</v>
      </c>
      <c r="C1874" s="39" t="s">
        <v>144</v>
      </c>
      <c r="D1874" s="39" t="s">
        <v>30</v>
      </c>
      <c r="E1874" s="70" t="s">
        <v>46</v>
      </c>
      <c r="F1874" s="70" t="s">
        <v>40</v>
      </c>
      <c r="G1874" s="78">
        <v>44823</v>
      </c>
      <c r="H1874" s="78">
        <v>45809</v>
      </c>
      <c r="I1874" s="69">
        <v>7326160.5499999998</v>
      </c>
      <c r="J1874" s="70">
        <v>35</v>
      </c>
      <c r="K1874" s="71">
        <v>0.42399999999999999</v>
      </c>
      <c r="L1874" s="70">
        <v>0</v>
      </c>
      <c r="M1874" s="71">
        <v>1.103</v>
      </c>
      <c r="N1874" s="72"/>
      <c r="O1874" s="73">
        <f>MIN(1,MAX(0,(1/(1+EXP(-(Assumptions!$B$5 + Assumptions!$B$6*$N1874))))*Assumptions!$B$3))</f>
        <v>3.9165722796764356E-2</v>
      </c>
      <c r="P1874" s="73">
        <f>VLOOKUP($F1874,Assumptions!$A$23:$B$27,2,FALSE)*Assumptions!$B$4</f>
        <v>0.7</v>
      </c>
      <c r="Q1874" s="74">
        <f t="shared" si="58"/>
        <v>200854.06128612347</v>
      </c>
      <c r="R1874" s="75" t="str">
        <f>IF($O1874&lt;Assumptions!$B$17,"A",IF($O1874&lt;Assumptions!$B$18,"B",IF($O1874&lt;Assumptions!$B$19,"C",IF($O1874&lt;Assumptions!$B$20,"D","E"))))</f>
        <v>B</v>
      </c>
      <c r="S1874" s="75">
        <f t="shared" si="59"/>
        <v>0</v>
      </c>
    </row>
    <row r="1875" spans="1:19" ht="17.399999999999999" x14ac:dyDescent="0.3">
      <c r="A1875" s="39" t="s">
        <v>448</v>
      </c>
      <c r="B1875" s="39" t="s">
        <v>92</v>
      </c>
      <c r="C1875" s="39" t="s">
        <v>144</v>
      </c>
      <c r="D1875" s="39" t="s">
        <v>30</v>
      </c>
      <c r="E1875" s="70" t="s">
        <v>46</v>
      </c>
      <c r="F1875" s="70" t="s">
        <v>40</v>
      </c>
      <c r="G1875" s="78">
        <v>44823</v>
      </c>
      <c r="H1875" s="78">
        <v>45839</v>
      </c>
      <c r="I1875" s="69">
        <v>7168649.0899999999</v>
      </c>
      <c r="J1875" s="70">
        <v>0</v>
      </c>
      <c r="K1875" s="71">
        <v>1.087</v>
      </c>
      <c r="L1875" s="70">
        <v>0</v>
      </c>
      <c r="M1875" s="71">
        <v>1.103</v>
      </c>
      <c r="N1875" s="72"/>
      <c r="O1875" s="73">
        <f>MIN(1,MAX(0,(1/(1+EXP(-(Assumptions!$B$5 + Assumptions!$B$6*$N1875))))*Assumptions!$B$3))</f>
        <v>3.9165722796764356E-2</v>
      </c>
      <c r="P1875" s="73">
        <f>VLOOKUP($F1875,Assumptions!$A$23:$B$27,2,FALSE)*Assumptions!$B$4</f>
        <v>0.7</v>
      </c>
      <c r="Q1875" s="74">
        <f t="shared" si="58"/>
        <v>196535.72616035191</v>
      </c>
      <c r="R1875" s="75" t="str">
        <f>IF($O1875&lt;Assumptions!$B$17,"A",IF($O1875&lt;Assumptions!$B$18,"B",IF($O1875&lt;Assumptions!$B$19,"C",IF($O1875&lt;Assumptions!$B$20,"D","E"))))</f>
        <v>B</v>
      </c>
      <c r="S1875" s="75">
        <f t="shared" si="59"/>
        <v>0</v>
      </c>
    </row>
    <row r="1876" spans="1:19" ht="17.399999999999999" x14ac:dyDescent="0.3">
      <c r="A1876" s="39" t="s">
        <v>448</v>
      </c>
      <c r="B1876" s="39" t="s">
        <v>92</v>
      </c>
      <c r="C1876" s="39" t="s">
        <v>144</v>
      </c>
      <c r="D1876" s="39" t="s">
        <v>30</v>
      </c>
      <c r="E1876" s="70" t="s">
        <v>46</v>
      </c>
      <c r="F1876" s="70" t="s">
        <v>40</v>
      </c>
      <c r="G1876" s="78">
        <v>44823</v>
      </c>
      <c r="H1876" s="78">
        <v>45870</v>
      </c>
      <c r="I1876" s="69">
        <v>7017620.3099999996</v>
      </c>
      <c r="J1876" s="70">
        <v>0</v>
      </c>
      <c r="K1876" s="71">
        <v>1.071</v>
      </c>
      <c r="L1876" s="70">
        <v>0</v>
      </c>
      <c r="M1876" s="71">
        <v>1.103</v>
      </c>
      <c r="N1876" s="72"/>
      <c r="O1876" s="73">
        <f>MIN(1,MAX(0,(1/(1+EXP(-(Assumptions!$B$5 + Assumptions!$B$6*$N1876))))*Assumptions!$B$3))</f>
        <v>3.9165722796764356E-2</v>
      </c>
      <c r="P1876" s="73">
        <f>VLOOKUP($F1876,Assumptions!$A$23:$B$27,2,FALSE)*Assumptions!$B$4</f>
        <v>0.7</v>
      </c>
      <c r="Q1876" s="74">
        <f t="shared" si="58"/>
        <v>192395.12022808244</v>
      </c>
      <c r="R1876" s="75" t="str">
        <f>IF($O1876&lt;Assumptions!$B$17,"A",IF($O1876&lt;Assumptions!$B$18,"B",IF($O1876&lt;Assumptions!$B$19,"C",IF($O1876&lt;Assumptions!$B$20,"D","E"))))</f>
        <v>B</v>
      </c>
      <c r="S1876" s="75">
        <f t="shared" si="59"/>
        <v>0</v>
      </c>
    </row>
    <row r="1877" spans="1:19" ht="17.399999999999999" x14ac:dyDescent="0.3">
      <c r="A1877" s="39" t="s">
        <v>448</v>
      </c>
      <c r="B1877" s="39" t="s">
        <v>92</v>
      </c>
      <c r="C1877" s="39" t="s">
        <v>144</v>
      </c>
      <c r="D1877" s="39" t="s">
        <v>30</v>
      </c>
      <c r="E1877" s="70" t="s">
        <v>46</v>
      </c>
      <c r="F1877" s="70" t="s">
        <v>40</v>
      </c>
      <c r="G1877" s="78">
        <v>44823</v>
      </c>
      <c r="H1877" s="78">
        <v>45901</v>
      </c>
      <c r="I1877" s="69">
        <v>6821565.8200000003</v>
      </c>
      <c r="J1877" s="70">
        <v>0</v>
      </c>
      <c r="K1877" s="71">
        <v>0.97599999999999998</v>
      </c>
      <c r="L1877" s="70">
        <v>0</v>
      </c>
      <c r="M1877" s="71">
        <v>1.103</v>
      </c>
      <c r="N1877" s="72"/>
      <c r="O1877" s="73">
        <f>MIN(1,MAX(0,(1/(1+EXP(-(Assumptions!$B$5 + Assumptions!$B$6*$N1877))))*Assumptions!$B$3))</f>
        <v>3.9165722796764356E-2</v>
      </c>
      <c r="P1877" s="73">
        <f>VLOOKUP($F1877,Assumptions!$A$23:$B$27,2,FALSE)*Assumptions!$B$4</f>
        <v>0.7</v>
      </c>
      <c r="Q1877" s="74">
        <f t="shared" si="58"/>
        <v>187020.08916220177</v>
      </c>
      <c r="R1877" s="75" t="str">
        <f>IF($O1877&lt;Assumptions!$B$17,"A",IF($O1877&lt;Assumptions!$B$18,"B",IF($O1877&lt;Assumptions!$B$19,"C",IF($O1877&lt;Assumptions!$B$20,"D","E"))))</f>
        <v>B</v>
      </c>
      <c r="S1877" s="75">
        <f t="shared" si="59"/>
        <v>0</v>
      </c>
    </row>
    <row r="1878" spans="1:19" ht="17.399999999999999" x14ac:dyDescent="0.3">
      <c r="A1878" s="39" t="s">
        <v>448</v>
      </c>
      <c r="B1878" s="39" t="s">
        <v>92</v>
      </c>
      <c r="C1878" s="39" t="s">
        <v>144</v>
      </c>
      <c r="D1878" s="39" t="s">
        <v>30</v>
      </c>
      <c r="E1878" s="70" t="s">
        <v>46</v>
      </c>
      <c r="F1878" s="70" t="s">
        <v>40</v>
      </c>
      <c r="G1878" s="78">
        <v>44823</v>
      </c>
      <c r="H1878" s="78">
        <v>45931</v>
      </c>
      <c r="I1878" s="69">
        <v>6656614.21</v>
      </c>
      <c r="J1878" s="70">
        <v>0</v>
      </c>
      <c r="K1878" s="71">
        <v>1.036</v>
      </c>
      <c r="L1878" s="70">
        <v>0</v>
      </c>
      <c r="M1878" s="71">
        <v>1.103</v>
      </c>
      <c r="N1878" s="72"/>
      <c r="O1878" s="73">
        <f>MIN(1,MAX(0,(1/(1+EXP(-(Assumptions!$B$5 + Assumptions!$B$6*$N1878))))*Assumptions!$B$3))</f>
        <v>3.9165722796764356E-2</v>
      </c>
      <c r="P1878" s="73">
        <f>VLOOKUP($F1878,Assumptions!$A$23:$B$27,2,FALSE)*Assumptions!$B$4</f>
        <v>0.7</v>
      </c>
      <c r="Q1878" s="74">
        <f t="shared" si="58"/>
        <v>182497.77483970378</v>
      </c>
      <c r="R1878" s="75" t="str">
        <f>IF($O1878&lt;Assumptions!$B$17,"A",IF($O1878&lt;Assumptions!$B$18,"B",IF($O1878&lt;Assumptions!$B$19,"C",IF($O1878&lt;Assumptions!$B$20,"D","E"))))</f>
        <v>B</v>
      </c>
      <c r="S1878" s="75">
        <f t="shared" si="59"/>
        <v>0</v>
      </c>
    </row>
    <row r="1879" spans="1:19" ht="17.399999999999999" x14ac:dyDescent="0.3">
      <c r="A1879" s="39" t="s">
        <v>448</v>
      </c>
      <c r="B1879" s="39" t="s">
        <v>92</v>
      </c>
      <c r="C1879" s="39" t="s">
        <v>144</v>
      </c>
      <c r="D1879" s="39" t="s">
        <v>30</v>
      </c>
      <c r="E1879" s="70" t="s">
        <v>46</v>
      </c>
      <c r="F1879" s="70" t="s">
        <v>40</v>
      </c>
      <c r="G1879" s="78">
        <v>44823</v>
      </c>
      <c r="H1879" s="78">
        <v>45962</v>
      </c>
      <c r="I1879" s="69">
        <v>6488968.5599999996</v>
      </c>
      <c r="J1879" s="70">
        <v>0</v>
      </c>
      <c r="K1879" s="71">
        <v>0.97499999999999998</v>
      </c>
      <c r="L1879" s="70">
        <v>0</v>
      </c>
      <c r="M1879" s="71">
        <v>1.103</v>
      </c>
      <c r="N1879" s="72"/>
      <c r="O1879" s="73">
        <f>MIN(1,MAX(0,(1/(1+EXP(-(Assumptions!$B$5 + Assumptions!$B$6*$N1879))))*Assumptions!$B$3))</f>
        <v>3.9165722796764356E-2</v>
      </c>
      <c r="P1879" s="73">
        <f>VLOOKUP($F1879,Assumptions!$A$23:$B$27,2,FALSE)*Assumptions!$B$4</f>
        <v>0.7</v>
      </c>
      <c r="Q1879" s="74">
        <f t="shared" si="58"/>
        <v>177901.60070051541</v>
      </c>
      <c r="R1879" s="75" t="str">
        <f>IF($O1879&lt;Assumptions!$B$17,"A",IF($O1879&lt;Assumptions!$B$18,"B",IF($O1879&lt;Assumptions!$B$19,"C",IF($O1879&lt;Assumptions!$B$20,"D","E"))))</f>
        <v>B</v>
      </c>
      <c r="S1879" s="75">
        <f t="shared" si="59"/>
        <v>0</v>
      </c>
    </row>
    <row r="1880" spans="1:19" ht="17.399999999999999" x14ac:dyDescent="0.3">
      <c r="A1880" s="39" t="s">
        <v>448</v>
      </c>
      <c r="B1880" s="39" t="s">
        <v>92</v>
      </c>
      <c r="C1880" s="39" t="s">
        <v>144</v>
      </c>
      <c r="D1880" s="39" t="s">
        <v>30</v>
      </c>
      <c r="E1880" s="70" t="s">
        <v>46</v>
      </c>
      <c r="F1880" s="70" t="s">
        <v>40</v>
      </c>
      <c r="G1880" s="78">
        <v>44823</v>
      </c>
      <c r="H1880" s="78">
        <v>45992</v>
      </c>
      <c r="I1880" s="69">
        <v>6349393.3399999999</v>
      </c>
      <c r="J1880" s="70">
        <v>0</v>
      </c>
      <c r="K1880" s="71">
        <v>1.147</v>
      </c>
      <c r="L1880" s="70">
        <v>0</v>
      </c>
      <c r="M1880" s="71">
        <v>1.103</v>
      </c>
      <c r="N1880" s="72"/>
      <c r="O1880" s="73">
        <f>MIN(1,MAX(0,(1/(1+EXP(-(Assumptions!$B$5 + Assumptions!$B$6*$N1880))))*Assumptions!$B$3))</f>
        <v>3.9165722796764356E-2</v>
      </c>
      <c r="P1880" s="73">
        <f>VLOOKUP($F1880,Assumptions!$A$23:$B$27,2,FALSE)*Assumptions!$B$4</f>
        <v>0.7</v>
      </c>
      <c r="Q1880" s="74">
        <f t="shared" si="58"/>
        <v>174075.00563744322</v>
      </c>
      <c r="R1880" s="75" t="str">
        <f>IF($O1880&lt;Assumptions!$B$17,"A",IF($O1880&lt;Assumptions!$B$18,"B",IF($O1880&lt;Assumptions!$B$19,"C",IF($O1880&lt;Assumptions!$B$20,"D","E"))))</f>
        <v>B</v>
      </c>
      <c r="S1880" s="75">
        <f t="shared" si="59"/>
        <v>0</v>
      </c>
    </row>
    <row r="1881" spans="1:19" ht="17.399999999999999" x14ac:dyDescent="0.3">
      <c r="A1881" s="39" t="s">
        <v>449</v>
      </c>
      <c r="B1881" s="39" t="s">
        <v>66</v>
      </c>
      <c r="C1881" s="39" t="s">
        <v>144</v>
      </c>
      <c r="D1881" s="39" t="s">
        <v>48</v>
      </c>
      <c r="E1881" s="70" t="s">
        <v>49</v>
      </c>
      <c r="F1881" s="70" t="s">
        <v>28</v>
      </c>
      <c r="G1881" s="78">
        <v>44360</v>
      </c>
      <c r="H1881" s="78">
        <v>45658</v>
      </c>
      <c r="I1881" s="69">
        <v>12041549.84</v>
      </c>
      <c r="J1881" s="70">
        <v>95</v>
      </c>
      <c r="K1881" s="71">
        <v>0.107</v>
      </c>
      <c r="L1881" s="70">
        <v>0</v>
      </c>
      <c r="M1881" s="71">
        <v>1.196</v>
      </c>
      <c r="N1881" s="72"/>
      <c r="O1881" s="73">
        <f>MIN(1,MAX(0,(1/(1+EXP(-(Assumptions!$B$5 + Assumptions!$B$6*$N1881))))*Assumptions!$B$3))</f>
        <v>3.9165722796764356E-2</v>
      </c>
      <c r="P1881" s="73">
        <f>VLOOKUP($F1881,Assumptions!$A$23:$B$27,2,FALSE)*Assumptions!$B$4</f>
        <v>0.35</v>
      </c>
      <c r="Q1881" s="74">
        <f t="shared" si="58"/>
        <v>165065.60107690174</v>
      </c>
      <c r="R1881" s="75" t="str">
        <f>IF($O1881&lt;Assumptions!$B$17,"A",IF($O1881&lt;Assumptions!$B$18,"B",IF($O1881&lt;Assumptions!$B$19,"C",IF($O1881&lt;Assumptions!$B$20,"D","E"))))</f>
        <v>B</v>
      </c>
      <c r="S1881" s="75">
        <f t="shared" si="59"/>
        <v>0</v>
      </c>
    </row>
    <row r="1882" spans="1:19" ht="17.399999999999999" x14ac:dyDescent="0.3">
      <c r="A1882" s="39" t="s">
        <v>449</v>
      </c>
      <c r="B1882" s="39" t="s">
        <v>66</v>
      </c>
      <c r="C1882" s="39" t="s">
        <v>144</v>
      </c>
      <c r="D1882" s="39" t="s">
        <v>48</v>
      </c>
      <c r="E1882" s="70" t="s">
        <v>49</v>
      </c>
      <c r="F1882" s="70" t="s">
        <v>28</v>
      </c>
      <c r="G1882" s="78">
        <v>44360</v>
      </c>
      <c r="H1882" s="78">
        <v>45689</v>
      </c>
      <c r="I1882" s="69">
        <v>11761082.52</v>
      </c>
      <c r="J1882" s="70">
        <v>0</v>
      </c>
      <c r="K1882" s="71">
        <v>1.042</v>
      </c>
      <c r="L1882" s="70">
        <v>0</v>
      </c>
      <c r="M1882" s="71">
        <v>1.196</v>
      </c>
      <c r="N1882" s="72"/>
      <c r="O1882" s="73">
        <f>MIN(1,MAX(0,(1/(1+EXP(-(Assumptions!$B$5 + Assumptions!$B$6*$N1882))))*Assumptions!$B$3))</f>
        <v>3.9165722796764356E-2</v>
      </c>
      <c r="P1882" s="73">
        <f>VLOOKUP($F1882,Assumptions!$A$23:$B$27,2,FALSE)*Assumptions!$B$4</f>
        <v>0.35</v>
      </c>
      <c r="Q1882" s="74">
        <f t="shared" si="58"/>
        <v>161220.95421886674</v>
      </c>
      <c r="R1882" s="75" t="str">
        <f>IF($O1882&lt;Assumptions!$B$17,"A",IF($O1882&lt;Assumptions!$B$18,"B",IF($O1882&lt;Assumptions!$B$19,"C",IF($O1882&lt;Assumptions!$B$20,"D","E"))))</f>
        <v>B</v>
      </c>
      <c r="S1882" s="75">
        <f t="shared" si="59"/>
        <v>0</v>
      </c>
    </row>
    <row r="1883" spans="1:19" ht="17.399999999999999" x14ac:dyDescent="0.3">
      <c r="A1883" s="39" t="s">
        <v>449</v>
      </c>
      <c r="B1883" s="39" t="s">
        <v>66</v>
      </c>
      <c r="C1883" s="39" t="s">
        <v>144</v>
      </c>
      <c r="D1883" s="39" t="s">
        <v>48</v>
      </c>
      <c r="E1883" s="70" t="s">
        <v>49</v>
      </c>
      <c r="F1883" s="70" t="s">
        <v>28</v>
      </c>
      <c r="G1883" s="78">
        <v>44360</v>
      </c>
      <c r="H1883" s="78">
        <v>45717</v>
      </c>
      <c r="I1883" s="69">
        <v>11761082.52</v>
      </c>
      <c r="J1883" s="70">
        <v>185</v>
      </c>
      <c r="K1883" s="71">
        <v>0.14599999999999999</v>
      </c>
      <c r="L1883" s="70">
        <v>0</v>
      </c>
      <c r="M1883" s="71">
        <v>1.196</v>
      </c>
      <c r="N1883" s="72"/>
      <c r="O1883" s="73">
        <f>MIN(1,MAX(0,(1/(1+EXP(-(Assumptions!$B$5 + Assumptions!$B$6*$N1883))))*Assumptions!$B$3))</f>
        <v>3.9165722796764356E-2</v>
      </c>
      <c r="P1883" s="73">
        <f>VLOOKUP($F1883,Assumptions!$A$23:$B$27,2,FALSE)*Assumptions!$B$4</f>
        <v>0.35</v>
      </c>
      <c r="Q1883" s="74">
        <f t="shared" si="58"/>
        <v>161220.95421886674</v>
      </c>
      <c r="R1883" s="75" t="str">
        <f>IF($O1883&lt;Assumptions!$B$17,"A",IF($O1883&lt;Assumptions!$B$18,"B",IF($O1883&lt;Assumptions!$B$19,"C",IF($O1883&lt;Assumptions!$B$20,"D","E"))))</f>
        <v>B</v>
      </c>
      <c r="S1883" s="75">
        <f t="shared" si="59"/>
        <v>1</v>
      </c>
    </row>
    <row r="1884" spans="1:19" ht="17.399999999999999" x14ac:dyDescent="0.3">
      <c r="A1884" s="39" t="s">
        <v>449</v>
      </c>
      <c r="B1884" s="39" t="s">
        <v>66</v>
      </c>
      <c r="C1884" s="39" t="s">
        <v>144</v>
      </c>
      <c r="D1884" s="39" t="s">
        <v>48</v>
      </c>
      <c r="E1884" s="70" t="s">
        <v>49</v>
      </c>
      <c r="F1884" s="70" t="s">
        <v>28</v>
      </c>
      <c r="G1884" s="78">
        <v>44360</v>
      </c>
      <c r="H1884" s="78">
        <v>45748</v>
      </c>
      <c r="I1884" s="69">
        <v>11761082.52</v>
      </c>
      <c r="J1884" s="70">
        <v>999</v>
      </c>
      <c r="K1884" s="71">
        <v>0.08</v>
      </c>
      <c r="L1884" s="70">
        <v>0</v>
      </c>
      <c r="M1884" s="71">
        <v>1.196</v>
      </c>
      <c r="N1884" s="72"/>
      <c r="O1884" s="73">
        <f>MIN(1,MAX(0,(1/(1+EXP(-(Assumptions!$B$5 + Assumptions!$B$6*$N1884))))*Assumptions!$B$3))</f>
        <v>3.9165722796764356E-2</v>
      </c>
      <c r="P1884" s="73">
        <f>VLOOKUP($F1884,Assumptions!$A$23:$B$27,2,FALSE)*Assumptions!$B$4</f>
        <v>0.35</v>
      </c>
      <c r="Q1884" s="74">
        <f t="shared" si="58"/>
        <v>161220.95421886674</v>
      </c>
      <c r="R1884" s="75" t="str">
        <f>IF($O1884&lt;Assumptions!$B$17,"A",IF($O1884&lt;Assumptions!$B$18,"B",IF($O1884&lt;Assumptions!$B$19,"C",IF($O1884&lt;Assumptions!$B$20,"D","E"))))</f>
        <v>B</v>
      </c>
      <c r="S1884" s="75">
        <f t="shared" si="59"/>
        <v>1</v>
      </c>
    </row>
    <row r="1885" spans="1:19" ht="17.399999999999999" x14ac:dyDescent="0.3">
      <c r="A1885" s="39" t="s">
        <v>449</v>
      </c>
      <c r="B1885" s="39" t="s">
        <v>66</v>
      </c>
      <c r="C1885" s="39" t="s">
        <v>144</v>
      </c>
      <c r="D1885" s="39" t="s">
        <v>48</v>
      </c>
      <c r="E1885" s="70" t="s">
        <v>49</v>
      </c>
      <c r="F1885" s="70" t="s">
        <v>28</v>
      </c>
      <c r="G1885" s="78">
        <v>44360</v>
      </c>
      <c r="H1885" s="78">
        <v>45778</v>
      </c>
      <c r="I1885" s="69">
        <v>11761082.52</v>
      </c>
      <c r="J1885" s="70">
        <v>999</v>
      </c>
      <c r="K1885" s="71">
        <v>0.14799999999999999</v>
      </c>
      <c r="L1885" s="70">
        <v>0</v>
      </c>
      <c r="M1885" s="71">
        <v>1.196</v>
      </c>
      <c r="N1885" s="72"/>
      <c r="O1885" s="73">
        <f>MIN(1,MAX(0,(1/(1+EXP(-(Assumptions!$B$5 + Assumptions!$B$6*$N1885))))*Assumptions!$B$3))</f>
        <v>3.9165722796764356E-2</v>
      </c>
      <c r="P1885" s="73">
        <f>VLOOKUP($F1885,Assumptions!$A$23:$B$27,2,FALSE)*Assumptions!$B$4</f>
        <v>0.35</v>
      </c>
      <c r="Q1885" s="74">
        <f t="shared" si="58"/>
        <v>161220.95421886674</v>
      </c>
      <c r="R1885" s="75" t="str">
        <f>IF($O1885&lt;Assumptions!$B$17,"A",IF($O1885&lt;Assumptions!$B$18,"B",IF($O1885&lt;Assumptions!$B$19,"C",IF($O1885&lt;Assumptions!$B$20,"D","E"))))</f>
        <v>B</v>
      </c>
      <c r="S1885" s="75">
        <f t="shared" si="59"/>
        <v>1</v>
      </c>
    </row>
    <row r="1886" spans="1:19" ht="17.399999999999999" x14ac:dyDescent="0.3">
      <c r="A1886" s="39" t="s">
        <v>449</v>
      </c>
      <c r="B1886" s="39" t="s">
        <v>66</v>
      </c>
      <c r="C1886" s="39" t="s">
        <v>144</v>
      </c>
      <c r="D1886" s="39" t="s">
        <v>48</v>
      </c>
      <c r="E1886" s="70" t="s">
        <v>49</v>
      </c>
      <c r="F1886" s="70" t="s">
        <v>28</v>
      </c>
      <c r="G1886" s="78">
        <v>44360</v>
      </c>
      <c r="H1886" s="78">
        <v>45809</v>
      </c>
      <c r="I1886" s="69">
        <v>11761082.52</v>
      </c>
      <c r="J1886" s="70">
        <v>999</v>
      </c>
      <c r="K1886" s="71">
        <v>2.7E-2</v>
      </c>
      <c r="L1886" s="70">
        <v>0</v>
      </c>
      <c r="M1886" s="71">
        <v>1.196</v>
      </c>
      <c r="N1886" s="72"/>
      <c r="O1886" s="73">
        <f>MIN(1,MAX(0,(1/(1+EXP(-(Assumptions!$B$5 + Assumptions!$B$6*$N1886))))*Assumptions!$B$3))</f>
        <v>3.9165722796764356E-2</v>
      </c>
      <c r="P1886" s="73">
        <f>VLOOKUP($F1886,Assumptions!$A$23:$B$27,2,FALSE)*Assumptions!$B$4</f>
        <v>0.35</v>
      </c>
      <c r="Q1886" s="74">
        <f t="shared" si="58"/>
        <v>161220.95421886674</v>
      </c>
      <c r="R1886" s="75" t="str">
        <f>IF($O1886&lt;Assumptions!$B$17,"A",IF($O1886&lt;Assumptions!$B$18,"B",IF($O1886&lt;Assumptions!$B$19,"C",IF($O1886&lt;Assumptions!$B$20,"D","E"))))</f>
        <v>B</v>
      </c>
      <c r="S1886" s="75">
        <f t="shared" si="59"/>
        <v>1</v>
      </c>
    </row>
    <row r="1887" spans="1:19" ht="17.399999999999999" x14ac:dyDescent="0.3">
      <c r="A1887" s="39" t="s">
        <v>449</v>
      </c>
      <c r="B1887" s="39" t="s">
        <v>66</v>
      </c>
      <c r="C1887" s="39" t="s">
        <v>144</v>
      </c>
      <c r="D1887" s="39" t="s">
        <v>48</v>
      </c>
      <c r="E1887" s="70" t="s">
        <v>49</v>
      </c>
      <c r="F1887" s="70" t="s">
        <v>28</v>
      </c>
      <c r="G1887" s="78">
        <v>44360</v>
      </c>
      <c r="H1887" s="78">
        <v>45839</v>
      </c>
      <c r="I1887" s="69">
        <v>11761082.52</v>
      </c>
      <c r="J1887" s="70">
        <v>999</v>
      </c>
      <c r="K1887" s="71">
        <v>0.16500000000000001</v>
      </c>
      <c r="L1887" s="70">
        <v>0</v>
      </c>
      <c r="M1887" s="71">
        <v>1.196</v>
      </c>
      <c r="N1887" s="72"/>
      <c r="O1887" s="73">
        <f>MIN(1,MAX(0,(1/(1+EXP(-(Assumptions!$B$5 + Assumptions!$B$6*$N1887))))*Assumptions!$B$3))</f>
        <v>3.9165722796764356E-2</v>
      </c>
      <c r="P1887" s="73">
        <f>VLOOKUP($F1887,Assumptions!$A$23:$B$27,2,FALSE)*Assumptions!$B$4</f>
        <v>0.35</v>
      </c>
      <c r="Q1887" s="74">
        <f t="shared" si="58"/>
        <v>161220.95421886674</v>
      </c>
      <c r="R1887" s="75" t="str">
        <f>IF($O1887&lt;Assumptions!$B$17,"A",IF($O1887&lt;Assumptions!$B$18,"B",IF($O1887&lt;Assumptions!$B$19,"C",IF($O1887&lt;Assumptions!$B$20,"D","E"))))</f>
        <v>B</v>
      </c>
      <c r="S1887" s="75">
        <f t="shared" si="59"/>
        <v>1</v>
      </c>
    </row>
    <row r="1888" spans="1:19" ht="17.399999999999999" x14ac:dyDescent="0.3">
      <c r="A1888" s="39" t="s">
        <v>449</v>
      </c>
      <c r="B1888" s="39" t="s">
        <v>66</v>
      </c>
      <c r="C1888" s="39" t="s">
        <v>144</v>
      </c>
      <c r="D1888" s="39" t="s">
        <v>48</v>
      </c>
      <c r="E1888" s="70" t="s">
        <v>49</v>
      </c>
      <c r="F1888" s="70" t="s">
        <v>28</v>
      </c>
      <c r="G1888" s="78">
        <v>44360</v>
      </c>
      <c r="H1888" s="78">
        <v>45870</v>
      </c>
      <c r="I1888" s="69">
        <v>11761082.52</v>
      </c>
      <c r="J1888" s="70">
        <v>999</v>
      </c>
      <c r="K1888" s="71">
        <v>0.17799999999999999</v>
      </c>
      <c r="L1888" s="70">
        <v>0</v>
      </c>
      <c r="M1888" s="71">
        <v>1.196</v>
      </c>
      <c r="N1888" s="72"/>
      <c r="O1888" s="73">
        <f>MIN(1,MAX(0,(1/(1+EXP(-(Assumptions!$B$5 + Assumptions!$B$6*$N1888))))*Assumptions!$B$3))</f>
        <v>3.9165722796764356E-2</v>
      </c>
      <c r="P1888" s="73">
        <f>VLOOKUP($F1888,Assumptions!$A$23:$B$27,2,FALSE)*Assumptions!$B$4</f>
        <v>0.35</v>
      </c>
      <c r="Q1888" s="74">
        <f t="shared" si="58"/>
        <v>161220.95421886674</v>
      </c>
      <c r="R1888" s="75" t="str">
        <f>IF($O1888&lt;Assumptions!$B$17,"A",IF($O1888&lt;Assumptions!$B$18,"B",IF($O1888&lt;Assumptions!$B$19,"C",IF($O1888&lt;Assumptions!$B$20,"D","E"))))</f>
        <v>B</v>
      </c>
      <c r="S1888" s="75">
        <f t="shared" si="59"/>
        <v>1</v>
      </c>
    </row>
    <row r="1889" spans="1:19" ht="17.399999999999999" x14ac:dyDescent="0.3">
      <c r="A1889" s="39" t="s">
        <v>449</v>
      </c>
      <c r="B1889" s="39" t="s">
        <v>66</v>
      </c>
      <c r="C1889" s="39" t="s">
        <v>144</v>
      </c>
      <c r="D1889" s="39" t="s">
        <v>48</v>
      </c>
      <c r="E1889" s="70" t="s">
        <v>49</v>
      </c>
      <c r="F1889" s="70" t="s">
        <v>28</v>
      </c>
      <c r="G1889" s="78">
        <v>44360</v>
      </c>
      <c r="H1889" s="78">
        <v>45901</v>
      </c>
      <c r="I1889" s="69">
        <v>11761082.52</v>
      </c>
      <c r="J1889" s="70">
        <v>999</v>
      </c>
      <c r="K1889" s="71">
        <v>8.3000000000000004E-2</v>
      </c>
      <c r="L1889" s="70">
        <v>0</v>
      </c>
      <c r="M1889" s="71">
        <v>1.196</v>
      </c>
      <c r="N1889" s="72"/>
      <c r="O1889" s="73">
        <f>MIN(1,MAX(0,(1/(1+EXP(-(Assumptions!$B$5 + Assumptions!$B$6*$N1889))))*Assumptions!$B$3))</f>
        <v>3.9165722796764356E-2</v>
      </c>
      <c r="P1889" s="73">
        <f>VLOOKUP($F1889,Assumptions!$A$23:$B$27,2,FALSE)*Assumptions!$B$4</f>
        <v>0.35</v>
      </c>
      <c r="Q1889" s="74">
        <f t="shared" si="58"/>
        <v>161220.95421886674</v>
      </c>
      <c r="R1889" s="75" t="str">
        <f>IF($O1889&lt;Assumptions!$B$17,"A",IF($O1889&lt;Assumptions!$B$18,"B",IF($O1889&lt;Assumptions!$B$19,"C",IF($O1889&lt;Assumptions!$B$20,"D","E"))))</f>
        <v>B</v>
      </c>
      <c r="S1889" s="75">
        <f t="shared" si="59"/>
        <v>1</v>
      </c>
    </row>
    <row r="1890" spans="1:19" ht="17.399999999999999" x14ac:dyDescent="0.3">
      <c r="A1890" s="39" t="s">
        <v>449</v>
      </c>
      <c r="B1890" s="39" t="s">
        <v>66</v>
      </c>
      <c r="C1890" s="39" t="s">
        <v>144</v>
      </c>
      <c r="D1890" s="39" t="s">
        <v>48</v>
      </c>
      <c r="E1890" s="70" t="s">
        <v>49</v>
      </c>
      <c r="F1890" s="70" t="s">
        <v>28</v>
      </c>
      <c r="G1890" s="78">
        <v>44360</v>
      </c>
      <c r="H1890" s="78">
        <v>45931</v>
      </c>
      <c r="I1890" s="69">
        <v>11761082.52</v>
      </c>
      <c r="J1890" s="70">
        <v>999</v>
      </c>
      <c r="K1890" s="71">
        <v>0.13100000000000001</v>
      </c>
      <c r="L1890" s="70">
        <v>0</v>
      </c>
      <c r="M1890" s="71">
        <v>1.196</v>
      </c>
      <c r="N1890" s="72"/>
      <c r="O1890" s="73">
        <f>MIN(1,MAX(0,(1/(1+EXP(-(Assumptions!$B$5 + Assumptions!$B$6*$N1890))))*Assumptions!$B$3))</f>
        <v>3.9165722796764356E-2</v>
      </c>
      <c r="P1890" s="73">
        <f>VLOOKUP($F1890,Assumptions!$A$23:$B$27,2,FALSE)*Assumptions!$B$4</f>
        <v>0.35</v>
      </c>
      <c r="Q1890" s="74">
        <f t="shared" si="58"/>
        <v>161220.95421886674</v>
      </c>
      <c r="R1890" s="75" t="str">
        <f>IF($O1890&lt;Assumptions!$B$17,"A",IF($O1890&lt;Assumptions!$B$18,"B",IF($O1890&lt;Assumptions!$B$19,"C",IF($O1890&lt;Assumptions!$B$20,"D","E"))))</f>
        <v>B</v>
      </c>
      <c r="S1890" s="75">
        <f t="shared" si="59"/>
        <v>1</v>
      </c>
    </row>
    <row r="1891" spans="1:19" ht="17.399999999999999" x14ac:dyDescent="0.3">
      <c r="A1891" s="39" t="s">
        <v>449</v>
      </c>
      <c r="B1891" s="39" t="s">
        <v>66</v>
      </c>
      <c r="C1891" s="39" t="s">
        <v>144</v>
      </c>
      <c r="D1891" s="39" t="s">
        <v>48</v>
      </c>
      <c r="E1891" s="70" t="s">
        <v>49</v>
      </c>
      <c r="F1891" s="70" t="s">
        <v>28</v>
      </c>
      <c r="G1891" s="78">
        <v>44360</v>
      </c>
      <c r="H1891" s="78">
        <v>45962</v>
      </c>
      <c r="I1891" s="69">
        <v>11761082.52</v>
      </c>
      <c r="J1891" s="70">
        <v>999</v>
      </c>
      <c r="K1891" s="71">
        <v>5.2999999999999999E-2</v>
      </c>
      <c r="L1891" s="70">
        <v>0</v>
      </c>
      <c r="M1891" s="71">
        <v>1.196</v>
      </c>
      <c r="N1891" s="72"/>
      <c r="O1891" s="73">
        <f>MIN(1,MAX(0,(1/(1+EXP(-(Assumptions!$B$5 + Assumptions!$B$6*$N1891))))*Assumptions!$B$3))</f>
        <v>3.9165722796764356E-2</v>
      </c>
      <c r="P1891" s="73">
        <f>VLOOKUP($F1891,Assumptions!$A$23:$B$27,2,FALSE)*Assumptions!$B$4</f>
        <v>0.35</v>
      </c>
      <c r="Q1891" s="74">
        <f t="shared" si="58"/>
        <v>161220.95421886674</v>
      </c>
      <c r="R1891" s="75" t="str">
        <f>IF($O1891&lt;Assumptions!$B$17,"A",IF($O1891&lt;Assumptions!$B$18,"B",IF($O1891&lt;Assumptions!$B$19,"C",IF($O1891&lt;Assumptions!$B$20,"D","E"))))</f>
        <v>B</v>
      </c>
      <c r="S1891" s="75">
        <f t="shared" si="59"/>
        <v>1</v>
      </c>
    </row>
    <row r="1892" spans="1:19" ht="17.399999999999999" x14ac:dyDescent="0.3">
      <c r="A1892" s="39" t="s">
        <v>449</v>
      </c>
      <c r="B1892" s="39" t="s">
        <v>66</v>
      </c>
      <c r="C1892" s="39" t="s">
        <v>144</v>
      </c>
      <c r="D1892" s="39" t="s">
        <v>48</v>
      </c>
      <c r="E1892" s="70" t="s">
        <v>49</v>
      </c>
      <c r="F1892" s="70" t="s">
        <v>28</v>
      </c>
      <c r="G1892" s="78">
        <v>44360</v>
      </c>
      <c r="H1892" s="78">
        <v>45992</v>
      </c>
      <c r="I1892" s="69">
        <v>11761082.52</v>
      </c>
      <c r="J1892" s="70">
        <v>999</v>
      </c>
      <c r="K1892" s="71">
        <v>8.5000000000000006E-2</v>
      </c>
      <c r="L1892" s="70">
        <v>0</v>
      </c>
      <c r="M1892" s="71">
        <v>1.196</v>
      </c>
      <c r="N1892" s="72"/>
      <c r="O1892" s="73">
        <f>MIN(1,MAX(0,(1/(1+EXP(-(Assumptions!$B$5 + Assumptions!$B$6*$N1892))))*Assumptions!$B$3))</f>
        <v>3.9165722796764356E-2</v>
      </c>
      <c r="P1892" s="73">
        <f>VLOOKUP($F1892,Assumptions!$A$23:$B$27,2,FALSE)*Assumptions!$B$4</f>
        <v>0.35</v>
      </c>
      <c r="Q1892" s="74">
        <f t="shared" si="58"/>
        <v>161220.95421886674</v>
      </c>
      <c r="R1892" s="75" t="str">
        <f>IF($O1892&lt;Assumptions!$B$17,"A",IF($O1892&lt;Assumptions!$B$18,"B",IF($O1892&lt;Assumptions!$B$19,"C",IF($O1892&lt;Assumptions!$B$20,"D","E"))))</f>
        <v>B</v>
      </c>
      <c r="S1892" s="75">
        <f t="shared" si="59"/>
        <v>1</v>
      </c>
    </row>
    <row r="1893" spans="1:19" ht="17.399999999999999" x14ac:dyDescent="0.3">
      <c r="A1893" s="39" t="s">
        <v>450</v>
      </c>
      <c r="B1893" s="39" t="s">
        <v>73</v>
      </c>
      <c r="C1893" s="39" t="s">
        <v>190</v>
      </c>
      <c r="D1893" s="39" t="s">
        <v>45</v>
      </c>
      <c r="E1893" s="70" t="s">
        <v>49</v>
      </c>
      <c r="F1893" s="70" t="s">
        <v>28</v>
      </c>
      <c r="G1893" s="78">
        <v>44269</v>
      </c>
      <c r="H1893" s="78">
        <v>45658</v>
      </c>
      <c r="I1893" s="69">
        <v>72890249.349999994</v>
      </c>
      <c r="J1893" s="70">
        <v>0</v>
      </c>
      <c r="K1893" s="71">
        <v>0.98299999999999998</v>
      </c>
      <c r="L1893" s="70">
        <v>0</v>
      </c>
      <c r="M1893" s="71">
        <v>1.0209999999999999</v>
      </c>
      <c r="N1893" s="72"/>
      <c r="O1893" s="73">
        <f>MIN(1,MAX(0,(1/(1+EXP(-(Assumptions!$B$5 + Assumptions!$B$6*$N1893))))*Assumptions!$B$3))</f>
        <v>3.9165722796764356E-2</v>
      </c>
      <c r="P1893" s="73">
        <f>VLOOKUP($F1893,Assumptions!$A$23:$B$27,2,FALSE)*Assumptions!$B$4</f>
        <v>0.35</v>
      </c>
      <c r="Q1893" s="74">
        <f t="shared" si="58"/>
        <v>999179.75522019644</v>
      </c>
      <c r="R1893" s="75" t="str">
        <f>IF($O1893&lt;Assumptions!$B$17,"A",IF($O1893&lt;Assumptions!$B$18,"B",IF($O1893&lt;Assumptions!$B$19,"C",IF($O1893&lt;Assumptions!$B$20,"D","E"))))</f>
        <v>B</v>
      </c>
      <c r="S1893" s="75">
        <f t="shared" si="59"/>
        <v>0</v>
      </c>
    </row>
    <row r="1894" spans="1:19" ht="17.399999999999999" x14ac:dyDescent="0.3">
      <c r="A1894" s="39" t="s">
        <v>450</v>
      </c>
      <c r="B1894" s="39" t="s">
        <v>73</v>
      </c>
      <c r="C1894" s="39" t="s">
        <v>190</v>
      </c>
      <c r="D1894" s="39" t="s">
        <v>45</v>
      </c>
      <c r="E1894" s="70" t="s">
        <v>49</v>
      </c>
      <c r="F1894" s="70" t="s">
        <v>28</v>
      </c>
      <c r="G1894" s="78">
        <v>44269</v>
      </c>
      <c r="H1894" s="78">
        <v>45689</v>
      </c>
      <c r="I1894" s="69">
        <v>71685562.540000007</v>
      </c>
      <c r="J1894" s="70">
        <v>0</v>
      </c>
      <c r="K1894" s="71">
        <v>1.0669999999999999</v>
      </c>
      <c r="L1894" s="70">
        <v>0</v>
      </c>
      <c r="M1894" s="71">
        <v>1.0209999999999999</v>
      </c>
      <c r="N1894" s="72"/>
      <c r="O1894" s="73">
        <f>MIN(1,MAX(0,(1/(1+EXP(-(Assumptions!$B$5 + Assumptions!$B$6*$N1894))))*Assumptions!$B$3))</f>
        <v>3.9165722796764356E-2</v>
      </c>
      <c r="P1894" s="73">
        <f>VLOOKUP($F1894,Assumptions!$A$23:$B$27,2,FALSE)*Assumptions!$B$4</f>
        <v>0.35</v>
      </c>
      <c r="Q1894" s="74">
        <f t="shared" si="58"/>
        <v>982665.90484011418</v>
      </c>
      <c r="R1894" s="75" t="str">
        <f>IF($O1894&lt;Assumptions!$B$17,"A",IF($O1894&lt;Assumptions!$B$18,"B",IF($O1894&lt;Assumptions!$B$19,"C",IF($O1894&lt;Assumptions!$B$20,"D","E"))))</f>
        <v>B</v>
      </c>
      <c r="S1894" s="75">
        <f t="shared" si="59"/>
        <v>0</v>
      </c>
    </row>
    <row r="1895" spans="1:19" ht="17.399999999999999" x14ac:dyDescent="0.3">
      <c r="A1895" s="39" t="s">
        <v>450</v>
      </c>
      <c r="B1895" s="39" t="s">
        <v>73</v>
      </c>
      <c r="C1895" s="39" t="s">
        <v>190</v>
      </c>
      <c r="D1895" s="39" t="s">
        <v>45</v>
      </c>
      <c r="E1895" s="70" t="s">
        <v>49</v>
      </c>
      <c r="F1895" s="70" t="s">
        <v>28</v>
      </c>
      <c r="G1895" s="78">
        <v>44269</v>
      </c>
      <c r="H1895" s="78">
        <v>45717</v>
      </c>
      <c r="I1895" s="69">
        <v>70299651.530000001</v>
      </c>
      <c r="J1895" s="70">
        <v>0</v>
      </c>
      <c r="K1895" s="71">
        <v>1.06</v>
      </c>
      <c r="L1895" s="70">
        <v>0</v>
      </c>
      <c r="M1895" s="71">
        <v>1.0209999999999999</v>
      </c>
      <c r="N1895" s="72"/>
      <c r="O1895" s="73">
        <f>MIN(1,MAX(0,(1/(1+EXP(-(Assumptions!$B$5 + Assumptions!$B$6*$N1895))))*Assumptions!$B$3))</f>
        <v>3.9165722796764356E-2</v>
      </c>
      <c r="P1895" s="73">
        <f>VLOOKUP($F1895,Assumptions!$A$23:$B$27,2,FALSE)*Assumptions!$B$4</f>
        <v>0.35</v>
      </c>
      <c r="Q1895" s="74">
        <f t="shared" si="58"/>
        <v>963667.83258658892</v>
      </c>
      <c r="R1895" s="75" t="str">
        <f>IF($O1895&lt;Assumptions!$B$17,"A",IF($O1895&lt;Assumptions!$B$18,"B",IF($O1895&lt;Assumptions!$B$19,"C",IF($O1895&lt;Assumptions!$B$20,"D","E"))))</f>
        <v>B</v>
      </c>
      <c r="S1895" s="75">
        <f t="shared" si="59"/>
        <v>0</v>
      </c>
    </row>
    <row r="1896" spans="1:19" ht="17.399999999999999" x14ac:dyDescent="0.3">
      <c r="A1896" s="39" t="s">
        <v>450</v>
      </c>
      <c r="B1896" s="39" t="s">
        <v>73</v>
      </c>
      <c r="C1896" s="39" t="s">
        <v>190</v>
      </c>
      <c r="D1896" s="39" t="s">
        <v>45</v>
      </c>
      <c r="E1896" s="70" t="s">
        <v>49</v>
      </c>
      <c r="F1896" s="70" t="s">
        <v>28</v>
      </c>
      <c r="G1896" s="78">
        <v>44269</v>
      </c>
      <c r="H1896" s="78">
        <v>45748</v>
      </c>
      <c r="I1896" s="69">
        <v>69090808.900000006</v>
      </c>
      <c r="J1896" s="70">
        <v>0</v>
      </c>
      <c r="K1896" s="71">
        <v>1.0229999999999999</v>
      </c>
      <c r="L1896" s="70">
        <v>0</v>
      </c>
      <c r="M1896" s="71">
        <v>1.0209999999999999</v>
      </c>
      <c r="N1896" s="72"/>
      <c r="O1896" s="73">
        <f>MIN(1,MAX(0,(1/(1+EXP(-(Assumptions!$B$5 + Assumptions!$B$6*$N1896))))*Assumptions!$B$3))</f>
        <v>3.9165722796764356E-2</v>
      </c>
      <c r="P1896" s="73">
        <f>VLOOKUP($F1896,Assumptions!$A$23:$B$27,2,FALSE)*Assumptions!$B$4</f>
        <v>0.35</v>
      </c>
      <c r="Q1896" s="74">
        <f t="shared" si="58"/>
        <v>947097.0142135669</v>
      </c>
      <c r="R1896" s="75" t="str">
        <f>IF($O1896&lt;Assumptions!$B$17,"A",IF($O1896&lt;Assumptions!$B$18,"B",IF($O1896&lt;Assumptions!$B$19,"C",IF($O1896&lt;Assumptions!$B$20,"D","E"))))</f>
        <v>B</v>
      </c>
      <c r="S1896" s="75">
        <f t="shared" si="59"/>
        <v>0</v>
      </c>
    </row>
    <row r="1897" spans="1:19" ht="17.399999999999999" x14ac:dyDescent="0.3">
      <c r="A1897" s="39" t="s">
        <v>450</v>
      </c>
      <c r="B1897" s="39" t="s">
        <v>73</v>
      </c>
      <c r="C1897" s="39" t="s">
        <v>190</v>
      </c>
      <c r="D1897" s="39" t="s">
        <v>45</v>
      </c>
      <c r="E1897" s="70" t="s">
        <v>49</v>
      </c>
      <c r="F1897" s="70" t="s">
        <v>28</v>
      </c>
      <c r="G1897" s="78">
        <v>44269</v>
      </c>
      <c r="H1897" s="78">
        <v>45778</v>
      </c>
      <c r="I1897" s="69">
        <v>67875839.810000002</v>
      </c>
      <c r="J1897" s="70">
        <v>0</v>
      </c>
      <c r="K1897" s="71">
        <v>1.05</v>
      </c>
      <c r="L1897" s="70">
        <v>0</v>
      </c>
      <c r="M1897" s="71">
        <v>1.0209999999999999</v>
      </c>
      <c r="N1897" s="72"/>
      <c r="O1897" s="73">
        <f>MIN(1,MAX(0,(1/(1+EXP(-(Assumptions!$B$5 + Assumptions!$B$6*$N1897))))*Assumptions!$B$3))</f>
        <v>3.9165722796764356E-2</v>
      </c>
      <c r="P1897" s="73">
        <f>VLOOKUP($F1897,Assumptions!$A$23:$B$27,2,FALSE)*Assumptions!$B$4</f>
        <v>0.35</v>
      </c>
      <c r="Q1897" s="74">
        <f t="shared" si="58"/>
        <v>930442.21430861484</v>
      </c>
      <c r="R1897" s="75" t="str">
        <f>IF($O1897&lt;Assumptions!$B$17,"A",IF($O1897&lt;Assumptions!$B$18,"B",IF($O1897&lt;Assumptions!$B$19,"C",IF($O1897&lt;Assumptions!$B$20,"D","E"))))</f>
        <v>B</v>
      </c>
      <c r="S1897" s="75">
        <f t="shared" si="59"/>
        <v>0</v>
      </c>
    </row>
    <row r="1898" spans="1:19" ht="17.399999999999999" x14ac:dyDescent="0.3">
      <c r="A1898" s="39" t="s">
        <v>450</v>
      </c>
      <c r="B1898" s="39" t="s">
        <v>73</v>
      </c>
      <c r="C1898" s="39" t="s">
        <v>190</v>
      </c>
      <c r="D1898" s="39" t="s">
        <v>45</v>
      </c>
      <c r="E1898" s="70" t="s">
        <v>49</v>
      </c>
      <c r="F1898" s="70" t="s">
        <v>28</v>
      </c>
      <c r="G1898" s="78">
        <v>44269</v>
      </c>
      <c r="H1898" s="78">
        <v>45809</v>
      </c>
      <c r="I1898" s="69">
        <v>66812402.880000003</v>
      </c>
      <c r="J1898" s="70">
        <v>15</v>
      </c>
      <c r="K1898" s="71">
        <v>1.0029999999999999</v>
      </c>
      <c r="L1898" s="70">
        <v>0</v>
      </c>
      <c r="M1898" s="71">
        <v>1.0209999999999999</v>
      </c>
      <c r="N1898" s="72"/>
      <c r="O1898" s="73">
        <f>MIN(1,MAX(0,(1/(1+EXP(-(Assumptions!$B$5 + Assumptions!$B$6*$N1898))))*Assumptions!$B$3))</f>
        <v>3.9165722796764356E-2</v>
      </c>
      <c r="P1898" s="73">
        <f>VLOOKUP($F1898,Assumptions!$A$23:$B$27,2,FALSE)*Assumptions!$B$4</f>
        <v>0.35</v>
      </c>
      <c r="Q1898" s="74">
        <f t="shared" si="58"/>
        <v>915864.61770433723</v>
      </c>
      <c r="R1898" s="75" t="str">
        <f>IF($O1898&lt;Assumptions!$B$17,"A",IF($O1898&lt;Assumptions!$B$18,"B",IF($O1898&lt;Assumptions!$B$19,"C",IF($O1898&lt;Assumptions!$B$20,"D","E"))))</f>
        <v>B</v>
      </c>
      <c r="S1898" s="75">
        <f t="shared" si="59"/>
        <v>0</v>
      </c>
    </row>
    <row r="1899" spans="1:19" ht="17.399999999999999" x14ac:dyDescent="0.3">
      <c r="A1899" s="39" t="s">
        <v>450</v>
      </c>
      <c r="B1899" s="39" t="s">
        <v>73</v>
      </c>
      <c r="C1899" s="39" t="s">
        <v>190</v>
      </c>
      <c r="D1899" s="39" t="s">
        <v>45</v>
      </c>
      <c r="E1899" s="70" t="s">
        <v>49</v>
      </c>
      <c r="F1899" s="70" t="s">
        <v>28</v>
      </c>
      <c r="G1899" s="78">
        <v>44269</v>
      </c>
      <c r="H1899" s="78">
        <v>45839</v>
      </c>
      <c r="I1899" s="69">
        <v>65671579.350000001</v>
      </c>
      <c r="J1899" s="70">
        <v>0</v>
      </c>
      <c r="K1899" s="71">
        <v>0.98299999999999998</v>
      </c>
      <c r="L1899" s="70">
        <v>0</v>
      </c>
      <c r="M1899" s="71">
        <v>1.0209999999999999</v>
      </c>
      <c r="N1899" s="72"/>
      <c r="O1899" s="73">
        <f>MIN(1,MAX(0,(1/(1+EXP(-(Assumptions!$B$5 + Assumptions!$B$6*$N1899))))*Assumptions!$B$3))</f>
        <v>3.9165722796764356E-2</v>
      </c>
      <c r="P1899" s="73">
        <f>VLOOKUP($F1899,Assumptions!$A$23:$B$27,2,FALSE)*Assumptions!$B$4</f>
        <v>0.35</v>
      </c>
      <c r="Q1899" s="74">
        <f t="shared" si="58"/>
        <v>900226.20535673492</v>
      </c>
      <c r="R1899" s="75" t="str">
        <f>IF($O1899&lt;Assumptions!$B$17,"A",IF($O1899&lt;Assumptions!$B$18,"B",IF($O1899&lt;Assumptions!$B$19,"C",IF($O1899&lt;Assumptions!$B$20,"D","E"))))</f>
        <v>B</v>
      </c>
      <c r="S1899" s="75">
        <f t="shared" si="59"/>
        <v>0</v>
      </c>
    </row>
    <row r="1900" spans="1:19" ht="17.399999999999999" x14ac:dyDescent="0.3">
      <c r="A1900" s="39" t="s">
        <v>450</v>
      </c>
      <c r="B1900" s="39" t="s">
        <v>73</v>
      </c>
      <c r="C1900" s="39" t="s">
        <v>190</v>
      </c>
      <c r="D1900" s="39" t="s">
        <v>45</v>
      </c>
      <c r="E1900" s="70" t="s">
        <v>49</v>
      </c>
      <c r="F1900" s="70" t="s">
        <v>28</v>
      </c>
      <c r="G1900" s="78">
        <v>44269</v>
      </c>
      <c r="H1900" s="78">
        <v>45870</v>
      </c>
      <c r="I1900" s="69">
        <v>64361403.979999997</v>
      </c>
      <c r="J1900" s="70">
        <v>0</v>
      </c>
      <c r="K1900" s="71">
        <v>1.0980000000000001</v>
      </c>
      <c r="L1900" s="70">
        <v>0</v>
      </c>
      <c r="M1900" s="71">
        <v>1.0209999999999999</v>
      </c>
      <c r="N1900" s="72"/>
      <c r="O1900" s="73">
        <f>MIN(1,MAX(0,(1/(1+EXP(-(Assumptions!$B$5 + Assumptions!$B$6*$N1900))))*Assumptions!$B$3))</f>
        <v>3.9165722796764356E-2</v>
      </c>
      <c r="P1900" s="73">
        <f>VLOOKUP($F1900,Assumptions!$A$23:$B$27,2,FALSE)*Assumptions!$B$4</f>
        <v>0.35</v>
      </c>
      <c r="Q1900" s="74">
        <f t="shared" si="58"/>
        <v>882266.31748193607</v>
      </c>
      <c r="R1900" s="75" t="str">
        <f>IF($O1900&lt;Assumptions!$B$17,"A",IF($O1900&lt;Assumptions!$B$18,"B",IF($O1900&lt;Assumptions!$B$19,"C",IF($O1900&lt;Assumptions!$B$20,"D","E"))))</f>
        <v>B</v>
      </c>
      <c r="S1900" s="75">
        <f t="shared" si="59"/>
        <v>0</v>
      </c>
    </row>
    <row r="1901" spans="1:19" ht="17.399999999999999" x14ac:dyDescent="0.3">
      <c r="A1901" s="39" t="s">
        <v>450</v>
      </c>
      <c r="B1901" s="39" t="s">
        <v>73</v>
      </c>
      <c r="C1901" s="39" t="s">
        <v>190</v>
      </c>
      <c r="D1901" s="39" t="s">
        <v>45</v>
      </c>
      <c r="E1901" s="70" t="s">
        <v>49</v>
      </c>
      <c r="F1901" s="70" t="s">
        <v>28</v>
      </c>
      <c r="G1901" s="78">
        <v>44269</v>
      </c>
      <c r="H1901" s="78">
        <v>45901</v>
      </c>
      <c r="I1901" s="69">
        <v>63148117.090000004</v>
      </c>
      <c r="J1901" s="70">
        <v>0</v>
      </c>
      <c r="K1901" s="71">
        <v>1.1499999999999999</v>
      </c>
      <c r="L1901" s="70">
        <v>0</v>
      </c>
      <c r="M1901" s="71">
        <v>1.0209999999999999</v>
      </c>
      <c r="N1901" s="72"/>
      <c r="O1901" s="73">
        <f>MIN(1,MAX(0,(1/(1+EXP(-(Assumptions!$B$5 + Assumptions!$B$6*$N1901))))*Assumptions!$B$3))</f>
        <v>3.9165722796764356E-2</v>
      </c>
      <c r="P1901" s="73">
        <f>VLOOKUP($F1901,Assumptions!$A$23:$B$27,2,FALSE)*Assumptions!$B$4</f>
        <v>0.35</v>
      </c>
      <c r="Q1901" s="74">
        <f t="shared" si="58"/>
        <v>865634.57717959513</v>
      </c>
      <c r="R1901" s="75" t="str">
        <f>IF($O1901&lt;Assumptions!$B$17,"A",IF($O1901&lt;Assumptions!$B$18,"B",IF($O1901&lt;Assumptions!$B$19,"C",IF($O1901&lt;Assumptions!$B$20,"D","E"))))</f>
        <v>B</v>
      </c>
      <c r="S1901" s="75">
        <f t="shared" si="59"/>
        <v>0</v>
      </c>
    </row>
    <row r="1902" spans="1:19" ht="17.399999999999999" x14ac:dyDescent="0.3">
      <c r="A1902" s="39" t="s">
        <v>450</v>
      </c>
      <c r="B1902" s="39" t="s">
        <v>73</v>
      </c>
      <c r="C1902" s="39" t="s">
        <v>190</v>
      </c>
      <c r="D1902" s="39" t="s">
        <v>45</v>
      </c>
      <c r="E1902" s="70" t="s">
        <v>49</v>
      </c>
      <c r="F1902" s="70" t="s">
        <v>28</v>
      </c>
      <c r="G1902" s="78">
        <v>44269</v>
      </c>
      <c r="H1902" s="78">
        <v>45931</v>
      </c>
      <c r="I1902" s="69">
        <v>61945863.93</v>
      </c>
      <c r="J1902" s="70">
        <v>15</v>
      </c>
      <c r="K1902" s="71">
        <v>0.97099999999999997</v>
      </c>
      <c r="L1902" s="70">
        <v>0</v>
      </c>
      <c r="M1902" s="71">
        <v>1.0209999999999999</v>
      </c>
      <c r="N1902" s="72"/>
      <c r="O1902" s="73">
        <f>MIN(1,MAX(0,(1/(1+EXP(-(Assumptions!$B$5 + Assumptions!$B$6*$N1902))))*Assumptions!$B$3))</f>
        <v>3.9165722796764356E-2</v>
      </c>
      <c r="P1902" s="73">
        <f>VLOOKUP($F1902,Assumptions!$A$23:$B$27,2,FALSE)*Assumptions!$B$4</f>
        <v>0.35</v>
      </c>
      <c r="Q1902" s="74">
        <f t="shared" si="58"/>
        <v>849154.08728096227</v>
      </c>
      <c r="R1902" s="75" t="str">
        <f>IF($O1902&lt;Assumptions!$B$17,"A",IF($O1902&lt;Assumptions!$B$18,"B",IF($O1902&lt;Assumptions!$B$19,"C",IF($O1902&lt;Assumptions!$B$20,"D","E"))))</f>
        <v>B</v>
      </c>
      <c r="S1902" s="75">
        <f t="shared" si="59"/>
        <v>0</v>
      </c>
    </row>
    <row r="1903" spans="1:19" ht="17.399999999999999" x14ac:dyDescent="0.3">
      <c r="A1903" s="39" t="s">
        <v>450</v>
      </c>
      <c r="B1903" s="39" t="s">
        <v>73</v>
      </c>
      <c r="C1903" s="39" t="s">
        <v>190</v>
      </c>
      <c r="D1903" s="39" t="s">
        <v>45</v>
      </c>
      <c r="E1903" s="70" t="s">
        <v>49</v>
      </c>
      <c r="F1903" s="70" t="s">
        <v>28</v>
      </c>
      <c r="G1903" s="78">
        <v>44269</v>
      </c>
      <c r="H1903" s="78">
        <v>45962</v>
      </c>
      <c r="I1903" s="69">
        <v>60804968.420000002</v>
      </c>
      <c r="J1903" s="70">
        <v>0</v>
      </c>
      <c r="K1903" s="71">
        <v>1.0660000000000001</v>
      </c>
      <c r="L1903" s="70">
        <v>0</v>
      </c>
      <c r="M1903" s="71">
        <v>1.0209999999999999</v>
      </c>
      <c r="N1903" s="72"/>
      <c r="O1903" s="73">
        <f>MIN(1,MAX(0,(1/(1+EXP(-(Assumptions!$B$5 + Assumptions!$B$6*$N1903))))*Assumptions!$B$3))</f>
        <v>3.9165722796764356E-2</v>
      </c>
      <c r="P1903" s="73">
        <f>VLOOKUP($F1903,Assumptions!$A$23:$B$27,2,FALSE)*Assumptions!$B$4</f>
        <v>0.35</v>
      </c>
      <c r="Q1903" s="74">
        <f t="shared" si="58"/>
        <v>833514.6882313058</v>
      </c>
      <c r="R1903" s="75" t="str">
        <f>IF($O1903&lt;Assumptions!$B$17,"A",IF($O1903&lt;Assumptions!$B$18,"B",IF($O1903&lt;Assumptions!$B$19,"C",IF($O1903&lt;Assumptions!$B$20,"D","E"))))</f>
        <v>B</v>
      </c>
      <c r="S1903" s="75">
        <f t="shared" si="59"/>
        <v>0</v>
      </c>
    </row>
    <row r="1904" spans="1:19" ht="17.399999999999999" x14ac:dyDescent="0.3">
      <c r="A1904" s="39" t="s">
        <v>450</v>
      </c>
      <c r="B1904" s="39" t="s">
        <v>73</v>
      </c>
      <c r="C1904" s="39" t="s">
        <v>190</v>
      </c>
      <c r="D1904" s="39" t="s">
        <v>45</v>
      </c>
      <c r="E1904" s="70" t="s">
        <v>49</v>
      </c>
      <c r="F1904" s="70" t="s">
        <v>28</v>
      </c>
      <c r="G1904" s="78">
        <v>44269</v>
      </c>
      <c r="H1904" s="78">
        <v>45992</v>
      </c>
      <c r="I1904" s="69">
        <v>59864960.950000003</v>
      </c>
      <c r="J1904" s="70">
        <v>35</v>
      </c>
      <c r="K1904" s="71">
        <v>0.65100000000000002</v>
      </c>
      <c r="L1904" s="70">
        <v>0</v>
      </c>
      <c r="M1904" s="71">
        <v>1.0209999999999999</v>
      </c>
      <c r="N1904" s="72"/>
      <c r="O1904" s="73">
        <f>MIN(1,MAX(0,(1/(1+EXP(-(Assumptions!$B$5 + Assumptions!$B$6*$N1904))))*Assumptions!$B$3))</f>
        <v>3.9165722796764356E-2</v>
      </c>
      <c r="P1904" s="73">
        <f>VLOOKUP($F1904,Assumptions!$A$23:$B$27,2,FALSE)*Assumptions!$B$4</f>
        <v>0.35</v>
      </c>
      <c r="Q1904" s="74">
        <f t="shared" si="58"/>
        <v>820629.06303238811</v>
      </c>
      <c r="R1904" s="75" t="str">
        <f>IF($O1904&lt;Assumptions!$B$17,"A",IF($O1904&lt;Assumptions!$B$18,"B",IF($O1904&lt;Assumptions!$B$19,"C",IF($O1904&lt;Assumptions!$B$20,"D","E"))))</f>
        <v>B</v>
      </c>
      <c r="S1904" s="75">
        <f t="shared" si="59"/>
        <v>0</v>
      </c>
    </row>
    <row r="1905" spans="1:19" ht="17.399999999999999" x14ac:dyDescent="0.3">
      <c r="A1905" s="39" t="s">
        <v>452</v>
      </c>
      <c r="B1905" s="39" t="s">
        <v>62</v>
      </c>
      <c r="C1905" s="39" t="s">
        <v>135</v>
      </c>
      <c r="D1905" s="39" t="s">
        <v>34</v>
      </c>
      <c r="E1905" s="70" t="s">
        <v>46</v>
      </c>
      <c r="F1905" s="70" t="s">
        <v>40</v>
      </c>
      <c r="G1905" s="78">
        <v>43474</v>
      </c>
      <c r="H1905" s="78">
        <v>45658</v>
      </c>
      <c r="I1905" s="69">
        <v>2503688.59</v>
      </c>
      <c r="J1905" s="70">
        <v>0</v>
      </c>
      <c r="K1905" s="71">
        <v>1.103</v>
      </c>
      <c r="L1905" s="70">
        <v>0</v>
      </c>
      <c r="M1905" s="71">
        <v>0.75600000000000001</v>
      </c>
      <c r="N1905" s="72"/>
      <c r="O1905" s="73">
        <f>MIN(1,MAX(0,(1/(1+EXP(-(Assumptions!$B$5 + Assumptions!$B$6*$N1905))))*Assumptions!$B$3))</f>
        <v>3.9165722796764356E-2</v>
      </c>
      <c r="P1905" s="73">
        <f>VLOOKUP($F1905,Assumptions!$A$23:$B$27,2,FALSE)*Assumptions!$B$4</f>
        <v>0.7</v>
      </c>
      <c r="Q1905" s="74">
        <f t="shared" si="58"/>
        <v>68641.141299753261</v>
      </c>
      <c r="R1905" s="75" t="str">
        <f>IF($O1905&lt;Assumptions!$B$17,"A",IF($O1905&lt;Assumptions!$B$18,"B",IF($O1905&lt;Assumptions!$B$19,"C",IF($O1905&lt;Assumptions!$B$20,"D","E"))))</f>
        <v>B</v>
      </c>
      <c r="S1905" s="75">
        <f t="shared" si="59"/>
        <v>0</v>
      </c>
    </row>
    <row r="1906" spans="1:19" ht="17.399999999999999" x14ac:dyDescent="0.3">
      <c r="A1906" s="39" t="s">
        <v>452</v>
      </c>
      <c r="B1906" s="39" t="s">
        <v>62</v>
      </c>
      <c r="C1906" s="39" t="s">
        <v>135</v>
      </c>
      <c r="D1906" s="39" t="s">
        <v>34</v>
      </c>
      <c r="E1906" s="70" t="s">
        <v>46</v>
      </c>
      <c r="F1906" s="70" t="s">
        <v>40</v>
      </c>
      <c r="G1906" s="78">
        <v>43474</v>
      </c>
      <c r="H1906" s="78">
        <v>45689</v>
      </c>
      <c r="I1906" s="69">
        <v>2425038.36</v>
      </c>
      <c r="J1906" s="70">
        <v>0</v>
      </c>
      <c r="K1906" s="71">
        <v>1.089</v>
      </c>
      <c r="L1906" s="70">
        <v>0</v>
      </c>
      <c r="M1906" s="71">
        <v>0.75600000000000001</v>
      </c>
      <c r="N1906" s="72"/>
      <c r="O1906" s="73">
        <f>MIN(1,MAX(0,(1/(1+EXP(-(Assumptions!$B$5 + Assumptions!$B$6*$N1906))))*Assumptions!$B$3))</f>
        <v>3.9165722796764356E-2</v>
      </c>
      <c r="P1906" s="73">
        <f>VLOOKUP($F1906,Assumptions!$A$23:$B$27,2,FALSE)*Assumptions!$B$4</f>
        <v>0.7</v>
      </c>
      <c r="Q1906" s="74">
        <f t="shared" si="58"/>
        <v>66484.866125496017</v>
      </c>
      <c r="R1906" s="75" t="str">
        <f>IF($O1906&lt;Assumptions!$B$17,"A",IF($O1906&lt;Assumptions!$B$18,"B",IF($O1906&lt;Assumptions!$B$19,"C",IF($O1906&lt;Assumptions!$B$20,"D","E"))))</f>
        <v>B</v>
      </c>
      <c r="S1906" s="75">
        <f t="shared" si="59"/>
        <v>0</v>
      </c>
    </row>
    <row r="1907" spans="1:19" ht="17.399999999999999" x14ac:dyDescent="0.3">
      <c r="A1907" s="39" t="s">
        <v>452</v>
      </c>
      <c r="B1907" s="39" t="s">
        <v>62</v>
      </c>
      <c r="C1907" s="39" t="s">
        <v>135</v>
      </c>
      <c r="D1907" s="39" t="s">
        <v>34</v>
      </c>
      <c r="E1907" s="70" t="s">
        <v>46</v>
      </c>
      <c r="F1907" s="70" t="s">
        <v>40</v>
      </c>
      <c r="G1907" s="78">
        <v>43474</v>
      </c>
      <c r="H1907" s="78">
        <v>45717</v>
      </c>
      <c r="I1907" s="69">
        <v>2360639.41</v>
      </c>
      <c r="J1907" s="70">
        <v>65</v>
      </c>
      <c r="K1907" s="71">
        <v>0.78300000000000003</v>
      </c>
      <c r="L1907" s="70">
        <v>0</v>
      </c>
      <c r="M1907" s="71">
        <v>0.75600000000000001</v>
      </c>
      <c r="N1907" s="72"/>
      <c r="O1907" s="73">
        <f>MIN(1,MAX(0,(1/(1+EXP(-(Assumptions!$B$5 + Assumptions!$B$6*$N1907))))*Assumptions!$B$3))</f>
        <v>3.9165722796764356E-2</v>
      </c>
      <c r="P1907" s="73">
        <f>VLOOKUP($F1907,Assumptions!$A$23:$B$27,2,FALSE)*Assumptions!$B$4</f>
        <v>0.7</v>
      </c>
      <c r="Q1907" s="74">
        <f t="shared" si="58"/>
        <v>64719.30412862415</v>
      </c>
      <c r="R1907" s="75" t="str">
        <f>IF($O1907&lt;Assumptions!$B$17,"A",IF($O1907&lt;Assumptions!$B$18,"B",IF($O1907&lt;Assumptions!$B$19,"C",IF($O1907&lt;Assumptions!$B$20,"D","E"))))</f>
        <v>B</v>
      </c>
      <c r="S1907" s="75">
        <f t="shared" si="59"/>
        <v>0</v>
      </c>
    </row>
    <row r="1908" spans="1:19" ht="17.399999999999999" x14ac:dyDescent="0.3">
      <c r="A1908" s="39" t="s">
        <v>452</v>
      </c>
      <c r="B1908" s="39" t="s">
        <v>62</v>
      </c>
      <c r="C1908" s="39" t="s">
        <v>135</v>
      </c>
      <c r="D1908" s="39" t="s">
        <v>34</v>
      </c>
      <c r="E1908" s="70" t="s">
        <v>46</v>
      </c>
      <c r="F1908" s="70" t="s">
        <v>40</v>
      </c>
      <c r="G1908" s="78">
        <v>43474</v>
      </c>
      <c r="H1908" s="78">
        <v>45748</v>
      </c>
      <c r="I1908" s="69">
        <v>2288062.11</v>
      </c>
      <c r="J1908" s="70">
        <v>15</v>
      </c>
      <c r="K1908" s="71">
        <v>0.95299999999999996</v>
      </c>
      <c r="L1908" s="70">
        <v>0</v>
      </c>
      <c r="M1908" s="71">
        <v>0.75600000000000001</v>
      </c>
      <c r="N1908" s="72"/>
      <c r="O1908" s="73">
        <f>MIN(1,MAX(0,(1/(1+EXP(-(Assumptions!$B$5 + Assumptions!$B$6*$N1908))))*Assumptions!$B$3))</f>
        <v>3.9165722796764356E-2</v>
      </c>
      <c r="P1908" s="73">
        <f>VLOOKUP($F1908,Assumptions!$A$23:$B$27,2,FALSE)*Assumptions!$B$4</f>
        <v>0.7</v>
      </c>
      <c r="Q1908" s="74">
        <f t="shared" si="58"/>
        <v>62729.524439427827</v>
      </c>
      <c r="R1908" s="75" t="str">
        <f>IF($O1908&lt;Assumptions!$B$17,"A",IF($O1908&lt;Assumptions!$B$18,"B",IF($O1908&lt;Assumptions!$B$19,"C",IF($O1908&lt;Assumptions!$B$20,"D","E"))))</f>
        <v>B</v>
      </c>
      <c r="S1908" s="75">
        <f t="shared" si="59"/>
        <v>0</v>
      </c>
    </row>
    <row r="1909" spans="1:19" ht="17.399999999999999" x14ac:dyDescent="0.3">
      <c r="A1909" s="39" t="s">
        <v>452</v>
      </c>
      <c r="B1909" s="39" t="s">
        <v>62</v>
      </c>
      <c r="C1909" s="39" t="s">
        <v>135</v>
      </c>
      <c r="D1909" s="39" t="s">
        <v>34</v>
      </c>
      <c r="E1909" s="70" t="s">
        <v>46</v>
      </c>
      <c r="F1909" s="70" t="s">
        <v>40</v>
      </c>
      <c r="G1909" s="78">
        <v>43474</v>
      </c>
      <c r="H1909" s="78">
        <v>45778</v>
      </c>
      <c r="I1909" s="69">
        <v>2226813.5499999998</v>
      </c>
      <c r="J1909" s="70">
        <v>0</v>
      </c>
      <c r="K1909" s="71">
        <v>0.95899999999999996</v>
      </c>
      <c r="L1909" s="70">
        <v>0</v>
      </c>
      <c r="M1909" s="71">
        <v>0.75600000000000001</v>
      </c>
      <c r="N1909" s="72"/>
      <c r="O1909" s="73">
        <f>MIN(1,MAX(0,(1/(1+EXP(-(Assumptions!$B$5 + Assumptions!$B$6*$N1909))))*Assumptions!$B$3))</f>
        <v>3.9165722796764356E-2</v>
      </c>
      <c r="P1909" s="73">
        <f>VLOOKUP($F1909,Assumptions!$A$23:$B$27,2,FALSE)*Assumptions!$B$4</f>
        <v>0.7</v>
      </c>
      <c r="Q1909" s="74">
        <f t="shared" si="58"/>
        <v>61050.33355356512</v>
      </c>
      <c r="R1909" s="75" t="str">
        <f>IF($O1909&lt;Assumptions!$B$17,"A",IF($O1909&lt;Assumptions!$B$18,"B",IF($O1909&lt;Assumptions!$B$19,"C",IF($O1909&lt;Assumptions!$B$20,"D","E"))))</f>
        <v>B</v>
      </c>
      <c r="S1909" s="75">
        <f t="shared" si="59"/>
        <v>0</v>
      </c>
    </row>
    <row r="1910" spans="1:19" ht="17.399999999999999" x14ac:dyDescent="0.3">
      <c r="A1910" s="39" t="s">
        <v>452</v>
      </c>
      <c r="B1910" s="39" t="s">
        <v>62</v>
      </c>
      <c r="C1910" s="39" t="s">
        <v>135</v>
      </c>
      <c r="D1910" s="39" t="s">
        <v>34</v>
      </c>
      <c r="E1910" s="70" t="s">
        <v>46</v>
      </c>
      <c r="F1910" s="70" t="s">
        <v>40</v>
      </c>
      <c r="G1910" s="78">
        <v>43474</v>
      </c>
      <c r="H1910" s="78">
        <v>45809</v>
      </c>
      <c r="I1910" s="69">
        <v>2165238.17</v>
      </c>
      <c r="J1910" s="70">
        <v>0</v>
      </c>
      <c r="K1910" s="71">
        <v>1.1240000000000001</v>
      </c>
      <c r="L1910" s="70">
        <v>0</v>
      </c>
      <c r="M1910" s="71">
        <v>0.75600000000000001</v>
      </c>
      <c r="N1910" s="72"/>
      <c r="O1910" s="73">
        <f>MIN(1,MAX(0,(1/(1+EXP(-(Assumptions!$B$5 + Assumptions!$B$6*$N1910))))*Assumptions!$B$3))</f>
        <v>3.9165722796764356E-2</v>
      </c>
      <c r="P1910" s="73">
        <f>VLOOKUP($F1910,Assumptions!$A$23:$B$27,2,FALSE)*Assumptions!$B$4</f>
        <v>0.7</v>
      </c>
      <c r="Q1910" s="74">
        <f t="shared" si="58"/>
        <v>59362.182568635326</v>
      </c>
      <c r="R1910" s="75" t="str">
        <f>IF($O1910&lt;Assumptions!$B$17,"A",IF($O1910&lt;Assumptions!$B$18,"B",IF($O1910&lt;Assumptions!$B$19,"C",IF($O1910&lt;Assumptions!$B$20,"D","E"))))</f>
        <v>B</v>
      </c>
      <c r="S1910" s="75">
        <f t="shared" si="59"/>
        <v>0</v>
      </c>
    </row>
    <row r="1911" spans="1:19" ht="17.399999999999999" x14ac:dyDescent="0.3">
      <c r="A1911" s="39" t="s">
        <v>452</v>
      </c>
      <c r="B1911" s="39" t="s">
        <v>62</v>
      </c>
      <c r="C1911" s="39" t="s">
        <v>135</v>
      </c>
      <c r="D1911" s="39" t="s">
        <v>34</v>
      </c>
      <c r="E1911" s="70" t="s">
        <v>46</v>
      </c>
      <c r="F1911" s="70" t="s">
        <v>40</v>
      </c>
      <c r="G1911" s="78">
        <v>43474</v>
      </c>
      <c r="H1911" s="78">
        <v>45839</v>
      </c>
      <c r="I1911" s="69">
        <v>2095185.09</v>
      </c>
      <c r="J1911" s="70">
        <v>0</v>
      </c>
      <c r="K1911" s="71">
        <v>1.083</v>
      </c>
      <c r="L1911" s="70">
        <v>0</v>
      </c>
      <c r="M1911" s="71">
        <v>0.75600000000000001</v>
      </c>
      <c r="N1911" s="72"/>
      <c r="O1911" s="73">
        <f>MIN(1,MAX(0,(1/(1+EXP(-(Assumptions!$B$5 + Assumptions!$B$6*$N1911))))*Assumptions!$B$3))</f>
        <v>3.9165722796764356E-2</v>
      </c>
      <c r="P1911" s="73">
        <f>VLOOKUP($F1911,Assumptions!$A$23:$B$27,2,FALSE)*Assumptions!$B$4</f>
        <v>0.7</v>
      </c>
      <c r="Q1911" s="74">
        <f t="shared" si="58"/>
        <v>57441.606909997645</v>
      </c>
      <c r="R1911" s="75" t="str">
        <f>IF($O1911&lt;Assumptions!$B$17,"A",IF($O1911&lt;Assumptions!$B$18,"B",IF($O1911&lt;Assumptions!$B$19,"C",IF($O1911&lt;Assumptions!$B$20,"D","E"))))</f>
        <v>B</v>
      </c>
      <c r="S1911" s="75">
        <f t="shared" si="59"/>
        <v>0</v>
      </c>
    </row>
    <row r="1912" spans="1:19" ht="17.399999999999999" x14ac:dyDescent="0.3">
      <c r="A1912" s="39" t="s">
        <v>452</v>
      </c>
      <c r="B1912" s="39" t="s">
        <v>62</v>
      </c>
      <c r="C1912" s="39" t="s">
        <v>135</v>
      </c>
      <c r="D1912" s="39" t="s">
        <v>34</v>
      </c>
      <c r="E1912" s="70" t="s">
        <v>46</v>
      </c>
      <c r="F1912" s="70" t="s">
        <v>40</v>
      </c>
      <c r="G1912" s="78">
        <v>43474</v>
      </c>
      <c r="H1912" s="78">
        <v>45870</v>
      </c>
      <c r="I1912" s="69">
        <v>2031113.35</v>
      </c>
      <c r="J1912" s="70">
        <v>0</v>
      </c>
      <c r="K1912" s="71">
        <v>0.96499999999999997</v>
      </c>
      <c r="L1912" s="70">
        <v>0</v>
      </c>
      <c r="M1912" s="71">
        <v>0.75600000000000001</v>
      </c>
      <c r="N1912" s="72"/>
      <c r="O1912" s="73">
        <f>MIN(1,MAX(0,(1/(1+EXP(-(Assumptions!$B$5 + Assumptions!$B$6*$N1912))))*Assumptions!$B$3))</f>
        <v>3.9165722796764356E-2</v>
      </c>
      <c r="P1912" s="73">
        <f>VLOOKUP($F1912,Assumptions!$A$23:$B$27,2,FALSE)*Assumptions!$B$4</f>
        <v>0.7</v>
      </c>
      <c r="Q1912" s="74">
        <f t="shared" si="58"/>
        <v>55685.015704435194</v>
      </c>
      <c r="R1912" s="75" t="str">
        <f>IF($O1912&lt;Assumptions!$B$17,"A",IF($O1912&lt;Assumptions!$B$18,"B",IF($O1912&lt;Assumptions!$B$19,"C",IF($O1912&lt;Assumptions!$B$20,"D","E"))))</f>
        <v>B</v>
      </c>
      <c r="S1912" s="75">
        <f t="shared" si="59"/>
        <v>0</v>
      </c>
    </row>
    <row r="1913" spans="1:19" ht="17.399999999999999" x14ac:dyDescent="0.3">
      <c r="A1913" s="39" t="s">
        <v>452</v>
      </c>
      <c r="B1913" s="39" t="s">
        <v>62</v>
      </c>
      <c r="C1913" s="39" t="s">
        <v>135</v>
      </c>
      <c r="D1913" s="39" t="s">
        <v>34</v>
      </c>
      <c r="E1913" s="70" t="s">
        <v>46</v>
      </c>
      <c r="F1913" s="70" t="s">
        <v>40</v>
      </c>
      <c r="G1913" s="78">
        <v>43474</v>
      </c>
      <c r="H1913" s="78">
        <v>45901</v>
      </c>
      <c r="I1913" s="69">
        <v>1967170.37</v>
      </c>
      <c r="J1913" s="70">
        <v>35</v>
      </c>
      <c r="K1913" s="71">
        <v>0.68100000000000005</v>
      </c>
      <c r="L1913" s="70">
        <v>0</v>
      </c>
      <c r="M1913" s="71">
        <v>0.75600000000000001</v>
      </c>
      <c r="N1913" s="72"/>
      <c r="O1913" s="73">
        <f>MIN(1,MAX(0,(1/(1+EXP(-(Assumptions!$B$5 + Assumptions!$B$6*$N1913))))*Assumptions!$B$3))</f>
        <v>3.9165722796764356E-2</v>
      </c>
      <c r="P1913" s="73">
        <f>VLOOKUP($F1913,Assumptions!$A$23:$B$27,2,FALSE)*Assumptions!$B$4</f>
        <v>0.7</v>
      </c>
      <c r="Q1913" s="74">
        <f t="shared" si="58"/>
        <v>53931.954583799867</v>
      </c>
      <c r="R1913" s="75" t="str">
        <f>IF($O1913&lt;Assumptions!$B$17,"A",IF($O1913&lt;Assumptions!$B$18,"B",IF($O1913&lt;Assumptions!$B$19,"C",IF($O1913&lt;Assumptions!$B$20,"D","E"))))</f>
        <v>B</v>
      </c>
      <c r="S1913" s="75">
        <f t="shared" si="59"/>
        <v>0</v>
      </c>
    </row>
    <row r="1914" spans="1:19" ht="17.399999999999999" x14ac:dyDescent="0.3">
      <c r="A1914" s="39" t="s">
        <v>452</v>
      </c>
      <c r="B1914" s="39" t="s">
        <v>62</v>
      </c>
      <c r="C1914" s="39" t="s">
        <v>135</v>
      </c>
      <c r="D1914" s="39" t="s">
        <v>34</v>
      </c>
      <c r="E1914" s="70" t="s">
        <v>46</v>
      </c>
      <c r="F1914" s="70" t="s">
        <v>40</v>
      </c>
      <c r="G1914" s="78">
        <v>43474</v>
      </c>
      <c r="H1914" s="78">
        <v>45931</v>
      </c>
      <c r="I1914" s="69">
        <v>1907074.3</v>
      </c>
      <c r="J1914" s="70">
        <v>0</v>
      </c>
      <c r="K1914" s="71">
        <v>0.97599999999999998</v>
      </c>
      <c r="L1914" s="70">
        <v>0</v>
      </c>
      <c r="M1914" s="71">
        <v>0.75600000000000001</v>
      </c>
      <c r="N1914" s="72"/>
      <c r="O1914" s="73">
        <f>MIN(1,MAX(0,(1/(1+EXP(-(Assumptions!$B$5 + Assumptions!$B$6*$N1914))))*Assumptions!$B$3))</f>
        <v>3.9165722796764356E-2</v>
      </c>
      <c r="P1914" s="73">
        <f>VLOOKUP($F1914,Assumptions!$A$23:$B$27,2,FALSE)*Assumptions!$B$4</f>
        <v>0.7</v>
      </c>
      <c r="Q1914" s="74">
        <f t="shared" si="58"/>
        <v>52284.360370643401</v>
      </c>
      <c r="R1914" s="75" t="str">
        <f>IF($O1914&lt;Assumptions!$B$17,"A",IF($O1914&lt;Assumptions!$B$18,"B",IF($O1914&lt;Assumptions!$B$19,"C",IF($O1914&lt;Assumptions!$B$20,"D","E"))))</f>
        <v>B</v>
      </c>
      <c r="S1914" s="75">
        <f t="shared" si="59"/>
        <v>0</v>
      </c>
    </row>
    <row r="1915" spans="1:19" ht="17.399999999999999" x14ac:dyDescent="0.3">
      <c r="A1915" s="39" t="s">
        <v>452</v>
      </c>
      <c r="B1915" s="39" t="s">
        <v>62</v>
      </c>
      <c r="C1915" s="39" t="s">
        <v>135</v>
      </c>
      <c r="D1915" s="39" t="s">
        <v>34</v>
      </c>
      <c r="E1915" s="70" t="s">
        <v>46</v>
      </c>
      <c r="F1915" s="70" t="s">
        <v>40</v>
      </c>
      <c r="G1915" s="78">
        <v>43474</v>
      </c>
      <c r="H1915" s="78">
        <v>45962</v>
      </c>
      <c r="I1915" s="69">
        <v>1847137.36</v>
      </c>
      <c r="J1915" s="70">
        <v>0</v>
      </c>
      <c r="K1915" s="71">
        <v>1.1080000000000001</v>
      </c>
      <c r="L1915" s="70">
        <v>0</v>
      </c>
      <c r="M1915" s="71">
        <v>0.75600000000000001</v>
      </c>
      <c r="N1915" s="72"/>
      <c r="O1915" s="73">
        <f>MIN(1,MAX(0,(1/(1+EXP(-(Assumptions!$B$5 + Assumptions!$B$6*$N1915))))*Assumptions!$B$3))</f>
        <v>3.9165722796764356E-2</v>
      </c>
      <c r="P1915" s="73">
        <f>VLOOKUP($F1915,Assumptions!$A$23:$B$27,2,FALSE)*Assumptions!$B$4</f>
        <v>0.7</v>
      </c>
      <c r="Q1915" s="74">
        <f t="shared" si="58"/>
        <v>50641.128866514991</v>
      </c>
      <c r="R1915" s="75" t="str">
        <f>IF($O1915&lt;Assumptions!$B$17,"A",IF($O1915&lt;Assumptions!$B$18,"B",IF($O1915&lt;Assumptions!$B$19,"C",IF($O1915&lt;Assumptions!$B$20,"D","E"))))</f>
        <v>B</v>
      </c>
      <c r="S1915" s="75">
        <f t="shared" si="59"/>
        <v>0</v>
      </c>
    </row>
    <row r="1916" spans="1:19" ht="17.399999999999999" x14ac:dyDescent="0.3">
      <c r="A1916" s="39" t="s">
        <v>452</v>
      </c>
      <c r="B1916" s="39" t="s">
        <v>62</v>
      </c>
      <c r="C1916" s="39" t="s">
        <v>135</v>
      </c>
      <c r="D1916" s="39" t="s">
        <v>34</v>
      </c>
      <c r="E1916" s="70" t="s">
        <v>46</v>
      </c>
      <c r="F1916" s="70" t="s">
        <v>40</v>
      </c>
      <c r="G1916" s="78">
        <v>43474</v>
      </c>
      <c r="H1916" s="78">
        <v>45992</v>
      </c>
      <c r="I1916" s="69">
        <v>1795123.48</v>
      </c>
      <c r="J1916" s="70">
        <v>0</v>
      </c>
      <c r="K1916" s="71">
        <v>1.107</v>
      </c>
      <c r="L1916" s="70">
        <v>0</v>
      </c>
      <c r="M1916" s="71">
        <v>0.75600000000000001</v>
      </c>
      <c r="N1916" s="72"/>
      <c r="O1916" s="73">
        <f>MIN(1,MAX(0,(1/(1+EXP(-(Assumptions!$B$5 + Assumptions!$B$6*$N1916))))*Assumptions!$B$3))</f>
        <v>3.9165722796764356E-2</v>
      </c>
      <c r="P1916" s="73">
        <f>VLOOKUP($F1916,Assumptions!$A$23:$B$27,2,FALSE)*Assumptions!$B$4</f>
        <v>0.7</v>
      </c>
      <c r="Q1916" s="74">
        <f t="shared" si="58"/>
        <v>49215.116022550072</v>
      </c>
      <c r="R1916" s="75" t="str">
        <f>IF($O1916&lt;Assumptions!$B$17,"A",IF($O1916&lt;Assumptions!$B$18,"B",IF($O1916&lt;Assumptions!$B$19,"C",IF($O1916&lt;Assumptions!$B$20,"D","E"))))</f>
        <v>B</v>
      </c>
      <c r="S1916" s="75">
        <f t="shared" si="59"/>
        <v>0</v>
      </c>
    </row>
    <row r="1917" spans="1:19" ht="17.399999999999999" x14ac:dyDescent="0.3">
      <c r="A1917" s="39" t="s">
        <v>453</v>
      </c>
      <c r="B1917" s="39" t="s">
        <v>69</v>
      </c>
      <c r="C1917" s="39" t="s">
        <v>144</v>
      </c>
      <c r="D1917" s="39" t="s">
        <v>45</v>
      </c>
      <c r="E1917" s="70" t="s">
        <v>46</v>
      </c>
      <c r="F1917" s="70" t="s">
        <v>32</v>
      </c>
      <c r="G1917" s="78">
        <v>45242</v>
      </c>
      <c r="H1917" s="78">
        <v>45658</v>
      </c>
      <c r="I1917" s="69">
        <v>1171801.95</v>
      </c>
      <c r="J1917" s="70">
        <v>65</v>
      </c>
      <c r="K1917" s="71">
        <v>0.52700000000000002</v>
      </c>
      <c r="L1917" s="70">
        <v>0</v>
      </c>
      <c r="M1917" s="71">
        <v>0.879</v>
      </c>
      <c r="N1917" s="72"/>
      <c r="O1917" s="73">
        <f>MIN(1,MAX(0,(1/(1+EXP(-(Assumptions!$B$5 + Assumptions!$B$6*$N1917))))*Assumptions!$B$3))</f>
        <v>3.9165722796764356E-2</v>
      </c>
      <c r="P1917" s="73">
        <f>VLOOKUP($F1917,Assumptions!$A$23:$B$27,2,FALSE)*Assumptions!$B$4</f>
        <v>0.5</v>
      </c>
      <c r="Q1917" s="74">
        <f t="shared" si="58"/>
        <v>22947.235173203961</v>
      </c>
      <c r="R1917" s="75" t="str">
        <f>IF($O1917&lt;Assumptions!$B$17,"A",IF($O1917&lt;Assumptions!$B$18,"B",IF($O1917&lt;Assumptions!$B$19,"C",IF($O1917&lt;Assumptions!$B$20,"D","E"))))</f>
        <v>B</v>
      </c>
      <c r="S1917" s="75">
        <f t="shared" si="59"/>
        <v>0</v>
      </c>
    </row>
    <row r="1918" spans="1:19" ht="17.399999999999999" x14ac:dyDescent="0.3">
      <c r="A1918" s="39" t="s">
        <v>453</v>
      </c>
      <c r="B1918" s="39" t="s">
        <v>69</v>
      </c>
      <c r="C1918" s="39" t="s">
        <v>144</v>
      </c>
      <c r="D1918" s="39" t="s">
        <v>45</v>
      </c>
      <c r="E1918" s="70" t="s">
        <v>46</v>
      </c>
      <c r="F1918" s="70" t="s">
        <v>32</v>
      </c>
      <c r="G1918" s="78">
        <v>45242</v>
      </c>
      <c r="H1918" s="78">
        <v>45689</v>
      </c>
      <c r="I1918" s="69">
        <v>1143315.78</v>
      </c>
      <c r="J1918" s="70">
        <v>0</v>
      </c>
      <c r="K1918" s="71">
        <v>1.0940000000000001</v>
      </c>
      <c r="L1918" s="70">
        <v>0</v>
      </c>
      <c r="M1918" s="71">
        <v>0.879</v>
      </c>
      <c r="N1918" s="72"/>
      <c r="O1918" s="73">
        <f>MIN(1,MAX(0,(1/(1+EXP(-(Assumptions!$B$5 + Assumptions!$B$6*$N1918))))*Assumptions!$B$3))</f>
        <v>3.9165722796764356E-2</v>
      </c>
      <c r="P1918" s="73">
        <f>VLOOKUP($F1918,Assumptions!$A$23:$B$27,2,FALSE)*Assumptions!$B$4</f>
        <v>0.5</v>
      </c>
      <c r="Q1918" s="74">
        <f t="shared" si="58"/>
        <v>22389.39445432321</v>
      </c>
      <c r="R1918" s="75" t="str">
        <f>IF($O1918&lt;Assumptions!$B$17,"A",IF($O1918&lt;Assumptions!$B$18,"B",IF($O1918&lt;Assumptions!$B$19,"C",IF($O1918&lt;Assumptions!$B$20,"D","E"))))</f>
        <v>B</v>
      </c>
      <c r="S1918" s="75">
        <f t="shared" si="59"/>
        <v>0</v>
      </c>
    </row>
    <row r="1919" spans="1:19" ht="17.399999999999999" x14ac:dyDescent="0.3">
      <c r="A1919" s="39" t="s">
        <v>453</v>
      </c>
      <c r="B1919" s="39" t="s">
        <v>69</v>
      </c>
      <c r="C1919" s="39" t="s">
        <v>144</v>
      </c>
      <c r="D1919" s="39" t="s">
        <v>45</v>
      </c>
      <c r="E1919" s="70" t="s">
        <v>46</v>
      </c>
      <c r="F1919" s="70" t="s">
        <v>32</v>
      </c>
      <c r="G1919" s="78">
        <v>45242</v>
      </c>
      <c r="H1919" s="78">
        <v>45717</v>
      </c>
      <c r="I1919" s="69">
        <v>1118487.8400000001</v>
      </c>
      <c r="J1919" s="70">
        <v>0</v>
      </c>
      <c r="K1919" s="71">
        <v>1.0620000000000001</v>
      </c>
      <c r="L1919" s="70">
        <v>0</v>
      </c>
      <c r="M1919" s="71">
        <v>0.879</v>
      </c>
      <c r="N1919" s="72"/>
      <c r="O1919" s="73">
        <f>MIN(1,MAX(0,(1/(1+EXP(-(Assumptions!$B$5 + Assumptions!$B$6*$N1919))))*Assumptions!$B$3))</f>
        <v>3.9165722796764356E-2</v>
      </c>
      <c r="P1919" s="73">
        <f>VLOOKUP($F1919,Assumptions!$A$23:$B$27,2,FALSE)*Assumptions!$B$4</f>
        <v>0.5</v>
      </c>
      <c r="Q1919" s="74">
        <f t="shared" si="58"/>
        <v>21903.192346495864</v>
      </c>
      <c r="R1919" s="75" t="str">
        <f>IF($O1919&lt;Assumptions!$B$17,"A",IF($O1919&lt;Assumptions!$B$18,"B",IF($O1919&lt;Assumptions!$B$19,"C",IF($O1919&lt;Assumptions!$B$20,"D","E"))))</f>
        <v>B</v>
      </c>
      <c r="S1919" s="75">
        <f t="shared" si="59"/>
        <v>0</v>
      </c>
    </row>
    <row r="1920" spans="1:19" ht="17.399999999999999" x14ac:dyDescent="0.3">
      <c r="A1920" s="39" t="s">
        <v>453</v>
      </c>
      <c r="B1920" s="39" t="s">
        <v>69</v>
      </c>
      <c r="C1920" s="39" t="s">
        <v>144</v>
      </c>
      <c r="D1920" s="39" t="s">
        <v>45</v>
      </c>
      <c r="E1920" s="70" t="s">
        <v>46</v>
      </c>
      <c r="F1920" s="70" t="s">
        <v>32</v>
      </c>
      <c r="G1920" s="78">
        <v>45242</v>
      </c>
      <c r="H1920" s="78">
        <v>45748</v>
      </c>
      <c r="I1920" s="69">
        <v>1087581.6299999999</v>
      </c>
      <c r="J1920" s="70">
        <v>0</v>
      </c>
      <c r="K1920" s="71">
        <v>1.0109999999999999</v>
      </c>
      <c r="L1920" s="70">
        <v>0</v>
      </c>
      <c r="M1920" s="71">
        <v>0.879</v>
      </c>
      <c r="N1920" s="72"/>
      <c r="O1920" s="73">
        <f>MIN(1,MAX(0,(1/(1+EXP(-(Assumptions!$B$5 + Assumptions!$B$6*$N1920))))*Assumptions!$B$3))</f>
        <v>3.9165722796764356E-2</v>
      </c>
      <c r="P1920" s="73">
        <f>VLOOKUP($F1920,Assumptions!$A$23:$B$27,2,FALSE)*Assumptions!$B$4</f>
        <v>0.5</v>
      </c>
      <c r="Q1920" s="74">
        <f t="shared" si="58"/>
        <v>21297.960319716567</v>
      </c>
      <c r="R1920" s="75" t="str">
        <f>IF($O1920&lt;Assumptions!$B$17,"A",IF($O1920&lt;Assumptions!$B$18,"B",IF($O1920&lt;Assumptions!$B$19,"C",IF($O1920&lt;Assumptions!$B$20,"D","E"))))</f>
        <v>B</v>
      </c>
      <c r="S1920" s="75">
        <f t="shared" si="59"/>
        <v>0</v>
      </c>
    </row>
    <row r="1921" spans="1:19" ht="17.399999999999999" x14ac:dyDescent="0.3">
      <c r="A1921" s="39" t="s">
        <v>453</v>
      </c>
      <c r="B1921" s="39" t="s">
        <v>69</v>
      </c>
      <c r="C1921" s="39" t="s">
        <v>144</v>
      </c>
      <c r="D1921" s="39" t="s">
        <v>45</v>
      </c>
      <c r="E1921" s="70" t="s">
        <v>46</v>
      </c>
      <c r="F1921" s="70" t="s">
        <v>32</v>
      </c>
      <c r="G1921" s="78">
        <v>45242</v>
      </c>
      <c r="H1921" s="78">
        <v>45778</v>
      </c>
      <c r="I1921" s="69">
        <v>1059773.98</v>
      </c>
      <c r="J1921" s="70">
        <v>0</v>
      </c>
      <c r="K1921" s="71">
        <v>1.026</v>
      </c>
      <c r="L1921" s="70">
        <v>0</v>
      </c>
      <c r="M1921" s="71">
        <v>0.879</v>
      </c>
      <c r="N1921" s="72"/>
      <c r="O1921" s="73">
        <f>MIN(1,MAX(0,(1/(1+EXP(-(Assumptions!$B$5 + Assumptions!$B$6*$N1921))))*Assumptions!$B$3))</f>
        <v>3.9165722796764356E-2</v>
      </c>
      <c r="P1921" s="73">
        <f>VLOOKUP($F1921,Assumptions!$A$23:$B$27,2,FALSE)*Assumptions!$B$4</f>
        <v>0.5</v>
      </c>
      <c r="Q1921" s="74">
        <f t="shared" ref="Q1921:Q1984" si="60">$I1921*$O1921*$P1921</f>
        <v>20753.406963951846</v>
      </c>
      <c r="R1921" s="75" t="str">
        <f>IF($O1921&lt;Assumptions!$B$17,"A",IF($O1921&lt;Assumptions!$B$18,"B",IF($O1921&lt;Assumptions!$B$19,"C",IF($O1921&lt;Assumptions!$B$20,"D","E"))))</f>
        <v>B</v>
      </c>
      <c r="S1921" s="75">
        <f t="shared" ref="S1921:S1984" si="61">--($J1921&gt;=180)</f>
        <v>0</v>
      </c>
    </row>
    <row r="1922" spans="1:19" ht="17.399999999999999" x14ac:dyDescent="0.3">
      <c r="A1922" s="39" t="s">
        <v>453</v>
      </c>
      <c r="B1922" s="39" t="s">
        <v>69</v>
      </c>
      <c r="C1922" s="39" t="s">
        <v>144</v>
      </c>
      <c r="D1922" s="39" t="s">
        <v>45</v>
      </c>
      <c r="E1922" s="70" t="s">
        <v>46</v>
      </c>
      <c r="F1922" s="70" t="s">
        <v>32</v>
      </c>
      <c r="G1922" s="78">
        <v>45242</v>
      </c>
      <c r="H1922" s="78">
        <v>45809</v>
      </c>
      <c r="I1922" s="69">
        <v>1032608.63</v>
      </c>
      <c r="J1922" s="70">
        <v>65</v>
      </c>
      <c r="K1922" s="71">
        <v>0.46400000000000002</v>
      </c>
      <c r="L1922" s="70">
        <v>0</v>
      </c>
      <c r="M1922" s="71">
        <v>0.879</v>
      </c>
      <c r="N1922" s="72"/>
      <c r="O1922" s="73">
        <f>MIN(1,MAX(0,(1/(1+EXP(-(Assumptions!$B$5 + Assumptions!$B$6*$N1922))))*Assumptions!$B$3))</f>
        <v>3.9165722796764356E-2</v>
      </c>
      <c r="P1922" s="73">
        <f>VLOOKUP($F1922,Assumptions!$A$23:$B$27,2,FALSE)*Assumptions!$B$4</f>
        <v>0.5</v>
      </c>
      <c r="Q1922" s="74">
        <f t="shared" si="60"/>
        <v>20221.431680063306</v>
      </c>
      <c r="R1922" s="75" t="str">
        <f>IF($O1922&lt;Assumptions!$B$17,"A",IF($O1922&lt;Assumptions!$B$18,"B",IF($O1922&lt;Assumptions!$B$19,"C",IF($O1922&lt;Assumptions!$B$20,"D","E"))))</f>
        <v>B</v>
      </c>
      <c r="S1922" s="75">
        <f t="shared" si="61"/>
        <v>0</v>
      </c>
    </row>
    <row r="1923" spans="1:19" ht="17.399999999999999" x14ac:dyDescent="0.3">
      <c r="A1923" s="39" t="s">
        <v>453</v>
      </c>
      <c r="B1923" s="39" t="s">
        <v>69</v>
      </c>
      <c r="C1923" s="39" t="s">
        <v>144</v>
      </c>
      <c r="D1923" s="39" t="s">
        <v>45</v>
      </c>
      <c r="E1923" s="70" t="s">
        <v>46</v>
      </c>
      <c r="F1923" s="70" t="s">
        <v>32</v>
      </c>
      <c r="G1923" s="78">
        <v>45242</v>
      </c>
      <c r="H1923" s="78">
        <v>45839</v>
      </c>
      <c r="I1923" s="69">
        <v>1007469.38</v>
      </c>
      <c r="J1923" s="70">
        <v>0</v>
      </c>
      <c r="K1923" s="71">
        <v>0.97899999999999998</v>
      </c>
      <c r="L1923" s="70">
        <v>0</v>
      </c>
      <c r="M1923" s="71">
        <v>0.879</v>
      </c>
      <c r="N1923" s="72"/>
      <c r="O1923" s="73">
        <f>MIN(1,MAX(0,(1/(1+EXP(-(Assumptions!$B$5 + Assumptions!$B$6*$N1923))))*Assumptions!$B$3))</f>
        <v>3.9165722796764356E-2</v>
      </c>
      <c r="P1923" s="73">
        <f>VLOOKUP($F1923,Assumptions!$A$23:$B$27,2,FALSE)*Assumptions!$B$4</f>
        <v>0.5</v>
      </c>
      <c r="Q1923" s="74">
        <f t="shared" si="60"/>
        <v>19729.133231654025</v>
      </c>
      <c r="R1923" s="75" t="str">
        <f>IF($O1923&lt;Assumptions!$B$17,"A",IF($O1923&lt;Assumptions!$B$18,"B",IF($O1923&lt;Assumptions!$B$19,"C",IF($O1923&lt;Assumptions!$B$20,"D","E"))))</f>
        <v>B</v>
      </c>
      <c r="S1923" s="75">
        <f t="shared" si="61"/>
        <v>0</v>
      </c>
    </row>
    <row r="1924" spans="1:19" ht="17.399999999999999" x14ac:dyDescent="0.3">
      <c r="A1924" s="39" t="s">
        <v>453</v>
      </c>
      <c r="B1924" s="39" t="s">
        <v>69</v>
      </c>
      <c r="C1924" s="39" t="s">
        <v>144</v>
      </c>
      <c r="D1924" s="39" t="s">
        <v>45</v>
      </c>
      <c r="E1924" s="70" t="s">
        <v>46</v>
      </c>
      <c r="F1924" s="70" t="s">
        <v>32</v>
      </c>
      <c r="G1924" s="78">
        <v>45242</v>
      </c>
      <c r="H1924" s="78">
        <v>45870</v>
      </c>
      <c r="I1924" s="69">
        <v>980360.33</v>
      </c>
      <c r="J1924" s="70">
        <v>0</v>
      </c>
      <c r="K1924" s="71">
        <v>1.1339999999999999</v>
      </c>
      <c r="L1924" s="70">
        <v>0</v>
      </c>
      <c r="M1924" s="71">
        <v>0.879</v>
      </c>
      <c r="N1924" s="72"/>
      <c r="O1924" s="73">
        <f>MIN(1,MAX(0,(1/(1+EXP(-(Assumptions!$B$5 + Assumptions!$B$6*$N1924))))*Assumptions!$B$3))</f>
        <v>3.9165722796764356E-2</v>
      </c>
      <c r="P1924" s="73">
        <f>VLOOKUP($F1924,Assumptions!$A$23:$B$27,2,FALSE)*Assumptions!$B$4</f>
        <v>0.5</v>
      </c>
      <c r="Q1924" s="74">
        <f t="shared" si="60"/>
        <v>19198.260462862214</v>
      </c>
      <c r="R1924" s="75" t="str">
        <f>IF($O1924&lt;Assumptions!$B$17,"A",IF($O1924&lt;Assumptions!$B$18,"B",IF($O1924&lt;Assumptions!$B$19,"C",IF($O1924&lt;Assumptions!$B$20,"D","E"))))</f>
        <v>B</v>
      </c>
      <c r="S1924" s="75">
        <f t="shared" si="61"/>
        <v>0</v>
      </c>
    </row>
    <row r="1925" spans="1:19" ht="17.399999999999999" x14ac:dyDescent="0.3">
      <c r="A1925" s="39" t="s">
        <v>453</v>
      </c>
      <c r="B1925" s="39" t="s">
        <v>69</v>
      </c>
      <c r="C1925" s="39" t="s">
        <v>144</v>
      </c>
      <c r="D1925" s="39" t="s">
        <v>45</v>
      </c>
      <c r="E1925" s="70" t="s">
        <v>46</v>
      </c>
      <c r="F1925" s="70" t="s">
        <v>32</v>
      </c>
      <c r="G1925" s="78">
        <v>45242</v>
      </c>
      <c r="H1925" s="78">
        <v>45901</v>
      </c>
      <c r="I1925" s="69">
        <v>959488.19</v>
      </c>
      <c r="J1925" s="70">
        <v>0</v>
      </c>
      <c r="K1925" s="71">
        <v>0.97399999999999998</v>
      </c>
      <c r="L1925" s="70">
        <v>0</v>
      </c>
      <c r="M1925" s="71">
        <v>0.879</v>
      </c>
      <c r="N1925" s="72"/>
      <c r="O1925" s="73">
        <f>MIN(1,MAX(0,(1/(1+EXP(-(Assumptions!$B$5 + Assumptions!$B$6*$N1925))))*Assumptions!$B$3))</f>
        <v>3.9165722796764356E-2</v>
      </c>
      <c r="P1925" s="73">
        <f>VLOOKUP($F1925,Assumptions!$A$23:$B$27,2,FALSE)*Assumptions!$B$4</f>
        <v>0.5</v>
      </c>
      <c r="Q1925" s="74">
        <f t="shared" si="60"/>
        <v>18789.524238154583</v>
      </c>
      <c r="R1925" s="75" t="str">
        <f>IF($O1925&lt;Assumptions!$B$17,"A",IF($O1925&lt;Assumptions!$B$18,"B",IF($O1925&lt;Assumptions!$B$19,"C",IF($O1925&lt;Assumptions!$B$20,"D","E"))))</f>
        <v>B</v>
      </c>
      <c r="S1925" s="75">
        <f t="shared" si="61"/>
        <v>0</v>
      </c>
    </row>
    <row r="1926" spans="1:19" ht="17.399999999999999" x14ac:dyDescent="0.3">
      <c r="A1926" s="39" t="s">
        <v>453</v>
      </c>
      <c r="B1926" s="39" t="s">
        <v>69</v>
      </c>
      <c r="C1926" s="39" t="s">
        <v>144</v>
      </c>
      <c r="D1926" s="39" t="s">
        <v>45</v>
      </c>
      <c r="E1926" s="70" t="s">
        <v>46</v>
      </c>
      <c r="F1926" s="70" t="s">
        <v>32</v>
      </c>
      <c r="G1926" s="78">
        <v>45242</v>
      </c>
      <c r="H1926" s="78">
        <v>45931</v>
      </c>
      <c r="I1926" s="69">
        <v>933769.22</v>
      </c>
      <c r="J1926" s="70">
        <v>0</v>
      </c>
      <c r="K1926" s="71">
        <v>1.089</v>
      </c>
      <c r="L1926" s="70">
        <v>0</v>
      </c>
      <c r="M1926" s="71">
        <v>0.879</v>
      </c>
      <c r="N1926" s="72"/>
      <c r="O1926" s="73">
        <f>MIN(1,MAX(0,(1/(1+EXP(-(Assumptions!$B$5 + Assumptions!$B$6*$N1926))))*Assumptions!$B$3))</f>
        <v>3.9165722796764356E-2</v>
      </c>
      <c r="P1926" s="73">
        <f>VLOOKUP($F1926,Assumptions!$A$23:$B$27,2,FALSE)*Assumptions!$B$4</f>
        <v>0.5</v>
      </c>
      <c r="Q1926" s="74">
        <f t="shared" si="60"/>
        <v>18285.873213335435</v>
      </c>
      <c r="R1926" s="75" t="str">
        <f>IF($O1926&lt;Assumptions!$B$17,"A",IF($O1926&lt;Assumptions!$B$18,"B",IF($O1926&lt;Assumptions!$B$19,"C",IF($O1926&lt;Assumptions!$B$20,"D","E"))))</f>
        <v>B</v>
      </c>
      <c r="S1926" s="75">
        <f t="shared" si="61"/>
        <v>0</v>
      </c>
    </row>
    <row r="1927" spans="1:19" ht="17.399999999999999" x14ac:dyDescent="0.3">
      <c r="A1927" s="39" t="s">
        <v>453</v>
      </c>
      <c r="B1927" s="39" t="s">
        <v>69</v>
      </c>
      <c r="C1927" s="39" t="s">
        <v>144</v>
      </c>
      <c r="D1927" s="39" t="s">
        <v>45</v>
      </c>
      <c r="E1927" s="70" t="s">
        <v>46</v>
      </c>
      <c r="F1927" s="70" t="s">
        <v>32</v>
      </c>
      <c r="G1927" s="78">
        <v>45242</v>
      </c>
      <c r="H1927" s="78">
        <v>45962</v>
      </c>
      <c r="I1927" s="69">
        <v>909372.92</v>
      </c>
      <c r="J1927" s="70">
        <v>0</v>
      </c>
      <c r="K1927" s="71">
        <v>0.98899999999999999</v>
      </c>
      <c r="L1927" s="70">
        <v>0</v>
      </c>
      <c r="M1927" s="71">
        <v>0.879</v>
      </c>
      <c r="N1927" s="72"/>
      <c r="O1927" s="73">
        <f>MIN(1,MAX(0,(1/(1+EXP(-(Assumptions!$B$5 + Assumptions!$B$6*$N1927))))*Assumptions!$B$3))</f>
        <v>3.9165722796764356E-2</v>
      </c>
      <c r="P1927" s="73">
        <f>VLOOKUP($F1927,Assumptions!$A$23:$B$27,2,FALSE)*Assumptions!$B$4</f>
        <v>0.5</v>
      </c>
      <c r="Q1927" s="74">
        <f t="shared" si="60"/>
        <v>17808.123851802084</v>
      </c>
      <c r="R1927" s="75" t="str">
        <f>IF($O1927&lt;Assumptions!$B$17,"A",IF($O1927&lt;Assumptions!$B$18,"B",IF($O1927&lt;Assumptions!$B$19,"C",IF($O1927&lt;Assumptions!$B$20,"D","E"))))</f>
        <v>B</v>
      </c>
      <c r="S1927" s="75">
        <f t="shared" si="61"/>
        <v>0</v>
      </c>
    </row>
    <row r="1928" spans="1:19" ht="17.399999999999999" x14ac:dyDescent="0.3">
      <c r="A1928" s="39" t="s">
        <v>453</v>
      </c>
      <c r="B1928" s="39" t="s">
        <v>69</v>
      </c>
      <c r="C1928" s="39" t="s">
        <v>144</v>
      </c>
      <c r="D1928" s="39" t="s">
        <v>45</v>
      </c>
      <c r="E1928" s="70" t="s">
        <v>46</v>
      </c>
      <c r="F1928" s="70" t="s">
        <v>32</v>
      </c>
      <c r="G1928" s="78">
        <v>45242</v>
      </c>
      <c r="H1928" s="78">
        <v>45992</v>
      </c>
      <c r="I1928" s="69">
        <v>885908.24</v>
      </c>
      <c r="J1928" s="70">
        <v>0</v>
      </c>
      <c r="K1928" s="71">
        <v>1.1240000000000001</v>
      </c>
      <c r="L1928" s="70">
        <v>0</v>
      </c>
      <c r="M1928" s="71">
        <v>0.879</v>
      </c>
      <c r="N1928" s="72"/>
      <c r="O1928" s="73">
        <f>MIN(1,MAX(0,(1/(1+EXP(-(Assumptions!$B$5 + Assumptions!$B$6*$N1928))))*Assumptions!$B$3))</f>
        <v>3.9165722796764356E-2</v>
      </c>
      <c r="P1928" s="73">
        <f>VLOOKUP($F1928,Assumptions!$A$23:$B$27,2,FALSE)*Assumptions!$B$4</f>
        <v>0.5</v>
      </c>
      <c r="Q1928" s="74">
        <f t="shared" si="60"/>
        <v>17348.618275604695</v>
      </c>
      <c r="R1928" s="75" t="str">
        <f>IF($O1928&lt;Assumptions!$B$17,"A",IF($O1928&lt;Assumptions!$B$18,"B",IF($O1928&lt;Assumptions!$B$19,"C",IF($O1928&lt;Assumptions!$B$20,"D","E"))))</f>
        <v>B</v>
      </c>
      <c r="S1928" s="75">
        <f t="shared" si="61"/>
        <v>0</v>
      </c>
    </row>
    <row r="1929" spans="1:19" ht="17.399999999999999" x14ac:dyDescent="0.3">
      <c r="A1929" s="39" t="s">
        <v>455</v>
      </c>
      <c r="B1929" s="39" t="s">
        <v>78</v>
      </c>
      <c r="C1929" s="39" t="s">
        <v>144</v>
      </c>
      <c r="D1929" s="39" t="s">
        <v>30</v>
      </c>
      <c r="E1929" s="70" t="s">
        <v>35</v>
      </c>
      <c r="F1929" s="70" t="s">
        <v>40</v>
      </c>
      <c r="G1929" s="78">
        <v>44798</v>
      </c>
      <c r="H1929" s="78">
        <v>45658</v>
      </c>
      <c r="I1929" s="69">
        <v>19421099.149999999</v>
      </c>
      <c r="J1929" s="70">
        <v>15</v>
      </c>
      <c r="K1929" s="71">
        <v>1.0369999999999999</v>
      </c>
      <c r="L1929" s="70">
        <v>0</v>
      </c>
      <c r="M1929" s="71">
        <v>1.0740000000000001</v>
      </c>
      <c r="N1929" s="72"/>
      <c r="O1929" s="73">
        <f>MIN(1,MAX(0,(1/(1+EXP(-(Assumptions!$B$5 + Assumptions!$B$6*$N1929))))*Assumptions!$B$3))</f>
        <v>3.9165722796764356E-2</v>
      </c>
      <c r="P1929" s="73">
        <f>VLOOKUP($F1929,Assumptions!$A$23:$B$27,2,FALSE)*Assumptions!$B$4</f>
        <v>0.7</v>
      </c>
      <c r="Q1929" s="74">
        <f t="shared" si="60"/>
        <v>532448.97000216297</v>
      </c>
      <c r="R1929" s="75" t="str">
        <f>IF($O1929&lt;Assumptions!$B$17,"A",IF($O1929&lt;Assumptions!$B$18,"B",IF($O1929&lt;Assumptions!$B$19,"C",IF($O1929&lt;Assumptions!$B$20,"D","E"))))</f>
        <v>B</v>
      </c>
      <c r="S1929" s="75">
        <f t="shared" si="61"/>
        <v>0</v>
      </c>
    </row>
    <row r="1930" spans="1:19" ht="17.399999999999999" x14ac:dyDescent="0.3">
      <c r="A1930" s="39" t="s">
        <v>455</v>
      </c>
      <c r="B1930" s="39" t="s">
        <v>78</v>
      </c>
      <c r="C1930" s="39" t="s">
        <v>144</v>
      </c>
      <c r="D1930" s="39" t="s">
        <v>30</v>
      </c>
      <c r="E1930" s="70" t="s">
        <v>35</v>
      </c>
      <c r="F1930" s="70" t="s">
        <v>40</v>
      </c>
      <c r="G1930" s="78">
        <v>44798</v>
      </c>
      <c r="H1930" s="78">
        <v>45689</v>
      </c>
      <c r="I1930" s="69">
        <v>18939875.359999999</v>
      </c>
      <c r="J1930" s="70">
        <v>35</v>
      </c>
      <c r="K1930" s="71">
        <v>0.70799999999999996</v>
      </c>
      <c r="L1930" s="70">
        <v>0</v>
      </c>
      <c r="M1930" s="71">
        <v>1.0740000000000001</v>
      </c>
      <c r="N1930" s="72"/>
      <c r="O1930" s="73">
        <f>MIN(1,MAX(0,(1/(1+EXP(-(Assumptions!$B$5 + Assumptions!$B$6*$N1930))))*Assumptions!$B$3))</f>
        <v>3.9165722796764356E-2</v>
      </c>
      <c r="P1930" s="73">
        <f>VLOOKUP($F1930,Assumptions!$A$23:$B$27,2,FALSE)*Assumptions!$B$4</f>
        <v>0.7</v>
      </c>
      <c r="Q1930" s="74">
        <f t="shared" si="60"/>
        <v>519255.73570851923</v>
      </c>
      <c r="R1930" s="75" t="str">
        <f>IF($O1930&lt;Assumptions!$B$17,"A",IF($O1930&lt;Assumptions!$B$18,"B",IF($O1930&lt;Assumptions!$B$19,"C",IF($O1930&lt;Assumptions!$B$20,"D","E"))))</f>
        <v>B</v>
      </c>
      <c r="S1930" s="75">
        <f t="shared" si="61"/>
        <v>0</v>
      </c>
    </row>
    <row r="1931" spans="1:19" ht="17.399999999999999" x14ac:dyDescent="0.3">
      <c r="A1931" s="39" t="s">
        <v>455</v>
      </c>
      <c r="B1931" s="39" t="s">
        <v>78</v>
      </c>
      <c r="C1931" s="39" t="s">
        <v>144</v>
      </c>
      <c r="D1931" s="39" t="s">
        <v>30</v>
      </c>
      <c r="E1931" s="70" t="s">
        <v>35</v>
      </c>
      <c r="F1931" s="70" t="s">
        <v>40</v>
      </c>
      <c r="G1931" s="78">
        <v>44798</v>
      </c>
      <c r="H1931" s="78">
        <v>45717</v>
      </c>
      <c r="I1931" s="69">
        <v>18538956.27</v>
      </c>
      <c r="J1931" s="70">
        <v>0</v>
      </c>
      <c r="K1931" s="71">
        <v>1.131</v>
      </c>
      <c r="L1931" s="70">
        <v>0</v>
      </c>
      <c r="M1931" s="71">
        <v>1.0740000000000001</v>
      </c>
      <c r="N1931" s="72"/>
      <c r="O1931" s="73">
        <f>MIN(1,MAX(0,(1/(1+EXP(-(Assumptions!$B$5 + Assumptions!$B$6*$N1931))))*Assumptions!$B$3))</f>
        <v>3.9165722796764356E-2</v>
      </c>
      <c r="P1931" s="73">
        <f>VLOOKUP($F1931,Assumptions!$A$23:$B$27,2,FALSE)*Assumptions!$B$4</f>
        <v>0.7</v>
      </c>
      <c r="Q1931" s="74">
        <f t="shared" si="60"/>
        <v>508264.13554850948</v>
      </c>
      <c r="R1931" s="75" t="str">
        <f>IF($O1931&lt;Assumptions!$B$17,"A",IF($O1931&lt;Assumptions!$B$18,"B",IF($O1931&lt;Assumptions!$B$19,"C",IF($O1931&lt;Assumptions!$B$20,"D","E"))))</f>
        <v>B</v>
      </c>
      <c r="S1931" s="75">
        <f t="shared" si="61"/>
        <v>0</v>
      </c>
    </row>
    <row r="1932" spans="1:19" ht="17.399999999999999" x14ac:dyDescent="0.3">
      <c r="A1932" s="39" t="s">
        <v>455</v>
      </c>
      <c r="B1932" s="39" t="s">
        <v>78</v>
      </c>
      <c r="C1932" s="39" t="s">
        <v>144</v>
      </c>
      <c r="D1932" s="39" t="s">
        <v>30</v>
      </c>
      <c r="E1932" s="70" t="s">
        <v>35</v>
      </c>
      <c r="F1932" s="70" t="s">
        <v>40</v>
      </c>
      <c r="G1932" s="78">
        <v>44798</v>
      </c>
      <c r="H1932" s="78">
        <v>45748</v>
      </c>
      <c r="I1932" s="69">
        <v>18141050.710000001</v>
      </c>
      <c r="J1932" s="70">
        <v>15</v>
      </c>
      <c r="K1932" s="71">
        <v>1.1020000000000001</v>
      </c>
      <c r="L1932" s="70">
        <v>0</v>
      </c>
      <c r="M1932" s="71">
        <v>1.0740000000000001</v>
      </c>
      <c r="N1932" s="72"/>
      <c r="O1932" s="73">
        <f>MIN(1,MAX(0,(1/(1+EXP(-(Assumptions!$B$5 + Assumptions!$B$6*$N1932))))*Assumptions!$B$3))</f>
        <v>3.9165722796764356E-2</v>
      </c>
      <c r="P1932" s="73">
        <f>VLOOKUP($F1932,Assumptions!$A$23:$B$27,2,FALSE)*Assumptions!$B$4</f>
        <v>0.7</v>
      </c>
      <c r="Q1932" s="74">
        <f t="shared" si="60"/>
        <v>497355.15434493363</v>
      </c>
      <c r="R1932" s="75" t="str">
        <f>IF($O1932&lt;Assumptions!$B$17,"A",IF($O1932&lt;Assumptions!$B$18,"B",IF($O1932&lt;Assumptions!$B$19,"C",IF($O1932&lt;Assumptions!$B$20,"D","E"))))</f>
        <v>B</v>
      </c>
      <c r="S1932" s="75">
        <f t="shared" si="61"/>
        <v>0</v>
      </c>
    </row>
    <row r="1933" spans="1:19" ht="17.399999999999999" x14ac:dyDescent="0.3">
      <c r="A1933" s="39" t="s">
        <v>455</v>
      </c>
      <c r="B1933" s="39" t="s">
        <v>78</v>
      </c>
      <c r="C1933" s="39" t="s">
        <v>144</v>
      </c>
      <c r="D1933" s="39" t="s">
        <v>30</v>
      </c>
      <c r="E1933" s="70" t="s">
        <v>35</v>
      </c>
      <c r="F1933" s="70" t="s">
        <v>40</v>
      </c>
      <c r="G1933" s="78">
        <v>44798</v>
      </c>
      <c r="H1933" s="78">
        <v>45778</v>
      </c>
      <c r="I1933" s="69">
        <v>17648302.789999999</v>
      </c>
      <c r="J1933" s="70">
        <v>15</v>
      </c>
      <c r="K1933" s="71">
        <v>1.0720000000000001</v>
      </c>
      <c r="L1933" s="70">
        <v>0</v>
      </c>
      <c r="M1933" s="71">
        <v>1.0740000000000001</v>
      </c>
      <c r="N1933" s="72"/>
      <c r="O1933" s="73">
        <f>MIN(1,MAX(0,(1/(1+EXP(-(Assumptions!$B$5 + Assumptions!$B$6*$N1933))))*Assumptions!$B$3))</f>
        <v>3.9165722796764356E-2</v>
      </c>
      <c r="P1933" s="73">
        <f>VLOOKUP($F1933,Assumptions!$A$23:$B$27,2,FALSE)*Assumptions!$B$4</f>
        <v>0.7</v>
      </c>
      <c r="Q1933" s="74">
        <f t="shared" si="60"/>
        <v>483845.97443455202</v>
      </c>
      <c r="R1933" s="75" t="str">
        <f>IF($O1933&lt;Assumptions!$B$17,"A",IF($O1933&lt;Assumptions!$B$18,"B",IF($O1933&lt;Assumptions!$B$19,"C",IF($O1933&lt;Assumptions!$B$20,"D","E"))))</f>
        <v>B</v>
      </c>
      <c r="S1933" s="75">
        <f t="shared" si="61"/>
        <v>0</v>
      </c>
    </row>
    <row r="1934" spans="1:19" ht="17.399999999999999" x14ac:dyDescent="0.3">
      <c r="A1934" s="39" t="s">
        <v>455</v>
      </c>
      <c r="B1934" s="39" t="s">
        <v>78</v>
      </c>
      <c r="C1934" s="39" t="s">
        <v>144</v>
      </c>
      <c r="D1934" s="39" t="s">
        <v>30</v>
      </c>
      <c r="E1934" s="70" t="s">
        <v>35</v>
      </c>
      <c r="F1934" s="70" t="s">
        <v>40</v>
      </c>
      <c r="G1934" s="78">
        <v>44798</v>
      </c>
      <c r="H1934" s="78">
        <v>45809</v>
      </c>
      <c r="I1934" s="69">
        <v>17224119.25</v>
      </c>
      <c r="J1934" s="70">
        <v>0</v>
      </c>
      <c r="K1934" s="71">
        <v>1.1499999999999999</v>
      </c>
      <c r="L1934" s="70">
        <v>0</v>
      </c>
      <c r="M1934" s="71">
        <v>1.0740000000000001</v>
      </c>
      <c r="N1934" s="72"/>
      <c r="O1934" s="73">
        <f>MIN(1,MAX(0,(1/(1+EXP(-(Assumptions!$B$5 + Assumptions!$B$6*$N1934))))*Assumptions!$B$3))</f>
        <v>3.9165722796764356E-2</v>
      </c>
      <c r="P1934" s="73">
        <f>VLOOKUP($F1934,Assumptions!$A$23:$B$27,2,FALSE)*Assumptions!$B$4</f>
        <v>0.7</v>
      </c>
      <c r="Q1934" s="74">
        <f t="shared" si="60"/>
        <v>472216.55597473896</v>
      </c>
      <c r="R1934" s="75" t="str">
        <f>IF($O1934&lt;Assumptions!$B$17,"A",IF($O1934&lt;Assumptions!$B$18,"B",IF($O1934&lt;Assumptions!$B$19,"C",IF($O1934&lt;Assumptions!$B$20,"D","E"))))</f>
        <v>B</v>
      </c>
      <c r="S1934" s="75">
        <f t="shared" si="61"/>
        <v>0</v>
      </c>
    </row>
    <row r="1935" spans="1:19" ht="17.399999999999999" x14ac:dyDescent="0.3">
      <c r="A1935" s="39" t="s">
        <v>455</v>
      </c>
      <c r="B1935" s="39" t="s">
        <v>78</v>
      </c>
      <c r="C1935" s="39" t="s">
        <v>144</v>
      </c>
      <c r="D1935" s="39" t="s">
        <v>30</v>
      </c>
      <c r="E1935" s="70" t="s">
        <v>35</v>
      </c>
      <c r="F1935" s="70" t="s">
        <v>40</v>
      </c>
      <c r="G1935" s="78">
        <v>44798</v>
      </c>
      <c r="H1935" s="78">
        <v>45839</v>
      </c>
      <c r="I1935" s="69">
        <v>16781883.469999999</v>
      </c>
      <c r="J1935" s="70">
        <v>95</v>
      </c>
      <c r="K1935" s="71">
        <v>0.29499999999999998</v>
      </c>
      <c r="L1935" s="70">
        <v>0</v>
      </c>
      <c r="M1935" s="71">
        <v>1.0740000000000001</v>
      </c>
      <c r="N1935" s="72"/>
      <c r="O1935" s="73">
        <f>MIN(1,MAX(0,(1/(1+EXP(-(Assumptions!$B$5 + Assumptions!$B$6*$N1935))))*Assumptions!$B$3))</f>
        <v>3.9165722796764356E-2</v>
      </c>
      <c r="P1935" s="73">
        <f>VLOOKUP($F1935,Assumptions!$A$23:$B$27,2,FALSE)*Assumptions!$B$4</f>
        <v>0.7</v>
      </c>
      <c r="Q1935" s="74">
        <f t="shared" si="60"/>
        <v>460092.21719553525</v>
      </c>
      <c r="R1935" s="75" t="str">
        <f>IF($O1935&lt;Assumptions!$B$17,"A",IF($O1935&lt;Assumptions!$B$18,"B",IF($O1935&lt;Assumptions!$B$19,"C",IF($O1935&lt;Assumptions!$B$20,"D","E"))))</f>
        <v>B</v>
      </c>
      <c r="S1935" s="75">
        <f t="shared" si="61"/>
        <v>0</v>
      </c>
    </row>
    <row r="1936" spans="1:19" ht="17.399999999999999" x14ac:dyDescent="0.3">
      <c r="A1936" s="39" t="s">
        <v>455</v>
      </c>
      <c r="B1936" s="39" t="s">
        <v>78</v>
      </c>
      <c r="C1936" s="39" t="s">
        <v>144</v>
      </c>
      <c r="D1936" s="39" t="s">
        <v>30</v>
      </c>
      <c r="E1936" s="70" t="s">
        <v>35</v>
      </c>
      <c r="F1936" s="70" t="s">
        <v>40</v>
      </c>
      <c r="G1936" s="78">
        <v>44798</v>
      </c>
      <c r="H1936" s="78">
        <v>45870</v>
      </c>
      <c r="I1936" s="69">
        <v>16406791.4</v>
      </c>
      <c r="J1936" s="70">
        <v>0</v>
      </c>
      <c r="K1936" s="71">
        <v>0.97799999999999998</v>
      </c>
      <c r="L1936" s="70">
        <v>0</v>
      </c>
      <c r="M1936" s="71">
        <v>1.0740000000000001</v>
      </c>
      <c r="N1936" s="72"/>
      <c r="O1936" s="73">
        <f>MIN(1,MAX(0,(1/(1+EXP(-(Assumptions!$B$5 + Assumptions!$B$6*$N1936))))*Assumptions!$B$3))</f>
        <v>3.9165722796764356E-2</v>
      </c>
      <c r="P1936" s="73">
        <f>VLOOKUP($F1936,Assumptions!$A$23:$B$27,2,FALSE)*Assumptions!$B$4</f>
        <v>0.7</v>
      </c>
      <c r="Q1936" s="74">
        <f t="shared" si="60"/>
        <v>449808.69076971617</v>
      </c>
      <c r="R1936" s="75" t="str">
        <f>IF($O1936&lt;Assumptions!$B$17,"A",IF($O1936&lt;Assumptions!$B$18,"B",IF($O1936&lt;Assumptions!$B$19,"C",IF($O1936&lt;Assumptions!$B$20,"D","E"))))</f>
        <v>B</v>
      </c>
      <c r="S1936" s="75">
        <f t="shared" si="61"/>
        <v>0</v>
      </c>
    </row>
    <row r="1937" spans="1:19" ht="17.399999999999999" x14ac:dyDescent="0.3">
      <c r="A1937" s="39" t="s">
        <v>455</v>
      </c>
      <c r="B1937" s="39" t="s">
        <v>78</v>
      </c>
      <c r="C1937" s="39" t="s">
        <v>144</v>
      </c>
      <c r="D1937" s="39" t="s">
        <v>30</v>
      </c>
      <c r="E1937" s="70" t="s">
        <v>35</v>
      </c>
      <c r="F1937" s="70" t="s">
        <v>40</v>
      </c>
      <c r="G1937" s="78">
        <v>44798</v>
      </c>
      <c r="H1937" s="78">
        <v>45901</v>
      </c>
      <c r="I1937" s="69">
        <v>15968958.199999999</v>
      </c>
      <c r="J1937" s="70">
        <v>0</v>
      </c>
      <c r="K1937" s="71">
        <v>1.046</v>
      </c>
      <c r="L1937" s="70">
        <v>0</v>
      </c>
      <c r="M1937" s="71">
        <v>1.0740000000000001</v>
      </c>
      <c r="N1937" s="72"/>
      <c r="O1937" s="73">
        <f>MIN(1,MAX(0,(1/(1+EXP(-(Assumptions!$B$5 + Assumptions!$B$6*$N1937))))*Assumptions!$B$3))</f>
        <v>3.9165722796764356E-2</v>
      </c>
      <c r="P1937" s="73">
        <f>VLOOKUP($F1937,Assumptions!$A$23:$B$27,2,FALSE)*Assumptions!$B$4</f>
        <v>0.7</v>
      </c>
      <c r="Q1937" s="74">
        <f t="shared" si="60"/>
        <v>437805.05315002188</v>
      </c>
      <c r="R1937" s="75" t="str">
        <f>IF($O1937&lt;Assumptions!$B$17,"A",IF($O1937&lt;Assumptions!$B$18,"B",IF($O1937&lt;Assumptions!$B$19,"C",IF($O1937&lt;Assumptions!$B$20,"D","E"))))</f>
        <v>B</v>
      </c>
      <c r="S1937" s="75">
        <f t="shared" si="61"/>
        <v>0</v>
      </c>
    </row>
    <row r="1938" spans="1:19" ht="17.399999999999999" x14ac:dyDescent="0.3">
      <c r="A1938" s="39" t="s">
        <v>455</v>
      </c>
      <c r="B1938" s="39" t="s">
        <v>78</v>
      </c>
      <c r="C1938" s="39" t="s">
        <v>144</v>
      </c>
      <c r="D1938" s="39" t="s">
        <v>30</v>
      </c>
      <c r="E1938" s="70" t="s">
        <v>35</v>
      </c>
      <c r="F1938" s="70" t="s">
        <v>40</v>
      </c>
      <c r="G1938" s="78">
        <v>44798</v>
      </c>
      <c r="H1938" s="78">
        <v>45931</v>
      </c>
      <c r="I1938" s="69">
        <v>15583423.810000001</v>
      </c>
      <c r="J1938" s="70">
        <v>95</v>
      </c>
      <c r="K1938" s="71">
        <v>0.13700000000000001</v>
      </c>
      <c r="L1938" s="70">
        <v>0</v>
      </c>
      <c r="M1938" s="71">
        <v>1.0740000000000001</v>
      </c>
      <c r="N1938" s="72"/>
      <c r="O1938" s="73">
        <f>MIN(1,MAX(0,(1/(1+EXP(-(Assumptions!$B$5 + Assumptions!$B$6*$N1938))))*Assumptions!$B$3))</f>
        <v>3.9165722796764356E-2</v>
      </c>
      <c r="P1938" s="73">
        <f>VLOOKUP($F1938,Assumptions!$A$23:$B$27,2,FALSE)*Assumptions!$B$4</f>
        <v>0.7</v>
      </c>
      <c r="Q1938" s="74">
        <f t="shared" si="60"/>
        <v>427235.24001687026</v>
      </c>
      <c r="R1938" s="75" t="str">
        <f>IF($O1938&lt;Assumptions!$B$17,"A",IF($O1938&lt;Assumptions!$B$18,"B",IF($O1938&lt;Assumptions!$B$19,"C",IF($O1938&lt;Assumptions!$B$20,"D","E"))))</f>
        <v>B</v>
      </c>
      <c r="S1938" s="75">
        <f t="shared" si="61"/>
        <v>0</v>
      </c>
    </row>
    <row r="1939" spans="1:19" ht="17.399999999999999" x14ac:dyDescent="0.3">
      <c r="A1939" s="39" t="s">
        <v>455</v>
      </c>
      <c r="B1939" s="39" t="s">
        <v>78</v>
      </c>
      <c r="C1939" s="39" t="s">
        <v>144</v>
      </c>
      <c r="D1939" s="39" t="s">
        <v>30</v>
      </c>
      <c r="E1939" s="70" t="s">
        <v>35</v>
      </c>
      <c r="F1939" s="70" t="s">
        <v>40</v>
      </c>
      <c r="G1939" s="78">
        <v>44798</v>
      </c>
      <c r="H1939" s="78">
        <v>45962</v>
      </c>
      <c r="I1939" s="69">
        <v>15210276.880000001</v>
      </c>
      <c r="J1939" s="70">
        <v>65</v>
      </c>
      <c r="K1939" s="71">
        <v>0.51600000000000001</v>
      </c>
      <c r="L1939" s="70">
        <v>0</v>
      </c>
      <c r="M1939" s="71">
        <v>1.0740000000000001</v>
      </c>
      <c r="N1939" s="72"/>
      <c r="O1939" s="73">
        <f>MIN(1,MAX(0,(1/(1+EXP(-(Assumptions!$B$5 + Assumptions!$B$6*$N1939))))*Assumptions!$B$3))</f>
        <v>3.9165722796764356E-2</v>
      </c>
      <c r="P1939" s="73">
        <f>VLOOKUP($F1939,Assumptions!$A$23:$B$27,2,FALSE)*Assumptions!$B$4</f>
        <v>0.7</v>
      </c>
      <c r="Q1939" s="74">
        <f t="shared" si="60"/>
        <v>417005.04156087973</v>
      </c>
      <c r="R1939" s="75" t="str">
        <f>IF($O1939&lt;Assumptions!$B$17,"A",IF($O1939&lt;Assumptions!$B$18,"B",IF($O1939&lt;Assumptions!$B$19,"C",IF($O1939&lt;Assumptions!$B$20,"D","E"))))</f>
        <v>B</v>
      </c>
      <c r="S1939" s="75">
        <f t="shared" si="61"/>
        <v>0</v>
      </c>
    </row>
    <row r="1940" spans="1:19" ht="17.399999999999999" x14ac:dyDescent="0.3">
      <c r="A1940" s="39" t="s">
        <v>455</v>
      </c>
      <c r="B1940" s="39" t="s">
        <v>78</v>
      </c>
      <c r="C1940" s="39" t="s">
        <v>144</v>
      </c>
      <c r="D1940" s="39" t="s">
        <v>30</v>
      </c>
      <c r="E1940" s="70" t="s">
        <v>35</v>
      </c>
      <c r="F1940" s="70" t="s">
        <v>40</v>
      </c>
      <c r="G1940" s="78">
        <v>44798</v>
      </c>
      <c r="H1940" s="78">
        <v>45992</v>
      </c>
      <c r="I1940" s="69">
        <v>14802579.68</v>
      </c>
      <c r="J1940" s="70">
        <v>0</v>
      </c>
      <c r="K1940" s="71">
        <v>1.08</v>
      </c>
      <c r="L1940" s="70">
        <v>0</v>
      </c>
      <c r="M1940" s="71">
        <v>1.0740000000000001</v>
      </c>
      <c r="N1940" s="72"/>
      <c r="O1940" s="73">
        <f>MIN(1,MAX(0,(1/(1+EXP(-(Assumptions!$B$5 + Assumptions!$B$6*$N1940))))*Assumptions!$B$3))</f>
        <v>3.9165722796764356E-2</v>
      </c>
      <c r="P1940" s="73">
        <f>VLOOKUP($F1940,Assumptions!$A$23:$B$27,2,FALSE)*Assumptions!$B$4</f>
        <v>0.7</v>
      </c>
      <c r="Q1940" s="74">
        <f t="shared" si="60"/>
        <v>405827.61269672774</v>
      </c>
      <c r="R1940" s="75" t="str">
        <f>IF($O1940&lt;Assumptions!$B$17,"A",IF($O1940&lt;Assumptions!$B$18,"B",IF($O1940&lt;Assumptions!$B$19,"C",IF($O1940&lt;Assumptions!$B$20,"D","E"))))</f>
        <v>B</v>
      </c>
      <c r="S1940" s="75">
        <f t="shared" si="61"/>
        <v>0</v>
      </c>
    </row>
    <row r="1941" spans="1:19" ht="17.399999999999999" x14ac:dyDescent="0.3">
      <c r="A1941" s="39" t="s">
        <v>457</v>
      </c>
      <c r="B1941" s="39" t="s">
        <v>65</v>
      </c>
      <c r="C1941" s="39" t="s">
        <v>135</v>
      </c>
      <c r="D1941" s="39" t="s">
        <v>42</v>
      </c>
      <c r="E1941" s="70" t="s">
        <v>43</v>
      </c>
      <c r="F1941" s="70" t="s">
        <v>40</v>
      </c>
      <c r="G1941" s="78">
        <v>44445</v>
      </c>
      <c r="H1941" s="78">
        <v>45658</v>
      </c>
      <c r="I1941" s="69">
        <v>4369978.18</v>
      </c>
      <c r="J1941" s="70">
        <v>65</v>
      </c>
      <c r="K1941" s="71">
        <v>0.54200000000000004</v>
      </c>
      <c r="L1941" s="70">
        <v>0</v>
      </c>
      <c r="M1941" s="71">
        <v>1.137</v>
      </c>
      <c r="N1941" s="72"/>
      <c r="O1941" s="73">
        <f>MIN(1,MAX(0,(1/(1+EXP(-(Assumptions!$B$5 + Assumptions!$B$6*$N1941))))*Assumptions!$B$3))</f>
        <v>3.9165722796764356E-2</v>
      </c>
      <c r="P1941" s="73">
        <f>VLOOKUP($F1941,Assumptions!$A$23:$B$27,2,FALSE)*Assumptions!$B$4</f>
        <v>0.7</v>
      </c>
      <c r="Q1941" s="74">
        <f t="shared" si="60"/>
        <v>119807.34781805216</v>
      </c>
      <c r="R1941" s="75" t="str">
        <f>IF($O1941&lt;Assumptions!$B$17,"A",IF($O1941&lt;Assumptions!$B$18,"B",IF($O1941&lt;Assumptions!$B$19,"C",IF($O1941&lt;Assumptions!$B$20,"D","E"))))</f>
        <v>B</v>
      </c>
      <c r="S1941" s="75">
        <f t="shared" si="61"/>
        <v>0</v>
      </c>
    </row>
    <row r="1942" spans="1:19" ht="17.399999999999999" x14ac:dyDescent="0.3">
      <c r="A1942" s="39" t="s">
        <v>457</v>
      </c>
      <c r="B1942" s="39" t="s">
        <v>65</v>
      </c>
      <c r="C1942" s="39" t="s">
        <v>135</v>
      </c>
      <c r="D1942" s="39" t="s">
        <v>42</v>
      </c>
      <c r="E1942" s="70" t="s">
        <v>43</v>
      </c>
      <c r="F1942" s="70" t="s">
        <v>40</v>
      </c>
      <c r="G1942" s="78">
        <v>44445</v>
      </c>
      <c r="H1942" s="78">
        <v>45689</v>
      </c>
      <c r="I1942" s="69">
        <v>4369978.18</v>
      </c>
      <c r="J1942" s="70">
        <v>185</v>
      </c>
      <c r="K1942" s="71">
        <v>0.158</v>
      </c>
      <c r="L1942" s="70">
        <v>0</v>
      </c>
      <c r="M1942" s="71">
        <v>1.137</v>
      </c>
      <c r="N1942" s="72"/>
      <c r="O1942" s="73">
        <f>MIN(1,MAX(0,(1/(1+EXP(-(Assumptions!$B$5 + Assumptions!$B$6*$N1942))))*Assumptions!$B$3))</f>
        <v>3.9165722796764356E-2</v>
      </c>
      <c r="P1942" s="73">
        <f>VLOOKUP($F1942,Assumptions!$A$23:$B$27,2,FALSE)*Assumptions!$B$4</f>
        <v>0.7</v>
      </c>
      <c r="Q1942" s="74">
        <f t="shared" si="60"/>
        <v>119807.34781805216</v>
      </c>
      <c r="R1942" s="75" t="str">
        <f>IF($O1942&lt;Assumptions!$B$17,"A",IF($O1942&lt;Assumptions!$B$18,"B",IF($O1942&lt;Assumptions!$B$19,"C",IF($O1942&lt;Assumptions!$B$20,"D","E"))))</f>
        <v>B</v>
      </c>
      <c r="S1942" s="75">
        <f t="shared" si="61"/>
        <v>1</v>
      </c>
    </row>
    <row r="1943" spans="1:19" ht="17.399999999999999" x14ac:dyDescent="0.3">
      <c r="A1943" s="39" t="s">
        <v>457</v>
      </c>
      <c r="B1943" s="39" t="s">
        <v>65</v>
      </c>
      <c r="C1943" s="39" t="s">
        <v>135</v>
      </c>
      <c r="D1943" s="39" t="s">
        <v>42</v>
      </c>
      <c r="E1943" s="70" t="s">
        <v>43</v>
      </c>
      <c r="F1943" s="70" t="s">
        <v>40</v>
      </c>
      <c r="G1943" s="78">
        <v>44445</v>
      </c>
      <c r="H1943" s="78">
        <v>45717</v>
      </c>
      <c r="I1943" s="69">
        <v>4369978.18</v>
      </c>
      <c r="J1943" s="70">
        <v>999</v>
      </c>
      <c r="K1943" s="71">
        <v>0.122</v>
      </c>
      <c r="L1943" s="70">
        <v>0</v>
      </c>
      <c r="M1943" s="71">
        <v>1.137</v>
      </c>
      <c r="N1943" s="72"/>
      <c r="O1943" s="73">
        <f>MIN(1,MAX(0,(1/(1+EXP(-(Assumptions!$B$5 + Assumptions!$B$6*$N1943))))*Assumptions!$B$3))</f>
        <v>3.9165722796764356E-2</v>
      </c>
      <c r="P1943" s="73">
        <f>VLOOKUP($F1943,Assumptions!$A$23:$B$27,2,FALSE)*Assumptions!$B$4</f>
        <v>0.7</v>
      </c>
      <c r="Q1943" s="74">
        <f t="shared" si="60"/>
        <v>119807.34781805216</v>
      </c>
      <c r="R1943" s="75" t="str">
        <f>IF($O1943&lt;Assumptions!$B$17,"A",IF($O1943&lt;Assumptions!$B$18,"B",IF($O1943&lt;Assumptions!$B$19,"C",IF($O1943&lt;Assumptions!$B$20,"D","E"))))</f>
        <v>B</v>
      </c>
      <c r="S1943" s="75">
        <f t="shared" si="61"/>
        <v>1</v>
      </c>
    </row>
    <row r="1944" spans="1:19" ht="17.399999999999999" x14ac:dyDescent="0.3">
      <c r="A1944" s="39" t="s">
        <v>457</v>
      </c>
      <c r="B1944" s="39" t="s">
        <v>65</v>
      </c>
      <c r="C1944" s="39" t="s">
        <v>135</v>
      </c>
      <c r="D1944" s="39" t="s">
        <v>42</v>
      </c>
      <c r="E1944" s="70" t="s">
        <v>43</v>
      </c>
      <c r="F1944" s="70" t="s">
        <v>40</v>
      </c>
      <c r="G1944" s="78">
        <v>44445</v>
      </c>
      <c r="H1944" s="78">
        <v>45748</v>
      </c>
      <c r="I1944" s="69">
        <v>4369978.18</v>
      </c>
      <c r="J1944" s="70">
        <v>999</v>
      </c>
      <c r="K1944" s="71">
        <v>0.16300000000000001</v>
      </c>
      <c r="L1944" s="70">
        <v>0</v>
      </c>
      <c r="M1944" s="71">
        <v>1.137</v>
      </c>
      <c r="N1944" s="72"/>
      <c r="O1944" s="73">
        <f>MIN(1,MAX(0,(1/(1+EXP(-(Assumptions!$B$5 + Assumptions!$B$6*$N1944))))*Assumptions!$B$3))</f>
        <v>3.9165722796764356E-2</v>
      </c>
      <c r="P1944" s="73">
        <f>VLOOKUP($F1944,Assumptions!$A$23:$B$27,2,FALSE)*Assumptions!$B$4</f>
        <v>0.7</v>
      </c>
      <c r="Q1944" s="74">
        <f t="shared" si="60"/>
        <v>119807.34781805216</v>
      </c>
      <c r="R1944" s="75" t="str">
        <f>IF($O1944&lt;Assumptions!$B$17,"A",IF($O1944&lt;Assumptions!$B$18,"B",IF($O1944&lt;Assumptions!$B$19,"C",IF($O1944&lt;Assumptions!$B$20,"D","E"))))</f>
        <v>B</v>
      </c>
      <c r="S1944" s="75">
        <f t="shared" si="61"/>
        <v>1</v>
      </c>
    </row>
    <row r="1945" spans="1:19" ht="17.399999999999999" x14ac:dyDescent="0.3">
      <c r="A1945" s="39" t="s">
        <v>457</v>
      </c>
      <c r="B1945" s="39" t="s">
        <v>65</v>
      </c>
      <c r="C1945" s="39" t="s">
        <v>135</v>
      </c>
      <c r="D1945" s="39" t="s">
        <v>42</v>
      </c>
      <c r="E1945" s="70" t="s">
        <v>43</v>
      </c>
      <c r="F1945" s="70" t="s">
        <v>40</v>
      </c>
      <c r="G1945" s="78">
        <v>44445</v>
      </c>
      <c r="H1945" s="78">
        <v>45778</v>
      </c>
      <c r="I1945" s="69">
        <v>4369978.18</v>
      </c>
      <c r="J1945" s="70">
        <v>999</v>
      </c>
      <c r="K1945" s="71">
        <v>4.0000000000000001E-3</v>
      </c>
      <c r="L1945" s="70">
        <v>0</v>
      </c>
      <c r="M1945" s="71">
        <v>1.137</v>
      </c>
      <c r="N1945" s="72"/>
      <c r="O1945" s="73">
        <f>MIN(1,MAX(0,(1/(1+EXP(-(Assumptions!$B$5 + Assumptions!$B$6*$N1945))))*Assumptions!$B$3))</f>
        <v>3.9165722796764356E-2</v>
      </c>
      <c r="P1945" s="73">
        <f>VLOOKUP($F1945,Assumptions!$A$23:$B$27,2,FALSE)*Assumptions!$B$4</f>
        <v>0.7</v>
      </c>
      <c r="Q1945" s="74">
        <f t="shared" si="60"/>
        <v>119807.34781805216</v>
      </c>
      <c r="R1945" s="75" t="str">
        <f>IF($O1945&lt;Assumptions!$B$17,"A",IF($O1945&lt;Assumptions!$B$18,"B",IF($O1945&lt;Assumptions!$B$19,"C",IF($O1945&lt;Assumptions!$B$20,"D","E"))))</f>
        <v>B</v>
      </c>
      <c r="S1945" s="75">
        <f t="shared" si="61"/>
        <v>1</v>
      </c>
    </row>
    <row r="1946" spans="1:19" ht="17.399999999999999" x14ac:dyDescent="0.3">
      <c r="A1946" s="39" t="s">
        <v>457</v>
      </c>
      <c r="B1946" s="39" t="s">
        <v>65</v>
      </c>
      <c r="C1946" s="39" t="s">
        <v>135</v>
      </c>
      <c r="D1946" s="39" t="s">
        <v>42</v>
      </c>
      <c r="E1946" s="70" t="s">
        <v>43</v>
      </c>
      <c r="F1946" s="70" t="s">
        <v>40</v>
      </c>
      <c r="G1946" s="78">
        <v>44445</v>
      </c>
      <c r="H1946" s="78">
        <v>45809</v>
      </c>
      <c r="I1946" s="69">
        <v>4369978.18</v>
      </c>
      <c r="J1946" s="70">
        <v>999</v>
      </c>
      <c r="K1946" s="71">
        <v>7.8E-2</v>
      </c>
      <c r="L1946" s="70">
        <v>0</v>
      </c>
      <c r="M1946" s="71">
        <v>1.137</v>
      </c>
      <c r="N1946" s="72"/>
      <c r="O1946" s="73">
        <f>MIN(1,MAX(0,(1/(1+EXP(-(Assumptions!$B$5 + Assumptions!$B$6*$N1946))))*Assumptions!$B$3))</f>
        <v>3.9165722796764356E-2</v>
      </c>
      <c r="P1946" s="73">
        <f>VLOOKUP($F1946,Assumptions!$A$23:$B$27,2,FALSE)*Assumptions!$B$4</f>
        <v>0.7</v>
      </c>
      <c r="Q1946" s="74">
        <f t="shared" si="60"/>
        <v>119807.34781805216</v>
      </c>
      <c r="R1946" s="75" t="str">
        <f>IF($O1946&lt;Assumptions!$B$17,"A",IF($O1946&lt;Assumptions!$B$18,"B",IF($O1946&lt;Assumptions!$B$19,"C",IF($O1946&lt;Assumptions!$B$20,"D","E"))))</f>
        <v>B</v>
      </c>
      <c r="S1946" s="75">
        <f t="shared" si="61"/>
        <v>1</v>
      </c>
    </row>
    <row r="1947" spans="1:19" ht="17.399999999999999" x14ac:dyDescent="0.3">
      <c r="A1947" s="39" t="s">
        <v>457</v>
      </c>
      <c r="B1947" s="39" t="s">
        <v>65</v>
      </c>
      <c r="C1947" s="39" t="s">
        <v>135</v>
      </c>
      <c r="D1947" s="39" t="s">
        <v>42</v>
      </c>
      <c r="E1947" s="70" t="s">
        <v>43</v>
      </c>
      <c r="F1947" s="70" t="s">
        <v>40</v>
      </c>
      <c r="G1947" s="78">
        <v>44445</v>
      </c>
      <c r="H1947" s="78">
        <v>45839</v>
      </c>
      <c r="I1947" s="69">
        <v>4369978.18</v>
      </c>
      <c r="J1947" s="70">
        <v>999</v>
      </c>
      <c r="K1947" s="71">
        <v>0.04</v>
      </c>
      <c r="L1947" s="70">
        <v>0</v>
      </c>
      <c r="M1947" s="71">
        <v>1.137</v>
      </c>
      <c r="N1947" s="72"/>
      <c r="O1947" s="73">
        <f>MIN(1,MAX(0,(1/(1+EXP(-(Assumptions!$B$5 + Assumptions!$B$6*$N1947))))*Assumptions!$B$3))</f>
        <v>3.9165722796764356E-2</v>
      </c>
      <c r="P1947" s="73">
        <f>VLOOKUP($F1947,Assumptions!$A$23:$B$27,2,FALSE)*Assumptions!$B$4</f>
        <v>0.7</v>
      </c>
      <c r="Q1947" s="74">
        <f t="shared" si="60"/>
        <v>119807.34781805216</v>
      </c>
      <c r="R1947" s="75" t="str">
        <f>IF($O1947&lt;Assumptions!$B$17,"A",IF($O1947&lt;Assumptions!$B$18,"B",IF($O1947&lt;Assumptions!$B$19,"C",IF($O1947&lt;Assumptions!$B$20,"D","E"))))</f>
        <v>B</v>
      </c>
      <c r="S1947" s="75">
        <f t="shared" si="61"/>
        <v>1</v>
      </c>
    </row>
    <row r="1948" spans="1:19" ht="17.399999999999999" x14ac:dyDescent="0.3">
      <c r="A1948" s="39" t="s">
        <v>457</v>
      </c>
      <c r="B1948" s="39" t="s">
        <v>65</v>
      </c>
      <c r="C1948" s="39" t="s">
        <v>135</v>
      </c>
      <c r="D1948" s="39" t="s">
        <v>42</v>
      </c>
      <c r="E1948" s="70" t="s">
        <v>43</v>
      </c>
      <c r="F1948" s="70" t="s">
        <v>40</v>
      </c>
      <c r="G1948" s="78">
        <v>44445</v>
      </c>
      <c r="H1948" s="78">
        <v>45870</v>
      </c>
      <c r="I1948" s="69">
        <v>4369978.18</v>
      </c>
      <c r="J1948" s="70">
        <v>999</v>
      </c>
      <c r="K1948" s="71">
        <v>0.107</v>
      </c>
      <c r="L1948" s="70">
        <v>0</v>
      </c>
      <c r="M1948" s="71">
        <v>1.137</v>
      </c>
      <c r="N1948" s="72"/>
      <c r="O1948" s="73">
        <f>MIN(1,MAX(0,(1/(1+EXP(-(Assumptions!$B$5 + Assumptions!$B$6*$N1948))))*Assumptions!$B$3))</f>
        <v>3.9165722796764356E-2</v>
      </c>
      <c r="P1948" s="73">
        <f>VLOOKUP($F1948,Assumptions!$A$23:$B$27,2,FALSE)*Assumptions!$B$4</f>
        <v>0.7</v>
      </c>
      <c r="Q1948" s="74">
        <f t="shared" si="60"/>
        <v>119807.34781805216</v>
      </c>
      <c r="R1948" s="75" t="str">
        <f>IF($O1948&lt;Assumptions!$B$17,"A",IF($O1948&lt;Assumptions!$B$18,"B",IF($O1948&lt;Assumptions!$B$19,"C",IF($O1948&lt;Assumptions!$B$20,"D","E"))))</f>
        <v>B</v>
      </c>
      <c r="S1948" s="75">
        <f t="shared" si="61"/>
        <v>1</v>
      </c>
    </row>
    <row r="1949" spans="1:19" ht="17.399999999999999" x14ac:dyDescent="0.3">
      <c r="A1949" s="39" t="s">
        <v>457</v>
      </c>
      <c r="B1949" s="39" t="s">
        <v>65</v>
      </c>
      <c r="C1949" s="39" t="s">
        <v>135</v>
      </c>
      <c r="D1949" s="39" t="s">
        <v>42</v>
      </c>
      <c r="E1949" s="70" t="s">
        <v>43</v>
      </c>
      <c r="F1949" s="70" t="s">
        <v>40</v>
      </c>
      <c r="G1949" s="78">
        <v>44445</v>
      </c>
      <c r="H1949" s="78">
        <v>45901</v>
      </c>
      <c r="I1949" s="69">
        <v>4369978.18</v>
      </c>
      <c r="J1949" s="70">
        <v>999</v>
      </c>
      <c r="K1949" s="71">
        <v>0.14000000000000001</v>
      </c>
      <c r="L1949" s="70">
        <v>0</v>
      </c>
      <c r="M1949" s="71">
        <v>1.137</v>
      </c>
      <c r="N1949" s="72"/>
      <c r="O1949" s="73">
        <f>MIN(1,MAX(0,(1/(1+EXP(-(Assumptions!$B$5 + Assumptions!$B$6*$N1949))))*Assumptions!$B$3))</f>
        <v>3.9165722796764356E-2</v>
      </c>
      <c r="P1949" s="73">
        <f>VLOOKUP($F1949,Assumptions!$A$23:$B$27,2,FALSE)*Assumptions!$B$4</f>
        <v>0.7</v>
      </c>
      <c r="Q1949" s="74">
        <f t="shared" si="60"/>
        <v>119807.34781805216</v>
      </c>
      <c r="R1949" s="75" t="str">
        <f>IF($O1949&lt;Assumptions!$B$17,"A",IF($O1949&lt;Assumptions!$B$18,"B",IF($O1949&lt;Assumptions!$B$19,"C",IF($O1949&lt;Assumptions!$B$20,"D","E"))))</f>
        <v>B</v>
      </c>
      <c r="S1949" s="75">
        <f t="shared" si="61"/>
        <v>1</v>
      </c>
    </row>
    <row r="1950" spans="1:19" ht="17.399999999999999" x14ac:dyDescent="0.3">
      <c r="A1950" s="39" t="s">
        <v>457</v>
      </c>
      <c r="B1950" s="39" t="s">
        <v>65</v>
      </c>
      <c r="C1950" s="39" t="s">
        <v>135</v>
      </c>
      <c r="D1950" s="39" t="s">
        <v>42</v>
      </c>
      <c r="E1950" s="70" t="s">
        <v>43</v>
      </c>
      <c r="F1950" s="70" t="s">
        <v>40</v>
      </c>
      <c r="G1950" s="78">
        <v>44445</v>
      </c>
      <c r="H1950" s="78">
        <v>45931</v>
      </c>
      <c r="I1950" s="69">
        <v>4369978.18</v>
      </c>
      <c r="J1950" s="70">
        <v>999</v>
      </c>
      <c r="K1950" s="71">
        <v>6.8000000000000005E-2</v>
      </c>
      <c r="L1950" s="70">
        <v>0</v>
      </c>
      <c r="M1950" s="71">
        <v>1.137</v>
      </c>
      <c r="N1950" s="72"/>
      <c r="O1950" s="73">
        <f>MIN(1,MAX(0,(1/(1+EXP(-(Assumptions!$B$5 + Assumptions!$B$6*$N1950))))*Assumptions!$B$3))</f>
        <v>3.9165722796764356E-2</v>
      </c>
      <c r="P1950" s="73">
        <f>VLOOKUP($F1950,Assumptions!$A$23:$B$27,2,FALSE)*Assumptions!$B$4</f>
        <v>0.7</v>
      </c>
      <c r="Q1950" s="74">
        <f t="shared" si="60"/>
        <v>119807.34781805216</v>
      </c>
      <c r="R1950" s="75" t="str">
        <f>IF($O1950&lt;Assumptions!$B$17,"A",IF($O1950&lt;Assumptions!$B$18,"B",IF($O1950&lt;Assumptions!$B$19,"C",IF($O1950&lt;Assumptions!$B$20,"D","E"))))</f>
        <v>B</v>
      </c>
      <c r="S1950" s="75">
        <f t="shared" si="61"/>
        <v>1</v>
      </c>
    </row>
    <row r="1951" spans="1:19" ht="17.399999999999999" x14ac:dyDescent="0.3">
      <c r="A1951" s="39" t="s">
        <v>457</v>
      </c>
      <c r="B1951" s="39" t="s">
        <v>65</v>
      </c>
      <c r="C1951" s="39" t="s">
        <v>135</v>
      </c>
      <c r="D1951" s="39" t="s">
        <v>42</v>
      </c>
      <c r="E1951" s="70" t="s">
        <v>43</v>
      </c>
      <c r="F1951" s="70" t="s">
        <v>40</v>
      </c>
      <c r="G1951" s="78">
        <v>44445</v>
      </c>
      <c r="H1951" s="78">
        <v>45962</v>
      </c>
      <c r="I1951" s="69">
        <v>4369978.18</v>
      </c>
      <c r="J1951" s="70">
        <v>999</v>
      </c>
      <c r="K1951" s="71">
        <v>2.9000000000000001E-2</v>
      </c>
      <c r="L1951" s="70">
        <v>0</v>
      </c>
      <c r="M1951" s="71">
        <v>1.137</v>
      </c>
      <c r="N1951" s="72"/>
      <c r="O1951" s="73">
        <f>MIN(1,MAX(0,(1/(1+EXP(-(Assumptions!$B$5 + Assumptions!$B$6*$N1951))))*Assumptions!$B$3))</f>
        <v>3.9165722796764356E-2</v>
      </c>
      <c r="P1951" s="73">
        <f>VLOOKUP($F1951,Assumptions!$A$23:$B$27,2,FALSE)*Assumptions!$B$4</f>
        <v>0.7</v>
      </c>
      <c r="Q1951" s="74">
        <f t="shared" si="60"/>
        <v>119807.34781805216</v>
      </c>
      <c r="R1951" s="75" t="str">
        <f>IF($O1951&lt;Assumptions!$B$17,"A",IF($O1951&lt;Assumptions!$B$18,"B",IF($O1951&lt;Assumptions!$B$19,"C",IF($O1951&lt;Assumptions!$B$20,"D","E"))))</f>
        <v>B</v>
      </c>
      <c r="S1951" s="75">
        <f t="shared" si="61"/>
        <v>1</v>
      </c>
    </row>
    <row r="1952" spans="1:19" ht="17.399999999999999" x14ac:dyDescent="0.3">
      <c r="A1952" s="39" t="s">
        <v>457</v>
      </c>
      <c r="B1952" s="39" t="s">
        <v>65</v>
      </c>
      <c r="C1952" s="39" t="s">
        <v>135</v>
      </c>
      <c r="D1952" s="39" t="s">
        <v>42</v>
      </c>
      <c r="E1952" s="70" t="s">
        <v>43</v>
      </c>
      <c r="F1952" s="70" t="s">
        <v>40</v>
      </c>
      <c r="G1952" s="78">
        <v>44445</v>
      </c>
      <c r="H1952" s="78">
        <v>45992</v>
      </c>
      <c r="I1952" s="69">
        <v>4369978.18</v>
      </c>
      <c r="J1952" s="70">
        <v>999</v>
      </c>
      <c r="K1952" s="71">
        <v>0.13100000000000001</v>
      </c>
      <c r="L1952" s="70">
        <v>0</v>
      </c>
      <c r="M1952" s="71">
        <v>1.137</v>
      </c>
      <c r="N1952" s="72"/>
      <c r="O1952" s="73">
        <f>MIN(1,MAX(0,(1/(1+EXP(-(Assumptions!$B$5 + Assumptions!$B$6*$N1952))))*Assumptions!$B$3))</f>
        <v>3.9165722796764356E-2</v>
      </c>
      <c r="P1952" s="73">
        <f>VLOOKUP($F1952,Assumptions!$A$23:$B$27,2,FALSE)*Assumptions!$B$4</f>
        <v>0.7</v>
      </c>
      <c r="Q1952" s="74">
        <f t="shared" si="60"/>
        <v>119807.34781805216</v>
      </c>
      <c r="R1952" s="75" t="str">
        <f>IF($O1952&lt;Assumptions!$B$17,"A",IF($O1952&lt;Assumptions!$B$18,"B",IF($O1952&lt;Assumptions!$B$19,"C",IF($O1952&lt;Assumptions!$B$20,"D","E"))))</f>
        <v>B</v>
      </c>
      <c r="S1952" s="75">
        <f t="shared" si="61"/>
        <v>1</v>
      </c>
    </row>
    <row r="1953" spans="1:19" ht="17.399999999999999" x14ac:dyDescent="0.3">
      <c r="A1953" s="39" t="s">
        <v>459</v>
      </c>
      <c r="B1953" s="39" t="s">
        <v>75</v>
      </c>
      <c r="C1953" s="39" t="s">
        <v>144</v>
      </c>
      <c r="D1953" s="39" t="s">
        <v>38</v>
      </c>
      <c r="E1953" s="70" t="s">
        <v>35</v>
      </c>
      <c r="F1953" s="70" t="s">
        <v>32</v>
      </c>
      <c r="G1953" s="78">
        <v>44622</v>
      </c>
      <c r="H1953" s="78">
        <v>45658</v>
      </c>
      <c r="I1953" s="69">
        <v>12128826.689999999</v>
      </c>
      <c r="J1953" s="70">
        <v>0</v>
      </c>
      <c r="K1953" s="71">
        <v>0.98599999999999999</v>
      </c>
      <c r="L1953" s="70">
        <v>0</v>
      </c>
      <c r="M1953" s="71">
        <v>0.35</v>
      </c>
      <c r="N1953" s="72"/>
      <c r="O1953" s="73">
        <f>MIN(1,MAX(0,(1/(1+EXP(-(Assumptions!$B$5 + Assumptions!$B$6*$N1953))))*Assumptions!$B$3))</f>
        <v>3.9165722796764356E-2</v>
      </c>
      <c r="P1953" s="73">
        <f>VLOOKUP($F1953,Assumptions!$A$23:$B$27,2,FALSE)*Assumptions!$B$4</f>
        <v>0.5</v>
      </c>
      <c r="Q1953" s="74">
        <f t="shared" si="60"/>
        <v>237517.13199526849</v>
      </c>
      <c r="R1953" s="75" t="str">
        <f>IF($O1953&lt;Assumptions!$B$17,"A",IF($O1953&lt;Assumptions!$B$18,"B",IF($O1953&lt;Assumptions!$B$19,"C",IF($O1953&lt;Assumptions!$B$20,"D","E"))))</f>
        <v>B</v>
      </c>
      <c r="S1953" s="75">
        <f t="shared" si="61"/>
        <v>0</v>
      </c>
    </row>
    <row r="1954" spans="1:19" ht="17.399999999999999" x14ac:dyDescent="0.3">
      <c r="A1954" s="39" t="s">
        <v>459</v>
      </c>
      <c r="B1954" s="39" t="s">
        <v>75</v>
      </c>
      <c r="C1954" s="39" t="s">
        <v>144</v>
      </c>
      <c r="D1954" s="39" t="s">
        <v>38</v>
      </c>
      <c r="E1954" s="70" t="s">
        <v>35</v>
      </c>
      <c r="F1954" s="70" t="s">
        <v>32</v>
      </c>
      <c r="G1954" s="78">
        <v>44622</v>
      </c>
      <c r="H1954" s="78">
        <v>45689</v>
      </c>
      <c r="I1954" s="69">
        <v>11864105.380000001</v>
      </c>
      <c r="J1954" s="70">
        <v>65</v>
      </c>
      <c r="K1954" s="71">
        <v>0.88400000000000001</v>
      </c>
      <c r="L1954" s="70">
        <v>0</v>
      </c>
      <c r="M1954" s="71">
        <v>0.35</v>
      </c>
      <c r="N1954" s="72"/>
      <c r="O1954" s="73">
        <f>MIN(1,MAX(0,(1/(1+EXP(-(Assumptions!$B$5 + Assumptions!$B$6*$N1954))))*Assumptions!$B$3))</f>
        <v>3.9165722796764356E-2</v>
      </c>
      <c r="P1954" s="73">
        <f>VLOOKUP($F1954,Assumptions!$A$23:$B$27,2,FALSE)*Assumptions!$B$4</f>
        <v>0.5</v>
      </c>
      <c r="Q1954" s="74">
        <f t="shared" si="60"/>
        <v>232333.13127234034</v>
      </c>
      <c r="R1954" s="75" t="str">
        <f>IF($O1954&lt;Assumptions!$B$17,"A",IF($O1954&lt;Assumptions!$B$18,"B",IF($O1954&lt;Assumptions!$B$19,"C",IF($O1954&lt;Assumptions!$B$20,"D","E"))))</f>
        <v>B</v>
      </c>
      <c r="S1954" s="75">
        <f t="shared" si="61"/>
        <v>0</v>
      </c>
    </row>
    <row r="1955" spans="1:19" ht="17.399999999999999" x14ac:dyDescent="0.3">
      <c r="A1955" s="39" t="s">
        <v>459</v>
      </c>
      <c r="B1955" s="39" t="s">
        <v>75</v>
      </c>
      <c r="C1955" s="39" t="s">
        <v>144</v>
      </c>
      <c r="D1955" s="39" t="s">
        <v>38</v>
      </c>
      <c r="E1955" s="70" t="s">
        <v>35</v>
      </c>
      <c r="F1955" s="70" t="s">
        <v>32</v>
      </c>
      <c r="G1955" s="78">
        <v>44622</v>
      </c>
      <c r="H1955" s="78">
        <v>45717</v>
      </c>
      <c r="I1955" s="69">
        <v>11538105.74</v>
      </c>
      <c r="J1955" s="70">
        <v>0</v>
      </c>
      <c r="K1955" s="71">
        <v>1.0900000000000001</v>
      </c>
      <c r="L1955" s="70">
        <v>0</v>
      </c>
      <c r="M1955" s="71">
        <v>0.35</v>
      </c>
      <c r="N1955" s="72"/>
      <c r="O1955" s="73">
        <f>MIN(1,MAX(0,(1/(1+EXP(-(Assumptions!$B$5 + Assumptions!$B$6*$N1955))))*Assumptions!$B$3))</f>
        <v>3.9165722796764356E-2</v>
      </c>
      <c r="P1955" s="73">
        <f>VLOOKUP($F1955,Assumptions!$A$23:$B$27,2,FALSE)*Assumptions!$B$4</f>
        <v>0.5</v>
      </c>
      <c r="Q1955" s="74">
        <f t="shared" si="60"/>
        <v>225949.12550629783</v>
      </c>
      <c r="R1955" s="75" t="str">
        <f>IF($O1955&lt;Assumptions!$B$17,"A",IF($O1955&lt;Assumptions!$B$18,"B",IF($O1955&lt;Assumptions!$B$19,"C",IF($O1955&lt;Assumptions!$B$20,"D","E"))))</f>
        <v>B</v>
      </c>
      <c r="S1955" s="75">
        <f t="shared" si="61"/>
        <v>0</v>
      </c>
    </row>
    <row r="1956" spans="1:19" ht="17.399999999999999" x14ac:dyDescent="0.3">
      <c r="A1956" s="39" t="s">
        <v>459</v>
      </c>
      <c r="B1956" s="39" t="s">
        <v>75</v>
      </c>
      <c r="C1956" s="39" t="s">
        <v>144</v>
      </c>
      <c r="D1956" s="39" t="s">
        <v>38</v>
      </c>
      <c r="E1956" s="70" t="s">
        <v>35</v>
      </c>
      <c r="F1956" s="70" t="s">
        <v>32</v>
      </c>
      <c r="G1956" s="78">
        <v>44622</v>
      </c>
      <c r="H1956" s="78">
        <v>45748</v>
      </c>
      <c r="I1956" s="69">
        <v>11235447.08</v>
      </c>
      <c r="J1956" s="70">
        <v>65</v>
      </c>
      <c r="K1956" s="71">
        <v>0.59699999999999998</v>
      </c>
      <c r="L1956" s="70">
        <v>0</v>
      </c>
      <c r="M1956" s="71">
        <v>0.35</v>
      </c>
      <c r="N1956" s="72"/>
      <c r="O1956" s="73">
        <f>MIN(1,MAX(0,(1/(1+EXP(-(Assumptions!$B$5 + Assumptions!$B$6*$N1956))))*Assumptions!$B$3))</f>
        <v>3.9165722796764356E-2</v>
      </c>
      <c r="P1956" s="73">
        <f>VLOOKUP($F1956,Assumptions!$A$23:$B$27,2,FALSE)*Assumptions!$B$4</f>
        <v>0.5</v>
      </c>
      <c r="Q1956" s="74">
        <f t="shared" si="60"/>
        <v>220022.20291649777</v>
      </c>
      <c r="R1956" s="75" t="str">
        <f>IF($O1956&lt;Assumptions!$B$17,"A",IF($O1956&lt;Assumptions!$B$18,"B",IF($O1956&lt;Assumptions!$B$19,"C",IF($O1956&lt;Assumptions!$B$20,"D","E"))))</f>
        <v>B</v>
      </c>
      <c r="S1956" s="75">
        <f t="shared" si="61"/>
        <v>0</v>
      </c>
    </row>
    <row r="1957" spans="1:19" ht="17.399999999999999" x14ac:dyDescent="0.3">
      <c r="A1957" s="39" t="s">
        <v>459</v>
      </c>
      <c r="B1957" s="39" t="s">
        <v>75</v>
      </c>
      <c r="C1957" s="39" t="s">
        <v>144</v>
      </c>
      <c r="D1957" s="39" t="s">
        <v>38</v>
      </c>
      <c r="E1957" s="70" t="s">
        <v>35</v>
      </c>
      <c r="F1957" s="70" t="s">
        <v>32</v>
      </c>
      <c r="G1957" s="78">
        <v>44622</v>
      </c>
      <c r="H1957" s="78">
        <v>45778</v>
      </c>
      <c r="I1957" s="69">
        <v>10983687.83</v>
      </c>
      <c r="J1957" s="70">
        <v>65</v>
      </c>
      <c r="K1957" s="71">
        <v>0.54</v>
      </c>
      <c r="L1957" s="70">
        <v>0</v>
      </c>
      <c r="M1957" s="71">
        <v>0.35</v>
      </c>
      <c r="N1957" s="72"/>
      <c r="O1957" s="73">
        <f>MIN(1,MAX(0,(1/(1+EXP(-(Assumptions!$B$5 + Assumptions!$B$6*$N1957))))*Assumptions!$B$3))</f>
        <v>3.9165722796764356E-2</v>
      </c>
      <c r="P1957" s="73">
        <f>VLOOKUP($F1957,Assumptions!$A$23:$B$27,2,FALSE)*Assumptions!$B$4</f>
        <v>0.5</v>
      </c>
      <c r="Q1957" s="74">
        <f t="shared" si="60"/>
        <v>215092.03641798711</v>
      </c>
      <c r="R1957" s="75" t="str">
        <f>IF($O1957&lt;Assumptions!$B$17,"A",IF($O1957&lt;Assumptions!$B$18,"B",IF($O1957&lt;Assumptions!$B$19,"C",IF($O1957&lt;Assumptions!$B$20,"D","E"))))</f>
        <v>B</v>
      </c>
      <c r="S1957" s="75">
        <f t="shared" si="61"/>
        <v>0</v>
      </c>
    </row>
    <row r="1958" spans="1:19" ht="17.399999999999999" x14ac:dyDescent="0.3">
      <c r="A1958" s="39" t="s">
        <v>459</v>
      </c>
      <c r="B1958" s="39" t="s">
        <v>75</v>
      </c>
      <c r="C1958" s="39" t="s">
        <v>144</v>
      </c>
      <c r="D1958" s="39" t="s">
        <v>38</v>
      </c>
      <c r="E1958" s="70" t="s">
        <v>35</v>
      </c>
      <c r="F1958" s="70" t="s">
        <v>32</v>
      </c>
      <c r="G1958" s="78">
        <v>44622</v>
      </c>
      <c r="H1958" s="78">
        <v>45809</v>
      </c>
      <c r="I1958" s="69">
        <v>10724027.390000001</v>
      </c>
      <c r="J1958" s="70">
        <v>15</v>
      </c>
      <c r="K1958" s="71">
        <v>1.044</v>
      </c>
      <c r="L1958" s="70">
        <v>0</v>
      </c>
      <c r="M1958" s="71">
        <v>0.35</v>
      </c>
      <c r="N1958" s="72"/>
      <c r="O1958" s="73">
        <f>MIN(1,MAX(0,(1/(1+EXP(-(Assumptions!$B$5 + Assumptions!$B$6*$N1958))))*Assumptions!$B$3))</f>
        <v>3.9165722796764356E-2</v>
      </c>
      <c r="P1958" s="73">
        <f>VLOOKUP($F1958,Assumptions!$A$23:$B$27,2,FALSE)*Assumptions!$B$4</f>
        <v>0.5</v>
      </c>
      <c r="Q1958" s="74">
        <f t="shared" si="60"/>
        <v>210007.1420108242</v>
      </c>
      <c r="R1958" s="75" t="str">
        <f>IF($O1958&lt;Assumptions!$B$17,"A",IF($O1958&lt;Assumptions!$B$18,"B",IF($O1958&lt;Assumptions!$B$19,"C",IF($O1958&lt;Assumptions!$B$20,"D","E"))))</f>
        <v>B</v>
      </c>
      <c r="S1958" s="75">
        <f t="shared" si="61"/>
        <v>0</v>
      </c>
    </row>
    <row r="1959" spans="1:19" ht="17.399999999999999" x14ac:dyDescent="0.3">
      <c r="A1959" s="39" t="s">
        <v>459</v>
      </c>
      <c r="B1959" s="39" t="s">
        <v>75</v>
      </c>
      <c r="C1959" s="39" t="s">
        <v>144</v>
      </c>
      <c r="D1959" s="39" t="s">
        <v>38</v>
      </c>
      <c r="E1959" s="70" t="s">
        <v>35</v>
      </c>
      <c r="F1959" s="70" t="s">
        <v>32</v>
      </c>
      <c r="G1959" s="78">
        <v>44622</v>
      </c>
      <c r="H1959" s="78">
        <v>45839</v>
      </c>
      <c r="I1959" s="69">
        <v>10443110.949999999</v>
      </c>
      <c r="J1959" s="70">
        <v>0</v>
      </c>
      <c r="K1959" s="71">
        <v>1.022</v>
      </c>
      <c r="L1959" s="70">
        <v>0</v>
      </c>
      <c r="M1959" s="71">
        <v>0.35</v>
      </c>
      <c r="N1959" s="72"/>
      <c r="O1959" s="73">
        <f>MIN(1,MAX(0,(1/(1+EXP(-(Assumptions!$B$5 + Assumptions!$B$6*$N1959))))*Assumptions!$B$3))</f>
        <v>3.9165722796764356E-2</v>
      </c>
      <c r="P1959" s="73">
        <f>VLOOKUP($F1959,Assumptions!$A$23:$B$27,2,FALSE)*Assumptions!$B$4</f>
        <v>0.5</v>
      </c>
      <c r="Q1959" s="74">
        <f t="shared" si="60"/>
        <v>204505.99430177722</v>
      </c>
      <c r="R1959" s="75" t="str">
        <f>IF($O1959&lt;Assumptions!$B$17,"A",IF($O1959&lt;Assumptions!$B$18,"B",IF($O1959&lt;Assumptions!$B$19,"C",IF($O1959&lt;Assumptions!$B$20,"D","E"))))</f>
        <v>B</v>
      </c>
      <c r="S1959" s="75">
        <f t="shared" si="61"/>
        <v>0</v>
      </c>
    </row>
    <row r="1960" spans="1:19" ht="17.399999999999999" x14ac:dyDescent="0.3">
      <c r="A1960" s="39" t="s">
        <v>459</v>
      </c>
      <c r="B1960" s="39" t="s">
        <v>75</v>
      </c>
      <c r="C1960" s="39" t="s">
        <v>144</v>
      </c>
      <c r="D1960" s="39" t="s">
        <v>38</v>
      </c>
      <c r="E1960" s="70" t="s">
        <v>35</v>
      </c>
      <c r="F1960" s="70" t="s">
        <v>32</v>
      </c>
      <c r="G1960" s="78">
        <v>44622</v>
      </c>
      <c r="H1960" s="78">
        <v>45870</v>
      </c>
      <c r="I1960" s="69">
        <v>10180780.609999999</v>
      </c>
      <c r="J1960" s="70">
        <v>0</v>
      </c>
      <c r="K1960" s="71">
        <v>1.022</v>
      </c>
      <c r="L1960" s="70">
        <v>0</v>
      </c>
      <c r="M1960" s="71">
        <v>0.35</v>
      </c>
      <c r="N1960" s="72"/>
      <c r="O1960" s="73">
        <f>MIN(1,MAX(0,(1/(1+EXP(-(Assumptions!$B$5 + Assumptions!$B$6*$N1960))))*Assumptions!$B$3))</f>
        <v>3.9165722796764356E-2</v>
      </c>
      <c r="P1960" s="73">
        <f>VLOOKUP($F1960,Assumptions!$A$23:$B$27,2,FALSE)*Assumptions!$B$4</f>
        <v>0.5</v>
      </c>
      <c r="Q1960" s="74">
        <f t="shared" si="60"/>
        <v>199368.81561296675</v>
      </c>
      <c r="R1960" s="75" t="str">
        <f>IF($O1960&lt;Assumptions!$B$17,"A",IF($O1960&lt;Assumptions!$B$18,"B",IF($O1960&lt;Assumptions!$B$19,"C",IF($O1960&lt;Assumptions!$B$20,"D","E"))))</f>
        <v>B</v>
      </c>
      <c r="S1960" s="75">
        <f t="shared" si="61"/>
        <v>0</v>
      </c>
    </row>
    <row r="1961" spans="1:19" ht="17.399999999999999" x14ac:dyDescent="0.3">
      <c r="A1961" s="39" t="s">
        <v>459</v>
      </c>
      <c r="B1961" s="39" t="s">
        <v>75</v>
      </c>
      <c r="C1961" s="39" t="s">
        <v>144</v>
      </c>
      <c r="D1961" s="39" t="s">
        <v>38</v>
      </c>
      <c r="E1961" s="70" t="s">
        <v>35</v>
      </c>
      <c r="F1961" s="70" t="s">
        <v>32</v>
      </c>
      <c r="G1961" s="78">
        <v>44622</v>
      </c>
      <c r="H1961" s="78">
        <v>45901</v>
      </c>
      <c r="I1961" s="69">
        <v>9911081.4100000001</v>
      </c>
      <c r="J1961" s="70">
        <v>0</v>
      </c>
      <c r="K1961" s="71">
        <v>1.0009999999999999</v>
      </c>
      <c r="L1961" s="70">
        <v>0</v>
      </c>
      <c r="M1961" s="71">
        <v>0.35</v>
      </c>
      <c r="N1961" s="72"/>
      <c r="O1961" s="73">
        <f>MIN(1,MAX(0,(1/(1+EXP(-(Assumptions!$B$5 + Assumptions!$B$6*$N1961))))*Assumptions!$B$3))</f>
        <v>3.9165722796764356E-2</v>
      </c>
      <c r="P1961" s="73">
        <f>VLOOKUP($F1961,Assumptions!$A$23:$B$27,2,FALSE)*Assumptions!$B$4</f>
        <v>0.5</v>
      </c>
      <c r="Q1961" s="74">
        <f t="shared" si="60"/>
        <v>194087.33356011222</v>
      </c>
      <c r="R1961" s="75" t="str">
        <f>IF($O1961&lt;Assumptions!$B$17,"A",IF($O1961&lt;Assumptions!$B$18,"B",IF($O1961&lt;Assumptions!$B$19,"C",IF($O1961&lt;Assumptions!$B$20,"D","E"))))</f>
        <v>B</v>
      </c>
      <c r="S1961" s="75">
        <f t="shared" si="61"/>
        <v>0</v>
      </c>
    </row>
    <row r="1962" spans="1:19" ht="17.399999999999999" x14ac:dyDescent="0.3">
      <c r="A1962" s="39" t="s">
        <v>459</v>
      </c>
      <c r="B1962" s="39" t="s">
        <v>75</v>
      </c>
      <c r="C1962" s="39" t="s">
        <v>144</v>
      </c>
      <c r="D1962" s="39" t="s">
        <v>38</v>
      </c>
      <c r="E1962" s="70" t="s">
        <v>35</v>
      </c>
      <c r="F1962" s="70" t="s">
        <v>32</v>
      </c>
      <c r="G1962" s="78">
        <v>44622</v>
      </c>
      <c r="H1962" s="78">
        <v>45931</v>
      </c>
      <c r="I1962" s="69">
        <v>9652899.7799999993</v>
      </c>
      <c r="J1962" s="70">
        <v>35</v>
      </c>
      <c r="K1962" s="71">
        <v>0.59399999999999997</v>
      </c>
      <c r="L1962" s="70">
        <v>0</v>
      </c>
      <c r="M1962" s="71">
        <v>0.35</v>
      </c>
      <c r="N1962" s="72"/>
      <c r="O1962" s="73">
        <f>MIN(1,MAX(0,(1/(1+EXP(-(Assumptions!$B$5 + Assumptions!$B$6*$N1962))))*Assumptions!$B$3))</f>
        <v>3.9165722796764356E-2</v>
      </c>
      <c r="P1962" s="73">
        <f>VLOOKUP($F1962,Assumptions!$A$23:$B$27,2,FALSE)*Assumptions!$B$4</f>
        <v>0.5</v>
      </c>
      <c r="Q1962" s="74">
        <f t="shared" si="60"/>
        <v>189031.3984842138</v>
      </c>
      <c r="R1962" s="75" t="str">
        <f>IF($O1962&lt;Assumptions!$B$17,"A",IF($O1962&lt;Assumptions!$B$18,"B",IF($O1962&lt;Assumptions!$B$19,"C",IF($O1962&lt;Assumptions!$B$20,"D","E"))))</f>
        <v>B</v>
      </c>
      <c r="S1962" s="75">
        <f t="shared" si="61"/>
        <v>0</v>
      </c>
    </row>
    <row r="1963" spans="1:19" ht="17.399999999999999" x14ac:dyDescent="0.3">
      <c r="A1963" s="39" t="s">
        <v>459</v>
      </c>
      <c r="B1963" s="39" t="s">
        <v>75</v>
      </c>
      <c r="C1963" s="39" t="s">
        <v>144</v>
      </c>
      <c r="D1963" s="39" t="s">
        <v>38</v>
      </c>
      <c r="E1963" s="70" t="s">
        <v>35</v>
      </c>
      <c r="F1963" s="70" t="s">
        <v>32</v>
      </c>
      <c r="G1963" s="78">
        <v>44622</v>
      </c>
      <c r="H1963" s="78">
        <v>45962</v>
      </c>
      <c r="I1963" s="69">
        <v>9395829.5399999991</v>
      </c>
      <c r="J1963" s="70">
        <v>0</v>
      </c>
      <c r="K1963" s="71">
        <v>1.056</v>
      </c>
      <c r="L1963" s="70">
        <v>0</v>
      </c>
      <c r="M1963" s="71">
        <v>0.35</v>
      </c>
      <c r="N1963" s="72"/>
      <c r="O1963" s="73">
        <f>MIN(1,MAX(0,(1/(1+EXP(-(Assumptions!$B$5 + Assumptions!$B$6*$N1963))))*Assumptions!$B$3))</f>
        <v>3.9165722796764356E-2</v>
      </c>
      <c r="P1963" s="73">
        <f>VLOOKUP($F1963,Assumptions!$A$23:$B$27,2,FALSE)*Assumptions!$B$4</f>
        <v>0.5</v>
      </c>
      <c r="Q1963" s="74">
        <f t="shared" si="60"/>
        <v>183997.22760464496</v>
      </c>
      <c r="R1963" s="75" t="str">
        <f>IF($O1963&lt;Assumptions!$B$17,"A",IF($O1963&lt;Assumptions!$B$18,"B",IF($O1963&lt;Assumptions!$B$19,"C",IF($O1963&lt;Assumptions!$B$20,"D","E"))))</f>
        <v>B</v>
      </c>
      <c r="S1963" s="75">
        <f t="shared" si="61"/>
        <v>0</v>
      </c>
    </row>
    <row r="1964" spans="1:19" ht="17.399999999999999" x14ac:dyDescent="0.3">
      <c r="A1964" s="39" t="s">
        <v>459</v>
      </c>
      <c r="B1964" s="39" t="s">
        <v>75</v>
      </c>
      <c r="C1964" s="39" t="s">
        <v>144</v>
      </c>
      <c r="D1964" s="39" t="s">
        <v>38</v>
      </c>
      <c r="E1964" s="70" t="s">
        <v>35</v>
      </c>
      <c r="F1964" s="70" t="s">
        <v>32</v>
      </c>
      <c r="G1964" s="78">
        <v>44622</v>
      </c>
      <c r="H1964" s="78">
        <v>45992</v>
      </c>
      <c r="I1964" s="69">
        <v>9151301.9499999993</v>
      </c>
      <c r="J1964" s="70">
        <v>0</v>
      </c>
      <c r="K1964" s="71">
        <v>1.054</v>
      </c>
      <c r="L1964" s="70">
        <v>0</v>
      </c>
      <c r="M1964" s="71">
        <v>0.35</v>
      </c>
      <c r="N1964" s="72"/>
      <c r="O1964" s="73">
        <f>MIN(1,MAX(0,(1/(1+EXP(-(Assumptions!$B$5 + Assumptions!$B$6*$N1964))))*Assumptions!$B$3))</f>
        <v>3.9165722796764356E-2</v>
      </c>
      <c r="P1964" s="73">
        <f>VLOOKUP($F1964,Assumptions!$A$23:$B$27,2,FALSE)*Assumptions!$B$4</f>
        <v>0.5</v>
      </c>
      <c r="Q1964" s="74">
        <f t="shared" si="60"/>
        <v>179208.67770159454</v>
      </c>
      <c r="R1964" s="75" t="str">
        <f>IF($O1964&lt;Assumptions!$B$17,"A",IF($O1964&lt;Assumptions!$B$18,"B",IF($O1964&lt;Assumptions!$B$19,"C",IF($O1964&lt;Assumptions!$B$20,"D","E"))))</f>
        <v>B</v>
      </c>
      <c r="S1964" s="75">
        <f t="shared" si="61"/>
        <v>0</v>
      </c>
    </row>
    <row r="1965" spans="1:19" ht="17.399999999999999" x14ac:dyDescent="0.3">
      <c r="A1965" s="39" t="s">
        <v>461</v>
      </c>
      <c r="B1965" s="39" t="s">
        <v>68</v>
      </c>
      <c r="C1965" s="39" t="s">
        <v>135</v>
      </c>
      <c r="D1965" s="39" t="s">
        <v>22</v>
      </c>
      <c r="E1965" s="70" t="s">
        <v>23</v>
      </c>
      <c r="F1965" s="70" t="s">
        <v>28</v>
      </c>
      <c r="G1965" s="78">
        <v>44936</v>
      </c>
      <c r="H1965" s="78">
        <v>45658</v>
      </c>
      <c r="I1965" s="69">
        <v>653609.68999999994</v>
      </c>
      <c r="J1965" s="70">
        <v>0</v>
      </c>
      <c r="K1965" s="71">
        <v>1.1100000000000001</v>
      </c>
      <c r="L1965" s="70">
        <v>0</v>
      </c>
      <c r="M1965" s="71">
        <v>0.98399999999999999</v>
      </c>
      <c r="N1965" s="72"/>
      <c r="O1965" s="73">
        <f>MIN(1,MAX(0,(1/(1+EXP(-(Assumptions!$B$5 + Assumptions!$B$6*$N1965))))*Assumptions!$B$3))</f>
        <v>3.9165722796764356E-2</v>
      </c>
      <c r="P1965" s="73">
        <f>VLOOKUP($F1965,Assumptions!$A$23:$B$27,2,FALSE)*Assumptions!$B$4</f>
        <v>0.35</v>
      </c>
      <c r="Q1965" s="74">
        <f t="shared" si="60"/>
        <v>8959.6835775366781</v>
      </c>
      <c r="R1965" s="75" t="str">
        <f>IF($O1965&lt;Assumptions!$B$17,"A",IF($O1965&lt;Assumptions!$B$18,"B",IF($O1965&lt;Assumptions!$B$19,"C",IF($O1965&lt;Assumptions!$B$20,"D","E"))))</f>
        <v>B</v>
      </c>
      <c r="S1965" s="75">
        <f t="shared" si="61"/>
        <v>0</v>
      </c>
    </row>
    <row r="1966" spans="1:19" ht="17.399999999999999" x14ac:dyDescent="0.3">
      <c r="A1966" s="39" t="s">
        <v>461</v>
      </c>
      <c r="B1966" s="39" t="s">
        <v>68</v>
      </c>
      <c r="C1966" s="39" t="s">
        <v>135</v>
      </c>
      <c r="D1966" s="39" t="s">
        <v>22</v>
      </c>
      <c r="E1966" s="70" t="s">
        <v>23</v>
      </c>
      <c r="F1966" s="70" t="s">
        <v>28</v>
      </c>
      <c r="G1966" s="78">
        <v>44936</v>
      </c>
      <c r="H1966" s="78">
        <v>45689</v>
      </c>
      <c r="I1966" s="69">
        <v>636103.81000000006</v>
      </c>
      <c r="J1966" s="70">
        <v>0</v>
      </c>
      <c r="K1966" s="71">
        <v>0.97699999999999998</v>
      </c>
      <c r="L1966" s="70">
        <v>0</v>
      </c>
      <c r="M1966" s="71">
        <v>0.98399999999999999</v>
      </c>
      <c r="N1966" s="72"/>
      <c r="O1966" s="73">
        <f>MIN(1,MAX(0,(1/(1+EXP(-(Assumptions!$B$5 + Assumptions!$B$6*$N1966))))*Assumptions!$B$3))</f>
        <v>3.9165722796764356E-2</v>
      </c>
      <c r="P1966" s="73">
        <f>VLOOKUP($F1966,Assumptions!$A$23:$B$27,2,FALSE)*Assumptions!$B$4</f>
        <v>0.35</v>
      </c>
      <c r="Q1966" s="74">
        <f t="shared" si="60"/>
        <v>8719.7129223489828</v>
      </c>
      <c r="R1966" s="75" t="str">
        <f>IF($O1966&lt;Assumptions!$B$17,"A",IF($O1966&lt;Assumptions!$B$18,"B",IF($O1966&lt;Assumptions!$B$19,"C",IF($O1966&lt;Assumptions!$B$20,"D","E"))))</f>
        <v>B</v>
      </c>
      <c r="S1966" s="75">
        <f t="shared" si="61"/>
        <v>0</v>
      </c>
    </row>
    <row r="1967" spans="1:19" ht="17.399999999999999" x14ac:dyDescent="0.3">
      <c r="A1967" s="39" t="s">
        <v>461</v>
      </c>
      <c r="B1967" s="39" t="s">
        <v>68</v>
      </c>
      <c r="C1967" s="39" t="s">
        <v>135</v>
      </c>
      <c r="D1967" s="39" t="s">
        <v>22</v>
      </c>
      <c r="E1967" s="70" t="s">
        <v>23</v>
      </c>
      <c r="F1967" s="70" t="s">
        <v>28</v>
      </c>
      <c r="G1967" s="78">
        <v>44936</v>
      </c>
      <c r="H1967" s="78">
        <v>45717</v>
      </c>
      <c r="I1967" s="69">
        <v>617978.07999999996</v>
      </c>
      <c r="J1967" s="70">
        <v>0</v>
      </c>
      <c r="K1967" s="71">
        <v>1.105</v>
      </c>
      <c r="L1967" s="70">
        <v>0</v>
      </c>
      <c r="M1967" s="71">
        <v>0.98399999999999999</v>
      </c>
      <c r="N1967" s="72"/>
      <c r="O1967" s="73">
        <f>MIN(1,MAX(0,(1/(1+EXP(-(Assumptions!$B$5 + Assumptions!$B$6*$N1967))))*Assumptions!$B$3))</f>
        <v>3.9165722796764356E-2</v>
      </c>
      <c r="P1967" s="73">
        <f>VLOOKUP($F1967,Assumptions!$A$23:$B$27,2,FALSE)*Assumptions!$B$4</f>
        <v>0.35</v>
      </c>
      <c r="Q1967" s="74">
        <f t="shared" si="60"/>
        <v>8471.2453615148315</v>
      </c>
      <c r="R1967" s="75" t="str">
        <f>IF($O1967&lt;Assumptions!$B$17,"A",IF($O1967&lt;Assumptions!$B$18,"B",IF($O1967&lt;Assumptions!$B$19,"C",IF($O1967&lt;Assumptions!$B$20,"D","E"))))</f>
        <v>B</v>
      </c>
      <c r="S1967" s="75">
        <f t="shared" si="61"/>
        <v>0</v>
      </c>
    </row>
    <row r="1968" spans="1:19" ht="17.399999999999999" x14ac:dyDescent="0.3">
      <c r="A1968" s="39" t="s">
        <v>461</v>
      </c>
      <c r="B1968" s="39" t="s">
        <v>68</v>
      </c>
      <c r="C1968" s="39" t="s">
        <v>135</v>
      </c>
      <c r="D1968" s="39" t="s">
        <v>22</v>
      </c>
      <c r="E1968" s="70" t="s">
        <v>23</v>
      </c>
      <c r="F1968" s="70" t="s">
        <v>28</v>
      </c>
      <c r="G1968" s="78">
        <v>44936</v>
      </c>
      <c r="H1968" s="78">
        <v>45748</v>
      </c>
      <c r="I1968" s="69">
        <v>597749.38</v>
      </c>
      <c r="J1968" s="70">
        <v>15</v>
      </c>
      <c r="K1968" s="71">
        <v>1.0549999999999999</v>
      </c>
      <c r="L1968" s="70">
        <v>0</v>
      </c>
      <c r="M1968" s="71">
        <v>0.98399999999999999</v>
      </c>
      <c r="N1968" s="72"/>
      <c r="O1968" s="73">
        <f>MIN(1,MAX(0,(1/(1+EXP(-(Assumptions!$B$5 + Assumptions!$B$6*$N1968))))*Assumptions!$B$3))</f>
        <v>3.9165722796764356E-2</v>
      </c>
      <c r="P1968" s="73">
        <f>VLOOKUP($F1968,Assumptions!$A$23:$B$27,2,FALSE)*Assumptions!$B$4</f>
        <v>0.35</v>
      </c>
      <c r="Q1968" s="74">
        <f t="shared" si="60"/>
        <v>8193.9502816562162</v>
      </c>
      <c r="R1968" s="75" t="str">
        <f>IF($O1968&lt;Assumptions!$B$17,"A",IF($O1968&lt;Assumptions!$B$18,"B",IF($O1968&lt;Assumptions!$B$19,"C",IF($O1968&lt;Assumptions!$B$20,"D","E"))))</f>
        <v>B</v>
      </c>
      <c r="S1968" s="75">
        <f t="shared" si="61"/>
        <v>0</v>
      </c>
    </row>
    <row r="1969" spans="1:19" ht="17.399999999999999" x14ac:dyDescent="0.3">
      <c r="A1969" s="39" t="s">
        <v>461</v>
      </c>
      <c r="B1969" s="39" t="s">
        <v>68</v>
      </c>
      <c r="C1969" s="39" t="s">
        <v>135</v>
      </c>
      <c r="D1969" s="39" t="s">
        <v>22</v>
      </c>
      <c r="E1969" s="70" t="s">
        <v>23</v>
      </c>
      <c r="F1969" s="70" t="s">
        <v>28</v>
      </c>
      <c r="G1969" s="78">
        <v>44936</v>
      </c>
      <c r="H1969" s="78">
        <v>45778</v>
      </c>
      <c r="I1969" s="69">
        <v>580903.71</v>
      </c>
      <c r="J1969" s="70">
        <v>15</v>
      </c>
      <c r="K1969" s="71">
        <v>1.091</v>
      </c>
      <c r="L1969" s="70">
        <v>0</v>
      </c>
      <c r="M1969" s="71">
        <v>0.98399999999999999</v>
      </c>
      <c r="N1969" s="72"/>
      <c r="O1969" s="73">
        <f>MIN(1,MAX(0,(1/(1+EXP(-(Assumptions!$B$5 + Assumptions!$B$6*$N1969))))*Assumptions!$B$3))</f>
        <v>3.9165722796764356E-2</v>
      </c>
      <c r="P1969" s="73">
        <f>VLOOKUP($F1969,Assumptions!$A$23:$B$27,2,FALSE)*Assumptions!$B$4</f>
        <v>0.35</v>
      </c>
      <c r="Q1969" s="74">
        <f t="shared" si="60"/>
        <v>7963.0297871151961</v>
      </c>
      <c r="R1969" s="75" t="str">
        <f>IF($O1969&lt;Assumptions!$B$17,"A",IF($O1969&lt;Assumptions!$B$18,"B",IF($O1969&lt;Assumptions!$B$19,"C",IF($O1969&lt;Assumptions!$B$20,"D","E"))))</f>
        <v>B</v>
      </c>
      <c r="S1969" s="75">
        <f t="shared" si="61"/>
        <v>0</v>
      </c>
    </row>
    <row r="1970" spans="1:19" ht="17.399999999999999" x14ac:dyDescent="0.3">
      <c r="A1970" s="39" t="s">
        <v>461</v>
      </c>
      <c r="B1970" s="39" t="s">
        <v>68</v>
      </c>
      <c r="C1970" s="39" t="s">
        <v>135</v>
      </c>
      <c r="D1970" s="39" t="s">
        <v>22</v>
      </c>
      <c r="E1970" s="70" t="s">
        <v>23</v>
      </c>
      <c r="F1970" s="70" t="s">
        <v>28</v>
      </c>
      <c r="G1970" s="78">
        <v>44936</v>
      </c>
      <c r="H1970" s="78">
        <v>45809</v>
      </c>
      <c r="I1970" s="69">
        <v>563437.14</v>
      </c>
      <c r="J1970" s="70">
        <v>65</v>
      </c>
      <c r="K1970" s="71">
        <v>0.78500000000000003</v>
      </c>
      <c r="L1970" s="70">
        <v>0</v>
      </c>
      <c r="M1970" s="71">
        <v>0.98399999999999999</v>
      </c>
      <c r="N1970" s="72"/>
      <c r="O1970" s="73">
        <f>MIN(1,MAX(0,(1/(1+EXP(-(Assumptions!$B$5 + Assumptions!$B$6*$N1970))))*Assumptions!$B$3))</f>
        <v>3.9165722796764356E-2</v>
      </c>
      <c r="P1970" s="73">
        <f>VLOOKUP($F1970,Assumptions!$A$23:$B$27,2,FALSE)*Assumptions!$B$4</f>
        <v>0.35</v>
      </c>
      <c r="Q1970" s="74">
        <f t="shared" si="60"/>
        <v>7723.5979935245978</v>
      </c>
      <c r="R1970" s="75" t="str">
        <f>IF($O1970&lt;Assumptions!$B$17,"A",IF($O1970&lt;Assumptions!$B$18,"B",IF($O1970&lt;Assumptions!$B$19,"C",IF($O1970&lt;Assumptions!$B$20,"D","E"))))</f>
        <v>B</v>
      </c>
      <c r="S1970" s="75">
        <f t="shared" si="61"/>
        <v>0</v>
      </c>
    </row>
    <row r="1971" spans="1:19" ht="17.399999999999999" x14ac:dyDescent="0.3">
      <c r="A1971" s="39" t="s">
        <v>461</v>
      </c>
      <c r="B1971" s="39" t="s">
        <v>68</v>
      </c>
      <c r="C1971" s="39" t="s">
        <v>135</v>
      </c>
      <c r="D1971" s="39" t="s">
        <v>22</v>
      </c>
      <c r="E1971" s="70" t="s">
        <v>23</v>
      </c>
      <c r="F1971" s="70" t="s">
        <v>28</v>
      </c>
      <c r="G1971" s="78">
        <v>44936</v>
      </c>
      <c r="H1971" s="78">
        <v>45839</v>
      </c>
      <c r="I1971" s="69">
        <v>548028.36</v>
      </c>
      <c r="J1971" s="70">
        <v>0</v>
      </c>
      <c r="K1971" s="71">
        <v>0.999</v>
      </c>
      <c r="L1971" s="70">
        <v>0</v>
      </c>
      <c r="M1971" s="71">
        <v>0.98399999999999999</v>
      </c>
      <c r="N1971" s="72"/>
      <c r="O1971" s="73">
        <f>MIN(1,MAX(0,(1/(1+EXP(-(Assumptions!$B$5 + Assumptions!$B$6*$N1971))))*Assumptions!$B$3))</f>
        <v>3.9165722796764356E-2</v>
      </c>
      <c r="P1971" s="73">
        <f>VLOOKUP($F1971,Assumptions!$A$23:$B$27,2,FALSE)*Assumptions!$B$4</f>
        <v>0.35</v>
      </c>
      <c r="Q1971" s="74">
        <f t="shared" si="60"/>
        <v>7512.3743913838834</v>
      </c>
      <c r="R1971" s="75" t="str">
        <f>IF($O1971&lt;Assumptions!$B$17,"A",IF($O1971&lt;Assumptions!$B$18,"B",IF($O1971&lt;Assumptions!$B$19,"C",IF($O1971&lt;Assumptions!$B$20,"D","E"))))</f>
        <v>B</v>
      </c>
      <c r="S1971" s="75">
        <f t="shared" si="61"/>
        <v>0</v>
      </c>
    </row>
    <row r="1972" spans="1:19" ht="17.399999999999999" x14ac:dyDescent="0.3">
      <c r="A1972" s="39" t="s">
        <v>461</v>
      </c>
      <c r="B1972" s="39" t="s">
        <v>68</v>
      </c>
      <c r="C1972" s="39" t="s">
        <v>135</v>
      </c>
      <c r="D1972" s="39" t="s">
        <v>22</v>
      </c>
      <c r="E1972" s="70" t="s">
        <v>23</v>
      </c>
      <c r="F1972" s="70" t="s">
        <v>28</v>
      </c>
      <c r="G1972" s="78">
        <v>44936</v>
      </c>
      <c r="H1972" s="78">
        <v>45870</v>
      </c>
      <c r="I1972" s="69">
        <v>531222.02</v>
      </c>
      <c r="J1972" s="70">
        <v>0</v>
      </c>
      <c r="K1972" s="71">
        <v>1.069</v>
      </c>
      <c r="L1972" s="70">
        <v>0</v>
      </c>
      <c r="M1972" s="71">
        <v>0.98399999999999999</v>
      </c>
      <c r="N1972" s="72"/>
      <c r="O1972" s="73">
        <f>MIN(1,MAX(0,(1/(1+EXP(-(Assumptions!$B$5 + Assumptions!$B$6*$N1972))))*Assumptions!$B$3))</f>
        <v>3.9165722796764356E-2</v>
      </c>
      <c r="P1972" s="73">
        <f>VLOOKUP($F1972,Assumptions!$A$23:$B$27,2,FALSE)*Assumptions!$B$4</f>
        <v>0.35</v>
      </c>
      <c r="Q1972" s="74">
        <f t="shared" si="60"/>
        <v>7281.9930326000231</v>
      </c>
      <c r="R1972" s="75" t="str">
        <f>IF($O1972&lt;Assumptions!$B$17,"A",IF($O1972&lt;Assumptions!$B$18,"B",IF($O1972&lt;Assumptions!$B$19,"C",IF($O1972&lt;Assumptions!$B$20,"D","E"))))</f>
        <v>B</v>
      </c>
      <c r="S1972" s="75">
        <f t="shared" si="61"/>
        <v>0</v>
      </c>
    </row>
    <row r="1973" spans="1:19" ht="17.399999999999999" x14ac:dyDescent="0.3">
      <c r="A1973" s="39" t="s">
        <v>461</v>
      </c>
      <c r="B1973" s="39" t="s">
        <v>68</v>
      </c>
      <c r="C1973" s="39" t="s">
        <v>135</v>
      </c>
      <c r="D1973" s="39" t="s">
        <v>22</v>
      </c>
      <c r="E1973" s="70" t="s">
        <v>23</v>
      </c>
      <c r="F1973" s="70" t="s">
        <v>28</v>
      </c>
      <c r="G1973" s="78">
        <v>44936</v>
      </c>
      <c r="H1973" s="78">
        <v>45901</v>
      </c>
      <c r="I1973" s="69">
        <v>517338.14</v>
      </c>
      <c r="J1973" s="70">
        <v>35</v>
      </c>
      <c r="K1973" s="71">
        <v>0.74199999999999999</v>
      </c>
      <c r="L1973" s="70">
        <v>0</v>
      </c>
      <c r="M1973" s="71">
        <v>0.98399999999999999</v>
      </c>
      <c r="N1973" s="72"/>
      <c r="O1973" s="73">
        <f>MIN(1,MAX(0,(1/(1+EXP(-(Assumptions!$B$5 + Assumptions!$B$6*$N1973))))*Assumptions!$B$3))</f>
        <v>3.9165722796764356E-2</v>
      </c>
      <c r="P1973" s="73">
        <f>VLOOKUP($F1973,Assumptions!$A$23:$B$27,2,FALSE)*Assumptions!$B$4</f>
        <v>0.35</v>
      </c>
      <c r="Q1973" s="74">
        <f t="shared" si="60"/>
        <v>7091.672764201785</v>
      </c>
      <c r="R1973" s="75" t="str">
        <f>IF($O1973&lt;Assumptions!$B$17,"A",IF($O1973&lt;Assumptions!$B$18,"B",IF($O1973&lt;Assumptions!$B$19,"C",IF($O1973&lt;Assumptions!$B$20,"D","E"))))</f>
        <v>B</v>
      </c>
      <c r="S1973" s="75">
        <f t="shared" si="61"/>
        <v>0</v>
      </c>
    </row>
    <row r="1974" spans="1:19" ht="17.399999999999999" x14ac:dyDescent="0.3">
      <c r="A1974" s="39" t="s">
        <v>461</v>
      </c>
      <c r="B1974" s="39" t="s">
        <v>68</v>
      </c>
      <c r="C1974" s="39" t="s">
        <v>135</v>
      </c>
      <c r="D1974" s="39" t="s">
        <v>22</v>
      </c>
      <c r="E1974" s="70" t="s">
        <v>23</v>
      </c>
      <c r="F1974" s="70" t="s">
        <v>28</v>
      </c>
      <c r="G1974" s="78">
        <v>44936</v>
      </c>
      <c r="H1974" s="78">
        <v>45931</v>
      </c>
      <c r="I1974" s="69">
        <v>501130.44</v>
      </c>
      <c r="J1974" s="70">
        <v>0</v>
      </c>
      <c r="K1974" s="71">
        <v>1.139</v>
      </c>
      <c r="L1974" s="70">
        <v>0</v>
      </c>
      <c r="M1974" s="71">
        <v>0.98399999999999999</v>
      </c>
      <c r="N1974" s="72"/>
      <c r="O1974" s="73">
        <f>MIN(1,MAX(0,(1/(1+EXP(-(Assumptions!$B$5 + Assumptions!$B$6*$N1974))))*Assumptions!$B$3))</f>
        <v>3.9165722796764356E-2</v>
      </c>
      <c r="P1974" s="73">
        <f>VLOOKUP($F1974,Assumptions!$A$23:$B$27,2,FALSE)*Assumptions!$B$4</f>
        <v>0.35</v>
      </c>
      <c r="Q1974" s="74">
        <f t="shared" si="60"/>
        <v>6869.4975643211928</v>
      </c>
      <c r="R1974" s="75" t="str">
        <f>IF($O1974&lt;Assumptions!$B$17,"A",IF($O1974&lt;Assumptions!$B$18,"B",IF($O1974&lt;Assumptions!$B$19,"C",IF($O1974&lt;Assumptions!$B$20,"D","E"))))</f>
        <v>B</v>
      </c>
      <c r="S1974" s="75">
        <f t="shared" si="61"/>
        <v>0</v>
      </c>
    </row>
    <row r="1975" spans="1:19" ht="17.399999999999999" x14ac:dyDescent="0.3">
      <c r="A1975" s="39" t="s">
        <v>461</v>
      </c>
      <c r="B1975" s="39" t="s">
        <v>68</v>
      </c>
      <c r="C1975" s="39" t="s">
        <v>135</v>
      </c>
      <c r="D1975" s="39" t="s">
        <v>22</v>
      </c>
      <c r="E1975" s="70" t="s">
        <v>23</v>
      </c>
      <c r="F1975" s="70" t="s">
        <v>28</v>
      </c>
      <c r="G1975" s="78">
        <v>44936</v>
      </c>
      <c r="H1975" s="78">
        <v>45962</v>
      </c>
      <c r="I1975" s="69">
        <v>486199.41</v>
      </c>
      <c r="J1975" s="70">
        <v>15</v>
      </c>
      <c r="K1975" s="71">
        <v>0.96399999999999997</v>
      </c>
      <c r="L1975" s="70">
        <v>0</v>
      </c>
      <c r="M1975" s="71">
        <v>0.98399999999999999</v>
      </c>
      <c r="N1975" s="72"/>
      <c r="O1975" s="73">
        <f>MIN(1,MAX(0,(1/(1+EXP(-(Assumptions!$B$5 + Assumptions!$B$6*$N1975))))*Assumptions!$B$3))</f>
        <v>3.9165722796764356E-2</v>
      </c>
      <c r="P1975" s="73">
        <f>VLOOKUP($F1975,Assumptions!$A$23:$B$27,2,FALSE)*Assumptions!$B$4</f>
        <v>0.35</v>
      </c>
      <c r="Q1975" s="74">
        <f t="shared" si="60"/>
        <v>6664.8229606036321</v>
      </c>
      <c r="R1975" s="75" t="str">
        <f>IF($O1975&lt;Assumptions!$B$17,"A",IF($O1975&lt;Assumptions!$B$18,"B",IF($O1975&lt;Assumptions!$B$19,"C",IF($O1975&lt;Assumptions!$B$20,"D","E"))))</f>
        <v>B</v>
      </c>
      <c r="S1975" s="75">
        <f t="shared" si="61"/>
        <v>0</v>
      </c>
    </row>
    <row r="1976" spans="1:19" ht="17.399999999999999" x14ac:dyDescent="0.3">
      <c r="A1976" s="39" t="s">
        <v>461</v>
      </c>
      <c r="B1976" s="39" t="s">
        <v>68</v>
      </c>
      <c r="C1976" s="39" t="s">
        <v>135</v>
      </c>
      <c r="D1976" s="39" t="s">
        <v>22</v>
      </c>
      <c r="E1976" s="70" t="s">
        <v>23</v>
      </c>
      <c r="F1976" s="70" t="s">
        <v>28</v>
      </c>
      <c r="G1976" s="78">
        <v>44936</v>
      </c>
      <c r="H1976" s="78">
        <v>45992</v>
      </c>
      <c r="I1976" s="69">
        <v>471940.24</v>
      </c>
      <c r="J1976" s="70">
        <v>0</v>
      </c>
      <c r="K1976" s="71">
        <v>0.96799999999999997</v>
      </c>
      <c r="L1976" s="70">
        <v>0</v>
      </c>
      <c r="M1976" s="71">
        <v>0.98399999999999999</v>
      </c>
      <c r="N1976" s="72"/>
      <c r="O1976" s="73">
        <f>MIN(1,MAX(0,(1/(1+EXP(-(Assumptions!$B$5 + Assumptions!$B$6*$N1976))))*Assumptions!$B$3))</f>
        <v>3.9165722796764356E-2</v>
      </c>
      <c r="P1976" s="73">
        <f>VLOOKUP($F1976,Assumptions!$A$23:$B$27,2,FALSE)*Assumptions!$B$4</f>
        <v>0.35</v>
      </c>
      <c r="Q1976" s="74">
        <f t="shared" si="60"/>
        <v>6469.3582157674537</v>
      </c>
      <c r="R1976" s="75" t="str">
        <f>IF($O1976&lt;Assumptions!$B$17,"A",IF($O1976&lt;Assumptions!$B$18,"B",IF($O1976&lt;Assumptions!$B$19,"C",IF($O1976&lt;Assumptions!$B$20,"D","E"))))</f>
        <v>B</v>
      </c>
      <c r="S1976" s="75">
        <f t="shared" si="61"/>
        <v>0</v>
      </c>
    </row>
    <row r="1977" spans="1:19" ht="17.399999999999999" x14ac:dyDescent="0.3">
      <c r="A1977" s="39" t="s">
        <v>463</v>
      </c>
      <c r="B1977" s="39" t="s">
        <v>83</v>
      </c>
      <c r="C1977" s="39" t="s">
        <v>135</v>
      </c>
      <c r="D1977" s="39" t="s">
        <v>30</v>
      </c>
      <c r="E1977" s="70" t="s">
        <v>35</v>
      </c>
      <c r="F1977" s="70" t="s">
        <v>28</v>
      </c>
      <c r="G1977" s="78">
        <v>43907</v>
      </c>
      <c r="H1977" s="78">
        <v>45658</v>
      </c>
      <c r="I1977" s="69">
        <v>690172.26</v>
      </c>
      <c r="J1977" s="70">
        <v>15</v>
      </c>
      <c r="K1977" s="71">
        <v>0.95299999999999996</v>
      </c>
      <c r="L1977" s="70">
        <v>0</v>
      </c>
      <c r="M1977" s="71">
        <v>0.875</v>
      </c>
      <c r="N1977" s="72"/>
      <c r="O1977" s="73">
        <f>MIN(1,MAX(0,(1/(1+EXP(-(Assumptions!$B$5 + Assumptions!$B$6*$N1977))))*Assumptions!$B$3))</f>
        <v>3.9165722796764356E-2</v>
      </c>
      <c r="P1977" s="73">
        <f>VLOOKUP($F1977,Assumptions!$A$23:$B$27,2,FALSE)*Assumptions!$B$4</f>
        <v>0.35</v>
      </c>
      <c r="Q1977" s="74">
        <f t="shared" si="60"/>
        <v>9460.8833960117317</v>
      </c>
      <c r="R1977" s="75" t="str">
        <f>IF($O1977&lt;Assumptions!$B$17,"A",IF($O1977&lt;Assumptions!$B$18,"B",IF($O1977&lt;Assumptions!$B$19,"C",IF($O1977&lt;Assumptions!$B$20,"D","E"))))</f>
        <v>B</v>
      </c>
      <c r="S1977" s="75">
        <f t="shared" si="61"/>
        <v>0</v>
      </c>
    </row>
    <row r="1978" spans="1:19" ht="17.399999999999999" x14ac:dyDescent="0.3">
      <c r="A1978" s="39" t="s">
        <v>463</v>
      </c>
      <c r="B1978" s="39" t="s">
        <v>83</v>
      </c>
      <c r="C1978" s="39" t="s">
        <v>135</v>
      </c>
      <c r="D1978" s="39" t="s">
        <v>30</v>
      </c>
      <c r="E1978" s="70" t="s">
        <v>35</v>
      </c>
      <c r="F1978" s="70" t="s">
        <v>28</v>
      </c>
      <c r="G1978" s="78">
        <v>43907</v>
      </c>
      <c r="H1978" s="78">
        <v>45689</v>
      </c>
      <c r="I1978" s="69">
        <v>672125.12</v>
      </c>
      <c r="J1978" s="70">
        <v>65</v>
      </c>
      <c r="K1978" s="71">
        <v>0.73499999999999999</v>
      </c>
      <c r="L1978" s="70">
        <v>0</v>
      </c>
      <c r="M1978" s="71">
        <v>0.875</v>
      </c>
      <c r="N1978" s="72"/>
      <c r="O1978" s="73">
        <f>MIN(1,MAX(0,(1/(1+EXP(-(Assumptions!$B$5 + Assumptions!$B$6*$N1978))))*Assumptions!$B$3))</f>
        <v>3.9165722796764356E-2</v>
      </c>
      <c r="P1978" s="73">
        <f>VLOOKUP($F1978,Assumptions!$A$23:$B$27,2,FALSE)*Assumptions!$B$4</f>
        <v>0.35</v>
      </c>
      <c r="Q1978" s="74">
        <f t="shared" si="60"/>
        <v>9213.4931471316922</v>
      </c>
      <c r="R1978" s="75" t="str">
        <f>IF($O1978&lt;Assumptions!$B$17,"A",IF($O1978&lt;Assumptions!$B$18,"B",IF($O1978&lt;Assumptions!$B$19,"C",IF($O1978&lt;Assumptions!$B$20,"D","E"))))</f>
        <v>B</v>
      </c>
      <c r="S1978" s="75">
        <f t="shared" si="61"/>
        <v>0</v>
      </c>
    </row>
    <row r="1979" spans="1:19" ht="17.399999999999999" x14ac:dyDescent="0.3">
      <c r="A1979" s="39" t="s">
        <v>463</v>
      </c>
      <c r="B1979" s="39" t="s">
        <v>83</v>
      </c>
      <c r="C1979" s="39" t="s">
        <v>135</v>
      </c>
      <c r="D1979" s="39" t="s">
        <v>30</v>
      </c>
      <c r="E1979" s="70" t="s">
        <v>35</v>
      </c>
      <c r="F1979" s="70" t="s">
        <v>28</v>
      </c>
      <c r="G1979" s="78">
        <v>43907</v>
      </c>
      <c r="H1979" s="78">
        <v>45717</v>
      </c>
      <c r="I1979" s="69">
        <v>651259.05000000005</v>
      </c>
      <c r="J1979" s="70">
        <v>95</v>
      </c>
      <c r="K1979" s="71">
        <v>0.33800000000000002</v>
      </c>
      <c r="L1979" s="70">
        <v>0</v>
      </c>
      <c r="M1979" s="71">
        <v>0.875</v>
      </c>
      <c r="N1979" s="72"/>
      <c r="O1979" s="73">
        <f>MIN(1,MAX(0,(1/(1+EXP(-(Assumptions!$B$5 + Assumptions!$B$6*$N1979))))*Assumptions!$B$3))</f>
        <v>3.9165722796764356E-2</v>
      </c>
      <c r="P1979" s="73">
        <f>VLOOKUP($F1979,Assumptions!$A$23:$B$27,2,FALSE)*Assumptions!$B$4</f>
        <v>0.35</v>
      </c>
      <c r="Q1979" s="74">
        <f t="shared" si="60"/>
        <v>8927.460997414435</v>
      </c>
      <c r="R1979" s="75" t="str">
        <f>IF($O1979&lt;Assumptions!$B$17,"A",IF($O1979&lt;Assumptions!$B$18,"B",IF($O1979&lt;Assumptions!$B$19,"C",IF($O1979&lt;Assumptions!$B$20,"D","E"))))</f>
        <v>B</v>
      </c>
      <c r="S1979" s="75">
        <f t="shared" si="61"/>
        <v>0</v>
      </c>
    </row>
    <row r="1980" spans="1:19" ht="17.399999999999999" x14ac:dyDescent="0.3">
      <c r="A1980" s="39" t="s">
        <v>463</v>
      </c>
      <c r="B1980" s="39" t="s">
        <v>83</v>
      </c>
      <c r="C1980" s="39" t="s">
        <v>135</v>
      </c>
      <c r="D1980" s="39" t="s">
        <v>30</v>
      </c>
      <c r="E1980" s="70" t="s">
        <v>35</v>
      </c>
      <c r="F1980" s="70" t="s">
        <v>28</v>
      </c>
      <c r="G1980" s="78">
        <v>43907</v>
      </c>
      <c r="H1980" s="78">
        <v>45748</v>
      </c>
      <c r="I1980" s="69">
        <v>633938.81000000006</v>
      </c>
      <c r="J1980" s="70">
        <v>35</v>
      </c>
      <c r="K1980" s="71">
        <v>0.86299999999999999</v>
      </c>
      <c r="L1980" s="70">
        <v>0</v>
      </c>
      <c r="M1980" s="71">
        <v>0.875</v>
      </c>
      <c r="N1980" s="72"/>
      <c r="O1980" s="73">
        <f>MIN(1,MAX(0,(1/(1+EXP(-(Assumptions!$B$5 + Assumptions!$B$6*$N1980))))*Assumptions!$B$3))</f>
        <v>3.9165722796764356E-2</v>
      </c>
      <c r="P1980" s="73">
        <f>VLOOKUP($F1980,Assumptions!$A$23:$B$27,2,FALSE)*Assumptions!$B$4</f>
        <v>0.35</v>
      </c>
      <c r="Q1980" s="74">
        <f t="shared" si="60"/>
        <v>8690.0350958997351</v>
      </c>
      <c r="R1980" s="75" t="str">
        <f>IF($O1980&lt;Assumptions!$B$17,"A",IF($O1980&lt;Assumptions!$B$18,"B",IF($O1980&lt;Assumptions!$B$19,"C",IF($O1980&lt;Assumptions!$B$20,"D","E"))))</f>
        <v>B</v>
      </c>
      <c r="S1980" s="75">
        <f t="shared" si="61"/>
        <v>0</v>
      </c>
    </row>
    <row r="1981" spans="1:19" ht="17.399999999999999" x14ac:dyDescent="0.3">
      <c r="A1981" s="39" t="s">
        <v>463</v>
      </c>
      <c r="B1981" s="39" t="s">
        <v>83</v>
      </c>
      <c r="C1981" s="39" t="s">
        <v>135</v>
      </c>
      <c r="D1981" s="39" t="s">
        <v>30</v>
      </c>
      <c r="E1981" s="70" t="s">
        <v>35</v>
      </c>
      <c r="F1981" s="70" t="s">
        <v>28</v>
      </c>
      <c r="G1981" s="78">
        <v>43907</v>
      </c>
      <c r="H1981" s="78">
        <v>45778</v>
      </c>
      <c r="I1981" s="69">
        <v>617152.37</v>
      </c>
      <c r="J1981" s="70">
        <v>0</v>
      </c>
      <c r="K1981" s="71">
        <v>1.109</v>
      </c>
      <c r="L1981" s="70">
        <v>0</v>
      </c>
      <c r="M1981" s="71">
        <v>0.875</v>
      </c>
      <c r="N1981" s="72"/>
      <c r="O1981" s="73">
        <f>MIN(1,MAX(0,(1/(1+EXP(-(Assumptions!$B$5 + Assumptions!$B$6*$N1981))))*Assumptions!$B$3))</f>
        <v>3.9165722796764356E-2</v>
      </c>
      <c r="P1981" s="73">
        <f>VLOOKUP($F1981,Assumptions!$A$23:$B$27,2,FALSE)*Assumptions!$B$4</f>
        <v>0.35</v>
      </c>
      <c r="Q1981" s="74">
        <f t="shared" si="60"/>
        <v>8459.9265263751513</v>
      </c>
      <c r="R1981" s="75" t="str">
        <f>IF($O1981&lt;Assumptions!$B$17,"A",IF($O1981&lt;Assumptions!$B$18,"B",IF($O1981&lt;Assumptions!$B$19,"C",IF($O1981&lt;Assumptions!$B$20,"D","E"))))</f>
        <v>B</v>
      </c>
      <c r="S1981" s="75">
        <f t="shared" si="61"/>
        <v>0</v>
      </c>
    </row>
    <row r="1982" spans="1:19" ht="17.399999999999999" x14ac:dyDescent="0.3">
      <c r="A1982" s="39" t="s">
        <v>463</v>
      </c>
      <c r="B1982" s="39" t="s">
        <v>83</v>
      </c>
      <c r="C1982" s="39" t="s">
        <v>135</v>
      </c>
      <c r="D1982" s="39" t="s">
        <v>30</v>
      </c>
      <c r="E1982" s="70" t="s">
        <v>35</v>
      </c>
      <c r="F1982" s="70" t="s">
        <v>28</v>
      </c>
      <c r="G1982" s="78">
        <v>43907</v>
      </c>
      <c r="H1982" s="78">
        <v>45809</v>
      </c>
      <c r="I1982" s="69">
        <v>598099.78</v>
      </c>
      <c r="J1982" s="70">
        <v>95</v>
      </c>
      <c r="K1982" s="71">
        <v>0.106</v>
      </c>
      <c r="L1982" s="70">
        <v>0</v>
      </c>
      <c r="M1982" s="71">
        <v>0.875</v>
      </c>
      <c r="N1982" s="72"/>
      <c r="O1982" s="73">
        <f>MIN(1,MAX(0,(1/(1+EXP(-(Assumptions!$B$5 + Assumptions!$B$6*$N1982))))*Assumptions!$B$3))</f>
        <v>3.9165722796764356E-2</v>
      </c>
      <c r="P1982" s="73">
        <f>VLOOKUP($F1982,Assumptions!$A$23:$B$27,2,FALSE)*Assumptions!$B$4</f>
        <v>0.35</v>
      </c>
      <c r="Q1982" s="74">
        <f t="shared" si="60"/>
        <v>8198.7535659000114</v>
      </c>
      <c r="R1982" s="75" t="str">
        <f>IF($O1982&lt;Assumptions!$B$17,"A",IF($O1982&lt;Assumptions!$B$18,"B",IF($O1982&lt;Assumptions!$B$19,"C",IF($O1982&lt;Assumptions!$B$20,"D","E"))))</f>
        <v>B</v>
      </c>
      <c r="S1982" s="75">
        <f t="shared" si="61"/>
        <v>0</v>
      </c>
    </row>
    <row r="1983" spans="1:19" ht="17.399999999999999" x14ac:dyDescent="0.3">
      <c r="A1983" s="39" t="s">
        <v>463</v>
      </c>
      <c r="B1983" s="39" t="s">
        <v>83</v>
      </c>
      <c r="C1983" s="39" t="s">
        <v>135</v>
      </c>
      <c r="D1983" s="39" t="s">
        <v>30</v>
      </c>
      <c r="E1983" s="70" t="s">
        <v>35</v>
      </c>
      <c r="F1983" s="70" t="s">
        <v>28</v>
      </c>
      <c r="G1983" s="78">
        <v>43907</v>
      </c>
      <c r="H1983" s="78">
        <v>45839</v>
      </c>
      <c r="I1983" s="69">
        <v>581600.51</v>
      </c>
      <c r="J1983" s="70">
        <v>15</v>
      </c>
      <c r="K1983" s="71">
        <v>1.0149999999999999</v>
      </c>
      <c r="L1983" s="70">
        <v>0</v>
      </c>
      <c r="M1983" s="71">
        <v>0.875</v>
      </c>
      <c r="N1983" s="72"/>
      <c r="O1983" s="73">
        <f>MIN(1,MAX(0,(1/(1+EXP(-(Assumptions!$B$5 + Assumptions!$B$6*$N1983))))*Assumptions!$B$3))</f>
        <v>3.9165722796764356E-2</v>
      </c>
      <c r="P1983" s="73">
        <f>VLOOKUP($F1983,Assumptions!$A$23:$B$27,2,FALSE)*Assumptions!$B$4</f>
        <v>0.35</v>
      </c>
      <c r="Q1983" s="74">
        <f t="shared" si="60"/>
        <v>7972.5815235908703</v>
      </c>
      <c r="R1983" s="75" t="str">
        <f>IF($O1983&lt;Assumptions!$B$17,"A",IF($O1983&lt;Assumptions!$B$18,"B",IF($O1983&lt;Assumptions!$B$19,"C",IF($O1983&lt;Assumptions!$B$20,"D","E"))))</f>
        <v>B</v>
      </c>
      <c r="S1983" s="75">
        <f t="shared" si="61"/>
        <v>0</v>
      </c>
    </row>
    <row r="1984" spans="1:19" ht="17.399999999999999" x14ac:dyDescent="0.3">
      <c r="A1984" s="39" t="s">
        <v>463</v>
      </c>
      <c r="B1984" s="39" t="s">
        <v>83</v>
      </c>
      <c r="C1984" s="39" t="s">
        <v>135</v>
      </c>
      <c r="D1984" s="39" t="s">
        <v>30</v>
      </c>
      <c r="E1984" s="70" t="s">
        <v>35</v>
      </c>
      <c r="F1984" s="70" t="s">
        <v>28</v>
      </c>
      <c r="G1984" s="78">
        <v>43907</v>
      </c>
      <c r="H1984" s="78">
        <v>45870</v>
      </c>
      <c r="I1984" s="69">
        <v>565835.07999999996</v>
      </c>
      <c r="J1984" s="70">
        <v>0</v>
      </c>
      <c r="K1984" s="71">
        <v>1.073</v>
      </c>
      <c r="L1984" s="70">
        <v>0</v>
      </c>
      <c r="M1984" s="71">
        <v>0.875</v>
      </c>
      <c r="N1984" s="72"/>
      <c r="O1984" s="73">
        <f>MIN(1,MAX(0,(1/(1+EXP(-(Assumptions!$B$5 + Assumptions!$B$6*$N1984))))*Assumptions!$B$3))</f>
        <v>3.9165722796764356E-2</v>
      </c>
      <c r="P1984" s="73">
        <f>VLOOKUP($F1984,Assumptions!$A$23:$B$27,2,FALSE)*Assumptions!$B$4</f>
        <v>0.35</v>
      </c>
      <c r="Q1984" s="74">
        <f t="shared" si="60"/>
        <v>7756.4689621877424</v>
      </c>
      <c r="R1984" s="75" t="str">
        <f>IF($O1984&lt;Assumptions!$B$17,"A",IF($O1984&lt;Assumptions!$B$18,"B",IF($O1984&lt;Assumptions!$B$19,"C",IF($O1984&lt;Assumptions!$B$20,"D","E"))))</f>
        <v>B</v>
      </c>
      <c r="S1984" s="75">
        <f t="shared" si="61"/>
        <v>0</v>
      </c>
    </row>
    <row r="1985" spans="1:19" ht="17.399999999999999" x14ac:dyDescent="0.3">
      <c r="A1985" s="39" t="s">
        <v>463</v>
      </c>
      <c r="B1985" s="39" t="s">
        <v>83</v>
      </c>
      <c r="C1985" s="39" t="s">
        <v>135</v>
      </c>
      <c r="D1985" s="39" t="s">
        <v>30</v>
      </c>
      <c r="E1985" s="70" t="s">
        <v>35</v>
      </c>
      <c r="F1985" s="70" t="s">
        <v>28</v>
      </c>
      <c r="G1985" s="78">
        <v>43907</v>
      </c>
      <c r="H1985" s="78">
        <v>45901</v>
      </c>
      <c r="I1985" s="69">
        <v>549485.71</v>
      </c>
      <c r="J1985" s="70">
        <v>0</v>
      </c>
      <c r="K1985" s="71">
        <v>1.145</v>
      </c>
      <c r="L1985" s="70">
        <v>0</v>
      </c>
      <c r="M1985" s="71">
        <v>0.875</v>
      </c>
      <c r="N1985" s="72"/>
      <c r="O1985" s="73">
        <f>MIN(1,MAX(0,(1/(1+EXP(-(Assumptions!$B$5 + Assumptions!$B$6*$N1985))))*Assumptions!$B$3))</f>
        <v>3.9165722796764356E-2</v>
      </c>
      <c r="P1985" s="73">
        <f>VLOOKUP($F1985,Assumptions!$A$23:$B$27,2,FALSE)*Assumptions!$B$4</f>
        <v>0.35</v>
      </c>
      <c r="Q1985" s="74">
        <f t="shared" ref="Q1985:Q2048" si="62">$I1985*$O1985*$P1985</f>
        <v>7532.3517495251353</v>
      </c>
      <c r="R1985" s="75" t="str">
        <f>IF($O1985&lt;Assumptions!$B$17,"A",IF($O1985&lt;Assumptions!$B$18,"B",IF($O1985&lt;Assumptions!$B$19,"C",IF($O1985&lt;Assumptions!$B$20,"D","E"))))</f>
        <v>B</v>
      </c>
      <c r="S1985" s="75">
        <f t="shared" ref="S1985:S2048" si="63">--($J1985&gt;=180)</f>
        <v>0</v>
      </c>
    </row>
    <row r="1986" spans="1:19" ht="17.399999999999999" x14ac:dyDescent="0.3">
      <c r="A1986" s="39" t="s">
        <v>463</v>
      </c>
      <c r="B1986" s="39" t="s">
        <v>83</v>
      </c>
      <c r="C1986" s="39" t="s">
        <v>135</v>
      </c>
      <c r="D1986" s="39" t="s">
        <v>30</v>
      </c>
      <c r="E1986" s="70" t="s">
        <v>35</v>
      </c>
      <c r="F1986" s="70" t="s">
        <v>28</v>
      </c>
      <c r="G1986" s="78">
        <v>43907</v>
      </c>
      <c r="H1986" s="78">
        <v>45931</v>
      </c>
      <c r="I1986" s="69">
        <v>534573.51</v>
      </c>
      <c r="J1986" s="70">
        <v>0</v>
      </c>
      <c r="K1986" s="71">
        <v>1.127</v>
      </c>
      <c r="L1986" s="70">
        <v>0</v>
      </c>
      <c r="M1986" s="71">
        <v>0.875</v>
      </c>
      <c r="N1986" s="72"/>
      <c r="O1986" s="73">
        <f>MIN(1,MAX(0,(1/(1+EXP(-(Assumptions!$B$5 + Assumptions!$B$6*$N1986))))*Assumptions!$B$3))</f>
        <v>3.9165722796764356E-2</v>
      </c>
      <c r="P1986" s="73">
        <f>VLOOKUP($F1986,Assumptions!$A$23:$B$27,2,FALSE)*Assumptions!$B$4</f>
        <v>0.35</v>
      </c>
      <c r="Q1986" s="74">
        <f t="shared" si="62"/>
        <v>7327.9352675036671</v>
      </c>
      <c r="R1986" s="75" t="str">
        <f>IF($O1986&lt;Assumptions!$B$17,"A",IF($O1986&lt;Assumptions!$B$18,"B",IF($O1986&lt;Assumptions!$B$19,"C",IF($O1986&lt;Assumptions!$B$20,"D","E"))))</f>
        <v>B</v>
      </c>
      <c r="S1986" s="75">
        <f t="shared" si="63"/>
        <v>0</v>
      </c>
    </row>
    <row r="1987" spans="1:19" ht="17.399999999999999" x14ac:dyDescent="0.3">
      <c r="A1987" s="39" t="s">
        <v>463</v>
      </c>
      <c r="B1987" s="39" t="s">
        <v>83</v>
      </c>
      <c r="C1987" s="39" t="s">
        <v>135</v>
      </c>
      <c r="D1987" s="39" t="s">
        <v>30</v>
      </c>
      <c r="E1987" s="70" t="s">
        <v>35</v>
      </c>
      <c r="F1987" s="70" t="s">
        <v>28</v>
      </c>
      <c r="G1987" s="78">
        <v>43907</v>
      </c>
      <c r="H1987" s="78">
        <v>45962</v>
      </c>
      <c r="I1987" s="69">
        <v>518266.26</v>
      </c>
      <c r="J1987" s="70">
        <v>0</v>
      </c>
      <c r="K1987" s="71">
        <v>0.98</v>
      </c>
      <c r="L1987" s="70">
        <v>0</v>
      </c>
      <c r="M1987" s="71">
        <v>0.875</v>
      </c>
      <c r="N1987" s="72"/>
      <c r="O1987" s="73">
        <f>MIN(1,MAX(0,(1/(1+EXP(-(Assumptions!$B$5 + Assumptions!$B$6*$N1987))))*Assumptions!$B$3))</f>
        <v>3.9165722796764356E-2</v>
      </c>
      <c r="P1987" s="73">
        <f>VLOOKUP($F1987,Assumptions!$A$23:$B$27,2,FALSE)*Assumptions!$B$4</f>
        <v>0.35</v>
      </c>
      <c r="Q1987" s="74">
        <f t="shared" si="62"/>
        <v>7104.3954359265308</v>
      </c>
      <c r="R1987" s="75" t="str">
        <f>IF($O1987&lt;Assumptions!$B$17,"A",IF($O1987&lt;Assumptions!$B$18,"B",IF($O1987&lt;Assumptions!$B$19,"C",IF($O1987&lt;Assumptions!$B$20,"D","E"))))</f>
        <v>B</v>
      </c>
      <c r="S1987" s="75">
        <f t="shared" si="63"/>
        <v>0</v>
      </c>
    </row>
    <row r="1988" spans="1:19" ht="17.399999999999999" x14ac:dyDescent="0.3">
      <c r="A1988" s="39" t="s">
        <v>463</v>
      </c>
      <c r="B1988" s="39" t="s">
        <v>83</v>
      </c>
      <c r="C1988" s="39" t="s">
        <v>135</v>
      </c>
      <c r="D1988" s="39" t="s">
        <v>30</v>
      </c>
      <c r="E1988" s="70" t="s">
        <v>35</v>
      </c>
      <c r="F1988" s="70" t="s">
        <v>28</v>
      </c>
      <c r="G1988" s="78">
        <v>43907</v>
      </c>
      <c r="H1988" s="78">
        <v>45992</v>
      </c>
      <c r="I1988" s="69">
        <v>502011.74</v>
      </c>
      <c r="J1988" s="70">
        <v>0</v>
      </c>
      <c r="K1988" s="71">
        <v>1.0229999999999999</v>
      </c>
      <c r="L1988" s="70">
        <v>0</v>
      </c>
      <c r="M1988" s="71">
        <v>0.875</v>
      </c>
      <c r="N1988" s="72"/>
      <c r="O1988" s="73">
        <f>MIN(1,MAX(0,(1/(1+EXP(-(Assumptions!$B$5 + Assumptions!$B$6*$N1988))))*Assumptions!$B$3))</f>
        <v>3.9165722796764356E-2</v>
      </c>
      <c r="P1988" s="73">
        <f>VLOOKUP($F1988,Assumptions!$A$23:$B$27,2,FALSE)*Assumptions!$B$4</f>
        <v>0.35</v>
      </c>
      <c r="Q1988" s="74">
        <f t="shared" si="62"/>
        <v>6881.5784273464687</v>
      </c>
      <c r="R1988" s="75" t="str">
        <f>IF($O1988&lt;Assumptions!$B$17,"A",IF($O1988&lt;Assumptions!$B$18,"B",IF($O1988&lt;Assumptions!$B$19,"C",IF($O1988&lt;Assumptions!$B$20,"D","E"))))</f>
        <v>B</v>
      </c>
      <c r="S1988" s="75">
        <f t="shared" si="63"/>
        <v>0</v>
      </c>
    </row>
    <row r="1989" spans="1:19" ht="17.399999999999999" x14ac:dyDescent="0.3">
      <c r="A1989" s="39" t="s">
        <v>465</v>
      </c>
      <c r="B1989" s="39" t="s">
        <v>71</v>
      </c>
      <c r="C1989" s="39" t="s">
        <v>144</v>
      </c>
      <c r="D1989" s="39" t="s">
        <v>45</v>
      </c>
      <c r="E1989" s="70" t="s">
        <v>23</v>
      </c>
      <c r="F1989" s="70" t="s">
        <v>36</v>
      </c>
      <c r="G1989" s="78">
        <v>45941</v>
      </c>
      <c r="H1989" s="78">
        <v>45931</v>
      </c>
      <c r="I1989" s="69">
        <v>5392746.0300000003</v>
      </c>
      <c r="J1989" s="70">
        <v>95</v>
      </c>
      <c r="K1989" s="71">
        <v>0.33200000000000002</v>
      </c>
      <c r="L1989" s="70">
        <v>0</v>
      </c>
      <c r="M1989" s="71">
        <v>1.153</v>
      </c>
      <c r="N1989" s="72"/>
      <c r="O1989" s="73">
        <f>MIN(1,MAX(0,(1/(1+EXP(-(Assumptions!$B$5 + Assumptions!$B$6*$N1989))))*Assumptions!$B$3))</f>
        <v>3.9165722796764356E-2</v>
      </c>
      <c r="P1989" s="73">
        <f>VLOOKUP($F1989,Assumptions!$A$23:$B$27,2,FALSE)*Assumptions!$B$4</f>
        <v>0.55000000000000004</v>
      </c>
      <c r="Q1989" s="74">
        <f t="shared" si="62"/>
        <v>116165.93786838232</v>
      </c>
      <c r="R1989" s="75" t="str">
        <f>IF($O1989&lt;Assumptions!$B$17,"A",IF($O1989&lt;Assumptions!$B$18,"B",IF($O1989&lt;Assumptions!$B$19,"C",IF($O1989&lt;Assumptions!$B$20,"D","E"))))</f>
        <v>B</v>
      </c>
      <c r="S1989" s="75">
        <f t="shared" si="63"/>
        <v>0</v>
      </c>
    </row>
    <row r="1990" spans="1:19" ht="17.399999999999999" x14ac:dyDescent="0.3">
      <c r="A1990" s="39" t="s">
        <v>465</v>
      </c>
      <c r="B1990" s="39" t="s">
        <v>71</v>
      </c>
      <c r="C1990" s="39" t="s">
        <v>144</v>
      </c>
      <c r="D1990" s="39" t="s">
        <v>45</v>
      </c>
      <c r="E1990" s="70" t="s">
        <v>23</v>
      </c>
      <c r="F1990" s="70" t="s">
        <v>36</v>
      </c>
      <c r="G1990" s="78">
        <v>45941</v>
      </c>
      <c r="H1990" s="78">
        <v>45962</v>
      </c>
      <c r="I1990" s="69">
        <v>5271258.41</v>
      </c>
      <c r="J1990" s="70">
        <v>0</v>
      </c>
      <c r="K1990" s="71">
        <v>1.0389999999999999</v>
      </c>
      <c r="L1990" s="70">
        <v>0</v>
      </c>
      <c r="M1990" s="71">
        <v>1.153</v>
      </c>
      <c r="N1990" s="72"/>
      <c r="O1990" s="73">
        <f>MIN(1,MAX(0,(1/(1+EXP(-(Assumptions!$B$5 + Assumptions!$B$6*$N1990))))*Assumptions!$B$3))</f>
        <v>3.9165722796764356E-2</v>
      </c>
      <c r="P1990" s="73">
        <f>VLOOKUP($F1990,Assumptions!$A$23:$B$27,2,FALSE)*Assumptions!$B$4</f>
        <v>0.55000000000000004</v>
      </c>
      <c r="Q1990" s="74">
        <f t="shared" si="62"/>
        <v>113548.95512189507</v>
      </c>
      <c r="R1990" s="75" t="str">
        <f>IF($O1990&lt;Assumptions!$B$17,"A",IF($O1990&lt;Assumptions!$B$18,"B",IF($O1990&lt;Assumptions!$B$19,"C",IF($O1990&lt;Assumptions!$B$20,"D","E"))))</f>
        <v>B</v>
      </c>
      <c r="S1990" s="75">
        <f t="shared" si="63"/>
        <v>0</v>
      </c>
    </row>
    <row r="1991" spans="1:19" ht="17.399999999999999" x14ac:dyDescent="0.3">
      <c r="A1991" s="39" t="s">
        <v>465</v>
      </c>
      <c r="B1991" s="39" t="s">
        <v>71</v>
      </c>
      <c r="C1991" s="39" t="s">
        <v>144</v>
      </c>
      <c r="D1991" s="39" t="s">
        <v>45</v>
      </c>
      <c r="E1991" s="70" t="s">
        <v>23</v>
      </c>
      <c r="F1991" s="70" t="s">
        <v>36</v>
      </c>
      <c r="G1991" s="78">
        <v>45941</v>
      </c>
      <c r="H1991" s="78">
        <v>45992</v>
      </c>
      <c r="I1991" s="69">
        <v>5150716.66</v>
      </c>
      <c r="J1991" s="70">
        <v>35</v>
      </c>
      <c r="K1991" s="71">
        <v>0.495</v>
      </c>
      <c r="L1991" s="70">
        <v>0</v>
      </c>
      <c r="M1991" s="71">
        <v>1.153</v>
      </c>
      <c r="N1991" s="72"/>
      <c r="O1991" s="73">
        <f>MIN(1,MAX(0,(1/(1+EXP(-(Assumptions!$B$5 + Assumptions!$B$6*$N1991))))*Assumptions!$B$3))</f>
        <v>3.9165722796764356E-2</v>
      </c>
      <c r="P1991" s="73">
        <f>VLOOKUP($F1991,Assumptions!$A$23:$B$27,2,FALSE)*Assumptions!$B$4</f>
        <v>0.55000000000000004</v>
      </c>
      <c r="Q1991" s="74">
        <f t="shared" si="62"/>
        <v>110952.34750062978</v>
      </c>
      <c r="R1991" s="75" t="str">
        <f>IF($O1991&lt;Assumptions!$B$17,"A",IF($O1991&lt;Assumptions!$B$18,"B",IF($O1991&lt;Assumptions!$B$19,"C",IF($O1991&lt;Assumptions!$B$20,"D","E"))))</f>
        <v>B</v>
      </c>
      <c r="S1991" s="75">
        <f t="shared" si="63"/>
        <v>0</v>
      </c>
    </row>
    <row r="1992" spans="1:19" ht="17.399999999999999" x14ac:dyDescent="0.3">
      <c r="A1992" s="39" t="s">
        <v>466</v>
      </c>
      <c r="B1992" s="39" t="s">
        <v>64</v>
      </c>
      <c r="C1992" s="39" t="s">
        <v>144</v>
      </c>
      <c r="D1992" s="39" t="s">
        <v>34</v>
      </c>
      <c r="E1992" s="70" t="s">
        <v>49</v>
      </c>
      <c r="F1992" s="70" t="s">
        <v>36</v>
      </c>
      <c r="G1992" s="78">
        <v>43568</v>
      </c>
      <c r="H1992" s="78">
        <v>45658</v>
      </c>
      <c r="I1992" s="69">
        <v>18766498.75</v>
      </c>
      <c r="J1992" s="70">
        <v>0</v>
      </c>
      <c r="K1992" s="71">
        <v>1.006</v>
      </c>
      <c r="L1992" s="70">
        <v>0</v>
      </c>
      <c r="M1992" s="71">
        <v>0.91400000000000003</v>
      </c>
      <c r="N1992" s="72"/>
      <c r="O1992" s="73">
        <f>MIN(1,MAX(0,(1/(1+EXP(-(Assumptions!$B$5 + Assumptions!$B$6*$N1992))))*Assumptions!$B$3))</f>
        <v>3.9165722796764356E-2</v>
      </c>
      <c r="P1992" s="73">
        <f>VLOOKUP($F1992,Assumptions!$A$23:$B$27,2,FALSE)*Assumptions!$B$4</f>
        <v>0.55000000000000004</v>
      </c>
      <c r="Q1992" s="74">
        <f t="shared" si="62"/>
        <v>404251.91834957869</v>
      </c>
      <c r="R1992" s="75" t="str">
        <f>IF($O1992&lt;Assumptions!$B$17,"A",IF($O1992&lt;Assumptions!$B$18,"B",IF($O1992&lt;Assumptions!$B$19,"C",IF($O1992&lt;Assumptions!$B$20,"D","E"))))</f>
        <v>B</v>
      </c>
      <c r="S1992" s="75">
        <f t="shared" si="63"/>
        <v>0</v>
      </c>
    </row>
    <row r="1993" spans="1:19" ht="17.399999999999999" x14ac:dyDescent="0.3">
      <c r="A1993" s="39" t="s">
        <v>466</v>
      </c>
      <c r="B1993" s="39" t="s">
        <v>64</v>
      </c>
      <c r="C1993" s="39" t="s">
        <v>144</v>
      </c>
      <c r="D1993" s="39" t="s">
        <v>34</v>
      </c>
      <c r="E1993" s="70" t="s">
        <v>49</v>
      </c>
      <c r="F1993" s="70" t="s">
        <v>36</v>
      </c>
      <c r="G1993" s="78">
        <v>43568</v>
      </c>
      <c r="H1993" s="78">
        <v>45689</v>
      </c>
      <c r="I1993" s="69">
        <v>18357782.960000001</v>
      </c>
      <c r="J1993" s="70">
        <v>0</v>
      </c>
      <c r="K1993" s="71">
        <v>0.98399999999999999</v>
      </c>
      <c r="L1993" s="70">
        <v>0</v>
      </c>
      <c r="M1993" s="71">
        <v>0.91400000000000003</v>
      </c>
      <c r="N1993" s="72"/>
      <c r="O1993" s="73">
        <f>MIN(1,MAX(0,(1/(1+EXP(-(Assumptions!$B$5 + Assumptions!$B$6*$N1993))))*Assumptions!$B$3))</f>
        <v>3.9165722796764356E-2</v>
      </c>
      <c r="P1993" s="73">
        <f>VLOOKUP($F1993,Assumptions!$A$23:$B$27,2,FALSE)*Assumptions!$B$4</f>
        <v>0.55000000000000004</v>
      </c>
      <c r="Q1993" s="74">
        <f t="shared" si="62"/>
        <v>395447.71121598838</v>
      </c>
      <c r="R1993" s="75" t="str">
        <f>IF($O1993&lt;Assumptions!$B$17,"A",IF($O1993&lt;Assumptions!$B$18,"B",IF($O1993&lt;Assumptions!$B$19,"C",IF($O1993&lt;Assumptions!$B$20,"D","E"))))</f>
        <v>B</v>
      </c>
      <c r="S1993" s="75">
        <f t="shared" si="63"/>
        <v>0</v>
      </c>
    </row>
    <row r="1994" spans="1:19" ht="17.399999999999999" x14ac:dyDescent="0.3">
      <c r="A1994" s="39" t="s">
        <v>466</v>
      </c>
      <c r="B1994" s="39" t="s">
        <v>64</v>
      </c>
      <c r="C1994" s="39" t="s">
        <v>144</v>
      </c>
      <c r="D1994" s="39" t="s">
        <v>34</v>
      </c>
      <c r="E1994" s="70" t="s">
        <v>49</v>
      </c>
      <c r="F1994" s="70" t="s">
        <v>36</v>
      </c>
      <c r="G1994" s="78">
        <v>43568</v>
      </c>
      <c r="H1994" s="78">
        <v>45717</v>
      </c>
      <c r="I1994" s="69">
        <v>17846641.34</v>
      </c>
      <c r="J1994" s="70">
        <v>0</v>
      </c>
      <c r="K1994" s="71">
        <v>1.08</v>
      </c>
      <c r="L1994" s="70">
        <v>0</v>
      </c>
      <c r="M1994" s="71">
        <v>0.91400000000000003</v>
      </c>
      <c r="N1994" s="72"/>
      <c r="O1994" s="73">
        <f>MIN(1,MAX(0,(1/(1+EXP(-(Assumptions!$B$5 + Assumptions!$B$6*$N1994))))*Assumptions!$B$3))</f>
        <v>3.9165722796764356E-2</v>
      </c>
      <c r="P1994" s="73">
        <f>VLOOKUP($F1994,Assumptions!$A$23:$B$27,2,FALSE)*Assumptions!$B$4</f>
        <v>0.55000000000000004</v>
      </c>
      <c r="Q1994" s="74">
        <f t="shared" si="62"/>
        <v>384437.13416664337</v>
      </c>
      <c r="R1994" s="75" t="str">
        <f>IF($O1994&lt;Assumptions!$B$17,"A",IF($O1994&lt;Assumptions!$B$18,"B",IF($O1994&lt;Assumptions!$B$19,"C",IF($O1994&lt;Assumptions!$B$20,"D","E"))))</f>
        <v>B</v>
      </c>
      <c r="S1994" s="75">
        <f t="shared" si="63"/>
        <v>0</v>
      </c>
    </row>
    <row r="1995" spans="1:19" ht="17.399999999999999" x14ac:dyDescent="0.3">
      <c r="A1995" s="39" t="s">
        <v>466</v>
      </c>
      <c r="B1995" s="39" t="s">
        <v>64</v>
      </c>
      <c r="C1995" s="39" t="s">
        <v>144</v>
      </c>
      <c r="D1995" s="39" t="s">
        <v>34</v>
      </c>
      <c r="E1995" s="70" t="s">
        <v>49</v>
      </c>
      <c r="F1995" s="70" t="s">
        <v>36</v>
      </c>
      <c r="G1995" s="78">
        <v>43568</v>
      </c>
      <c r="H1995" s="78">
        <v>45748</v>
      </c>
      <c r="I1995" s="69">
        <v>17413078.09</v>
      </c>
      <c r="J1995" s="70">
        <v>0</v>
      </c>
      <c r="K1995" s="71">
        <v>1.1499999999999999</v>
      </c>
      <c r="L1995" s="70">
        <v>0</v>
      </c>
      <c r="M1995" s="71">
        <v>0.91400000000000003</v>
      </c>
      <c r="N1995" s="72"/>
      <c r="O1995" s="73">
        <f>MIN(1,MAX(0,(1/(1+EXP(-(Assumptions!$B$5 + Assumptions!$B$6*$N1995))))*Assumptions!$B$3))</f>
        <v>3.9165722796764356E-2</v>
      </c>
      <c r="P1995" s="73">
        <f>VLOOKUP($F1995,Assumptions!$A$23:$B$27,2,FALSE)*Assumptions!$B$4</f>
        <v>0.55000000000000004</v>
      </c>
      <c r="Q1995" s="74">
        <f t="shared" si="62"/>
        <v>375097.68423124304</v>
      </c>
      <c r="R1995" s="75" t="str">
        <f>IF($O1995&lt;Assumptions!$B$17,"A",IF($O1995&lt;Assumptions!$B$18,"B",IF($O1995&lt;Assumptions!$B$19,"C",IF($O1995&lt;Assumptions!$B$20,"D","E"))))</f>
        <v>B</v>
      </c>
      <c r="S1995" s="75">
        <f t="shared" si="63"/>
        <v>0</v>
      </c>
    </row>
    <row r="1996" spans="1:19" ht="17.399999999999999" x14ac:dyDescent="0.3">
      <c r="A1996" s="39" t="s">
        <v>466</v>
      </c>
      <c r="B1996" s="39" t="s">
        <v>64</v>
      </c>
      <c r="C1996" s="39" t="s">
        <v>144</v>
      </c>
      <c r="D1996" s="39" t="s">
        <v>34</v>
      </c>
      <c r="E1996" s="70" t="s">
        <v>49</v>
      </c>
      <c r="F1996" s="70" t="s">
        <v>36</v>
      </c>
      <c r="G1996" s="78">
        <v>43568</v>
      </c>
      <c r="H1996" s="78">
        <v>45778</v>
      </c>
      <c r="I1996" s="69">
        <v>16973274.969999999</v>
      </c>
      <c r="J1996" s="70">
        <v>0</v>
      </c>
      <c r="K1996" s="71">
        <v>0.97399999999999998</v>
      </c>
      <c r="L1996" s="70">
        <v>0</v>
      </c>
      <c r="M1996" s="71">
        <v>0.91400000000000003</v>
      </c>
      <c r="N1996" s="72"/>
      <c r="O1996" s="73">
        <f>MIN(1,MAX(0,(1/(1+EXP(-(Assumptions!$B$5 + Assumptions!$B$6*$N1996))))*Assumptions!$B$3))</f>
        <v>3.9165722796764356E-2</v>
      </c>
      <c r="P1996" s="73">
        <f>VLOOKUP($F1996,Assumptions!$A$23:$B$27,2,FALSE)*Assumptions!$B$4</f>
        <v>0.55000000000000004</v>
      </c>
      <c r="Q1996" s="74">
        <f t="shared" si="62"/>
        <v>365623.82033555332</v>
      </c>
      <c r="R1996" s="75" t="str">
        <f>IF($O1996&lt;Assumptions!$B$17,"A",IF($O1996&lt;Assumptions!$B$18,"B",IF($O1996&lt;Assumptions!$B$19,"C",IF($O1996&lt;Assumptions!$B$20,"D","E"))))</f>
        <v>B</v>
      </c>
      <c r="S1996" s="75">
        <f t="shared" si="63"/>
        <v>0</v>
      </c>
    </row>
    <row r="1997" spans="1:19" ht="17.399999999999999" x14ac:dyDescent="0.3">
      <c r="A1997" s="39" t="s">
        <v>466</v>
      </c>
      <c r="B1997" s="39" t="s">
        <v>64</v>
      </c>
      <c r="C1997" s="39" t="s">
        <v>144</v>
      </c>
      <c r="D1997" s="39" t="s">
        <v>34</v>
      </c>
      <c r="E1997" s="70" t="s">
        <v>49</v>
      </c>
      <c r="F1997" s="70" t="s">
        <v>36</v>
      </c>
      <c r="G1997" s="78">
        <v>43568</v>
      </c>
      <c r="H1997" s="78">
        <v>45809</v>
      </c>
      <c r="I1997" s="69">
        <v>16578730.84</v>
      </c>
      <c r="J1997" s="70">
        <v>35</v>
      </c>
      <c r="K1997" s="71">
        <v>0.82799999999999996</v>
      </c>
      <c r="L1997" s="70">
        <v>0</v>
      </c>
      <c r="M1997" s="71">
        <v>0.91400000000000003</v>
      </c>
      <c r="N1997" s="72"/>
      <c r="O1997" s="73">
        <f>MIN(1,MAX(0,(1/(1+EXP(-(Assumptions!$B$5 + Assumptions!$B$6*$N1997))))*Assumptions!$B$3))</f>
        <v>3.9165722796764356E-2</v>
      </c>
      <c r="P1997" s="73">
        <f>VLOOKUP($F1997,Assumptions!$A$23:$B$27,2,FALSE)*Assumptions!$B$4</f>
        <v>0.55000000000000004</v>
      </c>
      <c r="Q1997" s="74">
        <f t="shared" si="62"/>
        <v>357124.88702088461</v>
      </c>
      <c r="R1997" s="75" t="str">
        <f>IF($O1997&lt;Assumptions!$B$17,"A",IF($O1997&lt;Assumptions!$B$18,"B",IF($O1997&lt;Assumptions!$B$19,"C",IF($O1997&lt;Assumptions!$B$20,"D","E"))))</f>
        <v>B</v>
      </c>
      <c r="S1997" s="75">
        <f t="shared" si="63"/>
        <v>0</v>
      </c>
    </row>
    <row r="1998" spans="1:19" ht="17.399999999999999" x14ac:dyDescent="0.3">
      <c r="A1998" s="39" t="s">
        <v>466</v>
      </c>
      <c r="B1998" s="39" t="s">
        <v>64</v>
      </c>
      <c r="C1998" s="39" t="s">
        <v>144</v>
      </c>
      <c r="D1998" s="39" t="s">
        <v>34</v>
      </c>
      <c r="E1998" s="70" t="s">
        <v>49</v>
      </c>
      <c r="F1998" s="70" t="s">
        <v>36</v>
      </c>
      <c r="G1998" s="78">
        <v>43568</v>
      </c>
      <c r="H1998" s="78">
        <v>45839</v>
      </c>
      <c r="I1998" s="69">
        <v>16188059.4</v>
      </c>
      <c r="J1998" s="70">
        <v>0</v>
      </c>
      <c r="K1998" s="71">
        <v>1.05</v>
      </c>
      <c r="L1998" s="70">
        <v>0</v>
      </c>
      <c r="M1998" s="71">
        <v>0.91400000000000003</v>
      </c>
      <c r="N1998" s="72"/>
      <c r="O1998" s="73">
        <f>MIN(1,MAX(0,(1/(1+EXP(-(Assumptions!$B$5 + Assumptions!$B$6*$N1998))))*Assumptions!$B$3))</f>
        <v>3.9165722796764356E-2</v>
      </c>
      <c r="P1998" s="73">
        <f>VLOOKUP($F1998,Assumptions!$A$23:$B$27,2,FALSE)*Assumptions!$B$4</f>
        <v>0.55000000000000004</v>
      </c>
      <c r="Q1998" s="74">
        <f t="shared" si="62"/>
        <v>348709.3758928756</v>
      </c>
      <c r="R1998" s="75" t="str">
        <f>IF($O1998&lt;Assumptions!$B$17,"A",IF($O1998&lt;Assumptions!$B$18,"B",IF($O1998&lt;Assumptions!$B$19,"C",IF($O1998&lt;Assumptions!$B$20,"D","E"))))</f>
        <v>B</v>
      </c>
      <c r="S1998" s="75">
        <f t="shared" si="63"/>
        <v>0</v>
      </c>
    </row>
    <row r="1999" spans="1:19" ht="17.399999999999999" x14ac:dyDescent="0.3">
      <c r="A1999" s="39" t="s">
        <v>466</v>
      </c>
      <c r="B1999" s="39" t="s">
        <v>64</v>
      </c>
      <c r="C1999" s="39" t="s">
        <v>144</v>
      </c>
      <c r="D1999" s="39" t="s">
        <v>34</v>
      </c>
      <c r="E1999" s="70" t="s">
        <v>49</v>
      </c>
      <c r="F1999" s="70" t="s">
        <v>36</v>
      </c>
      <c r="G1999" s="78">
        <v>43568</v>
      </c>
      <c r="H1999" s="78">
        <v>45870</v>
      </c>
      <c r="I1999" s="69">
        <v>15769120.539999999</v>
      </c>
      <c r="J1999" s="70">
        <v>0</v>
      </c>
      <c r="K1999" s="71">
        <v>1.1439999999999999</v>
      </c>
      <c r="L1999" s="70">
        <v>0</v>
      </c>
      <c r="M1999" s="71">
        <v>0.91400000000000003</v>
      </c>
      <c r="N1999" s="72"/>
      <c r="O1999" s="73">
        <f>MIN(1,MAX(0,(1/(1+EXP(-(Assumptions!$B$5 + Assumptions!$B$6*$N1999))))*Assumptions!$B$3))</f>
        <v>3.9165722796764356E-2</v>
      </c>
      <c r="P1999" s="73">
        <f>VLOOKUP($F1999,Assumptions!$A$23:$B$27,2,FALSE)*Assumptions!$B$4</f>
        <v>0.55000000000000004</v>
      </c>
      <c r="Q1999" s="74">
        <f t="shared" si="62"/>
        <v>339684.95210012165</v>
      </c>
      <c r="R1999" s="75" t="str">
        <f>IF($O1999&lt;Assumptions!$B$17,"A",IF($O1999&lt;Assumptions!$B$18,"B",IF($O1999&lt;Assumptions!$B$19,"C",IF($O1999&lt;Assumptions!$B$20,"D","E"))))</f>
        <v>B</v>
      </c>
      <c r="S1999" s="75">
        <f t="shared" si="63"/>
        <v>0</v>
      </c>
    </row>
    <row r="2000" spans="1:19" ht="17.399999999999999" x14ac:dyDescent="0.3">
      <c r="A2000" s="39" t="s">
        <v>466</v>
      </c>
      <c r="B2000" s="39" t="s">
        <v>64</v>
      </c>
      <c r="C2000" s="39" t="s">
        <v>144</v>
      </c>
      <c r="D2000" s="39" t="s">
        <v>34</v>
      </c>
      <c r="E2000" s="70" t="s">
        <v>49</v>
      </c>
      <c r="F2000" s="70" t="s">
        <v>36</v>
      </c>
      <c r="G2000" s="78">
        <v>43568</v>
      </c>
      <c r="H2000" s="78">
        <v>45901</v>
      </c>
      <c r="I2000" s="69">
        <v>15353438.35</v>
      </c>
      <c r="J2000" s="70">
        <v>0</v>
      </c>
      <c r="K2000" s="71">
        <v>1.0309999999999999</v>
      </c>
      <c r="L2000" s="70">
        <v>0</v>
      </c>
      <c r="M2000" s="71">
        <v>0.91400000000000003</v>
      </c>
      <c r="N2000" s="72"/>
      <c r="O2000" s="73">
        <f>MIN(1,MAX(0,(1/(1+EXP(-(Assumptions!$B$5 + Assumptions!$B$6*$N2000))))*Assumptions!$B$3))</f>
        <v>3.9165722796764356E-2</v>
      </c>
      <c r="P2000" s="73">
        <f>VLOOKUP($F2000,Assumptions!$A$23:$B$27,2,FALSE)*Assumptions!$B$4</f>
        <v>0.55000000000000004</v>
      </c>
      <c r="Q2000" s="74">
        <f t="shared" si="62"/>
        <v>330730.68071632116</v>
      </c>
      <c r="R2000" s="75" t="str">
        <f>IF($O2000&lt;Assumptions!$B$17,"A",IF($O2000&lt;Assumptions!$B$18,"B",IF($O2000&lt;Assumptions!$B$19,"C",IF($O2000&lt;Assumptions!$B$20,"D","E"))))</f>
        <v>B</v>
      </c>
      <c r="S2000" s="75">
        <f t="shared" si="63"/>
        <v>0</v>
      </c>
    </row>
    <row r="2001" spans="1:19" ht="17.399999999999999" x14ac:dyDescent="0.3">
      <c r="A2001" s="39" t="s">
        <v>466</v>
      </c>
      <c r="B2001" s="39" t="s">
        <v>64</v>
      </c>
      <c r="C2001" s="39" t="s">
        <v>144</v>
      </c>
      <c r="D2001" s="39" t="s">
        <v>34</v>
      </c>
      <c r="E2001" s="70" t="s">
        <v>49</v>
      </c>
      <c r="F2001" s="70" t="s">
        <v>36</v>
      </c>
      <c r="G2001" s="78">
        <v>43568</v>
      </c>
      <c r="H2001" s="78">
        <v>45931</v>
      </c>
      <c r="I2001" s="69">
        <v>14979343.359999999</v>
      </c>
      <c r="J2001" s="70">
        <v>15</v>
      </c>
      <c r="K2001" s="71">
        <v>1.0129999999999999</v>
      </c>
      <c r="L2001" s="70">
        <v>0</v>
      </c>
      <c r="M2001" s="71">
        <v>0.91400000000000003</v>
      </c>
      <c r="N2001" s="72"/>
      <c r="O2001" s="73">
        <f>MIN(1,MAX(0,(1/(1+EXP(-(Assumptions!$B$5 + Assumptions!$B$6*$N2001))))*Assumptions!$B$3))</f>
        <v>3.9165722796764356E-2</v>
      </c>
      <c r="P2001" s="73">
        <f>VLOOKUP($F2001,Assumptions!$A$23:$B$27,2,FALSE)*Assumptions!$B$4</f>
        <v>0.55000000000000004</v>
      </c>
      <c r="Q2001" s="74">
        <f t="shared" si="62"/>
        <v>322672.24534342205</v>
      </c>
      <c r="R2001" s="75" t="str">
        <f>IF($O2001&lt;Assumptions!$B$17,"A",IF($O2001&lt;Assumptions!$B$18,"B",IF($O2001&lt;Assumptions!$B$19,"C",IF($O2001&lt;Assumptions!$B$20,"D","E"))))</f>
        <v>B</v>
      </c>
      <c r="S2001" s="75">
        <f t="shared" si="63"/>
        <v>0</v>
      </c>
    </row>
    <row r="2002" spans="1:19" ht="17.399999999999999" x14ac:dyDescent="0.3">
      <c r="A2002" s="39" t="s">
        <v>466</v>
      </c>
      <c r="B2002" s="39" t="s">
        <v>64</v>
      </c>
      <c r="C2002" s="39" t="s">
        <v>144</v>
      </c>
      <c r="D2002" s="39" t="s">
        <v>34</v>
      </c>
      <c r="E2002" s="70" t="s">
        <v>49</v>
      </c>
      <c r="F2002" s="70" t="s">
        <v>36</v>
      </c>
      <c r="G2002" s="78">
        <v>43568</v>
      </c>
      <c r="H2002" s="78">
        <v>45962</v>
      </c>
      <c r="I2002" s="69">
        <v>14580341.98</v>
      </c>
      <c r="J2002" s="70">
        <v>0</v>
      </c>
      <c r="K2002" s="71">
        <v>1.107</v>
      </c>
      <c r="L2002" s="70">
        <v>0</v>
      </c>
      <c r="M2002" s="71">
        <v>0.91400000000000003</v>
      </c>
      <c r="N2002" s="72"/>
      <c r="O2002" s="73">
        <f>MIN(1,MAX(0,(1/(1+EXP(-(Assumptions!$B$5 + Assumptions!$B$6*$N2002))))*Assumptions!$B$3))</f>
        <v>3.9165722796764356E-2</v>
      </c>
      <c r="P2002" s="73">
        <f>VLOOKUP($F2002,Assumptions!$A$23:$B$27,2,FALSE)*Assumptions!$B$4</f>
        <v>0.55000000000000004</v>
      </c>
      <c r="Q2002" s="74">
        <f t="shared" si="62"/>
        <v>314077.29774888849</v>
      </c>
      <c r="R2002" s="75" t="str">
        <f>IF($O2002&lt;Assumptions!$B$17,"A",IF($O2002&lt;Assumptions!$B$18,"B",IF($O2002&lt;Assumptions!$B$19,"C",IF($O2002&lt;Assumptions!$B$20,"D","E"))))</f>
        <v>B</v>
      </c>
      <c r="S2002" s="75">
        <f t="shared" si="63"/>
        <v>0</v>
      </c>
    </row>
    <row r="2003" spans="1:19" ht="17.399999999999999" x14ac:dyDescent="0.3">
      <c r="A2003" s="39" t="s">
        <v>466</v>
      </c>
      <c r="B2003" s="39" t="s">
        <v>64</v>
      </c>
      <c r="C2003" s="39" t="s">
        <v>144</v>
      </c>
      <c r="D2003" s="39" t="s">
        <v>34</v>
      </c>
      <c r="E2003" s="70" t="s">
        <v>49</v>
      </c>
      <c r="F2003" s="70" t="s">
        <v>36</v>
      </c>
      <c r="G2003" s="78">
        <v>43568</v>
      </c>
      <c r="H2003" s="78">
        <v>45992</v>
      </c>
      <c r="I2003" s="69">
        <v>14208803.07</v>
      </c>
      <c r="J2003" s="70">
        <v>0</v>
      </c>
      <c r="K2003" s="71">
        <v>1.087</v>
      </c>
      <c r="L2003" s="70">
        <v>0</v>
      </c>
      <c r="M2003" s="71">
        <v>0.91400000000000003</v>
      </c>
      <c r="N2003" s="72"/>
      <c r="O2003" s="73">
        <f>MIN(1,MAX(0,(1/(1+EXP(-(Assumptions!$B$5 + Assumptions!$B$6*$N2003))))*Assumptions!$B$3))</f>
        <v>3.9165722796764356E-2</v>
      </c>
      <c r="P2003" s="73">
        <f>VLOOKUP($F2003,Assumptions!$A$23:$B$27,2,FALSE)*Assumptions!$B$4</f>
        <v>0.55000000000000004</v>
      </c>
      <c r="Q2003" s="74">
        <f t="shared" si="62"/>
        <v>306073.92327238893</v>
      </c>
      <c r="R2003" s="75" t="str">
        <f>IF($O2003&lt;Assumptions!$B$17,"A",IF($O2003&lt;Assumptions!$B$18,"B",IF($O2003&lt;Assumptions!$B$19,"C",IF($O2003&lt;Assumptions!$B$20,"D","E"))))</f>
        <v>B</v>
      </c>
      <c r="S2003" s="75">
        <f t="shared" si="63"/>
        <v>0</v>
      </c>
    </row>
    <row r="2004" spans="1:19" ht="17.399999999999999" x14ac:dyDescent="0.3">
      <c r="A2004" s="39" t="s">
        <v>468</v>
      </c>
      <c r="B2004" s="39" t="s">
        <v>52</v>
      </c>
      <c r="C2004" s="39" t="s">
        <v>135</v>
      </c>
      <c r="D2004" s="39" t="s">
        <v>30</v>
      </c>
      <c r="E2004" s="70" t="s">
        <v>43</v>
      </c>
      <c r="F2004" s="70" t="s">
        <v>24</v>
      </c>
      <c r="G2004" s="78">
        <v>45879</v>
      </c>
      <c r="H2004" s="78">
        <v>45870</v>
      </c>
      <c r="I2004" s="69">
        <v>1370347.62</v>
      </c>
      <c r="J2004" s="70">
        <v>15</v>
      </c>
      <c r="K2004" s="71">
        <v>1.085</v>
      </c>
      <c r="L2004" s="70">
        <v>0</v>
      </c>
      <c r="M2004" s="71">
        <v>0.93200000000000005</v>
      </c>
      <c r="N2004" s="72"/>
      <c r="O2004" s="73">
        <f>MIN(1,MAX(0,(1/(1+EXP(-(Assumptions!$B$5 + Assumptions!$B$6*$N2004))))*Assumptions!$B$3))</f>
        <v>3.9165722796764356E-2</v>
      </c>
      <c r="P2004" s="73">
        <f>VLOOKUP($F2004,Assumptions!$A$23:$B$27,2,FALSE)*Assumptions!$B$4</f>
        <v>0.2</v>
      </c>
      <c r="Q2004" s="74">
        <f t="shared" si="62"/>
        <v>10734.131004025157</v>
      </c>
      <c r="R2004" s="75" t="str">
        <f>IF($O2004&lt;Assumptions!$B$17,"A",IF($O2004&lt;Assumptions!$B$18,"B",IF($O2004&lt;Assumptions!$B$19,"C",IF($O2004&lt;Assumptions!$B$20,"D","E"))))</f>
        <v>B</v>
      </c>
      <c r="S2004" s="75">
        <f t="shared" si="63"/>
        <v>0</v>
      </c>
    </row>
    <row r="2005" spans="1:19" ht="17.399999999999999" x14ac:dyDescent="0.3">
      <c r="A2005" s="39" t="s">
        <v>468</v>
      </c>
      <c r="B2005" s="39" t="s">
        <v>52</v>
      </c>
      <c r="C2005" s="39" t="s">
        <v>135</v>
      </c>
      <c r="D2005" s="39" t="s">
        <v>30</v>
      </c>
      <c r="E2005" s="70" t="s">
        <v>43</v>
      </c>
      <c r="F2005" s="70" t="s">
        <v>24</v>
      </c>
      <c r="G2005" s="78">
        <v>45879</v>
      </c>
      <c r="H2005" s="78">
        <v>45901</v>
      </c>
      <c r="I2005" s="69">
        <v>1334698.8899999999</v>
      </c>
      <c r="J2005" s="70">
        <v>0</v>
      </c>
      <c r="K2005" s="71">
        <v>1.091</v>
      </c>
      <c r="L2005" s="70">
        <v>0</v>
      </c>
      <c r="M2005" s="71">
        <v>0.93200000000000005</v>
      </c>
      <c r="N2005" s="72"/>
      <c r="O2005" s="73">
        <f>MIN(1,MAX(0,(1/(1+EXP(-(Assumptions!$B$5 + Assumptions!$B$6*$N2005))))*Assumptions!$B$3))</f>
        <v>3.9165722796764356E-2</v>
      </c>
      <c r="P2005" s="73">
        <f>VLOOKUP($F2005,Assumptions!$A$23:$B$27,2,FALSE)*Assumptions!$B$4</f>
        <v>0.2</v>
      </c>
      <c r="Q2005" s="74">
        <f t="shared" si="62"/>
        <v>10454.889348577817</v>
      </c>
      <c r="R2005" s="75" t="str">
        <f>IF($O2005&lt;Assumptions!$B$17,"A",IF($O2005&lt;Assumptions!$B$18,"B",IF($O2005&lt;Assumptions!$B$19,"C",IF($O2005&lt;Assumptions!$B$20,"D","E"))))</f>
        <v>B</v>
      </c>
      <c r="S2005" s="75">
        <f t="shared" si="63"/>
        <v>0</v>
      </c>
    </row>
    <row r="2006" spans="1:19" ht="17.399999999999999" x14ac:dyDescent="0.3">
      <c r="A2006" s="39" t="s">
        <v>468</v>
      </c>
      <c r="B2006" s="39" t="s">
        <v>52</v>
      </c>
      <c r="C2006" s="39" t="s">
        <v>135</v>
      </c>
      <c r="D2006" s="39" t="s">
        <v>30</v>
      </c>
      <c r="E2006" s="70" t="s">
        <v>43</v>
      </c>
      <c r="F2006" s="70" t="s">
        <v>24</v>
      </c>
      <c r="G2006" s="78">
        <v>45879</v>
      </c>
      <c r="H2006" s="78">
        <v>45931</v>
      </c>
      <c r="I2006" s="69">
        <v>1293070.3799999999</v>
      </c>
      <c r="J2006" s="70">
        <v>0</v>
      </c>
      <c r="K2006" s="71">
        <v>0.98499999999999999</v>
      </c>
      <c r="L2006" s="70">
        <v>0</v>
      </c>
      <c r="M2006" s="71">
        <v>0.93200000000000005</v>
      </c>
      <c r="N2006" s="72"/>
      <c r="O2006" s="73">
        <f>MIN(1,MAX(0,(1/(1+EXP(-(Assumptions!$B$5 + Assumptions!$B$6*$N2006))))*Assumptions!$B$3))</f>
        <v>3.9165722796764356E-2</v>
      </c>
      <c r="P2006" s="73">
        <f>VLOOKUP($F2006,Assumptions!$A$23:$B$27,2,FALSE)*Assumptions!$B$4</f>
        <v>0.2</v>
      </c>
      <c r="Q2006" s="74">
        <f t="shared" si="62"/>
        <v>10128.80721195735</v>
      </c>
      <c r="R2006" s="75" t="str">
        <f>IF($O2006&lt;Assumptions!$B$17,"A",IF($O2006&lt;Assumptions!$B$18,"B",IF($O2006&lt;Assumptions!$B$19,"C",IF($O2006&lt;Assumptions!$B$20,"D","E"))))</f>
        <v>B</v>
      </c>
      <c r="S2006" s="75">
        <f t="shared" si="63"/>
        <v>0</v>
      </c>
    </row>
    <row r="2007" spans="1:19" ht="17.399999999999999" x14ac:dyDescent="0.3">
      <c r="A2007" s="39" t="s">
        <v>468</v>
      </c>
      <c r="B2007" s="39" t="s">
        <v>52</v>
      </c>
      <c r="C2007" s="39" t="s">
        <v>135</v>
      </c>
      <c r="D2007" s="39" t="s">
        <v>30</v>
      </c>
      <c r="E2007" s="70" t="s">
        <v>43</v>
      </c>
      <c r="F2007" s="70" t="s">
        <v>24</v>
      </c>
      <c r="G2007" s="78">
        <v>45879</v>
      </c>
      <c r="H2007" s="78">
        <v>45962</v>
      </c>
      <c r="I2007" s="69">
        <v>1256694.08</v>
      </c>
      <c r="J2007" s="70">
        <v>0</v>
      </c>
      <c r="K2007" s="71">
        <v>1.05</v>
      </c>
      <c r="L2007" s="70">
        <v>0</v>
      </c>
      <c r="M2007" s="71">
        <v>0.93200000000000005</v>
      </c>
      <c r="N2007" s="72"/>
      <c r="O2007" s="73">
        <f>MIN(1,MAX(0,(1/(1+EXP(-(Assumptions!$B$5 + Assumptions!$B$6*$N2007))))*Assumptions!$B$3))</f>
        <v>3.9165722796764356E-2</v>
      </c>
      <c r="P2007" s="73">
        <f>VLOOKUP($F2007,Assumptions!$A$23:$B$27,2,FALSE)*Assumptions!$B$4</f>
        <v>0.2</v>
      </c>
      <c r="Q2007" s="74">
        <f t="shared" si="62"/>
        <v>9843.866395522964</v>
      </c>
      <c r="R2007" s="75" t="str">
        <f>IF($O2007&lt;Assumptions!$B$17,"A",IF($O2007&lt;Assumptions!$B$18,"B",IF($O2007&lt;Assumptions!$B$19,"C",IF($O2007&lt;Assumptions!$B$20,"D","E"))))</f>
        <v>B</v>
      </c>
      <c r="S2007" s="75">
        <f t="shared" si="63"/>
        <v>0</v>
      </c>
    </row>
    <row r="2008" spans="1:19" ht="17.399999999999999" x14ac:dyDescent="0.3">
      <c r="A2008" s="39" t="s">
        <v>468</v>
      </c>
      <c r="B2008" s="39" t="s">
        <v>52</v>
      </c>
      <c r="C2008" s="39" t="s">
        <v>135</v>
      </c>
      <c r="D2008" s="39" t="s">
        <v>30</v>
      </c>
      <c r="E2008" s="70" t="s">
        <v>43</v>
      </c>
      <c r="F2008" s="70" t="s">
        <v>24</v>
      </c>
      <c r="G2008" s="78">
        <v>45879</v>
      </c>
      <c r="H2008" s="78">
        <v>45992</v>
      </c>
      <c r="I2008" s="69">
        <v>1223099.51</v>
      </c>
      <c r="J2008" s="70">
        <v>0</v>
      </c>
      <c r="K2008" s="71">
        <v>0.96099999999999997</v>
      </c>
      <c r="L2008" s="70">
        <v>0</v>
      </c>
      <c r="M2008" s="71">
        <v>0.93200000000000005</v>
      </c>
      <c r="N2008" s="72"/>
      <c r="O2008" s="73">
        <f>MIN(1,MAX(0,(1/(1+EXP(-(Assumptions!$B$5 + Assumptions!$B$6*$N2008))))*Assumptions!$B$3))</f>
        <v>3.9165722796764356E-2</v>
      </c>
      <c r="P2008" s="73">
        <f>VLOOKUP($F2008,Assumptions!$A$23:$B$27,2,FALSE)*Assumptions!$B$4</f>
        <v>0.2</v>
      </c>
      <c r="Q2008" s="74">
        <f t="shared" si="62"/>
        <v>9580.7152723036634</v>
      </c>
      <c r="R2008" s="75" t="str">
        <f>IF($O2008&lt;Assumptions!$B$17,"A",IF($O2008&lt;Assumptions!$B$18,"B",IF($O2008&lt;Assumptions!$B$19,"C",IF($O2008&lt;Assumptions!$B$20,"D","E"))))</f>
        <v>B</v>
      </c>
      <c r="S2008" s="75">
        <f t="shared" si="63"/>
        <v>0</v>
      </c>
    </row>
    <row r="2009" spans="1:19" ht="17.399999999999999" x14ac:dyDescent="0.3">
      <c r="A2009" s="39" t="s">
        <v>470</v>
      </c>
      <c r="B2009" s="39" t="s">
        <v>56</v>
      </c>
      <c r="C2009" s="39" t="s">
        <v>144</v>
      </c>
      <c r="D2009" s="39" t="s">
        <v>45</v>
      </c>
      <c r="E2009" s="70" t="s">
        <v>39</v>
      </c>
      <c r="F2009" s="70" t="s">
        <v>28</v>
      </c>
      <c r="G2009" s="78">
        <v>44587</v>
      </c>
      <c r="H2009" s="78">
        <v>45658</v>
      </c>
      <c r="I2009" s="69">
        <v>2597703.4</v>
      </c>
      <c r="J2009" s="70">
        <v>0</v>
      </c>
      <c r="K2009" s="71">
        <v>0.95899999999999996</v>
      </c>
      <c r="L2009" s="70">
        <v>0</v>
      </c>
      <c r="M2009" s="71">
        <v>0.83899999999999997</v>
      </c>
      <c r="N2009" s="72"/>
      <c r="O2009" s="73">
        <f>MIN(1,MAX(0,(1/(1+EXP(-(Assumptions!$B$5 + Assumptions!$B$6*$N2009))))*Assumptions!$B$3))</f>
        <v>3.9165722796764356E-2</v>
      </c>
      <c r="P2009" s="73">
        <f>VLOOKUP($F2009,Assumptions!$A$23:$B$27,2,FALSE)*Assumptions!$B$4</f>
        <v>0.35</v>
      </c>
      <c r="Q2009" s="74">
        <f t="shared" si="62"/>
        <v>35609.32594541429</v>
      </c>
      <c r="R2009" s="75" t="str">
        <f>IF($O2009&lt;Assumptions!$B$17,"A",IF($O2009&lt;Assumptions!$B$18,"B",IF($O2009&lt;Assumptions!$B$19,"C",IF($O2009&lt;Assumptions!$B$20,"D","E"))))</f>
        <v>B</v>
      </c>
      <c r="S2009" s="75">
        <f t="shared" si="63"/>
        <v>0</v>
      </c>
    </row>
    <row r="2010" spans="1:19" ht="17.399999999999999" x14ac:dyDescent="0.3">
      <c r="A2010" s="39" t="s">
        <v>470</v>
      </c>
      <c r="B2010" s="39" t="s">
        <v>56</v>
      </c>
      <c r="C2010" s="39" t="s">
        <v>144</v>
      </c>
      <c r="D2010" s="39" t="s">
        <v>45</v>
      </c>
      <c r="E2010" s="70" t="s">
        <v>39</v>
      </c>
      <c r="F2010" s="70" t="s">
        <v>28</v>
      </c>
      <c r="G2010" s="78">
        <v>44587</v>
      </c>
      <c r="H2010" s="78">
        <v>45689</v>
      </c>
      <c r="I2010" s="69">
        <v>2528221.96</v>
      </c>
      <c r="J2010" s="70">
        <v>65</v>
      </c>
      <c r="K2010" s="71">
        <v>0.64400000000000002</v>
      </c>
      <c r="L2010" s="70">
        <v>0</v>
      </c>
      <c r="M2010" s="71">
        <v>0.83899999999999997</v>
      </c>
      <c r="N2010" s="72"/>
      <c r="O2010" s="73">
        <f>MIN(1,MAX(0,(1/(1+EXP(-(Assumptions!$B$5 + Assumptions!$B$6*$N2010))))*Assumptions!$B$3))</f>
        <v>3.9165722796764356E-2</v>
      </c>
      <c r="P2010" s="73">
        <f>VLOOKUP($F2010,Assumptions!$A$23:$B$27,2,FALSE)*Assumptions!$B$4</f>
        <v>0.35</v>
      </c>
      <c r="Q2010" s="74">
        <f t="shared" si="62"/>
        <v>34656.87415891829</v>
      </c>
      <c r="R2010" s="75" t="str">
        <f>IF($O2010&lt;Assumptions!$B$17,"A",IF($O2010&lt;Assumptions!$B$18,"B",IF($O2010&lt;Assumptions!$B$19,"C",IF($O2010&lt;Assumptions!$B$20,"D","E"))))</f>
        <v>B</v>
      </c>
      <c r="S2010" s="75">
        <f t="shared" si="63"/>
        <v>0</v>
      </c>
    </row>
    <row r="2011" spans="1:19" ht="17.399999999999999" x14ac:dyDescent="0.3">
      <c r="A2011" s="39" t="s">
        <v>470</v>
      </c>
      <c r="B2011" s="39" t="s">
        <v>56</v>
      </c>
      <c r="C2011" s="39" t="s">
        <v>144</v>
      </c>
      <c r="D2011" s="39" t="s">
        <v>45</v>
      </c>
      <c r="E2011" s="70" t="s">
        <v>39</v>
      </c>
      <c r="F2011" s="70" t="s">
        <v>28</v>
      </c>
      <c r="G2011" s="78">
        <v>44587</v>
      </c>
      <c r="H2011" s="78">
        <v>45717</v>
      </c>
      <c r="I2011" s="69">
        <v>2460813.23</v>
      </c>
      <c r="J2011" s="70">
        <v>0</v>
      </c>
      <c r="K2011" s="71">
        <v>1.018</v>
      </c>
      <c r="L2011" s="70">
        <v>0</v>
      </c>
      <c r="M2011" s="71">
        <v>0.83899999999999997</v>
      </c>
      <c r="N2011" s="72"/>
      <c r="O2011" s="73">
        <f>MIN(1,MAX(0,(1/(1+EXP(-(Assumptions!$B$5 + Assumptions!$B$6*$N2011))))*Assumptions!$B$3))</f>
        <v>3.9165722796764356E-2</v>
      </c>
      <c r="P2011" s="73">
        <f>VLOOKUP($F2011,Assumptions!$A$23:$B$27,2,FALSE)*Assumptions!$B$4</f>
        <v>0.35</v>
      </c>
      <c r="Q2011" s="74">
        <f t="shared" si="62"/>
        <v>33732.83508727661</v>
      </c>
      <c r="R2011" s="75" t="str">
        <f>IF($O2011&lt;Assumptions!$B$17,"A",IF($O2011&lt;Assumptions!$B$18,"B",IF($O2011&lt;Assumptions!$B$19,"C",IF($O2011&lt;Assumptions!$B$20,"D","E"))))</f>
        <v>B</v>
      </c>
      <c r="S2011" s="75">
        <f t="shared" si="63"/>
        <v>0</v>
      </c>
    </row>
    <row r="2012" spans="1:19" ht="17.399999999999999" x14ac:dyDescent="0.3">
      <c r="A2012" s="39" t="s">
        <v>470</v>
      </c>
      <c r="B2012" s="39" t="s">
        <v>56</v>
      </c>
      <c r="C2012" s="39" t="s">
        <v>144</v>
      </c>
      <c r="D2012" s="39" t="s">
        <v>45</v>
      </c>
      <c r="E2012" s="70" t="s">
        <v>39</v>
      </c>
      <c r="F2012" s="70" t="s">
        <v>28</v>
      </c>
      <c r="G2012" s="78">
        <v>44587</v>
      </c>
      <c r="H2012" s="78">
        <v>45748</v>
      </c>
      <c r="I2012" s="69">
        <v>2407829.7000000002</v>
      </c>
      <c r="J2012" s="70">
        <v>0</v>
      </c>
      <c r="K2012" s="71">
        <v>1.01</v>
      </c>
      <c r="L2012" s="70">
        <v>0</v>
      </c>
      <c r="M2012" s="71">
        <v>0.83899999999999997</v>
      </c>
      <c r="N2012" s="72"/>
      <c r="O2012" s="73">
        <f>MIN(1,MAX(0,(1/(1+EXP(-(Assumptions!$B$5 + Assumptions!$B$6*$N2012))))*Assumptions!$B$3))</f>
        <v>3.9165722796764356E-2</v>
      </c>
      <c r="P2012" s="73">
        <f>VLOOKUP($F2012,Assumptions!$A$23:$B$27,2,FALSE)*Assumptions!$B$4</f>
        <v>0.35</v>
      </c>
      <c r="Q2012" s="74">
        <f t="shared" si="62"/>
        <v>33006.536700205696</v>
      </c>
      <c r="R2012" s="75" t="str">
        <f>IF($O2012&lt;Assumptions!$B$17,"A",IF($O2012&lt;Assumptions!$B$18,"B",IF($O2012&lt;Assumptions!$B$19,"C",IF($O2012&lt;Assumptions!$B$20,"D","E"))))</f>
        <v>B</v>
      </c>
      <c r="S2012" s="75">
        <f t="shared" si="63"/>
        <v>0</v>
      </c>
    </row>
    <row r="2013" spans="1:19" ht="17.399999999999999" x14ac:dyDescent="0.3">
      <c r="A2013" s="39" t="s">
        <v>470</v>
      </c>
      <c r="B2013" s="39" t="s">
        <v>56</v>
      </c>
      <c r="C2013" s="39" t="s">
        <v>144</v>
      </c>
      <c r="D2013" s="39" t="s">
        <v>45</v>
      </c>
      <c r="E2013" s="70" t="s">
        <v>39</v>
      </c>
      <c r="F2013" s="70" t="s">
        <v>28</v>
      </c>
      <c r="G2013" s="78">
        <v>44587</v>
      </c>
      <c r="H2013" s="78">
        <v>45778</v>
      </c>
      <c r="I2013" s="69">
        <v>2353799.65</v>
      </c>
      <c r="J2013" s="70">
        <v>0</v>
      </c>
      <c r="K2013" s="71">
        <v>1.0860000000000001</v>
      </c>
      <c r="L2013" s="70">
        <v>0</v>
      </c>
      <c r="M2013" s="71">
        <v>0.83899999999999997</v>
      </c>
      <c r="N2013" s="72"/>
      <c r="O2013" s="73">
        <f>MIN(1,MAX(0,(1/(1+EXP(-(Assumptions!$B$5 + Assumptions!$B$6*$N2013))))*Assumptions!$B$3))</f>
        <v>3.9165722796764356E-2</v>
      </c>
      <c r="P2013" s="73">
        <f>VLOOKUP($F2013,Assumptions!$A$23:$B$27,2,FALSE)*Assumptions!$B$4</f>
        <v>0.35</v>
      </c>
      <c r="Q2013" s="74">
        <f t="shared" si="62"/>
        <v>32265.892613857333</v>
      </c>
      <c r="R2013" s="75" t="str">
        <f>IF($O2013&lt;Assumptions!$B$17,"A",IF($O2013&lt;Assumptions!$B$18,"B",IF($O2013&lt;Assumptions!$B$19,"C",IF($O2013&lt;Assumptions!$B$20,"D","E"))))</f>
        <v>B</v>
      </c>
      <c r="S2013" s="75">
        <f t="shared" si="63"/>
        <v>0</v>
      </c>
    </row>
    <row r="2014" spans="1:19" ht="17.399999999999999" x14ac:dyDescent="0.3">
      <c r="A2014" s="39" t="s">
        <v>470</v>
      </c>
      <c r="B2014" s="39" t="s">
        <v>56</v>
      </c>
      <c r="C2014" s="39" t="s">
        <v>144</v>
      </c>
      <c r="D2014" s="39" t="s">
        <v>45</v>
      </c>
      <c r="E2014" s="70" t="s">
        <v>39</v>
      </c>
      <c r="F2014" s="70" t="s">
        <v>28</v>
      </c>
      <c r="G2014" s="78">
        <v>44587</v>
      </c>
      <c r="H2014" s="78">
        <v>45809</v>
      </c>
      <c r="I2014" s="69">
        <v>2293896.85</v>
      </c>
      <c r="J2014" s="70">
        <v>0</v>
      </c>
      <c r="K2014" s="71">
        <v>1.091</v>
      </c>
      <c r="L2014" s="70">
        <v>0</v>
      </c>
      <c r="M2014" s="71">
        <v>0.83899999999999997</v>
      </c>
      <c r="N2014" s="72"/>
      <c r="O2014" s="73">
        <f>MIN(1,MAX(0,(1/(1+EXP(-(Assumptions!$B$5 + Assumptions!$B$6*$N2014))))*Assumptions!$B$3))</f>
        <v>3.9165722796764356E-2</v>
      </c>
      <c r="P2014" s="73">
        <f>VLOOKUP($F2014,Assumptions!$A$23:$B$27,2,FALSE)*Assumptions!$B$4</f>
        <v>0.35</v>
      </c>
      <c r="Q2014" s="74">
        <f t="shared" si="62"/>
        <v>31444.744853014832</v>
      </c>
      <c r="R2014" s="75" t="str">
        <f>IF($O2014&lt;Assumptions!$B$17,"A",IF($O2014&lt;Assumptions!$B$18,"B",IF($O2014&lt;Assumptions!$B$19,"C",IF($O2014&lt;Assumptions!$B$20,"D","E"))))</f>
        <v>B</v>
      </c>
      <c r="S2014" s="75">
        <f t="shared" si="63"/>
        <v>0</v>
      </c>
    </row>
    <row r="2015" spans="1:19" ht="17.399999999999999" x14ac:dyDescent="0.3">
      <c r="A2015" s="39" t="s">
        <v>470</v>
      </c>
      <c r="B2015" s="39" t="s">
        <v>56</v>
      </c>
      <c r="C2015" s="39" t="s">
        <v>144</v>
      </c>
      <c r="D2015" s="39" t="s">
        <v>45</v>
      </c>
      <c r="E2015" s="70" t="s">
        <v>39</v>
      </c>
      <c r="F2015" s="70" t="s">
        <v>28</v>
      </c>
      <c r="G2015" s="78">
        <v>44587</v>
      </c>
      <c r="H2015" s="78">
        <v>45839</v>
      </c>
      <c r="I2015" s="69">
        <v>2244882.85</v>
      </c>
      <c r="J2015" s="70">
        <v>15</v>
      </c>
      <c r="K2015" s="71">
        <v>0.996</v>
      </c>
      <c r="L2015" s="70">
        <v>0</v>
      </c>
      <c r="M2015" s="71">
        <v>0.83899999999999997</v>
      </c>
      <c r="N2015" s="72"/>
      <c r="O2015" s="73">
        <f>MIN(1,MAX(0,(1/(1+EXP(-(Assumptions!$B$5 + Assumptions!$B$6*$N2015))))*Assumptions!$B$3))</f>
        <v>3.9165722796764356E-2</v>
      </c>
      <c r="P2015" s="73">
        <f>VLOOKUP($F2015,Assumptions!$A$23:$B$27,2,FALSE)*Assumptions!$B$4</f>
        <v>0.35</v>
      </c>
      <c r="Q2015" s="74">
        <f t="shared" si="62"/>
        <v>30772.860795008619</v>
      </c>
      <c r="R2015" s="75" t="str">
        <f>IF($O2015&lt;Assumptions!$B$17,"A",IF($O2015&lt;Assumptions!$B$18,"B",IF($O2015&lt;Assumptions!$B$19,"C",IF($O2015&lt;Assumptions!$B$20,"D","E"))))</f>
        <v>B</v>
      </c>
      <c r="S2015" s="75">
        <f t="shared" si="63"/>
        <v>0</v>
      </c>
    </row>
    <row r="2016" spans="1:19" ht="17.399999999999999" x14ac:dyDescent="0.3">
      <c r="A2016" s="39" t="s">
        <v>470</v>
      </c>
      <c r="B2016" s="39" t="s">
        <v>56</v>
      </c>
      <c r="C2016" s="39" t="s">
        <v>144</v>
      </c>
      <c r="D2016" s="39" t="s">
        <v>45</v>
      </c>
      <c r="E2016" s="70" t="s">
        <v>39</v>
      </c>
      <c r="F2016" s="70" t="s">
        <v>28</v>
      </c>
      <c r="G2016" s="78">
        <v>44587</v>
      </c>
      <c r="H2016" s="78">
        <v>45870</v>
      </c>
      <c r="I2016" s="69">
        <v>2187210.42</v>
      </c>
      <c r="J2016" s="70">
        <v>0</v>
      </c>
      <c r="K2016" s="71">
        <v>1.1140000000000001</v>
      </c>
      <c r="L2016" s="70">
        <v>0</v>
      </c>
      <c r="M2016" s="71">
        <v>0.83899999999999997</v>
      </c>
      <c r="N2016" s="72"/>
      <c r="O2016" s="73">
        <f>MIN(1,MAX(0,(1/(1+EXP(-(Assumptions!$B$5 + Assumptions!$B$6*$N2016))))*Assumptions!$B$3))</f>
        <v>3.9165722796764356E-2</v>
      </c>
      <c r="P2016" s="73">
        <f>VLOOKUP($F2016,Assumptions!$A$23:$B$27,2,FALSE)*Assumptions!$B$4</f>
        <v>0.35</v>
      </c>
      <c r="Q2016" s="74">
        <f t="shared" si="62"/>
        <v>29982.286952770086</v>
      </c>
      <c r="R2016" s="75" t="str">
        <f>IF($O2016&lt;Assumptions!$B$17,"A",IF($O2016&lt;Assumptions!$B$18,"B",IF($O2016&lt;Assumptions!$B$19,"C",IF($O2016&lt;Assumptions!$B$20,"D","E"))))</f>
        <v>B</v>
      </c>
      <c r="S2016" s="75">
        <f t="shared" si="63"/>
        <v>0</v>
      </c>
    </row>
    <row r="2017" spans="1:19" ht="17.399999999999999" x14ac:dyDescent="0.3">
      <c r="A2017" s="39" t="s">
        <v>470</v>
      </c>
      <c r="B2017" s="39" t="s">
        <v>56</v>
      </c>
      <c r="C2017" s="39" t="s">
        <v>144</v>
      </c>
      <c r="D2017" s="39" t="s">
        <v>45</v>
      </c>
      <c r="E2017" s="70" t="s">
        <v>39</v>
      </c>
      <c r="F2017" s="70" t="s">
        <v>28</v>
      </c>
      <c r="G2017" s="78">
        <v>44587</v>
      </c>
      <c r="H2017" s="78">
        <v>45901</v>
      </c>
      <c r="I2017" s="69">
        <v>2139712.2000000002</v>
      </c>
      <c r="J2017" s="70">
        <v>0</v>
      </c>
      <c r="K2017" s="71">
        <v>1.06</v>
      </c>
      <c r="L2017" s="70">
        <v>0</v>
      </c>
      <c r="M2017" s="71">
        <v>0.83899999999999997</v>
      </c>
      <c r="N2017" s="72"/>
      <c r="O2017" s="73">
        <f>MIN(1,MAX(0,(1/(1+EXP(-(Assumptions!$B$5 + Assumptions!$B$6*$N2017))))*Assumptions!$B$3))</f>
        <v>3.9165722796764356E-2</v>
      </c>
      <c r="P2017" s="73">
        <f>VLOOKUP($F2017,Assumptions!$A$23:$B$27,2,FALSE)*Assumptions!$B$4</f>
        <v>0.35</v>
      </c>
      <c r="Q2017" s="74">
        <f t="shared" si="62"/>
        <v>29331.181211519186</v>
      </c>
      <c r="R2017" s="75" t="str">
        <f>IF($O2017&lt;Assumptions!$B$17,"A",IF($O2017&lt;Assumptions!$B$18,"B",IF($O2017&lt;Assumptions!$B$19,"C",IF($O2017&lt;Assumptions!$B$20,"D","E"))))</f>
        <v>B</v>
      </c>
      <c r="S2017" s="75">
        <f t="shared" si="63"/>
        <v>0</v>
      </c>
    </row>
    <row r="2018" spans="1:19" ht="17.399999999999999" x14ac:dyDescent="0.3">
      <c r="A2018" s="39" t="s">
        <v>470</v>
      </c>
      <c r="B2018" s="39" t="s">
        <v>56</v>
      </c>
      <c r="C2018" s="39" t="s">
        <v>144</v>
      </c>
      <c r="D2018" s="39" t="s">
        <v>45</v>
      </c>
      <c r="E2018" s="70" t="s">
        <v>39</v>
      </c>
      <c r="F2018" s="70" t="s">
        <v>28</v>
      </c>
      <c r="G2018" s="78">
        <v>44587</v>
      </c>
      <c r="H2018" s="78">
        <v>45931</v>
      </c>
      <c r="I2018" s="69">
        <v>2085092.71</v>
      </c>
      <c r="J2018" s="70">
        <v>0</v>
      </c>
      <c r="K2018" s="71">
        <v>1.0589999999999999</v>
      </c>
      <c r="L2018" s="70">
        <v>0</v>
      </c>
      <c r="M2018" s="71">
        <v>0.83899999999999997</v>
      </c>
      <c r="N2018" s="72"/>
      <c r="O2018" s="73">
        <f>MIN(1,MAX(0,(1/(1+EXP(-(Assumptions!$B$5 + Assumptions!$B$6*$N2018))))*Assumptions!$B$3))</f>
        <v>3.9165722796764356E-2</v>
      </c>
      <c r="P2018" s="73">
        <f>VLOOKUP($F2018,Assumptions!$A$23:$B$27,2,FALSE)*Assumptions!$B$4</f>
        <v>0.35</v>
      </c>
      <c r="Q2018" s="74">
        <f t="shared" si="62"/>
        <v>28582.457079894957</v>
      </c>
      <c r="R2018" s="75" t="str">
        <f>IF($O2018&lt;Assumptions!$B$17,"A",IF($O2018&lt;Assumptions!$B$18,"B",IF($O2018&lt;Assumptions!$B$19,"C",IF($O2018&lt;Assumptions!$B$20,"D","E"))))</f>
        <v>B</v>
      </c>
      <c r="S2018" s="75">
        <f t="shared" si="63"/>
        <v>0</v>
      </c>
    </row>
    <row r="2019" spans="1:19" ht="17.399999999999999" x14ac:dyDescent="0.3">
      <c r="A2019" s="39" t="s">
        <v>470</v>
      </c>
      <c r="B2019" s="39" t="s">
        <v>56</v>
      </c>
      <c r="C2019" s="39" t="s">
        <v>144</v>
      </c>
      <c r="D2019" s="39" t="s">
        <v>45</v>
      </c>
      <c r="E2019" s="70" t="s">
        <v>39</v>
      </c>
      <c r="F2019" s="70" t="s">
        <v>28</v>
      </c>
      <c r="G2019" s="78">
        <v>44587</v>
      </c>
      <c r="H2019" s="78">
        <v>45962</v>
      </c>
      <c r="I2019" s="69">
        <v>2033992.68</v>
      </c>
      <c r="J2019" s="70">
        <v>0</v>
      </c>
      <c r="K2019" s="71">
        <v>1.036</v>
      </c>
      <c r="L2019" s="70">
        <v>0</v>
      </c>
      <c r="M2019" s="71">
        <v>0.83899999999999997</v>
      </c>
      <c r="N2019" s="72"/>
      <c r="O2019" s="73">
        <f>MIN(1,MAX(0,(1/(1+EXP(-(Assumptions!$B$5 + Assumptions!$B$6*$N2019))))*Assumptions!$B$3))</f>
        <v>3.9165722796764356E-2</v>
      </c>
      <c r="P2019" s="73">
        <f>VLOOKUP($F2019,Assumptions!$A$23:$B$27,2,FALSE)*Assumptions!$B$4</f>
        <v>0.35</v>
      </c>
      <c r="Q2019" s="74">
        <f t="shared" si="62"/>
        <v>27881.977716434736</v>
      </c>
      <c r="R2019" s="75" t="str">
        <f>IF($O2019&lt;Assumptions!$B$17,"A",IF($O2019&lt;Assumptions!$B$18,"B",IF($O2019&lt;Assumptions!$B$19,"C",IF($O2019&lt;Assumptions!$B$20,"D","E"))))</f>
        <v>B</v>
      </c>
      <c r="S2019" s="75">
        <f t="shared" si="63"/>
        <v>0</v>
      </c>
    </row>
    <row r="2020" spans="1:19" ht="17.399999999999999" x14ac:dyDescent="0.3">
      <c r="A2020" s="39" t="s">
        <v>470</v>
      </c>
      <c r="B2020" s="39" t="s">
        <v>56</v>
      </c>
      <c r="C2020" s="39" t="s">
        <v>144</v>
      </c>
      <c r="D2020" s="39" t="s">
        <v>45</v>
      </c>
      <c r="E2020" s="70" t="s">
        <v>39</v>
      </c>
      <c r="F2020" s="70" t="s">
        <v>28</v>
      </c>
      <c r="G2020" s="78">
        <v>44587</v>
      </c>
      <c r="H2020" s="78">
        <v>45992</v>
      </c>
      <c r="I2020" s="69">
        <v>1983455.92</v>
      </c>
      <c r="J2020" s="70">
        <v>0</v>
      </c>
      <c r="K2020" s="71">
        <v>1.1279999999999999</v>
      </c>
      <c r="L2020" s="70">
        <v>0</v>
      </c>
      <c r="M2020" s="71">
        <v>0.83899999999999997</v>
      </c>
      <c r="N2020" s="72"/>
      <c r="O2020" s="73">
        <f>MIN(1,MAX(0,(1/(1+EXP(-(Assumptions!$B$5 + Assumptions!$B$6*$N2020))))*Assumptions!$B$3))</f>
        <v>3.9165722796764356E-2</v>
      </c>
      <c r="P2020" s="73">
        <f>VLOOKUP($F2020,Assumptions!$A$23:$B$27,2,FALSE)*Assumptions!$B$4</f>
        <v>0.35</v>
      </c>
      <c r="Q2020" s="74">
        <f t="shared" si="62"/>
        <v>27189.219659812425</v>
      </c>
      <c r="R2020" s="75" t="str">
        <f>IF($O2020&lt;Assumptions!$B$17,"A",IF($O2020&lt;Assumptions!$B$18,"B",IF($O2020&lt;Assumptions!$B$19,"C",IF($O2020&lt;Assumptions!$B$20,"D","E"))))</f>
        <v>B</v>
      </c>
      <c r="S2020" s="75">
        <f t="shared" si="63"/>
        <v>0</v>
      </c>
    </row>
    <row r="2021" spans="1:19" ht="17.399999999999999" x14ac:dyDescent="0.3">
      <c r="A2021" s="39" t="s">
        <v>472</v>
      </c>
      <c r="B2021" s="39" t="s">
        <v>60</v>
      </c>
      <c r="C2021" s="39" t="s">
        <v>22</v>
      </c>
      <c r="D2021" s="39" t="s">
        <v>45</v>
      </c>
      <c r="E2021" s="70" t="s">
        <v>43</v>
      </c>
      <c r="F2021" s="70" t="s">
        <v>28</v>
      </c>
      <c r="G2021" s="78">
        <v>45849</v>
      </c>
      <c r="H2021" s="78">
        <v>45839</v>
      </c>
      <c r="I2021" s="69">
        <v>917361.27</v>
      </c>
      <c r="J2021" s="70">
        <v>35</v>
      </c>
      <c r="K2021" s="71">
        <v>0.49099999999999999</v>
      </c>
      <c r="L2021" s="70">
        <v>0</v>
      </c>
      <c r="M2021" s="71">
        <v>0.94399999999999995</v>
      </c>
      <c r="N2021" s="72"/>
      <c r="O2021" s="73">
        <f>MIN(1,MAX(0,(1/(1+EXP(-(Assumptions!$B$5 + Assumptions!$B$6*$N2021))))*Assumptions!$B$3))</f>
        <v>3.9165722796764356E-2</v>
      </c>
      <c r="P2021" s="73">
        <f>VLOOKUP($F2021,Assumptions!$A$23:$B$27,2,FALSE)*Assumptions!$B$4</f>
        <v>0.35</v>
      </c>
      <c r="Q2021" s="74">
        <f t="shared" si="62"/>
        <v>12575.191021857696</v>
      </c>
      <c r="R2021" s="75" t="str">
        <f>IF($O2021&lt;Assumptions!$B$17,"A",IF($O2021&lt;Assumptions!$B$18,"B",IF($O2021&lt;Assumptions!$B$19,"C",IF($O2021&lt;Assumptions!$B$20,"D","E"))))</f>
        <v>B</v>
      </c>
      <c r="S2021" s="75">
        <f t="shared" si="63"/>
        <v>0</v>
      </c>
    </row>
    <row r="2022" spans="1:19" ht="17.399999999999999" x14ac:dyDescent="0.3">
      <c r="A2022" s="39" t="s">
        <v>472</v>
      </c>
      <c r="B2022" s="39" t="s">
        <v>60</v>
      </c>
      <c r="C2022" s="39" t="s">
        <v>22</v>
      </c>
      <c r="D2022" s="39" t="s">
        <v>45</v>
      </c>
      <c r="E2022" s="70" t="s">
        <v>43</v>
      </c>
      <c r="F2022" s="70" t="s">
        <v>28</v>
      </c>
      <c r="G2022" s="78">
        <v>45849</v>
      </c>
      <c r="H2022" s="78">
        <v>45870</v>
      </c>
      <c r="I2022" s="69">
        <v>901017.94</v>
      </c>
      <c r="J2022" s="70">
        <v>0</v>
      </c>
      <c r="K2022" s="71">
        <v>1.0209999999999999</v>
      </c>
      <c r="L2022" s="70">
        <v>0</v>
      </c>
      <c r="M2022" s="71">
        <v>0.94399999999999995</v>
      </c>
      <c r="N2022" s="72"/>
      <c r="O2022" s="73">
        <f>MIN(1,MAX(0,(1/(1+EXP(-(Assumptions!$B$5 + Assumptions!$B$6*$N2022))))*Assumptions!$B$3))</f>
        <v>3.9165722796764356E-2</v>
      </c>
      <c r="P2022" s="73">
        <f>VLOOKUP($F2022,Assumptions!$A$23:$B$27,2,FALSE)*Assumptions!$B$4</f>
        <v>0.35</v>
      </c>
      <c r="Q2022" s="74">
        <f t="shared" si="62"/>
        <v>12351.15660553308</v>
      </c>
      <c r="R2022" s="75" t="str">
        <f>IF($O2022&lt;Assumptions!$B$17,"A",IF($O2022&lt;Assumptions!$B$18,"B",IF($O2022&lt;Assumptions!$B$19,"C",IF($O2022&lt;Assumptions!$B$20,"D","E"))))</f>
        <v>B</v>
      </c>
      <c r="S2022" s="75">
        <f t="shared" si="63"/>
        <v>0</v>
      </c>
    </row>
    <row r="2023" spans="1:19" ht="17.399999999999999" x14ac:dyDescent="0.3">
      <c r="A2023" s="39" t="s">
        <v>472</v>
      </c>
      <c r="B2023" s="39" t="s">
        <v>60</v>
      </c>
      <c r="C2023" s="39" t="s">
        <v>22</v>
      </c>
      <c r="D2023" s="39" t="s">
        <v>45</v>
      </c>
      <c r="E2023" s="70" t="s">
        <v>43</v>
      </c>
      <c r="F2023" s="70" t="s">
        <v>28</v>
      </c>
      <c r="G2023" s="78">
        <v>45849</v>
      </c>
      <c r="H2023" s="78">
        <v>45901</v>
      </c>
      <c r="I2023" s="69">
        <v>886265.5</v>
      </c>
      <c r="J2023" s="70">
        <v>0</v>
      </c>
      <c r="K2023" s="71">
        <v>1.071</v>
      </c>
      <c r="L2023" s="70">
        <v>0</v>
      </c>
      <c r="M2023" s="71">
        <v>0.94399999999999995</v>
      </c>
      <c r="N2023" s="72"/>
      <c r="O2023" s="73">
        <f>MIN(1,MAX(0,(1/(1+EXP(-(Assumptions!$B$5 + Assumptions!$B$6*$N2023))))*Assumptions!$B$3))</f>
        <v>3.9165722796764356E-2</v>
      </c>
      <c r="P2023" s="73">
        <f>VLOOKUP($F2023,Assumptions!$A$23:$B$27,2,FALSE)*Assumptions!$B$4</f>
        <v>0.35</v>
      </c>
      <c r="Q2023" s="74">
        <f t="shared" si="62"/>
        <v>12148.930114067514</v>
      </c>
      <c r="R2023" s="75" t="str">
        <f>IF($O2023&lt;Assumptions!$B$17,"A",IF($O2023&lt;Assumptions!$B$18,"B",IF($O2023&lt;Assumptions!$B$19,"C",IF($O2023&lt;Assumptions!$B$20,"D","E"))))</f>
        <v>B</v>
      </c>
      <c r="S2023" s="75">
        <f t="shared" si="63"/>
        <v>0</v>
      </c>
    </row>
    <row r="2024" spans="1:19" ht="17.399999999999999" x14ac:dyDescent="0.3">
      <c r="A2024" s="39" t="s">
        <v>472</v>
      </c>
      <c r="B2024" s="39" t="s">
        <v>60</v>
      </c>
      <c r="C2024" s="39" t="s">
        <v>22</v>
      </c>
      <c r="D2024" s="39" t="s">
        <v>45</v>
      </c>
      <c r="E2024" s="70" t="s">
        <v>43</v>
      </c>
      <c r="F2024" s="70" t="s">
        <v>28</v>
      </c>
      <c r="G2024" s="78">
        <v>45849</v>
      </c>
      <c r="H2024" s="78">
        <v>45931</v>
      </c>
      <c r="I2024" s="69">
        <v>870879.67</v>
      </c>
      <c r="J2024" s="70">
        <v>0</v>
      </c>
      <c r="K2024" s="71">
        <v>1.0580000000000001</v>
      </c>
      <c r="L2024" s="70">
        <v>0</v>
      </c>
      <c r="M2024" s="71">
        <v>0.94399999999999995</v>
      </c>
      <c r="N2024" s="72"/>
      <c r="O2024" s="73">
        <f>MIN(1,MAX(0,(1/(1+EXP(-(Assumptions!$B$5 + Assumptions!$B$6*$N2024))))*Assumptions!$B$3))</f>
        <v>3.9165722796764356E-2</v>
      </c>
      <c r="P2024" s="73">
        <f>VLOOKUP($F2024,Assumptions!$A$23:$B$27,2,FALSE)*Assumptions!$B$4</f>
        <v>0.35</v>
      </c>
      <c r="Q2024" s="74">
        <f t="shared" si="62"/>
        <v>11938.021110595166</v>
      </c>
      <c r="R2024" s="75" t="str">
        <f>IF($O2024&lt;Assumptions!$B$17,"A",IF($O2024&lt;Assumptions!$B$18,"B",IF($O2024&lt;Assumptions!$B$19,"C",IF($O2024&lt;Assumptions!$B$20,"D","E"))))</f>
        <v>B</v>
      </c>
      <c r="S2024" s="75">
        <f t="shared" si="63"/>
        <v>0</v>
      </c>
    </row>
    <row r="2025" spans="1:19" ht="17.399999999999999" x14ac:dyDescent="0.3">
      <c r="A2025" s="39" t="s">
        <v>472</v>
      </c>
      <c r="B2025" s="39" t="s">
        <v>60</v>
      </c>
      <c r="C2025" s="39" t="s">
        <v>22</v>
      </c>
      <c r="D2025" s="39" t="s">
        <v>45</v>
      </c>
      <c r="E2025" s="70" t="s">
        <v>43</v>
      </c>
      <c r="F2025" s="70" t="s">
        <v>28</v>
      </c>
      <c r="G2025" s="78">
        <v>45849</v>
      </c>
      <c r="H2025" s="78">
        <v>45962</v>
      </c>
      <c r="I2025" s="69">
        <v>854054.12</v>
      </c>
      <c r="J2025" s="70">
        <v>0</v>
      </c>
      <c r="K2025" s="71">
        <v>1.081</v>
      </c>
      <c r="L2025" s="70">
        <v>0</v>
      </c>
      <c r="M2025" s="71">
        <v>0.94399999999999995</v>
      </c>
      <c r="N2025" s="72"/>
      <c r="O2025" s="73">
        <f>MIN(1,MAX(0,(1/(1+EXP(-(Assumptions!$B$5 + Assumptions!$B$6*$N2025))))*Assumptions!$B$3))</f>
        <v>3.9165722796764356E-2</v>
      </c>
      <c r="P2025" s="73">
        <f>VLOOKUP($F2025,Assumptions!$A$23:$B$27,2,FALSE)*Assumptions!$B$4</f>
        <v>0.35</v>
      </c>
      <c r="Q2025" s="74">
        <f t="shared" si="62"/>
        <v>11707.376421074081</v>
      </c>
      <c r="R2025" s="75" t="str">
        <f>IF($O2025&lt;Assumptions!$B$17,"A",IF($O2025&lt;Assumptions!$B$18,"B",IF($O2025&lt;Assumptions!$B$19,"C",IF($O2025&lt;Assumptions!$B$20,"D","E"))))</f>
        <v>B</v>
      </c>
      <c r="S2025" s="75">
        <f t="shared" si="63"/>
        <v>0</v>
      </c>
    </row>
    <row r="2026" spans="1:19" ht="17.399999999999999" x14ac:dyDescent="0.3">
      <c r="A2026" s="39" t="s">
        <v>472</v>
      </c>
      <c r="B2026" s="39" t="s">
        <v>60</v>
      </c>
      <c r="C2026" s="39" t="s">
        <v>22</v>
      </c>
      <c r="D2026" s="39" t="s">
        <v>45</v>
      </c>
      <c r="E2026" s="70" t="s">
        <v>43</v>
      </c>
      <c r="F2026" s="70" t="s">
        <v>28</v>
      </c>
      <c r="G2026" s="78">
        <v>45849</v>
      </c>
      <c r="H2026" s="78">
        <v>45992</v>
      </c>
      <c r="I2026" s="69">
        <v>841617.74</v>
      </c>
      <c r="J2026" s="70">
        <v>35</v>
      </c>
      <c r="K2026" s="71">
        <v>0.45800000000000002</v>
      </c>
      <c r="L2026" s="70">
        <v>0</v>
      </c>
      <c r="M2026" s="71">
        <v>0.94399999999999995</v>
      </c>
      <c r="N2026" s="72"/>
      <c r="O2026" s="73">
        <f>MIN(1,MAX(0,(1/(1+EXP(-(Assumptions!$B$5 + Assumptions!$B$6*$N2026))))*Assumptions!$B$3))</f>
        <v>3.9165722796764356E-2</v>
      </c>
      <c r="P2026" s="73">
        <f>VLOOKUP($F2026,Assumptions!$A$23:$B$27,2,FALSE)*Assumptions!$B$4</f>
        <v>0.35</v>
      </c>
      <c r="Q2026" s="74">
        <f t="shared" si="62"/>
        <v>11536.898486987751</v>
      </c>
      <c r="R2026" s="75" t="str">
        <f>IF($O2026&lt;Assumptions!$B$17,"A",IF($O2026&lt;Assumptions!$B$18,"B",IF($O2026&lt;Assumptions!$B$19,"C",IF($O2026&lt;Assumptions!$B$20,"D","E"))))</f>
        <v>B</v>
      </c>
      <c r="S2026" s="75">
        <f t="shared" si="63"/>
        <v>0</v>
      </c>
    </row>
    <row r="2027" spans="1:19" ht="17.399999999999999" x14ac:dyDescent="0.3">
      <c r="A2027" s="39" t="s">
        <v>474</v>
      </c>
      <c r="B2027" s="39" t="s">
        <v>64</v>
      </c>
      <c r="C2027" s="39" t="s">
        <v>144</v>
      </c>
      <c r="D2027" s="39" t="s">
        <v>34</v>
      </c>
      <c r="E2027" s="70" t="s">
        <v>46</v>
      </c>
      <c r="F2027" s="70" t="s">
        <v>24</v>
      </c>
      <c r="G2027" s="78">
        <v>43642</v>
      </c>
      <c r="H2027" s="78">
        <v>45658</v>
      </c>
      <c r="I2027" s="69">
        <v>14081325.15</v>
      </c>
      <c r="J2027" s="70">
        <v>65</v>
      </c>
      <c r="K2027" s="71">
        <v>0.73499999999999999</v>
      </c>
      <c r="L2027" s="70">
        <v>0</v>
      </c>
      <c r="M2027" s="71">
        <v>0.66800000000000004</v>
      </c>
      <c r="N2027" s="72"/>
      <c r="O2027" s="73">
        <f>MIN(1,MAX(0,(1/(1+EXP(-(Assumptions!$B$5 + Assumptions!$B$6*$N2027))))*Assumptions!$B$3))</f>
        <v>3.9165722796764356E-2</v>
      </c>
      <c r="P2027" s="73">
        <f>VLOOKUP($F2027,Assumptions!$A$23:$B$27,2,FALSE)*Assumptions!$B$4</f>
        <v>0.2</v>
      </c>
      <c r="Q2027" s="74">
        <f t="shared" si="62"/>
        <v>110301.05548720126</v>
      </c>
      <c r="R2027" s="75" t="str">
        <f>IF($O2027&lt;Assumptions!$B$17,"A",IF($O2027&lt;Assumptions!$B$18,"B",IF($O2027&lt;Assumptions!$B$19,"C",IF($O2027&lt;Assumptions!$B$20,"D","E"))))</f>
        <v>B</v>
      </c>
      <c r="S2027" s="75">
        <f t="shared" si="63"/>
        <v>0</v>
      </c>
    </row>
    <row r="2028" spans="1:19" ht="17.399999999999999" x14ac:dyDescent="0.3">
      <c r="A2028" s="39" t="s">
        <v>474</v>
      </c>
      <c r="B2028" s="39" t="s">
        <v>64</v>
      </c>
      <c r="C2028" s="39" t="s">
        <v>144</v>
      </c>
      <c r="D2028" s="39" t="s">
        <v>34</v>
      </c>
      <c r="E2028" s="70" t="s">
        <v>46</v>
      </c>
      <c r="F2028" s="70" t="s">
        <v>24</v>
      </c>
      <c r="G2028" s="78">
        <v>43642</v>
      </c>
      <c r="H2028" s="78">
        <v>45689</v>
      </c>
      <c r="I2028" s="69">
        <v>13783082.310000001</v>
      </c>
      <c r="J2028" s="70">
        <v>0</v>
      </c>
      <c r="K2028" s="71">
        <v>1.026</v>
      </c>
      <c r="L2028" s="70">
        <v>0</v>
      </c>
      <c r="M2028" s="71">
        <v>0.66800000000000004</v>
      </c>
      <c r="N2028" s="72"/>
      <c r="O2028" s="73">
        <f>MIN(1,MAX(0,(1/(1+EXP(-(Assumptions!$B$5 + Assumptions!$B$6*$N2028))))*Assumptions!$B$3))</f>
        <v>3.9165722796764356E-2</v>
      </c>
      <c r="P2028" s="73">
        <f>VLOOKUP($F2028,Assumptions!$A$23:$B$27,2,FALSE)*Assumptions!$B$4</f>
        <v>0.2</v>
      </c>
      <c r="Q2028" s="74">
        <f t="shared" si="62"/>
        <v>107964.87620768932</v>
      </c>
      <c r="R2028" s="75" t="str">
        <f>IF($O2028&lt;Assumptions!$B$17,"A",IF($O2028&lt;Assumptions!$B$18,"B",IF($O2028&lt;Assumptions!$B$19,"C",IF($O2028&lt;Assumptions!$B$20,"D","E"))))</f>
        <v>B</v>
      </c>
      <c r="S2028" s="75">
        <f t="shared" si="63"/>
        <v>0</v>
      </c>
    </row>
    <row r="2029" spans="1:19" ht="17.399999999999999" x14ac:dyDescent="0.3">
      <c r="A2029" s="39" t="s">
        <v>474</v>
      </c>
      <c r="B2029" s="39" t="s">
        <v>64</v>
      </c>
      <c r="C2029" s="39" t="s">
        <v>144</v>
      </c>
      <c r="D2029" s="39" t="s">
        <v>34</v>
      </c>
      <c r="E2029" s="70" t="s">
        <v>46</v>
      </c>
      <c r="F2029" s="70" t="s">
        <v>24</v>
      </c>
      <c r="G2029" s="78">
        <v>43642</v>
      </c>
      <c r="H2029" s="78">
        <v>45717</v>
      </c>
      <c r="I2029" s="69">
        <v>13397705.1</v>
      </c>
      <c r="J2029" s="70">
        <v>35</v>
      </c>
      <c r="K2029" s="71">
        <v>0.746</v>
      </c>
      <c r="L2029" s="70">
        <v>0</v>
      </c>
      <c r="M2029" s="71">
        <v>0.66800000000000004</v>
      </c>
      <c r="N2029" s="72"/>
      <c r="O2029" s="73">
        <f>MIN(1,MAX(0,(1/(1+EXP(-(Assumptions!$B$5 + Assumptions!$B$6*$N2029))))*Assumptions!$B$3))</f>
        <v>3.9165722796764356E-2</v>
      </c>
      <c r="P2029" s="73">
        <f>VLOOKUP($F2029,Assumptions!$A$23:$B$27,2,FALSE)*Assumptions!$B$4</f>
        <v>0.2</v>
      </c>
      <c r="Q2029" s="74">
        <f t="shared" si="62"/>
        <v>104946.16081187921</v>
      </c>
      <c r="R2029" s="75" t="str">
        <f>IF($O2029&lt;Assumptions!$B$17,"A",IF($O2029&lt;Assumptions!$B$18,"B",IF($O2029&lt;Assumptions!$B$19,"C",IF($O2029&lt;Assumptions!$B$20,"D","E"))))</f>
        <v>B</v>
      </c>
      <c r="S2029" s="75">
        <f t="shared" si="63"/>
        <v>0</v>
      </c>
    </row>
    <row r="2030" spans="1:19" ht="17.399999999999999" x14ac:dyDescent="0.3">
      <c r="A2030" s="39" t="s">
        <v>474</v>
      </c>
      <c r="B2030" s="39" t="s">
        <v>64</v>
      </c>
      <c r="C2030" s="39" t="s">
        <v>144</v>
      </c>
      <c r="D2030" s="39" t="s">
        <v>34</v>
      </c>
      <c r="E2030" s="70" t="s">
        <v>46</v>
      </c>
      <c r="F2030" s="70" t="s">
        <v>24</v>
      </c>
      <c r="G2030" s="78">
        <v>43642</v>
      </c>
      <c r="H2030" s="78">
        <v>45748</v>
      </c>
      <c r="I2030" s="69">
        <v>13065317.800000001</v>
      </c>
      <c r="J2030" s="70">
        <v>35</v>
      </c>
      <c r="K2030" s="71">
        <v>0.80200000000000005</v>
      </c>
      <c r="L2030" s="70">
        <v>0</v>
      </c>
      <c r="M2030" s="71">
        <v>0.66800000000000004</v>
      </c>
      <c r="N2030" s="72"/>
      <c r="O2030" s="73">
        <f>MIN(1,MAX(0,(1/(1+EXP(-(Assumptions!$B$5 + Assumptions!$B$6*$N2030))))*Assumptions!$B$3))</f>
        <v>3.9165722796764356E-2</v>
      </c>
      <c r="P2030" s="73">
        <f>VLOOKUP($F2030,Assumptions!$A$23:$B$27,2,FALSE)*Assumptions!$B$4</f>
        <v>0.2</v>
      </c>
      <c r="Q2030" s="74">
        <f t="shared" si="62"/>
        <v>102342.52304128623</v>
      </c>
      <c r="R2030" s="75" t="str">
        <f>IF($O2030&lt;Assumptions!$B$17,"A",IF($O2030&lt;Assumptions!$B$18,"B",IF($O2030&lt;Assumptions!$B$19,"C",IF($O2030&lt;Assumptions!$B$20,"D","E"))))</f>
        <v>B</v>
      </c>
      <c r="S2030" s="75">
        <f t="shared" si="63"/>
        <v>0</v>
      </c>
    </row>
    <row r="2031" spans="1:19" ht="17.399999999999999" x14ac:dyDescent="0.3">
      <c r="A2031" s="39" t="s">
        <v>474</v>
      </c>
      <c r="B2031" s="39" t="s">
        <v>64</v>
      </c>
      <c r="C2031" s="39" t="s">
        <v>144</v>
      </c>
      <c r="D2031" s="39" t="s">
        <v>34</v>
      </c>
      <c r="E2031" s="70" t="s">
        <v>46</v>
      </c>
      <c r="F2031" s="70" t="s">
        <v>24</v>
      </c>
      <c r="G2031" s="78">
        <v>43642</v>
      </c>
      <c r="H2031" s="78">
        <v>45778</v>
      </c>
      <c r="I2031" s="69">
        <v>12779749.08</v>
      </c>
      <c r="J2031" s="70">
        <v>0</v>
      </c>
      <c r="K2031" s="71">
        <v>1.0329999999999999</v>
      </c>
      <c r="L2031" s="70">
        <v>0</v>
      </c>
      <c r="M2031" s="71">
        <v>0.66800000000000004</v>
      </c>
      <c r="N2031" s="72"/>
      <c r="O2031" s="73">
        <f>MIN(1,MAX(0,(1/(1+EXP(-(Assumptions!$B$5 + Assumptions!$B$6*$N2031))))*Assumptions!$B$3))</f>
        <v>3.9165722796764356E-2</v>
      </c>
      <c r="P2031" s="73">
        <f>VLOOKUP($F2031,Assumptions!$A$23:$B$27,2,FALSE)*Assumptions!$B$4</f>
        <v>0.2</v>
      </c>
      <c r="Q2031" s="74">
        <f t="shared" si="62"/>
        <v>100105.62197589687</v>
      </c>
      <c r="R2031" s="75" t="str">
        <f>IF($O2031&lt;Assumptions!$B$17,"A",IF($O2031&lt;Assumptions!$B$18,"B",IF($O2031&lt;Assumptions!$B$19,"C",IF($O2031&lt;Assumptions!$B$20,"D","E"))))</f>
        <v>B</v>
      </c>
      <c r="S2031" s="75">
        <f t="shared" si="63"/>
        <v>0</v>
      </c>
    </row>
    <row r="2032" spans="1:19" ht="17.399999999999999" x14ac:dyDescent="0.3">
      <c r="A2032" s="39" t="s">
        <v>474</v>
      </c>
      <c r="B2032" s="39" t="s">
        <v>64</v>
      </c>
      <c r="C2032" s="39" t="s">
        <v>144</v>
      </c>
      <c r="D2032" s="39" t="s">
        <v>34</v>
      </c>
      <c r="E2032" s="70" t="s">
        <v>46</v>
      </c>
      <c r="F2032" s="70" t="s">
        <v>24</v>
      </c>
      <c r="G2032" s="78">
        <v>43642</v>
      </c>
      <c r="H2032" s="78">
        <v>45809</v>
      </c>
      <c r="I2032" s="69">
        <v>12449409.140000001</v>
      </c>
      <c r="J2032" s="70">
        <v>35</v>
      </c>
      <c r="K2032" s="71">
        <v>0.70899999999999996</v>
      </c>
      <c r="L2032" s="70">
        <v>0</v>
      </c>
      <c r="M2032" s="71">
        <v>0.66800000000000004</v>
      </c>
      <c r="N2032" s="72"/>
      <c r="O2032" s="73">
        <f>MIN(1,MAX(0,(1/(1+EXP(-(Assumptions!$B$5 + Assumptions!$B$6*$N2032))))*Assumptions!$B$3))</f>
        <v>3.9165722796764356E-2</v>
      </c>
      <c r="P2032" s="73">
        <f>VLOOKUP($F2032,Assumptions!$A$23:$B$27,2,FALSE)*Assumptions!$B$4</f>
        <v>0.2</v>
      </c>
      <c r="Q2032" s="74">
        <f t="shared" si="62"/>
        <v>97518.021472148917</v>
      </c>
      <c r="R2032" s="75" t="str">
        <f>IF($O2032&lt;Assumptions!$B$17,"A",IF($O2032&lt;Assumptions!$B$18,"B",IF($O2032&lt;Assumptions!$B$19,"C",IF($O2032&lt;Assumptions!$B$20,"D","E"))))</f>
        <v>B</v>
      </c>
      <c r="S2032" s="75">
        <f t="shared" si="63"/>
        <v>0</v>
      </c>
    </row>
    <row r="2033" spans="1:19" ht="17.399999999999999" x14ac:dyDescent="0.3">
      <c r="A2033" s="39" t="s">
        <v>474</v>
      </c>
      <c r="B2033" s="39" t="s">
        <v>64</v>
      </c>
      <c r="C2033" s="39" t="s">
        <v>144</v>
      </c>
      <c r="D2033" s="39" t="s">
        <v>34</v>
      </c>
      <c r="E2033" s="70" t="s">
        <v>46</v>
      </c>
      <c r="F2033" s="70" t="s">
        <v>24</v>
      </c>
      <c r="G2033" s="78">
        <v>43642</v>
      </c>
      <c r="H2033" s="78">
        <v>45839</v>
      </c>
      <c r="I2033" s="69">
        <v>12158183.08</v>
      </c>
      <c r="J2033" s="70">
        <v>35</v>
      </c>
      <c r="K2033" s="71">
        <v>0.84199999999999997</v>
      </c>
      <c r="L2033" s="70">
        <v>0</v>
      </c>
      <c r="M2033" s="71">
        <v>0.66800000000000004</v>
      </c>
      <c r="N2033" s="72"/>
      <c r="O2033" s="73">
        <f>MIN(1,MAX(0,(1/(1+EXP(-(Assumptions!$B$5 + Assumptions!$B$6*$N2033))))*Assumptions!$B$3))</f>
        <v>3.9165722796764356E-2</v>
      </c>
      <c r="P2033" s="73">
        <f>VLOOKUP($F2033,Assumptions!$A$23:$B$27,2,FALSE)*Assumptions!$B$4</f>
        <v>0.2</v>
      </c>
      <c r="Q2033" s="74">
        <f t="shared" si="62"/>
        <v>95236.805644718144</v>
      </c>
      <c r="R2033" s="75" t="str">
        <f>IF($O2033&lt;Assumptions!$B$17,"A",IF($O2033&lt;Assumptions!$B$18,"B",IF($O2033&lt;Assumptions!$B$19,"C",IF($O2033&lt;Assumptions!$B$20,"D","E"))))</f>
        <v>B</v>
      </c>
      <c r="S2033" s="75">
        <f t="shared" si="63"/>
        <v>0</v>
      </c>
    </row>
    <row r="2034" spans="1:19" ht="17.399999999999999" x14ac:dyDescent="0.3">
      <c r="A2034" s="39" t="s">
        <v>474</v>
      </c>
      <c r="B2034" s="39" t="s">
        <v>64</v>
      </c>
      <c r="C2034" s="39" t="s">
        <v>144</v>
      </c>
      <c r="D2034" s="39" t="s">
        <v>34</v>
      </c>
      <c r="E2034" s="70" t="s">
        <v>46</v>
      </c>
      <c r="F2034" s="70" t="s">
        <v>24</v>
      </c>
      <c r="G2034" s="78">
        <v>43642</v>
      </c>
      <c r="H2034" s="78">
        <v>45870</v>
      </c>
      <c r="I2034" s="69">
        <v>11892919.91</v>
      </c>
      <c r="J2034" s="70">
        <v>0</v>
      </c>
      <c r="K2034" s="71">
        <v>1.0940000000000001</v>
      </c>
      <c r="L2034" s="70">
        <v>0</v>
      </c>
      <c r="M2034" s="71">
        <v>0.66800000000000004</v>
      </c>
      <c r="N2034" s="72"/>
      <c r="O2034" s="73">
        <f>MIN(1,MAX(0,(1/(1+EXP(-(Assumptions!$B$5 + Assumptions!$B$6*$N2034))))*Assumptions!$B$3))</f>
        <v>3.9165722796764356E-2</v>
      </c>
      <c r="P2034" s="73">
        <f>VLOOKUP($F2034,Assumptions!$A$23:$B$27,2,FALSE)*Assumptions!$B$4</f>
        <v>0.2</v>
      </c>
      <c r="Q2034" s="74">
        <f t="shared" si="62"/>
        <v>93158.960887835943</v>
      </c>
      <c r="R2034" s="75" t="str">
        <f>IF($O2034&lt;Assumptions!$B$17,"A",IF($O2034&lt;Assumptions!$B$18,"B",IF($O2034&lt;Assumptions!$B$19,"C",IF($O2034&lt;Assumptions!$B$20,"D","E"))))</f>
        <v>B</v>
      </c>
      <c r="S2034" s="75">
        <f t="shared" si="63"/>
        <v>0</v>
      </c>
    </row>
    <row r="2035" spans="1:19" ht="17.399999999999999" x14ac:dyDescent="0.3">
      <c r="A2035" s="39" t="s">
        <v>474</v>
      </c>
      <c r="B2035" s="39" t="s">
        <v>64</v>
      </c>
      <c r="C2035" s="39" t="s">
        <v>144</v>
      </c>
      <c r="D2035" s="39" t="s">
        <v>34</v>
      </c>
      <c r="E2035" s="70" t="s">
        <v>46</v>
      </c>
      <c r="F2035" s="70" t="s">
        <v>24</v>
      </c>
      <c r="G2035" s="78">
        <v>43642</v>
      </c>
      <c r="H2035" s="78">
        <v>45901</v>
      </c>
      <c r="I2035" s="69">
        <v>11560667.33</v>
      </c>
      <c r="J2035" s="70">
        <v>0</v>
      </c>
      <c r="K2035" s="71">
        <v>0.95799999999999996</v>
      </c>
      <c r="L2035" s="70">
        <v>0</v>
      </c>
      <c r="M2035" s="71">
        <v>0.66800000000000004</v>
      </c>
      <c r="N2035" s="72"/>
      <c r="O2035" s="73">
        <f>MIN(1,MAX(0,(1/(1+EXP(-(Assumptions!$B$5 + Assumptions!$B$6*$N2035))))*Assumptions!$B$3))</f>
        <v>3.9165722796764356E-2</v>
      </c>
      <c r="P2035" s="73">
        <f>VLOOKUP($F2035,Assumptions!$A$23:$B$27,2,FALSE)*Assumptions!$B$4</f>
        <v>0.2</v>
      </c>
      <c r="Q2035" s="74">
        <f t="shared" si="62"/>
        <v>90556.378398477988</v>
      </c>
      <c r="R2035" s="75" t="str">
        <f>IF($O2035&lt;Assumptions!$B$17,"A",IF($O2035&lt;Assumptions!$B$18,"B",IF($O2035&lt;Assumptions!$B$19,"C",IF($O2035&lt;Assumptions!$B$20,"D","E"))))</f>
        <v>B</v>
      </c>
      <c r="S2035" s="75">
        <f t="shared" si="63"/>
        <v>0</v>
      </c>
    </row>
    <row r="2036" spans="1:19" ht="17.399999999999999" x14ac:dyDescent="0.3">
      <c r="A2036" s="39" t="s">
        <v>474</v>
      </c>
      <c r="B2036" s="39" t="s">
        <v>64</v>
      </c>
      <c r="C2036" s="39" t="s">
        <v>144</v>
      </c>
      <c r="D2036" s="39" t="s">
        <v>34</v>
      </c>
      <c r="E2036" s="70" t="s">
        <v>46</v>
      </c>
      <c r="F2036" s="70" t="s">
        <v>24</v>
      </c>
      <c r="G2036" s="78">
        <v>43642</v>
      </c>
      <c r="H2036" s="78">
        <v>45931</v>
      </c>
      <c r="I2036" s="69">
        <v>11271496.859999999</v>
      </c>
      <c r="J2036" s="70">
        <v>0</v>
      </c>
      <c r="K2036" s="71">
        <v>0.98199999999999998</v>
      </c>
      <c r="L2036" s="70">
        <v>0</v>
      </c>
      <c r="M2036" s="71">
        <v>0.66800000000000004</v>
      </c>
      <c r="N2036" s="72"/>
      <c r="O2036" s="73">
        <f>MIN(1,MAX(0,(1/(1+EXP(-(Assumptions!$B$5 + Assumptions!$B$6*$N2036))))*Assumptions!$B$3))</f>
        <v>3.9165722796764356E-2</v>
      </c>
      <c r="P2036" s="73">
        <f>VLOOKUP($F2036,Assumptions!$A$23:$B$27,2,FALSE)*Assumptions!$B$4</f>
        <v>0.2</v>
      </c>
      <c r="Q2036" s="74">
        <f t="shared" si="62"/>
        <v>88291.264304671975</v>
      </c>
      <c r="R2036" s="75" t="str">
        <f>IF($O2036&lt;Assumptions!$B$17,"A",IF($O2036&lt;Assumptions!$B$18,"B",IF($O2036&lt;Assumptions!$B$19,"C",IF($O2036&lt;Assumptions!$B$20,"D","E"))))</f>
        <v>B</v>
      </c>
      <c r="S2036" s="75">
        <f t="shared" si="63"/>
        <v>0</v>
      </c>
    </row>
    <row r="2037" spans="1:19" ht="17.399999999999999" x14ac:dyDescent="0.3">
      <c r="A2037" s="39" t="s">
        <v>474</v>
      </c>
      <c r="B2037" s="39" t="s">
        <v>64</v>
      </c>
      <c r="C2037" s="39" t="s">
        <v>144</v>
      </c>
      <c r="D2037" s="39" t="s">
        <v>34</v>
      </c>
      <c r="E2037" s="70" t="s">
        <v>46</v>
      </c>
      <c r="F2037" s="70" t="s">
        <v>24</v>
      </c>
      <c r="G2037" s="78">
        <v>43642</v>
      </c>
      <c r="H2037" s="78">
        <v>45962</v>
      </c>
      <c r="I2037" s="69">
        <v>10987361.800000001</v>
      </c>
      <c r="J2037" s="70">
        <v>0</v>
      </c>
      <c r="K2037" s="71">
        <v>1.1140000000000001</v>
      </c>
      <c r="L2037" s="70">
        <v>0</v>
      </c>
      <c r="M2037" s="71">
        <v>0.66800000000000004</v>
      </c>
      <c r="N2037" s="72"/>
      <c r="O2037" s="73">
        <f>MIN(1,MAX(0,(1/(1+EXP(-(Assumptions!$B$5 + Assumptions!$B$6*$N2037))))*Assumptions!$B$3))</f>
        <v>3.9165722796764356E-2</v>
      </c>
      <c r="P2037" s="73">
        <f>VLOOKUP($F2037,Assumptions!$A$23:$B$27,2,FALSE)*Assumptions!$B$4</f>
        <v>0.2</v>
      </c>
      <c r="Q2037" s="74">
        <f t="shared" si="62"/>
        <v>86065.593305311573</v>
      </c>
      <c r="R2037" s="75" t="str">
        <f>IF($O2037&lt;Assumptions!$B$17,"A",IF($O2037&lt;Assumptions!$B$18,"B",IF($O2037&lt;Assumptions!$B$19,"C",IF($O2037&lt;Assumptions!$B$20,"D","E"))))</f>
        <v>B</v>
      </c>
      <c r="S2037" s="75">
        <f t="shared" si="63"/>
        <v>0</v>
      </c>
    </row>
    <row r="2038" spans="1:19" ht="17.399999999999999" x14ac:dyDescent="0.3">
      <c r="A2038" s="39" t="s">
        <v>474</v>
      </c>
      <c r="B2038" s="39" t="s">
        <v>64</v>
      </c>
      <c r="C2038" s="39" t="s">
        <v>144</v>
      </c>
      <c r="D2038" s="39" t="s">
        <v>34</v>
      </c>
      <c r="E2038" s="70" t="s">
        <v>46</v>
      </c>
      <c r="F2038" s="70" t="s">
        <v>24</v>
      </c>
      <c r="G2038" s="78">
        <v>43642</v>
      </c>
      <c r="H2038" s="78">
        <v>45992</v>
      </c>
      <c r="I2038" s="69">
        <v>10753609.51</v>
      </c>
      <c r="J2038" s="70">
        <v>35</v>
      </c>
      <c r="K2038" s="71">
        <v>0.49399999999999999</v>
      </c>
      <c r="L2038" s="70">
        <v>0</v>
      </c>
      <c r="M2038" s="71">
        <v>0.66800000000000004</v>
      </c>
      <c r="N2038" s="72"/>
      <c r="O2038" s="73">
        <f>MIN(1,MAX(0,(1/(1+EXP(-(Assumptions!$B$5 + Assumptions!$B$6*$N2038))))*Assumptions!$B$3))</f>
        <v>3.9165722796764356E-2</v>
      </c>
      <c r="P2038" s="73">
        <f>VLOOKUP($F2038,Assumptions!$A$23:$B$27,2,FALSE)*Assumptions!$B$4</f>
        <v>0.2</v>
      </c>
      <c r="Q2038" s="74">
        <f t="shared" si="62"/>
        <v>84234.5778266618</v>
      </c>
      <c r="R2038" s="75" t="str">
        <f>IF($O2038&lt;Assumptions!$B$17,"A",IF($O2038&lt;Assumptions!$B$18,"B",IF($O2038&lt;Assumptions!$B$19,"C",IF($O2038&lt;Assumptions!$B$20,"D","E"))))</f>
        <v>B</v>
      </c>
      <c r="S2038" s="75">
        <f t="shared" si="63"/>
        <v>0</v>
      </c>
    </row>
    <row r="2039" spans="1:19" ht="17.399999999999999" x14ac:dyDescent="0.3">
      <c r="A2039" s="39" t="s">
        <v>476</v>
      </c>
      <c r="B2039" s="39" t="s">
        <v>77</v>
      </c>
      <c r="C2039" s="39" t="s">
        <v>190</v>
      </c>
      <c r="D2039" s="39" t="s">
        <v>48</v>
      </c>
      <c r="E2039" s="70" t="s">
        <v>49</v>
      </c>
      <c r="F2039" s="70" t="s">
        <v>40</v>
      </c>
      <c r="G2039" s="78">
        <v>43902</v>
      </c>
      <c r="H2039" s="78">
        <v>45658</v>
      </c>
      <c r="I2039" s="69">
        <v>87956387.859999999</v>
      </c>
      <c r="J2039" s="70">
        <v>95</v>
      </c>
      <c r="K2039" s="71">
        <v>0.56299999999999994</v>
      </c>
      <c r="L2039" s="70">
        <v>1</v>
      </c>
      <c r="M2039" s="71">
        <v>0.995</v>
      </c>
      <c r="N2039" s="72"/>
      <c r="O2039" s="73">
        <f>MIN(1,MAX(0,(1/(1+EXP(-(Assumptions!$B$5 + Assumptions!$B$6*$N2039))))*Assumptions!$B$3))</f>
        <v>3.9165722796764356E-2</v>
      </c>
      <c r="P2039" s="73">
        <f>VLOOKUP($F2039,Assumptions!$A$23:$B$27,2,FALSE)*Assumptions!$B$4</f>
        <v>0.7</v>
      </c>
      <c r="Q2039" s="74">
        <f t="shared" si="62"/>
        <v>2411412.8535906146</v>
      </c>
      <c r="R2039" s="75" t="str">
        <f>IF($O2039&lt;Assumptions!$B$17,"A",IF($O2039&lt;Assumptions!$B$18,"B",IF($O2039&lt;Assumptions!$B$19,"C",IF($O2039&lt;Assumptions!$B$20,"D","E"))))</f>
        <v>B</v>
      </c>
      <c r="S2039" s="75">
        <f t="shared" si="63"/>
        <v>0</v>
      </c>
    </row>
    <row r="2040" spans="1:19" ht="17.399999999999999" x14ac:dyDescent="0.3">
      <c r="A2040" s="39" t="s">
        <v>476</v>
      </c>
      <c r="B2040" s="39" t="s">
        <v>77</v>
      </c>
      <c r="C2040" s="39" t="s">
        <v>190</v>
      </c>
      <c r="D2040" s="39" t="s">
        <v>48</v>
      </c>
      <c r="E2040" s="70" t="s">
        <v>49</v>
      </c>
      <c r="F2040" s="70" t="s">
        <v>40</v>
      </c>
      <c r="G2040" s="78">
        <v>43902</v>
      </c>
      <c r="H2040" s="78">
        <v>45689</v>
      </c>
      <c r="I2040" s="69">
        <v>86281604.090000004</v>
      </c>
      <c r="J2040" s="70">
        <v>0</v>
      </c>
      <c r="K2040" s="71">
        <v>1.0569999999999999</v>
      </c>
      <c r="L2040" s="70">
        <v>1</v>
      </c>
      <c r="M2040" s="71">
        <v>0.995</v>
      </c>
      <c r="N2040" s="72"/>
      <c r="O2040" s="73">
        <f>MIN(1,MAX(0,(1/(1+EXP(-(Assumptions!$B$5 + Assumptions!$B$6*$N2040))))*Assumptions!$B$3))</f>
        <v>3.9165722796764356E-2</v>
      </c>
      <c r="P2040" s="73">
        <f>VLOOKUP($F2040,Assumptions!$A$23:$B$27,2,FALSE)*Assumptions!$B$4</f>
        <v>0.7</v>
      </c>
      <c r="Q2040" s="74">
        <f t="shared" si="62"/>
        <v>2365496.9717743769</v>
      </c>
      <c r="R2040" s="75" t="str">
        <f>IF($O2040&lt;Assumptions!$B$17,"A",IF($O2040&lt;Assumptions!$B$18,"B",IF($O2040&lt;Assumptions!$B$19,"C",IF($O2040&lt;Assumptions!$B$20,"D","E"))))</f>
        <v>B</v>
      </c>
      <c r="S2040" s="75">
        <f t="shared" si="63"/>
        <v>0</v>
      </c>
    </row>
    <row r="2041" spans="1:19" ht="17.399999999999999" x14ac:dyDescent="0.3">
      <c r="A2041" s="39" t="s">
        <v>476</v>
      </c>
      <c r="B2041" s="39" t="s">
        <v>77</v>
      </c>
      <c r="C2041" s="39" t="s">
        <v>190</v>
      </c>
      <c r="D2041" s="39" t="s">
        <v>48</v>
      </c>
      <c r="E2041" s="70" t="s">
        <v>49</v>
      </c>
      <c r="F2041" s="70" t="s">
        <v>40</v>
      </c>
      <c r="G2041" s="78">
        <v>43902</v>
      </c>
      <c r="H2041" s="78">
        <v>45717</v>
      </c>
      <c r="I2041" s="69">
        <v>84505890.400000006</v>
      </c>
      <c r="J2041" s="70">
        <v>35</v>
      </c>
      <c r="K2041" s="71">
        <v>0.84199999999999997</v>
      </c>
      <c r="L2041" s="70">
        <v>1</v>
      </c>
      <c r="M2041" s="71">
        <v>0.995</v>
      </c>
      <c r="N2041" s="72"/>
      <c r="O2041" s="73">
        <f>MIN(1,MAX(0,(1/(1+EXP(-(Assumptions!$B$5 + Assumptions!$B$6*$N2041))))*Assumptions!$B$3))</f>
        <v>3.9165722796764356E-2</v>
      </c>
      <c r="P2041" s="73">
        <f>VLOOKUP($F2041,Assumptions!$A$23:$B$27,2,FALSE)*Assumptions!$B$4</f>
        <v>0.7</v>
      </c>
      <c r="Q2041" s="74">
        <f t="shared" si="62"/>
        <v>2316813.9946701052</v>
      </c>
      <c r="R2041" s="75" t="str">
        <f>IF($O2041&lt;Assumptions!$B$17,"A",IF($O2041&lt;Assumptions!$B$18,"B",IF($O2041&lt;Assumptions!$B$19,"C",IF($O2041&lt;Assumptions!$B$20,"D","E"))))</f>
        <v>B</v>
      </c>
      <c r="S2041" s="75">
        <f t="shared" si="63"/>
        <v>0</v>
      </c>
    </row>
    <row r="2042" spans="1:19" ht="17.399999999999999" x14ac:dyDescent="0.3">
      <c r="A2042" s="39" t="s">
        <v>476</v>
      </c>
      <c r="B2042" s="39" t="s">
        <v>77</v>
      </c>
      <c r="C2042" s="39" t="s">
        <v>190</v>
      </c>
      <c r="D2042" s="39" t="s">
        <v>48</v>
      </c>
      <c r="E2042" s="70" t="s">
        <v>49</v>
      </c>
      <c r="F2042" s="70" t="s">
        <v>40</v>
      </c>
      <c r="G2042" s="78">
        <v>43902</v>
      </c>
      <c r="H2042" s="78">
        <v>45748</v>
      </c>
      <c r="I2042" s="69">
        <v>83257582.019999996</v>
      </c>
      <c r="J2042" s="70">
        <v>0</v>
      </c>
      <c r="K2042" s="71">
        <v>1.08</v>
      </c>
      <c r="L2042" s="70">
        <v>1</v>
      </c>
      <c r="M2042" s="71">
        <v>0.995</v>
      </c>
      <c r="N2042" s="72"/>
      <c r="O2042" s="73">
        <f>MIN(1,MAX(0,(1/(1+EXP(-(Assumptions!$B$5 + Assumptions!$B$6*$N2042))))*Assumptions!$B$3))</f>
        <v>3.9165722796764356E-2</v>
      </c>
      <c r="P2042" s="73">
        <f>VLOOKUP($F2042,Assumptions!$A$23:$B$27,2,FALSE)*Assumptions!$B$4</f>
        <v>0.7</v>
      </c>
      <c r="Q2042" s="74">
        <f t="shared" si="62"/>
        <v>2282590.3646869343</v>
      </c>
      <c r="R2042" s="75" t="str">
        <f>IF($O2042&lt;Assumptions!$B$17,"A",IF($O2042&lt;Assumptions!$B$18,"B",IF($O2042&lt;Assumptions!$B$19,"C",IF($O2042&lt;Assumptions!$B$20,"D","E"))))</f>
        <v>B</v>
      </c>
      <c r="S2042" s="75">
        <f t="shared" si="63"/>
        <v>0</v>
      </c>
    </row>
    <row r="2043" spans="1:19" ht="17.399999999999999" x14ac:dyDescent="0.3">
      <c r="A2043" s="39" t="s">
        <v>476</v>
      </c>
      <c r="B2043" s="39" t="s">
        <v>77</v>
      </c>
      <c r="C2043" s="39" t="s">
        <v>190</v>
      </c>
      <c r="D2043" s="39" t="s">
        <v>48</v>
      </c>
      <c r="E2043" s="70" t="s">
        <v>49</v>
      </c>
      <c r="F2043" s="70" t="s">
        <v>40</v>
      </c>
      <c r="G2043" s="78">
        <v>43902</v>
      </c>
      <c r="H2043" s="78">
        <v>45778</v>
      </c>
      <c r="I2043" s="69">
        <v>82044270.390000001</v>
      </c>
      <c r="J2043" s="70">
        <v>0</v>
      </c>
      <c r="K2043" s="71">
        <v>1.081</v>
      </c>
      <c r="L2043" s="70">
        <v>1</v>
      </c>
      <c r="M2043" s="71">
        <v>0.995</v>
      </c>
      <c r="N2043" s="72"/>
      <c r="O2043" s="73">
        <f>MIN(1,MAX(0,(1/(1+EXP(-(Assumptions!$B$5 + Assumptions!$B$6*$N2043))))*Assumptions!$B$3))</f>
        <v>3.9165722796764356E-2</v>
      </c>
      <c r="P2043" s="73">
        <f>VLOOKUP($F2043,Assumptions!$A$23:$B$27,2,FALSE)*Assumptions!$B$4</f>
        <v>0.7</v>
      </c>
      <c r="Q2043" s="74">
        <f t="shared" si="62"/>
        <v>2249326.2058102651</v>
      </c>
      <c r="R2043" s="75" t="str">
        <f>IF($O2043&lt;Assumptions!$B$17,"A",IF($O2043&lt;Assumptions!$B$18,"B",IF($O2043&lt;Assumptions!$B$19,"C",IF($O2043&lt;Assumptions!$B$20,"D","E"))))</f>
        <v>B</v>
      </c>
      <c r="S2043" s="75">
        <f t="shared" si="63"/>
        <v>0</v>
      </c>
    </row>
    <row r="2044" spans="1:19" ht="17.399999999999999" x14ac:dyDescent="0.3">
      <c r="A2044" s="39" t="s">
        <v>476</v>
      </c>
      <c r="B2044" s="39" t="s">
        <v>77</v>
      </c>
      <c r="C2044" s="39" t="s">
        <v>190</v>
      </c>
      <c r="D2044" s="39" t="s">
        <v>48</v>
      </c>
      <c r="E2044" s="70" t="s">
        <v>49</v>
      </c>
      <c r="F2044" s="70" t="s">
        <v>40</v>
      </c>
      <c r="G2044" s="78">
        <v>43902</v>
      </c>
      <c r="H2044" s="78">
        <v>45809</v>
      </c>
      <c r="I2044" s="69">
        <v>80850915.189999998</v>
      </c>
      <c r="J2044" s="70">
        <v>0</v>
      </c>
      <c r="K2044" s="71">
        <v>1.1180000000000001</v>
      </c>
      <c r="L2044" s="70">
        <v>1</v>
      </c>
      <c r="M2044" s="71">
        <v>0.995</v>
      </c>
      <c r="N2044" s="72"/>
      <c r="O2044" s="73">
        <f>MIN(1,MAX(0,(1/(1+EXP(-(Assumptions!$B$5 + Assumptions!$B$6*$N2044))))*Assumptions!$B$3))</f>
        <v>3.9165722796764356E-2</v>
      </c>
      <c r="P2044" s="73">
        <f>VLOOKUP($F2044,Assumptions!$A$23:$B$27,2,FALSE)*Assumptions!$B$4</f>
        <v>0.7</v>
      </c>
      <c r="Q2044" s="74">
        <f t="shared" si="62"/>
        <v>2216609.1725373706</v>
      </c>
      <c r="R2044" s="75" t="str">
        <f>IF($O2044&lt;Assumptions!$B$17,"A",IF($O2044&lt;Assumptions!$B$18,"B",IF($O2044&lt;Assumptions!$B$19,"C",IF($O2044&lt;Assumptions!$B$20,"D","E"))))</f>
        <v>B</v>
      </c>
      <c r="S2044" s="75">
        <f t="shared" si="63"/>
        <v>0</v>
      </c>
    </row>
    <row r="2045" spans="1:19" ht="17.399999999999999" x14ac:dyDescent="0.3">
      <c r="A2045" s="39" t="s">
        <v>476</v>
      </c>
      <c r="B2045" s="39" t="s">
        <v>77</v>
      </c>
      <c r="C2045" s="39" t="s">
        <v>190</v>
      </c>
      <c r="D2045" s="39" t="s">
        <v>48</v>
      </c>
      <c r="E2045" s="70" t="s">
        <v>49</v>
      </c>
      <c r="F2045" s="70" t="s">
        <v>40</v>
      </c>
      <c r="G2045" s="78">
        <v>43902</v>
      </c>
      <c r="H2045" s="78">
        <v>45839</v>
      </c>
      <c r="I2045" s="69">
        <v>79483810.450000003</v>
      </c>
      <c r="J2045" s="70">
        <v>95</v>
      </c>
      <c r="K2045" s="71">
        <v>0.20200000000000001</v>
      </c>
      <c r="L2045" s="70">
        <v>1</v>
      </c>
      <c r="M2045" s="71">
        <v>0.995</v>
      </c>
      <c r="N2045" s="72"/>
      <c r="O2045" s="73">
        <f>MIN(1,MAX(0,(1/(1+EXP(-(Assumptions!$B$5 + Assumptions!$B$6*$N2045))))*Assumptions!$B$3))</f>
        <v>3.9165722796764356E-2</v>
      </c>
      <c r="P2045" s="73">
        <f>VLOOKUP($F2045,Assumptions!$A$23:$B$27,2,FALSE)*Assumptions!$B$4</f>
        <v>0.7</v>
      </c>
      <c r="Q2045" s="74">
        <f t="shared" si="62"/>
        <v>2179128.6208406831</v>
      </c>
      <c r="R2045" s="75" t="str">
        <f>IF($O2045&lt;Assumptions!$B$17,"A",IF($O2045&lt;Assumptions!$B$18,"B",IF($O2045&lt;Assumptions!$B$19,"C",IF($O2045&lt;Assumptions!$B$20,"D","E"))))</f>
        <v>B</v>
      </c>
      <c r="S2045" s="75">
        <f t="shared" si="63"/>
        <v>0</v>
      </c>
    </row>
    <row r="2046" spans="1:19" ht="17.399999999999999" x14ac:dyDescent="0.3">
      <c r="A2046" s="39" t="s">
        <v>476</v>
      </c>
      <c r="B2046" s="39" t="s">
        <v>77</v>
      </c>
      <c r="C2046" s="39" t="s">
        <v>190</v>
      </c>
      <c r="D2046" s="39" t="s">
        <v>48</v>
      </c>
      <c r="E2046" s="70" t="s">
        <v>49</v>
      </c>
      <c r="F2046" s="70" t="s">
        <v>40</v>
      </c>
      <c r="G2046" s="78">
        <v>43902</v>
      </c>
      <c r="H2046" s="78">
        <v>45870</v>
      </c>
      <c r="I2046" s="69">
        <v>77842349.269999996</v>
      </c>
      <c r="J2046" s="70">
        <v>0</v>
      </c>
      <c r="K2046" s="71">
        <v>1.105</v>
      </c>
      <c r="L2046" s="70">
        <v>1</v>
      </c>
      <c r="M2046" s="71">
        <v>0.995</v>
      </c>
      <c r="N2046" s="72"/>
      <c r="O2046" s="73">
        <f>MIN(1,MAX(0,(1/(1+EXP(-(Assumptions!$B$5 + Assumptions!$B$6*$N2046))))*Assumptions!$B$3))</f>
        <v>3.9165722796764356E-2</v>
      </c>
      <c r="P2046" s="73">
        <f>VLOOKUP($F2046,Assumptions!$A$23:$B$27,2,FALSE)*Assumptions!$B$4</f>
        <v>0.7</v>
      </c>
      <c r="Q2046" s="74">
        <f t="shared" si="62"/>
        <v>2134126.3113504122</v>
      </c>
      <c r="R2046" s="75" t="str">
        <f>IF($O2046&lt;Assumptions!$B$17,"A",IF($O2046&lt;Assumptions!$B$18,"B",IF($O2046&lt;Assumptions!$B$19,"C",IF($O2046&lt;Assumptions!$B$20,"D","E"))))</f>
        <v>B</v>
      </c>
      <c r="S2046" s="75">
        <f t="shared" si="63"/>
        <v>0</v>
      </c>
    </row>
    <row r="2047" spans="1:19" ht="17.399999999999999" x14ac:dyDescent="0.3">
      <c r="A2047" s="39" t="s">
        <v>476</v>
      </c>
      <c r="B2047" s="39" t="s">
        <v>77</v>
      </c>
      <c r="C2047" s="39" t="s">
        <v>190</v>
      </c>
      <c r="D2047" s="39" t="s">
        <v>48</v>
      </c>
      <c r="E2047" s="70" t="s">
        <v>49</v>
      </c>
      <c r="F2047" s="70" t="s">
        <v>40</v>
      </c>
      <c r="G2047" s="78">
        <v>43902</v>
      </c>
      <c r="H2047" s="78">
        <v>45901</v>
      </c>
      <c r="I2047" s="69">
        <v>76562473.829999998</v>
      </c>
      <c r="J2047" s="70">
        <v>0</v>
      </c>
      <c r="K2047" s="71">
        <v>1.095</v>
      </c>
      <c r="L2047" s="70">
        <v>1</v>
      </c>
      <c r="M2047" s="71">
        <v>0.995</v>
      </c>
      <c r="N2047" s="72"/>
      <c r="O2047" s="73">
        <f>MIN(1,MAX(0,(1/(1+EXP(-(Assumptions!$B$5 + Assumptions!$B$6*$N2047))))*Assumptions!$B$3))</f>
        <v>3.9165722796764356E-2</v>
      </c>
      <c r="P2047" s="73">
        <f>VLOOKUP($F2047,Assumptions!$A$23:$B$27,2,FALSE)*Assumptions!$B$4</f>
        <v>0.7</v>
      </c>
      <c r="Q2047" s="74">
        <f t="shared" si="62"/>
        <v>2099037.2386622136</v>
      </c>
      <c r="R2047" s="75" t="str">
        <f>IF($O2047&lt;Assumptions!$B$17,"A",IF($O2047&lt;Assumptions!$B$18,"B",IF($O2047&lt;Assumptions!$B$19,"C",IF($O2047&lt;Assumptions!$B$20,"D","E"))))</f>
        <v>B</v>
      </c>
      <c r="S2047" s="75">
        <f t="shared" si="63"/>
        <v>0</v>
      </c>
    </row>
    <row r="2048" spans="1:19" ht="17.399999999999999" x14ac:dyDescent="0.3">
      <c r="A2048" s="39" t="s">
        <v>476</v>
      </c>
      <c r="B2048" s="39" t="s">
        <v>77</v>
      </c>
      <c r="C2048" s="39" t="s">
        <v>190</v>
      </c>
      <c r="D2048" s="39" t="s">
        <v>48</v>
      </c>
      <c r="E2048" s="70" t="s">
        <v>49</v>
      </c>
      <c r="F2048" s="70" t="s">
        <v>40</v>
      </c>
      <c r="G2048" s="78">
        <v>43902</v>
      </c>
      <c r="H2048" s="78">
        <v>45931</v>
      </c>
      <c r="I2048" s="69">
        <v>75105278.329999998</v>
      </c>
      <c r="J2048" s="70">
        <v>65</v>
      </c>
      <c r="K2048" s="71">
        <v>0.86799999999999999</v>
      </c>
      <c r="L2048" s="70">
        <v>1</v>
      </c>
      <c r="M2048" s="71">
        <v>0.995</v>
      </c>
      <c r="N2048" s="72"/>
      <c r="O2048" s="73">
        <f>MIN(1,MAX(0,(1/(1+EXP(-(Assumptions!$B$5 + Assumptions!$B$6*$N2048))))*Assumptions!$B$3))</f>
        <v>3.9165722796764356E-2</v>
      </c>
      <c r="P2048" s="73">
        <f>VLOOKUP($F2048,Assumptions!$A$23:$B$27,2,FALSE)*Assumptions!$B$4</f>
        <v>0.7</v>
      </c>
      <c r="Q2048" s="74">
        <f t="shared" si="62"/>
        <v>2059086.758152629</v>
      </c>
      <c r="R2048" s="75" t="str">
        <f>IF($O2048&lt;Assumptions!$B$17,"A",IF($O2048&lt;Assumptions!$B$18,"B",IF($O2048&lt;Assumptions!$B$19,"C",IF($O2048&lt;Assumptions!$B$20,"D","E"))))</f>
        <v>B</v>
      </c>
      <c r="S2048" s="75">
        <f t="shared" si="63"/>
        <v>0</v>
      </c>
    </row>
    <row r="2049" spans="1:19" ht="17.399999999999999" x14ac:dyDescent="0.3">
      <c r="A2049" s="39" t="s">
        <v>476</v>
      </c>
      <c r="B2049" s="39" t="s">
        <v>77</v>
      </c>
      <c r="C2049" s="39" t="s">
        <v>190</v>
      </c>
      <c r="D2049" s="39" t="s">
        <v>48</v>
      </c>
      <c r="E2049" s="70" t="s">
        <v>49</v>
      </c>
      <c r="F2049" s="70" t="s">
        <v>40</v>
      </c>
      <c r="G2049" s="78">
        <v>43902</v>
      </c>
      <c r="H2049" s="78">
        <v>45962</v>
      </c>
      <c r="I2049" s="69">
        <v>73614268.010000005</v>
      </c>
      <c r="J2049" s="70">
        <v>0</v>
      </c>
      <c r="K2049" s="71">
        <v>1.0569999999999999</v>
      </c>
      <c r="L2049" s="70">
        <v>1</v>
      </c>
      <c r="M2049" s="71">
        <v>0.995</v>
      </c>
      <c r="N2049" s="72"/>
      <c r="O2049" s="73">
        <f>MIN(1,MAX(0,(1/(1+EXP(-(Assumptions!$B$5 + Assumptions!$B$6*$N2049))))*Assumptions!$B$3))</f>
        <v>3.9165722796764356E-2</v>
      </c>
      <c r="P2049" s="73">
        <f>VLOOKUP($F2049,Assumptions!$A$23:$B$27,2,FALSE)*Assumptions!$B$4</f>
        <v>0.7</v>
      </c>
      <c r="Q2049" s="74">
        <f t="shared" ref="Q2049:Q2112" si="64">$I2049*$O2049*$P2049</f>
        <v>2018209.2103364647</v>
      </c>
      <c r="R2049" s="75" t="str">
        <f>IF($O2049&lt;Assumptions!$B$17,"A",IF($O2049&lt;Assumptions!$B$18,"B",IF($O2049&lt;Assumptions!$B$19,"C",IF($O2049&lt;Assumptions!$B$20,"D","E"))))</f>
        <v>B</v>
      </c>
      <c r="S2049" s="75">
        <f t="shared" ref="S2049:S2112" si="65">--($J2049&gt;=180)</f>
        <v>0</v>
      </c>
    </row>
    <row r="2050" spans="1:19" ht="17.399999999999999" x14ac:dyDescent="0.3">
      <c r="A2050" s="39" t="s">
        <v>476</v>
      </c>
      <c r="B2050" s="39" t="s">
        <v>77</v>
      </c>
      <c r="C2050" s="39" t="s">
        <v>190</v>
      </c>
      <c r="D2050" s="39" t="s">
        <v>48</v>
      </c>
      <c r="E2050" s="70" t="s">
        <v>49</v>
      </c>
      <c r="F2050" s="70" t="s">
        <v>40</v>
      </c>
      <c r="G2050" s="78">
        <v>43902</v>
      </c>
      <c r="H2050" s="78">
        <v>45992</v>
      </c>
      <c r="I2050" s="69">
        <v>72523273.659999996</v>
      </c>
      <c r="J2050" s="70">
        <v>15</v>
      </c>
      <c r="K2050" s="71">
        <v>1.0960000000000001</v>
      </c>
      <c r="L2050" s="70">
        <v>1</v>
      </c>
      <c r="M2050" s="71">
        <v>0.995</v>
      </c>
      <c r="N2050" s="72"/>
      <c r="O2050" s="73">
        <f>MIN(1,MAX(0,(1/(1+EXP(-(Assumptions!$B$5 + Assumptions!$B$6*$N2050))))*Assumptions!$B$3))</f>
        <v>3.9165722796764356E-2</v>
      </c>
      <c r="P2050" s="73">
        <f>VLOOKUP($F2050,Assumptions!$A$23:$B$27,2,FALSE)*Assumptions!$B$4</f>
        <v>0.7</v>
      </c>
      <c r="Q2050" s="74">
        <f t="shared" si="64"/>
        <v>1988298.502737009</v>
      </c>
      <c r="R2050" s="75" t="str">
        <f>IF($O2050&lt;Assumptions!$B$17,"A",IF($O2050&lt;Assumptions!$B$18,"B",IF($O2050&lt;Assumptions!$B$19,"C",IF($O2050&lt;Assumptions!$B$20,"D","E"))))</f>
        <v>B</v>
      </c>
      <c r="S2050" s="75">
        <f t="shared" si="65"/>
        <v>0</v>
      </c>
    </row>
    <row r="2051" spans="1:19" ht="17.399999999999999" x14ac:dyDescent="0.3">
      <c r="A2051" s="39" t="s">
        <v>477</v>
      </c>
      <c r="B2051" s="39" t="s">
        <v>70</v>
      </c>
      <c r="C2051" s="39" t="s">
        <v>135</v>
      </c>
      <c r="D2051" s="39" t="s">
        <v>30</v>
      </c>
      <c r="E2051" s="70" t="s">
        <v>39</v>
      </c>
      <c r="F2051" s="70" t="s">
        <v>32</v>
      </c>
      <c r="G2051" s="78">
        <v>45095</v>
      </c>
      <c r="H2051" s="78">
        <v>45658</v>
      </c>
      <c r="I2051" s="69">
        <v>3029143.87</v>
      </c>
      <c r="J2051" s="70">
        <v>0</v>
      </c>
      <c r="K2051" s="71">
        <v>1.0029999999999999</v>
      </c>
      <c r="L2051" s="70">
        <v>0</v>
      </c>
      <c r="M2051" s="71">
        <v>0.81100000000000005</v>
      </c>
      <c r="N2051" s="72"/>
      <c r="O2051" s="73">
        <f>MIN(1,MAX(0,(1/(1+EXP(-(Assumptions!$B$5 + Assumptions!$B$6*$N2051))))*Assumptions!$B$3))</f>
        <v>3.9165722796764356E-2</v>
      </c>
      <c r="P2051" s="73">
        <f>VLOOKUP($F2051,Assumptions!$A$23:$B$27,2,FALSE)*Assumptions!$B$4</f>
        <v>0.5</v>
      </c>
      <c r="Q2051" s="74">
        <f t="shared" si="64"/>
        <v>59319.304561969002</v>
      </c>
      <c r="R2051" s="75" t="str">
        <f>IF($O2051&lt;Assumptions!$B$17,"A",IF($O2051&lt;Assumptions!$B$18,"B",IF($O2051&lt;Assumptions!$B$19,"C",IF($O2051&lt;Assumptions!$B$20,"D","E"))))</f>
        <v>B</v>
      </c>
      <c r="S2051" s="75">
        <f t="shared" si="65"/>
        <v>0</v>
      </c>
    </row>
    <row r="2052" spans="1:19" ht="17.399999999999999" x14ac:dyDescent="0.3">
      <c r="A2052" s="39" t="s">
        <v>477</v>
      </c>
      <c r="B2052" s="39" t="s">
        <v>70</v>
      </c>
      <c r="C2052" s="39" t="s">
        <v>135</v>
      </c>
      <c r="D2052" s="39" t="s">
        <v>30</v>
      </c>
      <c r="E2052" s="70" t="s">
        <v>39</v>
      </c>
      <c r="F2052" s="70" t="s">
        <v>32</v>
      </c>
      <c r="G2052" s="78">
        <v>45095</v>
      </c>
      <c r="H2052" s="78">
        <v>45689</v>
      </c>
      <c r="I2052" s="69">
        <v>2930133.93</v>
      </c>
      <c r="J2052" s="70">
        <v>95</v>
      </c>
      <c r="K2052" s="71">
        <v>0.318</v>
      </c>
      <c r="L2052" s="70">
        <v>0</v>
      </c>
      <c r="M2052" s="71">
        <v>0.81100000000000005</v>
      </c>
      <c r="N2052" s="72"/>
      <c r="O2052" s="73">
        <f>MIN(1,MAX(0,(1/(1+EXP(-(Assumptions!$B$5 + Assumptions!$B$6*$N2052))))*Assumptions!$B$3))</f>
        <v>3.9165722796764356E-2</v>
      </c>
      <c r="P2052" s="73">
        <f>VLOOKUP($F2052,Assumptions!$A$23:$B$27,2,FALSE)*Assumptions!$B$4</f>
        <v>0.5</v>
      </c>
      <c r="Q2052" s="74">
        <f t="shared" si="64"/>
        <v>57380.406629886871</v>
      </c>
      <c r="R2052" s="75" t="str">
        <f>IF($O2052&lt;Assumptions!$B$17,"A",IF($O2052&lt;Assumptions!$B$18,"B",IF($O2052&lt;Assumptions!$B$19,"C",IF($O2052&lt;Assumptions!$B$20,"D","E"))))</f>
        <v>B</v>
      </c>
      <c r="S2052" s="75">
        <f t="shared" si="65"/>
        <v>0</v>
      </c>
    </row>
    <row r="2053" spans="1:19" ht="17.399999999999999" x14ac:dyDescent="0.3">
      <c r="A2053" s="39" t="s">
        <v>477</v>
      </c>
      <c r="B2053" s="39" t="s">
        <v>70</v>
      </c>
      <c r="C2053" s="39" t="s">
        <v>135</v>
      </c>
      <c r="D2053" s="39" t="s">
        <v>30</v>
      </c>
      <c r="E2053" s="70" t="s">
        <v>39</v>
      </c>
      <c r="F2053" s="70" t="s">
        <v>32</v>
      </c>
      <c r="G2053" s="78">
        <v>45095</v>
      </c>
      <c r="H2053" s="78">
        <v>45717</v>
      </c>
      <c r="I2053" s="69">
        <v>2849639.01</v>
      </c>
      <c r="J2053" s="70">
        <v>0</v>
      </c>
      <c r="K2053" s="71">
        <v>1.125</v>
      </c>
      <c r="L2053" s="70">
        <v>0</v>
      </c>
      <c r="M2053" s="71">
        <v>0.81100000000000005</v>
      </c>
      <c r="N2053" s="72"/>
      <c r="O2053" s="73">
        <f>MIN(1,MAX(0,(1/(1+EXP(-(Assumptions!$B$5 + Assumptions!$B$6*$N2053))))*Assumptions!$B$3))</f>
        <v>3.9165722796764356E-2</v>
      </c>
      <c r="P2053" s="73">
        <f>VLOOKUP($F2053,Assumptions!$A$23:$B$27,2,FALSE)*Assumptions!$B$4</f>
        <v>0.5</v>
      </c>
      <c r="Q2053" s="74">
        <f t="shared" si="64"/>
        <v>55804.085768253004</v>
      </c>
      <c r="R2053" s="75" t="str">
        <f>IF($O2053&lt;Assumptions!$B$17,"A",IF($O2053&lt;Assumptions!$B$18,"B",IF($O2053&lt;Assumptions!$B$19,"C",IF($O2053&lt;Assumptions!$B$20,"D","E"))))</f>
        <v>B</v>
      </c>
      <c r="S2053" s="75">
        <f t="shared" si="65"/>
        <v>0</v>
      </c>
    </row>
    <row r="2054" spans="1:19" ht="17.399999999999999" x14ac:dyDescent="0.3">
      <c r="A2054" s="39" t="s">
        <v>477</v>
      </c>
      <c r="B2054" s="39" t="s">
        <v>70</v>
      </c>
      <c r="C2054" s="39" t="s">
        <v>135</v>
      </c>
      <c r="D2054" s="39" t="s">
        <v>30</v>
      </c>
      <c r="E2054" s="70" t="s">
        <v>39</v>
      </c>
      <c r="F2054" s="70" t="s">
        <v>32</v>
      </c>
      <c r="G2054" s="78">
        <v>45095</v>
      </c>
      <c r="H2054" s="78">
        <v>45748</v>
      </c>
      <c r="I2054" s="69">
        <v>2763130.83</v>
      </c>
      <c r="J2054" s="70">
        <v>65</v>
      </c>
      <c r="K2054" s="71">
        <v>0.54600000000000004</v>
      </c>
      <c r="L2054" s="70">
        <v>0</v>
      </c>
      <c r="M2054" s="71">
        <v>0.81100000000000005</v>
      </c>
      <c r="N2054" s="72"/>
      <c r="O2054" s="73">
        <f>MIN(1,MAX(0,(1/(1+EXP(-(Assumptions!$B$5 + Assumptions!$B$6*$N2054))))*Assumptions!$B$3))</f>
        <v>3.9165722796764356E-2</v>
      </c>
      <c r="P2054" s="73">
        <f>VLOOKUP($F2054,Assumptions!$A$23:$B$27,2,FALSE)*Assumptions!$B$4</f>
        <v>0.5</v>
      </c>
      <c r="Q2054" s="74">
        <f t="shared" si="64"/>
        <v>54110.008069486707</v>
      </c>
      <c r="R2054" s="75" t="str">
        <f>IF($O2054&lt;Assumptions!$B$17,"A",IF($O2054&lt;Assumptions!$B$18,"B",IF($O2054&lt;Assumptions!$B$19,"C",IF($O2054&lt;Assumptions!$B$20,"D","E"))))</f>
        <v>B</v>
      </c>
      <c r="S2054" s="75">
        <f t="shared" si="65"/>
        <v>0</v>
      </c>
    </row>
    <row r="2055" spans="1:19" ht="17.399999999999999" x14ac:dyDescent="0.3">
      <c r="A2055" s="39" t="s">
        <v>477</v>
      </c>
      <c r="B2055" s="39" t="s">
        <v>70</v>
      </c>
      <c r="C2055" s="39" t="s">
        <v>135</v>
      </c>
      <c r="D2055" s="39" t="s">
        <v>30</v>
      </c>
      <c r="E2055" s="70" t="s">
        <v>39</v>
      </c>
      <c r="F2055" s="70" t="s">
        <v>32</v>
      </c>
      <c r="G2055" s="78">
        <v>45095</v>
      </c>
      <c r="H2055" s="78">
        <v>45778</v>
      </c>
      <c r="I2055" s="69">
        <v>2684049.1</v>
      </c>
      <c r="J2055" s="70">
        <v>15</v>
      </c>
      <c r="K2055" s="71">
        <v>0.95099999999999996</v>
      </c>
      <c r="L2055" s="70">
        <v>0</v>
      </c>
      <c r="M2055" s="71">
        <v>0.81100000000000005</v>
      </c>
      <c r="N2055" s="72"/>
      <c r="O2055" s="73">
        <f>MIN(1,MAX(0,(1/(1+EXP(-(Assumptions!$B$5 + Assumptions!$B$6*$N2055))))*Assumptions!$B$3))</f>
        <v>3.9165722796764356E-2</v>
      </c>
      <c r="P2055" s="73">
        <f>VLOOKUP($F2055,Assumptions!$A$23:$B$27,2,FALSE)*Assumptions!$B$4</f>
        <v>0.5</v>
      </c>
      <c r="Q2055" s="74">
        <f t="shared" si="64"/>
        <v>52561.361511752431</v>
      </c>
      <c r="R2055" s="75" t="str">
        <f>IF($O2055&lt;Assumptions!$B$17,"A",IF($O2055&lt;Assumptions!$B$18,"B",IF($O2055&lt;Assumptions!$B$19,"C",IF($O2055&lt;Assumptions!$B$20,"D","E"))))</f>
        <v>B</v>
      </c>
      <c r="S2055" s="75">
        <f t="shared" si="65"/>
        <v>0</v>
      </c>
    </row>
    <row r="2056" spans="1:19" ht="17.399999999999999" x14ac:dyDescent="0.3">
      <c r="A2056" s="39" t="s">
        <v>477</v>
      </c>
      <c r="B2056" s="39" t="s">
        <v>70</v>
      </c>
      <c r="C2056" s="39" t="s">
        <v>135</v>
      </c>
      <c r="D2056" s="39" t="s">
        <v>30</v>
      </c>
      <c r="E2056" s="70" t="s">
        <v>39</v>
      </c>
      <c r="F2056" s="70" t="s">
        <v>32</v>
      </c>
      <c r="G2056" s="78">
        <v>45095</v>
      </c>
      <c r="H2056" s="78">
        <v>45809</v>
      </c>
      <c r="I2056" s="69">
        <v>2611045.2599999998</v>
      </c>
      <c r="J2056" s="70">
        <v>0</v>
      </c>
      <c r="K2056" s="71">
        <v>0.98699999999999999</v>
      </c>
      <c r="L2056" s="70">
        <v>0</v>
      </c>
      <c r="M2056" s="71">
        <v>0.81100000000000005</v>
      </c>
      <c r="N2056" s="72"/>
      <c r="O2056" s="73">
        <f>MIN(1,MAX(0,(1/(1+EXP(-(Assumptions!$B$5 + Assumptions!$B$6*$N2056))))*Assumptions!$B$3))</f>
        <v>3.9165722796764356E-2</v>
      </c>
      <c r="P2056" s="73">
        <f>VLOOKUP($F2056,Assumptions!$A$23:$B$27,2,FALSE)*Assumptions!$B$4</f>
        <v>0.5</v>
      </c>
      <c r="Q2056" s="74">
        <f t="shared" si="64"/>
        <v>51131.737431482754</v>
      </c>
      <c r="R2056" s="75" t="str">
        <f>IF($O2056&lt;Assumptions!$B$17,"A",IF($O2056&lt;Assumptions!$B$18,"B",IF($O2056&lt;Assumptions!$B$19,"C",IF($O2056&lt;Assumptions!$B$20,"D","E"))))</f>
        <v>B</v>
      </c>
      <c r="S2056" s="75">
        <f t="shared" si="65"/>
        <v>0</v>
      </c>
    </row>
    <row r="2057" spans="1:19" ht="17.399999999999999" x14ac:dyDescent="0.3">
      <c r="A2057" s="39" t="s">
        <v>477</v>
      </c>
      <c r="B2057" s="39" t="s">
        <v>70</v>
      </c>
      <c r="C2057" s="39" t="s">
        <v>135</v>
      </c>
      <c r="D2057" s="39" t="s">
        <v>30</v>
      </c>
      <c r="E2057" s="70" t="s">
        <v>39</v>
      </c>
      <c r="F2057" s="70" t="s">
        <v>32</v>
      </c>
      <c r="G2057" s="78">
        <v>45095</v>
      </c>
      <c r="H2057" s="78">
        <v>45839</v>
      </c>
      <c r="I2057" s="69">
        <v>2529822.98</v>
      </c>
      <c r="J2057" s="70">
        <v>65</v>
      </c>
      <c r="K2057" s="71">
        <v>0.60099999999999998</v>
      </c>
      <c r="L2057" s="70">
        <v>0</v>
      </c>
      <c r="M2057" s="71">
        <v>0.81100000000000005</v>
      </c>
      <c r="N2057" s="72"/>
      <c r="O2057" s="73">
        <f>MIN(1,MAX(0,(1/(1+EXP(-(Assumptions!$B$5 + Assumptions!$B$6*$N2057))))*Assumptions!$B$3))</f>
        <v>3.9165722796764356E-2</v>
      </c>
      <c r="P2057" s="73">
        <f>VLOOKUP($F2057,Assumptions!$A$23:$B$27,2,FALSE)*Assumptions!$B$4</f>
        <v>0.5</v>
      </c>
      <c r="Q2057" s="74">
        <f t="shared" si="64"/>
        <v>49541.172779782166</v>
      </c>
      <c r="R2057" s="75" t="str">
        <f>IF($O2057&lt;Assumptions!$B$17,"A",IF($O2057&lt;Assumptions!$B$18,"B",IF($O2057&lt;Assumptions!$B$19,"C",IF($O2057&lt;Assumptions!$B$20,"D","E"))))</f>
        <v>B</v>
      </c>
      <c r="S2057" s="75">
        <f t="shared" si="65"/>
        <v>0</v>
      </c>
    </row>
    <row r="2058" spans="1:19" ht="17.399999999999999" x14ac:dyDescent="0.3">
      <c r="A2058" s="39" t="s">
        <v>477</v>
      </c>
      <c r="B2058" s="39" t="s">
        <v>70</v>
      </c>
      <c r="C2058" s="39" t="s">
        <v>135</v>
      </c>
      <c r="D2058" s="39" t="s">
        <v>30</v>
      </c>
      <c r="E2058" s="70" t="s">
        <v>39</v>
      </c>
      <c r="F2058" s="70" t="s">
        <v>32</v>
      </c>
      <c r="G2058" s="78">
        <v>45095</v>
      </c>
      <c r="H2058" s="78">
        <v>45870</v>
      </c>
      <c r="I2058" s="69">
        <v>2450842.06</v>
      </c>
      <c r="J2058" s="70">
        <v>0</v>
      </c>
      <c r="K2058" s="71">
        <v>0.95899999999999996</v>
      </c>
      <c r="L2058" s="70">
        <v>0</v>
      </c>
      <c r="M2058" s="71">
        <v>0.81100000000000005</v>
      </c>
      <c r="N2058" s="72"/>
      <c r="O2058" s="73">
        <f>MIN(1,MAX(0,(1/(1+EXP(-(Assumptions!$B$5 + Assumptions!$B$6*$N2058))))*Assumptions!$B$3))</f>
        <v>3.9165722796764356E-2</v>
      </c>
      <c r="P2058" s="73">
        <f>VLOOKUP($F2058,Assumptions!$A$23:$B$27,2,FALSE)*Assumptions!$B$4</f>
        <v>0.5</v>
      </c>
      <c r="Q2058" s="74">
        <f t="shared" si="64"/>
        <v>47994.500370305461</v>
      </c>
      <c r="R2058" s="75" t="str">
        <f>IF($O2058&lt;Assumptions!$B$17,"A",IF($O2058&lt;Assumptions!$B$18,"B",IF($O2058&lt;Assumptions!$B$19,"C",IF($O2058&lt;Assumptions!$B$20,"D","E"))))</f>
        <v>B</v>
      </c>
      <c r="S2058" s="75">
        <f t="shared" si="65"/>
        <v>0</v>
      </c>
    </row>
    <row r="2059" spans="1:19" ht="17.399999999999999" x14ac:dyDescent="0.3">
      <c r="A2059" s="39" t="s">
        <v>477</v>
      </c>
      <c r="B2059" s="39" t="s">
        <v>70</v>
      </c>
      <c r="C2059" s="39" t="s">
        <v>135</v>
      </c>
      <c r="D2059" s="39" t="s">
        <v>30</v>
      </c>
      <c r="E2059" s="70" t="s">
        <v>39</v>
      </c>
      <c r="F2059" s="70" t="s">
        <v>32</v>
      </c>
      <c r="G2059" s="78">
        <v>45095</v>
      </c>
      <c r="H2059" s="78">
        <v>45901</v>
      </c>
      <c r="I2059" s="69">
        <v>2378826.87</v>
      </c>
      <c r="J2059" s="70">
        <v>0</v>
      </c>
      <c r="K2059" s="71">
        <v>1.024</v>
      </c>
      <c r="L2059" s="70">
        <v>0</v>
      </c>
      <c r="M2059" s="71">
        <v>0.81100000000000005</v>
      </c>
      <c r="N2059" s="72"/>
      <c r="O2059" s="73">
        <f>MIN(1,MAX(0,(1/(1+EXP(-(Assumptions!$B$5 + Assumptions!$B$6*$N2059))))*Assumptions!$B$3))</f>
        <v>3.9165722796764356E-2</v>
      </c>
      <c r="P2059" s="73">
        <f>VLOOKUP($F2059,Assumptions!$A$23:$B$27,2,FALSE)*Assumptions!$B$4</f>
        <v>0.5</v>
      </c>
      <c r="Q2059" s="74">
        <f t="shared" si="64"/>
        <v>46584.236885957303</v>
      </c>
      <c r="R2059" s="75" t="str">
        <f>IF($O2059&lt;Assumptions!$B$17,"A",IF($O2059&lt;Assumptions!$B$18,"B",IF($O2059&lt;Assumptions!$B$19,"C",IF($O2059&lt;Assumptions!$B$20,"D","E"))))</f>
        <v>B</v>
      </c>
      <c r="S2059" s="75">
        <f t="shared" si="65"/>
        <v>0</v>
      </c>
    </row>
    <row r="2060" spans="1:19" ht="17.399999999999999" x14ac:dyDescent="0.3">
      <c r="A2060" s="39" t="s">
        <v>477</v>
      </c>
      <c r="B2060" s="39" t="s">
        <v>70</v>
      </c>
      <c r="C2060" s="39" t="s">
        <v>135</v>
      </c>
      <c r="D2060" s="39" t="s">
        <v>30</v>
      </c>
      <c r="E2060" s="70" t="s">
        <v>39</v>
      </c>
      <c r="F2060" s="70" t="s">
        <v>32</v>
      </c>
      <c r="G2060" s="78">
        <v>45095</v>
      </c>
      <c r="H2060" s="78">
        <v>45931</v>
      </c>
      <c r="I2060" s="69">
        <v>2309272.34</v>
      </c>
      <c r="J2060" s="70">
        <v>95</v>
      </c>
      <c r="K2060" s="71">
        <v>0.21299999999999999</v>
      </c>
      <c r="L2060" s="70">
        <v>0</v>
      </c>
      <c r="M2060" s="71">
        <v>0.81100000000000005</v>
      </c>
      <c r="N2060" s="72"/>
      <c r="O2060" s="73">
        <f>MIN(1,MAX(0,(1/(1+EXP(-(Assumptions!$B$5 + Assumptions!$B$6*$N2060))))*Assumptions!$B$3))</f>
        <v>3.9165722796764356E-2</v>
      </c>
      <c r="P2060" s="73">
        <f>VLOOKUP($F2060,Assumptions!$A$23:$B$27,2,FALSE)*Assumptions!$B$4</f>
        <v>0.5</v>
      </c>
      <c r="Q2060" s="74">
        <f t="shared" si="64"/>
        <v>45222.160165337678</v>
      </c>
      <c r="R2060" s="75" t="str">
        <f>IF($O2060&lt;Assumptions!$B$17,"A",IF($O2060&lt;Assumptions!$B$18,"B",IF($O2060&lt;Assumptions!$B$19,"C",IF($O2060&lt;Assumptions!$B$20,"D","E"))))</f>
        <v>B</v>
      </c>
      <c r="S2060" s="75">
        <f t="shared" si="65"/>
        <v>0</v>
      </c>
    </row>
    <row r="2061" spans="1:19" ht="17.399999999999999" x14ac:dyDescent="0.3">
      <c r="A2061" s="39" t="s">
        <v>477</v>
      </c>
      <c r="B2061" s="39" t="s">
        <v>70</v>
      </c>
      <c r="C2061" s="39" t="s">
        <v>135</v>
      </c>
      <c r="D2061" s="39" t="s">
        <v>30</v>
      </c>
      <c r="E2061" s="70" t="s">
        <v>39</v>
      </c>
      <c r="F2061" s="70" t="s">
        <v>32</v>
      </c>
      <c r="G2061" s="78">
        <v>45095</v>
      </c>
      <c r="H2061" s="78">
        <v>45962</v>
      </c>
      <c r="I2061" s="69">
        <v>2240431.88</v>
      </c>
      <c r="J2061" s="70">
        <v>35</v>
      </c>
      <c r="K2061" s="71">
        <v>0.63400000000000001</v>
      </c>
      <c r="L2061" s="70">
        <v>0</v>
      </c>
      <c r="M2061" s="71">
        <v>0.81100000000000005</v>
      </c>
      <c r="N2061" s="72"/>
      <c r="O2061" s="73">
        <f>MIN(1,MAX(0,(1/(1+EXP(-(Assumptions!$B$5 + Assumptions!$B$6*$N2061))))*Assumptions!$B$3))</f>
        <v>3.9165722796764356E-2</v>
      </c>
      <c r="P2061" s="73">
        <f>VLOOKUP($F2061,Assumptions!$A$23:$B$27,2,FALSE)*Assumptions!$B$4</f>
        <v>0.5</v>
      </c>
      <c r="Q2061" s="74">
        <f t="shared" si="64"/>
        <v>43874.06697855681</v>
      </c>
      <c r="R2061" s="75" t="str">
        <f>IF($O2061&lt;Assumptions!$B$17,"A",IF($O2061&lt;Assumptions!$B$18,"B",IF($O2061&lt;Assumptions!$B$19,"C",IF($O2061&lt;Assumptions!$B$20,"D","E"))))</f>
        <v>B</v>
      </c>
      <c r="S2061" s="75">
        <f t="shared" si="65"/>
        <v>0</v>
      </c>
    </row>
    <row r="2062" spans="1:19" ht="17.399999999999999" x14ac:dyDescent="0.3">
      <c r="A2062" s="39" t="s">
        <v>477</v>
      </c>
      <c r="B2062" s="39" t="s">
        <v>70</v>
      </c>
      <c r="C2062" s="39" t="s">
        <v>135</v>
      </c>
      <c r="D2062" s="39" t="s">
        <v>30</v>
      </c>
      <c r="E2062" s="70" t="s">
        <v>39</v>
      </c>
      <c r="F2062" s="70" t="s">
        <v>32</v>
      </c>
      <c r="G2062" s="78">
        <v>45095</v>
      </c>
      <c r="H2062" s="78">
        <v>45992</v>
      </c>
      <c r="I2062" s="69">
        <v>2173007.69</v>
      </c>
      <c r="J2062" s="70">
        <v>0</v>
      </c>
      <c r="K2062" s="71">
        <v>1.0509999999999999</v>
      </c>
      <c r="L2062" s="70">
        <v>0</v>
      </c>
      <c r="M2062" s="71">
        <v>0.81100000000000005</v>
      </c>
      <c r="N2062" s="72"/>
      <c r="O2062" s="73">
        <f>MIN(1,MAX(0,(1/(1+EXP(-(Assumptions!$B$5 + Assumptions!$B$6*$N2062))))*Assumptions!$B$3))</f>
        <v>3.9165722796764356E-2</v>
      </c>
      <c r="P2062" s="73">
        <f>VLOOKUP($F2062,Assumptions!$A$23:$B$27,2,FALSE)*Assumptions!$B$4</f>
        <v>0.5</v>
      </c>
      <c r="Q2062" s="74">
        <f t="shared" si="64"/>
        <v>42553.708410888627</v>
      </c>
      <c r="R2062" s="75" t="str">
        <f>IF($O2062&lt;Assumptions!$B$17,"A",IF($O2062&lt;Assumptions!$B$18,"B",IF($O2062&lt;Assumptions!$B$19,"C",IF($O2062&lt;Assumptions!$B$20,"D","E"))))</f>
        <v>B</v>
      </c>
      <c r="S2062" s="75">
        <f t="shared" si="65"/>
        <v>0</v>
      </c>
    </row>
    <row r="2063" spans="1:19" ht="17.399999999999999" x14ac:dyDescent="0.3">
      <c r="A2063" s="39" t="s">
        <v>478</v>
      </c>
      <c r="B2063" s="39" t="s">
        <v>41</v>
      </c>
      <c r="C2063" s="39" t="s">
        <v>144</v>
      </c>
      <c r="D2063" s="39" t="s">
        <v>38</v>
      </c>
      <c r="E2063" s="70" t="s">
        <v>46</v>
      </c>
      <c r="F2063" s="70" t="s">
        <v>24</v>
      </c>
      <c r="G2063" s="78">
        <v>44995</v>
      </c>
      <c r="H2063" s="78">
        <v>45658</v>
      </c>
      <c r="I2063" s="69">
        <v>14103893.57</v>
      </c>
      <c r="J2063" s="70">
        <v>0</v>
      </c>
      <c r="K2063" s="71">
        <v>0.96499999999999997</v>
      </c>
      <c r="L2063" s="70">
        <v>0</v>
      </c>
      <c r="M2063" s="71">
        <v>0.876</v>
      </c>
      <c r="N2063" s="72"/>
      <c r="O2063" s="73">
        <f>MIN(1,MAX(0,(1/(1+EXP(-(Assumptions!$B$5 + Assumptions!$B$6*$N2063))))*Assumptions!$B$3))</f>
        <v>3.9165722796764356E-2</v>
      </c>
      <c r="P2063" s="73">
        <f>VLOOKUP($F2063,Assumptions!$A$23:$B$27,2,FALSE)*Assumptions!$B$4</f>
        <v>0.2</v>
      </c>
      <c r="Q2063" s="74">
        <f t="shared" si="64"/>
        <v>110477.83718353746</v>
      </c>
      <c r="R2063" s="75" t="str">
        <f>IF($O2063&lt;Assumptions!$B$17,"A",IF($O2063&lt;Assumptions!$B$18,"B",IF($O2063&lt;Assumptions!$B$19,"C",IF($O2063&lt;Assumptions!$B$20,"D","E"))))</f>
        <v>B</v>
      </c>
      <c r="S2063" s="75">
        <f t="shared" si="65"/>
        <v>0</v>
      </c>
    </row>
    <row r="2064" spans="1:19" ht="17.399999999999999" x14ac:dyDescent="0.3">
      <c r="A2064" s="39" t="s">
        <v>478</v>
      </c>
      <c r="B2064" s="39" t="s">
        <v>41</v>
      </c>
      <c r="C2064" s="39" t="s">
        <v>144</v>
      </c>
      <c r="D2064" s="39" t="s">
        <v>38</v>
      </c>
      <c r="E2064" s="70" t="s">
        <v>46</v>
      </c>
      <c r="F2064" s="70" t="s">
        <v>24</v>
      </c>
      <c r="G2064" s="78">
        <v>44995</v>
      </c>
      <c r="H2064" s="78">
        <v>45689</v>
      </c>
      <c r="I2064" s="69">
        <v>13722282.310000001</v>
      </c>
      <c r="J2064" s="70">
        <v>0</v>
      </c>
      <c r="K2064" s="71">
        <v>1.117</v>
      </c>
      <c r="L2064" s="70">
        <v>0</v>
      </c>
      <c r="M2064" s="71">
        <v>0.876</v>
      </c>
      <c r="N2064" s="72"/>
      <c r="O2064" s="73">
        <f>MIN(1,MAX(0,(1/(1+EXP(-(Assumptions!$B$5 + Assumptions!$B$6*$N2064))))*Assumptions!$B$3))</f>
        <v>3.9165722796764356E-2</v>
      </c>
      <c r="P2064" s="73">
        <f>VLOOKUP($F2064,Assumptions!$A$23:$B$27,2,FALSE)*Assumptions!$B$4</f>
        <v>0.2</v>
      </c>
      <c r="Q2064" s="74">
        <f t="shared" si="64"/>
        <v>107488.62101848066</v>
      </c>
      <c r="R2064" s="75" t="str">
        <f>IF($O2064&lt;Assumptions!$B$17,"A",IF($O2064&lt;Assumptions!$B$18,"B",IF($O2064&lt;Assumptions!$B$19,"C",IF($O2064&lt;Assumptions!$B$20,"D","E"))))</f>
        <v>B</v>
      </c>
      <c r="S2064" s="75">
        <f t="shared" si="65"/>
        <v>0</v>
      </c>
    </row>
    <row r="2065" spans="1:19" ht="17.399999999999999" x14ac:dyDescent="0.3">
      <c r="A2065" s="39" t="s">
        <v>478</v>
      </c>
      <c r="B2065" s="39" t="s">
        <v>41</v>
      </c>
      <c r="C2065" s="39" t="s">
        <v>144</v>
      </c>
      <c r="D2065" s="39" t="s">
        <v>38</v>
      </c>
      <c r="E2065" s="70" t="s">
        <v>46</v>
      </c>
      <c r="F2065" s="70" t="s">
        <v>24</v>
      </c>
      <c r="G2065" s="78">
        <v>44995</v>
      </c>
      <c r="H2065" s="78">
        <v>45717</v>
      </c>
      <c r="I2065" s="69">
        <v>13360781.560000001</v>
      </c>
      <c r="J2065" s="70">
        <v>35</v>
      </c>
      <c r="K2065" s="71">
        <v>0.67100000000000004</v>
      </c>
      <c r="L2065" s="70">
        <v>0</v>
      </c>
      <c r="M2065" s="71">
        <v>0.876</v>
      </c>
      <c r="N2065" s="72"/>
      <c r="O2065" s="73">
        <f>MIN(1,MAX(0,(1/(1+EXP(-(Assumptions!$B$5 + Assumptions!$B$6*$N2065))))*Assumptions!$B$3))</f>
        <v>3.9165722796764356E-2</v>
      </c>
      <c r="P2065" s="73">
        <f>VLOOKUP($F2065,Assumptions!$A$23:$B$27,2,FALSE)*Assumptions!$B$4</f>
        <v>0.2</v>
      </c>
      <c r="Q2065" s="74">
        <f t="shared" si="64"/>
        <v>104656.93338541617</v>
      </c>
      <c r="R2065" s="75" t="str">
        <f>IF($O2065&lt;Assumptions!$B$17,"A",IF($O2065&lt;Assumptions!$B$18,"B",IF($O2065&lt;Assumptions!$B$19,"C",IF($O2065&lt;Assumptions!$B$20,"D","E"))))</f>
        <v>B</v>
      </c>
      <c r="S2065" s="75">
        <f t="shared" si="65"/>
        <v>0</v>
      </c>
    </row>
    <row r="2066" spans="1:19" ht="17.399999999999999" x14ac:dyDescent="0.3">
      <c r="A2066" s="39" t="s">
        <v>478</v>
      </c>
      <c r="B2066" s="39" t="s">
        <v>41</v>
      </c>
      <c r="C2066" s="39" t="s">
        <v>144</v>
      </c>
      <c r="D2066" s="39" t="s">
        <v>38</v>
      </c>
      <c r="E2066" s="70" t="s">
        <v>46</v>
      </c>
      <c r="F2066" s="70" t="s">
        <v>24</v>
      </c>
      <c r="G2066" s="78">
        <v>44995</v>
      </c>
      <c r="H2066" s="78">
        <v>45748</v>
      </c>
      <c r="I2066" s="69">
        <v>13073180.039999999</v>
      </c>
      <c r="J2066" s="70">
        <v>15</v>
      </c>
      <c r="K2066" s="71">
        <v>1.087</v>
      </c>
      <c r="L2066" s="70">
        <v>0</v>
      </c>
      <c r="M2066" s="71">
        <v>0.876</v>
      </c>
      <c r="N2066" s="72"/>
      <c r="O2066" s="73">
        <f>MIN(1,MAX(0,(1/(1+EXP(-(Assumptions!$B$5 + Assumptions!$B$6*$N2066))))*Assumptions!$B$3))</f>
        <v>3.9165722796764356E-2</v>
      </c>
      <c r="P2066" s="73">
        <f>VLOOKUP($F2066,Assumptions!$A$23:$B$27,2,FALSE)*Assumptions!$B$4</f>
        <v>0.2</v>
      </c>
      <c r="Q2066" s="74">
        <f t="shared" si="64"/>
        <v>102404.10910376656</v>
      </c>
      <c r="R2066" s="75" t="str">
        <f>IF($O2066&lt;Assumptions!$B$17,"A",IF($O2066&lt;Assumptions!$B$18,"B",IF($O2066&lt;Assumptions!$B$19,"C",IF($O2066&lt;Assumptions!$B$20,"D","E"))))</f>
        <v>B</v>
      </c>
      <c r="S2066" s="75">
        <f t="shared" si="65"/>
        <v>0</v>
      </c>
    </row>
    <row r="2067" spans="1:19" ht="17.399999999999999" x14ac:dyDescent="0.3">
      <c r="A2067" s="39" t="s">
        <v>478</v>
      </c>
      <c r="B2067" s="39" t="s">
        <v>41</v>
      </c>
      <c r="C2067" s="39" t="s">
        <v>144</v>
      </c>
      <c r="D2067" s="39" t="s">
        <v>38</v>
      </c>
      <c r="E2067" s="70" t="s">
        <v>46</v>
      </c>
      <c r="F2067" s="70" t="s">
        <v>24</v>
      </c>
      <c r="G2067" s="78">
        <v>44995</v>
      </c>
      <c r="H2067" s="78">
        <v>45778</v>
      </c>
      <c r="I2067" s="69">
        <v>12750302.74</v>
      </c>
      <c r="J2067" s="70">
        <v>0</v>
      </c>
      <c r="K2067" s="71">
        <v>1.008</v>
      </c>
      <c r="L2067" s="70">
        <v>0</v>
      </c>
      <c r="M2067" s="71">
        <v>0.876</v>
      </c>
      <c r="N2067" s="72"/>
      <c r="O2067" s="73">
        <f>MIN(1,MAX(0,(1/(1+EXP(-(Assumptions!$B$5 + Assumptions!$B$6*$N2067))))*Assumptions!$B$3))</f>
        <v>3.9165722796764356E-2</v>
      </c>
      <c r="P2067" s="73">
        <f>VLOOKUP($F2067,Assumptions!$A$23:$B$27,2,FALSE)*Assumptions!$B$4</f>
        <v>0.2</v>
      </c>
      <c r="Q2067" s="74">
        <f t="shared" si="64"/>
        <v>99874.964537933003</v>
      </c>
      <c r="R2067" s="75" t="str">
        <f>IF($O2067&lt;Assumptions!$B$17,"A",IF($O2067&lt;Assumptions!$B$18,"B",IF($O2067&lt;Assumptions!$B$19,"C",IF($O2067&lt;Assumptions!$B$20,"D","E"))))</f>
        <v>B</v>
      </c>
      <c r="S2067" s="75">
        <f t="shared" si="65"/>
        <v>0</v>
      </c>
    </row>
    <row r="2068" spans="1:19" ht="17.399999999999999" x14ac:dyDescent="0.3">
      <c r="A2068" s="39" t="s">
        <v>478</v>
      </c>
      <c r="B2068" s="39" t="s">
        <v>41</v>
      </c>
      <c r="C2068" s="39" t="s">
        <v>144</v>
      </c>
      <c r="D2068" s="39" t="s">
        <v>38</v>
      </c>
      <c r="E2068" s="70" t="s">
        <v>46</v>
      </c>
      <c r="F2068" s="70" t="s">
        <v>24</v>
      </c>
      <c r="G2068" s="78">
        <v>44995</v>
      </c>
      <c r="H2068" s="78">
        <v>45809</v>
      </c>
      <c r="I2068" s="69">
        <v>12410617.48</v>
      </c>
      <c r="J2068" s="70">
        <v>0</v>
      </c>
      <c r="K2068" s="71">
        <v>1.1419999999999999</v>
      </c>
      <c r="L2068" s="70">
        <v>0</v>
      </c>
      <c r="M2068" s="71">
        <v>0.876</v>
      </c>
      <c r="N2068" s="72"/>
      <c r="O2068" s="73">
        <f>MIN(1,MAX(0,(1/(1+EXP(-(Assumptions!$B$5 + Assumptions!$B$6*$N2068))))*Assumptions!$B$3))</f>
        <v>3.9165722796764356E-2</v>
      </c>
      <c r="P2068" s="73">
        <f>VLOOKUP($F2068,Assumptions!$A$23:$B$27,2,FALSE)*Assumptions!$B$4</f>
        <v>0.2</v>
      </c>
      <c r="Q2068" s="74">
        <f t="shared" si="64"/>
        <v>97214.16079167166</v>
      </c>
      <c r="R2068" s="75" t="str">
        <f>IF($O2068&lt;Assumptions!$B$17,"A",IF($O2068&lt;Assumptions!$B$18,"B",IF($O2068&lt;Assumptions!$B$19,"C",IF($O2068&lt;Assumptions!$B$20,"D","E"))))</f>
        <v>B</v>
      </c>
      <c r="S2068" s="75">
        <f t="shared" si="65"/>
        <v>0</v>
      </c>
    </row>
    <row r="2069" spans="1:19" ht="17.399999999999999" x14ac:dyDescent="0.3">
      <c r="A2069" s="39" t="s">
        <v>478</v>
      </c>
      <c r="B2069" s="39" t="s">
        <v>41</v>
      </c>
      <c r="C2069" s="39" t="s">
        <v>144</v>
      </c>
      <c r="D2069" s="39" t="s">
        <v>38</v>
      </c>
      <c r="E2069" s="70" t="s">
        <v>46</v>
      </c>
      <c r="F2069" s="70" t="s">
        <v>24</v>
      </c>
      <c r="G2069" s="78">
        <v>44995</v>
      </c>
      <c r="H2069" s="78">
        <v>45839</v>
      </c>
      <c r="I2069" s="69">
        <v>12072719.25</v>
      </c>
      <c r="J2069" s="70">
        <v>0</v>
      </c>
      <c r="K2069" s="71">
        <v>1.0229999999999999</v>
      </c>
      <c r="L2069" s="70">
        <v>0</v>
      </c>
      <c r="M2069" s="71">
        <v>0.876</v>
      </c>
      <c r="N2069" s="72"/>
      <c r="O2069" s="73">
        <f>MIN(1,MAX(0,(1/(1+EXP(-(Assumptions!$B$5 + Assumptions!$B$6*$N2069))))*Assumptions!$B$3))</f>
        <v>3.9165722796764356E-2</v>
      </c>
      <c r="P2069" s="73">
        <f>VLOOKUP($F2069,Assumptions!$A$23:$B$27,2,FALSE)*Assumptions!$B$4</f>
        <v>0.2</v>
      </c>
      <c r="Q2069" s="74">
        <f t="shared" si="64"/>
        <v>94567.355109732191</v>
      </c>
      <c r="R2069" s="75" t="str">
        <f>IF($O2069&lt;Assumptions!$B$17,"A",IF($O2069&lt;Assumptions!$B$18,"B",IF($O2069&lt;Assumptions!$B$19,"C",IF($O2069&lt;Assumptions!$B$20,"D","E"))))</f>
        <v>B</v>
      </c>
      <c r="S2069" s="75">
        <f t="shared" si="65"/>
        <v>0</v>
      </c>
    </row>
    <row r="2070" spans="1:19" ht="17.399999999999999" x14ac:dyDescent="0.3">
      <c r="A2070" s="39" t="s">
        <v>478</v>
      </c>
      <c r="B2070" s="39" t="s">
        <v>41</v>
      </c>
      <c r="C2070" s="39" t="s">
        <v>144</v>
      </c>
      <c r="D2070" s="39" t="s">
        <v>38</v>
      </c>
      <c r="E2070" s="70" t="s">
        <v>46</v>
      </c>
      <c r="F2070" s="70" t="s">
        <v>24</v>
      </c>
      <c r="G2070" s="78">
        <v>44995</v>
      </c>
      <c r="H2070" s="78">
        <v>45870</v>
      </c>
      <c r="I2070" s="69">
        <v>12072719.25</v>
      </c>
      <c r="J2070" s="70">
        <v>185</v>
      </c>
      <c r="K2070" s="71">
        <v>0.121</v>
      </c>
      <c r="L2070" s="70">
        <v>0</v>
      </c>
      <c r="M2070" s="71">
        <v>0.876</v>
      </c>
      <c r="N2070" s="72"/>
      <c r="O2070" s="73">
        <f>MIN(1,MAX(0,(1/(1+EXP(-(Assumptions!$B$5 + Assumptions!$B$6*$N2070))))*Assumptions!$B$3))</f>
        <v>3.9165722796764356E-2</v>
      </c>
      <c r="P2070" s="73">
        <f>VLOOKUP($F2070,Assumptions!$A$23:$B$27,2,FALSE)*Assumptions!$B$4</f>
        <v>0.2</v>
      </c>
      <c r="Q2070" s="74">
        <f t="shared" si="64"/>
        <v>94567.355109732191</v>
      </c>
      <c r="R2070" s="75" t="str">
        <f>IF($O2070&lt;Assumptions!$B$17,"A",IF($O2070&lt;Assumptions!$B$18,"B",IF($O2070&lt;Assumptions!$B$19,"C",IF($O2070&lt;Assumptions!$B$20,"D","E"))))</f>
        <v>B</v>
      </c>
      <c r="S2070" s="75">
        <f t="shared" si="65"/>
        <v>1</v>
      </c>
    </row>
    <row r="2071" spans="1:19" ht="17.399999999999999" x14ac:dyDescent="0.3">
      <c r="A2071" s="39" t="s">
        <v>478</v>
      </c>
      <c r="B2071" s="39" t="s">
        <v>41</v>
      </c>
      <c r="C2071" s="39" t="s">
        <v>144</v>
      </c>
      <c r="D2071" s="39" t="s">
        <v>38</v>
      </c>
      <c r="E2071" s="70" t="s">
        <v>46</v>
      </c>
      <c r="F2071" s="70" t="s">
        <v>24</v>
      </c>
      <c r="G2071" s="78">
        <v>44995</v>
      </c>
      <c r="H2071" s="78">
        <v>45901</v>
      </c>
      <c r="I2071" s="69">
        <v>12072719.25</v>
      </c>
      <c r="J2071" s="70">
        <v>999</v>
      </c>
      <c r="K2071" s="71">
        <v>0.186</v>
      </c>
      <c r="L2071" s="70">
        <v>0</v>
      </c>
      <c r="M2071" s="71">
        <v>0.876</v>
      </c>
      <c r="N2071" s="72"/>
      <c r="O2071" s="73">
        <f>MIN(1,MAX(0,(1/(1+EXP(-(Assumptions!$B$5 + Assumptions!$B$6*$N2071))))*Assumptions!$B$3))</f>
        <v>3.9165722796764356E-2</v>
      </c>
      <c r="P2071" s="73">
        <f>VLOOKUP($F2071,Assumptions!$A$23:$B$27,2,FALSE)*Assumptions!$B$4</f>
        <v>0.2</v>
      </c>
      <c r="Q2071" s="74">
        <f t="shared" si="64"/>
        <v>94567.355109732191</v>
      </c>
      <c r="R2071" s="75" t="str">
        <f>IF($O2071&lt;Assumptions!$B$17,"A",IF($O2071&lt;Assumptions!$B$18,"B",IF($O2071&lt;Assumptions!$B$19,"C",IF($O2071&lt;Assumptions!$B$20,"D","E"))))</f>
        <v>B</v>
      </c>
      <c r="S2071" s="75">
        <f t="shared" si="65"/>
        <v>1</v>
      </c>
    </row>
    <row r="2072" spans="1:19" ht="17.399999999999999" x14ac:dyDescent="0.3">
      <c r="A2072" s="39" t="s">
        <v>478</v>
      </c>
      <c r="B2072" s="39" t="s">
        <v>41</v>
      </c>
      <c r="C2072" s="39" t="s">
        <v>144</v>
      </c>
      <c r="D2072" s="39" t="s">
        <v>38</v>
      </c>
      <c r="E2072" s="70" t="s">
        <v>46</v>
      </c>
      <c r="F2072" s="70" t="s">
        <v>24</v>
      </c>
      <c r="G2072" s="78">
        <v>44995</v>
      </c>
      <c r="H2072" s="78">
        <v>45931</v>
      </c>
      <c r="I2072" s="69">
        <v>12072719.25</v>
      </c>
      <c r="J2072" s="70">
        <v>999</v>
      </c>
      <c r="K2072" s="71">
        <v>5.7000000000000002E-2</v>
      </c>
      <c r="L2072" s="70">
        <v>0</v>
      </c>
      <c r="M2072" s="71">
        <v>0.876</v>
      </c>
      <c r="N2072" s="72"/>
      <c r="O2072" s="73">
        <f>MIN(1,MAX(0,(1/(1+EXP(-(Assumptions!$B$5 + Assumptions!$B$6*$N2072))))*Assumptions!$B$3))</f>
        <v>3.9165722796764356E-2</v>
      </c>
      <c r="P2072" s="73">
        <f>VLOOKUP($F2072,Assumptions!$A$23:$B$27,2,FALSE)*Assumptions!$B$4</f>
        <v>0.2</v>
      </c>
      <c r="Q2072" s="74">
        <f t="shared" si="64"/>
        <v>94567.355109732191</v>
      </c>
      <c r="R2072" s="75" t="str">
        <f>IF($O2072&lt;Assumptions!$B$17,"A",IF($O2072&lt;Assumptions!$B$18,"B",IF($O2072&lt;Assumptions!$B$19,"C",IF($O2072&lt;Assumptions!$B$20,"D","E"))))</f>
        <v>B</v>
      </c>
      <c r="S2072" s="75">
        <f t="shared" si="65"/>
        <v>1</v>
      </c>
    </row>
    <row r="2073" spans="1:19" ht="17.399999999999999" x14ac:dyDescent="0.3">
      <c r="A2073" s="39" t="s">
        <v>478</v>
      </c>
      <c r="B2073" s="39" t="s">
        <v>41</v>
      </c>
      <c r="C2073" s="39" t="s">
        <v>144</v>
      </c>
      <c r="D2073" s="39" t="s">
        <v>38</v>
      </c>
      <c r="E2073" s="70" t="s">
        <v>46</v>
      </c>
      <c r="F2073" s="70" t="s">
        <v>24</v>
      </c>
      <c r="G2073" s="78">
        <v>44995</v>
      </c>
      <c r="H2073" s="78">
        <v>45962</v>
      </c>
      <c r="I2073" s="69">
        <v>12072719.25</v>
      </c>
      <c r="J2073" s="70">
        <v>999</v>
      </c>
      <c r="K2073" s="71">
        <v>4.1000000000000002E-2</v>
      </c>
      <c r="L2073" s="70">
        <v>0</v>
      </c>
      <c r="M2073" s="71">
        <v>0.876</v>
      </c>
      <c r="N2073" s="72"/>
      <c r="O2073" s="73">
        <f>MIN(1,MAX(0,(1/(1+EXP(-(Assumptions!$B$5 + Assumptions!$B$6*$N2073))))*Assumptions!$B$3))</f>
        <v>3.9165722796764356E-2</v>
      </c>
      <c r="P2073" s="73">
        <f>VLOOKUP($F2073,Assumptions!$A$23:$B$27,2,FALSE)*Assumptions!$B$4</f>
        <v>0.2</v>
      </c>
      <c r="Q2073" s="74">
        <f t="shared" si="64"/>
        <v>94567.355109732191</v>
      </c>
      <c r="R2073" s="75" t="str">
        <f>IF($O2073&lt;Assumptions!$B$17,"A",IF($O2073&lt;Assumptions!$B$18,"B",IF($O2073&lt;Assumptions!$B$19,"C",IF($O2073&lt;Assumptions!$B$20,"D","E"))))</f>
        <v>B</v>
      </c>
      <c r="S2073" s="75">
        <f t="shared" si="65"/>
        <v>1</v>
      </c>
    </row>
    <row r="2074" spans="1:19" ht="17.399999999999999" x14ac:dyDescent="0.3">
      <c r="A2074" s="39" t="s">
        <v>478</v>
      </c>
      <c r="B2074" s="39" t="s">
        <v>41</v>
      </c>
      <c r="C2074" s="39" t="s">
        <v>144</v>
      </c>
      <c r="D2074" s="39" t="s">
        <v>38</v>
      </c>
      <c r="E2074" s="70" t="s">
        <v>46</v>
      </c>
      <c r="F2074" s="70" t="s">
        <v>24</v>
      </c>
      <c r="G2074" s="78">
        <v>44995</v>
      </c>
      <c r="H2074" s="78">
        <v>45992</v>
      </c>
      <c r="I2074" s="69">
        <v>12072719.25</v>
      </c>
      <c r="J2074" s="70">
        <v>999</v>
      </c>
      <c r="K2074" s="71">
        <v>6.7000000000000004E-2</v>
      </c>
      <c r="L2074" s="70">
        <v>0</v>
      </c>
      <c r="M2074" s="71">
        <v>0.876</v>
      </c>
      <c r="N2074" s="72"/>
      <c r="O2074" s="73">
        <f>MIN(1,MAX(0,(1/(1+EXP(-(Assumptions!$B$5 + Assumptions!$B$6*$N2074))))*Assumptions!$B$3))</f>
        <v>3.9165722796764356E-2</v>
      </c>
      <c r="P2074" s="73">
        <f>VLOOKUP($F2074,Assumptions!$A$23:$B$27,2,FALSE)*Assumptions!$B$4</f>
        <v>0.2</v>
      </c>
      <c r="Q2074" s="74">
        <f t="shared" si="64"/>
        <v>94567.355109732191</v>
      </c>
      <c r="R2074" s="75" t="str">
        <f>IF($O2074&lt;Assumptions!$B$17,"A",IF($O2074&lt;Assumptions!$B$18,"B",IF($O2074&lt;Assumptions!$B$19,"C",IF($O2074&lt;Assumptions!$B$20,"D","E"))))</f>
        <v>B</v>
      </c>
      <c r="S2074" s="75">
        <f t="shared" si="65"/>
        <v>1</v>
      </c>
    </row>
    <row r="2075" spans="1:19" ht="17.399999999999999" x14ac:dyDescent="0.3">
      <c r="A2075" s="39" t="s">
        <v>479</v>
      </c>
      <c r="B2075" s="39" t="s">
        <v>77</v>
      </c>
      <c r="C2075" s="39" t="s">
        <v>135</v>
      </c>
      <c r="D2075" s="39" t="s">
        <v>42</v>
      </c>
      <c r="E2075" s="70" t="s">
        <v>39</v>
      </c>
      <c r="F2075" s="70" t="s">
        <v>28</v>
      </c>
      <c r="G2075" s="78">
        <v>44235</v>
      </c>
      <c r="H2075" s="78">
        <v>45658</v>
      </c>
      <c r="I2075" s="69">
        <v>4002243.1</v>
      </c>
      <c r="J2075" s="70">
        <v>0</v>
      </c>
      <c r="K2075" s="71">
        <v>1.117</v>
      </c>
      <c r="L2075" s="70">
        <v>0</v>
      </c>
      <c r="M2075" s="71">
        <v>0.69199999999999995</v>
      </c>
      <c r="N2075" s="72"/>
      <c r="O2075" s="73">
        <f>MIN(1,MAX(0,(1/(1+EXP(-(Assumptions!$B$5 + Assumptions!$B$6*$N2075))))*Assumptions!$B$3))</f>
        <v>3.9165722796764356E-2</v>
      </c>
      <c r="P2075" s="73">
        <f>VLOOKUP($F2075,Assumptions!$A$23:$B$27,2,FALSE)*Assumptions!$B$4</f>
        <v>0.35</v>
      </c>
      <c r="Q2075" s="74">
        <f t="shared" si="64"/>
        <v>54862.760336951993</v>
      </c>
      <c r="R2075" s="75" t="str">
        <f>IF($O2075&lt;Assumptions!$B$17,"A",IF($O2075&lt;Assumptions!$B$18,"B",IF($O2075&lt;Assumptions!$B$19,"C",IF($O2075&lt;Assumptions!$B$20,"D","E"))))</f>
        <v>B</v>
      </c>
      <c r="S2075" s="75">
        <f t="shared" si="65"/>
        <v>0</v>
      </c>
    </row>
    <row r="2076" spans="1:19" ht="17.399999999999999" x14ac:dyDescent="0.3">
      <c r="A2076" s="39" t="s">
        <v>479</v>
      </c>
      <c r="B2076" s="39" t="s">
        <v>77</v>
      </c>
      <c r="C2076" s="39" t="s">
        <v>135</v>
      </c>
      <c r="D2076" s="39" t="s">
        <v>42</v>
      </c>
      <c r="E2076" s="70" t="s">
        <v>39</v>
      </c>
      <c r="F2076" s="70" t="s">
        <v>28</v>
      </c>
      <c r="G2076" s="78">
        <v>44235</v>
      </c>
      <c r="H2076" s="78">
        <v>45689</v>
      </c>
      <c r="I2076" s="69">
        <v>3895021.44</v>
      </c>
      <c r="J2076" s="70">
        <v>35</v>
      </c>
      <c r="K2076" s="71">
        <v>0.69599999999999995</v>
      </c>
      <c r="L2076" s="70">
        <v>0</v>
      </c>
      <c r="M2076" s="71">
        <v>0.69199999999999995</v>
      </c>
      <c r="N2076" s="72"/>
      <c r="O2076" s="73">
        <f>MIN(1,MAX(0,(1/(1+EXP(-(Assumptions!$B$5 + Assumptions!$B$6*$N2076))))*Assumptions!$B$3))</f>
        <v>3.9165722796764356E-2</v>
      </c>
      <c r="P2076" s="73">
        <f>VLOOKUP($F2076,Assumptions!$A$23:$B$27,2,FALSE)*Assumptions!$B$4</f>
        <v>0.35</v>
      </c>
      <c r="Q2076" s="74">
        <f t="shared" si="64"/>
        <v>53392.965502272869</v>
      </c>
      <c r="R2076" s="75" t="str">
        <f>IF($O2076&lt;Assumptions!$B$17,"A",IF($O2076&lt;Assumptions!$B$18,"B",IF($O2076&lt;Assumptions!$B$19,"C",IF($O2076&lt;Assumptions!$B$20,"D","E"))))</f>
        <v>B</v>
      </c>
      <c r="S2076" s="75">
        <f t="shared" si="65"/>
        <v>0</v>
      </c>
    </row>
    <row r="2077" spans="1:19" ht="17.399999999999999" x14ac:dyDescent="0.3">
      <c r="A2077" s="39" t="s">
        <v>479</v>
      </c>
      <c r="B2077" s="39" t="s">
        <v>77</v>
      </c>
      <c r="C2077" s="39" t="s">
        <v>135</v>
      </c>
      <c r="D2077" s="39" t="s">
        <v>42</v>
      </c>
      <c r="E2077" s="70" t="s">
        <v>39</v>
      </c>
      <c r="F2077" s="70" t="s">
        <v>28</v>
      </c>
      <c r="G2077" s="78">
        <v>44235</v>
      </c>
      <c r="H2077" s="78">
        <v>45717</v>
      </c>
      <c r="I2077" s="69">
        <v>3775814.83</v>
      </c>
      <c r="J2077" s="70">
        <v>0</v>
      </c>
      <c r="K2077" s="71">
        <v>1.1379999999999999</v>
      </c>
      <c r="L2077" s="70">
        <v>0</v>
      </c>
      <c r="M2077" s="71">
        <v>0.69199999999999995</v>
      </c>
      <c r="N2077" s="72"/>
      <c r="O2077" s="73">
        <f>MIN(1,MAX(0,(1/(1+EXP(-(Assumptions!$B$5 + Assumptions!$B$6*$N2077))))*Assumptions!$B$3))</f>
        <v>3.9165722796764356E-2</v>
      </c>
      <c r="P2077" s="73">
        <f>VLOOKUP($F2077,Assumptions!$A$23:$B$27,2,FALSE)*Assumptions!$B$4</f>
        <v>0.35</v>
      </c>
      <c r="Q2077" s="74">
        <f t="shared" si="64"/>
        <v>51758.880937292175</v>
      </c>
      <c r="R2077" s="75" t="str">
        <f>IF($O2077&lt;Assumptions!$B$17,"A",IF($O2077&lt;Assumptions!$B$18,"B",IF($O2077&lt;Assumptions!$B$19,"C",IF($O2077&lt;Assumptions!$B$20,"D","E"))))</f>
        <v>B</v>
      </c>
      <c r="S2077" s="75">
        <f t="shared" si="65"/>
        <v>0</v>
      </c>
    </row>
    <row r="2078" spans="1:19" ht="17.399999999999999" x14ac:dyDescent="0.3">
      <c r="A2078" s="39" t="s">
        <v>479</v>
      </c>
      <c r="B2078" s="39" t="s">
        <v>77</v>
      </c>
      <c r="C2078" s="39" t="s">
        <v>135</v>
      </c>
      <c r="D2078" s="39" t="s">
        <v>42</v>
      </c>
      <c r="E2078" s="70" t="s">
        <v>39</v>
      </c>
      <c r="F2078" s="70" t="s">
        <v>28</v>
      </c>
      <c r="G2078" s="78">
        <v>44235</v>
      </c>
      <c r="H2078" s="78">
        <v>45748</v>
      </c>
      <c r="I2078" s="69">
        <v>3653621.07</v>
      </c>
      <c r="J2078" s="70">
        <v>0</v>
      </c>
      <c r="K2078" s="71">
        <v>1.0589999999999999</v>
      </c>
      <c r="L2078" s="70">
        <v>0</v>
      </c>
      <c r="M2078" s="71">
        <v>0.69199999999999995</v>
      </c>
      <c r="N2078" s="72"/>
      <c r="O2078" s="73">
        <f>MIN(1,MAX(0,(1/(1+EXP(-(Assumptions!$B$5 + Assumptions!$B$6*$N2078))))*Assumptions!$B$3))</f>
        <v>3.9165722796764356E-2</v>
      </c>
      <c r="P2078" s="73">
        <f>VLOOKUP($F2078,Assumptions!$A$23:$B$27,2,FALSE)*Assumptions!$B$4</f>
        <v>0.35</v>
      </c>
      <c r="Q2078" s="74">
        <f t="shared" si="64"/>
        <v>50083.848511213146</v>
      </c>
      <c r="R2078" s="75" t="str">
        <f>IF($O2078&lt;Assumptions!$B$17,"A",IF($O2078&lt;Assumptions!$B$18,"B",IF($O2078&lt;Assumptions!$B$19,"C",IF($O2078&lt;Assumptions!$B$20,"D","E"))))</f>
        <v>B</v>
      </c>
      <c r="S2078" s="75">
        <f t="shared" si="65"/>
        <v>0</v>
      </c>
    </row>
    <row r="2079" spans="1:19" ht="17.399999999999999" x14ac:dyDescent="0.3">
      <c r="A2079" s="39" t="s">
        <v>479</v>
      </c>
      <c r="B2079" s="39" t="s">
        <v>77</v>
      </c>
      <c r="C2079" s="39" t="s">
        <v>135</v>
      </c>
      <c r="D2079" s="39" t="s">
        <v>42</v>
      </c>
      <c r="E2079" s="70" t="s">
        <v>39</v>
      </c>
      <c r="F2079" s="70" t="s">
        <v>28</v>
      </c>
      <c r="G2079" s="78">
        <v>44235</v>
      </c>
      <c r="H2079" s="78">
        <v>45778</v>
      </c>
      <c r="I2079" s="69">
        <v>3544740.87</v>
      </c>
      <c r="J2079" s="70">
        <v>35</v>
      </c>
      <c r="K2079" s="71">
        <v>0.70199999999999996</v>
      </c>
      <c r="L2079" s="70">
        <v>0</v>
      </c>
      <c r="M2079" s="71">
        <v>0.69199999999999995</v>
      </c>
      <c r="N2079" s="72"/>
      <c r="O2079" s="73">
        <f>MIN(1,MAX(0,(1/(1+EXP(-(Assumptions!$B$5 + Assumptions!$B$6*$N2079))))*Assumptions!$B$3))</f>
        <v>3.9165722796764356E-2</v>
      </c>
      <c r="P2079" s="73">
        <f>VLOOKUP($F2079,Assumptions!$A$23:$B$27,2,FALSE)*Assumptions!$B$4</f>
        <v>0.35</v>
      </c>
      <c r="Q2079" s="74">
        <f t="shared" si="64"/>
        <v>48591.318405273458</v>
      </c>
      <c r="R2079" s="75" t="str">
        <f>IF($O2079&lt;Assumptions!$B$17,"A",IF($O2079&lt;Assumptions!$B$18,"B",IF($O2079&lt;Assumptions!$B$19,"C",IF($O2079&lt;Assumptions!$B$20,"D","E"))))</f>
        <v>B</v>
      </c>
      <c r="S2079" s="75">
        <f t="shared" si="65"/>
        <v>0</v>
      </c>
    </row>
    <row r="2080" spans="1:19" ht="17.399999999999999" x14ac:dyDescent="0.3">
      <c r="A2080" s="39" t="s">
        <v>479</v>
      </c>
      <c r="B2080" s="39" t="s">
        <v>77</v>
      </c>
      <c r="C2080" s="39" t="s">
        <v>135</v>
      </c>
      <c r="D2080" s="39" t="s">
        <v>42</v>
      </c>
      <c r="E2080" s="70" t="s">
        <v>39</v>
      </c>
      <c r="F2080" s="70" t="s">
        <v>28</v>
      </c>
      <c r="G2080" s="78">
        <v>44235</v>
      </c>
      <c r="H2080" s="78">
        <v>45809</v>
      </c>
      <c r="I2080" s="69">
        <v>3431779.89</v>
      </c>
      <c r="J2080" s="70">
        <v>0</v>
      </c>
      <c r="K2080" s="71">
        <v>1.018</v>
      </c>
      <c r="L2080" s="70">
        <v>0</v>
      </c>
      <c r="M2080" s="71">
        <v>0.69199999999999995</v>
      </c>
      <c r="N2080" s="72"/>
      <c r="O2080" s="73">
        <f>MIN(1,MAX(0,(1/(1+EXP(-(Assumptions!$B$5 + Assumptions!$B$6*$N2080))))*Assumptions!$B$3))</f>
        <v>3.9165722796764356E-2</v>
      </c>
      <c r="P2080" s="73">
        <f>VLOOKUP($F2080,Assumptions!$A$23:$B$27,2,FALSE)*Assumptions!$B$4</f>
        <v>0.35</v>
      </c>
      <c r="Q2080" s="74">
        <f t="shared" si="64"/>
        <v>47042.848954937668</v>
      </c>
      <c r="R2080" s="75" t="str">
        <f>IF($O2080&lt;Assumptions!$B$17,"A",IF($O2080&lt;Assumptions!$B$18,"B",IF($O2080&lt;Assumptions!$B$19,"C",IF($O2080&lt;Assumptions!$B$20,"D","E"))))</f>
        <v>B</v>
      </c>
      <c r="S2080" s="75">
        <f t="shared" si="65"/>
        <v>0</v>
      </c>
    </row>
    <row r="2081" spans="1:19" ht="17.399999999999999" x14ac:dyDescent="0.3">
      <c r="A2081" s="39" t="s">
        <v>479</v>
      </c>
      <c r="B2081" s="39" t="s">
        <v>77</v>
      </c>
      <c r="C2081" s="39" t="s">
        <v>135</v>
      </c>
      <c r="D2081" s="39" t="s">
        <v>42</v>
      </c>
      <c r="E2081" s="70" t="s">
        <v>39</v>
      </c>
      <c r="F2081" s="70" t="s">
        <v>28</v>
      </c>
      <c r="G2081" s="78">
        <v>44235</v>
      </c>
      <c r="H2081" s="78">
        <v>45839</v>
      </c>
      <c r="I2081" s="69">
        <v>3339296.88</v>
      </c>
      <c r="J2081" s="70">
        <v>0</v>
      </c>
      <c r="K2081" s="71">
        <v>0.97899999999999998</v>
      </c>
      <c r="L2081" s="70">
        <v>0</v>
      </c>
      <c r="M2081" s="71">
        <v>0.69199999999999995</v>
      </c>
      <c r="N2081" s="72"/>
      <c r="O2081" s="73">
        <f>MIN(1,MAX(0,(1/(1+EXP(-(Assumptions!$B$5 + Assumptions!$B$6*$N2081))))*Assumptions!$B$3))</f>
        <v>3.9165722796764356E-2</v>
      </c>
      <c r="P2081" s="73">
        <f>VLOOKUP($F2081,Assumptions!$A$23:$B$27,2,FALSE)*Assumptions!$B$4</f>
        <v>0.35</v>
      </c>
      <c r="Q2081" s="74">
        <f t="shared" si="64"/>
        <v>45775.091578363026</v>
      </c>
      <c r="R2081" s="75" t="str">
        <f>IF($O2081&lt;Assumptions!$B$17,"A",IF($O2081&lt;Assumptions!$B$18,"B",IF($O2081&lt;Assumptions!$B$19,"C",IF($O2081&lt;Assumptions!$B$20,"D","E"))))</f>
        <v>B</v>
      </c>
      <c r="S2081" s="75">
        <f t="shared" si="65"/>
        <v>0</v>
      </c>
    </row>
    <row r="2082" spans="1:19" ht="17.399999999999999" x14ac:dyDescent="0.3">
      <c r="A2082" s="39" t="s">
        <v>479</v>
      </c>
      <c r="B2082" s="39" t="s">
        <v>77</v>
      </c>
      <c r="C2082" s="39" t="s">
        <v>135</v>
      </c>
      <c r="D2082" s="39" t="s">
        <v>42</v>
      </c>
      <c r="E2082" s="70" t="s">
        <v>39</v>
      </c>
      <c r="F2082" s="70" t="s">
        <v>28</v>
      </c>
      <c r="G2082" s="78">
        <v>44235</v>
      </c>
      <c r="H2082" s="78">
        <v>45870</v>
      </c>
      <c r="I2082" s="69">
        <v>3244906.59</v>
      </c>
      <c r="J2082" s="70">
        <v>0</v>
      </c>
      <c r="K2082" s="71">
        <v>1.1060000000000001</v>
      </c>
      <c r="L2082" s="70">
        <v>0</v>
      </c>
      <c r="M2082" s="71">
        <v>0.69199999999999995</v>
      </c>
      <c r="N2082" s="72"/>
      <c r="O2082" s="73">
        <f>MIN(1,MAX(0,(1/(1+EXP(-(Assumptions!$B$5 + Assumptions!$B$6*$N2082))))*Assumptions!$B$3))</f>
        <v>3.9165722796764356E-2</v>
      </c>
      <c r="P2082" s="73">
        <f>VLOOKUP($F2082,Assumptions!$A$23:$B$27,2,FALSE)*Assumptions!$B$4</f>
        <v>0.35</v>
      </c>
      <c r="Q2082" s="74">
        <f t="shared" si="64"/>
        <v>44481.189201866859</v>
      </c>
      <c r="R2082" s="75" t="str">
        <f>IF($O2082&lt;Assumptions!$B$17,"A",IF($O2082&lt;Assumptions!$B$18,"B",IF($O2082&lt;Assumptions!$B$19,"C",IF($O2082&lt;Assumptions!$B$20,"D","E"))))</f>
        <v>B</v>
      </c>
      <c r="S2082" s="75">
        <f t="shared" si="65"/>
        <v>0</v>
      </c>
    </row>
    <row r="2083" spans="1:19" ht="17.399999999999999" x14ac:dyDescent="0.3">
      <c r="A2083" s="39" t="s">
        <v>479</v>
      </c>
      <c r="B2083" s="39" t="s">
        <v>77</v>
      </c>
      <c r="C2083" s="39" t="s">
        <v>135</v>
      </c>
      <c r="D2083" s="39" t="s">
        <v>42</v>
      </c>
      <c r="E2083" s="70" t="s">
        <v>39</v>
      </c>
      <c r="F2083" s="70" t="s">
        <v>28</v>
      </c>
      <c r="G2083" s="78">
        <v>44235</v>
      </c>
      <c r="H2083" s="78">
        <v>45901</v>
      </c>
      <c r="I2083" s="69">
        <v>3138538.03</v>
      </c>
      <c r="J2083" s="70">
        <v>0</v>
      </c>
      <c r="K2083" s="71">
        <v>1.0609999999999999</v>
      </c>
      <c r="L2083" s="70">
        <v>0</v>
      </c>
      <c r="M2083" s="71">
        <v>0.69199999999999995</v>
      </c>
      <c r="N2083" s="72"/>
      <c r="O2083" s="73">
        <f>MIN(1,MAX(0,(1/(1+EXP(-(Assumptions!$B$5 + Assumptions!$B$6*$N2083))))*Assumptions!$B$3))</f>
        <v>3.9165722796764356E-2</v>
      </c>
      <c r="P2083" s="73">
        <f>VLOOKUP($F2083,Assumptions!$A$23:$B$27,2,FALSE)*Assumptions!$B$4</f>
        <v>0.35</v>
      </c>
      <c r="Q2083" s="74">
        <f t="shared" si="64"/>
        <v>43023.088664529008</v>
      </c>
      <c r="R2083" s="75" t="str">
        <f>IF($O2083&lt;Assumptions!$B$17,"A",IF($O2083&lt;Assumptions!$B$18,"B",IF($O2083&lt;Assumptions!$B$19,"C",IF($O2083&lt;Assumptions!$B$20,"D","E"))))</f>
        <v>B</v>
      </c>
      <c r="S2083" s="75">
        <f t="shared" si="65"/>
        <v>0</v>
      </c>
    </row>
    <row r="2084" spans="1:19" ht="17.399999999999999" x14ac:dyDescent="0.3">
      <c r="A2084" s="39" t="s">
        <v>479</v>
      </c>
      <c r="B2084" s="39" t="s">
        <v>77</v>
      </c>
      <c r="C2084" s="39" t="s">
        <v>135</v>
      </c>
      <c r="D2084" s="39" t="s">
        <v>42</v>
      </c>
      <c r="E2084" s="70" t="s">
        <v>39</v>
      </c>
      <c r="F2084" s="70" t="s">
        <v>28</v>
      </c>
      <c r="G2084" s="78">
        <v>44235</v>
      </c>
      <c r="H2084" s="78">
        <v>45931</v>
      </c>
      <c r="I2084" s="69">
        <v>3046228.72</v>
      </c>
      <c r="J2084" s="70">
        <v>0</v>
      </c>
      <c r="K2084" s="71">
        <v>1.117</v>
      </c>
      <c r="L2084" s="70">
        <v>0</v>
      </c>
      <c r="M2084" s="71">
        <v>0.69199999999999995</v>
      </c>
      <c r="N2084" s="72"/>
      <c r="O2084" s="73">
        <f>MIN(1,MAX(0,(1/(1+EXP(-(Assumptions!$B$5 + Assumptions!$B$6*$N2084))))*Assumptions!$B$3))</f>
        <v>3.9165722796764356E-2</v>
      </c>
      <c r="P2084" s="73">
        <f>VLOOKUP($F2084,Assumptions!$A$23:$B$27,2,FALSE)*Assumptions!$B$4</f>
        <v>0.35</v>
      </c>
      <c r="Q2084" s="74">
        <f t="shared" si="64"/>
        <v>41757.712368071807</v>
      </c>
      <c r="R2084" s="75" t="str">
        <f>IF($O2084&lt;Assumptions!$B$17,"A",IF($O2084&lt;Assumptions!$B$18,"B",IF($O2084&lt;Assumptions!$B$19,"C",IF($O2084&lt;Assumptions!$B$20,"D","E"))))</f>
        <v>B</v>
      </c>
      <c r="S2084" s="75">
        <f t="shared" si="65"/>
        <v>0</v>
      </c>
    </row>
    <row r="2085" spans="1:19" ht="17.399999999999999" x14ac:dyDescent="0.3">
      <c r="A2085" s="39" t="s">
        <v>479</v>
      </c>
      <c r="B2085" s="39" t="s">
        <v>77</v>
      </c>
      <c r="C2085" s="39" t="s">
        <v>135</v>
      </c>
      <c r="D2085" s="39" t="s">
        <v>42</v>
      </c>
      <c r="E2085" s="70" t="s">
        <v>39</v>
      </c>
      <c r="F2085" s="70" t="s">
        <v>28</v>
      </c>
      <c r="G2085" s="78">
        <v>44235</v>
      </c>
      <c r="H2085" s="78">
        <v>45962</v>
      </c>
      <c r="I2085" s="69">
        <v>2966742.1</v>
      </c>
      <c r="J2085" s="70">
        <v>35</v>
      </c>
      <c r="K2085" s="71">
        <v>0.56299999999999994</v>
      </c>
      <c r="L2085" s="70">
        <v>0</v>
      </c>
      <c r="M2085" s="71">
        <v>0.69199999999999995</v>
      </c>
      <c r="N2085" s="72"/>
      <c r="O2085" s="73">
        <f>MIN(1,MAX(0,(1/(1+EXP(-(Assumptions!$B$5 + Assumptions!$B$6*$N2085))))*Assumptions!$B$3))</f>
        <v>3.9165722796764356E-2</v>
      </c>
      <c r="P2085" s="73">
        <f>VLOOKUP($F2085,Assumptions!$A$23:$B$27,2,FALSE)*Assumptions!$B$4</f>
        <v>0.35</v>
      </c>
      <c r="Q2085" s="74">
        <f t="shared" si="64"/>
        <v>40668.109544331695</v>
      </c>
      <c r="R2085" s="75" t="str">
        <f>IF($O2085&lt;Assumptions!$B$17,"A",IF($O2085&lt;Assumptions!$B$18,"B",IF($O2085&lt;Assumptions!$B$19,"C",IF($O2085&lt;Assumptions!$B$20,"D","E"))))</f>
        <v>B</v>
      </c>
      <c r="S2085" s="75">
        <f t="shared" si="65"/>
        <v>0</v>
      </c>
    </row>
    <row r="2086" spans="1:19" ht="17.399999999999999" x14ac:dyDescent="0.3">
      <c r="A2086" s="39" t="s">
        <v>479</v>
      </c>
      <c r="B2086" s="39" t="s">
        <v>77</v>
      </c>
      <c r="C2086" s="39" t="s">
        <v>135</v>
      </c>
      <c r="D2086" s="39" t="s">
        <v>42</v>
      </c>
      <c r="E2086" s="70" t="s">
        <v>39</v>
      </c>
      <c r="F2086" s="70" t="s">
        <v>28</v>
      </c>
      <c r="G2086" s="78">
        <v>44235</v>
      </c>
      <c r="H2086" s="78">
        <v>45992</v>
      </c>
      <c r="I2086" s="69">
        <v>2881829.24</v>
      </c>
      <c r="J2086" s="70">
        <v>95</v>
      </c>
      <c r="K2086" s="71">
        <v>0.45</v>
      </c>
      <c r="L2086" s="70">
        <v>0</v>
      </c>
      <c r="M2086" s="71">
        <v>0.69199999999999995</v>
      </c>
      <c r="N2086" s="72"/>
      <c r="O2086" s="73">
        <f>MIN(1,MAX(0,(1/(1+EXP(-(Assumptions!$B$5 + Assumptions!$B$6*$N2086))))*Assumptions!$B$3))</f>
        <v>3.9165722796764356E-2</v>
      </c>
      <c r="P2086" s="73">
        <f>VLOOKUP($F2086,Assumptions!$A$23:$B$27,2,FALSE)*Assumptions!$B$4</f>
        <v>0.35</v>
      </c>
      <c r="Q2086" s="74">
        <f t="shared" si="64"/>
        <v>39504.123806507538</v>
      </c>
      <c r="R2086" s="75" t="str">
        <f>IF($O2086&lt;Assumptions!$B$17,"A",IF($O2086&lt;Assumptions!$B$18,"B",IF($O2086&lt;Assumptions!$B$19,"C",IF($O2086&lt;Assumptions!$B$20,"D","E"))))</f>
        <v>B</v>
      </c>
      <c r="S2086" s="75">
        <f t="shared" si="65"/>
        <v>0</v>
      </c>
    </row>
    <row r="2087" spans="1:19" ht="17.399999999999999" x14ac:dyDescent="0.3">
      <c r="A2087" s="39" t="s">
        <v>481</v>
      </c>
      <c r="B2087" s="39" t="s">
        <v>91</v>
      </c>
      <c r="C2087" s="39" t="s">
        <v>22</v>
      </c>
      <c r="D2087" s="39" t="s">
        <v>30</v>
      </c>
      <c r="E2087" s="70" t="s">
        <v>39</v>
      </c>
      <c r="F2087" s="70" t="s">
        <v>28</v>
      </c>
      <c r="G2087" s="78">
        <v>45619</v>
      </c>
      <c r="H2087" s="78">
        <v>45658</v>
      </c>
      <c r="I2087" s="69">
        <v>4224894.2</v>
      </c>
      <c r="J2087" s="70">
        <v>0</v>
      </c>
      <c r="K2087" s="71">
        <v>1.073</v>
      </c>
      <c r="L2087" s="70">
        <v>0</v>
      </c>
      <c r="M2087" s="71">
        <v>0.79800000000000004</v>
      </c>
      <c r="N2087" s="72"/>
      <c r="O2087" s="73">
        <f>MIN(1,MAX(0,(1/(1+EXP(-(Assumptions!$B$5 + Assumptions!$B$6*$N2087))))*Assumptions!$B$3))</f>
        <v>3.9165722796764356E-2</v>
      </c>
      <c r="P2087" s="73">
        <f>VLOOKUP($F2087,Assumptions!$A$23:$B$27,2,FALSE)*Assumptions!$B$4</f>
        <v>0.35</v>
      </c>
      <c r="Q2087" s="74">
        <f t="shared" si="64"/>
        <v>57914.862279000125</v>
      </c>
      <c r="R2087" s="75" t="str">
        <f>IF($O2087&lt;Assumptions!$B$17,"A",IF($O2087&lt;Assumptions!$B$18,"B",IF($O2087&lt;Assumptions!$B$19,"C",IF($O2087&lt;Assumptions!$B$20,"D","E"))))</f>
        <v>B</v>
      </c>
      <c r="S2087" s="75">
        <f t="shared" si="65"/>
        <v>0</v>
      </c>
    </row>
    <row r="2088" spans="1:19" ht="17.399999999999999" x14ac:dyDescent="0.3">
      <c r="A2088" s="39" t="s">
        <v>481</v>
      </c>
      <c r="B2088" s="39" t="s">
        <v>91</v>
      </c>
      <c r="C2088" s="39" t="s">
        <v>22</v>
      </c>
      <c r="D2088" s="39" t="s">
        <v>30</v>
      </c>
      <c r="E2088" s="70" t="s">
        <v>39</v>
      </c>
      <c r="F2088" s="70" t="s">
        <v>28</v>
      </c>
      <c r="G2088" s="78">
        <v>45619</v>
      </c>
      <c r="H2088" s="78">
        <v>45689</v>
      </c>
      <c r="I2088" s="69">
        <v>4139115.59</v>
      </c>
      <c r="J2088" s="70">
        <v>0</v>
      </c>
      <c r="K2088" s="71">
        <v>1.121</v>
      </c>
      <c r="L2088" s="70">
        <v>0</v>
      </c>
      <c r="M2088" s="71">
        <v>0.79800000000000004</v>
      </c>
      <c r="N2088" s="72"/>
      <c r="O2088" s="73">
        <f>MIN(1,MAX(0,(1/(1+EXP(-(Assumptions!$B$5 + Assumptions!$B$6*$N2088))))*Assumptions!$B$3))</f>
        <v>3.9165722796764356E-2</v>
      </c>
      <c r="P2088" s="73">
        <f>VLOOKUP($F2088,Assumptions!$A$23:$B$27,2,FALSE)*Assumptions!$B$4</f>
        <v>0.35</v>
      </c>
      <c r="Q2088" s="74">
        <f t="shared" si="64"/>
        <v>56739.008837597008</v>
      </c>
      <c r="R2088" s="75" t="str">
        <f>IF($O2088&lt;Assumptions!$B$17,"A",IF($O2088&lt;Assumptions!$B$18,"B",IF($O2088&lt;Assumptions!$B$19,"C",IF($O2088&lt;Assumptions!$B$20,"D","E"))))</f>
        <v>B</v>
      </c>
      <c r="S2088" s="75">
        <f t="shared" si="65"/>
        <v>0</v>
      </c>
    </row>
    <row r="2089" spans="1:19" ht="17.399999999999999" x14ac:dyDescent="0.3">
      <c r="A2089" s="39" t="s">
        <v>481</v>
      </c>
      <c r="B2089" s="39" t="s">
        <v>91</v>
      </c>
      <c r="C2089" s="39" t="s">
        <v>22</v>
      </c>
      <c r="D2089" s="39" t="s">
        <v>30</v>
      </c>
      <c r="E2089" s="70" t="s">
        <v>39</v>
      </c>
      <c r="F2089" s="70" t="s">
        <v>28</v>
      </c>
      <c r="G2089" s="78">
        <v>45619</v>
      </c>
      <c r="H2089" s="78">
        <v>45717</v>
      </c>
      <c r="I2089" s="69">
        <v>4075992.66</v>
      </c>
      <c r="J2089" s="70">
        <v>0</v>
      </c>
      <c r="K2089" s="71">
        <v>0.99</v>
      </c>
      <c r="L2089" s="70">
        <v>0</v>
      </c>
      <c r="M2089" s="71">
        <v>0.79800000000000004</v>
      </c>
      <c r="N2089" s="72"/>
      <c r="O2089" s="73">
        <f>MIN(1,MAX(0,(1/(1+EXP(-(Assumptions!$B$5 + Assumptions!$B$6*$N2089))))*Assumptions!$B$3))</f>
        <v>3.9165722796764356E-2</v>
      </c>
      <c r="P2089" s="73">
        <f>VLOOKUP($F2089,Assumptions!$A$23:$B$27,2,FALSE)*Assumptions!$B$4</f>
        <v>0.35</v>
      </c>
      <c r="Q2089" s="74">
        <f t="shared" si="64"/>
        <v>55873.719525122164</v>
      </c>
      <c r="R2089" s="75" t="str">
        <f>IF($O2089&lt;Assumptions!$B$17,"A",IF($O2089&lt;Assumptions!$B$18,"B",IF($O2089&lt;Assumptions!$B$19,"C",IF($O2089&lt;Assumptions!$B$20,"D","E"))))</f>
        <v>B</v>
      </c>
      <c r="S2089" s="75">
        <f t="shared" si="65"/>
        <v>0</v>
      </c>
    </row>
    <row r="2090" spans="1:19" ht="17.399999999999999" x14ac:dyDescent="0.3">
      <c r="A2090" s="39" t="s">
        <v>481</v>
      </c>
      <c r="B2090" s="39" t="s">
        <v>91</v>
      </c>
      <c r="C2090" s="39" t="s">
        <v>22</v>
      </c>
      <c r="D2090" s="39" t="s">
        <v>30</v>
      </c>
      <c r="E2090" s="70" t="s">
        <v>39</v>
      </c>
      <c r="F2090" s="70" t="s">
        <v>28</v>
      </c>
      <c r="G2090" s="78">
        <v>45619</v>
      </c>
      <c r="H2090" s="78">
        <v>45748</v>
      </c>
      <c r="I2090" s="69">
        <v>4012090.14</v>
      </c>
      <c r="J2090" s="70">
        <v>15</v>
      </c>
      <c r="K2090" s="71">
        <v>1.036</v>
      </c>
      <c r="L2090" s="70">
        <v>0</v>
      </c>
      <c r="M2090" s="71">
        <v>0.79800000000000004</v>
      </c>
      <c r="N2090" s="72"/>
      <c r="O2090" s="73">
        <f>MIN(1,MAX(0,(1/(1+EXP(-(Assumptions!$B$5 + Assumptions!$B$6*$N2090))))*Assumptions!$B$3))</f>
        <v>3.9165722796764356E-2</v>
      </c>
      <c r="P2090" s="73">
        <f>VLOOKUP($F2090,Assumptions!$A$23:$B$27,2,FALSE)*Assumptions!$B$4</f>
        <v>0.35</v>
      </c>
      <c r="Q2090" s="74">
        <f t="shared" si="64"/>
        <v>54997.743590605023</v>
      </c>
      <c r="R2090" s="75" t="str">
        <f>IF($O2090&lt;Assumptions!$B$17,"A",IF($O2090&lt;Assumptions!$B$18,"B",IF($O2090&lt;Assumptions!$B$19,"C",IF($O2090&lt;Assumptions!$B$20,"D","E"))))</f>
        <v>B</v>
      </c>
      <c r="S2090" s="75">
        <f t="shared" si="65"/>
        <v>0</v>
      </c>
    </row>
    <row r="2091" spans="1:19" ht="17.399999999999999" x14ac:dyDescent="0.3">
      <c r="A2091" s="39" t="s">
        <v>481</v>
      </c>
      <c r="B2091" s="39" t="s">
        <v>91</v>
      </c>
      <c r="C2091" s="39" t="s">
        <v>22</v>
      </c>
      <c r="D2091" s="39" t="s">
        <v>30</v>
      </c>
      <c r="E2091" s="70" t="s">
        <v>39</v>
      </c>
      <c r="F2091" s="70" t="s">
        <v>28</v>
      </c>
      <c r="G2091" s="78">
        <v>45619</v>
      </c>
      <c r="H2091" s="78">
        <v>45778</v>
      </c>
      <c r="I2091" s="69">
        <v>3939417.13</v>
      </c>
      <c r="J2091" s="70">
        <v>15</v>
      </c>
      <c r="K2091" s="71">
        <v>0.95899999999999996</v>
      </c>
      <c r="L2091" s="70">
        <v>0</v>
      </c>
      <c r="M2091" s="71">
        <v>0.79800000000000004</v>
      </c>
      <c r="N2091" s="72"/>
      <c r="O2091" s="73">
        <f>MIN(1,MAX(0,(1/(1+EXP(-(Assumptions!$B$5 + Assumptions!$B$6*$N2091))))*Assumptions!$B$3))</f>
        <v>3.9165722796764356E-2</v>
      </c>
      <c r="P2091" s="73">
        <f>VLOOKUP($F2091,Assumptions!$A$23:$B$27,2,FALSE)*Assumptions!$B$4</f>
        <v>0.35</v>
      </c>
      <c r="Q2091" s="74">
        <f t="shared" si="64"/>
        <v>54001.541753041754</v>
      </c>
      <c r="R2091" s="75" t="str">
        <f>IF($O2091&lt;Assumptions!$B$17,"A",IF($O2091&lt;Assumptions!$B$18,"B",IF($O2091&lt;Assumptions!$B$19,"C",IF($O2091&lt;Assumptions!$B$20,"D","E"))))</f>
        <v>B</v>
      </c>
      <c r="S2091" s="75">
        <f t="shared" si="65"/>
        <v>0</v>
      </c>
    </row>
    <row r="2092" spans="1:19" ht="17.399999999999999" x14ac:dyDescent="0.3">
      <c r="A2092" s="39" t="s">
        <v>481</v>
      </c>
      <c r="B2092" s="39" t="s">
        <v>91</v>
      </c>
      <c r="C2092" s="39" t="s">
        <v>22</v>
      </c>
      <c r="D2092" s="39" t="s">
        <v>30</v>
      </c>
      <c r="E2092" s="70" t="s">
        <v>39</v>
      </c>
      <c r="F2092" s="70" t="s">
        <v>28</v>
      </c>
      <c r="G2092" s="78">
        <v>45619</v>
      </c>
      <c r="H2092" s="78">
        <v>45809</v>
      </c>
      <c r="I2092" s="69">
        <v>3856818.72</v>
      </c>
      <c r="J2092" s="70">
        <v>0</v>
      </c>
      <c r="K2092" s="71">
        <v>1.0349999999999999</v>
      </c>
      <c r="L2092" s="70">
        <v>0</v>
      </c>
      <c r="M2092" s="71">
        <v>0.79800000000000004</v>
      </c>
      <c r="N2092" s="72"/>
      <c r="O2092" s="73">
        <f>MIN(1,MAX(0,(1/(1+EXP(-(Assumptions!$B$5 + Assumptions!$B$6*$N2092))))*Assumptions!$B$3))</f>
        <v>3.9165722796764356E-2</v>
      </c>
      <c r="P2092" s="73">
        <f>VLOOKUP($F2092,Assumptions!$A$23:$B$27,2,FALSE)*Assumptions!$B$4</f>
        <v>0.35</v>
      </c>
      <c r="Q2092" s="74">
        <f t="shared" si="64"/>
        <v>52869.282502712034</v>
      </c>
      <c r="R2092" s="75" t="str">
        <f>IF($O2092&lt;Assumptions!$B$17,"A",IF($O2092&lt;Assumptions!$B$18,"B",IF($O2092&lt;Assumptions!$B$19,"C",IF($O2092&lt;Assumptions!$B$20,"D","E"))))</f>
        <v>B</v>
      </c>
      <c r="S2092" s="75">
        <f t="shared" si="65"/>
        <v>0</v>
      </c>
    </row>
    <row r="2093" spans="1:19" ht="17.399999999999999" x14ac:dyDescent="0.3">
      <c r="A2093" s="39" t="s">
        <v>481</v>
      </c>
      <c r="B2093" s="39" t="s">
        <v>91</v>
      </c>
      <c r="C2093" s="39" t="s">
        <v>22</v>
      </c>
      <c r="D2093" s="39" t="s">
        <v>30</v>
      </c>
      <c r="E2093" s="70" t="s">
        <v>39</v>
      </c>
      <c r="F2093" s="70" t="s">
        <v>28</v>
      </c>
      <c r="G2093" s="78">
        <v>45619</v>
      </c>
      <c r="H2093" s="78">
        <v>45839</v>
      </c>
      <c r="I2093" s="69">
        <v>3794897.53</v>
      </c>
      <c r="J2093" s="70">
        <v>0</v>
      </c>
      <c r="K2093" s="71">
        <v>1.109</v>
      </c>
      <c r="L2093" s="70">
        <v>0</v>
      </c>
      <c r="M2093" s="71">
        <v>0.79800000000000004</v>
      </c>
      <c r="N2093" s="72"/>
      <c r="O2093" s="73">
        <f>MIN(1,MAX(0,(1/(1+EXP(-(Assumptions!$B$5 + Assumptions!$B$6*$N2093))))*Assumptions!$B$3))</f>
        <v>3.9165722796764356E-2</v>
      </c>
      <c r="P2093" s="73">
        <f>VLOOKUP($F2093,Assumptions!$A$23:$B$27,2,FALSE)*Assumptions!$B$4</f>
        <v>0.35</v>
      </c>
      <c r="Q2093" s="74">
        <f t="shared" si="64"/>
        <v>52020.466645737004</v>
      </c>
      <c r="R2093" s="75" t="str">
        <f>IF($O2093&lt;Assumptions!$B$17,"A",IF($O2093&lt;Assumptions!$B$18,"B",IF($O2093&lt;Assumptions!$B$19,"C",IF($O2093&lt;Assumptions!$B$20,"D","E"))))</f>
        <v>B</v>
      </c>
      <c r="S2093" s="75">
        <f t="shared" si="65"/>
        <v>0</v>
      </c>
    </row>
    <row r="2094" spans="1:19" ht="17.399999999999999" x14ac:dyDescent="0.3">
      <c r="A2094" s="39" t="s">
        <v>481</v>
      </c>
      <c r="B2094" s="39" t="s">
        <v>91</v>
      </c>
      <c r="C2094" s="39" t="s">
        <v>22</v>
      </c>
      <c r="D2094" s="39" t="s">
        <v>30</v>
      </c>
      <c r="E2094" s="70" t="s">
        <v>39</v>
      </c>
      <c r="F2094" s="70" t="s">
        <v>28</v>
      </c>
      <c r="G2094" s="78">
        <v>45619</v>
      </c>
      <c r="H2094" s="78">
        <v>45870</v>
      </c>
      <c r="I2094" s="69">
        <v>3730327.41</v>
      </c>
      <c r="J2094" s="70">
        <v>0</v>
      </c>
      <c r="K2094" s="71">
        <v>1.0900000000000001</v>
      </c>
      <c r="L2094" s="70">
        <v>0</v>
      </c>
      <c r="M2094" s="71">
        <v>0.79800000000000004</v>
      </c>
      <c r="N2094" s="72"/>
      <c r="O2094" s="73">
        <f>MIN(1,MAX(0,(1/(1+EXP(-(Assumptions!$B$5 + Assumptions!$B$6*$N2094))))*Assumptions!$B$3))</f>
        <v>3.9165722796764356E-2</v>
      </c>
      <c r="P2094" s="73">
        <f>VLOOKUP($F2094,Assumptions!$A$23:$B$27,2,FALSE)*Assumptions!$B$4</f>
        <v>0.35</v>
      </c>
      <c r="Q2094" s="74">
        <f t="shared" si="64"/>
        <v>51135.339248431184</v>
      </c>
      <c r="R2094" s="75" t="str">
        <f>IF($O2094&lt;Assumptions!$B$17,"A",IF($O2094&lt;Assumptions!$B$18,"B",IF($O2094&lt;Assumptions!$B$19,"C",IF($O2094&lt;Assumptions!$B$20,"D","E"))))</f>
        <v>B</v>
      </c>
      <c r="S2094" s="75">
        <f t="shared" si="65"/>
        <v>0</v>
      </c>
    </row>
    <row r="2095" spans="1:19" ht="17.399999999999999" x14ac:dyDescent="0.3">
      <c r="A2095" s="39" t="s">
        <v>481</v>
      </c>
      <c r="B2095" s="39" t="s">
        <v>91</v>
      </c>
      <c r="C2095" s="39" t="s">
        <v>22</v>
      </c>
      <c r="D2095" s="39" t="s">
        <v>30</v>
      </c>
      <c r="E2095" s="70" t="s">
        <v>39</v>
      </c>
      <c r="F2095" s="70" t="s">
        <v>28</v>
      </c>
      <c r="G2095" s="78">
        <v>45619</v>
      </c>
      <c r="H2095" s="78">
        <v>45901</v>
      </c>
      <c r="I2095" s="69">
        <v>3662420.56</v>
      </c>
      <c r="J2095" s="70">
        <v>0</v>
      </c>
      <c r="K2095" s="71">
        <v>1.1100000000000001</v>
      </c>
      <c r="L2095" s="70">
        <v>0</v>
      </c>
      <c r="M2095" s="71">
        <v>0.79800000000000004</v>
      </c>
      <c r="N2095" s="72"/>
      <c r="O2095" s="73">
        <f>MIN(1,MAX(0,(1/(1+EXP(-(Assumptions!$B$5 + Assumptions!$B$6*$N2095))))*Assumptions!$B$3))</f>
        <v>3.9165722796764356E-2</v>
      </c>
      <c r="P2095" s="73">
        <f>VLOOKUP($F2095,Assumptions!$A$23:$B$27,2,FALSE)*Assumptions!$B$4</f>
        <v>0.35</v>
      </c>
      <c r="Q2095" s="74">
        <f t="shared" si="64"/>
        <v>50204.471946345664</v>
      </c>
      <c r="R2095" s="75" t="str">
        <f>IF($O2095&lt;Assumptions!$B$17,"A",IF($O2095&lt;Assumptions!$B$18,"B",IF($O2095&lt;Assumptions!$B$19,"C",IF($O2095&lt;Assumptions!$B$20,"D","E"))))</f>
        <v>B</v>
      </c>
      <c r="S2095" s="75">
        <f t="shared" si="65"/>
        <v>0</v>
      </c>
    </row>
    <row r="2096" spans="1:19" ht="17.399999999999999" x14ac:dyDescent="0.3">
      <c r="A2096" s="39" t="s">
        <v>481</v>
      </c>
      <c r="B2096" s="39" t="s">
        <v>91</v>
      </c>
      <c r="C2096" s="39" t="s">
        <v>22</v>
      </c>
      <c r="D2096" s="39" t="s">
        <v>30</v>
      </c>
      <c r="E2096" s="70" t="s">
        <v>39</v>
      </c>
      <c r="F2096" s="70" t="s">
        <v>28</v>
      </c>
      <c r="G2096" s="78">
        <v>45619</v>
      </c>
      <c r="H2096" s="78">
        <v>45931</v>
      </c>
      <c r="I2096" s="69">
        <v>3601612.89</v>
      </c>
      <c r="J2096" s="70">
        <v>0</v>
      </c>
      <c r="K2096" s="71">
        <v>1.089</v>
      </c>
      <c r="L2096" s="70">
        <v>0</v>
      </c>
      <c r="M2096" s="71">
        <v>0.79800000000000004</v>
      </c>
      <c r="N2096" s="72"/>
      <c r="O2096" s="73">
        <f>MIN(1,MAX(0,(1/(1+EXP(-(Assumptions!$B$5 + Assumptions!$B$6*$N2096))))*Assumptions!$B$3))</f>
        <v>3.9165722796764356E-2</v>
      </c>
      <c r="P2096" s="73">
        <f>VLOOKUP($F2096,Assumptions!$A$23:$B$27,2,FALSE)*Assumptions!$B$4</f>
        <v>0.35</v>
      </c>
      <c r="Q2096" s="74">
        <f t="shared" si="64"/>
        <v>49370.920224847672</v>
      </c>
      <c r="R2096" s="75" t="str">
        <f>IF($O2096&lt;Assumptions!$B$17,"A",IF($O2096&lt;Assumptions!$B$18,"B",IF($O2096&lt;Assumptions!$B$19,"C",IF($O2096&lt;Assumptions!$B$20,"D","E"))))</f>
        <v>B</v>
      </c>
      <c r="S2096" s="75">
        <f t="shared" si="65"/>
        <v>0</v>
      </c>
    </row>
    <row r="2097" spans="1:19" ht="17.399999999999999" x14ac:dyDescent="0.3">
      <c r="A2097" s="39" t="s">
        <v>481</v>
      </c>
      <c r="B2097" s="39" t="s">
        <v>91</v>
      </c>
      <c r="C2097" s="39" t="s">
        <v>22</v>
      </c>
      <c r="D2097" s="39" t="s">
        <v>30</v>
      </c>
      <c r="E2097" s="70" t="s">
        <v>39</v>
      </c>
      <c r="F2097" s="70" t="s">
        <v>28</v>
      </c>
      <c r="G2097" s="78">
        <v>45619</v>
      </c>
      <c r="H2097" s="78">
        <v>45962</v>
      </c>
      <c r="I2097" s="69">
        <v>3542532.65</v>
      </c>
      <c r="J2097" s="70">
        <v>0</v>
      </c>
      <c r="K2097" s="71">
        <v>1.0780000000000001</v>
      </c>
      <c r="L2097" s="70">
        <v>0</v>
      </c>
      <c r="M2097" s="71">
        <v>0.79800000000000004</v>
      </c>
      <c r="N2097" s="72"/>
      <c r="O2097" s="73">
        <f>MIN(1,MAX(0,(1/(1+EXP(-(Assumptions!$B$5 + Assumptions!$B$6*$N2097))))*Assumptions!$B$3))</f>
        <v>3.9165722796764356E-2</v>
      </c>
      <c r="P2097" s="73">
        <f>VLOOKUP($F2097,Assumptions!$A$23:$B$27,2,FALSE)*Assumptions!$B$4</f>
        <v>0.35</v>
      </c>
      <c r="Q2097" s="74">
        <f t="shared" si="64"/>
        <v>48561.048118935461</v>
      </c>
      <c r="R2097" s="75" t="str">
        <f>IF($O2097&lt;Assumptions!$B$17,"A",IF($O2097&lt;Assumptions!$B$18,"B",IF($O2097&lt;Assumptions!$B$19,"C",IF($O2097&lt;Assumptions!$B$20,"D","E"))))</f>
        <v>B</v>
      </c>
      <c r="S2097" s="75">
        <f t="shared" si="65"/>
        <v>0</v>
      </c>
    </row>
    <row r="2098" spans="1:19" ht="17.399999999999999" x14ac:dyDescent="0.3">
      <c r="A2098" s="39" t="s">
        <v>481</v>
      </c>
      <c r="B2098" s="39" t="s">
        <v>91</v>
      </c>
      <c r="C2098" s="39" t="s">
        <v>22</v>
      </c>
      <c r="D2098" s="39" t="s">
        <v>30</v>
      </c>
      <c r="E2098" s="70" t="s">
        <v>39</v>
      </c>
      <c r="F2098" s="70" t="s">
        <v>28</v>
      </c>
      <c r="G2098" s="78">
        <v>45619</v>
      </c>
      <c r="H2098" s="78">
        <v>45992</v>
      </c>
      <c r="I2098" s="69">
        <v>3474386.53</v>
      </c>
      <c r="J2098" s="70">
        <v>0</v>
      </c>
      <c r="K2098" s="71">
        <v>1.079</v>
      </c>
      <c r="L2098" s="70">
        <v>0</v>
      </c>
      <c r="M2098" s="71">
        <v>0.79800000000000004</v>
      </c>
      <c r="N2098" s="72"/>
      <c r="O2098" s="73">
        <f>MIN(1,MAX(0,(1/(1+EXP(-(Assumptions!$B$5 + Assumptions!$B$6*$N2098))))*Assumptions!$B$3))</f>
        <v>3.9165722796764356E-2</v>
      </c>
      <c r="P2098" s="73">
        <f>VLOOKUP($F2098,Assumptions!$A$23:$B$27,2,FALSE)*Assumptions!$B$4</f>
        <v>0.35</v>
      </c>
      <c r="Q2098" s="74">
        <f t="shared" si="64"/>
        <v>47626.900902977199</v>
      </c>
      <c r="R2098" s="75" t="str">
        <f>IF($O2098&lt;Assumptions!$B$17,"A",IF($O2098&lt;Assumptions!$B$18,"B",IF($O2098&lt;Assumptions!$B$19,"C",IF($O2098&lt;Assumptions!$B$20,"D","E"))))</f>
        <v>B</v>
      </c>
      <c r="S2098" s="75">
        <f t="shared" si="65"/>
        <v>0</v>
      </c>
    </row>
    <row r="2099" spans="1:19" ht="17.399999999999999" x14ac:dyDescent="0.3">
      <c r="A2099" s="39" t="s">
        <v>482</v>
      </c>
      <c r="B2099" s="39" t="s">
        <v>44</v>
      </c>
      <c r="C2099" s="39" t="s">
        <v>22</v>
      </c>
      <c r="D2099" s="39" t="s">
        <v>30</v>
      </c>
      <c r="E2099" s="70" t="s">
        <v>39</v>
      </c>
      <c r="F2099" s="70" t="s">
        <v>28</v>
      </c>
      <c r="G2099" s="78">
        <v>45405</v>
      </c>
      <c r="H2099" s="78">
        <v>45658</v>
      </c>
      <c r="I2099" s="69">
        <v>4148926.16</v>
      </c>
      <c r="J2099" s="70">
        <v>0</v>
      </c>
      <c r="K2099" s="71">
        <v>1.133</v>
      </c>
      <c r="L2099" s="70">
        <v>0</v>
      </c>
      <c r="M2099" s="71">
        <v>0.69199999999999995</v>
      </c>
      <c r="N2099" s="72"/>
      <c r="O2099" s="73">
        <f>MIN(1,MAX(0,(1/(1+EXP(-(Assumptions!$B$5 + Assumptions!$B$6*$N2099))))*Assumptions!$B$3))</f>
        <v>3.9165722796764356E-2</v>
      </c>
      <c r="P2099" s="73">
        <f>VLOOKUP($F2099,Assumptions!$A$23:$B$27,2,FALSE)*Assumptions!$B$4</f>
        <v>0.35</v>
      </c>
      <c r="Q2099" s="74">
        <f t="shared" si="64"/>
        <v>56873.4921603814</v>
      </c>
      <c r="R2099" s="75" t="str">
        <f>IF($O2099&lt;Assumptions!$B$17,"A",IF($O2099&lt;Assumptions!$B$18,"B",IF($O2099&lt;Assumptions!$B$19,"C",IF($O2099&lt;Assumptions!$B$20,"D","E"))))</f>
        <v>B</v>
      </c>
      <c r="S2099" s="75">
        <f t="shared" si="65"/>
        <v>0</v>
      </c>
    </row>
    <row r="2100" spans="1:19" ht="17.399999999999999" x14ac:dyDescent="0.3">
      <c r="A2100" s="39" t="s">
        <v>482</v>
      </c>
      <c r="B2100" s="39" t="s">
        <v>44</v>
      </c>
      <c r="C2100" s="39" t="s">
        <v>22</v>
      </c>
      <c r="D2100" s="39" t="s">
        <v>30</v>
      </c>
      <c r="E2100" s="70" t="s">
        <v>39</v>
      </c>
      <c r="F2100" s="70" t="s">
        <v>28</v>
      </c>
      <c r="G2100" s="78">
        <v>45405</v>
      </c>
      <c r="H2100" s="78">
        <v>45689</v>
      </c>
      <c r="I2100" s="69">
        <v>4076223.66</v>
      </c>
      <c r="J2100" s="70">
        <v>0</v>
      </c>
      <c r="K2100" s="71">
        <v>1.137</v>
      </c>
      <c r="L2100" s="70">
        <v>0</v>
      </c>
      <c r="M2100" s="71">
        <v>0.69199999999999995</v>
      </c>
      <c r="N2100" s="72"/>
      <c r="O2100" s="73">
        <f>MIN(1,MAX(0,(1/(1+EXP(-(Assumptions!$B$5 + Assumptions!$B$6*$N2100))))*Assumptions!$B$3))</f>
        <v>3.9165722796764356E-2</v>
      </c>
      <c r="P2100" s="73">
        <f>VLOOKUP($F2100,Assumptions!$A$23:$B$27,2,FALSE)*Assumptions!$B$4</f>
        <v>0.35</v>
      </c>
      <c r="Q2100" s="74">
        <f t="shared" si="64"/>
        <v>55876.886073810281</v>
      </c>
      <c r="R2100" s="75" t="str">
        <f>IF($O2100&lt;Assumptions!$B$17,"A",IF($O2100&lt;Assumptions!$B$18,"B",IF($O2100&lt;Assumptions!$B$19,"C",IF($O2100&lt;Assumptions!$B$20,"D","E"))))</f>
        <v>B</v>
      </c>
      <c r="S2100" s="75">
        <f t="shared" si="65"/>
        <v>0</v>
      </c>
    </row>
    <row r="2101" spans="1:19" ht="17.399999999999999" x14ac:dyDescent="0.3">
      <c r="A2101" s="39" t="s">
        <v>482</v>
      </c>
      <c r="B2101" s="39" t="s">
        <v>44</v>
      </c>
      <c r="C2101" s="39" t="s">
        <v>22</v>
      </c>
      <c r="D2101" s="39" t="s">
        <v>30</v>
      </c>
      <c r="E2101" s="70" t="s">
        <v>39</v>
      </c>
      <c r="F2101" s="70" t="s">
        <v>28</v>
      </c>
      <c r="G2101" s="78">
        <v>45405</v>
      </c>
      <c r="H2101" s="78">
        <v>45717</v>
      </c>
      <c r="I2101" s="69">
        <v>4010735.2</v>
      </c>
      <c r="J2101" s="70">
        <v>65</v>
      </c>
      <c r="K2101" s="71">
        <v>0.60399999999999998</v>
      </c>
      <c r="L2101" s="70">
        <v>0</v>
      </c>
      <c r="M2101" s="71">
        <v>0.69199999999999995</v>
      </c>
      <c r="N2101" s="72"/>
      <c r="O2101" s="73">
        <f>MIN(1,MAX(0,(1/(1+EXP(-(Assumptions!$B$5 + Assumptions!$B$6*$N2101))))*Assumptions!$B$3))</f>
        <v>3.9165722796764356E-2</v>
      </c>
      <c r="P2101" s="73">
        <f>VLOOKUP($F2101,Assumptions!$A$23:$B$27,2,FALSE)*Assumptions!$B$4</f>
        <v>0.35</v>
      </c>
      <c r="Q2101" s="74">
        <f t="shared" si="64"/>
        <v>54979.170069048836</v>
      </c>
      <c r="R2101" s="75" t="str">
        <f>IF($O2101&lt;Assumptions!$B$17,"A",IF($O2101&lt;Assumptions!$B$18,"B",IF($O2101&lt;Assumptions!$B$19,"C",IF($O2101&lt;Assumptions!$B$20,"D","E"))))</f>
        <v>B</v>
      </c>
      <c r="S2101" s="75">
        <f t="shared" si="65"/>
        <v>0</v>
      </c>
    </row>
    <row r="2102" spans="1:19" ht="17.399999999999999" x14ac:dyDescent="0.3">
      <c r="A2102" s="39" t="s">
        <v>482</v>
      </c>
      <c r="B2102" s="39" t="s">
        <v>44</v>
      </c>
      <c r="C2102" s="39" t="s">
        <v>22</v>
      </c>
      <c r="D2102" s="39" t="s">
        <v>30</v>
      </c>
      <c r="E2102" s="70" t="s">
        <v>39</v>
      </c>
      <c r="F2102" s="70" t="s">
        <v>28</v>
      </c>
      <c r="G2102" s="78">
        <v>45405</v>
      </c>
      <c r="H2102" s="78">
        <v>45748</v>
      </c>
      <c r="I2102" s="69">
        <v>3932298.17</v>
      </c>
      <c r="J2102" s="70">
        <v>15</v>
      </c>
      <c r="K2102" s="71">
        <v>0.98</v>
      </c>
      <c r="L2102" s="70">
        <v>0</v>
      </c>
      <c r="M2102" s="71">
        <v>0.69199999999999995</v>
      </c>
      <c r="N2102" s="72"/>
      <c r="O2102" s="73">
        <f>MIN(1,MAX(0,(1/(1+EXP(-(Assumptions!$B$5 + Assumptions!$B$6*$N2102))))*Assumptions!$B$3))</f>
        <v>3.9165722796764356E-2</v>
      </c>
      <c r="P2102" s="73">
        <f>VLOOKUP($F2102,Assumptions!$A$23:$B$27,2,FALSE)*Assumptions!$B$4</f>
        <v>0.35</v>
      </c>
      <c r="Q2102" s="74">
        <f t="shared" si="64"/>
        <v>53903.955028155317</v>
      </c>
      <c r="R2102" s="75" t="str">
        <f>IF($O2102&lt;Assumptions!$B$17,"A",IF($O2102&lt;Assumptions!$B$18,"B",IF($O2102&lt;Assumptions!$B$19,"C",IF($O2102&lt;Assumptions!$B$20,"D","E"))))</f>
        <v>B</v>
      </c>
      <c r="S2102" s="75">
        <f t="shared" si="65"/>
        <v>0</v>
      </c>
    </row>
    <row r="2103" spans="1:19" ht="17.399999999999999" x14ac:dyDescent="0.3">
      <c r="A2103" s="39" t="s">
        <v>482</v>
      </c>
      <c r="B2103" s="39" t="s">
        <v>44</v>
      </c>
      <c r="C2103" s="39" t="s">
        <v>22</v>
      </c>
      <c r="D2103" s="39" t="s">
        <v>30</v>
      </c>
      <c r="E2103" s="70" t="s">
        <v>39</v>
      </c>
      <c r="F2103" s="70" t="s">
        <v>28</v>
      </c>
      <c r="G2103" s="78">
        <v>45405</v>
      </c>
      <c r="H2103" s="78">
        <v>45778</v>
      </c>
      <c r="I2103" s="69">
        <v>3851667.85</v>
      </c>
      <c r="J2103" s="70">
        <v>0</v>
      </c>
      <c r="K2103" s="71">
        <v>1.036</v>
      </c>
      <c r="L2103" s="70">
        <v>0</v>
      </c>
      <c r="M2103" s="71">
        <v>0.69199999999999995</v>
      </c>
      <c r="N2103" s="72"/>
      <c r="O2103" s="73">
        <f>MIN(1,MAX(0,(1/(1+EXP(-(Assumptions!$B$5 + Assumptions!$B$6*$N2103))))*Assumptions!$B$3))</f>
        <v>3.9165722796764356E-2</v>
      </c>
      <c r="P2103" s="73">
        <f>VLOOKUP($F2103,Assumptions!$A$23:$B$27,2,FALSE)*Assumptions!$B$4</f>
        <v>0.35</v>
      </c>
      <c r="Q2103" s="74">
        <f t="shared" si="64"/>
        <v>52798.674361408273</v>
      </c>
      <c r="R2103" s="75" t="str">
        <f>IF($O2103&lt;Assumptions!$B$17,"A",IF($O2103&lt;Assumptions!$B$18,"B",IF($O2103&lt;Assumptions!$B$19,"C",IF($O2103&lt;Assumptions!$B$20,"D","E"))))</f>
        <v>B</v>
      </c>
      <c r="S2103" s="75">
        <f t="shared" si="65"/>
        <v>0</v>
      </c>
    </row>
    <row r="2104" spans="1:19" ht="17.399999999999999" x14ac:dyDescent="0.3">
      <c r="A2104" s="39" t="s">
        <v>482</v>
      </c>
      <c r="B2104" s="39" t="s">
        <v>44</v>
      </c>
      <c r="C2104" s="39" t="s">
        <v>22</v>
      </c>
      <c r="D2104" s="39" t="s">
        <v>30</v>
      </c>
      <c r="E2104" s="70" t="s">
        <v>39</v>
      </c>
      <c r="F2104" s="70" t="s">
        <v>28</v>
      </c>
      <c r="G2104" s="78">
        <v>45405</v>
      </c>
      <c r="H2104" s="78">
        <v>45809</v>
      </c>
      <c r="I2104" s="69">
        <v>3779759.9</v>
      </c>
      <c r="J2104" s="70">
        <v>0</v>
      </c>
      <c r="K2104" s="71">
        <v>0.97299999999999998</v>
      </c>
      <c r="L2104" s="70">
        <v>0</v>
      </c>
      <c r="M2104" s="71">
        <v>0.69199999999999995</v>
      </c>
      <c r="N2104" s="72"/>
      <c r="O2104" s="73">
        <f>MIN(1,MAX(0,(1/(1+EXP(-(Assumptions!$B$5 + Assumptions!$B$6*$N2104))))*Assumptions!$B$3))</f>
        <v>3.9165722796764356E-2</v>
      </c>
      <c r="P2104" s="73">
        <f>VLOOKUP($F2104,Assumptions!$A$23:$B$27,2,FALSE)*Assumptions!$B$4</f>
        <v>0.35</v>
      </c>
      <c r="Q2104" s="74">
        <f t="shared" si="64"/>
        <v>51812.959968604009</v>
      </c>
      <c r="R2104" s="75" t="str">
        <f>IF($O2104&lt;Assumptions!$B$17,"A",IF($O2104&lt;Assumptions!$B$18,"B",IF($O2104&lt;Assumptions!$B$19,"C",IF($O2104&lt;Assumptions!$B$20,"D","E"))))</f>
        <v>B</v>
      </c>
      <c r="S2104" s="75">
        <f t="shared" si="65"/>
        <v>0</v>
      </c>
    </row>
    <row r="2105" spans="1:19" ht="17.399999999999999" x14ac:dyDescent="0.3">
      <c r="A2105" s="39" t="s">
        <v>482</v>
      </c>
      <c r="B2105" s="39" t="s">
        <v>44</v>
      </c>
      <c r="C2105" s="39" t="s">
        <v>22</v>
      </c>
      <c r="D2105" s="39" t="s">
        <v>30</v>
      </c>
      <c r="E2105" s="70" t="s">
        <v>39</v>
      </c>
      <c r="F2105" s="70" t="s">
        <v>28</v>
      </c>
      <c r="G2105" s="78">
        <v>45405</v>
      </c>
      <c r="H2105" s="78">
        <v>45839</v>
      </c>
      <c r="I2105" s="69">
        <v>3721470.7</v>
      </c>
      <c r="J2105" s="70">
        <v>0</v>
      </c>
      <c r="K2105" s="71">
        <v>1.0389999999999999</v>
      </c>
      <c r="L2105" s="70">
        <v>0</v>
      </c>
      <c r="M2105" s="71">
        <v>0.69199999999999995</v>
      </c>
      <c r="N2105" s="72"/>
      <c r="O2105" s="73">
        <f>MIN(1,MAX(0,(1/(1+EXP(-(Assumptions!$B$5 + Assumptions!$B$6*$N2105))))*Assumptions!$B$3))</f>
        <v>3.9165722796764356E-2</v>
      </c>
      <c r="P2105" s="73">
        <f>VLOOKUP($F2105,Assumptions!$A$23:$B$27,2,FALSE)*Assumptions!$B$4</f>
        <v>0.35</v>
      </c>
      <c r="Q2105" s="74">
        <f t="shared" si="64"/>
        <v>51013.931441368215</v>
      </c>
      <c r="R2105" s="75" t="str">
        <f>IF($O2105&lt;Assumptions!$B$17,"A",IF($O2105&lt;Assumptions!$B$18,"B",IF($O2105&lt;Assumptions!$B$19,"C",IF($O2105&lt;Assumptions!$B$20,"D","E"))))</f>
        <v>B</v>
      </c>
      <c r="S2105" s="75">
        <f t="shared" si="65"/>
        <v>0</v>
      </c>
    </row>
    <row r="2106" spans="1:19" ht="17.399999999999999" x14ac:dyDescent="0.3">
      <c r="A2106" s="39" t="s">
        <v>482</v>
      </c>
      <c r="B2106" s="39" t="s">
        <v>44</v>
      </c>
      <c r="C2106" s="39" t="s">
        <v>22</v>
      </c>
      <c r="D2106" s="39" t="s">
        <v>30</v>
      </c>
      <c r="E2106" s="70" t="s">
        <v>39</v>
      </c>
      <c r="F2106" s="70" t="s">
        <v>28</v>
      </c>
      <c r="G2106" s="78">
        <v>45405</v>
      </c>
      <c r="H2106" s="78">
        <v>45870</v>
      </c>
      <c r="I2106" s="69">
        <v>3666461.84</v>
      </c>
      <c r="J2106" s="70">
        <v>0</v>
      </c>
      <c r="K2106" s="71">
        <v>1.133</v>
      </c>
      <c r="L2106" s="70">
        <v>0</v>
      </c>
      <c r="M2106" s="71">
        <v>0.69199999999999995</v>
      </c>
      <c r="N2106" s="72"/>
      <c r="O2106" s="73">
        <f>MIN(1,MAX(0,(1/(1+EXP(-(Assumptions!$B$5 + Assumptions!$B$6*$N2106))))*Assumptions!$B$3))</f>
        <v>3.9165722796764356E-2</v>
      </c>
      <c r="P2106" s="73">
        <f>VLOOKUP($F2106,Assumptions!$A$23:$B$27,2,FALSE)*Assumptions!$B$4</f>
        <v>0.35</v>
      </c>
      <c r="Q2106" s="74">
        <f t="shared" si="64"/>
        <v>50259.869824624097</v>
      </c>
      <c r="R2106" s="75" t="str">
        <f>IF($O2106&lt;Assumptions!$B$17,"A",IF($O2106&lt;Assumptions!$B$18,"B",IF($O2106&lt;Assumptions!$B$19,"C",IF($O2106&lt;Assumptions!$B$20,"D","E"))))</f>
        <v>B</v>
      </c>
      <c r="S2106" s="75">
        <f t="shared" si="65"/>
        <v>0</v>
      </c>
    </row>
    <row r="2107" spans="1:19" ht="17.399999999999999" x14ac:dyDescent="0.3">
      <c r="A2107" s="39" t="s">
        <v>482</v>
      </c>
      <c r="B2107" s="39" t="s">
        <v>44</v>
      </c>
      <c r="C2107" s="39" t="s">
        <v>22</v>
      </c>
      <c r="D2107" s="39" t="s">
        <v>30</v>
      </c>
      <c r="E2107" s="70" t="s">
        <v>39</v>
      </c>
      <c r="F2107" s="70" t="s">
        <v>28</v>
      </c>
      <c r="G2107" s="78">
        <v>45405</v>
      </c>
      <c r="H2107" s="78">
        <v>45901</v>
      </c>
      <c r="I2107" s="69">
        <v>3614670.01</v>
      </c>
      <c r="J2107" s="70">
        <v>0</v>
      </c>
      <c r="K2107" s="71">
        <v>1.0940000000000001</v>
      </c>
      <c r="L2107" s="70">
        <v>0</v>
      </c>
      <c r="M2107" s="71">
        <v>0.69199999999999995</v>
      </c>
      <c r="N2107" s="72"/>
      <c r="O2107" s="73">
        <f>MIN(1,MAX(0,(1/(1+EXP(-(Assumptions!$B$5 + Assumptions!$B$6*$N2107))))*Assumptions!$B$3))</f>
        <v>3.9165722796764356E-2</v>
      </c>
      <c r="P2107" s="73">
        <f>VLOOKUP($F2107,Assumptions!$A$23:$B$27,2,FALSE)*Assumptions!$B$4</f>
        <v>0.35</v>
      </c>
      <c r="Q2107" s="74">
        <f t="shared" si="64"/>
        <v>49549.907264703099</v>
      </c>
      <c r="R2107" s="75" t="str">
        <f>IF($O2107&lt;Assumptions!$B$17,"A",IF($O2107&lt;Assumptions!$B$18,"B",IF($O2107&lt;Assumptions!$B$19,"C",IF($O2107&lt;Assumptions!$B$20,"D","E"))))</f>
        <v>B</v>
      </c>
      <c r="S2107" s="75">
        <f t="shared" si="65"/>
        <v>0</v>
      </c>
    </row>
    <row r="2108" spans="1:19" ht="17.399999999999999" x14ac:dyDescent="0.3">
      <c r="A2108" s="39" t="s">
        <v>482</v>
      </c>
      <c r="B2108" s="39" t="s">
        <v>44</v>
      </c>
      <c r="C2108" s="39" t="s">
        <v>22</v>
      </c>
      <c r="D2108" s="39" t="s">
        <v>30</v>
      </c>
      <c r="E2108" s="70" t="s">
        <v>39</v>
      </c>
      <c r="F2108" s="70" t="s">
        <v>28</v>
      </c>
      <c r="G2108" s="78">
        <v>45405</v>
      </c>
      <c r="H2108" s="78">
        <v>45931</v>
      </c>
      <c r="I2108" s="69">
        <v>3551078.3</v>
      </c>
      <c r="J2108" s="70">
        <v>0</v>
      </c>
      <c r="K2108" s="71">
        <v>1.069</v>
      </c>
      <c r="L2108" s="70">
        <v>0</v>
      </c>
      <c r="M2108" s="71">
        <v>0.69199999999999995</v>
      </c>
      <c r="N2108" s="72"/>
      <c r="O2108" s="73">
        <f>MIN(1,MAX(0,(1/(1+EXP(-(Assumptions!$B$5 + Assumptions!$B$6*$N2108))))*Assumptions!$B$3))</f>
        <v>3.9165722796764356E-2</v>
      </c>
      <c r="P2108" s="73">
        <f>VLOOKUP($F2108,Assumptions!$A$23:$B$27,2,FALSE)*Assumptions!$B$4</f>
        <v>0.35</v>
      </c>
      <c r="Q2108" s="74">
        <f t="shared" si="64"/>
        <v>48678.191914591822</v>
      </c>
      <c r="R2108" s="75" t="str">
        <f>IF($O2108&lt;Assumptions!$B$17,"A",IF($O2108&lt;Assumptions!$B$18,"B",IF($O2108&lt;Assumptions!$B$19,"C",IF($O2108&lt;Assumptions!$B$20,"D","E"))))</f>
        <v>B</v>
      </c>
      <c r="S2108" s="75">
        <f t="shared" si="65"/>
        <v>0</v>
      </c>
    </row>
    <row r="2109" spans="1:19" ht="17.399999999999999" x14ac:dyDescent="0.3">
      <c r="A2109" s="39" t="s">
        <v>482</v>
      </c>
      <c r="B2109" s="39" t="s">
        <v>44</v>
      </c>
      <c r="C2109" s="39" t="s">
        <v>22</v>
      </c>
      <c r="D2109" s="39" t="s">
        <v>30</v>
      </c>
      <c r="E2109" s="70" t="s">
        <v>39</v>
      </c>
      <c r="F2109" s="70" t="s">
        <v>28</v>
      </c>
      <c r="G2109" s="78">
        <v>45405</v>
      </c>
      <c r="H2109" s="78">
        <v>45962</v>
      </c>
      <c r="I2109" s="69">
        <v>3493435.86</v>
      </c>
      <c r="J2109" s="70">
        <v>0</v>
      </c>
      <c r="K2109" s="71">
        <v>1.1359999999999999</v>
      </c>
      <c r="L2109" s="70">
        <v>0</v>
      </c>
      <c r="M2109" s="71">
        <v>0.69199999999999995</v>
      </c>
      <c r="N2109" s="72"/>
      <c r="O2109" s="73">
        <f>MIN(1,MAX(0,(1/(1+EXP(-(Assumptions!$B$5 + Assumptions!$B$6*$N2109))))*Assumptions!$B$3))</f>
        <v>3.9165722796764356E-2</v>
      </c>
      <c r="P2109" s="73">
        <f>VLOOKUP($F2109,Assumptions!$A$23:$B$27,2,FALSE)*Assumptions!$B$4</f>
        <v>0.35</v>
      </c>
      <c r="Q2109" s="74">
        <f t="shared" si="64"/>
        <v>47888.02917536263</v>
      </c>
      <c r="R2109" s="75" t="str">
        <f>IF($O2109&lt;Assumptions!$B$17,"A",IF($O2109&lt;Assumptions!$B$18,"B",IF($O2109&lt;Assumptions!$B$19,"C",IF($O2109&lt;Assumptions!$B$20,"D","E"))))</f>
        <v>B</v>
      </c>
      <c r="S2109" s="75">
        <f t="shared" si="65"/>
        <v>0</v>
      </c>
    </row>
    <row r="2110" spans="1:19" ht="17.399999999999999" x14ac:dyDescent="0.3">
      <c r="A2110" s="39" t="s">
        <v>482</v>
      </c>
      <c r="B2110" s="39" t="s">
        <v>44</v>
      </c>
      <c r="C2110" s="39" t="s">
        <v>22</v>
      </c>
      <c r="D2110" s="39" t="s">
        <v>30</v>
      </c>
      <c r="E2110" s="70" t="s">
        <v>39</v>
      </c>
      <c r="F2110" s="70" t="s">
        <v>28</v>
      </c>
      <c r="G2110" s="78">
        <v>45405</v>
      </c>
      <c r="H2110" s="78">
        <v>45992</v>
      </c>
      <c r="I2110" s="69">
        <v>3421894.38</v>
      </c>
      <c r="J2110" s="70">
        <v>0</v>
      </c>
      <c r="K2110" s="71">
        <v>1.0189999999999999</v>
      </c>
      <c r="L2110" s="70">
        <v>0</v>
      </c>
      <c r="M2110" s="71">
        <v>0.69199999999999995</v>
      </c>
      <c r="N2110" s="72"/>
      <c r="O2110" s="73">
        <f>MIN(1,MAX(0,(1/(1+EXP(-(Assumptions!$B$5 + Assumptions!$B$6*$N2110))))*Assumptions!$B$3))</f>
        <v>3.9165722796764356E-2</v>
      </c>
      <c r="P2110" s="73">
        <f>VLOOKUP($F2110,Assumptions!$A$23:$B$27,2,FALSE)*Assumptions!$B$4</f>
        <v>0.35</v>
      </c>
      <c r="Q2110" s="74">
        <f t="shared" si="64"/>
        <v>46907.338354410036</v>
      </c>
      <c r="R2110" s="75" t="str">
        <f>IF($O2110&lt;Assumptions!$B$17,"A",IF($O2110&lt;Assumptions!$B$18,"B",IF($O2110&lt;Assumptions!$B$19,"C",IF($O2110&lt;Assumptions!$B$20,"D","E"))))</f>
        <v>B</v>
      </c>
      <c r="S2110" s="75">
        <f t="shared" si="65"/>
        <v>0</v>
      </c>
    </row>
    <row r="2111" spans="1:19" ht="17.399999999999999" x14ac:dyDescent="0.3">
      <c r="A2111" s="39" t="s">
        <v>483</v>
      </c>
      <c r="B2111" s="39" t="s">
        <v>66</v>
      </c>
      <c r="C2111" s="39" t="s">
        <v>135</v>
      </c>
      <c r="D2111" s="39" t="s">
        <v>22</v>
      </c>
      <c r="E2111" s="70" t="s">
        <v>39</v>
      </c>
      <c r="F2111" s="70" t="s">
        <v>36</v>
      </c>
      <c r="G2111" s="78">
        <v>45035</v>
      </c>
      <c r="H2111" s="78">
        <v>45658</v>
      </c>
      <c r="I2111" s="69">
        <v>2614451.11</v>
      </c>
      <c r="J2111" s="70">
        <v>0</v>
      </c>
      <c r="K2111" s="71">
        <v>1.119</v>
      </c>
      <c r="L2111" s="70">
        <v>0</v>
      </c>
      <c r="M2111" s="71">
        <v>0.71199999999999997</v>
      </c>
      <c r="N2111" s="72"/>
      <c r="O2111" s="73">
        <f>MIN(1,MAX(0,(1/(1+EXP(-(Assumptions!$B$5 + Assumptions!$B$6*$N2111))))*Assumptions!$B$3))</f>
        <v>3.9165722796764356E-2</v>
      </c>
      <c r="P2111" s="73">
        <f>VLOOKUP($F2111,Assumptions!$A$23:$B$27,2,FALSE)*Assumptions!$B$4</f>
        <v>0.55000000000000004</v>
      </c>
      <c r="Q2111" s="74">
        <f t="shared" si="64"/>
        <v>56318.27709197408</v>
      </c>
      <c r="R2111" s="75" t="str">
        <f>IF($O2111&lt;Assumptions!$B$17,"A",IF($O2111&lt;Assumptions!$B$18,"B",IF($O2111&lt;Assumptions!$B$19,"C",IF($O2111&lt;Assumptions!$B$20,"D","E"))))</f>
        <v>B</v>
      </c>
      <c r="S2111" s="75">
        <f t="shared" si="65"/>
        <v>0</v>
      </c>
    </row>
    <row r="2112" spans="1:19" ht="17.399999999999999" x14ac:dyDescent="0.3">
      <c r="A2112" s="39" t="s">
        <v>483</v>
      </c>
      <c r="B2112" s="39" t="s">
        <v>66</v>
      </c>
      <c r="C2112" s="39" t="s">
        <v>135</v>
      </c>
      <c r="D2112" s="39" t="s">
        <v>22</v>
      </c>
      <c r="E2112" s="70" t="s">
        <v>39</v>
      </c>
      <c r="F2112" s="70" t="s">
        <v>36</v>
      </c>
      <c r="G2112" s="78">
        <v>45035</v>
      </c>
      <c r="H2112" s="78">
        <v>45689</v>
      </c>
      <c r="I2112" s="69">
        <v>2540549.11</v>
      </c>
      <c r="J2112" s="70">
        <v>0</v>
      </c>
      <c r="K2112" s="71">
        <v>1.0880000000000001</v>
      </c>
      <c r="L2112" s="70">
        <v>0</v>
      </c>
      <c r="M2112" s="71">
        <v>0.71199999999999997</v>
      </c>
      <c r="N2112" s="72"/>
      <c r="O2112" s="73">
        <f>MIN(1,MAX(0,(1/(1+EXP(-(Assumptions!$B$5 + Assumptions!$B$6*$N2112))))*Assumptions!$B$3))</f>
        <v>3.9165722796764356E-2</v>
      </c>
      <c r="P2112" s="73">
        <f>VLOOKUP($F2112,Assumptions!$A$23:$B$27,2,FALSE)*Assumptions!$B$4</f>
        <v>0.55000000000000004</v>
      </c>
      <c r="Q2112" s="74">
        <f t="shared" si="64"/>
        <v>54726.343206604513</v>
      </c>
      <c r="R2112" s="75" t="str">
        <f>IF($O2112&lt;Assumptions!$B$17,"A",IF($O2112&lt;Assumptions!$B$18,"B",IF($O2112&lt;Assumptions!$B$19,"C",IF($O2112&lt;Assumptions!$B$20,"D","E"))))</f>
        <v>B</v>
      </c>
      <c r="S2112" s="75">
        <f t="shared" si="65"/>
        <v>0</v>
      </c>
    </row>
    <row r="2113" spans="1:19" ht="17.399999999999999" x14ac:dyDescent="0.3">
      <c r="A2113" s="39" t="s">
        <v>483</v>
      </c>
      <c r="B2113" s="39" t="s">
        <v>66</v>
      </c>
      <c r="C2113" s="39" t="s">
        <v>135</v>
      </c>
      <c r="D2113" s="39" t="s">
        <v>22</v>
      </c>
      <c r="E2113" s="70" t="s">
        <v>39</v>
      </c>
      <c r="F2113" s="70" t="s">
        <v>36</v>
      </c>
      <c r="G2113" s="78">
        <v>45035</v>
      </c>
      <c r="H2113" s="78">
        <v>45717</v>
      </c>
      <c r="I2113" s="69">
        <v>2459684.2400000002</v>
      </c>
      <c r="J2113" s="70">
        <v>0</v>
      </c>
      <c r="K2113" s="71">
        <v>1.0740000000000001</v>
      </c>
      <c r="L2113" s="70">
        <v>0</v>
      </c>
      <c r="M2113" s="71">
        <v>0.71199999999999997</v>
      </c>
      <c r="N2113" s="72"/>
      <c r="O2113" s="73">
        <f>MIN(1,MAX(0,(1/(1+EXP(-(Assumptions!$B$5 + Assumptions!$B$6*$N2113))))*Assumptions!$B$3))</f>
        <v>3.9165722796764356E-2</v>
      </c>
      <c r="P2113" s="73">
        <f>VLOOKUP($F2113,Assumptions!$A$23:$B$27,2,FALSE)*Assumptions!$B$4</f>
        <v>0.55000000000000004</v>
      </c>
      <c r="Q2113" s="74">
        <f t="shared" ref="Q2113:Q2176" si="66">$I2113*$O2113*$P2113</f>
        <v>52984.421111275515</v>
      </c>
      <c r="R2113" s="75" t="str">
        <f>IF($O2113&lt;Assumptions!$B$17,"A",IF($O2113&lt;Assumptions!$B$18,"B",IF($O2113&lt;Assumptions!$B$19,"C",IF($O2113&lt;Assumptions!$B$20,"D","E"))))</f>
        <v>B</v>
      </c>
      <c r="S2113" s="75">
        <f t="shared" ref="S2113:S2176" si="67">--($J2113&gt;=180)</f>
        <v>0</v>
      </c>
    </row>
    <row r="2114" spans="1:19" ht="17.399999999999999" x14ac:dyDescent="0.3">
      <c r="A2114" s="39" t="s">
        <v>483</v>
      </c>
      <c r="B2114" s="39" t="s">
        <v>66</v>
      </c>
      <c r="C2114" s="39" t="s">
        <v>135</v>
      </c>
      <c r="D2114" s="39" t="s">
        <v>22</v>
      </c>
      <c r="E2114" s="70" t="s">
        <v>39</v>
      </c>
      <c r="F2114" s="70" t="s">
        <v>36</v>
      </c>
      <c r="G2114" s="78">
        <v>45035</v>
      </c>
      <c r="H2114" s="78">
        <v>45748</v>
      </c>
      <c r="I2114" s="69">
        <v>2383238.7599999998</v>
      </c>
      <c r="J2114" s="70">
        <v>0</v>
      </c>
      <c r="K2114" s="71">
        <v>1.1180000000000001</v>
      </c>
      <c r="L2114" s="70">
        <v>0</v>
      </c>
      <c r="M2114" s="71">
        <v>0.71199999999999997</v>
      </c>
      <c r="N2114" s="72"/>
      <c r="O2114" s="73">
        <f>MIN(1,MAX(0,(1/(1+EXP(-(Assumptions!$B$5 + Assumptions!$B$6*$N2114))))*Assumptions!$B$3))</f>
        <v>3.9165722796764356E-2</v>
      </c>
      <c r="P2114" s="73">
        <f>VLOOKUP($F2114,Assumptions!$A$23:$B$27,2,FALSE)*Assumptions!$B$4</f>
        <v>0.55000000000000004</v>
      </c>
      <c r="Q2114" s="74">
        <f t="shared" si="66"/>
        <v>51337.697747965423</v>
      </c>
      <c r="R2114" s="75" t="str">
        <f>IF($O2114&lt;Assumptions!$B$17,"A",IF($O2114&lt;Assumptions!$B$18,"B",IF($O2114&lt;Assumptions!$B$19,"C",IF($O2114&lt;Assumptions!$B$20,"D","E"))))</f>
        <v>B</v>
      </c>
      <c r="S2114" s="75">
        <f t="shared" si="67"/>
        <v>0</v>
      </c>
    </row>
    <row r="2115" spans="1:19" ht="17.399999999999999" x14ac:dyDescent="0.3">
      <c r="A2115" s="39" t="s">
        <v>483</v>
      </c>
      <c r="B2115" s="39" t="s">
        <v>66</v>
      </c>
      <c r="C2115" s="39" t="s">
        <v>135</v>
      </c>
      <c r="D2115" s="39" t="s">
        <v>22</v>
      </c>
      <c r="E2115" s="70" t="s">
        <v>39</v>
      </c>
      <c r="F2115" s="70" t="s">
        <v>36</v>
      </c>
      <c r="G2115" s="78">
        <v>45035</v>
      </c>
      <c r="H2115" s="78">
        <v>45778</v>
      </c>
      <c r="I2115" s="69">
        <v>2307064.98</v>
      </c>
      <c r="J2115" s="70">
        <v>0</v>
      </c>
      <c r="K2115" s="71">
        <v>1.077</v>
      </c>
      <c r="L2115" s="70">
        <v>0</v>
      </c>
      <c r="M2115" s="71">
        <v>0.71199999999999997</v>
      </c>
      <c r="N2115" s="72"/>
      <c r="O2115" s="73">
        <f>MIN(1,MAX(0,(1/(1+EXP(-(Assumptions!$B$5 + Assumptions!$B$6*$N2115))))*Assumptions!$B$3))</f>
        <v>3.9165722796764356E-2</v>
      </c>
      <c r="P2115" s="73">
        <f>VLOOKUP($F2115,Assumptions!$A$23:$B$27,2,FALSE)*Assumptions!$B$4</f>
        <v>0.55000000000000004</v>
      </c>
      <c r="Q2115" s="74">
        <f t="shared" si="66"/>
        <v>49696.82711444149</v>
      </c>
      <c r="R2115" s="75" t="str">
        <f>IF($O2115&lt;Assumptions!$B$17,"A",IF($O2115&lt;Assumptions!$B$18,"B",IF($O2115&lt;Assumptions!$B$19,"C",IF($O2115&lt;Assumptions!$B$20,"D","E"))))</f>
        <v>B</v>
      </c>
      <c r="S2115" s="75">
        <f t="shared" si="67"/>
        <v>0</v>
      </c>
    </row>
    <row r="2116" spans="1:19" ht="17.399999999999999" x14ac:dyDescent="0.3">
      <c r="A2116" s="39" t="s">
        <v>483</v>
      </c>
      <c r="B2116" s="39" t="s">
        <v>66</v>
      </c>
      <c r="C2116" s="39" t="s">
        <v>135</v>
      </c>
      <c r="D2116" s="39" t="s">
        <v>22</v>
      </c>
      <c r="E2116" s="70" t="s">
        <v>39</v>
      </c>
      <c r="F2116" s="70" t="s">
        <v>36</v>
      </c>
      <c r="G2116" s="78">
        <v>45035</v>
      </c>
      <c r="H2116" s="78">
        <v>45809</v>
      </c>
      <c r="I2116" s="69">
        <v>2240593.09</v>
      </c>
      <c r="J2116" s="70">
        <v>0</v>
      </c>
      <c r="K2116" s="71">
        <v>1.022</v>
      </c>
      <c r="L2116" s="70">
        <v>0</v>
      </c>
      <c r="M2116" s="71">
        <v>0.71199999999999997</v>
      </c>
      <c r="N2116" s="72"/>
      <c r="O2116" s="73">
        <f>MIN(1,MAX(0,(1/(1+EXP(-(Assumptions!$B$5 + Assumptions!$B$6*$N2116))))*Assumptions!$B$3))</f>
        <v>3.9165722796764356E-2</v>
      </c>
      <c r="P2116" s="73">
        <f>VLOOKUP($F2116,Assumptions!$A$23:$B$27,2,FALSE)*Assumptions!$B$4</f>
        <v>0.55000000000000004</v>
      </c>
      <c r="Q2116" s="74">
        <f t="shared" si="66"/>
        <v>48264.946324807126</v>
      </c>
      <c r="R2116" s="75" t="str">
        <f>IF($O2116&lt;Assumptions!$B$17,"A",IF($O2116&lt;Assumptions!$B$18,"B",IF($O2116&lt;Assumptions!$B$19,"C",IF($O2116&lt;Assumptions!$B$20,"D","E"))))</f>
        <v>B</v>
      </c>
      <c r="S2116" s="75">
        <f t="shared" si="67"/>
        <v>0</v>
      </c>
    </row>
    <row r="2117" spans="1:19" ht="17.399999999999999" x14ac:dyDescent="0.3">
      <c r="A2117" s="39" t="s">
        <v>483</v>
      </c>
      <c r="B2117" s="39" t="s">
        <v>66</v>
      </c>
      <c r="C2117" s="39" t="s">
        <v>135</v>
      </c>
      <c r="D2117" s="39" t="s">
        <v>22</v>
      </c>
      <c r="E2117" s="70" t="s">
        <v>39</v>
      </c>
      <c r="F2117" s="70" t="s">
        <v>36</v>
      </c>
      <c r="G2117" s="78">
        <v>45035</v>
      </c>
      <c r="H2117" s="78">
        <v>45839</v>
      </c>
      <c r="I2117" s="69">
        <v>2180404.86</v>
      </c>
      <c r="J2117" s="70">
        <v>0</v>
      </c>
      <c r="K2117" s="71">
        <v>1.139</v>
      </c>
      <c r="L2117" s="70">
        <v>0</v>
      </c>
      <c r="M2117" s="71">
        <v>0.71199999999999997</v>
      </c>
      <c r="N2117" s="72"/>
      <c r="O2117" s="73">
        <f>MIN(1,MAX(0,(1/(1+EXP(-(Assumptions!$B$5 + Assumptions!$B$6*$N2117))))*Assumptions!$B$3))</f>
        <v>3.9165722796764356E-2</v>
      </c>
      <c r="P2117" s="73">
        <f>VLOOKUP($F2117,Assumptions!$A$23:$B$27,2,FALSE)*Assumptions!$B$4</f>
        <v>0.55000000000000004</v>
      </c>
      <c r="Q2117" s="74">
        <f t="shared" si="66"/>
        <v>46968.422782312788</v>
      </c>
      <c r="R2117" s="75" t="str">
        <f>IF($O2117&lt;Assumptions!$B$17,"A",IF($O2117&lt;Assumptions!$B$18,"B",IF($O2117&lt;Assumptions!$B$19,"C",IF($O2117&lt;Assumptions!$B$20,"D","E"))))</f>
        <v>B</v>
      </c>
      <c r="S2117" s="75">
        <f t="shared" si="67"/>
        <v>0</v>
      </c>
    </row>
    <row r="2118" spans="1:19" ht="17.399999999999999" x14ac:dyDescent="0.3">
      <c r="A2118" s="39" t="s">
        <v>483</v>
      </c>
      <c r="B2118" s="39" t="s">
        <v>66</v>
      </c>
      <c r="C2118" s="39" t="s">
        <v>135</v>
      </c>
      <c r="D2118" s="39" t="s">
        <v>22</v>
      </c>
      <c r="E2118" s="70" t="s">
        <v>39</v>
      </c>
      <c r="F2118" s="70" t="s">
        <v>36</v>
      </c>
      <c r="G2118" s="78">
        <v>45035</v>
      </c>
      <c r="H2118" s="78">
        <v>45870</v>
      </c>
      <c r="I2118" s="69">
        <v>2111664.46</v>
      </c>
      <c r="J2118" s="70">
        <v>0</v>
      </c>
      <c r="K2118" s="71">
        <v>1.0189999999999999</v>
      </c>
      <c r="L2118" s="70">
        <v>0</v>
      </c>
      <c r="M2118" s="71">
        <v>0.71199999999999997</v>
      </c>
      <c r="N2118" s="72"/>
      <c r="O2118" s="73">
        <f>MIN(1,MAX(0,(1/(1+EXP(-(Assumptions!$B$5 + Assumptions!$B$6*$N2118))))*Assumptions!$B$3))</f>
        <v>3.9165722796764356E-2</v>
      </c>
      <c r="P2118" s="73">
        <f>VLOOKUP($F2118,Assumptions!$A$23:$B$27,2,FALSE)*Assumptions!$B$4</f>
        <v>0.55000000000000004</v>
      </c>
      <c r="Q2118" s="74">
        <f t="shared" si="66"/>
        <v>45487.675684076508</v>
      </c>
      <c r="R2118" s="75" t="str">
        <f>IF($O2118&lt;Assumptions!$B$17,"A",IF($O2118&lt;Assumptions!$B$18,"B",IF($O2118&lt;Assumptions!$B$19,"C",IF($O2118&lt;Assumptions!$B$20,"D","E"))))</f>
        <v>B</v>
      </c>
      <c r="S2118" s="75">
        <f t="shared" si="67"/>
        <v>0</v>
      </c>
    </row>
    <row r="2119" spans="1:19" ht="17.399999999999999" x14ac:dyDescent="0.3">
      <c r="A2119" s="39" t="s">
        <v>483</v>
      </c>
      <c r="B2119" s="39" t="s">
        <v>66</v>
      </c>
      <c r="C2119" s="39" t="s">
        <v>135</v>
      </c>
      <c r="D2119" s="39" t="s">
        <v>22</v>
      </c>
      <c r="E2119" s="70" t="s">
        <v>39</v>
      </c>
      <c r="F2119" s="70" t="s">
        <v>36</v>
      </c>
      <c r="G2119" s="78">
        <v>45035</v>
      </c>
      <c r="H2119" s="78">
        <v>45901</v>
      </c>
      <c r="I2119" s="69">
        <v>2042346.66</v>
      </c>
      <c r="J2119" s="70">
        <v>0</v>
      </c>
      <c r="K2119" s="71">
        <v>1.1200000000000001</v>
      </c>
      <c r="L2119" s="70">
        <v>0</v>
      </c>
      <c r="M2119" s="71">
        <v>0.71199999999999997</v>
      </c>
      <c r="N2119" s="72"/>
      <c r="O2119" s="73">
        <f>MIN(1,MAX(0,(1/(1+EXP(-(Assumptions!$B$5 + Assumptions!$B$6*$N2119))))*Assumptions!$B$3))</f>
        <v>3.9165722796764356E-2</v>
      </c>
      <c r="P2119" s="73">
        <f>VLOOKUP($F2119,Assumptions!$A$23:$B$27,2,FALSE)*Assumptions!$B$4</f>
        <v>0.55000000000000004</v>
      </c>
      <c r="Q2119" s="74">
        <f t="shared" si="66"/>
        <v>43994.49072725165</v>
      </c>
      <c r="R2119" s="75" t="str">
        <f>IF($O2119&lt;Assumptions!$B$17,"A",IF($O2119&lt;Assumptions!$B$18,"B",IF($O2119&lt;Assumptions!$B$19,"C",IF($O2119&lt;Assumptions!$B$20,"D","E"))))</f>
        <v>B</v>
      </c>
      <c r="S2119" s="75">
        <f t="shared" si="67"/>
        <v>0</v>
      </c>
    </row>
    <row r="2120" spans="1:19" ht="17.399999999999999" x14ac:dyDescent="0.3">
      <c r="A2120" s="39" t="s">
        <v>483</v>
      </c>
      <c r="B2120" s="39" t="s">
        <v>66</v>
      </c>
      <c r="C2120" s="39" t="s">
        <v>135</v>
      </c>
      <c r="D2120" s="39" t="s">
        <v>22</v>
      </c>
      <c r="E2120" s="70" t="s">
        <v>39</v>
      </c>
      <c r="F2120" s="70" t="s">
        <v>36</v>
      </c>
      <c r="G2120" s="78">
        <v>45035</v>
      </c>
      <c r="H2120" s="78">
        <v>45931</v>
      </c>
      <c r="I2120" s="69">
        <v>1985901.29</v>
      </c>
      <c r="J2120" s="70">
        <v>0</v>
      </c>
      <c r="K2120" s="71">
        <v>1.0880000000000001</v>
      </c>
      <c r="L2120" s="70">
        <v>0</v>
      </c>
      <c r="M2120" s="71">
        <v>0.71199999999999997</v>
      </c>
      <c r="N2120" s="72"/>
      <c r="O2120" s="73">
        <f>MIN(1,MAX(0,(1/(1+EXP(-(Assumptions!$B$5 + Assumptions!$B$6*$N2120))))*Assumptions!$B$3))</f>
        <v>3.9165722796764356E-2</v>
      </c>
      <c r="P2120" s="73">
        <f>VLOOKUP($F2120,Assumptions!$A$23:$B$27,2,FALSE)*Assumptions!$B$4</f>
        <v>0.55000000000000004</v>
      </c>
      <c r="Q2120" s="74">
        <f t="shared" si="66"/>
        <v>42778.592684232215</v>
      </c>
      <c r="R2120" s="75" t="str">
        <f>IF($O2120&lt;Assumptions!$B$17,"A",IF($O2120&lt;Assumptions!$B$18,"B",IF($O2120&lt;Assumptions!$B$19,"C",IF($O2120&lt;Assumptions!$B$20,"D","E"))))</f>
        <v>B</v>
      </c>
      <c r="S2120" s="75">
        <f t="shared" si="67"/>
        <v>0</v>
      </c>
    </row>
    <row r="2121" spans="1:19" ht="17.399999999999999" x14ac:dyDescent="0.3">
      <c r="A2121" s="39" t="s">
        <v>483</v>
      </c>
      <c r="B2121" s="39" t="s">
        <v>66</v>
      </c>
      <c r="C2121" s="39" t="s">
        <v>135</v>
      </c>
      <c r="D2121" s="39" t="s">
        <v>22</v>
      </c>
      <c r="E2121" s="70" t="s">
        <v>39</v>
      </c>
      <c r="F2121" s="70" t="s">
        <v>36</v>
      </c>
      <c r="G2121" s="78">
        <v>45035</v>
      </c>
      <c r="H2121" s="78">
        <v>45962</v>
      </c>
      <c r="I2121" s="69">
        <v>1930455.54</v>
      </c>
      <c r="J2121" s="70">
        <v>0</v>
      </c>
      <c r="K2121" s="71">
        <v>1.056</v>
      </c>
      <c r="L2121" s="70">
        <v>0</v>
      </c>
      <c r="M2121" s="71">
        <v>0.71199999999999997</v>
      </c>
      <c r="N2121" s="72"/>
      <c r="O2121" s="73">
        <f>MIN(1,MAX(0,(1/(1+EXP(-(Assumptions!$B$5 + Assumptions!$B$6*$N2121))))*Assumptions!$B$3))</f>
        <v>3.9165722796764356E-2</v>
      </c>
      <c r="P2121" s="73">
        <f>VLOOKUP($F2121,Assumptions!$A$23:$B$27,2,FALSE)*Assumptions!$B$4</f>
        <v>0.55000000000000004</v>
      </c>
      <c r="Q2121" s="74">
        <f t="shared" si="66"/>
        <v>41584.22760311493</v>
      </c>
      <c r="R2121" s="75" t="str">
        <f>IF($O2121&lt;Assumptions!$B$17,"A",IF($O2121&lt;Assumptions!$B$18,"B",IF($O2121&lt;Assumptions!$B$19,"C",IF($O2121&lt;Assumptions!$B$20,"D","E"))))</f>
        <v>B</v>
      </c>
      <c r="S2121" s="75">
        <f t="shared" si="67"/>
        <v>0</v>
      </c>
    </row>
    <row r="2122" spans="1:19" ht="17.399999999999999" x14ac:dyDescent="0.3">
      <c r="A2122" s="39" t="s">
        <v>483</v>
      </c>
      <c r="B2122" s="39" t="s">
        <v>66</v>
      </c>
      <c r="C2122" s="39" t="s">
        <v>135</v>
      </c>
      <c r="D2122" s="39" t="s">
        <v>22</v>
      </c>
      <c r="E2122" s="70" t="s">
        <v>39</v>
      </c>
      <c r="F2122" s="70" t="s">
        <v>36</v>
      </c>
      <c r="G2122" s="78">
        <v>45035</v>
      </c>
      <c r="H2122" s="78">
        <v>45992</v>
      </c>
      <c r="I2122" s="69">
        <v>1875338.36</v>
      </c>
      <c r="J2122" s="70">
        <v>0</v>
      </c>
      <c r="K2122" s="71">
        <v>1.0589999999999999</v>
      </c>
      <c r="L2122" s="70">
        <v>0</v>
      </c>
      <c r="M2122" s="71">
        <v>0.71199999999999997</v>
      </c>
      <c r="N2122" s="72"/>
      <c r="O2122" s="73">
        <f>MIN(1,MAX(0,(1/(1+EXP(-(Assumptions!$B$5 + Assumptions!$B$6*$N2122))))*Assumptions!$B$3))</f>
        <v>3.9165722796764356E-2</v>
      </c>
      <c r="P2122" s="73">
        <f>VLOOKUP($F2122,Assumptions!$A$23:$B$27,2,FALSE)*Assumptions!$B$4</f>
        <v>0.55000000000000004</v>
      </c>
      <c r="Q2122" s="74">
        <f t="shared" si="66"/>
        <v>40396.940296844281</v>
      </c>
      <c r="R2122" s="75" t="str">
        <f>IF($O2122&lt;Assumptions!$B$17,"A",IF($O2122&lt;Assumptions!$B$18,"B",IF($O2122&lt;Assumptions!$B$19,"C",IF($O2122&lt;Assumptions!$B$20,"D","E"))))</f>
        <v>B</v>
      </c>
      <c r="S2122" s="75">
        <f t="shared" si="67"/>
        <v>0</v>
      </c>
    </row>
    <row r="2123" spans="1:19" ht="17.399999999999999" x14ac:dyDescent="0.3">
      <c r="A2123" s="39" t="s">
        <v>485</v>
      </c>
      <c r="B2123" s="39" t="s">
        <v>91</v>
      </c>
      <c r="C2123" s="39" t="s">
        <v>190</v>
      </c>
      <c r="D2123" s="39" t="s">
        <v>38</v>
      </c>
      <c r="E2123" s="70" t="s">
        <v>23</v>
      </c>
      <c r="F2123" s="70" t="s">
        <v>40</v>
      </c>
      <c r="G2123" s="78">
        <v>45262</v>
      </c>
      <c r="H2123" s="78">
        <v>45658</v>
      </c>
      <c r="I2123" s="69">
        <v>83185060.879999995</v>
      </c>
      <c r="J2123" s="70">
        <v>0</v>
      </c>
      <c r="K2123" s="71">
        <v>1.002</v>
      </c>
      <c r="L2123" s="70">
        <v>0</v>
      </c>
      <c r="M2123" s="71">
        <v>0.59799999999999998</v>
      </c>
      <c r="N2123" s="72"/>
      <c r="O2123" s="73">
        <f>MIN(1,MAX(0,(1/(1+EXP(-(Assumptions!$B$5 + Assumptions!$B$6*$N2123))))*Assumptions!$B$3))</f>
        <v>3.9165722796764356E-2</v>
      </c>
      <c r="P2123" s="73">
        <f>VLOOKUP($F2123,Assumptions!$A$23:$B$27,2,FALSE)*Assumptions!$B$4</f>
        <v>0.7</v>
      </c>
      <c r="Q2123" s="74">
        <f t="shared" si="66"/>
        <v>2280602.1246806327</v>
      </c>
      <c r="R2123" s="75" t="str">
        <f>IF($O2123&lt;Assumptions!$B$17,"A",IF($O2123&lt;Assumptions!$B$18,"B",IF($O2123&lt;Assumptions!$B$19,"C",IF($O2123&lt;Assumptions!$B$20,"D","E"))))</f>
        <v>B</v>
      </c>
      <c r="S2123" s="75">
        <f t="shared" si="67"/>
        <v>0</v>
      </c>
    </row>
    <row r="2124" spans="1:19" ht="17.399999999999999" x14ac:dyDescent="0.3">
      <c r="A2124" s="39" t="s">
        <v>485</v>
      </c>
      <c r="B2124" s="39" t="s">
        <v>91</v>
      </c>
      <c r="C2124" s="39" t="s">
        <v>190</v>
      </c>
      <c r="D2124" s="39" t="s">
        <v>38</v>
      </c>
      <c r="E2124" s="70" t="s">
        <v>23</v>
      </c>
      <c r="F2124" s="70" t="s">
        <v>40</v>
      </c>
      <c r="G2124" s="78">
        <v>45262</v>
      </c>
      <c r="H2124" s="78">
        <v>45689</v>
      </c>
      <c r="I2124" s="69">
        <v>81658572.870000005</v>
      </c>
      <c r="J2124" s="70">
        <v>95</v>
      </c>
      <c r="K2124" s="71">
        <v>0.505</v>
      </c>
      <c r="L2124" s="70">
        <v>0</v>
      </c>
      <c r="M2124" s="71">
        <v>0.59799999999999998</v>
      </c>
      <c r="N2124" s="72"/>
      <c r="O2124" s="73">
        <f>MIN(1,MAX(0,(1/(1+EXP(-(Assumptions!$B$5 + Assumptions!$B$6*$N2124))))*Assumptions!$B$3))</f>
        <v>3.9165722796764356E-2</v>
      </c>
      <c r="P2124" s="73">
        <f>VLOOKUP($F2124,Assumptions!$A$23:$B$27,2,FALSE)*Assumptions!$B$4</f>
        <v>0.7</v>
      </c>
      <c r="Q2124" s="74">
        <f t="shared" si="66"/>
        <v>2238751.9203040618</v>
      </c>
      <c r="R2124" s="75" t="str">
        <f>IF($O2124&lt;Assumptions!$B$17,"A",IF($O2124&lt;Assumptions!$B$18,"B",IF($O2124&lt;Assumptions!$B$19,"C",IF($O2124&lt;Assumptions!$B$20,"D","E"))))</f>
        <v>B</v>
      </c>
      <c r="S2124" s="75">
        <f t="shared" si="67"/>
        <v>0</v>
      </c>
    </row>
    <row r="2125" spans="1:19" ht="17.399999999999999" x14ac:dyDescent="0.3">
      <c r="A2125" s="39" t="s">
        <v>485</v>
      </c>
      <c r="B2125" s="39" t="s">
        <v>91</v>
      </c>
      <c r="C2125" s="39" t="s">
        <v>190</v>
      </c>
      <c r="D2125" s="39" t="s">
        <v>38</v>
      </c>
      <c r="E2125" s="70" t="s">
        <v>23</v>
      </c>
      <c r="F2125" s="70" t="s">
        <v>40</v>
      </c>
      <c r="G2125" s="78">
        <v>45262</v>
      </c>
      <c r="H2125" s="78">
        <v>45717</v>
      </c>
      <c r="I2125" s="69">
        <v>80440437.650000006</v>
      </c>
      <c r="J2125" s="70">
        <v>0</v>
      </c>
      <c r="K2125" s="71">
        <v>0.99299999999999999</v>
      </c>
      <c r="L2125" s="70">
        <v>0</v>
      </c>
      <c r="M2125" s="71">
        <v>0.59799999999999998</v>
      </c>
      <c r="N2125" s="72"/>
      <c r="O2125" s="73">
        <f>MIN(1,MAX(0,(1/(1+EXP(-(Assumptions!$B$5 + Assumptions!$B$6*$N2125))))*Assumptions!$B$3))</f>
        <v>3.9165722796764356E-2</v>
      </c>
      <c r="P2125" s="73">
        <f>VLOOKUP($F2125,Assumptions!$A$23:$B$27,2,FALSE)*Assumptions!$B$4</f>
        <v>0.7</v>
      </c>
      <c r="Q2125" s="74">
        <f t="shared" si="66"/>
        <v>2205355.5178552149</v>
      </c>
      <c r="R2125" s="75" t="str">
        <f>IF($O2125&lt;Assumptions!$B$17,"A",IF($O2125&lt;Assumptions!$B$18,"B",IF($O2125&lt;Assumptions!$B$19,"C",IF($O2125&lt;Assumptions!$B$20,"D","E"))))</f>
        <v>B</v>
      </c>
      <c r="S2125" s="75">
        <f t="shared" si="67"/>
        <v>0</v>
      </c>
    </row>
    <row r="2126" spans="1:19" ht="17.399999999999999" x14ac:dyDescent="0.3">
      <c r="A2126" s="39" t="s">
        <v>485</v>
      </c>
      <c r="B2126" s="39" t="s">
        <v>91</v>
      </c>
      <c r="C2126" s="39" t="s">
        <v>190</v>
      </c>
      <c r="D2126" s="39" t="s">
        <v>38</v>
      </c>
      <c r="E2126" s="70" t="s">
        <v>23</v>
      </c>
      <c r="F2126" s="70" t="s">
        <v>40</v>
      </c>
      <c r="G2126" s="78">
        <v>45262</v>
      </c>
      <c r="H2126" s="78">
        <v>45748</v>
      </c>
      <c r="I2126" s="69">
        <v>79110633.670000002</v>
      </c>
      <c r="J2126" s="70">
        <v>0</v>
      </c>
      <c r="K2126" s="71">
        <v>1.012</v>
      </c>
      <c r="L2126" s="70">
        <v>0</v>
      </c>
      <c r="M2126" s="71">
        <v>0.59799999999999998</v>
      </c>
      <c r="N2126" s="72"/>
      <c r="O2126" s="73">
        <f>MIN(1,MAX(0,(1/(1+EXP(-(Assumptions!$B$5 + Assumptions!$B$6*$N2126))))*Assumptions!$B$3))</f>
        <v>3.9165722796764356E-2</v>
      </c>
      <c r="P2126" s="73">
        <f>VLOOKUP($F2126,Assumptions!$A$23:$B$27,2,FALSE)*Assumptions!$B$4</f>
        <v>0.7</v>
      </c>
      <c r="Q2126" s="74">
        <f t="shared" si="66"/>
        <v>2168897.604016915</v>
      </c>
      <c r="R2126" s="75" t="str">
        <f>IF($O2126&lt;Assumptions!$B$17,"A",IF($O2126&lt;Assumptions!$B$18,"B",IF($O2126&lt;Assumptions!$B$19,"C",IF($O2126&lt;Assumptions!$B$20,"D","E"))))</f>
        <v>B</v>
      </c>
      <c r="S2126" s="75">
        <f t="shared" si="67"/>
        <v>0</v>
      </c>
    </row>
    <row r="2127" spans="1:19" ht="17.399999999999999" x14ac:dyDescent="0.3">
      <c r="A2127" s="39" t="s">
        <v>485</v>
      </c>
      <c r="B2127" s="39" t="s">
        <v>91</v>
      </c>
      <c r="C2127" s="39" t="s">
        <v>190</v>
      </c>
      <c r="D2127" s="39" t="s">
        <v>38</v>
      </c>
      <c r="E2127" s="70" t="s">
        <v>23</v>
      </c>
      <c r="F2127" s="70" t="s">
        <v>40</v>
      </c>
      <c r="G2127" s="78">
        <v>45262</v>
      </c>
      <c r="H2127" s="78">
        <v>45778</v>
      </c>
      <c r="I2127" s="69">
        <v>77803869.540000007</v>
      </c>
      <c r="J2127" s="70">
        <v>0</v>
      </c>
      <c r="K2127" s="71">
        <v>0.97299999999999998</v>
      </c>
      <c r="L2127" s="70">
        <v>0</v>
      </c>
      <c r="M2127" s="71">
        <v>0.59799999999999998</v>
      </c>
      <c r="N2127" s="72"/>
      <c r="O2127" s="73">
        <f>MIN(1,MAX(0,(1/(1+EXP(-(Assumptions!$B$5 + Assumptions!$B$6*$N2127))))*Assumptions!$B$3))</f>
        <v>3.9165722796764356E-2</v>
      </c>
      <c r="P2127" s="73">
        <f>VLOOKUP($F2127,Assumptions!$A$23:$B$27,2,FALSE)*Assumptions!$B$4</f>
        <v>0.7</v>
      </c>
      <c r="Q2127" s="74">
        <f t="shared" si="66"/>
        <v>2133071.3508434803</v>
      </c>
      <c r="R2127" s="75" t="str">
        <f>IF($O2127&lt;Assumptions!$B$17,"A",IF($O2127&lt;Assumptions!$B$18,"B",IF($O2127&lt;Assumptions!$B$19,"C",IF($O2127&lt;Assumptions!$B$20,"D","E"))))</f>
        <v>B</v>
      </c>
      <c r="S2127" s="75">
        <f t="shared" si="67"/>
        <v>0</v>
      </c>
    </row>
    <row r="2128" spans="1:19" ht="17.399999999999999" x14ac:dyDescent="0.3">
      <c r="A2128" s="39" t="s">
        <v>485</v>
      </c>
      <c r="B2128" s="39" t="s">
        <v>91</v>
      </c>
      <c r="C2128" s="39" t="s">
        <v>190</v>
      </c>
      <c r="D2128" s="39" t="s">
        <v>38</v>
      </c>
      <c r="E2128" s="70" t="s">
        <v>23</v>
      </c>
      <c r="F2128" s="70" t="s">
        <v>40</v>
      </c>
      <c r="G2128" s="78">
        <v>45262</v>
      </c>
      <c r="H2128" s="78">
        <v>45809</v>
      </c>
      <c r="I2128" s="69">
        <v>76642850.510000005</v>
      </c>
      <c r="J2128" s="70">
        <v>0</v>
      </c>
      <c r="K2128" s="71">
        <v>1</v>
      </c>
      <c r="L2128" s="70">
        <v>0</v>
      </c>
      <c r="M2128" s="71">
        <v>0.59799999999999998</v>
      </c>
      <c r="N2128" s="72"/>
      <c r="O2128" s="73">
        <f>MIN(1,MAX(0,(1/(1+EXP(-(Assumptions!$B$5 + Assumptions!$B$6*$N2128))))*Assumptions!$B$3))</f>
        <v>3.9165722796764356E-2</v>
      </c>
      <c r="P2128" s="73">
        <f>VLOOKUP($F2128,Assumptions!$A$23:$B$27,2,FALSE)*Assumptions!$B$4</f>
        <v>0.7</v>
      </c>
      <c r="Q2128" s="74">
        <f t="shared" si="66"/>
        <v>2101240.8461999567</v>
      </c>
      <c r="R2128" s="75" t="str">
        <f>IF($O2128&lt;Assumptions!$B$17,"A",IF($O2128&lt;Assumptions!$B$18,"B",IF($O2128&lt;Assumptions!$B$19,"C",IF($O2128&lt;Assumptions!$B$20,"D","E"))))</f>
        <v>B</v>
      </c>
      <c r="S2128" s="75">
        <f t="shared" si="67"/>
        <v>0</v>
      </c>
    </row>
    <row r="2129" spans="1:19" ht="17.399999999999999" x14ac:dyDescent="0.3">
      <c r="A2129" s="39" t="s">
        <v>485</v>
      </c>
      <c r="B2129" s="39" t="s">
        <v>91</v>
      </c>
      <c r="C2129" s="39" t="s">
        <v>190</v>
      </c>
      <c r="D2129" s="39" t="s">
        <v>38</v>
      </c>
      <c r="E2129" s="70" t="s">
        <v>23</v>
      </c>
      <c r="F2129" s="70" t="s">
        <v>40</v>
      </c>
      <c r="G2129" s="78">
        <v>45262</v>
      </c>
      <c r="H2129" s="78">
        <v>45839</v>
      </c>
      <c r="I2129" s="69">
        <v>75280563.730000004</v>
      </c>
      <c r="J2129" s="70">
        <v>0</v>
      </c>
      <c r="K2129" s="71">
        <v>1.0309999999999999</v>
      </c>
      <c r="L2129" s="70">
        <v>0</v>
      </c>
      <c r="M2129" s="71">
        <v>0.59799999999999998</v>
      </c>
      <c r="N2129" s="72"/>
      <c r="O2129" s="73">
        <f>MIN(1,MAX(0,(1/(1+EXP(-(Assumptions!$B$5 + Assumptions!$B$6*$N2129))))*Assumptions!$B$3))</f>
        <v>3.9165722796764356E-2</v>
      </c>
      <c r="P2129" s="73">
        <f>VLOOKUP($F2129,Assumptions!$A$23:$B$27,2,FALSE)*Assumptions!$B$4</f>
        <v>0.7</v>
      </c>
      <c r="Q2129" s="74">
        <f t="shared" si="66"/>
        <v>2063892.383723333</v>
      </c>
      <c r="R2129" s="75" t="str">
        <f>IF($O2129&lt;Assumptions!$B$17,"A",IF($O2129&lt;Assumptions!$B$18,"B",IF($O2129&lt;Assumptions!$B$19,"C",IF($O2129&lt;Assumptions!$B$20,"D","E"))))</f>
        <v>B</v>
      </c>
      <c r="S2129" s="75">
        <f t="shared" si="67"/>
        <v>0</v>
      </c>
    </row>
    <row r="2130" spans="1:19" ht="17.399999999999999" x14ac:dyDescent="0.3">
      <c r="A2130" s="39" t="s">
        <v>485</v>
      </c>
      <c r="B2130" s="39" t="s">
        <v>91</v>
      </c>
      <c r="C2130" s="39" t="s">
        <v>190</v>
      </c>
      <c r="D2130" s="39" t="s">
        <v>38</v>
      </c>
      <c r="E2130" s="70" t="s">
        <v>23</v>
      </c>
      <c r="F2130" s="70" t="s">
        <v>40</v>
      </c>
      <c r="G2130" s="78">
        <v>45262</v>
      </c>
      <c r="H2130" s="78">
        <v>45870</v>
      </c>
      <c r="I2130" s="69">
        <v>73973748.329999998</v>
      </c>
      <c r="J2130" s="70">
        <v>0</v>
      </c>
      <c r="K2130" s="71">
        <v>1.0780000000000001</v>
      </c>
      <c r="L2130" s="70">
        <v>0</v>
      </c>
      <c r="M2130" s="71">
        <v>0.59799999999999998</v>
      </c>
      <c r="N2130" s="72"/>
      <c r="O2130" s="73">
        <f>MIN(1,MAX(0,(1/(1+EXP(-(Assumptions!$B$5 + Assumptions!$B$6*$N2130))))*Assumptions!$B$3))</f>
        <v>3.9165722796764356E-2</v>
      </c>
      <c r="P2130" s="73">
        <f>VLOOKUP($F2130,Assumptions!$A$23:$B$27,2,FALSE)*Assumptions!$B$4</f>
        <v>0.7</v>
      </c>
      <c r="Q2130" s="74">
        <f t="shared" si="66"/>
        <v>2028064.7249312729</v>
      </c>
      <c r="R2130" s="75" t="str">
        <f>IF($O2130&lt;Assumptions!$B$17,"A",IF($O2130&lt;Assumptions!$B$18,"B",IF($O2130&lt;Assumptions!$B$19,"C",IF($O2130&lt;Assumptions!$B$20,"D","E"))))</f>
        <v>B</v>
      </c>
      <c r="S2130" s="75">
        <f t="shared" si="67"/>
        <v>0</v>
      </c>
    </row>
    <row r="2131" spans="1:19" ht="17.399999999999999" x14ac:dyDescent="0.3">
      <c r="A2131" s="39" t="s">
        <v>485</v>
      </c>
      <c r="B2131" s="39" t="s">
        <v>91</v>
      </c>
      <c r="C2131" s="39" t="s">
        <v>190</v>
      </c>
      <c r="D2131" s="39" t="s">
        <v>38</v>
      </c>
      <c r="E2131" s="70" t="s">
        <v>23</v>
      </c>
      <c r="F2131" s="70" t="s">
        <v>40</v>
      </c>
      <c r="G2131" s="78">
        <v>45262</v>
      </c>
      <c r="H2131" s="78">
        <v>45901</v>
      </c>
      <c r="I2131" s="69">
        <v>72421254.680000007</v>
      </c>
      <c r="J2131" s="70">
        <v>0</v>
      </c>
      <c r="K2131" s="71">
        <v>1.0900000000000001</v>
      </c>
      <c r="L2131" s="70">
        <v>0</v>
      </c>
      <c r="M2131" s="71">
        <v>0.59799999999999998</v>
      </c>
      <c r="N2131" s="72"/>
      <c r="O2131" s="73">
        <f>MIN(1,MAX(0,(1/(1+EXP(-(Assumptions!$B$5 + Assumptions!$B$6*$N2131))))*Assumptions!$B$3))</f>
        <v>3.9165722796764356E-2</v>
      </c>
      <c r="P2131" s="73">
        <f>VLOOKUP($F2131,Assumptions!$A$23:$B$27,2,FALSE)*Assumptions!$B$4</f>
        <v>0.7</v>
      </c>
      <c r="Q2131" s="74">
        <f t="shared" si="66"/>
        <v>1985501.5497735275</v>
      </c>
      <c r="R2131" s="75" t="str">
        <f>IF($O2131&lt;Assumptions!$B$17,"A",IF($O2131&lt;Assumptions!$B$18,"B",IF($O2131&lt;Assumptions!$B$19,"C",IF($O2131&lt;Assumptions!$B$20,"D","E"))))</f>
        <v>B</v>
      </c>
      <c r="S2131" s="75">
        <f t="shared" si="67"/>
        <v>0</v>
      </c>
    </row>
    <row r="2132" spans="1:19" ht="17.399999999999999" x14ac:dyDescent="0.3">
      <c r="A2132" s="39" t="s">
        <v>485</v>
      </c>
      <c r="B2132" s="39" t="s">
        <v>91</v>
      </c>
      <c r="C2132" s="39" t="s">
        <v>190</v>
      </c>
      <c r="D2132" s="39" t="s">
        <v>38</v>
      </c>
      <c r="E2132" s="70" t="s">
        <v>23</v>
      </c>
      <c r="F2132" s="70" t="s">
        <v>40</v>
      </c>
      <c r="G2132" s="78">
        <v>45262</v>
      </c>
      <c r="H2132" s="78">
        <v>45931</v>
      </c>
      <c r="I2132" s="69">
        <v>71317384.849999994</v>
      </c>
      <c r="J2132" s="70">
        <v>95</v>
      </c>
      <c r="K2132" s="71">
        <v>0.39400000000000002</v>
      </c>
      <c r="L2132" s="70">
        <v>0</v>
      </c>
      <c r="M2132" s="71">
        <v>0.59799999999999998</v>
      </c>
      <c r="N2132" s="72"/>
      <c r="O2132" s="73">
        <f>MIN(1,MAX(0,(1/(1+EXP(-(Assumptions!$B$5 + Assumptions!$B$6*$N2132))))*Assumptions!$B$3))</f>
        <v>3.9165722796764356E-2</v>
      </c>
      <c r="P2132" s="73">
        <f>VLOOKUP($F2132,Assumptions!$A$23:$B$27,2,FALSE)*Assumptions!$B$4</f>
        <v>0.7</v>
      </c>
      <c r="Q2132" s="74">
        <f t="shared" si="66"/>
        <v>1955237.8479376831</v>
      </c>
      <c r="R2132" s="75" t="str">
        <f>IF($O2132&lt;Assumptions!$B$17,"A",IF($O2132&lt;Assumptions!$B$18,"B",IF($O2132&lt;Assumptions!$B$19,"C",IF($O2132&lt;Assumptions!$B$20,"D","E"))))</f>
        <v>B</v>
      </c>
      <c r="S2132" s="75">
        <f t="shared" si="67"/>
        <v>0</v>
      </c>
    </row>
    <row r="2133" spans="1:19" ht="17.399999999999999" x14ac:dyDescent="0.3">
      <c r="A2133" s="39" t="s">
        <v>485</v>
      </c>
      <c r="B2133" s="39" t="s">
        <v>91</v>
      </c>
      <c r="C2133" s="39" t="s">
        <v>190</v>
      </c>
      <c r="D2133" s="39" t="s">
        <v>38</v>
      </c>
      <c r="E2133" s="70" t="s">
        <v>23</v>
      </c>
      <c r="F2133" s="70" t="s">
        <v>40</v>
      </c>
      <c r="G2133" s="78">
        <v>45262</v>
      </c>
      <c r="H2133" s="78">
        <v>45962</v>
      </c>
      <c r="I2133" s="69">
        <v>70236384.620000005</v>
      </c>
      <c r="J2133" s="70">
        <v>0</v>
      </c>
      <c r="K2133" s="71">
        <v>1.0609999999999999</v>
      </c>
      <c r="L2133" s="70">
        <v>0</v>
      </c>
      <c r="M2133" s="71">
        <v>0.59799999999999998</v>
      </c>
      <c r="N2133" s="72"/>
      <c r="O2133" s="73">
        <f>MIN(1,MAX(0,(1/(1+EXP(-(Assumptions!$B$5 + Assumptions!$B$6*$N2133))))*Assumptions!$B$3))</f>
        <v>3.9165722796764356E-2</v>
      </c>
      <c r="P2133" s="73">
        <f>VLOOKUP($F2133,Assumptions!$A$23:$B$27,2,FALSE)*Assumptions!$B$4</f>
        <v>0.7</v>
      </c>
      <c r="Q2133" s="74">
        <f t="shared" si="66"/>
        <v>1925601.1391916906</v>
      </c>
      <c r="R2133" s="75" t="str">
        <f>IF($O2133&lt;Assumptions!$B$17,"A",IF($O2133&lt;Assumptions!$B$18,"B",IF($O2133&lt;Assumptions!$B$19,"C",IF($O2133&lt;Assumptions!$B$20,"D","E"))))</f>
        <v>B</v>
      </c>
      <c r="S2133" s="75">
        <f t="shared" si="67"/>
        <v>0</v>
      </c>
    </row>
    <row r="2134" spans="1:19" ht="17.399999999999999" x14ac:dyDescent="0.3">
      <c r="A2134" s="39" t="s">
        <v>485</v>
      </c>
      <c r="B2134" s="39" t="s">
        <v>91</v>
      </c>
      <c r="C2134" s="39" t="s">
        <v>190</v>
      </c>
      <c r="D2134" s="39" t="s">
        <v>38</v>
      </c>
      <c r="E2134" s="70" t="s">
        <v>23</v>
      </c>
      <c r="F2134" s="70" t="s">
        <v>40</v>
      </c>
      <c r="G2134" s="78">
        <v>45262</v>
      </c>
      <c r="H2134" s="78">
        <v>45992</v>
      </c>
      <c r="I2134" s="69">
        <v>68944412.790000007</v>
      </c>
      <c r="J2134" s="70">
        <v>0</v>
      </c>
      <c r="K2134" s="71">
        <v>1.06</v>
      </c>
      <c r="L2134" s="70">
        <v>0</v>
      </c>
      <c r="M2134" s="71">
        <v>0.59799999999999998</v>
      </c>
      <c r="N2134" s="72"/>
      <c r="O2134" s="73">
        <f>MIN(1,MAX(0,(1/(1+EXP(-(Assumptions!$B$5 + Assumptions!$B$6*$N2134))))*Assumptions!$B$3))</f>
        <v>3.9165722796764356E-2</v>
      </c>
      <c r="P2134" s="73">
        <f>VLOOKUP($F2134,Assumptions!$A$23:$B$27,2,FALSE)*Assumptions!$B$4</f>
        <v>0.7</v>
      </c>
      <c r="Q2134" s="74">
        <f t="shared" si="66"/>
        <v>1890180.4318031846</v>
      </c>
      <c r="R2134" s="75" t="str">
        <f>IF($O2134&lt;Assumptions!$B$17,"A",IF($O2134&lt;Assumptions!$B$18,"B",IF($O2134&lt;Assumptions!$B$19,"C",IF($O2134&lt;Assumptions!$B$20,"D","E"))))</f>
        <v>B</v>
      </c>
      <c r="S2134" s="75">
        <f t="shared" si="67"/>
        <v>0</v>
      </c>
    </row>
    <row r="2135" spans="1:19" ht="17.399999999999999" x14ac:dyDescent="0.3">
      <c r="A2135" s="39" t="s">
        <v>487</v>
      </c>
      <c r="B2135" s="39" t="s">
        <v>89</v>
      </c>
      <c r="C2135" s="39" t="s">
        <v>22</v>
      </c>
      <c r="D2135" s="39" t="s">
        <v>26</v>
      </c>
      <c r="E2135" s="70" t="s">
        <v>46</v>
      </c>
      <c r="F2135" s="70" t="s">
        <v>36</v>
      </c>
      <c r="G2135" s="78">
        <v>45592</v>
      </c>
      <c r="H2135" s="78">
        <v>45658</v>
      </c>
      <c r="I2135" s="69">
        <v>5303548.58</v>
      </c>
      <c r="J2135" s="70">
        <v>15</v>
      </c>
      <c r="K2135" s="71">
        <v>1.085</v>
      </c>
      <c r="L2135" s="70">
        <v>0</v>
      </c>
      <c r="M2135" s="71">
        <v>1.0760000000000001</v>
      </c>
      <c r="N2135" s="72"/>
      <c r="O2135" s="73">
        <f>MIN(1,MAX(0,(1/(1+EXP(-(Assumptions!$B$5 + Assumptions!$B$6*$N2135))))*Assumptions!$B$3))</f>
        <v>3.9165722796764356E-2</v>
      </c>
      <c r="P2135" s="73">
        <f>VLOOKUP($F2135,Assumptions!$A$23:$B$27,2,FALSE)*Assumptions!$B$4</f>
        <v>0.55000000000000004</v>
      </c>
      <c r="Q2135" s="74">
        <f t="shared" si="66"/>
        <v>114244.52243789929</v>
      </c>
      <c r="R2135" s="75" t="str">
        <f>IF($O2135&lt;Assumptions!$B$17,"A",IF($O2135&lt;Assumptions!$B$18,"B",IF($O2135&lt;Assumptions!$B$19,"C",IF($O2135&lt;Assumptions!$B$20,"D","E"))))</f>
        <v>B</v>
      </c>
      <c r="S2135" s="75">
        <f t="shared" si="67"/>
        <v>0</v>
      </c>
    </row>
    <row r="2136" spans="1:19" ht="17.399999999999999" x14ac:dyDescent="0.3">
      <c r="A2136" s="39" t="s">
        <v>487</v>
      </c>
      <c r="B2136" s="39" t="s">
        <v>89</v>
      </c>
      <c r="C2136" s="39" t="s">
        <v>22</v>
      </c>
      <c r="D2136" s="39" t="s">
        <v>26</v>
      </c>
      <c r="E2136" s="70" t="s">
        <v>46</v>
      </c>
      <c r="F2136" s="70" t="s">
        <v>36</v>
      </c>
      <c r="G2136" s="78">
        <v>45592</v>
      </c>
      <c r="H2136" s="78">
        <v>45689</v>
      </c>
      <c r="I2136" s="69">
        <v>5227516.97</v>
      </c>
      <c r="J2136" s="70">
        <v>0</v>
      </c>
      <c r="K2136" s="71">
        <v>1.034</v>
      </c>
      <c r="L2136" s="70">
        <v>0</v>
      </c>
      <c r="M2136" s="71">
        <v>1.0760000000000001</v>
      </c>
      <c r="N2136" s="72"/>
      <c r="O2136" s="73">
        <f>MIN(1,MAX(0,(1/(1+EXP(-(Assumptions!$B$5 + Assumptions!$B$6*$N2136))))*Assumptions!$B$3))</f>
        <v>3.9165722796764356E-2</v>
      </c>
      <c r="P2136" s="73">
        <f>VLOOKUP($F2136,Assumptions!$A$23:$B$27,2,FALSE)*Assumptions!$B$4</f>
        <v>0.55000000000000004</v>
      </c>
      <c r="Q2136" s="74">
        <f t="shared" si="66"/>
        <v>112606.71430932084</v>
      </c>
      <c r="R2136" s="75" t="str">
        <f>IF($O2136&lt;Assumptions!$B$17,"A",IF($O2136&lt;Assumptions!$B$18,"B",IF($O2136&lt;Assumptions!$B$19,"C",IF($O2136&lt;Assumptions!$B$20,"D","E"))))</f>
        <v>B</v>
      </c>
      <c r="S2136" s="75">
        <f t="shared" si="67"/>
        <v>0</v>
      </c>
    </row>
    <row r="2137" spans="1:19" ht="17.399999999999999" x14ac:dyDescent="0.3">
      <c r="A2137" s="39" t="s">
        <v>487</v>
      </c>
      <c r="B2137" s="39" t="s">
        <v>89</v>
      </c>
      <c r="C2137" s="39" t="s">
        <v>22</v>
      </c>
      <c r="D2137" s="39" t="s">
        <v>26</v>
      </c>
      <c r="E2137" s="70" t="s">
        <v>46</v>
      </c>
      <c r="F2137" s="70" t="s">
        <v>36</v>
      </c>
      <c r="G2137" s="78">
        <v>45592</v>
      </c>
      <c r="H2137" s="78">
        <v>45717</v>
      </c>
      <c r="I2137" s="69">
        <v>5146605.43</v>
      </c>
      <c r="J2137" s="70">
        <v>15</v>
      </c>
      <c r="K2137" s="71">
        <v>1.042</v>
      </c>
      <c r="L2137" s="70">
        <v>0</v>
      </c>
      <c r="M2137" s="71">
        <v>1.0760000000000001</v>
      </c>
      <c r="N2137" s="72"/>
      <c r="O2137" s="73">
        <f>MIN(1,MAX(0,(1/(1+EXP(-(Assumptions!$B$5 + Assumptions!$B$6*$N2137))))*Assumptions!$B$3))</f>
        <v>3.9165722796764356E-2</v>
      </c>
      <c r="P2137" s="73">
        <f>VLOOKUP($F2137,Assumptions!$A$23:$B$27,2,FALSE)*Assumptions!$B$4</f>
        <v>0.55000000000000004</v>
      </c>
      <c r="Q2137" s="74">
        <f t="shared" si="66"/>
        <v>110863.78688863623</v>
      </c>
      <c r="R2137" s="75" t="str">
        <f>IF($O2137&lt;Assumptions!$B$17,"A",IF($O2137&lt;Assumptions!$B$18,"B",IF($O2137&lt;Assumptions!$B$19,"C",IF($O2137&lt;Assumptions!$B$20,"D","E"))))</f>
        <v>B</v>
      </c>
      <c r="S2137" s="75">
        <f t="shared" si="67"/>
        <v>0</v>
      </c>
    </row>
    <row r="2138" spans="1:19" ht="17.399999999999999" x14ac:dyDescent="0.3">
      <c r="A2138" s="39" t="s">
        <v>487</v>
      </c>
      <c r="B2138" s="39" t="s">
        <v>89</v>
      </c>
      <c r="C2138" s="39" t="s">
        <v>22</v>
      </c>
      <c r="D2138" s="39" t="s">
        <v>26</v>
      </c>
      <c r="E2138" s="70" t="s">
        <v>46</v>
      </c>
      <c r="F2138" s="70" t="s">
        <v>36</v>
      </c>
      <c r="G2138" s="78">
        <v>45592</v>
      </c>
      <c r="H2138" s="78">
        <v>45748</v>
      </c>
      <c r="I2138" s="69">
        <v>5056830.2</v>
      </c>
      <c r="J2138" s="70">
        <v>0</v>
      </c>
      <c r="K2138" s="71">
        <v>1.081</v>
      </c>
      <c r="L2138" s="70">
        <v>0</v>
      </c>
      <c r="M2138" s="71">
        <v>1.0760000000000001</v>
      </c>
      <c r="N2138" s="72"/>
      <c r="O2138" s="73">
        <f>MIN(1,MAX(0,(1/(1+EXP(-(Assumptions!$B$5 + Assumptions!$B$6*$N2138))))*Assumptions!$B$3))</f>
        <v>3.9165722796764356E-2</v>
      </c>
      <c r="P2138" s="73">
        <f>VLOOKUP($F2138,Assumptions!$A$23:$B$27,2,FALSE)*Assumptions!$B$4</f>
        <v>0.55000000000000004</v>
      </c>
      <c r="Q2138" s="74">
        <f t="shared" si="66"/>
        <v>108929.92541392856</v>
      </c>
      <c r="R2138" s="75" t="str">
        <f>IF($O2138&lt;Assumptions!$B$17,"A",IF($O2138&lt;Assumptions!$B$18,"B",IF($O2138&lt;Assumptions!$B$19,"C",IF($O2138&lt;Assumptions!$B$20,"D","E"))))</f>
        <v>B</v>
      </c>
      <c r="S2138" s="75">
        <f t="shared" si="67"/>
        <v>0</v>
      </c>
    </row>
    <row r="2139" spans="1:19" ht="17.399999999999999" x14ac:dyDescent="0.3">
      <c r="A2139" s="39" t="s">
        <v>487</v>
      </c>
      <c r="B2139" s="39" t="s">
        <v>89</v>
      </c>
      <c r="C2139" s="39" t="s">
        <v>22</v>
      </c>
      <c r="D2139" s="39" t="s">
        <v>26</v>
      </c>
      <c r="E2139" s="70" t="s">
        <v>46</v>
      </c>
      <c r="F2139" s="70" t="s">
        <v>36</v>
      </c>
      <c r="G2139" s="78">
        <v>45592</v>
      </c>
      <c r="H2139" s="78">
        <v>45778</v>
      </c>
      <c r="I2139" s="69">
        <v>4979300.16</v>
      </c>
      <c r="J2139" s="70">
        <v>0</v>
      </c>
      <c r="K2139" s="71">
        <v>0.97299999999999998</v>
      </c>
      <c r="L2139" s="70">
        <v>0</v>
      </c>
      <c r="M2139" s="71">
        <v>1.0760000000000001</v>
      </c>
      <c r="N2139" s="72"/>
      <c r="O2139" s="73">
        <f>MIN(1,MAX(0,(1/(1+EXP(-(Assumptions!$B$5 + Assumptions!$B$6*$N2139))))*Assumptions!$B$3))</f>
        <v>3.9165722796764356E-2</v>
      </c>
      <c r="P2139" s="73">
        <f>VLOOKUP($F2139,Assumptions!$A$23:$B$27,2,FALSE)*Assumptions!$B$4</f>
        <v>0.55000000000000004</v>
      </c>
      <c r="Q2139" s="74">
        <f t="shared" si="66"/>
        <v>107259.83938364443</v>
      </c>
      <c r="R2139" s="75" t="str">
        <f>IF($O2139&lt;Assumptions!$B$17,"A",IF($O2139&lt;Assumptions!$B$18,"B",IF($O2139&lt;Assumptions!$B$19,"C",IF($O2139&lt;Assumptions!$B$20,"D","E"))))</f>
        <v>B</v>
      </c>
      <c r="S2139" s="75">
        <f t="shared" si="67"/>
        <v>0</v>
      </c>
    </row>
    <row r="2140" spans="1:19" ht="17.399999999999999" x14ac:dyDescent="0.3">
      <c r="A2140" s="39" t="s">
        <v>487</v>
      </c>
      <c r="B2140" s="39" t="s">
        <v>89</v>
      </c>
      <c r="C2140" s="39" t="s">
        <v>22</v>
      </c>
      <c r="D2140" s="39" t="s">
        <v>26</v>
      </c>
      <c r="E2140" s="70" t="s">
        <v>46</v>
      </c>
      <c r="F2140" s="70" t="s">
        <v>36</v>
      </c>
      <c r="G2140" s="78">
        <v>45592</v>
      </c>
      <c r="H2140" s="78">
        <v>45809</v>
      </c>
      <c r="I2140" s="69">
        <v>4907552.62</v>
      </c>
      <c r="J2140" s="70">
        <v>35</v>
      </c>
      <c r="K2140" s="71">
        <v>0.67900000000000005</v>
      </c>
      <c r="L2140" s="70">
        <v>0</v>
      </c>
      <c r="M2140" s="71">
        <v>1.0760000000000001</v>
      </c>
      <c r="N2140" s="72"/>
      <c r="O2140" s="73">
        <f>MIN(1,MAX(0,(1/(1+EXP(-(Assumptions!$B$5 + Assumptions!$B$6*$N2140))))*Assumptions!$B$3))</f>
        <v>3.9165722796764356E-2</v>
      </c>
      <c r="P2140" s="73">
        <f>VLOOKUP($F2140,Assumptions!$A$23:$B$27,2,FALSE)*Assumptions!$B$4</f>
        <v>0.55000000000000004</v>
      </c>
      <c r="Q2140" s="74">
        <f t="shared" si="66"/>
        <v>105714.31503900007</v>
      </c>
      <c r="R2140" s="75" t="str">
        <f>IF($O2140&lt;Assumptions!$B$17,"A",IF($O2140&lt;Assumptions!$B$18,"B",IF($O2140&lt;Assumptions!$B$19,"C",IF($O2140&lt;Assumptions!$B$20,"D","E"))))</f>
        <v>B</v>
      </c>
      <c r="S2140" s="75">
        <f t="shared" si="67"/>
        <v>0</v>
      </c>
    </row>
    <row r="2141" spans="1:19" ht="17.399999999999999" x14ac:dyDescent="0.3">
      <c r="A2141" s="39" t="s">
        <v>487</v>
      </c>
      <c r="B2141" s="39" t="s">
        <v>89</v>
      </c>
      <c r="C2141" s="39" t="s">
        <v>22</v>
      </c>
      <c r="D2141" s="39" t="s">
        <v>26</v>
      </c>
      <c r="E2141" s="70" t="s">
        <v>46</v>
      </c>
      <c r="F2141" s="70" t="s">
        <v>36</v>
      </c>
      <c r="G2141" s="78">
        <v>45592</v>
      </c>
      <c r="H2141" s="78">
        <v>45839</v>
      </c>
      <c r="I2141" s="69">
        <v>4907552.62</v>
      </c>
      <c r="J2141" s="70">
        <v>185</v>
      </c>
      <c r="K2141" s="71">
        <v>0.16300000000000001</v>
      </c>
      <c r="L2141" s="70">
        <v>0</v>
      </c>
      <c r="M2141" s="71">
        <v>1.0760000000000001</v>
      </c>
      <c r="N2141" s="72"/>
      <c r="O2141" s="73">
        <f>MIN(1,MAX(0,(1/(1+EXP(-(Assumptions!$B$5 + Assumptions!$B$6*$N2141))))*Assumptions!$B$3))</f>
        <v>3.9165722796764356E-2</v>
      </c>
      <c r="P2141" s="73">
        <f>VLOOKUP($F2141,Assumptions!$A$23:$B$27,2,FALSE)*Assumptions!$B$4</f>
        <v>0.55000000000000004</v>
      </c>
      <c r="Q2141" s="74">
        <f t="shared" si="66"/>
        <v>105714.31503900007</v>
      </c>
      <c r="R2141" s="75" t="str">
        <f>IF($O2141&lt;Assumptions!$B$17,"A",IF($O2141&lt;Assumptions!$B$18,"B",IF($O2141&lt;Assumptions!$B$19,"C",IF($O2141&lt;Assumptions!$B$20,"D","E"))))</f>
        <v>B</v>
      </c>
      <c r="S2141" s="75">
        <f t="shared" si="67"/>
        <v>1</v>
      </c>
    </row>
    <row r="2142" spans="1:19" ht="17.399999999999999" x14ac:dyDescent="0.3">
      <c r="A2142" s="39" t="s">
        <v>487</v>
      </c>
      <c r="B2142" s="39" t="s">
        <v>89</v>
      </c>
      <c r="C2142" s="39" t="s">
        <v>22</v>
      </c>
      <c r="D2142" s="39" t="s">
        <v>26</v>
      </c>
      <c r="E2142" s="70" t="s">
        <v>46</v>
      </c>
      <c r="F2142" s="70" t="s">
        <v>36</v>
      </c>
      <c r="G2142" s="78">
        <v>45592</v>
      </c>
      <c r="H2142" s="78">
        <v>45870</v>
      </c>
      <c r="I2142" s="69">
        <v>4907552.62</v>
      </c>
      <c r="J2142" s="70">
        <v>999</v>
      </c>
      <c r="K2142" s="71">
        <v>0.14299999999999999</v>
      </c>
      <c r="L2142" s="70">
        <v>0</v>
      </c>
      <c r="M2142" s="71">
        <v>1.0760000000000001</v>
      </c>
      <c r="N2142" s="72"/>
      <c r="O2142" s="73">
        <f>MIN(1,MAX(0,(1/(1+EXP(-(Assumptions!$B$5 + Assumptions!$B$6*$N2142))))*Assumptions!$B$3))</f>
        <v>3.9165722796764356E-2</v>
      </c>
      <c r="P2142" s="73">
        <f>VLOOKUP($F2142,Assumptions!$A$23:$B$27,2,FALSE)*Assumptions!$B$4</f>
        <v>0.55000000000000004</v>
      </c>
      <c r="Q2142" s="74">
        <f t="shared" si="66"/>
        <v>105714.31503900007</v>
      </c>
      <c r="R2142" s="75" t="str">
        <f>IF($O2142&lt;Assumptions!$B$17,"A",IF($O2142&lt;Assumptions!$B$18,"B",IF($O2142&lt;Assumptions!$B$19,"C",IF($O2142&lt;Assumptions!$B$20,"D","E"))))</f>
        <v>B</v>
      </c>
      <c r="S2142" s="75">
        <f t="shared" si="67"/>
        <v>1</v>
      </c>
    </row>
    <row r="2143" spans="1:19" ht="17.399999999999999" x14ac:dyDescent="0.3">
      <c r="A2143" s="39" t="s">
        <v>487</v>
      </c>
      <c r="B2143" s="39" t="s">
        <v>89</v>
      </c>
      <c r="C2143" s="39" t="s">
        <v>22</v>
      </c>
      <c r="D2143" s="39" t="s">
        <v>26</v>
      </c>
      <c r="E2143" s="70" t="s">
        <v>46</v>
      </c>
      <c r="F2143" s="70" t="s">
        <v>36</v>
      </c>
      <c r="G2143" s="78">
        <v>45592</v>
      </c>
      <c r="H2143" s="78">
        <v>45901</v>
      </c>
      <c r="I2143" s="69">
        <v>4907552.62</v>
      </c>
      <c r="J2143" s="70">
        <v>999</v>
      </c>
      <c r="K2143" s="71">
        <v>6.8000000000000005E-2</v>
      </c>
      <c r="L2143" s="70">
        <v>0</v>
      </c>
      <c r="M2143" s="71">
        <v>1.0760000000000001</v>
      </c>
      <c r="N2143" s="72"/>
      <c r="O2143" s="73">
        <f>MIN(1,MAX(0,(1/(1+EXP(-(Assumptions!$B$5 + Assumptions!$B$6*$N2143))))*Assumptions!$B$3))</f>
        <v>3.9165722796764356E-2</v>
      </c>
      <c r="P2143" s="73">
        <f>VLOOKUP($F2143,Assumptions!$A$23:$B$27,2,FALSE)*Assumptions!$B$4</f>
        <v>0.55000000000000004</v>
      </c>
      <c r="Q2143" s="74">
        <f t="shared" si="66"/>
        <v>105714.31503900007</v>
      </c>
      <c r="R2143" s="75" t="str">
        <f>IF($O2143&lt;Assumptions!$B$17,"A",IF($O2143&lt;Assumptions!$B$18,"B",IF($O2143&lt;Assumptions!$B$19,"C",IF($O2143&lt;Assumptions!$B$20,"D","E"))))</f>
        <v>B</v>
      </c>
      <c r="S2143" s="75">
        <f t="shared" si="67"/>
        <v>1</v>
      </c>
    </row>
    <row r="2144" spans="1:19" ht="17.399999999999999" x14ac:dyDescent="0.3">
      <c r="A2144" s="39" t="s">
        <v>487</v>
      </c>
      <c r="B2144" s="39" t="s">
        <v>89</v>
      </c>
      <c r="C2144" s="39" t="s">
        <v>22</v>
      </c>
      <c r="D2144" s="39" t="s">
        <v>26</v>
      </c>
      <c r="E2144" s="70" t="s">
        <v>46</v>
      </c>
      <c r="F2144" s="70" t="s">
        <v>36</v>
      </c>
      <c r="G2144" s="78">
        <v>45592</v>
      </c>
      <c r="H2144" s="78">
        <v>45931</v>
      </c>
      <c r="I2144" s="69">
        <v>4907552.62</v>
      </c>
      <c r="J2144" s="70">
        <v>999</v>
      </c>
      <c r="K2144" s="71">
        <v>2.4E-2</v>
      </c>
      <c r="L2144" s="70">
        <v>0</v>
      </c>
      <c r="M2144" s="71">
        <v>1.0760000000000001</v>
      </c>
      <c r="N2144" s="72"/>
      <c r="O2144" s="73">
        <f>MIN(1,MAX(0,(1/(1+EXP(-(Assumptions!$B$5 + Assumptions!$B$6*$N2144))))*Assumptions!$B$3))</f>
        <v>3.9165722796764356E-2</v>
      </c>
      <c r="P2144" s="73">
        <f>VLOOKUP($F2144,Assumptions!$A$23:$B$27,2,FALSE)*Assumptions!$B$4</f>
        <v>0.55000000000000004</v>
      </c>
      <c r="Q2144" s="74">
        <f t="shared" si="66"/>
        <v>105714.31503900007</v>
      </c>
      <c r="R2144" s="75" t="str">
        <f>IF($O2144&lt;Assumptions!$B$17,"A",IF($O2144&lt;Assumptions!$B$18,"B",IF($O2144&lt;Assumptions!$B$19,"C",IF($O2144&lt;Assumptions!$B$20,"D","E"))))</f>
        <v>B</v>
      </c>
      <c r="S2144" s="75">
        <f t="shared" si="67"/>
        <v>1</v>
      </c>
    </row>
    <row r="2145" spans="1:19" ht="17.399999999999999" x14ac:dyDescent="0.3">
      <c r="A2145" s="39" t="s">
        <v>487</v>
      </c>
      <c r="B2145" s="39" t="s">
        <v>89</v>
      </c>
      <c r="C2145" s="39" t="s">
        <v>22</v>
      </c>
      <c r="D2145" s="39" t="s">
        <v>26</v>
      </c>
      <c r="E2145" s="70" t="s">
        <v>46</v>
      </c>
      <c r="F2145" s="70" t="s">
        <v>36</v>
      </c>
      <c r="G2145" s="78">
        <v>45592</v>
      </c>
      <c r="H2145" s="78">
        <v>45962</v>
      </c>
      <c r="I2145" s="69">
        <v>4907552.62</v>
      </c>
      <c r="J2145" s="70">
        <v>999</v>
      </c>
      <c r="K2145" s="71">
        <v>1.2999999999999999E-2</v>
      </c>
      <c r="L2145" s="70">
        <v>0</v>
      </c>
      <c r="M2145" s="71">
        <v>1.0760000000000001</v>
      </c>
      <c r="N2145" s="72"/>
      <c r="O2145" s="73">
        <f>MIN(1,MAX(0,(1/(1+EXP(-(Assumptions!$B$5 + Assumptions!$B$6*$N2145))))*Assumptions!$B$3))</f>
        <v>3.9165722796764356E-2</v>
      </c>
      <c r="P2145" s="73">
        <f>VLOOKUP($F2145,Assumptions!$A$23:$B$27,2,FALSE)*Assumptions!$B$4</f>
        <v>0.55000000000000004</v>
      </c>
      <c r="Q2145" s="74">
        <f t="shared" si="66"/>
        <v>105714.31503900007</v>
      </c>
      <c r="R2145" s="75" t="str">
        <f>IF($O2145&lt;Assumptions!$B$17,"A",IF($O2145&lt;Assumptions!$B$18,"B",IF($O2145&lt;Assumptions!$B$19,"C",IF($O2145&lt;Assumptions!$B$20,"D","E"))))</f>
        <v>B</v>
      </c>
      <c r="S2145" s="75">
        <f t="shared" si="67"/>
        <v>1</v>
      </c>
    </row>
    <row r="2146" spans="1:19" ht="17.399999999999999" x14ac:dyDescent="0.3">
      <c r="A2146" s="39" t="s">
        <v>487</v>
      </c>
      <c r="B2146" s="39" t="s">
        <v>89</v>
      </c>
      <c r="C2146" s="39" t="s">
        <v>22</v>
      </c>
      <c r="D2146" s="39" t="s">
        <v>26</v>
      </c>
      <c r="E2146" s="70" t="s">
        <v>46</v>
      </c>
      <c r="F2146" s="70" t="s">
        <v>36</v>
      </c>
      <c r="G2146" s="78">
        <v>45592</v>
      </c>
      <c r="H2146" s="78">
        <v>45992</v>
      </c>
      <c r="I2146" s="69">
        <v>4907552.62</v>
      </c>
      <c r="J2146" s="70">
        <v>999</v>
      </c>
      <c r="K2146" s="71">
        <v>0.111</v>
      </c>
      <c r="L2146" s="70">
        <v>0</v>
      </c>
      <c r="M2146" s="71">
        <v>1.0760000000000001</v>
      </c>
      <c r="N2146" s="72"/>
      <c r="O2146" s="73">
        <f>MIN(1,MAX(0,(1/(1+EXP(-(Assumptions!$B$5 + Assumptions!$B$6*$N2146))))*Assumptions!$B$3))</f>
        <v>3.9165722796764356E-2</v>
      </c>
      <c r="P2146" s="73">
        <f>VLOOKUP($F2146,Assumptions!$A$23:$B$27,2,FALSE)*Assumptions!$B$4</f>
        <v>0.55000000000000004</v>
      </c>
      <c r="Q2146" s="74">
        <f t="shared" si="66"/>
        <v>105714.31503900007</v>
      </c>
      <c r="R2146" s="75" t="str">
        <f>IF($O2146&lt;Assumptions!$B$17,"A",IF($O2146&lt;Assumptions!$B$18,"B",IF($O2146&lt;Assumptions!$B$19,"C",IF($O2146&lt;Assumptions!$B$20,"D","E"))))</f>
        <v>B</v>
      </c>
      <c r="S2146" s="75">
        <f t="shared" si="67"/>
        <v>1</v>
      </c>
    </row>
    <row r="2147" spans="1:19" ht="17.399999999999999" x14ac:dyDescent="0.3">
      <c r="A2147" s="39" t="s">
        <v>489</v>
      </c>
      <c r="B2147" s="39" t="s">
        <v>82</v>
      </c>
      <c r="C2147" s="39" t="s">
        <v>144</v>
      </c>
      <c r="D2147" s="39" t="s">
        <v>48</v>
      </c>
      <c r="E2147" s="70" t="s">
        <v>23</v>
      </c>
      <c r="F2147" s="70" t="s">
        <v>36</v>
      </c>
      <c r="G2147" s="78">
        <v>44882</v>
      </c>
      <c r="H2147" s="78">
        <v>45658</v>
      </c>
      <c r="I2147" s="69">
        <v>15395552.029999999</v>
      </c>
      <c r="J2147" s="70">
        <v>0</v>
      </c>
      <c r="K2147" s="71">
        <v>0.98099999999999998</v>
      </c>
      <c r="L2147" s="70">
        <v>0</v>
      </c>
      <c r="M2147" s="71">
        <v>0.77600000000000002</v>
      </c>
      <c r="N2147" s="72"/>
      <c r="O2147" s="73">
        <f>MIN(1,MAX(0,(1/(1+EXP(-(Assumptions!$B$5 + Assumptions!$B$6*$N2147))))*Assumptions!$B$3))</f>
        <v>3.9165722796764356E-2</v>
      </c>
      <c r="P2147" s="73">
        <f>VLOOKUP($F2147,Assumptions!$A$23:$B$27,2,FALSE)*Assumptions!$B$4</f>
        <v>0.55000000000000004</v>
      </c>
      <c r="Q2147" s="74">
        <f t="shared" si="66"/>
        <v>331637.85771057854</v>
      </c>
      <c r="R2147" s="75" t="str">
        <f>IF($O2147&lt;Assumptions!$B$17,"A",IF($O2147&lt;Assumptions!$B$18,"B",IF($O2147&lt;Assumptions!$B$19,"C",IF($O2147&lt;Assumptions!$B$20,"D","E"))))</f>
        <v>B</v>
      </c>
      <c r="S2147" s="75">
        <f t="shared" si="67"/>
        <v>0</v>
      </c>
    </row>
    <row r="2148" spans="1:19" ht="17.399999999999999" x14ac:dyDescent="0.3">
      <c r="A2148" s="39" t="s">
        <v>489</v>
      </c>
      <c r="B2148" s="39" t="s">
        <v>82</v>
      </c>
      <c r="C2148" s="39" t="s">
        <v>144</v>
      </c>
      <c r="D2148" s="39" t="s">
        <v>48</v>
      </c>
      <c r="E2148" s="70" t="s">
        <v>23</v>
      </c>
      <c r="F2148" s="70" t="s">
        <v>36</v>
      </c>
      <c r="G2148" s="78">
        <v>44882</v>
      </c>
      <c r="H2148" s="78">
        <v>45689</v>
      </c>
      <c r="I2148" s="69">
        <v>15048550.560000001</v>
      </c>
      <c r="J2148" s="70">
        <v>0</v>
      </c>
      <c r="K2148" s="71">
        <v>0.95899999999999996</v>
      </c>
      <c r="L2148" s="70">
        <v>0</v>
      </c>
      <c r="M2148" s="71">
        <v>0.77600000000000002</v>
      </c>
      <c r="N2148" s="72"/>
      <c r="O2148" s="73">
        <f>MIN(1,MAX(0,(1/(1+EXP(-(Assumptions!$B$5 + Assumptions!$B$6*$N2148))))*Assumptions!$B$3))</f>
        <v>3.9165722796764356E-2</v>
      </c>
      <c r="P2148" s="73">
        <f>VLOOKUP($F2148,Assumptions!$A$23:$B$27,2,FALSE)*Assumptions!$B$4</f>
        <v>0.55000000000000004</v>
      </c>
      <c r="Q2148" s="74">
        <f t="shared" si="66"/>
        <v>324163.04784932925</v>
      </c>
      <c r="R2148" s="75" t="str">
        <f>IF($O2148&lt;Assumptions!$B$17,"A",IF($O2148&lt;Assumptions!$B$18,"B",IF($O2148&lt;Assumptions!$B$19,"C",IF($O2148&lt;Assumptions!$B$20,"D","E"))))</f>
        <v>B</v>
      </c>
      <c r="S2148" s="75">
        <f t="shared" si="67"/>
        <v>0</v>
      </c>
    </row>
    <row r="2149" spans="1:19" ht="17.399999999999999" x14ac:dyDescent="0.3">
      <c r="A2149" s="39" t="s">
        <v>489</v>
      </c>
      <c r="B2149" s="39" t="s">
        <v>82</v>
      </c>
      <c r="C2149" s="39" t="s">
        <v>144</v>
      </c>
      <c r="D2149" s="39" t="s">
        <v>48</v>
      </c>
      <c r="E2149" s="70" t="s">
        <v>23</v>
      </c>
      <c r="F2149" s="70" t="s">
        <v>36</v>
      </c>
      <c r="G2149" s="78">
        <v>44882</v>
      </c>
      <c r="H2149" s="78">
        <v>45717</v>
      </c>
      <c r="I2149" s="69">
        <v>14664697.67</v>
      </c>
      <c r="J2149" s="70">
        <v>0</v>
      </c>
      <c r="K2149" s="71">
        <v>1.0660000000000001</v>
      </c>
      <c r="L2149" s="70">
        <v>0</v>
      </c>
      <c r="M2149" s="71">
        <v>0.77600000000000002</v>
      </c>
      <c r="N2149" s="72"/>
      <c r="O2149" s="73">
        <f>MIN(1,MAX(0,(1/(1+EXP(-(Assumptions!$B$5 + Assumptions!$B$6*$N2149))))*Assumptions!$B$3))</f>
        <v>3.9165722796764356E-2</v>
      </c>
      <c r="P2149" s="73">
        <f>VLOOKUP($F2149,Assumptions!$A$23:$B$27,2,FALSE)*Assumptions!$B$4</f>
        <v>0.55000000000000004</v>
      </c>
      <c r="Q2149" s="74">
        <f t="shared" si="66"/>
        <v>315894.41611286689</v>
      </c>
      <c r="R2149" s="75" t="str">
        <f>IF($O2149&lt;Assumptions!$B$17,"A",IF($O2149&lt;Assumptions!$B$18,"B",IF($O2149&lt;Assumptions!$B$19,"C",IF($O2149&lt;Assumptions!$B$20,"D","E"))))</f>
        <v>B</v>
      </c>
      <c r="S2149" s="75">
        <f t="shared" si="67"/>
        <v>0</v>
      </c>
    </row>
    <row r="2150" spans="1:19" ht="17.399999999999999" x14ac:dyDescent="0.3">
      <c r="A2150" s="39" t="s">
        <v>489</v>
      </c>
      <c r="B2150" s="39" t="s">
        <v>82</v>
      </c>
      <c r="C2150" s="39" t="s">
        <v>144</v>
      </c>
      <c r="D2150" s="39" t="s">
        <v>48</v>
      </c>
      <c r="E2150" s="70" t="s">
        <v>23</v>
      </c>
      <c r="F2150" s="70" t="s">
        <v>36</v>
      </c>
      <c r="G2150" s="78">
        <v>44882</v>
      </c>
      <c r="H2150" s="78">
        <v>45748</v>
      </c>
      <c r="I2150" s="69">
        <v>14324971.869999999</v>
      </c>
      <c r="J2150" s="70">
        <v>0</v>
      </c>
      <c r="K2150" s="71">
        <v>1.117</v>
      </c>
      <c r="L2150" s="70">
        <v>0</v>
      </c>
      <c r="M2150" s="71">
        <v>0.77600000000000002</v>
      </c>
      <c r="N2150" s="72"/>
      <c r="O2150" s="73">
        <f>MIN(1,MAX(0,(1/(1+EXP(-(Assumptions!$B$5 + Assumptions!$B$6*$N2150))))*Assumptions!$B$3))</f>
        <v>3.9165722796764356E-2</v>
      </c>
      <c r="P2150" s="73">
        <f>VLOOKUP($F2150,Assumptions!$A$23:$B$27,2,FALSE)*Assumptions!$B$4</f>
        <v>0.55000000000000004</v>
      </c>
      <c r="Q2150" s="74">
        <f t="shared" si="66"/>
        <v>308576.33253252693</v>
      </c>
      <c r="R2150" s="75" t="str">
        <f>IF($O2150&lt;Assumptions!$B$17,"A",IF($O2150&lt;Assumptions!$B$18,"B",IF($O2150&lt;Assumptions!$B$19,"C",IF($O2150&lt;Assumptions!$B$20,"D","E"))))</f>
        <v>B</v>
      </c>
      <c r="S2150" s="75">
        <f t="shared" si="67"/>
        <v>0</v>
      </c>
    </row>
    <row r="2151" spans="1:19" ht="17.399999999999999" x14ac:dyDescent="0.3">
      <c r="A2151" s="39" t="s">
        <v>489</v>
      </c>
      <c r="B2151" s="39" t="s">
        <v>82</v>
      </c>
      <c r="C2151" s="39" t="s">
        <v>144</v>
      </c>
      <c r="D2151" s="39" t="s">
        <v>48</v>
      </c>
      <c r="E2151" s="70" t="s">
        <v>23</v>
      </c>
      <c r="F2151" s="70" t="s">
        <v>36</v>
      </c>
      <c r="G2151" s="78">
        <v>44882</v>
      </c>
      <c r="H2151" s="78">
        <v>45778</v>
      </c>
      <c r="I2151" s="69">
        <v>13993969.84</v>
      </c>
      <c r="J2151" s="70">
        <v>95</v>
      </c>
      <c r="K2151" s="71">
        <v>0.39600000000000002</v>
      </c>
      <c r="L2151" s="70">
        <v>0</v>
      </c>
      <c r="M2151" s="71">
        <v>0.77600000000000002</v>
      </c>
      <c r="N2151" s="72"/>
      <c r="O2151" s="73">
        <f>MIN(1,MAX(0,(1/(1+EXP(-(Assumptions!$B$5 + Assumptions!$B$6*$N2151))))*Assumptions!$B$3))</f>
        <v>3.9165722796764356E-2</v>
      </c>
      <c r="P2151" s="73">
        <f>VLOOKUP($F2151,Assumptions!$A$23:$B$27,2,FALSE)*Assumptions!$B$4</f>
        <v>0.55000000000000004</v>
      </c>
      <c r="Q2151" s="74">
        <f t="shared" si="66"/>
        <v>301446.16896884644</v>
      </c>
      <c r="R2151" s="75" t="str">
        <f>IF($O2151&lt;Assumptions!$B$17,"A",IF($O2151&lt;Assumptions!$B$18,"B",IF($O2151&lt;Assumptions!$B$19,"C",IF($O2151&lt;Assumptions!$B$20,"D","E"))))</f>
        <v>B</v>
      </c>
      <c r="S2151" s="75">
        <f t="shared" si="67"/>
        <v>0</v>
      </c>
    </row>
    <row r="2152" spans="1:19" ht="17.399999999999999" x14ac:dyDescent="0.3">
      <c r="A2152" s="39" t="s">
        <v>489</v>
      </c>
      <c r="B2152" s="39" t="s">
        <v>82</v>
      </c>
      <c r="C2152" s="39" t="s">
        <v>144</v>
      </c>
      <c r="D2152" s="39" t="s">
        <v>48</v>
      </c>
      <c r="E2152" s="70" t="s">
        <v>23</v>
      </c>
      <c r="F2152" s="70" t="s">
        <v>36</v>
      </c>
      <c r="G2152" s="78">
        <v>44882</v>
      </c>
      <c r="H2152" s="78">
        <v>45809</v>
      </c>
      <c r="I2152" s="69">
        <v>13621270.85</v>
      </c>
      <c r="J2152" s="70">
        <v>185</v>
      </c>
      <c r="K2152" s="71">
        <v>0.53800000000000003</v>
      </c>
      <c r="L2152" s="70">
        <v>0</v>
      </c>
      <c r="M2152" s="71">
        <v>0.77600000000000002</v>
      </c>
      <c r="N2152" s="72"/>
      <c r="O2152" s="73">
        <f>MIN(1,MAX(0,(1/(1+EXP(-(Assumptions!$B$5 + Assumptions!$B$6*$N2152))))*Assumptions!$B$3))</f>
        <v>3.9165722796764356E-2</v>
      </c>
      <c r="P2152" s="73">
        <f>VLOOKUP($F2152,Assumptions!$A$23:$B$27,2,FALSE)*Assumptions!$B$4</f>
        <v>0.55000000000000004</v>
      </c>
      <c r="Q2152" s="74">
        <f t="shared" si="66"/>
        <v>293417.80503791076</v>
      </c>
      <c r="R2152" s="75" t="str">
        <f>IF($O2152&lt;Assumptions!$B$17,"A",IF($O2152&lt;Assumptions!$B$18,"B",IF($O2152&lt;Assumptions!$B$19,"C",IF($O2152&lt;Assumptions!$B$20,"D","E"))))</f>
        <v>B</v>
      </c>
      <c r="S2152" s="75">
        <f t="shared" si="67"/>
        <v>1</v>
      </c>
    </row>
    <row r="2153" spans="1:19" ht="17.399999999999999" x14ac:dyDescent="0.3">
      <c r="A2153" s="39" t="s">
        <v>489</v>
      </c>
      <c r="B2153" s="39" t="s">
        <v>82</v>
      </c>
      <c r="C2153" s="39" t="s">
        <v>144</v>
      </c>
      <c r="D2153" s="39" t="s">
        <v>48</v>
      </c>
      <c r="E2153" s="70" t="s">
        <v>23</v>
      </c>
      <c r="F2153" s="70" t="s">
        <v>36</v>
      </c>
      <c r="G2153" s="78">
        <v>44882</v>
      </c>
      <c r="H2153" s="78">
        <v>45839</v>
      </c>
      <c r="I2153" s="69">
        <v>13295265.68</v>
      </c>
      <c r="J2153" s="70">
        <v>65</v>
      </c>
      <c r="K2153" s="71">
        <v>0.41599999999999998</v>
      </c>
      <c r="L2153" s="70">
        <v>0</v>
      </c>
      <c r="M2153" s="71">
        <v>0.77600000000000002</v>
      </c>
      <c r="N2153" s="72"/>
      <c r="O2153" s="73">
        <f>MIN(1,MAX(0,(1/(1+EXP(-(Assumptions!$B$5 + Assumptions!$B$6*$N2153))))*Assumptions!$B$3))</f>
        <v>3.9165722796764356E-2</v>
      </c>
      <c r="P2153" s="73">
        <f>VLOOKUP($F2153,Assumptions!$A$23:$B$27,2,FALSE)*Assumptions!$B$4</f>
        <v>0.55000000000000004</v>
      </c>
      <c r="Q2153" s="74">
        <f t="shared" si="66"/>
        <v>286395.27957271814</v>
      </c>
      <c r="R2153" s="75" t="str">
        <f>IF($O2153&lt;Assumptions!$B$17,"A",IF($O2153&lt;Assumptions!$B$18,"B",IF($O2153&lt;Assumptions!$B$19,"C",IF($O2153&lt;Assumptions!$B$20,"D","E"))))</f>
        <v>B</v>
      </c>
      <c r="S2153" s="75">
        <f t="shared" si="67"/>
        <v>0</v>
      </c>
    </row>
    <row r="2154" spans="1:19" ht="17.399999999999999" x14ac:dyDescent="0.3">
      <c r="A2154" s="39" t="s">
        <v>489</v>
      </c>
      <c r="B2154" s="39" t="s">
        <v>82</v>
      </c>
      <c r="C2154" s="39" t="s">
        <v>144</v>
      </c>
      <c r="D2154" s="39" t="s">
        <v>48</v>
      </c>
      <c r="E2154" s="70" t="s">
        <v>23</v>
      </c>
      <c r="F2154" s="70" t="s">
        <v>36</v>
      </c>
      <c r="G2154" s="78">
        <v>44882</v>
      </c>
      <c r="H2154" s="78">
        <v>45870</v>
      </c>
      <c r="I2154" s="69">
        <v>12973283.109999999</v>
      </c>
      <c r="J2154" s="70">
        <v>0</v>
      </c>
      <c r="K2154" s="71">
        <v>1.149</v>
      </c>
      <c r="L2154" s="70">
        <v>0</v>
      </c>
      <c r="M2154" s="71">
        <v>0.77600000000000002</v>
      </c>
      <c r="N2154" s="72"/>
      <c r="O2154" s="73">
        <f>MIN(1,MAX(0,(1/(1+EXP(-(Assumptions!$B$5 + Assumptions!$B$6*$N2154))))*Assumptions!$B$3))</f>
        <v>3.9165722796764356E-2</v>
      </c>
      <c r="P2154" s="73">
        <f>VLOOKUP($F2154,Assumptions!$A$23:$B$27,2,FALSE)*Assumptions!$B$4</f>
        <v>0.55000000000000004</v>
      </c>
      <c r="Q2154" s="74">
        <f t="shared" si="66"/>
        <v>279459.40552761272</v>
      </c>
      <c r="R2154" s="75" t="str">
        <f>IF($O2154&lt;Assumptions!$B$17,"A",IF($O2154&lt;Assumptions!$B$18,"B",IF($O2154&lt;Assumptions!$B$19,"C",IF($O2154&lt;Assumptions!$B$20,"D","E"))))</f>
        <v>B</v>
      </c>
      <c r="S2154" s="75">
        <f t="shared" si="67"/>
        <v>0</v>
      </c>
    </row>
    <row r="2155" spans="1:19" ht="17.399999999999999" x14ac:dyDescent="0.3">
      <c r="A2155" s="39" t="s">
        <v>489</v>
      </c>
      <c r="B2155" s="39" t="s">
        <v>82</v>
      </c>
      <c r="C2155" s="39" t="s">
        <v>144</v>
      </c>
      <c r="D2155" s="39" t="s">
        <v>48</v>
      </c>
      <c r="E2155" s="70" t="s">
        <v>23</v>
      </c>
      <c r="F2155" s="70" t="s">
        <v>36</v>
      </c>
      <c r="G2155" s="78">
        <v>44882</v>
      </c>
      <c r="H2155" s="78">
        <v>45901</v>
      </c>
      <c r="I2155" s="69">
        <v>12673734.84</v>
      </c>
      <c r="J2155" s="70">
        <v>0</v>
      </c>
      <c r="K2155" s="71">
        <v>0.97599999999999998</v>
      </c>
      <c r="L2155" s="70">
        <v>0</v>
      </c>
      <c r="M2155" s="71">
        <v>0.77600000000000002</v>
      </c>
      <c r="N2155" s="72"/>
      <c r="O2155" s="73">
        <f>MIN(1,MAX(0,(1/(1+EXP(-(Assumptions!$B$5 + Assumptions!$B$6*$N2155))))*Assumptions!$B$3))</f>
        <v>3.9165722796764356E-2</v>
      </c>
      <c r="P2155" s="73">
        <f>VLOOKUP($F2155,Assumptions!$A$23:$B$27,2,FALSE)*Assumptions!$B$4</f>
        <v>0.55000000000000004</v>
      </c>
      <c r="Q2155" s="74">
        <f t="shared" si="66"/>
        <v>273006.79204872408</v>
      </c>
      <c r="R2155" s="75" t="str">
        <f>IF($O2155&lt;Assumptions!$B$17,"A",IF($O2155&lt;Assumptions!$B$18,"B",IF($O2155&lt;Assumptions!$B$19,"C",IF($O2155&lt;Assumptions!$B$20,"D","E"))))</f>
        <v>B</v>
      </c>
      <c r="S2155" s="75">
        <f t="shared" si="67"/>
        <v>0</v>
      </c>
    </row>
    <row r="2156" spans="1:19" ht="17.399999999999999" x14ac:dyDescent="0.3">
      <c r="A2156" s="39" t="s">
        <v>489</v>
      </c>
      <c r="B2156" s="39" t="s">
        <v>82</v>
      </c>
      <c r="C2156" s="39" t="s">
        <v>144</v>
      </c>
      <c r="D2156" s="39" t="s">
        <v>48</v>
      </c>
      <c r="E2156" s="70" t="s">
        <v>23</v>
      </c>
      <c r="F2156" s="70" t="s">
        <v>36</v>
      </c>
      <c r="G2156" s="78">
        <v>44882</v>
      </c>
      <c r="H2156" s="78">
        <v>45931</v>
      </c>
      <c r="I2156" s="69">
        <v>12358321.32</v>
      </c>
      <c r="J2156" s="70">
        <v>0</v>
      </c>
      <c r="K2156" s="71">
        <v>1.032</v>
      </c>
      <c r="L2156" s="70">
        <v>0</v>
      </c>
      <c r="M2156" s="71">
        <v>0.77600000000000002</v>
      </c>
      <c r="N2156" s="72"/>
      <c r="O2156" s="73">
        <f>MIN(1,MAX(0,(1/(1+EXP(-(Assumptions!$B$5 + Assumptions!$B$6*$N2156))))*Assumptions!$B$3))</f>
        <v>3.9165722796764356E-2</v>
      </c>
      <c r="P2156" s="73">
        <f>VLOOKUP($F2156,Assumptions!$A$23:$B$27,2,FALSE)*Assumptions!$B$4</f>
        <v>0.55000000000000004</v>
      </c>
      <c r="Q2156" s="74">
        <f t="shared" si="66"/>
        <v>266212.42287885468</v>
      </c>
      <c r="R2156" s="75" t="str">
        <f>IF($O2156&lt;Assumptions!$B$17,"A",IF($O2156&lt;Assumptions!$B$18,"B",IF($O2156&lt;Assumptions!$B$19,"C",IF($O2156&lt;Assumptions!$B$20,"D","E"))))</f>
        <v>B</v>
      </c>
      <c r="S2156" s="75">
        <f t="shared" si="67"/>
        <v>0</v>
      </c>
    </row>
    <row r="2157" spans="1:19" ht="17.399999999999999" x14ac:dyDescent="0.3">
      <c r="A2157" s="39" t="s">
        <v>489</v>
      </c>
      <c r="B2157" s="39" t="s">
        <v>82</v>
      </c>
      <c r="C2157" s="39" t="s">
        <v>144</v>
      </c>
      <c r="D2157" s="39" t="s">
        <v>48</v>
      </c>
      <c r="E2157" s="70" t="s">
        <v>23</v>
      </c>
      <c r="F2157" s="70" t="s">
        <v>36</v>
      </c>
      <c r="G2157" s="78">
        <v>44882</v>
      </c>
      <c r="H2157" s="78">
        <v>45962</v>
      </c>
      <c r="I2157" s="69">
        <v>12069039.539999999</v>
      </c>
      <c r="J2157" s="70">
        <v>35</v>
      </c>
      <c r="K2157" s="71">
        <v>0.78700000000000003</v>
      </c>
      <c r="L2157" s="70">
        <v>0</v>
      </c>
      <c r="M2157" s="71">
        <v>0.77600000000000002</v>
      </c>
      <c r="N2157" s="72"/>
      <c r="O2157" s="73">
        <f>MIN(1,MAX(0,(1/(1+EXP(-(Assumptions!$B$5 + Assumptions!$B$6*$N2157))))*Assumptions!$B$3))</f>
        <v>3.9165722796764356E-2</v>
      </c>
      <c r="P2157" s="73">
        <f>VLOOKUP($F2157,Assumptions!$A$23:$B$27,2,FALSE)*Assumptions!$B$4</f>
        <v>0.55000000000000004</v>
      </c>
      <c r="Q2157" s="74">
        <f t="shared" si="66"/>
        <v>259980.96137575561</v>
      </c>
      <c r="R2157" s="75" t="str">
        <f>IF($O2157&lt;Assumptions!$B$17,"A",IF($O2157&lt;Assumptions!$B$18,"B",IF($O2157&lt;Assumptions!$B$19,"C",IF($O2157&lt;Assumptions!$B$20,"D","E"))))</f>
        <v>B</v>
      </c>
      <c r="S2157" s="75">
        <f t="shared" si="67"/>
        <v>0</v>
      </c>
    </row>
    <row r="2158" spans="1:19" ht="17.399999999999999" x14ac:dyDescent="0.3">
      <c r="A2158" s="39" t="s">
        <v>489</v>
      </c>
      <c r="B2158" s="39" t="s">
        <v>82</v>
      </c>
      <c r="C2158" s="39" t="s">
        <v>144</v>
      </c>
      <c r="D2158" s="39" t="s">
        <v>48</v>
      </c>
      <c r="E2158" s="70" t="s">
        <v>23</v>
      </c>
      <c r="F2158" s="70" t="s">
        <v>36</v>
      </c>
      <c r="G2158" s="78">
        <v>44882</v>
      </c>
      <c r="H2158" s="78">
        <v>45992</v>
      </c>
      <c r="I2158" s="69">
        <v>11807910.359999999</v>
      </c>
      <c r="J2158" s="70">
        <v>0</v>
      </c>
      <c r="K2158" s="71">
        <v>1.135</v>
      </c>
      <c r="L2158" s="70">
        <v>0</v>
      </c>
      <c r="M2158" s="71">
        <v>0.77600000000000002</v>
      </c>
      <c r="N2158" s="72"/>
      <c r="O2158" s="73">
        <f>MIN(1,MAX(0,(1/(1+EXP(-(Assumptions!$B$5 + Assumptions!$B$6*$N2158))))*Assumptions!$B$3))</f>
        <v>3.9165722796764356E-2</v>
      </c>
      <c r="P2158" s="73">
        <f>VLOOKUP($F2158,Assumptions!$A$23:$B$27,2,FALSE)*Assumptions!$B$4</f>
        <v>0.55000000000000004</v>
      </c>
      <c r="Q2158" s="74">
        <f t="shared" si="66"/>
        <v>254355.93918284113</v>
      </c>
      <c r="R2158" s="75" t="str">
        <f>IF($O2158&lt;Assumptions!$B$17,"A",IF($O2158&lt;Assumptions!$B$18,"B",IF($O2158&lt;Assumptions!$B$19,"C",IF($O2158&lt;Assumptions!$B$20,"D","E"))))</f>
        <v>B</v>
      </c>
      <c r="S2158" s="75">
        <f t="shared" si="67"/>
        <v>0</v>
      </c>
    </row>
    <row r="2159" spans="1:19" ht="17.399999999999999" x14ac:dyDescent="0.3">
      <c r="A2159" s="39" t="s">
        <v>490</v>
      </c>
      <c r="B2159" s="39" t="s">
        <v>93</v>
      </c>
      <c r="C2159" s="39" t="s">
        <v>144</v>
      </c>
      <c r="D2159" s="39" t="s">
        <v>38</v>
      </c>
      <c r="E2159" s="70" t="s">
        <v>31</v>
      </c>
      <c r="F2159" s="70" t="s">
        <v>32</v>
      </c>
      <c r="G2159" s="78">
        <v>45400</v>
      </c>
      <c r="H2159" s="78">
        <v>45658</v>
      </c>
      <c r="I2159" s="69">
        <v>18880567.699999999</v>
      </c>
      <c r="J2159" s="70">
        <v>0</v>
      </c>
      <c r="K2159" s="71">
        <v>0.97099999999999997</v>
      </c>
      <c r="L2159" s="70">
        <v>0</v>
      </c>
      <c r="M2159" s="71">
        <v>0.79400000000000004</v>
      </c>
      <c r="N2159" s="72"/>
      <c r="O2159" s="73">
        <f>MIN(1,MAX(0,(1/(1+EXP(-(Assumptions!$B$5 + Assumptions!$B$6*$N2159))))*Assumptions!$B$3))</f>
        <v>3.9165722796764356E-2</v>
      </c>
      <c r="P2159" s="73">
        <f>VLOOKUP($F2159,Assumptions!$A$23:$B$27,2,FALSE)*Assumptions!$B$4</f>
        <v>0.5</v>
      </c>
      <c r="Q2159" s="74">
        <f t="shared" si="66"/>
        <v>369735.54039187136</v>
      </c>
      <c r="R2159" s="75" t="str">
        <f>IF($O2159&lt;Assumptions!$B$17,"A",IF($O2159&lt;Assumptions!$B$18,"B",IF($O2159&lt;Assumptions!$B$19,"C",IF($O2159&lt;Assumptions!$B$20,"D","E"))))</f>
        <v>B</v>
      </c>
      <c r="S2159" s="75">
        <f t="shared" si="67"/>
        <v>0</v>
      </c>
    </row>
    <row r="2160" spans="1:19" ht="17.399999999999999" x14ac:dyDescent="0.3">
      <c r="A2160" s="39" t="s">
        <v>490</v>
      </c>
      <c r="B2160" s="39" t="s">
        <v>93</v>
      </c>
      <c r="C2160" s="39" t="s">
        <v>144</v>
      </c>
      <c r="D2160" s="39" t="s">
        <v>38</v>
      </c>
      <c r="E2160" s="70" t="s">
        <v>31</v>
      </c>
      <c r="F2160" s="70" t="s">
        <v>32</v>
      </c>
      <c r="G2160" s="78">
        <v>45400</v>
      </c>
      <c r="H2160" s="78">
        <v>45689</v>
      </c>
      <c r="I2160" s="69">
        <v>18464884.98</v>
      </c>
      <c r="J2160" s="70">
        <v>0</v>
      </c>
      <c r="K2160" s="71">
        <v>0.96299999999999997</v>
      </c>
      <c r="L2160" s="70">
        <v>0</v>
      </c>
      <c r="M2160" s="71">
        <v>0.79400000000000004</v>
      </c>
      <c r="N2160" s="72"/>
      <c r="O2160" s="73">
        <f>MIN(1,MAX(0,(1/(1+EXP(-(Assumptions!$B$5 + Assumptions!$B$6*$N2160))))*Assumptions!$B$3))</f>
        <v>3.9165722796764356E-2</v>
      </c>
      <c r="P2160" s="73">
        <f>VLOOKUP($F2160,Assumptions!$A$23:$B$27,2,FALSE)*Assumptions!$B$4</f>
        <v>0.5</v>
      </c>
      <c r="Q2160" s="74">
        <f t="shared" si="66"/>
        <v>361595.28330040886</v>
      </c>
      <c r="R2160" s="75" t="str">
        <f>IF($O2160&lt;Assumptions!$B$17,"A",IF($O2160&lt;Assumptions!$B$18,"B",IF($O2160&lt;Assumptions!$B$19,"C",IF($O2160&lt;Assumptions!$B$20,"D","E"))))</f>
        <v>B</v>
      </c>
      <c r="S2160" s="75">
        <f t="shared" si="67"/>
        <v>0</v>
      </c>
    </row>
    <row r="2161" spans="1:19" ht="17.399999999999999" x14ac:dyDescent="0.3">
      <c r="A2161" s="39" t="s">
        <v>490</v>
      </c>
      <c r="B2161" s="39" t="s">
        <v>93</v>
      </c>
      <c r="C2161" s="39" t="s">
        <v>144</v>
      </c>
      <c r="D2161" s="39" t="s">
        <v>38</v>
      </c>
      <c r="E2161" s="70" t="s">
        <v>31</v>
      </c>
      <c r="F2161" s="70" t="s">
        <v>32</v>
      </c>
      <c r="G2161" s="78">
        <v>45400</v>
      </c>
      <c r="H2161" s="78">
        <v>45717</v>
      </c>
      <c r="I2161" s="69">
        <v>18039444.789999999</v>
      </c>
      <c r="J2161" s="70">
        <v>0</v>
      </c>
      <c r="K2161" s="71">
        <v>0.96799999999999997</v>
      </c>
      <c r="L2161" s="70">
        <v>0</v>
      </c>
      <c r="M2161" s="71">
        <v>0.79400000000000004</v>
      </c>
      <c r="N2161" s="72"/>
      <c r="O2161" s="73">
        <f>MIN(1,MAX(0,(1/(1+EXP(-(Assumptions!$B$5 + Assumptions!$B$6*$N2161))))*Assumptions!$B$3))</f>
        <v>3.9165722796764356E-2</v>
      </c>
      <c r="P2161" s="73">
        <f>VLOOKUP($F2161,Assumptions!$A$23:$B$27,2,FALSE)*Assumptions!$B$4</f>
        <v>0.5</v>
      </c>
      <c r="Q2161" s="74">
        <f t="shared" si="66"/>
        <v>353263.9470263375</v>
      </c>
      <c r="R2161" s="75" t="str">
        <f>IF($O2161&lt;Assumptions!$B$17,"A",IF($O2161&lt;Assumptions!$B$18,"B",IF($O2161&lt;Assumptions!$B$19,"C",IF($O2161&lt;Assumptions!$B$20,"D","E"))))</f>
        <v>B</v>
      </c>
      <c r="S2161" s="75">
        <f t="shared" si="67"/>
        <v>0</v>
      </c>
    </row>
    <row r="2162" spans="1:19" ht="17.399999999999999" x14ac:dyDescent="0.3">
      <c r="A2162" s="39" t="s">
        <v>490</v>
      </c>
      <c r="B2162" s="39" t="s">
        <v>93</v>
      </c>
      <c r="C2162" s="39" t="s">
        <v>144</v>
      </c>
      <c r="D2162" s="39" t="s">
        <v>38</v>
      </c>
      <c r="E2162" s="70" t="s">
        <v>31</v>
      </c>
      <c r="F2162" s="70" t="s">
        <v>32</v>
      </c>
      <c r="G2162" s="78">
        <v>45400</v>
      </c>
      <c r="H2162" s="78">
        <v>45748</v>
      </c>
      <c r="I2162" s="69">
        <v>17626311.890000001</v>
      </c>
      <c r="J2162" s="70">
        <v>15</v>
      </c>
      <c r="K2162" s="71">
        <v>1.127</v>
      </c>
      <c r="L2162" s="70">
        <v>0</v>
      </c>
      <c r="M2162" s="71">
        <v>0.79400000000000004</v>
      </c>
      <c r="N2162" s="72"/>
      <c r="O2162" s="73">
        <f>MIN(1,MAX(0,(1/(1+EXP(-(Assumptions!$B$5 + Assumptions!$B$6*$N2162))))*Assumptions!$B$3))</f>
        <v>3.9165722796764356E-2</v>
      </c>
      <c r="P2162" s="73">
        <f>VLOOKUP($F2162,Assumptions!$A$23:$B$27,2,FALSE)*Assumptions!$B$4</f>
        <v>0.5</v>
      </c>
      <c r="Q2162" s="74">
        <f t="shared" si="66"/>
        <v>345173.62270652584</v>
      </c>
      <c r="R2162" s="75" t="str">
        <f>IF($O2162&lt;Assumptions!$B$17,"A",IF($O2162&lt;Assumptions!$B$18,"B",IF($O2162&lt;Assumptions!$B$19,"C",IF($O2162&lt;Assumptions!$B$20,"D","E"))))</f>
        <v>B</v>
      </c>
      <c r="S2162" s="75">
        <f t="shared" si="67"/>
        <v>0</v>
      </c>
    </row>
    <row r="2163" spans="1:19" ht="17.399999999999999" x14ac:dyDescent="0.3">
      <c r="A2163" s="39" t="s">
        <v>490</v>
      </c>
      <c r="B2163" s="39" t="s">
        <v>93</v>
      </c>
      <c r="C2163" s="39" t="s">
        <v>144</v>
      </c>
      <c r="D2163" s="39" t="s">
        <v>38</v>
      </c>
      <c r="E2163" s="70" t="s">
        <v>31</v>
      </c>
      <c r="F2163" s="70" t="s">
        <v>32</v>
      </c>
      <c r="G2163" s="78">
        <v>45400</v>
      </c>
      <c r="H2163" s="78">
        <v>45778</v>
      </c>
      <c r="I2163" s="69">
        <v>17252450.25</v>
      </c>
      <c r="J2163" s="70">
        <v>0</v>
      </c>
      <c r="K2163" s="71">
        <v>1.1459999999999999</v>
      </c>
      <c r="L2163" s="70">
        <v>0</v>
      </c>
      <c r="M2163" s="71">
        <v>0.79400000000000004</v>
      </c>
      <c r="N2163" s="72"/>
      <c r="O2163" s="73">
        <f>MIN(1,MAX(0,(1/(1+EXP(-(Assumptions!$B$5 + Assumptions!$B$6*$N2163))))*Assumptions!$B$3))</f>
        <v>3.9165722796764356E-2</v>
      </c>
      <c r="P2163" s="73">
        <f>VLOOKUP($F2163,Assumptions!$A$23:$B$27,2,FALSE)*Assumptions!$B$4</f>
        <v>0.5</v>
      </c>
      <c r="Q2163" s="74">
        <f t="shared" si="66"/>
        <v>337852.34202823398</v>
      </c>
      <c r="R2163" s="75" t="str">
        <f>IF($O2163&lt;Assumptions!$B$17,"A",IF($O2163&lt;Assumptions!$B$18,"B",IF($O2163&lt;Assumptions!$B$19,"C",IF($O2163&lt;Assumptions!$B$20,"D","E"))))</f>
        <v>B</v>
      </c>
      <c r="S2163" s="75">
        <f t="shared" si="67"/>
        <v>0</v>
      </c>
    </row>
    <row r="2164" spans="1:19" ht="17.399999999999999" x14ac:dyDescent="0.3">
      <c r="A2164" s="39" t="s">
        <v>490</v>
      </c>
      <c r="B2164" s="39" t="s">
        <v>93</v>
      </c>
      <c r="C2164" s="39" t="s">
        <v>144</v>
      </c>
      <c r="D2164" s="39" t="s">
        <v>38</v>
      </c>
      <c r="E2164" s="70" t="s">
        <v>31</v>
      </c>
      <c r="F2164" s="70" t="s">
        <v>32</v>
      </c>
      <c r="G2164" s="78">
        <v>45400</v>
      </c>
      <c r="H2164" s="78">
        <v>45809</v>
      </c>
      <c r="I2164" s="69">
        <v>17252450.25</v>
      </c>
      <c r="J2164" s="70">
        <v>220</v>
      </c>
      <c r="K2164" s="71">
        <v>0.19900000000000001</v>
      </c>
      <c r="L2164" s="70">
        <v>0</v>
      </c>
      <c r="M2164" s="71">
        <v>0.79400000000000004</v>
      </c>
      <c r="N2164" s="72"/>
      <c r="O2164" s="73">
        <f>MIN(1,MAX(0,(1/(1+EXP(-(Assumptions!$B$5 + Assumptions!$B$6*$N2164))))*Assumptions!$B$3))</f>
        <v>3.9165722796764356E-2</v>
      </c>
      <c r="P2164" s="73">
        <f>VLOOKUP($F2164,Assumptions!$A$23:$B$27,2,FALSE)*Assumptions!$B$4</f>
        <v>0.5</v>
      </c>
      <c r="Q2164" s="74">
        <f t="shared" si="66"/>
        <v>337852.34202823398</v>
      </c>
      <c r="R2164" s="75" t="str">
        <f>IF($O2164&lt;Assumptions!$B$17,"A",IF($O2164&lt;Assumptions!$B$18,"B",IF($O2164&lt;Assumptions!$B$19,"C",IF($O2164&lt;Assumptions!$B$20,"D","E"))))</f>
        <v>B</v>
      </c>
      <c r="S2164" s="75">
        <f t="shared" si="67"/>
        <v>1</v>
      </c>
    </row>
    <row r="2165" spans="1:19" ht="17.399999999999999" x14ac:dyDescent="0.3">
      <c r="A2165" s="39" t="s">
        <v>490</v>
      </c>
      <c r="B2165" s="39" t="s">
        <v>93</v>
      </c>
      <c r="C2165" s="39" t="s">
        <v>144</v>
      </c>
      <c r="D2165" s="39" t="s">
        <v>38</v>
      </c>
      <c r="E2165" s="70" t="s">
        <v>31</v>
      </c>
      <c r="F2165" s="70" t="s">
        <v>32</v>
      </c>
      <c r="G2165" s="78">
        <v>45400</v>
      </c>
      <c r="H2165" s="78">
        <v>45839</v>
      </c>
      <c r="I2165" s="69">
        <v>17252450.25</v>
      </c>
      <c r="J2165" s="70">
        <v>999</v>
      </c>
      <c r="K2165" s="71">
        <v>0.17899999999999999</v>
      </c>
      <c r="L2165" s="70">
        <v>0</v>
      </c>
      <c r="M2165" s="71">
        <v>0.79400000000000004</v>
      </c>
      <c r="N2165" s="72"/>
      <c r="O2165" s="73">
        <f>MIN(1,MAX(0,(1/(1+EXP(-(Assumptions!$B$5 + Assumptions!$B$6*$N2165))))*Assumptions!$B$3))</f>
        <v>3.9165722796764356E-2</v>
      </c>
      <c r="P2165" s="73">
        <f>VLOOKUP($F2165,Assumptions!$A$23:$B$27,2,FALSE)*Assumptions!$B$4</f>
        <v>0.5</v>
      </c>
      <c r="Q2165" s="74">
        <f t="shared" si="66"/>
        <v>337852.34202823398</v>
      </c>
      <c r="R2165" s="75" t="str">
        <f>IF($O2165&lt;Assumptions!$B$17,"A",IF($O2165&lt;Assumptions!$B$18,"B",IF($O2165&lt;Assumptions!$B$19,"C",IF($O2165&lt;Assumptions!$B$20,"D","E"))))</f>
        <v>B</v>
      </c>
      <c r="S2165" s="75">
        <f t="shared" si="67"/>
        <v>1</v>
      </c>
    </row>
    <row r="2166" spans="1:19" ht="17.399999999999999" x14ac:dyDescent="0.3">
      <c r="A2166" s="39" t="s">
        <v>490</v>
      </c>
      <c r="B2166" s="39" t="s">
        <v>93</v>
      </c>
      <c r="C2166" s="39" t="s">
        <v>144</v>
      </c>
      <c r="D2166" s="39" t="s">
        <v>38</v>
      </c>
      <c r="E2166" s="70" t="s">
        <v>31</v>
      </c>
      <c r="F2166" s="70" t="s">
        <v>32</v>
      </c>
      <c r="G2166" s="78">
        <v>45400</v>
      </c>
      <c r="H2166" s="78">
        <v>45870</v>
      </c>
      <c r="I2166" s="69">
        <v>17252450.25</v>
      </c>
      <c r="J2166" s="70">
        <v>999</v>
      </c>
      <c r="K2166" s="71">
        <v>9.1999999999999998E-2</v>
      </c>
      <c r="L2166" s="70">
        <v>0</v>
      </c>
      <c r="M2166" s="71">
        <v>0.79400000000000004</v>
      </c>
      <c r="N2166" s="72"/>
      <c r="O2166" s="73">
        <f>MIN(1,MAX(0,(1/(1+EXP(-(Assumptions!$B$5 + Assumptions!$B$6*$N2166))))*Assumptions!$B$3))</f>
        <v>3.9165722796764356E-2</v>
      </c>
      <c r="P2166" s="73">
        <f>VLOOKUP($F2166,Assumptions!$A$23:$B$27,2,FALSE)*Assumptions!$B$4</f>
        <v>0.5</v>
      </c>
      <c r="Q2166" s="74">
        <f t="shared" si="66"/>
        <v>337852.34202823398</v>
      </c>
      <c r="R2166" s="75" t="str">
        <f>IF($O2166&lt;Assumptions!$B$17,"A",IF($O2166&lt;Assumptions!$B$18,"B",IF($O2166&lt;Assumptions!$B$19,"C",IF($O2166&lt;Assumptions!$B$20,"D","E"))))</f>
        <v>B</v>
      </c>
      <c r="S2166" s="75">
        <f t="shared" si="67"/>
        <v>1</v>
      </c>
    </row>
    <row r="2167" spans="1:19" ht="17.399999999999999" x14ac:dyDescent="0.3">
      <c r="A2167" s="39" t="s">
        <v>490</v>
      </c>
      <c r="B2167" s="39" t="s">
        <v>93</v>
      </c>
      <c r="C2167" s="39" t="s">
        <v>144</v>
      </c>
      <c r="D2167" s="39" t="s">
        <v>38</v>
      </c>
      <c r="E2167" s="70" t="s">
        <v>31</v>
      </c>
      <c r="F2167" s="70" t="s">
        <v>32</v>
      </c>
      <c r="G2167" s="78">
        <v>45400</v>
      </c>
      <c r="H2167" s="78">
        <v>45901</v>
      </c>
      <c r="I2167" s="69">
        <v>17252450.25</v>
      </c>
      <c r="J2167" s="70">
        <v>999</v>
      </c>
      <c r="K2167" s="71">
        <v>0.16800000000000001</v>
      </c>
      <c r="L2167" s="70">
        <v>0</v>
      </c>
      <c r="M2167" s="71">
        <v>0.79400000000000004</v>
      </c>
      <c r="N2167" s="72"/>
      <c r="O2167" s="73">
        <f>MIN(1,MAX(0,(1/(1+EXP(-(Assumptions!$B$5 + Assumptions!$B$6*$N2167))))*Assumptions!$B$3))</f>
        <v>3.9165722796764356E-2</v>
      </c>
      <c r="P2167" s="73">
        <f>VLOOKUP($F2167,Assumptions!$A$23:$B$27,2,FALSE)*Assumptions!$B$4</f>
        <v>0.5</v>
      </c>
      <c r="Q2167" s="74">
        <f t="shared" si="66"/>
        <v>337852.34202823398</v>
      </c>
      <c r="R2167" s="75" t="str">
        <f>IF($O2167&lt;Assumptions!$B$17,"A",IF($O2167&lt;Assumptions!$B$18,"B",IF($O2167&lt;Assumptions!$B$19,"C",IF($O2167&lt;Assumptions!$B$20,"D","E"))))</f>
        <v>B</v>
      </c>
      <c r="S2167" s="75">
        <f t="shared" si="67"/>
        <v>1</v>
      </c>
    </row>
    <row r="2168" spans="1:19" ht="17.399999999999999" x14ac:dyDescent="0.3">
      <c r="A2168" s="39" t="s">
        <v>490</v>
      </c>
      <c r="B2168" s="39" t="s">
        <v>93</v>
      </c>
      <c r="C2168" s="39" t="s">
        <v>144</v>
      </c>
      <c r="D2168" s="39" t="s">
        <v>38</v>
      </c>
      <c r="E2168" s="70" t="s">
        <v>31</v>
      </c>
      <c r="F2168" s="70" t="s">
        <v>32</v>
      </c>
      <c r="G2168" s="78">
        <v>45400</v>
      </c>
      <c r="H2168" s="78">
        <v>45931</v>
      </c>
      <c r="I2168" s="69">
        <v>17252450.25</v>
      </c>
      <c r="J2168" s="70">
        <v>999</v>
      </c>
      <c r="K2168" s="71">
        <v>8.0000000000000002E-3</v>
      </c>
      <c r="L2168" s="70">
        <v>0</v>
      </c>
      <c r="M2168" s="71">
        <v>0.79400000000000004</v>
      </c>
      <c r="N2168" s="72"/>
      <c r="O2168" s="73">
        <f>MIN(1,MAX(0,(1/(1+EXP(-(Assumptions!$B$5 + Assumptions!$B$6*$N2168))))*Assumptions!$B$3))</f>
        <v>3.9165722796764356E-2</v>
      </c>
      <c r="P2168" s="73">
        <f>VLOOKUP($F2168,Assumptions!$A$23:$B$27,2,FALSE)*Assumptions!$B$4</f>
        <v>0.5</v>
      </c>
      <c r="Q2168" s="74">
        <f t="shared" si="66"/>
        <v>337852.34202823398</v>
      </c>
      <c r="R2168" s="75" t="str">
        <f>IF($O2168&lt;Assumptions!$B$17,"A",IF($O2168&lt;Assumptions!$B$18,"B",IF($O2168&lt;Assumptions!$B$19,"C",IF($O2168&lt;Assumptions!$B$20,"D","E"))))</f>
        <v>B</v>
      </c>
      <c r="S2168" s="75">
        <f t="shared" si="67"/>
        <v>1</v>
      </c>
    </row>
    <row r="2169" spans="1:19" ht="17.399999999999999" x14ac:dyDescent="0.3">
      <c r="A2169" s="39" t="s">
        <v>490</v>
      </c>
      <c r="B2169" s="39" t="s">
        <v>93</v>
      </c>
      <c r="C2169" s="39" t="s">
        <v>144</v>
      </c>
      <c r="D2169" s="39" t="s">
        <v>38</v>
      </c>
      <c r="E2169" s="70" t="s">
        <v>31</v>
      </c>
      <c r="F2169" s="70" t="s">
        <v>32</v>
      </c>
      <c r="G2169" s="78">
        <v>45400</v>
      </c>
      <c r="H2169" s="78">
        <v>45962</v>
      </c>
      <c r="I2169" s="69">
        <v>17252450.25</v>
      </c>
      <c r="J2169" s="70">
        <v>999</v>
      </c>
      <c r="K2169" s="71">
        <v>0.19600000000000001</v>
      </c>
      <c r="L2169" s="70">
        <v>0</v>
      </c>
      <c r="M2169" s="71">
        <v>0.79400000000000004</v>
      </c>
      <c r="N2169" s="72"/>
      <c r="O2169" s="73">
        <f>MIN(1,MAX(0,(1/(1+EXP(-(Assumptions!$B$5 + Assumptions!$B$6*$N2169))))*Assumptions!$B$3))</f>
        <v>3.9165722796764356E-2</v>
      </c>
      <c r="P2169" s="73">
        <f>VLOOKUP($F2169,Assumptions!$A$23:$B$27,2,FALSE)*Assumptions!$B$4</f>
        <v>0.5</v>
      </c>
      <c r="Q2169" s="74">
        <f t="shared" si="66"/>
        <v>337852.34202823398</v>
      </c>
      <c r="R2169" s="75" t="str">
        <f>IF($O2169&lt;Assumptions!$B$17,"A",IF($O2169&lt;Assumptions!$B$18,"B",IF($O2169&lt;Assumptions!$B$19,"C",IF($O2169&lt;Assumptions!$B$20,"D","E"))))</f>
        <v>B</v>
      </c>
      <c r="S2169" s="75">
        <f t="shared" si="67"/>
        <v>1</v>
      </c>
    </row>
    <row r="2170" spans="1:19" ht="17.399999999999999" x14ac:dyDescent="0.3">
      <c r="A2170" s="39" t="s">
        <v>490</v>
      </c>
      <c r="B2170" s="39" t="s">
        <v>93</v>
      </c>
      <c r="C2170" s="39" t="s">
        <v>144</v>
      </c>
      <c r="D2170" s="39" t="s">
        <v>38</v>
      </c>
      <c r="E2170" s="70" t="s">
        <v>31</v>
      </c>
      <c r="F2170" s="70" t="s">
        <v>32</v>
      </c>
      <c r="G2170" s="78">
        <v>45400</v>
      </c>
      <c r="H2170" s="78">
        <v>45992</v>
      </c>
      <c r="I2170" s="69">
        <v>17252450.25</v>
      </c>
      <c r="J2170" s="70">
        <v>999</v>
      </c>
      <c r="K2170" s="71">
        <v>0.161</v>
      </c>
      <c r="L2170" s="70">
        <v>0</v>
      </c>
      <c r="M2170" s="71">
        <v>0.79400000000000004</v>
      </c>
      <c r="N2170" s="72"/>
      <c r="O2170" s="73">
        <f>MIN(1,MAX(0,(1/(1+EXP(-(Assumptions!$B$5 + Assumptions!$B$6*$N2170))))*Assumptions!$B$3))</f>
        <v>3.9165722796764356E-2</v>
      </c>
      <c r="P2170" s="73">
        <f>VLOOKUP($F2170,Assumptions!$A$23:$B$27,2,FALSE)*Assumptions!$B$4</f>
        <v>0.5</v>
      </c>
      <c r="Q2170" s="74">
        <f t="shared" si="66"/>
        <v>337852.34202823398</v>
      </c>
      <c r="R2170" s="75" t="str">
        <f>IF($O2170&lt;Assumptions!$B$17,"A",IF($O2170&lt;Assumptions!$B$18,"B",IF($O2170&lt;Assumptions!$B$19,"C",IF($O2170&lt;Assumptions!$B$20,"D","E"))))</f>
        <v>B</v>
      </c>
      <c r="S2170" s="75">
        <f t="shared" si="67"/>
        <v>1</v>
      </c>
    </row>
    <row r="2171" spans="1:19" ht="17.399999999999999" x14ac:dyDescent="0.3">
      <c r="A2171" s="39" t="s">
        <v>491</v>
      </c>
      <c r="B2171" s="39" t="s">
        <v>87</v>
      </c>
      <c r="C2171" s="39" t="s">
        <v>135</v>
      </c>
      <c r="D2171" s="39" t="s">
        <v>48</v>
      </c>
      <c r="E2171" s="70" t="s">
        <v>49</v>
      </c>
      <c r="F2171" s="70" t="s">
        <v>28</v>
      </c>
      <c r="G2171" s="78">
        <v>43731</v>
      </c>
      <c r="H2171" s="78">
        <v>45658</v>
      </c>
      <c r="I2171" s="69">
        <v>4569884.59</v>
      </c>
      <c r="J2171" s="70">
        <v>0</v>
      </c>
      <c r="K2171" s="71">
        <v>0.95799999999999996</v>
      </c>
      <c r="L2171" s="70">
        <v>0</v>
      </c>
      <c r="M2171" s="71">
        <v>0.92900000000000005</v>
      </c>
      <c r="N2171" s="72"/>
      <c r="O2171" s="73">
        <f>MIN(1,MAX(0,(1/(1+EXP(-(Assumptions!$B$5 + Assumptions!$B$6*$N2171))))*Assumptions!$B$3))</f>
        <v>3.9165722796764356E-2</v>
      </c>
      <c r="P2171" s="73">
        <f>VLOOKUP($F2171,Assumptions!$A$23:$B$27,2,FALSE)*Assumptions!$B$4</f>
        <v>0.35</v>
      </c>
      <c r="Q2171" s="74">
        <f t="shared" si="66"/>
        <v>62643.991572800791</v>
      </c>
      <c r="R2171" s="75" t="str">
        <f>IF($O2171&lt;Assumptions!$B$17,"A",IF($O2171&lt;Assumptions!$B$18,"B",IF($O2171&lt;Assumptions!$B$19,"C",IF($O2171&lt;Assumptions!$B$20,"D","E"))))</f>
        <v>B</v>
      </c>
      <c r="S2171" s="75">
        <f t="shared" si="67"/>
        <v>0</v>
      </c>
    </row>
    <row r="2172" spans="1:19" ht="17.399999999999999" x14ac:dyDescent="0.3">
      <c r="A2172" s="39" t="s">
        <v>491</v>
      </c>
      <c r="B2172" s="39" t="s">
        <v>87</v>
      </c>
      <c r="C2172" s="39" t="s">
        <v>135</v>
      </c>
      <c r="D2172" s="39" t="s">
        <v>48</v>
      </c>
      <c r="E2172" s="70" t="s">
        <v>49</v>
      </c>
      <c r="F2172" s="70" t="s">
        <v>28</v>
      </c>
      <c r="G2172" s="78">
        <v>43731</v>
      </c>
      <c r="H2172" s="78">
        <v>45689</v>
      </c>
      <c r="I2172" s="69">
        <v>4440515.68</v>
      </c>
      <c r="J2172" s="70">
        <v>0</v>
      </c>
      <c r="K2172" s="71">
        <v>1.0489999999999999</v>
      </c>
      <c r="L2172" s="70">
        <v>0</v>
      </c>
      <c r="M2172" s="71">
        <v>0.92900000000000005</v>
      </c>
      <c r="N2172" s="72"/>
      <c r="O2172" s="73">
        <f>MIN(1,MAX(0,(1/(1+EXP(-(Assumptions!$B$5 + Assumptions!$B$6*$N2172))))*Assumptions!$B$3))</f>
        <v>3.9165722796764356E-2</v>
      </c>
      <c r="P2172" s="73">
        <f>VLOOKUP($F2172,Assumptions!$A$23:$B$27,2,FALSE)*Assumptions!$B$4</f>
        <v>0.35</v>
      </c>
      <c r="Q2172" s="74">
        <f t="shared" si="66"/>
        <v>60870.60216914794</v>
      </c>
      <c r="R2172" s="75" t="str">
        <f>IF($O2172&lt;Assumptions!$B$17,"A",IF($O2172&lt;Assumptions!$B$18,"B",IF($O2172&lt;Assumptions!$B$19,"C",IF($O2172&lt;Assumptions!$B$20,"D","E"))))</f>
        <v>B</v>
      </c>
      <c r="S2172" s="75">
        <f t="shared" si="67"/>
        <v>0</v>
      </c>
    </row>
    <row r="2173" spans="1:19" ht="17.399999999999999" x14ac:dyDescent="0.3">
      <c r="A2173" s="39" t="s">
        <v>491</v>
      </c>
      <c r="B2173" s="39" t="s">
        <v>87</v>
      </c>
      <c r="C2173" s="39" t="s">
        <v>135</v>
      </c>
      <c r="D2173" s="39" t="s">
        <v>48</v>
      </c>
      <c r="E2173" s="70" t="s">
        <v>49</v>
      </c>
      <c r="F2173" s="70" t="s">
        <v>28</v>
      </c>
      <c r="G2173" s="78">
        <v>43731</v>
      </c>
      <c r="H2173" s="78">
        <v>45717</v>
      </c>
      <c r="I2173" s="69">
        <v>4303517.18</v>
      </c>
      <c r="J2173" s="70">
        <v>0</v>
      </c>
      <c r="K2173" s="71">
        <v>1.081</v>
      </c>
      <c r="L2173" s="70">
        <v>0</v>
      </c>
      <c r="M2173" s="71">
        <v>0.92900000000000005</v>
      </c>
      <c r="N2173" s="72"/>
      <c r="O2173" s="73">
        <f>MIN(1,MAX(0,(1/(1+EXP(-(Assumptions!$B$5 + Assumptions!$B$6*$N2173))))*Assumptions!$B$3))</f>
        <v>3.9165722796764356E-2</v>
      </c>
      <c r="P2173" s="73">
        <f>VLOOKUP($F2173,Assumptions!$A$23:$B$27,2,FALSE)*Assumptions!$B$4</f>
        <v>0.35</v>
      </c>
      <c r="Q2173" s="74">
        <f t="shared" si="66"/>
        <v>58992.62632304756</v>
      </c>
      <c r="R2173" s="75" t="str">
        <f>IF($O2173&lt;Assumptions!$B$17,"A",IF($O2173&lt;Assumptions!$B$18,"B",IF($O2173&lt;Assumptions!$B$19,"C",IF($O2173&lt;Assumptions!$B$20,"D","E"))))</f>
        <v>B</v>
      </c>
      <c r="S2173" s="75">
        <f t="shared" si="67"/>
        <v>0</v>
      </c>
    </row>
    <row r="2174" spans="1:19" ht="17.399999999999999" x14ac:dyDescent="0.3">
      <c r="A2174" s="39" t="s">
        <v>491</v>
      </c>
      <c r="B2174" s="39" t="s">
        <v>87</v>
      </c>
      <c r="C2174" s="39" t="s">
        <v>135</v>
      </c>
      <c r="D2174" s="39" t="s">
        <v>48</v>
      </c>
      <c r="E2174" s="70" t="s">
        <v>49</v>
      </c>
      <c r="F2174" s="70" t="s">
        <v>28</v>
      </c>
      <c r="G2174" s="78">
        <v>43731</v>
      </c>
      <c r="H2174" s="78">
        <v>45748</v>
      </c>
      <c r="I2174" s="69">
        <v>4191223.74</v>
      </c>
      <c r="J2174" s="70">
        <v>0</v>
      </c>
      <c r="K2174" s="71">
        <v>1.071</v>
      </c>
      <c r="L2174" s="70">
        <v>0</v>
      </c>
      <c r="M2174" s="71">
        <v>0.92900000000000005</v>
      </c>
      <c r="N2174" s="72"/>
      <c r="O2174" s="73">
        <f>MIN(1,MAX(0,(1/(1+EXP(-(Assumptions!$B$5 + Assumptions!$B$6*$N2174))))*Assumptions!$B$3))</f>
        <v>3.9165722796764356E-2</v>
      </c>
      <c r="P2174" s="73">
        <f>VLOOKUP($F2174,Assumptions!$A$23:$B$27,2,FALSE)*Assumptions!$B$4</f>
        <v>0.35</v>
      </c>
      <c r="Q2174" s="74">
        <f t="shared" si="66"/>
        <v>57453.307513020285</v>
      </c>
      <c r="R2174" s="75" t="str">
        <f>IF($O2174&lt;Assumptions!$B$17,"A",IF($O2174&lt;Assumptions!$B$18,"B",IF($O2174&lt;Assumptions!$B$19,"C",IF($O2174&lt;Assumptions!$B$20,"D","E"))))</f>
        <v>B</v>
      </c>
      <c r="S2174" s="75">
        <f t="shared" si="67"/>
        <v>0</v>
      </c>
    </row>
    <row r="2175" spans="1:19" ht="17.399999999999999" x14ac:dyDescent="0.3">
      <c r="A2175" s="39" t="s">
        <v>491</v>
      </c>
      <c r="B2175" s="39" t="s">
        <v>87</v>
      </c>
      <c r="C2175" s="39" t="s">
        <v>135</v>
      </c>
      <c r="D2175" s="39" t="s">
        <v>48</v>
      </c>
      <c r="E2175" s="70" t="s">
        <v>49</v>
      </c>
      <c r="F2175" s="70" t="s">
        <v>28</v>
      </c>
      <c r="G2175" s="78">
        <v>43731</v>
      </c>
      <c r="H2175" s="78">
        <v>45778</v>
      </c>
      <c r="I2175" s="69">
        <v>4077902.66</v>
      </c>
      <c r="J2175" s="70">
        <v>0</v>
      </c>
      <c r="K2175" s="71">
        <v>1.0629999999999999</v>
      </c>
      <c r="L2175" s="70">
        <v>0</v>
      </c>
      <c r="M2175" s="71">
        <v>0.92900000000000005</v>
      </c>
      <c r="N2175" s="72"/>
      <c r="O2175" s="73">
        <f>MIN(1,MAX(0,(1/(1+EXP(-(Assumptions!$B$5 + Assumptions!$B$6*$N2175))))*Assumptions!$B$3))</f>
        <v>3.9165722796764356E-2</v>
      </c>
      <c r="P2175" s="73">
        <f>VLOOKUP($F2175,Assumptions!$A$23:$B$27,2,FALSE)*Assumptions!$B$4</f>
        <v>0.35</v>
      </c>
      <c r="Q2175" s="74">
        <f t="shared" si="66"/>
        <v>55899.901810811803</v>
      </c>
      <c r="R2175" s="75" t="str">
        <f>IF($O2175&lt;Assumptions!$B$17,"A",IF($O2175&lt;Assumptions!$B$18,"B",IF($O2175&lt;Assumptions!$B$19,"C",IF($O2175&lt;Assumptions!$B$20,"D","E"))))</f>
        <v>B</v>
      </c>
      <c r="S2175" s="75">
        <f t="shared" si="67"/>
        <v>0</v>
      </c>
    </row>
    <row r="2176" spans="1:19" ht="17.399999999999999" x14ac:dyDescent="0.3">
      <c r="A2176" s="39" t="s">
        <v>491</v>
      </c>
      <c r="B2176" s="39" t="s">
        <v>87</v>
      </c>
      <c r="C2176" s="39" t="s">
        <v>135</v>
      </c>
      <c r="D2176" s="39" t="s">
        <v>48</v>
      </c>
      <c r="E2176" s="70" t="s">
        <v>49</v>
      </c>
      <c r="F2176" s="70" t="s">
        <v>28</v>
      </c>
      <c r="G2176" s="78">
        <v>43731</v>
      </c>
      <c r="H2176" s="78">
        <v>45809</v>
      </c>
      <c r="I2176" s="69">
        <v>3946565.45</v>
      </c>
      <c r="J2176" s="70">
        <v>0</v>
      </c>
      <c r="K2176" s="71">
        <v>1.1080000000000001</v>
      </c>
      <c r="L2176" s="70">
        <v>0</v>
      </c>
      <c r="M2176" s="71">
        <v>0.92900000000000005</v>
      </c>
      <c r="N2176" s="72"/>
      <c r="O2176" s="73">
        <f>MIN(1,MAX(0,(1/(1+EXP(-(Assumptions!$B$5 + Assumptions!$B$6*$N2176))))*Assumptions!$B$3))</f>
        <v>3.9165722796764356E-2</v>
      </c>
      <c r="P2176" s="73">
        <f>VLOOKUP($F2176,Assumptions!$A$23:$B$27,2,FALSE)*Assumptions!$B$4</f>
        <v>0.35</v>
      </c>
      <c r="Q2176" s="74">
        <f t="shared" si="66"/>
        <v>54099.530944895654</v>
      </c>
      <c r="R2176" s="75" t="str">
        <f>IF($O2176&lt;Assumptions!$B$17,"A",IF($O2176&lt;Assumptions!$B$18,"B",IF($O2176&lt;Assumptions!$B$19,"C",IF($O2176&lt;Assumptions!$B$20,"D","E"))))</f>
        <v>B</v>
      </c>
      <c r="S2176" s="75">
        <f t="shared" si="67"/>
        <v>0</v>
      </c>
    </row>
    <row r="2177" spans="1:19" ht="17.399999999999999" x14ac:dyDescent="0.3">
      <c r="A2177" s="39" t="s">
        <v>491</v>
      </c>
      <c r="B2177" s="39" t="s">
        <v>87</v>
      </c>
      <c r="C2177" s="39" t="s">
        <v>135</v>
      </c>
      <c r="D2177" s="39" t="s">
        <v>48</v>
      </c>
      <c r="E2177" s="70" t="s">
        <v>49</v>
      </c>
      <c r="F2177" s="70" t="s">
        <v>28</v>
      </c>
      <c r="G2177" s="78">
        <v>43731</v>
      </c>
      <c r="H2177" s="78">
        <v>45839</v>
      </c>
      <c r="I2177" s="69">
        <v>3817924.8</v>
      </c>
      <c r="J2177" s="70">
        <v>35</v>
      </c>
      <c r="K2177" s="71">
        <v>0.84499999999999997</v>
      </c>
      <c r="L2177" s="70">
        <v>0</v>
      </c>
      <c r="M2177" s="71">
        <v>0.92900000000000005</v>
      </c>
      <c r="N2177" s="72"/>
      <c r="O2177" s="73">
        <f>MIN(1,MAX(0,(1/(1+EXP(-(Assumptions!$B$5 + Assumptions!$B$6*$N2177))))*Assumptions!$B$3))</f>
        <v>3.9165722796764356E-2</v>
      </c>
      <c r="P2177" s="73">
        <f>VLOOKUP($F2177,Assumptions!$A$23:$B$27,2,FALSE)*Assumptions!$B$4</f>
        <v>0.35</v>
      </c>
      <c r="Q2177" s="74">
        <f t="shared" ref="Q2177:Q2240" si="68">$I2177*$O2177*$P2177</f>
        <v>52336.124531492191</v>
      </c>
      <c r="R2177" s="75" t="str">
        <f>IF($O2177&lt;Assumptions!$B$17,"A",IF($O2177&lt;Assumptions!$B$18,"B",IF($O2177&lt;Assumptions!$B$19,"C",IF($O2177&lt;Assumptions!$B$20,"D","E"))))</f>
        <v>B</v>
      </c>
      <c r="S2177" s="75">
        <f t="shared" ref="S2177:S2240" si="69">--($J2177&gt;=180)</f>
        <v>0</v>
      </c>
    </row>
    <row r="2178" spans="1:19" ht="17.399999999999999" x14ac:dyDescent="0.3">
      <c r="A2178" s="39" t="s">
        <v>491</v>
      </c>
      <c r="B2178" s="39" t="s">
        <v>87</v>
      </c>
      <c r="C2178" s="39" t="s">
        <v>135</v>
      </c>
      <c r="D2178" s="39" t="s">
        <v>48</v>
      </c>
      <c r="E2178" s="70" t="s">
        <v>49</v>
      </c>
      <c r="F2178" s="70" t="s">
        <v>28</v>
      </c>
      <c r="G2178" s="78">
        <v>43731</v>
      </c>
      <c r="H2178" s="78">
        <v>45870</v>
      </c>
      <c r="I2178" s="69">
        <v>3705328.17</v>
      </c>
      <c r="J2178" s="70">
        <v>0</v>
      </c>
      <c r="K2178" s="71">
        <v>1.149</v>
      </c>
      <c r="L2178" s="70">
        <v>0</v>
      </c>
      <c r="M2178" s="71">
        <v>0.92900000000000005</v>
      </c>
      <c r="N2178" s="72"/>
      <c r="O2178" s="73">
        <f>MIN(1,MAX(0,(1/(1+EXP(-(Assumptions!$B$5 + Assumptions!$B$6*$N2178))))*Assumptions!$B$3))</f>
        <v>3.9165722796764356E-2</v>
      </c>
      <c r="P2178" s="73">
        <f>VLOOKUP($F2178,Assumptions!$A$23:$B$27,2,FALSE)*Assumptions!$B$4</f>
        <v>0.35</v>
      </c>
      <c r="Q2178" s="74">
        <f t="shared" si="68"/>
        <v>50792.649592041744</v>
      </c>
      <c r="R2178" s="75" t="str">
        <f>IF($O2178&lt;Assumptions!$B$17,"A",IF($O2178&lt;Assumptions!$B$18,"B",IF($O2178&lt;Assumptions!$B$19,"C",IF($O2178&lt;Assumptions!$B$20,"D","E"))))</f>
        <v>B</v>
      </c>
      <c r="S2178" s="75">
        <f t="shared" si="69"/>
        <v>0</v>
      </c>
    </row>
    <row r="2179" spans="1:19" ht="17.399999999999999" x14ac:dyDescent="0.3">
      <c r="A2179" s="39" t="s">
        <v>491</v>
      </c>
      <c r="B2179" s="39" t="s">
        <v>87</v>
      </c>
      <c r="C2179" s="39" t="s">
        <v>135</v>
      </c>
      <c r="D2179" s="39" t="s">
        <v>48</v>
      </c>
      <c r="E2179" s="70" t="s">
        <v>49</v>
      </c>
      <c r="F2179" s="70" t="s">
        <v>28</v>
      </c>
      <c r="G2179" s="78">
        <v>43731</v>
      </c>
      <c r="H2179" s="78">
        <v>45901</v>
      </c>
      <c r="I2179" s="69">
        <v>3598491.51</v>
      </c>
      <c r="J2179" s="70">
        <v>0</v>
      </c>
      <c r="K2179" s="71">
        <v>1.131</v>
      </c>
      <c r="L2179" s="70">
        <v>0</v>
      </c>
      <c r="M2179" s="71">
        <v>0.92900000000000005</v>
      </c>
      <c r="N2179" s="72"/>
      <c r="O2179" s="73">
        <f>MIN(1,MAX(0,(1/(1+EXP(-(Assumptions!$B$5 + Assumptions!$B$6*$N2179))))*Assumptions!$B$3))</f>
        <v>3.9165722796764356E-2</v>
      </c>
      <c r="P2179" s="73">
        <f>VLOOKUP($F2179,Assumptions!$A$23:$B$27,2,FALSE)*Assumptions!$B$4</f>
        <v>0.35</v>
      </c>
      <c r="Q2179" s="74">
        <f t="shared" si="68"/>
        <v>49328.132338509495</v>
      </c>
      <c r="R2179" s="75" t="str">
        <f>IF($O2179&lt;Assumptions!$B$17,"A",IF($O2179&lt;Assumptions!$B$18,"B",IF($O2179&lt;Assumptions!$B$19,"C",IF($O2179&lt;Assumptions!$B$20,"D","E"))))</f>
        <v>B</v>
      </c>
      <c r="S2179" s="75">
        <f t="shared" si="69"/>
        <v>0</v>
      </c>
    </row>
    <row r="2180" spans="1:19" ht="17.399999999999999" x14ac:dyDescent="0.3">
      <c r="A2180" s="39" t="s">
        <v>491</v>
      </c>
      <c r="B2180" s="39" t="s">
        <v>87</v>
      </c>
      <c r="C2180" s="39" t="s">
        <v>135</v>
      </c>
      <c r="D2180" s="39" t="s">
        <v>48</v>
      </c>
      <c r="E2180" s="70" t="s">
        <v>49</v>
      </c>
      <c r="F2180" s="70" t="s">
        <v>28</v>
      </c>
      <c r="G2180" s="78">
        <v>43731</v>
      </c>
      <c r="H2180" s="78">
        <v>45931</v>
      </c>
      <c r="I2180" s="69">
        <v>3491447.72</v>
      </c>
      <c r="J2180" s="70">
        <v>0</v>
      </c>
      <c r="K2180" s="71">
        <v>1.0449999999999999</v>
      </c>
      <c r="L2180" s="70">
        <v>0</v>
      </c>
      <c r="M2180" s="71">
        <v>0.92900000000000005</v>
      </c>
      <c r="N2180" s="72"/>
      <c r="O2180" s="73">
        <f>MIN(1,MAX(0,(1/(1+EXP(-(Assumptions!$B$5 + Assumptions!$B$6*$N2180))))*Assumptions!$B$3))</f>
        <v>3.9165722796764356E-2</v>
      </c>
      <c r="P2180" s="73">
        <f>VLOOKUP($F2180,Assumptions!$A$23:$B$27,2,FALSE)*Assumptions!$B$4</f>
        <v>0.35</v>
      </c>
      <c r="Q2180" s="74">
        <f t="shared" si="68"/>
        <v>47860.775746320229</v>
      </c>
      <c r="R2180" s="75" t="str">
        <f>IF($O2180&lt;Assumptions!$B$17,"A",IF($O2180&lt;Assumptions!$B$18,"B",IF($O2180&lt;Assumptions!$B$19,"C",IF($O2180&lt;Assumptions!$B$20,"D","E"))))</f>
        <v>B</v>
      </c>
      <c r="S2180" s="75">
        <f t="shared" si="69"/>
        <v>0</v>
      </c>
    </row>
    <row r="2181" spans="1:19" ht="17.399999999999999" x14ac:dyDescent="0.3">
      <c r="A2181" s="39" t="s">
        <v>491</v>
      </c>
      <c r="B2181" s="39" t="s">
        <v>87</v>
      </c>
      <c r="C2181" s="39" t="s">
        <v>135</v>
      </c>
      <c r="D2181" s="39" t="s">
        <v>48</v>
      </c>
      <c r="E2181" s="70" t="s">
        <v>49</v>
      </c>
      <c r="F2181" s="70" t="s">
        <v>28</v>
      </c>
      <c r="G2181" s="78">
        <v>43731</v>
      </c>
      <c r="H2181" s="78">
        <v>45962</v>
      </c>
      <c r="I2181" s="69">
        <v>3381176.47</v>
      </c>
      <c r="J2181" s="70">
        <v>35</v>
      </c>
      <c r="K2181" s="71">
        <v>0.50800000000000001</v>
      </c>
      <c r="L2181" s="70">
        <v>0</v>
      </c>
      <c r="M2181" s="71">
        <v>0.92900000000000005</v>
      </c>
      <c r="N2181" s="72"/>
      <c r="O2181" s="73">
        <f>MIN(1,MAX(0,(1/(1+EXP(-(Assumptions!$B$5 + Assumptions!$B$6*$N2181))))*Assumptions!$B$3))</f>
        <v>3.9165722796764356E-2</v>
      </c>
      <c r="P2181" s="73">
        <f>VLOOKUP($F2181,Assumptions!$A$23:$B$27,2,FALSE)*Assumptions!$B$4</f>
        <v>0.35</v>
      </c>
      <c r="Q2181" s="74">
        <f t="shared" si="68"/>
        <v>46349.177122836787</v>
      </c>
      <c r="R2181" s="75" t="str">
        <f>IF($O2181&lt;Assumptions!$B$17,"A",IF($O2181&lt;Assumptions!$B$18,"B",IF($O2181&lt;Assumptions!$B$19,"C",IF($O2181&lt;Assumptions!$B$20,"D","E"))))</f>
        <v>B</v>
      </c>
      <c r="S2181" s="75">
        <f t="shared" si="69"/>
        <v>0</v>
      </c>
    </row>
    <row r="2182" spans="1:19" ht="17.399999999999999" x14ac:dyDescent="0.3">
      <c r="A2182" s="39" t="s">
        <v>491</v>
      </c>
      <c r="B2182" s="39" t="s">
        <v>87</v>
      </c>
      <c r="C2182" s="39" t="s">
        <v>135</v>
      </c>
      <c r="D2182" s="39" t="s">
        <v>48</v>
      </c>
      <c r="E2182" s="70" t="s">
        <v>49</v>
      </c>
      <c r="F2182" s="70" t="s">
        <v>28</v>
      </c>
      <c r="G2182" s="78">
        <v>43731</v>
      </c>
      <c r="H2182" s="78">
        <v>45992</v>
      </c>
      <c r="I2182" s="69">
        <v>3270750.39</v>
      </c>
      <c r="J2182" s="70">
        <v>0</v>
      </c>
      <c r="K2182" s="71">
        <v>1.1459999999999999</v>
      </c>
      <c r="L2182" s="70">
        <v>0</v>
      </c>
      <c r="M2182" s="71">
        <v>0.92900000000000005</v>
      </c>
      <c r="N2182" s="72"/>
      <c r="O2182" s="73">
        <f>MIN(1,MAX(0,(1/(1+EXP(-(Assumptions!$B$5 + Assumptions!$B$6*$N2182))))*Assumptions!$B$3))</f>
        <v>3.9165722796764356E-2</v>
      </c>
      <c r="P2182" s="73">
        <f>VLOOKUP($F2182,Assumptions!$A$23:$B$27,2,FALSE)*Assumptions!$B$4</f>
        <v>0.35</v>
      </c>
      <c r="Q2182" s="74">
        <f t="shared" si="68"/>
        <v>44835.456089252119</v>
      </c>
      <c r="R2182" s="75" t="str">
        <f>IF($O2182&lt;Assumptions!$B$17,"A",IF($O2182&lt;Assumptions!$B$18,"B",IF($O2182&lt;Assumptions!$B$19,"C",IF($O2182&lt;Assumptions!$B$20,"D","E"))))</f>
        <v>B</v>
      </c>
      <c r="S2182" s="75">
        <f t="shared" si="69"/>
        <v>0</v>
      </c>
    </row>
    <row r="2183" spans="1:19" ht="17.399999999999999" x14ac:dyDescent="0.3">
      <c r="A2183" s="39" t="s">
        <v>492</v>
      </c>
      <c r="B2183" s="39" t="s">
        <v>79</v>
      </c>
      <c r="C2183" s="39" t="s">
        <v>144</v>
      </c>
      <c r="D2183" s="39" t="s">
        <v>34</v>
      </c>
      <c r="E2183" s="70" t="s">
        <v>43</v>
      </c>
      <c r="F2183" s="70" t="s">
        <v>36</v>
      </c>
      <c r="G2183" s="78">
        <v>45132</v>
      </c>
      <c r="H2183" s="78">
        <v>45658</v>
      </c>
      <c r="I2183" s="69">
        <v>13533255.41</v>
      </c>
      <c r="J2183" s="70">
        <v>15</v>
      </c>
      <c r="K2183" s="71">
        <v>0.97</v>
      </c>
      <c r="L2183" s="70">
        <v>0</v>
      </c>
      <c r="M2183" s="71">
        <v>1.2669999999999999</v>
      </c>
      <c r="N2183" s="72"/>
      <c r="O2183" s="73">
        <f>MIN(1,MAX(0,(1/(1+EXP(-(Assumptions!$B$5 + Assumptions!$B$6*$N2183))))*Assumptions!$B$3))</f>
        <v>3.9165722796764356E-2</v>
      </c>
      <c r="P2183" s="73">
        <f>VLOOKUP($F2183,Assumptions!$A$23:$B$27,2,FALSE)*Assumptions!$B$4</f>
        <v>0.55000000000000004</v>
      </c>
      <c r="Q2183" s="74">
        <f t="shared" si="68"/>
        <v>291521.85145922942</v>
      </c>
      <c r="R2183" s="75" t="str">
        <f>IF($O2183&lt;Assumptions!$B$17,"A",IF($O2183&lt;Assumptions!$B$18,"B",IF($O2183&lt;Assumptions!$B$19,"C",IF($O2183&lt;Assumptions!$B$20,"D","E"))))</f>
        <v>B</v>
      </c>
      <c r="S2183" s="75">
        <f t="shared" si="69"/>
        <v>0</v>
      </c>
    </row>
    <row r="2184" spans="1:19" ht="17.399999999999999" x14ac:dyDescent="0.3">
      <c r="A2184" s="39" t="s">
        <v>492</v>
      </c>
      <c r="B2184" s="39" t="s">
        <v>79</v>
      </c>
      <c r="C2184" s="39" t="s">
        <v>144</v>
      </c>
      <c r="D2184" s="39" t="s">
        <v>34</v>
      </c>
      <c r="E2184" s="70" t="s">
        <v>43</v>
      </c>
      <c r="F2184" s="70" t="s">
        <v>36</v>
      </c>
      <c r="G2184" s="78">
        <v>45132</v>
      </c>
      <c r="H2184" s="78">
        <v>45689</v>
      </c>
      <c r="I2184" s="69">
        <v>13224235.68</v>
      </c>
      <c r="J2184" s="70">
        <v>0</v>
      </c>
      <c r="K2184" s="71">
        <v>1.0529999999999999</v>
      </c>
      <c r="L2184" s="70">
        <v>0</v>
      </c>
      <c r="M2184" s="71">
        <v>1.2669999999999999</v>
      </c>
      <c r="N2184" s="72"/>
      <c r="O2184" s="73">
        <f>MIN(1,MAX(0,(1/(1+EXP(-(Assumptions!$B$5 + Assumptions!$B$6*$N2184))))*Assumptions!$B$3))</f>
        <v>3.9165722796764356E-2</v>
      </c>
      <c r="P2184" s="73">
        <f>VLOOKUP($F2184,Assumptions!$A$23:$B$27,2,FALSE)*Assumptions!$B$4</f>
        <v>0.55000000000000004</v>
      </c>
      <c r="Q2184" s="74">
        <f t="shared" si="68"/>
        <v>284865.21186307835</v>
      </c>
      <c r="R2184" s="75" t="str">
        <f>IF($O2184&lt;Assumptions!$B$17,"A",IF($O2184&lt;Assumptions!$B$18,"B",IF($O2184&lt;Assumptions!$B$19,"C",IF($O2184&lt;Assumptions!$B$20,"D","E"))))</f>
        <v>B</v>
      </c>
      <c r="S2184" s="75">
        <f t="shared" si="69"/>
        <v>0</v>
      </c>
    </row>
    <row r="2185" spans="1:19" ht="17.399999999999999" x14ac:dyDescent="0.3">
      <c r="A2185" s="39" t="s">
        <v>492</v>
      </c>
      <c r="B2185" s="39" t="s">
        <v>79</v>
      </c>
      <c r="C2185" s="39" t="s">
        <v>144</v>
      </c>
      <c r="D2185" s="39" t="s">
        <v>34</v>
      </c>
      <c r="E2185" s="70" t="s">
        <v>43</v>
      </c>
      <c r="F2185" s="70" t="s">
        <v>36</v>
      </c>
      <c r="G2185" s="78">
        <v>45132</v>
      </c>
      <c r="H2185" s="78">
        <v>45717</v>
      </c>
      <c r="I2185" s="69">
        <v>12897460.49</v>
      </c>
      <c r="J2185" s="70">
        <v>35</v>
      </c>
      <c r="K2185" s="71">
        <v>0.71699999999999997</v>
      </c>
      <c r="L2185" s="70">
        <v>0</v>
      </c>
      <c r="M2185" s="71">
        <v>1.2669999999999999</v>
      </c>
      <c r="N2185" s="72"/>
      <c r="O2185" s="73">
        <f>MIN(1,MAX(0,(1/(1+EXP(-(Assumptions!$B$5 + Assumptions!$B$6*$N2185))))*Assumptions!$B$3))</f>
        <v>3.9165722796764356E-2</v>
      </c>
      <c r="P2185" s="73">
        <f>VLOOKUP($F2185,Assumptions!$A$23:$B$27,2,FALSE)*Assumptions!$B$4</f>
        <v>0.55000000000000004</v>
      </c>
      <c r="Q2185" s="74">
        <f t="shared" si="68"/>
        <v>277826.09928345837</v>
      </c>
      <c r="R2185" s="75" t="str">
        <f>IF($O2185&lt;Assumptions!$B$17,"A",IF($O2185&lt;Assumptions!$B$18,"B",IF($O2185&lt;Assumptions!$B$19,"C",IF($O2185&lt;Assumptions!$B$20,"D","E"))))</f>
        <v>B</v>
      </c>
      <c r="S2185" s="75">
        <f t="shared" si="69"/>
        <v>0</v>
      </c>
    </row>
    <row r="2186" spans="1:19" ht="17.399999999999999" x14ac:dyDescent="0.3">
      <c r="A2186" s="39" t="s">
        <v>492</v>
      </c>
      <c r="B2186" s="39" t="s">
        <v>79</v>
      </c>
      <c r="C2186" s="39" t="s">
        <v>144</v>
      </c>
      <c r="D2186" s="39" t="s">
        <v>34</v>
      </c>
      <c r="E2186" s="70" t="s">
        <v>43</v>
      </c>
      <c r="F2186" s="70" t="s">
        <v>36</v>
      </c>
      <c r="G2186" s="78">
        <v>45132</v>
      </c>
      <c r="H2186" s="78">
        <v>45748</v>
      </c>
      <c r="I2186" s="69">
        <v>12602375.52</v>
      </c>
      <c r="J2186" s="70">
        <v>0</v>
      </c>
      <c r="K2186" s="71">
        <v>1.04</v>
      </c>
      <c r="L2186" s="70">
        <v>0</v>
      </c>
      <c r="M2186" s="71">
        <v>1.2669999999999999</v>
      </c>
      <c r="N2186" s="72"/>
      <c r="O2186" s="73">
        <f>MIN(1,MAX(0,(1/(1+EXP(-(Assumptions!$B$5 + Assumptions!$B$6*$N2186))))*Assumptions!$B$3))</f>
        <v>3.9165722796764356E-2</v>
      </c>
      <c r="P2186" s="73">
        <f>VLOOKUP($F2186,Assumptions!$A$23:$B$27,2,FALSE)*Assumptions!$B$4</f>
        <v>0.55000000000000004</v>
      </c>
      <c r="Q2186" s="74">
        <f t="shared" si="68"/>
        <v>271469.63040837698</v>
      </c>
      <c r="R2186" s="75" t="str">
        <f>IF($O2186&lt;Assumptions!$B$17,"A",IF($O2186&lt;Assumptions!$B$18,"B",IF($O2186&lt;Assumptions!$B$19,"C",IF($O2186&lt;Assumptions!$B$20,"D","E"))))</f>
        <v>B</v>
      </c>
      <c r="S2186" s="75">
        <f t="shared" si="69"/>
        <v>0</v>
      </c>
    </row>
    <row r="2187" spans="1:19" ht="17.399999999999999" x14ac:dyDescent="0.3">
      <c r="A2187" s="39" t="s">
        <v>492</v>
      </c>
      <c r="B2187" s="39" t="s">
        <v>79</v>
      </c>
      <c r="C2187" s="39" t="s">
        <v>144</v>
      </c>
      <c r="D2187" s="39" t="s">
        <v>34</v>
      </c>
      <c r="E2187" s="70" t="s">
        <v>43</v>
      </c>
      <c r="F2187" s="70" t="s">
        <v>36</v>
      </c>
      <c r="G2187" s="78">
        <v>45132</v>
      </c>
      <c r="H2187" s="78">
        <v>45778</v>
      </c>
      <c r="I2187" s="69">
        <v>12320973.6</v>
      </c>
      <c r="J2187" s="70">
        <v>95</v>
      </c>
      <c r="K2187" s="71">
        <v>0.20699999999999999</v>
      </c>
      <c r="L2187" s="70">
        <v>0</v>
      </c>
      <c r="M2187" s="71">
        <v>1.2669999999999999</v>
      </c>
      <c r="N2187" s="72"/>
      <c r="O2187" s="73">
        <f>MIN(1,MAX(0,(1/(1+EXP(-(Assumptions!$B$5 + Assumptions!$B$6*$N2187))))*Assumptions!$B$3))</f>
        <v>3.9165722796764356E-2</v>
      </c>
      <c r="P2187" s="73">
        <f>VLOOKUP($F2187,Assumptions!$A$23:$B$27,2,FALSE)*Assumptions!$B$4</f>
        <v>0.55000000000000004</v>
      </c>
      <c r="Q2187" s="74">
        <f t="shared" si="68"/>
        <v>265407.9101321185</v>
      </c>
      <c r="R2187" s="75" t="str">
        <f>IF($O2187&lt;Assumptions!$B$17,"A",IF($O2187&lt;Assumptions!$B$18,"B",IF($O2187&lt;Assumptions!$B$19,"C",IF($O2187&lt;Assumptions!$B$20,"D","E"))))</f>
        <v>B</v>
      </c>
      <c r="S2187" s="75">
        <f t="shared" si="69"/>
        <v>0</v>
      </c>
    </row>
    <row r="2188" spans="1:19" ht="17.399999999999999" x14ac:dyDescent="0.3">
      <c r="A2188" s="39" t="s">
        <v>492</v>
      </c>
      <c r="B2188" s="39" t="s">
        <v>79</v>
      </c>
      <c r="C2188" s="39" t="s">
        <v>144</v>
      </c>
      <c r="D2188" s="39" t="s">
        <v>34</v>
      </c>
      <c r="E2188" s="70" t="s">
        <v>43</v>
      </c>
      <c r="F2188" s="70" t="s">
        <v>36</v>
      </c>
      <c r="G2188" s="78">
        <v>45132</v>
      </c>
      <c r="H2188" s="78">
        <v>45809</v>
      </c>
      <c r="I2188" s="69">
        <v>12008786.35</v>
      </c>
      <c r="J2188" s="70">
        <v>0</v>
      </c>
      <c r="K2188" s="71">
        <v>0.97399999999999998</v>
      </c>
      <c r="L2188" s="70">
        <v>0</v>
      </c>
      <c r="M2188" s="71">
        <v>1.2669999999999999</v>
      </c>
      <c r="N2188" s="72"/>
      <c r="O2188" s="73">
        <f>MIN(1,MAX(0,(1/(1+EXP(-(Assumptions!$B$5 + Assumptions!$B$6*$N2188))))*Assumptions!$B$3))</f>
        <v>3.9165722796764356E-2</v>
      </c>
      <c r="P2188" s="73">
        <f>VLOOKUP($F2188,Assumptions!$A$23:$B$27,2,FALSE)*Assumptions!$B$4</f>
        <v>0.55000000000000004</v>
      </c>
      <c r="Q2188" s="74">
        <f t="shared" si="68"/>
        <v>258683.0385203172</v>
      </c>
      <c r="R2188" s="75" t="str">
        <f>IF($O2188&lt;Assumptions!$B$17,"A",IF($O2188&lt;Assumptions!$B$18,"B",IF($O2188&lt;Assumptions!$B$19,"C",IF($O2188&lt;Assumptions!$B$20,"D","E"))))</f>
        <v>B</v>
      </c>
      <c r="S2188" s="75">
        <f t="shared" si="69"/>
        <v>0</v>
      </c>
    </row>
    <row r="2189" spans="1:19" ht="17.399999999999999" x14ac:dyDescent="0.3">
      <c r="A2189" s="39" t="s">
        <v>492</v>
      </c>
      <c r="B2189" s="39" t="s">
        <v>79</v>
      </c>
      <c r="C2189" s="39" t="s">
        <v>144</v>
      </c>
      <c r="D2189" s="39" t="s">
        <v>34</v>
      </c>
      <c r="E2189" s="70" t="s">
        <v>43</v>
      </c>
      <c r="F2189" s="70" t="s">
        <v>36</v>
      </c>
      <c r="G2189" s="78">
        <v>45132</v>
      </c>
      <c r="H2189" s="78">
        <v>45839</v>
      </c>
      <c r="I2189" s="69">
        <v>11735937.52</v>
      </c>
      <c r="J2189" s="70">
        <v>0</v>
      </c>
      <c r="K2189" s="71">
        <v>0.98599999999999999</v>
      </c>
      <c r="L2189" s="70">
        <v>0</v>
      </c>
      <c r="M2189" s="71">
        <v>1.2669999999999999</v>
      </c>
      <c r="N2189" s="72"/>
      <c r="O2189" s="73">
        <f>MIN(1,MAX(0,(1/(1+EXP(-(Assumptions!$B$5 + Assumptions!$B$6*$N2189))))*Assumptions!$B$3))</f>
        <v>3.9165722796764356E-2</v>
      </c>
      <c r="P2189" s="73">
        <f>VLOOKUP($F2189,Assumptions!$A$23:$B$27,2,FALSE)*Assumptions!$B$4</f>
        <v>0.55000000000000004</v>
      </c>
      <c r="Q2189" s="74">
        <f t="shared" si="68"/>
        <v>252805.56161765638</v>
      </c>
      <c r="R2189" s="75" t="str">
        <f>IF($O2189&lt;Assumptions!$B$17,"A",IF($O2189&lt;Assumptions!$B$18,"B",IF($O2189&lt;Assumptions!$B$19,"C",IF($O2189&lt;Assumptions!$B$20,"D","E"))))</f>
        <v>B</v>
      </c>
      <c r="S2189" s="75">
        <f t="shared" si="69"/>
        <v>0</v>
      </c>
    </row>
    <row r="2190" spans="1:19" ht="17.399999999999999" x14ac:dyDescent="0.3">
      <c r="A2190" s="39" t="s">
        <v>492</v>
      </c>
      <c r="B2190" s="39" t="s">
        <v>79</v>
      </c>
      <c r="C2190" s="39" t="s">
        <v>144</v>
      </c>
      <c r="D2190" s="39" t="s">
        <v>34</v>
      </c>
      <c r="E2190" s="70" t="s">
        <v>43</v>
      </c>
      <c r="F2190" s="70" t="s">
        <v>36</v>
      </c>
      <c r="G2190" s="78">
        <v>45132</v>
      </c>
      <c r="H2190" s="78">
        <v>45870</v>
      </c>
      <c r="I2190" s="69">
        <v>11486913.810000001</v>
      </c>
      <c r="J2190" s="70">
        <v>0</v>
      </c>
      <c r="K2190" s="71">
        <v>1.107</v>
      </c>
      <c r="L2190" s="70">
        <v>0</v>
      </c>
      <c r="M2190" s="71">
        <v>1.2669999999999999</v>
      </c>
      <c r="N2190" s="72"/>
      <c r="O2190" s="73">
        <f>MIN(1,MAX(0,(1/(1+EXP(-(Assumptions!$B$5 + Assumptions!$B$6*$N2190))))*Assumptions!$B$3))</f>
        <v>3.9165722796764356E-2</v>
      </c>
      <c r="P2190" s="73">
        <f>VLOOKUP($F2190,Assumptions!$A$23:$B$27,2,FALSE)*Assumptions!$B$4</f>
        <v>0.55000000000000004</v>
      </c>
      <c r="Q2190" s="74">
        <f t="shared" si="68"/>
        <v>247441.30514003139</v>
      </c>
      <c r="R2190" s="75" t="str">
        <f>IF($O2190&lt;Assumptions!$B$17,"A",IF($O2190&lt;Assumptions!$B$18,"B",IF($O2190&lt;Assumptions!$B$19,"C",IF($O2190&lt;Assumptions!$B$20,"D","E"))))</f>
        <v>B</v>
      </c>
      <c r="S2190" s="75">
        <f t="shared" si="69"/>
        <v>0</v>
      </c>
    </row>
    <row r="2191" spans="1:19" ht="17.399999999999999" x14ac:dyDescent="0.3">
      <c r="A2191" s="39" t="s">
        <v>492</v>
      </c>
      <c r="B2191" s="39" t="s">
        <v>79</v>
      </c>
      <c r="C2191" s="39" t="s">
        <v>144</v>
      </c>
      <c r="D2191" s="39" t="s">
        <v>34</v>
      </c>
      <c r="E2191" s="70" t="s">
        <v>43</v>
      </c>
      <c r="F2191" s="70" t="s">
        <v>36</v>
      </c>
      <c r="G2191" s="78">
        <v>45132</v>
      </c>
      <c r="H2191" s="78">
        <v>45901</v>
      </c>
      <c r="I2191" s="69">
        <v>11225723.960000001</v>
      </c>
      <c r="J2191" s="70">
        <v>0</v>
      </c>
      <c r="K2191" s="71">
        <v>1.0389999999999999</v>
      </c>
      <c r="L2191" s="70">
        <v>0</v>
      </c>
      <c r="M2191" s="71">
        <v>1.2669999999999999</v>
      </c>
      <c r="N2191" s="72"/>
      <c r="O2191" s="73">
        <f>MIN(1,MAX(0,(1/(1+EXP(-(Assumptions!$B$5 + Assumptions!$B$6*$N2191))))*Assumptions!$B$3))</f>
        <v>3.9165722796764356E-2</v>
      </c>
      <c r="P2191" s="73">
        <f>VLOOKUP($F2191,Assumptions!$A$23:$B$27,2,FALSE)*Assumptions!$B$4</f>
        <v>0.55000000000000004</v>
      </c>
      <c r="Q2191" s="74">
        <f t="shared" si="68"/>
        <v>241814.97604569574</v>
      </c>
      <c r="R2191" s="75" t="str">
        <f>IF($O2191&lt;Assumptions!$B$17,"A",IF($O2191&lt;Assumptions!$B$18,"B",IF($O2191&lt;Assumptions!$B$19,"C",IF($O2191&lt;Assumptions!$B$20,"D","E"))))</f>
        <v>B</v>
      </c>
      <c r="S2191" s="75">
        <f t="shared" si="69"/>
        <v>0</v>
      </c>
    </row>
    <row r="2192" spans="1:19" ht="17.399999999999999" x14ac:dyDescent="0.3">
      <c r="A2192" s="39" t="s">
        <v>492</v>
      </c>
      <c r="B2192" s="39" t="s">
        <v>79</v>
      </c>
      <c r="C2192" s="39" t="s">
        <v>144</v>
      </c>
      <c r="D2192" s="39" t="s">
        <v>34</v>
      </c>
      <c r="E2192" s="70" t="s">
        <v>43</v>
      </c>
      <c r="F2192" s="70" t="s">
        <v>36</v>
      </c>
      <c r="G2192" s="78">
        <v>45132</v>
      </c>
      <c r="H2192" s="78">
        <v>45931</v>
      </c>
      <c r="I2192" s="69">
        <v>10954542.26</v>
      </c>
      <c r="J2192" s="70">
        <v>15</v>
      </c>
      <c r="K2192" s="71">
        <v>1.0449999999999999</v>
      </c>
      <c r="L2192" s="70">
        <v>0</v>
      </c>
      <c r="M2192" s="71">
        <v>1.2669999999999999</v>
      </c>
      <c r="N2192" s="72"/>
      <c r="O2192" s="73">
        <f>MIN(1,MAX(0,(1/(1+EXP(-(Assumptions!$B$5 + Assumptions!$B$6*$N2192))))*Assumptions!$B$3))</f>
        <v>3.9165722796764356E-2</v>
      </c>
      <c r="P2192" s="73">
        <f>VLOOKUP($F2192,Assumptions!$A$23:$B$27,2,FALSE)*Assumptions!$B$4</f>
        <v>0.55000000000000004</v>
      </c>
      <c r="Q2192" s="74">
        <f t="shared" si="68"/>
        <v>235973.4110363303</v>
      </c>
      <c r="R2192" s="75" t="str">
        <f>IF($O2192&lt;Assumptions!$B$17,"A",IF($O2192&lt;Assumptions!$B$18,"B",IF($O2192&lt;Assumptions!$B$19,"C",IF($O2192&lt;Assumptions!$B$20,"D","E"))))</f>
        <v>B</v>
      </c>
      <c r="S2192" s="75">
        <f t="shared" si="69"/>
        <v>0</v>
      </c>
    </row>
    <row r="2193" spans="1:19" ht="17.399999999999999" x14ac:dyDescent="0.3">
      <c r="A2193" s="39" t="s">
        <v>492</v>
      </c>
      <c r="B2193" s="39" t="s">
        <v>79</v>
      </c>
      <c r="C2193" s="39" t="s">
        <v>144</v>
      </c>
      <c r="D2193" s="39" t="s">
        <v>34</v>
      </c>
      <c r="E2193" s="70" t="s">
        <v>43</v>
      </c>
      <c r="F2193" s="70" t="s">
        <v>36</v>
      </c>
      <c r="G2193" s="78">
        <v>45132</v>
      </c>
      <c r="H2193" s="78">
        <v>45962</v>
      </c>
      <c r="I2193" s="69">
        <v>10669919.300000001</v>
      </c>
      <c r="J2193" s="70">
        <v>15</v>
      </c>
      <c r="K2193" s="71">
        <v>0.99199999999999999</v>
      </c>
      <c r="L2193" s="70">
        <v>0</v>
      </c>
      <c r="M2193" s="71">
        <v>1.2669999999999999</v>
      </c>
      <c r="N2193" s="72"/>
      <c r="O2193" s="73">
        <f>MIN(1,MAX(0,(1/(1+EXP(-(Assumptions!$B$5 + Assumptions!$B$6*$N2193))))*Assumptions!$B$3))</f>
        <v>3.9165722796764356E-2</v>
      </c>
      <c r="P2193" s="73">
        <f>VLOOKUP($F2193,Assumptions!$A$23:$B$27,2,FALSE)*Assumptions!$B$4</f>
        <v>0.55000000000000004</v>
      </c>
      <c r="Q2193" s="74">
        <f t="shared" si="68"/>
        <v>229842.30586220534</v>
      </c>
      <c r="R2193" s="75" t="str">
        <f>IF($O2193&lt;Assumptions!$B$17,"A",IF($O2193&lt;Assumptions!$B$18,"B",IF($O2193&lt;Assumptions!$B$19,"C",IF($O2193&lt;Assumptions!$B$20,"D","E"))))</f>
        <v>B</v>
      </c>
      <c r="S2193" s="75">
        <f t="shared" si="69"/>
        <v>0</v>
      </c>
    </row>
    <row r="2194" spans="1:19" ht="17.399999999999999" x14ac:dyDescent="0.3">
      <c r="A2194" s="39" t="s">
        <v>492</v>
      </c>
      <c r="B2194" s="39" t="s">
        <v>79</v>
      </c>
      <c r="C2194" s="39" t="s">
        <v>144</v>
      </c>
      <c r="D2194" s="39" t="s">
        <v>34</v>
      </c>
      <c r="E2194" s="70" t="s">
        <v>43</v>
      </c>
      <c r="F2194" s="70" t="s">
        <v>36</v>
      </c>
      <c r="G2194" s="78">
        <v>45132</v>
      </c>
      <c r="H2194" s="78">
        <v>45992</v>
      </c>
      <c r="I2194" s="69">
        <v>10379928.029999999</v>
      </c>
      <c r="J2194" s="70">
        <v>0</v>
      </c>
      <c r="K2194" s="71">
        <v>1.139</v>
      </c>
      <c r="L2194" s="70">
        <v>0</v>
      </c>
      <c r="M2194" s="71">
        <v>1.2669999999999999</v>
      </c>
      <c r="N2194" s="72"/>
      <c r="O2194" s="73">
        <f>MIN(1,MAX(0,(1/(1+EXP(-(Assumptions!$B$5 + Assumptions!$B$6*$N2194))))*Assumptions!$B$3))</f>
        <v>3.9165722796764356E-2</v>
      </c>
      <c r="P2194" s="73">
        <f>VLOOKUP($F2194,Assumptions!$A$23:$B$27,2,FALSE)*Assumptions!$B$4</f>
        <v>0.55000000000000004</v>
      </c>
      <c r="Q2194" s="74">
        <f t="shared" si="68"/>
        <v>223595.56113033937</v>
      </c>
      <c r="R2194" s="75" t="str">
        <f>IF($O2194&lt;Assumptions!$B$17,"A",IF($O2194&lt;Assumptions!$B$18,"B",IF($O2194&lt;Assumptions!$B$19,"C",IF($O2194&lt;Assumptions!$B$20,"D","E"))))</f>
        <v>B</v>
      </c>
      <c r="S2194" s="75">
        <f t="shared" si="69"/>
        <v>0</v>
      </c>
    </row>
    <row r="2195" spans="1:19" ht="17.399999999999999" x14ac:dyDescent="0.3">
      <c r="A2195" s="39" t="s">
        <v>493</v>
      </c>
      <c r="B2195" s="39" t="s">
        <v>60</v>
      </c>
      <c r="C2195" s="39" t="s">
        <v>135</v>
      </c>
      <c r="D2195" s="39" t="s">
        <v>22</v>
      </c>
      <c r="E2195" s="70" t="s">
        <v>43</v>
      </c>
      <c r="F2195" s="70" t="s">
        <v>32</v>
      </c>
      <c r="G2195" s="78">
        <v>43595</v>
      </c>
      <c r="H2195" s="78">
        <v>45658</v>
      </c>
      <c r="I2195" s="69">
        <v>3465775.52</v>
      </c>
      <c r="J2195" s="70">
        <v>0</v>
      </c>
      <c r="K2195" s="71">
        <v>1.135</v>
      </c>
      <c r="L2195" s="70">
        <v>0</v>
      </c>
      <c r="M2195" s="71">
        <v>0.79500000000000004</v>
      </c>
      <c r="N2195" s="72"/>
      <c r="O2195" s="73">
        <f>MIN(1,MAX(0,(1/(1+EXP(-(Assumptions!$B$5 + Assumptions!$B$6*$N2195))))*Assumptions!$B$3))</f>
        <v>3.9165722796764356E-2</v>
      </c>
      <c r="P2195" s="73">
        <f>VLOOKUP($F2195,Assumptions!$A$23:$B$27,2,FALSE)*Assumptions!$B$4</f>
        <v>0.5</v>
      </c>
      <c r="Q2195" s="74">
        <f t="shared" si="68"/>
        <v>67869.801646065927</v>
      </c>
      <c r="R2195" s="75" t="str">
        <f>IF($O2195&lt;Assumptions!$B$17,"A",IF($O2195&lt;Assumptions!$B$18,"B",IF($O2195&lt;Assumptions!$B$19,"C",IF($O2195&lt;Assumptions!$B$20,"D","E"))))</f>
        <v>B</v>
      </c>
      <c r="S2195" s="75">
        <f t="shared" si="69"/>
        <v>0</v>
      </c>
    </row>
    <row r="2196" spans="1:19" ht="17.399999999999999" x14ac:dyDescent="0.3">
      <c r="A2196" s="39" t="s">
        <v>493</v>
      </c>
      <c r="B2196" s="39" t="s">
        <v>60</v>
      </c>
      <c r="C2196" s="39" t="s">
        <v>135</v>
      </c>
      <c r="D2196" s="39" t="s">
        <v>22</v>
      </c>
      <c r="E2196" s="70" t="s">
        <v>43</v>
      </c>
      <c r="F2196" s="70" t="s">
        <v>32</v>
      </c>
      <c r="G2196" s="78">
        <v>43595</v>
      </c>
      <c r="H2196" s="78">
        <v>45689</v>
      </c>
      <c r="I2196" s="69">
        <v>3361080.25</v>
      </c>
      <c r="J2196" s="70">
        <v>0</v>
      </c>
      <c r="K2196" s="71">
        <v>1.0089999999999999</v>
      </c>
      <c r="L2196" s="70">
        <v>0</v>
      </c>
      <c r="M2196" s="71">
        <v>0.79500000000000004</v>
      </c>
      <c r="N2196" s="72"/>
      <c r="O2196" s="73">
        <f>MIN(1,MAX(0,(1/(1+EXP(-(Assumptions!$B$5 + Assumptions!$B$6*$N2196))))*Assumptions!$B$3))</f>
        <v>3.9165722796764356E-2</v>
      </c>
      <c r="P2196" s="73">
        <f>VLOOKUP($F2196,Assumptions!$A$23:$B$27,2,FALSE)*Assumptions!$B$4</f>
        <v>0.5</v>
      </c>
      <c r="Q2196" s="74">
        <f t="shared" si="68"/>
        <v>65819.568684589714</v>
      </c>
      <c r="R2196" s="75" t="str">
        <f>IF($O2196&lt;Assumptions!$B$17,"A",IF($O2196&lt;Assumptions!$B$18,"B",IF($O2196&lt;Assumptions!$B$19,"C",IF($O2196&lt;Assumptions!$B$20,"D","E"))))</f>
        <v>B</v>
      </c>
      <c r="S2196" s="75">
        <f t="shared" si="69"/>
        <v>0</v>
      </c>
    </row>
    <row r="2197" spans="1:19" ht="17.399999999999999" x14ac:dyDescent="0.3">
      <c r="A2197" s="39" t="s">
        <v>493</v>
      </c>
      <c r="B2197" s="39" t="s">
        <v>60</v>
      </c>
      <c r="C2197" s="39" t="s">
        <v>135</v>
      </c>
      <c r="D2197" s="39" t="s">
        <v>22</v>
      </c>
      <c r="E2197" s="70" t="s">
        <v>43</v>
      </c>
      <c r="F2197" s="70" t="s">
        <v>32</v>
      </c>
      <c r="G2197" s="78">
        <v>43595</v>
      </c>
      <c r="H2197" s="78">
        <v>45717</v>
      </c>
      <c r="I2197" s="69">
        <v>3269017.18</v>
      </c>
      <c r="J2197" s="70">
        <v>0</v>
      </c>
      <c r="K2197" s="71">
        <v>1.119</v>
      </c>
      <c r="L2197" s="70">
        <v>0</v>
      </c>
      <c r="M2197" s="71">
        <v>0.79500000000000004</v>
      </c>
      <c r="N2197" s="72"/>
      <c r="O2197" s="73">
        <f>MIN(1,MAX(0,(1/(1+EXP(-(Assumptions!$B$5 + Assumptions!$B$6*$N2197))))*Assumptions!$B$3))</f>
        <v>3.9165722796764356E-2</v>
      </c>
      <c r="P2197" s="73">
        <f>VLOOKUP($F2197,Assumptions!$A$23:$B$27,2,FALSE)*Assumptions!$B$4</f>
        <v>0.5</v>
      </c>
      <c r="Q2197" s="74">
        <f t="shared" si="68"/>
        <v>64016.710344870167</v>
      </c>
      <c r="R2197" s="75" t="str">
        <f>IF($O2197&lt;Assumptions!$B$17,"A",IF($O2197&lt;Assumptions!$B$18,"B",IF($O2197&lt;Assumptions!$B$19,"C",IF($O2197&lt;Assumptions!$B$20,"D","E"))))</f>
        <v>B</v>
      </c>
      <c r="S2197" s="75">
        <f t="shared" si="69"/>
        <v>0</v>
      </c>
    </row>
    <row r="2198" spans="1:19" ht="17.399999999999999" x14ac:dyDescent="0.3">
      <c r="A2198" s="39" t="s">
        <v>493</v>
      </c>
      <c r="B2198" s="39" t="s">
        <v>60</v>
      </c>
      <c r="C2198" s="39" t="s">
        <v>135</v>
      </c>
      <c r="D2198" s="39" t="s">
        <v>22</v>
      </c>
      <c r="E2198" s="70" t="s">
        <v>43</v>
      </c>
      <c r="F2198" s="70" t="s">
        <v>32</v>
      </c>
      <c r="G2198" s="78">
        <v>43595</v>
      </c>
      <c r="H2198" s="78">
        <v>45748</v>
      </c>
      <c r="I2198" s="69">
        <v>3177993.13</v>
      </c>
      <c r="J2198" s="70">
        <v>0</v>
      </c>
      <c r="K2198" s="71">
        <v>1.1419999999999999</v>
      </c>
      <c r="L2198" s="70">
        <v>0</v>
      </c>
      <c r="M2198" s="71">
        <v>0.79500000000000004</v>
      </c>
      <c r="N2198" s="72"/>
      <c r="O2198" s="73">
        <f>MIN(1,MAX(0,(1/(1+EXP(-(Assumptions!$B$5 + Assumptions!$B$6*$N2198))))*Assumptions!$B$3))</f>
        <v>3.9165722796764356E-2</v>
      </c>
      <c r="P2198" s="73">
        <f>VLOOKUP($F2198,Assumptions!$A$23:$B$27,2,FALSE)*Assumptions!$B$4</f>
        <v>0.5</v>
      </c>
      <c r="Q2198" s="74">
        <f t="shared" si="68"/>
        <v>62234.198989800752</v>
      </c>
      <c r="R2198" s="75" t="str">
        <f>IF($O2198&lt;Assumptions!$B$17,"A",IF($O2198&lt;Assumptions!$B$18,"B",IF($O2198&lt;Assumptions!$B$19,"C",IF($O2198&lt;Assumptions!$B$20,"D","E"))))</f>
        <v>B</v>
      </c>
      <c r="S2198" s="75">
        <f t="shared" si="69"/>
        <v>0</v>
      </c>
    </row>
    <row r="2199" spans="1:19" ht="17.399999999999999" x14ac:dyDescent="0.3">
      <c r="A2199" s="39" t="s">
        <v>493</v>
      </c>
      <c r="B2199" s="39" t="s">
        <v>60</v>
      </c>
      <c r="C2199" s="39" t="s">
        <v>135</v>
      </c>
      <c r="D2199" s="39" t="s">
        <v>22</v>
      </c>
      <c r="E2199" s="70" t="s">
        <v>43</v>
      </c>
      <c r="F2199" s="70" t="s">
        <v>32</v>
      </c>
      <c r="G2199" s="78">
        <v>43595</v>
      </c>
      <c r="H2199" s="78">
        <v>45778</v>
      </c>
      <c r="I2199" s="69">
        <v>3089138.99</v>
      </c>
      <c r="J2199" s="70">
        <v>95</v>
      </c>
      <c r="K2199" s="71">
        <v>0.56999999999999995</v>
      </c>
      <c r="L2199" s="70">
        <v>0</v>
      </c>
      <c r="M2199" s="71">
        <v>0.79500000000000004</v>
      </c>
      <c r="N2199" s="72"/>
      <c r="O2199" s="73">
        <f>MIN(1,MAX(0,(1/(1+EXP(-(Assumptions!$B$5 + Assumptions!$B$6*$N2199))))*Assumptions!$B$3))</f>
        <v>3.9165722796764356E-2</v>
      </c>
      <c r="P2199" s="73">
        <f>VLOOKUP($F2199,Assumptions!$A$23:$B$27,2,FALSE)*Assumptions!$B$4</f>
        <v>0.5</v>
      </c>
      <c r="Q2199" s="74">
        <f t="shared" si="68"/>
        <v>60494.180681508311</v>
      </c>
      <c r="R2199" s="75" t="str">
        <f>IF($O2199&lt;Assumptions!$B$17,"A",IF($O2199&lt;Assumptions!$B$18,"B",IF($O2199&lt;Assumptions!$B$19,"C",IF($O2199&lt;Assumptions!$B$20,"D","E"))))</f>
        <v>B</v>
      </c>
      <c r="S2199" s="75">
        <f t="shared" si="69"/>
        <v>0</v>
      </c>
    </row>
    <row r="2200" spans="1:19" ht="17.399999999999999" x14ac:dyDescent="0.3">
      <c r="A2200" s="39" t="s">
        <v>493</v>
      </c>
      <c r="B2200" s="39" t="s">
        <v>60</v>
      </c>
      <c r="C2200" s="39" t="s">
        <v>135</v>
      </c>
      <c r="D2200" s="39" t="s">
        <v>22</v>
      </c>
      <c r="E2200" s="70" t="s">
        <v>43</v>
      </c>
      <c r="F2200" s="70" t="s">
        <v>32</v>
      </c>
      <c r="G2200" s="78">
        <v>43595</v>
      </c>
      <c r="H2200" s="78">
        <v>45809</v>
      </c>
      <c r="I2200" s="69">
        <v>2995941.93</v>
      </c>
      <c r="J2200" s="70">
        <v>185</v>
      </c>
      <c r="K2200" s="71">
        <v>0.313</v>
      </c>
      <c r="L2200" s="70">
        <v>0</v>
      </c>
      <c r="M2200" s="71">
        <v>0.79500000000000004</v>
      </c>
      <c r="N2200" s="72"/>
      <c r="O2200" s="73">
        <f>MIN(1,MAX(0,(1/(1+EXP(-(Assumptions!$B$5 + Assumptions!$B$6*$N2200))))*Assumptions!$B$3))</f>
        <v>3.9165722796764356E-2</v>
      </c>
      <c r="P2200" s="73">
        <f>VLOOKUP($F2200,Assumptions!$A$23:$B$27,2,FALSE)*Assumptions!$B$4</f>
        <v>0.5</v>
      </c>
      <c r="Q2200" s="74">
        <f t="shared" si="68"/>
        <v>58669.115572791605</v>
      </c>
      <c r="R2200" s="75" t="str">
        <f>IF($O2200&lt;Assumptions!$B$17,"A",IF($O2200&lt;Assumptions!$B$18,"B",IF($O2200&lt;Assumptions!$B$19,"C",IF($O2200&lt;Assumptions!$B$20,"D","E"))))</f>
        <v>B</v>
      </c>
      <c r="S2200" s="75">
        <f t="shared" si="69"/>
        <v>1</v>
      </c>
    </row>
    <row r="2201" spans="1:19" ht="17.399999999999999" x14ac:dyDescent="0.3">
      <c r="A2201" s="39" t="s">
        <v>493</v>
      </c>
      <c r="B2201" s="39" t="s">
        <v>60</v>
      </c>
      <c r="C2201" s="39" t="s">
        <v>135</v>
      </c>
      <c r="D2201" s="39" t="s">
        <v>22</v>
      </c>
      <c r="E2201" s="70" t="s">
        <v>43</v>
      </c>
      <c r="F2201" s="70" t="s">
        <v>32</v>
      </c>
      <c r="G2201" s="78">
        <v>43595</v>
      </c>
      <c r="H2201" s="78">
        <v>45839</v>
      </c>
      <c r="I2201" s="69">
        <v>2909554.83</v>
      </c>
      <c r="J2201" s="70">
        <v>0</v>
      </c>
      <c r="K2201" s="71">
        <v>1.143</v>
      </c>
      <c r="L2201" s="70">
        <v>0</v>
      </c>
      <c r="M2201" s="71">
        <v>0.79500000000000004</v>
      </c>
      <c r="N2201" s="72"/>
      <c r="O2201" s="73">
        <f>MIN(1,MAX(0,(1/(1+EXP(-(Assumptions!$B$5 + Assumptions!$B$6*$N2201))))*Assumptions!$B$3))</f>
        <v>3.9165722796764356E-2</v>
      </c>
      <c r="P2201" s="73">
        <f>VLOOKUP($F2201,Assumptions!$A$23:$B$27,2,FALSE)*Assumptions!$B$4</f>
        <v>0.5</v>
      </c>
      <c r="Q2201" s="74">
        <f t="shared" si="68"/>
        <v>56977.40896688342</v>
      </c>
      <c r="R2201" s="75" t="str">
        <f>IF($O2201&lt;Assumptions!$B$17,"A",IF($O2201&lt;Assumptions!$B$18,"B",IF($O2201&lt;Assumptions!$B$19,"C",IF($O2201&lt;Assumptions!$B$20,"D","E"))))</f>
        <v>B</v>
      </c>
      <c r="S2201" s="75">
        <f t="shared" si="69"/>
        <v>0</v>
      </c>
    </row>
    <row r="2202" spans="1:19" ht="17.399999999999999" x14ac:dyDescent="0.3">
      <c r="A2202" s="39" t="s">
        <v>493</v>
      </c>
      <c r="B2202" s="39" t="s">
        <v>60</v>
      </c>
      <c r="C2202" s="39" t="s">
        <v>135</v>
      </c>
      <c r="D2202" s="39" t="s">
        <v>22</v>
      </c>
      <c r="E2202" s="70" t="s">
        <v>43</v>
      </c>
      <c r="F2202" s="70" t="s">
        <v>32</v>
      </c>
      <c r="G2202" s="78">
        <v>43595</v>
      </c>
      <c r="H2202" s="78">
        <v>45870</v>
      </c>
      <c r="I2202" s="69">
        <v>2813666.96</v>
      </c>
      <c r="J2202" s="70">
        <v>0</v>
      </c>
      <c r="K2202" s="71">
        <v>1.0920000000000001</v>
      </c>
      <c r="L2202" s="70">
        <v>0</v>
      </c>
      <c r="M2202" s="71">
        <v>0.79500000000000004</v>
      </c>
      <c r="N2202" s="72"/>
      <c r="O2202" s="73">
        <f>MIN(1,MAX(0,(1/(1+EXP(-(Assumptions!$B$5 + Assumptions!$B$6*$N2202))))*Assumptions!$B$3))</f>
        <v>3.9165722796764356E-2</v>
      </c>
      <c r="P2202" s="73">
        <f>VLOOKUP($F2202,Assumptions!$A$23:$B$27,2,FALSE)*Assumptions!$B$4</f>
        <v>0.5</v>
      </c>
      <c r="Q2202" s="74">
        <f t="shared" si="68"/>
        <v>55099.65009888733</v>
      </c>
      <c r="R2202" s="75" t="str">
        <f>IF($O2202&lt;Assumptions!$B$17,"A",IF($O2202&lt;Assumptions!$B$18,"B",IF($O2202&lt;Assumptions!$B$19,"C",IF($O2202&lt;Assumptions!$B$20,"D","E"))))</f>
        <v>B</v>
      </c>
      <c r="S2202" s="75">
        <f t="shared" si="69"/>
        <v>0</v>
      </c>
    </row>
    <row r="2203" spans="1:19" ht="17.399999999999999" x14ac:dyDescent="0.3">
      <c r="A2203" s="39" t="s">
        <v>493</v>
      </c>
      <c r="B2203" s="39" t="s">
        <v>60</v>
      </c>
      <c r="C2203" s="39" t="s">
        <v>135</v>
      </c>
      <c r="D2203" s="39" t="s">
        <v>22</v>
      </c>
      <c r="E2203" s="70" t="s">
        <v>43</v>
      </c>
      <c r="F2203" s="70" t="s">
        <v>32</v>
      </c>
      <c r="G2203" s="78">
        <v>43595</v>
      </c>
      <c r="H2203" s="78">
        <v>45901</v>
      </c>
      <c r="I2203" s="69">
        <v>2729758.48</v>
      </c>
      <c r="J2203" s="70">
        <v>0</v>
      </c>
      <c r="K2203" s="71">
        <v>1.04</v>
      </c>
      <c r="L2203" s="70">
        <v>0</v>
      </c>
      <c r="M2203" s="71">
        <v>0.79500000000000004</v>
      </c>
      <c r="N2203" s="72"/>
      <c r="O2203" s="73">
        <f>MIN(1,MAX(0,(1/(1+EXP(-(Assumptions!$B$5 + Assumptions!$B$6*$N2203))))*Assumptions!$B$3))</f>
        <v>3.9165722796764356E-2</v>
      </c>
      <c r="P2203" s="73">
        <f>VLOOKUP($F2203,Assumptions!$A$23:$B$27,2,FALSE)*Assumptions!$B$4</f>
        <v>0.5</v>
      </c>
      <c r="Q2203" s="74">
        <f t="shared" si="68"/>
        <v>53456.481964898405</v>
      </c>
      <c r="R2203" s="75" t="str">
        <f>IF($O2203&lt;Assumptions!$B$17,"A",IF($O2203&lt;Assumptions!$B$18,"B",IF($O2203&lt;Assumptions!$B$19,"C",IF($O2203&lt;Assumptions!$B$20,"D","E"))))</f>
        <v>B</v>
      </c>
      <c r="S2203" s="75">
        <f t="shared" si="69"/>
        <v>0</v>
      </c>
    </row>
    <row r="2204" spans="1:19" ht="17.399999999999999" x14ac:dyDescent="0.3">
      <c r="A2204" s="39" t="s">
        <v>493</v>
      </c>
      <c r="B2204" s="39" t="s">
        <v>60</v>
      </c>
      <c r="C2204" s="39" t="s">
        <v>135</v>
      </c>
      <c r="D2204" s="39" t="s">
        <v>22</v>
      </c>
      <c r="E2204" s="70" t="s">
        <v>43</v>
      </c>
      <c r="F2204" s="70" t="s">
        <v>32</v>
      </c>
      <c r="G2204" s="78">
        <v>43595</v>
      </c>
      <c r="H2204" s="78">
        <v>45931</v>
      </c>
      <c r="I2204" s="69">
        <v>2650173.34</v>
      </c>
      <c r="J2204" s="70">
        <v>0</v>
      </c>
      <c r="K2204" s="71">
        <v>0.998</v>
      </c>
      <c r="L2204" s="70">
        <v>0</v>
      </c>
      <c r="M2204" s="71">
        <v>0.79500000000000004</v>
      </c>
      <c r="N2204" s="72"/>
      <c r="O2204" s="73">
        <f>MIN(1,MAX(0,(1/(1+EXP(-(Assumptions!$B$5 + Assumptions!$B$6*$N2204))))*Assumptions!$B$3))</f>
        <v>3.9165722796764356E-2</v>
      </c>
      <c r="P2204" s="73">
        <f>VLOOKUP($F2204,Assumptions!$A$23:$B$27,2,FALSE)*Assumptions!$B$4</f>
        <v>0.5</v>
      </c>
      <c r="Q2204" s="74">
        <f t="shared" si="68"/>
        <v>51897.977198907567</v>
      </c>
      <c r="R2204" s="75" t="str">
        <f>IF($O2204&lt;Assumptions!$B$17,"A",IF($O2204&lt;Assumptions!$B$18,"B",IF($O2204&lt;Assumptions!$B$19,"C",IF($O2204&lt;Assumptions!$B$20,"D","E"))))</f>
        <v>B</v>
      </c>
      <c r="S2204" s="75">
        <f t="shared" si="69"/>
        <v>0</v>
      </c>
    </row>
    <row r="2205" spans="1:19" ht="17.399999999999999" x14ac:dyDescent="0.3">
      <c r="A2205" s="39" t="s">
        <v>493</v>
      </c>
      <c r="B2205" s="39" t="s">
        <v>60</v>
      </c>
      <c r="C2205" s="39" t="s">
        <v>135</v>
      </c>
      <c r="D2205" s="39" t="s">
        <v>22</v>
      </c>
      <c r="E2205" s="70" t="s">
        <v>43</v>
      </c>
      <c r="F2205" s="70" t="s">
        <v>32</v>
      </c>
      <c r="G2205" s="78">
        <v>43595</v>
      </c>
      <c r="H2205" s="78">
        <v>45962</v>
      </c>
      <c r="I2205" s="69">
        <v>2575204.1800000002</v>
      </c>
      <c r="J2205" s="70">
        <v>0</v>
      </c>
      <c r="K2205" s="71">
        <v>1.0449999999999999</v>
      </c>
      <c r="L2205" s="70">
        <v>0</v>
      </c>
      <c r="M2205" s="71">
        <v>0.79500000000000004</v>
      </c>
      <c r="N2205" s="72"/>
      <c r="O2205" s="73">
        <f>MIN(1,MAX(0,(1/(1+EXP(-(Assumptions!$B$5 + Assumptions!$B$6*$N2205))))*Assumptions!$B$3))</f>
        <v>3.9165722796764356E-2</v>
      </c>
      <c r="P2205" s="73">
        <f>VLOOKUP($F2205,Assumptions!$A$23:$B$27,2,FALSE)*Assumptions!$B$4</f>
        <v>0.5</v>
      </c>
      <c r="Q2205" s="74">
        <f t="shared" si="68"/>
        <v>50429.866529474435</v>
      </c>
      <c r="R2205" s="75" t="str">
        <f>IF($O2205&lt;Assumptions!$B$17,"A",IF($O2205&lt;Assumptions!$B$18,"B",IF($O2205&lt;Assumptions!$B$19,"C",IF($O2205&lt;Assumptions!$B$20,"D","E"))))</f>
        <v>B</v>
      </c>
      <c r="S2205" s="75">
        <f t="shared" si="69"/>
        <v>0</v>
      </c>
    </row>
    <row r="2206" spans="1:19" ht="17.399999999999999" x14ac:dyDescent="0.3">
      <c r="A2206" s="39" t="s">
        <v>493</v>
      </c>
      <c r="B2206" s="39" t="s">
        <v>60</v>
      </c>
      <c r="C2206" s="39" t="s">
        <v>135</v>
      </c>
      <c r="D2206" s="39" t="s">
        <v>22</v>
      </c>
      <c r="E2206" s="70" t="s">
        <v>43</v>
      </c>
      <c r="F2206" s="70" t="s">
        <v>32</v>
      </c>
      <c r="G2206" s="78">
        <v>43595</v>
      </c>
      <c r="H2206" s="78">
        <v>45992</v>
      </c>
      <c r="I2206" s="69">
        <v>2505777.7599999998</v>
      </c>
      <c r="J2206" s="70">
        <v>15</v>
      </c>
      <c r="K2206" s="71">
        <v>1.105</v>
      </c>
      <c r="L2206" s="70">
        <v>0</v>
      </c>
      <c r="M2206" s="71">
        <v>0.79500000000000004</v>
      </c>
      <c r="N2206" s="72"/>
      <c r="O2206" s="73">
        <f>MIN(1,MAX(0,(1/(1+EXP(-(Assumptions!$B$5 + Assumptions!$B$6*$N2206))))*Assumptions!$B$3))</f>
        <v>3.9165722796764356E-2</v>
      </c>
      <c r="P2206" s="73">
        <f>VLOOKUP($F2206,Assumptions!$A$23:$B$27,2,FALSE)*Assumptions!$B$4</f>
        <v>0.5</v>
      </c>
      <c r="Q2206" s="74">
        <f t="shared" si="68"/>
        <v>49070.298569228558</v>
      </c>
      <c r="R2206" s="75" t="str">
        <f>IF($O2206&lt;Assumptions!$B$17,"A",IF($O2206&lt;Assumptions!$B$18,"B",IF($O2206&lt;Assumptions!$B$19,"C",IF($O2206&lt;Assumptions!$B$20,"D","E"))))</f>
        <v>B</v>
      </c>
      <c r="S2206" s="75">
        <f t="shared" si="69"/>
        <v>0</v>
      </c>
    </row>
    <row r="2207" spans="1:19" ht="17.399999999999999" x14ac:dyDescent="0.3">
      <c r="A2207" s="39" t="s">
        <v>495</v>
      </c>
      <c r="B2207" s="39" t="s">
        <v>78</v>
      </c>
      <c r="C2207" s="39" t="s">
        <v>135</v>
      </c>
      <c r="D2207" s="39" t="s">
        <v>42</v>
      </c>
      <c r="E2207" s="70" t="s">
        <v>39</v>
      </c>
      <c r="F2207" s="70" t="s">
        <v>28</v>
      </c>
      <c r="G2207" s="78">
        <v>43480</v>
      </c>
      <c r="H2207" s="78">
        <v>45658</v>
      </c>
      <c r="I2207" s="69">
        <v>3691973.12</v>
      </c>
      <c r="J2207" s="70">
        <v>35</v>
      </c>
      <c r="K2207" s="71">
        <v>0.73399999999999999</v>
      </c>
      <c r="L2207" s="70">
        <v>0</v>
      </c>
      <c r="M2207" s="71">
        <v>0.72399999999999998</v>
      </c>
      <c r="N2207" s="72"/>
      <c r="O2207" s="73">
        <f>MIN(1,MAX(0,(1/(1+EXP(-(Assumptions!$B$5 + Assumptions!$B$6*$N2207))))*Assumptions!$B$3))</f>
        <v>3.9165722796764356E-2</v>
      </c>
      <c r="P2207" s="73">
        <f>VLOOKUP($F2207,Assumptions!$A$23:$B$27,2,FALSE)*Assumptions!$B$4</f>
        <v>0.35</v>
      </c>
      <c r="Q2207" s="74">
        <f t="shared" si="68"/>
        <v>50609.578526858822</v>
      </c>
      <c r="R2207" s="75" t="str">
        <f>IF($O2207&lt;Assumptions!$B$17,"A",IF($O2207&lt;Assumptions!$B$18,"B",IF($O2207&lt;Assumptions!$B$19,"C",IF($O2207&lt;Assumptions!$B$20,"D","E"))))</f>
        <v>B</v>
      </c>
      <c r="S2207" s="75">
        <f t="shared" si="69"/>
        <v>0</v>
      </c>
    </row>
    <row r="2208" spans="1:19" ht="17.399999999999999" x14ac:dyDescent="0.3">
      <c r="A2208" s="39" t="s">
        <v>495</v>
      </c>
      <c r="B2208" s="39" t="s">
        <v>78</v>
      </c>
      <c r="C2208" s="39" t="s">
        <v>135</v>
      </c>
      <c r="D2208" s="39" t="s">
        <v>42</v>
      </c>
      <c r="E2208" s="70" t="s">
        <v>39</v>
      </c>
      <c r="F2208" s="70" t="s">
        <v>28</v>
      </c>
      <c r="G2208" s="78">
        <v>43480</v>
      </c>
      <c r="H2208" s="78">
        <v>45689</v>
      </c>
      <c r="I2208" s="69">
        <v>3570808.4</v>
      </c>
      <c r="J2208" s="70">
        <v>0</v>
      </c>
      <c r="K2208" s="71">
        <v>1.0740000000000001</v>
      </c>
      <c r="L2208" s="70">
        <v>0</v>
      </c>
      <c r="M2208" s="71">
        <v>0.72399999999999998</v>
      </c>
      <c r="N2208" s="72"/>
      <c r="O2208" s="73">
        <f>MIN(1,MAX(0,(1/(1+EXP(-(Assumptions!$B$5 + Assumptions!$B$6*$N2208))))*Assumptions!$B$3))</f>
        <v>3.9165722796764356E-2</v>
      </c>
      <c r="P2208" s="73">
        <f>VLOOKUP($F2208,Assumptions!$A$23:$B$27,2,FALSE)*Assumptions!$B$4</f>
        <v>0.35</v>
      </c>
      <c r="Q2208" s="74">
        <f t="shared" si="68"/>
        <v>48948.65218416517</v>
      </c>
      <c r="R2208" s="75" t="str">
        <f>IF($O2208&lt;Assumptions!$B$17,"A",IF($O2208&lt;Assumptions!$B$18,"B",IF($O2208&lt;Assumptions!$B$19,"C",IF($O2208&lt;Assumptions!$B$20,"D","E"))))</f>
        <v>B</v>
      </c>
      <c r="S2208" s="75">
        <f t="shared" si="69"/>
        <v>0</v>
      </c>
    </row>
    <row r="2209" spans="1:19" ht="17.399999999999999" x14ac:dyDescent="0.3">
      <c r="A2209" s="39" t="s">
        <v>495</v>
      </c>
      <c r="B2209" s="39" t="s">
        <v>78</v>
      </c>
      <c r="C2209" s="39" t="s">
        <v>135</v>
      </c>
      <c r="D2209" s="39" t="s">
        <v>42</v>
      </c>
      <c r="E2209" s="70" t="s">
        <v>39</v>
      </c>
      <c r="F2209" s="70" t="s">
        <v>28</v>
      </c>
      <c r="G2209" s="78">
        <v>43480</v>
      </c>
      <c r="H2209" s="78">
        <v>45717</v>
      </c>
      <c r="I2209" s="69">
        <v>3460563.6</v>
      </c>
      <c r="J2209" s="70">
        <v>0</v>
      </c>
      <c r="K2209" s="71">
        <v>0.997</v>
      </c>
      <c r="L2209" s="70">
        <v>0</v>
      </c>
      <c r="M2209" s="71">
        <v>0.72399999999999998</v>
      </c>
      <c r="N2209" s="72"/>
      <c r="O2209" s="73">
        <f>MIN(1,MAX(0,(1/(1+EXP(-(Assumptions!$B$5 + Assumptions!$B$6*$N2209))))*Assumptions!$B$3))</f>
        <v>3.9165722796764356E-2</v>
      </c>
      <c r="P2209" s="73">
        <f>VLOOKUP($F2209,Assumptions!$A$23:$B$27,2,FALSE)*Assumptions!$B$4</f>
        <v>0.35</v>
      </c>
      <c r="Q2209" s="74">
        <f t="shared" si="68"/>
        <v>47437.416137360524</v>
      </c>
      <c r="R2209" s="75" t="str">
        <f>IF($O2209&lt;Assumptions!$B$17,"A",IF($O2209&lt;Assumptions!$B$18,"B",IF($O2209&lt;Assumptions!$B$19,"C",IF($O2209&lt;Assumptions!$B$20,"D","E"))))</f>
        <v>B</v>
      </c>
      <c r="S2209" s="75">
        <f t="shared" si="69"/>
        <v>0</v>
      </c>
    </row>
    <row r="2210" spans="1:19" ht="17.399999999999999" x14ac:dyDescent="0.3">
      <c r="A2210" s="39" t="s">
        <v>495</v>
      </c>
      <c r="B2210" s="39" t="s">
        <v>78</v>
      </c>
      <c r="C2210" s="39" t="s">
        <v>135</v>
      </c>
      <c r="D2210" s="39" t="s">
        <v>42</v>
      </c>
      <c r="E2210" s="70" t="s">
        <v>39</v>
      </c>
      <c r="F2210" s="70" t="s">
        <v>28</v>
      </c>
      <c r="G2210" s="78">
        <v>43480</v>
      </c>
      <c r="H2210" s="78">
        <v>45748</v>
      </c>
      <c r="I2210" s="69">
        <v>3368185.48</v>
      </c>
      <c r="J2210" s="70">
        <v>0</v>
      </c>
      <c r="K2210" s="71">
        <v>1.1000000000000001</v>
      </c>
      <c r="L2210" s="70">
        <v>0</v>
      </c>
      <c r="M2210" s="71">
        <v>0.72399999999999998</v>
      </c>
      <c r="N2210" s="72"/>
      <c r="O2210" s="73">
        <f>MIN(1,MAX(0,(1/(1+EXP(-(Assumptions!$B$5 + Assumptions!$B$6*$N2210))))*Assumptions!$B$3))</f>
        <v>3.9165722796764356E-2</v>
      </c>
      <c r="P2210" s="73">
        <f>VLOOKUP($F2210,Assumptions!$A$23:$B$27,2,FALSE)*Assumptions!$B$4</f>
        <v>0.35</v>
      </c>
      <c r="Q2210" s="74">
        <f t="shared" si="68"/>
        <v>46171.096593218339</v>
      </c>
      <c r="R2210" s="75" t="str">
        <f>IF($O2210&lt;Assumptions!$B$17,"A",IF($O2210&lt;Assumptions!$B$18,"B",IF($O2210&lt;Assumptions!$B$19,"C",IF($O2210&lt;Assumptions!$B$20,"D","E"))))</f>
        <v>B</v>
      </c>
      <c r="S2210" s="75">
        <f t="shared" si="69"/>
        <v>0</v>
      </c>
    </row>
    <row r="2211" spans="1:19" ht="17.399999999999999" x14ac:dyDescent="0.3">
      <c r="A2211" s="39" t="s">
        <v>495</v>
      </c>
      <c r="B2211" s="39" t="s">
        <v>78</v>
      </c>
      <c r="C2211" s="39" t="s">
        <v>135</v>
      </c>
      <c r="D2211" s="39" t="s">
        <v>42</v>
      </c>
      <c r="E2211" s="70" t="s">
        <v>39</v>
      </c>
      <c r="F2211" s="70" t="s">
        <v>28</v>
      </c>
      <c r="G2211" s="78">
        <v>43480</v>
      </c>
      <c r="H2211" s="78">
        <v>45778</v>
      </c>
      <c r="I2211" s="69">
        <v>3264098.8</v>
      </c>
      <c r="J2211" s="70">
        <v>0</v>
      </c>
      <c r="K2211" s="71">
        <v>1.1160000000000001</v>
      </c>
      <c r="L2211" s="70">
        <v>0</v>
      </c>
      <c r="M2211" s="71">
        <v>0.72399999999999998</v>
      </c>
      <c r="N2211" s="72"/>
      <c r="O2211" s="73">
        <f>MIN(1,MAX(0,(1/(1+EXP(-(Assumptions!$B$5 + Assumptions!$B$6*$N2211))))*Assumptions!$B$3))</f>
        <v>3.9165722796764356E-2</v>
      </c>
      <c r="P2211" s="73">
        <f>VLOOKUP($F2211,Assumptions!$A$23:$B$27,2,FALSE)*Assumptions!$B$4</f>
        <v>0.35</v>
      </c>
      <c r="Q2211" s="74">
        <f t="shared" si="68"/>
        <v>44744.276073717905</v>
      </c>
      <c r="R2211" s="75" t="str">
        <f>IF($O2211&lt;Assumptions!$B$17,"A",IF($O2211&lt;Assumptions!$B$18,"B",IF($O2211&lt;Assumptions!$B$19,"C",IF($O2211&lt;Assumptions!$B$20,"D","E"))))</f>
        <v>B</v>
      </c>
      <c r="S2211" s="75">
        <f t="shared" si="69"/>
        <v>0</v>
      </c>
    </row>
    <row r="2212" spans="1:19" ht="17.399999999999999" x14ac:dyDescent="0.3">
      <c r="A2212" s="39" t="s">
        <v>495</v>
      </c>
      <c r="B2212" s="39" t="s">
        <v>78</v>
      </c>
      <c r="C2212" s="39" t="s">
        <v>135</v>
      </c>
      <c r="D2212" s="39" t="s">
        <v>42</v>
      </c>
      <c r="E2212" s="70" t="s">
        <v>39</v>
      </c>
      <c r="F2212" s="70" t="s">
        <v>28</v>
      </c>
      <c r="G2212" s="78">
        <v>43480</v>
      </c>
      <c r="H2212" s="78">
        <v>45809</v>
      </c>
      <c r="I2212" s="69">
        <v>3167970.89</v>
      </c>
      <c r="J2212" s="70">
        <v>35</v>
      </c>
      <c r="K2212" s="71">
        <v>0.54200000000000004</v>
      </c>
      <c r="L2212" s="70">
        <v>0</v>
      </c>
      <c r="M2212" s="71">
        <v>0.72399999999999998</v>
      </c>
      <c r="N2212" s="72"/>
      <c r="O2212" s="73">
        <f>MIN(1,MAX(0,(1/(1+EXP(-(Assumptions!$B$5 + Assumptions!$B$6*$N2212))))*Assumptions!$B$3))</f>
        <v>3.9165722796764356E-2</v>
      </c>
      <c r="P2212" s="73">
        <f>VLOOKUP($F2212,Assumptions!$A$23:$B$27,2,FALSE)*Assumptions!$B$4</f>
        <v>0.35</v>
      </c>
      <c r="Q2212" s="74">
        <f t="shared" si="68"/>
        <v>43426.554397085602</v>
      </c>
      <c r="R2212" s="75" t="str">
        <f>IF($O2212&lt;Assumptions!$B$17,"A",IF($O2212&lt;Assumptions!$B$18,"B",IF($O2212&lt;Assumptions!$B$19,"C",IF($O2212&lt;Assumptions!$B$20,"D","E"))))</f>
        <v>B</v>
      </c>
      <c r="S2212" s="75">
        <f t="shared" si="69"/>
        <v>0</v>
      </c>
    </row>
    <row r="2213" spans="1:19" ht="17.399999999999999" x14ac:dyDescent="0.3">
      <c r="A2213" s="39" t="s">
        <v>495</v>
      </c>
      <c r="B2213" s="39" t="s">
        <v>78</v>
      </c>
      <c r="C2213" s="39" t="s">
        <v>135</v>
      </c>
      <c r="D2213" s="39" t="s">
        <v>42</v>
      </c>
      <c r="E2213" s="70" t="s">
        <v>39</v>
      </c>
      <c r="F2213" s="70" t="s">
        <v>28</v>
      </c>
      <c r="G2213" s="78">
        <v>43480</v>
      </c>
      <c r="H2213" s="78">
        <v>45839</v>
      </c>
      <c r="I2213" s="69">
        <v>3080326.53</v>
      </c>
      <c r="J2213" s="70">
        <v>0</v>
      </c>
      <c r="K2213" s="71">
        <v>1.002</v>
      </c>
      <c r="L2213" s="70">
        <v>0</v>
      </c>
      <c r="M2213" s="71">
        <v>0.72399999999999998</v>
      </c>
      <c r="N2213" s="72"/>
      <c r="O2213" s="73">
        <f>MIN(1,MAX(0,(1/(1+EXP(-(Assumptions!$B$5 + Assumptions!$B$6*$N2213))))*Assumptions!$B$3))</f>
        <v>3.9165722796764356E-2</v>
      </c>
      <c r="P2213" s="73">
        <f>VLOOKUP($F2213,Assumptions!$A$23:$B$27,2,FALSE)*Assumptions!$B$4</f>
        <v>0.35</v>
      </c>
      <c r="Q2213" s="74">
        <f t="shared" si="68"/>
        <v>42225.125249124656</v>
      </c>
      <c r="R2213" s="75" t="str">
        <f>IF($O2213&lt;Assumptions!$B$17,"A",IF($O2213&lt;Assumptions!$B$18,"B",IF($O2213&lt;Assumptions!$B$19,"C",IF($O2213&lt;Assumptions!$B$20,"D","E"))))</f>
        <v>B</v>
      </c>
      <c r="S2213" s="75">
        <f t="shared" si="69"/>
        <v>0</v>
      </c>
    </row>
    <row r="2214" spans="1:19" ht="17.399999999999999" x14ac:dyDescent="0.3">
      <c r="A2214" s="39" t="s">
        <v>495</v>
      </c>
      <c r="B2214" s="39" t="s">
        <v>78</v>
      </c>
      <c r="C2214" s="39" t="s">
        <v>135</v>
      </c>
      <c r="D2214" s="39" t="s">
        <v>42</v>
      </c>
      <c r="E2214" s="70" t="s">
        <v>39</v>
      </c>
      <c r="F2214" s="70" t="s">
        <v>28</v>
      </c>
      <c r="G2214" s="78">
        <v>43480</v>
      </c>
      <c r="H2214" s="78">
        <v>45870</v>
      </c>
      <c r="I2214" s="69">
        <v>2986709.78</v>
      </c>
      <c r="J2214" s="70">
        <v>15</v>
      </c>
      <c r="K2214" s="71">
        <v>0.98299999999999998</v>
      </c>
      <c r="L2214" s="70">
        <v>0</v>
      </c>
      <c r="M2214" s="71">
        <v>0.72399999999999998</v>
      </c>
      <c r="N2214" s="72"/>
      <c r="O2214" s="73">
        <f>MIN(1,MAX(0,(1/(1+EXP(-(Assumptions!$B$5 + Assumptions!$B$6*$N2214))))*Assumptions!$B$3))</f>
        <v>3.9165722796764356E-2</v>
      </c>
      <c r="P2214" s="73">
        <f>VLOOKUP($F2214,Assumptions!$A$23:$B$27,2,FALSE)*Assumptions!$B$4</f>
        <v>0.35</v>
      </c>
      <c r="Q2214" s="74">
        <f t="shared" si="68"/>
        <v>40941.826561252761</v>
      </c>
      <c r="R2214" s="75" t="str">
        <f>IF($O2214&lt;Assumptions!$B$17,"A",IF($O2214&lt;Assumptions!$B$18,"B",IF($O2214&lt;Assumptions!$B$19,"C",IF($O2214&lt;Assumptions!$B$20,"D","E"))))</f>
        <v>B</v>
      </c>
      <c r="S2214" s="75">
        <f t="shared" si="69"/>
        <v>0</v>
      </c>
    </row>
    <row r="2215" spans="1:19" ht="17.399999999999999" x14ac:dyDescent="0.3">
      <c r="A2215" s="39" t="s">
        <v>495</v>
      </c>
      <c r="B2215" s="39" t="s">
        <v>78</v>
      </c>
      <c r="C2215" s="39" t="s">
        <v>135</v>
      </c>
      <c r="D2215" s="39" t="s">
        <v>42</v>
      </c>
      <c r="E2215" s="70" t="s">
        <v>39</v>
      </c>
      <c r="F2215" s="70" t="s">
        <v>28</v>
      </c>
      <c r="G2215" s="78">
        <v>43480</v>
      </c>
      <c r="H2215" s="78">
        <v>45901</v>
      </c>
      <c r="I2215" s="69">
        <v>2897455.9</v>
      </c>
      <c r="J2215" s="70">
        <v>0</v>
      </c>
      <c r="K2215" s="71">
        <v>1.097</v>
      </c>
      <c r="L2215" s="70">
        <v>0</v>
      </c>
      <c r="M2215" s="71">
        <v>0.72399999999999998</v>
      </c>
      <c r="N2215" s="72"/>
      <c r="O2215" s="73">
        <f>MIN(1,MAX(0,(1/(1+EXP(-(Assumptions!$B$5 + Assumptions!$B$6*$N2215))))*Assumptions!$B$3))</f>
        <v>3.9165722796764356E-2</v>
      </c>
      <c r="P2215" s="73">
        <f>VLOOKUP($F2215,Assumptions!$A$23:$B$27,2,FALSE)*Assumptions!$B$4</f>
        <v>0.35</v>
      </c>
      <c r="Q2215" s="74">
        <f t="shared" si="68"/>
        <v>39718.33410833728</v>
      </c>
      <c r="R2215" s="75" t="str">
        <f>IF($O2215&lt;Assumptions!$B$17,"A",IF($O2215&lt;Assumptions!$B$18,"B",IF($O2215&lt;Assumptions!$B$19,"C",IF($O2215&lt;Assumptions!$B$20,"D","E"))))</f>
        <v>B</v>
      </c>
      <c r="S2215" s="75">
        <f t="shared" si="69"/>
        <v>0</v>
      </c>
    </row>
    <row r="2216" spans="1:19" ht="17.399999999999999" x14ac:dyDescent="0.3">
      <c r="A2216" s="39" t="s">
        <v>495</v>
      </c>
      <c r="B2216" s="39" t="s">
        <v>78</v>
      </c>
      <c r="C2216" s="39" t="s">
        <v>135</v>
      </c>
      <c r="D2216" s="39" t="s">
        <v>42</v>
      </c>
      <c r="E2216" s="70" t="s">
        <v>39</v>
      </c>
      <c r="F2216" s="70" t="s">
        <v>28</v>
      </c>
      <c r="G2216" s="78">
        <v>43480</v>
      </c>
      <c r="H2216" s="78">
        <v>45931</v>
      </c>
      <c r="I2216" s="69">
        <v>2821235.08</v>
      </c>
      <c r="J2216" s="70">
        <v>0</v>
      </c>
      <c r="K2216" s="71">
        <v>1.0189999999999999</v>
      </c>
      <c r="L2216" s="70">
        <v>0</v>
      </c>
      <c r="M2216" s="71">
        <v>0.72399999999999998</v>
      </c>
      <c r="N2216" s="72"/>
      <c r="O2216" s="73">
        <f>MIN(1,MAX(0,(1/(1+EXP(-(Assumptions!$B$5 + Assumptions!$B$6*$N2216))))*Assumptions!$B$3))</f>
        <v>3.9165722796764356E-2</v>
      </c>
      <c r="P2216" s="73">
        <f>VLOOKUP($F2216,Assumptions!$A$23:$B$27,2,FALSE)*Assumptions!$B$4</f>
        <v>0.35</v>
      </c>
      <c r="Q2216" s="74">
        <f t="shared" si="68"/>
        <v>38673.498880725558</v>
      </c>
      <c r="R2216" s="75" t="str">
        <f>IF($O2216&lt;Assumptions!$B$17,"A",IF($O2216&lt;Assumptions!$B$18,"B",IF($O2216&lt;Assumptions!$B$19,"C",IF($O2216&lt;Assumptions!$B$20,"D","E"))))</f>
        <v>B</v>
      </c>
      <c r="S2216" s="75">
        <f t="shared" si="69"/>
        <v>0</v>
      </c>
    </row>
    <row r="2217" spans="1:19" ht="17.399999999999999" x14ac:dyDescent="0.3">
      <c r="A2217" s="39" t="s">
        <v>495</v>
      </c>
      <c r="B2217" s="39" t="s">
        <v>78</v>
      </c>
      <c r="C2217" s="39" t="s">
        <v>135</v>
      </c>
      <c r="D2217" s="39" t="s">
        <v>42</v>
      </c>
      <c r="E2217" s="70" t="s">
        <v>39</v>
      </c>
      <c r="F2217" s="70" t="s">
        <v>28</v>
      </c>
      <c r="G2217" s="78">
        <v>43480</v>
      </c>
      <c r="H2217" s="78">
        <v>45962</v>
      </c>
      <c r="I2217" s="69">
        <v>2729374.17</v>
      </c>
      <c r="J2217" s="70">
        <v>0</v>
      </c>
      <c r="K2217" s="71">
        <v>1.024</v>
      </c>
      <c r="L2217" s="70">
        <v>0</v>
      </c>
      <c r="M2217" s="71">
        <v>0.72399999999999998</v>
      </c>
      <c r="N2217" s="72"/>
      <c r="O2217" s="73">
        <f>MIN(1,MAX(0,(1/(1+EXP(-(Assumptions!$B$5 + Assumptions!$B$6*$N2217))))*Assumptions!$B$3))</f>
        <v>3.9165722796764356E-2</v>
      </c>
      <c r="P2217" s="73">
        <f>VLOOKUP($F2217,Assumptions!$A$23:$B$27,2,FALSE)*Assumptions!$B$4</f>
        <v>0.35</v>
      </c>
      <c r="Q2217" s="74">
        <f t="shared" si="68"/>
        <v>37414.269252804079</v>
      </c>
      <c r="R2217" s="75" t="str">
        <f>IF($O2217&lt;Assumptions!$B$17,"A",IF($O2217&lt;Assumptions!$B$18,"B",IF($O2217&lt;Assumptions!$B$19,"C",IF($O2217&lt;Assumptions!$B$20,"D","E"))))</f>
        <v>B</v>
      </c>
      <c r="S2217" s="75">
        <f t="shared" si="69"/>
        <v>0</v>
      </c>
    </row>
    <row r="2218" spans="1:19" ht="17.399999999999999" x14ac:dyDescent="0.3">
      <c r="A2218" s="39" t="s">
        <v>495</v>
      </c>
      <c r="B2218" s="39" t="s">
        <v>78</v>
      </c>
      <c r="C2218" s="39" t="s">
        <v>135</v>
      </c>
      <c r="D2218" s="39" t="s">
        <v>42</v>
      </c>
      <c r="E2218" s="70" t="s">
        <v>39</v>
      </c>
      <c r="F2218" s="70" t="s">
        <v>28</v>
      </c>
      <c r="G2218" s="78">
        <v>43480</v>
      </c>
      <c r="H2218" s="78">
        <v>45992</v>
      </c>
      <c r="I2218" s="69">
        <v>2641626.56</v>
      </c>
      <c r="J2218" s="70">
        <v>0</v>
      </c>
      <c r="K2218" s="71">
        <v>1.0009999999999999</v>
      </c>
      <c r="L2218" s="70">
        <v>0</v>
      </c>
      <c r="M2218" s="71">
        <v>0.72399999999999998</v>
      </c>
      <c r="N2218" s="72"/>
      <c r="O2218" s="73">
        <f>MIN(1,MAX(0,(1/(1+EXP(-(Assumptions!$B$5 + Assumptions!$B$6*$N2218))))*Assumptions!$B$3))</f>
        <v>3.9165722796764356E-2</v>
      </c>
      <c r="P2218" s="73">
        <f>VLOOKUP($F2218,Assumptions!$A$23:$B$27,2,FALSE)*Assumptions!$B$4</f>
        <v>0.35</v>
      </c>
      <c r="Q2218" s="74">
        <f t="shared" si="68"/>
        <v>36211.424753535568</v>
      </c>
      <c r="R2218" s="75" t="str">
        <f>IF($O2218&lt;Assumptions!$B$17,"A",IF($O2218&lt;Assumptions!$B$18,"B",IF($O2218&lt;Assumptions!$B$19,"C",IF($O2218&lt;Assumptions!$B$20,"D","E"))))</f>
        <v>B</v>
      </c>
      <c r="S2218" s="75">
        <f t="shared" si="69"/>
        <v>0</v>
      </c>
    </row>
    <row r="2219" spans="1:19" ht="17.399999999999999" x14ac:dyDescent="0.3">
      <c r="A2219" s="39" t="s">
        <v>497</v>
      </c>
      <c r="B2219" s="39" t="s">
        <v>69</v>
      </c>
      <c r="C2219" s="39" t="s">
        <v>144</v>
      </c>
      <c r="D2219" s="39" t="s">
        <v>48</v>
      </c>
      <c r="E2219" s="70" t="s">
        <v>35</v>
      </c>
      <c r="F2219" s="70" t="s">
        <v>36</v>
      </c>
      <c r="G2219" s="78">
        <v>43619</v>
      </c>
      <c r="H2219" s="78">
        <v>45658</v>
      </c>
      <c r="I2219" s="69">
        <v>12602382.93</v>
      </c>
      <c r="J2219" s="70">
        <v>0</v>
      </c>
      <c r="K2219" s="71">
        <v>1.117</v>
      </c>
      <c r="L2219" s="70">
        <v>0</v>
      </c>
      <c r="M2219" s="71">
        <v>0.35</v>
      </c>
      <c r="N2219" s="72"/>
      <c r="O2219" s="73">
        <f>MIN(1,MAX(0,(1/(1+EXP(-(Assumptions!$B$5 + Assumptions!$B$6*$N2219))))*Assumptions!$B$3))</f>
        <v>3.9165722796764356E-2</v>
      </c>
      <c r="P2219" s="73">
        <f>VLOOKUP($F2219,Assumptions!$A$23:$B$27,2,FALSE)*Assumptions!$B$4</f>
        <v>0.55000000000000004</v>
      </c>
      <c r="Q2219" s="74">
        <f t="shared" si="68"/>
        <v>271469.79002828023</v>
      </c>
      <c r="R2219" s="75" t="str">
        <f>IF($O2219&lt;Assumptions!$B$17,"A",IF($O2219&lt;Assumptions!$B$18,"B",IF($O2219&lt;Assumptions!$B$19,"C",IF($O2219&lt;Assumptions!$B$20,"D","E"))))</f>
        <v>B</v>
      </c>
      <c r="S2219" s="75">
        <f t="shared" si="69"/>
        <v>0</v>
      </c>
    </row>
    <row r="2220" spans="1:19" ht="17.399999999999999" x14ac:dyDescent="0.3">
      <c r="A2220" s="39" t="s">
        <v>497</v>
      </c>
      <c r="B2220" s="39" t="s">
        <v>69</v>
      </c>
      <c r="C2220" s="39" t="s">
        <v>144</v>
      </c>
      <c r="D2220" s="39" t="s">
        <v>48</v>
      </c>
      <c r="E2220" s="70" t="s">
        <v>35</v>
      </c>
      <c r="F2220" s="70" t="s">
        <v>36</v>
      </c>
      <c r="G2220" s="78">
        <v>43619</v>
      </c>
      <c r="H2220" s="78">
        <v>45689</v>
      </c>
      <c r="I2220" s="69">
        <v>12272092.27</v>
      </c>
      <c r="J2220" s="70">
        <v>0</v>
      </c>
      <c r="K2220" s="71">
        <v>1.0129999999999999</v>
      </c>
      <c r="L2220" s="70">
        <v>0</v>
      </c>
      <c r="M2220" s="71">
        <v>0.35</v>
      </c>
      <c r="N2220" s="72"/>
      <c r="O2220" s="73">
        <f>MIN(1,MAX(0,(1/(1+EXP(-(Assumptions!$B$5 + Assumptions!$B$6*$N2220))))*Assumptions!$B$3))</f>
        <v>3.9165722796764356E-2</v>
      </c>
      <c r="P2220" s="73">
        <f>VLOOKUP($F2220,Assumptions!$A$23:$B$27,2,FALSE)*Assumptions!$B$4</f>
        <v>0.55000000000000004</v>
      </c>
      <c r="Q2220" s="74">
        <f t="shared" si="68"/>
        <v>264354.95019072405</v>
      </c>
      <c r="R2220" s="75" t="str">
        <f>IF($O2220&lt;Assumptions!$B$17,"A",IF($O2220&lt;Assumptions!$B$18,"B",IF($O2220&lt;Assumptions!$B$19,"C",IF($O2220&lt;Assumptions!$B$20,"D","E"))))</f>
        <v>B</v>
      </c>
      <c r="S2220" s="75">
        <f t="shared" si="69"/>
        <v>0</v>
      </c>
    </row>
    <row r="2221" spans="1:19" ht="17.399999999999999" x14ac:dyDescent="0.3">
      <c r="A2221" s="39" t="s">
        <v>497</v>
      </c>
      <c r="B2221" s="39" t="s">
        <v>69</v>
      </c>
      <c r="C2221" s="39" t="s">
        <v>144</v>
      </c>
      <c r="D2221" s="39" t="s">
        <v>48</v>
      </c>
      <c r="E2221" s="70" t="s">
        <v>35</v>
      </c>
      <c r="F2221" s="70" t="s">
        <v>36</v>
      </c>
      <c r="G2221" s="78">
        <v>43619</v>
      </c>
      <c r="H2221" s="78">
        <v>45717</v>
      </c>
      <c r="I2221" s="69">
        <v>11942799.810000001</v>
      </c>
      <c r="J2221" s="70">
        <v>0</v>
      </c>
      <c r="K2221" s="71">
        <v>0.97799999999999998</v>
      </c>
      <c r="L2221" s="70">
        <v>0</v>
      </c>
      <c r="M2221" s="71">
        <v>0.35</v>
      </c>
      <c r="N2221" s="72"/>
      <c r="O2221" s="73">
        <f>MIN(1,MAX(0,(1/(1+EXP(-(Assumptions!$B$5 + Assumptions!$B$6*$N2221))))*Assumptions!$B$3))</f>
        <v>3.9165722796764356E-2</v>
      </c>
      <c r="P2221" s="73">
        <f>VLOOKUP($F2221,Assumptions!$A$23:$B$27,2,FALSE)*Assumptions!$B$4</f>
        <v>0.55000000000000004</v>
      </c>
      <c r="Q2221" s="74">
        <f t="shared" si="68"/>
        <v>257261.61272664054</v>
      </c>
      <c r="R2221" s="75" t="str">
        <f>IF($O2221&lt;Assumptions!$B$17,"A",IF($O2221&lt;Assumptions!$B$18,"B",IF($O2221&lt;Assumptions!$B$19,"C",IF($O2221&lt;Assumptions!$B$20,"D","E"))))</f>
        <v>B</v>
      </c>
      <c r="S2221" s="75">
        <f t="shared" si="69"/>
        <v>0</v>
      </c>
    </row>
    <row r="2222" spans="1:19" ht="17.399999999999999" x14ac:dyDescent="0.3">
      <c r="A2222" s="39" t="s">
        <v>497</v>
      </c>
      <c r="B2222" s="39" t="s">
        <v>69</v>
      </c>
      <c r="C2222" s="39" t="s">
        <v>144</v>
      </c>
      <c r="D2222" s="39" t="s">
        <v>48</v>
      </c>
      <c r="E2222" s="70" t="s">
        <v>35</v>
      </c>
      <c r="F2222" s="70" t="s">
        <v>36</v>
      </c>
      <c r="G2222" s="78">
        <v>43619</v>
      </c>
      <c r="H2222" s="78">
        <v>45748</v>
      </c>
      <c r="I2222" s="69">
        <v>11644906.949999999</v>
      </c>
      <c r="J2222" s="70">
        <v>0</v>
      </c>
      <c r="K2222" s="71">
        <v>0.98299999999999998</v>
      </c>
      <c r="L2222" s="70">
        <v>0</v>
      </c>
      <c r="M2222" s="71">
        <v>0.35</v>
      </c>
      <c r="N2222" s="72"/>
      <c r="O2222" s="73">
        <f>MIN(1,MAX(0,(1/(1+EXP(-(Assumptions!$B$5 + Assumptions!$B$6*$N2222))))*Assumptions!$B$3))</f>
        <v>3.9165722796764356E-2</v>
      </c>
      <c r="P2222" s="73">
        <f>VLOOKUP($F2222,Assumptions!$A$23:$B$27,2,FALSE)*Assumptions!$B$4</f>
        <v>0.55000000000000004</v>
      </c>
      <c r="Q2222" s="74">
        <f t="shared" si="68"/>
        <v>250844.65867879809</v>
      </c>
      <c r="R2222" s="75" t="str">
        <f>IF($O2222&lt;Assumptions!$B$17,"A",IF($O2222&lt;Assumptions!$B$18,"B",IF($O2222&lt;Assumptions!$B$19,"C",IF($O2222&lt;Assumptions!$B$20,"D","E"))))</f>
        <v>B</v>
      </c>
      <c r="S2222" s="75">
        <f t="shared" si="69"/>
        <v>0</v>
      </c>
    </row>
    <row r="2223" spans="1:19" ht="17.399999999999999" x14ac:dyDescent="0.3">
      <c r="A2223" s="39" t="s">
        <v>497</v>
      </c>
      <c r="B2223" s="39" t="s">
        <v>69</v>
      </c>
      <c r="C2223" s="39" t="s">
        <v>144</v>
      </c>
      <c r="D2223" s="39" t="s">
        <v>48</v>
      </c>
      <c r="E2223" s="70" t="s">
        <v>35</v>
      </c>
      <c r="F2223" s="70" t="s">
        <v>36</v>
      </c>
      <c r="G2223" s="78">
        <v>43619</v>
      </c>
      <c r="H2223" s="78">
        <v>45778</v>
      </c>
      <c r="I2223" s="69">
        <v>11399587.630000001</v>
      </c>
      <c r="J2223" s="70">
        <v>0</v>
      </c>
      <c r="K2223" s="71">
        <v>1.145</v>
      </c>
      <c r="L2223" s="70">
        <v>0</v>
      </c>
      <c r="M2223" s="71">
        <v>0.35</v>
      </c>
      <c r="N2223" s="72"/>
      <c r="O2223" s="73">
        <f>MIN(1,MAX(0,(1/(1+EXP(-(Assumptions!$B$5 + Assumptions!$B$6*$N2223))))*Assumptions!$B$3))</f>
        <v>3.9165722796764356E-2</v>
      </c>
      <c r="P2223" s="73">
        <f>VLOOKUP($F2223,Assumptions!$A$23:$B$27,2,FALSE)*Assumptions!$B$4</f>
        <v>0.55000000000000004</v>
      </c>
      <c r="Q2223" s="74">
        <f t="shared" si="68"/>
        <v>245560.19901270221</v>
      </c>
      <c r="R2223" s="75" t="str">
        <f>IF($O2223&lt;Assumptions!$B$17,"A",IF($O2223&lt;Assumptions!$B$18,"B",IF($O2223&lt;Assumptions!$B$19,"C",IF($O2223&lt;Assumptions!$B$20,"D","E"))))</f>
        <v>B</v>
      </c>
      <c r="S2223" s="75">
        <f t="shared" si="69"/>
        <v>0</v>
      </c>
    </row>
    <row r="2224" spans="1:19" ht="17.399999999999999" x14ac:dyDescent="0.3">
      <c r="A2224" s="39" t="s">
        <v>497</v>
      </c>
      <c r="B2224" s="39" t="s">
        <v>69</v>
      </c>
      <c r="C2224" s="39" t="s">
        <v>144</v>
      </c>
      <c r="D2224" s="39" t="s">
        <v>48</v>
      </c>
      <c r="E2224" s="70" t="s">
        <v>35</v>
      </c>
      <c r="F2224" s="70" t="s">
        <v>36</v>
      </c>
      <c r="G2224" s="78">
        <v>43619</v>
      </c>
      <c r="H2224" s="78">
        <v>45809</v>
      </c>
      <c r="I2224" s="69">
        <v>11103783.15</v>
      </c>
      <c r="J2224" s="70">
        <v>0</v>
      </c>
      <c r="K2224" s="71">
        <v>1.143</v>
      </c>
      <c r="L2224" s="70">
        <v>0</v>
      </c>
      <c r="M2224" s="71">
        <v>0.35</v>
      </c>
      <c r="N2224" s="72"/>
      <c r="O2224" s="73">
        <f>MIN(1,MAX(0,(1/(1+EXP(-(Assumptions!$B$5 + Assumptions!$B$6*$N2224))))*Assumptions!$B$3))</f>
        <v>3.9165722796764356E-2</v>
      </c>
      <c r="P2224" s="73">
        <f>VLOOKUP($F2224,Assumptions!$A$23:$B$27,2,FALSE)*Assumptions!$B$4</f>
        <v>0.55000000000000004</v>
      </c>
      <c r="Q2224" s="74">
        <f t="shared" si="68"/>
        <v>239188.23106655563</v>
      </c>
      <c r="R2224" s="75" t="str">
        <f>IF($O2224&lt;Assumptions!$B$17,"A",IF($O2224&lt;Assumptions!$B$18,"B",IF($O2224&lt;Assumptions!$B$19,"C",IF($O2224&lt;Assumptions!$B$20,"D","E"))))</f>
        <v>B</v>
      </c>
      <c r="S2224" s="75">
        <f t="shared" si="69"/>
        <v>0</v>
      </c>
    </row>
    <row r="2225" spans="1:19" ht="17.399999999999999" x14ac:dyDescent="0.3">
      <c r="A2225" s="39" t="s">
        <v>497</v>
      </c>
      <c r="B2225" s="39" t="s">
        <v>69</v>
      </c>
      <c r="C2225" s="39" t="s">
        <v>144</v>
      </c>
      <c r="D2225" s="39" t="s">
        <v>48</v>
      </c>
      <c r="E2225" s="70" t="s">
        <v>35</v>
      </c>
      <c r="F2225" s="70" t="s">
        <v>36</v>
      </c>
      <c r="G2225" s="78">
        <v>43619</v>
      </c>
      <c r="H2225" s="78">
        <v>45839</v>
      </c>
      <c r="I2225" s="69">
        <v>10828576.57</v>
      </c>
      <c r="J2225" s="70">
        <v>15</v>
      </c>
      <c r="K2225" s="71">
        <v>1.133</v>
      </c>
      <c r="L2225" s="70">
        <v>0</v>
      </c>
      <c r="M2225" s="71">
        <v>0.35</v>
      </c>
      <c r="N2225" s="72"/>
      <c r="O2225" s="73">
        <f>MIN(1,MAX(0,(1/(1+EXP(-(Assumptions!$B$5 + Assumptions!$B$6*$N2225))))*Assumptions!$B$3))</f>
        <v>3.9165722796764356E-2</v>
      </c>
      <c r="P2225" s="73">
        <f>VLOOKUP($F2225,Assumptions!$A$23:$B$27,2,FALSE)*Assumptions!$B$4</f>
        <v>0.55000000000000004</v>
      </c>
      <c r="Q2225" s="74">
        <f t="shared" si="68"/>
        <v>233259.96552328658</v>
      </c>
      <c r="R2225" s="75" t="str">
        <f>IF($O2225&lt;Assumptions!$B$17,"A",IF($O2225&lt;Assumptions!$B$18,"B",IF($O2225&lt;Assumptions!$B$19,"C",IF($O2225&lt;Assumptions!$B$20,"D","E"))))</f>
        <v>B</v>
      </c>
      <c r="S2225" s="75">
        <f t="shared" si="69"/>
        <v>0</v>
      </c>
    </row>
    <row r="2226" spans="1:19" ht="17.399999999999999" x14ac:dyDescent="0.3">
      <c r="A2226" s="39" t="s">
        <v>497</v>
      </c>
      <c r="B2226" s="39" t="s">
        <v>69</v>
      </c>
      <c r="C2226" s="39" t="s">
        <v>144</v>
      </c>
      <c r="D2226" s="39" t="s">
        <v>48</v>
      </c>
      <c r="E2226" s="70" t="s">
        <v>35</v>
      </c>
      <c r="F2226" s="70" t="s">
        <v>36</v>
      </c>
      <c r="G2226" s="78">
        <v>43619</v>
      </c>
      <c r="H2226" s="78">
        <v>45870</v>
      </c>
      <c r="I2226" s="69">
        <v>10584832.27</v>
      </c>
      <c r="J2226" s="70">
        <v>0</v>
      </c>
      <c r="K2226" s="71">
        <v>1.0249999999999999</v>
      </c>
      <c r="L2226" s="70">
        <v>0</v>
      </c>
      <c r="M2226" s="71">
        <v>0.35</v>
      </c>
      <c r="N2226" s="72"/>
      <c r="O2226" s="73">
        <f>MIN(1,MAX(0,(1/(1+EXP(-(Assumptions!$B$5 + Assumptions!$B$6*$N2226))))*Assumptions!$B$3))</f>
        <v>3.9165722796764356E-2</v>
      </c>
      <c r="P2226" s="73">
        <f>VLOOKUP($F2226,Assumptions!$A$23:$B$27,2,FALSE)*Assumptions!$B$4</f>
        <v>0.55000000000000004</v>
      </c>
      <c r="Q2226" s="74">
        <f t="shared" si="68"/>
        <v>228009.4335953863</v>
      </c>
      <c r="R2226" s="75" t="str">
        <f>IF($O2226&lt;Assumptions!$B$17,"A",IF($O2226&lt;Assumptions!$B$18,"B",IF($O2226&lt;Assumptions!$B$19,"C",IF($O2226&lt;Assumptions!$B$20,"D","E"))))</f>
        <v>B</v>
      </c>
      <c r="S2226" s="75">
        <f t="shared" si="69"/>
        <v>0</v>
      </c>
    </row>
    <row r="2227" spans="1:19" ht="17.399999999999999" x14ac:dyDescent="0.3">
      <c r="A2227" s="39" t="s">
        <v>497</v>
      </c>
      <c r="B2227" s="39" t="s">
        <v>69</v>
      </c>
      <c r="C2227" s="39" t="s">
        <v>144</v>
      </c>
      <c r="D2227" s="39" t="s">
        <v>48</v>
      </c>
      <c r="E2227" s="70" t="s">
        <v>35</v>
      </c>
      <c r="F2227" s="70" t="s">
        <v>36</v>
      </c>
      <c r="G2227" s="78">
        <v>43619</v>
      </c>
      <c r="H2227" s="78">
        <v>45901</v>
      </c>
      <c r="I2227" s="69">
        <v>10293658.57</v>
      </c>
      <c r="J2227" s="70">
        <v>0</v>
      </c>
      <c r="K2227" s="71">
        <v>1.1020000000000001</v>
      </c>
      <c r="L2227" s="70">
        <v>0</v>
      </c>
      <c r="M2227" s="71">
        <v>0.35</v>
      </c>
      <c r="N2227" s="72"/>
      <c r="O2227" s="73">
        <f>MIN(1,MAX(0,(1/(1+EXP(-(Assumptions!$B$5 + Assumptions!$B$6*$N2227))))*Assumptions!$B$3))</f>
        <v>3.9165722796764356E-2</v>
      </c>
      <c r="P2227" s="73">
        <f>VLOOKUP($F2227,Assumptions!$A$23:$B$27,2,FALSE)*Assumptions!$B$4</f>
        <v>0.55000000000000004</v>
      </c>
      <c r="Q2227" s="74">
        <f t="shared" si="68"/>
        <v>221737.2179644368</v>
      </c>
      <c r="R2227" s="75" t="str">
        <f>IF($O2227&lt;Assumptions!$B$17,"A",IF($O2227&lt;Assumptions!$B$18,"B",IF($O2227&lt;Assumptions!$B$19,"C",IF($O2227&lt;Assumptions!$B$20,"D","E"))))</f>
        <v>B</v>
      </c>
      <c r="S2227" s="75">
        <f t="shared" si="69"/>
        <v>0</v>
      </c>
    </row>
    <row r="2228" spans="1:19" ht="17.399999999999999" x14ac:dyDescent="0.3">
      <c r="A2228" s="39" t="s">
        <v>497</v>
      </c>
      <c r="B2228" s="39" t="s">
        <v>69</v>
      </c>
      <c r="C2228" s="39" t="s">
        <v>144</v>
      </c>
      <c r="D2228" s="39" t="s">
        <v>48</v>
      </c>
      <c r="E2228" s="70" t="s">
        <v>35</v>
      </c>
      <c r="F2228" s="70" t="s">
        <v>36</v>
      </c>
      <c r="G2228" s="78">
        <v>43619</v>
      </c>
      <c r="H2228" s="78">
        <v>45931</v>
      </c>
      <c r="I2228" s="69">
        <v>10066345.82</v>
      </c>
      <c r="J2228" s="70">
        <v>0</v>
      </c>
      <c r="K2228" s="71">
        <v>1.0880000000000001</v>
      </c>
      <c r="L2228" s="70">
        <v>0</v>
      </c>
      <c r="M2228" s="71">
        <v>0.35</v>
      </c>
      <c r="N2228" s="72"/>
      <c r="O2228" s="73">
        <f>MIN(1,MAX(0,(1/(1+EXP(-(Assumptions!$B$5 + Assumptions!$B$6*$N2228))))*Assumptions!$B$3))</f>
        <v>3.9165722796764356E-2</v>
      </c>
      <c r="P2228" s="73">
        <f>VLOOKUP($F2228,Assumptions!$A$23:$B$27,2,FALSE)*Assumptions!$B$4</f>
        <v>0.55000000000000004</v>
      </c>
      <c r="Q2228" s="74">
        <f t="shared" si="68"/>
        <v>216840.64047936819</v>
      </c>
      <c r="R2228" s="75" t="str">
        <f>IF($O2228&lt;Assumptions!$B$17,"A",IF($O2228&lt;Assumptions!$B$18,"B",IF($O2228&lt;Assumptions!$B$19,"C",IF($O2228&lt;Assumptions!$B$20,"D","E"))))</f>
        <v>B</v>
      </c>
      <c r="S2228" s="75">
        <f t="shared" si="69"/>
        <v>0</v>
      </c>
    </row>
    <row r="2229" spans="1:19" ht="17.399999999999999" x14ac:dyDescent="0.3">
      <c r="A2229" s="39" t="s">
        <v>497</v>
      </c>
      <c r="B2229" s="39" t="s">
        <v>69</v>
      </c>
      <c r="C2229" s="39" t="s">
        <v>144</v>
      </c>
      <c r="D2229" s="39" t="s">
        <v>48</v>
      </c>
      <c r="E2229" s="70" t="s">
        <v>35</v>
      </c>
      <c r="F2229" s="70" t="s">
        <v>36</v>
      </c>
      <c r="G2229" s="78">
        <v>43619</v>
      </c>
      <c r="H2229" s="78">
        <v>45962</v>
      </c>
      <c r="I2229" s="69">
        <v>9806072.9299999997</v>
      </c>
      <c r="J2229" s="70">
        <v>0</v>
      </c>
      <c r="K2229" s="71">
        <v>0.97</v>
      </c>
      <c r="L2229" s="70">
        <v>0</v>
      </c>
      <c r="M2229" s="71">
        <v>0.35</v>
      </c>
      <c r="N2229" s="72"/>
      <c r="O2229" s="73">
        <f>MIN(1,MAX(0,(1/(1+EXP(-(Assumptions!$B$5 + Assumptions!$B$6*$N2229))))*Assumptions!$B$3))</f>
        <v>3.9165722796764356E-2</v>
      </c>
      <c r="P2229" s="73">
        <f>VLOOKUP($F2229,Assumptions!$A$23:$B$27,2,FALSE)*Assumptions!$B$4</f>
        <v>0.55000000000000004</v>
      </c>
      <c r="Q2229" s="74">
        <f t="shared" si="68"/>
        <v>211234.06375567918</v>
      </c>
      <c r="R2229" s="75" t="str">
        <f>IF($O2229&lt;Assumptions!$B$17,"A",IF($O2229&lt;Assumptions!$B$18,"B",IF($O2229&lt;Assumptions!$B$19,"C",IF($O2229&lt;Assumptions!$B$20,"D","E"))))</f>
        <v>B</v>
      </c>
      <c r="S2229" s="75">
        <f t="shared" si="69"/>
        <v>0</v>
      </c>
    </row>
    <row r="2230" spans="1:19" ht="17.399999999999999" x14ac:dyDescent="0.3">
      <c r="A2230" s="39" t="s">
        <v>497</v>
      </c>
      <c r="B2230" s="39" t="s">
        <v>69</v>
      </c>
      <c r="C2230" s="39" t="s">
        <v>144</v>
      </c>
      <c r="D2230" s="39" t="s">
        <v>48</v>
      </c>
      <c r="E2230" s="70" t="s">
        <v>35</v>
      </c>
      <c r="F2230" s="70" t="s">
        <v>36</v>
      </c>
      <c r="G2230" s="78">
        <v>43619</v>
      </c>
      <c r="H2230" s="78">
        <v>45992</v>
      </c>
      <c r="I2230" s="69">
        <v>9537697.3900000006</v>
      </c>
      <c r="J2230" s="70">
        <v>0</v>
      </c>
      <c r="K2230" s="71">
        <v>0.98499999999999999</v>
      </c>
      <c r="L2230" s="70">
        <v>0</v>
      </c>
      <c r="M2230" s="71">
        <v>0.35</v>
      </c>
      <c r="N2230" s="72"/>
      <c r="O2230" s="73">
        <f>MIN(1,MAX(0,(1/(1+EXP(-(Assumptions!$B$5 + Assumptions!$B$6*$N2230))))*Assumptions!$B$3))</f>
        <v>3.9165722796764356E-2</v>
      </c>
      <c r="P2230" s="73">
        <f>VLOOKUP($F2230,Assumptions!$A$23:$B$27,2,FALSE)*Assumptions!$B$4</f>
        <v>0.55000000000000004</v>
      </c>
      <c r="Q2230" s="74">
        <f t="shared" si="68"/>
        <v>205452.94665288963</v>
      </c>
      <c r="R2230" s="75" t="str">
        <f>IF($O2230&lt;Assumptions!$B$17,"A",IF($O2230&lt;Assumptions!$B$18,"B",IF($O2230&lt;Assumptions!$B$19,"C",IF($O2230&lt;Assumptions!$B$20,"D","E"))))</f>
        <v>B</v>
      </c>
      <c r="S2230" s="75">
        <f t="shared" si="69"/>
        <v>0</v>
      </c>
    </row>
    <row r="2231" spans="1:19" ht="17.399999999999999" x14ac:dyDescent="0.3">
      <c r="A2231" s="39" t="s">
        <v>499</v>
      </c>
      <c r="B2231" s="39" t="s">
        <v>41</v>
      </c>
      <c r="C2231" s="39" t="s">
        <v>144</v>
      </c>
      <c r="D2231" s="39" t="s">
        <v>30</v>
      </c>
      <c r="E2231" s="70" t="s">
        <v>23</v>
      </c>
      <c r="F2231" s="70" t="s">
        <v>24</v>
      </c>
      <c r="G2231" s="78">
        <v>45726</v>
      </c>
      <c r="H2231" s="78">
        <v>45717</v>
      </c>
      <c r="I2231" s="69">
        <v>18861217.920000002</v>
      </c>
      <c r="J2231" s="70">
        <v>15</v>
      </c>
      <c r="K2231" s="71">
        <v>1.0640000000000001</v>
      </c>
      <c r="L2231" s="70">
        <v>0</v>
      </c>
      <c r="M2231" s="71">
        <v>1.1140000000000001</v>
      </c>
      <c r="N2231" s="72"/>
      <c r="O2231" s="73">
        <f>MIN(1,MAX(0,(1/(1+EXP(-(Assumptions!$B$5 + Assumptions!$B$6*$N2231))))*Assumptions!$B$3))</f>
        <v>3.9165722796764356E-2</v>
      </c>
      <c r="P2231" s="73">
        <f>VLOOKUP($F2231,Assumptions!$A$23:$B$27,2,FALSE)*Assumptions!$B$4</f>
        <v>0.2</v>
      </c>
      <c r="Q2231" s="74">
        <f t="shared" si="68"/>
        <v>147742.6465328169</v>
      </c>
      <c r="R2231" s="75" t="str">
        <f>IF($O2231&lt;Assumptions!$B$17,"A",IF($O2231&lt;Assumptions!$B$18,"B",IF($O2231&lt;Assumptions!$B$19,"C",IF($O2231&lt;Assumptions!$B$20,"D","E"))))</f>
        <v>B</v>
      </c>
      <c r="S2231" s="75">
        <f t="shared" si="69"/>
        <v>0</v>
      </c>
    </row>
    <row r="2232" spans="1:19" ht="17.399999999999999" x14ac:dyDescent="0.3">
      <c r="A2232" s="39" t="s">
        <v>499</v>
      </c>
      <c r="B2232" s="39" t="s">
        <v>41</v>
      </c>
      <c r="C2232" s="39" t="s">
        <v>144</v>
      </c>
      <c r="D2232" s="39" t="s">
        <v>30</v>
      </c>
      <c r="E2232" s="70" t="s">
        <v>23</v>
      </c>
      <c r="F2232" s="70" t="s">
        <v>24</v>
      </c>
      <c r="G2232" s="78">
        <v>45726</v>
      </c>
      <c r="H2232" s="78">
        <v>45748</v>
      </c>
      <c r="I2232" s="69">
        <v>18349555.93</v>
      </c>
      <c r="J2232" s="70">
        <v>15</v>
      </c>
      <c r="K2232" s="71">
        <v>1.0720000000000001</v>
      </c>
      <c r="L2232" s="70">
        <v>0</v>
      </c>
      <c r="M2232" s="71">
        <v>1.1140000000000001</v>
      </c>
      <c r="N2232" s="72"/>
      <c r="O2232" s="73">
        <f>MIN(1,MAX(0,(1/(1+EXP(-(Assumptions!$B$5 + Assumptions!$B$6*$N2232))))*Assumptions!$B$3))</f>
        <v>3.9165722796764356E-2</v>
      </c>
      <c r="P2232" s="73">
        <f>VLOOKUP($F2232,Assumptions!$A$23:$B$27,2,FALSE)*Assumptions!$B$4</f>
        <v>0.2</v>
      </c>
      <c r="Q2232" s="74">
        <f t="shared" si="68"/>
        <v>143734.72419962072</v>
      </c>
      <c r="R2232" s="75" t="str">
        <f>IF($O2232&lt;Assumptions!$B$17,"A",IF($O2232&lt;Assumptions!$B$18,"B",IF($O2232&lt;Assumptions!$B$19,"C",IF($O2232&lt;Assumptions!$B$20,"D","E"))))</f>
        <v>B</v>
      </c>
      <c r="S2232" s="75">
        <f t="shared" si="69"/>
        <v>0</v>
      </c>
    </row>
    <row r="2233" spans="1:19" ht="17.399999999999999" x14ac:dyDescent="0.3">
      <c r="A2233" s="39" t="s">
        <v>499</v>
      </c>
      <c r="B2233" s="39" t="s">
        <v>41</v>
      </c>
      <c r="C2233" s="39" t="s">
        <v>144</v>
      </c>
      <c r="D2233" s="39" t="s">
        <v>30</v>
      </c>
      <c r="E2233" s="70" t="s">
        <v>23</v>
      </c>
      <c r="F2233" s="70" t="s">
        <v>24</v>
      </c>
      <c r="G2233" s="78">
        <v>45726</v>
      </c>
      <c r="H2233" s="78">
        <v>45778</v>
      </c>
      <c r="I2233" s="69">
        <v>17884033.760000002</v>
      </c>
      <c r="J2233" s="70">
        <v>15</v>
      </c>
      <c r="K2233" s="71">
        <v>1.141</v>
      </c>
      <c r="L2233" s="70">
        <v>0</v>
      </c>
      <c r="M2233" s="71">
        <v>1.1140000000000001</v>
      </c>
      <c r="N2233" s="72"/>
      <c r="O2233" s="73">
        <f>MIN(1,MAX(0,(1/(1+EXP(-(Assumptions!$B$5 + Assumptions!$B$6*$N2233))))*Assumptions!$B$3))</f>
        <v>3.9165722796764356E-2</v>
      </c>
      <c r="P2233" s="73">
        <f>VLOOKUP($F2233,Assumptions!$A$23:$B$27,2,FALSE)*Assumptions!$B$4</f>
        <v>0.2</v>
      </c>
      <c r="Q2233" s="74">
        <f t="shared" si="68"/>
        <v>140088.22174642709</v>
      </c>
      <c r="R2233" s="75" t="str">
        <f>IF($O2233&lt;Assumptions!$B$17,"A",IF($O2233&lt;Assumptions!$B$18,"B",IF($O2233&lt;Assumptions!$B$19,"C",IF($O2233&lt;Assumptions!$B$20,"D","E"))))</f>
        <v>B</v>
      </c>
      <c r="S2233" s="75">
        <f t="shared" si="69"/>
        <v>0</v>
      </c>
    </row>
    <row r="2234" spans="1:19" ht="17.399999999999999" x14ac:dyDescent="0.3">
      <c r="A2234" s="39" t="s">
        <v>499</v>
      </c>
      <c r="B2234" s="39" t="s">
        <v>41</v>
      </c>
      <c r="C2234" s="39" t="s">
        <v>144</v>
      </c>
      <c r="D2234" s="39" t="s">
        <v>30</v>
      </c>
      <c r="E2234" s="70" t="s">
        <v>23</v>
      </c>
      <c r="F2234" s="70" t="s">
        <v>24</v>
      </c>
      <c r="G2234" s="78">
        <v>45726</v>
      </c>
      <c r="H2234" s="78">
        <v>45809</v>
      </c>
      <c r="I2234" s="69">
        <v>17487995.949999999</v>
      </c>
      <c r="J2234" s="70">
        <v>95</v>
      </c>
      <c r="K2234" s="71">
        <v>0.313</v>
      </c>
      <c r="L2234" s="70">
        <v>0</v>
      </c>
      <c r="M2234" s="71">
        <v>1.1140000000000001</v>
      </c>
      <c r="N2234" s="72"/>
      <c r="O2234" s="73">
        <f>MIN(1,MAX(0,(1/(1+EXP(-(Assumptions!$B$5 + Assumptions!$B$6*$N2234))))*Assumptions!$B$3))</f>
        <v>3.9165722796764356E-2</v>
      </c>
      <c r="P2234" s="73">
        <f>VLOOKUP($F2234,Assumptions!$A$23:$B$27,2,FALSE)*Assumptions!$B$4</f>
        <v>0.2</v>
      </c>
      <c r="Q2234" s="74">
        <f t="shared" si="68"/>
        <v>136986.00032972754</v>
      </c>
      <c r="R2234" s="75" t="str">
        <f>IF($O2234&lt;Assumptions!$B$17,"A",IF($O2234&lt;Assumptions!$B$18,"B",IF($O2234&lt;Assumptions!$B$19,"C",IF($O2234&lt;Assumptions!$B$20,"D","E"))))</f>
        <v>B</v>
      </c>
      <c r="S2234" s="75">
        <f t="shared" si="69"/>
        <v>0</v>
      </c>
    </row>
    <row r="2235" spans="1:19" ht="17.399999999999999" x14ac:dyDescent="0.3">
      <c r="A2235" s="39" t="s">
        <v>499</v>
      </c>
      <c r="B2235" s="39" t="s">
        <v>41</v>
      </c>
      <c r="C2235" s="39" t="s">
        <v>144</v>
      </c>
      <c r="D2235" s="39" t="s">
        <v>30</v>
      </c>
      <c r="E2235" s="70" t="s">
        <v>23</v>
      </c>
      <c r="F2235" s="70" t="s">
        <v>24</v>
      </c>
      <c r="G2235" s="78">
        <v>45726</v>
      </c>
      <c r="H2235" s="78">
        <v>45839</v>
      </c>
      <c r="I2235" s="69">
        <v>17034524.489999998</v>
      </c>
      <c r="J2235" s="70">
        <v>0</v>
      </c>
      <c r="K2235" s="71">
        <v>1.0649999999999999</v>
      </c>
      <c r="L2235" s="70">
        <v>0</v>
      </c>
      <c r="M2235" s="71">
        <v>1.1140000000000001</v>
      </c>
      <c r="N2235" s="72"/>
      <c r="O2235" s="73">
        <f>MIN(1,MAX(0,(1/(1+EXP(-(Assumptions!$B$5 + Assumptions!$B$6*$N2235))))*Assumptions!$B$3))</f>
        <v>3.9165722796764356E-2</v>
      </c>
      <c r="P2235" s="73">
        <f>VLOOKUP($F2235,Assumptions!$A$23:$B$27,2,FALSE)*Assumptions!$B$4</f>
        <v>0.2</v>
      </c>
      <c r="Q2235" s="74">
        <f t="shared" si="68"/>
        <v>133433.89283000675</v>
      </c>
      <c r="R2235" s="75" t="str">
        <f>IF($O2235&lt;Assumptions!$B$17,"A",IF($O2235&lt;Assumptions!$B$18,"B",IF($O2235&lt;Assumptions!$B$19,"C",IF($O2235&lt;Assumptions!$B$20,"D","E"))))</f>
        <v>B</v>
      </c>
      <c r="S2235" s="75">
        <f t="shared" si="69"/>
        <v>0</v>
      </c>
    </row>
    <row r="2236" spans="1:19" ht="17.399999999999999" x14ac:dyDescent="0.3">
      <c r="A2236" s="39" t="s">
        <v>499</v>
      </c>
      <c r="B2236" s="39" t="s">
        <v>41</v>
      </c>
      <c r="C2236" s="39" t="s">
        <v>144</v>
      </c>
      <c r="D2236" s="39" t="s">
        <v>30</v>
      </c>
      <c r="E2236" s="70" t="s">
        <v>23</v>
      </c>
      <c r="F2236" s="70" t="s">
        <v>24</v>
      </c>
      <c r="G2236" s="78">
        <v>45726</v>
      </c>
      <c r="H2236" s="78">
        <v>45870</v>
      </c>
      <c r="I2236" s="69">
        <v>16582776.9</v>
      </c>
      <c r="J2236" s="70">
        <v>35</v>
      </c>
      <c r="K2236" s="71">
        <v>0.78700000000000003</v>
      </c>
      <c r="L2236" s="70">
        <v>0</v>
      </c>
      <c r="M2236" s="71">
        <v>1.1140000000000001</v>
      </c>
      <c r="N2236" s="72"/>
      <c r="O2236" s="73">
        <f>MIN(1,MAX(0,(1/(1+EXP(-(Assumptions!$B$5 + Assumptions!$B$6*$N2236))))*Assumptions!$B$3))</f>
        <v>3.9165722796764356E-2</v>
      </c>
      <c r="P2236" s="73">
        <f>VLOOKUP($F2236,Assumptions!$A$23:$B$27,2,FALSE)*Assumptions!$B$4</f>
        <v>0.2</v>
      </c>
      <c r="Q2236" s="74">
        <f t="shared" si="68"/>
        <v>129895.28865319747</v>
      </c>
      <c r="R2236" s="75" t="str">
        <f>IF($O2236&lt;Assumptions!$B$17,"A",IF($O2236&lt;Assumptions!$B$18,"B",IF($O2236&lt;Assumptions!$B$19,"C",IF($O2236&lt;Assumptions!$B$20,"D","E"))))</f>
        <v>B</v>
      </c>
      <c r="S2236" s="75">
        <f t="shared" si="69"/>
        <v>0</v>
      </c>
    </row>
    <row r="2237" spans="1:19" ht="17.399999999999999" x14ac:dyDescent="0.3">
      <c r="A2237" s="39" t="s">
        <v>499</v>
      </c>
      <c r="B2237" s="39" t="s">
        <v>41</v>
      </c>
      <c r="C2237" s="39" t="s">
        <v>144</v>
      </c>
      <c r="D2237" s="39" t="s">
        <v>30</v>
      </c>
      <c r="E2237" s="70" t="s">
        <v>23</v>
      </c>
      <c r="F2237" s="70" t="s">
        <v>24</v>
      </c>
      <c r="G2237" s="78">
        <v>45726</v>
      </c>
      <c r="H2237" s="78">
        <v>45901</v>
      </c>
      <c r="I2237" s="69">
        <v>16206257.33</v>
      </c>
      <c r="J2237" s="70">
        <v>0</v>
      </c>
      <c r="K2237" s="71">
        <v>1.1379999999999999</v>
      </c>
      <c r="L2237" s="70">
        <v>0</v>
      </c>
      <c r="M2237" s="71">
        <v>1.1140000000000001</v>
      </c>
      <c r="N2237" s="72"/>
      <c r="O2237" s="73">
        <f>MIN(1,MAX(0,(1/(1+EXP(-(Assumptions!$B$5 + Assumptions!$B$6*$N2237))))*Assumptions!$B$3))</f>
        <v>3.9165722796764356E-2</v>
      </c>
      <c r="P2237" s="73">
        <f>VLOOKUP($F2237,Assumptions!$A$23:$B$27,2,FALSE)*Assumptions!$B$4</f>
        <v>0.2</v>
      </c>
      <c r="Q2237" s="74">
        <f t="shared" si="68"/>
        <v>126945.95643196208</v>
      </c>
      <c r="R2237" s="75" t="str">
        <f>IF($O2237&lt;Assumptions!$B$17,"A",IF($O2237&lt;Assumptions!$B$18,"B",IF($O2237&lt;Assumptions!$B$19,"C",IF($O2237&lt;Assumptions!$B$20,"D","E"))))</f>
        <v>B</v>
      </c>
      <c r="S2237" s="75">
        <f t="shared" si="69"/>
        <v>0</v>
      </c>
    </row>
    <row r="2238" spans="1:19" ht="17.399999999999999" x14ac:dyDescent="0.3">
      <c r="A2238" s="39" t="s">
        <v>499</v>
      </c>
      <c r="B2238" s="39" t="s">
        <v>41</v>
      </c>
      <c r="C2238" s="39" t="s">
        <v>144</v>
      </c>
      <c r="D2238" s="39" t="s">
        <v>30</v>
      </c>
      <c r="E2238" s="70" t="s">
        <v>23</v>
      </c>
      <c r="F2238" s="70" t="s">
        <v>24</v>
      </c>
      <c r="G2238" s="78">
        <v>45726</v>
      </c>
      <c r="H2238" s="78">
        <v>45931</v>
      </c>
      <c r="I2238" s="69">
        <v>16206257.33</v>
      </c>
      <c r="J2238" s="70">
        <v>220</v>
      </c>
      <c r="K2238" s="71">
        <v>0.18099999999999999</v>
      </c>
      <c r="L2238" s="70">
        <v>1</v>
      </c>
      <c r="M2238" s="71">
        <v>1.1140000000000001</v>
      </c>
      <c r="N2238" s="72"/>
      <c r="O2238" s="73">
        <f>MIN(1,MAX(0,(1/(1+EXP(-(Assumptions!$B$5 + Assumptions!$B$6*$N2238))))*Assumptions!$B$3))</f>
        <v>3.9165722796764356E-2</v>
      </c>
      <c r="P2238" s="73">
        <f>VLOOKUP($F2238,Assumptions!$A$23:$B$27,2,FALSE)*Assumptions!$B$4</f>
        <v>0.2</v>
      </c>
      <c r="Q2238" s="74">
        <f t="shared" si="68"/>
        <v>126945.95643196208</v>
      </c>
      <c r="R2238" s="75" t="str">
        <f>IF($O2238&lt;Assumptions!$B$17,"A",IF($O2238&lt;Assumptions!$B$18,"B",IF($O2238&lt;Assumptions!$B$19,"C",IF($O2238&lt;Assumptions!$B$20,"D","E"))))</f>
        <v>B</v>
      </c>
      <c r="S2238" s="75">
        <f t="shared" si="69"/>
        <v>1</v>
      </c>
    </row>
    <row r="2239" spans="1:19" ht="17.399999999999999" x14ac:dyDescent="0.3">
      <c r="A2239" s="39" t="s">
        <v>499</v>
      </c>
      <c r="B2239" s="39" t="s">
        <v>41</v>
      </c>
      <c r="C2239" s="39" t="s">
        <v>144</v>
      </c>
      <c r="D2239" s="39" t="s">
        <v>30</v>
      </c>
      <c r="E2239" s="70" t="s">
        <v>23</v>
      </c>
      <c r="F2239" s="70" t="s">
        <v>24</v>
      </c>
      <c r="G2239" s="78">
        <v>45726</v>
      </c>
      <c r="H2239" s="78">
        <v>45962</v>
      </c>
      <c r="I2239" s="69">
        <v>16206257.33</v>
      </c>
      <c r="J2239" s="70">
        <v>999</v>
      </c>
      <c r="K2239" s="71">
        <v>0.16700000000000001</v>
      </c>
      <c r="L2239" s="70">
        <v>1</v>
      </c>
      <c r="M2239" s="71">
        <v>1.1140000000000001</v>
      </c>
      <c r="N2239" s="72"/>
      <c r="O2239" s="73">
        <f>MIN(1,MAX(0,(1/(1+EXP(-(Assumptions!$B$5 + Assumptions!$B$6*$N2239))))*Assumptions!$B$3))</f>
        <v>3.9165722796764356E-2</v>
      </c>
      <c r="P2239" s="73">
        <f>VLOOKUP($F2239,Assumptions!$A$23:$B$27,2,FALSE)*Assumptions!$B$4</f>
        <v>0.2</v>
      </c>
      <c r="Q2239" s="74">
        <f t="shared" si="68"/>
        <v>126945.95643196208</v>
      </c>
      <c r="R2239" s="75" t="str">
        <f>IF($O2239&lt;Assumptions!$B$17,"A",IF($O2239&lt;Assumptions!$B$18,"B",IF($O2239&lt;Assumptions!$B$19,"C",IF($O2239&lt;Assumptions!$B$20,"D","E"))))</f>
        <v>B</v>
      </c>
      <c r="S2239" s="75">
        <f t="shared" si="69"/>
        <v>1</v>
      </c>
    </row>
    <row r="2240" spans="1:19" ht="17.399999999999999" x14ac:dyDescent="0.3">
      <c r="A2240" s="39" t="s">
        <v>499</v>
      </c>
      <c r="B2240" s="39" t="s">
        <v>41</v>
      </c>
      <c r="C2240" s="39" t="s">
        <v>144</v>
      </c>
      <c r="D2240" s="39" t="s">
        <v>30</v>
      </c>
      <c r="E2240" s="70" t="s">
        <v>23</v>
      </c>
      <c r="F2240" s="70" t="s">
        <v>24</v>
      </c>
      <c r="G2240" s="78">
        <v>45726</v>
      </c>
      <c r="H2240" s="78">
        <v>45992</v>
      </c>
      <c r="I2240" s="69">
        <v>16206257.33</v>
      </c>
      <c r="J2240" s="70">
        <v>999</v>
      </c>
      <c r="K2240" s="71">
        <v>6.6000000000000003E-2</v>
      </c>
      <c r="L2240" s="70">
        <v>1</v>
      </c>
      <c r="M2240" s="71">
        <v>1.1140000000000001</v>
      </c>
      <c r="N2240" s="72"/>
      <c r="O2240" s="73">
        <f>MIN(1,MAX(0,(1/(1+EXP(-(Assumptions!$B$5 + Assumptions!$B$6*$N2240))))*Assumptions!$B$3))</f>
        <v>3.9165722796764356E-2</v>
      </c>
      <c r="P2240" s="73">
        <f>VLOOKUP($F2240,Assumptions!$A$23:$B$27,2,FALSE)*Assumptions!$B$4</f>
        <v>0.2</v>
      </c>
      <c r="Q2240" s="74">
        <f t="shared" si="68"/>
        <v>126945.95643196208</v>
      </c>
      <c r="R2240" s="75" t="str">
        <f>IF($O2240&lt;Assumptions!$B$17,"A",IF($O2240&lt;Assumptions!$B$18,"B",IF($O2240&lt;Assumptions!$B$19,"C",IF($O2240&lt;Assumptions!$B$20,"D","E"))))</f>
        <v>B</v>
      </c>
      <c r="S2240" s="75">
        <f t="shared" si="69"/>
        <v>1</v>
      </c>
    </row>
    <row r="2241" spans="1:19" ht="17.399999999999999" x14ac:dyDescent="0.3">
      <c r="A2241" s="39" t="s">
        <v>500</v>
      </c>
      <c r="B2241" s="39" t="s">
        <v>89</v>
      </c>
      <c r="C2241" s="39" t="s">
        <v>190</v>
      </c>
      <c r="D2241" s="39" t="s">
        <v>42</v>
      </c>
      <c r="E2241" s="70" t="s">
        <v>46</v>
      </c>
      <c r="F2241" s="70" t="s">
        <v>28</v>
      </c>
      <c r="G2241" s="78">
        <v>44355</v>
      </c>
      <c r="H2241" s="78">
        <v>45658</v>
      </c>
      <c r="I2241" s="69">
        <v>69592016.269999996</v>
      </c>
      <c r="J2241" s="70">
        <v>0</v>
      </c>
      <c r="K2241" s="71">
        <v>1.0660000000000001</v>
      </c>
      <c r="L2241" s="70">
        <v>0</v>
      </c>
      <c r="M2241" s="71">
        <v>0.64700000000000002</v>
      </c>
      <c r="N2241" s="72"/>
      <c r="O2241" s="73">
        <f>MIN(1,MAX(0,(1/(1+EXP(-(Assumptions!$B$5 + Assumptions!$B$6*$N2241))))*Assumptions!$B$3))</f>
        <v>3.9165722796764356E-2</v>
      </c>
      <c r="P2241" s="73">
        <f>VLOOKUP($F2241,Assumptions!$A$23:$B$27,2,FALSE)*Assumptions!$B$4</f>
        <v>0.35</v>
      </c>
      <c r="Q2241" s="74">
        <f t="shared" ref="Q2241:Q2304" si="70">$I2241*$O2241*$P2241</f>
        <v>953967.56633455714</v>
      </c>
      <c r="R2241" s="75" t="str">
        <f>IF($O2241&lt;Assumptions!$B$17,"A",IF($O2241&lt;Assumptions!$B$18,"B",IF($O2241&lt;Assumptions!$B$19,"C",IF($O2241&lt;Assumptions!$B$20,"D","E"))))</f>
        <v>B</v>
      </c>
      <c r="S2241" s="75">
        <f t="shared" ref="S2241:S2304" si="71">--($J2241&gt;=180)</f>
        <v>0</v>
      </c>
    </row>
    <row r="2242" spans="1:19" ht="17.399999999999999" x14ac:dyDescent="0.3">
      <c r="A2242" s="39" t="s">
        <v>500</v>
      </c>
      <c r="B2242" s="39" t="s">
        <v>89</v>
      </c>
      <c r="C2242" s="39" t="s">
        <v>190</v>
      </c>
      <c r="D2242" s="39" t="s">
        <v>42</v>
      </c>
      <c r="E2242" s="70" t="s">
        <v>46</v>
      </c>
      <c r="F2242" s="70" t="s">
        <v>28</v>
      </c>
      <c r="G2242" s="78">
        <v>44355</v>
      </c>
      <c r="H2242" s="78">
        <v>45689</v>
      </c>
      <c r="I2242" s="69">
        <v>68507718.170000002</v>
      </c>
      <c r="J2242" s="70">
        <v>0</v>
      </c>
      <c r="K2242" s="71">
        <v>1.123</v>
      </c>
      <c r="L2242" s="70">
        <v>0</v>
      </c>
      <c r="M2242" s="71">
        <v>0.64700000000000002</v>
      </c>
      <c r="N2242" s="72"/>
      <c r="O2242" s="73">
        <f>MIN(1,MAX(0,(1/(1+EXP(-(Assumptions!$B$5 + Assumptions!$B$6*$N2242))))*Assumptions!$B$3))</f>
        <v>3.9165722796764356E-2</v>
      </c>
      <c r="P2242" s="73">
        <f>VLOOKUP($F2242,Assumptions!$A$23:$B$27,2,FALSE)*Assumptions!$B$4</f>
        <v>0.35</v>
      </c>
      <c r="Q2242" s="74">
        <f t="shared" si="70"/>
        <v>939104.00474977668</v>
      </c>
      <c r="R2242" s="75" t="str">
        <f>IF($O2242&lt;Assumptions!$B$17,"A",IF($O2242&lt;Assumptions!$B$18,"B",IF($O2242&lt;Assumptions!$B$19,"C",IF($O2242&lt;Assumptions!$B$20,"D","E"))))</f>
        <v>B</v>
      </c>
      <c r="S2242" s="75">
        <f t="shared" si="71"/>
        <v>0</v>
      </c>
    </row>
    <row r="2243" spans="1:19" ht="17.399999999999999" x14ac:dyDescent="0.3">
      <c r="A2243" s="39" t="s">
        <v>500</v>
      </c>
      <c r="B2243" s="39" t="s">
        <v>89</v>
      </c>
      <c r="C2243" s="39" t="s">
        <v>190</v>
      </c>
      <c r="D2243" s="39" t="s">
        <v>42</v>
      </c>
      <c r="E2243" s="70" t="s">
        <v>46</v>
      </c>
      <c r="F2243" s="70" t="s">
        <v>28</v>
      </c>
      <c r="G2243" s="78">
        <v>44355</v>
      </c>
      <c r="H2243" s="78">
        <v>45717</v>
      </c>
      <c r="I2243" s="69">
        <v>67122593.269999996</v>
      </c>
      <c r="J2243" s="70">
        <v>0</v>
      </c>
      <c r="K2243" s="71">
        <v>1.0680000000000001</v>
      </c>
      <c r="L2243" s="70">
        <v>0</v>
      </c>
      <c r="M2243" s="71">
        <v>0.64700000000000002</v>
      </c>
      <c r="N2243" s="72"/>
      <c r="O2243" s="73">
        <f>MIN(1,MAX(0,(1/(1+EXP(-(Assumptions!$B$5 + Assumptions!$B$6*$N2243))))*Assumptions!$B$3))</f>
        <v>3.9165722796764356E-2</v>
      </c>
      <c r="P2243" s="73">
        <f>VLOOKUP($F2243,Assumptions!$A$23:$B$27,2,FALSE)*Assumptions!$B$4</f>
        <v>0.35</v>
      </c>
      <c r="Q2243" s="74">
        <f t="shared" si="70"/>
        <v>920116.70849447302</v>
      </c>
      <c r="R2243" s="75" t="str">
        <f>IF($O2243&lt;Assumptions!$B$17,"A",IF($O2243&lt;Assumptions!$B$18,"B",IF($O2243&lt;Assumptions!$B$19,"C",IF($O2243&lt;Assumptions!$B$20,"D","E"))))</f>
        <v>B</v>
      </c>
      <c r="S2243" s="75">
        <f t="shared" si="71"/>
        <v>0</v>
      </c>
    </row>
    <row r="2244" spans="1:19" ht="17.399999999999999" x14ac:dyDescent="0.3">
      <c r="A2244" s="39" t="s">
        <v>500</v>
      </c>
      <c r="B2244" s="39" t="s">
        <v>89</v>
      </c>
      <c r="C2244" s="39" t="s">
        <v>190</v>
      </c>
      <c r="D2244" s="39" t="s">
        <v>42</v>
      </c>
      <c r="E2244" s="70" t="s">
        <v>46</v>
      </c>
      <c r="F2244" s="70" t="s">
        <v>28</v>
      </c>
      <c r="G2244" s="78">
        <v>44355</v>
      </c>
      <c r="H2244" s="78">
        <v>45748</v>
      </c>
      <c r="I2244" s="69">
        <v>66105739.390000001</v>
      </c>
      <c r="J2244" s="70">
        <v>0</v>
      </c>
      <c r="K2244" s="71">
        <v>1.143</v>
      </c>
      <c r="L2244" s="70">
        <v>0</v>
      </c>
      <c r="M2244" s="71">
        <v>0.64700000000000002</v>
      </c>
      <c r="N2244" s="72"/>
      <c r="O2244" s="73">
        <f>MIN(1,MAX(0,(1/(1+EXP(-(Assumptions!$B$5 + Assumptions!$B$6*$N2244))))*Assumptions!$B$3))</f>
        <v>3.9165722796764356E-2</v>
      </c>
      <c r="P2244" s="73">
        <f>VLOOKUP($F2244,Assumptions!$A$23:$B$27,2,FALSE)*Assumptions!$B$4</f>
        <v>0.35</v>
      </c>
      <c r="Q2244" s="74">
        <f t="shared" si="70"/>
        <v>906177.67247836024</v>
      </c>
      <c r="R2244" s="75" t="str">
        <f>IF($O2244&lt;Assumptions!$B$17,"A",IF($O2244&lt;Assumptions!$B$18,"B",IF($O2244&lt;Assumptions!$B$19,"C",IF($O2244&lt;Assumptions!$B$20,"D","E"))))</f>
        <v>B</v>
      </c>
      <c r="S2244" s="75">
        <f t="shared" si="71"/>
        <v>0</v>
      </c>
    </row>
    <row r="2245" spans="1:19" ht="17.399999999999999" x14ac:dyDescent="0.3">
      <c r="A2245" s="39" t="s">
        <v>500</v>
      </c>
      <c r="B2245" s="39" t="s">
        <v>89</v>
      </c>
      <c r="C2245" s="39" t="s">
        <v>190</v>
      </c>
      <c r="D2245" s="39" t="s">
        <v>42</v>
      </c>
      <c r="E2245" s="70" t="s">
        <v>46</v>
      </c>
      <c r="F2245" s="70" t="s">
        <v>28</v>
      </c>
      <c r="G2245" s="78">
        <v>44355</v>
      </c>
      <c r="H2245" s="78">
        <v>45778</v>
      </c>
      <c r="I2245" s="69">
        <v>65097696.939999998</v>
      </c>
      <c r="J2245" s="70">
        <v>0</v>
      </c>
      <c r="K2245" s="71">
        <v>1.0449999999999999</v>
      </c>
      <c r="L2245" s="70">
        <v>0</v>
      </c>
      <c r="M2245" s="71">
        <v>0.64700000000000002</v>
      </c>
      <c r="N2245" s="72"/>
      <c r="O2245" s="73">
        <f>MIN(1,MAX(0,(1/(1+EXP(-(Assumptions!$B$5 + Assumptions!$B$6*$N2245))))*Assumptions!$B$3))</f>
        <v>3.9165722796764356E-2</v>
      </c>
      <c r="P2245" s="73">
        <f>VLOOKUP($F2245,Assumptions!$A$23:$B$27,2,FALSE)*Assumptions!$B$4</f>
        <v>0.35</v>
      </c>
      <c r="Q2245" s="74">
        <f t="shared" si="70"/>
        <v>892359.42357093527</v>
      </c>
      <c r="R2245" s="75" t="str">
        <f>IF($O2245&lt;Assumptions!$B$17,"A",IF($O2245&lt;Assumptions!$B$18,"B",IF($O2245&lt;Assumptions!$B$19,"C",IF($O2245&lt;Assumptions!$B$20,"D","E"))))</f>
        <v>B</v>
      </c>
      <c r="S2245" s="75">
        <f t="shared" si="71"/>
        <v>0</v>
      </c>
    </row>
    <row r="2246" spans="1:19" ht="17.399999999999999" x14ac:dyDescent="0.3">
      <c r="A2246" s="39" t="s">
        <v>500</v>
      </c>
      <c r="B2246" s="39" t="s">
        <v>89</v>
      </c>
      <c r="C2246" s="39" t="s">
        <v>190</v>
      </c>
      <c r="D2246" s="39" t="s">
        <v>42</v>
      </c>
      <c r="E2246" s="70" t="s">
        <v>46</v>
      </c>
      <c r="F2246" s="70" t="s">
        <v>28</v>
      </c>
      <c r="G2246" s="78">
        <v>44355</v>
      </c>
      <c r="H2246" s="78">
        <v>45809</v>
      </c>
      <c r="I2246" s="69">
        <v>65097696.939999998</v>
      </c>
      <c r="J2246" s="70">
        <v>220</v>
      </c>
      <c r="K2246" s="71">
        <v>0.19700000000000001</v>
      </c>
      <c r="L2246" s="70">
        <v>0</v>
      </c>
      <c r="M2246" s="71">
        <v>0.64700000000000002</v>
      </c>
      <c r="N2246" s="72"/>
      <c r="O2246" s="73">
        <f>MIN(1,MAX(0,(1/(1+EXP(-(Assumptions!$B$5 + Assumptions!$B$6*$N2246))))*Assumptions!$B$3))</f>
        <v>3.9165722796764356E-2</v>
      </c>
      <c r="P2246" s="73">
        <f>VLOOKUP($F2246,Assumptions!$A$23:$B$27,2,FALSE)*Assumptions!$B$4</f>
        <v>0.35</v>
      </c>
      <c r="Q2246" s="74">
        <f t="shared" si="70"/>
        <v>892359.42357093527</v>
      </c>
      <c r="R2246" s="75" t="str">
        <f>IF($O2246&lt;Assumptions!$B$17,"A",IF($O2246&lt;Assumptions!$B$18,"B",IF($O2246&lt;Assumptions!$B$19,"C",IF($O2246&lt;Assumptions!$B$20,"D","E"))))</f>
        <v>B</v>
      </c>
      <c r="S2246" s="75">
        <f t="shared" si="71"/>
        <v>1</v>
      </c>
    </row>
    <row r="2247" spans="1:19" ht="17.399999999999999" x14ac:dyDescent="0.3">
      <c r="A2247" s="39" t="s">
        <v>500</v>
      </c>
      <c r="B2247" s="39" t="s">
        <v>89</v>
      </c>
      <c r="C2247" s="39" t="s">
        <v>190</v>
      </c>
      <c r="D2247" s="39" t="s">
        <v>42</v>
      </c>
      <c r="E2247" s="70" t="s">
        <v>46</v>
      </c>
      <c r="F2247" s="70" t="s">
        <v>28</v>
      </c>
      <c r="G2247" s="78">
        <v>44355</v>
      </c>
      <c r="H2247" s="78">
        <v>45839</v>
      </c>
      <c r="I2247" s="69">
        <v>65097696.939999998</v>
      </c>
      <c r="J2247" s="70">
        <v>999</v>
      </c>
      <c r="K2247" s="71">
        <v>0.113</v>
      </c>
      <c r="L2247" s="70">
        <v>0</v>
      </c>
      <c r="M2247" s="71">
        <v>0.64700000000000002</v>
      </c>
      <c r="N2247" s="72"/>
      <c r="O2247" s="73">
        <f>MIN(1,MAX(0,(1/(1+EXP(-(Assumptions!$B$5 + Assumptions!$B$6*$N2247))))*Assumptions!$B$3))</f>
        <v>3.9165722796764356E-2</v>
      </c>
      <c r="P2247" s="73">
        <f>VLOOKUP($F2247,Assumptions!$A$23:$B$27,2,FALSE)*Assumptions!$B$4</f>
        <v>0.35</v>
      </c>
      <c r="Q2247" s="74">
        <f t="shared" si="70"/>
        <v>892359.42357093527</v>
      </c>
      <c r="R2247" s="75" t="str">
        <f>IF($O2247&lt;Assumptions!$B$17,"A",IF($O2247&lt;Assumptions!$B$18,"B",IF($O2247&lt;Assumptions!$B$19,"C",IF($O2247&lt;Assumptions!$B$20,"D","E"))))</f>
        <v>B</v>
      </c>
      <c r="S2247" s="75">
        <f t="shared" si="71"/>
        <v>1</v>
      </c>
    </row>
    <row r="2248" spans="1:19" ht="17.399999999999999" x14ac:dyDescent="0.3">
      <c r="A2248" s="39" t="s">
        <v>500</v>
      </c>
      <c r="B2248" s="39" t="s">
        <v>89</v>
      </c>
      <c r="C2248" s="39" t="s">
        <v>190</v>
      </c>
      <c r="D2248" s="39" t="s">
        <v>42</v>
      </c>
      <c r="E2248" s="70" t="s">
        <v>46</v>
      </c>
      <c r="F2248" s="70" t="s">
        <v>28</v>
      </c>
      <c r="G2248" s="78">
        <v>44355</v>
      </c>
      <c r="H2248" s="78">
        <v>45870</v>
      </c>
      <c r="I2248" s="69">
        <v>65097696.939999998</v>
      </c>
      <c r="J2248" s="70">
        <v>999</v>
      </c>
      <c r="K2248" s="71">
        <v>0.125</v>
      </c>
      <c r="L2248" s="70">
        <v>0</v>
      </c>
      <c r="M2248" s="71">
        <v>0.64700000000000002</v>
      </c>
      <c r="N2248" s="72"/>
      <c r="O2248" s="73">
        <f>MIN(1,MAX(0,(1/(1+EXP(-(Assumptions!$B$5 + Assumptions!$B$6*$N2248))))*Assumptions!$B$3))</f>
        <v>3.9165722796764356E-2</v>
      </c>
      <c r="P2248" s="73">
        <f>VLOOKUP($F2248,Assumptions!$A$23:$B$27,2,FALSE)*Assumptions!$B$4</f>
        <v>0.35</v>
      </c>
      <c r="Q2248" s="74">
        <f t="shared" si="70"/>
        <v>892359.42357093527</v>
      </c>
      <c r="R2248" s="75" t="str">
        <f>IF($O2248&lt;Assumptions!$B$17,"A",IF($O2248&lt;Assumptions!$B$18,"B",IF($O2248&lt;Assumptions!$B$19,"C",IF($O2248&lt;Assumptions!$B$20,"D","E"))))</f>
        <v>B</v>
      </c>
      <c r="S2248" s="75">
        <f t="shared" si="71"/>
        <v>1</v>
      </c>
    </row>
    <row r="2249" spans="1:19" ht="17.399999999999999" x14ac:dyDescent="0.3">
      <c r="A2249" s="39" t="s">
        <v>500</v>
      </c>
      <c r="B2249" s="39" t="s">
        <v>89</v>
      </c>
      <c r="C2249" s="39" t="s">
        <v>190</v>
      </c>
      <c r="D2249" s="39" t="s">
        <v>42</v>
      </c>
      <c r="E2249" s="70" t="s">
        <v>46</v>
      </c>
      <c r="F2249" s="70" t="s">
        <v>28</v>
      </c>
      <c r="G2249" s="78">
        <v>44355</v>
      </c>
      <c r="H2249" s="78">
        <v>45901</v>
      </c>
      <c r="I2249" s="69">
        <v>65097696.939999998</v>
      </c>
      <c r="J2249" s="70">
        <v>999</v>
      </c>
      <c r="K2249" s="71">
        <v>2.9000000000000001E-2</v>
      </c>
      <c r="L2249" s="70">
        <v>0</v>
      </c>
      <c r="M2249" s="71">
        <v>0.64700000000000002</v>
      </c>
      <c r="N2249" s="72"/>
      <c r="O2249" s="73">
        <f>MIN(1,MAX(0,(1/(1+EXP(-(Assumptions!$B$5 + Assumptions!$B$6*$N2249))))*Assumptions!$B$3))</f>
        <v>3.9165722796764356E-2</v>
      </c>
      <c r="P2249" s="73">
        <f>VLOOKUP($F2249,Assumptions!$A$23:$B$27,2,FALSE)*Assumptions!$B$4</f>
        <v>0.35</v>
      </c>
      <c r="Q2249" s="74">
        <f t="shared" si="70"/>
        <v>892359.42357093527</v>
      </c>
      <c r="R2249" s="75" t="str">
        <f>IF($O2249&lt;Assumptions!$B$17,"A",IF($O2249&lt;Assumptions!$B$18,"B",IF($O2249&lt;Assumptions!$B$19,"C",IF($O2249&lt;Assumptions!$B$20,"D","E"))))</f>
        <v>B</v>
      </c>
      <c r="S2249" s="75">
        <f t="shared" si="71"/>
        <v>1</v>
      </c>
    </row>
    <row r="2250" spans="1:19" ht="17.399999999999999" x14ac:dyDescent="0.3">
      <c r="A2250" s="39" t="s">
        <v>500</v>
      </c>
      <c r="B2250" s="39" t="s">
        <v>89</v>
      </c>
      <c r="C2250" s="39" t="s">
        <v>190</v>
      </c>
      <c r="D2250" s="39" t="s">
        <v>42</v>
      </c>
      <c r="E2250" s="70" t="s">
        <v>46</v>
      </c>
      <c r="F2250" s="70" t="s">
        <v>28</v>
      </c>
      <c r="G2250" s="78">
        <v>44355</v>
      </c>
      <c r="H2250" s="78">
        <v>45931</v>
      </c>
      <c r="I2250" s="69">
        <v>65097696.939999998</v>
      </c>
      <c r="J2250" s="70">
        <v>999</v>
      </c>
      <c r="K2250" s="71">
        <v>0.193</v>
      </c>
      <c r="L2250" s="70">
        <v>0</v>
      </c>
      <c r="M2250" s="71">
        <v>0.64700000000000002</v>
      </c>
      <c r="N2250" s="72"/>
      <c r="O2250" s="73">
        <f>MIN(1,MAX(0,(1/(1+EXP(-(Assumptions!$B$5 + Assumptions!$B$6*$N2250))))*Assumptions!$B$3))</f>
        <v>3.9165722796764356E-2</v>
      </c>
      <c r="P2250" s="73">
        <f>VLOOKUP($F2250,Assumptions!$A$23:$B$27,2,FALSE)*Assumptions!$B$4</f>
        <v>0.35</v>
      </c>
      <c r="Q2250" s="74">
        <f t="shared" si="70"/>
        <v>892359.42357093527</v>
      </c>
      <c r="R2250" s="75" t="str">
        <f>IF($O2250&lt;Assumptions!$B$17,"A",IF($O2250&lt;Assumptions!$B$18,"B",IF($O2250&lt;Assumptions!$B$19,"C",IF($O2250&lt;Assumptions!$B$20,"D","E"))))</f>
        <v>B</v>
      </c>
      <c r="S2250" s="75">
        <f t="shared" si="71"/>
        <v>1</v>
      </c>
    </row>
    <row r="2251" spans="1:19" ht="17.399999999999999" x14ac:dyDescent="0.3">
      <c r="A2251" s="39" t="s">
        <v>500</v>
      </c>
      <c r="B2251" s="39" t="s">
        <v>89</v>
      </c>
      <c r="C2251" s="39" t="s">
        <v>190</v>
      </c>
      <c r="D2251" s="39" t="s">
        <v>42</v>
      </c>
      <c r="E2251" s="70" t="s">
        <v>46</v>
      </c>
      <c r="F2251" s="70" t="s">
        <v>28</v>
      </c>
      <c r="G2251" s="78">
        <v>44355</v>
      </c>
      <c r="H2251" s="78">
        <v>45962</v>
      </c>
      <c r="I2251" s="69">
        <v>65097696.939999998</v>
      </c>
      <c r="J2251" s="70">
        <v>999</v>
      </c>
      <c r="K2251" s="71">
        <v>0.14699999999999999</v>
      </c>
      <c r="L2251" s="70">
        <v>0</v>
      </c>
      <c r="M2251" s="71">
        <v>0.64700000000000002</v>
      </c>
      <c r="N2251" s="72"/>
      <c r="O2251" s="73">
        <f>MIN(1,MAX(0,(1/(1+EXP(-(Assumptions!$B$5 + Assumptions!$B$6*$N2251))))*Assumptions!$B$3))</f>
        <v>3.9165722796764356E-2</v>
      </c>
      <c r="P2251" s="73">
        <f>VLOOKUP($F2251,Assumptions!$A$23:$B$27,2,FALSE)*Assumptions!$B$4</f>
        <v>0.35</v>
      </c>
      <c r="Q2251" s="74">
        <f t="shared" si="70"/>
        <v>892359.42357093527</v>
      </c>
      <c r="R2251" s="75" t="str">
        <f>IF($O2251&lt;Assumptions!$B$17,"A",IF($O2251&lt;Assumptions!$B$18,"B",IF($O2251&lt;Assumptions!$B$19,"C",IF($O2251&lt;Assumptions!$B$20,"D","E"))))</f>
        <v>B</v>
      </c>
      <c r="S2251" s="75">
        <f t="shared" si="71"/>
        <v>1</v>
      </c>
    </row>
    <row r="2252" spans="1:19" ht="17.399999999999999" x14ac:dyDescent="0.3">
      <c r="A2252" s="39" t="s">
        <v>500</v>
      </c>
      <c r="B2252" s="39" t="s">
        <v>89</v>
      </c>
      <c r="C2252" s="39" t="s">
        <v>190</v>
      </c>
      <c r="D2252" s="39" t="s">
        <v>42</v>
      </c>
      <c r="E2252" s="70" t="s">
        <v>46</v>
      </c>
      <c r="F2252" s="70" t="s">
        <v>28</v>
      </c>
      <c r="G2252" s="78">
        <v>44355</v>
      </c>
      <c r="H2252" s="78">
        <v>45992</v>
      </c>
      <c r="I2252" s="69">
        <v>65097696.939999998</v>
      </c>
      <c r="J2252" s="70">
        <v>999</v>
      </c>
      <c r="K2252" s="71">
        <v>0.19900000000000001</v>
      </c>
      <c r="L2252" s="70">
        <v>0</v>
      </c>
      <c r="M2252" s="71">
        <v>0.64700000000000002</v>
      </c>
      <c r="N2252" s="72"/>
      <c r="O2252" s="73">
        <f>MIN(1,MAX(0,(1/(1+EXP(-(Assumptions!$B$5 + Assumptions!$B$6*$N2252))))*Assumptions!$B$3))</f>
        <v>3.9165722796764356E-2</v>
      </c>
      <c r="P2252" s="73">
        <f>VLOOKUP($F2252,Assumptions!$A$23:$B$27,2,FALSE)*Assumptions!$B$4</f>
        <v>0.35</v>
      </c>
      <c r="Q2252" s="74">
        <f t="shared" si="70"/>
        <v>892359.42357093527</v>
      </c>
      <c r="R2252" s="75" t="str">
        <f>IF($O2252&lt;Assumptions!$B$17,"A",IF($O2252&lt;Assumptions!$B$18,"B",IF($O2252&lt;Assumptions!$B$19,"C",IF($O2252&lt;Assumptions!$B$20,"D","E"))))</f>
        <v>B</v>
      </c>
      <c r="S2252" s="75">
        <f t="shared" si="71"/>
        <v>1</v>
      </c>
    </row>
    <row r="2253" spans="1:19" ht="17.399999999999999" x14ac:dyDescent="0.3">
      <c r="A2253" s="39" t="s">
        <v>502</v>
      </c>
      <c r="B2253" s="39" t="s">
        <v>44</v>
      </c>
      <c r="C2253" s="39" t="s">
        <v>135</v>
      </c>
      <c r="D2253" s="39" t="s">
        <v>45</v>
      </c>
      <c r="E2253" s="70" t="s">
        <v>23</v>
      </c>
      <c r="F2253" s="70" t="s">
        <v>40</v>
      </c>
      <c r="G2253" s="78">
        <v>44797</v>
      </c>
      <c r="H2253" s="78">
        <v>45658</v>
      </c>
      <c r="I2253" s="69">
        <v>1592475.42</v>
      </c>
      <c r="J2253" s="70">
        <v>35</v>
      </c>
      <c r="K2253" s="71">
        <v>0.82399999999999995</v>
      </c>
      <c r="L2253" s="70">
        <v>0</v>
      </c>
      <c r="M2253" s="71">
        <v>1.1439999999999999</v>
      </c>
      <c r="N2253" s="72"/>
      <c r="O2253" s="73">
        <f>MIN(1,MAX(0,(1/(1+EXP(-(Assumptions!$B$5 + Assumptions!$B$6*$N2253))))*Assumptions!$B$3))</f>
        <v>3.9165722796764356E-2</v>
      </c>
      <c r="P2253" s="73">
        <f>VLOOKUP($F2253,Assumptions!$A$23:$B$27,2,FALSE)*Assumptions!$B$4</f>
        <v>0.7</v>
      </c>
      <c r="Q2253" s="74">
        <f t="shared" si="70"/>
        <v>43659.315602266615</v>
      </c>
      <c r="R2253" s="75" t="str">
        <f>IF($O2253&lt;Assumptions!$B$17,"A",IF($O2253&lt;Assumptions!$B$18,"B",IF($O2253&lt;Assumptions!$B$19,"C",IF($O2253&lt;Assumptions!$B$20,"D","E"))))</f>
        <v>B</v>
      </c>
      <c r="S2253" s="75">
        <f t="shared" si="71"/>
        <v>0</v>
      </c>
    </row>
    <row r="2254" spans="1:19" ht="17.399999999999999" x14ac:dyDescent="0.3">
      <c r="A2254" s="39" t="s">
        <v>502</v>
      </c>
      <c r="B2254" s="39" t="s">
        <v>44</v>
      </c>
      <c r="C2254" s="39" t="s">
        <v>135</v>
      </c>
      <c r="D2254" s="39" t="s">
        <v>45</v>
      </c>
      <c r="E2254" s="70" t="s">
        <v>23</v>
      </c>
      <c r="F2254" s="70" t="s">
        <v>40</v>
      </c>
      <c r="G2254" s="78">
        <v>44797</v>
      </c>
      <c r="H2254" s="78">
        <v>45689</v>
      </c>
      <c r="I2254" s="69">
        <v>1547232.58</v>
      </c>
      <c r="J2254" s="70">
        <v>65</v>
      </c>
      <c r="K2254" s="71">
        <v>0.433</v>
      </c>
      <c r="L2254" s="70">
        <v>0</v>
      </c>
      <c r="M2254" s="71">
        <v>1.1439999999999999</v>
      </c>
      <c r="N2254" s="72"/>
      <c r="O2254" s="73">
        <f>MIN(1,MAX(0,(1/(1+EXP(-(Assumptions!$B$5 + Assumptions!$B$6*$N2254))))*Assumptions!$B$3))</f>
        <v>3.9165722796764356E-2</v>
      </c>
      <c r="P2254" s="73">
        <f>VLOOKUP($F2254,Assumptions!$A$23:$B$27,2,FALSE)*Assumptions!$B$4</f>
        <v>0.7</v>
      </c>
      <c r="Q2254" s="74">
        <f t="shared" si="70"/>
        <v>42418.937631281769</v>
      </c>
      <c r="R2254" s="75" t="str">
        <f>IF($O2254&lt;Assumptions!$B$17,"A",IF($O2254&lt;Assumptions!$B$18,"B",IF($O2254&lt;Assumptions!$B$19,"C",IF($O2254&lt;Assumptions!$B$20,"D","E"))))</f>
        <v>B</v>
      </c>
      <c r="S2254" s="75">
        <f t="shared" si="71"/>
        <v>0</v>
      </c>
    </row>
    <row r="2255" spans="1:19" ht="17.399999999999999" x14ac:dyDescent="0.3">
      <c r="A2255" s="39" t="s">
        <v>502</v>
      </c>
      <c r="B2255" s="39" t="s">
        <v>44</v>
      </c>
      <c r="C2255" s="39" t="s">
        <v>135</v>
      </c>
      <c r="D2255" s="39" t="s">
        <v>45</v>
      </c>
      <c r="E2255" s="70" t="s">
        <v>23</v>
      </c>
      <c r="F2255" s="70" t="s">
        <v>40</v>
      </c>
      <c r="G2255" s="78">
        <v>44797</v>
      </c>
      <c r="H2255" s="78">
        <v>45717</v>
      </c>
      <c r="I2255" s="69">
        <v>1504423.1</v>
      </c>
      <c r="J2255" s="70">
        <v>0</v>
      </c>
      <c r="K2255" s="71">
        <v>1.0629999999999999</v>
      </c>
      <c r="L2255" s="70">
        <v>0</v>
      </c>
      <c r="M2255" s="71">
        <v>1.1439999999999999</v>
      </c>
      <c r="N2255" s="72"/>
      <c r="O2255" s="73">
        <f>MIN(1,MAX(0,(1/(1+EXP(-(Assumptions!$B$5 + Assumptions!$B$6*$N2255))))*Assumptions!$B$3))</f>
        <v>3.9165722796764356E-2</v>
      </c>
      <c r="P2255" s="73">
        <f>VLOOKUP($F2255,Assumptions!$A$23:$B$27,2,FALSE)*Assumptions!$B$4</f>
        <v>0.7</v>
      </c>
      <c r="Q2255" s="74">
        <f t="shared" si="70"/>
        <v>41245.272672554231</v>
      </c>
      <c r="R2255" s="75" t="str">
        <f>IF($O2255&lt;Assumptions!$B$17,"A",IF($O2255&lt;Assumptions!$B$18,"B",IF($O2255&lt;Assumptions!$B$19,"C",IF($O2255&lt;Assumptions!$B$20,"D","E"))))</f>
        <v>B</v>
      </c>
      <c r="S2255" s="75">
        <f t="shared" si="71"/>
        <v>0</v>
      </c>
    </row>
    <row r="2256" spans="1:19" ht="17.399999999999999" x14ac:dyDescent="0.3">
      <c r="A2256" s="39" t="s">
        <v>502</v>
      </c>
      <c r="B2256" s="39" t="s">
        <v>44</v>
      </c>
      <c r="C2256" s="39" t="s">
        <v>135</v>
      </c>
      <c r="D2256" s="39" t="s">
        <v>45</v>
      </c>
      <c r="E2256" s="70" t="s">
        <v>23</v>
      </c>
      <c r="F2256" s="70" t="s">
        <v>40</v>
      </c>
      <c r="G2256" s="78">
        <v>44797</v>
      </c>
      <c r="H2256" s="78">
        <v>45748</v>
      </c>
      <c r="I2256" s="69">
        <v>1458891.45</v>
      </c>
      <c r="J2256" s="70">
        <v>0</v>
      </c>
      <c r="K2256" s="71">
        <v>1.02</v>
      </c>
      <c r="L2256" s="70">
        <v>0</v>
      </c>
      <c r="M2256" s="71">
        <v>1.1439999999999999</v>
      </c>
      <c r="N2256" s="72"/>
      <c r="O2256" s="73">
        <f>MIN(1,MAX(0,(1/(1+EXP(-(Assumptions!$B$5 + Assumptions!$B$6*$N2256))))*Assumptions!$B$3))</f>
        <v>3.9165722796764356E-2</v>
      </c>
      <c r="P2256" s="73">
        <f>VLOOKUP($F2256,Assumptions!$A$23:$B$27,2,FALSE)*Assumptions!$B$4</f>
        <v>0.7</v>
      </c>
      <c r="Q2256" s="74">
        <f t="shared" si="70"/>
        <v>39996.976684888716</v>
      </c>
      <c r="R2256" s="75" t="str">
        <f>IF($O2256&lt;Assumptions!$B$17,"A",IF($O2256&lt;Assumptions!$B$18,"B",IF($O2256&lt;Assumptions!$B$19,"C",IF($O2256&lt;Assumptions!$B$20,"D","E"))))</f>
        <v>B</v>
      </c>
      <c r="S2256" s="75">
        <f t="shared" si="71"/>
        <v>0</v>
      </c>
    </row>
    <row r="2257" spans="1:19" ht="17.399999999999999" x14ac:dyDescent="0.3">
      <c r="A2257" s="39" t="s">
        <v>502</v>
      </c>
      <c r="B2257" s="39" t="s">
        <v>44</v>
      </c>
      <c r="C2257" s="39" t="s">
        <v>135</v>
      </c>
      <c r="D2257" s="39" t="s">
        <v>45</v>
      </c>
      <c r="E2257" s="70" t="s">
        <v>23</v>
      </c>
      <c r="F2257" s="70" t="s">
        <v>40</v>
      </c>
      <c r="G2257" s="78">
        <v>44797</v>
      </c>
      <c r="H2257" s="78">
        <v>45778</v>
      </c>
      <c r="I2257" s="69">
        <v>1414540.05</v>
      </c>
      <c r="J2257" s="70">
        <v>0</v>
      </c>
      <c r="K2257" s="71">
        <v>1.06</v>
      </c>
      <c r="L2257" s="70">
        <v>0</v>
      </c>
      <c r="M2257" s="71">
        <v>1.1439999999999999</v>
      </c>
      <c r="N2257" s="72"/>
      <c r="O2257" s="73">
        <f>MIN(1,MAX(0,(1/(1+EXP(-(Assumptions!$B$5 + Assumptions!$B$6*$N2257))))*Assumptions!$B$3))</f>
        <v>3.9165722796764356E-2</v>
      </c>
      <c r="P2257" s="73">
        <f>VLOOKUP($F2257,Assumptions!$A$23:$B$27,2,FALSE)*Assumptions!$B$4</f>
        <v>0.7</v>
      </c>
      <c r="Q2257" s="74">
        <f t="shared" si="70"/>
        <v>38781.038438254829</v>
      </c>
      <c r="R2257" s="75" t="str">
        <f>IF($O2257&lt;Assumptions!$B$17,"A",IF($O2257&lt;Assumptions!$B$18,"B",IF($O2257&lt;Assumptions!$B$19,"C",IF($O2257&lt;Assumptions!$B$20,"D","E"))))</f>
        <v>B</v>
      </c>
      <c r="S2257" s="75">
        <f t="shared" si="71"/>
        <v>0</v>
      </c>
    </row>
    <row r="2258" spans="1:19" ht="17.399999999999999" x14ac:dyDescent="0.3">
      <c r="A2258" s="39" t="s">
        <v>502</v>
      </c>
      <c r="B2258" s="39" t="s">
        <v>44</v>
      </c>
      <c r="C2258" s="39" t="s">
        <v>135</v>
      </c>
      <c r="D2258" s="39" t="s">
        <v>45</v>
      </c>
      <c r="E2258" s="70" t="s">
        <v>23</v>
      </c>
      <c r="F2258" s="70" t="s">
        <v>40</v>
      </c>
      <c r="G2258" s="78">
        <v>44797</v>
      </c>
      <c r="H2258" s="78">
        <v>45809</v>
      </c>
      <c r="I2258" s="69">
        <v>1374668.04</v>
      </c>
      <c r="J2258" s="70">
        <v>0</v>
      </c>
      <c r="K2258" s="71">
        <v>1.012</v>
      </c>
      <c r="L2258" s="70">
        <v>0</v>
      </c>
      <c r="M2258" s="71">
        <v>1.1439999999999999</v>
      </c>
      <c r="N2258" s="72"/>
      <c r="O2258" s="73">
        <f>MIN(1,MAX(0,(1/(1+EXP(-(Assumptions!$B$5 + Assumptions!$B$6*$N2258))))*Assumptions!$B$3))</f>
        <v>3.9165722796764356E-2</v>
      </c>
      <c r="P2258" s="73">
        <f>VLOOKUP($F2258,Assumptions!$A$23:$B$27,2,FALSE)*Assumptions!$B$4</f>
        <v>0.7</v>
      </c>
      <c r="Q2258" s="74">
        <f t="shared" si="70"/>
        <v>37687.90717454796</v>
      </c>
      <c r="R2258" s="75" t="str">
        <f>IF($O2258&lt;Assumptions!$B$17,"A",IF($O2258&lt;Assumptions!$B$18,"B",IF($O2258&lt;Assumptions!$B$19,"C",IF($O2258&lt;Assumptions!$B$20,"D","E"))))</f>
        <v>B</v>
      </c>
      <c r="S2258" s="75">
        <f t="shared" si="71"/>
        <v>0</v>
      </c>
    </row>
    <row r="2259" spans="1:19" ht="17.399999999999999" x14ac:dyDescent="0.3">
      <c r="A2259" s="39" t="s">
        <v>502</v>
      </c>
      <c r="B2259" s="39" t="s">
        <v>44</v>
      </c>
      <c r="C2259" s="39" t="s">
        <v>135</v>
      </c>
      <c r="D2259" s="39" t="s">
        <v>45</v>
      </c>
      <c r="E2259" s="70" t="s">
        <v>23</v>
      </c>
      <c r="F2259" s="70" t="s">
        <v>40</v>
      </c>
      <c r="G2259" s="78">
        <v>44797</v>
      </c>
      <c r="H2259" s="78">
        <v>45839</v>
      </c>
      <c r="I2259" s="69">
        <v>1336100.52</v>
      </c>
      <c r="J2259" s="70">
        <v>15</v>
      </c>
      <c r="K2259" s="71">
        <v>1.0960000000000001</v>
      </c>
      <c r="L2259" s="70">
        <v>0</v>
      </c>
      <c r="M2259" s="71">
        <v>1.1439999999999999</v>
      </c>
      <c r="N2259" s="72"/>
      <c r="O2259" s="73">
        <f>MIN(1,MAX(0,(1/(1+EXP(-(Assumptions!$B$5 + Assumptions!$B$6*$N2259))))*Assumptions!$B$3))</f>
        <v>3.9165722796764356E-2</v>
      </c>
      <c r="P2259" s="73">
        <f>VLOOKUP($F2259,Assumptions!$A$23:$B$27,2,FALSE)*Assumptions!$B$4</f>
        <v>0.7</v>
      </c>
      <c r="Q2259" s="74">
        <f t="shared" si="70"/>
        <v>36630.539816452896</v>
      </c>
      <c r="R2259" s="75" t="str">
        <f>IF($O2259&lt;Assumptions!$B$17,"A",IF($O2259&lt;Assumptions!$B$18,"B",IF($O2259&lt;Assumptions!$B$19,"C",IF($O2259&lt;Assumptions!$B$20,"D","E"))))</f>
        <v>B</v>
      </c>
      <c r="S2259" s="75">
        <f t="shared" si="71"/>
        <v>0</v>
      </c>
    </row>
    <row r="2260" spans="1:19" ht="17.399999999999999" x14ac:dyDescent="0.3">
      <c r="A2260" s="39" t="s">
        <v>502</v>
      </c>
      <c r="B2260" s="39" t="s">
        <v>44</v>
      </c>
      <c r="C2260" s="39" t="s">
        <v>135</v>
      </c>
      <c r="D2260" s="39" t="s">
        <v>45</v>
      </c>
      <c r="E2260" s="70" t="s">
        <v>23</v>
      </c>
      <c r="F2260" s="70" t="s">
        <v>40</v>
      </c>
      <c r="G2260" s="78">
        <v>44797</v>
      </c>
      <c r="H2260" s="78">
        <v>45870</v>
      </c>
      <c r="I2260" s="69">
        <v>1298278.42</v>
      </c>
      <c r="J2260" s="70">
        <v>0</v>
      </c>
      <c r="K2260" s="71">
        <v>0.99299999999999999</v>
      </c>
      <c r="L2260" s="70">
        <v>0</v>
      </c>
      <c r="M2260" s="71">
        <v>1.1439999999999999</v>
      </c>
      <c r="N2260" s="72"/>
      <c r="O2260" s="73">
        <f>MIN(1,MAX(0,(1/(1+EXP(-(Assumptions!$B$5 + Assumptions!$B$6*$N2260))))*Assumptions!$B$3))</f>
        <v>3.9165722796764356E-2</v>
      </c>
      <c r="P2260" s="73">
        <f>VLOOKUP($F2260,Assumptions!$A$23:$B$27,2,FALSE)*Assumptions!$B$4</f>
        <v>0.7</v>
      </c>
      <c r="Q2260" s="74">
        <f t="shared" si="70"/>
        <v>35593.60889751884</v>
      </c>
      <c r="R2260" s="75" t="str">
        <f>IF($O2260&lt;Assumptions!$B$17,"A",IF($O2260&lt;Assumptions!$B$18,"B",IF($O2260&lt;Assumptions!$B$19,"C",IF($O2260&lt;Assumptions!$B$20,"D","E"))))</f>
        <v>B</v>
      </c>
      <c r="S2260" s="75">
        <f t="shared" si="71"/>
        <v>0</v>
      </c>
    </row>
    <row r="2261" spans="1:19" ht="17.399999999999999" x14ac:dyDescent="0.3">
      <c r="A2261" s="39" t="s">
        <v>502</v>
      </c>
      <c r="B2261" s="39" t="s">
        <v>44</v>
      </c>
      <c r="C2261" s="39" t="s">
        <v>135</v>
      </c>
      <c r="D2261" s="39" t="s">
        <v>45</v>
      </c>
      <c r="E2261" s="70" t="s">
        <v>23</v>
      </c>
      <c r="F2261" s="70" t="s">
        <v>40</v>
      </c>
      <c r="G2261" s="78">
        <v>44797</v>
      </c>
      <c r="H2261" s="78">
        <v>45901</v>
      </c>
      <c r="I2261" s="69">
        <v>1264426.3999999999</v>
      </c>
      <c r="J2261" s="70">
        <v>15</v>
      </c>
      <c r="K2261" s="71">
        <v>1.129</v>
      </c>
      <c r="L2261" s="70">
        <v>0</v>
      </c>
      <c r="M2261" s="71">
        <v>1.1439999999999999</v>
      </c>
      <c r="N2261" s="72"/>
      <c r="O2261" s="73">
        <f>MIN(1,MAX(0,(1/(1+EXP(-(Assumptions!$B$5 + Assumptions!$B$6*$N2261))))*Assumptions!$B$3))</f>
        <v>3.9165722796764356E-2</v>
      </c>
      <c r="P2261" s="73">
        <f>VLOOKUP($F2261,Assumptions!$A$23:$B$27,2,FALSE)*Assumptions!$B$4</f>
        <v>0.7</v>
      </c>
      <c r="Q2261" s="74">
        <f t="shared" si="70"/>
        <v>34665.521715517476</v>
      </c>
      <c r="R2261" s="75" t="str">
        <f>IF($O2261&lt;Assumptions!$B$17,"A",IF($O2261&lt;Assumptions!$B$18,"B",IF($O2261&lt;Assumptions!$B$19,"C",IF($O2261&lt;Assumptions!$B$20,"D","E"))))</f>
        <v>B</v>
      </c>
      <c r="S2261" s="75">
        <f t="shared" si="71"/>
        <v>0</v>
      </c>
    </row>
    <row r="2262" spans="1:19" ht="17.399999999999999" x14ac:dyDescent="0.3">
      <c r="A2262" s="39" t="s">
        <v>502</v>
      </c>
      <c r="B2262" s="39" t="s">
        <v>44</v>
      </c>
      <c r="C2262" s="39" t="s">
        <v>135</v>
      </c>
      <c r="D2262" s="39" t="s">
        <v>45</v>
      </c>
      <c r="E2262" s="70" t="s">
        <v>23</v>
      </c>
      <c r="F2262" s="70" t="s">
        <v>40</v>
      </c>
      <c r="G2262" s="78">
        <v>44797</v>
      </c>
      <c r="H2262" s="78">
        <v>45931</v>
      </c>
      <c r="I2262" s="69">
        <v>1224998.6499999999</v>
      </c>
      <c r="J2262" s="70">
        <v>0</v>
      </c>
      <c r="K2262" s="71">
        <v>1.105</v>
      </c>
      <c r="L2262" s="70">
        <v>0</v>
      </c>
      <c r="M2262" s="71">
        <v>1.1439999999999999</v>
      </c>
      <c r="N2262" s="72"/>
      <c r="O2262" s="73">
        <f>MIN(1,MAX(0,(1/(1+EXP(-(Assumptions!$B$5 + Assumptions!$B$6*$N2262))))*Assumptions!$B$3))</f>
        <v>3.9165722796764356E-2</v>
      </c>
      <c r="P2262" s="73">
        <f>VLOOKUP($F2262,Assumptions!$A$23:$B$27,2,FALSE)*Assumptions!$B$4</f>
        <v>0.7</v>
      </c>
      <c r="Q2262" s="74">
        <f t="shared" si="70"/>
        <v>33584.570286617389</v>
      </c>
      <c r="R2262" s="75" t="str">
        <f>IF($O2262&lt;Assumptions!$B$17,"A",IF($O2262&lt;Assumptions!$B$18,"B",IF($O2262&lt;Assumptions!$B$19,"C",IF($O2262&lt;Assumptions!$B$20,"D","E"))))</f>
        <v>B</v>
      </c>
      <c r="S2262" s="75">
        <f t="shared" si="71"/>
        <v>0</v>
      </c>
    </row>
    <row r="2263" spans="1:19" ht="17.399999999999999" x14ac:dyDescent="0.3">
      <c r="A2263" s="39" t="s">
        <v>502</v>
      </c>
      <c r="B2263" s="39" t="s">
        <v>44</v>
      </c>
      <c r="C2263" s="39" t="s">
        <v>135</v>
      </c>
      <c r="D2263" s="39" t="s">
        <v>45</v>
      </c>
      <c r="E2263" s="70" t="s">
        <v>23</v>
      </c>
      <c r="F2263" s="70" t="s">
        <v>40</v>
      </c>
      <c r="G2263" s="78">
        <v>44797</v>
      </c>
      <c r="H2263" s="78">
        <v>45962</v>
      </c>
      <c r="I2263" s="69">
        <v>1187537.1200000001</v>
      </c>
      <c r="J2263" s="70">
        <v>15</v>
      </c>
      <c r="K2263" s="71">
        <v>0.95599999999999996</v>
      </c>
      <c r="L2263" s="70">
        <v>0</v>
      </c>
      <c r="M2263" s="71">
        <v>1.1439999999999999</v>
      </c>
      <c r="N2263" s="72"/>
      <c r="O2263" s="73">
        <f>MIN(1,MAX(0,(1/(1+EXP(-(Assumptions!$B$5 + Assumptions!$B$6*$N2263))))*Assumptions!$B$3))</f>
        <v>3.9165722796764356E-2</v>
      </c>
      <c r="P2263" s="73">
        <f>VLOOKUP($F2263,Assumptions!$A$23:$B$27,2,FALSE)*Assumptions!$B$4</f>
        <v>0.7</v>
      </c>
      <c r="Q2263" s="74">
        <f t="shared" si="70"/>
        <v>32557.52475695152</v>
      </c>
      <c r="R2263" s="75" t="str">
        <f>IF($O2263&lt;Assumptions!$B$17,"A",IF($O2263&lt;Assumptions!$B$18,"B",IF($O2263&lt;Assumptions!$B$19,"C",IF($O2263&lt;Assumptions!$B$20,"D","E"))))</f>
        <v>B</v>
      </c>
      <c r="S2263" s="75">
        <f t="shared" si="71"/>
        <v>0</v>
      </c>
    </row>
    <row r="2264" spans="1:19" ht="17.399999999999999" x14ac:dyDescent="0.3">
      <c r="A2264" s="39" t="s">
        <v>502</v>
      </c>
      <c r="B2264" s="39" t="s">
        <v>44</v>
      </c>
      <c r="C2264" s="39" t="s">
        <v>135</v>
      </c>
      <c r="D2264" s="39" t="s">
        <v>45</v>
      </c>
      <c r="E2264" s="70" t="s">
        <v>23</v>
      </c>
      <c r="F2264" s="70" t="s">
        <v>40</v>
      </c>
      <c r="G2264" s="78">
        <v>44797</v>
      </c>
      <c r="H2264" s="78">
        <v>45992</v>
      </c>
      <c r="I2264" s="69">
        <v>1149683.9099999999</v>
      </c>
      <c r="J2264" s="70">
        <v>0</v>
      </c>
      <c r="K2264" s="71">
        <v>0.95899999999999996</v>
      </c>
      <c r="L2264" s="70">
        <v>0</v>
      </c>
      <c r="M2264" s="71">
        <v>1.1439999999999999</v>
      </c>
      <c r="N2264" s="72"/>
      <c r="O2264" s="73">
        <f>MIN(1,MAX(0,(1/(1+EXP(-(Assumptions!$B$5 + Assumptions!$B$6*$N2264))))*Assumptions!$B$3))</f>
        <v>3.9165722796764356E-2</v>
      </c>
      <c r="P2264" s="73">
        <f>VLOOKUP($F2264,Assumptions!$A$23:$B$27,2,FALSE)*Assumptions!$B$4</f>
        <v>0.7</v>
      </c>
      <c r="Q2264" s="74">
        <f t="shared" si="70"/>
        <v>31519.740926072125</v>
      </c>
      <c r="R2264" s="75" t="str">
        <f>IF($O2264&lt;Assumptions!$B$17,"A",IF($O2264&lt;Assumptions!$B$18,"B",IF($O2264&lt;Assumptions!$B$19,"C",IF($O2264&lt;Assumptions!$B$20,"D","E"))))</f>
        <v>B</v>
      </c>
      <c r="S2264" s="75">
        <f t="shared" si="71"/>
        <v>0</v>
      </c>
    </row>
    <row r="2265" spans="1:19" ht="17.399999999999999" x14ac:dyDescent="0.3">
      <c r="A2265" s="39" t="s">
        <v>504</v>
      </c>
      <c r="B2265" s="39" t="s">
        <v>67</v>
      </c>
      <c r="C2265" s="39" t="s">
        <v>144</v>
      </c>
      <c r="D2265" s="39" t="s">
        <v>26</v>
      </c>
      <c r="E2265" s="70" t="s">
        <v>23</v>
      </c>
      <c r="F2265" s="70" t="s">
        <v>40</v>
      </c>
      <c r="G2265" s="78">
        <v>43945</v>
      </c>
      <c r="H2265" s="78">
        <v>45658</v>
      </c>
      <c r="I2265" s="69">
        <v>1565681.84</v>
      </c>
      <c r="J2265" s="70">
        <v>0</v>
      </c>
      <c r="K2265" s="71">
        <v>1.1180000000000001</v>
      </c>
      <c r="L2265" s="70">
        <v>0</v>
      </c>
      <c r="M2265" s="71">
        <v>1.012</v>
      </c>
      <c r="N2265" s="72"/>
      <c r="O2265" s="73">
        <f>MIN(1,MAX(0,(1/(1+EXP(-(Assumptions!$B$5 + Assumptions!$B$6*$N2265))))*Assumptions!$B$3))</f>
        <v>3.9165722796764356E-2</v>
      </c>
      <c r="P2265" s="73">
        <f>VLOOKUP($F2265,Assumptions!$A$23:$B$27,2,FALSE)*Assumptions!$B$4</f>
        <v>0.7</v>
      </c>
      <c r="Q2265" s="74">
        <f t="shared" si="70"/>
        <v>42924.742653357578</v>
      </c>
      <c r="R2265" s="75" t="str">
        <f>IF($O2265&lt;Assumptions!$B$17,"A",IF($O2265&lt;Assumptions!$B$18,"B",IF($O2265&lt;Assumptions!$B$19,"C",IF($O2265&lt;Assumptions!$B$20,"D","E"))))</f>
        <v>B</v>
      </c>
      <c r="S2265" s="75">
        <f t="shared" si="71"/>
        <v>0</v>
      </c>
    </row>
    <row r="2266" spans="1:19" ht="17.399999999999999" x14ac:dyDescent="0.3">
      <c r="A2266" s="39" t="s">
        <v>504</v>
      </c>
      <c r="B2266" s="39" t="s">
        <v>67</v>
      </c>
      <c r="C2266" s="39" t="s">
        <v>144</v>
      </c>
      <c r="D2266" s="39" t="s">
        <v>26</v>
      </c>
      <c r="E2266" s="70" t="s">
        <v>23</v>
      </c>
      <c r="F2266" s="70" t="s">
        <v>40</v>
      </c>
      <c r="G2266" s="78">
        <v>43945</v>
      </c>
      <c r="H2266" s="78">
        <v>45689</v>
      </c>
      <c r="I2266" s="69">
        <v>1523151.77</v>
      </c>
      <c r="J2266" s="70">
        <v>0</v>
      </c>
      <c r="K2266" s="71">
        <v>0.97099999999999997</v>
      </c>
      <c r="L2266" s="70">
        <v>0</v>
      </c>
      <c r="M2266" s="71">
        <v>1.012</v>
      </c>
      <c r="N2266" s="72"/>
      <c r="O2266" s="73">
        <f>MIN(1,MAX(0,(1/(1+EXP(-(Assumptions!$B$5 + Assumptions!$B$6*$N2266))))*Assumptions!$B$3))</f>
        <v>3.9165722796764356E-2</v>
      </c>
      <c r="P2266" s="73">
        <f>VLOOKUP($F2266,Assumptions!$A$23:$B$27,2,FALSE)*Assumptions!$B$4</f>
        <v>0.7</v>
      </c>
      <c r="Q2266" s="74">
        <f t="shared" si="70"/>
        <v>41758.738000854682</v>
      </c>
      <c r="R2266" s="75" t="str">
        <f>IF($O2266&lt;Assumptions!$B$17,"A",IF($O2266&lt;Assumptions!$B$18,"B",IF($O2266&lt;Assumptions!$B$19,"C",IF($O2266&lt;Assumptions!$B$20,"D","E"))))</f>
        <v>B</v>
      </c>
      <c r="S2266" s="75">
        <f t="shared" si="71"/>
        <v>0</v>
      </c>
    </row>
    <row r="2267" spans="1:19" ht="17.399999999999999" x14ac:dyDescent="0.3">
      <c r="A2267" s="39" t="s">
        <v>504</v>
      </c>
      <c r="B2267" s="39" t="s">
        <v>67</v>
      </c>
      <c r="C2267" s="39" t="s">
        <v>144</v>
      </c>
      <c r="D2267" s="39" t="s">
        <v>26</v>
      </c>
      <c r="E2267" s="70" t="s">
        <v>23</v>
      </c>
      <c r="F2267" s="70" t="s">
        <v>40</v>
      </c>
      <c r="G2267" s="78">
        <v>43945</v>
      </c>
      <c r="H2267" s="78">
        <v>45717</v>
      </c>
      <c r="I2267" s="69">
        <v>1488004.76</v>
      </c>
      <c r="J2267" s="70">
        <v>65</v>
      </c>
      <c r="K2267" s="71">
        <v>0.65800000000000003</v>
      </c>
      <c r="L2267" s="70">
        <v>0</v>
      </c>
      <c r="M2267" s="71">
        <v>1.012</v>
      </c>
      <c r="N2267" s="72"/>
      <c r="O2267" s="73">
        <f>MIN(1,MAX(0,(1/(1+EXP(-(Assumptions!$B$5 + Assumptions!$B$6*$N2267))))*Assumptions!$B$3))</f>
        <v>3.9165722796764356E-2</v>
      </c>
      <c r="P2267" s="73">
        <f>VLOOKUP($F2267,Assumptions!$A$23:$B$27,2,FALSE)*Assumptions!$B$4</f>
        <v>0.7</v>
      </c>
      <c r="Q2267" s="74">
        <f t="shared" si="70"/>
        <v>40795.147365298108</v>
      </c>
      <c r="R2267" s="75" t="str">
        <f>IF($O2267&lt;Assumptions!$B$17,"A",IF($O2267&lt;Assumptions!$B$18,"B",IF($O2267&lt;Assumptions!$B$19,"C",IF($O2267&lt;Assumptions!$B$20,"D","E"))))</f>
        <v>B</v>
      </c>
      <c r="S2267" s="75">
        <f t="shared" si="71"/>
        <v>0</v>
      </c>
    </row>
    <row r="2268" spans="1:19" ht="17.399999999999999" x14ac:dyDescent="0.3">
      <c r="A2268" s="39" t="s">
        <v>504</v>
      </c>
      <c r="B2268" s="39" t="s">
        <v>67</v>
      </c>
      <c r="C2268" s="39" t="s">
        <v>144</v>
      </c>
      <c r="D2268" s="39" t="s">
        <v>26</v>
      </c>
      <c r="E2268" s="70" t="s">
        <v>23</v>
      </c>
      <c r="F2268" s="70" t="s">
        <v>40</v>
      </c>
      <c r="G2268" s="78">
        <v>43945</v>
      </c>
      <c r="H2268" s="78">
        <v>45748</v>
      </c>
      <c r="I2268" s="69">
        <v>1448288.34</v>
      </c>
      <c r="J2268" s="70">
        <v>35</v>
      </c>
      <c r="K2268" s="71">
        <v>0.50600000000000001</v>
      </c>
      <c r="L2268" s="70">
        <v>0</v>
      </c>
      <c r="M2268" s="71">
        <v>1.012</v>
      </c>
      <c r="N2268" s="72"/>
      <c r="O2268" s="73">
        <f>MIN(1,MAX(0,(1/(1+EXP(-(Assumptions!$B$5 + Assumptions!$B$6*$N2268))))*Assumptions!$B$3))</f>
        <v>3.9165722796764356E-2</v>
      </c>
      <c r="P2268" s="73">
        <f>VLOOKUP($F2268,Assumptions!$A$23:$B$27,2,FALSE)*Assumptions!$B$4</f>
        <v>0.7</v>
      </c>
      <c r="Q2268" s="74">
        <f t="shared" si="70"/>
        <v>39706.281757958204</v>
      </c>
      <c r="R2268" s="75" t="str">
        <f>IF($O2268&lt;Assumptions!$B$17,"A",IF($O2268&lt;Assumptions!$B$18,"B",IF($O2268&lt;Assumptions!$B$19,"C",IF($O2268&lt;Assumptions!$B$20,"D","E"))))</f>
        <v>B</v>
      </c>
      <c r="S2268" s="75">
        <f t="shared" si="71"/>
        <v>0</v>
      </c>
    </row>
    <row r="2269" spans="1:19" ht="17.399999999999999" x14ac:dyDescent="0.3">
      <c r="A2269" s="39" t="s">
        <v>504</v>
      </c>
      <c r="B2269" s="39" t="s">
        <v>67</v>
      </c>
      <c r="C2269" s="39" t="s">
        <v>144</v>
      </c>
      <c r="D2269" s="39" t="s">
        <v>26</v>
      </c>
      <c r="E2269" s="70" t="s">
        <v>23</v>
      </c>
      <c r="F2269" s="70" t="s">
        <v>40</v>
      </c>
      <c r="G2269" s="78">
        <v>43945</v>
      </c>
      <c r="H2269" s="78">
        <v>45778</v>
      </c>
      <c r="I2269" s="69">
        <v>1410120.22</v>
      </c>
      <c r="J2269" s="70">
        <v>95</v>
      </c>
      <c r="K2269" s="71">
        <v>0.48</v>
      </c>
      <c r="L2269" s="70">
        <v>0</v>
      </c>
      <c r="M2269" s="71">
        <v>1.012</v>
      </c>
      <c r="N2269" s="72"/>
      <c r="O2269" s="73">
        <f>MIN(1,MAX(0,(1/(1+EXP(-(Assumptions!$B$5 + Assumptions!$B$6*$N2269))))*Assumptions!$B$3))</f>
        <v>3.9165722796764356E-2</v>
      </c>
      <c r="P2269" s="73">
        <f>VLOOKUP($F2269,Assumptions!$A$23:$B$27,2,FALSE)*Assumptions!$B$4</f>
        <v>0.7</v>
      </c>
      <c r="Q2269" s="74">
        <f t="shared" si="70"/>
        <v>38659.864352642653</v>
      </c>
      <c r="R2269" s="75" t="str">
        <f>IF($O2269&lt;Assumptions!$B$17,"A",IF($O2269&lt;Assumptions!$B$18,"B",IF($O2269&lt;Assumptions!$B$19,"C",IF($O2269&lt;Assumptions!$B$20,"D","E"))))</f>
        <v>B</v>
      </c>
      <c r="S2269" s="75">
        <f t="shared" si="71"/>
        <v>0</v>
      </c>
    </row>
    <row r="2270" spans="1:19" ht="17.399999999999999" x14ac:dyDescent="0.3">
      <c r="A2270" s="39" t="s">
        <v>504</v>
      </c>
      <c r="B2270" s="39" t="s">
        <v>67</v>
      </c>
      <c r="C2270" s="39" t="s">
        <v>144</v>
      </c>
      <c r="D2270" s="39" t="s">
        <v>26</v>
      </c>
      <c r="E2270" s="70" t="s">
        <v>23</v>
      </c>
      <c r="F2270" s="70" t="s">
        <v>40</v>
      </c>
      <c r="G2270" s="78">
        <v>43945</v>
      </c>
      <c r="H2270" s="78">
        <v>45809</v>
      </c>
      <c r="I2270" s="69">
        <v>1371367.2</v>
      </c>
      <c r="J2270" s="70">
        <v>35</v>
      </c>
      <c r="K2270" s="71">
        <v>0.629</v>
      </c>
      <c r="L2270" s="70">
        <v>0</v>
      </c>
      <c r="M2270" s="71">
        <v>1.012</v>
      </c>
      <c r="N2270" s="72"/>
      <c r="O2270" s="73">
        <f>MIN(1,MAX(0,(1/(1+EXP(-(Assumptions!$B$5 + Assumptions!$B$6*$N2270))))*Assumptions!$B$3))</f>
        <v>3.9165722796764356E-2</v>
      </c>
      <c r="P2270" s="73">
        <f>VLOOKUP($F2270,Assumptions!$A$23:$B$27,2,FALSE)*Assumptions!$B$4</f>
        <v>0.7</v>
      </c>
      <c r="Q2270" s="74">
        <f t="shared" si="70"/>
        <v>37597.41132544243</v>
      </c>
      <c r="R2270" s="75" t="str">
        <f>IF($O2270&lt;Assumptions!$B$17,"A",IF($O2270&lt;Assumptions!$B$18,"B",IF($O2270&lt;Assumptions!$B$19,"C",IF($O2270&lt;Assumptions!$B$20,"D","E"))))</f>
        <v>B</v>
      </c>
      <c r="S2270" s="75">
        <f t="shared" si="71"/>
        <v>0</v>
      </c>
    </row>
    <row r="2271" spans="1:19" ht="17.399999999999999" x14ac:dyDescent="0.3">
      <c r="A2271" s="39" t="s">
        <v>504</v>
      </c>
      <c r="B2271" s="39" t="s">
        <v>67</v>
      </c>
      <c r="C2271" s="39" t="s">
        <v>144</v>
      </c>
      <c r="D2271" s="39" t="s">
        <v>26</v>
      </c>
      <c r="E2271" s="70" t="s">
        <v>23</v>
      </c>
      <c r="F2271" s="70" t="s">
        <v>40</v>
      </c>
      <c r="G2271" s="78">
        <v>43945</v>
      </c>
      <c r="H2271" s="78">
        <v>45839</v>
      </c>
      <c r="I2271" s="69">
        <v>1337638.28</v>
      </c>
      <c r="J2271" s="70">
        <v>95</v>
      </c>
      <c r="K2271" s="71">
        <v>0.379</v>
      </c>
      <c r="L2271" s="70">
        <v>0</v>
      </c>
      <c r="M2271" s="71">
        <v>1.012</v>
      </c>
      <c r="N2271" s="72"/>
      <c r="O2271" s="73">
        <f>MIN(1,MAX(0,(1/(1+EXP(-(Assumptions!$B$5 + Assumptions!$B$6*$N2271))))*Assumptions!$B$3))</f>
        <v>3.9165722796764356E-2</v>
      </c>
      <c r="P2271" s="73">
        <f>VLOOKUP($F2271,Assumptions!$A$23:$B$27,2,FALSE)*Assumptions!$B$4</f>
        <v>0.7</v>
      </c>
      <c r="Q2271" s="74">
        <f t="shared" si="70"/>
        <v>36672.699053774464</v>
      </c>
      <c r="R2271" s="75" t="str">
        <f>IF($O2271&lt;Assumptions!$B$17,"A",IF($O2271&lt;Assumptions!$B$18,"B",IF($O2271&lt;Assumptions!$B$19,"C",IF($O2271&lt;Assumptions!$B$20,"D","E"))))</f>
        <v>B</v>
      </c>
      <c r="S2271" s="75">
        <f t="shared" si="71"/>
        <v>0</v>
      </c>
    </row>
    <row r="2272" spans="1:19" ht="17.399999999999999" x14ac:dyDescent="0.3">
      <c r="A2272" s="39" t="s">
        <v>504</v>
      </c>
      <c r="B2272" s="39" t="s">
        <v>67</v>
      </c>
      <c r="C2272" s="39" t="s">
        <v>144</v>
      </c>
      <c r="D2272" s="39" t="s">
        <v>26</v>
      </c>
      <c r="E2272" s="70" t="s">
        <v>23</v>
      </c>
      <c r="F2272" s="70" t="s">
        <v>40</v>
      </c>
      <c r="G2272" s="78">
        <v>43945</v>
      </c>
      <c r="H2272" s="78">
        <v>45870</v>
      </c>
      <c r="I2272" s="69">
        <v>1302491.3600000001</v>
      </c>
      <c r="J2272" s="70">
        <v>0</v>
      </c>
      <c r="K2272" s="71">
        <v>1.008</v>
      </c>
      <c r="L2272" s="70">
        <v>0</v>
      </c>
      <c r="M2272" s="71">
        <v>1.012</v>
      </c>
      <c r="N2272" s="72"/>
      <c r="O2272" s="73">
        <f>MIN(1,MAX(0,(1/(1+EXP(-(Assumptions!$B$5 + Assumptions!$B$6*$N2272))))*Assumptions!$B$3))</f>
        <v>3.9165722796764356E-2</v>
      </c>
      <c r="P2272" s="73">
        <f>VLOOKUP($F2272,Assumptions!$A$23:$B$27,2,FALSE)*Assumptions!$B$4</f>
        <v>0.7</v>
      </c>
      <c r="Q2272" s="74">
        <f t="shared" si="70"/>
        <v>35709.110885658425</v>
      </c>
      <c r="R2272" s="75" t="str">
        <f>IF($O2272&lt;Assumptions!$B$17,"A",IF($O2272&lt;Assumptions!$B$18,"B",IF($O2272&lt;Assumptions!$B$19,"C",IF($O2272&lt;Assumptions!$B$20,"D","E"))))</f>
        <v>B</v>
      </c>
      <c r="S2272" s="75">
        <f t="shared" si="71"/>
        <v>0</v>
      </c>
    </row>
    <row r="2273" spans="1:19" ht="17.399999999999999" x14ac:dyDescent="0.3">
      <c r="A2273" s="39" t="s">
        <v>504</v>
      </c>
      <c r="B2273" s="39" t="s">
        <v>67</v>
      </c>
      <c r="C2273" s="39" t="s">
        <v>144</v>
      </c>
      <c r="D2273" s="39" t="s">
        <v>26</v>
      </c>
      <c r="E2273" s="70" t="s">
        <v>23</v>
      </c>
      <c r="F2273" s="70" t="s">
        <v>40</v>
      </c>
      <c r="G2273" s="78">
        <v>43945</v>
      </c>
      <c r="H2273" s="78">
        <v>45901</v>
      </c>
      <c r="I2273" s="69">
        <v>1274981.98</v>
      </c>
      <c r="J2273" s="70">
        <v>95</v>
      </c>
      <c r="K2273" s="71">
        <v>0.32600000000000001</v>
      </c>
      <c r="L2273" s="70">
        <v>0</v>
      </c>
      <c r="M2273" s="71">
        <v>1.012</v>
      </c>
      <c r="N2273" s="72"/>
      <c r="O2273" s="73">
        <f>MIN(1,MAX(0,(1/(1+EXP(-(Assumptions!$B$5 + Assumptions!$B$6*$N2273))))*Assumptions!$B$3))</f>
        <v>3.9165722796764356E-2</v>
      </c>
      <c r="P2273" s="73">
        <f>VLOOKUP($F2273,Assumptions!$A$23:$B$27,2,FALSE)*Assumptions!$B$4</f>
        <v>0.7</v>
      </c>
      <c r="Q2273" s="74">
        <f t="shared" si="70"/>
        <v>34954.913559684828</v>
      </c>
      <c r="R2273" s="75" t="str">
        <f>IF($O2273&lt;Assumptions!$B$17,"A",IF($O2273&lt;Assumptions!$B$18,"B",IF($O2273&lt;Assumptions!$B$19,"C",IF($O2273&lt;Assumptions!$B$20,"D","E"))))</f>
        <v>B</v>
      </c>
      <c r="S2273" s="75">
        <f t="shared" si="71"/>
        <v>0</v>
      </c>
    </row>
    <row r="2274" spans="1:19" ht="17.399999999999999" x14ac:dyDescent="0.3">
      <c r="A2274" s="39" t="s">
        <v>504</v>
      </c>
      <c r="B2274" s="39" t="s">
        <v>67</v>
      </c>
      <c r="C2274" s="39" t="s">
        <v>144</v>
      </c>
      <c r="D2274" s="39" t="s">
        <v>26</v>
      </c>
      <c r="E2274" s="70" t="s">
        <v>23</v>
      </c>
      <c r="F2274" s="70" t="s">
        <v>40</v>
      </c>
      <c r="G2274" s="78">
        <v>43945</v>
      </c>
      <c r="H2274" s="78">
        <v>45931</v>
      </c>
      <c r="I2274" s="69">
        <v>1247267.02</v>
      </c>
      <c r="J2274" s="70">
        <v>0</v>
      </c>
      <c r="K2274" s="71">
        <v>0.96199999999999997</v>
      </c>
      <c r="L2274" s="70">
        <v>0</v>
      </c>
      <c r="M2274" s="71">
        <v>1.012</v>
      </c>
      <c r="N2274" s="72"/>
      <c r="O2274" s="73">
        <f>MIN(1,MAX(0,(1/(1+EXP(-(Assumptions!$B$5 + Assumptions!$B$6*$N2274))))*Assumptions!$B$3))</f>
        <v>3.9165722796764356E-2</v>
      </c>
      <c r="P2274" s="73">
        <f>VLOOKUP($F2274,Assumptions!$A$23:$B$27,2,FALSE)*Assumptions!$B$4</f>
        <v>0.7</v>
      </c>
      <c r="Q2274" s="74">
        <f t="shared" si="70"/>
        <v>34195.080051206438</v>
      </c>
      <c r="R2274" s="75" t="str">
        <f>IF($O2274&lt;Assumptions!$B$17,"A",IF($O2274&lt;Assumptions!$B$18,"B",IF($O2274&lt;Assumptions!$B$19,"C",IF($O2274&lt;Assumptions!$B$20,"D","E"))))</f>
        <v>B</v>
      </c>
      <c r="S2274" s="75">
        <f t="shared" si="71"/>
        <v>0</v>
      </c>
    </row>
    <row r="2275" spans="1:19" ht="17.399999999999999" x14ac:dyDescent="0.3">
      <c r="A2275" s="39" t="s">
        <v>504</v>
      </c>
      <c r="B2275" s="39" t="s">
        <v>67</v>
      </c>
      <c r="C2275" s="39" t="s">
        <v>144</v>
      </c>
      <c r="D2275" s="39" t="s">
        <v>26</v>
      </c>
      <c r="E2275" s="70" t="s">
        <v>23</v>
      </c>
      <c r="F2275" s="70" t="s">
        <v>40</v>
      </c>
      <c r="G2275" s="78">
        <v>43945</v>
      </c>
      <c r="H2275" s="78">
        <v>45962</v>
      </c>
      <c r="I2275" s="69">
        <v>1219054.46</v>
      </c>
      <c r="J2275" s="70">
        <v>0</v>
      </c>
      <c r="K2275" s="71">
        <v>1.0669999999999999</v>
      </c>
      <c r="L2275" s="70">
        <v>0</v>
      </c>
      <c r="M2275" s="71">
        <v>1.012</v>
      </c>
      <c r="N2275" s="72"/>
      <c r="O2275" s="73">
        <f>MIN(1,MAX(0,(1/(1+EXP(-(Assumptions!$B$5 + Assumptions!$B$6*$N2275))))*Assumptions!$B$3))</f>
        <v>3.9165722796764356E-2</v>
      </c>
      <c r="P2275" s="73">
        <f>VLOOKUP($F2275,Assumptions!$A$23:$B$27,2,FALSE)*Assumptions!$B$4</f>
        <v>0.7</v>
      </c>
      <c r="Q2275" s="74">
        <f t="shared" si="70"/>
        <v>33421.604338163481</v>
      </c>
      <c r="R2275" s="75" t="str">
        <f>IF($O2275&lt;Assumptions!$B$17,"A",IF($O2275&lt;Assumptions!$B$18,"B",IF($O2275&lt;Assumptions!$B$19,"C",IF($O2275&lt;Assumptions!$B$20,"D","E"))))</f>
        <v>B</v>
      </c>
      <c r="S2275" s="75">
        <f t="shared" si="71"/>
        <v>0</v>
      </c>
    </row>
    <row r="2276" spans="1:19" ht="17.399999999999999" x14ac:dyDescent="0.3">
      <c r="A2276" s="39" t="s">
        <v>504</v>
      </c>
      <c r="B2276" s="39" t="s">
        <v>67</v>
      </c>
      <c r="C2276" s="39" t="s">
        <v>144</v>
      </c>
      <c r="D2276" s="39" t="s">
        <v>26</v>
      </c>
      <c r="E2276" s="70" t="s">
        <v>23</v>
      </c>
      <c r="F2276" s="70" t="s">
        <v>40</v>
      </c>
      <c r="G2276" s="78">
        <v>43945</v>
      </c>
      <c r="H2276" s="78">
        <v>45992</v>
      </c>
      <c r="I2276" s="69">
        <v>1187326.28</v>
      </c>
      <c r="J2276" s="70">
        <v>0</v>
      </c>
      <c r="K2276" s="71">
        <v>1.0469999999999999</v>
      </c>
      <c r="L2276" s="70">
        <v>0</v>
      </c>
      <c r="M2276" s="71">
        <v>1.012</v>
      </c>
      <c r="N2276" s="72"/>
      <c r="O2276" s="73">
        <f>MIN(1,MAX(0,(1/(1+EXP(-(Assumptions!$B$5 + Assumptions!$B$6*$N2276))))*Assumptions!$B$3))</f>
        <v>3.9165722796764356E-2</v>
      </c>
      <c r="P2276" s="73">
        <f>VLOOKUP($F2276,Assumptions!$A$23:$B$27,2,FALSE)*Assumptions!$B$4</f>
        <v>0.7</v>
      </c>
      <c r="Q2276" s="74">
        <f t="shared" si="70"/>
        <v>32551.744366255389</v>
      </c>
      <c r="R2276" s="75" t="str">
        <f>IF($O2276&lt;Assumptions!$B$17,"A",IF($O2276&lt;Assumptions!$B$18,"B",IF($O2276&lt;Assumptions!$B$19,"C",IF($O2276&lt;Assumptions!$B$20,"D","E"))))</f>
        <v>B</v>
      </c>
      <c r="S2276" s="75">
        <f t="shared" si="71"/>
        <v>0</v>
      </c>
    </row>
    <row r="2277" spans="1:19" ht="17.399999999999999" x14ac:dyDescent="0.3">
      <c r="A2277" s="39" t="s">
        <v>506</v>
      </c>
      <c r="B2277" s="39" t="s">
        <v>60</v>
      </c>
      <c r="C2277" s="39" t="s">
        <v>135</v>
      </c>
      <c r="D2277" s="39" t="s">
        <v>26</v>
      </c>
      <c r="E2277" s="70" t="s">
        <v>23</v>
      </c>
      <c r="F2277" s="70" t="s">
        <v>32</v>
      </c>
      <c r="G2277" s="78">
        <v>44242</v>
      </c>
      <c r="H2277" s="78">
        <v>45658</v>
      </c>
      <c r="I2277" s="69">
        <v>4636773.4800000004</v>
      </c>
      <c r="J2277" s="70">
        <v>0</v>
      </c>
      <c r="K2277" s="71">
        <v>1.111</v>
      </c>
      <c r="L2277" s="70">
        <v>0</v>
      </c>
      <c r="M2277" s="71">
        <v>0.81599999999999995</v>
      </c>
      <c r="N2277" s="72"/>
      <c r="O2277" s="73">
        <f>MIN(1,MAX(0,(1/(1+EXP(-(Assumptions!$B$5 + Assumptions!$B$6*$N2277))))*Assumptions!$B$3))</f>
        <v>3.9165722796764356E-2</v>
      </c>
      <c r="P2277" s="73">
        <f>VLOOKUP($F2277,Assumptions!$A$23:$B$27,2,FALSE)*Assumptions!$B$4</f>
        <v>0.5</v>
      </c>
      <c r="Q2277" s="74">
        <f t="shared" si="70"/>
        <v>90801.292394534205</v>
      </c>
      <c r="R2277" s="75" t="str">
        <f>IF($O2277&lt;Assumptions!$B$17,"A",IF($O2277&lt;Assumptions!$B$18,"B",IF($O2277&lt;Assumptions!$B$19,"C",IF($O2277&lt;Assumptions!$B$20,"D","E"))))</f>
        <v>B</v>
      </c>
      <c r="S2277" s="75">
        <f t="shared" si="71"/>
        <v>0</v>
      </c>
    </row>
    <row r="2278" spans="1:19" ht="17.399999999999999" x14ac:dyDescent="0.3">
      <c r="A2278" s="39" t="s">
        <v>506</v>
      </c>
      <c r="B2278" s="39" t="s">
        <v>60</v>
      </c>
      <c r="C2278" s="39" t="s">
        <v>135</v>
      </c>
      <c r="D2278" s="39" t="s">
        <v>26</v>
      </c>
      <c r="E2278" s="70" t="s">
        <v>23</v>
      </c>
      <c r="F2278" s="70" t="s">
        <v>32</v>
      </c>
      <c r="G2278" s="78">
        <v>44242</v>
      </c>
      <c r="H2278" s="78">
        <v>45689</v>
      </c>
      <c r="I2278" s="69">
        <v>4505221.76</v>
      </c>
      <c r="J2278" s="70">
        <v>0</v>
      </c>
      <c r="K2278" s="71">
        <v>1.008</v>
      </c>
      <c r="L2278" s="70">
        <v>0</v>
      </c>
      <c r="M2278" s="71">
        <v>0.81599999999999995</v>
      </c>
      <c r="N2278" s="72"/>
      <c r="O2278" s="73">
        <f>MIN(1,MAX(0,(1/(1+EXP(-(Assumptions!$B$5 + Assumptions!$B$6*$N2278))))*Assumptions!$B$3))</f>
        <v>3.9165722796764356E-2</v>
      </c>
      <c r="P2278" s="73">
        <f>VLOOKUP($F2278,Assumptions!$A$23:$B$27,2,FALSE)*Assumptions!$B$4</f>
        <v>0.5</v>
      </c>
      <c r="Q2278" s="74">
        <f t="shared" si="70"/>
        <v>88225.133295055406</v>
      </c>
      <c r="R2278" s="75" t="str">
        <f>IF($O2278&lt;Assumptions!$B$17,"A",IF($O2278&lt;Assumptions!$B$18,"B",IF($O2278&lt;Assumptions!$B$19,"C",IF($O2278&lt;Assumptions!$B$20,"D","E"))))</f>
        <v>B</v>
      </c>
      <c r="S2278" s="75">
        <f t="shared" si="71"/>
        <v>0</v>
      </c>
    </row>
    <row r="2279" spans="1:19" ht="17.399999999999999" x14ac:dyDescent="0.3">
      <c r="A2279" s="39" t="s">
        <v>506</v>
      </c>
      <c r="B2279" s="39" t="s">
        <v>60</v>
      </c>
      <c r="C2279" s="39" t="s">
        <v>135</v>
      </c>
      <c r="D2279" s="39" t="s">
        <v>26</v>
      </c>
      <c r="E2279" s="70" t="s">
        <v>23</v>
      </c>
      <c r="F2279" s="70" t="s">
        <v>32</v>
      </c>
      <c r="G2279" s="78">
        <v>44242</v>
      </c>
      <c r="H2279" s="78">
        <v>45717</v>
      </c>
      <c r="I2279" s="69">
        <v>4367379.99</v>
      </c>
      <c r="J2279" s="70">
        <v>0</v>
      </c>
      <c r="K2279" s="71">
        <v>1.0589999999999999</v>
      </c>
      <c r="L2279" s="70">
        <v>0</v>
      </c>
      <c r="M2279" s="71">
        <v>0.81599999999999995</v>
      </c>
      <c r="N2279" s="72"/>
      <c r="O2279" s="73">
        <f>MIN(1,MAX(0,(1/(1+EXP(-(Assumptions!$B$5 + Assumptions!$B$6*$N2279))))*Assumptions!$B$3))</f>
        <v>3.9165722796764356E-2</v>
      </c>
      <c r="P2279" s="73">
        <f>VLOOKUP($F2279,Assumptions!$A$23:$B$27,2,FALSE)*Assumptions!$B$4</f>
        <v>0.5</v>
      </c>
      <c r="Q2279" s="74">
        <f t="shared" si="70"/>
        <v>85525.797018237747</v>
      </c>
      <c r="R2279" s="75" t="str">
        <f>IF($O2279&lt;Assumptions!$B$17,"A",IF($O2279&lt;Assumptions!$B$18,"B",IF($O2279&lt;Assumptions!$B$19,"C",IF($O2279&lt;Assumptions!$B$20,"D","E"))))</f>
        <v>B</v>
      </c>
      <c r="S2279" s="75">
        <f t="shared" si="71"/>
        <v>0</v>
      </c>
    </row>
    <row r="2280" spans="1:19" ht="17.399999999999999" x14ac:dyDescent="0.3">
      <c r="A2280" s="39" t="s">
        <v>506</v>
      </c>
      <c r="B2280" s="39" t="s">
        <v>60</v>
      </c>
      <c r="C2280" s="39" t="s">
        <v>135</v>
      </c>
      <c r="D2280" s="39" t="s">
        <v>26</v>
      </c>
      <c r="E2280" s="70" t="s">
        <v>23</v>
      </c>
      <c r="F2280" s="70" t="s">
        <v>32</v>
      </c>
      <c r="G2280" s="78">
        <v>44242</v>
      </c>
      <c r="H2280" s="78">
        <v>45748</v>
      </c>
      <c r="I2280" s="69">
        <v>4226596.67</v>
      </c>
      <c r="J2280" s="70">
        <v>0</v>
      </c>
      <c r="K2280" s="71">
        <v>1.1020000000000001</v>
      </c>
      <c r="L2280" s="70">
        <v>0</v>
      </c>
      <c r="M2280" s="71">
        <v>0.81599999999999995</v>
      </c>
      <c r="N2280" s="72"/>
      <c r="O2280" s="73">
        <f>MIN(1,MAX(0,(1/(1+EXP(-(Assumptions!$B$5 + Assumptions!$B$6*$N2280))))*Assumptions!$B$3))</f>
        <v>3.9165722796764356E-2</v>
      </c>
      <c r="P2280" s="73">
        <f>VLOOKUP($F2280,Assumptions!$A$23:$B$27,2,FALSE)*Assumptions!$B$4</f>
        <v>0.5</v>
      </c>
      <c r="Q2280" s="74">
        <f t="shared" si="70"/>
        <v>82768.856775473658</v>
      </c>
      <c r="R2280" s="75" t="str">
        <f>IF($O2280&lt;Assumptions!$B$17,"A",IF($O2280&lt;Assumptions!$B$18,"B",IF($O2280&lt;Assumptions!$B$19,"C",IF($O2280&lt;Assumptions!$B$20,"D","E"))))</f>
        <v>B</v>
      </c>
      <c r="S2280" s="75">
        <f t="shared" si="71"/>
        <v>0</v>
      </c>
    </row>
    <row r="2281" spans="1:19" ht="17.399999999999999" x14ac:dyDescent="0.3">
      <c r="A2281" s="39" t="s">
        <v>506</v>
      </c>
      <c r="B2281" s="39" t="s">
        <v>60</v>
      </c>
      <c r="C2281" s="39" t="s">
        <v>135</v>
      </c>
      <c r="D2281" s="39" t="s">
        <v>26</v>
      </c>
      <c r="E2281" s="70" t="s">
        <v>23</v>
      </c>
      <c r="F2281" s="70" t="s">
        <v>32</v>
      </c>
      <c r="G2281" s="78">
        <v>44242</v>
      </c>
      <c r="H2281" s="78">
        <v>45778</v>
      </c>
      <c r="I2281" s="69">
        <v>4110382.61</v>
      </c>
      <c r="J2281" s="70">
        <v>0</v>
      </c>
      <c r="K2281" s="71">
        <v>1.147</v>
      </c>
      <c r="L2281" s="70">
        <v>0</v>
      </c>
      <c r="M2281" s="71">
        <v>0.81599999999999995</v>
      </c>
      <c r="N2281" s="72"/>
      <c r="O2281" s="73">
        <f>MIN(1,MAX(0,(1/(1+EXP(-(Assumptions!$B$5 + Assumptions!$B$6*$N2281))))*Assumptions!$B$3))</f>
        <v>3.9165722796764356E-2</v>
      </c>
      <c r="P2281" s="73">
        <f>VLOOKUP($F2281,Assumptions!$A$23:$B$27,2,FALSE)*Assumptions!$B$4</f>
        <v>0.5</v>
      </c>
      <c r="Q2281" s="74">
        <f t="shared" si="70"/>
        <v>80493.052945950389</v>
      </c>
      <c r="R2281" s="75" t="str">
        <f>IF($O2281&lt;Assumptions!$B$17,"A",IF($O2281&lt;Assumptions!$B$18,"B",IF($O2281&lt;Assumptions!$B$19,"C",IF($O2281&lt;Assumptions!$B$20,"D","E"))))</f>
        <v>B</v>
      </c>
      <c r="S2281" s="75">
        <f t="shared" si="71"/>
        <v>0</v>
      </c>
    </row>
    <row r="2282" spans="1:19" ht="17.399999999999999" x14ac:dyDescent="0.3">
      <c r="A2282" s="39" t="s">
        <v>506</v>
      </c>
      <c r="B2282" s="39" t="s">
        <v>60</v>
      </c>
      <c r="C2282" s="39" t="s">
        <v>135</v>
      </c>
      <c r="D2282" s="39" t="s">
        <v>26</v>
      </c>
      <c r="E2282" s="70" t="s">
        <v>23</v>
      </c>
      <c r="F2282" s="70" t="s">
        <v>32</v>
      </c>
      <c r="G2282" s="78">
        <v>44242</v>
      </c>
      <c r="H2282" s="78">
        <v>45809</v>
      </c>
      <c r="I2282" s="69">
        <v>3994487.72</v>
      </c>
      <c r="J2282" s="70">
        <v>15</v>
      </c>
      <c r="K2282" s="71">
        <v>1.083</v>
      </c>
      <c r="L2282" s="70">
        <v>0</v>
      </c>
      <c r="M2282" s="71">
        <v>0.81599999999999995</v>
      </c>
      <c r="N2282" s="72"/>
      <c r="O2282" s="73">
        <f>MIN(1,MAX(0,(1/(1+EXP(-(Assumptions!$B$5 + Assumptions!$B$6*$N2282))))*Assumptions!$B$3))</f>
        <v>3.9165722796764356E-2</v>
      </c>
      <c r="P2282" s="73">
        <f>VLOOKUP($F2282,Assumptions!$A$23:$B$27,2,FALSE)*Assumptions!$B$4</f>
        <v>0.5</v>
      </c>
      <c r="Q2282" s="74">
        <f t="shared" si="70"/>
        <v>78223.499378299646</v>
      </c>
      <c r="R2282" s="75" t="str">
        <f>IF($O2282&lt;Assumptions!$B$17,"A",IF($O2282&lt;Assumptions!$B$18,"B",IF($O2282&lt;Assumptions!$B$19,"C",IF($O2282&lt;Assumptions!$B$20,"D","E"))))</f>
        <v>B</v>
      </c>
      <c r="S2282" s="75">
        <f t="shared" si="71"/>
        <v>0</v>
      </c>
    </row>
    <row r="2283" spans="1:19" ht="17.399999999999999" x14ac:dyDescent="0.3">
      <c r="A2283" s="39" t="s">
        <v>506</v>
      </c>
      <c r="B2283" s="39" t="s">
        <v>60</v>
      </c>
      <c r="C2283" s="39" t="s">
        <v>135</v>
      </c>
      <c r="D2283" s="39" t="s">
        <v>26</v>
      </c>
      <c r="E2283" s="70" t="s">
        <v>23</v>
      </c>
      <c r="F2283" s="70" t="s">
        <v>32</v>
      </c>
      <c r="G2283" s="78">
        <v>44242</v>
      </c>
      <c r="H2283" s="78">
        <v>45839</v>
      </c>
      <c r="I2283" s="69">
        <v>3889821.76</v>
      </c>
      <c r="J2283" s="70">
        <v>65</v>
      </c>
      <c r="K2283" s="71">
        <v>0.45500000000000002</v>
      </c>
      <c r="L2283" s="70">
        <v>0</v>
      </c>
      <c r="M2283" s="71">
        <v>0.81599999999999995</v>
      </c>
      <c r="N2283" s="72"/>
      <c r="O2283" s="73">
        <f>MIN(1,MAX(0,(1/(1+EXP(-(Assumptions!$B$5 + Assumptions!$B$6*$N2283))))*Assumptions!$B$3))</f>
        <v>3.9165722796764356E-2</v>
      </c>
      <c r="P2283" s="73">
        <f>VLOOKUP($F2283,Assumptions!$A$23:$B$27,2,FALSE)*Assumptions!$B$4</f>
        <v>0.5</v>
      </c>
      <c r="Q2283" s="74">
        <f t="shared" si="70"/>
        <v>76173.840390491023</v>
      </c>
      <c r="R2283" s="75" t="str">
        <f>IF($O2283&lt;Assumptions!$B$17,"A",IF($O2283&lt;Assumptions!$B$18,"B",IF($O2283&lt;Assumptions!$B$19,"C",IF($O2283&lt;Assumptions!$B$20,"D","E"))))</f>
        <v>B</v>
      </c>
      <c r="S2283" s="75">
        <f t="shared" si="71"/>
        <v>0</v>
      </c>
    </row>
    <row r="2284" spans="1:19" ht="17.399999999999999" x14ac:dyDescent="0.3">
      <c r="A2284" s="39" t="s">
        <v>506</v>
      </c>
      <c r="B2284" s="39" t="s">
        <v>60</v>
      </c>
      <c r="C2284" s="39" t="s">
        <v>135</v>
      </c>
      <c r="D2284" s="39" t="s">
        <v>26</v>
      </c>
      <c r="E2284" s="70" t="s">
        <v>23</v>
      </c>
      <c r="F2284" s="70" t="s">
        <v>32</v>
      </c>
      <c r="G2284" s="78">
        <v>44242</v>
      </c>
      <c r="H2284" s="78">
        <v>45870</v>
      </c>
      <c r="I2284" s="69">
        <v>3779443.93</v>
      </c>
      <c r="J2284" s="70">
        <v>0</v>
      </c>
      <c r="K2284" s="71">
        <v>0.99199999999999999</v>
      </c>
      <c r="L2284" s="70">
        <v>0</v>
      </c>
      <c r="M2284" s="71">
        <v>0.81599999999999995</v>
      </c>
      <c r="N2284" s="72"/>
      <c r="O2284" s="73">
        <f>MIN(1,MAX(0,(1/(1+EXP(-(Assumptions!$B$5 + Assumptions!$B$6*$N2284))))*Assumptions!$B$3))</f>
        <v>3.9165722796764356E-2</v>
      </c>
      <c r="P2284" s="73">
        <f>VLOOKUP($F2284,Assumptions!$A$23:$B$27,2,FALSE)*Assumptions!$B$4</f>
        <v>0.5</v>
      </c>
      <c r="Q2284" s="74">
        <f t="shared" si="70"/>
        <v>74012.326644146844</v>
      </c>
      <c r="R2284" s="75" t="str">
        <f>IF($O2284&lt;Assumptions!$B$17,"A",IF($O2284&lt;Assumptions!$B$18,"B",IF($O2284&lt;Assumptions!$B$19,"C",IF($O2284&lt;Assumptions!$B$20,"D","E"))))</f>
        <v>B</v>
      </c>
      <c r="S2284" s="75">
        <f t="shared" si="71"/>
        <v>0</v>
      </c>
    </row>
    <row r="2285" spans="1:19" ht="17.399999999999999" x14ac:dyDescent="0.3">
      <c r="A2285" s="39" t="s">
        <v>506</v>
      </c>
      <c r="B2285" s="39" t="s">
        <v>60</v>
      </c>
      <c r="C2285" s="39" t="s">
        <v>135</v>
      </c>
      <c r="D2285" s="39" t="s">
        <v>26</v>
      </c>
      <c r="E2285" s="70" t="s">
        <v>23</v>
      </c>
      <c r="F2285" s="70" t="s">
        <v>32</v>
      </c>
      <c r="G2285" s="78">
        <v>44242</v>
      </c>
      <c r="H2285" s="78">
        <v>45901</v>
      </c>
      <c r="I2285" s="69">
        <v>3659084.11</v>
      </c>
      <c r="J2285" s="70">
        <v>0</v>
      </c>
      <c r="K2285" s="71">
        <v>1.075</v>
      </c>
      <c r="L2285" s="70">
        <v>0</v>
      </c>
      <c r="M2285" s="71">
        <v>0.81599999999999995</v>
      </c>
      <c r="N2285" s="72"/>
      <c r="O2285" s="73">
        <f>MIN(1,MAX(0,(1/(1+EXP(-(Assumptions!$B$5 + Assumptions!$B$6*$N2285))))*Assumptions!$B$3))</f>
        <v>3.9165722796764356E-2</v>
      </c>
      <c r="P2285" s="73">
        <f>VLOOKUP($F2285,Assumptions!$A$23:$B$27,2,FALSE)*Assumptions!$B$4</f>
        <v>0.5</v>
      </c>
      <c r="Q2285" s="74">
        <f t="shared" si="70"/>
        <v>71655.336971152603</v>
      </c>
      <c r="R2285" s="75" t="str">
        <f>IF($O2285&lt;Assumptions!$B$17,"A",IF($O2285&lt;Assumptions!$B$18,"B",IF($O2285&lt;Assumptions!$B$19,"C",IF($O2285&lt;Assumptions!$B$20,"D","E"))))</f>
        <v>B</v>
      </c>
      <c r="S2285" s="75">
        <f t="shared" si="71"/>
        <v>0</v>
      </c>
    </row>
    <row r="2286" spans="1:19" ht="17.399999999999999" x14ac:dyDescent="0.3">
      <c r="A2286" s="39" t="s">
        <v>506</v>
      </c>
      <c r="B2286" s="39" t="s">
        <v>60</v>
      </c>
      <c r="C2286" s="39" t="s">
        <v>135</v>
      </c>
      <c r="D2286" s="39" t="s">
        <v>26</v>
      </c>
      <c r="E2286" s="70" t="s">
        <v>23</v>
      </c>
      <c r="F2286" s="70" t="s">
        <v>32</v>
      </c>
      <c r="G2286" s="78">
        <v>44242</v>
      </c>
      <c r="H2286" s="78">
        <v>45931</v>
      </c>
      <c r="I2286" s="69">
        <v>3549405.9</v>
      </c>
      <c r="J2286" s="70">
        <v>0</v>
      </c>
      <c r="K2286" s="71">
        <v>0.97599999999999998</v>
      </c>
      <c r="L2286" s="70">
        <v>0</v>
      </c>
      <c r="M2286" s="71">
        <v>0.81599999999999995</v>
      </c>
      <c r="N2286" s="72"/>
      <c r="O2286" s="73">
        <f>MIN(1,MAX(0,(1/(1+EXP(-(Assumptions!$B$5 + Assumptions!$B$6*$N2286))))*Assumptions!$B$3))</f>
        <v>3.9165722796764356E-2</v>
      </c>
      <c r="P2286" s="73">
        <f>VLOOKUP($F2286,Assumptions!$A$23:$B$27,2,FALSE)*Assumptions!$B$4</f>
        <v>0.5</v>
      </c>
      <c r="Q2286" s="74">
        <f t="shared" si="70"/>
        <v>69507.523786299949</v>
      </c>
      <c r="R2286" s="75" t="str">
        <f>IF($O2286&lt;Assumptions!$B$17,"A",IF($O2286&lt;Assumptions!$B$18,"B",IF($O2286&lt;Assumptions!$B$19,"C",IF($O2286&lt;Assumptions!$B$20,"D","E"))))</f>
        <v>B</v>
      </c>
      <c r="S2286" s="75">
        <f t="shared" si="71"/>
        <v>0</v>
      </c>
    </row>
    <row r="2287" spans="1:19" ht="17.399999999999999" x14ac:dyDescent="0.3">
      <c r="A2287" s="39" t="s">
        <v>506</v>
      </c>
      <c r="B2287" s="39" t="s">
        <v>60</v>
      </c>
      <c r="C2287" s="39" t="s">
        <v>135</v>
      </c>
      <c r="D2287" s="39" t="s">
        <v>26</v>
      </c>
      <c r="E2287" s="70" t="s">
        <v>23</v>
      </c>
      <c r="F2287" s="70" t="s">
        <v>32</v>
      </c>
      <c r="G2287" s="78">
        <v>44242</v>
      </c>
      <c r="H2287" s="78">
        <v>45962</v>
      </c>
      <c r="I2287" s="69">
        <v>3455725.23</v>
      </c>
      <c r="J2287" s="70">
        <v>0</v>
      </c>
      <c r="K2287" s="71">
        <v>1.115</v>
      </c>
      <c r="L2287" s="70">
        <v>0</v>
      </c>
      <c r="M2287" s="71">
        <v>0.81599999999999995</v>
      </c>
      <c r="N2287" s="72"/>
      <c r="O2287" s="73">
        <f>MIN(1,MAX(0,(1/(1+EXP(-(Assumptions!$B$5 + Assumptions!$B$6*$N2287))))*Assumptions!$B$3))</f>
        <v>3.9165722796764356E-2</v>
      </c>
      <c r="P2287" s="73">
        <f>VLOOKUP($F2287,Assumptions!$A$23:$B$27,2,FALSE)*Assumptions!$B$4</f>
        <v>0.5</v>
      </c>
      <c r="Q2287" s="74">
        <f t="shared" si="70"/>
        <v>67672.988209982374</v>
      </c>
      <c r="R2287" s="75" t="str">
        <f>IF($O2287&lt;Assumptions!$B$17,"A",IF($O2287&lt;Assumptions!$B$18,"B",IF($O2287&lt;Assumptions!$B$19,"C",IF($O2287&lt;Assumptions!$B$20,"D","E"))))</f>
        <v>B</v>
      </c>
      <c r="S2287" s="75">
        <f t="shared" si="71"/>
        <v>0</v>
      </c>
    </row>
    <row r="2288" spans="1:19" ht="17.399999999999999" x14ac:dyDescent="0.3">
      <c r="A2288" s="39" t="s">
        <v>506</v>
      </c>
      <c r="B2288" s="39" t="s">
        <v>60</v>
      </c>
      <c r="C2288" s="39" t="s">
        <v>135</v>
      </c>
      <c r="D2288" s="39" t="s">
        <v>26</v>
      </c>
      <c r="E2288" s="70" t="s">
        <v>23</v>
      </c>
      <c r="F2288" s="70" t="s">
        <v>32</v>
      </c>
      <c r="G2288" s="78">
        <v>44242</v>
      </c>
      <c r="H2288" s="78">
        <v>45992</v>
      </c>
      <c r="I2288" s="69">
        <v>3363220.97</v>
      </c>
      <c r="J2288" s="70">
        <v>15</v>
      </c>
      <c r="K2288" s="71">
        <v>0.97899999999999998</v>
      </c>
      <c r="L2288" s="70">
        <v>0</v>
      </c>
      <c r="M2288" s="71">
        <v>0.81599999999999995</v>
      </c>
      <c r="N2288" s="72"/>
      <c r="O2288" s="73">
        <f>MIN(1,MAX(0,(1/(1+EXP(-(Assumptions!$B$5 + Assumptions!$B$6*$N2288))))*Assumptions!$B$3))</f>
        <v>3.9165722796764356E-2</v>
      </c>
      <c r="P2288" s="73">
        <f>VLOOKUP($F2288,Assumptions!$A$23:$B$27,2,FALSE)*Assumptions!$B$4</f>
        <v>0.5</v>
      </c>
      <c r="Q2288" s="74">
        <f t="shared" si="70"/>
        <v>65861.490107642472</v>
      </c>
      <c r="R2288" s="75" t="str">
        <f>IF($O2288&lt;Assumptions!$B$17,"A",IF($O2288&lt;Assumptions!$B$18,"B",IF($O2288&lt;Assumptions!$B$19,"C",IF($O2288&lt;Assumptions!$B$20,"D","E"))))</f>
        <v>B</v>
      </c>
      <c r="S2288" s="75">
        <f t="shared" si="71"/>
        <v>0</v>
      </c>
    </row>
    <row r="2289" spans="1:19" ht="17.399999999999999" x14ac:dyDescent="0.3">
      <c r="A2289" s="39" t="s">
        <v>508</v>
      </c>
      <c r="B2289" s="39" t="s">
        <v>64</v>
      </c>
      <c r="C2289" s="39" t="s">
        <v>144</v>
      </c>
      <c r="D2289" s="39" t="s">
        <v>34</v>
      </c>
      <c r="E2289" s="70" t="s">
        <v>49</v>
      </c>
      <c r="F2289" s="70" t="s">
        <v>24</v>
      </c>
      <c r="G2289" s="78">
        <v>45152</v>
      </c>
      <c r="H2289" s="78">
        <v>45658</v>
      </c>
      <c r="I2289" s="69">
        <v>17781247.710000001</v>
      </c>
      <c r="J2289" s="70">
        <v>0</v>
      </c>
      <c r="K2289" s="71">
        <v>0.996</v>
      </c>
      <c r="L2289" s="70">
        <v>0</v>
      </c>
      <c r="M2289" s="71">
        <v>0.63800000000000001</v>
      </c>
      <c r="N2289" s="72"/>
      <c r="O2289" s="73">
        <f>MIN(1,MAX(0,(1/(1+EXP(-(Assumptions!$B$5 + Assumptions!$B$6*$N2289))))*Assumptions!$B$3))</f>
        <v>3.9165722796764356E-2</v>
      </c>
      <c r="P2289" s="73">
        <f>VLOOKUP($F2289,Assumptions!$A$23:$B$27,2,FALSE)*Assumptions!$B$4</f>
        <v>0.2</v>
      </c>
      <c r="Q2289" s="74">
        <f t="shared" si="70"/>
        <v>139283.08375809222</v>
      </c>
      <c r="R2289" s="75" t="str">
        <f>IF($O2289&lt;Assumptions!$B$17,"A",IF($O2289&lt;Assumptions!$B$18,"B",IF($O2289&lt;Assumptions!$B$19,"C",IF($O2289&lt;Assumptions!$B$20,"D","E"))))</f>
        <v>B</v>
      </c>
      <c r="S2289" s="75">
        <f t="shared" si="71"/>
        <v>0</v>
      </c>
    </row>
    <row r="2290" spans="1:19" ht="17.399999999999999" x14ac:dyDescent="0.3">
      <c r="A2290" s="39" t="s">
        <v>508</v>
      </c>
      <c r="B2290" s="39" t="s">
        <v>64</v>
      </c>
      <c r="C2290" s="39" t="s">
        <v>144</v>
      </c>
      <c r="D2290" s="39" t="s">
        <v>34</v>
      </c>
      <c r="E2290" s="70" t="s">
        <v>49</v>
      </c>
      <c r="F2290" s="70" t="s">
        <v>24</v>
      </c>
      <c r="G2290" s="78">
        <v>45152</v>
      </c>
      <c r="H2290" s="78">
        <v>45689</v>
      </c>
      <c r="I2290" s="69">
        <v>17340120.48</v>
      </c>
      <c r="J2290" s="70">
        <v>0</v>
      </c>
      <c r="K2290" s="71">
        <v>1.034</v>
      </c>
      <c r="L2290" s="70">
        <v>0</v>
      </c>
      <c r="M2290" s="71">
        <v>0.63800000000000001</v>
      </c>
      <c r="N2290" s="72"/>
      <c r="O2290" s="73">
        <f>MIN(1,MAX(0,(1/(1+EXP(-(Assumptions!$B$5 + Assumptions!$B$6*$N2290))))*Assumptions!$B$3))</f>
        <v>3.9165722796764356E-2</v>
      </c>
      <c r="P2290" s="73">
        <f>VLOOKUP($F2290,Assumptions!$A$23:$B$27,2,FALSE)*Assumptions!$B$4</f>
        <v>0.2</v>
      </c>
      <c r="Q2290" s="74">
        <f t="shared" si="70"/>
        <v>135827.67039643531</v>
      </c>
      <c r="R2290" s="75" t="str">
        <f>IF($O2290&lt;Assumptions!$B$17,"A",IF($O2290&lt;Assumptions!$B$18,"B",IF($O2290&lt;Assumptions!$B$19,"C",IF($O2290&lt;Assumptions!$B$20,"D","E"))))</f>
        <v>B</v>
      </c>
      <c r="S2290" s="75">
        <f t="shared" si="71"/>
        <v>0</v>
      </c>
    </row>
    <row r="2291" spans="1:19" ht="17.399999999999999" x14ac:dyDescent="0.3">
      <c r="A2291" s="39" t="s">
        <v>508</v>
      </c>
      <c r="B2291" s="39" t="s">
        <v>64</v>
      </c>
      <c r="C2291" s="39" t="s">
        <v>144</v>
      </c>
      <c r="D2291" s="39" t="s">
        <v>34</v>
      </c>
      <c r="E2291" s="70" t="s">
        <v>49</v>
      </c>
      <c r="F2291" s="70" t="s">
        <v>24</v>
      </c>
      <c r="G2291" s="78">
        <v>45152</v>
      </c>
      <c r="H2291" s="78">
        <v>45717</v>
      </c>
      <c r="I2291" s="69">
        <v>16962887.59</v>
      </c>
      <c r="J2291" s="70">
        <v>35</v>
      </c>
      <c r="K2291" s="71">
        <v>0.51200000000000001</v>
      </c>
      <c r="L2291" s="70">
        <v>0</v>
      </c>
      <c r="M2291" s="71">
        <v>0.63800000000000001</v>
      </c>
      <c r="N2291" s="72"/>
      <c r="O2291" s="73">
        <f>MIN(1,MAX(0,(1/(1+EXP(-(Assumptions!$B$5 + Assumptions!$B$6*$N2291))))*Assumptions!$B$3))</f>
        <v>3.9165722796764356E-2</v>
      </c>
      <c r="P2291" s="73">
        <f>VLOOKUP($F2291,Assumptions!$A$23:$B$27,2,FALSE)*Assumptions!$B$4</f>
        <v>0.2</v>
      </c>
      <c r="Q2291" s="74">
        <f t="shared" si="70"/>
        <v>132872.75063652286</v>
      </c>
      <c r="R2291" s="75" t="str">
        <f>IF($O2291&lt;Assumptions!$B$17,"A",IF($O2291&lt;Assumptions!$B$18,"B",IF($O2291&lt;Assumptions!$B$19,"C",IF($O2291&lt;Assumptions!$B$20,"D","E"))))</f>
        <v>B</v>
      </c>
      <c r="S2291" s="75">
        <f t="shared" si="71"/>
        <v>0</v>
      </c>
    </row>
    <row r="2292" spans="1:19" ht="17.399999999999999" x14ac:dyDescent="0.3">
      <c r="A2292" s="39" t="s">
        <v>508</v>
      </c>
      <c r="B2292" s="39" t="s">
        <v>64</v>
      </c>
      <c r="C2292" s="39" t="s">
        <v>144</v>
      </c>
      <c r="D2292" s="39" t="s">
        <v>34</v>
      </c>
      <c r="E2292" s="70" t="s">
        <v>49</v>
      </c>
      <c r="F2292" s="70" t="s">
        <v>24</v>
      </c>
      <c r="G2292" s="78">
        <v>45152</v>
      </c>
      <c r="H2292" s="78">
        <v>45748</v>
      </c>
      <c r="I2292" s="69">
        <v>16526889.84</v>
      </c>
      <c r="J2292" s="70">
        <v>0</v>
      </c>
      <c r="K2292" s="71">
        <v>1.147</v>
      </c>
      <c r="L2292" s="70">
        <v>0</v>
      </c>
      <c r="M2292" s="71">
        <v>0.63800000000000001</v>
      </c>
      <c r="N2292" s="72"/>
      <c r="O2292" s="73">
        <f>MIN(1,MAX(0,(1/(1+EXP(-(Assumptions!$B$5 + Assumptions!$B$6*$N2292))))*Assumptions!$B$3))</f>
        <v>3.9165722796764356E-2</v>
      </c>
      <c r="P2292" s="73">
        <f>VLOOKUP($F2292,Assumptions!$A$23:$B$27,2,FALSE)*Assumptions!$B$4</f>
        <v>0.2</v>
      </c>
      <c r="Q2292" s="74">
        <f t="shared" si="70"/>
        <v>129457.51723322023</v>
      </c>
      <c r="R2292" s="75" t="str">
        <f>IF($O2292&lt;Assumptions!$B$17,"A",IF($O2292&lt;Assumptions!$B$18,"B",IF($O2292&lt;Assumptions!$B$19,"C",IF($O2292&lt;Assumptions!$B$20,"D","E"))))</f>
        <v>B</v>
      </c>
      <c r="S2292" s="75">
        <f t="shared" si="71"/>
        <v>0</v>
      </c>
    </row>
    <row r="2293" spans="1:19" ht="17.399999999999999" x14ac:dyDescent="0.3">
      <c r="A2293" s="39" t="s">
        <v>508</v>
      </c>
      <c r="B2293" s="39" t="s">
        <v>64</v>
      </c>
      <c r="C2293" s="39" t="s">
        <v>144</v>
      </c>
      <c r="D2293" s="39" t="s">
        <v>34</v>
      </c>
      <c r="E2293" s="70" t="s">
        <v>49</v>
      </c>
      <c r="F2293" s="70" t="s">
        <v>24</v>
      </c>
      <c r="G2293" s="78">
        <v>45152</v>
      </c>
      <c r="H2293" s="78">
        <v>45778</v>
      </c>
      <c r="I2293" s="69">
        <v>16147128.65</v>
      </c>
      <c r="J2293" s="70">
        <v>0</v>
      </c>
      <c r="K2293" s="71">
        <v>1.0209999999999999</v>
      </c>
      <c r="L2293" s="70">
        <v>0</v>
      </c>
      <c r="M2293" s="71">
        <v>0.63800000000000001</v>
      </c>
      <c r="N2293" s="72"/>
      <c r="O2293" s="73">
        <f>MIN(1,MAX(0,(1/(1+EXP(-(Assumptions!$B$5 + Assumptions!$B$6*$N2293))))*Assumptions!$B$3))</f>
        <v>3.9165722796764356E-2</v>
      </c>
      <c r="P2293" s="73">
        <f>VLOOKUP($F2293,Assumptions!$A$23:$B$27,2,FALSE)*Assumptions!$B$4</f>
        <v>0.2</v>
      </c>
      <c r="Q2293" s="74">
        <f t="shared" si="70"/>
        <v>126482.79293391838</v>
      </c>
      <c r="R2293" s="75" t="str">
        <f>IF($O2293&lt;Assumptions!$B$17,"A",IF($O2293&lt;Assumptions!$B$18,"B",IF($O2293&lt;Assumptions!$B$19,"C",IF($O2293&lt;Assumptions!$B$20,"D","E"))))</f>
        <v>B</v>
      </c>
      <c r="S2293" s="75">
        <f t="shared" si="71"/>
        <v>0</v>
      </c>
    </row>
    <row r="2294" spans="1:19" ht="17.399999999999999" x14ac:dyDescent="0.3">
      <c r="A2294" s="39" t="s">
        <v>508</v>
      </c>
      <c r="B2294" s="39" t="s">
        <v>64</v>
      </c>
      <c r="C2294" s="39" t="s">
        <v>144</v>
      </c>
      <c r="D2294" s="39" t="s">
        <v>34</v>
      </c>
      <c r="E2294" s="70" t="s">
        <v>49</v>
      </c>
      <c r="F2294" s="70" t="s">
        <v>24</v>
      </c>
      <c r="G2294" s="78">
        <v>45152</v>
      </c>
      <c r="H2294" s="78">
        <v>45809</v>
      </c>
      <c r="I2294" s="69">
        <v>15780356.42</v>
      </c>
      <c r="J2294" s="70">
        <v>0</v>
      </c>
      <c r="K2294" s="71">
        <v>1.0169999999999999</v>
      </c>
      <c r="L2294" s="70">
        <v>0</v>
      </c>
      <c r="M2294" s="71">
        <v>0.63800000000000001</v>
      </c>
      <c r="N2294" s="72"/>
      <c r="O2294" s="73">
        <f>MIN(1,MAX(0,(1/(1+EXP(-(Assumptions!$B$5 + Assumptions!$B$6*$N2294))))*Assumptions!$B$3))</f>
        <v>3.9165722796764356E-2</v>
      </c>
      <c r="P2294" s="73">
        <f>VLOOKUP($F2294,Assumptions!$A$23:$B$27,2,FALSE)*Assumptions!$B$4</f>
        <v>0.2</v>
      </c>
      <c r="Q2294" s="74">
        <f t="shared" si="70"/>
        <v>123609.81303597217</v>
      </c>
      <c r="R2294" s="75" t="str">
        <f>IF($O2294&lt;Assumptions!$B$17,"A",IF($O2294&lt;Assumptions!$B$18,"B",IF($O2294&lt;Assumptions!$B$19,"C",IF($O2294&lt;Assumptions!$B$20,"D","E"))))</f>
        <v>B</v>
      </c>
      <c r="S2294" s="75">
        <f t="shared" si="71"/>
        <v>0</v>
      </c>
    </row>
    <row r="2295" spans="1:19" ht="17.399999999999999" x14ac:dyDescent="0.3">
      <c r="A2295" s="39" t="s">
        <v>508</v>
      </c>
      <c r="B2295" s="39" t="s">
        <v>64</v>
      </c>
      <c r="C2295" s="39" t="s">
        <v>144</v>
      </c>
      <c r="D2295" s="39" t="s">
        <v>34</v>
      </c>
      <c r="E2295" s="70" t="s">
        <v>49</v>
      </c>
      <c r="F2295" s="70" t="s">
        <v>24</v>
      </c>
      <c r="G2295" s="78">
        <v>45152</v>
      </c>
      <c r="H2295" s="78">
        <v>45839</v>
      </c>
      <c r="I2295" s="69">
        <v>15413348.92</v>
      </c>
      <c r="J2295" s="70">
        <v>0</v>
      </c>
      <c r="K2295" s="71">
        <v>1.052</v>
      </c>
      <c r="L2295" s="70">
        <v>0</v>
      </c>
      <c r="M2295" s="71">
        <v>0.63800000000000001</v>
      </c>
      <c r="N2295" s="72"/>
      <c r="O2295" s="73">
        <f>MIN(1,MAX(0,(1/(1+EXP(-(Assumptions!$B$5 + Assumptions!$B$6*$N2295))))*Assumptions!$B$3))</f>
        <v>3.9165722796764356E-2</v>
      </c>
      <c r="P2295" s="73">
        <f>VLOOKUP($F2295,Assumptions!$A$23:$B$27,2,FALSE)*Assumptions!$B$4</f>
        <v>0.2</v>
      </c>
      <c r="Q2295" s="74">
        <f t="shared" si="70"/>
        <v>120734.99023410545</v>
      </c>
      <c r="R2295" s="75" t="str">
        <f>IF($O2295&lt;Assumptions!$B$17,"A",IF($O2295&lt;Assumptions!$B$18,"B",IF($O2295&lt;Assumptions!$B$19,"C",IF($O2295&lt;Assumptions!$B$20,"D","E"))))</f>
        <v>B</v>
      </c>
      <c r="S2295" s="75">
        <f t="shared" si="71"/>
        <v>0</v>
      </c>
    </row>
    <row r="2296" spans="1:19" ht="17.399999999999999" x14ac:dyDescent="0.3">
      <c r="A2296" s="39" t="s">
        <v>508</v>
      </c>
      <c r="B2296" s="39" t="s">
        <v>64</v>
      </c>
      <c r="C2296" s="39" t="s">
        <v>144</v>
      </c>
      <c r="D2296" s="39" t="s">
        <v>34</v>
      </c>
      <c r="E2296" s="70" t="s">
        <v>49</v>
      </c>
      <c r="F2296" s="70" t="s">
        <v>24</v>
      </c>
      <c r="G2296" s="78">
        <v>45152</v>
      </c>
      <c r="H2296" s="78">
        <v>45870</v>
      </c>
      <c r="I2296" s="69">
        <v>15059863.09</v>
      </c>
      <c r="J2296" s="70">
        <v>15</v>
      </c>
      <c r="K2296" s="71">
        <v>1.0129999999999999</v>
      </c>
      <c r="L2296" s="70">
        <v>0</v>
      </c>
      <c r="M2296" s="71">
        <v>0.63800000000000001</v>
      </c>
      <c r="N2296" s="72"/>
      <c r="O2296" s="73">
        <f>MIN(1,MAX(0,(1/(1+EXP(-(Assumptions!$B$5 + Assumptions!$B$6*$N2296))))*Assumptions!$B$3))</f>
        <v>3.9165722796764356E-2</v>
      </c>
      <c r="P2296" s="73">
        <f>VLOOKUP($F2296,Assumptions!$A$23:$B$27,2,FALSE)*Assumptions!$B$4</f>
        <v>0.2</v>
      </c>
      <c r="Q2296" s="74">
        <f t="shared" si="70"/>
        <v>117966.08462803262</v>
      </c>
      <c r="R2296" s="75" t="str">
        <f>IF($O2296&lt;Assumptions!$B$17,"A",IF($O2296&lt;Assumptions!$B$18,"B",IF($O2296&lt;Assumptions!$B$19,"C",IF($O2296&lt;Assumptions!$B$20,"D","E"))))</f>
        <v>B</v>
      </c>
      <c r="S2296" s="75">
        <f t="shared" si="71"/>
        <v>0</v>
      </c>
    </row>
    <row r="2297" spans="1:19" ht="17.399999999999999" x14ac:dyDescent="0.3">
      <c r="A2297" s="39" t="s">
        <v>508</v>
      </c>
      <c r="B2297" s="39" t="s">
        <v>64</v>
      </c>
      <c r="C2297" s="39" t="s">
        <v>144</v>
      </c>
      <c r="D2297" s="39" t="s">
        <v>34</v>
      </c>
      <c r="E2297" s="70" t="s">
        <v>49</v>
      </c>
      <c r="F2297" s="70" t="s">
        <v>24</v>
      </c>
      <c r="G2297" s="78">
        <v>45152</v>
      </c>
      <c r="H2297" s="78">
        <v>45901</v>
      </c>
      <c r="I2297" s="69">
        <v>14644406</v>
      </c>
      <c r="J2297" s="70">
        <v>15</v>
      </c>
      <c r="K2297" s="71">
        <v>1.0369999999999999</v>
      </c>
      <c r="L2297" s="70">
        <v>0</v>
      </c>
      <c r="M2297" s="71">
        <v>0.63800000000000001</v>
      </c>
      <c r="N2297" s="72"/>
      <c r="O2297" s="73">
        <f>MIN(1,MAX(0,(1/(1+EXP(-(Assumptions!$B$5 + Assumptions!$B$6*$N2297))))*Assumptions!$B$3))</f>
        <v>3.9165722796764356E-2</v>
      </c>
      <c r="P2297" s="73">
        <f>VLOOKUP($F2297,Assumptions!$A$23:$B$27,2,FALSE)*Assumptions!$B$4</f>
        <v>0.2</v>
      </c>
      <c r="Q2297" s="74">
        <f t="shared" si="70"/>
        <v>114711.74918385455</v>
      </c>
      <c r="R2297" s="75" t="str">
        <f>IF($O2297&lt;Assumptions!$B$17,"A",IF($O2297&lt;Assumptions!$B$18,"B",IF($O2297&lt;Assumptions!$B$19,"C",IF($O2297&lt;Assumptions!$B$20,"D","E"))))</f>
        <v>B</v>
      </c>
      <c r="S2297" s="75">
        <f t="shared" si="71"/>
        <v>0</v>
      </c>
    </row>
    <row r="2298" spans="1:19" ht="17.399999999999999" x14ac:dyDescent="0.3">
      <c r="A2298" s="39" t="s">
        <v>508</v>
      </c>
      <c r="B2298" s="39" t="s">
        <v>64</v>
      </c>
      <c r="C2298" s="39" t="s">
        <v>144</v>
      </c>
      <c r="D2298" s="39" t="s">
        <v>34</v>
      </c>
      <c r="E2298" s="70" t="s">
        <v>49</v>
      </c>
      <c r="F2298" s="70" t="s">
        <v>24</v>
      </c>
      <c r="G2298" s="78">
        <v>45152</v>
      </c>
      <c r="H2298" s="78">
        <v>45931</v>
      </c>
      <c r="I2298" s="69">
        <v>14644406</v>
      </c>
      <c r="J2298" s="70">
        <v>185</v>
      </c>
      <c r="K2298" s="71">
        <v>3.0000000000000001E-3</v>
      </c>
      <c r="L2298" s="70">
        <v>0</v>
      </c>
      <c r="M2298" s="71">
        <v>0.63800000000000001</v>
      </c>
      <c r="N2298" s="72"/>
      <c r="O2298" s="73">
        <f>MIN(1,MAX(0,(1/(1+EXP(-(Assumptions!$B$5 + Assumptions!$B$6*$N2298))))*Assumptions!$B$3))</f>
        <v>3.9165722796764356E-2</v>
      </c>
      <c r="P2298" s="73">
        <f>VLOOKUP($F2298,Assumptions!$A$23:$B$27,2,FALSE)*Assumptions!$B$4</f>
        <v>0.2</v>
      </c>
      <c r="Q2298" s="74">
        <f t="shared" si="70"/>
        <v>114711.74918385455</v>
      </c>
      <c r="R2298" s="75" t="str">
        <f>IF($O2298&lt;Assumptions!$B$17,"A",IF($O2298&lt;Assumptions!$B$18,"B",IF($O2298&lt;Assumptions!$B$19,"C",IF($O2298&lt;Assumptions!$B$20,"D","E"))))</f>
        <v>B</v>
      </c>
      <c r="S2298" s="75">
        <f t="shared" si="71"/>
        <v>1</v>
      </c>
    </row>
    <row r="2299" spans="1:19" ht="17.399999999999999" x14ac:dyDescent="0.3">
      <c r="A2299" s="39" t="s">
        <v>508</v>
      </c>
      <c r="B2299" s="39" t="s">
        <v>64</v>
      </c>
      <c r="C2299" s="39" t="s">
        <v>144</v>
      </c>
      <c r="D2299" s="39" t="s">
        <v>34</v>
      </c>
      <c r="E2299" s="70" t="s">
        <v>49</v>
      </c>
      <c r="F2299" s="70" t="s">
        <v>24</v>
      </c>
      <c r="G2299" s="78">
        <v>45152</v>
      </c>
      <c r="H2299" s="78">
        <v>45962</v>
      </c>
      <c r="I2299" s="69">
        <v>14644406</v>
      </c>
      <c r="J2299" s="70">
        <v>999</v>
      </c>
      <c r="K2299" s="71">
        <v>0</v>
      </c>
      <c r="L2299" s="70">
        <v>0</v>
      </c>
      <c r="M2299" s="71">
        <v>0.63800000000000001</v>
      </c>
      <c r="N2299" s="72"/>
      <c r="O2299" s="73">
        <f>MIN(1,MAX(0,(1/(1+EXP(-(Assumptions!$B$5 + Assumptions!$B$6*$N2299))))*Assumptions!$B$3))</f>
        <v>3.9165722796764356E-2</v>
      </c>
      <c r="P2299" s="73">
        <f>VLOOKUP($F2299,Assumptions!$A$23:$B$27,2,FALSE)*Assumptions!$B$4</f>
        <v>0.2</v>
      </c>
      <c r="Q2299" s="74">
        <f t="shared" si="70"/>
        <v>114711.74918385455</v>
      </c>
      <c r="R2299" s="75" t="str">
        <f>IF($O2299&lt;Assumptions!$B$17,"A",IF($O2299&lt;Assumptions!$B$18,"B",IF($O2299&lt;Assumptions!$B$19,"C",IF($O2299&lt;Assumptions!$B$20,"D","E"))))</f>
        <v>B</v>
      </c>
      <c r="S2299" s="75">
        <f t="shared" si="71"/>
        <v>1</v>
      </c>
    </row>
    <row r="2300" spans="1:19" ht="17.399999999999999" x14ac:dyDescent="0.3">
      <c r="A2300" s="39" t="s">
        <v>508</v>
      </c>
      <c r="B2300" s="39" t="s">
        <v>64</v>
      </c>
      <c r="C2300" s="39" t="s">
        <v>144</v>
      </c>
      <c r="D2300" s="39" t="s">
        <v>34</v>
      </c>
      <c r="E2300" s="70" t="s">
        <v>49</v>
      </c>
      <c r="F2300" s="70" t="s">
        <v>24</v>
      </c>
      <c r="G2300" s="78">
        <v>45152</v>
      </c>
      <c r="H2300" s="78">
        <v>45992</v>
      </c>
      <c r="I2300" s="69">
        <v>14644406</v>
      </c>
      <c r="J2300" s="70">
        <v>999</v>
      </c>
      <c r="K2300" s="71">
        <v>0.14099999999999999</v>
      </c>
      <c r="L2300" s="70">
        <v>0</v>
      </c>
      <c r="M2300" s="71">
        <v>0.63800000000000001</v>
      </c>
      <c r="N2300" s="72"/>
      <c r="O2300" s="73">
        <f>MIN(1,MAX(0,(1/(1+EXP(-(Assumptions!$B$5 + Assumptions!$B$6*$N2300))))*Assumptions!$B$3))</f>
        <v>3.9165722796764356E-2</v>
      </c>
      <c r="P2300" s="73">
        <f>VLOOKUP($F2300,Assumptions!$A$23:$B$27,2,FALSE)*Assumptions!$B$4</f>
        <v>0.2</v>
      </c>
      <c r="Q2300" s="74">
        <f t="shared" si="70"/>
        <v>114711.74918385455</v>
      </c>
      <c r="R2300" s="75" t="str">
        <f>IF($O2300&lt;Assumptions!$B$17,"A",IF($O2300&lt;Assumptions!$B$18,"B",IF($O2300&lt;Assumptions!$B$19,"C",IF($O2300&lt;Assumptions!$B$20,"D","E"))))</f>
        <v>B</v>
      </c>
      <c r="S2300" s="75">
        <f t="shared" si="71"/>
        <v>1</v>
      </c>
    </row>
    <row r="2301" spans="1:19" ht="17.399999999999999" x14ac:dyDescent="0.3">
      <c r="A2301" s="39" t="s">
        <v>510</v>
      </c>
      <c r="B2301" s="39" t="s">
        <v>41</v>
      </c>
      <c r="C2301" s="39" t="s">
        <v>144</v>
      </c>
      <c r="D2301" s="39" t="s">
        <v>22</v>
      </c>
      <c r="E2301" s="70" t="s">
        <v>43</v>
      </c>
      <c r="F2301" s="70" t="s">
        <v>36</v>
      </c>
      <c r="G2301" s="78">
        <v>45213</v>
      </c>
      <c r="H2301" s="78">
        <v>45658</v>
      </c>
      <c r="I2301" s="69">
        <v>9914927.7400000002</v>
      </c>
      <c r="J2301" s="70">
        <v>0</v>
      </c>
      <c r="K2301" s="71">
        <v>1.077</v>
      </c>
      <c r="L2301" s="70">
        <v>0</v>
      </c>
      <c r="M2301" s="71">
        <v>0.78800000000000003</v>
      </c>
      <c r="N2301" s="72"/>
      <c r="O2301" s="73">
        <f>MIN(1,MAX(0,(1/(1+EXP(-(Assumptions!$B$5 + Assumptions!$B$6*$N2301))))*Assumptions!$B$3))</f>
        <v>3.9165722796764356E-2</v>
      </c>
      <c r="P2301" s="73">
        <f>VLOOKUP($F2301,Assumptions!$A$23:$B$27,2,FALSE)*Assumptions!$B$4</f>
        <v>0.55000000000000004</v>
      </c>
      <c r="Q2301" s="74">
        <f t="shared" si="70"/>
        <v>213578.92127813413</v>
      </c>
      <c r="R2301" s="75" t="str">
        <f>IF($O2301&lt;Assumptions!$B$17,"A",IF($O2301&lt;Assumptions!$B$18,"B",IF($O2301&lt;Assumptions!$B$19,"C",IF($O2301&lt;Assumptions!$B$20,"D","E"))))</f>
        <v>B</v>
      </c>
      <c r="S2301" s="75">
        <f t="shared" si="71"/>
        <v>0</v>
      </c>
    </row>
    <row r="2302" spans="1:19" ht="17.399999999999999" x14ac:dyDescent="0.3">
      <c r="A2302" s="39" t="s">
        <v>510</v>
      </c>
      <c r="B2302" s="39" t="s">
        <v>41</v>
      </c>
      <c r="C2302" s="39" t="s">
        <v>144</v>
      </c>
      <c r="D2302" s="39" t="s">
        <v>22</v>
      </c>
      <c r="E2302" s="70" t="s">
        <v>43</v>
      </c>
      <c r="F2302" s="70" t="s">
        <v>36</v>
      </c>
      <c r="G2302" s="78">
        <v>45213</v>
      </c>
      <c r="H2302" s="78">
        <v>45689</v>
      </c>
      <c r="I2302" s="69">
        <v>9679105.1400000006</v>
      </c>
      <c r="J2302" s="70">
        <v>0</v>
      </c>
      <c r="K2302" s="71">
        <v>0.97299999999999998</v>
      </c>
      <c r="L2302" s="70">
        <v>0</v>
      </c>
      <c r="M2302" s="71">
        <v>0.78800000000000003</v>
      </c>
      <c r="N2302" s="72"/>
      <c r="O2302" s="73">
        <f>MIN(1,MAX(0,(1/(1+EXP(-(Assumptions!$B$5 + Assumptions!$B$6*$N2302))))*Assumptions!$B$3))</f>
        <v>3.9165722796764356E-2</v>
      </c>
      <c r="P2302" s="73">
        <f>VLOOKUP($F2302,Assumptions!$A$23:$B$27,2,FALSE)*Assumptions!$B$4</f>
        <v>0.55000000000000004</v>
      </c>
      <c r="Q2302" s="74">
        <f t="shared" si="70"/>
        <v>208499.03185868741</v>
      </c>
      <c r="R2302" s="75" t="str">
        <f>IF($O2302&lt;Assumptions!$B$17,"A",IF($O2302&lt;Assumptions!$B$18,"B",IF($O2302&lt;Assumptions!$B$19,"C",IF($O2302&lt;Assumptions!$B$20,"D","E"))))</f>
        <v>B</v>
      </c>
      <c r="S2302" s="75">
        <f t="shared" si="71"/>
        <v>0</v>
      </c>
    </row>
    <row r="2303" spans="1:19" ht="17.399999999999999" x14ac:dyDescent="0.3">
      <c r="A2303" s="39" t="s">
        <v>510</v>
      </c>
      <c r="B2303" s="39" t="s">
        <v>41</v>
      </c>
      <c r="C2303" s="39" t="s">
        <v>144</v>
      </c>
      <c r="D2303" s="39" t="s">
        <v>22</v>
      </c>
      <c r="E2303" s="70" t="s">
        <v>43</v>
      </c>
      <c r="F2303" s="70" t="s">
        <v>36</v>
      </c>
      <c r="G2303" s="78">
        <v>45213</v>
      </c>
      <c r="H2303" s="78">
        <v>45717</v>
      </c>
      <c r="I2303" s="69">
        <v>9465924.8900000006</v>
      </c>
      <c r="J2303" s="70">
        <v>0</v>
      </c>
      <c r="K2303" s="71">
        <v>1.1339999999999999</v>
      </c>
      <c r="L2303" s="70">
        <v>0</v>
      </c>
      <c r="M2303" s="71">
        <v>0.78800000000000003</v>
      </c>
      <c r="N2303" s="72"/>
      <c r="O2303" s="73">
        <f>MIN(1,MAX(0,(1/(1+EXP(-(Assumptions!$B$5 + Assumptions!$B$6*$N2303))))*Assumptions!$B$3))</f>
        <v>3.9165722796764356E-2</v>
      </c>
      <c r="P2303" s="73">
        <f>VLOOKUP($F2303,Assumptions!$A$23:$B$27,2,FALSE)*Assumptions!$B$4</f>
        <v>0.55000000000000004</v>
      </c>
      <c r="Q2303" s="74">
        <f t="shared" si="70"/>
        <v>203906.88464120269</v>
      </c>
      <c r="R2303" s="75" t="str">
        <f>IF($O2303&lt;Assumptions!$B$17,"A",IF($O2303&lt;Assumptions!$B$18,"B",IF($O2303&lt;Assumptions!$B$19,"C",IF($O2303&lt;Assumptions!$B$20,"D","E"))))</f>
        <v>B</v>
      </c>
      <c r="S2303" s="75">
        <f t="shared" si="71"/>
        <v>0</v>
      </c>
    </row>
    <row r="2304" spans="1:19" ht="17.399999999999999" x14ac:dyDescent="0.3">
      <c r="A2304" s="39" t="s">
        <v>510</v>
      </c>
      <c r="B2304" s="39" t="s">
        <v>41</v>
      </c>
      <c r="C2304" s="39" t="s">
        <v>144</v>
      </c>
      <c r="D2304" s="39" t="s">
        <v>22</v>
      </c>
      <c r="E2304" s="70" t="s">
        <v>43</v>
      </c>
      <c r="F2304" s="70" t="s">
        <v>36</v>
      </c>
      <c r="G2304" s="78">
        <v>45213</v>
      </c>
      <c r="H2304" s="78">
        <v>45748</v>
      </c>
      <c r="I2304" s="69">
        <v>9224586.8699999992</v>
      </c>
      <c r="J2304" s="70">
        <v>0</v>
      </c>
      <c r="K2304" s="71">
        <v>1.073</v>
      </c>
      <c r="L2304" s="70">
        <v>0</v>
      </c>
      <c r="M2304" s="71">
        <v>0.78800000000000003</v>
      </c>
      <c r="N2304" s="72"/>
      <c r="O2304" s="73">
        <f>MIN(1,MAX(0,(1/(1+EXP(-(Assumptions!$B$5 + Assumptions!$B$6*$N2304))))*Assumptions!$B$3))</f>
        <v>3.9165722796764356E-2</v>
      </c>
      <c r="P2304" s="73">
        <f>VLOOKUP($F2304,Assumptions!$A$23:$B$27,2,FALSE)*Assumptions!$B$4</f>
        <v>0.55000000000000004</v>
      </c>
      <c r="Q2304" s="74">
        <f t="shared" si="70"/>
        <v>198708.18674580069</v>
      </c>
      <c r="R2304" s="75" t="str">
        <f>IF($O2304&lt;Assumptions!$B$17,"A",IF($O2304&lt;Assumptions!$B$18,"B",IF($O2304&lt;Assumptions!$B$19,"C",IF($O2304&lt;Assumptions!$B$20,"D","E"))))</f>
        <v>B</v>
      </c>
      <c r="S2304" s="75">
        <f t="shared" si="71"/>
        <v>0</v>
      </c>
    </row>
    <row r="2305" spans="1:19" ht="17.399999999999999" x14ac:dyDescent="0.3">
      <c r="A2305" s="39" t="s">
        <v>510</v>
      </c>
      <c r="B2305" s="39" t="s">
        <v>41</v>
      </c>
      <c r="C2305" s="39" t="s">
        <v>144</v>
      </c>
      <c r="D2305" s="39" t="s">
        <v>22</v>
      </c>
      <c r="E2305" s="70" t="s">
        <v>43</v>
      </c>
      <c r="F2305" s="70" t="s">
        <v>36</v>
      </c>
      <c r="G2305" s="78">
        <v>45213</v>
      </c>
      <c r="H2305" s="78">
        <v>45778</v>
      </c>
      <c r="I2305" s="69">
        <v>8977259.9600000009</v>
      </c>
      <c r="J2305" s="70">
        <v>0</v>
      </c>
      <c r="K2305" s="71">
        <v>1.1259999999999999</v>
      </c>
      <c r="L2305" s="70">
        <v>0</v>
      </c>
      <c r="M2305" s="71">
        <v>0.78800000000000003</v>
      </c>
      <c r="N2305" s="72"/>
      <c r="O2305" s="73">
        <f>MIN(1,MAX(0,(1/(1+EXP(-(Assumptions!$B$5 + Assumptions!$B$6*$N2305))))*Assumptions!$B$3))</f>
        <v>3.9165722796764356E-2</v>
      </c>
      <c r="P2305" s="73">
        <f>VLOOKUP($F2305,Assumptions!$A$23:$B$27,2,FALSE)*Assumptions!$B$4</f>
        <v>0.55000000000000004</v>
      </c>
      <c r="Q2305" s="74">
        <f t="shared" ref="Q2305:Q2368" si="72">$I2305*$O2305*$P2305</f>
        <v>193380.48128731857</v>
      </c>
      <c r="R2305" s="75" t="str">
        <f>IF($O2305&lt;Assumptions!$B$17,"A",IF($O2305&lt;Assumptions!$B$18,"B",IF($O2305&lt;Assumptions!$B$19,"C",IF($O2305&lt;Assumptions!$B$20,"D","E"))))</f>
        <v>B</v>
      </c>
      <c r="S2305" s="75">
        <f t="shared" ref="S2305:S2368" si="73">--($J2305&gt;=180)</f>
        <v>0</v>
      </c>
    </row>
    <row r="2306" spans="1:19" ht="17.399999999999999" x14ac:dyDescent="0.3">
      <c r="A2306" s="39" t="s">
        <v>510</v>
      </c>
      <c r="B2306" s="39" t="s">
        <v>41</v>
      </c>
      <c r="C2306" s="39" t="s">
        <v>144</v>
      </c>
      <c r="D2306" s="39" t="s">
        <v>22</v>
      </c>
      <c r="E2306" s="70" t="s">
        <v>43</v>
      </c>
      <c r="F2306" s="70" t="s">
        <v>36</v>
      </c>
      <c r="G2306" s="78">
        <v>45213</v>
      </c>
      <c r="H2306" s="78">
        <v>45809</v>
      </c>
      <c r="I2306" s="69">
        <v>8729889.6999999993</v>
      </c>
      <c r="J2306" s="70">
        <v>65</v>
      </c>
      <c r="K2306" s="71">
        <v>0.88400000000000001</v>
      </c>
      <c r="L2306" s="70">
        <v>0</v>
      </c>
      <c r="M2306" s="71">
        <v>0.78800000000000003</v>
      </c>
      <c r="N2306" s="72"/>
      <c r="O2306" s="73">
        <f>MIN(1,MAX(0,(1/(1+EXP(-(Assumptions!$B$5 + Assumptions!$B$6*$N2306))))*Assumptions!$B$3))</f>
        <v>3.9165722796764356E-2</v>
      </c>
      <c r="P2306" s="73">
        <f>VLOOKUP($F2306,Assumptions!$A$23:$B$27,2,FALSE)*Assumptions!$B$4</f>
        <v>0.55000000000000004</v>
      </c>
      <c r="Q2306" s="74">
        <f t="shared" si="72"/>
        <v>188051.84202009061</v>
      </c>
      <c r="R2306" s="75" t="str">
        <f>IF($O2306&lt;Assumptions!$B$17,"A",IF($O2306&lt;Assumptions!$B$18,"B",IF($O2306&lt;Assumptions!$B$19,"C",IF($O2306&lt;Assumptions!$B$20,"D","E"))))</f>
        <v>B</v>
      </c>
      <c r="S2306" s="75">
        <f t="shared" si="73"/>
        <v>0</v>
      </c>
    </row>
    <row r="2307" spans="1:19" ht="17.399999999999999" x14ac:dyDescent="0.3">
      <c r="A2307" s="39" t="s">
        <v>510</v>
      </c>
      <c r="B2307" s="39" t="s">
        <v>41</v>
      </c>
      <c r="C2307" s="39" t="s">
        <v>144</v>
      </c>
      <c r="D2307" s="39" t="s">
        <v>22</v>
      </c>
      <c r="E2307" s="70" t="s">
        <v>43</v>
      </c>
      <c r="F2307" s="70" t="s">
        <v>36</v>
      </c>
      <c r="G2307" s="78">
        <v>45213</v>
      </c>
      <c r="H2307" s="78">
        <v>45839</v>
      </c>
      <c r="I2307" s="69">
        <v>8525619.6699999999</v>
      </c>
      <c r="J2307" s="70">
        <v>0</v>
      </c>
      <c r="K2307" s="71">
        <v>1.1080000000000001</v>
      </c>
      <c r="L2307" s="70">
        <v>0</v>
      </c>
      <c r="M2307" s="71">
        <v>0.78800000000000003</v>
      </c>
      <c r="N2307" s="72"/>
      <c r="O2307" s="73">
        <f>MIN(1,MAX(0,(1/(1+EXP(-(Assumptions!$B$5 + Assumptions!$B$6*$N2307))))*Assumptions!$B$3))</f>
        <v>3.9165722796764356E-2</v>
      </c>
      <c r="P2307" s="73">
        <f>VLOOKUP($F2307,Assumptions!$A$23:$B$27,2,FALSE)*Assumptions!$B$4</f>
        <v>0.55000000000000004</v>
      </c>
      <c r="Q2307" s="74">
        <f t="shared" si="72"/>
        <v>183651.6311662239</v>
      </c>
      <c r="R2307" s="75" t="str">
        <f>IF($O2307&lt;Assumptions!$B$17,"A",IF($O2307&lt;Assumptions!$B$18,"B",IF($O2307&lt;Assumptions!$B$19,"C",IF($O2307&lt;Assumptions!$B$20,"D","E"))))</f>
        <v>B</v>
      </c>
      <c r="S2307" s="75">
        <f t="shared" si="73"/>
        <v>0</v>
      </c>
    </row>
    <row r="2308" spans="1:19" ht="17.399999999999999" x14ac:dyDescent="0.3">
      <c r="A2308" s="39" t="s">
        <v>510</v>
      </c>
      <c r="B2308" s="39" t="s">
        <v>41</v>
      </c>
      <c r="C2308" s="39" t="s">
        <v>144</v>
      </c>
      <c r="D2308" s="39" t="s">
        <v>22</v>
      </c>
      <c r="E2308" s="70" t="s">
        <v>43</v>
      </c>
      <c r="F2308" s="70" t="s">
        <v>36</v>
      </c>
      <c r="G2308" s="78">
        <v>45213</v>
      </c>
      <c r="H2308" s="78">
        <v>45870</v>
      </c>
      <c r="I2308" s="69">
        <v>8319050.9699999997</v>
      </c>
      <c r="J2308" s="70">
        <v>0</v>
      </c>
      <c r="K2308" s="71">
        <v>0.95599999999999996</v>
      </c>
      <c r="L2308" s="70">
        <v>0</v>
      </c>
      <c r="M2308" s="71">
        <v>0.78800000000000003</v>
      </c>
      <c r="N2308" s="72"/>
      <c r="O2308" s="73">
        <f>MIN(1,MAX(0,(1/(1+EXP(-(Assumptions!$B$5 + Assumptions!$B$6*$N2308))))*Assumptions!$B$3))</f>
        <v>3.9165722796764356E-2</v>
      </c>
      <c r="P2308" s="73">
        <f>VLOOKUP($F2308,Assumptions!$A$23:$B$27,2,FALSE)*Assumptions!$B$4</f>
        <v>0.55000000000000004</v>
      </c>
      <c r="Q2308" s="74">
        <f t="shared" si="72"/>
        <v>179201.90432274551</v>
      </c>
      <c r="R2308" s="75" t="str">
        <f>IF($O2308&lt;Assumptions!$B$17,"A",IF($O2308&lt;Assumptions!$B$18,"B",IF($O2308&lt;Assumptions!$B$19,"C",IF($O2308&lt;Assumptions!$B$20,"D","E"))))</f>
        <v>B</v>
      </c>
      <c r="S2308" s="75">
        <f t="shared" si="73"/>
        <v>0</v>
      </c>
    </row>
    <row r="2309" spans="1:19" ht="17.399999999999999" x14ac:dyDescent="0.3">
      <c r="A2309" s="39" t="s">
        <v>510</v>
      </c>
      <c r="B2309" s="39" t="s">
        <v>41</v>
      </c>
      <c r="C2309" s="39" t="s">
        <v>144</v>
      </c>
      <c r="D2309" s="39" t="s">
        <v>22</v>
      </c>
      <c r="E2309" s="70" t="s">
        <v>43</v>
      </c>
      <c r="F2309" s="70" t="s">
        <v>36</v>
      </c>
      <c r="G2309" s="78">
        <v>45213</v>
      </c>
      <c r="H2309" s="78">
        <v>45901</v>
      </c>
      <c r="I2309" s="69">
        <v>8127769.8700000001</v>
      </c>
      <c r="J2309" s="70">
        <v>15</v>
      </c>
      <c r="K2309" s="71">
        <v>0.98199999999999998</v>
      </c>
      <c r="L2309" s="70">
        <v>0</v>
      </c>
      <c r="M2309" s="71">
        <v>0.78800000000000003</v>
      </c>
      <c r="N2309" s="72"/>
      <c r="O2309" s="73">
        <f>MIN(1,MAX(0,(1/(1+EXP(-(Assumptions!$B$5 + Assumptions!$B$6*$N2309))))*Assumptions!$B$3))</f>
        <v>3.9165722796764356E-2</v>
      </c>
      <c r="P2309" s="73">
        <f>VLOOKUP($F2309,Assumptions!$A$23:$B$27,2,FALSE)*Assumptions!$B$4</f>
        <v>0.55000000000000004</v>
      </c>
      <c r="Q2309" s="74">
        <f t="shared" si="72"/>
        <v>175081.48992637242</v>
      </c>
      <c r="R2309" s="75" t="str">
        <f>IF($O2309&lt;Assumptions!$B$17,"A",IF($O2309&lt;Assumptions!$B$18,"B",IF($O2309&lt;Assumptions!$B$19,"C",IF($O2309&lt;Assumptions!$B$20,"D","E"))))</f>
        <v>B</v>
      </c>
      <c r="S2309" s="75">
        <f t="shared" si="73"/>
        <v>0</v>
      </c>
    </row>
    <row r="2310" spans="1:19" ht="17.399999999999999" x14ac:dyDescent="0.3">
      <c r="A2310" s="39" t="s">
        <v>510</v>
      </c>
      <c r="B2310" s="39" t="s">
        <v>41</v>
      </c>
      <c r="C2310" s="39" t="s">
        <v>144</v>
      </c>
      <c r="D2310" s="39" t="s">
        <v>22</v>
      </c>
      <c r="E2310" s="70" t="s">
        <v>43</v>
      </c>
      <c r="F2310" s="70" t="s">
        <v>36</v>
      </c>
      <c r="G2310" s="78">
        <v>45213</v>
      </c>
      <c r="H2310" s="78">
        <v>45931</v>
      </c>
      <c r="I2310" s="69">
        <v>7954275.2300000004</v>
      </c>
      <c r="J2310" s="70">
        <v>0</v>
      </c>
      <c r="K2310" s="71">
        <v>1.018</v>
      </c>
      <c r="L2310" s="70">
        <v>0</v>
      </c>
      <c r="M2310" s="71">
        <v>0.78800000000000003</v>
      </c>
      <c r="N2310" s="72"/>
      <c r="O2310" s="73">
        <f>MIN(1,MAX(0,(1/(1+EXP(-(Assumptions!$B$5 + Assumptions!$B$6*$N2310))))*Assumptions!$B$3))</f>
        <v>3.9165722796764356E-2</v>
      </c>
      <c r="P2310" s="73">
        <f>VLOOKUP($F2310,Assumptions!$A$23:$B$27,2,FALSE)*Assumptions!$B$4</f>
        <v>0.55000000000000004</v>
      </c>
      <c r="Q2310" s="74">
        <f t="shared" si="72"/>
        <v>171344.216289042</v>
      </c>
      <c r="R2310" s="75" t="str">
        <f>IF($O2310&lt;Assumptions!$B$17,"A",IF($O2310&lt;Assumptions!$B$18,"B",IF($O2310&lt;Assumptions!$B$19,"C",IF($O2310&lt;Assumptions!$B$20,"D","E"))))</f>
        <v>B</v>
      </c>
      <c r="S2310" s="75">
        <f t="shared" si="73"/>
        <v>0</v>
      </c>
    </row>
    <row r="2311" spans="1:19" ht="17.399999999999999" x14ac:dyDescent="0.3">
      <c r="A2311" s="39" t="s">
        <v>510</v>
      </c>
      <c r="B2311" s="39" t="s">
        <v>41</v>
      </c>
      <c r="C2311" s="39" t="s">
        <v>144</v>
      </c>
      <c r="D2311" s="39" t="s">
        <v>22</v>
      </c>
      <c r="E2311" s="70" t="s">
        <v>43</v>
      </c>
      <c r="F2311" s="70" t="s">
        <v>36</v>
      </c>
      <c r="G2311" s="78">
        <v>45213</v>
      </c>
      <c r="H2311" s="78">
        <v>45962</v>
      </c>
      <c r="I2311" s="69">
        <v>7782274.6500000004</v>
      </c>
      <c r="J2311" s="70">
        <v>35</v>
      </c>
      <c r="K2311" s="71">
        <v>0.44500000000000001</v>
      </c>
      <c r="L2311" s="70">
        <v>0</v>
      </c>
      <c r="M2311" s="71">
        <v>0.78800000000000003</v>
      </c>
      <c r="N2311" s="72"/>
      <c r="O2311" s="73">
        <f>MIN(1,MAX(0,(1/(1+EXP(-(Assumptions!$B$5 + Assumptions!$B$6*$N2311))))*Assumptions!$B$3))</f>
        <v>3.9165722796764356E-2</v>
      </c>
      <c r="P2311" s="73">
        <f>VLOOKUP($F2311,Assumptions!$A$23:$B$27,2,FALSE)*Assumptions!$B$4</f>
        <v>0.55000000000000004</v>
      </c>
      <c r="Q2311" s="74">
        <f t="shared" si="72"/>
        <v>167639.12641860254</v>
      </c>
      <c r="R2311" s="75" t="str">
        <f>IF($O2311&lt;Assumptions!$B$17,"A",IF($O2311&lt;Assumptions!$B$18,"B",IF($O2311&lt;Assumptions!$B$19,"C",IF($O2311&lt;Assumptions!$B$20,"D","E"))))</f>
        <v>B</v>
      </c>
      <c r="S2311" s="75">
        <f t="shared" si="73"/>
        <v>0</v>
      </c>
    </row>
    <row r="2312" spans="1:19" ht="17.399999999999999" x14ac:dyDescent="0.3">
      <c r="A2312" s="39" t="s">
        <v>510</v>
      </c>
      <c r="B2312" s="39" t="s">
        <v>41</v>
      </c>
      <c r="C2312" s="39" t="s">
        <v>144</v>
      </c>
      <c r="D2312" s="39" t="s">
        <v>22</v>
      </c>
      <c r="E2312" s="70" t="s">
        <v>43</v>
      </c>
      <c r="F2312" s="70" t="s">
        <v>36</v>
      </c>
      <c r="G2312" s="78">
        <v>45213</v>
      </c>
      <c r="H2312" s="78">
        <v>45992</v>
      </c>
      <c r="I2312" s="69">
        <v>7571210.4699999997</v>
      </c>
      <c r="J2312" s="70">
        <v>0</v>
      </c>
      <c r="K2312" s="71">
        <v>0.998</v>
      </c>
      <c r="L2312" s="70">
        <v>0</v>
      </c>
      <c r="M2312" s="71">
        <v>0.78800000000000003</v>
      </c>
      <c r="N2312" s="72"/>
      <c r="O2312" s="73">
        <f>MIN(1,MAX(0,(1/(1+EXP(-(Assumptions!$B$5 + Assumptions!$B$6*$N2312))))*Assumptions!$B$3))</f>
        <v>3.9165722796764356E-2</v>
      </c>
      <c r="P2312" s="73">
        <f>VLOOKUP($F2312,Assumptions!$A$23:$B$27,2,FALSE)*Assumptions!$B$4</f>
        <v>0.55000000000000004</v>
      </c>
      <c r="Q2312" s="74">
        <f t="shared" si="72"/>
        <v>163092.561777189</v>
      </c>
      <c r="R2312" s="75" t="str">
        <f>IF($O2312&lt;Assumptions!$B$17,"A",IF($O2312&lt;Assumptions!$B$18,"B",IF($O2312&lt;Assumptions!$B$19,"C",IF($O2312&lt;Assumptions!$B$20,"D","E"))))</f>
        <v>B</v>
      </c>
      <c r="S2312" s="75">
        <f t="shared" si="73"/>
        <v>0</v>
      </c>
    </row>
    <row r="2313" spans="1:19" ht="17.399999999999999" x14ac:dyDescent="0.3">
      <c r="A2313" s="39" t="s">
        <v>512</v>
      </c>
      <c r="B2313" s="39" t="s">
        <v>56</v>
      </c>
      <c r="C2313" s="39" t="s">
        <v>190</v>
      </c>
      <c r="D2313" s="39" t="s">
        <v>48</v>
      </c>
      <c r="E2313" s="70" t="s">
        <v>27</v>
      </c>
      <c r="F2313" s="70" t="s">
        <v>28</v>
      </c>
      <c r="G2313" s="78">
        <v>44458</v>
      </c>
      <c r="H2313" s="78">
        <v>45658</v>
      </c>
      <c r="I2313" s="69">
        <v>48567940.780000001</v>
      </c>
      <c r="J2313" s="70">
        <v>0</v>
      </c>
      <c r="K2313" s="71">
        <v>1.06</v>
      </c>
      <c r="L2313" s="70">
        <v>0</v>
      </c>
      <c r="M2313" s="71">
        <v>1.042</v>
      </c>
      <c r="N2313" s="72"/>
      <c r="O2313" s="73">
        <f>MIN(1,MAX(0,(1/(1+EXP(-(Assumptions!$B$5 + Assumptions!$B$6*$N2313))))*Assumptions!$B$3))</f>
        <v>3.9165722796764356E-2</v>
      </c>
      <c r="P2313" s="73">
        <f>VLOOKUP($F2313,Assumptions!$A$23:$B$27,2,FALSE)*Assumptions!$B$4</f>
        <v>0.35</v>
      </c>
      <c r="Q2313" s="74">
        <f t="shared" si="72"/>
        <v>665769.47688970156</v>
      </c>
      <c r="R2313" s="75" t="str">
        <f>IF($O2313&lt;Assumptions!$B$17,"A",IF($O2313&lt;Assumptions!$B$18,"B",IF($O2313&lt;Assumptions!$B$19,"C",IF($O2313&lt;Assumptions!$B$20,"D","E"))))</f>
        <v>B</v>
      </c>
      <c r="S2313" s="75">
        <f t="shared" si="73"/>
        <v>0</v>
      </c>
    </row>
    <row r="2314" spans="1:19" ht="17.399999999999999" x14ac:dyDescent="0.3">
      <c r="A2314" s="39" t="s">
        <v>512</v>
      </c>
      <c r="B2314" s="39" t="s">
        <v>56</v>
      </c>
      <c r="C2314" s="39" t="s">
        <v>190</v>
      </c>
      <c r="D2314" s="39" t="s">
        <v>48</v>
      </c>
      <c r="E2314" s="70" t="s">
        <v>27</v>
      </c>
      <c r="F2314" s="70" t="s">
        <v>28</v>
      </c>
      <c r="G2314" s="78">
        <v>44458</v>
      </c>
      <c r="H2314" s="78">
        <v>45689</v>
      </c>
      <c r="I2314" s="69">
        <v>47792566.229999997</v>
      </c>
      <c r="J2314" s="70">
        <v>0</v>
      </c>
      <c r="K2314" s="71">
        <v>1.036</v>
      </c>
      <c r="L2314" s="70">
        <v>0</v>
      </c>
      <c r="M2314" s="71">
        <v>1.042</v>
      </c>
      <c r="N2314" s="72"/>
      <c r="O2314" s="73">
        <f>MIN(1,MAX(0,(1/(1+EXP(-(Assumptions!$B$5 + Assumptions!$B$6*$N2314))))*Assumptions!$B$3))</f>
        <v>3.9165722796764356E-2</v>
      </c>
      <c r="P2314" s="73">
        <f>VLOOKUP($F2314,Assumptions!$A$23:$B$27,2,FALSE)*Assumptions!$B$4</f>
        <v>0.35</v>
      </c>
      <c r="Q2314" s="74">
        <f t="shared" si="72"/>
        <v>655140.64024856337</v>
      </c>
      <c r="R2314" s="75" t="str">
        <f>IF($O2314&lt;Assumptions!$B$17,"A",IF($O2314&lt;Assumptions!$B$18,"B",IF($O2314&lt;Assumptions!$B$19,"C",IF($O2314&lt;Assumptions!$B$20,"D","E"))))</f>
        <v>B</v>
      </c>
      <c r="S2314" s="75">
        <f t="shared" si="73"/>
        <v>0</v>
      </c>
    </row>
    <row r="2315" spans="1:19" ht="17.399999999999999" x14ac:dyDescent="0.3">
      <c r="A2315" s="39" t="s">
        <v>512</v>
      </c>
      <c r="B2315" s="39" t="s">
        <v>56</v>
      </c>
      <c r="C2315" s="39" t="s">
        <v>190</v>
      </c>
      <c r="D2315" s="39" t="s">
        <v>48</v>
      </c>
      <c r="E2315" s="70" t="s">
        <v>27</v>
      </c>
      <c r="F2315" s="70" t="s">
        <v>28</v>
      </c>
      <c r="G2315" s="78">
        <v>44458</v>
      </c>
      <c r="H2315" s="78">
        <v>45717</v>
      </c>
      <c r="I2315" s="69">
        <v>46829984.789999999</v>
      </c>
      <c r="J2315" s="70">
        <v>0</v>
      </c>
      <c r="K2315" s="71">
        <v>0.98299999999999998</v>
      </c>
      <c r="L2315" s="70">
        <v>0</v>
      </c>
      <c r="M2315" s="71">
        <v>1.042</v>
      </c>
      <c r="N2315" s="72"/>
      <c r="O2315" s="73">
        <f>MIN(1,MAX(0,(1/(1+EXP(-(Assumptions!$B$5 + Assumptions!$B$6*$N2315))))*Assumptions!$B$3))</f>
        <v>3.9165722796764356E-2</v>
      </c>
      <c r="P2315" s="73">
        <f>VLOOKUP($F2315,Assumptions!$A$23:$B$27,2,FALSE)*Assumptions!$B$4</f>
        <v>0.35</v>
      </c>
      <c r="Q2315" s="74">
        <f t="shared" si="72"/>
        <v>641945.57100164087</v>
      </c>
      <c r="R2315" s="75" t="str">
        <f>IF($O2315&lt;Assumptions!$B$17,"A",IF($O2315&lt;Assumptions!$B$18,"B",IF($O2315&lt;Assumptions!$B$19,"C",IF($O2315&lt;Assumptions!$B$20,"D","E"))))</f>
        <v>B</v>
      </c>
      <c r="S2315" s="75">
        <f t="shared" si="73"/>
        <v>0</v>
      </c>
    </row>
    <row r="2316" spans="1:19" ht="17.399999999999999" x14ac:dyDescent="0.3">
      <c r="A2316" s="39" t="s">
        <v>512</v>
      </c>
      <c r="B2316" s="39" t="s">
        <v>56</v>
      </c>
      <c r="C2316" s="39" t="s">
        <v>190</v>
      </c>
      <c r="D2316" s="39" t="s">
        <v>48</v>
      </c>
      <c r="E2316" s="70" t="s">
        <v>27</v>
      </c>
      <c r="F2316" s="70" t="s">
        <v>28</v>
      </c>
      <c r="G2316" s="78">
        <v>44458</v>
      </c>
      <c r="H2316" s="78">
        <v>45748</v>
      </c>
      <c r="I2316" s="69">
        <v>45885325.43</v>
      </c>
      <c r="J2316" s="70">
        <v>0</v>
      </c>
      <c r="K2316" s="71">
        <v>1.1060000000000001</v>
      </c>
      <c r="L2316" s="70">
        <v>0</v>
      </c>
      <c r="M2316" s="71">
        <v>1.042</v>
      </c>
      <c r="N2316" s="72"/>
      <c r="O2316" s="73">
        <f>MIN(1,MAX(0,(1/(1+EXP(-(Assumptions!$B$5 + Assumptions!$B$6*$N2316))))*Assumptions!$B$3))</f>
        <v>3.9165722796764356E-2</v>
      </c>
      <c r="P2316" s="73">
        <f>VLOOKUP($F2316,Assumptions!$A$23:$B$27,2,FALSE)*Assumptions!$B$4</f>
        <v>0.35</v>
      </c>
      <c r="Q2316" s="74">
        <f t="shared" si="72"/>
        <v>628996.17768074572</v>
      </c>
      <c r="R2316" s="75" t="str">
        <f>IF($O2316&lt;Assumptions!$B$17,"A",IF($O2316&lt;Assumptions!$B$18,"B",IF($O2316&lt;Assumptions!$B$19,"C",IF($O2316&lt;Assumptions!$B$20,"D","E"))))</f>
        <v>B</v>
      </c>
      <c r="S2316" s="75">
        <f t="shared" si="73"/>
        <v>0</v>
      </c>
    </row>
    <row r="2317" spans="1:19" ht="17.399999999999999" x14ac:dyDescent="0.3">
      <c r="A2317" s="39" t="s">
        <v>512</v>
      </c>
      <c r="B2317" s="39" t="s">
        <v>56</v>
      </c>
      <c r="C2317" s="39" t="s">
        <v>190</v>
      </c>
      <c r="D2317" s="39" t="s">
        <v>48</v>
      </c>
      <c r="E2317" s="70" t="s">
        <v>27</v>
      </c>
      <c r="F2317" s="70" t="s">
        <v>28</v>
      </c>
      <c r="G2317" s="78">
        <v>44458</v>
      </c>
      <c r="H2317" s="78">
        <v>45778</v>
      </c>
      <c r="I2317" s="69">
        <v>45211327.640000001</v>
      </c>
      <c r="J2317" s="70">
        <v>35</v>
      </c>
      <c r="K2317" s="71">
        <v>0.88700000000000001</v>
      </c>
      <c r="L2317" s="70">
        <v>0</v>
      </c>
      <c r="M2317" s="71">
        <v>1.042</v>
      </c>
      <c r="N2317" s="72"/>
      <c r="O2317" s="73">
        <f>MIN(1,MAX(0,(1/(1+EXP(-(Assumptions!$B$5 + Assumptions!$B$6*$N2317))))*Assumptions!$B$3))</f>
        <v>3.9165722796764356E-2</v>
      </c>
      <c r="P2317" s="73">
        <f>VLOOKUP($F2317,Assumptions!$A$23:$B$27,2,FALSE)*Assumptions!$B$4</f>
        <v>0.35</v>
      </c>
      <c r="Q2317" s="74">
        <f t="shared" si="72"/>
        <v>619757.01396767562</v>
      </c>
      <c r="R2317" s="75" t="str">
        <f>IF($O2317&lt;Assumptions!$B$17,"A",IF($O2317&lt;Assumptions!$B$18,"B",IF($O2317&lt;Assumptions!$B$19,"C",IF($O2317&lt;Assumptions!$B$20,"D","E"))))</f>
        <v>B</v>
      </c>
      <c r="S2317" s="75">
        <f t="shared" si="73"/>
        <v>0</v>
      </c>
    </row>
    <row r="2318" spans="1:19" ht="17.399999999999999" x14ac:dyDescent="0.3">
      <c r="A2318" s="39" t="s">
        <v>512</v>
      </c>
      <c r="B2318" s="39" t="s">
        <v>56</v>
      </c>
      <c r="C2318" s="39" t="s">
        <v>190</v>
      </c>
      <c r="D2318" s="39" t="s">
        <v>48</v>
      </c>
      <c r="E2318" s="70" t="s">
        <v>27</v>
      </c>
      <c r="F2318" s="70" t="s">
        <v>28</v>
      </c>
      <c r="G2318" s="78">
        <v>44458</v>
      </c>
      <c r="H2318" s="78">
        <v>45809</v>
      </c>
      <c r="I2318" s="69">
        <v>44544950.090000004</v>
      </c>
      <c r="J2318" s="70">
        <v>0</v>
      </c>
      <c r="K2318" s="71">
        <v>1.0720000000000001</v>
      </c>
      <c r="L2318" s="70">
        <v>0</v>
      </c>
      <c r="M2318" s="71">
        <v>1.042</v>
      </c>
      <c r="N2318" s="72"/>
      <c r="O2318" s="73">
        <f>MIN(1,MAX(0,(1/(1+EXP(-(Assumptions!$B$5 + Assumptions!$B$6*$N2318))))*Assumptions!$B$3))</f>
        <v>3.9165722796764356E-2</v>
      </c>
      <c r="P2318" s="73">
        <f>VLOOKUP($F2318,Assumptions!$A$23:$B$27,2,FALSE)*Assumptions!$B$4</f>
        <v>0.35</v>
      </c>
      <c r="Q2318" s="74">
        <f t="shared" si="72"/>
        <v>610622.30852722516</v>
      </c>
      <c r="R2318" s="75" t="str">
        <f>IF($O2318&lt;Assumptions!$B$17,"A",IF($O2318&lt;Assumptions!$B$18,"B",IF($O2318&lt;Assumptions!$B$19,"C",IF($O2318&lt;Assumptions!$B$20,"D","E"))))</f>
        <v>B</v>
      </c>
      <c r="S2318" s="75">
        <f t="shared" si="73"/>
        <v>0</v>
      </c>
    </row>
    <row r="2319" spans="1:19" ht="17.399999999999999" x14ac:dyDescent="0.3">
      <c r="A2319" s="39" t="s">
        <v>512</v>
      </c>
      <c r="B2319" s="39" t="s">
        <v>56</v>
      </c>
      <c r="C2319" s="39" t="s">
        <v>190</v>
      </c>
      <c r="D2319" s="39" t="s">
        <v>48</v>
      </c>
      <c r="E2319" s="70" t="s">
        <v>27</v>
      </c>
      <c r="F2319" s="70" t="s">
        <v>28</v>
      </c>
      <c r="G2319" s="78">
        <v>44458</v>
      </c>
      <c r="H2319" s="78">
        <v>45839</v>
      </c>
      <c r="I2319" s="69">
        <v>43804276.770000003</v>
      </c>
      <c r="J2319" s="70">
        <v>0</v>
      </c>
      <c r="K2319" s="71">
        <v>0.98899999999999999</v>
      </c>
      <c r="L2319" s="70">
        <v>0</v>
      </c>
      <c r="M2319" s="71">
        <v>1.042</v>
      </c>
      <c r="N2319" s="72"/>
      <c r="O2319" s="73">
        <f>MIN(1,MAX(0,(1/(1+EXP(-(Assumptions!$B$5 + Assumptions!$B$6*$N2319))))*Assumptions!$B$3))</f>
        <v>3.9165722796764356E-2</v>
      </c>
      <c r="P2319" s="73">
        <f>VLOOKUP($F2319,Assumptions!$A$23:$B$27,2,FALSE)*Assumptions!$B$4</f>
        <v>0.35</v>
      </c>
      <c r="Q2319" s="74">
        <f t="shared" si="72"/>
        <v>600469.15645029757</v>
      </c>
      <c r="R2319" s="75" t="str">
        <f>IF($O2319&lt;Assumptions!$B$17,"A",IF($O2319&lt;Assumptions!$B$18,"B",IF($O2319&lt;Assumptions!$B$19,"C",IF($O2319&lt;Assumptions!$B$20,"D","E"))))</f>
        <v>B</v>
      </c>
      <c r="S2319" s="75">
        <f t="shared" si="73"/>
        <v>0</v>
      </c>
    </row>
    <row r="2320" spans="1:19" ht="17.399999999999999" x14ac:dyDescent="0.3">
      <c r="A2320" s="39" t="s">
        <v>512</v>
      </c>
      <c r="B2320" s="39" t="s">
        <v>56</v>
      </c>
      <c r="C2320" s="39" t="s">
        <v>190</v>
      </c>
      <c r="D2320" s="39" t="s">
        <v>48</v>
      </c>
      <c r="E2320" s="70" t="s">
        <v>27</v>
      </c>
      <c r="F2320" s="70" t="s">
        <v>28</v>
      </c>
      <c r="G2320" s="78">
        <v>44458</v>
      </c>
      <c r="H2320" s="78">
        <v>45870</v>
      </c>
      <c r="I2320" s="69">
        <v>43052268.460000001</v>
      </c>
      <c r="J2320" s="70">
        <v>0</v>
      </c>
      <c r="K2320" s="71">
        <v>1.0880000000000001</v>
      </c>
      <c r="L2320" s="70">
        <v>0</v>
      </c>
      <c r="M2320" s="71">
        <v>1.042</v>
      </c>
      <c r="N2320" s="72"/>
      <c r="O2320" s="73">
        <f>MIN(1,MAX(0,(1/(1+EXP(-(Assumptions!$B$5 + Assumptions!$B$6*$N2320))))*Assumptions!$B$3))</f>
        <v>3.9165722796764356E-2</v>
      </c>
      <c r="P2320" s="73">
        <f>VLOOKUP($F2320,Assumptions!$A$23:$B$27,2,FALSE)*Assumptions!$B$4</f>
        <v>0.35</v>
      </c>
      <c r="Q2320" s="74">
        <f t="shared" si="72"/>
        <v>590160.62429668428</v>
      </c>
      <c r="R2320" s="75" t="str">
        <f>IF($O2320&lt;Assumptions!$B$17,"A",IF($O2320&lt;Assumptions!$B$18,"B",IF($O2320&lt;Assumptions!$B$19,"C",IF($O2320&lt;Assumptions!$B$20,"D","E"))))</f>
        <v>B</v>
      </c>
      <c r="S2320" s="75">
        <f t="shared" si="73"/>
        <v>0</v>
      </c>
    </row>
    <row r="2321" spans="1:19" ht="17.399999999999999" x14ac:dyDescent="0.3">
      <c r="A2321" s="39" t="s">
        <v>512</v>
      </c>
      <c r="B2321" s="39" t="s">
        <v>56</v>
      </c>
      <c r="C2321" s="39" t="s">
        <v>190</v>
      </c>
      <c r="D2321" s="39" t="s">
        <v>48</v>
      </c>
      <c r="E2321" s="70" t="s">
        <v>27</v>
      </c>
      <c r="F2321" s="70" t="s">
        <v>28</v>
      </c>
      <c r="G2321" s="78">
        <v>44458</v>
      </c>
      <c r="H2321" s="78">
        <v>45901</v>
      </c>
      <c r="I2321" s="69">
        <v>42381243.780000001</v>
      </c>
      <c r="J2321" s="70">
        <v>95</v>
      </c>
      <c r="K2321" s="71">
        <v>0.193</v>
      </c>
      <c r="L2321" s="70">
        <v>0</v>
      </c>
      <c r="M2321" s="71">
        <v>1.042</v>
      </c>
      <c r="N2321" s="72"/>
      <c r="O2321" s="73">
        <f>MIN(1,MAX(0,(1/(1+EXP(-(Assumptions!$B$5 + Assumptions!$B$6*$N2321))))*Assumptions!$B$3))</f>
        <v>3.9165722796764356E-2</v>
      </c>
      <c r="P2321" s="73">
        <f>VLOOKUP($F2321,Assumptions!$A$23:$B$27,2,FALSE)*Assumptions!$B$4</f>
        <v>0.35</v>
      </c>
      <c r="Q2321" s="74">
        <f t="shared" si="72"/>
        <v>580962.21598435077</v>
      </c>
      <c r="R2321" s="75" t="str">
        <f>IF($O2321&lt;Assumptions!$B$17,"A",IF($O2321&lt;Assumptions!$B$18,"B",IF($O2321&lt;Assumptions!$B$19,"C",IF($O2321&lt;Assumptions!$B$20,"D","E"))))</f>
        <v>B</v>
      </c>
      <c r="S2321" s="75">
        <f t="shared" si="73"/>
        <v>0</v>
      </c>
    </row>
    <row r="2322" spans="1:19" ht="17.399999999999999" x14ac:dyDescent="0.3">
      <c r="A2322" s="39" t="s">
        <v>512</v>
      </c>
      <c r="B2322" s="39" t="s">
        <v>56</v>
      </c>
      <c r="C2322" s="39" t="s">
        <v>190</v>
      </c>
      <c r="D2322" s="39" t="s">
        <v>48</v>
      </c>
      <c r="E2322" s="70" t="s">
        <v>27</v>
      </c>
      <c r="F2322" s="70" t="s">
        <v>28</v>
      </c>
      <c r="G2322" s="78">
        <v>44458</v>
      </c>
      <c r="H2322" s="78">
        <v>45931</v>
      </c>
      <c r="I2322" s="69">
        <v>41761390.18</v>
      </c>
      <c r="J2322" s="70">
        <v>0</v>
      </c>
      <c r="K2322" s="71">
        <v>1.081</v>
      </c>
      <c r="L2322" s="70">
        <v>0</v>
      </c>
      <c r="M2322" s="71">
        <v>1.042</v>
      </c>
      <c r="N2322" s="72"/>
      <c r="O2322" s="73">
        <f>MIN(1,MAX(0,(1/(1+EXP(-(Assumptions!$B$5 + Assumptions!$B$6*$N2322))))*Assumptions!$B$3))</f>
        <v>3.9165722796764356E-2</v>
      </c>
      <c r="P2322" s="73">
        <f>VLOOKUP($F2322,Assumptions!$A$23:$B$27,2,FALSE)*Assumptions!$B$4</f>
        <v>0.35</v>
      </c>
      <c r="Q2322" s="74">
        <f t="shared" si="72"/>
        <v>572465.26098908891</v>
      </c>
      <c r="R2322" s="75" t="str">
        <f>IF($O2322&lt;Assumptions!$B$17,"A",IF($O2322&lt;Assumptions!$B$18,"B",IF($O2322&lt;Assumptions!$B$19,"C",IF($O2322&lt;Assumptions!$B$20,"D","E"))))</f>
        <v>B</v>
      </c>
      <c r="S2322" s="75">
        <f t="shared" si="73"/>
        <v>0</v>
      </c>
    </row>
    <row r="2323" spans="1:19" ht="17.399999999999999" x14ac:dyDescent="0.3">
      <c r="A2323" s="39" t="s">
        <v>512</v>
      </c>
      <c r="B2323" s="39" t="s">
        <v>56</v>
      </c>
      <c r="C2323" s="39" t="s">
        <v>190</v>
      </c>
      <c r="D2323" s="39" t="s">
        <v>48</v>
      </c>
      <c r="E2323" s="70" t="s">
        <v>27</v>
      </c>
      <c r="F2323" s="70" t="s">
        <v>28</v>
      </c>
      <c r="G2323" s="78">
        <v>44458</v>
      </c>
      <c r="H2323" s="78">
        <v>45962</v>
      </c>
      <c r="I2323" s="69">
        <v>41093896.689999998</v>
      </c>
      <c r="J2323" s="70">
        <v>0</v>
      </c>
      <c r="K2323" s="71">
        <v>1.0649999999999999</v>
      </c>
      <c r="L2323" s="70">
        <v>0</v>
      </c>
      <c r="M2323" s="71">
        <v>1.042</v>
      </c>
      <c r="N2323" s="72"/>
      <c r="O2323" s="73">
        <f>MIN(1,MAX(0,(1/(1+EXP(-(Assumptions!$B$5 + Assumptions!$B$6*$N2323))))*Assumptions!$B$3))</f>
        <v>3.9165722796764356E-2</v>
      </c>
      <c r="P2323" s="73">
        <f>VLOOKUP($F2323,Assumptions!$A$23:$B$27,2,FALSE)*Assumptions!$B$4</f>
        <v>0.35</v>
      </c>
      <c r="Q2323" s="74">
        <f t="shared" si="72"/>
        <v>563315.25823979429</v>
      </c>
      <c r="R2323" s="75" t="str">
        <f>IF($O2323&lt;Assumptions!$B$17,"A",IF($O2323&lt;Assumptions!$B$18,"B",IF($O2323&lt;Assumptions!$B$19,"C",IF($O2323&lt;Assumptions!$B$20,"D","E"))))</f>
        <v>B</v>
      </c>
      <c r="S2323" s="75">
        <f t="shared" si="73"/>
        <v>0</v>
      </c>
    </row>
    <row r="2324" spans="1:19" ht="17.399999999999999" x14ac:dyDescent="0.3">
      <c r="A2324" s="39" t="s">
        <v>512</v>
      </c>
      <c r="B2324" s="39" t="s">
        <v>56</v>
      </c>
      <c r="C2324" s="39" t="s">
        <v>190</v>
      </c>
      <c r="D2324" s="39" t="s">
        <v>48</v>
      </c>
      <c r="E2324" s="70" t="s">
        <v>27</v>
      </c>
      <c r="F2324" s="70" t="s">
        <v>28</v>
      </c>
      <c r="G2324" s="78">
        <v>44458</v>
      </c>
      <c r="H2324" s="78">
        <v>45992</v>
      </c>
      <c r="I2324" s="69">
        <v>40401829.149999999</v>
      </c>
      <c r="J2324" s="70">
        <v>0</v>
      </c>
      <c r="K2324" s="71">
        <v>1.111</v>
      </c>
      <c r="L2324" s="70">
        <v>0</v>
      </c>
      <c r="M2324" s="71">
        <v>1.042</v>
      </c>
      <c r="N2324" s="72"/>
      <c r="O2324" s="73">
        <f>MIN(1,MAX(0,(1/(1+EXP(-(Assumptions!$B$5 + Assumptions!$B$6*$N2324))))*Assumptions!$B$3))</f>
        <v>3.9165722796764356E-2</v>
      </c>
      <c r="P2324" s="73">
        <f>VLOOKUP($F2324,Assumptions!$A$23:$B$27,2,FALSE)*Assumptions!$B$4</f>
        <v>0.35</v>
      </c>
      <c r="Q2324" s="74">
        <f t="shared" si="72"/>
        <v>553828.39433989674</v>
      </c>
      <c r="R2324" s="75" t="str">
        <f>IF($O2324&lt;Assumptions!$B$17,"A",IF($O2324&lt;Assumptions!$B$18,"B",IF($O2324&lt;Assumptions!$B$19,"C",IF($O2324&lt;Assumptions!$B$20,"D","E"))))</f>
        <v>B</v>
      </c>
      <c r="S2324" s="75">
        <f t="shared" si="73"/>
        <v>0</v>
      </c>
    </row>
    <row r="2325" spans="1:19" ht="17.399999999999999" x14ac:dyDescent="0.3">
      <c r="A2325" s="39" t="s">
        <v>514</v>
      </c>
      <c r="B2325" s="39" t="s">
        <v>53</v>
      </c>
      <c r="C2325" s="39" t="s">
        <v>135</v>
      </c>
      <c r="D2325" s="39" t="s">
        <v>34</v>
      </c>
      <c r="E2325" s="70" t="s">
        <v>27</v>
      </c>
      <c r="F2325" s="70" t="s">
        <v>28</v>
      </c>
      <c r="G2325" s="78">
        <v>44504</v>
      </c>
      <c r="H2325" s="78">
        <v>45658</v>
      </c>
      <c r="I2325" s="69">
        <v>3312619.87</v>
      </c>
      <c r="J2325" s="70">
        <v>0</v>
      </c>
      <c r="K2325" s="71">
        <v>1.0449999999999999</v>
      </c>
      <c r="L2325" s="70">
        <v>0</v>
      </c>
      <c r="M2325" s="71">
        <v>0.88500000000000001</v>
      </c>
      <c r="N2325" s="72"/>
      <c r="O2325" s="73">
        <f>MIN(1,MAX(0,(1/(1+EXP(-(Assumptions!$B$5 + Assumptions!$B$6*$N2325))))*Assumptions!$B$3))</f>
        <v>3.9165722796764356E-2</v>
      </c>
      <c r="P2325" s="73">
        <f>VLOOKUP($F2325,Assumptions!$A$23:$B$27,2,FALSE)*Assumptions!$B$4</f>
        <v>0.35</v>
      </c>
      <c r="Q2325" s="74">
        <f t="shared" si="72"/>
        <v>45409.40304581575</v>
      </c>
      <c r="R2325" s="75" t="str">
        <f>IF($O2325&lt;Assumptions!$B$17,"A",IF($O2325&lt;Assumptions!$B$18,"B",IF($O2325&lt;Assumptions!$B$19,"C",IF($O2325&lt;Assumptions!$B$20,"D","E"))))</f>
        <v>B</v>
      </c>
      <c r="S2325" s="75">
        <f t="shared" si="73"/>
        <v>0</v>
      </c>
    </row>
    <row r="2326" spans="1:19" ht="17.399999999999999" x14ac:dyDescent="0.3">
      <c r="A2326" s="39" t="s">
        <v>514</v>
      </c>
      <c r="B2326" s="39" t="s">
        <v>53</v>
      </c>
      <c r="C2326" s="39" t="s">
        <v>135</v>
      </c>
      <c r="D2326" s="39" t="s">
        <v>34</v>
      </c>
      <c r="E2326" s="70" t="s">
        <v>27</v>
      </c>
      <c r="F2326" s="70" t="s">
        <v>28</v>
      </c>
      <c r="G2326" s="78">
        <v>44504</v>
      </c>
      <c r="H2326" s="78">
        <v>45689</v>
      </c>
      <c r="I2326" s="69">
        <v>3211918.68</v>
      </c>
      <c r="J2326" s="70">
        <v>0</v>
      </c>
      <c r="K2326" s="71">
        <v>1.1279999999999999</v>
      </c>
      <c r="L2326" s="70">
        <v>0</v>
      </c>
      <c r="M2326" s="71">
        <v>0.88500000000000001</v>
      </c>
      <c r="N2326" s="72"/>
      <c r="O2326" s="73">
        <f>MIN(1,MAX(0,(1/(1+EXP(-(Assumptions!$B$5 + Assumptions!$B$6*$N2326))))*Assumptions!$B$3))</f>
        <v>3.9165722796764356E-2</v>
      </c>
      <c r="P2326" s="73">
        <f>VLOOKUP($F2326,Assumptions!$A$23:$B$27,2,FALSE)*Assumptions!$B$4</f>
        <v>0.35</v>
      </c>
      <c r="Q2326" s="74">
        <f t="shared" si="72"/>
        <v>44028.990833320247</v>
      </c>
      <c r="R2326" s="75" t="str">
        <f>IF($O2326&lt;Assumptions!$B$17,"A",IF($O2326&lt;Assumptions!$B$18,"B",IF($O2326&lt;Assumptions!$B$19,"C",IF($O2326&lt;Assumptions!$B$20,"D","E"))))</f>
        <v>B</v>
      </c>
      <c r="S2326" s="75">
        <f t="shared" si="73"/>
        <v>0</v>
      </c>
    </row>
    <row r="2327" spans="1:19" ht="17.399999999999999" x14ac:dyDescent="0.3">
      <c r="A2327" s="39" t="s">
        <v>514</v>
      </c>
      <c r="B2327" s="39" t="s">
        <v>53</v>
      </c>
      <c r="C2327" s="39" t="s">
        <v>135</v>
      </c>
      <c r="D2327" s="39" t="s">
        <v>34</v>
      </c>
      <c r="E2327" s="70" t="s">
        <v>27</v>
      </c>
      <c r="F2327" s="70" t="s">
        <v>28</v>
      </c>
      <c r="G2327" s="78">
        <v>44504</v>
      </c>
      <c r="H2327" s="78">
        <v>45717</v>
      </c>
      <c r="I2327" s="69">
        <v>3124613.27</v>
      </c>
      <c r="J2327" s="70">
        <v>0</v>
      </c>
      <c r="K2327" s="71">
        <v>1.004</v>
      </c>
      <c r="L2327" s="70">
        <v>0</v>
      </c>
      <c r="M2327" s="71">
        <v>0.88500000000000001</v>
      </c>
      <c r="N2327" s="72"/>
      <c r="O2327" s="73">
        <f>MIN(1,MAX(0,(1/(1+EXP(-(Assumptions!$B$5 + Assumptions!$B$6*$N2327))))*Assumptions!$B$3))</f>
        <v>3.9165722796764356E-2</v>
      </c>
      <c r="P2327" s="73">
        <f>VLOOKUP($F2327,Assumptions!$A$23:$B$27,2,FALSE)*Assumptions!$B$4</f>
        <v>0.35</v>
      </c>
      <c r="Q2327" s="74">
        <f t="shared" si="72"/>
        <v>42832.208012968993</v>
      </c>
      <c r="R2327" s="75" t="str">
        <f>IF($O2327&lt;Assumptions!$B$17,"A",IF($O2327&lt;Assumptions!$B$18,"B",IF($O2327&lt;Assumptions!$B$19,"C",IF($O2327&lt;Assumptions!$B$20,"D","E"))))</f>
        <v>B</v>
      </c>
      <c r="S2327" s="75">
        <f t="shared" si="73"/>
        <v>0</v>
      </c>
    </row>
    <row r="2328" spans="1:19" ht="17.399999999999999" x14ac:dyDescent="0.3">
      <c r="A2328" s="39" t="s">
        <v>514</v>
      </c>
      <c r="B2328" s="39" t="s">
        <v>53</v>
      </c>
      <c r="C2328" s="39" t="s">
        <v>135</v>
      </c>
      <c r="D2328" s="39" t="s">
        <v>34</v>
      </c>
      <c r="E2328" s="70" t="s">
        <v>27</v>
      </c>
      <c r="F2328" s="70" t="s">
        <v>28</v>
      </c>
      <c r="G2328" s="78">
        <v>44504</v>
      </c>
      <c r="H2328" s="78">
        <v>45748</v>
      </c>
      <c r="I2328" s="69">
        <v>3023983.09</v>
      </c>
      <c r="J2328" s="70">
        <v>0</v>
      </c>
      <c r="K2328" s="71">
        <v>1.1000000000000001</v>
      </c>
      <c r="L2328" s="70">
        <v>0</v>
      </c>
      <c r="M2328" s="71">
        <v>0.88500000000000001</v>
      </c>
      <c r="N2328" s="72"/>
      <c r="O2328" s="73">
        <f>MIN(1,MAX(0,(1/(1+EXP(-(Assumptions!$B$5 + Assumptions!$B$6*$N2328))))*Assumptions!$B$3))</f>
        <v>3.9165722796764356E-2</v>
      </c>
      <c r="P2328" s="73">
        <f>VLOOKUP($F2328,Assumptions!$A$23:$B$27,2,FALSE)*Assumptions!$B$4</f>
        <v>0.35</v>
      </c>
      <c r="Q2328" s="74">
        <f t="shared" si="72"/>
        <v>41452.76920576502</v>
      </c>
      <c r="R2328" s="75" t="str">
        <f>IF($O2328&lt;Assumptions!$B$17,"A",IF($O2328&lt;Assumptions!$B$18,"B",IF($O2328&lt;Assumptions!$B$19,"C",IF($O2328&lt;Assumptions!$B$20,"D","E"))))</f>
        <v>B</v>
      </c>
      <c r="S2328" s="75">
        <f t="shared" si="73"/>
        <v>0</v>
      </c>
    </row>
    <row r="2329" spans="1:19" ht="17.399999999999999" x14ac:dyDescent="0.3">
      <c r="A2329" s="39" t="s">
        <v>514</v>
      </c>
      <c r="B2329" s="39" t="s">
        <v>53</v>
      </c>
      <c r="C2329" s="39" t="s">
        <v>135</v>
      </c>
      <c r="D2329" s="39" t="s">
        <v>34</v>
      </c>
      <c r="E2329" s="70" t="s">
        <v>27</v>
      </c>
      <c r="F2329" s="70" t="s">
        <v>28</v>
      </c>
      <c r="G2329" s="78">
        <v>44504</v>
      </c>
      <c r="H2329" s="78">
        <v>45778</v>
      </c>
      <c r="I2329" s="69">
        <v>2944751.08</v>
      </c>
      <c r="J2329" s="70">
        <v>0</v>
      </c>
      <c r="K2329" s="71">
        <v>1.1000000000000001</v>
      </c>
      <c r="L2329" s="70">
        <v>0</v>
      </c>
      <c r="M2329" s="71">
        <v>0.88500000000000001</v>
      </c>
      <c r="N2329" s="72"/>
      <c r="O2329" s="73">
        <f>MIN(1,MAX(0,(1/(1+EXP(-(Assumptions!$B$5 + Assumptions!$B$6*$N2329))))*Assumptions!$B$3))</f>
        <v>3.9165722796764356E-2</v>
      </c>
      <c r="P2329" s="73">
        <f>VLOOKUP($F2329,Assumptions!$A$23:$B$27,2,FALSE)*Assumptions!$B$4</f>
        <v>0.35</v>
      </c>
      <c r="Q2329" s="74">
        <f t="shared" si="72"/>
        <v>40366.656576663358</v>
      </c>
      <c r="R2329" s="75" t="str">
        <f>IF($O2329&lt;Assumptions!$B$17,"A",IF($O2329&lt;Assumptions!$B$18,"B",IF($O2329&lt;Assumptions!$B$19,"C",IF($O2329&lt;Assumptions!$B$20,"D","E"))))</f>
        <v>B</v>
      </c>
      <c r="S2329" s="75">
        <f t="shared" si="73"/>
        <v>0</v>
      </c>
    </row>
    <row r="2330" spans="1:19" ht="17.399999999999999" x14ac:dyDescent="0.3">
      <c r="A2330" s="39" t="s">
        <v>514</v>
      </c>
      <c r="B2330" s="39" t="s">
        <v>53</v>
      </c>
      <c r="C2330" s="39" t="s">
        <v>135</v>
      </c>
      <c r="D2330" s="39" t="s">
        <v>34</v>
      </c>
      <c r="E2330" s="70" t="s">
        <v>27</v>
      </c>
      <c r="F2330" s="70" t="s">
        <v>28</v>
      </c>
      <c r="G2330" s="78">
        <v>44504</v>
      </c>
      <c r="H2330" s="78">
        <v>45809</v>
      </c>
      <c r="I2330" s="69">
        <v>2848402.23</v>
      </c>
      <c r="J2330" s="70">
        <v>0</v>
      </c>
      <c r="K2330" s="71">
        <v>1.147</v>
      </c>
      <c r="L2330" s="70">
        <v>0</v>
      </c>
      <c r="M2330" s="71">
        <v>0.88500000000000001</v>
      </c>
      <c r="N2330" s="72"/>
      <c r="O2330" s="73">
        <f>MIN(1,MAX(0,(1/(1+EXP(-(Assumptions!$B$5 + Assumptions!$B$6*$N2330))))*Assumptions!$B$3))</f>
        <v>3.9165722796764356E-2</v>
      </c>
      <c r="P2330" s="73">
        <f>VLOOKUP($F2330,Assumptions!$A$23:$B$27,2,FALSE)*Assumptions!$B$4</f>
        <v>0.35</v>
      </c>
      <c r="Q2330" s="74">
        <f t="shared" si="72"/>
        <v>39045.906253852896</v>
      </c>
      <c r="R2330" s="75" t="str">
        <f>IF($O2330&lt;Assumptions!$B$17,"A",IF($O2330&lt;Assumptions!$B$18,"B",IF($O2330&lt;Assumptions!$B$19,"C",IF($O2330&lt;Assumptions!$B$20,"D","E"))))</f>
        <v>B</v>
      </c>
      <c r="S2330" s="75">
        <f t="shared" si="73"/>
        <v>0</v>
      </c>
    </row>
    <row r="2331" spans="1:19" ht="17.399999999999999" x14ac:dyDescent="0.3">
      <c r="A2331" s="39" t="s">
        <v>514</v>
      </c>
      <c r="B2331" s="39" t="s">
        <v>53</v>
      </c>
      <c r="C2331" s="39" t="s">
        <v>135</v>
      </c>
      <c r="D2331" s="39" t="s">
        <v>34</v>
      </c>
      <c r="E2331" s="70" t="s">
        <v>27</v>
      </c>
      <c r="F2331" s="70" t="s">
        <v>28</v>
      </c>
      <c r="G2331" s="78">
        <v>44504</v>
      </c>
      <c r="H2331" s="78">
        <v>45839</v>
      </c>
      <c r="I2331" s="69">
        <v>2768815.77</v>
      </c>
      <c r="J2331" s="70">
        <v>0</v>
      </c>
      <c r="K2331" s="71">
        <v>1.0569999999999999</v>
      </c>
      <c r="L2331" s="70">
        <v>0</v>
      </c>
      <c r="M2331" s="71">
        <v>0.88500000000000001</v>
      </c>
      <c r="N2331" s="72"/>
      <c r="O2331" s="73">
        <f>MIN(1,MAX(0,(1/(1+EXP(-(Assumptions!$B$5 + Assumptions!$B$6*$N2331))))*Assumptions!$B$3))</f>
        <v>3.9165722796764356E-2</v>
      </c>
      <c r="P2331" s="73">
        <f>VLOOKUP($F2331,Assumptions!$A$23:$B$27,2,FALSE)*Assumptions!$B$4</f>
        <v>0.35</v>
      </c>
      <c r="Q2331" s="74">
        <f t="shared" si="72"/>
        <v>37954.934823095376</v>
      </c>
      <c r="R2331" s="75" t="str">
        <f>IF($O2331&lt;Assumptions!$B$17,"A",IF($O2331&lt;Assumptions!$B$18,"B",IF($O2331&lt;Assumptions!$B$19,"C",IF($O2331&lt;Assumptions!$B$20,"D","E"))))</f>
        <v>B</v>
      </c>
      <c r="S2331" s="75">
        <f t="shared" si="73"/>
        <v>0</v>
      </c>
    </row>
    <row r="2332" spans="1:19" ht="17.399999999999999" x14ac:dyDescent="0.3">
      <c r="A2332" s="39" t="s">
        <v>514</v>
      </c>
      <c r="B2332" s="39" t="s">
        <v>53</v>
      </c>
      <c r="C2332" s="39" t="s">
        <v>135</v>
      </c>
      <c r="D2332" s="39" t="s">
        <v>34</v>
      </c>
      <c r="E2332" s="70" t="s">
        <v>27</v>
      </c>
      <c r="F2332" s="70" t="s">
        <v>28</v>
      </c>
      <c r="G2332" s="78">
        <v>44504</v>
      </c>
      <c r="H2332" s="78">
        <v>45870</v>
      </c>
      <c r="I2332" s="69">
        <v>2690539.68</v>
      </c>
      <c r="J2332" s="70">
        <v>0</v>
      </c>
      <c r="K2332" s="71">
        <v>1.1319999999999999</v>
      </c>
      <c r="L2332" s="70">
        <v>0</v>
      </c>
      <c r="M2332" s="71">
        <v>0.88500000000000001</v>
      </c>
      <c r="N2332" s="72"/>
      <c r="O2332" s="73">
        <f>MIN(1,MAX(0,(1/(1+EXP(-(Assumptions!$B$5 + Assumptions!$B$6*$N2332))))*Assumptions!$B$3))</f>
        <v>3.9165722796764356E-2</v>
      </c>
      <c r="P2332" s="73">
        <f>VLOOKUP($F2332,Assumptions!$A$23:$B$27,2,FALSE)*Assumptions!$B$4</f>
        <v>0.35</v>
      </c>
      <c r="Q2332" s="74">
        <f t="shared" si="72"/>
        <v>36881.925948201279</v>
      </c>
      <c r="R2332" s="75" t="str">
        <f>IF($O2332&lt;Assumptions!$B$17,"A",IF($O2332&lt;Assumptions!$B$18,"B",IF($O2332&lt;Assumptions!$B$19,"C",IF($O2332&lt;Assumptions!$B$20,"D","E"))))</f>
        <v>B</v>
      </c>
      <c r="S2332" s="75">
        <f t="shared" si="73"/>
        <v>0</v>
      </c>
    </row>
    <row r="2333" spans="1:19" ht="17.399999999999999" x14ac:dyDescent="0.3">
      <c r="A2333" s="39" t="s">
        <v>514</v>
      </c>
      <c r="B2333" s="39" t="s">
        <v>53</v>
      </c>
      <c r="C2333" s="39" t="s">
        <v>135</v>
      </c>
      <c r="D2333" s="39" t="s">
        <v>34</v>
      </c>
      <c r="E2333" s="70" t="s">
        <v>27</v>
      </c>
      <c r="F2333" s="70" t="s">
        <v>28</v>
      </c>
      <c r="G2333" s="78">
        <v>44504</v>
      </c>
      <c r="H2333" s="78">
        <v>45901</v>
      </c>
      <c r="I2333" s="69">
        <v>2614245.0499999998</v>
      </c>
      <c r="J2333" s="70">
        <v>0</v>
      </c>
      <c r="K2333" s="71">
        <v>1.0609999999999999</v>
      </c>
      <c r="L2333" s="70">
        <v>0</v>
      </c>
      <c r="M2333" s="71">
        <v>0.88500000000000001</v>
      </c>
      <c r="N2333" s="72"/>
      <c r="O2333" s="73">
        <f>MIN(1,MAX(0,(1/(1+EXP(-(Assumptions!$B$5 + Assumptions!$B$6*$N2333))))*Assumptions!$B$3))</f>
        <v>3.9165722796764356E-2</v>
      </c>
      <c r="P2333" s="73">
        <f>VLOOKUP($F2333,Assumptions!$A$23:$B$27,2,FALSE)*Assumptions!$B$4</f>
        <v>0.35</v>
      </c>
      <c r="Q2333" s="74">
        <f t="shared" si="72"/>
        <v>35836.078932889679</v>
      </c>
      <c r="R2333" s="75" t="str">
        <f>IF($O2333&lt;Assumptions!$B$17,"A",IF($O2333&lt;Assumptions!$B$18,"B",IF($O2333&lt;Assumptions!$B$19,"C",IF($O2333&lt;Assumptions!$B$20,"D","E"))))</f>
        <v>B</v>
      </c>
      <c r="S2333" s="75">
        <f t="shared" si="73"/>
        <v>0</v>
      </c>
    </row>
    <row r="2334" spans="1:19" ht="17.399999999999999" x14ac:dyDescent="0.3">
      <c r="A2334" s="39" t="s">
        <v>514</v>
      </c>
      <c r="B2334" s="39" t="s">
        <v>53</v>
      </c>
      <c r="C2334" s="39" t="s">
        <v>135</v>
      </c>
      <c r="D2334" s="39" t="s">
        <v>34</v>
      </c>
      <c r="E2334" s="70" t="s">
        <v>27</v>
      </c>
      <c r="F2334" s="70" t="s">
        <v>28</v>
      </c>
      <c r="G2334" s="78">
        <v>44504</v>
      </c>
      <c r="H2334" s="78">
        <v>45931</v>
      </c>
      <c r="I2334" s="69">
        <v>2544336.1800000002</v>
      </c>
      <c r="J2334" s="70">
        <v>15</v>
      </c>
      <c r="K2334" s="71">
        <v>1.087</v>
      </c>
      <c r="L2334" s="70">
        <v>0</v>
      </c>
      <c r="M2334" s="71">
        <v>0.88500000000000001</v>
      </c>
      <c r="N2334" s="72"/>
      <c r="O2334" s="73">
        <f>MIN(1,MAX(0,(1/(1+EXP(-(Assumptions!$B$5 + Assumptions!$B$6*$N2334))))*Assumptions!$B$3))</f>
        <v>3.9165722796764356E-2</v>
      </c>
      <c r="P2334" s="73">
        <f>VLOOKUP($F2334,Assumptions!$A$23:$B$27,2,FALSE)*Assumptions!$B$4</f>
        <v>0.35</v>
      </c>
      <c r="Q2334" s="74">
        <f t="shared" si="72"/>
        <v>34877.767934680414</v>
      </c>
      <c r="R2334" s="75" t="str">
        <f>IF($O2334&lt;Assumptions!$B$17,"A",IF($O2334&lt;Assumptions!$B$18,"B",IF($O2334&lt;Assumptions!$B$19,"C",IF($O2334&lt;Assumptions!$B$20,"D","E"))))</f>
        <v>B</v>
      </c>
      <c r="S2334" s="75">
        <f t="shared" si="73"/>
        <v>0</v>
      </c>
    </row>
    <row r="2335" spans="1:19" ht="17.399999999999999" x14ac:dyDescent="0.3">
      <c r="A2335" s="39" t="s">
        <v>514</v>
      </c>
      <c r="B2335" s="39" t="s">
        <v>53</v>
      </c>
      <c r="C2335" s="39" t="s">
        <v>135</v>
      </c>
      <c r="D2335" s="39" t="s">
        <v>34</v>
      </c>
      <c r="E2335" s="70" t="s">
        <v>27</v>
      </c>
      <c r="F2335" s="70" t="s">
        <v>28</v>
      </c>
      <c r="G2335" s="78">
        <v>44504</v>
      </c>
      <c r="H2335" s="78">
        <v>45962</v>
      </c>
      <c r="I2335" s="69">
        <v>2466186.11</v>
      </c>
      <c r="J2335" s="70">
        <v>0</v>
      </c>
      <c r="K2335" s="71">
        <v>1.147</v>
      </c>
      <c r="L2335" s="70">
        <v>0</v>
      </c>
      <c r="M2335" s="71">
        <v>0.88500000000000001</v>
      </c>
      <c r="N2335" s="72"/>
      <c r="O2335" s="73">
        <f>MIN(1,MAX(0,(1/(1+EXP(-(Assumptions!$B$5 + Assumptions!$B$6*$N2335))))*Assumptions!$B$3))</f>
        <v>3.9165722796764356E-2</v>
      </c>
      <c r="P2335" s="73">
        <f>VLOOKUP($F2335,Assumptions!$A$23:$B$27,2,FALSE)*Assumptions!$B$4</f>
        <v>0.35</v>
      </c>
      <c r="Q2335" s="74">
        <f t="shared" si="72"/>
        <v>33806.486542321712</v>
      </c>
      <c r="R2335" s="75" t="str">
        <f>IF($O2335&lt;Assumptions!$B$17,"A",IF($O2335&lt;Assumptions!$B$18,"B",IF($O2335&lt;Assumptions!$B$19,"C",IF($O2335&lt;Assumptions!$B$20,"D","E"))))</f>
        <v>B</v>
      </c>
      <c r="S2335" s="75">
        <f t="shared" si="73"/>
        <v>0</v>
      </c>
    </row>
    <row r="2336" spans="1:19" ht="17.399999999999999" x14ac:dyDescent="0.3">
      <c r="A2336" s="39" t="s">
        <v>514</v>
      </c>
      <c r="B2336" s="39" t="s">
        <v>53</v>
      </c>
      <c r="C2336" s="39" t="s">
        <v>135</v>
      </c>
      <c r="D2336" s="39" t="s">
        <v>34</v>
      </c>
      <c r="E2336" s="70" t="s">
        <v>27</v>
      </c>
      <c r="F2336" s="70" t="s">
        <v>28</v>
      </c>
      <c r="G2336" s="78">
        <v>44504</v>
      </c>
      <c r="H2336" s="78">
        <v>45992</v>
      </c>
      <c r="I2336" s="69">
        <v>2394319.9500000002</v>
      </c>
      <c r="J2336" s="70">
        <v>15</v>
      </c>
      <c r="K2336" s="71">
        <v>0.96099999999999997</v>
      </c>
      <c r="L2336" s="70">
        <v>0</v>
      </c>
      <c r="M2336" s="71">
        <v>0.88500000000000001</v>
      </c>
      <c r="N2336" s="72"/>
      <c r="O2336" s="73">
        <f>MIN(1,MAX(0,(1/(1+EXP(-(Assumptions!$B$5 + Assumptions!$B$6*$N2336))))*Assumptions!$B$3))</f>
        <v>3.9165722796764356E-2</v>
      </c>
      <c r="P2336" s="73">
        <f>VLOOKUP($F2336,Assumptions!$A$23:$B$27,2,FALSE)*Assumptions!$B$4</f>
        <v>0.35</v>
      </c>
      <c r="Q2336" s="74">
        <f t="shared" si="72"/>
        <v>32821.345006961943</v>
      </c>
      <c r="R2336" s="75" t="str">
        <f>IF($O2336&lt;Assumptions!$B$17,"A",IF($O2336&lt;Assumptions!$B$18,"B",IF($O2336&lt;Assumptions!$B$19,"C",IF($O2336&lt;Assumptions!$B$20,"D","E"))))</f>
        <v>B</v>
      </c>
      <c r="S2336" s="75">
        <f t="shared" si="73"/>
        <v>0</v>
      </c>
    </row>
    <row r="2337" spans="1:19" ht="17.399999999999999" x14ac:dyDescent="0.3">
      <c r="A2337" s="39" t="s">
        <v>516</v>
      </c>
      <c r="B2337" s="39" t="s">
        <v>74</v>
      </c>
      <c r="C2337" s="39" t="s">
        <v>135</v>
      </c>
      <c r="D2337" s="39" t="s">
        <v>26</v>
      </c>
      <c r="E2337" s="70" t="s">
        <v>46</v>
      </c>
      <c r="F2337" s="70" t="s">
        <v>36</v>
      </c>
      <c r="G2337" s="78">
        <v>44648</v>
      </c>
      <c r="H2337" s="78">
        <v>45658</v>
      </c>
      <c r="I2337" s="69">
        <v>2562311.21</v>
      </c>
      <c r="J2337" s="70">
        <v>0</v>
      </c>
      <c r="K2337" s="71">
        <v>0.96499999999999997</v>
      </c>
      <c r="L2337" s="70">
        <v>0</v>
      </c>
      <c r="M2337" s="71">
        <v>1.091</v>
      </c>
      <c r="N2337" s="72"/>
      <c r="O2337" s="73">
        <f>MIN(1,MAX(0,(1/(1+EXP(-(Assumptions!$B$5 + Assumptions!$B$6*$N2337))))*Assumptions!$B$3))</f>
        <v>3.9165722796764356E-2</v>
      </c>
      <c r="P2337" s="73">
        <f>VLOOKUP($F2337,Assumptions!$A$23:$B$27,2,FALSE)*Assumptions!$B$4</f>
        <v>0.55000000000000004</v>
      </c>
      <c r="Q2337" s="74">
        <f t="shared" si="72"/>
        <v>55195.123813446022</v>
      </c>
      <c r="R2337" s="75" t="str">
        <f>IF($O2337&lt;Assumptions!$B$17,"A",IF($O2337&lt;Assumptions!$B$18,"B",IF($O2337&lt;Assumptions!$B$19,"C",IF($O2337&lt;Assumptions!$B$20,"D","E"))))</f>
        <v>B</v>
      </c>
      <c r="S2337" s="75">
        <f t="shared" si="73"/>
        <v>0</v>
      </c>
    </row>
    <row r="2338" spans="1:19" ht="17.399999999999999" x14ac:dyDescent="0.3">
      <c r="A2338" s="39" t="s">
        <v>516</v>
      </c>
      <c r="B2338" s="39" t="s">
        <v>74</v>
      </c>
      <c r="C2338" s="39" t="s">
        <v>135</v>
      </c>
      <c r="D2338" s="39" t="s">
        <v>26</v>
      </c>
      <c r="E2338" s="70" t="s">
        <v>46</v>
      </c>
      <c r="F2338" s="70" t="s">
        <v>36</v>
      </c>
      <c r="G2338" s="78">
        <v>44648</v>
      </c>
      <c r="H2338" s="78">
        <v>45689</v>
      </c>
      <c r="I2338" s="69">
        <v>2491447.91</v>
      </c>
      <c r="J2338" s="70">
        <v>35</v>
      </c>
      <c r="K2338" s="71">
        <v>0.85799999999999998</v>
      </c>
      <c r="L2338" s="70">
        <v>0</v>
      </c>
      <c r="M2338" s="71">
        <v>1.091</v>
      </c>
      <c r="N2338" s="72"/>
      <c r="O2338" s="73">
        <f>MIN(1,MAX(0,(1/(1+EXP(-(Assumptions!$B$5 + Assumptions!$B$6*$N2338))))*Assumptions!$B$3))</f>
        <v>3.9165722796764356E-2</v>
      </c>
      <c r="P2338" s="73">
        <f>VLOOKUP($F2338,Assumptions!$A$23:$B$27,2,FALSE)*Assumptions!$B$4</f>
        <v>0.55000000000000004</v>
      </c>
      <c r="Q2338" s="74">
        <f t="shared" si="72"/>
        <v>53668.647013100854</v>
      </c>
      <c r="R2338" s="75" t="str">
        <f>IF($O2338&lt;Assumptions!$B$17,"A",IF($O2338&lt;Assumptions!$B$18,"B",IF($O2338&lt;Assumptions!$B$19,"C",IF($O2338&lt;Assumptions!$B$20,"D","E"))))</f>
        <v>B</v>
      </c>
      <c r="S2338" s="75">
        <f t="shared" si="73"/>
        <v>0</v>
      </c>
    </row>
    <row r="2339" spans="1:19" ht="17.399999999999999" x14ac:dyDescent="0.3">
      <c r="A2339" s="39" t="s">
        <v>516</v>
      </c>
      <c r="B2339" s="39" t="s">
        <v>74</v>
      </c>
      <c r="C2339" s="39" t="s">
        <v>135</v>
      </c>
      <c r="D2339" s="39" t="s">
        <v>26</v>
      </c>
      <c r="E2339" s="70" t="s">
        <v>46</v>
      </c>
      <c r="F2339" s="70" t="s">
        <v>36</v>
      </c>
      <c r="G2339" s="78">
        <v>44648</v>
      </c>
      <c r="H2339" s="78">
        <v>45717</v>
      </c>
      <c r="I2339" s="69">
        <v>2409978.4900000002</v>
      </c>
      <c r="J2339" s="70">
        <v>0</v>
      </c>
      <c r="K2339" s="71">
        <v>1.111</v>
      </c>
      <c r="L2339" s="70">
        <v>0</v>
      </c>
      <c r="M2339" s="71">
        <v>1.091</v>
      </c>
      <c r="N2339" s="72"/>
      <c r="O2339" s="73">
        <f>MIN(1,MAX(0,(1/(1+EXP(-(Assumptions!$B$5 + Assumptions!$B$6*$N2339))))*Assumptions!$B$3))</f>
        <v>3.9165722796764356E-2</v>
      </c>
      <c r="P2339" s="73">
        <f>VLOOKUP($F2339,Assumptions!$A$23:$B$27,2,FALSE)*Assumptions!$B$4</f>
        <v>0.55000000000000004</v>
      </c>
      <c r="Q2339" s="74">
        <f t="shared" si="72"/>
        <v>51913.70221702761</v>
      </c>
      <c r="R2339" s="75" t="str">
        <f>IF($O2339&lt;Assumptions!$B$17,"A",IF($O2339&lt;Assumptions!$B$18,"B",IF($O2339&lt;Assumptions!$B$19,"C",IF($O2339&lt;Assumptions!$B$20,"D","E"))))</f>
        <v>B</v>
      </c>
      <c r="S2339" s="75">
        <f t="shared" si="73"/>
        <v>0</v>
      </c>
    </row>
    <row r="2340" spans="1:19" ht="17.399999999999999" x14ac:dyDescent="0.3">
      <c r="A2340" s="39" t="s">
        <v>516</v>
      </c>
      <c r="B2340" s="39" t="s">
        <v>74</v>
      </c>
      <c r="C2340" s="39" t="s">
        <v>135</v>
      </c>
      <c r="D2340" s="39" t="s">
        <v>26</v>
      </c>
      <c r="E2340" s="70" t="s">
        <v>46</v>
      </c>
      <c r="F2340" s="70" t="s">
        <v>36</v>
      </c>
      <c r="G2340" s="78">
        <v>44648</v>
      </c>
      <c r="H2340" s="78">
        <v>45748</v>
      </c>
      <c r="I2340" s="69">
        <v>2343012.37</v>
      </c>
      <c r="J2340" s="70">
        <v>0</v>
      </c>
      <c r="K2340" s="71">
        <v>1.099</v>
      </c>
      <c r="L2340" s="70">
        <v>0</v>
      </c>
      <c r="M2340" s="71">
        <v>1.091</v>
      </c>
      <c r="N2340" s="72"/>
      <c r="O2340" s="73">
        <f>MIN(1,MAX(0,(1/(1+EXP(-(Assumptions!$B$5 + Assumptions!$B$6*$N2340))))*Assumptions!$B$3))</f>
        <v>3.9165722796764356E-2</v>
      </c>
      <c r="P2340" s="73">
        <f>VLOOKUP($F2340,Assumptions!$A$23:$B$27,2,FALSE)*Assumptions!$B$4</f>
        <v>0.55000000000000004</v>
      </c>
      <c r="Q2340" s="74">
        <f t="shared" si="72"/>
        <v>50471.17514604544</v>
      </c>
      <c r="R2340" s="75" t="str">
        <f>IF($O2340&lt;Assumptions!$B$17,"A",IF($O2340&lt;Assumptions!$B$18,"B",IF($O2340&lt;Assumptions!$B$19,"C",IF($O2340&lt;Assumptions!$B$20,"D","E"))))</f>
        <v>B</v>
      </c>
      <c r="S2340" s="75">
        <f t="shared" si="73"/>
        <v>0</v>
      </c>
    </row>
    <row r="2341" spans="1:19" ht="17.399999999999999" x14ac:dyDescent="0.3">
      <c r="A2341" s="39" t="s">
        <v>516</v>
      </c>
      <c r="B2341" s="39" t="s">
        <v>74</v>
      </c>
      <c r="C2341" s="39" t="s">
        <v>135</v>
      </c>
      <c r="D2341" s="39" t="s">
        <v>26</v>
      </c>
      <c r="E2341" s="70" t="s">
        <v>46</v>
      </c>
      <c r="F2341" s="70" t="s">
        <v>36</v>
      </c>
      <c r="G2341" s="78">
        <v>44648</v>
      </c>
      <c r="H2341" s="78">
        <v>45778</v>
      </c>
      <c r="I2341" s="69">
        <v>2275405.9700000002</v>
      </c>
      <c r="J2341" s="70">
        <v>0</v>
      </c>
      <c r="K2341" s="71">
        <v>0.96099999999999997</v>
      </c>
      <c r="L2341" s="70">
        <v>0</v>
      </c>
      <c r="M2341" s="71">
        <v>1.091</v>
      </c>
      <c r="N2341" s="72"/>
      <c r="O2341" s="73">
        <f>MIN(1,MAX(0,(1/(1+EXP(-(Assumptions!$B$5 + Assumptions!$B$6*$N2341))))*Assumptions!$B$3))</f>
        <v>3.9165722796764356E-2</v>
      </c>
      <c r="P2341" s="73">
        <f>VLOOKUP($F2341,Assumptions!$A$23:$B$27,2,FALSE)*Assumptions!$B$4</f>
        <v>0.55000000000000004</v>
      </c>
      <c r="Q2341" s="74">
        <f t="shared" si="72"/>
        <v>49014.855709117495</v>
      </c>
      <c r="R2341" s="75" t="str">
        <f>IF($O2341&lt;Assumptions!$B$17,"A",IF($O2341&lt;Assumptions!$B$18,"B",IF($O2341&lt;Assumptions!$B$19,"C",IF($O2341&lt;Assumptions!$B$20,"D","E"))))</f>
        <v>B</v>
      </c>
      <c r="S2341" s="75">
        <f t="shared" si="73"/>
        <v>0</v>
      </c>
    </row>
    <row r="2342" spans="1:19" ht="17.399999999999999" x14ac:dyDescent="0.3">
      <c r="A2342" s="39" t="s">
        <v>516</v>
      </c>
      <c r="B2342" s="39" t="s">
        <v>74</v>
      </c>
      <c r="C2342" s="39" t="s">
        <v>135</v>
      </c>
      <c r="D2342" s="39" t="s">
        <v>26</v>
      </c>
      <c r="E2342" s="70" t="s">
        <v>46</v>
      </c>
      <c r="F2342" s="70" t="s">
        <v>36</v>
      </c>
      <c r="G2342" s="78">
        <v>44648</v>
      </c>
      <c r="H2342" s="78">
        <v>45809</v>
      </c>
      <c r="I2342" s="69">
        <v>2212020</v>
      </c>
      <c r="J2342" s="70">
        <v>0</v>
      </c>
      <c r="K2342" s="71">
        <v>1.0780000000000001</v>
      </c>
      <c r="L2342" s="70">
        <v>0</v>
      </c>
      <c r="M2342" s="71">
        <v>1.091</v>
      </c>
      <c r="N2342" s="72"/>
      <c r="O2342" s="73">
        <f>MIN(1,MAX(0,(1/(1+EXP(-(Assumptions!$B$5 + Assumptions!$B$6*$N2342))))*Assumptions!$B$3))</f>
        <v>3.9165722796764356E-2</v>
      </c>
      <c r="P2342" s="73">
        <f>VLOOKUP($F2342,Assumptions!$A$23:$B$27,2,FALSE)*Assumptions!$B$4</f>
        <v>0.55000000000000004</v>
      </c>
      <c r="Q2342" s="74">
        <f t="shared" si="72"/>
        <v>47649.449177494287</v>
      </c>
      <c r="R2342" s="75" t="str">
        <f>IF($O2342&lt;Assumptions!$B$17,"A",IF($O2342&lt;Assumptions!$B$18,"B",IF($O2342&lt;Assumptions!$B$19,"C",IF($O2342&lt;Assumptions!$B$20,"D","E"))))</f>
        <v>B</v>
      </c>
      <c r="S2342" s="75">
        <f t="shared" si="73"/>
        <v>0</v>
      </c>
    </row>
    <row r="2343" spans="1:19" ht="17.399999999999999" x14ac:dyDescent="0.3">
      <c r="A2343" s="39" t="s">
        <v>516</v>
      </c>
      <c r="B2343" s="39" t="s">
        <v>74</v>
      </c>
      <c r="C2343" s="39" t="s">
        <v>135</v>
      </c>
      <c r="D2343" s="39" t="s">
        <v>26</v>
      </c>
      <c r="E2343" s="70" t="s">
        <v>46</v>
      </c>
      <c r="F2343" s="70" t="s">
        <v>36</v>
      </c>
      <c r="G2343" s="78">
        <v>44648</v>
      </c>
      <c r="H2343" s="78">
        <v>45839</v>
      </c>
      <c r="I2343" s="69">
        <v>2140735.61</v>
      </c>
      <c r="J2343" s="70">
        <v>0</v>
      </c>
      <c r="K2343" s="71">
        <v>1.1220000000000001</v>
      </c>
      <c r="L2343" s="70">
        <v>0</v>
      </c>
      <c r="M2343" s="71">
        <v>1.091</v>
      </c>
      <c r="N2343" s="72"/>
      <c r="O2343" s="73">
        <f>MIN(1,MAX(0,(1/(1+EXP(-(Assumptions!$B$5 + Assumptions!$B$6*$N2343))))*Assumptions!$B$3))</f>
        <v>3.9165722796764356E-2</v>
      </c>
      <c r="P2343" s="73">
        <f>VLOOKUP($F2343,Assumptions!$A$23:$B$27,2,FALSE)*Assumptions!$B$4</f>
        <v>0.55000000000000004</v>
      </c>
      <c r="Q2343" s="74">
        <f t="shared" si="72"/>
        <v>46113.901615332245</v>
      </c>
      <c r="R2343" s="75" t="str">
        <f>IF($O2343&lt;Assumptions!$B$17,"A",IF($O2343&lt;Assumptions!$B$18,"B",IF($O2343&lt;Assumptions!$B$19,"C",IF($O2343&lt;Assumptions!$B$20,"D","E"))))</f>
        <v>B</v>
      </c>
      <c r="S2343" s="75">
        <f t="shared" si="73"/>
        <v>0</v>
      </c>
    </row>
    <row r="2344" spans="1:19" ht="17.399999999999999" x14ac:dyDescent="0.3">
      <c r="A2344" s="39" t="s">
        <v>516</v>
      </c>
      <c r="B2344" s="39" t="s">
        <v>74</v>
      </c>
      <c r="C2344" s="39" t="s">
        <v>135</v>
      </c>
      <c r="D2344" s="39" t="s">
        <v>26</v>
      </c>
      <c r="E2344" s="70" t="s">
        <v>46</v>
      </c>
      <c r="F2344" s="70" t="s">
        <v>36</v>
      </c>
      <c r="G2344" s="78">
        <v>44648</v>
      </c>
      <c r="H2344" s="78">
        <v>45870</v>
      </c>
      <c r="I2344" s="69">
        <v>2083962.72</v>
      </c>
      <c r="J2344" s="70">
        <v>35</v>
      </c>
      <c r="K2344" s="71">
        <v>0.47199999999999998</v>
      </c>
      <c r="L2344" s="70">
        <v>0</v>
      </c>
      <c r="M2344" s="71">
        <v>1.091</v>
      </c>
      <c r="N2344" s="72"/>
      <c r="O2344" s="73">
        <f>MIN(1,MAX(0,(1/(1+EXP(-(Assumptions!$B$5 + Assumptions!$B$6*$N2344))))*Assumptions!$B$3))</f>
        <v>3.9165722796764356E-2</v>
      </c>
      <c r="P2344" s="73">
        <f>VLOOKUP($F2344,Assumptions!$A$23:$B$27,2,FALSE)*Assumptions!$B$4</f>
        <v>0.55000000000000004</v>
      </c>
      <c r="Q2344" s="74">
        <f t="shared" si="72"/>
        <v>44890.948415671082</v>
      </c>
      <c r="R2344" s="75" t="str">
        <f>IF($O2344&lt;Assumptions!$B$17,"A",IF($O2344&lt;Assumptions!$B$18,"B",IF($O2344&lt;Assumptions!$B$19,"C",IF($O2344&lt;Assumptions!$B$20,"D","E"))))</f>
        <v>B</v>
      </c>
      <c r="S2344" s="75">
        <f t="shared" si="73"/>
        <v>0</v>
      </c>
    </row>
    <row r="2345" spans="1:19" ht="17.399999999999999" x14ac:dyDescent="0.3">
      <c r="A2345" s="39" t="s">
        <v>516</v>
      </c>
      <c r="B2345" s="39" t="s">
        <v>74</v>
      </c>
      <c r="C2345" s="39" t="s">
        <v>135</v>
      </c>
      <c r="D2345" s="39" t="s">
        <v>26</v>
      </c>
      <c r="E2345" s="70" t="s">
        <v>46</v>
      </c>
      <c r="F2345" s="70" t="s">
        <v>36</v>
      </c>
      <c r="G2345" s="78">
        <v>44648</v>
      </c>
      <c r="H2345" s="78">
        <v>45901</v>
      </c>
      <c r="I2345" s="69">
        <v>2019559.77</v>
      </c>
      <c r="J2345" s="70">
        <v>0</v>
      </c>
      <c r="K2345" s="71">
        <v>1.075</v>
      </c>
      <c r="L2345" s="70">
        <v>0</v>
      </c>
      <c r="M2345" s="71">
        <v>1.091</v>
      </c>
      <c r="N2345" s="72"/>
      <c r="O2345" s="73">
        <f>MIN(1,MAX(0,(1/(1+EXP(-(Assumptions!$B$5 + Assumptions!$B$6*$N2345))))*Assumptions!$B$3))</f>
        <v>3.9165722796764356E-2</v>
      </c>
      <c r="P2345" s="73">
        <f>VLOOKUP($F2345,Assumptions!$A$23:$B$27,2,FALSE)*Assumptions!$B$4</f>
        <v>0.55000000000000004</v>
      </c>
      <c r="Q2345" s="74">
        <f t="shared" si="72"/>
        <v>43503.634967824451</v>
      </c>
      <c r="R2345" s="75" t="str">
        <f>IF($O2345&lt;Assumptions!$B$17,"A",IF($O2345&lt;Assumptions!$B$18,"B",IF($O2345&lt;Assumptions!$B$19,"C",IF($O2345&lt;Assumptions!$B$20,"D","E"))))</f>
        <v>B</v>
      </c>
      <c r="S2345" s="75">
        <f t="shared" si="73"/>
        <v>0</v>
      </c>
    </row>
    <row r="2346" spans="1:19" ht="17.399999999999999" x14ac:dyDescent="0.3">
      <c r="A2346" s="39" t="s">
        <v>516</v>
      </c>
      <c r="B2346" s="39" t="s">
        <v>74</v>
      </c>
      <c r="C2346" s="39" t="s">
        <v>135</v>
      </c>
      <c r="D2346" s="39" t="s">
        <v>26</v>
      </c>
      <c r="E2346" s="70" t="s">
        <v>46</v>
      </c>
      <c r="F2346" s="70" t="s">
        <v>36</v>
      </c>
      <c r="G2346" s="78">
        <v>44648</v>
      </c>
      <c r="H2346" s="78">
        <v>45931</v>
      </c>
      <c r="I2346" s="69">
        <v>1961627.67</v>
      </c>
      <c r="J2346" s="70">
        <v>65</v>
      </c>
      <c r="K2346" s="71">
        <v>0.65900000000000003</v>
      </c>
      <c r="L2346" s="70">
        <v>0</v>
      </c>
      <c r="M2346" s="71">
        <v>1.091</v>
      </c>
      <c r="N2346" s="72"/>
      <c r="O2346" s="73">
        <f>MIN(1,MAX(0,(1/(1+EXP(-(Assumptions!$B$5 + Assumptions!$B$6*$N2346))))*Assumptions!$B$3))</f>
        <v>3.9165722796764356E-2</v>
      </c>
      <c r="P2346" s="73">
        <f>VLOOKUP($F2346,Assumptions!$A$23:$B$27,2,FALSE)*Assumptions!$B$4</f>
        <v>0.55000000000000004</v>
      </c>
      <c r="Q2346" s="74">
        <f t="shared" si="72"/>
        <v>42255.711054525513</v>
      </c>
      <c r="R2346" s="75" t="str">
        <f>IF($O2346&lt;Assumptions!$B$17,"A",IF($O2346&lt;Assumptions!$B$18,"B",IF($O2346&lt;Assumptions!$B$19,"C",IF($O2346&lt;Assumptions!$B$20,"D","E"))))</f>
        <v>B</v>
      </c>
      <c r="S2346" s="75">
        <f t="shared" si="73"/>
        <v>0</v>
      </c>
    </row>
    <row r="2347" spans="1:19" ht="17.399999999999999" x14ac:dyDescent="0.3">
      <c r="A2347" s="39" t="s">
        <v>516</v>
      </c>
      <c r="B2347" s="39" t="s">
        <v>74</v>
      </c>
      <c r="C2347" s="39" t="s">
        <v>135</v>
      </c>
      <c r="D2347" s="39" t="s">
        <v>26</v>
      </c>
      <c r="E2347" s="70" t="s">
        <v>46</v>
      </c>
      <c r="F2347" s="70" t="s">
        <v>36</v>
      </c>
      <c r="G2347" s="78">
        <v>44648</v>
      </c>
      <c r="H2347" s="78">
        <v>45962</v>
      </c>
      <c r="I2347" s="69">
        <v>1898591.71</v>
      </c>
      <c r="J2347" s="70">
        <v>0</v>
      </c>
      <c r="K2347" s="71">
        <v>1.113</v>
      </c>
      <c r="L2347" s="70">
        <v>0</v>
      </c>
      <c r="M2347" s="71">
        <v>1.091</v>
      </c>
      <c r="N2347" s="72"/>
      <c r="O2347" s="73">
        <f>MIN(1,MAX(0,(1/(1+EXP(-(Assumptions!$B$5 + Assumptions!$B$6*$N2347))))*Assumptions!$B$3))</f>
        <v>3.9165722796764356E-2</v>
      </c>
      <c r="P2347" s="73">
        <f>VLOOKUP($F2347,Assumptions!$A$23:$B$27,2,FALSE)*Assumptions!$B$4</f>
        <v>0.55000000000000004</v>
      </c>
      <c r="Q2347" s="74">
        <f t="shared" si="72"/>
        <v>40897.844139952154</v>
      </c>
      <c r="R2347" s="75" t="str">
        <f>IF($O2347&lt;Assumptions!$B$17,"A",IF($O2347&lt;Assumptions!$B$18,"B",IF($O2347&lt;Assumptions!$B$19,"C",IF($O2347&lt;Assumptions!$B$20,"D","E"))))</f>
        <v>B</v>
      </c>
      <c r="S2347" s="75">
        <f t="shared" si="73"/>
        <v>0</v>
      </c>
    </row>
    <row r="2348" spans="1:19" ht="17.399999999999999" x14ac:dyDescent="0.3">
      <c r="A2348" s="39" t="s">
        <v>516</v>
      </c>
      <c r="B2348" s="39" t="s">
        <v>74</v>
      </c>
      <c r="C2348" s="39" t="s">
        <v>135</v>
      </c>
      <c r="D2348" s="39" t="s">
        <v>26</v>
      </c>
      <c r="E2348" s="70" t="s">
        <v>46</v>
      </c>
      <c r="F2348" s="70" t="s">
        <v>36</v>
      </c>
      <c r="G2348" s="78">
        <v>44648</v>
      </c>
      <c r="H2348" s="78">
        <v>45992</v>
      </c>
      <c r="I2348" s="69">
        <v>1844338.54</v>
      </c>
      <c r="J2348" s="70">
        <v>0</v>
      </c>
      <c r="K2348" s="71">
        <v>0.997</v>
      </c>
      <c r="L2348" s="70">
        <v>0</v>
      </c>
      <c r="M2348" s="71">
        <v>1.091</v>
      </c>
      <c r="N2348" s="72"/>
      <c r="O2348" s="73">
        <f>MIN(1,MAX(0,(1/(1+EXP(-(Assumptions!$B$5 + Assumptions!$B$6*$N2348))))*Assumptions!$B$3))</f>
        <v>3.9165722796764356E-2</v>
      </c>
      <c r="P2348" s="73">
        <f>VLOOKUP($F2348,Assumptions!$A$23:$B$27,2,FALSE)*Assumptions!$B$4</f>
        <v>0.55000000000000004</v>
      </c>
      <c r="Q2348" s="74">
        <f t="shared" si="72"/>
        <v>39729.168600566009</v>
      </c>
      <c r="R2348" s="75" t="str">
        <f>IF($O2348&lt;Assumptions!$B$17,"A",IF($O2348&lt;Assumptions!$B$18,"B",IF($O2348&lt;Assumptions!$B$19,"C",IF($O2348&lt;Assumptions!$B$20,"D","E"))))</f>
        <v>B</v>
      </c>
      <c r="S2348" s="75">
        <f t="shared" si="73"/>
        <v>0</v>
      </c>
    </row>
    <row r="2349" spans="1:19" ht="17.399999999999999" x14ac:dyDescent="0.3">
      <c r="A2349" s="39" t="s">
        <v>518</v>
      </c>
      <c r="B2349" s="39" t="s">
        <v>88</v>
      </c>
      <c r="C2349" s="39" t="s">
        <v>22</v>
      </c>
      <c r="D2349" s="39" t="s">
        <v>26</v>
      </c>
      <c r="E2349" s="70" t="s">
        <v>49</v>
      </c>
      <c r="F2349" s="70" t="s">
        <v>40</v>
      </c>
      <c r="G2349" s="78">
        <v>44992</v>
      </c>
      <c r="H2349" s="78">
        <v>45658</v>
      </c>
      <c r="I2349" s="69">
        <v>7661247.9199999999</v>
      </c>
      <c r="J2349" s="70">
        <v>0</v>
      </c>
      <c r="K2349" s="71">
        <v>1.0620000000000001</v>
      </c>
      <c r="L2349" s="70">
        <v>0</v>
      </c>
      <c r="M2349" s="71">
        <v>0.86199999999999999</v>
      </c>
      <c r="N2349" s="72"/>
      <c r="O2349" s="73">
        <f>MIN(1,MAX(0,(1/(1+EXP(-(Assumptions!$B$5 + Assumptions!$B$6*$N2349))))*Assumptions!$B$3))</f>
        <v>3.9165722796764356E-2</v>
      </c>
      <c r="P2349" s="73">
        <f>VLOOKUP($F2349,Assumptions!$A$23:$B$27,2,FALSE)*Assumptions!$B$4</f>
        <v>0.7</v>
      </c>
      <c r="Q2349" s="74">
        <f t="shared" si="72"/>
        <v>210040.81861840523</v>
      </c>
      <c r="R2349" s="75" t="str">
        <f>IF($O2349&lt;Assumptions!$B$17,"A",IF($O2349&lt;Assumptions!$B$18,"B",IF($O2349&lt;Assumptions!$B$19,"C",IF($O2349&lt;Assumptions!$B$20,"D","E"))))</f>
        <v>B</v>
      </c>
      <c r="S2349" s="75">
        <f t="shared" si="73"/>
        <v>0</v>
      </c>
    </row>
    <row r="2350" spans="1:19" ht="17.399999999999999" x14ac:dyDescent="0.3">
      <c r="A2350" s="39" t="s">
        <v>518</v>
      </c>
      <c r="B2350" s="39" t="s">
        <v>88</v>
      </c>
      <c r="C2350" s="39" t="s">
        <v>22</v>
      </c>
      <c r="D2350" s="39" t="s">
        <v>26</v>
      </c>
      <c r="E2350" s="70" t="s">
        <v>49</v>
      </c>
      <c r="F2350" s="70" t="s">
        <v>40</v>
      </c>
      <c r="G2350" s="78">
        <v>44992</v>
      </c>
      <c r="H2350" s="78">
        <v>45689</v>
      </c>
      <c r="I2350" s="69">
        <v>7515274.54</v>
      </c>
      <c r="J2350" s="70">
        <v>0</v>
      </c>
      <c r="K2350" s="71">
        <v>1.0960000000000001</v>
      </c>
      <c r="L2350" s="70">
        <v>0</v>
      </c>
      <c r="M2350" s="71">
        <v>0.86199999999999999</v>
      </c>
      <c r="N2350" s="72"/>
      <c r="O2350" s="73">
        <f>MIN(1,MAX(0,(1/(1+EXP(-(Assumptions!$B$5 + Assumptions!$B$6*$N2350))))*Assumptions!$B$3))</f>
        <v>3.9165722796764356E-2</v>
      </c>
      <c r="P2350" s="73">
        <f>VLOOKUP($F2350,Assumptions!$A$23:$B$27,2,FALSE)*Assumptions!$B$4</f>
        <v>0.7</v>
      </c>
      <c r="Q2350" s="74">
        <f t="shared" si="72"/>
        <v>206038.81156265453</v>
      </c>
      <c r="R2350" s="75" t="str">
        <f>IF($O2350&lt;Assumptions!$B$17,"A",IF($O2350&lt;Assumptions!$B$18,"B",IF($O2350&lt;Assumptions!$B$19,"C",IF($O2350&lt;Assumptions!$B$20,"D","E"))))</f>
        <v>B</v>
      </c>
      <c r="S2350" s="75">
        <f t="shared" si="73"/>
        <v>0</v>
      </c>
    </row>
    <row r="2351" spans="1:19" ht="17.399999999999999" x14ac:dyDescent="0.3">
      <c r="A2351" s="39" t="s">
        <v>518</v>
      </c>
      <c r="B2351" s="39" t="s">
        <v>88</v>
      </c>
      <c r="C2351" s="39" t="s">
        <v>22</v>
      </c>
      <c r="D2351" s="39" t="s">
        <v>26</v>
      </c>
      <c r="E2351" s="70" t="s">
        <v>49</v>
      </c>
      <c r="F2351" s="70" t="s">
        <v>40</v>
      </c>
      <c r="G2351" s="78">
        <v>44992</v>
      </c>
      <c r="H2351" s="78">
        <v>45717</v>
      </c>
      <c r="I2351" s="69">
        <v>7372513.8499999996</v>
      </c>
      <c r="J2351" s="70">
        <v>65</v>
      </c>
      <c r="K2351" s="71">
        <v>0.71299999999999997</v>
      </c>
      <c r="L2351" s="70">
        <v>0</v>
      </c>
      <c r="M2351" s="71">
        <v>0.86199999999999999</v>
      </c>
      <c r="N2351" s="72"/>
      <c r="O2351" s="73">
        <f>MIN(1,MAX(0,(1/(1+EXP(-(Assumptions!$B$5 + Assumptions!$B$6*$N2351))))*Assumptions!$B$3))</f>
        <v>3.9165722796764356E-2</v>
      </c>
      <c r="P2351" s="73">
        <f>VLOOKUP($F2351,Assumptions!$A$23:$B$27,2,FALSE)*Assumptions!$B$4</f>
        <v>0.7</v>
      </c>
      <c r="Q2351" s="74">
        <f t="shared" si="72"/>
        <v>202124.88363508414</v>
      </c>
      <c r="R2351" s="75" t="str">
        <f>IF($O2351&lt;Assumptions!$B$17,"A",IF($O2351&lt;Assumptions!$B$18,"B",IF($O2351&lt;Assumptions!$B$19,"C",IF($O2351&lt;Assumptions!$B$20,"D","E"))))</f>
        <v>B</v>
      </c>
      <c r="S2351" s="75">
        <f t="shared" si="73"/>
        <v>0</v>
      </c>
    </row>
    <row r="2352" spans="1:19" ht="17.399999999999999" x14ac:dyDescent="0.3">
      <c r="A2352" s="39" t="s">
        <v>518</v>
      </c>
      <c r="B2352" s="39" t="s">
        <v>88</v>
      </c>
      <c r="C2352" s="39" t="s">
        <v>22</v>
      </c>
      <c r="D2352" s="39" t="s">
        <v>26</v>
      </c>
      <c r="E2352" s="70" t="s">
        <v>49</v>
      </c>
      <c r="F2352" s="70" t="s">
        <v>40</v>
      </c>
      <c r="G2352" s="78">
        <v>44992</v>
      </c>
      <c r="H2352" s="78">
        <v>45748</v>
      </c>
      <c r="I2352" s="69">
        <v>7266553.7699999996</v>
      </c>
      <c r="J2352" s="70">
        <v>0</v>
      </c>
      <c r="K2352" s="71">
        <v>1.139</v>
      </c>
      <c r="L2352" s="70">
        <v>0</v>
      </c>
      <c r="M2352" s="71">
        <v>0.86199999999999999</v>
      </c>
      <c r="N2352" s="72"/>
      <c r="O2352" s="73">
        <f>MIN(1,MAX(0,(1/(1+EXP(-(Assumptions!$B$5 + Assumptions!$B$6*$N2352))))*Assumptions!$B$3))</f>
        <v>3.9165722796764356E-2</v>
      </c>
      <c r="P2352" s="73">
        <f>VLOOKUP($F2352,Assumptions!$A$23:$B$27,2,FALSE)*Assumptions!$B$4</f>
        <v>0.7</v>
      </c>
      <c r="Q2352" s="74">
        <f t="shared" si="72"/>
        <v>199219.88145052205</v>
      </c>
      <c r="R2352" s="75" t="str">
        <f>IF($O2352&lt;Assumptions!$B$17,"A",IF($O2352&lt;Assumptions!$B$18,"B",IF($O2352&lt;Assumptions!$B$19,"C",IF($O2352&lt;Assumptions!$B$20,"D","E"))))</f>
        <v>B</v>
      </c>
      <c r="S2352" s="75">
        <f t="shared" si="73"/>
        <v>0</v>
      </c>
    </row>
    <row r="2353" spans="1:19" ht="17.399999999999999" x14ac:dyDescent="0.3">
      <c r="A2353" s="39" t="s">
        <v>518</v>
      </c>
      <c r="B2353" s="39" t="s">
        <v>88</v>
      </c>
      <c r="C2353" s="39" t="s">
        <v>22</v>
      </c>
      <c r="D2353" s="39" t="s">
        <v>26</v>
      </c>
      <c r="E2353" s="70" t="s">
        <v>49</v>
      </c>
      <c r="F2353" s="70" t="s">
        <v>40</v>
      </c>
      <c r="G2353" s="78">
        <v>44992</v>
      </c>
      <c r="H2353" s="78">
        <v>45778</v>
      </c>
      <c r="I2353" s="69">
        <v>7156509.8099999996</v>
      </c>
      <c r="J2353" s="70">
        <v>0</v>
      </c>
      <c r="K2353" s="71">
        <v>1.0960000000000001</v>
      </c>
      <c r="L2353" s="70">
        <v>0</v>
      </c>
      <c r="M2353" s="71">
        <v>0.86199999999999999</v>
      </c>
      <c r="N2353" s="72"/>
      <c r="O2353" s="73">
        <f>MIN(1,MAX(0,(1/(1+EXP(-(Assumptions!$B$5 + Assumptions!$B$6*$N2353))))*Assumptions!$B$3))</f>
        <v>3.9165722796764356E-2</v>
      </c>
      <c r="P2353" s="73">
        <f>VLOOKUP($F2353,Assumptions!$A$23:$B$27,2,FALSE)*Assumptions!$B$4</f>
        <v>0.7</v>
      </c>
      <c r="Q2353" s="74">
        <f t="shared" si="72"/>
        <v>196202.9155875493</v>
      </c>
      <c r="R2353" s="75" t="str">
        <f>IF($O2353&lt;Assumptions!$B$17,"A",IF($O2353&lt;Assumptions!$B$18,"B",IF($O2353&lt;Assumptions!$B$19,"C",IF($O2353&lt;Assumptions!$B$20,"D","E"))))</f>
        <v>B</v>
      </c>
      <c r="S2353" s="75">
        <f t="shared" si="73"/>
        <v>0</v>
      </c>
    </row>
    <row r="2354" spans="1:19" ht="17.399999999999999" x14ac:dyDescent="0.3">
      <c r="A2354" s="39" t="s">
        <v>518</v>
      </c>
      <c r="B2354" s="39" t="s">
        <v>88</v>
      </c>
      <c r="C2354" s="39" t="s">
        <v>22</v>
      </c>
      <c r="D2354" s="39" t="s">
        <v>26</v>
      </c>
      <c r="E2354" s="70" t="s">
        <v>49</v>
      </c>
      <c r="F2354" s="70" t="s">
        <v>40</v>
      </c>
      <c r="G2354" s="78">
        <v>44992</v>
      </c>
      <c r="H2354" s="78">
        <v>45809</v>
      </c>
      <c r="I2354" s="69">
        <v>7029096.0800000001</v>
      </c>
      <c r="J2354" s="70">
        <v>0</v>
      </c>
      <c r="K2354" s="71">
        <v>1.0469999999999999</v>
      </c>
      <c r="L2354" s="70">
        <v>0</v>
      </c>
      <c r="M2354" s="71">
        <v>0.86199999999999999</v>
      </c>
      <c r="N2354" s="72"/>
      <c r="O2354" s="73">
        <f>MIN(1,MAX(0,(1/(1+EXP(-(Assumptions!$B$5 + Assumptions!$B$6*$N2354))))*Assumptions!$B$3))</f>
        <v>3.9165722796764356E-2</v>
      </c>
      <c r="P2354" s="73">
        <f>VLOOKUP($F2354,Assumptions!$A$23:$B$27,2,FALSE)*Assumptions!$B$4</f>
        <v>0.7</v>
      </c>
      <c r="Q2354" s="74">
        <f t="shared" si="72"/>
        <v>192709.74000677207</v>
      </c>
      <c r="R2354" s="75" t="str">
        <f>IF($O2354&lt;Assumptions!$B$17,"A",IF($O2354&lt;Assumptions!$B$18,"B",IF($O2354&lt;Assumptions!$B$19,"C",IF($O2354&lt;Assumptions!$B$20,"D","E"))))</f>
        <v>B</v>
      </c>
      <c r="S2354" s="75">
        <f t="shared" si="73"/>
        <v>0</v>
      </c>
    </row>
    <row r="2355" spans="1:19" ht="17.399999999999999" x14ac:dyDescent="0.3">
      <c r="A2355" s="39" t="s">
        <v>518</v>
      </c>
      <c r="B2355" s="39" t="s">
        <v>88</v>
      </c>
      <c r="C2355" s="39" t="s">
        <v>22</v>
      </c>
      <c r="D2355" s="39" t="s">
        <v>26</v>
      </c>
      <c r="E2355" s="70" t="s">
        <v>49</v>
      </c>
      <c r="F2355" s="70" t="s">
        <v>40</v>
      </c>
      <c r="G2355" s="78">
        <v>44992</v>
      </c>
      <c r="H2355" s="78">
        <v>45839</v>
      </c>
      <c r="I2355" s="69">
        <v>6920654.4500000002</v>
      </c>
      <c r="J2355" s="70">
        <v>0</v>
      </c>
      <c r="K2355" s="71">
        <v>1.079</v>
      </c>
      <c r="L2355" s="70">
        <v>0</v>
      </c>
      <c r="M2355" s="71">
        <v>0.86199999999999999</v>
      </c>
      <c r="N2355" s="72"/>
      <c r="O2355" s="73">
        <f>MIN(1,MAX(0,(1/(1+EXP(-(Assumptions!$B$5 + Assumptions!$B$6*$N2355))))*Assumptions!$B$3))</f>
        <v>3.9165722796764356E-2</v>
      </c>
      <c r="P2355" s="73">
        <f>VLOOKUP($F2355,Assumptions!$A$23:$B$27,2,FALSE)*Assumptions!$B$4</f>
        <v>0.7</v>
      </c>
      <c r="Q2355" s="74">
        <f t="shared" si="72"/>
        <v>189736.70363262558</v>
      </c>
      <c r="R2355" s="75" t="str">
        <f>IF($O2355&lt;Assumptions!$B$17,"A",IF($O2355&lt;Assumptions!$B$18,"B",IF($O2355&lt;Assumptions!$B$19,"C",IF($O2355&lt;Assumptions!$B$20,"D","E"))))</f>
        <v>B</v>
      </c>
      <c r="S2355" s="75">
        <f t="shared" si="73"/>
        <v>0</v>
      </c>
    </row>
    <row r="2356" spans="1:19" ht="17.399999999999999" x14ac:dyDescent="0.3">
      <c r="A2356" s="39" t="s">
        <v>518</v>
      </c>
      <c r="B2356" s="39" t="s">
        <v>88</v>
      </c>
      <c r="C2356" s="39" t="s">
        <v>22</v>
      </c>
      <c r="D2356" s="39" t="s">
        <v>26</v>
      </c>
      <c r="E2356" s="70" t="s">
        <v>49</v>
      </c>
      <c r="F2356" s="70" t="s">
        <v>40</v>
      </c>
      <c r="G2356" s="78">
        <v>44992</v>
      </c>
      <c r="H2356" s="78">
        <v>45870</v>
      </c>
      <c r="I2356" s="69">
        <v>6800736.3499999996</v>
      </c>
      <c r="J2356" s="70">
        <v>15</v>
      </c>
      <c r="K2356" s="71">
        <v>0.995</v>
      </c>
      <c r="L2356" s="70">
        <v>0</v>
      </c>
      <c r="M2356" s="71">
        <v>0.86199999999999999</v>
      </c>
      <c r="N2356" s="72"/>
      <c r="O2356" s="73">
        <f>MIN(1,MAX(0,(1/(1+EXP(-(Assumptions!$B$5 + Assumptions!$B$6*$N2356))))*Assumptions!$B$3))</f>
        <v>3.9165722796764356E-2</v>
      </c>
      <c r="P2356" s="73">
        <f>VLOOKUP($F2356,Assumptions!$A$23:$B$27,2,FALSE)*Assumptions!$B$4</f>
        <v>0.7</v>
      </c>
      <c r="Q2356" s="74">
        <f t="shared" si="72"/>
        <v>186449.02828858531</v>
      </c>
      <c r="R2356" s="75" t="str">
        <f>IF($O2356&lt;Assumptions!$B$17,"A",IF($O2356&lt;Assumptions!$B$18,"B",IF($O2356&lt;Assumptions!$B$19,"C",IF($O2356&lt;Assumptions!$B$20,"D","E"))))</f>
        <v>B</v>
      </c>
      <c r="S2356" s="75">
        <f t="shared" si="73"/>
        <v>0</v>
      </c>
    </row>
    <row r="2357" spans="1:19" ht="17.399999999999999" x14ac:dyDescent="0.3">
      <c r="A2357" s="39" t="s">
        <v>518</v>
      </c>
      <c r="B2357" s="39" t="s">
        <v>88</v>
      </c>
      <c r="C2357" s="39" t="s">
        <v>22</v>
      </c>
      <c r="D2357" s="39" t="s">
        <v>26</v>
      </c>
      <c r="E2357" s="70" t="s">
        <v>49</v>
      </c>
      <c r="F2357" s="70" t="s">
        <v>40</v>
      </c>
      <c r="G2357" s="78">
        <v>44992</v>
      </c>
      <c r="H2357" s="78">
        <v>45901</v>
      </c>
      <c r="I2357" s="69">
        <v>6666956.6900000004</v>
      </c>
      <c r="J2357" s="70">
        <v>0</v>
      </c>
      <c r="K2357" s="71">
        <v>1.1060000000000001</v>
      </c>
      <c r="L2357" s="70">
        <v>0</v>
      </c>
      <c r="M2357" s="71">
        <v>0.86199999999999999</v>
      </c>
      <c r="N2357" s="72"/>
      <c r="O2357" s="73">
        <f>MIN(1,MAX(0,(1/(1+EXP(-(Assumptions!$B$5 + Assumptions!$B$6*$N2357))))*Assumptions!$B$3))</f>
        <v>3.9165722796764356E-2</v>
      </c>
      <c r="P2357" s="73">
        <f>VLOOKUP($F2357,Assumptions!$A$23:$B$27,2,FALSE)*Assumptions!$B$4</f>
        <v>0.7</v>
      </c>
      <c r="Q2357" s="74">
        <f t="shared" si="72"/>
        <v>182781.32433300154</v>
      </c>
      <c r="R2357" s="75" t="str">
        <f>IF($O2357&lt;Assumptions!$B$17,"A",IF($O2357&lt;Assumptions!$B$18,"B",IF($O2357&lt;Assumptions!$B$19,"C",IF($O2357&lt;Assumptions!$B$20,"D","E"))))</f>
        <v>B</v>
      </c>
      <c r="S2357" s="75">
        <f t="shared" si="73"/>
        <v>0</v>
      </c>
    </row>
    <row r="2358" spans="1:19" ht="17.399999999999999" x14ac:dyDescent="0.3">
      <c r="A2358" s="39" t="s">
        <v>518</v>
      </c>
      <c r="B2358" s="39" t="s">
        <v>88</v>
      </c>
      <c r="C2358" s="39" t="s">
        <v>22</v>
      </c>
      <c r="D2358" s="39" t="s">
        <v>26</v>
      </c>
      <c r="E2358" s="70" t="s">
        <v>49</v>
      </c>
      <c r="F2358" s="70" t="s">
        <v>40</v>
      </c>
      <c r="G2358" s="78">
        <v>44992</v>
      </c>
      <c r="H2358" s="78">
        <v>45931</v>
      </c>
      <c r="I2358" s="69">
        <v>6553875.0899999999</v>
      </c>
      <c r="J2358" s="70">
        <v>0</v>
      </c>
      <c r="K2358" s="71">
        <v>1.0720000000000001</v>
      </c>
      <c r="L2358" s="70">
        <v>0</v>
      </c>
      <c r="M2358" s="71">
        <v>0.86199999999999999</v>
      </c>
      <c r="N2358" s="72"/>
      <c r="O2358" s="73">
        <f>MIN(1,MAX(0,(1/(1+EXP(-(Assumptions!$B$5 + Assumptions!$B$6*$N2358))))*Assumptions!$B$3))</f>
        <v>3.9165722796764356E-2</v>
      </c>
      <c r="P2358" s="73">
        <f>VLOOKUP($F2358,Assumptions!$A$23:$B$27,2,FALSE)*Assumptions!$B$4</f>
        <v>0.7</v>
      </c>
      <c r="Q2358" s="74">
        <f t="shared" si="72"/>
        <v>179681.07851369132</v>
      </c>
      <c r="R2358" s="75" t="str">
        <f>IF($O2358&lt;Assumptions!$B$17,"A",IF($O2358&lt;Assumptions!$B$18,"B",IF($O2358&lt;Assumptions!$B$19,"C",IF($O2358&lt;Assumptions!$B$20,"D","E"))))</f>
        <v>B</v>
      </c>
      <c r="S2358" s="75">
        <f t="shared" si="73"/>
        <v>0</v>
      </c>
    </row>
    <row r="2359" spans="1:19" ht="17.399999999999999" x14ac:dyDescent="0.3">
      <c r="A2359" s="39" t="s">
        <v>518</v>
      </c>
      <c r="B2359" s="39" t="s">
        <v>88</v>
      </c>
      <c r="C2359" s="39" t="s">
        <v>22</v>
      </c>
      <c r="D2359" s="39" t="s">
        <v>26</v>
      </c>
      <c r="E2359" s="70" t="s">
        <v>49</v>
      </c>
      <c r="F2359" s="70" t="s">
        <v>40</v>
      </c>
      <c r="G2359" s="78">
        <v>44992</v>
      </c>
      <c r="H2359" s="78">
        <v>45962</v>
      </c>
      <c r="I2359" s="69">
        <v>6457235.8099999996</v>
      </c>
      <c r="J2359" s="70">
        <v>0</v>
      </c>
      <c r="K2359" s="71">
        <v>1.1379999999999999</v>
      </c>
      <c r="L2359" s="70">
        <v>0</v>
      </c>
      <c r="M2359" s="71">
        <v>0.86199999999999999</v>
      </c>
      <c r="N2359" s="72"/>
      <c r="O2359" s="73">
        <f>MIN(1,MAX(0,(1/(1+EXP(-(Assumptions!$B$5 + Assumptions!$B$6*$N2359))))*Assumptions!$B$3))</f>
        <v>3.9165722796764356E-2</v>
      </c>
      <c r="P2359" s="73">
        <f>VLOOKUP($F2359,Assumptions!$A$23:$B$27,2,FALSE)*Assumptions!$B$4</f>
        <v>0.7</v>
      </c>
      <c r="Q2359" s="74">
        <f t="shared" si="72"/>
        <v>177031.6154374601</v>
      </c>
      <c r="R2359" s="75" t="str">
        <f>IF($O2359&lt;Assumptions!$B$17,"A",IF($O2359&lt;Assumptions!$B$18,"B",IF($O2359&lt;Assumptions!$B$19,"C",IF($O2359&lt;Assumptions!$B$20,"D","E"))))</f>
        <v>B</v>
      </c>
      <c r="S2359" s="75">
        <f t="shared" si="73"/>
        <v>0</v>
      </c>
    </row>
    <row r="2360" spans="1:19" ht="17.399999999999999" x14ac:dyDescent="0.3">
      <c r="A2360" s="39" t="s">
        <v>518</v>
      </c>
      <c r="B2360" s="39" t="s">
        <v>88</v>
      </c>
      <c r="C2360" s="39" t="s">
        <v>22</v>
      </c>
      <c r="D2360" s="39" t="s">
        <v>26</v>
      </c>
      <c r="E2360" s="70" t="s">
        <v>49</v>
      </c>
      <c r="F2360" s="70" t="s">
        <v>40</v>
      </c>
      <c r="G2360" s="78">
        <v>44992</v>
      </c>
      <c r="H2360" s="78">
        <v>45992</v>
      </c>
      <c r="I2360" s="69">
        <v>6359456.4500000002</v>
      </c>
      <c r="J2360" s="70">
        <v>15</v>
      </c>
      <c r="K2360" s="71">
        <v>1.081</v>
      </c>
      <c r="L2360" s="70">
        <v>0</v>
      </c>
      <c r="M2360" s="71">
        <v>0.86199999999999999</v>
      </c>
      <c r="N2360" s="72"/>
      <c r="O2360" s="73">
        <f>MIN(1,MAX(0,(1/(1+EXP(-(Assumptions!$B$5 + Assumptions!$B$6*$N2360))))*Assumptions!$B$3))</f>
        <v>3.9165722796764356E-2</v>
      </c>
      <c r="P2360" s="73">
        <f>VLOOKUP($F2360,Assumptions!$A$23:$B$27,2,FALSE)*Assumptions!$B$4</f>
        <v>0.7</v>
      </c>
      <c r="Q2360" s="74">
        <f t="shared" si="72"/>
        <v>174350.89592115657</v>
      </c>
      <c r="R2360" s="75" t="str">
        <f>IF($O2360&lt;Assumptions!$B$17,"A",IF($O2360&lt;Assumptions!$B$18,"B",IF($O2360&lt;Assumptions!$B$19,"C",IF($O2360&lt;Assumptions!$B$20,"D","E"))))</f>
        <v>B</v>
      </c>
      <c r="S2360" s="75">
        <f t="shared" si="73"/>
        <v>0</v>
      </c>
    </row>
    <row r="2361" spans="1:19" ht="17.399999999999999" x14ac:dyDescent="0.3">
      <c r="A2361" s="39" t="s">
        <v>520</v>
      </c>
      <c r="B2361" s="39" t="s">
        <v>86</v>
      </c>
      <c r="C2361" s="39" t="s">
        <v>135</v>
      </c>
      <c r="D2361" s="39" t="s">
        <v>34</v>
      </c>
      <c r="E2361" s="70" t="s">
        <v>49</v>
      </c>
      <c r="F2361" s="70" t="s">
        <v>28</v>
      </c>
      <c r="G2361" s="78">
        <v>44015</v>
      </c>
      <c r="H2361" s="78">
        <v>45658</v>
      </c>
      <c r="I2361" s="69">
        <v>4386200.26</v>
      </c>
      <c r="J2361" s="70">
        <v>185</v>
      </c>
      <c r="K2361" s="71">
        <v>3.6999999999999998E-2</v>
      </c>
      <c r="L2361" s="70">
        <v>0</v>
      </c>
      <c r="M2361" s="71">
        <v>0.77500000000000002</v>
      </c>
      <c r="N2361" s="72"/>
      <c r="O2361" s="73">
        <f>MIN(1,MAX(0,(1/(1+EXP(-(Assumptions!$B$5 + Assumptions!$B$6*$N2361))))*Assumptions!$B$3))</f>
        <v>3.9165722796764356E-2</v>
      </c>
      <c r="P2361" s="73">
        <f>VLOOKUP($F2361,Assumptions!$A$23:$B$27,2,FALSE)*Assumptions!$B$4</f>
        <v>0.35</v>
      </c>
      <c r="Q2361" s="74">
        <f t="shared" si="72"/>
        <v>60126.046229989501</v>
      </c>
      <c r="R2361" s="75" t="str">
        <f>IF($O2361&lt;Assumptions!$B$17,"A",IF($O2361&lt;Assumptions!$B$18,"B",IF($O2361&lt;Assumptions!$B$19,"C",IF($O2361&lt;Assumptions!$B$20,"D","E"))))</f>
        <v>B</v>
      </c>
      <c r="S2361" s="75">
        <f t="shared" si="73"/>
        <v>1</v>
      </c>
    </row>
    <row r="2362" spans="1:19" ht="17.399999999999999" x14ac:dyDescent="0.3">
      <c r="A2362" s="39" t="s">
        <v>520</v>
      </c>
      <c r="B2362" s="39" t="s">
        <v>86</v>
      </c>
      <c r="C2362" s="39" t="s">
        <v>135</v>
      </c>
      <c r="D2362" s="39" t="s">
        <v>34</v>
      </c>
      <c r="E2362" s="70" t="s">
        <v>49</v>
      </c>
      <c r="F2362" s="70" t="s">
        <v>28</v>
      </c>
      <c r="G2362" s="78">
        <v>44015</v>
      </c>
      <c r="H2362" s="78">
        <v>45689</v>
      </c>
      <c r="I2362" s="69">
        <v>4386200.26</v>
      </c>
      <c r="J2362" s="70">
        <v>999</v>
      </c>
      <c r="K2362" s="71">
        <v>9.9000000000000005E-2</v>
      </c>
      <c r="L2362" s="70">
        <v>0</v>
      </c>
      <c r="M2362" s="71">
        <v>0.77500000000000002</v>
      </c>
      <c r="N2362" s="72"/>
      <c r="O2362" s="73">
        <f>MIN(1,MAX(0,(1/(1+EXP(-(Assumptions!$B$5 + Assumptions!$B$6*$N2362))))*Assumptions!$B$3))</f>
        <v>3.9165722796764356E-2</v>
      </c>
      <c r="P2362" s="73">
        <f>VLOOKUP($F2362,Assumptions!$A$23:$B$27,2,FALSE)*Assumptions!$B$4</f>
        <v>0.35</v>
      </c>
      <c r="Q2362" s="74">
        <f t="shared" si="72"/>
        <v>60126.046229989501</v>
      </c>
      <c r="R2362" s="75" t="str">
        <f>IF($O2362&lt;Assumptions!$B$17,"A",IF($O2362&lt;Assumptions!$B$18,"B",IF($O2362&lt;Assumptions!$B$19,"C",IF($O2362&lt;Assumptions!$B$20,"D","E"))))</f>
        <v>B</v>
      </c>
      <c r="S2362" s="75">
        <f t="shared" si="73"/>
        <v>1</v>
      </c>
    </row>
    <row r="2363" spans="1:19" ht="17.399999999999999" x14ac:dyDescent="0.3">
      <c r="A2363" s="39" t="s">
        <v>520</v>
      </c>
      <c r="B2363" s="39" t="s">
        <v>86</v>
      </c>
      <c r="C2363" s="39" t="s">
        <v>135</v>
      </c>
      <c r="D2363" s="39" t="s">
        <v>34</v>
      </c>
      <c r="E2363" s="70" t="s">
        <v>49</v>
      </c>
      <c r="F2363" s="70" t="s">
        <v>28</v>
      </c>
      <c r="G2363" s="78">
        <v>44015</v>
      </c>
      <c r="H2363" s="78">
        <v>45717</v>
      </c>
      <c r="I2363" s="69">
        <v>4386200.26</v>
      </c>
      <c r="J2363" s="70">
        <v>999</v>
      </c>
      <c r="K2363" s="71">
        <v>6.0000000000000001E-3</v>
      </c>
      <c r="L2363" s="70">
        <v>0</v>
      </c>
      <c r="M2363" s="71">
        <v>0.77500000000000002</v>
      </c>
      <c r="N2363" s="72"/>
      <c r="O2363" s="73">
        <f>MIN(1,MAX(0,(1/(1+EXP(-(Assumptions!$B$5 + Assumptions!$B$6*$N2363))))*Assumptions!$B$3))</f>
        <v>3.9165722796764356E-2</v>
      </c>
      <c r="P2363" s="73">
        <f>VLOOKUP($F2363,Assumptions!$A$23:$B$27,2,FALSE)*Assumptions!$B$4</f>
        <v>0.35</v>
      </c>
      <c r="Q2363" s="74">
        <f t="shared" si="72"/>
        <v>60126.046229989501</v>
      </c>
      <c r="R2363" s="75" t="str">
        <f>IF($O2363&lt;Assumptions!$B$17,"A",IF($O2363&lt;Assumptions!$B$18,"B",IF($O2363&lt;Assumptions!$B$19,"C",IF($O2363&lt;Assumptions!$B$20,"D","E"))))</f>
        <v>B</v>
      </c>
      <c r="S2363" s="75">
        <f t="shared" si="73"/>
        <v>1</v>
      </c>
    </row>
    <row r="2364" spans="1:19" ht="17.399999999999999" x14ac:dyDescent="0.3">
      <c r="A2364" s="39" t="s">
        <v>520</v>
      </c>
      <c r="B2364" s="39" t="s">
        <v>86</v>
      </c>
      <c r="C2364" s="39" t="s">
        <v>135</v>
      </c>
      <c r="D2364" s="39" t="s">
        <v>34</v>
      </c>
      <c r="E2364" s="70" t="s">
        <v>49</v>
      </c>
      <c r="F2364" s="70" t="s">
        <v>28</v>
      </c>
      <c r="G2364" s="78">
        <v>44015</v>
      </c>
      <c r="H2364" s="78">
        <v>45748</v>
      </c>
      <c r="I2364" s="69">
        <v>4386200.26</v>
      </c>
      <c r="J2364" s="70">
        <v>999</v>
      </c>
      <c r="K2364" s="71">
        <v>9.1999999999999998E-2</v>
      </c>
      <c r="L2364" s="70">
        <v>0</v>
      </c>
      <c r="M2364" s="71">
        <v>0.77500000000000002</v>
      </c>
      <c r="N2364" s="72"/>
      <c r="O2364" s="73">
        <f>MIN(1,MAX(0,(1/(1+EXP(-(Assumptions!$B$5 + Assumptions!$B$6*$N2364))))*Assumptions!$B$3))</f>
        <v>3.9165722796764356E-2</v>
      </c>
      <c r="P2364" s="73">
        <f>VLOOKUP($F2364,Assumptions!$A$23:$B$27,2,FALSE)*Assumptions!$B$4</f>
        <v>0.35</v>
      </c>
      <c r="Q2364" s="74">
        <f t="shared" si="72"/>
        <v>60126.046229989501</v>
      </c>
      <c r="R2364" s="75" t="str">
        <f>IF($O2364&lt;Assumptions!$B$17,"A",IF($O2364&lt;Assumptions!$B$18,"B",IF($O2364&lt;Assumptions!$B$19,"C",IF($O2364&lt;Assumptions!$B$20,"D","E"))))</f>
        <v>B</v>
      </c>
      <c r="S2364" s="75">
        <f t="shared" si="73"/>
        <v>1</v>
      </c>
    </row>
    <row r="2365" spans="1:19" ht="17.399999999999999" x14ac:dyDescent="0.3">
      <c r="A2365" s="39" t="s">
        <v>520</v>
      </c>
      <c r="B2365" s="39" t="s">
        <v>86</v>
      </c>
      <c r="C2365" s="39" t="s">
        <v>135</v>
      </c>
      <c r="D2365" s="39" t="s">
        <v>34</v>
      </c>
      <c r="E2365" s="70" t="s">
        <v>49</v>
      </c>
      <c r="F2365" s="70" t="s">
        <v>28</v>
      </c>
      <c r="G2365" s="78">
        <v>44015</v>
      </c>
      <c r="H2365" s="78">
        <v>45778</v>
      </c>
      <c r="I2365" s="69">
        <v>4386200.26</v>
      </c>
      <c r="J2365" s="70">
        <v>999</v>
      </c>
      <c r="K2365" s="71">
        <v>0.192</v>
      </c>
      <c r="L2365" s="70">
        <v>0</v>
      </c>
      <c r="M2365" s="71">
        <v>0.77500000000000002</v>
      </c>
      <c r="N2365" s="72"/>
      <c r="O2365" s="73">
        <f>MIN(1,MAX(0,(1/(1+EXP(-(Assumptions!$B$5 + Assumptions!$B$6*$N2365))))*Assumptions!$B$3))</f>
        <v>3.9165722796764356E-2</v>
      </c>
      <c r="P2365" s="73">
        <f>VLOOKUP($F2365,Assumptions!$A$23:$B$27,2,FALSE)*Assumptions!$B$4</f>
        <v>0.35</v>
      </c>
      <c r="Q2365" s="74">
        <f t="shared" si="72"/>
        <v>60126.046229989501</v>
      </c>
      <c r="R2365" s="75" t="str">
        <f>IF($O2365&lt;Assumptions!$B$17,"A",IF($O2365&lt;Assumptions!$B$18,"B",IF($O2365&lt;Assumptions!$B$19,"C",IF($O2365&lt;Assumptions!$B$20,"D","E"))))</f>
        <v>B</v>
      </c>
      <c r="S2365" s="75">
        <f t="shared" si="73"/>
        <v>1</v>
      </c>
    </row>
    <row r="2366" spans="1:19" ht="17.399999999999999" x14ac:dyDescent="0.3">
      <c r="A2366" s="39" t="s">
        <v>520</v>
      </c>
      <c r="B2366" s="39" t="s">
        <v>86</v>
      </c>
      <c r="C2366" s="39" t="s">
        <v>135</v>
      </c>
      <c r="D2366" s="39" t="s">
        <v>34</v>
      </c>
      <c r="E2366" s="70" t="s">
        <v>49</v>
      </c>
      <c r="F2366" s="70" t="s">
        <v>28</v>
      </c>
      <c r="G2366" s="78">
        <v>44015</v>
      </c>
      <c r="H2366" s="78">
        <v>45809</v>
      </c>
      <c r="I2366" s="69">
        <v>4386200.26</v>
      </c>
      <c r="J2366" s="70">
        <v>999</v>
      </c>
      <c r="K2366" s="71">
        <v>8.7999999999999995E-2</v>
      </c>
      <c r="L2366" s="70">
        <v>0</v>
      </c>
      <c r="M2366" s="71">
        <v>0.77500000000000002</v>
      </c>
      <c r="N2366" s="72"/>
      <c r="O2366" s="73">
        <f>MIN(1,MAX(0,(1/(1+EXP(-(Assumptions!$B$5 + Assumptions!$B$6*$N2366))))*Assumptions!$B$3))</f>
        <v>3.9165722796764356E-2</v>
      </c>
      <c r="P2366" s="73">
        <f>VLOOKUP($F2366,Assumptions!$A$23:$B$27,2,FALSE)*Assumptions!$B$4</f>
        <v>0.35</v>
      </c>
      <c r="Q2366" s="74">
        <f t="shared" si="72"/>
        <v>60126.046229989501</v>
      </c>
      <c r="R2366" s="75" t="str">
        <f>IF($O2366&lt;Assumptions!$B$17,"A",IF($O2366&lt;Assumptions!$B$18,"B",IF($O2366&lt;Assumptions!$B$19,"C",IF($O2366&lt;Assumptions!$B$20,"D","E"))))</f>
        <v>B</v>
      </c>
      <c r="S2366" s="75">
        <f t="shared" si="73"/>
        <v>1</v>
      </c>
    </row>
    <row r="2367" spans="1:19" ht="17.399999999999999" x14ac:dyDescent="0.3">
      <c r="A2367" s="39" t="s">
        <v>520</v>
      </c>
      <c r="B2367" s="39" t="s">
        <v>86</v>
      </c>
      <c r="C2367" s="39" t="s">
        <v>135</v>
      </c>
      <c r="D2367" s="39" t="s">
        <v>34</v>
      </c>
      <c r="E2367" s="70" t="s">
        <v>49</v>
      </c>
      <c r="F2367" s="70" t="s">
        <v>28</v>
      </c>
      <c r="G2367" s="78">
        <v>44015</v>
      </c>
      <c r="H2367" s="78">
        <v>45839</v>
      </c>
      <c r="I2367" s="69">
        <v>4386200.26</v>
      </c>
      <c r="J2367" s="70">
        <v>999</v>
      </c>
      <c r="K2367" s="71">
        <v>0.183</v>
      </c>
      <c r="L2367" s="70">
        <v>0</v>
      </c>
      <c r="M2367" s="71">
        <v>0.77500000000000002</v>
      </c>
      <c r="N2367" s="72"/>
      <c r="O2367" s="73">
        <f>MIN(1,MAX(0,(1/(1+EXP(-(Assumptions!$B$5 + Assumptions!$B$6*$N2367))))*Assumptions!$B$3))</f>
        <v>3.9165722796764356E-2</v>
      </c>
      <c r="P2367" s="73">
        <f>VLOOKUP($F2367,Assumptions!$A$23:$B$27,2,FALSE)*Assumptions!$B$4</f>
        <v>0.35</v>
      </c>
      <c r="Q2367" s="74">
        <f t="shared" si="72"/>
        <v>60126.046229989501</v>
      </c>
      <c r="R2367" s="75" t="str">
        <f>IF($O2367&lt;Assumptions!$B$17,"A",IF($O2367&lt;Assumptions!$B$18,"B",IF($O2367&lt;Assumptions!$B$19,"C",IF($O2367&lt;Assumptions!$B$20,"D","E"))))</f>
        <v>B</v>
      </c>
      <c r="S2367" s="75">
        <f t="shared" si="73"/>
        <v>1</v>
      </c>
    </row>
    <row r="2368" spans="1:19" ht="17.399999999999999" x14ac:dyDescent="0.3">
      <c r="A2368" s="39" t="s">
        <v>520</v>
      </c>
      <c r="B2368" s="39" t="s">
        <v>86</v>
      </c>
      <c r="C2368" s="39" t="s">
        <v>135</v>
      </c>
      <c r="D2368" s="39" t="s">
        <v>34</v>
      </c>
      <c r="E2368" s="70" t="s">
        <v>49</v>
      </c>
      <c r="F2368" s="70" t="s">
        <v>28</v>
      </c>
      <c r="G2368" s="78">
        <v>44015</v>
      </c>
      <c r="H2368" s="78">
        <v>45870</v>
      </c>
      <c r="I2368" s="69">
        <v>4386200.26</v>
      </c>
      <c r="J2368" s="70">
        <v>999</v>
      </c>
      <c r="K2368" s="71">
        <v>0.185</v>
      </c>
      <c r="L2368" s="70">
        <v>0</v>
      </c>
      <c r="M2368" s="71">
        <v>0.77500000000000002</v>
      </c>
      <c r="N2368" s="72"/>
      <c r="O2368" s="73">
        <f>MIN(1,MAX(0,(1/(1+EXP(-(Assumptions!$B$5 + Assumptions!$B$6*$N2368))))*Assumptions!$B$3))</f>
        <v>3.9165722796764356E-2</v>
      </c>
      <c r="P2368" s="73">
        <f>VLOOKUP($F2368,Assumptions!$A$23:$B$27,2,FALSE)*Assumptions!$B$4</f>
        <v>0.35</v>
      </c>
      <c r="Q2368" s="74">
        <f t="shared" si="72"/>
        <v>60126.046229989501</v>
      </c>
      <c r="R2368" s="75" t="str">
        <f>IF($O2368&lt;Assumptions!$B$17,"A",IF($O2368&lt;Assumptions!$B$18,"B",IF($O2368&lt;Assumptions!$B$19,"C",IF($O2368&lt;Assumptions!$B$20,"D","E"))))</f>
        <v>B</v>
      </c>
      <c r="S2368" s="75">
        <f t="shared" si="73"/>
        <v>1</v>
      </c>
    </row>
    <row r="2369" spans="1:19" ht="17.399999999999999" x14ac:dyDescent="0.3">
      <c r="A2369" s="39" t="s">
        <v>520</v>
      </c>
      <c r="B2369" s="39" t="s">
        <v>86</v>
      </c>
      <c r="C2369" s="39" t="s">
        <v>135</v>
      </c>
      <c r="D2369" s="39" t="s">
        <v>34</v>
      </c>
      <c r="E2369" s="70" t="s">
        <v>49</v>
      </c>
      <c r="F2369" s="70" t="s">
        <v>28</v>
      </c>
      <c r="G2369" s="78">
        <v>44015</v>
      </c>
      <c r="H2369" s="78">
        <v>45901</v>
      </c>
      <c r="I2369" s="69">
        <v>4386200.26</v>
      </c>
      <c r="J2369" s="70">
        <v>999</v>
      </c>
      <c r="K2369" s="71">
        <v>0.13900000000000001</v>
      </c>
      <c r="L2369" s="70">
        <v>0</v>
      </c>
      <c r="M2369" s="71">
        <v>0.77500000000000002</v>
      </c>
      <c r="N2369" s="72"/>
      <c r="O2369" s="73">
        <f>MIN(1,MAX(0,(1/(1+EXP(-(Assumptions!$B$5 + Assumptions!$B$6*$N2369))))*Assumptions!$B$3))</f>
        <v>3.9165722796764356E-2</v>
      </c>
      <c r="P2369" s="73">
        <f>VLOOKUP($F2369,Assumptions!$A$23:$B$27,2,FALSE)*Assumptions!$B$4</f>
        <v>0.35</v>
      </c>
      <c r="Q2369" s="74">
        <f t="shared" ref="Q2369:Q2432" si="74">$I2369*$O2369*$P2369</f>
        <v>60126.046229989501</v>
      </c>
      <c r="R2369" s="75" t="str">
        <f>IF($O2369&lt;Assumptions!$B$17,"A",IF($O2369&lt;Assumptions!$B$18,"B",IF($O2369&lt;Assumptions!$B$19,"C",IF($O2369&lt;Assumptions!$B$20,"D","E"))))</f>
        <v>B</v>
      </c>
      <c r="S2369" s="75">
        <f t="shared" ref="S2369:S2432" si="75">--($J2369&gt;=180)</f>
        <v>1</v>
      </c>
    </row>
    <row r="2370" spans="1:19" ht="17.399999999999999" x14ac:dyDescent="0.3">
      <c r="A2370" s="39" t="s">
        <v>520</v>
      </c>
      <c r="B2370" s="39" t="s">
        <v>86</v>
      </c>
      <c r="C2370" s="39" t="s">
        <v>135</v>
      </c>
      <c r="D2370" s="39" t="s">
        <v>34</v>
      </c>
      <c r="E2370" s="70" t="s">
        <v>49</v>
      </c>
      <c r="F2370" s="70" t="s">
        <v>28</v>
      </c>
      <c r="G2370" s="78">
        <v>44015</v>
      </c>
      <c r="H2370" s="78">
        <v>45931</v>
      </c>
      <c r="I2370" s="69">
        <v>4386200.26</v>
      </c>
      <c r="J2370" s="70">
        <v>999</v>
      </c>
      <c r="K2370" s="71">
        <v>5.8000000000000003E-2</v>
      </c>
      <c r="L2370" s="70">
        <v>0</v>
      </c>
      <c r="M2370" s="71">
        <v>0.77500000000000002</v>
      </c>
      <c r="N2370" s="72"/>
      <c r="O2370" s="73">
        <f>MIN(1,MAX(0,(1/(1+EXP(-(Assumptions!$B$5 + Assumptions!$B$6*$N2370))))*Assumptions!$B$3))</f>
        <v>3.9165722796764356E-2</v>
      </c>
      <c r="P2370" s="73">
        <f>VLOOKUP($F2370,Assumptions!$A$23:$B$27,2,FALSE)*Assumptions!$B$4</f>
        <v>0.35</v>
      </c>
      <c r="Q2370" s="74">
        <f t="shared" si="74"/>
        <v>60126.046229989501</v>
      </c>
      <c r="R2370" s="75" t="str">
        <f>IF($O2370&lt;Assumptions!$B$17,"A",IF($O2370&lt;Assumptions!$B$18,"B",IF($O2370&lt;Assumptions!$B$19,"C",IF($O2370&lt;Assumptions!$B$20,"D","E"))))</f>
        <v>B</v>
      </c>
      <c r="S2370" s="75">
        <f t="shared" si="75"/>
        <v>1</v>
      </c>
    </row>
    <row r="2371" spans="1:19" ht="17.399999999999999" x14ac:dyDescent="0.3">
      <c r="A2371" s="39" t="s">
        <v>520</v>
      </c>
      <c r="B2371" s="39" t="s">
        <v>86</v>
      </c>
      <c r="C2371" s="39" t="s">
        <v>135</v>
      </c>
      <c r="D2371" s="39" t="s">
        <v>34</v>
      </c>
      <c r="E2371" s="70" t="s">
        <v>49</v>
      </c>
      <c r="F2371" s="70" t="s">
        <v>28</v>
      </c>
      <c r="G2371" s="78">
        <v>44015</v>
      </c>
      <c r="H2371" s="78">
        <v>45962</v>
      </c>
      <c r="I2371" s="69">
        <v>4386200.26</v>
      </c>
      <c r="J2371" s="70">
        <v>999</v>
      </c>
      <c r="K2371" s="71">
        <v>9.9000000000000005E-2</v>
      </c>
      <c r="L2371" s="70">
        <v>0</v>
      </c>
      <c r="M2371" s="71">
        <v>0.77500000000000002</v>
      </c>
      <c r="N2371" s="72"/>
      <c r="O2371" s="73">
        <f>MIN(1,MAX(0,(1/(1+EXP(-(Assumptions!$B$5 + Assumptions!$B$6*$N2371))))*Assumptions!$B$3))</f>
        <v>3.9165722796764356E-2</v>
      </c>
      <c r="P2371" s="73">
        <f>VLOOKUP($F2371,Assumptions!$A$23:$B$27,2,FALSE)*Assumptions!$B$4</f>
        <v>0.35</v>
      </c>
      <c r="Q2371" s="74">
        <f t="shared" si="74"/>
        <v>60126.046229989501</v>
      </c>
      <c r="R2371" s="75" t="str">
        <f>IF($O2371&lt;Assumptions!$B$17,"A",IF($O2371&lt;Assumptions!$B$18,"B",IF($O2371&lt;Assumptions!$B$19,"C",IF($O2371&lt;Assumptions!$B$20,"D","E"))))</f>
        <v>B</v>
      </c>
      <c r="S2371" s="75">
        <f t="shared" si="75"/>
        <v>1</v>
      </c>
    </row>
    <row r="2372" spans="1:19" ht="17.399999999999999" x14ac:dyDescent="0.3">
      <c r="A2372" s="39" t="s">
        <v>520</v>
      </c>
      <c r="B2372" s="39" t="s">
        <v>86</v>
      </c>
      <c r="C2372" s="39" t="s">
        <v>135</v>
      </c>
      <c r="D2372" s="39" t="s">
        <v>34</v>
      </c>
      <c r="E2372" s="70" t="s">
        <v>49</v>
      </c>
      <c r="F2372" s="70" t="s">
        <v>28</v>
      </c>
      <c r="G2372" s="78">
        <v>44015</v>
      </c>
      <c r="H2372" s="78">
        <v>45992</v>
      </c>
      <c r="I2372" s="69">
        <v>4386200.26</v>
      </c>
      <c r="J2372" s="70">
        <v>999</v>
      </c>
      <c r="K2372" s="71">
        <v>0.189</v>
      </c>
      <c r="L2372" s="70">
        <v>0</v>
      </c>
      <c r="M2372" s="71">
        <v>0.77500000000000002</v>
      </c>
      <c r="N2372" s="72"/>
      <c r="O2372" s="73">
        <f>MIN(1,MAX(0,(1/(1+EXP(-(Assumptions!$B$5 + Assumptions!$B$6*$N2372))))*Assumptions!$B$3))</f>
        <v>3.9165722796764356E-2</v>
      </c>
      <c r="P2372" s="73">
        <f>VLOOKUP($F2372,Assumptions!$A$23:$B$27,2,FALSE)*Assumptions!$B$4</f>
        <v>0.35</v>
      </c>
      <c r="Q2372" s="74">
        <f t="shared" si="74"/>
        <v>60126.046229989501</v>
      </c>
      <c r="R2372" s="75" t="str">
        <f>IF($O2372&lt;Assumptions!$B$17,"A",IF($O2372&lt;Assumptions!$B$18,"B",IF($O2372&lt;Assumptions!$B$19,"C",IF($O2372&lt;Assumptions!$B$20,"D","E"))))</f>
        <v>B</v>
      </c>
      <c r="S2372" s="75">
        <f t="shared" si="75"/>
        <v>1</v>
      </c>
    </row>
    <row r="2373" spans="1:19" ht="17.399999999999999" x14ac:dyDescent="0.3">
      <c r="A2373" s="39" t="s">
        <v>522</v>
      </c>
      <c r="B2373" s="39" t="s">
        <v>65</v>
      </c>
      <c r="C2373" s="39" t="s">
        <v>135</v>
      </c>
      <c r="D2373" s="39" t="s">
        <v>42</v>
      </c>
      <c r="E2373" s="70" t="s">
        <v>23</v>
      </c>
      <c r="F2373" s="70" t="s">
        <v>40</v>
      </c>
      <c r="G2373" s="78">
        <v>43999</v>
      </c>
      <c r="H2373" s="78">
        <v>45658</v>
      </c>
      <c r="I2373" s="69">
        <v>4606987.21</v>
      </c>
      <c r="J2373" s="70">
        <v>0</v>
      </c>
      <c r="K2373" s="71">
        <v>1.107</v>
      </c>
      <c r="L2373" s="70">
        <v>0</v>
      </c>
      <c r="M2373" s="71">
        <v>1.1379999999999999</v>
      </c>
      <c r="N2373" s="72"/>
      <c r="O2373" s="73">
        <f>MIN(1,MAX(0,(1/(1+EXP(-(Assumptions!$B$5 + Assumptions!$B$6*$N2373))))*Assumptions!$B$3))</f>
        <v>3.9165722796764356E-2</v>
      </c>
      <c r="P2373" s="73">
        <f>VLOOKUP($F2373,Assumptions!$A$23:$B$27,2,FALSE)*Assumptions!$B$4</f>
        <v>0.7</v>
      </c>
      <c r="Q2373" s="74">
        <f t="shared" si="74"/>
        <v>126305.18879656917</v>
      </c>
      <c r="R2373" s="75" t="str">
        <f>IF($O2373&lt;Assumptions!$B$17,"A",IF($O2373&lt;Assumptions!$B$18,"B",IF($O2373&lt;Assumptions!$B$19,"C",IF($O2373&lt;Assumptions!$B$20,"D","E"))))</f>
        <v>B</v>
      </c>
      <c r="S2373" s="75">
        <f t="shared" si="75"/>
        <v>0</v>
      </c>
    </row>
    <row r="2374" spans="1:19" ht="17.399999999999999" x14ac:dyDescent="0.3">
      <c r="A2374" s="39" t="s">
        <v>522</v>
      </c>
      <c r="B2374" s="39" t="s">
        <v>65</v>
      </c>
      <c r="C2374" s="39" t="s">
        <v>135</v>
      </c>
      <c r="D2374" s="39" t="s">
        <v>42</v>
      </c>
      <c r="E2374" s="70" t="s">
        <v>23</v>
      </c>
      <c r="F2374" s="70" t="s">
        <v>40</v>
      </c>
      <c r="G2374" s="78">
        <v>43999</v>
      </c>
      <c r="H2374" s="78">
        <v>45689</v>
      </c>
      <c r="I2374" s="69">
        <v>4463361.58</v>
      </c>
      <c r="J2374" s="70">
        <v>0</v>
      </c>
      <c r="K2374" s="71">
        <v>1.0820000000000001</v>
      </c>
      <c r="L2374" s="70">
        <v>0</v>
      </c>
      <c r="M2374" s="71">
        <v>1.1379999999999999</v>
      </c>
      <c r="N2374" s="72"/>
      <c r="O2374" s="73">
        <f>MIN(1,MAX(0,(1/(1+EXP(-(Assumptions!$B$5 + Assumptions!$B$6*$N2374))))*Assumptions!$B$3))</f>
        <v>3.9165722796764356E-2</v>
      </c>
      <c r="P2374" s="73">
        <f>VLOOKUP($F2374,Assumptions!$A$23:$B$27,2,FALSE)*Assumptions!$B$4</f>
        <v>0.7</v>
      </c>
      <c r="Q2374" s="74">
        <f t="shared" si="74"/>
        <v>122367.54766880571</v>
      </c>
      <c r="R2374" s="75" t="str">
        <f>IF($O2374&lt;Assumptions!$B$17,"A",IF($O2374&lt;Assumptions!$B$18,"B",IF($O2374&lt;Assumptions!$B$19,"C",IF($O2374&lt;Assumptions!$B$20,"D","E"))))</f>
        <v>B</v>
      </c>
      <c r="S2374" s="75">
        <f t="shared" si="75"/>
        <v>0</v>
      </c>
    </row>
    <row r="2375" spans="1:19" ht="17.399999999999999" x14ac:dyDescent="0.3">
      <c r="A2375" s="39" t="s">
        <v>522</v>
      </c>
      <c r="B2375" s="39" t="s">
        <v>65</v>
      </c>
      <c r="C2375" s="39" t="s">
        <v>135</v>
      </c>
      <c r="D2375" s="39" t="s">
        <v>42</v>
      </c>
      <c r="E2375" s="70" t="s">
        <v>23</v>
      </c>
      <c r="F2375" s="70" t="s">
        <v>40</v>
      </c>
      <c r="G2375" s="78">
        <v>43999</v>
      </c>
      <c r="H2375" s="78">
        <v>45717</v>
      </c>
      <c r="I2375" s="69">
        <v>4316618.4000000004</v>
      </c>
      <c r="J2375" s="70">
        <v>0</v>
      </c>
      <c r="K2375" s="71">
        <v>0.96399999999999997</v>
      </c>
      <c r="L2375" s="70">
        <v>0</v>
      </c>
      <c r="M2375" s="71">
        <v>1.1379999999999999</v>
      </c>
      <c r="N2375" s="72"/>
      <c r="O2375" s="73">
        <f>MIN(1,MAX(0,(1/(1+EXP(-(Assumptions!$B$5 + Assumptions!$B$6*$N2375))))*Assumptions!$B$3))</f>
        <v>3.9165722796764356E-2</v>
      </c>
      <c r="P2375" s="73">
        <f>VLOOKUP($F2375,Assumptions!$A$23:$B$27,2,FALSE)*Assumptions!$B$4</f>
        <v>0.7</v>
      </c>
      <c r="Q2375" s="74">
        <f t="shared" si="74"/>
        <v>118344.43577166874</v>
      </c>
      <c r="R2375" s="75" t="str">
        <f>IF($O2375&lt;Assumptions!$B$17,"A",IF($O2375&lt;Assumptions!$B$18,"B",IF($O2375&lt;Assumptions!$B$19,"C",IF($O2375&lt;Assumptions!$B$20,"D","E"))))</f>
        <v>B</v>
      </c>
      <c r="S2375" s="75">
        <f t="shared" si="75"/>
        <v>0</v>
      </c>
    </row>
    <row r="2376" spans="1:19" ht="17.399999999999999" x14ac:dyDescent="0.3">
      <c r="A2376" s="39" t="s">
        <v>522</v>
      </c>
      <c r="B2376" s="39" t="s">
        <v>65</v>
      </c>
      <c r="C2376" s="39" t="s">
        <v>135</v>
      </c>
      <c r="D2376" s="39" t="s">
        <v>42</v>
      </c>
      <c r="E2376" s="70" t="s">
        <v>23</v>
      </c>
      <c r="F2376" s="70" t="s">
        <v>40</v>
      </c>
      <c r="G2376" s="78">
        <v>43999</v>
      </c>
      <c r="H2376" s="78">
        <v>45748</v>
      </c>
      <c r="I2376" s="69">
        <v>4203989.84</v>
      </c>
      <c r="J2376" s="70">
        <v>0</v>
      </c>
      <c r="K2376" s="71">
        <v>0.96399999999999997</v>
      </c>
      <c r="L2376" s="70">
        <v>0</v>
      </c>
      <c r="M2376" s="71">
        <v>1.1379999999999999</v>
      </c>
      <c r="N2376" s="72"/>
      <c r="O2376" s="73">
        <f>MIN(1,MAX(0,(1/(1+EXP(-(Assumptions!$B$5 + Assumptions!$B$6*$N2376))))*Assumptions!$B$3))</f>
        <v>3.9165722796764356E-2</v>
      </c>
      <c r="P2376" s="73">
        <f>VLOOKUP($F2376,Assumptions!$A$23:$B$27,2,FALSE)*Assumptions!$B$4</f>
        <v>0.7</v>
      </c>
      <c r="Q2376" s="74">
        <f t="shared" si="74"/>
        <v>115256.61049969761</v>
      </c>
      <c r="R2376" s="75" t="str">
        <f>IF($O2376&lt;Assumptions!$B$17,"A",IF($O2376&lt;Assumptions!$B$18,"B",IF($O2376&lt;Assumptions!$B$19,"C",IF($O2376&lt;Assumptions!$B$20,"D","E"))))</f>
        <v>B</v>
      </c>
      <c r="S2376" s="75">
        <f t="shared" si="75"/>
        <v>0</v>
      </c>
    </row>
    <row r="2377" spans="1:19" ht="17.399999999999999" x14ac:dyDescent="0.3">
      <c r="A2377" s="39" t="s">
        <v>522</v>
      </c>
      <c r="B2377" s="39" t="s">
        <v>65</v>
      </c>
      <c r="C2377" s="39" t="s">
        <v>135</v>
      </c>
      <c r="D2377" s="39" t="s">
        <v>42</v>
      </c>
      <c r="E2377" s="70" t="s">
        <v>23</v>
      </c>
      <c r="F2377" s="70" t="s">
        <v>40</v>
      </c>
      <c r="G2377" s="78">
        <v>43999</v>
      </c>
      <c r="H2377" s="78">
        <v>45778</v>
      </c>
      <c r="I2377" s="69">
        <v>4077751.91</v>
      </c>
      <c r="J2377" s="70">
        <v>35</v>
      </c>
      <c r="K2377" s="71">
        <v>0.71499999999999997</v>
      </c>
      <c r="L2377" s="70">
        <v>0</v>
      </c>
      <c r="M2377" s="71">
        <v>1.1379999999999999</v>
      </c>
      <c r="N2377" s="72"/>
      <c r="O2377" s="73">
        <f>MIN(1,MAX(0,(1/(1+EXP(-(Assumptions!$B$5 + Assumptions!$B$6*$N2377))))*Assumptions!$B$3))</f>
        <v>3.9165722796764356E-2</v>
      </c>
      <c r="P2377" s="73">
        <f>VLOOKUP($F2377,Assumptions!$A$23:$B$27,2,FALSE)*Assumptions!$B$4</f>
        <v>0.7</v>
      </c>
      <c r="Q2377" s="74">
        <f t="shared" si="74"/>
        <v>111795.67065872547</v>
      </c>
      <c r="R2377" s="75" t="str">
        <f>IF($O2377&lt;Assumptions!$B$17,"A",IF($O2377&lt;Assumptions!$B$18,"B",IF($O2377&lt;Assumptions!$B$19,"C",IF($O2377&lt;Assumptions!$B$20,"D","E"))))</f>
        <v>B</v>
      </c>
      <c r="S2377" s="75">
        <f t="shared" si="75"/>
        <v>0</v>
      </c>
    </row>
    <row r="2378" spans="1:19" ht="17.399999999999999" x14ac:dyDescent="0.3">
      <c r="A2378" s="39" t="s">
        <v>522</v>
      </c>
      <c r="B2378" s="39" t="s">
        <v>65</v>
      </c>
      <c r="C2378" s="39" t="s">
        <v>135</v>
      </c>
      <c r="D2378" s="39" t="s">
        <v>42</v>
      </c>
      <c r="E2378" s="70" t="s">
        <v>23</v>
      </c>
      <c r="F2378" s="70" t="s">
        <v>40</v>
      </c>
      <c r="G2378" s="78">
        <v>43999</v>
      </c>
      <c r="H2378" s="78">
        <v>45809</v>
      </c>
      <c r="I2378" s="69">
        <v>3944915.33</v>
      </c>
      <c r="J2378" s="70">
        <v>0</v>
      </c>
      <c r="K2378" s="71">
        <v>0.98399999999999999</v>
      </c>
      <c r="L2378" s="70">
        <v>0</v>
      </c>
      <c r="M2378" s="71">
        <v>1.1379999999999999</v>
      </c>
      <c r="N2378" s="72"/>
      <c r="O2378" s="73">
        <f>MIN(1,MAX(0,(1/(1+EXP(-(Assumptions!$B$5 + Assumptions!$B$6*$N2378))))*Assumptions!$B$3))</f>
        <v>3.9165722796764356E-2</v>
      </c>
      <c r="P2378" s="73">
        <f>VLOOKUP($F2378,Assumptions!$A$23:$B$27,2,FALSE)*Assumptions!$B$4</f>
        <v>0.7</v>
      </c>
      <c r="Q2378" s="74">
        <f t="shared" si="74"/>
        <v>108153.82219004033</v>
      </c>
      <c r="R2378" s="75" t="str">
        <f>IF($O2378&lt;Assumptions!$B$17,"A",IF($O2378&lt;Assumptions!$B$18,"B",IF($O2378&lt;Assumptions!$B$19,"C",IF($O2378&lt;Assumptions!$B$20,"D","E"))))</f>
        <v>B</v>
      </c>
      <c r="S2378" s="75">
        <f t="shared" si="75"/>
        <v>0</v>
      </c>
    </row>
    <row r="2379" spans="1:19" ht="17.399999999999999" x14ac:dyDescent="0.3">
      <c r="A2379" s="39" t="s">
        <v>522</v>
      </c>
      <c r="B2379" s="39" t="s">
        <v>65</v>
      </c>
      <c r="C2379" s="39" t="s">
        <v>135</v>
      </c>
      <c r="D2379" s="39" t="s">
        <v>42</v>
      </c>
      <c r="E2379" s="70" t="s">
        <v>23</v>
      </c>
      <c r="F2379" s="70" t="s">
        <v>40</v>
      </c>
      <c r="G2379" s="78">
        <v>43999</v>
      </c>
      <c r="H2379" s="78">
        <v>45839</v>
      </c>
      <c r="I2379" s="69">
        <v>3838878.58</v>
      </c>
      <c r="J2379" s="70">
        <v>0</v>
      </c>
      <c r="K2379" s="71">
        <v>1.129</v>
      </c>
      <c r="L2379" s="70">
        <v>0</v>
      </c>
      <c r="M2379" s="71">
        <v>1.1379999999999999</v>
      </c>
      <c r="N2379" s="72"/>
      <c r="O2379" s="73">
        <f>MIN(1,MAX(0,(1/(1+EXP(-(Assumptions!$B$5 + Assumptions!$B$6*$N2379))))*Assumptions!$B$3))</f>
        <v>3.9165722796764356E-2</v>
      </c>
      <c r="P2379" s="73">
        <f>VLOOKUP($F2379,Assumptions!$A$23:$B$27,2,FALSE)*Assumptions!$B$4</f>
        <v>0.7</v>
      </c>
      <c r="Q2379" s="74">
        <f t="shared" si="74"/>
        <v>105246.71802030147</v>
      </c>
      <c r="R2379" s="75" t="str">
        <f>IF($O2379&lt;Assumptions!$B$17,"A",IF($O2379&lt;Assumptions!$B$18,"B",IF($O2379&lt;Assumptions!$B$19,"C",IF($O2379&lt;Assumptions!$B$20,"D","E"))))</f>
        <v>B</v>
      </c>
      <c r="S2379" s="75">
        <f t="shared" si="75"/>
        <v>0</v>
      </c>
    </row>
    <row r="2380" spans="1:19" ht="17.399999999999999" x14ac:dyDescent="0.3">
      <c r="A2380" s="39" t="s">
        <v>522</v>
      </c>
      <c r="B2380" s="39" t="s">
        <v>65</v>
      </c>
      <c r="C2380" s="39" t="s">
        <v>135</v>
      </c>
      <c r="D2380" s="39" t="s">
        <v>42</v>
      </c>
      <c r="E2380" s="70" t="s">
        <v>23</v>
      </c>
      <c r="F2380" s="70" t="s">
        <v>40</v>
      </c>
      <c r="G2380" s="78">
        <v>43999</v>
      </c>
      <c r="H2380" s="78">
        <v>45870</v>
      </c>
      <c r="I2380" s="69">
        <v>3713001.38</v>
      </c>
      <c r="J2380" s="70">
        <v>0</v>
      </c>
      <c r="K2380" s="71">
        <v>1.133</v>
      </c>
      <c r="L2380" s="70">
        <v>0</v>
      </c>
      <c r="M2380" s="71">
        <v>1.1379999999999999</v>
      </c>
      <c r="N2380" s="72"/>
      <c r="O2380" s="73">
        <f>MIN(1,MAX(0,(1/(1+EXP(-(Assumptions!$B$5 + Assumptions!$B$6*$N2380))))*Assumptions!$B$3))</f>
        <v>3.9165722796764356E-2</v>
      </c>
      <c r="P2380" s="73">
        <f>VLOOKUP($F2380,Assumptions!$A$23:$B$27,2,FALSE)*Assumptions!$B$4</f>
        <v>0.7</v>
      </c>
      <c r="Q2380" s="74">
        <f t="shared" si="74"/>
        <v>101795.66795515844</v>
      </c>
      <c r="R2380" s="75" t="str">
        <f>IF($O2380&lt;Assumptions!$B$17,"A",IF($O2380&lt;Assumptions!$B$18,"B",IF($O2380&lt;Assumptions!$B$19,"C",IF($O2380&lt;Assumptions!$B$20,"D","E"))))</f>
        <v>B</v>
      </c>
      <c r="S2380" s="75">
        <f t="shared" si="75"/>
        <v>0</v>
      </c>
    </row>
    <row r="2381" spans="1:19" ht="17.399999999999999" x14ac:dyDescent="0.3">
      <c r="A2381" s="39" t="s">
        <v>522</v>
      </c>
      <c r="B2381" s="39" t="s">
        <v>65</v>
      </c>
      <c r="C2381" s="39" t="s">
        <v>135</v>
      </c>
      <c r="D2381" s="39" t="s">
        <v>42</v>
      </c>
      <c r="E2381" s="70" t="s">
        <v>23</v>
      </c>
      <c r="F2381" s="70" t="s">
        <v>40</v>
      </c>
      <c r="G2381" s="78">
        <v>43999</v>
      </c>
      <c r="H2381" s="78">
        <v>45901</v>
      </c>
      <c r="I2381" s="69">
        <v>3595607.86</v>
      </c>
      <c r="J2381" s="70">
        <v>0</v>
      </c>
      <c r="K2381" s="71">
        <v>1.0760000000000001</v>
      </c>
      <c r="L2381" s="70">
        <v>0</v>
      </c>
      <c r="M2381" s="71">
        <v>1.1379999999999999</v>
      </c>
      <c r="N2381" s="72"/>
      <c r="O2381" s="73">
        <f>MIN(1,MAX(0,(1/(1+EXP(-(Assumptions!$B$5 + Assumptions!$B$6*$N2381))))*Assumptions!$B$3))</f>
        <v>3.9165722796764356E-2</v>
      </c>
      <c r="P2381" s="73">
        <f>VLOOKUP($F2381,Assumptions!$A$23:$B$27,2,FALSE)*Assumptions!$B$4</f>
        <v>0.7</v>
      </c>
      <c r="Q2381" s="74">
        <f t="shared" si="74"/>
        <v>98577.206511438955</v>
      </c>
      <c r="R2381" s="75" t="str">
        <f>IF($O2381&lt;Assumptions!$B$17,"A",IF($O2381&lt;Assumptions!$B$18,"B",IF($O2381&lt;Assumptions!$B$19,"C",IF($O2381&lt;Assumptions!$B$20,"D","E"))))</f>
        <v>B</v>
      </c>
      <c r="S2381" s="75">
        <f t="shared" si="75"/>
        <v>0</v>
      </c>
    </row>
    <row r="2382" spans="1:19" ht="17.399999999999999" x14ac:dyDescent="0.3">
      <c r="A2382" s="39" t="s">
        <v>522</v>
      </c>
      <c r="B2382" s="39" t="s">
        <v>65</v>
      </c>
      <c r="C2382" s="39" t="s">
        <v>135</v>
      </c>
      <c r="D2382" s="39" t="s">
        <v>42</v>
      </c>
      <c r="E2382" s="70" t="s">
        <v>23</v>
      </c>
      <c r="F2382" s="70" t="s">
        <v>40</v>
      </c>
      <c r="G2382" s="78">
        <v>43999</v>
      </c>
      <c r="H2382" s="78">
        <v>45931</v>
      </c>
      <c r="I2382" s="69">
        <v>3496713.1</v>
      </c>
      <c r="J2382" s="70">
        <v>0</v>
      </c>
      <c r="K2382" s="71">
        <v>1.0580000000000001</v>
      </c>
      <c r="L2382" s="70">
        <v>0</v>
      </c>
      <c r="M2382" s="71">
        <v>1.1379999999999999</v>
      </c>
      <c r="N2382" s="72"/>
      <c r="O2382" s="73">
        <f>MIN(1,MAX(0,(1/(1+EXP(-(Assumptions!$B$5 + Assumptions!$B$6*$N2382))))*Assumptions!$B$3))</f>
        <v>3.9165722796764356E-2</v>
      </c>
      <c r="P2382" s="73">
        <f>VLOOKUP($F2382,Assumptions!$A$23:$B$27,2,FALSE)*Assumptions!$B$4</f>
        <v>0.7</v>
      </c>
      <c r="Q2382" s="74">
        <f t="shared" si="74"/>
        <v>95865.907182090188</v>
      </c>
      <c r="R2382" s="75" t="str">
        <f>IF($O2382&lt;Assumptions!$B$17,"A",IF($O2382&lt;Assumptions!$B$18,"B",IF($O2382&lt;Assumptions!$B$19,"C",IF($O2382&lt;Assumptions!$B$20,"D","E"))))</f>
        <v>B</v>
      </c>
      <c r="S2382" s="75">
        <f t="shared" si="75"/>
        <v>0</v>
      </c>
    </row>
    <row r="2383" spans="1:19" ht="17.399999999999999" x14ac:dyDescent="0.3">
      <c r="A2383" s="39" t="s">
        <v>522</v>
      </c>
      <c r="B2383" s="39" t="s">
        <v>65</v>
      </c>
      <c r="C2383" s="39" t="s">
        <v>135</v>
      </c>
      <c r="D2383" s="39" t="s">
        <v>42</v>
      </c>
      <c r="E2383" s="70" t="s">
        <v>23</v>
      </c>
      <c r="F2383" s="70" t="s">
        <v>40</v>
      </c>
      <c r="G2383" s="78">
        <v>43999</v>
      </c>
      <c r="H2383" s="78">
        <v>45962</v>
      </c>
      <c r="I2383" s="69">
        <v>3383274.12</v>
      </c>
      <c r="J2383" s="70">
        <v>95</v>
      </c>
      <c r="K2383" s="71">
        <v>0.51</v>
      </c>
      <c r="L2383" s="70">
        <v>1</v>
      </c>
      <c r="M2383" s="71">
        <v>1.1379999999999999</v>
      </c>
      <c r="N2383" s="72"/>
      <c r="O2383" s="73">
        <f>MIN(1,MAX(0,(1/(1+EXP(-(Assumptions!$B$5 + Assumptions!$B$6*$N2383))))*Assumptions!$B$3))</f>
        <v>3.9165722796764356E-2</v>
      </c>
      <c r="P2383" s="73">
        <f>VLOOKUP($F2383,Assumptions!$A$23:$B$27,2,FALSE)*Assumptions!$B$4</f>
        <v>0.7</v>
      </c>
      <c r="Q2383" s="74">
        <f t="shared" si="74"/>
        <v>92755.863430570796</v>
      </c>
      <c r="R2383" s="75" t="str">
        <f>IF($O2383&lt;Assumptions!$B$17,"A",IF($O2383&lt;Assumptions!$B$18,"B",IF($O2383&lt;Assumptions!$B$19,"C",IF($O2383&lt;Assumptions!$B$20,"D","E"))))</f>
        <v>B</v>
      </c>
      <c r="S2383" s="75">
        <f t="shared" si="75"/>
        <v>0</v>
      </c>
    </row>
    <row r="2384" spans="1:19" ht="17.399999999999999" x14ac:dyDescent="0.3">
      <c r="A2384" s="39" t="s">
        <v>522</v>
      </c>
      <c r="B2384" s="39" t="s">
        <v>65</v>
      </c>
      <c r="C2384" s="39" t="s">
        <v>135</v>
      </c>
      <c r="D2384" s="39" t="s">
        <v>42</v>
      </c>
      <c r="E2384" s="70" t="s">
        <v>23</v>
      </c>
      <c r="F2384" s="70" t="s">
        <v>40</v>
      </c>
      <c r="G2384" s="78">
        <v>43999</v>
      </c>
      <c r="H2384" s="78">
        <v>45992</v>
      </c>
      <c r="I2384" s="69">
        <v>3291474.91</v>
      </c>
      <c r="J2384" s="70">
        <v>65</v>
      </c>
      <c r="K2384" s="71">
        <v>0.86</v>
      </c>
      <c r="L2384" s="70">
        <v>1</v>
      </c>
      <c r="M2384" s="71">
        <v>1.1379999999999999</v>
      </c>
      <c r="N2384" s="72"/>
      <c r="O2384" s="73">
        <f>MIN(1,MAX(0,(1/(1+EXP(-(Assumptions!$B$5 + Assumptions!$B$6*$N2384))))*Assumptions!$B$3))</f>
        <v>3.9165722796764356E-2</v>
      </c>
      <c r="P2384" s="73">
        <f>VLOOKUP($F2384,Assumptions!$A$23:$B$27,2,FALSE)*Assumptions!$B$4</f>
        <v>0.7</v>
      </c>
      <c r="Q2384" s="74">
        <f t="shared" si="74"/>
        <v>90239.095742295438</v>
      </c>
      <c r="R2384" s="75" t="str">
        <f>IF($O2384&lt;Assumptions!$B$17,"A",IF($O2384&lt;Assumptions!$B$18,"B",IF($O2384&lt;Assumptions!$B$19,"C",IF($O2384&lt;Assumptions!$B$20,"D","E"))))</f>
        <v>B</v>
      </c>
      <c r="S2384" s="75">
        <f t="shared" si="75"/>
        <v>0</v>
      </c>
    </row>
    <row r="2385" spans="1:19" ht="17.399999999999999" x14ac:dyDescent="0.3">
      <c r="A2385" s="39" t="s">
        <v>524</v>
      </c>
      <c r="B2385" s="39" t="s">
        <v>80</v>
      </c>
      <c r="C2385" s="39" t="s">
        <v>135</v>
      </c>
      <c r="D2385" s="39" t="s">
        <v>26</v>
      </c>
      <c r="E2385" s="70" t="s">
        <v>23</v>
      </c>
      <c r="F2385" s="70" t="s">
        <v>40</v>
      </c>
      <c r="G2385" s="78">
        <v>43963</v>
      </c>
      <c r="H2385" s="78">
        <v>45658</v>
      </c>
      <c r="I2385" s="69">
        <v>2267756.2599999998</v>
      </c>
      <c r="J2385" s="70">
        <v>0</v>
      </c>
      <c r="K2385" s="71">
        <v>1.0669999999999999</v>
      </c>
      <c r="L2385" s="70">
        <v>0</v>
      </c>
      <c r="M2385" s="71">
        <v>0.93100000000000005</v>
      </c>
      <c r="N2385" s="72"/>
      <c r="O2385" s="73">
        <f>MIN(1,MAX(0,(1/(1+EXP(-(Assumptions!$B$5 + Assumptions!$B$6*$N2385))))*Assumptions!$B$3))</f>
        <v>3.9165722796764356E-2</v>
      </c>
      <c r="P2385" s="73">
        <f>VLOOKUP($F2385,Assumptions!$A$23:$B$27,2,FALSE)*Assumptions!$B$4</f>
        <v>0.7</v>
      </c>
      <c r="Q2385" s="74">
        <f t="shared" si="74"/>
        <v>62172.81913485095</v>
      </c>
      <c r="R2385" s="75" t="str">
        <f>IF($O2385&lt;Assumptions!$B$17,"A",IF($O2385&lt;Assumptions!$B$18,"B",IF($O2385&lt;Assumptions!$B$19,"C",IF($O2385&lt;Assumptions!$B$20,"D","E"))))</f>
        <v>B</v>
      </c>
      <c r="S2385" s="75">
        <f t="shared" si="75"/>
        <v>0</v>
      </c>
    </row>
    <row r="2386" spans="1:19" ht="17.399999999999999" x14ac:dyDescent="0.3">
      <c r="A2386" s="39" t="s">
        <v>524</v>
      </c>
      <c r="B2386" s="39" t="s">
        <v>80</v>
      </c>
      <c r="C2386" s="39" t="s">
        <v>135</v>
      </c>
      <c r="D2386" s="39" t="s">
        <v>26</v>
      </c>
      <c r="E2386" s="70" t="s">
        <v>23</v>
      </c>
      <c r="F2386" s="70" t="s">
        <v>40</v>
      </c>
      <c r="G2386" s="78">
        <v>43963</v>
      </c>
      <c r="H2386" s="78">
        <v>45689</v>
      </c>
      <c r="I2386" s="69">
        <v>2202622.7999999998</v>
      </c>
      <c r="J2386" s="70">
        <v>0</v>
      </c>
      <c r="K2386" s="71">
        <v>1.1000000000000001</v>
      </c>
      <c r="L2386" s="70">
        <v>0</v>
      </c>
      <c r="M2386" s="71">
        <v>0.93100000000000005</v>
      </c>
      <c r="N2386" s="72"/>
      <c r="O2386" s="73">
        <f>MIN(1,MAX(0,(1/(1+EXP(-(Assumptions!$B$5 + Assumptions!$B$6*$N2386))))*Assumptions!$B$3))</f>
        <v>3.9165722796764356E-2</v>
      </c>
      <c r="P2386" s="73">
        <f>VLOOKUP($F2386,Assumptions!$A$23:$B$27,2,FALSE)*Assumptions!$B$4</f>
        <v>0.7</v>
      </c>
      <c r="Q2386" s="74">
        <f t="shared" si="74"/>
        <v>60387.119807443043</v>
      </c>
      <c r="R2386" s="75" t="str">
        <f>IF($O2386&lt;Assumptions!$B$17,"A",IF($O2386&lt;Assumptions!$B$18,"B",IF($O2386&lt;Assumptions!$B$19,"C",IF($O2386&lt;Assumptions!$B$20,"D","E"))))</f>
        <v>B</v>
      </c>
      <c r="S2386" s="75">
        <f t="shared" si="75"/>
        <v>0</v>
      </c>
    </row>
    <row r="2387" spans="1:19" ht="17.399999999999999" x14ac:dyDescent="0.3">
      <c r="A2387" s="39" t="s">
        <v>524</v>
      </c>
      <c r="B2387" s="39" t="s">
        <v>80</v>
      </c>
      <c r="C2387" s="39" t="s">
        <v>135</v>
      </c>
      <c r="D2387" s="39" t="s">
        <v>26</v>
      </c>
      <c r="E2387" s="70" t="s">
        <v>23</v>
      </c>
      <c r="F2387" s="70" t="s">
        <v>40</v>
      </c>
      <c r="G2387" s="78">
        <v>43963</v>
      </c>
      <c r="H2387" s="78">
        <v>45717</v>
      </c>
      <c r="I2387" s="69">
        <v>2140264.65</v>
      </c>
      <c r="J2387" s="70">
        <v>0</v>
      </c>
      <c r="K2387" s="71">
        <v>1.05</v>
      </c>
      <c r="L2387" s="70">
        <v>0</v>
      </c>
      <c r="M2387" s="71">
        <v>0.93100000000000005</v>
      </c>
      <c r="N2387" s="72"/>
      <c r="O2387" s="73">
        <f>MIN(1,MAX(0,(1/(1+EXP(-(Assumptions!$B$5 + Assumptions!$B$6*$N2387))))*Assumptions!$B$3))</f>
        <v>3.9165722796764356E-2</v>
      </c>
      <c r="P2387" s="73">
        <f>VLOOKUP($F2387,Assumptions!$A$23:$B$27,2,FALSE)*Assumptions!$B$4</f>
        <v>0.7</v>
      </c>
      <c r="Q2387" s="74">
        <f t="shared" si="74"/>
        <v>58677.508395529709</v>
      </c>
      <c r="R2387" s="75" t="str">
        <f>IF($O2387&lt;Assumptions!$B$17,"A",IF($O2387&lt;Assumptions!$B$18,"B",IF($O2387&lt;Assumptions!$B$19,"C",IF($O2387&lt;Assumptions!$B$20,"D","E"))))</f>
        <v>B</v>
      </c>
      <c r="S2387" s="75">
        <f t="shared" si="75"/>
        <v>0</v>
      </c>
    </row>
    <row r="2388" spans="1:19" ht="17.399999999999999" x14ac:dyDescent="0.3">
      <c r="A2388" s="39" t="s">
        <v>524</v>
      </c>
      <c r="B2388" s="39" t="s">
        <v>80</v>
      </c>
      <c r="C2388" s="39" t="s">
        <v>135</v>
      </c>
      <c r="D2388" s="39" t="s">
        <v>26</v>
      </c>
      <c r="E2388" s="70" t="s">
        <v>23</v>
      </c>
      <c r="F2388" s="70" t="s">
        <v>40</v>
      </c>
      <c r="G2388" s="78">
        <v>43963</v>
      </c>
      <c r="H2388" s="78">
        <v>45748</v>
      </c>
      <c r="I2388" s="69">
        <v>2078553.84</v>
      </c>
      <c r="J2388" s="70">
        <v>0</v>
      </c>
      <c r="K2388" s="71">
        <v>1.139</v>
      </c>
      <c r="L2388" s="70">
        <v>0</v>
      </c>
      <c r="M2388" s="71">
        <v>0.93100000000000005</v>
      </c>
      <c r="N2388" s="72"/>
      <c r="O2388" s="73">
        <f>MIN(1,MAX(0,(1/(1+EXP(-(Assumptions!$B$5 + Assumptions!$B$6*$N2388))))*Assumptions!$B$3))</f>
        <v>3.9165722796764356E-2</v>
      </c>
      <c r="P2388" s="73">
        <f>VLOOKUP($F2388,Assumptions!$A$23:$B$27,2,FALSE)*Assumptions!$B$4</f>
        <v>0.7</v>
      </c>
      <c r="Q2388" s="74">
        <f t="shared" si="74"/>
        <v>56985.644460913063</v>
      </c>
      <c r="R2388" s="75" t="str">
        <f>IF($O2388&lt;Assumptions!$B$17,"A",IF($O2388&lt;Assumptions!$B$18,"B",IF($O2388&lt;Assumptions!$B$19,"C",IF($O2388&lt;Assumptions!$B$20,"D","E"))))</f>
        <v>B</v>
      </c>
      <c r="S2388" s="75">
        <f t="shared" si="75"/>
        <v>0</v>
      </c>
    </row>
    <row r="2389" spans="1:19" ht="17.399999999999999" x14ac:dyDescent="0.3">
      <c r="A2389" s="39" t="s">
        <v>524</v>
      </c>
      <c r="B2389" s="39" t="s">
        <v>80</v>
      </c>
      <c r="C2389" s="39" t="s">
        <v>135</v>
      </c>
      <c r="D2389" s="39" t="s">
        <v>26</v>
      </c>
      <c r="E2389" s="70" t="s">
        <v>23</v>
      </c>
      <c r="F2389" s="70" t="s">
        <v>40</v>
      </c>
      <c r="G2389" s="78">
        <v>43963</v>
      </c>
      <c r="H2389" s="78">
        <v>45778</v>
      </c>
      <c r="I2389" s="69">
        <v>2017047.77</v>
      </c>
      <c r="J2389" s="70">
        <v>0</v>
      </c>
      <c r="K2389" s="71">
        <v>1.0129999999999999</v>
      </c>
      <c r="L2389" s="70">
        <v>0</v>
      </c>
      <c r="M2389" s="71">
        <v>0.93100000000000005</v>
      </c>
      <c r="N2389" s="72"/>
      <c r="O2389" s="73">
        <f>MIN(1,MAX(0,(1/(1+EXP(-(Assumptions!$B$5 + Assumptions!$B$6*$N2389))))*Assumptions!$B$3))</f>
        <v>3.9165722796764356E-2</v>
      </c>
      <c r="P2389" s="73">
        <f>VLOOKUP($F2389,Assumptions!$A$23:$B$27,2,FALSE)*Assumptions!$B$4</f>
        <v>0.7</v>
      </c>
      <c r="Q2389" s="74">
        <f t="shared" si="74"/>
        <v>55299.393679356188</v>
      </c>
      <c r="R2389" s="75" t="str">
        <f>IF($O2389&lt;Assumptions!$B$17,"A",IF($O2389&lt;Assumptions!$B$18,"B",IF($O2389&lt;Assumptions!$B$19,"C",IF($O2389&lt;Assumptions!$B$20,"D","E"))))</f>
        <v>B</v>
      </c>
      <c r="S2389" s="75">
        <f t="shared" si="75"/>
        <v>0</v>
      </c>
    </row>
    <row r="2390" spans="1:19" ht="17.399999999999999" x14ac:dyDescent="0.3">
      <c r="A2390" s="39" t="s">
        <v>524</v>
      </c>
      <c r="B2390" s="39" t="s">
        <v>80</v>
      </c>
      <c r="C2390" s="39" t="s">
        <v>135</v>
      </c>
      <c r="D2390" s="39" t="s">
        <v>26</v>
      </c>
      <c r="E2390" s="70" t="s">
        <v>23</v>
      </c>
      <c r="F2390" s="70" t="s">
        <v>40</v>
      </c>
      <c r="G2390" s="78">
        <v>43963</v>
      </c>
      <c r="H2390" s="78">
        <v>45809</v>
      </c>
      <c r="I2390" s="69">
        <v>1958348.42</v>
      </c>
      <c r="J2390" s="70">
        <v>65</v>
      </c>
      <c r="K2390" s="71">
        <v>0.626</v>
      </c>
      <c r="L2390" s="70">
        <v>0</v>
      </c>
      <c r="M2390" s="71">
        <v>0.93100000000000005</v>
      </c>
      <c r="N2390" s="72"/>
      <c r="O2390" s="73">
        <f>MIN(1,MAX(0,(1/(1+EXP(-(Assumptions!$B$5 + Assumptions!$B$6*$N2390))))*Assumptions!$B$3))</f>
        <v>3.9165722796764356E-2</v>
      </c>
      <c r="P2390" s="73">
        <f>VLOOKUP($F2390,Assumptions!$A$23:$B$27,2,FALSE)*Assumptions!$B$4</f>
        <v>0.7</v>
      </c>
      <c r="Q2390" s="74">
        <f t="shared" si="74"/>
        <v>53690.091950041009</v>
      </c>
      <c r="R2390" s="75" t="str">
        <f>IF($O2390&lt;Assumptions!$B$17,"A",IF($O2390&lt;Assumptions!$B$18,"B",IF($O2390&lt;Assumptions!$B$19,"C",IF($O2390&lt;Assumptions!$B$20,"D","E"))))</f>
        <v>B</v>
      </c>
      <c r="S2390" s="75">
        <f t="shared" si="75"/>
        <v>0</v>
      </c>
    </row>
    <row r="2391" spans="1:19" ht="17.399999999999999" x14ac:dyDescent="0.3">
      <c r="A2391" s="39" t="s">
        <v>524</v>
      </c>
      <c r="B2391" s="39" t="s">
        <v>80</v>
      </c>
      <c r="C2391" s="39" t="s">
        <v>135</v>
      </c>
      <c r="D2391" s="39" t="s">
        <v>26</v>
      </c>
      <c r="E2391" s="70" t="s">
        <v>23</v>
      </c>
      <c r="F2391" s="70" t="s">
        <v>40</v>
      </c>
      <c r="G2391" s="78">
        <v>43963</v>
      </c>
      <c r="H2391" s="78">
        <v>45839</v>
      </c>
      <c r="I2391" s="69">
        <v>1905489.28</v>
      </c>
      <c r="J2391" s="70">
        <v>15</v>
      </c>
      <c r="K2391" s="71">
        <v>1.034</v>
      </c>
      <c r="L2391" s="70">
        <v>0</v>
      </c>
      <c r="M2391" s="71">
        <v>0.93100000000000005</v>
      </c>
      <c r="N2391" s="72"/>
      <c r="O2391" s="73">
        <f>MIN(1,MAX(0,(1/(1+EXP(-(Assumptions!$B$5 + Assumptions!$B$6*$N2391))))*Assumptions!$B$3))</f>
        <v>3.9165722796764356E-2</v>
      </c>
      <c r="P2391" s="73">
        <f>VLOOKUP($F2391,Assumptions!$A$23:$B$27,2,FALSE)*Assumptions!$B$4</f>
        <v>0.7</v>
      </c>
      <c r="Q2391" s="74">
        <f t="shared" si="74"/>
        <v>52240.905452880274</v>
      </c>
      <c r="R2391" s="75" t="str">
        <f>IF($O2391&lt;Assumptions!$B$17,"A",IF($O2391&lt;Assumptions!$B$18,"B",IF($O2391&lt;Assumptions!$B$19,"C",IF($O2391&lt;Assumptions!$B$20,"D","E"))))</f>
        <v>B</v>
      </c>
      <c r="S2391" s="75">
        <f t="shared" si="75"/>
        <v>0</v>
      </c>
    </row>
    <row r="2392" spans="1:19" ht="17.399999999999999" x14ac:dyDescent="0.3">
      <c r="A2392" s="39" t="s">
        <v>524</v>
      </c>
      <c r="B2392" s="39" t="s">
        <v>80</v>
      </c>
      <c r="C2392" s="39" t="s">
        <v>135</v>
      </c>
      <c r="D2392" s="39" t="s">
        <v>26</v>
      </c>
      <c r="E2392" s="70" t="s">
        <v>23</v>
      </c>
      <c r="F2392" s="70" t="s">
        <v>40</v>
      </c>
      <c r="G2392" s="78">
        <v>43963</v>
      </c>
      <c r="H2392" s="78">
        <v>45870</v>
      </c>
      <c r="I2392" s="69">
        <v>1849302.3</v>
      </c>
      <c r="J2392" s="70">
        <v>15</v>
      </c>
      <c r="K2392" s="71">
        <v>0.95699999999999996</v>
      </c>
      <c r="L2392" s="70">
        <v>0</v>
      </c>
      <c r="M2392" s="71">
        <v>0.93100000000000005</v>
      </c>
      <c r="N2392" s="72"/>
      <c r="O2392" s="73">
        <f>MIN(1,MAX(0,(1/(1+EXP(-(Assumptions!$B$5 + Assumptions!$B$6*$N2392))))*Assumptions!$B$3))</f>
        <v>3.9165722796764356E-2</v>
      </c>
      <c r="P2392" s="73">
        <f>VLOOKUP($F2392,Assumptions!$A$23:$B$27,2,FALSE)*Assumptions!$B$4</f>
        <v>0.7</v>
      </c>
      <c r="Q2392" s="74">
        <f t="shared" si="74"/>
        <v>50700.482874453133</v>
      </c>
      <c r="R2392" s="75" t="str">
        <f>IF($O2392&lt;Assumptions!$B$17,"A",IF($O2392&lt;Assumptions!$B$18,"B",IF($O2392&lt;Assumptions!$B$19,"C",IF($O2392&lt;Assumptions!$B$20,"D","E"))))</f>
        <v>B</v>
      </c>
      <c r="S2392" s="75">
        <f t="shared" si="75"/>
        <v>0</v>
      </c>
    </row>
    <row r="2393" spans="1:19" ht="17.399999999999999" x14ac:dyDescent="0.3">
      <c r="A2393" s="39" t="s">
        <v>524</v>
      </c>
      <c r="B2393" s="39" t="s">
        <v>80</v>
      </c>
      <c r="C2393" s="39" t="s">
        <v>135</v>
      </c>
      <c r="D2393" s="39" t="s">
        <v>26</v>
      </c>
      <c r="E2393" s="70" t="s">
        <v>23</v>
      </c>
      <c r="F2393" s="70" t="s">
        <v>40</v>
      </c>
      <c r="G2393" s="78">
        <v>43963</v>
      </c>
      <c r="H2393" s="78">
        <v>45901</v>
      </c>
      <c r="I2393" s="69">
        <v>1795137.89</v>
      </c>
      <c r="J2393" s="70">
        <v>0</v>
      </c>
      <c r="K2393" s="71">
        <v>1.012</v>
      </c>
      <c r="L2393" s="70">
        <v>0</v>
      </c>
      <c r="M2393" s="71">
        <v>0.93100000000000005</v>
      </c>
      <c r="N2393" s="72"/>
      <c r="O2393" s="73">
        <f>MIN(1,MAX(0,(1/(1+EXP(-(Assumptions!$B$5 + Assumptions!$B$6*$N2393))))*Assumptions!$B$3))</f>
        <v>3.9165722796764356E-2</v>
      </c>
      <c r="P2393" s="73">
        <f>VLOOKUP($F2393,Assumptions!$A$23:$B$27,2,FALSE)*Assumptions!$B$4</f>
        <v>0.7</v>
      </c>
      <c r="Q2393" s="74">
        <f t="shared" si="74"/>
        <v>49215.511087195926</v>
      </c>
      <c r="R2393" s="75" t="str">
        <f>IF($O2393&lt;Assumptions!$B$17,"A",IF($O2393&lt;Assumptions!$B$18,"B",IF($O2393&lt;Assumptions!$B$19,"C",IF($O2393&lt;Assumptions!$B$20,"D","E"))))</f>
        <v>B</v>
      </c>
      <c r="S2393" s="75">
        <f t="shared" si="75"/>
        <v>0</v>
      </c>
    </row>
    <row r="2394" spans="1:19" ht="17.399999999999999" x14ac:dyDescent="0.3">
      <c r="A2394" s="39" t="s">
        <v>524</v>
      </c>
      <c r="B2394" s="39" t="s">
        <v>80</v>
      </c>
      <c r="C2394" s="39" t="s">
        <v>135</v>
      </c>
      <c r="D2394" s="39" t="s">
        <v>26</v>
      </c>
      <c r="E2394" s="70" t="s">
        <v>23</v>
      </c>
      <c r="F2394" s="70" t="s">
        <v>40</v>
      </c>
      <c r="G2394" s="78">
        <v>43963</v>
      </c>
      <c r="H2394" s="78">
        <v>45931</v>
      </c>
      <c r="I2394" s="69">
        <v>1737113.2</v>
      </c>
      <c r="J2394" s="70">
        <v>0</v>
      </c>
      <c r="K2394" s="71">
        <v>1.143</v>
      </c>
      <c r="L2394" s="70">
        <v>0</v>
      </c>
      <c r="M2394" s="71">
        <v>0.93100000000000005</v>
      </c>
      <c r="N2394" s="72"/>
      <c r="O2394" s="73">
        <f>MIN(1,MAX(0,(1/(1+EXP(-(Assumptions!$B$5 + Assumptions!$B$6*$N2394))))*Assumptions!$B$3))</f>
        <v>3.9165722796764356E-2</v>
      </c>
      <c r="P2394" s="73">
        <f>VLOOKUP($F2394,Assumptions!$A$23:$B$27,2,FALSE)*Assumptions!$B$4</f>
        <v>0.7</v>
      </c>
      <c r="Q2394" s="74">
        <f t="shared" si="74"/>
        <v>47624.705840460192</v>
      </c>
      <c r="R2394" s="75" t="str">
        <f>IF($O2394&lt;Assumptions!$B$17,"A",IF($O2394&lt;Assumptions!$B$18,"B",IF($O2394&lt;Assumptions!$B$19,"C",IF($O2394&lt;Assumptions!$B$20,"D","E"))))</f>
        <v>B</v>
      </c>
      <c r="S2394" s="75">
        <f t="shared" si="75"/>
        <v>0</v>
      </c>
    </row>
    <row r="2395" spans="1:19" ht="17.399999999999999" x14ac:dyDescent="0.3">
      <c r="A2395" s="39" t="s">
        <v>524</v>
      </c>
      <c r="B2395" s="39" t="s">
        <v>80</v>
      </c>
      <c r="C2395" s="39" t="s">
        <v>135</v>
      </c>
      <c r="D2395" s="39" t="s">
        <v>26</v>
      </c>
      <c r="E2395" s="70" t="s">
        <v>23</v>
      </c>
      <c r="F2395" s="70" t="s">
        <v>40</v>
      </c>
      <c r="G2395" s="78">
        <v>43963</v>
      </c>
      <c r="H2395" s="78">
        <v>45962</v>
      </c>
      <c r="I2395" s="69">
        <v>1687424.28</v>
      </c>
      <c r="J2395" s="70">
        <v>15</v>
      </c>
      <c r="K2395" s="71">
        <v>0.98699999999999999</v>
      </c>
      <c r="L2395" s="70">
        <v>0</v>
      </c>
      <c r="M2395" s="71">
        <v>0.93100000000000005</v>
      </c>
      <c r="N2395" s="72"/>
      <c r="O2395" s="73">
        <f>MIN(1,MAX(0,(1/(1+EXP(-(Assumptions!$B$5 + Assumptions!$B$6*$N2395))))*Assumptions!$B$3))</f>
        <v>3.9165722796764356E-2</v>
      </c>
      <c r="P2395" s="73">
        <f>VLOOKUP($F2395,Assumptions!$A$23:$B$27,2,FALSE)*Assumptions!$B$4</f>
        <v>0.7</v>
      </c>
      <c r="Q2395" s="74">
        <f t="shared" si="74"/>
        <v>46262.434113706775</v>
      </c>
      <c r="R2395" s="75" t="str">
        <f>IF($O2395&lt;Assumptions!$B$17,"A",IF($O2395&lt;Assumptions!$B$18,"B",IF($O2395&lt;Assumptions!$B$19,"C",IF($O2395&lt;Assumptions!$B$20,"D","E"))))</f>
        <v>B</v>
      </c>
      <c r="S2395" s="75">
        <f t="shared" si="75"/>
        <v>0</v>
      </c>
    </row>
    <row r="2396" spans="1:19" ht="17.399999999999999" x14ac:dyDescent="0.3">
      <c r="A2396" s="39" t="s">
        <v>524</v>
      </c>
      <c r="B2396" s="39" t="s">
        <v>80</v>
      </c>
      <c r="C2396" s="39" t="s">
        <v>135</v>
      </c>
      <c r="D2396" s="39" t="s">
        <v>26</v>
      </c>
      <c r="E2396" s="70" t="s">
        <v>23</v>
      </c>
      <c r="F2396" s="70" t="s">
        <v>40</v>
      </c>
      <c r="G2396" s="78">
        <v>43963</v>
      </c>
      <c r="H2396" s="78">
        <v>45992</v>
      </c>
      <c r="I2396" s="69">
        <v>1641821.17</v>
      </c>
      <c r="J2396" s="70">
        <v>0</v>
      </c>
      <c r="K2396" s="71">
        <v>1.016</v>
      </c>
      <c r="L2396" s="70">
        <v>0</v>
      </c>
      <c r="M2396" s="71">
        <v>0.93100000000000005</v>
      </c>
      <c r="N2396" s="72"/>
      <c r="O2396" s="73">
        <f>MIN(1,MAX(0,(1/(1+EXP(-(Assumptions!$B$5 + Assumptions!$B$6*$N2396))))*Assumptions!$B$3))</f>
        <v>3.9165722796764356E-2</v>
      </c>
      <c r="P2396" s="73">
        <f>VLOOKUP($F2396,Assumptions!$A$23:$B$27,2,FALSE)*Assumptions!$B$4</f>
        <v>0.7</v>
      </c>
      <c r="Q2396" s="74">
        <f t="shared" si="74"/>
        <v>45012.178978255528</v>
      </c>
      <c r="R2396" s="75" t="str">
        <f>IF($O2396&lt;Assumptions!$B$17,"A",IF($O2396&lt;Assumptions!$B$18,"B",IF($O2396&lt;Assumptions!$B$19,"C",IF($O2396&lt;Assumptions!$B$20,"D","E"))))</f>
        <v>B</v>
      </c>
      <c r="S2396" s="75">
        <f t="shared" si="75"/>
        <v>0</v>
      </c>
    </row>
    <row r="2397" spans="1:19" ht="17.399999999999999" x14ac:dyDescent="0.3">
      <c r="A2397" s="39" t="s">
        <v>526</v>
      </c>
      <c r="B2397" s="39" t="s">
        <v>73</v>
      </c>
      <c r="C2397" s="39" t="s">
        <v>190</v>
      </c>
      <c r="D2397" s="39" t="s">
        <v>26</v>
      </c>
      <c r="E2397" s="70" t="s">
        <v>27</v>
      </c>
      <c r="F2397" s="70" t="s">
        <v>40</v>
      </c>
      <c r="G2397" s="78">
        <v>44084</v>
      </c>
      <c r="H2397" s="78">
        <v>45658</v>
      </c>
      <c r="I2397" s="69">
        <v>81968192.510000005</v>
      </c>
      <c r="J2397" s="70">
        <v>0</v>
      </c>
      <c r="K2397" s="71">
        <v>1.1140000000000001</v>
      </c>
      <c r="L2397" s="70">
        <v>0</v>
      </c>
      <c r="M2397" s="71">
        <v>0.70799999999999996</v>
      </c>
      <c r="N2397" s="72"/>
      <c r="O2397" s="73">
        <f>MIN(1,MAX(0,(1/(1+EXP(-(Assumptions!$B$5 + Assumptions!$B$6*$N2397))))*Assumptions!$B$3))</f>
        <v>3.9165722796764356E-2</v>
      </c>
      <c r="P2397" s="73">
        <f>VLOOKUP($F2397,Assumptions!$A$23:$B$27,2,FALSE)*Assumptions!$B$4</f>
        <v>0.7</v>
      </c>
      <c r="Q2397" s="74">
        <f t="shared" si="74"/>
        <v>2247240.4541989332</v>
      </c>
      <c r="R2397" s="75" t="str">
        <f>IF($O2397&lt;Assumptions!$B$17,"A",IF($O2397&lt;Assumptions!$B$18,"B",IF($O2397&lt;Assumptions!$B$19,"C",IF($O2397&lt;Assumptions!$B$20,"D","E"))))</f>
        <v>B</v>
      </c>
      <c r="S2397" s="75">
        <f t="shared" si="75"/>
        <v>0</v>
      </c>
    </row>
    <row r="2398" spans="1:19" ht="17.399999999999999" x14ac:dyDescent="0.3">
      <c r="A2398" s="39" t="s">
        <v>526</v>
      </c>
      <c r="B2398" s="39" t="s">
        <v>73</v>
      </c>
      <c r="C2398" s="39" t="s">
        <v>190</v>
      </c>
      <c r="D2398" s="39" t="s">
        <v>26</v>
      </c>
      <c r="E2398" s="70" t="s">
        <v>27</v>
      </c>
      <c r="F2398" s="70" t="s">
        <v>40</v>
      </c>
      <c r="G2398" s="78">
        <v>44084</v>
      </c>
      <c r="H2398" s="78">
        <v>45689</v>
      </c>
      <c r="I2398" s="69">
        <v>80424461.75</v>
      </c>
      <c r="J2398" s="70">
        <v>0</v>
      </c>
      <c r="K2398" s="71">
        <v>1.0569999999999999</v>
      </c>
      <c r="L2398" s="70">
        <v>0</v>
      </c>
      <c r="M2398" s="71">
        <v>0.70799999999999996</v>
      </c>
      <c r="N2398" s="72"/>
      <c r="O2398" s="73">
        <f>MIN(1,MAX(0,(1/(1+EXP(-(Assumptions!$B$5 + Assumptions!$B$6*$N2398))))*Assumptions!$B$3))</f>
        <v>3.9165722796764356E-2</v>
      </c>
      <c r="P2398" s="73">
        <f>VLOOKUP($F2398,Assumptions!$A$23:$B$27,2,FALSE)*Assumptions!$B$4</f>
        <v>0.7</v>
      </c>
      <c r="Q2398" s="74">
        <f t="shared" si="74"/>
        <v>2204917.5224856343</v>
      </c>
      <c r="R2398" s="75" t="str">
        <f>IF($O2398&lt;Assumptions!$B$17,"A",IF($O2398&lt;Assumptions!$B$18,"B",IF($O2398&lt;Assumptions!$B$19,"C",IF($O2398&lt;Assumptions!$B$20,"D","E"))))</f>
        <v>B</v>
      </c>
      <c r="S2398" s="75">
        <f t="shared" si="75"/>
        <v>0</v>
      </c>
    </row>
    <row r="2399" spans="1:19" ht="17.399999999999999" x14ac:dyDescent="0.3">
      <c r="A2399" s="39" t="s">
        <v>526</v>
      </c>
      <c r="B2399" s="39" t="s">
        <v>73</v>
      </c>
      <c r="C2399" s="39" t="s">
        <v>190</v>
      </c>
      <c r="D2399" s="39" t="s">
        <v>26</v>
      </c>
      <c r="E2399" s="70" t="s">
        <v>27</v>
      </c>
      <c r="F2399" s="70" t="s">
        <v>40</v>
      </c>
      <c r="G2399" s="78">
        <v>44084</v>
      </c>
      <c r="H2399" s="78">
        <v>45717</v>
      </c>
      <c r="I2399" s="69">
        <v>79147991.980000004</v>
      </c>
      <c r="J2399" s="70">
        <v>0</v>
      </c>
      <c r="K2399" s="71">
        <v>1.123</v>
      </c>
      <c r="L2399" s="70">
        <v>0</v>
      </c>
      <c r="M2399" s="71">
        <v>0.70799999999999996</v>
      </c>
      <c r="N2399" s="72"/>
      <c r="O2399" s="73">
        <f>MIN(1,MAX(0,(1/(1+EXP(-(Assumptions!$B$5 + Assumptions!$B$6*$N2399))))*Assumptions!$B$3))</f>
        <v>3.9165722796764356E-2</v>
      </c>
      <c r="P2399" s="73">
        <f>VLOOKUP($F2399,Assumptions!$A$23:$B$27,2,FALSE)*Assumptions!$B$4</f>
        <v>0.7</v>
      </c>
      <c r="Q2399" s="74">
        <f t="shared" si="74"/>
        <v>2169921.8196664457</v>
      </c>
      <c r="R2399" s="75" t="str">
        <f>IF($O2399&lt;Assumptions!$B$17,"A",IF($O2399&lt;Assumptions!$B$18,"B",IF($O2399&lt;Assumptions!$B$19,"C",IF($O2399&lt;Assumptions!$B$20,"D","E"))))</f>
        <v>B</v>
      </c>
      <c r="S2399" s="75">
        <f t="shared" si="75"/>
        <v>0</v>
      </c>
    </row>
    <row r="2400" spans="1:19" ht="17.399999999999999" x14ac:dyDescent="0.3">
      <c r="A2400" s="39" t="s">
        <v>526</v>
      </c>
      <c r="B2400" s="39" t="s">
        <v>73</v>
      </c>
      <c r="C2400" s="39" t="s">
        <v>190</v>
      </c>
      <c r="D2400" s="39" t="s">
        <v>26</v>
      </c>
      <c r="E2400" s="70" t="s">
        <v>27</v>
      </c>
      <c r="F2400" s="70" t="s">
        <v>40</v>
      </c>
      <c r="G2400" s="78">
        <v>44084</v>
      </c>
      <c r="H2400" s="78">
        <v>45748</v>
      </c>
      <c r="I2400" s="69">
        <v>77912098.340000004</v>
      </c>
      <c r="J2400" s="70">
        <v>35</v>
      </c>
      <c r="K2400" s="71">
        <v>0.73199999999999998</v>
      </c>
      <c r="L2400" s="70">
        <v>0</v>
      </c>
      <c r="M2400" s="71">
        <v>0.70799999999999996</v>
      </c>
      <c r="N2400" s="72"/>
      <c r="O2400" s="73">
        <f>MIN(1,MAX(0,(1/(1+EXP(-(Assumptions!$B$5 + Assumptions!$B$6*$N2400))))*Assumptions!$B$3))</f>
        <v>3.9165722796764356E-2</v>
      </c>
      <c r="P2400" s="73">
        <f>VLOOKUP($F2400,Assumptions!$A$23:$B$27,2,FALSE)*Assumptions!$B$4</f>
        <v>0.7</v>
      </c>
      <c r="Q2400" s="74">
        <f t="shared" si="74"/>
        <v>2136038.5522690793</v>
      </c>
      <c r="R2400" s="75" t="str">
        <f>IF($O2400&lt;Assumptions!$B$17,"A",IF($O2400&lt;Assumptions!$B$18,"B",IF($O2400&lt;Assumptions!$B$19,"C",IF($O2400&lt;Assumptions!$B$20,"D","E"))))</f>
        <v>B</v>
      </c>
      <c r="S2400" s="75">
        <f t="shared" si="75"/>
        <v>0</v>
      </c>
    </row>
    <row r="2401" spans="1:19" ht="17.399999999999999" x14ac:dyDescent="0.3">
      <c r="A2401" s="39" t="s">
        <v>526</v>
      </c>
      <c r="B2401" s="39" t="s">
        <v>73</v>
      </c>
      <c r="C2401" s="39" t="s">
        <v>190</v>
      </c>
      <c r="D2401" s="39" t="s">
        <v>26</v>
      </c>
      <c r="E2401" s="70" t="s">
        <v>27</v>
      </c>
      <c r="F2401" s="70" t="s">
        <v>40</v>
      </c>
      <c r="G2401" s="78">
        <v>44084</v>
      </c>
      <c r="H2401" s="78">
        <v>45778</v>
      </c>
      <c r="I2401" s="69">
        <v>76619233.280000001</v>
      </c>
      <c r="J2401" s="70">
        <v>0</v>
      </c>
      <c r="K2401" s="71">
        <v>1.0469999999999999</v>
      </c>
      <c r="L2401" s="70">
        <v>0</v>
      </c>
      <c r="M2401" s="71">
        <v>0.70799999999999996</v>
      </c>
      <c r="N2401" s="72"/>
      <c r="O2401" s="73">
        <f>MIN(1,MAX(0,(1/(1+EXP(-(Assumptions!$B$5 + Assumptions!$B$6*$N2401))))*Assumptions!$B$3))</f>
        <v>3.9165722796764356E-2</v>
      </c>
      <c r="P2401" s="73">
        <f>VLOOKUP($F2401,Assumptions!$A$23:$B$27,2,FALSE)*Assumptions!$B$4</f>
        <v>0.7</v>
      </c>
      <c r="Q2401" s="74">
        <f t="shared" si="74"/>
        <v>2100593.3560815714</v>
      </c>
      <c r="R2401" s="75" t="str">
        <f>IF($O2401&lt;Assumptions!$B$17,"A",IF($O2401&lt;Assumptions!$B$18,"B",IF($O2401&lt;Assumptions!$B$19,"C",IF($O2401&lt;Assumptions!$B$20,"D","E"))))</f>
        <v>B</v>
      </c>
      <c r="S2401" s="75">
        <f t="shared" si="75"/>
        <v>0</v>
      </c>
    </row>
    <row r="2402" spans="1:19" ht="17.399999999999999" x14ac:dyDescent="0.3">
      <c r="A2402" s="39" t="s">
        <v>526</v>
      </c>
      <c r="B2402" s="39" t="s">
        <v>73</v>
      </c>
      <c r="C2402" s="39" t="s">
        <v>190</v>
      </c>
      <c r="D2402" s="39" t="s">
        <v>26</v>
      </c>
      <c r="E2402" s="70" t="s">
        <v>27</v>
      </c>
      <c r="F2402" s="70" t="s">
        <v>40</v>
      </c>
      <c r="G2402" s="78">
        <v>44084</v>
      </c>
      <c r="H2402" s="78">
        <v>45809</v>
      </c>
      <c r="I2402" s="69">
        <v>75167697.450000003</v>
      </c>
      <c r="J2402" s="70">
        <v>35</v>
      </c>
      <c r="K2402" s="71">
        <v>0.67900000000000005</v>
      </c>
      <c r="L2402" s="70">
        <v>0</v>
      </c>
      <c r="M2402" s="71">
        <v>0.70799999999999996</v>
      </c>
      <c r="N2402" s="72"/>
      <c r="O2402" s="73">
        <f>MIN(1,MAX(0,(1/(1+EXP(-(Assumptions!$B$5 + Assumptions!$B$6*$N2402))))*Assumptions!$B$3))</f>
        <v>3.9165722796764356E-2</v>
      </c>
      <c r="P2402" s="73">
        <f>VLOOKUP($F2402,Assumptions!$A$23:$B$27,2,FALSE)*Assumptions!$B$4</f>
        <v>0.7</v>
      </c>
      <c r="Q2402" s="74">
        <f t="shared" si="74"/>
        <v>2060798.0411184255</v>
      </c>
      <c r="R2402" s="75" t="str">
        <f>IF($O2402&lt;Assumptions!$B$17,"A",IF($O2402&lt;Assumptions!$B$18,"B",IF($O2402&lt;Assumptions!$B$19,"C",IF($O2402&lt;Assumptions!$B$20,"D","E"))))</f>
        <v>B</v>
      </c>
      <c r="S2402" s="75">
        <f t="shared" si="75"/>
        <v>0</v>
      </c>
    </row>
    <row r="2403" spans="1:19" ht="17.399999999999999" x14ac:dyDescent="0.3">
      <c r="A2403" s="39" t="s">
        <v>526</v>
      </c>
      <c r="B2403" s="39" t="s">
        <v>73</v>
      </c>
      <c r="C2403" s="39" t="s">
        <v>190</v>
      </c>
      <c r="D2403" s="39" t="s">
        <v>26</v>
      </c>
      <c r="E2403" s="70" t="s">
        <v>27</v>
      </c>
      <c r="F2403" s="70" t="s">
        <v>40</v>
      </c>
      <c r="G2403" s="78">
        <v>44084</v>
      </c>
      <c r="H2403" s="78">
        <v>45839</v>
      </c>
      <c r="I2403" s="69">
        <v>74113043.510000005</v>
      </c>
      <c r="J2403" s="70">
        <v>0</v>
      </c>
      <c r="K2403" s="71">
        <v>1.014</v>
      </c>
      <c r="L2403" s="70">
        <v>0</v>
      </c>
      <c r="M2403" s="71">
        <v>0.70799999999999996</v>
      </c>
      <c r="N2403" s="72"/>
      <c r="O2403" s="73">
        <f>MIN(1,MAX(0,(1/(1+EXP(-(Assumptions!$B$5 + Assumptions!$B$6*$N2403))))*Assumptions!$B$3))</f>
        <v>3.9165722796764356E-2</v>
      </c>
      <c r="P2403" s="73">
        <f>VLOOKUP($F2403,Assumptions!$A$23:$B$27,2,FALSE)*Assumptions!$B$4</f>
        <v>0.7</v>
      </c>
      <c r="Q2403" s="74">
        <f t="shared" si="74"/>
        <v>2031883.6424160369</v>
      </c>
      <c r="R2403" s="75" t="str">
        <f>IF($O2403&lt;Assumptions!$B$17,"A",IF($O2403&lt;Assumptions!$B$18,"B",IF($O2403&lt;Assumptions!$B$19,"C",IF($O2403&lt;Assumptions!$B$20,"D","E"))))</f>
        <v>B</v>
      </c>
      <c r="S2403" s="75">
        <f t="shared" si="75"/>
        <v>0</v>
      </c>
    </row>
    <row r="2404" spans="1:19" ht="17.399999999999999" x14ac:dyDescent="0.3">
      <c r="A2404" s="39" t="s">
        <v>526</v>
      </c>
      <c r="B2404" s="39" t="s">
        <v>73</v>
      </c>
      <c r="C2404" s="39" t="s">
        <v>190</v>
      </c>
      <c r="D2404" s="39" t="s">
        <v>26</v>
      </c>
      <c r="E2404" s="70" t="s">
        <v>27</v>
      </c>
      <c r="F2404" s="70" t="s">
        <v>40</v>
      </c>
      <c r="G2404" s="78">
        <v>44084</v>
      </c>
      <c r="H2404" s="78">
        <v>45870</v>
      </c>
      <c r="I2404" s="69">
        <v>72720149</v>
      </c>
      <c r="J2404" s="70">
        <v>95</v>
      </c>
      <c r="K2404" s="71">
        <v>0.12</v>
      </c>
      <c r="L2404" s="70">
        <v>1</v>
      </c>
      <c r="M2404" s="71">
        <v>0.70799999999999996</v>
      </c>
      <c r="N2404" s="72"/>
      <c r="O2404" s="73">
        <f>MIN(1,MAX(0,(1/(1+EXP(-(Assumptions!$B$5 + Assumptions!$B$6*$N2404))))*Assumptions!$B$3))</f>
        <v>3.9165722796764356E-2</v>
      </c>
      <c r="P2404" s="73">
        <f>VLOOKUP($F2404,Assumptions!$A$23:$B$27,2,FALSE)*Assumptions!$B$4</f>
        <v>0.7</v>
      </c>
      <c r="Q2404" s="74">
        <f t="shared" si="74"/>
        <v>1993696.0382313803</v>
      </c>
      <c r="R2404" s="75" t="str">
        <f>IF($O2404&lt;Assumptions!$B$17,"A",IF($O2404&lt;Assumptions!$B$18,"B",IF($O2404&lt;Assumptions!$B$19,"C",IF($O2404&lt;Assumptions!$B$20,"D","E"))))</f>
        <v>B</v>
      </c>
      <c r="S2404" s="75">
        <f t="shared" si="75"/>
        <v>0</v>
      </c>
    </row>
    <row r="2405" spans="1:19" ht="17.399999999999999" x14ac:dyDescent="0.3">
      <c r="A2405" s="39" t="s">
        <v>526</v>
      </c>
      <c r="B2405" s="39" t="s">
        <v>73</v>
      </c>
      <c r="C2405" s="39" t="s">
        <v>190</v>
      </c>
      <c r="D2405" s="39" t="s">
        <v>26</v>
      </c>
      <c r="E2405" s="70" t="s">
        <v>27</v>
      </c>
      <c r="F2405" s="70" t="s">
        <v>40</v>
      </c>
      <c r="G2405" s="78">
        <v>44084</v>
      </c>
      <c r="H2405" s="78">
        <v>45901</v>
      </c>
      <c r="I2405" s="69">
        <v>71597288.349999994</v>
      </c>
      <c r="J2405" s="70">
        <v>0</v>
      </c>
      <c r="K2405" s="71">
        <v>1.0720000000000001</v>
      </c>
      <c r="L2405" s="70">
        <v>1</v>
      </c>
      <c r="M2405" s="71">
        <v>0.70799999999999996</v>
      </c>
      <c r="N2405" s="72"/>
      <c r="O2405" s="73">
        <f>MIN(1,MAX(0,(1/(1+EXP(-(Assumptions!$B$5 + Assumptions!$B$6*$N2405))))*Assumptions!$B$3))</f>
        <v>3.9165722796764356E-2</v>
      </c>
      <c r="P2405" s="73">
        <f>VLOOKUP($F2405,Assumptions!$A$23:$B$27,2,FALSE)*Assumptions!$B$4</f>
        <v>0.7</v>
      </c>
      <c r="Q2405" s="74">
        <f t="shared" si="74"/>
        <v>1962911.6839612739</v>
      </c>
      <c r="R2405" s="75" t="str">
        <f>IF($O2405&lt;Assumptions!$B$17,"A",IF($O2405&lt;Assumptions!$B$18,"B",IF($O2405&lt;Assumptions!$B$19,"C",IF($O2405&lt;Assumptions!$B$20,"D","E"))))</f>
        <v>B</v>
      </c>
      <c r="S2405" s="75">
        <f t="shared" si="75"/>
        <v>0</v>
      </c>
    </row>
    <row r="2406" spans="1:19" ht="17.399999999999999" x14ac:dyDescent="0.3">
      <c r="A2406" s="39" t="s">
        <v>526</v>
      </c>
      <c r="B2406" s="39" t="s">
        <v>73</v>
      </c>
      <c r="C2406" s="39" t="s">
        <v>190</v>
      </c>
      <c r="D2406" s="39" t="s">
        <v>26</v>
      </c>
      <c r="E2406" s="70" t="s">
        <v>27</v>
      </c>
      <c r="F2406" s="70" t="s">
        <v>40</v>
      </c>
      <c r="G2406" s="78">
        <v>44084</v>
      </c>
      <c r="H2406" s="78">
        <v>45931</v>
      </c>
      <c r="I2406" s="69">
        <v>70551808.969999999</v>
      </c>
      <c r="J2406" s="70">
        <v>0</v>
      </c>
      <c r="K2406" s="71">
        <v>1.006</v>
      </c>
      <c r="L2406" s="70">
        <v>1</v>
      </c>
      <c r="M2406" s="71">
        <v>0.70799999999999996</v>
      </c>
      <c r="N2406" s="72"/>
      <c r="O2406" s="73">
        <f>MIN(1,MAX(0,(1/(1+EXP(-(Assumptions!$B$5 + Assumptions!$B$6*$N2406))))*Assumptions!$B$3))</f>
        <v>3.9165722796764356E-2</v>
      </c>
      <c r="P2406" s="73">
        <f>VLOOKUP($F2406,Assumptions!$A$23:$B$27,2,FALSE)*Assumptions!$B$4</f>
        <v>0.7</v>
      </c>
      <c r="Q2406" s="74">
        <f t="shared" si="74"/>
        <v>1934248.8150505049</v>
      </c>
      <c r="R2406" s="75" t="str">
        <f>IF($O2406&lt;Assumptions!$B$17,"A",IF($O2406&lt;Assumptions!$B$18,"B",IF($O2406&lt;Assumptions!$B$19,"C",IF($O2406&lt;Assumptions!$B$20,"D","E"))))</f>
        <v>B</v>
      </c>
      <c r="S2406" s="75">
        <f t="shared" si="75"/>
        <v>0</v>
      </c>
    </row>
    <row r="2407" spans="1:19" ht="17.399999999999999" x14ac:dyDescent="0.3">
      <c r="A2407" s="39" t="s">
        <v>526</v>
      </c>
      <c r="B2407" s="39" t="s">
        <v>73</v>
      </c>
      <c r="C2407" s="39" t="s">
        <v>190</v>
      </c>
      <c r="D2407" s="39" t="s">
        <v>26</v>
      </c>
      <c r="E2407" s="70" t="s">
        <v>27</v>
      </c>
      <c r="F2407" s="70" t="s">
        <v>40</v>
      </c>
      <c r="G2407" s="78">
        <v>44084</v>
      </c>
      <c r="H2407" s="78">
        <v>45962</v>
      </c>
      <c r="I2407" s="69">
        <v>69335241.629999995</v>
      </c>
      <c r="J2407" s="70">
        <v>185</v>
      </c>
      <c r="K2407" s="71">
        <v>0.29899999999999999</v>
      </c>
      <c r="L2407" s="70">
        <v>1</v>
      </c>
      <c r="M2407" s="71">
        <v>0.70799999999999996</v>
      </c>
      <c r="N2407" s="72"/>
      <c r="O2407" s="73">
        <f>MIN(1,MAX(0,(1/(1+EXP(-(Assumptions!$B$5 + Assumptions!$B$6*$N2407))))*Assumptions!$B$3))</f>
        <v>3.9165722796764356E-2</v>
      </c>
      <c r="P2407" s="73">
        <f>VLOOKUP($F2407,Assumptions!$A$23:$B$27,2,FALSE)*Assumptions!$B$4</f>
        <v>0.7</v>
      </c>
      <c r="Q2407" s="74">
        <f t="shared" si="74"/>
        <v>1900895.397609079</v>
      </c>
      <c r="R2407" s="75" t="str">
        <f>IF($O2407&lt;Assumptions!$B$17,"A",IF($O2407&lt;Assumptions!$B$18,"B",IF($O2407&lt;Assumptions!$B$19,"C",IF($O2407&lt;Assumptions!$B$20,"D","E"))))</f>
        <v>B</v>
      </c>
      <c r="S2407" s="75">
        <f t="shared" si="75"/>
        <v>1</v>
      </c>
    </row>
    <row r="2408" spans="1:19" ht="17.399999999999999" x14ac:dyDescent="0.3">
      <c r="A2408" s="39" t="s">
        <v>526</v>
      </c>
      <c r="B2408" s="39" t="s">
        <v>73</v>
      </c>
      <c r="C2408" s="39" t="s">
        <v>190</v>
      </c>
      <c r="D2408" s="39" t="s">
        <v>26</v>
      </c>
      <c r="E2408" s="70" t="s">
        <v>27</v>
      </c>
      <c r="F2408" s="70" t="s">
        <v>40</v>
      </c>
      <c r="G2408" s="78">
        <v>44084</v>
      </c>
      <c r="H2408" s="78">
        <v>45992</v>
      </c>
      <c r="I2408" s="69">
        <v>68037284.719999999</v>
      </c>
      <c r="J2408" s="70">
        <v>35</v>
      </c>
      <c r="K2408" s="71">
        <v>0.45800000000000002</v>
      </c>
      <c r="L2408" s="70">
        <v>1</v>
      </c>
      <c r="M2408" s="71">
        <v>0.70799999999999996</v>
      </c>
      <c r="N2408" s="72"/>
      <c r="O2408" s="73">
        <f>MIN(1,MAX(0,(1/(1+EXP(-(Assumptions!$B$5 + Assumptions!$B$6*$N2408))))*Assumptions!$B$3))</f>
        <v>3.9165722796764356E-2</v>
      </c>
      <c r="P2408" s="73">
        <f>VLOOKUP($F2408,Assumptions!$A$23:$B$27,2,FALSE)*Assumptions!$B$4</f>
        <v>0.7</v>
      </c>
      <c r="Q2408" s="74">
        <f t="shared" si="74"/>
        <v>1865310.6032316356</v>
      </c>
      <c r="R2408" s="75" t="str">
        <f>IF($O2408&lt;Assumptions!$B$17,"A",IF($O2408&lt;Assumptions!$B$18,"B",IF($O2408&lt;Assumptions!$B$19,"C",IF($O2408&lt;Assumptions!$B$20,"D","E"))))</f>
        <v>B</v>
      </c>
      <c r="S2408" s="75">
        <f t="shared" si="75"/>
        <v>0</v>
      </c>
    </row>
    <row r="2409" spans="1:19" ht="17.399999999999999" x14ac:dyDescent="0.3">
      <c r="A2409" s="39" t="s">
        <v>528</v>
      </c>
      <c r="B2409" s="39" t="s">
        <v>70</v>
      </c>
      <c r="C2409" s="39" t="s">
        <v>135</v>
      </c>
      <c r="D2409" s="39" t="s">
        <v>22</v>
      </c>
      <c r="E2409" s="70" t="s">
        <v>23</v>
      </c>
      <c r="F2409" s="70" t="s">
        <v>28</v>
      </c>
      <c r="G2409" s="78">
        <v>44820</v>
      </c>
      <c r="H2409" s="78">
        <v>45658</v>
      </c>
      <c r="I2409" s="69">
        <v>3913803.15</v>
      </c>
      <c r="J2409" s="70">
        <v>0</v>
      </c>
      <c r="K2409" s="71">
        <v>1.0649999999999999</v>
      </c>
      <c r="L2409" s="70">
        <v>0</v>
      </c>
      <c r="M2409" s="71">
        <v>0.76200000000000001</v>
      </c>
      <c r="N2409" s="72"/>
      <c r="O2409" s="73">
        <f>MIN(1,MAX(0,(1/(1+EXP(-(Assumptions!$B$5 + Assumptions!$B$6*$N2409))))*Assumptions!$B$3))</f>
        <v>3.9165722796764356E-2</v>
      </c>
      <c r="P2409" s="73">
        <f>VLOOKUP($F2409,Assumptions!$A$23:$B$27,2,FALSE)*Assumptions!$B$4</f>
        <v>0.35</v>
      </c>
      <c r="Q2409" s="74">
        <f t="shared" si="74"/>
        <v>53650.425238901094</v>
      </c>
      <c r="R2409" s="75" t="str">
        <f>IF($O2409&lt;Assumptions!$B$17,"A",IF($O2409&lt;Assumptions!$B$18,"B",IF($O2409&lt;Assumptions!$B$19,"C",IF($O2409&lt;Assumptions!$B$20,"D","E"))))</f>
        <v>B</v>
      </c>
      <c r="S2409" s="75">
        <f t="shared" si="75"/>
        <v>0</v>
      </c>
    </row>
    <row r="2410" spans="1:19" ht="17.399999999999999" x14ac:dyDescent="0.3">
      <c r="A2410" s="39" t="s">
        <v>528</v>
      </c>
      <c r="B2410" s="39" t="s">
        <v>70</v>
      </c>
      <c r="C2410" s="39" t="s">
        <v>135</v>
      </c>
      <c r="D2410" s="39" t="s">
        <v>22</v>
      </c>
      <c r="E2410" s="70" t="s">
        <v>23</v>
      </c>
      <c r="F2410" s="70" t="s">
        <v>28</v>
      </c>
      <c r="G2410" s="78">
        <v>44820</v>
      </c>
      <c r="H2410" s="78">
        <v>45689</v>
      </c>
      <c r="I2410" s="69">
        <v>3796831.26</v>
      </c>
      <c r="J2410" s="70">
        <v>0</v>
      </c>
      <c r="K2410" s="71">
        <v>1.0189999999999999</v>
      </c>
      <c r="L2410" s="70">
        <v>0</v>
      </c>
      <c r="M2410" s="71">
        <v>0.76200000000000001</v>
      </c>
      <c r="N2410" s="72"/>
      <c r="O2410" s="73">
        <f>MIN(1,MAX(0,(1/(1+EXP(-(Assumptions!$B$5 + Assumptions!$B$6*$N2410))))*Assumptions!$B$3))</f>
        <v>3.9165722796764356E-2</v>
      </c>
      <c r="P2410" s="73">
        <f>VLOOKUP($F2410,Assumptions!$A$23:$B$27,2,FALSE)*Assumptions!$B$4</f>
        <v>0.35</v>
      </c>
      <c r="Q2410" s="74">
        <f t="shared" si="74"/>
        <v>52046.974222337332</v>
      </c>
      <c r="R2410" s="75" t="str">
        <f>IF($O2410&lt;Assumptions!$B$17,"A",IF($O2410&lt;Assumptions!$B$18,"B",IF($O2410&lt;Assumptions!$B$19,"C",IF($O2410&lt;Assumptions!$B$20,"D","E"))))</f>
        <v>B</v>
      </c>
      <c r="S2410" s="75">
        <f t="shared" si="75"/>
        <v>0</v>
      </c>
    </row>
    <row r="2411" spans="1:19" ht="17.399999999999999" x14ac:dyDescent="0.3">
      <c r="A2411" s="39" t="s">
        <v>528</v>
      </c>
      <c r="B2411" s="39" t="s">
        <v>70</v>
      </c>
      <c r="C2411" s="39" t="s">
        <v>135</v>
      </c>
      <c r="D2411" s="39" t="s">
        <v>22</v>
      </c>
      <c r="E2411" s="70" t="s">
        <v>23</v>
      </c>
      <c r="F2411" s="70" t="s">
        <v>28</v>
      </c>
      <c r="G2411" s="78">
        <v>44820</v>
      </c>
      <c r="H2411" s="78">
        <v>45717</v>
      </c>
      <c r="I2411" s="69">
        <v>3675381.66</v>
      </c>
      <c r="J2411" s="70">
        <v>0</v>
      </c>
      <c r="K2411" s="71">
        <v>1.087</v>
      </c>
      <c r="L2411" s="70">
        <v>0</v>
      </c>
      <c r="M2411" s="71">
        <v>0.76200000000000001</v>
      </c>
      <c r="N2411" s="72"/>
      <c r="O2411" s="73">
        <f>MIN(1,MAX(0,(1/(1+EXP(-(Assumptions!$B$5 + Assumptions!$B$6*$N2411))))*Assumptions!$B$3))</f>
        <v>3.9165722796764356E-2</v>
      </c>
      <c r="P2411" s="73">
        <f>VLOOKUP($F2411,Assumptions!$A$23:$B$27,2,FALSE)*Assumptions!$B$4</f>
        <v>0.35</v>
      </c>
      <c r="Q2411" s="74">
        <f t="shared" si="74"/>
        <v>50382.142743755066</v>
      </c>
      <c r="R2411" s="75" t="str">
        <f>IF($O2411&lt;Assumptions!$B$17,"A",IF($O2411&lt;Assumptions!$B$18,"B",IF($O2411&lt;Assumptions!$B$19,"C",IF($O2411&lt;Assumptions!$B$20,"D","E"))))</f>
        <v>B</v>
      </c>
      <c r="S2411" s="75">
        <f t="shared" si="75"/>
        <v>0</v>
      </c>
    </row>
    <row r="2412" spans="1:19" ht="17.399999999999999" x14ac:dyDescent="0.3">
      <c r="A2412" s="39" t="s">
        <v>528</v>
      </c>
      <c r="B2412" s="39" t="s">
        <v>70</v>
      </c>
      <c r="C2412" s="39" t="s">
        <v>135</v>
      </c>
      <c r="D2412" s="39" t="s">
        <v>22</v>
      </c>
      <c r="E2412" s="70" t="s">
        <v>23</v>
      </c>
      <c r="F2412" s="70" t="s">
        <v>28</v>
      </c>
      <c r="G2412" s="78">
        <v>44820</v>
      </c>
      <c r="H2412" s="78">
        <v>45748</v>
      </c>
      <c r="I2412" s="69">
        <v>3569601.23</v>
      </c>
      <c r="J2412" s="70">
        <v>0</v>
      </c>
      <c r="K2412" s="71">
        <v>0.97899999999999998</v>
      </c>
      <c r="L2412" s="70">
        <v>0</v>
      </c>
      <c r="M2412" s="71">
        <v>0.76200000000000001</v>
      </c>
      <c r="N2412" s="72"/>
      <c r="O2412" s="73">
        <f>MIN(1,MAX(0,(1/(1+EXP(-(Assumptions!$B$5 + Assumptions!$B$6*$N2412))))*Assumptions!$B$3))</f>
        <v>3.9165722796764356E-2</v>
      </c>
      <c r="P2412" s="73">
        <f>VLOOKUP($F2412,Assumptions!$A$23:$B$27,2,FALSE)*Assumptions!$B$4</f>
        <v>0.35</v>
      </c>
      <c r="Q2412" s="74">
        <f t="shared" si="74"/>
        <v>48932.104294209181</v>
      </c>
      <c r="R2412" s="75" t="str">
        <f>IF($O2412&lt;Assumptions!$B$17,"A",IF($O2412&lt;Assumptions!$B$18,"B",IF($O2412&lt;Assumptions!$B$19,"C",IF($O2412&lt;Assumptions!$B$20,"D","E"))))</f>
        <v>B</v>
      </c>
      <c r="S2412" s="75">
        <f t="shared" si="75"/>
        <v>0</v>
      </c>
    </row>
    <row r="2413" spans="1:19" ht="17.399999999999999" x14ac:dyDescent="0.3">
      <c r="A2413" s="39" t="s">
        <v>528</v>
      </c>
      <c r="B2413" s="39" t="s">
        <v>70</v>
      </c>
      <c r="C2413" s="39" t="s">
        <v>135</v>
      </c>
      <c r="D2413" s="39" t="s">
        <v>22</v>
      </c>
      <c r="E2413" s="70" t="s">
        <v>23</v>
      </c>
      <c r="F2413" s="70" t="s">
        <v>28</v>
      </c>
      <c r="G2413" s="78">
        <v>44820</v>
      </c>
      <c r="H2413" s="78">
        <v>45778</v>
      </c>
      <c r="I2413" s="69">
        <v>3452220.09</v>
      </c>
      <c r="J2413" s="70">
        <v>0</v>
      </c>
      <c r="K2413" s="71">
        <v>1.026</v>
      </c>
      <c r="L2413" s="70">
        <v>0</v>
      </c>
      <c r="M2413" s="71">
        <v>0.76200000000000001</v>
      </c>
      <c r="N2413" s="72"/>
      <c r="O2413" s="73">
        <f>MIN(1,MAX(0,(1/(1+EXP(-(Assumptions!$B$5 + Assumptions!$B$6*$N2413))))*Assumptions!$B$3))</f>
        <v>3.9165722796764356E-2</v>
      </c>
      <c r="P2413" s="73">
        <f>VLOOKUP($F2413,Assumptions!$A$23:$B$27,2,FALSE)*Assumptions!$B$4</f>
        <v>0.35</v>
      </c>
      <c r="Q2413" s="74">
        <f t="shared" si="74"/>
        <v>47323.043277426303</v>
      </c>
      <c r="R2413" s="75" t="str">
        <f>IF($O2413&lt;Assumptions!$B$17,"A",IF($O2413&lt;Assumptions!$B$18,"B",IF($O2413&lt;Assumptions!$B$19,"C",IF($O2413&lt;Assumptions!$B$20,"D","E"))))</f>
        <v>B</v>
      </c>
      <c r="S2413" s="75">
        <f t="shared" si="75"/>
        <v>0</v>
      </c>
    </row>
    <row r="2414" spans="1:19" ht="17.399999999999999" x14ac:dyDescent="0.3">
      <c r="A2414" s="39" t="s">
        <v>528</v>
      </c>
      <c r="B2414" s="39" t="s">
        <v>70</v>
      </c>
      <c r="C2414" s="39" t="s">
        <v>135</v>
      </c>
      <c r="D2414" s="39" t="s">
        <v>22</v>
      </c>
      <c r="E2414" s="70" t="s">
        <v>23</v>
      </c>
      <c r="F2414" s="70" t="s">
        <v>28</v>
      </c>
      <c r="G2414" s="78">
        <v>44820</v>
      </c>
      <c r="H2414" s="78">
        <v>45809</v>
      </c>
      <c r="I2414" s="69">
        <v>3452220.09</v>
      </c>
      <c r="J2414" s="70">
        <v>220</v>
      </c>
      <c r="K2414" s="71">
        <v>3.0000000000000001E-3</v>
      </c>
      <c r="L2414" s="70">
        <v>0</v>
      </c>
      <c r="M2414" s="71">
        <v>0.76200000000000001</v>
      </c>
      <c r="N2414" s="72"/>
      <c r="O2414" s="73">
        <f>MIN(1,MAX(0,(1/(1+EXP(-(Assumptions!$B$5 + Assumptions!$B$6*$N2414))))*Assumptions!$B$3))</f>
        <v>3.9165722796764356E-2</v>
      </c>
      <c r="P2414" s="73">
        <f>VLOOKUP($F2414,Assumptions!$A$23:$B$27,2,FALSE)*Assumptions!$B$4</f>
        <v>0.35</v>
      </c>
      <c r="Q2414" s="74">
        <f t="shared" si="74"/>
        <v>47323.043277426303</v>
      </c>
      <c r="R2414" s="75" t="str">
        <f>IF($O2414&lt;Assumptions!$B$17,"A",IF($O2414&lt;Assumptions!$B$18,"B",IF($O2414&lt;Assumptions!$B$19,"C",IF($O2414&lt;Assumptions!$B$20,"D","E"))))</f>
        <v>B</v>
      </c>
      <c r="S2414" s="75">
        <f t="shared" si="75"/>
        <v>1</v>
      </c>
    </row>
    <row r="2415" spans="1:19" ht="17.399999999999999" x14ac:dyDescent="0.3">
      <c r="A2415" s="39" t="s">
        <v>528</v>
      </c>
      <c r="B2415" s="39" t="s">
        <v>70</v>
      </c>
      <c r="C2415" s="39" t="s">
        <v>135</v>
      </c>
      <c r="D2415" s="39" t="s">
        <v>22</v>
      </c>
      <c r="E2415" s="70" t="s">
        <v>23</v>
      </c>
      <c r="F2415" s="70" t="s">
        <v>28</v>
      </c>
      <c r="G2415" s="78">
        <v>44820</v>
      </c>
      <c r="H2415" s="78">
        <v>45839</v>
      </c>
      <c r="I2415" s="69">
        <v>3452220.09</v>
      </c>
      <c r="J2415" s="70">
        <v>999</v>
      </c>
      <c r="K2415" s="71">
        <v>1E-3</v>
      </c>
      <c r="L2415" s="70">
        <v>0</v>
      </c>
      <c r="M2415" s="71">
        <v>0.76200000000000001</v>
      </c>
      <c r="N2415" s="72"/>
      <c r="O2415" s="73">
        <f>MIN(1,MAX(0,(1/(1+EXP(-(Assumptions!$B$5 + Assumptions!$B$6*$N2415))))*Assumptions!$B$3))</f>
        <v>3.9165722796764356E-2</v>
      </c>
      <c r="P2415" s="73">
        <f>VLOOKUP($F2415,Assumptions!$A$23:$B$27,2,FALSE)*Assumptions!$B$4</f>
        <v>0.35</v>
      </c>
      <c r="Q2415" s="74">
        <f t="shared" si="74"/>
        <v>47323.043277426303</v>
      </c>
      <c r="R2415" s="75" t="str">
        <f>IF($O2415&lt;Assumptions!$B$17,"A",IF($O2415&lt;Assumptions!$B$18,"B",IF($O2415&lt;Assumptions!$B$19,"C",IF($O2415&lt;Assumptions!$B$20,"D","E"))))</f>
        <v>B</v>
      </c>
      <c r="S2415" s="75">
        <f t="shared" si="75"/>
        <v>1</v>
      </c>
    </row>
    <row r="2416" spans="1:19" ht="17.399999999999999" x14ac:dyDescent="0.3">
      <c r="A2416" s="39" t="s">
        <v>528</v>
      </c>
      <c r="B2416" s="39" t="s">
        <v>70</v>
      </c>
      <c r="C2416" s="39" t="s">
        <v>135</v>
      </c>
      <c r="D2416" s="39" t="s">
        <v>22</v>
      </c>
      <c r="E2416" s="70" t="s">
        <v>23</v>
      </c>
      <c r="F2416" s="70" t="s">
        <v>28</v>
      </c>
      <c r="G2416" s="78">
        <v>44820</v>
      </c>
      <c r="H2416" s="78">
        <v>45870</v>
      </c>
      <c r="I2416" s="69">
        <v>3452220.09</v>
      </c>
      <c r="J2416" s="70">
        <v>999</v>
      </c>
      <c r="K2416" s="71">
        <v>0.16800000000000001</v>
      </c>
      <c r="L2416" s="70">
        <v>0</v>
      </c>
      <c r="M2416" s="71">
        <v>0.76200000000000001</v>
      </c>
      <c r="N2416" s="72"/>
      <c r="O2416" s="73">
        <f>MIN(1,MAX(0,(1/(1+EXP(-(Assumptions!$B$5 + Assumptions!$B$6*$N2416))))*Assumptions!$B$3))</f>
        <v>3.9165722796764356E-2</v>
      </c>
      <c r="P2416" s="73">
        <f>VLOOKUP($F2416,Assumptions!$A$23:$B$27,2,FALSE)*Assumptions!$B$4</f>
        <v>0.35</v>
      </c>
      <c r="Q2416" s="74">
        <f t="shared" si="74"/>
        <v>47323.043277426303</v>
      </c>
      <c r="R2416" s="75" t="str">
        <f>IF($O2416&lt;Assumptions!$B$17,"A",IF($O2416&lt;Assumptions!$B$18,"B",IF($O2416&lt;Assumptions!$B$19,"C",IF($O2416&lt;Assumptions!$B$20,"D","E"))))</f>
        <v>B</v>
      </c>
      <c r="S2416" s="75">
        <f t="shared" si="75"/>
        <v>1</v>
      </c>
    </row>
    <row r="2417" spans="1:19" ht="17.399999999999999" x14ac:dyDescent="0.3">
      <c r="A2417" s="39" t="s">
        <v>528</v>
      </c>
      <c r="B2417" s="39" t="s">
        <v>70</v>
      </c>
      <c r="C2417" s="39" t="s">
        <v>135</v>
      </c>
      <c r="D2417" s="39" t="s">
        <v>22</v>
      </c>
      <c r="E2417" s="70" t="s">
        <v>23</v>
      </c>
      <c r="F2417" s="70" t="s">
        <v>28</v>
      </c>
      <c r="G2417" s="78">
        <v>44820</v>
      </c>
      <c r="H2417" s="78">
        <v>45901</v>
      </c>
      <c r="I2417" s="69">
        <v>3452220.09</v>
      </c>
      <c r="J2417" s="70">
        <v>999</v>
      </c>
      <c r="K2417" s="71">
        <v>0.11799999999999999</v>
      </c>
      <c r="L2417" s="70">
        <v>0</v>
      </c>
      <c r="M2417" s="71">
        <v>0.76200000000000001</v>
      </c>
      <c r="N2417" s="72"/>
      <c r="O2417" s="73">
        <f>MIN(1,MAX(0,(1/(1+EXP(-(Assumptions!$B$5 + Assumptions!$B$6*$N2417))))*Assumptions!$B$3))</f>
        <v>3.9165722796764356E-2</v>
      </c>
      <c r="P2417" s="73">
        <f>VLOOKUP($F2417,Assumptions!$A$23:$B$27,2,FALSE)*Assumptions!$B$4</f>
        <v>0.35</v>
      </c>
      <c r="Q2417" s="74">
        <f t="shared" si="74"/>
        <v>47323.043277426303</v>
      </c>
      <c r="R2417" s="75" t="str">
        <f>IF($O2417&lt;Assumptions!$B$17,"A",IF($O2417&lt;Assumptions!$B$18,"B",IF($O2417&lt;Assumptions!$B$19,"C",IF($O2417&lt;Assumptions!$B$20,"D","E"))))</f>
        <v>B</v>
      </c>
      <c r="S2417" s="75">
        <f t="shared" si="75"/>
        <v>1</v>
      </c>
    </row>
    <row r="2418" spans="1:19" ht="17.399999999999999" x14ac:dyDescent="0.3">
      <c r="A2418" s="39" t="s">
        <v>528</v>
      </c>
      <c r="B2418" s="39" t="s">
        <v>70</v>
      </c>
      <c r="C2418" s="39" t="s">
        <v>135</v>
      </c>
      <c r="D2418" s="39" t="s">
        <v>22</v>
      </c>
      <c r="E2418" s="70" t="s">
        <v>23</v>
      </c>
      <c r="F2418" s="70" t="s">
        <v>28</v>
      </c>
      <c r="G2418" s="78">
        <v>44820</v>
      </c>
      <c r="H2418" s="78">
        <v>45931</v>
      </c>
      <c r="I2418" s="69">
        <v>3452220.09</v>
      </c>
      <c r="J2418" s="70">
        <v>999</v>
      </c>
      <c r="K2418" s="71">
        <v>0.19800000000000001</v>
      </c>
      <c r="L2418" s="70">
        <v>0</v>
      </c>
      <c r="M2418" s="71">
        <v>0.76200000000000001</v>
      </c>
      <c r="N2418" s="72"/>
      <c r="O2418" s="73">
        <f>MIN(1,MAX(0,(1/(1+EXP(-(Assumptions!$B$5 + Assumptions!$B$6*$N2418))))*Assumptions!$B$3))</f>
        <v>3.9165722796764356E-2</v>
      </c>
      <c r="P2418" s="73">
        <f>VLOOKUP($F2418,Assumptions!$A$23:$B$27,2,FALSE)*Assumptions!$B$4</f>
        <v>0.35</v>
      </c>
      <c r="Q2418" s="74">
        <f t="shared" si="74"/>
        <v>47323.043277426303</v>
      </c>
      <c r="R2418" s="75" t="str">
        <f>IF($O2418&lt;Assumptions!$B$17,"A",IF($O2418&lt;Assumptions!$B$18,"B",IF($O2418&lt;Assumptions!$B$19,"C",IF($O2418&lt;Assumptions!$B$20,"D","E"))))</f>
        <v>B</v>
      </c>
      <c r="S2418" s="75">
        <f t="shared" si="75"/>
        <v>1</v>
      </c>
    </row>
    <row r="2419" spans="1:19" ht="17.399999999999999" x14ac:dyDescent="0.3">
      <c r="A2419" s="39" t="s">
        <v>528</v>
      </c>
      <c r="B2419" s="39" t="s">
        <v>70</v>
      </c>
      <c r="C2419" s="39" t="s">
        <v>135</v>
      </c>
      <c r="D2419" s="39" t="s">
        <v>22</v>
      </c>
      <c r="E2419" s="70" t="s">
        <v>23</v>
      </c>
      <c r="F2419" s="70" t="s">
        <v>28</v>
      </c>
      <c r="G2419" s="78">
        <v>44820</v>
      </c>
      <c r="H2419" s="78">
        <v>45962</v>
      </c>
      <c r="I2419" s="69">
        <v>3452220.09</v>
      </c>
      <c r="J2419" s="70">
        <v>999</v>
      </c>
      <c r="K2419" s="71">
        <v>0.17899999999999999</v>
      </c>
      <c r="L2419" s="70">
        <v>0</v>
      </c>
      <c r="M2419" s="71">
        <v>0.76200000000000001</v>
      </c>
      <c r="N2419" s="72"/>
      <c r="O2419" s="73">
        <f>MIN(1,MAX(0,(1/(1+EXP(-(Assumptions!$B$5 + Assumptions!$B$6*$N2419))))*Assumptions!$B$3))</f>
        <v>3.9165722796764356E-2</v>
      </c>
      <c r="P2419" s="73">
        <f>VLOOKUP($F2419,Assumptions!$A$23:$B$27,2,FALSE)*Assumptions!$B$4</f>
        <v>0.35</v>
      </c>
      <c r="Q2419" s="74">
        <f t="shared" si="74"/>
        <v>47323.043277426303</v>
      </c>
      <c r="R2419" s="75" t="str">
        <f>IF($O2419&lt;Assumptions!$B$17,"A",IF($O2419&lt;Assumptions!$B$18,"B",IF($O2419&lt;Assumptions!$B$19,"C",IF($O2419&lt;Assumptions!$B$20,"D","E"))))</f>
        <v>B</v>
      </c>
      <c r="S2419" s="75">
        <f t="shared" si="75"/>
        <v>1</v>
      </c>
    </row>
    <row r="2420" spans="1:19" ht="17.399999999999999" x14ac:dyDescent="0.3">
      <c r="A2420" s="39" t="s">
        <v>528</v>
      </c>
      <c r="B2420" s="39" t="s">
        <v>70</v>
      </c>
      <c r="C2420" s="39" t="s">
        <v>135</v>
      </c>
      <c r="D2420" s="39" t="s">
        <v>22</v>
      </c>
      <c r="E2420" s="70" t="s">
        <v>23</v>
      </c>
      <c r="F2420" s="70" t="s">
        <v>28</v>
      </c>
      <c r="G2420" s="78">
        <v>44820</v>
      </c>
      <c r="H2420" s="78">
        <v>45992</v>
      </c>
      <c r="I2420" s="69">
        <v>3452220.09</v>
      </c>
      <c r="J2420" s="70">
        <v>999</v>
      </c>
      <c r="K2420" s="71">
        <v>0.13700000000000001</v>
      </c>
      <c r="L2420" s="70">
        <v>0</v>
      </c>
      <c r="M2420" s="71">
        <v>0.76200000000000001</v>
      </c>
      <c r="N2420" s="72"/>
      <c r="O2420" s="73">
        <f>MIN(1,MAX(0,(1/(1+EXP(-(Assumptions!$B$5 + Assumptions!$B$6*$N2420))))*Assumptions!$B$3))</f>
        <v>3.9165722796764356E-2</v>
      </c>
      <c r="P2420" s="73">
        <f>VLOOKUP($F2420,Assumptions!$A$23:$B$27,2,FALSE)*Assumptions!$B$4</f>
        <v>0.35</v>
      </c>
      <c r="Q2420" s="74">
        <f t="shared" si="74"/>
        <v>47323.043277426303</v>
      </c>
      <c r="R2420" s="75" t="str">
        <f>IF($O2420&lt;Assumptions!$B$17,"A",IF($O2420&lt;Assumptions!$B$18,"B",IF($O2420&lt;Assumptions!$B$19,"C",IF($O2420&lt;Assumptions!$B$20,"D","E"))))</f>
        <v>B</v>
      </c>
      <c r="S2420" s="75">
        <f t="shared" si="75"/>
        <v>1</v>
      </c>
    </row>
    <row r="2421" spans="1:19" ht="17.399999999999999" x14ac:dyDescent="0.3">
      <c r="A2421" s="39" t="s">
        <v>529</v>
      </c>
      <c r="B2421" s="39" t="s">
        <v>80</v>
      </c>
      <c r="C2421" s="39" t="s">
        <v>144</v>
      </c>
      <c r="D2421" s="39" t="s">
        <v>45</v>
      </c>
      <c r="E2421" s="70" t="s">
        <v>49</v>
      </c>
      <c r="F2421" s="70" t="s">
        <v>40</v>
      </c>
      <c r="G2421" s="78">
        <v>45882</v>
      </c>
      <c r="H2421" s="78">
        <v>45870</v>
      </c>
      <c r="I2421" s="69">
        <v>18681894.030000001</v>
      </c>
      <c r="J2421" s="70">
        <v>15</v>
      </c>
      <c r="K2421" s="71">
        <v>1.149</v>
      </c>
      <c r="L2421" s="70">
        <v>0</v>
      </c>
      <c r="M2421" s="71">
        <v>0.67700000000000005</v>
      </c>
      <c r="N2421" s="72"/>
      <c r="O2421" s="73">
        <f>MIN(1,MAX(0,(1/(1+EXP(-(Assumptions!$B$5 + Assumptions!$B$6*$N2421))))*Assumptions!$B$3))</f>
        <v>3.9165722796764356E-2</v>
      </c>
      <c r="P2421" s="73">
        <f>VLOOKUP($F2421,Assumptions!$A$23:$B$27,2,FALSE)*Assumptions!$B$4</f>
        <v>0.7</v>
      </c>
      <c r="Q2421" s="74">
        <f t="shared" si="74"/>
        <v>512182.91802825482</v>
      </c>
      <c r="R2421" s="75" t="str">
        <f>IF($O2421&lt;Assumptions!$B$17,"A",IF($O2421&lt;Assumptions!$B$18,"B",IF($O2421&lt;Assumptions!$B$19,"C",IF($O2421&lt;Assumptions!$B$20,"D","E"))))</f>
        <v>B</v>
      </c>
      <c r="S2421" s="75">
        <f t="shared" si="75"/>
        <v>0</v>
      </c>
    </row>
    <row r="2422" spans="1:19" ht="17.399999999999999" x14ac:dyDescent="0.3">
      <c r="A2422" s="39" t="s">
        <v>529</v>
      </c>
      <c r="B2422" s="39" t="s">
        <v>80</v>
      </c>
      <c r="C2422" s="39" t="s">
        <v>144</v>
      </c>
      <c r="D2422" s="39" t="s">
        <v>45</v>
      </c>
      <c r="E2422" s="70" t="s">
        <v>49</v>
      </c>
      <c r="F2422" s="70" t="s">
        <v>40</v>
      </c>
      <c r="G2422" s="78">
        <v>45882</v>
      </c>
      <c r="H2422" s="78">
        <v>45901</v>
      </c>
      <c r="I2422" s="69">
        <v>18277520.809999999</v>
      </c>
      <c r="J2422" s="70">
        <v>0</v>
      </c>
      <c r="K2422" s="71">
        <v>0.96399999999999997</v>
      </c>
      <c r="L2422" s="70">
        <v>0</v>
      </c>
      <c r="M2422" s="71">
        <v>0.67700000000000005</v>
      </c>
      <c r="N2422" s="72"/>
      <c r="O2422" s="73">
        <f>MIN(1,MAX(0,(1/(1+EXP(-(Assumptions!$B$5 + Assumptions!$B$6*$N2422))))*Assumptions!$B$3))</f>
        <v>3.9165722796764356E-2</v>
      </c>
      <c r="P2422" s="73">
        <f>VLOOKUP($F2422,Assumptions!$A$23:$B$27,2,FALSE)*Assumptions!$B$4</f>
        <v>0.7</v>
      </c>
      <c r="Q2422" s="74">
        <f t="shared" si="74"/>
        <v>501096.61941958626</v>
      </c>
      <c r="R2422" s="75" t="str">
        <f>IF($O2422&lt;Assumptions!$B$17,"A",IF($O2422&lt;Assumptions!$B$18,"B",IF($O2422&lt;Assumptions!$B$19,"C",IF($O2422&lt;Assumptions!$B$20,"D","E"))))</f>
        <v>B</v>
      </c>
      <c r="S2422" s="75">
        <f t="shared" si="75"/>
        <v>0</v>
      </c>
    </row>
    <row r="2423" spans="1:19" ht="17.399999999999999" x14ac:dyDescent="0.3">
      <c r="A2423" s="39" t="s">
        <v>529</v>
      </c>
      <c r="B2423" s="39" t="s">
        <v>80</v>
      </c>
      <c r="C2423" s="39" t="s">
        <v>144</v>
      </c>
      <c r="D2423" s="39" t="s">
        <v>45</v>
      </c>
      <c r="E2423" s="70" t="s">
        <v>49</v>
      </c>
      <c r="F2423" s="70" t="s">
        <v>40</v>
      </c>
      <c r="G2423" s="78">
        <v>45882</v>
      </c>
      <c r="H2423" s="78">
        <v>45931</v>
      </c>
      <c r="I2423" s="69">
        <v>17879838.109999999</v>
      </c>
      <c r="J2423" s="70">
        <v>0</v>
      </c>
      <c r="K2423" s="71">
        <v>1.04</v>
      </c>
      <c r="L2423" s="70">
        <v>0</v>
      </c>
      <c r="M2423" s="71">
        <v>0.67700000000000005</v>
      </c>
      <c r="N2423" s="72"/>
      <c r="O2423" s="73">
        <f>MIN(1,MAX(0,(1/(1+EXP(-(Assumptions!$B$5 + Assumptions!$B$6*$N2423))))*Assumptions!$B$3))</f>
        <v>3.9165722796764356E-2</v>
      </c>
      <c r="P2423" s="73">
        <f>VLOOKUP($F2423,Assumptions!$A$23:$B$27,2,FALSE)*Assumptions!$B$4</f>
        <v>0.7</v>
      </c>
      <c r="Q2423" s="74">
        <f t="shared" si="74"/>
        <v>490193.74814709811</v>
      </c>
      <c r="R2423" s="75" t="str">
        <f>IF($O2423&lt;Assumptions!$B$17,"A",IF($O2423&lt;Assumptions!$B$18,"B",IF($O2423&lt;Assumptions!$B$19,"C",IF($O2423&lt;Assumptions!$B$20,"D","E"))))</f>
        <v>B</v>
      </c>
      <c r="S2423" s="75">
        <f t="shared" si="75"/>
        <v>0</v>
      </c>
    </row>
    <row r="2424" spans="1:19" ht="17.399999999999999" x14ac:dyDescent="0.3">
      <c r="A2424" s="39" t="s">
        <v>529</v>
      </c>
      <c r="B2424" s="39" t="s">
        <v>80</v>
      </c>
      <c r="C2424" s="39" t="s">
        <v>144</v>
      </c>
      <c r="D2424" s="39" t="s">
        <v>45</v>
      </c>
      <c r="E2424" s="70" t="s">
        <v>49</v>
      </c>
      <c r="F2424" s="70" t="s">
        <v>40</v>
      </c>
      <c r="G2424" s="78">
        <v>45882</v>
      </c>
      <c r="H2424" s="78">
        <v>45962</v>
      </c>
      <c r="I2424" s="69">
        <v>17454606.68</v>
      </c>
      <c r="J2424" s="70">
        <v>0</v>
      </c>
      <c r="K2424" s="71">
        <v>1.1339999999999999</v>
      </c>
      <c r="L2424" s="70">
        <v>0</v>
      </c>
      <c r="M2424" s="71">
        <v>0.67700000000000005</v>
      </c>
      <c r="N2424" s="72"/>
      <c r="O2424" s="73">
        <f>MIN(1,MAX(0,(1/(1+EXP(-(Assumptions!$B$5 + Assumptions!$B$6*$N2424))))*Assumptions!$B$3))</f>
        <v>3.9165722796764356E-2</v>
      </c>
      <c r="P2424" s="73">
        <f>VLOOKUP($F2424,Assumptions!$A$23:$B$27,2,FALSE)*Assumptions!$B$4</f>
        <v>0.7</v>
      </c>
      <c r="Q2424" s="74">
        <f t="shared" si="74"/>
        <v>478535.60072880198</v>
      </c>
      <c r="R2424" s="75" t="str">
        <f>IF($O2424&lt;Assumptions!$B$17,"A",IF($O2424&lt;Assumptions!$B$18,"B",IF($O2424&lt;Assumptions!$B$19,"C",IF($O2424&lt;Assumptions!$B$20,"D","E"))))</f>
        <v>B</v>
      </c>
      <c r="S2424" s="75">
        <f t="shared" si="75"/>
        <v>0</v>
      </c>
    </row>
    <row r="2425" spans="1:19" ht="17.399999999999999" x14ac:dyDescent="0.3">
      <c r="A2425" s="39" t="s">
        <v>529</v>
      </c>
      <c r="B2425" s="39" t="s">
        <v>80</v>
      </c>
      <c r="C2425" s="39" t="s">
        <v>144</v>
      </c>
      <c r="D2425" s="39" t="s">
        <v>45</v>
      </c>
      <c r="E2425" s="70" t="s">
        <v>49</v>
      </c>
      <c r="F2425" s="70" t="s">
        <v>40</v>
      </c>
      <c r="G2425" s="78">
        <v>45882</v>
      </c>
      <c r="H2425" s="78">
        <v>45992</v>
      </c>
      <c r="I2425" s="69">
        <v>16984685.100000001</v>
      </c>
      <c r="J2425" s="70">
        <v>0</v>
      </c>
      <c r="K2425" s="71">
        <v>1.05</v>
      </c>
      <c r="L2425" s="70">
        <v>0</v>
      </c>
      <c r="M2425" s="71">
        <v>0.67700000000000005</v>
      </c>
      <c r="N2425" s="72"/>
      <c r="O2425" s="73">
        <f>MIN(1,MAX(0,(1/(1+EXP(-(Assumptions!$B$5 + Assumptions!$B$6*$N2425))))*Assumptions!$B$3))</f>
        <v>3.9165722796764356E-2</v>
      </c>
      <c r="P2425" s="73">
        <f>VLOOKUP($F2425,Assumptions!$A$23:$B$27,2,FALSE)*Assumptions!$B$4</f>
        <v>0.7</v>
      </c>
      <c r="Q2425" s="74">
        <f t="shared" si="74"/>
        <v>465652.22789185372</v>
      </c>
      <c r="R2425" s="75" t="str">
        <f>IF($O2425&lt;Assumptions!$B$17,"A",IF($O2425&lt;Assumptions!$B$18,"B",IF($O2425&lt;Assumptions!$B$19,"C",IF($O2425&lt;Assumptions!$B$20,"D","E"))))</f>
        <v>B</v>
      </c>
      <c r="S2425" s="75">
        <f t="shared" si="75"/>
        <v>0</v>
      </c>
    </row>
    <row r="2426" spans="1:19" ht="17.399999999999999" x14ac:dyDescent="0.3">
      <c r="A2426" s="39" t="s">
        <v>530</v>
      </c>
      <c r="B2426" s="39" t="s">
        <v>29</v>
      </c>
      <c r="C2426" s="39" t="s">
        <v>144</v>
      </c>
      <c r="D2426" s="39" t="s">
        <v>34</v>
      </c>
      <c r="E2426" s="70" t="s">
        <v>31</v>
      </c>
      <c r="F2426" s="70" t="s">
        <v>40</v>
      </c>
      <c r="G2426" s="78">
        <v>44731</v>
      </c>
      <c r="H2426" s="78">
        <v>45658</v>
      </c>
      <c r="I2426" s="69">
        <v>18331640.670000002</v>
      </c>
      <c r="J2426" s="70">
        <v>0</v>
      </c>
      <c r="K2426" s="71">
        <v>1.1399999999999999</v>
      </c>
      <c r="L2426" s="70">
        <v>0</v>
      </c>
      <c r="M2426" s="71">
        <v>1.0569999999999999</v>
      </c>
      <c r="N2426" s="72"/>
      <c r="O2426" s="73">
        <f>MIN(1,MAX(0,(1/(1+EXP(-(Assumptions!$B$5 + Assumptions!$B$6*$N2426))))*Assumptions!$B$3))</f>
        <v>3.9165722796764356E-2</v>
      </c>
      <c r="P2426" s="73">
        <f>VLOOKUP($F2426,Assumptions!$A$23:$B$27,2,FALSE)*Assumptions!$B$4</f>
        <v>0.7</v>
      </c>
      <c r="Q2426" s="74">
        <f t="shared" si="74"/>
        <v>502580.36982377816</v>
      </c>
      <c r="R2426" s="75" t="str">
        <f>IF($O2426&lt;Assumptions!$B$17,"A",IF($O2426&lt;Assumptions!$B$18,"B",IF($O2426&lt;Assumptions!$B$19,"C",IF($O2426&lt;Assumptions!$B$20,"D","E"))))</f>
        <v>B</v>
      </c>
      <c r="S2426" s="75">
        <f t="shared" si="75"/>
        <v>0</v>
      </c>
    </row>
    <row r="2427" spans="1:19" ht="17.399999999999999" x14ac:dyDescent="0.3">
      <c r="A2427" s="39" t="s">
        <v>530</v>
      </c>
      <c r="B2427" s="39" t="s">
        <v>29</v>
      </c>
      <c r="C2427" s="39" t="s">
        <v>144</v>
      </c>
      <c r="D2427" s="39" t="s">
        <v>34</v>
      </c>
      <c r="E2427" s="70" t="s">
        <v>31</v>
      </c>
      <c r="F2427" s="70" t="s">
        <v>40</v>
      </c>
      <c r="G2427" s="78">
        <v>44731</v>
      </c>
      <c r="H2427" s="78">
        <v>45689</v>
      </c>
      <c r="I2427" s="69">
        <v>17912773.899999999</v>
      </c>
      <c r="J2427" s="70">
        <v>0</v>
      </c>
      <c r="K2427" s="71">
        <v>1.0960000000000001</v>
      </c>
      <c r="L2427" s="70">
        <v>0</v>
      </c>
      <c r="M2427" s="71">
        <v>1.0569999999999999</v>
      </c>
      <c r="N2427" s="72"/>
      <c r="O2427" s="73">
        <f>MIN(1,MAX(0,(1/(1+EXP(-(Assumptions!$B$5 + Assumptions!$B$6*$N2427))))*Assumptions!$B$3))</f>
        <v>3.9165722796764356E-2</v>
      </c>
      <c r="P2427" s="73">
        <f>VLOOKUP($F2427,Assumptions!$A$23:$B$27,2,FALSE)*Assumptions!$B$4</f>
        <v>0.7</v>
      </c>
      <c r="Q2427" s="74">
        <f t="shared" si="74"/>
        <v>491096.71596196084</v>
      </c>
      <c r="R2427" s="75" t="str">
        <f>IF($O2427&lt;Assumptions!$B$17,"A",IF($O2427&lt;Assumptions!$B$18,"B",IF($O2427&lt;Assumptions!$B$19,"C",IF($O2427&lt;Assumptions!$B$20,"D","E"))))</f>
        <v>B</v>
      </c>
      <c r="S2427" s="75">
        <f t="shared" si="75"/>
        <v>0</v>
      </c>
    </row>
    <row r="2428" spans="1:19" ht="17.399999999999999" x14ac:dyDescent="0.3">
      <c r="A2428" s="39" t="s">
        <v>530</v>
      </c>
      <c r="B2428" s="39" t="s">
        <v>29</v>
      </c>
      <c r="C2428" s="39" t="s">
        <v>144</v>
      </c>
      <c r="D2428" s="39" t="s">
        <v>34</v>
      </c>
      <c r="E2428" s="70" t="s">
        <v>31</v>
      </c>
      <c r="F2428" s="70" t="s">
        <v>40</v>
      </c>
      <c r="G2428" s="78">
        <v>44731</v>
      </c>
      <c r="H2428" s="78">
        <v>45717</v>
      </c>
      <c r="I2428" s="69">
        <v>17427341.510000002</v>
      </c>
      <c r="J2428" s="70">
        <v>0</v>
      </c>
      <c r="K2428" s="71">
        <v>1.0820000000000001</v>
      </c>
      <c r="L2428" s="70">
        <v>0</v>
      </c>
      <c r="M2428" s="71">
        <v>1.0569999999999999</v>
      </c>
      <c r="N2428" s="72"/>
      <c r="O2428" s="73">
        <f>MIN(1,MAX(0,(1/(1+EXP(-(Assumptions!$B$5 + Assumptions!$B$6*$N2428))))*Assumptions!$B$3))</f>
        <v>3.9165722796764356E-2</v>
      </c>
      <c r="P2428" s="73">
        <f>VLOOKUP($F2428,Assumptions!$A$23:$B$27,2,FALSE)*Assumptions!$B$4</f>
        <v>0.7</v>
      </c>
      <c r="Q2428" s="74">
        <f t="shared" si="74"/>
        <v>477788.09866564331</v>
      </c>
      <c r="R2428" s="75" t="str">
        <f>IF($O2428&lt;Assumptions!$B$17,"A",IF($O2428&lt;Assumptions!$B$18,"B",IF($O2428&lt;Assumptions!$B$19,"C",IF($O2428&lt;Assumptions!$B$20,"D","E"))))</f>
        <v>B</v>
      </c>
      <c r="S2428" s="75">
        <f t="shared" si="75"/>
        <v>0</v>
      </c>
    </row>
    <row r="2429" spans="1:19" ht="17.399999999999999" x14ac:dyDescent="0.3">
      <c r="A2429" s="39" t="s">
        <v>530</v>
      </c>
      <c r="B2429" s="39" t="s">
        <v>29</v>
      </c>
      <c r="C2429" s="39" t="s">
        <v>144</v>
      </c>
      <c r="D2429" s="39" t="s">
        <v>34</v>
      </c>
      <c r="E2429" s="70" t="s">
        <v>31</v>
      </c>
      <c r="F2429" s="70" t="s">
        <v>40</v>
      </c>
      <c r="G2429" s="78">
        <v>44731</v>
      </c>
      <c r="H2429" s="78">
        <v>45748</v>
      </c>
      <c r="I2429" s="69">
        <v>17024526.27</v>
      </c>
      <c r="J2429" s="70">
        <v>0</v>
      </c>
      <c r="K2429" s="71">
        <v>1.125</v>
      </c>
      <c r="L2429" s="70">
        <v>0</v>
      </c>
      <c r="M2429" s="71">
        <v>1.0569999999999999</v>
      </c>
      <c r="N2429" s="72"/>
      <c r="O2429" s="73">
        <f>MIN(1,MAX(0,(1/(1+EXP(-(Assumptions!$B$5 + Assumptions!$B$6*$N2429))))*Assumptions!$B$3))</f>
        <v>3.9165722796764356E-2</v>
      </c>
      <c r="P2429" s="73">
        <f>VLOOKUP($F2429,Assumptions!$A$23:$B$27,2,FALSE)*Assumptions!$B$4</f>
        <v>0.7</v>
      </c>
      <c r="Q2429" s="74">
        <f t="shared" si="74"/>
        <v>466744.51364593679</v>
      </c>
      <c r="R2429" s="75" t="str">
        <f>IF($O2429&lt;Assumptions!$B$17,"A",IF($O2429&lt;Assumptions!$B$18,"B",IF($O2429&lt;Assumptions!$B$19,"C",IF($O2429&lt;Assumptions!$B$20,"D","E"))))</f>
        <v>B</v>
      </c>
      <c r="S2429" s="75">
        <f t="shared" si="75"/>
        <v>0</v>
      </c>
    </row>
    <row r="2430" spans="1:19" ht="17.399999999999999" x14ac:dyDescent="0.3">
      <c r="A2430" s="39" t="s">
        <v>530</v>
      </c>
      <c r="B2430" s="39" t="s">
        <v>29</v>
      </c>
      <c r="C2430" s="39" t="s">
        <v>144</v>
      </c>
      <c r="D2430" s="39" t="s">
        <v>34</v>
      </c>
      <c r="E2430" s="70" t="s">
        <v>31</v>
      </c>
      <c r="F2430" s="70" t="s">
        <v>40</v>
      </c>
      <c r="G2430" s="78">
        <v>44731</v>
      </c>
      <c r="H2430" s="78">
        <v>45778</v>
      </c>
      <c r="I2430" s="69">
        <v>16574000.68</v>
      </c>
      <c r="J2430" s="70">
        <v>0</v>
      </c>
      <c r="K2430" s="71">
        <v>1.071</v>
      </c>
      <c r="L2430" s="70">
        <v>0</v>
      </c>
      <c r="M2430" s="71">
        <v>1.0569999999999999</v>
      </c>
      <c r="N2430" s="72"/>
      <c r="O2430" s="73">
        <f>MIN(1,MAX(0,(1/(1+EXP(-(Assumptions!$B$5 + Assumptions!$B$6*$N2430))))*Assumptions!$B$3))</f>
        <v>3.9165722796764356E-2</v>
      </c>
      <c r="P2430" s="73">
        <f>VLOOKUP($F2430,Assumptions!$A$23:$B$27,2,FALSE)*Assumptions!$B$4</f>
        <v>0.7</v>
      </c>
      <c r="Q2430" s="74">
        <f t="shared" si="74"/>
        <v>454392.90138638474</v>
      </c>
      <c r="R2430" s="75" t="str">
        <f>IF($O2430&lt;Assumptions!$B$17,"A",IF($O2430&lt;Assumptions!$B$18,"B",IF($O2430&lt;Assumptions!$B$19,"C",IF($O2430&lt;Assumptions!$B$20,"D","E"))))</f>
        <v>B</v>
      </c>
      <c r="S2430" s="75">
        <f t="shared" si="75"/>
        <v>0</v>
      </c>
    </row>
    <row r="2431" spans="1:19" ht="17.399999999999999" x14ac:dyDescent="0.3">
      <c r="A2431" s="39" t="s">
        <v>530</v>
      </c>
      <c r="B2431" s="39" t="s">
        <v>29</v>
      </c>
      <c r="C2431" s="39" t="s">
        <v>144</v>
      </c>
      <c r="D2431" s="39" t="s">
        <v>34</v>
      </c>
      <c r="E2431" s="70" t="s">
        <v>31</v>
      </c>
      <c r="F2431" s="70" t="s">
        <v>40</v>
      </c>
      <c r="G2431" s="78">
        <v>44731</v>
      </c>
      <c r="H2431" s="78">
        <v>45809</v>
      </c>
      <c r="I2431" s="69">
        <v>16118595.84</v>
      </c>
      <c r="J2431" s="70">
        <v>0</v>
      </c>
      <c r="K2431" s="71">
        <v>1.125</v>
      </c>
      <c r="L2431" s="70">
        <v>0</v>
      </c>
      <c r="M2431" s="71">
        <v>1.0569999999999999</v>
      </c>
      <c r="N2431" s="72"/>
      <c r="O2431" s="73">
        <f>MIN(1,MAX(0,(1/(1+EXP(-(Assumptions!$B$5 + Assumptions!$B$6*$N2431))))*Assumptions!$B$3))</f>
        <v>3.9165722796764356E-2</v>
      </c>
      <c r="P2431" s="73">
        <f>VLOOKUP($F2431,Assumptions!$A$23:$B$27,2,FALSE)*Assumptions!$B$4</f>
        <v>0.7</v>
      </c>
      <c r="Q2431" s="74">
        <f t="shared" si="74"/>
        <v>441907.51957976341</v>
      </c>
      <c r="R2431" s="75" t="str">
        <f>IF($O2431&lt;Assumptions!$B$17,"A",IF($O2431&lt;Assumptions!$B$18,"B",IF($O2431&lt;Assumptions!$B$19,"C",IF($O2431&lt;Assumptions!$B$20,"D","E"))))</f>
        <v>B</v>
      </c>
      <c r="S2431" s="75">
        <f t="shared" si="75"/>
        <v>0</v>
      </c>
    </row>
    <row r="2432" spans="1:19" ht="17.399999999999999" x14ac:dyDescent="0.3">
      <c r="A2432" s="39" t="s">
        <v>530</v>
      </c>
      <c r="B2432" s="39" t="s">
        <v>29</v>
      </c>
      <c r="C2432" s="39" t="s">
        <v>144</v>
      </c>
      <c r="D2432" s="39" t="s">
        <v>34</v>
      </c>
      <c r="E2432" s="70" t="s">
        <v>31</v>
      </c>
      <c r="F2432" s="70" t="s">
        <v>40</v>
      </c>
      <c r="G2432" s="78">
        <v>44731</v>
      </c>
      <c r="H2432" s="78">
        <v>45839</v>
      </c>
      <c r="I2432" s="69">
        <v>15705700.4</v>
      </c>
      <c r="J2432" s="70">
        <v>15</v>
      </c>
      <c r="K2432" s="71">
        <v>1.0529999999999999</v>
      </c>
      <c r="L2432" s="70">
        <v>0</v>
      </c>
      <c r="M2432" s="71">
        <v>1.0569999999999999</v>
      </c>
      <c r="N2432" s="72"/>
      <c r="O2432" s="73">
        <f>MIN(1,MAX(0,(1/(1+EXP(-(Assumptions!$B$5 + Assumptions!$B$6*$N2432))))*Assumptions!$B$3))</f>
        <v>3.9165722796764356E-2</v>
      </c>
      <c r="P2432" s="73">
        <f>VLOOKUP($F2432,Assumptions!$A$23:$B$27,2,FALSE)*Assumptions!$B$4</f>
        <v>0.7</v>
      </c>
      <c r="Q2432" s="74">
        <f t="shared" si="74"/>
        <v>430587.57573680172</v>
      </c>
      <c r="R2432" s="75" t="str">
        <f>IF($O2432&lt;Assumptions!$B$17,"A",IF($O2432&lt;Assumptions!$B$18,"B",IF($O2432&lt;Assumptions!$B$19,"C",IF($O2432&lt;Assumptions!$B$20,"D","E"))))</f>
        <v>B</v>
      </c>
      <c r="S2432" s="75">
        <f t="shared" si="75"/>
        <v>0</v>
      </c>
    </row>
    <row r="2433" spans="1:19" ht="17.399999999999999" x14ac:dyDescent="0.3">
      <c r="A2433" s="39" t="s">
        <v>530</v>
      </c>
      <c r="B2433" s="39" t="s">
        <v>29</v>
      </c>
      <c r="C2433" s="39" t="s">
        <v>144</v>
      </c>
      <c r="D2433" s="39" t="s">
        <v>34</v>
      </c>
      <c r="E2433" s="70" t="s">
        <v>31</v>
      </c>
      <c r="F2433" s="70" t="s">
        <v>40</v>
      </c>
      <c r="G2433" s="78">
        <v>44731</v>
      </c>
      <c r="H2433" s="78">
        <v>45870</v>
      </c>
      <c r="I2433" s="69">
        <v>15375693.960000001</v>
      </c>
      <c r="J2433" s="70">
        <v>0</v>
      </c>
      <c r="K2433" s="71">
        <v>1.0760000000000001</v>
      </c>
      <c r="L2433" s="70">
        <v>0</v>
      </c>
      <c r="M2433" s="71">
        <v>1.0569999999999999</v>
      </c>
      <c r="N2433" s="72"/>
      <c r="O2433" s="73">
        <f>MIN(1,MAX(0,(1/(1+EXP(-(Assumptions!$B$5 + Assumptions!$B$6*$N2433))))*Assumptions!$B$3))</f>
        <v>3.9165722796764356E-2</v>
      </c>
      <c r="P2433" s="73">
        <f>VLOOKUP($F2433,Assumptions!$A$23:$B$27,2,FALSE)*Assumptions!$B$4</f>
        <v>0.7</v>
      </c>
      <c r="Q2433" s="74">
        <f t="shared" ref="Q2433:Q2496" si="76">$I2433*$O2433*$P2433</f>
        <v>421540.11721167079</v>
      </c>
      <c r="R2433" s="75" t="str">
        <f>IF($O2433&lt;Assumptions!$B$17,"A",IF($O2433&lt;Assumptions!$B$18,"B",IF($O2433&lt;Assumptions!$B$19,"C",IF($O2433&lt;Assumptions!$B$20,"D","E"))))</f>
        <v>B</v>
      </c>
      <c r="S2433" s="75">
        <f t="shared" ref="S2433:S2496" si="77">--($J2433&gt;=180)</f>
        <v>0</v>
      </c>
    </row>
    <row r="2434" spans="1:19" ht="17.399999999999999" x14ac:dyDescent="0.3">
      <c r="A2434" s="39" t="s">
        <v>530</v>
      </c>
      <c r="B2434" s="39" t="s">
        <v>29</v>
      </c>
      <c r="C2434" s="39" t="s">
        <v>144</v>
      </c>
      <c r="D2434" s="39" t="s">
        <v>34</v>
      </c>
      <c r="E2434" s="70" t="s">
        <v>31</v>
      </c>
      <c r="F2434" s="70" t="s">
        <v>40</v>
      </c>
      <c r="G2434" s="78">
        <v>44731</v>
      </c>
      <c r="H2434" s="78">
        <v>45901</v>
      </c>
      <c r="I2434" s="69">
        <v>15049303.49</v>
      </c>
      <c r="J2434" s="70">
        <v>95</v>
      </c>
      <c r="K2434" s="71">
        <v>0.214</v>
      </c>
      <c r="L2434" s="70">
        <v>0</v>
      </c>
      <c r="M2434" s="71">
        <v>1.0569999999999999</v>
      </c>
      <c r="N2434" s="72"/>
      <c r="O2434" s="73">
        <f>MIN(1,MAX(0,(1/(1+EXP(-(Assumptions!$B$5 + Assumptions!$B$6*$N2434))))*Assumptions!$B$3))</f>
        <v>3.9165722796764356E-2</v>
      </c>
      <c r="P2434" s="73">
        <f>VLOOKUP($F2434,Assumptions!$A$23:$B$27,2,FALSE)*Assumptions!$B$4</f>
        <v>0.7</v>
      </c>
      <c r="Q2434" s="74">
        <f t="shared" si="76"/>
        <v>412591.79414160282</v>
      </c>
      <c r="R2434" s="75" t="str">
        <f>IF($O2434&lt;Assumptions!$B$17,"A",IF($O2434&lt;Assumptions!$B$18,"B",IF($O2434&lt;Assumptions!$B$19,"C",IF($O2434&lt;Assumptions!$B$20,"D","E"))))</f>
        <v>B</v>
      </c>
      <c r="S2434" s="75">
        <f t="shared" si="77"/>
        <v>0</v>
      </c>
    </row>
    <row r="2435" spans="1:19" ht="17.399999999999999" x14ac:dyDescent="0.3">
      <c r="A2435" s="39" t="s">
        <v>530</v>
      </c>
      <c r="B2435" s="39" t="s">
        <v>29</v>
      </c>
      <c r="C2435" s="39" t="s">
        <v>144</v>
      </c>
      <c r="D2435" s="39" t="s">
        <v>34</v>
      </c>
      <c r="E2435" s="70" t="s">
        <v>31</v>
      </c>
      <c r="F2435" s="70" t="s">
        <v>40</v>
      </c>
      <c r="G2435" s="78">
        <v>44731</v>
      </c>
      <c r="H2435" s="78">
        <v>45931</v>
      </c>
      <c r="I2435" s="69">
        <v>14668679.859999999</v>
      </c>
      <c r="J2435" s="70">
        <v>0</v>
      </c>
      <c r="K2435" s="71">
        <v>1.125</v>
      </c>
      <c r="L2435" s="70">
        <v>0</v>
      </c>
      <c r="M2435" s="71">
        <v>1.0569999999999999</v>
      </c>
      <c r="N2435" s="72"/>
      <c r="O2435" s="73">
        <f>MIN(1,MAX(0,(1/(1+EXP(-(Assumptions!$B$5 + Assumptions!$B$6*$N2435))))*Assumptions!$B$3))</f>
        <v>3.9165722796764356E-2</v>
      </c>
      <c r="P2435" s="73">
        <f>VLOOKUP($F2435,Assumptions!$A$23:$B$27,2,FALSE)*Assumptions!$B$4</f>
        <v>0.7</v>
      </c>
      <c r="Q2435" s="74">
        <f t="shared" si="76"/>
        <v>402156.61443386809</v>
      </c>
      <c r="R2435" s="75" t="str">
        <f>IF($O2435&lt;Assumptions!$B$17,"A",IF($O2435&lt;Assumptions!$B$18,"B",IF($O2435&lt;Assumptions!$B$19,"C",IF($O2435&lt;Assumptions!$B$20,"D","E"))))</f>
        <v>B</v>
      </c>
      <c r="S2435" s="75">
        <f t="shared" si="77"/>
        <v>0</v>
      </c>
    </row>
    <row r="2436" spans="1:19" ht="17.399999999999999" x14ac:dyDescent="0.3">
      <c r="A2436" s="39" t="s">
        <v>530</v>
      </c>
      <c r="B2436" s="39" t="s">
        <v>29</v>
      </c>
      <c r="C2436" s="39" t="s">
        <v>144</v>
      </c>
      <c r="D2436" s="39" t="s">
        <v>34</v>
      </c>
      <c r="E2436" s="70" t="s">
        <v>31</v>
      </c>
      <c r="F2436" s="70" t="s">
        <v>40</v>
      </c>
      <c r="G2436" s="78">
        <v>44731</v>
      </c>
      <c r="H2436" s="78">
        <v>45962</v>
      </c>
      <c r="I2436" s="69">
        <v>14260535.67</v>
      </c>
      <c r="J2436" s="70">
        <v>0</v>
      </c>
      <c r="K2436" s="71">
        <v>1.0449999999999999</v>
      </c>
      <c r="L2436" s="70">
        <v>0</v>
      </c>
      <c r="M2436" s="71">
        <v>1.0569999999999999</v>
      </c>
      <c r="N2436" s="72"/>
      <c r="O2436" s="73">
        <f>MIN(1,MAX(0,(1/(1+EXP(-(Assumptions!$B$5 + Assumptions!$B$6*$N2436))))*Assumptions!$B$3))</f>
        <v>3.9165722796764356E-2</v>
      </c>
      <c r="P2436" s="73">
        <f>VLOOKUP($F2436,Assumptions!$A$23:$B$27,2,FALSE)*Assumptions!$B$4</f>
        <v>0.7</v>
      </c>
      <c r="Q2436" s="74">
        <f t="shared" si="76"/>
        <v>390966.93088921317</v>
      </c>
      <c r="R2436" s="75" t="str">
        <f>IF($O2436&lt;Assumptions!$B$17,"A",IF($O2436&lt;Assumptions!$B$18,"B",IF($O2436&lt;Assumptions!$B$19,"C",IF($O2436&lt;Assumptions!$B$20,"D","E"))))</f>
        <v>B</v>
      </c>
      <c r="S2436" s="75">
        <f t="shared" si="77"/>
        <v>0</v>
      </c>
    </row>
    <row r="2437" spans="1:19" ht="17.399999999999999" x14ac:dyDescent="0.3">
      <c r="A2437" s="39" t="s">
        <v>530</v>
      </c>
      <c r="B2437" s="39" t="s">
        <v>29</v>
      </c>
      <c r="C2437" s="39" t="s">
        <v>144</v>
      </c>
      <c r="D2437" s="39" t="s">
        <v>34</v>
      </c>
      <c r="E2437" s="70" t="s">
        <v>31</v>
      </c>
      <c r="F2437" s="70" t="s">
        <v>40</v>
      </c>
      <c r="G2437" s="78">
        <v>44731</v>
      </c>
      <c r="H2437" s="78">
        <v>45992</v>
      </c>
      <c r="I2437" s="69">
        <v>13959399.640000001</v>
      </c>
      <c r="J2437" s="70">
        <v>0</v>
      </c>
      <c r="K2437" s="71">
        <v>0.96599999999999997</v>
      </c>
      <c r="L2437" s="70">
        <v>0</v>
      </c>
      <c r="M2437" s="71">
        <v>1.0569999999999999</v>
      </c>
      <c r="N2437" s="72"/>
      <c r="O2437" s="73">
        <f>MIN(1,MAX(0,(1/(1+EXP(-(Assumptions!$B$5 + Assumptions!$B$6*$N2437))))*Assumptions!$B$3))</f>
        <v>3.9165722796764356E-2</v>
      </c>
      <c r="P2437" s="73">
        <f>VLOOKUP($F2437,Assumptions!$A$23:$B$27,2,FALSE)*Assumptions!$B$4</f>
        <v>0.7</v>
      </c>
      <c r="Q2437" s="74">
        <f t="shared" si="76"/>
        <v>382710.98369664449</v>
      </c>
      <c r="R2437" s="75" t="str">
        <f>IF($O2437&lt;Assumptions!$B$17,"A",IF($O2437&lt;Assumptions!$B$18,"B",IF($O2437&lt;Assumptions!$B$19,"C",IF($O2437&lt;Assumptions!$B$20,"D","E"))))</f>
        <v>B</v>
      </c>
      <c r="S2437" s="75">
        <f t="shared" si="77"/>
        <v>0</v>
      </c>
    </row>
    <row r="2438" spans="1:19" ht="17.399999999999999" x14ac:dyDescent="0.3">
      <c r="A2438" s="39" t="s">
        <v>532</v>
      </c>
      <c r="B2438" s="39" t="s">
        <v>25</v>
      </c>
      <c r="C2438" s="39" t="s">
        <v>135</v>
      </c>
      <c r="D2438" s="39" t="s">
        <v>34</v>
      </c>
      <c r="E2438" s="70" t="s">
        <v>49</v>
      </c>
      <c r="F2438" s="70" t="s">
        <v>40</v>
      </c>
      <c r="G2438" s="78">
        <v>43774</v>
      </c>
      <c r="H2438" s="78">
        <v>45658</v>
      </c>
      <c r="I2438" s="69">
        <v>861223.37</v>
      </c>
      <c r="J2438" s="70">
        <v>15</v>
      </c>
      <c r="K2438" s="71">
        <v>1.119</v>
      </c>
      <c r="L2438" s="70">
        <v>0</v>
      </c>
      <c r="M2438" s="71">
        <v>1.35</v>
      </c>
      <c r="N2438" s="72"/>
      <c r="O2438" s="73">
        <f>MIN(1,MAX(0,(1/(1+EXP(-(Assumptions!$B$5 + Assumptions!$B$6*$N2438))))*Assumptions!$B$3))</f>
        <v>3.9165722796764356E-2</v>
      </c>
      <c r="P2438" s="73">
        <f>VLOOKUP($F2438,Assumptions!$A$23:$B$27,2,FALSE)*Assumptions!$B$4</f>
        <v>0.7</v>
      </c>
      <c r="Q2438" s="74">
        <f t="shared" si="76"/>
        <v>23611.305042860655</v>
      </c>
      <c r="R2438" s="75" t="str">
        <f>IF($O2438&lt;Assumptions!$B$17,"A",IF($O2438&lt;Assumptions!$B$18,"B",IF($O2438&lt;Assumptions!$B$19,"C",IF($O2438&lt;Assumptions!$B$20,"D","E"))))</f>
        <v>B</v>
      </c>
      <c r="S2438" s="75">
        <f t="shared" si="77"/>
        <v>0</v>
      </c>
    </row>
    <row r="2439" spans="1:19" ht="17.399999999999999" x14ac:dyDescent="0.3">
      <c r="A2439" s="39" t="s">
        <v>532</v>
      </c>
      <c r="B2439" s="39" t="s">
        <v>25</v>
      </c>
      <c r="C2439" s="39" t="s">
        <v>135</v>
      </c>
      <c r="D2439" s="39" t="s">
        <v>34</v>
      </c>
      <c r="E2439" s="70" t="s">
        <v>49</v>
      </c>
      <c r="F2439" s="70" t="s">
        <v>40</v>
      </c>
      <c r="G2439" s="78">
        <v>43774</v>
      </c>
      <c r="H2439" s="78">
        <v>45689</v>
      </c>
      <c r="I2439" s="69">
        <v>834464.96</v>
      </c>
      <c r="J2439" s="70">
        <v>0</v>
      </c>
      <c r="K2439" s="71">
        <v>0.96699999999999997</v>
      </c>
      <c r="L2439" s="70">
        <v>0</v>
      </c>
      <c r="M2439" s="71">
        <v>1.35</v>
      </c>
      <c r="N2439" s="72"/>
      <c r="O2439" s="73">
        <f>MIN(1,MAX(0,(1/(1+EXP(-(Assumptions!$B$5 + Assumptions!$B$6*$N2439))))*Assumptions!$B$3))</f>
        <v>3.9165722796764356E-2</v>
      </c>
      <c r="P2439" s="73">
        <f>VLOOKUP($F2439,Assumptions!$A$23:$B$27,2,FALSE)*Assumptions!$B$4</f>
        <v>0.7</v>
      </c>
      <c r="Q2439" s="74">
        <f t="shared" si="76"/>
        <v>22877.696314881137</v>
      </c>
      <c r="R2439" s="75" t="str">
        <f>IF($O2439&lt;Assumptions!$B$17,"A",IF($O2439&lt;Assumptions!$B$18,"B",IF($O2439&lt;Assumptions!$B$19,"C",IF($O2439&lt;Assumptions!$B$20,"D","E"))))</f>
        <v>B</v>
      </c>
      <c r="S2439" s="75">
        <f t="shared" si="77"/>
        <v>0</v>
      </c>
    </row>
    <row r="2440" spans="1:19" ht="17.399999999999999" x14ac:dyDescent="0.3">
      <c r="A2440" s="39" t="s">
        <v>532</v>
      </c>
      <c r="B2440" s="39" t="s">
        <v>25</v>
      </c>
      <c r="C2440" s="39" t="s">
        <v>135</v>
      </c>
      <c r="D2440" s="39" t="s">
        <v>34</v>
      </c>
      <c r="E2440" s="70" t="s">
        <v>49</v>
      </c>
      <c r="F2440" s="70" t="s">
        <v>40</v>
      </c>
      <c r="G2440" s="78">
        <v>43774</v>
      </c>
      <c r="H2440" s="78">
        <v>45717</v>
      </c>
      <c r="I2440" s="69">
        <v>809160.4</v>
      </c>
      <c r="J2440" s="70">
        <v>0</v>
      </c>
      <c r="K2440" s="71">
        <v>1.103</v>
      </c>
      <c r="L2440" s="70">
        <v>0</v>
      </c>
      <c r="M2440" s="71">
        <v>1.35</v>
      </c>
      <c r="N2440" s="72"/>
      <c r="O2440" s="73">
        <f>MIN(1,MAX(0,(1/(1+EXP(-(Assumptions!$B$5 + Assumptions!$B$6*$N2440))))*Assumptions!$B$3))</f>
        <v>3.9165722796764356E-2</v>
      </c>
      <c r="P2440" s="73">
        <f>VLOOKUP($F2440,Assumptions!$A$23:$B$27,2,FALSE)*Assumptions!$B$4</f>
        <v>0.7</v>
      </c>
      <c r="Q2440" s="74">
        <f t="shared" si="76"/>
        <v>22183.946347163277</v>
      </c>
      <c r="R2440" s="75" t="str">
        <f>IF($O2440&lt;Assumptions!$B$17,"A",IF($O2440&lt;Assumptions!$B$18,"B",IF($O2440&lt;Assumptions!$B$19,"C",IF($O2440&lt;Assumptions!$B$20,"D","E"))))</f>
        <v>B</v>
      </c>
      <c r="S2440" s="75">
        <f t="shared" si="77"/>
        <v>0</v>
      </c>
    </row>
    <row r="2441" spans="1:19" ht="17.399999999999999" x14ac:dyDescent="0.3">
      <c r="A2441" s="39" t="s">
        <v>532</v>
      </c>
      <c r="B2441" s="39" t="s">
        <v>25</v>
      </c>
      <c r="C2441" s="39" t="s">
        <v>135</v>
      </c>
      <c r="D2441" s="39" t="s">
        <v>34</v>
      </c>
      <c r="E2441" s="70" t="s">
        <v>49</v>
      </c>
      <c r="F2441" s="70" t="s">
        <v>40</v>
      </c>
      <c r="G2441" s="78">
        <v>43774</v>
      </c>
      <c r="H2441" s="78">
        <v>45748</v>
      </c>
      <c r="I2441" s="69">
        <v>785575.03</v>
      </c>
      <c r="J2441" s="70">
        <v>0</v>
      </c>
      <c r="K2441" s="71">
        <v>1.125</v>
      </c>
      <c r="L2441" s="70">
        <v>0</v>
      </c>
      <c r="M2441" s="71">
        <v>1.35</v>
      </c>
      <c r="N2441" s="72"/>
      <c r="O2441" s="73">
        <f>MIN(1,MAX(0,(1/(1+EXP(-(Assumptions!$B$5 + Assumptions!$B$6*$N2441))))*Assumptions!$B$3))</f>
        <v>3.9165722796764356E-2</v>
      </c>
      <c r="P2441" s="73">
        <f>VLOOKUP($F2441,Assumptions!$A$23:$B$27,2,FALSE)*Assumptions!$B$4</f>
        <v>0.7</v>
      </c>
      <c r="Q2441" s="74">
        <f t="shared" si="76"/>
        <v>21537.32970272789</v>
      </c>
      <c r="R2441" s="75" t="str">
        <f>IF($O2441&lt;Assumptions!$B$17,"A",IF($O2441&lt;Assumptions!$B$18,"B",IF($O2441&lt;Assumptions!$B$19,"C",IF($O2441&lt;Assumptions!$B$20,"D","E"))))</f>
        <v>B</v>
      </c>
      <c r="S2441" s="75">
        <f t="shared" si="77"/>
        <v>0</v>
      </c>
    </row>
    <row r="2442" spans="1:19" ht="17.399999999999999" x14ac:dyDescent="0.3">
      <c r="A2442" s="39" t="s">
        <v>532</v>
      </c>
      <c r="B2442" s="39" t="s">
        <v>25</v>
      </c>
      <c r="C2442" s="39" t="s">
        <v>135</v>
      </c>
      <c r="D2442" s="39" t="s">
        <v>34</v>
      </c>
      <c r="E2442" s="70" t="s">
        <v>49</v>
      </c>
      <c r="F2442" s="70" t="s">
        <v>40</v>
      </c>
      <c r="G2442" s="78">
        <v>43774</v>
      </c>
      <c r="H2442" s="78">
        <v>45778</v>
      </c>
      <c r="I2442" s="69">
        <v>760703.22</v>
      </c>
      <c r="J2442" s="70">
        <v>35</v>
      </c>
      <c r="K2442" s="71">
        <v>0.7</v>
      </c>
      <c r="L2442" s="70">
        <v>0</v>
      </c>
      <c r="M2442" s="71">
        <v>1.35</v>
      </c>
      <c r="N2442" s="72"/>
      <c r="O2442" s="73">
        <f>MIN(1,MAX(0,(1/(1+EXP(-(Assumptions!$B$5 + Assumptions!$B$6*$N2442))))*Assumptions!$B$3))</f>
        <v>3.9165722796764356E-2</v>
      </c>
      <c r="P2442" s="73">
        <f>VLOOKUP($F2442,Assumptions!$A$23:$B$27,2,FALSE)*Assumptions!$B$4</f>
        <v>0.7</v>
      </c>
      <c r="Q2442" s="74">
        <f t="shared" si="76"/>
        <v>20855.444011588232</v>
      </c>
      <c r="R2442" s="75" t="str">
        <f>IF($O2442&lt;Assumptions!$B$17,"A",IF($O2442&lt;Assumptions!$B$18,"B",IF($O2442&lt;Assumptions!$B$19,"C",IF($O2442&lt;Assumptions!$B$20,"D","E"))))</f>
        <v>B</v>
      </c>
      <c r="S2442" s="75">
        <f t="shared" si="77"/>
        <v>0</v>
      </c>
    </row>
    <row r="2443" spans="1:19" ht="17.399999999999999" x14ac:dyDescent="0.3">
      <c r="A2443" s="39" t="s">
        <v>532</v>
      </c>
      <c r="B2443" s="39" t="s">
        <v>25</v>
      </c>
      <c r="C2443" s="39" t="s">
        <v>135</v>
      </c>
      <c r="D2443" s="39" t="s">
        <v>34</v>
      </c>
      <c r="E2443" s="70" t="s">
        <v>49</v>
      </c>
      <c r="F2443" s="70" t="s">
        <v>40</v>
      </c>
      <c r="G2443" s="78">
        <v>43774</v>
      </c>
      <c r="H2443" s="78">
        <v>45809</v>
      </c>
      <c r="I2443" s="69">
        <v>738125.58</v>
      </c>
      <c r="J2443" s="70">
        <v>0</v>
      </c>
      <c r="K2443" s="71">
        <v>0.98899999999999999</v>
      </c>
      <c r="L2443" s="70">
        <v>0</v>
      </c>
      <c r="M2443" s="71">
        <v>1.35</v>
      </c>
      <c r="N2443" s="72"/>
      <c r="O2443" s="73">
        <f>MIN(1,MAX(0,(1/(1+EXP(-(Assumptions!$B$5 + Assumptions!$B$6*$N2443))))*Assumptions!$B$3))</f>
        <v>3.9165722796764356E-2</v>
      </c>
      <c r="P2443" s="73">
        <f>VLOOKUP($F2443,Assumptions!$A$23:$B$27,2,FALSE)*Assumptions!$B$4</f>
        <v>0.7</v>
      </c>
      <c r="Q2443" s="74">
        <f t="shared" si="76"/>
        <v>20236.455298836638</v>
      </c>
      <c r="R2443" s="75" t="str">
        <f>IF($O2443&lt;Assumptions!$B$17,"A",IF($O2443&lt;Assumptions!$B$18,"B",IF($O2443&lt;Assumptions!$B$19,"C",IF($O2443&lt;Assumptions!$B$20,"D","E"))))</f>
        <v>B</v>
      </c>
      <c r="S2443" s="75">
        <f t="shared" si="77"/>
        <v>0</v>
      </c>
    </row>
    <row r="2444" spans="1:19" ht="17.399999999999999" x14ac:dyDescent="0.3">
      <c r="A2444" s="39" t="s">
        <v>532</v>
      </c>
      <c r="B2444" s="39" t="s">
        <v>25</v>
      </c>
      <c r="C2444" s="39" t="s">
        <v>135</v>
      </c>
      <c r="D2444" s="39" t="s">
        <v>34</v>
      </c>
      <c r="E2444" s="70" t="s">
        <v>49</v>
      </c>
      <c r="F2444" s="70" t="s">
        <v>40</v>
      </c>
      <c r="G2444" s="78">
        <v>43774</v>
      </c>
      <c r="H2444" s="78">
        <v>45839</v>
      </c>
      <c r="I2444" s="69">
        <v>715602.96</v>
      </c>
      <c r="J2444" s="70">
        <v>15</v>
      </c>
      <c r="K2444" s="71">
        <v>1.038</v>
      </c>
      <c r="L2444" s="70">
        <v>0</v>
      </c>
      <c r="M2444" s="71">
        <v>1.35</v>
      </c>
      <c r="N2444" s="72"/>
      <c r="O2444" s="73">
        <f>MIN(1,MAX(0,(1/(1+EXP(-(Assumptions!$B$5 + Assumptions!$B$6*$N2444))))*Assumptions!$B$3))</f>
        <v>3.9165722796764356E-2</v>
      </c>
      <c r="P2444" s="73">
        <f>VLOOKUP($F2444,Assumptions!$A$23:$B$27,2,FALSE)*Assumptions!$B$4</f>
        <v>0.7</v>
      </c>
      <c r="Q2444" s="74">
        <f t="shared" si="76"/>
        <v>19618.975014732834</v>
      </c>
      <c r="R2444" s="75" t="str">
        <f>IF($O2444&lt;Assumptions!$B$17,"A",IF($O2444&lt;Assumptions!$B$18,"B",IF($O2444&lt;Assumptions!$B$19,"C",IF($O2444&lt;Assumptions!$B$20,"D","E"))))</f>
        <v>B</v>
      </c>
      <c r="S2444" s="75">
        <f t="shared" si="77"/>
        <v>0</v>
      </c>
    </row>
    <row r="2445" spans="1:19" ht="17.399999999999999" x14ac:dyDescent="0.3">
      <c r="A2445" s="39" t="s">
        <v>532</v>
      </c>
      <c r="B2445" s="39" t="s">
        <v>25</v>
      </c>
      <c r="C2445" s="39" t="s">
        <v>135</v>
      </c>
      <c r="D2445" s="39" t="s">
        <v>34</v>
      </c>
      <c r="E2445" s="70" t="s">
        <v>49</v>
      </c>
      <c r="F2445" s="70" t="s">
        <v>40</v>
      </c>
      <c r="G2445" s="78">
        <v>43774</v>
      </c>
      <c r="H2445" s="78">
        <v>45870</v>
      </c>
      <c r="I2445" s="69">
        <v>694285.45</v>
      </c>
      <c r="J2445" s="70">
        <v>0</v>
      </c>
      <c r="K2445" s="71">
        <v>1.1080000000000001</v>
      </c>
      <c r="L2445" s="70">
        <v>0</v>
      </c>
      <c r="M2445" s="71">
        <v>1.35</v>
      </c>
      <c r="N2445" s="72"/>
      <c r="O2445" s="73">
        <f>MIN(1,MAX(0,(1/(1+EXP(-(Assumptions!$B$5 + Assumptions!$B$6*$N2445))))*Assumptions!$B$3))</f>
        <v>3.9165722796764356E-2</v>
      </c>
      <c r="P2445" s="73">
        <f>VLOOKUP($F2445,Assumptions!$A$23:$B$27,2,FALSE)*Assumptions!$B$4</f>
        <v>0.7</v>
      </c>
      <c r="Q2445" s="74">
        <f t="shared" si="76"/>
        <v>19034.534033568758</v>
      </c>
      <c r="R2445" s="75" t="str">
        <f>IF($O2445&lt;Assumptions!$B$17,"A",IF($O2445&lt;Assumptions!$B$18,"B",IF($O2445&lt;Assumptions!$B$19,"C",IF($O2445&lt;Assumptions!$B$20,"D","E"))))</f>
        <v>B</v>
      </c>
      <c r="S2445" s="75">
        <f t="shared" si="77"/>
        <v>0</v>
      </c>
    </row>
    <row r="2446" spans="1:19" ht="17.399999999999999" x14ac:dyDescent="0.3">
      <c r="A2446" s="39" t="s">
        <v>532</v>
      </c>
      <c r="B2446" s="39" t="s">
        <v>25</v>
      </c>
      <c r="C2446" s="39" t="s">
        <v>135</v>
      </c>
      <c r="D2446" s="39" t="s">
        <v>34</v>
      </c>
      <c r="E2446" s="70" t="s">
        <v>49</v>
      </c>
      <c r="F2446" s="70" t="s">
        <v>40</v>
      </c>
      <c r="G2446" s="78">
        <v>43774</v>
      </c>
      <c r="H2446" s="78">
        <v>45901</v>
      </c>
      <c r="I2446" s="69">
        <v>673322.41</v>
      </c>
      <c r="J2446" s="70">
        <v>0</v>
      </c>
      <c r="K2446" s="71">
        <v>1.08</v>
      </c>
      <c r="L2446" s="70">
        <v>0</v>
      </c>
      <c r="M2446" s="71">
        <v>1.35</v>
      </c>
      <c r="N2446" s="72"/>
      <c r="O2446" s="73">
        <f>MIN(1,MAX(0,(1/(1+EXP(-(Assumptions!$B$5 + Assumptions!$B$6*$N2446))))*Assumptions!$B$3))</f>
        <v>3.9165722796764356E-2</v>
      </c>
      <c r="P2446" s="73">
        <f>VLOOKUP($F2446,Assumptions!$A$23:$B$27,2,FALSE)*Assumptions!$B$4</f>
        <v>0.7</v>
      </c>
      <c r="Q2446" s="74">
        <f t="shared" si="76"/>
        <v>18459.811204036519</v>
      </c>
      <c r="R2446" s="75" t="str">
        <f>IF($O2446&lt;Assumptions!$B$17,"A",IF($O2446&lt;Assumptions!$B$18,"B",IF($O2446&lt;Assumptions!$B$19,"C",IF($O2446&lt;Assumptions!$B$20,"D","E"))))</f>
        <v>B</v>
      </c>
      <c r="S2446" s="75">
        <f t="shared" si="77"/>
        <v>0</v>
      </c>
    </row>
    <row r="2447" spans="1:19" ht="17.399999999999999" x14ac:dyDescent="0.3">
      <c r="A2447" s="39" t="s">
        <v>532</v>
      </c>
      <c r="B2447" s="39" t="s">
        <v>25</v>
      </c>
      <c r="C2447" s="39" t="s">
        <v>135</v>
      </c>
      <c r="D2447" s="39" t="s">
        <v>34</v>
      </c>
      <c r="E2447" s="70" t="s">
        <v>49</v>
      </c>
      <c r="F2447" s="70" t="s">
        <v>40</v>
      </c>
      <c r="G2447" s="78">
        <v>43774</v>
      </c>
      <c r="H2447" s="78">
        <v>45931</v>
      </c>
      <c r="I2447" s="69">
        <v>654775.53</v>
      </c>
      <c r="J2447" s="70">
        <v>0</v>
      </c>
      <c r="K2447" s="71">
        <v>0.98</v>
      </c>
      <c r="L2447" s="70">
        <v>0</v>
      </c>
      <c r="M2447" s="71">
        <v>1.35</v>
      </c>
      <c r="N2447" s="72"/>
      <c r="O2447" s="73">
        <f>MIN(1,MAX(0,(1/(1+EXP(-(Assumptions!$B$5 + Assumptions!$B$6*$N2447))))*Assumptions!$B$3))</f>
        <v>3.9165722796764356E-2</v>
      </c>
      <c r="P2447" s="73">
        <f>VLOOKUP($F2447,Assumptions!$A$23:$B$27,2,FALSE)*Assumptions!$B$4</f>
        <v>0.7</v>
      </c>
      <c r="Q2447" s="74">
        <f t="shared" si="76"/>
        <v>17951.329831459123</v>
      </c>
      <c r="R2447" s="75" t="str">
        <f>IF($O2447&lt;Assumptions!$B$17,"A",IF($O2447&lt;Assumptions!$B$18,"B",IF($O2447&lt;Assumptions!$B$19,"C",IF($O2447&lt;Assumptions!$B$20,"D","E"))))</f>
        <v>B</v>
      </c>
      <c r="S2447" s="75">
        <f t="shared" si="77"/>
        <v>0</v>
      </c>
    </row>
    <row r="2448" spans="1:19" ht="17.399999999999999" x14ac:dyDescent="0.3">
      <c r="A2448" s="39" t="s">
        <v>532</v>
      </c>
      <c r="B2448" s="39" t="s">
        <v>25</v>
      </c>
      <c r="C2448" s="39" t="s">
        <v>135</v>
      </c>
      <c r="D2448" s="39" t="s">
        <v>34</v>
      </c>
      <c r="E2448" s="70" t="s">
        <v>49</v>
      </c>
      <c r="F2448" s="70" t="s">
        <v>40</v>
      </c>
      <c r="G2448" s="78">
        <v>43774</v>
      </c>
      <c r="H2448" s="78">
        <v>45962</v>
      </c>
      <c r="I2448" s="69">
        <v>636275.03</v>
      </c>
      <c r="J2448" s="70">
        <v>15</v>
      </c>
      <c r="K2448" s="71">
        <v>0.95</v>
      </c>
      <c r="L2448" s="70">
        <v>0</v>
      </c>
      <c r="M2448" s="71">
        <v>1.35</v>
      </c>
      <c r="N2448" s="72"/>
      <c r="O2448" s="73">
        <f>MIN(1,MAX(0,(1/(1+EXP(-(Assumptions!$B$5 + Assumptions!$B$6*$N2448))))*Assumptions!$B$3))</f>
        <v>3.9165722796764356E-2</v>
      </c>
      <c r="P2448" s="73">
        <f>VLOOKUP($F2448,Assumptions!$A$23:$B$27,2,FALSE)*Assumptions!$B$4</f>
        <v>0.7</v>
      </c>
      <c r="Q2448" s="74">
        <f t="shared" si="76"/>
        <v>17444.120013238047</v>
      </c>
      <c r="R2448" s="75" t="str">
        <f>IF($O2448&lt;Assumptions!$B$17,"A",IF($O2448&lt;Assumptions!$B$18,"B",IF($O2448&lt;Assumptions!$B$19,"C",IF($O2448&lt;Assumptions!$B$20,"D","E"))))</f>
        <v>B</v>
      </c>
      <c r="S2448" s="75">
        <f t="shared" si="77"/>
        <v>0</v>
      </c>
    </row>
    <row r="2449" spans="1:19" ht="17.399999999999999" x14ac:dyDescent="0.3">
      <c r="A2449" s="39" t="s">
        <v>532</v>
      </c>
      <c r="B2449" s="39" t="s">
        <v>25</v>
      </c>
      <c r="C2449" s="39" t="s">
        <v>135</v>
      </c>
      <c r="D2449" s="39" t="s">
        <v>34</v>
      </c>
      <c r="E2449" s="70" t="s">
        <v>49</v>
      </c>
      <c r="F2449" s="70" t="s">
        <v>40</v>
      </c>
      <c r="G2449" s="78">
        <v>43774</v>
      </c>
      <c r="H2449" s="78">
        <v>45992</v>
      </c>
      <c r="I2449" s="69">
        <v>617307.31000000006</v>
      </c>
      <c r="J2449" s="70">
        <v>0</v>
      </c>
      <c r="K2449" s="71">
        <v>1.139</v>
      </c>
      <c r="L2449" s="70">
        <v>0</v>
      </c>
      <c r="M2449" s="71">
        <v>1.35</v>
      </c>
      <c r="N2449" s="72"/>
      <c r="O2449" s="73">
        <f>MIN(1,MAX(0,(1/(1+EXP(-(Assumptions!$B$5 + Assumptions!$B$6*$N2449))))*Assumptions!$B$3))</f>
        <v>3.9165722796764356E-2</v>
      </c>
      <c r="P2449" s="73">
        <f>VLOOKUP($F2449,Assumptions!$A$23:$B$27,2,FALSE)*Assumptions!$B$4</f>
        <v>0.7</v>
      </c>
      <c r="Q2449" s="74">
        <f t="shared" si="76"/>
        <v>16924.100888713398</v>
      </c>
      <c r="R2449" s="75" t="str">
        <f>IF($O2449&lt;Assumptions!$B$17,"A",IF($O2449&lt;Assumptions!$B$18,"B",IF($O2449&lt;Assumptions!$B$19,"C",IF($O2449&lt;Assumptions!$B$20,"D","E"))))</f>
        <v>B</v>
      </c>
      <c r="S2449" s="75">
        <f t="shared" si="77"/>
        <v>0</v>
      </c>
    </row>
    <row r="2450" spans="1:19" ht="17.399999999999999" x14ac:dyDescent="0.3">
      <c r="A2450" s="39" t="s">
        <v>533</v>
      </c>
      <c r="B2450" s="39" t="s">
        <v>50</v>
      </c>
      <c r="C2450" s="39" t="s">
        <v>144</v>
      </c>
      <c r="D2450" s="39" t="s">
        <v>22</v>
      </c>
      <c r="E2450" s="70" t="s">
        <v>27</v>
      </c>
      <c r="F2450" s="70" t="s">
        <v>40</v>
      </c>
      <c r="G2450" s="78">
        <v>44884</v>
      </c>
      <c r="H2450" s="78">
        <v>45658</v>
      </c>
      <c r="I2450" s="69">
        <v>7710307.6500000004</v>
      </c>
      <c r="J2450" s="70">
        <v>0</v>
      </c>
      <c r="K2450" s="71">
        <v>1.0449999999999999</v>
      </c>
      <c r="L2450" s="70">
        <v>0</v>
      </c>
      <c r="M2450" s="71">
        <v>1.113</v>
      </c>
      <c r="N2450" s="72"/>
      <c r="O2450" s="73">
        <f>MIN(1,MAX(0,(1/(1+EXP(-(Assumptions!$B$5 + Assumptions!$B$6*$N2450))))*Assumptions!$B$3))</f>
        <v>3.9165722796764356E-2</v>
      </c>
      <c r="P2450" s="73">
        <f>VLOOKUP($F2450,Assumptions!$A$23:$B$27,2,FALSE)*Assumptions!$B$4</f>
        <v>0.7</v>
      </c>
      <c r="Q2450" s="74">
        <f t="shared" si="76"/>
        <v>211385.84046837012</v>
      </c>
      <c r="R2450" s="75" t="str">
        <f>IF($O2450&lt;Assumptions!$B$17,"A",IF($O2450&lt;Assumptions!$B$18,"B",IF($O2450&lt;Assumptions!$B$19,"C",IF($O2450&lt;Assumptions!$B$20,"D","E"))))</f>
        <v>B</v>
      </c>
      <c r="S2450" s="75">
        <f t="shared" si="77"/>
        <v>0</v>
      </c>
    </row>
    <row r="2451" spans="1:19" ht="17.399999999999999" x14ac:dyDescent="0.3">
      <c r="A2451" s="39" t="s">
        <v>533</v>
      </c>
      <c r="B2451" s="39" t="s">
        <v>50</v>
      </c>
      <c r="C2451" s="39" t="s">
        <v>144</v>
      </c>
      <c r="D2451" s="39" t="s">
        <v>22</v>
      </c>
      <c r="E2451" s="70" t="s">
        <v>27</v>
      </c>
      <c r="F2451" s="70" t="s">
        <v>40</v>
      </c>
      <c r="G2451" s="78">
        <v>44884</v>
      </c>
      <c r="H2451" s="78">
        <v>45689</v>
      </c>
      <c r="I2451" s="69">
        <v>7533694.46</v>
      </c>
      <c r="J2451" s="70">
        <v>0</v>
      </c>
      <c r="K2451" s="71">
        <v>0.96899999999999997</v>
      </c>
      <c r="L2451" s="70">
        <v>0</v>
      </c>
      <c r="M2451" s="71">
        <v>1.113</v>
      </c>
      <c r="N2451" s="72"/>
      <c r="O2451" s="73">
        <f>MIN(1,MAX(0,(1/(1+EXP(-(Assumptions!$B$5 + Assumptions!$B$6*$N2451))))*Assumptions!$B$3))</f>
        <v>3.9165722796764356E-2</v>
      </c>
      <c r="P2451" s="73">
        <f>VLOOKUP($F2451,Assumptions!$A$23:$B$27,2,FALSE)*Assumptions!$B$4</f>
        <v>0.7</v>
      </c>
      <c r="Q2451" s="74">
        <f t="shared" si="76"/>
        <v>206543.81219911552</v>
      </c>
      <c r="R2451" s="75" t="str">
        <f>IF($O2451&lt;Assumptions!$B$17,"A",IF($O2451&lt;Assumptions!$B$18,"B",IF($O2451&lt;Assumptions!$B$19,"C",IF($O2451&lt;Assumptions!$B$20,"D","E"))))</f>
        <v>B</v>
      </c>
      <c r="S2451" s="75">
        <f t="shared" si="77"/>
        <v>0</v>
      </c>
    </row>
    <row r="2452" spans="1:19" ht="17.399999999999999" x14ac:dyDescent="0.3">
      <c r="A2452" s="39" t="s">
        <v>533</v>
      </c>
      <c r="B2452" s="39" t="s">
        <v>50</v>
      </c>
      <c r="C2452" s="39" t="s">
        <v>144</v>
      </c>
      <c r="D2452" s="39" t="s">
        <v>22</v>
      </c>
      <c r="E2452" s="70" t="s">
        <v>27</v>
      </c>
      <c r="F2452" s="70" t="s">
        <v>40</v>
      </c>
      <c r="G2452" s="78">
        <v>44884</v>
      </c>
      <c r="H2452" s="78">
        <v>45717</v>
      </c>
      <c r="I2452" s="69">
        <v>7337875.9400000004</v>
      </c>
      <c r="J2452" s="70">
        <v>0</v>
      </c>
      <c r="K2452" s="71">
        <v>1.071</v>
      </c>
      <c r="L2452" s="70">
        <v>0</v>
      </c>
      <c r="M2452" s="71">
        <v>1.113</v>
      </c>
      <c r="N2452" s="72"/>
      <c r="O2452" s="73">
        <f>MIN(1,MAX(0,(1/(1+EXP(-(Assumptions!$B$5 + Assumptions!$B$6*$N2452))))*Assumptions!$B$3))</f>
        <v>3.9165722796764356E-2</v>
      </c>
      <c r="P2452" s="73">
        <f>VLOOKUP($F2452,Assumptions!$A$23:$B$27,2,FALSE)*Assumptions!$B$4</f>
        <v>0.7</v>
      </c>
      <c r="Q2452" s="74">
        <f t="shared" si="76"/>
        <v>201175.25048816067</v>
      </c>
      <c r="R2452" s="75" t="str">
        <f>IF($O2452&lt;Assumptions!$B$17,"A",IF($O2452&lt;Assumptions!$B$18,"B",IF($O2452&lt;Assumptions!$B$19,"C",IF($O2452&lt;Assumptions!$B$20,"D","E"))))</f>
        <v>B</v>
      </c>
      <c r="S2452" s="75">
        <f t="shared" si="77"/>
        <v>0</v>
      </c>
    </row>
    <row r="2453" spans="1:19" ht="17.399999999999999" x14ac:dyDescent="0.3">
      <c r="A2453" s="39" t="s">
        <v>533</v>
      </c>
      <c r="B2453" s="39" t="s">
        <v>50</v>
      </c>
      <c r="C2453" s="39" t="s">
        <v>144</v>
      </c>
      <c r="D2453" s="39" t="s">
        <v>22</v>
      </c>
      <c r="E2453" s="70" t="s">
        <v>27</v>
      </c>
      <c r="F2453" s="70" t="s">
        <v>40</v>
      </c>
      <c r="G2453" s="78">
        <v>44884</v>
      </c>
      <c r="H2453" s="78">
        <v>45748</v>
      </c>
      <c r="I2453" s="69">
        <v>7141700.6299999999</v>
      </c>
      <c r="J2453" s="70">
        <v>0</v>
      </c>
      <c r="K2453" s="71">
        <v>0.97399999999999998</v>
      </c>
      <c r="L2453" s="70">
        <v>0</v>
      </c>
      <c r="M2453" s="71">
        <v>1.113</v>
      </c>
      <c r="N2453" s="72"/>
      <c r="O2453" s="73">
        <f>MIN(1,MAX(0,(1/(1+EXP(-(Assumptions!$B$5 + Assumptions!$B$6*$N2453))))*Assumptions!$B$3))</f>
        <v>3.9165722796764356E-2</v>
      </c>
      <c r="P2453" s="73">
        <f>VLOOKUP($F2453,Assumptions!$A$23:$B$27,2,FALSE)*Assumptions!$B$4</f>
        <v>0.7</v>
      </c>
      <c r="Q2453" s="74">
        <f t="shared" si="76"/>
        <v>195796.90702044012</v>
      </c>
      <c r="R2453" s="75" t="str">
        <f>IF($O2453&lt;Assumptions!$B$17,"A",IF($O2453&lt;Assumptions!$B$18,"B",IF($O2453&lt;Assumptions!$B$19,"C",IF($O2453&lt;Assumptions!$B$20,"D","E"))))</f>
        <v>B</v>
      </c>
      <c r="S2453" s="75">
        <f t="shared" si="77"/>
        <v>0</v>
      </c>
    </row>
    <row r="2454" spans="1:19" ht="17.399999999999999" x14ac:dyDescent="0.3">
      <c r="A2454" s="39" t="s">
        <v>533</v>
      </c>
      <c r="B2454" s="39" t="s">
        <v>50</v>
      </c>
      <c r="C2454" s="39" t="s">
        <v>144</v>
      </c>
      <c r="D2454" s="39" t="s">
        <v>22</v>
      </c>
      <c r="E2454" s="70" t="s">
        <v>27</v>
      </c>
      <c r="F2454" s="70" t="s">
        <v>40</v>
      </c>
      <c r="G2454" s="78">
        <v>44884</v>
      </c>
      <c r="H2454" s="78">
        <v>45778</v>
      </c>
      <c r="I2454" s="69">
        <v>6981875.6699999999</v>
      </c>
      <c r="J2454" s="70">
        <v>0</v>
      </c>
      <c r="K2454" s="71">
        <v>0.96</v>
      </c>
      <c r="L2454" s="70">
        <v>0</v>
      </c>
      <c r="M2454" s="71">
        <v>1.113</v>
      </c>
      <c r="N2454" s="72"/>
      <c r="O2454" s="73">
        <f>MIN(1,MAX(0,(1/(1+EXP(-(Assumptions!$B$5 + Assumptions!$B$6*$N2454))))*Assumptions!$B$3))</f>
        <v>3.9165722796764356E-2</v>
      </c>
      <c r="P2454" s="73">
        <f>VLOOKUP($F2454,Assumptions!$A$23:$B$27,2,FALSE)*Assumptions!$B$4</f>
        <v>0.7</v>
      </c>
      <c r="Q2454" s="74">
        <f t="shared" si="76"/>
        <v>191415.14496488537</v>
      </c>
      <c r="R2454" s="75" t="str">
        <f>IF($O2454&lt;Assumptions!$B$17,"A",IF($O2454&lt;Assumptions!$B$18,"B",IF($O2454&lt;Assumptions!$B$19,"C",IF($O2454&lt;Assumptions!$B$20,"D","E"))))</f>
        <v>B</v>
      </c>
      <c r="S2454" s="75">
        <f t="shared" si="77"/>
        <v>0</v>
      </c>
    </row>
    <row r="2455" spans="1:19" ht="17.399999999999999" x14ac:dyDescent="0.3">
      <c r="A2455" s="39" t="s">
        <v>533</v>
      </c>
      <c r="B2455" s="39" t="s">
        <v>50</v>
      </c>
      <c r="C2455" s="39" t="s">
        <v>144</v>
      </c>
      <c r="D2455" s="39" t="s">
        <v>22</v>
      </c>
      <c r="E2455" s="70" t="s">
        <v>27</v>
      </c>
      <c r="F2455" s="70" t="s">
        <v>40</v>
      </c>
      <c r="G2455" s="78">
        <v>44884</v>
      </c>
      <c r="H2455" s="78">
        <v>45809</v>
      </c>
      <c r="I2455" s="69">
        <v>6796410.1200000001</v>
      </c>
      <c r="J2455" s="70">
        <v>0</v>
      </c>
      <c r="K2455" s="71">
        <v>1.0409999999999999</v>
      </c>
      <c r="L2455" s="70">
        <v>0</v>
      </c>
      <c r="M2455" s="71">
        <v>1.113</v>
      </c>
      <c r="N2455" s="72"/>
      <c r="O2455" s="73">
        <f>MIN(1,MAX(0,(1/(1+EXP(-(Assumptions!$B$5 + Assumptions!$B$6*$N2455))))*Assumptions!$B$3))</f>
        <v>3.9165722796764356E-2</v>
      </c>
      <c r="P2455" s="73">
        <f>VLOOKUP($F2455,Assumptions!$A$23:$B$27,2,FALSE)*Assumptions!$B$4</f>
        <v>0.7</v>
      </c>
      <c r="Q2455" s="74">
        <f t="shared" si="76"/>
        <v>186330.42034113075</v>
      </c>
      <c r="R2455" s="75" t="str">
        <f>IF($O2455&lt;Assumptions!$B$17,"A",IF($O2455&lt;Assumptions!$B$18,"B",IF($O2455&lt;Assumptions!$B$19,"C",IF($O2455&lt;Assumptions!$B$20,"D","E"))))</f>
        <v>B</v>
      </c>
      <c r="S2455" s="75">
        <f t="shared" si="77"/>
        <v>0</v>
      </c>
    </row>
    <row r="2456" spans="1:19" ht="17.399999999999999" x14ac:dyDescent="0.3">
      <c r="A2456" s="39" t="s">
        <v>533</v>
      </c>
      <c r="B2456" s="39" t="s">
        <v>50</v>
      </c>
      <c r="C2456" s="39" t="s">
        <v>144</v>
      </c>
      <c r="D2456" s="39" t="s">
        <v>22</v>
      </c>
      <c r="E2456" s="70" t="s">
        <v>27</v>
      </c>
      <c r="F2456" s="70" t="s">
        <v>40</v>
      </c>
      <c r="G2456" s="78">
        <v>44884</v>
      </c>
      <c r="H2456" s="78">
        <v>45839</v>
      </c>
      <c r="I2456" s="69">
        <v>6651305.5899999999</v>
      </c>
      <c r="J2456" s="70">
        <v>0</v>
      </c>
      <c r="K2456" s="71">
        <v>1.133</v>
      </c>
      <c r="L2456" s="70">
        <v>0</v>
      </c>
      <c r="M2456" s="71">
        <v>1.113</v>
      </c>
      <c r="N2456" s="72"/>
      <c r="O2456" s="73">
        <f>MIN(1,MAX(0,(1/(1+EXP(-(Assumptions!$B$5 + Assumptions!$B$6*$N2456))))*Assumptions!$B$3))</f>
        <v>3.9165722796764356E-2</v>
      </c>
      <c r="P2456" s="73">
        <f>VLOOKUP($F2456,Assumptions!$A$23:$B$27,2,FALSE)*Assumptions!$B$4</f>
        <v>0.7</v>
      </c>
      <c r="Q2456" s="74">
        <f t="shared" si="76"/>
        <v>182352.23368215642</v>
      </c>
      <c r="R2456" s="75" t="str">
        <f>IF($O2456&lt;Assumptions!$B$17,"A",IF($O2456&lt;Assumptions!$B$18,"B",IF($O2456&lt;Assumptions!$B$19,"C",IF($O2456&lt;Assumptions!$B$20,"D","E"))))</f>
        <v>B</v>
      </c>
      <c r="S2456" s="75">
        <f t="shared" si="77"/>
        <v>0</v>
      </c>
    </row>
    <row r="2457" spans="1:19" ht="17.399999999999999" x14ac:dyDescent="0.3">
      <c r="A2457" s="39" t="s">
        <v>533</v>
      </c>
      <c r="B2457" s="39" t="s">
        <v>50</v>
      </c>
      <c r="C2457" s="39" t="s">
        <v>144</v>
      </c>
      <c r="D2457" s="39" t="s">
        <v>22</v>
      </c>
      <c r="E2457" s="70" t="s">
        <v>27</v>
      </c>
      <c r="F2457" s="70" t="s">
        <v>40</v>
      </c>
      <c r="G2457" s="78">
        <v>44884</v>
      </c>
      <c r="H2457" s="78">
        <v>45870</v>
      </c>
      <c r="I2457" s="69">
        <v>6493088.6799999997</v>
      </c>
      <c r="J2457" s="70">
        <v>0</v>
      </c>
      <c r="K2457" s="71">
        <v>1.1220000000000001</v>
      </c>
      <c r="L2457" s="70">
        <v>0</v>
      </c>
      <c r="M2457" s="71">
        <v>1.113</v>
      </c>
      <c r="N2457" s="72"/>
      <c r="O2457" s="73">
        <f>MIN(1,MAX(0,(1/(1+EXP(-(Assumptions!$B$5 + Assumptions!$B$6*$N2457))))*Assumptions!$B$3))</f>
        <v>3.9165722796764356E-2</v>
      </c>
      <c r="P2457" s="73">
        <f>VLOOKUP($F2457,Assumptions!$A$23:$B$27,2,FALSE)*Assumptions!$B$4</f>
        <v>0.7</v>
      </c>
      <c r="Q2457" s="74">
        <f t="shared" si="76"/>
        <v>178014.55793498197</v>
      </c>
      <c r="R2457" s="75" t="str">
        <f>IF($O2457&lt;Assumptions!$B$17,"A",IF($O2457&lt;Assumptions!$B$18,"B",IF($O2457&lt;Assumptions!$B$19,"C",IF($O2457&lt;Assumptions!$B$20,"D","E"))))</f>
        <v>B</v>
      </c>
      <c r="S2457" s="75">
        <f t="shared" si="77"/>
        <v>0</v>
      </c>
    </row>
    <row r="2458" spans="1:19" ht="17.399999999999999" x14ac:dyDescent="0.3">
      <c r="A2458" s="39" t="s">
        <v>533</v>
      </c>
      <c r="B2458" s="39" t="s">
        <v>50</v>
      </c>
      <c r="C2458" s="39" t="s">
        <v>144</v>
      </c>
      <c r="D2458" s="39" t="s">
        <v>22</v>
      </c>
      <c r="E2458" s="70" t="s">
        <v>27</v>
      </c>
      <c r="F2458" s="70" t="s">
        <v>40</v>
      </c>
      <c r="G2458" s="78">
        <v>44884</v>
      </c>
      <c r="H2458" s="78">
        <v>45901</v>
      </c>
      <c r="I2458" s="69">
        <v>6315113.9900000002</v>
      </c>
      <c r="J2458" s="70">
        <v>0</v>
      </c>
      <c r="K2458" s="71">
        <v>1.052</v>
      </c>
      <c r="L2458" s="70">
        <v>0</v>
      </c>
      <c r="M2458" s="71">
        <v>1.113</v>
      </c>
      <c r="N2458" s="72"/>
      <c r="O2458" s="73">
        <f>MIN(1,MAX(0,(1/(1+EXP(-(Assumptions!$B$5 + Assumptions!$B$6*$N2458))))*Assumptions!$B$3))</f>
        <v>3.9165722796764356E-2</v>
      </c>
      <c r="P2458" s="73">
        <f>VLOOKUP($F2458,Assumptions!$A$23:$B$27,2,FALSE)*Assumptions!$B$4</f>
        <v>0.7</v>
      </c>
      <c r="Q2458" s="74">
        <f t="shared" si="76"/>
        <v>173135.20277361595</v>
      </c>
      <c r="R2458" s="75" t="str">
        <f>IF($O2458&lt;Assumptions!$B$17,"A",IF($O2458&lt;Assumptions!$B$18,"B",IF($O2458&lt;Assumptions!$B$19,"C",IF($O2458&lt;Assumptions!$B$20,"D","E"))))</f>
        <v>B</v>
      </c>
      <c r="S2458" s="75">
        <f t="shared" si="77"/>
        <v>0</v>
      </c>
    </row>
    <row r="2459" spans="1:19" ht="17.399999999999999" x14ac:dyDescent="0.3">
      <c r="A2459" s="39" t="s">
        <v>533</v>
      </c>
      <c r="B2459" s="39" t="s">
        <v>50</v>
      </c>
      <c r="C2459" s="39" t="s">
        <v>144</v>
      </c>
      <c r="D2459" s="39" t="s">
        <v>22</v>
      </c>
      <c r="E2459" s="70" t="s">
        <v>27</v>
      </c>
      <c r="F2459" s="70" t="s">
        <v>40</v>
      </c>
      <c r="G2459" s="78">
        <v>44884</v>
      </c>
      <c r="H2459" s="78">
        <v>45931</v>
      </c>
      <c r="I2459" s="69">
        <v>6159687.54</v>
      </c>
      <c r="J2459" s="70">
        <v>35</v>
      </c>
      <c r="K2459" s="71">
        <v>0.83</v>
      </c>
      <c r="L2459" s="70">
        <v>0</v>
      </c>
      <c r="M2459" s="71">
        <v>1.113</v>
      </c>
      <c r="N2459" s="72"/>
      <c r="O2459" s="73">
        <f>MIN(1,MAX(0,(1/(1+EXP(-(Assumptions!$B$5 + Assumptions!$B$6*$N2459))))*Assumptions!$B$3))</f>
        <v>3.9165722796764356E-2</v>
      </c>
      <c r="P2459" s="73">
        <f>VLOOKUP($F2459,Assumptions!$A$23:$B$27,2,FALSE)*Assumptions!$B$4</f>
        <v>0.7</v>
      </c>
      <c r="Q2459" s="74">
        <f t="shared" si="76"/>
        <v>168874.03029442634</v>
      </c>
      <c r="R2459" s="75" t="str">
        <f>IF($O2459&lt;Assumptions!$B$17,"A",IF($O2459&lt;Assumptions!$B$18,"B",IF($O2459&lt;Assumptions!$B$19,"C",IF($O2459&lt;Assumptions!$B$20,"D","E"))))</f>
        <v>B</v>
      </c>
      <c r="S2459" s="75">
        <f t="shared" si="77"/>
        <v>0</v>
      </c>
    </row>
    <row r="2460" spans="1:19" ht="17.399999999999999" x14ac:dyDescent="0.3">
      <c r="A2460" s="39" t="s">
        <v>533</v>
      </c>
      <c r="B2460" s="39" t="s">
        <v>50</v>
      </c>
      <c r="C2460" s="39" t="s">
        <v>144</v>
      </c>
      <c r="D2460" s="39" t="s">
        <v>22</v>
      </c>
      <c r="E2460" s="70" t="s">
        <v>27</v>
      </c>
      <c r="F2460" s="70" t="s">
        <v>40</v>
      </c>
      <c r="G2460" s="78">
        <v>44884</v>
      </c>
      <c r="H2460" s="78">
        <v>45962</v>
      </c>
      <c r="I2460" s="69">
        <v>5991557.0800000001</v>
      </c>
      <c r="J2460" s="70">
        <v>35</v>
      </c>
      <c r="K2460" s="71">
        <v>0.71799999999999997</v>
      </c>
      <c r="L2460" s="70">
        <v>0</v>
      </c>
      <c r="M2460" s="71">
        <v>1.113</v>
      </c>
      <c r="N2460" s="72"/>
      <c r="O2460" s="73">
        <f>MIN(1,MAX(0,(1/(1+EXP(-(Assumptions!$B$5 + Assumptions!$B$6*$N2460))))*Assumptions!$B$3))</f>
        <v>3.9165722796764356E-2</v>
      </c>
      <c r="P2460" s="73">
        <f>VLOOKUP($F2460,Assumptions!$A$23:$B$27,2,FALSE)*Assumptions!$B$4</f>
        <v>0.7</v>
      </c>
      <c r="Q2460" s="74">
        <f t="shared" si="76"/>
        <v>164264.5646013896</v>
      </c>
      <c r="R2460" s="75" t="str">
        <f>IF($O2460&lt;Assumptions!$B$17,"A",IF($O2460&lt;Assumptions!$B$18,"B",IF($O2460&lt;Assumptions!$B$19,"C",IF($O2460&lt;Assumptions!$B$20,"D","E"))))</f>
        <v>B</v>
      </c>
      <c r="S2460" s="75">
        <f t="shared" si="77"/>
        <v>0</v>
      </c>
    </row>
    <row r="2461" spans="1:19" ht="17.399999999999999" x14ac:dyDescent="0.3">
      <c r="A2461" s="39" t="s">
        <v>533</v>
      </c>
      <c r="B2461" s="39" t="s">
        <v>50</v>
      </c>
      <c r="C2461" s="39" t="s">
        <v>144</v>
      </c>
      <c r="D2461" s="39" t="s">
        <v>22</v>
      </c>
      <c r="E2461" s="70" t="s">
        <v>27</v>
      </c>
      <c r="F2461" s="70" t="s">
        <v>40</v>
      </c>
      <c r="G2461" s="78">
        <v>44884</v>
      </c>
      <c r="H2461" s="78">
        <v>45992</v>
      </c>
      <c r="I2461" s="69">
        <v>5863784.7000000002</v>
      </c>
      <c r="J2461" s="70">
        <v>0</v>
      </c>
      <c r="K2461" s="71">
        <v>1.089</v>
      </c>
      <c r="L2461" s="70">
        <v>0</v>
      </c>
      <c r="M2461" s="71">
        <v>1.113</v>
      </c>
      <c r="N2461" s="72"/>
      <c r="O2461" s="73">
        <f>MIN(1,MAX(0,(1/(1+EXP(-(Assumptions!$B$5 + Assumptions!$B$6*$N2461))))*Assumptions!$B$3))</f>
        <v>3.9165722796764356E-2</v>
      </c>
      <c r="P2461" s="73">
        <f>VLOOKUP($F2461,Assumptions!$A$23:$B$27,2,FALSE)*Assumptions!$B$4</f>
        <v>0.7</v>
      </c>
      <c r="Q2461" s="74">
        <f t="shared" si="76"/>
        <v>160761.55627007561</v>
      </c>
      <c r="R2461" s="75" t="str">
        <f>IF($O2461&lt;Assumptions!$B$17,"A",IF($O2461&lt;Assumptions!$B$18,"B",IF($O2461&lt;Assumptions!$B$19,"C",IF($O2461&lt;Assumptions!$B$20,"D","E"))))</f>
        <v>B</v>
      </c>
      <c r="S2461" s="75">
        <f t="shared" si="77"/>
        <v>0</v>
      </c>
    </row>
    <row r="2462" spans="1:19" ht="17.399999999999999" x14ac:dyDescent="0.3">
      <c r="A2462" s="39" t="s">
        <v>535</v>
      </c>
      <c r="B2462" s="39" t="s">
        <v>51</v>
      </c>
      <c r="C2462" s="39" t="s">
        <v>190</v>
      </c>
      <c r="D2462" s="39" t="s">
        <v>26</v>
      </c>
      <c r="E2462" s="70" t="s">
        <v>39</v>
      </c>
      <c r="F2462" s="70" t="s">
        <v>40</v>
      </c>
      <c r="G2462" s="78">
        <v>45460</v>
      </c>
      <c r="H2462" s="78">
        <v>45658</v>
      </c>
      <c r="I2462" s="69">
        <v>36440087.119999997</v>
      </c>
      <c r="J2462" s="70">
        <v>0</v>
      </c>
      <c r="K2462" s="71">
        <v>1.091</v>
      </c>
      <c r="L2462" s="70">
        <v>0</v>
      </c>
      <c r="M2462" s="71">
        <v>0.80800000000000005</v>
      </c>
      <c r="N2462" s="72"/>
      <c r="O2462" s="73">
        <f>MIN(1,MAX(0,(1/(1+EXP(-(Assumptions!$B$5 + Assumptions!$B$6*$N2462))))*Assumptions!$B$3))</f>
        <v>3.9165722796764356E-2</v>
      </c>
      <c r="P2462" s="73">
        <f>VLOOKUP($F2462,Assumptions!$A$23:$B$27,2,FALSE)*Assumptions!$B$4</f>
        <v>0.7</v>
      </c>
      <c r="Q2462" s="74">
        <f t="shared" si="76"/>
        <v>999041.64558230399</v>
      </c>
      <c r="R2462" s="75" t="str">
        <f>IF($O2462&lt;Assumptions!$B$17,"A",IF($O2462&lt;Assumptions!$B$18,"B",IF($O2462&lt;Assumptions!$B$19,"C",IF($O2462&lt;Assumptions!$B$20,"D","E"))))</f>
        <v>B</v>
      </c>
      <c r="S2462" s="75">
        <f t="shared" si="77"/>
        <v>0</v>
      </c>
    </row>
    <row r="2463" spans="1:19" ht="17.399999999999999" x14ac:dyDescent="0.3">
      <c r="A2463" s="39" t="s">
        <v>535</v>
      </c>
      <c r="B2463" s="39" t="s">
        <v>51</v>
      </c>
      <c r="C2463" s="39" t="s">
        <v>190</v>
      </c>
      <c r="D2463" s="39" t="s">
        <v>26</v>
      </c>
      <c r="E2463" s="70" t="s">
        <v>39</v>
      </c>
      <c r="F2463" s="70" t="s">
        <v>40</v>
      </c>
      <c r="G2463" s="78">
        <v>45460</v>
      </c>
      <c r="H2463" s="78">
        <v>45689</v>
      </c>
      <c r="I2463" s="69">
        <v>35925326.93</v>
      </c>
      <c r="J2463" s="70">
        <v>0</v>
      </c>
      <c r="K2463" s="71">
        <v>0.999</v>
      </c>
      <c r="L2463" s="70">
        <v>0</v>
      </c>
      <c r="M2463" s="71">
        <v>0.80800000000000005</v>
      </c>
      <c r="N2463" s="72"/>
      <c r="O2463" s="73">
        <f>MIN(1,MAX(0,(1/(1+EXP(-(Assumptions!$B$5 + Assumptions!$B$6*$N2463))))*Assumptions!$B$3))</f>
        <v>3.9165722796764356E-2</v>
      </c>
      <c r="P2463" s="73">
        <f>VLOOKUP($F2463,Assumptions!$A$23:$B$27,2,FALSE)*Assumptions!$B$4</f>
        <v>0.7</v>
      </c>
      <c r="Q2463" s="74">
        <f t="shared" si="76"/>
        <v>984928.97714645939</v>
      </c>
      <c r="R2463" s="75" t="str">
        <f>IF($O2463&lt;Assumptions!$B$17,"A",IF($O2463&lt;Assumptions!$B$18,"B",IF($O2463&lt;Assumptions!$B$19,"C",IF($O2463&lt;Assumptions!$B$20,"D","E"))))</f>
        <v>B</v>
      </c>
      <c r="S2463" s="75">
        <f t="shared" si="77"/>
        <v>0</v>
      </c>
    </row>
    <row r="2464" spans="1:19" ht="17.399999999999999" x14ac:dyDescent="0.3">
      <c r="A2464" s="39" t="s">
        <v>535</v>
      </c>
      <c r="B2464" s="39" t="s">
        <v>51</v>
      </c>
      <c r="C2464" s="39" t="s">
        <v>190</v>
      </c>
      <c r="D2464" s="39" t="s">
        <v>26</v>
      </c>
      <c r="E2464" s="70" t="s">
        <v>39</v>
      </c>
      <c r="F2464" s="70" t="s">
        <v>40</v>
      </c>
      <c r="G2464" s="78">
        <v>45460</v>
      </c>
      <c r="H2464" s="78">
        <v>45717</v>
      </c>
      <c r="I2464" s="69">
        <v>35412903.880000003</v>
      </c>
      <c r="J2464" s="70">
        <v>65</v>
      </c>
      <c r="K2464" s="71">
        <v>0.79400000000000004</v>
      </c>
      <c r="L2464" s="70">
        <v>0</v>
      </c>
      <c r="M2464" s="71">
        <v>0.80800000000000005</v>
      </c>
      <c r="N2464" s="72"/>
      <c r="O2464" s="73">
        <f>MIN(1,MAX(0,(1/(1+EXP(-(Assumptions!$B$5 + Assumptions!$B$6*$N2464))))*Assumptions!$B$3))</f>
        <v>3.9165722796764356E-2</v>
      </c>
      <c r="P2464" s="73">
        <f>VLOOKUP($F2464,Assumptions!$A$23:$B$27,2,FALSE)*Assumptions!$B$4</f>
        <v>0.7</v>
      </c>
      <c r="Q2464" s="74">
        <f t="shared" si="76"/>
        <v>970880.38375477865</v>
      </c>
      <c r="R2464" s="75" t="str">
        <f>IF($O2464&lt;Assumptions!$B$17,"A",IF($O2464&lt;Assumptions!$B$18,"B",IF($O2464&lt;Assumptions!$B$19,"C",IF($O2464&lt;Assumptions!$B$20,"D","E"))))</f>
        <v>B</v>
      </c>
      <c r="S2464" s="75">
        <f t="shared" si="77"/>
        <v>0</v>
      </c>
    </row>
    <row r="2465" spans="1:19" ht="17.399999999999999" x14ac:dyDescent="0.3">
      <c r="A2465" s="39" t="s">
        <v>535</v>
      </c>
      <c r="B2465" s="39" t="s">
        <v>51</v>
      </c>
      <c r="C2465" s="39" t="s">
        <v>190</v>
      </c>
      <c r="D2465" s="39" t="s">
        <v>26</v>
      </c>
      <c r="E2465" s="70" t="s">
        <v>39</v>
      </c>
      <c r="F2465" s="70" t="s">
        <v>40</v>
      </c>
      <c r="G2465" s="78">
        <v>45460</v>
      </c>
      <c r="H2465" s="78">
        <v>45748</v>
      </c>
      <c r="I2465" s="69">
        <v>34801197.079999998</v>
      </c>
      <c r="J2465" s="70">
        <v>0</v>
      </c>
      <c r="K2465" s="71">
        <v>0.97599999999999998</v>
      </c>
      <c r="L2465" s="70">
        <v>0</v>
      </c>
      <c r="M2465" s="71">
        <v>0.80800000000000005</v>
      </c>
      <c r="N2465" s="72"/>
      <c r="O2465" s="73">
        <f>MIN(1,MAX(0,(1/(1+EXP(-(Assumptions!$B$5 + Assumptions!$B$6*$N2465))))*Assumptions!$B$3))</f>
        <v>3.9165722796764356E-2</v>
      </c>
      <c r="P2465" s="73">
        <f>VLOOKUP($F2465,Assumptions!$A$23:$B$27,2,FALSE)*Assumptions!$B$4</f>
        <v>0.7</v>
      </c>
      <c r="Q2465" s="74">
        <f t="shared" si="76"/>
        <v>954109.82648159144</v>
      </c>
      <c r="R2465" s="75" t="str">
        <f>IF($O2465&lt;Assumptions!$B$17,"A",IF($O2465&lt;Assumptions!$B$18,"B",IF($O2465&lt;Assumptions!$B$19,"C",IF($O2465&lt;Assumptions!$B$20,"D","E"))))</f>
        <v>B</v>
      </c>
      <c r="S2465" s="75">
        <f t="shared" si="77"/>
        <v>0</v>
      </c>
    </row>
    <row r="2466" spans="1:19" ht="17.399999999999999" x14ac:dyDescent="0.3">
      <c r="A2466" s="39" t="s">
        <v>535</v>
      </c>
      <c r="B2466" s="39" t="s">
        <v>51</v>
      </c>
      <c r="C2466" s="39" t="s">
        <v>190</v>
      </c>
      <c r="D2466" s="39" t="s">
        <v>26</v>
      </c>
      <c r="E2466" s="70" t="s">
        <v>39</v>
      </c>
      <c r="F2466" s="70" t="s">
        <v>40</v>
      </c>
      <c r="G2466" s="78">
        <v>45460</v>
      </c>
      <c r="H2466" s="78">
        <v>45778</v>
      </c>
      <c r="I2466" s="69">
        <v>34265462.130000003</v>
      </c>
      <c r="J2466" s="70">
        <v>35</v>
      </c>
      <c r="K2466" s="71">
        <v>0.66100000000000003</v>
      </c>
      <c r="L2466" s="70">
        <v>0</v>
      </c>
      <c r="M2466" s="71">
        <v>0.80800000000000005</v>
      </c>
      <c r="N2466" s="72"/>
      <c r="O2466" s="73">
        <f>MIN(1,MAX(0,(1/(1+EXP(-(Assumptions!$B$5 + Assumptions!$B$6*$N2466))))*Assumptions!$B$3))</f>
        <v>3.9165722796764356E-2</v>
      </c>
      <c r="P2466" s="73">
        <f>VLOOKUP($F2466,Assumptions!$A$23:$B$27,2,FALSE)*Assumptions!$B$4</f>
        <v>0.7</v>
      </c>
      <c r="Q2466" s="74">
        <f t="shared" si="76"/>
        <v>939422.11390062468</v>
      </c>
      <c r="R2466" s="75" t="str">
        <f>IF($O2466&lt;Assumptions!$B$17,"A",IF($O2466&lt;Assumptions!$B$18,"B",IF($O2466&lt;Assumptions!$B$19,"C",IF($O2466&lt;Assumptions!$B$20,"D","E"))))</f>
        <v>B</v>
      </c>
      <c r="S2466" s="75">
        <f t="shared" si="77"/>
        <v>0</v>
      </c>
    </row>
    <row r="2467" spans="1:19" ht="17.399999999999999" x14ac:dyDescent="0.3">
      <c r="A2467" s="39" t="s">
        <v>535</v>
      </c>
      <c r="B2467" s="39" t="s">
        <v>51</v>
      </c>
      <c r="C2467" s="39" t="s">
        <v>190</v>
      </c>
      <c r="D2467" s="39" t="s">
        <v>26</v>
      </c>
      <c r="E2467" s="70" t="s">
        <v>39</v>
      </c>
      <c r="F2467" s="70" t="s">
        <v>40</v>
      </c>
      <c r="G2467" s="78">
        <v>45460</v>
      </c>
      <c r="H2467" s="78">
        <v>45809</v>
      </c>
      <c r="I2467" s="69">
        <v>33686598.119999997</v>
      </c>
      <c r="J2467" s="70">
        <v>15</v>
      </c>
      <c r="K2467" s="71">
        <v>1.069</v>
      </c>
      <c r="L2467" s="70">
        <v>0</v>
      </c>
      <c r="M2467" s="71">
        <v>0.80800000000000005</v>
      </c>
      <c r="N2467" s="72"/>
      <c r="O2467" s="73">
        <f>MIN(1,MAX(0,(1/(1+EXP(-(Assumptions!$B$5 + Assumptions!$B$6*$N2467))))*Assumptions!$B$3))</f>
        <v>3.9165722796764356E-2</v>
      </c>
      <c r="P2467" s="73">
        <f>VLOOKUP($F2467,Assumptions!$A$23:$B$27,2,FALSE)*Assumptions!$B$4</f>
        <v>0.7</v>
      </c>
      <c r="Q2467" s="74">
        <f t="shared" si="76"/>
        <v>923551.97475374618</v>
      </c>
      <c r="R2467" s="75" t="str">
        <f>IF($O2467&lt;Assumptions!$B$17,"A",IF($O2467&lt;Assumptions!$B$18,"B",IF($O2467&lt;Assumptions!$B$19,"C",IF($O2467&lt;Assumptions!$B$20,"D","E"))))</f>
        <v>B</v>
      </c>
      <c r="S2467" s="75">
        <f t="shared" si="77"/>
        <v>0</v>
      </c>
    </row>
    <row r="2468" spans="1:19" ht="17.399999999999999" x14ac:dyDescent="0.3">
      <c r="A2468" s="39" t="s">
        <v>535</v>
      </c>
      <c r="B2468" s="39" t="s">
        <v>51</v>
      </c>
      <c r="C2468" s="39" t="s">
        <v>190</v>
      </c>
      <c r="D2468" s="39" t="s">
        <v>26</v>
      </c>
      <c r="E2468" s="70" t="s">
        <v>39</v>
      </c>
      <c r="F2468" s="70" t="s">
        <v>40</v>
      </c>
      <c r="G2468" s="78">
        <v>45460</v>
      </c>
      <c r="H2468" s="78">
        <v>45839</v>
      </c>
      <c r="I2468" s="69">
        <v>33093468.379999999</v>
      </c>
      <c r="J2468" s="70">
        <v>0</v>
      </c>
      <c r="K2468" s="71">
        <v>1.0049999999999999</v>
      </c>
      <c r="L2468" s="70">
        <v>0</v>
      </c>
      <c r="M2468" s="71">
        <v>0.80800000000000005</v>
      </c>
      <c r="N2468" s="72"/>
      <c r="O2468" s="73">
        <f>MIN(1,MAX(0,(1/(1+EXP(-(Assumptions!$B$5 + Assumptions!$B$6*$N2468))))*Assumptions!$B$3))</f>
        <v>3.9165722796764356E-2</v>
      </c>
      <c r="P2468" s="73">
        <f>VLOOKUP($F2468,Assumptions!$A$23:$B$27,2,FALSE)*Assumptions!$B$4</f>
        <v>0.7</v>
      </c>
      <c r="Q2468" s="74">
        <f t="shared" si="76"/>
        <v>907290.72626819636</v>
      </c>
      <c r="R2468" s="75" t="str">
        <f>IF($O2468&lt;Assumptions!$B$17,"A",IF($O2468&lt;Assumptions!$B$18,"B",IF($O2468&lt;Assumptions!$B$19,"C",IF($O2468&lt;Assumptions!$B$20,"D","E"))))</f>
        <v>B</v>
      </c>
      <c r="S2468" s="75">
        <f t="shared" si="77"/>
        <v>0</v>
      </c>
    </row>
    <row r="2469" spans="1:19" ht="17.399999999999999" x14ac:dyDescent="0.3">
      <c r="A2469" s="39" t="s">
        <v>535</v>
      </c>
      <c r="B2469" s="39" t="s">
        <v>51</v>
      </c>
      <c r="C2469" s="39" t="s">
        <v>190</v>
      </c>
      <c r="D2469" s="39" t="s">
        <v>26</v>
      </c>
      <c r="E2469" s="70" t="s">
        <v>39</v>
      </c>
      <c r="F2469" s="70" t="s">
        <v>40</v>
      </c>
      <c r="G2469" s="78">
        <v>45460</v>
      </c>
      <c r="H2469" s="78">
        <v>45870</v>
      </c>
      <c r="I2469" s="69">
        <v>32555218.859999999</v>
      </c>
      <c r="J2469" s="70">
        <v>15</v>
      </c>
      <c r="K2469" s="71">
        <v>0.998</v>
      </c>
      <c r="L2469" s="70">
        <v>0</v>
      </c>
      <c r="M2469" s="71">
        <v>0.80800000000000005</v>
      </c>
      <c r="N2469" s="72"/>
      <c r="O2469" s="73">
        <f>MIN(1,MAX(0,(1/(1+EXP(-(Assumptions!$B$5 + Assumptions!$B$6*$N2469))))*Assumptions!$B$3))</f>
        <v>3.9165722796764356E-2</v>
      </c>
      <c r="P2469" s="73">
        <f>VLOOKUP($F2469,Assumptions!$A$23:$B$27,2,FALSE)*Assumptions!$B$4</f>
        <v>0.7</v>
      </c>
      <c r="Q2469" s="74">
        <f t="shared" si="76"/>
        <v>892534.07422112848</v>
      </c>
      <c r="R2469" s="75" t="str">
        <f>IF($O2469&lt;Assumptions!$B$17,"A",IF($O2469&lt;Assumptions!$B$18,"B",IF($O2469&lt;Assumptions!$B$19,"C",IF($O2469&lt;Assumptions!$B$20,"D","E"))))</f>
        <v>B</v>
      </c>
      <c r="S2469" s="75">
        <f t="shared" si="77"/>
        <v>0</v>
      </c>
    </row>
    <row r="2470" spans="1:19" ht="17.399999999999999" x14ac:dyDescent="0.3">
      <c r="A2470" s="39" t="s">
        <v>535</v>
      </c>
      <c r="B2470" s="39" t="s">
        <v>51</v>
      </c>
      <c r="C2470" s="39" t="s">
        <v>190</v>
      </c>
      <c r="D2470" s="39" t="s">
        <v>26</v>
      </c>
      <c r="E2470" s="70" t="s">
        <v>39</v>
      </c>
      <c r="F2470" s="70" t="s">
        <v>40</v>
      </c>
      <c r="G2470" s="78">
        <v>45460</v>
      </c>
      <c r="H2470" s="78">
        <v>45901</v>
      </c>
      <c r="I2470" s="69">
        <v>32090978.379999999</v>
      </c>
      <c r="J2470" s="70">
        <v>35</v>
      </c>
      <c r="K2470" s="71">
        <v>0.60699999999999998</v>
      </c>
      <c r="L2470" s="70">
        <v>0</v>
      </c>
      <c r="M2470" s="71">
        <v>0.80800000000000005</v>
      </c>
      <c r="N2470" s="72"/>
      <c r="O2470" s="73">
        <f>MIN(1,MAX(0,(1/(1+EXP(-(Assumptions!$B$5 + Assumptions!$B$6*$N2470))))*Assumptions!$B$3))</f>
        <v>3.9165722796764356E-2</v>
      </c>
      <c r="P2470" s="73">
        <f>VLOOKUP($F2470,Assumptions!$A$23:$B$27,2,FALSE)*Assumptions!$B$4</f>
        <v>0.7</v>
      </c>
      <c r="Q2470" s="74">
        <f t="shared" si="76"/>
        <v>879806.45445562655</v>
      </c>
      <c r="R2470" s="75" t="str">
        <f>IF($O2470&lt;Assumptions!$B$17,"A",IF($O2470&lt;Assumptions!$B$18,"B",IF($O2470&lt;Assumptions!$B$19,"C",IF($O2470&lt;Assumptions!$B$20,"D","E"))))</f>
        <v>B</v>
      </c>
      <c r="S2470" s="75">
        <f t="shared" si="77"/>
        <v>0</v>
      </c>
    </row>
    <row r="2471" spans="1:19" ht="17.399999999999999" x14ac:dyDescent="0.3">
      <c r="A2471" s="39" t="s">
        <v>535</v>
      </c>
      <c r="B2471" s="39" t="s">
        <v>51</v>
      </c>
      <c r="C2471" s="39" t="s">
        <v>190</v>
      </c>
      <c r="D2471" s="39" t="s">
        <v>26</v>
      </c>
      <c r="E2471" s="70" t="s">
        <v>39</v>
      </c>
      <c r="F2471" s="70" t="s">
        <v>40</v>
      </c>
      <c r="G2471" s="78">
        <v>45460</v>
      </c>
      <c r="H2471" s="78">
        <v>45931</v>
      </c>
      <c r="I2471" s="69">
        <v>31523376.210000001</v>
      </c>
      <c r="J2471" s="70">
        <v>0</v>
      </c>
      <c r="K2471" s="71">
        <v>0.98599999999999999</v>
      </c>
      <c r="L2471" s="70">
        <v>0</v>
      </c>
      <c r="M2471" s="71">
        <v>0.80800000000000005</v>
      </c>
      <c r="N2471" s="72"/>
      <c r="O2471" s="73">
        <f>MIN(1,MAX(0,(1/(1+EXP(-(Assumptions!$B$5 + Assumptions!$B$6*$N2471))))*Assumptions!$B$3))</f>
        <v>3.9165722796764356E-2</v>
      </c>
      <c r="P2471" s="73">
        <f>VLOOKUP($F2471,Assumptions!$A$23:$B$27,2,FALSE)*Assumptions!$B$4</f>
        <v>0.7</v>
      </c>
      <c r="Q2471" s="74">
        <f t="shared" si="76"/>
        <v>864245.06998128328</v>
      </c>
      <c r="R2471" s="75" t="str">
        <f>IF($O2471&lt;Assumptions!$B$17,"A",IF($O2471&lt;Assumptions!$B$18,"B",IF($O2471&lt;Assumptions!$B$19,"C",IF($O2471&lt;Assumptions!$B$20,"D","E"))))</f>
        <v>B</v>
      </c>
      <c r="S2471" s="75">
        <f t="shared" si="77"/>
        <v>0</v>
      </c>
    </row>
    <row r="2472" spans="1:19" ht="17.399999999999999" x14ac:dyDescent="0.3">
      <c r="A2472" s="39" t="s">
        <v>535</v>
      </c>
      <c r="B2472" s="39" t="s">
        <v>51</v>
      </c>
      <c r="C2472" s="39" t="s">
        <v>190</v>
      </c>
      <c r="D2472" s="39" t="s">
        <v>26</v>
      </c>
      <c r="E2472" s="70" t="s">
        <v>39</v>
      </c>
      <c r="F2472" s="70" t="s">
        <v>40</v>
      </c>
      <c r="G2472" s="78">
        <v>45460</v>
      </c>
      <c r="H2472" s="78">
        <v>45962</v>
      </c>
      <c r="I2472" s="69">
        <v>31069576.289999999</v>
      </c>
      <c r="J2472" s="70">
        <v>0</v>
      </c>
      <c r="K2472" s="71">
        <v>1.0669999999999999</v>
      </c>
      <c r="L2472" s="70">
        <v>0</v>
      </c>
      <c r="M2472" s="71">
        <v>0.80800000000000005</v>
      </c>
      <c r="N2472" s="72"/>
      <c r="O2472" s="73">
        <f>MIN(1,MAX(0,(1/(1+EXP(-(Assumptions!$B$5 + Assumptions!$B$6*$N2472))))*Assumptions!$B$3))</f>
        <v>3.9165722796764356E-2</v>
      </c>
      <c r="P2472" s="73">
        <f>VLOOKUP($F2472,Assumptions!$A$23:$B$27,2,FALSE)*Assumptions!$B$4</f>
        <v>0.7</v>
      </c>
      <c r="Q2472" s="74">
        <f t="shared" si="76"/>
        <v>851803.68867094361</v>
      </c>
      <c r="R2472" s="75" t="str">
        <f>IF($O2472&lt;Assumptions!$B$17,"A",IF($O2472&lt;Assumptions!$B$18,"B",IF($O2472&lt;Assumptions!$B$19,"C",IF($O2472&lt;Assumptions!$B$20,"D","E"))))</f>
        <v>B</v>
      </c>
      <c r="S2472" s="75">
        <f t="shared" si="77"/>
        <v>0</v>
      </c>
    </row>
    <row r="2473" spans="1:19" ht="17.399999999999999" x14ac:dyDescent="0.3">
      <c r="A2473" s="39" t="s">
        <v>535</v>
      </c>
      <c r="B2473" s="39" t="s">
        <v>51</v>
      </c>
      <c r="C2473" s="39" t="s">
        <v>190</v>
      </c>
      <c r="D2473" s="39" t="s">
        <v>26</v>
      </c>
      <c r="E2473" s="70" t="s">
        <v>39</v>
      </c>
      <c r="F2473" s="70" t="s">
        <v>40</v>
      </c>
      <c r="G2473" s="78">
        <v>45460</v>
      </c>
      <c r="H2473" s="78">
        <v>45992</v>
      </c>
      <c r="I2473" s="69">
        <v>30537565.579999998</v>
      </c>
      <c r="J2473" s="70">
        <v>0</v>
      </c>
      <c r="K2473" s="71">
        <v>0.95399999999999996</v>
      </c>
      <c r="L2473" s="70">
        <v>0</v>
      </c>
      <c r="M2473" s="71">
        <v>0.80800000000000005</v>
      </c>
      <c r="N2473" s="72"/>
      <c r="O2473" s="73">
        <f>MIN(1,MAX(0,(1/(1+EXP(-(Assumptions!$B$5 + Assumptions!$B$6*$N2473))))*Assumptions!$B$3))</f>
        <v>3.9165722796764356E-2</v>
      </c>
      <c r="P2473" s="73">
        <f>VLOOKUP($F2473,Assumptions!$A$23:$B$27,2,FALSE)*Assumptions!$B$4</f>
        <v>0.7</v>
      </c>
      <c r="Q2473" s="74">
        <f t="shared" si="76"/>
        <v>837218.0798760046</v>
      </c>
      <c r="R2473" s="75" t="str">
        <f>IF($O2473&lt;Assumptions!$B$17,"A",IF($O2473&lt;Assumptions!$B$18,"B",IF($O2473&lt;Assumptions!$B$19,"C",IF($O2473&lt;Assumptions!$B$20,"D","E"))))</f>
        <v>B</v>
      </c>
      <c r="S2473" s="75">
        <f t="shared" si="77"/>
        <v>0</v>
      </c>
    </row>
    <row r="2474" spans="1:19" ht="17.399999999999999" x14ac:dyDescent="0.3">
      <c r="A2474" s="39" t="s">
        <v>537</v>
      </c>
      <c r="B2474" s="39" t="s">
        <v>92</v>
      </c>
      <c r="C2474" s="39" t="s">
        <v>135</v>
      </c>
      <c r="D2474" s="39" t="s">
        <v>48</v>
      </c>
      <c r="E2474" s="70" t="s">
        <v>43</v>
      </c>
      <c r="F2474" s="70" t="s">
        <v>40</v>
      </c>
      <c r="G2474" s="78">
        <v>43987</v>
      </c>
      <c r="H2474" s="78">
        <v>45658</v>
      </c>
      <c r="I2474" s="69">
        <v>227901.24</v>
      </c>
      <c r="J2474" s="70">
        <v>0</v>
      </c>
      <c r="K2474" s="71">
        <v>1.0569999999999999</v>
      </c>
      <c r="L2474" s="70">
        <v>0</v>
      </c>
      <c r="M2474" s="71">
        <v>0.65600000000000003</v>
      </c>
      <c r="N2474" s="72"/>
      <c r="O2474" s="73">
        <f>MIN(1,MAX(0,(1/(1+EXP(-(Assumptions!$B$5 + Assumptions!$B$6*$N2474))))*Assumptions!$B$3))</f>
        <v>3.9165722796764356E-2</v>
      </c>
      <c r="P2474" s="73">
        <f>VLOOKUP($F2474,Assumptions!$A$23:$B$27,2,FALSE)*Assumptions!$B$4</f>
        <v>0.7</v>
      </c>
      <c r="Q2474" s="74">
        <f t="shared" si="76"/>
        <v>6248.1417536152048</v>
      </c>
      <c r="R2474" s="75" t="str">
        <f>IF($O2474&lt;Assumptions!$B$17,"A",IF($O2474&lt;Assumptions!$B$18,"B",IF($O2474&lt;Assumptions!$B$19,"C",IF($O2474&lt;Assumptions!$B$20,"D","E"))))</f>
        <v>B</v>
      </c>
      <c r="S2474" s="75">
        <f t="shared" si="77"/>
        <v>0</v>
      </c>
    </row>
    <row r="2475" spans="1:19" ht="17.399999999999999" x14ac:dyDescent="0.3">
      <c r="A2475" s="39" t="s">
        <v>537</v>
      </c>
      <c r="B2475" s="39" t="s">
        <v>92</v>
      </c>
      <c r="C2475" s="39" t="s">
        <v>135</v>
      </c>
      <c r="D2475" s="39" t="s">
        <v>48</v>
      </c>
      <c r="E2475" s="70" t="s">
        <v>43</v>
      </c>
      <c r="F2475" s="70" t="s">
        <v>40</v>
      </c>
      <c r="G2475" s="78">
        <v>43987</v>
      </c>
      <c r="H2475" s="78">
        <v>45689</v>
      </c>
      <c r="I2475" s="69">
        <v>221743.76</v>
      </c>
      <c r="J2475" s="70">
        <v>65</v>
      </c>
      <c r="K2475" s="71">
        <v>0.46600000000000003</v>
      </c>
      <c r="L2475" s="70">
        <v>0</v>
      </c>
      <c r="M2475" s="71">
        <v>0.65600000000000003</v>
      </c>
      <c r="N2475" s="72"/>
      <c r="O2475" s="73">
        <f>MIN(1,MAX(0,(1/(1+EXP(-(Assumptions!$B$5 + Assumptions!$B$6*$N2475))))*Assumptions!$B$3))</f>
        <v>3.9165722796764356E-2</v>
      </c>
      <c r="P2475" s="73">
        <f>VLOOKUP($F2475,Assumptions!$A$23:$B$27,2,FALSE)*Assumptions!$B$4</f>
        <v>0.7</v>
      </c>
      <c r="Q2475" s="74">
        <f t="shared" si="76"/>
        <v>6079.3282452505709</v>
      </c>
      <c r="R2475" s="75" t="str">
        <f>IF($O2475&lt;Assumptions!$B$17,"A",IF($O2475&lt;Assumptions!$B$18,"B",IF($O2475&lt;Assumptions!$B$19,"C",IF($O2475&lt;Assumptions!$B$20,"D","E"))))</f>
        <v>B</v>
      </c>
      <c r="S2475" s="75">
        <f t="shared" si="77"/>
        <v>0</v>
      </c>
    </row>
    <row r="2476" spans="1:19" ht="17.399999999999999" x14ac:dyDescent="0.3">
      <c r="A2476" s="39" t="s">
        <v>537</v>
      </c>
      <c r="B2476" s="39" t="s">
        <v>92</v>
      </c>
      <c r="C2476" s="39" t="s">
        <v>135</v>
      </c>
      <c r="D2476" s="39" t="s">
        <v>48</v>
      </c>
      <c r="E2476" s="70" t="s">
        <v>43</v>
      </c>
      <c r="F2476" s="70" t="s">
        <v>40</v>
      </c>
      <c r="G2476" s="78">
        <v>43987</v>
      </c>
      <c r="H2476" s="78">
        <v>45717</v>
      </c>
      <c r="I2476" s="69">
        <v>215559.76</v>
      </c>
      <c r="J2476" s="70">
        <v>0</v>
      </c>
      <c r="K2476" s="71">
        <v>1.095</v>
      </c>
      <c r="L2476" s="70">
        <v>0</v>
      </c>
      <c r="M2476" s="71">
        <v>0.65600000000000003</v>
      </c>
      <c r="N2476" s="72"/>
      <c r="O2476" s="73">
        <f>MIN(1,MAX(0,(1/(1+EXP(-(Assumptions!$B$5 + Assumptions!$B$6*$N2476))))*Assumptions!$B$3))</f>
        <v>3.9165722796764356E-2</v>
      </c>
      <c r="P2476" s="73">
        <f>VLOOKUP($F2476,Assumptions!$A$23:$B$27,2,FALSE)*Assumptions!$B$4</f>
        <v>0.7</v>
      </c>
      <c r="Q2476" s="74">
        <f t="shared" si="76"/>
        <v>5909.787664407937</v>
      </c>
      <c r="R2476" s="75" t="str">
        <f>IF($O2476&lt;Assumptions!$B$17,"A",IF($O2476&lt;Assumptions!$B$18,"B",IF($O2476&lt;Assumptions!$B$19,"C",IF($O2476&lt;Assumptions!$B$20,"D","E"))))</f>
        <v>B</v>
      </c>
      <c r="S2476" s="75">
        <f t="shared" si="77"/>
        <v>0</v>
      </c>
    </row>
    <row r="2477" spans="1:19" ht="17.399999999999999" x14ac:dyDescent="0.3">
      <c r="A2477" s="39" t="s">
        <v>537</v>
      </c>
      <c r="B2477" s="39" t="s">
        <v>92</v>
      </c>
      <c r="C2477" s="39" t="s">
        <v>135</v>
      </c>
      <c r="D2477" s="39" t="s">
        <v>48</v>
      </c>
      <c r="E2477" s="70" t="s">
        <v>43</v>
      </c>
      <c r="F2477" s="70" t="s">
        <v>40</v>
      </c>
      <c r="G2477" s="78">
        <v>43987</v>
      </c>
      <c r="H2477" s="78">
        <v>45748</v>
      </c>
      <c r="I2477" s="69">
        <v>209813.31</v>
      </c>
      <c r="J2477" s="70">
        <v>0</v>
      </c>
      <c r="K2477" s="71">
        <v>1.004</v>
      </c>
      <c r="L2477" s="70">
        <v>0</v>
      </c>
      <c r="M2477" s="71">
        <v>0.65600000000000003</v>
      </c>
      <c r="N2477" s="72"/>
      <c r="O2477" s="73">
        <f>MIN(1,MAX(0,(1/(1+EXP(-(Assumptions!$B$5 + Assumptions!$B$6*$N2477))))*Assumptions!$B$3))</f>
        <v>3.9165722796764356E-2</v>
      </c>
      <c r="P2477" s="73">
        <f>VLOOKUP($F2477,Assumptions!$A$23:$B$27,2,FALSE)*Assumptions!$B$4</f>
        <v>0.7</v>
      </c>
      <c r="Q2477" s="74">
        <f t="shared" si="76"/>
        <v>5752.2429569721107</v>
      </c>
      <c r="R2477" s="75" t="str">
        <f>IF($O2477&lt;Assumptions!$B$17,"A",IF($O2477&lt;Assumptions!$B$18,"B",IF($O2477&lt;Assumptions!$B$19,"C",IF($O2477&lt;Assumptions!$B$20,"D","E"))))</f>
        <v>B</v>
      </c>
      <c r="S2477" s="75">
        <f t="shared" si="77"/>
        <v>0</v>
      </c>
    </row>
    <row r="2478" spans="1:19" ht="17.399999999999999" x14ac:dyDescent="0.3">
      <c r="A2478" s="39" t="s">
        <v>537</v>
      </c>
      <c r="B2478" s="39" t="s">
        <v>92</v>
      </c>
      <c r="C2478" s="39" t="s">
        <v>135</v>
      </c>
      <c r="D2478" s="39" t="s">
        <v>48</v>
      </c>
      <c r="E2478" s="70" t="s">
        <v>43</v>
      </c>
      <c r="F2478" s="70" t="s">
        <v>40</v>
      </c>
      <c r="G2478" s="78">
        <v>43987</v>
      </c>
      <c r="H2478" s="78">
        <v>45778</v>
      </c>
      <c r="I2478" s="69">
        <v>203896.15</v>
      </c>
      <c r="J2478" s="70">
        <v>0</v>
      </c>
      <c r="K2478" s="71">
        <v>1.048</v>
      </c>
      <c r="L2478" s="70">
        <v>0</v>
      </c>
      <c r="M2478" s="71">
        <v>0.65600000000000003</v>
      </c>
      <c r="N2478" s="72"/>
      <c r="O2478" s="73">
        <f>MIN(1,MAX(0,(1/(1+EXP(-(Assumptions!$B$5 + Assumptions!$B$6*$N2478))))*Assumptions!$B$3))</f>
        <v>3.9165722796764356E-2</v>
      </c>
      <c r="P2478" s="73">
        <f>VLOOKUP($F2478,Assumptions!$A$23:$B$27,2,FALSE)*Assumptions!$B$4</f>
        <v>0.7</v>
      </c>
      <c r="Q2478" s="74">
        <f t="shared" si="76"/>
        <v>5590.0180631592384</v>
      </c>
      <c r="R2478" s="75" t="str">
        <f>IF($O2478&lt;Assumptions!$B$17,"A",IF($O2478&lt;Assumptions!$B$18,"B",IF($O2478&lt;Assumptions!$B$19,"C",IF($O2478&lt;Assumptions!$B$20,"D","E"))))</f>
        <v>B</v>
      </c>
      <c r="S2478" s="75">
        <f t="shared" si="77"/>
        <v>0</v>
      </c>
    </row>
    <row r="2479" spans="1:19" ht="17.399999999999999" x14ac:dyDescent="0.3">
      <c r="A2479" s="39" t="s">
        <v>537</v>
      </c>
      <c r="B2479" s="39" t="s">
        <v>92</v>
      </c>
      <c r="C2479" s="39" t="s">
        <v>135</v>
      </c>
      <c r="D2479" s="39" t="s">
        <v>48</v>
      </c>
      <c r="E2479" s="70" t="s">
        <v>43</v>
      </c>
      <c r="F2479" s="70" t="s">
        <v>40</v>
      </c>
      <c r="G2479" s="78">
        <v>43987</v>
      </c>
      <c r="H2479" s="78">
        <v>45809</v>
      </c>
      <c r="I2479" s="69">
        <v>198001.65</v>
      </c>
      <c r="J2479" s="70">
        <v>15</v>
      </c>
      <c r="K2479" s="71">
        <v>0.98099999999999998</v>
      </c>
      <c r="L2479" s="70">
        <v>0</v>
      </c>
      <c r="M2479" s="71">
        <v>0.65600000000000003</v>
      </c>
      <c r="N2479" s="72"/>
      <c r="O2479" s="73">
        <f>MIN(1,MAX(0,(1/(1+EXP(-(Assumptions!$B$5 + Assumptions!$B$6*$N2479))))*Assumptions!$B$3))</f>
        <v>3.9165722796764356E-2</v>
      </c>
      <c r="P2479" s="73">
        <f>VLOOKUP($F2479,Assumptions!$A$23:$B$27,2,FALSE)*Assumptions!$B$4</f>
        <v>0.7</v>
      </c>
      <c r="Q2479" s="74">
        <f t="shared" si="76"/>
        <v>5428.4144160413698</v>
      </c>
      <c r="R2479" s="75" t="str">
        <f>IF($O2479&lt;Assumptions!$B$17,"A",IF($O2479&lt;Assumptions!$B$18,"B",IF($O2479&lt;Assumptions!$B$19,"C",IF($O2479&lt;Assumptions!$B$20,"D","E"))))</f>
        <v>B</v>
      </c>
      <c r="S2479" s="75">
        <f t="shared" si="77"/>
        <v>0</v>
      </c>
    </row>
    <row r="2480" spans="1:19" ht="17.399999999999999" x14ac:dyDescent="0.3">
      <c r="A2480" s="39" t="s">
        <v>537</v>
      </c>
      <c r="B2480" s="39" t="s">
        <v>92</v>
      </c>
      <c r="C2480" s="39" t="s">
        <v>135</v>
      </c>
      <c r="D2480" s="39" t="s">
        <v>48</v>
      </c>
      <c r="E2480" s="70" t="s">
        <v>43</v>
      </c>
      <c r="F2480" s="70" t="s">
        <v>40</v>
      </c>
      <c r="G2480" s="78">
        <v>43987</v>
      </c>
      <c r="H2480" s="78">
        <v>45839</v>
      </c>
      <c r="I2480" s="69">
        <v>191594.8</v>
      </c>
      <c r="J2480" s="70">
        <v>65</v>
      </c>
      <c r="K2480" s="71">
        <v>0.69699999999999995</v>
      </c>
      <c r="L2480" s="70">
        <v>0</v>
      </c>
      <c r="M2480" s="71">
        <v>0.65600000000000003</v>
      </c>
      <c r="N2480" s="72"/>
      <c r="O2480" s="73">
        <f>MIN(1,MAX(0,(1/(1+EXP(-(Assumptions!$B$5 + Assumptions!$B$6*$N2480))))*Assumptions!$B$3))</f>
        <v>3.9165722796764356E-2</v>
      </c>
      <c r="P2480" s="73">
        <f>VLOOKUP($F2480,Assumptions!$A$23:$B$27,2,FALSE)*Assumptions!$B$4</f>
        <v>0.7</v>
      </c>
      <c r="Q2480" s="74">
        <f t="shared" si="76"/>
        <v>5252.7641782710543</v>
      </c>
      <c r="R2480" s="75" t="str">
        <f>IF($O2480&lt;Assumptions!$B$17,"A",IF($O2480&lt;Assumptions!$B$18,"B",IF($O2480&lt;Assumptions!$B$19,"C",IF($O2480&lt;Assumptions!$B$20,"D","E"))))</f>
        <v>B</v>
      </c>
      <c r="S2480" s="75">
        <f t="shared" si="77"/>
        <v>0</v>
      </c>
    </row>
    <row r="2481" spans="1:19" ht="17.399999999999999" x14ac:dyDescent="0.3">
      <c r="A2481" s="39" t="s">
        <v>537</v>
      </c>
      <c r="B2481" s="39" t="s">
        <v>92</v>
      </c>
      <c r="C2481" s="39" t="s">
        <v>135</v>
      </c>
      <c r="D2481" s="39" t="s">
        <v>48</v>
      </c>
      <c r="E2481" s="70" t="s">
        <v>43</v>
      </c>
      <c r="F2481" s="70" t="s">
        <v>40</v>
      </c>
      <c r="G2481" s="78">
        <v>43987</v>
      </c>
      <c r="H2481" s="78">
        <v>45870</v>
      </c>
      <c r="I2481" s="69">
        <v>186314.95</v>
      </c>
      <c r="J2481" s="70">
        <v>35</v>
      </c>
      <c r="K2481" s="71">
        <v>0.67700000000000005</v>
      </c>
      <c r="L2481" s="70">
        <v>0</v>
      </c>
      <c r="M2481" s="71">
        <v>0.65600000000000003</v>
      </c>
      <c r="N2481" s="72"/>
      <c r="O2481" s="73">
        <f>MIN(1,MAX(0,(1/(1+EXP(-(Assumptions!$B$5 + Assumptions!$B$6*$N2481))))*Assumptions!$B$3))</f>
        <v>3.9165722796764356E-2</v>
      </c>
      <c r="P2481" s="73">
        <f>VLOOKUP($F2481,Assumptions!$A$23:$B$27,2,FALSE)*Assumptions!$B$4</f>
        <v>0.7</v>
      </c>
      <c r="Q2481" s="74">
        <f t="shared" si="76"/>
        <v>5108.0117792151077</v>
      </c>
      <c r="R2481" s="75" t="str">
        <f>IF($O2481&lt;Assumptions!$B$17,"A",IF($O2481&lt;Assumptions!$B$18,"B",IF($O2481&lt;Assumptions!$B$19,"C",IF($O2481&lt;Assumptions!$B$20,"D","E"))))</f>
        <v>B</v>
      </c>
      <c r="S2481" s="75">
        <f t="shared" si="77"/>
        <v>0</v>
      </c>
    </row>
    <row r="2482" spans="1:19" ht="17.399999999999999" x14ac:dyDescent="0.3">
      <c r="A2482" s="39" t="s">
        <v>537</v>
      </c>
      <c r="B2482" s="39" t="s">
        <v>92</v>
      </c>
      <c r="C2482" s="39" t="s">
        <v>135</v>
      </c>
      <c r="D2482" s="39" t="s">
        <v>48</v>
      </c>
      <c r="E2482" s="70" t="s">
        <v>43</v>
      </c>
      <c r="F2482" s="70" t="s">
        <v>40</v>
      </c>
      <c r="G2482" s="78">
        <v>43987</v>
      </c>
      <c r="H2482" s="78">
        <v>45901</v>
      </c>
      <c r="I2482" s="69">
        <v>181427.02</v>
      </c>
      <c r="J2482" s="70">
        <v>95</v>
      </c>
      <c r="K2482" s="71">
        <v>0.151</v>
      </c>
      <c r="L2482" s="70">
        <v>1</v>
      </c>
      <c r="M2482" s="71">
        <v>0.65600000000000003</v>
      </c>
      <c r="N2482" s="72"/>
      <c r="O2482" s="73">
        <f>MIN(1,MAX(0,(1/(1+EXP(-(Assumptions!$B$5 + Assumptions!$B$6*$N2482))))*Assumptions!$B$3))</f>
        <v>3.9165722796764356E-2</v>
      </c>
      <c r="P2482" s="73">
        <f>VLOOKUP($F2482,Assumptions!$A$23:$B$27,2,FALSE)*Assumptions!$B$4</f>
        <v>0.7</v>
      </c>
      <c r="Q2482" s="74">
        <f t="shared" si="76"/>
        <v>4974.0042612141151</v>
      </c>
      <c r="R2482" s="75" t="str">
        <f>IF($O2482&lt;Assumptions!$B$17,"A",IF($O2482&lt;Assumptions!$B$18,"B",IF($O2482&lt;Assumptions!$B$19,"C",IF($O2482&lt;Assumptions!$B$20,"D","E"))))</f>
        <v>B</v>
      </c>
      <c r="S2482" s="75">
        <f t="shared" si="77"/>
        <v>0</v>
      </c>
    </row>
    <row r="2483" spans="1:19" ht="17.399999999999999" x14ac:dyDescent="0.3">
      <c r="A2483" s="39" t="s">
        <v>537</v>
      </c>
      <c r="B2483" s="39" t="s">
        <v>92</v>
      </c>
      <c r="C2483" s="39" t="s">
        <v>135</v>
      </c>
      <c r="D2483" s="39" t="s">
        <v>48</v>
      </c>
      <c r="E2483" s="70" t="s">
        <v>43</v>
      </c>
      <c r="F2483" s="70" t="s">
        <v>40</v>
      </c>
      <c r="G2483" s="78">
        <v>43987</v>
      </c>
      <c r="H2483" s="78">
        <v>45931</v>
      </c>
      <c r="I2483" s="69">
        <v>176283.43</v>
      </c>
      <c r="J2483" s="70">
        <v>0</v>
      </c>
      <c r="K2483" s="71">
        <v>1.093</v>
      </c>
      <c r="L2483" s="70">
        <v>1</v>
      </c>
      <c r="M2483" s="71">
        <v>0.65600000000000003</v>
      </c>
      <c r="N2483" s="72"/>
      <c r="O2483" s="73">
        <f>MIN(1,MAX(0,(1/(1+EXP(-(Assumptions!$B$5 + Assumptions!$B$6*$N2483))))*Assumptions!$B$3))</f>
        <v>3.9165722796764356E-2</v>
      </c>
      <c r="P2483" s="73">
        <f>VLOOKUP($F2483,Assumptions!$A$23:$B$27,2,FALSE)*Assumptions!$B$4</f>
        <v>0.7</v>
      </c>
      <c r="Q2483" s="74">
        <f t="shared" si="76"/>
        <v>4832.9875671299687</v>
      </c>
      <c r="R2483" s="75" t="str">
        <f>IF($O2483&lt;Assumptions!$B$17,"A",IF($O2483&lt;Assumptions!$B$18,"B",IF($O2483&lt;Assumptions!$B$19,"C",IF($O2483&lt;Assumptions!$B$20,"D","E"))))</f>
        <v>B</v>
      </c>
      <c r="S2483" s="75">
        <f t="shared" si="77"/>
        <v>0</v>
      </c>
    </row>
    <row r="2484" spans="1:19" ht="17.399999999999999" x14ac:dyDescent="0.3">
      <c r="A2484" s="39" t="s">
        <v>537</v>
      </c>
      <c r="B2484" s="39" t="s">
        <v>92</v>
      </c>
      <c r="C2484" s="39" t="s">
        <v>135</v>
      </c>
      <c r="D2484" s="39" t="s">
        <v>48</v>
      </c>
      <c r="E2484" s="70" t="s">
        <v>43</v>
      </c>
      <c r="F2484" s="70" t="s">
        <v>40</v>
      </c>
      <c r="G2484" s="78">
        <v>43987</v>
      </c>
      <c r="H2484" s="78">
        <v>45962</v>
      </c>
      <c r="I2484" s="69">
        <v>171320.72</v>
      </c>
      <c r="J2484" s="70">
        <v>0</v>
      </c>
      <c r="K2484" s="71">
        <v>1.042</v>
      </c>
      <c r="L2484" s="70">
        <v>1</v>
      </c>
      <c r="M2484" s="71">
        <v>0.65600000000000003</v>
      </c>
      <c r="N2484" s="72"/>
      <c r="O2484" s="73">
        <f>MIN(1,MAX(0,(1/(1+EXP(-(Assumptions!$B$5 + Assumptions!$B$6*$N2484))))*Assumptions!$B$3))</f>
        <v>3.9165722796764356E-2</v>
      </c>
      <c r="P2484" s="73">
        <f>VLOOKUP($F2484,Assumptions!$A$23:$B$27,2,FALSE)*Assumptions!$B$4</f>
        <v>0.7</v>
      </c>
      <c r="Q2484" s="74">
        <f t="shared" si="76"/>
        <v>4696.9298802034582</v>
      </c>
      <c r="R2484" s="75" t="str">
        <f>IF($O2484&lt;Assumptions!$B$17,"A",IF($O2484&lt;Assumptions!$B$18,"B",IF($O2484&lt;Assumptions!$B$19,"C",IF($O2484&lt;Assumptions!$B$20,"D","E"))))</f>
        <v>B</v>
      </c>
      <c r="S2484" s="75">
        <f t="shared" si="77"/>
        <v>0</v>
      </c>
    </row>
    <row r="2485" spans="1:19" ht="17.399999999999999" x14ac:dyDescent="0.3">
      <c r="A2485" s="39" t="s">
        <v>537</v>
      </c>
      <c r="B2485" s="39" t="s">
        <v>92</v>
      </c>
      <c r="C2485" s="39" t="s">
        <v>135</v>
      </c>
      <c r="D2485" s="39" t="s">
        <v>48</v>
      </c>
      <c r="E2485" s="70" t="s">
        <v>43</v>
      </c>
      <c r="F2485" s="70" t="s">
        <v>40</v>
      </c>
      <c r="G2485" s="78">
        <v>43987</v>
      </c>
      <c r="H2485" s="78">
        <v>45992</v>
      </c>
      <c r="I2485" s="69">
        <v>166407.5</v>
      </c>
      <c r="J2485" s="70">
        <v>0</v>
      </c>
      <c r="K2485" s="71">
        <v>1.0489999999999999</v>
      </c>
      <c r="L2485" s="70">
        <v>1</v>
      </c>
      <c r="M2485" s="71">
        <v>0.65600000000000003</v>
      </c>
      <c r="N2485" s="72"/>
      <c r="O2485" s="73">
        <f>MIN(1,MAX(0,(1/(1+EXP(-(Assumptions!$B$5 + Assumptions!$B$6*$N2485))))*Assumptions!$B$3))</f>
        <v>3.9165722796764356E-2</v>
      </c>
      <c r="P2485" s="73">
        <f>VLOOKUP($F2485,Assumptions!$A$23:$B$27,2,FALSE)*Assumptions!$B$4</f>
        <v>0.7</v>
      </c>
      <c r="Q2485" s="74">
        <f t="shared" si="76"/>
        <v>4562.229011411795</v>
      </c>
      <c r="R2485" s="75" t="str">
        <f>IF($O2485&lt;Assumptions!$B$17,"A",IF($O2485&lt;Assumptions!$B$18,"B",IF($O2485&lt;Assumptions!$B$19,"C",IF($O2485&lt;Assumptions!$B$20,"D","E"))))</f>
        <v>B</v>
      </c>
      <c r="S2485" s="75">
        <f t="shared" si="77"/>
        <v>0</v>
      </c>
    </row>
    <row r="2486" spans="1:19" ht="17.399999999999999" x14ac:dyDescent="0.3">
      <c r="A2486" s="39" t="s">
        <v>539</v>
      </c>
      <c r="B2486" s="39" t="s">
        <v>91</v>
      </c>
      <c r="C2486" s="39" t="s">
        <v>135</v>
      </c>
      <c r="D2486" s="39" t="s">
        <v>38</v>
      </c>
      <c r="E2486" s="70" t="s">
        <v>31</v>
      </c>
      <c r="F2486" s="70" t="s">
        <v>32</v>
      </c>
      <c r="G2486" s="78">
        <v>44540</v>
      </c>
      <c r="H2486" s="78">
        <v>45658</v>
      </c>
      <c r="I2486" s="69">
        <v>2866655.09</v>
      </c>
      <c r="J2486" s="70">
        <v>15</v>
      </c>
      <c r="K2486" s="71">
        <v>1.103</v>
      </c>
      <c r="L2486" s="70">
        <v>0</v>
      </c>
      <c r="M2486" s="71">
        <v>0.93400000000000005</v>
      </c>
      <c r="N2486" s="72"/>
      <c r="O2486" s="73">
        <f>MIN(1,MAX(0,(1/(1+EXP(-(Assumptions!$B$5 + Assumptions!$B$6*$N2486))))*Assumptions!$B$3))</f>
        <v>3.9165722796764356E-2</v>
      </c>
      <c r="P2486" s="73">
        <f>VLOOKUP($F2486,Assumptions!$A$23:$B$27,2,FALSE)*Assumptions!$B$4</f>
        <v>0.5</v>
      </c>
      <c r="Q2486" s="74">
        <f t="shared" si="76"/>
        <v>56137.309304436785</v>
      </c>
      <c r="R2486" s="75" t="str">
        <f>IF($O2486&lt;Assumptions!$B$17,"A",IF($O2486&lt;Assumptions!$B$18,"B",IF($O2486&lt;Assumptions!$B$19,"C",IF($O2486&lt;Assumptions!$B$20,"D","E"))))</f>
        <v>B</v>
      </c>
      <c r="S2486" s="75">
        <f t="shared" si="77"/>
        <v>0</v>
      </c>
    </row>
    <row r="2487" spans="1:19" ht="17.399999999999999" x14ac:dyDescent="0.3">
      <c r="A2487" s="39" t="s">
        <v>539</v>
      </c>
      <c r="B2487" s="39" t="s">
        <v>91</v>
      </c>
      <c r="C2487" s="39" t="s">
        <v>135</v>
      </c>
      <c r="D2487" s="39" t="s">
        <v>38</v>
      </c>
      <c r="E2487" s="70" t="s">
        <v>31</v>
      </c>
      <c r="F2487" s="70" t="s">
        <v>32</v>
      </c>
      <c r="G2487" s="78">
        <v>44540</v>
      </c>
      <c r="H2487" s="78">
        <v>45689</v>
      </c>
      <c r="I2487" s="69">
        <v>2779937.11</v>
      </c>
      <c r="J2487" s="70">
        <v>0</v>
      </c>
      <c r="K2487" s="71">
        <v>1.0489999999999999</v>
      </c>
      <c r="L2487" s="70">
        <v>0</v>
      </c>
      <c r="M2487" s="71">
        <v>0.93400000000000005</v>
      </c>
      <c r="N2487" s="72"/>
      <c r="O2487" s="73">
        <f>MIN(1,MAX(0,(1/(1+EXP(-(Assumptions!$B$5 + Assumptions!$B$6*$N2487))))*Assumptions!$B$3))</f>
        <v>3.9165722796764356E-2</v>
      </c>
      <c r="P2487" s="73">
        <f>VLOOKUP($F2487,Assumptions!$A$23:$B$27,2,FALSE)*Assumptions!$B$4</f>
        <v>0.5</v>
      </c>
      <c r="Q2487" s="74">
        <f t="shared" si="76"/>
        <v>54439.123121349105</v>
      </c>
      <c r="R2487" s="75" t="str">
        <f>IF($O2487&lt;Assumptions!$B$17,"A",IF($O2487&lt;Assumptions!$B$18,"B",IF($O2487&lt;Assumptions!$B$19,"C",IF($O2487&lt;Assumptions!$B$20,"D","E"))))</f>
        <v>B</v>
      </c>
      <c r="S2487" s="75">
        <f t="shared" si="77"/>
        <v>0</v>
      </c>
    </row>
    <row r="2488" spans="1:19" ht="17.399999999999999" x14ac:dyDescent="0.3">
      <c r="A2488" s="39" t="s">
        <v>539</v>
      </c>
      <c r="B2488" s="39" t="s">
        <v>91</v>
      </c>
      <c r="C2488" s="39" t="s">
        <v>135</v>
      </c>
      <c r="D2488" s="39" t="s">
        <v>38</v>
      </c>
      <c r="E2488" s="70" t="s">
        <v>31</v>
      </c>
      <c r="F2488" s="70" t="s">
        <v>32</v>
      </c>
      <c r="G2488" s="78">
        <v>44540</v>
      </c>
      <c r="H2488" s="78">
        <v>45717</v>
      </c>
      <c r="I2488" s="69">
        <v>2701599.08</v>
      </c>
      <c r="J2488" s="70">
        <v>0</v>
      </c>
      <c r="K2488" s="71">
        <v>1.147</v>
      </c>
      <c r="L2488" s="70">
        <v>0</v>
      </c>
      <c r="M2488" s="71">
        <v>0.93400000000000005</v>
      </c>
      <c r="N2488" s="72"/>
      <c r="O2488" s="73">
        <f>MIN(1,MAX(0,(1/(1+EXP(-(Assumptions!$B$5 + Assumptions!$B$6*$N2488))))*Assumptions!$B$3))</f>
        <v>3.9165722796764356E-2</v>
      </c>
      <c r="P2488" s="73">
        <f>VLOOKUP($F2488,Assumptions!$A$23:$B$27,2,FALSE)*Assumptions!$B$4</f>
        <v>0.5</v>
      </c>
      <c r="Q2488" s="74">
        <f t="shared" si="76"/>
        <v>52905.040337636805</v>
      </c>
      <c r="R2488" s="75" t="str">
        <f>IF($O2488&lt;Assumptions!$B$17,"A",IF($O2488&lt;Assumptions!$B$18,"B",IF($O2488&lt;Assumptions!$B$19,"C",IF($O2488&lt;Assumptions!$B$20,"D","E"))))</f>
        <v>B</v>
      </c>
      <c r="S2488" s="75">
        <f t="shared" si="77"/>
        <v>0</v>
      </c>
    </row>
    <row r="2489" spans="1:19" ht="17.399999999999999" x14ac:dyDescent="0.3">
      <c r="A2489" s="39" t="s">
        <v>539</v>
      </c>
      <c r="B2489" s="39" t="s">
        <v>91</v>
      </c>
      <c r="C2489" s="39" t="s">
        <v>135</v>
      </c>
      <c r="D2489" s="39" t="s">
        <v>38</v>
      </c>
      <c r="E2489" s="70" t="s">
        <v>31</v>
      </c>
      <c r="F2489" s="70" t="s">
        <v>32</v>
      </c>
      <c r="G2489" s="78">
        <v>44540</v>
      </c>
      <c r="H2489" s="78">
        <v>45748</v>
      </c>
      <c r="I2489" s="69">
        <v>2626810.46</v>
      </c>
      <c r="J2489" s="70">
        <v>35</v>
      </c>
      <c r="K2489" s="71">
        <v>0.753</v>
      </c>
      <c r="L2489" s="70">
        <v>0</v>
      </c>
      <c r="M2489" s="71">
        <v>0.93400000000000005</v>
      </c>
      <c r="N2489" s="72"/>
      <c r="O2489" s="73">
        <f>MIN(1,MAX(0,(1/(1+EXP(-(Assumptions!$B$5 + Assumptions!$B$6*$N2489))))*Assumptions!$B$3))</f>
        <v>3.9165722796764356E-2</v>
      </c>
      <c r="P2489" s="73">
        <f>VLOOKUP($F2489,Assumptions!$A$23:$B$27,2,FALSE)*Assumptions!$B$4</f>
        <v>0.5</v>
      </c>
      <c r="Q2489" s="74">
        <f t="shared" si="76"/>
        <v>51440.46515800053</v>
      </c>
      <c r="R2489" s="75" t="str">
        <f>IF($O2489&lt;Assumptions!$B$17,"A",IF($O2489&lt;Assumptions!$B$18,"B",IF($O2489&lt;Assumptions!$B$19,"C",IF($O2489&lt;Assumptions!$B$20,"D","E"))))</f>
        <v>B</v>
      </c>
      <c r="S2489" s="75">
        <f t="shared" si="77"/>
        <v>0</v>
      </c>
    </row>
    <row r="2490" spans="1:19" ht="17.399999999999999" x14ac:dyDescent="0.3">
      <c r="A2490" s="39" t="s">
        <v>539</v>
      </c>
      <c r="B2490" s="39" t="s">
        <v>91</v>
      </c>
      <c r="C2490" s="39" t="s">
        <v>135</v>
      </c>
      <c r="D2490" s="39" t="s">
        <v>38</v>
      </c>
      <c r="E2490" s="70" t="s">
        <v>31</v>
      </c>
      <c r="F2490" s="70" t="s">
        <v>32</v>
      </c>
      <c r="G2490" s="78">
        <v>44540</v>
      </c>
      <c r="H2490" s="78">
        <v>45778</v>
      </c>
      <c r="I2490" s="69">
        <v>2540416.38</v>
      </c>
      <c r="J2490" s="70">
        <v>65</v>
      </c>
      <c r="K2490" s="71">
        <v>0.82099999999999995</v>
      </c>
      <c r="L2490" s="70">
        <v>0</v>
      </c>
      <c r="M2490" s="71">
        <v>0.93400000000000005</v>
      </c>
      <c r="N2490" s="72"/>
      <c r="O2490" s="73">
        <f>MIN(1,MAX(0,(1/(1+EXP(-(Assumptions!$B$5 + Assumptions!$B$6*$N2490))))*Assumptions!$B$3))</f>
        <v>3.9165722796764356E-2</v>
      </c>
      <c r="P2490" s="73">
        <f>VLOOKUP($F2490,Assumptions!$A$23:$B$27,2,FALSE)*Assumptions!$B$4</f>
        <v>0.5</v>
      </c>
      <c r="Q2490" s="74">
        <f t="shared" si="76"/>
        <v>49748.621863719789</v>
      </c>
      <c r="R2490" s="75" t="str">
        <f>IF($O2490&lt;Assumptions!$B$17,"A",IF($O2490&lt;Assumptions!$B$18,"B",IF($O2490&lt;Assumptions!$B$19,"C",IF($O2490&lt;Assumptions!$B$20,"D","E"))))</f>
        <v>B</v>
      </c>
      <c r="S2490" s="75">
        <f t="shared" si="77"/>
        <v>0</v>
      </c>
    </row>
    <row r="2491" spans="1:19" ht="17.399999999999999" x14ac:dyDescent="0.3">
      <c r="A2491" s="39" t="s">
        <v>539</v>
      </c>
      <c r="B2491" s="39" t="s">
        <v>91</v>
      </c>
      <c r="C2491" s="39" t="s">
        <v>135</v>
      </c>
      <c r="D2491" s="39" t="s">
        <v>38</v>
      </c>
      <c r="E2491" s="70" t="s">
        <v>31</v>
      </c>
      <c r="F2491" s="70" t="s">
        <v>32</v>
      </c>
      <c r="G2491" s="78">
        <v>44540</v>
      </c>
      <c r="H2491" s="78">
        <v>45809</v>
      </c>
      <c r="I2491" s="69">
        <v>2461630.33</v>
      </c>
      <c r="J2491" s="70">
        <v>0</v>
      </c>
      <c r="K2491" s="71">
        <v>1.0129999999999999</v>
      </c>
      <c r="L2491" s="70">
        <v>0</v>
      </c>
      <c r="M2491" s="71">
        <v>0.93400000000000005</v>
      </c>
      <c r="N2491" s="72"/>
      <c r="O2491" s="73">
        <f>MIN(1,MAX(0,(1/(1+EXP(-(Assumptions!$B$5 + Assumptions!$B$6*$N2491))))*Assumptions!$B$3))</f>
        <v>3.9165722796764356E-2</v>
      </c>
      <c r="P2491" s="73">
        <f>VLOOKUP($F2491,Assumptions!$A$23:$B$27,2,FALSE)*Assumptions!$B$4</f>
        <v>0.5</v>
      </c>
      <c r="Q2491" s="74">
        <f t="shared" si="76"/>
        <v>48205.765566443784</v>
      </c>
      <c r="R2491" s="75" t="str">
        <f>IF($O2491&lt;Assumptions!$B$17,"A",IF($O2491&lt;Assumptions!$B$18,"B",IF($O2491&lt;Assumptions!$B$19,"C",IF($O2491&lt;Assumptions!$B$20,"D","E"))))</f>
        <v>B</v>
      </c>
      <c r="S2491" s="75">
        <f t="shared" si="77"/>
        <v>0</v>
      </c>
    </row>
    <row r="2492" spans="1:19" ht="17.399999999999999" x14ac:dyDescent="0.3">
      <c r="A2492" s="39" t="s">
        <v>539</v>
      </c>
      <c r="B2492" s="39" t="s">
        <v>91</v>
      </c>
      <c r="C2492" s="39" t="s">
        <v>135</v>
      </c>
      <c r="D2492" s="39" t="s">
        <v>38</v>
      </c>
      <c r="E2492" s="70" t="s">
        <v>31</v>
      </c>
      <c r="F2492" s="70" t="s">
        <v>32</v>
      </c>
      <c r="G2492" s="78">
        <v>44540</v>
      </c>
      <c r="H2492" s="78">
        <v>45839</v>
      </c>
      <c r="I2492" s="69">
        <v>2392717.7999999998</v>
      </c>
      <c r="J2492" s="70">
        <v>95</v>
      </c>
      <c r="K2492" s="71">
        <v>0.19</v>
      </c>
      <c r="L2492" s="70">
        <v>1</v>
      </c>
      <c r="M2492" s="71">
        <v>0.93400000000000005</v>
      </c>
      <c r="N2492" s="72"/>
      <c r="O2492" s="73">
        <f>MIN(1,MAX(0,(1/(1+EXP(-(Assumptions!$B$5 + Assumptions!$B$6*$N2492))))*Assumptions!$B$3))</f>
        <v>3.9165722796764356E-2</v>
      </c>
      <c r="P2492" s="73">
        <f>VLOOKUP($F2492,Assumptions!$A$23:$B$27,2,FALSE)*Assumptions!$B$4</f>
        <v>0.5</v>
      </c>
      <c r="Q2492" s="74">
        <f t="shared" si="76"/>
        <v>46856.261042841921</v>
      </c>
      <c r="R2492" s="75" t="str">
        <f>IF($O2492&lt;Assumptions!$B$17,"A",IF($O2492&lt;Assumptions!$B$18,"B",IF($O2492&lt;Assumptions!$B$19,"C",IF($O2492&lt;Assumptions!$B$20,"D","E"))))</f>
        <v>B</v>
      </c>
      <c r="S2492" s="75">
        <f t="shared" si="77"/>
        <v>0</v>
      </c>
    </row>
    <row r="2493" spans="1:19" ht="17.399999999999999" x14ac:dyDescent="0.3">
      <c r="A2493" s="39" t="s">
        <v>539</v>
      </c>
      <c r="B2493" s="39" t="s">
        <v>91</v>
      </c>
      <c r="C2493" s="39" t="s">
        <v>135</v>
      </c>
      <c r="D2493" s="39" t="s">
        <v>38</v>
      </c>
      <c r="E2493" s="70" t="s">
        <v>31</v>
      </c>
      <c r="F2493" s="70" t="s">
        <v>32</v>
      </c>
      <c r="G2493" s="78">
        <v>44540</v>
      </c>
      <c r="H2493" s="78">
        <v>45870</v>
      </c>
      <c r="I2493" s="69">
        <v>2318646.77</v>
      </c>
      <c r="J2493" s="70">
        <v>0</v>
      </c>
      <c r="K2493" s="71">
        <v>1.024</v>
      </c>
      <c r="L2493" s="70">
        <v>1</v>
      </c>
      <c r="M2493" s="71">
        <v>0.93400000000000005</v>
      </c>
      <c r="N2493" s="72"/>
      <c r="O2493" s="73">
        <f>MIN(1,MAX(0,(1/(1+EXP(-(Assumptions!$B$5 + Assumptions!$B$6*$N2493))))*Assumptions!$B$3))</f>
        <v>3.9165722796764356E-2</v>
      </c>
      <c r="P2493" s="73">
        <f>VLOOKUP($F2493,Assumptions!$A$23:$B$27,2,FALSE)*Assumptions!$B$4</f>
        <v>0.5</v>
      </c>
      <c r="Q2493" s="74">
        <f t="shared" si="76"/>
        <v>45405.738328716521</v>
      </c>
      <c r="R2493" s="75" t="str">
        <f>IF($O2493&lt;Assumptions!$B$17,"A",IF($O2493&lt;Assumptions!$B$18,"B",IF($O2493&lt;Assumptions!$B$19,"C",IF($O2493&lt;Assumptions!$B$20,"D","E"))))</f>
        <v>B</v>
      </c>
      <c r="S2493" s="75">
        <f t="shared" si="77"/>
        <v>0</v>
      </c>
    </row>
    <row r="2494" spans="1:19" ht="17.399999999999999" x14ac:dyDescent="0.3">
      <c r="A2494" s="39" t="s">
        <v>539</v>
      </c>
      <c r="B2494" s="39" t="s">
        <v>91</v>
      </c>
      <c r="C2494" s="39" t="s">
        <v>135</v>
      </c>
      <c r="D2494" s="39" t="s">
        <v>38</v>
      </c>
      <c r="E2494" s="70" t="s">
        <v>31</v>
      </c>
      <c r="F2494" s="70" t="s">
        <v>32</v>
      </c>
      <c r="G2494" s="78">
        <v>44540</v>
      </c>
      <c r="H2494" s="78">
        <v>45901</v>
      </c>
      <c r="I2494" s="69">
        <v>2242962.1</v>
      </c>
      <c r="J2494" s="70">
        <v>0</v>
      </c>
      <c r="K2494" s="71">
        <v>0.98699999999999999</v>
      </c>
      <c r="L2494" s="70">
        <v>1</v>
      </c>
      <c r="M2494" s="71">
        <v>0.93400000000000005</v>
      </c>
      <c r="N2494" s="72"/>
      <c r="O2494" s="73">
        <f>MIN(1,MAX(0,(1/(1+EXP(-(Assumptions!$B$5 + Assumptions!$B$6*$N2494))))*Assumptions!$B$3))</f>
        <v>3.9165722796764356E-2</v>
      </c>
      <c r="P2494" s="73">
        <f>VLOOKUP($F2494,Assumptions!$A$23:$B$27,2,FALSE)*Assumptions!$B$4</f>
        <v>0.5</v>
      </c>
      <c r="Q2494" s="74">
        <f t="shared" si="76"/>
        <v>43923.615926124228</v>
      </c>
      <c r="R2494" s="75" t="str">
        <f>IF($O2494&lt;Assumptions!$B$17,"A",IF($O2494&lt;Assumptions!$B$18,"B",IF($O2494&lt;Assumptions!$B$19,"C",IF($O2494&lt;Assumptions!$B$20,"D","E"))))</f>
        <v>B</v>
      </c>
      <c r="S2494" s="75">
        <f t="shared" si="77"/>
        <v>0</v>
      </c>
    </row>
    <row r="2495" spans="1:19" ht="17.399999999999999" x14ac:dyDescent="0.3">
      <c r="A2495" s="39" t="s">
        <v>539</v>
      </c>
      <c r="B2495" s="39" t="s">
        <v>91</v>
      </c>
      <c r="C2495" s="39" t="s">
        <v>135</v>
      </c>
      <c r="D2495" s="39" t="s">
        <v>38</v>
      </c>
      <c r="E2495" s="70" t="s">
        <v>31</v>
      </c>
      <c r="F2495" s="70" t="s">
        <v>32</v>
      </c>
      <c r="G2495" s="78">
        <v>44540</v>
      </c>
      <c r="H2495" s="78">
        <v>45931</v>
      </c>
      <c r="I2495" s="69">
        <v>2174285.11</v>
      </c>
      <c r="J2495" s="70">
        <v>0</v>
      </c>
      <c r="K2495" s="71">
        <v>1.1200000000000001</v>
      </c>
      <c r="L2495" s="70">
        <v>1</v>
      </c>
      <c r="M2495" s="71">
        <v>0.93400000000000005</v>
      </c>
      <c r="N2495" s="72"/>
      <c r="O2495" s="73">
        <f>MIN(1,MAX(0,(1/(1+EXP(-(Assumptions!$B$5 + Assumptions!$B$6*$N2495))))*Assumptions!$B$3))</f>
        <v>3.9165722796764356E-2</v>
      </c>
      <c r="P2495" s="73">
        <f>VLOOKUP($F2495,Assumptions!$A$23:$B$27,2,FALSE)*Assumptions!$B$4</f>
        <v>0.5</v>
      </c>
      <c r="Q2495" s="74">
        <f t="shared" si="76"/>
        <v>42578.723949696148</v>
      </c>
      <c r="R2495" s="75" t="str">
        <f>IF($O2495&lt;Assumptions!$B$17,"A",IF($O2495&lt;Assumptions!$B$18,"B",IF($O2495&lt;Assumptions!$B$19,"C",IF($O2495&lt;Assumptions!$B$20,"D","E"))))</f>
        <v>B</v>
      </c>
      <c r="S2495" s="75">
        <f t="shared" si="77"/>
        <v>0</v>
      </c>
    </row>
    <row r="2496" spans="1:19" ht="17.399999999999999" x14ac:dyDescent="0.3">
      <c r="A2496" s="39" t="s">
        <v>539</v>
      </c>
      <c r="B2496" s="39" t="s">
        <v>91</v>
      </c>
      <c r="C2496" s="39" t="s">
        <v>135</v>
      </c>
      <c r="D2496" s="39" t="s">
        <v>38</v>
      </c>
      <c r="E2496" s="70" t="s">
        <v>31</v>
      </c>
      <c r="F2496" s="70" t="s">
        <v>32</v>
      </c>
      <c r="G2496" s="78">
        <v>44540</v>
      </c>
      <c r="H2496" s="78">
        <v>45962</v>
      </c>
      <c r="I2496" s="69">
        <v>2116872.19</v>
      </c>
      <c r="J2496" s="70">
        <v>0</v>
      </c>
      <c r="K2496" s="71">
        <v>0.97599999999999998</v>
      </c>
      <c r="L2496" s="70">
        <v>1</v>
      </c>
      <c r="M2496" s="71">
        <v>0.93400000000000005</v>
      </c>
      <c r="N2496" s="72"/>
      <c r="O2496" s="73">
        <f>MIN(1,MAX(0,(1/(1+EXP(-(Assumptions!$B$5 + Assumptions!$B$6*$N2496))))*Assumptions!$B$3))</f>
        <v>3.9165722796764356E-2</v>
      </c>
      <c r="P2496" s="73">
        <f>VLOOKUP($F2496,Assumptions!$A$23:$B$27,2,FALSE)*Assumptions!$B$4</f>
        <v>0.5</v>
      </c>
      <c r="Q2496" s="74">
        <f t="shared" si="76"/>
        <v>41454.414694859741</v>
      </c>
      <c r="R2496" s="75" t="str">
        <f>IF($O2496&lt;Assumptions!$B$17,"A",IF($O2496&lt;Assumptions!$B$18,"B",IF($O2496&lt;Assumptions!$B$19,"C",IF($O2496&lt;Assumptions!$B$20,"D","E"))))</f>
        <v>B</v>
      </c>
      <c r="S2496" s="75">
        <f t="shared" si="77"/>
        <v>0</v>
      </c>
    </row>
    <row r="2497" spans="1:19" ht="17.399999999999999" x14ac:dyDescent="0.3">
      <c r="A2497" s="39" t="s">
        <v>539</v>
      </c>
      <c r="B2497" s="39" t="s">
        <v>91</v>
      </c>
      <c r="C2497" s="39" t="s">
        <v>135</v>
      </c>
      <c r="D2497" s="39" t="s">
        <v>38</v>
      </c>
      <c r="E2497" s="70" t="s">
        <v>31</v>
      </c>
      <c r="F2497" s="70" t="s">
        <v>32</v>
      </c>
      <c r="G2497" s="78">
        <v>44540</v>
      </c>
      <c r="H2497" s="78">
        <v>45992</v>
      </c>
      <c r="I2497" s="69">
        <v>2051605.59</v>
      </c>
      <c r="J2497" s="70">
        <v>15</v>
      </c>
      <c r="K2497" s="71">
        <v>0.995</v>
      </c>
      <c r="L2497" s="70">
        <v>1</v>
      </c>
      <c r="M2497" s="71">
        <v>0.93400000000000005</v>
      </c>
      <c r="N2497" s="72"/>
      <c r="O2497" s="73">
        <f>MIN(1,MAX(0,(1/(1+EXP(-(Assumptions!$B$5 + Assumptions!$B$6*$N2497))))*Assumptions!$B$3))</f>
        <v>3.9165722796764356E-2</v>
      </c>
      <c r="P2497" s="73">
        <f>VLOOKUP($F2497,Assumptions!$A$23:$B$27,2,FALSE)*Assumptions!$B$4</f>
        <v>0.5</v>
      </c>
      <c r="Q2497" s="74">
        <f t="shared" ref="Q2497:Q2560" si="78">$I2497*$O2497*$P2497</f>
        <v>40176.307913116092</v>
      </c>
      <c r="R2497" s="75" t="str">
        <f>IF($O2497&lt;Assumptions!$B$17,"A",IF($O2497&lt;Assumptions!$B$18,"B",IF($O2497&lt;Assumptions!$B$19,"C",IF($O2497&lt;Assumptions!$B$20,"D","E"))))</f>
        <v>B</v>
      </c>
      <c r="S2497" s="75">
        <f t="shared" ref="S2497:S2560" si="79">--($J2497&gt;=180)</f>
        <v>0</v>
      </c>
    </row>
    <row r="2498" spans="1:19" ht="17.399999999999999" x14ac:dyDescent="0.3">
      <c r="A2498" s="39" t="s">
        <v>540</v>
      </c>
      <c r="B2498" s="39" t="s">
        <v>53</v>
      </c>
      <c r="C2498" s="39" t="s">
        <v>135</v>
      </c>
      <c r="D2498" s="39" t="s">
        <v>38</v>
      </c>
      <c r="E2498" s="70" t="s">
        <v>43</v>
      </c>
      <c r="F2498" s="70" t="s">
        <v>40</v>
      </c>
      <c r="G2498" s="78">
        <v>46005</v>
      </c>
      <c r="H2498" s="78">
        <v>45992</v>
      </c>
      <c r="I2498" s="69">
        <v>4494877.21</v>
      </c>
      <c r="J2498" s="70">
        <v>95</v>
      </c>
      <c r="K2498" s="71">
        <v>0.29799999999999999</v>
      </c>
      <c r="L2498" s="70">
        <v>0</v>
      </c>
      <c r="M2498" s="71">
        <v>0.83199999999999996</v>
      </c>
      <c r="N2498" s="72"/>
      <c r="O2498" s="73">
        <f>MIN(1,MAX(0,(1/(1+EXP(-(Assumptions!$B$5 + Assumptions!$B$6*$N2498))))*Assumptions!$B$3))</f>
        <v>3.9165722796764356E-2</v>
      </c>
      <c r="P2498" s="73">
        <f>VLOOKUP($F2498,Assumptions!$A$23:$B$27,2,FALSE)*Assumptions!$B$4</f>
        <v>0.7</v>
      </c>
      <c r="Q2498" s="74">
        <f t="shared" si="78"/>
        <v>123231.58036864748</v>
      </c>
      <c r="R2498" s="75" t="str">
        <f>IF($O2498&lt;Assumptions!$B$17,"A",IF($O2498&lt;Assumptions!$B$18,"B",IF($O2498&lt;Assumptions!$B$19,"C",IF($O2498&lt;Assumptions!$B$20,"D","E"))))</f>
        <v>B</v>
      </c>
      <c r="S2498" s="75">
        <f t="shared" si="79"/>
        <v>0</v>
      </c>
    </row>
    <row r="2499" spans="1:19" ht="17.399999999999999" x14ac:dyDescent="0.3">
      <c r="A2499" s="39" t="s">
        <v>541</v>
      </c>
      <c r="B2499" s="39" t="s">
        <v>58</v>
      </c>
      <c r="C2499" s="39" t="s">
        <v>135</v>
      </c>
      <c r="D2499" s="39" t="s">
        <v>22</v>
      </c>
      <c r="E2499" s="70" t="s">
        <v>31</v>
      </c>
      <c r="F2499" s="70" t="s">
        <v>36</v>
      </c>
      <c r="G2499" s="78">
        <v>45298</v>
      </c>
      <c r="H2499" s="78">
        <v>45658</v>
      </c>
      <c r="I2499" s="69">
        <v>2273969.98</v>
      </c>
      <c r="J2499" s="70">
        <v>35</v>
      </c>
      <c r="K2499" s="71">
        <v>0.67100000000000004</v>
      </c>
      <c r="L2499" s="70">
        <v>0</v>
      </c>
      <c r="M2499" s="71">
        <v>0.79700000000000004</v>
      </c>
      <c r="N2499" s="72"/>
      <c r="O2499" s="73">
        <f>MIN(1,MAX(0,(1/(1+EXP(-(Assumptions!$B$5 + Assumptions!$B$6*$N2499))))*Assumptions!$B$3))</f>
        <v>3.9165722796764356E-2</v>
      </c>
      <c r="P2499" s="73">
        <f>VLOOKUP($F2499,Assumptions!$A$23:$B$27,2,FALSE)*Assumptions!$B$4</f>
        <v>0.55000000000000004</v>
      </c>
      <c r="Q2499" s="74">
        <f t="shared" si="78"/>
        <v>48983.922836664082</v>
      </c>
      <c r="R2499" s="75" t="str">
        <f>IF($O2499&lt;Assumptions!$B$17,"A",IF($O2499&lt;Assumptions!$B$18,"B",IF($O2499&lt;Assumptions!$B$19,"C",IF($O2499&lt;Assumptions!$B$20,"D","E"))))</f>
        <v>B</v>
      </c>
      <c r="S2499" s="75">
        <f t="shared" si="79"/>
        <v>0</v>
      </c>
    </row>
    <row r="2500" spans="1:19" ht="17.399999999999999" x14ac:dyDescent="0.3">
      <c r="A2500" s="39" t="s">
        <v>541</v>
      </c>
      <c r="B2500" s="39" t="s">
        <v>58</v>
      </c>
      <c r="C2500" s="39" t="s">
        <v>135</v>
      </c>
      <c r="D2500" s="39" t="s">
        <v>22</v>
      </c>
      <c r="E2500" s="70" t="s">
        <v>31</v>
      </c>
      <c r="F2500" s="70" t="s">
        <v>36</v>
      </c>
      <c r="G2500" s="78">
        <v>45298</v>
      </c>
      <c r="H2500" s="78">
        <v>45689</v>
      </c>
      <c r="I2500" s="69">
        <v>2214529.7400000002</v>
      </c>
      <c r="J2500" s="70">
        <v>220</v>
      </c>
      <c r="K2500" s="71">
        <v>0.38600000000000001</v>
      </c>
      <c r="L2500" s="70">
        <v>0</v>
      </c>
      <c r="M2500" s="71">
        <v>0.79700000000000004</v>
      </c>
      <c r="N2500" s="72"/>
      <c r="O2500" s="73">
        <f>MIN(1,MAX(0,(1/(1+EXP(-(Assumptions!$B$5 + Assumptions!$B$6*$N2500))))*Assumptions!$B$3))</f>
        <v>3.9165722796764356E-2</v>
      </c>
      <c r="P2500" s="73">
        <f>VLOOKUP($F2500,Assumptions!$A$23:$B$27,2,FALSE)*Assumptions!$B$4</f>
        <v>0.55000000000000004</v>
      </c>
      <c r="Q2500" s="74">
        <f t="shared" si="78"/>
        <v>47703.511857116857</v>
      </c>
      <c r="R2500" s="75" t="str">
        <f>IF($O2500&lt;Assumptions!$B$17,"A",IF($O2500&lt;Assumptions!$B$18,"B",IF($O2500&lt;Assumptions!$B$19,"C",IF($O2500&lt;Assumptions!$B$20,"D","E"))))</f>
        <v>B</v>
      </c>
      <c r="S2500" s="75">
        <f t="shared" si="79"/>
        <v>1</v>
      </c>
    </row>
    <row r="2501" spans="1:19" ht="17.399999999999999" x14ac:dyDescent="0.3">
      <c r="A2501" s="39" t="s">
        <v>541</v>
      </c>
      <c r="B2501" s="39" t="s">
        <v>58</v>
      </c>
      <c r="C2501" s="39" t="s">
        <v>135</v>
      </c>
      <c r="D2501" s="39" t="s">
        <v>22</v>
      </c>
      <c r="E2501" s="70" t="s">
        <v>31</v>
      </c>
      <c r="F2501" s="70" t="s">
        <v>36</v>
      </c>
      <c r="G2501" s="78">
        <v>45298</v>
      </c>
      <c r="H2501" s="78">
        <v>45717</v>
      </c>
      <c r="I2501" s="69">
        <v>2149648.2400000002</v>
      </c>
      <c r="J2501" s="70">
        <v>35</v>
      </c>
      <c r="K2501" s="71">
        <v>0.71599999999999997</v>
      </c>
      <c r="L2501" s="70">
        <v>0</v>
      </c>
      <c r="M2501" s="71">
        <v>0.79700000000000004</v>
      </c>
      <c r="N2501" s="72"/>
      <c r="O2501" s="73">
        <f>MIN(1,MAX(0,(1/(1+EXP(-(Assumptions!$B$5 + Assumptions!$B$6*$N2501))))*Assumptions!$B$3))</f>
        <v>3.9165722796764356E-2</v>
      </c>
      <c r="P2501" s="73">
        <f>VLOOKUP($F2501,Assumptions!$A$23:$B$27,2,FALSE)*Assumptions!$B$4</f>
        <v>0.55000000000000004</v>
      </c>
      <c r="Q2501" s="74">
        <f t="shared" si="78"/>
        <v>46305.889893115811</v>
      </c>
      <c r="R2501" s="75" t="str">
        <f>IF($O2501&lt;Assumptions!$B$17,"A",IF($O2501&lt;Assumptions!$B$18,"B",IF($O2501&lt;Assumptions!$B$19,"C",IF($O2501&lt;Assumptions!$B$20,"D","E"))))</f>
        <v>B</v>
      </c>
      <c r="S2501" s="75">
        <f t="shared" si="79"/>
        <v>0</v>
      </c>
    </row>
    <row r="2502" spans="1:19" ht="17.399999999999999" x14ac:dyDescent="0.3">
      <c r="A2502" s="39" t="s">
        <v>541</v>
      </c>
      <c r="B2502" s="39" t="s">
        <v>58</v>
      </c>
      <c r="C2502" s="39" t="s">
        <v>135</v>
      </c>
      <c r="D2502" s="39" t="s">
        <v>22</v>
      </c>
      <c r="E2502" s="70" t="s">
        <v>31</v>
      </c>
      <c r="F2502" s="70" t="s">
        <v>36</v>
      </c>
      <c r="G2502" s="78">
        <v>45298</v>
      </c>
      <c r="H2502" s="78">
        <v>45748</v>
      </c>
      <c r="I2502" s="69">
        <v>2081505.92</v>
      </c>
      <c r="J2502" s="70">
        <v>0</v>
      </c>
      <c r="K2502" s="71">
        <v>1.0029999999999999</v>
      </c>
      <c r="L2502" s="70">
        <v>0</v>
      </c>
      <c r="M2502" s="71">
        <v>0.79700000000000004</v>
      </c>
      <c r="N2502" s="72"/>
      <c r="O2502" s="73">
        <f>MIN(1,MAX(0,(1/(1+EXP(-(Assumptions!$B$5 + Assumptions!$B$6*$N2502))))*Assumptions!$B$3))</f>
        <v>3.9165722796764356E-2</v>
      </c>
      <c r="P2502" s="73">
        <f>VLOOKUP($F2502,Assumptions!$A$23:$B$27,2,FALSE)*Assumptions!$B$4</f>
        <v>0.55000000000000004</v>
      </c>
      <c r="Q2502" s="74">
        <f t="shared" si="78"/>
        <v>44838.026124399177</v>
      </c>
      <c r="R2502" s="75" t="str">
        <f>IF($O2502&lt;Assumptions!$B$17,"A",IF($O2502&lt;Assumptions!$B$18,"B",IF($O2502&lt;Assumptions!$B$19,"C",IF($O2502&lt;Assumptions!$B$20,"D","E"))))</f>
        <v>B</v>
      </c>
      <c r="S2502" s="75">
        <f t="shared" si="79"/>
        <v>0</v>
      </c>
    </row>
    <row r="2503" spans="1:19" ht="17.399999999999999" x14ac:dyDescent="0.3">
      <c r="A2503" s="39" t="s">
        <v>541</v>
      </c>
      <c r="B2503" s="39" t="s">
        <v>58</v>
      </c>
      <c r="C2503" s="39" t="s">
        <v>135</v>
      </c>
      <c r="D2503" s="39" t="s">
        <v>22</v>
      </c>
      <c r="E2503" s="70" t="s">
        <v>31</v>
      </c>
      <c r="F2503" s="70" t="s">
        <v>36</v>
      </c>
      <c r="G2503" s="78">
        <v>45298</v>
      </c>
      <c r="H2503" s="78">
        <v>45778</v>
      </c>
      <c r="I2503" s="69">
        <v>2016307.3</v>
      </c>
      <c r="J2503" s="70">
        <v>0</v>
      </c>
      <c r="K2503" s="71">
        <v>1.0940000000000001</v>
      </c>
      <c r="L2503" s="70">
        <v>0</v>
      </c>
      <c r="M2503" s="71">
        <v>0.79700000000000004</v>
      </c>
      <c r="N2503" s="72"/>
      <c r="O2503" s="73">
        <f>MIN(1,MAX(0,(1/(1+EXP(-(Assumptions!$B$5 + Assumptions!$B$6*$N2503))))*Assumptions!$B$3))</f>
        <v>3.9165722796764356E-2</v>
      </c>
      <c r="P2503" s="73">
        <f>VLOOKUP($F2503,Assumptions!$A$23:$B$27,2,FALSE)*Assumptions!$B$4</f>
        <v>0.55000000000000004</v>
      </c>
      <c r="Q2503" s="74">
        <f t="shared" si="78"/>
        <v>43433.573031690816</v>
      </c>
      <c r="R2503" s="75" t="str">
        <f>IF($O2503&lt;Assumptions!$B$17,"A",IF($O2503&lt;Assumptions!$B$18,"B",IF($O2503&lt;Assumptions!$B$19,"C",IF($O2503&lt;Assumptions!$B$20,"D","E"))))</f>
        <v>B</v>
      </c>
      <c r="S2503" s="75">
        <f t="shared" si="79"/>
        <v>0</v>
      </c>
    </row>
    <row r="2504" spans="1:19" ht="17.399999999999999" x14ac:dyDescent="0.3">
      <c r="A2504" s="39" t="s">
        <v>541</v>
      </c>
      <c r="B2504" s="39" t="s">
        <v>58</v>
      </c>
      <c r="C2504" s="39" t="s">
        <v>135</v>
      </c>
      <c r="D2504" s="39" t="s">
        <v>22</v>
      </c>
      <c r="E2504" s="70" t="s">
        <v>31</v>
      </c>
      <c r="F2504" s="70" t="s">
        <v>36</v>
      </c>
      <c r="G2504" s="78">
        <v>45298</v>
      </c>
      <c r="H2504" s="78">
        <v>45809</v>
      </c>
      <c r="I2504" s="69">
        <v>1951006.55</v>
      </c>
      <c r="J2504" s="70">
        <v>0</v>
      </c>
      <c r="K2504" s="71">
        <v>1.1100000000000001</v>
      </c>
      <c r="L2504" s="70">
        <v>0</v>
      </c>
      <c r="M2504" s="71">
        <v>0.79700000000000004</v>
      </c>
      <c r="N2504" s="72"/>
      <c r="O2504" s="73">
        <f>MIN(1,MAX(0,(1/(1+EXP(-(Assumptions!$B$5 + Assumptions!$B$6*$N2504))))*Assumptions!$B$3))</f>
        <v>3.9165722796764356E-2</v>
      </c>
      <c r="P2504" s="73">
        <f>VLOOKUP($F2504,Assumptions!$A$23:$B$27,2,FALSE)*Assumptions!$B$4</f>
        <v>0.55000000000000004</v>
      </c>
      <c r="Q2504" s="74">
        <f t="shared" si="78"/>
        <v>42026.919941584369</v>
      </c>
      <c r="R2504" s="75" t="str">
        <f>IF($O2504&lt;Assumptions!$B$17,"A",IF($O2504&lt;Assumptions!$B$18,"B",IF($O2504&lt;Assumptions!$B$19,"C",IF($O2504&lt;Assumptions!$B$20,"D","E"))))</f>
        <v>B</v>
      </c>
      <c r="S2504" s="75">
        <f t="shared" si="79"/>
        <v>0</v>
      </c>
    </row>
    <row r="2505" spans="1:19" ht="17.399999999999999" x14ac:dyDescent="0.3">
      <c r="A2505" s="39" t="s">
        <v>541</v>
      </c>
      <c r="B2505" s="39" t="s">
        <v>58</v>
      </c>
      <c r="C2505" s="39" t="s">
        <v>135</v>
      </c>
      <c r="D2505" s="39" t="s">
        <v>22</v>
      </c>
      <c r="E2505" s="70" t="s">
        <v>31</v>
      </c>
      <c r="F2505" s="70" t="s">
        <v>36</v>
      </c>
      <c r="G2505" s="78">
        <v>45298</v>
      </c>
      <c r="H2505" s="78">
        <v>45839</v>
      </c>
      <c r="I2505" s="69">
        <v>1897018.65</v>
      </c>
      <c r="J2505" s="70">
        <v>0</v>
      </c>
      <c r="K2505" s="71">
        <v>0.97799999999999998</v>
      </c>
      <c r="L2505" s="70">
        <v>0</v>
      </c>
      <c r="M2505" s="71">
        <v>0.79700000000000004</v>
      </c>
      <c r="N2505" s="72"/>
      <c r="O2505" s="73">
        <f>MIN(1,MAX(0,(1/(1+EXP(-(Assumptions!$B$5 + Assumptions!$B$6*$N2505))))*Assumptions!$B$3))</f>
        <v>3.9165722796764356E-2</v>
      </c>
      <c r="P2505" s="73">
        <f>VLOOKUP($F2505,Assumptions!$A$23:$B$27,2,FALSE)*Assumptions!$B$4</f>
        <v>0.55000000000000004</v>
      </c>
      <c r="Q2505" s="74">
        <f t="shared" si="78"/>
        <v>40863.958622405677</v>
      </c>
      <c r="R2505" s="75" t="str">
        <f>IF($O2505&lt;Assumptions!$B$17,"A",IF($O2505&lt;Assumptions!$B$18,"B",IF($O2505&lt;Assumptions!$B$19,"C",IF($O2505&lt;Assumptions!$B$20,"D","E"))))</f>
        <v>B</v>
      </c>
      <c r="S2505" s="75">
        <f t="shared" si="79"/>
        <v>0</v>
      </c>
    </row>
    <row r="2506" spans="1:19" ht="17.399999999999999" x14ac:dyDescent="0.3">
      <c r="A2506" s="39" t="s">
        <v>541</v>
      </c>
      <c r="B2506" s="39" t="s">
        <v>58</v>
      </c>
      <c r="C2506" s="39" t="s">
        <v>135</v>
      </c>
      <c r="D2506" s="39" t="s">
        <v>22</v>
      </c>
      <c r="E2506" s="70" t="s">
        <v>31</v>
      </c>
      <c r="F2506" s="70" t="s">
        <v>36</v>
      </c>
      <c r="G2506" s="78">
        <v>45298</v>
      </c>
      <c r="H2506" s="78">
        <v>45870</v>
      </c>
      <c r="I2506" s="69">
        <v>1837860.82</v>
      </c>
      <c r="J2506" s="70">
        <v>0</v>
      </c>
      <c r="K2506" s="71">
        <v>1.089</v>
      </c>
      <c r="L2506" s="70">
        <v>0</v>
      </c>
      <c r="M2506" s="71">
        <v>0.79700000000000004</v>
      </c>
      <c r="N2506" s="72"/>
      <c r="O2506" s="73">
        <f>MIN(1,MAX(0,(1/(1+EXP(-(Assumptions!$B$5 + Assumptions!$B$6*$N2506))))*Assumptions!$B$3))</f>
        <v>3.9165722796764356E-2</v>
      </c>
      <c r="P2506" s="73">
        <f>VLOOKUP($F2506,Assumptions!$A$23:$B$27,2,FALSE)*Assumptions!$B$4</f>
        <v>0.55000000000000004</v>
      </c>
      <c r="Q2506" s="74">
        <f t="shared" si="78"/>
        <v>39589.631078334722</v>
      </c>
      <c r="R2506" s="75" t="str">
        <f>IF($O2506&lt;Assumptions!$B$17,"A",IF($O2506&lt;Assumptions!$B$18,"B",IF($O2506&lt;Assumptions!$B$19,"C",IF($O2506&lt;Assumptions!$B$20,"D","E"))))</f>
        <v>B</v>
      </c>
      <c r="S2506" s="75">
        <f t="shared" si="79"/>
        <v>0</v>
      </c>
    </row>
    <row r="2507" spans="1:19" ht="17.399999999999999" x14ac:dyDescent="0.3">
      <c r="A2507" s="39" t="s">
        <v>541</v>
      </c>
      <c r="B2507" s="39" t="s">
        <v>58</v>
      </c>
      <c r="C2507" s="39" t="s">
        <v>135</v>
      </c>
      <c r="D2507" s="39" t="s">
        <v>22</v>
      </c>
      <c r="E2507" s="70" t="s">
        <v>31</v>
      </c>
      <c r="F2507" s="70" t="s">
        <v>36</v>
      </c>
      <c r="G2507" s="78">
        <v>45298</v>
      </c>
      <c r="H2507" s="78">
        <v>45901</v>
      </c>
      <c r="I2507" s="69">
        <v>1787009.41</v>
      </c>
      <c r="J2507" s="70">
        <v>0</v>
      </c>
      <c r="K2507" s="71">
        <v>0.97699999999999998</v>
      </c>
      <c r="L2507" s="70">
        <v>0</v>
      </c>
      <c r="M2507" s="71">
        <v>0.79700000000000004</v>
      </c>
      <c r="N2507" s="72"/>
      <c r="O2507" s="73">
        <f>MIN(1,MAX(0,(1/(1+EXP(-(Assumptions!$B$5 + Assumptions!$B$6*$N2507))))*Assumptions!$B$3))</f>
        <v>3.9165722796764356E-2</v>
      </c>
      <c r="P2507" s="73">
        <f>VLOOKUP($F2507,Assumptions!$A$23:$B$27,2,FALSE)*Assumptions!$B$4</f>
        <v>0.55000000000000004</v>
      </c>
      <c r="Q2507" s="74">
        <f t="shared" si="78"/>
        <v>38494.233352998177</v>
      </c>
      <c r="R2507" s="75" t="str">
        <f>IF($O2507&lt;Assumptions!$B$17,"A",IF($O2507&lt;Assumptions!$B$18,"B",IF($O2507&lt;Assumptions!$B$19,"C",IF($O2507&lt;Assumptions!$B$20,"D","E"))))</f>
        <v>B</v>
      </c>
      <c r="S2507" s="75">
        <f t="shared" si="79"/>
        <v>0</v>
      </c>
    </row>
    <row r="2508" spans="1:19" ht="17.399999999999999" x14ac:dyDescent="0.3">
      <c r="A2508" s="39" t="s">
        <v>541</v>
      </c>
      <c r="B2508" s="39" t="s">
        <v>58</v>
      </c>
      <c r="C2508" s="39" t="s">
        <v>135</v>
      </c>
      <c r="D2508" s="39" t="s">
        <v>22</v>
      </c>
      <c r="E2508" s="70" t="s">
        <v>31</v>
      </c>
      <c r="F2508" s="70" t="s">
        <v>36</v>
      </c>
      <c r="G2508" s="78">
        <v>45298</v>
      </c>
      <c r="H2508" s="78">
        <v>45931</v>
      </c>
      <c r="I2508" s="69">
        <v>1733650.58</v>
      </c>
      <c r="J2508" s="70">
        <v>0</v>
      </c>
      <c r="K2508" s="71">
        <v>0.97299999999999998</v>
      </c>
      <c r="L2508" s="70">
        <v>0</v>
      </c>
      <c r="M2508" s="71">
        <v>0.79700000000000004</v>
      </c>
      <c r="N2508" s="72"/>
      <c r="O2508" s="73">
        <f>MIN(1,MAX(0,(1/(1+EXP(-(Assumptions!$B$5 + Assumptions!$B$6*$N2508))))*Assumptions!$B$3))</f>
        <v>3.9165722796764356E-2</v>
      </c>
      <c r="P2508" s="73">
        <f>VLOOKUP($F2508,Assumptions!$A$23:$B$27,2,FALSE)*Assumptions!$B$4</f>
        <v>0.55000000000000004</v>
      </c>
      <c r="Q2508" s="74">
        <f t="shared" si="78"/>
        <v>37344.822923501364</v>
      </c>
      <c r="R2508" s="75" t="str">
        <f>IF($O2508&lt;Assumptions!$B$17,"A",IF($O2508&lt;Assumptions!$B$18,"B",IF($O2508&lt;Assumptions!$B$19,"C",IF($O2508&lt;Assumptions!$B$20,"D","E"))))</f>
        <v>B</v>
      </c>
      <c r="S2508" s="75">
        <f t="shared" si="79"/>
        <v>0</v>
      </c>
    </row>
    <row r="2509" spans="1:19" ht="17.399999999999999" x14ac:dyDescent="0.3">
      <c r="A2509" s="39" t="s">
        <v>541</v>
      </c>
      <c r="B2509" s="39" t="s">
        <v>58</v>
      </c>
      <c r="C2509" s="39" t="s">
        <v>135</v>
      </c>
      <c r="D2509" s="39" t="s">
        <v>22</v>
      </c>
      <c r="E2509" s="70" t="s">
        <v>31</v>
      </c>
      <c r="F2509" s="70" t="s">
        <v>36</v>
      </c>
      <c r="G2509" s="78">
        <v>45298</v>
      </c>
      <c r="H2509" s="78">
        <v>45962</v>
      </c>
      <c r="I2509" s="69">
        <v>1687906.85</v>
      </c>
      <c r="J2509" s="70">
        <v>0</v>
      </c>
      <c r="K2509" s="71">
        <v>0.95799999999999996</v>
      </c>
      <c r="L2509" s="70">
        <v>0</v>
      </c>
      <c r="M2509" s="71">
        <v>0.79700000000000004</v>
      </c>
      <c r="N2509" s="72"/>
      <c r="O2509" s="73">
        <f>MIN(1,MAX(0,(1/(1+EXP(-(Assumptions!$B$5 + Assumptions!$B$6*$N2509))))*Assumptions!$B$3))</f>
        <v>3.9165722796764356E-2</v>
      </c>
      <c r="P2509" s="73">
        <f>VLOOKUP($F2509,Assumptions!$A$23:$B$27,2,FALSE)*Assumptions!$B$4</f>
        <v>0.55000000000000004</v>
      </c>
      <c r="Q2509" s="74">
        <f t="shared" si="78"/>
        <v>36359.450486622845</v>
      </c>
      <c r="R2509" s="75" t="str">
        <f>IF($O2509&lt;Assumptions!$B$17,"A",IF($O2509&lt;Assumptions!$B$18,"B",IF($O2509&lt;Assumptions!$B$19,"C",IF($O2509&lt;Assumptions!$B$20,"D","E"))))</f>
        <v>B</v>
      </c>
      <c r="S2509" s="75">
        <f t="shared" si="79"/>
        <v>0</v>
      </c>
    </row>
    <row r="2510" spans="1:19" ht="17.399999999999999" x14ac:dyDescent="0.3">
      <c r="A2510" s="39" t="s">
        <v>541</v>
      </c>
      <c r="B2510" s="39" t="s">
        <v>58</v>
      </c>
      <c r="C2510" s="39" t="s">
        <v>135</v>
      </c>
      <c r="D2510" s="39" t="s">
        <v>22</v>
      </c>
      <c r="E2510" s="70" t="s">
        <v>31</v>
      </c>
      <c r="F2510" s="70" t="s">
        <v>36</v>
      </c>
      <c r="G2510" s="78">
        <v>45298</v>
      </c>
      <c r="H2510" s="78">
        <v>45992</v>
      </c>
      <c r="I2510" s="69">
        <v>1640413.41</v>
      </c>
      <c r="J2510" s="70">
        <v>35</v>
      </c>
      <c r="K2510" s="71">
        <v>0.88500000000000001</v>
      </c>
      <c r="L2510" s="70">
        <v>0</v>
      </c>
      <c r="M2510" s="71">
        <v>0.79700000000000004</v>
      </c>
      <c r="N2510" s="72"/>
      <c r="O2510" s="73">
        <f>MIN(1,MAX(0,(1/(1+EXP(-(Assumptions!$B$5 + Assumptions!$B$6*$N2510))))*Assumptions!$B$3))</f>
        <v>3.9165722796764356E-2</v>
      </c>
      <c r="P2510" s="73">
        <f>VLOOKUP($F2510,Assumptions!$A$23:$B$27,2,FALSE)*Assumptions!$B$4</f>
        <v>0.55000000000000004</v>
      </c>
      <c r="Q2510" s="74">
        <f t="shared" si="78"/>
        <v>35336.387288485224</v>
      </c>
      <c r="R2510" s="75" t="str">
        <f>IF($O2510&lt;Assumptions!$B$17,"A",IF($O2510&lt;Assumptions!$B$18,"B",IF($O2510&lt;Assumptions!$B$19,"C",IF($O2510&lt;Assumptions!$B$20,"D","E"))))</f>
        <v>B</v>
      </c>
      <c r="S2510" s="75">
        <f t="shared" si="79"/>
        <v>0</v>
      </c>
    </row>
    <row r="2511" spans="1:19" ht="17.399999999999999" x14ac:dyDescent="0.3">
      <c r="A2511" s="39" t="s">
        <v>542</v>
      </c>
      <c r="B2511" s="39" t="s">
        <v>50</v>
      </c>
      <c r="C2511" s="39" t="s">
        <v>144</v>
      </c>
      <c r="D2511" s="39" t="s">
        <v>22</v>
      </c>
      <c r="E2511" s="70" t="s">
        <v>27</v>
      </c>
      <c r="F2511" s="70" t="s">
        <v>24</v>
      </c>
      <c r="G2511" s="78">
        <v>45101</v>
      </c>
      <c r="H2511" s="78">
        <v>45658</v>
      </c>
      <c r="I2511" s="69">
        <v>4459617.9400000004</v>
      </c>
      <c r="J2511" s="70">
        <v>0</v>
      </c>
      <c r="K2511" s="71">
        <v>1.099</v>
      </c>
      <c r="L2511" s="70">
        <v>0</v>
      </c>
      <c r="M2511" s="71">
        <v>1.1040000000000001</v>
      </c>
      <c r="N2511" s="72"/>
      <c r="O2511" s="73">
        <f>MIN(1,MAX(0,(1/(1+EXP(-(Assumptions!$B$5 + Assumptions!$B$6*$N2511))))*Assumptions!$B$3))</f>
        <v>3.9165722796764356E-2</v>
      </c>
      <c r="P2511" s="73">
        <f>VLOOKUP($F2511,Assumptions!$A$23:$B$27,2,FALSE)*Assumptions!$B$4</f>
        <v>0.2</v>
      </c>
      <c r="Q2511" s="74">
        <f t="shared" si="78"/>
        <v>34932.832003503463</v>
      </c>
      <c r="R2511" s="75" t="str">
        <f>IF($O2511&lt;Assumptions!$B$17,"A",IF($O2511&lt;Assumptions!$B$18,"B",IF($O2511&lt;Assumptions!$B$19,"C",IF($O2511&lt;Assumptions!$B$20,"D","E"))))</f>
        <v>B</v>
      </c>
      <c r="S2511" s="75">
        <f t="shared" si="79"/>
        <v>0</v>
      </c>
    </row>
    <row r="2512" spans="1:19" ht="17.399999999999999" x14ac:dyDescent="0.3">
      <c r="A2512" s="39" t="s">
        <v>542</v>
      </c>
      <c r="B2512" s="39" t="s">
        <v>50</v>
      </c>
      <c r="C2512" s="39" t="s">
        <v>144</v>
      </c>
      <c r="D2512" s="39" t="s">
        <v>22</v>
      </c>
      <c r="E2512" s="70" t="s">
        <v>27</v>
      </c>
      <c r="F2512" s="70" t="s">
        <v>24</v>
      </c>
      <c r="G2512" s="78">
        <v>45101</v>
      </c>
      <c r="H2512" s="78">
        <v>45689</v>
      </c>
      <c r="I2512" s="69">
        <v>4343271.57</v>
      </c>
      <c r="J2512" s="70">
        <v>0</v>
      </c>
      <c r="K2512" s="71">
        <v>1.054</v>
      </c>
      <c r="L2512" s="70">
        <v>0</v>
      </c>
      <c r="M2512" s="71">
        <v>1.1040000000000001</v>
      </c>
      <c r="N2512" s="72"/>
      <c r="O2512" s="73">
        <f>MIN(1,MAX(0,(1/(1+EXP(-(Assumptions!$B$5 + Assumptions!$B$6*$N2512))))*Assumptions!$B$3))</f>
        <v>3.9165722796764356E-2</v>
      </c>
      <c r="P2512" s="73">
        <f>VLOOKUP($F2512,Assumptions!$A$23:$B$27,2,FALSE)*Assumptions!$B$4</f>
        <v>0.2</v>
      </c>
      <c r="Q2512" s="74">
        <f t="shared" si="78"/>
        <v>34021.474068337506</v>
      </c>
      <c r="R2512" s="75" t="str">
        <f>IF($O2512&lt;Assumptions!$B$17,"A",IF($O2512&lt;Assumptions!$B$18,"B",IF($O2512&lt;Assumptions!$B$19,"C",IF($O2512&lt;Assumptions!$B$20,"D","E"))))</f>
        <v>B</v>
      </c>
      <c r="S2512" s="75">
        <f t="shared" si="79"/>
        <v>0</v>
      </c>
    </row>
    <row r="2513" spans="1:19" ht="17.399999999999999" x14ac:dyDescent="0.3">
      <c r="A2513" s="39" t="s">
        <v>542</v>
      </c>
      <c r="B2513" s="39" t="s">
        <v>50</v>
      </c>
      <c r="C2513" s="39" t="s">
        <v>144</v>
      </c>
      <c r="D2513" s="39" t="s">
        <v>22</v>
      </c>
      <c r="E2513" s="70" t="s">
        <v>27</v>
      </c>
      <c r="F2513" s="70" t="s">
        <v>24</v>
      </c>
      <c r="G2513" s="78">
        <v>45101</v>
      </c>
      <c r="H2513" s="78">
        <v>45717</v>
      </c>
      <c r="I2513" s="69">
        <v>4225353.87</v>
      </c>
      <c r="J2513" s="70">
        <v>0</v>
      </c>
      <c r="K2513" s="71">
        <v>1.071</v>
      </c>
      <c r="L2513" s="70">
        <v>0</v>
      </c>
      <c r="M2513" s="71">
        <v>1.1040000000000001</v>
      </c>
      <c r="N2513" s="72"/>
      <c r="O2513" s="73">
        <f>MIN(1,MAX(0,(1/(1+EXP(-(Assumptions!$B$5 + Assumptions!$B$6*$N2513))))*Assumptions!$B$3))</f>
        <v>3.9165722796764356E-2</v>
      </c>
      <c r="P2513" s="73">
        <f>VLOOKUP($F2513,Assumptions!$A$23:$B$27,2,FALSE)*Assumptions!$B$4</f>
        <v>0.2</v>
      </c>
      <c r="Q2513" s="74">
        <f t="shared" si="78"/>
        <v>33097.807678131103</v>
      </c>
      <c r="R2513" s="75" t="str">
        <f>IF($O2513&lt;Assumptions!$B$17,"A",IF($O2513&lt;Assumptions!$B$18,"B",IF($O2513&lt;Assumptions!$B$19,"C",IF($O2513&lt;Assumptions!$B$20,"D","E"))))</f>
        <v>B</v>
      </c>
      <c r="S2513" s="75">
        <f t="shared" si="79"/>
        <v>0</v>
      </c>
    </row>
    <row r="2514" spans="1:19" ht="17.399999999999999" x14ac:dyDescent="0.3">
      <c r="A2514" s="39" t="s">
        <v>542</v>
      </c>
      <c r="B2514" s="39" t="s">
        <v>50</v>
      </c>
      <c r="C2514" s="39" t="s">
        <v>144</v>
      </c>
      <c r="D2514" s="39" t="s">
        <v>22</v>
      </c>
      <c r="E2514" s="70" t="s">
        <v>27</v>
      </c>
      <c r="F2514" s="70" t="s">
        <v>24</v>
      </c>
      <c r="G2514" s="78">
        <v>45101</v>
      </c>
      <c r="H2514" s="78">
        <v>45748</v>
      </c>
      <c r="I2514" s="69">
        <v>4118709.2</v>
      </c>
      <c r="J2514" s="70">
        <v>0</v>
      </c>
      <c r="K2514" s="71">
        <v>0.97899999999999998</v>
      </c>
      <c r="L2514" s="70">
        <v>0</v>
      </c>
      <c r="M2514" s="71">
        <v>1.1040000000000001</v>
      </c>
      <c r="N2514" s="72"/>
      <c r="O2514" s="73">
        <f>MIN(1,MAX(0,(1/(1+EXP(-(Assumptions!$B$5 + Assumptions!$B$6*$N2514))))*Assumptions!$B$3))</f>
        <v>3.9165722796764356E-2</v>
      </c>
      <c r="P2514" s="73">
        <f>VLOOKUP($F2514,Assumptions!$A$23:$B$27,2,FALSE)*Assumptions!$B$4</f>
        <v>0.2</v>
      </c>
      <c r="Q2514" s="74">
        <f t="shared" si="78"/>
        <v>32262.444561536617</v>
      </c>
      <c r="R2514" s="75" t="str">
        <f>IF($O2514&lt;Assumptions!$B$17,"A",IF($O2514&lt;Assumptions!$B$18,"B",IF($O2514&lt;Assumptions!$B$19,"C",IF($O2514&lt;Assumptions!$B$20,"D","E"))))</f>
        <v>B</v>
      </c>
      <c r="S2514" s="75">
        <f t="shared" si="79"/>
        <v>0</v>
      </c>
    </row>
    <row r="2515" spans="1:19" ht="17.399999999999999" x14ac:dyDescent="0.3">
      <c r="A2515" s="39" t="s">
        <v>542</v>
      </c>
      <c r="B2515" s="39" t="s">
        <v>50</v>
      </c>
      <c r="C2515" s="39" t="s">
        <v>144</v>
      </c>
      <c r="D2515" s="39" t="s">
        <v>22</v>
      </c>
      <c r="E2515" s="70" t="s">
        <v>27</v>
      </c>
      <c r="F2515" s="70" t="s">
        <v>24</v>
      </c>
      <c r="G2515" s="78">
        <v>45101</v>
      </c>
      <c r="H2515" s="78">
        <v>45778</v>
      </c>
      <c r="I2515" s="69">
        <v>4012268.71</v>
      </c>
      <c r="J2515" s="70">
        <v>0</v>
      </c>
      <c r="K2515" s="71">
        <v>0.95599999999999996</v>
      </c>
      <c r="L2515" s="70">
        <v>0</v>
      </c>
      <c r="M2515" s="71">
        <v>1.1040000000000001</v>
      </c>
      <c r="N2515" s="72"/>
      <c r="O2515" s="73">
        <f>MIN(1,MAX(0,(1/(1+EXP(-(Assumptions!$B$5 + Assumptions!$B$6*$N2515))))*Assumptions!$B$3))</f>
        <v>3.9165722796764356E-2</v>
      </c>
      <c r="P2515" s="73">
        <f>VLOOKUP($F2515,Assumptions!$A$23:$B$27,2,FALSE)*Assumptions!$B$4</f>
        <v>0.2</v>
      </c>
      <c r="Q2515" s="74">
        <f t="shared" si="78"/>
        <v>31428.680816398264</v>
      </c>
      <c r="R2515" s="75" t="str">
        <f>IF($O2515&lt;Assumptions!$B$17,"A",IF($O2515&lt;Assumptions!$B$18,"B",IF($O2515&lt;Assumptions!$B$19,"C",IF($O2515&lt;Assumptions!$B$20,"D","E"))))</f>
        <v>B</v>
      </c>
      <c r="S2515" s="75">
        <f t="shared" si="79"/>
        <v>0</v>
      </c>
    </row>
    <row r="2516" spans="1:19" ht="17.399999999999999" x14ac:dyDescent="0.3">
      <c r="A2516" s="39" t="s">
        <v>542</v>
      </c>
      <c r="B2516" s="39" t="s">
        <v>50</v>
      </c>
      <c r="C2516" s="39" t="s">
        <v>144</v>
      </c>
      <c r="D2516" s="39" t="s">
        <v>22</v>
      </c>
      <c r="E2516" s="70" t="s">
        <v>27</v>
      </c>
      <c r="F2516" s="70" t="s">
        <v>24</v>
      </c>
      <c r="G2516" s="78">
        <v>45101</v>
      </c>
      <c r="H2516" s="78">
        <v>45809</v>
      </c>
      <c r="I2516" s="69">
        <v>3918967.16</v>
      </c>
      <c r="J2516" s="70">
        <v>0</v>
      </c>
      <c r="K2516" s="71">
        <v>1.121</v>
      </c>
      <c r="L2516" s="70">
        <v>0</v>
      </c>
      <c r="M2516" s="71">
        <v>1.1040000000000001</v>
      </c>
      <c r="N2516" s="72"/>
      <c r="O2516" s="73">
        <f>MIN(1,MAX(0,(1/(1+EXP(-(Assumptions!$B$5 + Assumptions!$B$6*$N2516))))*Assumptions!$B$3))</f>
        <v>3.9165722796764356E-2</v>
      </c>
      <c r="P2516" s="73">
        <f>VLOOKUP($F2516,Assumptions!$A$23:$B$27,2,FALSE)*Assumptions!$B$4</f>
        <v>0.2</v>
      </c>
      <c r="Q2516" s="74">
        <f t="shared" si="78"/>
        <v>30697.836287636572</v>
      </c>
      <c r="R2516" s="75" t="str">
        <f>IF($O2516&lt;Assumptions!$B$17,"A",IF($O2516&lt;Assumptions!$B$18,"B",IF($O2516&lt;Assumptions!$B$19,"C",IF($O2516&lt;Assumptions!$B$20,"D","E"))))</f>
        <v>B</v>
      </c>
      <c r="S2516" s="75">
        <f t="shared" si="79"/>
        <v>0</v>
      </c>
    </row>
    <row r="2517" spans="1:19" ht="17.399999999999999" x14ac:dyDescent="0.3">
      <c r="A2517" s="39" t="s">
        <v>542</v>
      </c>
      <c r="B2517" s="39" t="s">
        <v>50</v>
      </c>
      <c r="C2517" s="39" t="s">
        <v>144</v>
      </c>
      <c r="D2517" s="39" t="s">
        <v>22</v>
      </c>
      <c r="E2517" s="70" t="s">
        <v>27</v>
      </c>
      <c r="F2517" s="70" t="s">
        <v>24</v>
      </c>
      <c r="G2517" s="78">
        <v>45101</v>
      </c>
      <c r="H2517" s="78">
        <v>45839</v>
      </c>
      <c r="I2517" s="69">
        <v>3835681.86</v>
      </c>
      <c r="J2517" s="70">
        <v>0</v>
      </c>
      <c r="K2517" s="71">
        <v>1.0640000000000001</v>
      </c>
      <c r="L2517" s="70">
        <v>0</v>
      </c>
      <c r="M2517" s="71">
        <v>1.1040000000000001</v>
      </c>
      <c r="N2517" s="72"/>
      <c r="O2517" s="73">
        <f>MIN(1,MAX(0,(1/(1+EXP(-(Assumptions!$B$5 + Assumptions!$B$6*$N2517))))*Assumptions!$B$3))</f>
        <v>3.9165722796764356E-2</v>
      </c>
      <c r="P2517" s="73">
        <f>VLOOKUP($F2517,Assumptions!$A$23:$B$27,2,FALSE)*Assumptions!$B$4</f>
        <v>0.2</v>
      </c>
      <c r="Q2517" s="74">
        <f t="shared" si="78"/>
        <v>30045.450493067503</v>
      </c>
      <c r="R2517" s="75" t="str">
        <f>IF($O2517&lt;Assumptions!$B$17,"A",IF($O2517&lt;Assumptions!$B$18,"B",IF($O2517&lt;Assumptions!$B$19,"C",IF($O2517&lt;Assumptions!$B$20,"D","E"))))</f>
        <v>B</v>
      </c>
      <c r="S2517" s="75">
        <f t="shared" si="79"/>
        <v>0</v>
      </c>
    </row>
    <row r="2518" spans="1:19" ht="17.399999999999999" x14ac:dyDescent="0.3">
      <c r="A2518" s="39" t="s">
        <v>542</v>
      </c>
      <c r="B2518" s="39" t="s">
        <v>50</v>
      </c>
      <c r="C2518" s="39" t="s">
        <v>144</v>
      </c>
      <c r="D2518" s="39" t="s">
        <v>22</v>
      </c>
      <c r="E2518" s="70" t="s">
        <v>27</v>
      </c>
      <c r="F2518" s="70" t="s">
        <v>24</v>
      </c>
      <c r="G2518" s="78">
        <v>45101</v>
      </c>
      <c r="H2518" s="78">
        <v>45870</v>
      </c>
      <c r="I2518" s="69">
        <v>3729524.59</v>
      </c>
      <c r="J2518" s="70">
        <v>0</v>
      </c>
      <c r="K2518" s="71">
        <v>0.97099999999999997</v>
      </c>
      <c r="L2518" s="70">
        <v>0</v>
      </c>
      <c r="M2518" s="71">
        <v>1.1040000000000001</v>
      </c>
      <c r="N2518" s="72"/>
      <c r="O2518" s="73">
        <f>MIN(1,MAX(0,(1/(1+EXP(-(Assumptions!$B$5 + Assumptions!$B$6*$N2518))))*Assumptions!$B$3))</f>
        <v>3.9165722796764356E-2</v>
      </c>
      <c r="P2518" s="73">
        <f>VLOOKUP($F2518,Assumptions!$A$23:$B$27,2,FALSE)*Assumptions!$B$4</f>
        <v>0.2</v>
      </c>
      <c r="Q2518" s="74">
        <f t="shared" si="78"/>
        <v>29213.905251131247</v>
      </c>
      <c r="R2518" s="75" t="str">
        <f>IF($O2518&lt;Assumptions!$B$17,"A",IF($O2518&lt;Assumptions!$B$18,"B",IF($O2518&lt;Assumptions!$B$19,"C",IF($O2518&lt;Assumptions!$B$20,"D","E"))))</f>
        <v>B</v>
      </c>
      <c r="S2518" s="75">
        <f t="shared" si="79"/>
        <v>0</v>
      </c>
    </row>
    <row r="2519" spans="1:19" ht="17.399999999999999" x14ac:dyDescent="0.3">
      <c r="A2519" s="39" t="s">
        <v>542</v>
      </c>
      <c r="B2519" s="39" t="s">
        <v>50</v>
      </c>
      <c r="C2519" s="39" t="s">
        <v>144</v>
      </c>
      <c r="D2519" s="39" t="s">
        <v>22</v>
      </c>
      <c r="E2519" s="70" t="s">
        <v>27</v>
      </c>
      <c r="F2519" s="70" t="s">
        <v>24</v>
      </c>
      <c r="G2519" s="78">
        <v>45101</v>
      </c>
      <c r="H2519" s="78">
        <v>45901</v>
      </c>
      <c r="I2519" s="69">
        <v>3634818.73</v>
      </c>
      <c r="J2519" s="70">
        <v>0</v>
      </c>
      <c r="K2519" s="71">
        <v>1.0640000000000001</v>
      </c>
      <c r="L2519" s="70">
        <v>0</v>
      </c>
      <c r="M2519" s="71">
        <v>1.1040000000000001</v>
      </c>
      <c r="N2519" s="72"/>
      <c r="O2519" s="73">
        <f>MIN(1,MAX(0,(1/(1+EXP(-(Assumptions!$B$5 + Assumptions!$B$6*$N2519))))*Assumptions!$B$3))</f>
        <v>3.9165722796764356E-2</v>
      </c>
      <c r="P2519" s="73">
        <f>VLOOKUP($F2519,Assumptions!$A$23:$B$27,2,FALSE)*Assumptions!$B$4</f>
        <v>0.2</v>
      </c>
      <c r="Q2519" s="74">
        <f t="shared" si="78"/>
        <v>28472.060559133413</v>
      </c>
      <c r="R2519" s="75" t="str">
        <f>IF($O2519&lt;Assumptions!$B$17,"A",IF($O2519&lt;Assumptions!$B$18,"B",IF($O2519&lt;Assumptions!$B$19,"C",IF($O2519&lt;Assumptions!$B$20,"D","E"))))</f>
        <v>B</v>
      </c>
      <c r="S2519" s="75">
        <f t="shared" si="79"/>
        <v>0</v>
      </c>
    </row>
    <row r="2520" spans="1:19" ht="17.399999999999999" x14ac:dyDescent="0.3">
      <c r="A2520" s="39" t="s">
        <v>542</v>
      </c>
      <c r="B2520" s="39" t="s">
        <v>50</v>
      </c>
      <c r="C2520" s="39" t="s">
        <v>144</v>
      </c>
      <c r="D2520" s="39" t="s">
        <v>22</v>
      </c>
      <c r="E2520" s="70" t="s">
        <v>27</v>
      </c>
      <c r="F2520" s="70" t="s">
        <v>24</v>
      </c>
      <c r="G2520" s="78">
        <v>45101</v>
      </c>
      <c r="H2520" s="78">
        <v>45931</v>
      </c>
      <c r="I2520" s="69">
        <v>3545532.27</v>
      </c>
      <c r="J2520" s="70">
        <v>0</v>
      </c>
      <c r="K2520" s="71">
        <v>1.1000000000000001</v>
      </c>
      <c r="L2520" s="70">
        <v>0</v>
      </c>
      <c r="M2520" s="71">
        <v>1.1040000000000001</v>
      </c>
      <c r="N2520" s="72"/>
      <c r="O2520" s="73">
        <f>MIN(1,MAX(0,(1/(1+EXP(-(Assumptions!$B$5 + Assumptions!$B$6*$N2520))))*Assumptions!$B$3))</f>
        <v>3.9165722796764356E-2</v>
      </c>
      <c r="P2520" s="73">
        <f>VLOOKUP($F2520,Assumptions!$A$23:$B$27,2,FALSE)*Assumptions!$B$4</f>
        <v>0.2</v>
      </c>
      <c r="Q2520" s="74">
        <f t="shared" si="78"/>
        <v>27772.666810760536</v>
      </c>
      <c r="R2520" s="75" t="str">
        <f>IF($O2520&lt;Assumptions!$B$17,"A",IF($O2520&lt;Assumptions!$B$18,"B",IF($O2520&lt;Assumptions!$B$19,"C",IF($O2520&lt;Assumptions!$B$20,"D","E"))))</f>
        <v>B</v>
      </c>
      <c r="S2520" s="75">
        <f t="shared" si="79"/>
        <v>0</v>
      </c>
    </row>
    <row r="2521" spans="1:19" ht="17.399999999999999" x14ac:dyDescent="0.3">
      <c r="A2521" s="39" t="s">
        <v>542</v>
      </c>
      <c r="B2521" s="39" t="s">
        <v>50</v>
      </c>
      <c r="C2521" s="39" t="s">
        <v>144</v>
      </c>
      <c r="D2521" s="39" t="s">
        <v>22</v>
      </c>
      <c r="E2521" s="70" t="s">
        <v>27</v>
      </c>
      <c r="F2521" s="70" t="s">
        <v>24</v>
      </c>
      <c r="G2521" s="78">
        <v>45101</v>
      </c>
      <c r="H2521" s="78">
        <v>45962</v>
      </c>
      <c r="I2521" s="69">
        <v>3458473.02</v>
      </c>
      <c r="J2521" s="70">
        <v>95</v>
      </c>
      <c r="K2521" s="71">
        <v>0.49099999999999999</v>
      </c>
      <c r="L2521" s="70">
        <v>0</v>
      </c>
      <c r="M2521" s="71">
        <v>1.1040000000000001</v>
      </c>
      <c r="N2521" s="72"/>
      <c r="O2521" s="73">
        <f>MIN(1,MAX(0,(1/(1+EXP(-(Assumptions!$B$5 + Assumptions!$B$6*$N2521))))*Assumptions!$B$3))</f>
        <v>3.9165722796764356E-2</v>
      </c>
      <c r="P2521" s="73">
        <f>VLOOKUP($F2521,Assumptions!$A$23:$B$27,2,FALSE)*Assumptions!$B$4</f>
        <v>0.2</v>
      </c>
      <c r="Q2521" s="74">
        <f t="shared" si="78"/>
        <v>27090.719120281698</v>
      </c>
      <c r="R2521" s="75" t="str">
        <f>IF($O2521&lt;Assumptions!$B$17,"A",IF($O2521&lt;Assumptions!$B$18,"B",IF($O2521&lt;Assumptions!$B$19,"C",IF($O2521&lt;Assumptions!$B$20,"D","E"))))</f>
        <v>B</v>
      </c>
      <c r="S2521" s="75">
        <f t="shared" si="79"/>
        <v>0</v>
      </c>
    </row>
    <row r="2522" spans="1:19" ht="17.399999999999999" x14ac:dyDescent="0.3">
      <c r="A2522" s="39" t="s">
        <v>542</v>
      </c>
      <c r="B2522" s="39" t="s">
        <v>50</v>
      </c>
      <c r="C2522" s="39" t="s">
        <v>144</v>
      </c>
      <c r="D2522" s="39" t="s">
        <v>22</v>
      </c>
      <c r="E2522" s="70" t="s">
        <v>27</v>
      </c>
      <c r="F2522" s="70" t="s">
        <v>24</v>
      </c>
      <c r="G2522" s="78">
        <v>45101</v>
      </c>
      <c r="H2522" s="78">
        <v>45992</v>
      </c>
      <c r="I2522" s="69">
        <v>3378672.3</v>
      </c>
      <c r="J2522" s="70">
        <v>0</v>
      </c>
      <c r="K2522" s="71">
        <v>1.087</v>
      </c>
      <c r="L2522" s="70">
        <v>0</v>
      </c>
      <c r="M2522" s="71">
        <v>1.1040000000000001</v>
      </c>
      <c r="N2522" s="72"/>
      <c r="O2522" s="73">
        <f>MIN(1,MAX(0,(1/(1+EXP(-(Assumptions!$B$5 + Assumptions!$B$6*$N2522))))*Assumptions!$B$3))</f>
        <v>3.9165722796764356E-2</v>
      </c>
      <c r="P2522" s="73">
        <f>VLOOKUP($F2522,Assumptions!$A$23:$B$27,2,FALSE)*Assumptions!$B$4</f>
        <v>0.2</v>
      </c>
      <c r="Q2522" s="74">
        <f t="shared" si="78"/>
        <v>26465.628544581254</v>
      </c>
      <c r="R2522" s="75" t="str">
        <f>IF($O2522&lt;Assumptions!$B$17,"A",IF($O2522&lt;Assumptions!$B$18,"B",IF($O2522&lt;Assumptions!$B$19,"C",IF($O2522&lt;Assumptions!$B$20,"D","E"))))</f>
        <v>B</v>
      </c>
      <c r="S2522" s="75">
        <f t="shared" si="79"/>
        <v>0</v>
      </c>
    </row>
    <row r="2523" spans="1:19" ht="17.399999999999999" x14ac:dyDescent="0.3">
      <c r="A2523" s="39" t="s">
        <v>544</v>
      </c>
      <c r="B2523" s="39" t="s">
        <v>25</v>
      </c>
      <c r="C2523" s="39" t="s">
        <v>135</v>
      </c>
      <c r="D2523" s="39" t="s">
        <v>34</v>
      </c>
      <c r="E2523" s="70" t="s">
        <v>43</v>
      </c>
      <c r="F2523" s="70" t="s">
        <v>28</v>
      </c>
      <c r="G2523" s="78">
        <v>43785</v>
      </c>
      <c r="H2523" s="78">
        <v>45658</v>
      </c>
      <c r="I2523" s="69">
        <v>3365126.54</v>
      </c>
      <c r="J2523" s="70">
        <v>0</v>
      </c>
      <c r="K2523" s="71">
        <v>1.008</v>
      </c>
      <c r="L2523" s="70">
        <v>0</v>
      </c>
      <c r="M2523" s="71">
        <v>1.0629999999999999</v>
      </c>
      <c r="N2523" s="72"/>
      <c r="O2523" s="73">
        <f>MIN(1,MAX(0,(1/(1+EXP(-(Assumptions!$B$5 + Assumptions!$B$6*$N2523))))*Assumptions!$B$3))</f>
        <v>3.9165722796764356E-2</v>
      </c>
      <c r="P2523" s="73">
        <f>VLOOKUP($F2523,Assumptions!$A$23:$B$27,2,FALSE)*Assumptions!$B$4</f>
        <v>0.35</v>
      </c>
      <c r="Q2523" s="74">
        <f t="shared" si="78"/>
        <v>46129.164634586159</v>
      </c>
      <c r="R2523" s="75" t="str">
        <f>IF($O2523&lt;Assumptions!$B$17,"A",IF($O2523&lt;Assumptions!$B$18,"B",IF($O2523&lt;Assumptions!$B$19,"C",IF($O2523&lt;Assumptions!$B$20,"D","E"))))</f>
        <v>B</v>
      </c>
      <c r="S2523" s="75">
        <f t="shared" si="79"/>
        <v>0</v>
      </c>
    </row>
    <row r="2524" spans="1:19" ht="17.399999999999999" x14ac:dyDescent="0.3">
      <c r="A2524" s="39" t="s">
        <v>544</v>
      </c>
      <c r="B2524" s="39" t="s">
        <v>25</v>
      </c>
      <c r="C2524" s="39" t="s">
        <v>135</v>
      </c>
      <c r="D2524" s="39" t="s">
        <v>34</v>
      </c>
      <c r="E2524" s="70" t="s">
        <v>43</v>
      </c>
      <c r="F2524" s="70" t="s">
        <v>28</v>
      </c>
      <c r="G2524" s="78">
        <v>43785</v>
      </c>
      <c r="H2524" s="78">
        <v>45689</v>
      </c>
      <c r="I2524" s="69">
        <v>3257118.06</v>
      </c>
      <c r="J2524" s="70">
        <v>0</v>
      </c>
      <c r="K2524" s="71">
        <v>1.1020000000000001</v>
      </c>
      <c r="L2524" s="70">
        <v>0</v>
      </c>
      <c r="M2524" s="71">
        <v>1.0629999999999999</v>
      </c>
      <c r="N2524" s="72"/>
      <c r="O2524" s="73">
        <f>MIN(1,MAX(0,(1/(1+EXP(-(Assumptions!$B$5 + Assumptions!$B$6*$N2524))))*Assumptions!$B$3))</f>
        <v>3.9165722796764356E-2</v>
      </c>
      <c r="P2524" s="73">
        <f>VLOOKUP($F2524,Assumptions!$A$23:$B$27,2,FALSE)*Assumptions!$B$4</f>
        <v>0.35</v>
      </c>
      <c r="Q2524" s="74">
        <f t="shared" si="78"/>
        <v>44648.584069003213</v>
      </c>
      <c r="R2524" s="75" t="str">
        <f>IF($O2524&lt;Assumptions!$B$17,"A",IF($O2524&lt;Assumptions!$B$18,"B",IF($O2524&lt;Assumptions!$B$19,"C",IF($O2524&lt;Assumptions!$B$20,"D","E"))))</f>
        <v>B</v>
      </c>
      <c r="S2524" s="75">
        <f t="shared" si="79"/>
        <v>0</v>
      </c>
    </row>
    <row r="2525" spans="1:19" ht="17.399999999999999" x14ac:dyDescent="0.3">
      <c r="A2525" s="39" t="s">
        <v>544</v>
      </c>
      <c r="B2525" s="39" t="s">
        <v>25</v>
      </c>
      <c r="C2525" s="39" t="s">
        <v>135</v>
      </c>
      <c r="D2525" s="39" t="s">
        <v>34</v>
      </c>
      <c r="E2525" s="70" t="s">
        <v>43</v>
      </c>
      <c r="F2525" s="70" t="s">
        <v>28</v>
      </c>
      <c r="G2525" s="78">
        <v>43785</v>
      </c>
      <c r="H2525" s="78">
        <v>45717</v>
      </c>
      <c r="I2525" s="69">
        <v>3169551.92</v>
      </c>
      <c r="J2525" s="70">
        <v>0</v>
      </c>
      <c r="K2525" s="71">
        <v>0.98199999999999998</v>
      </c>
      <c r="L2525" s="70">
        <v>0</v>
      </c>
      <c r="M2525" s="71">
        <v>1.0629999999999999</v>
      </c>
      <c r="N2525" s="72"/>
      <c r="O2525" s="73">
        <f>MIN(1,MAX(0,(1/(1+EXP(-(Assumptions!$B$5 + Assumptions!$B$6*$N2525))))*Assumptions!$B$3))</f>
        <v>3.9165722796764356E-2</v>
      </c>
      <c r="P2525" s="73">
        <f>VLOOKUP($F2525,Assumptions!$A$23:$B$27,2,FALSE)*Assumptions!$B$4</f>
        <v>0.35</v>
      </c>
      <c r="Q2525" s="74">
        <f t="shared" si="78"/>
        <v>43448.227161035276</v>
      </c>
      <c r="R2525" s="75" t="str">
        <f>IF($O2525&lt;Assumptions!$B$17,"A",IF($O2525&lt;Assumptions!$B$18,"B",IF($O2525&lt;Assumptions!$B$19,"C",IF($O2525&lt;Assumptions!$B$20,"D","E"))))</f>
        <v>B</v>
      </c>
      <c r="S2525" s="75">
        <f t="shared" si="79"/>
        <v>0</v>
      </c>
    </row>
    <row r="2526" spans="1:19" ht="17.399999999999999" x14ac:dyDescent="0.3">
      <c r="A2526" s="39" t="s">
        <v>544</v>
      </c>
      <c r="B2526" s="39" t="s">
        <v>25</v>
      </c>
      <c r="C2526" s="39" t="s">
        <v>135</v>
      </c>
      <c r="D2526" s="39" t="s">
        <v>34</v>
      </c>
      <c r="E2526" s="70" t="s">
        <v>43</v>
      </c>
      <c r="F2526" s="70" t="s">
        <v>28</v>
      </c>
      <c r="G2526" s="78">
        <v>43785</v>
      </c>
      <c r="H2526" s="78">
        <v>45748</v>
      </c>
      <c r="I2526" s="69">
        <v>3065244.97</v>
      </c>
      <c r="J2526" s="70">
        <v>0</v>
      </c>
      <c r="K2526" s="71">
        <v>1.012</v>
      </c>
      <c r="L2526" s="70">
        <v>0</v>
      </c>
      <c r="M2526" s="71">
        <v>1.0629999999999999</v>
      </c>
      <c r="N2526" s="72"/>
      <c r="O2526" s="73">
        <f>MIN(1,MAX(0,(1/(1+EXP(-(Assumptions!$B$5 + Assumptions!$B$6*$N2526))))*Assumptions!$B$3))</f>
        <v>3.9165722796764356E-2</v>
      </c>
      <c r="P2526" s="73">
        <f>VLOOKUP($F2526,Assumptions!$A$23:$B$27,2,FALSE)*Assumptions!$B$4</f>
        <v>0.35</v>
      </c>
      <c r="Q2526" s="74">
        <f t="shared" si="78"/>
        <v>42018.387179718695</v>
      </c>
      <c r="R2526" s="75" t="str">
        <f>IF($O2526&lt;Assumptions!$B$17,"A",IF($O2526&lt;Assumptions!$B$18,"B",IF($O2526&lt;Assumptions!$B$19,"C",IF($O2526&lt;Assumptions!$B$20,"D","E"))))</f>
        <v>B</v>
      </c>
      <c r="S2526" s="75">
        <f t="shared" si="79"/>
        <v>0</v>
      </c>
    </row>
    <row r="2527" spans="1:19" ht="17.399999999999999" x14ac:dyDescent="0.3">
      <c r="A2527" s="39" t="s">
        <v>544</v>
      </c>
      <c r="B2527" s="39" t="s">
        <v>25</v>
      </c>
      <c r="C2527" s="39" t="s">
        <v>135</v>
      </c>
      <c r="D2527" s="39" t="s">
        <v>34</v>
      </c>
      <c r="E2527" s="70" t="s">
        <v>43</v>
      </c>
      <c r="F2527" s="70" t="s">
        <v>28</v>
      </c>
      <c r="G2527" s="78">
        <v>43785</v>
      </c>
      <c r="H2527" s="78">
        <v>45778</v>
      </c>
      <c r="I2527" s="69">
        <v>2973517.47</v>
      </c>
      <c r="J2527" s="70">
        <v>0</v>
      </c>
      <c r="K2527" s="71">
        <v>0.96399999999999997</v>
      </c>
      <c r="L2527" s="70">
        <v>0</v>
      </c>
      <c r="M2527" s="71">
        <v>1.0629999999999999</v>
      </c>
      <c r="N2527" s="72"/>
      <c r="O2527" s="73">
        <f>MIN(1,MAX(0,(1/(1+EXP(-(Assumptions!$B$5 + Assumptions!$B$6*$N2527))))*Assumptions!$B$3))</f>
        <v>3.9165722796764356E-2</v>
      </c>
      <c r="P2527" s="73">
        <f>VLOOKUP($F2527,Assumptions!$A$23:$B$27,2,FALSE)*Assumptions!$B$4</f>
        <v>0.35</v>
      </c>
      <c r="Q2527" s="74">
        <f t="shared" si="78"/>
        <v>40760.986336474627</v>
      </c>
      <c r="R2527" s="75" t="str">
        <f>IF($O2527&lt;Assumptions!$B$17,"A",IF($O2527&lt;Assumptions!$B$18,"B",IF($O2527&lt;Assumptions!$B$19,"C",IF($O2527&lt;Assumptions!$B$20,"D","E"))))</f>
        <v>B</v>
      </c>
      <c r="S2527" s="75">
        <f t="shared" si="79"/>
        <v>0</v>
      </c>
    </row>
    <row r="2528" spans="1:19" ht="17.399999999999999" x14ac:dyDescent="0.3">
      <c r="A2528" s="39" t="s">
        <v>544</v>
      </c>
      <c r="B2528" s="39" t="s">
        <v>25</v>
      </c>
      <c r="C2528" s="39" t="s">
        <v>135</v>
      </c>
      <c r="D2528" s="39" t="s">
        <v>34</v>
      </c>
      <c r="E2528" s="70" t="s">
        <v>43</v>
      </c>
      <c r="F2528" s="70" t="s">
        <v>28</v>
      </c>
      <c r="G2528" s="78">
        <v>43785</v>
      </c>
      <c r="H2528" s="78">
        <v>45809</v>
      </c>
      <c r="I2528" s="69">
        <v>2894492.3</v>
      </c>
      <c r="J2528" s="70">
        <v>0</v>
      </c>
      <c r="K2528" s="71">
        <v>1.0489999999999999</v>
      </c>
      <c r="L2528" s="70">
        <v>0</v>
      </c>
      <c r="M2528" s="71">
        <v>1.0629999999999999</v>
      </c>
      <c r="N2528" s="72"/>
      <c r="O2528" s="73">
        <f>MIN(1,MAX(0,(1/(1+EXP(-(Assumptions!$B$5 + Assumptions!$B$6*$N2528))))*Assumptions!$B$3))</f>
        <v>3.9165722796764356E-2</v>
      </c>
      <c r="P2528" s="73">
        <f>VLOOKUP($F2528,Assumptions!$A$23:$B$27,2,FALSE)*Assumptions!$B$4</f>
        <v>0.35</v>
      </c>
      <c r="Q2528" s="74">
        <f t="shared" si="78"/>
        <v>39677.709070709112</v>
      </c>
      <c r="R2528" s="75" t="str">
        <f>IF($O2528&lt;Assumptions!$B$17,"A",IF($O2528&lt;Assumptions!$B$18,"B",IF($O2528&lt;Assumptions!$B$19,"C",IF($O2528&lt;Assumptions!$B$20,"D","E"))))</f>
        <v>B</v>
      </c>
      <c r="S2528" s="75">
        <f t="shared" si="79"/>
        <v>0</v>
      </c>
    </row>
    <row r="2529" spans="1:19" ht="17.399999999999999" x14ac:dyDescent="0.3">
      <c r="A2529" s="39" t="s">
        <v>544</v>
      </c>
      <c r="B2529" s="39" t="s">
        <v>25</v>
      </c>
      <c r="C2529" s="39" t="s">
        <v>135</v>
      </c>
      <c r="D2529" s="39" t="s">
        <v>34</v>
      </c>
      <c r="E2529" s="70" t="s">
        <v>43</v>
      </c>
      <c r="F2529" s="70" t="s">
        <v>28</v>
      </c>
      <c r="G2529" s="78">
        <v>43785</v>
      </c>
      <c r="H2529" s="78">
        <v>45839</v>
      </c>
      <c r="I2529" s="69">
        <v>2803107.49</v>
      </c>
      <c r="J2529" s="70">
        <v>0</v>
      </c>
      <c r="K2529" s="71">
        <v>0.96499999999999997</v>
      </c>
      <c r="L2529" s="70">
        <v>0</v>
      </c>
      <c r="M2529" s="71">
        <v>1.0629999999999999</v>
      </c>
      <c r="N2529" s="72"/>
      <c r="O2529" s="73">
        <f>MIN(1,MAX(0,(1/(1+EXP(-(Assumptions!$B$5 + Assumptions!$B$6*$N2529))))*Assumptions!$B$3))</f>
        <v>3.9165722796764356E-2</v>
      </c>
      <c r="P2529" s="73">
        <f>VLOOKUP($F2529,Assumptions!$A$23:$B$27,2,FALSE)*Assumptions!$B$4</f>
        <v>0.35</v>
      </c>
      <c r="Q2529" s="74">
        <f t="shared" si="78"/>
        <v>38425.005823005871</v>
      </c>
      <c r="R2529" s="75" t="str">
        <f>IF($O2529&lt;Assumptions!$B$17,"A",IF($O2529&lt;Assumptions!$B$18,"B",IF($O2529&lt;Assumptions!$B$19,"C",IF($O2529&lt;Assumptions!$B$20,"D","E"))))</f>
        <v>B</v>
      </c>
      <c r="S2529" s="75">
        <f t="shared" si="79"/>
        <v>0</v>
      </c>
    </row>
    <row r="2530" spans="1:19" ht="17.399999999999999" x14ac:dyDescent="0.3">
      <c r="A2530" s="39" t="s">
        <v>544</v>
      </c>
      <c r="B2530" s="39" t="s">
        <v>25</v>
      </c>
      <c r="C2530" s="39" t="s">
        <v>135</v>
      </c>
      <c r="D2530" s="39" t="s">
        <v>34</v>
      </c>
      <c r="E2530" s="70" t="s">
        <v>43</v>
      </c>
      <c r="F2530" s="70" t="s">
        <v>28</v>
      </c>
      <c r="G2530" s="78">
        <v>43785</v>
      </c>
      <c r="H2530" s="78">
        <v>45870</v>
      </c>
      <c r="I2530" s="69">
        <v>2711583.91</v>
      </c>
      <c r="J2530" s="70">
        <v>0</v>
      </c>
      <c r="K2530" s="71">
        <v>1.1279999999999999</v>
      </c>
      <c r="L2530" s="70">
        <v>0</v>
      </c>
      <c r="M2530" s="71">
        <v>1.0629999999999999</v>
      </c>
      <c r="N2530" s="72"/>
      <c r="O2530" s="73">
        <f>MIN(1,MAX(0,(1/(1+EXP(-(Assumptions!$B$5 + Assumptions!$B$6*$N2530))))*Assumptions!$B$3))</f>
        <v>3.9165722796764356E-2</v>
      </c>
      <c r="P2530" s="73">
        <f>VLOOKUP($F2530,Assumptions!$A$23:$B$27,2,FALSE)*Assumptions!$B$4</f>
        <v>0.35</v>
      </c>
      <c r="Q2530" s="74">
        <f t="shared" si="78"/>
        <v>37170.400315729246</v>
      </c>
      <c r="R2530" s="75" t="str">
        <f>IF($O2530&lt;Assumptions!$B$17,"A",IF($O2530&lt;Assumptions!$B$18,"B",IF($O2530&lt;Assumptions!$B$19,"C",IF($O2530&lt;Assumptions!$B$20,"D","E"))))</f>
        <v>B</v>
      </c>
      <c r="S2530" s="75">
        <f t="shared" si="79"/>
        <v>0</v>
      </c>
    </row>
    <row r="2531" spans="1:19" ht="17.399999999999999" x14ac:dyDescent="0.3">
      <c r="A2531" s="39" t="s">
        <v>544</v>
      </c>
      <c r="B2531" s="39" t="s">
        <v>25</v>
      </c>
      <c r="C2531" s="39" t="s">
        <v>135</v>
      </c>
      <c r="D2531" s="39" t="s">
        <v>34</v>
      </c>
      <c r="E2531" s="70" t="s">
        <v>43</v>
      </c>
      <c r="F2531" s="70" t="s">
        <v>28</v>
      </c>
      <c r="G2531" s="78">
        <v>43785</v>
      </c>
      <c r="H2531" s="78">
        <v>45901</v>
      </c>
      <c r="I2531" s="69">
        <v>2636285.87</v>
      </c>
      <c r="J2531" s="70">
        <v>0</v>
      </c>
      <c r="K2531" s="71">
        <v>0.98899999999999999</v>
      </c>
      <c r="L2531" s="70">
        <v>0</v>
      </c>
      <c r="M2531" s="71">
        <v>1.0629999999999999</v>
      </c>
      <c r="N2531" s="72"/>
      <c r="O2531" s="73">
        <f>MIN(1,MAX(0,(1/(1+EXP(-(Assumptions!$B$5 + Assumptions!$B$6*$N2531))))*Assumptions!$B$3))</f>
        <v>3.9165722796764356E-2</v>
      </c>
      <c r="P2531" s="73">
        <f>VLOOKUP($F2531,Assumptions!$A$23:$B$27,2,FALSE)*Assumptions!$B$4</f>
        <v>0.35</v>
      </c>
      <c r="Q2531" s="74">
        <f t="shared" si="78"/>
        <v>36138.214559106367</v>
      </c>
      <c r="R2531" s="75" t="str">
        <f>IF($O2531&lt;Assumptions!$B$17,"A",IF($O2531&lt;Assumptions!$B$18,"B",IF($O2531&lt;Assumptions!$B$19,"C",IF($O2531&lt;Assumptions!$B$20,"D","E"))))</f>
        <v>B</v>
      </c>
      <c r="S2531" s="75">
        <f t="shared" si="79"/>
        <v>0</v>
      </c>
    </row>
    <row r="2532" spans="1:19" ht="17.399999999999999" x14ac:dyDescent="0.3">
      <c r="A2532" s="39" t="s">
        <v>544</v>
      </c>
      <c r="B2532" s="39" t="s">
        <v>25</v>
      </c>
      <c r="C2532" s="39" t="s">
        <v>135</v>
      </c>
      <c r="D2532" s="39" t="s">
        <v>34</v>
      </c>
      <c r="E2532" s="70" t="s">
        <v>43</v>
      </c>
      <c r="F2532" s="70" t="s">
        <v>28</v>
      </c>
      <c r="G2532" s="78">
        <v>43785</v>
      </c>
      <c r="H2532" s="78">
        <v>45931</v>
      </c>
      <c r="I2532" s="69">
        <v>2564242</v>
      </c>
      <c r="J2532" s="70">
        <v>0</v>
      </c>
      <c r="K2532" s="71">
        <v>1.1080000000000001</v>
      </c>
      <c r="L2532" s="70">
        <v>0</v>
      </c>
      <c r="M2532" s="71">
        <v>1.0629999999999999</v>
      </c>
      <c r="N2532" s="72"/>
      <c r="O2532" s="73">
        <f>MIN(1,MAX(0,(1/(1+EXP(-(Assumptions!$B$5 + Assumptions!$B$6*$N2532))))*Assumptions!$B$3))</f>
        <v>3.9165722796764356E-2</v>
      </c>
      <c r="P2532" s="73">
        <f>VLOOKUP($F2532,Assumptions!$A$23:$B$27,2,FALSE)*Assumptions!$B$4</f>
        <v>0.35</v>
      </c>
      <c r="Q2532" s="74">
        <f t="shared" si="78"/>
        <v>35150.636974537214</v>
      </c>
      <c r="R2532" s="75" t="str">
        <f>IF($O2532&lt;Assumptions!$B$17,"A",IF($O2532&lt;Assumptions!$B$18,"B",IF($O2532&lt;Assumptions!$B$19,"C",IF($O2532&lt;Assumptions!$B$20,"D","E"))))</f>
        <v>B</v>
      </c>
      <c r="S2532" s="75">
        <f t="shared" si="79"/>
        <v>0</v>
      </c>
    </row>
    <row r="2533" spans="1:19" ht="17.399999999999999" x14ac:dyDescent="0.3">
      <c r="A2533" s="39" t="s">
        <v>544</v>
      </c>
      <c r="B2533" s="39" t="s">
        <v>25</v>
      </c>
      <c r="C2533" s="39" t="s">
        <v>135</v>
      </c>
      <c r="D2533" s="39" t="s">
        <v>34</v>
      </c>
      <c r="E2533" s="70" t="s">
        <v>43</v>
      </c>
      <c r="F2533" s="70" t="s">
        <v>28</v>
      </c>
      <c r="G2533" s="78">
        <v>43785</v>
      </c>
      <c r="H2533" s="78">
        <v>45962</v>
      </c>
      <c r="I2533" s="69">
        <v>2489616.5699999998</v>
      </c>
      <c r="J2533" s="70">
        <v>0</v>
      </c>
      <c r="K2533" s="71">
        <v>1.01</v>
      </c>
      <c r="L2533" s="70">
        <v>0</v>
      </c>
      <c r="M2533" s="71">
        <v>1.0629999999999999</v>
      </c>
      <c r="N2533" s="72"/>
      <c r="O2533" s="73">
        <f>MIN(1,MAX(0,(1/(1+EXP(-(Assumptions!$B$5 + Assumptions!$B$6*$N2533))))*Assumptions!$B$3))</f>
        <v>3.9165722796764356E-2</v>
      </c>
      <c r="P2533" s="73">
        <f>VLOOKUP($F2533,Assumptions!$A$23:$B$27,2,FALSE)*Assumptions!$B$4</f>
        <v>0.35</v>
      </c>
      <c r="Q2533" s="74">
        <f t="shared" si="78"/>
        <v>34127.671357797946</v>
      </c>
      <c r="R2533" s="75" t="str">
        <f>IF($O2533&lt;Assumptions!$B$17,"A",IF($O2533&lt;Assumptions!$B$18,"B",IF($O2533&lt;Assumptions!$B$19,"C",IF($O2533&lt;Assumptions!$B$20,"D","E"))))</f>
        <v>B</v>
      </c>
      <c r="S2533" s="75">
        <f t="shared" si="79"/>
        <v>0</v>
      </c>
    </row>
    <row r="2534" spans="1:19" ht="17.399999999999999" x14ac:dyDescent="0.3">
      <c r="A2534" s="39" t="s">
        <v>544</v>
      </c>
      <c r="B2534" s="39" t="s">
        <v>25</v>
      </c>
      <c r="C2534" s="39" t="s">
        <v>135</v>
      </c>
      <c r="D2534" s="39" t="s">
        <v>34</v>
      </c>
      <c r="E2534" s="70" t="s">
        <v>43</v>
      </c>
      <c r="F2534" s="70" t="s">
        <v>28</v>
      </c>
      <c r="G2534" s="78">
        <v>43785</v>
      </c>
      <c r="H2534" s="78">
        <v>45992</v>
      </c>
      <c r="I2534" s="69">
        <v>2408399.4</v>
      </c>
      <c r="J2534" s="70">
        <v>0</v>
      </c>
      <c r="K2534" s="71">
        <v>1.0389999999999999</v>
      </c>
      <c r="L2534" s="70">
        <v>0</v>
      </c>
      <c r="M2534" s="71">
        <v>1.0629999999999999</v>
      </c>
      <c r="N2534" s="72"/>
      <c r="O2534" s="73">
        <f>MIN(1,MAX(0,(1/(1+EXP(-(Assumptions!$B$5 + Assumptions!$B$6*$N2534))))*Assumptions!$B$3))</f>
        <v>3.9165722796764356E-2</v>
      </c>
      <c r="P2534" s="73">
        <f>VLOOKUP($F2534,Assumptions!$A$23:$B$27,2,FALSE)*Assumptions!$B$4</f>
        <v>0.35</v>
      </c>
      <c r="Q2534" s="74">
        <f t="shared" si="78"/>
        <v>33014.346149502751</v>
      </c>
      <c r="R2534" s="75" t="str">
        <f>IF($O2534&lt;Assumptions!$B$17,"A",IF($O2534&lt;Assumptions!$B$18,"B",IF($O2534&lt;Assumptions!$B$19,"C",IF($O2534&lt;Assumptions!$B$20,"D","E"))))</f>
        <v>B</v>
      </c>
      <c r="S2534" s="75">
        <f t="shared" si="79"/>
        <v>0</v>
      </c>
    </row>
    <row r="2535" spans="1:19" ht="17.399999999999999" x14ac:dyDescent="0.3">
      <c r="A2535" s="39" t="s">
        <v>545</v>
      </c>
      <c r="B2535" s="39" t="s">
        <v>91</v>
      </c>
      <c r="C2535" s="39" t="s">
        <v>144</v>
      </c>
      <c r="D2535" s="39" t="s">
        <v>48</v>
      </c>
      <c r="E2535" s="70" t="s">
        <v>46</v>
      </c>
      <c r="F2535" s="70" t="s">
        <v>28</v>
      </c>
      <c r="G2535" s="78">
        <v>45658</v>
      </c>
      <c r="H2535" s="78">
        <v>45658</v>
      </c>
      <c r="I2535" s="69">
        <v>11422118.810000001</v>
      </c>
      <c r="J2535" s="70">
        <v>0</v>
      </c>
      <c r="K2535" s="71">
        <v>1.0940000000000001</v>
      </c>
      <c r="L2535" s="70">
        <v>0</v>
      </c>
      <c r="M2535" s="71">
        <v>0.93</v>
      </c>
      <c r="N2535" s="72"/>
      <c r="O2535" s="73">
        <f>MIN(1,MAX(0,(1/(1+EXP(-(Assumptions!$B$5 + Assumptions!$B$6*$N2535))))*Assumptions!$B$3))</f>
        <v>3.9165722796764356E-2</v>
      </c>
      <c r="P2535" s="73">
        <f>VLOOKUP($F2535,Assumptions!$A$23:$B$27,2,FALSE)*Assumptions!$B$4</f>
        <v>0.35</v>
      </c>
      <c r="Q2535" s="74">
        <f t="shared" si="78"/>
        <v>156574.43867245878</v>
      </c>
      <c r="R2535" s="75" t="str">
        <f>IF($O2535&lt;Assumptions!$B$17,"A",IF($O2535&lt;Assumptions!$B$18,"B",IF($O2535&lt;Assumptions!$B$19,"C",IF($O2535&lt;Assumptions!$B$20,"D","E"))))</f>
        <v>B</v>
      </c>
      <c r="S2535" s="75">
        <f t="shared" si="79"/>
        <v>0</v>
      </c>
    </row>
    <row r="2536" spans="1:19" ht="17.399999999999999" x14ac:dyDescent="0.3">
      <c r="A2536" s="39" t="s">
        <v>545</v>
      </c>
      <c r="B2536" s="39" t="s">
        <v>91</v>
      </c>
      <c r="C2536" s="39" t="s">
        <v>144</v>
      </c>
      <c r="D2536" s="39" t="s">
        <v>48</v>
      </c>
      <c r="E2536" s="70" t="s">
        <v>46</v>
      </c>
      <c r="F2536" s="70" t="s">
        <v>28</v>
      </c>
      <c r="G2536" s="78">
        <v>45658</v>
      </c>
      <c r="H2536" s="78">
        <v>45689</v>
      </c>
      <c r="I2536" s="69">
        <v>11155833.470000001</v>
      </c>
      <c r="J2536" s="70">
        <v>0</v>
      </c>
      <c r="K2536" s="71">
        <v>1.081</v>
      </c>
      <c r="L2536" s="70">
        <v>0</v>
      </c>
      <c r="M2536" s="71">
        <v>0.93</v>
      </c>
      <c r="N2536" s="72"/>
      <c r="O2536" s="73">
        <f>MIN(1,MAX(0,(1/(1+EXP(-(Assumptions!$B$5 + Assumptions!$B$6*$N2536))))*Assumptions!$B$3))</f>
        <v>3.9165722796764356E-2</v>
      </c>
      <c r="P2536" s="73">
        <f>VLOOKUP($F2536,Assumptions!$A$23:$B$27,2,FALSE)*Assumptions!$B$4</f>
        <v>0.35</v>
      </c>
      <c r="Q2536" s="74">
        <f t="shared" si="78"/>
        <v>152924.19843851004</v>
      </c>
      <c r="R2536" s="75" t="str">
        <f>IF($O2536&lt;Assumptions!$B$17,"A",IF($O2536&lt;Assumptions!$B$18,"B",IF($O2536&lt;Assumptions!$B$19,"C",IF($O2536&lt;Assumptions!$B$20,"D","E"))))</f>
        <v>B</v>
      </c>
      <c r="S2536" s="75">
        <f t="shared" si="79"/>
        <v>0</v>
      </c>
    </row>
    <row r="2537" spans="1:19" ht="17.399999999999999" x14ac:dyDescent="0.3">
      <c r="A2537" s="39" t="s">
        <v>545</v>
      </c>
      <c r="B2537" s="39" t="s">
        <v>91</v>
      </c>
      <c r="C2537" s="39" t="s">
        <v>144</v>
      </c>
      <c r="D2537" s="39" t="s">
        <v>48</v>
      </c>
      <c r="E2537" s="70" t="s">
        <v>46</v>
      </c>
      <c r="F2537" s="70" t="s">
        <v>28</v>
      </c>
      <c r="G2537" s="78">
        <v>45658</v>
      </c>
      <c r="H2537" s="78">
        <v>45717</v>
      </c>
      <c r="I2537" s="69">
        <v>10884921.15</v>
      </c>
      <c r="J2537" s="70">
        <v>0</v>
      </c>
      <c r="K2537" s="71">
        <v>1.125</v>
      </c>
      <c r="L2537" s="70">
        <v>0</v>
      </c>
      <c r="M2537" s="71">
        <v>0.93</v>
      </c>
      <c r="N2537" s="72"/>
      <c r="O2537" s="73">
        <f>MIN(1,MAX(0,(1/(1+EXP(-(Assumptions!$B$5 + Assumptions!$B$6*$N2537))))*Assumptions!$B$3))</f>
        <v>3.9165722796764356E-2</v>
      </c>
      <c r="P2537" s="73">
        <f>VLOOKUP($F2537,Assumptions!$A$23:$B$27,2,FALSE)*Assumptions!$B$4</f>
        <v>0.35</v>
      </c>
      <c r="Q2537" s="74">
        <f t="shared" si="78"/>
        <v>149210.53154893813</v>
      </c>
      <c r="R2537" s="75" t="str">
        <f>IF($O2537&lt;Assumptions!$B$17,"A",IF($O2537&lt;Assumptions!$B$18,"B",IF($O2537&lt;Assumptions!$B$19,"C",IF($O2537&lt;Assumptions!$B$20,"D","E"))))</f>
        <v>B</v>
      </c>
      <c r="S2537" s="75">
        <f t="shared" si="79"/>
        <v>0</v>
      </c>
    </row>
    <row r="2538" spans="1:19" ht="17.399999999999999" x14ac:dyDescent="0.3">
      <c r="A2538" s="39" t="s">
        <v>545</v>
      </c>
      <c r="B2538" s="39" t="s">
        <v>91</v>
      </c>
      <c r="C2538" s="39" t="s">
        <v>144</v>
      </c>
      <c r="D2538" s="39" t="s">
        <v>48</v>
      </c>
      <c r="E2538" s="70" t="s">
        <v>46</v>
      </c>
      <c r="F2538" s="70" t="s">
        <v>28</v>
      </c>
      <c r="G2538" s="78">
        <v>45658</v>
      </c>
      <c r="H2538" s="78">
        <v>45748</v>
      </c>
      <c r="I2538" s="69">
        <v>10644430.08</v>
      </c>
      <c r="J2538" s="70">
        <v>0</v>
      </c>
      <c r="K2538" s="71">
        <v>1.0549999999999999</v>
      </c>
      <c r="L2538" s="70">
        <v>0</v>
      </c>
      <c r="M2538" s="71">
        <v>0.93</v>
      </c>
      <c r="N2538" s="72"/>
      <c r="O2538" s="73">
        <f>MIN(1,MAX(0,(1/(1+EXP(-(Assumptions!$B$5 + Assumptions!$B$6*$N2538))))*Assumptions!$B$3))</f>
        <v>3.9165722796764356E-2</v>
      </c>
      <c r="P2538" s="73">
        <f>VLOOKUP($F2538,Assumptions!$A$23:$B$27,2,FALSE)*Assumptions!$B$4</f>
        <v>0.35</v>
      </c>
      <c r="Q2538" s="74">
        <f t="shared" si="78"/>
        <v>145913.87924498707</v>
      </c>
      <c r="R2538" s="75" t="str">
        <f>IF($O2538&lt;Assumptions!$B$17,"A",IF($O2538&lt;Assumptions!$B$18,"B",IF($O2538&lt;Assumptions!$B$19,"C",IF($O2538&lt;Assumptions!$B$20,"D","E"))))</f>
        <v>B</v>
      </c>
      <c r="S2538" s="75">
        <f t="shared" si="79"/>
        <v>0</v>
      </c>
    </row>
    <row r="2539" spans="1:19" ht="17.399999999999999" x14ac:dyDescent="0.3">
      <c r="A2539" s="39" t="s">
        <v>545</v>
      </c>
      <c r="B2539" s="39" t="s">
        <v>91</v>
      </c>
      <c r="C2539" s="39" t="s">
        <v>144</v>
      </c>
      <c r="D2539" s="39" t="s">
        <v>48</v>
      </c>
      <c r="E2539" s="70" t="s">
        <v>46</v>
      </c>
      <c r="F2539" s="70" t="s">
        <v>28</v>
      </c>
      <c r="G2539" s="78">
        <v>45658</v>
      </c>
      <c r="H2539" s="78">
        <v>45778</v>
      </c>
      <c r="I2539" s="69">
        <v>10386886.470000001</v>
      </c>
      <c r="J2539" s="70">
        <v>35</v>
      </c>
      <c r="K2539" s="71">
        <v>0.61099999999999999</v>
      </c>
      <c r="L2539" s="70">
        <v>0</v>
      </c>
      <c r="M2539" s="71">
        <v>0.93</v>
      </c>
      <c r="N2539" s="72"/>
      <c r="O2539" s="73">
        <f>MIN(1,MAX(0,(1/(1+EXP(-(Assumptions!$B$5 + Assumptions!$B$6*$N2539))))*Assumptions!$B$3))</f>
        <v>3.9165722796764356E-2</v>
      </c>
      <c r="P2539" s="73">
        <f>VLOOKUP($F2539,Assumptions!$A$23:$B$27,2,FALSE)*Assumptions!$B$4</f>
        <v>0.35</v>
      </c>
      <c r="Q2539" s="74">
        <f t="shared" si="78"/>
        <v>142383.4706719188</v>
      </c>
      <c r="R2539" s="75" t="str">
        <f>IF($O2539&lt;Assumptions!$B$17,"A",IF($O2539&lt;Assumptions!$B$18,"B",IF($O2539&lt;Assumptions!$B$19,"C",IF($O2539&lt;Assumptions!$B$20,"D","E"))))</f>
        <v>B</v>
      </c>
      <c r="S2539" s="75">
        <f t="shared" si="79"/>
        <v>0</v>
      </c>
    </row>
    <row r="2540" spans="1:19" ht="17.399999999999999" x14ac:dyDescent="0.3">
      <c r="A2540" s="39" t="s">
        <v>545</v>
      </c>
      <c r="B2540" s="39" t="s">
        <v>91</v>
      </c>
      <c r="C2540" s="39" t="s">
        <v>144</v>
      </c>
      <c r="D2540" s="39" t="s">
        <v>48</v>
      </c>
      <c r="E2540" s="70" t="s">
        <v>46</v>
      </c>
      <c r="F2540" s="70" t="s">
        <v>28</v>
      </c>
      <c r="G2540" s="78">
        <v>45658</v>
      </c>
      <c r="H2540" s="78">
        <v>45809</v>
      </c>
      <c r="I2540" s="69">
        <v>10139842.65</v>
      </c>
      <c r="J2540" s="70">
        <v>185</v>
      </c>
      <c r="K2540" s="71">
        <v>0.29599999999999999</v>
      </c>
      <c r="L2540" s="70">
        <v>0</v>
      </c>
      <c r="M2540" s="71">
        <v>0.93</v>
      </c>
      <c r="N2540" s="72"/>
      <c r="O2540" s="73">
        <f>MIN(1,MAX(0,(1/(1+EXP(-(Assumptions!$B$5 + Assumptions!$B$6*$N2540))))*Assumptions!$B$3))</f>
        <v>3.9165722796764356E-2</v>
      </c>
      <c r="P2540" s="73">
        <f>VLOOKUP($F2540,Assumptions!$A$23:$B$27,2,FALSE)*Assumptions!$B$4</f>
        <v>0.35</v>
      </c>
      <c r="Q2540" s="74">
        <f t="shared" si="78"/>
        <v>138996.99325144797</v>
      </c>
      <c r="R2540" s="75" t="str">
        <f>IF($O2540&lt;Assumptions!$B$17,"A",IF($O2540&lt;Assumptions!$B$18,"B",IF($O2540&lt;Assumptions!$B$19,"C",IF($O2540&lt;Assumptions!$B$20,"D","E"))))</f>
        <v>B</v>
      </c>
      <c r="S2540" s="75">
        <f t="shared" si="79"/>
        <v>1</v>
      </c>
    </row>
    <row r="2541" spans="1:19" ht="17.399999999999999" x14ac:dyDescent="0.3">
      <c r="A2541" s="39" t="s">
        <v>545</v>
      </c>
      <c r="B2541" s="39" t="s">
        <v>91</v>
      </c>
      <c r="C2541" s="39" t="s">
        <v>144</v>
      </c>
      <c r="D2541" s="39" t="s">
        <v>48</v>
      </c>
      <c r="E2541" s="70" t="s">
        <v>46</v>
      </c>
      <c r="F2541" s="70" t="s">
        <v>28</v>
      </c>
      <c r="G2541" s="78">
        <v>45658</v>
      </c>
      <c r="H2541" s="78">
        <v>45839</v>
      </c>
      <c r="I2541" s="69">
        <v>9873436.4600000009</v>
      </c>
      <c r="J2541" s="70">
        <v>65</v>
      </c>
      <c r="K2541" s="71">
        <v>0.40500000000000003</v>
      </c>
      <c r="L2541" s="70">
        <v>0</v>
      </c>
      <c r="M2541" s="71">
        <v>0.93</v>
      </c>
      <c r="N2541" s="72"/>
      <c r="O2541" s="73">
        <f>MIN(1,MAX(0,(1/(1+EXP(-(Assumptions!$B$5 + Assumptions!$B$6*$N2541))))*Assumptions!$B$3))</f>
        <v>3.9165722796764356E-2</v>
      </c>
      <c r="P2541" s="73">
        <f>VLOOKUP($F2541,Assumptions!$A$23:$B$27,2,FALSE)*Assumptions!$B$4</f>
        <v>0.35</v>
      </c>
      <c r="Q2541" s="74">
        <f t="shared" si="78"/>
        <v>135345.09640533922</v>
      </c>
      <c r="R2541" s="75" t="str">
        <f>IF($O2541&lt;Assumptions!$B$17,"A",IF($O2541&lt;Assumptions!$B$18,"B",IF($O2541&lt;Assumptions!$B$19,"C",IF($O2541&lt;Assumptions!$B$20,"D","E"))))</f>
        <v>B</v>
      </c>
      <c r="S2541" s="75">
        <f t="shared" si="79"/>
        <v>0</v>
      </c>
    </row>
    <row r="2542" spans="1:19" ht="17.399999999999999" x14ac:dyDescent="0.3">
      <c r="A2542" s="39" t="s">
        <v>545</v>
      </c>
      <c r="B2542" s="39" t="s">
        <v>91</v>
      </c>
      <c r="C2542" s="39" t="s">
        <v>144</v>
      </c>
      <c r="D2542" s="39" t="s">
        <v>48</v>
      </c>
      <c r="E2542" s="70" t="s">
        <v>46</v>
      </c>
      <c r="F2542" s="70" t="s">
        <v>28</v>
      </c>
      <c r="G2542" s="78">
        <v>45658</v>
      </c>
      <c r="H2542" s="78">
        <v>45870</v>
      </c>
      <c r="I2542" s="69">
        <v>9664742.9399999995</v>
      </c>
      <c r="J2542" s="70">
        <v>15</v>
      </c>
      <c r="K2542" s="71">
        <v>1.147</v>
      </c>
      <c r="L2542" s="70">
        <v>0</v>
      </c>
      <c r="M2542" s="71">
        <v>0.93</v>
      </c>
      <c r="N2542" s="72"/>
      <c r="O2542" s="73">
        <f>MIN(1,MAX(0,(1/(1+EXP(-(Assumptions!$B$5 + Assumptions!$B$6*$N2542))))*Assumptions!$B$3))</f>
        <v>3.9165722796764356E-2</v>
      </c>
      <c r="P2542" s="73">
        <f>VLOOKUP($F2542,Assumptions!$A$23:$B$27,2,FALSE)*Assumptions!$B$4</f>
        <v>0.35</v>
      </c>
      <c r="Q2542" s="74">
        <f t="shared" si="78"/>
        <v>132484.32501150886</v>
      </c>
      <c r="R2542" s="75" t="str">
        <f>IF($O2542&lt;Assumptions!$B$17,"A",IF($O2542&lt;Assumptions!$B$18,"B",IF($O2542&lt;Assumptions!$B$19,"C",IF($O2542&lt;Assumptions!$B$20,"D","E"))))</f>
        <v>B</v>
      </c>
      <c r="S2542" s="75">
        <f t="shared" si="79"/>
        <v>0</v>
      </c>
    </row>
    <row r="2543" spans="1:19" ht="17.399999999999999" x14ac:dyDescent="0.3">
      <c r="A2543" s="39" t="s">
        <v>545</v>
      </c>
      <c r="B2543" s="39" t="s">
        <v>91</v>
      </c>
      <c r="C2543" s="39" t="s">
        <v>144</v>
      </c>
      <c r="D2543" s="39" t="s">
        <v>48</v>
      </c>
      <c r="E2543" s="70" t="s">
        <v>46</v>
      </c>
      <c r="F2543" s="70" t="s">
        <v>28</v>
      </c>
      <c r="G2543" s="78">
        <v>45658</v>
      </c>
      <c r="H2543" s="78">
        <v>45901</v>
      </c>
      <c r="I2543" s="69">
        <v>9407326.4900000002</v>
      </c>
      <c r="J2543" s="70">
        <v>0</v>
      </c>
      <c r="K2543" s="71">
        <v>1.1399999999999999</v>
      </c>
      <c r="L2543" s="70">
        <v>0</v>
      </c>
      <c r="M2543" s="71">
        <v>0.93</v>
      </c>
      <c r="N2543" s="72"/>
      <c r="O2543" s="73">
        <f>MIN(1,MAX(0,(1/(1+EXP(-(Assumptions!$B$5 + Assumptions!$B$6*$N2543))))*Assumptions!$B$3))</f>
        <v>3.9165722796764356E-2</v>
      </c>
      <c r="P2543" s="73">
        <f>VLOOKUP($F2543,Assumptions!$A$23:$B$27,2,FALSE)*Assumptions!$B$4</f>
        <v>0.35</v>
      </c>
      <c r="Q2543" s="74">
        <f t="shared" si="78"/>
        <v>128955.65954809937</v>
      </c>
      <c r="R2543" s="75" t="str">
        <f>IF($O2543&lt;Assumptions!$B$17,"A",IF($O2543&lt;Assumptions!$B$18,"B",IF($O2543&lt;Assumptions!$B$19,"C",IF($O2543&lt;Assumptions!$B$20,"D","E"))))</f>
        <v>B</v>
      </c>
      <c r="S2543" s="75">
        <f t="shared" si="79"/>
        <v>0</v>
      </c>
    </row>
    <row r="2544" spans="1:19" ht="17.399999999999999" x14ac:dyDescent="0.3">
      <c r="A2544" s="39" t="s">
        <v>545</v>
      </c>
      <c r="B2544" s="39" t="s">
        <v>91</v>
      </c>
      <c r="C2544" s="39" t="s">
        <v>144</v>
      </c>
      <c r="D2544" s="39" t="s">
        <v>48</v>
      </c>
      <c r="E2544" s="70" t="s">
        <v>46</v>
      </c>
      <c r="F2544" s="70" t="s">
        <v>28</v>
      </c>
      <c r="G2544" s="78">
        <v>45658</v>
      </c>
      <c r="H2544" s="78">
        <v>45931</v>
      </c>
      <c r="I2544" s="69">
        <v>9197683.5299999993</v>
      </c>
      <c r="J2544" s="70">
        <v>0</v>
      </c>
      <c r="K2544" s="71">
        <v>1.0369999999999999</v>
      </c>
      <c r="L2544" s="70">
        <v>0</v>
      </c>
      <c r="M2544" s="71">
        <v>0.93</v>
      </c>
      <c r="N2544" s="72"/>
      <c r="O2544" s="73">
        <f>MIN(1,MAX(0,(1/(1+EXP(-(Assumptions!$B$5 + Assumptions!$B$6*$N2544))))*Assumptions!$B$3))</f>
        <v>3.9165722796764356E-2</v>
      </c>
      <c r="P2544" s="73">
        <f>VLOOKUP($F2544,Assumptions!$A$23:$B$27,2,FALSE)*Assumptions!$B$4</f>
        <v>0.35</v>
      </c>
      <c r="Q2544" s="74">
        <f t="shared" si="78"/>
        <v>126081.87322792075</v>
      </c>
      <c r="R2544" s="75" t="str">
        <f>IF($O2544&lt;Assumptions!$B$17,"A",IF($O2544&lt;Assumptions!$B$18,"B",IF($O2544&lt;Assumptions!$B$19,"C",IF($O2544&lt;Assumptions!$B$20,"D","E"))))</f>
        <v>B</v>
      </c>
      <c r="S2544" s="75">
        <f t="shared" si="79"/>
        <v>0</v>
      </c>
    </row>
    <row r="2545" spans="1:19" ht="17.399999999999999" x14ac:dyDescent="0.3">
      <c r="A2545" s="39" t="s">
        <v>545</v>
      </c>
      <c r="B2545" s="39" t="s">
        <v>91</v>
      </c>
      <c r="C2545" s="39" t="s">
        <v>144</v>
      </c>
      <c r="D2545" s="39" t="s">
        <v>48</v>
      </c>
      <c r="E2545" s="70" t="s">
        <v>46</v>
      </c>
      <c r="F2545" s="70" t="s">
        <v>28</v>
      </c>
      <c r="G2545" s="78">
        <v>45658</v>
      </c>
      <c r="H2545" s="78">
        <v>45962</v>
      </c>
      <c r="I2545" s="69">
        <v>8958615.3200000003</v>
      </c>
      <c r="J2545" s="70">
        <v>0</v>
      </c>
      <c r="K2545" s="71">
        <v>1.012</v>
      </c>
      <c r="L2545" s="70">
        <v>0</v>
      </c>
      <c r="M2545" s="71">
        <v>0.93</v>
      </c>
      <c r="N2545" s="72"/>
      <c r="O2545" s="73">
        <f>MIN(1,MAX(0,(1/(1+EXP(-(Assumptions!$B$5 + Assumptions!$B$6*$N2545))))*Assumptions!$B$3))</f>
        <v>3.9165722796764356E-2</v>
      </c>
      <c r="P2545" s="73">
        <f>VLOOKUP($F2545,Assumptions!$A$23:$B$27,2,FALSE)*Assumptions!$B$4</f>
        <v>0.35</v>
      </c>
      <c r="Q2545" s="74">
        <f t="shared" si="78"/>
        <v>122804.72549308825</v>
      </c>
      <c r="R2545" s="75" t="str">
        <f>IF($O2545&lt;Assumptions!$B$17,"A",IF($O2545&lt;Assumptions!$B$18,"B",IF($O2545&lt;Assumptions!$B$19,"C",IF($O2545&lt;Assumptions!$B$20,"D","E"))))</f>
        <v>B</v>
      </c>
      <c r="S2545" s="75">
        <f t="shared" si="79"/>
        <v>0</v>
      </c>
    </row>
    <row r="2546" spans="1:19" ht="17.399999999999999" x14ac:dyDescent="0.3">
      <c r="A2546" s="39" t="s">
        <v>545</v>
      </c>
      <c r="B2546" s="39" t="s">
        <v>91</v>
      </c>
      <c r="C2546" s="39" t="s">
        <v>144</v>
      </c>
      <c r="D2546" s="39" t="s">
        <v>48</v>
      </c>
      <c r="E2546" s="70" t="s">
        <v>46</v>
      </c>
      <c r="F2546" s="70" t="s">
        <v>28</v>
      </c>
      <c r="G2546" s="78">
        <v>45658</v>
      </c>
      <c r="H2546" s="78">
        <v>45992</v>
      </c>
      <c r="I2546" s="69">
        <v>8741817.1500000004</v>
      </c>
      <c r="J2546" s="70">
        <v>0</v>
      </c>
      <c r="K2546" s="71">
        <v>1.103</v>
      </c>
      <c r="L2546" s="70">
        <v>0</v>
      </c>
      <c r="M2546" s="71">
        <v>0.93</v>
      </c>
      <c r="N2546" s="72"/>
      <c r="O2546" s="73">
        <f>MIN(1,MAX(0,(1/(1+EXP(-(Assumptions!$B$5 + Assumptions!$B$6*$N2546))))*Assumptions!$B$3))</f>
        <v>3.9165722796764356E-2</v>
      </c>
      <c r="P2546" s="73">
        <f>VLOOKUP($F2546,Assumptions!$A$23:$B$27,2,FALSE)*Assumptions!$B$4</f>
        <v>0.35</v>
      </c>
      <c r="Q2546" s="74">
        <f t="shared" si="78"/>
        <v>119832.85553291522</v>
      </c>
      <c r="R2546" s="75" t="str">
        <f>IF($O2546&lt;Assumptions!$B$17,"A",IF($O2546&lt;Assumptions!$B$18,"B",IF($O2546&lt;Assumptions!$B$19,"C",IF($O2546&lt;Assumptions!$B$20,"D","E"))))</f>
        <v>B</v>
      </c>
      <c r="S2546" s="75">
        <f t="shared" si="79"/>
        <v>0</v>
      </c>
    </row>
    <row r="2547" spans="1:19" ht="17.399999999999999" x14ac:dyDescent="0.3">
      <c r="A2547" s="39" t="s">
        <v>547</v>
      </c>
      <c r="B2547" s="39" t="s">
        <v>63</v>
      </c>
      <c r="C2547" s="39" t="s">
        <v>144</v>
      </c>
      <c r="D2547" s="39" t="s">
        <v>30</v>
      </c>
      <c r="E2547" s="70" t="s">
        <v>27</v>
      </c>
      <c r="F2547" s="70" t="s">
        <v>24</v>
      </c>
      <c r="G2547" s="78">
        <v>44099</v>
      </c>
      <c r="H2547" s="78">
        <v>45658</v>
      </c>
      <c r="I2547" s="69">
        <v>7603986.1299999999</v>
      </c>
      <c r="J2547" s="70">
        <v>0</v>
      </c>
      <c r="K2547" s="71">
        <v>1.0680000000000001</v>
      </c>
      <c r="L2547" s="70">
        <v>0</v>
      </c>
      <c r="M2547" s="71">
        <v>0.66500000000000004</v>
      </c>
      <c r="N2547" s="72"/>
      <c r="O2547" s="73">
        <f>MIN(1,MAX(0,(1/(1+EXP(-(Assumptions!$B$5 + Assumptions!$B$6*$N2547))))*Assumptions!$B$3))</f>
        <v>3.9165722796764356E-2</v>
      </c>
      <c r="P2547" s="73">
        <f>VLOOKUP($F2547,Assumptions!$A$23:$B$27,2,FALSE)*Assumptions!$B$4</f>
        <v>0.2</v>
      </c>
      <c r="Q2547" s="74">
        <f t="shared" si="78"/>
        <v>59563.122583604199</v>
      </c>
      <c r="R2547" s="75" t="str">
        <f>IF($O2547&lt;Assumptions!$B$17,"A",IF($O2547&lt;Assumptions!$B$18,"B",IF($O2547&lt;Assumptions!$B$19,"C",IF($O2547&lt;Assumptions!$B$20,"D","E"))))</f>
        <v>B</v>
      </c>
      <c r="S2547" s="75">
        <f t="shared" si="79"/>
        <v>0</v>
      </c>
    </row>
    <row r="2548" spans="1:19" ht="17.399999999999999" x14ac:dyDescent="0.3">
      <c r="A2548" s="39" t="s">
        <v>547</v>
      </c>
      <c r="B2548" s="39" t="s">
        <v>63</v>
      </c>
      <c r="C2548" s="39" t="s">
        <v>144</v>
      </c>
      <c r="D2548" s="39" t="s">
        <v>30</v>
      </c>
      <c r="E2548" s="70" t="s">
        <v>27</v>
      </c>
      <c r="F2548" s="70" t="s">
        <v>24</v>
      </c>
      <c r="G2548" s="78">
        <v>44099</v>
      </c>
      <c r="H2548" s="78">
        <v>45689</v>
      </c>
      <c r="I2548" s="69">
        <v>7391684.4199999999</v>
      </c>
      <c r="J2548" s="70">
        <v>0</v>
      </c>
      <c r="K2548" s="71">
        <v>1.0669999999999999</v>
      </c>
      <c r="L2548" s="70">
        <v>0</v>
      </c>
      <c r="M2548" s="71">
        <v>0.66500000000000004</v>
      </c>
      <c r="N2548" s="72"/>
      <c r="O2548" s="73">
        <f>MIN(1,MAX(0,(1/(1+EXP(-(Assumptions!$B$5 + Assumptions!$B$6*$N2548))))*Assumptions!$B$3))</f>
        <v>3.9165722796764356E-2</v>
      </c>
      <c r="P2548" s="73">
        <f>VLOOKUP($F2548,Assumptions!$A$23:$B$27,2,FALSE)*Assumptions!$B$4</f>
        <v>0.2</v>
      </c>
      <c r="Q2548" s="74">
        <f t="shared" si="78"/>
        <v>57900.132598976386</v>
      </c>
      <c r="R2548" s="75" t="str">
        <f>IF($O2548&lt;Assumptions!$B$17,"A",IF($O2548&lt;Assumptions!$B$18,"B",IF($O2548&lt;Assumptions!$B$19,"C",IF($O2548&lt;Assumptions!$B$20,"D","E"))))</f>
        <v>B</v>
      </c>
      <c r="S2548" s="75">
        <f t="shared" si="79"/>
        <v>0</v>
      </c>
    </row>
    <row r="2549" spans="1:19" ht="17.399999999999999" x14ac:dyDescent="0.3">
      <c r="A2549" s="39" t="s">
        <v>547</v>
      </c>
      <c r="B2549" s="39" t="s">
        <v>63</v>
      </c>
      <c r="C2549" s="39" t="s">
        <v>144</v>
      </c>
      <c r="D2549" s="39" t="s">
        <v>30</v>
      </c>
      <c r="E2549" s="70" t="s">
        <v>27</v>
      </c>
      <c r="F2549" s="70" t="s">
        <v>24</v>
      </c>
      <c r="G2549" s="78">
        <v>44099</v>
      </c>
      <c r="H2549" s="78">
        <v>45717</v>
      </c>
      <c r="I2549" s="69">
        <v>7207799.79</v>
      </c>
      <c r="J2549" s="70">
        <v>0</v>
      </c>
      <c r="K2549" s="71">
        <v>1.0369999999999999</v>
      </c>
      <c r="L2549" s="70">
        <v>0</v>
      </c>
      <c r="M2549" s="71">
        <v>0.66500000000000004</v>
      </c>
      <c r="N2549" s="72"/>
      <c r="O2549" s="73">
        <f>MIN(1,MAX(0,(1/(1+EXP(-(Assumptions!$B$5 + Assumptions!$B$6*$N2549))))*Assumptions!$B$3))</f>
        <v>3.9165722796764356E-2</v>
      </c>
      <c r="P2549" s="73">
        <f>VLOOKUP($F2549,Assumptions!$A$23:$B$27,2,FALSE)*Assumptions!$B$4</f>
        <v>0.2</v>
      </c>
      <c r="Q2549" s="74">
        <f t="shared" si="78"/>
        <v>56459.737709943263</v>
      </c>
      <c r="R2549" s="75" t="str">
        <f>IF($O2549&lt;Assumptions!$B$17,"A",IF($O2549&lt;Assumptions!$B$18,"B",IF($O2549&lt;Assumptions!$B$19,"C",IF($O2549&lt;Assumptions!$B$20,"D","E"))))</f>
        <v>B</v>
      </c>
      <c r="S2549" s="75">
        <f t="shared" si="79"/>
        <v>0</v>
      </c>
    </row>
    <row r="2550" spans="1:19" ht="17.399999999999999" x14ac:dyDescent="0.3">
      <c r="A2550" s="39" t="s">
        <v>547</v>
      </c>
      <c r="B2550" s="39" t="s">
        <v>63</v>
      </c>
      <c r="C2550" s="39" t="s">
        <v>144</v>
      </c>
      <c r="D2550" s="39" t="s">
        <v>30</v>
      </c>
      <c r="E2550" s="70" t="s">
        <v>27</v>
      </c>
      <c r="F2550" s="70" t="s">
        <v>24</v>
      </c>
      <c r="G2550" s="78">
        <v>44099</v>
      </c>
      <c r="H2550" s="78">
        <v>45748</v>
      </c>
      <c r="I2550" s="69">
        <v>7015416.0800000001</v>
      </c>
      <c r="J2550" s="70">
        <v>35</v>
      </c>
      <c r="K2550" s="71">
        <v>0.61599999999999999</v>
      </c>
      <c r="L2550" s="70">
        <v>0</v>
      </c>
      <c r="M2550" s="71">
        <v>0.66500000000000004</v>
      </c>
      <c r="N2550" s="72"/>
      <c r="O2550" s="73">
        <f>MIN(1,MAX(0,(1/(1+EXP(-(Assumptions!$B$5 + Assumptions!$B$6*$N2550))))*Assumptions!$B$3))</f>
        <v>3.9165722796764356E-2</v>
      </c>
      <c r="P2550" s="73">
        <f>VLOOKUP($F2550,Assumptions!$A$23:$B$27,2,FALSE)*Assumptions!$B$4</f>
        <v>0.2</v>
      </c>
      <c r="Q2550" s="74">
        <f t="shared" si="78"/>
        <v>54952.768298648647</v>
      </c>
      <c r="R2550" s="75" t="str">
        <f>IF($O2550&lt;Assumptions!$B$17,"A",IF($O2550&lt;Assumptions!$B$18,"B",IF($O2550&lt;Assumptions!$B$19,"C",IF($O2550&lt;Assumptions!$B$20,"D","E"))))</f>
        <v>B</v>
      </c>
      <c r="S2550" s="75">
        <f t="shared" si="79"/>
        <v>0</v>
      </c>
    </row>
    <row r="2551" spans="1:19" ht="17.399999999999999" x14ac:dyDescent="0.3">
      <c r="A2551" s="39" t="s">
        <v>547</v>
      </c>
      <c r="B2551" s="39" t="s">
        <v>63</v>
      </c>
      <c r="C2551" s="39" t="s">
        <v>144</v>
      </c>
      <c r="D2551" s="39" t="s">
        <v>30</v>
      </c>
      <c r="E2551" s="70" t="s">
        <v>27</v>
      </c>
      <c r="F2551" s="70" t="s">
        <v>24</v>
      </c>
      <c r="G2551" s="78">
        <v>44099</v>
      </c>
      <c r="H2551" s="78">
        <v>45778</v>
      </c>
      <c r="I2551" s="69">
        <v>6837533.1299999999</v>
      </c>
      <c r="J2551" s="70">
        <v>15</v>
      </c>
      <c r="K2551" s="71">
        <v>1.145</v>
      </c>
      <c r="L2551" s="70">
        <v>0</v>
      </c>
      <c r="M2551" s="71">
        <v>0.66500000000000004</v>
      </c>
      <c r="N2551" s="72"/>
      <c r="O2551" s="73">
        <f>MIN(1,MAX(0,(1/(1+EXP(-(Assumptions!$B$5 + Assumptions!$B$6*$N2551))))*Assumptions!$B$3))</f>
        <v>3.9165722796764356E-2</v>
      </c>
      <c r="P2551" s="73">
        <f>VLOOKUP($F2551,Assumptions!$A$23:$B$27,2,FALSE)*Assumptions!$B$4</f>
        <v>0.2</v>
      </c>
      <c r="Q2551" s="74">
        <f t="shared" si="78"/>
        <v>53559.385436654513</v>
      </c>
      <c r="R2551" s="75" t="str">
        <f>IF($O2551&lt;Assumptions!$B$17,"A",IF($O2551&lt;Assumptions!$B$18,"B",IF($O2551&lt;Assumptions!$B$19,"C",IF($O2551&lt;Assumptions!$B$20,"D","E"))))</f>
        <v>B</v>
      </c>
      <c r="S2551" s="75">
        <f t="shared" si="79"/>
        <v>0</v>
      </c>
    </row>
    <row r="2552" spans="1:19" ht="17.399999999999999" x14ac:dyDescent="0.3">
      <c r="A2552" s="39" t="s">
        <v>547</v>
      </c>
      <c r="B2552" s="39" t="s">
        <v>63</v>
      </c>
      <c r="C2552" s="39" t="s">
        <v>144</v>
      </c>
      <c r="D2552" s="39" t="s">
        <v>30</v>
      </c>
      <c r="E2552" s="70" t="s">
        <v>27</v>
      </c>
      <c r="F2552" s="70" t="s">
        <v>24</v>
      </c>
      <c r="G2552" s="78">
        <v>44099</v>
      </c>
      <c r="H2552" s="78">
        <v>45809</v>
      </c>
      <c r="I2552" s="69">
        <v>6664334.3399999999</v>
      </c>
      <c r="J2552" s="70">
        <v>0</v>
      </c>
      <c r="K2552" s="71">
        <v>1.0189999999999999</v>
      </c>
      <c r="L2552" s="70">
        <v>0</v>
      </c>
      <c r="M2552" s="71">
        <v>0.66500000000000004</v>
      </c>
      <c r="N2552" s="72"/>
      <c r="O2552" s="73">
        <f>MIN(1,MAX(0,(1/(1+EXP(-(Assumptions!$B$5 + Assumptions!$B$6*$N2552))))*Assumptions!$B$3))</f>
        <v>3.9165722796764356E-2</v>
      </c>
      <c r="P2552" s="73">
        <f>VLOOKUP($F2552,Assumptions!$A$23:$B$27,2,FALSE)*Assumptions!$B$4</f>
        <v>0.2</v>
      </c>
      <c r="Q2552" s="74">
        <f t="shared" si="78"/>
        <v>52202.694277079514</v>
      </c>
      <c r="R2552" s="75" t="str">
        <f>IF($O2552&lt;Assumptions!$B$17,"A",IF($O2552&lt;Assumptions!$B$18,"B",IF($O2552&lt;Assumptions!$B$19,"C",IF($O2552&lt;Assumptions!$B$20,"D","E"))))</f>
        <v>B</v>
      </c>
      <c r="S2552" s="75">
        <f t="shared" si="79"/>
        <v>0</v>
      </c>
    </row>
    <row r="2553" spans="1:19" ht="17.399999999999999" x14ac:dyDescent="0.3">
      <c r="A2553" s="39" t="s">
        <v>547</v>
      </c>
      <c r="B2553" s="39" t="s">
        <v>63</v>
      </c>
      <c r="C2553" s="39" t="s">
        <v>144</v>
      </c>
      <c r="D2553" s="39" t="s">
        <v>30</v>
      </c>
      <c r="E2553" s="70" t="s">
        <v>27</v>
      </c>
      <c r="F2553" s="70" t="s">
        <v>24</v>
      </c>
      <c r="G2553" s="78">
        <v>44099</v>
      </c>
      <c r="H2553" s="78">
        <v>45839</v>
      </c>
      <c r="I2553" s="69">
        <v>6491030.8700000001</v>
      </c>
      <c r="J2553" s="70">
        <v>35</v>
      </c>
      <c r="K2553" s="71">
        <v>0.55600000000000005</v>
      </c>
      <c r="L2553" s="70">
        <v>0</v>
      </c>
      <c r="M2553" s="71">
        <v>0.66500000000000004</v>
      </c>
      <c r="N2553" s="72"/>
      <c r="O2553" s="73">
        <f>MIN(1,MAX(0,(1/(1+EXP(-(Assumptions!$B$5 + Assumptions!$B$6*$N2553))))*Assumptions!$B$3))</f>
        <v>3.9165722796764356E-2</v>
      </c>
      <c r="P2553" s="73">
        <f>VLOOKUP($F2553,Assumptions!$A$23:$B$27,2,FALSE)*Assumptions!$B$4</f>
        <v>0.2</v>
      </c>
      <c r="Q2553" s="74">
        <f t="shared" si="78"/>
        <v>50845.183143932038</v>
      </c>
      <c r="R2553" s="75" t="str">
        <f>IF($O2553&lt;Assumptions!$B$17,"A",IF($O2553&lt;Assumptions!$B$18,"B",IF($O2553&lt;Assumptions!$B$19,"C",IF($O2553&lt;Assumptions!$B$20,"D","E"))))</f>
        <v>B</v>
      </c>
      <c r="S2553" s="75">
        <f t="shared" si="79"/>
        <v>0</v>
      </c>
    </row>
    <row r="2554" spans="1:19" ht="17.399999999999999" x14ac:dyDescent="0.3">
      <c r="A2554" s="39" t="s">
        <v>547</v>
      </c>
      <c r="B2554" s="39" t="s">
        <v>63</v>
      </c>
      <c r="C2554" s="39" t="s">
        <v>144</v>
      </c>
      <c r="D2554" s="39" t="s">
        <v>30</v>
      </c>
      <c r="E2554" s="70" t="s">
        <v>27</v>
      </c>
      <c r="F2554" s="70" t="s">
        <v>24</v>
      </c>
      <c r="G2554" s="78">
        <v>44099</v>
      </c>
      <c r="H2554" s="78">
        <v>45870</v>
      </c>
      <c r="I2554" s="69">
        <v>6330490.2800000003</v>
      </c>
      <c r="J2554" s="70">
        <v>0</v>
      </c>
      <c r="K2554" s="71">
        <v>0.98199999999999998</v>
      </c>
      <c r="L2554" s="70">
        <v>0</v>
      </c>
      <c r="M2554" s="71">
        <v>0.66500000000000004</v>
      </c>
      <c r="N2554" s="72"/>
      <c r="O2554" s="73">
        <f>MIN(1,MAX(0,(1/(1+EXP(-(Assumptions!$B$5 + Assumptions!$B$6*$N2554))))*Assumptions!$B$3))</f>
        <v>3.9165722796764356E-2</v>
      </c>
      <c r="P2554" s="73">
        <f>VLOOKUP($F2554,Assumptions!$A$23:$B$27,2,FALSE)*Assumptions!$B$4</f>
        <v>0.2</v>
      </c>
      <c r="Q2554" s="74">
        <f t="shared" si="78"/>
        <v>49587.645494818236</v>
      </c>
      <c r="R2554" s="75" t="str">
        <f>IF($O2554&lt;Assumptions!$B$17,"A",IF($O2554&lt;Assumptions!$B$18,"B",IF($O2554&lt;Assumptions!$B$19,"C",IF($O2554&lt;Assumptions!$B$20,"D","E"))))</f>
        <v>B</v>
      </c>
      <c r="S2554" s="75">
        <f t="shared" si="79"/>
        <v>0</v>
      </c>
    </row>
    <row r="2555" spans="1:19" ht="17.399999999999999" x14ac:dyDescent="0.3">
      <c r="A2555" s="39" t="s">
        <v>547</v>
      </c>
      <c r="B2555" s="39" t="s">
        <v>63</v>
      </c>
      <c r="C2555" s="39" t="s">
        <v>144</v>
      </c>
      <c r="D2555" s="39" t="s">
        <v>30</v>
      </c>
      <c r="E2555" s="70" t="s">
        <v>27</v>
      </c>
      <c r="F2555" s="70" t="s">
        <v>24</v>
      </c>
      <c r="G2555" s="78">
        <v>44099</v>
      </c>
      <c r="H2555" s="78">
        <v>45901</v>
      </c>
      <c r="I2555" s="69">
        <v>6181752.8899999997</v>
      </c>
      <c r="J2555" s="70">
        <v>0</v>
      </c>
      <c r="K2555" s="71">
        <v>1.006</v>
      </c>
      <c r="L2555" s="70">
        <v>0</v>
      </c>
      <c r="M2555" s="71">
        <v>0.66500000000000004</v>
      </c>
      <c r="N2555" s="72"/>
      <c r="O2555" s="73">
        <f>MIN(1,MAX(0,(1/(1+EXP(-(Assumptions!$B$5 + Assumptions!$B$6*$N2555))))*Assumptions!$B$3))</f>
        <v>3.9165722796764356E-2</v>
      </c>
      <c r="P2555" s="73">
        <f>VLOOKUP($F2555,Assumptions!$A$23:$B$27,2,FALSE)*Assumptions!$B$4</f>
        <v>0.2</v>
      </c>
      <c r="Q2555" s="74">
        <f t="shared" si="78"/>
        <v>48422.564017567391</v>
      </c>
      <c r="R2555" s="75" t="str">
        <f>IF($O2555&lt;Assumptions!$B$17,"A",IF($O2555&lt;Assumptions!$B$18,"B",IF($O2555&lt;Assumptions!$B$19,"C",IF($O2555&lt;Assumptions!$B$20,"D","E"))))</f>
        <v>B</v>
      </c>
      <c r="S2555" s="75">
        <f t="shared" si="79"/>
        <v>0</v>
      </c>
    </row>
    <row r="2556" spans="1:19" ht="17.399999999999999" x14ac:dyDescent="0.3">
      <c r="A2556" s="39" t="s">
        <v>547</v>
      </c>
      <c r="B2556" s="39" t="s">
        <v>63</v>
      </c>
      <c r="C2556" s="39" t="s">
        <v>144</v>
      </c>
      <c r="D2556" s="39" t="s">
        <v>30</v>
      </c>
      <c r="E2556" s="70" t="s">
        <v>27</v>
      </c>
      <c r="F2556" s="70" t="s">
        <v>24</v>
      </c>
      <c r="G2556" s="78">
        <v>44099</v>
      </c>
      <c r="H2556" s="78">
        <v>45931</v>
      </c>
      <c r="I2556" s="69">
        <v>6009440.5599999996</v>
      </c>
      <c r="J2556" s="70">
        <v>0</v>
      </c>
      <c r="K2556" s="71">
        <v>0.95799999999999996</v>
      </c>
      <c r="L2556" s="70">
        <v>0</v>
      </c>
      <c r="M2556" s="71">
        <v>0.66500000000000004</v>
      </c>
      <c r="N2556" s="72"/>
      <c r="O2556" s="73">
        <f>MIN(1,MAX(0,(1/(1+EXP(-(Assumptions!$B$5 + Assumptions!$B$6*$N2556))))*Assumptions!$B$3))</f>
        <v>3.9165722796764356E-2</v>
      </c>
      <c r="P2556" s="73">
        <f>VLOOKUP($F2556,Assumptions!$A$23:$B$27,2,FALSE)*Assumptions!$B$4</f>
        <v>0.2</v>
      </c>
      <c r="Q2556" s="74">
        <f t="shared" si="78"/>
        <v>47072.816627318476</v>
      </c>
      <c r="R2556" s="75" t="str">
        <f>IF($O2556&lt;Assumptions!$B$17,"A",IF($O2556&lt;Assumptions!$B$18,"B",IF($O2556&lt;Assumptions!$B$19,"C",IF($O2556&lt;Assumptions!$B$20,"D","E"))))</f>
        <v>B</v>
      </c>
      <c r="S2556" s="75">
        <f t="shared" si="79"/>
        <v>0</v>
      </c>
    </row>
    <row r="2557" spans="1:19" ht="17.399999999999999" x14ac:dyDescent="0.3">
      <c r="A2557" s="39" t="s">
        <v>547</v>
      </c>
      <c r="B2557" s="39" t="s">
        <v>63</v>
      </c>
      <c r="C2557" s="39" t="s">
        <v>144</v>
      </c>
      <c r="D2557" s="39" t="s">
        <v>30</v>
      </c>
      <c r="E2557" s="70" t="s">
        <v>27</v>
      </c>
      <c r="F2557" s="70" t="s">
        <v>24</v>
      </c>
      <c r="G2557" s="78">
        <v>44099</v>
      </c>
      <c r="H2557" s="78">
        <v>45962</v>
      </c>
      <c r="I2557" s="69">
        <v>5843964.1799999997</v>
      </c>
      <c r="J2557" s="70">
        <v>0</v>
      </c>
      <c r="K2557" s="71">
        <v>0.98199999999999998</v>
      </c>
      <c r="L2557" s="70">
        <v>0</v>
      </c>
      <c r="M2557" s="71">
        <v>0.66500000000000004</v>
      </c>
      <c r="N2557" s="72"/>
      <c r="O2557" s="73">
        <f>MIN(1,MAX(0,(1/(1+EXP(-(Assumptions!$B$5 + Assumptions!$B$6*$N2557))))*Assumptions!$B$3))</f>
        <v>3.9165722796764356E-2</v>
      </c>
      <c r="P2557" s="73">
        <f>VLOOKUP($F2557,Assumptions!$A$23:$B$27,2,FALSE)*Assumptions!$B$4</f>
        <v>0.2</v>
      </c>
      <c r="Q2557" s="74">
        <f t="shared" si="78"/>
        <v>45776.616221620061</v>
      </c>
      <c r="R2557" s="75" t="str">
        <f>IF($O2557&lt;Assumptions!$B$17,"A",IF($O2557&lt;Assumptions!$B$18,"B",IF($O2557&lt;Assumptions!$B$19,"C",IF($O2557&lt;Assumptions!$B$20,"D","E"))))</f>
        <v>B</v>
      </c>
      <c r="S2557" s="75">
        <f t="shared" si="79"/>
        <v>0</v>
      </c>
    </row>
    <row r="2558" spans="1:19" ht="17.399999999999999" x14ac:dyDescent="0.3">
      <c r="A2558" s="39" t="s">
        <v>547</v>
      </c>
      <c r="B2558" s="39" t="s">
        <v>63</v>
      </c>
      <c r="C2558" s="39" t="s">
        <v>144</v>
      </c>
      <c r="D2558" s="39" t="s">
        <v>30</v>
      </c>
      <c r="E2558" s="70" t="s">
        <v>27</v>
      </c>
      <c r="F2558" s="70" t="s">
        <v>24</v>
      </c>
      <c r="G2558" s="78">
        <v>44099</v>
      </c>
      <c r="H2558" s="78">
        <v>45992</v>
      </c>
      <c r="I2558" s="69">
        <v>5712386.8200000003</v>
      </c>
      <c r="J2558" s="70">
        <v>15</v>
      </c>
      <c r="K2558" s="71">
        <v>1.079</v>
      </c>
      <c r="L2558" s="70">
        <v>0</v>
      </c>
      <c r="M2558" s="71">
        <v>0.66500000000000004</v>
      </c>
      <c r="N2558" s="72"/>
      <c r="O2558" s="73">
        <f>MIN(1,MAX(0,(1/(1+EXP(-(Assumptions!$B$5 + Assumptions!$B$6*$N2558))))*Assumptions!$B$3))</f>
        <v>3.9165722796764356E-2</v>
      </c>
      <c r="P2558" s="73">
        <f>VLOOKUP($F2558,Assumptions!$A$23:$B$27,2,FALSE)*Assumptions!$B$4</f>
        <v>0.2</v>
      </c>
      <c r="Q2558" s="74">
        <f t="shared" si="78"/>
        <v>44745.951740002056</v>
      </c>
      <c r="R2558" s="75" t="str">
        <f>IF($O2558&lt;Assumptions!$B$17,"A",IF($O2558&lt;Assumptions!$B$18,"B",IF($O2558&lt;Assumptions!$B$19,"C",IF($O2558&lt;Assumptions!$B$20,"D","E"))))</f>
        <v>B</v>
      </c>
      <c r="S2558" s="75">
        <f t="shared" si="79"/>
        <v>0</v>
      </c>
    </row>
    <row r="2559" spans="1:19" ht="17.399999999999999" x14ac:dyDescent="0.3">
      <c r="A2559" s="39" t="s">
        <v>548</v>
      </c>
      <c r="B2559" s="39" t="s">
        <v>80</v>
      </c>
      <c r="C2559" s="39" t="s">
        <v>144</v>
      </c>
      <c r="D2559" s="39" t="s">
        <v>42</v>
      </c>
      <c r="E2559" s="70" t="s">
        <v>35</v>
      </c>
      <c r="F2559" s="70" t="s">
        <v>36</v>
      </c>
      <c r="G2559" s="78">
        <v>46007</v>
      </c>
      <c r="H2559" s="78">
        <v>45992</v>
      </c>
      <c r="I2559" s="69">
        <v>15378910.970000001</v>
      </c>
      <c r="J2559" s="70">
        <v>35</v>
      </c>
      <c r="K2559" s="71">
        <v>0.65800000000000003</v>
      </c>
      <c r="L2559" s="70">
        <v>0</v>
      </c>
      <c r="M2559" s="71">
        <v>1.1259999999999999</v>
      </c>
      <c r="N2559" s="72"/>
      <c r="O2559" s="73">
        <f>MIN(1,MAX(0,(1/(1+EXP(-(Assumptions!$B$5 + Assumptions!$B$6*$N2559))))*Assumptions!$B$3))</f>
        <v>3.9165722796764356E-2</v>
      </c>
      <c r="P2559" s="73">
        <f>VLOOKUP($F2559,Assumptions!$A$23:$B$27,2,FALSE)*Assumptions!$B$4</f>
        <v>0.55000000000000004</v>
      </c>
      <c r="Q2559" s="74">
        <f t="shared" si="78"/>
        <v>331279.3901819262</v>
      </c>
      <c r="R2559" s="75" t="str">
        <f>IF($O2559&lt;Assumptions!$B$17,"A",IF($O2559&lt;Assumptions!$B$18,"B",IF($O2559&lt;Assumptions!$B$19,"C",IF($O2559&lt;Assumptions!$B$20,"D","E"))))</f>
        <v>B</v>
      </c>
      <c r="S2559" s="75">
        <f t="shared" si="79"/>
        <v>0</v>
      </c>
    </row>
    <row r="2560" spans="1:19" ht="17.399999999999999" x14ac:dyDescent="0.3">
      <c r="A2560" s="39" t="s">
        <v>550</v>
      </c>
      <c r="B2560" s="39" t="s">
        <v>77</v>
      </c>
      <c r="C2560" s="39" t="s">
        <v>144</v>
      </c>
      <c r="D2560" s="39" t="s">
        <v>38</v>
      </c>
      <c r="E2560" s="70" t="s">
        <v>43</v>
      </c>
      <c r="F2560" s="70" t="s">
        <v>32</v>
      </c>
      <c r="G2560" s="78">
        <v>43952</v>
      </c>
      <c r="H2560" s="78">
        <v>45658</v>
      </c>
      <c r="I2560" s="69">
        <v>2819978.06</v>
      </c>
      <c r="J2560" s="70">
        <v>0</v>
      </c>
      <c r="K2560" s="71">
        <v>1.0049999999999999</v>
      </c>
      <c r="L2560" s="70">
        <v>0</v>
      </c>
      <c r="M2560" s="71">
        <v>0.97399999999999998</v>
      </c>
      <c r="N2560" s="72"/>
      <c r="O2560" s="73">
        <f>MIN(1,MAX(0,(1/(1+EXP(-(Assumptions!$B$5 + Assumptions!$B$6*$N2560))))*Assumptions!$B$3))</f>
        <v>3.9165722796764356E-2</v>
      </c>
      <c r="P2560" s="73">
        <f>VLOOKUP($F2560,Assumptions!$A$23:$B$27,2,FALSE)*Assumptions!$B$4</f>
        <v>0.5</v>
      </c>
      <c r="Q2560" s="74">
        <f t="shared" si="78"/>
        <v>55223.239495458663</v>
      </c>
      <c r="R2560" s="75" t="str">
        <f>IF($O2560&lt;Assumptions!$B$17,"A",IF($O2560&lt;Assumptions!$B$18,"B",IF($O2560&lt;Assumptions!$B$19,"C",IF($O2560&lt;Assumptions!$B$20,"D","E"))))</f>
        <v>B</v>
      </c>
      <c r="S2560" s="75">
        <f t="shared" si="79"/>
        <v>0</v>
      </c>
    </row>
    <row r="2561" spans="1:19" ht="17.399999999999999" x14ac:dyDescent="0.3">
      <c r="A2561" s="39" t="s">
        <v>550</v>
      </c>
      <c r="B2561" s="39" t="s">
        <v>77</v>
      </c>
      <c r="C2561" s="39" t="s">
        <v>144</v>
      </c>
      <c r="D2561" s="39" t="s">
        <v>38</v>
      </c>
      <c r="E2561" s="70" t="s">
        <v>43</v>
      </c>
      <c r="F2561" s="70" t="s">
        <v>32</v>
      </c>
      <c r="G2561" s="78">
        <v>43952</v>
      </c>
      <c r="H2561" s="78">
        <v>45689</v>
      </c>
      <c r="I2561" s="69">
        <v>2745114.35</v>
      </c>
      <c r="J2561" s="70">
        <v>0</v>
      </c>
      <c r="K2561" s="71">
        <v>1.0589999999999999</v>
      </c>
      <c r="L2561" s="70">
        <v>0</v>
      </c>
      <c r="M2561" s="71">
        <v>0.97399999999999998</v>
      </c>
      <c r="N2561" s="72"/>
      <c r="O2561" s="73">
        <f>MIN(1,MAX(0,(1/(1+EXP(-(Assumptions!$B$5 + Assumptions!$B$6*$N2561))))*Assumptions!$B$3))</f>
        <v>3.9165722796764356E-2</v>
      </c>
      <c r="P2561" s="73">
        <f>VLOOKUP($F2561,Assumptions!$A$23:$B$27,2,FALSE)*Assumptions!$B$4</f>
        <v>0.5</v>
      </c>
      <c r="Q2561" s="74">
        <f t="shared" ref="Q2561:Q2624" si="80">$I2561*$O2561*$P2561</f>
        <v>53757.193838759988</v>
      </c>
      <c r="R2561" s="75" t="str">
        <f>IF($O2561&lt;Assumptions!$B$17,"A",IF($O2561&lt;Assumptions!$B$18,"B",IF($O2561&lt;Assumptions!$B$19,"C",IF($O2561&lt;Assumptions!$B$20,"D","E"))))</f>
        <v>B</v>
      </c>
      <c r="S2561" s="75">
        <f t="shared" ref="S2561:S2624" si="81">--($J2561&gt;=180)</f>
        <v>0</v>
      </c>
    </row>
    <row r="2562" spans="1:19" ht="17.399999999999999" x14ac:dyDescent="0.3">
      <c r="A2562" s="39" t="s">
        <v>550</v>
      </c>
      <c r="B2562" s="39" t="s">
        <v>77</v>
      </c>
      <c r="C2562" s="39" t="s">
        <v>144</v>
      </c>
      <c r="D2562" s="39" t="s">
        <v>38</v>
      </c>
      <c r="E2562" s="70" t="s">
        <v>43</v>
      </c>
      <c r="F2562" s="70" t="s">
        <v>32</v>
      </c>
      <c r="G2562" s="78">
        <v>43952</v>
      </c>
      <c r="H2562" s="78">
        <v>45717</v>
      </c>
      <c r="I2562" s="69">
        <v>2673354.65</v>
      </c>
      <c r="J2562" s="70">
        <v>0</v>
      </c>
      <c r="K2562" s="71">
        <v>1.1020000000000001</v>
      </c>
      <c r="L2562" s="70">
        <v>0</v>
      </c>
      <c r="M2562" s="71">
        <v>0.97399999999999998</v>
      </c>
      <c r="N2562" s="72"/>
      <c r="O2562" s="73">
        <f>MIN(1,MAX(0,(1/(1+EXP(-(Assumptions!$B$5 + Assumptions!$B$6*$N2562))))*Assumptions!$B$3))</f>
        <v>3.9165722796764356E-2</v>
      </c>
      <c r="P2562" s="73">
        <f>VLOOKUP($F2562,Assumptions!$A$23:$B$27,2,FALSE)*Assumptions!$B$4</f>
        <v>0.5</v>
      </c>
      <c r="Q2562" s="74">
        <f t="shared" si="80"/>
        <v>52351.933579670498</v>
      </c>
      <c r="R2562" s="75" t="str">
        <f>IF($O2562&lt;Assumptions!$B$17,"A",IF($O2562&lt;Assumptions!$B$18,"B",IF($O2562&lt;Assumptions!$B$19,"C",IF($O2562&lt;Assumptions!$B$20,"D","E"))))</f>
        <v>B</v>
      </c>
      <c r="S2562" s="75">
        <f t="shared" si="81"/>
        <v>0</v>
      </c>
    </row>
    <row r="2563" spans="1:19" ht="17.399999999999999" x14ac:dyDescent="0.3">
      <c r="A2563" s="39" t="s">
        <v>550</v>
      </c>
      <c r="B2563" s="39" t="s">
        <v>77</v>
      </c>
      <c r="C2563" s="39" t="s">
        <v>144</v>
      </c>
      <c r="D2563" s="39" t="s">
        <v>38</v>
      </c>
      <c r="E2563" s="70" t="s">
        <v>43</v>
      </c>
      <c r="F2563" s="70" t="s">
        <v>32</v>
      </c>
      <c r="G2563" s="78">
        <v>43952</v>
      </c>
      <c r="H2563" s="78">
        <v>45748</v>
      </c>
      <c r="I2563" s="69">
        <v>2615770.27</v>
      </c>
      <c r="J2563" s="70">
        <v>0</v>
      </c>
      <c r="K2563" s="71">
        <v>1.115</v>
      </c>
      <c r="L2563" s="70">
        <v>0</v>
      </c>
      <c r="M2563" s="71">
        <v>0.97399999999999998</v>
      </c>
      <c r="N2563" s="72"/>
      <c r="O2563" s="73">
        <f>MIN(1,MAX(0,(1/(1+EXP(-(Assumptions!$B$5 + Assumptions!$B$6*$N2563))))*Assumptions!$B$3))</f>
        <v>3.9165722796764356E-2</v>
      </c>
      <c r="P2563" s="73">
        <f>VLOOKUP($F2563,Assumptions!$A$23:$B$27,2,FALSE)*Assumptions!$B$4</f>
        <v>0.5</v>
      </c>
      <c r="Q2563" s="74">
        <f t="shared" si="80"/>
        <v>51224.266647418728</v>
      </c>
      <c r="R2563" s="75" t="str">
        <f>IF($O2563&lt;Assumptions!$B$17,"A",IF($O2563&lt;Assumptions!$B$18,"B",IF($O2563&lt;Assumptions!$B$19,"C",IF($O2563&lt;Assumptions!$B$20,"D","E"))))</f>
        <v>B</v>
      </c>
      <c r="S2563" s="75">
        <f t="shared" si="81"/>
        <v>0</v>
      </c>
    </row>
    <row r="2564" spans="1:19" ht="17.399999999999999" x14ac:dyDescent="0.3">
      <c r="A2564" s="39" t="s">
        <v>550</v>
      </c>
      <c r="B2564" s="39" t="s">
        <v>77</v>
      </c>
      <c r="C2564" s="39" t="s">
        <v>144</v>
      </c>
      <c r="D2564" s="39" t="s">
        <v>38</v>
      </c>
      <c r="E2564" s="70" t="s">
        <v>43</v>
      </c>
      <c r="F2564" s="70" t="s">
        <v>32</v>
      </c>
      <c r="G2564" s="78">
        <v>43952</v>
      </c>
      <c r="H2564" s="78">
        <v>45778</v>
      </c>
      <c r="I2564" s="69">
        <v>2545458.15</v>
      </c>
      <c r="J2564" s="70">
        <v>0</v>
      </c>
      <c r="K2564" s="71">
        <v>1.119</v>
      </c>
      <c r="L2564" s="70">
        <v>0</v>
      </c>
      <c r="M2564" s="71">
        <v>0.97399999999999998</v>
      </c>
      <c r="N2564" s="72"/>
      <c r="O2564" s="73">
        <f>MIN(1,MAX(0,(1/(1+EXP(-(Assumptions!$B$5 + Assumptions!$B$6*$N2564))))*Assumptions!$B$3))</f>
        <v>3.9165722796764356E-2</v>
      </c>
      <c r="P2564" s="73">
        <f>VLOOKUP($F2564,Assumptions!$A$23:$B$27,2,FALSE)*Assumptions!$B$4</f>
        <v>0.5</v>
      </c>
      <c r="Q2564" s="74">
        <f t="shared" si="80"/>
        <v>49847.354146832309</v>
      </c>
      <c r="R2564" s="75" t="str">
        <f>IF($O2564&lt;Assumptions!$B$17,"A",IF($O2564&lt;Assumptions!$B$18,"B",IF($O2564&lt;Assumptions!$B$19,"C",IF($O2564&lt;Assumptions!$B$20,"D","E"))))</f>
        <v>B</v>
      </c>
      <c r="S2564" s="75">
        <f t="shared" si="81"/>
        <v>0</v>
      </c>
    </row>
    <row r="2565" spans="1:19" ht="17.399999999999999" x14ac:dyDescent="0.3">
      <c r="A2565" s="39" t="s">
        <v>550</v>
      </c>
      <c r="B2565" s="39" t="s">
        <v>77</v>
      </c>
      <c r="C2565" s="39" t="s">
        <v>144</v>
      </c>
      <c r="D2565" s="39" t="s">
        <v>38</v>
      </c>
      <c r="E2565" s="70" t="s">
        <v>43</v>
      </c>
      <c r="F2565" s="70" t="s">
        <v>32</v>
      </c>
      <c r="G2565" s="78">
        <v>43952</v>
      </c>
      <c r="H2565" s="78">
        <v>45809</v>
      </c>
      <c r="I2565" s="69">
        <v>2484570.2599999998</v>
      </c>
      <c r="J2565" s="70">
        <v>0</v>
      </c>
      <c r="K2565" s="71">
        <v>1.0900000000000001</v>
      </c>
      <c r="L2565" s="70">
        <v>0</v>
      </c>
      <c r="M2565" s="71">
        <v>0.97399999999999998</v>
      </c>
      <c r="N2565" s="72"/>
      <c r="O2565" s="73">
        <f>MIN(1,MAX(0,(1/(1+EXP(-(Assumptions!$B$5 + Assumptions!$B$6*$N2565))))*Assumptions!$B$3))</f>
        <v>3.9165722796764356E-2</v>
      </c>
      <c r="P2565" s="73">
        <f>VLOOKUP($F2565,Assumptions!$A$23:$B$27,2,FALSE)*Assumptions!$B$4</f>
        <v>0.5</v>
      </c>
      <c r="Q2565" s="74">
        <f t="shared" si="80"/>
        <v>48654.995036122367</v>
      </c>
      <c r="R2565" s="75" t="str">
        <f>IF($O2565&lt;Assumptions!$B$17,"A",IF($O2565&lt;Assumptions!$B$18,"B",IF($O2565&lt;Assumptions!$B$19,"C",IF($O2565&lt;Assumptions!$B$20,"D","E"))))</f>
        <v>B</v>
      </c>
      <c r="S2565" s="75">
        <f t="shared" si="81"/>
        <v>0</v>
      </c>
    </row>
    <row r="2566" spans="1:19" ht="17.399999999999999" x14ac:dyDescent="0.3">
      <c r="A2566" s="39" t="s">
        <v>550</v>
      </c>
      <c r="B2566" s="39" t="s">
        <v>77</v>
      </c>
      <c r="C2566" s="39" t="s">
        <v>144</v>
      </c>
      <c r="D2566" s="39" t="s">
        <v>38</v>
      </c>
      <c r="E2566" s="70" t="s">
        <v>43</v>
      </c>
      <c r="F2566" s="70" t="s">
        <v>32</v>
      </c>
      <c r="G2566" s="78">
        <v>43952</v>
      </c>
      <c r="H2566" s="78">
        <v>45839</v>
      </c>
      <c r="I2566" s="69">
        <v>2484570.2599999998</v>
      </c>
      <c r="J2566" s="70">
        <v>185</v>
      </c>
      <c r="K2566" s="71">
        <v>6.5000000000000002E-2</v>
      </c>
      <c r="L2566" s="70">
        <v>0</v>
      </c>
      <c r="M2566" s="71">
        <v>0.97399999999999998</v>
      </c>
      <c r="N2566" s="72"/>
      <c r="O2566" s="73">
        <f>MIN(1,MAX(0,(1/(1+EXP(-(Assumptions!$B$5 + Assumptions!$B$6*$N2566))))*Assumptions!$B$3))</f>
        <v>3.9165722796764356E-2</v>
      </c>
      <c r="P2566" s="73">
        <f>VLOOKUP($F2566,Assumptions!$A$23:$B$27,2,FALSE)*Assumptions!$B$4</f>
        <v>0.5</v>
      </c>
      <c r="Q2566" s="74">
        <f t="shared" si="80"/>
        <v>48654.995036122367</v>
      </c>
      <c r="R2566" s="75" t="str">
        <f>IF($O2566&lt;Assumptions!$B$17,"A",IF($O2566&lt;Assumptions!$B$18,"B",IF($O2566&lt;Assumptions!$B$19,"C",IF($O2566&lt;Assumptions!$B$20,"D","E"))))</f>
        <v>B</v>
      </c>
      <c r="S2566" s="75">
        <f t="shared" si="81"/>
        <v>1</v>
      </c>
    </row>
    <row r="2567" spans="1:19" ht="17.399999999999999" x14ac:dyDescent="0.3">
      <c r="A2567" s="39" t="s">
        <v>550</v>
      </c>
      <c r="B2567" s="39" t="s">
        <v>77</v>
      </c>
      <c r="C2567" s="39" t="s">
        <v>144</v>
      </c>
      <c r="D2567" s="39" t="s">
        <v>38</v>
      </c>
      <c r="E2567" s="70" t="s">
        <v>43</v>
      </c>
      <c r="F2567" s="70" t="s">
        <v>32</v>
      </c>
      <c r="G2567" s="78">
        <v>43952</v>
      </c>
      <c r="H2567" s="78">
        <v>45870</v>
      </c>
      <c r="I2567" s="69">
        <v>2484570.2599999998</v>
      </c>
      <c r="J2567" s="70">
        <v>999</v>
      </c>
      <c r="K2567" s="71">
        <v>5.8999999999999997E-2</v>
      </c>
      <c r="L2567" s="70">
        <v>0</v>
      </c>
      <c r="M2567" s="71">
        <v>0.97399999999999998</v>
      </c>
      <c r="N2567" s="72"/>
      <c r="O2567" s="73">
        <f>MIN(1,MAX(0,(1/(1+EXP(-(Assumptions!$B$5 + Assumptions!$B$6*$N2567))))*Assumptions!$B$3))</f>
        <v>3.9165722796764356E-2</v>
      </c>
      <c r="P2567" s="73">
        <f>VLOOKUP($F2567,Assumptions!$A$23:$B$27,2,FALSE)*Assumptions!$B$4</f>
        <v>0.5</v>
      </c>
      <c r="Q2567" s="74">
        <f t="shared" si="80"/>
        <v>48654.995036122367</v>
      </c>
      <c r="R2567" s="75" t="str">
        <f>IF($O2567&lt;Assumptions!$B$17,"A",IF($O2567&lt;Assumptions!$B$18,"B",IF($O2567&lt;Assumptions!$B$19,"C",IF($O2567&lt;Assumptions!$B$20,"D","E"))))</f>
        <v>B</v>
      </c>
      <c r="S2567" s="75">
        <f t="shared" si="81"/>
        <v>1</v>
      </c>
    </row>
    <row r="2568" spans="1:19" ht="17.399999999999999" x14ac:dyDescent="0.3">
      <c r="A2568" s="39" t="s">
        <v>550</v>
      </c>
      <c r="B2568" s="39" t="s">
        <v>77</v>
      </c>
      <c r="C2568" s="39" t="s">
        <v>144</v>
      </c>
      <c r="D2568" s="39" t="s">
        <v>38</v>
      </c>
      <c r="E2568" s="70" t="s">
        <v>43</v>
      </c>
      <c r="F2568" s="70" t="s">
        <v>32</v>
      </c>
      <c r="G2568" s="78">
        <v>43952</v>
      </c>
      <c r="H2568" s="78">
        <v>45901</v>
      </c>
      <c r="I2568" s="69">
        <v>2484570.2599999998</v>
      </c>
      <c r="J2568" s="70">
        <v>999</v>
      </c>
      <c r="K2568" s="71">
        <v>0.14599999999999999</v>
      </c>
      <c r="L2568" s="70">
        <v>0</v>
      </c>
      <c r="M2568" s="71">
        <v>0.97399999999999998</v>
      </c>
      <c r="N2568" s="72"/>
      <c r="O2568" s="73">
        <f>MIN(1,MAX(0,(1/(1+EXP(-(Assumptions!$B$5 + Assumptions!$B$6*$N2568))))*Assumptions!$B$3))</f>
        <v>3.9165722796764356E-2</v>
      </c>
      <c r="P2568" s="73">
        <f>VLOOKUP($F2568,Assumptions!$A$23:$B$27,2,FALSE)*Assumptions!$B$4</f>
        <v>0.5</v>
      </c>
      <c r="Q2568" s="74">
        <f t="shared" si="80"/>
        <v>48654.995036122367</v>
      </c>
      <c r="R2568" s="75" t="str">
        <f>IF($O2568&lt;Assumptions!$B$17,"A",IF($O2568&lt;Assumptions!$B$18,"B",IF($O2568&lt;Assumptions!$B$19,"C",IF($O2568&lt;Assumptions!$B$20,"D","E"))))</f>
        <v>B</v>
      </c>
      <c r="S2568" s="75">
        <f t="shared" si="81"/>
        <v>1</v>
      </c>
    </row>
    <row r="2569" spans="1:19" ht="17.399999999999999" x14ac:dyDescent="0.3">
      <c r="A2569" s="39" t="s">
        <v>550</v>
      </c>
      <c r="B2569" s="39" t="s">
        <v>77</v>
      </c>
      <c r="C2569" s="39" t="s">
        <v>144</v>
      </c>
      <c r="D2569" s="39" t="s">
        <v>38</v>
      </c>
      <c r="E2569" s="70" t="s">
        <v>43</v>
      </c>
      <c r="F2569" s="70" t="s">
        <v>32</v>
      </c>
      <c r="G2569" s="78">
        <v>43952</v>
      </c>
      <c r="H2569" s="78">
        <v>45931</v>
      </c>
      <c r="I2569" s="69">
        <v>2484570.2599999998</v>
      </c>
      <c r="J2569" s="70">
        <v>999</v>
      </c>
      <c r="K2569" s="71">
        <v>0.16500000000000001</v>
      </c>
      <c r="L2569" s="70">
        <v>0</v>
      </c>
      <c r="M2569" s="71">
        <v>0.97399999999999998</v>
      </c>
      <c r="N2569" s="72"/>
      <c r="O2569" s="73">
        <f>MIN(1,MAX(0,(1/(1+EXP(-(Assumptions!$B$5 + Assumptions!$B$6*$N2569))))*Assumptions!$B$3))</f>
        <v>3.9165722796764356E-2</v>
      </c>
      <c r="P2569" s="73">
        <f>VLOOKUP($F2569,Assumptions!$A$23:$B$27,2,FALSE)*Assumptions!$B$4</f>
        <v>0.5</v>
      </c>
      <c r="Q2569" s="74">
        <f t="shared" si="80"/>
        <v>48654.995036122367</v>
      </c>
      <c r="R2569" s="75" t="str">
        <f>IF($O2569&lt;Assumptions!$B$17,"A",IF($O2569&lt;Assumptions!$B$18,"B",IF($O2569&lt;Assumptions!$B$19,"C",IF($O2569&lt;Assumptions!$B$20,"D","E"))))</f>
        <v>B</v>
      </c>
      <c r="S2569" s="75">
        <f t="shared" si="81"/>
        <v>1</v>
      </c>
    </row>
    <row r="2570" spans="1:19" ht="17.399999999999999" x14ac:dyDescent="0.3">
      <c r="A2570" s="39" t="s">
        <v>550</v>
      </c>
      <c r="B2570" s="39" t="s">
        <v>77</v>
      </c>
      <c r="C2570" s="39" t="s">
        <v>144</v>
      </c>
      <c r="D2570" s="39" t="s">
        <v>38</v>
      </c>
      <c r="E2570" s="70" t="s">
        <v>43</v>
      </c>
      <c r="F2570" s="70" t="s">
        <v>32</v>
      </c>
      <c r="G2570" s="78">
        <v>43952</v>
      </c>
      <c r="H2570" s="78">
        <v>45962</v>
      </c>
      <c r="I2570" s="69">
        <v>2484570.2599999998</v>
      </c>
      <c r="J2570" s="70">
        <v>999</v>
      </c>
      <c r="K2570" s="71">
        <v>0.19</v>
      </c>
      <c r="L2570" s="70">
        <v>0</v>
      </c>
      <c r="M2570" s="71">
        <v>0.97399999999999998</v>
      </c>
      <c r="N2570" s="72"/>
      <c r="O2570" s="73">
        <f>MIN(1,MAX(0,(1/(1+EXP(-(Assumptions!$B$5 + Assumptions!$B$6*$N2570))))*Assumptions!$B$3))</f>
        <v>3.9165722796764356E-2</v>
      </c>
      <c r="P2570" s="73">
        <f>VLOOKUP($F2570,Assumptions!$A$23:$B$27,2,FALSE)*Assumptions!$B$4</f>
        <v>0.5</v>
      </c>
      <c r="Q2570" s="74">
        <f t="shared" si="80"/>
        <v>48654.995036122367</v>
      </c>
      <c r="R2570" s="75" t="str">
        <f>IF($O2570&lt;Assumptions!$B$17,"A",IF($O2570&lt;Assumptions!$B$18,"B",IF($O2570&lt;Assumptions!$B$19,"C",IF($O2570&lt;Assumptions!$B$20,"D","E"))))</f>
        <v>B</v>
      </c>
      <c r="S2570" s="75">
        <f t="shared" si="81"/>
        <v>1</v>
      </c>
    </row>
    <row r="2571" spans="1:19" ht="17.399999999999999" x14ac:dyDescent="0.3">
      <c r="A2571" s="39" t="s">
        <v>550</v>
      </c>
      <c r="B2571" s="39" t="s">
        <v>77</v>
      </c>
      <c r="C2571" s="39" t="s">
        <v>144</v>
      </c>
      <c r="D2571" s="39" t="s">
        <v>38</v>
      </c>
      <c r="E2571" s="70" t="s">
        <v>43</v>
      </c>
      <c r="F2571" s="70" t="s">
        <v>32</v>
      </c>
      <c r="G2571" s="78">
        <v>43952</v>
      </c>
      <c r="H2571" s="78">
        <v>45992</v>
      </c>
      <c r="I2571" s="69">
        <v>2484570.2599999998</v>
      </c>
      <c r="J2571" s="70">
        <v>999</v>
      </c>
      <c r="K2571" s="71">
        <v>7.2999999999999995E-2</v>
      </c>
      <c r="L2571" s="70">
        <v>0</v>
      </c>
      <c r="M2571" s="71">
        <v>0.97399999999999998</v>
      </c>
      <c r="N2571" s="72"/>
      <c r="O2571" s="73">
        <f>MIN(1,MAX(0,(1/(1+EXP(-(Assumptions!$B$5 + Assumptions!$B$6*$N2571))))*Assumptions!$B$3))</f>
        <v>3.9165722796764356E-2</v>
      </c>
      <c r="P2571" s="73">
        <f>VLOOKUP($F2571,Assumptions!$A$23:$B$27,2,FALSE)*Assumptions!$B$4</f>
        <v>0.5</v>
      </c>
      <c r="Q2571" s="74">
        <f t="shared" si="80"/>
        <v>48654.995036122367</v>
      </c>
      <c r="R2571" s="75" t="str">
        <f>IF($O2571&lt;Assumptions!$B$17,"A",IF($O2571&lt;Assumptions!$B$18,"B",IF($O2571&lt;Assumptions!$B$19,"C",IF($O2571&lt;Assumptions!$B$20,"D","E"))))</f>
        <v>B</v>
      </c>
      <c r="S2571" s="75">
        <f t="shared" si="81"/>
        <v>1</v>
      </c>
    </row>
    <row r="2572" spans="1:19" ht="17.399999999999999" x14ac:dyDescent="0.3">
      <c r="A2572" s="39" t="s">
        <v>552</v>
      </c>
      <c r="B2572" s="39" t="s">
        <v>41</v>
      </c>
      <c r="C2572" s="39" t="s">
        <v>190</v>
      </c>
      <c r="D2572" s="39" t="s">
        <v>22</v>
      </c>
      <c r="E2572" s="70" t="s">
        <v>31</v>
      </c>
      <c r="F2572" s="70" t="s">
        <v>28</v>
      </c>
      <c r="G2572" s="78">
        <v>45034</v>
      </c>
      <c r="H2572" s="78">
        <v>45658</v>
      </c>
      <c r="I2572" s="69">
        <v>37895113.469999999</v>
      </c>
      <c r="J2572" s="70">
        <v>0</v>
      </c>
      <c r="K2572" s="71">
        <v>1.0589999999999999</v>
      </c>
      <c r="L2572" s="70">
        <v>0</v>
      </c>
      <c r="M2572" s="71">
        <v>0.83199999999999996</v>
      </c>
      <c r="N2572" s="72"/>
      <c r="O2572" s="73">
        <f>MIN(1,MAX(0,(1/(1+EXP(-(Assumptions!$B$5 + Assumptions!$B$6*$N2572))))*Assumptions!$B$3))</f>
        <v>3.9165722796764356E-2</v>
      </c>
      <c r="P2572" s="73">
        <f>VLOOKUP($F2572,Assumptions!$A$23:$B$27,2,FALSE)*Assumptions!$B$4</f>
        <v>0.35</v>
      </c>
      <c r="Q2572" s="74">
        <f t="shared" si="80"/>
        <v>519466.32833128277</v>
      </c>
      <c r="R2572" s="75" t="str">
        <f>IF($O2572&lt;Assumptions!$B$17,"A",IF($O2572&lt;Assumptions!$B$18,"B",IF($O2572&lt;Assumptions!$B$19,"C",IF($O2572&lt;Assumptions!$B$20,"D","E"))))</f>
        <v>B</v>
      </c>
      <c r="S2572" s="75">
        <f t="shared" si="81"/>
        <v>0</v>
      </c>
    </row>
    <row r="2573" spans="1:19" ht="17.399999999999999" x14ac:dyDescent="0.3">
      <c r="A2573" s="39" t="s">
        <v>552</v>
      </c>
      <c r="B2573" s="39" t="s">
        <v>41</v>
      </c>
      <c r="C2573" s="39" t="s">
        <v>190</v>
      </c>
      <c r="D2573" s="39" t="s">
        <v>22</v>
      </c>
      <c r="E2573" s="70" t="s">
        <v>31</v>
      </c>
      <c r="F2573" s="70" t="s">
        <v>28</v>
      </c>
      <c r="G2573" s="78">
        <v>45034</v>
      </c>
      <c r="H2573" s="78">
        <v>45689</v>
      </c>
      <c r="I2573" s="69">
        <v>37267486.539999999</v>
      </c>
      <c r="J2573" s="70">
        <v>0</v>
      </c>
      <c r="K2573" s="71">
        <v>1.1240000000000001</v>
      </c>
      <c r="L2573" s="70">
        <v>0</v>
      </c>
      <c r="M2573" s="71">
        <v>0.83199999999999996</v>
      </c>
      <c r="N2573" s="72"/>
      <c r="O2573" s="73">
        <f>MIN(1,MAX(0,(1/(1+EXP(-(Assumptions!$B$5 + Assumptions!$B$6*$N2573))))*Assumptions!$B$3))</f>
        <v>3.9165722796764356E-2</v>
      </c>
      <c r="P2573" s="73">
        <f>VLOOKUP($F2573,Assumptions!$A$23:$B$27,2,FALSE)*Assumptions!$B$4</f>
        <v>0.35</v>
      </c>
      <c r="Q2573" s="74">
        <f t="shared" si="80"/>
        <v>510862.81650522532</v>
      </c>
      <c r="R2573" s="75" t="str">
        <f>IF($O2573&lt;Assumptions!$B$17,"A",IF($O2573&lt;Assumptions!$B$18,"B",IF($O2573&lt;Assumptions!$B$19,"C",IF($O2573&lt;Assumptions!$B$20,"D","E"))))</f>
        <v>B</v>
      </c>
      <c r="S2573" s="75">
        <f t="shared" si="81"/>
        <v>0</v>
      </c>
    </row>
    <row r="2574" spans="1:19" ht="17.399999999999999" x14ac:dyDescent="0.3">
      <c r="A2574" s="39" t="s">
        <v>552</v>
      </c>
      <c r="B2574" s="39" t="s">
        <v>41</v>
      </c>
      <c r="C2574" s="39" t="s">
        <v>190</v>
      </c>
      <c r="D2574" s="39" t="s">
        <v>22</v>
      </c>
      <c r="E2574" s="70" t="s">
        <v>31</v>
      </c>
      <c r="F2574" s="70" t="s">
        <v>28</v>
      </c>
      <c r="G2574" s="78">
        <v>45034</v>
      </c>
      <c r="H2574" s="78">
        <v>45717</v>
      </c>
      <c r="I2574" s="69">
        <v>36623898.689999998</v>
      </c>
      <c r="J2574" s="70">
        <v>0</v>
      </c>
      <c r="K2574" s="71">
        <v>1.093</v>
      </c>
      <c r="L2574" s="70">
        <v>0</v>
      </c>
      <c r="M2574" s="71">
        <v>0.83199999999999996</v>
      </c>
      <c r="N2574" s="72"/>
      <c r="O2574" s="73">
        <f>MIN(1,MAX(0,(1/(1+EXP(-(Assumptions!$B$5 + Assumptions!$B$6*$N2574))))*Assumptions!$B$3))</f>
        <v>3.9165722796764356E-2</v>
      </c>
      <c r="P2574" s="73">
        <f>VLOOKUP($F2574,Assumptions!$A$23:$B$27,2,FALSE)*Assumptions!$B$4</f>
        <v>0.35</v>
      </c>
      <c r="Q2574" s="74">
        <f t="shared" si="80"/>
        <v>502040.51234026236</v>
      </c>
      <c r="R2574" s="75" t="str">
        <f>IF($O2574&lt;Assumptions!$B$17,"A",IF($O2574&lt;Assumptions!$B$18,"B",IF($O2574&lt;Assumptions!$B$19,"C",IF($O2574&lt;Assumptions!$B$20,"D","E"))))</f>
        <v>B</v>
      </c>
      <c r="S2574" s="75">
        <f t="shared" si="81"/>
        <v>0</v>
      </c>
    </row>
    <row r="2575" spans="1:19" ht="17.399999999999999" x14ac:dyDescent="0.3">
      <c r="A2575" s="39" t="s">
        <v>552</v>
      </c>
      <c r="B2575" s="39" t="s">
        <v>41</v>
      </c>
      <c r="C2575" s="39" t="s">
        <v>190</v>
      </c>
      <c r="D2575" s="39" t="s">
        <v>22</v>
      </c>
      <c r="E2575" s="70" t="s">
        <v>31</v>
      </c>
      <c r="F2575" s="70" t="s">
        <v>28</v>
      </c>
      <c r="G2575" s="78">
        <v>45034</v>
      </c>
      <c r="H2575" s="78">
        <v>45748</v>
      </c>
      <c r="I2575" s="69">
        <v>35868009.32</v>
      </c>
      <c r="J2575" s="70">
        <v>0</v>
      </c>
      <c r="K2575" s="71">
        <v>1.0860000000000001</v>
      </c>
      <c r="L2575" s="70">
        <v>0</v>
      </c>
      <c r="M2575" s="71">
        <v>0.83199999999999996</v>
      </c>
      <c r="N2575" s="72"/>
      <c r="O2575" s="73">
        <f>MIN(1,MAX(0,(1/(1+EXP(-(Assumptions!$B$5 + Assumptions!$B$6*$N2575))))*Assumptions!$B$3))</f>
        <v>3.9165722796764356E-2</v>
      </c>
      <c r="P2575" s="73">
        <f>VLOOKUP($F2575,Assumptions!$A$23:$B$27,2,FALSE)*Assumptions!$B$4</f>
        <v>0.35</v>
      </c>
      <c r="Q2575" s="74">
        <f t="shared" si="80"/>
        <v>491678.77860460809</v>
      </c>
      <c r="R2575" s="75" t="str">
        <f>IF($O2575&lt;Assumptions!$B$17,"A",IF($O2575&lt;Assumptions!$B$18,"B",IF($O2575&lt;Assumptions!$B$19,"C",IF($O2575&lt;Assumptions!$B$20,"D","E"))))</f>
        <v>B</v>
      </c>
      <c r="S2575" s="75">
        <f t="shared" si="81"/>
        <v>0</v>
      </c>
    </row>
    <row r="2576" spans="1:19" ht="17.399999999999999" x14ac:dyDescent="0.3">
      <c r="A2576" s="39" t="s">
        <v>552</v>
      </c>
      <c r="B2576" s="39" t="s">
        <v>41</v>
      </c>
      <c r="C2576" s="39" t="s">
        <v>190</v>
      </c>
      <c r="D2576" s="39" t="s">
        <v>22</v>
      </c>
      <c r="E2576" s="70" t="s">
        <v>31</v>
      </c>
      <c r="F2576" s="70" t="s">
        <v>28</v>
      </c>
      <c r="G2576" s="78">
        <v>45034</v>
      </c>
      <c r="H2576" s="78">
        <v>45778</v>
      </c>
      <c r="I2576" s="69">
        <v>35161250.090000004</v>
      </c>
      <c r="J2576" s="70">
        <v>0</v>
      </c>
      <c r="K2576" s="71">
        <v>1.085</v>
      </c>
      <c r="L2576" s="70">
        <v>0</v>
      </c>
      <c r="M2576" s="71">
        <v>0.83199999999999996</v>
      </c>
      <c r="N2576" s="72"/>
      <c r="O2576" s="73">
        <f>MIN(1,MAX(0,(1/(1+EXP(-(Assumptions!$B$5 + Assumptions!$B$6*$N2576))))*Assumptions!$B$3))</f>
        <v>3.9165722796764356E-2</v>
      </c>
      <c r="P2576" s="73">
        <f>VLOOKUP($F2576,Assumptions!$A$23:$B$27,2,FALSE)*Assumptions!$B$4</f>
        <v>0.35</v>
      </c>
      <c r="Q2576" s="74">
        <f t="shared" si="80"/>
        <v>481990.52097442601</v>
      </c>
      <c r="R2576" s="75" t="str">
        <f>IF($O2576&lt;Assumptions!$B$17,"A",IF($O2576&lt;Assumptions!$B$18,"B",IF($O2576&lt;Assumptions!$B$19,"C",IF($O2576&lt;Assumptions!$B$20,"D","E"))))</f>
        <v>B</v>
      </c>
      <c r="S2576" s="75">
        <f t="shared" si="81"/>
        <v>0</v>
      </c>
    </row>
    <row r="2577" spans="1:19" ht="17.399999999999999" x14ac:dyDescent="0.3">
      <c r="A2577" s="39" t="s">
        <v>552</v>
      </c>
      <c r="B2577" s="39" t="s">
        <v>41</v>
      </c>
      <c r="C2577" s="39" t="s">
        <v>190</v>
      </c>
      <c r="D2577" s="39" t="s">
        <v>22</v>
      </c>
      <c r="E2577" s="70" t="s">
        <v>31</v>
      </c>
      <c r="F2577" s="70" t="s">
        <v>28</v>
      </c>
      <c r="G2577" s="78">
        <v>45034</v>
      </c>
      <c r="H2577" s="78">
        <v>45809</v>
      </c>
      <c r="I2577" s="69">
        <v>34609525.18</v>
      </c>
      <c r="J2577" s="70">
        <v>0</v>
      </c>
      <c r="K2577" s="71">
        <v>0.98899999999999999</v>
      </c>
      <c r="L2577" s="70">
        <v>0</v>
      </c>
      <c r="M2577" s="71">
        <v>0.83199999999999996</v>
      </c>
      <c r="N2577" s="72"/>
      <c r="O2577" s="73">
        <f>MIN(1,MAX(0,(1/(1+EXP(-(Assumptions!$B$5 + Assumptions!$B$6*$N2577))))*Assumptions!$B$3))</f>
        <v>3.9165722796764356E-2</v>
      </c>
      <c r="P2577" s="73">
        <f>VLOOKUP($F2577,Assumptions!$A$23:$B$27,2,FALSE)*Assumptions!$B$4</f>
        <v>0.35</v>
      </c>
      <c r="Q2577" s="74">
        <f t="shared" si="80"/>
        <v>474427.47426463058</v>
      </c>
      <c r="R2577" s="75" t="str">
        <f>IF($O2577&lt;Assumptions!$B$17,"A",IF($O2577&lt;Assumptions!$B$18,"B",IF($O2577&lt;Assumptions!$B$19,"C",IF($O2577&lt;Assumptions!$B$20,"D","E"))))</f>
        <v>B</v>
      </c>
      <c r="S2577" s="75">
        <f t="shared" si="81"/>
        <v>0</v>
      </c>
    </row>
    <row r="2578" spans="1:19" ht="17.399999999999999" x14ac:dyDescent="0.3">
      <c r="A2578" s="39" t="s">
        <v>552</v>
      </c>
      <c r="B2578" s="39" t="s">
        <v>41</v>
      </c>
      <c r="C2578" s="39" t="s">
        <v>190</v>
      </c>
      <c r="D2578" s="39" t="s">
        <v>22</v>
      </c>
      <c r="E2578" s="70" t="s">
        <v>31</v>
      </c>
      <c r="F2578" s="70" t="s">
        <v>28</v>
      </c>
      <c r="G2578" s="78">
        <v>45034</v>
      </c>
      <c r="H2578" s="78">
        <v>45839</v>
      </c>
      <c r="I2578" s="69">
        <v>33985994</v>
      </c>
      <c r="J2578" s="70">
        <v>0</v>
      </c>
      <c r="K2578" s="71">
        <v>1.0489999999999999</v>
      </c>
      <c r="L2578" s="70">
        <v>0</v>
      </c>
      <c r="M2578" s="71">
        <v>0.83199999999999996</v>
      </c>
      <c r="N2578" s="72"/>
      <c r="O2578" s="73">
        <f>MIN(1,MAX(0,(1/(1+EXP(-(Assumptions!$B$5 + Assumptions!$B$6*$N2578))))*Assumptions!$B$3))</f>
        <v>3.9165722796764356E-2</v>
      </c>
      <c r="P2578" s="73">
        <f>VLOOKUP($F2578,Assumptions!$A$23:$B$27,2,FALSE)*Assumptions!$B$4</f>
        <v>0.35</v>
      </c>
      <c r="Q2578" s="74">
        <f t="shared" si="80"/>
        <v>465880.10699177382</v>
      </c>
      <c r="R2578" s="75" t="str">
        <f>IF($O2578&lt;Assumptions!$B$17,"A",IF($O2578&lt;Assumptions!$B$18,"B",IF($O2578&lt;Assumptions!$B$19,"C",IF($O2578&lt;Assumptions!$B$20,"D","E"))))</f>
        <v>B</v>
      </c>
      <c r="S2578" s="75">
        <f t="shared" si="81"/>
        <v>0</v>
      </c>
    </row>
    <row r="2579" spans="1:19" ht="17.399999999999999" x14ac:dyDescent="0.3">
      <c r="A2579" s="39" t="s">
        <v>552</v>
      </c>
      <c r="B2579" s="39" t="s">
        <v>41</v>
      </c>
      <c r="C2579" s="39" t="s">
        <v>190</v>
      </c>
      <c r="D2579" s="39" t="s">
        <v>22</v>
      </c>
      <c r="E2579" s="70" t="s">
        <v>31</v>
      </c>
      <c r="F2579" s="70" t="s">
        <v>28</v>
      </c>
      <c r="G2579" s="78">
        <v>45034</v>
      </c>
      <c r="H2579" s="78">
        <v>45870</v>
      </c>
      <c r="I2579" s="69">
        <v>33352154.390000001</v>
      </c>
      <c r="J2579" s="70">
        <v>220</v>
      </c>
      <c r="K2579" s="71">
        <v>0.58399999999999996</v>
      </c>
      <c r="L2579" s="70">
        <v>1</v>
      </c>
      <c r="M2579" s="71">
        <v>0.83199999999999996</v>
      </c>
      <c r="N2579" s="72"/>
      <c r="O2579" s="73">
        <f>MIN(1,MAX(0,(1/(1+EXP(-(Assumptions!$B$5 + Assumptions!$B$6*$N2579))))*Assumptions!$B$3))</f>
        <v>3.9165722796764356E-2</v>
      </c>
      <c r="P2579" s="73">
        <f>VLOOKUP($F2579,Assumptions!$A$23:$B$27,2,FALSE)*Assumptions!$B$4</f>
        <v>0.35</v>
      </c>
      <c r="Q2579" s="74">
        <f t="shared" si="80"/>
        <v>457191.43172976957</v>
      </c>
      <c r="R2579" s="75" t="str">
        <f>IF($O2579&lt;Assumptions!$B$17,"A",IF($O2579&lt;Assumptions!$B$18,"B",IF($O2579&lt;Assumptions!$B$19,"C",IF($O2579&lt;Assumptions!$B$20,"D","E"))))</f>
        <v>B</v>
      </c>
      <c r="S2579" s="75">
        <f t="shared" si="81"/>
        <v>1</v>
      </c>
    </row>
    <row r="2580" spans="1:19" ht="17.399999999999999" x14ac:dyDescent="0.3">
      <c r="A2580" s="39" t="s">
        <v>552</v>
      </c>
      <c r="B2580" s="39" t="s">
        <v>41</v>
      </c>
      <c r="C2580" s="39" t="s">
        <v>190</v>
      </c>
      <c r="D2580" s="39" t="s">
        <v>22</v>
      </c>
      <c r="E2580" s="70" t="s">
        <v>31</v>
      </c>
      <c r="F2580" s="70" t="s">
        <v>28</v>
      </c>
      <c r="G2580" s="78">
        <v>45034</v>
      </c>
      <c r="H2580" s="78">
        <v>45901</v>
      </c>
      <c r="I2580" s="69">
        <v>32707202.91</v>
      </c>
      <c r="J2580" s="70">
        <v>0</v>
      </c>
      <c r="K2580" s="71">
        <v>1.1459999999999999</v>
      </c>
      <c r="L2580" s="70">
        <v>1</v>
      </c>
      <c r="M2580" s="71">
        <v>0.83199999999999996</v>
      </c>
      <c r="N2580" s="72"/>
      <c r="O2580" s="73">
        <f>MIN(1,MAX(0,(1/(1+EXP(-(Assumptions!$B$5 + Assumptions!$B$6*$N2580))))*Assumptions!$B$3))</f>
        <v>3.9165722796764356E-2</v>
      </c>
      <c r="P2580" s="73">
        <f>VLOOKUP($F2580,Assumptions!$A$23:$B$27,2,FALSE)*Assumptions!$B$4</f>
        <v>0.35</v>
      </c>
      <c r="Q2580" s="74">
        <f t="shared" si="80"/>
        <v>448350.43492070452</v>
      </c>
      <c r="R2580" s="75" t="str">
        <f>IF($O2580&lt;Assumptions!$B$17,"A",IF($O2580&lt;Assumptions!$B$18,"B",IF($O2580&lt;Assumptions!$B$19,"C",IF($O2580&lt;Assumptions!$B$20,"D","E"))))</f>
        <v>B</v>
      </c>
      <c r="S2580" s="75">
        <f t="shared" si="81"/>
        <v>0</v>
      </c>
    </row>
    <row r="2581" spans="1:19" ht="17.399999999999999" x14ac:dyDescent="0.3">
      <c r="A2581" s="39" t="s">
        <v>552</v>
      </c>
      <c r="B2581" s="39" t="s">
        <v>41</v>
      </c>
      <c r="C2581" s="39" t="s">
        <v>190</v>
      </c>
      <c r="D2581" s="39" t="s">
        <v>22</v>
      </c>
      <c r="E2581" s="70" t="s">
        <v>31</v>
      </c>
      <c r="F2581" s="70" t="s">
        <v>28</v>
      </c>
      <c r="G2581" s="78">
        <v>45034</v>
      </c>
      <c r="H2581" s="78">
        <v>45931</v>
      </c>
      <c r="I2581" s="69">
        <v>32082936.289999999</v>
      </c>
      <c r="J2581" s="70">
        <v>0</v>
      </c>
      <c r="K2581" s="71">
        <v>0.97</v>
      </c>
      <c r="L2581" s="70">
        <v>1</v>
      </c>
      <c r="M2581" s="71">
        <v>0.83199999999999996</v>
      </c>
      <c r="N2581" s="72"/>
      <c r="O2581" s="73">
        <f>MIN(1,MAX(0,(1/(1+EXP(-(Assumptions!$B$5 + Assumptions!$B$6*$N2581))))*Assumptions!$B$3))</f>
        <v>3.9165722796764356E-2</v>
      </c>
      <c r="P2581" s="73">
        <f>VLOOKUP($F2581,Assumptions!$A$23:$B$27,2,FALSE)*Assumptions!$B$4</f>
        <v>0.35</v>
      </c>
      <c r="Q2581" s="74">
        <f t="shared" si="80"/>
        <v>439792.98623413692</v>
      </c>
      <c r="R2581" s="75" t="str">
        <f>IF($O2581&lt;Assumptions!$B$17,"A",IF($O2581&lt;Assumptions!$B$18,"B",IF($O2581&lt;Assumptions!$B$19,"C",IF($O2581&lt;Assumptions!$B$20,"D","E"))))</f>
        <v>B</v>
      </c>
      <c r="S2581" s="75">
        <f t="shared" si="81"/>
        <v>0</v>
      </c>
    </row>
    <row r="2582" spans="1:19" ht="17.399999999999999" x14ac:dyDescent="0.3">
      <c r="A2582" s="39" t="s">
        <v>552</v>
      </c>
      <c r="B2582" s="39" t="s">
        <v>41</v>
      </c>
      <c r="C2582" s="39" t="s">
        <v>190</v>
      </c>
      <c r="D2582" s="39" t="s">
        <v>22</v>
      </c>
      <c r="E2582" s="70" t="s">
        <v>31</v>
      </c>
      <c r="F2582" s="70" t="s">
        <v>28</v>
      </c>
      <c r="G2582" s="78">
        <v>45034</v>
      </c>
      <c r="H2582" s="78">
        <v>45962</v>
      </c>
      <c r="I2582" s="69">
        <v>31627175.390000001</v>
      </c>
      <c r="J2582" s="70">
        <v>0</v>
      </c>
      <c r="K2582" s="71">
        <v>1.0269999999999999</v>
      </c>
      <c r="L2582" s="70">
        <v>1</v>
      </c>
      <c r="M2582" s="71">
        <v>0.83199999999999996</v>
      </c>
      <c r="N2582" s="72"/>
      <c r="O2582" s="73">
        <f>MIN(1,MAX(0,(1/(1+EXP(-(Assumptions!$B$5 + Assumptions!$B$6*$N2582))))*Assumptions!$B$3))</f>
        <v>3.9165722796764356E-2</v>
      </c>
      <c r="P2582" s="73">
        <f>VLOOKUP($F2582,Assumptions!$A$23:$B$27,2,FALSE)*Assumptions!$B$4</f>
        <v>0.35</v>
      </c>
      <c r="Q2582" s="74">
        <f t="shared" si="80"/>
        <v>433545.41445928568</v>
      </c>
      <c r="R2582" s="75" t="str">
        <f>IF($O2582&lt;Assumptions!$B$17,"A",IF($O2582&lt;Assumptions!$B$18,"B",IF($O2582&lt;Assumptions!$B$19,"C",IF($O2582&lt;Assumptions!$B$20,"D","E"))))</f>
        <v>B</v>
      </c>
      <c r="S2582" s="75">
        <f t="shared" si="81"/>
        <v>0</v>
      </c>
    </row>
    <row r="2583" spans="1:19" ht="17.399999999999999" x14ac:dyDescent="0.3">
      <c r="A2583" s="39" t="s">
        <v>552</v>
      </c>
      <c r="B2583" s="39" t="s">
        <v>41</v>
      </c>
      <c r="C2583" s="39" t="s">
        <v>190</v>
      </c>
      <c r="D2583" s="39" t="s">
        <v>22</v>
      </c>
      <c r="E2583" s="70" t="s">
        <v>31</v>
      </c>
      <c r="F2583" s="70" t="s">
        <v>28</v>
      </c>
      <c r="G2583" s="78">
        <v>45034</v>
      </c>
      <c r="H2583" s="78">
        <v>45992</v>
      </c>
      <c r="I2583" s="69">
        <v>31073318.510000002</v>
      </c>
      <c r="J2583" s="70">
        <v>0</v>
      </c>
      <c r="K2583" s="71">
        <v>1.0089999999999999</v>
      </c>
      <c r="L2583" s="70">
        <v>1</v>
      </c>
      <c r="M2583" s="71">
        <v>0.83199999999999996</v>
      </c>
      <c r="N2583" s="72"/>
      <c r="O2583" s="73">
        <f>MIN(1,MAX(0,(1/(1+EXP(-(Assumptions!$B$5 + Assumptions!$B$6*$N2583))))*Assumptions!$B$3))</f>
        <v>3.9165722796764356E-2</v>
      </c>
      <c r="P2583" s="73">
        <f>VLOOKUP($F2583,Assumptions!$A$23:$B$27,2,FALSE)*Assumptions!$B$4</f>
        <v>0.35</v>
      </c>
      <c r="Q2583" s="74">
        <f t="shared" si="80"/>
        <v>425953.14269837941</v>
      </c>
      <c r="R2583" s="75" t="str">
        <f>IF($O2583&lt;Assumptions!$B$17,"A",IF($O2583&lt;Assumptions!$B$18,"B",IF($O2583&lt;Assumptions!$B$19,"C",IF($O2583&lt;Assumptions!$B$20,"D","E"))))</f>
        <v>B</v>
      </c>
      <c r="S2583" s="75">
        <f t="shared" si="81"/>
        <v>0</v>
      </c>
    </row>
    <row r="2584" spans="1:19" ht="17.399999999999999" x14ac:dyDescent="0.3">
      <c r="A2584" s="39" t="s">
        <v>554</v>
      </c>
      <c r="B2584" s="39" t="s">
        <v>89</v>
      </c>
      <c r="C2584" s="39" t="s">
        <v>135</v>
      </c>
      <c r="D2584" s="39" t="s">
        <v>30</v>
      </c>
      <c r="E2584" s="70" t="s">
        <v>23</v>
      </c>
      <c r="F2584" s="70" t="s">
        <v>28</v>
      </c>
      <c r="G2584" s="78">
        <v>44071</v>
      </c>
      <c r="H2584" s="78">
        <v>45658</v>
      </c>
      <c r="I2584" s="69">
        <v>3153610.25</v>
      </c>
      <c r="J2584" s="70">
        <v>35</v>
      </c>
      <c r="K2584" s="71">
        <v>0.753</v>
      </c>
      <c r="L2584" s="70">
        <v>0</v>
      </c>
      <c r="M2584" s="71">
        <v>0.92600000000000005</v>
      </c>
      <c r="N2584" s="72"/>
      <c r="O2584" s="73">
        <f>MIN(1,MAX(0,(1/(1+EXP(-(Assumptions!$B$5 + Assumptions!$B$6*$N2584))))*Assumptions!$B$3))</f>
        <v>3.9165722796764356E-2</v>
      </c>
      <c r="P2584" s="73">
        <f>VLOOKUP($F2584,Assumptions!$A$23:$B$27,2,FALSE)*Assumptions!$B$4</f>
        <v>0.35</v>
      </c>
      <c r="Q2584" s="74">
        <f t="shared" si="80"/>
        <v>43229.698701187153</v>
      </c>
      <c r="R2584" s="75" t="str">
        <f>IF($O2584&lt;Assumptions!$B$17,"A",IF($O2584&lt;Assumptions!$B$18,"B",IF($O2584&lt;Assumptions!$B$19,"C",IF($O2584&lt;Assumptions!$B$20,"D","E"))))</f>
        <v>B</v>
      </c>
      <c r="S2584" s="75">
        <f t="shared" si="81"/>
        <v>0</v>
      </c>
    </row>
    <row r="2585" spans="1:19" ht="17.399999999999999" x14ac:dyDescent="0.3">
      <c r="A2585" s="39" t="s">
        <v>554</v>
      </c>
      <c r="B2585" s="39" t="s">
        <v>89</v>
      </c>
      <c r="C2585" s="39" t="s">
        <v>135</v>
      </c>
      <c r="D2585" s="39" t="s">
        <v>30</v>
      </c>
      <c r="E2585" s="70" t="s">
        <v>23</v>
      </c>
      <c r="F2585" s="70" t="s">
        <v>28</v>
      </c>
      <c r="G2585" s="78">
        <v>44071</v>
      </c>
      <c r="H2585" s="78">
        <v>45689</v>
      </c>
      <c r="I2585" s="69">
        <v>3069135.94</v>
      </c>
      <c r="J2585" s="70">
        <v>0</v>
      </c>
      <c r="K2585" s="71">
        <v>1.0549999999999999</v>
      </c>
      <c r="L2585" s="70">
        <v>0</v>
      </c>
      <c r="M2585" s="71">
        <v>0.92600000000000005</v>
      </c>
      <c r="N2585" s="72"/>
      <c r="O2585" s="73">
        <f>MIN(1,MAX(0,(1/(1+EXP(-(Assumptions!$B$5 + Assumptions!$B$6*$N2585))))*Assumptions!$B$3))</f>
        <v>3.9165722796764356E-2</v>
      </c>
      <c r="P2585" s="73">
        <f>VLOOKUP($F2585,Assumptions!$A$23:$B$27,2,FALSE)*Assumptions!$B$4</f>
        <v>0.35</v>
      </c>
      <c r="Q2585" s="74">
        <f t="shared" si="80"/>
        <v>42071.72460806938</v>
      </c>
      <c r="R2585" s="75" t="str">
        <f>IF($O2585&lt;Assumptions!$B$17,"A",IF($O2585&lt;Assumptions!$B$18,"B",IF($O2585&lt;Assumptions!$B$19,"C",IF($O2585&lt;Assumptions!$B$20,"D","E"))))</f>
        <v>B</v>
      </c>
      <c r="S2585" s="75">
        <f t="shared" si="81"/>
        <v>0</v>
      </c>
    </row>
    <row r="2586" spans="1:19" ht="17.399999999999999" x14ac:dyDescent="0.3">
      <c r="A2586" s="39" t="s">
        <v>554</v>
      </c>
      <c r="B2586" s="39" t="s">
        <v>89</v>
      </c>
      <c r="C2586" s="39" t="s">
        <v>135</v>
      </c>
      <c r="D2586" s="39" t="s">
        <v>30</v>
      </c>
      <c r="E2586" s="70" t="s">
        <v>23</v>
      </c>
      <c r="F2586" s="70" t="s">
        <v>28</v>
      </c>
      <c r="G2586" s="78">
        <v>44071</v>
      </c>
      <c r="H2586" s="78">
        <v>45717</v>
      </c>
      <c r="I2586" s="69">
        <v>2986720.96</v>
      </c>
      <c r="J2586" s="70">
        <v>0</v>
      </c>
      <c r="K2586" s="71">
        <v>1.117</v>
      </c>
      <c r="L2586" s="70">
        <v>0</v>
      </c>
      <c r="M2586" s="71">
        <v>0.92600000000000005</v>
      </c>
      <c r="N2586" s="72"/>
      <c r="O2586" s="73">
        <f>MIN(1,MAX(0,(1/(1+EXP(-(Assumptions!$B$5 + Assumptions!$B$6*$N2586))))*Assumptions!$B$3))</f>
        <v>3.9165722796764356E-2</v>
      </c>
      <c r="P2586" s="73">
        <f>VLOOKUP($F2586,Assumptions!$A$23:$B$27,2,FALSE)*Assumptions!$B$4</f>
        <v>0.35</v>
      </c>
      <c r="Q2586" s="74">
        <f t="shared" si="80"/>
        <v>40941.979816726067</v>
      </c>
      <c r="R2586" s="75" t="str">
        <f>IF($O2586&lt;Assumptions!$B$17,"A",IF($O2586&lt;Assumptions!$B$18,"B",IF($O2586&lt;Assumptions!$B$19,"C",IF($O2586&lt;Assumptions!$B$20,"D","E"))))</f>
        <v>B</v>
      </c>
      <c r="S2586" s="75">
        <f t="shared" si="81"/>
        <v>0</v>
      </c>
    </row>
    <row r="2587" spans="1:19" ht="17.399999999999999" x14ac:dyDescent="0.3">
      <c r="A2587" s="39" t="s">
        <v>554</v>
      </c>
      <c r="B2587" s="39" t="s">
        <v>89</v>
      </c>
      <c r="C2587" s="39" t="s">
        <v>135</v>
      </c>
      <c r="D2587" s="39" t="s">
        <v>30</v>
      </c>
      <c r="E2587" s="70" t="s">
        <v>23</v>
      </c>
      <c r="F2587" s="70" t="s">
        <v>28</v>
      </c>
      <c r="G2587" s="78">
        <v>44071</v>
      </c>
      <c r="H2587" s="78">
        <v>45748</v>
      </c>
      <c r="I2587" s="69">
        <v>2895885.37</v>
      </c>
      <c r="J2587" s="70">
        <v>0</v>
      </c>
      <c r="K2587" s="71">
        <v>1.103</v>
      </c>
      <c r="L2587" s="70">
        <v>0</v>
      </c>
      <c r="M2587" s="71">
        <v>0.92600000000000005</v>
      </c>
      <c r="N2587" s="72"/>
      <c r="O2587" s="73">
        <f>MIN(1,MAX(0,(1/(1+EXP(-(Assumptions!$B$5 + Assumptions!$B$6*$N2587))))*Assumptions!$B$3))</f>
        <v>3.9165722796764356E-2</v>
      </c>
      <c r="P2587" s="73">
        <f>VLOOKUP($F2587,Assumptions!$A$23:$B$27,2,FALSE)*Assumptions!$B$4</f>
        <v>0.35</v>
      </c>
      <c r="Q2587" s="74">
        <f t="shared" si="80"/>
        <v>39696.805278418884</v>
      </c>
      <c r="R2587" s="75" t="str">
        <f>IF($O2587&lt;Assumptions!$B$17,"A",IF($O2587&lt;Assumptions!$B$18,"B",IF($O2587&lt;Assumptions!$B$19,"C",IF($O2587&lt;Assumptions!$B$20,"D","E"))))</f>
        <v>B</v>
      </c>
      <c r="S2587" s="75">
        <f t="shared" si="81"/>
        <v>0</v>
      </c>
    </row>
    <row r="2588" spans="1:19" ht="17.399999999999999" x14ac:dyDescent="0.3">
      <c r="A2588" s="39" t="s">
        <v>554</v>
      </c>
      <c r="B2588" s="39" t="s">
        <v>89</v>
      </c>
      <c r="C2588" s="39" t="s">
        <v>135</v>
      </c>
      <c r="D2588" s="39" t="s">
        <v>30</v>
      </c>
      <c r="E2588" s="70" t="s">
        <v>23</v>
      </c>
      <c r="F2588" s="70" t="s">
        <v>28</v>
      </c>
      <c r="G2588" s="78">
        <v>44071</v>
      </c>
      <c r="H2588" s="78">
        <v>45778</v>
      </c>
      <c r="I2588" s="69">
        <v>2800649.95</v>
      </c>
      <c r="J2588" s="70">
        <v>15</v>
      </c>
      <c r="K2588" s="71">
        <v>1.024</v>
      </c>
      <c r="L2588" s="70">
        <v>0</v>
      </c>
      <c r="M2588" s="71">
        <v>0.92600000000000005</v>
      </c>
      <c r="N2588" s="72"/>
      <c r="O2588" s="73">
        <f>MIN(1,MAX(0,(1/(1+EXP(-(Assumptions!$B$5 + Assumptions!$B$6*$N2588))))*Assumptions!$B$3))</f>
        <v>3.9165722796764356E-2</v>
      </c>
      <c r="P2588" s="73">
        <f>VLOOKUP($F2588,Assumptions!$A$23:$B$27,2,FALSE)*Assumptions!$B$4</f>
        <v>0.35</v>
      </c>
      <c r="Q2588" s="74">
        <f t="shared" si="80"/>
        <v>38391.317857365182</v>
      </c>
      <c r="R2588" s="75" t="str">
        <f>IF($O2588&lt;Assumptions!$B$17,"A",IF($O2588&lt;Assumptions!$B$18,"B",IF($O2588&lt;Assumptions!$B$19,"C",IF($O2588&lt;Assumptions!$B$20,"D","E"))))</f>
        <v>B</v>
      </c>
      <c r="S2588" s="75">
        <f t="shared" si="81"/>
        <v>0</v>
      </c>
    </row>
    <row r="2589" spans="1:19" ht="17.399999999999999" x14ac:dyDescent="0.3">
      <c r="A2589" s="39" t="s">
        <v>554</v>
      </c>
      <c r="B2589" s="39" t="s">
        <v>89</v>
      </c>
      <c r="C2589" s="39" t="s">
        <v>135</v>
      </c>
      <c r="D2589" s="39" t="s">
        <v>30</v>
      </c>
      <c r="E2589" s="70" t="s">
        <v>23</v>
      </c>
      <c r="F2589" s="70" t="s">
        <v>28</v>
      </c>
      <c r="G2589" s="78">
        <v>44071</v>
      </c>
      <c r="H2589" s="78">
        <v>45809</v>
      </c>
      <c r="I2589" s="69">
        <v>2800649.95</v>
      </c>
      <c r="J2589" s="70">
        <v>185</v>
      </c>
      <c r="K2589" s="71">
        <v>5.3999999999999999E-2</v>
      </c>
      <c r="L2589" s="70">
        <v>0</v>
      </c>
      <c r="M2589" s="71">
        <v>0.92600000000000005</v>
      </c>
      <c r="N2589" s="72"/>
      <c r="O2589" s="73">
        <f>MIN(1,MAX(0,(1/(1+EXP(-(Assumptions!$B$5 + Assumptions!$B$6*$N2589))))*Assumptions!$B$3))</f>
        <v>3.9165722796764356E-2</v>
      </c>
      <c r="P2589" s="73">
        <f>VLOOKUP($F2589,Assumptions!$A$23:$B$27,2,FALSE)*Assumptions!$B$4</f>
        <v>0.35</v>
      </c>
      <c r="Q2589" s="74">
        <f t="shared" si="80"/>
        <v>38391.317857365182</v>
      </c>
      <c r="R2589" s="75" t="str">
        <f>IF($O2589&lt;Assumptions!$B$17,"A",IF($O2589&lt;Assumptions!$B$18,"B",IF($O2589&lt;Assumptions!$B$19,"C",IF($O2589&lt;Assumptions!$B$20,"D","E"))))</f>
        <v>B</v>
      </c>
      <c r="S2589" s="75">
        <f t="shared" si="81"/>
        <v>1</v>
      </c>
    </row>
    <row r="2590" spans="1:19" ht="17.399999999999999" x14ac:dyDescent="0.3">
      <c r="A2590" s="39" t="s">
        <v>554</v>
      </c>
      <c r="B2590" s="39" t="s">
        <v>89</v>
      </c>
      <c r="C2590" s="39" t="s">
        <v>135</v>
      </c>
      <c r="D2590" s="39" t="s">
        <v>30</v>
      </c>
      <c r="E2590" s="70" t="s">
        <v>23</v>
      </c>
      <c r="F2590" s="70" t="s">
        <v>28</v>
      </c>
      <c r="G2590" s="78">
        <v>44071</v>
      </c>
      <c r="H2590" s="78">
        <v>45839</v>
      </c>
      <c r="I2590" s="69">
        <v>2800649.95</v>
      </c>
      <c r="J2590" s="70">
        <v>999</v>
      </c>
      <c r="K2590" s="71">
        <v>0.154</v>
      </c>
      <c r="L2590" s="70">
        <v>0</v>
      </c>
      <c r="M2590" s="71">
        <v>0.92600000000000005</v>
      </c>
      <c r="N2590" s="72"/>
      <c r="O2590" s="73">
        <f>MIN(1,MAX(0,(1/(1+EXP(-(Assumptions!$B$5 + Assumptions!$B$6*$N2590))))*Assumptions!$B$3))</f>
        <v>3.9165722796764356E-2</v>
      </c>
      <c r="P2590" s="73">
        <f>VLOOKUP($F2590,Assumptions!$A$23:$B$27,2,FALSE)*Assumptions!$B$4</f>
        <v>0.35</v>
      </c>
      <c r="Q2590" s="74">
        <f t="shared" si="80"/>
        <v>38391.317857365182</v>
      </c>
      <c r="R2590" s="75" t="str">
        <f>IF($O2590&lt;Assumptions!$B$17,"A",IF($O2590&lt;Assumptions!$B$18,"B",IF($O2590&lt;Assumptions!$B$19,"C",IF($O2590&lt;Assumptions!$B$20,"D","E"))))</f>
        <v>B</v>
      </c>
      <c r="S2590" s="75">
        <f t="shared" si="81"/>
        <v>1</v>
      </c>
    </row>
    <row r="2591" spans="1:19" ht="17.399999999999999" x14ac:dyDescent="0.3">
      <c r="A2591" s="39" t="s">
        <v>554</v>
      </c>
      <c r="B2591" s="39" t="s">
        <v>89</v>
      </c>
      <c r="C2591" s="39" t="s">
        <v>135</v>
      </c>
      <c r="D2591" s="39" t="s">
        <v>30</v>
      </c>
      <c r="E2591" s="70" t="s">
        <v>23</v>
      </c>
      <c r="F2591" s="70" t="s">
        <v>28</v>
      </c>
      <c r="G2591" s="78">
        <v>44071</v>
      </c>
      <c r="H2591" s="78">
        <v>45870</v>
      </c>
      <c r="I2591" s="69">
        <v>2800649.95</v>
      </c>
      <c r="J2591" s="70">
        <v>999</v>
      </c>
      <c r="K2591" s="71">
        <v>0</v>
      </c>
      <c r="L2591" s="70">
        <v>0</v>
      </c>
      <c r="M2591" s="71">
        <v>0.92600000000000005</v>
      </c>
      <c r="N2591" s="72"/>
      <c r="O2591" s="73">
        <f>MIN(1,MAX(0,(1/(1+EXP(-(Assumptions!$B$5 + Assumptions!$B$6*$N2591))))*Assumptions!$B$3))</f>
        <v>3.9165722796764356E-2</v>
      </c>
      <c r="P2591" s="73">
        <f>VLOOKUP($F2591,Assumptions!$A$23:$B$27,2,FALSE)*Assumptions!$B$4</f>
        <v>0.35</v>
      </c>
      <c r="Q2591" s="74">
        <f t="shared" si="80"/>
        <v>38391.317857365182</v>
      </c>
      <c r="R2591" s="75" t="str">
        <f>IF($O2591&lt;Assumptions!$B$17,"A",IF($O2591&lt;Assumptions!$B$18,"B",IF($O2591&lt;Assumptions!$B$19,"C",IF($O2591&lt;Assumptions!$B$20,"D","E"))))</f>
        <v>B</v>
      </c>
      <c r="S2591" s="75">
        <f t="shared" si="81"/>
        <v>1</v>
      </c>
    </row>
    <row r="2592" spans="1:19" ht="17.399999999999999" x14ac:dyDescent="0.3">
      <c r="A2592" s="39" t="s">
        <v>554</v>
      </c>
      <c r="B2592" s="39" t="s">
        <v>89</v>
      </c>
      <c r="C2592" s="39" t="s">
        <v>135</v>
      </c>
      <c r="D2592" s="39" t="s">
        <v>30</v>
      </c>
      <c r="E2592" s="70" t="s">
        <v>23</v>
      </c>
      <c r="F2592" s="70" t="s">
        <v>28</v>
      </c>
      <c r="G2592" s="78">
        <v>44071</v>
      </c>
      <c r="H2592" s="78">
        <v>45901</v>
      </c>
      <c r="I2592" s="69">
        <v>2800649.95</v>
      </c>
      <c r="J2592" s="70">
        <v>999</v>
      </c>
      <c r="K2592" s="71">
        <v>0.109</v>
      </c>
      <c r="L2592" s="70">
        <v>0</v>
      </c>
      <c r="M2592" s="71">
        <v>0.92600000000000005</v>
      </c>
      <c r="N2592" s="72"/>
      <c r="O2592" s="73">
        <f>MIN(1,MAX(0,(1/(1+EXP(-(Assumptions!$B$5 + Assumptions!$B$6*$N2592))))*Assumptions!$B$3))</f>
        <v>3.9165722796764356E-2</v>
      </c>
      <c r="P2592" s="73">
        <f>VLOOKUP($F2592,Assumptions!$A$23:$B$27,2,FALSE)*Assumptions!$B$4</f>
        <v>0.35</v>
      </c>
      <c r="Q2592" s="74">
        <f t="shared" si="80"/>
        <v>38391.317857365182</v>
      </c>
      <c r="R2592" s="75" t="str">
        <f>IF($O2592&lt;Assumptions!$B$17,"A",IF($O2592&lt;Assumptions!$B$18,"B",IF($O2592&lt;Assumptions!$B$19,"C",IF($O2592&lt;Assumptions!$B$20,"D","E"))))</f>
        <v>B</v>
      </c>
      <c r="S2592" s="75">
        <f t="shared" si="81"/>
        <v>1</v>
      </c>
    </row>
    <row r="2593" spans="1:19" ht="17.399999999999999" x14ac:dyDescent="0.3">
      <c r="A2593" s="39" t="s">
        <v>554</v>
      </c>
      <c r="B2593" s="39" t="s">
        <v>89</v>
      </c>
      <c r="C2593" s="39" t="s">
        <v>135</v>
      </c>
      <c r="D2593" s="39" t="s">
        <v>30</v>
      </c>
      <c r="E2593" s="70" t="s">
        <v>23</v>
      </c>
      <c r="F2593" s="70" t="s">
        <v>28</v>
      </c>
      <c r="G2593" s="78">
        <v>44071</v>
      </c>
      <c r="H2593" s="78">
        <v>45931</v>
      </c>
      <c r="I2593" s="69">
        <v>2800649.95</v>
      </c>
      <c r="J2593" s="70">
        <v>999</v>
      </c>
      <c r="K2593" s="71">
        <v>0.17299999999999999</v>
      </c>
      <c r="L2593" s="70">
        <v>0</v>
      </c>
      <c r="M2593" s="71">
        <v>0.92600000000000005</v>
      </c>
      <c r="N2593" s="72"/>
      <c r="O2593" s="73">
        <f>MIN(1,MAX(0,(1/(1+EXP(-(Assumptions!$B$5 + Assumptions!$B$6*$N2593))))*Assumptions!$B$3))</f>
        <v>3.9165722796764356E-2</v>
      </c>
      <c r="P2593" s="73">
        <f>VLOOKUP($F2593,Assumptions!$A$23:$B$27,2,FALSE)*Assumptions!$B$4</f>
        <v>0.35</v>
      </c>
      <c r="Q2593" s="74">
        <f t="shared" si="80"/>
        <v>38391.317857365182</v>
      </c>
      <c r="R2593" s="75" t="str">
        <f>IF($O2593&lt;Assumptions!$B$17,"A",IF($O2593&lt;Assumptions!$B$18,"B",IF($O2593&lt;Assumptions!$B$19,"C",IF($O2593&lt;Assumptions!$B$20,"D","E"))))</f>
        <v>B</v>
      </c>
      <c r="S2593" s="75">
        <f t="shared" si="81"/>
        <v>1</v>
      </c>
    </row>
    <row r="2594" spans="1:19" ht="17.399999999999999" x14ac:dyDescent="0.3">
      <c r="A2594" s="39" t="s">
        <v>554</v>
      </c>
      <c r="B2594" s="39" t="s">
        <v>89</v>
      </c>
      <c r="C2594" s="39" t="s">
        <v>135</v>
      </c>
      <c r="D2594" s="39" t="s">
        <v>30</v>
      </c>
      <c r="E2594" s="70" t="s">
        <v>23</v>
      </c>
      <c r="F2594" s="70" t="s">
        <v>28</v>
      </c>
      <c r="G2594" s="78">
        <v>44071</v>
      </c>
      <c r="H2594" s="78">
        <v>45962</v>
      </c>
      <c r="I2594" s="69">
        <v>2800649.95</v>
      </c>
      <c r="J2594" s="70">
        <v>999</v>
      </c>
      <c r="K2594" s="71">
        <v>0.11700000000000001</v>
      </c>
      <c r="L2594" s="70">
        <v>0</v>
      </c>
      <c r="M2594" s="71">
        <v>0.92600000000000005</v>
      </c>
      <c r="N2594" s="72"/>
      <c r="O2594" s="73">
        <f>MIN(1,MAX(0,(1/(1+EXP(-(Assumptions!$B$5 + Assumptions!$B$6*$N2594))))*Assumptions!$B$3))</f>
        <v>3.9165722796764356E-2</v>
      </c>
      <c r="P2594" s="73">
        <f>VLOOKUP($F2594,Assumptions!$A$23:$B$27,2,FALSE)*Assumptions!$B$4</f>
        <v>0.35</v>
      </c>
      <c r="Q2594" s="74">
        <f t="shared" si="80"/>
        <v>38391.317857365182</v>
      </c>
      <c r="R2594" s="75" t="str">
        <f>IF($O2594&lt;Assumptions!$B$17,"A",IF($O2594&lt;Assumptions!$B$18,"B",IF($O2594&lt;Assumptions!$B$19,"C",IF($O2594&lt;Assumptions!$B$20,"D","E"))))</f>
        <v>B</v>
      </c>
      <c r="S2594" s="75">
        <f t="shared" si="81"/>
        <v>1</v>
      </c>
    </row>
    <row r="2595" spans="1:19" ht="17.399999999999999" x14ac:dyDescent="0.3">
      <c r="A2595" s="39" t="s">
        <v>554</v>
      </c>
      <c r="B2595" s="39" t="s">
        <v>89</v>
      </c>
      <c r="C2595" s="39" t="s">
        <v>135</v>
      </c>
      <c r="D2595" s="39" t="s">
        <v>30</v>
      </c>
      <c r="E2595" s="70" t="s">
        <v>23</v>
      </c>
      <c r="F2595" s="70" t="s">
        <v>28</v>
      </c>
      <c r="G2595" s="78">
        <v>44071</v>
      </c>
      <c r="H2595" s="78">
        <v>45992</v>
      </c>
      <c r="I2595" s="69">
        <v>2800649.95</v>
      </c>
      <c r="J2595" s="70">
        <v>999</v>
      </c>
      <c r="K2595" s="71">
        <v>2.5000000000000001E-2</v>
      </c>
      <c r="L2595" s="70">
        <v>0</v>
      </c>
      <c r="M2595" s="71">
        <v>0.92600000000000005</v>
      </c>
      <c r="N2595" s="72"/>
      <c r="O2595" s="73">
        <f>MIN(1,MAX(0,(1/(1+EXP(-(Assumptions!$B$5 + Assumptions!$B$6*$N2595))))*Assumptions!$B$3))</f>
        <v>3.9165722796764356E-2</v>
      </c>
      <c r="P2595" s="73">
        <f>VLOOKUP($F2595,Assumptions!$A$23:$B$27,2,FALSE)*Assumptions!$B$4</f>
        <v>0.35</v>
      </c>
      <c r="Q2595" s="74">
        <f t="shared" si="80"/>
        <v>38391.317857365182</v>
      </c>
      <c r="R2595" s="75" t="str">
        <f>IF($O2595&lt;Assumptions!$B$17,"A",IF($O2595&lt;Assumptions!$B$18,"B",IF($O2595&lt;Assumptions!$B$19,"C",IF($O2595&lt;Assumptions!$B$20,"D","E"))))</f>
        <v>B</v>
      </c>
      <c r="S2595" s="75">
        <f t="shared" si="81"/>
        <v>1</v>
      </c>
    </row>
    <row r="2596" spans="1:19" ht="17.399999999999999" x14ac:dyDescent="0.3">
      <c r="A2596" s="39" t="s">
        <v>555</v>
      </c>
      <c r="B2596" s="39" t="s">
        <v>84</v>
      </c>
      <c r="C2596" s="39" t="s">
        <v>135</v>
      </c>
      <c r="D2596" s="39" t="s">
        <v>22</v>
      </c>
      <c r="E2596" s="70" t="s">
        <v>27</v>
      </c>
      <c r="F2596" s="70" t="s">
        <v>40</v>
      </c>
      <c r="G2596" s="78">
        <v>45445</v>
      </c>
      <c r="H2596" s="78">
        <v>45658</v>
      </c>
      <c r="I2596" s="69">
        <v>1939512.75</v>
      </c>
      <c r="J2596" s="70">
        <v>65</v>
      </c>
      <c r="K2596" s="71">
        <v>0.52100000000000002</v>
      </c>
      <c r="L2596" s="70">
        <v>0</v>
      </c>
      <c r="M2596" s="71">
        <v>0.61799999999999999</v>
      </c>
      <c r="N2596" s="72"/>
      <c r="O2596" s="73">
        <f>MIN(1,MAX(0,(1/(1+EXP(-(Assumptions!$B$5 + Assumptions!$B$6*$N2596))))*Assumptions!$B$3))</f>
        <v>3.9165722796764356E-2</v>
      </c>
      <c r="P2596" s="73">
        <f>VLOOKUP($F2596,Assumptions!$A$23:$B$27,2,FALSE)*Assumptions!$B$4</f>
        <v>0.7</v>
      </c>
      <c r="Q2596" s="74">
        <f t="shared" si="80"/>
        <v>53173.693109103093</v>
      </c>
      <c r="R2596" s="75" t="str">
        <f>IF($O2596&lt;Assumptions!$B$17,"A",IF($O2596&lt;Assumptions!$B$18,"B",IF($O2596&lt;Assumptions!$B$19,"C",IF($O2596&lt;Assumptions!$B$20,"D","E"))))</f>
        <v>B</v>
      </c>
      <c r="S2596" s="75">
        <f t="shared" si="81"/>
        <v>0</v>
      </c>
    </row>
    <row r="2597" spans="1:19" ht="17.399999999999999" x14ac:dyDescent="0.3">
      <c r="A2597" s="39" t="s">
        <v>555</v>
      </c>
      <c r="B2597" s="39" t="s">
        <v>84</v>
      </c>
      <c r="C2597" s="39" t="s">
        <v>135</v>
      </c>
      <c r="D2597" s="39" t="s">
        <v>22</v>
      </c>
      <c r="E2597" s="70" t="s">
        <v>27</v>
      </c>
      <c r="F2597" s="70" t="s">
        <v>40</v>
      </c>
      <c r="G2597" s="78">
        <v>45445</v>
      </c>
      <c r="H2597" s="78">
        <v>45689</v>
      </c>
      <c r="I2597" s="69">
        <v>1881534.81</v>
      </c>
      <c r="J2597" s="70">
        <v>15</v>
      </c>
      <c r="K2597" s="71">
        <v>1.0860000000000001</v>
      </c>
      <c r="L2597" s="70">
        <v>0</v>
      </c>
      <c r="M2597" s="71">
        <v>0.61799999999999999</v>
      </c>
      <c r="N2597" s="72"/>
      <c r="O2597" s="73">
        <f>MIN(1,MAX(0,(1/(1+EXP(-(Assumptions!$B$5 + Assumptions!$B$6*$N2597))))*Assumptions!$B$3))</f>
        <v>3.9165722796764356E-2</v>
      </c>
      <c r="P2597" s="73">
        <f>VLOOKUP($F2597,Assumptions!$A$23:$B$27,2,FALSE)*Assumptions!$B$4</f>
        <v>0.7</v>
      </c>
      <c r="Q2597" s="74">
        <f t="shared" si="80"/>
        <v>51584.169560645889</v>
      </c>
      <c r="R2597" s="75" t="str">
        <f>IF($O2597&lt;Assumptions!$B$17,"A",IF($O2597&lt;Assumptions!$B$18,"B",IF($O2597&lt;Assumptions!$B$19,"C",IF($O2597&lt;Assumptions!$B$20,"D","E"))))</f>
        <v>B</v>
      </c>
      <c r="S2597" s="75">
        <f t="shared" si="81"/>
        <v>0</v>
      </c>
    </row>
    <row r="2598" spans="1:19" ht="17.399999999999999" x14ac:dyDescent="0.3">
      <c r="A2598" s="39" t="s">
        <v>555</v>
      </c>
      <c r="B2598" s="39" t="s">
        <v>84</v>
      </c>
      <c r="C2598" s="39" t="s">
        <v>135</v>
      </c>
      <c r="D2598" s="39" t="s">
        <v>22</v>
      </c>
      <c r="E2598" s="70" t="s">
        <v>27</v>
      </c>
      <c r="F2598" s="70" t="s">
        <v>40</v>
      </c>
      <c r="G2598" s="78">
        <v>45445</v>
      </c>
      <c r="H2598" s="78">
        <v>45717</v>
      </c>
      <c r="I2598" s="69">
        <v>1826372.89</v>
      </c>
      <c r="J2598" s="70">
        <v>35</v>
      </c>
      <c r="K2598" s="71">
        <v>0.442</v>
      </c>
      <c r="L2598" s="70">
        <v>0</v>
      </c>
      <c r="M2598" s="71">
        <v>0.61799999999999999</v>
      </c>
      <c r="N2598" s="72"/>
      <c r="O2598" s="73">
        <f>MIN(1,MAX(0,(1/(1+EXP(-(Assumptions!$B$5 + Assumptions!$B$6*$N2598))))*Assumptions!$B$3))</f>
        <v>3.9165722796764356E-2</v>
      </c>
      <c r="P2598" s="73">
        <f>VLOOKUP($F2598,Assumptions!$A$23:$B$27,2,FALSE)*Assumptions!$B$4</f>
        <v>0.7</v>
      </c>
      <c r="Q2598" s="74">
        <f t="shared" si="80"/>
        <v>50071.850033285773</v>
      </c>
      <c r="R2598" s="75" t="str">
        <f>IF($O2598&lt;Assumptions!$B$17,"A",IF($O2598&lt;Assumptions!$B$18,"B",IF($O2598&lt;Assumptions!$B$19,"C",IF($O2598&lt;Assumptions!$B$20,"D","E"))))</f>
        <v>B</v>
      </c>
      <c r="S2598" s="75">
        <f t="shared" si="81"/>
        <v>0</v>
      </c>
    </row>
    <row r="2599" spans="1:19" ht="17.399999999999999" x14ac:dyDescent="0.3">
      <c r="A2599" s="39" t="s">
        <v>555</v>
      </c>
      <c r="B2599" s="39" t="s">
        <v>84</v>
      </c>
      <c r="C2599" s="39" t="s">
        <v>135</v>
      </c>
      <c r="D2599" s="39" t="s">
        <v>22</v>
      </c>
      <c r="E2599" s="70" t="s">
        <v>27</v>
      </c>
      <c r="F2599" s="70" t="s">
        <v>40</v>
      </c>
      <c r="G2599" s="78">
        <v>45445</v>
      </c>
      <c r="H2599" s="78">
        <v>45748</v>
      </c>
      <c r="I2599" s="69">
        <v>1776013.09</v>
      </c>
      <c r="J2599" s="70">
        <v>0</v>
      </c>
      <c r="K2599" s="71">
        <v>1.0780000000000001</v>
      </c>
      <c r="L2599" s="70">
        <v>0</v>
      </c>
      <c r="M2599" s="71">
        <v>0.61799999999999999</v>
      </c>
      <c r="N2599" s="72"/>
      <c r="O2599" s="73">
        <f>MIN(1,MAX(0,(1/(1+EXP(-(Assumptions!$B$5 + Assumptions!$B$6*$N2599))))*Assumptions!$B$3))</f>
        <v>3.9165722796764356E-2</v>
      </c>
      <c r="P2599" s="73">
        <f>VLOOKUP($F2599,Assumptions!$A$23:$B$27,2,FALSE)*Assumptions!$B$4</f>
        <v>0.7</v>
      </c>
      <c r="Q2599" s="74">
        <f t="shared" si="80"/>
        <v>48691.185456455431</v>
      </c>
      <c r="R2599" s="75" t="str">
        <f>IF($O2599&lt;Assumptions!$B$17,"A",IF($O2599&lt;Assumptions!$B$18,"B",IF($O2599&lt;Assumptions!$B$19,"C",IF($O2599&lt;Assumptions!$B$20,"D","E"))))</f>
        <v>B</v>
      </c>
      <c r="S2599" s="75">
        <f t="shared" si="81"/>
        <v>0</v>
      </c>
    </row>
    <row r="2600" spans="1:19" ht="17.399999999999999" x14ac:dyDescent="0.3">
      <c r="A2600" s="39" t="s">
        <v>555</v>
      </c>
      <c r="B2600" s="39" t="s">
        <v>84</v>
      </c>
      <c r="C2600" s="39" t="s">
        <v>135</v>
      </c>
      <c r="D2600" s="39" t="s">
        <v>22</v>
      </c>
      <c r="E2600" s="70" t="s">
        <v>27</v>
      </c>
      <c r="F2600" s="70" t="s">
        <v>40</v>
      </c>
      <c r="G2600" s="78">
        <v>45445</v>
      </c>
      <c r="H2600" s="78">
        <v>45778</v>
      </c>
      <c r="I2600" s="69">
        <v>1727798</v>
      </c>
      <c r="J2600" s="70">
        <v>0</v>
      </c>
      <c r="K2600" s="71">
        <v>0.95699999999999996</v>
      </c>
      <c r="L2600" s="70">
        <v>0</v>
      </c>
      <c r="M2600" s="71">
        <v>0.61799999999999999</v>
      </c>
      <c r="N2600" s="72"/>
      <c r="O2600" s="73">
        <f>MIN(1,MAX(0,(1/(1+EXP(-(Assumptions!$B$5 + Assumptions!$B$6*$N2600))))*Assumptions!$B$3))</f>
        <v>3.9165722796764356E-2</v>
      </c>
      <c r="P2600" s="73">
        <f>VLOOKUP($F2600,Assumptions!$A$23:$B$27,2,FALSE)*Assumptions!$B$4</f>
        <v>0.7</v>
      </c>
      <c r="Q2600" s="74">
        <f t="shared" si="80"/>
        <v>47369.320261762696</v>
      </c>
      <c r="R2600" s="75" t="str">
        <f>IF($O2600&lt;Assumptions!$B$17,"A",IF($O2600&lt;Assumptions!$B$18,"B",IF($O2600&lt;Assumptions!$B$19,"C",IF($O2600&lt;Assumptions!$B$20,"D","E"))))</f>
        <v>B</v>
      </c>
      <c r="S2600" s="75">
        <f t="shared" si="81"/>
        <v>0</v>
      </c>
    </row>
    <row r="2601" spans="1:19" ht="17.399999999999999" x14ac:dyDescent="0.3">
      <c r="A2601" s="39" t="s">
        <v>555</v>
      </c>
      <c r="B2601" s="39" t="s">
        <v>84</v>
      </c>
      <c r="C2601" s="39" t="s">
        <v>135</v>
      </c>
      <c r="D2601" s="39" t="s">
        <v>22</v>
      </c>
      <c r="E2601" s="70" t="s">
        <v>27</v>
      </c>
      <c r="F2601" s="70" t="s">
        <v>40</v>
      </c>
      <c r="G2601" s="78">
        <v>45445</v>
      </c>
      <c r="H2601" s="78">
        <v>45809</v>
      </c>
      <c r="I2601" s="69">
        <v>1672755.86</v>
      </c>
      <c r="J2601" s="70">
        <v>15</v>
      </c>
      <c r="K2601" s="71">
        <v>1.044</v>
      </c>
      <c r="L2601" s="70">
        <v>0</v>
      </c>
      <c r="M2601" s="71">
        <v>0.61799999999999999</v>
      </c>
      <c r="N2601" s="72"/>
      <c r="O2601" s="73">
        <f>MIN(1,MAX(0,(1/(1+EXP(-(Assumptions!$B$5 + Assumptions!$B$6*$N2601))))*Assumptions!$B$3))</f>
        <v>3.9165722796764356E-2</v>
      </c>
      <c r="P2601" s="73">
        <f>VLOOKUP($F2601,Assumptions!$A$23:$B$27,2,FALSE)*Assumptions!$B$4</f>
        <v>0.7</v>
      </c>
      <c r="Q2601" s="74">
        <f t="shared" si="80"/>
        <v>45860.284623596221</v>
      </c>
      <c r="R2601" s="75" t="str">
        <f>IF($O2601&lt;Assumptions!$B$17,"A",IF($O2601&lt;Assumptions!$B$18,"B",IF($O2601&lt;Assumptions!$B$19,"C",IF($O2601&lt;Assumptions!$B$20,"D","E"))))</f>
        <v>B</v>
      </c>
      <c r="S2601" s="75">
        <f t="shared" si="81"/>
        <v>0</v>
      </c>
    </row>
    <row r="2602" spans="1:19" ht="17.399999999999999" x14ac:dyDescent="0.3">
      <c r="A2602" s="39" t="s">
        <v>555</v>
      </c>
      <c r="B2602" s="39" t="s">
        <v>84</v>
      </c>
      <c r="C2602" s="39" t="s">
        <v>135</v>
      </c>
      <c r="D2602" s="39" t="s">
        <v>22</v>
      </c>
      <c r="E2602" s="70" t="s">
        <v>27</v>
      </c>
      <c r="F2602" s="70" t="s">
        <v>40</v>
      </c>
      <c r="G2602" s="78">
        <v>45445</v>
      </c>
      <c r="H2602" s="78">
        <v>45839</v>
      </c>
      <c r="I2602" s="69">
        <v>1623772.57</v>
      </c>
      <c r="J2602" s="70">
        <v>15</v>
      </c>
      <c r="K2602" s="71">
        <v>1.036</v>
      </c>
      <c r="L2602" s="70">
        <v>0</v>
      </c>
      <c r="M2602" s="71">
        <v>0.61799999999999999</v>
      </c>
      <c r="N2602" s="72"/>
      <c r="O2602" s="73">
        <f>MIN(1,MAX(0,(1/(1+EXP(-(Assumptions!$B$5 + Assumptions!$B$6*$N2602))))*Assumptions!$B$3))</f>
        <v>3.9165722796764356E-2</v>
      </c>
      <c r="P2602" s="73">
        <f>VLOOKUP($F2602,Assumptions!$A$23:$B$27,2,FALSE)*Assumptions!$B$4</f>
        <v>0.7</v>
      </c>
      <c r="Q2602" s="74">
        <f t="shared" si="80"/>
        <v>44517.358453126748</v>
      </c>
      <c r="R2602" s="75" t="str">
        <f>IF($O2602&lt;Assumptions!$B$17,"A",IF($O2602&lt;Assumptions!$B$18,"B",IF($O2602&lt;Assumptions!$B$19,"C",IF($O2602&lt;Assumptions!$B$20,"D","E"))))</f>
        <v>B</v>
      </c>
      <c r="S2602" s="75">
        <f t="shared" si="81"/>
        <v>0</v>
      </c>
    </row>
    <row r="2603" spans="1:19" ht="17.399999999999999" x14ac:dyDescent="0.3">
      <c r="A2603" s="39" t="s">
        <v>555</v>
      </c>
      <c r="B2603" s="39" t="s">
        <v>84</v>
      </c>
      <c r="C2603" s="39" t="s">
        <v>135</v>
      </c>
      <c r="D2603" s="39" t="s">
        <v>22</v>
      </c>
      <c r="E2603" s="70" t="s">
        <v>27</v>
      </c>
      <c r="F2603" s="70" t="s">
        <v>40</v>
      </c>
      <c r="G2603" s="78">
        <v>45445</v>
      </c>
      <c r="H2603" s="78">
        <v>45870</v>
      </c>
      <c r="I2603" s="69">
        <v>1580719.79</v>
      </c>
      <c r="J2603" s="70">
        <v>0</v>
      </c>
      <c r="K2603" s="71">
        <v>0.96</v>
      </c>
      <c r="L2603" s="70">
        <v>0</v>
      </c>
      <c r="M2603" s="71">
        <v>0.61799999999999999</v>
      </c>
      <c r="N2603" s="72"/>
      <c r="O2603" s="73">
        <f>MIN(1,MAX(0,(1/(1+EXP(-(Assumptions!$B$5 + Assumptions!$B$6*$N2603))))*Assumptions!$B$3))</f>
        <v>3.9165722796764356E-2</v>
      </c>
      <c r="P2603" s="73">
        <f>VLOOKUP($F2603,Assumptions!$A$23:$B$27,2,FALSE)*Assumptions!$B$4</f>
        <v>0.7</v>
      </c>
      <c r="Q2603" s="74">
        <f t="shared" si="80"/>
        <v>43337.023180149692</v>
      </c>
      <c r="R2603" s="75" t="str">
        <f>IF($O2603&lt;Assumptions!$B$17,"A",IF($O2603&lt;Assumptions!$B$18,"B",IF($O2603&lt;Assumptions!$B$19,"C",IF($O2603&lt;Assumptions!$B$20,"D","E"))))</f>
        <v>B</v>
      </c>
      <c r="S2603" s="75">
        <f t="shared" si="81"/>
        <v>0</v>
      </c>
    </row>
    <row r="2604" spans="1:19" ht="17.399999999999999" x14ac:dyDescent="0.3">
      <c r="A2604" s="39" t="s">
        <v>555</v>
      </c>
      <c r="B2604" s="39" t="s">
        <v>84</v>
      </c>
      <c r="C2604" s="39" t="s">
        <v>135</v>
      </c>
      <c r="D2604" s="39" t="s">
        <v>22</v>
      </c>
      <c r="E2604" s="70" t="s">
        <v>27</v>
      </c>
      <c r="F2604" s="70" t="s">
        <v>40</v>
      </c>
      <c r="G2604" s="78">
        <v>45445</v>
      </c>
      <c r="H2604" s="78">
        <v>45901</v>
      </c>
      <c r="I2604" s="69">
        <v>1529546.3</v>
      </c>
      <c r="J2604" s="70">
        <v>0</v>
      </c>
      <c r="K2604" s="71">
        <v>0.98099999999999998</v>
      </c>
      <c r="L2604" s="70">
        <v>0</v>
      </c>
      <c r="M2604" s="71">
        <v>0.61799999999999999</v>
      </c>
      <c r="N2604" s="72"/>
      <c r="O2604" s="73">
        <f>MIN(1,MAX(0,(1/(1+EXP(-(Assumptions!$B$5 + Assumptions!$B$6*$N2604))))*Assumptions!$B$3))</f>
        <v>3.9165722796764356E-2</v>
      </c>
      <c r="P2604" s="73">
        <f>VLOOKUP($F2604,Assumptions!$A$23:$B$27,2,FALSE)*Assumptions!$B$4</f>
        <v>0.7</v>
      </c>
      <c r="Q2604" s="74">
        <f t="shared" si="80"/>
        <v>41934.050473431598</v>
      </c>
      <c r="R2604" s="75" t="str">
        <f>IF($O2604&lt;Assumptions!$B$17,"A",IF($O2604&lt;Assumptions!$B$18,"B",IF($O2604&lt;Assumptions!$B$19,"C",IF($O2604&lt;Assumptions!$B$20,"D","E"))))</f>
        <v>B</v>
      </c>
      <c r="S2604" s="75">
        <f t="shared" si="81"/>
        <v>0</v>
      </c>
    </row>
    <row r="2605" spans="1:19" ht="17.399999999999999" x14ac:dyDescent="0.3">
      <c r="A2605" s="39" t="s">
        <v>555</v>
      </c>
      <c r="B2605" s="39" t="s">
        <v>84</v>
      </c>
      <c r="C2605" s="39" t="s">
        <v>135</v>
      </c>
      <c r="D2605" s="39" t="s">
        <v>22</v>
      </c>
      <c r="E2605" s="70" t="s">
        <v>27</v>
      </c>
      <c r="F2605" s="70" t="s">
        <v>40</v>
      </c>
      <c r="G2605" s="78">
        <v>45445</v>
      </c>
      <c r="H2605" s="78">
        <v>45931</v>
      </c>
      <c r="I2605" s="69">
        <v>1481235.56</v>
      </c>
      <c r="J2605" s="70">
        <v>35</v>
      </c>
      <c r="K2605" s="71">
        <v>0.88500000000000001</v>
      </c>
      <c r="L2605" s="70">
        <v>0</v>
      </c>
      <c r="M2605" s="71">
        <v>0.61799999999999999</v>
      </c>
      <c r="N2605" s="72"/>
      <c r="O2605" s="73">
        <f>MIN(1,MAX(0,(1/(1+EXP(-(Assumptions!$B$5 + Assumptions!$B$6*$N2605))))*Assumptions!$B$3))</f>
        <v>3.9165722796764356E-2</v>
      </c>
      <c r="P2605" s="73">
        <f>VLOOKUP($F2605,Assumptions!$A$23:$B$27,2,FALSE)*Assumptions!$B$4</f>
        <v>0.7</v>
      </c>
      <c r="Q2605" s="74">
        <f t="shared" si="80"/>
        <v>40609.562937769013</v>
      </c>
      <c r="R2605" s="75" t="str">
        <f>IF($O2605&lt;Assumptions!$B$17,"A",IF($O2605&lt;Assumptions!$B$18,"B",IF($O2605&lt;Assumptions!$B$19,"C",IF($O2605&lt;Assumptions!$B$20,"D","E"))))</f>
        <v>B</v>
      </c>
      <c r="S2605" s="75">
        <f t="shared" si="81"/>
        <v>0</v>
      </c>
    </row>
    <row r="2606" spans="1:19" ht="17.399999999999999" x14ac:dyDescent="0.3">
      <c r="A2606" s="39" t="s">
        <v>555</v>
      </c>
      <c r="B2606" s="39" t="s">
        <v>84</v>
      </c>
      <c r="C2606" s="39" t="s">
        <v>135</v>
      </c>
      <c r="D2606" s="39" t="s">
        <v>22</v>
      </c>
      <c r="E2606" s="70" t="s">
        <v>27</v>
      </c>
      <c r="F2606" s="70" t="s">
        <v>40</v>
      </c>
      <c r="G2606" s="78">
        <v>45445</v>
      </c>
      <c r="H2606" s="78">
        <v>45962</v>
      </c>
      <c r="I2606" s="69">
        <v>1432470.74</v>
      </c>
      <c r="J2606" s="70">
        <v>0</v>
      </c>
      <c r="K2606" s="71">
        <v>1.0940000000000001</v>
      </c>
      <c r="L2606" s="70">
        <v>0</v>
      </c>
      <c r="M2606" s="71">
        <v>0.61799999999999999</v>
      </c>
      <c r="N2606" s="72"/>
      <c r="O2606" s="73">
        <f>MIN(1,MAX(0,(1/(1+EXP(-(Assumptions!$B$5 + Assumptions!$B$6*$N2606))))*Assumptions!$B$3))</f>
        <v>3.9165722796764356E-2</v>
      </c>
      <c r="P2606" s="73">
        <f>VLOOKUP($F2606,Assumptions!$A$23:$B$27,2,FALSE)*Assumptions!$B$4</f>
        <v>0.7</v>
      </c>
      <c r="Q2606" s="74">
        <f t="shared" si="80"/>
        <v>39272.626342121133</v>
      </c>
      <c r="R2606" s="75" t="str">
        <f>IF($O2606&lt;Assumptions!$B$17,"A",IF($O2606&lt;Assumptions!$B$18,"B",IF($O2606&lt;Assumptions!$B$19,"C",IF($O2606&lt;Assumptions!$B$20,"D","E"))))</f>
        <v>B</v>
      </c>
      <c r="S2606" s="75">
        <f t="shared" si="81"/>
        <v>0</v>
      </c>
    </row>
    <row r="2607" spans="1:19" ht="17.399999999999999" x14ac:dyDescent="0.3">
      <c r="A2607" s="39" t="s">
        <v>555</v>
      </c>
      <c r="B2607" s="39" t="s">
        <v>84</v>
      </c>
      <c r="C2607" s="39" t="s">
        <v>135</v>
      </c>
      <c r="D2607" s="39" t="s">
        <v>22</v>
      </c>
      <c r="E2607" s="70" t="s">
        <v>27</v>
      </c>
      <c r="F2607" s="70" t="s">
        <v>40</v>
      </c>
      <c r="G2607" s="78">
        <v>45445</v>
      </c>
      <c r="H2607" s="78">
        <v>45992</v>
      </c>
      <c r="I2607" s="69">
        <v>1394492.06</v>
      </c>
      <c r="J2607" s="70">
        <v>15</v>
      </c>
      <c r="K2607" s="71">
        <v>1.139</v>
      </c>
      <c r="L2607" s="70">
        <v>0</v>
      </c>
      <c r="M2607" s="71">
        <v>0.61799999999999999</v>
      </c>
      <c r="N2607" s="72"/>
      <c r="O2607" s="73">
        <f>MIN(1,MAX(0,(1/(1+EXP(-(Assumptions!$B$5 + Assumptions!$B$6*$N2607))))*Assumptions!$B$3))</f>
        <v>3.9165722796764356E-2</v>
      </c>
      <c r="P2607" s="73">
        <f>VLOOKUP($F2607,Assumptions!$A$23:$B$27,2,FALSE)*Assumptions!$B$4</f>
        <v>0.7</v>
      </c>
      <c r="Q2607" s="74">
        <f t="shared" si="80"/>
        <v>38231.402624974224</v>
      </c>
      <c r="R2607" s="75" t="str">
        <f>IF($O2607&lt;Assumptions!$B$17,"A",IF($O2607&lt;Assumptions!$B$18,"B",IF($O2607&lt;Assumptions!$B$19,"C",IF($O2607&lt;Assumptions!$B$20,"D","E"))))</f>
        <v>B</v>
      </c>
      <c r="S2607" s="75">
        <f t="shared" si="81"/>
        <v>0</v>
      </c>
    </row>
    <row r="2608" spans="1:19" ht="17.399999999999999" x14ac:dyDescent="0.3">
      <c r="A2608" s="39" t="s">
        <v>556</v>
      </c>
      <c r="B2608" s="39" t="s">
        <v>56</v>
      </c>
      <c r="C2608" s="39" t="s">
        <v>144</v>
      </c>
      <c r="D2608" s="39" t="s">
        <v>22</v>
      </c>
      <c r="E2608" s="70" t="s">
        <v>39</v>
      </c>
      <c r="F2608" s="70" t="s">
        <v>24</v>
      </c>
      <c r="G2608" s="78">
        <v>44659</v>
      </c>
      <c r="H2608" s="78">
        <v>45658</v>
      </c>
      <c r="I2608" s="69">
        <v>7039661.1600000001</v>
      </c>
      <c r="J2608" s="70">
        <v>0</v>
      </c>
      <c r="K2608" s="71">
        <v>1.006</v>
      </c>
      <c r="L2608" s="70">
        <v>0</v>
      </c>
      <c r="M2608" s="71">
        <v>0.76900000000000002</v>
      </c>
      <c r="N2608" s="72"/>
      <c r="O2608" s="73">
        <f>MIN(1,MAX(0,(1/(1+EXP(-(Assumptions!$B$5 + Assumptions!$B$6*$N2608))))*Assumptions!$B$3))</f>
        <v>3.9165722796764356E-2</v>
      </c>
      <c r="P2608" s="73">
        <f>VLOOKUP($F2608,Assumptions!$A$23:$B$27,2,FALSE)*Assumptions!$B$4</f>
        <v>0.2</v>
      </c>
      <c r="Q2608" s="74">
        <f t="shared" si="80"/>
        <v>55142.683515141718</v>
      </c>
      <c r="R2608" s="75" t="str">
        <f>IF($O2608&lt;Assumptions!$B$17,"A",IF($O2608&lt;Assumptions!$B$18,"B",IF($O2608&lt;Assumptions!$B$19,"C",IF($O2608&lt;Assumptions!$B$20,"D","E"))))</f>
        <v>B</v>
      </c>
      <c r="S2608" s="75">
        <f t="shared" si="81"/>
        <v>0</v>
      </c>
    </row>
    <row r="2609" spans="1:19" ht="17.399999999999999" x14ac:dyDescent="0.3">
      <c r="A2609" s="39" t="s">
        <v>556</v>
      </c>
      <c r="B2609" s="39" t="s">
        <v>56</v>
      </c>
      <c r="C2609" s="39" t="s">
        <v>144</v>
      </c>
      <c r="D2609" s="39" t="s">
        <v>22</v>
      </c>
      <c r="E2609" s="70" t="s">
        <v>39</v>
      </c>
      <c r="F2609" s="70" t="s">
        <v>24</v>
      </c>
      <c r="G2609" s="78">
        <v>44659</v>
      </c>
      <c r="H2609" s="78">
        <v>45689</v>
      </c>
      <c r="I2609" s="69">
        <v>6872085.9400000004</v>
      </c>
      <c r="J2609" s="70">
        <v>0</v>
      </c>
      <c r="K2609" s="71">
        <v>0.95299999999999996</v>
      </c>
      <c r="L2609" s="70">
        <v>0</v>
      </c>
      <c r="M2609" s="71">
        <v>0.76900000000000002</v>
      </c>
      <c r="N2609" s="72"/>
      <c r="O2609" s="73">
        <f>MIN(1,MAX(0,(1/(1+EXP(-(Assumptions!$B$5 + Assumptions!$B$6*$N2609))))*Assumptions!$B$3))</f>
        <v>3.9165722796764356E-2</v>
      </c>
      <c r="P2609" s="73">
        <f>VLOOKUP($F2609,Assumptions!$A$23:$B$27,2,FALSE)*Assumptions!$B$4</f>
        <v>0.2</v>
      </c>
      <c r="Q2609" s="74">
        <f t="shared" si="80"/>
        <v>53830.042592316371</v>
      </c>
      <c r="R2609" s="75" t="str">
        <f>IF($O2609&lt;Assumptions!$B$17,"A",IF($O2609&lt;Assumptions!$B$18,"B",IF($O2609&lt;Assumptions!$B$19,"C",IF($O2609&lt;Assumptions!$B$20,"D","E"))))</f>
        <v>B</v>
      </c>
      <c r="S2609" s="75">
        <f t="shared" si="81"/>
        <v>0</v>
      </c>
    </row>
    <row r="2610" spans="1:19" ht="17.399999999999999" x14ac:dyDescent="0.3">
      <c r="A2610" s="39" t="s">
        <v>556</v>
      </c>
      <c r="B2610" s="39" t="s">
        <v>56</v>
      </c>
      <c r="C2610" s="39" t="s">
        <v>144</v>
      </c>
      <c r="D2610" s="39" t="s">
        <v>22</v>
      </c>
      <c r="E2610" s="70" t="s">
        <v>39</v>
      </c>
      <c r="F2610" s="70" t="s">
        <v>24</v>
      </c>
      <c r="G2610" s="78">
        <v>44659</v>
      </c>
      <c r="H2610" s="78">
        <v>45717</v>
      </c>
      <c r="I2610" s="69">
        <v>6690365.9800000004</v>
      </c>
      <c r="J2610" s="70">
        <v>0</v>
      </c>
      <c r="K2610" s="71">
        <v>0.95599999999999996</v>
      </c>
      <c r="L2610" s="70">
        <v>0</v>
      </c>
      <c r="M2610" s="71">
        <v>0.76900000000000002</v>
      </c>
      <c r="N2610" s="72"/>
      <c r="O2610" s="73">
        <f>MIN(1,MAX(0,(1/(1+EXP(-(Assumptions!$B$5 + Assumptions!$B$6*$N2610))))*Assumptions!$B$3))</f>
        <v>3.9165722796764356E-2</v>
      </c>
      <c r="P2610" s="73">
        <f>VLOOKUP($F2610,Assumptions!$A$23:$B$27,2,FALSE)*Assumptions!$B$4</f>
        <v>0.2</v>
      </c>
      <c r="Q2610" s="74">
        <f t="shared" si="80"/>
        <v>52406.603876316542</v>
      </c>
      <c r="R2610" s="75" t="str">
        <f>IF($O2610&lt;Assumptions!$B$17,"A",IF($O2610&lt;Assumptions!$B$18,"B",IF($O2610&lt;Assumptions!$B$19,"C",IF($O2610&lt;Assumptions!$B$20,"D","E"))))</f>
        <v>B</v>
      </c>
      <c r="S2610" s="75">
        <f t="shared" si="81"/>
        <v>0</v>
      </c>
    </row>
    <row r="2611" spans="1:19" ht="17.399999999999999" x14ac:dyDescent="0.3">
      <c r="A2611" s="39" t="s">
        <v>556</v>
      </c>
      <c r="B2611" s="39" t="s">
        <v>56</v>
      </c>
      <c r="C2611" s="39" t="s">
        <v>144</v>
      </c>
      <c r="D2611" s="39" t="s">
        <v>22</v>
      </c>
      <c r="E2611" s="70" t="s">
        <v>39</v>
      </c>
      <c r="F2611" s="70" t="s">
        <v>24</v>
      </c>
      <c r="G2611" s="78">
        <v>44659</v>
      </c>
      <c r="H2611" s="78">
        <v>45748</v>
      </c>
      <c r="I2611" s="69">
        <v>6536230.7599999998</v>
      </c>
      <c r="J2611" s="70">
        <v>0</v>
      </c>
      <c r="K2611" s="71">
        <v>1.1020000000000001</v>
      </c>
      <c r="L2611" s="70">
        <v>0</v>
      </c>
      <c r="M2611" s="71">
        <v>0.76900000000000002</v>
      </c>
      <c r="N2611" s="72"/>
      <c r="O2611" s="73">
        <f>MIN(1,MAX(0,(1/(1+EXP(-(Assumptions!$B$5 + Assumptions!$B$6*$N2611))))*Assumptions!$B$3))</f>
        <v>3.9165722796764356E-2</v>
      </c>
      <c r="P2611" s="73">
        <f>VLOOKUP($F2611,Assumptions!$A$23:$B$27,2,FALSE)*Assumptions!$B$4</f>
        <v>0.2</v>
      </c>
      <c r="Q2611" s="74">
        <f t="shared" si="80"/>
        <v>51199.240416368884</v>
      </c>
      <c r="R2611" s="75" t="str">
        <f>IF($O2611&lt;Assumptions!$B$17,"A",IF($O2611&lt;Assumptions!$B$18,"B",IF($O2611&lt;Assumptions!$B$19,"C",IF($O2611&lt;Assumptions!$B$20,"D","E"))))</f>
        <v>B</v>
      </c>
      <c r="S2611" s="75">
        <f t="shared" si="81"/>
        <v>0</v>
      </c>
    </row>
    <row r="2612" spans="1:19" ht="17.399999999999999" x14ac:dyDescent="0.3">
      <c r="A2612" s="39" t="s">
        <v>556</v>
      </c>
      <c r="B2612" s="39" t="s">
        <v>56</v>
      </c>
      <c r="C2612" s="39" t="s">
        <v>144</v>
      </c>
      <c r="D2612" s="39" t="s">
        <v>22</v>
      </c>
      <c r="E2612" s="70" t="s">
        <v>39</v>
      </c>
      <c r="F2612" s="70" t="s">
        <v>24</v>
      </c>
      <c r="G2612" s="78">
        <v>44659</v>
      </c>
      <c r="H2612" s="78">
        <v>45778</v>
      </c>
      <c r="I2612" s="69">
        <v>6390066.9400000004</v>
      </c>
      <c r="J2612" s="70">
        <v>0</v>
      </c>
      <c r="K2612" s="71">
        <v>1.0840000000000001</v>
      </c>
      <c r="L2612" s="70">
        <v>0</v>
      </c>
      <c r="M2612" s="71">
        <v>0.76900000000000002</v>
      </c>
      <c r="N2612" s="72"/>
      <c r="O2612" s="73">
        <f>MIN(1,MAX(0,(1/(1+EXP(-(Assumptions!$B$5 + Assumptions!$B$6*$N2612))))*Assumptions!$B$3))</f>
        <v>3.9165722796764356E-2</v>
      </c>
      <c r="P2612" s="73">
        <f>VLOOKUP($F2612,Assumptions!$A$23:$B$27,2,FALSE)*Assumptions!$B$4</f>
        <v>0.2</v>
      </c>
      <c r="Q2612" s="74">
        <f t="shared" si="80"/>
        <v>50054.318084961655</v>
      </c>
      <c r="R2612" s="75" t="str">
        <f>IF($O2612&lt;Assumptions!$B$17,"A",IF($O2612&lt;Assumptions!$B$18,"B",IF($O2612&lt;Assumptions!$B$19,"C",IF($O2612&lt;Assumptions!$B$20,"D","E"))))</f>
        <v>B</v>
      </c>
      <c r="S2612" s="75">
        <f t="shared" si="81"/>
        <v>0</v>
      </c>
    </row>
    <row r="2613" spans="1:19" ht="17.399999999999999" x14ac:dyDescent="0.3">
      <c r="A2613" s="39" t="s">
        <v>556</v>
      </c>
      <c r="B2613" s="39" t="s">
        <v>56</v>
      </c>
      <c r="C2613" s="39" t="s">
        <v>144</v>
      </c>
      <c r="D2613" s="39" t="s">
        <v>22</v>
      </c>
      <c r="E2613" s="70" t="s">
        <v>39</v>
      </c>
      <c r="F2613" s="70" t="s">
        <v>24</v>
      </c>
      <c r="G2613" s="78">
        <v>44659</v>
      </c>
      <c r="H2613" s="78">
        <v>45809</v>
      </c>
      <c r="I2613" s="69">
        <v>6221433.6600000001</v>
      </c>
      <c r="J2613" s="70">
        <v>0</v>
      </c>
      <c r="K2613" s="71">
        <v>1.0429999999999999</v>
      </c>
      <c r="L2613" s="70">
        <v>0</v>
      </c>
      <c r="M2613" s="71">
        <v>0.76900000000000002</v>
      </c>
      <c r="N2613" s="72"/>
      <c r="O2613" s="73">
        <f>MIN(1,MAX(0,(1/(1+EXP(-(Assumptions!$B$5 + Assumptions!$B$6*$N2613))))*Assumptions!$B$3))</f>
        <v>3.9165722796764356E-2</v>
      </c>
      <c r="P2613" s="73">
        <f>VLOOKUP($F2613,Assumptions!$A$23:$B$27,2,FALSE)*Assumptions!$B$4</f>
        <v>0.2</v>
      </c>
      <c r="Q2613" s="74">
        <f t="shared" si="80"/>
        <v>48733.389225203828</v>
      </c>
      <c r="R2613" s="75" t="str">
        <f>IF($O2613&lt;Assumptions!$B$17,"A",IF($O2613&lt;Assumptions!$B$18,"B",IF($O2613&lt;Assumptions!$B$19,"C",IF($O2613&lt;Assumptions!$B$20,"D","E"))))</f>
        <v>B</v>
      </c>
      <c r="S2613" s="75">
        <f t="shared" si="81"/>
        <v>0</v>
      </c>
    </row>
    <row r="2614" spans="1:19" ht="17.399999999999999" x14ac:dyDescent="0.3">
      <c r="A2614" s="39" t="s">
        <v>556</v>
      </c>
      <c r="B2614" s="39" t="s">
        <v>56</v>
      </c>
      <c r="C2614" s="39" t="s">
        <v>144</v>
      </c>
      <c r="D2614" s="39" t="s">
        <v>22</v>
      </c>
      <c r="E2614" s="70" t="s">
        <v>39</v>
      </c>
      <c r="F2614" s="70" t="s">
        <v>24</v>
      </c>
      <c r="G2614" s="78">
        <v>44659</v>
      </c>
      <c r="H2614" s="78">
        <v>45839</v>
      </c>
      <c r="I2614" s="69">
        <v>6083916.4000000004</v>
      </c>
      <c r="J2614" s="70">
        <v>0</v>
      </c>
      <c r="K2614" s="71">
        <v>0.95699999999999996</v>
      </c>
      <c r="L2614" s="70">
        <v>0</v>
      </c>
      <c r="M2614" s="71">
        <v>0.76900000000000002</v>
      </c>
      <c r="N2614" s="72"/>
      <c r="O2614" s="73">
        <f>MIN(1,MAX(0,(1/(1+EXP(-(Assumptions!$B$5 + Assumptions!$B$6*$N2614))))*Assumptions!$B$3))</f>
        <v>3.9165722796764356E-2</v>
      </c>
      <c r="P2614" s="73">
        <f>VLOOKUP($F2614,Assumptions!$A$23:$B$27,2,FALSE)*Assumptions!$B$4</f>
        <v>0.2</v>
      </c>
      <c r="Q2614" s="74">
        <f t="shared" si="80"/>
        <v>47656.196648217709</v>
      </c>
      <c r="R2614" s="75" t="str">
        <f>IF($O2614&lt;Assumptions!$B$17,"A",IF($O2614&lt;Assumptions!$B$18,"B",IF($O2614&lt;Assumptions!$B$19,"C",IF($O2614&lt;Assumptions!$B$20,"D","E"))))</f>
        <v>B</v>
      </c>
      <c r="S2614" s="75">
        <f t="shared" si="81"/>
        <v>0</v>
      </c>
    </row>
    <row r="2615" spans="1:19" ht="17.399999999999999" x14ac:dyDescent="0.3">
      <c r="A2615" s="39" t="s">
        <v>556</v>
      </c>
      <c r="B2615" s="39" t="s">
        <v>56</v>
      </c>
      <c r="C2615" s="39" t="s">
        <v>144</v>
      </c>
      <c r="D2615" s="39" t="s">
        <v>22</v>
      </c>
      <c r="E2615" s="70" t="s">
        <v>39</v>
      </c>
      <c r="F2615" s="70" t="s">
        <v>24</v>
      </c>
      <c r="G2615" s="78">
        <v>44659</v>
      </c>
      <c r="H2615" s="78">
        <v>45870</v>
      </c>
      <c r="I2615" s="69">
        <v>5924355.4800000004</v>
      </c>
      <c r="J2615" s="70">
        <v>0</v>
      </c>
      <c r="K2615" s="71">
        <v>1.097</v>
      </c>
      <c r="L2615" s="70">
        <v>0</v>
      </c>
      <c r="M2615" s="71">
        <v>0.76900000000000002</v>
      </c>
      <c r="N2615" s="72"/>
      <c r="O2615" s="73">
        <f>MIN(1,MAX(0,(1/(1+EXP(-(Assumptions!$B$5 + Assumptions!$B$6*$N2615))))*Assumptions!$B$3))</f>
        <v>3.9165722796764356E-2</v>
      </c>
      <c r="P2615" s="73">
        <f>VLOOKUP($F2615,Assumptions!$A$23:$B$27,2,FALSE)*Assumptions!$B$4</f>
        <v>0.2</v>
      </c>
      <c r="Q2615" s="74">
        <f t="shared" si="80"/>
        <v>46406.332895834377</v>
      </c>
      <c r="R2615" s="75" t="str">
        <f>IF($O2615&lt;Assumptions!$B$17,"A",IF($O2615&lt;Assumptions!$B$18,"B",IF($O2615&lt;Assumptions!$B$19,"C",IF($O2615&lt;Assumptions!$B$20,"D","E"))))</f>
        <v>B</v>
      </c>
      <c r="S2615" s="75">
        <f t="shared" si="81"/>
        <v>0</v>
      </c>
    </row>
    <row r="2616" spans="1:19" ht="17.399999999999999" x14ac:dyDescent="0.3">
      <c r="A2616" s="39" t="s">
        <v>556</v>
      </c>
      <c r="B2616" s="39" t="s">
        <v>56</v>
      </c>
      <c r="C2616" s="39" t="s">
        <v>144</v>
      </c>
      <c r="D2616" s="39" t="s">
        <v>22</v>
      </c>
      <c r="E2616" s="70" t="s">
        <v>39</v>
      </c>
      <c r="F2616" s="70" t="s">
        <v>24</v>
      </c>
      <c r="G2616" s="78">
        <v>44659</v>
      </c>
      <c r="H2616" s="78">
        <v>45901</v>
      </c>
      <c r="I2616" s="69">
        <v>5798349.75</v>
      </c>
      <c r="J2616" s="70">
        <v>0</v>
      </c>
      <c r="K2616" s="71">
        <v>1.109</v>
      </c>
      <c r="L2616" s="70">
        <v>0</v>
      </c>
      <c r="M2616" s="71">
        <v>0.76900000000000002</v>
      </c>
      <c r="N2616" s="72"/>
      <c r="O2616" s="73">
        <f>MIN(1,MAX(0,(1/(1+EXP(-(Assumptions!$B$5 + Assumptions!$B$6*$N2616))))*Assumptions!$B$3))</f>
        <v>3.9165722796764356E-2</v>
      </c>
      <c r="P2616" s="73">
        <f>VLOOKUP($F2616,Assumptions!$A$23:$B$27,2,FALSE)*Assumptions!$B$4</f>
        <v>0.2</v>
      </c>
      <c r="Q2616" s="74">
        <f t="shared" si="80"/>
        <v>45419.311797437578</v>
      </c>
      <c r="R2616" s="75" t="str">
        <f>IF($O2616&lt;Assumptions!$B$17,"A",IF($O2616&lt;Assumptions!$B$18,"B",IF($O2616&lt;Assumptions!$B$19,"C",IF($O2616&lt;Assumptions!$B$20,"D","E"))))</f>
        <v>B</v>
      </c>
      <c r="S2616" s="75">
        <f t="shared" si="81"/>
        <v>0</v>
      </c>
    </row>
    <row r="2617" spans="1:19" ht="17.399999999999999" x14ac:dyDescent="0.3">
      <c r="A2617" s="39" t="s">
        <v>556</v>
      </c>
      <c r="B2617" s="39" t="s">
        <v>56</v>
      </c>
      <c r="C2617" s="39" t="s">
        <v>144</v>
      </c>
      <c r="D2617" s="39" t="s">
        <v>22</v>
      </c>
      <c r="E2617" s="70" t="s">
        <v>39</v>
      </c>
      <c r="F2617" s="70" t="s">
        <v>24</v>
      </c>
      <c r="G2617" s="78">
        <v>44659</v>
      </c>
      <c r="H2617" s="78">
        <v>45931</v>
      </c>
      <c r="I2617" s="69">
        <v>5653588.3499999996</v>
      </c>
      <c r="J2617" s="70">
        <v>0</v>
      </c>
      <c r="K2617" s="71">
        <v>1.0680000000000001</v>
      </c>
      <c r="L2617" s="70">
        <v>0</v>
      </c>
      <c r="M2617" s="71">
        <v>0.76900000000000002</v>
      </c>
      <c r="N2617" s="72"/>
      <c r="O2617" s="73">
        <f>MIN(1,MAX(0,(1/(1+EXP(-(Assumptions!$B$5 + Assumptions!$B$6*$N2617))))*Assumptions!$B$3))</f>
        <v>3.9165722796764356E-2</v>
      </c>
      <c r="P2617" s="73">
        <f>VLOOKUP($F2617,Assumptions!$A$23:$B$27,2,FALSE)*Assumptions!$B$4</f>
        <v>0.2</v>
      </c>
      <c r="Q2617" s="74">
        <f t="shared" si="80"/>
        <v>44285.374824623279</v>
      </c>
      <c r="R2617" s="75" t="str">
        <f>IF($O2617&lt;Assumptions!$B$17,"A",IF($O2617&lt;Assumptions!$B$18,"B",IF($O2617&lt;Assumptions!$B$19,"C",IF($O2617&lt;Assumptions!$B$20,"D","E"))))</f>
        <v>B</v>
      </c>
      <c r="S2617" s="75">
        <f t="shared" si="81"/>
        <v>0</v>
      </c>
    </row>
    <row r="2618" spans="1:19" ht="17.399999999999999" x14ac:dyDescent="0.3">
      <c r="A2618" s="39" t="s">
        <v>556</v>
      </c>
      <c r="B2618" s="39" t="s">
        <v>56</v>
      </c>
      <c r="C2618" s="39" t="s">
        <v>144</v>
      </c>
      <c r="D2618" s="39" t="s">
        <v>22</v>
      </c>
      <c r="E2618" s="70" t="s">
        <v>39</v>
      </c>
      <c r="F2618" s="70" t="s">
        <v>24</v>
      </c>
      <c r="G2618" s="78">
        <v>44659</v>
      </c>
      <c r="H2618" s="78">
        <v>45962</v>
      </c>
      <c r="I2618" s="69">
        <v>5523487.6699999999</v>
      </c>
      <c r="J2618" s="70">
        <v>0</v>
      </c>
      <c r="K2618" s="71">
        <v>1.0469999999999999</v>
      </c>
      <c r="L2618" s="70">
        <v>0</v>
      </c>
      <c r="M2618" s="71">
        <v>0.76900000000000002</v>
      </c>
      <c r="N2618" s="72"/>
      <c r="O2618" s="73">
        <f>MIN(1,MAX(0,(1/(1+EXP(-(Assumptions!$B$5 + Assumptions!$B$6*$N2618))))*Assumptions!$B$3))</f>
        <v>3.9165722796764356E-2</v>
      </c>
      <c r="P2618" s="73">
        <f>VLOOKUP($F2618,Assumptions!$A$23:$B$27,2,FALSE)*Assumptions!$B$4</f>
        <v>0.2</v>
      </c>
      <c r="Q2618" s="74">
        <f t="shared" si="80"/>
        <v>43266.277390913165</v>
      </c>
      <c r="R2618" s="75" t="str">
        <f>IF($O2618&lt;Assumptions!$B$17,"A",IF($O2618&lt;Assumptions!$B$18,"B",IF($O2618&lt;Assumptions!$B$19,"C",IF($O2618&lt;Assumptions!$B$20,"D","E"))))</f>
        <v>B</v>
      </c>
      <c r="S2618" s="75">
        <f t="shared" si="81"/>
        <v>0</v>
      </c>
    </row>
    <row r="2619" spans="1:19" ht="17.399999999999999" x14ac:dyDescent="0.3">
      <c r="A2619" s="39" t="s">
        <v>556</v>
      </c>
      <c r="B2619" s="39" t="s">
        <v>56</v>
      </c>
      <c r="C2619" s="39" t="s">
        <v>144</v>
      </c>
      <c r="D2619" s="39" t="s">
        <v>22</v>
      </c>
      <c r="E2619" s="70" t="s">
        <v>39</v>
      </c>
      <c r="F2619" s="70" t="s">
        <v>24</v>
      </c>
      <c r="G2619" s="78">
        <v>44659</v>
      </c>
      <c r="H2619" s="78">
        <v>45992</v>
      </c>
      <c r="I2619" s="69">
        <v>5375290.1500000004</v>
      </c>
      <c r="J2619" s="70">
        <v>95</v>
      </c>
      <c r="K2619" s="71">
        <v>0.39700000000000002</v>
      </c>
      <c r="L2619" s="70">
        <v>0</v>
      </c>
      <c r="M2619" s="71">
        <v>0.76900000000000002</v>
      </c>
      <c r="N2619" s="72"/>
      <c r="O2619" s="73">
        <f>MIN(1,MAX(0,(1/(1+EXP(-(Assumptions!$B$5 + Assumptions!$B$6*$N2619))))*Assumptions!$B$3))</f>
        <v>3.9165722796764356E-2</v>
      </c>
      <c r="P2619" s="73">
        <f>VLOOKUP($F2619,Assumptions!$A$23:$B$27,2,FALSE)*Assumptions!$B$4</f>
        <v>0.2</v>
      </c>
      <c r="Q2619" s="74">
        <f t="shared" si="80"/>
        <v>42105.424793415586</v>
      </c>
      <c r="R2619" s="75" t="str">
        <f>IF($O2619&lt;Assumptions!$B$17,"A",IF($O2619&lt;Assumptions!$B$18,"B",IF($O2619&lt;Assumptions!$B$19,"C",IF($O2619&lt;Assumptions!$B$20,"D","E"))))</f>
        <v>B</v>
      </c>
      <c r="S2619" s="75">
        <f t="shared" si="81"/>
        <v>0</v>
      </c>
    </row>
    <row r="2620" spans="1:19" ht="17.399999999999999" x14ac:dyDescent="0.3">
      <c r="A2620" s="39" t="s">
        <v>558</v>
      </c>
      <c r="B2620" s="39" t="s">
        <v>52</v>
      </c>
      <c r="C2620" s="39" t="s">
        <v>144</v>
      </c>
      <c r="D2620" s="39" t="s">
        <v>48</v>
      </c>
      <c r="E2620" s="70" t="s">
        <v>39</v>
      </c>
      <c r="F2620" s="70" t="s">
        <v>40</v>
      </c>
      <c r="G2620" s="78">
        <v>45787</v>
      </c>
      <c r="H2620" s="78">
        <v>45778</v>
      </c>
      <c r="I2620" s="69">
        <v>1046013.16</v>
      </c>
      <c r="J2620" s="70">
        <v>0</v>
      </c>
      <c r="K2620" s="71">
        <v>1.1180000000000001</v>
      </c>
      <c r="L2620" s="70">
        <v>0</v>
      </c>
      <c r="M2620" s="71">
        <v>1.2949999999999999</v>
      </c>
      <c r="N2620" s="72"/>
      <c r="O2620" s="73">
        <f>MIN(1,MAX(0,(1/(1+EXP(-(Assumptions!$B$5 + Assumptions!$B$6*$N2620))))*Assumptions!$B$3))</f>
        <v>3.9165722796764356E-2</v>
      </c>
      <c r="P2620" s="73">
        <f>VLOOKUP($F2620,Assumptions!$A$23:$B$27,2,FALSE)*Assumptions!$B$4</f>
        <v>0.7</v>
      </c>
      <c r="Q2620" s="74">
        <f t="shared" si="80"/>
        <v>28677.503026429265</v>
      </c>
      <c r="R2620" s="75" t="str">
        <f>IF($O2620&lt;Assumptions!$B$17,"A",IF($O2620&lt;Assumptions!$B$18,"B",IF($O2620&lt;Assumptions!$B$19,"C",IF($O2620&lt;Assumptions!$B$20,"D","E"))))</f>
        <v>B</v>
      </c>
      <c r="S2620" s="75">
        <f t="shared" si="81"/>
        <v>0</v>
      </c>
    </row>
    <row r="2621" spans="1:19" ht="17.399999999999999" x14ac:dyDescent="0.3">
      <c r="A2621" s="39" t="s">
        <v>558</v>
      </c>
      <c r="B2621" s="39" t="s">
        <v>52</v>
      </c>
      <c r="C2621" s="39" t="s">
        <v>144</v>
      </c>
      <c r="D2621" s="39" t="s">
        <v>48</v>
      </c>
      <c r="E2621" s="70" t="s">
        <v>39</v>
      </c>
      <c r="F2621" s="70" t="s">
        <v>40</v>
      </c>
      <c r="G2621" s="78">
        <v>45787</v>
      </c>
      <c r="H2621" s="78">
        <v>45809</v>
      </c>
      <c r="I2621" s="69">
        <v>1017389.08</v>
      </c>
      <c r="J2621" s="70">
        <v>35</v>
      </c>
      <c r="K2621" s="71">
        <v>0.45100000000000001</v>
      </c>
      <c r="L2621" s="70">
        <v>0</v>
      </c>
      <c r="M2621" s="71">
        <v>1.2949999999999999</v>
      </c>
      <c r="N2621" s="72"/>
      <c r="O2621" s="73">
        <f>MIN(1,MAX(0,(1/(1+EXP(-(Assumptions!$B$5 + Assumptions!$B$6*$N2621))))*Assumptions!$B$3))</f>
        <v>3.9165722796764356E-2</v>
      </c>
      <c r="P2621" s="73">
        <f>VLOOKUP($F2621,Assumptions!$A$23:$B$27,2,FALSE)*Assumptions!$B$4</f>
        <v>0.7</v>
      </c>
      <c r="Q2621" s="74">
        <f t="shared" si="80"/>
        <v>27892.745078614578</v>
      </c>
      <c r="R2621" s="75" t="str">
        <f>IF($O2621&lt;Assumptions!$B$17,"A",IF($O2621&lt;Assumptions!$B$18,"B",IF($O2621&lt;Assumptions!$B$19,"C",IF($O2621&lt;Assumptions!$B$20,"D","E"))))</f>
        <v>B</v>
      </c>
      <c r="S2621" s="75">
        <f t="shared" si="81"/>
        <v>0</v>
      </c>
    </row>
    <row r="2622" spans="1:19" ht="17.399999999999999" x14ac:dyDescent="0.3">
      <c r="A2622" s="39" t="s">
        <v>558</v>
      </c>
      <c r="B2622" s="39" t="s">
        <v>52</v>
      </c>
      <c r="C2622" s="39" t="s">
        <v>144</v>
      </c>
      <c r="D2622" s="39" t="s">
        <v>48</v>
      </c>
      <c r="E2622" s="70" t="s">
        <v>39</v>
      </c>
      <c r="F2622" s="70" t="s">
        <v>40</v>
      </c>
      <c r="G2622" s="78">
        <v>45787</v>
      </c>
      <c r="H2622" s="78">
        <v>45839</v>
      </c>
      <c r="I2622" s="69">
        <v>993965.58</v>
      </c>
      <c r="J2622" s="70">
        <v>0</v>
      </c>
      <c r="K2622" s="71">
        <v>1.0920000000000001</v>
      </c>
      <c r="L2622" s="70">
        <v>0</v>
      </c>
      <c r="M2622" s="71">
        <v>1.2949999999999999</v>
      </c>
      <c r="N2622" s="72"/>
      <c r="O2622" s="73">
        <f>MIN(1,MAX(0,(1/(1+EXP(-(Assumptions!$B$5 + Assumptions!$B$6*$N2622))))*Assumptions!$B$3))</f>
        <v>3.9165722796764356E-2</v>
      </c>
      <c r="P2622" s="73">
        <f>VLOOKUP($F2622,Assumptions!$A$23:$B$27,2,FALSE)*Assumptions!$B$4</f>
        <v>0.7</v>
      </c>
      <c r="Q2622" s="74">
        <f t="shared" si="80"/>
        <v>27250.566263063567</v>
      </c>
      <c r="R2622" s="75" t="str">
        <f>IF($O2622&lt;Assumptions!$B$17,"A",IF($O2622&lt;Assumptions!$B$18,"B",IF($O2622&lt;Assumptions!$B$19,"C",IF($O2622&lt;Assumptions!$B$20,"D","E"))))</f>
        <v>B</v>
      </c>
      <c r="S2622" s="75">
        <f t="shared" si="81"/>
        <v>0</v>
      </c>
    </row>
    <row r="2623" spans="1:19" ht="17.399999999999999" x14ac:dyDescent="0.3">
      <c r="A2623" s="39" t="s">
        <v>558</v>
      </c>
      <c r="B2623" s="39" t="s">
        <v>52</v>
      </c>
      <c r="C2623" s="39" t="s">
        <v>144</v>
      </c>
      <c r="D2623" s="39" t="s">
        <v>48</v>
      </c>
      <c r="E2623" s="70" t="s">
        <v>39</v>
      </c>
      <c r="F2623" s="70" t="s">
        <v>40</v>
      </c>
      <c r="G2623" s="78">
        <v>45787</v>
      </c>
      <c r="H2623" s="78">
        <v>45870</v>
      </c>
      <c r="I2623" s="69">
        <v>970297.03</v>
      </c>
      <c r="J2623" s="70">
        <v>0</v>
      </c>
      <c r="K2623" s="71">
        <v>1.0569999999999999</v>
      </c>
      <c r="L2623" s="70">
        <v>0</v>
      </c>
      <c r="M2623" s="71">
        <v>1.2949999999999999</v>
      </c>
      <c r="N2623" s="72"/>
      <c r="O2623" s="73">
        <f>MIN(1,MAX(0,(1/(1+EXP(-(Assumptions!$B$5 + Assumptions!$B$6*$N2623))))*Assumptions!$B$3))</f>
        <v>3.9165722796764356E-2</v>
      </c>
      <c r="P2623" s="73">
        <f>VLOOKUP($F2623,Assumptions!$A$23:$B$27,2,FALSE)*Assumptions!$B$4</f>
        <v>0.7</v>
      </c>
      <c r="Q2623" s="74">
        <f t="shared" si="80"/>
        <v>26601.669155252621</v>
      </c>
      <c r="R2623" s="75" t="str">
        <f>IF($O2623&lt;Assumptions!$B$17,"A",IF($O2623&lt;Assumptions!$B$18,"B",IF($O2623&lt;Assumptions!$B$19,"C",IF($O2623&lt;Assumptions!$B$20,"D","E"))))</f>
        <v>B</v>
      </c>
      <c r="S2623" s="75">
        <f t="shared" si="81"/>
        <v>0</v>
      </c>
    </row>
    <row r="2624" spans="1:19" ht="17.399999999999999" x14ac:dyDescent="0.3">
      <c r="A2624" s="39" t="s">
        <v>558</v>
      </c>
      <c r="B2624" s="39" t="s">
        <v>52</v>
      </c>
      <c r="C2624" s="39" t="s">
        <v>144</v>
      </c>
      <c r="D2624" s="39" t="s">
        <v>48</v>
      </c>
      <c r="E2624" s="70" t="s">
        <v>39</v>
      </c>
      <c r="F2624" s="70" t="s">
        <v>40</v>
      </c>
      <c r="G2624" s="78">
        <v>45787</v>
      </c>
      <c r="H2624" s="78">
        <v>45901</v>
      </c>
      <c r="I2624" s="69">
        <v>970297.03</v>
      </c>
      <c r="J2624" s="70">
        <v>220</v>
      </c>
      <c r="K2624" s="71">
        <v>8.5000000000000006E-2</v>
      </c>
      <c r="L2624" s="70">
        <v>0</v>
      </c>
      <c r="M2624" s="71">
        <v>1.2949999999999999</v>
      </c>
      <c r="N2624" s="72"/>
      <c r="O2624" s="73">
        <f>MIN(1,MAX(0,(1/(1+EXP(-(Assumptions!$B$5 + Assumptions!$B$6*$N2624))))*Assumptions!$B$3))</f>
        <v>3.9165722796764356E-2</v>
      </c>
      <c r="P2624" s="73">
        <f>VLOOKUP($F2624,Assumptions!$A$23:$B$27,2,FALSE)*Assumptions!$B$4</f>
        <v>0.7</v>
      </c>
      <c r="Q2624" s="74">
        <f t="shared" si="80"/>
        <v>26601.669155252621</v>
      </c>
      <c r="R2624" s="75" t="str">
        <f>IF($O2624&lt;Assumptions!$B$17,"A",IF($O2624&lt;Assumptions!$B$18,"B",IF($O2624&lt;Assumptions!$B$19,"C",IF($O2624&lt;Assumptions!$B$20,"D","E"))))</f>
        <v>B</v>
      </c>
      <c r="S2624" s="75">
        <f t="shared" si="81"/>
        <v>1</v>
      </c>
    </row>
    <row r="2625" spans="1:19" ht="17.399999999999999" x14ac:dyDescent="0.3">
      <c r="A2625" s="39" t="s">
        <v>558</v>
      </c>
      <c r="B2625" s="39" t="s">
        <v>52</v>
      </c>
      <c r="C2625" s="39" t="s">
        <v>144</v>
      </c>
      <c r="D2625" s="39" t="s">
        <v>48</v>
      </c>
      <c r="E2625" s="70" t="s">
        <v>39</v>
      </c>
      <c r="F2625" s="70" t="s">
        <v>40</v>
      </c>
      <c r="G2625" s="78">
        <v>45787</v>
      </c>
      <c r="H2625" s="78">
        <v>45931</v>
      </c>
      <c r="I2625" s="69">
        <v>970297.03</v>
      </c>
      <c r="J2625" s="70">
        <v>999</v>
      </c>
      <c r="K2625" s="71">
        <v>1.0999999999999999E-2</v>
      </c>
      <c r="L2625" s="70">
        <v>0</v>
      </c>
      <c r="M2625" s="71">
        <v>1.2949999999999999</v>
      </c>
      <c r="N2625" s="72"/>
      <c r="O2625" s="73">
        <f>MIN(1,MAX(0,(1/(1+EXP(-(Assumptions!$B$5 + Assumptions!$B$6*$N2625))))*Assumptions!$B$3))</f>
        <v>3.9165722796764356E-2</v>
      </c>
      <c r="P2625" s="73">
        <f>VLOOKUP($F2625,Assumptions!$A$23:$B$27,2,FALSE)*Assumptions!$B$4</f>
        <v>0.7</v>
      </c>
      <c r="Q2625" s="74">
        <f t="shared" ref="Q2625:Q2688" si="82">$I2625*$O2625*$P2625</f>
        <v>26601.669155252621</v>
      </c>
      <c r="R2625" s="75" t="str">
        <f>IF($O2625&lt;Assumptions!$B$17,"A",IF($O2625&lt;Assumptions!$B$18,"B",IF($O2625&lt;Assumptions!$B$19,"C",IF($O2625&lt;Assumptions!$B$20,"D","E"))))</f>
        <v>B</v>
      </c>
      <c r="S2625" s="75">
        <f t="shared" ref="S2625:S2688" si="83">--($J2625&gt;=180)</f>
        <v>1</v>
      </c>
    </row>
    <row r="2626" spans="1:19" ht="17.399999999999999" x14ac:dyDescent="0.3">
      <c r="A2626" s="39" t="s">
        <v>558</v>
      </c>
      <c r="B2626" s="39" t="s">
        <v>52</v>
      </c>
      <c r="C2626" s="39" t="s">
        <v>144</v>
      </c>
      <c r="D2626" s="39" t="s">
        <v>48</v>
      </c>
      <c r="E2626" s="70" t="s">
        <v>39</v>
      </c>
      <c r="F2626" s="70" t="s">
        <v>40</v>
      </c>
      <c r="G2626" s="78">
        <v>45787</v>
      </c>
      <c r="H2626" s="78">
        <v>45962</v>
      </c>
      <c r="I2626" s="69">
        <v>970297.03</v>
      </c>
      <c r="J2626" s="70">
        <v>999</v>
      </c>
      <c r="K2626" s="71">
        <v>0.112</v>
      </c>
      <c r="L2626" s="70">
        <v>0</v>
      </c>
      <c r="M2626" s="71">
        <v>1.2949999999999999</v>
      </c>
      <c r="N2626" s="72"/>
      <c r="O2626" s="73">
        <f>MIN(1,MAX(0,(1/(1+EXP(-(Assumptions!$B$5 + Assumptions!$B$6*$N2626))))*Assumptions!$B$3))</f>
        <v>3.9165722796764356E-2</v>
      </c>
      <c r="P2626" s="73">
        <f>VLOOKUP($F2626,Assumptions!$A$23:$B$27,2,FALSE)*Assumptions!$B$4</f>
        <v>0.7</v>
      </c>
      <c r="Q2626" s="74">
        <f t="shared" si="82"/>
        <v>26601.669155252621</v>
      </c>
      <c r="R2626" s="75" t="str">
        <f>IF($O2626&lt;Assumptions!$B$17,"A",IF($O2626&lt;Assumptions!$B$18,"B",IF($O2626&lt;Assumptions!$B$19,"C",IF($O2626&lt;Assumptions!$B$20,"D","E"))))</f>
        <v>B</v>
      </c>
      <c r="S2626" s="75">
        <f t="shared" si="83"/>
        <v>1</v>
      </c>
    </row>
    <row r="2627" spans="1:19" ht="17.399999999999999" x14ac:dyDescent="0.3">
      <c r="A2627" s="39" t="s">
        <v>558</v>
      </c>
      <c r="B2627" s="39" t="s">
        <v>52</v>
      </c>
      <c r="C2627" s="39" t="s">
        <v>144</v>
      </c>
      <c r="D2627" s="39" t="s">
        <v>48</v>
      </c>
      <c r="E2627" s="70" t="s">
        <v>39</v>
      </c>
      <c r="F2627" s="70" t="s">
        <v>40</v>
      </c>
      <c r="G2627" s="78">
        <v>45787</v>
      </c>
      <c r="H2627" s="78">
        <v>45992</v>
      </c>
      <c r="I2627" s="69">
        <v>970297.03</v>
      </c>
      <c r="J2627" s="70">
        <v>999</v>
      </c>
      <c r="K2627" s="71">
        <v>0.08</v>
      </c>
      <c r="L2627" s="70">
        <v>0</v>
      </c>
      <c r="M2627" s="71">
        <v>1.2949999999999999</v>
      </c>
      <c r="N2627" s="72"/>
      <c r="O2627" s="73">
        <f>MIN(1,MAX(0,(1/(1+EXP(-(Assumptions!$B$5 + Assumptions!$B$6*$N2627))))*Assumptions!$B$3))</f>
        <v>3.9165722796764356E-2</v>
      </c>
      <c r="P2627" s="73">
        <f>VLOOKUP($F2627,Assumptions!$A$23:$B$27,2,FALSE)*Assumptions!$B$4</f>
        <v>0.7</v>
      </c>
      <c r="Q2627" s="74">
        <f t="shared" si="82"/>
        <v>26601.669155252621</v>
      </c>
      <c r="R2627" s="75" t="str">
        <f>IF($O2627&lt;Assumptions!$B$17,"A",IF($O2627&lt;Assumptions!$B$18,"B",IF($O2627&lt;Assumptions!$B$19,"C",IF($O2627&lt;Assumptions!$B$20,"D","E"))))</f>
        <v>B</v>
      </c>
      <c r="S2627" s="75">
        <f t="shared" si="83"/>
        <v>1</v>
      </c>
    </row>
    <row r="2628" spans="1:19" ht="17.399999999999999" x14ac:dyDescent="0.3">
      <c r="A2628" s="39" t="s">
        <v>560</v>
      </c>
      <c r="B2628" s="39" t="s">
        <v>80</v>
      </c>
      <c r="C2628" s="39" t="s">
        <v>144</v>
      </c>
      <c r="D2628" s="39" t="s">
        <v>48</v>
      </c>
      <c r="E2628" s="70" t="s">
        <v>35</v>
      </c>
      <c r="F2628" s="70" t="s">
        <v>32</v>
      </c>
      <c r="G2628" s="78">
        <v>44177</v>
      </c>
      <c r="H2628" s="78">
        <v>45658</v>
      </c>
      <c r="I2628" s="69">
        <v>15307731.949999999</v>
      </c>
      <c r="J2628" s="70">
        <v>65</v>
      </c>
      <c r="K2628" s="71">
        <v>0.79900000000000004</v>
      </c>
      <c r="L2628" s="70">
        <v>0</v>
      </c>
      <c r="M2628" s="71">
        <v>0.73899999999999999</v>
      </c>
      <c r="N2628" s="72"/>
      <c r="O2628" s="73">
        <f>MIN(1,MAX(0,(1/(1+EXP(-(Assumptions!$B$5 + Assumptions!$B$6*$N2628))))*Assumptions!$B$3))</f>
        <v>3.9165722796764356E-2</v>
      </c>
      <c r="P2628" s="73">
        <f>VLOOKUP($F2628,Assumptions!$A$23:$B$27,2,FALSE)*Assumptions!$B$4</f>
        <v>0.5</v>
      </c>
      <c r="Q2628" s="74">
        <f t="shared" si="82"/>
        <v>299769.19310043653</v>
      </c>
      <c r="R2628" s="75" t="str">
        <f>IF($O2628&lt;Assumptions!$B$17,"A",IF($O2628&lt;Assumptions!$B$18,"B",IF($O2628&lt;Assumptions!$B$19,"C",IF($O2628&lt;Assumptions!$B$20,"D","E"))))</f>
        <v>B</v>
      </c>
      <c r="S2628" s="75">
        <f t="shared" si="83"/>
        <v>0</v>
      </c>
    </row>
    <row r="2629" spans="1:19" ht="17.399999999999999" x14ac:dyDescent="0.3">
      <c r="A2629" s="39" t="s">
        <v>560</v>
      </c>
      <c r="B2629" s="39" t="s">
        <v>80</v>
      </c>
      <c r="C2629" s="39" t="s">
        <v>144</v>
      </c>
      <c r="D2629" s="39" t="s">
        <v>48</v>
      </c>
      <c r="E2629" s="70" t="s">
        <v>35</v>
      </c>
      <c r="F2629" s="70" t="s">
        <v>32</v>
      </c>
      <c r="G2629" s="78">
        <v>44177</v>
      </c>
      <c r="H2629" s="78">
        <v>45689</v>
      </c>
      <c r="I2629" s="69">
        <v>14945642.49</v>
      </c>
      <c r="J2629" s="70">
        <v>0</v>
      </c>
      <c r="K2629" s="71">
        <v>1.091</v>
      </c>
      <c r="L2629" s="70">
        <v>0</v>
      </c>
      <c r="M2629" s="71">
        <v>0.73899999999999999</v>
      </c>
      <c r="N2629" s="72"/>
      <c r="O2629" s="73">
        <f>MIN(1,MAX(0,(1/(1+EXP(-(Assumptions!$B$5 + Assumptions!$B$6*$N2629))))*Assumptions!$B$3))</f>
        <v>3.9165722796764356E-2</v>
      </c>
      <c r="P2629" s="73">
        <f>VLOOKUP($F2629,Assumptions!$A$23:$B$27,2,FALSE)*Assumptions!$B$4</f>
        <v>0.5</v>
      </c>
      <c r="Q2629" s="74">
        <f t="shared" si="82"/>
        <v>292678.44539144152</v>
      </c>
      <c r="R2629" s="75" t="str">
        <f>IF($O2629&lt;Assumptions!$B$17,"A",IF($O2629&lt;Assumptions!$B$18,"B",IF($O2629&lt;Assumptions!$B$19,"C",IF($O2629&lt;Assumptions!$B$20,"D","E"))))</f>
        <v>B</v>
      </c>
      <c r="S2629" s="75">
        <f t="shared" si="83"/>
        <v>0</v>
      </c>
    </row>
    <row r="2630" spans="1:19" ht="17.399999999999999" x14ac:dyDescent="0.3">
      <c r="A2630" s="39" t="s">
        <v>560</v>
      </c>
      <c r="B2630" s="39" t="s">
        <v>80</v>
      </c>
      <c r="C2630" s="39" t="s">
        <v>144</v>
      </c>
      <c r="D2630" s="39" t="s">
        <v>48</v>
      </c>
      <c r="E2630" s="70" t="s">
        <v>35</v>
      </c>
      <c r="F2630" s="70" t="s">
        <v>32</v>
      </c>
      <c r="G2630" s="78">
        <v>44177</v>
      </c>
      <c r="H2630" s="78">
        <v>45717</v>
      </c>
      <c r="I2630" s="69">
        <v>14533606.029999999</v>
      </c>
      <c r="J2630" s="70">
        <v>0</v>
      </c>
      <c r="K2630" s="71">
        <v>1.099</v>
      </c>
      <c r="L2630" s="70">
        <v>0</v>
      </c>
      <c r="M2630" s="71">
        <v>0.73899999999999999</v>
      </c>
      <c r="N2630" s="72"/>
      <c r="O2630" s="73">
        <f>MIN(1,MAX(0,(1/(1+EXP(-(Assumptions!$B$5 + Assumptions!$B$6*$N2630))))*Assumptions!$B$3))</f>
        <v>3.9165722796764356E-2</v>
      </c>
      <c r="P2630" s="73">
        <f>VLOOKUP($F2630,Assumptions!$A$23:$B$27,2,FALSE)*Assumptions!$B$4</f>
        <v>0.5</v>
      </c>
      <c r="Q2630" s="74">
        <f t="shared" si="82"/>
        <v>284609.59250418143</v>
      </c>
      <c r="R2630" s="75" t="str">
        <f>IF($O2630&lt;Assumptions!$B$17,"A",IF($O2630&lt;Assumptions!$B$18,"B",IF($O2630&lt;Assumptions!$B$19,"C",IF($O2630&lt;Assumptions!$B$20,"D","E"))))</f>
        <v>B</v>
      </c>
      <c r="S2630" s="75">
        <f t="shared" si="83"/>
        <v>0</v>
      </c>
    </row>
    <row r="2631" spans="1:19" ht="17.399999999999999" x14ac:dyDescent="0.3">
      <c r="A2631" s="39" t="s">
        <v>560</v>
      </c>
      <c r="B2631" s="39" t="s">
        <v>80</v>
      </c>
      <c r="C2631" s="39" t="s">
        <v>144</v>
      </c>
      <c r="D2631" s="39" t="s">
        <v>48</v>
      </c>
      <c r="E2631" s="70" t="s">
        <v>35</v>
      </c>
      <c r="F2631" s="70" t="s">
        <v>32</v>
      </c>
      <c r="G2631" s="78">
        <v>44177</v>
      </c>
      <c r="H2631" s="78">
        <v>45748</v>
      </c>
      <c r="I2631" s="69">
        <v>14148461.119999999</v>
      </c>
      <c r="J2631" s="70">
        <v>0</v>
      </c>
      <c r="K2631" s="71">
        <v>1.0329999999999999</v>
      </c>
      <c r="L2631" s="70">
        <v>0</v>
      </c>
      <c r="M2631" s="71">
        <v>0.73899999999999999</v>
      </c>
      <c r="N2631" s="72"/>
      <c r="O2631" s="73">
        <f>MIN(1,MAX(0,(1/(1+EXP(-(Assumptions!$B$5 + Assumptions!$B$6*$N2631))))*Assumptions!$B$3))</f>
        <v>3.9165722796764356E-2</v>
      </c>
      <c r="P2631" s="73">
        <f>VLOOKUP($F2631,Assumptions!$A$23:$B$27,2,FALSE)*Assumptions!$B$4</f>
        <v>0.5</v>
      </c>
      <c r="Q2631" s="74">
        <f t="shared" si="82"/>
        <v>277067.35311335907</v>
      </c>
      <c r="R2631" s="75" t="str">
        <f>IF($O2631&lt;Assumptions!$B$17,"A",IF($O2631&lt;Assumptions!$B$18,"B",IF($O2631&lt;Assumptions!$B$19,"C",IF($O2631&lt;Assumptions!$B$20,"D","E"))))</f>
        <v>B</v>
      </c>
      <c r="S2631" s="75">
        <f t="shared" si="83"/>
        <v>0</v>
      </c>
    </row>
    <row r="2632" spans="1:19" ht="17.399999999999999" x14ac:dyDescent="0.3">
      <c r="A2632" s="39" t="s">
        <v>560</v>
      </c>
      <c r="B2632" s="39" t="s">
        <v>80</v>
      </c>
      <c r="C2632" s="39" t="s">
        <v>144</v>
      </c>
      <c r="D2632" s="39" t="s">
        <v>48</v>
      </c>
      <c r="E2632" s="70" t="s">
        <v>35</v>
      </c>
      <c r="F2632" s="70" t="s">
        <v>32</v>
      </c>
      <c r="G2632" s="78">
        <v>44177</v>
      </c>
      <c r="H2632" s="78">
        <v>45778</v>
      </c>
      <c r="I2632" s="69">
        <v>13836823.039999999</v>
      </c>
      <c r="J2632" s="70">
        <v>0</v>
      </c>
      <c r="K2632" s="71">
        <v>0.97</v>
      </c>
      <c r="L2632" s="70">
        <v>0</v>
      </c>
      <c r="M2632" s="71">
        <v>0.73899999999999999</v>
      </c>
      <c r="N2632" s="72"/>
      <c r="O2632" s="73">
        <f>MIN(1,MAX(0,(1/(1+EXP(-(Assumptions!$B$5 + Assumptions!$B$6*$N2632))))*Assumptions!$B$3))</f>
        <v>3.9165722796764356E-2</v>
      </c>
      <c r="P2632" s="73">
        <f>VLOOKUP($F2632,Assumptions!$A$23:$B$27,2,FALSE)*Assumptions!$B$4</f>
        <v>0.5</v>
      </c>
      <c r="Q2632" s="74">
        <f t="shared" si="82"/>
        <v>270964.58778626111</v>
      </c>
      <c r="R2632" s="75" t="str">
        <f>IF($O2632&lt;Assumptions!$B$17,"A",IF($O2632&lt;Assumptions!$B$18,"B",IF($O2632&lt;Assumptions!$B$19,"C",IF($O2632&lt;Assumptions!$B$20,"D","E"))))</f>
        <v>B</v>
      </c>
      <c r="S2632" s="75">
        <f t="shared" si="83"/>
        <v>0</v>
      </c>
    </row>
    <row r="2633" spans="1:19" ht="17.399999999999999" x14ac:dyDescent="0.3">
      <c r="A2633" s="39" t="s">
        <v>560</v>
      </c>
      <c r="B2633" s="39" t="s">
        <v>80</v>
      </c>
      <c r="C2633" s="39" t="s">
        <v>144</v>
      </c>
      <c r="D2633" s="39" t="s">
        <v>48</v>
      </c>
      <c r="E2633" s="70" t="s">
        <v>35</v>
      </c>
      <c r="F2633" s="70" t="s">
        <v>32</v>
      </c>
      <c r="G2633" s="78">
        <v>44177</v>
      </c>
      <c r="H2633" s="78">
        <v>45809</v>
      </c>
      <c r="I2633" s="69">
        <v>13495860.539999999</v>
      </c>
      <c r="J2633" s="70">
        <v>95</v>
      </c>
      <c r="K2633" s="71">
        <v>0.13700000000000001</v>
      </c>
      <c r="L2633" s="70">
        <v>0</v>
      </c>
      <c r="M2633" s="71">
        <v>0.73899999999999999</v>
      </c>
      <c r="N2633" s="72"/>
      <c r="O2633" s="73">
        <f>MIN(1,MAX(0,(1/(1+EXP(-(Assumptions!$B$5 + Assumptions!$B$6*$N2633))))*Assumptions!$B$3))</f>
        <v>3.9165722796764356E-2</v>
      </c>
      <c r="P2633" s="73">
        <f>VLOOKUP($F2633,Assumptions!$A$23:$B$27,2,FALSE)*Assumptions!$B$4</f>
        <v>0.5</v>
      </c>
      <c r="Q2633" s="74">
        <f t="shared" si="82"/>
        <v>264287.56640671525</v>
      </c>
      <c r="R2633" s="75" t="str">
        <f>IF($O2633&lt;Assumptions!$B$17,"A",IF($O2633&lt;Assumptions!$B$18,"B",IF($O2633&lt;Assumptions!$B$19,"C",IF($O2633&lt;Assumptions!$B$20,"D","E"))))</f>
        <v>B</v>
      </c>
      <c r="S2633" s="75">
        <f t="shared" si="83"/>
        <v>0</v>
      </c>
    </row>
    <row r="2634" spans="1:19" ht="17.399999999999999" x14ac:dyDescent="0.3">
      <c r="A2634" s="39" t="s">
        <v>560</v>
      </c>
      <c r="B2634" s="39" t="s">
        <v>80</v>
      </c>
      <c r="C2634" s="39" t="s">
        <v>144</v>
      </c>
      <c r="D2634" s="39" t="s">
        <v>48</v>
      </c>
      <c r="E2634" s="70" t="s">
        <v>35</v>
      </c>
      <c r="F2634" s="70" t="s">
        <v>32</v>
      </c>
      <c r="G2634" s="78">
        <v>44177</v>
      </c>
      <c r="H2634" s="78">
        <v>45839</v>
      </c>
      <c r="I2634" s="69">
        <v>13140440.470000001</v>
      </c>
      <c r="J2634" s="70">
        <v>0</v>
      </c>
      <c r="K2634" s="71">
        <v>1.01</v>
      </c>
      <c r="L2634" s="70">
        <v>0</v>
      </c>
      <c r="M2634" s="71">
        <v>0.73899999999999999</v>
      </c>
      <c r="N2634" s="72"/>
      <c r="O2634" s="73">
        <f>MIN(1,MAX(0,(1/(1+EXP(-(Assumptions!$B$5 + Assumptions!$B$6*$N2634))))*Assumptions!$B$3))</f>
        <v>3.9165722796764356E-2</v>
      </c>
      <c r="P2634" s="73">
        <f>VLOOKUP($F2634,Assumptions!$A$23:$B$27,2,FALSE)*Assumptions!$B$4</f>
        <v>0.5</v>
      </c>
      <c r="Q2634" s="74">
        <f t="shared" si="82"/>
        <v>257327.42443770196</v>
      </c>
      <c r="R2634" s="75" t="str">
        <f>IF($O2634&lt;Assumptions!$B$17,"A",IF($O2634&lt;Assumptions!$B$18,"B",IF($O2634&lt;Assumptions!$B$19,"C",IF($O2634&lt;Assumptions!$B$20,"D","E"))))</f>
        <v>B</v>
      </c>
      <c r="S2634" s="75">
        <f t="shared" si="83"/>
        <v>0</v>
      </c>
    </row>
    <row r="2635" spans="1:19" ht="17.399999999999999" x14ac:dyDescent="0.3">
      <c r="A2635" s="39" t="s">
        <v>560</v>
      </c>
      <c r="B2635" s="39" t="s">
        <v>80</v>
      </c>
      <c r="C2635" s="39" t="s">
        <v>144</v>
      </c>
      <c r="D2635" s="39" t="s">
        <v>48</v>
      </c>
      <c r="E2635" s="70" t="s">
        <v>35</v>
      </c>
      <c r="F2635" s="70" t="s">
        <v>32</v>
      </c>
      <c r="G2635" s="78">
        <v>44177</v>
      </c>
      <c r="H2635" s="78">
        <v>45870</v>
      </c>
      <c r="I2635" s="69">
        <v>12787370.880000001</v>
      </c>
      <c r="J2635" s="70">
        <v>35</v>
      </c>
      <c r="K2635" s="71">
        <v>0.81399999999999995</v>
      </c>
      <c r="L2635" s="70">
        <v>0</v>
      </c>
      <c r="M2635" s="71">
        <v>0.73899999999999999</v>
      </c>
      <c r="N2635" s="72"/>
      <c r="O2635" s="73">
        <f>MIN(1,MAX(0,(1/(1+EXP(-(Assumptions!$B$5 + Assumptions!$B$6*$N2635))))*Assumptions!$B$3))</f>
        <v>3.9165722796764356E-2</v>
      </c>
      <c r="P2635" s="73">
        <f>VLOOKUP($F2635,Assumptions!$A$23:$B$27,2,FALSE)*Assumptions!$B$4</f>
        <v>0.5</v>
      </c>
      <c r="Q2635" s="74">
        <f t="shared" si="82"/>
        <v>250413.31159274836</v>
      </c>
      <c r="R2635" s="75" t="str">
        <f>IF($O2635&lt;Assumptions!$B$17,"A",IF($O2635&lt;Assumptions!$B$18,"B",IF($O2635&lt;Assumptions!$B$19,"C",IF($O2635&lt;Assumptions!$B$20,"D","E"))))</f>
        <v>B</v>
      </c>
      <c r="S2635" s="75">
        <f t="shared" si="83"/>
        <v>0</v>
      </c>
    </row>
    <row r="2636" spans="1:19" ht="17.399999999999999" x14ac:dyDescent="0.3">
      <c r="A2636" s="39" t="s">
        <v>560</v>
      </c>
      <c r="B2636" s="39" t="s">
        <v>80</v>
      </c>
      <c r="C2636" s="39" t="s">
        <v>144</v>
      </c>
      <c r="D2636" s="39" t="s">
        <v>48</v>
      </c>
      <c r="E2636" s="70" t="s">
        <v>35</v>
      </c>
      <c r="F2636" s="70" t="s">
        <v>32</v>
      </c>
      <c r="G2636" s="78">
        <v>44177</v>
      </c>
      <c r="H2636" s="78">
        <v>45901</v>
      </c>
      <c r="I2636" s="69">
        <v>12479904.029999999</v>
      </c>
      <c r="J2636" s="70">
        <v>0</v>
      </c>
      <c r="K2636" s="71">
        <v>1.125</v>
      </c>
      <c r="L2636" s="70">
        <v>0</v>
      </c>
      <c r="M2636" s="71">
        <v>0.73899999999999999</v>
      </c>
      <c r="N2636" s="72"/>
      <c r="O2636" s="73">
        <f>MIN(1,MAX(0,(1/(1+EXP(-(Assumptions!$B$5 + Assumptions!$B$6*$N2636))))*Assumptions!$B$3))</f>
        <v>3.9165722796764356E-2</v>
      </c>
      <c r="P2636" s="73">
        <f>VLOOKUP($F2636,Assumptions!$A$23:$B$27,2,FALSE)*Assumptions!$B$4</f>
        <v>0.5</v>
      </c>
      <c r="Q2636" s="74">
        <f t="shared" si="82"/>
        <v>244392.23088460116</v>
      </c>
      <c r="R2636" s="75" t="str">
        <f>IF($O2636&lt;Assumptions!$B$17,"A",IF($O2636&lt;Assumptions!$B$18,"B",IF($O2636&lt;Assumptions!$B$19,"C",IF($O2636&lt;Assumptions!$B$20,"D","E"))))</f>
        <v>B</v>
      </c>
      <c r="S2636" s="75">
        <f t="shared" si="83"/>
        <v>0</v>
      </c>
    </row>
    <row r="2637" spans="1:19" ht="17.399999999999999" x14ac:dyDescent="0.3">
      <c r="A2637" s="39" t="s">
        <v>560</v>
      </c>
      <c r="B2637" s="39" t="s">
        <v>80</v>
      </c>
      <c r="C2637" s="39" t="s">
        <v>144</v>
      </c>
      <c r="D2637" s="39" t="s">
        <v>48</v>
      </c>
      <c r="E2637" s="70" t="s">
        <v>35</v>
      </c>
      <c r="F2637" s="70" t="s">
        <v>32</v>
      </c>
      <c r="G2637" s="78">
        <v>44177</v>
      </c>
      <c r="H2637" s="78">
        <v>45931</v>
      </c>
      <c r="I2637" s="69">
        <v>12132588.58</v>
      </c>
      <c r="J2637" s="70">
        <v>0</v>
      </c>
      <c r="K2637" s="71">
        <v>1.05</v>
      </c>
      <c r="L2637" s="70">
        <v>0</v>
      </c>
      <c r="M2637" s="71">
        <v>0.73899999999999999</v>
      </c>
      <c r="N2637" s="72"/>
      <c r="O2637" s="73">
        <f>MIN(1,MAX(0,(1/(1+EXP(-(Assumptions!$B$5 + Assumptions!$B$6*$N2637))))*Assumptions!$B$3))</f>
        <v>3.9165722796764356E-2</v>
      </c>
      <c r="P2637" s="73">
        <f>VLOOKUP($F2637,Assumptions!$A$23:$B$27,2,FALSE)*Assumptions!$B$4</f>
        <v>0.5</v>
      </c>
      <c r="Q2637" s="74">
        <f t="shared" si="82"/>
        <v>237590.80056573445</v>
      </c>
      <c r="R2637" s="75" t="str">
        <f>IF($O2637&lt;Assumptions!$B$17,"A",IF($O2637&lt;Assumptions!$B$18,"B",IF($O2637&lt;Assumptions!$B$19,"C",IF($O2637&lt;Assumptions!$B$20,"D","E"))))</f>
        <v>B</v>
      </c>
      <c r="S2637" s="75">
        <f t="shared" si="83"/>
        <v>0</v>
      </c>
    </row>
    <row r="2638" spans="1:19" ht="17.399999999999999" x14ac:dyDescent="0.3">
      <c r="A2638" s="39" t="s">
        <v>560</v>
      </c>
      <c r="B2638" s="39" t="s">
        <v>80</v>
      </c>
      <c r="C2638" s="39" t="s">
        <v>144</v>
      </c>
      <c r="D2638" s="39" t="s">
        <v>48</v>
      </c>
      <c r="E2638" s="70" t="s">
        <v>35</v>
      </c>
      <c r="F2638" s="70" t="s">
        <v>32</v>
      </c>
      <c r="G2638" s="78">
        <v>44177</v>
      </c>
      <c r="H2638" s="78">
        <v>45962</v>
      </c>
      <c r="I2638" s="69">
        <v>11838550.560000001</v>
      </c>
      <c r="J2638" s="70">
        <v>0</v>
      </c>
      <c r="K2638" s="71">
        <v>1.0409999999999999</v>
      </c>
      <c r="L2638" s="70">
        <v>0</v>
      </c>
      <c r="M2638" s="71">
        <v>0.73899999999999999</v>
      </c>
      <c r="N2638" s="72"/>
      <c r="O2638" s="73">
        <f>MIN(1,MAX(0,(1/(1+EXP(-(Assumptions!$B$5 + Assumptions!$B$6*$N2638))))*Assumptions!$B$3))</f>
        <v>3.9165722796764356E-2</v>
      </c>
      <c r="P2638" s="73">
        <f>VLOOKUP($F2638,Assumptions!$A$23:$B$27,2,FALSE)*Assumptions!$B$4</f>
        <v>0.5</v>
      </c>
      <c r="Q2638" s="74">
        <f t="shared" si="82"/>
        <v>231832.69477421974</v>
      </c>
      <c r="R2638" s="75" t="str">
        <f>IF($O2638&lt;Assumptions!$B$17,"A",IF($O2638&lt;Assumptions!$B$18,"B",IF($O2638&lt;Assumptions!$B$19,"C",IF($O2638&lt;Assumptions!$B$20,"D","E"))))</f>
        <v>B</v>
      </c>
      <c r="S2638" s="75">
        <f t="shared" si="83"/>
        <v>0</v>
      </c>
    </row>
    <row r="2639" spans="1:19" ht="17.399999999999999" x14ac:dyDescent="0.3">
      <c r="A2639" s="39" t="s">
        <v>560</v>
      </c>
      <c r="B2639" s="39" t="s">
        <v>80</v>
      </c>
      <c r="C2639" s="39" t="s">
        <v>144</v>
      </c>
      <c r="D2639" s="39" t="s">
        <v>48</v>
      </c>
      <c r="E2639" s="70" t="s">
        <v>35</v>
      </c>
      <c r="F2639" s="70" t="s">
        <v>32</v>
      </c>
      <c r="G2639" s="78">
        <v>44177</v>
      </c>
      <c r="H2639" s="78">
        <v>45992</v>
      </c>
      <c r="I2639" s="69">
        <v>11530743.51</v>
      </c>
      <c r="J2639" s="70">
        <v>0</v>
      </c>
      <c r="K2639" s="71">
        <v>1.1339999999999999</v>
      </c>
      <c r="L2639" s="70">
        <v>0</v>
      </c>
      <c r="M2639" s="71">
        <v>0.73899999999999999</v>
      </c>
      <c r="N2639" s="72"/>
      <c r="O2639" s="73">
        <f>MIN(1,MAX(0,(1/(1+EXP(-(Assumptions!$B$5 + Assumptions!$B$6*$N2639))))*Assumptions!$B$3))</f>
        <v>3.9165722796764356E-2</v>
      </c>
      <c r="P2639" s="73">
        <f>VLOOKUP($F2639,Assumptions!$A$23:$B$27,2,FALSE)*Assumptions!$B$4</f>
        <v>0.5</v>
      </c>
      <c r="Q2639" s="74">
        <f t="shared" si="82"/>
        <v>225804.95197662481</v>
      </c>
      <c r="R2639" s="75" t="str">
        <f>IF($O2639&lt;Assumptions!$B$17,"A",IF($O2639&lt;Assumptions!$B$18,"B",IF($O2639&lt;Assumptions!$B$19,"C",IF($O2639&lt;Assumptions!$B$20,"D","E"))))</f>
        <v>B</v>
      </c>
      <c r="S2639" s="75">
        <f t="shared" si="83"/>
        <v>0</v>
      </c>
    </row>
    <row r="2640" spans="1:19" ht="17.399999999999999" x14ac:dyDescent="0.3">
      <c r="A2640" s="39" t="s">
        <v>561</v>
      </c>
      <c r="B2640" s="39" t="s">
        <v>47</v>
      </c>
      <c r="C2640" s="39" t="s">
        <v>135</v>
      </c>
      <c r="D2640" s="39" t="s">
        <v>30</v>
      </c>
      <c r="E2640" s="70" t="s">
        <v>23</v>
      </c>
      <c r="F2640" s="70" t="s">
        <v>28</v>
      </c>
      <c r="G2640" s="78">
        <v>44098</v>
      </c>
      <c r="H2640" s="78">
        <v>45658</v>
      </c>
      <c r="I2640" s="69">
        <v>3684676.81</v>
      </c>
      <c r="J2640" s="70">
        <v>0</v>
      </c>
      <c r="K2640" s="71">
        <v>1.085</v>
      </c>
      <c r="L2640" s="70">
        <v>0</v>
      </c>
      <c r="M2640" s="71">
        <v>0.89800000000000002</v>
      </c>
      <c r="N2640" s="72"/>
      <c r="O2640" s="73">
        <f>MIN(1,MAX(0,(1/(1+EXP(-(Assumptions!$B$5 + Assumptions!$B$6*$N2640))))*Assumptions!$B$3))</f>
        <v>3.9165722796764356E-2</v>
      </c>
      <c r="P2640" s="73">
        <f>VLOOKUP($F2640,Assumptions!$A$23:$B$27,2,FALSE)*Assumptions!$B$4</f>
        <v>0.35</v>
      </c>
      <c r="Q2640" s="74">
        <f t="shared" si="82"/>
        <v>50509.560687644087</v>
      </c>
      <c r="R2640" s="75" t="str">
        <f>IF($O2640&lt;Assumptions!$B$17,"A",IF($O2640&lt;Assumptions!$B$18,"B",IF($O2640&lt;Assumptions!$B$19,"C",IF($O2640&lt;Assumptions!$B$20,"D","E"))))</f>
        <v>B</v>
      </c>
      <c r="S2640" s="75">
        <f t="shared" si="83"/>
        <v>0</v>
      </c>
    </row>
    <row r="2641" spans="1:19" ht="17.399999999999999" x14ac:dyDescent="0.3">
      <c r="A2641" s="39" t="s">
        <v>561</v>
      </c>
      <c r="B2641" s="39" t="s">
        <v>47</v>
      </c>
      <c r="C2641" s="39" t="s">
        <v>135</v>
      </c>
      <c r="D2641" s="39" t="s">
        <v>30</v>
      </c>
      <c r="E2641" s="70" t="s">
        <v>23</v>
      </c>
      <c r="F2641" s="70" t="s">
        <v>28</v>
      </c>
      <c r="G2641" s="78">
        <v>44098</v>
      </c>
      <c r="H2641" s="78">
        <v>45689</v>
      </c>
      <c r="I2641" s="69">
        <v>3570379.15</v>
      </c>
      <c r="J2641" s="70">
        <v>15</v>
      </c>
      <c r="K2641" s="71">
        <v>1.012</v>
      </c>
      <c r="L2641" s="70">
        <v>0</v>
      </c>
      <c r="M2641" s="71">
        <v>0.89800000000000002</v>
      </c>
      <c r="N2641" s="72"/>
      <c r="O2641" s="73">
        <f>MIN(1,MAX(0,(1/(1+EXP(-(Assumptions!$B$5 + Assumptions!$B$6*$N2641))))*Assumptions!$B$3))</f>
        <v>3.9165722796764356E-2</v>
      </c>
      <c r="P2641" s="73">
        <f>VLOOKUP($F2641,Assumptions!$A$23:$B$27,2,FALSE)*Assumptions!$B$4</f>
        <v>0.35</v>
      </c>
      <c r="Q2641" s="74">
        <f t="shared" si="82"/>
        <v>48942.7680238865</v>
      </c>
      <c r="R2641" s="75" t="str">
        <f>IF($O2641&lt;Assumptions!$B$17,"A",IF($O2641&lt;Assumptions!$B$18,"B",IF($O2641&lt;Assumptions!$B$19,"C",IF($O2641&lt;Assumptions!$B$20,"D","E"))))</f>
        <v>B</v>
      </c>
      <c r="S2641" s="75">
        <f t="shared" si="83"/>
        <v>0</v>
      </c>
    </row>
    <row r="2642" spans="1:19" ht="17.399999999999999" x14ac:dyDescent="0.3">
      <c r="A2642" s="39" t="s">
        <v>561</v>
      </c>
      <c r="B2642" s="39" t="s">
        <v>47</v>
      </c>
      <c r="C2642" s="39" t="s">
        <v>135</v>
      </c>
      <c r="D2642" s="39" t="s">
        <v>30</v>
      </c>
      <c r="E2642" s="70" t="s">
        <v>23</v>
      </c>
      <c r="F2642" s="70" t="s">
        <v>28</v>
      </c>
      <c r="G2642" s="78">
        <v>44098</v>
      </c>
      <c r="H2642" s="78">
        <v>45717</v>
      </c>
      <c r="I2642" s="69">
        <v>3464011.8</v>
      </c>
      <c r="J2642" s="70">
        <v>0</v>
      </c>
      <c r="K2642" s="71">
        <v>1.0249999999999999</v>
      </c>
      <c r="L2642" s="70">
        <v>0</v>
      </c>
      <c r="M2642" s="71">
        <v>0.89800000000000002</v>
      </c>
      <c r="N2642" s="72"/>
      <c r="O2642" s="73">
        <f>MIN(1,MAX(0,(1/(1+EXP(-(Assumptions!$B$5 + Assumptions!$B$6*$N2642))))*Assumptions!$B$3))</f>
        <v>3.9165722796764356E-2</v>
      </c>
      <c r="P2642" s="73">
        <f>VLOOKUP($F2642,Assumptions!$A$23:$B$27,2,FALSE)*Assumptions!$B$4</f>
        <v>0.35</v>
      </c>
      <c r="Q2642" s="74">
        <f t="shared" si="82"/>
        <v>47484.684073232253</v>
      </c>
      <c r="R2642" s="75" t="str">
        <f>IF($O2642&lt;Assumptions!$B$17,"A",IF($O2642&lt;Assumptions!$B$18,"B",IF($O2642&lt;Assumptions!$B$19,"C",IF($O2642&lt;Assumptions!$B$20,"D","E"))))</f>
        <v>B</v>
      </c>
      <c r="S2642" s="75">
        <f t="shared" si="83"/>
        <v>0</v>
      </c>
    </row>
    <row r="2643" spans="1:19" ht="17.399999999999999" x14ac:dyDescent="0.3">
      <c r="A2643" s="39" t="s">
        <v>561</v>
      </c>
      <c r="B2643" s="39" t="s">
        <v>47</v>
      </c>
      <c r="C2643" s="39" t="s">
        <v>135</v>
      </c>
      <c r="D2643" s="39" t="s">
        <v>30</v>
      </c>
      <c r="E2643" s="70" t="s">
        <v>23</v>
      </c>
      <c r="F2643" s="70" t="s">
        <v>28</v>
      </c>
      <c r="G2643" s="78">
        <v>44098</v>
      </c>
      <c r="H2643" s="78">
        <v>45748</v>
      </c>
      <c r="I2643" s="69">
        <v>3367938.91</v>
      </c>
      <c r="J2643" s="70">
        <v>0</v>
      </c>
      <c r="K2643" s="71">
        <v>1.093</v>
      </c>
      <c r="L2643" s="70">
        <v>0</v>
      </c>
      <c r="M2643" s="71">
        <v>0.89800000000000002</v>
      </c>
      <c r="N2643" s="72"/>
      <c r="O2643" s="73">
        <f>MIN(1,MAX(0,(1/(1+EXP(-(Assumptions!$B$5 + Assumptions!$B$6*$N2643))))*Assumptions!$B$3))</f>
        <v>3.9165722796764356E-2</v>
      </c>
      <c r="P2643" s="73">
        <f>VLOOKUP($F2643,Assumptions!$A$23:$B$27,2,FALSE)*Assumptions!$B$4</f>
        <v>0.35</v>
      </c>
      <c r="Q2643" s="74">
        <f t="shared" si="82"/>
        <v>46167.716610923846</v>
      </c>
      <c r="R2643" s="75" t="str">
        <f>IF($O2643&lt;Assumptions!$B$17,"A",IF($O2643&lt;Assumptions!$B$18,"B",IF($O2643&lt;Assumptions!$B$19,"C",IF($O2643&lt;Assumptions!$B$20,"D","E"))))</f>
        <v>B</v>
      </c>
      <c r="S2643" s="75">
        <f t="shared" si="83"/>
        <v>0</v>
      </c>
    </row>
    <row r="2644" spans="1:19" ht="17.399999999999999" x14ac:dyDescent="0.3">
      <c r="A2644" s="39" t="s">
        <v>561</v>
      </c>
      <c r="B2644" s="39" t="s">
        <v>47</v>
      </c>
      <c r="C2644" s="39" t="s">
        <v>135</v>
      </c>
      <c r="D2644" s="39" t="s">
        <v>30</v>
      </c>
      <c r="E2644" s="70" t="s">
        <v>23</v>
      </c>
      <c r="F2644" s="70" t="s">
        <v>28</v>
      </c>
      <c r="G2644" s="78">
        <v>44098</v>
      </c>
      <c r="H2644" s="78">
        <v>45778</v>
      </c>
      <c r="I2644" s="69">
        <v>3273214.68</v>
      </c>
      <c r="J2644" s="70">
        <v>0</v>
      </c>
      <c r="K2644" s="71">
        <v>1.1080000000000001</v>
      </c>
      <c r="L2644" s="70">
        <v>0</v>
      </c>
      <c r="M2644" s="71">
        <v>0.89800000000000002</v>
      </c>
      <c r="N2644" s="72"/>
      <c r="O2644" s="73">
        <f>MIN(1,MAX(0,(1/(1+EXP(-(Assumptions!$B$5 + Assumptions!$B$6*$N2644))))*Assumptions!$B$3))</f>
        <v>3.9165722796764356E-2</v>
      </c>
      <c r="P2644" s="73">
        <f>VLOOKUP($F2644,Assumptions!$A$23:$B$27,2,FALSE)*Assumptions!$B$4</f>
        <v>0.35</v>
      </c>
      <c r="Q2644" s="74">
        <f t="shared" si="82"/>
        <v>44869.236583912912</v>
      </c>
      <c r="R2644" s="75" t="str">
        <f>IF($O2644&lt;Assumptions!$B$17,"A",IF($O2644&lt;Assumptions!$B$18,"B",IF($O2644&lt;Assumptions!$B$19,"C",IF($O2644&lt;Assumptions!$B$20,"D","E"))))</f>
        <v>B</v>
      </c>
      <c r="S2644" s="75">
        <f t="shared" si="83"/>
        <v>0</v>
      </c>
    </row>
    <row r="2645" spans="1:19" ht="17.399999999999999" x14ac:dyDescent="0.3">
      <c r="A2645" s="39" t="s">
        <v>561</v>
      </c>
      <c r="B2645" s="39" t="s">
        <v>47</v>
      </c>
      <c r="C2645" s="39" t="s">
        <v>135</v>
      </c>
      <c r="D2645" s="39" t="s">
        <v>30</v>
      </c>
      <c r="E2645" s="70" t="s">
        <v>23</v>
      </c>
      <c r="F2645" s="70" t="s">
        <v>28</v>
      </c>
      <c r="G2645" s="78">
        <v>44098</v>
      </c>
      <c r="H2645" s="78">
        <v>45809</v>
      </c>
      <c r="I2645" s="69">
        <v>3182821.2</v>
      </c>
      <c r="J2645" s="70">
        <v>0</v>
      </c>
      <c r="K2645" s="71">
        <v>1.0209999999999999</v>
      </c>
      <c r="L2645" s="70">
        <v>0</v>
      </c>
      <c r="M2645" s="71">
        <v>0.89800000000000002</v>
      </c>
      <c r="N2645" s="72"/>
      <c r="O2645" s="73">
        <f>MIN(1,MAX(0,(1/(1+EXP(-(Assumptions!$B$5 + Assumptions!$B$6*$N2645))))*Assumptions!$B$3))</f>
        <v>3.9165722796764356E-2</v>
      </c>
      <c r="P2645" s="73">
        <f>VLOOKUP($F2645,Assumptions!$A$23:$B$27,2,FALSE)*Assumptions!$B$4</f>
        <v>0.35</v>
      </c>
      <c r="Q2645" s="74">
        <f t="shared" si="82"/>
        <v>43630.122490802714</v>
      </c>
      <c r="R2645" s="75" t="str">
        <f>IF($O2645&lt;Assumptions!$B$17,"A",IF($O2645&lt;Assumptions!$B$18,"B",IF($O2645&lt;Assumptions!$B$19,"C",IF($O2645&lt;Assumptions!$B$20,"D","E"))))</f>
        <v>B</v>
      </c>
      <c r="S2645" s="75">
        <f t="shared" si="83"/>
        <v>0</v>
      </c>
    </row>
    <row r="2646" spans="1:19" ht="17.399999999999999" x14ac:dyDescent="0.3">
      <c r="A2646" s="39" t="s">
        <v>561</v>
      </c>
      <c r="B2646" s="39" t="s">
        <v>47</v>
      </c>
      <c r="C2646" s="39" t="s">
        <v>135</v>
      </c>
      <c r="D2646" s="39" t="s">
        <v>30</v>
      </c>
      <c r="E2646" s="70" t="s">
        <v>23</v>
      </c>
      <c r="F2646" s="70" t="s">
        <v>28</v>
      </c>
      <c r="G2646" s="78">
        <v>44098</v>
      </c>
      <c r="H2646" s="78">
        <v>45839</v>
      </c>
      <c r="I2646" s="69">
        <v>3092874.18</v>
      </c>
      <c r="J2646" s="70">
        <v>15</v>
      </c>
      <c r="K2646" s="71">
        <v>1.125</v>
      </c>
      <c r="L2646" s="70">
        <v>0</v>
      </c>
      <c r="M2646" s="71">
        <v>0.89800000000000002</v>
      </c>
      <c r="N2646" s="72"/>
      <c r="O2646" s="73">
        <f>MIN(1,MAX(0,(1/(1+EXP(-(Assumptions!$B$5 + Assumptions!$B$6*$N2646))))*Assumptions!$B$3))</f>
        <v>3.9165722796764356E-2</v>
      </c>
      <c r="P2646" s="73">
        <f>VLOOKUP($F2646,Assumptions!$A$23:$B$27,2,FALSE)*Assumptions!$B$4</f>
        <v>0.35</v>
      </c>
      <c r="Q2646" s="74">
        <f t="shared" si="82"/>
        <v>42397.128472702454</v>
      </c>
      <c r="R2646" s="75" t="str">
        <f>IF($O2646&lt;Assumptions!$B$17,"A",IF($O2646&lt;Assumptions!$B$18,"B",IF($O2646&lt;Assumptions!$B$19,"C",IF($O2646&lt;Assumptions!$B$20,"D","E"))))</f>
        <v>B</v>
      </c>
      <c r="S2646" s="75">
        <f t="shared" si="83"/>
        <v>0</v>
      </c>
    </row>
    <row r="2647" spans="1:19" ht="17.399999999999999" x14ac:dyDescent="0.3">
      <c r="A2647" s="39" t="s">
        <v>561</v>
      </c>
      <c r="B2647" s="39" t="s">
        <v>47</v>
      </c>
      <c r="C2647" s="39" t="s">
        <v>135</v>
      </c>
      <c r="D2647" s="39" t="s">
        <v>30</v>
      </c>
      <c r="E2647" s="70" t="s">
        <v>23</v>
      </c>
      <c r="F2647" s="70" t="s">
        <v>28</v>
      </c>
      <c r="G2647" s="78">
        <v>44098</v>
      </c>
      <c r="H2647" s="78">
        <v>45870</v>
      </c>
      <c r="I2647" s="69">
        <v>3007354.79</v>
      </c>
      <c r="J2647" s="70">
        <v>0</v>
      </c>
      <c r="K2647" s="71">
        <v>1.109</v>
      </c>
      <c r="L2647" s="70">
        <v>0</v>
      </c>
      <c r="M2647" s="71">
        <v>0.89800000000000002</v>
      </c>
      <c r="N2647" s="72"/>
      <c r="O2647" s="73">
        <f>MIN(1,MAX(0,(1/(1+EXP(-(Assumptions!$B$5 + Assumptions!$B$6*$N2647))))*Assumptions!$B$3))</f>
        <v>3.9165722796764356E-2</v>
      </c>
      <c r="P2647" s="73">
        <f>VLOOKUP($F2647,Assumptions!$A$23:$B$27,2,FALSE)*Assumptions!$B$4</f>
        <v>0.35</v>
      </c>
      <c r="Q2647" s="74">
        <f t="shared" si="82"/>
        <v>41224.828419831516</v>
      </c>
      <c r="R2647" s="75" t="str">
        <f>IF($O2647&lt;Assumptions!$B$17,"A",IF($O2647&lt;Assumptions!$B$18,"B",IF($O2647&lt;Assumptions!$B$19,"C",IF($O2647&lt;Assumptions!$B$20,"D","E"))))</f>
        <v>B</v>
      </c>
      <c r="S2647" s="75">
        <f t="shared" si="83"/>
        <v>0</v>
      </c>
    </row>
    <row r="2648" spans="1:19" ht="17.399999999999999" x14ac:dyDescent="0.3">
      <c r="A2648" s="39" t="s">
        <v>561</v>
      </c>
      <c r="B2648" s="39" t="s">
        <v>47</v>
      </c>
      <c r="C2648" s="39" t="s">
        <v>135</v>
      </c>
      <c r="D2648" s="39" t="s">
        <v>30</v>
      </c>
      <c r="E2648" s="70" t="s">
        <v>23</v>
      </c>
      <c r="F2648" s="70" t="s">
        <v>28</v>
      </c>
      <c r="G2648" s="78">
        <v>44098</v>
      </c>
      <c r="H2648" s="78">
        <v>45901</v>
      </c>
      <c r="I2648" s="69">
        <v>2923588.35</v>
      </c>
      <c r="J2648" s="70">
        <v>0</v>
      </c>
      <c r="K2648" s="71">
        <v>0.98499999999999999</v>
      </c>
      <c r="L2648" s="70">
        <v>0</v>
      </c>
      <c r="M2648" s="71">
        <v>0.89800000000000002</v>
      </c>
      <c r="N2648" s="72"/>
      <c r="O2648" s="73">
        <f>MIN(1,MAX(0,(1/(1+EXP(-(Assumptions!$B$5 + Assumptions!$B$6*$N2648))))*Assumptions!$B$3))</f>
        <v>3.9165722796764356E-2</v>
      </c>
      <c r="P2648" s="73">
        <f>VLOOKUP($F2648,Assumptions!$A$23:$B$27,2,FALSE)*Assumptions!$B$4</f>
        <v>0.35</v>
      </c>
      <c r="Q2648" s="74">
        <f t="shared" si="82"/>
        <v>40076.557810782389</v>
      </c>
      <c r="R2648" s="75" t="str">
        <f>IF($O2648&lt;Assumptions!$B$17,"A",IF($O2648&lt;Assumptions!$B$18,"B",IF($O2648&lt;Assumptions!$B$19,"C",IF($O2648&lt;Assumptions!$B$20,"D","E"))))</f>
        <v>B</v>
      </c>
      <c r="S2648" s="75">
        <f t="shared" si="83"/>
        <v>0</v>
      </c>
    </row>
    <row r="2649" spans="1:19" ht="17.399999999999999" x14ac:dyDescent="0.3">
      <c r="A2649" s="39" t="s">
        <v>561</v>
      </c>
      <c r="B2649" s="39" t="s">
        <v>47</v>
      </c>
      <c r="C2649" s="39" t="s">
        <v>135</v>
      </c>
      <c r="D2649" s="39" t="s">
        <v>30</v>
      </c>
      <c r="E2649" s="70" t="s">
        <v>23</v>
      </c>
      <c r="F2649" s="70" t="s">
        <v>28</v>
      </c>
      <c r="G2649" s="78">
        <v>44098</v>
      </c>
      <c r="H2649" s="78">
        <v>45931</v>
      </c>
      <c r="I2649" s="69">
        <v>2830737.06</v>
      </c>
      <c r="J2649" s="70">
        <v>0</v>
      </c>
      <c r="K2649" s="71">
        <v>1.137</v>
      </c>
      <c r="L2649" s="70">
        <v>0</v>
      </c>
      <c r="M2649" s="71">
        <v>0.89800000000000002</v>
      </c>
      <c r="N2649" s="72"/>
      <c r="O2649" s="73">
        <f>MIN(1,MAX(0,(1/(1+EXP(-(Assumptions!$B$5 + Assumptions!$B$6*$N2649))))*Assumptions!$B$3))</f>
        <v>3.9165722796764356E-2</v>
      </c>
      <c r="P2649" s="73">
        <f>VLOOKUP($F2649,Assumptions!$A$23:$B$27,2,FALSE)*Assumptions!$B$4</f>
        <v>0.35</v>
      </c>
      <c r="Q2649" s="74">
        <f t="shared" si="82"/>
        <v>38803.752050870695</v>
      </c>
      <c r="R2649" s="75" t="str">
        <f>IF($O2649&lt;Assumptions!$B$17,"A",IF($O2649&lt;Assumptions!$B$18,"B",IF($O2649&lt;Assumptions!$B$19,"C",IF($O2649&lt;Assumptions!$B$20,"D","E"))))</f>
        <v>B</v>
      </c>
      <c r="S2649" s="75">
        <f t="shared" si="83"/>
        <v>0</v>
      </c>
    </row>
    <row r="2650" spans="1:19" ht="17.399999999999999" x14ac:dyDescent="0.3">
      <c r="A2650" s="39" t="s">
        <v>561</v>
      </c>
      <c r="B2650" s="39" t="s">
        <v>47</v>
      </c>
      <c r="C2650" s="39" t="s">
        <v>135</v>
      </c>
      <c r="D2650" s="39" t="s">
        <v>30</v>
      </c>
      <c r="E2650" s="70" t="s">
        <v>23</v>
      </c>
      <c r="F2650" s="70" t="s">
        <v>28</v>
      </c>
      <c r="G2650" s="78">
        <v>44098</v>
      </c>
      <c r="H2650" s="78">
        <v>45962</v>
      </c>
      <c r="I2650" s="69">
        <v>2753798.04</v>
      </c>
      <c r="J2650" s="70">
        <v>0</v>
      </c>
      <c r="K2650" s="71">
        <v>1.1220000000000001</v>
      </c>
      <c r="L2650" s="70">
        <v>0</v>
      </c>
      <c r="M2650" s="71">
        <v>0.89800000000000002</v>
      </c>
      <c r="N2650" s="72"/>
      <c r="O2650" s="73">
        <f>MIN(1,MAX(0,(1/(1+EXP(-(Assumptions!$B$5 + Assumptions!$B$6*$N2650))))*Assumptions!$B$3))</f>
        <v>3.9165722796764356E-2</v>
      </c>
      <c r="P2650" s="73">
        <f>VLOOKUP($F2650,Assumptions!$A$23:$B$27,2,FALSE)*Assumptions!$B$4</f>
        <v>0.35</v>
      </c>
      <c r="Q2650" s="74">
        <f t="shared" si="82"/>
        <v>37749.071735519545</v>
      </c>
      <c r="R2650" s="75" t="str">
        <f>IF($O2650&lt;Assumptions!$B$17,"A",IF($O2650&lt;Assumptions!$B$18,"B",IF($O2650&lt;Assumptions!$B$19,"C",IF($O2650&lt;Assumptions!$B$20,"D","E"))))</f>
        <v>B</v>
      </c>
      <c r="S2650" s="75">
        <f t="shared" si="83"/>
        <v>0</v>
      </c>
    </row>
    <row r="2651" spans="1:19" ht="17.399999999999999" x14ac:dyDescent="0.3">
      <c r="A2651" s="39" t="s">
        <v>561</v>
      </c>
      <c r="B2651" s="39" t="s">
        <v>47</v>
      </c>
      <c r="C2651" s="39" t="s">
        <v>135</v>
      </c>
      <c r="D2651" s="39" t="s">
        <v>30</v>
      </c>
      <c r="E2651" s="70" t="s">
        <v>23</v>
      </c>
      <c r="F2651" s="70" t="s">
        <v>28</v>
      </c>
      <c r="G2651" s="78">
        <v>44098</v>
      </c>
      <c r="H2651" s="78">
        <v>45992</v>
      </c>
      <c r="I2651" s="69">
        <v>2678972.85</v>
      </c>
      <c r="J2651" s="70">
        <v>15</v>
      </c>
      <c r="K2651" s="71">
        <v>1.1040000000000001</v>
      </c>
      <c r="L2651" s="70">
        <v>0</v>
      </c>
      <c r="M2651" s="71">
        <v>0.89800000000000002</v>
      </c>
      <c r="N2651" s="72"/>
      <c r="O2651" s="73">
        <f>MIN(1,MAX(0,(1/(1+EXP(-(Assumptions!$B$5 + Assumptions!$B$6*$N2651))))*Assumptions!$B$3))</f>
        <v>3.9165722796764356E-2</v>
      </c>
      <c r="P2651" s="73">
        <f>VLOOKUP($F2651,Assumptions!$A$23:$B$27,2,FALSE)*Assumptions!$B$4</f>
        <v>0.35</v>
      </c>
      <c r="Q2651" s="74">
        <f t="shared" si="82"/>
        <v>36723.36780810522</v>
      </c>
      <c r="R2651" s="75" t="str">
        <f>IF($O2651&lt;Assumptions!$B$17,"A",IF($O2651&lt;Assumptions!$B$18,"B",IF($O2651&lt;Assumptions!$B$19,"C",IF($O2651&lt;Assumptions!$B$20,"D","E"))))</f>
        <v>B</v>
      </c>
      <c r="S2651" s="75">
        <f t="shared" si="83"/>
        <v>0</v>
      </c>
    </row>
    <row r="2652" spans="1:19" ht="17.399999999999999" x14ac:dyDescent="0.3">
      <c r="A2652" s="39" t="s">
        <v>563</v>
      </c>
      <c r="B2652" s="39" t="s">
        <v>84</v>
      </c>
      <c r="C2652" s="39" t="s">
        <v>135</v>
      </c>
      <c r="D2652" s="39" t="s">
        <v>45</v>
      </c>
      <c r="E2652" s="70" t="s">
        <v>43</v>
      </c>
      <c r="F2652" s="70" t="s">
        <v>40</v>
      </c>
      <c r="G2652" s="78">
        <v>45023</v>
      </c>
      <c r="H2652" s="78">
        <v>45658</v>
      </c>
      <c r="I2652" s="69">
        <v>3399060.76</v>
      </c>
      <c r="J2652" s="70">
        <v>65</v>
      </c>
      <c r="K2652" s="71">
        <v>0.51700000000000002</v>
      </c>
      <c r="L2652" s="70">
        <v>0</v>
      </c>
      <c r="M2652" s="71">
        <v>0.69</v>
      </c>
      <c r="N2652" s="72"/>
      <c r="O2652" s="73">
        <f>MIN(1,MAX(0,(1/(1+EXP(-(Assumptions!$B$5 + Assumptions!$B$6*$N2652))))*Assumptions!$B$3))</f>
        <v>3.9165722796764356E-2</v>
      </c>
      <c r="P2652" s="73">
        <f>VLOOKUP($F2652,Assumptions!$A$23:$B$27,2,FALSE)*Assumptions!$B$4</f>
        <v>0.7</v>
      </c>
      <c r="Q2652" s="74">
        <f t="shared" si="82"/>
        <v>93188.670046863408</v>
      </c>
      <c r="R2652" s="75" t="str">
        <f>IF($O2652&lt;Assumptions!$B$17,"A",IF($O2652&lt;Assumptions!$B$18,"B",IF($O2652&lt;Assumptions!$B$19,"C",IF($O2652&lt;Assumptions!$B$20,"D","E"))))</f>
        <v>B</v>
      </c>
      <c r="S2652" s="75">
        <f t="shared" si="83"/>
        <v>0</v>
      </c>
    </row>
    <row r="2653" spans="1:19" ht="17.399999999999999" x14ac:dyDescent="0.3">
      <c r="A2653" s="39" t="s">
        <v>563</v>
      </c>
      <c r="B2653" s="39" t="s">
        <v>84</v>
      </c>
      <c r="C2653" s="39" t="s">
        <v>135</v>
      </c>
      <c r="D2653" s="39" t="s">
        <v>45</v>
      </c>
      <c r="E2653" s="70" t="s">
        <v>43</v>
      </c>
      <c r="F2653" s="70" t="s">
        <v>40</v>
      </c>
      <c r="G2653" s="78">
        <v>45023</v>
      </c>
      <c r="H2653" s="78">
        <v>45689</v>
      </c>
      <c r="I2653" s="69">
        <v>3291465.54</v>
      </c>
      <c r="J2653" s="70">
        <v>185</v>
      </c>
      <c r="K2653" s="71">
        <v>0.44</v>
      </c>
      <c r="L2653" s="70">
        <v>0</v>
      </c>
      <c r="M2653" s="71">
        <v>0.69</v>
      </c>
      <c r="N2653" s="72"/>
      <c r="O2653" s="73">
        <f>MIN(1,MAX(0,(1/(1+EXP(-(Assumptions!$B$5 + Assumptions!$B$6*$N2653))))*Assumptions!$B$3))</f>
        <v>3.9165722796764356E-2</v>
      </c>
      <c r="P2653" s="73">
        <f>VLOOKUP($F2653,Assumptions!$A$23:$B$27,2,FALSE)*Assumptions!$B$4</f>
        <v>0.7</v>
      </c>
      <c r="Q2653" s="74">
        <f t="shared" si="82"/>
        <v>90238.838854319605</v>
      </c>
      <c r="R2653" s="75" t="str">
        <f>IF($O2653&lt;Assumptions!$B$17,"A",IF($O2653&lt;Assumptions!$B$18,"B",IF($O2653&lt;Assumptions!$B$19,"C",IF($O2653&lt;Assumptions!$B$20,"D","E"))))</f>
        <v>B</v>
      </c>
      <c r="S2653" s="75">
        <f t="shared" si="83"/>
        <v>1</v>
      </c>
    </row>
    <row r="2654" spans="1:19" ht="17.399999999999999" x14ac:dyDescent="0.3">
      <c r="A2654" s="39" t="s">
        <v>563</v>
      </c>
      <c r="B2654" s="39" t="s">
        <v>84</v>
      </c>
      <c r="C2654" s="39" t="s">
        <v>135</v>
      </c>
      <c r="D2654" s="39" t="s">
        <v>45</v>
      </c>
      <c r="E2654" s="70" t="s">
        <v>43</v>
      </c>
      <c r="F2654" s="70" t="s">
        <v>40</v>
      </c>
      <c r="G2654" s="78">
        <v>45023</v>
      </c>
      <c r="H2654" s="78">
        <v>45717</v>
      </c>
      <c r="I2654" s="69">
        <v>3205560.8</v>
      </c>
      <c r="J2654" s="70">
        <v>0</v>
      </c>
      <c r="K2654" s="71">
        <v>1.1299999999999999</v>
      </c>
      <c r="L2654" s="70">
        <v>0</v>
      </c>
      <c r="M2654" s="71">
        <v>0.69</v>
      </c>
      <c r="N2654" s="72"/>
      <c r="O2654" s="73">
        <f>MIN(1,MAX(0,(1/(1+EXP(-(Assumptions!$B$5 + Assumptions!$B$6*$N2654))))*Assumptions!$B$3))</f>
        <v>3.9165722796764356E-2</v>
      </c>
      <c r="P2654" s="73">
        <f>VLOOKUP($F2654,Assumptions!$A$23:$B$27,2,FALSE)*Assumptions!$B$4</f>
        <v>0.7</v>
      </c>
      <c r="Q2654" s="74">
        <f t="shared" si="82"/>
        <v>87883.673990681913</v>
      </c>
      <c r="R2654" s="75" t="str">
        <f>IF($O2654&lt;Assumptions!$B$17,"A",IF($O2654&lt;Assumptions!$B$18,"B",IF($O2654&lt;Assumptions!$B$19,"C",IF($O2654&lt;Assumptions!$B$20,"D","E"))))</f>
        <v>B</v>
      </c>
      <c r="S2654" s="75">
        <f t="shared" si="83"/>
        <v>0</v>
      </c>
    </row>
    <row r="2655" spans="1:19" ht="17.399999999999999" x14ac:dyDescent="0.3">
      <c r="A2655" s="39" t="s">
        <v>563</v>
      </c>
      <c r="B2655" s="39" t="s">
        <v>84</v>
      </c>
      <c r="C2655" s="39" t="s">
        <v>135</v>
      </c>
      <c r="D2655" s="39" t="s">
        <v>45</v>
      </c>
      <c r="E2655" s="70" t="s">
        <v>43</v>
      </c>
      <c r="F2655" s="70" t="s">
        <v>40</v>
      </c>
      <c r="G2655" s="78">
        <v>45023</v>
      </c>
      <c r="H2655" s="78">
        <v>45748</v>
      </c>
      <c r="I2655" s="69">
        <v>3105325.26</v>
      </c>
      <c r="J2655" s="70">
        <v>0</v>
      </c>
      <c r="K2655" s="71">
        <v>1.0529999999999999</v>
      </c>
      <c r="L2655" s="70">
        <v>0</v>
      </c>
      <c r="M2655" s="71">
        <v>0.69</v>
      </c>
      <c r="N2655" s="72"/>
      <c r="O2655" s="73">
        <f>MIN(1,MAX(0,(1/(1+EXP(-(Assumptions!$B$5 + Assumptions!$B$6*$N2655))))*Assumptions!$B$3))</f>
        <v>3.9165722796764356E-2</v>
      </c>
      <c r="P2655" s="73">
        <f>VLOOKUP($F2655,Assumptions!$A$23:$B$27,2,FALSE)*Assumptions!$B$4</f>
        <v>0.7</v>
      </c>
      <c r="Q2655" s="74">
        <f t="shared" si="82"/>
        <v>85135.615828865135</v>
      </c>
      <c r="R2655" s="75" t="str">
        <f>IF($O2655&lt;Assumptions!$B$17,"A",IF($O2655&lt;Assumptions!$B$18,"B",IF($O2655&lt;Assumptions!$B$19,"C",IF($O2655&lt;Assumptions!$B$20,"D","E"))))</f>
        <v>B</v>
      </c>
      <c r="S2655" s="75">
        <f t="shared" si="83"/>
        <v>0</v>
      </c>
    </row>
    <row r="2656" spans="1:19" ht="17.399999999999999" x14ac:dyDescent="0.3">
      <c r="A2656" s="39" t="s">
        <v>563</v>
      </c>
      <c r="B2656" s="39" t="s">
        <v>84</v>
      </c>
      <c r="C2656" s="39" t="s">
        <v>135</v>
      </c>
      <c r="D2656" s="39" t="s">
        <v>45</v>
      </c>
      <c r="E2656" s="70" t="s">
        <v>43</v>
      </c>
      <c r="F2656" s="70" t="s">
        <v>40</v>
      </c>
      <c r="G2656" s="78">
        <v>45023</v>
      </c>
      <c r="H2656" s="78">
        <v>45778</v>
      </c>
      <c r="I2656" s="69">
        <v>3012585.59</v>
      </c>
      <c r="J2656" s="70">
        <v>0</v>
      </c>
      <c r="K2656" s="71">
        <v>0.98299999999999998</v>
      </c>
      <c r="L2656" s="70">
        <v>0</v>
      </c>
      <c r="M2656" s="71">
        <v>0.69</v>
      </c>
      <c r="N2656" s="72"/>
      <c r="O2656" s="73">
        <f>MIN(1,MAX(0,(1/(1+EXP(-(Assumptions!$B$5 + Assumptions!$B$6*$N2656))))*Assumptions!$B$3))</f>
        <v>3.9165722796764356E-2</v>
      </c>
      <c r="P2656" s="73">
        <f>VLOOKUP($F2656,Assumptions!$A$23:$B$27,2,FALSE)*Assumptions!$B$4</f>
        <v>0.7</v>
      </c>
      <c r="Q2656" s="74">
        <f t="shared" si="82"/>
        <v>82593.064483626746</v>
      </c>
      <c r="R2656" s="75" t="str">
        <f>IF($O2656&lt;Assumptions!$B$17,"A",IF($O2656&lt;Assumptions!$B$18,"B",IF($O2656&lt;Assumptions!$B$19,"C",IF($O2656&lt;Assumptions!$B$20,"D","E"))))</f>
        <v>B</v>
      </c>
      <c r="S2656" s="75">
        <f t="shared" si="83"/>
        <v>0</v>
      </c>
    </row>
    <row r="2657" spans="1:19" ht="17.399999999999999" x14ac:dyDescent="0.3">
      <c r="A2657" s="39" t="s">
        <v>563</v>
      </c>
      <c r="B2657" s="39" t="s">
        <v>84</v>
      </c>
      <c r="C2657" s="39" t="s">
        <v>135</v>
      </c>
      <c r="D2657" s="39" t="s">
        <v>45</v>
      </c>
      <c r="E2657" s="70" t="s">
        <v>43</v>
      </c>
      <c r="F2657" s="70" t="s">
        <v>40</v>
      </c>
      <c r="G2657" s="78">
        <v>45023</v>
      </c>
      <c r="H2657" s="78">
        <v>45809</v>
      </c>
      <c r="I2657" s="69">
        <v>2920152.75</v>
      </c>
      <c r="J2657" s="70">
        <v>15</v>
      </c>
      <c r="K2657" s="71">
        <v>1.1319999999999999</v>
      </c>
      <c r="L2657" s="70">
        <v>0</v>
      </c>
      <c r="M2657" s="71">
        <v>0.69</v>
      </c>
      <c r="N2657" s="72"/>
      <c r="O2657" s="73">
        <f>MIN(1,MAX(0,(1/(1+EXP(-(Assumptions!$B$5 + Assumptions!$B$6*$N2657))))*Assumptions!$B$3))</f>
        <v>3.9165722796764356E-2</v>
      </c>
      <c r="P2657" s="73">
        <f>VLOOKUP($F2657,Assumptions!$A$23:$B$27,2,FALSE)*Assumptions!$B$4</f>
        <v>0.7</v>
      </c>
      <c r="Q2657" s="74">
        <f t="shared" si="82"/>
        <v>80058.925191496382</v>
      </c>
      <c r="R2657" s="75" t="str">
        <f>IF($O2657&lt;Assumptions!$B$17,"A",IF($O2657&lt;Assumptions!$B$18,"B",IF($O2657&lt;Assumptions!$B$19,"C",IF($O2657&lt;Assumptions!$B$20,"D","E"))))</f>
        <v>B</v>
      </c>
      <c r="S2657" s="75">
        <f t="shared" si="83"/>
        <v>0</v>
      </c>
    </row>
    <row r="2658" spans="1:19" ht="17.399999999999999" x14ac:dyDescent="0.3">
      <c r="A2658" s="39" t="s">
        <v>563</v>
      </c>
      <c r="B2658" s="39" t="s">
        <v>84</v>
      </c>
      <c r="C2658" s="39" t="s">
        <v>135</v>
      </c>
      <c r="D2658" s="39" t="s">
        <v>45</v>
      </c>
      <c r="E2658" s="70" t="s">
        <v>43</v>
      </c>
      <c r="F2658" s="70" t="s">
        <v>40</v>
      </c>
      <c r="G2658" s="78">
        <v>45023</v>
      </c>
      <c r="H2658" s="78">
        <v>45839</v>
      </c>
      <c r="I2658" s="69">
        <v>2833428.63</v>
      </c>
      <c r="J2658" s="70">
        <v>0</v>
      </c>
      <c r="K2658" s="71">
        <v>0.996</v>
      </c>
      <c r="L2658" s="70">
        <v>0</v>
      </c>
      <c r="M2658" s="71">
        <v>0.69</v>
      </c>
      <c r="N2658" s="72"/>
      <c r="O2658" s="73">
        <f>MIN(1,MAX(0,(1/(1+EXP(-(Assumptions!$B$5 + Assumptions!$B$6*$N2658))))*Assumptions!$B$3))</f>
        <v>3.9165722796764356E-2</v>
      </c>
      <c r="P2658" s="73">
        <f>VLOOKUP($F2658,Assumptions!$A$23:$B$27,2,FALSE)*Assumptions!$B$4</f>
        <v>0.7</v>
      </c>
      <c r="Q2658" s="74">
        <f t="shared" si="82"/>
        <v>77681.29620089705</v>
      </c>
      <c r="R2658" s="75" t="str">
        <f>IF($O2658&lt;Assumptions!$B$17,"A",IF($O2658&lt;Assumptions!$B$18,"B",IF($O2658&lt;Assumptions!$B$19,"C",IF($O2658&lt;Assumptions!$B$20,"D","E"))))</f>
        <v>B</v>
      </c>
      <c r="S2658" s="75">
        <f t="shared" si="83"/>
        <v>0</v>
      </c>
    </row>
    <row r="2659" spans="1:19" ht="17.399999999999999" x14ac:dyDescent="0.3">
      <c r="A2659" s="39" t="s">
        <v>563</v>
      </c>
      <c r="B2659" s="39" t="s">
        <v>84</v>
      </c>
      <c r="C2659" s="39" t="s">
        <v>135</v>
      </c>
      <c r="D2659" s="39" t="s">
        <v>45</v>
      </c>
      <c r="E2659" s="70" t="s">
        <v>43</v>
      </c>
      <c r="F2659" s="70" t="s">
        <v>40</v>
      </c>
      <c r="G2659" s="78">
        <v>45023</v>
      </c>
      <c r="H2659" s="78">
        <v>45870</v>
      </c>
      <c r="I2659" s="69">
        <v>2757393.71</v>
      </c>
      <c r="J2659" s="70">
        <v>0</v>
      </c>
      <c r="K2659" s="71">
        <v>1.1339999999999999</v>
      </c>
      <c r="L2659" s="70">
        <v>0</v>
      </c>
      <c r="M2659" s="71">
        <v>0.69</v>
      </c>
      <c r="N2659" s="72"/>
      <c r="O2659" s="73">
        <f>MIN(1,MAX(0,(1/(1+EXP(-(Assumptions!$B$5 + Assumptions!$B$6*$N2659))))*Assumptions!$B$3))</f>
        <v>3.9165722796764356E-2</v>
      </c>
      <c r="P2659" s="73">
        <f>VLOOKUP($F2659,Assumptions!$A$23:$B$27,2,FALSE)*Assumptions!$B$4</f>
        <v>0.7</v>
      </c>
      <c r="Q2659" s="74">
        <f t="shared" si="82"/>
        <v>75596.722381181142</v>
      </c>
      <c r="R2659" s="75" t="str">
        <f>IF($O2659&lt;Assumptions!$B$17,"A",IF($O2659&lt;Assumptions!$B$18,"B",IF($O2659&lt;Assumptions!$B$19,"C",IF($O2659&lt;Assumptions!$B$20,"D","E"))))</f>
        <v>B</v>
      </c>
      <c r="S2659" s="75">
        <f t="shared" si="83"/>
        <v>0</v>
      </c>
    </row>
    <row r="2660" spans="1:19" ht="17.399999999999999" x14ac:dyDescent="0.3">
      <c r="A2660" s="39" t="s">
        <v>563</v>
      </c>
      <c r="B2660" s="39" t="s">
        <v>84</v>
      </c>
      <c r="C2660" s="39" t="s">
        <v>135</v>
      </c>
      <c r="D2660" s="39" t="s">
        <v>45</v>
      </c>
      <c r="E2660" s="70" t="s">
        <v>43</v>
      </c>
      <c r="F2660" s="70" t="s">
        <v>40</v>
      </c>
      <c r="G2660" s="78">
        <v>45023</v>
      </c>
      <c r="H2660" s="78">
        <v>45901</v>
      </c>
      <c r="I2660" s="69">
        <v>2674171.77</v>
      </c>
      <c r="J2660" s="70">
        <v>95</v>
      </c>
      <c r="K2660" s="71">
        <v>0.315</v>
      </c>
      <c r="L2660" s="70">
        <v>1</v>
      </c>
      <c r="M2660" s="71">
        <v>0.69</v>
      </c>
      <c r="N2660" s="72"/>
      <c r="O2660" s="73">
        <f>MIN(1,MAX(0,(1/(1+EXP(-(Assumptions!$B$5 + Assumptions!$B$6*$N2660))))*Assumptions!$B$3))</f>
        <v>3.9165722796764356E-2</v>
      </c>
      <c r="P2660" s="73">
        <f>VLOOKUP($F2660,Assumptions!$A$23:$B$27,2,FALSE)*Assumptions!$B$4</f>
        <v>0.7</v>
      </c>
      <c r="Q2660" s="74">
        <f t="shared" si="82"/>
        <v>73315.109178326878</v>
      </c>
      <c r="R2660" s="75" t="str">
        <f>IF($O2660&lt;Assumptions!$B$17,"A",IF($O2660&lt;Assumptions!$B$18,"B",IF($O2660&lt;Assumptions!$B$19,"C",IF($O2660&lt;Assumptions!$B$20,"D","E"))))</f>
        <v>B</v>
      </c>
      <c r="S2660" s="75">
        <f t="shared" si="83"/>
        <v>0</v>
      </c>
    </row>
    <row r="2661" spans="1:19" ht="17.399999999999999" x14ac:dyDescent="0.3">
      <c r="A2661" s="39" t="s">
        <v>563</v>
      </c>
      <c r="B2661" s="39" t="s">
        <v>84</v>
      </c>
      <c r="C2661" s="39" t="s">
        <v>135</v>
      </c>
      <c r="D2661" s="39" t="s">
        <v>45</v>
      </c>
      <c r="E2661" s="70" t="s">
        <v>43</v>
      </c>
      <c r="F2661" s="70" t="s">
        <v>40</v>
      </c>
      <c r="G2661" s="78">
        <v>45023</v>
      </c>
      <c r="H2661" s="78">
        <v>45931</v>
      </c>
      <c r="I2661" s="69">
        <v>2595731.2200000002</v>
      </c>
      <c r="J2661" s="70">
        <v>65</v>
      </c>
      <c r="K2661" s="71">
        <v>0.84799999999999998</v>
      </c>
      <c r="L2661" s="70">
        <v>1</v>
      </c>
      <c r="M2661" s="71">
        <v>0.69</v>
      </c>
      <c r="N2661" s="72"/>
      <c r="O2661" s="73">
        <f>MIN(1,MAX(0,(1/(1+EXP(-(Assumptions!$B$5 + Assumptions!$B$6*$N2661))))*Assumptions!$B$3))</f>
        <v>3.9165722796764356E-2</v>
      </c>
      <c r="P2661" s="73">
        <f>VLOOKUP($F2661,Assumptions!$A$23:$B$27,2,FALSE)*Assumptions!$B$4</f>
        <v>0.7</v>
      </c>
      <c r="Q2661" s="74">
        <f t="shared" si="82"/>
        <v>71164.582592198858</v>
      </c>
      <c r="R2661" s="75" t="str">
        <f>IF($O2661&lt;Assumptions!$B$17,"A",IF($O2661&lt;Assumptions!$B$18,"B",IF($O2661&lt;Assumptions!$B$19,"C",IF($O2661&lt;Assumptions!$B$20,"D","E"))))</f>
        <v>B</v>
      </c>
      <c r="S2661" s="75">
        <f t="shared" si="83"/>
        <v>0</v>
      </c>
    </row>
    <row r="2662" spans="1:19" ht="17.399999999999999" x14ac:dyDescent="0.3">
      <c r="A2662" s="39" t="s">
        <v>563</v>
      </c>
      <c r="B2662" s="39" t="s">
        <v>84</v>
      </c>
      <c r="C2662" s="39" t="s">
        <v>135</v>
      </c>
      <c r="D2662" s="39" t="s">
        <v>45</v>
      </c>
      <c r="E2662" s="70" t="s">
        <v>43</v>
      </c>
      <c r="F2662" s="70" t="s">
        <v>40</v>
      </c>
      <c r="G2662" s="78">
        <v>45023</v>
      </c>
      <c r="H2662" s="78">
        <v>45962</v>
      </c>
      <c r="I2662" s="69">
        <v>2518524</v>
      </c>
      <c r="J2662" s="70">
        <v>65</v>
      </c>
      <c r="K2662" s="71">
        <v>0.72699999999999998</v>
      </c>
      <c r="L2662" s="70">
        <v>1</v>
      </c>
      <c r="M2662" s="71">
        <v>0.69</v>
      </c>
      <c r="N2662" s="72"/>
      <c r="O2662" s="73">
        <f>MIN(1,MAX(0,(1/(1+EXP(-(Assumptions!$B$5 + Assumptions!$B$6*$N2662))))*Assumptions!$B$3))</f>
        <v>3.9165722796764356E-2</v>
      </c>
      <c r="P2662" s="73">
        <f>VLOOKUP($F2662,Assumptions!$A$23:$B$27,2,FALSE)*Assumptions!$B$4</f>
        <v>0.7</v>
      </c>
      <c r="Q2662" s="74">
        <f t="shared" si="82"/>
        <v>69047.868988698712</v>
      </c>
      <c r="R2662" s="75" t="str">
        <f>IF($O2662&lt;Assumptions!$B$17,"A",IF($O2662&lt;Assumptions!$B$18,"B",IF($O2662&lt;Assumptions!$B$19,"C",IF($O2662&lt;Assumptions!$B$20,"D","E"))))</f>
        <v>B</v>
      </c>
      <c r="S2662" s="75">
        <f t="shared" si="83"/>
        <v>0</v>
      </c>
    </row>
    <row r="2663" spans="1:19" ht="17.399999999999999" x14ac:dyDescent="0.3">
      <c r="A2663" s="39" t="s">
        <v>563</v>
      </c>
      <c r="B2663" s="39" t="s">
        <v>84</v>
      </c>
      <c r="C2663" s="39" t="s">
        <v>135</v>
      </c>
      <c r="D2663" s="39" t="s">
        <v>45</v>
      </c>
      <c r="E2663" s="70" t="s">
        <v>43</v>
      </c>
      <c r="F2663" s="70" t="s">
        <v>40</v>
      </c>
      <c r="G2663" s="78">
        <v>45023</v>
      </c>
      <c r="H2663" s="78">
        <v>45992</v>
      </c>
      <c r="I2663" s="69">
        <v>2445431.4500000002</v>
      </c>
      <c r="J2663" s="70">
        <v>0</v>
      </c>
      <c r="K2663" s="71">
        <v>1.1100000000000001</v>
      </c>
      <c r="L2663" s="70">
        <v>1</v>
      </c>
      <c r="M2663" s="71">
        <v>0.69</v>
      </c>
      <c r="N2663" s="72"/>
      <c r="O2663" s="73">
        <f>MIN(1,MAX(0,(1/(1+EXP(-(Assumptions!$B$5 + Assumptions!$B$6*$N2663))))*Assumptions!$B$3))</f>
        <v>3.9165722796764356E-2</v>
      </c>
      <c r="P2663" s="73">
        <f>VLOOKUP($F2663,Assumptions!$A$23:$B$27,2,FALSE)*Assumptions!$B$4</f>
        <v>0.7</v>
      </c>
      <c r="Q2663" s="74">
        <f t="shared" si="82"/>
        <v>67043.963202432657</v>
      </c>
      <c r="R2663" s="75" t="str">
        <f>IF($O2663&lt;Assumptions!$B$17,"A",IF($O2663&lt;Assumptions!$B$18,"B",IF($O2663&lt;Assumptions!$B$19,"C",IF($O2663&lt;Assumptions!$B$20,"D","E"))))</f>
        <v>B</v>
      </c>
      <c r="S2663" s="75">
        <f t="shared" si="83"/>
        <v>0</v>
      </c>
    </row>
    <row r="2664" spans="1:19" ht="17.399999999999999" x14ac:dyDescent="0.3">
      <c r="A2664" s="39" t="s">
        <v>564</v>
      </c>
      <c r="B2664" s="39" t="s">
        <v>33</v>
      </c>
      <c r="C2664" s="39" t="s">
        <v>144</v>
      </c>
      <c r="D2664" s="39" t="s">
        <v>42</v>
      </c>
      <c r="E2664" s="70" t="s">
        <v>27</v>
      </c>
      <c r="F2664" s="70" t="s">
        <v>40</v>
      </c>
      <c r="G2664" s="78">
        <v>44637</v>
      </c>
      <c r="H2664" s="78">
        <v>45658</v>
      </c>
      <c r="I2664" s="69">
        <v>4286724.63</v>
      </c>
      <c r="J2664" s="70">
        <v>0</v>
      </c>
      <c r="K2664" s="71">
        <v>1.0029999999999999</v>
      </c>
      <c r="L2664" s="70">
        <v>0</v>
      </c>
      <c r="M2664" s="71">
        <v>0.84499999999999997</v>
      </c>
      <c r="N2664" s="72"/>
      <c r="O2664" s="73">
        <f>MIN(1,MAX(0,(1/(1+EXP(-(Assumptions!$B$5 + Assumptions!$B$6*$N2664))))*Assumptions!$B$3))</f>
        <v>3.9165722796764356E-2</v>
      </c>
      <c r="P2664" s="73">
        <f>VLOOKUP($F2664,Assumptions!$A$23:$B$27,2,FALSE)*Assumptions!$B$4</f>
        <v>0.7</v>
      </c>
      <c r="Q2664" s="74">
        <f t="shared" si="82"/>
        <v>117524.86799524957</v>
      </c>
      <c r="R2664" s="75" t="str">
        <f>IF($O2664&lt;Assumptions!$B$17,"A",IF($O2664&lt;Assumptions!$B$18,"B",IF($O2664&lt;Assumptions!$B$19,"C",IF($O2664&lt;Assumptions!$B$20,"D","E"))))</f>
        <v>B</v>
      </c>
      <c r="S2664" s="75">
        <f t="shared" si="83"/>
        <v>0</v>
      </c>
    </row>
    <row r="2665" spans="1:19" ht="17.399999999999999" x14ac:dyDescent="0.3">
      <c r="A2665" s="39" t="s">
        <v>564</v>
      </c>
      <c r="B2665" s="39" t="s">
        <v>33</v>
      </c>
      <c r="C2665" s="39" t="s">
        <v>144</v>
      </c>
      <c r="D2665" s="39" t="s">
        <v>42</v>
      </c>
      <c r="E2665" s="70" t="s">
        <v>27</v>
      </c>
      <c r="F2665" s="70" t="s">
        <v>40</v>
      </c>
      <c r="G2665" s="78">
        <v>44637</v>
      </c>
      <c r="H2665" s="78">
        <v>45689</v>
      </c>
      <c r="I2665" s="69">
        <v>4286724.63</v>
      </c>
      <c r="J2665" s="70">
        <v>185</v>
      </c>
      <c r="K2665" s="71">
        <v>4.2000000000000003E-2</v>
      </c>
      <c r="L2665" s="70">
        <v>0</v>
      </c>
      <c r="M2665" s="71">
        <v>0.84499999999999997</v>
      </c>
      <c r="N2665" s="72"/>
      <c r="O2665" s="73">
        <f>MIN(1,MAX(0,(1/(1+EXP(-(Assumptions!$B$5 + Assumptions!$B$6*$N2665))))*Assumptions!$B$3))</f>
        <v>3.9165722796764356E-2</v>
      </c>
      <c r="P2665" s="73">
        <f>VLOOKUP($F2665,Assumptions!$A$23:$B$27,2,FALSE)*Assumptions!$B$4</f>
        <v>0.7</v>
      </c>
      <c r="Q2665" s="74">
        <f t="shared" si="82"/>
        <v>117524.86799524957</v>
      </c>
      <c r="R2665" s="75" t="str">
        <f>IF($O2665&lt;Assumptions!$B$17,"A",IF($O2665&lt;Assumptions!$B$18,"B",IF($O2665&lt;Assumptions!$B$19,"C",IF($O2665&lt;Assumptions!$B$20,"D","E"))))</f>
        <v>B</v>
      </c>
      <c r="S2665" s="75">
        <f t="shared" si="83"/>
        <v>1</v>
      </c>
    </row>
    <row r="2666" spans="1:19" ht="17.399999999999999" x14ac:dyDescent="0.3">
      <c r="A2666" s="39" t="s">
        <v>564</v>
      </c>
      <c r="B2666" s="39" t="s">
        <v>33</v>
      </c>
      <c r="C2666" s="39" t="s">
        <v>144</v>
      </c>
      <c r="D2666" s="39" t="s">
        <v>42</v>
      </c>
      <c r="E2666" s="70" t="s">
        <v>27</v>
      </c>
      <c r="F2666" s="70" t="s">
        <v>40</v>
      </c>
      <c r="G2666" s="78">
        <v>44637</v>
      </c>
      <c r="H2666" s="78">
        <v>45717</v>
      </c>
      <c r="I2666" s="69">
        <v>4286724.63</v>
      </c>
      <c r="J2666" s="70">
        <v>999</v>
      </c>
      <c r="K2666" s="71">
        <v>3.9E-2</v>
      </c>
      <c r="L2666" s="70">
        <v>0</v>
      </c>
      <c r="M2666" s="71">
        <v>0.84499999999999997</v>
      </c>
      <c r="N2666" s="72"/>
      <c r="O2666" s="73">
        <f>MIN(1,MAX(0,(1/(1+EXP(-(Assumptions!$B$5 + Assumptions!$B$6*$N2666))))*Assumptions!$B$3))</f>
        <v>3.9165722796764356E-2</v>
      </c>
      <c r="P2666" s="73">
        <f>VLOOKUP($F2666,Assumptions!$A$23:$B$27,2,FALSE)*Assumptions!$B$4</f>
        <v>0.7</v>
      </c>
      <c r="Q2666" s="74">
        <f t="shared" si="82"/>
        <v>117524.86799524957</v>
      </c>
      <c r="R2666" s="75" t="str">
        <f>IF($O2666&lt;Assumptions!$B$17,"A",IF($O2666&lt;Assumptions!$B$18,"B",IF($O2666&lt;Assumptions!$B$19,"C",IF($O2666&lt;Assumptions!$B$20,"D","E"))))</f>
        <v>B</v>
      </c>
      <c r="S2666" s="75">
        <f t="shared" si="83"/>
        <v>1</v>
      </c>
    </row>
    <row r="2667" spans="1:19" ht="17.399999999999999" x14ac:dyDescent="0.3">
      <c r="A2667" s="39" t="s">
        <v>564</v>
      </c>
      <c r="B2667" s="39" t="s">
        <v>33</v>
      </c>
      <c r="C2667" s="39" t="s">
        <v>144</v>
      </c>
      <c r="D2667" s="39" t="s">
        <v>42</v>
      </c>
      <c r="E2667" s="70" t="s">
        <v>27</v>
      </c>
      <c r="F2667" s="70" t="s">
        <v>40</v>
      </c>
      <c r="G2667" s="78">
        <v>44637</v>
      </c>
      <c r="H2667" s="78">
        <v>45748</v>
      </c>
      <c r="I2667" s="69">
        <v>4286724.63</v>
      </c>
      <c r="J2667" s="70">
        <v>999</v>
      </c>
      <c r="K2667" s="71">
        <v>6.0999999999999999E-2</v>
      </c>
      <c r="L2667" s="70">
        <v>0</v>
      </c>
      <c r="M2667" s="71">
        <v>0.84499999999999997</v>
      </c>
      <c r="N2667" s="72"/>
      <c r="O2667" s="73">
        <f>MIN(1,MAX(0,(1/(1+EXP(-(Assumptions!$B$5 + Assumptions!$B$6*$N2667))))*Assumptions!$B$3))</f>
        <v>3.9165722796764356E-2</v>
      </c>
      <c r="P2667" s="73">
        <f>VLOOKUP($F2667,Assumptions!$A$23:$B$27,2,FALSE)*Assumptions!$B$4</f>
        <v>0.7</v>
      </c>
      <c r="Q2667" s="74">
        <f t="shared" si="82"/>
        <v>117524.86799524957</v>
      </c>
      <c r="R2667" s="75" t="str">
        <f>IF($O2667&lt;Assumptions!$B$17,"A",IF($O2667&lt;Assumptions!$B$18,"B",IF($O2667&lt;Assumptions!$B$19,"C",IF($O2667&lt;Assumptions!$B$20,"D","E"))))</f>
        <v>B</v>
      </c>
      <c r="S2667" s="75">
        <f t="shared" si="83"/>
        <v>1</v>
      </c>
    </row>
    <row r="2668" spans="1:19" ht="17.399999999999999" x14ac:dyDescent="0.3">
      <c r="A2668" s="39" t="s">
        <v>564</v>
      </c>
      <c r="B2668" s="39" t="s">
        <v>33</v>
      </c>
      <c r="C2668" s="39" t="s">
        <v>144</v>
      </c>
      <c r="D2668" s="39" t="s">
        <v>42</v>
      </c>
      <c r="E2668" s="70" t="s">
        <v>27</v>
      </c>
      <c r="F2668" s="70" t="s">
        <v>40</v>
      </c>
      <c r="G2668" s="78">
        <v>44637</v>
      </c>
      <c r="H2668" s="78">
        <v>45778</v>
      </c>
      <c r="I2668" s="69">
        <v>4286724.63</v>
      </c>
      <c r="J2668" s="70">
        <v>999</v>
      </c>
      <c r="K2668" s="71">
        <v>0.17100000000000001</v>
      </c>
      <c r="L2668" s="70">
        <v>0</v>
      </c>
      <c r="M2668" s="71">
        <v>0.84499999999999997</v>
      </c>
      <c r="N2668" s="72"/>
      <c r="O2668" s="73">
        <f>MIN(1,MAX(0,(1/(1+EXP(-(Assumptions!$B$5 + Assumptions!$B$6*$N2668))))*Assumptions!$B$3))</f>
        <v>3.9165722796764356E-2</v>
      </c>
      <c r="P2668" s="73">
        <f>VLOOKUP($F2668,Assumptions!$A$23:$B$27,2,FALSE)*Assumptions!$B$4</f>
        <v>0.7</v>
      </c>
      <c r="Q2668" s="74">
        <f t="shared" si="82"/>
        <v>117524.86799524957</v>
      </c>
      <c r="R2668" s="75" t="str">
        <f>IF($O2668&lt;Assumptions!$B$17,"A",IF($O2668&lt;Assumptions!$B$18,"B",IF($O2668&lt;Assumptions!$B$19,"C",IF($O2668&lt;Assumptions!$B$20,"D","E"))))</f>
        <v>B</v>
      </c>
      <c r="S2668" s="75">
        <f t="shared" si="83"/>
        <v>1</v>
      </c>
    </row>
    <row r="2669" spans="1:19" ht="17.399999999999999" x14ac:dyDescent="0.3">
      <c r="A2669" s="39" t="s">
        <v>564</v>
      </c>
      <c r="B2669" s="39" t="s">
        <v>33</v>
      </c>
      <c r="C2669" s="39" t="s">
        <v>144</v>
      </c>
      <c r="D2669" s="39" t="s">
        <v>42</v>
      </c>
      <c r="E2669" s="70" t="s">
        <v>27</v>
      </c>
      <c r="F2669" s="70" t="s">
        <v>40</v>
      </c>
      <c r="G2669" s="78">
        <v>44637</v>
      </c>
      <c r="H2669" s="78">
        <v>45809</v>
      </c>
      <c r="I2669" s="69">
        <v>4286724.63</v>
      </c>
      <c r="J2669" s="70">
        <v>999</v>
      </c>
      <c r="K2669" s="71">
        <v>3.5000000000000003E-2</v>
      </c>
      <c r="L2669" s="70">
        <v>0</v>
      </c>
      <c r="M2669" s="71">
        <v>0.84499999999999997</v>
      </c>
      <c r="N2669" s="72"/>
      <c r="O2669" s="73">
        <f>MIN(1,MAX(0,(1/(1+EXP(-(Assumptions!$B$5 + Assumptions!$B$6*$N2669))))*Assumptions!$B$3))</f>
        <v>3.9165722796764356E-2</v>
      </c>
      <c r="P2669" s="73">
        <f>VLOOKUP($F2669,Assumptions!$A$23:$B$27,2,FALSE)*Assumptions!$B$4</f>
        <v>0.7</v>
      </c>
      <c r="Q2669" s="74">
        <f t="shared" si="82"/>
        <v>117524.86799524957</v>
      </c>
      <c r="R2669" s="75" t="str">
        <f>IF($O2669&lt;Assumptions!$B$17,"A",IF($O2669&lt;Assumptions!$B$18,"B",IF($O2669&lt;Assumptions!$B$19,"C",IF($O2669&lt;Assumptions!$B$20,"D","E"))))</f>
        <v>B</v>
      </c>
      <c r="S2669" s="75">
        <f t="shared" si="83"/>
        <v>1</v>
      </c>
    </row>
    <row r="2670" spans="1:19" ht="17.399999999999999" x14ac:dyDescent="0.3">
      <c r="A2670" s="39" t="s">
        <v>564</v>
      </c>
      <c r="B2670" s="39" t="s">
        <v>33</v>
      </c>
      <c r="C2670" s="39" t="s">
        <v>144</v>
      </c>
      <c r="D2670" s="39" t="s">
        <v>42</v>
      </c>
      <c r="E2670" s="70" t="s">
        <v>27</v>
      </c>
      <c r="F2670" s="70" t="s">
        <v>40</v>
      </c>
      <c r="G2670" s="78">
        <v>44637</v>
      </c>
      <c r="H2670" s="78">
        <v>45839</v>
      </c>
      <c r="I2670" s="69">
        <v>4286724.63</v>
      </c>
      <c r="J2670" s="70">
        <v>999</v>
      </c>
      <c r="K2670" s="71">
        <v>6.0999999999999999E-2</v>
      </c>
      <c r="L2670" s="70">
        <v>0</v>
      </c>
      <c r="M2670" s="71">
        <v>0.84499999999999997</v>
      </c>
      <c r="N2670" s="72"/>
      <c r="O2670" s="73">
        <f>MIN(1,MAX(0,(1/(1+EXP(-(Assumptions!$B$5 + Assumptions!$B$6*$N2670))))*Assumptions!$B$3))</f>
        <v>3.9165722796764356E-2</v>
      </c>
      <c r="P2670" s="73">
        <f>VLOOKUP($F2670,Assumptions!$A$23:$B$27,2,FALSE)*Assumptions!$B$4</f>
        <v>0.7</v>
      </c>
      <c r="Q2670" s="74">
        <f t="shared" si="82"/>
        <v>117524.86799524957</v>
      </c>
      <c r="R2670" s="75" t="str">
        <f>IF($O2670&lt;Assumptions!$B$17,"A",IF($O2670&lt;Assumptions!$B$18,"B",IF($O2670&lt;Assumptions!$B$19,"C",IF($O2670&lt;Assumptions!$B$20,"D","E"))))</f>
        <v>B</v>
      </c>
      <c r="S2670" s="75">
        <f t="shared" si="83"/>
        <v>1</v>
      </c>
    </row>
    <row r="2671" spans="1:19" ht="17.399999999999999" x14ac:dyDescent="0.3">
      <c r="A2671" s="39" t="s">
        <v>564</v>
      </c>
      <c r="B2671" s="39" t="s">
        <v>33</v>
      </c>
      <c r="C2671" s="39" t="s">
        <v>144</v>
      </c>
      <c r="D2671" s="39" t="s">
        <v>42</v>
      </c>
      <c r="E2671" s="70" t="s">
        <v>27</v>
      </c>
      <c r="F2671" s="70" t="s">
        <v>40</v>
      </c>
      <c r="G2671" s="78">
        <v>44637</v>
      </c>
      <c r="H2671" s="78">
        <v>45870</v>
      </c>
      <c r="I2671" s="69">
        <v>4286724.63</v>
      </c>
      <c r="J2671" s="70">
        <v>999</v>
      </c>
      <c r="K2671" s="71">
        <v>1.9E-2</v>
      </c>
      <c r="L2671" s="70">
        <v>0</v>
      </c>
      <c r="M2671" s="71">
        <v>0.84499999999999997</v>
      </c>
      <c r="N2671" s="72"/>
      <c r="O2671" s="73">
        <f>MIN(1,MAX(0,(1/(1+EXP(-(Assumptions!$B$5 + Assumptions!$B$6*$N2671))))*Assumptions!$B$3))</f>
        <v>3.9165722796764356E-2</v>
      </c>
      <c r="P2671" s="73">
        <f>VLOOKUP($F2671,Assumptions!$A$23:$B$27,2,FALSE)*Assumptions!$B$4</f>
        <v>0.7</v>
      </c>
      <c r="Q2671" s="74">
        <f t="shared" si="82"/>
        <v>117524.86799524957</v>
      </c>
      <c r="R2671" s="75" t="str">
        <f>IF($O2671&lt;Assumptions!$B$17,"A",IF($O2671&lt;Assumptions!$B$18,"B",IF($O2671&lt;Assumptions!$B$19,"C",IF($O2671&lt;Assumptions!$B$20,"D","E"))))</f>
        <v>B</v>
      </c>
      <c r="S2671" s="75">
        <f t="shared" si="83"/>
        <v>1</v>
      </c>
    </row>
    <row r="2672" spans="1:19" ht="17.399999999999999" x14ac:dyDescent="0.3">
      <c r="A2672" s="39" t="s">
        <v>564</v>
      </c>
      <c r="B2672" s="39" t="s">
        <v>33</v>
      </c>
      <c r="C2672" s="39" t="s">
        <v>144</v>
      </c>
      <c r="D2672" s="39" t="s">
        <v>42</v>
      </c>
      <c r="E2672" s="70" t="s">
        <v>27</v>
      </c>
      <c r="F2672" s="70" t="s">
        <v>40</v>
      </c>
      <c r="G2672" s="78">
        <v>44637</v>
      </c>
      <c r="H2672" s="78">
        <v>45901</v>
      </c>
      <c r="I2672" s="69">
        <v>4286724.63</v>
      </c>
      <c r="J2672" s="70">
        <v>999</v>
      </c>
      <c r="K2672" s="71">
        <v>0.13600000000000001</v>
      </c>
      <c r="L2672" s="70">
        <v>0</v>
      </c>
      <c r="M2672" s="71">
        <v>0.84499999999999997</v>
      </c>
      <c r="N2672" s="72"/>
      <c r="O2672" s="73">
        <f>MIN(1,MAX(0,(1/(1+EXP(-(Assumptions!$B$5 + Assumptions!$B$6*$N2672))))*Assumptions!$B$3))</f>
        <v>3.9165722796764356E-2</v>
      </c>
      <c r="P2672" s="73">
        <f>VLOOKUP($F2672,Assumptions!$A$23:$B$27,2,FALSE)*Assumptions!$B$4</f>
        <v>0.7</v>
      </c>
      <c r="Q2672" s="74">
        <f t="shared" si="82"/>
        <v>117524.86799524957</v>
      </c>
      <c r="R2672" s="75" t="str">
        <f>IF($O2672&lt;Assumptions!$B$17,"A",IF($O2672&lt;Assumptions!$B$18,"B",IF($O2672&lt;Assumptions!$B$19,"C",IF($O2672&lt;Assumptions!$B$20,"D","E"))))</f>
        <v>B</v>
      </c>
      <c r="S2672" s="75">
        <f t="shared" si="83"/>
        <v>1</v>
      </c>
    </row>
    <row r="2673" spans="1:19" ht="17.399999999999999" x14ac:dyDescent="0.3">
      <c r="A2673" s="39" t="s">
        <v>564</v>
      </c>
      <c r="B2673" s="39" t="s">
        <v>33</v>
      </c>
      <c r="C2673" s="39" t="s">
        <v>144</v>
      </c>
      <c r="D2673" s="39" t="s">
        <v>42</v>
      </c>
      <c r="E2673" s="70" t="s">
        <v>27</v>
      </c>
      <c r="F2673" s="70" t="s">
        <v>40</v>
      </c>
      <c r="G2673" s="78">
        <v>44637</v>
      </c>
      <c r="H2673" s="78">
        <v>45931</v>
      </c>
      <c r="I2673" s="69">
        <v>4286724.63</v>
      </c>
      <c r="J2673" s="70">
        <v>999</v>
      </c>
      <c r="K2673" s="71">
        <v>6.6000000000000003E-2</v>
      </c>
      <c r="L2673" s="70">
        <v>0</v>
      </c>
      <c r="M2673" s="71">
        <v>0.84499999999999997</v>
      </c>
      <c r="N2673" s="72"/>
      <c r="O2673" s="73">
        <f>MIN(1,MAX(0,(1/(1+EXP(-(Assumptions!$B$5 + Assumptions!$B$6*$N2673))))*Assumptions!$B$3))</f>
        <v>3.9165722796764356E-2</v>
      </c>
      <c r="P2673" s="73">
        <f>VLOOKUP($F2673,Assumptions!$A$23:$B$27,2,FALSE)*Assumptions!$B$4</f>
        <v>0.7</v>
      </c>
      <c r="Q2673" s="74">
        <f t="shared" si="82"/>
        <v>117524.86799524957</v>
      </c>
      <c r="R2673" s="75" t="str">
        <f>IF($O2673&lt;Assumptions!$B$17,"A",IF($O2673&lt;Assumptions!$B$18,"B",IF($O2673&lt;Assumptions!$B$19,"C",IF($O2673&lt;Assumptions!$B$20,"D","E"))))</f>
        <v>B</v>
      </c>
      <c r="S2673" s="75">
        <f t="shared" si="83"/>
        <v>1</v>
      </c>
    </row>
    <row r="2674" spans="1:19" ht="17.399999999999999" x14ac:dyDescent="0.3">
      <c r="A2674" s="39" t="s">
        <v>564</v>
      </c>
      <c r="B2674" s="39" t="s">
        <v>33</v>
      </c>
      <c r="C2674" s="39" t="s">
        <v>144</v>
      </c>
      <c r="D2674" s="39" t="s">
        <v>42</v>
      </c>
      <c r="E2674" s="70" t="s">
        <v>27</v>
      </c>
      <c r="F2674" s="70" t="s">
        <v>40</v>
      </c>
      <c r="G2674" s="78">
        <v>44637</v>
      </c>
      <c r="H2674" s="78">
        <v>45962</v>
      </c>
      <c r="I2674" s="69">
        <v>4286724.63</v>
      </c>
      <c r="J2674" s="70">
        <v>999</v>
      </c>
      <c r="K2674" s="71">
        <v>0.06</v>
      </c>
      <c r="L2674" s="70">
        <v>0</v>
      </c>
      <c r="M2674" s="71">
        <v>0.84499999999999997</v>
      </c>
      <c r="N2674" s="72"/>
      <c r="O2674" s="73">
        <f>MIN(1,MAX(0,(1/(1+EXP(-(Assumptions!$B$5 + Assumptions!$B$6*$N2674))))*Assumptions!$B$3))</f>
        <v>3.9165722796764356E-2</v>
      </c>
      <c r="P2674" s="73">
        <f>VLOOKUP($F2674,Assumptions!$A$23:$B$27,2,FALSE)*Assumptions!$B$4</f>
        <v>0.7</v>
      </c>
      <c r="Q2674" s="74">
        <f t="shared" si="82"/>
        <v>117524.86799524957</v>
      </c>
      <c r="R2674" s="75" t="str">
        <f>IF($O2674&lt;Assumptions!$B$17,"A",IF($O2674&lt;Assumptions!$B$18,"B",IF($O2674&lt;Assumptions!$B$19,"C",IF($O2674&lt;Assumptions!$B$20,"D","E"))))</f>
        <v>B</v>
      </c>
      <c r="S2674" s="75">
        <f t="shared" si="83"/>
        <v>1</v>
      </c>
    </row>
    <row r="2675" spans="1:19" ht="17.399999999999999" x14ac:dyDescent="0.3">
      <c r="A2675" s="39" t="s">
        <v>564</v>
      </c>
      <c r="B2675" s="39" t="s">
        <v>33</v>
      </c>
      <c r="C2675" s="39" t="s">
        <v>144</v>
      </c>
      <c r="D2675" s="39" t="s">
        <v>42</v>
      </c>
      <c r="E2675" s="70" t="s">
        <v>27</v>
      </c>
      <c r="F2675" s="70" t="s">
        <v>40</v>
      </c>
      <c r="G2675" s="78">
        <v>44637</v>
      </c>
      <c r="H2675" s="78">
        <v>45992</v>
      </c>
      <c r="I2675" s="69">
        <v>4286724.63</v>
      </c>
      <c r="J2675" s="70">
        <v>999</v>
      </c>
      <c r="K2675" s="71">
        <v>5.6000000000000001E-2</v>
      </c>
      <c r="L2675" s="70">
        <v>0</v>
      </c>
      <c r="M2675" s="71">
        <v>0.84499999999999997</v>
      </c>
      <c r="N2675" s="72"/>
      <c r="O2675" s="73">
        <f>MIN(1,MAX(0,(1/(1+EXP(-(Assumptions!$B$5 + Assumptions!$B$6*$N2675))))*Assumptions!$B$3))</f>
        <v>3.9165722796764356E-2</v>
      </c>
      <c r="P2675" s="73">
        <f>VLOOKUP($F2675,Assumptions!$A$23:$B$27,2,FALSE)*Assumptions!$B$4</f>
        <v>0.7</v>
      </c>
      <c r="Q2675" s="74">
        <f t="shared" si="82"/>
        <v>117524.86799524957</v>
      </c>
      <c r="R2675" s="75" t="str">
        <f>IF($O2675&lt;Assumptions!$B$17,"A",IF($O2675&lt;Assumptions!$B$18,"B",IF($O2675&lt;Assumptions!$B$19,"C",IF($O2675&lt;Assumptions!$B$20,"D","E"))))</f>
        <v>B</v>
      </c>
      <c r="S2675" s="75">
        <f t="shared" si="83"/>
        <v>1</v>
      </c>
    </row>
    <row r="2676" spans="1:19" ht="17.399999999999999" x14ac:dyDescent="0.3">
      <c r="A2676" s="39" t="s">
        <v>566</v>
      </c>
      <c r="B2676" s="39" t="s">
        <v>47</v>
      </c>
      <c r="C2676" s="39" t="s">
        <v>144</v>
      </c>
      <c r="D2676" s="39" t="s">
        <v>42</v>
      </c>
      <c r="E2676" s="70" t="s">
        <v>49</v>
      </c>
      <c r="F2676" s="70" t="s">
        <v>40</v>
      </c>
      <c r="G2676" s="78">
        <v>44314</v>
      </c>
      <c r="H2676" s="78">
        <v>45658</v>
      </c>
      <c r="I2676" s="69">
        <v>17339589.27</v>
      </c>
      <c r="J2676" s="70">
        <v>0</v>
      </c>
      <c r="K2676" s="71">
        <v>1.0720000000000001</v>
      </c>
      <c r="L2676" s="70">
        <v>0</v>
      </c>
      <c r="M2676" s="71">
        <v>0.83</v>
      </c>
      <c r="N2676" s="72"/>
      <c r="O2676" s="73">
        <f>MIN(1,MAX(0,(1/(1+EXP(-(Assumptions!$B$5 + Assumptions!$B$6*$N2676))))*Assumptions!$B$3))</f>
        <v>3.9165722796764356E-2</v>
      </c>
      <c r="P2676" s="73">
        <f>VLOOKUP($F2676,Assumptions!$A$23:$B$27,2,FALSE)*Assumptions!$B$4</f>
        <v>0.7</v>
      </c>
      <c r="Q2676" s="74">
        <f t="shared" si="82"/>
        <v>475382.28273099865</v>
      </c>
      <c r="R2676" s="75" t="str">
        <f>IF($O2676&lt;Assumptions!$B$17,"A",IF($O2676&lt;Assumptions!$B$18,"B",IF($O2676&lt;Assumptions!$B$19,"C",IF($O2676&lt;Assumptions!$B$20,"D","E"))))</f>
        <v>B</v>
      </c>
      <c r="S2676" s="75">
        <f t="shared" si="83"/>
        <v>0</v>
      </c>
    </row>
    <row r="2677" spans="1:19" ht="17.399999999999999" x14ac:dyDescent="0.3">
      <c r="A2677" s="39" t="s">
        <v>566</v>
      </c>
      <c r="B2677" s="39" t="s">
        <v>47</v>
      </c>
      <c r="C2677" s="39" t="s">
        <v>144</v>
      </c>
      <c r="D2677" s="39" t="s">
        <v>42</v>
      </c>
      <c r="E2677" s="70" t="s">
        <v>49</v>
      </c>
      <c r="F2677" s="70" t="s">
        <v>40</v>
      </c>
      <c r="G2677" s="78">
        <v>44314</v>
      </c>
      <c r="H2677" s="78">
        <v>45689</v>
      </c>
      <c r="I2677" s="69">
        <v>16908475.629999999</v>
      </c>
      <c r="J2677" s="70">
        <v>220</v>
      </c>
      <c r="K2677" s="71">
        <v>0.19700000000000001</v>
      </c>
      <c r="L2677" s="70">
        <v>1</v>
      </c>
      <c r="M2677" s="71">
        <v>0.83</v>
      </c>
      <c r="N2677" s="72"/>
      <c r="O2677" s="73">
        <f>MIN(1,MAX(0,(1/(1+EXP(-(Assumptions!$B$5 + Assumptions!$B$6*$N2677))))*Assumptions!$B$3))</f>
        <v>3.9165722796764356E-2</v>
      </c>
      <c r="P2677" s="73">
        <f>VLOOKUP($F2677,Assumptions!$A$23:$B$27,2,FALSE)*Assumptions!$B$4</f>
        <v>0.7</v>
      </c>
      <c r="Q2677" s="74">
        <f t="shared" si="82"/>
        <v>463562.86860829778</v>
      </c>
      <c r="R2677" s="75" t="str">
        <f>IF($O2677&lt;Assumptions!$B$17,"A",IF($O2677&lt;Assumptions!$B$18,"B",IF($O2677&lt;Assumptions!$B$19,"C",IF($O2677&lt;Assumptions!$B$20,"D","E"))))</f>
        <v>B</v>
      </c>
      <c r="S2677" s="75">
        <f t="shared" si="83"/>
        <v>1</v>
      </c>
    </row>
    <row r="2678" spans="1:19" ht="17.399999999999999" x14ac:dyDescent="0.3">
      <c r="A2678" s="39" t="s">
        <v>566</v>
      </c>
      <c r="B2678" s="39" t="s">
        <v>47</v>
      </c>
      <c r="C2678" s="39" t="s">
        <v>144</v>
      </c>
      <c r="D2678" s="39" t="s">
        <v>42</v>
      </c>
      <c r="E2678" s="70" t="s">
        <v>49</v>
      </c>
      <c r="F2678" s="70" t="s">
        <v>40</v>
      </c>
      <c r="G2678" s="78">
        <v>44314</v>
      </c>
      <c r="H2678" s="78">
        <v>45717</v>
      </c>
      <c r="I2678" s="69">
        <v>16536128.67</v>
      </c>
      <c r="J2678" s="70">
        <v>35</v>
      </c>
      <c r="K2678" s="71">
        <v>0.47699999999999998</v>
      </c>
      <c r="L2678" s="70">
        <v>1</v>
      </c>
      <c r="M2678" s="71">
        <v>0.83</v>
      </c>
      <c r="N2678" s="72"/>
      <c r="O2678" s="73">
        <f>MIN(1,MAX(0,(1/(1+EXP(-(Assumptions!$B$5 + Assumptions!$B$6*$N2678))))*Assumptions!$B$3))</f>
        <v>3.9165722796764356E-2</v>
      </c>
      <c r="P2678" s="73">
        <f>VLOOKUP($F2678,Assumptions!$A$23:$B$27,2,FALSE)*Assumptions!$B$4</f>
        <v>0.7</v>
      </c>
      <c r="Q2678" s="74">
        <f t="shared" si="82"/>
        <v>453354.60213459336</v>
      </c>
      <c r="R2678" s="75" t="str">
        <f>IF($O2678&lt;Assumptions!$B$17,"A",IF($O2678&lt;Assumptions!$B$18,"B",IF($O2678&lt;Assumptions!$B$19,"C",IF($O2678&lt;Assumptions!$B$20,"D","E"))))</f>
        <v>B</v>
      </c>
      <c r="S2678" s="75">
        <f t="shared" si="83"/>
        <v>0</v>
      </c>
    </row>
    <row r="2679" spans="1:19" ht="17.399999999999999" x14ac:dyDescent="0.3">
      <c r="A2679" s="39" t="s">
        <v>566</v>
      </c>
      <c r="B2679" s="39" t="s">
        <v>47</v>
      </c>
      <c r="C2679" s="39" t="s">
        <v>144</v>
      </c>
      <c r="D2679" s="39" t="s">
        <v>42</v>
      </c>
      <c r="E2679" s="70" t="s">
        <v>49</v>
      </c>
      <c r="F2679" s="70" t="s">
        <v>40</v>
      </c>
      <c r="G2679" s="78">
        <v>44314</v>
      </c>
      <c r="H2679" s="78">
        <v>45748</v>
      </c>
      <c r="I2679" s="69">
        <v>16098349.039999999</v>
      </c>
      <c r="J2679" s="70">
        <v>65</v>
      </c>
      <c r="K2679" s="71">
        <v>0.51600000000000001</v>
      </c>
      <c r="L2679" s="70">
        <v>1</v>
      </c>
      <c r="M2679" s="71">
        <v>0.83</v>
      </c>
      <c r="N2679" s="72"/>
      <c r="O2679" s="73">
        <f>MIN(1,MAX(0,(1/(1+EXP(-(Assumptions!$B$5 + Assumptions!$B$6*$N2679))))*Assumptions!$B$3))</f>
        <v>3.9165722796764356E-2</v>
      </c>
      <c r="P2679" s="73">
        <f>VLOOKUP($F2679,Assumptions!$A$23:$B$27,2,FALSE)*Assumptions!$B$4</f>
        <v>0.7</v>
      </c>
      <c r="Q2679" s="74">
        <f t="shared" si="82"/>
        <v>441352.43319033831</v>
      </c>
      <c r="R2679" s="75" t="str">
        <f>IF($O2679&lt;Assumptions!$B$17,"A",IF($O2679&lt;Assumptions!$B$18,"B",IF($O2679&lt;Assumptions!$B$19,"C",IF($O2679&lt;Assumptions!$B$20,"D","E"))))</f>
        <v>B</v>
      </c>
      <c r="S2679" s="75">
        <f t="shared" si="83"/>
        <v>0</v>
      </c>
    </row>
    <row r="2680" spans="1:19" ht="17.399999999999999" x14ac:dyDescent="0.3">
      <c r="A2680" s="39" t="s">
        <v>566</v>
      </c>
      <c r="B2680" s="39" t="s">
        <v>47</v>
      </c>
      <c r="C2680" s="39" t="s">
        <v>144</v>
      </c>
      <c r="D2680" s="39" t="s">
        <v>42</v>
      </c>
      <c r="E2680" s="70" t="s">
        <v>49</v>
      </c>
      <c r="F2680" s="70" t="s">
        <v>40</v>
      </c>
      <c r="G2680" s="78">
        <v>44314</v>
      </c>
      <c r="H2680" s="78">
        <v>45778</v>
      </c>
      <c r="I2680" s="69">
        <v>15710958.68</v>
      </c>
      <c r="J2680" s="70">
        <v>0</v>
      </c>
      <c r="K2680" s="71">
        <v>1.1479999999999999</v>
      </c>
      <c r="L2680" s="70">
        <v>1</v>
      </c>
      <c r="M2680" s="71">
        <v>0.83</v>
      </c>
      <c r="N2680" s="72"/>
      <c r="O2680" s="73">
        <f>MIN(1,MAX(0,(1/(1+EXP(-(Assumptions!$B$5 + Assumptions!$B$6*$N2680))))*Assumptions!$B$3))</f>
        <v>3.9165722796764356E-2</v>
      </c>
      <c r="P2680" s="73">
        <f>VLOOKUP($F2680,Assumptions!$A$23:$B$27,2,FALSE)*Assumptions!$B$4</f>
        <v>0.7</v>
      </c>
      <c r="Q2680" s="74">
        <f t="shared" si="82"/>
        <v>430731.73677260918</v>
      </c>
      <c r="R2680" s="75" t="str">
        <f>IF($O2680&lt;Assumptions!$B$17,"A",IF($O2680&lt;Assumptions!$B$18,"B",IF($O2680&lt;Assumptions!$B$19,"C",IF($O2680&lt;Assumptions!$B$20,"D","E"))))</f>
        <v>B</v>
      </c>
      <c r="S2680" s="75">
        <f t="shared" si="83"/>
        <v>0</v>
      </c>
    </row>
    <row r="2681" spans="1:19" ht="17.399999999999999" x14ac:dyDescent="0.3">
      <c r="A2681" s="39" t="s">
        <v>566</v>
      </c>
      <c r="B2681" s="39" t="s">
        <v>47</v>
      </c>
      <c r="C2681" s="39" t="s">
        <v>144</v>
      </c>
      <c r="D2681" s="39" t="s">
        <v>42</v>
      </c>
      <c r="E2681" s="70" t="s">
        <v>49</v>
      </c>
      <c r="F2681" s="70" t="s">
        <v>40</v>
      </c>
      <c r="G2681" s="78">
        <v>44314</v>
      </c>
      <c r="H2681" s="78">
        <v>45809</v>
      </c>
      <c r="I2681" s="69">
        <v>15320791</v>
      </c>
      <c r="J2681" s="70">
        <v>0</v>
      </c>
      <c r="K2681" s="71">
        <v>1.1259999999999999</v>
      </c>
      <c r="L2681" s="70">
        <v>1</v>
      </c>
      <c r="M2681" s="71">
        <v>0.83</v>
      </c>
      <c r="N2681" s="72"/>
      <c r="O2681" s="73">
        <f>MIN(1,MAX(0,(1/(1+EXP(-(Assumptions!$B$5 + Assumptions!$B$6*$N2681))))*Assumptions!$B$3))</f>
        <v>3.9165722796764356E-2</v>
      </c>
      <c r="P2681" s="73">
        <f>VLOOKUP($F2681,Assumptions!$A$23:$B$27,2,FALSE)*Assumptions!$B$4</f>
        <v>0.7</v>
      </c>
      <c r="Q2681" s="74">
        <f t="shared" si="82"/>
        <v>420034.89733321348</v>
      </c>
      <c r="R2681" s="75" t="str">
        <f>IF($O2681&lt;Assumptions!$B$17,"A",IF($O2681&lt;Assumptions!$B$18,"B",IF($O2681&lt;Assumptions!$B$19,"C",IF($O2681&lt;Assumptions!$B$20,"D","E"))))</f>
        <v>B</v>
      </c>
      <c r="S2681" s="75">
        <f t="shared" si="83"/>
        <v>0</v>
      </c>
    </row>
    <row r="2682" spans="1:19" ht="17.399999999999999" x14ac:dyDescent="0.3">
      <c r="A2682" s="39" t="s">
        <v>566</v>
      </c>
      <c r="B2682" s="39" t="s">
        <v>47</v>
      </c>
      <c r="C2682" s="39" t="s">
        <v>144</v>
      </c>
      <c r="D2682" s="39" t="s">
        <v>42</v>
      </c>
      <c r="E2682" s="70" t="s">
        <v>49</v>
      </c>
      <c r="F2682" s="70" t="s">
        <v>40</v>
      </c>
      <c r="G2682" s="78">
        <v>44314</v>
      </c>
      <c r="H2682" s="78">
        <v>45839</v>
      </c>
      <c r="I2682" s="69">
        <v>14912229.119999999</v>
      </c>
      <c r="J2682" s="70">
        <v>95</v>
      </c>
      <c r="K2682" s="71">
        <v>0.14499999999999999</v>
      </c>
      <c r="L2682" s="70">
        <v>1</v>
      </c>
      <c r="M2682" s="71">
        <v>0.83</v>
      </c>
      <c r="N2682" s="72"/>
      <c r="O2682" s="73">
        <f>MIN(1,MAX(0,(1/(1+EXP(-(Assumptions!$B$5 + Assumptions!$B$6*$N2682))))*Assumptions!$B$3))</f>
        <v>3.9165722796764356E-2</v>
      </c>
      <c r="P2682" s="73">
        <f>VLOOKUP($F2682,Assumptions!$A$23:$B$27,2,FALSE)*Assumptions!$B$4</f>
        <v>0.7</v>
      </c>
      <c r="Q2682" s="74">
        <f t="shared" si="82"/>
        <v>408833.76239703002</v>
      </c>
      <c r="R2682" s="75" t="str">
        <f>IF($O2682&lt;Assumptions!$B$17,"A",IF($O2682&lt;Assumptions!$B$18,"B",IF($O2682&lt;Assumptions!$B$19,"C",IF($O2682&lt;Assumptions!$B$20,"D","E"))))</f>
        <v>B</v>
      </c>
      <c r="S2682" s="75">
        <f t="shared" si="83"/>
        <v>0</v>
      </c>
    </row>
    <row r="2683" spans="1:19" ht="17.399999999999999" x14ac:dyDescent="0.3">
      <c r="A2683" s="39" t="s">
        <v>566</v>
      </c>
      <c r="B2683" s="39" t="s">
        <v>47</v>
      </c>
      <c r="C2683" s="39" t="s">
        <v>144</v>
      </c>
      <c r="D2683" s="39" t="s">
        <v>42</v>
      </c>
      <c r="E2683" s="70" t="s">
        <v>49</v>
      </c>
      <c r="F2683" s="70" t="s">
        <v>40</v>
      </c>
      <c r="G2683" s="78">
        <v>44314</v>
      </c>
      <c r="H2683" s="78">
        <v>45870</v>
      </c>
      <c r="I2683" s="69">
        <v>14583250.77</v>
      </c>
      <c r="J2683" s="70">
        <v>0</v>
      </c>
      <c r="K2683" s="71">
        <v>1.081</v>
      </c>
      <c r="L2683" s="70">
        <v>1</v>
      </c>
      <c r="M2683" s="71">
        <v>0.83</v>
      </c>
      <c r="N2683" s="72"/>
      <c r="O2683" s="73">
        <f>MIN(1,MAX(0,(1/(1+EXP(-(Assumptions!$B$5 + Assumptions!$B$6*$N2683))))*Assumptions!$B$3))</f>
        <v>3.9165722796764356E-2</v>
      </c>
      <c r="P2683" s="73">
        <f>VLOOKUP($F2683,Assumptions!$A$23:$B$27,2,FALSE)*Assumptions!$B$4</f>
        <v>0.7</v>
      </c>
      <c r="Q2683" s="74">
        <f t="shared" si="82"/>
        <v>399814.48999346426</v>
      </c>
      <c r="R2683" s="75" t="str">
        <f>IF($O2683&lt;Assumptions!$B$17,"A",IF($O2683&lt;Assumptions!$B$18,"B",IF($O2683&lt;Assumptions!$B$19,"C",IF($O2683&lt;Assumptions!$B$20,"D","E"))))</f>
        <v>B</v>
      </c>
      <c r="S2683" s="75">
        <f t="shared" si="83"/>
        <v>0</v>
      </c>
    </row>
    <row r="2684" spans="1:19" ht="17.399999999999999" x14ac:dyDescent="0.3">
      <c r="A2684" s="39" t="s">
        <v>566</v>
      </c>
      <c r="B2684" s="39" t="s">
        <v>47</v>
      </c>
      <c r="C2684" s="39" t="s">
        <v>144</v>
      </c>
      <c r="D2684" s="39" t="s">
        <v>42</v>
      </c>
      <c r="E2684" s="70" t="s">
        <v>49</v>
      </c>
      <c r="F2684" s="70" t="s">
        <v>40</v>
      </c>
      <c r="G2684" s="78">
        <v>44314</v>
      </c>
      <c r="H2684" s="78">
        <v>45901</v>
      </c>
      <c r="I2684" s="69">
        <v>14203290.390000001</v>
      </c>
      <c r="J2684" s="70">
        <v>0</v>
      </c>
      <c r="K2684" s="71">
        <v>0.97099999999999997</v>
      </c>
      <c r="L2684" s="70">
        <v>1</v>
      </c>
      <c r="M2684" s="71">
        <v>0.83</v>
      </c>
      <c r="N2684" s="72"/>
      <c r="O2684" s="73">
        <f>MIN(1,MAX(0,(1/(1+EXP(-(Assumptions!$B$5 + Assumptions!$B$6*$N2684))))*Assumptions!$B$3))</f>
        <v>3.9165722796764356E-2</v>
      </c>
      <c r="P2684" s="73">
        <f>VLOOKUP($F2684,Assumptions!$A$23:$B$27,2,FALSE)*Assumptions!$B$4</f>
        <v>0.7</v>
      </c>
      <c r="Q2684" s="74">
        <f t="shared" si="82"/>
        <v>389397.49395168101</v>
      </c>
      <c r="R2684" s="75" t="str">
        <f>IF($O2684&lt;Assumptions!$B$17,"A",IF($O2684&lt;Assumptions!$B$18,"B",IF($O2684&lt;Assumptions!$B$19,"C",IF($O2684&lt;Assumptions!$B$20,"D","E"))))</f>
        <v>B</v>
      </c>
      <c r="S2684" s="75">
        <f t="shared" si="83"/>
        <v>0</v>
      </c>
    </row>
    <row r="2685" spans="1:19" ht="17.399999999999999" x14ac:dyDescent="0.3">
      <c r="A2685" s="39" t="s">
        <v>566</v>
      </c>
      <c r="B2685" s="39" t="s">
        <v>47</v>
      </c>
      <c r="C2685" s="39" t="s">
        <v>144</v>
      </c>
      <c r="D2685" s="39" t="s">
        <v>42</v>
      </c>
      <c r="E2685" s="70" t="s">
        <v>49</v>
      </c>
      <c r="F2685" s="70" t="s">
        <v>40</v>
      </c>
      <c r="G2685" s="78">
        <v>44314</v>
      </c>
      <c r="H2685" s="78">
        <v>45931</v>
      </c>
      <c r="I2685" s="69">
        <v>13870186.59</v>
      </c>
      <c r="J2685" s="70">
        <v>0</v>
      </c>
      <c r="K2685" s="71">
        <v>1.0620000000000001</v>
      </c>
      <c r="L2685" s="70">
        <v>1</v>
      </c>
      <c r="M2685" s="71">
        <v>0.83</v>
      </c>
      <c r="N2685" s="72"/>
      <c r="O2685" s="73">
        <f>MIN(1,MAX(0,(1/(1+EXP(-(Assumptions!$B$5 + Assumptions!$B$6*$N2685))))*Assumptions!$B$3))</f>
        <v>3.9165722796764356E-2</v>
      </c>
      <c r="P2685" s="73">
        <f>VLOOKUP($F2685,Assumptions!$A$23:$B$27,2,FALSE)*Assumptions!$B$4</f>
        <v>0.7</v>
      </c>
      <c r="Q2685" s="74">
        <f t="shared" si="82"/>
        <v>380265.11818633671</v>
      </c>
      <c r="R2685" s="75" t="str">
        <f>IF($O2685&lt;Assumptions!$B$17,"A",IF($O2685&lt;Assumptions!$B$18,"B",IF($O2685&lt;Assumptions!$B$19,"C",IF($O2685&lt;Assumptions!$B$20,"D","E"))))</f>
        <v>B</v>
      </c>
      <c r="S2685" s="75">
        <f t="shared" si="83"/>
        <v>0</v>
      </c>
    </row>
    <row r="2686" spans="1:19" ht="17.399999999999999" x14ac:dyDescent="0.3">
      <c r="A2686" s="39" t="s">
        <v>566</v>
      </c>
      <c r="B2686" s="39" t="s">
        <v>47</v>
      </c>
      <c r="C2686" s="39" t="s">
        <v>144</v>
      </c>
      <c r="D2686" s="39" t="s">
        <v>42</v>
      </c>
      <c r="E2686" s="70" t="s">
        <v>49</v>
      </c>
      <c r="F2686" s="70" t="s">
        <v>40</v>
      </c>
      <c r="G2686" s="78">
        <v>44314</v>
      </c>
      <c r="H2686" s="78">
        <v>45962</v>
      </c>
      <c r="I2686" s="69">
        <v>13537637.939999999</v>
      </c>
      <c r="J2686" s="70">
        <v>0</v>
      </c>
      <c r="K2686" s="71">
        <v>0.95499999999999996</v>
      </c>
      <c r="L2686" s="70">
        <v>1</v>
      </c>
      <c r="M2686" s="71">
        <v>0.83</v>
      </c>
      <c r="N2686" s="72"/>
      <c r="O2686" s="73">
        <f>MIN(1,MAX(0,(1/(1+EXP(-(Assumptions!$B$5 + Assumptions!$B$6*$N2686))))*Assumptions!$B$3))</f>
        <v>3.9165722796764356E-2</v>
      </c>
      <c r="P2686" s="73">
        <f>VLOOKUP($F2686,Assumptions!$A$23:$B$27,2,FALSE)*Assumptions!$B$4</f>
        <v>0.7</v>
      </c>
      <c r="Q2686" s="74">
        <f t="shared" si="82"/>
        <v>371147.96241669997</v>
      </c>
      <c r="R2686" s="75" t="str">
        <f>IF($O2686&lt;Assumptions!$B$17,"A",IF($O2686&lt;Assumptions!$B$18,"B",IF($O2686&lt;Assumptions!$B$19,"C",IF($O2686&lt;Assumptions!$B$20,"D","E"))))</f>
        <v>B</v>
      </c>
      <c r="S2686" s="75">
        <f t="shared" si="83"/>
        <v>0</v>
      </c>
    </row>
    <row r="2687" spans="1:19" ht="17.399999999999999" x14ac:dyDescent="0.3">
      <c r="A2687" s="39" t="s">
        <v>566</v>
      </c>
      <c r="B2687" s="39" t="s">
        <v>47</v>
      </c>
      <c r="C2687" s="39" t="s">
        <v>144</v>
      </c>
      <c r="D2687" s="39" t="s">
        <v>42</v>
      </c>
      <c r="E2687" s="70" t="s">
        <v>49</v>
      </c>
      <c r="F2687" s="70" t="s">
        <v>40</v>
      </c>
      <c r="G2687" s="78">
        <v>44314</v>
      </c>
      <c r="H2687" s="78">
        <v>45992</v>
      </c>
      <c r="I2687" s="69">
        <v>13207452.34</v>
      </c>
      <c r="J2687" s="70">
        <v>0</v>
      </c>
      <c r="K2687" s="71">
        <v>1.095</v>
      </c>
      <c r="L2687" s="70">
        <v>1</v>
      </c>
      <c r="M2687" s="71">
        <v>0.83</v>
      </c>
      <c r="N2687" s="72"/>
      <c r="O2687" s="73">
        <f>MIN(1,MAX(0,(1/(1+EXP(-(Assumptions!$B$5 + Assumptions!$B$6*$N2687))))*Assumptions!$B$3))</f>
        <v>3.9165722796764356E-2</v>
      </c>
      <c r="P2687" s="73">
        <f>VLOOKUP($F2687,Assumptions!$A$23:$B$27,2,FALSE)*Assumptions!$B$4</f>
        <v>0.7</v>
      </c>
      <c r="Q2687" s="74">
        <f t="shared" si="82"/>
        <v>362095.59203994169</v>
      </c>
      <c r="R2687" s="75" t="str">
        <f>IF($O2687&lt;Assumptions!$B$17,"A",IF($O2687&lt;Assumptions!$B$18,"B",IF($O2687&lt;Assumptions!$B$19,"C",IF($O2687&lt;Assumptions!$B$20,"D","E"))))</f>
        <v>B</v>
      </c>
      <c r="S2687" s="75">
        <f t="shared" si="83"/>
        <v>0</v>
      </c>
    </row>
    <row r="2688" spans="1:19" ht="17.399999999999999" x14ac:dyDescent="0.3">
      <c r="A2688" s="39" t="s">
        <v>568</v>
      </c>
      <c r="B2688" s="39" t="s">
        <v>54</v>
      </c>
      <c r="C2688" s="39" t="s">
        <v>22</v>
      </c>
      <c r="D2688" s="39" t="s">
        <v>22</v>
      </c>
      <c r="E2688" s="70" t="s">
        <v>46</v>
      </c>
      <c r="F2688" s="70" t="s">
        <v>36</v>
      </c>
      <c r="G2688" s="78">
        <v>44207</v>
      </c>
      <c r="H2688" s="78">
        <v>45658</v>
      </c>
      <c r="I2688" s="69">
        <v>6501858.3499999996</v>
      </c>
      <c r="J2688" s="70">
        <v>0</v>
      </c>
      <c r="K2688" s="71">
        <v>1.0860000000000001</v>
      </c>
      <c r="L2688" s="70">
        <v>0</v>
      </c>
      <c r="M2688" s="71">
        <v>0.98599999999999999</v>
      </c>
      <c r="N2688" s="72"/>
      <c r="O2688" s="73">
        <f>MIN(1,MAX(0,(1/(1+EXP(-(Assumptions!$B$5 + Assumptions!$B$6*$N2688))))*Assumptions!$B$3))</f>
        <v>3.9165722796764356E-2</v>
      </c>
      <c r="P2688" s="73">
        <f>VLOOKUP($F2688,Assumptions!$A$23:$B$27,2,FALSE)*Assumptions!$B$4</f>
        <v>0.55000000000000004</v>
      </c>
      <c r="Q2688" s="74">
        <f t="shared" si="82"/>
        <v>140057.48998996022</v>
      </c>
      <c r="R2688" s="75" t="str">
        <f>IF($O2688&lt;Assumptions!$B$17,"A",IF($O2688&lt;Assumptions!$B$18,"B",IF($O2688&lt;Assumptions!$B$19,"C",IF($O2688&lt;Assumptions!$B$20,"D","E"))))</f>
        <v>B</v>
      </c>
      <c r="S2688" s="75">
        <f t="shared" si="83"/>
        <v>0</v>
      </c>
    </row>
    <row r="2689" spans="1:19" ht="17.399999999999999" x14ac:dyDescent="0.3">
      <c r="A2689" s="39" t="s">
        <v>568</v>
      </c>
      <c r="B2689" s="39" t="s">
        <v>54</v>
      </c>
      <c r="C2689" s="39" t="s">
        <v>22</v>
      </c>
      <c r="D2689" s="39" t="s">
        <v>22</v>
      </c>
      <c r="E2689" s="70" t="s">
        <v>46</v>
      </c>
      <c r="F2689" s="70" t="s">
        <v>36</v>
      </c>
      <c r="G2689" s="78">
        <v>44207</v>
      </c>
      <c r="H2689" s="78">
        <v>45689</v>
      </c>
      <c r="I2689" s="69">
        <v>6388499.75</v>
      </c>
      <c r="J2689" s="70">
        <v>0</v>
      </c>
      <c r="K2689" s="71">
        <v>1.0389999999999999</v>
      </c>
      <c r="L2689" s="70">
        <v>0</v>
      </c>
      <c r="M2689" s="71">
        <v>0.98599999999999999</v>
      </c>
      <c r="N2689" s="72"/>
      <c r="O2689" s="73">
        <f>MIN(1,MAX(0,(1/(1+EXP(-(Assumptions!$B$5 + Assumptions!$B$6*$N2689))))*Assumptions!$B$3))</f>
        <v>3.9165722796764356E-2</v>
      </c>
      <c r="P2689" s="73">
        <f>VLOOKUP($F2689,Assumptions!$A$23:$B$27,2,FALSE)*Assumptions!$B$4</f>
        <v>0.55000000000000004</v>
      </c>
      <c r="Q2689" s="74">
        <f t="shared" ref="Q2689:Q2752" si="84">$I2689*$O2689*$P2689</f>
        <v>137615.61566263414</v>
      </c>
      <c r="R2689" s="75" t="str">
        <f>IF($O2689&lt;Assumptions!$B$17,"A",IF($O2689&lt;Assumptions!$B$18,"B",IF($O2689&lt;Assumptions!$B$19,"C",IF($O2689&lt;Assumptions!$B$20,"D","E"))))</f>
        <v>B</v>
      </c>
      <c r="S2689" s="75">
        <f t="shared" ref="S2689:S2752" si="85">--($J2689&gt;=180)</f>
        <v>0</v>
      </c>
    </row>
    <row r="2690" spans="1:19" ht="17.399999999999999" x14ac:dyDescent="0.3">
      <c r="A2690" s="39" t="s">
        <v>568</v>
      </c>
      <c r="B2690" s="39" t="s">
        <v>54</v>
      </c>
      <c r="C2690" s="39" t="s">
        <v>22</v>
      </c>
      <c r="D2690" s="39" t="s">
        <v>22</v>
      </c>
      <c r="E2690" s="70" t="s">
        <v>46</v>
      </c>
      <c r="F2690" s="70" t="s">
        <v>36</v>
      </c>
      <c r="G2690" s="78">
        <v>44207</v>
      </c>
      <c r="H2690" s="78">
        <v>45717</v>
      </c>
      <c r="I2690" s="69">
        <v>6260902.2999999998</v>
      </c>
      <c r="J2690" s="70">
        <v>0</v>
      </c>
      <c r="K2690" s="71">
        <v>0.98799999999999999</v>
      </c>
      <c r="L2690" s="70">
        <v>0</v>
      </c>
      <c r="M2690" s="71">
        <v>0.98599999999999999</v>
      </c>
      <c r="N2690" s="72"/>
      <c r="O2690" s="73">
        <f>MIN(1,MAX(0,(1/(1+EXP(-(Assumptions!$B$5 + Assumptions!$B$6*$N2690))))*Assumptions!$B$3))</f>
        <v>3.9165722796764356E-2</v>
      </c>
      <c r="P2690" s="73">
        <f>VLOOKUP($F2690,Assumptions!$A$23:$B$27,2,FALSE)*Assumptions!$B$4</f>
        <v>0.55000000000000004</v>
      </c>
      <c r="Q2690" s="74">
        <f t="shared" si="84"/>
        <v>134867.02016668342</v>
      </c>
      <c r="R2690" s="75" t="str">
        <f>IF($O2690&lt;Assumptions!$B$17,"A",IF($O2690&lt;Assumptions!$B$18,"B",IF($O2690&lt;Assumptions!$B$19,"C",IF($O2690&lt;Assumptions!$B$20,"D","E"))))</f>
        <v>B</v>
      </c>
      <c r="S2690" s="75">
        <f t="shared" si="85"/>
        <v>0</v>
      </c>
    </row>
    <row r="2691" spans="1:19" ht="17.399999999999999" x14ac:dyDescent="0.3">
      <c r="A2691" s="39" t="s">
        <v>568</v>
      </c>
      <c r="B2691" s="39" t="s">
        <v>54</v>
      </c>
      <c r="C2691" s="39" t="s">
        <v>22</v>
      </c>
      <c r="D2691" s="39" t="s">
        <v>22</v>
      </c>
      <c r="E2691" s="70" t="s">
        <v>46</v>
      </c>
      <c r="F2691" s="70" t="s">
        <v>36</v>
      </c>
      <c r="G2691" s="78">
        <v>44207</v>
      </c>
      <c r="H2691" s="78">
        <v>45748</v>
      </c>
      <c r="I2691" s="69">
        <v>6148589.4900000002</v>
      </c>
      <c r="J2691" s="70">
        <v>0</v>
      </c>
      <c r="K2691" s="71">
        <v>0.98699999999999999</v>
      </c>
      <c r="L2691" s="70">
        <v>0</v>
      </c>
      <c r="M2691" s="71">
        <v>0.98599999999999999</v>
      </c>
      <c r="N2691" s="72"/>
      <c r="O2691" s="73">
        <f>MIN(1,MAX(0,(1/(1+EXP(-(Assumptions!$B$5 + Assumptions!$B$6*$N2691))))*Assumptions!$B$3))</f>
        <v>3.9165722796764356E-2</v>
      </c>
      <c r="P2691" s="73">
        <f>VLOOKUP($F2691,Assumptions!$A$23:$B$27,2,FALSE)*Assumptions!$B$4</f>
        <v>0.55000000000000004</v>
      </c>
      <c r="Q2691" s="74">
        <f t="shared" si="84"/>
        <v>132447.67335604131</v>
      </c>
      <c r="R2691" s="75" t="str">
        <f>IF($O2691&lt;Assumptions!$B$17,"A",IF($O2691&lt;Assumptions!$B$18,"B",IF($O2691&lt;Assumptions!$B$19,"C",IF($O2691&lt;Assumptions!$B$20,"D","E"))))</f>
        <v>B</v>
      </c>
      <c r="S2691" s="75">
        <f t="shared" si="85"/>
        <v>0</v>
      </c>
    </row>
    <row r="2692" spans="1:19" ht="17.399999999999999" x14ac:dyDescent="0.3">
      <c r="A2692" s="39" t="s">
        <v>568</v>
      </c>
      <c r="B2692" s="39" t="s">
        <v>54</v>
      </c>
      <c r="C2692" s="39" t="s">
        <v>22</v>
      </c>
      <c r="D2692" s="39" t="s">
        <v>22</v>
      </c>
      <c r="E2692" s="70" t="s">
        <v>46</v>
      </c>
      <c r="F2692" s="70" t="s">
        <v>36</v>
      </c>
      <c r="G2692" s="78">
        <v>44207</v>
      </c>
      <c r="H2692" s="78">
        <v>45778</v>
      </c>
      <c r="I2692" s="69">
        <v>6040055.7699999996</v>
      </c>
      <c r="J2692" s="70">
        <v>0</v>
      </c>
      <c r="K2692" s="71">
        <v>1.101</v>
      </c>
      <c r="L2692" s="70">
        <v>0</v>
      </c>
      <c r="M2692" s="71">
        <v>0.98599999999999999</v>
      </c>
      <c r="N2692" s="72"/>
      <c r="O2692" s="73">
        <f>MIN(1,MAX(0,(1/(1+EXP(-(Assumptions!$B$5 + Assumptions!$B$6*$N2692))))*Assumptions!$B$3))</f>
        <v>3.9165722796764356E-2</v>
      </c>
      <c r="P2692" s="73">
        <f>VLOOKUP($F2692,Assumptions!$A$23:$B$27,2,FALSE)*Assumptions!$B$4</f>
        <v>0.55000000000000004</v>
      </c>
      <c r="Q2692" s="74">
        <f t="shared" si="84"/>
        <v>130109.7324806494</v>
      </c>
      <c r="R2692" s="75" t="str">
        <f>IF($O2692&lt;Assumptions!$B$17,"A",IF($O2692&lt;Assumptions!$B$18,"B",IF($O2692&lt;Assumptions!$B$19,"C",IF($O2692&lt;Assumptions!$B$20,"D","E"))))</f>
        <v>B</v>
      </c>
      <c r="S2692" s="75">
        <f t="shared" si="85"/>
        <v>0</v>
      </c>
    </row>
    <row r="2693" spans="1:19" ht="17.399999999999999" x14ac:dyDescent="0.3">
      <c r="A2693" s="39" t="s">
        <v>568</v>
      </c>
      <c r="B2693" s="39" t="s">
        <v>54</v>
      </c>
      <c r="C2693" s="39" t="s">
        <v>22</v>
      </c>
      <c r="D2693" s="39" t="s">
        <v>22</v>
      </c>
      <c r="E2693" s="70" t="s">
        <v>46</v>
      </c>
      <c r="F2693" s="70" t="s">
        <v>36</v>
      </c>
      <c r="G2693" s="78">
        <v>44207</v>
      </c>
      <c r="H2693" s="78">
        <v>45809</v>
      </c>
      <c r="I2693" s="69">
        <v>5927750.5599999996</v>
      </c>
      <c r="J2693" s="70">
        <v>0</v>
      </c>
      <c r="K2693" s="71">
        <v>0.95799999999999996</v>
      </c>
      <c r="L2693" s="70">
        <v>0</v>
      </c>
      <c r="M2693" s="71">
        <v>0.98599999999999999</v>
      </c>
      <c r="N2693" s="72"/>
      <c r="O2693" s="73">
        <f>MIN(1,MAX(0,(1/(1+EXP(-(Assumptions!$B$5 + Assumptions!$B$6*$N2693))))*Assumptions!$B$3))</f>
        <v>3.9165722796764356E-2</v>
      </c>
      <c r="P2693" s="73">
        <f>VLOOKUP($F2693,Assumptions!$A$23:$B$27,2,FALSE)*Assumptions!$B$4</f>
        <v>0.55000000000000004</v>
      </c>
      <c r="Q2693" s="74">
        <f t="shared" si="84"/>
        <v>127690.54938272858</v>
      </c>
      <c r="R2693" s="75" t="str">
        <f>IF($O2693&lt;Assumptions!$B$17,"A",IF($O2693&lt;Assumptions!$B$18,"B",IF($O2693&lt;Assumptions!$B$19,"C",IF($O2693&lt;Assumptions!$B$20,"D","E"))))</f>
        <v>B</v>
      </c>
      <c r="S2693" s="75">
        <f t="shared" si="85"/>
        <v>0</v>
      </c>
    </row>
    <row r="2694" spans="1:19" ht="17.399999999999999" x14ac:dyDescent="0.3">
      <c r="A2694" s="39" t="s">
        <v>568</v>
      </c>
      <c r="B2694" s="39" t="s">
        <v>54</v>
      </c>
      <c r="C2694" s="39" t="s">
        <v>22</v>
      </c>
      <c r="D2694" s="39" t="s">
        <v>22</v>
      </c>
      <c r="E2694" s="70" t="s">
        <v>46</v>
      </c>
      <c r="F2694" s="70" t="s">
        <v>36</v>
      </c>
      <c r="G2694" s="78">
        <v>44207</v>
      </c>
      <c r="H2694" s="78">
        <v>45839</v>
      </c>
      <c r="I2694" s="69">
        <v>5819624.7300000004</v>
      </c>
      <c r="J2694" s="70">
        <v>35</v>
      </c>
      <c r="K2694" s="71">
        <v>0.67600000000000005</v>
      </c>
      <c r="L2694" s="70">
        <v>0</v>
      </c>
      <c r="M2694" s="71">
        <v>0.98599999999999999</v>
      </c>
      <c r="N2694" s="72"/>
      <c r="O2694" s="73">
        <f>MIN(1,MAX(0,(1/(1+EXP(-(Assumptions!$B$5 + Assumptions!$B$6*$N2694))))*Assumptions!$B$3))</f>
        <v>3.9165722796764356E-2</v>
      </c>
      <c r="P2694" s="73">
        <f>VLOOKUP($F2694,Assumptions!$A$23:$B$27,2,FALSE)*Assumptions!$B$4</f>
        <v>0.55000000000000004</v>
      </c>
      <c r="Q2694" s="74">
        <f t="shared" si="84"/>
        <v>125361.39492600605</v>
      </c>
      <c r="R2694" s="75" t="str">
        <f>IF($O2694&lt;Assumptions!$B$17,"A",IF($O2694&lt;Assumptions!$B$18,"B",IF($O2694&lt;Assumptions!$B$19,"C",IF($O2694&lt;Assumptions!$B$20,"D","E"))))</f>
        <v>B</v>
      </c>
      <c r="S2694" s="75">
        <f t="shared" si="85"/>
        <v>0</v>
      </c>
    </row>
    <row r="2695" spans="1:19" ht="17.399999999999999" x14ac:dyDescent="0.3">
      <c r="A2695" s="39" t="s">
        <v>568</v>
      </c>
      <c r="B2695" s="39" t="s">
        <v>54</v>
      </c>
      <c r="C2695" s="39" t="s">
        <v>22</v>
      </c>
      <c r="D2695" s="39" t="s">
        <v>22</v>
      </c>
      <c r="E2695" s="70" t="s">
        <v>46</v>
      </c>
      <c r="F2695" s="70" t="s">
        <v>36</v>
      </c>
      <c r="G2695" s="78">
        <v>44207</v>
      </c>
      <c r="H2695" s="78">
        <v>45870</v>
      </c>
      <c r="I2695" s="69">
        <v>5697603.5300000003</v>
      </c>
      <c r="J2695" s="70">
        <v>35</v>
      </c>
      <c r="K2695" s="71">
        <v>0.43</v>
      </c>
      <c r="L2695" s="70">
        <v>0</v>
      </c>
      <c r="M2695" s="71">
        <v>0.98599999999999999</v>
      </c>
      <c r="N2695" s="72"/>
      <c r="O2695" s="73">
        <f>MIN(1,MAX(0,(1/(1+EXP(-(Assumptions!$B$5 + Assumptions!$B$6*$N2695))))*Assumptions!$B$3))</f>
        <v>3.9165722796764356E-2</v>
      </c>
      <c r="P2695" s="73">
        <f>VLOOKUP($F2695,Assumptions!$A$23:$B$27,2,FALSE)*Assumptions!$B$4</f>
        <v>0.55000000000000004</v>
      </c>
      <c r="Q2695" s="74">
        <f t="shared" si="84"/>
        <v>122732.91825401536</v>
      </c>
      <c r="R2695" s="75" t="str">
        <f>IF($O2695&lt;Assumptions!$B$17,"A",IF($O2695&lt;Assumptions!$B$18,"B",IF($O2695&lt;Assumptions!$B$19,"C",IF($O2695&lt;Assumptions!$B$20,"D","E"))))</f>
        <v>B</v>
      </c>
      <c r="S2695" s="75">
        <f t="shared" si="85"/>
        <v>0</v>
      </c>
    </row>
    <row r="2696" spans="1:19" ht="17.399999999999999" x14ac:dyDescent="0.3">
      <c r="A2696" s="39" t="s">
        <v>568</v>
      </c>
      <c r="B2696" s="39" t="s">
        <v>54</v>
      </c>
      <c r="C2696" s="39" t="s">
        <v>22</v>
      </c>
      <c r="D2696" s="39" t="s">
        <v>22</v>
      </c>
      <c r="E2696" s="70" t="s">
        <v>46</v>
      </c>
      <c r="F2696" s="70" t="s">
        <v>36</v>
      </c>
      <c r="G2696" s="78">
        <v>44207</v>
      </c>
      <c r="H2696" s="78">
        <v>45901</v>
      </c>
      <c r="I2696" s="69">
        <v>5583966.0700000003</v>
      </c>
      <c r="J2696" s="70">
        <v>0</v>
      </c>
      <c r="K2696" s="71">
        <v>1.0409999999999999</v>
      </c>
      <c r="L2696" s="70">
        <v>0</v>
      </c>
      <c r="M2696" s="71">
        <v>0.98599999999999999</v>
      </c>
      <c r="N2696" s="72"/>
      <c r="O2696" s="73">
        <f>MIN(1,MAX(0,(1/(1+EXP(-(Assumptions!$B$5 + Assumptions!$B$6*$N2696))))*Assumptions!$B$3))</f>
        <v>3.9165722796764356E-2</v>
      </c>
      <c r="P2696" s="73">
        <f>VLOOKUP($F2696,Assumptions!$A$23:$B$27,2,FALSE)*Assumptions!$B$4</f>
        <v>0.55000000000000004</v>
      </c>
      <c r="Q2696" s="74">
        <f t="shared" si="84"/>
        <v>120285.03696228673</v>
      </c>
      <c r="R2696" s="75" t="str">
        <f>IF($O2696&lt;Assumptions!$B$17,"A",IF($O2696&lt;Assumptions!$B$18,"B",IF($O2696&lt;Assumptions!$B$19,"C",IF($O2696&lt;Assumptions!$B$20,"D","E"))))</f>
        <v>B</v>
      </c>
      <c r="S2696" s="75">
        <f t="shared" si="85"/>
        <v>0</v>
      </c>
    </row>
    <row r="2697" spans="1:19" ht="17.399999999999999" x14ac:dyDescent="0.3">
      <c r="A2697" s="39" t="s">
        <v>568</v>
      </c>
      <c r="B2697" s="39" t="s">
        <v>54</v>
      </c>
      <c r="C2697" s="39" t="s">
        <v>22</v>
      </c>
      <c r="D2697" s="39" t="s">
        <v>22</v>
      </c>
      <c r="E2697" s="70" t="s">
        <v>46</v>
      </c>
      <c r="F2697" s="70" t="s">
        <v>36</v>
      </c>
      <c r="G2697" s="78">
        <v>44207</v>
      </c>
      <c r="H2697" s="78">
        <v>45931</v>
      </c>
      <c r="I2697" s="69">
        <v>5475995.54</v>
      </c>
      <c r="J2697" s="70">
        <v>0</v>
      </c>
      <c r="K2697" s="71">
        <v>1.008</v>
      </c>
      <c r="L2697" s="70">
        <v>0</v>
      </c>
      <c r="M2697" s="71">
        <v>0.98599999999999999</v>
      </c>
      <c r="N2697" s="72"/>
      <c r="O2697" s="73">
        <f>MIN(1,MAX(0,(1/(1+EXP(-(Assumptions!$B$5 + Assumptions!$B$6*$N2697))))*Assumptions!$B$3))</f>
        <v>3.9165722796764356E-2</v>
      </c>
      <c r="P2697" s="73">
        <f>VLOOKUP($F2697,Assumptions!$A$23:$B$27,2,FALSE)*Assumptions!$B$4</f>
        <v>0.55000000000000004</v>
      </c>
      <c r="Q2697" s="74">
        <f t="shared" si="84"/>
        <v>117959.22784577688</v>
      </c>
      <c r="R2697" s="75" t="str">
        <f>IF($O2697&lt;Assumptions!$B$17,"A",IF($O2697&lt;Assumptions!$B$18,"B",IF($O2697&lt;Assumptions!$B$19,"C",IF($O2697&lt;Assumptions!$B$20,"D","E"))))</f>
        <v>B</v>
      </c>
      <c r="S2697" s="75">
        <f t="shared" si="85"/>
        <v>0</v>
      </c>
    </row>
    <row r="2698" spans="1:19" ht="17.399999999999999" x14ac:dyDescent="0.3">
      <c r="A2698" s="39" t="s">
        <v>568</v>
      </c>
      <c r="B2698" s="39" t="s">
        <v>54</v>
      </c>
      <c r="C2698" s="39" t="s">
        <v>22</v>
      </c>
      <c r="D2698" s="39" t="s">
        <v>22</v>
      </c>
      <c r="E2698" s="70" t="s">
        <v>46</v>
      </c>
      <c r="F2698" s="70" t="s">
        <v>36</v>
      </c>
      <c r="G2698" s="78">
        <v>44207</v>
      </c>
      <c r="H2698" s="78">
        <v>45962</v>
      </c>
      <c r="I2698" s="69">
        <v>5475995.54</v>
      </c>
      <c r="J2698" s="70">
        <v>220</v>
      </c>
      <c r="K2698" s="71">
        <v>6.0000000000000001E-3</v>
      </c>
      <c r="L2698" s="70">
        <v>1</v>
      </c>
      <c r="M2698" s="71">
        <v>0.98599999999999999</v>
      </c>
      <c r="N2698" s="72"/>
      <c r="O2698" s="73">
        <f>MIN(1,MAX(0,(1/(1+EXP(-(Assumptions!$B$5 + Assumptions!$B$6*$N2698))))*Assumptions!$B$3))</f>
        <v>3.9165722796764356E-2</v>
      </c>
      <c r="P2698" s="73">
        <f>VLOOKUP($F2698,Assumptions!$A$23:$B$27,2,FALSE)*Assumptions!$B$4</f>
        <v>0.55000000000000004</v>
      </c>
      <c r="Q2698" s="74">
        <f t="shared" si="84"/>
        <v>117959.22784577688</v>
      </c>
      <c r="R2698" s="75" t="str">
        <f>IF($O2698&lt;Assumptions!$B$17,"A",IF($O2698&lt;Assumptions!$B$18,"B",IF($O2698&lt;Assumptions!$B$19,"C",IF($O2698&lt;Assumptions!$B$20,"D","E"))))</f>
        <v>B</v>
      </c>
      <c r="S2698" s="75">
        <f t="shared" si="85"/>
        <v>1</v>
      </c>
    </row>
    <row r="2699" spans="1:19" ht="17.399999999999999" x14ac:dyDescent="0.3">
      <c r="A2699" s="39" t="s">
        <v>568</v>
      </c>
      <c r="B2699" s="39" t="s">
        <v>54</v>
      </c>
      <c r="C2699" s="39" t="s">
        <v>22</v>
      </c>
      <c r="D2699" s="39" t="s">
        <v>22</v>
      </c>
      <c r="E2699" s="70" t="s">
        <v>46</v>
      </c>
      <c r="F2699" s="70" t="s">
        <v>36</v>
      </c>
      <c r="G2699" s="78">
        <v>44207</v>
      </c>
      <c r="H2699" s="78">
        <v>45992</v>
      </c>
      <c r="I2699" s="69">
        <v>5475995.54</v>
      </c>
      <c r="J2699" s="70">
        <v>999</v>
      </c>
      <c r="K2699" s="71">
        <v>6.7000000000000004E-2</v>
      </c>
      <c r="L2699" s="70">
        <v>1</v>
      </c>
      <c r="M2699" s="71">
        <v>0.98599999999999999</v>
      </c>
      <c r="N2699" s="72"/>
      <c r="O2699" s="73">
        <f>MIN(1,MAX(0,(1/(1+EXP(-(Assumptions!$B$5 + Assumptions!$B$6*$N2699))))*Assumptions!$B$3))</f>
        <v>3.9165722796764356E-2</v>
      </c>
      <c r="P2699" s="73">
        <f>VLOOKUP($F2699,Assumptions!$A$23:$B$27,2,FALSE)*Assumptions!$B$4</f>
        <v>0.55000000000000004</v>
      </c>
      <c r="Q2699" s="74">
        <f t="shared" si="84"/>
        <v>117959.22784577688</v>
      </c>
      <c r="R2699" s="75" t="str">
        <f>IF($O2699&lt;Assumptions!$B$17,"A",IF($O2699&lt;Assumptions!$B$18,"B",IF($O2699&lt;Assumptions!$B$19,"C",IF($O2699&lt;Assumptions!$B$20,"D","E"))))</f>
        <v>B</v>
      </c>
      <c r="S2699" s="75">
        <f t="shared" si="85"/>
        <v>1</v>
      </c>
    </row>
    <row r="2700" spans="1:19" ht="17.399999999999999" x14ac:dyDescent="0.3">
      <c r="A2700" s="39" t="s">
        <v>570</v>
      </c>
      <c r="B2700" s="39" t="s">
        <v>89</v>
      </c>
      <c r="C2700" s="39" t="s">
        <v>135</v>
      </c>
      <c r="D2700" s="39" t="s">
        <v>38</v>
      </c>
      <c r="E2700" s="70" t="s">
        <v>46</v>
      </c>
      <c r="F2700" s="70" t="s">
        <v>28</v>
      </c>
      <c r="G2700" s="78">
        <v>44747</v>
      </c>
      <c r="H2700" s="78">
        <v>45658</v>
      </c>
      <c r="I2700" s="69">
        <v>1995297.4</v>
      </c>
      <c r="J2700" s="70">
        <v>0</v>
      </c>
      <c r="K2700" s="71">
        <v>1.0649999999999999</v>
      </c>
      <c r="L2700" s="70">
        <v>0</v>
      </c>
      <c r="M2700" s="71">
        <v>1.34</v>
      </c>
      <c r="N2700" s="72"/>
      <c r="O2700" s="73">
        <f>MIN(1,MAX(0,(1/(1+EXP(-(Assumptions!$B$5 + Assumptions!$B$6*$N2700))))*Assumptions!$B$3))</f>
        <v>3.9165722796764356E-2</v>
      </c>
      <c r="P2700" s="73">
        <f>VLOOKUP($F2700,Assumptions!$A$23:$B$27,2,FALSE)*Assumptions!$B$4</f>
        <v>0.35</v>
      </c>
      <c r="Q2700" s="74">
        <f t="shared" si="84"/>
        <v>27351.542702926625</v>
      </c>
      <c r="R2700" s="75" t="str">
        <f>IF($O2700&lt;Assumptions!$B$17,"A",IF($O2700&lt;Assumptions!$B$18,"B",IF($O2700&lt;Assumptions!$B$19,"C",IF($O2700&lt;Assumptions!$B$20,"D","E"))))</f>
        <v>B</v>
      </c>
      <c r="S2700" s="75">
        <f t="shared" si="85"/>
        <v>0</v>
      </c>
    </row>
    <row r="2701" spans="1:19" ht="17.399999999999999" x14ac:dyDescent="0.3">
      <c r="A2701" s="39" t="s">
        <v>570</v>
      </c>
      <c r="B2701" s="39" t="s">
        <v>89</v>
      </c>
      <c r="C2701" s="39" t="s">
        <v>135</v>
      </c>
      <c r="D2701" s="39" t="s">
        <v>38</v>
      </c>
      <c r="E2701" s="70" t="s">
        <v>46</v>
      </c>
      <c r="F2701" s="70" t="s">
        <v>28</v>
      </c>
      <c r="G2701" s="78">
        <v>44747</v>
      </c>
      <c r="H2701" s="78">
        <v>45689</v>
      </c>
      <c r="I2701" s="69">
        <v>1943147</v>
      </c>
      <c r="J2701" s="70">
        <v>0</v>
      </c>
      <c r="K2701" s="71">
        <v>1.1040000000000001</v>
      </c>
      <c r="L2701" s="70">
        <v>0</v>
      </c>
      <c r="M2701" s="71">
        <v>1.34</v>
      </c>
      <c r="N2701" s="72"/>
      <c r="O2701" s="73">
        <f>MIN(1,MAX(0,(1/(1+EXP(-(Assumptions!$B$5 + Assumptions!$B$6*$N2701))))*Assumptions!$B$3))</f>
        <v>3.9165722796764356E-2</v>
      </c>
      <c r="P2701" s="73">
        <f>VLOOKUP($F2701,Assumptions!$A$23:$B$27,2,FALSE)*Assumptions!$B$4</f>
        <v>0.35</v>
      </c>
      <c r="Q2701" s="74">
        <f t="shared" si="84"/>
        <v>26636.664864377493</v>
      </c>
      <c r="R2701" s="75" t="str">
        <f>IF($O2701&lt;Assumptions!$B$17,"A",IF($O2701&lt;Assumptions!$B$18,"B",IF($O2701&lt;Assumptions!$B$19,"C",IF($O2701&lt;Assumptions!$B$20,"D","E"))))</f>
        <v>B</v>
      </c>
      <c r="S2701" s="75">
        <f t="shared" si="85"/>
        <v>0</v>
      </c>
    </row>
    <row r="2702" spans="1:19" ht="17.399999999999999" x14ac:dyDescent="0.3">
      <c r="A2702" s="39" t="s">
        <v>570</v>
      </c>
      <c r="B2702" s="39" t="s">
        <v>89</v>
      </c>
      <c r="C2702" s="39" t="s">
        <v>135</v>
      </c>
      <c r="D2702" s="39" t="s">
        <v>38</v>
      </c>
      <c r="E2702" s="70" t="s">
        <v>46</v>
      </c>
      <c r="F2702" s="70" t="s">
        <v>28</v>
      </c>
      <c r="G2702" s="78">
        <v>44747</v>
      </c>
      <c r="H2702" s="78">
        <v>45717</v>
      </c>
      <c r="I2702" s="69">
        <v>1888873.54</v>
      </c>
      <c r="J2702" s="70">
        <v>0</v>
      </c>
      <c r="K2702" s="71">
        <v>1.052</v>
      </c>
      <c r="L2702" s="70">
        <v>0</v>
      </c>
      <c r="M2702" s="71">
        <v>1.34</v>
      </c>
      <c r="N2702" s="72"/>
      <c r="O2702" s="73">
        <f>MIN(1,MAX(0,(1/(1+EXP(-(Assumptions!$B$5 + Assumptions!$B$6*$N2702))))*Assumptions!$B$3))</f>
        <v>3.9165722796764356E-2</v>
      </c>
      <c r="P2702" s="73">
        <f>VLOOKUP($F2702,Assumptions!$A$23:$B$27,2,FALSE)*Assumptions!$B$4</f>
        <v>0.35</v>
      </c>
      <c r="Q2702" s="74">
        <f t="shared" si="84"/>
        <v>25892.684113024046</v>
      </c>
      <c r="R2702" s="75" t="str">
        <f>IF($O2702&lt;Assumptions!$B$17,"A",IF($O2702&lt;Assumptions!$B$18,"B",IF($O2702&lt;Assumptions!$B$19,"C",IF($O2702&lt;Assumptions!$B$20,"D","E"))))</f>
        <v>B</v>
      </c>
      <c r="S2702" s="75">
        <f t="shared" si="85"/>
        <v>0</v>
      </c>
    </row>
    <row r="2703" spans="1:19" ht="17.399999999999999" x14ac:dyDescent="0.3">
      <c r="A2703" s="39" t="s">
        <v>570</v>
      </c>
      <c r="B2703" s="39" t="s">
        <v>89</v>
      </c>
      <c r="C2703" s="39" t="s">
        <v>135</v>
      </c>
      <c r="D2703" s="39" t="s">
        <v>38</v>
      </c>
      <c r="E2703" s="70" t="s">
        <v>46</v>
      </c>
      <c r="F2703" s="70" t="s">
        <v>28</v>
      </c>
      <c r="G2703" s="78">
        <v>44747</v>
      </c>
      <c r="H2703" s="78">
        <v>45748</v>
      </c>
      <c r="I2703" s="69">
        <v>1827336.15</v>
      </c>
      <c r="J2703" s="70">
        <v>0</v>
      </c>
      <c r="K2703" s="71">
        <v>1.0680000000000001</v>
      </c>
      <c r="L2703" s="70">
        <v>0</v>
      </c>
      <c r="M2703" s="71">
        <v>1.34</v>
      </c>
      <c r="N2703" s="72"/>
      <c r="O2703" s="73">
        <f>MIN(1,MAX(0,(1/(1+EXP(-(Assumptions!$B$5 + Assumptions!$B$6*$N2703))))*Assumptions!$B$3))</f>
        <v>3.9165722796764356E-2</v>
      </c>
      <c r="P2703" s="73">
        <f>VLOOKUP($F2703,Assumptions!$A$23:$B$27,2,FALSE)*Assumptions!$B$4</f>
        <v>0.35</v>
      </c>
      <c r="Q2703" s="74">
        <f t="shared" si="84"/>
        <v>25049.129387592307</v>
      </c>
      <c r="R2703" s="75" t="str">
        <f>IF($O2703&lt;Assumptions!$B$17,"A",IF($O2703&lt;Assumptions!$B$18,"B",IF($O2703&lt;Assumptions!$B$19,"C",IF($O2703&lt;Assumptions!$B$20,"D","E"))))</f>
        <v>B</v>
      </c>
      <c r="S2703" s="75">
        <f t="shared" si="85"/>
        <v>0</v>
      </c>
    </row>
    <row r="2704" spans="1:19" ht="17.399999999999999" x14ac:dyDescent="0.3">
      <c r="A2704" s="39" t="s">
        <v>570</v>
      </c>
      <c r="B2704" s="39" t="s">
        <v>89</v>
      </c>
      <c r="C2704" s="39" t="s">
        <v>135</v>
      </c>
      <c r="D2704" s="39" t="s">
        <v>38</v>
      </c>
      <c r="E2704" s="70" t="s">
        <v>46</v>
      </c>
      <c r="F2704" s="70" t="s">
        <v>28</v>
      </c>
      <c r="G2704" s="78">
        <v>44747</v>
      </c>
      <c r="H2704" s="78">
        <v>45778</v>
      </c>
      <c r="I2704" s="69">
        <v>1770927.62</v>
      </c>
      <c r="J2704" s="70">
        <v>0</v>
      </c>
      <c r="K2704" s="71">
        <v>1.149</v>
      </c>
      <c r="L2704" s="70">
        <v>0</v>
      </c>
      <c r="M2704" s="71">
        <v>1.34</v>
      </c>
      <c r="N2704" s="72"/>
      <c r="O2704" s="73">
        <f>MIN(1,MAX(0,(1/(1+EXP(-(Assumptions!$B$5 + Assumptions!$B$6*$N2704))))*Assumptions!$B$3))</f>
        <v>3.9165722796764356E-2</v>
      </c>
      <c r="P2704" s="73">
        <f>VLOOKUP($F2704,Assumptions!$A$23:$B$27,2,FALSE)*Assumptions!$B$4</f>
        <v>0.35</v>
      </c>
      <c r="Q2704" s="74">
        <f t="shared" si="84"/>
        <v>24275.881090318773</v>
      </c>
      <c r="R2704" s="75" t="str">
        <f>IF($O2704&lt;Assumptions!$B$17,"A",IF($O2704&lt;Assumptions!$B$18,"B",IF($O2704&lt;Assumptions!$B$19,"C",IF($O2704&lt;Assumptions!$B$20,"D","E"))))</f>
        <v>B</v>
      </c>
      <c r="S2704" s="75">
        <f t="shared" si="85"/>
        <v>0</v>
      </c>
    </row>
    <row r="2705" spans="1:19" ht="17.399999999999999" x14ac:dyDescent="0.3">
      <c r="A2705" s="39" t="s">
        <v>570</v>
      </c>
      <c r="B2705" s="39" t="s">
        <v>89</v>
      </c>
      <c r="C2705" s="39" t="s">
        <v>135</v>
      </c>
      <c r="D2705" s="39" t="s">
        <v>38</v>
      </c>
      <c r="E2705" s="70" t="s">
        <v>46</v>
      </c>
      <c r="F2705" s="70" t="s">
        <v>28</v>
      </c>
      <c r="G2705" s="78">
        <v>44747</v>
      </c>
      <c r="H2705" s="78">
        <v>45809</v>
      </c>
      <c r="I2705" s="69">
        <v>1712945.8</v>
      </c>
      <c r="J2705" s="70">
        <v>0</v>
      </c>
      <c r="K2705" s="71">
        <v>1.046</v>
      </c>
      <c r="L2705" s="70">
        <v>0</v>
      </c>
      <c r="M2705" s="71">
        <v>1.34</v>
      </c>
      <c r="N2705" s="72"/>
      <c r="O2705" s="73">
        <f>MIN(1,MAX(0,(1/(1+EXP(-(Assumptions!$B$5 + Assumptions!$B$6*$N2705))))*Assumptions!$B$3))</f>
        <v>3.9165722796764356E-2</v>
      </c>
      <c r="P2705" s="73">
        <f>VLOOKUP($F2705,Assumptions!$A$23:$B$27,2,FALSE)*Assumptions!$B$4</f>
        <v>0.35</v>
      </c>
      <c r="Q2705" s="74">
        <f t="shared" si="84"/>
        <v>23481.066129038616</v>
      </c>
      <c r="R2705" s="75" t="str">
        <f>IF($O2705&lt;Assumptions!$B$17,"A",IF($O2705&lt;Assumptions!$B$18,"B",IF($O2705&lt;Assumptions!$B$19,"C",IF($O2705&lt;Assumptions!$B$20,"D","E"))))</f>
        <v>B</v>
      </c>
      <c r="S2705" s="75">
        <f t="shared" si="85"/>
        <v>0</v>
      </c>
    </row>
    <row r="2706" spans="1:19" ht="17.399999999999999" x14ac:dyDescent="0.3">
      <c r="A2706" s="39" t="s">
        <v>570</v>
      </c>
      <c r="B2706" s="39" t="s">
        <v>89</v>
      </c>
      <c r="C2706" s="39" t="s">
        <v>135</v>
      </c>
      <c r="D2706" s="39" t="s">
        <v>38</v>
      </c>
      <c r="E2706" s="70" t="s">
        <v>46</v>
      </c>
      <c r="F2706" s="70" t="s">
        <v>28</v>
      </c>
      <c r="G2706" s="78">
        <v>44747</v>
      </c>
      <c r="H2706" s="78">
        <v>45839</v>
      </c>
      <c r="I2706" s="69">
        <v>1659715.93</v>
      </c>
      <c r="J2706" s="70">
        <v>65</v>
      </c>
      <c r="K2706" s="71">
        <v>0.443</v>
      </c>
      <c r="L2706" s="70">
        <v>0</v>
      </c>
      <c r="M2706" s="71">
        <v>1.34</v>
      </c>
      <c r="N2706" s="72"/>
      <c r="O2706" s="73">
        <f>MIN(1,MAX(0,(1/(1+EXP(-(Assumptions!$B$5 + Assumptions!$B$6*$N2706))))*Assumptions!$B$3))</f>
        <v>3.9165722796764356E-2</v>
      </c>
      <c r="P2706" s="73">
        <f>VLOOKUP($F2706,Assumptions!$A$23:$B$27,2,FALSE)*Assumptions!$B$4</f>
        <v>0.35</v>
      </c>
      <c r="Q2706" s="74">
        <f t="shared" si="84"/>
        <v>22751.390912513882</v>
      </c>
      <c r="R2706" s="75" t="str">
        <f>IF($O2706&lt;Assumptions!$B$17,"A",IF($O2706&lt;Assumptions!$B$18,"B",IF($O2706&lt;Assumptions!$B$19,"C",IF($O2706&lt;Assumptions!$B$20,"D","E"))))</f>
        <v>B</v>
      </c>
      <c r="S2706" s="75">
        <f t="shared" si="85"/>
        <v>0</v>
      </c>
    </row>
    <row r="2707" spans="1:19" ht="17.399999999999999" x14ac:dyDescent="0.3">
      <c r="A2707" s="39" t="s">
        <v>570</v>
      </c>
      <c r="B2707" s="39" t="s">
        <v>89</v>
      </c>
      <c r="C2707" s="39" t="s">
        <v>135</v>
      </c>
      <c r="D2707" s="39" t="s">
        <v>38</v>
      </c>
      <c r="E2707" s="70" t="s">
        <v>46</v>
      </c>
      <c r="F2707" s="70" t="s">
        <v>28</v>
      </c>
      <c r="G2707" s="78">
        <v>44747</v>
      </c>
      <c r="H2707" s="78">
        <v>45870</v>
      </c>
      <c r="I2707" s="69">
        <v>1607432.55</v>
      </c>
      <c r="J2707" s="70">
        <v>0</v>
      </c>
      <c r="K2707" s="71">
        <v>1.1299999999999999</v>
      </c>
      <c r="L2707" s="70">
        <v>0</v>
      </c>
      <c r="M2707" s="71">
        <v>1.34</v>
      </c>
      <c r="N2707" s="72"/>
      <c r="O2707" s="73">
        <f>MIN(1,MAX(0,(1/(1+EXP(-(Assumptions!$B$5 + Assumptions!$B$6*$N2707))))*Assumptions!$B$3))</f>
        <v>3.9165722796764356E-2</v>
      </c>
      <c r="P2707" s="73">
        <f>VLOOKUP($F2707,Assumptions!$A$23:$B$27,2,FALSE)*Assumptions!$B$4</f>
        <v>0.35</v>
      </c>
      <c r="Q2707" s="74">
        <f t="shared" si="84"/>
        <v>22034.69018372862</v>
      </c>
      <c r="R2707" s="75" t="str">
        <f>IF($O2707&lt;Assumptions!$B$17,"A",IF($O2707&lt;Assumptions!$B$18,"B",IF($O2707&lt;Assumptions!$B$19,"C",IF($O2707&lt;Assumptions!$B$20,"D","E"))))</f>
        <v>B</v>
      </c>
      <c r="S2707" s="75">
        <f t="shared" si="85"/>
        <v>0</v>
      </c>
    </row>
    <row r="2708" spans="1:19" ht="17.399999999999999" x14ac:dyDescent="0.3">
      <c r="A2708" s="39" t="s">
        <v>570</v>
      </c>
      <c r="B2708" s="39" t="s">
        <v>89</v>
      </c>
      <c r="C2708" s="39" t="s">
        <v>135</v>
      </c>
      <c r="D2708" s="39" t="s">
        <v>38</v>
      </c>
      <c r="E2708" s="70" t="s">
        <v>46</v>
      </c>
      <c r="F2708" s="70" t="s">
        <v>28</v>
      </c>
      <c r="G2708" s="78">
        <v>44747</v>
      </c>
      <c r="H2708" s="78">
        <v>45901</v>
      </c>
      <c r="I2708" s="69">
        <v>1558470.16</v>
      </c>
      <c r="J2708" s="70">
        <v>0</v>
      </c>
      <c r="K2708" s="71">
        <v>1.0960000000000001</v>
      </c>
      <c r="L2708" s="70">
        <v>0</v>
      </c>
      <c r="M2708" s="71">
        <v>1.34</v>
      </c>
      <c r="N2708" s="72"/>
      <c r="O2708" s="73">
        <f>MIN(1,MAX(0,(1/(1+EXP(-(Assumptions!$B$5 + Assumptions!$B$6*$N2708))))*Assumptions!$B$3))</f>
        <v>3.9165722796764356E-2</v>
      </c>
      <c r="P2708" s="73">
        <f>VLOOKUP($F2708,Assumptions!$A$23:$B$27,2,FALSE)*Assumptions!$B$4</f>
        <v>0.35</v>
      </c>
      <c r="Q2708" s="74">
        <f t="shared" si="84"/>
        <v>21363.513595756143</v>
      </c>
      <c r="R2708" s="75" t="str">
        <f>IF($O2708&lt;Assumptions!$B$17,"A",IF($O2708&lt;Assumptions!$B$18,"B",IF($O2708&lt;Assumptions!$B$19,"C",IF($O2708&lt;Assumptions!$B$20,"D","E"))))</f>
        <v>B</v>
      </c>
      <c r="S2708" s="75">
        <f t="shared" si="85"/>
        <v>0</v>
      </c>
    </row>
    <row r="2709" spans="1:19" ht="17.399999999999999" x14ac:dyDescent="0.3">
      <c r="A2709" s="39" t="s">
        <v>570</v>
      </c>
      <c r="B2709" s="39" t="s">
        <v>89</v>
      </c>
      <c r="C2709" s="39" t="s">
        <v>135</v>
      </c>
      <c r="D2709" s="39" t="s">
        <v>38</v>
      </c>
      <c r="E2709" s="70" t="s">
        <v>46</v>
      </c>
      <c r="F2709" s="70" t="s">
        <v>28</v>
      </c>
      <c r="G2709" s="78">
        <v>44747</v>
      </c>
      <c r="H2709" s="78">
        <v>45931</v>
      </c>
      <c r="I2709" s="69">
        <v>1513061.76</v>
      </c>
      <c r="J2709" s="70">
        <v>0</v>
      </c>
      <c r="K2709" s="71">
        <v>1.036</v>
      </c>
      <c r="L2709" s="70">
        <v>0</v>
      </c>
      <c r="M2709" s="71">
        <v>1.34</v>
      </c>
      <c r="N2709" s="72"/>
      <c r="O2709" s="73">
        <f>MIN(1,MAX(0,(1/(1+EXP(-(Assumptions!$B$5 + Assumptions!$B$6*$N2709))))*Assumptions!$B$3))</f>
        <v>3.9165722796764356E-2</v>
      </c>
      <c r="P2709" s="73">
        <f>VLOOKUP($F2709,Assumptions!$A$23:$B$27,2,FALSE)*Assumptions!$B$4</f>
        <v>0.35</v>
      </c>
      <c r="Q2709" s="74">
        <f t="shared" si="84"/>
        <v>20741.055113290538</v>
      </c>
      <c r="R2709" s="75" t="str">
        <f>IF($O2709&lt;Assumptions!$B$17,"A",IF($O2709&lt;Assumptions!$B$18,"B",IF($O2709&lt;Assumptions!$B$19,"C",IF($O2709&lt;Assumptions!$B$20,"D","E"))))</f>
        <v>B</v>
      </c>
      <c r="S2709" s="75">
        <f t="shared" si="85"/>
        <v>0</v>
      </c>
    </row>
    <row r="2710" spans="1:19" ht="17.399999999999999" x14ac:dyDescent="0.3">
      <c r="A2710" s="39" t="s">
        <v>570</v>
      </c>
      <c r="B2710" s="39" t="s">
        <v>89</v>
      </c>
      <c r="C2710" s="39" t="s">
        <v>135</v>
      </c>
      <c r="D2710" s="39" t="s">
        <v>38</v>
      </c>
      <c r="E2710" s="70" t="s">
        <v>46</v>
      </c>
      <c r="F2710" s="70" t="s">
        <v>28</v>
      </c>
      <c r="G2710" s="78">
        <v>44747</v>
      </c>
      <c r="H2710" s="78">
        <v>45962</v>
      </c>
      <c r="I2710" s="69">
        <v>1467993.18</v>
      </c>
      <c r="J2710" s="70">
        <v>0</v>
      </c>
      <c r="K2710" s="71">
        <v>0.95599999999999996</v>
      </c>
      <c r="L2710" s="70">
        <v>0</v>
      </c>
      <c r="M2710" s="71">
        <v>1.34</v>
      </c>
      <c r="N2710" s="72"/>
      <c r="O2710" s="73">
        <f>MIN(1,MAX(0,(1/(1+EXP(-(Assumptions!$B$5 + Assumptions!$B$6*$N2710))))*Assumptions!$B$3))</f>
        <v>3.9165722796764356E-2</v>
      </c>
      <c r="P2710" s="73">
        <f>VLOOKUP($F2710,Assumptions!$A$23:$B$27,2,FALSE)*Assumptions!$B$4</f>
        <v>0.35</v>
      </c>
      <c r="Q2710" s="74">
        <f t="shared" si="84"/>
        <v>20123.254884397207</v>
      </c>
      <c r="R2710" s="75" t="str">
        <f>IF($O2710&lt;Assumptions!$B$17,"A",IF($O2710&lt;Assumptions!$B$18,"B",IF($O2710&lt;Assumptions!$B$19,"C",IF($O2710&lt;Assumptions!$B$20,"D","E"))))</f>
        <v>B</v>
      </c>
      <c r="S2710" s="75">
        <f t="shared" si="85"/>
        <v>0</v>
      </c>
    </row>
    <row r="2711" spans="1:19" ht="17.399999999999999" x14ac:dyDescent="0.3">
      <c r="A2711" s="39" t="s">
        <v>570</v>
      </c>
      <c r="B2711" s="39" t="s">
        <v>89</v>
      </c>
      <c r="C2711" s="39" t="s">
        <v>135</v>
      </c>
      <c r="D2711" s="39" t="s">
        <v>38</v>
      </c>
      <c r="E2711" s="70" t="s">
        <v>46</v>
      </c>
      <c r="F2711" s="70" t="s">
        <v>28</v>
      </c>
      <c r="G2711" s="78">
        <v>44747</v>
      </c>
      <c r="H2711" s="78">
        <v>45992</v>
      </c>
      <c r="I2711" s="69">
        <v>1420560.67</v>
      </c>
      <c r="J2711" s="70">
        <v>0</v>
      </c>
      <c r="K2711" s="71">
        <v>1.0429999999999999</v>
      </c>
      <c r="L2711" s="70">
        <v>0</v>
      </c>
      <c r="M2711" s="71">
        <v>1.34</v>
      </c>
      <c r="N2711" s="72"/>
      <c r="O2711" s="73">
        <f>MIN(1,MAX(0,(1/(1+EXP(-(Assumptions!$B$5 + Assumptions!$B$6*$N2711))))*Assumptions!$B$3))</f>
        <v>3.9165722796764356E-2</v>
      </c>
      <c r="P2711" s="73">
        <f>VLOOKUP($F2711,Assumptions!$A$23:$B$27,2,FALSE)*Assumptions!$B$4</f>
        <v>0.35</v>
      </c>
      <c r="Q2711" s="74">
        <f t="shared" si="84"/>
        <v>19473.049896022043</v>
      </c>
      <c r="R2711" s="75" t="str">
        <f>IF($O2711&lt;Assumptions!$B$17,"A",IF($O2711&lt;Assumptions!$B$18,"B",IF($O2711&lt;Assumptions!$B$19,"C",IF($O2711&lt;Assumptions!$B$20,"D","E"))))</f>
        <v>B</v>
      </c>
      <c r="S2711" s="75">
        <f t="shared" si="85"/>
        <v>0</v>
      </c>
    </row>
    <row r="2712" spans="1:19" ht="17.399999999999999" x14ac:dyDescent="0.3">
      <c r="A2712" s="39" t="s">
        <v>571</v>
      </c>
      <c r="B2712" s="39" t="s">
        <v>58</v>
      </c>
      <c r="C2712" s="39" t="s">
        <v>144</v>
      </c>
      <c r="D2712" s="39" t="s">
        <v>45</v>
      </c>
      <c r="E2712" s="70" t="s">
        <v>35</v>
      </c>
      <c r="F2712" s="70" t="s">
        <v>40</v>
      </c>
      <c r="G2712" s="78">
        <v>43523</v>
      </c>
      <c r="H2712" s="78">
        <v>45658</v>
      </c>
      <c r="I2712" s="69">
        <v>1597555.87</v>
      </c>
      <c r="J2712" s="70">
        <v>0</v>
      </c>
      <c r="K2712" s="71">
        <v>0.98499999999999999</v>
      </c>
      <c r="L2712" s="70">
        <v>0</v>
      </c>
      <c r="M2712" s="71">
        <v>1.35</v>
      </c>
      <c r="N2712" s="72"/>
      <c r="O2712" s="73">
        <f>MIN(1,MAX(0,(1/(1+EXP(-(Assumptions!$B$5 + Assumptions!$B$6*$N2712))))*Assumptions!$B$3))</f>
        <v>3.9165722796764356E-2</v>
      </c>
      <c r="P2712" s="73">
        <f>VLOOKUP($F2712,Assumptions!$A$23:$B$27,2,FALSE)*Assumptions!$B$4</f>
        <v>0.7</v>
      </c>
      <c r="Q2712" s="74">
        <f t="shared" si="84"/>
        <v>43798.601249734602</v>
      </c>
      <c r="R2712" s="75" t="str">
        <f>IF($O2712&lt;Assumptions!$B$17,"A",IF($O2712&lt;Assumptions!$B$18,"B",IF($O2712&lt;Assumptions!$B$19,"C",IF($O2712&lt;Assumptions!$B$20,"D","E"))))</f>
        <v>B</v>
      </c>
      <c r="S2712" s="75">
        <f t="shared" si="85"/>
        <v>0</v>
      </c>
    </row>
    <row r="2713" spans="1:19" ht="17.399999999999999" x14ac:dyDescent="0.3">
      <c r="A2713" s="39" t="s">
        <v>571</v>
      </c>
      <c r="B2713" s="39" t="s">
        <v>58</v>
      </c>
      <c r="C2713" s="39" t="s">
        <v>144</v>
      </c>
      <c r="D2713" s="39" t="s">
        <v>45</v>
      </c>
      <c r="E2713" s="70" t="s">
        <v>35</v>
      </c>
      <c r="F2713" s="70" t="s">
        <v>40</v>
      </c>
      <c r="G2713" s="78">
        <v>43523</v>
      </c>
      <c r="H2713" s="78">
        <v>45689</v>
      </c>
      <c r="I2713" s="69">
        <v>1562765.48</v>
      </c>
      <c r="J2713" s="70">
        <v>0</v>
      </c>
      <c r="K2713" s="71">
        <v>1.071</v>
      </c>
      <c r="L2713" s="70">
        <v>0</v>
      </c>
      <c r="M2713" s="71">
        <v>1.35</v>
      </c>
      <c r="N2713" s="72"/>
      <c r="O2713" s="73">
        <f>MIN(1,MAX(0,(1/(1+EXP(-(Assumptions!$B$5 + Assumptions!$B$6*$N2713))))*Assumptions!$B$3))</f>
        <v>3.9165722796764356E-2</v>
      </c>
      <c r="P2713" s="73">
        <f>VLOOKUP($F2713,Assumptions!$A$23:$B$27,2,FALSE)*Assumptions!$B$4</f>
        <v>0.7</v>
      </c>
      <c r="Q2713" s="74">
        <f t="shared" si="84"/>
        <v>42844.78771022267</v>
      </c>
      <c r="R2713" s="75" t="str">
        <f>IF($O2713&lt;Assumptions!$B$17,"A",IF($O2713&lt;Assumptions!$B$18,"B",IF($O2713&lt;Assumptions!$B$19,"C",IF($O2713&lt;Assumptions!$B$20,"D","E"))))</f>
        <v>B</v>
      </c>
      <c r="S2713" s="75">
        <f t="shared" si="85"/>
        <v>0</v>
      </c>
    </row>
    <row r="2714" spans="1:19" ht="17.399999999999999" x14ac:dyDescent="0.3">
      <c r="A2714" s="39" t="s">
        <v>571</v>
      </c>
      <c r="B2714" s="39" t="s">
        <v>58</v>
      </c>
      <c r="C2714" s="39" t="s">
        <v>144</v>
      </c>
      <c r="D2714" s="39" t="s">
        <v>45</v>
      </c>
      <c r="E2714" s="70" t="s">
        <v>35</v>
      </c>
      <c r="F2714" s="70" t="s">
        <v>40</v>
      </c>
      <c r="G2714" s="78">
        <v>43523</v>
      </c>
      <c r="H2714" s="78">
        <v>45717</v>
      </c>
      <c r="I2714" s="69">
        <v>1520738.36</v>
      </c>
      <c r="J2714" s="70">
        <v>0</v>
      </c>
      <c r="K2714" s="71">
        <v>1.081</v>
      </c>
      <c r="L2714" s="70">
        <v>0</v>
      </c>
      <c r="M2714" s="71">
        <v>1.35</v>
      </c>
      <c r="N2714" s="72"/>
      <c r="O2714" s="73">
        <f>MIN(1,MAX(0,(1/(1+EXP(-(Assumptions!$B$5 + Assumptions!$B$6*$N2714))))*Assumptions!$B$3))</f>
        <v>3.9165722796764356E-2</v>
      </c>
      <c r="P2714" s="73">
        <f>VLOOKUP($F2714,Assumptions!$A$23:$B$27,2,FALSE)*Assumptions!$B$4</f>
        <v>0.7</v>
      </c>
      <c r="Q2714" s="74">
        <f t="shared" si="84"/>
        <v>41692.571937916226</v>
      </c>
      <c r="R2714" s="75" t="str">
        <f>IF($O2714&lt;Assumptions!$B$17,"A",IF($O2714&lt;Assumptions!$B$18,"B",IF($O2714&lt;Assumptions!$B$19,"C",IF($O2714&lt;Assumptions!$B$20,"D","E"))))</f>
        <v>B</v>
      </c>
      <c r="S2714" s="75">
        <f t="shared" si="85"/>
        <v>0</v>
      </c>
    </row>
    <row r="2715" spans="1:19" ht="17.399999999999999" x14ac:dyDescent="0.3">
      <c r="A2715" s="39" t="s">
        <v>571</v>
      </c>
      <c r="B2715" s="39" t="s">
        <v>58</v>
      </c>
      <c r="C2715" s="39" t="s">
        <v>144</v>
      </c>
      <c r="D2715" s="39" t="s">
        <v>45</v>
      </c>
      <c r="E2715" s="70" t="s">
        <v>35</v>
      </c>
      <c r="F2715" s="70" t="s">
        <v>40</v>
      </c>
      <c r="G2715" s="78">
        <v>43523</v>
      </c>
      <c r="H2715" s="78">
        <v>45748</v>
      </c>
      <c r="I2715" s="69">
        <v>1479594.44</v>
      </c>
      <c r="J2715" s="70">
        <v>35</v>
      </c>
      <c r="K2715" s="71">
        <v>0.54300000000000004</v>
      </c>
      <c r="L2715" s="70">
        <v>0</v>
      </c>
      <c r="M2715" s="71">
        <v>1.35</v>
      </c>
      <c r="N2715" s="72"/>
      <c r="O2715" s="73">
        <f>MIN(1,MAX(0,(1/(1+EXP(-(Assumptions!$B$5 + Assumptions!$B$6*$N2715))))*Assumptions!$B$3))</f>
        <v>3.9165722796764356E-2</v>
      </c>
      <c r="P2715" s="73">
        <f>VLOOKUP($F2715,Assumptions!$A$23:$B$27,2,FALSE)*Assumptions!$B$4</f>
        <v>0.7</v>
      </c>
      <c r="Q2715" s="74">
        <f t="shared" si="84"/>
        <v>40564.569982071655</v>
      </c>
      <c r="R2715" s="75" t="str">
        <f>IF($O2715&lt;Assumptions!$B$17,"A",IF($O2715&lt;Assumptions!$B$18,"B",IF($O2715&lt;Assumptions!$B$19,"C",IF($O2715&lt;Assumptions!$B$20,"D","E"))))</f>
        <v>B</v>
      </c>
      <c r="S2715" s="75">
        <f t="shared" si="85"/>
        <v>0</v>
      </c>
    </row>
    <row r="2716" spans="1:19" ht="17.399999999999999" x14ac:dyDescent="0.3">
      <c r="A2716" s="39" t="s">
        <v>571</v>
      </c>
      <c r="B2716" s="39" t="s">
        <v>58</v>
      </c>
      <c r="C2716" s="39" t="s">
        <v>144</v>
      </c>
      <c r="D2716" s="39" t="s">
        <v>45</v>
      </c>
      <c r="E2716" s="70" t="s">
        <v>35</v>
      </c>
      <c r="F2716" s="70" t="s">
        <v>40</v>
      </c>
      <c r="G2716" s="78">
        <v>43523</v>
      </c>
      <c r="H2716" s="78">
        <v>45778</v>
      </c>
      <c r="I2716" s="69">
        <v>1448521.49</v>
      </c>
      <c r="J2716" s="70">
        <v>0</v>
      </c>
      <c r="K2716" s="71">
        <v>1.024</v>
      </c>
      <c r="L2716" s="70">
        <v>0</v>
      </c>
      <c r="M2716" s="71">
        <v>1.35</v>
      </c>
      <c r="N2716" s="72"/>
      <c r="O2716" s="73">
        <f>MIN(1,MAX(0,(1/(1+EXP(-(Assumptions!$B$5 + Assumptions!$B$6*$N2716))))*Assumptions!$B$3))</f>
        <v>3.9165722796764356E-2</v>
      </c>
      <c r="P2716" s="73">
        <f>VLOOKUP($F2716,Assumptions!$A$23:$B$27,2,FALSE)*Assumptions!$B$4</f>
        <v>0.7</v>
      </c>
      <c r="Q2716" s="74">
        <f t="shared" si="84"/>
        <v>39712.673799747252</v>
      </c>
      <c r="R2716" s="75" t="str">
        <f>IF($O2716&lt;Assumptions!$B$17,"A",IF($O2716&lt;Assumptions!$B$18,"B",IF($O2716&lt;Assumptions!$B$19,"C",IF($O2716&lt;Assumptions!$B$20,"D","E"))))</f>
        <v>B</v>
      </c>
      <c r="S2716" s="75">
        <f t="shared" si="85"/>
        <v>0</v>
      </c>
    </row>
    <row r="2717" spans="1:19" ht="17.399999999999999" x14ac:dyDescent="0.3">
      <c r="A2717" s="39" t="s">
        <v>571</v>
      </c>
      <c r="B2717" s="39" t="s">
        <v>58</v>
      </c>
      <c r="C2717" s="39" t="s">
        <v>144</v>
      </c>
      <c r="D2717" s="39" t="s">
        <v>45</v>
      </c>
      <c r="E2717" s="70" t="s">
        <v>35</v>
      </c>
      <c r="F2717" s="70" t="s">
        <v>40</v>
      </c>
      <c r="G2717" s="78">
        <v>43523</v>
      </c>
      <c r="H2717" s="78">
        <v>45809</v>
      </c>
      <c r="I2717" s="69">
        <v>1411036.15</v>
      </c>
      <c r="J2717" s="70">
        <v>0</v>
      </c>
      <c r="K2717" s="71">
        <v>1.1379999999999999</v>
      </c>
      <c r="L2717" s="70">
        <v>0</v>
      </c>
      <c r="M2717" s="71">
        <v>1.35</v>
      </c>
      <c r="N2717" s="72"/>
      <c r="O2717" s="73">
        <f>MIN(1,MAX(0,(1/(1+EXP(-(Assumptions!$B$5 + Assumptions!$B$6*$N2717))))*Assumptions!$B$3))</f>
        <v>3.9165722796764356E-2</v>
      </c>
      <c r="P2717" s="73">
        <f>VLOOKUP($F2717,Assumptions!$A$23:$B$27,2,FALSE)*Assumptions!$B$4</f>
        <v>0.7</v>
      </c>
      <c r="Q2717" s="74">
        <f t="shared" si="84"/>
        <v>38684.975494979524</v>
      </c>
      <c r="R2717" s="75" t="str">
        <f>IF($O2717&lt;Assumptions!$B$17,"A",IF($O2717&lt;Assumptions!$B$18,"B",IF($O2717&lt;Assumptions!$B$19,"C",IF($O2717&lt;Assumptions!$B$20,"D","E"))))</f>
        <v>B</v>
      </c>
      <c r="S2717" s="75">
        <f t="shared" si="85"/>
        <v>0</v>
      </c>
    </row>
    <row r="2718" spans="1:19" ht="17.399999999999999" x14ac:dyDescent="0.3">
      <c r="A2718" s="39" t="s">
        <v>571</v>
      </c>
      <c r="B2718" s="39" t="s">
        <v>58</v>
      </c>
      <c r="C2718" s="39" t="s">
        <v>144</v>
      </c>
      <c r="D2718" s="39" t="s">
        <v>45</v>
      </c>
      <c r="E2718" s="70" t="s">
        <v>35</v>
      </c>
      <c r="F2718" s="70" t="s">
        <v>40</v>
      </c>
      <c r="G2718" s="78">
        <v>43523</v>
      </c>
      <c r="H2718" s="78">
        <v>45839</v>
      </c>
      <c r="I2718" s="69">
        <v>1373064.64</v>
      </c>
      <c r="J2718" s="70">
        <v>0</v>
      </c>
      <c r="K2718" s="71">
        <v>1.099</v>
      </c>
      <c r="L2718" s="70">
        <v>0</v>
      </c>
      <c r="M2718" s="71">
        <v>1.35</v>
      </c>
      <c r="N2718" s="72"/>
      <c r="O2718" s="73">
        <f>MIN(1,MAX(0,(1/(1+EXP(-(Assumptions!$B$5 + Assumptions!$B$6*$N2718))))*Assumptions!$B$3))</f>
        <v>3.9165722796764356E-2</v>
      </c>
      <c r="P2718" s="73">
        <f>VLOOKUP($F2718,Assumptions!$A$23:$B$27,2,FALSE)*Assumptions!$B$4</f>
        <v>0.7</v>
      </c>
      <c r="Q2718" s="74">
        <f t="shared" si="84"/>
        <v>37643.948350595325</v>
      </c>
      <c r="R2718" s="75" t="str">
        <f>IF($O2718&lt;Assumptions!$B$17,"A",IF($O2718&lt;Assumptions!$B$18,"B",IF($O2718&lt;Assumptions!$B$19,"C",IF($O2718&lt;Assumptions!$B$20,"D","E"))))</f>
        <v>B</v>
      </c>
      <c r="S2718" s="75">
        <f t="shared" si="85"/>
        <v>0</v>
      </c>
    </row>
    <row r="2719" spans="1:19" ht="17.399999999999999" x14ac:dyDescent="0.3">
      <c r="A2719" s="39" t="s">
        <v>571</v>
      </c>
      <c r="B2719" s="39" t="s">
        <v>58</v>
      </c>
      <c r="C2719" s="39" t="s">
        <v>144</v>
      </c>
      <c r="D2719" s="39" t="s">
        <v>45</v>
      </c>
      <c r="E2719" s="70" t="s">
        <v>35</v>
      </c>
      <c r="F2719" s="70" t="s">
        <v>40</v>
      </c>
      <c r="G2719" s="78">
        <v>43523</v>
      </c>
      <c r="H2719" s="78">
        <v>45870</v>
      </c>
      <c r="I2719" s="69">
        <v>1335944.1100000001</v>
      </c>
      <c r="J2719" s="70">
        <v>35</v>
      </c>
      <c r="K2719" s="71">
        <v>0.68</v>
      </c>
      <c r="L2719" s="70">
        <v>0</v>
      </c>
      <c r="M2719" s="71">
        <v>1.35</v>
      </c>
      <c r="N2719" s="72"/>
      <c r="O2719" s="73">
        <f>MIN(1,MAX(0,(1/(1+EXP(-(Assumptions!$B$5 + Assumptions!$B$6*$N2719))))*Assumptions!$B$3))</f>
        <v>3.9165722796764356E-2</v>
      </c>
      <c r="P2719" s="73">
        <f>VLOOKUP($F2719,Assumptions!$A$23:$B$27,2,FALSE)*Assumptions!$B$4</f>
        <v>0.7</v>
      </c>
      <c r="Q2719" s="74">
        <f t="shared" si="84"/>
        <v>36626.251678961045</v>
      </c>
      <c r="R2719" s="75" t="str">
        <f>IF($O2719&lt;Assumptions!$B$17,"A",IF($O2719&lt;Assumptions!$B$18,"B",IF($O2719&lt;Assumptions!$B$19,"C",IF($O2719&lt;Assumptions!$B$20,"D","E"))))</f>
        <v>B</v>
      </c>
      <c r="S2719" s="75">
        <f t="shared" si="85"/>
        <v>0</v>
      </c>
    </row>
    <row r="2720" spans="1:19" ht="17.399999999999999" x14ac:dyDescent="0.3">
      <c r="A2720" s="39" t="s">
        <v>571</v>
      </c>
      <c r="B2720" s="39" t="s">
        <v>58</v>
      </c>
      <c r="C2720" s="39" t="s">
        <v>144</v>
      </c>
      <c r="D2720" s="39" t="s">
        <v>45</v>
      </c>
      <c r="E2720" s="70" t="s">
        <v>35</v>
      </c>
      <c r="F2720" s="70" t="s">
        <v>40</v>
      </c>
      <c r="G2720" s="78">
        <v>43523</v>
      </c>
      <c r="H2720" s="78">
        <v>45901</v>
      </c>
      <c r="I2720" s="69">
        <v>1303579.56</v>
      </c>
      <c r="J2720" s="70">
        <v>0</v>
      </c>
      <c r="K2720" s="71">
        <v>1.048</v>
      </c>
      <c r="L2720" s="70">
        <v>0</v>
      </c>
      <c r="M2720" s="71">
        <v>1.35</v>
      </c>
      <c r="N2720" s="72"/>
      <c r="O2720" s="73">
        <f>MIN(1,MAX(0,(1/(1+EXP(-(Assumptions!$B$5 + Assumptions!$B$6*$N2720))))*Assumptions!$B$3))</f>
        <v>3.9165722796764356E-2</v>
      </c>
      <c r="P2720" s="73">
        <f>VLOOKUP($F2720,Assumptions!$A$23:$B$27,2,FALSE)*Assumptions!$B$4</f>
        <v>0.7</v>
      </c>
      <c r="Q2720" s="74">
        <f t="shared" si="84"/>
        <v>35738.944983341637</v>
      </c>
      <c r="R2720" s="75" t="str">
        <f>IF($O2720&lt;Assumptions!$B$17,"A",IF($O2720&lt;Assumptions!$B$18,"B",IF($O2720&lt;Assumptions!$B$19,"C",IF($O2720&lt;Assumptions!$B$20,"D","E"))))</f>
        <v>B</v>
      </c>
      <c r="S2720" s="75">
        <f t="shared" si="85"/>
        <v>0</v>
      </c>
    </row>
    <row r="2721" spans="1:19" ht="17.399999999999999" x14ac:dyDescent="0.3">
      <c r="A2721" s="39" t="s">
        <v>571</v>
      </c>
      <c r="B2721" s="39" t="s">
        <v>58</v>
      </c>
      <c r="C2721" s="39" t="s">
        <v>144</v>
      </c>
      <c r="D2721" s="39" t="s">
        <v>45</v>
      </c>
      <c r="E2721" s="70" t="s">
        <v>35</v>
      </c>
      <c r="F2721" s="70" t="s">
        <v>40</v>
      </c>
      <c r="G2721" s="78">
        <v>43523</v>
      </c>
      <c r="H2721" s="78">
        <v>45931</v>
      </c>
      <c r="I2721" s="69">
        <v>1268118.92</v>
      </c>
      <c r="J2721" s="70">
        <v>0</v>
      </c>
      <c r="K2721" s="71">
        <v>1.111</v>
      </c>
      <c r="L2721" s="70">
        <v>0</v>
      </c>
      <c r="M2721" s="71">
        <v>1.35</v>
      </c>
      <c r="N2721" s="72"/>
      <c r="O2721" s="73">
        <f>MIN(1,MAX(0,(1/(1+EXP(-(Assumptions!$B$5 + Assumptions!$B$6*$N2721))))*Assumptions!$B$3))</f>
        <v>3.9165722796764356E-2</v>
      </c>
      <c r="P2721" s="73">
        <f>VLOOKUP($F2721,Assumptions!$A$23:$B$27,2,FALSE)*Assumptions!$B$4</f>
        <v>0.7</v>
      </c>
      <c r="Q2721" s="74">
        <f t="shared" si="84"/>
        <v>34766.755865836531</v>
      </c>
      <c r="R2721" s="75" t="str">
        <f>IF($O2721&lt;Assumptions!$B$17,"A",IF($O2721&lt;Assumptions!$B$18,"B",IF($O2721&lt;Assumptions!$B$19,"C",IF($O2721&lt;Assumptions!$B$20,"D","E"))))</f>
        <v>B</v>
      </c>
      <c r="S2721" s="75">
        <f t="shared" si="85"/>
        <v>0</v>
      </c>
    </row>
    <row r="2722" spans="1:19" ht="17.399999999999999" x14ac:dyDescent="0.3">
      <c r="A2722" s="39" t="s">
        <v>571</v>
      </c>
      <c r="B2722" s="39" t="s">
        <v>58</v>
      </c>
      <c r="C2722" s="39" t="s">
        <v>144</v>
      </c>
      <c r="D2722" s="39" t="s">
        <v>45</v>
      </c>
      <c r="E2722" s="70" t="s">
        <v>35</v>
      </c>
      <c r="F2722" s="70" t="s">
        <v>40</v>
      </c>
      <c r="G2722" s="78">
        <v>43523</v>
      </c>
      <c r="H2722" s="78">
        <v>45962</v>
      </c>
      <c r="I2722" s="69">
        <v>1235920.07</v>
      </c>
      <c r="J2722" s="70">
        <v>0</v>
      </c>
      <c r="K2722" s="71">
        <v>0.97199999999999998</v>
      </c>
      <c r="L2722" s="70">
        <v>0</v>
      </c>
      <c r="M2722" s="71">
        <v>1.35</v>
      </c>
      <c r="N2722" s="72"/>
      <c r="O2722" s="73">
        <f>MIN(1,MAX(0,(1/(1+EXP(-(Assumptions!$B$5 + Assumptions!$B$6*$N2722))))*Assumptions!$B$3))</f>
        <v>3.9165722796764356E-2</v>
      </c>
      <c r="P2722" s="73">
        <f>VLOOKUP($F2722,Assumptions!$A$23:$B$27,2,FALSE)*Assumptions!$B$4</f>
        <v>0.7</v>
      </c>
      <c r="Q2722" s="74">
        <f t="shared" si="84"/>
        <v>33883.992002404317</v>
      </c>
      <c r="R2722" s="75" t="str">
        <f>IF($O2722&lt;Assumptions!$B$17,"A",IF($O2722&lt;Assumptions!$B$18,"B",IF($O2722&lt;Assumptions!$B$19,"C",IF($O2722&lt;Assumptions!$B$20,"D","E"))))</f>
        <v>B</v>
      </c>
      <c r="S2722" s="75">
        <f t="shared" si="85"/>
        <v>0</v>
      </c>
    </row>
    <row r="2723" spans="1:19" ht="17.399999999999999" x14ac:dyDescent="0.3">
      <c r="A2723" s="39" t="s">
        <v>571</v>
      </c>
      <c r="B2723" s="39" t="s">
        <v>58</v>
      </c>
      <c r="C2723" s="39" t="s">
        <v>144</v>
      </c>
      <c r="D2723" s="39" t="s">
        <v>45</v>
      </c>
      <c r="E2723" s="70" t="s">
        <v>35</v>
      </c>
      <c r="F2723" s="70" t="s">
        <v>40</v>
      </c>
      <c r="G2723" s="78">
        <v>43523</v>
      </c>
      <c r="H2723" s="78">
        <v>45992</v>
      </c>
      <c r="I2723" s="69">
        <v>1206100.5</v>
      </c>
      <c r="J2723" s="70">
        <v>15</v>
      </c>
      <c r="K2723" s="71">
        <v>1.0569999999999999</v>
      </c>
      <c r="L2723" s="70">
        <v>0</v>
      </c>
      <c r="M2723" s="71">
        <v>1.35</v>
      </c>
      <c r="N2723" s="72"/>
      <c r="O2723" s="73">
        <f>MIN(1,MAX(0,(1/(1+EXP(-(Assumptions!$B$5 + Assumptions!$B$6*$N2723))))*Assumptions!$B$3))</f>
        <v>3.9165722796764356E-2</v>
      </c>
      <c r="P2723" s="73">
        <f>VLOOKUP($F2723,Assumptions!$A$23:$B$27,2,FALSE)*Assumptions!$B$4</f>
        <v>0.7</v>
      </c>
      <c r="Q2723" s="74">
        <f t="shared" si="84"/>
        <v>33066.458493627215</v>
      </c>
      <c r="R2723" s="75" t="str">
        <f>IF($O2723&lt;Assumptions!$B$17,"A",IF($O2723&lt;Assumptions!$B$18,"B",IF($O2723&lt;Assumptions!$B$19,"C",IF($O2723&lt;Assumptions!$B$20,"D","E"))))</f>
        <v>B</v>
      </c>
      <c r="S2723" s="75">
        <f t="shared" si="85"/>
        <v>0</v>
      </c>
    </row>
    <row r="2724" spans="1:19" ht="17.399999999999999" x14ac:dyDescent="0.3">
      <c r="A2724" s="39" t="s">
        <v>572</v>
      </c>
      <c r="B2724" s="39" t="s">
        <v>83</v>
      </c>
      <c r="C2724" s="39" t="s">
        <v>135</v>
      </c>
      <c r="D2724" s="39" t="s">
        <v>48</v>
      </c>
      <c r="E2724" s="70" t="s">
        <v>43</v>
      </c>
      <c r="F2724" s="70" t="s">
        <v>32</v>
      </c>
      <c r="G2724" s="78">
        <v>43701</v>
      </c>
      <c r="H2724" s="78">
        <v>45658</v>
      </c>
      <c r="I2724" s="69">
        <v>2381450.69</v>
      </c>
      <c r="J2724" s="70">
        <v>65</v>
      </c>
      <c r="K2724" s="71">
        <v>0.52700000000000002</v>
      </c>
      <c r="L2724" s="70">
        <v>0</v>
      </c>
      <c r="M2724" s="71">
        <v>0.64400000000000002</v>
      </c>
      <c r="N2724" s="72"/>
      <c r="O2724" s="73">
        <f>MIN(1,MAX(0,(1/(1+EXP(-(Assumptions!$B$5 + Assumptions!$B$6*$N2724))))*Assumptions!$B$3))</f>
        <v>3.9165722796764356E-2</v>
      </c>
      <c r="P2724" s="73">
        <f>VLOOKUP($F2724,Assumptions!$A$23:$B$27,2,FALSE)*Assumptions!$B$4</f>
        <v>0.5</v>
      </c>
      <c r="Q2724" s="74">
        <f t="shared" si="84"/>
        <v>46635.618789351603</v>
      </c>
      <c r="R2724" s="75" t="str">
        <f>IF($O2724&lt;Assumptions!$B$17,"A",IF($O2724&lt;Assumptions!$B$18,"B",IF($O2724&lt;Assumptions!$B$19,"C",IF($O2724&lt;Assumptions!$B$20,"D","E"))))</f>
        <v>B</v>
      </c>
      <c r="S2724" s="75">
        <f t="shared" si="85"/>
        <v>0</v>
      </c>
    </row>
    <row r="2725" spans="1:19" ht="17.399999999999999" x14ac:dyDescent="0.3">
      <c r="A2725" s="39" t="s">
        <v>572</v>
      </c>
      <c r="B2725" s="39" t="s">
        <v>83</v>
      </c>
      <c r="C2725" s="39" t="s">
        <v>135</v>
      </c>
      <c r="D2725" s="39" t="s">
        <v>48</v>
      </c>
      <c r="E2725" s="70" t="s">
        <v>43</v>
      </c>
      <c r="F2725" s="70" t="s">
        <v>32</v>
      </c>
      <c r="G2725" s="78">
        <v>43701</v>
      </c>
      <c r="H2725" s="78">
        <v>45689</v>
      </c>
      <c r="I2725" s="69">
        <v>2315556.83</v>
      </c>
      <c r="J2725" s="70">
        <v>0</v>
      </c>
      <c r="K2725" s="71">
        <v>1.052</v>
      </c>
      <c r="L2725" s="70">
        <v>0</v>
      </c>
      <c r="M2725" s="71">
        <v>0.64400000000000002</v>
      </c>
      <c r="N2725" s="72"/>
      <c r="O2725" s="73">
        <f>MIN(1,MAX(0,(1/(1+EXP(-(Assumptions!$B$5 + Assumptions!$B$6*$N2725))))*Assumptions!$B$3))</f>
        <v>3.9165722796764356E-2</v>
      </c>
      <c r="P2725" s="73">
        <f>VLOOKUP($F2725,Assumptions!$A$23:$B$27,2,FALSE)*Assumptions!$B$4</f>
        <v>0.5</v>
      </c>
      <c r="Q2725" s="74">
        <f t="shared" si="84"/>
        <v>45345.228461967206</v>
      </c>
      <c r="R2725" s="75" t="str">
        <f>IF($O2725&lt;Assumptions!$B$17,"A",IF($O2725&lt;Assumptions!$B$18,"B",IF($O2725&lt;Assumptions!$B$19,"C",IF($O2725&lt;Assumptions!$B$20,"D","E"))))</f>
        <v>B</v>
      </c>
      <c r="S2725" s="75">
        <f t="shared" si="85"/>
        <v>0</v>
      </c>
    </row>
    <row r="2726" spans="1:19" ht="17.399999999999999" x14ac:dyDescent="0.3">
      <c r="A2726" s="39" t="s">
        <v>572</v>
      </c>
      <c r="B2726" s="39" t="s">
        <v>83</v>
      </c>
      <c r="C2726" s="39" t="s">
        <v>135</v>
      </c>
      <c r="D2726" s="39" t="s">
        <v>48</v>
      </c>
      <c r="E2726" s="70" t="s">
        <v>43</v>
      </c>
      <c r="F2726" s="70" t="s">
        <v>32</v>
      </c>
      <c r="G2726" s="78">
        <v>43701</v>
      </c>
      <c r="H2726" s="78">
        <v>45717</v>
      </c>
      <c r="I2726" s="69">
        <v>2247384.15</v>
      </c>
      <c r="J2726" s="70">
        <v>0</v>
      </c>
      <c r="K2726" s="71">
        <v>1.036</v>
      </c>
      <c r="L2726" s="70">
        <v>0</v>
      </c>
      <c r="M2726" s="71">
        <v>0.64400000000000002</v>
      </c>
      <c r="N2726" s="72"/>
      <c r="O2726" s="73">
        <f>MIN(1,MAX(0,(1/(1+EXP(-(Assumptions!$B$5 + Assumptions!$B$6*$N2726))))*Assumptions!$B$3))</f>
        <v>3.9165722796764356E-2</v>
      </c>
      <c r="P2726" s="73">
        <f>VLOOKUP($F2726,Assumptions!$A$23:$B$27,2,FALSE)*Assumptions!$B$4</f>
        <v>0.5</v>
      </c>
      <c r="Q2726" s="74">
        <f t="shared" si="84"/>
        <v>44010.212318370941</v>
      </c>
      <c r="R2726" s="75" t="str">
        <f>IF($O2726&lt;Assumptions!$B$17,"A",IF($O2726&lt;Assumptions!$B$18,"B",IF($O2726&lt;Assumptions!$B$19,"C",IF($O2726&lt;Assumptions!$B$20,"D","E"))))</f>
        <v>B</v>
      </c>
      <c r="S2726" s="75">
        <f t="shared" si="85"/>
        <v>0</v>
      </c>
    </row>
    <row r="2727" spans="1:19" ht="17.399999999999999" x14ac:dyDescent="0.3">
      <c r="A2727" s="39" t="s">
        <v>572</v>
      </c>
      <c r="B2727" s="39" t="s">
        <v>83</v>
      </c>
      <c r="C2727" s="39" t="s">
        <v>135</v>
      </c>
      <c r="D2727" s="39" t="s">
        <v>48</v>
      </c>
      <c r="E2727" s="70" t="s">
        <v>43</v>
      </c>
      <c r="F2727" s="70" t="s">
        <v>32</v>
      </c>
      <c r="G2727" s="78">
        <v>43701</v>
      </c>
      <c r="H2727" s="78">
        <v>45748</v>
      </c>
      <c r="I2727" s="69">
        <v>2188725.8199999998</v>
      </c>
      <c r="J2727" s="70">
        <v>0</v>
      </c>
      <c r="K2727" s="71">
        <v>1.1100000000000001</v>
      </c>
      <c r="L2727" s="70">
        <v>0</v>
      </c>
      <c r="M2727" s="71">
        <v>0.64400000000000002</v>
      </c>
      <c r="N2727" s="72"/>
      <c r="O2727" s="73">
        <f>MIN(1,MAX(0,(1/(1+EXP(-(Assumptions!$B$5 + Assumptions!$B$6*$N2727))))*Assumptions!$B$3))</f>
        <v>3.9165722796764356E-2</v>
      </c>
      <c r="P2727" s="73">
        <f>VLOOKUP($F2727,Assumptions!$A$23:$B$27,2,FALSE)*Assumptions!$B$4</f>
        <v>0.5</v>
      </c>
      <c r="Q2727" s="74">
        <f t="shared" si="84"/>
        <v>42861.514372120379</v>
      </c>
      <c r="R2727" s="75" t="str">
        <f>IF($O2727&lt;Assumptions!$B$17,"A",IF($O2727&lt;Assumptions!$B$18,"B",IF($O2727&lt;Assumptions!$B$19,"C",IF($O2727&lt;Assumptions!$B$20,"D","E"))))</f>
        <v>B</v>
      </c>
      <c r="S2727" s="75">
        <f t="shared" si="85"/>
        <v>0</v>
      </c>
    </row>
    <row r="2728" spans="1:19" ht="17.399999999999999" x14ac:dyDescent="0.3">
      <c r="A2728" s="39" t="s">
        <v>572</v>
      </c>
      <c r="B2728" s="39" t="s">
        <v>83</v>
      </c>
      <c r="C2728" s="39" t="s">
        <v>135</v>
      </c>
      <c r="D2728" s="39" t="s">
        <v>48</v>
      </c>
      <c r="E2728" s="70" t="s">
        <v>43</v>
      </c>
      <c r="F2728" s="70" t="s">
        <v>32</v>
      </c>
      <c r="G2728" s="78">
        <v>43701</v>
      </c>
      <c r="H2728" s="78">
        <v>45778</v>
      </c>
      <c r="I2728" s="69">
        <v>2118729.89</v>
      </c>
      <c r="J2728" s="70">
        <v>0</v>
      </c>
      <c r="K2728" s="71">
        <v>0.95299999999999996</v>
      </c>
      <c r="L2728" s="70">
        <v>0</v>
      </c>
      <c r="M2728" s="71">
        <v>0.64400000000000002</v>
      </c>
      <c r="N2728" s="72"/>
      <c r="O2728" s="73">
        <f>MIN(1,MAX(0,(1/(1+EXP(-(Assumptions!$B$5 + Assumptions!$B$6*$N2728))))*Assumptions!$B$3))</f>
        <v>3.9165722796764356E-2</v>
      </c>
      <c r="P2728" s="73">
        <f>VLOOKUP($F2728,Assumptions!$A$23:$B$27,2,FALSE)*Assumptions!$B$4</f>
        <v>0.5</v>
      </c>
      <c r="Q2728" s="74">
        <f t="shared" si="84"/>
        <v>41490.793776479521</v>
      </c>
      <c r="R2728" s="75" t="str">
        <f>IF($O2728&lt;Assumptions!$B$17,"A",IF($O2728&lt;Assumptions!$B$18,"B",IF($O2728&lt;Assumptions!$B$19,"C",IF($O2728&lt;Assumptions!$B$20,"D","E"))))</f>
        <v>B</v>
      </c>
      <c r="S2728" s="75">
        <f t="shared" si="85"/>
        <v>0</v>
      </c>
    </row>
    <row r="2729" spans="1:19" ht="17.399999999999999" x14ac:dyDescent="0.3">
      <c r="A2729" s="39" t="s">
        <v>572</v>
      </c>
      <c r="B2729" s="39" t="s">
        <v>83</v>
      </c>
      <c r="C2729" s="39" t="s">
        <v>135</v>
      </c>
      <c r="D2729" s="39" t="s">
        <v>48</v>
      </c>
      <c r="E2729" s="70" t="s">
        <v>43</v>
      </c>
      <c r="F2729" s="70" t="s">
        <v>32</v>
      </c>
      <c r="G2729" s="78">
        <v>43701</v>
      </c>
      <c r="H2729" s="78">
        <v>45809</v>
      </c>
      <c r="I2729" s="69">
        <v>2063238.41</v>
      </c>
      <c r="J2729" s="70">
        <v>65</v>
      </c>
      <c r="K2729" s="71">
        <v>0.83099999999999996</v>
      </c>
      <c r="L2729" s="70">
        <v>0</v>
      </c>
      <c r="M2729" s="71">
        <v>0.64400000000000002</v>
      </c>
      <c r="N2729" s="72"/>
      <c r="O2729" s="73">
        <f>MIN(1,MAX(0,(1/(1+EXP(-(Assumptions!$B$5 + Assumptions!$B$6*$N2729))))*Assumptions!$B$3))</f>
        <v>3.9165722796764356E-2</v>
      </c>
      <c r="P2729" s="73">
        <f>VLOOKUP($F2729,Assumptions!$A$23:$B$27,2,FALSE)*Assumptions!$B$4</f>
        <v>0.5</v>
      </c>
      <c r="Q2729" s="74">
        <f t="shared" si="84"/>
        <v>40404.111814848417</v>
      </c>
      <c r="R2729" s="75" t="str">
        <f>IF($O2729&lt;Assumptions!$B$17,"A",IF($O2729&lt;Assumptions!$B$18,"B",IF($O2729&lt;Assumptions!$B$19,"C",IF($O2729&lt;Assumptions!$B$20,"D","E"))))</f>
        <v>B</v>
      </c>
      <c r="S2729" s="75">
        <f t="shared" si="85"/>
        <v>0</v>
      </c>
    </row>
    <row r="2730" spans="1:19" ht="17.399999999999999" x14ac:dyDescent="0.3">
      <c r="A2730" s="39" t="s">
        <v>572</v>
      </c>
      <c r="B2730" s="39" t="s">
        <v>83</v>
      </c>
      <c r="C2730" s="39" t="s">
        <v>135</v>
      </c>
      <c r="D2730" s="39" t="s">
        <v>48</v>
      </c>
      <c r="E2730" s="70" t="s">
        <v>43</v>
      </c>
      <c r="F2730" s="70" t="s">
        <v>32</v>
      </c>
      <c r="G2730" s="78">
        <v>43701</v>
      </c>
      <c r="H2730" s="78">
        <v>45839</v>
      </c>
      <c r="I2730" s="69">
        <v>1997324.59</v>
      </c>
      <c r="J2730" s="70">
        <v>0</v>
      </c>
      <c r="K2730" s="71">
        <v>1.105</v>
      </c>
      <c r="L2730" s="70">
        <v>0</v>
      </c>
      <c r="M2730" s="71">
        <v>0.64400000000000002</v>
      </c>
      <c r="N2730" s="72"/>
      <c r="O2730" s="73">
        <f>MIN(1,MAX(0,(1/(1+EXP(-(Assumptions!$B$5 + Assumptions!$B$6*$N2730))))*Assumptions!$B$3))</f>
        <v>3.9165722796764356E-2</v>
      </c>
      <c r="P2730" s="73">
        <f>VLOOKUP($F2730,Assumptions!$A$23:$B$27,2,FALSE)*Assumptions!$B$4</f>
        <v>0.5</v>
      </c>
      <c r="Q2730" s="74">
        <f t="shared" si="84"/>
        <v>39113.330613550512</v>
      </c>
      <c r="R2730" s="75" t="str">
        <f>IF($O2730&lt;Assumptions!$B$17,"A",IF($O2730&lt;Assumptions!$B$18,"B",IF($O2730&lt;Assumptions!$B$19,"C",IF($O2730&lt;Assumptions!$B$20,"D","E"))))</f>
        <v>B</v>
      </c>
      <c r="S2730" s="75">
        <f t="shared" si="85"/>
        <v>0</v>
      </c>
    </row>
    <row r="2731" spans="1:19" ht="17.399999999999999" x14ac:dyDescent="0.3">
      <c r="A2731" s="39" t="s">
        <v>572</v>
      </c>
      <c r="B2731" s="39" t="s">
        <v>83</v>
      </c>
      <c r="C2731" s="39" t="s">
        <v>135</v>
      </c>
      <c r="D2731" s="39" t="s">
        <v>48</v>
      </c>
      <c r="E2731" s="70" t="s">
        <v>43</v>
      </c>
      <c r="F2731" s="70" t="s">
        <v>32</v>
      </c>
      <c r="G2731" s="78">
        <v>43701</v>
      </c>
      <c r="H2731" s="78">
        <v>45870</v>
      </c>
      <c r="I2731" s="69">
        <v>1944515.04</v>
      </c>
      <c r="J2731" s="70">
        <v>0</v>
      </c>
      <c r="K2731" s="71">
        <v>0.96899999999999997</v>
      </c>
      <c r="L2731" s="70">
        <v>0</v>
      </c>
      <c r="M2731" s="71">
        <v>0.64400000000000002</v>
      </c>
      <c r="N2731" s="72"/>
      <c r="O2731" s="73">
        <f>MIN(1,MAX(0,(1/(1+EXP(-(Assumptions!$B$5 + Assumptions!$B$6*$N2731))))*Assumptions!$B$3))</f>
        <v>3.9165722796764356E-2</v>
      </c>
      <c r="P2731" s="73">
        <f>VLOOKUP($F2731,Assumptions!$A$23:$B$27,2,FALSE)*Assumptions!$B$4</f>
        <v>0.5</v>
      </c>
      <c r="Q2731" s="74">
        <f t="shared" si="84"/>
        <v>38079.168515389574</v>
      </c>
      <c r="R2731" s="75" t="str">
        <f>IF($O2731&lt;Assumptions!$B$17,"A",IF($O2731&lt;Assumptions!$B$18,"B",IF($O2731&lt;Assumptions!$B$19,"C",IF($O2731&lt;Assumptions!$B$20,"D","E"))))</f>
        <v>B</v>
      </c>
      <c r="S2731" s="75">
        <f t="shared" si="85"/>
        <v>0</v>
      </c>
    </row>
    <row r="2732" spans="1:19" ht="17.399999999999999" x14ac:dyDescent="0.3">
      <c r="A2732" s="39" t="s">
        <v>572</v>
      </c>
      <c r="B2732" s="39" t="s">
        <v>83</v>
      </c>
      <c r="C2732" s="39" t="s">
        <v>135</v>
      </c>
      <c r="D2732" s="39" t="s">
        <v>48</v>
      </c>
      <c r="E2732" s="70" t="s">
        <v>43</v>
      </c>
      <c r="F2732" s="70" t="s">
        <v>32</v>
      </c>
      <c r="G2732" s="78">
        <v>43701</v>
      </c>
      <c r="H2732" s="78">
        <v>45901</v>
      </c>
      <c r="I2732" s="69">
        <v>1884481.77</v>
      </c>
      <c r="J2732" s="70">
        <v>65</v>
      </c>
      <c r="K2732" s="71">
        <v>0.78600000000000003</v>
      </c>
      <c r="L2732" s="70">
        <v>0</v>
      </c>
      <c r="M2732" s="71">
        <v>0.64400000000000002</v>
      </c>
      <c r="N2732" s="72"/>
      <c r="O2732" s="73">
        <f>MIN(1,MAX(0,(1/(1+EXP(-(Assumptions!$B$5 + Assumptions!$B$6*$N2732))))*Assumptions!$B$3))</f>
        <v>3.9165722796764356E-2</v>
      </c>
      <c r="P2732" s="73">
        <f>VLOOKUP($F2732,Assumptions!$A$23:$B$27,2,FALSE)*Assumptions!$B$4</f>
        <v>0.5</v>
      </c>
      <c r="Q2732" s="74">
        <f t="shared" si="84"/>
        <v>36903.545309687921</v>
      </c>
      <c r="R2732" s="75" t="str">
        <f>IF($O2732&lt;Assumptions!$B$17,"A",IF($O2732&lt;Assumptions!$B$18,"B",IF($O2732&lt;Assumptions!$B$19,"C",IF($O2732&lt;Assumptions!$B$20,"D","E"))))</f>
        <v>B</v>
      </c>
      <c r="S2732" s="75">
        <f t="shared" si="85"/>
        <v>0</v>
      </c>
    </row>
    <row r="2733" spans="1:19" ht="17.399999999999999" x14ac:dyDescent="0.3">
      <c r="A2733" s="39" t="s">
        <v>572</v>
      </c>
      <c r="B2733" s="39" t="s">
        <v>83</v>
      </c>
      <c r="C2733" s="39" t="s">
        <v>135</v>
      </c>
      <c r="D2733" s="39" t="s">
        <v>48</v>
      </c>
      <c r="E2733" s="70" t="s">
        <v>43</v>
      </c>
      <c r="F2733" s="70" t="s">
        <v>32</v>
      </c>
      <c r="G2733" s="78">
        <v>43701</v>
      </c>
      <c r="H2733" s="78">
        <v>45931</v>
      </c>
      <c r="I2733" s="69">
        <v>1833753.58</v>
      </c>
      <c r="J2733" s="70">
        <v>35</v>
      </c>
      <c r="K2733" s="71">
        <v>0.51900000000000002</v>
      </c>
      <c r="L2733" s="70">
        <v>0</v>
      </c>
      <c r="M2733" s="71">
        <v>0.64400000000000002</v>
      </c>
      <c r="N2733" s="72"/>
      <c r="O2733" s="73">
        <f>MIN(1,MAX(0,(1/(1+EXP(-(Assumptions!$B$5 + Assumptions!$B$6*$N2733))))*Assumptions!$B$3))</f>
        <v>3.9165722796764356E-2</v>
      </c>
      <c r="P2733" s="73">
        <f>VLOOKUP($F2733,Assumptions!$A$23:$B$27,2,FALSE)*Assumptions!$B$4</f>
        <v>0.5</v>
      </c>
      <c r="Q2733" s="74">
        <f t="shared" si="84"/>
        <v>35910.142195927125</v>
      </c>
      <c r="R2733" s="75" t="str">
        <f>IF($O2733&lt;Assumptions!$B$17,"A",IF($O2733&lt;Assumptions!$B$18,"B",IF($O2733&lt;Assumptions!$B$19,"C",IF($O2733&lt;Assumptions!$B$20,"D","E"))))</f>
        <v>B</v>
      </c>
      <c r="S2733" s="75">
        <f t="shared" si="85"/>
        <v>0</v>
      </c>
    </row>
    <row r="2734" spans="1:19" ht="17.399999999999999" x14ac:dyDescent="0.3">
      <c r="A2734" s="39" t="s">
        <v>572</v>
      </c>
      <c r="B2734" s="39" t="s">
        <v>83</v>
      </c>
      <c r="C2734" s="39" t="s">
        <v>135</v>
      </c>
      <c r="D2734" s="39" t="s">
        <v>48</v>
      </c>
      <c r="E2734" s="70" t="s">
        <v>43</v>
      </c>
      <c r="F2734" s="70" t="s">
        <v>32</v>
      </c>
      <c r="G2734" s="78">
        <v>43701</v>
      </c>
      <c r="H2734" s="78">
        <v>45962</v>
      </c>
      <c r="I2734" s="69">
        <v>1776019.38</v>
      </c>
      <c r="J2734" s="70">
        <v>0</v>
      </c>
      <c r="K2734" s="71">
        <v>1.1080000000000001</v>
      </c>
      <c r="L2734" s="70">
        <v>0</v>
      </c>
      <c r="M2734" s="71">
        <v>0.64400000000000002</v>
      </c>
      <c r="N2734" s="72"/>
      <c r="O2734" s="73">
        <f>MIN(1,MAX(0,(1/(1+EXP(-(Assumptions!$B$5 + Assumptions!$B$6*$N2734))))*Assumptions!$B$3))</f>
        <v>3.9165722796764356E-2</v>
      </c>
      <c r="P2734" s="73">
        <f>VLOOKUP($F2734,Assumptions!$A$23:$B$27,2,FALSE)*Assumptions!$B$4</f>
        <v>0.5</v>
      </c>
      <c r="Q2734" s="74">
        <f t="shared" si="84"/>
        <v>34779.541359380644</v>
      </c>
      <c r="R2734" s="75" t="str">
        <f>IF($O2734&lt;Assumptions!$B$17,"A",IF($O2734&lt;Assumptions!$B$18,"B",IF($O2734&lt;Assumptions!$B$19,"C",IF($O2734&lt;Assumptions!$B$20,"D","E"))))</f>
        <v>B</v>
      </c>
      <c r="S2734" s="75">
        <f t="shared" si="85"/>
        <v>0</v>
      </c>
    </row>
    <row r="2735" spans="1:19" ht="17.399999999999999" x14ac:dyDescent="0.3">
      <c r="A2735" s="39" t="s">
        <v>572</v>
      </c>
      <c r="B2735" s="39" t="s">
        <v>83</v>
      </c>
      <c r="C2735" s="39" t="s">
        <v>135</v>
      </c>
      <c r="D2735" s="39" t="s">
        <v>48</v>
      </c>
      <c r="E2735" s="70" t="s">
        <v>43</v>
      </c>
      <c r="F2735" s="70" t="s">
        <v>32</v>
      </c>
      <c r="G2735" s="78">
        <v>43701</v>
      </c>
      <c r="H2735" s="78">
        <v>45992</v>
      </c>
      <c r="I2735" s="69">
        <v>1722032.01</v>
      </c>
      <c r="J2735" s="70">
        <v>0</v>
      </c>
      <c r="K2735" s="71">
        <v>1.131</v>
      </c>
      <c r="L2735" s="70">
        <v>0</v>
      </c>
      <c r="M2735" s="71">
        <v>0.64400000000000002</v>
      </c>
      <c r="N2735" s="72"/>
      <c r="O2735" s="73">
        <f>MIN(1,MAX(0,(1/(1+EXP(-(Assumptions!$B$5 + Assumptions!$B$6*$N2735))))*Assumptions!$B$3))</f>
        <v>3.9165722796764356E-2</v>
      </c>
      <c r="P2735" s="73">
        <f>VLOOKUP($F2735,Assumptions!$A$23:$B$27,2,FALSE)*Assumptions!$B$4</f>
        <v>0.5</v>
      </c>
      <c r="Q2735" s="74">
        <f t="shared" si="84"/>
        <v>33722.314175407475</v>
      </c>
      <c r="R2735" s="75" t="str">
        <f>IF($O2735&lt;Assumptions!$B$17,"A",IF($O2735&lt;Assumptions!$B$18,"B",IF($O2735&lt;Assumptions!$B$19,"C",IF($O2735&lt;Assumptions!$B$20,"D","E"))))</f>
        <v>B</v>
      </c>
      <c r="S2735" s="75">
        <f t="shared" si="85"/>
        <v>0</v>
      </c>
    </row>
    <row r="2736" spans="1:19" ht="17.399999999999999" x14ac:dyDescent="0.3">
      <c r="A2736" s="39" t="s">
        <v>574</v>
      </c>
      <c r="B2736" s="39" t="s">
        <v>66</v>
      </c>
      <c r="C2736" s="39" t="s">
        <v>144</v>
      </c>
      <c r="D2736" s="39" t="s">
        <v>42</v>
      </c>
      <c r="E2736" s="70" t="s">
        <v>27</v>
      </c>
      <c r="F2736" s="70" t="s">
        <v>28</v>
      </c>
      <c r="G2736" s="78">
        <v>44491</v>
      </c>
      <c r="H2736" s="78">
        <v>45658</v>
      </c>
      <c r="I2736" s="69">
        <v>6950763.3899999997</v>
      </c>
      <c r="J2736" s="70">
        <v>0</v>
      </c>
      <c r="K2736" s="71">
        <v>0.97899999999999998</v>
      </c>
      <c r="L2736" s="70">
        <v>0</v>
      </c>
      <c r="M2736" s="71">
        <v>0.78800000000000003</v>
      </c>
      <c r="N2736" s="72"/>
      <c r="O2736" s="73">
        <f>MIN(1,MAX(0,(1/(1+EXP(-(Assumptions!$B$5 + Assumptions!$B$6*$N2736))))*Assumptions!$B$3))</f>
        <v>3.9165722796764356E-2</v>
      </c>
      <c r="P2736" s="73">
        <f>VLOOKUP($F2736,Assumptions!$A$23:$B$27,2,FALSE)*Assumptions!$B$4</f>
        <v>0.35</v>
      </c>
      <c r="Q2736" s="74">
        <f t="shared" si="84"/>
        <v>95281.085255523314</v>
      </c>
      <c r="R2736" s="75" t="str">
        <f>IF($O2736&lt;Assumptions!$B$17,"A",IF($O2736&lt;Assumptions!$B$18,"B",IF($O2736&lt;Assumptions!$B$19,"C",IF($O2736&lt;Assumptions!$B$20,"D","E"))))</f>
        <v>B</v>
      </c>
      <c r="S2736" s="75">
        <f t="shared" si="85"/>
        <v>0</v>
      </c>
    </row>
    <row r="2737" spans="1:19" ht="17.399999999999999" x14ac:dyDescent="0.3">
      <c r="A2737" s="39" t="s">
        <v>574</v>
      </c>
      <c r="B2737" s="39" t="s">
        <v>66</v>
      </c>
      <c r="C2737" s="39" t="s">
        <v>144</v>
      </c>
      <c r="D2737" s="39" t="s">
        <v>42</v>
      </c>
      <c r="E2737" s="70" t="s">
        <v>27</v>
      </c>
      <c r="F2737" s="70" t="s">
        <v>28</v>
      </c>
      <c r="G2737" s="78">
        <v>44491</v>
      </c>
      <c r="H2737" s="78">
        <v>45689</v>
      </c>
      <c r="I2737" s="69">
        <v>6785930.6699999999</v>
      </c>
      <c r="J2737" s="70">
        <v>0</v>
      </c>
      <c r="K2737" s="71">
        <v>0.96799999999999997</v>
      </c>
      <c r="L2737" s="70">
        <v>0</v>
      </c>
      <c r="M2737" s="71">
        <v>0.78800000000000003</v>
      </c>
      <c r="N2737" s="72"/>
      <c r="O2737" s="73">
        <f>MIN(1,MAX(0,(1/(1+EXP(-(Assumptions!$B$5 + Assumptions!$B$6*$N2737))))*Assumptions!$B$3))</f>
        <v>3.9165722796764356E-2</v>
      </c>
      <c r="P2737" s="73">
        <f>VLOOKUP($F2737,Assumptions!$A$23:$B$27,2,FALSE)*Assumptions!$B$4</f>
        <v>0.35</v>
      </c>
      <c r="Q2737" s="74">
        <f t="shared" si="84"/>
        <v>93021.557838748486</v>
      </c>
      <c r="R2737" s="75" t="str">
        <f>IF($O2737&lt;Assumptions!$B$17,"A",IF($O2737&lt;Assumptions!$B$18,"B",IF($O2737&lt;Assumptions!$B$19,"C",IF($O2737&lt;Assumptions!$B$20,"D","E"))))</f>
        <v>B</v>
      </c>
      <c r="S2737" s="75">
        <f t="shared" si="85"/>
        <v>0</v>
      </c>
    </row>
    <row r="2738" spans="1:19" ht="17.399999999999999" x14ac:dyDescent="0.3">
      <c r="A2738" s="39" t="s">
        <v>574</v>
      </c>
      <c r="B2738" s="39" t="s">
        <v>66</v>
      </c>
      <c r="C2738" s="39" t="s">
        <v>144</v>
      </c>
      <c r="D2738" s="39" t="s">
        <v>42</v>
      </c>
      <c r="E2738" s="70" t="s">
        <v>27</v>
      </c>
      <c r="F2738" s="70" t="s">
        <v>28</v>
      </c>
      <c r="G2738" s="78">
        <v>44491</v>
      </c>
      <c r="H2738" s="78">
        <v>45717</v>
      </c>
      <c r="I2738" s="69">
        <v>6639813.3499999996</v>
      </c>
      <c r="J2738" s="70">
        <v>95</v>
      </c>
      <c r="K2738" s="71">
        <v>0.48599999999999999</v>
      </c>
      <c r="L2738" s="70">
        <v>0</v>
      </c>
      <c r="M2738" s="71">
        <v>0.78800000000000003</v>
      </c>
      <c r="N2738" s="72"/>
      <c r="O2738" s="73">
        <f>MIN(1,MAX(0,(1/(1+EXP(-(Assumptions!$B$5 + Assumptions!$B$6*$N2738))))*Assumptions!$B$3))</f>
        <v>3.9165722796764356E-2</v>
      </c>
      <c r="P2738" s="73">
        <f>VLOOKUP($F2738,Assumptions!$A$23:$B$27,2,FALSE)*Assumptions!$B$4</f>
        <v>0.35</v>
      </c>
      <c r="Q2738" s="74">
        <f t="shared" si="84"/>
        <v>91018.581180924346</v>
      </c>
      <c r="R2738" s="75" t="str">
        <f>IF($O2738&lt;Assumptions!$B$17,"A",IF($O2738&lt;Assumptions!$B$18,"B",IF($O2738&lt;Assumptions!$B$19,"C",IF($O2738&lt;Assumptions!$B$20,"D","E"))))</f>
        <v>B</v>
      </c>
      <c r="S2738" s="75">
        <f t="shared" si="85"/>
        <v>0</v>
      </c>
    </row>
    <row r="2739" spans="1:19" ht="17.399999999999999" x14ac:dyDescent="0.3">
      <c r="A2739" s="39" t="s">
        <v>574</v>
      </c>
      <c r="B2739" s="39" t="s">
        <v>66</v>
      </c>
      <c r="C2739" s="39" t="s">
        <v>144</v>
      </c>
      <c r="D2739" s="39" t="s">
        <v>42</v>
      </c>
      <c r="E2739" s="70" t="s">
        <v>27</v>
      </c>
      <c r="F2739" s="70" t="s">
        <v>28</v>
      </c>
      <c r="G2739" s="78">
        <v>44491</v>
      </c>
      <c r="H2739" s="78">
        <v>45748</v>
      </c>
      <c r="I2739" s="69">
        <v>6455428.0999999996</v>
      </c>
      <c r="J2739" s="70">
        <v>35</v>
      </c>
      <c r="K2739" s="71">
        <v>0.80400000000000005</v>
      </c>
      <c r="L2739" s="70">
        <v>0</v>
      </c>
      <c r="M2739" s="71">
        <v>0.78800000000000003</v>
      </c>
      <c r="N2739" s="72"/>
      <c r="O2739" s="73">
        <f>MIN(1,MAX(0,(1/(1+EXP(-(Assumptions!$B$5 + Assumptions!$B$6*$N2739))))*Assumptions!$B$3))</f>
        <v>3.9165722796764356E-2</v>
      </c>
      <c r="P2739" s="73">
        <f>VLOOKUP($F2739,Assumptions!$A$23:$B$27,2,FALSE)*Assumptions!$B$4</f>
        <v>0.35</v>
      </c>
      <c r="Q2739" s="74">
        <f t="shared" si="84"/>
        <v>88491.027624665105</v>
      </c>
      <c r="R2739" s="75" t="str">
        <f>IF($O2739&lt;Assumptions!$B$17,"A",IF($O2739&lt;Assumptions!$B$18,"B",IF($O2739&lt;Assumptions!$B$19,"C",IF($O2739&lt;Assumptions!$B$20,"D","E"))))</f>
        <v>B</v>
      </c>
      <c r="S2739" s="75">
        <f t="shared" si="85"/>
        <v>0</v>
      </c>
    </row>
    <row r="2740" spans="1:19" ht="17.399999999999999" x14ac:dyDescent="0.3">
      <c r="A2740" s="39" t="s">
        <v>574</v>
      </c>
      <c r="B2740" s="39" t="s">
        <v>66</v>
      </c>
      <c r="C2740" s="39" t="s">
        <v>144</v>
      </c>
      <c r="D2740" s="39" t="s">
        <v>42</v>
      </c>
      <c r="E2740" s="70" t="s">
        <v>27</v>
      </c>
      <c r="F2740" s="70" t="s">
        <v>28</v>
      </c>
      <c r="G2740" s="78">
        <v>44491</v>
      </c>
      <c r="H2740" s="78">
        <v>45778</v>
      </c>
      <c r="I2740" s="69">
        <v>6298273.2199999997</v>
      </c>
      <c r="J2740" s="70">
        <v>0</v>
      </c>
      <c r="K2740" s="71">
        <v>1.071</v>
      </c>
      <c r="L2740" s="70">
        <v>0</v>
      </c>
      <c r="M2740" s="71">
        <v>0.78800000000000003</v>
      </c>
      <c r="N2740" s="72"/>
      <c r="O2740" s="73">
        <f>MIN(1,MAX(0,(1/(1+EXP(-(Assumptions!$B$5 + Assumptions!$B$6*$N2740))))*Assumptions!$B$3))</f>
        <v>3.9165722796764356E-2</v>
      </c>
      <c r="P2740" s="73">
        <f>VLOOKUP($F2740,Assumptions!$A$23:$B$27,2,FALSE)*Assumptions!$B$4</f>
        <v>0.35</v>
      </c>
      <c r="Q2740" s="74">
        <f t="shared" si="84"/>
        <v>86336.748061481543</v>
      </c>
      <c r="R2740" s="75" t="str">
        <f>IF($O2740&lt;Assumptions!$B$17,"A",IF($O2740&lt;Assumptions!$B$18,"B",IF($O2740&lt;Assumptions!$B$19,"C",IF($O2740&lt;Assumptions!$B$20,"D","E"))))</f>
        <v>B</v>
      </c>
      <c r="S2740" s="75">
        <f t="shared" si="85"/>
        <v>0</v>
      </c>
    </row>
    <row r="2741" spans="1:19" ht="17.399999999999999" x14ac:dyDescent="0.3">
      <c r="A2741" s="39" t="s">
        <v>574</v>
      </c>
      <c r="B2741" s="39" t="s">
        <v>66</v>
      </c>
      <c r="C2741" s="39" t="s">
        <v>144</v>
      </c>
      <c r="D2741" s="39" t="s">
        <v>42</v>
      </c>
      <c r="E2741" s="70" t="s">
        <v>27</v>
      </c>
      <c r="F2741" s="70" t="s">
        <v>28</v>
      </c>
      <c r="G2741" s="78">
        <v>44491</v>
      </c>
      <c r="H2741" s="78">
        <v>45809</v>
      </c>
      <c r="I2741" s="69">
        <v>6149338.5199999996</v>
      </c>
      <c r="J2741" s="70">
        <v>15</v>
      </c>
      <c r="K2741" s="71">
        <v>1.03</v>
      </c>
      <c r="L2741" s="70">
        <v>0</v>
      </c>
      <c r="M2741" s="71">
        <v>0.78800000000000003</v>
      </c>
      <c r="N2741" s="72"/>
      <c r="O2741" s="73">
        <f>MIN(1,MAX(0,(1/(1+EXP(-(Assumptions!$B$5 + Assumptions!$B$6*$N2741))))*Assumptions!$B$3))</f>
        <v>3.9165722796764356E-2</v>
      </c>
      <c r="P2741" s="73">
        <f>VLOOKUP($F2741,Assumptions!$A$23:$B$27,2,FALSE)*Assumptions!$B$4</f>
        <v>0.35</v>
      </c>
      <c r="Q2741" s="74">
        <f t="shared" si="84"/>
        <v>84295.150750224813</v>
      </c>
      <c r="R2741" s="75" t="str">
        <f>IF($O2741&lt;Assumptions!$B$17,"A",IF($O2741&lt;Assumptions!$B$18,"B",IF($O2741&lt;Assumptions!$B$19,"C",IF($O2741&lt;Assumptions!$B$20,"D","E"))))</f>
        <v>B</v>
      </c>
      <c r="S2741" s="75">
        <f t="shared" si="85"/>
        <v>0</v>
      </c>
    </row>
    <row r="2742" spans="1:19" ht="17.399999999999999" x14ac:dyDescent="0.3">
      <c r="A2742" s="39" t="s">
        <v>574</v>
      </c>
      <c r="B2742" s="39" t="s">
        <v>66</v>
      </c>
      <c r="C2742" s="39" t="s">
        <v>144</v>
      </c>
      <c r="D2742" s="39" t="s">
        <v>42</v>
      </c>
      <c r="E2742" s="70" t="s">
        <v>27</v>
      </c>
      <c r="F2742" s="70" t="s">
        <v>28</v>
      </c>
      <c r="G2742" s="78">
        <v>44491</v>
      </c>
      <c r="H2742" s="78">
        <v>45839</v>
      </c>
      <c r="I2742" s="69">
        <v>5998913.8399999999</v>
      </c>
      <c r="J2742" s="70">
        <v>35</v>
      </c>
      <c r="K2742" s="71">
        <v>0.58399999999999996</v>
      </c>
      <c r="L2742" s="70">
        <v>0</v>
      </c>
      <c r="M2742" s="71">
        <v>0.78800000000000003</v>
      </c>
      <c r="N2742" s="72"/>
      <c r="O2742" s="73">
        <f>MIN(1,MAX(0,(1/(1+EXP(-(Assumptions!$B$5 + Assumptions!$B$6*$N2742))))*Assumptions!$B$3))</f>
        <v>3.9165722796764356E-2</v>
      </c>
      <c r="P2742" s="73">
        <f>VLOOKUP($F2742,Assumptions!$A$23:$B$27,2,FALSE)*Assumptions!$B$4</f>
        <v>0.35</v>
      </c>
      <c r="Q2742" s="74">
        <f t="shared" si="84"/>
        <v>82233.128788689617</v>
      </c>
      <c r="R2742" s="75" t="str">
        <f>IF($O2742&lt;Assumptions!$B$17,"A",IF($O2742&lt;Assumptions!$B$18,"B",IF($O2742&lt;Assumptions!$B$19,"C",IF($O2742&lt;Assumptions!$B$20,"D","E"))))</f>
        <v>B</v>
      </c>
      <c r="S2742" s="75">
        <f t="shared" si="85"/>
        <v>0</v>
      </c>
    </row>
    <row r="2743" spans="1:19" ht="17.399999999999999" x14ac:dyDescent="0.3">
      <c r="A2743" s="39" t="s">
        <v>574</v>
      </c>
      <c r="B2743" s="39" t="s">
        <v>66</v>
      </c>
      <c r="C2743" s="39" t="s">
        <v>144</v>
      </c>
      <c r="D2743" s="39" t="s">
        <v>42</v>
      </c>
      <c r="E2743" s="70" t="s">
        <v>27</v>
      </c>
      <c r="F2743" s="70" t="s">
        <v>28</v>
      </c>
      <c r="G2743" s="78">
        <v>44491</v>
      </c>
      <c r="H2743" s="78">
        <v>45870</v>
      </c>
      <c r="I2743" s="69">
        <v>5855891.3399999999</v>
      </c>
      <c r="J2743" s="70">
        <v>0</v>
      </c>
      <c r="K2743" s="71">
        <v>1.0369999999999999</v>
      </c>
      <c r="L2743" s="70">
        <v>0</v>
      </c>
      <c r="M2743" s="71">
        <v>0.78800000000000003</v>
      </c>
      <c r="N2743" s="72"/>
      <c r="O2743" s="73">
        <f>MIN(1,MAX(0,(1/(1+EXP(-(Assumptions!$B$5 + Assumptions!$B$6*$N2743))))*Assumptions!$B$3))</f>
        <v>3.9165722796764356E-2</v>
      </c>
      <c r="P2743" s="73">
        <f>VLOOKUP($F2743,Assumptions!$A$23:$B$27,2,FALSE)*Assumptions!$B$4</f>
        <v>0.35</v>
      </c>
      <c r="Q2743" s="74">
        <f t="shared" si="84"/>
        <v>80272.575932644526</v>
      </c>
      <c r="R2743" s="75" t="str">
        <f>IF($O2743&lt;Assumptions!$B$17,"A",IF($O2743&lt;Assumptions!$B$18,"B",IF($O2743&lt;Assumptions!$B$19,"C",IF($O2743&lt;Assumptions!$B$20,"D","E"))))</f>
        <v>B</v>
      </c>
      <c r="S2743" s="75">
        <f t="shared" si="85"/>
        <v>0</v>
      </c>
    </row>
    <row r="2744" spans="1:19" ht="17.399999999999999" x14ac:dyDescent="0.3">
      <c r="A2744" s="39" t="s">
        <v>574</v>
      </c>
      <c r="B2744" s="39" t="s">
        <v>66</v>
      </c>
      <c r="C2744" s="39" t="s">
        <v>144</v>
      </c>
      <c r="D2744" s="39" t="s">
        <v>42</v>
      </c>
      <c r="E2744" s="70" t="s">
        <v>27</v>
      </c>
      <c r="F2744" s="70" t="s">
        <v>28</v>
      </c>
      <c r="G2744" s="78">
        <v>44491</v>
      </c>
      <c r="H2744" s="78">
        <v>45901</v>
      </c>
      <c r="I2744" s="69">
        <v>5705913.96</v>
      </c>
      <c r="J2744" s="70">
        <v>15</v>
      </c>
      <c r="K2744" s="71">
        <v>0.95699999999999996</v>
      </c>
      <c r="L2744" s="70">
        <v>0</v>
      </c>
      <c r="M2744" s="71">
        <v>0.78800000000000003</v>
      </c>
      <c r="N2744" s="72"/>
      <c r="O2744" s="73">
        <f>MIN(1,MAX(0,(1/(1+EXP(-(Assumptions!$B$5 + Assumptions!$B$6*$N2744))))*Assumptions!$B$3))</f>
        <v>3.9165722796764356E-2</v>
      </c>
      <c r="P2744" s="73">
        <f>VLOOKUP($F2744,Assumptions!$A$23:$B$27,2,FALSE)*Assumptions!$B$4</f>
        <v>0.35</v>
      </c>
      <c r="Q2744" s="74">
        <f t="shared" si="84"/>
        <v>78216.685560841783</v>
      </c>
      <c r="R2744" s="75" t="str">
        <f>IF($O2744&lt;Assumptions!$B$17,"A",IF($O2744&lt;Assumptions!$B$18,"B",IF($O2744&lt;Assumptions!$B$19,"C",IF($O2744&lt;Assumptions!$B$20,"D","E"))))</f>
        <v>B</v>
      </c>
      <c r="S2744" s="75">
        <f t="shared" si="85"/>
        <v>0</v>
      </c>
    </row>
    <row r="2745" spans="1:19" ht="17.399999999999999" x14ac:dyDescent="0.3">
      <c r="A2745" s="39" t="s">
        <v>574</v>
      </c>
      <c r="B2745" s="39" t="s">
        <v>66</v>
      </c>
      <c r="C2745" s="39" t="s">
        <v>144</v>
      </c>
      <c r="D2745" s="39" t="s">
        <v>42</v>
      </c>
      <c r="E2745" s="70" t="s">
        <v>27</v>
      </c>
      <c r="F2745" s="70" t="s">
        <v>28</v>
      </c>
      <c r="G2745" s="78">
        <v>44491</v>
      </c>
      <c r="H2745" s="78">
        <v>45931</v>
      </c>
      <c r="I2745" s="69">
        <v>5584068.2800000003</v>
      </c>
      <c r="J2745" s="70">
        <v>0</v>
      </c>
      <c r="K2745" s="71">
        <v>1.042</v>
      </c>
      <c r="L2745" s="70">
        <v>0</v>
      </c>
      <c r="M2745" s="71">
        <v>0.78800000000000003</v>
      </c>
      <c r="N2745" s="72"/>
      <c r="O2745" s="73">
        <f>MIN(1,MAX(0,(1/(1+EXP(-(Assumptions!$B$5 + Assumptions!$B$6*$N2745))))*Assumptions!$B$3))</f>
        <v>3.9165722796764356E-2</v>
      </c>
      <c r="P2745" s="73">
        <f>VLOOKUP($F2745,Assumptions!$A$23:$B$27,2,FALSE)*Assumptions!$B$4</f>
        <v>0.35</v>
      </c>
      <c r="Q2745" s="74">
        <f t="shared" si="84"/>
        <v>76546.424616439646</v>
      </c>
      <c r="R2745" s="75" t="str">
        <f>IF($O2745&lt;Assumptions!$B$17,"A",IF($O2745&lt;Assumptions!$B$18,"B",IF($O2745&lt;Assumptions!$B$19,"C",IF($O2745&lt;Assumptions!$B$20,"D","E"))))</f>
        <v>B</v>
      </c>
      <c r="S2745" s="75">
        <f t="shared" si="85"/>
        <v>0</v>
      </c>
    </row>
    <row r="2746" spans="1:19" ht="17.399999999999999" x14ac:dyDescent="0.3">
      <c r="A2746" s="39" t="s">
        <v>574</v>
      </c>
      <c r="B2746" s="39" t="s">
        <v>66</v>
      </c>
      <c r="C2746" s="39" t="s">
        <v>144</v>
      </c>
      <c r="D2746" s="39" t="s">
        <v>42</v>
      </c>
      <c r="E2746" s="70" t="s">
        <v>27</v>
      </c>
      <c r="F2746" s="70" t="s">
        <v>28</v>
      </c>
      <c r="G2746" s="78">
        <v>44491</v>
      </c>
      <c r="H2746" s="78">
        <v>45962</v>
      </c>
      <c r="I2746" s="69">
        <v>5456050.8300000001</v>
      </c>
      <c r="J2746" s="70">
        <v>0</v>
      </c>
      <c r="K2746" s="71">
        <v>1.03</v>
      </c>
      <c r="L2746" s="70">
        <v>0</v>
      </c>
      <c r="M2746" s="71">
        <v>0.78800000000000003</v>
      </c>
      <c r="N2746" s="72"/>
      <c r="O2746" s="73">
        <f>MIN(1,MAX(0,(1/(1+EXP(-(Assumptions!$B$5 + Assumptions!$B$6*$N2746))))*Assumptions!$B$3))</f>
        <v>3.9165722796764356E-2</v>
      </c>
      <c r="P2746" s="73">
        <f>VLOOKUP($F2746,Assumptions!$A$23:$B$27,2,FALSE)*Assumptions!$B$4</f>
        <v>0.35</v>
      </c>
      <c r="Q2746" s="74">
        <f t="shared" si="84"/>
        <v>74791.561030492623</v>
      </c>
      <c r="R2746" s="75" t="str">
        <f>IF($O2746&lt;Assumptions!$B$17,"A",IF($O2746&lt;Assumptions!$B$18,"B",IF($O2746&lt;Assumptions!$B$19,"C",IF($O2746&lt;Assumptions!$B$20,"D","E"))))</f>
        <v>B</v>
      </c>
      <c r="S2746" s="75">
        <f t="shared" si="85"/>
        <v>0</v>
      </c>
    </row>
    <row r="2747" spans="1:19" ht="17.399999999999999" x14ac:dyDescent="0.3">
      <c r="A2747" s="39" t="s">
        <v>574</v>
      </c>
      <c r="B2747" s="39" t="s">
        <v>66</v>
      </c>
      <c r="C2747" s="39" t="s">
        <v>144</v>
      </c>
      <c r="D2747" s="39" t="s">
        <v>42</v>
      </c>
      <c r="E2747" s="70" t="s">
        <v>27</v>
      </c>
      <c r="F2747" s="70" t="s">
        <v>28</v>
      </c>
      <c r="G2747" s="78">
        <v>44491</v>
      </c>
      <c r="H2747" s="78">
        <v>45992</v>
      </c>
      <c r="I2747" s="69">
        <v>5310504.09</v>
      </c>
      <c r="J2747" s="70">
        <v>0</v>
      </c>
      <c r="K2747" s="71">
        <v>1.105</v>
      </c>
      <c r="L2747" s="70">
        <v>0</v>
      </c>
      <c r="M2747" s="71">
        <v>0.78800000000000003</v>
      </c>
      <c r="N2747" s="72"/>
      <c r="O2747" s="73">
        <f>MIN(1,MAX(0,(1/(1+EXP(-(Assumptions!$B$5 + Assumptions!$B$6*$N2747))))*Assumptions!$B$3))</f>
        <v>3.9165722796764356E-2</v>
      </c>
      <c r="P2747" s="73">
        <f>VLOOKUP($F2747,Assumptions!$A$23:$B$27,2,FALSE)*Assumptions!$B$4</f>
        <v>0.35</v>
      </c>
      <c r="Q2747" s="74">
        <f t="shared" si="84"/>
        <v>72796.405885008164</v>
      </c>
      <c r="R2747" s="75" t="str">
        <f>IF($O2747&lt;Assumptions!$B$17,"A",IF($O2747&lt;Assumptions!$B$18,"B",IF($O2747&lt;Assumptions!$B$19,"C",IF($O2747&lt;Assumptions!$B$20,"D","E"))))</f>
        <v>B</v>
      </c>
      <c r="S2747" s="75">
        <f t="shared" si="85"/>
        <v>0</v>
      </c>
    </row>
    <row r="2748" spans="1:19" ht="17.399999999999999" x14ac:dyDescent="0.3">
      <c r="A2748" s="39" t="s">
        <v>576</v>
      </c>
      <c r="B2748" s="39" t="s">
        <v>90</v>
      </c>
      <c r="C2748" s="39" t="s">
        <v>22</v>
      </c>
      <c r="D2748" s="39" t="s">
        <v>38</v>
      </c>
      <c r="E2748" s="70" t="s">
        <v>39</v>
      </c>
      <c r="F2748" s="70" t="s">
        <v>40</v>
      </c>
      <c r="G2748" s="78">
        <v>46003</v>
      </c>
      <c r="H2748" s="78">
        <v>45992</v>
      </c>
      <c r="I2748" s="69">
        <v>4835752.34</v>
      </c>
      <c r="J2748" s="70">
        <v>95</v>
      </c>
      <c r="K2748" s="71">
        <v>0.38600000000000001</v>
      </c>
      <c r="L2748" s="70">
        <v>1</v>
      </c>
      <c r="M2748" s="71">
        <v>1.1659999999999999</v>
      </c>
      <c r="N2748" s="72"/>
      <c r="O2748" s="73">
        <f>MIN(1,MAX(0,(1/(1+EXP(-(Assumptions!$B$5 + Assumptions!$B$6*$N2748))))*Assumptions!$B$3))</f>
        <v>3.9165722796764356E-2</v>
      </c>
      <c r="P2748" s="73">
        <f>VLOOKUP($F2748,Assumptions!$A$23:$B$27,2,FALSE)*Assumptions!$B$4</f>
        <v>0.7</v>
      </c>
      <c r="Q2748" s="74">
        <f t="shared" si="84"/>
        <v>132577.01496357119</v>
      </c>
      <c r="R2748" s="75" t="str">
        <f>IF($O2748&lt;Assumptions!$B$17,"A",IF($O2748&lt;Assumptions!$B$18,"B",IF($O2748&lt;Assumptions!$B$19,"C",IF($O2748&lt;Assumptions!$B$20,"D","E"))))</f>
        <v>B</v>
      </c>
      <c r="S2748" s="75">
        <f t="shared" si="85"/>
        <v>0</v>
      </c>
    </row>
    <row r="2749" spans="1:19" ht="17.399999999999999" x14ac:dyDescent="0.3">
      <c r="A2749" s="39" t="s">
        <v>577</v>
      </c>
      <c r="B2749" s="39" t="s">
        <v>52</v>
      </c>
      <c r="C2749" s="39" t="s">
        <v>135</v>
      </c>
      <c r="D2749" s="39" t="s">
        <v>42</v>
      </c>
      <c r="E2749" s="70" t="s">
        <v>35</v>
      </c>
      <c r="F2749" s="70" t="s">
        <v>36</v>
      </c>
      <c r="G2749" s="78">
        <v>45976</v>
      </c>
      <c r="H2749" s="78">
        <v>45962</v>
      </c>
      <c r="I2749" s="69">
        <v>4615667.21</v>
      </c>
      <c r="J2749" s="70">
        <v>0</v>
      </c>
      <c r="K2749" s="71">
        <v>1.012</v>
      </c>
      <c r="L2749" s="70">
        <v>0</v>
      </c>
      <c r="M2749" s="71">
        <v>1.242</v>
      </c>
      <c r="N2749" s="72"/>
      <c r="O2749" s="73">
        <f>MIN(1,MAX(0,(1/(1+EXP(-(Assumptions!$B$5 + Assumptions!$B$6*$N2749))))*Assumptions!$B$3))</f>
        <v>3.9165722796764356E-2</v>
      </c>
      <c r="P2749" s="73">
        <f>VLOOKUP($F2749,Assumptions!$A$23:$B$27,2,FALSE)*Assumptions!$B$4</f>
        <v>0.55000000000000004</v>
      </c>
      <c r="Q2749" s="74">
        <f t="shared" si="84"/>
        <v>99426.768357936118</v>
      </c>
      <c r="R2749" s="75" t="str">
        <f>IF($O2749&lt;Assumptions!$B$17,"A",IF($O2749&lt;Assumptions!$B$18,"B",IF($O2749&lt;Assumptions!$B$19,"C",IF($O2749&lt;Assumptions!$B$20,"D","E"))))</f>
        <v>B</v>
      </c>
      <c r="S2749" s="75">
        <f t="shared" si="85"/>
        <v>0</v>
      </c>
    </row>
    <row r="2750" spans="1:19" ht="17.399999999999999" x14ac:dyDescent="0.3">
      <c r="A2750" s="39" t="s">
        <v>577</v>
      </c>
      <c r="B2750" s="39" t="s">
        <v>52</v>
      </c>
      <c r="C2750" s="39" t="s">
        <v>135</v>
      </c>
      <c r="D2750" s="39" t="s">
        <v>42</v>
      </c>
      <c r="E2750" s="70" t="s">
        <v>35</v>
      </c>
      <c r="F2750" s="70" t="s">
        <v>36</v>
      </c>
      <c r="G2750" s="78">
        <v>45976</v>
      </c>
      <c r="H2750" s="78">
        <v>45992</v>
      </c>
      <c r="I2750" s="69">
        <v>4487938.5</v>
      </c>
      <c r="J2750" s="70">
        <v>0</v>
      </c>
      <c r="K2750" s="71">
        <v>0.99399999999999999</v>
      </c>
      <c r="L2750" s="70">
        <v>0</v>
      </c>
      <c r="M2750" s="71">
        <v>1.242</v>
      </c>
      <c r="N2750" s="72"/>
      <c r="O2750" s="73">
        <f>MIN(1,MAX(0,(1/(1+EXP(-(Assumptions!$B$5 + Assumptions!$B$6*$N2750))))*Assumptions!$B$3))</f>
        <v>3.9165722796764356E-2</v>
      </c>
      <c r="P2750" s="73">
        <f>VLOOKUP($F2750,Assumptions!$A$23:$B$27,2,FALSE)*Assumptions!$B$4</f>
        <v>0.55000000000000004</v>
      </c>
      <c r="Q2750" s="74">
        <f t="shared" si="84"/>
        <v>96675.345370959534</v>
      </c>
      <c r="R2750" s="75" t="str">
        <f>IF($O2750&lt;Assumptions!$B$17,"A",IF($O2750&lt;Assumptions!$B$18,"B",IF($O2750&lt;Assumptions!$B$19,"C",IF($O2750&lt;Assumptions!$B$20,"D","E"))))</f>
        <v>B</v>
      </c>
      <c r="S2750" s="75">
        <f t="shared" si="85"/>
        <v>0</v>
      </c>
    </row>
    <row r="2751" spans="1:19" ht="17.399999999999999" x14ac:dyDescent="0.3">
      <c r="A2751" s="39" t="s">
        <v>579</v>
      </c>
      <c r="B2751" s="39" t="s">
        <v>66</v>
      </c>
      <c r="C2751" s="39" t="s">
        <v>135</v>
      </c>
      <c r="D2751" s="39" t="s">
        <v>42</v>
      </c>
      <c r="E2751" s="70" t="s">
        <v>46</v>
      </c>
      <c r="F2751" s="70" t="s">
        <v>28</v>
      </c>
      <c r="G2751" s="78">
        <v>45425</v>
      </c>
      <c r="H2751" s="78">
        <v>45658</v>
      </c>
      <c r="I2751" s="69">
        <v>1849936.74</v>
      </c>
      <c r="J2751" s="70">
        <v>0</v>
      </c>
      <c r="K2751" s="71">
        <v>0.99199999999999999</v>
      </c>
      <c r="L2751" s="70">
        <v>0</v>
      </c>
      <c r="M2751" s="71">
        <v>0.61099999999999999</v>
      </c>
      <c r="N2751" s="72"/>
      <c r="O2751" s="73">
        <f>MIN(1,MAX(0,(1/(1+EXP(-(Assumptions!$B$5 + Assumptions!$B$6*$N2751))))*Assumptions!$B$3))</f>
        <v>3.9165722796764356E-2</v>
      </c>
      <c r="P2751" s="73">
        <f>VLOOKUP($F2751,Assumptions!$A$23:$B$27,2,FALSE)*Assumptions!$B$4</f>
        <v>0.35</v>
      </c>
      <c r="Q2751" s="74">
        <f t="shared" si="84"/>
        <v>25358.938342636477</v>
      </c>
      <c r="R2751" s="75" t="str">
        <f>IF($O2751&lt;Assumptions!$B$17,"A",IF($O2751&lt;Assumptions!$B$18,"B",IF($O2751&lt;Assumptions!$B$19,"C",IF($O2751&lt;Assumptions!$B$20,"D","E"))))</f>
        <v>B</v>
      </c>
      <c r="S2751" s="75">
        <f t="shared" si="85"/>
        <v>0</v>
      </c>
    </row>
    <row r="2752" spans="1:19" ht="17.399999999999999" x14ac:dyDescent="0.3">
      <c r="A2752" s="39" t="s">
        <v>579</v>
      </c>
      <c r="B2752" s="39" t="s">
        <v>66</v>
      </c>
      <c r="C2752" s="39" t="s">
        <v>135</v>
      </c>
      <c r="D2752" s="39" t="s">
        <v>42</v>
      </c>
      <c r="E2752" s="70" t="s">
        <v>46</v>
      </c>
      <c r="F2752" s="70" t="s">
        <v>28</v>
      </c>
      <c r="G2752" s="78">
        <v>45425</v>
      </c>
      <c r="H2752" s="78">
        <v>45689</v>
      </c>
      <c r="I2752" s="69">
        <v>1799223.46</v>
      </c>
      <c r="J2752" s="70">
        <v>0</v>
      </c>
      <c r="K2752" s="71">
        <v>0.95499999999999996</v>
      </c>
      <c r="L2752" s="70">
        <v>0</v>
      </c>
      <c r="M2752" s="71">
        <v>0.61099999999999999</v>
      </c>
      <c r="N2752" s="72"/>
      <c r="O2752" s="73">
        <f>MIN(1,MAX(0,(1/(1+EXP(-(Assumptions!$B$5 + Assumptions!$B$6*$N2752))))*Assumptions!$B$3))</f>
        <v>3.9165722796764356E-2</v>
      </c>
      <c r="P2752" s="73">
        <f>VLOOKUP($F2752,Assumptions!$A$23:$B$27,2,FALSE)*Assumptions!$B$4</f>
        <v>0.35</v>
      </c>
      <c r="Q2752" s="74">
        <f t="shared" si="84"/>
        <v>24663.76054932833</v>
      </c>
      <c r="R2752" s="75" t="str">
        <f>IF($O2752&lt;Assumptions!$B$17,"A",IF($O2752&lt;Assumptions!$B$18,"B",IF($O2752&lt;Assumptions!$B$19,"C",IF($O2752&lt;Assumptions!$B$20,"D","E"))))</f>
        <v>B</v>
      </c>
      <c r="S2752" s="75">
        <f t="shared" si="85"/>
        <v>0</v>
      </c>
    </row>
    <row r="2753" spans="1:19" ht="17.399999999999999" x14ac:dyDescent="0.3">
      <c r="A2753" s="39" t="s">
        <v>579</v>
      </c>
      <c r="B2753" s="39" t="s">
        <v>66</v>
      </c>
      <c r="C2753" s="39" t="s">
        <v>135</v>
      </c>
      <c r="D2753" s="39" t="s">
        <v>42</v>
      </c>
      <c r="E2753" s="70" t="s">
        <v>46</v>
      </c>
      <c r="F2753" s="70" t="s">
        <v>28</v>
      </c>
      <c r="G2753" s="78">
        <v>45425</v>
      </c>
      <c r="H2753" s="78">
        <v>45717</v>
      </c>
      <c r="I2753" s="69">
        <v>1744860.98</v>
      </c>
      <c r="J2753" s="70">
        <v>0</v>
      </c>
      <c r="K2753" s="71">
        <v>1.0760000000000001</v>
      </c>
      <c r="L2753" s="70">
        <v>0</v>
      </c>
      <c r="M2753" s="71">
        <v>0.61099999999999999</v>
      </c>
      <c r="N2753" s="72"/>
      <c r="O2753" s="73">
        <f>MIN(1,MAX(0,(1/(1+EXP(-(Assumptions!$B$5 + Assumptions!$B$6*$N2753))))*Assumptions!$B$3))</f>
        <v>3.9165722796764356E-2</v>
      </c>
      <c r="P2753" s="73">
        <f>VLOOKUP($F2753,Assumptions!$A$23:$B$27,2,FALSE)*Assumptions!$B$4</f>
        <v>0.35</v>
      </c>
      <c r="Q2753" s="74">
        <f t="shared" ref="Q2753:Q2816" si="86">$I2753*$O2753*$P2753</f>
        <v>23918.559511549705</v>
      </c>
      <c r="R2753" s="75" t="str">
        <f>IF($O2753&lt;Assumptions!$B$17,"A",IF($O2753&lt;Assumptions!$B$18,"B",IF($O2753&lt;Assumptions!$B$19,"C",IF($O2753&lt;Assumptions!$B$20,"D","E"))))</f>
        <v>B</v>
      </c>
      <c r="S2753" s="75">
        <f t="shared" ref="S2753:S2816" si="87">--($J2753&gt;=180)</f>
        <v>0</v>
      </c>
    </row>
    <row r="2754" spans="1:19" ht="17.399999999999999" x14ac:dyDescent="0.3">
      <c r="A2754" s="39" t="s">
        <v>579</v>
      </c>
      <c r="B2754" s="39" t="s">
        <v>66</v>
      </c>
      <c r="C2754" s="39" t="s">
        <v>135</v>
      </c>
      <c r="D2754" s="39" t="s">
        <v>42</v>
      </c>
      <c r="E2754" s="70" t="s">
        <v>46</v>
      </c>
      <c r="F2754" s="70" t="s">
        <v>28</v>
      </c>
      <c r="G2754" s="78">
        <v>45425</v>
      </c>
      <c r="H2754" s="78">
        <v>45748</v>
      </c>
      <c r="I2754" s="69">
        <v>1687333.66</v>
      </c>
      <c r="J2754" s="70">
        <v>15</v>
      </c>
      <c r="K2754" s="71">
        <v>1.046</v>
      </c>
      <c r="L2754" s="70">
        <v>0</v>
      </c>
      <c r="M2754" s="71">
        <v>0.61099999999999999</v>
      </c>
      <c r="N2754" s="72"/>
      <c r="O2754" s="73">
        <f>MIN(1,MAX(0,(1/(1+EXP(-(Assumptions!$B$5 + Assumptions!$B$6*$N2754))))*Assumptions!$B$3))</f>
        <v>3.9165722796764356E-2</v>
      </c>
      <c r="P2754" s="73">
        <f>VLOOKUP($F2754,Assumptions!$A$23:$B$27,2,FALSE)*Assumptions!$B$4</f>
        <v>0.35</v>
      </c>
      <c r="Q2754" s="74">
        <f t="shared" si="86"/>
        <v>23129.974837623442</v>
      </c>
      <c r="R2754" s="75" t="str">
        <f>IF($O2754&lt;Assumptions!$B$17,"A",IF($O2754&lt;Assumptions!$B$18,"B",IF($O2754&lt;Assumptions!$B$19,"C",IF($O2754&lt;Assumptions!$B$20,"D","E"))))</f>
        <v>B</v>
      </c>
      <c r="S2754" s="75">
        <f t="shared" si="87"/>
        <v>0</v>
      </c>
    </row>
    <row r="2755" spans="1:19" ht="17.399999999999999" x14ac:dyDescent="0.3">
      <c r="A2755" s="39" t="s">
        <v>579</v>
      </c>
      <c r="B2755" s="39" t="s">
        <v>66</v>
      </c>
      <c r="C2755" s="39" t="s">
        <v>135</v>
      </c>
      <c r="D2755" s="39" t="s">
        <v>42</v>
      </c>
      <c r="E2755" s="70" t="s">
        <v>46</v>
      </c>
      <c r="F2755" s="70" t="s">
        <v>28</v>
      </c>
      <c r="G2755" s="78">
        <v>45425</v>
      </c>
      <c r="H2755" s="78">
        <v>45778</v>
      </c>
      <c r="I2755" s="69">
        <v>1632351.32</v>
      </c>
      <c r="J2755" s="70">
        <v>0</v>
      </c>
      <c r="K2755" s="71">
        <v>1.0820000000000001</v>
      </c>
      <c r="L2755" s="70">
        <v>0</v>
      </c>
      <c r="M2755" s="71">
        <v>0.61099999999999999</v>
      </c>
      <c r="N2755" s="72"/>
      <c r="O2755" s="73">
        <f>MIN(1,MAX(0,(1/(1+EXP(-(Assumptions!$B$5 + Assumptions!$B$6*$N2755))))*Assumptions!$B$3))</f>
        <v>3.9165722796764356E-2</v>
      </c>
      <c r="P2755" s="73">
        <f>VLOOKUP($F2755,Assumptions!$A$23:$B$27,2,FALSE)*Assumptions!$B$4</f>
        <v>0.35</v>
      </c>
      <c r="Q2755" s="74">
        <f t="shared" si="86"/>
        <v>22376.276757118336</v>
      </c>
      <c r="R2755" s="75" t="str">
        <f>IF($O2755&lt;Assumptions!$B$17,"A",IF($O2755&lt;Assumptions!$B$18,"B",IF($O2755&lt;Assumptions!$B$19,"C",IF($O2755&lt;Assumptions!$B$20,"D","E"))))</f>
        <v>B</v>
      </c>
      <c r="S2755" s="75">
        <f t="shared" si="87"/>
        <v>0</v>
      </c>
    </row>
    <row r="2756" spans="1:19" ht="17.399999999999999" x14ac:dyDescent="0.3">
      <c r="A2756" s="39" t="s">
        <v>579</v>
      </c>
      <c r="B2756" s="39" t="s">
        <v>66</v>
      </c>
      <c r="C2756" s="39" t="s">
        <v>135</v>
      </c>
      <c r="D2756" s="39" t="s">
        <v>42</v>
      </c>
      <c r="E2756" s="70" t="s">
        <v>46</v>
      </c>
      <c r="F2756" s="70" t="s">
        <v>28</v>
      </c>
      <c r="G2756" s="78">
        <v>45425</v>
      </c>
      <c r="H2756" s="78">
        <v>45809</v>
      </c>
      <c r="I2756" s="69">
        <v>1587085.28</v>
      </c>
      <c r="J2756" s="70">
        <v>0</v>
      </c>
      <c r="K2756" s="71">
        <v>0.99299999999999999</v>
      </c>
      <c r="L2756" s="70">
        <v>0</v>
      </c>
      <c r="M2756" s="71">
        <v>0.61099999999999999</v>
      </c>
      <c r="N2756" s="72"/>
      <c r="O2756" s="73">
        <f>MIN(1,MAX(0,(1/(1+EXP(-(Assumptions!$B$5 + Assumptions!$B$6*$N2756))))*Assumptions!$B$3))</f>
        <v>3.9165722796764356E-2</v>
      </c>
      <c r="P2756" s="73">
        <f>VLOOKUP($F2756,Assumptions!$A$23:$B$27,2,FALSE)*Assumptions!$B$4</f>
        <v>0.35</v>
      </c>
      <c r="Q2756" s="74">
        <f t="shared" si="86"/>
        <v>21755.769745956801</v>
      </c>
      <c r="R2756" s="75" t="str">
        <f>IF($O2756&lt;Assumptions!$B$17,"A",IF($O2756&lt;Assumptions!$B$18,"B",IF($O2756&lt;Assumptions!$B$19,"C",IF($O2756&lt;Assumptions!$B$20,"D","E"))))</f>
        <v>B</v>
      </c>
      <c r="S2756" s="75">
        <f t="shared" si="87"/>
        <v>0</v>
      </c>
    </row>
    <row r="2757" spans="1:19" ht="17.399999999999999" x14ac:dyDescent="0.3">
      <c r="A2757" s="39" t="s">
        <v>579</v>
      </c>
      <c r="B2757" s="39" t="s">
        <v>66</v>
      </c>
      <c r="C2757" s="39" t="s">
        <v>135</v>
      </c>
      <c r="D2757" s="39" t="s">
        <v>42</v>
      </c>
      <c r="E2757" s="70" t="s">
        <v>46</v>
      </c>
      <c r="F2757" s="70" t="s">
        <v>28</v>
      </c>
      <c r="G2757" s="78">
        <v>45425</v>
      </c>
      <c r="H2757" s="78">
        <v>45839</v>
      </c>
      <c r="I2757" s="69">
        <v>1543380.96</v>
      </c>
      <c r="J2757" s="70">
        <v>15</v>
      </c>
      <c r="K2757" s="71">
        <v>1.0409999999999999</v>
      </c>
      <c r="L2757" s="70">
        <v>0</v>
      </c>
      <c r="M2757" s="71">
        <v>0.61099999999999999</v>
      </c>
      <c r="N2757" s="72"/>
      <c r="O2757" s="73">
        <f>MIN(1,MAX(0,(1/(1+EXP(-(Assumptions!$B$5 + Assumptions!$B$6*$N2757))))*Assumptions!$B$3))</f>
        <v>3.9165722796764356E-2</v>
      </c>
      <c r="P2757" s="73">
        <f>VLOOKUP($F2757,Assumptions!$A$23:$B$27,2,FALSE)*Assumptions!$B$4</f>
        <v>0.35</v>
      </c>
      <c r="Q2757" s="74">
        <f t="shared" si="86"/>
        <v>21156.670797207418</v>
      </c>
      <c r="R2757" s="75" t="str">
        <f>IF($O2757&lt;Assumptions!$B$17,"A",IF($O2757&lt;Assumptions!$B$18,"B",IF($O2757&lt;Assumptions!$B$19,"C",IF($O2757&lt;Assumptions!$B$20,"D","E"))))</f>
        <v>B</v>
      </c>
      <c r="S2757" s="75">
        <f t="shared" si="87"/>
        <v>0</v>
      </c>
    </row>
    <row r="2758" spans="1:19" ht="17.399999999999999" x14ac:dyDescent="0.3">
      <c r="A2758" s="39" t="s">
        <v>579</v>
      </c>
      <c r="B2758" s="39" t="s">
        <v>66</v>
      </c>
      <c r="C2758" s="39" t="s">
        <v>135</v>
      </c>
      <c r="D2758" s="39" t="s">
        <v>42</v>
      </c>
      <c r="E2758" s="70" t="s">
        <v>46</v>
      </c>
      <c r="F2758" s="70" t="s">
        <v>28</v>
      </c>
      <c r="G2758" s="78">
        <v>45425</v>
      </c>
      <c r="H2758" s="78">
        <v>45870</v>
      </c>
      <c r="I2758" s="69">
        <v>1493581.54</v>
      </c>
      <c r="J2758" s="70">
        <v>0</v>
      </c>
      <c r="K2758" s="71">
        <v>1.0029999999999999</v>
      </c>
      <c r="L2758" s="70">
        <v>0</v>
      </c>
      <c r="M2758" s="71">
        <v>0.61099999999999999</v>
      </c>
      <c r="N2758" s="72"/>
      <c r="O2758" s="73">
        <f>MIN(1,MAX(0,(1/(1+EXP(-(Assumptions!$B$5 + Assumptions!$B$6*$N2758))))*Assumptions!$B$3))</f>
        <v>3.9165722796764356E-2</v>
      </c>
      <c r="P2758" s="73">
        <f>VLOOKUP($F2758,Assumptions!$A$23:$B$27,2,FALSE)*Assumptions!$B$4</f>
        <v>0.35</v>
      </c>
      <c r="Q2758" s="74">
        <f t="shared" si="86"/>
        <v>20474.020199501545</v>
      </c>
      <c r="R2758" s="75" t="str">
        <f>IF($O2758&lt;Assumptions!$B$17,"A",IF($O2758&lt;Assumptions!$B$18,"B",IF($O2758&lt;Assumptions!$B$19,"C",IF($O2758&lt;Assumptions!$B$20,"D","E"))))</f>
        <v>B</v>
      </c>
      <c r="S2758" s="75">
        <f t="shared" si="87"/>
        <v>0</v>
      </c>
    </row>
    <row r="2759" spans="1:19" ht="17.399999999999999" x14ac:dyDescent="0.3">
      <c r="A2759" s="39" t="s">
        <v>579</v>
      </c>
      <c r="B2759" s="39" t="s">
        <v>66</v>
      </c>
      <c r="C2759" s="39" t="s">
        <v>135</v>
      </c>
      <c r="D2759" s="39" t="s">
        <v>42</v>
      </c>
      <c r="E2759" s="70" t="s">
        <v>46</v>
      </c>
      <c r="F2759" s="70" t="s">
        <v>28</v>
      </c>
      <c r="G2759" s="78">
        <v>45425</v>
      </c>
      <c r="H2759" s="78">
        <v>45901</v>
      </c>
      <c r="I2759" s="69">
        <v>1447909.79</v>
      </c>
      <c r="J2759" s="70">
        <v>0</v>
      </c>
      <c r="K2759" s="71">
        <v>1.048</v>
      </c>
      <c r="L2759" s="70">
        <v>0</v>
      </c>
      <c r="M2759" s="71">
        <v>0.61099999999999999</v>
      </c>
      <c r="N2759" s="72"/>
      <c r="O2759" s="73">
        <f>MIN(1,MAX(0,(1/(1+EXP(-(Assumptions!$B$5 + Assumptions!$B$6*$N2759))))*Assumptions!$B$3))</f>
        <v>3.9165722796764356E-2</v>
      </c>
      <c r="P2759" s="73">
        <f>VLOOKUP($F2759,Assumptions!$A$23:$B$27,2,FALSE)*Assumptions!$B$4</f>
        <v>0.35</v>
      </c>
      <c r="Q2759" s="74">
        <f t="shared" si="86"/>
        <v>19847.95171445145</v>
      </c>
      <c r="R2759" s="75" t="str">
        <f>IF($O2759&lt;Assumptions!$B$17,"A",IF($O2759&lt;Assumptions!$B$18,"B",IF($O2759&lt;Assumptions!$B$19,"C",IF($O2759&lt;Assumptions!$B$20,"D","E"))))</f>
        <v>B</v>
      </c>
      <c r="S2759" s="75">
        <f t="shared" si="87"/>
        <v>0</v>
      </c>
    </row>
    <row r="2760" spans="1:19" ht="17.399999999999999" x14ac:dyDescent="0.3">
      <c r="A2760" s="39" t="s">
        <v>579</v>
      </c>
      <c r="B2760" s="39" t="s">
        <v>66</v>
      </c>
      <c r="C2760" s="39" t="s">
        <v>135</v>
      </c>
      <c r="D2760" s="39" t="s">
        <v>42</v>
      </c>
      <c r="E2760" s="70" t="s">
        <v>46</v>
      </c>
      <c r="F2760" s="70" t="s">
        <v>28</v>
      </c>
      <c r="G2760" s="78">
        <v>45425</v>
      </c>
      <c r="H2760" s="78">
        <v>45931</v>
      </c>
      <c r="I2760" s="69">
        <v>1406781.08</v>
      </c>
      <c r="J2760" s="70">
        <v>0</v>
      </c>
      <c r="K2760" s="71">
        <v>1.105</v>
      </c>
      <c r="L2760" s="70">
        <v>0</v>
      </c>
      <c r="M2760" s="71">
        <v>0.61099999999999999</v>
      </c>
      <c r="N2760" s="72"/>
      <c r="O2760" s="73">
        <f>MIN(1,MAX(0,(1/(1+EXP(-(Assumptions!$B$5 + Assumptions!$B$6*$N2760))))*Assumptions!$B$3))</f>
        <v>3.9165722796764356E-2</v>
      </c>
      <c r="P2760" s="73">
        <f>VLOOKUP($F2760,Assumptions!$A$23:$B$27,2,FALSE)*Assumptions!$B$4</f>
        <v>0.35</v>
      </c>
      <c r="Q2760" s="74">
        <f t="shared" si="86"/>
        <v>19284.159235254472</v>
      </c>
      <c r="R2760" s="75" t="str">
        <f>IF($O2760&lt;Assumptions!$B$17,"A",IF($O2760&lt;Assumptions!$B$18,"B",IF($O2760&lt;Assumptions!$B$19,"C",IF($O2760&lt;Assumptions!$B$20,"D","E"))))</f>
        <v>B</v>
      </c>
      <c r="S2760" s="75">
        <f t="shared" si="87"/>
        <v>0</v>
      </c>
    </row>
    <row r="2761" spans="1:19" ht="17.399999999999999" x14ac:dyDescent="0.3">
      <c r="A2761" s="39" t="s">
        <v>579</v>
      </c>
      <c r="B2761" s="39" t="s">
        <v>66</v>
      </c>
      <c r="C2761" s="39" t="s">
        <v>135</v>
      </c>
      <c r="D2761" s="39" t="s">
        <v>42</v>
      </c>
      <c r="E2761" s="70" t="s">
        <v>46</v>
      </c>
      <c r="F2761" s="70" t="s">
        <v>28</v>
      </c>
      <c r="G2761" s="78">
        <v>45425</v>
      </c>
      <c r="H2761" s="78">
        <v>45962</v>
      </c>
      <c r="I2761" s="69">
        <v>1365549.3</v>
      </c>
      <c r="J2761" s="70">
        <v>65</v>
      </c>
      <c r="K2761" s="71">
        <v>0.622</v>
      </c>
      <c r="L2761" s="70">
        <v>0</v>
      </c>
      <c r="M2761" s="71">
        <v>0.61099999999999999</v>
      </c>
      <c r="N2761" s="72"/>
      <c r="O2761" s="73">
        <f>MIN(1,MAX(0,(1/(1+EXP(-(Assumptions!$B$5 + Assumptions!$B$6*$N2761))))*Assumptions!$B$3))</f>
        <v>3.9165722796764356E-2</v>
      </c>
      <c r="P2761" s="73">
        <f>VLOOKUP($F2761,Assumptions!$A$23:$B$27,2,FALSE)*Assumptions!$B$4</f>
        <v>0.35</v>
      </c>
      <c r="Q2761" s="74">
        <f t="shared" si="86"/>
        <v>18718.953872190461</v>
      </c>
      <c r="R2761" s="75" t="str">
        <f>IF($O2761&lt;Assumptions!$B$17,"A",IF($O2761&lt;Assumptions!$B$18,"B",IF($O2761&lt;Assumptions!$B$19,"C",IF($O2761&lt;Assumptions!$B$20,"D","E"))))</f>
        <v>B</v>
      </c>
      <c r="S2761" s="75">
        <f t="shared" si="87"/>
        <v>0</v>
      </c>
    </row>
    <row r="2762" spans="1:19" ht="17.399999999999999" x14ac:dyDescent="0.3">
      <c r="A2762" s="39" t="s">
        <v>579</v>
      </c>
      <c r="B2762" s="39" t="s">
        <v>66</v>
      </c>
      <c r="C2762" s="39" t="s">
        <v>135</v>
      </c>
      <c r="D2762" s="39" t="s">
        <v>42</v>
      </c>
      <c r="E2762" s="70" t="s">
        <v>46</v>
      </c>
      <c r="F2762" s="70" t="s">
        <v>28</v>
      </c>
      <c r="G2762" s="78">
        <v>45425</v>
      </c>
      <c r="H2762" s="78">
        <v>45992</v>
      </c>
      <c r="I2762" s="69">
        <v>1327982.78</v>
      </c>
      <c r="J2762" s="70">
        <v>0</v>
      </c>
      <c r="K2762" s="71">
        <v>1.1020000000000001</v>
      </c>
      <c r="L2762" s="70">
        <v>0</v>
      </c>
      <c r="M2762" s="71">
        <v>0.61099999999999999</v>
      </c>
      <c r="N2762" s="72"/>
      <c r="O2762" s="73">
        <f>MIN(1,MAX(0,(1/(1+EXP(-(Assumptions!$B$5 + Assumptions!$B$6*$N2762))))*Assumptions!$B$3))</f>
        <v>3.9165722796764356E-2</v>
      </c>
      <c r="P2762" s="73">
        <f>VLOOKUP($F2762,Assumptions!$A$23:$B$27,2,FALSE)*Assumptions!$B$4</f>
        <v>0.35</v>
      </c>
      <c r="Q2762" s="74">
        <f t="shared" si="86"/>
        <v>18203.991904124774</v>
      </c>
      <c r="R2762" s="75" t="str">
        <f>IF($O2762&lt;Assumptions!$B$17,"A",IF($O2762&lt;Assumptions!$B$18,"B",IF($O2762&lt;Assumptions!$B$19,"C",IF($O2762&lt;Assumptions!$B$20,"D","E"))))</f>
        <v>B</v>
      </c>
      <c r="S2762" s="75">
        <f t="shared" si="87"/>
        <v>0</v>
      </c>
    </row>
    <row r="2763" spans="1:19" ht="17.399999999999999" x14ac:dyDescent="0.3">
      <c r="A2763" s="39" t="s">
        <v>581</v>
      </c>
      <c r="B2763" s="39" t="s">
        <v>70</v>
      </c>
      <c r="C2763" s="39" t="s">
        <v>135</v>
      </c>
      <c r="D2763" s="39" t="s">
        <v>26</v>
      </c>
      <c r="E2763" s="70" t="s">
        <v>49</v>
      </c>
      <c r="F2763" s="70" t="s">
        <v>36</v>
      </c>
      <c r="G2763" s="78">
        <v>45741</v>
      </c>
      <c r="H2763" s="78">
        <v>45717</v>
      </c>
      <c r="I2763" s="69">
        <v>221341.93</v>
      </c>
      <c r="J2763" s="70">
        <v>0</v>
      </c>
      <c r="K2763" s="71">
        <v>1.087</v>
      </c>
      <c r="L2763" s="70">
        <v>0</v>
      </c>
      <c r="M2763" s="71">
        <v>0.81799999999999995</v>
      </c>
      <c r="N2763" s="72"/>
      <c r="O2763" s="73">
        <f>MIN(1,MAX(0,(1/(1+EXP(-(Assumptions!$B$5 + Assumptions!$B$6*$N2763))))*Assumptions!$B$3))</f>
        <v>3.9165722796764356E-2</v>
      </c>
      <c r="P2763" s="73">
        <f>VLOOKUP($F2763,Assumptions!$A$23:$B$27,2,FALSE)*Assumptions!$B$4</f>
        <v>0.55000000000000004</v>
      </c>
      <c r="Q2763" s="74">
        <f t="shared" si="86"/>
        <v>4767.959170524452</v>
      </c>
      <c r="R2763" s="75" t="str">
        <f>IF($O2763&lt;Assumptions!$B$17,"A",IF($O2763&lt;Assumptions!$B$18,"B",IF($O2763&lt;Assumptions!$B$19,"C",IF($O2763&lt;Assumptions!$B$20,"D","E"))))</f>
        <v>B</v>
      </c>
      <c r="S2763" s="75">
        <f t="shared" si="87"/>
        <v>0</v>
      </c>
    </row>
    <row r="2764" spans="1:19" ht="17.399999999999999" x14ac:dyDescent="0.3">
      <c r="A2764" s="39" t="s">
        <v>581</v>
      </c>
      <c r="B2764" s="39" t="s">
        <v>70</v>
      </c>
      <c r="C2764" s="39" t="s">
        <v>135</v>
      </c>
      <c r="D2764" s="39" t="s">
        <v>26</v>
      </c>
      <c r="E2764" s="70" t="s">
        <v>49</v>
      </c>
      <c r="F2764" s="70" t="s">
        <v>36</v>
      </c>
      <c r="G2764" s="78">
        <v>45741</v>
      </c>
      <c r="H2764" s="78">
        <v>45748</v>
      </c>
      <c r="I2764" s="69">
        <v>214771.11</v>
      </c>
      <c r="J2764" s="70">
        <v>0</v>
      </c>
      <c r="K2764" s="71">
        <v>1.0169999999999999</v>
      </c>
      <c r="L2764" s="70">
        <v>0</v>
      </c>
      <c r="M2764" s="71">
        <v>0.81799999999999995</v>
      </c>
      <c r="N2764" s="72"/>
      <c r="O2764" s="73">
        <f>MIN(1,MAX(0,(1/(1+EXP(-(Assumptions!$B$5 + Assumptions!$B$6*$N2764))))*Assumptions!$B$3))</f>
        <v>3.9165722796764356E-2</v>
      </c>
      <c r="P2764" s="73">
        <f>VLOOKUP($F2764,Assumptions!$A$23:$B$27,2,FALSE)*Assumptions!$B$4</f>
        <v>0.55000000000000004</v>
      </c>
      <c r="Q2764" s="74">
        <f t="shared" si="86"/>
        <v>4626.4161674573625</v>
      </c>
      <c r="R2764" s="75" t="str">
        <f>IF($O2764&lt;Assumptions!$B$17,"A",IF($O2764&lt;Assumptions!$B$18,"B",IF($O2764&lt;Assumptions!$B$19,"C",IF($O2764&lt;Assumptions!$B$20,"D","E"))))</f>
        <v>B</v>
      </c>
      <c r="S2764" s="75">
        <f t="shared" si="87"/>
        <v>0</v>
      </c>
    </row>
    <row r="2765" spans="1:19" ht="17.399999999999999" x14ac:dyDescent="0.3">
      <c r="A2765" s="39" t="s">
        <v>581</v>
      </c>
      <c r="B2765" s="39" t="s">
        <v>70</v>
      </c>
      <c r="C2765" s="39" t="s">
        <v>135</v>
      </c>
      <c r="D2765" s="39" t="s">
        <v>26</v>
      </c>
      <c r="E2765" s="70" t="s">
        <v>49</v>
      </c>
      <c r="F2765" s="70" t="s">
        <v>36</v>
      </c>
      <c r="G2765" s="78">
        <v>45741</v>
      </c>
      <c r="H2765" s="78">
        <v>45778</v>
      </c>
      <c r="I2765" s="69">
        <v>207788.69</v>
      </c>
      <c r="J2765" s="70">
        <v>0</v>
      </c>
      <c r="K2765" s="71">
        <v>0.995</v>
      </c>
      <c r="L2765" s="70">
        <v>0</v>
      </c>
      <c r="M2765" s="71">
        <v>0.81799999999999995</v>
      </c>
      <c r="N2765" s="72"/>
      <c r="O2765" s="73">
        <f>MIN(1,MAX(0,(1/(1+EXP(-(Assumptions!$B$5 + Assumptions!$B$6*$N2765))))*Assumptions!$B$3))</f>
        <v>3.9165722796764356E-2</v>
      </c>
      <c r="P2765" s="73">
        <f>VLOOKUP($F2765,Assumptions!$A$23:$B$27,2,FALSE)*Assumptions!$B$4</f>
        <v>0.55000000000000004</v>
      </c>
      <c r="Q2765" s="74">
        <f t="shared" si="86"/>
        <v>4476.0068280635414</v>
      </c>
      <c r="R2765" s="75" t="str">
        <f>IF($O2765&lt;Assumptions!$B$17,"A",IF($O2765&lt;Assumptions!$B$18,"B",IF($O2765&lt;Assumptions!$B$19,"C",IF($O2765&lt;Assumptions!$B$20,"D","E"))))</f>
        <v>B</v>
      </c>
      <c r="S2765" s="75">
        <f t="shared" si="87"/>
        <v>0</v>
      </c>
    </row>
    <row r="2766" spans="1:19" ht="17.399999999999999" x14ac:dyDescent="0.3">
      <c r="A2766" s="39" t="s">
        <v>581</v>
      </c>
      <c r="B2766" s="39" t="s">
        <v>70</v>
      </c>
      <c r="C2766" s="39" t="s">
        <v>135</v>
      </c>
      <c r="D2766" s="39" t="s">
        <v>26</v>
      </c>
      <c r="E2766" s="70" t="s">
        <v>49</v>
      </c>
      <c r="F2766" s="70" t="s">
        <v>36</v>
      </c>
      <c r="G2766" s="78">
        <v>45741</v>
      </c>
      <c r="H2766" s="78">
        <v>45809</v>
      </c>
      <c r="I2766" s="69">
        <v>201667.97</v>
      </c>
      <c r="J2766" s="70">
        <v>0</v>
      </c>
      <c r="K2766" s="71">
        <v>1.149</v>
      </c>
      <c r="L2766" s="70">
        <v>0</v>
      </c>
      <c r="M2766" s="71">
        <v>0.81799999999999995</v>
      </c>
      <c r="N2766" s="72"/>
      <c r="O2766" s="73">
        <f>MIN(1,MAX(0,(1/(1+EXP(-(Assumptions!$B$5 + Assumptions!$B$6*$N2766))))*Assumptions!$B$3))</f>
        <v>3.9165722796764356E-2</v>
      </c>
      <c r="P2766" s="73">
        <f>VLOOKUP($F2766,Assumptions!$A$23:$B$27,2,FALSE)*Assumptions!$B$4</f>
        <v>0.55000000000000004</v>
      </c>
      <c r="Q2766" s="74">
        <f t="shared" si="86"/>
        <v>4344.1594955034052</v>
      </c>
      <c r="R2766" s="75" t="str">
        <f>IF($O2766&lt;Assumptions!$B$17,"A",IF($O2766&lt;Assumptions!$B$18,"B",IF($O2766&lt;Assumptions!$B$19,"C",IF($O2766&lt;Assumptions!$B$20,"D","E"))))</f>
        <v>B</v>
      </c>
      <c r="S2766" s="75">
        <f t="shared" si="87"/>
        <v>0</v>
      </c>
    </row>
    <row r="2767" spans="1:19" ht="17.399999999999999" x14ac:dyDescent="0.3">
      <c r="A2767" s="39" t="s">
        <v>581</v>
      </c>
      <c r="B2767" s="39" t="s">
        <v>70</v>
      </c>
      <c r="C2767" s="39" t="s">
        <v>135</v>
      </c>
      <c r="D2767" s="39" t="s">
        <v>26</v>
      </c>
      <c r="E2767" s="70" t="s">
        <v>49</v>
      </c>
      <c r="F2767" s="70" t="s">
        <v>36</v>
      </c>
      <c r="G2767" s="78">
        <v>45741</v>
      </c>
      <c r="H2767" s="78">
        <v>45839</v>
      </c>
      <c r="I2767" s="69">
        <v>195778.37</v>
      </c>
      <c r="J2767" s="70">
        <v>0</v>
      </c>
      <c r="K2767" s="71">
        <v>1.0509999999999999</v>
      </c>
      <c r="L2767" s="70">
        <v>0</v>
      </c>
      <c r="M2767" s="71">
        <v>0.81799999999999995</v>
      </c>
      <c r="N2767" s="72"/>
      <c r="O2767" s="73">
        <f>MIN(1,MAX(0,(1/(1+EXP(-(Assumptions!$B$5 + Assumptions!$B$6*$N2767))))*Assumptions!$B$3))</f>
        <v>3.9165722796764356E-2</v>
      </c>
      <c r="P2767" s="73">
        <f>VLOOKUP($F2767,Assumptions!$A$23:$B$27,2,FALSE)*Assumptions!$B$4</f>
        <v>0.55000000000000004</v>
      </c>
      <c r="Q2767" s="74">
        <f t="shared" si="86"/>
        <v>4217.2907529623026</v>
      </c>
      <c r="R2767" s="75" t="str">
        <f>IF($O2767&lt;Assumptions!$B$17,"A",IF($O2767&lt;Assumptions!$B$18,"B",IF($O2767&lt;Assumptions!$B$19,"C",IF($O2767&lt;Assumptions!$B$20,"D","E"))))</f>
        <v>B</v>
      </c>
      <c r="S2767" s="75">
        <f t="shared" si="87"/>
        <v>0</v>
      </c>
    </row>
    <row r="2768" spans="1:19" ht="17.399999999999999" x14ac:dyDescent="0.3">
      <c r="A2768" s="39" t="s">
        <v>581</v>
      </c>
      <c r="B2768" s="39" t="s">
        <v>70</v>
      </c>
      <c r="C2768" s="39" t="s">
        <v>135</v>
      </c>
      <c r="D2768" s="39" t="s">
        <v>26</v>
      </c>
      <c r="E2768" s="70" t="s">
        <v>49</v>
      </c>
      <c r="F2768" s="70" t="s">
        <v>36</v>
      </c>
      <c r="G2768" s="78">
        <v>45741</v>
      </c>
      <c r="H2768" s="78">
        <v>45870</v>
      </c>
      <c r="I2768" s="69">
        <v>190318.28</v>
      </c>
      <c r="J2768" s="70">
        <v>0</v>
      </c>
      <c r="K2768" s="71">
        <v>1.1180000000000001</v>
      </c>
      <c r="L2768" s="70">
        <v>0</v>
      </c>
      <c r="M2768" s="71">
        <v>0.81799999999999995</v>
      </c>
      <c r="N2768" s="72"/>
      <c r="O2768" s="73">
        <f>MIN(1,MAX(0,(1/(1+EXP(-(Assumptions!$B$5 + Assumptions!$B$6*$N2768))))*Assumptions!$B$3))</f>
        <v>3.9165722796764356E-2</v>
      </c>
      <c r="P2768" s="73">
        <f>VLOOKUP($F2768,Assumptions!$A$23:$B$27,2,FALSE)*Assumptions!$B$4</f>
        <v>0.55000000000000004</v>
      </c>
      <c r="Q2768" s="74">
        <f t="shared" si="86"/>
        <v>4099.6741487003401</v>
      </c>
      <c r="R2768" s="75" t="str">
        <f>IF($O2768&lt;Assumptions!$B$17,"A",IF($O2768&lt;Assumptions!$B$18,"B",IF($O2768&lt;Assumptions!$B$19,"C",IF($O2768&lt;Assumptions!$B$20,"D","E"))))</f>
        <v>B</v>
      </c>
      <c r="S2768" s="75">
        <f t="shared" si="87"/>
        <v>0</v>
      </c>
    </row>
    <row r="2769" spans="1:19" ht="17.399999999999999" x14ac:dyDescent="0.3">
      <c r="A2769" s="39" t="s">
        <v>581</v>
      </c>
      <c r="B2769" s="39" t="s">
        <v>70</v>
      </c>
      <c r="C2769" s="39" t="s">
        <v>135</v>
      </c>
      <c r="D2769" s="39" t="s">
        <v>26</v>
      </c>
      <c r="E2769" s="70" t="s">
        <v>49</v>
      </c>
      <c r="F2769" s="70" t="s">
        <v>36</v>
      </c>
      <c r="G2769" s="78">
        <v>45741</v>
      </c>
      <c r="H2769" s="78">
        <v>45901</v>
      </c>
      <c r="I2769" s="69">
        <v>184271.15</v>
      </c>
      <c r="J2769" s="70">
        <v>0</v>
      </c>
      <c r="K2769" s="71">
        <v>0.96399999999999997</v>
      </c>
      <c r="L2769" s="70">
        <v>0</v>
      </c>
      <c r="M2769" s="71">
        <v>0.81799999999999995</v>
      </c>
      <c r="N2769" s="72"/>
      <c r="O2769" s="73">
        <f>MIN(1,MAX(0,(1/(1+EXP(-(Assumptions!$B$5 + Assumptions!$B$6*$N2769))))*Assumptions!$B$3))</f>
        <v>3.9165722796764356E-2</v>
      </c>
      <c r="P2769" s="73">
        <f>VLOOKUP($F2769,Assumptions!$A$23:$B$27,2,FALSE)*Assumptions!$B$4</f>
        <v>0.55000000000000004</v>
      </c>
      <c r="Q2769" s="74">
        <f t="shared" si="86"/>
        <v>3969.4120291875415</v>
      </c>
      <c r="R2769" s="75" t="str">
        <f>IF($O2769&lt;Assumptions!$B$17,"A",IF($O2769&lt;Assumptions!$B$18,"B",IF($O2769&lt;Assumptions!$B$19,"C",IF($O2769&lt;Assumptions!$B$20,"D","E"))))</f>
        <v>B</v>
      </c>
      <c r="S2769" s="75">
        <f t="shared" si="87"/>
        <v>0</v>
      </c>
    </row>
    <row r="2770" spans="1:19" ht="17.399999999999999" x14ac:dyDescent="0.3">
      <c r="A2770" s="39" t="s">
        <v>581</v>
      </c>
      <c r="B2770" s="39" t="s">
        <v>70</v>
      </c>
      <c r="C2770" s="39" t="s">
        <v>135</v>
      </c>
      <c r="D2770" s="39" t="s">
        <v>26</v>
      </c>
      <c r="E2770" s="70" t="s">
        <v>49</v>
      </c>
      <c r="F2770" s="70" t="s">
        <v>36</v>
      </c>
      <c r="G2770" s="78">
        <v>45741</v>
      </c>
      <c r="H2770" s="78">
        <v>45931</v>
      </c>
      <c r="I2770" s="69">
        <v>178700.84</v>
      </c>
      <c r="J2770" s="70">
        <v>15</v>
      </c>
      <c r="K2770" s="71">
        <v>1.097</v>
      </c>
      <c r="L2770" s="70">
        <v>0</v>
      </c>
      <c r="M2770" s="71">
        <v>0.81799999999999995</v>
      </c>
      <c r="N2770" s="72"/>
      <c r="O2770" s="73">
        <f>MIN(1,MAX(0,(1/(1+EXP(-(Assumptions!$B$5 + Assumptions!$B$6*$N2770))))*Assumptions!$B$3))</f>
        <v>3.9165722796764356E-2</v>
      </c>
      <c r="P2770" s="73">
        <f>VLOOKUP($F2770,Assumptions!$A$23:$B$27,2,FALSE)*Assumptions!$B$4</f>
        <v>0.55000000000000004</v>
      </c>
      <c r="Q2770" s="74">
        <f t="shared" si="86"/>
        <v>3849.4211596439168</v>
      </c>
      <c r="R2770" s="75" t="str">
        <f>IF($O2770&lt;Assumptions!$B$17,"A",IF($O2770&lt;Assumptions!$B$18,"B",IF($O2770&lt;Assumptions!$B$19,"C",IF($O2770&lt;Assumptions!$B$20,"D","E"))))</f>
        <v>B</v>
      </c>
      <c r="S2770" s="75">
        <f t="shared" si="87"/>
        <v>0</v>
      </c>
    </row>
    <row r="2771" spans="1:19" ht="17.399999999999999" x14ac:dyDescent="0.3">
      <c r="A2771" s="39" t="s">
        <v>581</v>
      </c>
      <c r="B2771" s="39" t="s">
        <v>70</v>
      </c>
      <c r="C2771" s="39" t="s">
        <v>135</v>
      </c>
      <c r="D2771" s="39" t="s">
        <v>26</v>
      </c>
      <c r="E2771" s="70" t="s">
        <v>49</v>
      </c>
      <c r="F2771" s="70" t="s">
        <v>36</v>
      </c>
      <c r="G2771" s="78">
        <v>45741</v>
      </c>
      <c r="H2771" s="78">
        <v>45962</v>
      </c>
      <c r="I2771" s="69">
        <v>173104.97</v>
      </c>
      <c r="J2771" s="70">
        <v>0</v>
      </c>
      <c r="K2771" s="71">
        <v>0.98699999999999999</v>
      </c>
      <c r="L2771" s="70">
        <v>0</v>
      </c>
      <c r="M2771" s="71">
        <v>0.81799999999999995</v>
      </c>
      <c r="N2771" s="72"/>
      <c r="O2771" s="73">
        <f>MIN(1,MAX(0,(1/(1+EXP(-(Assumptions!$B$5 + Assumptions!$B$6*$N2771))))*Assumptions!$B$3))</f>
        <v>3.9165722796764356E-2</v>
      </c>
      <c r="P2771" s="73">
        <f>VLOOKUP($F2771,Assumptions!$A$23:$B$27,2,FALSE)*Assumptions!$B$4</f>
        <v>0.55000000000000004</v>
      </c>
      <c r="Q2771" s="74">
        <f t="shared" si="86"/>
        <v>3728.8796983692159</v>
      </c>
      <c r="R2771" s="75" t="str">
        <f>IF($O2771&lt;Assumptions!$B$17,"A",IF($O2771&lt;Assumptions!$B$18,"B",IF($O2771&lt;Assumptions!$B$19,"C",IF($O2771&lt;Assumptions!$B$20,"D","E"))))</f>
        <v>B</v>
      </c>
      <c r="S2771" s="75">
        <f t="shared" si="87"/>
        <v>0</v>
      </c>
    </row>
    <row r="2772" spans="1:19" ht="17.399999999999999" x14ac:dyDescent="0.3">
      <c r="A2772" s="39" t="s">
        <v>581</v>
      </c>
      <c r="B2772" s="39" t="s">
        <v>70</v>
      </c>
      <c r="C2772" s="39" t="s">
        <v>135</v>
      </c>
      <c r="D2772" s="39" t="s">
        <v>26</v>
      </c>
      <c r="E2772" s="70" t="s">
        <v>49</v>
      </c>
      <c r="F2772" s="70" t="s">
        <v>36</v>
      </c>
      <c r="G2772" s="78">
        <v>45741</v>
      </c>
      <c r="H2772" s="78">
        <v>45992</v>
      </c>
      <c r="I2772" s="69">
        <v>173104.97</v>
      </c>
      <c r="J2772" s="70">
        <v>220</v>
      </c>
      <c r="K2772" s="71">
        <v>0.18099999999999999</v>
      </c>
      <c r="L2772" s="70">
        <v>0</v>
      </c>
      <c r="M2772" s="71">
        <v>0.81799999999999995</v>
      </c>
      <c r="N2772" s="72"/>
      <c r="O2772" s="73">
        <f>MIN(1,MAX(0,(1/(1+EXP(-(Assumptions!$B$5 + Assumptions!$B$6*$N2772))))*Assumptions!$B$3))</f>
        <v>3.9165722796764356E-2</v>
      </c>
      <c r="P2772" s="73">
        <f>VLOOKUP($F2772,Assumptions!$A$23:$B$27,2,FALSE)*Assumptions!$B$4</f>
        <v>0.55000000000000004</v>
      </c>
      <c r="Q2772" s="74">
        <f t="shared" si="86"/>
        <v>3728.8796983692159</v>
      </c>
      <c r="R2772" s="75" t="str">
        <f>IF($O2772&lt;Assumptions!$B$17,"A",IF($O2772&lt;Assumptions!$B$18,"B",IF($O2772&lt;Assumptions!$B$19,"C",IF($O2772&lt;Assumptions!$B$20,"D","E"))))</f>
        <v>B</v>
      </c>
      <c r="S2772" s="75">
        <f t="shared" si="87"/>
        <v>1</v>
      </c>
    </row>
    <row r="2773" spans="1:19" ht="17.399999999999999" x14ac:dyDescent="0.3">
      <c r="A2773" s="39" t="s">
        <v>583</v>
      </c>
      <c r="B2773" s="39" t="s">
        <v>65</v>
      </c>
      <c r="C2773" s="39" t="s">
        <v>135</v>
      </c>
      <c r="D2773" s="39" t="s">
        <v>42</v>
      </c>
      <c r="E2773" s="70" t="s">
        <v>46</v>
      </c>
      <c r="F2773" s="70" t="s">
        <v>28</v>
      </c>
      <c r="G2773" s="78">
        <v>43849</v>
      </c>
      <c r="H2773" s="78">
        <v>45658</v>
      </c>
      <c r="I2773" s="69">
        <v>2939331.53</v>
      </c>
      <c r="J2773" s="70">
        <v>0</v>
      </c>
      <c r="K2773" s="71">
        <v>0.98</v>
      </c>
      <c r="L2773" s="70">
        <v>0</v>
      </c>
      <c r="M2773" s="71">
        <v>0.378</v>
      </c>
      <c r="N2773" s="72"/>
      <c r="O2773" s="73">
        <f>MIN(1,MAX(0,(1/(1+EXP(-(Assumptions!$B$5 + Assumptions!$B$6*$N2773))))*Assumptions!$B$3))</f>
        <v>3.9165722796764356E-2</v>
      </c>
      <c r="P2773" s="73">
        <f>VLOOKUP($F2773,Assumptions!$A$23:$B$27,2,FALSE)*Assumptions!$B$4</f>
        <v>0.35</v>
      </c>
      <c r="Q2773" s="74">
        <f t="shared" si="86"/>
        <v>40292.36536911923</v>
      </c>
      <c r="R2773" s="75" t="str">
        <f>IF($O2773&lt;Assumptions!$B$17,"A",IF($O2773&lt;Assumptions!$B$18,"B",IF($O2773&lt;Assumptions!$B$19,"C",IF($O2773&lt;Assumptions!$B$20,"D","E"))))</f>
        <v>B</v>
      </c>
      <c r="S2773" s="75">
        <f t="shared" si="87"/>
        <v>0</v>
      </c>
    </row>
    <row r="2774" spans="1:19" ht="17.399999999999999" x14ac:dyDescent="0.3">
      <c r="A2774" s="39" t="s">
        <v>583</v>
      </c>
      <c r="B2774" s="39" t="s">
        <v>65</v>
      </c>
      <c r="C2774" s="39" t="s">
        <v>135</v>
      </c>
      <c r="D2774" s="39" t="s">
        <v>42</v>
      </c>
      <c r="E2774" s="70" t="s">
        <v>46</v>
      </c>
      <c r="F2774" s="70" t="s">
        <v>28</v>
      </c>
      <c r="G2774" s="78">
        <v>43849</v>
      </c>
      <c r="H2774" s="78">
        <v>45689</v>
      </c>
      <c r="I2774" s="69">
        <v>2848841.19</v>
      </c>
      <c r="J2774" s="70">
        <v>65</v>
      </c>
      <c r="K2774" s="71">
        <v>0.74099999999999999</v>
      </c>
      <c r="L2774" s="70">
        <v>0</v>
      </c>
      <c r="M2774" s="71">
        <v>0.378</v>
      </c>
      <c r="N2774" s="72"/>
      <c r="O2774" s="73">
        <f>MIN(1,MAX(0,(1/(1+EXP(-(Assumptions!$B$5 + Assumptions!$B$6*$N2774))))*Assumptions!$B$3))</f>
        <v>3.9165722796764356E-2</v>
      </c>
      <c r="P2774" s="73">
        <f>VLOOKUP($F2774,Assumptions!$A$23:$B$27,2,FALSE)*Assumptions!$B$4</f>
        <v>0.35</v>
      </c>
      <c r="Q2774" s="74">
        <f t="shared" si="86"/>
        <v>39051.9235188405</v>
      </c>
      <c r="R2774" s="75" t="str">
        <f>IF($O2774&lt;Assumptions!$B$17,"A",IF($O2774&lt;Assumptions!$B$18,"B",IF($O2774&lt;Assumptions!$B$19,"C",IF($O2774&lt;Assumptions!$B$20,"D","E"))))</f>
        <v>B</v>
      </c>
      <c r="S2774" s="75">
        <f t="shared" si="87"/>
        <v>0</v>
      </c>
    </row>
    <row r="2775" spans="1:19" ht="17.399999999999999" x14ac:dyDescent="0.3">
      <c r="A2775" s="39" t="s">
        <v>583</v>
      </c>
      <c r="B2775" s="39" t="s">
        <v>65</v>
      </c>
      <c r="C2775" s="39" t="s">
        <v>135</v>
      </c>
      <c r="D2775" s="39" t="s">
        <v>42</v>
      </c>
      <c r="E2775" s="70" t="s">
        <v>46</v>
      </c>
      <c r="F2775" s="70" t="s">
        <v>28</v>
      </c>
      <c r="G2775" s="78">
        <v>43849</v>
      </c>
      <c r="H2775" s="78">
        <v>45717</v>
      </c>
      <c r="I2775" s="69">
        <v>2770105.17</v>
      </c>
      <c r="J2775" s="70">
        <v>0</v>
      </c>
      <c r="K2775" s="71">
        <v>1.1220000000000001</v>
      </c>
      <c r="L2775" s="70">
        <v>0</v>
      </c>
      <c r="M2775" s="71">
        <v>0.378</v>
      </c>
      <c r="N2775" s="72"/>
      <c r="O2775" s="73">
        <f>MIN(1,MAX(0,(1/(1+EXP(-(Assumptions!$B$5 + Assumptions!$B$6*$N2775))))*Assumptions!$B$3))</f>
        <v>3.9165722796764356E-2</v>
      </c>
      <c r="P2775" s="73">
        <f>VLOOKUP($F2775,Assumptions!$A$23:$B$27,2,FALSE)*Assumptions!$B$4</f>
        <v>0.35</v>
      </c>
      <c r="Q2775" s="74">
        <f t="shared" si="86"/>
        <v>37972.609922136326</v>
      </c>
      <c r="R2775" s="75" t="str">
        <f>IF($O2775&lt;Assumptions!$B$17,"A",IF($O2775&lt;Assumptions!$B$18,"B",IF($O2775&lt;Assumptions!$B$19,"C",IF($O2775&lt;Assumptions!$B$20,"D","E"))))</f>
        <v>B</v>
      </c>
      <c r="S2775" s="75">
        <f t="shared" si="87"/>
        <v>0</v>
      </c>
    </row>
    <row r="2776" spans="1:19" ht="17.399999999999999" x14ac:dyDescent="0.3">
      <c r="A2776" s="39" t="s">
        <v>583</v>
      </c>
      <c r="B2776" s="39" t="s">
        <v>65</v>
      </c>
      <c r="C2776" s="39" t="s">
        <v>135</v>
      </c>
      <c r="D2776" s="39" t="s">
        <v>42</v>
      </c>
      <c r="E2776" s="70" t="s">
        <v>46</v>
      </c>
      <c r="F2776" s="70" t="s">
        <v>28</v>
      </c>
      <c r="G2776" s="78">
        <v>43849</v>
      </c>
      <c r="H2776" s="78">
        <v>45748</v>
      </c>
      <c r="I2776" s="69">
        <v>2684781.76</v>
      </c>
      <c r="J2776" s="70">
        <v>0</v>
      </c>
      <c r="K2776" s="71">
        <v>0.99</v>
      </c>
      <c r="L2776" s="70">
        <v>0</v>
      </c>
      <c r="M2776" s="71">
        <v>0.378</v>
      </c>
      <c r="N2776" s="72"/>
      <c r="O2776" s="73">
        <f>MIN(1,MAX(0,(1/(1+EXP(-(Assumptions!$B$5 + Assumptions!$B$6*$N2776))))*Assumptions!$B$3))</f>
        <v>3.9165722796764356E-2</v>
      </c>
      <c r="P2776" s="73">
        <f>VLOOKUP($F2776,Assumptions!$A$23:$B$27,2,FALSE)*Assumptions!$B$4</f>
        <v>0.35</v>
      </c>
      <c r="Q2776" s="74">
        <f t="shared" si="86"/>
        <v>36802.996363689184</v>
      </c>
      <c r="R2776" s="75" t="str">
        <f>IF($O2776&lt;Assumptions!$B$17,"A",IF($O2776&lt;Assumptions!$B$18,"B",IF($O2776&lt;Assumptions!$B$19,"C",IF($O2776&lt;Assumptions!$B$20,"D","E"))))</f>
        <v>B</v>
      </c>
      <c r="S2776" s="75">
        <f t="shared" si="87"/>
        <v>0</v>
      </c>
    </row>
    <row r="2777" spans="1:19" ht="17.399999999999999" x14ac:dyDescent="0.3">
      <c r="A2777" s="39" t="s">
        <v>583</v>
      </c>
      <c r="B2777" s="39" t="s">
        <v>65</v>
      </c>
      <c r="C2777" s="39" t="s">
        <v>135</v>
      </c>
      <c r="D2777" s="39" t="s">
        <v>42</v>
      </c>
      <c r="E2777" s="70" t="s">
        <v>46</v>
      </c>
      <c r="F2777" s="70" t="s">
        <v>28</v>
      </c>
      <c r="G2777" s="78">
        <v>43849</v>
      </c>
      <c r="H2777" s="78">
        <v>45778</v>
      </c>
      <c r="I2777" s="69">
        <v>2607738.35</v>
      </c>
      <c r="J2777" s="70">
        <v>0</v>
      </c>
      <c r="K2777" s="71">
        <v>1.0549999999999999</v>
      </c>
      <c r="L2777" s="70">
        <v>0</v>
      </c>
      <c r="M2777" s="71">
        <v>0.378</v>
      </c>
      <c r="N2777" s="72"/>
      <c r="O2777" s="73">
        <f>MIN(1,MAX(0,(1/(1+EXP(-(Assumptions!$B$5 + Assumptions!$B$6*$N2777))))*Assumptions!$B$3))</f>
        <v>3.9165722796764356E-2</v>
      </c>
      <c r="P2777" s="73">
        <f>VLOOKUP($F2777,Assumptions!$A$23:$B$27,2,FALSE)*Assumptions!$B$4</f>
        <v>0.35</v>
      </c>
      <c r="Q2777" s="74">
        <f t="shared" si="86"/>
        <v>35746.885069907083</v>
      </c>
      <c r="R2777" s="75" t="str">
        <f>IF($O2777&lt;Assumptions!$B$17,"A",IF($O2777&lt;Assumptions!$B$18,"B",IF($O2777&lt;Assumptions!$B$19,"C",IF($O2777&lt;Assumptions!$B$20,"D","E"))))</f>
        <v>B</v>
      </c>
      <c r="S2777" s="75">
        <f t="shared" si="87"/>
        <v>0</v>
      </c>
    </row>
    <row r="2778" spans="1:19" ht="17.399999999999999" x14ac:dyDescent="0.3">
      <c r="A2778" s="39" t="s">
        <v>583</v>
      </c>
      <c r="B2778" s="39" t="s">
        <v>65</v>
      </c>
      <c r="C2778" s="39" t="s">
        <v>135</v>
      </c>
      <c r="D2778" s="39" t="s">
        <v>42</v>
      </c>
      <c r="E2778" s="70" t="s">
        <v>46</v>
      </c>
      <c r="F2778" s="70" t="s">
        <v>28</v>
      </c>
      <c r="G2778" s="78">
        <v>43849</v>
      </c>
      <c r="H2778" s="78">
        <v>45809</v>
      </c>
      <c r="I2778" s="69">
        <v>2536108.98</v>
      </c>
      <c r="J2778" s="70">
        <v>0</v>
      </c>
      <c r="K2778" s="71">
        <v>1.1359999999999999</v>
      </c>
      <c r="L2778" s="70">
        <v>0</v>
      </c>
      <c r="M2778" s="71">
        <v>0.378</v>
      </c>
      <c r="N2778" s="72"/>
      <c r="O2778" s="73">
        <f>MIN(1,MAX(0,(1/(1+EXP(-(Assumptions!$B$5 + Assumptions!$B$6*$N2778))))*Assumptions!$B$3))</f>
        <v>3.9165722796764356E-2</v>
      </c>
      <c r="P2778" s="73">
        <f>VLOOKUP($F2778,Assumptions!$A$23:$B$27,2,FALSE)*Assumptions!$B$4</f>
        <v>0.35</v>
      </c>
      <c r="Q2778" s="74">
        <f t="shared" si="86"/>
        <v>34764.989452572678</v>
      </c>
      <c r="R2778" s="75" t="str">
        <f>IF($O2778&lt;Assumptions!$B$17,"A",IF($O2778&lt;Assumptions!$B$18,"B",IF($O2778&lt;Assumptions!$B$19,"C",IF($O2778&lt;Assumptions!$B$20,"D","E"))))</f>
        <v>B</v>
      </c>
      <c r="S2778" s="75">
        <f t="shared" si="87"/>
        <v>0</v>
      </c>
    </row>
    <row r="2779" spans="1:19" ht="17.399999999999999" x14ac:dyDescent="0.3">
      <c r="A2779" s="39" t="s">
        <v>583</v>
      </c>
      <c r="B2779" s="39" t="s">
        <v>65</v>
      </c>
      <c r="C2779" s="39" t="s">
        <v>135</v>
      </c>
      <c r="D2779" s="39" t="s">
        <v>42</v>
      </c>
      <c r="E2779" s="70" t="s">
        <v>46</v>
      </c>
      <c r="F2779" s="70" t="s">
        <v>28</v>
      </c>
      <c r="G2779" s="78">
        <v>43849</v>
      </c>
      <c r="H2779" s="78">
        <v>45839</v>
      </c>
      <c r="I2779" s="69">
        <v>2536108.98</v>
      </c>
      <c r="J2779" s="70">
        <v>185</v>
      </c>
      <c r="K2779" s="71">
        <v>0.16200000000000001</v>
      </c>
      <c r="L2779" s="70">
        <v>0</v>
      </c>
      <c r="M2779" s="71">
        <v>0.378</v>
      </c>
      <c r="N2779" s="72"/>
      <c r="O2779" s="73">
        <f>MIN(1,MAX(0,(1/(1+EXP(-(Assumptions!$B$5 + Assumptions!$B$6*$N2779))))*Assumptions!$B$3))</f>
        <v>3.9165722796764356E-2</v>
      </c>
      <c r="P2779" s="73">
        <f>VLOOKUP($F2779,Assumptions!$A$23:$B$27,2,FALSE)*Assumptions!$B$4</f>
        <v>0.35</v>
      </c>
      <c r="Q2779" s="74">
        <f t="shared" si="86"/>
        <v>34764.989452572678</v>
      </c>
      <c r="R2779" s="75" t="str">
        <f>IF($O2779&lt;Assumptions!$B$17,"A",IF($O2779&lt;Assumptions!$B$18,"B",IF($O2779&lt;Assumptions!$B$19,"C",IF($O2779&lt;Assumptions!$B$20,"D","E"))))</f>
        <v>B</v>
      </c>
      <c r="S2779" s="75">
        <f t="shared" si="87"/>
        <v>1</v>
      </c>
    </row>
    <row r="2780" spans="1:19" ht="17.399999999999999" x14ac:dyDescent="0.3">
      <c r="A2780" s="39" t="s">
        <v>583</v>
      </c>
      <c r="B2780" s="39" t="s">
        <v>65</v>
      </c>
      <c r="C2780" s="39" t="s">
        <v>135</v>
      </c>
      <c r="D2780" s="39" t="s">
        <v>42</v>
      </c>
      <c r="E2780" s="70" t="s">
        <v>46</v>
      </c>
      <c r="F2780" s="70" t="s">
        <v>28</v>
      </c>
      <c r="G2780" s="78">
        <v>43849</v>
      </c>
      <c r="H2780" s="78">
        <v>45870</v>
      </c>
      <c r="I2780" s="69">
        <v>2536108.98</v>
      </c>
      <c r="J2780" s="70">
        <v>999</v>
      </c>
      <c r="K2780" s="71">
        <v>5.0999999999999997E-2</v>
      </c>
      <c r="L2780" s="70">
        <v>0</v>
      </c>
      <c r="M2780" s="71">
        <v>0.378</v>
      </c>
      <c r="N2780" s="72"/>
      <c r="O2780" s="73">
        <f>MIN(1,MAX(0,(1/(1+EXP(-(Assumptions!$B$5 + Assumptions!$B$6*$N2780))))*Assumptions!$B$3))</f>
        <v>3.9165722796764356E-2</v>
      </c>
      <c r="P2780" s="73">
        <f>VLOOKUP($F2780,Assumptions!$A$23:$B$27,2,FALSE)*Assumptions!$B$4</f>
        <v>0.35</v>
      </c>
      <c r="Q2780" s="74">
        <f t="shared" si="86"/>
        <v>34764.989452572678</v>
      </c>
      <c r="R2780" s="75" t="str">
        <f>IF($O2780&lt;Assumptions!$B$17,"A",IF($O2780&lt;Assumptions!$B$18,"B",IF($O2780&lt;Assumptions!$B$19,"C",IF($O2780&lt;Assumptions!$B$20,"D","E"))))</f>
        <v>B</v>
      </c>
      <c r="S2780" s="75">
        <f t="shared" si="87"/>
        <v>1</v>
      </c>
    </row>
    <row r="2781" spans="1:19" ht="17.399999999999999" x14ac:dyDescent="0.3">
      <c r="A2781" s="39" t="s">
        <v>583</v>
      </c>
      <c r="B2781" s="39" t="s">
        <v>65</v>
      </c>
      <c r="C2781" s="39" t="s">
        <v>135</v>
      </c>
      <c r="D2781" s="39" t="s">
        <v>42</v>
      </c>
      <c r="E2781" s="70" t="s">
        <v>46</v>
      </c>
      <c r="F2781" s="70" t="s">
        <v>28</v>
      </c>
      <c r="G2781" s="78">
        <v>43849</v>
      </c>
      <c r="H2781" s="78">
        <v>45901</v>
      </c>
      <c r="I2781" s="69">
        <v>2536108.98</v>
      </c>
      <c r="J2781" s="70">
        <v>999</v>
      </c>
      <c r="K2781" s="71">
        <v>4.9000000000000002E-2</v>
      </c>
      <c r="L2781" s="70">
        <v>0</v>
      </c>
      <c r="M2781" s="71">
        <v>0.378</v>
      </c>
      <c r="N2781" s="72"/>
      <c r="O2781" s="73">
        <f>MIN(1,MAX(0,(1/(1+EXP(-(Assumptions!$B$5 + Assumptions!$B$6*$N2781))))*Assumptions!$B$3))</f>
        <v>3.9165722796764356E-2</v>
      </c>
      <c r="P2781" s="73">
        <f>VLOOKUP($F2781,Assumptions!$A$23:$B$27,2,FALSE)*Assumptions!$B$4</f>
        <v>0.35</v>
      </c>
      <c r="Q2781" s="74">
        <f t="shared" si="86"/>
        <v>34764.989452572678</v>
      </c>
      <c r="R2781" s="75" t="str">
        <f>IF($O2781&lt;Assumptions!$B$17,"A",IF($O2781&lt;Assumptions!$B$18,"B",IF($O2781&lt;Assumptions!$B$19,"C",IF($O2781&lt;Assumptions!$B$20,"D","E"))))</f>
        <v>B</v>
      </c>
      <c r="S2781" s="75">
        <f t="shared" si="87"/>
        <v>1</v>
      </c>
    </row>
    <row r="2782" spans="1:19" ht="17.399999999999999" x14ac:dyDescent="0.3">
      <c r="A2782" s="39" t="s">
        <v>583</v>
      </c>
      <c r="B2782" s="39" t="s">
        <v>65</v>
      </c>
      <c r="C2782" s="39" t="s">
        <v>135</v>
      </c>
      <c r="D2782" s="39" t="s">
        <v>42</v>
      </c>
      <c r="E2782" s="70" t="s">
        <v>46</v>
      </c>
      <c r="F2782" s="70" t="s">
        <v>28</v>
      </c>
      <c r="G2782" s="78">
        <v>43849</v>
      </c>
      <c r="H2782" s="78">
        <v>45931</v>
      </c>
      <c r="I2782" s="69">
        <v>2536108.98</v>
      </c>
      <c r="J2782" s="70">
        <v>999</v>
      </c>
      <c r="K2782" s="71">
        <v>0.127</v>
      </c>
      <c r="L2782" s="70">
        <v>0</v>
      </c>
      <c r="M2782" s="71">
        <v>0.378</v>
      </c>
      <c r="N2782" s="72"/>
      <c r="O2782" s="73">
        <f>MIN(1,MAX(0,(1/(1+EXP(-(Assumptions!$B$5 + Assumptions!$B$6*$N2782))))*Assumptions!$B$3))</f>
        <v>3.9165722796764356E-2</v>
      </c>
      <c r="P2782" s="73">
        <f>VLOOKUP($F2782,Assumptions!$A$23:$B$27,2,FALSE)*Assumptions!$B$4</f>
        <v>0.35</v>
      </c>
      <c r="Q2782" s="74">
        <f t="shared" si="86"/>
        <v>34764.989452572678</v>
      </c>
      <c r="R2782" s="75" t="str">
        <f>IF($O2782&lt;Assumptions!$B$17,"A",IF($O2782&lt;Assumptions!$B$18,"B",IF($O2782&lt;Assumptions!$B$19,"C",IF($O2782&lt;Assumptions!$B$20,"D","E"))))</f>
        <v>B</v>
      </c>
      <c r="S2782" s="75">
        <f t="shared" si="87"/>
        <v>1</v>
      </c>
    </row>
    <row r="2783" spans="1:19" ht="17.399999999999999" x14ac:dyDescent="0.3">
      <c r="A2783" s="39" t="s">
        <v>583</v>
      </c>
      <c r="B2783" s="39" t="s">
        <v>65</v>
      </c>
      <c r="C2783" s="39" t="s">
        <v>135</v>
      </c>
      <c r="D2783" s="39" t="s">
        <v>42</v>
      </c>
      <c r="E2783" s="70" t="s">
        <v>46</v>
      </c>
      <c r="F2783" s="70" t="s">
        <v>28</v>
      </c>
      <c r="G2783" s="78">
        <v>43849</v>
      </c>
      <c r="H2783" s="78">
        <v>45962</v>
      </c>
      <c r="I2783" s="69">
        <v>2536108.98</v>
      </c>
      <c r="J2783" s="70">
        <v>999</v>
      </c>
      <c r="K2783" s="71">
        <v>0.16400000000000001</v>
      </c>
      <c r="L2783" s="70">
        <v>0</v>
      </c>
      <c r="M2783" s="71">
        <v>0.378</v>
      </c>
      <c r="N2783" s="72"/>
      <c r="O2783" s="73">
        <f>MIN(1,MAX(0,(1/(1+EXP(-(Assumptions!$B$5 + Assumptions!$B$6*$N2783))))*Assumptions!$B$3))</f>
        <v>3.9165722796764356E-2</v>
      </c>
      <c r="P2783" s="73">
        <f>VLOOKUP($F2783,Assumptions!$A$23:$B$27,2,FALSE)*Assumptions!$B$4</f>
        <v>0.35</v>
      </c>
      <c r="Q2783" s="74">
        <f t="shared" si="86"/>
        <v>34764.989452572678</v>
      </c>
      <c r="R2783" s="75" t="str">
        <f>IF($O2783&lt;Assumptions!$B$17,"A",IF($O2783&lt;Assumptions!$B$18,"B",IF($O2783&lt;Assumptions!$B$19,"C",IF($O2783&lt;Assumptions!$B$20,"D","E"))))</f>
        <v>B</v>
      </c>
      <c r="S2783" s="75">
        <f t="shared" si="87"/>
        <v>1</v>
      </c>
    </row>
    <row r="2784" spans="1:19" ht="17.399999999999999" x14ac:dyDescent="0.3">
      <c r="A2784" s="39" t="s">
        <v>583</v>
      </c>
      <c r="B2784" s="39" t="s">
        <v>65</v>
      </c>
      <c r="C2784" s="39" t="s">
        <v>135</v>
      </c>
      <c r="D2784" s="39" t="s">
        <v>42</v>
      </c>
      <c r="E2784" s="70" t="s">
        <v>46</v>
      </c>
      <c r="F2784" s="70" t="s">
        <v>28</v>
      </c>
      <c r="G2784" s="78">
        <v>43849</v>
      </c>
      <c r="H2784" s="78">
        <v>45992</v>
      </c>
      <c r="I2784" s="69">
        <v>2536108.98</v>
      </c>
      <c r="J2784" s="70">
        <v>999</v>
      </c>
      <c r="K2784" s="71">
        <v>0.111</v>
      </c>
      <c r="L2784" s="70">
        <v>0</v>
      </c>
      <c r="M2784" s="71">
        <v>0.378</v>
      </c>
      <c r="N2784" s="72"/>
      <c r="O2784" s="73">
        <f>MIN(1,MAX(0,(1/(1+EXP(-(Assumptions!$B$5 + Assumptions!$B$6*$N2784))))*Assumptions!$B$3))</f>
        <v>3.9165722796764356E-2</v>
      </c>
      <c r="P2784" s="73">
        <f>VLOOKUP($F2784,Assumptions!$A$23:$B$27,2,FALSE)*Assumptions!$B$4</f>
        <v>0.35</v>
      </c>
      <c r="Q2784" s="74">
        <f t="shared" si="86"/>
        <v>34764.989452572678</v>
      </c>
      <c r="R2784" s="75" t="str">
        <f>IF($O2784&lt;Assumptions!$B$17,"A",IF($O2784&lt;Assumptions!$B$18,"B",IF($O2784&lt;Assumptions!$B$19,"C",IF($O2784&lt;Assumptions!$B$20,"D","E"))))</f>
        <v>B</v>
      </c>
      <c r="S2784" s="75">
        <f t="shared" si="87"/>
        <v>1</v>
      </c>
    </row>
    <row r="2785" spans="1:19" ht="17.399999999999999" x14ac:dyDescent="0.3">
      <c r="A2785" s="39" t="s">
        <v>585</v>
      </c>
      <c r="B2785" s="39" t="s">
        <v>41</v>
      </c>
      <c r="C2785" s="39" t="s">
        <v>190</v>
      </c>
      <c r="D2785" s="39" t="s">
        <v>48</v>
      </c>
      <c r="E2785" s="70" t="s">
        <v>27</v>
      </c>
      <c r="F2785" s="70" t="s">
        <v>28</v>
      </c>
      <c r="G2785" s="78">
        <v>45797</v>
      </c>
      <c r="H2785" s="78">
        <v>45778</v>
      </c>
      <c r="I2785" s="69">
        <v>109014534.27</v>
      </c>
      <c r="J2785" s="70">
        <v>0</v>
      </c>
      <c r="K2785" s="71">
        <v>0.98099999999999998</v>
      </c>
      <c r="L2785" s="70">
        <v>0</v>
      </c>
      <c r="M2785" s="71">
        <v>0.71399999999999997</v>
      </c>
      <c r="N2785" s="72"/>
      <c r="O2785" s="73">
        <f>MIN(1,MAX(0,(1/(1+EXP(-(Assumptions!$B$5 + Assumptions!$B$6*$N2785))))*Assumptions!$B$3))</f>
        <v>3.9165722796764356E-2</v>
      </c>
      <c r="P2785" s="73">
        <f>VLOOKUP($F2785,Assumptions!$A$23:$B$27,2,FALSE)*Assumptions!$B$4</f>
        <v>0.35</v>
      </c>
      <c r="Q2785" s="74">
        <f t="shared" si="86"/>
        <v>1494371.5605130156</v>
      </c>
      <c r="R2785" s="75" t="str">
        <f>IF($O2785&lt;Assumptions!$B$17,"A",IF($O2785&lt;Assumptions!$B$18,"B",IF($O2785&lt;Assumptions!$B$19,"C",IF($O2785&lt;Assumptions!$B$20,"D","E"))))</f>
        <v>B</v>
      </c>
      <c r="S2785" s="75">
        <f t="shared" si="87"/>
        <v>0</v>
      </c>
    </row>
    <row r="2786" spans="1:19" ht="17.399999999999999" x14ac:dyDescent="0.3">
      <c r="A2786" s="39" t="s">
        <v>585</v>
      </c>
      <c r="B2786" s="39" t="s">
        <v>41</v>
      </c>
      <c r="C2786" s="39" t="s">
        <v>190</v>
      </c>
      <c r="D2786" s="39" t="s">
        <v>48</v>
      </c>
      <c r="E2786" s="70" t="s">
        <v>27</v>
      </c>
      <c r="F2786" s="70" t="s">
        <v>28</v>
      </c>
      <c r="G2786" s="78">
        <v>45797</v>
      </c>
      <c r="H2786" s="78">
        <v>45809</v>
      </c>
      <c r="I2786" s="69">
        <v>109014534.27</v>
      </c>
      <c r="J2786" s="70">
        <v>220</v>
      </c>
      <c r="K2786" s="71">
        <v>0.155</v>
      </c>
      <c r="L2786" s="70">
        <v>0</v>
      </c>
      <c r="M2786" s="71">
        <v>0.71399999999999997</v>
      </c>
      <c r="N2786" s="72"/>
      <c r="O2786" s="73">
        <f>MIN(1,MAX(0,(1/(1+EXP(-(Assumptions!$B$5 + Assumptions!$B$6*$N2786))))*Assumptions!$B$3))</f>
        <v>3.9165722796764356E-2</v>
      </c>
      <c r="P2786" s="73">
        <f>VLOOKUP($F2786,Assumptions!$A$23:$B$27,2,FALSE)*Assumptions!$B$4</f>
        <v>0.35</v>
      </c>
      <c r="Q2786" s="74">
        <f t="shared" si="86"/>
        <v>1494371.5605130156</v>
      </c>
      <c r="R2786" s="75" t="str">
        <f>IF($O2786&lt;Assumptions!$B$17,"A",IF($O2786&lt;Assumptions!$B$18,"B",IF($O2786&lt;Assumptions!$B$19,"C",IF($O2786&lt;Assumptions!$B$20,"D","E"))))</f>
        <v>B</v>
      </c>
      <c r="S2786" s="75">
        <f t="shared" si="87"/>
        <v>1</v>
      </c>
    </row>
    <row r="2787" spans="1:19" ht="17.399999999999999" x14ac:dyDescent="0.3">
      <c r="A2787" s="39" t="s">
        <v>585</v>
      </c>
      <c r="B2787" s="39" t="s">
        <v>41</v>
      </c>
      <c r="C2787" s="39" t="s">
        <v>190</v>
      </c>
      <c r="D2787" s="39" t="s">
        <v>48</v>
      </c>
      <c r="E2787" s="70" t="s">
        <v>27</v>
      </c>
      <c r="F2787" s="70" t="s">
        <v>28</v>
      </c>
      <c r="G2787" s="78">
        <v>45797</v>
      </c>
      <c r="H2787" s="78">
        <v>45839</v>
      </c>
      <c r="I2787" s="69">
        <v>109014534.27</v>
      </c>
      <c r="J2787" s="70">
        <v>999</v>
      </c>
      <c r="K2787" s="71">
        <v>6.4000000000000001E-2</v>
      </c>
      <c r="L2787" s="70">
        <v>0</v>
      </c>
      <c r="M2787" s="71">
        <v>0.71399999999999997</v>
      </c>
      <c r="N2787" s="72"/>
      <c r="O2787" s="73">
        <f>MIN(1,MAX(0,(1/(1+EXP(-(Assumptions!$B$5 + Assumptions!$B$6*$N2787))))*Assumptions!$B$3))</f>
        <v>3.9165722796764356E-2</v>
      </c>
      <c r="P2787" s="73">
        <f>VLOOKUP($F2787,Assumptions!$A$23:$B$27,2,FALSE)*Assumptions!$B$4</f>
        <v>0.35</v>
      </c>
      <c r="Q2787" s="74">
        <f t="shared" si="86"/>
        <v>1494371.5605130156</v>
      </c>
      <c r="R2787" s="75" t="str">
        <f>IF($O2787&lt;Assumptions!$B$17,"A",IF($O2787&lt;Assumptions!$B$18,"B",IF($O2787&lt;Assumptions!$B$19,"C",IF($O2787&lt;Assumptions!$B$20,"D","E"))))</f>
        <v>B</v>
      </c>
      <c r="S2787" s="75">
        <f t="shared" si="87"/>
        <v>1</v>
      </c>
    </row>
    <row r="2788" spans="1:19" ht="17.399999999999999" x14ac:dyDescent="0.3">
      <c r="A2788" s="39" t="s">
        <v>585</v>
      </c>
      <c r="B2788" s="39" t="s">
        <v>41</v>
      </c>
      <c r="C2788" s="39" t="s">
        <v>190</v>
      </c>
      <c r="D2788" s="39" t="s">
        <v>48</v>
      </c>
      <c r="E2788" s="70" t="s">
        <v>27</v>
      </c>
      <c r="F2788" s="70" t="s">
        <v>28</v>
      </c>
      <c r="G2788" s="78">
        <v>45797</v>
      </c>
      <c r="H2788" s="78">
        <v>45870</v>
      </c>
      <c r="I2788" s="69">
        <v>109014534.27</v>
      </c>
      <c r="J2788" s="70">
        <v>999</v>
      </c>
      <c r="K2788" s="71">
        <v>0.17599999999999999</v>
      </c>
      <c r="L2788" s="70">
        <v>0</v>
      </c>
      <c r="M2788" s="71">
        <v>0.71399999999999997</v>
      </c>
      <c r="N2788" s="72"/>
      <c r="O2788" s="73">
        <f>MIN(1,MAX(0,(1/(1+EXP(-(Assumptions!$B$5 + Assumptions!$B$6*$N2788))))*Assumptions!$B$3))</f>
        <v>3.9165722796764356E-2</v>
      </c>
      <c r="P2788" s="73">
        <f>VLOOKUP($F2788,Assumptions!$A$23:$B$27,2,FALSE)*Assumptions!$B$4</f>
        <v>0.35</v>
      </c>
      <c r="Q2788" s="74">
        <f t="shared" si="86"/>
        <v>1494371.5605130156</v>
      </c>
      <c r="R2788" s="75" t="str">
        <f>IF($O2788&lt;Assumptions!$B$17,"A",IF($O2788&lt;Assumptions!$B$18,"B",IF($O2788&lt;Assumptions!$B$19,"C",IF($O2788&lt;Assumptions!$B$20,"D","E"))))</f>
        <v>B</v>
      </c>
      <c r="S2788" s="75">
        <f t="shared" si="87"/>
        <v>1</v>
      </c>
    </row>
    <row r="2789" spans="1:19" ht="17.399999999999999" x14ac:dyDescent="0.3">
      <c r="A2789" s="39" t="s">
        <v>585</v>
      </c>
      <c r="B2789" s="39" t="s">
        <v>41</v>
      </c>
      <c r="C2789" s="39" t="s">
        <v>190</v>
      </c>
      <c r="D2789" s="39" t="s">
        <v>48</v>
      </c>
      <c r="E2789" s="70" t="s">
        <v>27</v>
      </c>
      <c r="F2789" s="70" t="s">
        <v>28</v>
      </c>
      <c r="G2789" s="78">
        <v>45797</v>
      </c>
      <c r="H2789" s="78">
        <v>45901</v>
      </c>
      <c r="I2789" s="69">
        <v>109014534.27</v>
      </c>
      <c r="J2789" s="70">
        <v>999</v>
      </c>
      <c r="K2789" s="71">
        <v>0.187</v>
      </c>
      <c r="L2789" s="70">
        <v>0</v>
      </c>
      <c r="M2789" s="71">
        <v>0.71399999999999997</v>
      </c>
      <c r="N2789" s="72"/>
      <c r="O2789" s="73">
        <f>MIN(1,MAX(0,(1/(1+EXP(-(Assumptions!$B$5 + Assumptions!$B$6*$N2789))))*Assumptions!$B$3))</f>
        <v>3.9165722796764356E-2</v>
      </c>
      <c r="P2789" s="73">
        <f>VLOOKUP($F2789,Assumptions!$A$23:$B$27,2,FALSE)*Assumptions!$B$4</f>
        <v>0.35</v>
      </c>
      <c r="Q2789" s="74">
        <f t="shared" si="86"/>
        <v>1494371.5605130156</v>
      </c>
      <c r="R2789" s="75" t="str">
        <f>IF($O2789&lt;Assumptions!$B$17,"A",IF($O2789&lt;Assumptions!$B$18,"B",IF($O2789&lt;Assumptions!$B$19,"C",IF($O2789&lt;Assumptions!$B$20,"D","E"))))</f>
        <v>B</v>
      </c>
      <c r="S2789" s="75">
        <f t="shared" si="87"/>
        <v>1</v>
      </c>
    </row>
    <row r="2790" spans="1:19" ht="17.399999999999999" x14ac:dyDescent="0.3">
      <c r="A2790" s="39" t="s">
        <v>585</v>
      </c>
      <c r="B2790" s="39" t="s">
        <v>41</v>
      </c>
      <c r="C2790" s="39" t="s">
        <v>190</v>
      </c>
      <c r="D2790" s="39" t="s">
        <v>48</v>
      </c>
      <c r="E2790" s="70" t="s">
        <v>27</v>
      </c>
      <c r="F2790" s="70" t="s">
        <v>28</v>
      </c>
      <c r="G2790" s="78">
        <v>45797</v>
      </c>
      <c r="H2790" s="78">
        <v>45931</v>
      </c>
      <c r="I2790" s="69">
        <v>109014534.27</v>
      </c>
      <c r="J2790" s="70">
        <v>999</v>
      </c>
      <c r="K2790" s="71">
        <v>0.14399999999999999</v>
      </c>
      <c r="L2790" s="70">
        <v>0</v>
      </c>
      <c r="M2790" s="71">
        <v>0.71399999999999997</v>
      </c>
      <c r="N2790" s="72"/>
      <c r="O2790" s="73">
        <f>MIN(1,MAX(0,(1/(1+EXP(-(Assumptions!$B$5 + Assumptions!$B$6*$N2790))))*Assumptions!$B$3))</f>
        <v>3.9165722796764356E-2</v>
      </c>
      <c r="P2790" s="73">
        <f>VLOOKUP($F2790,Assumptions!$A$23:$B$27,2,FALSE)*Assumptions!$B$4</f>
        <v>0.35</v>
      </c>
      <c r="Q2790" s="74">
        <f t="shared" si="86"/>
        <v>1494371.5605130156</v>
      </c>
      <c r="R2790" s="75" t="str">
        <f>IF($O2790&lt;Assumptions!$B$17,"A",IF($O2790&lt;Assumptions!$B$18,"B",IF($O2790&lt;Assumptions!$B$19,"C",IF($O2790&lt;Assumptions!$B$20,"D","E"))))</f>
        <v>B</v>
      </c>
      <c r="S2790" s="75">
        <f t="shared" si="87"/>
        <v>1</v>
      </c>
    </row>
    <row r="2791" spans="1:19" ht="17.399999999999999" x14ac:dyDescent="0.3">
      <c r="A2791" s="39" t="s">
        <v>585</v>
      </c>
      <c r="B2791" s="39" t="s">
        <v>41</v>
      </c>
      <c r="C2791" s="39" t="s">
        <v>190</v>
      </c>
      <c r="D2791" s="39" t="s">
        <v>48</v>
      </c>
      <c r="E2791" s="70" t="s">
        <v>27</v>
      </c>
      <c r="F2791" s="70" t="s">
        <v>28</v>
      </c>
      <c r="G2791" s="78">
        <v>45797</v>
      </c>
      <c r="H2791" s="78">
        <v>45962</v>
      </c>
      <c r="I2791" s="69">
        <v>109014534.27</v>
      </c>
      <c r="J2791" s="70">
        <v>999</v>
      </c>
      <c r="K2791" s="71">
        <v>8.5000000000000006E-2</v>
      </c>
      <c r="L2791" s="70">
        <v>0</v>
      </c>
      <c r="M2791" s="71">
        <v>0.71399999999999997</v>
      </c>
      <c r="N2791" s="72"/>
      <c r="O2791" s="73">
        <f>MIN(1,MAX(0,(1/(1+EXP(-(Assumptions!$B$5 + Assumptions!$B$6*$N2791))))*Assumptions!$B$3))</f>
        <v>3.9165722796764356E-2</v>
      </c>
      <c r="P2791" s="73">
        <f>VLOOKUP($F2791,Assumptions!$A$23:$B$27,2,FALSE)*Assumptions!$B$4</f>
        <v>0.35</v>
      </c>
      <c r="Q2791" s="74">
        <f t="shared" si="86"/>
        <v>1494371.5605130156</v>
      </c>
      <c r="R2791" s="75" t="str">
        <f>IF($O2791&lt;Assumptions!$B$17,"A",IF($O2791&lt;Assumptions!$B$18,"B",IF($O2791&lt;Assumptions!$B$19,"C",IF($O2791&lt;Assumptions!$B$20,"D","E"))))</f>
        <v>B</v>
      </c>
      <c r="S2791" s="75">
        <f t="shared" si="87"/>
        <v>1</v>
      </c>
    </row>
    <row r="2792" spans="1:19" ht="17.399999999999999" x14ac:dyDescent="0.3">
      <c r="A2792" s="39" t="s">
        <v>585</v>
      </c>
      <c r="B2792" s="39" t="s">
        <v>41</v>
      </c>
      <c r="C2792" s="39" t="s">
        <v>190</v>
      </c>
      <c r="D2792" s="39" t="s">
        <v>48</v>
      </c>
      <c r="E2792" s="70" t="s">
        <v>27</v>
      </c>
      <c r="F2792" s="70" t="s">
        <v>28</v>
      </c>
      <c r="G2792" s="78">
        <v>45797</v>
      </c>
      <c r="H2792" s="78">
        <v>45992</v>
      </c>
      <c r="I2792" s="69">
        <v>109014534.27</v>
      </c>
      <c r="J2792" s="70">
        <v>999</v>
      </c>
      <c r="K2792" s="71">
        <v>0.17699999999999999</v>
      </c>
      <c r="L2792" s="70">
        <v>0</v>
      </c>
      <c r="M2792" s="71">
        <v>0.71399999999999997</v>
      </c>
      <c r="N2792" s="72"/>
      <c r="O2792" s="73">
        <f>MIN(1,MAX(0,(1/(1+EXP(-(Assumptions!$B$5 + Assumptions!$B$6*$N2792))))*Assumptions!$B$3))</f>
        <v>3.9165722796764356E-2</v>
      </c>
      <c r="P2792" s="73">
        <f>VLOOKUP($F2792,Assumptions!$A$23:$B$27,2,FALSE)*Assumptions!$B$4</f>
        <v>0.35</v>
      </c>
      <c r="Q2792" s="74">
        <f t="shared" si="86"/>
        <v>1494371.5605130156</v>
      </c>
      <c r="R2792" s="75" t="str">
        <f>IF($O2792&lt;Assumptions!$B$17,"A",IF($O2792&lt;Assumptions!$B$18,"B",IF($O2792&lt;Assumptions!$B$19,"C",IF($O2792&lt;Assumptions!$B$20,"D","E"))))</f>
        <v>B</v>
      </c>
      <c r="S2792" s="75">
        <f t="shared" si="87"/>
        <v>1</v>
      </c>
    </row>
    <row r="2793" spans="1:19" ht="17.399999999999999" x14ac:dyDescent="0.3">
      <c r="A2793" s="39" t="s">
        <v>586</v>
      </c>
      <c r="B2793" s="39" t="s">
        <v>60</v>
      </c>
      <c r="C2793" s="39" t="s">
        <v>144</v>
      </c>
      <c r="D2793" s="39" t="s">
        <v>45</v>
      </c>
      <c r="E2793" s="70" t="s">
        <v>46</v>
      </c>
      <c r="F2793" s="70" t="s">
        <v>36</v>
      </c>
      <c r="G2793" s="78">
        <v>44355</v>
      </c>
      <c r="H2793" s="78">
        <v>45658</v>
      </c>
      <c r="I2793" s="69">
        <v>11666124.449999999</v>
      </c>
      <c r="J2793" s="70">
        <v>35</v>
      </c>
      <c r="K2793" s="71">
        <v>0.85</v>
      </c>
      <c r="L2793" s="70">
        <v>0</v>
      </c>
      <c r="M2793" s="71">
        <v>1.06</v>
      </c>
      <c r="N2793" s="72"/>
      <c r="O2793" s="73">
        <f>MIN(1,MAX(0,(1/(1+EXP(-(Assumptions!$B$5 + Assumptions!$B$6*$N2793))))*Assumptions!$B$3))</f>
        <v>3.9165722796764356E-2</v>
      </c>
      <c r="P2793" s="73">
        <f>VLOOKUP($F2793,Assumptions!$A$23:$B$27,2,FALSE)*Assumptions!$B$4</f>
        <v>0.55000000000000004</v>
      </c>
      <c r="Q2793" s="74">
        <f t="shared" si="86"/>
        <v>251301.70797669026</v>
      </c>
      <c r="R2793" s="75" t="str">
        <f>IF($O2793&lt;Assumptions!$B$17,"A",IF($O2793&lt;Assumptions!$B$18,"B",IF($O2793&lt;Assumptions!$B$19,"C",IF($O2793&lt;Assumptions!$B$20,"D","E"))))</f>
        <v>B</v>
      </c>
      <c r="S2793" s="75">
        <f t="shared" si="87"/>
        <v>0</v>
      </c>
    </row>
    <row r="2794" spans="1:19" ht="17.399999999999999" x14ac:dyDescent="0.3">
      <c r="A2794" s="39" t="s">
        <v>586</v>
      </c>
      <c r="B2794" s="39" t="s">
        <v>60</v>
      </c>
      <c r="C2794" s="39" t="s">
        <v>144</v>
      </c>
      <c r="D2794" s="39" t="s">
        <v>45</v>
      </c>
      <c r="E2794" s="70" t="s">
        <v>46</v>
      </c>
      <c r="F2794" s="70" t="s">
        <v>36</v>
      </c>
      <c r="G2794" s="78">
        <v>44355</v>
      </c>
      <c r="H2794" s="78">
        <v>45689</v>
      </c>
      <c r="I2794" s="69">
        <v>11342631.039999999</v>
      </c>
      <c r="J2794" s="70">
        <v>95</v>
      </c>
      <c r="K2794" s="71">
        <v>0.221</v>
      </c>
      <c r="L2794" s="70">
        <v>0</v>
      </c>
      <c r="M2794" s="71">
        <v>1.06</v>
      </c>
      <c r="N2794" s="72"/>
      <c r="O2794" s="73">
        <f>MIN(1,MAX(0,(1/(1+EXP(-(Assumptions!$B$5 + Assumptions!$B$6*$N2794))))*Assumptions!$B$3))</f>
        <v>3.9165722796764356E-2</v>
      </c>
      <c r="P2794" s="73">
        <f>VLOOKUP($F2794,Assumptions!$A$23:$B$27,2,FALSE)*Assumptions!$B$4</f>
        <v>0.55000000000000004</v>
      </c>
      <c r="Q2794" s="74">
        <f t="shared" si="86"/>
        <v>244333.28870423825</v>
      </c>
      <c r="R2794" s="75" t="str">
        <f>IF($O2794&lt;Assumptions!$B$17,"A",IF($O2794&lt;Assumptions!$B$18,"B",IF($O2794&lt;Assumptions!$B$19,"C",IF($O2794&lt;Assumptions!$B$20,"D","E"))))</f>
        <v>B</v>
      </c>
      <c r="S2794" s="75">
        <f t="shared" si="87"/>
        <v>0</v>
      </c>
    </row>
    <row r="2795" spans="1:19" ht="17.399999999999999" x14ac:dyDescent="0.3">
      <c r="A2795" s="39" t="s">
        <v>586</v>
      </c>
      <c r="B2795" s="39" t="s">
        <v>60</v>
      </c>
      <c r="C2795" s="39" t="s">
        <v>144</v>
      </c>
      <c r="D2795" s="39" t="s">
        <v>45</v>
      </c>
      <c r="E2795" s="70" t="s">
        <v>46</v>
      </c>
      <c r="F2795" s="70" t="s">
        <v>36</v>
      </c>
      <c r="G2795" s="78">
        <v>44355</v>
      </c>
      <c r="H2795" s="78">
        <v>45717</v>
      </c>
      <c r="I2795" s="69">
        <v>11050168.470000001</v>
      </c>
      <c r="J2795" s="70">
        <v>35</v>
      </c>
      <c r="K2795" s="71">
        <v>0.47499999999999998</v>
      </c>
      <c r="L2795" s="70">
        <v>0</v>
      </c>
      <c r="M2795" s="71">
        <v>1.06</v>
      </c>
      <c r="N2795" s="72"/>
      <c r="O2795" s="73">
        <f>MIN(1,MAX(0,(1/(1+EXP(-(Assumptions!$B$5 + Assumptions!$B$6*$N2795))))*Assumptions!$B$3))</f>
        <v>3.9165722796764356E-2</v>
      </c>
      <c r="P2795" s="73">
        <f>VLOOKUP($F2795,Assumptions!$A$23:$B$27,2,FALSE)*Assumptions!$B$4</f>
        <v>0.55000000000000004</v>
      </c>
      <c r="Q2795" s="74">
        <f t="shared" si="86"/>
        <v>238033.30933446117</v>
      </c>
      <c r="R2795" s="75" t="str">
        <f>IF($O2795&lt;Assumptions!$B$17,"A",IF($O2795&lt;Assumptions!$B$18,"B",IF($O2795&lt;Assumptions!$B$19,"C",IF($O2795&lt;Assumptions!$B$20,"D","E"))))</f>
        <v>B</v>
      </c>
      <c r="S2795" s="75">
        <f t="shared" si="87"/>
        <v>0</v>
      </c>
    </row>
    <row r="2796" spans="1:19" ht="17.399999999999999" x14ac:dyDescent="0.3">
      <c r="A2796" s="39" t="s">
        <v>586</v>
      </c>
      <c r="B2796" s="39" t="s">
        <v>60</v>
      </c>
      <c r="C2796" s="39" t="s">
        <v>144</v>
      </c>
      <c r="D2796" s="39" t="s">
        <v>45</v>
      </c>
      <c r="E2796" s="70" t="s">
        <v>46</v>
      </c>
      <c r="F2796" s="70" t="s">
        <v>36</v>
      </c>
      <c r="G2796" s="78">
        <v>44355</v>
      </c>
      <c r="H2796" s="78">
        <v>45748</v>
      </c>
      <c r="I2796" s="69">
        <v>10817096.15</v>
      </c>
      <c r="J2796" s="70">
        <v>65</v>
      </c>
      <c r="K2796" s="71">
        <v>0.84399999999999997</v>
      </c>
      <c r="L2796" s="70">
        <v>0</v>
      </c>
      <c r="M2796" s="71">
        <v>1.06</v>
      </c>
      <c r="N2796" s="72"/>
      <c r="O2796" s="73">
        <f>MIN(1,MAX(0,(1/(1+EXP(-(Assumptions!$B$5 + Assumptions!$B$6*$N2796))))*Assumptions!$B$3))</f>
        <v>3.9165722796764356E-2</v>
      </c>
      <c r="P2796" s="73">
        <f>VLOOKUP($F2796,Assumptions!$A$23:$B$27,2,FALSE)*Assumptions!$B$4</f>
        <v>0.55000000000000004</v>
      </c>
      <c r="Q2796" s="74">
        <f t="shared" si="86"/>
        <v>233012.66410226584</v>
      </c>
      <c r="R2796" s="75" t="str">
        <f>IF($O2796&lt;Assumptions!$B$17,"A",IF($O2796&lt;Assumptions!$B$18,"B",IF($O2796&lt;Assumptions!$B$19,"C",IF($O2796&lt;Assumptions!$B$20,"D","E"))))</f>
        <v>B</v>
      </c>
      <c r="S2796" s="75">
        <f t="shared" si="87"/>
        <v>0</v>
      </c>
    </row>
    <row r="2797" spans="1:19" ht="17.399999999999999" x14ac:dyDescent="0.3">
      <c r="A2797" s="39" t="s">
        <v>586</v>
      </c>
      <c r="B2797" s="39" t="s">
        <v>60</v>
      </c>
      <c r="C2797" s="39" t="s">
        <v>144</v>
      </c>
      <c r="D2797" s="39" t="s">
        <v>45</v>
      </c>
      <c r="E2797" s="70" t="s">
        <v>46</v>
      </c>
      <c r="F2797" s="70" t="s">
        <v>36</v>
      </c>
      <c r="G2797" s="78">
        <v>44355</v>
      </c>
      <c r="H2797" s="78">
        <v>45778</v>
      </c>
      <c r="I2797" s="69">
        <v>10540956.48</v>
      </c>
      <c r="J2797" s="70">
        <v>0</v>
      </c>
      <c r="K2797" s="71">
        <v>1.0549999999999999</v>
      </c>
      <c r="L2797" s="70">
        <v>0</v>
      </c>
      <c r="M2797" s="71">
        <v>1.06</v>
      </c>
      <c r="N2797" s="72"/>
      <c r="O2797" s="73">
        <f>MIN(1,MAX(0,(1/(1+EXP(-(Assumptions!$B$5 + Assumptions!$B$6*$N2797))))*Assumptions!$B$3))</f>
        <v>3.9165722796764356E-2</v>
      </c>
      <c r="P2797" s="73">
        <f>VLOOKUP($F2797,Assumptions!$A$23:$B$27,2,FALSE)*Assumptions!$B$4</f>
        <v>0.55000000000000004</v>
      </c>
      <c r="Q2797" s="74">
        <f t="shared" si="86"/>
        <v>227064.29872964037</v>
      </c>
      <c r="R2797" s="75" t="str">
        <f>IF($O2797&lt;Assumptions!$B$17,"A",IF($O2797&lt;Assumptions!$B$18,"B",IF($O2797&lt;Assumptions!$B$19,"C",IF($O2797&lt;Assumptions!$B$20,"D","E"))))</f>
        <v>B</v>
      </c>
      <c r="S2797" s="75">
        <f t="shared" si="87"/>
        <v>0</v>
      </c>
    </row>
    <row r="2798" spans="1:19" ht="17.399999999999999" x14ac:dyDescent="0.3">
      <c r="A2798" s="39" t="s">
        <v>586</v>
      </c>
      <c r="B2798" s="39" t="s">
        <v>60</v>
      </c>
      <c r="C2798" s="39" t="s">
        <v>144</v>
      </c>
      <c r="D2798" s="39" t="s">
        <v>45</v>
      </c>
      <c r="E2798" s="70" t="s">
        <v>46</v>
      </c>
      <c r="F2798" s="70" t="s">
        <v>36</v>
      </c>
      <c r="G2798" s="78">
        <v>44355</v>
      </c>
      <c r="H2798" s="78">
        <v>45809</v>
      </c>
      <c r="I2798" s="69">
        <v>10277753.32</v>
      </c>
      <c r="J2798" s="70">
        <v>0</v>
      </c>
      <c r="K2798" s="71">
        <v>1.115</v>
      </c>
      <c r="L2798" s="70">
        <v>0</v>
      </c>
      <c r="M2798" s="71">
        <v>1.06</v>
      </c>
      <c r="N2798" s="72"/>
      <c r="O2798" s="73">
        <f>MIN(1,MAX(0,(1/(1+EXP(-(Assumptions!$B$5 + Assumptions!$B$6*$N2798))))*Assumptions!$B$3))</f>
        <v>3.9165722796764356E-2</v>
      </c>
      <c r="P2798" s="73">
        <f>VLOOKUP($F2798,Assumptions!$A$23:$B$27,2,FALSE)*Assumptions!$B$4</f>
        <v>0.55000000000000004</v>
      </c>
      <c r="Q2798" s="74">
        <f t="shared" si="86"/>
        <v>221394.60062755452</v>
      </c>
      <c r="R2798" s="75" t="str">
        <f>IF($O2798&lt;Assumptions!$B$17,"A",IF($O2798&lt;Assumptions!$B$18,"B",IF($O2798&lt;Assumptions!$B$19,"C",IF($O2798&lt;Assumptions!$B$20,"D","E"))))</f>
        <v>B</v>
      </c>
      <c r="S2798" s="75">
        <f t="shared" si="87"/>
        <v>0</v>
      </c>
    </row>
    <row r="2799" spans="1:19" ht="17.399999999999999" x14ac:dyDescent="0.3">
      <c r="A2799" s="39" t="s">
        <v>586</v>
      </c>
      <c r="B2799" s="39" t="s">
        <v>60</v>
      </c>
      <c r="C2799" s="39" t="s">
        <v>144</v>
      </c>
      <c r="D2799" s="39" t="s">
        <v>45</v>
      </c>
      <c r="E2799" s="70" t="s">
        <v>46</v>
      </c>
      <c r="F2799" s="70" t="s">
        <v>36</v>
      </c>
      <c r="G2799" s="78">
        <v>44355</v>
      </c>
      <c r="H2799" s="78">
        <v>45839</v>
      </c>
      <c r="I2799" s="69">
        <v>10047773.880000001</v>
      </c>
      <c r="J2799" s="70">
        <v>0</v>
      </c>
      <c r="K2799" s="71">
        <v>0.96099999999999997</v>
      </c>
      <c r="L2799" s="70">
        <v>0</v>
      </c>
      <c r="M2799" s="71">
        <v>1.06</v>
      </c>
      <c r="N2799" s="72"/>
      <c r="O2799" s="73">
        <f>MIN(1,MAX(0,(1/(1+EXP(-(Assumptions!$B$5 + Assumptions!$B$6*$N2799))))*Assumptions!$B$3))</f>
        <v>3.9165722796764356E-2</v>
      </c>
      <c r="P2799" s="73">
        <f>VLOOKUP($F2799,Assumptions!$A$23:$B$27,2,FALSE)*Assumptions!$B$4</f>
        <v>0.55000000000000004</v>
      </c>
      <c r="Q2799" s="74">
        <f t="shared" si="86"/>
        <v>216440.57957975721</v>
      </c>
      <c r="R2799" s="75" t="str">
        <f>IF($O2799&lt;Assumptions!$B$17,"A",IF($O2799&lt;Assumptions!$B$18,"B",IF($O2799&lt;Assumptions!$B$19,"C",IF($O2799&lt;Assumptions!$B$20,"D","E"))))</f>
        <v>B</v>
      </c>
      <c r="S2799" s="75">
        <f t="shared" si="87"/>
        <v>0</v>
      </c>
    </row>
    <row r="2800" spans="1:19" ht="17.399999999999999" x14ac:dyDescent="0.3">
      <c r="A2800" s="39" t="s">
        <v>586</v>
      </c>
      <c r="B2800" s="39" t="s">
        <v>60</v>
      </c>
      <c r="C2800" s="39" t="s">
        <v>144</v>
      </c>
      <c r="D2800" s="39" t="s">
        <v>45</v>
      </c>
      <c r="E2800" s="70" t="s">
        <v>46</v>
      </c>
      <c r="F2800" s="70" t="s">
        <v>36</v>
      </c>
      <c r="G2800" s="78">
        <v>44355</v>
      </c>
      <c r="H2800" s="78">
        <v>45870</v>
      </c>
      <c r="I2800" s="69">
        <v>9782208.4600000009</v>
      </c>
      <c r="J2800" s="70">
        <v>15</v>
      </c>
      <c r="K2800" s="71">
        <v>1.048</v>
      </c>
      <c r="L2800" s="70">
        <v>0</v>
      </c>
      <c r="M2800" s="71">
        <v>1.06</v>
      </c>
      <c r="N2800" s="72"/>
      <c r="O2800" s="73">
        <f>MIN(1,MAX(0,(1/(1+EXP(-(Assumptions!$B$5 + Assumptions!$B$6*$N2800))))*Assumptions!$B$3))</f>
        <v>3.9165722796764356E-2</v>
      </c>
      <c r="P2800" s="73">
        <f>VLOOKUP($F2800,Assumptions!$A$23:$B$27,2,FALSE)*Assumptions!$B$4</f>
        <v>0.55000000000000004</v>
      </c>
      <c r="Q2800" s="74">
        <f t="shared" si="86"/>
        <v>210719.99568648776</v>
      </c>
      <c r="R2800" s="75" t="str">
        <f>IF($O2800&lt;Assumptions!$B$17,"A",IF($O2800&lt;Assumptions!$B$18,"B",IF($O2800&lt;Assumptions!$B$19,"C",IF($O2800&lt;Assumptions!$B$20,"D","E"))))</f>
        <v>B</v>
      </c>
      <c r="S2800" s="75">
        <f t="shared" si="87"/>
        <v>0</v>
      </c>
    </row>
    <row r="2801" spans="1:19" ht="17.399999999999999" x14ac:dyDescent="0.3">
      <c r="A2801" s="39" t="s">
        <v>586</v>
      </c>
      <c r="B2801" s="39" t="s">
        <v>60</v>
      </c>
      <c r="C2801" s="39" t="s">
        <v>144</v>
      </c>
      <c r="D2801" s="39" t="s">
        <v>45</v>
      </c>
      <c r="E2801" s="70" t="s">
        <v>46</v>
      </c>
      <c r="F2801" s="70" t="s">
        <v>36</v>
      </c>
      <c r="G2801" s="78">
        <v>44355</v>
      </c>
      <c r="H2801" s="78">
        <v>45901</v>
      </c>
      <c r="I2801" s="69">
        <v>9521007.4700000007</v>
      </c>
      <c r="J2801" s="70">
        <v>0</v>
      </c>
      <c r="K2801" s="71">
        <v>0.99099999999999999</v>
      </c>
      <c r="L2801" s="70">
        <v>0</v>
      </c>
      <c r="M2801" s="71">
        <v>1.06</v>
      </c>
      <c r="N2801" s="72"/>
      <c r="O2801" s="73">
        <f>MIN(1,MAX(0,(1/(1+EXP(-(Assumptions!$B$5 + Assumptions!$B$6*$N2801))))*Assumptions!$B$3))</f>
        <v>3.9165722796764356E-2</v>
      </c>
      <c r="P2801" s="73">
        <f>VLOOKUP($F2801,Assumptions!$A$23:$B$27,2,FALSE)*Assumptions!$B$4</f>
        <v>0.55000000000000004</v>
      </c>
      <c r="Q2801" s="74">
        <f t="shared" si="86"/>
        <v>205093.42662376855</v>
      </c>
      <c r="R2801" s="75" t="str">
        <f>IF($O2801&lt;Assumptions!$B$17,"A",IF($O2801&lt;Assumptions!$B$18,"B",IF($O2801&lt;Assumptions!$B$19,"C",IF($O2801&lt;Assumptions!$B$20,"D","E"))))</f>
        <v>B</v>
      </c>
      <c r="S2801" s="75">
        <f t="shared" si="87"/>
        <v>0</v>
      </c>
    </row>
    <row r="2802" spans="1:19" ht="17.399999999999999" x14ac:dyDescent="0.3">
      <c r="A2802" s="39" t="s">
        <v>586</v>
      </c>
      <c r="B2802" s="39" t="s">
        <v>60</v>
      </c>
      <c r="C2802" s="39" t="s">
        <v>144</v>
      </c>
      <c r="D2802" s="39" t="s">
        <v>45</v>
      </c>
      <c r="E2802" s="70" t="s">
        <v>46</v>
      </c>
      <c r="F2802" s="70" t="s">
        <v>36</v>
      </c>
      <c r="G2802" s="78">
        <v>44355</v>
      </c>
      <c r="H2802" s="78">
        <v>45931</v>
      </c>
      <c r="I2802" s="69">
        <v>9273195.8599999994</v>
      </c>
      <c r="J2802" s="70">
        <v>0</v>
      </c>
      <c r="K2802" s="71">
        <v>1.0049999999999999</v>
      </c>
      <c r="L2802" s="70">
        <v>0</v>
      </c>
      <c r="M2802" s="71">
        <v>1.06</v>
      </c>
      <c r="N2802" s="72"/>
      <c r="O2802" s="73">
        <f>MIN(1,MAX(0,(1/(1+EXP(-(Assumptions!$B$5 + Assumptions!$B$6*$N2802))))*Assumptions!$B$3))</f>
        <v>3.9165722796764356E-2</v>
      </c>
      <c r="P2802" s="73">
        <f>VLOOKUP($F2802,Assumptions!$A$23:$B$27,2,FALSE)*Assumptions!$B$4</f>
        <v>0.55000000000000004</v>
      </c>
      <c r="Q2802" s="74">
        <f t="shared" si="86"/>
        <v>199755.28017107458</v>
      </c>
      <c r="R2802" s="75" t="str">
        <f>IF($O2802&lt;Assumptions!$B$17,"A",IF($O2802&lt;Assumptions!$B$18,"B",IF($O2802&lt;Assumptions!$B$19,"C",IF($O2802&lt;Assumptions!$B$20,"D","E"))))</f>
        <v>B</v>
      </c>
      <c r="S2802" s="75">
        <f t="shared" si="87"/>
        <v>0</v>
      </c>
    </row>
    <row r="2803" spans="1:19" ht="17.399999999999999" x14ac:dyDescent="0.3">
      <c r="A2803" s="39" t="s">
        <v>586</v>
      </c>
      <c r="B2803" s="39" t="s">
        <v>60</v>
      </c>
      <c r="C2803" s="39" t="s">
        <v>144</v>
      </c>
      <c r="D2803" s="39" t="s">
        <v>45</v>
      </c>
      <c r="E2803" s="70" t="s">
        <v>46</v>
      </c>
      <c r="F2803" s="70" t="s">
        <v>36</v>
      </c>
      <c r="G2803" s="78">
        <v>44355</v>
      </c>
      <c r="H2803" s="78">
        <v>45962</v>
      </c>
      <c r="I2803" s="69">
        <v>9043644.1099999994</v>
      </c>
      <c r="J2803" s="70">
        <v>0</v>
      </c>
      <c r="K2803" s="71">
        <v>1.1160000000000001</v>
      </c>
      <c r="L2803" s="70">
        <v>0</v>
      </c>
      <c r="M2803" s="71">
        <v>1.06</v>
      </c>
      <c r="N2803" s="72"/>
      <c r="O2803" s="73">
        <f>MIN(1,MAX(0,(1/(1+EXP(-(Assumptions!$B$5 + Assumptions!$B$6*$N2803))))*Assumptions!$B$3))</f>
        <v>3.9165722796764356E-2</v>
      </c>
      <c r="P2803" s="73">
        <f>VLOOKUP($F2803,Assumptions!$A$23:$B$27,2,FALSE)*Assumptions!$B$4</f>
        <v>0.55000000000000004</v>
      </c>
      <c r="Q2803" s="74">
        <f t="shared" si="86"/>
        <v>194810.47205666787</v>
      </c>
      <c r="R2803" s="75" t="str">
        <f>IF($O2803&lt;Assumptions!$B$17,"A",IF($O2803&lt;Assumptions!$B$18,"B",IF($O2803&lt;Assumptions!$B$19,"C",IF($O2803&lt;Assumptions!$B$20,"D","E"))))</f>
        <v>B</v>
      </c>
      <c r="S2803" s="75">
        <f t="shared" si="87"/>
        <v>0</v>
      </c>
    </row>
    <row r="2804" spans="1:19" ht="17.399999999999999" x14ac:dyDescent="0.3">
      <c r="A2804" s="39" t="s">
        <v>586</v>
      </c>
      <c r="B2804" s="39" t="s">
        <v>60</v>
      </c>
      <c r="C2804" s="39" t="s">
        <v>144</v>
      </c>
      <c r="D2804" s="39" t="s">
        <v>45</v>
      </c>
      <c r="E2804" s="70" t="s">
        <v>46</v>
      </c>
      <c r="F2804" s="70" t="s">
        <v>36</v>
      </c>
      <c r="G2804" s="78">
        <v>44355</v>
      </c>
      <c r="H2804" s="78">
        <v>45992</v>
      </c>
      <c r="I2804" s="69">
        <v>8836781.7899999991</v>
      </c>
      <c r="J2804" s="70">
        <v>65</v>
      </c>
      <c r="K2804" s="71">
        <v>0.754</v>
      </c>
      <c r="L2804" s="70">
        <v>0</v>
      </c>
      <c r="M2804" s="71">
        <v>1.06</v>
      </c>
      <c r="N2804" s="72"/>
      <c r="O2804" s="73">
        <f>MIN(1,MAX(0,(1/(1+EXP(-(Assumptions!$B$5 + Assumptions!$B$6*$N2804))))*Assumptions!$B$3))</f>
        <v>3.9165722796764356E-2</v>
      </c>
      <c r="P2804" s="73">
        <f>VLOOKUP($F2804,Assumptions!$A$23:$B$27,2,FALSE)*Assumptions!$B$4</f>
        <v>0.55000000000000004</v>
      </c>
      <c r="Q2804" s="74">
        <f t="shared" si="86"/>
        <v>190354.42030144934</v>
      </c>
      <c r="R2804" s="75" t="str">
        <f>IF($O2804&lt;Assumptions!$B$17,"A",IF($O2804&lt;Assumptions!$B$18,"B",IF($O2804&lt;Assumptions!$B$19,"C",IF($O2804&lt;Assumptions!$B$20,"D","E"))))</f>
        <v>B</v>
      </c>
      <c r="S2804" s="75">
        <f t="shared" si="87"/>
        <v>0</v>
      </c>
    </row>
    <row r="2805" spans="1:19" ht="17.399999999999999" x14ac:dyDescent="0.3">
      <c r="A2805" s="39" t="s">
        <v>588</v>
      </c>
      <c r="B2805" s="39" t="s">
        <v>55</v>
      </c>
      <c r="C2805" s="39" t="s">
        <v>135</v>
      </c>
      <c r="D2805" s="39" t="s">
        <v>42</v>
      </c>
      <c r="E2805" s="70" t="s">
        <v>27</v>
      </c>
      <c r="F2805" s="70" t="s">
        <v>24</v>
      </c>
      <c r="G2805" s="78">
        <v>44759</v>
      </c>
      <c r="H2805" s="78">
        <v>45658</v>
      </c>
      <c r="I2805" s="69">
        <v>4542535.91</v>
      </c>
      <c r="J2805" s="70">
        <v>0</v>
      </c>
      <c r="K2805" s="71">
        <v>1.133</v>
      </c>
      <c r="L2805" s="70">
        <v>0</v>
      </c>
      <c r="M2805" s="71">
        <v>1.35</v>
      </c>
      <c r="N2805" s="72"/>
      <c r="O2805" s="73">
        <f>MIN(1,MAX(0,(1/(1+EXP(-(Assumptions!$B$5 + Assumptions!$B$6*$N2805))))*Assumptions!$B$3))</f>
        <v>3.9165722796764356E-2</v>
      </c>
      <c r="P2805" s="73">
        <f>VLOOKUP($F2805,Assumptions!$A$23:$B$27,2,FALSE)*Assumptions!$B$4</f>
        <v>0.2</v>
      </c>
      <c r="Q2805" s="74">
        <f t="shared" si="86"/>
        <v>35582.340449081552</v>
      </c>
      <c r="R2805" s="75" t="str">
        <f>IF($O2805&lt;Assumptions!$B$17,"A",IF($O2805&lt;Assumptions!$B$18,"B",IF($O2805&lt;Assumptions!$B$19,"C",IF($O2805&lt;Assumptions!$B$20,"D","E"))))</f>
        <v>B</v>
      </c>
      <c r="S2805" s="75">
        <f t="shared" si="87"/>
        <v>0</v>
      </c>
    </row>
    <row r="2806" spans="1:19" ht="17.399999999999999" x14ac:dyDescent="0.3">
      <c r="A2806" s="39" t="s">
        <v>588</v>
      </c>
      <c r="B2806" s="39" t="s">
        <v>55</v>
      </c>
      <c r="C2806" s="39" t="s">
        <v>135</v>
      </c>
      <c r="D2806" s="39" t="s">
        <v>42</v>
      </c>
      <c r="E2806" s="70" t="s">
        <v>27</v>
      </c>
      <c r="F2806" s="70" t="s">
        <v>24</v>
      </c>
      <c r="G2806" s="78">
        <v>44759</v>
      </c>
      <c r="H2806" s="78">
        <v>45689</v>
      </c>
      <c r="I2806" s="69">
        <v>4411275.66</v>
      </c>
      <c r="J2806" s="70">
        <v>0</v>
      </c>
      <c r="K2806" s="71">
        <v>1.1020000000000001</v>
      </c>
      <c r="L2806" s="70">
        <v>0</v>
      </c>
      <c r="M2806" s="71">
        <v>1.35</v>
      </c>
      <c r="N2806" s="72"/>
      <c r="O2806" s="73">
        <f>MIN(1,MAX(0,(1/(1+EXP(-(Assumptions!$B$5 + Assumptions!$B$6*$N2806))))*Assumptions!$B$3))</f>
        <v>3.9165722796764356E-2</v>
      </c>
      <c r="P2806" s="73">
        <f>VLOOKUP($F2806,Assumptions!$A$23:$B$27,2,FALSE)*Assumptions!$B$4</f>
        <v>0.2</v>
      </c>
      <c r="Q2806" s="74">
        <f t="shared" si="86"/>
        <v>34554.159935934753</v>
      </c>
      <c r="R2806" s="75" t="str">
        <f>IF($O2806&lt;Assumptions!$B$17,"A",IF($O2806&lt;Assumptions!$B$18,"B",IF($O2806&lt;Assumptions!$B$19,"C",IF($O2806&lt;Assumptions!$B$20,"D","E"))))</f>
        <v>B</v>
      </c>
      <c r="S2806" s="75">
        <f t="shared" si="87"/>
        <v>0</v>
      </c>
    </row>
    <row r="2807" spans="1:19" ht="17.399999999999999" x14ac:dyDescent="0.3">
      <c r="A2807" s="39" t="s">
        <v>588</v>
      </c>
      <c r="B2807" s="39" t="s">
        <v>55</v>
      </c>
      <c r="C2807" s="39" t="s">
        <v>135</v>
      </c>
      <c r="D2807" s="39" t="s">
        <v>42</v>
      </c>
      <c r="E2807" s="70" t="s">
        <v>27</v>
      </c>
      <c r="F2807" s="70" t="s">
        <v>24</v>
      </c>
      <c r="G2807" s="78">
        <v>44759</v>
      </c>
      <c r="H2807" s="78">
        <v>45717</v>
      </c>
      <c r="I2807" s="69">
        <v>4280738.7300000004</v>
      </c>
      <c r="J2807" s="70">
        <v>0</v>
      </c>
      <c r="K2807" s="71">
        <v>1.0409999999999999</v>
      </c>
      <c r="L2807" s="70">
        <v>0</v>
      </c>
      <c r="M2807" s="71">
        <v>1.35</v>
      </c>
      <c r="N2807" s="72"/>
      <c r="O2807" s="73">
        <f>MIN(1,MAX(0,(1/(1+EXP(-(Assumptions!$B$5 + Assumptions!$B$6*$N2807))))*Assumptions!$B$3))</f>
        <v>3.9165722796764356E-2</v>
      </c>
      <c r="P2807" s="73">
        <f>VLOOKUP($F2807,Assumptions!$A$23:$B$27,2,FALSE)*Assumptions!$B$4</f>
        <v>0.2</v>
      </c>
      <c r="Q2807" s="74">
        <f t="shared" si="86"/>
        <v>33531.645292910624</v>
      </c>
      <c r="R2807" s="75" t="str">
        <f>IF($O2807&lt;Assumptions!$B$17,"A",IF($O2807&lt;Assumptions!$B$18,"B",IF($O2807&lt;Assumptions!$B$19,"C",IF($O2807&lt;Assumptions!$B$20,"D","E"))))</f>
        <v>B</v>
      </c>
      <c r="S2807" s="75">
        <f t="shared" si="87"/>
        <v>0</v>
      </c>
    </row>
    <row r="2808" spans="1:19" ht="17.399999999999999" x14ac:dyDescent="0.3">
      <c r="A2808" s="39" t="s">
        <v>588</v>
      </c>
      <c r="B2808" s="39" t="s">
        <v>55</v>
      </c>
      <c r="C2808" s="39" t="s">
        <v>135</v>
      </c>
      <c r="D2808" s="39" t="s">
        <v>42</v>
      </c>
      <c r="E2808" s="70" t="s">
        <v>27</v>
      </c>
      <c r="F2808" s="70" t="s">
        <v>24</v>
      </c>
      <c r="G2808" s="78">
        <v>44759</v>
      </c>
      <c r="H2808" s="78">
        <v>45748</v>
      </c>
      <c r="I2808" s="69">
        <v>4166384.39</v>
      </c>
      <c r="J2808" s="70">
        <v>0</v>
      </c>
      <c r="K2808" s="71">
        <v>1.101</v>
      </c>
      <c r="L2808" s="70">
        <v>0</v>
      </c>
      <c r="M2808" s="71">
        <v>1.35</v>
      </c>
      <c r="N2808" s="72"/>
      <c r="O2808" s="73">
        <f>MIN(1,MAX(0,(1/(1+EXP(-(Assumptions!$B$5 + Assumptions!$B$6*$N2808))))*Assumptions!$B$3))</f>
        <v>3.9165722796764356E-2</v>
      </c>
      <c r="P2808" s="73">
        <f>VLOOKUP($F2808,Assumptions!$A$23:$B$27,2,FALSE)*Assumptions!$B$4</f>
        <v>0.2</v>
      </c>
      <c r="Q2808" s="74">
        <f t="shared" si="86"/>
        <v>32635.891216701235</v>
      </c>
      <c r="R2808" s="75" t="str">
        <f>IF($O2808&lt;Assumptions!$B$17,"A",IF($O2808&lt;Assumptions!$B$18,"B",IF($O2808&lt;Assumptions!$B$19,"C",IF($O2808&lt;Assumptions!$B$20,"D","E"))))</f>
        <v>B</v>
      </c>
      <c r="S2808" s="75">
        <f t="shared" si="87"/>
        <v>0</v>
      </c>
    </row>
    <row r="2809" spans="1:19" ht="17.399999999999999" x14ac:dyDescent="0.3">
      <c r="A2809" s="39" t="s">
        <v>588</v>
      </c>
      <c r="B2809" s="39" t="s">
        <v>55</v>
      </c>
      <c r="C2809" s="39" t="s">
        <v>135</v>
      </c>
      <c r="D2809" s="39" t="s">
        <v>42</v>
      </c>
      <c r="E2809" s="70" t="s">
        <v>27</v>
      </c>
      <c r="F2809" s="70" t="s">
        <v>24</v>
      </c>
      <c r="G2809" s="78">
        <v>44759</v>
      </c>
      <c r="H2809" s="78">
        <v>45778</v>
      </c>
      <c r="I2809" s="69">
        <v>4044269.44</v>
      </c>
      <c r="J2809" s="70">
        <v>0</v>
      </c>
      <c r="K2809" s="71">
        <v>1.04</v>
      </c>
      <c r="L2809" s="70">
        <v>0</v>
      </c>
      <c r="M2809" s="71">
        <v>1.35</v>
      </c>
      <c r="N2809" s="72"/>
      <c r="O2809" s="73">
        <f>MIN(1,MAX(0,(1/(1+EXP(-(Assumptions!$B$5 + Assumptions!$B$6*$N2809))))*Assumptions!$B$3))</f>
        <v>3.9165722796764356E-2</v>
      </c>
      <c r="P2809" s="73">
        <f>VLOOKUP($F2809,Assumptions!$A$23:$B$27,2,FALSE)*Assumptions!$B$4</f>
        <v>0.2</v>
      </c>
      <c r="Q2809" s="74">
        <f t="shared" si="86"/>
        <v>31679.347160493082</v>
      </c>
      <c r="R2809" s="75" t="str">
        <f>IF($O2809&lt;Assumptions!$B$17,"A",IF($O2809&lt;Assumptions!$B$18,"B",IF($O2809&lt;Assumptions!$B$19,"C",IF($O2809&lt;Assumptions!$B$20,"D","E"))))</f>
        <v>B</v>
      </c>
      <c r="S2809" s="75">
        <f t="shared" si="87"/>
        <v>0</v>
      </c>
    </row>
    <row r="2810" spans="1:19" ht="17.399999999999999" x14ac:dyDescent="0.3">
      <c r="A2810" s="39" t="s">
        <v>588</v>
      </c>
      <c r="B2810" s="39" t="s">
        <v>55</v>
      </c>
      <c r="C2810" s="39" t="s">
        <v>135</v>
      </c>
      <c r="D2810" s="39" t="s">
        <v>42</v>
      </c>
      <c r="E2810" s="70" t="s">
        <v>27</v>
      </c>
      <c r="F2810" s="70" t="s">
        <v>24</v>
      </c>
      <c r="G2810" s="78">
        <v>44759</v>
      </c>
      <c r="H2810" s="78">
        <v>45809</v>
      </c>
      <c r="I2810" s="69">
        <v>3937635.01</v>
      </c>
      <c r="J2810" s="70">
        <v>0</v>
      </c>
      <c r="K2810" s="71">
        <v>1.032</v>
      </c>
      <c r="L2810" s="70">
        <v>0</v>
      </c>
      <c r="M2810" s="71">
        <v>1.35</v>
      </c>
      <c r="N2810" s="72"/>
      <c r="O2810" s="73">
        <f>MIN(1,MAX(0,(1/(1+EXP(-(Assumptions!$B$5 + Assumptions!$B$6*$N2810))))*Assumptions!$B$3))</f>
        <v>3.9165722796764356E-2</v>
      </c>
      <c r="P2810" s="73">
        <f>VLOOKUP($F2810,Assumptions!$A$23:$B$27,2,FALSE)*Assumptions!$B$4</f>
        <v>0.2</v>
      </c>
      <c r="Q2810" s="74">
        <f t="shared" si="86"/>
        <v>30844.06425529889</v>
      </c>
      <c r="R2810" s="75" t="str">
        <f>IF($O2810&lt;Assumptions!$B$17,"A",IF($O2810&lt;Assumptions!$B$18,"B",IF($O2810&lt;Assumptions!$B$19,"C",IF($O2810&lt;Assumptions!$B$20,"D","E"))))</f>
        <v>B</v>
      </c>
      <c r="S2810" s="75">
        <f t="shared" si="87"/>
        <v>0</v>
      </c>
    </row>
    <row r="2811" spans="1:19" ht="17.399999999999999" x14ac:dyDescent="0.3">
      <c r="A2811" s="39" t="s">
        <v>588</v>
      </c>
      <c r="B2811" s="39" t="s">
        <v>55</v>
      </c>
      <c r="C2811" s="39" t="s">
        <v>135</v>
      </c>
      <c r="D2811" s="39" t="s">
        <v>42</v>
      </c>
      <c r="E2811" s="70" t="s">
        <v>27</v>
      </c>
      <c r="F2811" s="70" t="s">
        <v>24</v>
      </c>
      <c r="G2811" s="78">
        <v>44759</v>
      </c>
      <c r="H2811" s="78">
        <v>45839</v>
      </c>
      <c r="I2811" s="69">
        <v>3826114.26</v>
      </c>
      <c r="J2811" s="70">
        <v>65</v>
      </c>
      <c r="K2811" s="71">
        <v>0.753</v>
      </c>
      <c r="L2811" s="70">
        <v>0</v>
      </c>
      <c r="M2811" s="71">
        <v>1.35</v>
      </c>
      <c r="N2811" s="72"/>
      <c r="O2811" s="73">
        <f>MIN(1,MAX(0,(1/(1+EXP(-(Assumptions!$B$5 + Assumptions!$B$6*$N2811))))*Assumptions!$B$3))</f>
        <v>3.9165722796764356E-2</v>
      </c>
      <c r="P2811" s="73">
        <f>VLOOKUP($F2811,Assumptions!$A$23:$B$27,2,FALSE)*Assumptions!$B$4</f>
        <v>0.2</v>
      </c>
      <c r="Q2811" s="74">
        <f t="shared" si="86"/>
        <v>29970.506099181439</v>
      </c>
      <c r="R2811" s="75" t="str">
        <f>IF($O2811&lt;Assumptions!$B$17,"A",IF($O2811&lt;Assumptions!$B$18,"B",IF($O2811&lt;Assumptions!$B$19,"C",IF($O2811&lt;Assumptions!$B$20,"D","E"))))</f>
        <v>B</v>
      </c>
      <c r="S2811" s="75">
        <f t="shared" si="87"/>
        <v>0</v>
      </c>
    </row>
    <row r="2812" spans="1:19" ht="17.399999999999999" x14ac:dyDescent="0.3">
      <c r="A2812" s="39" t="s">
        <v>588</v>
      </c>
      <c r="B2812" s="39" t="s">
        <v>55</v>
      </c>
      <c r="C2812" s="39" t="s">
        <v>135</v>
      </c>
      <c r="D2812" s="39" t="s">
        <v>42</v>
      </c>
      <c r="E2812" s="70" t="s">
        <v>27</v>
      </c>
      <c r="F2812" s="70" t="s">
        <v>24</v>
      </c>
      <c r="G2812" s="78">
        <v>44759</v>
      </c>
      <c r="H2812" s="78">
        <v>45870</v>
      </c>
      <c r="I2812" s="69">
        <v>3700675.38</v>
      </c>
      <c r="J2812" s="70">
        <v>0</v>
      </c>
      <c r="K2812" s="71">
        <v>1.034</v>
      </c>
      <c r="L2812" s="70">
        <v>0</v>
      </c>
      <c r="M2812" s="71">
        <v>1.35</v>
      </c>
      <c r="N2812" s="72"/>
      <c r="O2812" s="73">
        <f>MIN(1,MAX(0,(1/(1+EXP(-(Assumptions!$B$5 + Assumptions!$B$6*$N2812))))*Assumptions!$B$3))</f>
        <v>3.9165722796764356E-2</v>
      </c>
      <c r="P2812" s="73">
        <f>VLOOKUP($F2812,Assumptions!$A$23:$B$27,2,FALSE)*Assumptions!$B$4</f>
        <v>0.2</v>
      </c>
      <c r="Q2812" s="74">
        <f t="shared" si="86"/>
        <v>28987.925218778124</v>
      </c>
      <c r="R2812" s="75" t="str">
        <f>IF($O2812&lt;Assumptions!$B$17,"A",IF($O2812&lt;Assumptions!$B$18,"B",IF($O2812&lt;Assumptions!$B$19,"C",IF($O2812&lt;Assumptions!$B$20,"D","E"))))</f>
        <v>B</v>
      </c>
      <c r="S2812" s="75">
        <f t="shared" si="87"/>
        <v>0</v>
      </c>
    </row>
    <row r="2813" spans="1:19" ht="17.399999999999999" x14ac:dyDescent="0.3">
      <c r="A2813" s="39" t="s">
        <v>588</v>
      </c>
      <c r="B2813" s="39" t="s">
        <v>55</v>
      </c>
      <c r="C2813" s="39" t="s">
        <v>135</v>
      </c>
      <c r="D2813" s="39" t="s">
        <v>42</v>
      </c>
      <c r="E2813" s="70" t="s">
        <v>27</v>
      </c>
      <c r="F2813" s="70" t="s">
        <v>24</v>
      </c>
      <c r="G2813" s="78">
        <v>44759</v>
      </c>
      <c r="H2813" s="78">
        <v>45901</v>
      </c>
      <c r="I2813" s="69">
        <v>3589234.01</v>
      </c>
      <c r="J2813" s="70">
        <v>0</v>
      </c>
      <c r="K2813" s="71">
        <v>0.95099999999999996</v>
      </c>
      <c r="L2813" s="70">
        <v>0</v>
      </c>
      <c r="M2813" s="71">
        <v>1.35</v>
      </c>
      <c r="N2813" s="72"/>
      <c r="O2813" s="73">
        <f>MIN(1,MAX(0,(1/(1+EXP(-(Assumptions!$B$5 + Assumptions!$B$6*$N2813))))*Assumptions!$B$3))</f>
        <v>3.9165722796764356E-2</v>
      </c>
      <c r="P2813" s="73">
        <f>VLOOKUP($F2813,Assumptions!$A$23:$B$27,2,FALSE)*Assumptions!$B$4</f>
        <v>0.2</v>
      </c>
      <c r="Q2813" s="74">
        <f t="shared" si="86"/>
        <v>28114.988857675788</v>
      </c>
      <c r="R2813" s="75" t="str">
        <f>IF($O2813&lt;Assumptions!$B$17,"A",IF($O2813&lt;Assumptions!$B$18,"B",IF($O2813&lt;Assumptions!$B$19,"C",IF($O2813&lt;Assumptions!$B$20,"D","E"))))</f>
        <v>B</v>
      </c>
      <c r="S2813" s="75">
        <f t="shared" si="87"/>
        <v>0</v>
      </c>
    </row>
    <row r="2814" spans="1:19" ht="17.399999999999999" x14ac:dyDescent="0.3">
      <c r="A2814" s="39" t="s">
        <v>588</v>
      </c>
      <c r="B2814" s="39" t="s">
        <v>55</v>
      </c>
      <c r="C2814" s="39" t="s">
        <v>135</v>
      </c>
      <c r="D2814" s="39" t="s">
        <v>42</v>
      </c>
      <c r="E2814" s="70" t="s">
        <v>27</v>
      </c>
      <c r="F2814" s="70" t="s">
        <v>24</v>
      </c>
      <c r="G2814" s="78">
        <v>44759</v>
      </c>
      <c r="H2814" s="78">
        <v>45931</v>
      </c>
      <c r="I2814" s="69">
        <v>3491831.86</v>
      </c>
      <c r="J2814" s="70">
        <v>0</v>
      </c>
      <c r="K2814" s="71">
        <v>1.081</v>
      </c>
      <c r="L2814" s="70">
        <v>0</v>
      </c>
      <c r="M2814" s="71">
        <v>1.35</v>
      </c>
      <c r="N2814" s="72"/>
      <c r="O2814" s="73">
        <f>MIN(1,MAX(0,(1/(1+EXP(-(Assumptions!$B$5 + Assumptions!$B$6*$N2814))))*Assumptions!$B$3))</f>
        <v>3.9165722796764356E-2</v>
      </c>
      <c r="P2814" s="73">
        <f>VLOOKUP($F2814,Assumptions!$A$23:$B$27,2,FALSE)*Assumptions!$B$4</f>
        <v>0.2</v>
      </c>
      <c r="Q2814" s="74">
        <f t="shared" si="86"/>
        <v>27352.023736334017</v>
      </c>
      <c r="R2814" s="75" t="str">
        <f>IF($O2814&lt;Assumptions!$B$17,"A",IF($O2814&lt;Assumptions!$B$18,"B",IF($O2814&lt;Assumptions!$B$19,"C",IF($O2814&lt;Assumptions!$B$20,"D","E"))))</f>
        <v>B</v>
      </c>
      <c r="S2814" s="75">
        <f t="shared" si="87"/>
        <v>0</v>
      </c>
    </row>
    <row r="2815" spans="1:19" ht="17.399999999999999" x14ac:dyDescent="0.3">
      <c r="A2815" s="39" t="s">
        <v>588</v>
      </c>
      <c r="B2815" s="39" t="s">
        <v>55</v>
      </c>
      <c r="C2815" s="39" t="s">
        <v>135</v>
      </c>
      <c r="D2815" s="39" t="s">
        <v>42</v>
      </c>
      <c r="E2815" s="70" t="s">
        <v>27</v>
      </c>
      <c r="F2815" s="70" t="s">
        <v>24</v>
      </c>
      <c r="G2815" s="78">
        <v>44759</v>
      </c>
      <c r="H2815" s="78">
        <v>45962</v>
      </c>
      <c r="I2815" s="69">
        <v>3387342.7</v>
      </c>
      <c r="J2815" s="70">
        <v>35</v>
      </c>
      <c r="K2815" s="71">
        <v>0.51300000000000001</v>
      </c>
      <c r="L2815" s="70">
        <v>0</v>
      </c>
      <c r="M2815" s="71">
        <v>1.35</v>
      </c>
      <c r="N2815" s="72"/>
      <c r="O2815" s="73">
        <f>MIN(1,MAX(0,(1/(1+EXP(-(Assumptions!$B$5 + Assumptions!$B$6*$N2815))))*Assumptions!$B$3))</f>
        <v>3.9165722796764356E-2</v>
      </c>
      <c r="P2815" s="73">
        <f>VLOOKUP($F2815,Assumptions!$A$23:$B$27,2,FALSE)*Assumptions!$B$4</f>
        <v>0.2</v>
      </c>
      <c r="Q2815" s="74">
        <f t="shared" si="86"/>
        <v>26533.545041168669</v>
      </c>
      <c r="R2815" s="75" t="str">
        <f>IF($O2815&lt;Assumptions!$B$17,"A",IF($O2815&lt;Assumptions!$B$18,"B",IF($O2815&lt;Assumptions!$B$19,"C",IF($O2815&lt;Assumptions!$B$20,"D","E"))))</f>
        <v>B</v>
      </c>
      <c r="S2815" s="75">
        <f t="shared" si="87"/>
        <v>0</v>
      </c>
    </row>
    <row r="2816" spans="1:19" ht="17.399999999999999" x14ac:dyDescent="0.3">
      <c r="A2816" s="39" t="s">
        <v>588</v>
      </c>
      <c r="B2816" s="39" t="s">
        <v>55</v>
      </c>
      <c r="C2816" s="39" t="s">
        <v>135</v>
      </c>
      <c r="D2816" s="39" t="s">
        <v>42</v>
      </c>
      <c r="E2816" s="70" t="s">
        <v>27</v>
      </c>
      <c r="F2816" s="70" t="s">
        <v>24</v>
      </c>
      <c r="G2816" s="78">
        <v>44759</v>
      </c>
      <c r="H2816" s="78">
        <v>45992</v>
      </c>
      <c r="I2816" s="69">
        <v>3292573.77</v>
      </c>
      <c r="J2816" s="70">
        <v>0</v>
      </c>
      <c r="K2816" s="71">
        <v>1.07</v>
      </c>
      <c r="L2816" s="70">
        <v>0</v>
      </c>
      <c r="M2816" s="71">
        <v>1.35</v>
      </c>
      <c r="N2816" s="72"/>
      <c r="O2816" s="73">
        <f>MIN(1,MAX(0,(1/(1+EXP(-(Assumptions!$B$5 + Assumptions!$B$6*$N2816))))*Assumptions!$B$3))</f>
        <v>3.9165722796764356E-2</v>
      </c>
      <c r="P2816" s="73">
        <f>VLOOKUP($F2816,Assumptions!$A$23:$B$27,2,FALSE)*Assumptions!$B$4</f>
        <v>0.2</v>
      </c>
      <c r="Q2816" s="74">
        <f t="shared" si="86"/>
        <v>25791.206312743474</v>
      </c>
      <c r="R2816" s="75" t="str">
        <f>IF($O2816&lt;Assumptions!$B$17,"A",IF($O2816&lt;Assumptions!$B$18,"B",IF($O2816&lt;Assumptions!$B$19,"C",IF($O2816&lt;Assumptions!$B$20,"D","E"))))</f>
        <v>B</v>
      </c>
      <c r="S2816" s="75">
        <f t="shared" si="87"/>
        <v>0</v>
      </c>
    </row>
    <row r="2817" spans="1:19" ht="17.399999999999999" x14ac:dyDescent="0.3">
      <c r="A2817" s="39" t="s">
        <v>590</v>
      </c>
      <c r="B2817" s="39" t="s">
        <v>71</v>
      </c>
      <c r="C2817" s="39" t="s">
        <v>144</v>
      </c>
      <c r="D2817" s="39" t="s">
        <v>48</v>
      </c>
      <c r="E2817" s="70" t="s">
        <v>46</v>
      </c>
      <c r="F2817" s="70" t="s">
        <v>28</v>
      </c>
      <c r="G2817" s="78">
        <v>43876</v>
      </c>
      <c r="H2817" s="78">
        <v>45658</v>
      </c>
      <c r="I2817" s="69">
        <v>3480101.96</v>
      </c>
      <c r="J2817" s="70">
        <v>0</v>
      </c>
      <c r="K2817" s="71">
        <v>1.087</v>
      </c>
      <c r="L2817" s="70">
        <v>0</v>
      </c>
      <c r="M2817" s="71">
        <v>1.01</v>
      </c>
      <c r="N2817" s="72"/>
      <c r="O2817" s="73">
        <f>MIN(1,MAX(0,(1/(1+EXP(-(Assumptions!$B$5 + Assumptions!$B$6*$N2817))))*Assumptions!$B$3))</f>
        <v>3.9165722796764356E-2</v>
      </c>
      <c r="P2817" s="73">
        <f>VLOOKUP($F2817,Assumptions!$A$23:$B$27,2,FALSE)*Assumptions!$B$4</f>
        <v>0.35</v>
      </c>
      <c r="Q2817" s="74">
        <f t="shared" ref="Q2817:Q2880" si="88">$I2817*$O2817*$P2817</f>
        <v>47705.248034442709</v>
      </c>
      <c r="R2817" s="75" t="str">
        <f>IF($O2817&lt;Assumptions!$B$17,"A",IF($O2817&lt;Assumptions!$B$18,"B",IF($O2817&lt;Assumptions!$B$19,"C",IF($O2817&lt;Assumptions!$B$20,"D","E"))))</f>
        <v>B</v>
      </c>
      <c r="S2817" s="75">
        <f t="shared" ref="S2817:S2880" si="89">--($J2817&gt;=180)</f>
        <v>0</v>
      </c>
    </row>
    <row r="2818" spans="1:19" ht="17.399999999999999" x14ac:dyDescent="0.3">
      <c r="A2818" s="39" t="s">
        <v>590</v>
      </c>
      <c r="B2818" s="39" t="s">
        <v>71</v>
      </c>
      <c r="C2818" s="39" t="s">
        <v>144</v>
      </c>
      <c r="D2818" s="39" t="s">
        <v>48</v>
      </c>
      <c r="E2818" s="70" t="s">
        <v>46</v>
      </c>
      <c r="F2818" s="70" t="s">
        <v>28</v>
      </c>
      <c r="G2818" s="78">
        <v>43876</v>
      </c>
      <c r="H2818" s="78">
        <v>45689</v>
      </c>
      <c r="I2818" s="69">
        <v>3401713.09</v>
      </c>
      <c r="J2818" s="70">
        <v>35</v>
      </c>
      <c r="K2818" s="71">
        <v>0.66800000000000004</v>
      </c>
      <c r="L2818" s="70">
        <v>0</v>
      </c>
      <c r="M2818" s="71">
        <v>1.01</v>
      </c>
      <c r="N2818" s="72"/>
      <c r="O2818" s="73">
        <f>MIN(1,MAX(0,(1/(1+EXP(-(Assumptions!$B$5 + Assumptions!$B$6*$N2818))))*Assumptions!$B$3))</f>
        <v>3.9165722796764356E-2</v>
      </c>
      <c r="P2818" s="73">
        <f>VLOOKUP($F2818,Assumptions!$A$23:$B$27,2,FALSE)*Assumptions!$B$4</f>
        <v>0.35</v>
      </c>
      <c r="Q2818" s="74">
        <f t="shared" si="88"/>
        <v>46630.693170972641</v>
      </c>
      <c r="R2818" s="75" t="str">
        <f>IF($O2818&lt;Assumptions!$B$17,"A",IF($O2818&lt;Assumptions!$B$18,"B",IF($O2818&lt;Assumptions!$B$19,"C",IF($O2818&lt;Assumptions!$B$20,"D","E"))))</f>
        <v>B</v>
      </c>
      <c r="S2818" s="75">
        <f t="shared" si="89"/>
        <v>0</v>
      </c>
    </row>
    <row r="2819" spans="1:19" ht="17.399999999999999" x14ac:dyDescent="0.3">
      <c r="A2819" s="39" t="s">
        <v>590</v>
      </c>
      <c r="B2819" s="39" t="s">
        <v>71</v>
      </c>
      <c r="C2819" s="39" t="s">
        <v>144</v>
      </c>
      <c r="D2819" s="39" t="s">
        <v>48</v>
      </c>
      <c r="E2819" s="70" t="s">
        <v>46</v>
      </c>
      <c r="F2819" s="70" t="s">
        <v>28</v>
      </c>
      <c r="G2819" s="78">
        <v>43876</v>
      </c>
      <c r="H2819" s="78">
        <v>45717</v>
      </c>
      <c r="I2819" s="69">
        <v>3319902.38</v>
      </c>
      <c r="J2819" s="70">
        <v>0</v>
      </c>
      <c r="K2819" s="71">
        <v>1.1459999999999999</v>
      </c>
      <c r="L2819" s="70">
        <v>0</v>
      </c>
      <c r="M2819" s="71">
        <v>1.01</v>
      </c>
      <c r="N2819" s="72"/>
      <c r="O2819" s="73">
        <f>MIN(1,MAX(0,(1/(1+EXP(-(Assumptions!$B$5 + Assumptions!$B$6*$N2819))))*Assumptions!$B$3))</f>
        <v>3.9165722796764356E-2</v>
      </c>
      <c r="P2819" s="73">
        <f>VLOOKUP($F2819,Assumptions!$A$23:$B$27,2,FALSE)*Assumptions!$B$4</f>
        <v>0.35</v>
      </c>
      <c r="Q2819" s="74">
        <f t="shared" si="88"/>
        <v>45509.231714589376</v>
      </c>
      <c r="R2819" s="75" t="str">
        <f>IF($O2819&lt;Assumptions!$B$17,"A",IF($O2819&lt;Assumptions!$B$18,"B",IF($O2819&lt;Assumptions!$B$19,"C",IF($O2819&lt;Assumptions!$B$20,"D","E"))))</f>
        <v>B</v>
      </c>
      <c r="S2819" s="75">
        <f t="shared" si="89"/>
        <v>0</v>
      </c>
    </row>
    <row r="2820" spans="1:19" ht="17.399999999999999" x14ac:dyDescent="0.3">
      <c r="A2820" s="39" t="s">
        <v>590</v>
      </c>
      <c r="B2820" s="39" t="s">
        <v>71</v>
      </c>
      <c r="C2820" s="39" t="s">
        <v>144</v>
      </c>
      <c r="D2820" s="39" t="s">
        <v>48</v>
      </c>
      <c r="E2820" s="70" t="s">
        <v>46</v>
      </c>
      <c r="F2820" s="70" t="s">
        <v>28</v>
      </c>
      <c r="G2820" s="78">
        <v>43876</v>
      </c>
      <c r="H2820" s="78">
        <v>45748</v>
      </c>
      <c r="I2820" s="69">
        <v>3235964.26</v>
      </c>
      <c r="J2820" s="70">
        <v>15</v>
      </c>
      <c r="K2820" s="71">
        <v>1.1240000000000001</v>
      </c>
      <c r="L2820" s="70">
        <v>0</v>
      </c>
      <c r="M2820" s="71">
        <v>1.01</v>
      </c>
      <c r="N2820" s="72"/>
      <c r="O2820" s="73">
        <f>MIN(1,MAX(0,(1/(1+EXP(-(Assumptions!$B$5 + Assumptions!$B$6*$N2820))))*Assumptions!$B$3))</f>
        <v>3.9165722796764356E-2</v>
      </c>
      <c r="P2820" s="73">
        <f>VLOOKUP($F2820,Assumptions!$A$23:$B$27,2,FALSE)*Assumptions!$B$4</f>
        <v>0.35</v>
      </c>
      <c r="Q2820" s="74">
        <f t="shared" si="88"/>
        <v>44358.607715588834</v>
      </c>
      <c r="R2820" s="75" t="str">
        <f>IF($O2820&lt;Assumptions!$B$17,"A",IF($O2820&lt;Assumptions!$B$18,"B",IF($O2820&lt;Assumptions!$B$19,"C",IF($O2820&lt;Assumptions!$B$20,"D","E"))))</f>
        <v>B</v>
      </c>
      <c r="S2820" s="75">
        <f t="shared" si="89"/>
        <v>0</v>
      </c>
    </row>
    <row r="2821" spans="1:19" ht="17.399999999999999" x14ac:dyDescent="0.3">
      <c r="A2821" s="39" t="s">
        <v>590</v>
      </c>
      <c r="B2821" s="39" t="s">
        <v>71</v>
      </c>
      <c r="C2821" s="39" t="s">
        <v>144</v>
      </c>
      <c r="D2821" s="39" t="s">
        <v>48</v>
      </c>
      <c r="E2821" s="70" t="s">
        <v>46</v>
      </c>
      <c r="F2821" s="70" t="s">
        <v>28</v>
      </c>
      <c r="G2821" s="78">
        <v>43876</v>
      </c>
      <c r="H2821" s="78">
        <v>45778</v>
      </c>
      <c r="I2821" s="69">
        <v>3156350.13</v>
      </c>
      <c r="J2821" s="70">
        <v>15</v>
      </c>
      <c r="K2821" s="71">
        <v>0.997</v>
      </c>
      <c r="L2821" s="70">
        <v>0</v>
      </c>
      <c r="M2821" s="71">
        <v>1.01</v>
      </c>
      <c r="N2821" s="72"/>
      <c r="O2821" s="73">
        <f>MIN(1,MAX(0,(1/(1+EXP(-(Assumptions!$B$5 + Assumptions!$B$6*$N2821))))*Assumptions!$B$3))</f>
        <v>3.9165722796764356E-2</v>
      </c>
      <c r="P2821" s="73">
        <f>VLOOKUP($F2821,Assumptions!$A$23:$B$27,2,FALSE)*Assumptions!$B$4</f>
        <v>0.35</v>
      </c>
      <c r="Q2821" s="74">
        <f t="shared" si="88"/>
        <v>43267.256984388892</v>
      </c>
      <c r="R2821" s="75" t="str">
        <f>IF($O2821&lt;Assumptions!$B$17,"A",IF($O2821&lt;Assumptions!$B$18,"B",IF($O2821&lt;Assumptions!$B$19,"C",IF($O2821&lt;Assumptions!$B$20,"D","E"))))</f>
        <v>B</v>
      </c>
      <c r="S2821" s="75">
        <f t="shared" si="89"/>
        <v>0</v>
      </c>
    </row>
    <row r="2822" spans="1:19" ht="17.399999999999999" x14ac:dyDescent="0.3">
      <c r="A2822" s="39" t="s">
        <v>590</v>
      </c>
      <c r="B2822" s="39" t="s">
        <v>71</v>
      </c>
      <c r="C2822" s="39" t="s">
        <v>144</v>
      </c>
      <c r="D2822" s="39" t="s">
        <v>48</v>
      </c>
      <c r="E2822" s="70" t="s">
        <v>46</v>
      </c>
      <c r="F2822" s="70" t="s">
        <v>28</v>
      </c>
      <c r="G2822" s="78">
        <v>43876</v>
      </c>
      <c r="H2822" s="78">
        <v>45809</v>
      </c>
      <c r="I2822" s="69">
        <v>3086437.4</v>
      </c>
      <c r="J2822" s="70">
        <v>95</v>
      </c>
      <c r="K2822" s="71">
        <v>0.38100000000000001</v>
      </c>
      <c r="L2822" s="70">
        <v>0</v>
      </c>
      <c r="M2822" s="71">
        <v>1.01</v>
      </c>
      <c r="N2822" s="72"/>
      <c r="O2822" s="73">
        <f>MIN(1,MAX(0,(1/(1+EXP(-(Assumptions!$B$5 + Assumptions!$B$6*$N2822))))*Assumptions!$B$3))</f>
        <v>3.9165722796764356E-2</v>
      </c>
      <c r="P2822" s="73">
        <f>VLOOKUP($F2822,Assumptions!$A$23:$B$27,2,FALSE)*Assumptions!$B$4</f>
        <v>0.35</v>
      </c>
      <c r="Q2822" s="74">
        <f t="shared" si="88"/>
        <v>42308.893073288134</v>
      </c>
      <c r="R2822" s="75" t="str">
        <f>IF($O2822&lt;Assumptions!$B$17,"A",IF($O2822&lt;Assumptions!$B$18,"B",IF($O2822&lt;Assumptions!$B$19,"C",IF($O2822&lt;Assumptions!$B$20,"D","E"))))</f>
        <v>B</v>
      </c>
      <c r="S2822" s="75">
        <f t="shared" si="89"/>
        <v>0</v>
      </c>
    </row>
    <row r="2823" spans="1:19" ht="17.399999999999999" x14ac:dyDescent="0.3">
      <c r="A2823" s="39" t="s">
        <v>590</v>
      </c>
      <c r="B2823" s="39" t="s">
        <v>71</v>
      </c>
      <c r="C2823" s="39" t="s">
        <v>144</v>
      </c>
      <c r="D2823" s="39" t="s">
        <v>48</v>
      </c>
      <c r="E2823" s="70" t="s">
        <v>46</v>
      </c>
      <c r="F2823" s="70" t="s">
        <v>28</v>
      </c>
      <c r="G2823" s="78">
        <v>43876</v>
      </c>
      <c r="H2823" s="78">
        <v>45839</v>
      </c>
      <c r="I2823" s="69">
        <v>3005019</v>
      </c>
      <c r="J2823" s="70">
        <v>0</v>
      </c>
      <c r="K2823" s="71">
        <v>1.127</v>
      </c>
      <c r="L2823" s="70">
        <v>0</v>
      </c>
      <c r="M2823" s="71">
        <v>1.01</v>
      </c>
      <c r="N2823" s="72"/>
      <c r="O2823" s="73">
        <f>MIN(1,MAX(0,(1/(1+EXP(-(Assumptions!$B$5 + Assumptions!$B$6*$N2823))))*Assumptions!$B$3))</f>
        <v>3.9165722796764356E-2</v>
      </c>
      <c r="P2823" s="73">
        <f>VLOOKUP($F2823,Assumptions!$A$23:$B$27,2,FALSE)*Assumptions!$B$4</f>
        <v>0.35</v>
      </c>
      <c r="Q2823" s="74">
        <f t="shared" si="88"/>
        <v>41192.809403553503</v>
      </c>
      <c r="R2823" s="75" t="str">
        <f>IF($O2823&lt;Assumptions!$B$17,"A",IF($O2823&lt;Assumptions!$B$18,"B",IF($O2823&lt;Assumptions!$B$19,"C",IF($O2823&lt;Assumptions!$B$20,"D","E"))))</f>
        <v>B</v>
      </c>
      <c r="S2823" s="75">
        <f t="shared" si="89"/>
        <v>0</v>
      </c>
    </row>
    <row r="2824" spans="1:19" ht="17.399999999999999" x14ac:dyDescent="0.3">
      <c r="A2824" s="39" t="s">
        <v>590</v>
      </c>
      <c r="B2824" s="39" t="s">
        <v>71</v>
      </c>
      <c r="C2824" s="39" t="s">
        <v>144</v>
      </c>
      <c r="D2824" s="39" t="s">
        <v>48</v>
      </c>
      <c r="E2824" s="70" t="s">
        <v>46</v>
      </c>
      <c r="F2824" s="70" t="s">
        <v>28</v>
      </c>
      <c r="G2824" s="78">
        <v>43876</v>
      </c>
      <c r="H2824" s="78">
        <v>45870</v>
      </c>
      <c r="I2824" s="69">
        <v>2927437.61</v>
      </c>
      <c r="J2824" s="70">
        <v>0</v>
      </c>
      <c r="K2824" s="71">
        <v>1.0960000000000001</v>
      </c>
      <c r="L2824" s="70">
        <v>0</v>
      </c>
      <c r="M2824" s="71">
        <v>1.01</v>
      </c>
      <c r="N2824" s="72"/>
      <c r="O2824" s="73">
        <f>MIN(1,MAX(0,(1/(1+EXP(-(Assumptions!$B$5 + Assumptions!$B$6*$N2824))))*Assumptions!$B$3))</f>
        <v>3.9165722796764356E-2</v>
      </c>
      <c r="P2824" s="73">
        <f>VLOOKUP($F2824,Assumptions!$A$23:$B$27,2,FALSE)*Assumptions!$B$4</f>
        <v>0.35</v>
      </c>
      <c r="Q2824" s="74">
        <f t="shared" si="88"/>
        <v>40129.323478328828</v>
      </c>
      <c r="R2824" s="75" t="str">
        <f>IF($O2824&lt;Assumptions!$B$17,"A",IF($O2824&lt;Assumptions!$B$18,"B",IF($O2824&lt;Assumptions!$B$19,"C",IF($O2824&lt;Assumptions!$B$20,"D","E"))))</f>
        <v>B</v>
      </c>
      <c r="S2824" s="75">
        <f t="shared" si="89"/>
        <v>0</v>
      </c>
    </row>
    <row r="2825" spans="1:19" ht="17.399999999999999" x14ac:dyDescent="0.3">
      <c r="A2825" s="39" t="s">
        <v>590</v>
      </c>
      <c r="B2825" s="39" t="s">
        <v>71</v>
      </c>
      <c r="C2825" s="39" t="s">
        <v>144</v>
      </c>
      <c r="D2825" s="39" t="s">
        <v>48</v>
      </c>
      <c r="E2825" s="70" t="s">
        <v>46</v>
      </c>
      <c r="F2825" s="70" t="s">
        <v>28</v>
      </c>
      <c r="G2825" s="78">
        <v>43876</v>
      </c>
      <c r="H2825" s="78">
        <v>45901</v>
      </c>
      <c r="I2825" s="69">
        <v>2847158.88</v>
      </c>
      <c r="J2825" s="70">
        <v>0</v>
      </c>
      <c r="K2825" s="71">
        <v>1.0269999999999999</v>
      </c>
      <c r="L2825" s="70">
        <v>0</v>
      </c>
      <c r="M2825" s="71">
        <v>1.01</v>
      </c>
      <c r="N2825" s="72"/>
      <c r="O2825" s="73">
        <f>MIN(1,MAX(0,(1/(1+EXP(-(Assumptions!$B$5 + Assumptions!$B$6*$N2825))))*Assumptions!$B$3))</f>
        <v>3.9165722796764356E-2</v>
      </c>
      <c r="P2825" s="73">
        <f>VLOOKUP($F2825,Assumptions!$A$23:$B$27,2,FALSE)*Assumptions!$B$4</f>
        <v>0.35</v>
      </c>
      <c r="Q2825" s="74">
        <f t="shared" si="88"/>
        <v>39028.862408349116</v>
      </c>
      <c r="R2825" s="75" t="str">
        <f>IF($O2825&lt;Assumptions!$B$17,"A",IF($O2825&lt;Assumptions!$B$18,"B",IF($O2825&lt;Assumptions!$B$19,"C",IF($O2825&lt;Assumptions!$B$20,"D","E"))))</f>
        <v>B</v>
      </c>
      <c r="S2825" s="75">
        <f t="shared" si="89"/>
        <v>0</v>
      </c>
    </row>
    <row r="2826" spans="1:19" ht="17.399999999999999" x14ac:dyDescent="0.3">
      <c r="A2826" s="39" t="s">
        <v>590</v>
      </c>
      <c r="B2826" s="39" t="s">
        <v>71</v>
      </c>
      <c r="C2826" s="39" t="s">
        <v>144</v>
      </c>
      <c r="D2826" s="39" t="s">
        <v>48</v>
      </c>
      <c r="E2826" s="70" t="s">
        <v>46</v>
      </c>
      <c r="F2826" s="70" t="s">
        <v>28</v>
      </c>
      <c r="G2826" s="78">
        <v>43876</v>
      </c>
      <c r="H2826" s="78">
        <v>45931</v>
      </c>
      <c r="I2826" s="69">
        <v>2768609.03</v>
      </c>
      <c r="J2826" s="70">
        <v>0</v>
      </c>
      <c r="K2826" s="71">
        <v>0.96699999999999997</v>
      </c>
      <c r="L2826" s="70">
        <v>0</v>
      </c>
      <c r="M2826" s="71">
        <v>1.01</v>
      </c>
      <c r="N2826" s="72"/>
      <c r="O2826" s="73">
        <f>MIN(1,MAX(0,(1/(1+EXP(-(Assumptions!$B$5 + Assumptions!$B$6*$N2826))))*Assumptions!$B$3))</f>
        <v>3.9165722796764356E-2</v>
      </c>
      <c r="P2826" s="73">
        <f>VLOOKUP($F2826,Assumptions!$A$23:$B$27,2,FALSE)*Assumptions!$B$4</f>
        <v>0.35</v>
      </c>
      <c r="Q2826" s="74">
        <f t="shared" si="88"/>
        <v>37952.100830559524</v>
      </c>
      <c r="R2826" s="75" t="str">
        <f>IF($O2826&lt;Assumptions!$B$17,"A",IF($O2826&lt;Assumptions!$B$18,"B",IF($O2826&lt;Assumptions!$B$19,"C",IF($O2826&lt;Assumptions!$B$20,"D","E"))))</f>
        <v>B</v>
      </c>
      <c r="S2826" s="75">
        <f t="shared" si="89"/>
        <v>0</v>
      </c>
    </row>
    <row r="2827" spans="1:19" ht="17.399999999999999" x14ac:dyDescent="0.3">
      <c r="A2827" s="39" t="s">
        <v>590</v>
      </c>
      <c r="B2827" s="39" t="s">
        <v>71</v>
      </c>
      <c r="C2827" s="39" t="s">
        <v>144</v>
      </c>
      <c r="D2827" s="39" t="s">
        <v>48</v>
      </c>
      <c r="E2827" s="70" t="s">
        <v>46</v>
      </c>
      <c r="F2827" s="70" t="s">
        <v>28</v>
      </c>
      <c r="G2827" s="78">
        <v>43876</v>
      </c>
      <c r="H2827" s="78">
        <v>45962</v>
      </c>
      <c r="I2827" s="69">
        <v>2702196.26</v>
      </c>
      <c r="J2827" s="70">
        <v>0</v>
      </c>
      <c r="K2827" s="71">
        <v>1.0029999999999999</v>
      </c>
      <c r="L2827" s="70">
        <v>0</v>
      </c>
      <c r="M2827" s="71">
        <v>1.01</v>
      </c>
      <c r="N2827" s="72"/>
      <c r="O2827" s="73">
        <f>MIN(1,MAX(0,(1/(1+EXP(-(Assumptions!$B$5 + Assumptions!$B$6*$N2827))))*Assumptions!$B$3))</f>
        <v>3.9165722796764356E-2</v>
      </c>
      <c r="P2827" s="73">
        <f>VLOOKUP($F2827,Assumptions!$A$23:$B$27,2,FALSE)*Assumptions!$B$4</f>
        <v>0.35</v>
      </c>
      <c r="Q2827" s="74">
        <f t="shared" si="88"/>
        <v>37041.714381564678</v>
      </c>
      <c r="R2827" s="75" t="str">
        <f>IF($O2827&lt;Assumptions!$B$17,"A",IF($O2827&lt;Assumptions!$B$18,"B",IF($O2827&lt;Assumptions!$B$19,"C",IF($O2827&lt;Assumptions!$B$20,"D","E"))))</f>
        <v>B</v>
      </c>
      <c r="S2827" s="75">
        <f t="shared" si="89"/>
        <v>0</v>
      </c>
    </row>
    <row r="2828" spans="1:19" ht="17.399999999999999" x14ac:dyDescent="0.3">
      <c r="A2828" s="39" t="s">
        <v>590</v>
      </c>
      <c r="B2828" s="39" t="s">
        <v>71</v>
      </c>
      <c r="C2828" s="39" t="s">
        <v>144</v>
      </c>
      <c r="D2828" s="39" t="s">
        <v>48</v>
      </c>
      <c r="E2828" s="70" t="s">
        <v>46</v>
      </c>
      <c r="F2828" s="70" t="s">
        <v>28</v>
      </c>
      <c r="G2828" s="78">
        <v>43876</v>
      </c>
      <c r="H2828" s="78">
        <v>45992</v>
      </c>
      <c r="I2828" s="69">
        <v>2637765.48</v>
      </c>
      <c r="J2828" s="70">
        <v>0</v>
      </c>
      <c r="K2828" s="71">
        <v>1.1479999999999999</v>
      </c>
      <c r="L2828" s="70">
        <v>0</v>
      </c>
      <c r="M2828" s="71">
        <v>1.01</v>
      </c>
      <c r="N2828" s="72"/>
      <c r="O2828" s="73">
        <f>MIN(1,MAX(0,(1/(1+EXP(-(Assumptions!$B$5 + Assumptions!$B$6*$N2828))))*Assumptions!$B$3))</f>
        <v>3.9165722796764356E-2</v>
      </c>
      <c r="P2828" s="73">
        <f>VLOOKUP($F2828,Assumptions!$A$23:$B$27,2,FALSE)*Assumptions!$B$4</f>
        <v>0.35</v>
      </c>
      <c r="Q2828" s="74">
        <f t="shared" si="88"/>
        <v>36158.497057393921</v>
      </c>
      <c r="R2828" s="75" t="str">
        <f>IF($O2828&lt;Assumptions!$B$17,"A",IF($O2828&lt;Assumptions!$B$18,"B",IF($O2828&lt;Assumptions!$B$19,"C",IF($O2828&lt;Assumptions!$B$20,"D","E"))))</f>
        <v>B</v>
      </c>
      <c r="S2828" s="75">
        <f t="shared" si="89"/>
        <v>0</v>
      </c>
    </row>
    <row r="2829" spans="1:19" ht="17.399999999999999" x14ac:dyDescent="0.3">
      <c r="A2829" s="39" t="s">
        <v>592</v>
      </c>
      <c r="B2829" s="39" t="s">
        <v>85</v>
      </c>
      <c r="C2829" s="39" t="s">
        <v>135</v>
      </c>
      <c r="D2829" s="39" t="s">
        <v>38</v>
      </c>
      <c r="E2829" s="70" t="s">
        <v>43</v>
      </c>
      <c r="F2829" s="70" t="s">
        <v>36</v>
      </c>
      <c r="G2829" s="78">
        <v>44595</v>
      </c>
      <c r="H2829" s="78">
        <v>45658</v>
      </c>
      <c r="I2829" s="69">
        <v>552022.03</v>
      </c>
      <c r="J2829" s="70">
        <v>0</v>
      </c>
      <c r="K2829" s="71">
        <v>1.052</v>
      </c>
      <c r="L2829" s="70">
        <v>0</v>
      </c>
      <c r="M2829" s="71">
        <v>0.86</v>
      </c>
      <c r="N2829" s="72"/>
      <c r="O2829" s="73">
        <f>MIN(1,MAX(0,(1/(1+EXP(-(Assumptions!$B$5 + Assumptions!$B$6*$N2829))))*Assumptions!$B$3))</f>
        <v>3.9165722796764356E-2</v>
      </c>
      <c r="P2829" s="73">
        <f>VLOOKUP($F2829,Assumptions!$A$23:$B$27,2,FALSE)*Assumptions!$B$4</f>
        <v>0.55000000000000004</v>
      </c>
      <c r="Q2829" s="74">
        <f t="shared" si="88"/>
        <v>11891.187992577927</v>
      </c>
      <c r="R2829" s="75" t="str">
        <f>IF($O2829&lt;Assumptions!$B$17,"A",IF($O2829&lt;Assumptions!$B$18,"B",IF($O2829&lt;Assumptions!$B$19,"C",IF($O2829&lt;Assumptions!$B$20,"D","E"))))</f>
        <v>B</v>
      </c>
      <c r="S2829" s="75">
        <f t="shared" si="89"/>
        <v>0</v>
      </c>
    </row>
    <row r="2830" spans="1:19" ht="17.399999999999999" x14ac:dyDescent="0.3">
      <c r="A2830" s="39" t="s">
        <v>592</v>
      </c>
      <c r="B2830" s="39" t="s">
        <v>85</v>
      </c>
      <c r="C2830" s="39" t="s">
        <v>135</v>
      </c>
      <c r="D2830" s="39" t="s">
        <v>38</v>
      </c>
      <c r="E2830" s="70" t="s">
        <v>43</v>
      </c>
      <c r="F2830" s="70" t="s">
        <v>36</v>
      </c>
      <c r="G2830" s="78">
        <v>44595</v>
      </c>
      <c r="H2830" s="78">
        <v>45689</v>
      </c>
      <c r="I2830" s="69">
        <v>534249.32999999996</v>
      </c>
      <c r="J2830" s="70">
        <v>0</v>
      </c>
      <c r="K2830" s="71">
        <v>0.98</v>
      </c>
      <c r="L2830" s="70">
        <v>0</v>
      </c>
      <c r="M2830" s="71">
        <v>0.86</v>
      </c>
      <c r="N2830" s="72"/>
      <c r="O2830" s="73">
        <f>MIN(1,MAX(0,(1/(1+EXP(-(Assumptions!$B$5 + Assumptions!$B$6*$N2830))))*Assumptions!$B$3))</f>
        <v>3.9165722796764356E-2</v>
      </c>
      <c r="P2830" s="73">
        <f>VLOOKUP($F2830,Assumptions!$A$23:$B$27,2,FALSE)*Assumptions!$B$4</f>
        <v>0.55000000000000004</v>
      </c>
      <c r="Q2830" s="74">
        <f t="shared" si="88"/>
        <v>11508.343639725395</v>
      </c>
      <c r="R2830" s="75" t="str">
        <f>IF($O2830&lt;Assumptions!$B$17,"A",IF($O2830&lt;Assumptions!$B$18,"B",IF($O2830&lt;Assumptions!$B$19,"C",IF($O2830&lt;Assumptions!$B$20,"D","E"))))</f>
        <v>B</v>
      </c>
      <c r="S2830" s="75">
        <f t="shared" si="89"/>
        <v>0</v>
      </c>
    </row>
    <row r="2831" spans="1:19" ht="17.399999999999999" x14ac:dyDescent="0.3">
      <c r="A2831" s="39" t="s">
        <v>592</v>
      </c>
      <c r="B2831" s="39" t="s">
        <v>85</v>
      </c>
      <c r="C2831" s="39" t="s">
        <v>135</v>
      </c>
      <c r="D2831" s="39" t="s">
        <v>38</v>
      </c>
      <c r="E2831" s="70" t="s">
        <v>43</v>
      </c>
      <c r="F2831" s="70" t="s">
        <v>36</v>
      </c>
      <c r="G2831" s="78">
        <v>44595</v>
      </c>
      <c r="H2831" s="78">
        <v>45717</v>
      </c>
      <c r="I2831" s="69">
        <v>519049.5</v>
      </c>
      <c r="J2831" s="70">
        <v>35</v>
      </c>
      <c r="K2831" s="71">
        <v>0.55200000000000005</v>
      </c>
      <c r="L2831" s="70">
        <v>0</v>
      </c>
      <c r="M2831" s="71">
        <v>0.86</v>
      </c>
      <c r="N2831" s="72"/>
      <c r="O2831" s="73">
        <f>MIN(1,MAX(0,(1/(1+EXP(-(Assumptions!$B$5 + Assumptions!$B$6*$N2831))))*Assumptions!$B$3))</f>
        <v>3.9165722796764356E-2</v>
      </c>
      <c r="P2831" s="73">
        <f>VLOOKUP($F2831,Assumptions!$A$23:$B$27,2,FALSE)*Assumptions!$B$4</f>
        <v>0.55000000000000004</v>
      </c>
      <c r="Q2831" s="74">
        <f t="shared" si="88"/>
        <v>11180.921859139527</v>
      </c>
      <c r="R2831" s="75" t="str">
        <f>IF($O2831&lt;Assumptions!$B$17,"A",IF($O2831&lt;Assumptions!$B$18,"B",IF($O2831&lt;Assumptions!$B$19,"C",IF($O2831&lt;Assumptions!$B$20,"D","E"))))</f>
        <v>B</v>
      </c>
      <c r="S2831" s="75">
        <f t="shared" si="89"/>
        <v>0</v>
      </c>
    </row>
    <row r="2832" spans="1:19" ht="17.399999999999999" x14ac:dyDescent="0.3">
      <c r="A2832" s="39" t="s">
        <v>592</v>
      </c>
      <c r="B2832" s="39" t="s">
        <v>85</v>
      </c>
      <c r="C2832" s="39" t="s">
        <v>135</v>
      </c>
      <c r="D2832" s="39" t="s">
        <v>38</v>
      </c>
      <c r="E2832" s="70" t="s">
        <v>43</v>
      </c>
      <c r="F2832" s="70" t="s">
        <v>36</v>
      </c>
      <c r="G2832" s="78">
        <v>44595</v>
      </c>
      <c r="H2832" s="78">
        <v>45748</v>
      </c>
      <c r="I2832" s="69">
        <v>503101.3</v>
      </c>
      <c r="J2832" s="70">
        <v>15</v>
      </c>
      <c r="K2832" s="71">
        <v>1.0980000000000001</v>
      </c>
      <c r="L2832" s="70">
        <v>0</v>
      </c>
      <c r="M2832" s="71">
        <v>0.86</v>
      </c>
      <c r="N2832" s="72"/>
      <c r="O2832" s="73">
        <f>MIN(1,MAX(0,(1/(1+EXP(-(Assumptions!$B$5 + Assumptions!$B$6*$N2832))))*Assumptions!$B$3))</f>
        <v>3.9165722796764356E-2</v>
      </c>
      <c r="P2832" s="73">
        <f>VLOOKUP($F2832,Assumptions!$A$23:$B$27,2,FALSE)*Assumptions!$B$4</f>
        <v>0.55000000000000004</v>
      </c>
      <c r="Q2832" s="74">
        <f t="shared" si="88"/>
        <v>10837.379329970481</v>
      </c>
      <c r="R2832" s="75" t="str">
        <f>IF($O2832&lt;Assumptions!$B$17,"A",IF($O2832&lt;Assumptions!$B$18,"B",IF($O2832&lt;Assumptions!$B$19,"C",IF($O2832&lt;Assumptions!$B$20,"D","E"))))</f>
        <v>B</v>
      </c>
      <c r="S2832" s="75">
        <f t="shared" si="89"/>
        <v>0</v>
      </c>
    </row>
    <row r="2833" spans="1:19" ht="17.399999999999999" x14ac:dyDescent="0.3">
      <c r="A2833" s="39" t="s">
        <v>592</v>
      </c>
      <c r="B2833" s="39" t="s">
        <v>85</v>
      </c>
      <c r="C2833" s="39" t="s">
        <v>135</v>
      </c>
      <c r="D2833" s="39" t="s">
        <v>38</v>
      </c>
      <c r="E2833" s="70" t="s">
        <v>43</v>
      </c>
      <c r="F2833" s="70" t="s">
        <v>36</v>
      </c>
      <c r="G2833" s="78">
        <v>44595</v>
      </c>
      <c r="H2833" s="78">
        <v>45778</v>
      </c>
      <c r="I2833" s="69">
        <v>487746.77</v>
      </c>
      <c r="J2833" s="70">
        <v>0</v>
      </c>
      <c r="K2833" s="71">
        <v>1.099</v>
      </c>
      <c r="L2833" s="70">
        <v>0</v>
      </c>
      <c r="M2833" s="71">
        <v>0.86</v>
      </c>
      <c r="N2833" s="72"/>
      <c r="O2833" s="73">
        <f>MIN(1,MAX(0,(1/(1+EXP(-(Assumptions!$B$5 + Assumptions!$B$6*$N2833))))*Assumptions!$B$3))</f>
        <v>3.9165722796764356E-2</v>
      </c>
      <c r="P2833" s="73">
        <f>VLOOKUP($F2833,Assumptions!$A$23:$B$27,2,FALSE)*Assumptions!$B$4</f>
        <v>0.55000000000000004</v>
      </c>
      <c r="Q2833" s="74">
        <f t="shared" si="88"/>
        <v>10506.625133860451</v>
      </c>
      <c r="R2833" s="75" t="str">
        <f>IF($O2833&lt;Assumptions!$B$17,"A",IF($O2833&lt;Assumptions!$B$18,"B",IF($O2833&lt;Assumptions!$B$19,"C",IF($O2833&lt;Assumptions!$B$20,"D","E"))))</f>
        <v>B</v>
      </c>
      <c r="S2833" s="75">
        <f t="shared" si="89"/>
        <v>0</v>
      </c>
    </row>
    <row r="2834" spans="1:19" ht="17.399999999999999" x14ac:dyDescent="0.3">
      <c r="A2834" s="39" t="s">
        <v>592</v>
      </c>
      <c r="B2834" s="39" t="s">
        <v>85</v>
      </c>
      <c r="C2834" s="39" t="s">
        <v>135</v>
      </c>
      <c r="D2834" s="39" t="s">
        <v>38</v>
      </c>
      <c r="E2834" s="70" t="s">
        <v>43</v>
      </c>
      <c r="F2834" s="70" t="s">
        <v>36</v>
      </c>
      <c r="G2834" s="78">
        <v>44595</v>
      </c>
      <c r="H2834" s="78">
        <v>45809</v>
      </c>
      <c r="I2834" s="69">
        <v>473352.95</v>
      </c>
      <c r="J2834" s="70">
        <v>185</v>
      </c>
      <c r="K2834" s="71">
        <v>0.39300000000000002</v>
      </c>
      <c r="L2834" s="70">
        <v>0</v>
      </c>
      <c r="M2834" s="71">
        <v>0.86</v>
      </c>
      <c r="N2834" s="72"/>
      <c r="O2834" s="73">
        <f>MIN(1,MAX(0,(1/(1+EXP(-(Assumptions!$B$5 + Assumptions!$B$6*$N2834))))*Assumptions!$B$3))</f>
        <v>3.9165722796764356E-2</v>
      </c>
      <c r="P2834" s="73">
        <f>VLOOKUP($F2834,Assumptions!$A$23:$B$27,2,FALSE)*Assumptions!$B$4</f>
        <v>0.55000000000000004</v>
      </c>
      <c r="Q2834" s="74">
        <f t="shared" si="88"/>
        <v>10196.565733601863</v>
      </c>
      <c r="R2834" s="75" t="str">
        <f>IF($O2834&lt;Assumptions!$B$17,"A",IF($O2834&lt;Assumptions!$B$18,"B",IF($O2834&lt;Assumptions!$B$19,"C",IF($O2834&lt;Assumptions!$B$20,"D","E"))))</f>
        <v>B</v>
      </c>
      <c r="S2834" s="75">
        <f t="shared" si="89"/>
        <v>1</v>
      </c>
    </row>
    <row r="2835" spans="1:19" ht="17.399999999999999" x14ac:dyDescent="0.3">
      <c r="A2835" s="39" t="s">
        <v>592</v>
      </c>
      <c r="B2835" s="39" t="s">
        <v>85</v>
      </c>
      <c r="C2835" s="39" t="s">
        <v>135</v>
      </c>
      <c r="D2835" s="39" t="s">
        <v>38</v>
      </c>
      <c r="E2835" s="70" t="s">
        <v>43</v>
      </c>
      <c r="F2835" s="70" t="s">
        <v>36</v>
      </c>
      <c r="G2835" s="78">
        <v>44595</v>
      </c>
      <c r="H2835" s="78">
        <v>45839</v>
      </c>
      <c r="I2835" s="69">
        <v>459816.32</v>
      </c>
      <c r="J2835" s="70">
        <v>0</v>
      </c>
      <c r="K2835" s="71">
        <v>0.96499999999999997</v>
      </c>
      <c r="L2835" s="70">
        <v>0</v>
      </c>
      <c r="M2835" s="71">
        <v>0.86</v>
      </c>
      <c r="N2835" s="72"/>
      <c r="O2835" s="73">
        <f>MIN(1,MAX(0,(1/(1+EXP(-(Assumptions!$B$5 + Assumptions!$B$6*$N2835))))*Assumptions!$B$3))</f>
        <v>3.9165722796764356E-2</v>
      </c>
      <c r="P2835" s="73">
        <f>VLOOKUP($F2835,Assumptions!$A$23:$B$27,2,FALSE)*Assumptions!$B$4</f>
        <v>0.55000000000000004</v>
      </c>
      <c r="Q2835" s="74">
        <f t="shared" si="88"/>
        <v>9904.9711896015633</v>
      </c>
      <c r="R2835" s="75" t="str">
        <f>IF($O2835&lt;Assumptions!$B$17,"A",IF($O2835&lt;Assumptions!$B$18,"B",IF($O2835&lt;Assumptions!$B$19,"C",IF($O2835&lt;Assumptions!$B$20,"D","E"))))</f>
        <v>B</v>
      </c>
      <c r="S2835" s="75">
        <f t="shared" si="89"/>
        <v>0</v>
      </c>
    </row>
    <row r="2836" spans="1:19" ht="17.399999999999999" x14ac:dyDescent="0.3">
      <c r="A2836" s="39" t="s">
        <v>592</v>
      </c>
      <c r="B2836" s="39" t="s">
        <v>85</v>
      </c>
      <c r="C2836" s="39" t="s">
        <v>135</v>
      </c>
      <c r="D2836" s="39" t="s">
        <v>38</v>
      </c>
      <c r="E2836" s="70" t="s">
        <v>43</v>
      </c>
      <c r="F2836" s="70" t="s">
        <v>36</v>
      </c>
      <c r="G2836" s="78">
        <v>44595</v>
      </c>
      <c r="H2836" s="78">
        <v>45870</v>
      </c>
      <c r="I2836" s="69">
        <v>445309.19</v>
      </c>
      <c r="J2836" s="70">
        <v>0</v>
      </c>
      <c r="K2836" s="71">
        <v>1.0860000000000001</v>
      </c>
      <c r="L2836" s="70">
        <v>0</v>
      </c>
      <c r="M2836" s="71">
        <v>0.86</v>
      </c>
      <c r="N2836" s="72"/>
      <c r="O2836" s="73">
        <f>MIN(1,MAX(0,(1/(1+EXP(-(Assumptions!$B$5 + Assumptions!$B$6*$N2836))))*Assumptions!$B$3))</f>
        <v>3.9165722796764356E-2</v>
      </c>
      <c r="P2836" s="73">
        <f>VLOOKUP($F2836,Assumptions!$A$23:$B$27,2,FALSE)*Assumptions!$B$4</f>
        <v>0.55000000000000004</v>
      </c>
      <c r="Q2836" s="74">
        <f t="shared" si="88"/>
        <v>9592.4709619154182</v>
      </c>
      <c r="R2836" s="75" t="str">
        <f>IF($O2836&lt;Assumptions!$B$17,"A",IF($O2836&lt;Assumptions!$B$18,"B",IF($O2836&lt;Assumptions!$B$19,"C",IF($O2836&lt;Assumptions!$B$20,"D","E"))))</f>
        <v>B</v>
      </c>
      <c r="S2836" s="75">
        <f t="shared" si="89"/>
        <v>0</v>
      </c>
    </row>
    <row r="2837" spans="1:19" ht="17.399999999999999" x14ac:dyDescent="0.3">
      <c r="A2837" s="39" t="s">
        <v>592</v>
      </c>
      <c r="B2837" s="39" t="s">
        <v>85</v>
      </c>
      <c r="C2837" s="39" t="s">
        <v>135</v>
      </c>
      <c r="D2837" s="39" t="s">
        <v>38</v>
      </c>
      <c r="E2837" s="70" t="s">
        <v>43</v>
      </c>
      <c r="F2837" s="70" t="s">
        <v>36</v>
      </c>
      <c r="G2837" s="78">
        <v>44595</v>
      </c>
      <c r="H2837" s="78">
        <v>45901</v>
      </c>
      <c r="I2837" s="69">
        <v>432968.81</v>
      </c>
      <c r="J2837" s="70">
        <v>185</v>
      </c>
      <c r="K2837" s="71">
        <v>0.35199999999999998</v>
      </c>
      <c r="L2837" s="70">
        <v>0</v>
      </c>
      <c r="M2837" s="71">
        <v>0.86</v>
      </c>
      <c r="N2837" s="72"/>
      <c r="O2837" s="73">
        <f>MIN(1,MAX(0,(1/(1+EXP(-(Assumptions!$B$5 + Assumptions!$B$6*$N2837))))*Assumptions!$B$3))</f>
        <v>3.9165722796764356E-2</v>
      </c>
      <c r="P2837" s="73">
        <f>VLOOKUP($F2837,Assumptions!$A$23:$B$27,2,FALSE)*Assumptions!$B$4</f>
        <v>0.55000000000000004</v>
      </c>
      <c r="Q2837" s="74">
        <f t="shared" si="88"/>
        <v>9326.6450156577157</v>
      </c>
      <c r="R2837" s="75" t="str">
        <f>IF($O2837&lt;Assumptions!$B$17,"A",IF($O2837&lt;Assumptions!$B$18,"B",IF($O2837&lt;Assumptions!$B$19,"C",IF($O2837&lt;Assumptions!$B$20,"D","E"))))</f>
        <v>B</v>
      </c>
      <c r="S2837" s="75">
        <f t="shared" si="89"/>
        <v>1</v>
      </c>
    </row>
    <row r="2838" spans="1:19" ht="17.399999999999999" x14ac:dyDescent="0.3">
      <c r="A2838" s="39" t="s">
        <v>592</v>
      </c>
      <c r="B2838" s="39" t="s">
        <v>85</v>
      </c>
      <c r="C2838" s="39" t="s">
        <v>135</v>
      </c>
      <c r="D2838" s="39" t="s">
        <v>38</v>
      </c>
      <c r="E2838" s="70" t="s">
        <v>43</v>
      </c>
      <c r="F2838" s="70" t="s">
        <v>36</v>
      </c>
      <c r="G2838" s="78">
        <v>44595</v>
      </c>
      <c r="H2838" s="78">
        <v>45931</v>
      </c>
      <c r="I2838" s="69">
        <v>419660.77</v>
      </c>
      <c r="J2838" s="70">
        <v>15</v>
      </c>
      <c r="K2838" s="71">
        <v>1.073</v>
      </c>
      <c r="L2838" s="70">
        <v>0</v>
      </c>
      <c r="M2838" s="71">
        <v>0.86</v>
      </c>
      <c r="N2838" s="72"/>
      <c r="O2838" s="73">
        <f>MIN(1,MAX(0,(1/(1+EXP(-(Assumptions!$B$5 + Assumptions!$B$6*$N2838))))*Assumptions!$B$3))</f>
        <v>3.9165722796764356E-2</v>
      </c>
      <c r="P2838" s="73">
        <f>VLOOKUP($F2838,Assumptions!$A$23:$B$27,2,FALSE)*Assumptions!$B$4</f>
        <v>0.55000000000000004</v>
      </c>
      <c r="Q2838" s="74">
        <f t="shared" si="88"/>
        <v>9039.9745625731775</v>
      </c>
      <c r="R2838" s="75" t="str">
        <f>IF($O2838&lt;Assumptions!$B$17,"A",IF($O2838&lt;Assumptions!$B$18,"B",IF($O2838&lt;Assumptions!$B$19,"C",IF($O2838&lt;Assumptions!$B$20,"D","E"))))</f>
        <v>B</v>
      </c>
      <c r="S2838" s="75">
        <f t="shared" si="89"/>
        <v>0</v>
      </c>
    </row>
    <row r="2839" spans="1:19" ht="17.399999999999999" x14ac:dyDescent="0.3">
      <c r="A2839" s="39" t="s">
        <v>592</v>
      </c>
      <c r="B2839" s="39" t="s">
        <v>85</v>
      </c>
      <c r="C2839" s="39" t="s">
        <v>135</v>
      </c>
      <c r="D2839" s="39" t="s">
        <v>38</v>
      </c>
      <c r="E2839" s="70" t="s">
        <v>43</v>
      </c>
      <c r="F2839" s="70" t="s">
        <v>36</v>
      </c>
      <c r="G2839" s="78">
        <v>44595</v>
      </c>
      <c r="H2839" s="78">
        <v>45962</v>
      </c>
      <c r="I2839" s="69">
        <v>408561.25</v>
      </c>
      <c r="J2839" s="70">
        <v>0</v>
      </c>
      <c r="K2839" s="71">
        <v>1.0089999999999999</v>
      </c>
      <c r="L2839" s="70">
        <v>0</v>
      </c>
      <c r="M2839" s="71">
        <v>0.86</v>
      </c>
      <c r="N2839" s="72"/>
      <c r="O2839" s="73">
        <f>MIN(1,MAX(0,(1/(1+EXP(-(Assumptions!$B$5 + Assumptions!$B$6*$N2839))))*Assumptions!$B$3))</f>
        <v>3.9165722796764356E-2</v>
      </c>
      <c r="P2839" s="73">
        <f>VLOOKUP($F2839,Assumptions!$A$23:$B$27,2,FALSE)*Assumptions!$B$4</f>
        <v>0.55000000000000004</v>
      </c>
      <c r="Q2839" s="74">
        <f t="shared" si="88"/>
        <v>8800.8781646497482</v>
      </c>
      <c r="R2839" s="75" t="str">
        <f>IF($O2839&lt;Assumptions!$B$17,"A",IF($O2839&lt;Assumptions!$B$18,"B",IF($O2839&lt;Assumptions!$B$19,"C",IF($O2839&lt;Assumptions!$B$20,"D","E"))))</f>
        <v>B</v>
      </c>
      <c r="S2839" s="75">
        <f t="shared" si="89"/>
        <v>0</v>
      </c>
    </row>
    <row r="2840" spans="1:19" ht="17.399999999999999" x14ac:dyDescent="0.3">
      <c r="A2840" s="39" t="s">
        <v>592</v>
      </c>
      <c r="B2840" s="39" t="s">
        <v>85</v>
      </c>
      <c r="C2840" s="39" t="s">
        <v>135</v>
      </c>
      <c r="D2840" s="39" t="s">
        <v>38</v>
      </c>
      <c r="E2840" s="70" t="s">
        <v>43</v>
      </c>
      <c r="F2840" s="70" t="s">
        <v>36</v>
      </c>
      <c r="G2840" s="78">
        <v>44595</v>
      </c>
      <c r="H2840" s="78">
        <v>45992</v>
      </c>
      <c r="I2840" s="69">
        <v>396993.4</v>
      </c>
      <c r="J2840" s="70">
        <v>95</v>
      </c>
      <c r="K2840" s="71">
        <v>0.129</v>
      </c>
      <c r="L2840" s="70">
        <v>1</v>
      </c>
      <c r="M2840" s="71">
        <v>0.86</v>
      </c>
      <c r="N2840" s="72"/>
      <c r="O2840" s="73">
        <f>MIN(1,MAX(0,(1/(1+EXP(-(Assumptions!$B$5 + Assumptions!$B$6*$N2840))))*Assumptions!$B$3))</f>
        <v>3.9165722796764356E-2</v>
      </c>
      <c r="P2840" s="73">
        <f>VLOOKUP($F2840,Assumptions!$A$23:$B$27,2,FALSE)*Assumptions!$B$4</f>
        <v>0.55000000000000004</v>
      </c>
      <c r="Q2840" s="74">
        <f t="shared" si="88"/>
        <v>8551.6934010997466</v>
      </c>
      <c r="R2840" s="75" t="str">
        <f>IF($O2840&lt;Assumptions!$B$17,"A",IF($O2840&lt;Assumptions!$B$18,"B",IF($O2840&lt;Assumptions!$B$19,"C",IF($O2840&lt;Assumptions!$B$20,"D","E"))))</f>
        <v>B</v>
      </c>
      <c r="S2840" s="75">
        <f t="shared" si="89"/>
        <v>0</v>
      </c>
    </row>
    <row r="2841" spans="1:19" ht="17.399999999999999" x14ac:dyDescent="0.3">
      <c r="A2841" s="39" t="s">
        <v>593</v>
      </c>
      <c r="B2841" s="39" t="s">
        <v>55</v>
      </c>
      <c r="C2841" s="39" t="s">
        <v>190</v>
      </c>
      <c r="D2841" s="39" t="s">
        <v>48</v>
      </c>
      <c r="E2841" s="70" t="s">
        <v>23</v>
      </c>
      <c r="F2841" s="70" t="s">
        <v>40</v>
      </c>
      <c r="G2841" s="78">
        <v>45459</v>
      </c>
      <c r="H2841" s="78">
        <v>45658</v>
      </c>
      <c r="I2841" s="69">
        <v>69078093.409999996</v>
      </c>
      <c r="J2841" s="70">
        <v>65</v>
      </c>
      <c r="K2841" s="71">
        <v>0.70399999999999996</v>
      </c>
      <c r="L2841" s="70">
        <v>0</v>
      </c>
      <c r="M2841" s="71">
        <v>0.91700000000000004</v>
      </c>
      <c r="N2841" s="72"/>
      <c r="O2841" s="73">
        <f>MIN(1,MAX(0,(1/(1+EXP(-(Assumptions!$B$5 + Assumptions!$B$6*$N2841))))*Assumptions!$B$3))</f>
        <v>3.9165722796764356E-2</v>
      </c>
      <c r="P2841" s="73">
        <f>VLOOKUP($F2841,Assumptions!$A$23:$B$27,2,FALSE)*Assumptions!$B$4</f>
        <v>0.7</v>
      </c>
      <c r="Q2841" s="74">
        <f t="shared" si="88"/>
        <v>1893845.4204775379</v>
      </c>
      <c r="R2841" s="75" t="str">
        <f>IF($O2841&lt;Assumptions!$B$17,"A",IF($O2841&lt;Assumptions!$B$18,"B",IF($O2841&lt;Assumptions!$B$19,"C",IF($O2841&lt;Assumptions!$B$20,"D","E"))))</f>
        <v>B</v>
      </c>
      <c r="S2841" s="75">
        <f t="shared" si="89"/>
        <v>0</v>
      </c>
    </row>
    <row r="2842" spans="1:19" ht="17.399999999999999" x14ac:dyDescent="0.3">
      <c r="A2842" s="39" t="s">
        <v>593</v>
      </c>
      <c r="B2842" s="39" t="s">
        <v>55</v>
      </c>
      <c r="C2842" s="39" t="s">
        <v>190</v>
      </c>
      <c r="D2842" s="39" t="s">
        <v>48</v>
      </c>
      <c r="E2842" s="70" t="s">
        <v>23</v>
      </c>
      <c r="F2842" s="70" t="s">
        <v>40</v>
      </c>
      <c r="G2842" s="78">
        <v>45459</v>
      </c>
      <c r="H2842" s="78">
        <v>45689</v>
      </c>
      <c r="I2842" s="69">
        <v>68003645.569999993</v>
      </c>
      <c r="J2842" s="70">
        <v>15</v>
      </c>
      <c r="K2842" s="71">
        <v>1.073</v>
      </c>
      <c r="L2842" s="70">
        <v>0</v>
      </c>
      <c r="M2842" s="71">
        <v>0.91700000000000004</v>
      </c>
      <c r="N2842" s="72"/>
      <c r="O2842" s="73">
        <f>MIN(1,MAX(0,(1/(1+EXP(-(Assumptions!$B$5 + Assumptions!$B$6*$N2842))))*Assumptions!$B$3))</f>
        <v>3.9165722796764356E-2</v>
      </c>
      <c r="P2842" s="73">
        <f>VLOOKUP($F2842,Assumptions!$A$23:$B$27,2,FALSE)*Assumptions!$B$4</f>
        <v>0.7</v>
      </c>
      <c r="Q2842" s="74">
        <f t="shared" si="88"/>
        <v>1864388.3520948223</v>
      </c>
      <c r="R2842" s="75" t="str">
        <f>IF($O2842&lt;Assumptions!$B$17,"A",IF($O2842&lt;Assumptions!$B$18,"B",IF($O2842&lt;Assumptions!$B$19,"C",IF($O2842&lt;Assumptions!$B$20,"D","E"))))</f>
        <v>B</v>
      </c>
      <c r="S2842" s="75">
        <f t="shared" si="89"/>
        <v>0</v>
      </c>
    </row>
    <row r="2843" spans="1:19" ht="17.399999999999999" x14ac:dyDescent="0.3">
      <c r="A2843" s="39" t="s">
        <v>593</v>
      </c>
      <c r="B2843" s="39" t="s">
        <v>55</v>
      </c>
      <c r="C2843" s="39" t="s">
        <v>190</v>
      </c>
      <c r="D2843" s="39" t="s">
        <v>48</v>
      </c>
      <c r="E2843" s="70" t="s">
        <v>23</v>
      </c>
      <c r="F2843" s="70" t="s">
        <v>40</v>
      </c>
      <c r="G2843" s="78">
        <v>45459</v>
      </c>
      <c r="H2843" s="78">
        <v>45717</v>
      </c>
      <c r="I2843" s="69">
        <v>66966660.789999999</v>
      </c>
      <c r="J2843" s="70">
        <v>65</v>
      </c>
      <c r="K2843" s="71">
        <v>0.76700000000000002</v>
      </c>
      <c r="L2843" s="70">
        <v>0</v>
      </c>
      <c r="M2843" s="71">
        <v>0.91700000000000004</v>
      </c>
      <c r="N2843" s="72"/>
      <c r="O2843" s="73">
        <f>MIN(1,MAX(0,(1/(1+EXP(-(Assumptions!$B$5 + Assumptions!$B$6*$N2843))))*Assumptions!$B$3))</f>
        <v>3.9165722796764356E-2</v>
      </c>
      <c r="P2843" s="73">
        <f>VLOOKUP($F2843,Assumptions!$A$23:$B$27,2,FALSE)*Assumptions!$B$4</f>
        <v>0.7</v>
      </c>
      <c r="Q2843" s="74">
        <f t="shared" si="88"/>
        <v>1835958.371188262</v>
      </c>
      <c r="R2843" s="75" t="str">
        <f>IF($O2843&lt;Assumptions!$B$17,"A",IF($O2843&lt;Assumptions!$B$18,"B",IF($O2843&lt;Assumptions!$B$19,"C",IF($O2843&lt;Assumptions!$B$20,"D","E"))))</f>
        <v>B</v>
      </c>
      <c r="S2843" s="75">
        <f t="shared" si="89"/>
        <v>0</v>
      </c>
    </row>
    <row r="2844" spans="1:19" ht="17.399999999999999" x14ac:dyDescent="0.3">
      <c r="A2844" s="39" t="s">
        <v>593</v>
      </c>
      <c r="B2844" s="39" t="s">
        <v>55</v>
      </c>
      <c r="C2844" s="39" t="s">
        <v>190</v>
      </c>
      <c r="D2844" s="39" t="s">
        <v>48</v>
      </c>
      <c r="E2844" s="70" t="s">
        <v>23</v>
      </c>
      <c r="F2844" s="70" t="s">
        <v>40</v>
      </c>
      <c r="G2844" s="78">
        <v>45459</v>
      </c>
      <c r="H2844" s="78">
        <v>45748</v>
      </c>
      <c r="I2844" s="69">
        <v>66966660.789999999</v>
      </c>
      <c r="J2844" s="70">
        <v>220</v>
      </c>
      <c r="K2844" s="71">
        <v>0.03</v>
      </c>
      <c r="L2844" s="70">
        <v>0</v>
      </c>
      <c r="M2844" s="71">
        <v>0.91700000000000004</v>
      </c>
      <c r="N2844" s="72"/>
      <c r="O2844" s="73">
        <f>MIN(1,MAX(0,(1/(1+EXP(-(Assumptions!$B$5 + Assumptions!$B$6*$N2844))))*Assumptions!$B$3))</f>
        <v>3.9165722796764356E-2</v>
      </c>
      <c r="P2844" s="73">
        <f>VLOOKUP($F2844,Assumptions!$A$23:$B$27,2,FALSE)*Assumptions!$B$4</f>
        <v>0.7</v>
      </c>
      <c r="Q2844" s="74">
        <f t="shared" si="88"/>
        <v>1835958.371188262</v>
      </c>
      <c r="R2844" s="75" t="str">
        <f>IF($O2844&lt;Assumptions!$B$17,"A",IF($O2844&lt;Assumptions!$B$18,"B",IF($O2844&lt;Assumptions!$B$19,"C",IF($O2844&lt;Assumptions!$B$20,"D","E"))))</f>
        <v>B</v>
      </c>
      <c r="S2844" s="75">
        <f t="shared" si="89"/>
        <v>1</v>
      </c>
    </row>
    <row r="2845" spans="1:19" ht="17.399999999999999" x14ac:dyDescent="0.3">
      <c r="A2845" s="39" t="s">
        <v>593</v>
      </c>
      <c r="B2845" s="39" t="s">
        <v>55</v>
      </c>
      <c r="C2845" s="39" t="s">
        <v>190</v>
      </c>
      <c r="D2845" s="39" t="s">
        <v>48</v>
      </c>
      <c r="E2845" s="70" t="s">
        <v>23</v>
      </c>
      <c r="F2845" s="70" t="s">
        <v>40</v>
      </c>
      <c r="G2845" s="78">
        <v>45459</v>
      </c>
      <c r="H2845" s="78">
        <v>45778</v>
      </c>
      <c r="I2845" s="69">
        <v>66966660.789999999</v>
      </c>
      <c r="J2845" s="70">
        <v>999</v>
      </c>
      <c r="K2845" s="71">
        <v>1.4E-2</v>
      </c>
      <c r="L2845" s="70">
        <v>0</v>
      </c>
      <c r="M2845" s="71">
        <v>0.91700000000000004</v>
      </c>
      <c r="N2845" s="72"/>
      <c r="O2845" s="73">
        <f>MIN(1,MAX(0,(1/(1+EXP(-(Assumptions!$B$5 + Assumptions!$B$6*$N2845))))*Assumptions!$B$3))</f>
        <v>3.9165722796764356E-2</v>
      </c>
      <c r="P2845" s="73">
        <f>VLOOKUP($F2845,Assumptions!$A$23:$B$27,2,FALSE)*Assumptions!$B$4</f>
        <v>0.7</v>
      </c>
      <c r="Q2845" s="74">
        <f t="shared" si="88"/>
        <v>1835958.371188262</v>
      </c>
      <c r="R2845" s="75" t="str">
        <f>IF($O2845&lt;Assumptions!$B$17,"A",IF($O2845&lt;Assumptions!$B$18,"B",IF($O2845&lt;Assumptions!$B$19,"C",IF($O2845&lt;Assumptions!$B$20,"D","E"))))</f>
        <v>B</v>
      </c>
      <c r="S2845" s="75">
        <f t="shared" si="89"/>
        <v>1</v>
      </c>
    </row>
    <row r="2846" spans="1:19" ht="17.399999999999999" x14ac:dyDescent="0.3">
      <c r="A2846" s="39" t="s">
        <v>593</v>
      </c>
      <c r="B2846" s="39" t="s">
        <v>55</v>
      </c>
      <c r="C2846" s="39" t="s">
        <v>190</v>
      </c>
      <c r="D2846" s="39" t="s">
        <v>48</v>
      </c>
      <c r="E2846" s="70" t="s">
        <v>23</v>
      </c>
      <c r="F2846" s="70" t="s">
        <v>40</v>
      </c>
      <c r="G2846" s="78">
        <v>45459</v>
      </c>
      <c r="H2846" s="78">
        <v>45809</v>
      </c>
      <c r="I2846" s="69">
        <v>66966660.789999999</v>
      </c>
      <c r="J2846" s="70">
        <v>999</v>
      </c>
      <c r="K2846" s="71">
        <v>0.16800000000000001</v>
      </c>
      <c r="L2846" s="70">
        <v>0</v>
      </c>
      <c r="M2846" s="71">
        <v>0.91700000000000004</v>
      </c>
      <c r="N2846" s="72"/>
      <c r="O2846" s="73">
        <f>MIN(1,MAX(0,(1/(1+EXP(-(Assumptions!$B$5 + Assumptions!$B$6*$N2846))))*Assumptions!$B$3))</f>
        <v>3.9165722796764356E-2</v>
      </c>
      <c r="P2846" s="73">
        <f>VLOOKUP($F2846,Assumptions!$A$23:$B$27,2,FALSE)*Assumptions!$B$4</f>
        <v>0.7</v>
      </c>
      <c r="Q2846" s="74">
        <f t="shared" si="88"/>
        <v>1835958.371188262</v>
      </c>
      <c r="R2846" s="75" t="str">
        <f>IF($O2846&lt;Assumptions!$B$17,"A",IF($O2846&lt;Assumptions!$B$18,"B",IF($O2846&lt;Assumptions!$B$19,"C",IF($O2846&lt;Assumptions!$B$20,"D","E"))))</f>
        <v>B</v>
      </c>
      <c r="S2846" s="75">
        <f t="shared" si="89"/>
        <v>1</v>
      </c>
    </row>
    <row r="2847" spans="1:19" ht="17.399999999999999" x14ac:dyDescent="0.3">
      <c r="A2847" s="39" t="s">
        <v>593</v>
      </c>
      <c r="B2847" s="39" t="s">
        <v>55</v>
      </c>
      <c r="C2847" s="39" t="s">
        <v>190</v>
      </c>
      <c r="D2847" s="39" t="s">
        <v>48</v>
      </c>
      <c r="E2847" s="70" t="s">
        <v>23</v>
      </c>
      <c r="F2847" s="70" t="s">
        <v>40</v>
      </c>
      <c r="G2847" s="78">
        <v>45459</v>
      </c>
      <c r="H2847" s="78">
        <v>45839</v>
      </c>
      <c r="I2847" s="69">
        <v>66966660.789999999</v>
      </c>
      <c r="J2847" s="70">
        <v>999</v>
      </c>
      <c r="K2847" s="71">
        <v>0.158</v>
      </c>
      <c r="L2847" s="70">
        <v>0</v>
      </c>
      <c r="M2847" s="71">
        <v>0.91700000000000004</v>
      </c>
      <c r="N2847" s="72"/>
      <c r="O2847" s="73">
        <f>MIN(1,MAX(0,(1/(1+EXP(-(Assumptions!$B$5 + Assumptions!$B$6*$N2847))))*Assumptions!$B$3))</f>
        <v>3.9165722796764356E-2</v>
      </c>
      <c r="P2847" s="73">
        <f>VLOOKUP($F2847,Assumptions!$A$23:$B$27,2,FALSE)*Assumptions!$B$4</f>
        <v>0.7</v>
      </c>
      <c r="Q2847" s="74">
        <f t="shared" si="88"/>
        <v>1835958.371188262</v>
      </c>
      <c r="R2847" s="75" t="str">
        <f>IF($O2847&lt;Assumptions!$B$17,"A",IF($O2847&lt;Assumptions!$B$18,"B",IF($O2847&lt;Assumptions!$B$19,"C",IF($O2847&lt;Assumptions!$B$20,"D","E"))))</f>
        <v>B</v>
      </c>
      <c r="S2847" s="75">
        <f t="shared" si="89"/>
        <v>1</v>
      </c>
    </row>
    <row r="2848" spans="1:19" ht="17.399999999999999" x14ac:dyDescent="0.3">
      <c r="A2848" s="39" t="s">
        <v>593</v>
      </c>
      <c r="B2848" s="39" t="s">
        <v>55</v>
      </c>
      <c r="C2848" s="39" t="s">
        <v>190</v>
      </c>
      <c r="D2848" s="39" t="s">
        <v>48</v>
      </c>
      <c r="E2848" s="70" t="s">
        <v>23</v>
      </c>
      <c r="F2848" s="70" t="s">
        <v>40</v>
      </c>
      <c r="G2848" s="78">
        <v>45459</v>
      </c>
      <c r="H2848" s="78">
        <v>45870</v>
      </c>
      <c r="I2848" s="69">
        <v>66966660.789999999</v>
      </c>
      <c r="J2848" s="70">
        <v>999</v>
      </c>
      <c r="K2848" s="71">
        <v>0.17100000000000001</v>
      </c>
      <c r="L2848" s="70">
        <v>0</v>
      </c>
      <c r="M2848" s="71">
        <v>0.91700000000000004</v>
      </c>
      <c r="N2848" s="72"/>
      <c r="O2848" s="73">
        <f>MIN(1,MAX(0,(1/(1+EXP(-(Assumptions!$B$5 + Assumptions!$B$6*$N2848))))*Assumptions!$B$3))</f>
        <v>3.9165722796764356E-2</v>
      </c>
      <c r="P2848" s="73">
        <f>VLOOKUP($F2848,Assumptions!$A$23:$B$27,2,FALSE)*Assumptions!$B$4</f>
        <v>0.7</v>
      </c>
      <c r="Q2848" s="74">
        <f t="shared" si="88"/>
        <v>1835958.371188262</v>
      </c>
      <c r="R2848" s="75" t="str">
        <f>IF($O2848&lt;Assumptions!$B$17,"A",IF($O2848&lt;Assumptions!$B$18,"B",IF($O2848&lt;Assumptions!$B$19,"C",IF($O2848&lt;Assumptions!$B$20,"D","E"))))</f>
        <v>B</v>
      </c>
      <c r="S2848" s="75">
        <f t="shared" si="89"/>
        <v>1</v>
      </c>
    </row>
    <row r="2849" spans="1:19" ht="17.399999999999999" x14ac:dyDescent="0.3">
      <c r="A2849" s="39" t="s">
        <v>593</v>
      </c>
      <c r="B2849" s="39" t="s">
        <v>55</v>
      </c>
      <c r="C2849" s="39" t="s">
        <v>190</v>
      </c>
      <c r="D2849" s="39" t="s">
        <v>48</v>
      </c>
      <c r="E2849" s="70" t="s">
        <v>23</v>
      </c>
      <c r="F2849" s="70" t="s">
        <v>40</v>
      </c>
      <c r="G2849" s="78">
        <v>45459</v>
      </c>
      <c r="H2849" s="78">
        <v>45901</v>
      </c>
      <c r="I2849" s="69">
        <v>66966660.789999999</v>
      </c>
      <c r="J2849" s="70">
        <v>999</v>
      </c>
      <c r="K2849" s="71">
        <v>0.08</v>
      </c>
      <c r="L2849" s="70">
        <v>0</v>
      </c>
      <c r="M2849" s="71">
        <v>0.91700000000000004</v>
      </c>
      <c r="N2849" s="72"/>
      <c r="O2849" s="73">
        <f>MIN(1,MAX(0,(1/(1+EXP(-(Assumptions!$B$5 + Assumptions!$B$6*$N2849))))*Assumptions!$B$3))</f>
        <v>3.9165722796764356E-2</v>
      </c>
      <c r="P2849" s="73">
        <f>VLOOKUP($F2849,Assumptions!$A$23:$B$27,2,FALSE)*Assumptions!$B$4</f>
        <v>0.7</v>
      </c>
      <c r="Q2849" s="74">
        <f t="shared" si="88"/>
        <v>1835958.371188262</v>
      </c>
      <c r="R2849" s="75" t="str">
        <f>IF($O2849&lt;Assumptions!$B$17,"A",IF($O2849&lt;Assumptions!$B$18,"B",IF($O2849&lt;Assumptions!$B$19,"C",IF($O2849&lt;Assumptions!$B$20,"D","E"))))</f>
        <v>B</v>
      </c>
      <c r="S2849" s="75">
        <f t="shared" si="89"/>
        <v>1</v>
      </c>
    </row>
    <row r="2850" spans="1:19" ht="17.399999999999999" x14ac:dyDescent="0.3">
      <c r="A2850" s="39" t="s">
        <v>593</v>
      </c>
      <c r="B2850" s="39" t="s">
        <v>55</v>
      </c>
      <c r="C2850" s="39" t="s">
        <v>190</v>
      </c>
      <c r="D2850" s="39" t="s">
        <v>48</v>
      </c>
      <c r="E2850" s="70" t="s">
        <v>23</v>
      </c>
      <c r="F2850" s="70" t="s">
        <v>40</v>
      </c>
      <c r="G2850" s="78">
        <v>45459</v>
      </c>
      <c r="H2850" s="78">
        <v>45931</v>
      </c>
      <c r="I2850" s="69">
        <v>66966660.789999999</v>
      </c>
      <c r="J2850" s="70">
        <v>999</v>
      </c>
      <c r="K2850" s="71">
        <v>0.12</v>
      </c>
      <c r="L2850" s="70">
        <v>0</v>
      </c>
      <c r="M2850" s="71">
        <v>0.91700000000000004</v>
      </c>
      <c r="N2850" s="72"/>
      <c r="O2850" s="73">
        <f>MIN(1,MAX(0,(1/(1+EXP(-(Assumptions!$B$5 + Assumptions!$B$6*$N2850))))*Assumptions!$B$3))</f>
        <v>3.9165722796764356E-2</v>
      </c>
      <c r="P2850" s="73">
        <f>VLOOKUP($F2850,Assumptions!$A$23:$B$27,2,FALSE)*Assumptions!$B$4</f>
        <v>0.7</v>
      </c>
      <c r="Q2850" s="74">
        <f t="shared" si="88"/>
        <v>1835958.371188262</v>
      </c>
      <c r="R2850" s="75" t="str">
        <f>IF($O2850&lt;Assumptions!$B$17,"A",IF($O2850&lt;Assumptions!$B$18,"B",IF($O2850&lt;Assumptions!$B$19,"C",IF($O2850&lt;Assumptions!$B$20,"D","E"))))</f>
        <v>B</v>
      </c>
      <c r="S2850" s="75">
        <f t="shared" si="89"/>
        <v>1</v>
      </c>
    </row>
    <row r="2851" spans="1:19" ht="17.399999999999999" x14ac:dyDescent="0.3">
      <c r="A2851" s="39" t="s">
        <v>593</v>
      </c>
      <c r="B2851" s="39" t="s">
        <v>55</v>
      </c>
      <c r="C2851" s="39" t="s">
        <v>190</v>
      </c>
      <c r="D2851" s="39" t="s">
        <v>48</v>
      </c>
      <c r="E2851" s="70" t="s">
        <v>23</v>
      </c>
      <c r="F2851" s="70" t="s">
        <v>40</v>
      </c>
      <c r="G2851" s="78">
        <v>45459</v>
      </c>
      <c r="H2851" s="78">
        <v>45962</v>
      </c>
      <c r="I2851" s="69">
        <v>66966660.789999999</v>
      </c>
      <c r="J2851" s="70">
        <v>999</v>
      </c>
      <c r="K2851" s="71">
        <v>0.10299999999999999</v>
      </c>
      <c r="L2851" s="70">
        <v>0</v>
      </c>
      <c r="M2851" s="71">
        <v>0.91700000000000004</v>
      </c>
      <c r="N2851" s="72"/>
      <c r="O2851" s="73">
        <f>MIN(1,MAX(0,(1/(1+EXP(-(Assumptions!$B$5 + Assumptions!$B$6*$N2851))))*Assumptions!$B$3))</f>
        <v>3.9165722796764356E-2</v>
      </c>
      <c r="P2851" s="73">
        <f>VLOOKUP($F2851,Assumptions!$A$23:$B$27,2,FALSE)*Assumptions!$B$4</f>
        <v>0.7</v>
      </c>
      <c r="Q2851" s="74">
        <f t="shared" si="88"/>
        <v>1835958.371188262</v>
      </c>
      <c r="R2851" s="75" t="str">
        <f>IF($O2851&lt;Assumptions!$B$17,"A",IF($O2851&lt;Assumptions!$B$18,"B",IF($O2851&lt;Assumptions!$B$19,"C",IF($O2851&lt;Assumptions!$B$20,"D","E"))))</f>
        <v>B</v>
      </c>
      <c r="S2851" s="75">
        <f t="shared" si="89"/>
        <v>1</v>
      </c>
    </row>
    <row r="2852" spans="1:19" ht="17.399999999999999" x14ac:dyDescent="0.3">
      <c r="A2852" s="39" t="s">
        <v>593</v>
      </c>
      <c r="B2852" s="39" t="s">
        <v>55</v>
      </c>
      <c r="C2852" s="39" t="s">
        <v>190</v>
      </c>
      <c r="D2852" s="39" t="s">
        <v>48</v>
      </c>
      <c r="E2852" s="70" t="s">
        <v>23</v>
      </c>
      <c r="F2852" s="70" t="s">
        <v>40</v>
      </c>
      <c r="G2852" s="78">
        <v>45459</v>
      </c>
      <c r="H2852" s="78">
        <v>45992</v>
      </c>
      <c r="I2852" s="69">
        <v>66966660.789999999</v>
      </c>
      <c r="J2852" s="70">
        <v>999</v>
      </c>
      <c r="K2852" s="71">
        <v>7.8E-2</v>
      </c>
      <c r="L2852" s="70">
        <v>0</v>
      </c>
      <c r="M2852" s="71">
        <v>0.91700000000000004</v>
      </c>
      <c r="N2852" s="72"/>
      <c r="O2852" s="73">
        <f>MIN(1,MAX(0,(1/(1+EXP(-(Assumptions!$B$5 + Assumptions!$B$6*$N2852))))*Assumptions!$B$3))</f>
        <v>3.9165722796764356E-2</v>
      </c>
      <c r="P2852" s="73">
        <f>VLOOKUP($F2852,Assumptions!$A$23:$B$27,2,FALSE)*Assumptions!$B$4</f>
        <v>0.7</v>
      </c>
      <c r="Q2852" s="74">
        <f t="shared" si="88"/>
        <v>1835958.371188262</v>
      </c>
      <c r="R2852" s="75" t="str">
        <f>IF($O2852&lt;Assumptions!$B$17,"A",IF($O2852&lt;Assumptions!$B$18,"B",IF($O2852&lt;Assumptions!$B$19,"C",IF($O2852&lt;Assumptions!$B$20,"D","E"))))</f>
        <v>B</v>
      </c>
      <c r="S2852" s="75">
        <f t="shared" si="89"/>
        <v>1</v>
      </c>
    </row>
    <row r="2853" spans="1:19" ht="17.399999999999999" x14ac:dyDescent="0.3">
      <c r="A2853" s="39" t="s">
        <v>595</v>
      </c>
      <c r="B2853" s="39" t="s">
        <v>51</v>
      </c>
      <c r="C2853" s="39" t="s">
        <v>190</v>
      </c>
      <c r="D2853" s="39" t="s">
        <v>42</v>
      </c>
      <c r="E2853" s="70" t="s">
        <v>43</v>
      </c>
      <c r="F2853" s="70" t="s">
        <v>28</v>
      </c>
      <c r="G2853" s="78">
        <v>44083</v>
      </c>
      <c r="H2853" s="78">
        <v>45658</v>
      </c>
      <c r="I2853" s="69">
        <v>19178637.98</v>
      </c>
      <c r="J2853" s="70">
        <v>0</v>
      </c>
      <c r="K2853" s="71">
        <v>0.99099999999999999</v>
      </c>
      <c r="L2853" s="70">
        <v>0</v>
      </c>
      <c r="M2853" s="71">
        <v>0.749</v>
      </c>
      <c r="N2853" s="72"/>
      <c r="O2853" s="73">
        <f>MIN(1,MAX(0,(1/(1+EXP(-(Assumptions!$B$5 + Assumptions!$B$6*$N2853))))*Assumptions!$B$3))</f>
        <v>3.9165722796764356E-2</v>
      </c>
      <c r="P2853" s="73">
        <f>VLOOKUP($F2853,Assumptions!$A$23:$B$27,2,FALSE)*Assumptions!$B$4</f>
        <v>0.35</v>
      </c>
      <c r="Q2853" s="74">
        <f t="shared" si="88"/>
        <v>262900.82656046184</v>
      </c>
      <c r="R2853" s="75" t="str">
        <f>IF($O2853&lt;Assumptions!$B$17,"A",IF($O2853&lt;Assumptions!$B$18,"B",IF($O2853&lt;Assumptions!$B$19,"C",IF($O2853&lt;Assumptions!$B$20,"D","E"))))</f>
        <v>B</v>
      </c>
      <c r="S2853" s="75">
        <f t="shared" si="89"/>
        <v>0</v>
      </c>
    </row>
    <row r="2854" spans="1:19" ht="17.399999999999999" x14ac:dyDescent="0.3">
      <c r="A2854" s="39" t="s">
        <v>595</v>
      </c>
      <c r="B2854" s="39" t="s">
        <v>51</v>
      </c>
      <c r="C2854" s="39" t="s">
        <v>190</v>
      </c>
      <c r="D2854" s="39" t="s">
        <v>42</v>
      </c>
      <c r="E2854" s="70" t="s">
        <v>43</v>
      </c>
      <c r="F2854" s="70" t="s">
        <v>28</v>
      </c>
      <c r="G2854" s="78">
        <v>44083</v>
      </c>
      <c r="H2854" s="78">
        <v>45689</v>
      </c>
      <c r="I2854" s="69">
        <v>18895851.579999998</v>
      </c>
      <c r="J2854" s="70">
        <v>65</v>
      </c>
      <c r="K2854" s="71">
        <v>0.66900000000000004</v>
      </c>
      <c r="L2854" s="70">
        <v>0</v>
      </c>
      <c r="M2854" s="71">
        <v>0.749</v>
      </c>
      <c r="N2854" s="72"/>
      <c r="O2854" s="73">
        <f>MIN(1,MAX(0,(1/(1+EXP(-(Assumptions!$B$5 + Assumptions!$B$6*$N2854))))*Assumptions!$B$3))</f>
        <v>3.9165722796764356E-2</v>
      </c>
      <c r="P2854" s="73">
        <f>VLOOKUP($F2854,Assumptions!$A$23:$B$27,2,FALSE)*Assumptions!$B$4</f>
        <v>0.35</v>
      </c>
      <c r="Q2854" s="74">
        <f t="shared" si="88"/>
        <v>259024.38974687859</v>
      </c>
      <c r="R2854" s="75" t="str">
        <f>IF($O2854&lt;Assumptions!$B$17,"A",IF($O2854&lt;Assumptions!$B$18,"B",IF($O2854&lt;Assumptions!$B$19,"C",IF($O2854&lt;Assumptions!$B$20,"D","E"))))</f>
        <v>B</v>
      </c>
      <c r="S2854" s="75">
        <f t="shared" si="89"/>
        <v>0</v>
      </c>
    </row>
    <row r="2855" spans="1:19" ht="17.399999999999999" x14ac:dyDescent="0.3">
      <c r="A2855" s="39" t="s">
        <v>595</v>
      </c>
      <c r="B2855" s="39" t="s">
        <v>51</v>
      </c>
      <c r="C2855" s="39" t="s">
        <v>190</v>
      </c>
      <c r="D2855" s="39" t="s">
        <v>42</v>
      </c>
      <c r="E2855" s="70" t="s">
        <v>43</v>
      </c>
      <c r="F2855" s="70" t="s">
        <v>28</v>
      </c>
      <c r="G2855" s="78">
        <v>44083</v>
      </c>
      <c r="H2855" s="78">
        <v>45717</v>
      </c>
      <c r="I2855" s="69">
        <v>18583012.449999999</v>
      </c>
      <c r="J2855" s="70">
        <v>0</v>
      </c>
      <c r="K2855" s="71">
        <v>1.0089999999999999</v>
      </c>
      <c r="L2855" s="70">
        <v>0</v>
      </c>
      <c r="M2855" s="71">
        <v>0.749</v>
      </c>
      <c r="N2855" s="72"/>
      <c r="O2855" s="73">
        <f>MIN(1,MAX(0,(1/(1+EXP(-(Assumptions!$B$5 + Assumptions!$B$6*$N2855))))*Assumptions!$B$3))</f>
        <v>3.9165722796764356E-2</v>
      </c>
      <c r="P2855" s="73">
        <f>VLOOKUP($F2855,Assumptions!$A$23:$B$27,2,FALSE)*Assumptions!$B$4</f>
        <v>0.35</v>
      </c>
      <c r="Q2855" s="74">
        <f t="shared" si="88"/>
        <v>254735.99002093228</v>
      </c>
      <c r="R2855" s="75" t="str">
        <f>IF($O2855&lt;Assumptions!$B$17,"A",IF($O2855&lt;Assumptions!$B$18,"B",IF($O2855&lt;Assumptions!$B$19,"C",IF($O2855&lt;Assumptions!$B$20,"D","E"))))</f>
        <v>B</v>
      </c>
      <c r="S2855" s="75">
        <f t="shared" si="89"/>
        <v>0</v>
      </c>
    </row>
    <row r="2856" spans="1:19" ht="17.399999999999999" x14ac:dyDescent="0.3">
      <c r="A2856" s="39" t="s">
        <v>595</v>
      </c>
      <c r="B2856" s="39" t="s">
        <v>51</v>
      </c>
      <c r="C2856" s="39" t="s">
        <v>190</v>
      </c>
      <c r="D2856" s="39" t="s">
        <v>42</v>
      </c>
      <c r="E2856" s="70" t="s">
        <v>43</v>
      </c>
      <c r="F2856" s="70" t="s">
        <v>28</v>
      </c>
      <c r="G2856" s="78">
        <v>44083</v>
      </c>
      <c r="H2856" s="78">
        <v>45748</v>
      </c>
      <c r="I2856" s="69">
        <v>18236505.18</v>
      </c>
      <c r="J2856" s="70">
        <v>0</v>
      </c>
      <c r="K2856" s="71">
        <v>1.1419999999999999</v>
      </c>
      <c r="L2856" s="70">
        <v>0</v>
      </c>
      <c r="M2856" s="71">
        <v>0.749</v>
      </c>
      <c r="N2856" s="72"/>
      <c r="O2856" s="73">
        <f>MIN(1,MAX(0,(1/(1+EXP(-(Assumptions!$B$5 + Assumptions!$B$6*$N2856))))*Assumptions!$B$3))</f>
        <v>3.9165722796764356E-2</v>
      </c>
      <c r="P2856" s="73">
        <f>VLOOKUP($F2856,Assumptions!$A$23:$B$27,2,FALSE)*Assumptions!$B$4</f>
        <v>0.35</v>
      </c>
      <c r="Q2856" s="74">
        <f t="shared" si="88"/>
        <v>249986.06733157302</v>
      </c>
      <c r="R2856" s="75" t="str">
        <f>IF($O2856&lt;Assumptions!$B$17,"A",IF($O2856&lt;Assumptions!$B$18,"B",IF($O2856&lt;Assumptions!$B$19,"C",IF($O2856&lt;Assumptions!$B$20,"D","E"))))</f>
        <v>B</v>
      </c>
      <c r="S2856" s="75">
        <f t="shared" si="89"/>
        <v>0</v>
      </c>
    </row>
    <row r="2857" spans="1:19" ht="17.399999999999999" x14ac:dyDescent="0.3">
      <c r="A2857" s="39" t="s">
        <v>595</v>
      </c>
      <c r="B2857" s="39" t="s">
        <v>51</v>
      </c>
      <c r="C2857" s="39" t="s">
        <v>190</v>
      </c>
      <c r="D2857" s="39" t="s">
        <v>42</v>
      </c>
      <c r="E2857" s="70" t="s">
        <v>43</v>
      </c>
      <c r="F2857" s="70" t="s">
        <v>28</v>
      </c>
      <c r="G2857" s="78">
        <v>44083</v>
      </c>
      <c r="H2857" s="78">
        <v>45778</v>
      </c>
      <c r="I2857" s="69">
        <v>17977970.550000001</v>
      </c>
      <c r="J2857" s="70">
        <v>15</v>
      </c>
      <c r="K2857" s="71">
        <v>1.1160000000000001</v>
      </c>
      <c r="L2857" s="70">
        <v>0</v>
      </c>
      <c r="M2857" s="71">
        <v>0.749</v>
      </c>
      <c r="N2857" s="72"/>
      <c r="O2857" s="73">
        <f>MIN(1,MAX(0,(1/(1+EXP(-(Assumptions!$B$5 + Assumptions!$B$6*$N2857))))*Assumptions!$B$3))</f>
        <v>3.9165722796764356E-2</v>
      </c>
      <c r="P2857" s="73">
        <f>VLOOKUP($F2857,Assumptions!$A$23:$B$27,2,FALSE)*Assumptions!$B$4</f>
        <v>0.35</v>
      </c>
      <c r="Q2857" s="74">
        <f t="shared" si="88"/>
        <v>246442.07385339262</v>
      </c>
      <c r="R2857" s="75" t="str">
        <f>IF($O2857&lt;Assumptions!$B$17,"A",IF($O2857&lt;Assumptions!$B$18,"B",IF($O2857&lt;Assumptions!$B$19,"C",IF($O2857&lt;Assumptions!$B$20,"D","E"))))</f>
        <v>B</v>
      </c>
      <c r="S2857" s="75">
        <f t="shared" si="89"/>
        <v>0</v>
      </c>
    </row>
    <row r="2858" spans="1:19" ht="17.399999999999999" x14ac:dyDescent="0.3">
      <c r="A2858" s="39" t="s">
        <v>595</v>
      </c>
      <c r="B2858" s="39" t="s">
        <v>51</v>
      </c>
      <c r="C2858" s="39" t="s">
        <v>190</v>
      </c>
      <c r="D2858" s="39" t="s">
        <v>42</v>
      </c>
      <c r="E2858" s="70" t="s">
        <v>43</v>
      </c>
      <c r="F2858" s="70" t="s">
        <v>28</v>
      </c>
      <c r="G2858" s="78">
        <v>44083</v>
      </c>
      <c r="H2858" s="78">
        <v>45809</v>
      </c>
      <c r="I2858" s="69">
        <v>17977970.550000001</v>
      </c>
      <c r="J2858" s="70">
        <v>185</v>
      </c>
      <c r="K2858" s="71">
        <v>0.14000000000000001</v>
      </c>
      <c r="L2858" s="70">
        <v>1</v>
      </c>
      <c r="M2858" s="71">
        <v>0.749</v>
      </c>
      <c r="N2858" s="72"/>
      <c r="O2858" s="73">
        <f>MIN(1,MAX(0,(1/(1+EXP(-(Assumptions!$B$5 + Assumptions!$B$6*$N2858))))*Assumptions!$B$3))</f>
        <v>3.9165722796764356E-2</v>
      </c>
      <c r="P2858" s="73">
        <f>VLOOKUP($F2858,Assumptions!$A$23:$B$27,2,FALSE)*Assumptions!$B$4</f>
        <v>0.35</v>
      </c>
      <c r="Q2858" s="74">
        <f t="shared" si="88"/>
        <v>246442.07385339262</v>
      </c>
      <c r="R2858" s="75" t="str">
        <f>IF($O2858&lt;Assumptions!$B$17,"A",IF($O2858&lt;Assumptions!$B$18,"B",IF($O2858&lt;Assumptions!$B$19,"C",IF($O2858&lt;Assumptions!$B$20,"D","E"))))</f>
        <v>B</v>
      </c>
      <c r="S2858" s="75">
        <f t="shared" si="89"/>
        <v>1</v>
      </c>
    </row>
    <row r="2859" spans="1:19" ht="17.399999999999999" x14ac:dyDescent="0.3">
      <c r="A2859" s="39" t="s">
        <v>595</v>
      </c>
      <c r="B2859" s="39" t="s">
        <v>51</v>
      </c>
      <c r="C2859" s="39" t="s">
        <v>190</v>
      </c>
      <c r="D2859" s="39" t="s">
        <v>42</v>
      </c>
      <c r="E2859" s="70" t="s">
        <v>43</v>
      </c>
      <c r="F2859" s="70" t="s">
        <v>28</v>
      </c>
      <c r="G2859" s="78">
        <v>44083</v>
      </c>
      <c r="H2859" s="78">
        <v>45839</v>
      </c>
      <c r="I2859" s="69">
        <v>17977970.550000001</v>
      </c>
      <c r="J2859" s="70">
        <v>999</v>
      </c>
      <c r="K2859" s="71">
        <v>0.184</v>
      </c>
      <c r="L2859" s="70">
        <v>1</v>
      </c>
      <c r="M2859" s="71">
        <v>0.749</v>
      </c>
      <c r="N2859" s="72"/>
      <c r="O2859" s="73">
        <f>MIN(1,MAX(0,(1/(1+EXP(-(Assumptions!$B$5 + Assumptions!$B$6*$N2859))))*Assumptions!$B$3))</f>
        <v>3.9165722796764356E-2</v>
      </c>
      <c r="P2859" s="73">
        <f>VLOOKUP($F2859,Assumptions!$A$23:$B$27,2,FALSE)*Assumptions!$B$4</f>
        <v>0.35</v>
      </c>
      <c r="Q2859" s="74">
        <f t="shared" si="88"/>
        <v>246442.07385339262</v>
      </c>
      <c r="R2859" s="75" t="str">
        <f>IF($O2859&lt;Assumptions!$B$17,"A",IF($O2859&lt;Assumptions!$B$18,"B",IF($O2859&lt;Assumptions!$B$19,"C",IF($O2859&lt;Assumptions!$B$20,"D","E"))))</f>
        <v>B</v>
      </c>
      <c r="S2859" s="75">
        <f t="shared" si="89"/>
        <v>1</v>
      </c>
    </row>
    <row r="2860" spans="1:19" ht="17.399999999999999" x14ac:dyDescent="0.3">
      <c r="A2860" s="39" t="s">
        <v>595</v>
      </c>
      <c r="B2860" s="39" t="s">
        <v>51</v>
      </c>
      <c r="C2860" s="39" t="s">
        <v>190</v>
      </c>
      <c r="D2860" s="39" t="s">
        <v>42</v>
      </c>
      <c r="E2860" s="70" t="s">
        <v>43</v>
      </c>
      <c r="F2860" s="70" t="s">
        <v>28</v>
      </c>
      <c r="G2860" s="78">
        <v>44083</v>
      </c>
      <c r="H2860" s="78">
        <v>45870</v>
      </c>
      <c r="I2860" s="69">
        <v>17977970.550000001</v>
      </c>
      <c r="J2860" s="70">
        <v>999</v>
      </c>
      <c r="K2860" s="71">
        <v>0.13700000000000001</v>
      </c>
      <c r="L2860" s="70">
        <v>1</v>
      </c>
      <c r="M2860" s="71">
        <v>0.749</v>
      </c>
      <c r="N2860" s="72"/>
      <c r="O2860" s="73">
        <f>MIN(1,MAX(0,(1/(1+EXP(-(Assumptions!$B$5 + Assumptions!$B$6*$N2860))))*Assumptions!$B$3))</f>
        <v>3.9165722796764356E-2</v>
      </c>
      <c r="P2860" s="73">
        <f>VLOOKUP($F2860,Assumptions!$A$23:$B$27,2,FALSE)*Assumptions!$B$4</f>
        <v>0.35</v>
      </c>
      <c r="Q2860" s="74">
        <f t="shared" si="88"/>
        <v>246442.07385339262</v>
      </c>
      <c r="R2860" s="75" t="str">
        <f>IF($O2860&lt;Assumptions!$B$17,"A",IF($O2860&lt;Assumptions!$B$18,"B",IF($O2860&lt;Assumptions!$B$19,"C",IF($O2860&lt;Assumptions!$B$20,"D","E"))))</f>
        <v>B</v>
      </c>
      <c r="S2860" s="75">
        <f t="shared" si="89"/>
        <v>1</v>
      </c>
    </row>
    <row r="2861" spans="1:19" ht="17.399999999999999" x14ac:dyDescent="0.3">
      <c r="A2861" s="39" t="s">
        <v>595</v>
      </c>
      <c r="B2861" s="39" t="s">
        <v>51</v>
      </c>
      <c r="C2861" s="39" t="s">
        <v>190</v>
      </c>
      <c r="D2861" s="39" t="s">
        <v>42</v>
      </c>
      <c r="E2861" s="70" t="s">
        <v>43</v>
      </c>
      <c r="F2861" s="70" t="s">
        <v>28</v>
      </c>
      <c r="G2861" s="78">
        <v>44083</v>
      </c>
      <c r="H2861" s="78">
        <v>45901</v>
      </c>
      <c r="I2861" s="69">
        <v>17977970.550000001</v>
      </c>
      <c r="J2861" s="70">
        <v>999</v>
      </c>
      <c r="K2861" s="71">
        <v>1.7999999999999999E-2</v>
      </c>
      <c r="L2861" s="70">
        <v>1</v>
      </c>
      <c r="M2861" s="71">
        <v>0.749</v>
      </c>
      <c r="N2861" s="72"/>
      <c r="O2861" s="73">
        <f>MIN(1,MAX(0,(1/(1+EXP(-(Assumptions!$B$5 + Assumptions!$B$6*$N2861))))*Assumptions!$B$3))</f>
        <v>3.9165722796764356E-2</v>
      </c>
      <c r="P2861" s="73">
        <f>VLOOKUP($F2861,Assumptions!$A$23:$B$27,2,FALSE)*Assumptions!$B$4</f>
        <v>0.35</v>
      </c>
      <c r="Q2861" s="74">
        <f t="shared" si="88"/>
        <v>246442.07385339262</v>
      </c>
      <c r="R2861" s="75" t="str">
        <f>IF($O2861&lt;Assumptions!$B$17,"A",IF($O2861&lt;Assumptions!$B$18,"B",IF($O2861&lt;Assumptions!$B$19,"C",IF($O2861&lt;Assumptions!$B$20,"D","E"))))</f>
        <v>B</v>
      </c>
      <c r="S2861" s="75">
        <f t="shared" si="89"/>
        <v>1</v>
      </c>
    </row>
    <row r="2862" spans="1:19" ht="17.399999999999999" x14ac:dyDescent="0.3">
      <c r="A2862" s="39" t="s">
        <v>595</v>
      </c>
      <c r="B2862" s="39" t="s">
        <v>51</v>
      </c>
      <c r="C2862" s="39" t="s">
        <v>190</v>
      </c>
      <c r="D2862" s="39" t="s">
        <v>42</v>
      </c>
      <c r="E2862" s="70" t="s">
        <v>43</v>
      </c>
      <c r="F2862" s="70" t="s">
        <v>28</v>
      </c>
      <c r="G2862" s="78">
        <v>44083</v>
      </c>
      <c r="H2862" s="78">
        <v>45931</v>
      </c>
      <c r="I2862" s="69">
        <v>17977970.550000001</v>
      </c>
      <c r="J2862" s="70">
        <v>999</v>
      </c>
      <c r="K2862" s="71">
        <v>0.13200000000000001</v>
      </c>
      <c r="L2862" s="70">
        <v>1</v>
      </c>
      <c r="M2862" s="71">
        <v>0.749</v>
      </c>
      <c r="N2862" s="72"/>
      <c r="O2862" s="73">
        <f>MIN(1,MAX(0,(1/(1+EXP(-(Assumptions!$B$5 + Assumptions!$B$6*$N2862))))*Assumptions!$B$3))</f>
        <v>3.9165722796764356E-2</v>
      </c>
      <c r="P2862" s="73">
        <f>VLOOKUP($F2862,Assumptions!$A$23:$B$27,2,FALSE)*Assumptions!$B$4</f>
        <v>0.35</v>
      </c>
      <c r="Q2862" s="74">
        <f t="shared" si="88"/>
        <v>246442.07385339262</v>
      </c>
      <c r="R2862" s="75" t="str">
        <f>IF($O2862&lt;Assumptions!$B$17,"A",IF($O2862&lt;Assumptions!$B$18,"B",IF($O2862&lt;Assumptions!$B$19,"C",IF($O2862&lt;Assumptions!$B$20,"D","E"))))</f>
        <v>B</v>
      </c>
      <c r="S2862" s="75">
        <f t="shared" si="89"/>
        <v>1</v>
      </c>
    </row>
    <row r="2863" spans="1:19" ht="17.399999999999999" x14ac:dyDescent="0.3">
      <c r="A2863" s="39" t="s">
        <v>595</v>
      </c>
      <c r="B2863" s="39" t="s">
        <v>51</v>
      </c>
      <c r="C2863" s="39" t="s">
        <v>190</v>
      </c>
      <c r="D2863" s="39" t="s">
        <v>42</v>
      </c>
      <c r="E2863" s="70" t="s">
        <v>43</v>
      </c>
      <c r="F2863" s="70" t="s">
        <v>28</v>
      </c>
      <c r="G2863" s="78">
        <v>44083</v>
      </c>
      <c r="H2863" s="78">
        <v>45962</v>
      </c>
      <c r="I2863" s="69">
        <v>17977970.550000001</v>
      </c>
      <c r="J2863" s="70">
        <v>999</v>
      </c>
      <c r="K2863" s="71">
        <v>6.0999999999999999E-2</v>
      </c>
      <c r="L2863" s="70">
        <v>1</v>
      </c>
      <c r="M2863" s="71">
        <v>0.749</v>
      </c>
      <c r="N2863" s="72"/>
      <c r="O2863" s="73">
        <f>MIN(1,MAX(0,(1/(1+EXP(-(Assumptions!$B$5 + Assumptions!$B$6*$N2863))))*Assumptions!$B$3))</f>
        <v>3.9165722796764356E-2</v>
      </c>
      <c r="P2863" s="73">
        <f>VLOOKUP($F2863,Assumptions!$A$23:$B$27,2,FALSE)*Assumptions!$B$4</f>
        <v>0.35</v>
      </c>
      <c r="Q2863" s="74">
        <f t="shared" si="88"/>
        <v>246442.07385339262</v>
      </c>
      <c r="R2863" s="75" t="str">
        <f>IF($O2863&lt;Assumptions!$B$17,"A",IF($O2863&lt;Assumptions!$B$18,"B",IF($O2863&lt;Assumptions!$B$19,"C",IF($O2863&lt;Assumptions!$B$20,"D","E"))))</f>
        <v>B</v>
      </c>
      <c r="S2863" s="75">
        <f t="shared" si="89"/>
        <v>1</v>
      </c>
    </row>
    <row r="2864" spans="1:19" ht="17.399999999999999" x14ac:dyDescent="0.3">
      <c r="A2864" s="39" t="s">
        <v>595</v>
      </c>
      <c r="B2864" s="39" t="s">
        <v>51</v>
      </c>
      <c r="C2864" s="39" t="s">
        <v>190</v>
      </c>
      <c r="D2864" s="39" t="s">
        <v>42</v>
      </c>
      <c r="E2864" s="70" t="s">
        <v>43</v>
      </c>
      <c r="F2864" s="70" t="s">
        <v>28</v>
      </c>
      <c r="G2864" s="78">
        <v>44083</v>
      </c>
      <c r="H2864" s="78">
        <v>45992</v>
      </c>
      <c r="I2864" s="69">
        <v>17977970.550000001</v>
      </c>
      <c r="J2864" s="70">
        <v>999</v>
      </c>
      <c r="K2864" s="71">
        <v>1.7999999999999999E-2</v>
      </c>
      <c r="L2864" s="70">
        <v>1</v>
      </c>
      <c r="M2864" s="71">
        <v>0.749</v>
      </c>
      <c r="N2864" s="72"/>
      <c r="O2864" s="73">
        <f>MIN(1,MAX(0,(1/(1+EXP(-(Assumptions!$B$5 + Assumptions!$B$6*$N2864))))*Assumptions!$B$3))</f>
        <v>3.9165722796764356E-2</v>
      </c>
      <c r="P2864" s="73">
        <f>VLOOKUP($F2864,Assumptions!$A$23:$B$27,2,FALSE)*Assumptions!$B$4</f>
        <v>0.35</v>
      </c>
      <c r="Q2864" s="74">
        <f t="shared" si="88"/>
        <v>246442.07385339262</v>
      </c>
      <c r="R2864" s="75" t="str">
        <f>IF($O2864&lt;Assumptions!$B$17,"A",IF($O2864&lt;Assumptions!$B$18,"B",IF($O2864&lt;Assumptions!$B$19,"C",IF($O2864&lt;Assumptions!$B$20,"D","E"))))</f>
        <v>B</v>
      </c>
      <c r="S2864" s="75">
        <f t="shared" si="89"/>
        <v>1</v>
      </c>
    </row>
    <row r="2865" spans="1:19" ht="17.399999999999999" x14ac:dyDescent="0.3">
      <c r="A2865" s="39" t="s">
        <v>597</v>
      </c>
      <c r="B2865" s="39" t="s">
        <v>74</v>
      </c>
      <c r="C2865" s="39" t="s">
        <v>144</v>
      </c>
      <c r="D2865" s="39" t="s">
        <v>45</v>
      </c>
      <c r="E2865" s="70" t="s">
        <v>23</v>
      </c>
      <c r="F2865" s="70" t="s">
        <v>28</v>
      </c>
      <c r="G2865" s="78">
        <v>45864</v>
      </c>
      <c r="H2865" s="78">
        <v>45839</v>
      </c>
      <c r="I2865" s="69">
        <v>10995928.65</v>
      </c>
      <c r="J2865" s="70">
        <v>65</v>
      </c>
      <c r="K2865" s="71">
        <v>0.76100000000000001</v>
      </c>
      <c r="L2865" s="70">
        <v>0</v>
      </c>
      <c r="M2865" s="71">
        <v>0.95199999999999996</v>
      </c>
      <c r="N2865" s="72"/>
      <c r="O2865" s="73">
        <f>MIN(1,MAX(0,(1/(1+EXP(-(Assumptions!$B$5 + Assumptions!$B$6*$N2865))))*Assumptions!$B$3))</f>
        <v>3.9165722796764356E-2</v>
      </c>
      <c r="P2865" s="73">
        <f>VLOOKUP($F2865,Assumptions!$A$23:$B$27,2,FALSE)*Assumptions!$B$4</f>
        <v>0.35</v>
      </c>
      <c r="Q2865" s="74">
        <f t="shared" si="88"/>
        <v>150732.22268961475</v>
      </c>
      <c r="R2865" s="75" t="str">
        <f>IF($O2865&lt;Assumptions!$B$17,"A",IF($O2865&lt;Assumptions!$B$18,"B",IF($O2865&lt;Assumptions!$B$19,"C",IF($O2865&lt;Assumptions!$B$20,"D","E"))))</f>
        <v>B</v>
      </c>
      <c r="S2865" s="75">
        <f t="shared" si="89"/>
        <v>0</v>
      </c>
    </row>
    <row r="2866" spans="1:19" ht="17.399999999999999" x14ac:dyDescent="0.3">
      <c r="A2866" s="39" t="s">
        <v>597</v>
      </c>
      <c r="B2866" s="39" t="s">
        <v>74</v>
      </c>
      <c r="C2866" s="39" t="s">
        <v>144</v>
      </c>
      <c r="D2866" s="39" t="s">
        <v>45</v>
      </c>
      <c r="E2866" s="70" t="s">
        <v>23</v>
      </c>
      <c r="F2866" s="70" t="s">
        <v>28</v>
      </c>
      <c r="G2866" s="78">
        <v>45864</v>
      </c>
      <c r="H2866" s="78">
        <v>45870</v>
      </c>
      <c r="I2866" s="69">
        <v>10728841.67</v>
      </c>
      <c r="J2866" s="70">
        <v>35</v>
      </c>
      <c r="K2866" s="71">
        <v>0.77200000000000002</v>
      </c>
      <c r="L2866" s="70">
        <v>0</v>
      </c>
      <c r="M2866" s="71">
        <v>0.95199999999999996</v>
      </c>
      <c r="N2866" s="72"/>
      <c r="O2866" s="73">
        <f>MIN(1,MAX(0,(1/(1+EXP(-(Assumptions!$B$5 + Assumptions!$B$6*$N2866))))*Assumptions!$B$3))</f>
        <v>3.9165722796764356E-2</v>
      </c>
      <c r="P2866" s="73">
        <f>VLOOKUP($F2866,Assumptions!$A$23:$B$27,2,FALSE)*Assumptions!$B$4</f>
        <v>0.35</v>
      </c>
      <c r="Q2866" s="74">
        <f t="shared" si="88"/>
        <v>147070.99357215801</v>
      </c>
      <c r="R2866" s="75" t="str">
        <f>IF($O2866&lt;Assumptions!$B$17,"A",IF($O2866&lt;Assumptions!$B$18,"B",IF($O2866&lt;Assumptions!$B$19,"C",IF($O2866&lt;Assumptions!$B$20,"D","E"))))</f>
        <v>B</v>
      </c>
      <c r="S2866" s="75">
        <f t="shared" si="89"/>
        <v>0</v>
      </c>
    </row>
    <row r="2867" spans="1:19" ht="17.399999999999999" x14ac:dyDescent="0.3">
      <c r="A2867" s="39" t="s">
        <v>597</v>
      </c>
      <c r="B2867" s="39" t="s">
        <v>74</v>
      </c>
      <c r="C2867" s="39" t="s">
        <v>144</v>
      </c>
      <c r="D2867" s="39" t="s">
        <v>45</v>
      </c>
      <c r="E2867" s="70" t="s">
        <v>23</v>
      </c>
      <c r="F2867" s="70" t="s">
        <v>28</v>
      </c>
      <c r="G2867" s="78">
        <v>45864</v>
      </c>
      <c r="H2867" s="78">
        <v>45901</v>
      </c>
      <c r="I2867" s="69">
        <v>10430056.359999999</v>
      </c>
      <c r="J2867" s="70">
        <v>95</v>
      </c>
      <c r="K2867" s="71">
        <v>0.44600000000000001</v>
      </c>
      <c r="L2867" s="70">
        <v>0</v>
      </c>
      <c r="M2867" s="71">
        <v>0.95199999999999996</v>
      </c>
      <c r="N2867" s="72"/>
      <c r="O2867" s="73">
        <f>MIN(1,MAX(0,(1/(1+EXP(-(Assumptions!$B$5 + Assumptions!$B$6*$N2867))))*Assumptions!$B$3))</f>
        <v>3.9165722796764356E-2</v>
      </c>
      <c r="P2867" s="73">
        <f>VLOOKUP($F2867,Assumptions!$A$23:$B$27,2,FALSE)*Assumptions!$B$4</f>
        <v>0.35</v>
      </c>
      <c r="Q2867" s="74">
        <f t="shared" si="88"/>
        <v>142975.24365263616</v>
      </c>
      <c r="R2867" s="75" t="str">
        <f>IF($O2867&lt;Assumptions!$B$17,"A",IF($O2867&lt;Assumptions!$B$18,"B",IF($O2867&lt;Assumptions!$B$19,"C",IF($O2867&lt;Assumptions!$B$20,"D","E"))))</f>
        <v>B</v>
      </c>
      <c r="S2867" s="75">
        <f t="shared" si="89"/>
        <v>0</v>
      </c>
    </row>
    <row r="2868" spans="1:19" ht="17.399999999999999" x14ac:dyDescent="0.3">
      <c r="A2868" s="39" t="s">
        <v>597</v>
      </c>
      <c r="B2868" s="39" t="s">
        <v>74</v>
      </c>
      <c r="C2868" s="39" t="s">
        <v>144</v>
      </c>
      <c r="D2868" s="39" t="s">
        <v>45</v>
      </c>
      <c r="E2868" s="70" t="s">
        <v>23</v>
      </c>
      <c r="F2868" s="70" t="s">
        <v>28</v>
      </c>
      <c r="G2868" s="78">
        <v>45864</v>
      </c>
      <c r="H2868" s="78">
        <v>45931</v>
      </c>
      <c r="I2868" s="69">
        <v>10144722.92</v>
      </c>
      <c r="J2868" s="70">
        <v>15</v>
      </c>
      <c r="K2868" s="71">
        <v>1.119</v>
      </c>
      <c r="L2868" s="70">
        <v>0</v>
      </c>
      <c r="M2868" s="71">
        <v>0.95199999999999996</v>
      </c>
      <c r="N2868" s="72"/>
      <c r="O2868" s="73">
        <f>MIN(1,MAX(0,(1/(1+EXP(-(Assumptions!$B$5 + Assumptions!$B$6*$N2868))))*Assumptions!$B$3))</f>
        <v>3.9165722796764356E-2</v>
      </c>
      <c r="P2868" s="73">
        <f>VLOOKUP($F2868,Assumptions!$A$23:$B$27,2,FALSE)*Assumptions!$B$4</f>
        <v>0.35</v>
      </c>
      <c r="Q2868" s="74">
        <f t="shared" si="88"/>
        <v>139063.89200714562</v>
      </c>
      <c r="R2868" s="75" t="str">
        <f>IF($O2868&lt;Assumptions!$B$17,"A",IF($O2868&lt;Assumptions!$B$18,"B",IF($O2868&lt;Assumptions!$B$19,"C",IF($O2868&lt;Assumptions!$B$20,"D","E"))))</f>
        <v>B</v>
      </c>
      <c r="S2868" s="75">
        <f t="shared" si="89"/>
        <v>0</v>
      </c>
    </row>
    <row r="2869" spans="1:19" ht="17.399999999999999" x14ac:dyDescent="0.3">
      <c r="A2869" s="39" t="s">
        <v>597</v>
      </c>
      <c r="B2869" s="39" t="s">
        <v>74</v>
      </c>
      <c r="C2869" s="39" t="s">
        <v>144</v>
      </c>
      <c r="D2869" s="39" t="s">
        <v>45</v>
      </c>
      <c r="E2869" s="70" t="s">
        <v>23</v>
      </c>
      <c r="F2869" s="70" t="s">
        <v>28</v>
      </c>
      <c r="G2869" s="78">
        <v>45864</v>
      </c>
      <c r="H2869" s="78">
        <v>45962</v>
      </c>
      <c r="I2869" s="69">
        <v>9888030.6300000008</v>
      </c>
      <c r="J2869" s="70">
        <v>0</v>
      </c>
      <c r="K2869" s="71">
        <v>1.0269999999999999</v>
      </c>
      <c r="L2869" s="70">
        <v>0</v>
      </c>
      <c r="M2869" s="71">
        <v>0.95199999999999996</v>
      </c>
      <c r="N2869" s="72"/>
      <c r="O2869" s="73">
        <f>MIN(1,MAX(0,(1/(1+EXP(-(Assumptions!$B$5 + Assumptions!$B$6*$N2869))))*Assumptions!$B$3))</f>
        <v>3.9165722796764356E-2</v>
      </c>
      <c r="P2869" s="73">
        <f>VLOOKUP($F2869,Assumptions!$A$23:$B$27,2,FALSE)*Assumptions!$B$4</f>
        <v>0.35</v>
      </c>
      <c r="Q2869" s="74">
        <f t="shared" si="88"/>
        <v>135545.15333117332</v>
      </c>
      <c r="R2869" s="75" t="str">
        <f>IF($O2869&lt;Assumptions!$B$17,"A",IF($O2869&lt;Assumptions!$B$18,"B",IF($O2869&lt;Assumptions!$B$19,"C",IF($O2869&lt;Assumptions!$B$20,"D","E"))))</f>
        <v>B</v>
      </c>
      <c r="S2869" s="75">
        <f t="shared" si="89"/>
        <v>0</v>
      </c>
    </row>
    <row r="2870" spans="1:19" ht="17.399999999999999" x14ac:dyDescent="0.3">
      <c r="A2870" s="39" t="s">
        <v>597</v>
      </c>
      <c r="B2870" s="39" t="s">
        <v>74</v>
      </c>
      <c r="C2870" s="39" t="s">
        <v>144</v>
      </c>
      <c r="D2870" s="39" t="s">
        <v>45</v>
      </c>
      <c r="E2870" s="70" t="s">
        <v>23</v>
      </c>
      <c r="F2870" s="70" t="s">
        <v>28</v>
      </c>
      <c r="G2870" s="78">
        <v>45864</v>
      </c>
      <c r="H2870" s="78">
        <v>45992</v>
      </c>
      <c r="I2870" s="69">
        <v>9626940.4800000004</v>
      </c>
      <c r="J2870" s="70">
        <v>0</v>
      </c>
      <c r="K2870" s="71">
        <v>1.147</v>
      </c>
      <c r="L2870" s="70">
        <v>0</v>
      </c>
      <c r="M2870" s="71">
        <v>0.95199999999999996</v>
      </c>
      <c r="N2870" s="72"/>
      <c r="O2870" s="73">
        <f>MIN(1,MAX(0,(1/(1+EXP(-(Assumptions!$B$5 + Assumptions!$B$6*$N2870))))*Assumptions!$B$3))</f>
        <v>3.9165722796764356E-2</v>
      </c>
      <c r="P2870" s="73">
        <f>VLOOKUP($F2870,Assumptions!$A$23:$B$27,2,FALSE)*Assumptions!$B$4</f>
        <v>0.35</v>
      </c>
      <c r="Q2870" s="74">
        <f t="shared" si="88"/>
        <v>131966.12877722035</v>
      </c>
      <c r="R2870" s="75" t="str">
        <f>IF($O2870&lt;Assumptions!$B$17,"A",IF($O2870&lt;Assumptions!$B$18,"B",IF($O2870&lt;Assumptions!$B$19,"C",IF($O2870&lt;Assumptions!$B$20,"D","E"))))</f>
        <v>B</v>
      </c>
      <c r="S2870" s="75">
        <f t="shared" si="89"/>
        <v>0</v>
      </c>
    </row>
    <row r="2871" spans="1:19" ht="17.399999999999999" x14ac:dyDescent="0.3">
      <c r="A2871" s="39" t="s">
        <v>598</v>
      </c>
      <c r="B2871" s="39" t="s">
        <v>73</v>
      </c>
      <c r="C2871" s="39" t="s">
        <v>144</v>
      </c>
      <c r="D2871" s="39" t="s">
        <v>30</v>
      </c>
      <c r="E2871" s="70" t="s">
        <v>43</v>
      </c>
      <c r="F2871" s="70" t="s">
        <v>40</v>
      </c>
      <c r="G2871" s="78">
        <v>44066</v>
      </c>
      <c r="H2871" s="78">
        <v>45658</v>
      </c>
      <c r="I2871" s="69">
        <v>1924450.16</v>
      </c>
      <c r="J2871" s="70">
        <v>0</v>
      </c>
      <c r="K2871" s="71">
        <v>0.996</v>
      </c>
      <c r="L2871" s="70">
        <v>0</v>
      </c>
      <c r="M2871" s="71">
        <v>0.96</v>
      </c>
      <c r="N2871" s="72"/>
      <c r="O2871" s="73">
        <f>MIN(1,MAX(0,(1/(1+EXP(-(Assumptions!$B$5 + Assumptions!$B$6*$N2871))))*Assumptions!$B$3))</f>
        <v>3.9165722796764356E-2</v>
      </c>
      <c r="P2871" s="73">
        <f>VLOOKUP($F2871,Assumptions!$A$23:$B$27,2,FALSE)*Assumptions!$B$4</f>
        <v>0.7</v>
      </c>
      <c r="Q2871" s="74">
        <f t="shared" si="88"/>
        <v>52760.737051924159</v>
      </c>
      <c r="R2871" s="75" t="str">
        <f>IF($O2871&lt;Assumptions!$B$17,"A",IF($O2871&lt;Assumptions!$B$18,"B",IF($O2871&lt;Assumptions!$B$19,"C",IF($O2871&lt;Assumptions!$B$20,"D","E"))))</f>
        <v>B</v>
      </c>
      <c r="S2871" s="75">
        <f t="shared" si="89"/>
        <v>0</v>
      </c>
    </row>
    <row r="2872" spans="1:19" ht="17.399999999999999" x14ac:dyDescent="0.3">
      <c r="A2872" s="39" t="s">
        <v>598</v>
      </c>
      <c r="B2872" s="39" t="s">
        <v>73</v>
      </c>
      <c r="C2872" s="39" t="s">
        <v>144</v>
      </c>
      <c r="D2872" s="39" t="s">
        <v>30</v>
      </c>
      <c r="E2872" s="70" t="s">
        <v>43</v>
      </c>
      <c r="F2872" s="70" t="s">
        <v>40</v>
      </c>
      <c r="G2872" s="78">
        <v>44066</v>
      </c>
      <c r="H2872" s="78">
        <v>45689</v>
      </c>
      <c r="I2872" s="69">
        <v>1871087.84</v>
      </c>
      <c r="J2872" s="70">
        <v>0</v>
      </c>
      <c r="K2872" s="71">
        <v>1.133</v>
      </c>
      <c r="L2872" s="70">
        <v>0</v>
      </c>
      <c r="M2872" s="71">
        <v>0.96</v>
      </c>
      <c r="N2872" s="72"/>
      <c r="O2872" s="73">
        <f>MIN(1,MAX(0,(1/(1+EXP(-(Assumptions!$B$5 + Assumptions!$B$6*$N2872))))*Assumptions!$B$3))</f>
        <v>3.9165722796764356E-2</v>
      </c>
      <c r="P2872" s="73">
        <f>VLOOKUP($F2872,Assumptions!$A$23:$B$27,2,FALSE)*Assumptions!$B$4</f>
        <v>0.7</v>
      </c>
      <c r="Q2872" s="74">
        <f t="shared" si="88"/>
        <v>51297.755368885599</v>
      </c>
      <c r="R2872" s="75" t="str">
        <f>IF($O2872&lt;Assumptions!$B$17,"A",IF($O2872&lt;Assumptions!$B$18,"B",IF($O2872&lt;Assumptions!$B$19,"C",IF($O2872&lt;Assumptions!$B$20,"D","E"))))</f>
        <v>B</v>
      </c>
      <c r="S2872" s="75">
        <f t="shared" si="89"/>
        <v>0</v>
      </c>
    </row>
    <row r="2873" spans="1:19" ht="17.399999999999999" x14ac:dyDescent="0.3">
      <c r="A2873" s="39" t="s">
        <v>598</v>
      </c>
      <c r="B2873" s="39" t="s">
        <v>73</v>
      </c>
      <c r="C2873" s="39" t="s">
        <v>144</v>
      </c>
      <c r="D2873" s="39" t="s">
        <v>30</v>
      </c>
      <c r="E2873" s="70" t="s">
        <v>43</v>
      </c>
      <c r="F2873" s="70" t="s">
        <v>40</v>
      </c>
      <c r="G2873" s="78">
        <v>44066</v>
      </c>
      <c r="H2873" s="78">
        <v>45717</v>
      </c>
      <c r="I2873" s="69">
        <v>1826423.61</v>
      </c>
      <c r="J2873" s="70">
        <v>0</v>
      </c>
      <c r="K2873" s="71">
        <v>1.0840000000000001</v>
      </c>
      <c r="L2873" s="70">
        <v>0</v>
      </c>
      <c r="M2873" s="71">
        <v>0.96</v>
      </c>
      <c r="N2873" s="72"/>
      <c r="O2873" s="73">
        <f>MIN(1,MAX(0,(1/(1+EXP(-(Assumptions!$B$5 + Assumptions!$B$6*$N2873))))*Assumptions!$B$3))</f>
        <v>3.9165722796764356E-2</v>
      </c>
      <c r="P2873" s="73">
        <f>VLOOKUP($F2873,Assumptions!$A$23:$B$27,2,FALSE)*Assumptions!$B$4</f>
        <v>0.7</v>
      </c>
      <c r="Q2873" s="74">
        <f t="shared" si="88"/>
        <v>50073.240573107956</v>
      </c>
      <c r="R2873" s="75" t="str">
        <f>IF($O2873&lt;Assumptions!$B$17,"A",IF($O2873&lt;Assumptions!$B$18,"B",IF($O2873&lt;Assumptions!$B$19,"C",IF($O2873&lt;Assumptions!$B$20,"D","E"))))</f>
        <v>B</v>
      </c>
      <c r="S2873" s="75">
        <f t="shared" si="89"/>
        <v>0</v>
      </c>
    </row>
    <row r="2874" spans="1:19" ht="17.399999999999999" x14ac:dyDescent="0.3">
      <c r="A2874" s="39" t="s">
        <v>598</v>
      </c>
      <c r="B2874" s="39" t="s">
        <v>73</v>
      </c>
      <c r="C2874" s="39" t="s">
        <v>144</v>
      </c>
      <c r="D2874" s="39" t="s">
        <v>30</v>
      </c>
      <c r="E2874" s="70" t="s">
        <v>43</v>
      </c>
      <c r="F2874" s="70" t="s">
        <v>40</v>
      </c>
      <c r="G2874" s="78">
        <v>44066</v>
      </c>
      <c r="H2874" s="78">
        <v>45748</v>
      </c>
      <c r="I2874" s="69">
        <v>1782740.72</v>
      </c>
      <c r="J2874" s="70">
        <v>0</v>
      </c>
      <c r="K2874" s="71">
        <v>1.131</v>
      </c>
      <c r="L2874" s="70">
        <v>0</v>
      </c>
      <c r="M2874" s="71">
        <v>0.96</v>
      </c>
      <c r="N2874" s="72"/>
      <c r="O2874" s="73">
        <f>MIN(1,MAX(0,(1/(1+EXP(-(Assumptions!$B$5 + Assumptions!$B$6*$N2874))))*Assumptions!$B$3))</f>
        <v>3.9165722796764356E-2</v>
      </c>
      <c r="P2874" s="73">
        <f>VLOOKUP($F2874,Assumptions!$A$23:$B$27,2,FALSE)*Assumptions!$B$4</f>
        <v>0.7</v>
      </c>
      <c r="Q2874" s="74">
        <f t="shared" si="88"/>
        <v>48875.63020061687</v>
      </c>
      <c r="R2874" s="75" t="str">
        <f>IF($O2874&lt;Assumptions!$B$17,"A",IF($O2874&lt;Assumptions!$B$18,"B",IF($O2874&lt;Assumptions!$B$19,"C",IF($O2874&lt;Assumptions!$B$20,"D","E"))))</f>
        <v>B</v>
      </c>
      <c r="S2874" s="75">
        <f t="shared" si="89"/>
        <v>0</v>
      </c>
    </row>
    <row r="2875" spans="1:19" ht="17.399999999999999" x14ac:dyDescent="0.3">
      <c r="A2875" s="39" t="s">
        <v>598</v>
      </c>
      <c r="B2875" s="39" t="s">
        <v>73</v>
      </c>
      <c r="C2875" s="39" t="s">
        <v>144</v>
      </c>
      <c r="D2875" s="39" t="s">
        <v>30</v>
      </c>
      <c r="E2875" s="70" t="s">
        <v>43</v>
      </c>
      <c r="F2875" s="70" t="s">
        <v>40</v>
      </c>
      <c r="G2875" s="78">
        <v>44066</v>
      </c>
      <c r="H2875" s="78">
        <v>45778</v>
      </c>
      <c r="I2875" s="69">
        <v>1735908.5</v>
      </c>
      <c r="J2875" s="70">
        <v>0</v>
      </c>
      <c r="K2875" s="71">
        <v>1.0529999999999999</v>
      </c>
      <c r="L2875" s="70">
        <v>0</v>
      </c>
      <c r="M2875" s="71">
        <v>0.96</v>
      </c>
      <c r="N2875" s="72"/>
      <c r="O2875" s="73">
        <f>MIN(1,MAX(0,(1/(1+EXP(-(Assumptions!$B$5 + Assumptions!$B$6*$N2875))))*Assumptions!$B$3))</f>
        <v>3.9165722796764356E-2</v>
      </c>
      <c r="P2875" s="73">
        <f>VLOOKUP($F2875,Assumptions!$A$23:$B$27,2,FALSE)*Assumptions!$B$4</f>
        <v>0.7</v>
      </c>
      <c r="Q2875" s="74">
        <f t="shared" si="88"/>
        <v>47591.677778082907</v>
      </c>
      <c r="R2875" s="75" t="str">
        <f>IF($O2875&lt;Assumptions!$B$17,"A",IF($O2875&lt;Assumptions!$B$18,"B",IF($O2875&lt;Assumptions!$B$19,"C",IF($O2875&lt;Assumptions!$B$20,"D","E"))))</f>
        <v>B</v>
      </c>
      <c r="S2875" s="75">
        <f t="shared" si="89"/>
        <v>0</v>
      </c>
    </row>
    <row r="2876" spans="1:19" ht="17.399999999999999" x14ac:dyDescent="0.3">
      <c r="A2876" s="39" t="s">
        <v>598</v>
      </c>
      <c r="B2876" s="39" t="s">
        <v>73</v>
      </c>
      <c r="C2876" s="39" t="s">
        <v>144</v>
      </c>
      <c r="D2876" s="39" t="s">
        <v>30</v>
      </c>
      <c r="E2876" s="70" t="s">
        <v>43</v>
      </c>
      <c r="F2876" s="70" t="s">
        <v>40</v>
      </c>
      <c r="G2876" s="78">
        <v>44066</v>
      </c>
      <c r="H2876" s="78">
        <v>45809</v>
      </c>
      <c r="I2876" s="69">
        <v>1691871.42</v>
      </c>
      <c r="J2876" s="70">
        <v>0</v>
      </c>
      <c r="K2876" s="71">
        <v>0.96199999999999997</v>
      </c>
      <c r="L2876" s="70">
        <v>0</v>
      </c>
      <c r="M2876" s="71">
        <v>0.96</v>
      </c>
      <c r="N2876" s="72"/>
      <c r="O2876" s="73">
        <f>MIN(1,MAX(0,(1/(1+EXP(-(Assumptions!$B$5 + Assumptions!$B$6*$N2876))))*Assumptions!$B$3))</f>
        <v>3.9165722796764356E-2</v>
      </c>
      <c r="P2876" s="73">
        <f>VLOOKUP($F2876,Assumptions!$A$23:$B$27,2,FALSE)*Assumptions!$B$4</f>
        <v>0.7</v>
      </c>
      <c r="Q2876" s="74">
        <f t="shared" si="88"/>
        <v>46384.356930441652</v>
      </c>
      <c r="R2876" s="75" t="str">
        <f>IF($O2876&lt;Assumptions!$B$17,"A",IF($O2876&lt;Assumptions!$B$18,"B",IF($O2876&lt;Assumptions!$B$19,"C",IF($O2876&lt;Assumptions!$B$20,"D","E"))))</f>
        <v>B</v>
      </c>
      <c r="S2876" s="75">
        <f t="shared" si="89"/>
        <v>0</v>
      </c>
    </row>
    <row r="2877" spans="1:19" ht="17.399999999999999" x14ac:dyDescent="0.3">
      <c r="A2877" s="39" t="s">
        <v>598</v>
      </c>
      <c r="B2877" s="39" t="s">
        <v>73</v>
      </c>
      <c r="C2877" s="39" t="s">
        <v>144</v>
      </c>
      <c r="D2877" s="39" t="s">
        <v>30</v>
      </c>
      <c r="E2877" s="70" t="s">
        <v>43</v>
      </c>
      <c r="F2877" s="70" t="s">
        <v>40</v>
      </c>
      <c r="G2877" s="78">
        <v>44066</v>
      </c>
      <c r="H2877" s="78">
        <v>45839</v>
      </c>
      <c r="I2877" s="69">
        <v>1646657.26</v>
      </c>
      <c r="J2877" s="70">
        <v>0</v>
      </c>
      <c r="K2877" s="71">
        <v>1.0640000000000001</v>
      </c>
      <c r="L2877" s="70">
        <v>0</v>
      </c>
      <c r="M2877" s="71">
        <v>0.96</v>
      </c>
      <c r="N2877" s="72"/>
      <c r="O2877" s="73">
        <f>MIN(1,MAX(0,(1/(1+EXP(-(Assumptions!$B$5 + Assumptions!$B$6*$N2877))))*Assumptions!$B$3))</f>
        <v>3.9165722796764356E-2</v>
      </c>
      <c r="P2877" s="73">
        <f>VLOOKUP($F2877,Assumptions!$A$23:$B$27,2,FALSE)*Assumptions!$B$4</f>
        <v>0.7</v>
      </c>
      <c r="Q2877" s="74">
        <f t="shared" si="88"/>
        <v>45144.765250507669</v>
      </c>
      <c r="R2877" s="75" t="str">
        <f>IF($O2877&lt;Assumptions!$B$17,"A",IF($O2877&lt;Assumptions!$B$18,"B",IF($O2877&lt;Assumptions!$B$19,"C",IF($O2877&lt;Assumptions!$B$20,"D","E"))))</f>
        <v>B</v>
      </c>
      <c r="S2877" s="75">
        <f t="shared" si="89"/>
        <v>0</v>
      </c>
    </row>
    <row r="2878" spans="1:19" ht="17.399999999999999" x14ac:dyDescent="0.3">
      <c r="A2878" s="39" t="s">
        <v>598</v>
      </c>
      <c r="B2878" s="39" t="s">
        <v>73</v>
      </c>
      <c r="C2878" s="39" t="s">
        <v>144</v>
      </c>
      <c r="D2878" s="39" t="s">
        <v>30</v>
      </c>
      <c r="E2878" s="70" t="s">
        <v>43</v>
      </c>
      <c r="F2878" s="70" t="s">
        <v>40</v>
      </c>
      <c r="G2878" s="78">
        <v>44066</v>
      </c>
      <c r="H2878" s="78">
        <v>45870</v>
      </c>
      <c r="I2878" s="69">
        <v>1603009.31</v>
      </c>
      <c r="J2878" s="70">
        <v>0</v>
      </c>
      <c r="K2878" s="71">
        <v>1.052</v>
      </c>
      <c r="L2878" s="70">
        <v>0</v>
      </c>
      <c r="M2878" s="71">
        <v>0.96</v>
      </c>
      <c r="N2878" s="72"/>
      <c r="O2878" s="73">
        <f>MIN(1,MAX(0,(1/(1+EXP(-(Assumptions!$B$5 + Assumptions!$B$6*$N2878))))*Assumptions!$B$3))</f>
        <v>3.9165722796764356E-2</v>
      </c>
      <c r="P2878" s="73">
        <f>VLOOKUP($F2878,Assumptions!$A$23:$B$27,2,FALSE)*Assumptions!$B$4</f>
        <v>0.7</v>
      </c>
      <c r="Q2878" s="74">
        <f t="shared" si="88"/>
        <v>43948.112793264751</v>
      </c>
      <c r="R2878" s="75" t="str">
        <f>IF($O2878&lt;Assumptions!$B$17,"A",IF($O2878&lt;Assumptions!$B$18,"B",IF($O2878&lt;Assumptions!$B$19,"C",IF($O2878&lt;Assumptions!$B$20,"D","E"))))</f>
        <v>B</v>
      </c>
      <c r="S2878" s="75">
        <f t="shared" si="89"/>
        <v>0</v>
      </c>
    </row>
    <row r="2879" spans="1:19" ht="17.399999999999999" x14ac:dyDescent="0.3">
      <c r="A2879" s="39" t="s">
        <v>598</v>
      </c>
      <c r="B2879" s="39" t="s">
        <v>73</v>
      </c>
      <c r="C2879" s="39" t="s">
        <v>144</v>
      </c>
      <c r="D2879" s="39" t="s">
        <v>30</v>
      </c>
      <c r="E2879" s="70" t="s">
        <v>43</v>
      </c>
      <c r="F2879" s="70" t="s">
        <v>40</v>
      </c>
      <c r="G2879" s="78">
        <v>44066</v>
      </c>
      <c r="H2879" s="78">
        <v>45901</v>
      </c>
      <c r="I2879" s="69">
        <v>1561038.87</v>
      </c>
      <c r="J2879" s="70">
        <v>0</v>
      </c>
      <c r="K2879" s="71">
        <v>0.98299999999999998</v>
      </c>
      <c r="L2879" s="70">
        <v>0</v>
      </c>
      <c r="M2879" s="71">
        <v>0.96</v>
      </c>
      <c r="N2879" s="72"/>
      <c r="O2879" s="73">
        <f>MIN(1,MAX(0,(1/(1+EXP(-(Assumptions!$B$5 + Assumptions!$B$6*$N2879))))*Assumptions!$B$3))</f>
        <v>3.9165722796764356E-2</v>
      </c>
      <c r="P2879" s="73">
        <f>VLOOKUP($F2879,Assumptions!$A$23:$B$27,2,FALSE)*Assumptions!$B$4</f>
        <v>0.7</v>
      </c>
      <c r="Q2879" s="74">
        <f t="shared" si="88"/>
        <v>42797.450960175993</v>
      </c>
      <c r="R2879" s="75" t="str">
        <f>IF($O2879&lt;Assumptions!$B$17,"A",IF($O2879&lt;Assumptions!$B$18,"B",IF($O2879&lt;Assumptions!$B$19,"C",IF($O2879&lt;Assumptions!$B$20,"D","E"))))</f>
        <v>B</v>
      </c>
      <c r="S2879" s="75">
        <f t="shared" si="89"/>
        <v>0</v>
      </c>
    </row>
    <row r="2880" spans="1:19" ht="17.399999999999999" x14ac:dyDescent="0.3">
      <c r="A2880" s="39" t="s">
        <v>598</v>
      </c>
      <c r="B2880" s="39" t="s">
        <v>73</v>
      </c>
      <c r="C2880" s="39" t="s">
        <v>144</v>
      </c>
      <c r="D2880" s="39" t="s">
        <v>30</v>
      </c>
      <c r="E2880" s="70" t="s">
        <v>43</v>
      </c>
      <c r="F2880" s="70" t="s">
        <v>40</v>
      </c>
      <c r="G2880" s="78">
        <v>44066</v>
      </c>
      <c r="H2880" s="78">
        <v>45931</v>
      </c>
      <c r="I2880" s="69">
        <v>1525519.34</v>
      </c>
      <c r="J2880" s="70">
        <v>0</v>
      </c>
      <c r="K2880" s="71">
        <v>0.97899999999999998</v>
      </c>
      <c r="L2880" s="70">
        <v>0</v>
      </c>
      <c r="M2880" s="71">
        <v>0.96</v>
      </c>
      <c r="N2880" s="72"/>
      <c r="O2880" s="73">
        <f>MIN(1,MAX(0,(1/(1+EXP(-(Assumptions!$B$5 + Assumptions!$B$6*$N2880))))*Assumptions!$B$3))</f>
        <v>3.9165722796764356E-2</v>
      </c>
      <c r="P2880" s="73">
        <f>VLOOKUP($F2880,Assumptions!$A$23:$B$27,2,FALSE)*Assumptions!$B$4</f>
        <v>0.7</v>
      </c>
      <c r="Q2880" s="74">
        <f t="shared" si="88"/>
        <v>41823.647314080037</v>
      </c>
      <c r="R2880" s="75" t="str">
        <f>IF($O2880&lt;Assumptions!$B$17,"A",IF($O2880&lt;Assumptions!$B$18,"B",IF($O2880&lt;Assumptions!$B$19,"C",IF($O2880&lt;Assumptions!$B$20,"D","E"))))</f>
        <v>B</v>
      </c>
      <c r="S2880" s="75">
        <f t="shared" si="89"/>
        <v>0</v>
      </c>
    </row>
    <row r="2881" spans="1:19" ht="17.399999999999999" x14ac:dyDescent="0.3">
      <c r="A2881" s="39" t="s">
        <v>598</v>
      </c>
      <c r="B2881" s="39" t="s">
        <v>73</v>
      </c>
      <c r="C2881" s="39" t="s">
        <v>144</v>
      </c>
      <c r="D2881" s="39" t="s">
        <v>30</v>
      </c>
      <c r="E2881" s="70" t="s">
        <v>43</v>
      </c>
      <c r="F2881" s="70" t="s">
        <v>40</v>
      </c>
      <c r="G2881" s="78">
        <v>44066</v>
      </c>
      <c r="H2881" s="78">
        <v>45962</v>
      </c>
      <c r="I2881" s="69">
        <v>1491482.24</v>
      </c>
      <c r="J2881" s="70">
        <v>0</v>
      </c>
      <c r="K2881" s="71">
        <v>0.98399999999999999</v>
      </c>
      <c r="L2881" s="70">
        <v>0</v>
      </c>
      <c r="M2881" s="71">
        <v>0.96</v>
      </c>
      <c r="N2881" s="72"/>
      <c r="O2881" s="73">
        <f>MIN(1,MAX(0,(1/(1+EXP(-(Assumptions!$B$5 + Assumptions!$B$6*$N2881))))*Assumptions!$B$3))</f>
        <v>3.9165722796764356E-2</v>
      </c>
      <c r="P2881" s="73">
        <f>VLOOKUP($F2881,Assumptions!$A$23:$B$27,2,FALSE)*Assumptions!$B$4</f>
        <v>0.7</v>
      </c>
      <c r="Q2881" s="74">
        <f t="shared" ref="Q2881:Q2944" si="90">$I2881*$O2881*$P2881</f>
        <v>40890.485977696015</v>
      </c>
      <c r="R2881" s="75" t="str">
        <f>IF($O2881&lt;Assumptions!$B$17,"A",IF($O2881&lt;Assumptions!$B$18,"B",IF($O2881&lt;Assumptions!$B$19,"C",IF($O2881&lt;Assumptions!$B$20,"D","E"))))</f>
        <v>B</v>
      </c>
      <c r="S2881" s="75">
        <f t="shared" ref="S2881:S2944" si="91">--($J2881&gt;=180)</f>
        <v>0</v>
      </c>
    </row>
    <row r="2882" spans="1:19" ht="17.399999999999999" x14ac:dyDescent="0.3">
      <c r="A2882" s="39" t="s">
        <v>598</v>
      </c>
      <c r="B2882" s="39" t="s">
        <v>73</v>
      </c>
      <c r="C2882" s="39" t="s">
        <v>144</v>
      </c>
      <c r="D2882" s="39" t="s">
        <v>30</v>
      </c>
      <c r="E2882" s="70" t="s">
        <v>43</v>
      </c>
      <c r="F2882" s="70" t="s">
        <v>40</v>
      </c>
      <c r="G2882" s="78">
        <v>44066</v>
      </c>
      <c r="H2882" s="78">
        <v>45992</v>
      </c>
      <c r="I2882" s="69">
        <v>1457285.06</v>
      </c>
      <c r="J2882" s="70">
        <v>0</v>
      </c>
      <c r="K2882" s="71">
        <v>1.147</v>
      </c>
      <c r="L2882" s="70">
        <v>0</v>
      </c>
      <c r="M2882" s="71">
        <v>0.96</v>
      </c>
      <c r="N2882" s="72"/>
      <c r="O2882" s="73">
        <f>MIN(1,MAX(0,(1/(1+EXP(-(Assumptions!$B$5 + Assumptions!$B$6*$N2882))))*Assumptions!$B$3))</f>
        <v>3.9165722796764356E-2</v>
      </c>
      <c r="P2882" s="73">
        <f>VLOOKUP($F2882,Assumptions!$A$23:$B$27,2,FALSE)*Assumptions!$B$4</f>
        <v>0.7</v>
      </c>
      <c r="Q2882" s="74">
        <f t="shared" si="90"/>
        <v>39952.935887078282</v>
      </c>
      <c r="R2882" s="75" t="str">
        <f>IF($O2882&lt;Assumptions!$B$17,"A",IF($O2882&lt;Assumptions!$B$18,"B",IF($O2882&lt;Assumptions!$B$19,"C",IF($O2882&lt;Assumptions!$B$20,"D","E"))))</f>
        <v>B</v>
      </c>
      <c r="S2882" s="75">
        <f t="shared" si="91"/>
        <v>0</v>
      </c>
    </row>
    <row r="2883" spans="1:19" ht="17.399999999999999" x14ac:dyDescent="0.3">
      <c r="A2883" s="39" t="s">
        <v>600</v>
      </c>
      <c r="B2883" s="39" t="s">
        <v>94</v>
      </c>
      <c r="C2883" s="39" t="s">
        <v>22</v>
      </c>
      <c r="D2883" s="39" t="s">
        <v>42</v>
      </c>
      <c r="E2883" s="70" t="s">
        <v>23</v>
      </c>
      <c r="F2883" s="70" t="s">
        <v>28</v>
      </c>
      <c r="G2883" s="78">
        <v>44688</v>
      </c>
      <c r="H2883" s="78">
        <v>45658</v>
      </c>
      <c r="I2883" s="69">
        <v>7956620.9100000001</v>
      </c>
      <c r="J2883" s="70">
        <v>15</v>
      </c>
      <c r="K2883" s="71">
        <v>1.0069999999999999</v>
      </c>
      <c r="L2883" s="70">
        <v>0</v>
      </c>
      <c r="M2883" s="71">
        <v>0.35699999999999998</v>
      </c>
      <c r="N2883" s="72"/>
      <c r="O2883" s="73">
        <f>MIN(1,MAX(0,(1/(1+EXP(-(Assumptions!$B$5 + Assumptions!$B$6*$N2883))))*Assumptions!$B$3))</f>
        <v>3.9165722796764356E-2</v>
      </c>
      <c r="P2883" s="73">
        <f>VLOOKUP($F2883,Assumptions!$A$23:$B$27,2,FALSE)*Assumptions!$B$4</f>
        <v>0.35</v>
      </c>
      <c r="Q2883" s="74">
        <f t="shared" si="90"/>
        <v>109069.38313599963</v>
      </c>
      <c r="R2883" s="75" t="str">
        <f>IF($O2883&lt;Assumptions!$B$17,"A",IF($O2883&lt;Assumptions!$B$18,"B",IF($O2883&lt;Assumptions!$B$19,"C",IF($O2883&lt;Assumptions!$B$20,"D","E"))))</f>
        <v>B</v>
      </c>
      <c r="S2883" s="75">
        <f t="shared" si="91"/>
        <v>0</v>
      </c>
    </row>
    <row r="2884" spans="1:19" ht="17.399999999999999" x14ac:dyDescent="0.3">
      <c r="A2884" s="39" t="s">
        <v>600</v>
      </c>
      <c r="B2884" s="39" t="s">
        <v>94</v>
      </c>
      <c r="C2884" s="39" t="s">
        <v>22</v>
      </c>
      <c r="D2884" s="39" t="s">
        <v>42</v>
      </c>
      <c r="E2884" s="70" t="s">
        <v>23</v>
      </c>
      <c r="F2884" s="70" t="s">
        <v>28</v>
      </c>
      <c r="G2884" s="78">
        <v>44688</v>
      </c>
      <c r="H2884" s="78">
        <v>45689</v>
      </c>
      <c r="I2884" s="69">
        <v>7831274.5199999996</v>
      </c>
      <c r="J2884" s="70">
        <v>0</v>
      </c>
      <c r="K2884" s="71">
        <v>1.038</v>
      </c>
      <c r="L2884" s="70">
        <v>0</v>
      </c>
      <c r="M2884" s="71">
        <v>0.35699999999999998</v>
      </c>
      <c r="N2884" s="72"/>
      <c r="O2884" s="73">
        <f>MIN(1,MAX(0,(1/(1+EXP(-(Assumptions!$B$5 + Assumptions!$B$6*$N2884))))*Assumptions!$B$3))</f>
        <v>3.9165722796764356E-2</v>
      </c>
      <c r="P2884" s="73">
        <f>VLOOKUP($F2884,Assumptions!$A$23:$B$27,2,FALSE)*Assumptions!$B$4</f>
        <v>0.35</v>
      </c>
      <c r="Q2884" s="74">
        <f t="shared" si="90"/>
        <v>107351.13444848933</v>
      </c>
      <c r="R2884" s="75" t="str">
        <f>IF($O2884&lt;Assumptions!$B$17,"A",IF($O2884&lt;Assumptions!$B$18,"B",IF($O2884&lt;Assumptions!$B$19,"C",IF($O2884&lt;Assumptions!$B$20,"D","E"))))</f>
        <v>B</v>
      </c>
      <c r="S2884" s="75">
        <f t="shared" si="91"/>
        <v>0</v>
      </c>
    </row>
    <row r="2885" spans="1:19" ht="17.399999999999999" x14ac:dyDescent="0.3">
      <c r="A2885" s="39" t="s">
        <v>600</v>
      </c>
      <c r="B2885" s="39" t="s">
        <v>94</v>
      </c>
      <c r="C2885" s="39" t="s">
        <v>22</v>
      </c>
      <c r="D2885" s="39" t="s">
        <v>42</v>
      </c>
      <c r="E2885" s="70" t="s">
        <v>23</v>
      </c>
      <c r="F2885" s="70" t="s">
        <v>28</v>
      </c>
      <c r="G2885" s="78">
        <v>44688</v>
      </c>
      <c r="H2885" s="78">
        <v>45717</v>
      </c>
      <c r="I2885" s="69">
        <v>7699883.7800000003</v>
      </c>
      <c r="J2885" s="70">
        <v>0</v>
      </c>
      <c r="K2885" s="71">
        <v>1.1140000000000001</v>
      </c>
      <c r="L2885" s="70">
        <v>0</v>
      </c>
      <c r="M2885" s="71">
        <v>0.35699999999999998</v>
      </c>
      <c r="N2885" s="72"/>
      <c r="O2885" s="73">
        <f>MIN(1,MAX(0,(1/(1+EXP(-(Assumptions!$B$5 + Assumptions!$B$6*$N2885))))*Assumptions!$B$3))</f>
        <v>3.9165722796764356E-2</v>
      </c>
      <c r="P2885" s="73">
        <f>VLOOKUP($F2885,Assumptions!$A$23:$B$27,2,FALSE)*Assumptions!$B$4</f>
        <v>0.35</v>
      </c>
      <c r="Q2885" s="74">
        <f t="shared" si="90"/>
        <v>105550.02979317373</v>
      </c>
      <c r="R2885" s="75" t="str">
        <f>IF($O2885&lt;Assumptions!$B$17,"A",IF($O2885&lt;Assumptions!$B$18,"B",IF($O2885&lt;Assumptions!$B$19,"C",IF($O2885&lt;Assumptions!$B$20,"D","E"))))</f>
        <v>B</v>
      </c>
      <c r="S2885" s="75">
        <f t="shared" si="91"/>
        <v>0</v>
      </c>
    </row>
    <row r="2886" spans="1:19" ht="17.399999999999999" x14ac:dyDescent="0.3">
      <c r="A2886" s="39" t="s">
        <v>600</v>
      </c>
      <c r="B2886" s="39" t="s">
        <v>94</v>
      </c>
      <c r="C2886" s="39" t="s">
        <v>22</v>
      </c>
      <c r="D2886" s="39" t="s">
        <v>42</v>
      </c>
      <c r="E2886" s="70" t="s">
        <v>23</v>
      </c>
      <c r="F2886" s="70" t="s">
        <v>28</v>
      </c>
      <c r="G2886" s="78">
        <v>44688</v>
      </c>
      <c r="H2886" s="78">
        <v>45748</v>
      </c>
      <c r="I2886" s="69">
        <v>7538456.8600000003</v>
      </c>
      <c r="J2886" s="70">
        <v>0</v>
      </c>
      <c r="K2886" s="71">
        <v>1.1120000000000001</v>
      </c>
      <c r="L2886" s="70">
        <v>0</v>
      </c>
      <c r="M2886" s="71">
        <v>0.35699999999999998</v>
      </c>
      <c r="N2886" s="72"/>
      <c r="O2886" s="73">
        <f>MIN(1,MAX(0,(1/(1+EXP(-(Assumptions!$B$5 + Assumptions!$B$6*$N2886))))*Assumptions!$B$3))</f>
        <v>3.9165722796764356E-2</v>
      </c>
      <c r="P2886" s="73">
        <f>VLOOKUP($F2886,Assumptions!$A$23:$B$27,2,FALSE)*Assumptions!$B$4</f>
        <v>0.35</v>
      </c>
      <c r="Q2886" s="74">
        <f t="shared" si="90"/>
        <v>103337.18909294433</v>
      </c>
      <c r="R2886" s="75" t="str">
        <f>IF($O2886&lt;Assumptions!$B$17,"A",IF($O2886&lt;Assumptions!$B$18,"B",IF($O2886&lt;Assumptions!$B$19,"C",IF($O2886&lt;Assumptions!$B$20,"D","E"))))</f>
        <v>B</v>
      </c>
      <c r="S2886" s="75">
        <f t="shared" si="91"/>
        <v>0</v>
      </c>
    </row>
    <row r="2887" spans="1:19" ht="17.399999999999999" x14ac:dyDescent="0.3">
      <c r="A2887" s="39" t="s">
        <v>600</v>
      </c>
      <c r="B2887" s="39" t="s">
        <v>94</v>
      </c>
      <c r="C2887" s="39" t="s">
        <v>22</v>
      </c>
      <c r="D2887" s="39" t="s">
        <v>42</v>
      </c>
      <c r="E2887" s="70" t="s">
        <v>23</v>
      </c>
      <c r="F2887" s="70" t="s">
        <v>28</v>
      </c>
      <c r="G2887" s="78">
        <v>44688</v>
      </c>
      <c r="H2887" s="78">
        <v>45778</v>
      </c>
      <c r="I2887" s="69">
        <v>7405573.4900000002</v>
      </c>
      <c r="J2887" s="70">
        <v>0</v>
      </c>
      <c r="K2887" s="71">
        <v>0.95599999999999996</v>
      </c>
      <c r="L2887" s="70">
        <v>0</v>
      </c>
      <c r="M2887" s="71">
        <v>0.35699999999999998</v>
      </c>
      <c r="N2887" s="72"/>
      <c r="O2887" s="73">
        <f>MIN(1,MAX(0,(1/(1+EXP(-(Assumptions!$B$5 + Assumptions!$B$6*$N2887))))*Assumptions!$B$3))</f>
        <v>3.9165722796764356E-2</v>
      </c>
      <c r="P2887" s="73">
        <f>VLOOKUP($F2887,Assumptions!$A$23:$B$27,2,FALSE)*Assumptions!$B$4</f>
        <v>0.35</v>
      </c>
      <c r="Q2887" s="74">
        <f t="shared" si="90"/>
        <v>101515.62346114237</v>
      </c>
      <c r="R2887" s="75" t="str">
        <f>IF($O2887&lt;Assumptions!$B$17,"A",IF($O2887&lt;Assumptions!$B$18,"B",IF($O2887&lt;Assumptions!$B$19,"C",IF($O2887&lt;Assumptions!$B$20,"D","E"))))</f>
        <v>B</v>
      </c>
      <c r="S2887" s="75">
        <f t="shared" si="91"/>
        <v>0</v>
      </c>
    </row>
    <row r="2888" spans="1:19" ht="17.399999999999999" x14ac:dyDescent="0.3">
      <c r="A2888" s="39" t="s">
        <v>600</v>
      </c>
      <c r="B2888" s="39" t="s">
        <v>94</v>
      </c>
      <c r="C2888" s="39" t="s">
        <v>22</v>
      </c>
      <c r="D2888" s="39" t="s">
        <v>42</v>
      </c>
      <c r="E2888" s="70" t="s">
        <v>23</v>
      </c>
      <c r="F2888" s="70" t="s">
        <v>28</v>
      </c>
      <c r="G2888" s="78">
        <v>44688</v>
      </c>
      <c r="H2888" s="78">
        <v>45809</v>
      </c>
      <c r="I2888" s="69">
        <v>7301688.1600000001</v>
      </c>
      <c r="J2888" s="70">
        <v>0</v>
      </c>
      <c r="K2888" s="71">
        <v>1.026</v>
      </c>
      <c r="L2888" s="70">
        <v>0</v>
      </c>
      <c r="M2888" s="71">
        <v>0.35699999999999998</v>
      </c>
      <c r="N2888" s="72"/>
      <c r="O2888" s="73">
        <f>MIN(1,MAX(0,(1/(1+EXP(-(Assumptions!$B$5 + Assumptions!$B$6*$N2888))))*Assumptions!$B$3))</f>
        <v>3.9165722796764356E-2</v>
      </c>
      <c r="P2888" s="73">
        <f>VLOOKUP($F2888,Assumptions!$A$23:$B$27,2,FALSE)*Assumptions!$B$4</f>
        <v>0.35</v>
      </c>
      <c r="Q2888" s="74">
        <f t="shared" si="90"/>
        <v>100091.56304804175</v>
      </c>
      <c r="R2888" s="75" t="str">
        <f>IF($O2888&lt;Assumptions!$B$17,"A",IF($O2888&lt;Assumptions!$B$18,"B",IF($O2888&lt;Assumptions!$B$19,"C",IF($O2888&lt;Assumptions!$B$20,"D","E"))))</f>
        <v>B</v>
      </c>
      <c r="S2888" s="75">
        <f t="shared" si="91"/>
        <v>0</v>
      </c>
    </row>
    <row r="2889" spans="1:19" ht="17.399999999999999" x14ac:dyDescent="0.3">
      <c r="A2889" s="39" t="s">
        <v>600</v>
      </c>
      <c r="B2889" s="39" t="s">
        <v>94</v>
      </c>
      <c r="C2889" s="39" t="s">
        <v>22</v>
      </c>
      <c r="D2889" s="39" t="s">
        <v>42</v>
      </c>
      <c r="E2889" s="70" t="s">
        <v>23</v>
      </c>
      <c r="F2889" s="70" t="s">
        <v>28</v>
      </c>
      <c r="G2889" s="78">
        <v>44688</v>
      </c>
      <c r="H2889" s="78">
        <v>45839</v>
      </c>
      <c r="I2889" s="69">
        <v>7153933.4199999999</v>
      </c>
      <c r="J2889" s="70">
        <v>0</v>
      </c>
      <c r="K2889" s="71">
        <v>1.0429999999999999</v>
      </c>
      <c r="L2889" s="70">
        <v>0</v>
      </c>
      <c r="M2889" s="71">
        <v>0.35699999999999998</v>
      </c>
      <c r="N2889" s="72"/>
      <c r="O2889" s="73">
        <f>MIN(1,MAX(0,(1/(1+EXP(-(Assumptions!$B$5 + Assumptions!$B$6*$N2889))))*Assumptions!$B$3))</f>
        <v>3.9165722796764356E-2</v>
      </c>
      <c r="P2889" s="73">
        <f>VLOOKUP($F2889,Assumptions!$A$23:$B$27,2,FALSE)*Assumptions!$B$4</f>
        <v>0.35</v>
      </c>
      <c r="Q2889" s="74">
        <f t="shared" si="90"/>
        <v>98066.140631979928</v>
      </c>
      <c r="R2889" s="75" t="str">
        <f>IF($O2889&lt;Assumptions!$B$17,"A",IF($O2889&lt;Assumptions!$B$18,"B",IF($O2889&lt;Assumptions!$B$19,"C",IF($O2889&lt;Assumptions!$B$20,"D","E"))))</f>
        <v>B</v>
      </c>
      <c r="S2889" s="75">
        <f t="shared" si="91"/>
        <v>0</v>
      </c>
    </row>
    <row r="2890" spans="1:19" ht="17.399999999999999" x14ac:dyDescent="0.3">
      <c r="A2890" s="39" t="s">
        <v>600</v>
      </c>
      <c r="B2890" s="39" t="s">
        <v>94</v>
      </c>
      <c r="C2890" s="39" t="s">
        <v>22</v>
      </c>
      <c r="D2890" s="39" t="s">
        <v>42</v>
      </c>
      <c r="E2890" s="70" t="s">
        <v>23</v>
      </c>
      <c r="F2890" s="70" t="s">
        <v>28</v>
      </c>
      <c r="G2890" s="78">
        <v>44688</v>
      </c>
      <c r="H2890" s="78">
        <v>45870</v>
      </c>
      <c r="I2890" s="69">
        <v>7046237.7000000002</v>
      </c>
      <c r="J2890" s="70">
        <v>65</v>
      </c>
      <c r="K2890" s="71">
        <v>0.40600000000000003</v>
      </c>
      <c r="L2890" s="70">
        <v>0</v>
      </c>
      <c r="M2890" s="71">
        <v>0.35699999999999998</v>
      </c>
      <c r="N2890" s="72"/>
      <c r="O2890" s="73">
        <f>MIN(1,MAX(0,(1/(1+EXP(-(Assumptions!$B$5 + Assumptions!$B$6*$N2890))))*Assumptions!$B$3))</f>
        <v>3.9165722796764356E-2</v>
      </c>
      <c r="P2890" s="73">
        <f>VLOOKUP($F2890,Assumptions!$A$23:$B$27,2,FALSE)*Assumptions!$B$4</f>
        <v>0.35</v>
      </c>
      <c r="Q2890" s="74">
        <f t="shared" si="90"/>
        <v>96589.847381408646</v>
      </c>
      <c r="R2890" s="75" t="str">
        <f>IF($O2890&lt;Assumptions!$B$17,"A",IF($O2890&lt;Assumptions!$B$18,"B",IF($O2890&lt;Assumptions!$B$19,"C",IF($O2890&lt;Assumptions!$B$20,"D","E"))))</f>
        <v>B</v>
      </c>
      <c r="S2890" s="75">
        <f t="shared" si="91"/>
        <v>0</v>
      </c>
    </row>
    <row r="2891" spans="1:19" ht="17.399999999999999" x14ac:dyDescent="0.3">
      <c r="A2891" s="39" t="s">
        <v>600</v>
      </c>
      <c r="B2891" s="39" t="s">
        <v>94</v>
      </c>
      <c r="C2891" s="39" t="s">
        <v>22</v>
      </c>
      <c r="D2891" s="39" t="s">
        <v>42</v>
      </c>
      <c r="E2891" s="70" t="s">
        <v>23</v>
      </c>
      <c r="F2891" s="70" t="s">
        <v>28</v>
      </c>
      <c r="G2891" s="78">
        <v>44688</v>
      </c>
      <c r="H2891" s="78">
        <v>45901</v>
      </c>
      <c r="I2891" s="69">
        <v>6936803.9900000002</v>
      </c>
      <c r="J2891" s="70">
        <v>0</v>
      </c>
      <c r="K2891" s="71">
        <v>1.05</v>
      </c>
      <c r="L2891" s="70">
        <v>0</v>
      </c>
      <c r="M2891" s="71">
        <v>0.35699999999999998</v>
      </c>
      <c r="N2891" s="72"/>
      <c r="O2891" s="73">
        <f>MIN(1,MAX(0,(1/(1+EXP(-(Assumptions!$B$5 + Assumptions!$B$6*$N2891))))*Assumptions!$B$3))</f>
        <v>3.9165722796764356E-2</v>
      </c>
      <c r="P2891" s="73">
        <f>VLOOKUP($F2891,Assumptions!$A$23:$B$27,2,FALSE)*Assumptions!$B$4</f>
        <v>0.35</v>
      </c>
      <c r="Q2891" s="74">
        <f t="shared" si="90"/>
        <v>95089.729758740126</v>
      </c>
      <c r="R2891" s="75" t="str">
        <f>IF($O2891&lt;Assumptions!$B$17,"A",IF($O2891&lt;Assumptions!$B$18,"B",IF($O2891&lt;Assumptions!$B$19,"C",IF($O2891&lt;Assumptions!$B$20,"D","E"))))</f>
        <v>B</v>
      </c>
      <c r="S2891" s="75">
        <f t="shared" si="91"/>
        <v>0</v>
      </c>
    </row>
    <row r="2892" spans="1:19" ht="17.399999999999999" x14ac:dyDescent="0.3">
      <c r="A2892" s="39" t="s">
        <v>600</v>
      </c>
      <c r="B2892" s="39" t="s">
        <v>94</v>
      </c>
      <c r="C2892" s="39" t="s">
        <v>22</v>
      </c>
      <c r="D2892" s="39" t="s">
        <v>42</v>
      </c>
      <c r="E2892" s="70" t="s">
        <v>23</v>
      </c>
      <c r="F2892" s="70" t="s">
        <v>28</v>
      </c>
      <c r="G2892" s="78">
        <v>44688</v>
      </c>
      <c r="H2892" s="78">
        <v>45931</v>
      </c>
      <c r="I2892" s="69">
        <v>6838418.9199999999</v>
      </c>
      <c r="J2892" s="70">
        <v>185</v>
      </c>
      <c r="K2892" s="71">
        <v>0.41</v>
      </c>
      <c r="L2892" s="70">
        <v>0</v>
      </c>
      <c r="M2892" s="71">
        <v>0.35699999999999998</v>
      </c>
      <c r="N2892" s="72"/>
      <c r="O2892" s="73">
        <f>MIN(1,MAX(0,(1/(1+EXP(-(Assumptions!$B$5 + Assumptions!$B$6*$N2892))))*Assumptions!$B$3))</f>
        <v>3.9165722796764356E-2</v>
      </c>
      <c r="P2892" s="73">
        <f>VLOOKUP($F2892,Assumptions!$A$23:$B$27,2,FALSE)*Assumptions!$B$4</f>
        <v>0.35</v>
      </c>
      <c r="Q2892" s="74">
        <f t="shared" si="90"/>
        <v>93741.066926104046</v>
      </c>
      <c r="R2892" s="75" t="str">
        <f>IF($O2892&lt;Assumptions!$B$17,"A",IF($O2892&lt;Assumptions!$B$18,"B",IF($O2892&lt;Assumptions!$B$19,"C",IF($O2892&lt;Assumptions!$B$20,"D","E"))))</f>
        <v>B</v>
      </c>
      <c r="S2892" s="75">
        <f t="shared" si="91"/>
        <v>1</v>
      </c>
    </row>
    <row r="2893" spans="1:19" ht="17.399999999999999" x14ac:dyDescent="0.3">
      <c r="A2893" s="39" t="s">
        <v>600</v>
      </c>
      <c r="B2893" s="39" t="s">
        <v>94</v>
      </c>
      <c r="C2893" s="39" t="s">
        <v>22</v>
      </c>
      <c r="D2893" s="39" t="s">
        <v>42</v>
      </c>
      <c r="E2893" s="70" t="s">
        <v>23</v>
      </c>
      <c r="F2893" s="70" t="s">
        <v>28</v>
      </c>
      <c r="G2893" s="78">
        <v>44688</v>
      </c>
      <c r="H2893" s="78">
        <v>45962</v>
      </c>
      <c r="I2893" s="69">
        <v>6736235.5599999996</v>
      </c>
      <c r="J2893" s="70">
        <v>0</v>
      </c>
      <c r="K2893" s="71">
        <v>0.95299999999999996</v>
      </c>
      <c r="L2893" s="70">
        <v>0</v>
      </c>
      <c r="M2893" s="71">
        <v>0.35699999999999998</v>
      </c>
      <c r="N2893" s="72"/>
      <c r="O2893" s="73">
        <f>MIN(1,MAX(0,(1/(1+EXP(-(Assumptions!$B$5 + Assumptions!$B$6*$N2893))))*Assumptions!$B$3))</f>
        <v>3.9165722796764356E-2</v>
      </c>
      <c r="P2893" s="73">
        <f>VLOOKUP($F2893,Assumptions!$A$23:$B$27,2,FALSE)*Assumptions!$B$4</f>
        <v>0.35</v>
      </c>
      <c r="Q2893" s="74">
        <f t="shared" si="90"/>
        <v>92340.337122833342</v>
      </c>
      <c r="R2893" s="75" t="str">
        <f>IF($O2893&lt;Assumptions!$B$17,"A",IF($O2893&lt;Assumptions!$B$18,"B",IF($O2893&lt;Assumptions!$B$19,"C",IF($O2893&lt;Assumptions!$B$20,"D","E"))))</f>
        <v>B</v>
      </c>
      <c r="S2893" s="75">
        <f t="shared" si="91"/>
        <v>0</v>
      </c>
    </row>
    <row r="2894" spans="1:19" ht="17.399999999999999" x14ac:dyDescent="0.3">
      <c r="A2894" s="39" t="s">
        <v>600</v>
      </c>
      <c r="B2894" s="39" t="s">
        <v>94</v>
      </c>
      <c r="C2894" s="39" t="s">
        <v>22</v>
      </c>
      <c r="D2894" s="39" t="s">
        <v>42</v>
      </c>
      <c r="E2894" s="70" t="s">
        <v>23</v>
      </c>
      <c r="F2894" s="70" t="s">
        <v>28</v>
      </c>
      <c r="G2894" s="78">
        <v>44688</v>
      </c>
      <c r="H2894" s="78">
        <v>45992</v>
      </c>
      <c r="I2894" s="69">
        <v>6639185.4299999997</v>
      </c>
      <c r="J2894" s="70">
        <v>0</v>
      </c>
      <c r="K2894" s="71">
        <v>0.97799999999999998</v>
      </c>
      <c r="L2894" s="70">
        <v>0</v>
      </c>
      <c r="M2894" s="71">
        <v>0.35699999999999998</v>
      </c>
      <c r="N2894" s="72"/>
      <c r="O2894" s="73">
        <f>MIN(1,MAX(0,(1/(1+EXP(-(Assumptions!$B$5 + Assumptions!$B$6*$N2894))))*Assumptions!$B$3))</f>
        <v>3.9165722796764356E-2</v>
      </c>
      <c r="P2894" s="73">
        <f>VLOOKUP($F2894,Assumptions!$A$23:$B$27,2,FALSE)*Assumptions!$B$4</f>
        <v>0.35</v>
      </c>
      <c r="Q2894" s="74">
        <f t="shared" si="90"/>
        <v>91009.973651693857</v>
      </c>
      <c r="R2894" s="75" t="str">
        <f>IF($O2894&lt;Assumptions!$B$17,"A",IF($O2894&lt;Assumptions!$B$18,"B",IF($O2894&lt;Assumptions!$B$19,"C",IF($O2894&lt;Assumptions!$B$20,"D","E"))))</f>
        <v>B</v>
      </c>
      <c r="S2894" s="75">
        <f t="shared" si="91"/>
        <v>0</v>
      </c>
    </row>
    <row r="2895" spans="1:19" ht="17.399999999999999" x14ac:dyDescent="0.3">
      <c r="A2895" s="39" t="s">
        <v>602</v>
      </c>
      <c r="B2895" s="39" t="s">
        <v>53</v>
      </c>
      <c r="C2895" s="39" t="s">
        <v>135</v>
      </c>
      <c r="D2895" s="39" t="s">
        <v>45</v>
      </c>
      <c r="E2895" s="70" t="s">
        <v>27</v>
      </c>
      <c r="F2895" s="70" t="s">
        <v>24</v>
      </c>
      <c r="G2895" s="78">
        <v>43754</v>
      </c>
      <c r="H2895" s="78">
        <v>45658</v>
      </c>
      <c r="I2895" s="69">
        <v>4477342.92</v>
      </c>
      <c r="J2895" s="70">
        <v>0</v>
      </c>
      <c r="K2895" s="71">
        <v>0.97299999999999998</v>
      </c>
      <c r="L2895" s="70">
        <v>0</v>
      </c>
      <c r="M2895" s="71">
        <v>0.995</v>
      </c>
      <c r="N2895" s="72"/>
      <c r="O2895" s="73">
        <f>MIN(1,MAX(0,(1/(1+EXP(-(Assumptions!$B$5 + Assumptions!$B$6*$N2895))))*Assumptions!$B$3))</f>
        <v>3.9165722796764356E-2</v>
      </c>
      <c r="P2895" s="73">
        <f>VLOOKUP($F2895,Assumptions!$A$23:$B$27,2,FALSE)*Assumptions!$B$4</f>
        <v>0.2</v>
      </c>
      <c r="Q2895" s="74">
        <f t="shared" si="90"/>
        <v>35071.674334155097</v>
      </c>
      <c r="R2895" s="75" t="str">
        <f>IF($O2895&lt;Assumptions!$B$17,"A",IF($O2895&lt;Assumptions!$B$18,"B",IF($O2895&lt;Assumptions!$B$19,"C",IF($O2895&lt;Assumptions!$B$20,"D","E"))))</f>
        <v>B</v>
      </c>
      <c r="S2895" s="75">
        <f t="shared" si="91"/>
        <v>0</v>
      </c>
    </row>
    <row r="2896" spans="1:19" ht="17.399999999999999" x14ac:dyDescent="0.3">
      <c r="A2896" s="39" t="s">
        <v>602</v>
      </c>
      <c r="B2896" s="39" t="s">
        <v>53</v>
      </c>
      <c r="C2896" s="39" t="s">
        <v>135</v>
      </c>
      <c r="D2896" s="39" t="s">
        <v>45</v>
      </c>
      <c r="E2896" s="70" t="s">
        <v>27</v>
      </c>
      <c r="F2896" s="70" t="s">
        <v>24</v>
      </c>
      <c r="G2896" s="78">
        <v>43754</v>
      </c>
      <c r="H2896" s="78">
        <v>45689</v>
      </c>
      <c r="I2896" s="69">
        <v>4330503.25</v>
      </c>
      <c r="J2896" s="70">
        <v>0</v>
      </c>
      <c r="K2896" s="71">
        <v>1.1240000000000001</v>
      </c>
      <c r="L2896" s="70">
        <v>0</v>
      </c>
      <c r="M2896" s="71">
        <v>0.995</v>
      </c>
      <c r="N2896" s="72"/>
      <c r="O2896" s="73">
        <f>MIN(1,MAX(0,(1/(1+EXP(-(Assumptions!$B$5 + Assumptions!$B$6*$N2896))))*Assumptions!$B$3))</f>
        <v>3.9165722796764356E-2</v>
      </c>
      <c r="P2896" s="73">
        <f>VLOOKUP($F2896,Assumptions!$A$23:$B$27,2,FALSE)*Assumptions!$B$4</f>
        <v>0.2</v>
      </c>
      <c r="Q2896" s="74">
        <f t="shared" si="90"/>
        <v>33921.457971997428</v>
      </c>
      <c r="R2896" s="75" t="str">
        <f>IF($O2896&lt;Assumptions!$B$17,"A",IF($O2896&lt;Assumptions!$B$18,"B",IF($O2896&lt;Assumptions!$B$19,"C",IF($O2896&lt;Assumptions!$B$20,"D","E"))))</f>
        <v>B</v>
      </c>
      <c r="S2896" s="75">
        <f t="shared" si="91"/>
        <v>0</v>
      </c>
    </row>
    <row r="2897" spans="1:19" ht="17.399999999999999" x14ac:dyDescent="0.3">
      <c r="A2897" s="39" t="s">
        <v>602</v>
      </c>
      <c r="B2897" s="39" t="s">
        <v>53</v>
      </c>
      <c r="C2897" s="39" t="s">
        <v>135</v>
      </c>
      <c r="D2897" s="39" t="s">
        <v>45</v>
      </c>
      <c r="E2897" s="70" t="s">
        <v>27</v>
      </c>
      <c r="F2897" s="70" t="s">
        <v>24</v>
      </c>
      <c r="G2897" s="78">
        <v>43754</v>
      </c>
      <c r="H2897" s="78">
        <v>45717</v>
      </c>
      <c r="I2897" s="69">
        <v>4207516.5199999996</v>
      </c>
      <c r="J2897" s="70">
        <v>0</v>
      </c>
      <c r="K2897" s="71">
        <v>1.079</v>
      </c>
      <c r="L2897" s="70">
        <v>0</v>
      </c>
      <c r="M2897" s="71">
        <v>0.995</v>
      </c>
      <c r="N2897" s="72"/>
      <c r="O2897" s="73">
        <f>MIN(1,MAX(0,(1/(1+EXP(-(Assumptions!$B$5 + Assumptions!$B$6*$N2897))))*Assumptions!$B$3))</f>
        <v>3.9165722796764356E-2</v>
      </c>
      <c r="P2897" s="73">
        <f>VLOOKUP($F2897,Assumptions!$A$23:$B$27,2,FALSE)*Assumptions!$B$4</f>
        <v>0.2</v>
      </c>
      <c r="Q2897" s="74">
        <f t="shared" si="90"/>
        <v>32958.085137025329</v>
      </c>
      <c r="R2897" s="75" t="str">
        <f>IF($O2897&lt;Assumptions!$B$17,"A",IF($O2897&lt;Assumptions!$B$18,"B",IF($O2897&lt;Assumptions!$B$19,"C",IF($O2897&lt;Assumptions!$B$20,"D","E"))))</f>
        <v>B</v>
      </c>
      <c r="S2897" s="75">
        <f t="shared" si="91"/>
        <v>0</v>
      </c>
    </row>
    <row r="2898" spans="1:19" ht="17.399999999999999" x14ac:dyDescent="0.3">
      <c r="A2898" s="39" t="s">
        <v>602</v>
      </c>
      <c r="B2898" s="39" t="s">
        <v>53</v>
      </c>
      <c r="C2898" s="39" t="s">
        <v>135</v>
      </c>
      <c r="D2898" s="39" t="s">
        <v>45</v>
      </c>
      <c r="E2898" s="70" t="s">
        <v>27</v>
      </c>
      <c r="F2898" s="70" t="s">
        <v>24</v>
      </c>
      <c r="G2898" s="78">
        <v>43754</v>
      </c>
      <c r="H2898" s="78">
        <v>45748</v>
      </c>
      <c r="I2898" s="69">
        <v>4069426.64</v>
      </c>
      <c r="J2898" s="70">
        <v>0</v>
      </c>
      <c r="K2898" s="71">
        <v>1.004</v>
      </c>
      <c r="L2898" s="70">
        <v>0</v>
      </c>
      <c r="M2898" s="71">
        <v>0.995</v>
      </c>
      <c r="N2898" s="72"/>
      <c r="O2898" s="73">
        <f>MIN(1,MAX(0,(1/(1+EXP(-(Assumptions!$B$5 + Assumptions!$B$6*$N2898))))*Assumptions!$B$3))</f>
        <v>3.9165722796764356E-2</v>
      </c>
      <c r="P2898" s="73">
        <f>VLOOKUP($F2898,Assumptions!$A$23:$B$27,2,FALSE)*Assumptions!$B$4</f>
        <v>0.2</v>
      </c>
      <c r="Q2898" s="74">
        <f t="shared" si="90"/>
        <v>31876.40714480164</v>
      </c>
      <c r="R2898" s="75" t="str">
        <f>IF($O2898&lt;Assumptions!$B$17,"A",IF($O2898&lt;Assumptions!$B$18,"B",IF($O2898&lt;Assumptions!$B$19,"C",IF($O2898&lt;Assumptions!$B$20,"D","E"))))</f>
        <v>B</v>
      </c>
      <c r="S2898" s="75">
        <f t="shared" si="91"/>
        <v>0</v>
      </c>
    </row>
    <row r="2899" spans="1:19" ht="17.399999999999999" x14ac:dyDescent="0.3">
      <c r="A2899" s="39" t="s">
        <v>602</v>
      </c>
      <c r="B2899" s="39" t="s">
        <v>53</v>
      </c>
      <c r="C2899" s="39" t="s">
        <v>135</v>
      </c>
      <c r="D2899" s="39" t="s">
        <v>45</v>
      </c>
      <c r="E2899" s="70" t="s">
        <v>27</v>
      </c>
      <c r="F2899" s="70" t="s">
        <v>24</v>
      </c>
      <c r="G2899" s="78">
        <v>43754</v>
      </c>
      <c r="H2899" s="78">
        <v>45778</v>
      </c>
      <c r="I2899" s="69">
        <v>3959539.27</v>
      </c>
      <c r="J2899" s="70">
        <v>0</v>
      </c>
      <c r="K2899" s="71">
        <v>1.1080000000000001</v>
      </c>
      <c r="L2899" s="70">
        <v>0</v>
      </c>
      <c r="M2899" s="71">
        <v>0.995</v>
      </c>
      <c r="N2899" s="72"/>
      <c r="O2899" s="73">
        <f>MIN(1,MAX(0,(1/(1+EXP(-(Assumptions!$B$5 + Assumptions!$B$6*$N2899))))*Assumptions!$B$3))</f>
        <v>3.9165722796764356E-2</v>
      </c>
      <c r="P2899" s="73">
        <f>VLOOKUP($F2899,Assumptions!$A$23:$B$27,2,FALSE)*Assumptions!$B$4</f>
        <v>0.2</v>
      </c>
      <c r="Q2899" s="74">
        <f t="shared" si="90"/>
        <v>31015.643490344544</v>
      </c>
      <c r="R2899" s="75" t="str">
        <f>IF($O2899&lt;Assumptions!$B$17,"A",IF($O2899&lt;Assumptions!$B$18,"B",IF($O2899&lt;Assumptions!$B$19,"C",IF($O2899&lt;Assumptions!$B$20,"D","E"))))</f>
        <v>B</v>
      </c>
      <c r="S2899" s="75">
        <f t="shared" si="91"/>
        <v>0</v>
      </c>
    </row>
    <row r="2900" spans="1:19" ht="17.399999999999999" x14ac:dyDescent="0.3">
      <c r="A2900" s="39" t="s">
        <v>602</v>
      </c>
      <c r="B2900" s="39" t="s">
        <v>53</v>
      </c>
      <c r="C2900" s="39" t="s">
        <v>135</v>
      </c>
      <c r="D2900" s="39" t="s">
        <v>45</v>
      </c>
      <c r="E2900" s="70" t="s">
        <v>27</v>
      </c>
      <c r="F2900" s="70" t="s">
        <v>24</v>
      </c>
      <c r="G2900" s="78">
        <v>43754</v>
      </c>
      <c r="H2900" s="78">
        <v>45809</v>
      </c>
      <c r="I2900" s="69">
        <v>3856391.68</v>
      </c>
      <c r="J2900" s="70">
        <v>0</v>
      </c>
      <c r="K2900" s="71">
        <v>1.052</v>
      </c>
      <c r="L2900" s="70">
        <v>0</v>
      </c>
      <c r="M2900" s="71">
        <v>0.995</v>
      </c>
      <c r="N2900" s="72"/>
      <c r="O2900" s="73">
        <f>MIN(1,MAX(0,(1/(1+EXP(-(Assumptions!$B$5 + Assumptions!$B$6*$N2900))))*Assumptions!$B$3))</f>
        <v>3.9165722796764356E-2</v>
      </c>
      <c r="P2900" s="73">
        <f>VLOOKUP($F2900,Assumptions!$A$23:$B$27,2,FALSE)*Assumptions!$B$4</f>
        <v>0.2</v>
      </c>
      <c r="Q2900" s="74">
        <f t="shared" si="90"/>
        <v>30207.673506925683</v>
      </c>
      <c r="R2900" s="75" t="str">
        <f>IF($O2900&lt;Assumptions!$B$17,"A",IF($O2900&lt;Assumptions!$B$18,"B",IF($O2900&lt;Assumptions!$B$19,"C",IF($O2900&lt;Assumptions!$B$20,"D","E"))))</f>
        <v>B</v>
      </c>
      <c r="S2900" s="75">
        <f t="shared" si="91"/>
        <v>0</v>
      </c>
    </row>
    <row r="2901" spans="1:19" ht="17.399999999999999" x14ac:dyDescent="0.3">
      <c r="A2901" s="39" t="s">
        <v>602</v>
      </c>
      <c r="B2901" s="39" t="s">
        <v>53</v>
      </c>
      <c r="C2901" s="39" t="s">
        <v>135</v>
      </c>
      <c r="D2901" s="39" t="s">
        <v>45</v>
      </c>
      <c r="E2901" s="70" t="s">
        <v>27</v>
      </c>
      <c r="F2901" s="70" t="s">
        <v>24</v>
      </c>
      <c r="G2901" s="78">
        <v>43754</v>
      </c>
      <c r="H2901" s="78">
        <v>45839</v>
      </c>
      <c r="I2901" s="69">
        <v>3749341.43</v>
      </c>
      <c r="J2901" s="70">
        <v>0</v>
      </c>
      <c r="K2901" s="71">
        <v>1.071</v>
      </c>
      <c r="L2901" s="70">
        <v>0</v>
      </c>
      <c r="M2901" s="71">
        <v>0.995</v>
      </c>
      <c r="N2901" s="72"/>
      <c r="O2901" s="73">
        <f>MIN(1,MAX(0,(1/(1+EXP(-(Assumptions!$B$5 + Assumptions!$B$6*$N2901))))*Assumptions!$B$3))</f>
        <v>3.9165722796764356E-2</v>
      </c>
      <c r="P2901" s="73">
        <f>VLOOKUP($F2901,Assumptions!$A$23:$B$27,2,FALSE)*Assumptions!$B$4</f>
        <v>0.2</v>
      </c>
      <c r="Q2901" s="74">
        <f t="shared" si="90"/>
        <v>29369.133423560819</v>
      </c>
      <c r="R2901" s="75" t="str">
        <f>IF($O2901&lt;Assumptions!$B$17,"A",IF($O2901&lt;Assumptions!$B$18,"B",IF($O2901&lt;Assumptions!$B$19,"C",IF($O2901&lt;Assumptions!$B$20,"D","E"))))</f>
        <v>B</v>
      </c>
      <c r="S2901" s="75">
        <f t="shared" si="91"/>
        <v>0</v>
      </c>
    </row>
    <row r="2902" spans="1:19" ht="17.399999999999999" x14ac:dyDescent="0.3">
      <c r="A2902" s="39" t="s">
        <v>602</v>
      </c>
      <c r="B2902" s="39" t="s">
        <v>53</v>
      </c>
      <c r="C2902" s="39" t="s">
        <v>135</v>
      </c>
      <c r="D2902" s="39" t="s">
        <v>45</v>
      </c>
      <c r="E2902" s="70" t="s">
        <v>27</v>
      </c>
      <c r="F2902" s="70" t="s">
        <v>24</v>
      </c>
      <c r="G2902" s="78">
        <v>43754</v>
      </c>
      <c r="H2902" s="78">
        <v>45870</v>
      </c>
      <c r="I2902" s="69">
        <v>3627916.38</v>
      </c>
      <c r="J2902" s="70">
        <v>0</v>
      </c>
      <c r="K2902" s="71">
        <v>1.123</v>
      </c>
      <c r="L2902" s="70">
        <v>0</v>
      </c>
      <c r="M2902" s="71">
        <v>0.995</v>
      </c>
      <c r="N2902" s="72"/>
      <c r="O2902" s="73">
        <f>MIN(1,MAX(0,(1/(1+EXP(-(Assumptions!$B$5 + Assumptions!$B$6*$N2902))))*Assumptions!$B$3))</f>
        <v>3.9165722796764356E-2</v>
      </c>
      <c r="P2902" s="73">
        <f>VLOOKUP($F2902,Assumptions!$A$23:$B$27,2,FALSE)*Assumptions!$B$4</f>
        <v>0.2</v>
      </c>
      <c r="Q2902" s="74">
        <f t="shared" si="90"/>
        <v>28417.993453784165</v>
      </c>
      <c r="R2902" s="75" t="str">
        <f>IF($O2902&lt;Assumptions!$B$17,"A",IF($O2902&lt;Assumptions!$B$18,"B",IF($O2902&lt;Assumptions!$B$19,"C",IF($O2902&lt;Assumptions!$B$20,"D","E"))))</f>
        <v>B</v>
      </c>
      <c r="S2902" s="75">
        <f t="shared" si="91"/>
        <v>0</v>
      </c>
    </row>
    <row r="2903" spans="1:19" ht="17.399999999999999" x14ac:dyDescent="0.3">
      <c r="A2903" s="39" t="s">
        <v>602</v>
      </c>
      <c r="B2903" s="39" t="s">
        <v>53</v>
      </c>
      <c r="C2903" s="39" t="s">
        <v>135</v>
      </c>
      <c r="D2903" s="39" t="s">
        <v>45</v>
      </c>
      <c r="E2903" s="70" t="s">
        <v>27</v>
      </c>
      <c r="F2903" s="70" t="s">
        <v>24</v>
      </c>
      <c r="G2903" s="78">
        <v>43754</v>
      </c>
      <c r="H2903" s="78">
        <v>45901</v>
      </c>
      <c r="I2903" s="69">
        <v>3531656.58</v>
      </c>
      <c r="J2903" s="70">
        <v>15</v>
      </c>
      <c r="K2903" s="71">
        <v>1.0309999999999999</v>
      </c>
      <c r="L2903" s="70">
        <v>0</v>
      </c>
      <c r="M2903" s="71">
        <v>0.995</v>
      </c>
      <c r="N2903" s="72"/>
      <c r="O2903" s="73">
        <f>MIN(1,MAX(0,(1/(1+EXP(-(Assumptions!$B$5 + Assumptions!$B$6*$N2903))))*Assumptions!$B$3))</f>
        <v>3.9165722796764356E-2</v>
      </c>
      <c r="P2903" s="73">
        <f>VLOOKUP($F2903,Assumptions!$A$23:$B$27,2,FALSE)*Assumptions!$B$4</f>
        <v>0.2</v>
      </c>
      <c r="Q2903" s="74">
        <f t="shared" si="90"/>
        <v>27663.976525129769</v>
      </c>
      <c r="R2903" s="75" t="str">
        <f>IF($O2903&lt;Assumptions!$B$17,"A",IF($O2903&lt;Assumptions!$B$18,"B",IF($O2903&lt;Assumptions!$B$19,"C",IF($O2903&lt;Assumptions!$B$20,"D","E"))))</f>
        <v>B</v>
      </c>
      <c r="S2903" s="75">
        <f t="shared" si="91"/>
        <v>0</v>
      </c>
    </row>
    <row r="2904" spans="1:19" ht="17.399999999999999" x14ac:dyDescent="0.3">
      <c r="A2904" s="39" t="s">
        <v>602</v>
      </c>
      <c r="B2904" s="39" t="s">
        <v>53</v>
      </c>
      <c r="C2904" s="39" t="s">
        <v>135</v>
      </c>
      <c r="D2904" s="39" t="s">
        <v>45</v>
      </c>
      <c r="E2904" s="70" t="s">
        <v>27</v>
      </c>
      <c r="F2904" s="70" t="s">
        <v>24</v>
      </c>
      <c r="G2904" s="78">
        <v>43754</v>
      </c>
      <c r="H2904" s="78">
        <v>45931</v>
      </c>
      <c r="I2904" s="69">
        <v>3418549.12</v>
      </c>
      <c r="J2904" s="70">
        <v>0</v>
      </c>
      <c r="K2904" s="71">
        <v>1.113</v>
      </c>
      <c r="L2904" s="70">
        <v>0</v>
      </c>
      <c r="M2904" s="71">
        <v>0.995</v>
      </c>
      <c r="N2904" s="72"/>
      <c r="O2904" s="73">
        <f>MIN(1,MAX(0,(1/(1+EXP(-(Assumptions!$B$5 + Assumptions!$B$6*$N2904))))*Assumptions!$B$3))</f>
        <v>3.9165722796764356E-2</v>
      </c>
      <c r="P2904" s="73">
        <f>VLOOKUP($F2904,Assumptions!$A$23:$B$27,2,FALSE)*Assumptions!$B$4</f>
        <v>0.2</v>
      </c>
      <c r="Q2904" s="74">
        <f t="shared" si="90"/>
        <v>26777.989440208548</v>
      </c>
      <c r="R2904" s="75" t="str">
        <f>IF($O2904&lt;Assumptions!$B$17,"A",IF($O2904&lt;Assumptions!$B$18,"B",IF($O2904&lt;Assumptions!$B$19,"C",IF($O2904&lt;Assumptions!$B$20,"D","E"))))</f>
        <v>B</v>
      </c>
      <c r="S2904" s="75">
        <f t="shared" si="91"/>
        <v>0</v>
      </c>
    </row>
    <row r="2905" spans="1:19" ht="17.399999999999999" x14ac:dyDescent="0.3">
      <c r="A2905" s="39" t="s">
        <v>602</v>
      </c>
      <c r="B2905" s="39" t="s">
        <v>53</v>
      </c>
      <c r="C2905" s="39" t="s">
        <v>135</v>
      </c>
      <c r="D2905" s="39" t="s">
        <v>45</v>
      </c>
      <c r="E2905" s="70" t="s">
        <v>27</v>
      </c>
      <c r="F2905" s="70" t="s">
        <v>24</v>
      </c>
      <c r="G2905" s="78">
        <v>43754</v>
      </c>
      <c r="H2905" s="78">
        <v>45962</v>
      </c>
      <c r="I2905" s="69">
        <v>3314575.72</v>
      </c>
      <c r="J2905" s="70">
        <v>0</v>
      </c>
      <c r="K2905" s="71">
        <v>1.01</v>
      </c>
      <c r="L2905" s="70">
        <v>0</v>
      </c>
      <c r="M2905" s="71">
        <v>0.995</v>
      </c>
      <c r="N2905" s="72"/>
      <c r="O2905" s="73">
        <f>MIN(1,MAX(0,(1/(1+EXP(-(Assumptions!$B$5 + Assumptions!$B$6*$N2905))))*Assumptions!$B$3))</f>
        <v>3.9165722796764356E-2</v>
      </c>
      <c r="P2905" s="73">
        <f>VLOOKUP($F2905,Assumptions!$A$23:$B$27,2,FALSE)*Assumptions!$B$4</f>
        <v>0.2</v>
      </c>
      <c r="Q2905" s="74">
        <f t="shared" si="90"/>
        <v>25963.550767681128</v>
      </c>
      <c r="R2905" s="75" t="str">
        <f>IF($O2905&lt;Assumptions!$B$17,"A",IF($O2905&lt;Assumptions!$B$18,"B",IF($O2905&lt;Assumptions!$B$19,"C",IF($O2905&lt;Assumptions!$B$20,"D","E"))))</f>
        <v>B</v>
      </c>
      <c r="S2905" s="75">
        <f t="shared" si="91"/>
        <v>0</v>
      </c>
    </row>
    <row r="2906" spans="1:19" ht="17.399999999999999" x14ac:dyDescent="0.3">
      <c r="A2906" s="39" t="s">
        <v>602</v>
      </c>
      <c r="B2906" s="39" t="s">
        <v>53</v>
      </c>
      <c r="C2906" s="39" t="s">
        <v>135</v>
      </c>
      <c r="D2906" s="39" t="s">
        <v>45</v>
      </c>
      <c r="E2906" s="70" t="s">
        <v>27</v>
      </c>
      <c r="F2906" s="70" t="s">
        <v>24</v>
      </c>
      <c r="G2906" s="78">
        <v>43754</v>
      </c>
      <c r="H2906" s="78">
        <v>45992</v>
      </c>
      <c r="I2906" s="69">
        <v>3205898.09</v>
      </c>
      <c r="J2906" s="70">
        <v>0</v>
      </c>
      <c r="K2906" s="71">
        <v>1.0049999999999999</v>
      </c>
      <c r="L2906" s="70">
        <v>0</v>
      </c>
      <c r="M2906" s="71">
        <v>0.995</v>
      </c>
      <c r="N2906" s="72"/>
      <c r="O2906" s="73">
        <f>MIN(1,MAX(0,(1/(1+EXP(-(Assumptions!$B$5 + Assumptions!$B$6*$N2906))))*Assumptions!$B$3))</f>
        <v>3.9165722796764356E-2</v>
      </c>
      <c r="P2906" s="73">
        <f>VLOOKUP($F2906,Assumptions!$A$23:$B$27,2,FALSE)*Assumptions!$B$4</f>
        <v>0.2</v>
      </c>
      <c r="Q2906" s="74">
        <f t="shared" si="90"/>
        <v>25112.26318152326</v>
      </c>
      <c r="R2906" s="75" t="str">
        <f>IF($O2906&lt;Assumptions!$B$17,"A",IF($O2906&lt;Assumptions!$B$18,"B",IF($O2906&lt;Assumptions!$B$19,"C",IF($O2906&lt;Assumptions!$B$20,"D","E"))))</f>
        <v>B</v>
      </c>
      <c r="S2906" s="75">
        <f t="shared" si="91"/>
        <v>0</v>
      </c>
    </row>
    <row r="2907" spans="1:19" ht="17.399999999999999" x14ac:dyDescent="0.3">
      <c r="A2907" s="39" t="s">
        <v>603</v>
      </c>
      <c r="B2907" s="39" t="s">
        <v>88</v>
      </c>
      <c r="C2907" s="39" t="s">
        <v>135</v>
      </c>
      <c r="D2907" s="39" t="s">
        <v>38</v>
      </c>
      <c r="E2907" s="70" t="s">
        <v>35</v>
      </c>
      <c r="F2907" s="70" t="s">
        <v>32</v>
      </c>
      <c r="G2907" s="78">
        <v>44172</v>
      </c>
      <c r="H2907" s="78">
        <v>45658</v>
      </c>
      <c r="I2907" s="69">
        <v>2359299.63</v>
      </c>
      <c r="J2907" s="70">
        <v>0</v>
      </c>
      <c r="K2907" s="71">
        <v>1.0409999999999999</v>
      </c>
      <c r="L2907" s="70">
        <v>0</v>
      </c>
      <c r="M2907" s="71">
        <v>0.90900000000000003</v>
      </c>
      <c r="N2907" s="72"/>
      <c r="O2907" s="73">
        <f>MIN(1,MAX(0,(1/(1+EXP(-(Assumptions!$B$5 + Assumptions!$B$6*$N2907))))*Assumptions!$B$3))</f>
        <v>3.9165722796764356E-2</v>
      </c>
      <c r="P2907" s="73">
        <f>VLOOKUP($F2907,Assumptions!$A$23:$B$27,2,FALSE)*Assumptions!$B$4</f>
        <v>0.5</v>
      </c>
      <c r="Q2907" s="74">
        <f t="shared" si="90"/>
        <v>46201.837651544352</v>
      </c>
      <c r="R2907" s="75" t="str">
        <f>IF($O2907&lt;Assumptions!$B$17,"A",IF($O2907&lt;Assumptions!$B$18,"B",IF($O2907&lt;Assumptions!$B$19,"C",IF($O2907&lt;Assumptions!$B$20,"D","E"))))</f>
        <v>B</v>
      </c>
      <c r="S2907" s="75">
        <f t="shared" si="91"/>
        <v>0</v>
      </c>
    </row>
    <row r="2908" spans="1:19" ht="17.399999999999999" x14ac:dyDescent="0.3">
      <c r="A2908" s="39" t="s">
        <v>603</v>
      </c>
      <c r="B2908" s="39" t="s">
        <v>88</v>
      </c>
      <c r="C2908" s="39" t="s">
        <v>135</v>
      </c>
      <c r="D2908" s="39" t="s">
        <v>38</v>
      </c>
      <c r="E2908" s="70" t="s">
        <v>35</v>
      </c>
      <c r="F2908" s="70" t="s">
        <v>32</v>
      </c>
      <c r="G2908" s="78">
        <v>44172</v>
      </c>
      <c r="H2908" s="78">
        <v>45689</v>
      </c>
      <c r="I2908" s="69">
        <v>2283007.21</v>
      </c>
      <c r="J2908" s="70">
        <v>0</v>
      </c>
      <c r="K2908" s="71">
        <v>1.002</v>
      </c>
      <c r="L2908" s="70">
        <v>0</v>
      </c>
      <c r="M2908" s="71">
        <v>0.90900000000000003</v>
      </c>
      <c r="N2908" s="72"/>
      <c r="O2908" s="73">
        <f>MIN(1,MAX(0,(1/(1+EXP(-(Assumptions!$B$5 + Assumptions!$B$6*$N2908))))*Assumptions!$B$3))</f>
        <v>3.9165722796764356E-2</v>
      </c>
      <c r="P2908" s="73">
        <f>VLOOKUP($F2908,Assumptions!$A$23:$B$27,2,FALSE)*Assumptions!$B$4</f>
        <v>0.5</v>
      </c>
      <c r="Q2908" s="74">
        <f t="shared" si="90"/>
        <v>44707.813764937193</v>
      </c>
      <c r="R2908" s="75" t="str">
        <f>IF($O2908&lt;Assumptions!$B$17,"A",IF($O2908&lt;Assumptions!$B$18,"B",IF($O2908&lt;Assumptions!$B$19,"C",IF($O2908&lt;Assumptions!$B$20,"D","E"))))</f>
        <v>B</v>
      </c>
      <c r="S2908" s="75">
        <f t="shared" si="91"/>
        <v>0</v>
      </c>
    </row>
    <row r="2909" spans="1:19" ht="17.399999999999999" x14ac:dyDescent="0.3">
      <c r="A2909" s="39" t="s">
        <v>603</v>
      </c>
      <c r="B2909" s="39" t="s">
        <v>88</v>
      </c>
      <c r="C2909" s="39" t="s">
        <v>135</v>
      </c>
      <c r="D2909" s="39" t="s">
        <v>38</v>
      </c>
      <c r="E2909" s="70" t="s">
        <v>35</v>
      </c>
      <c r="F2909" s="70" t="s">
        <v>32</v>
      </c>
      <c r="G2909" s="78">
        <v>44172</v>
      </c>
      <c r="H2909" s="78">
        <v>45717</v>
      </c>
      <c r="I2909" s="69">
        <v>2215210.06</v>
      </c>
      <c r="J2909" s="70">
        <v>0</v>
      </c>
      <c r="K2909" s="71">
        <v>1.034</v>
      </c>
      <c r="L2909" s="70">
        <v>0</v>
      </c>
      <c r="M2909" s="71">
        <v>0.90900000000000003</v>
      </c>
      <c r="N2909" s="72"/>
      <c r="O2909" s="73">
        <f>MIN(1,MAX(0,(1/(1+EXP(-(Assumptions!$B$5 + Assumptions!$B$6*$N2909))))*Assumptions!$B$3))</f>
        <v>3.9165722796764356E-2</v>
      </c>
      <c r="P2909" s="73">
        <f>VLOOKUP($F2909,Assumptions!$A$23:$B$27,2,FALSE)*Assumptions!$B$4</f>
        <v>0.5</v>
      </c>
      <c r="Q2909" s="74">
        <f t="shared" si="90"/>
        <v>43380.151573281866</v>
      </c>
      <c r="R2909" s="75" t="str">
        <f>IF($O2909&lt;Assumptions!$B$17,"A",IF($O2909&lt;Assumptions!$B$18,"B",IF($O2909&lt;Assumptions!$B$19,"C",IF($O2909&lt;Assumptions!$B$20,"D","E"))))</f>
        <v>B</v>
      </c>
      <c r="S2909" s="75">
        <f t="shared" si="91"/>
        <v>0</v>
      </c>
    </row>
    <row r="2910" spans="1:19" ht="17.399999999999999" x14ac:dyDescent="0.3">
      <c r="A2910" s="39" t="s">
        <v>603</v>
      </c>
      <c r="B2910" s="39" t="s">
        <v>88</v>
      </c>
      <c r="C2910" s="39" t="s">
        <v>135</v>
      </c>
      <c r="D2910" s="39" t="s">
        <v>38</v>
      </c>
      <c r="E2910" s="70" t="s">
        <v>35</v>
      </c>
      <c r="F2910" s="70" t="s">
        <v>32</v>
      </c>
      <c r="G2910" s="78">
        <v>44172</v>
      </c>
      <c r="H2910" s="78">
        <v>45748</v>
      </c>
      <c r="I2910" s="69">
        <v>2143125.96</v>
      </c>
      <c r="J2910" s="70">
        <v>185</v>
      </c>
      <c r="K2910" s="71">
        <v>0.38900000000000001</v>
      </c>
      <c r="L2910" s="70">
        <v>0</v>
      </c>
      <c r="M2910" s="71">
        <v>0.90900000000000003</v>
      </c>
      <c r="N2910" s="72"/>
      <c r="O2910" s="73">
        <f>MIN(1,MAX(0,(1/(1+EXP(-(Assumptions!$B$5 + Assumptions!$B$6*$N2910))))*Assumptions!$B$3))</f>
        <v>3.9165722796764356E-2</v>
      </c>
      <c r="P2910" s="73">
        <f>VLOOKUP($F2910,Assumptions!$A$23:$B$27,2,FALSE)*Assumptions!$B$4</f>
        <v>0.5</v>
      </c>
      <c r="Q2910" s="74">
        <f t="shared" si="90"/>
        <v>41968.538633954748</v>
      </c>
      <c r="R2910" s="75" t="str">
        <f>IF($O2910&lt;Assumptions!$B$17,"A",IF($O2910&lt;Assumptions!$B$18,"B",IF($O2910&lt;Assumptions!$B$19,"C",IF($O2910&lt;Assumptions!$B$20,"D","E"))))</f>
        <v>B</v>
      </c>
      <c r="S2910" s="75">
        <f t="shared" si="91"/>
        <v>1</v>
      </c>
    </row>
    <row r="2911" spans="1:19" ht="17.399999999999999" x14ac:dyDescent="0.3">
      <c r="A2911" s="39" t="s">
        <v>603</v>
      </c>
      <c r="B2911" s="39" t="s">
        <v>88</v>
      </c>
      <c r="C2911" s="39" t="s">
        <v>135</v>
      </c>
      <c r="D2911" s="39" t="s">
        <v>38</v>
      </c>
      <c r="E2911" s="70" t="s">
        <v>35</v>
      </c>
      <c r="F2911" s="70" t="s">
        <v>32</v>
      </c>
      <c r="G2911" s="78">
        <v>44172</v>
      </c>
      <c r="H2911" s="78">
        <v>45778</v>
      </c>
      <c r="I2911" s="69">
        <v>2075175.62</v>
      </c>
      <c r="J2911" s="70">
        <v>15</v>
      </c>
      <c r="K2911" s="71">
        <v>0.98699999999999999</v>
      </c>
      <c r="L2911" s="70">
        <v>0</v>
      </c>
      <c r="M2911" s="71">
        <v>0.90900000000000003</v>
      </c>
      <c r="N2911" s="72"/>
      <c r="O2911" s="73">
        <f>MIN(1,MAX(0,(1/(1+EXP(-(Assumptions!$B$5 + Assumptions!$B$6*$N2911))))*Assumptions!$B$3))</f>
        <v>3.9165722796764356E-2</v>
      </c>
      <c r="P2911" s="73">
        <f>VLOOKUP($F2911,Assumptions!$A$23:$B$27,2,FALSE)*Assumptions!$B$4</f>
        <v>0.5</v>
      </c>
      <c r="Q2911" s="74">
        <f t="shared" si="90"/>
        <v>40637.876543761806</v>
      </c>
      <c r="R2911" s="75" t="str">
        <f>IF($O2911&lt;Assumptions!$B$17,"A",IF($O2911&lt;Assumptions!$B$18,"B",IF($O2911&lt;Assumptions!$B$19,"C",IF($O2911&lt;Assumptions!$B$20,"D","E"))))</f>
        <v>B</v>
      </c>
      <c r="S2911" s="75">
        <f t="shared" si="91"/>
        <v>0</v>
      </c>
    </row>
    <row r="2912" spans="1:19" ht="17.399999999999999" x14ac:dyDescent="0.3">
      <c r="A2912" s="39" t="s">
        <v>603</v>
      </c>
      <c r="B2912" s="39" t="s">
        <v>88</v>
      </c>
      <c r="C2912" s="39" t="s">
        <v>135</v>
      </c>
      <c r="D2912" s="39" t="s">
        <v>38</v>
      </c>
      <c r="E2912" s="70" t="s">
        <v>35</v>
      </c>
      <c r="F2912" s="70" t="s">
        <v>32</v>
      </c>
      <c r="G2912" s="78">
        <v>44172</v>
      </c>
      <c r="H2912" s="78">
        <v>45809</v>
      </c>
      <c r="I2912" s="69">
        <v>2014591.99</v>
      </c>
      <c r="J2912" s="70">
        <v>35</v>
      </c>
      <c r="K2912" s="71">
        <v>0.77900000000000003</v>
      </c>
      <c r="L2912" s="70">
        <v>0</v>
      </c>
      <c r="M2912" s="71">
        <v>0.90900000000000003</v>
      </c>
      <c r="N2912" s="72"/>
      <c r="O2912" s="73">
        <f>MIN(1,MAX(0,(1/(1+EXP(-(Assumptions!$B$5 + Assumptions!$B$6*$N2912))))*Assumptions!$B$3))</f>
        <v>3.9165722796764356E-2</v>
      </c>
      <c r="P2912" s="73">
        <f>VLOOKUP($F2912,Assumptions!$A$23:$B$27,2,FALSE)*Assumptions!$B$4</f>
        <v>0.5</v>
      </c>
      <c r="Q2912" s="74">
        <f t="shared" si="90"/>
        <v>39451.475714460932</v>
      </c>
      <c r="R2912" s="75" t="str">
        <f>IF($O2912&lt;Assumptions!$B$17,"A",IF($O2912&lt;Assumptions!$B$18,"B",IF($O2912&lt;Assumptions!$B$19,"C",IF($O2912&lt;Assumptions!$B$20,"D","E"))))</f>
        <v>B</v>
      </c>
      <c r="S2912" s="75">
        <f t="shared" si="91"/>
        <v>0</v>
      </c>
    </row>
    <row r="2913" spans="1:19" ht="17.399999999999999" x14ac:dyDescent="0.3">
      <c r="A2913" s="39" t="s">
        <v>603</v>
      </c>
      <c r="B2913" s="39" t="s">
        <v>88</v>
      </c>
      <c r="C2913" s="39" t="s">
        <v>135</v>
      </c>
      <c r="D2913" s="39" t="s">
        <v>38</v>
      </c>
      <c r="E2913" s="70" t="s">
        <v>35</v>
      </c>
      <c r="F2913" s="70" t="s">
        <v>32</v>
      </c>
      <c r="G2913" s="78">
        <v>44172</v>
      </c>
      <c r="H2913" s="78">
        <v>45839</v>
      </c>
      <c r="I2913" s="69">
        <v>1957135.59</v>
      </c>
      <c r="J2913" s="70">
        <v>0</v>
      </c>
      <c r="K2913" s="71">
        <v>1.0509999999999999</v>
      </c>
      <c r="L2913" s="70">
        <v>0</v>
      </c>
      <c r="M2913" s="71">
        <v>0.90900000000000003</v>
      </c>
      <c r="N2913" s="72"/>
      <c r="O2913" s="73">
        <f>MIN(1,MAX(0,(1/(1+EXP(-(Assumptions!$B$5 + Assumptions!$B$6*$N2913))))*Assumptions!$B$3))</f>
        <v>3.9165722796764356E-2</v>
      </c>
      <c r="P2913" s="73">
        <f>VLOOKUP($F2913,Assumptions!$A$23:$B$27,2,FALSE)*Assumptions!$B$4</f>
        <v>0.5</v>
      </c>
      <c r="Q2913" s="74">
        <f t="shared" si="90"/>
        <v>38326.314996810928</v>
      </c>
      <c r="R2913" s="75" t="str">
        <f>IF($O2913&lt;Assumptions!$B$17,"A",IF($O2913&lt;Assumptions!$B$18,"B",IF($O2913&lt;Assumptions!$B$19,"C",IF($O2913&lt;Assumptions!$B$20,"D","E"))))</f>
        <v>B</v>
      </c>
      <c r="S2913" s="75">
        <f t="shared" si="91"/>
        <v>0</v>
      </c>
    </row>
    <row r="2914" spans="1:19" ht="17.399999999999999" x14ac:dyDescent="0.3">
      <c r="A2914" s="39" t="s">
        <v>603</v>
      </c>
      <c r="B2914" s="39" t="s">
        <v>88</v>
      </c>
      <c r="C2914" s="39" t="s">
        <v>135</v>
      </c>
      <c r="D2914" s="39" t="s">
        <v>38</v>
      </c>
      <c r="E2914" s="70" t="s">
        <v>35</v>
      </c>
      <c r="F2914" s="70" t="s">
        <v>32</v>
      </c>
      <c r="G2914" s="78">
        <v>44172</v>
      </c>
      <c r="H2914" s="78">
        <v>45870</v>
      </c>
      <c r="I2914" s="69">
        <v>1896991.45</v>
      </c>
      <c r="J2914" s="70">
        <v>0</v>
      </c>
      <c r="K2914" s="71">
        <v>1.0089999999999999</v>
      </c>
      <c r="L2914" s="70">
        <v>0</v>
      </c>
      <c r="M2914" s="71">
        <v>0.90900000000000003</v>
      </c>
      <c r="N2914" s="72"/>
      <c r="O2914" s="73">
        <f>MIN(1,MAX(0,(1/(1+EXP(-(Assumptions!$B$5 + Assumptions!$B$6*$N2914))))*Assumptions!$B$3))</f>
        <v>3.9165722796764356E-2</v>
      </c>
      <c r="P2914" s="73">
        <f>VLOOKUP($F2914,Assumptions!$A$23:$B$27,2,FALSE)*Assumptions!$B$4</f>
        <v>0.5</v>
      </c>
      <c r="Q2914" s="74">
        <f t="shared" si="90"/>
        <v>37148.520639266033</v>
      </c>
      <c r="R2914" s="75" t="str">
        <f>IF($O2914&lt;Assumptions!$B$17,"A",IF($O2914&lt;Assumptions!$B$18,"B",IF($O2914&lt;Assumptions!$B$19,"C",IF($O2914&lt;Assumptions!$B$20,"D","E"))))</f>
        <v>B</v>
      </c>
      <c r="S2914" s="75">
        <f t="shared" si="91"/>
        <v>0</v>
      </c>
    </row>
    <row r="2915" spans="1:19" ht="17.399999999999999" x14ac:dyDescent="0.3">
      <c r="A2915" s="39" t="s">
        <v>603</v>
      </c>
      <c r="B2915" s="39" t="s">
        <v>88</v>
      </c>
      <c r="C2915" s="39" t="s">
        <v>135</v>
      </c>
      <c r="D2915" s="39" t="s">
        <v>38</v>
      </c>
      <c r="E2915" s="70" t="s">
        <v>35</v>
      </c>
      <c r="F2915" s="70" t="s">
        <v>32</v>
      </c>
      <c r="G2915" s="78">
        <v>44172</v>
      </c>
      <c r="H2915" s="78">
        <v>45901</v>
      </c>
      <c r="I2915" s="69">
        <v>1846536.76</v>
      </c>
      <c r="J2915" s="70">
        <v>0</v>
      </c>
      <c r="K2915" s="71">
        <v>0.95699999999999996</v>
      </c>
      <c r="L2915" s="70">
        <v>0</v>
      </c>
      <c r="M2915" s="71">
        <v>0.90900000000000003</v>
      </c>
      <c r="N2915" s="72"/>
      <c r="O2915" s="73">
        <f>MIN(1,MAX(0,(1/(1+EXP(-(Assumptions!$B$5 + Assumptions!$B$6*$N2915))))*Assumptions!$B$3))</f>
        <v>3.9165722796764356E-2</v>
      </c>
      <c r="P2915" s="73">
        <f>VLOOKUP($F2915,Assumptions!$A$23:$B$27,2,FALSE)*Assumptions!$B$4</f>
        <v>0.5</v>
      </c>
      <c r="Q2915" s="74">
        <f t="shared" si="90"/>
        <v>36160.473438097695</v>
      </c>
      <c r="R2915" s="75" t="str">
        <f>IF($O2915&lt;Assumptions!$B$17,"A",IF($O2915&lt;Assumptions!$B$18,"B",IF($O2915&lt;Assumptions!$B$19,"C",IF($O2915&lt;Assumptions!$B$20,"D","E"))))</f>
        <v>B</v>
      </c>
      <c r="S2915" s="75">
        <f t="shared" si="91"/>
        <v>0</v>
      </c>
    </row>
    <row r="2916" spans="1:19" ht="17.399999999999999" x14ac:dyDescent="0.3">
      <c r="A2916" s="39" t="s">
        <v>603</v>
      </c>
      <c r="B2916" s="39" t="s">
        <v>88</v>
      </c>
      <c r="C2916" s="39" t="s">
        <v>135</v>
      </c>
      <c r="D2916" s="39" t="s">
        <v>38</v>
      </c>
      <c r="E2916" s="70" t="s">
        <v>35</v>
      </c>
      <c r="F2916" s="70" t="s">
        <v>32</v>
      </c>
      <c r="G2916" s="78">
        <v>44172</v>
      </c>
      <c r="H2916" s="78">
        <v>45931</v>
      </c>
      <c r="I2916" s="69">
        <v>1798483.3</v>
      </c>
      <c r="J2916" s="70">
        <v>0</v>
      </c>
      <c r="K2916" s="71">
        <v>1.089</v>
      </c>
      <c r="L2916" s="70">
        <v>0</v>
      </c>
      <c r="M2916" s="71">
        <v>0.90900000000000003</v>
      </c>
      <c r="N2916" s="72"/>
      <c r="O2916" s="73">
        <f>MIN(1,MAX(0,(1/(1+EXP(-(Assumptions!$B$5 + Assumptions!$B$6*$N2916))))*Assumptions!$B$3))</f>
        <v>3.9165722796764356E-2</v>
      </c>
      <c r="P2916" s="73">
        <f>VLOOKUP($F2916,Assumptions!$A$23:$B$27,2,FALSE)*Assumptions!$B$4</f>
        <v>0.5</v>
      </c>
      <c r="Q2916" s="74">
        <f t="shared" si="90"/>
        <v>35219.449191204993</v>
      </c>
      <c r="R2916" s="75" t="str">
        <f>IF($O2916&lt;Assumptions!$B$17,"A",IF($O2916&lt;Assumptions!$B$18,"B",IF($O2916&lt;Assumptions!$B$19,"C",IF($O2916&lt;Assumptions!$B$20,"D","E"))))</f>
        <v>B</v>
      </c>
      <c r="S2916" s="75">
        <f t="shared" si="91"/>
        <v>0</v>
      </c>
    </row>
    <row r="2917" spans="1:19" ht="17.399999999999999" x14ac:dyDescent="0.3">
      <c r="A2917" s="39" t="s">
        <v>603</v>
      </c>
      <c r="B2917" s="39" t="s">
        <v>88</v>
      </c>
      <c r="C2917" s="39" t="s">
        <v>135</v>
      </c>
      <c r="D2917" s="39" t="s">
        <v>38</v>
      </c>
      <c r="E2917" s="70" t="s">
        <v>35</v>
      </c>
      <c r="F2917" s="70" t="s">
        <v>32</v>
      </c>
      <c r="G2917" s="78">
        <v>44172</v>
      </c>
      <c r="H2917" s="78">
        <v>45962</v>
      </c>
      <c r="I2917" s="69">
        <v>1743425.02</v>
      </c>
      <c r="J2917" s="70">
        <v>0</v>
      </c>
      <c r="K2917" s="71">
        <v>1.0289999999999999</v>
      </c>
      <c r="L2917" s="70">
        <v>0</v>
      </c>
      <c r="M2917" s="71">
        <v>0.90900000000000003</v>
      </c>
      <c r="N2917" s="72"/>
      <c r="O2917" s="73">
        <f>MIN(1,MAX(0,(1/(1+EXP(-(Assumptions!$B$5 + Assumptions!$B$6*$N2917))))*Assumptions!$B$3))</f>
        <v>3.9165722796764356E-2</v>
      </c>
      <c r="P2917" s="73">
        <f>VLOOKUP($F2917,Assumptions!$A$23:$B$27,2,FALSE)*Assumptions!$B$4</f>
        <v>0.5</v>
      </c>
      <c r="Q2917" s="74">
        <f t="shared" si="90"/>
        <v>34141.250525131676</v>
      </c>
      <c r="R2917" s="75" t="str">
        <f>IF($O2917&lt;Assumptions!$B$17,"A",IF($O2917&lt;Assumptions!$B$18,"B",IF($O2917&lt;Assumptions!$B$19,"C",IF($O2917&lt;Assumptions!$B$20,"D","E"))))</f>
        <v>B</v>
      </c>
      <c r="S2917" s="75">
        <f t="shared" si="91"/>
        <v>0</v>
      </c>
    </row>
    <row r="2918" spans="1:19" ht="17.399999999999999" x14ac:dyDescent="0.3">
      <c r="A2918" s="39" t="s">
        <v>603</v>
      </c>
      <c r="B2918" s="39" t="s">
        <v>88</v>
      </c>
      <c r="C2918" s="39" t="s">
        <v>135</v>
      </c>
      <c r="D2918" s="39" t="s">
        <v>38</v>
      </c>
      <c r="E2918" s="70" t="s">
        <v>35</v>
      </c>
      <c r="F2918" s="70" t="s">
        <v>32</v>
      </c>
      <c r="G2918" s="78">
        <v>44172</v>
      </c>
      <c r="H2918" s="78">
        <v>45992</v>
      </c>
      <c r="I2918" s="69">
        <v>1695963.59</v>
      </c>
      <c r="J2918" s="70">
        <v>0</v>
      </c>
      <c r="K2918" s="71">
        <v>1.1040000000000001</v>
      </c>
      <c r="L2918" s="70">
        <v>0</v>
      </c>
      <c r="M2918" s="71">
        <v>0.90900000000000003</v>
      </c>
      <c r="N2918" s="72"/>
      <c r="O2918" s="73">
        <f>MIN(1,MAX(0,(1/(1+EXP(-(Assumptions!$B$5 + Assumptions!$B$6*$N2918))))*Assumptions!$B$3))</f>
        <v>3.9165722796764356E-2</v>
      </c>
      <c r="P2918" s="73">
        <f>VLOOKUP($F2918,Assumptions!$A$23:$B$27,2,FALSE)*Assumptions!$B$4</f>
        <v>0.5</v>
      </c>
      <c r="Q2918" s="74">
        <f t="shared" si="90"/>
        <v>33211.819919672664</v>
      </c>
      <c r="R2918" s="75" t="str">
        <f>IF($O2918&lt;Assumptions!$B$17,"A",IF($O2918&lt;Assumptions!$B$18,"B",IF($O2918&lt;Assumptions!$B$19,"C",IF($O2918&lt;Assumptions!$B$20,"D","E"))))</f>
        <v>B</v>
      </c>
      <c r="S2918" s="75">
        <f t="shared" si="91"/>
        <v>0</v>
      </c>
    </row>
    <row r="2919" spans="1:19" ht="17.399999999999999" x14ac:dyDescent="0.3">
      <c r="A2919" s="39" t="s">
        <v>604</v>
      </c>
      <c r="B2919" s="39" t="s">
        <v>70</v>
      </c>
      <c r="C2919" s="39" t="s">
        <v>135</v>
      </c>
      <c r="D2919" s="39" t="s">
        <v>45</v>
      </c>
      <c r="E2919" s="70" t="s">
        <v>31</v>
      </c>
      <c r="F2919" s="70" t="s">
        <v>40</v>
      </c>
      <c r="G2919" s="78">
        <v>43836</v>
      </c>
      <c r="H2919" s="78">
        <v>45658</v>
      </c>
      <c r="I2919" s="69">
        <v>1557792.92</v>
      </c>
      <c r="J2919" s="70">
        <v>65</v>
      </c>
      <c r="K2919" s="71">
        <v>0.48399999999999999</v>
      </c>
      <c r="L2919" s="70">
        <v>0</v>
      </c>
      <c r="M2919" s="71">
        <v>0.88800000000000001</v>
      </c>
      <c r="N2919" s="72"/>
      <c r="O2919" s="73">
        <f>MIN(1,MAX(0,(1/(1+EXP(-(Assumptions!$B$5 + Assumptions!$B$6*$N2919))))*Assumptions!$B$3))</f>
        <v>3.9165722796764356E-2</v>
      </c>
      <c r="P2919" s="73">
        <f>VLOOKUP($F2919,Assumptions!$A$23:$B$27,2,FALSE)*Assumptions!$B$4</f>
        <v>0.7</v>
      </c>
      <c r="Q2919" s="74">
        <f t="shared" si="90"/>
        <v>42708.459975637474</v>
      </c>
      <c r="R2919" s="75" t="str">
        <f>IF($O2919&lt;Assumptions!$B$17,"A",IF($O2919&lt;Assumptions!$B$18,"B",IF($O2919&lt;Assumptions!$B$19,"C",IF($O2919&lt;Assumptions!$B$20,"D","E"))))</f>
        <v>B</v>
      </c>
      <c r="S2919" s="75">
        <f t="shared" si="91"/>
        <v>0</v>
      </c>
    </row>
    <row r="2920" spans="1:19" ht="17.399999999999999" x14ac:dyDescent="0.3">
      <c r="A2920" s="39" t="s">
        <v>604</v>
      </c>
      <c r="B2920" s="39" t="s">
        <v>70</v>
      </c>
      <c r="C2920" s="39" t="s">
        <v>135</v>
      </c>
      <c r="D2920" s="39" t="s">
        <v>45</v>
      </c>
      <c r="E2920" s="70" t="s">
        <v>31</v>
      </c>
      <c r="F2920" s="70" t="s">
        <v>40</v>
      </c>
      <c r="G2920" s="78">
        <v>43836</v>
      </c>
      <c r="H2920" s="78">
        <v>45689</v>
      </c>
      <c r="I2920" s="69">
        <v>1510312.2</v>
      </c>
      <c r="J2920" s="70">
        <v>35</v>
      </c>
      <c r="K2920" s="71">
        <v>0.54</v>
      </c>
      <c r="L2920" s="70">
        <v>0</v>
      </c>
      <c r="M2920" s="71">
        <v>0.88800000000000001</v>
      </c>
      <c r="N2920" s="72"/>
      <c r="O2920" s="73">
        <f>MIN(1,MAX(0,(1/(1+EXP(-(Assumptions!$B$5 + Assumptions!$B$6*$N2920))))*Assumptions!$B$3))</f>
        <v>3.9165722796764356E-2</v>
      </c>
      <c r="P2920" s="73">
        <f>VLOOKUP($F2920,Assumptions!$A$23:$B$27,2,FALSE)*Assumptions!$B$4</f>
        <v>0.7</v>
      </c>
      <c r="Q2920" s="74">
        <f t="shared" si="90"/>
        <v>41406.728273239925</v>
      </c>
      <c r="R2920" s="75" t="str">
        <f>IF($O2920&lt;Assumptions!$B$17,"A",IF($O2920&lt;Assumptions!$B$18,"B",IF($O2920&lt;Assumptions!$B$19,"C",IF($O2920&lt;Assumptions!$B$20,"D","E"))))</f>
        <v>B</v>
      </c>
      <c r="S2920" s="75">
        <f t="shared" si="91"/>
        <v>0</v>
      </c>
    </row>
    <row r="2921" spans="1:19" ht="17.399999999999999" x14ac:dyDescent="0.3">
      <c r="A2921" s="39" t="s">
        <v>604</v>
      </c>
      <c r="B2921" s="39" t="s">
        <v>70</v>
      </c>
      <c r="C2921" s="39" t="s">
        <v>135</v>
      </c>
      <c r="D2921" s="39" t="s">
        <v>45</v>
      </c>
      <c r="E2921" s="70" t="s">
        <v>31</v>
      </c>
      <c r="F2921" s="70" t="s">
        <v>40</v>
      </c>
      <c r="G2921" s="78">
        <v>43836</v>
      </c>
      <c r="H2921" s="78">
        <v>45717</v>
      </c>
      <c r="I2921" s="69">
        <v>1467432.89</v>
      </c>
      <c r="J2921" s="70">
        <v>15</v>
      </c>
      <c r="K2921" s="71">
        <v>0.97399999999999998</v>
      </c>
      <c r="L2921" s="70">
        <v>0</v>
      </c>
      <c r="M2921" s="71">
        <v>0.88800000000000001</v>
      </c>
      <c r="N2921" s="72"/>
      <c r="O2921" s="73">
        <f>MIN(1,MAX(0,(1/(1+EXP(-(Assumptions!$B$5 + Assumptions!$B$6*$N2921))))*Assumptions!$B$3))</f>
        <v>3.9165722796764356E-2</v>
      </c>
      <c r="P2921" s="73">
        <f>VLOOKUP($F2921,Assumptions!$A$23:$B$27,2,FALSE)*Assumptions!$B$4</f>
        <v>0.7</v>
      </c>
      <c r="Q2921" s="74">
        <f t="shared" si="90"/>
        <v>40231.148854816354</v>
      </c>
      <c r="R2921" s="75" t="str">
        <f>IF($O2921&lt;Assumptions!$B$17,"A",IF($O2921&lt;Assumptions!$B$18,"B",IF($O2921&lt;Assumptions!$B$19,"C",IF($O2921&lt;Assumptions!$B$20,"D","E"))))</f>
        <v>B</v>
      </c>
      <c r="S2921" s="75">
        <f t="shared" si="91"/>
        <v>0</v>
      </c>
    </row>
    <row r="2922" spans="1:19" ht="17.399999999999999" x14ac:dyDescent="0.3">
      <c r="A2922" s="39" t="s">
        <v>604</v>
      </c>
      <c r="B2922" s="39" t="s">
        <v>70</v>
      </c>
      <c r="C2922" s="39" t="s">
        <v>135</v>
      </c>
      <c r="D2922" s="39" t="s">
        <v>45</v>
      </c>
      <c r="E2922" s="70" t="s">
        <v>31</v>
      </c>
      <c r="F2922" s="70" t="s">
        <v>40</v>
      </c>
      <c r="G2922" s="78">
        <v>43836</v>
      </c>
      <c r="H2922" s="78">
        <v>45748</v>
      </c>
      <c r="I2922" s="69">
        <v>1421327.84</v>
      </c>
      <c r="J2922" s="70">
        <v>0</v>
      </c>
      <c r="K2922" s="71">
        <v>1.1299999999999999</v>
      </c>
      <c r="L2922" s="70">
        <v>0</v>
      </c>
      <c r="M2922" s="71">
        <v>0.88800000000000001</v>
      </c>
      <c r="N2922" s="72"/>
      <c r="O2922" s="73">
        <f>MIN(1,MAX(0,(1/(1+EXP(-(Assumptions!$B$5 + Assumptions!$B$6*$N2922))))*Assumptions!$B$3))</f>
        <v>3.9165722796764356E-2</v>
      </c>
      <c r="P2922" s="73">
        <f>VLOOKUP($F2922,Assumptions!$A$23:$B$27,2,FALSE)*Assumptions!$B$4</f>
        <v>0.7</v>
      </c>
      <c r="Q2922" s="74">
        <f t="shared" si="90"/>
        <v>38967.132529334689</v>
      </c>
      <c r="R2922" s="75" t="str">
        <f>IF($O2922&lt;Assumptions!$B$17,"A",IF($O2922&lt;Assumptions!$B$18,"B",IF($O2922&lt;Assumptions!$B$19,"C",IF($O2922&lt;Assumptions!$B$20,"D","E"))))</f>
        <v>B</v>
      </c>
      <c r="S2922" s="75">
        <f t="shared" si="91"/>
        <v>0</v>
      </c>
    </row>
    <row r="2923" spans="1:19" ht="17.399999999999999" x14ac:dyDescent="0.3">
      <c r="A2923" s="39" t="s">
        <v>604</v>
      </c>
      <c r="B2923" s="39" t="s">
        <v>70</v>
      </c>
      <c r="C2923" s="39" t="s">
        <v>135</v>
      </c>
      <c r="D2923" s="39" t="s">
        <v>45</v>
      </c>
      <c r="E2923" s="70" t="s">
        <v>31</v>
      </c>
      <c r="F2923" s="70" t="s">
        <v>40</v>
      </c>
      <c r="G2923" s="78">
        <v>43836</v>
      </c>
      <c r="H2923" s="78">
        <v>45778</v>
      </c>
      <c r="I2923" s="69">
        <v>1381754.48</v>
      </c>
      <c r="J2923" s="70">
        <v>0</v>
      </c>
      <c r="K2923" s="71">
        <v>1.044</v>
      </c>
      <c r="L2923" s="70">
        <v>0</v>
      </c>
      <c r="M2923" s="71">
        <v>0.88800000000000001</v>
      </c>
      <c r="N2923" s="72"/>
      <c r="O2923" s="73">
        <f>MIN(1,MAX(0,(1/(1+EXP(-(Assumptions!$B$5 + Assumptions!$B$6*$N2923))))*Assumptions!$B$3))</f>
        <v>3.9165722796764356E-2</v>
      </c>
      <c r="P2923" s="73">
        <f>VLOOKUP($F2923,Assumptions!$A$23:$B$27,2,FALSE)*Assumptions!$B$4</f>
        <v>0.7</v>
      </c>
      <c r="Q2923" s="74">
        <f t="shared" si="90"/>
        <v>37882.189055807095</v>
      </c>
      <c r="R2923" s="75" t="str">
        <f>IF($O2923&lt;Assumptions!$B$17,"A",IF($O2923&lt;Assumptions!$B$18,"B",IF($O2923&lt;Assumptions!$B$19,"C",IF($O2923&lt;Assumptions!$B$20,"D","E"))))</f>
        <v>B</v>
      </c>
      <c r="S2923" s="75">
        <f t="shared" si="91"/>
        <v>0</v>
      </c>
    </row>
    <row r="2924" spans="1:19" ht="17.399999999999999" x14ac:dyDescent="0.3">
      <c r="A2924" s="39" t="s">
        <v>604</v>
      </c>
      <c r="B2924" s="39" t="s">
        <v>70</v>
      </c>
      <c r="C2924" s="39" t="s">
        <v>135</v>
      </c>
      <c r="D2924" s="39" t="s">
        <v>45</v>
      </c>
      <c r="E2924" s="70" t="s">
        <v>31</v>
      </c>
      <c r="F2924" s="70" t="s">
        <v>40</v>
      </c>
      <c r="G2924" s="78">
        <v>43836</v>
      </c>
      <c r="H2924" s="78">
        <v>45809</v>
      </c>
      <c r="I2924" s="69">
        <v>1340898.04</v>
      </c>
      <c r="J2924" s="70">
        <v>185</v>
      </c>
      <c r="K2924" s="71">
        <v>0.224</v>
      </c>
      <c r="L2924" s="70">
        <v>0</v>
      </c>
      <c r="M2924" s="71">
        <v>0.88800000000000001</v>
      </c>
      <c r="N2924" s="72"/>
      <c r="O2924" s="73">
        <f>MIN(1,MAX(0,(1/(1+EXP(-(Assumptions!$B$5 + Assumptions!$B$6*$N2924))))*Assumptions!$B$3))</f>
        <v>3.9165722796764356E-2</v>
      </c>
      <c r="P2924" s="73">
        <f>VLOOKUP($F2924,Assumptions!$A$23:$B$27,2,FALSE)*Assumptions!$B$4</f>
        <v>0.7</v>
      </c>
      <c r="Q2924" s="74">
        <f t="shared" si="90"/>
        <v>36762.068653355251</v>
      </c>
      <c r="R2924" s="75" t="str">
        <f>IF($O2924&lt;Assumptions!$B$17,"A",IF($O2924&lt;Assumptions!$B$18,"B",IF($O2924&lt;Assumptions!$B$19,"C",IF($O2924&lt;Assumptions!$B$20,"D","E"))))</f>
        <v>B</v>
      </c>
      <c r="S2924" s="75">
        <f t="shared" si="91"/>
        <v>1</v>
      </c>
    </row>
    <row r="2925" spans="1:19" ht="17.399999999999999" x14ac:dyDescent="0.3">
      <c r="A2925" s="39" t="s">
        <v>604</v>
      </c>
      <c r="B2925" s="39" t="s">
        <v>70</v>
      </c>
      <c r="C2925" s="39" t="s">
        <v>135</v>
      </c>
      <c r="D2925" s="39" t="s">
        <v>45</v>
      </c>
      <c r="E2925" s="70" t="s">
        <v>31</v>
      </c>
      <c r="F2925" s="70" t="s">
        <v>40</v>
      </c>
      <c r="G2925" s="78">
        <v>43836</v>
      </c>
      <c r="H2925" s="78">
        <v>45839</v>
      </c>
      <c r="I2925" s="69">
        <v>1299881.77</v>
      </c>
      <c r="J2925" s="70">
        <v>35</v>
      </c>
      <c r="K2925" s="71">
        <v>0.86499999999999999</v>
      </c>
      <c r="L2925" s="70">
        <v>0</v>
      </c>
      <c r="M2925" s="71">
        <v>0.88800000000000001</v>
      </c>
      <c r="N2925" s="72"/>
      <c r="O2925" s="73">
        <f>MIN(1,MAX(0,(1/(1+EXP(-(Assumptions!$B$5 + Assumptions!$B$6*$N2925))))*Assumptions!$B$3))</f>
        <v>3.9165722796764356E-2</v>
      </c>
      <c r="P2925" s="73">
        <f>VLOOKUP($F2925,Assumptions!$A$23:$B$27,2,FALSE)*Assumptions!$B$4</f>
        <v>0.7</v>
      </c>
      <c r="Q2925" s="74">
        <f t="shared" si="90"/>
        <v>35637.566350671179</v>
      </c>
      <c r="R2925" s="75" t="str">
        <f>IF($O2925&lt;Assumptions!$B$17,"A",IF($O2925&lt;Assumptions!$B$18,"B",IF($O2925&lt;Assumptions!$B$19,"C",IF($O2925&lt;Assumptions!$B$20,"D","E"))))</f>
        <v>B</v>
      </c>
      <c r="S2925" s="75">
        <f t="shared" si="91"/>
        <v>0</v>
      </c>
    </row>
    <row r="2926" spans="1:19" ht="17.399999999999999" x14ac:dyDescent="0.3">
      <c r="A2926" s="39" t="s">
        <v>604</v>
      </c>
      <c r="B2926" s="39" t="s">
        <v>70</v>
      </c>
      <c r="C2926" s="39" t="s">
        <v>135</v>
      </c>
      <c r="D2926" s="39" t="s">
        <v>45</v>
      </c>
      <c r="E2926" s="70" t="s">
        <v>31</v>
      </c>
      <c r="F2926" s="70" t="s">
        <v>40</v>
      </c>
      <c r="G2926" s="78">
        <v>43836</v>
      </c>
      <c r="H2926" s="78">
        <v>45870</v>
      </c>
      <c r="I2926" s="69">
        <v>1263127.6000000001</v>
      </c>
      <c r="J2926" s="70">
        <v>65</v>
      </c>
      <c r="K2926" s="71">
        <v>0.872</v>
      </c>
      <c r="L2926" s="70">
        <v>0</v>
      </c>
      <c r="M2926" s="71">
        <v>0.88800000000000001</v>
      </c>
      <c r="N2926" s="72"/>
      <c r="O2926" s="73">
        <f>MIN(1,MAX(0,(1/(1+EXP(-(Assumptions!$B$5 + Assumptions!$B$6*$N2926))))*Assumptions!$B$3))</f>
        <v>3.9165722796764356E-2</v>
      </c>
      <c r="P2926" s="73">
        <f>VLOOKUP($F2926,Assumptions!$A$23:$B$27,2,FALSE)*Assumptions!$B$4</f>
        <v>0.7</v>
      </c>
      <c r="Q2926" s="74">
        <f t="shared" si="90"/>
        <v>34629.913806979574</v>
      </c>
      <c r="R2926" s="75" t="str">
        <f>IF($O2926&lt;Assumptions!$B$17,"A",IF($O2926&lt;Assumptions!$B$18,"B",IF($O2926&lt;Assumptions!$B$19,"C",IF($O2926&lt;Assumptions!$B$20,"D","E"))))</f>
        <v>B</v>
      </c>
      <c r="S2926" s="75">
        <f t="shared" si="91"/>
        <v>0</v>
      </c>
    </row>
    <row r="2927" spans="1:19" ht="17.399999999999999" x14ac:dyDescent="0.3">
      <c r="A2927" s="39" t="s">
        <v>604</v>
      </c>
      <c r="B2927" s="39" t="s">
        <v>70</v>
      </c>
      <c r="C2927" s="39" t="s">
        <v>135</v>
      </c>
      <c r="D2927" s="39" t="s">
        <v>45</v>
      </c>
      <c r="E2927" s="70" t="s">
        <v>31</v>
      </c>
      <c r="F2927" s="70" t="s">
        <v>40</v>
      </c>
      <c r="G2927" s="78">
        <v>43836</v>
      </c>
      <c r="H2927" s="78">
        <v>45901</v>
      </c>
      <c r="I2927" s="69">
        <v>1223012.1399999999</v>
      </c>
      <c r="J2927" s="70">
        <v>0</v>
      </c>
      <c r="K2927" s="71">
        <v>1.109</v>
      </c>
      <c r="L2927" s="70">
        <v>0</v>
      </c>
      <c r="M2927" s="71">
        <v>0.88800000000000001</v>
      </c>
      <c r="N2927" s="72"/>
      <c r="O2927" s="73">
        <f>MIN(1,MAX(0,(1/(1+EXP(-(Assumptions!$B$5 + Assumptions!$B$6*$N2927))))*Assumptions!$B$3))</f>
        <v>3.9165722796764356E-2</v>
      </c>
      <c r="P2927" s="73">
        <f>VLOOKUP($F2927,Assumptions!$A$23:$B$27,2,FALSE)*Assumptions!$B$4</f>
        <v>0.7</v>
      </c>
      <c r="Q2927" s="74">
        <f t="shared" si="90"/>
        <v>33530.108116622287</v>
      </c>
      <c r="R2927" s="75" t="str">
        <f>IF($O2927&lt;Assumptions!$B$17,"A",IF($O2927&lt;Assumptions!$B$18,"B",IF($O2927&lt;Assumptions!$B$19,"C",IF($O2927&lt;Assumptions!$B$20,"D","E"))))</f>
        <v>B</v>
      </c>
      <c r="S2927" s="75">
        <f t="shared" si="91"/>
        <v>0</v>
      </c>
    </row>
    <row r="2928" spans="1:19" ht="17.399999999999999" x14ac:dyDescent="0.3">
      <c r="A2928" s="39" t="s">
        <v>604</v>
      </c>
      <c r="B2928" s="39" t="s">
        <v>70</v>
      </c>
      <c r="C2928" s="39" t="s">
        <v>135</v>
      </c>
      <c r="D2928" s="39" t="s">
        <v>45</v>
      </c>
      <c r="E2928" s="70" t="s">
        <v>31</v>
      </c>
      <c r="F2928" s="70" t="s">
        <v>40</v>
      </c>
      <c r="G2928" s="78">
        <v>43836</v>
      </c>
      <c r="H2928" s="78">
        <v>45931</v>
      </c>
      <c r="I2928" s="69">
        <v>1187519.32</v>
      </c>
      <c r="J2928" s="70">
        <v>15</v>
      </c>
      <c r="K2928" s="71">
        <v>1.1339999999999999</v>
      </c>
      <c r="L2928" s="70">
        <v>0</v>
      </c>
      <c r="M2928" s="71">
        <v>0.88800000000000001</v>
      </c>
      <c r="N2928" s="72"/>
      <c r="O2928" s="73">
        <f>MIN(1,MAX(0,(1/(1+EXP(-(Assumptions!$B$5 + Assumptions!$B$6*$N2928))))*Assumptions!$B$3))</f>
        <v>3.9165722796764356E-2</v>
      </c>
      <c r="P2928" s="73">
        <f>VLOOKUP($F2928,Assumptions!$A$23:$B$27,2,FALSE)*Assumptions!$B$4</f>
        <v>0.7</v>
      </c>
      <c r="Q2928" s="74">
        <f t="shared" si="90"/>
        <v>32557.036752045475</v>
      </c>
      <c r="R2928" s="75" t="str">
        <f>IF($O2928&lt;Assumptions!$B$17,"A",IF($O2928&lt;Assumptions!$B$18,"B",IF($O2928&lt;Assumptions!$B$19,"C",IF($O2928&lt;Assumptions!$B$20,"D","E"))))</f>
        <v>B</v>
      </c>
      <c r="S2928" s="75">
        <f t="shared" si="91"/>
        <v>0</v>
      </c>
    </row>
    <row r="2929" spans="1:19" ht="17.399999999999999" x14ac:dyDescent="0.3">
      <c r="A2929" s="39" t="s">
        <v>604</v>
      </c>
      <c r="B2929" s="39" t="s">
        <v>70</v>
      </c>
      <c r="C2929" s="39" t="s">
        <v>135</v>
      </c>
      <c r="D2929" s="39" t="s">
        <v>45</v>
      </c>
      <c r="E2929" s="70" t="s">
        <v>31</v>
      </c>
      <c r="F2929" s="70" t="s">
        <v>40</v>
      </c>
      <c r="G2929" s="78">
        <v>43836</v>
      </c>
      <c r="H2929" s="78">
        <v>45962</v>
      </c>
      <c r="I2929" s="69">
        <v>1187519.32</v>
      </c>
      <c r="J2929" s="70">
        <v>185</v>
      </c>
      <c r="K2929" s="71">
        <v>0.16400000000000001</v>
      </c>
      <c r="L2929" s="70">
        <v>0</v>
      </c>
      <c r="M2929" s="71">
        <v>0.88800000000000001</v>
      </c>
      <c r="N2929" s="72"/>
      <c r="O2929" s="73">
        <f>MIN(1,MAX(0,(1/(1+EXP(-(Assumptions!$B$5 + Assumptions!$B$6*$N2929))))*Assumptions!$B$3))</f>
        <v>3.9165722796764356E-2</v>
      </c>
      <c r="P2929" s="73">
        <f>VLOOKUP($F2929,Assumptions!$A$23:$B$27,2,FALSE)*Assumptions!$B$4</f>
        <v>0.7</v>
      </c>
      <c r="Q2929" s="74">
        <f t="shared" si="90"/>
        <v>32557.036752045475</v>
      </c>
      <c r="R2929" s="75" t="str">
        <f>IF($O2929&lt;Assumptions!$B$17,"A",IF($O2929&lt;Assumptions!$B$18,"B",IF($O2929&lt;Assumptions!$B$19,"C",IF($O2929&lt;Assumptions!$B$20,"D","E"))))</f>
        <v>B</v>
      </c>
      <c r="S2929" s="75">
        <f t="shared" si="91"/>
        <v>1</v>
      </c>
    </row>
    <row r="2930" spans="1:19" ht="17.399999999999999" x14ac:dyDescent="0.3">
      <c r="A2930" s="39" t="s">
        <v>604</v>
      </c>
      <c r="B2930" s="39" t="s">
        <v>70</v>
      </c>
      <c r="C2930" s="39" t="s">
        <v>135</v>
      </c>
      <c r="D2930" s="39" t="s">
        <v>45</v>
      </c>
      <c r="E2930" s="70" t="s">
        <v>31</v>
      </c>
      <c r="F2930" s="70" t="s">
        <v>40</v>
      </c>
      <c r="G2930" s="78">
        <v>43836</v>
      </c>
      <c r="H2930" s="78">
        <v>45992</v>
      </c>
      <c r="I2930" s="69">
        <v>1187519.32</v>
      </c>
      <c r="J2930" s="70">
        <v>999</v>
      </c>
      <c r="K2930" s="71">
        <v>0.11</v>
      </c>
      <c r="L2930" s="70">
        <v>0</v>
      </c>
      <c r="M2930" s="71">
        <v>0.88800000000000001</v>
      </c>
      <c r="N2930" s="72"/>
      <c r="O2930" s="73">
        <f>MIN(1,MAX(0,(1/(1+EXP(-(Assumptions!$B$5 + Assumptions!$B$6*$N2930))))*Assumptions!$B$3))</f>
        <v>3.9165722796764356E-2</v>
      </c>
      <c r="P2930" s="73">
        <f>VLOOKUP($F2930,Assumptions!$A$23:$B$27,2,FALSE)*Assumptions!$B$4</f>
        <v>0.7</v>
      </c>
      <c r="Q2930" s="74">
        <f t="shared" si="90"/>
        <v>32557.036752045475</v>
      </c>
      <c r="R2930" s="75" t="str">
        <f>IF($O2930&lt;Assumptions!$B$17,"A",IF($O2930&lt;Assumptions!$B$18,"B",IF($O2930&lt;Assumptions!$B$19,"C",IF($O2930&lt;Assumptions!$B$20,"D","E"))))</f>
        <v>B</v>
      </c>
      <c r="S2930" s="75">
        <f t="shared" si="91"/>
        <v>1</v>
      </c>
    </row>
    <row r="2931" spans="1:19" ht="17.399999999999999" x14ac:dyDescent="0.3">
      <c r="A2931" s="39" t="s">
        <v>605</v>
      </c>
      <c r="B2931" s="39" t="s">
        <v>88</v>
      </c>
      <c r="C2931" s="39" t="s">
        <v>144</v>
      </c>
      <c r="D2931" s="39" t="s">
        <v>30</v>
      </c>
      <c r="E2931" s="70" t="s">
        <v>39</v>
      </c>
      <c r="F2931" s="70" t="s">
        <v>40</v>
      </c>
      <c r="G2931" s="78">
        <v>45021</v>
      </c>
      <c r="H2931" s="78">
        <v>45658</v>
      </c>
      <c r="I2931" s="69">
        <v>13321323.41</v>
      </c>
      <c r="J2931" s="70">
        <v>0</v>
      </c>
      <c r="K2931" s="71">
        <v>0.98199999999999998</v>
      </c>
      <c r="L2931" s="70">
        <v>0</v>
      </c>
      <c r="M2931" s="71">
        <v>1.0429999999999999</v>
      </c>
      <c r="N2931" s="72"/>
      <c r="O2931" s="73">
        <f>MIN(1,MAX(0,(1/(1+EXP(-(Assumptions!$B$5 + Assumptions!$B$6*$N2931))))*Assumptions!$B$3))</f>
        <v>3.9165722796764356E-2</v>
      </c>
      <c r="P2931" s="73">
        <f>VLOOKUP($F2931,Assumptions!$A$23:$B$27,2,FALSE)*Assumptions!$B$4</f>
        <v>0.7</v>
      </c>
      <c r="Q2931" s="74">
        <f t="shared" si="90"/>
        <v>365217.48197347537</v>
      </c>
      <c r="R2931" s="75" t="str">
        <f>IF($O2931&lt;Assumptions!$B$17,"A",IF($O2931&lt;Assumptions!$B$18,"B",IF($O2931&lt;Assumptions!$B$19,"C",IF($O2931&lt;Assumptions!$B$20,"D","E"))))</f>
        <v>B</v>
      </c>
      <c r="S2931" s="75">
        <f t="shared" si="91"/>
        <v>0</v>
      </c>
    </row>
    <row r="2932" spans="1:19" ht="17.399999999999999" x14ac:dyDescent="0.3">
      <c r="A2932" s="39" t="s">
        <v>605</v>
      </c>
      <c r="B2932" s="39" t="s">
        <v>88</v>
      </c>
      <c r="C2932" s="39" t="s">
        <v>144</v>
      </c>
      <c r="D2932" s="39" t="s">
        <v>30</v>
      </c>
      <c r="E2932" s="70" t="s">
        <v>39</v>
      </c>
      <c r="F2932" s="70" t="s">
        <v>40</v>
      </c>
      <c r="G2932" s="78">
        <v>45021</v>
      </c>
      <c r="H2932" s="78">
        <v>45689</v>
      </c>
      <c r="I2932" s="69">
        <v>12961318.92</v>
      </c>
      <c r="J2932" s="70">
        <v>95</v>
      </c>
      <c r="K2932" s="71">
        <v>0.40699999999999997</v>
      </c>
      <c r="L2932" s="70">
        <v>1</v>
      </c>
      <c r="M2932" s="71">
        <v>1.0429999999999999</v>
      </c>
      <c r="N2932" s="72"/>
      <c r="O2932" s="73">
        <f>MIN(1,MAX(0,(1/(1+EXP(-(Assumptions!$B$5 + Assumptions!$B$6*$N2932))))*Assumptions!$B$3))</f>
        <v>3.9165722796764356E-2</v>
      </c>
      <c r="P2932" s="73">
        <f>VLOOKUP($F2932,Assumptions!$A$23:$B$27,2,FALSE)*Assumptions!$B$4</f>
        <v>0.7</v>
      </c>
      <c r="Q2932" s="74">
        <f t="shared" si="90"/>
        <v>355347.59673082404</v>
      </c>
      <c r="R2932" s="75" t="str">
        <f>IF($O2932&lt;Assumptions!$B$17,"A",IF($O2932&lt;Assumptions!$B$18,"B",IF($O2932&lt;Assumptions!$B$19,"C",IF($O2932&lt;Assumptions!$B$20,"D","E"))))</f>
        <v>B</v>
      </c>
      <c r="S2932" s="75">
        <f t="shared" si="91"/>
        <v>0</v>
      </c>
    </row>
    <row r="2933" spans="1:19" ht="17.399999999999999" x14ac:dyDescent="0.3">
      <c r="A2933" s="39" t="s">
        <v>605</v>
      </c>
      <c r="B2933" s="39" t="s">
        <v>88</v>
      </c>
      <c r="C2933" s="39" t="s">
        <v>144</v>
      </c>
      <c r="D2933" s="39" t="s">
        <v>30</v>
      </c>
      <c r="E2933" s="70" t="s">
        <v>39</v>
      </c>
      <c r="F2933" s="70" t="s">
        <v>40</v>
      </c>
      <c r="G2933" s="78">
        <v>45021</v>
      </c>
      <c r="H2933" s="78">
        <v>45717</v>
      </c>
      <c r="I2933" s="69">
        <v>12631895.109999999</v>
      </c>
      <c r="J2933" s="70">
        <v>0</v>
      </c>
      <c r="K2933" s="71">
        <v>1.08</v>
      </c>
      <c r="L2933" s="70">
        <v>1</v>
      </c>
      <c r="M2933" s="71">
        <v>1.0429999999999999</v>
      </c>
      <c r="N2933" s="72"/>
      <c r="O2933" s="73">
        <f>MIN(1,MAX(0,(1/(1+EXP(-(Assumptions!$B$5 + Assumptions!$B$6*$N2933))))*Assumptions!$B$3))</f>
        <v>3.9165722796764356E-2</v>
      </c>
      <c r="P2933" s="73">
        <f>VLOOKUP($F2933,Assumptions!$A$23:$B$27,2,FALSE)*Assumptions!$B$4</f>
        <v>0.7</v>
      </c>
      <c r="Q2933" s="74">
        <f t="shared" si="90"/>
        <v>346316.11159324419</v>
      </c>
      <c r="R2933" s="75" t="str">
        <f>IF($O2933&lt;Assumptions!$B$17,"A",IF($O2933&lt;Assumptions!$B$18,"B",IF($O2933&lt;Assumptions!$B$19,"C",IF($O2933&lt;Assumptions!$B$20,"D","E"))))</f>
        <v>B</v>
      </c>
      <c r="S2933" s="75">
        <f t="shared" si="91"/>
        <v>0</v>
      </c>
    </row>
    <row r="2934" spans="1:19" ht="17.399999999999999" x14ac:dyDescent="0.3">
      <c r="A2934" s="39" t="s">
        <v>605</v>
      </c>
      <c r="B2934" s="39" t="s">
        <v>88</v>
      </c>
      <c r="C2934" s="39" t="s">
        <v>144</v>
      </c>
      <c r="D2934" s="39" t="s">
        <v>30</v>
      </c>
      <c r="E2934" s="70" t="s">
        <v>39</v>
      </c>
      <c r="F2934" s="70" t="s">
        <v>40</v>
      </c>
      <c r="G2934" s="78">
        <v>45021</v>
      </c>
      <c r="H2934" s="78">
        <v>45748</v>
      </c>
      <c r="I2934" s="69">
        <v>12296509.890000001</v>
      </c>
      <c r="J2934" s="70">
        <v>0</v>
      </c>
      <c r="K2934" s="71">
        <v>1.0760000000000001</v>
      </c>
      <c r="L2934" s="70">
        <v>1</v>
      </c>
      <c r="M2934" s="71">
        <v>1.0429999999999999</v>
      </c>
      <c r="N2934" s="72"/>
      <c r="O2934" s="73">
        <f>MIN(1,MAX(0,(1/(1+EXP(-(Assumptions!$B$5 + Assumptions!$B$6*$N2934))))*Assumptions!$B$3))</f>
        <v>3.9165722796764356E-2</v>
      </c>
      <c r="P2934" s="73">
        <f>VLOOKUP($F2934,Assumptions!$A$23:$B$27,2,FALSE)*Assumptions!$B$4</f>
        <v>0.7</v>
      </c>
      <c r="Q2934" s="74">
        <f t="shared" si="90"/>
        <v>337121.18840358796</v>
      </c>
      <c r="R2934" s="75" t="str">
        <f>IF($O2934&lt;Assumptions!$B$17,"A",IF($O2934&lt;Assumptions!$B$18,"B",IF($O2934&lt;Assumptions!$B$19,"C",IF($O2934&lt;Assumptions!$B$20,"D","E"))))</f>
        <v>B</v>
      </c>
      <c r="S2934" s="75">
        <f t="shared" si="91"/>
        <v>0</v>
      </c>
    </row>
    <row r="2935" spans="1:19" ht="17.399999999999999" x14ac:dyDescent="0.3">
      <c r="A2935" s="39" t="s">
        <v>605</v>
      </c>
      <c r="B2935" s="39" t="s">
        <v>88</v>
      </c>
      <c r="C2935" s="39" t="s">
        <v>144</v>
      </c>
      <c r="D2935" s="39" t="s">
        <v>30</v>
      </c>
      <c r="E2935" s="70" t="s">
        <v>39</v>
      </c>
      <c r="F2935" s="70" t="s">
        <v>40</v>
      </c>
      <c r="G2935" s="78">
        <v>45021</v>
      </c>
      <c r="H2935" s="78">
        <v>45778</v>
      </c>
      <c r="I2935" s="69">
        <v>12002081.289999999</v>
      </c>
      <c r="J2935" s="70">
        <v>65</v>
      </c>
      <c r="K2935" s="71">
        <v>0.51600000000000001</v>
      </c>
      <c r="L2935" s="70">
        <v>1</v>
      </c>
      <c r="M2935" s="71">
        <v>1.0429999999999999</v>
      </c>
      <c r="N2935" s="72"/>
      <c r="O2935" s="73">
        <f>MIN(1,MAX(0,(1/(1+EXP(-(Assumptions!$B$5 + Assumptions!$B$6*$N2935))))*Assumptions!$B$3))</f>
        <v>3.9165722796764356E-2</v>
      </c>
      <c r="P2935" s="73">
        <f>VLOOKUP($F2935,Assumptions!$A$23:$B$27,2,FALSE)*Assumptions!$B$4</f>
        <v>0.7</v>
      </c>
      <c r="Q2935" s="74">
        <f t="shared" si="90"/>
        <v>329049.13215186034</v>
      </c>
      <c r="R2935" s="75" t="str">
        <f>IF($O2935&lt;Assumptions!$B$17,"A",IF($O2935&lt;Assumptions!$B$18,"B",IF($O2935&lt;Assumptions!$B$19,"C",IF($O2935&lt;Assumptions!$B$20,"D","E"))))</f>
        <v>B</v>
      </c>
      <c r="S2935" s="75">
        <f t="shared" si="91"/>
        <v>0</v>
      </c>
    </row>
    <row r="2936" spans="1:19" ht="17.399999999999999" x14ac:dyDescent="0.3">
      <c r="A2936" s="39" t="s">
        <v>605</v>
      </c>
      <c r="B2936" s="39" t="s">
        <v>88</v>
      </c>
      <c r="C2936" s="39" t="s">
        <v>144</v>
      </c>
      <c r="D2936" s="39" t="s">
        <v>30</v>
      </c>
      <c r="E2936" s="70" t="s">
        <v>39</v>
      </c>
      <c r="F2936" s="70" t="s">
        <v>40</v>
      </c>
      <c r="G2936" s="78">
        <v>45021</v>
      </c>
      <c r="H2936" s="78">
        <v>45809</v>
      </c>
      <c r="I2936" s="69">
        <v>11684715.609999999</v>
      </c>
      <c r="J2936" s="70">
        <v>15</v>
      </c>
      <c r="K2936" s="71">
        <v>1.014</v>
      </c>
      <c r="L2936" s="70">
        <v>1</v>
      </c>
      <c r="M2936" s="71">
        <v>1.0429999999999999</v>
      </c>
      <c r="N2936" s="72"/>
      <c r="O2936" s="73">
        <f>MIN(1,MAX(0,(1/(1+EXP(-(Assumptions!$B$5 + Assumptions!$B$6*$N2936))))*Assumptions!$B$3))</f>
        <v>3.9165722796764356E-2</v>
      </c>
      <c r="P2936" s="73">
        <f>VLOOKUP($F2936,Assumptions!$A$23:$B$27,2,FALSE)*Assumptions!$B$4</f>
        <v>0.7</v>
      </c>
      <c r="Q2936" s="74">
        <f t="shared" si="90"/>
        <v>320348.23277819972</v>
      </c>
      <c r="R2936" s="75" t="str">
        <f>IF($O2936&lt;Assumptions!$B$17,"A",IF($O2936&lt;Assumptions!$B$18,"B",IF($O2936&lt;Assumptions!$B$19,"C",IF($O2936&lt;Assumptions!$B$20,"D","E"))))</f>
        <v>B</v>
      </c>
      <c r="S2936" s="75">
        <f t="shared" si="91"/>
        <v>0</v>
      </c>
    </row>
    <row r="2937" spans="1:19" ht="17.399999999999999" x14ac:dyDescent="0.3">
      <c r="A2937" s="39" t="s">
        <v>605</v>
      </c>
      <c r="B2937" s="39" t="s">
        <v>88</v>
      </c>
      <c r="C2937" s="39" t="s">
        <v>144</v>
      </c>
      <c r="D2937" s="39" t="s">
        <v>30</v>
      </c>
      <c r="E2937" s="70" t="s">
        <v>39</v>
      </c>
      <c r="F2937" s="70" t="s">
        <v>40</v>
      </c>
      <c r="G2937" s="78">
        <v>45021</v>
      </c>
      <c r="H2937" s="78">
        <v>45839</v>
      </c>
      <c r="I2937" s="69">
        <v>11388202.699999999</v>
      </c>
      <c r="J2937" s="70">
        <v>0</v>
      </c>
      <c r="K2937" s="71">
        <v>1.0900000000000001</v>
      </c>
      <c r="L2937" s="70">
        <v>1</v>
      </c>
      <c r="M2937" s="71">
        <v>1.0429999999999999</v>
      </c>
      <c r="N2937" s="72"/>
      <c r="O2937" s="73">
        <f>MIN(1,MAX(0,(1/(1+EXP(-(Assumptions!$B$5 + Assumptions!$B$6*$N2937))))*Assumptions!$B$3))</f>
        <v>3.9165722796764356E-2</v>
      </c>
      <c r="P2937" s="73">
        <f>VLOOKUP($F2937,Assumptions!$A$23:$B$27,2,FALSE)*Assumptions!$B$4</f>
        <v>0.7</v>
      </c>
      <c r="Q2937" s="74">
        <f t="shared" si="90"/>
        <v>312219.03307109431</v>
      </c>
      <c r="R2937" s="75" t="str">
        <f>IF($O2937&lt;Assumptions!$B$17,"A",IF($O2937&lt;Assumptions!$B$18,"B",IF($O2937&lt;Assumptions!$B$19,"C",IF($O2937&lt;Assumptions!$B$20,"D","E"))))</f>
        <v>B</v>
      </c>
      <c r="S2937" s="75">
        <f t="shared" si="91"/>
        <v>0</v>
      </c>
    </row>
    <row r="2938" spans="1:19" ht="17.399999999999999" x14ac:dyDescent="0.3">
      <c r="A2938" s="39" t="s">
        <v>605</v>
      </c>
      <c r="B2938" s="39" t="s">
        <v>88</v>
      </c>
      <c r="C2938" s="39" t="s">
        <v>144</v>
      </c>
      <c r="D2938" s="39" t="s">
        <v>30</v>
      </c>
      <c r="E2938" s="70" t="s">
        <v>39</v>
      </c>
      <c r="F2938" s="70" t="s">
        <v>40</v>
      </c>
      <c r="G2938" s="78">
        <v>45021</v>
      </c>
      <c r="H2938" s="78">
        <v>45870</v>
      </c>
      <c r="I2938" s="69">
        <v>11115457.220000001</v>
      </c>
      <c r="J2938" s="70">
        <v>0</v>
      </c>
      <c r="K2938" s="71">
        <v>0.95199999999999996</v>
      </c>
      <c r="L2938" s="70">
        <v>1</v>
      </c>
      <c r="M2938" s="71">
        <v>1.0429999999999999</v>
      </c>
      <c r="N2938" s="72"/>
      <c r="O2938" s="73">
        <f>MIN(1,MAX(0,(1/(1+EXP(-(Assumptions!$B$5 + Assumptions!$B$6*$N2938))))*Assumptions!$B$3))</f>
        <v>3.9165722796764356E-2</v>
      </c>
      <c r="P2938" s="73">
        <f>VLOOKUP($F2938,Assumptions!$A$23:$B$27,2,FALSE)*Assumptions!$B$4</f>
        <v>0.7</v>
      </c>
      <c r="Q2938" s="74">
        <f t="shared" si="90"/>
        <v>304741.44136646902</v>
      </c>
      <c r="R2938" s="75" t="str">
        <f>IF($O2938&lt;Assumptions!$B$17,"A",IF($O2938&lt;Assumptions!$B$18,"B",IF($O2938&lt;Assumptions!$B$19,"C",IF($O2938&lt;Assumptions!$B$20,"D","E"))))</f>
        <v>B</v>
      </c>
      <c r="S2938" s="75">
        <f t="shared" si="91"/>
        <v>0</v>
      </c>
    </row>
    <row r="2939" spans="1:19" ht="17.399999999999999" x14ac:dyDescent="0.3">
      <c r="A2939" s="39" t="s">
        <v>605</v>
      </c>
      <c r="B2939" s="39" t="s">
        <v>88</v>
      </c>
      <c r="C2939" s="39" t="s">
        <v>144</v>
      </c>
      <c r="D2939" s="39" t="s">
        <v>30</v>
      </c>
      <c r="E2939" s="70" t="s">
        <v>39</v>
      </c>
      <c r="F2939" s="70" t="s">
        <v>40</v>
      </c>
      <c r="G2939" s="78">
        <v>45021</v>
      </c>
      <c r="H2939" s="78">
        <v>45901</v>
      </c>
      <c r="I2939" s="69">
        <v>10839442.92</v>
      </c>
      <c r="J2939" s="70">
        <v>65</v>
      </c>
      <c r="K2939" s="71">
        <v>0.55800000000000005</v>
      </c>
      <c r="L2939" s="70">
        <v>1</v>
      </c>
      <c r="M2939" s="71">
        <v>1.0429999999999999</v>
      </c>
      <c r="N2939" s="72"/>
      <c r="O2939" s="73">
        <f>MIN(1,MAX(0,(1/(1+EXP(-(Assumptions!$B$5 + Assumptions!$B$6*$N2939))))*Assumptions!$B$3))</f>
        <v>3.9165722796764356E-2</v>
      </c>
      <c r="P2939" s="73">
        <f>VLOOKUP($F2939,Assumptions!$A$23:$B$27,2,FALSE)*Assumptions!$B$4</f>
        <v>0.7</v>
      </c>
      <c r="Q2939" s="74">
        <f t="shared" si="90"/>
        <v>297174.23167324899</v>
      </c>
      <c r="R2939" s="75" t="str">
        <f>IF($O2939&lt;Assumptions!$B$17,"A",IF($O2939&lt;Assumptions!$B$18,"B",IF($O2939&lt;Assumptions!$B$19,"C",IF($O2939&lt;Assumptions!$B$20,"D","E"))))</f>
        <v>B</v>
      </c>
      <c r="S2939" s="75">
        <f t="shared" si="91"/>
        <v>0</v>
      </c>
    </row>
    <row r="2940" spans="1:19" ht="17.399999999999999" x14ac:dyDescent="0.3">
      <c r="A2940" s="39" t="s">
        <v>605</v>
      </c>
      <c r="B2940" s="39" t="s">
        <v>88</v>
      </c>
      <c r="C2940" s="39" t="s">
        <v>144</v>
      </c>
      <c r="D2940" s="39" t="s">
        <v>30</v>
      </c>
      <c r="E2940" s="70" t="s">
        <v>39</v>
      </c>
      <c r="F2940" s="70" t="s">
        <v>40</v>
      </c>
      <c r="G2940" s="78">
        <v>45021</v>
      </c>
      <c r="H2940" s="78">
        <v>45931</v>
      </c>
      <c r="I2940" s="69">
        <v>10539771.689999999</v>
      </c>
      <c r="J2940" s="70">
        <v>0</v>
      </c>
      <c r="K2940" s="71">
        <v>1.0469999999999999</v>
      </c>
      <c r="L2940" s="70">
        <v>1</v>
      </c>
      <c r="M2940" s="71">
        <v>1.0429999999999999</v>
      </c>
      <c r="N2940" s="72"/>
      <c r="O2940" s="73">
        <f>MIN(1,MAX(0,(1/(1+EXP(-(Assumptions!$B$5 + Assumptions!$B$6*$N2940))))*Assumptions!$B$3))</f>
        <v>3.9165722796764356E-2</v>
      </c>
      <c r="P2940" s="73">
        <f>VLOOKUP($F2940,Assumptions!$A$23:$B$27,2,FALSE)*Assumptions!$B$4</f>
        <v>0.7</v>
      </c>
      <c r="Q2940" s="74">
        <f t="shared" si="90"/>
        <v>288958.44344620721</v>
      </c>
      <c r="R2940" s="75" t="str">
        <f>IF($O2940&lt;Assumptions!$B$17,"A",IF($O2940&lt;Assumptions!$B$18,"B",IF($O2940&lt;Assumptions!$B$19,"C",IF($O2940&lt;Assumptions!$B$20,"D","E"))))</f>
        <v>B</v>
      </c>
      <c r="S2940" s="75">
        <f t="shared" si="91"/>
        <v>0</v>
      </c>
    </row>
    <row r="2941" spans="1:19" ht="17.399999999999999" x14ac:dyDescent="0.3">
      <c r="A2941" s="39" t="s">
        <v>605</v>
      </c>
      <c r="B2941" s="39" t="s">
        <v>88</v>
      </c>
      <c r="C2941" s="39" t="s">
        <v>144</v>
      </c>
      <c r="D2941" s="39" t="s">
        <v>30</v>
      </c>
      <c r="E2941" s="70" t="s">
        <v>39</v>
      </c>
      <c r="F2941" s="70" t="s">
        <v>40</v>
      </c>
      <c r="G2941" s="78">
        <v>45021</v>
      </c>
      <c r="H2941" s="78">
        <v>45962</v>
      </c>
      <c r="I2941" s="69">
        <v>10286252.51</v>
      </c>
      <c r="J2941" s="70">
        <v>0</v>
      </c>
      <c r="K2941" s="71">
        <v>0.998</v>
      </c>
      <c r="L2941" s="70">
        <v>1</v>
      </c>
      <c r="M2941" s="71">
        <v>1.0429999999999999</v>
      </c>
      <c r="N2941" s="72"/>
      <c r="O2941" s="73">
        <f>MIN(1,MAX(0,(1/(1+EXP(-(Assumptions!$B$5 + Assumptions!$B$6*$N2941))))*Assumptions!$B$3))</f>
        <v>3.9165722796764356E-2</v>
      </c>
      <c r="P2941" s="73">
        <f>VLOOKUP($F2941,Assumptions!$A$23:$B$27,2,FALSE)*Assumptions!$B$4</f>
        <v>0.7</v>
      </c>
      <c r="Q2941" s="74">
        <f t="shared" si="90"/>
        <v>282007.96009692707</v>
      </c>
      <c r="R2941" s="75" t="str">
        <f>IF($O2941&lt;Assumptions!$B$17,"A",IF($O2941&lt;Assumptions!$B$18,"B",IF($O2941&lt;Assumptions!$B$19,"C",IF($O2941&lt;Assumptions!$B$20,"D","E"))))</f>
        <v>B</v>
      </c>
      <c r="S2941" s="75">
        <f t="shared" si="91"/>
        <v>0</v>
      </c>
    </row>
    <row r="2942" spans="1:19" ht="17.399999999999999" x14ac:dyDescent="0.3">
      <c r="A2942" s="39" t="s">
        <v>605</v>
      </c>
      <c r="B2942" s="39" t="s">
        <v>88</v>
      </c>
      <c r="C2942" s="39" t="s">
        <v>144</v>
      </c>
      <c r="D2942" s="39" t="s">
        <v>30</v>
      </c>
      <c r="E2942" s="70" t="s">
        <v>39</v>
      </c>
      <c r="F2942" s="70" t="s">
        <v>40</v>
      </c>
      <c r="G2942" s="78">
        <v>45021</v>
      </c>
      <c r="H2942" s="78">
        <v>45992</v>
      </c>
      <c r="I2942" s="69">
        <v>10030374.01</v>
      </c>
      <c r="J2942" s="70">
        <v>0</v>
      </c>
      <c r="K2942" s="71">
        <v>1.05</v>
      </c>
      <c r="L2942" s="70">
        <v>1</v>
      </c>
      <c r="M2942" s="71">
        <v>1.0429999999999999</v>
      </c>
      <c r="N2942" s="72"/>
      <c r="O2942" s="73">
        <f>MIN(1,MAX(0,(1/(1+EXP(-(Assumptions!$B$5 + Assumptions!$B$6*$N2942))))*Assumptions!$B$3))</f>
        <v>3.9165722796764356E-2</v>
      </c>
      <c r="P2942" s="73">
        <f>VLOOKUP($F2942,Assumptions!$A$23:$B$27,2,FALSE)*Assumptions!$B$4</f>
        <v>0.7</v>
      </c>
      <c r="Q2942" s="74">
        <f t="shared" si="90"/>
        <v>274992.79361647076</v>
      </c>
      <c r="R2942" s="75" t="str">
        <f>IF($O2942&lt;Assumptions!$B$17,"A",IF($O2942&lt;Assumptions!$B$18,"B",IF($O2942&lt;Assumptions!$B$19,"C",IF($O2942&lt;Assumptions!$B$20,"D","E"))))</f>
        <v>B</v>
      </c>
      <c r="S2942" s="75">
        <f t="shared" si="91"/>
        <v>0</v>
      </c>
    </row>
    <row r="2943" spans="1:19" ht="17.399999999999999" x14ac:dyDescent="0.3">
      <c r="A2943" s="39" t="s">
        <v>607</v>
      </c>
      <c r="B2943" s="39" t="s">
        <v>76</v>
      </c>
      <c r="C2943" s="39" t="s">
        <v>135</v>
      </c>
      <c r="D2943" s="39" t="s">
        <v>26</v>
      </c>
      <c r="E2943" s="70" t="s">
        <v>35</v>
      </c>
      <c r="F2943" s="70" t="s">
        <v>32</v>
      </c>
      <c r="G2943" s="78">
        <v>44023</v>
      </c>
      <c r="H2943" s="78">
        <v>45658</v>
      </c>
      <c r="I2943" s="69">
        <v>728465.75</v>
      </c>
      <c r="J2943" s="70">
        <v>0</v>
      </c>
      <c r="K2943" s="71">
        <v>1.091</v>
      </c>
      <c r="L2943" s="70">
        <v>0</v>
      </c>
      <c r="M2943" s="71">
        <v>0.81799999999999995</v>
      </c>
      <c r="N2943" s="72"/>
      <c r="O2943" s="73">
        <f>MIN(1,MAX(0,(1/(1+EXP(-(Assumptions!$B$5 + Assumptions!$B$6*$N2943))))*Assumptions!$B$3))</f>
        <v>3.9165722796764356E-2</v>
      </c>
      <c r="P2943" s="73">
        <f>VLOOKUP($F2943,Assumptions!$A$23:$B$27,2,FALSE)*Assumptions!$B$4</f>
        <v>0.5</v>
      </c>
      <c r="Q2943" s="74">
        <f t="shared" si="90"/>
        <v>14265.443815718521</v>
      </c>
      <c r="R2943" s="75" t="str">
        <f>IF($O2943&lt;Assumptions!$B$17,"A",IF($O2943&lt;Assumptions!$B$18,"B",IF($O2943&lt;Assumptions!$B$19,"C",IF($O2943&lt;Assumptions!$B$20,"D","E"))))</f>
        <v>B</v>
      </c>
      <c r="S2943" s="75">
        <f t="shared" si="91"/>
        <v>0</v>
      </c>
    </row>
    <row r="2944" spans="1:19" ht="17.399999999999999" x14ac:dyDescent="0.3">
      <c r="A2944" s="39" t="s">
        <v>607</v>
      </c>
      <c r="B2944" s="39" t="s">
        <v>76</v>
      </c>
      <c r="C2944" s="39" t="s">
        <v>135</v>
      </c>
      <c r="D2944" s="39" t="s">
        <v>26</v>
      </c>
      <c r="E2944" s="70" t="s">
        <v>35</v>
      </c>
      <c r="F2944" s="70" t="s">
        <v>32</v>
      </c>
      <c r="G2944" s="78">
        <v>44023</v>
      </c>
      <c r="H2944" s="78">
        <v>45689</v>
      </c>
      <c r="I2944" s="69">
        <v>708149.73</v>
      </c>
      <c r="J2944" s="70">
        <v>0</v>
      </c>
      <c r="K2944" s="71">
        <v>1.1279999999999999</v>
      </c>
      <c r="L2944" s="70">
        <v>0</v>
      </c>
      <c r="M2944" s="71">
        <v>0.81799999999999995</v>
      </c>
      <c r="N2944" s="72"/>
      <c r="O2944" s="73">
        <f>MIN(1,MAX(0,(1/(1+EXP(-(Assumptions!$B$5 + Assumptions!$B$6*$N2944))))*Assumptions!$B$3))</f>
        <v>3.9165722796764356E-2</v>
      </c>
      <c r="P2944" s="73">
        <f>VLOOKUP($F2944,Assumptions!$A$23:$B$27,2,FALSE)*Assumptions!$B$4</f>
        <v>0.5</v>
      </c>
      <c r="Q2944" s="74">
        <f t="shared" si="90"/>
        <v>13867.598011891761</v>
      </c>
      <c r="R2944" s="75" t="str">
        <f>IF($O2944&lt;Assumptions!$B$17,"A",IF($O2944&lt;Assumptions!$B$18,"B",IF($O2944&lt;Assumptions!$B$19,"C",IF($O2944&lt;Assumptions!$B$20,"D","E"))))</f>
        <v>B</v>
      </c>
      <c r="S2944" s="75">
        <f t="shared" si="91"/>
        <v>0</v>
      </c>
    </row>
    <row r="2945" spans="1:19" ht="17.399999999999999" x14ac:dyDescent="0.3">
      <c r="A2945" s="39" t="s">
        <v>607</v>
      </c>
      <c r="B2945" s="39" t="s">
        <v>76</v>
      </c>
      <c r="C2945" s="39" t="s">
        <v>135</v>
      </c>
      <c r="D2945" s="39" t="s">
        <v>26</v>
      </c>
      <c r="E2945" s="70" t="s">
        <v>35</v>
      </c>
      <c r="F2945" s="70" t="s">
        <v>32</v>
      </c>
      <c r="G2945" s="78">
        <v>44023</v>
      </c>
      <c r="H2945" s="78">
        <v>45717</v>
      </c>
      <c r="I2945" s="69">
        <v>687400.38</v>
      </c>
      <c r="J2945" s="70">
        <v>15</v>
      </c>
      <c r="K2945" s="71">
        <v>0.97199999999999998</v>
      </c>
      <c r="L2945" s="70">
        <v>0</v>
      </c>
      <c r="M2945" s="71">
        <v>0.81799999999999995</v>
      </c>
      <c r="N2945" s="72"/>
      <c r="O2945" s="73">
        <f>MIN(1,MAX(0,(1/(1+EXP(-(Assumptions!$B$5 + Assumptions!$B$6*$N2945))))*Assumptions!$B$3))</f>
        <v>3.9165722796764356E-2</v>
      </c>
      <c r="P2945" s="73">
        <f>VLOOKUP($F2945,Assumptions!$A$23:$B$27,2,FALSE)*Assumptions!$B$4</f>
        <v>0.5</v>
      </c>
      <c r="Q2945" s="74">
        <f t="shared" ref="Q2945:Q3008" si="92">$I2945*$O2945*$P2945</f>
        <v>13461.266366735241</v>
      </c>
      <c r="R2945" s="75" t="str">
        <f>IF($O2945&lt;Assumptions!$B$17,"A",IF($O2945&lt;Assumptions!$B$18,"B",IF($O2945&lt;Assumptions!$B$19,"C",IF($O2945&lt;Assumptions!$B$20,"D","E"))))</f>
        <v>B</v>
      </c>
      <c r="S2945" s="75">
        <f t="shared" ref="S2945:S3008" si="93">--($J2945&gt;=180)</f>
        <v>0</v>
      </c>
    </row>
    <row r="2946" spans="1:19" ht="17.399999999999999" x14ac:dyDescent="0.3">
      <c r="A2946" s="39" t="s">
        <v>607</v>
      </c>
      <c r="B2946" s="39" t="s">
        <v>76</v>
      </c>
      <c r="C2946" s="39" t="s">
        <v>135</v>
      </c>
      <c r="D2946" s="39" t="s">
        <v>26</v>
      </c>
      <c r="E2946" s="70" t="s">
        <v>35</v>
      </c>
      <c r="F2946" s="70" t="s">
        <v>32</v>
      </c>
      <c r="G2946" s="78">
        <v>44023</v>
      </c>
      <c r="H2946" s="78">
        <v>45748</v>
      </c>
      <c r="I2946" s="69">
        <v>665603.46</v>
      </c>
      <c r="J2946" s="70">
        <v>0</v>
      </c>
      <c r="K2946" s="71">
        <v>1.04</v>
      </c>
      <c r="L2946" s="70">
        <v>0</v>
      </c>
      <c r="M2946" s="71">
        <v>0.81799999999999995</v>
      </c>
      <c r="N2946" s="72"/>
      <c r="O2946" s="73">
        <f>MIN(1,MAX(0,(1/(1+EXP(-(Assumptions!$B$5 + Assumptions!$B$6*$N2946))))*Assumptions!$B$3))</f>
        <v>3.9165722796764356E-2</v>
      </c>
      <c r="P2946" s="73">
        <f>VLOOKUP($F2946,Assumptions!$A$23:$B$27,2,FALSE)*Assumptions!$B$4</f>
        <v>0.5</v>
      </c>
      <c r="Q2946" s="74">
        <f t="shared" si="92"/>
        <v>13034.420303463616</v>
      </c>
      <c r="R2946" s="75" t="str">
        <f>IF($O2946&lt;Assumptions!$B$17,"A",IF($O2946&lt;Assumptions!$B$18,"B",IF($O2946&lt;Assumptions!$B$19,"C",IF($O2946&lt;Assumptions!$B$20,"D","E"))))</f>
        <v>B</v>
      </c>
      <c r="S2946" s="75">
        <f t="shared" si="93"/>
        <v>0</v>
      </c>
    </row>
    <row r="2947" spans="1:19" ht="17.399999999999999" x14ac:dyDescent="0.3">
      <c r="A2947" s="39" t="s">
        <v>607</v>
      </c>
      <c r="B2947" s="39" t="s">
        <v>76</v>
      </c>
      <c r="C2947" s="39" t="s">
        <v>135</v>
      </c>
      <c r="D2947" s="39" t="s">
        <v>26</v>
      </c>
      <c r="E2947" s="70" t="s">
        <v>35</v>
      </c>
      <c r="F2947" s="70" t="s">
        <v>32</v>
      </c>
      <c r="G2947" s="78">
        <v>44023</v>
      </c>
      <c r="H2947" s="78">
        <v>45778</v>
      </c>
      <c r="I2947" s="69">
        <v>644204.77</v>
      </c>
      <c r="J2947" s="70">
        <v>65</v>
      </c>
      <c r="K2947" s="71">
        <v>0.627</v>
      </c>
      <c r="L2947" s="70">
        <v>0</v>
      </c>
      <c r="M2947" s="71">
        <v>0.81799999999999995</v>
      </c>
      <c r="N2947" s="72"/>
      <c r="O2947" s="73">
        <f>MIN(1,MAX(0,(1/(1+EXP(-(Assumptions!$B$5 + Assumptions!$B$6*$N2947))))*Assumptions!$B$3))</f>
        <v>3.9165722796764356E-2</v>
      </c>
      <c r="P2947" s="73">
        <f>VLOOKUP($F2947,Assumptions!$A$23:$B$27,2,FALSE)*Assumptions!$B$4</f>
        <v>0.5</v>
      </c>
      <c r="Q2947" s="74">
        <f t="shared" si="92"/>
        <v>12615.37272308667</v>
      </c>
      <c r="R2947" s="75" t="str">
        <f>IF($O2947&lt;Assumptions!$B$17,"A",IF($O2947&lt;Assumptions!$B$18,"B",IF($O2947&lt;Assumptions!$B$19,"C",IF($O2947&lt;Assumptions!$B$20,"D","E"))))</f>
        <v>B</v>
      </c>
      <c r="S2947" s="75">
        <f t="shared" si="93"/>
        <v>0</v>
      </c>
    </row>
    <row r="2948" spans="1:19" ht="17.399999999999999" x14ac:dyDescent="0.3">
      <c r="A2948" s="39" t="s">
        <v>607</v>
      </c>
      <c r="B2948" s="39" t="s">
        <v>76</v>
      </c>
      <c r="C2948" s="39" t="s">
        <v>135</v>
      </c>
      <c r="D2948" s="39" t="s">
        <v>26</v>
      </c>
      <c r="E2948" s="70" t="s">
        <v>35</v>
      </c>
      <c r="F2948" s="70" t="s">
        <v>32</v>
      </c>
      <c r="G2948" s="78">
        <v>44023</v>
      </c>
      <c r="H2948" s="78">
        <v>45809</v>
      </c>
      <c r="I2948" s="69">
        <v>625249.92000000004</v>
      </c>
      <c r="J2948" s="70">
        <v>0</v>
      </c>
      <c r="K2948" s="71">
        <v>1.016</v>
      </c>
      <c r="L2948" s="70">
        <v>0</v>
      </c>
      <c r="M2948" s="71">
        <v>0.81799999999999995</v>
      </c>
      <c r="N2948" s="72"/>
      <c r="O2948" s="73">
        <f>MIN(1,MAX(0,(1/(1+EXP(-(Assumptions!$B$5 + Assumptions!$B$6*$N2948))))*Assumptions!$B$3))</f>
        <v>3.9165722796764356E-2</v>
      </c>
      <c r="P2948" s="73">
        <f>VLOOKUP($F2948,Assumptions!$A$23:$B$27,2,FALSE)*Assumptions!$B$4</f>
        <v>0.5</v>
      </c>
      <c r="Q2948" s="74">
        <f t="shared" si="92"/>
        <v>12244.182522709545</v>
      </c>
      <c r="R2948" s="75" t="str">
        <f>IF($O2948&lt;Assumptions!$B$17,"A",IF($O2948&lt;Assumptions!$B$18,"B",IF($O2948&lt;Assumptions!$B$19,"C",IF($O2948&lt;Assumptions!$B$20,"D","E"))))</f>
        <v>B</v>
      </c>
      <c r="S2948" s="75">
        <f t="shared" si="93"/>
        <v>0</v>
      </c>
    </row>
    <row r="2949" spans="1:19" ht="17.399999999999999" x14ac:dyDescent="0.3">
      <c r="A2949" s="39" t="s">
        <v>607</v>
      </c>
      <c r="B2949" s="39" t="s">
        <v>76</v>
      </c>
      <c r="C2949" s="39" t="s">
        <v>135</v>
      </c>
      <c r="D2949" s="39" t="s">
        <v>26</v>
      </c>
      <c r="E2949" s="70" t="s">
        <v>35</v>
      </c>
      <c r="F2949" s="70" t="s">
        <v>32</v>
      </c>
      <c r="G2949" s="78">
        <v>44023</v>
      </c>
      <c r="H2949" s="78">
        <v>45839</v>
      </c>
      <c r="I2949" s="69">
        <v>606565.78</v>
      </c>
      <c r="J2949" s="70">
        <v>0</v>
      </c>
      <c r="K2949" s="71">
        <v>0.95799999999999996</v>
      </c>
      <c r="L2949" s="70">
        <v>0</v>
      </c>
      <c r="M2949" s="71">
        <v>0.81799999999999995</v>
      </c>
      <c r="N2949" s="72"/>
      <c r="O2949" s="73">
        <f>MIN(1,MAX(0,(1/(1+EXP(-(Assumptions!$B$5 + Assumptions!$B$6*$N2949))))*Assumptions!$B$3))</f>
        <v>3.9165722796764356E-2</v>
      </c>
      <c r="P2949" s="73">
        <f>VLOOKUP($F2949,Assumptions!$A$23:$B$27,2,FALSE)*Assumptions!$B$4</f>
        <v>0.5</v>
      </c>
      <c r="Q2949" s="74">
        <f t="shared" si="92"/>
        <v>11878.293598741577</v>
      </c>
      <c r="R2949" s="75" t="str">
        <f>IF($O2949&lt;Assumptions!$B$17,"A",IF($O2949&lt;Assumptions!$B$18,"B",IF($O2949&lt;Assumptions!$B$19,"C",IF($O2949&lt;Assumptions!$B$20,"D","E"))))</f>
        <v>B</v>
      </c>
      <c r="S2949" s="75">
        <f t="shared" si="93"/>
        <v>0</v>
      </c>
    </row>
    <row r="2950" spans="1:19" ht="17.399999999999999" x14ac:dyDescent="0.3">
      <c r="A2950" s="39" t="s">
        <v>607</v>
      </c>
      <c r="B2950" s="39" t="s">
        <v>76</v>
      </c>
      <c r="C2950" s="39" t="s">
        <v>135</v>
      </c>
      <c r="D2950" s="39" t="s">
        <v>26</v>
      </c>
      <c r="E2950" s="70" t="s">
        <v>35</v>
      </c>
      <c r="F2950" s="70" t="s">
        <v>32</v>
      </c>
      <c r="G2950" s="78">
        <v>44023</v>
      </c>
      <c r="H2950" s="78">
        <v>45870</v>
      </c>
      <c r="I2950" s="69">
        <v>589638.23</v>
      </c>
      <c r="J2950" s="70">
        <v>0</v>
      </c>
      <c r="K2950" s="71">
        <v>0.97699999999999998</v>
      </c>
      <c r="L2950" s="70">
        <v>0</v>
      </c>
      <c r="M2950" s="71">
        <v>0.81799999999999995</v>
      </c>
      <c r="N2950" s="72"/>
      <c r="O2950" s="73">
        <f>MIN(1,MAX(0,(1/(1+EXP(-(Assumptions!$B$5 + Assumptions!$B$6*$N2950))))*Assumptions!$B$3))</f>
        <v>3.9165722796764356E-2</v>
      </c>
      <c r="P2950" s="73">
        <f>VLOOKUP($F2950,Assumptions!$A$23:$B$27,2,FALSE)*Assumptions!$B$4</f>
        <v>0.5</v>
      </c>
      <c r="Q2950" s="74">
        <f t="shared" si="92"/>
        <v>11546.803733277391</v>
      </c>
      <c r="R2950" s="75" t="str">
        <f>IF($O2950&lt;Assumptions!$B$17,"A",IF($O2950&lt;Assumptions!$B$18,"B",IF($O2950&lt;Assumptions!$B$19,"C",IF($O2950&lt;Assumptions!$B$20,"D","E"))))</f>
        <v>B</v>
      </c>
      <c r="S2950" s="75">
        <f t="shared" si="93"/>
        <v>0</v>
      </c>
    </row>
    <row r="2951" spans="1:19" ht="17.399999999999999" x14ac:dyDescent="0.3">
      <c r="A2951" s="39" t="s">
        <v>607</v>
      </c>
      <c r="B2951" s="39" t="s">
        <v>76</v>
      </c>
      <c r="C2951" s="39" t="s">
        <v>135</v>
      </c>
      <c r="D2951" s="39" t="s">
        <v>26</v>
      </c>
      <c r="E2951" s="70" t="s">
        <v>35</v>
      </c>
      <c r="F2951" s="70" t="s">
        <v>32</v>
      </c>
      <c r="G2951" s="78">
        <v>44023</v>
      </c>
      <c r="H2951" s="78">
        <v>45901</v>
      </c>
      <c r="I2951" s="69">
        <v>573154.35</v>
      </c>
      <c r="J2951" s="70">
        <v>15</v>
      </c>
      <c r="K2951" s="71">
        <v>1.103</v>
      </c>
      <c r="L2951" s="70">
        <v>0</v>
      </c>
      <c r="M2951" s="71">
        <v>0.81799999999999995</v>
      </c>
      <c r="N2951" s="72"/>
      <c r="O2951" s="73">
        <f>MIN(1,MAX(0,(1/(1+EXP(-(Assumptions!$B$5 + Assumptions!$B$6*$N2951))))*Assumptions!$B$3))</f>
        <v>3.9165722796764356E-2</v>
      </c>
      <c r="P2951" s="73">
        <f>VLOOKUP($F2951,Assumptions!$A$23:$B$27,2,FALSE)*Assumptions!$B$4</f>
        <v>0.5</v>
      </c>
      <c r="Q2951" s="74">
        <f t="shared" si="92"/>
        <v>11224.002195929828</v>
      </c>
      <c r="R2951" s="75" t="str">
        <f>IF($O2951&lt;Assumptions!$B$17,"A",IF($O2951&lt;Assumptions!$B$18,"B",IF($O2951&lt;Assumptions!$B$19,"C",IF($O2951&lt;Assumptions!$B$20,"D","E"))))</f>
        <v>B</v>
      </c>
      <c r="S2951" s="75">
        <f t="shared" si="93"/>
        <v>0</v>
      </c>
    </row>
    <row r="2952" spans="1:19" ht="17.399999999999999" x14ac:dyDescent="0.3">
      <c r="A2952" s="39" t="s">
        <v>607</v>
      </c>
      <c r="B2952" s="39" t="s">
        <v>76</v>
      </c>
      <c r="C2952" s="39" t="s">
        <v>135</v>
      </c>
      <c r="D2952" s="39" t="s">
        <v>26</v>
      </c>
      <c r="E2952" s="70" t="s">
        <v>35</v>
      </c>
      <c r="F2952" s="70" t="s">
        <v>32</v>
      </c>
      <c r="G2952" s="78">
        <v>44023</v>
      </c>
      <c r="H2952" s="78">
        <v>45931</v>
      </c>
      <c r="I2952" s="69">
        <v>556578.42000000004</v>
      </c>
      <c r="J2952" s="70">
        <v>35</v>
      </c>
      <c r="K2952" s="71">
        <v>0.83</v>
      </c>
      <c r="L2952" s="70">
        <v>0</v>
      </c>
      <c r="M2952" s="71">
        <v>0.81799999999999995</v>
      </c>
      <c r="N2952" s="72"/>
      <c r="O2952" s="73">
        <f>MIN(1,MAX(0,(1/(1+EXP(-(Assumptions!$B$5 + Assumptions!$B$6*$N2952))))*Assumptions!$B$3))</f>
        <v>3.9165722796764356E-2</v>
      </c>
      <c r="P2952" s="73">
        <f>VLOOKUP($F2952,Assumptions!$A$23:$B$27,2,FALSE)*Assumptions!$B$4</f>
        <v>0.5</v>
      </c>
      <c r="Q2952" s="74">
        <f t="shared" si="92"/>
        <v>10899.398056190545</v>
      </c>
      <c r="R2952" s="75" t="str">
        <f>IF($O2952&lt;Assumptions!$B$17,"A",IF($O2952&lt;Assumptions!$B$18,"B",IF($O2952&lt;Assumptions!$B$19,"C",IF($O2952&lt;Assumptions!$B$20,"D","E"))))</f>
        <v>B</v>
      </c>
      <c r="S2952" s="75">
        <f t="shared" si="93"/>
        <v>0</v>
      </c>
    </row>
    <row r="2953" spans="1:19" ht="17.399999999999999" x14ac:dyDescent="0.3">
      <c r="A2953" s="39" t="s">
        <v>607</v>
      </c>
      <c r="B2953" s="39" t="s">
        <v>76</v>
      </c>
      <c r="C2953" s="39" t="s">
        <v>135</v>
      </c>
      <c r="D2953" s="39" t="s">
        <v>26</v>
      </c>
      <c r="E2953" s="70" t="s">
        <v>35</v>
      </c>
      <c r="F2953" s="70" t="s">
        <v>32</v>
      </c>
      <c r="G2953" s="78">
        <v>44023</v>
      </c>
      <c r="H2953" s="78">
        <v>45962</v>
      </c>
      <c r="I2953" s="69">
        <v>541925.35</v>
      </c>
      <c r="J2953" s="70">
        <v>0</v>
      </c>
      <c r="K2953" s="71">
        <v>0.97699999999999998</v>
      </c>
      <c r="L2953" s="70">
        <v>0</v>
      </c>
      <c r="M2953" s="71">
        <v>0.81799999999999995</v>
      </c>
      <c r="N2953" s="72"/>
      <c r="O2953" s="73">
        <f>MIN(1,MAX(0,(1/(1+EXP(-(Assumptions!$B$5 + Assumptions!$B$6*$N2953))))*Assumptions!$B$3))</f>
        <v>3.9165722796764356E-2</v>
      </c>
      <c r="P2953" s="73">
        <f>VLOOKUP($F2953,Assumptions!$A$23:$B$27,2,FALSE)*Assumptions!$B$4</f>
        <v>0.5</v>
      </c>
      <c r="Q2953" s="74">
        <f t="shared" si="92"/>
        <v>10612.44901731975</v>
      </c>
      <c r="R2953" s="75" t="str">
        <f>IF($O2953&lt;Assumptions!$B$17,"A",IF($O2953&lt;Assumptions!$B$18,"B",IF($O2953&lt;Assumptions!$B$19,"C",IF($O2953&lt;Assumptions!$B$20,"D","E"))))</f>
        <v>B</v>
      </c>
      <c r="S2953" s="75">
        <f t="shared" si="93"/>
        <v>0</v>
      </c>
    </row>
    <row r="2954" spans="1:19" ht="17.399999999999999" x14ac:dyDescent="0.3">
      <c r="A2954" s="39" t="s">
        <v>607</v>
      </c>
      <c r="B2954" s="39" t="s">
        <v>76</v>
      </c>
      <c r="C2954" s="39" t="s">
        <v>135</v>
      </c>
      <c r="D2954" s="39" t="s">
        <v>26</v>
      </c>
      <c r="E2954" s="70" t="s">
        <v>35</v>
      </c>
      <c r="F2954" s="70" t="s">
        <v>32</v>
      </c>
      <c r="G2954" s="78">
        <v>44023</v>
      </c>
      <c r="H2954" s="78">
        <v>45992</v>
      </c>
      <c r="I2954" s="69">
        <v>526285.01</v>
      </c>
      <c r="J2954" s="70">
        <v>65</v>
      </c>
      <c r="K2954" s="71">
        <v>0.83699999999999997</v>
      </c>
      <c r="L2954" s="70">
        <v>0</v>
      </c>
      <c r="M2954" s="71">
        <v>0.81799999999999995</v>
      </c>
      <c r="N2954" s="72"/>
      <c r="O2954" s="73">
        <f>MIN(1,MAX(0,(1/(1+EXP(-(Assumptions!$B$5 + Assumptions!$B$6*$N2954))))*Assumptions!$B$3))</f>
        <v>3.9165722796764356E-2</v>
      </c>
      <c r="P2954" s="73">
        <f>VLOOKUP($F2954,Assumptions!$A$23:$B$27,2,FALSE)*Assumptions!$B$4</f>
        <v>0.5</v>
      </c>
      <c r="Q2954" s="74">
        <f t="shared" si="92"/>
        <v>10306.166406876178</v>
      </c>
      <c r="R2954" s="75" t="str">
        <f>IF($O2954&lt;Assumptions!$B$17,"A",IF($O2954&lt;Assumptions!$B$18,"B",IF($O2954&lt;Assumptions!$B$19,"C",IF($O2954&lt;Assumptions!$B$20,"D","E"))))</f>
        <v>B</v>
      </c>
      <c r="S2954" s="75">
        <f t="shared" si="93"/>
        <v>0</v>
      </c>
    </row>
    <row r="2955" spans="1:19" ht="17.399999999999999" x14ac:dyDescent="0.3">
      <c r="A2955" s="39" t="s">
        <v>609</v>
      </c>
      <c r="B2955" s="39" t="s">
        <v>83</v>
      </c>
      <c r="C2955" s="39" t="s">
        <v>135</v>
      </c>
      <c r="D2955" s="39" t="s">
        <v>26</v>
      </c>
      <c r="E2955" s="70" t="s">
        <v>39</v>
      </c>
      <c r="F2955" s="70" t="s">
        <v>32</v>
      </c>
      <c r="G2955" s="78">
        <v>45872</v>
      </c>
      <c r="H2955" s="78">
        <v>45870</v>
      </c>
      <c r="I2955" s="69">
        <v>1502765.19</v>
      </c>
      <c r="J2955" s="70">
        <v>35</v>
      </c>
      <c r="K2955" s="71">
        <v>0.441</v>
      </c>
      <c r="L2955" s="70">
        <v>0</v>
      </c>
      <c r="M2955" s="71">
        <v>0.53100000000000003</v>
      </c>
      <c r="N2955" s="72"/>
      <c r="O2955" s="73">
        <f>MIN(1,MAX(0,(1/(1+EXP(-(Assumptions!$B$5 + Assumptions!$B$6*$N2955))))*Assumptions!$B$3))</f>
        <v>3.9165722796764356E-2</v>
      </c>
      <c r="P2955" s="73">
        <f>VLOOKUP($F2955,Assumptions!$A$23:$B$27,2,FALSE)*Assumptions!$B$4</f>
        <v>0.5</v>
      </c>
      <c r="Q2955" s="74">
        <f t="shared" si="92"/>
        <v>29428.442430083458</v>
      </c>
      <c r="R2955" s="75" t="str">
        <f>IF($O2955&lt;Assumptions!$B$17,"A",IF($O2955&lt;Assumptions!$B$18,"B",IF($O2955&lt;Assumptions!$B$19,"C",IF($O2955&lt;Assumptions!$B$20,"D","E"))))</f>
        <v>B</v>
      </c>
      <c r="S2955" s="75">
        <f t="shared" si="93"/>
        <v>0</v>
      </c>
    </row>
    <row r="2956" spans="1:19" ht="17.399999999999999" x14ac:dyDescent="0.3">
      <c r="A2956" s="39" t="s">
        <v>609</v>
      </c>
      <c r="B2956" s="39" t="s">
        <v>83</v>
      </c>
      <c r="C2956" s="39" t="s">
        <v>135</v>
      </c>
      <c r="D2956" s="39" t="s">
        <v>26</v>
      </c>
      <c r="E2956" s="70" t="s">
        <v>39</v>
      </c>
      <c r="F2956" s="70" t="s">
        <v>32</v>
      </c>
      <c r="G2956" s="78">
        <v>45872</v>
      </c>
      <c r="H2956" s="78">
        <v>45901</v>
      </c>
      <c r="I2956" s="69">
        <v>1453338.21</v>
      </c>
      <c r="J2956" s="70">
        <v>15</v>
      </c>
      <c r="K2956" s="71">
        <v>1.0149999999999999</v>
      </c>
      <c r="L2956" s="70">
        <v>0</v>
      </c>
      <c r="M2956" s="71">
        <v>0.53100000000000003</v>
      </c>
      <c r="N2956" s="72"/>
      <c r="O2956" s="73">
        <f>MIN(1,MAX(0,(1/(1+EXP(-(Assumptions!$B$5 + Assumptions!$B$6*$N2956))))*Assumptions!$B$3))</f>
        <v>3.9165722796764356E-2</v>
      </c>
      <c r="P2956" s="73">
        <f>VLOOKUP($F2956,Assumptions!$A$23:$B$27,2,FALSE)*Assumptions!$B$4</f>
        <v>0.5</v>
      </c>
      <c r="Q2956" s="74">
        <f t="shared" si="92"/>
        <v>28460.520731402852</v>
      </c>
      <c r="R2956" s="75" t="str">
        <f>IF($O2956&lt;Assumptions!$B$17,"A",IF($O2956&lt;Assumptions!$B$18,"B",IF($O2956&lt;Assumptions!$B$19,"C",IF($O2956&lt;Assumptions!$B$20,"D","E"))))</f>
        <v>B</v>
      </c>
      <c r="S2956" s="75">
        <f t="shared" si="93"/>
        <v>0</v>
      </c>
    </row>
    <row r="2957" spans="1:19" ht="17.399999999999999" x14ac:dyDescent="0.3">
      <c r="A2957" s="39" t="s">
        <v>609</v>
      </c>
      <c r="B2957" s="39" t="s">
        <v>83</v>
      </c>
      <c r="C2957" s="39" t="s">
        <v>135</v>
      </c>
      <c r="D2957" s="39" t="s">
        <v>26</v>
      </c>
      <c r="E2957" s="70" t="s">
        <v>39</v>
      </c>
      <c r="F2957" s="70" t="s">
        <v>32</v>
      </c>
      <c r="G2957" s="78">
        <v>45872</v>
      </c>
      <c r="H2957" s="78">
        <v>45931</v>
      </c>
      <c r="I2957" s="69">
        <v>1413435.01</v>
      </c>
      <c r="J2957" s="70">
        <v>0</v>
      </c>
      <c r="K2957" s="71">
        <v>1.1399999999999999</v>
      </c>
      <c r="L2957" s="70">
        <v>0</v>
      </c>
      <c r="M2957" s="71">
        <v>0.53100000000000003</v>
      </c>
      <c r="N2957" s="72"/>
      <c r="O2957" s="73">
        <f>MIN(1,MAX(0,(1/(1+EXP(-(Assumptions!$B$5 + Assumptions!$B$6*$N2957))))*Assumptions!$B$3))</f>
        <v>3.9165722796764356E-2</v>
      </c>
      <c r="P2957" s="73">
        <f>VLOOKUP($F2957,Assumptions!$A$23:$B$27,2,FALSE)*Assumptions!$B$4</f>
        <v>0.5</v>
      </c>
      <c r="Q2957" s="74">
        <f t="shared" si="92"/>
        <v>27679.101896450928</v>
      </c>
      <c r="R2957" s="75" t="str">
        <f>IF($O2957&lt;Assumptions!$B$17,"A",IF($O2957&lt;Assumptions!$B$18,"B",IF($O2957&lt;Assumptions!$B$19,"C",IF($O2957&lt;Assumptions!$B$20,"D","E"))))</f>
        <v>B</v>
      </c>
      <c r="S2957" s="75">
        <f t="shared" si="93"/>
        <v>0</v>
      </c>
    </row>
    <row r="2958" spans="1:19" ht="17.399999999999999" x14ac:dyDescent="0.3">
      <c r="A2958" s="39" t="s">
        <v>609</v>
      </c>
      <c r="B2958" s="39" t="s">
        <v>83</v>
      </c>
      <c r="C2958" s="39" t="s">
        <v>135</v>
      </c>
      <c r="D2958" s="39" t="s">
        <v>26</v>
      </c>
      <c r="E2958" s="70" t="s">
        <v>39</v>
      </c>
      <c r="F2958" s="70" t="s">
        <v>32</v>
      </c>
      <c r="G2958" s="78">
        <v>45872</v>
      </c>
      <c r="H2958" s="78">
        <v>45962</v>
      </c>
      <c r="I2958" s="69">
        <v>1371669.37</v>
      </c>
      <c r="J2958" s="70">
        <v>0</v>
      </c>
      <c r="K2958" s="71">
        <v>1.1200000000000001</v>
      </c>
      <c r="L2958" s="70">
        <v>0</v>
      </c>
      <c r="M2958" s="71">
        <v>0.53100000000000003</v>
      </c>
      <c r="N2958" s="72"/>
      <c r="O2958" s="73">
        <f>MIN(1,MAX(0,(1/(1+EXP(-(Assumptions!$B$5 + Assumptions!$B$6*$N2958))))*Assumptions!$B$3))</f>
        <v>3.9165722796764356E-2</v>
      </c>
      <c r="P2958" s="73">
        <f>VLOOKUP($F2958,Assumptions!$A$23:$B$27,2,FALSE)*Assumptions!$B$4</f>
        <v>0.5</v>
      </c>
      <c r="Q2958" s="74">
        <f t="shared" si="92"/>
        <v>26861.211157116202</v>
      </c>
      <c r="R2958" s="75" t="str">
        <f>IF($O2958&lt;Assumptions!$B$17,"A",IF($O2958&lt;Assumptions!$B$18,"B",IF($O2958&lt;Assumptions!$B$19,"C",IF($O2958&lt;Assumptions!$B$20,"D","E"))))</f>
        <v>B</v>
      </c>
      <c r="S2958" s="75">
        <f t="shared" si="93"/>
        <v>0</v>
      </c>
    </row>
    <row r="2959" spans="1:19" ht="17.399999999999999" x14ac:dyDescent="0.3">
      <c r="A2959" s="39" t="s">
        <v>609</v>
      </c>
      <c r="B2959" s="39" t="s">
        <v>83</v>
      </c>
      <c r="C2959" s="39" t="s">
        <v>135</v>
      </c>
      <c r="D2959" s="39" t="s">
        <v>26</v>
      </c>
      <c r="E2959" s="70" t="s">
        <v>39</v>
      </c>
      <c r="F2959" s="70" t="s">
        <v>32</v>
      </c>
      <c r="G2959" s="78">
        <v>45872</v>
      </c>
      <c r="H2959" s="78">
        <v>45992</v>
      </c>
      <c r="I2959" s="69">
        <v>1329149.8</v>
      </c>
      <c r="J2959" s="70">
        <v>65</v>
      </c>
      <c r="K2959" s="71">
        <v>0.84199999999999997</v>
      </c>
      <c r="L2959" s="70">
        <v>0</v>
      </c>
      <c r="M2959" s="71">
        <v>0.53100000000000003</v>
      </c>
      <c r="N2959" s="72"/>
      <c r="O2959" s="73">
        <f>MIN(1,MAX(0,(1/(1+EXP(-(Assumptions!$B$5 + Assumptions!$B$6*$N2959))))*Assumptions!$B$3))</f>
        <v>3.9165722796764356E-2</v>
      </c>
      <c r="P2959" s="73">
        <f>VLOOKUP($F2959,Assumptions!$A$23:$B$27,2,FALSE)*Assumptions!$B$4</f>
        <v>0.5</v>
      </c>
      <c r="Q2959" s="74">
        <f t="shared" si="92"/>
        <v>26028.556311087392</v>
      </c>
      <c r="R2959" s="75" t="str">
        <f>IF($O2959&lt;Assumptions!$B$17,"A",IF($O2959&lt;Assumptions!$B$18,"B",IF($O2959&lt;Assumptions!$B$19,"C",IF($O2959&lt;Assumptions!$B$20,"D","E"))))</f>
        <v>B</v>
      </c>
      <c r="S2959" s="75">
        <f t="shared" si="93"/>
        <v>0</v>
      </c>
    </row>
    <row r="2960" spans="1:19" ht="17.399999999999999" x14ac:dyDescent="0.3">
      <c r="A2960" s="39" t="s">
        <v>611</v>
      </c>
      <c r="B2960" s="39" t="s">
        <v>90</v>
      </c>
      <c r="C2960" s="39" t="s">
        <v>135</v>
      </c>
      <c r="D2960" s="39" t="s">
        <v>34</v>
      </c>
      <c r="E2960" s="70" t="s">
        <v>39</v>
      </c>
      <c r="F2960" s="70" t="s">
        <v>24</v>
      </c>
      <c r="G2960" s="78">
        <v>43477</v>
      </c>
      <c r="H2960" s="78">
        <v>45658</v>
      </c>
      <c r="I2960" s="69">
        <v>902257.19</v>
      </c>
      <c r="J2960" s="70">
        <v>0</v>
      </c>
      <c r="K2960" s="71">
        <v>1.087</v>
      </c>
      <c r="L2960" s="70">
        <v>0</v>
      </c>
      <c r="M2960" s="71">
        <v>0.66400000000000003</v>
      </c>
      <c r="N2960" s="72"/>
      <c r="O2960" s="73">
        <f>MIN(1,MAX(0,(1/(1+EXP(-(Assumptions!$B$5 + Assumptions!$B$6*$N2960))))*Assumptions!$B$3))</f>
        <v>3.9165722796764356E-2</v>
      </c>
      <c r="P2960" s="73">
        <f>VLOOKUP($F2960,Assumptions!$A$23:$B$27,2,FALSE)*Assumptions!$B$4</f>
        <v>0.2</v>
      </c>
      <c r="Q2960" s="74">
        <f t="shared" si="92"/>
        <v>7067.5109989855091</v>
      </c>
      <c r="R2960" s="75" t="str">
        <f>IF($O2960&lt;Assumptions!$B$17,"A",IF($O2960&lt;Assumptions!$B$18,"B",IF($O2960&lt;Assumptions!$B$19,"C",IF($O2960&lt;Assumptions!$B$20,"D","E"))))</f>
        <v>B</v>
      </c>
      <c r="S2960" s="75">
        <f t="shared" si="93"/>
        <v>0</v>
      </c>
    </row>
    <row r="2961" spans="1:19" ht="17.399999999999999" x14ac:dyDescent="0.3">
      <c r="A2961" s="39" t="s">
        <v>611</v>
      </c>
      <c r="B2961" s="39" t="s">
        <v>90</v>
      </c>
      <c r="C2961" s="39" t="s">
        <v>135</v>
      </c>
      <c r="D2961" s="39" t="s">
        <v>34</v>
      </c>
      <c r="E2961" s="70" t="s">
        <v>39</v>
      </c>
      <c r="F2961" s="70" t="s">
        <v>24</v>
      </c>
      <c r="G2961" s="78">
        <v>43477</v>
      </c>
      <c r="H2961" s="78">
        <v>45689</v>
      </c>
      <c r="I2961" s="69">
        <v>878588.76</v>
      </c>
      <c r="J2961" s="70">
        <v>0</v>
      </c>
      <c r="K2961" s="71">
        <v>1.139</v>
      </c>
      <c r="L2961" s="70">
        <v>0</v>
      </c>
      <c r="M2961" s="71">
        <v>0.66400000000000003</v>
      </c>
      <c r="N2961" s="72"/>
      <c r="O2961" s="73">
        <f>MIN(1,MAX(0,(1/(1+EXP(-(Assumptions!$B$5 + Assumptions!$B$6*$N2961))))*Assumptions!$B$3))</f>
        <v>3.9165722796764356E-2</v>
      </c>
      <c r="P2961" s="73">
        <f>VLOOKUP($F2961,Assumptions!$A$23:$B$27,2,FALSE)*Assumptions!$B$4</f>
        <v>0.2</v>
      </c>
      <c r="Q2961" s="74">
        <f t="shared" si="92"/>
        <v>6882.1127653025869</v>
      </c>
      <c r="R2961" s="75" t="str">
        <f>IF($O2961&lt;Assumptions!$B$17,"A",IF($O2961&lt;Assumptions!$B$18,"B",IF($O2961&lt;Assumptions!$B$19,"C",IF($O2961&lt;Assumptions!$B$20,"D","E"))))</f>
        <v>B</v>
      </c>
      <c r="S2961" s="75">
        <f t="shared" si="93"/>
        <v>0</v>
      </c>
    </row>
    <row r="2962" spans="1:19" ht="17.399999999999999" x14ac:dyDescent="0.3">
      <c r="A2962" s="39" t="s">
        <v>611</v>
      </c>
      <c r="B2962" s="39" t="s">
        <v>90</v>
      </c>
      <c r="C2962" s="39" t="s">
        <v>135</v>
      </c>
      <c r="D2962" s="39" t="s">
        <v>34</v>
      </c>
      <c r="E2962" s="70" t="s">
        <v>39</v>
      </c>
      <c r="F2962" s="70" t="s">
        <v>24</v>
      </c>
      <c r="G2962" s="78">
        <v>43477</v>
      </c>
      <c r="H2962" s="78">
        <v>45717</v>
      </c>
      <c r="I2962" s="69">
        <v>853606.81</v>
      </c>
      <c r="J2962" s="70">
        <v>0</v>
      </c>
      <c r="K2962" s="71">
        <v>1.0189999999999999</v>
      </c>
      <c r="L2962" s="70">
        <v>0</v>
      </c>
      <c r="M2962" s="71">
        <v>0.66400000000000003</v>
      </c>
      <c r="N2962" s="72"/>
      <c r="O2962" s="73">
        <f>MIN(1,MAX(0,(1/(1+EXP(-(Assumptions!$B$5 + Assumptions!$B$6*$N2962))))*Assumptions!$B$3))</f>
        <v>3.9165722796764356E-2</v>
      </c>
      <c r="P2962" s="73">
        <f>VLOOKUP($F2962,Assumptions!$A$23:$B$27,2,FALSE)*Assumptions!$B$4</f>
        <v>0.2</v>
      </c>
      <c r="Q2962" s="74">
        <f t="shared" si="92"/>
        <v>6686.425539578061</v>
      </c>
      <c r="R2962" s="75" t="str">
        <f>IF($O2962&lt;Assumptions!$B$17,"A",IF($O2962&lt;Assumptions!$B$18,"B",IF($O2962&lt;Assumptions!$B$19,"C",IF($O2962&lt;Assumptions!$B$20,"D","E"))))</f>
        <v>B</v>
      </c>
      <c r="S2962" s="75">
        <f t="shared" si="93"/>
        <v>0</v>
      </c>
    </row>
    <row r="2963" spans="1:19" ht="17.399999999999999" x14ac:dyDescent="0.3">
      <c r="A2963" s="39" t="s">
        <v>611</v>
      </c>
      <c r="B2963" s="39" t="s">
        <v>90</v>
      </c>
      <c r="C2963" s="39" t="s">
        <v>135</v>
      </c>
      <c r="D2963" s="39" t="s">
        <v>34</v>
      </c>
      <c r="E2963" s="70" t="s">
        <v>39</v>
      </c>
      <c r="F2963" s="70" t="s">
        <v>24</v>
      </c>
      <c r="G2963" s="78">
        <v>43477</v>
      </c>
      <c r="H2963" s="78">
        <v>45748</v>
      </c>
      <c r="I2963" s="69">
        <v>825915.16</v>
      </c>
      <c r="J2963" s="70">
        <v>0</v>
      </c>
      <c r="K2963" s="71">
        <v>1.073</v>
      </c>
      <c r="L2963" s="70">
        <v>0</v>
      </c>
      <c r="M2963" s="71">
        <v>0.66400000000000003</v>
      </c>
      <c r="N2963" s="72"/>
      <c r="O2963" s="73">
        <f>MIN(1,MAX(0,(1/(1+EXP(-(Assumptions!$B$5 + Assumptions!$B$6*$N2963))))*Assumptions!$B$3))</f>
        <v>3.9165722796764356E-2</v>
      </c>
      <c r="P2963" s="73">
        <f>VLOOKUP($F2963,Assumptions!$A$23:$B$27,2,FALSE)*Assumptions!$B$4</f>
        <v>0.2</v>
      </c>
      <c r="Q2963" s="74">
        <f t="shared" si="92"/>
        <v>6469.5128420410565</v>
      </c>
      <c r="R2963" s="75" t="str">
        <f>IF($O2963&lt;Assumptions!$B$17,"A",IF($O2963&lt;Assumptions!$B$18,"B",IF($O2963&lt;Assumptions!$B$19,"C",IF($O2963&lt;Assumptions!$B$20,"D","E"))))</f>
        <v>B</v>
      </c>
      <c r="S2963" s="75">
        <f t="shared" si="93"/>
        <v>0</v>
      </c>
    </row>
    <row r="2964" spans="1:19" ht="17.399999999999999" x14ac:dyDescent="0.3">
      <c r="A2964" s="39" t="s">
        <v>611</v>
      </c>
      <c r="B2964" s="39" t="s">
        <v>90</v>
      </c>
      <c r="C2964" s="39" t="s">
        <v>135</v>
      </c>
      <c r="D2964" s="39" t="s">
        <v>34</v>
      </c>
      <c r="E2964" s="70" t="s">
        <v>39</v>
      </c>
      <c r="F2964" s="70" t="s">
        <v>24</v>
      </c>
      <c r="G2964" s="78">
        <v>43477</v>
      </c>
      <c r="H2964" s="78">
        <v>45778</v>
      </c>
      <c r="I2964" s="69">
        <v>803945.72</v>
      </c>
      <c r="J2964" s="70">
        <v>0</v>
      </c>
      <c r="K2964" s="71">
        <v>1.0720000000000001</v>
      </c>
      <c r="L2964" s="70">
        <v>0</v>
      </c>
      <c r="M2964" s="71">
        <v>0.66400000000000003</v>
      </c>
      <c r="N2964" s="72"/>
      <c r="O2964" s="73">
        <f>MIN(1,MAX(0,(1/(1+EXP(-(Assumptions!$B$5 + Assumptions!$B$6*$N2964))))*Assumptions!$B$3))</f>
        <v>3.9165722796764356E-2</v>
      </c>
      <c r="P2964" s="73">
        <f>VLOOKUP($F2964,Assumptions!$A$23:$B$27,2,FALSE)*Assumptions!$B$4</f>
        <v>0.2</v>
      </c>
      <c r="Q2964" s="74">
        <f t="shared" si="92"/>
        <v>6297.4230426330269</v>
      </c>
      <c r="R2964" s="75" t="str">
        <f>IF($O2964&lt;Assumptions!$B$17,"A",IF($O2964&lt;Assumptions!$B$18,"B",IF($O2964&lt;Assumptions!$B$19,"C",IF($O2964&lt;Assumptions!$B$20,"D","E"))))</f>
        <v>B</v>
      </c>
      <c r="S2964" s="75">
        <f t="shared" si="93"/>
        <v>0</v>
      </c>
    </row>
    <row r="2965" spans="1:19" ht="17.399999999999999" x14ac:dyDescent="0.3">
      <c r="A2965" s="39" t="s">
        <v>611</v>
      </c>
      <c r="B2965" s="39" t="s">
        <v>90</v>
      </c>
      <c r="C2965" s="39" t="s">
        <v>135</v>
      </c>
      <c r="D2965" s="39" t="s">
        <v>34</v>
      </c>
      <c r="E2965" s="70" t="s">
        <v>39</v>
      </c>
      <c r="F2965" s="70" t="s">
        <v>24</v>
      </c>
      <c r="G2965" s="78">
        <v>43477</v>
      </c>
      <c r="H2965" s="78">
        <v>45809</v>
      </c>
      <c r="I2965" s="69">
        <v>782439.64</v>
      </c>
      <c r="J2965" s="70">
        <v>35</v>
      </c>
      <c r="K2965" s="71">
        <v>0.55700000000000005</v>
      </c>
      <c r="L2965" s="70">
        <v>0</v>
      </c>
      <c r="M2965" s="71">
        <v>0.66400000000000003</v>
      </c>
      <c r="N2965" s="72"/>
      <c r="O2965" s="73">
        <f>MIN(1,MAX(0,(1/(1+EXP(-(Assumptions!$B$5 + Assumptions!$B$6*$N2965))))*Assumptions!$B$3))</f>
        <v>3.9165722796764356E-2</v>
      </c>
      <c r="P2965" s="73">
        <f>VLOOKUP($F2965,Assumptions!$A$23:$B$27,2,FALSE)*Assumptions!$B$4</f>
        <v>0.2</v>
      </c>
      <c r="Q2965" s="74">
        <f t="shared" si="92"/>
        <v>6128.9628090880196</v>
      </c>
      <c r="R2965" s="75" t="str">
        <f>IF($O2965&lt;Assumptions!$B$17,"A",IF($O2965&lt;Assumptions!$B$18,"B",IF($O2965&lt;Assumptions!$B$19,"C",IF($O2965&lt;Assumptions!$B$20,"D","E"))))</f>
        <v>B</v>
      </c>
      <c r="S2965" s="75">
        <f t="shared" si="93"/>
        <v>0</v>
      </c>
    </row>
    <row r="2966" spans="1:19" ht="17.399999999999999" x14ac:dyDescent="0.3">
      <c r="A2966" s="39" t="s">
        <v>611</v>
      </c>
      <c r="B2966" s="39" t="s">
        <v>90</v>
      </c>
      <c r="C2966" s="39" t="s">
        <v>135</v>
      </c>
      <c r="D2966" s="39" t="s">
        <v>34</v>
      </c>
      <c r="E2966" s="70" t="s">
        <v>39</v>
      </c>
      <c r="F2966" s="70" t="s">
        <v>24</v>
      </c>
      <c r="G2966" s="78">
        <v>43477</v>
      </c>
      <c r="H2966" s="78">
        <v>45839</v>
      </c>
      <c r="I2966" s="69">
        <v>760567.02</v>
      </c>
      <c r="J2966" s="70">
        <v>0</v>
      </c>
      <c r="K2966" s="71">
        <v>1.024</v>
      </c>
      <c r="L2966" s="70">
        <v>0</v>
      </c>
      <c r="M2966" s="71">
        <v>0.66400000000000003</v>
      </c>
      <c r="N2966" s="72"/>
      <c r="O2966" s="73">
        <f>MIN(1,MAX(0,(1/(1+EXP(-(Assumptions!$B$5 + Assumptions!$B$6*$N2966))))*Assumptions!$B$3))</f>
        <v>3.9165722796764356E-2</v>
      </c>
      <c r="P2966" s="73">
        <f>VLOOKUP($F2966,Assumptions!$A$23:$B$27,2,FALSE)*Assumptions!$B$4</f>
        <v>0.2</v>
      </c>
      <c r="Q2966" s="74">
        <f t="shared" si="92"/>
        <v>5957.6314147362273</v>
      </c>
      <c r="R2966" s="75" t="str">
        <f>IF($O2966&lt;Assumptions!$B$17,"A",IF($O2966&lt;Assumptions!$B$18,"B",IF($O2966&lt;Assumptions!$B$19,"C",IF($O2966&lt;Assumptions!$B$20,"D","E"))))</f>
        <v>B</v>
      </c>
      <c r="S2966" s="75">
        <f t="shared" si="93"/>
        <v>0</v>
      </c>
    </row>
    <row r="2967" spans="1:19" ht="17.399999999999999" x14ac:dyDescent="0.3">
      <c r="A2967" s="39" t="s">
        <v>611</v>
      </c>
      <c r="B2967" s="39" t="s">
        <v>90</v>
      </c>
      <c r="C2967" s="39" t="s">
        <v>135</v>
      </c>
      <c r="D2967" s="39" t="s">
        <v>34</v>
      </c>
      <c r="E2967" s="70" t="s">
        <v>39</v>
      </c>
      <c r="F2967" s="70" t="s">
        <v>24</v>
      </c>
      <c r="G2967" s="78">
        <v>43477</v>
      </c>
      <c r="H2967" s="78">
        <v>45870</v>
      </c>
      <c r="I2967" s="69">
        <v>739090.68</v>
      </c>
      <c r="J2967" s="70">
        <v>0</v>
      </c>
      <c r="K2967" s="71">
        <v>1.0620000000000001</v>
      </c>
      <c r="L2967" s="70">
        <v>0</v>
      </c>
      <c r="M2967" s="71">
        <v>0.66400000000000003</v>
      </c>
      <c r="N2967" s="72"/>
      <c r="O2967" s="73">
        <f>MIN(1,MAX(0,(1/(1+EXP(-(Assumptions!$B$5 + Assumptions!$B$6*$N2967))))*Assumptions!$B$3))</f>
        <v>3.9165722796764356E-2</v>
      </c>
      <c r="P2967" s="73">
        <f>VLOOKUP($F2967,Assumptions!$A$23:$B$27,2,FALSE)*Assumptions!$B$4</f>
        <v>0.2</v>
      </c>
      <c r="Q2967" s="74">
        <f t="shared" si="92"/>
        <v>5789.404138910415</v>
      </c>
      <c r="R2967" s="75" t="str">
        <f>IF($O2967&lt;Assumptions!$B$17,"A",IF($O2967&lt;Assumptions!$B$18,"B",IF($O2967&lt;Assumptions!$B$19,"C",IF($O2967&lt;Assumptions!$B$20,"D","E"))))</f>
        <v>B</v>
      </c>
      <c r="S2967" s="75">
        <f t="shared" si="93"/>
        <v>0</v>
      </c>
    </row>
    <row r="2968" spans="1:19" ht="17.399999999999999" x14ac:dyDescent="0.3">
      <c r="A2968" s="39" t="s">
        <v>611</v>
      </c>
      <c r="B2968" s="39" t="s">
        <v>90</v>
      </c>
      <c r="C2968" s="39" t="s">
        <v>135</v>
      </c>
      <c r="D2968" s="39" t="s">
        <v>34</v>
      </c>
      <c r="E2968" s="70" t="s">
        <v>39</v>
      </c>
      <c r="F2968" s="70" t="s">
        <v>24</v>
      </c>
      <c r="G2968" s="78">
        <v>43477</v>
      </c>
      <c r="H2968" s="78">
        <v>45901</v>
      </c>
      <c r="I2968" s="69">
        <v>719070.82</v>
      </c>
      <c r="J2968" s="70">
        <v>0</v>
      </c>
      <c r="K2968" s="71">
        <v>1.0409999999999999</v>
      </c>
      <c r="L2968" s="70">
        <v>0</v>
      </c>
      <c r="M2968" s="71">
        <v>0.66400000000000003</v>
      </c>
      <c r="N2968" s="72"/>
      <c r="O2968" s="73">
        <f>MIN(1,MAX(0,(1/(1+EXP(-(Assumptions!$B$5 + Assumptions!$B$6*$N2968))))*Assumptions!$B$3))</f>
        <v>3.9165722796764356E-2</v>
      </c>
      <c r="P2968" s="73">
        <f>VLOOKUP($F2968,Assumptions!$A$23:$B$27,2,FALSE)*Assumptions!$B$4</f>
        <v>0.2</v>
      </c>
      <c r="Q2968" s="74">
        <f t="shared" si="92"/>
        <v>5632.5856814724075</v>
      </c>
      <c r="R2968" s="75" t="str">
        <f>IF($O2968&lt;Assumptions!$B$17,"A",IF($O2968&lt;Assumptions!$B$18,"B",IF($O2968&lt;Assumptions!$B$19,"C",IF($O2968&lt;Assumptions!$B$20,"D","E"))))</f>
        <v>B</v>
      </c>
      <c r="S2968" s="75">
        <f t="shared" si="93"/>
        <v>0</v>
      </c>
    </row>
    <row r="2969" spans="1:19" ht="17.399999999999999" x14ac:dyDescent="0.3">
      <c r="A2969" s="39" t="s">
        <v>611</v>
      </c>
      <c r="B2969" s="39" t="s">
        <v>90</v>
      </c>
      <c r="C2969" s="39" t="s">
        <v>135</v>
      </c>
      <c r="D2969" s="39" t="s">
        <v>34</v>
      </c>
      <c r="E2969" s="70" t="s">
        <v>39</v>
      </c>
      <c r="F2969" s="70" t="s">
        <v>24</v>
      </c>
      <c r="G2969" s="78">
        <v>43477</v>
      </c>
      <c r="H2969" s="78">
        <v>45931</v>
      </c>
      <c r="I2969" s="69">
        <v>695741.22</v>
      </c>
      <c r="J2969" s="70">
        <v>65</v>
      </c>
      <c r="K2969" s="71">
        <v>0.55100000000000005</v>
      </c>
      <c r="L2969" s="70">
        <v>0</v>
      </c>
      <c r="M2969" s="71">
        <v>0.66400000000000003</v>
      </c>
      <c r="N2969" s="72"/>
      <c r="O2969" s="73">
        <f>MIN(1,MAX(0,(1/(1+EXP(-(Assumptions!$B$5 + Assumptions!$B$6*$N2969))))*Assumptions!$B$3))</f>
        <v>3.9165722796764356E-2</v>
      </c>
      <c r="P2969" s="73">
        <f>VLOOKUP($F2969,Assumptions!$A$23:$B$27,2,FALSE)*Assumptions!$B$4</f>
        <v>0.2</v>
      </c>
      <c r="Q2969" s="74">
        <f t="shared" si="92"/>
        <v>5449.8415521605293</v>
      </c>
      <c r="R2969" s="75" t="str">
        <f>IF($O2969&lt;Assumptions!$B$17,"A",IF($O2969&lt;Assumptions!$B$18,"B",IF($O2969&lt;Assumptions!$B$19,"C",IF($O2969&lt;Assumptions!$B$20,"D","E"))))</f>
        <v>B</v>
      </c>
      <c r="S2969" s="75">
        <f t="shared" si="93"/>
        <v>0</v>
      </c>
    </row>
    <row r="2970" spans="1:19" ht="17.399999999999999" x14ac:dyDescent="0.3">
      <c r="A2970" s="39" t="s">
        <v>611</v>
      </c>
      <c r="B2970" s="39" t="s">
        <v>90</v>
      </c>
      <c r="C2970" s="39" t="s">
        <v>135</v>
      </c>
      <c r="D2970" s="39" t="s">
        <v>34</v>
      </c>
      <c r="E2970" s="70" t="s">
        <v>39</v>
      </c>
      <c r="F2970" s="70" t="s">
        <v>24</v>
      </c>
      <c r="G2970" s="78">
        <v>43477</v>
      </c>
      <c r="H2970" s="78">
        <v>45962</v>
      </c>
      <c r="I2970" s="69">
        <v>676674.98</v>
      </c>
      <c r="J2970" s="70">
        <v>65</v>
      </c>
      <c r="K2970" s="71">
        <v>0.42899999999999999</v>
      </c>
      <c r="L2970" s="70">
        <v>0</v>
      </c>
      <c r="M2970" s="71">
        <v>0.66400000000000003</v>
      </c>
      <c r="N2970" s="72"/>
      <c r="O2970" s="73">
        <f>MIN(1,MAX(0,(1/(1+EXP(-(Assumptions!$B$5 + Assumptions!$B$6*$N2970))))*Assumptions!$B$3))</f>
        <v>3.9165722796764356E-2</v>
      </c>
      <c r="P2970" s="73">
        <f>VLOOKUP($F2970,Assumptions!$A$23:$B$27,2,FALSE)*Assumptions!$B$4</f>
        <v>0.2</v>
      </c>
      <c r="Q2970" s="74">
        <f t="shared" si="92"/>
        <v>5300.4929380372132</v>
      </c>
      <c r="R2970" s="75" t="str">
        <f>IF($O2970&lt;Assumptions!$B$17,"A",IF($O2970&lt;Assumptions!$B$18,"B",IF($O2970&lt;Assumptions!$B$19,"C",IF($O2970&lt;Assumptions!$B$20,"D","E"))))</f>
        <v>B</v>
      </c>
      <c r="S2970" s="75">
        <f t="shared" si="93"/>
        <v>0</v>
      </c>
    </row>
    <row r="2971" spans="1:19" ht="17.399999999999999" x14ac:dyDescent="0.3">
      <c r="A2971" s="39" t="s">
        <v>611</v>
      </c>
      <c r="B2971" s="39" t="s">
        <v>90</v>
      </c>
      <c r="C2971" s="39" t="s">
        <v>135</v>
      </c>
      <c r="D2971" s="39" t="s">
        <v>34</v>
      </c>
      <c r="E2971" s="70" t="s">
        <v>39</v>
      </c>
      <c r="F2971" s="70" t="s">
        <v>24</v>
      </c>
      <c r="G2971" s="78">
        <v>43477</v>
      </c>
      <c r="H2971" s="78">
        <v>45992</v>
      </c>
      <c r="I2971" s="69">
        <v>657242.14</v>
      </c>
      <c r="J2971" s="70">
        <v>0</v>
      </c>
      <c r="K2971" s="71">
        <v>1.012</v>
      </c>
      <c r="L2971" s="70">
        <v>0</v>
      </c>
      <c r="M2971" s="71">
        <v>0.66400000000000003</v>
      </c>
      <c r="N2971" s="72"/>
      <c r="O2971" s="73">
        <f>MIN(1,MAX(0,(1/(1+EXP(-(Assumptions!$B$5 + Assumptions!$B$6*$N2971))))*Assumptions!$B$3))</f>
        <v>3.9165722796764356E-2</v>
      </c>
      <c r="P2971" s="73">
        <f>VLOOKUP($F2971,Assumptions!$A$23:$B$27,2,FALSE)*Assumptions!$B$4</f>
        <v>0.2</v>
      </c>
      <c r="Q2971" s="74">
        <f t="shared" si="92"/>
        <v>5148.2726931184388</v>
      </c>
      <c r="R2971" s="75" t="str">
        <f>IF($O2971&lt;Assumptions!$B$17,"A",IF($O2971&lt;Assumptions!$B$18,"B",IF($O2971&lt;Assumptions!$B$19,"C",IF($O2971&lt;Assumptions!$B$20,"D","E"))))</f>
        <v>B</v>
      </c>
      <c r="S2971" s="75">
        <f t="shared" si="93"/>
        <v>0</v>
      </c>
    </row>
    <row r="2972" spans="1:19" ht="17.399999999999999" x14ac:dyDescent="0.3">
      <c r="A2972" s="39" t="s">
        <v>613</v>
      </c>
      <c r="B2972" s="39" t="s">
        <v>57</v>
      </c>
      <c r="C2972" s="39" t="s">
        <v>135</v>
      </c>
      <c r="D2972" s="39" t="s">
        <v>42</v>
      </c>
      <c r="E2972" s="70" t="s">
        <v>43</v>
      </c>
      <c r="F2972" s="70" t="s">
        <v>28</v>
      </c>
      <c r="G2972" s="78">
        <v>45803</v>
      </c>
      <c r="H2972" s="78">
        <v>45778</v>
      </c>
      <c r="I2972" s="69">
        <v>2799823.01</v>
      </c>
      <c r="J2972" s="70">
        <v>35</v>
      </c>
      <c r="K2972" s="71">
        <v>0.41399999999999998</v>
      </c>
      <c r="L2972" s="70">
        <v>0</v>
      </c>
      <c r="M2972" s="71">
        <v>0.48299999999999998</v>
      </c>
      <c r="N2972" s="72"/>
      <c r="O2972" s="73">
        <f>MIN(1,MAX(0,(1/(1+EXP(-(Assumptions!$B$5 + Assumptions!$B$6*$N2972))))*Assumptions!$B$3))</f>
        <v>3.9165722796764356E-2</v>
      </c>
      <c r="P2972" s="73">
        <f>VLOOKUP($F2972,Assumptions!$A$23:$B$27,2,FALSE)*Assumptions!$B$4</f>
        <v>0.35</v>
      </c>
      <c r="Q2972" s="74">
        <f t="shared" si="92"/>
        <v>38379.982161381835</v>
      </c>
      <c r="R2972" s="75" t="str">
        <f>IF($O2972&lt;Assumptions!$B$17,"A",IF($O2972&lt;Assumptions!$B$18,"B",IF($O2972&lt;Assumptions!$B$19,"C",IF($O2972&lt;Assumptions!$B$20,"D","E"))))</f>
        <v>B</v>
      </c>
      <c r="S2972" s="75">
        <f t="shared" si="93"/>
        <v>0</v>
      </c>
    </row>
    <row r="2973" spans="1:19" ht="17.399999999999999" x14ac:dyDescent="0.3">
      <c r="A2973" s="39" t="s">
        <v>613</v>
      </c>
      <c r="B2973" s="39" t="s">
        <v>57</v>
      </c>
      <c r="C2973" s="39" t="s">
        <v>135</v>
      </c>
      <c r="D2973" s="39" t="s">
        <v>42</v>
      </c>
      <c r="E2973" s="70" t="s">
        <v>43</v>
      </c>
      <c r="F2973" s="70" t="s">
        <v>28</v>
      </c>
      <c r="G2973" s="78">
        <v>45803</v>
      </c>
      <c r="H2973" s="78">
        <v>45809</v>
      </c>
      <c r="I2973" s="69">
        <v>2713579.13</v>
      </c>
      <c r="J2973" s="70">
        <v>0</v>
      </c>
      <c r="K2973" s="71">
        <v>1.1499999999999999</v>
      </c>
      <c r="L2973" s="70">
        <v>0</v>
      </c>
      <c r="M2973" s="71">
        <v>0.48299999999999998</v>
      </c>
      <c r="N2973" s="72"/>
      <c r="O2973" s="73">
        <f>MIN(1,MAX(0,(1/(1+EXP(-(Assumptions!$B$5 + Assumptions!$B$6*$N2973))))*Assumptions!$B$3))</f>
        <v>3.9165722796764356E-2</v>
      </c>
      <c r="P2973" s="73">
        <f>VLOOKUP($F2973,Assumptions!$A$23:$B$27,2,FALSE)*Assumptions!$B$4</f>
        <v>0.35</v>
      </c>
      <c r="Q2973" s="74">
        <f t="shared" si="92"/>
        <v>37197.750797432738</v>
      </c>
      <c r="R2973" s="75" t="str">
        <f>IF($O2973&lt;Assumptions!$B$17,"A",IF($O2973&lt;Assumptions!$B$18,"B",IF($O2973&lt;Assumptions!$B$19,"C",IF($O2973&lt;Assumptions!$B$20,"D","E"))))</f>
        <v>B</v>
      </c>
      <c r="S2973" s="75">
        <f t="shared" si="93"/>
        <v>0</v>
      </c>
    </row>
    <row r="2974" spans="1:19" ht="17.399999999999999" x14ac:dyDescent="0.3">
      <c r="A2974" s="39" t="s">
        <v>613</v>
      </c>
      <c r="B2974" s="39" t="s">
        <v>57</v>
      </c>
      <c r="C2974" s="39" t="s">
        <v>135</v>
      </c>
      <c r="D2974" s="39" t="s">
        <v>42</v>
      </c>
      <c r="E2974" s="70" t="s">
        <v>43</v>
      </c>
      <c r="F2974" s="70" t="s">
        <v>28</v>
      </c>
      <c r="G2974" s="78">
        <v>45803</v>
      </c>
      <c r="H2974" s="78">
        <v>45839</v>
      </c>
      <c r="I2974" s="69">
        <v>2628860.4700000002</v>
      </c>
      <c r="J2974" s="70">
        <v>0</v>
      </c>
      <c r="K2974" s="71">
        <v>1.0940000000000001</v>
      </c>
      <c r="L2974" s="70">
        <v>0</v>
      </c>
      <c r="M2974" s="71">
        <v>0.48299999999999998</v>
      </c>
      <c r="N2974" s="72"/>
      <c r="O2974" s="73">
        <f>MIN(1,MAX(0,(1/(1+EXP(-(Assumptions!$B$5 + Assumptions!$B$6*$N2974))))*Assumptions!$B$3))</f>
        <v>3.9165722796764356E-2</v>
      </c>
      <c r="P2974" s="73">
        <f>VLOOKUP($F2974,Assumptions!$A$23:$B$27,2,FALSE)*Assumptions!$B$4</f>
        <v>0.35</v>
      </c>
      <c r="Q2974" s="74">
        <f t="shared" si="92"/>
        <v>36036.427153787081</v>
      </c>
      <c r="R2974" s="75" t="str">
        <f>IF($O2974&lt;Assumptions!$B$17,"A",IF($O2974&lt;Assumptions!$B$18,"B",IF($O2974&lt;Assumptions!$B$19,"C",IF($O2974&lt;Assumptions!$B$20,"D","E"))))</f>
        <v>B</v>
      </c>
      <c r="S2974" s="75">
        <f t="shared" si="93"/>
        <v>0</v>
      </c>
    </row>
    <row r="2975" spans="1:19" ht="17.399999999999999" x14ac:dyDescent="0.3">
      <c r="A2975" s="39" t="s">
        <v>613</v>
      </c>
      <c r="B2975" s="39" t="s">
        <v>57</v>
      </c>
      <c r="C2975" s="39" t="s">
        <v>135</v>
      </c>
      <c r="D2975" s="39" t="s">
        <v>42</v>
      </c>
      <c r="E2975" s="70" t="s">
        <v>43</v>
      </c>
      <c r="F2975" s="70" t="s">
        <v>28</v>
      </c>
      <c r="G2975" s="78">
        <v>45803</v>
      </c>
      <c r="H2975" s="78">
        <v>45870</v>
      </c>
      <c r="I2975" s="69">
        <v>2545122.4700000002</v>
      </c>
      <c r="J2975" s="70">
        <v>0</v>
      </c>
      <c r="K2975" s="71">
        <v>0.95099999999999996</v>
      </c>
      <c r="L2975" s="70">
        <v>0</v>
      </c>
      <c r="M2975" s="71">
        <v>0.48299999999999998</v>
      </c>
      <c r="N2975" s="72"/>
      <c r="O2975" s="73">
        <f>MIN(1,MAX(0,(1/(1+EXP(-(Assumptions!$B$5 + Assumptions!$B$6*$N2975))))*Assumptions!$B$3))</f>
        <v>3.9165722796764356E-2</v>
      </c>
      <c r="P2975" s="73">
        <f>VLOOKUP($F2975,Assumptions!$A$23:$B$27,2,FALSE)*Assumptions!$B$4</f>
        <v>0.35</v>
      </c>
      <c r="Q2975" s="74">
        <f t="shared" si="92"/>
        <v>34888.546400342668</v>
      </c>
      <c r="R2975" s="75" t="str">
        <f>IF($O2975&lt;Assumptions!$B$17,"A",IF($O2975&lt;Assumptions!$B$18,"B",IF($O2975&lt;Assumptions!$B$19,"C",IF($O2975&lt;Assumptions!$B$20,"D","E"))))</f>
        <v>B</v>
      </c>
      <c r="S2975" s="75">
        <f t="shared" si="93"/>
        <v>0</v>
      </c>
    </row>
    <row r="2976" spans="1:19" ht="17.399999999999999" x14ac:dyDescent="0.3">
      <c r="A2976" s="39" t="s">
        <v>613</v>
      </c>
      <c r="B2976" s="39" t="s">
        <v>57</v>
      </c>
      <c r="C2976" s="39" t="s">
        <v>135</v>
      </c>
      <c r="D2976" s="39" t="s">
        <v>42</v>
      </c>
      <c r="E2976" s="70" t="s">
        <v>43</v>
      </c>
      <c r="F2976" s="70" t="s">
        <v>28</v>
      </c>
      <c r="G2976" s="78">
        <v>45803</v>
      </c>
      <c r="H2976" s="78">
        <v>45901</v>
      </c>
      <c r="I2976" s="69">
        <v>2469737.2799999998</v>
      </c>
      <c r="J2976" s="70">
        <v>0</v>
      </c>
      <c r="K2976" s="71">
        <v>1.034</v>
      </c>
      <c r="L2976" s="70">
        <v>0</v>
      </c>
      <c r="M2976" s="71">
        <v>0.48299999999999998</v>
      </c>
      <c r="N2976" s="72"/>
      <c r="O2976" s="73">
        <f>MIN(1,MAX(0,(1/(1+EXP(-(Assumptions!$B$5 + Assumptions!$B$6*$N2976))))*Assumptions!$B$3))</f>
        <v>3.9165722796764356E-2</v>
      </c>
      <c r="P2976" s="73">
        <f>VLOOKUP($F2976,Assumptions!$A$23:$B$27,2,FALSE)*Assumptions!$B$4</f>
        <v>0.35</v>
      </c>
      <c r="Q2976" s="74">
        <f t="shared" si="92"/>
        <v>33855.165991260168</v>
      </c>
      <c r="R2976" s="75" t="str">
        <f>IF($O2976&lt;Assumptions!$B$17,"A",IF($O2976&lt;Assumptions!$B$18,"B",IF($O2976&lt;Assumptions!$B$19,"C",IF($O2976&lt;Assumptions!$B$20,"D","E"))))</f>
        <v>B</v>
      </c>
      <c r="S2976" s="75">
        <f t="shared" si="93"/>
        <v>0</v>
      </c>
    </row>
    <row r="2977" spans="1:19" ht="17.399999999999999" x14ac:dyDescent="0.3">
      <c r="A2977" s="39" t="s">
        <v>613</v>
      </c>
      <c r="B2977" s="39" t="s">
        <v>57</v>
      </c>
      <c r="C2977" s="39" t="s">
        <v>135</v>
      </c>
      <c r="D2977" s="39" t="s">
        <v>42</v>
      </c>
      <c r="E2977" s="70" t="s">
        <v>43</v>
      </c>
      <c r="F2977" s="70" t="s">
        <v>28</v>
      </c>
      <c r="G2977" s="78">
        <v>45803</v>
      </c>
      <c r="H2977" s="78">
        <v>45931</v>
      </c>
      <c r="I2977" s="69">
        <v>2397944.0099999998</v>
      </c>
      <c r="J2977" s="70">
        <v>0</v>
      </c>
      <c r="K2977" s="71">
        <v>1.0349999999999999</v>
      </c>
      <c r="L2977" s="70">
        <v>0</v>
      </c>
      <c r="M2977" s="71">
        <v>0.48299999999999998</v>
      </c>
      <c r="N2977" s="72"/>
      <c r="O2977" s="73">
        <f>MIN(1,MAX(0,(1/(1+EXP(-(Assumptions!$B$5 + Assumptions!$B$6*$N2977))))*Assumptions!$B$3))</f>
        <v>3.9165722796764356E-2</v>
      </c>
      <c r="P2977" s="73">
        <f>VLOOKUP($F2977,Assumptions!$A$23:$B$27,2,FALSE)*Assumptions!$B$4</f>
        <v>0.35</v>
      </c>
      <c r="Q2977" s="74">
        <f t="shared" si="92"/>
        <v>32871.023632237535</v>
      </c>
      <c r="R2977" s="75" t="str">
        <f>IF($O2977&lt;Assumptions!$B$17,"A",IF($O2977&lt;Assumptions!$B$18,"B",IF($O2977&lt;Assumptions!$B$19,"C",IF($O2977&lt;Assumptions!$B$20,"D","E"))))</f>
        <v>B</v>
      </c>
      <c r="S2977" s="75">
        <f t="shared" si="93"/>
        <v>0</v>
      </c>
    </row>
    <row r="2978" spans="1:19" ht="17.399999999999999" x14ac:dyDescent="0.3">
      <c r="A2978" s="39" t="s">
        <v>613</v>
      </c>
      <c r="B2978" s="39" t="s">
        <v>57</v>
      </c>
      <c r="C2978" s="39" t="s">
        <v>135</v>
      </c>
      <c r="D2978" s="39" t="s">
        <v>42</v>
      </c>
      <c r="E2978" s="70" t="s">
        <v>43</v>
      </c>
      <c r="F2978" s="70" t="s">
        <v>28</v>
      </c>
      <c r="G2978" s="78">
        <v>45803</v>
      </c>
      <c r="H2978" s="78">
        <v>45962</v>
      </c>
      <c r="I2978" s="69">
        <v>2322111.06</v>
      </c>
      <c r="J2978" s="70">
        <v>15</v>
      </c>
      <c r="K2978" s="71">
        <v>1.1379999999999999</v>
      </c>
      <c r="L2978" s="70">
        <v>0</v>
      </c>
      <c r="M2978" s="71">
        <v>0.48299999999999998</v>
      </c>
      <c r="N2978" s="72"/>
      <c r="O2978" s="73">
        <f>MIN(1,MAX(0,(1/(1+EXP(-(Assumptions!$B$5 + Assumptions!$B$6*$N2978))))*Assumptions!$B$3))</f>
        <v>3.9165722796764356E-2</v>
      </c>
      <c r="P2978" s="73">
        <f>VLOOKUP($F2978,Assumptions!$A$23:$B$27,2,FALSE)*Assumptions!$B$4</f>
        <v>0.35</v>
      </c>
      <c r="Q2978" s="74">
        <f t="shared" si="92"/>
        <v>31831.505327741223</v>
      </c>
      <c r="R2978" s="75" t="str">
        <f>IF($O2978&lt;Assumptions!$B$17,"A",IF($O2978&lt;Assumptions!$B$18,"B",IF($O2978&lt;Assumptions!$B$19,"C",IF($O2978&lt;Assumptions!$B$20,"D","E"))))</f>
        <v>B</v>
      </c>
      <c r="S2978" s="75">
        <f t="shared" si="93"/>
        <v>0</v>
      </c>
    </row>
    <row r="2979" spans="1:19" ht="17.399999999999999" x14ac:dyDescent="0.3">
      <c r="A2979" s="39" t="s">
        <v>613</v>
      </c>
      <c r="B2979" s="39" t="s">
        <v>57</v>
      </c>
      <c r="C2979" s="39" t="s">
        <v>135</v>
      </c>
      <c r="D2979" s="39" t="s">
        <v>42</v>
      </c>
      <c r="E2979" s="70" t="s">
        <v>43</v>
      </c>
      <c r="F2979" s="70" t="s">
        <v>28</v>
      </c>
      <c r="G2979" s="78">
        <v>45803</v>
      </c>
      <c r="H2979" s="78">
        <v>45992</v>
      </c>
      <c r="I2979" s="69">
        <v>2259593.96</v>
      </c>
      <c r="J2979" s="70">
        <v>0</v>
      </c>
      <c r="K2979" s="71">
        <v>1.0940000000000001</v>
      </c>
      <c r="L2979" s="70">
        <v>0</v>
      </c>
      <c r="M2979" s="71">
        <v>0.48299999999999998</v>
      </c>
      <c r="N2979" s="72"/>
      <c r="O2979" s="73">
        <f>MIN(1,MAX(0,(1/(1+EXP(-(Assumptions!$B$5 + Assumptions!$B$6*$N2979))))*Assumptions!$B$3))</f>
        <v>3.9165722796764356E-2</v>
      </c>
      <c r="P2979" s="73">
        <f>VLOOKUP($F2979,Assumptions!$A$23:$B$27,2,FALSE)*Assumptions!$B$4</f>
        <v>0.35</v>
      </c>
      <c r="Q2979" s="74">
        <f t="shared" si="92"/>
        <v>30974.520734711063</v>
      </c>
      <c r="R2979" s="75" t="str">
        <f>IF($O2979&lt;Assumptions!$B$17,"A",IF($O2979&lt;Assumptions!$B$18,"B",IF($O2979&lt;Assumptions!$B$19,"C",IF($O2979&lt;Assumptions!$B$20,"D","E"))))</f>
        <v>B</v>
      </c>
      <c r="S2979" s="75">
        <f t="shared" si="93"/>
        <v>0</v>
      </c>
    </row>
    <row r="2980" spans="1:19" ht="17.399999999999999" x14ac:dyDescent="0.3">
      <c r="A2980" s="39" t="s">
        <v>615</v>
      </c>
      <c r="B2980" s="39" t="s">
        <v>29</v>
      </c>
      <c r="C2980" s="39" t="s">
        <v>135</v>
      </c>
      <c r="D2980" s="39" t="s">
        <v>26</v>
      </c>
      <c r="E2980" s="70" t="s">
        <v>46</v>
      </c>
      <c r="F2980" s="70" t="s">
        <v>36</v>
      </c>
      <c r="G2980" s="78">
        <v>44861</v>
      </c>
      <c r="H2980" s="78">
        <v>45658</v>
      </c>
      <c r="I2980" s="69">
        <v>1935231.94</v>
      </c>
      <c r="J2980" s="70">
        <v>0</v>
      </c>
      <c r="K2980" s="71">
        <v>0.95899999999999996</v>
      </c>
      <c r="L2980" s="70">
        <v>0</v>
      </c>
      <c r="M2980" s="71">
        <v>0.72699999999999998</v>
      </c>
      <c r="N2980" s="72"/>
      <c r="O2980" s="73">
        <f>MIN(1,MAX(0,(1/(1+EXP(-(Assumptions!$B$5 + Assumptions!$B$6*$N2980))))*Assumptions!$B$3))</f>
        <v>3.9165722796764356E-2</v>
      </c>
      <c r="P2980" s="73">
        <f>VLOOKUP($F2980,Assumptions!$A$23:$B$27,2,FALSE)*Assumptions!$B$4</f>
        <v>0.55000000000000004</v>
      </c>
      <c r="Q2980" s="74">
        <f t="shared" si="92"/>
        <v>41687.116740216479</v>
      </c>
      <c r="R2980" s="75" t="str">
        <f>IF($O2980&lt;Assumptions!$B$17,"A",IF($O2980&lt;Assumptions!$B$18,"B",IF($O2980&lt;Assumptions!$B$19,"C",IF($O2980&lt;Assumptions!$B$20,"D","E"))))</f>
        <v>B</v>
      </c>
      <c r="S2980" s="75">
        <f t="shared" si="93"/>
        <v>0</v>
      </c>
    </row>
    <row r="2981" spans="1:19" ht="17.399999999999999" x14ac:dyDescent="0.3">
      <c r="A2981" s="39" t="s">
        <v>615</v>
      </c>
      <c r="B2981" s="39" t="s">
        <v>29</v>
      </c>
      <c r="C2981" s="39" t="s">
        <v>135</v>
      </c>
      <c r="D2981" s="39" t="s">
        <v>26</v>
      </c>
      <c r="E2981" s="70" t="s">
        <v>46</v>
      </c>
      <c r="F2981" s="70" t="s">
        <v>36</v>
      </c>
      <c r="G2981" s="78">
        <v>44861</v>
      </c>
      <c r="H2981" s="78">
        <v>45689</v>
      </c>
      <c r="I2981" s="69">
        <v>1873784.94</v>
      </c>
      <c r="J2981" s="70">
        <v>35</v>
      </c>
      <c r="K2981" s="71">
        <v>0.5</v>
      </c>
      <c r="L2981" s="70">
        <v>0</v>
      </c>
      <c r="M2981" s="71">
        <v>0.72699999999999998</v>
      </c>
      <c r="N2981" s="72"/>
      <c r="O2981" s="73">
        <f>MIN(1,MAX(0,(1/(1+EXP(-(Assumptions!$B$5 + Assumptions!$B$6*$N2981))))*Assumptions!$B$3))</f>
        <v>3.9165722796764356E-2</v>
      </c>
      <c r="P2981" s="73">
        <f>VLOOKUP($F2981,Assumptions!$A$23:$B$27,2,FALSE)*Assumptions!$B$4</f>
        <v>0.55000000000000004</v>
      </c>
      <c r="Q2981" s="74">
        <f t="shared" si="92"/>
        <v>40363.477847435453</v>
      </c>
      <c r="R2981" s="75" t="str">
        <f>IF($O2981&lt;Assumptions!$B$17,"A",IF($O2981&lt;Assumptions!$B$18,"B",IF($O2981&lt;Assumptions!$B$19,"C",IF($O2981&lt;Assumptions!$B$20,"D","E"))))</f>
        <v>B</v>
      </c>
      <c r="S2981" s="75">
        <f t="shared" si="93"/>
        <v>0</v>
      </c>
    </row>
    <row r="2982" spans="1:19" ht="17.399999999999999" x14ac:dyDescent="0.3">
      <c r="A2982" s="39" t="s">
        <v>615</v>
      </c>
      <c r="B2982" s="39" t="s">
        <v>29</v>
      </c>
      <c r="C2982" s="39" t="s">
        <v>135</v>
      </c>
      <c r="D2982" s="39" t="s">
        <v>26</v>
      </c>
      <c r="E2982" s="70" t="s">
        <v>46</v>
      </c>
      <c r="F2982" s="70" t="s">
        <v>36</v>
      </c>
      <c r="G2982" s="78">
        <v>44861</v>
      </c>
      <c r="H2982" s="78">
        <v>45717</v>
      </c>
      <c r="I2982" s="69">
        <v>1817976.08</v>
      </c>
      <c r="J2982" s="70">
        <v>0</v>
      </c>
      <c r="K2982" s="71">
        <v>1.1479999999999999</v>
      </c>
      <c r="L2982" s="70">
        <v>0</v>
      </c>
      <c r="M2982" s="71">
        <v>0.72699999999999998</v>
      </c>
      <c r="N2982" s="72"/>
      <c r="O2982" s="73">
        <f>MIN(1,MAX(0,(1/(1+EXP(-(Assumptions!$B$5 + Assumptions!$B$6*$N2982))))*Assumptions!$B$3))</f>
        <v>3.9165722796764356E-2</v>
      </c>
      <c r="P2982" s="73">
        <f>VLOOKUP($F2982,Assumptions!$A$23:$B$27,2,FALSE)*Assumptions!$B$4</f>
        <v>0.55000000000000004</v>
      </c>
      <c r="Q2982" s="74">
        <f t="shared" si="92"/>
        <v>39161.290960235572</v>
      </c>
      <c r="R2982" s="75" t="str">
        <f>IF($O2982&lt;Assumptions!$B$17,"A",IF($O2982&lt;Assumptions!$B$18,"B",IF($O2982&lt;Assumptions!$B$19,"C",IF($O2982&lt;Assumptions!$B$20,"D","E"))))</f>
        <v>B</v>
      </c>
      <c r="S2982" s="75">
        <f t="shared" si="93"/>
        <v>0</v>
      </c>
    </row>
    <row r="2983" spans="1:19" ht="17.399999999999999" x14ac:dyDescent="0.3">
      <c r="A2983" s="39" t="s">
        <v>615</v>
      </c>
      <c r="B2983" s="39" t="s">
        <v>29</v>
      </c>
      <c r="C2983" s="39" t="s">
        <v>135</v>
      </c>
      <c r="D2983" s="39" t="s">
        <v>26</v>
      </c>
      <c r="E2983" s="70" t="s">
        <v>46</v>
      </c>
      <c r="F2983" s="70" t="s">
        <v>36</v>
      </c>
      <c r="G2983" s="78">
        <v>44861</v>
      </c>
      <c r="H2983" s="78">
        <v>45748</v>
      </c>
      <c r="I2983" s="69">
        <v>1769018.83</v>
      </c>
      <c r="J2983" s="70">
        <v>15</v>
      </c>
      <c r="K2983" s="71">
        <v>1.085</v>
      </c>
      <c r="L2983" s="70">
        <v>0</v>
      </c>
      <c r="M2983" s="71">
        <v>0.72699999999999998</v>
      </c>
      <c r="N2983" s="72"/>
      <c r="O2983" s="73">
        <f>MIN(1,MAX(0,(1/(1+EXP(-(Assumptions!$B$5 + Assumptions!$B$6*$N2983))))*Assumptions!$B$3))</f>
        <v>3.9165722796764356E-2</v>
      </c>
      <c r="P2983" s="73">
        <f>VLOOKUP($F2983,Assumptions!$A$23:$B$27,2,FALSE)*Assumptions!$B$4</f>
        <v>0.55000000000000004</v>
      </c>
      <c r="Q2983" s="74">
        <f t="shared" si="92"/>
        <v>38106.695614920034</v>
      </c>
      <c r="R2983" s="75" t="str">
        <f>IF($O2983&lt;Assumptions!$B$17,"A",IF($O2983&lt;Assumptions!$B$18,"B",IF($O2983&lt;Assumptions!$B$19,"C",IF($O2983&lt;Assumptions!$B$20,"D","E"))))</f>
        <v>B</v>
      </c>
      <c r="S2983" s="75">
        <f t="shared" si="93"/>
        <v>0</v>
      </c>
    </row>
    <row r="2984" spans="1:19" ht="17.399999999999999" x14ac:dyDescent="0.3">
      <c r="A2984" s="39" t="s">
        <v>615</v>
      </c>
      <c r="B2984" s="39" t="s">
        <v>29</v>
      </c>
      <c r="C2984" s="39" t="s">
        <v>135</v>
      </c>
      <c r="D2984" s="39" t="s">
        <v>26</v>
      </c>
      <c r="E2984" s="70" t="s">
        <v>46</v>
      </c>
      <c r="F2984" s="70" t="s">
        <v>36</v>
      </c>
      <c r="G2984" s="78">
        <v>44861</v>
      </c>
      <c r="H2984" s="78">
        <v>45778</v>
      </c>
      <c r="I2984" s="69">
        <v>1721024.13</v>
      </c>
      <c r="J2984" s="70">
        <v>0</v>
      </c>
      <c r="K2984" s="71">
        <v>0.999</v>
      </c>
      <c r="L2984" s="70">
        <v>0</v>
      </c>
      <c r="M2984" s="71">
        <v>0.72699999999999998</v>
      </c>
      <c r="N2984" s="72"/>
      <c r="O2984" s="73">
        <f>MIN(1,MAX(0,(1/(1+EXP(-(Assumptions!$B$5 + Assumptions!$B$6*$N2984))))*Assumptions!$B$3))</f>
        <v>3.9165722796764356E-2</v>
      </c>
      <c r="P2984" s="73">
        <f>VLOOKUP($F2984,Assumptions!$A$23:$B$27,2,FALSE)*Assumptions!$B$4</f>
        <v>0.55000000000000004</v>
      </c>
      <c r="Q2984" s="74">
        <f t="shared" si="92"/>
        <v>37072.834701167398</v>
      </c>
      <c r="R2984" s="75" t="str">
        <f>IF($O2984&lt;Assumptions!$B$17,"A",IF($O2984&lt;Assumptions!$B$18,"B",IF($O2984&lt;Assumptions!$B$19,"C",IF($O2984&lt;Assumptions!$B$20,"D","E"))))</f>
        <v>B</v>
      </c>
      <c r="S2984" s="75">
        <f t="shared" si="93"/>
        <v>0</v>
      </c>
    </row>
    <row r="2985" spans="1:19" ht="17.399999999999999" x14ac:dyDescent="0.3">
      <c r="A2985" s="39" t="s">
        <v>615</v>
      </c>
      <c r="B2985" s="39" t="s">
        <v>29</v>
      </c>
      <c r="C2985" s="39" t="s">
        <v>135</v>
      </c>
      <c r="D2985" s="39" t="s">
        <v>26</v>
      </c>
      <c r="E2985" s="70" t="s">
        <v>46</v>
      </c>
      <c r="F2985" s="70" t="s">
        <v>36</v>
      </c>
      <c r="G2985" s="78">
        <v>44861</v>
      </c>
      <c r="H2985" s="78">
        <v>45809</v>
      </c>
      <c r="I2985" s="69">
        <v>1668789.67</v>
      </c>
      <c r="J2985" s="70">
        <v>0</v>
      </c>
      <c r="K2985" s="71">
        <v>0.99099999999999999</v>
      </c>
      <c r="L2985" s="70">
        <v>0</v>
      </c>
      <c r="M2985" s="71">
        <v>0.72699999999999998</v>
      </c>
      <c r="N2985" s="72"/>
      <c r="O2985" s="73">
        <f>MIN(1,MAX(0,(1/(1+EXP(-(Assumptions!$B$5 + Assumptions!$B$6*$N2985))))*Assumptions!$B$3))</f>
        <v>3.9165722796764356E-2</v>
      </c>
      <c r="P2985" s="73">
        <f>VLOOKUP($F2985,Assumptions!$A$23:$B$27,2,FALSE)*Assumptions!$B$4</f>
        <v>0.55000000000000004</v>
      </c>
      <c r="Q2985" s="74">
        <f t="shared" si="92"/>
        <v>35947.644491728126</v>
      </c>
      <c r="R2985" s="75" t="str">
        <f>IF($O2985&lt;Assumptions!$B$17,"A",IF($O2985&lt;Assumptions!$B$18,"B",IF($O2985&lt;Assumptions!$B$19,"C",IF($O2985&lt;Assumptions!$B$20,"D","E"))))</f>
        <v>B</v>
      </c>
      <c r="S2985" s="75">
        <f t="shared" si="93"/>
        <v>0</v>
      </c>
    </row>
    <row r="2986" spans="1:19" ht="17.399999999999999" x14ac:dyDescent="0.3">
      <c r="A2986" s="39" t="s">
        <v>615</v>
      </c>
      <c r="B2986" s="39" t="s">
        <v>29</v>
      </c>
      <c r="C2986" s="39" t="s">
        <v>135</v>
      </c>
      <c r="D2986" s="39" t="s">
        <v>26</v>
      </c>
      <c r="E2986" s="70" t="s">
        <v>46</v>
      </c>
      <c r="F2986" s="70" t="s">
        <v>36</v>
      </c>
      <c r="G2986" s="78">
        <v>44861</v>
      </c>
      <c r="H2986" s="78">
        <v>45839</v>
      </c>
      <c r="I2986" s="69">
        <v>1620689.01</v>
      </c>
      <c r="J2986" s="70">
        <v>0</v>
      </c>
      <c r="K2986" s="71">
        <v>1.056</v>
      </c>
      <c r="L2986" s="70">
        <v>0</v>
      </c>
      <c r="M2986" s="71">
        <v>0.72699999999999998</v>
      </c>
      <c r="N2986" s="72"/>
      <c r="O2986" s="73">
        <f>MIN(1,MAX(0,(1/(1+EXP(-(Assumptions!$B$5 + Assumptions!$B$6*$N2986))))*Assumptions!$B$3))</f>
        <v>3.9165722796764356E-2</v>
      </c>
      <c r="P2986" s="73">
        <f>VLOOKUP($F2986,Assumptions!$A$23:$B$27,2,FALSE)*Assumptions!$B$4</f>
        <v>0.55000000000000004</v>
      </c>
      <c r="Q2986" s="74">
        <f t="shared" si="92"/>
        <v>34911.501077982357</v>
      </c>
      <c r="R2986" s="75" t="str">
        <f>IF($O2986&lt;Assumptions!$B$17,"A",IF($O2986&lt;Assumptions!$B$18,"B",IF($O2986&lt;Assumptions!$B$19,"C",IF($O2986&lt;Assumptions!$B$20,"D","E"))))</f>
        <v>B</v>
      </c>
      <c r="S2986" s="75">
        <f t="shared" si="93"/>
        <v>0</v>
      </c>
    </row>
    <row r="2987" spans="1:19" ht="17.399999999999999" x14ac:dyDescent="0.3">
      <c r="A2987" s="39" t="s">
        <v>615</v>
      </c>
      <c r="B2987" s="39" t="s">
        <v>29</v>
      </c>
      <c r="C2987" s="39" t="s">
        <v>135</v>
      </c>
      <c r="D2987" s="39" t="s">
        <v>26</v>
      </c>
      <c r="E2987" s="70" t="s">
        <v>46</v>
      </c>
      <c r="F2987" s="70" t="s">
        <v>36</v>
      </c>
      <c r="G2987" s="78">
        <v>44861</v>
      </c>
      <c r="H2987" s="78">
        <v>45870</v>
      </c>
      <c r="I2987" s="69">
        <v>1567656.5</v>
      </c>
      <c r="J2987" s="70">
        <v>0</v>
      </c>
      <c r="K2987" s="71">
        <v>0.99099999999999999</v>
      </c>
      <c r="L2987" s="70">
        <v>0</v>
      </c>
      <c r="M2987" s="71">
        <v>0.72699999999999998</v>
      </c>
      <c r="N2987" s="72"/>
      <c r="O2987" s="73">
        <f>MIN(1,MAX(0,(1/(1+EXP(-(Assumptions!$B$5 + Assumptions!$B$6*$N2987))))*Assumptions!$B$3))</f>
        <v>3.9165722796764356E-2</v>
      </c>
      <c r="P2987" s="73">
        <f>VLOOKUP($F2987,Assumptions!$A$23:$B$27,2,FALSE)*Assumptions!$B$4</f>
        <v>0.55000000000000004</v>
      </c>
      <c r="Q2987" s="74">
        <f t="shared" si="92"/>
        <v>33769.119955750204</v>
      </c>
      <c r="R2987" s="75" t="str">
        <f>IF($O2987&lt;Assumptions!$B$17,"A",IF($O2987&lt;Assumptions!$B$18,"B",IF($O2987&lt;Assumptions!$B$19,"C",IF($O2987&lt;Assumptions!$B$20,"D","E"))))</f>
        <v>B</v>
      </c>
      <c r="S2987" s="75">
        <f t="shared" si="93"/>
        <v>0</v>
      </c>
    </row>
    <row r="2988" spans="1:19" ht="17.399999999999999" x14ac:dyDescent="0.3">
      <c r="A2988" s="39" t="s">
        <v>615</v>
      </c>
      <c r="B2988" s="39" t="s">
        <v>29</v>
      </c>
      <c r="C2988" s="39" t="s">
        <v>135</v>
      </c>
      <c r="D2988" s="39" t="s">
        <v>26</v>
      </c>
      <c r="E2988" s="70" t="s">
        <v>46</v>
      </c>
      <c r="F2988" s="70" t="s">
        <v>36</v>
      </c>
      <c r="G2988" s="78">
        <v>44861</v>
      </c>
      <c r="H2988" s="78">
        <v>45901</v>
      </c>
      <c r="I2988" s="69">
        <v>1517265.31</v>
      </c>
      <c r="J2988" s="70">
        <v>35</v>
      </c>
      <c r="K2988" s="71">
        <v>0.7</v>
      </c>
      <c r="L2988" s="70">
        <v>0</v>
      </c>
      <c r="M2988" s="71">
        <v>0.72699999999999998</v>
      </c>
      <c r="N2988" s="72"/>
      <c r="O2988" s="73">
        <f>MIN(1,MAX(0,(1/(1+EXP(-(Assumptions!$B$5 + Assumptions!$B$6*$N2988))))*Assumptions!$B$3))</f>
        <v>3.9165722796764356E-2</v>
      </c>
      <c r="P2988" s="73">
        <f>VLOOKUP($F2988,Assumptions!$A$23:$B$27,2,FALSE)*Assumptions!$B$4</f>
        <v>0.55000000000000004</v>
      </c>
      <c r="Q2988" s="74">
        <f t="shared" si="92"/>
        <v>32683.635897333708</v>
      </c>
      <c r="R2988" s="75" t="str">
        <f>IF($O2988&lt;Assumptions!$B$17,"A",IF($O2988&lt;Assumptions!$B$18,"B",IF($O2988&lt;Assumptions!$B$19,"C",IF($O2988&lt;Assumptions!$B$20,"D","E"))))</f>
        <v>B</v>
      </c>
      <c r="S2988" s="75">
        <f t="shared" si="93"/>
        <v>0</v>
      </c>
    </row>
    <row r="2989" spans="1:19" ht="17.399999999999999" x14ac:dyDescent="0.3">
      <c r="A2989" s="39" t="s">
        <v>615</v>
      </c>
      <c r="B2989" s="39" t="s">
        <v>29</v>
      </c>
      <c r="C2989" s="39" t="s">
        <v>135</v>
      </c>
      <c r="D2989" s="39" t="s">
        <v>26</v>
      </c>
      <c r="E2989" s="70" t="s">
        <v>46</v>
      </c>
      <c r="F2989" s="70" t="s">
        <v>36</v>
      </c>
      <c r="G2989" s="78">
        <v>44861</v>
      </c>
      <c r="H2989" s="78">
        <v>45931</v>
      </c>
      <c r="I2989" s="69">
        <v>1467442.31</v>
      </c>
      <c r="J2989" s="70">
        <v>0</v>
      </c>
      <c r="K2989" s="71">
        <v>1.1240000000000001</v>
      </c>
      <c r="L2989" s="70">
        <v>0</v>
      </c>
      <c r="M2989" s="71">
        <v>0.72699999999999998</v>
      </c>
      <c r="N2989" s="72"/>
      <c r="O2989" s="73">
        <f>MIN(1,MAX(0,(1/(1+EXP(-(Assumptions!$B$5 + Assumptions!$B$6*$N2989))))*Assumptions!$B$3))</f>
        <v>3.9165722796764356E-2</v>
      </c>
      <c r="P2989" s="73">
        <f>VLOOKUP($F2989,Assumptions!$A$23:$B$27,2,FALSE)*Assumptions!$B$4</f>
        <v>0.55000000000000004</v>
      </c>
      <c r="Q2989" s="74">
        <f t="shared" si="92"/>
        <v>31610.391303536955</v>
      </c>
      <c r="R2989" s="75" t="str">
        <f>IF($O2989&lt;Assumptions!$B$17,"A",IF($O2989&lt;Assumptions!$B$18,"B",IF($O2989&lt;Assumptions!$B$19,"C",IF($O2989&lt;Assumptions!$B$20,"D","E"))))</f>
        <v>B</v>
      </c>
      <c r="S2989" s="75">
        <f t="shared" si="93"/>
        <v>0</v>
      </c>
    </row>
    <row r="2990" spans="1:19" ht="17.399999999999999" x14ac:dyDescent="0.3">
      <c r="A2990" s="39" t="s">
        <v>615</v>
      </c>
      <c r="B2990" s="39" t="s">
        <v>29</v>
      </c>
      <c r="C2990" s="39" t="s">
        <v>135</v>
      </c>
      <c r="D2990" s="39" t="s">
        <v>26</v>
      </c>
      <c r="E2990" s="70" t="s">
        <v>46</v>
      </c>
      <c r="F2990" s="70" t="s">
        <v>36</v>
      </c>
      <c r="G2990" s="78">
        <v>44861</v>
      </c>
      <c r="H2990" s="78">
        <v>45962</v>
      </c>
      <c r="I2990" s="69">
        <v>1422443.04</v>
      </c>
      <c r="J2990" s="70">
        <v>0</v>
      </c>
      <c r="K2990" s="71">
        <v>1.1080000000000001</v>
      </c>
      <c r="L2990" s="70">
        <v>0</v>
      </c>
      <c r="M2990" s="71">
        <v>0.72699999999999998</v>
      </c>
      <c r="N2990" s="72"/>
      <c r="O2990" s="73">
        <f>MIN(1,MAX(0,(1/(1+EXP(-(Assumptions!$B$5 + Assumptions!$B$6*$N2990))))*Assumptions!$B$3))</f>
        <v>3.9165722796764356E-2</v>
      </c>
      <c r="P2990" s="73">
        <f>VLOOKUP($F2990,Assumptions!$A$23:$B$27,2,FALSE)*Assumptions!$B$4</f>
        <v>0.55000000000000004</v>
      </c>
      <c r="Q2990" s="74">
        <f t="shared" si="92"/>
        <v>30641.05538935474</v>
      </c>
      <c r="R2990" s="75" t="str">
        <f>IF($O2990&lt;Assumptions!$B$17,"A",IF($O2990&lt;Assumptions!$B$18,"B",IF($O2990&lt;Assumptions!$B$19,"C",IF($O2990&lt;Assumptions!$B$20,"D","E"))))</f>
        <v>B</v>
      </c>
      <c r="S2990" s="75">
        <f t="shared" si="93"/>
        <v>0</v>
      </c>
    </row>
    <row r="2991" spans="1:19" ht="17.399999999999999" x14ac:dyDescent="0.3">
      <c r="A2991" s="39" t="s">
        <v>615</v>
      </c>
      <c r="B2991" s="39" t="s">
        <v>29</v>
      </c>
      <c r="C2991" s="39" t="s">
        <v>135</v>
      </c>
      <c r="D2991" s="39" t="s">
        <v>26</v>
      </c>
      <c r="E2991" s="70" t="s">
        <v>46</v>
      </c>
      <c r="F2991" s="70" t="s">
        <v>36</v>
      </c>
      <c r="G2991" s="78">
        <v>44861</v>
      </c>
      <c r="H2991" s="78">
        <v>45992</v>
      </c>
      <c r="I2991" s="69">
        <v>1380963.41</v>
      </c>
      <c r="J2991" s="70">
        <v>0</v>
      </c>
      <c r="K2991" s="71">
        <v>1.1040000000000001</v>
      </c>
      <c r="L2991" s="70">
        <v>0</v>
      </c>
      <c r="M2991" s="71">
        <v>0.72699999999999998</v>
      </c>
      <c r="N2991" s="72"/>
      <c r="O2991" s="73">
        <f>MIN(1,MAX(0,(1/(1+EXP(-(Assumptions!$B$5 + Assumptions!$B$6*$N2991))))*Assumptions!$B$3))</f>
        <v>3.9165722796764356E-2</v>
      </c>
      <c r="P2991" s="73">
        <f>VLOOKUP($F2991,Assumptions!$A$23:$B$27,2,FALSE)*Assumptions!$B$4</f>
        <v>0.55000000000000004</v>
      </c>
      <c r="Q2991" s="74">
        <f t="shared" si="92"/>
        <v>29747.536559693945</v>
      </c>
      <c r="R2991" s="75" t="str">
        <f>IF($O2991&lt;Assumptions!$B$17,"A",IF($O2991&lt;Assumptions!$B$18,"B",IF($O2991&lt;Assumptions!$B$19,"C",IF($O2991&lt;Assumptions!$B$20,"D","E"))))</f>
        <v>B</v>
      </c>
      <c r="S2991" s="75">
        <f t="shared" si="93"/>
        <v>0</v>
      </c>
    </row>
    <row r="2992" spans="1:19" ht="17.399999999999999" x14ac:dyDescent="0.3">
      <c r="A2992" s="39" t="s">
        <v>616</v>
      </c>
      <c r="B2992" s="39" t="s">
        <v>41</v>
      </c>
      <c r="C2992" s="39" t="s">
        <v>144</v>
      </c>
      <c r="D2992" s="39" t="s">
        <v>42</v>
      </c>
      <c r="E2992" s="70" t="s">
        <v>23</v>
      </c>
      <c r="F2992" s="70" t="s">
        <v>40</v>
      </c>
      <c r="G2992" s="78">
        <v>45879</v>
      </c>
      <c r="H2992" s="78">
        <v>45870</v>
      </c>
      <c r="I2992" s="69">
        <v>2712884.37</v>
      </c>
      <c r="J2992" s="70">
        <v>0</v>
      </c>
      <c r="K2992" s="71">
        <v>1.0620000000000001</v>
      </c>
      <c r="L2992" s="70">
        <v>0</v>
      </c>
      <c r="M2992" s="71">
        <v>1.0409999999999999</v>
      </c>
      <c r="N2992" s="72"/>
      <c r="O2992" s="73">
        <f>MIN(1,MAX(0,(1/(1+EXP(-(Assumptions!$B$5 + Assumptions!$B$6*$N2992))))*Assumptions!$B$3))</f>
        <v>3.9165722796764356E-2</v>
      </c>
      <c r="P2992" s="73">
        <f>VLOOKUP($F2992,Assumptions!$A$23:$B$27,2,FALSE)*Assumptions!$B$4</f>
        <v>0.7</v>
      </c>
      <c r="Q2992" s="74">
        <f t="shared" si="92"/>
        <v>74376.454050566303</v>
      </c>
      <c r="R2992" s="75" t="str">
        <f>IF($O2992&lt;Assumptions!$B$17,"A",IF($O2992&lt;Assumptions!$B$18,"B",IF($O2992&lt;Assumptions!$B$19,"C",IF($O2992&lt;Assumptions!$B$20,"D","E"))))</f>
        <v>B</v>
      </c>
      <c r="S2992" s="75">
        <f t="shared" si="93"/>
        <v>0</v>
      </c>
    </row>
    <row r="2993" spans="1:19" ht="17.399999999999999" x14ac:dyDescent="0.3">
      <c r="A2993" s="39" t="s">
        <v>616</v>
      </c>
      <c r="B2993" s="39" t="s">
        <v>41</v>
      </c>
      <c r="C2993" s="39" t="s">
        <v>144</v>
      </c>
      <c r="D2993" s="39" t="s">
        <v>42</v>
      </c>
      <c r="E2993" s="70" t="s">
        <v>23</v>
      </c>
      <c r="F2993" s="70" t="s">
        <v>40</v>
      </c>
      <c r="G2993" s="78">
        <v>45879</v>
      </c>
      <c r="H2993" s="78">
        <v>45901</v>
      </c>
      <c r="I2993" s="69">
        <v>2642155.2000000002</v>
      </c>
      <c r="J2993" s="70">
        <v>15</v>
      </c>
      <c r="K2993" s="71">
        <v>1.002</v>
      </c>
      <c r="L2993" s="70">
        <v>0</v>
      </c>
      <c r="M2993" s="71">
        <v>1.0409999999999999</v>
      </c>
      <c r="N2993" s="72"/>
      <c r="O2993" s="73">
        <f>MIN(1,MAX(0,(1/(1+EXP(-(Assumptions!$B$5 + Assumptions!$B$6*$N2993))))*Assumptions!$B$3))</f>
        <v>3.9165722796764356E-2</v>
      </c>
      <c r="P2993" s="73">
        <f>VLOOKUP($F2993,Assumptions!$A$23:$B$27,2,FALSE)*Assumptions!$B$4</f>
        <v>0.7</v>
      </c>
      <c r="Q2993" s="74">
        <f t="shared" si="92"/>
        <v>72437.342704460636</v>
      </c>
      <c r="R2993" s="75" t="str">
        <f>IF($O2993&lt;Assumptions!$B$17,"A",IF($O2993&lt;Assumptions!$B$18,"B",IF($O2993&lt;Assumptions!$B$19,"C",IF($O2993&lt;Assumptions!$B$20,"D","E"))))</f>
        <v>B</v>
      </c>
      <c r="S2993" s="75">
        <f t="shared" si="93"/>
        <v>0</v>
      </c>
    </row>
    <row r="2994" spans="1:19" ht="17.399999999999999" x14ac:dyDescent="0.3">
      <c r="A2994" s="39" t="s">
        <v>616</v>
      </c>
      <c r="B2994" s="39" t="s">
        <v>41</v>
      </c>
      <c r="C2994" s="39" t="s">
        <v>144</v>
      </c>
      <c r="D2994" s="39" t="s">
        <v>42</v>
      </c>
      <c r="E2994" s="70" t="s">
        <v>23</v>
      </c>
      <c r="F2994" s="70" t="s">
        <v>40</v>
      </c>
      <c r="G2994" s="78">
        <v>45879</v>
      </c>
      <c r="H2994" s="78">
        <v>45931</v>
      </c>
      <c r="I2994" s="69">
        <v>2572861.3199999998</v>
      </c>
      <c r="J2994" s="70">
        <v>15</v>
      </c>
      <c r="K2994" s="71">
        <v>0.95099999999999996</v>
      </c>
      <c r="L2994" s="70">
        <v>0</v>
      </c>
      <c r="M2994" s="71">
        <v>1.0409999999999999</v>
      </c>
      <c r="N2994" s="72"/>
      <c r="O2994" s="73">
        <f>MIN(1,MAX(0,(1/(1+EXP(-(Assumptions!$B$5 + Assumptions!$B$6*$N2994))))*Assumptions!$B$3))</f>
        <v>3.9165722796764356E-2</v>
      </c>
      <c r="P2994" s="73">
        <f>VLOOKUP($F2994,Assumptions!$A$23:$B$27,2,FALSE)*Assumptions!$B$4</f>
        <v>0.7</v>
      </c>
      <c r="Q2994" s="74">
        <f t="shared" si="92"/>
        <v>70537.581277546051</v>
      </c>
      <c r="R2994" s="75" t="str">
        <f>IF($O2994&lt;Assumptions!$B$17,"A",IF($O2994&lt;Assumptions!$B$18,"B",IF($O2994&lt;Assumptions!$B$19,"C",IF($O2994&lt;Assumptions!$B$20,"D","E"))))</f>
        <v>B</v>
      </c>
      <c r="S2994" s="75">
        <f t="shared" si="93"/>
        <v>0</v>
      </c>
    </row>
    <row r="2995" spans="1:19" ht="17.399999999999999" x14ac:dyDescent="0.3">
      <c r="A2995" s="39" t="s">
        <v>616</v>
      </c>
      <c r="B2995" s="39" t="s">
        <v>41</v>
      </c>
      <c r="C2995" s="39" t="s">
        <v>144</v>
      </c>
      <c r="D2995" s="39" t="s">
        <v>42</v>
      </c>
      <c r="E2995" s="70" t="s">
        <v>23</v>
      </c>
      <c r="F2995" s="70" t="s">
        <v>40</v>
      </c>
      <c r="G2995" s="78">
        <v>45879</v>
      </c>
      <c r="H2995" s="78">
        <v>45962</v>
      </c>
      <c r="I2995" s="69">
        <v>2502839.67</v>
      </c>
      <c r="J2995" s="70">
        <v>15</v>
      </c>
      <c r="K2995" s="71">
        <v>0.97899999999999998</v>
      </c>
      <c r="L2995" s="70">
        <v>0</v>
      </c>
      <c r="M2995" s="71">
        <v>1.0409999999999999</v>
      </c>
      <c r="N2995" s="72"/>
      <c r="O2995" s="73">
        <f>MIN(1,MAX(0,(1/(1+EXP(-(Assumptions!$B$5 + Assumptions!$B$6*$N2995))))*Assumptions!$B$3))</f>
        <v>3.9165722796764356E-2</v>
      </c>
      <c r="P2995" s="73">
        <f>VLOOKUP($F2995,Assumptions!$A$23:$B$27,2,FALSE)*Assumptions!$B$4</f>
        <v>0.7</v>
      </c>
      <c r="Q2995" s="74">
        <f t="shared" si="92"/>
        <v>68617.867303975625</v>
      </c>
      <c r="R2995" s="75" t="str">
        <f>IF($O2995&lt;Assumptions!$B$17,"A",IF($O2995&lt;Assumptions!$B$18,"B",IF($O2995&lt;Assumptions!$B$19,"C",IF($O2995&lt;Assumptions!$B$20,"D","E"))))</f>
        <v>B</v>
      </c>
      <c r="S2995" s="75">
        <f t="shared" si="93"/>
        <v>0</v>
      </c>
    </row>
    <row r="2996" spans="1:19" ht="17.399999999999999" x14ac:dyDescent="0.3">
      <c r="A2996" s="39" t="s">
        <v>616</v>
      </c>
      <c r="B2996" s="39" t="s">
        <v>41</v>
      </c>
      <c r="C2996" s="39" t="s">
        <v>144</v>
      </c>
      <c r="D2996" s="39" t="s">
        <v>42</v>
      </c>
      <c r="E2996" s="70" t="s">
        <v>23</v>
      </c>
      <c r="F2996" s="70" t="s">
        <v>40</v>
      </c>
      <c r="G2996" s="78">
        <v>45879</v>
      </c>
      <c r="H2996" s="78">
        <v>45992</v>
      </c>
      <c r="I2996" s="69">
        <v>2436454.2599999998</v>
      </c>
      <c r="J2996" s="70">
        <v>0</v>
      </c>
      <c r="K2996" s="71">
        <v>1.081</v>
      </c>
      <c r="L2996" s="70">
        <v>0</v>
      </c>
      <c r="M2996" s="71">
        <v>1.0409999999999999</v>
      </c>
      <c r="N2996" s="72"/>
      <c r="O2996" s="73">
        <f>MIN(1,MAX(0,(1/(1+EXP(-(Assumptions!$B$5 + Assumptions!$B$6*$N2996))))*Assumptions!$B$3))</f>
        <v>3.9165722796764356E-2</v>
      </c>
      <c r="P2996" s="73">
        <f>VLOOKUP($F2996,Assumptions!$A$23:$B$27,2,FALSE)*Assumptions!$B$4</f>
        <v>0.7</v>
      </c>
      <c r="Q2996" s="74">
        <f t="shared" si="92"/>
        <v>66797.844507908929</v>
      </c>
      <c r="R2996" s="75" t="str">
        <f>IF($O2996&lt;Assumptions!$B$17,"A",IF($O2996&lt;Assumptions!$B$18,"B",IF($O2996&lt;Assumptions!$B$19,"C",IF($O2996&lt;Assumptions!$B$20,"D","E"))))</f>
        <v>B</v>
      </c>
      <c r="S2996" s="75">
        <f t="shared" si="93"/>
        <v>0</v>
      </c>
    </row>
    <row r="2997" spans="1:19" ht="17.399999999999999" x14ac:dyDescent="0.3">
      <c r="A2997" s="39" t="s">
        <v>618</v>
      </c>
      <c r="B2997" s="39" t="s">
        <v>57</v>
      </c>
      <c r="C2997" s="39" t="s">
        <v>135</v>
      </c>
      <c r="D2997" s="39" t="s">
        <v>30</v>
      </c>
      <c r="E2997" s="70" t="s">
        <v>23</v>
      </c>
      <c r="F2997" s="70" t="s">
        <v>32</v>
      </c>
      <c r="G2997" s="78">
        <v>43964</v>
      </c>
      <c r="H2997" s="78">
        <v>45658</v>
      </c>
      <c r="I2997" s="69">
        <v>4782890.0199999996</v>
      </c>
      <c r="J2997" s="70">
        <v>35</v>
      </c>
      <c r="K2997" s="71">
        <v>0.48099999999999998</v>
      </c>
      <c r="L2997" s="70">
        <v>0</v>
      </c>
      <c r="M2997" s="71">
        <v>1.0229999999999999</v>
      </c>
      <c r="N2997" s="72"/>
      <c r="O2997" s="73">
        <f>MIN(1,MAX(0,(1/(1+EXP(-(Assumptions!$B$5 + Assumptions!$B$6*$N2997))))*Assumptions!$B$3))</f>
        <v>3.9165722796764356E-2</v>
      </c>
      <c r="P2997" s="73">
        <f>VLOOKUP($F2997,Assumptions!$A$23:$B$27,2,FALSE)*Assumptions!$B$4</f>
        <v>0.5</v>
      </c>
      <c r="Q2997" s="74">
        <f t="shared" si="92"/>
        <v>93662.672345365354</v>
      </c>
      <c r="R2997" s="75" t="str">
        <f>IF($O2997&lt;Assumptions!$B$17,"A",IF($O2997&lt;Assumptions!$B$18,"B",IF($O2997&lt;Assumptions!$B$19,"C",IF($O2997&lt;Assumptions!$B$20,"D","E"))))</f>
        <v>B</v>
      </c>
      <c r="S2997" s="75">
        <f t="shared" si="93"/>
        <v>0</v>
      </c>
    </row>
    <row r="2998" spans="1:19" ht="17.399999999999999" x14ac:dyDescent="0.3">
      <c r="A2998" s="39" t="s">
        <v>618</v>
      </c>
      <c r="B2998" s="39" t="s">
        <v>57</v>
      </c>
      <c r="C2998" s="39" t="s">
        <v>135</v>
      </c>
      <c r="D2998" s="39" t="s">
        <v>30</v>
      </c>
      <c r="E2998" s="70" t="s">
        <v>23</v>
      </c>
      <c r="F2998" s="70" t="s">
        <v>32</v>
      </c>
      <c r="G2998" s="78">
        <v>43964</v>
      </c>
      <c r="H2998" s="78">
        <v>45689</v>
      </c>
      <c r="I2998" s="69">
        <v>4628202.25</v>
      </c>
      <c r="J2998" s="70">
        <v>0</v>
      </c>
      <c r="K2998" s="71">
        <v>0.995</v>
      </c>
      <c r="L2998" s="70">
        <v>0</v>
      </c>
      <c r="M2998" s="71">
        <v>1.0229999999999999</v>
      </c>
      <c r="N2998" s="72"/>
      <c r="O2998" s="73">
        <f>MIN(1,MAX(0,(1/(1+EXP(-(Assumptions!$B$5 + Assumptions!$B$6*$N2998))))*Assumptions!$B$3))</f>
        <v>3.9165722796764356E-2</v>
      </c>
      <c r="P2998" s="73">
        <f>VLOOKUP($F2998,Assumptions!$A$23:$B$27,2,FALSE)*Assumptions!$B$4</f>
        <v>0.5</v>
      </c>
      <c r="Q2998" s="74">
        <f t="shared" si="92"/>
        <v>90633.443185430544</v>
      </c>
      <c r="R2998" s="75" t="str">
        <f>IF($O2998&lt;Assumptions!$B$17,"A",IF($O2998&lt;Assumptions!$B$18,"B",IF($O2998&lt;Assumptions!$B$19,"C",IF($O2998&lt;Assumptions!$B$20,"D","E"))))</f>
        <v>B</v>
      </c>
      <c r="S2998" s="75">
        <f t="shared" si="93"/>
        <v>0</v>
      </c>
    </row>
    <row r="2999" spans="1:19" ht="17.399999999999999" x14ac:dyDescent="0.3">
      <c r="A2999" s="39" t="s">
        <v>618</v>
      </c>
      <c r="B2999" s="39" t="s">
        <v>57</v>
      </c>
      <c r="C2999" s="39" t="s">
        <v>135</v>
      </c>
      <c r="D2999" s="39" t="s">
        <v>30</v>
      </c>
      <c r="E2999" s="70" t="s">
        <v>23</v>
      </c>
      <c r="F2999" s="70" t="s">
        <v>32</v>
      </c>
      <c r="G2999" s="78">
        <v>43964</v>
      </c>
      <c r="H2999" s="78">
        <v>45717</v>
      </c>
      <c r="I2999" s="69">
        <v>4485653.7</v>
      </c>
      <c r="J2999" s="70">
        <v>35</v>
      </c>
      <c r="K2999" s="71">
        <v>0.66600000000000004</v>
      </c>
      <c r="L2999" s="70">
        <v>0</v>
      </c>
      <c r="M2999" s="71">
        <v>1.0229999999999999</v>
      </c>
      <c r="N2999" s="72"/>
      <c r="O2999" s="73">
        <f>MIN(1,MAX(0,(1/(1+EXP(-(Assumptions!$B$5 + Assumptions!$B$6*$N2999))))*Assumptions!$B$3))</f>
        <v>3.9165722796764356E-2</v>
      </c>
      <c r="P2999" s="73">
        <f>VLOOKUP($F2999,Assumptions!$A$23:$B$27,2,FALSE)*Assumptions!$B$4</f>
        <v>0.5</v>
      </c>
      <c r="Q2999" s="74">
        <f t="shared" si="92"/>
        <v>87841.934688240188</v>
      </c>
      <c r="R2999" s="75" t="str">
        <f>IF($O2999&lt;Assumptions!$B$17,"A",IF($O2999&lt;Assumptions!$B$18,"B",IF($O2999&lt;Assumptions!$B$19,"C",IF($O2999&lt;Assumptions!$B$20,"D","E"))))</f>
        <v>B</v>
      </c>
      <c r="S2999" s="75">
        <f t="shared" si="93"/>
        <v>0</v>
      </c>
    </row>
    <row r="3000" spans="1:19" ht="17.399999999999999" x14ac:dyDescent="0.3">
      <c r="A3000" s="39" t="s">
        <v>618</v>
      </c>
      <c r="B3000" s="39" t="s">
        <v>57</v>
      </c>
      <c r="C3000" s="39" t="s">
        <v>135</v>
      </c>
      <c r="D3000" s="39" t="s">
        <v>30</v>
      </c>
      <c r="E3000" s="70" t="s">
        <v>23</v>
      </c>
      <c r="F3000" s="70" t="s">
        <v>32</v>
      </c>
      <c r="G3000" s="78">
        <v>43964</v>
      </c>
      <c r="H3000" s="78">
        <v>45748</v>
      </c>
      <c r="I3000" s="69">
        <v>4363559.3899999997</v>
      </c>
      <c r="J3000" s="70">
        <v>65</v>
      </c>
      <c r="K3000" s="71">
        <v>0.76500000000000001</v>
      </c>
      <c r="L3000" s="70">
        <v>0</v>
      </c>
      <c r="M3000" s="71">
        <v>1.0229999999999999</v>
      </c>
      <c r="N3000" s="72"/>
      <c r="O3000" s="73">
        <f>MIN(1,MAX(0,(1/(1+EXP(-(Assumptions!$B$5 + Assumptions!$B$6*$N3000))))*Assumptions!$B$3))</f>
        <v>3.9165722796764356E-2</v>
      </c>
      <c r="P3000" s="73">
        <f>VLOOKUP($F3000,Assumptions!$A$23:$B$27,2,FALSE)*Assumptions!$B$4</f>
        <v>0.5</v>
      </c>
      <c r="Q3000" s="74">
        <f t="shared" si="92"/>
        <v>85450.97873797908</v>
      </c>
      <c r="R3000" s="75" t="str">
        <f>IF($O3000&lt;Assumptions!$B$17,"A",IF($O3000&lt;Assumptions!$B$18,"B",IF($O3000&lt;Assumptions!$B$19,"C",IF($O3000&lt;Assumptions!$B$20,"D","E"))))</f>
        <v>B</v>
      </c>
      <c r="S3000" s="75">
        <f t="shared" si="93"/>
        <v>0</v>
      </c>
    </row>
    <row r="3001" spans="1:19" ht="17.399999999999999" x14ac:dyDescent="0.3">
      <c r="A3001" s="39" t="s">
        <v>618</v>
      </c>
      <c r="B3001" s="39" t="s">
        <v>57</v>
      </c>
      <c r="C3001" s="39" t="s">
        <v>135</v>
      </c>
      <c r="D3001" s="39" t="s">
        <v>30</v>
      </c>
      <c r="E3001" s="70" t="s">
        <v>23</v>
      </c>
      <c r="F3001" s="70" t="s">
        <v>32</v>
      </c>
      <c r="G3001" s="78">
        <v>43964</v>
      </c>
      <c r="H3001" s="78">
        <v>45778</v>
      </c>
      <c r="I3001" s="69">
        <v>4222046.16</v>
      </c>
      <c r="J3001" s="70">
        <v>0</v>
      </c>
      <c r="K3001" s="71">
        <v>1.1180000000000001</v>
      </c>
      <c r="L3001" s="70">
        <v>0</v>
      </c>
      <c r="M3001" s="71">
        <v>1.0229999999999999</v>
      </c>
      <c r="N3001" s="72"/>
      <c r="O3001" s="73">
        <f>MIN(1,MAX(0,(1/(1+EXP(-(Assumptions!$B$5 + Assumptions!$B$6*$N3001))))*Assumptions!$B$3))</f>
        <v>3.9165722796764356E-2</v>
      </c>
      <c r="P3001" s="73">
        <f>VLOOKUP($F3001,Assumptions!$A$23:$B$27,2,FALSE)*Assumptions!$B$4</f>
        <v>0.5</v>
      </c>
      <c r="Q3001" s="74">
        <f t="shared" si="92"/>
        <v>82679.744768851713</v>
      </c>
      <c r="R3001" s="75" t="str">
        <f>IF($O3001&lt;Assumptions!$B$17,"A",IF($O3001&lt;Assumptions!$B$18,"B",IF($O3001&lt;Assumptions!$B$19,"C",IF($O3001&lt;Assumptions!$B$20,"D","E"))))</f>
        <v>B</v>
      </c>
      <c r="S3001" s="75">
        <f t="shared" si="93"/>
        <v>0</v>
      </c>
    </row>
    <row r="3002" spans="1:19" ht="17.399999999999999" x14ac:dyDescent="0.3">
      <c r="A3002" s="39" t="s">
        <v>618</v>
      </c>
      <c r="B3002" s="39" t="s">
        <v>57</v>
      </c>
      <c r="C3002" s="39" t="s">
        <v>135</v>
      </c>
      <c r="D3002" s="39" t="s">
        <v>30</v>
      </c>
      <c r="E3002" s="70" t="s">
        <v>23</v>
      </c>
      <c r="F3002" s="70" t="s">
        <v>32</v>
      </c>
      <c r="G3002" s="78">
        <v>43964</v>
      </c>
      <c r="H3002" s="78">
        <v>45809</v>
      </c>
      <c r="I3002" s="69">
        <v>4095734.66</v>
      </c>
      <c r="J3002" s="70">
        <v>0</v>
      </c>
      <c r="K3002" s="71">
        <v>1.087</v>
      </c>
      <c r="L3002" s="70">
        <v>0</v>
      </c>
      <c r="M3002" s="71">
        <v>1.0229999999999999</v>
      </c>
      <c r="N3002" s="72"/>
      <c r="O3002" s="73">
        <f>MIN(1,MAX(0,(1/(1+EXP(-(Assumptions!$B$5 + Assumptions!$B$6*$N3002))))*Assumptions!$B$3))</f>
        <v>3.9165722796764356E-2</v>
      </c>
      <c r="P3002" s="73">
        <f>VLOOKUP($F3002,Assumptions!$A$23:$B$27,2,FALSE)*Assumptions!$B$4</f>
        <v>0.5</v>
      </c>
      <c r="Q3002" s="74">
        <f t="shared" si="92"/>
        <v>80206.204171329955</v>
      </c>
      <c r="R3002" s="75" t="str">
        <f>IF($O3002&lt;Assumptions!$B$17,"A",IF($O3002&lt;Assumptions!$B$18,"B",IF($O3002&lt;Assumptions!$B$19,"C",IF($O3002&lt;Assumptions!$B$20,"D","E"))))</f>
        <v>B</v>
      </c>
      <c r="S3002" s="75">
        <f t="shared" si="93"/>
        <v>0</v>
      </c>
    </row>
    <row r="3003" spans="1:19" ht="17.399999999999999" x14ac:dyDescent="0.3">
      <c r="A3003" s="39" t="s">
        <v>618</v>
      </c>
      <c r="B3003" s="39" t="s">
        <v>57</v>
      </c>
      <c r="C3003" s="39" t="s">
        <v>135</v>
      </c>
      <c r="D3003" s="39" t="s">
        <v>30</v>
      </c>
      <c r="E3003" s="70" t="s">
        <v>23</v>
      </c>
      <c r="F3003" s="70" t="s">
        <v>32</v>
      </c>
      <c r="G3003" s="78">
        <v>43964</v>
      </c>
      <c r="H3003" s="78">
        <v>45839</v>
      </c>
      <c r="I3003" s="69">
        <v>3973970.79</v>
      </c>
      <c r="J3003" s="70">
        <v>0</v>
      </c>
      <c r="K3003" s="71">
        <v>1.0529999999999999</v>
      </c>
      <c r="L3003" s="70">
        <v>0</v>
      </c>
      <c r="M3003" s="71">
        <v>1.0229999999999999</v>
      </c>
      <c r="N3003" s="72"/>
      <c r="O3003" s="73">
        <f>MIN(1,MAX(0,(1/(1+EXP(-(Assumptions!$B$5 + Assumptions!$B$6*$N3003))))*Assumptions!$B$3))</f>
        <v>3.9165722796764356E-2</v>
      </c>
      <c r="P3003" s="73">
        <f>VLOOKUP($F3003,Assumptions!$A$23:$B$27,2,FALSE)*Assumptions!$B$4</f>
        <v>0.5</v>
      </c>
      <c r="Q3003" s="74">
        <f t="shared" si="92"/>
        <v>77821.719181789333</v>
      </c>
      <c r="R3003" s="75" t="str">
        <f>IF($O3003&lt;Assumptions!$B$17,"A",IF($O3003&lt;Assumptions!$B$18,"B",IF($O3003&lt;Assumptions!$B$19,"C",IF($O3003&lt;Assumptions!$B$20,"D","E"))))</f>
        <v>B</v>
      </c>
      <c r="S3003" s="75">
        <f t="shared" si="93"/>
        <v>0</v>
      </c>
    </row>
    <row r="3004" spans="1:19" ht="17.399999999999999" x14ac:dyDescent="0.3">
      <c r="A3004" s="39" t="s">
        <v>618</v>
      </c>
      <c r="B3004" s="39" t="s">
        <v>57</v>
      </c>
      <c r="C3004" s="39" t="s">
        <v>135</v>
      </c>
      <c r="D3004" s="39" t="s">
        <v>30</v>
      </c>
      <c r="E3004" s="70" t="s">
        <v>23</v>
      </c>
      <c r="F3004" s="70" t="s">
        <v>32</v>
      </c>
      <c r="G3004" s="78">
        <v>43964</v>
      </c>
      <c r="H3004" s="78">
        <v>45870</v>
      </c>
      <c r="I3004" s="69">
        <v>3844400.47</v>
      </c>
      <c r="J3004" s="70">
        <v>65</v>
      </c>
      <c r="K3004" s="71">
        <v>0.69399999999999995</v>
      </c>
      <c r="L3004" s="70">
        <v>0</v>
      </c>
      <c r="M3004" s="71">
        <v>1.0229999999999999</v>
      </c>
      <c r="N3004" s="72"/>
      <c r="O3004" s="73">
        <f>MIN(1,MAX(0,(1/(1+EXP(-(Assumptions!$B$5 + Assumptions!$B$6*$N3004))))*Assumptions!$B$3))</f>
        <v>3.9165722796764356E-2</v>
      </c>
      <c r="P3004" s="73">
        <f>VLOOKUP($F3004,Assumptions!$A$23:$B$27,2,FALSE)*Assumptions!$B$4</f>
        <v>0.5</v>
      </c>
      <c r="Q3004" s="74">
        <f t="shared" si="92"/>
        <v>75284.361563885308</v>
      </c>
      <c r="R3004" s="75" t="str">
        <f>IF($O3004&lt;Assumptions!$B$17,"A",IF($O3004&lt;Assumptions!$B$18,"B",IF($O3004&lt;Assumptions!$B$19,"C",IF($O3004&lt;Assumptions!$B$20,"D","E"))))</f>
        <v>B</v>
      </c>
      <c r="S3004" s="75">
        <f t="shared" si="93"/>
        <v>0</v>
      </c>
    </row>
    <row r="3005" spans="1:19" ht="17.399999999999999" x14ac:dyDescent="0.3">
      <c r="A3005" s="39" t="s">
        <v>618</v>
      </c>
      <c r="B3005" s="39" t="s">
        <v>57</v>
      </c>
      <c r="C3005" s="39" t="s">
        <v>135</v>
      </c>
      <c r="D3005" s="39" t="s">
        <v>30</v>
      </c>
      <c r="E3005" s="70" t="s">
        <v>23</v>
      </c>
      <c r="F3005" s="70" t="s">
        <v>32</v>
      </c>
      <c r="G3005" s="78">
        <v>43964</v>
      </c>
      <c r="H3005" s="78">
        <v>45901</v>
      </c>
      <c r="I3005" s="69">
        <v>3741290.98</v>
      </c>
      <c r="J3005" s="70">
        <v>35</v>
      </c>
      <c r="K3005" s="71">
        <v>0.65300000000000002</v>
      </c>
      <c r="L3005" s="70">
        <v>0</v>
      </c>
      <c r="M3005" s="71">
        <v>1.0229999999999999</v>
      </c>
      <c r="N3005" s="72"/>
      <c r="O3005" s="73">
        <f>MIN(1,MAX(0,(1/(1+EXP(-(Assumptions!$B$5 + Assumptions!$B$6*$N3005))))*Assumptions!$B$3))</f>
        <v>3.9165722796764356E-2</v>
      </c>
      <c r="P3005" s="73">
        <f>VLOOKUP($F3005,Assumptions!$A$23:$B$27,2,FALSE)*Assumptions!$B$4</f>
        <v>0.5</v>
      </c>
      <c r="Q3005" s="74">
        <f t="shared" si="92"/>
        <v>73265.182712357433</v>
      </c>
      <c r="R3005" s="75" t="str">
        <f>IF($O3005&lt;Assumptions!$B$17,"A",IF($O3005&lt;Assumptions!$B$18,"B",IF($O3005&lt;Assumptions!$B$19,"C",IF($O3005&lt;Assumptions!$B$20,"D","E"))))</f>
        <v>B</v>
      </c>
      <c r="S3005" s="75">
        <f t="shared" si="93"/>
        <v>0</v>
      </c>
    </row>
    <row r="3006" spans="1:19" ht="17.399999999999999" x14ac:dyDescent="0.3">
      <c r="A3006" s="39" t="s">
        <v>618</v>
      </c>
      <c r="B3006" s="39" t="s">
        <v>57</v>
      </c>
      <c r="C3006" s="39" t="s">
        <v>135</v>
      </c>
      <c r="D3006" s="39" t="s">
        <v>30</v>
      </c>
      <c r="E3006" s="70" t="s">
        <v>23</v>
      </c>
      <c r="F3006" s="70" t="s">
        <v>32</v>
      </c>
      <c r="G3006" s="78">
        <v>43964</v>
      </c>
      <c r="H3006" s="78">
        <v>45931</v>
      </c>
      <c r="I3006" s="69">
        <v>3642613.74</v>
      </c>
      <c r="J3006" s="70">
        <v>35</v>
      </c>
      <c r="K3006" s="71">
        <v>0.64</v>
      </c>
      <c r="L3006" s="70">
        <v>0</v>
      </c>
      <c r="M3006" s="71">
        <v>1.0229999999999999</v>
      </c>
      <c r="N3006" s="72"/>
      <c r="O3006" s="73">
        <f>MIN(1,MAX(0,(1/(1+EXP(-(Assumptions!$B$5 + Assumptions!$B$6*$N3006))))*Assumptions!$B$3))</f>
        <v>3.9165722796764356E-2</v>
      </c>
      <c r="P3006" s="73">
        <f>VLOOKUP($F3006,Assumptions!$A$23:$B$27,2,FALSE)*Assumptions!$B$4</f>
        <v>0.5</v>
      </c>
      <c r="Q3006" s="74">
        <f t="shared" si="92"/>
        <v>71332.799998262533</v>
      </c>
      <c r="R3006" s="75" t="str">
        <f>IF($O3006&lt;Assumptions!$B$17,"A",IF($O3006&lt;Assumptions!$B$18,"B",IF($O3006&lt;Assumptions!$B$19,"C",IF($O3006&lt;Assumptions!$B$20,"D","E"))))</f>
        <v>B</v>
      </c>
      <c r="S3006" s="75">
        <f t="shared" si="93"/>
        <v>0</v>
      </c>
    </row>
    <row r="3007" spans="1:19" ht="17.399999999999999" x14ac:dyDescent="0.3">
      <c r="A3007" s="39" t="s">
        <v>618</v>
      </c>
      <c r="B3007" s="39" t="s">
        <v>57</v>
      </c>
      <c r="C3007" s="39" t="s">
        <v>135</v>
      </c>
      <c r="D3007" s="39" t="s">
        <v>30</v>
      </c>
      <c r="E3007" s="70" t="s">
        <v>23</v>
      </c>
      <c r="F3007" s="70" t="s">
        <v>32</v>
      </c>
      <c r="G3007" s="78">
        <v>43964</v>
      </c>
      <c r="H3007" s="78">
        <v>45962</v>
      </c>
      <c r="I3007" s="69">
        <v>3536793.16</v>
      </c>
      <c r="J3007" s="70">
        <v>15</v>
      </c>
      <c r="K3007" s="71">
        <v>1.0229999999999999</v>
      </c>
      <c r="L3007" s="70">
        <v>0</v>
      </c>
      <c r="M3007" s="71">
        <v>1.0229999999999999</v>
      </c>
      <c r="N3007" s="72"/>
      <c r="O3007" s="73">
        <f>MIN(1,MAX(0,(1/(1+EXP(-(Assumptions!$B$5 + Assumptions!$B$6*$N3007))))*Assumptions!$B$3))</f>
        <v>3.9165722796764356E-2</v>
      </c>
      <c r="P3007" s="73">
        <f>VLOOKUP($F3007,Assumptions!$A$23:$B$27,2,FALSE)*Assumptions!$B$4</f>
        <v>0.5</v>
      </c>
      <c r="Q3007" s="74">
        <f t="shared" si="92"/>
        <v>69260.530247026123</v>
      </c>
      <c r="R3007" s="75" t="str">
        <f>IF($O3007&lt;Assumptions!$B$17,"A",IF($O3007&lt;Assumptions!$B$18,"B",IF($O3007&lt;Assumptions!$B$19,"C",IF($O3007&lt;Assumptions!$B$20,"D","E"))))</f>
        <v>B</v>
      </c>
      <c r="S3007" s="75">
        <f t="shared" si="93"/>
        <v>0</v>
      </c>
    </row>
    <row r="3008" spans="1:19" ht="17.399999999999999" x14ac:dyDescent="0.3">
      <c r="A3008" s="39" t="s">
        <v>618</v>
      </c>
      <c r="B3008" s="39" t="s">
        <v>57</v>
      </c>
      <c r="C3008" s="39" t="s">
        <v>135</v>
      </c>
      <c r="D3008" s="39" t="s">
        <v>30</v>
      </c>
      <c r="E3008" s="70" t="s">
        <v>23</v>
      </c>
      <c r="F3008" s="70" t="s">
        <v>32</v>
      </c>
      <c r="G3008" s="78">
        <v>43964</v>
      </c>
      <c r="H3008" s="78">
        <v>45992</v>
      </c>
      <c r="I3008" s="69">
        <v>3431200.19</v>
      </c>
      <c r="J3008" s="70">
        <v>35</v>
      </c>
      <c r="K3008" s="71">
        <v>0.56999999999999995</v>
      </c>
      <c r="L3008" s="70">
        <v>0</v>
      </c>
      <c r="M3008" s="71">
        <v>1.0229999999999999</v>
      </c>
      <c r="N3008" s="72"/>
      <c r="O3008" s="73">
        <f>MIN(1,MAX(0,(1/(1+EXP(-(Assumptions!$B$5 + Assumptions!$B$6*$N3008))))*Assumptions!$B$3))</f>
        <v>3.9165722796764356E-2</v>
      </c>
      <c r="P3008" s="73">
        <f>VLOOKUP($F3008,Assumptions!$A$23:$B$27,2,FALSE)*Assumptions!$B$4</f>
        <v>0.5</v>
      </c>
      <c r="Q3008" s="74">
        <f t="shared" si="92"/>
        <v>67192.717750872587</v>
      </c>
      <c r="R3008" s="75" t="str">
        <f>IF($O3008&lt;Assumptions!$B$17,"A",IF($O3008&lt;Assumptions!$B$18,"B",IF($O3008&lt;Assumptions!$B$19,"C",IF($O3008&lt;Assumptions!$B$20,"D","E"))))</f>
        <v>B</v>
      </c>
      <c r="S3008" s="75">
        <f t="shared" si="93"/>
        <v>0</v>
      </c>
    </row>
    <row r="3009" spans="1:19" ht="17.399999999999999" x14ac:dyDescent="0.3">
      <c r="A3009" s="39" t="s">
        <v>620</v>
      </c>
      <c r="B3009" s="39" t="s">
        <v>44</v>
      </c>
      <c r="C3009" s="39" t="s">
        <v>144</v>
      </c>
      <c r="D3009" s="39" t="s">
        <v>22</v>
      </c>
      <c r="E3009" s="70" t="s">
        <v>27</v>
      </c>
      <c r="F3009" s="70" t="s">
        <v>40</v>
      </c>
      <c r="G3009" s="78">
        <v>46010</v>
      </c>
      <c r="H3009" s="78">
        <v>45992</v>
      </c>
      <c r="I3009" s="69">
        <v>14789091.59</v>
      </c>
      <c r="J3009" s="70">
        <v>0</v>
      </c>
      <c r="K3009" s="71">
        <v>1.002</v>
      </c>
      <c r="L3009" s="70">
        <v>0</v>
      </c>
      <c r="M3009" s="71">
        <v>1.05</v>
      </c>
      <c r="N3009" s="72"/>
      <c r="O3009" s="73">
        <f>MIN(1,MAX(0,(1/(1+EXP(-(Assumptions!$B$5 + Assumptions!$B$6*$N3009))))*Assumptions!$B$3))</f>
        <v>3.9165722796764356E-2</v>
      </c>
      <c r="P3009" s="73">
        <f>VLOOKUP($F3009,Assumptions!$A$23:$B$27,2,FALSE)*Assumptions!$B$4</f>
        <v>0.7</v>
      </c>
      <c r="Q3009" s="74">
        <f t="shared" ref="Q3009:Q3072" si="94">$I3009*$O3009*$P3009</f>
        <v>405457.82314092928</v>
      </c>
      <c r="R3009" s="75" t="str">
        <f>IF($O3009&lt;Assumptions!$B$17,"A",IF($O3009&lt;Assumptions!$B$18,"B",IF($O3009&lt;Assumptions!$B$19,"C",IF($O3009&lt;Assumptions!$B$20,"D","E"))))</f>
        <v>B</v>
      </c>
      <c r="S3009" s="75">
        <f t="shared" ref="S3009:S3072" si="95">--($J3009&gt;=180)</f>
        <v>0</v>
      </c>
    </row>
    <row r="3010" spans="1:19" ht="17.399999999999999" x14ac:dyDescent="0.3">
      <c r="A3010" s="39" t="s">
        <v>622</v>
      </c>
      <c r="B3010" s="39" t="s">
        <v>47</v>
      </c>
      <c r="C3010" s="39" t="s">
        <v>144</v>
      </c>
      <c r="D3010" s="39" t="s">
        <v>38</v>
      </c>
      <c r="E3010" s="70" t="s">
        <v>27</v>
      </c>
      <c r="F3010" s="70" t="s">
        <v>24</v>
      </c>
      <c r="G3010" s="78">
        <v>43929</v>
      </c>
      <c r="H3010" s="78">
        <v>45658</v>
      </c>
      <c r="I3010" s="69">
        <v>15896244.02</v>
      </c>
      <c r="J3010" s="70">
        <v>185</v>
      </c>
      <c r="K3010" s="71">
        <v>0.16600000000000001</v>
      </c>
      <c r="L3010" s="70">
        <v>0</v>
      </c>
      <c r="M3010" s="71">
        <v>1.2210000000000001</v>
      </c>
      <c r="N3010" s="72"/>
      <c r="O3010" s="73">
        <f>MIN(1,MAX(0,(1/(1+EXP(-(Assumptions!$B$5 + Assumptions!$B$6*$N3010))))*Assumptions!$B$3))</f>
        <v>3.9165722796764356E-2</v>
      </c>
      <c r="P3010" s="73">
        <f>VLOOKUP($F3010,Assumptions!$A$23:$B$27,2,FALSE)*Assumptions!$B$4</f>
        <v>0.2</v>
      </c>
      <c r="Q3010" s="74">
        <f t="shared" si="94"/>
        <v>124517.57735940861</v>
      </c>
      <c r="R3010" s="75" t="str">
        <f>IF($O3010&lt;Assumptions!$B$17,"A",IF($O3010&lt;Assumptions!$B$18,"B",IF($O3010&lt;Assumptions!$B$19,"C",IF($O3010&lt;Assumptions!$B$20,"D","E"))))</f>
        <v>B</v>
      </c>
      <c r="S3010" s="75">
        <f t="shared" si="95"/>
        <v>1</v>
      </c>
    </row>
    <row r="3011" spans="1:19" ht="17.399999999999999" x14ac:dyDescent="0.3">
      <c r="A3011" s="39" t="s">
        <v>622</v>
      </c>
      <c r="B3011" s="39" t="s">
        <v>47</v>
      </c>
      <c r="C3011" s="39" t="s">
        <v>144</v>
      </c>
      <c r="D3011" s="39" t="s">
        <v>38</v>
      </c>
      <c r="E3011" s="70" t="s">
        <v>27</v>
      </c>
      <c r="F3011" s="70" t="s">
        <v>24</v>
      </c>
      <c r="G3011" s="78">
        <v>43929</v>
      </c>
      <c r="H3011" s="78">
        <v>45689</v>
      </c>
      <c r="I3011" s="69">
        <v>15896244.02</v>
      </c>
      <c r="J3011" s="70">
        <v>999</v>
      </c>
      <c r="K3011" s="71">
        <v>0.17799999999999999</v>
      </c>
      <c r="L3011" s="70">
        <v>0</v>
      </c>
      <c r="M3011" s="71">
        <v>1.2210000000000001</v>
      </c>
      <c r="N3011" s="72"/>
      <c r="O3011" s="73">
        <f>MIN(1,MAX(0,(1/(1+EXP(-(Assumptions!$B$5 + Assumptions!$B$6*$N3011))))*Assumptions!$B$3))</f>
        <v>3.9165722796764356E-2</v>
      </c>
      <c r="P3011" s="73">
        <f>VLOOKUP($F3011,Assumptions!$A$23:$B$27,2,FALSE)*Assumptions!$B$4</f>
        <v>0.2</v>
      </c>
      <c r="Q3011" s="74">
        <f t="shared" si="94"/>
        <v>124517.57735940861</v>
      </c>
      <c r="R3011" s="75" t="str">
        <f>IF($O3011&lt;Assumptions!$B$17,"A",IF($O3011&lt;Assumptions!$B$18,"B",IF($O3011&lt;Assumptions!$B$19,"C",IF($O3011&lt;Assumptions!$B$20,"D","E"))))</f>
        <v>B</v>
      </c>
      <c r="S3011" s="75">
        <f t="shared" si="95"/>
        <v>1</v>
      </c>
    </row>
    <row r="3012" spans="1:19" ht="17.399999999999999" x14ac:dyDescent="0.3">
      <c r="A3012" s="39" t="s">
        <v>622</v>
      </c>
      <c r="B3012" s="39" t="s">
        <v>47</v>
      </c>
      <c r="C3012" s="39" t="s">
        <v>144</v>
      </c>
      <c r="D3012" s="39" t="s">
        <v>38</v>
      </c>
      <c r="E3012" s="70" t="s">
        <v>27</v>
      </c>
      <c r="F3012" s="70" t="s">
        <v>24</v>
      </c>
      <c r="G3012" s="78">
        <v>43929</v>
      </c>
      <c r="H3012" s="78">
        <v>45717</v>
      </c>
      <c r="I3012" s="69">
        <v>15896244.02</v>
      </c>
      <c r="J3012" s="70">
        <v>999</v>
      </c>
      <c r="K3012" s="71">
        <v>0.13600000000000001</v>
      </c>
      <c r="L3012" s="70">
        <v>0</v>
      </c>
      <c r="M3012" s="71">
        <v>1.2210000000000001</v>
      </c>
      <c r="N3012" s="72"/>
      <c r="O3012" s="73">
        <f>MIN(1,MAX(0,(1/(1+EXP(-(Assumptions!$B$5 + Assumptions!$B$6*$N3012))))*Assumptions!$B$3))</f>
        <v>3.9165722796764356E-2</v>
      </c>
      <c r="P3012" s="73">
        <f>VLOOKUP($F3012,Assumptions!$A$23:$B$27,2,FALSE)*Assumptions!$B$4</f>
        <v>0.2</v>
      </c>
      <c r="Q3012" s="74">
        <f t="shared" si="94"/>
        <v>124517.57735940861</v>
      </c>
      <c r="R3012" s="75" t="str">
        <f>IF($O3012&lt;Assumptions!$B$17,"A",IF($O3012&lt;Assumptions!$B$18,"B",IF($O3012&lt;Assumptions!$B$19,"C",IF($O3012&lt;Assumptions!$B$20,"D","E"))))</f>
        <v>B</v>
      </c>
      <c r="S3012" s="75">
        <f t="shared" si="95"/>
        <v>1</v>
      </c>
    </row>
    <row r="3013" spans="1:19" ht="17.399999999999999" x14ac:dyDescent="0.3">
      <c r="A3013" s="39" t="s">
        <v>622</v>
      </c>
      <c r="B3013" s="39" t="s">
        <v>47</v>
      </c>
      <c r="C3013" s="39" t="s">
        <v>144</v>
      </c>
      <c r="D3013" s="39" t="s">
        <v>38</v>
      </c>
      <c r="E3013" s="70" t="s">
        <v>27</v>
      </c>
      <c r="F3013" s="70" t="s">
        <v>24</v>
      </c>
      <c r="G3013" s="78">
        <v>43929</v>
      </c>
      <c r="H3013" s="78">
        <v>45748</v>
      </c>
      <c r="I3013" s="69">
        <v>15896244.02</v>
      </c>
      <c r="J3013" s="70">
        <v>999</v>
      </c>
      <c r="K3013" s="71">
        <v>0.16400000000000001</v>
      </c>
      <c r="L3013" s="70">
        <v>0</v>
      </c>
      <c r="M3013" s="71">
        <v>1.2210000000000001</v>
      </c>
      <c r="N3013" s="72"/>
      <c r="O3013" s="73">
        <f>MIN(1,MAX(0,(1/(1+EXP(-(Assumptions!$B$5 + Assumptions!$B$6*$N3013))))*Assumptions!$B$3))</f>
        <v>3.9165722796764356E-2</v>
      </c>
      <c r="P3013" s="73">
        <f>VLOOKUP($F3013,Assumptions!$A$23:$B$27,2,FALSE)*Assumptions!$B$4</f>
        <v>0.2</v>
      </c>
      <c r="Q3013" s="74">
        <f t="shared" si="94"/>
        <v>124517.57735940861</v>
      </c>
      <c r="R3013" s="75" t="str">
        <f>IF($O3013&lt;Assumptions!$B$17,"A",IF($O3013&lt;Assumptions!$B$18,"B",IF($O3013&lt;Assumptions!$B$19,"C",IF($O3013&lt;Assumptions!$B$20,"D","E"))))</f>
        <v>B</v>
      </c>
      <c r="S3013" s="75">
        <f t="shared" si="95"/>
        <v>1</v>
      </c>
    </row>
    <row r="3014" spans="1:19" ht="17.399999999999999" x14ac:dyDescent="0.3">
      <c r="A3014" s="39" t="s">
        <v>622</v>
      </c>
      <c r="B3014" s="39" t="s">
        <v>47</v>
      </c>
      <c r="C3014" s="39" t="s">
        <v>144</v>
      </c>
      <c r="D3014" s="39" t="s">
        <v>38</v>
      </c>
      <c r="E3014" s="70" t="s">
        <v>27</v>
      </c>
      <c r="F3014" s="70" t="s">
        <v>24</v>
      </c>
      <c r="G3014" s="78">
        <v>43929</v>
      </c>
      <c r="H3014" s="78">
        <v>45778</v>
      </c>
      <c r="I3014" s="69">
        <v>15896244.02</v>
      </c>
      <c r="J3014" s="70">
        <v>999</v>
      </c>
      <c r="K3014" s="71">
        <v>0.14899999999999999</v>
      </c>
      <c r="L3014" s="70">
        <v>0</v>
      </c>
      <c r="M3014" s="71">
        <v>1.2210000000000001</v>
      </c>
      <c r="N3014" s="72"/>
      <c r="O3014" s="73">
        <f>MIN(1,MAX(0,(1/(1+EXP(-(Assumptions!$B$5 + Assumptions!$B$6*$N3014))))*Assumptions!$B$3))</f>
        <v>3.9165722796764356E-2</v>
      </c>
      <c r="P3014" s="73">
        <f>VLOOKUP($F3014,Assumptions!$A$23:$B$27,2,FALSE)*Assumptions!$B$4</f>
        <v>0.2</v>
      </c>
      <c r="Q3014" s="74">
        <f t="shared" si="94"/>
        <v>124517.57735940861</v>
      </c>
      <c r="R3014" s="75" t="str">
        <f>IF($O3014&lt;Assumptions!$B$17,"A",IF($O3014&lt;Assumptions!$B$18,"B",IF($O3014&lt;Assumptions!$B$19,"C",IF($O3014&lt;Assumptions!$B$20,"D","E"))))</f>
        <v>B</v>
      </c>
      <c r="S3014" s="75">
        <f t="shared" si="95"/>
        <v>1</v>
      </c>
    </row>
    <row r="3015" spans="1:19" ht="17.399999999999999" x14ac:dyDescent="0.3">
      <c r="A3015" s="39" t="s">
        <v>622</v>
      </c>
      <c r="B3015" s="39" t="s">
        <v>47</v>
      </c>
      <c r="C3015" s="39" t="s">
        <v>144</v>
      </c>
      <c r="D3015" s="39" t="s">
        <v>38</v>
      </c>
      <c r="E3015" s="70" t="s">
        <v>27</v>
      </c>
      <c r="F3015" s="70" t="s">
        <v>24</v>
      </c>
      <c r="G3015" s="78">
        <v>43929</v>
      </c>
      <c r="H3015" s="78">
        <v>45809</v>
      </c>
      <c r="I3015" s="69">
        <v>15896244.02</v>
      </c>
      <c r="J3015" s="70">
        <v>999</v>
      </c>
      <c r="K3015" s="71">
        <v>0.156</v>
      </c>
      <c r="L3015" s="70">
        <v>0</v>
      </c>
      <c r="M3015" s="71">
        <v>1.2210000000000001</v>
      </c>
      <c r="N3015" s="72"/>
      <c r="O3015" s="73">
        <f>MIN(1,MAX(0,(1/(1+EXP(-(Assumptions!$B$5 + Assumptions!$B$6*$N3015))))*Assumptions!$B$3))</f>
        <v>3.9165722796764356E-2</v>
      </c>
      <c r="P3015" s="73">
        <f>VLOOKUP($F3015,Assumptions!$A$23:$B$27,2,FALSE)*Assumptions!$B$4</f>
        <v>0.2</v>
      </c>
      <c r="Q3015" s="74">
        <f t="shared" si="94"/>
        <v>124517.57735940861</v>
      </c>
      <c r="R3015" s="75" t="str">
        <f>IF($O3015&lt;Assumptions!$B$17,"A",IF($O3015&lt;Assumptions!$B$18,"B",IF($O3015&lt;Assumptions!$B$19,"C",IF($O3015&lt;Assumptions!$B$20,"D","E"))))</f>
        <v>B</v>
      </c>
      <c r="S3015" s="75">
        <f t="shared" si="95"/>
        <v>1</v>
      </c>
    </row>
    <row r="3016" spans="1:19" ht="17.399999999999999" x14ac:dyDescent="0.3">
      <c r="A3016" s="39" t="s">
        <v>622</v>
      </c>
      <c r="B3016" s="39" t="s">
        <v>47</v>
      </c>
      <c r="C3016" s="39" t="s">
        <v>144</v>
      </c>
      <c r="D3016" s="39" t="s">
        <v>38</v>
      </c>
      <c r="E3016" s="70" t="s">
        <v>27</v>
      </c>
      <c r="F3016" s="70" t="s">
        <v>24</v>
      </c>
      <c r="G3016" s="78">
        <v>43929</v>
      </c>
      <c r="H3016" s="78">
        <v>45839</v>
      </c>
      <c r="I3016" s="69">
        <v>15896244.02</v>
      </c>
      <c r="J3016" s="70">
        <v>999</v>
      </c>
      <c r="K3016" s="71">
        <v>9.5000000000000001E-2</v>
      </c>
      <c r="L3016" s="70">
        <v>0</v>
      </c>
      <c r="M3016" s="71">
        <v>1.2210000000000001</v>
      </c>
      <c r="N3016" s="72"/>
      <c r="O3016" s="73">
        <f>MIN(1,MAX(0,(1/(1+EXP(-(Assumptions!$B$5 + Assumptions!$B$6*$N3016))))*Assumptions!$B$3))</f>
        <v>3.9165722796764356E-2</v>
      </c>
      <c r="P3016" s="73">
        <f>VLOOKUP($F3016,Assumptions!$A$23:$B$27,2,FALSE)*Assumptions!$B$4</f>
        <v>0.2</v>
      </c>
      <c r="Q3016" s="74">
        <f t="shared" si="94"/>
        <v>124517.57735940861</v>
      </c>
      <c r="R3016" s="75" t="str">
        <f>IF($O3016&lt;Assumptions!$B$17,"A",IF($O3016&lt;Assumptions!$B$18,"B",IF($O3016&lt;Assumptions!$B$19,"C",IF($O3016&lt;Assumptions!$B$20,"D","E"))))</f>
        <v>B</v>
      </c>
      <c r="S3016" s="75">
        <f t="shared" si="95"/>
        <v>1</v>
      </c>
    </row>
    <row r="3017" spans="1:19" ht="17.399999999999999" x14ac:dyDescent="0.3">
      <c r="A3017" s="39" t="s">
        <v>622</v>
      </c>
      <c r="B3017" s="39" t="s">
        <v>47</v>
      </c>
      <c r="C3017" s="39" t="s">
        <v>144</v>
      </c>
      <c r="D3017" s="39" t="s">
        <v>38</v>
      </c>
      <c r="E3017" s="70" t="s">
        <v>27</v>
      </c>
      <c r="F3017" s="70" t="s">
        <v>24</v>
      </c>
      <c r="G3017" s="78">
        <v>43929</v>
      </c>
      <c r="H3017" s="78">
        <v>45870</v>
      </c>
      <c r="I3017" s="69">
        <v>15896244.02</v>
      </c>
      <c r="J3017" s="70">
        <v>999</v>
      </c>
      <c r="K3017" s="71">
        <v>0.155</v>
      </c>
      <c r="L3017" s="70">
        <v>0</v>
      </c>
      <c r="M3017" s="71">
        <v>1.2210000000000001</v>
      </c>
      <c r="N3017" s="72"/>
      <c r="O3017" s="73">
        <f>MIN(1,MAX(0,(1/(1+EXP(-(Assumptions!$B$5 + Assumptions!$B$6*$N3017))))*Assumptions!$B$3))</f>
        <v>3.9165722796764356E-2</v>
      </c>
      <c r="P3017" s="73">
        <f>VLOOKUP($F3017,Assumptions!$A$23:$B$27,2,FALSE)*Assumptions!$B$4</f>
        <v>0.2</v>
      </c>
      <c r="Q3017" s="74">
        <f t="shared" si="94"/>
        <v>124517.57735940861</v>
      </c>
      <c r="R3017" s="75" t="str">
        <f>IF($O3017&lt;Assumptions!$B$17,"A",IF($O3017&lt;Assumptions!$B$18,"B",IF($O3017&lt;Assumptions!$B$19,"C",IF($O3017&lt;Assumptions!$B$20,"D","E"))))</f>
        <v>B</v>
      </c>
      <c r="S3017" s="75">
        <f t="shared" si="95"/>
        <v>1</v>
      </c>
    </row>
    <row r="3018" spans="1:19" ht="17.399999999999999" x14ac:dyDescent="0.3">
      <c r="A3018" s="39" t="s">
        <v>622</v>
      </c>
      <c r="B3018" s="39" t="s">
        <v>47</v>
      </c>
      <c r="C3018" s="39" t="s">
        <v>144</v>
      </c>
      <c r="D3018" s="39" t="s">
        <v>38</v>
      </c>
      <c r="E3018" s="70" t="s">
        <v>27</v>
      </c>
      <c r="F3018" s="70" t="s">
        <v>24</v>
      </c>
      <c r="G3018" s="78">
        <v>43929</v>
      </c>
      <c r="H3018" s="78">
        <v>45901</v>
      </c>
      <c r="I3018" s="69">
        <v>15896244.02</v>
      </c>
      <c r="J3018" s="70">
        <v>999</v>
      </c>
      <c r="K3018" s="71">
        <v>8.4000000000000005E-2</v>
      </c>
      <c r="L3018" s="70">
        <v>0</v>
      </c>
      <c r="M3018" s="71">
        <v>1.2210000000000001</v>
      </c>
      <c r="N3018" s="72"/>
      <c r="O3018" s="73">
        <f>MIN(1,MAX(0,(1/(1+EXP(-(Assumptions!$B$5 + Assumptions!$B$6*$N3018))))*Assumptions!$B$3))</f>
        <v>3.9165722796764356E-2</v>
      </c>
      <c r="P3018" s="73">
        <f>VLOOKUP($F3018,Assumptions!$A$23:$B$27,2,FALSE)*Assumptions!$B$4</f>
        <v>0.2</v>
      </c>
      <c r="Q3018" s="74">
        <f t="shared" si="94"/>
        <v>124517.57735940861</v>
      </c>
      <c r="R3018" s="75" t="str">
        <f>IF($O3018&lt;Assumptions!$B$17,"A",IF($O3018&lt;Assumptions!$B$18,"B",IF($O3018&lt;Assumptions!$B$19,"C",IF($O3018&lt;Assumptions!$B$20,"D","E"))))</f>
        <v>B</v>
      </c>
      <c r="S3018" s="75">
        <f t="shared" si="95"/>
        <v>1</v>
      </c>
    </row>
    <row r="3019" spans="1:19" ht="17.399999999999999" x14ac:dyDescent="0.3">
      <c r="A3019" s="39" t="s">
        <v>622</v>
      </c>
      <c r="B3019" s="39" t="s">
        <v>47</v>
      </c>
      <c r="C3019" s="39" t="s">
        <v>144</v>
      </c>
      <c r="D3019" s="39" t="s">
        <v>38</v>
      </c>
      <c r="E3019" s="70" t="s">
        <v>27</v>
      </c>
      <c r="F3019" s="70" t="s">
        <v>24</v>
      </c>
      <c r="G3019" s="78">
        <v>43929</v>
      </c>
      <c r="H3019" s="78">
        <v>45931</v>
      </c>
      <c r="I3019" s="69">
        <v>15896244.02</v>
      </c>
      <c r="J3019" s="70">
        <v>999</v>
      </c>
      <c r="K3019" s="71">
        <v>0.17</v>
      </c>
      <c r="L3019" s="70">
        <v>0</v>
      </c>
      <c r="M3019" s="71">
        <v>1.2210000000000001</v>
      </c>
      <c r="N3019" s="72"/>
      <c r="O3019" s="73">
        <f>MIN(1,MAX(0,(1/(1+EXP(-(Assumptions!$B$5 + Assumptions!$B$6*$N3019))))*Assumptions!$B$3))</f>
        <v>3.9165722796764356E-2</v>
      </c>
      <c r="P3019" s="73">
        <f>VLOOKUP($F3019,Assumptions!$A$23:$B$27,2,FALSE)*Assumptions!$B$4</f>
        <v>0.2</v>
      </c>
      <c r="Q3019" s="74">
        <f t="shared" si="94"/>
        <v>124517.57735940861</v>
      </c>
      <c r="R3019" s="75" t="str">
        <f>IF($O3019&lt;Assumptions!$B$17,"A",IF($O3019&lt;Assumptions!$B$18,"B",IF($O3019&lt;Assumptions!$B$19,"C",IF($O3019&lt;Assumptions!$B$20,"D","E"))))</f>
        <v>B</v>
      </c>
      <c r="S3019" s="75">
        <f t="shared" si="95"/>
        <v>1</v>
      </c>
    </row>
    <row r="3020" spans="1:19" ht="17.399999999999999" x14ac:dyDescent="0.3">
      <c r="A3020" s="39" t="s">
        <v>622</v>
      </c>
      <c r="B3020" s="39" t="s">
        <v>47</v>
      </c>
      <c r="C3020" s="39" t="s">
        <v>144</v>
      </c>
      <c r="D3020" s="39" t="s">
        <v>38</v>
      </c>
      <c r="E3020" s="70" t="s">
        <v>27</v>
      </c>
      <c r="F3020" s="70" t="s">
        <v>24</v>
      </c>
      <c r="G3020" s="78">
        <v>43929</v>
      </c>
      <c r="H3020" s="78">
        <v>45962</v>
      </c>
      <c r="I3020" s="69">
        <v>15896244.02</v>
      </c>
      <c r="J3020" s="70">
        <v>999</v>
      </c>
      <c r="K3020" s="71">
        <v>0.06</v>
      </c>
      <c r="L3020" s="70">
        <v>0</v>
      </c>
      <c r="M3020" s="71">
        <v>1.2210000000000001</v>
      </c>
      <c r="N3020" s="72"/>
      <c r="O3020" s="73">
        <f>MIN(1,MAX(0,(1/(1+EXP(-(Assumptions!$B$5 + Assumptions!$B$6*$N3020))))*Assumptions!$B$3))</f>
        <v>3.9165722796764356E-2</v>
      </c>
      <c r="P3020" s="73">
        <f>VLOOKUP($F3020,Assumptions!$A$23:$B$27,2,FALSE)*Assumptions!$B$4</f>
        <v>0.2</v>
      </c>
      <c r="Q3020" s="74">
        <f t="shared" si="94"/>
        <v>124517.57735940861</v>
      </c>
      <c r="R3020" s="75" t="str">
        <f>IF($O3020&lt;Assumptions!$B$17,"A",IF($O3020&lt;Assumptions!$B$18,"B",IF($O3020&lt;Assumptions!$B$19,"C",IF($O3020&lt;Assumptions!$B$20,"D","E"))))</f>
        <v>B</v>
      </c>
      <c r="S3020" s="75">
        <f t="shared" si="95"/>
        <v>1</v>
      </c>
    </row>
    <row r="3021" spans="1:19" ht="17.399999999999999" x14ac:dyDescent="0.3">
      <c r="A3021" s="39" t="s">
        <v>622</v>
      </c>
      <c r="B3021" s="39" t="s">
        <v>47</v>
      </c>
      <c r="C3021" s="39" t="s">
        <v>144</v>
      </c>
      <c r="D3021" s="39" t="s">
        <v>38</v>
      </c>
      <c r="E3021" s="70" t="s">
        <v>27</v>
      </c>
      <c r="F3021" s="70" t="s">
        <v>24</v>
      </c>
      <c r="G3021" s="78">
        <v>43929</v>
      </c>
      <c r="H3021" s="78">
        <v>45992</v>
      </c>
      <c r="I3021" s="69">
        <v>15896244.02</v>
      </c>
      <c r="J3021" s="70">
        <v>999</v>
      </c>
      <c r="K3021" s="71">
        <v>0.16600000000000001</v>
      </c>
      <c r="L3021" s="70">
        <v>0</v>
      </c>
      <c r="M3021" s="71">
        <v>1.2210000000000001</v>
      </c>
      <c r="N3021" s="72"/>
      <c r="O3021" s="73">
        <f>MIN(1,MAX(0,(1/(1+EXP(-(Assumptions!$B$5 + Assumptions!$B$6*$N3021))))*Assumptions!$B$3))</f>
        <v>3.9165722796764356E-2</v>
      </c>
      <c r="P3021" s="73">
        <f>VLOOKUP($F3021,Assumptions!$A$23:$B$27,2,FALSE)*Assumptions!$B$4</f>
        <v>0.2</v>
      </c>
      <c r="Q3021" s="74">
        <f t="shared" si="94"/>
        <v>124517.57735940861</v>
      </c>
      <c r="R3021" s="75" t="str">
        <f>IF($O3021&lt;Assumptions!$B$17,"A",IF($O3021&lt;Assumptions!$B$18,"B",IF($O3021&lt;Assumptions!$B$19,"C",IF($O3021&lt;Assumptions!$B$20,"D","E"))))</f>
        <v>B</v>
      </c>
      <c r="S3021" s="75">
        <f t="shared" si="95"/>
        <v>1</v>
      </c>
    </row>
    <row r="3022" spans="1:19" ht="17.399999999999999" x14ac:dyDescent="0.3">
      <c r="A3022" s="39" t="s">
        <v>624</v>
      </c>
      <c r="B3022" s="39" t="s">
        <v>63</v>
      </c>
      <c r="C3022" s="39" t="s">
        <v>135</v>
      </c>
      <c r="D3022" s="39" t="s">
        <v>26</v>
      </c>
      <c r="E3022" s="70" t="s">
        <v>23</v>
      </c>
      <c r="F3022" s="70" t="s">
        <v>28</v>
      </c>
      <c r="G3022" s="78">
        <v>45378</v>
      </c>
      <c r="H3022" s="78">
        <v>45658</v>
      </c>
      <c r="I3022" s="69">
        <v>585921.18000000005</v>
      </c>
      <c r="J3022" s="70">
        <v>15</v>
      </c>
      <c r="K3022" s="71">
        <v>1.139</v>
      </c>
      <c r="L3022" s="70">
        <v>0</v>
      </c>
      <c r="M3022" s="71">
        <v>0.73299999999999998</v>
      </c>
      <c r="N3022" s="72"/>
      <c r="O3022" s="73">
        <f>MIN(1,MAX(0,(1/(1+EXP(-(Assumptions!$B$5 + Assumptions!$B$6*$N3022))))*Assumptions!$B$3))</f>
        <v>3.9165722796764356E-2</v>
      </c>
      <c r="P3022" s="73">
        <f>VLOOKUP($F3022,Assumptions!$A$23:$B$27,2,FALSE)*Assumptions!$B$4</f>
        <v>0.35</v>
      </c>
      <c r="Q3022" s="74">
        <f t="shared" si="94"/>
        <v>8031.8092808215742</v>
      </c>
      <c r="R3022" s="75" t="str">
        <f>IF($O3022&lt;Assumptions!$B$17,"A",IF($O3022&lt;Assumptions!$B$18,"B",IF($O3022&lt;Assumptions!$B$19,"C",IF($O3022&lt;Assumptions!$B$20,"D","E"))))</f>
        <v>B</v>
      </c>
      <c r="S3022" s="75">
        <f t="shared" si="95"/>
        <v>0</v>
      </c>
    </row>
    <row r="3023" spans="1:19" ht="17.399999999999999" x14ac:dyDescent="0.3">
      <c r="A3023" s="39" t="s">
        <v>624</v>
      </c>
      <c r="B3023" s="39" t="s">
        <v>63</v>
      </c>
      <c r="C3023" s="39" t="s">
        <v>135</v>
      </c>
      <c r="D3023" s="39" t="s">
        <v>26</v>
      </c>
      <c r="E3023" s="70" t="s">
        <v>23</v>
      </c>
      <c r="F3023" s="70" t="s">
        <v>28</v>
      </c>
      <c r="G3023" s="78">
        <v>45378</v>
      </c>
      <c r="H3023" s="78">
        <v>45689</v>
      </c>
      <c r="I3023" s="69">
        <v>567957.46</v>
      </c>
      <c r="J3023" s="70">
        <v>35</v>
      </c>
      <c r="K3023" s="71">
        <v>0.40600000000000003</v>
      </c>
      <c r="L3023" s="70">
        <v>0</v>
      </c>
      <c r="M3023" s="71">
        <v>0.73299999999999998</v>
      </c>
      <c r="N3023" s="72"/>
      <c r="O3023" s="73">
        <f>MIN(1,MAX(0,(1/(1+EXP(-(Assumptions!$B$5 + Assumptions!$B$6*$N3023))))*Assumptions!$B$3))</f>
        <v>3.9165722796764356E-2</v>
      </c>
      <c r="P3023" s="73">
        <f>VLOOKUP($F3023,Assumptions!$A$23:$B$27,2,FALSE)*Assumptions!$B$4</f>
        <v>0.35</v>
      </c>
      <c r="Q3023" s="74">
        <f t="shared" si="94"/>
        <v>7785.5625535500321</v>
      </c>
      <c r="R3023" s="75" t="str">
        <f>IF($O3023&lt;Assumptions!$B$17,"A",IF($O3023&lt;Assumptions!$B$18,"B",IF($O3023&lt;Assumptions!$B$19,"C",IF($O3023&lt;Assumptions!$B$20,"D","E"))))</f>
        <v>B</v>
      </c>
      <c r="S3023" s="75">
        <f t="shared" si="95"/>
        <v>0</v>
      </c>
    </row>
    <row r="3024" spans="1:19" ht="17.399999999999999" x14ac:dyDescent="0.3">
      <c r="A3024" s="39" t="s">
        <v>624</v>
      </c>
      <c r="B3024" s="39" t="s">
        <v>63</v>
      </c>
      <c r="C3024" s="39" t="s">
        <v>135</v>
      </c>
      <c r="D3024" s="39" t="s">
        <v>26</v>
      </c>
      <c r="E3024" s="70" t="s">
        <v>23</v>
      </c>
      <c r="F3024" s="70" t="s">
        <v>28</v>
      </c>
      <c r="G3024" s="78">
        <v>45378</v>
      </c>
      <c r="H3024" s="78">
        <v>45717</v>
      </c>
      <c r="I3024" s="69">
        <v>549441.69999999995</v>
      </c>
      <c r="J3024" s="70">
        <v>95</v>
      </c>
      <c r="K3024" s="71">
        <v>0.17199999999999999</v>
      </c>
      <c r="L3024" s="70">
        <v>0</v>
      </c>
      <c r="M3024" s="71">
        <v>0.73299999999999998</v>
      </c>
      <c r="N3024" s="72"/>
      <c r="O3024" s="73">
        <f>MIN(1,MAX(0,(1/(1+EXP(-(Assumptions!$B$5 + Assumptions!$B$6*$N3024))))*Assumptions!$B$3))</f>
        <v>3.9165722796764356E-2</v>
      </c>
      <c r="P3024" s="73">
        <f>VLOOKUP($F3024,Assumptions!$A$23:$B$27,2,FALSE)*Assumptions!$B$4</f>
        <v>0.35</v>
      </c>
      <c r="Q3024" s="74">
        <f t="shared" si="94"/>
        <v>7531.7484603140356</v>
      </c>
      <c r="R3024" s="75" t="str">
        <f>IF($O3024&lt;Assumptions!$B$17,"A",IF($O3024&lt;Assumptions!$B$18,"B",IF($O3024&lt;Assumptions!$B$19,"C",IF($O3024&lt;Assumptions!$B$20,"D","E"))))</f>
        <v>B</v>
      </c>
      <c r="S3024" s="75">
        <f t="shared" si="95"/>
        <v>0</v>
      </c>
    </row>
    <row r="3025" spans="1:19" ht="17.399999999999999" x14ac:dyDescent="0.3">
      <c r="A3025" s="39" t="s">
        <v>624</v>
      </c>
      <c r="B3025" s="39" t="s">
        <v>63</v>
      </c>
      <c r="C3025" s="39" t="s">
        <v>135</v>
      </c>
      <c r="D3025" s="39" t="s">
        <v>26</v>
      </c>
      <c r="E3025" s="70" t="s">
        <v>23</v>
      </c>
      <c r="F3025" s="70" t="s">
        <v>28</v>
      </c>
      <c r="G3025" s="78">
        <v>45378</v>
      </c>
      <c r="H3025" s="78">
        <v>45748</v>
      </c>
      <c r="I3025" s="69">
        <v>532712.5</v>
      </c>
      <c r="J3025" s="70">
        <v>0</v>
      </c>
      <c r="K3025" s="71">
        <v>1.1279999999999999</v>
      </c>
      <c r="L3025" s="70">
        <v>0</v>
      </c>
      <c r="M3025" s="71">
        <v>0.73299999999999998</v>
      </c>
      <c r="N3025" s="72"/>
      <c r="O3025" s="73">
        <f>MIN(1,MAX(0,(1/(1+EXP(-(Assumptions!$B$5 + Assumptions!$B$6*$N3025))))*Assumptions!$B$3))</f>
        <v>3.9165722796764356E-2</v>
      </c>
      <c r="P3025" s="73">
        <f>VLOOKUP($F3025,Assumptions!$A$23:$B$27,2,FALSE)*Assumptions!$B$4</f>
        <v>0.35</v>
      </c>
      <c r="Q3025" s="74">
        <f t="shared" si="94"/>
        <v>7302.4245368799657</v>
      </c>
      <c r="R3025" s="75" t="str">
        <f>IF($O3025&lt;Assumptions!$B$17,"A",IF($O3025&lt;Assumptions!$B$18,"B",IF($O3025&lt;Assumptions!$B$19,"C",IF($O3025&lt;Assumptions!$B$20,"D","E"))))</f>
        <v>B</v>
      </c>
      <c r="S3025" s="75">
        <f t="shared" si="95"/>
        <v>0</v>
      </c>
    </row>
    <row r="3026" spans="1:19" ht="17.399999999999999" x14ac:dyDescent="0.3">
      <c r="A3026" s="39" t="s">
        <v>624</v>
      </c>
      <c r="B3026" s="39" t="s">
        <v>63</v>
      </c>
      <c r="C3026" s="39" t="s">
        <v>135</v>
      </c>
      <c r="D3026" s="39" t="s">
        <v>26</v>
      </c>
      <c r="E3026" s="70" t="s">
        <v>23</v>
      </c>
      <c r="F3026" s="70" t="s">
        <v>28</v>
      </c>
      <c r="G3026" s="78">
        <v>45378</v>
      </c>
      <c r="H3026" s="78">
        <v>45778</v>
      </c>
      <c r="I3026" s="69">
        <v>516479.7</v>
      </c>
      <c r="J3026" s="70">
        <v>65</v>
      </c>
      <c r="K3026" s="71">
        <v>0.78700000000000003</v>
      </c>
      <c r="L3026" s="70">
        <v>0</v>
      </c>
      <c r="M3026" s="71">
        <v>0.73299999999999998</v>
      </c>
      <c r="N3026" s="72"/>
      <c r="O3026" s="73">
        <f>MIN(1,MAX(0,(1/(1+EXP(-(Assumptions!$B$5 + Assumptions!$B$6*$N3026))))*Assumptions!$B$3))</f>
        <v>3.9165722796764356E-2</v>
      </c>
      <c r="P3026" s="73">
        <f>VLOOKUP($F3026,Assumptions!$A$23:$B$27,2,FALSE)*Assumptions!$B$4</f>
        <v>0.35</v>
      </c>
      <c r="Q3026" s="74">
        <f t="shared" si="94"/>
        <v>7079.9052661246051</v>
      </c>
      <c r="R3026" s="75" t="str">
        <f>IF($O3026&lt;Assumptions!$B$17,"A",IF($O3026&lt;Assumptions!$B$18,"B",IF($O3026&lt;Assumptions!$B$19,"C",IF($O3026&lt;Assumptions!$B$20,"D","E"))))</f>
        <v>B</v>
      </c>
      <c r="S3026" s="75">
        <f t="shared" si="95"/>
        <v>0</v>
      </c>
    </row>
    <row r="3027" spans="1:19" ht="17.399999999999999" x14ac:dyDescent="0.3">
      <c r="A3027" s="39" t="s">
        <v>624</v>
      </c>
      <c r="B3027" s="39" t="s">
        <v>63</v>
      </c>
      <c r="C3027" s="39" t="s">
        <v>135</v>
      </c>
      <c r="D3027" s="39" t="s">
        <v>26</v>
      </c>
      <c r="E3027" s="70" t="s">
        <v>23</v>
      </c>
      <c r="F3027" s="70" t="s">
        <v>28</v>
      </c>
      <c r="G3027" s="78">
        <v>45378</v>
      </c>
      <c r="H3027" s="78">
        <v>45809</v>
      </c>
      <c r="I3027" s="69">
        <v>501898.38</v>
      </c>
      <c r="J3027" s="70">
        <v>95</v>
      </c>
      <c r="K3027" s="71">
        <v>0.50700000000000001</v>
      </c>
      <c r="L3027" s="70">
        <v>0</v>
      </c>
      <c r="M3027" s="71">
        <v>0.73299999999999998</v>
      </c>
      <c r="N3027" s="72"/>
      <c r="O3027" s="73">
        <f>MIN(1,MAX(0,(1/(1+EXP(-(Assumptions!$B$5 + Assumptions!$B$6*$N3027))))*Assumptions!$B$3))</f>
        <v>3.9165722796764356E-2</v>
      </c>
      <c r="P3027" s="73">
        <f>VLOOKUP($F3027,Assumptions!$A$23:$B$27,2,FALSE)*Assumptions!$B$4</f>
        <v>0.35</v>
      </c>
      <c r="Q3027" s="74">
        <f t="shared" si="94"/>
        <v>6880.0244881287836</v>
      </c>
      <c r="R3027" s="75" t="str">
        <f>IF($O3027&lt;Assumptions!$B$17,"A",IF($O3027&lt;Assumptions!$B$18,"B",IF($O3027&lt;Assumptions!$B$19,"C",IF($O3027&lt;Assumptions!$B$20,"D","E"))))</f>
        <v>B</v>
      </c>
      <c r="S3027" s="75">
        <f t="shared" si="95"/>
        <v>0</v>
      </c>
    </row>
    <row r="3028" spans="1:19" ht="17.399999999999999" x14ac:dyDescent="0.3">
      <c r="A3028" s="39" t="s">
        <v>624</v>
      </c>
      <c r="B3028" s="39" t="s">
        <v>63</v>
      </c>
      <c r="C3028" s="39" t="s">
        <v>135</v>
      </c>
      <c r="D3028" s="39" t="s">
        <v>26</v>
      </c>
      <c r="E3028" s="70" t="s">
        <v>23</v>
      </c>
      <c r="F3028" s="70" t="s">
        <v>28</v>
      </c>
      <c r="G3028" s="78">
        <v>45378</v>
      </c>
      <c r="H3028" s="78">
        <v>45839</v>
      </c>
      <c r="I3028" s="69">
        <v>485336.17</v>
      </c>
      <c r="J3028" s="70">
        <v>0</v>
      </c>
      <c r="K3028" s="71">
        <v>1.0820000000000001</v>
      </c>
      <c r="L3028" s="70">
        <v>0</v>
      </c>
      <c r="M3028" s="71">
        <v>0.73299999999999998</v>
      </c>
      <c r="N3028" s="72"/>
      <c r="O3028" s="73">
        <f>MIN(1,MAX(0,(1/(1+EXP(-(Assumptions!$B$5 + Assumptions!$B$6*$N3028))))*Assumptions!$B$3))</f>
        <v>3.9165722796764356E-2</v>
      </c>
      <c r="P3028" s="73">
        <f>VLOOKUP($F3028,Assumptions!$A$23:$B$27,2,FALSE)*Assumptions!$B$4</f>
        <v>0.35</v>
      </c>
      <c r="Q3028" s="74">
        <f t="shared" si="94"/>
        <v>6652.9896641121541</v>
      </c>
      <c r="R3028" s="75" t="str">
        <f>IF($O3028&lt;Assumptions!$B$17,"A",IF($O3028&lt;Assumptions!$B$18,"B",IF($O3028&lt;Assumptions!$B$19,"C",IF($O3028&lt;Assumptions!$B$20,"D","E"))))</f>
        <v>B</v>
      </c>
      <c r="S3028" s="75">
        <f t="shared" si="95"/>
        <v>0</v>
      </c>
    </row>
    <row r="3029" spans="1:19" ht="17.399999999999999" x14ac:dyDescent="0.3">
      <c r="A3029" s="39" t="s">
        <v>624</v>
      </c>
      <c r="B3029" s="39" t="s">
        <v>63</v>
      </c>
      <c r="C3029" s="39" t="s">
        <v>135</v>
      </c>
      <c r="D3029" s="39" t="s">
        <v>26</v>
      </c>
      <c r="E3029" s="70" t="s">
        <v>23</v>
      </c>
      <c r="F3029" s="70" t="s">
        <v>28</v>
      </c>
      <c r="G3029" s="78">
        <v>45378</v>
      </c>
      <c r="H3029" s="78">
        <v>45870</v>
      </c>
      <c r="I3029" s="69">
        <v>471108.52</v>
      </c>
      <c r="J3029" s="70">
        <v>220</v>
      </c>
      <c r="K3029" s="71">
        <v>0.18099999999999999</v>
      </c>
      <c r="L3029" s="70">
        <v>1</v>
      </c>
      <c r="M3029" s="71">
        <v>0.73299999999999998</v>
      </c>
      <c r="N3029" s="72"/>
      <c r="O3029" s="73">
        <f>MIN(1,MAX(0,(1/(1+EXP(-(Assumptions!$B$5 + Assumptions!$B$6*$N3029))))*Assumptions!$B$3))</f>
        <v>3.9165722796764356E-2</v>
      </c>
      <c r="P3029" s="73">
        <f>VLOOKUP($F3029,Assumptions!$A$23:$B$27,2,FALSE)*Assumptions!$B$4</f>
        <v>0.35</v>
      </c>
      <c r="Q3029" s="74">
        <f t="shared" si="94"/>
        <v>6457.9569955298703</v>
      </c>
      <c r="R3029" s="75" t="str">
        <f>IF($O3029&lt;Assumptions!$B$17,"A",IF($O3029&lt;Assumptions!$B$18,"B",IF($O3029&lt;Assumptions!$B$19,"C",IF($O3029&lt;Assumptions!$B$20,"D","E"))))</f>
        <v>B</v>
      </c>
      <c r="S3029" s="75">
        <f t="shared" si="95"/>
        <v>1</v>
      </c>
    </row>
    <row r="3030" spans="1:19" ht="17.399999999999999" x14ac:dyDescent="0.3">
      <c r="A3030" s="39" t="s">
        <v>624</v>
      </c>
      <c r="B3030" s="39" t="s">
        <v>63</v>
      </c>
      <c r="C3030" s="39" t="s">
        <v>135</v>
      </c>
      <c r="D3030" s="39" t="s">
        <v>26</v>
      </c>
      <c r="E3030" s="70" t="s">
        <v>23</v>
      </c>
      <c r="F3030" s="70" t="s">
        <v>28</v>
      </c>
      <c r="G3030" s="78">
        <v>45378</v>
      </c>
      <c r="H3030" s="78">
        <v>45901</v>
      </c>
      <c r="I3030" s="69">
        <v>456694.92</v>
      </c>
      <c r="J3030" s="70">
        <v>15</v>
      </c>
      <c r="K3030" s="71">
        <v>1.111</v>
      </c>
      <c r="L3030" s="70">
        <v>1</v>
      </c>
      <c r="M3030" s="71">
        <v>0.73299999999999998</v>
      </c>
      <c r="N3030" s="72"/>
      <c r="O3030" s="73">
        <f>MIN(1,MAX(0,(1/(1+EXP(-(Assumptions!$B$5 + Assumptions!$B$6*$N3030))))*Assumptions!$B$3))</f>
        <v>3.9165722796764356E-2</v>
      </c>
      <c r="P3030" s="73">
        <f>VLOOKUP($F3030,Assumptions!$A$23:$B$27,2,FALSE)*Assumptions!$B$4</f>
        <v>0.35</v>
      </c>
      <c r="Q3030" s="74">
        <f t="shared" si="94"/>
        <v>6260.3753237936662</v>
      </c>
      <c r="R3030" s="75" t="str">
        <f>IF($O3030&lt;Assumptions!$B$17,"A",IF($O3030&lt;Assumptions!$B$18,"B",IF($O3030&lt;Assumptions!$B$19,"C",IF($O3030&lt;Assumptions!$B$20,"D","E"))))</f>
        <v>B</v>
      </c>
      <c r="S3030" s="75">
        <f t="shared" si="95"/>
        <v>0</v>
      </c>
    </row>
    <row r="3031" spans="1:19" ht="17.399999999999999" x14ac:dyDescent="0.3">
      <c r="A3031" s="39" t="s">
        <v>624</v>
      </c>
      <c r="B3031" s="39" t="s">
        <v>63</v>
      </c>
      <c r="C3031" s="39" t="s">
        <v>135</v>
      </c>
      <c r="D3031" s="39" t="s">
        <v>26</v>
      </c>
      <c r="E3031" s="70" t="s">
        <v>23</v>
      </c>
      <c r="F3031" s="70" t="s">
        <v>28</v>
      </c>
      <c r="G3031" s="78">
        <v>45378</v>
      </c>
      <c r="H3031" s="78">
        <v>45931</v>
      </c>
      <c r="I3031" s="69">
        <v>444067.03</v>
      </c>
      <c r="J3031" s="70">
        <v>0</v>
      </c>
      <c r="K3031" s="71">
        <v>1.0589999999999999</v>
      </c>
      <c r="L3031" s="70">
        <v>1</v>
      </c>
      <c r="M3031" s="71">
        <v>0.73299999999999998</v>
      </c>
      <c r="N3031" s="72"/>
      <c r="O3031" s="73">
        <f>MIN(1,MAX(0,(1/(1+EXP(-(Assumptions!$B$5 + Assumptions!$B$6*$N3031))))*Assumptions!$B$3))</f>
        <v>3.9165722796764356E-2</v>
      </c>
      <c r="P3031" s="73">
        <f>VLOOKUP($F3031,Assumptions!$A$23:$B$27,2,FALSE)*Assumptions!$B$4</f>
        <v>0.35</v>
      </c>
      <c r="Q3031" s="74">
        <f t="shared" si="94"/>
        <v>6087.2721700568545</v>
      </c>
      <c r="R3031" s="75" t="str">
        <f>IF($O3031&lt;Assumptions!$B$17,"A",IF($O3031&lt;Assumptions!$B$18,"B",IF($O3031&lt;Assumptions!$B$19,"C",IF($O3031&lt;Assumptions!$B$20,"D","E"))))</f>
        <v>B</v>
      </c>
      <c r="S3031" s="75">
        <f t="shared" si="95"/>
        <v>0</v>
      </c>
    </row>
    <row r="3032" spans="1:19" ht="17.399999999999999" x14ac:dyDescent="0.3">
      <c r="A3032" s="39" t="s">
        <v>624</v>
      </c>
      <c r="B3032" s="39" t="s">
        <v>63</v>
      </c>
      <c r="C3032" s="39" t="s">
        <v>135</v>
      </c>
      <c r="D3032" s="39" t="s">
        <v>26</v>
      </c>
      <c r="E3032" s="70" t="s">
        <v>23</v>
      </c>
      <c r="F3032" s="70" t="s">
        <v>28</v>
      </c>
      <c r="G3032" s="78">
        <v>45378</v>
      </c>
      <c r="H3032" s="78">
        <v>45962</v>
      </c>
      <c r="I3032" s="69">
        <v>431973.08</v>
      </c>
      <c r="J3032" s="70">
        <v>0</v>
      </c>
      <c r="K3032" s="71">
        <v>1.0660000000000001</v>
      </c>
      <c r="L3032" s="70">
        <v>1</v>
      </c>
      <c r="M3032" s="71">
        <v>0.73299999999999998</v>
      </c>
      <c r="N3032" s="72"/>
      <c r="O3032" s="73">
        <f>MIN(1,MAX(0,(1/(1+EXP(-(Assumptions!$B$5 + Assumptions!$B$6*$N3032))))*Assumptions!$B$3))</f>
        <v>3.9165722796764356E-2</v>
      </c>
      <c r="P3032" s="73">
        <f>VLOOKUP($F3032,Assumptions!$A$23:$B$27,2,FALSE)*Assumptions!$B$4</f>
        <v>0.35</v>
      </c>
      <c r="Q3032" s="74">
        <f t="shared" si="94"/>
        <v>5921.48826743058</v>
      </c>
      <c r="R3032" s="75" t="str">
        <f>IF($O3032&lt;Assumptions!$B$17,"A",IF($O3032&lt;Assumptions!$B$18,"B",IF($O3032&lt;Assumptions!$B$19,"C",IF($O3032&lt;Assumptions!$B$20,"D","E"))))</f>
        <v>B</v>
      </c>
      <c r="S3032" s="75">
        <f t="shared" si="95"/>
        <v>0</v>
      </c>
    </row>
    <row r="3033" spans="1:19" ht="17.399999999999999" x14ac:dyDescent="0.3">
      <c r="A3033" s="39" t="s">
        <v>624</v>
      </c>
      <c r="B3033" s="39" t="s">
        <v>63</v>
      </c>
      <c r="C3033" s="39" t="s">
        <v>135</v>
      </c>
      <c r="D3033" s="39" t="s">
        <v>26</v>
      </c>
      <c r="E3033" s="70" t="s">
        <v>23</v>
      </c>
      <c r="F3033" s="70" t="s">
        <v>28</v>
      </c>
      <c r="G3033" s="78">
        <v>45378</v>
      </c>
      <c r="H3033" s="78">
        <v>45992</v>
      </c>
      <c r="I3033" s="69">
        <v>419237.25</v>
      </c>
      <c r="J3033" s="70">
        <v>0</v>
      </c>
      <c r="K3033" s="71">
        <v>0.98699999999999999</v>
      </c>
      <c r="L3033" s="70">
        <v>1</v>
      </c>
      <c r="M3033" s="71">
        <v>0.73299999999999998</v>
      </c>
      <c r="N3033" s="72"/>
      <c r="O3033" s="73">
        <f>MIN(1,MAX(0,(1/(1+EXP(-(Assumptions!$B$5 + Assumptions!$B$6*$N3033))))*Assumptions!$B$3))</f>
        <v>3.9165722796764356E-2</v>
      </c>
      <c r="P3033" s="73">
        <f>VLOOKUP($F3033,Assumptions!$A$23:$B$27,2,FALSE)*Assumptions!$B$4</f>
        <v>0.35</v>
      </c>
      <c r="Q3033" s="74">
        <f t="shared" si="94"/>
        <v>5746.9054718522284</v>
      </c>
      <c r="R3033" s="75" t="str">
        <f>IF($O3033&lt;Assumptions!$B$17,"A",IF($O3033&lt;Assumptions!$B$18,"B",IF($O3033&lt;Assumptions!$B$19,"C",IF($O3033&lt;Assumptions!$B$20,"D","E"))))</f>
        <v>B</v>
      </c>
      <c r="S3033" s="75">
        <f t="shared" si="95"/>
        <v>0</v>
      </c>
    </row>
    <row r="3034" spans="1:19" ht="17.399999999999999" x14ac:dyDescent="0.3">
      <c r="A3034" s="39" t="s">
        <v>626</v>
      </c>
      <c r="B3034" s="39" t="s">
        <v>68</v>
      </c>
      <c r="C3034" s="39" t="s">
        <v>135</v>
      </c>
      <c r="D3034" s="39" t="s">
        <v>22</v>
      </c>
      <c r="E3034" s="70" t="s">
        <v>27</v>
      </c>
      <c r="F3034" s="70" t="s">
        <v>36</v>
      </c>
      <c r="G3034" s="78">
        <v>45557</v>
      </c>
      <c r="H3034" s="78">
        <v>45658</v>
      </c>
      <c r="I3034" s="69">
        <v>3923684.2</v>
      </c>
      <c r="J3034" s="70">
        <v>0</v>
      </c>
      <c r="K3034" s="71">
        <v>1.125</v>
      </c>
      <c r="L3034" s="70">
        <v>0</v>
      </c>
      <c r="M3034" s="71">
        <v>0.77400000000000002</v>
      </c>
      <c r="N3034" s="72"/>
      <c r="O3034" s="73">
        <f>MIN(1,MAX(0,(1/(1+EXP(-(Assumptions!$B$5 + Assumptions!$B$6*$N3034))))*Assumptions!$B$3))</f>
        <v>3.9165722796764356E-2</v>
      </c>
      <c r="P3034" s="73">
        <f>VLOOKUP($F3034,Assumptions!$A$23:$B$27,2,FALSE)*Assumptions!$B$4</f>
        <v>0.55000000000000004</v>
      </c>
      <c r="Q3034" s="74">
        <f t="shared" si="94"/>
        <v>84520.66024558428</v>
      </c>
      <c r="R3034" s="75" t="str">
        <f>IF($O3034&lt;Assumptions!$B$17,"A",IF($O3034&lt;Assumptions!$B$18,"B",IF($O3034&lt;Assumptions!$B$19,"C",IF($O3034&lt;Assumptions!$B$20,"D","E"))))</f>
        <v>B</v>
      </c>
      <c r="S3034" s="75">
        <f t="shared" si="95"/>
        <v>0</v>
      </c>
    </row>
    <row r="3035" spans="1:19" ht="17.399999999999999" x14ac:dyDescent="0.3">
      <c r="A3035" s="39" t="s">
        <v>626</v>
      </c>
      <c r="B3035" s="39" t="s">
        <v>68</v>
      </c>
      <c r="C3035" s="39" t="s">
        <v>135</v>
      </c>
      <c r="D3035" s="39" t="s">
        <v>22</v>
      </c>
      <c r="E3035" s="70" t="s">
        <v>27</v>
      </c>
      <c r="F3035" s="70" t="s">
        <v>36</v>
      </c>
      <c r="G3035" s="78">
        <v>45557</v>
      </c>
      <c r="H3035" s="78">
        <v>45689</v>
      </c>
      <c r="I3035" s="69">
        <v>3807200.36</v>
      </c>
      <c r="J3035" s="70">
        <v>0</v>
      </c>
      <c r="K3035" s="71">
        <v>1.0429999999999999</v>
      </c>
      <c r="L3035" s="70">
        <v>0</v>
      </c>
      <c r="M3035" s="71">
        <v>0.77400000000000002</v>
      </c>
      <c r="N3035" s="72"/>
      <c r="O3035" s="73">
        <f>MIN(1,MAX(0,(1/(1+EXP(-(Assumptions!$B$5 + Assumptions!$B$6*$N3035))))*Assumptions!$B$3))</f>
        <v>3.9165722796764356E-2</v>
      </c>
      <c r="P3035" s="73">
        <f>VLOOKUP($F3035,Assumptions!$A$23:$B$27,2,FALSE)*Assumptions!$B$4</f>
        <v>0.55000000000000004</v>
      </c>
      <c r="Q3035" s="74">
        <f t="shared" si="94"/>
        <v>82011.464662325801</v>
      </c>
      <c r="R3035" s="75" t="str">
        <f>IF($O3035&lt;Assumptions!$B$17,"A",IF($O3035&lt;Assumptions!$B$18,"B",IF($O3035&lt;Assumptions!$B$19,"C",IF($O3035&lt;Assumptions!$B$20,"D","E"))))</f>
        <v>B</v>
      </c>
      <c r="S3035" s="75">
        <f t="shared" si="95"/>
        <v>0</v>
      </c>
    </row>
    <row r="3036" spans="1:19" ht="17.399999999999999" x14ac:dyDescent="0.3">
      <c r="A3036" s="39" t="s">
        <v>626</v>
      </c>
      <c r="B3036" s="39" t="s">
        <v>68</v>
      </c>
      <c r="C3036" s="39" t="s">
        <v>135</v>
      </c>
      <c r="D3036" s="39" t="s">
        <v>22</v>
      </c>
      <c r="E3036" s="70" t="s">
        <v>27</v>
      </c>
      <c r="F3036" s="70" t="s">
        <v>36</v>
      </c>
      <c r="G3036" s="78">
        <v>45557</v>
      </c>
      <c r="H3036" s="78">
        <v>45717</v>
      </c>
      <c r="I3036" s="69">
        <v>3686766.75</v>
      </c>
      <c r="J3036" s="70">
        <v>0</v>
      </c>
      <c r="K3036" s="71">
        <v>1.111</v>
      </c>
      <c r="L3036" s="70">
        <v>0</v>
      </c>
      <c r="M3036" s="71">
        <v>0.77400000000000002</v>
      </c>
      <c r="N3036" s="72"/>
      <c r="O3036" s="73">
        <f>MIN(1,MAX(0,(1/(1+EXP(-(Assumptions!$B$5 + Assumptions!$B$6*$N3036))))*Assumptions!$B$3))</f>
        <v>3.9165722796764356E-2</v>
      </c>
      <c r="P3036" s="73">
        <f>VLOOKUP($F3036,Assumptions!$A$23:$B$27,2,FALSE)*Assumptions!$B$4</f>
        <v>0.55000000000000004</v>
      </c>
      <c r="Q3036" s="74">
        <f t="shared" si="94"/>
        <v>79417.186500755328</v>
      </c>
      <c r="R3036" s="75" t="str">
        <f>IF($O3036&lt;Assumptions!$B$17,"A",IF($O3036&lt;Assumptions!$B$18,"B",IF($O3036&lt;Assumptions!$B$19,"C",IF($O3036&lt;Assumptions!$B$20,"D","E"))))</f>
        <v>B</v>
      </c>
      <c r="S3036" s="75">
        <f t="shared" si="95"/>
        <v>0</v>
      </c>
    </row>
    <row r="3037" spans="1:19" ht="17.399999999999999" x14ac:dyDescent="0.3">
      <c r="A3037" s="39" t="s">
        <v>626</v>
      </c>
      <c r="B3037" s="39" t="s">
        <v>68</v>
      </c>
      <c r="C3037" s="39" t="s">
        <v>135</v>
      </c>
      <c r="D3037" s="39" t="s">
        <v>22</v>
      </c>
      <c r="E3037" s="70" t="s">
        <v>27</v>
      </c>
      <c r="F3037" s="70" t="s">
        <v>36</v>
      </c>
      <c r="G3037" s="78">
        <v>45557</v>
      </c>
      <c r="H3037" s="78">
        <v>45748</v>
      </c>
      <c r="I3037" s="69">
        <v>3568056.07</v>
      </c>
      <c r="J3037" s="70">
        <v>35</v>
      </c>
      <c r="K3037" s="71">
        <v>0.60399999999999998</v>
      </c>
      <c r="L3037" s="70">
        <v>0</v>
      </c>
      <c r="M3037" s="71">
        <v>0.77400000000000002</v>
      </c>
      <c r="N3037" s="72"/>
      <c r="O3037" s="73">
        <f>MIN(1,MAX(0,(1/(1+EXP(-(Assumptions!$B$5 + Assumptions!$B$6*$N3037))))*Assumptions!$B$3))</f>
        <v>3.9165722796764356E-2</v>
      </c>
      <c r="P3037" s="73">
        <f>VLOOKUP($F3037,Assumptions!$A$23:$B$27,2,FALSE)*Assumptions!$B$4</f>
        <v>0.55000000000000004</v>
      </c>
      <c r="Q3037" s="74">
        <f t="shared" si="94"/>
        <v>76860.022228512855</v>
      </c>
      <c r="R3037" s="75" t="str">
        <f>IF($O3037&lt;Assumptions!$B$17,"A",IF($O3037&lt;Assumptions!$B$18,"B",IF($O3037&lt;Assumptions!$B$19,"C",IF($O3037&lt;Assumptions!$B$20,"D","E"))))</f>
        <v>B</v>
      </c>
      <c r="S3037" s="75">
        <f t="shared" si="95"/>
        <v>0</v>
      </c>
    </row>
    <row r="3038" spans="1:19" ht="17.399999999999999" x14ac:dyDescent="0.3">
      <c r="A3038" s="39" t="s">
        <v>626</v>
      </c>
      <c r="B3038" s="39" t="s">
        <v>68</v>
      </c>
      <c r="C3038" s="39" t="s">
        <v>135</v>
      </c>
      <c r="D3038" s="39" t="s">
        <v>22</v>
      </c>
      <c r="E3038" s="70" t="s">
        <v>27</v>
      </c>
      <c r="F3038" s="70" t="s">
        <v>36</v>
      </c>
      <c r="G3038" s="78">
        <v>45557</v>
      </c>
      <c r="H3038" s="78">
        <v>45778</v>
      </c>
      <c r="I3038" s="69">
        <v>3456706.38</v>
      </c>
      <c r="J3038" s="70">
        <v>0</v>
      </c>
      <c r="K3038" s="71">
        <v>1.028</v>
      </c>
      <c r="L3038" s="70">
        <v>0</v>
      </c>
      <c r="M3038" s="71">
        <v>0.77400000000000002</v>
      </c>
      <c r="N3038" s="72"/>
      <c r="O3038" s="73">
        <f>MIN(1,MAX(0,(1/(1+EXP(-(Assumptions!$B$5 + Assumptions!$B$6*$N3038))))*Assumptions!$B$3))</f>
        <v>3.9165722796764356E-2</v>
      </c>
      <c r="P3038" s="73">
        <f>VLOOKUP($F3038,Assumptions!$A$23:$B$27,2,FALSE)*Assumptions!$B$4</f>
        <v>0.55000000000000004</v>
      </c>
      <c r="Q3038" s="74">
        <f t="shared" si="94"/>
        <v>74461.422127887738</v>
      </c>
      <c r="R3038" s="75" t="str">
        <f>IF($O3038&lt;Assumptions!$B$17,"A",IF($O3038&lt;Assumptions!$B$18,"B",IF($O3038&lt;Assumptions!$B$19,"C",IF($O3038&lt;Assumptions!$B$20,"D","E"))))</f>
        <v>B</v>
      </c>
      <c r="S3038" s="75">
        <f t="shared" si="95"/>
        <v>0</v>
      </c>
    </row>
    <row r="3039" spans="1:19" ht="17.399999999999999" x14ac:dyDescent="0.3">
      <c r="A3039" s="39" t="s">
        <v>626</v>
      </c>
      <c r="B3039" s="39" t="s">
        <v>68</v>
      </c>
      <c r="C3039" s="39" t="s">
        <v>135</v>
      </c>
      <c r="D3039" s="39" t="s">
        <v>22</v>
      </c>
      <c r="E3039" s="70" t="s">
        <v>27</v>
      </c>
      <c r="F3039" s="70" t="s">
        <v>36</v>
      </c>
      <c r="G3039" s="78">
        <v>45557</v>
      </c>
      <c r="H3039" s="78">
        <v>45809</v>
      </c>
      <c r="I3039" s="69">
        <v>3366242.71</v>
      </c>
      <c r="J3039" s="70">
        <v>0</v>
      </c>
      <c r="K3039" s="71">
        <v>1.0369999999999999</v>
      </c>
      <c r="L3039" s="70">
        <v>0</v>
      </c>
      <c r="M3039" s="71">
        <v>0.77400000000000002</v>
      </c>
      <c r="N3039" s="72"/>
      <c r="O3039" s="73">
        <f>MIN(1,MAX(0,(1/(1+EXP(-(Assumptions!$B$5 + Assumptions!$B$6*$N3039))))*Assumptions!$B$3))</f>
        <v>3.9165722796764356E-2</v>
      </c>
      <c r="P3039" s="73">
        <f>VLOOKUP($F3039,Assumptions!$A$23:$B$27,2,FALSE)*Assumptions!$B$4</f>
        <v>0.55000000000000004</v>
      </c>
      <c r="Q3039" s="74">
        <f t="shared" si="94"/>
        <v>72512.730865568854</v>
      </c>
      <c r="R3039" s="75" t="str">
        <f>IF($O3039&lt;Assumptions!$B$17,"A",IF($O3039&lt;Assumptions!$B$18,"B",IF($O3039&lt;Assumptions!$B$19,"C",IF($O3039&lt;Assumptions!$B$20,"D","E"))))</f>
        <v>B</v>
      </c>
      <c r="S3039" s="75">
        <f t="shared" si="95"/>
        <v>0</v>
      </c>
    </row>
    <row r="3040" spans="1:19" ht="17.399999999999999" x14ac:dyDescent="0.3">
      <c r="A3040" s="39" t="s">
        <v>626</v>
      </c>
      <c r="B3040" s="39" t="s">
        <v>68</v>
      </c>
      <c r="C3040" s="39" t="s">
        <v>135</v>
      </c>
      <c r="D3040" s="39" t="s">
        <v>22</v>
      </c>
      <c r="E3040" s="70" t="s">
        <v>27</v>
      </c>
      <c r="F3040" s="70" t="s">
        <v>36</v>
      </c>
      <c r="G3040" s="78">
        <v>45557</v>
      </c>
      <c r="H3040" s="78">
        <v>45839</v>
      </c>
      <c r="I3040" s="69">
        <v>3262677.89</v>
      </c>
      <c r="J3040" s="70">
        <v>0</v>
      </c>
      <c r="K3040" s="71">
        <v>1.1279999999999999</v>
      </c>
      <c r="L3040" s="70">
        <v>0</v>
      </c>
      <c r="M3040" s="71">
        <v>0.77400000000000002</v>
      </c>
      <c r="N3040" s="72"/>
      <c r="O3040" s="73">
        <f>MIN(1,MAX(0,(1/(1+EXP(-(Assumptions!$B$5 + Assumptions!$B$6*$N3040))))*Assumptions!$B$3))</f>
        <v>3.9165722796764356E-2</v>
      </c>
      <c r="P3040" s="73">
        <f>VLOOKUP($F3040,Assumptions!$A$23:$B$27,2,FALSE)*Assumptions!$B$4</f>
        <v>0.55000000000000004</v>
      </c>
      <c r="Q3040" s="74">
        <f t="shared" si="94"/>
        <v>70281.825798179634</v>
      </c>
      <c r="R3040" s="75" t="str">
        <f>IF($O3040&lt;Assumptions!$B$17,"A",IF($O3040&lt;Assumptions!$B$18,"B",IF($O3040&lt;Assumptions!$B$19,"C",IF($O3040&lt;Assumptions!$B$20,"D","E"))))</f>
        <v>B</v>
      </c>
      <c r="S3040" s="75">
        <f t="shared" si="95"/>
        <v>0</v>
      </c>
    </row>
    <row r="3041" spans="1:19" ht="17.399999999999999" x14ac:dyDescent="0.3">
      <c r="A3041" s="39" t="s">
        <v>626</v>
      </c>
      <c r="B3041" s="39" t="s">
        <v>68</v>
      </c>
      <c r="C3041" s="39" t="s">
        <v>135</v>
      </c>
      <c r="D3041" s="39" t="s">
        <v>22</v>
      </c>
      <c r="E3041" s="70" t="s">
        <v>27</v>
      </c>
      <c r="F3041" s="70" t="s">
        <v>36</v>
      </c>
      <c r="G3041" s="78">
        <v>45557</v>
      </c>
      <c r="H3041" s="78">
        <v>45870</v>
      </c>
      <c r="I3041" s="69">
        <v>3168530.61</v>
      </c>
      <c r="J3041" s="70">
        <v>0</v>
      </c>
      <c r="K3041" s="71">
        <v>1.0489999999999999</v>
      </c>
      <c r="L3041" s="70">
        <v>0</v>
      </c>
      <c r="M3041" s="71">
        <v>0.77400000000000002</v>
      </c>
      <c r="N3041" s="72"/>
      <c r="O3041" s="73">
        <f>MIN(1,MAX(0,(1/(1+EXP(-(Assumptions!$B$5 + Assumptions!$B$6*$N3041))))*Assumptions!$B$3))</f>
        <v>3.9165722796764356E-2</v>
      </c>
      <c r="P3041" s="73">
        <f>VLOOKUP($F3041,Assumptions!$A$23:$B$27,2,FALSE)*Assumptions!$B$4</f>
        <v>0.55000000000000004</v>
      </c>
      <c r="Q3041" s="74">
        <f t="shared" si="94"/>
        <v>68253.785349377475</v>
      </c>
      <c r="R3041" s="75" t="str">
        <f>IF($O3041&lt;Assumptions!$B$17,"A",IF($O3041&lt;Assumptions!$B$18,"B",IF($O3041&lt;Assumptions!$B$19,"C",IF($O3041&lt;Assumptions!$B$20,"D","E"))))</f>
        <v>B</v>
      </c>
      <c r="S3041" s="75">
        <f t="shared" si="95"/>
        <v>0</v>
      </c>
    </row>
    <row r="3042" spans="1:19" ht="17.399999999999999" x14ac:dyDescent="0.3">
      <c r="A3042" s="39" t="s">
        <v>626</v>
      </c>
      <c r="B3042" s="39" t="s">
        <v>68</v>
      </c>
      <c r="C3042" s="39" t="s">
        <v>135</v>
      </c>
      <c r="D3042" s="39" t="s">
        <v>22</v>
      </c>
      <c r="E3042" s="70" t="s">
        <v>27</v>
      </c>
      <c r="F3042" s="70" t="s">
        <v>36</v>
      </c>
      <c r="G3042" s="78">
        <v>45557</v>
      </c>
      <c r="H3042" s="78">
        <v>45901</v>
      </c>
      <c r="I3042" s="69">
        <v>3082088.26</v>
      </c>
      <c r="J3042" s="70">
        <v>65</v>
      </c>
      <c r="K3042" s="71">
        <v>0.86099999999999999</v>
      </c>
      <c r="L3042" s="70">
        <v>0</v>
      </c>
      <c r="M3042" s="71">
        <v>0.77400000000000002</v>
      </c>
      <c r="N3042" s="72"/>
      <c r="O3042" s="73">
        <f>MIN(1,MAX(0,(1/(1+EXP(-(Assumptions!$B$5 + Assumptions!$B$6*$N3042))))*Assumptions!$B$3))</f>
        <v>3.9165722796764356E-2</v>
      </c>
      <c r="P3042" s="73">
        <f>VLOOKUP($F3042,Assumptions!$A$23:$B$27,2,FALSE)*Assumptions!$B$4</f>
        <v>0.55000000000000004</v>
      </c>
      <c r="Q3042" s="74">
        <f t="shared" si="94"/>
        <v>66391.717934476983</v>
      </c>
      <c r="R3042" s="75" t="str">
        <f>IF($O3042&lt;Assumptions!$B$17,"A",IF($O3042&lt;Assumptions!$B$18,"B",IF($O3042&lt;Assumptions!$B$19,"C",IF($O3042&lt;Assumptions!$B$20,"D","E"))))</f>
        <v>B</v>
      </c>
      <c r="S3042" s="75">
        <f t="shared" si="95"/>
        <v>0</v>
      </c>
    </row>
    <row r="3043" spans="1:19" ht="17.399999999999999" x14ac:dyDescent="0.3">
      <c r="A3043" s="39" t="s">
        <v>626</v>
      </c>
      <c r="B3043" s="39" t="s">
        <v>68</v>
      </c>
      <c r="C3043" s="39" t="s">
        <v>135</v>
      </c>
      <c r="D3043" s="39" t="s">
        <v>22</v>
      </c>
      <c r="E3043" s="70" t="s">
        <v>27</v>
      </c>
      <c r="F3043" s="70" t="s">
        <v>36</v>
      </c>
      <c r="G3043" s="78">
        <v>45557</v>
      </c>
      <c r="H3043" s="78">
        <v>45931</v>
      </c>
      <c r="I3043" s="69">
        <v>2981781.15</v>
      </c>
      <c r="J3043" s="70">
        <v>0</v>
      </c>
      <c r="K3043" s="71">
        <v>1.048</v>
      </c>
      <c r="L3043" s="70">
        <v>0</v>
      </c>
      <c r="M3043" s="71">
        <v>0.77400000000000002</v>
      </c>
      <c r="N3043" s="72"/>
      <c r="O3043" s="73">
        <f>MIN(1,MAX(0,(1/(1+EXP(-(Assumptions!$B$5 + Assumptions!$B$6*$N3043))))*Assumptions!$B$3))</f>
        <v>3.9165722796764356E-2</v>
      </c>
      <c r="P3043" s="73">
        <f>VLOOKUP($F3043,Assumptions!$A$23:$B$27,2,FALSE)*Assumptions!$B$4</f>
        <v>0.55000000000000004</v>
      </c>
      <c r="Q3043" s="74">
        <f t="shared" si="94"/>
        <v>64230.987678834485</v>
      </c>
      <c r="R3043" s="75" t="str">
        <f>IF($O3043&lt;Assumptions!$B$17,"A",IF($O3043&lt;Assumptions!$B$18,"B",IF($O3043&lt;Assumptions!$B$19,"C",IF($O3043&lt;Assumptions!$B$20,"D","E"))))</f>
        <v>B</v>
      </c>
      <c r="S3043" s="75">
        <f t="shared" si="95"/>
        <v>0</v>
      </c>
    </row>
    <row r="3044" spans="1:19" ht="17.399999999999999" x14ac:dyDescent="0.3">
      <c r="A3044" s="39" t="s">
        <v>626</v>
      </c>
      <c r="B3044" s="39" t="s">
        <v>68</v>
      </c>
      <c r="C3044" s="39" t="s">
        <v>135</v>
      </c>
      <c r="D3044" s="39" t="s">
        <v>22</v>
      </c>
      <c r="E3044" s="70" t="s">
        <v>27</v>
      </c>
      <c r="F3044" s="70" t="s">
        <v>36</v>
      </c>
      <c r="G3044" s="78">
        <v>45557</v>
      </c>
      <c r="H3044" s="78">
        <v>45962</v>
      </c>
      <c r="I3044" s="69">
        <v>2901557.69</v>
      </c>
      <c r="J3044" s="70">
        <v>0</v>
      </c>
      <c r="K3044" s="71">
        <v>1.06</v>
      </c>
      <c r="L3044" s="70">
        <v>0</v>
      </c>
      <c r="M3044" s="71">
        <v>0.77400000000000002</v>
      </c>
      <c r="N3044" s="72"/>
      <c r="O3044" s="73">
        <f>MIN(1,MAX(0,(1/(1+EXP(-(Assumptions!$B$5 + Assumptions!$B$6*$N3044))))*Assumptions!$B$3))</f>
        <v>3.9165722796764356E-2</v>
      </c>
      <c r="P3044" s="73">
        <f>VLOOKUP($F3044,Assumptions!$A$23:$B$27,2,FALSE)*Assumptions!$B$4</f>
        <v>0.55000000000000004</v>
      </c>
      <c r="Q3044" s="74">
        <f t="shared" si="94"/>
        <v>62502.882290947964</v>
      </c>
      <c r="R3044" s="75" t="str">
        <f>IF($O3044&lt;Assumptions!$B$17,"A",IF($O3044&lt;Assumptions!$B$18,"B",IF($O3044&lt;Assumptions!$B$19,"C",IF($O3044&lt;Assumptions!$B$20,"D","E"))))</f>
        <v>B</v>
      </c>
      <c r="S3044" s="75">
        <f t="shared" si="95"/>
        <v>0</v>
      </c>
    </row>
    <row r="3045" spans="1:19" ht="17.399999999999999" x14ac:dyDescent="0.3">
      <c r="A3045" s="39" t="s">
        <v>626</v>
      </c>
      <c r="B3045" s="39" t="s">
        <v>68</v>
      </c>
      <c r="C3045" s="39" t="s">
        <v>135</v>
      </c>
      <c r="D3045" s="39" t="s">
        <v>22</v>
      </c>
      <c r="E3045" s="70" t="s">
        <v>27</v>
      </c>
      <c r="F3045" s="70" t="s">
        <v>36</v>
      </c>
      <c r="G3045" s="78">
        <v>45557</v>
      </c>
      <c r="H3045" s="78">
        <v>45992</v>
      </c>
      <c r="I3045" s="69">
        <v>2822631.03</v>
      </c>
      <c r="J3045" s="70">
        <v>0</v>
      </c>
      <c r="K3045" s="71">
        <v>1.0620000000000001</v>
      </c>
      <c r="L3045" s="70">
        <v>0</v>
      </c>
      <c r="M3045" s="71">
        <v>0.77400000000000002</v>
      </c>
      <c r="N3045" s="72"/>
      <c r="O3045" s="73">
        <f>MIN(1,MAX(0,(1/(1+EXP(-(Assumptions!$B$5 + Assumptions!$B$6*$N3045))))*Assumptions!$B$3))</f>
        <v>3.9165722796764356E-2</v>
      </c>
      <c r="P3045" s="73">
        <f>VLOOKUP($F3045,Assumptions!$A$23:$B$27,2,FALSE)*Assumptions!$B$4</f>
        <v>0.55000000000000004</v>
      </c>
      <c r="Q3045" s="74">
        <f t="shared" si="94"/>
        <v>60802.711463189</v>
      </c>
      <c r="R3045" s="75" t="str">
        <f>IF($O3045&lt;Assumptions!$B$17,"A",IF($O3045&lt;Assumptions!$B$18,"B",IF($O3045&lt;Assumptions!$B$19,"C",IF($O3045&lt;Assumptions!$B$20,"D","E"))))</f>
        <v>B</v>
      </c>
      <c r="S3045" s="75">
        <f t="shared" si="95"/>
        <v>0</v>
      </c>
    </row>
    <row r="3046" spans="1:19" ht="17.399999999999999" x14ac:dyDescent="0.3">
      <c r="A3046" s="39" t="s">
        <v>628</v>
      </c>
      <c r="B3046" s="39" t="s">
        <v>63</v>
      </c>
      <c r="C3046" s="39" t="s">
        <v>135</v>
      </c>
      <c r="D3046" s="39" t="s">
        <v>26</v>
      </c>
      <c r="E3046" s="70" t="s">
        <v>23</v>
      </c>
      <c r="F3046" s="70" t="s">
        <v>36</v>
      </c>
      <c r="G3046" s="78">
        <v>43694</v>
      </c>
      <c r="H3046" s="78">
        <v>45658</v>
      </c>
      <c r="I3046" s="69">
        <v>4433008.0599999996</v>
      </c>
      <c r="J3046" s="70">
        <v>0</v>
      </c>
      <c r="K3046" s="71">
        <v>0.995</v>
      </c>
      <c r="L3046" s="70">
        <v>0</v>
      </c>
      <c r="M3046" s="71">
        <v>0.754</v>
      </c>
      <c r="N3046" s="72"/>
      <c r="O3046" s="73">
        <f>MIN(1,MAX(0,(1/(1+EXP(-(Assumptions!$B$5 + Assumptions!$B$6*$N3046))))*Assumptions!$B$3))</f>
        <v>3.9165722796764356E-2</v>
      </c>
      <c r="P3046" s="73">
        <f>VLOOKUP($F3046,Assumptions!$A$23:$B$27,2,FALSE)*Assumptions!$B$4</f>
        <v>0.55000000000000004</v>
      </c>
      <c r="Q3046" s="74">
        <f t="shared" si="94"/>
        <v>95492.080658580177</v>
      </c>
      <c r="R3046" s="75" t="str">
        <f>IF($O3046&lt;Assumptions!$B$17,"A",IF($O3046&lt;Assumptions!$B$18,"B",IF($O3046&lt;Assumptions!$B$19,"C",IF($O3046&lt;Assumptions!$B$20,"D","E"))))</f>
        <v>B</v>
      </c>
      <c r="S3046" s="75">
        <f t="shared" si="95"/>
        <v>0</v>
      </c>
    </row>
    <row r="3047" spans="1:19" ht="17.399999999999999" x14ac:dyDescent="0.3">
      <c r="A3047" s="39" t="s">
        <v>628</v>
      </c>
      <c r="B3047" s="39" t="s">
        <v>63</v>
      </c>
      <c r="C3047" s="39" t="s">
        <v>135</v>
      </c>
      <c r="D3047" s="39" t="s">
        <v>26</v>
      </c>
      <c r="E3047" s="70" t="s">
        <v>23</v>
      </c>
      <c r="F3047" s="70" t="s">
        <v>36</v>
      </c>
      <c r="G3047" s="78">
        <v>43694</v>
      </c>
      <c r="H3047" s="78">
        <v>45689</v>
      </c>
      <c r="I3047" s="69">
        <v>4302297.2300000004</v>
      </c>
      <c r="J3047" s="70">
        <v>0</v>
      </c>
      <c r="K3047" s="71">
        <v>1.1120000000000001</v>
      </c>
      <c r="L3047" s="70">
        <v>0</v>
      </c>
      <c r="M3047" s="71">
        <v>0.754</v>
      </c>
      <c r="N3047" s="72"/>
      <c r="O3047" s="73">
        <f>MIN(1,MAX(0,(1/(1+EXP(-(Assumptions!$B$5 + Assumptions!$B$6*$N3047))))*Assumptions!$B$3))</f>
        <v>3.9165722796764356E-2</v>
      </c>
      <c r="P3047" s="73">
        <f>VLOOKUP($F3047,Assumptions!$A$23:$B$27,2,FALSE)*Assumptions!$B$4</f>
        <v>0.55000000000000004</v>
      </c>
      <c r="Q3047" s="74">
        <f t="shared" si="94"/>
        <v>92676.41938470694</v>
      </c>
      <c r="R3047" s="75" t="str">
        <f>IF($O3047&lt;Assumptions!$B$17,"A",IF($O3047&lt;Assumptions!$B$18,"B",IF($O3047&lt;Assumptions!$B$19,"C",IF($O3047&lt;Assumptions!$B$20,"D","E"))))</f>
        <v>B</v>
      </c>
      <c r="S3047" s="75">
        <f t="shared" si="95"/>
        <v>0</v>
      </c>
    </row>
    <row r="3048" spans="1:19" ht="17.399999999999999" x14ac:dyDescent="0.3">
      <c r="A3048" s="39" t="s">
        <v>628</v>
      </c>
      <c r="B3048" s="39" t="s">
        <v>63</v>
      </c>
      <c r="C3048" s="39" t="s">
        <v>135</v>
      </c>
      <c r="D3048" s="39" t="s">
        <v>26</v>
      </c>
      <c r="E3048" s="70" t="s">
        <v>23</v>
      </c>
      <c r="F3048" s="70" t="s">
        <v>36</v>
      </c>
      <c r="G3048" s="78">
        <v>43694</v>
      </c>
      <c r="H3048" s="78">
        <v>45717</v>
      </c>
      <c r="I3048" s="69">
        <v>4160395.8</v>
      </c>
      <c r="J3048" s="70">
        <v>0</v>
      </c>
      <c r="K3048" s="71">
        <v>0.997</v>
      </c>
      <c r="L3048" s="70">
        <v>0</v>
      </c>
      <c r="M3048" s="71">
        <v>0.754</v>
      </c>
      <c r="N3048" s="72"/>
      <c r="O3048" s="73">
        <f>MIN(1,MAX(0,(1/(1+EXP(-(Assumptions!$B$5 + Assumptions!$B$6*$N3048))))*Assumptions!$B$3))</f>
        <v>3.9165722796764356E-2</v>
      </c>
      <c r="P3048" s="73">
        <f>VLOOKUP($F3048,Assumptions!$A$23:$B$27,2,FALSE)*Assumptions!$B$4</f>
        <v>0.55000000000000004</v>
      </c>
      <c r="Q3048" s="74">
        <f t="shared" si="94"/>
        <v>89619.699745192484</v>
      </c>
      <c r="R3048" s="75" t="str">
        <f>IF($O3048&lt;Assumptions!$B$17,"A",IF($O3048&lt;Assumptions!$B$18,"B",IF($O3048&lt;Assumptions!$B$19,"C",IF($O3048&lt;Assumptions!$B$20,"D","E"))))</f>
        <v>B</v>
      </c>
      <c r="S3048" s="75">
        <f t="shared" si="95"/>
        <v>0</v>
      </c>
    </row>
    <row r="3049" spans="1:19" ht="17.399999999999999" x14ac:dyDescent="0.3">
      <c r="A3049" s="39" t="s">
        <v>628</v>
      </c>
      <c r="B3049" s="39" t="s">
        <v>63</v>
      </c>
      <c r="C3049" s="39" t="s">
        <v>135</v>
      </c>
      <c r="D3049" s="39" t="s">
        <v>26</v>
      </c>
      <c r="E3049" s="70" t="s">
        <v>23</v>
      </c>
      <c r="F3049" s="70" t="s">
        <v>36</v>
      </c>
      <c r="G3049" s="78">
        <v>43694</v>
      </c>
      <c r="H3049" s="78">
        <v>45748</v>
      </c>
      <c r="I3049" s="69">
        <v>4025525.66</v>
      </c>
      <c r="J3049" s="70">
        <v>0</v>
      </c>
      <c r="K3049" s="71">
        <v>1.1459999999999999</v>
      </c>
      <c r="L3049" s="70">
        <v>0</v>
      </c>
      <c r="M3049" s="71">
        <v>0.754</v>
      </c>
      <c r="N3049" s="72"/>
      <c r="O3049" s="73">
        <f>MIN(1,MAX(0,(1/(1+EXP(-(Assumptions!$B$5 + Assumptions!$B$6*$N3049))))*Assumptions!$B$3))</f>
        <v>3.9165722796764356E-2</v>
      </c>
      <c r="P3049" s="73">
        <f>VLOOKUP($F3049,Assumptions!$A$23:$B$27,2,FALSE)*Assumptions!$B$4</f>
        <v>0.55000000000000004</v>
      </c>
      <c r="Q3049" s="74">
        <f t="shared" si="94"/>
        <v>86714.44216095205</v>
      </c>
      <c r="R3049" s="75" t="str">
        <f>IF($O3049&lt;Assumptions!$B$17,"A",IF($O3049&lt;Assumptions!$B$18,"B",IF($O3049&lt;Assumptions!$B$19,"C",IF($O3049&lt;Assumptions!$B$20,"D","E"))))</f>
        <v>B</v>
      </c>
      <c r="S3049" s="75">
        <f t="shared" si="95"/>
        <v>0</v>
      </c>
    </row>
    <row r="3050" spans="1:19" ht="17.399999999999999" x14ac:dyDescent="0.3">
      <c r="A3050" s="39" t="s">
        <v>628</v>
      </c>
      <c r="B3050" s="39" t="s">
        <v>63</v>
      </c>
      <c r="C3050" s="39" t="s">
        <v>135</v>
      </c>
      <c r="D3050" s="39" t="s">
        <v>26</v>
      </c>
      <c r="E3050" s="70" t="s">
        <v>23</v>
      </c>
      <c r="F3050" s="70" t="s">
        <v>36</v>
      </c>
      <c r="G3050" s="78">
        <v>43694</v>
      </c>
      <c r="H3050" s="78">
        <v>45778</v>
      </c>
      <c r="I3050" s="69">
        <v>3898813.89</v>
      </c>
      <c r="J3050" s="70">
        <v>0</v>
      </c>
      <c r="K3050" s="71">
        <v>1.056</v>
      </c>
      <c r="L3050" s="70">
        <v>0</v>
      </c>
      <c r="M3050" s="71">
        <v>0.754</v>
      </c>
      <c r="N3050" s="72"/>
      <c r="O3050" s="73">
        <f>MIN(1,MAX(0,(1/(1+EXP(-(Assumptions!$B$5 + Assumptions!$B$6*$N3050))))*Assumptions!$B$3))</f>
        <v>3.9165722796764356E-2</v>
      </c>
      <c r="P3050" s="73">
        <f>VLOOKUP($F3050,Assumptions!$A$23:$B$27,2,FALSE)*Assumptions!$B$4</f>
        <v>0.55000000000000004</v>
      </c>
      <c r="Q3050" s="74">
        <f t="shared" si="94"/>
        <v>83984.925228552995</v>
      </c>
      <c r="R3050" s="75" t="str">
        <f>IF($O3050&lt;Assumptions!$B$17,"A",IF($O3050&lt;Assumptions!$B$18,"B",IF($O3050&lt;Assumptions!$B$19,"C",IF($O3050&lt;Assumptions!$B$20,"D","E"))))</f>
        <v>B</v>
      </c>
      <c r="S3050" s="75">
        <f t="shared" si="95"/>
        <v>0</v>
      </c>
    </row>
    <row r="3051" spans="1:19" ht="17.399999999999999" x14ac:dyDescent="0.3">
      <c r="A3051" s="39" t="s">
        <v>628</v>
      </c>
      <c r="B3051" s="39" t="s">
        <v>63</v>
      </c>
      <c r="C3051" s="39" t="s">
        <v>135</v>
      </c>
      <c r="D3051" s="39" t="s">
        <v>26</v>
      </c>
      <c r="E3051" s="70" t="s">
        <v>23</v>
      </c>
      <c r="F3051" s="70" t="s">
        <v>36</v>
      </c>
      <c r="G3051" s="78">
        <v>43694</v>
      </c>
      <c r="H3051" s="78">
        <v>45809</v>
      </c>
      <c r="I3051" s="69">
        <v>3898813.89</v>
      </c>
      <c r="J3051" s="70">
        <v>220</v>
      </c>
      <c r="K3051" s="71">
        <v>0.13</v>
      </c>
      <c r="L3051" s="70">
        <v>0</v>
      </c>
      <c r="M3051" s="71">
        <v>0.754</v>
      </c>
      <c r="N3051" s="72"/>
      <c r="O3051" s="73">
        <f>MIN(1,MAX(0,(1/(1+EXP(-(Assumptions!$B$5 + Assumptions!$B$6*$N3051))))*Assumptions!$B$3))</f>
        <v>3.9165722796764356E-2</v>
      </c>
      <c r="P3051" s="73">
        <f>VLOOKUP($F3051,Assumptions!$A$23:$B$27,2,FALSE)*Assumptions!$B$4</f>
        <v>0.55000000000000004</v>
      </c>
      <c r="Q3051" s="74">
        <f t="shared" si="94"/>
        <v>83984.925228552995</v>
      </c>
      <c r="R3051" s="75" t="str">
        <f>IF($O3051&lt;Assumptions!$B$17,"A",IF($O3051&lt;Assumptions!$B$18,"B",IF($O3051&lt;Assumptions!$B$19,"C",IF($O3051&lt;Assumptions!$B$20,"D","E"))))</f>
        <v>B</v>
      </c>
      <c r="S3051" s="75">
        <f t="shared" si="95"/>
        <v>1</v>
      </c>
    </row>
    <row r="3052" spans="1:19" ht="17.399999999999999" x14ac:dyDescent="0.3">
      <c r="A3052" s="39" t="s">
        <v>628</v>
      </c>
      <c r="B3052" s="39" t="s">
        <v>63</v>
      </c>
      <c r="C3052" s="39" t="s">
        <v>135</v>
      </c>
      <c r="D3052" s="39" t="s">
        <v>26</v>
      </c>
      <c r="E3052" s="70" t="s">
        <v>23</v>
      </c>
      <c r="F3052" s="70" t="s">
        <v>36</v>
      </c>
      <c r="G3052" s="78">
        <v>43694</v>
      </c>
      <c r="H3052" s="78">
        <v>45839</v>
      </c>
      <c r="I3052" s="69">
        <v>3898813.89</v>
      </c>
      <c r="J3052" s="70">
        <v>999</v>
      </c>
      <c r="K3052" s="71">
        <v>1.7999999999999999E-2</v>
      </c>
      <c r="L3052" s="70">
        <v>0</v>
      </c>
      <c r="M3052" s="71">
        <v>0.754</v>
      </c>
      <c r="N3052" s="72"/>
      <c r="O3052" s="73">
        <f>MIN(1,MAX(0,(1/(1+EXP(-(Assumptions!$B$5 + Assumptions!$B$6*$N3052))))*Assumptions!$B$3))</f>
        <v>3.9165722796764356E-2</v>
      </c>
      <c r="P3052" s="73">
        <f>VLOOKUP($F3052,Assumptions!$A$23:$B$27,2,FALSE)*Assumptions!$B$4</f>
        <v>0.55000000000000004</v>
      </c>
      <c r="Q3052" s="74">
        <f t="shared" si="94"/>
        <v>83984.925228552995</v>
      </c>
      <c r="R3052" s="75" t="str">
        <f>IF($O3052&lt;Assumptions!$B$17,"A",IF($O3052&lt;Assumptions!$B$18,"B",IF($O3052&lt;Assumptions!$B$19,"C",IF($O3052&lt;Assumptions!$B$20,"D","E"))))</f>
        <v>B</v>
      </c>
      <c r="S3052" s="75">
        <f t="shared" si="95"/>
        <v>1</v>
      </c>
    </row>
    <row r="3053" spans="1:19" ht="17.399999999999999" x14ac:dyDescent="0.3">
      <c r="A3053" s="39" t="s">
        <v>628</v>
      </c>
      <c r="B3053" s="39" t="s">
        <v>63</v>
      </c>
      <c r="C3053" s="39" t="s">
        <v>135</v>
      </c>
      <c r="D3053" s="39" t="s">
        <v>26</v>
      </c>
      <c r="E3053" s="70" t="s">
        <v>23</v>
      </c>
      <c r="F3053" s="70" t="s">
        <v>36</v>
      </c>
      <c r="G3053" s="78">
        <v>43694</v>
      </c>
      <c r="H3053" s="78">
        <v>45870</v>
      </c>
      <c r="I3053" s="69">
        <v>3898813.89</v>
      </c>
      <c r="J3053" s="70">
        <v>999</v>
      </c>
      <c r="K3053" s="71">
        <v>0.09</v>
      </c>
      <c r="L3053" s="70">
        <v>0</v>
      </c>
      <c r="M3053" s="71">
        <v>0.754</v>
      </c>
      <c r="N3053" s="72"/>
      <c r="O3053" s="73">
        <f>MIN(1,MAX(0,(1/(1+EXP(-(Assumptions!$B$5 + Assumptions!$B$6*$N3053))))*Assumptions!$B$3))</f>
        <v>3.9165722796764356E-2</v>
      </c>
      <c r="P3053" s="73">
        <f>VLOOKUP($F3053,Assumptions!$A$23:$B$27,2,FALSE)*Assumptions!$B$4</f>
        <v>0.55000000000000004</v>
      </c>
      <c r="Q3053" s="74">
        <f t="shared" si="94"/>
        <v>83984.925228552995</v>
      </c>
      <c r="R3053" s="75" t="str">
        <f>IF($O3053&lt;Assumptions!$B$17,"A",IF($O3053&lt;Assumptions!$B$18,"B",IF($O3053&lt;Assumptions!$B$19,"C",IF($O3053&lt;Assumptions!$B$20,"D","E"))))</f>
        <v>B</v>
      </c>
      <c r="S3053" s="75">
        <f t="shared" si="95"/>
        <v>1</v>
      </c>
    </row>
    <row r="3054" spans="1:19" ht="17.399999999999999" x14ac:dyDescent="0.3">
      <c r="A3054" s="39" t="s">
        <v>628</v>
      </c>
      <c r="B3054" s="39" t="s">
        <v>63</v>
      </c>
      <c r="C3054" s="39" t="s">
        <v>135</v>
      </c>
      <c r="D3054" s="39" t="s">
        <v>26</v>
      </c>
      <c r="E3054" s="70" t="s">
        <v>23</v>
      </c>
      <c r="F3054" s="70" t="s">
        <v>36</v>
      </c>
      <c r="G3054" s="78">
        <v>43694</v>
      </c>
      <c r="H3054" s="78">
        <v>45901</v>
      </c>
      <c r="I3054" s="69">
        <v>3898813.89</v>
      </c>
      <c r="J3054" s="70">
        <v>999</v>
      </c>
      <c r="K3054" s="71">
        <v>0.04</v>
      </c>
      <c r="L3054" s="70">
        <v>0</v>
      </c>
      <c r="M3054" s="71">
        <v>0.754</v>
      </c>
      <c r="N3054" s="72"/>
      <c r="O3054" s="73">
        <f>MIN(1,MAX(0,(1/(1+EXP(-(Assumptions!$B$5 + Assumptions!$B$6*$N3054))))*Assumptions!$B$3))</f>
        <v>3.9165722796764356E-2</v>
      </c>
      <c r="P3054" s="73">
        <f>VLOOKUP($F3054,Assumptions!$A$23:$B$27,2,FALSE)*Assumptions!$B$4</f>
        <v>0.55000000000000004</v>
      </c>
      <c r="Q3054" s="74">
        <f t="shared" si="94"/>
        <v>83984.925228552995</v>
      </c>
      <c r="R3054" s="75" t="str">
        <f>IF($O3054&lt;Assumptions!$B$17,"A",IF($O3054&lt;Assumptions!$B$18,"B",IF($O3054&lt;Assumptions!$B$19,"C",IF($O3054&lt;Assumptions!$B$20,"D","E"))))</f>
        <v>B</v>
      </c>
      <c r="S3054" s="75">
        <f t="shared" si="95"/>
        <v>1</v>
      </c>
    </row>
    <row r="3055" spans="1:19" ht="17.399999999999999" x14ac:dyDescent="0.3">
      <c r="A3055" s="39" t="s">
        <v>628</v>
      </c>
      <c r="B3055" s="39" t="s">
        <v>63</v>
      </c>
      <c r="C3055" s="39" t="s">
        <v>135</v>
      </c>
      <c r="D3055" s="39" t="s">
        <v>26</v>
      </c>
      <c r="E3055" s="70" t="s">
        <v>23</v>
      </c>
      <c r="F3055" s="70" t="s">
        <v>36</v>
      </c>
      <c r="G3055" s="78">
        <v>43694</v>
      </c>
      <c r="H3055" s="78">
        <v>45931</v>
      </c>
      <c r="I3055" s="69">
        <v>3898813.89</v>
      </c>
      <c r="J3055" s="70">
        <v>999</v>
      </c>
      <c r="K3055" s="71">
        <v>0.129</v>
      </c>
      <c r="L3055" s="70">
        <v>0</v>
      </c>
      <c r="M3055" s="71">
        <v>0.754</v>
      </c>
      <c r="N3055" s="72"/>
      <c r="O3055" s="73">
        <f>MIN(1,MAX(0,(1/(1+EXP(-(Assumptions!$B$5 + Assumptions!$B$6*$N3055))))*Assumptions!$B$3))</f>
        <v>3.9165722796764356E-2</v>
      </c>
      <c r="P3055" s="73">
        <f>VLOOKUP($F3055,Assumptions!$A$23:$B$27,2,FALSE)*Assumptions!$B$4</f>
        <v>0.55000000000000004</v>
      </c>
      <c r="Q3055" s="74">
        <f t="shared" si="94"/>
        <v>83984.925228552995</v>
      </c>
      <c r="R3055" s="75" t="str">
        <f>IF($O3055&lt;Assumptions!$B$17,"A",IF($O3055&lt;Assumptions!$B$18,"B",IF($O3055&lt;Assumptions!$B$19,"C",IF($O3055&lt;Assumptions!$B$20,"D","E"))))</f>
        <v>B</v>
      </c>
      <c r="S3055" s="75">
        <f t="shared" si="95"/>
        <v>1</v>
      </c>
    </row>
    <row r="3056" spans="1:19" ht="17.399999999999999" x14ac:dyDescent="0.3">
      <c r="A3056" s="39" t="s">
        <v>628</v>
      </c>
      <c r="B3056" s="39" t="s">
        <v>63</v>
      </c>
      <c r="C3056" s="39" t="s">
        <v>135</v>
      </c>
      <c r="D3056" s="39" t="s">
        <v>26</v>
      </c>
      <c r="E3056" s="70" t="s">
        <v>23</v>
      </c>
      <c r="F3056" s="70" t="s">
        <v>36</v>
      </c>
      <c r="G3056" s="78">
        <v>43694</v>
      </c>
      <c r="H3056" s="78">
        <v>45962</v>
      </c>
      <c r="I3056" s="69">
        <v>3898813.89</v>
      </c>
      <c r="J3056" s="70">
        <v>999</v>
      </c>
      <c r="K3056" s="71">
        <v>6.0000000000000001E-3</v>
      </c>
      <c r="L3056" s="70">
        <v>0</v>
      </c>
      <c r="M3056" s="71">
        <v>0.754</v>
      </c>
      <c r="N3056" s="72"/>
      <c r="O3056" s="73">
        <f>MIN(1,MAX(0,(1/(1+EXP(-(Assumptions!$B$5 + Assumptions!$B$6*$N3056))))*Assumptions!$B$3))</f>
        <v>3.9165722796764356E-2</v>
      </c>
      <c r="P3056" s="73">
        <f>VLOOKUP($F3056,Assumptions!$A$23:$B$27,2,FALSE)*Assumptions!$B$4</f>
        <v>0.55000000000000004</v>
      </c>
      <c r="Q3056" s="74">
        <f t="shared" si="94"/>
        <v>83984.925228552995</v>
      </c>
      <c r="R3056" s="75" t="str">
        <f>IF($O3056&lt;Assumptions!$B$17,"A",IF($O3056&lt;Assumptions!$B$18,"B",IF($O3056&lt;Assumptions!$B$19,"C",IF($O3056&lt;Assumptions!$B$20,"D","E"))))</f>
        <v>B</v>
      </c>
      <c r="S3056" s="75">
        <f t="shared" si="95"/>
        <v>1</v>
      </c>
    </row>
    <row r="3057" spans="1:19" ht="17.399999999999999" x14ac:dyDescent="0.3">
      <c r="A3057" s="39" t="s">
        <v>628</v>
      </c>
      <c r="B3057" s="39" t="s">
        <v>63</v>
      </c>
      <c r="C3057" s="39" t="s">
        <v>135</v>
      </c>
      <c r="D3057" s="39" t="s">
        <v>26</v>
      </c>
      <c r="E3057" s="70" t="s">
        <v>23</v>
      </c>
      <c r="F3057" s="70" t="s">
        <v>36</v>
      </c>
      <c r="G3057" s="78">
        <v>43694</v>
      </c>
      <c r="H3057" s="78">
        <v>45992</v>
      </c>
      <c r="I3057" s="69">
        <v>3898813.89</v>
      </c>
      <c r="J3057" s="70">
        <v>999</v>
      </c>
      <c r="K3057" s="71">
        <v>0.16500000000000001</v>
      </c>
      <c r="L3057" s="70">
        <v>0</v>
      </c>
      <c r="M3057" s="71">
        <v>0.754</v>
      </c>
      <c r="N3057" s="72"/>
      <c r="O3057" s="73">
        <f>MIN(1,MAX(0,(1/(1+EXP(-(Assumptions!$B$5 + Assumptions!$B$6*$N3057))))*Assumptions!$B$3))</f>
        <v>3.9165722796764356E-2</v>
      </c>
      <c r="P3057" s="73">
        <f>VLOOKUP($F3057,Assumptions!$A$23:$B$27,2,FALSE)*Assumptions!$B$4</f>
        <v>0.55000000000000004</v>
      </c>
      <c r="Q3057" s="74">
        <f t="shared" si="94"/>
        <v>83984.925228552995</v>
      </c>
      <c r="R3057" s="75" t="str">
        <f>IF($O3057&lt;Assumptions!$B$17,"A",IF($O3057&lt;Assumptions!$B$18,"B",IF($O3057&lt;Assumptions!$B$19,"C",IF($O3057&lt;Assumptions!$B$20,"D","E"))))</f>
        <v>B</v>
      </c>
      <c r="S3057" s="75">
        <f t="shared" si="95"/>
        <v>1</v>
      </c>
    </row>
    <row r="3058" spans="1:19" ht="17.399999999999999" x14ac:dyDescent="0.3">
      <c r="A3058" s="39" t="s">
        <v>630</v>
      </c>
      <c r="B3058" s="39" t="s">
        <v>68</v>
      </c>
      <c r="C3058" s="39" t="s">
        <v>135</v>
      </c>
      <c r="D3058" s="39" t="s">
        <v>26</v>
      </c>
      <c r="E3058" s="70" t="s">
        <v>43</v>
      </c>
      <c r="F3058" s="70" t="s">
        <v>32</v>
      </c>
      <c r="G3058" s="78">
        <v>44890</v>
      </c>
      <c r="H3058" s="78">
        <v>45658</v>
      </c>
      <c r="I3058" s="69">
        <v>819903.42</v>
      </c>
      <c r="J3058" s="70">
        <v>0</v>
      </c>
      <c r="K3058" s="71">
        <v>1.145</v>
      </c>
      <c r="L3058" s="70">
        <v>0</v>
      </c>
      <c r="M3058" s="71">
        <v>0.73899999999999999</v>
      </c>
      <c r="N3058" s="72"/>
      <c r="O3058" s="73">
        <f>MIN(1,MAX(0,(1/(1+EXP(-(Assumptions!$B$5 + Assumptions!$B$6*$N3058))))*Assumptions!$B$3))</f>
        <v>3.9165722796764356E-2</v>
      </c>
      <c r="P3058" s="73">
        <f>VLOOKUP($F3058,Assumptions!$A$23:$B$27,2,FALSE)*Assumptions!$B$4</f>
        <v>0.5</v>
      </c>
      <c r="Q3058" s="74">
        <f t="shared" si="94"/>
        <v>16056.055033919531</v>
      </c>
      <c r="R3058" s="75" t="str">
        <f>IF($O3058&lt;Assumptions!$B$17,"A",IF($O3058&lt;Assumptions!$B$18,"B",IF($O3058&lt;Assumptions!$B$19,"C",IF($O3058&lt;Assumptions!$B$20,"D","E"))))</f>
        <v>B</v>
      </c>
      <c r="S3058" s="75">
        <f t="shared" si="95"/>
        <v>0</v>
      </c>
    </row>
    <row r="3059" spans="1:19" ht="17.399999999999999" x14ac:dyDescent="0.3">
      <c r="A3059" s="39" t="s">
        <v>630</v>
      </c>
      <c r="B3059" s="39" t="s">
        <v>68</v>
      </c>
      <c r="C3059" s="39" t="s">
        <v>135</v>
      </c>
      <c r="D3059" s="39" t="s">
        <v>26</v>
      </c>
      <c r="E3059" s="70" t="s">
        <v>43</v>
      </c>
      <c r="F3059" s="70" t="s">
        <v>32</v>
      </c>
      <c r="G3059" s="78">
        <v>44890</v>
      </c>
      <c r="H3059" s="78">
        <v>45689</v>
      </c>
      <c r="I3059" s="69">
        <v>794095.47</v>
      </c>
      <c r="J3059" s="70">
        <v>0</v>
      </c>
      <c r="K3059" s="71">
        <v>1.109</v>
      </c>
      <c r="L3059" s="70">
        <v>0</v>
      </c>
      <c r="M3059" s="71">
        <v>0.73899999999999999</v>
      </c>
      <c r="N3059" s="72"/>
      <c r="O3059" s="73">
        <f>MIN(1,MAX(0,(1/(1+EXP(-(Assumptions!$B$5 + Assumptions!$B$6*$N3059))))*Assumptions!$B$3))</f>
        <v>3.9165722796764356E-2</v>
      </c>
      <c r="P3059" s="73">
        <f>VLOOKUP($F3059,Assumptions!$A$23:$B$27,2,FALSE)*Assumptions!$B$4</f>
        <v>0.5</v>
      </c>
      <c r="Q3059" s="74">
        <f t="shared" si="94"/>
        <v>15550.661526093152</v>
      </c>
      <c r="R3059" s="75" t="str">
        <f>IF($O3059&lt;Assumptions!$B$17,"A",IF($O3059&lt;Assumptions!$B$18,"B",IF($O3059&lt;Assumptions!$B$19,"C",IF($O3059&lt;Assumptions!$B$20,"D","E"))))</f>
        <v>B</v>
      </c>
      <c r="S3059" s="75">
        <f t="shared" si="95"/>
        <v>0</v>
      </c>
    </row>
    <row r="3060" spans="1:19" ht="17.399999999999999" x14ac:dyDescent="0.3">
      <c r="A3060" s="39" t="s">
        <v>630</v>
      </c>
      <c r="B3060" s="39" t="s">
        <v>68</v>
      </c>
      <c r="C3060" s="39" t="s">
        <v>135</v>
      </c>
      <c r="D3060" s="39" t="s">
        <v>26</v>
      </c>
      <c r="E3060" s="70" t="s">
        <v>43</v>
      </c>
      <c r="F3060" s="70" t="s">
        <v>32</v>
      </c>
      <c r="G3060" s="78">
        <v>44890</v>
      </c>
      <c r="H3060" s="78">
        <v>45717</v>
      </c>
      <c r="I3060" s="69">
        <v>770437</v>
      </c>
      <c r="J3060" s="70">
        <v>0</v>
      </c>
      <c r="K3060" s="71">
        <v>1.0189999999999999</v>
      </c>
      <c r="L3060" s="70">
        <v>0</v>
      </c>
      <c r="M3060" s="71">
        <v>0.73899999999999999</v>
      </c>
      <c r="N3060" s="72"/>
      <c r="O3060" s="73">
        <f>MIN(1,MAX(0,(1/(1+EXP(-(Assumptions!$B$5 + Assumptions!$B$6*$N3060))))*Assumptions!$B$3))</f>
        <v>3.9165722796764356E-2</v>
      </c>
      <c r="P3060" s="73">
        <f>VLOOKUP($F3060,Assumptions!$A$23:$B$27,2,FALSE)*Assumptions!$B$4</f>
        <v>0.5</v>
      </c>
      <c r="Q3060" s="74">
        <f t="shared" si="94"/>
        <v>15087.36098718537</v>
      </c>
      <c r="R3060" s="75" t="str">
        <f>IF($O3060&lt;Assumptions!$B$17,"A",IF($O3060&lt;Assumptions!$B$18,"B",IF($O3060&lt;Assumptions!$B$19,"C",IF($O3060&lt;Assumptions!$B$20,"D","E"))))</f>
        <v>B</v>
      </c>
      <c r="S3060" s="75">
        <f t="shared" si="95"/>
        <v>0</v>
      </c>
    </row>
    <row r="3061" spans="1:19" ht="17.399999999999999" x14ac:dyDescent="0.3">
      <c r="A3061" s="39" t="s">
        <v>630</v>
      </c>
      <c r="B3061" s="39" t="s">
        <v>68</v>
      </c>
      <c r="C3061" s="39" t="s">
        <v>135</v>
      </c>
      <c r="D3061" s="39" t="s">
        <v>26</v>
      </c>
      <c r="E3061" s="70" t="s">
        <v>43</v>
      </c>
      <c r="F3061" s="70" t="s">
        <v>32</v>
      </c>
      <c r="G3061" s="78">
        <v>44890</v>
      </c>
      <c r="H3061" s="78">
        <v>45748</v>
      </c>
      <c r="I3061" s="69">
        <v>748506.76</v>
      </c>
      <c r="J3061" s="70">
        <v>0</v>
      </c>
      <c r="K3061" s="71">
        <v>1.03</v>
      </c>
      <c r="L3061" s="70">
        <v>0</v>
      </c>
      <c r="M3061" s="71">
        <v>0.73899999999999999</v>
      </c>
      <c r="N3061" s="72"/>
      <c r="O3061" s="73">
        <f>MIN(1,MAX(0,(1/(1+EXP(-(Assumptions!$B$5 + Assumptions!$B$6*$N3061))))*Assumptions!$B$3))</f>
        <v>3.9165722796764356E-2</v>
      </c>
      <c r="P3061" s="73">
        <f>VLOOKUP($F3061,Assumptions!$A$23:$B$27,2,FALSE)*Assumptions!$B$4</f>
        <v>0.5</v>
      </c>
      <c r="Q3061" s="74">
        <f t="shared" si="94"/>
        <v>14657.904136832114</v>
      </c>
      <c r="R3061" s="75" t="str">
        <f>IF($O3061&lt;Assumptions!$B$17,"A",IF($O3061&lt;Assumptions!$B$18,"B",IF($O3061&lt;Assumptions!$B$19,"C",IF($O3061&lt;Assumptions!$B$20,"D","E"))))</f>
        <v>B</v>
      </c>
      <c r="S3061" s="75">
        <f t="shared" si="95"/>
        <v>0</v>
      </c>
    </row>
    <row r="3062" spans="1:19" ht="17.399999999999999" x14ac:dyDescent="0.3">
      <c r="A3062" s="39" t="s">
        <v>630</v>
      </c>
      <c r="B3062" s="39" t="s">
        <v>68</v>
      </c>
      <c r="C3062" s="39" t="s">
        <v>135</v>
      </c>
      <c r="D3062" s="39" t="s">
        <v>26</v>
      </c>
      <c r="E3062" s="70" t="s">
        <v>43</v>
      </c>
      <c r="F3062" s="70" t="s">
        <v>32</v>
      </c>
      <c r="G3062" s="78">
        <v>44890</v>
      </c>
      <c r="H3062" s="78">
        <v>45778</v>
      </c>
      <c r="I3062" s="69">
        <v>727647.74</v>
      </c>
      <c r="J3062" s="70">
        <v>35</v>
      </c>
      <c r="K3062" s="71">
        <v>0.66</v>
      </c>
      <c r="L3062" s="70">
        <v>0</v>
      </c>
      <c r="M3062" s="71">
        <v>0.73899999999999999</v>
      </c>
      <c r="N3062" s="72"/>
      <c r="O3062" s="73">
        <f>MIN(1,MAX(0,(1/(1+EXP(-(Assumptions!$B$5 + Assumptions!$B$6*$N3062))))*Assumptions!$B$3))</f>
        <v>3.9165722796764356E-2</v>
      </c>
      <c r="P3062" s="73">
        <f>VLOOKUP($F3062,Assumptions!$A$23:$B$27,2,FALSE)*Assumptions!$B$4</f>
        <v>0.5</v>
      </c>
      <c r="Q3062" s="74">
        <f t="shared" si="94"/>
        <v>14249.424839266032</v>
      </c>
      <c r="R3062" s="75" t="str">
        <f>IF($O3062&lt;Assumptions!$B$17,"A",IF($O3062&lt;Assumptions!$B$18,"B",IF($O3062&lt;Assumptions!$B$19,"C",IF($O3062&lt;Assumptions!$B$20,"D","E"))))</f>
        <v>B</v>
      </c>
      <c r="S3062" s="75">
        <f t="shared" si="95"/>
        <v>0</v>
      </c>
    </row>
    <row r="3063" spans="1:19" ht="17.399999999999999" x14ac:dyDescent="0.3">
      <c r="A3063" s="39" t="s">
        <v>630</v>
      </c>
      <c r="B3063" s="39" t="s">
        <v>68</v>
      </c>
      <c r="C3063" s="39" t="s">
        <v>135</v>
      </c>
      <c r="D3063" s="39" t="s">
        <v>26</v>
      </c>
      <c r="E3063" s="70" t="s">
        <v>43</v>
      </c>
      <c r="F3063" s="70" t="s">
        <v>32</v>
      </c>
      <c r="G3063" s="78">
        <v>44890</v>
      </c>
      <c r="H3063" s="78">
        <v>45809</v>
      </c>
      <c r="I3063" s="69">
        <v>708661.83</v>
      </c>
      <c r="J3063" s="70">
        <v>15</v>
      </c>
      <c r="K3063" s="71">
        <v>1.0920000000000001</v>
      </c>
      <c r="L3063" s="70">
        <v>0</v>
      </c>
      <c r="M3063" s="71">
        <v>0.73899999999999999</v>
      </c>
      <c r="N3063" s="72"/>
      <c r="O3063" s="73">
        <f>MIN(1,MAX(0,(1/(1+EXP(-(Assumptions!$B$5 + Assumptions!$B$6*$N3063))))*Assumptions!$B$3))</f>
        <v>3.9165722796764356E-2</v>
      </c>
      <c r="P3063" s="73">
        <f>VLOOKUP($F3063,Assumptions!$A$23:$B$27,2,FALSE)*Assumptions!$B$4</f>
        <v>0.5</v>
      </c>
      <c r="Q3063" s="74">
        <f t="shared" si="94"/>
        <v>13877.626395213872</v>
      </c>
      <c r="R3063" s="75" t="str">
        <f>IF($O3063&lt;Assumptions!$B$17,"A",IF($O3063&lt;Assumptions!$B$18,"B",IF($O3063&lt;Assumptions!$B$19,"C",IF($O3063&lt;Assumptions!$B$20,"D","E"))))</f>
        <v>B</v>
      </c>
      <c r="S3063" s="75">
        <f t="shared" si="95"/>
        <v>0</v>
      </c>
    </row>
    <row r="3064" spans="1:19" ht="17.399999999999999" x14ac:dyDescent="0.3">
      <c r="A3064" s="39" t="s">
        <v>630</v>
      </c>
      <c r="B3064" s="39" t="s">
        <v>68</v>
      </c>
      <c r="C3064" s="39" t="s">
        <v>135</v>
      </c>
      <c r="D3064" s="39" t="s">
        <v>26</v>
      </c>
      <c r="E3064" s="70" t="s">
        <v>43</v>
      </c>
      <c r="F3064" s="70" t="s">
        <v>32</v>
      </c>
      <c r="G3064" s="78">
        <v>44890</v>
      </c>
      <c r="H3064" s="78">
        <v>45839</v>
      </c>
      <c r="I3064" s="69">
        <v>685908.99</v>
      </c>
      <c r="J3064" s="70">
        <v>35</v>
      </c>
      <c r="K3064" s="71">
        <v>0.77200000000000002</v>
      </c>
      <c r="L3064" s="70">
        <v>0</v>
      </c>
      <c r="M3064" s="71">
        <v>0.73899999999999999</v>
      </c>
      <c r="N3064" s="72"/>
      <c r="O3064" s="73">
        <f>MIN(1,MAX(0,(1/(1+EXP(-(Assumptions!$B$5 + Assumptions!$B$6*$N3064))))*Assumptions!$B$3))</f>
        <v>3.9165722796764356E-2</v>
      </c>
      <c r="P3064" s="73">
        <f>VLOOKUP($F3064,Assumptions!$A$23:$B$27,2,FALSE)*Assumptions!$B$4</f>
        <v>0.5</v>
      </c>
      <c r="Q3064" s="74">
        <f t="shared" si="94"/>
        <v>13432.060683074307</v>
      </c>
      <c r="R3064" s="75" t="str">
        <f>IF($O3064&lt;Assumptions!$B$17,"A",IF($O3064&lt;Assumptions!$B$18,"B",IF($O3064&lt;Assumptions!$B$19,"C",IF($O3064&lt;Assumptions!$B$20,"D","E"))))</f>
        <v>B</v>
      </c>
      <c r="S3064" s="75">
        <f t="shared" si="95"/>
        <v>0</v>
      </c>
    </row>
    <row r="3065" spans="1:19" ht="17.399999999999999" x14ac:dyDescent="0.3">
      <c r="A3065" s="39" t="s">
        <v>630</v>
      </c>
      <c r="B3065" s="39" t="s">
        <v>68</v>
      </c>
      <c r="C3065" s="39" t="s">
        <v>135</v>
      </c>
      <c r="D3065" s="39" t="s">
        <v>26</v>
      </c>
      <c r="E3065" s="70" t="s">
        <v>43</v>
      </c>
      <c r="F3065" s="70" t="s">
        <v>32</v>
      </c>
      <c r="G3065" s="78">
        <v>44890</v>
      </c>
      <c r="H3065" s="78">
        <v>45870</v>
      </c>
      <c r="I3065" s="69">
        <v>664416.72</v>
      </c>
      <c r="J3065" s="70">
        <v>15</v>
      </c>
      <c r="K3065" s="71">
        <v>0.998</v>
      </c>
      <c r="L3065" s="70">
        <v>0</v>
      </c>
      <c r="M3065" s="71">
        <v>0.73899999999999999</v>
      </c>
      <c r="N3065" s="72"/>
      <c r="O3065" s="73">
        <f>MIN(1,MAX(0,(1/(1+EXP(-(Assumptions!$B$5 + Assumptions!$B$6*$N3065))))*Assumptions!$B$3))</f>
        <v>3.9165722796764356E-2</v>
      </c>
      <c r="P3065" s="73">
        <f>VLOOKUP($F3065,Assumptions!$A$23:$B$27,2,FALSE)*Assumptions!$B$4</f>
        <v>0.5</v>
      </c>
      <c r="Q3065" s="74">
        <f t="shared" si="94"/>
        <v>13011.1805385277</v>
      </c>
      <c r="R3065" s="75" t="str">
        <f>IF($O3065&lt;Assumptions!$B$17,"A",IF($O3065&lt;Assumptions!$B$18,"B",IF($O3065&lt;Assumptions!$B$19,"C",IF($O3065&lt;Assumptions!$B$20,"D","E"))))</f>
        <v>B</v>
      </c>
      <c r="S3065" s="75">
        <f t="shared" si="95"/>
        <v>0</v>
      </c>
    </row>
    <row r="3066" spans="1:19" ht="17.399999999999999" x14ac:dyDescent="0.3">
      <c r="A3066" s="39" t="s">
        <v>630</v>
      </c>
      <c r="B3066" s="39" t="s">
        <v>68</v>
      </c>
      <c r="C3066" s="39" t="s">
        <v>135</v>
      </c>
      <c r="D3066" s="39" t="s">
        <v>26</v>
      </c>
      <c r="E3066" s="70" t="s">
        <v>43</v>
      </c>
      <c r="F3066" s="70" t="s">
        <v>32</v>
      </c>
      <c r="G3066" s="78">
        <v>44890</v>
      </c>
      <c r="H3066" s="78">
        <v>45901</v>
      </c>
      <c r="I3066" s="69">
        <v>645209.57999999996</v>
      </c>
      <c r="J3066" s="70">
        <v>0</v>
      </c>
      <c r="K3066" s="71">
        <v>1.06</v>
      </c>
      <c r="L3066" s="70">
        <v>0</v>
      </c>
      <c r="M3066" s="71">
        <v>0.73899999999999999</v>
      </c>
      <c r="N3066" s="72"/>
      <c r="O3066" s="73">
        <f>MIN(1,MAX(0,(1/(1+EXP(-(Assumptions!$B$5 + Assumptions!$B$6*$N3066))))*Assumptions!$B$3))</f>
        <v>3.9165722796764356E-2</v>
      </c>
      <c r="P3066" s="73">
        <f>VLOOKUP($F3066,Assumptions!$A$23:$B$27,2,FALSE)*Assumptions!$B$4</f>
        <v>0.5</v>
      </c>
      <c r="Q3066" s="74">
        <f t="shared" si="94"/>
        <v>12635.049778048377</v>
      </c>
      <c r="R3066" s="75" t="str">
        <f>IF($O3066&lt;Assumptions!$B$17,"A",IF($O3066&lt;Assumptions!$B$18,"B",IF($O3066&lt;Assumptions!$B$19,"C",IF($O3066&lt;Assumptions!$B$20,"D","E"))))</f>
        <v>B</v>
      </c>
      <c r="S3066" s="75">
        <f t="shared" si="95"/>
        <v>0</v>
      </c>
    </row>
    <row r="3067" spans="1:19" ht="17.399999999999999" x14ac:dyDescent="0.3">
      <c r="A3067" s="39" t="s">
        <v>630</v>
      </c>
      <c r="B3067" s="39" t="s">
        <v>68</v>
      </c>
      <c r="C3067" s="39" t="s">
        <v>135</v>
      </c>
      <c r="D3067" s="39" t="s">
        <v>26</v>
      </c>
      <c r="E3067" s="70" t="s">
        <v>43</v>
      </c>
      <c r="F3067" s="70" t="s">
        <v>32</v>
      </c>
      <c r="G3067" s="78">
        <v>44890</v>
      </c>
      <c r="H3067" s="78">
        <v>45931</v>
      </c>
      <c r="I3067" s="69">
        <v>624520.29</v>
      </c>
      <c r="J3067" s="70">
        <v>0</v>
      </c>
      <c r="K3067" s="71">
        <v>1.111</v>
      </c>
      <c r="L3067" s="70">
        <v>0</v>
      </c>
      <c r="M3067" s="71">
        <v>0.73899999999999999</v>
      </c>
      <c r="N3067" s="72"/>
      <c r="O3067" s="73">
        <f>MIN(1,MAX(0,(1/(1+EXP(-(Assumptions!$B$5 + Assumptions!$B$6*$N3067))))*Assumptions!$B$3))</f>
        <v>3.9165722796764356E-2</v>
      </c>
      <c r="P3067" s="73">
        <f>VLOOKUP($F3067,Assumptions!$A$23:$B$27,2,FALSE)*Assumptions!$B$4</f>
        <v>0.5</v>
      </c>
      <c r="Q3067" s="74">
        <f t="shared" si="94"/>
        <v>12229.894279547443</v>
      </c>
      <c r="R3067" s="75" t="str">
        <f>IF($O3067&lt;Assumptions!$B$17,"A",IF($O3067&lt;Assumptions!$B$18,"B",IF($O3067&lt;Assumptions!$B$19,"C",IF($O3067&lt;Assumptions!$B$20,"D","E"))))</f>
        <v>B</v>
      </c>
      <c r="S3067" s="75">
        <f t="shared" si="95"/>
        <v>0</v>
      </c>
    </row>
    <row r="3068" spans="1:19" ht="17.399999999999999" x14ac:dyDescent="0.3">
      <c r="A3068" s="39" t="s">
        <v>630</v>
      </c>
      <c r="B3068" s="39" t="s">
        <v>68</v>
      </c>
      <c r="C3068" s="39" t="s">
        <v>135</v>
      </c>
      <c r="D3068" s="39" t="s">
        <v>26</v>
      </c>
      <c r="E3068" s="70" t="s">
        <v>43</v>
      </c>
      <c r="F3068" s="70" t="s">
        <v>32</v>
      </c>
      <c r="G3068" s="78">
        <v>44890</v>
      </c>
      <c r="H3068" s="78">
        <v>45962</v>
      </c>
      <c r="I3068" s="69">
        <v>606740.36</v>
      </c>
      <c r="J3068" s="70">
        <v>0</v>
      </c>
      <c r="K3068" s="71">
        <v>1.0429999999999999</v>
      </c>
      <c r="L3068" s="70">
        <v>0</v>
      </c>
      <c r="M3068" s="71">
        <v>0.73899999999999999</v>
      </c>
      <c r="N3068" s="72"/>
      <c r="O3068" s="73">
        <f>MIN(1,MAX(0,(1/(1+EXP(-(Assumptions!$B$5 + Assumptions!$B$6*$N3068))))*Assumptions!$B$3))</f>
        <v>3.9165722796764356E-2</v>
      </c>
      <c r="P3068" s="73">
        <f>VLOOKUP($F3068,Assumptions!$A$23:$B$27,2,FALSE)*Assumptions!$B$4</f>
        <v>0.5</v>
      </c>
      <c r="Q3068" s="74">
        <f t="shared" si="94"/>
        <v>11881.712374684506</v>
      </c>
      <c r="R3068" s="75" t="str">
        <f>IF($O3068&lt;Assumptions!$B$17,"A",IF($O3068&lt;Assumptions!$B$18,"B",IF($O3068&lt;Assumptions!$B$19,"C",IF($O3068&lt;Assumptions!$B$20,"D","E"))))</f>
        <v>B</v>
      </c>
      <c r="S3068" s="75">
        <f t="shared" si="95"/>
        <v>0</v>
      </c>
    </row>
    <row r="3069" spans="1:19" ht="17.399999999999999" x14ac:dyDescent="0.3">
      <c r="A3069" s="39" t="s">
        <v>630</v>
      </c>
      <c r="B3069" s="39" t="s">
        <v>68</v>
      </c>
      <c r="C3069" s="39" t="s">
        <v>135</v>
      </c>
      <c r="D3069" s="39" t="s">
        <v>26</v>
      </c>
      <c r="E3069" s="70" t="s">
        <v>43</v>
      </c>
      <c r="F3069" s="70" t="s">
        <v>32</v>
      </c>
      <c r="G3069" s="78">
        <v>44890</v>
      </c>
      <c r="H3069" s="78">
        <v>45992</v>
      </c>
      <c r="I3069" s="69">
        <v>590538.38</v>
      </c>
      <c r="J3069" s="70">
        <v>65</v>
      </c>
      <c r="K3069" s="71">
        <v>0.78400000000000003</v>
      </c>
      <c r="L3069" s="70">
        <v>0</v>
      </c>
      <c r="M3069" s="71">
        <v>0.73899999999999999</v>
      </c>
      <c r="N3069" s="72"/>
      <c r="O3069" s="73">
        <f>MIN(1,MAX(0,(1/(1+EXP(-(Assumptions!$B$5 + Assumptions!$B$6*$N3069))))*Assumptions!$B$3))</f>
        <v>3.9165722796764356E-2</v>
      </c>
      <c r="P3069" s="73">
        <f>VLOOKUP($F3069,Assumptions!$A$23:$B$27,2,FALSE)*Assumptions!$B$4</f>
        <v>0.5</v>
      </c>
      <c r="Q3069" s="74">
        <f t="shared" si="94"/>
        <v>11564.431245965146</v>
      </c>
      <c r="R3069" s="75" t="str">
        <f>IF($O3069&lt;Assumptions!$B$17,"A",IF($O3069&lt;Assumptions!$B$18,"B",IF($O3069&lt;Assumptions!$B$19,"C",IF($O3069&lt;Assumptions!$B$20,"D","E"))))</f>
        <v>B</v>
      </c>
      <c r="S3069" s="75">
        <f t="shared" si="95"/>
        <v>0</v>
      </c>
    </row>
    <row r="3070" spans="1:19" ht="17.399999999999999" x14ac:dyDescent="0.3">
      <c r="A3070" s="39" t="s">
        <v>631</v>
      </c>
      <c r="B3070" s="39" t="s">
        <v>71</v>
      </c>
      <c r="C3070" s="39" t="s">
        <v>135</v>
      </c>
      <c r="D3070" s="39" t="s">
        <v>30</v>
      </c>
      <c r="E3070" s="70" t="s">
        <v>46</v>
      </c>
      <c r="F3070" s="70" t="s">
        <v>28</v>
      </c>
      <c r="G3070" s="78">
        <v>45910</v>
      </c>
      <c r="H3070" s="78">
        <v>45901</v>
      </c>
      <c r="I3070" s="69">
        <v>2965110.41</v>
      </c>
      <c r="J3070" s="70">
        <v>15</v>
      </c>
      <c r="K3070" s="71">
        <v>1.0580000000000001</v>
      </c>
      <c r="L3070" s="70">
        <v>0</v>
      </c>
      <c r="M3070" s="71">
        <v>0.79400000000000004</v>
      </c>
      <c r="N3070" s="72"/>
      <c r="O3070" s="73">
        <f>MIN(1,MAX(0,(1/(1+EXP(-(Assumptions!$B$5 + Assumptions!$B$6*$N3070))))*Assumptions!$B$3))</f>
        <v>3.9165722796764356E-2</v>
      </c>
      <c r="P3070" s="73">
        <f>VLOOKUP($F3070,Assumptions!$A$23:$B$27,2,FALSE)*Assumptions!$B$4</f>
        <v>0.35</v>
      </c>
      <c r="Q3070" s="74">
        <f t="shared" si="94"/>
        <v>40645.742332951108</v>
      </c>
      <c r="R3070" s="75" t="str">
        <f>IF($O3070&lt;Assumptions!$B$17,"A",IF($O3070&lt;Assumptions!$B$18,"B",IF($O3070&lt;Assumptions!$B$19,"C",IF($O3070&lt;Assumptions!$B$20,"D","E"))))</f>
        <v>B</v>
      </c>
      <c r="S3070" s="75">
        <f t="shared" si="95"/>
        <v>0</v>
      </c>
    </row>
    <row r="3071" spans="1:19" ht="17.399999999999999" x14ac:dyDescent="0.3">
      <c r="A3071" s="39" t="s">
        <v>631</v>
      </c>
      <c r="B3071" s="39" t="s">
        <v>71</v>
      </c>
      <c r="C3071" s="39" t="s">
        <v>135</v>
      </c>
      <c r="D3071" s="39" t="s">
        <v>30</v>
      </c>
      <c r="E3071" s="70" t="s">
        <v>46</v>
      </c>
      <c r="F3071" s="70" t="s">
        <v>28</v>
      </c>
      <c r="G3071" s="78">
        <v>45910</v>
      </c>
      <c r="H3071" s="78">
        <v>45931</v>
      </c>
      <c r="I3071" s="69">
        <v>2883957.11</v>
      </c>
      <c r="J3071" s="70">
        <v>0</v>
      </c>
      <c r="K3071" s="71">
        <v>1.022</v>
      </c>
      <c r="L3071" s="70">
        <v>0</v>
      </c>
      <c r="M3071" s="71">
        <v>0.79400000000000004</v>
      </c>
      <c r="N3071" s="72"/>
      <c r="O3071" s="73">
        <f>MIN(1,MAX(0,(1/(1+EXP(-(Assumptions!$B$5 + Assumptions!$B$6*$N3071))))*Assumptions!$B$3))</f>
        <v>3.9165722796764356E-2</v>
      </c>
      <c r="P3071" s="73">
        <f>VLOOKUP($F3071,Assumptions!$A$23:$B$27,2,FALSE)*Assumptions!$B$4</f>
        <v>0.35</v>
      </c>
      <c r="Q3071" s="74">
        <f t="shared" si="94"/>
        <v>39533.292654806173</v>
      </c>
      <c r="R3071" s="75" t="str">
        <f>IF($O3071&lt;Assumptions!$B$17,"A",IF($O3071&lt;Assumptions!$B$18,"B",IF($O3071&lt;Assumptions!$B$19,"C",IF($O3071&lt;Assumptions!$B$20,"D","E"))))</f>
        <v>B</v>
      </c>
      <c r="S3071" s="75">
        <f t="shared" si="95"/>
        <v>0</v>
      </c>
    </row>
    <row r="3072" spans="1:19" ht="17.399999999999999" x14ac:dyDescent="0.3">
      <c r="A3072" s="39" t="s">
        <v>631</v>
      </c>
      <c r="B3072" s="39" t="s">
        <v>71</v>
      </c>
      <c r="C3072" s="39" t="s">
        <v>135</v>
      </c>
      <c r="D3072" s="39" t="s">
        <v>30</v>
      </c>
      <c r="E3072" s="70" t="s">
        <v>46</v>
      </c>
      <c r="F3072" s="70" t="s">
        <v>28</v>
      </c>
      <c r="G3072" s="78">
        <v>45910</v>
      </c>
      <c r="H3072" s="78">
        <v>45962</v>
      </c>
      <c r="I3072" s="69">
        <v>2805387.77</v>
      </c>
      <c r="J3072" s="70">
        <v>0</v>
      </c>
      <c r="K3072" s="71">
        <v>1.0920000000000001</v>
      </c>
      <c r="L3072" s="70">
        <v>0</v>
      </c>
      <c r="M3072" s="71">
        <v>0.79400000000000004</v>
      </c>
      <c r="N3072" s="72"/>
      <c r="O3072" s="73">
        <f>MIN(1,MAX(0,(1/(1+EXP(-(Assumptions!$B$5 + Assumptions!$B$6*$N3072))))*Assumptions!$B$3))</f>
        <v>3.9165722796764356E-2</v>
      </c>
      <c r="P3072" s="73">
        <f>VLOOKUP($F3072,Assumptions!$A$23:$B$27,2,FALSE)*Assumptions!$B$4</f>
        <v>0.35</v>
      </c>
      <c r="Q3072" s="74">
        <f t="shared" si="94"/>
        <v>38456.26390803852</v>
      </c>
      <c r="R3072" s="75" t="str">
        <f>IF($O3072&lt;Assumptions!$B$17,"A",IF($O3072&lt;Assumptions!$B$18,"B",IF($O3072&lt;Assumptions!$B$19,"C",IF($O3072&lt;Assumptions!$B$20,"D","E"))))</f>
        <v>B</v>
      </c>
      <c r="S3072" s="75">
        <f t="shared" si="95"/>
        <v>0</v>
      </c>
    </row>
    <row r="3073" spans="1:19" ht="17.399999999999999" x14ac:dyDescent="0.3">
      <c r="A3073" s="39" t="s">
        <v>631</v>
      </c>
      <c r="B3073" s="39" t="s">
        <v>71</v>
      </c>
      <c r="C3073" s="39" t="s">
        <v>135</v>
      </c>
      <c r="D3073" s="39" t="s">
        <v>30</v>
      </c>
      <c r="E3073" s="70" t="s">
        <v>46</v>
      </c>
      <c r="F3073" s="70" t="s">
        <v>28</v>
      </c>
      <c r="G3073" s="78">
        <v>45910</v>
      </c>
      <c r="H3073" s="78">
        <v>45992</v>
      </c>
      <c r="I3073" s="69">
        <v>2724247.01</v>
      </c>
      <c r="J3073" s="70">
        <v>0</v>
      </c>
      <c r="K3073" s="71">
        <v>1.1379999999999999</v>
      </c>
      <c r="L3073" s="70">
        <v>0</v>
      </c>
      <c r="M3073" s="71">
        <v>0.79400000000000004</v>
      </c>
      <c r="N3073" s="72"/>
      <c r="O3073" s="73">
        <f>MIN(1,MAX(0,(1/(1+EXP(-(Assumptions!$B$5 + Assumptions!$B$6*$N3073))))*Assumptions!$B$3))</f>
        <v>3.9165722796764356E-2</v>
      </c>
      <c r="P3073" s="73">
        <f>VLOOKUP($F3073,Assumptions!$A$23:$B$27,2,FALSE)*Assumptions!$B$4</f>
        <v>0.35</v>
      </c>
      <c r="Q3073" s="74">
        <f t="shared" ref="Q3073:Q3136" si="96">$I3073*$O3073*$P3073</f>
        <v>37343.986128250945</v>
      </c>
      <c r="R3073" s="75" t="str">
        <f>IF($O3073&lt;Assumptions!$B$17,"A",IF($O3073&lt;Assumptions!$B$18,"B",IF($O3073&lt;Assumptions!$B$19,"C",IF($O3073&lt;Assumptions!$B$20,"D","E"))))</f>
        <v>B</v>
      </c>
      <c r="S3073" s="75">
        <f t="shared" ref="S3073:S3136" si="97">--($J3073&gt;=180)</f>
        <v>0</v>
      </c>
    </row>
    <row r="3074" spans="1:19" ht="17.399999999999999" x14ac:dyDescent="0.3">
      <c r="A3074" s="39" t="s">
        <v>632</v>
      </c>
      <c r="B3074" s="39" t="s">
        <v>56</v>
      </c>
      <c r="C3074" s="39" t="s">
        <v>135</v>
      </c>
      <c r="D3074" s="39" t="s">
        <v>34</v>
      </c>
      <c r="E3074" s="70" t="s">
        <v>35</v>
      </c>
      <c r="F3074" s="70" t="s">
        <v>32</v>
      </c>
      <c r="G3074" s="78">
        <v>44062</v>
      </c>
      <c r="H3074" s="78">
        <v>45658</v>
      </c>
      <c r="I3074" s="69">
        <v>3377110.11</v>
      </c>
      <c r="J3074" s="70">
        <v>0</v>
      </c>
      <c r="K3074" s="71">
        <v>1.0069999999999999</v>
      </c>
      <c r="L3074" s="70">
        <v>0</v>
      </c>
      <c r="M3074" s="71">
        <v>0.78900000000000003</v>
      </c>
      <c r="N3074" s="72"/>
      <c r="O3074" s="73">
        <f>MIN(1,MAX(0,(1/(1+EXP(-(Assumptions!$B$5 + Assumptions!$B$6*$N3074))))*Assumptions!$B$3))</f>
        <v>3.9165722796764356E-2</v>
      </c>
      <c r="P3074" s="73">
        <f>VLOOKUP($F3074,Assumptions!$A$23:$B$27,2,FALSE)*Assumptions!$B$4</f>
        <v>0.5</v>
      </c>
      <c r="Q3074" s="74">
        <f t="shared" si="96"/>
        <v>66133.479211205195</v>
      </c>
      <c r="R3074" s="75" t="str">
        <f>IF($O3074&lt;Assumptions!$B$17,"A",IF($O3074&lt;Assumptions!$B$18,"B",IF($O3074&lt;Assumptions!$B$19,"C",IF($O3074&lt;Assumptions!$B$20,"D","E"))))</f>
        <v>B</v>
      </c>
      <c r="S3074" s="75">
        <f t="shared" si="97"/>
        <v>0</v>
      </c>
    </row>
    <row r="3075" spans="1:19" ht="17.399999999999999" x14ac:dyDescent="0.3">
      <c r="A3075" s="39" t="s">
        <v>632</v>
      </c>
      <c r="B3075" s="39" t="s">
        <v>56</v>
      </c>
      <c r="C3075" s="39" t="s">
        <v>135</v>
      </c>
      <c r="D3075" s="39" t="s">
        <v>34</v>
      </c>
      <c r="E3075" s="70" t="s">
        <v>35</v>
      </c>
      <c r="F3075" s="70" t="s">
        <v>32</v>
      </c>
      <c r="G3075" s="78">
        <v>44062</v>
      </c>
      <c r="H3075" s="78">
        <v>45689</v>
      </c>
      <c r="I3075" s="69">
        <v>3377110.11</v>
      </c>
      <c r="J3075" s="70">
        <v>220</v>
      </c>
      <c r="K3075" s="71">
        <v>1.0999999999999999E-2</v>
      </c>
      <c r="L3075" s="70">
        <v>0</v>
      </c>
      <c r="M3075" s="71">
        <v>0.78900000000000003</v>
      </c>
      <c r="N3075" s="72"/>
      <c r="O3075" s="73">
        <f>MIN(1,MAX(0,(1/(1+EXP(-(Assumptions!$B$5 + Assumptions!$B$6*$N3075))))*Assumptions!$B$3))</f>
        <v>3.9165722796764356E-2</v>
      </c>
      <c r="P3075" s="73">
        <f>VLOOKUP($F3075,Assumptions!$A$23:$B$27,2,FALSE)*Assumptions!$B$4</f>
        <v>0.5</v>
      </c>
      <c r="Q3075" s="74">
        <f t="shared" si="96"/>
        <v>66133.479211205195</v>
      </c>
      <c r="R3075" s="75" t="str">
        <f>IF($O3075&lt;Assumptions!$B$17,"A",IF($O3075&lt;Assumptions!$B$18,"B",IF($O3075&lt;Assumptions!$B$19,"C",IF($O3075&lt;Assumptions!$B$20,"D","E"))))</f>
        <v>B</v>
      </c>
      <c r="S3075" s="75">
        <f t="shared" si="97"/>
        <v>1</v>
      </c>
    </row>
    <row r="3076" spans="1:19" ht="17.399999999999999" x14ac:dyDescent="0.3">
      <c r="A3076" s="39" t="s">
        <v>632</v>
      </c>
      <c r="B3076" s="39" t="s">
        <v>56</v>
      </c>
      <c r="C3076" s="39" t="s">
        <v>135</v>
      </c>
      <c r="D3076" s="39" t="s">
        <v>34</v>
      </c>
      <c r="E3076" s="70" t="s">
        <v>35</v>
      </c>
      <c r="F3076" s="70" t="s">
        <v>32</v>
      </c>
      <c r="G3076" s="78">
        <v>44062</v>
      </c>
      <c r="H3076" s="78">
        <v>45717</v>
      </c>
      <c r="I3076" s="69">
        <v>3377110.11</v>
      </c>
      <c r="J3076" s="70">
        <v>999</v>
      </c>
      <c r="K3076" s="71">
        <v>0.19</v>
      </c>
      <c r="L3076" s="70">
        <v>0</v>
      </c>
      <c r="M3076" s="71">
        <v>0.78900000000000003</v>
      </c>
      <c r="N3076" s="72"/>
      <c r="O3076" s="73">
        <f>MIN(1,MAX(0,(1/(1+EXP(-(Assumptions!$B$5 + Assumptions!$B$6*$N3076))))*Assumptions!$B$3))</f>
        <v>3.9165722796764356E-2</v>
      </c>
      <c r="P3076" s="73">
        <f>VLOOKUP($F3076,Assumptions!$A$23:$B$27,2,FALSE)*Assumptions!$B$4</f>
        <v>0.5</v>
      </c>
      <c r="Q3076" s="74">
        <f t="shared" si="96"/>
        <v>66133.479211205195</v>
      </c>
      <c r="R3076" s="75" t="str">
        <f>IF($O3076&lt;Assumptions!$B$17,"A",IF($O3076&lt;Assumptions!$B$18,"B",IF($O3076&lt;Assumptions!$B$19,"C",IF($O3076&lt;Assumptions!$B$20,"D","E"))))</f>
        <v>B</v>
      </c>
      <c r="S3076" s="75">
        <f t="shared" si="97"/>
        <v>1</v>
      </c>
    </row>
    <row r="3077" spans="1:19" ht="17.399999999999999" x14ac:dyDescent="0.3">
      <c r="A3077" s="39" t="s">
        <v>632</v>
      </c>
      <c r="B3077" s="39" t="s">
        <v>56</v>
      </c>
      <c r="C3077" s="39" t="s">
        <v>135</v>
      </c>
      <c r="D3077" s="39" t="s">
        <v>34</v>
      </c>
      <c r="E3077" s="70" t="s">
        <v>35</v>
      </c>
      <c r="F3077" s="70" t="s">
        <v>32</v>
      </c>
      <c r="G3077" s="78">
        <v>44062</v>
      </c>
      <c r="H3077" s="78">
        <v>45748</v>
      </c>
      <c r="I3077" s="69">
        <v>3377110.11</v>
      </c>
      <c r="J3077" s="70">
        <v>999</v>
      </c>
      <c r="K3077" s="71">
        <v>8.7999999999999995E-2</v>
      </c>
      <c r="L3077" s="70">
        <v>0</v>
      </c>
      <c r="M3077" s="71">
        <v>0.78900000000000003</v>
      </c>
      <c r="N3077" s="72"/>
      <c r="O3077" s="73">
        <f>MIN(1,MAX(0,(1/(1+EXP(-(Assumptions!$B$5 + Assumptions!$B$6*$N3077))))*Assumptions!$B$3))</f>
        <v>3.9165722796764356E-2</v>
      </c>
      <c r="P3077" s="73">
        <f>VLOOKUP($F3077,Assumptions!$A$23:$B$27,2,FALSE)*Assumptions!$B$4</f>
        <v>0.5</v>
      </c>
      <c r="Q3077" s="74">
        <f t="shared" si="96"/>
        <v>66133.479211205195</v>
      </c>
      <c r="R3077" s="75" t="str">
        <f>IF($O3077&lt;Assumptions!$B$17,"A",IF($O3077&lt;Assumptions!$B$18,"B",IF($O3077&lt;Assumptions!$B$19,"C",IF($O3077&lt;Assumptions!$B$20,"D","E"))))</f>
        <v>B</v>
      </c>
      <c r="S3077" s="75">
        <f t="shared" si="97"/>
        <v>1</v>
      </c>
    </row>
    <row r="3078" spans="1:19" ht="17.399999999999999" x14ac:dyDescent="0.3">
      <c r="A3078" s="39" t="s">
        <v>632</v>
      </c>
      <c r="B3078" s="39" t="s">
        <v>56</v>
      </c>
      <c r="C3078" s="39" t="s">
        <v>135</v>
      </c>
      <c r="D3078" s="39" t="s">
        <v>34</v>
      </c>
      <c r="E3078" s="70" t="s">
        <v>35</v>
      </c>
      <c r="F3078" s="70" t="s">
        <v>32</v>
      </c>
      <c r="G3078" s="78">
        <v>44062</v>
      </c>
      <c r="H3078" s="78">
        <v>45778</v>
      </c>
      <c r="I3078" s="69">
        <v>3377110.11</v>
      </c>
      <c r="J3078" s="70">
        <v>999</v>
      </c>
      <c r="K3078" s="71">
        <v>4.0000000000000001E-3</v>
      </c>
      <c r="L3078" s="70">
        <v>0</v>
      </c>
      <c r="M3078" s="71">
        <v>0.78900000000000003</v>
      </c>
      <c r="N3078" s="72"/>
      <c r="O3078" s="73">
        <f>MIN(1,MAX(0,(1/(1+EXP(-(Assumptions!$B$5 + Assumptions!$B$6*$N3078))))*Assumptions!$B$3))</f>
        <v>3.9165722796764356E-2</v>
      </c>
      <c r="P3078" s="73">
        <f>VLOOKUP($F3078,Assumptions!$A$23:$B$27,2,FALSE)*Assumptions!$B$4</f>
        <v>0.5</v>
      </c>
      <c r="Q3078" s="74">
        <f t="shared" si="96"/>
        <v>66133.479211205195</v>
      </c>
      <c r="R3078" s="75" t="str">
        <f>IF($O3078&lt;Assumptions!$B$17,"A",IF($O3078&lt;Assumptions!$B$18,"B",IF($O3078&lt;Assumptions!$B$19,"C",IF($O3078&lt;Assumptions!$B$20,"D","E"))))</f>
        <v>B</v>
      </c>
      <c r="S3078" s="75">
        <f t="shared" si="97"/>
        <v>1</v>
      </c>
    </row>
    <row r="3079" spans="1:19" ht="17.399999999999999" x14ac:dyDescent="0.3">
      <c r="A3079" s="39" t="s">
        <v>632</v>
      </c>
      <c r="B3079" s="39" t="s">
        <v>56</v>
      </c>
      <c r="C3079" s="39" t="s">
        <v>135</v>
      </c>
      <c r="D3079" s="39" t="s">
        <v>34</v>
      </c>
      <c r="E3079" s="70" t="s">
        <v>35</v>
      </c>
      <c r="F3079" s="70" t="s">
        <v>32</v>
      </c>
      <c r="G3079" s="78">
        <v>44062</v>
      </c>
      <c r="H3079" s="78">
        <v>45809</v>
      </c>
      <c r="I3079" s="69">
        <v>3377110.11</v>
      </c>
      <c r="J3079" s="70">
        <v>999</v>
      </c>
      <c r="K3079" s="71">
        <v>4.4999999999999998E-2</v>
      </c>
      <c r="L3079" s="70">
        <v>0</v>
      </c>
      <c r="M3079" s="71">
        <v>0.78900000000000003</v>
      </c>
      <c r="N3079" s="72"/>
      <c r="O3079" s="73">
        <f>MIN(1,MAX(0,(1/(1+EXP(-(Assumptions!$B$5 + Assumptions!$B$6*$N3079))))*Assumptions!$B$3))</f>
        <v>3.9165722796764356E-2</v>
      </c>
      <c r="P3079" s="73">
        <f>VLOOKUP($F3079,Assumptions!$A$23:$B$27,2,FALSE)*Assumptions!$B$4</f>
        <v>0.5</v>
      </c>
      <c r="Q3079" s="74">
        <f t="shared" si="96"/>
        <v>66133.479211205195</v>
      </c>
      <c r="R3079" s="75" t="str">
        <f>IF($O3079&lt;Assumptions!$B$17,"A",IF($O3079&lt;Assumptions!$B$18,"B",IF($O3079&lt;Assumptions!$B$19,"C",IF($O3079&lt;Assumptions!$B$20,"D","E"))))</f>
        <v>B</v>
      </c>
      <c r="S3079" s="75">
        <f t="shared" si="97"/>
        <v>1</v>
      </c>
    </row>
    <row r="3080" spans="1:19" ht="17.399999999999999" x14ac:dyDescent="0.3">
      <c r="A3080" s="39" t="s">
        <v>632</v>
      </c>
      <c r="B3080" s="39" t="s">
        <v>56</v>
      </c>
      <c r="C3080" s="39" t="s">
        <v>135</v>
      </c>
      <c r="D3080" s="39" t="s">
        <v>34</v>
      </c>
      <c r="E3080" s="70" t="s">
        <v>35</v>
      </c>
      <c r="F3080" s="70" t="s">
        <v>32</v>
      </c>
      <c r="G3080" s="78">
        <v>44062</v>
      </c>
      <c r="H3080" s="78">
        <v>45839</v>
      </c>
      <c r="I3080" s="69">
        <v>3377110.11</v>
      </c>
      <c r="J3080" s="70">
        <v>999</v>
      </c>
      <c r="K3080" s="71">
        <v>3.9E-2</v>
      </c>
      <c r="L3080" s="70">
        <v>0</v>
      </c>
      <c r="M3080" s="71">
        <v>0.78900000000000003</v>
      </c>
      <c r="N3080" s="72"/>
      <c r="O3080" s="73">
        <f>MIN(1,MAX(0,(1/(1+EXP(-(Assumptions!$B$5 + Assumptions!$B$6*$N3080))))*Assumptions!$B$3))</f>
        <v>3.9165722796764356E-2</v>
      </c>
      <c r="P3080" s="73">
        <f>VLOOKUP($F3080,Assumptions!$A$23:$B$27,2,FALSE)*Assumptions!$B$4</f>
        <v>0.5</v>
      </c>
      <c r="Q3080" s="74">
        <f t="shared" si="96"/>
        <v>66133.479211205195</v>
      </c>
      <c r="R3080" s="75" t="str">
        <f>IF($O3080&lt;Assumptions!$B$17,"A",IF($O3080&lt;Assumptions!$B$18,"B",IF($O3080&lt;Assumptions!$B$19,"C",IF($O3080&lt;Assumptions!$B$20,"D","E"))))</f>
        <v>B</v>
      </c>
      <c r="S3080" s="75">
        <f t="shared" si="97"/>
        <v>1</v>
      </c>
    </row>
    <row r="3081" spans="1:19" ht="17.399999999999999" x14ac:dyDescent="0.3">
      <c r="A3081" s="39" t="s">
        <v>632</v>
      </c>
      <c r="B3081" s="39" t="s">
        <v>56</v>
      </c>
      <c r="C3081" s="39" t="s">
        <v>135</v>
      </c>
      <c r="D3081" s="39" t="s">
        <v>34</v>
      </c>
      <c r="E3081" s="70" t="s">
        <v>35</v>
      </c>
      <c r="F3081" s="70" t="s">
        <v>32</v>
      </c>
      <c r="G3081" s="78">
        <v>44062</v>
      </c>
      <c r="H3081" s="78">
        <v>45870</v>
      </c>
      <c r="I3081" s="69">
        <v>3377110.11</v>
      </c>
      <c r="J3081" s="70">
        <v>999</v>
      </c>
      <c r="K3081" s="71">
        <v>5.0000000000000001E-3</v>
      </c>
      <c r="L3081" s="70">
        <v>0</v>
      </c>
      <c r="M3081" s="71">
        <v>0.78900000000000003</v>
      </c>
      <c r="N3081" s="72"/>
      <c r="O3081" s="73">
        <f>MIN(1,MAX(0,(1/(1+EXP(-(Assumptions!$B$5 + Assumptions!$B$6*$N3081))))*Assumptions!$B$3))</f>
        <v>3.9165722796764356E-2</v>
      </c>
      <c r="P3081" s="73">
        <f>VLOOKUP($F3081,Assumptions!$A$23:$B$27,2,FALSE)*Assumptions!$B$4</f>
        <v>0.5</v>
      </c>
      <c r="Q3081" s="74">
        <f t="shared" si="96"/>
        <v>66133.479211205195</v>
      </c>
      <c r="R3081" s="75" t="str">
        <f>IF($O3081&lt;Assumptions!$B$17,"A",IF($O3081&lt;Assumptions!$B$18,"B",IF($O3081&lt;Assumptions!$B$19,"C",IF($O3081&lt;Assumptions!$B$20,"D","E"))))</f>
        <v>B</v>
      </c>
      <c r="S3081" s="75">
        <f t="shared" si="97"/>
        <v>1</v>
      </c>
    </row>
    <row r="3082" spans="1:19" ht="17.399999999999999" x14ac:dyDescent="0.3">
      <c r="A3082" s="39" t="s">
        <v>632</v>
      </c>
      <c r="B3082" s="39" t="s">
        <v>56</v>
      </c>
      <c r="C3082" s="39" t="s">
        <v>135</v>
      </c>
      <c r="D3082" s="39" t="s">
        <v>34</v>
      </c>
      <c r="E3082" s="70" t="s">
        <v>35</v>
      </c>
      <c r="F3082" s="70" t="s">
        <v>32</v>
      </c>
      <c r="G3082" s="78">
        <v>44062</v>
      </c>
      <c r="H3082" s="78">
        <v>45901</v>
      </c>
      <c r="I3082" s="69">
        <v>3377110.11</v>
      </c>
      <c r="J3082" s="70">
        <v>999</v>
      </c>
      <c r="K3082" s="71">
        <v>2.3E-2</v>
      </c>
      <c r="L3082" s="70">
        <v>0</v>
      </c>
      <c r="M3082" s="71">
        <v>0.78900000000000003</v>
      </c>
      <c r="N3082" s="72"/>
      <c r="O3082" s="73">
        <f>MIN(1,MAX(0,(1/(1+EXP(-(Assumptions!$B$5 + Assumptions!$B$6*$N3082))))*Assumptions!$B$3))</f>
        <v>3.9165722796764356E-2</v>
      </c>
      <c r="P3082" s="73">
        <f>VLOOKUP($F3082,Assumptions!$A$23:$B$27,2,FALSE)*Assumptions!$B$4</f>
        <v>0.5</v>
      </c>
      <c r="Q3082" s="74">
        <f t="shared" si="96"/>
        <v>66133.479211205195</v>
      </c>
      <c r="R3082" s="75" t="str">
        <f>IF($O3082&lt;Assumptions!$B$17,"A",IF($O3082&lt;Assumptions!$B$18,"B",IF($O3082&lt;Assumptions!$B$19,"C",IF($O3082&lt;Assumptions!$B$20,"D","E"))))</f>
        <v>B</v>
      </c>
      <c r="S3082" s="75">
        <f t="shared" si="97"/>
        <v>1</v>
      </c>
    </row>
    <row r="3083" spans="1:19" ht="17.399999999999999" x14ac:dyDescent="0.3">
      <c r="A3083" s="39" t="s">
        <v>632</v>
      </c>
      <c r="B3083" s="39" t="s">
        <v>56</v>
      </c>
      <c r="C3083" s="39" t="s">
        <v>135</v>
      </c>
      <c r="D3083" s="39" t="s">
        <v>34</v>
      </c>
      <c r="E3083" s="70" t="s">
        <v>35</v>
      </c>
      <c r="F3083" s="70" t="s">
        <v>32</v>
      </c>
      <c r="G3083" s="78">
        <v>44062</v>
      </c>
      <c r="H3083" s="78">
        <v>45931</v>
      </c>
      <c r="I3083" s="69">
        <v>3377110.11</v>
      </c>
      <c r="J3083" s="70">
        <v>999</v>
      </c>
      <c r="K3083" s="71">
        <v>3.9E-2</v>
      </c>
      <c r="L3083" s="70">
        <v>0</v>
      </c>
      <c r="M3083" s="71">
        <v>0.78900000000000003</v>
      </c>
      <c r="N3083" s="72"/>
      <c r="O3083" s="73">
        <f>MIN(1,MAX(0,(1/(1+EXP(-(Assumptions!$B$5 + Assumptions!$B$6*$N3083))))*Assumptions!$B$3))</f>
        <v>3.9165722796764356E-2</v>
      </c>
      <c r="P3083" s="73">
        <f>VLOOKUP($F3083,Assumptions!$A$23:$B$27,2,FALSE)*Assumptions!$B$4</f>
        <v>0.5</v>
      </c>
      <c r="Q3083" s="74">
        <f t="shared" si="96"/>
        <v>66133.479211205195</v>
      </c>
      <c r="R3083" s="75" t="str">
        <f>IF($O3083&lt;Assumptions!$B$17,"A",IF($O3083&lt;Assumptions!$B$18,"B",IF($O3083&lt;Assumptions!$B$19,"C",IF($O3083&lt;Assumptions!$B$20,"D","E"))))</f>
        <v>B</v>
      </c>
      <c r="S3083" s="75">
        <f t="shared" si="97"/>
        <v>1</v>
      </c>
    </row>
    <row r="3084" spans="1:19" ht="17.399999999999999" x14ac:dyDescent="0.3">
      <c r="A3084" s="39" t="s">
        <v>632</v>
      </c>
      <c r="B3084" s="39" t="s">
        <v>56</v>
      </c>
      <c r="C3084" s="39" t="s">
        <v>135</v>
      </c>
      <c r="D3084" s="39" t="s">
        <v>34</v>
      </c>
      <c r="E3084" s="70" t="s">
        <v>35</v>
      </c>
      <c r="F3084" s="70" t="s">
        <v>32</v>
      </c>
      <c r="G3084" s="78">
        <v>44062</v>
      </c>
      <c r="H3084" s="78">
        <v>45962</v>
      </c>
      <c r="I3084" s="69">
        <v>3377110.11</v>
      </c>
      <c r="J3084" s="70">
        <v>999</v>
      </c>
      <c r="K3084" s="71">
        <v>3.5999999999999997E-2</v>
      </c>
      <c r="L3084" s="70">
        <v>0</v>
      </c>
      <c r="M3084" s="71">
        <v>0.78900000000000003</v>
      </c>
      <c r="N3084" s="72"/>
      <c r="O3084" s="73">
        <f>MIN(1,MAX(0,(1/(1+EXP(-(Assumptions!$B$5 + Assumptions!$B$6*$N3084))))*Assumptions!$B$3))</f>
        <v>3.9165722796764356E-2</v>
      </c>
      <c r="P3084" s="73">
        <f>VLOOKUP($F3084,Assumptions!$A$23:$B$27,2,FALSE)*Assumptions!$B$4</f>
        <v>0.5</v>
      </c>
      <c r="Q3084" s="74">
        <f t="shared" si="96"/>
        <v>66133.479211205195</v>
      </c>
      <c r="R3084" s="75" t="str">
        <f>IF($O3084&lt;Assumptions!$B$17,"A",IF($O3084&lt;Assumptions!$B$18,"B",IF($O3084&lt;Assumptions!$B$19,"C",IF($O3084&lt;Assumptions!$B$20,"D","E"))))</f>
        <v>B</v>
      </c>
      <c r="S3084" s="75">
        <f t="shared" si="97"/>
        <v>1</v>
      </c>
    </row>
    <row r="3085" spans="1:19" ht="17.399999999999999" x14ac:dyDescent="0.3">
      <c r="A3085" s="39" t="s">
        <v>632</v>
      </c>
      <c r="B3085" s="39" t="s">
        <v>56</v>
      </c>
      <c r="C3085" s="39" t="s">
        <v>135</v>
      </c>
      <c r="D3085" s="39" t="s">
        <v>34</v>
      </c>
      <c r="E3085" s="70" t="s">
        <v>35</v>
      </c>
      <c r="F3085" s="70" t="s">
        <v>32</v>
      </c>
      <c r="G3085" s="78">
        <v>44062</v>
      </c>
      <c r="H3085" s="78">
        <v>45992</v>
      </c>
      <c r="I3085" s="69">
        <v>3377110.11</v>
      </c>
      <c r="J3085" s="70">
        <v>999</v>
      </c>
      <c r="K3085" s="71">
        <v>8.6999999999999994E-2</v>
      </c>
      <c r="L3085" s="70">
        <v>0</v>
      </c>
      <c r="M3085" s="71">
        <v>0.78900000000000003</v>
      </c>
      <c r="N3085" s="72"/>
      <c r="O3085" s="73">
        <f>MIN(1,MAX(0,(1/(1+EXP(-(Assumptions!$B$5 + Assumptions!$B$6*$N3085))))*Assumptions!$B$3))</f>
        <v>3.9165722796764356E-2</v>
      </c>
      <c r="P3085" s="73">
        <f>VLOOKUP($F3085,Assumptions!$A$23:$B$27,2,FALSE)*Assumptions!$B$4</f>
        <v>0.5</v>
      </c>
      <c r="Q3085" s="74">
        <f t="shared" si="96"/>
        <v>66133.479211205195</v>
      </c>
      <c r="R3085" s="75" t="str">
        <f>IF($O3085&lt;Assumptions!$B$17,"A",IF($O3085&lt;Assumptions!$B$18,"B",IF($O3085&lt;Assumptions!$B$19,"C",IF($O3085&lt;Assumptions!$B$20,"D","E"))))</f>
        <v>B</v>
      </c>
      <c r="S3085" s="75">
        <f t="shared" si="97"/>
        <v>1</v>
      </c>
    </row>
    <row r="3086" spans="1:19" ht="17.399999999999999" x14ac:dyDescent="0.3">
      <c r="A3086" s="39" t="s">
        <v>634</v>
      </c>
      <c r="B3086" s="39" t="s">
        <v>82</v>
      </c>
      <c r="C3086" s="39" t="s">
        <v>135</v>
      </c>
      <c r="D3086" s="39" t="s">
        <v>42</v>
      </c>
      <c r="E3086" s="70" t="s">
        <v>46</v>
      </c>
      <c r="F3086" s="70" t="s">
        <v>28</v>
      </c>
      <c r="G3086" s="78">
        <v>44157</v>
      </c>
      <c r="H3086" s="78">
        <v>45658</v>
      </c>
      <c r="I3086" s="69">
        <v>1780256.32</v>
      </c>
      <c r="J3086" s="70">
        <v>0</v>
      </c>
      <c r="K3086" s="71">
        <v>1.044</v>
      </c>
      <c r="L3086" s="70">
        <v>0</v>
      </c>
      <c r="M3086" s="71">
        <v>1.0509999999999999</v>
      </c>
      <c r="N3086" s="72"/>
      <c r="O3086" s="73">
        <f>MIN(1,MAX(0,(1/(1+EXP(-(Assumptions!$B$5 + Assumptions!$B$6*$N3086))))*Assumptions!$B$3))</f>
        <v>3.9165722796764356E-2</v>
      </c>
      <c r="P3086" s="73">
        <f>VLOOKUP($F3086,Assumptions!$A$23:$B$27,2,FALSE)*Assumptions!$B$4</f>
        <v>0.35</v>
      </c>
      <c r="Q3086" s="74">
        <f t="shared" si="96"/>
        <v>24403.758937707735</v>
      </c>
      <c r="R3086" s="75" t="str">
        <f>IF($O3086&lt;Assumptions!$B$17,"A",IF($O3086&lt;Assumptions!$B$18,"B",IF($O3086&lt;Assumptions!$B$19,"C",IF($O3086&lt;Assumptions!$B$20,"D","E"))))</f>
        <v>B</v>
      </c>
      <c r="S3086" s="75">
        <f t="shared" si="97"/>
        <v>0</v>
      </c>
    </row>
    <row r="3087" spans="1:19" ht="17.399999999999999" x14ac:dyDescent="0.3">
      <c r="A3087" s="39" t="s">
        <v>634</v>
      </c>
      <c r="B3087" s="39" t="s">
        <v>82</v>
      </c>
      <c r="C3087" s="39" t="s">
        <v>135</v>
      </c>
      <c r="D3087" s="39" t="s">
        <v>42</v>
      </c>
      <c r="E3087" s="70" t="s">
        <v>46</v>
      </c>
      <c r="F3087" s="70" t="s">
        <v>28</v>
      </c>
      <c r="G3087" s="78">
        <v>44157</v>
      </c>
      <c r="H3087" s="78">
        <v>45689</v>
      </c>
      <c r="I3087" s="69">
        <v>1727978.31</v>
      </c>
      <c r="J3087" s="70">
        <v>0</v>
      </c>
      <c r="K3087" s="71">
        <v>1.0389999999999999</v>
      </c>
      <c r="L3087" s="70">
        <v>0</v>
      </c>
      <c r="M3087" s="71">
        <v>1.0509999999999999</v>
      </c>
      <c r="N3087" s="72"/>
      <c r="O3087" s="73">
        <f>MIN(1,MAX(0,(1/(1+EXP(-(Assumptions!$B$5 + Assumptions!$B$6*$N3087))))*Assumptions!$B$3))</f>
        <v>3.9165722796764356E-2</v>
      </c>
      <c r="P3087" s="73">
        <f>VLOOKUP($F3087,Assumptions!$A$23:$B$27,2,FALSE)*Assumptions!$B$4</f>
        <v>0.35</v>
      </c>
      <c r="Q3087" s="74">
        <f t="shared" si="96"/>
        <v>23687.13182089847</v>
      </c>
      <c r="R3087" s="75" t="str">
        <f>IF($O3087&lt;Assumptions!$B$17,"A",IF($O3087&lt;Assumptions!$B$18,"B",IF($O3087&lt;Assumptions!$B$19,"C",IF($O3087&lt;Assumptions!$B$20,"D","E"))))</f>
        <v>B</v>
      </c>
      <c r="S3087" s="75">
        <f t="shared" si="97"/>
        <v>0</v>
      </c>
    </row>
    <row r="3088" spans="1:19" ht="17.399999999999999" x14ac:dyDescent="0.3">
      <c r="A3088" s="39" t="s">
        <v>634</v>
      </c>
      <c r="B3088" s="39" t="s">
        <v>82</v>
      </c>
      <c r="C3088" s="39" t="s">
        <v>135</v>
      </c>
      <c r="D3088" s="39" t="s">
        <v>42</v>
      </c>
      <c r="E3088" s="70" t="s">
        <v>46</v>
      </c>
      <c r="F3088" s="70" t="s">
        <v>28</v>
      </c>
      <c r="G3088" s="78">
        <v>44157</v>
      </c>
      <c r="H3088" s="78">
        <v>45717</v>
      </c>
      <c r="I3088" s="69">
        <v>1683028.53</v>
      </c>
      <c r="J3088" s="70">
        <v>0</v>
      </c>
      <c r="K3088" s="71">
        <v>0.96499999999999997</v>
      </c>
      <c r="L3088" s="70">
        <v>0</v>
      </c>
      <c r="M3088" s="71">
        <v>1.0509999999999999</v>
      </c>
      <c r="N3088" s="72"/>
      <c r="O3088" s="73">
        <f>MIN(1,MAX(0,(1/(1+EXP(-(Assumptions!$B$5 + Assumptions!$B$6*$N3088))))*Assumptions!$B$3))</f>
        <v>3.9165722796764356E-2</v>
      </c>
      <c r="P3088" s="73">
        <f>VLOOKUP($F3088,Assumptions!$A$23:$B$27,2,FALSE)*Assumptions!$B$4</f>
        <v>0.35</v>
      </c>
      <c r="Q3088" s="74">
        <f t="shared" si="96"/>
        <v>23070.960102759029</v>
      </c>
      <c r="R3088" s="75" t="str">
        <f>IF($O3088&lt;Assumptions!$B$17,"A",IF($O3088&lt;Assumptions!$B$18,"B",IF($O3088&lt;Assumptions!$B$19,"C",IF($O3088&lt;Assumptions!$B$20,"D","E"))))</f>
        <v>B</v>
      </c>
      <c r="S3088" s="75">
        <f t="shared" si="97"/>
        <v>0</v>
      </c>
    </row>
    <row r="3089" spans="1:19" ht="17.399999999999999" x14ac:dyDescent="0.3">
      <c r="A3089" s="39" t="s">
        <v>634</v>
      </c>
      <c r="B3089" s="39" t="s">
        <v>82</v>
      </c>
      <c r="C3089" s="39" t="s">
        <v>135</v>
      </c>
      <c r="D3089" s="39" t="s">
        <v>42</v>
      </c>
      <c r="E3089" s="70" t="s">
        <v>46</v>
      </c>
      <c r="F3089" s="70" t="s">
        <v>28</v>
      </c>
      <c r="G3089" s="78">
        <v>44157</v>
      </c>
      <c r="H3089" s="78">
        <v>45748</v>
      </c>
      <c r="I3089" s="69">
        <v>1633024.35</v>
      </c>
      <c r="J3089" s="70">
        <v>0</v>
      </c>
      <c r="K3089" s="71">
        <v>0.97399999999999998</v>
      </c>
      <c r="L3089" s="70">
        <v>0</v>
      </c>
      <c r="M3089" s="71">
        <v>1.0509999999999999</v>
      </c>
      <c r="N3089" s="72"/>
      <c r="O3089" s="73">
        <f>MIN(1,MAX(0,(1/(1+EXP(-(Assumptions!$B$5 + Assumptions!$B$6*$N3089))))*Assumptions!$B$3))</f>
        <v>3.9165722796764356E-2</v>
      </c>
      <c r="P3089" s="73">
        <f>VLOOKUP($F3089,Assumptions!$A$23:$B$27,2,FALSE)*Assumptions!$B$4</f>
        <v>0.35</v>
      </c>
      <c r="Q3089" s="74">
        <f t="shared" si="96"/>
        <v>22385.502654363201</v>
      </c>
      <c r="R3089" s="75" t="str">
        <f>IF($O3089&lt;Assumptions!$B$17,"A",IF($O3089&lt;Assumptions!$B$18,"B",IF($O3089&lt;Assumptions!$B$19,"C",IF($O3089&lt;Assumptions!$B$20,"D","E"))))</f>
        <v>B</v>
      </c>
      <c r="S3089" s="75">
        <f t="shared" si="97"/>
        <v>0</v>
      </c>
    </row>
    <row r="3090" spans="1:19" ht="17.399999999999999" x14ac:dyDescent="0.3">
      <c r="A3090" s="39" t="s">
        <v>634</v>
      </c>
      <c r="B3090" s="39" t="s">
        <v>82</v>
      </c>
      <c r="C3090" s="39" t="s">
        <v>135</v>
      </c>
      <c r="D3090" s="39" t="s">
        <v>42</v>
      </c>
      <c r="E3090" s="70" t="s">
        <v>46</v>
      </c>
      <c r="F3090" s="70" t="s">
        <v>28</v>
      </c>
      <c r="G3090" s="78">
        <v>44157</v>
      </c>
      <c r="H3090" s="78">
        <v>45778</v>
      </c>
      <c r="I3090" s="69">
        <v>1582113.74</v>
      </c>
      <c r="J3090" s="70">
        <v>0</v>
      </c>
      <c r="K3090" s="71">
        <v>1.085</v>
      </c>
      <c r="L3090" s="70">
        <v>0</v>
      </c>
      <c r="M3090" s="71">
        <v>1.0509999999999999</v>
      </c>
      <c r="N3090" s="72"/>
      <c r="O3090" s="73">
        <f>MIN(1,MAX(0,(1/(1+EXP(-(Assumptions!$B$5 + Assumptions!$B$6*$N3090))))*Assumptions!$B$3))</f>
        <v>3.9165722796764356E-2</v>
      </c>
      <c r="P3090" s="73">
        <f>VLOOKUP($F3090,Assumptions!$A$23:$B$27,2,FALSE)*Assumptions!$B$4</f>
        <v>0.35</v>
      </c>
      <c r="Q3090" s="74">
        <f t="shared" si="96"/>
        <v>21687.619860827239</v>
      </c>
      <c r="R3090" s="75" t="str">
        <f>IF($O3090&lt;Assumptions!$B$17,"A",IF($O3090&lt;Assumptions!$B$18,"B",IF($O3090&lt;Assumptions!$B$19,"C",IF($O3090&lt;Assumptions!$B$20,"D","E"))))</f>
        <v>B</v>
      </c>
      <c r="S3090" s="75">
        <f t="shared" si="97"/>
        <v>0</v>
      </c>
    </row>
    <row r="3091" spans="1:19" ht="17.399999999999999" x14ac:dyDescent="0.3">
      <c r="A3091" s="39" t="s">
        <v>634</v>
      </c>
      <c r="B3091" s="39" t="s">
        <v>82</v>
      </c>
      <c r="C3091" s="39" t="s">
        <v>135</v>
      </c>
      <c r="D3091" s="39" t="s">
        <v>42</v>
      </c>
      <c r="E3091" s="70" t="s">
        <v>46</v>
      </c>
      <c r="F3091" s="70" t="s">
        <v>28</v>
      </c>
      <c r="G3091" s="78">
        <v>44157</v>
      </c>
      <c r="H3091" s="78">
        <v>45809</v>
      </c>
      <c r="I3091" s="69">
        <v>1539789</v>
      </c>
      <c r="J3091" s="70">
        <v>95</v>
      </c>
      <c r="K3091" s="71">
        <v>0.28299999999999997</v>
      </c>
      <c r="L3091" s="70">
        <v>0</v>
      </c>
      <c r="M3091" s="71">
        <v>1.0509999999999999</v>
      </c>
      <c r="N3091" s="72"/>
      <c r="O3091" s="73">
        <f>MIN(1,MAX(0,(1/(1+EXP(-(Assumptions!$B$5 + Assumptions!$B$6*$N3091))))*Assumptions!$B$3))</f>
        <v>3.9165722796764356E-2</v>
      </c>
      <c r="P3091" s="73">
        <f>VLOOKUP($F3091,Assumptions!$A$23:$B$27,2,FALSE)*Assumptions!$B$4</f>
        <v>0.35</v>
      </c>
      <c r="Q3091" s="74">
        <f t="shared" si="96"/>
        <v>21107.432198827446</v>
      </c>
      <c r="R3091" s="75" t="str">
        <f>IF($O3091&lt;Assumptions!$B$17,"A",IF($O3091&lt;Assumptions!$B$18,"B",IF($O3091&lt;Assumptions!$B$19,"C",IF($O3091&lt;Assumptions!$B$20,"D","E"))))</f>
        <v>B</v>
      </c>
      <c r="S3091" s="75">
        <f t="shared" si="97"/>
        <v>0</v>
      </c>
    </row>
    <row r="3092" spans="1:19" ht="17.399999999999999" x14ac:dyDescent="0.3">
      <c r="A3092" s="39" t="s">
        <v>634</v>
      </c>
      <c r="B3092" s="39" t="s">
        <v>82</v>
      </c>
      <c r="C3092" s="39" t="s">
        <v>135</v>
      </c>
      <c r="D3092" s="39" t="s">
        <v>42</v>
      </c>
      <c r="E3092" s="70" t="s">
        <v>46</v>
      </c>
      <c r="F3092" s="70" t="s">
        <v>28</v>
      </c>
      <c r="G3092" s="78">
        <v>44157</v>
      </c>
      <c r="H3092" s="78">
        <v>45839</v>
      </c>
      <c r="I3092" s="69">
        <v>1491667.93</v>
      </c>
      <c r="J3092" s="70">
        <v>0</v>
      </c>
      <c r="K3092" s="71">
        <v>1.085</v>
      </c>
      <c r="L3092" s="70">
        <v>0</v>
      </c>
      <c r="M3092" s="71">
        <v>1.0509999999999999</v>
      </c>
      <c r="N3092" s="72"/>
      <c r="O3092" s="73">
        <f>MIN(1,MAX(0,(1/(1+EXP(-(Assumptions!$B$5 + Assumptions!$B$6*$N3092))))*Assumptions!$B$3))</f>
        <v>3.9165722796764356E-2</v>
      </c>
      <c r="P3092" s="73">
        <f>VLOOKUP($F3092,Assumptions!$A$23:$B$27,2,FALSE)*Assumptions!$B$4</f>
        <v>0.35</v>
      </c>
      <c r="Q3092" s="74">
        <f t="shared" si="96"/>
        <v>20447.78842792115</v>
      </c>
      <c r="R3092" s="75" t="str">
        <f>IF($O3092&lt;Assumptions!$B$17,"A",IF($O3092&lt;Assumptions!$B$18,"B",IF($O3092&lt;Assumptions!$B$19,"C",IF($O3092&lt;Assumptions!$B$20,"D","E"))))</f>
        <v>B</v>
      </c>
      <c r="S3092" s="75">
        <f t="shared" si="97"/>
        <v>0</v>
      </c>
    </row>
    <row r="3093" spans="1:19" ht="17.399999999999999" x14ac:dyDescent="0.3">
      <c r="A3093" s="39" t="s">
        <v>634</v>
      </c>
      <c r="B3093" s="39" t="s">
        <v>82</v>
      </c>
      <c r="C3093" s="39" t="s">
        <v>135</v>
      </c>
      <c r="D3093" s="39" t="s">
        <v>42</v>
      </c>
      <c r="E3093" s="70" t="s">
        <v>46</v>
      </c>
      <c r="F3093" s="70" t="s">
        <v>28</v>
      </c>
      <c r="G3093" s="78">
        <v>44157</v>
      </c>
      <c r="H3093" s="78">
        <v>45870</v>
      </c>
      <c r="I3093" s="69">
        <v>1446881.05</v>
      </c>
      <c r="J3093" s="70">
        <v>0</v>
      </c>
      <c r="K3093" s="71">
        <v>1.131</v>
      </c>
      <c r="L3093" s="70">
        <v>0</v>
      </c>
      <c r="M3093" s="71">
        <v>1.0509999999999999</v>
      </c>
      <c r="N3093" s="72"/>
      <c r="O3093" s="73">
        <f>MIN(1,MAX(0,(1/(1+EXP(-(Assumptions!$B$5 + Assumptions!$B$6*$N3093))))*Assumptions!$B$3))</f>
        <v>3.9165722796764356E-2</v>
      </c>
      <c r="P3093" s="73">
        <f>VLOOKUP($F3093,Assumptions!$A$23:$B$27,2,FALSE)*Assumptions!$B$4</f>
        <v>0.35</v>
      </c>
      <c r="Q3093" s="74">
        <f t="shared" si="96"/>
        <v>19833.84974346697</v>
      </c>
      <c r="R3093" s="75" t="str">
        <f>IF($O3093&lt;Assumptions!$B$17,"A",IF($O3093&lt;Assumptions!$B$18,"B",IF($O3093&lt;Assumptions!$B$19,"C",IF($O3093&lt;Assumptions!$B$20,"D","E"))))</f>
        <v>B</v>
      </c>
      <c r="S3093" s="75">
        <f t="shared" si="97"/>
        <v>0</v>
      </c>
    </row>
    <row r="3094" spans="1:19" ht="17.399999999999999" x14ac:dyDescent="0.3">
      <c r="A3094" s="39" t="s">
        <v>634</v>
      </c>
      <c r="B3094" s="39" t="s">
        <v>82</v>
      </c>
      <c r="C3094" s="39" t="s">
        <v>135</v>
      </c>
      <c r="D3094" s="39" t="s">
        <v>42</v>
      </c>
      <c r="E3094" s="70" t="s">
        <v>46</v>
      </c>
      <c r="F3094" s="70" t="s">
        <v>28</v>
      </c>
      <c r="G3094" s="78">
        <v>44157</v>
      </c>
      <c r="H3094" s="78">
        <v>45901</v>
      </c>
      <c r="I3094" s="69">
        <v>1404470.68</v>
      </c>
      <c r="J3094" s="70">
        <v>65</v>
      </c>
      <c r="K3094" s="71">
        <v>0.64800000000000002</v>
      </c>
      <c r="L3094" s="70">
        <v>0</v>
      </c>
      <c r="M3094" s="71">
        <v>1.0509999999999999</v>
      </c>
      <c r="N3094" s="72"/>
      <c r="O3094" s="73">
        <f>MIN(1,MAX(0,(1/(1+EXP(-(Assumptions!$B$5 + Assumptions!$B$6*$N3094))))*Assumptions!$B$3))</f>
        <v>3.9165722796764356E-2</v>
      </c>
      <c r="P3094" s="73">
        <f>VLOOKUP($F3094,Assumptions!$A$23:$B$27,2,FALSE)*Assumptions!$B$4</f>
        <v>0.35</v>
      </c>
      <c r="Q3094" s="74">
        <f t="shared" si="96"/>
        <v>19252.488265172095</v>
      </c>
      <c r="R3094" s="75" t="str">
        <f>IF($O3094&lt;Assumptions!$B$17,"A",IF($O3094&lt;Assumptions!$B$18,"B",IF($O3094&lt;Assumptions!$B$19,"C",IF($O3094&lt;Assumptions!$B$20,"D","E"))))</f>
        <v>B</v>
      </c>
      <c r="S3094" s="75">
        <f t="shared" si="97"/>
        <v>0</v>
      </c>
    </row>
    <row r="3095" spans="1:19" ht="17.399999999999999" x14ac:dyDescent="0.3">
      <c r="A3095" s="39" t="s">
        <v>634</v>
      </c>
      <c r="B3095" s="39" t="s">
        <v>82</v>
      </c>
      <c r="C3095" s="39" t="s">
        <v>135</v>
      </c>
      <c r="D3095" s="39" t="s">
        <v>42</v>
      </c>
      <c r="E3095" s="70" t="s">
        <v>46</v>
      </c>
      <c r="F3095" s="70" t="s">
        <v>28</v>
      </c>
      <c r="G3095" s="78">
        <v>44157</v>
      </c>
      <c r="H3095" s="78">
        <v>45931</v>
      </c>
      <c r="I3095" s="69">
        <v>1361733.84</v>
      </c>
      <c r="J3095" s="70">
        <v>95</v>
      </c>
      <c r="K3095" s="71">
        <v>0.38400000000000001</v>
      </c>
      <c r="L3095" s="70">
        <v>0</v>
      </c>
      <c r="M3095" s="71">
        <v>1.0509999999999999</v>
      </c>
      <c r="N3095" s="72"/>
      <c r="O3095" s="73">
        <f>MIN(1,MAX(0,(1/(1+EXP(-(Assumptions!$B$5 + Assumptions!$B$6*$N3095))))*Assumptions!$B$3))</f>
        <v>3.9165722796764356E-2</v>
      </c>
      <c r="P3095" s="73">
        <f>VLOOKUP($F3095,Assumptions!$A$23:$B$27,2,FALSE)*Assumptions!$B$4</f>
        <v>0.35</v>
      </c>
      <c r="Q3095" s="74">
        <f t="shared" si="96"/>
        <v>18666.651535144712</v>
      </c>
      <c r="R3095" s="75" t="str">
        <f>IF($O3095&lt;Assumptions!$B$17,"A",IF($O3095&lt;Assumptions!$B$18,"B",IF($O3095&lt;Assumptions!$B$19,"C",IF($O3095&lt;Assumptions!$B$20,"D","E"))))</f>
        <v>B</v>
      </c>
      <c r="S3095" s="75">
        <f t="shared" si="97"/>
        <v>0</v>
      </c>
    </row>
    <row r="3096" spans="1:19" ht="17.399999999999999" x14ac:dyDescent="0.3">
      <c r="A3096" s="39" t="s">
        <v>634</v>
      </c>
      <c r="B3096" s="39" t="s">
        <v>82</v>
      </c>
      <c r="C3096" s="39" t="s">
        <v>135</v>
      </c>
      <c r="D3096" s="39" t="s">
        <v>42</v>
      </c>
      <c r="E3096" s="70" t="s">
        <v>46</v>
      </c>
      <c r="F3096" s="70" t="s">
        <v>28</v>
      </c>
      <c r="G3096" s="78">
        <v>44157</v>
      </c>
      <c r="H3096" s="78">
        <v>45962</v>
      </c>
      <c r="I3096" s="69">
        <v>1322747.8600000001</v>
      </c>
      <c r="J3096" s="70">
        <v>0</v>
      </c>
      <c r="K3096" s="71">
        <v>1.085</v>
      </c>
      <c r="L3096" s="70">
        <v>0</v>
      </c>
      <c r="M3096" s="71">
        <v>1.0509999999999999</v>
      </c>
      <c r="N3096" s="72"/>
      <c r="O3096" s="73">
        <f>MIN(1,MAX(0,(1/(1+EXP(-(Assumptions!$B$5 + Assumptions!$B$6*$N3096))))*Assumptions!$B$3))</f>
        <v>3.9165722796764356E-2</v>
      </c>
      <c r="P3096" s="73">
        <f>VLOOKUP($F3096,Assumptions!$A$23:$B$27,2,FALSE)*Assumptions!$B$4</f>
        <v>0.35</v>
      </c>
      <c r="Q3096" s="74">
        <f t="shared" si="96"/>
        <v>18132.231605170644</v>
      </c>
      <c r="R3096" s="75" t="str">
        <f>IF($O3096&lt;Assumptions!$B$17,"A",IF($O3096&lt;Assumptions!$B$18,"B",IF($O3096&lt;Assumptions!$B$19,"C",IF($O3096&lt;Assumptions!$B$20,"D","E"))))</f>
        <v>B</v>
      </c>
      <c r="S3096" s="75">
        <f t="shared" si="97"/>
        <v>0</v>
      </c>
    </row>
    <row r="3097" spans="1:19" ht="17.399999999999999" x14ac:dyDescent="0.3">
      <c r="A3097" s="39" t="s">
        <v>634</v>
      </c>
      <c r="B3097" s="39" t="s">
        <v>82</v>
      </c>
      <c r="C3097" s="39" t="s">
        <v>135</v>
      </c>
      <c r="D3097" s="39" t="s">
        <v>42</v>
      </c>
      <c r="E3097" s="70" t="s">
        <v>46</v>
      </c>
      <c r="F3097" s="70" t="s">
        <v>28</v>
      </c>
      <c r="G3097" s="78">
        <v>44157</v>
      </c>
      <c r="H3097" s="78">
        <v>45992</v>
      </c>
      <c r="I3097" s="69">
        <v>1286181.1299999999</v>
      </c>
      <c r="J3097" s="70">
        <v>0</v>
      </c>
      <c r="K3097" s="71">
        <v>1.0780000000000001</v>
      </c>
      <c r="L3097" s="70">
        <v>0</v>
      </c>
      <c r="M3097" s="71">
        <v>1.0509999999999999</v>
      </c>
      <c r="N3097" s="72"/>
      <c r="O3097" s="73">
        <f>MIN(1,MAX(0,(1/(1+EXP(-(Assumptions!$B$5 + Assumptions!$B$6*$N3097))))*Assumptions!$B$3))</f>
        <v>3.9165722796764356E-2</v>
      </c>
      <c r="P3097" s="73">
        <f>VLOOKUP($F3097,Assumptions!$A$23:$B$27,2,FALSE)*Assumptions!$B$4</f>
        <v>0.35</v>
      </c>
      <c r="Q3097" s="74">
        <f t="shared" si="96"/>
        <v>17630.974761403195</v>
      </c>
      <c r="R3097" s="75" t="str">
        <f>IF($O3097&lt;Assumptions!$B$17,"A",IF($O3097&lt;Assumptions!$B$18,"B",IF($O3097&lt;Assumptions!$B$19,"C",IF($O3097&lt;Assumptions!$B$20,"D","E"))))</f>
        <v>B</v>
      </c>
      <c r="S3097" s="75">
        <f t="shared" si="97"/>
        <v>0</v>
      </c>
    </row>
    <row r="3098" spans="1:19" ht="17.399999999999999" x14ac:dyDescent="0.3">
      <c r="A3098" s="39" t="s">
        <v>635</v>
      </c>
      <c r="B3098" s="39" t="s">
        <v>47</v>
      </c>
      <c r="C3098" s="39" t="s">
        <v>144</v>
      </c>
      <c r="D3098" s="39" t="s">
        <v>48</v>
      </c>
      <c r="E3098" s="70" t="s">
        <v>46</v>
      </c>
      <c r="F3098" s="70" t="s">
        <v>28</v>
      </c>
      <c r="G3098" s="78">
        <v>44631</v>
      </c>
      <c r="H3098" s="78">
        <v>45658</v>
      </c>
      <c r="I3098" s="69">
        <v>2521262.19</v>
      </c>
      <c r="J3098" s="70">
        <v>15</v>
      </c>
      <c r="K3098" s="71">
        <v>1.145</v>
      </c>
      <c r="L3098" s="70">
        <v>0</v>
      </c>
      <c r="M3098" s="71">
        <v>0.51600000000000001</v>
      </c>
      <c r="N3098" s="72"/>
      <c r="O3098" s="73">
        <f>MIN(1,MAX(0,(1/(1+EXP(-(Assumptions!$B$5 + Assumptions!$B$6*$N3098))))*Assumptions!$B$3))</f>
        <v>3.9165722796764356E-2</v>
      </c>
      <c r="P3098" s="73">
        <f>VLOOKUP($F3098,Assumptions!$A$23:$B$27,2,FALSE)*Assumptions!$B$4</f>
        <v>0.35</v>
      </c>
      <c r="Q3098" s="74">
        <f t="shared" si="96"/>
        <v>34561.469611026056</v>
      </c>
      <c r="R3098" s="75" t="str">
        <f>IF($O3098&lt;Assumptions!$B$17,"A",IF($O3098&lt;Assumptions!$B$18,"B",IF($O3098&lt;Assumptions!$B$19,"C",IF($O3098&lt;Assumptions!$B$20,"D","E"))))</f>
        <v>B</v>
      </c>
      <c r="S3098" s="75">
        <f t="shared" si="97"/>
        <v>0</v>
      </c>
    </row>
    <row r="3099" spans="1:19" ht="17.399999999999999" x14ac:dyDescent="0.3">
      <c r="A3099" s="39" t="s">
        <v>635</v>
      </c>
      <c r="B3099" s="39" t="s">
        <v>47</v>
      </c>
      <c r="C3099" s="39" t="s">
        <v>144</v>
      </c>
      <c r="D3099" s="39" t="s">
        <v>48</v>
      </c>
      <c r="E3099" s="70" t="s">
        <v>46</v>
      </c>
      <c r="F3099" s="70" t="s">
        <v>28</v>
      </c>
      <c r="G3099" s="78">
        <v>44631</v>
      </c>
      <c r="H3099" s="78">
        <v>45689</v>
      </c>
      <c r="I3099" s="69">
        <v>2455976.91</v>
      </c>
      <c r="J3099" s="70">
        <v>15</v>
      </c>
      <c r="K3099" s="71">
        <v>0.96799999999999997</v>
      </c>
      <c r="L3099" s="70">
        <v>0</v>
      </c>
      <c r="M3099" s="71">
        <v>0.51600000000000001</v>
      </c>
      <c r="N3099" s="72"/>
      <c r="O3099" s="73">
        <f>MIN(1,MAX(0,(1/(1+EXP(-(Assumptions!$B$5 + Assumptions!$B$6*$N3099))))*Assumptions!$B$3))</f>
        <v>3.9165722796764356E-2</v>
      </c>
      <c r="P3099" s="73">
        <f>VLOOKUP($F3099,Assumptions!$A$23:$B$27,2,FALSE)*Assumptions!$B$4</f>
        <v>0.35</v>
      </c>
      <c r="Q3099" s="74">
        <f t="shared" si="96"/>
        <v>33666.538798309855</v>
      </c>
      <c r="R3099" s="75" t="str">
        <f>IF($O3099&lt;Assumptions!$B$17,"A",IF($O3099&lt;Assumptions!$B$18,"B",IF($O3099&lt;Assumptions!$B$19,"C",IF($O3099&lt;Assumptions!$B$20,"D","E"))))</f>
        <v>B</v>
      </c>
      <c r="S3099" s="75">
        <f t="shared" si="97"/>
        <v>0</v>
      </c>
    </row>
    <row r="3100" spans="1:19" ht="17.399999999999999" x14ac:dyDescent="0.3">
      <c r="A3100" s="39" t="s">
        <v>635</v>
      </c>
      <c r="B3100" s="39" t="s">
        <v>47</v>
      </c>
      <c r="C3100" s="39" t="s">
        <v>144</v>
      </c>
      <c r="D3100" s="39" t="s">
        <v>48</v>
      </c>
      <c r="E3100" s="70" t="s">
        <v>46</v>
      </c>
      <c r="F3100" s="70" t="s">
        <v>28</v>
      </c>
      <c r="G3100" s="78">
        <v>44631</v>
      </c>
      <c r="H3100" s="78">
        <v>45717</v>
      </c>
      <c r="I3100" s="69">
        <v>2403558.0699999998</v>
      </c>
      <c r="J3100" s="70">
        <v>0</v>
      </c>
      <c r="K3100" s="71">
        <v>1.07</v>
      </c>
      <c r="L3100" s="70">
        <v>0</v>
      </c>
      <c r="M3100" s="71">
        <v>0.51600000000000001</v>
      </c>
      <c r="N3100" s="72"/>
      <c r="O3100" s="73">
        <f>MIN(1,MAX(0,(1/(1+EXP(-(Assumptions!$B$5 + Assumptions!$B$6*$N3100))))*Assumptions!$B$3))</f>
        <v>3.9165722796764356E-2</v>
      </c>
      <c r="P3100" s="73">
        <f>VLOOKUP($F3100,Assumptions!$A$23:$B$27,2,FALSE)*Assumptions!$B$4</f>
        <v>0.35</v>
      </c>
      <c r="Q3100" s="74">
        <f t="shared" si="96"/>
        <v>32947.981183441072</v>
      </c>
      <c r="R3100" s="75" t="str">
        <f>IF($O3100&lt;Assumptions!$B$17,"A",IF($O3100&lt;Assumptions!$B$18,"B",IF($O3100&lt;Assumptions!$B$19,"C",IF($O3100&lt;Assumptions!$B$20,"D","E"))))</f>
        <v>B</v>
      </c>
      <c r="S3100" s="75">
        <f t="shared" si="97"/>
        <v>0</v>
      </c>
    </row>
    <row r="3101" spans="1:19" ht="17.399999999999999" x14ac:dyDescent="0.3">
      <c r="A3101" s="39" t="s">
        <v>635</v>
      </c>
      <c r="B3101" s="39" t="s">
        <v>47</v>
      </c>
      <c r="C3101" s="39" t="s">
        <v>144</v>
      </c>
      <c r="D3101" s="39" t="s">
        <v>48</v>
      </c>
      <c r="E3101" s="70" t="s">
        <v>46</v>
      </c>
      <c r="F3101" s="70" t="s">
        <v>28</v>
      </c>
      <c r="G3101" s="78">
        <v>44631</v>
      </c>
      <c r="H3101" s="78">
        <v>45748</v>
      </c>
      <c r="I3101" s="69">
        <v>2347685.33</v>
      </c>
      <c r="J3101" s="70">
        <v>95</v>
      </c>
      <c r="K3101" s="71">
        <v>0.20599999999999999</v>
      </c>
      <c r="L3101" s="70">
        <v>0</v>
      </c>
      <c r="M3101" s="71">
        <v>0.51600000000000001</v>
      </c>
      <c r="N3101" s="72"/>
      <c r="O3101" s="73">
        <f>MIN(1,MAX(0,(1/(1+EXP(-(Assumptions!$B$5 + Assumptions!$B$6*$N3101))))*Assumptions!$B$3))</f>
        <v>3.9165722796764356E-2</v>
      </c>
      <c r="P3101" s="73">
        <f>VLOOKUP($F3101,Assumptions!$A$23:$B$27,2,FALSE)*Assumptions!$B$4</f>
        <v>0.35</v>
      </c>
      <c r="Q3101" s="74">
        <f t="shared" si="96"/>
        <v>32182.077497083585</v>
      </c>
      <c r="R3101" s="75" t="str">
        <f>IF($O3101&lt;Assumptions!$B$17,"A",IF($O3101&lt;Assumptions!$B$18,"B",IF($O3101&lt;Assumptions!$B$19,"C",IF($O3101&lt;Assumptions!$B$20,"D","E"))))</f>
        <v>B</v>
      </c>
      <c r="S3101" s="75">
        <f t="shared" si="97"/>
        <v>0</v>
      </c>
    </row>
    <row r="3102" spans="1:19" ht="17.399999999999999" x14ac:dyDescent="0.3">
      <c r="A3102" s="39" t="s">
        <v>635</v>
      </c>
      <c r="B3102" s="39" t="s">
        <v>47</v>
      </c>
      <c r="C3102" s="39" t="s">
        <v>144</v>
      </c>
      <c r="D3102" s="39" t="s">
        <v>48</v>
      </c>
      <c r="E3102" s="70" t="s">
        <v>46</v>
      </c>
      <c r="F3102" s="70" t="s">
        <v>28</v>
      </c>
      <c r="G3102" s="78">
        <v>44631</v>
      </c>
      <c r="H3102" s="78">
        <v>45778</v>
      </c>
      <c r="I3102" s="69">
        <v>2297247.81</v>
      </c>
      <c r="J3102" s="70">
        <v>0</v>
      </c>
      <c r="K3102" s="71">
        <v>1.008</v>
      </c>
      <c r="L3102" s="70">
        <v>0</v>
      </c>
      <c r="M3102" s="71">
        <v>0.51600000000000001</v>
      </c>
      <c r="N3102" s="72"/>
      <c r="O3102" s="73">
        <f>MIN(1,MAX(0,(1/(1+EXP(-(Assumptions!$B$5 + Assumptions!$B$6*$N3102))))*Assumptions!$B$3))</f>
        <v>3.9165722796764356E-2</v>
      </c>
      <c r="P3102" s="73">
        <f>VLOOKUP($F3102,Assumptions!$A$23:$B$27,2,FALSE)*Assumptions!$B$4</f>
        <v>0.35</v>
      </c>
      <c r="Q3102" s="74">
        <f t="shared" si="96"/>
        <v>31490.679822676895</v>
      </c>
      <c r="R3102" s="75" t="str">
        <f>IF($O3102&lt;Assumptions!$B$17,"A",IF($O3102&lt;Assumptions!$B$18,"B",IF($O3102&lt;Assumptions!$B$19,"C",IF($O3102&lt;Assumptions!$B$20,"D","E"))))</f>
        <v>B</v>
      </c>
      <c r="S3102" s="75">
        <f t="shared" si="97"/>
        <v>0</v>
      </c>
    </row>
    <row r="3103" spans="1:19" ht="17.399999999999999" x14ac:dyDescent="0.3">
      <c r="A3103" s="39" t="s">
        <v>635</v>
      </c>
      <c r="B3103" s="39" t="s">
        <v>47</v>
      </c>
      <c r="C3103" s="39" t="s">
        <v>144</v>
      </c>
      <c r="D3103" s="39" t="s">
        <v>48</v>
      </c>
      <c r="E3103" s="70" t="s">
        <v>46</v>
      </c>
      <c r="F3103" s="70" t="s">
        <v>28</v>
      </c>
      <c r="G3103" s="78">
        <v>44631</v>
      </c>
      <c r="H3103" s="78">
        <v>45809</v>
      </c>
      <c r="I3103" s="69">
        <v>2234454.2999999998</v>
      </c>
      <c r="J3103" s="70">
        <v>65</v>
      </c>
      <c r="K3103" s="71">
        <v>0.753</v>
      </c>
      <c r="L3103" s="70">
        <v>0</v>
      </c>
      <c r="M3103" s="71">
        <v>0.51600000000000001</v>
      </c>
      <c r="N3103" s="72"/>
      <c r="O3103" s="73">
        <f>MIN(1,MAX(0,(1/(1+EXP(-(Assumptions!$B$5 + Assumptions!$B$6*$N3103))))*Assumptions!$B$3))</f>
        <v>3.9165722796764356E-2</v>
      </c>
      <c r="P3103" s="73">
        <f>VLOOKUP($F3103,Assumptions!$A$23:$B$27,2,FALSE)*Assumptions!$B$4</f>
        <v>0.35</v>
      </c>
      <c r="Q3103" s="74">
        <f t="shared" si="96"/>
        <v>30629.906200543341</v>
      </c>
      <c r="R3103" s="75" t="str">
        <f>IF($O3103&lt;Assumptions!$B$17,"A",IF($O3103&lt;Assumptions!$B$18,"B",IF($O3103&lt;Assumptions!$B$19,"C",IF($O3103&lt;Assumptions!$B$20,"D","E"))))</f>
        <v>B</v>
      </c>
      <c r="S3103" s="75">
        <f t="shared" si="97"/>
        <v>0</v>
      </c>
    </row>
    <row r="3104" spans="1:19" ht="17.399999999999999" x14ac:dyDescent="0.3">
      <c r="A3104" s="39" t="s">
        <v>635</v>
      </c>
      <c r="B3104" s="39" t="s">
        <v>47</v>
      </c>
      <c r="C3104" s="39" t="s">
        <v>144</v>
      </c>
      <c r="D3104" s="39" t="s">
        <v>48</v>
      </c>
      <c r="E3104" s="70" t="s">
        <v>46</v>
      </c>
      <c r="F3104" s="70" t="s">
        <v>28</v>
      </c>
      <c r="G3104" s="78">
        <v>44631</v>
      </c>
      <c r="H3104" s="78">
        <v>45839</v>
      </c>
      <c r="I3104" s="69">
        <v>2234454.2999999998</v>
      </c>
      <c r="J3104" s="70">
        <v>185</v>
      </c>
      <c r="K3104" s="71">
        <v>1E-3</v>
      </c>
      <c r="L3104" s="70">
        <v>0</v>
      </c>
      <c r="M3104" s="71">
        <v>0.51600000000000001</v>
      </c>
      <c r="N3104" s="72"/>
      <c r="O3104" s="73">
        <f>MIN(1,MAX(0,(1/(1+EXP(-(Assumptions!$B$5 + Assumptions!$B$6*$N3104))))*Assumptions!$B$3))</f>
        <v>3.9165722796764356E-2</v>
      </c>
      <c r="P3104" s="73">
        <f>VLOOKUP($F3104,Assumptions!$A$23:$B$27,2,FALSE)*Assumptions!$B$4</f>
        <v>0.35</v>
      </c>
      <c r="Q3104" s="74">
        <f t="shared" si="96"/>
        <v>30629.906200543341</v>
      </c>
      <c r="R3104" s="75" t="str">
        <f>IF($O3104&lt;Assumptions!$B$17,"A",IF($O3104&lt;Assumptions!$B$18,"B",IF($O3104&lt;Assumptions!$B$19,"C",IF($O3104&lt;Assumptions!$B$20,"D","E"))))</f>
        <v>B</v>
      </c>
      <c r="S3104" s="75">
        <f t="shared" si="97"/>
        <v>1</v>
      </c>
    </row>
    <row r="3105" spans="1:19" ht="17.399999999999999" x14ac:dyDescent="0.3">
      <c r="A3105" s="39" t="s">
        <v>635</v>
      </c>
      <c r="B3105" s="39" t="s">
        <v>47</v>
      </c>
      <c r="C3105" s="39" t="s">
        <v>144</v>
      </c>
      <c r="D3105" s="39" t="s">
        <v>48</v>
      </c>
      <c r="E3105" s="70" t="s">
        <v>46</v>
      </c>
      <c r="F3105" s="70" t="s">
        <v>28</v>
      </c>
      <c r="G3105" s="78">
        <v>44631</v>
      </c>
      <c r="H3105" s="78">
        <v>45870</v>
      </c>
      <c r="I3105" s="69">
        <v>2234454.2999999998</v>
      </c>
      <c r="J3105" s="70">
        <v>999</v>
      </c>
      <c r="K3105" s="71">
        <v>0.15</v>
      </c>
      <c r="L3105" s="70">
        <v>0</v>
      </c>
      <c r="M3105" s="71">
        <v>0.51600000000000001</v>
      </c>
      <c r="N3105" s="72"/>
      <c r="O3105" s="73">
        <f>MIN(1,MAX(0,(1/(1+EXP(-(Assumptions!$B$5 + Assumptions!$B$6*$N3105))))*Assumptions!$B$3))</f>
        <v>3.9165722796764356E-2</v>
      </c>
      <c r="P3105" s="73">
        <f>VLOOKUP($F3105,Assumptions!$A$23:$B$27,2,FALSE)*Assumptions!$B$4</f>
        <v>0.35</v>
      </c>
      <c r="Q3105" s="74">
        <f t="shared" si="96"/>
        <v>30629.906200543341</v>
      </c>
      <c r="R3105" s="75" t="str">
        <f>IF($O3105&lt;Assumptions!$B$17,"A",IF($O3105&lt;Assumptions!$B$18,"B",IF($O3105&lt;Assumptions!$B$19,"C",IF($O3105&lt;Assumptions!$B$20,"D","E"))))</f>
        <v>B</v>
      </c>
      <c r="S3105" s="75">
        <f t="shared" si="97"/>
        <v>1</v>
      </c>
    </row>
    <row r="3106" spans="1:19" ht="17.399999999999999" x14ac:dyDescent="0.3">
      <c r="A3106" s="39" t="s">
        <v>635</v>
      </c>
      <c r="B3106" s="39" t="s">
        <v>47</v>
      </c>
      <c r="C3106" s="39" t="s">
        <v>144</v>
      </c>
      <c r="D3106" s="39" t="s">
        <v>48</v>
      </c>
      <c r="E3106" s="70" t="s">
        <v>46</v>
      </c>
      <c r="F3106" s="70" t="s">
        <v>28</v>
      </c>
      <c r="G3106" s="78">
        <v>44631</v>
      </c>
      <c r="H3106" s="78">
        <v>45901</v>
      </c>
      <c r="I3106" s="69">
        <v>2234454.2999999998</v>
      </c>
      <c r="J3106" s="70">
        <v>999</v>
      </c>
      <c r="K3106" s="71">
        <v>0.127</v>
      </c>
      <c r="L3106" s="70">
        <v>0</v>
      </c>
      <c r="M3106" s="71">
        <v>0.51600000000000001</v>
      </c>
      <c r="N3106" s="72"/>
      <c r="O3106" s="73">
        <f>MIN(1,MAX(0,(1/(1+EXP(-(Assumptions!$B$5 + Assumptions!$B$6*$N3106))))*Assumptions!$B$3))</f>
        <v>3.9165722796764356E-2</v>
      </c>
      <c r="P3106" s="73">
        <f>VLOOKUP($F3106,Assumptions!$A$23:$B$27,2,FALSE)*Assumptions!$B$4</f>
        <v>0.35</v>
      </c>
      <c r="Q3106" s="74">
        <f t="shared" si="96"/>
        <v>30629.906200543341</v>
      </c>
      <c r="R3106" s="75" t="str">
        <f>IF($O3106&lt;Assumptions!$B$17,"A",IF($O3106&lt;Assumptions!$B$18,"B",IF($O3106&lt;Assumptions!$B$19,"C",IF($O3106&lt;Assumptions!$B$20,"D","E"))))</f>
        <v>B</v>
      </c>
      <c r="S3106" s="75">
        <f t="shared" si="97"/>
        <v>1</v>
      </c>
    </row>
    <row r="3107" spans="1:19" ht="17.399999999999999" x14ac:dyDescent="0.3">
      <c r="A3107" s="39" t="s">
        <v>635</v>
      </c>
      <c r="B3107" s="39" t="s">
        <v>47</v>
      </c>
      <c r="C3107" s="39" t="s">
        <v>144</v>
      </c>
      <c r="D3107" s="39" t="s">
        <v>48</v>
      </c>
      <c r="E3107" s="70" t="s">
        <v>46</v>
      </c>
      <c r="F3107" s="70" t="s">
        <v>28</v>
      </c>
      <c r="G3107" s="78">
        <v>44631</v>
      </c>
      <c r="H3107" s="78">
        <v>45931</v>
      </c>
      <c r="I3107" s="69">
        <v>2234454.2999999998</v>
      </c>
      <c r="J3107" s="70">
        <v>999</v>
      </c>
      <c r="K3107" s="71">
        <v>0.10299999999999999</v>
      </c>
      <c r="L3107" s="70">
        <v>0</v>
      </c>
      <c r="M3107" s="71">
        <v>0.51600000000000001</v>
      </c>
      <c r="N3107" s="72"/>
      <c r="O3107" s="73">
        <f>MIN(1,MAX(0,(1/(1+EXP(-(Assumptions!$B$5 + Assumptions!$B$6*$N3107))))*Assumptions!$B$3))</f>
        <v>3.9165722796764356E-2</v>
      </c>
      <c r="P3107" s="73">
        <f>VLOOKUP($F3107,Assumptions!$A$23:$B$27,2,FALSE)*Assumptions!$B$4</f>
        <v>0.35</v>
      </c>
      <c r="Q3107" s="74">
        <f t="shared" si="96"/>
        <v>30629.906200543341</v>
      </c>
      <c r="R3107" s="75" t="str">
        <f>IF($O3107&lt;Assumptions!$B$17,"A",IF($O3107&lt;Assumptions!$B$18,"B",IF($O3107&lt;Assumptions!$B$19,"C",IF($O3107&lt;Assumptions!$B$20,"D","E"))))</f>
        <v>B</v>
      </c>
      <c r="S3107" s="75">
        <f t="shared" si="97"/>
        <v>1</v>
      </c>
    </row>
    <row r="3108" spans="1:19" ht="17.399999999999999" x14ac:dyDescent="0.3">
      <c r="A3108" s="39" t="s">
        <v>635</v>
      </c>
      <c r="B3108" s="39" t="s">
        <v>47</v>
      </c>
      <c r="C3108" s="39" t="s">
        <v>144</v>
      </c>
      <c r="D3108" s="39" t="s">
        <v>48</v>
      </c>
      <c r="E3108" s="70" t="s">
        <v>46</v>
      </c>
      <c r="F3108" s="70" t="s">
        <v>28</v>
      </c>
      <c r="G3108" s="78">
        <v>44631</v>
      </c>
      <c r="H3108" s="78">
        <v>45962</v>
      </c>
      <c r="I3108" s="69">
        <v>2234454.2999999998</v>
      </c>
      <c r="J3108" s="70">
        <v>999</v>
      </c>
      <c r="K3108" s="71">
        <v>0.192</v>
      </c>
      <c r="L3108" s="70">
        <v>0</v>
      </c>
      <c r="M3108" s="71">
        <v>0.51600000000000001</v>
      </c>
      <c r="N3108" s="72"/>
      <c r="O3108" s="73">
        <f>MIN(1,MAX(0,(1/(1+EXP(-(Assumptions!$B$5 + Assumptions!$B$6*$N3108))))*Assumptions!$B$3))</f>
        <v>3.9165722796764356E-2</v>
      </c>
      <c r="P3108" s="73">
        <f>VLOOKUP($F3108,Assumptions!$A$23:$B$27,2,FALSE)*Assumptions!$B$4</f>
        <v>0.35</v>
      </c>
      <c r="Q3108" s="74">
        <f t="shared" si="96"/>
        <v>30629.906200543341</v>
      </c>
      <c r="R3108" s="75" t="str">
        <f>IF($O3108&lt;Assumptions!$B$17,"A",IF($O3108&lt;Assumptions!$B$18,"B",IF($O3108&lt;Assumptions!$B$19,"C",IF($O3108&lt;Assumptions!$B$20,"D","E"))))</f>
        <v>B</v>
      </c>
      <c r="S3108" s="75">
        <f t="shared" si="97"/>
        <v>1</v>
      </c>
    </row>
    <row r="3109" spans="1:19" ht="17.399999999999999" x14ac:dyDescent="0.3">
      <c r="A3109" s="39" t="s">
        <v>635</v>
      </c>
      <c r="B3109" s="39" t="s">
        <v>47</v>
      </c>
      <c r="C3109" s="39" t="s">
        <v>144</v>
      </c>
      <c r="D3109" s="39" t="s">
        <v>48</v>
      </c>
      <c r="E3109" s="70" t="s">
        <v>46</v>
      </c>
      <c r="F3109" s="70" t="s">
        <v>28</v>
      </c>
      <c r="G3109" s="78">
        <v>44631</v>
      </c>
      <c r="H3109" s="78">
        <v>45992</v>
      </c>
      <c r="I3109" s="69">
        <v>2234454.2999999998</v>
      </c>
      <c r="J3109" s="70">
        <v>999</v>
      </c>
      <c r="K3109" s="71">
        <v>0.188</v>
      </c>
      <c r="L3109" s="70">
        <v>0</v>
      </c>
      <c r="M3109" s="71">
        <v>0.51600000000000001</v>
      </c>
      <c r="N3109" s="72"/>
      <c r="O3109" s="73">
        <f>MIN(1,MAX(0,(1/(1+EXP(-(Assumptions!$B$5 + Assumptions!$B$6*$N3109))))*Assumptions!$B$3))</f>
        <v>3.9165722796764356E-2</v>
      </c>
      <c r="P3109" s="73">
        <f>VLOOKUP($F3109,Assumptions!$A$23:$B$27,2,FALSE)*Assumptions!$B$4</f>
        <v>0.35</v>
      </c>
      <c r="Q3109" s="74">
        <f t="shared" si="96"/>
        <v>30629.906200543341</v>
      </c>
      <c r="R3109" s="75" t="str">
        <f>IF($O3109&lt;Assumptions!$B$17,"A",IF($O3109&lt;Assumptions!$B$18,"B",IF($O3109&lt;Assumptions!$B$19,"C",IF($O3109&lt;Assumptions!$B$20,"D","E"))))</f>
        <v>B</v>
      </c>
      <c r="S3109" s="75">
        <f t="shared" si="97"/>
        <v>1</v>
      </c>
    </row>
    <row r="3110" spans="1:19" ht="17.399999999999999" x14ac:dyDescent="0.3">
      <c r="A3110" s="39" t="s">
        <v>636</v>
      </c>
      <c r="B3110" s="39" t="s">
        <v>41</v>
      </c>
      <c r="C3110" s="39" t="s">
        <v>135</v>
      </c>
      <c r="D3110" s="39" t="s">
        <v>38</v>
      </c>
      <c r="E3110" s="70" t="s">
        <v>31</v>
      </c>
      <c r="F3110" s="70" t="s">
        <v>36</v>
      </c>
      <c r="G3110" s="78">
        <v>44883</v>
      </c>
      <c r="H3110" s="78">
        <v>45658</v>
      </c>
      <c r="I3110" s="69">
        <v>758122.45</v>
      </c>
      <c r="J3110" s="70">
        <v>0</v>
      </c>
      <c r="K3110" s="71">
        <v>1.004</v>
      </c>
      <c r="L3110" s="70">
        <v>0</v>
      </c>
      <c r="M3110" s="71">
        <v>1.246</v>
      </c>
      <c r="N3110" s="72"/>
      <c r="O3110" s="73">
        <f>MIN(1,MAX(0,(1/(1+EXP(-(Assumptions!$B$5 + Assumptions!$B$6*$N3110))))*Assumptions!$B$3))</f>
        <v>3.9165722796764356E-2</v>
      </c>
      <c r="P3110" s="73">
        <f>VLOOKUP($F3110,Assumptions!$A$23:$B$27,2,FALSE)*Assumptions!$B$4</f>
        <v>0.55000000000000004</v>
      </c>
      <c r="Q3110" s="74">
        <f t="shared" si="96"/>
        <v>16330.827547487115</v>
      </c>
      <c r="R3110" s="75" t="str">
        <f>IF($O3110&lt;Assumptions!$B$17,"A",IF($O3110&lt;Assumptions!$B$18,"B",IF($O3110&lt;Assumptions!$B$19,"C",IF($O3110&lt;Assumptions!$B$20,"D","E"))))</f>
        <v>B</v>
      </c>
      <c r="S3110" s="75">
        <f t="shared" si="97"/>
        <v>0</v>
      </c>
    </row>
    <row r="3111" spans="1:19" ht="17.399999999999999" x14ac:dyDescent="0.3">
      <c r="A3111" s="39" t="s">
        <v>636</v>
      </c>
      <c r="B3111" s="39" t="s">
        <v>41</v>
      </c>
      <c r="C3111" s="39" t="s">
        <v>135</v>
      </c>
      <c r="D3111" s="39" t="s">
        <v>38</v>
      </c>
      <c r="E3111" s="70" t="s">
        <v>31</v>
      </c>
      <c r="F3111" s="70" t="s">
        <v>36</v>
      </c>
      <c r="G3111" s="78">
        <v>44883</v>
      </c>
      <c r="H3111" s="78">
        <v>45689</v>
      </c>
      <c r="I3111" s="69">
        <v>733481.18</v>
      </c>
      <c r="J3111" s="70">
        <v>0</v>
      </c>
      <c r="K3111" s="71">
        <v>1.097</v>
      </c>
      <c r="L3111" s="70">
        <v>0</v>
      </c>
      <c r="M3111" s="71">
        <v>1.246</v>
      </c>
      <c r="N3111" s="72"/>
      <c r="O3111" s="73">
        <f>MIN(1,MAX(0,(1/(1+EXP(-(Assumptions!$B$5 + Assumptions!$B$6*$N3111))))*Assumptions!$B$3))</f>
        <v>3.9165722796764356E-2</v>
      </c>
      <c r="P3111" s="73">
        <f>VLOOKUP($F3111,Assumptions!$A$23:$B$27,2,FALSE)*Assumptions!$B$4</f>
        <v>0.55000000000000004</v>
      </c>
      <c r="Q3111" s="74">
        <f t="shared" si="96"/>
        <v>15800.026314887993</v>
      </c>
      <c r="R3111" s="75" t="str">
        <f>IF($O3111&lt;Assumptions!$B$17,"A",IF($O3111&lt;Assumptions!$B$18,"B",IF($O3111&lt;Assumptions!$B$19,"C",IF($O3111&lt;Assumptions!$B$20,"D","E"))))</f>
        <v>B</v>
      </c>
      <c r="S3111" s="75">
        <f t="shared" si="97"/>
        <v>0</v>
      </c>
    </row>
    <row r="3112" spans="1:19" ht="17.399999999999999" x14ac:dyDescent="0.3">
      <c r="A3112" s="39" t="s">
        <v>636</v>
      </c>
      <c r="B3112" s="39" t="s">
        <v>41</v>
      </c>
      <c r="C3112" s="39" t="s">
        <v>135</v>
      </c>
      <c r="D3112" s="39" t="s">
        <v>38</v>
      </c>
      <c r="E3112" s="70" t="s">
        <v>31</v>
      </c>
      <c r="F3112" s="70" t="s">
        <v>36</v>
      </c>
      <c r="G3112" s="78">
        <v>44883</v>
      </c>
      <c r="H3112" s="78">
        <v>45717</v>
      </c>
      <c r="I3112" s="69">
        <v>713984.76</v>
      </c>
      <c r="J3112" s="70">
        <v>0</v>
      </c>
      <c r="K3112" s="71">
        <v>1.0649999999999999</v>
      </c>
      <c r="L3112" s="70">
        <v>0</v>
      </c>
      <c r="M3112" s="71">
        <v>1.246</v>
      </c>
      <c r="N3112" s="72"/>
      <c r="O3112" s="73">
        <f>MIN(1,MAX(0,(1/(1+EXP(-(Assumptions!$B$5 + Assumptions!$B$6*$N3112))))*Assumptions!$B$3))</f>
        <v>3.9165722796764356E-2</v>
      </c>
      <c r="P3112" s="73">
        <f>VLOOKUP($F3112,Assumptions!$A$23:$B$27,2,FALSE)*Assumptions!$B$4</f>
        <v>0.55000000000000004</v>
      </c>
      <c r="Q3112" s="74">
        <f t="shared" si="96"/>
        <v>15380.051055200882</v>
      </c>
      <c r="R3112" s="75" t="str">
        <f>IF($O3112&lt;Assumptions!$B$17,"A",IF($O3112&lt;Assumptions!$B$18,"B",IF($O3112&lt;Assumptions!$B$19,"C",IF($O3112&lt;Assumptions!$B$20,"D","E"))))</f>
        <v>B</v>
      </c>
      <c r="S3112" s="75">
        <f t="shared" si="97"/>
        <v>0</v>
      </c>
    </row>
    <row r="3113" spans="1:19" ht="17.399999999999999" x14ac:dyDescent="0.3">
      <c r="A3113" s="39" t="s">
        <v>636</v>
      </c>
      <c r="B3113" s="39" t="s">
        <v>41</v>
      </c>
      <c r="C3113" s="39" t="s">
        <v>135</v>
      </c>
      <c r="D3113" s="39" t="s">
        <v>38</v>
      </c>
      <c r="E3113" s="70" t="s">
        <v>31</v>
      </c>
      <c r="F3113" s="70" t="s">
        <v>36</v>
      </c>
      <c r="G3113" s="78">
        <v>44883</v>
      </c>
      <c r="H3113" s="78">
        <v>45748</v>
      </c>
      <c r="I3113" s="69">
        <v>692776.75</v>
      </c>
      <c r="J3113" s="70">
        <v>0</v>
      </c>
      <c r="K3113" s="71">
        <v>1.105</v>
      </c>
      <c r="L3113" s="70">
        <v>0</v>
      </c>
      <c r="M3113" s="71">
        <v>1.246</v>
      </c>
      <c r="N3113" s="72"/>
      <c r="O3113" s="73">
        <f>MIN(1,MAX(0,(1/(1+EXP(-(Assumptions!$B$5 + Assumptions!$B$6*$N3113))))*Assumptions!$B$3))</f>
        <v>3.9165722796764356E-2</v>
      </c>
      <c r="P3113" s="73">
        <f>VLOOKUP($F3113,Assumptions!$A$23:$B$27,2,FALSE)*Assumptions!$B$4</f>
        <v>0.55000000000000004</v>
      </c>
      <c r="Q3113" s="74">
        <f t="shared" si="96"/>
        <v>14923.206182798827</v>
      </c>
      <c r="R3113" s="75" t="str">
        <f>IF($O3113&lt;Assumptions!$B$17,"A",IF($O3113&lt;Assumptions!$B$18,"B",IF($O3113&lt;Assumptions!$B$19,"C",IF($O3113&lt;Assumptions!$B$20,"D","E"))))</f>
        <v>B</v>
      </c>
      <c r="S3113" s="75">
        <f t="shared" si="97"/>
        <v>0</v>
      </c>
    </row>
    <row r="3114" spans="1:19" ht="17.399999999999999" x14ac:dyDescent="0.3">
      <c r="A3114" s="39" t="s">
        <v>636</v>
      </c>
      <c r="B3114" s="39" t="s">
        <v>41</v>
      </c>
      <c r="C3114" s="39" t="s">
        <v>135</v>
      </c>
      <c r="D3114" s="39" t="s">
        <v>38</v>
      </c>
      <c r="E3114" s="70" t="s">
        <v>31</v>
      </c>
      <c r="F3114" s="70" t="s">
        <v>36</v>
      </c>
      <c r="G3114" s="78">
        <v>44883</v>
      </c>
      <c r="H3114" s="78">
        <v>45778</v>
      </c>
      <c r="I3114" s="69">
        <v>673033.87</v>
      </c>
      <c r="J3114" s="70">
        <v>0</v>
      </c>
      <c r="K3114" s="71">
        <v>1.081</v>
      </c>
      <c r="L3114" s="70">
        <v>0</v>
      </c>
      <c r="M3114" s="71">
        <v>1.246</v>
      </c>
      <c r="N3114" s="72"/>
      <c r="O3114" s="73">
        <f>MIN(1,MAX(0,(1/(1+EXP(-(Assumptions!$B$5 + Assumptions!$B$6*$N3114))))*Assumptions!$B$3))</f>
        <v>3.9165722796764356E-2</v>
      </c>
      <c r="P3114" s="73">
        <f>VLOOKUP($F3114,Assumptions!$A$23:$B$27,2,FALSE)*Assumptions!$B$4</f>
        <v>0.55000000000000004</v>
      </c>
      <c r="Q3114" s="74">
        <f t="shared" si="96"/>
        <v>14497.921891889446</v>
      </c>
      <c r="R3114" s="75" t="str">
        <f>IF($O3114&lt;Assumptions!$B$17,"A",IF($O3114&lt;Assumptions!$B$18,"B",IF($O3114&lt;Assumptions!$B$19,"C",IF($O3114&lt;Assumptions!$B$20,"D","E"))))</f>
        <v>B</v>
      </c>
      <c r="S3114" s="75">
        <f t="shared" si="97"/>
        <v>0</v>
      </c>
    </row>
    <row r="3115" spans="1:19" ht="17.399999999999999" x14ac:dyDescent="0.3">
      <c r="A3115" s="39" t="s">
        <v>636</v>
      </c>
      <c r="B3115" s="39" t="s">
        <v>41</v>
      </c>
      <c r="C3115" s="39" t="s">
        <v>135</v>
      </c>
      <c r="D3115" s="39" t="s">
        <v>38</v>
      </c>
      <c r="E3115" s="70" t="s">
        <v>31</v>
      </c>
      <c r="F3115" s="70" t="s">
        <v>36</v>
      </c>
      <c r="G3115" s="78">
        <v>44883</v>
      </c>
      <c r="H3115" s="78">
        <v>45809</v>
      </c>
      <c r="I3115" s="69">
        <v>654790.97</v>
      </c>
      <c r="J3115" s="70">
        <v>35</v>
      </c>
      <c r="K3115" s="71">
        <v>0.86899999999999999</v>
      </c>
      <c r="L3115" s="70">
        <v>0</v>
      </c>
      <c r="M3115" s="71">
        <v>1.246</v>
      </c>
      <c r="N3115" s="72"/>
      <c r="O3115" s="73">
        <f>MIN(1,MAX(0,(1/(1+EXP(-(Assumptions!$B$5 + Assumptions!$B$6*$N3115))))*Assumptions!$B$3))</f>
        <v>3.9165722796764356E-2</v>
      </c>
      <c r="P3115" s="73">
        <f>VLOOKUP($F3115,Assumptions!$A$23:$B$27,2,FALSE)*Assumptions!$B$4</f>
        <v>0.55000000000000004</v>
      </c>
      <c r="Q3115" s="74">
        <f t="shared" si="96"/>
        <v>14104.948891464444</v>
      </c>
      <c r="R3115" s="75" t="str">
        <f>IF($O3115&lt;Assumptions!$B$17,"A",IF($O3115&lt;Assumptions!$B$18,"B",IF($O3115&lt;Assumptions!$B$19,"C",IF($O3115&lt;Assumptions!$B$20,"D","E"))))</f>
        <v>B</v>
      </c>
      <c r="S3115" s="75">
        <f t="shared" si="97"/>
        <v>0</v>
      </c>
    </row>
    <row r="3116" spans="1:19" ht="17.399999999999999" x14ac:dyDescent="0.3">
      <c r="A3116" s="39" t="s">
        <v>636</v>
      </c>
      <c r="B3116" s="39" t="s">
        <v>41</v>
      </c>
      <c r="C3116" s="39" t="s">
        <v>135</v>
      </c>
      <c r="D3116" s="39" t="s">
        <v>38</v>
      </c>
      <c r="E3116" s="70" t="s">
        <v>31</v>
      </c>
      <c r="F3116" s="70" t="s">
        <v>36</v>
      </c>
      <c r="G3116" s="78">
        <v>44883</v>
      </c>
      <c r="H3116" s="78">
        <v>45839</v>
      </c>
      <c r="I3116" s="69">
        <v>635979.59</v>
      </c>
      <c r="J3116" s="70">
        <v>65</v>
      </c>
      <c r="K3116" s="71">
        <v>0.57199999999999995</v>
      </c>
      <c r="L3116" s="70">
        <v>0</v>
      </c>
      <c r="M3116" s="71">
        <v>1.246</v>
      </c>
      <c r="N3116" s="72"/>
      <c r="O3116" s="73">
        <f>MIN(1,MAX(0,(1/(1+EXP(-(Assumptions!$B$5 + Assumptions!$B$6*$N3116))))*Assumptions!$B$3))</f>
        <v>3.9165722796764356E-2</v>
      </c>
      <c r="P3116" s="73">
        <f>VLOOKUP($F3116,Assumptions!$A$23:$B$27,2,FALSE)*Assumptions!$B$4</f>
        <v>0.55000000000000004</v>
      </c>
      <c r="Q3116" s="74">
        <f t="shared" si="96"/>
        <v>13699.730179486918</v>
      </c>
      <c r="R3116" s="75" t="str">
        <f>IF($O3116&lt;Assumptions!$B$17,"A",IF($O3116&lt;Assumptions!$B$18,"B",IF($O3116&lt;Assumptions!$B$19,"C",IF($O3116&lt;Assumptions!$B$20,"D","E"))))</f>
        <v>B</v>
      </c>
      <c r="S3116" s="75">
        <f t="shared" si="97"/>
        <v>0</v>
      </c>
    </row>
    <row r="3117" spans="1:19" ht="17.399999999999999" x14ac:dyDescent="0.3">
      <c r="A3117" s="39" t="s">
        <v>636</v>
      </c>
      <c r="B3117" s="39" t="s">
        <v>41</v>
      </c>
      <c r="C3117" s="39" t="s">
        <v>135</v>
      </c>
      <c r="D3117" s="39" t="s">
        <v>38</v>
      </c>
      <c r="E3117" s="70" t="s">
        <v>31</v>
      </c>
      <c r="F3117" s="70" t="s">
        <v>36</v>
      </c>
      <c r="G3117" s="78">
        <v>44883</v>
      </c>
      <c r="H3117" s="78">
        <v>45870</v>
      </c>
      <c r="I3117" s="69">
        <v>618941.41</v>
      </c>
      <c r="J3117" s="70">
        <v>15</v>
      </c>
      <c r="K3117" s="71">
        <v>1.1200000000000001</v>
      </c>
      <c r="L3117" s="70">
        <v>0</v>
      </c>
      <c r="M3117" s="71">
        <v>1.246</v>
      </c>
      <c r="N3117" s="72"/>
      <c r="O3117" s="73">
        <f>MIN(1,MAX(0,(1/(1+EXP(-(Assumptions!$B$5 + Assumptions!$B$6*$N3117))))*Assumptions!$B$3))</f>
        <v>3.9165722796764356E-2</v>
      </c>
      <c r="P3117" s="73">
        <f>VLOOKUP($F3117,Assumptions!$A$23:$B$27,2,FALSE)*Assumptions!$B$4</f>
        <v>0.55000000000000004</v>
      </c>
      <c r="Q3117" s="74">
        <f t="shared" si="96"/>
        <v>13332.708230324162</v>
      </c>
      <c r="R3117" s="75" t="str">
        <f>IF($O3117&lt;Assumptions!$B$17,"A",IF($O3117&lt;Assumptions!$B$18,"B",IF($O3117&lt;Assumptions!$B$19,"C",IF($O3117&lt;Assumptions!$B$20,"D","E"))))</f>
        <v>B</v>
      </c>
      <c r="S3117" s="75">
        <f t="shared" si="97"/>
        <v>0</v>
      </c>
    </row>
    <row r="3118" spans="1:19" ht="17.399999999999999" x14ac:dyDescent="0.3">
      <c r="A3118" s="39" t="s">
        <v>636</v>
      </c>
      <c r="B3118" s="39" t="s">
        <v>41</v>
      </c>
      <c r="C3118" s="39" t="s">
        <v>135</v>
      </c>
      <c r="D3118" s="39" t="s">
        <v>38</v>
      </c>
      <c r="E3118" s="70" t="s">
        <v>31</v>
      </c>
      <c r="F3118" s="70" t="s">
        <v>36</v>
      </c>
      <c r="G3118" s="78">
        <v>44883</v>
      </c>
      <c r="H3118" s="78">
        <v>45901</v>
      </c>
      <c r="I3118" s="69">
        <v>600678</v>
      </c>
      <c r="J3118" s="70">
        <v>0</v>
      </c>
      <c r="K3118" s="71">
        <v>1.1419999999999999</v>
      </c>
      <c r="L3118" s="70">
        <v>0</v>
      </c>
      <c r="M3118" s="71">
        <v>1.246</v>
      </c>
      <c r="N3118" s="72"/>
      <c r="O3118" s="73">
        <f>MIN(1,MAX(0,(1/(1+EXP(-(Assumptions!$B$5 + Assumptions!$B$6*$N3118))))*Assumptions!$B$3))</f>
        <v>3.9165722796764356E-2</v>
      </c>
      <c r="P3118" s="73">
        <f>VLOOKUP($F3118,Assumptions!$A$23:$B$27,2,FALSE)*Assumptions!$B$4</f>
        <v>0.55000000000000004</v>
      </c>
      <c r="Q3118" s="74">
        <f t="shared" si="96"/>
        <v>12939.293420963153</v>
      </c>
      <c r="R3118" s="75" t="str">
        <f>IF($O3118&lt;Assumptions!$B$17,"A",IF($O3118&lt;Assumptions!$B$18,"B",IF($O3118&lt;Assumptions!$B$19,"C",IF($O3118&lt;Assumptions!$B$20,"D","E"))))</f>
        <v>B</v>
      </c>
      <c r="S3118" s="75">
        <f t="shared" si="97"/>
        <v>0</v>
      </c>
    </row>
    <row r="3119" spans="1:19" ht="17.399999999999999" x14ac:dyDescent="0.3">
      <c r="A3119" s="39" t="s">
        <v>636</v>
      </c>
      <c r="B3119" s="39" t="s">
        <v>41</v>
      </c>
      <c r="C3119" s="39" t="s">
        <v>135</v>
      </c>
      <c r="D3119" s="39" t="s">
        <v>38</v>
      </c>
      <c r="E3119" s="70" t="s">
        <v>31</v>
      </c>
      <c r="F3119" s="70" t="s">
        <v>36</v>
      </c>
      <c r="G3119" s="78">
        <v>44883</v>
      </c>
      <c r="H3119" s="78">
        <v>45931</v>
      </c>
      <c r="I3119" s="69">
        <v>583264.04</v>
      </c>
      <c r="J3119" s="70">
        <v>0</v>
      </c>
      <c r="K3119" s="71">
        <v>1.0940000000000001</v>
      </c>
      <c r="L3119" s="70">
        <v>0</v>
      </c>
      <c r="M3119" s="71">
        <v>1.246</v>
      </c>
      <c r="N3119" s="72"/>
      <c r="O3119" s="73">
        <f>MIN(1,MAX(0,(1/(1+EXP(-(Assumptions!$B$5 + Assumptions!$B$6*$N3119))))*Assumptions!$B$3))</f>
        <v>3.9165722796764356E-2</v>
      </c>
      <c r="P3119" s="73">
        <f>VLOOKUP($F3119,Assumptions!$A$23:$B$27,2,FALSE)*Assumptions!$B$4</f>
        <v>0.55000000000000004</v>
      </c>
      <c r="Q3119" s="74">
        <f t="shared" si="96"/>
        <v>12564.176739378485</v>
      </c>
      <c r="R3119" s="75" t="str">
        <f>IF($O3119&lt;Assumptions!$B$17,"A",IF($O3119&lt;Assumptions!$B$18,"B",IF($O3119&lt;Assumptions!$B$19,"C",IF($O3119&lt;Assumptions!$B$20,"D","E"))))</f>
        <v>B</v>
      </c>
      <c r="S3119" s="75">
        <f t="shared" si="97"/>
        <v>0</v>
      </c>
    </row>
    <row r="3120" spans="1:19" ht="17.399999999999999" x14ac:dyDescent="0.3">
      <c r="A3120" s="39" t="s">
        <v>636</v>
      </c>
      <c r="B3120" s="39" t="s">
        <v>41</v>
      </c>
      <c r="C3120" s="39" t="s">
        <v>135</v>
      </c>
      <c r="D3120" s="39" t="s">
        <v>38</v>
      </c>
      <c r="E3120" s="70" t="s">
        <v>31</v>
      </c>
      <c r="F3120" s="70" t="s">
        <v>36</v>
      </c>
      <c r="G3120" s="78">
        <v>44883</v>
      </c>
      <c r="H3120" s="78">
        <v>45962</v>
      </c>
      <c r="I3120" s="69">
        <v>564166.24</v>
      </c>
      <c r="J3120" s="70">
        <v>0</v>
      </c>
      <c r="K3120" s="71">
        <v>1.0489999999999999</v>
      </c>
      <c r="L3120" s="70">
        <v>0</v>
      </c>
      <c r="M3120" s="71">
        <v>1.246</v>
      </c>
      <c r="N3120" s="72"/>
      <c r="O3120" s="73">
        <f>MIN(1,MAX(0,(1/(1+EXP(-(Assumptions!$B$5 + Assumptions!$B$6*$N3120))))*Assumptions!$B$3))</f>
        <v>3.9165722796764356E-2</v>
      </c>
      <c r="P3120" s="73">
        <f>VLOOKUP($F3120,Assumptions!$A$23:$B$27,2,FALSE)*Assumptions!$B$4</f>
        <v>0.55000000000000004</v>
      </c>
      <c r="Q3120" s="74">
        <f t="shared" si="96"/>
        <v>12152.788211923058</v>
      </c>
      <c r="R3120" s="75" t="str">
        <f>IF($O3120&lt;Assumptions!$B$17,"A",IF($O3120&lt;Assumptions!$B$18,"B",IF($O3120&lt;Assumptions!$B$19,"C",IF($O3120&lt;Assumptions!$B$20,"D","E"))))</f>
        <v>B</v>
      </c>
      <c r="S3120" s="75">
        <f t="shared" si="97"/>
        <v>0</v>
      </c>
    </row>
    <row r="3121" spans="1:19" ht="17.399999999999999" x14ac:dyDescent="0.3">
      <c r="A3121" s="39" t="s">
        <v>636</v>
      </c>
      <c r="B3121" s="39" t="s">
        <v>41</v>
      </c>
      <c r="C3121" s="39" t="s">
        <v>135</v>
      </c>
      <c r="D3121" s="39" t="s">
        <v>38</v>
      </c>
      <c r="E3121" s="70" t="s">
        <v>31</v>
      </c>
      <c r="F3121" s="70" t="s">
        <v>36</v>
      </c>
      <c r="G3121" s="78">
        <v>44883</v>
      </c>
      <c r="H3121" s="78">
        <v>45992</v>
      </c>
      <c r="I3121" s="69">
        <v>547390.79</v>
      </c>
      <c r="J3121" s="70">
        <v>0</v>
      </c>
      <c r="K3121" s="71">
        <v>1.0549999999999999</v>
      </c>
      <c r="L3121" s="70">
        <v>0</v>
      </c>
      <c r="M3121" s="71">
        <v>1.246</v>
      </c>
      <c r="N3121" s="72"/>
      <c r="O3121" s="73">
        <f>MIN(1,MAX(0,(1/(1+EXP(-(Assumptions!$B$5 + Assumptions!$B$6*$N3121))))*Assumptions!$B$3))</f>
        <v>3.9165722796764356E-2</v>
      </c>
      <c r="P3121" s="73">
        <f>VLOOKUP($F3121,Assumptions!$A$23:$B$27,2,FALSE)*Assumptions!$B$4</f>
        <v>0.55000000000000004</v>
      </c>
      <c r="Q3121" s="74">
        <f t="shared" si="96"/>
        <v>11791.42576845302</v>
      </c>
      <c r="R3121" s="75" t="str">
        <f>IF($O3121&lt;Assumptions!$B$17,"A",IF($O3121&lt;Assumptions!$B$18,"B",IF($O3121&lt;Assumptions!$B$19,"C",IF($O3121&lt;Assumptions!$B$20,"D","E"))))</f>
        <v>B</v>
      </c>
      <c r="S3121" s="75">
        <f t="shared" si="97"/>
        <v>0</v>
      </c>
    </row>
    <row r="3122" spans="1:19" ht="17.399999999999999" x14ac:dyDescent="0.3">
      <c r="A3122" s="39" t="s">
        <v>638</v>
      </c>
      <c r="B3122" s="39" t="s">
        <v>51</v>
      </c>
      <c r="C3122" s="39" t="s">
        <v>135</v>
      </c>
      <c r="D3122" s="39" t="s">
        <v>42</v>
      </c>
      <c r="E3122" s="70" t="s">
        <v>31</v>
      </c>
      <c r="F3122" s="70" t="s">
        <v>28</v>
      </c>
      <c r="G3122" s="78">
        <v>45117</v>
      </c>
      <c r="H3122" s="78">
        <v>45658</v>
      </c>
      <c r="I3122" s="69">
        <v>4647591.16</v>
      </c>
      <c r="J3122" s="70">
        <v>65</v>
      </c>
      <c r="K3122" s="71">
        <v>0.73399999999999999</v>
      </c>
      <c r="L3122" s="70">
        <v>0</v>
      </c>
      <c r="M3122" s="71">
        <v>0.95599999999999996</v>
      </c>
      <c r="N3122" s="72"/>
      <c r="O3122" s="73">
        <f>MIN(1,MAX(0,(1/(1+EXP(-(Assumptions!$B$5 + Assumptions!$B$6*$N3122))))*Assumptions!$B$3))</f>
        <v>3.9165722796764356E-2</v>
      </c>
      <c r="P3122" s="73">
        <f>VLOOKUP($F3122,Assumptions!$A$23:$B$27,2,FALSE)*Assumptions!$B$4</f>
        <v>0.35</v>
      </c>
      <c r="Q3122" s="74">
        <f t="shared" si="96"/>
        <v>63709.193465838369</v>
      </c>
      <c r="R3122" s="75" t="str">
        <f>IF($O3122&lt;Assumptions!$B$17,"A",IF($O3122&lt;Assumptions!$B$18,"B",IF($O3122&lt;Assumptions!$B$19,"C",IF($O3122&lt;Assumptions!$B$20,"D","E"))))</f>
        <v>B</v>
      </c>
      <c r="S3122" s="75">
        <f t="shared" si="97"/>
        <v>0</v>
      </c>
    </row>
    <row r="3123" spans="1:19" ht="17.399999999999999" x14ac:dyDescent="0.3">
      <c r="A3123" s="39" t="s">
        <v>638</v>
      </c>
      <c r="B3123" s="39" t="s">
        <v>51</v>
      </c>
      <c r="C3123" s="39" t="s">
        <v>135</v>
      </c>
      <c r="D3123" s="39" t="s">
        <v>42</v>
      </c>
      <c r="E3123" s="70" t="s">
        <v>31</v>
      </c>
      <c r="F3123" s="70" t="s">
        <v>28</v>
      </c>
      <c r="G3123" s="78">
        <v>45117</v>
      </c>
      <c r="H3123" s="78">
        <v>45689</v>
      </c>
      <c r="I3123" s="69">
        <v>4503739.67</v>
      </c>
      <c r="J3123" s="70">
        <v>0</v>
      </c>
      <c r="K3123" s="71">
        <v>1.097</v>
      </c>
      <c r="L3123" s="70">
        <v>0</v>
      </c>
      <c r="M3123" s="71">
        <v>0.95599999999999996</v>
      </c>
      <c r="N3123" s="72"/>
      <c r="O3123" s="73">
        <f>MIN(1,MAX(0,(1/(1+EXP(-(Assumptions!$B$5 + Assumptions!$B$6*$N3123))))*Assumptions!$B$3))</f>
        <v>3.9165722796764356E-2</v>
      </c>
      <c r="P3123" s="73">
        <f>VLOOKUP($F3123,Assumptions!$A$23:$B$27,2,FALSE)*Assumptions!$B$4</f>
        <v>0.35</v>
      </c>
      <c r="Q3123" s="74">
        <f t="shared" si="96"/>
        <v>61737.276812403834</v>
      </c>
      <c r="R3123" s="75" t="str">
        <f>IF($O3123&lt;Assumptions!$B$17,"A",IF($O3123&lt;Assumptions!$B$18,"B",IF($O3123&lt;Assumptions!$B$19,"C",IF($O3123&lt;Assumptions!$B$20,"D","E"))))</f>
        <v>B</v>
      </c>
      <c r="S3123" s="75">
        <f t="shared" si="97"/>
        <v>0</v>
      </c>
    </row>
    <row r="3124" spans="1:19" ht="17.399999999999999" x14ac:dyDescent="0.3">
      <c r="A3124" s="39" t="s">
        <v>638</v>
      </c>
      <c r="B3124" s="39" t="s">
        <v>51</v>
      </c>
      <c r="C3124" s="39" t="s">
        <v>135</v>
      </c>
      <c r="D3124" s="39" t="s">
        <v>42</v>
      </c>
      <c r="E3124" s="70" t="s">
        <v>31</v>
      </c>
      <c r="F3124" s="70" t="s">
        <v>28</v>
      </c>
      <c r="G3124" s="78">
        <v>45117</v>
      </c>
      <c r="H3124" s="78">
        <v>45717</v>
      </c>
      <c r="I3124" s="69">
        <v>4356251.7300000004</v>
      </c>
      <c r="J3124" s="70">
        <v>0</v>
      </c>
      <c r="K3124" s="71">
        <v>1.0569999999999999</v>
      </c>
      <c r="L3124" s="70">
        <v>0</v>
      </c>
      <c r="M3124" s="71">
        <v>0.95599999999999996</v>
      </c>
      <c r="N3124" s="72"/>
      <c r="O3124" s="73">
        <f>MIN(1,MAX(0,(1/(1+EXP(-(Assumptions!$B$5 + Assumptions!$B$6*$N3124))))*Assumptions!$B$3))</f>
        <v>3.9165722796764356E-2</v>
      </c>
      <c r="P3124" s="73">
        <f>VLOOKUP($F3124,Assumptions!$A$23:$B$27,2,FALSE)*Assumptions!$B$4</f>
        <v>0.35</v>
      </c>
      <c r="Q3124" s="74">
        <f t="shared" si="96"/>
        <v>59715.511691536805</v>
      </c>
      <c r="R3124" s="75" t="str">
        <f>IF($O3124&lt;Assumptions!$B$17,"A",IF($O3124&lt;Assumptions!$B$18,"B",IF($O3124&lt;Assumptions!$B$19,"C",IF($O3124&lt;Assumptions!$B$20,"D","E"))))</f>
        <v>B</v>
      </c>
      <c r="S3124" s="75">
        <f t="shared" si="97"/>
        <v>0</v>
      </c>
    </row>
    <row r="3125" spans="1:19" ht="17.399999999999999" x14ac:dyDescent="0.3">
      <c r="A3125" s="39" t="s">
        <v>638</v>
      </c>
      <c r="B3125" s="39" t="s">
        <v>51</v>
      </c>
      <c r="C3125" s="39" t="s">
        <v>135</v>
      </c>
      <c r="D3125" s="39" t="s">
        <v>42</v>
      </c>
      <c r="E3125" s="70" t="s">
        <v>31</v>
      </c>
      <c r="F3125" s="70" t="s">
        <v>28</v>
      </c>
      <c r="G3125" s="78">
        <v>45117</v>
      </c>
      <c r="H3125" s="78">
        <v>45748</v>
      </c>
      <c r="I3125" s="69">
        <v>4228492.62</v>
      </c>
      <c r="J3125" s="70">
        <v>0</v>
      </c>
      <c r="K3125" s="71">
        <v>0.96899999999999997</v>
      </c>
      <c r="L3125" s="70">
        <v>0</v>
      </c>
      <c r="M3125" s="71">
        <v>0.95599999999999996</v>
      </c>
      <c r="N3125" s="72"/>
      <c r="O3125" s="73">
        <f>MIN(1,MAX(0,(1/(1+EXP(-(Assumptions!$B$5 + Assumptions!$B$6*$N3125))))*Assumptions!$B$3))</f>
        <v>3.9165722796764356E-2</v>
      </c>
      <c r="P3125" s="73">
        <f>VLOOKUP($F3125,Assumptions!$A$23:$B$27,2,FALSE)*Assumptions!$B$4</f>
        <v>0.35</v>
      </c>
      <c r="Q3125" s="74">
        <f t="shared" si="96"/>
        <v>57964.189431079336</v>
      </c>
      <c r="R3125" s="75" t="str">
        <f>IF($O3125&lt;Assumptions!$B$17,"A",IF($O3125&lt;Assumptions!$B$18,"B",IF($O3125&lt;Assumptions!$B$19,"C",IF($O3125&lt;Assumptions!$B$20,"D","E"))))</f>
        <v>B</v>
      </c>
      <c r="S3125" s="75">
        <f t="shared" si="97"/>
        <v>0</v>
      </c>
    </row>
    <row r="3126" spans="1:19" ht="17.399999999999999" x14ac:dyDescent="0.3">
      <c r="A3126" s="39" t="s">
        <v>638</v>
      </c>
      <c r="B3126" s="39" t="s">
        <v>51</v>
      </c>
      <c r="C3126" s="39" t="s">
        <v>135</v>
      </c>
      <c r="D3126" s="39" t="s">
        <v>42</v>
      </c>
      <c r="E3126" s="70" t="s">
        <v>31</v>
      </c>
      <c r="F3126" s="70" t="s">
        <v>28</v>
      </c>
      <c r="G3126" s="78">
        <v>45117</v>
      </c>
      <c r="H3126" s="78">
        <v>45778</v>
      </c>
      <c r="I3126" s="69">
        <v>4106784.51</v>
      </c>
      <c r="J3126" s="70">
        <v>185</v>
      </c>
      <c r="K3126" s="71">
        <v>0.59799999999999998</v>
      </c>
      <c r="L3126" s="70">
        <v>0</v>
      </c>
      <c r="M3126" s="71">
        <v>0.95599999999999996</v>
      </c>
      <c r="N3126" s="72"/>
      <c r="O3126" s="73">
        <f>MIN(1,MAX(0,(1/(1+EXP(-(Assumptions!$B$5 + Assumptions!$B$6*$N3126))))*Assumptions!$B$3))</f>
        <v>3.9165722796764356E-2</v>
      </c>
      <c r="P3126" s="73">
        <f>VLOOKUP($F3126,Assumptions!$A$23:$B$27,2,FALSE)*Assumptions!$B$4</f>
        <v>0.35</v>
      </c>
      <c r="Q3126" s="74">
        <f t="shared" si="96"/>
        <v>56295.814296647004</v>
      </c>
      <c r="R3126" s="75" t="str">
        <f>IF($O3126&lt;Assumptions!$B$17,"A",IF($O3126&lt;Assumptions!$B$18,"B",IF($O3126&lt;Assumptions!$B$19,"C",IF($O3126&lt;Assumptions!$B$20,"D","E"))))</f>
        <v>B</v>
      </c>
      <c r="S3126" s="75">
        <f t="shared" si="97"/>
        <v>1</v>
      </c>
    </row>
    <row r="3127" spans="1:19" ht="17.399999999999999" x14ac:dyDescent="0.3">
      <c r="A3127" s="39" t="s">
        <v>638</v>
      </c>
      <c r="B3127" s="39" t="s">
        <v>51</v>
      </c>
      <c r="C3127" s="39" t="s">
        <v>135</v>
      </c>
      <c r="D3127" s="39" t="s">
        <v>42</v>
      </c>
      <c r="E3127" s="70" t="s">
        <v>31</v>
      </c>
      <c r="F3127" s="70" t="s">
        <v>28</v>
      </c>
      <c r="G3127" s="78">
        <v>45117</v>
      </c>
      <c r="H3127" s="78">
        <v>45809</v>
      </c>
      <c r="I3127" s="69">
        <v>3989991.11</v>
      </c>
      <c r="J3127" s="70">
        <v>35</v>
      </c>
      <c r="K3127" s="71">
        <v>0.50800000000000001</v>
      </c>
      <c r="L3127" s="70">
        <v>0</v>
      </c>
      <c r="M3127" s="71">
        <v>0.95599999999999996</v>
      </c>
      <c r="N3127" s="72"/>
      <c r="O3127" s="73">
        <f>MIN(1,MAX(0,(1/(1+EXP(-(Assumptions!$B$5 + Assumptions!$B$6*$N3127))))*Assumptions!$B$3))</f>
        <v>3.9165722796764356E-2</v>
      </c>
      <c r="P3127" s="73">
        <f>VLOOKUP($F3127,Assumptions!$A$23:$B$27,2,FALSE)*Assumptions!$B$4</f>
        <v>0.35</v>
      </c>
      <c r="Q3127" s="74">
        <f t="shared" si="96"/>
        <v>54694.81002153494</v>
      </c>
      <c r="R3127" s="75" t="str">
        <f>IF($O3127&lt;Assumptions!$B$17,"A",IF($O3127&lt;Assumptions!$B$18,"B",IF($O3127&lt;Assumptions!$B$19,"C",IF($O3127&lt;Assumptions!$B$20,"D","E"))))</f>
        <v>B</v>
      </c>
      <c r="S3127" s="75">
        <f t="shared" si="97"/>
        <v>0</v>
      </c>
    </row>
    <row r="3128" spans="1:19" ht="17.399999999999999" x14ac:dyDescent="0.3">
      <c r="A3128" s="39" t="s">
        <v>638</v>
      </c>
      <c r="B3128" s="39" t="s">
        <v>51</v>
      </c>
      <c r="C3128" s="39" t="s">
        <v>135</v>
      </c>
      <c r="D3128" s="39" t="s">
        <v>42</v>
      </c>
      <c r="E3128" s="70" t="s">
        <v>31</v>
      </c>
      <c r="F3128" s="70" t="s">
        <v>28</v>
      </c>
      <c r="G3128" s="78">
        <v>45117</v>
      </c>
      <c r="H3128" s="78">
        <v>45839</v>
      </c>
      <c r="I3128" s="69">
        <v>3869147.94</v>
      </c>
      <c r="J3128" s="70">
        <v>0</v>
      </c>
      <c r="K3128" s="71">
        <v>1.1180000000000001</v>
      </c>
      <c r="L3128" s="70">
        <v>0</v>
      </c>
      <c r="M3128" s="71">
        <v>0.95599999999999996</v>
      </c>
      <c r="N3128" s="72"/>
      <c r="O3128" s="73">
        <f>MIN(1,MAX(0,(1/(1+EXP(-(Assumptions!$B$5 + Assumptions!$B$6*$N3128))))*Assumptions!$B$3))</f>
        <v>3.9165722796764356E-2</v>
      </c>
      <c r="P3128" s="73">
        <f>VLOOKUP($F3128,Assumptions!$A$23:$B$27,2,FALSE)*Assumptions!$B$4</f>
        <v>0.35</v>
      </c>
      <c r="Q3128" s="74">
        <f t="shared" si="96"/>
        <v>53038.291487199138</v>
      </c>
      <c r="R3128" s="75" t="str">
        <f>IF($O3128&lt;Assumptions!$B$17,"A",IF($O3128&lt;Assumptions!$B$18,"B",IF($O3128&lt;Assumptions!$B$19,"C",IF($O3128&lt;Assumptions!$B$20,"D","E"))))</f>
        <v>B</v>
      </c>
      <c r="S3128" s="75">
        <f t="shared" si="97"/>
        <v>0</v>
      </c>
    </row>
    <row r="3129" spans="1:19" ht="17.399999999999999" x14ac:dyDescent="0.3">
      <c r="A3129" s="39" t="s">
        <v>638</v>
      </c>
      <c r="B3129" s="39" t="s">
        <v>51</v>
      </c>
      <c r="C3129" s="39" t="s">
        <v>135</v>
      </c>
      <c r="D3129" s="39" t="s">
        <v>42</v>
      </c>
      <c r="E3129" s="70" t="s">
        <v>31</v>
      </c>
      <c r="F3129" s="70" t="s">
        <v>28</v>
      </c>
      <c r="G3129" s="78">
        <v>45117</v>
      </c>
      <c r="H3129" s="78">
        <v>45870</v>
      </c>
      <c r="I3129" s="69">
        <v>3757439.53</v>
      </c>
      <c r="J3129" s="70">
        <v>65</v>
      </c>
      <c r="K3129" s="71">
        <v>0.68799999999999994</v>
      </c>
      <c r="L3129" s="70">
        <v>0</v>
      </c>
      <c r="M3129" s="71">
        <v>0.95599999999999996</v>
      </c>
      <c r="N3129" s="72"/>
      <c r="O3129" s="73">
        <f>MIN(1,MAX(0,(1/(1+EXP(-(Assumptions!$B$5 + Assumptions!$B$6*$N3129))))*Assumptions!$B$3))</f>
        <v>3.9165722796764356E-2</v>
      </c>
      <c r="P3129" s="73">
        <f>VLOOKUP($F3129,Assumptions!$A$23:$B$27,2,FALSE)*Assumptions!$B$4</f>
        <v>0.35</v>
      </c>
      <c r="Q3129" s="74">
        <f t="shared" si="96"/>
        <v>51506.992270154587</v>
      </c>
      <c r="R3129" s="75" t="str">
        <f>IF($O3129&lt;Assumptions!$B$17,"A",IF($O3129&lt;Assumptions!$B$18,"B",IF($O3129&lt;Assumptions!$B$19,"C",IF($O3129&lt;Assumptions!$B$20,"D","E"))))</f>
        <v>B</v>
      </c>
      <c r="S3129" s="75">
        <f t="shared" si="97"/>
        <v>0</v>
      </c>
    </row>
    <row r="3130" spans="1:19" ht="17.399999999999999" x14ac:dyDescent="0.3">
      <c r="A3130" s="39" t="s">
        <v>638</v>
      </c>
      <c r="B3130" s="39" t="s">
        <v>51</v>
      </c>
      <c r="C3130" s="39" t="s">
        <v>135</v>
      </c>
      <c r="D3130" s="39" t="s">
        <v>42</v>
      </c>
      <c r="E3130" s="70" t="s">
        <v>31</v>
      </c>
      <c r="F3130" s="70" t="s">
        <v>28</v>
      </c>
      <c r="G3130" s="78">
        <v>45117</v>
      </c>
      <c r="H3130" s="78">
        <v>45901</v>
      </c>
      <c r="I3130" s="69">
        <v>3640512.67</v>
      </c>
      <c r="J3130" s="70">
        <v>0</v>
      </c>
      <c r="K3130" s="71">
        <v>1.1339999999999999</v>
      </c>
      <c r="L3130" s="70">
        <v>0</v>
      </c>
      <c r="M3130" s="71">
        <v>0.95599999999999996</v>
      </c>
      <c r="N3130" s="72"/>
      <c r="O3130" s="73">
        <f>MIN(1,MAX(0,(1/(1+EXP(-(Assumptions!$B$5 + Assumptions!$B$6*$N3130))))*Assumptions!$B$3))</f>
        <v>3.9165722796764356E-2</v>
      </c>
      <c r="P3130" s="73">
        <f>VLOOKUP($F3130,Assumptions!$A$23:$B$27,2,FALSE)*Assumptions!$B$4</f>
        <v>0.35</v>
      </c>
      <c r="Q3130" s="74">
        <f t="shared" si="96"/>
        <v>49904.158524964965</v>
      </c>
      <c r="R3130" s="75" t="str">
        <f>IF($O3130&lt;Assumptions!$B$17,"A",IF($O3130&lt;Assumptions!$B$18,"B",IF($O3130&lt;Assumptions!$B$19,"C",IF($O3130&lt;Assumptions!$B$20,"D","E"))))</f>
        <v>B</v>
      </c>
      <c r="S3130" s="75">
        <f t="shared" si="97"/>
        <v>0</v>
      </c>
    </row>
    <row r="3131" spans="1:19" ht="17.399999999999999" x14ac:dyDescent="0.3">
      <c r="A3131" s="39" t="s">
        <v>638</v>
      </c>
      <c r="B3131" s="39" t="s">
        <v>51</v>
      </c>
      <c r="C3131" s="39" t="s">
        <v>135</v>
      </c>
      <c r="D3131" s="39" t="s">
        <v>42</v>
      </c>
      <c r="E3131" s="70" t="s">
        <v>31</v>
      </c>
      <c r="F3131" s="70" t="s">
        <v>28</v>
      </c>
      <c r="G3131" s="78">
        <v>45117</v>
      </c>
      <c r="H3131" s="78">
        <v>45931</v>
      </c>
      <c r="I3131" s="69">
        <v>3533570.09</v>
      </c>
      <c r="J3131" s="70">
        <v>95</v>
      </c>
      <c r="K3131" s="71">
        <v>0.33700000000000002</v>
      </c>
      <c r="L3131" s="70">
        <v>0</v>
      </c>
      <c r="M3131" s="71">
        <v>0.95599999999999996</v>
      </c>
      <c r="N3131" s="72"/>
      <c r="O3131" s="73">
        <f>MIN(1,MAX(0,(1/(1+EXP(-(Assumptions!$B$5 + Assumptions!$B$6*$N3131))))*Assumptions!$B$3))</f>
        <v>3.9165722796764356E-2</v>
      </c>
      <c r="P3131" s="73">
        <f>VLOOKUP($F3131,Assumptions!$A$23:$B$27,2,FALSE)*Assumptions!$B$4</f>
        <v>0.35</v>
      </c>
      <c r="Q3131" s="74">
        <f t="shared" si="96"/>
        <v>48438.189319757177</v>
      </c>
      <c r="R3131" s="75" t="str">
        <f>IF($O3131&lt;Assumptions!$B$17,"A",IF($O3131&lt;Assumptions!$B$18,"B",IF($O3131&lt;Assumptions!$B$19,"C",IF($O3131&lt;Assumptions!$B$20,"D","E"))))</f>
        <v>B</v>
      </c>
      <c r="S3131" s="75">
        <f t="shared" si="97"/>
        <v>0</v>
      </c>
    </row>
    <row r="3132" spans="1:19" ht="17.399999999999999" x14ac:dyDescent="0.3">
      <c r="A3132" s="39" t="s">
        <v>638</v>
      </c>
      <c r="B3132" s="39" t="s">
        <v>51</v>
      </c>
      <c r="C3132" s="39" t="s">
        <v>135</v>
      </c>
      <c r="D3132" s="39" t="s">
        <v>42</v>
      </c>
      <c r="E3132" s="70" t="s">
        <v>31</v>
      </c>
      <c r="F3132" s="70" t="s">
        <v>28</v>
      </c>
      <c r="G3132" s="78">
        <v>45117</v>
      </c>
      <c r="H3132" s="78">
        <v>45962</v>
      </c>
      <c r="I3132" s="69">
        <v>3429230.25</v>
      </c>
      <c r="J3132" s="70">
        <v>0</v>
      </c>
      <c r="K3132" s="71">
        <v>1.0509999999999999</v>
      </c>
      <c r="L3132" s="70">
        <v>0</v>
      </c>
      <c r="M3132" s="71">
        <v>0.95599999999999996</v>
      </c>
      <c r="N3132" s="72"/>
      <c r="O3132" s="73">
        <f>MIN(1,MAX(0,(1/(1+EXP(-(Assumptions!$B$5 + Assumptions!$B$6*$N3132))))*Assumptions!$B$3))</f>
        <v>3.9165722796764356E-2</v>
      </c>
      <c r="P3132" s="73">
        <f>VLOOKUP($F3132,Assumptions!$A$23:$B$27,2,FALSE)*Assumptions!$B$4</f>
        <v>0.35</v>
      </c>
      <c r="Q3132" s="74">
        <f t="shared" si="96"/>
        <v>47007.898482222627</v>
      </c>
      <c r="R3132" s="75" t="str">
        <f>IF($O3132&lt;Assumptions!$B$17,"A",IF($O3132&lt;Assumptions!$B$18,"B",IF($O3132&lt;Assumptions!$B$19,"C",IF($O3132&lt;Assumptions!$B$20,"D","E"))))</f>
        <v>B</v>
      </c>
      <c r="S3132" s="75">
        <f t="shared" si="97"/>
        <v>0</v>
      </c>
    </row>
    <row r="3133" spans="1:19" ht="17.399999999999999" x14ac:dyDescent="0.3">
      <c r="A3133" s="39" t="s">
        <v>638</v>
      </c>
      <c r="B3133" s="39" t="s">
        <v>51</v>
      </c>
      <c r="C3133" s="39" t="s">
        <v>135</v>
      </c>
      <c r="D3133" s="39" t="s">
        <v>42</v>
      </c>
      <c r="E3133" s="70" t="s">
        <v>31</v>
      </c>
      <c r="F3133" s="70" t="s">
        <v>28</v>
      </c>
      <c r="G3133" s="78">
        <v>45117</v>
      </c>
      <c r="H3133" s="78">
        <v>45992</v>
      </c>
      <c r="I3133" s="69">
        <v>3317621.58</v>
      </c>
      <c r="J3133" s="70">
        <v>35</v>
      </c>
      <c r="K3133" s="71">
        <v>0.44500000000000001</v>
      </c>
      <c r="L3133" s="70">
        <v>0</v>
      </c>
      <c r="M3133" s="71">
        <v>0.95599999999999996</v>
      </c>
      <c r="N3133" s="72"/>
      <c r="O3133" s="73">
        <f>MIN(1,MAX(0,(1/(1+EXP(-(Assumptions!$B$5 + Assumptions!$B$6*$N3133))))*Assumptions!$B$3))</f>
        <v>3.9165722796764356E-2</v>
      </c>
      <c r="P3133" s="73">
        <f>VLOOKUP($F3133,Assumptions!$A$23:$B$27,2,FALSE)*Assumptions!$B$4</f>
        <v>0.35</v>
      </c>
      <c r="Q3133" s="74">
        <f t="shared" si="96"/>
        <v>45477.966501395182</v>
      </c>
      <c r="R3133" s="75" t="str">
        <f>IF($O3133&lt;Assumptions!$B$17,"A",IF($O3133&lt;Assumptions!$B$18,"B",IF($O3133&lt;Assumptions!$B$19,"C",IF($O3133&lt;Assumptions!$B$20,"D","E"))))</f>
        <v>B</v>
      </c>
      <c r="S3133" s="75">
        <f t="shared" si="97"/>
        <v>0</v>
      </c>
    </row>
    <row r="3134" spans="1:19" ht="17.399999999999999" x14ac:dyDescent="0.3">
      <c r="A3134" s="39" t="s">
        <v>640</v>
      </c>
      <c r="B3134" s="39" t="s">
        <v>52</v>
      </c>
      <c r="C3134" s="39" t="s">
        <v>190</v>
      </c>
      <c r="D3134" s="39" t="s">
        <v>45</v>
      </c>
      <c r="E3134" s="70" t="s">
        <v>23</v>
      </c>
      <c r="F3134" s="70" t="s">
        <v>24</v>
      </c>
      <c r="G3134" s="78">
        <v>43570</v>
      </c>
      <c r="H3134" s="78">
        <v>45658</v>
      </c>
      <c r="I3134" s="69">
        <v>80826368.439999998</v>
      </c>
      <c r="J3134" s="70">
        <v>15</v>
      </c>
      <c r="K3134" s="71">
        <v>1.069</v>
      </c>
      <c r="L3134" s="70">
        <v>0</v>
      </c>
      <c r="M3134" s="71">
        <v>0.56599999999999995</v>
      </c>
      <c r="N3134" s="72"/>
      <c r="O3134" s="73">
        <f>MIN(1,MAX(0,(1/(1+EXP(-(Assumptions!$B$5 + Assumptions!$B$6*$N3134))))*Assumptions!$B$3))</f>
        <v>3.9165722796764356E-2</v>
      </c>
      <c r="P3134" s="73">
        <f>VLOOKUP($F3134,Assumptions!$A$23:$B$27,2,FALSE)*Assumptions!$B$4</f>
        <v>0.2</v>
      </c>
      <c r="Q3134" s="74">
        <f t="shared" si="96"/>
        <v>633124.62819803657</v>
      </c>
      <c r="R3134" s="75" t="str">
        <f>IF($O3134&lt;Assumptions!$B$17,"A",IF($O3134&lt;Assumptions!$B$18,"B",IF($O3134&lt;Assumptions!$B$19,"C",IF($O3134&lt;Assumptions!$B$20,"D","E"))))</f>
        <v>B</v>
      </c>
      <c r="S3134" s="75">
        <f t="shared" si="97"/>
        <v>0</v>
      </c>
    </row>
    <row r="3135" spans="1:19" ht="17.399999999999999" x14ac:dyDescent="0.3">
      <c r="A3135" s="39" t="s">
        <v>640</v>
      </c>
      <c r="B3135" s="39" t="s">
        <v>52</v>
      </c>
      <c r="C3135" s="39" t="s">
        <v>190</v>
      </c>
      <c r="D3135" s="39" t="s">
        <v>45</v>
      </c>
      <c r="E3135" s="70" t="s">
        <v>23</v>
      </c>
      <c r="F3135" s="70" t="s">
        <v>24</v>
      </c>
      <c r="G3135" s="78">
        <v>43570</v>
      </c>
      <c r="H3135" s="78">
        <v>45689</v>
      </c>
      <c r="I3135" s="69">
        <v>79452476.920000002</v>
      </c>
      <c r="J3135" s="70">
        <v>15</v>
      </c>
      <c r="K3135" s="71">
        <v>1.1279999999999999</v>
      </c>
      <c r="L3135" s="70">
        <v>0</v>
      </c>
      <c r="M3135" s="71">
        <v>0.56599999999999995</v>
      </c>
      <c r="N3135" s="72"/>
      <c r="O3135" s="73">
        <f>MIN(1,MAX(0,(1/(1+EXP(-(Assumptions!$B$5 + Assumptions!$B$6*$N3135))))*Assumptions!$B$3))</f>
        <v>3.9165722796764356E-2</v>
      </c>
      <c r="P3135" s="73">
        <f>VLOOKUP($F3135,Assumptions!$A$23:$B$27,2,FALSE)*Assumptions!$B$4</f>
        <v>0.2</v>
      </c>
      <c r="Q3135" s="74">
        <f t="shared" si="96"/>
        <v>622362.73731300759</v>
      </c>
      <c r="R3135" s="75" t="str">
        <f>IF($O3135&lt;Assumptions!$B$17,"A",IF($O3135&lt;Assumptions!$B$18,"B",IF($O3135&lt;Assumptions!$B$19,"C",IF($O3135&lt;Assumptions!$B$20,"D","E"))))</f>
        <v>B</v>
      </c>
      <c r="S3135" s="75">
        <f t="shared" si="97"/>
        <v>0</v>
      </c>
    </row>
    <row r="3136" spans="1:19" ht="17.399999999999999" x14ac:dyDescent="0.3">
      <c r="A3136" s="39" t="s">
        <v>640</v>
      </c>
      <c r="B3136" s="39" t="s">
        <v>52</v>
      </c>
      <c r="C3136" s="39" t="s">
        <v>190</v>
      </c>
      <c r="D3136" s="39" t="s">
        <v>45</v>
      </c>
      <c r="E3136" s="70" t="s">
        <v>23</v>
      </c>
      <c r="F3136" s="70" t="s">
        <v>24</v>
      </c>
      <c r="G3136" s="78">
        <v>43570</v>
      </c>
      <c r="H3136" s="78">
        <v>45717</v>
      </c>
      <c r="I3136" s="69">
        <v>78139442.219999999</v>
      </c>
      <c r="J3136" s="70">
        <v>0</v>
      </c>
      <c r="K3136" s="71">
        <v>1.0129999999999999</v>
      </c>
      <c r="L3136" s="70">
        <v>0</v>
      </c>
      <c r="M3136" s="71">
        <v>0.56599999999999995</v>
      </c>
      <c r="N3136" s="72"/>
      <c r="O3136" s="73">
        <f>MIN(1,MAX(0,(1/(1+EXP(-(Assumptions!$B$5 + Assumptions!$B$6*$N3136))))*Assumptions!$B$3))</f>
        <v>3.9165722796764356E-2</v>
      </c>
      <c r="P3136" s="73">
        <f>VLOOKUP($F3136,Assumptions!$A$23:$B$27,2,FALSE)*Assumptions!$B$4</f>
        <v>0.2</v>
      </c>
      <c r="Q3136" s="74">
        <f t="shared" si="96"/>
        <v>612077.54669646104</v>
      </c>
      <c r="R3136" s="75" t="str">
        <f>IF($O3136&lt;Assumptions!$B$17,"A",IF($O3136&lt;Assumptions!$B$18,"B",IF($O3136&lt;Assumptions!$B$19,"C",IF($O3136&lt;Assumptions!$B$20,"D","E"))))</f>
        <v>B</v>
      </c>
      <c r="S3136" s="75">
        <f t="shared" si="97"/>
        <v>0</v>
      </c>
    </row>
    <row r="3137" spans="1:19" ht="17.399999999999999" x14ac:dyDescent="0.3">
      <c r="A3137" s="39" t="s">
        <v>640</v>
      </c>
      <c r="B3137" s="39" t="s">
        <v>52</v>
      </c>
      <c r="C3137" s="39" t="s">
        <v>190</v>
      </c>
      <c r="D3137" s="39" t="s">
        <v>45</v>
      </c>
      <c r="E3137" s="70" t="s">
        <v>23</v>
      </c>
      <c r="F3137" s="70" t="s">
        <v>24</v>
      </c>
      <c r="G3137" s="78">
        <v>43570</v>
      </c>
      <c r="H3137" s="78">
        <v>45748</v>
      </c>
      <c r="I3137" s="69">
        <v>76736009.319999993</v>
      </c>
      <c r="J3137" s="70">
        <v>0</v>
      </c>
      <c r="K3137" s="71">
        <v>1.0289999999999999</v>
      </c>
      <c r="L3137" s="70">
        <v>0</v>
      </c>
      <c r="M3137" s="71">
        <v>0.56599999999999995</v>
      </c>
      <c r="N3137" s="72"/>
      <c r="O3137" s="73">
        <f>MIN(1,MAX(0,(1/(1+EXP(-(Assumptions!$B$5 + Assumptions!$B$6*$N3137))))*Assumptions!$B$3))</f>
        <v>3.9165722796764356E-2</v>
      </c>
      <c r="P3137" s="73">
        <f>VLOOKUP($F3137,Assumptions!$A$23:$B$27,2,FALSE)*Assumptions!$B$4</f>
        <v>0.2</v>
      </c>
      <c r="Q3137" s="74">
        <f t="shared" ref="Q3137:Q3200" si="98">$I3137*$O3137*$P3137</f>
        <v>601084.25391140918</v>
      </c>
      <c r="R3137" s="75" t="str">
        <f>IF($O3137&lt;Assumptions!$B$17,"A",IF($O3137&lt;Assumptions!$B$18,"B",IF($O3137&lt;Assumptions!$B$19,"C",IF($O3137&lt;Assumptions!$B$20,"D","E"))))</f>
        <v>B</v>
      </c>
      <c r="S3137" s="75">
        <f t="shared" ref="S3137:S3200" si="99">--($J3137&gt;=180)</f>
        <v>0</v>
      </c>
    </row>
    <row r="3138" spans="1:19" ht="17.399999999999999" x14ac:dyDescent="0.3">
      <c r="A3138" s="39" t="s">
        <v>640</v>
      </c>
      <c r="B3138" s="39" t="s">
        <v>52</v>
      </c>
      <c r="C3138" s="39" t="s">
        <v>190</v>
      </c>
      <c r="D3138" s="39" t="s">
        <v>45</v>
      </c>
      <c r="E3138" s="70" t="s">
        <v>23</v>
      </c>
      <c r="F3138" s="70" t="s">
        <v>24</v>
      </c>
      <c r="G3138" s="78">
        <v>43570</v>
      </c>
      <c r="H3138" s="78">
        <v>45778</v>
      </c>
      <c r="I3138" s="69">
        <v>75493350.189999998</v>
      </c>
      <c r="J3138" s="70">
        <v>0</v>
      </c>
      <c r="K3138" s="71">
        <v>1.0589999999999999</v>
      </c>
      <c r="L3138" s="70">
        <v>0</v>
      </c>
      <c r="M3138" s="71">
        <v>0.56599999999999995</v>
      </c>
      <c r="N3138" s="72"/>
      <c r="O3138" s="73">
        <f>MIN(1,MAX(0,(1/(1+EXP(-(Assumptions!$B$5 + Assumptions!$B$6*$N3138))))*Assumptions!$B$3))</f>
        <v>3.9165722796764356E-2</v>
      </c>
      <c r="P3138" s="73">
        <f>VLOOKUP($F3138,Assumptions!$A$23:$B$27,2,FALSE)*Assumptions!$B$4</f>
        <v>0.2</v>
      </c>
      <c r="Q3138" s="74">
        <f t="shared" si="98"/>
        <v>591350.32530811953</v>
      </c>
      <c r="R3138" s="75" t="str">
        <f>IF($O3138&lt;Assumptions!$B$17,"A",IF($O3138&lt;Assumptions!$B$18,"B",IF($O3138&lt;Assumptions!$B$19,"C",IF($O3138&lt;Assumptions!$B$20,"D","E"))))</f>
        <v>B</v>
      </c>
      <c r="S3138" s="75">
        <f t="shared" si="99"/>
        <v>0</v>
      </c>
    </row>
    <row r="3139" spans="1:19" ht="17.399999999999999" x14ac:dyDescent="0.3">
      <c r="A3139" s="39" t="s">
        <v>640</v>
      </c>
      <c r="B3139" s="39" t="s">
        <v>52</v>
      </c>
      <c r="C3139" s="39" t="s">
        <v>190</v>
      </c>
      <c r="D3139" s="39" t="s">
        <v>45</v>
      </c>
      <c r="E3139" s="70" t="s">
        <v>23</v>
      </c>
      <c r="F3139" s="70" t="s">
        <v>24</v>
      </c>
      <c r="G3139" s="78">
        <v>43570</v>
      </c>
      <c r="H3139" s="78">
        <v>45809</v>
      </c>
      <c r="I3139" s="69">
        <v>73915882.790000007</v>
      </c>
      <c r="J3139" s="70">
        <v>0</v>
      </c>
      <c r="K3139" s="71">
        <v>1.054</v>
      </c>
      <c r="L3139" s="70">
        <v>0</v>
      </c>
      <c r="M3139" s="71">
        <v>0.56599999999999995</v>
      </c>
      <c r="N3139" s="72"/>
      <c r="O3139" s="73">
        <f>MIN(1,MAX(0,(1/(1+EXP(-(Assumptions!$B$5 + Assumptions!$B$6*$N3139))))*Assumptions!$B$3))</f>
        <v>3.9165722796764356E-2</v>
      </c>
      <c r="P3139" s="73">
        <f>VLOOKUP($F3139,Assumptions!$A$23:$B$27,2,FALSE)*Assumptions!$B$4</f>
        <v>0.2</v>
      </c>
      <c r="Q3139" s="74">
        <f t="shared" si="98"/>
        <v>578993.79512625316</v>
      </c>
      <c r="R3139" s="75" t="str">
        <f>IF($O3139&lt;Assumptions!$B$17,"A",IF($O3139&lt;Assumptions!$B$18,"B",IF($O3139&lt;Assumptions!$B$19,"C",IF($O3139&lt;Assumptions!$B$20,"D","E"))))</f>
        <v>B</v>
      </c>
      <c r="S3139" s="75">
        <f t="shared" si="99"/>
        <v>0</v>
      </c>
    </row>
    <row r="3140" spans="1:19" ht="17.399999999999999" x14ac:dyDescent="0.3">
      <c r="A3140" s="39" t="s">
        <v>640</v>
      </c>
      <c r="B3140" s="39" t="s">
        <v>52</v>
      </c>
      <c r="C3140" s="39" t="s">
        <v>190</v>
      </c>
      <c r="D3140" s="39" t="s">
        <v>45</v>
      </c>
      <c r="E3140" s="70" t="s">
        <v>23</v>
      </c>
      <c r="F3140" s="70" t="s">
        <v>24</v>
      </c>
      <c r="G3140" s="78">
        <v>43570</v>
      </c>
      <c r="H3140" s="78">
        <v>45839</v>
      </c>
      <c r="I3140" s="69">
        <v>72825528.129999995</v>
      </c>
      <c r="J3140" s="70">
        <v>0</v>
      </c>
      <c r="K3140" s="71">
        <v>0.97399999999999998</v>
      </c>
      <c r="L3140" s="70">
        <v>0</v>
      </c>
      <c r="M3140" s="71">
        <v>0.56599999999999995</v>
      </c>
      <c r="N3140" s="72"/>
      <c r="O3140" s="73">
        <f>MIN(1,MAX(0,(1/(1+EXP(-(Assumptions!$B$5 + Assumptions!$B$6*$N3140))))*Assumptions!$B$3))</f>
        <v>3.9165722796764356E-2</v>
      </c>
      <c r="P3140" s="73">
        <f>VLOOKUP($F3140,Assumptions!$A$23:$B$27,2,FALSE)*Assumptions!$B$4</f>
        <v>0.2</v>
      </c>
      <c r="Q3140" s="74">
        <f t="shared" si="98"/>
        <v>570452.88945350889</v>
      </c>
      <c r="R3140" s="75" t="str">
        <f>IF($O3140&lt;Assumptions!$B$17,"A",IF($O3140&lt;Assumptions!$B$18,"B",IF($O3140&lt;Assumptions!$B$19,"C",IF($O3140&lt;Assumptions!$B$20,"D","E"))))</f>
        <v>B</v>
      </c>
      <c r="S3140" s="75">
        <f t="shared" si="99"/>
        <v>0</v>
      </c>
    </row>
    <row r="3141" spans="1:19" ht="17.399999999999999" x14ac:dyDescent="0.3">
      <c r="A3141" s="39" t="s">
        <v>640</v>
      </c>
      <c r="B3141" s="39" t="s">
        <v>52</v>
      </c>
      <c r="C3141" s="39" t="s">
        <v>190</v>
      </c>
      <c r="D3141" s="39" t="s">
        <v>45</v>
      </c>
      <c r="E3141" s="70" t="s">
        <v>23</v>
      </c>
      <c r="F3141" s="70" t="s">
        <v>24</v>
      </c>
      <c r="G3141" s="78">
        <v>43570</v>
      </c>
      <c r="H3141" s="78">
        <v>45870</v>
      </c>
      <c r="I3141" s="69">
        <v>71529143.730000004</v>
      </c>
      <c r="J3141" s="70">
        <v>15</v>
      </c>
      <c r="K3141" s="71">
        <v>0.95899999999999996</v>
      </c>
      <c r="L3141" s="70">
        <v>0</v>
      </c>
      <c r="M3141" s="71">
        <v>0.56599999999999995</v>
      </c>
      <c r="N3141" s="72"/>
      <c r="O3141" s="73">
        <f>MIN(1,MAX(0,(1/(1+EXP(-(Assumptions!$B$5 + Assumptions!$B$6*$N3141))))*Assumptions!$B$3))</f>
        <v>3.9165722796764356E-2</v>
      </c>
      <c r="P3141" s="73">
        <f>VLOOKUP($F3141,Assumptions!$A$23:$B$27,2,FALSE)*Assumptions!$B$4</f>
        <v>0.2</v>
      </c>
      <c r="Q3141" s="74">
        <f t="shared" si="98"/>
        <v>560298.1230438191</v>
      </c>
      <c r="R3141" s="75" t="str">
        <f>IF($O3141&lt;Assumptions!$B$17,"A",IF($O3141&lt;Assumptions!$B$18,"B",IF($O3141&lt;Assumptions!$B$19,"C",IF($O3141&lt;Assumptions!$B$20,"D","E"))))</f>
        <v>B</v>
      </c>
      <c r="S3141" s="75">
        <f t="shared" si="99"/>
        <v>0</v>
      </c>
    </row>
    <row r="3142" spans="1:19" ht="17.399999999999999" x14ac:dyDescent="0.3">
      <c r="A3142" s="39" t="s">
        <v>640</v>
      </c>
      <c r="B3142" s="39" t="s">
        <v>52</v>
      </c>
      <c r="C3142" s="39" t="s">
        <v>190</v>
      </c>
      <c r="D3142" s="39" t="s">
        <v>45</v>
      </c>
      <c r="E3142" s="70" t="s">
        <v>23</v>
      </c>
      <c r="F3142" s="70" t="s">
        <v>24</v>
      </c>
      <c r="G3142" s="78">
        <v>43570</v>
      </c>
      <c r="H3142" s="78">
        <v>45901</v>
      </c>
      <c r="I3142" s="69">
        <v>70391658.879999995</v>
      </c>
      <c r="J3142" s="70">
        <v>95</v>
      </c>
      <c r="K3142" s="71">
        <v>0.46700000000000003</v>
      </c>
      <c r="L3142" s="70">
        <v>0</v>
      </c>
      <c r="M3142" s="71">
        <v>0.56599999999999995</v>
      </c>
      <c r="N3142" s="72"/>
      <c r="O3142" s="73">
        <f>MIN(1,MAX(0,(1/(1+EXP(-(Assumptions!$B$5 + Assumptions!$B$6*$N3142))))*Assumptions!$B$3))</f>
        <v>3.9165722796764356E-2</v>
      </c>
      <c r="P3142" s="73">
        <f>VLOOKUP($F3142,Assumptions!$A$23:$B$27,2,FALSE)*Assumptions!$B$4</f>
        <v>0.2</v>
      </c>
      <c r="Q3142" s="74">
        <f t="shared" si="98"/>
        <v>551388.03977969522</v>
      </c>
      <c r="R3142" s="75" t="str">
        <f>IF($O3142&lt;Assumptions!$B$17,"A",IF($O3142&lt;Assumptions!$B$18,"B",IF($O3142&lt;Assumptions!$B$19,"C",IF($O3142&lt;Assumptions!$B$20,"D","E"))))</f>
        <v>B</v>
      </c>
      <c r="S3142" s="75">
        <f t="shared" si="99"/>
        <v>0</v>
      </c>
    </row>
    <row r="3143" spans="1:19" ht="17.399999999999999" x14ac:dyDescent="0.3">
      <c r="A3143" s="39" t="s">
        <v>640</v>
      </c>
      <c r="B3143" s="39" t="s">
        <v>52</v>
      </c>
      <c r="C3143" s="39" t="s">
        <v>190</v>
      </c>
      <c r="D3143" s="39" t="s">
        <v>45</v>
      </c>
      <c r="E3143" s="70" t="s">
        <v>23</v>
      </c>
      <c r="F3143" s="70" t="s">
        <v>24</v>
      </c>
      <c r="G3143" s="78">
        <v>43570</v>
      </c>
      <c r="H3143" s="78">
        <v>45931</v>
      </c>
      <c r="I3143" s="69">
        <v>69077109.689999998</v>
      </c>
      <c r="J3143" s="70">
        <v>0</v>
      </c>
      <c r="K3143" s="71">
        <v>1.0860000000000001</v>
      </c>
      <c r="L3143" s="70">
        <v>0</v>
      </c>
      <c r="M3143" s="71">
        <v>0.56599999999999995</v>
      </c>
      <c r="N3143" s="72"/>
      <c r="O3143" s="73">
        <f>MIN(1,MAX(0,(1/(1+EXP(-(Assumptions!$B$5 + Assumptions!$B$6*$N3143))))*Assumptions!$B$3))</f>
        <v>3.9165722796764356E-2</v>
      </c>
      <c r="P3143" s="73">
        <f>VLOOKUP($F3143,Assumptions!$A$23:$B$27,2,FALSE)*Assumptions!$B$4</f>
        <v>0.2</v>
      </c>
      <c r="Q3143" s="74">
        <f t="shared" si="98"/>
        <v>541090.98594404501</v>
      </c>
      <c r="R3143" s="75" t="str">
        <f>IF($O3143&lt;Assumptions!$B$17,"A",IF($O3143&lt;Assumptions!$B$18,"B",IF($O3143&lt;Assumptions!$B$19,"C",IF($O3143&lt;Assumptions!$B$20,"D","E"))))</f>
        <v>B</v>
      </c>
      <c r="S3143" s="75">
        <f t="shared" si="99"/>
        <v>0</v>
      </c>
    </row>
    <row r="3144" spans="1:19" ht="17.399999999999999" x14ac:dyDescent="0.3">
      <c r="A3144" s="39" t="s">
        <v>640</v>
      </c>
      <c r="B3144" s="39" t="s">
        <v>52</v>
      </c>
      <c r="C3144" s="39" t="s">
        <v>190</v>
      </c>
      <c r="D3144" s="39" t="s">
        <v>45</v>
      </c>
      <c r="E3144" s="70" t="s">
        <v>23</v>
      </c>
      <c r="F3144" s="70" t="s">
        <v>24</v>
      </c>
      <c r="G3144" s="78">
        <v>43570</v>
      </c>
      <c r="H3144" s="78">
        <v>45962</v>
      </c>
      <c r="I3144" s="69">
        <v>68104465.700000003</v>
      </c>
      <c r="J3144" s="70">
        <v>35</v>
      </c>
      <c r="K3144" s="71">
        <v>0.68500000000000005</v>
      </c>
      <c r="L3144" s="70">
        <v>0</v>
      </c>
      <c r="M3144" s="71">
        <v>0.56599999999999995</v>
      </c>
      <c r="N3144" s="72"/>
      <c r="O3144" s="73">
        <f>MIN(1,MAX(0,(1/(1+EXP(-(Assumptions!$B$5 + Assumptions!$B$6*$N3144))))*Assumptions!$B$3))</f>
        <v>3.9165722796764356E-2</v>
      </c>
      <c r="P3144" s="73">
        <f>VLOOKUP($F3144,Assumptions!$A$23:$B$27,2,FALSE)*Assumptions!$B$4</f>
        <v>0.2</v>
      </c>
      <c r="Q3144" s="74">
        <f t="shared" si="98"/>
        <v>533472.12496558926</v>
      </c>
      <c r="R3144" s="75" t="str">
        <f>IF($O3144&lt;Assumptions!$B$17,"A",IF($O3144&lt;Assumptions!$B$18,"B",IF($O3144&lt;Assumptions!$B$19,"C",IF($O3144&lt;Assumptions!$B$20,"D","E"))))</f>
        <v>B</v>
      </c>
      <c r="S3144" s="75">
        <f t="shared" si="99"/>
        <v>0</v>
      </c>
    </row>
    <row r="3145" spans="1:19" ht="17.399999999999999" x14ac:dyDescent="0.3">
      <c r="A3145" s="39" t="s">
        <v>640</v>
      </c>
      <c r="B3145" s="39" t="s">
        <v>52</v>
      </c>
      <c r="C3145" s="39" t="s">
        <v>190</v>
      </c>
      <c r="D3145" s="39" t="s">
        <v>45</v>
      </c>
      <c r="E3145" s="70" t="s">
        <v>23</v>
      </c>
      <c r="F3145" s="70" t="s">
        <v>24</v>
      </c>
      <c r="G3145" s="78">
        <v>43570</v>
      </c>
      <c r="H3145" s="78">
        <v>45992</v>
      </c>
      <c r="I3145" s="69">
        <v>66796628.640000001</v>
      </c>
      <c r="J3145" s="70">
        <v>0</v>
      </c>
      <c r="K3145" s="71">
        <v>0.97899999999999998</v>
      </c>
      <c r="L3145" s="70">
        <v>0</v>
      </c>
      <c r="M3145" s="71">
        <v>0.56599999999999995</v>
      </c>
      <c r="N3145" s="72"/>
      <c r="O3145" s="73">
        <f>MIN(1,MAX(0,(1/(1+EXP(-(Assumptions!$B$5 + Assumptions!$B$6*$N3145))))*Assumptions!$B$3))</f>
        <v>3.9165722796764356E-2</v>
      </c>
      <c r="P3145" s="73">
        <f>VLOOKUP($F3145,Assumptions!$A$23:$B$27,2,FALSE)*Assumptions!$B$4</f>
        <v>0.2</v>
      </c>
      <c r="Q3145" s="74">
        <f t="shared" si="98"/>
        <v>523227.6482145302</v>
      </c>
      <c r="R3145" s="75" t="str">
        <f>IF($O3145&lt;Assumptions!$B$17,"A",IF($O3145&lt;Assumptions!$B$18,"B",IF($O3145&lt;Assumptions!$B$19,"C",IF($O3145&lt;Assumptions!$B$20,"D","E"))))</f>
        <v>B</v>
      </c>
      <c r="S3145" s="75">
        <f t="shared" si="99"/>
        <v>0</v>
      </c>
    </row>
    <row r="3146" spans="1:19" ht="17.399999999999999" x14ac:dyDescent="0.3">
      <c r="A3146" s="39" t="s">
        <v>642</v>
      </c>
      <c r="B3146" s="39" t="s">
        <v>66</v>
      </c>
      <c r="C3146" s="39" t="s">
        <v>144</v>
      </c>
      <c r="D3146" s="39" t="s">
        <v>30</v>
      </c>
      <c r="E3146" s="70" t="s">
        <v>39</v>
      </c>
      <c r="F3146" s="70" t="s">
        <v>36</v>
      </c>
      <c r="G3146" s="78">
        <v>45210</v>
      </c>
      <c r="H3146" s="78">
        <v>45658</v>
      </c>
      <c r="I3146" s="69">
        <v>18696938.789999999</v>
      </c>
      <c r="J3146" s="70">
        <v>0</v>
      </c>
      <c r="K3146" s="71">
        <v>1.069</v>
      </c>
      <c r="L3146" s="70">
        <v>0</v>
      </c>
      <c r="M3146" s="71">
        <v>0.35</v>
      </c>
      <c r="N3146" s="72"/>
      <c r="O3146" s="73">
        <f>MIN(1,MAX(0,(1/(1+EXP(-(Assumptions!$B$5 + Assumptions!$B$6*$N3146))))*Assumptions!$B$3))</f>
        <v>3.9165722796764356E-2</v>
      </c>
      <c r="P3146" s="73">
        <f>VLOOKUP($F3146,Assumptions!$A$23:$B$27,2,FALSE)*Assumptions!$B$4</f>
        <v>0.55000000000000004</v>
      </c>
      <c r="Q3146" s="74">
        <f t="shared" si="98"/>
        <v>402753.51698846597</v>
      </c>
      <c r="R3146" s="75" t="str">
        <f>IF($O3146&lt;Assumptions!$B$17,"A",IF($O3146&lt;Assumptions!$B$18,"B",IF($O3146&lt;Assumptions!$B$19,"C",IF($O3146&lt;Assumptions!$B$20,"D","E"))))</f>
        <v>B</v>
      </c>
      <c r="S3146" s="75">
        <f t="shared" si="99"/>
        <v>0</v>
      </c>
    </row>
    <row r="3147" spans="1:19" ht="17.399999999999999" x14ac:dyDescent="0.3">
      <c r="A3147" s="39" t="s">
        <v>642</v>
      </c>
      <c r="B3147" s="39" t="s">
        <v>66</v>
      </c>
      <c r="C3147" s="39" t="s">
        <v>144</v>
      </c>
      <c r="D3147" s="39" t="s">
        <v>30</v>
      </c>
      <c r="E3147" s="70" t="s">
        <v>39</v>
      </c>
      <c r="F3147" s="70" t="s">
        <v>36</v>
      </c>
      <c r="G3147" s="78">
        <v>45210</v>
      </c>
      <c r="H3147" s="78">
        <v>45689</v>
      </c>
      <c r="I3147" s="69">
        <v>18248601.210000001</v>
      </c>
      <c r="J3147" s="70">
        <v>95</v>
      </c>
      <c r="K3147" s="71">
        <v>0.35599999999999998</v>
      </c>
      <c r="L3147" s="70">
        <v>0</v>
      </c>
      <c r="M3147" s="71">
        <v>0.35</v>
      </c>
      <c r="N3147" s="72"/>
      <c r="O3147" s="73">
        <f>MIN(1,MAX(0,(1/(1+EXP(-(Assumptions!$B$5 + Assumptions!$B$6*$N3147))))*Assumptions!$B$3))</f>
        <v>3.9165722796764356E-2</v>
      </c>
      <c r="P3147" s="73">
        <f>VLOOKUP($F3147,Assumptions!$A$23:$B$27,2,FALSE)*Assumptions!$B$4</f>
        <v>0.55000000000000004</v>
      </c>
      <c r="Q3147" s="74">
        <f t="shared" si="98"/>
        <v>393095.81103075732</v>
      </c>
      <c r="R3147" s="75" t="str">
        <f>IF($O3147&lt;Assumptions!$B$17,"A",IF($O3147&lt;Assumptions!$B$18,"B",IF($O3147&lt;Assumptions!$B$19,"C",IF($O3147&lt;Assumptions!$B$20,"D","E"))))</f>
        <v>B</v>
      </c>
      <c r="S3147" s="75">
        <f t="shared" si="99"/>
        <v>0</v>
      </c>
    </row>
    <row r="3148" spans="1:19" ht="17.399999999999999" x14ac:dyDescent="0.3">
      <c r="A3148" s="39" t="s">
        <v>642</v>
      </c>
      <c r="B3148" s="39" t="s">
        <v>66</v>
      </c>
      <c r="C3148" s="39" t="s">
        <v>144</v>
      </c>
      <c r="D3148" s="39" t="s">
        <v>30</v>
      </c>
      <c r="E3148" s="70" t="s">
        <v>39</v>
      </c>
      <c r="F3148" s="70" t="s">
        <v>36</v>
      </c>
      <c r="G3148" s="78">
        <v>45210</v>
      </c>
      <c r="H3148" s="78">
        <v>45717</v>
      </c>
      <c r="I3148" s="69">
        <v>17829691.129999999</v>
      </c>
      <c r="J3148" s="70">
        <v>0</v>
      </c>
      <c r="K3148" s="71">
        <v>1.0349999999999999</v>
      </c>
      <c r="L3148" s="70">
        <v>0</v>
      </c>
      <c r="M3148" s="71">
        <v>0.35</v>
      </c>
      <c r="N3148" s="72"/>
      <c r="O3148" s="73">
        <f>MIN(1,MAX(0,(1/(1+EXP(-(Assumptions!$B$5 + Assumptions!$B$6*$N3148))))*Assumptions!$B$3))</f>
        <v>3.9165722796764356E-2</v>
      </c>
      <c r="P3148" s="73">
        <f>VLOOKUP($F3148,Assumptions!$A$23:$B$27,2,FALSE)*Assumptions!$B$4</f>
        <v>0.55000000000000004</v>
      </c>
      <c r="Q3148" s="74">
        <f t="shared" si="98"/>
        <v>384072.00719222956</v>
      </c>
      <c r="R3148" s="75" t="str">
        <f>IF($O3148&lt;Assumptions!$B$17,"A",IF($O3148&lt;Assumptions!$B$18,"B",IF($O3148&lt;Assumptions!$B$19,"C",IF($O3148&lt;Assumptions!$B$20,"D","E"))))</f>
        <v>B</v>
      </c>
      <c r="S3148" s="75">
        <f t="shared" si="99"/>
        <v>0</v>
      </c>
    </row>
    <row r="3149" spans="1:19" ht="17.399999999999999" x14ac:dyDescent="0.3">
      <c r="A3149" s="39" t="s">
        <v>642</v>
      </c>
      <c r="B3149" s="39" t="s">
        <v>66</v>
      </c>
      <c r="C3149" s="39" t="s">
        <v>144</v>
      </c>
      <c r="D3149" s="39" t="s">
        <v>30</v>
      </c>
      <c r="E3149" s="70" t="s">
        <v>39</v>
      </c>
      <c r="F3149" s="70" t="s">
        <v>36</v>
      </c>
      <c r="G3149" s="78">
        <v>45210</v>
      </c>
      <c r="H3149" s="78">
        <v>45748</v>
      </c>
      <c r="I3149" s="69">
        <v>17449732.609999999</v>
      </c>
      <c r="J3149" s="70">
        <v>0</v>
      </c>
      <c r="K3149" s="71">
        <v>0.97699999999999998</v>
      </c>
      <c r="L3149" s="70">
        <v>0</v>
      </c>
      <c r="M3149" s="71">
        <v>0.35</v>
      </c>
      <c r="N3149" s="72"/>
      <c r="O3149" s="73">
        <f>MIN(1,MAX(0,(1/(1+EXP(-(Assumptions!$B$5 + Assumptions!$B$6*$N3149))))*Assumptions!$B$3))</f>
        <v>3.9165722796764356E-2</v>
      </c>
      <c r="P3149" s="73">
        <f>VLOOKUP($F3149,Assumptions!$A$23:$B$27,2,FALSE)*Assumptions!$B$4</f>
        <v>0.55000000000000004</v>
      </c>
      <c r="Q3149" s="74">
        <f t="shared" si="98"/>
        <v>375887.26465450571</v>
      </c>
      <c r="R3149" s="75" t="str">
        <f>IF($O3149&lt;Assumptions!$B$17,"A",IF($O3149&lt;Assumptions!$B$18,"B",IF($O3149&lt;Assumptions!$B$19,"C",IF($O3149&lt;Assumptions!$B$20,"D","E"))))</f>
        <v>B</v>
      </c>
      <c r="S3149" s="75">
        <f t="shared" si="99"/>
        <v>0</v>
      </c>
    </row>
    <row r="3150" spans="1:19" ht="17.399999999999999" x14ac:dyDescent="0.3">
      <c r="A3150" s="39" t="s">
        <v>642</v>
      </c>
      <c r="B3150" s="39" t="s">
        <v>66</v>
      </c>
      <c r="C3150" s="39" t="s">
        <v>144</v>
      </c>
      <c r="D3150" s="39" t="s">
        <v>30</v>
      </c>
      <c r="E3150" s="70" t="s">
        <v>39</v>
      </c>
      <c r="F3150" s="70" t="s">
        <v>36</v>
      </c>
      <c r="G3150" s="78">
        <v>45210</v>
      </c>
      <c r="H3150" s="78">
        <v>45778</v>
      </c>
      <c r="I3150" s="69">
        <v>17061349.27</v>
      </c>
      <c r="J3150" s="70">
        <v>0</v>
      </c>
      <c r="K3150" s="71">
        <v>1.0269999999999999</v>
      </c>
      <c r="L3150" s="70">
        <v>0</v>
      </c>
      <c r="M3150" s="71">
        <v>0.35</v>
      </c>
      <c r="N3150" s="72"/>
      <c r="O3150" s="73">
        <f>MIN(1,MAX(0,(1/(1+EXP(-(Assumptions!$B$5 + Assumptions!$B$6*$N3150))))*Assumptions!$B$3))</f>
        <v>3.9165722796764356E-2</v>
      </c>
      <c r="P3150" s="73">
        <f>VLOOKUP($F3150,Assumptions!$A$23:$B$27,2,FALSE)*Assumptions!$B$4</f>
        <v>0.55000000000000004</v>
      </c>
      <c r="Q3150" s="74">
        <f t="shared" si="98"/>
        <v>367521.0418261789</v>
      </c>
      <c r="R3150" s="75" t="str">
        <f>IF($O3150&lt;Assumptions!$B$17,"A",IF($O3150&lt;Assumptions!$B$18,"B",IF($O3150&lt;Assumptions!$B$19,"C",IF($O3150&lt;Assumptions!$B$20,"D","E"))))</f>
        <v>B</v>
      </c>
      <c r="S3150" s="75">
        <f t="shared" si="99"/>
        <v>0</v>
      </c>
    </row>
    <row r="3151" spans="1:19" ht="17.399999999999999" x14ac:dyDescent="0.3">
      <c r="A3151" s="39" t="s">
        <v>642</v>
      </c>
      <c r="B3151" s="39" t="s">
        <v>66</v>
      </c>
      <c r="C3151" s="39" t="s">
        <v>144</v>
      </c>
      <c r="D3151" s="39" t="s">
        <v>30</v>
      </c>
      <c r="E3151" s="70" t="s">
        <v>39</v>
      </c>
      <c r="F3151" s="70" t="s">
        <v>36</v>
      </c>
      <c r="G3151" s="78">
        <v>45210</v>
      </c>
      <c r="H3151" s="78">
        <v>45809</v>
      </c>
      <c r="I3151" s="69">
        <v>16619922.58</v>
      </c>
      <c r="J3151" s="70">
        <v>0</v>
      </c>
      <c r="K3151" s="71">
        <v>1.091</v>
      </c>
      <c r="L3151" s="70">
        <v>0</v>
      </c>
      <c r="M3151" s="71">
        <v>0.35</v>
      </c>
      <c r="N3151" s="72"/>
      <c r="O3151" s="73">
        <f>MIN(1,MAX(0,(1/(1+EXP(-(Assumptions!$B$5 + Assumptions!$B$6*$N3151))))*Assumptions!$B$3))</f>
        <v>3.9165722796764356E-2</v>
      </c>
      <c r="P3151" s="73">
        <f>VLOOKUP($F3151,Assumptions!$A$23:$B$27,2,FALSE)*Assumptions!$B$4</f>
        <v>0.55000000000000004</v>
      </c>
      <c r="Q3151" s="74">
        <f t="shared" si="98"/>
        <v>358012.20436958055</v>
      </c>
      <c r="R3151" s="75" t="str">
        <f>IF($O3151&lt;Assumptions!$B$17,"A",IF($O3151&lt;Assumptions!$B$18,"B",IF($O3151&lt;Assumptions!$B$19,"C",IF($O3151&lt;Assumptions!$B$20,"D","E"))))</f>
        <v>B</v>
      </c>
      <c r="S3151" s="75">
        <f t="shared" si="99"/>
        <v>0</v>
      </c>
    </row>
    <row r="3152" spans="1:19" ht="17.399999999999999" x14ac:dyDescent="0.3">
      <c r="A3152" s="39" t="s">
        <v>642</v>
      </c>
      <c r="B3152" s="39" t="s">
        <v>66</v>
      </c>
      <c r="C3152" s="39" t="s">
        <v>144</v>
      </c>
      <c r="D3152" s="39" t="s">
        <v>30</v>
      </c>
      <c r="E3152" s="70" t="s">
        <v>39</v>
      </c>
      <c r="F3152" s="70" t="s">
        <v>36</v>
      </c>
      <c r="G3152" s="78">
        <v>45210</v>
      </c>
      <c r="H3152" s="78">
        <v>45839</v>
      </c>
      <c r="I3152" s="69">
        <v>16246322.9</v>
      </c>
      <c r="J3152" s="70">
        <v>35</v>
      </c>
      <c r="K3152" s="71">
        <v>0.82899999999999996</v>
      </c>
      <c r="L3152" s="70">
        <v>0</v>
      </c>
      <c r="M3152" s="71">
        <v>0.35</v>
      </c>
      <c r="N3152" s="72"/>
      <c r="O3152" s="73">
        <f>MIN(1,MAX(0,(1/(1+EXP(-(Assumptions!$B$5 + Assumptions!$B$6*$N3152))))*Assumptions!$B$3))</f>
        <v>3.9165722796764356E-2</v>
      </c>
      <c r="P3152" s="73">
        <f>VLOOKUP($F3152,Assumptions!$A$23:$B$27,2,FALSE)*Assumptions!$B$4</f>
        <v>0.55000000000000004</v>
      </c>
      <c r="Q3152" s="74">
        <f t="shared" si="98"/>
        <v>349964.43854246871</v>
      </c>
      <c r="R3152" s="75" t="str">
        <f>IF($O3152&lt;Assumptions!$B$17,"A",IF($O3152&lt;Assumptions!$B$18,"B",IF($O3152&lt;Assumptions!$B$19,"C",IF($O3152&lt;Assumptions!$B$20,"D","E"))))</f>
        <v>B</v>
      </c>
      <c r="S3152" s="75">
        <f t="shared" si="99"/>
        <v>0</v>
      </c>
    </row>
    <row r="3153" spans="1:19" ht="17.399999999999999" x14ac:dyDescent="0.3">
      <c r="A3153" s="39" t="s">
        <v>642</v>
      </c>
      <c r="B3153" s="39" t="s">
        <v>66</v>
      </c>
      <c r="C3153" s="39" t="s">
        <v>144</v>
      </c>
      <c r="D3153" s="39" t="s">
        <v>30</v>
      </c>
      <c r="E3153" s="70" t="s">
        <v>39</v>
      </c>
      <c r="F3153" s="70" t="s">
        <v>36</v>
      </c>
      <c r="G3153" s="78">
        <v>45210</v>
      </c>
      <c r="H3153" s="78">
        <v>45870</v>
      </c>
      <c r="I3153" s="69">
        <v>15870584.59</v>
      </c>
      <c r="J3153" s="70">
        <v>15</v>
      </c>
      <c r="K3153" s="71">
        <v>0.99299999999999999</v>
      </c>
      <c r="L3153" s="70">
        <v>0</v>
      </c>
      <c r="M3153" s="71">
        <v>0.35</v>
      </c>
      <c r="N3153" s="72"/>
      <c r="O3153" s="73">
        <f>MIN(1,MAX(0,(1/(1+EXP(-(Assumptions!$B$5 + Assumptions!$B$6*$N3153))))*Assumptions!$B$3))</f>
        <v>3.9165722796764356E-2</v>
      </c>
      <c r="P3153" s="73">
        <f>VLOOKUP($F3153,Assumptions!$A$23:$B$27,2,FALSE)*Assumptions!$B$4</f>
        <v>0.55000000000000004</v>
      </c>
      <c r="Q3153" s="74">
        <f t="shared" si="98"/>
        <v>341870.60417099705</v>
      </c>
      <c r="R3153" s="75" t="str">
        <f>IF($O3153&lt;Assumptions!$B$17,"A",IF($O3153&lt;Assumptions!$B$18,"B",IF($O3153&lt;Assumptions!$B$19,"C",IF($O3153&lt;Assumptions!$B$20,"D","E"))))</f>
        <v>B</v>
      </c>
      <c r="S3153" s="75">
        <f t="shared" si="99"/>
        <v>0</v>
      </c>
    </row>
    <row r="3154" spans="1:19" ht="17.399999999999999" x14ac:dyDescent="0.3">
      <c r="A3154" s="39" t="s">
        <v>642</v>
      </c>
      <c r="B3154" s="39" t="s">
        <v>66</v>
      </c>
      <c r="C3154" s="39" t="s">
        <v>144</v>
      </c>
      <c r="D3154" s="39" t="s">
        <v>30</v>
      </c>
      <c r="E3154" s="70" t="s">
        <v>39</v>
      </c>
      <c r="F3154" s="70" t="s">
        <v>36</v>
      </c>
      <c r="G3154" s="78">
        <v>45210</v>
      </c>
      <c r="H3154" s="78">
        <v>45901</v>
      </c>
      <c r="I3154" s="69">
        <v>15436253.380000001</v>
      </c>
      <c r="J3154" s="70">
        <v>0</v>
      </c>
      <c r="K3154" s="71">
        <v>0.97</v>
      </c>
      <c r="L3154" s="70">
        <v>0</v>
      </c>
      <c r="M3154" s="71">
        <v>0.35</v>
      </c>
      <c r="N3154" s="72"/>
      <c r="O3154" s="73">
        <f>MIN(1,MAX(0,(1/(1+EXP(-(Assumptions!$B$5 + Assumptions!$B$6*$N3154))))*Assumptions!$B$3))</f>
        <v>3.9165722796764356E-2</v>
      </c>
      <c r="P3154" s="73">
        <f>VLOOKUP($F3154,Assumptions!$A$23:$B$27,2,FALSE)*Assumptions!$B$4</f>
        <v>0.55000000000000004</v>
      </c>
      <c r="Q3154" s="74">
        <f t="shared" si="98"/>
        <v>332514.61149593332</v>
      </c>
      <c r="R3154" s="75" t="str">
        <f>IF($O3154&lt;Assumptions!$B$17,"A",IF($O3154&lt;Assumptions!$B$18,"B",IF($O3154&lt;Assumptions!$B$19,"C",IF($O3154&lt;Assumptions!$B$20,"D","E"))))</f>
        <v>B</v>
      </c>
      <c r="S3154" s="75">
        <f t="shared" si="99"/>
        <v>0</v>
      </c>
    </row>
    <row r="3155" spans="1:19" ht="17.399999999999999" x14ac:dyDescent="0.3">
      <c r="A3155" s="39" t="s">
        <v>642</v>
      </c>
      <c r="B3155" s="39" t="s">
        <v>66</v>
      </c>
      <c r="C3155" s="39" t="s">
        <v>144</v>
      </c>
      <c r="D3155" s="39" t="s">
        <v>30</v>
      </c>
      <c r="E3155" s="70" t="s">
        <v>39</v>
      </c>
      <c r="F3155" s="70" t="s">
        <v>36</v>
      </c>
      <c r="G3155" s="78">
        <v>45210</v>
      </c>
      <c r="H3155" s="78">
        <v>45931</v>
      </c>
      <c r="I3155" s="69">
        <v>15068478.73</v>
      </c>
      <c r="J3155" s="70">
        <v>35</v>
      </c>
      <c r="K3155" s="71">
        <v>0.53400000000000003</v>
      </c>
      <c r="L3155" s="70">
        <v>0</v>
      </c>
      <c r="M3155" s="71">
        <v>0.35</v>
      </c>
      <c r="N3155" s="72"/>
      <c r="O3155" s="73">
        <f>MIN(1,MAX(0,(1/(1+EXP(-(Assumptions!$B$5 + Assumptions!$B$6*$N3155))))*Assumptions!$B$3))</f>
        <v>3.9165722796764356E-2</v>
      </c>
      <c r="P3155" s="73">
        <f>VLOOKUP($F3155,Assumptions!$A$23:$B$27,2,FALSE)*Assumptions!$B$4</f>
        <v>0.55000000000000004</v>
      </c>
      <c r="Q3155" s="74">
        <f t="shared" si="98"/>
        <v>324592.32349946594</v>
      </c>
      <c r="R3155" s="75" t="str">
        <f>IF($O3155&lt;Assumptions!$B$17,"A",IF($O3155&lt;Assumptions!$B$18,"B",IF($O3155&lt;Assumptions!$B$19,"C",IF($O3155&lt;Assumptions!$B$20,"D","E"))))</f>
        <v>B</v>
      </c>
      <c r="S3155" s="75">
        <f t="shared" si="99"/>
        <v>0</v>
      </c>
    </row>
    <row r="3156" spans="1:19" ht="17.399999999999999" x14ac:dyDescent="0.3">
      <c r="A3156" s="39" t="s">
        <v>642</v>
      </c>
      <c r="B3156" s="39" t="s">
        <v>66</v>
      </c>
      <c r="C3156" s="39" t="s">
        <v>144</v>
      </c>
      <c r="D3156" s="39" t="s">
        <v>30</v>
      </c>
      <c r="E3156" s="70" t="s">
        <v>39</v>
      </c>
      <c r="F3156" s="70" t="s">
        <v>36</v>
      </c>
      <c r="G3156" s="78">
        <v>45210</v>
      </c>
      <c r="H3156" s="78">
        <v>45962</v>
      </c>
      <c r="I3156" s="69">
        <v>14682442.16</v>
      </c>
      <c r="J3156" s="70">
        <v>0</v>
      </c>
      <c r="K3156" s="71">
        <v>0.996</v>
      </c>
      <c r="L3156" s="70">
        <v>0</v>
      </c>
      <c r="M3156" s="71">
        <v>0.35</v>
      </c>
      <c r="N3156" s="72"/>
      <c r="O3156" s="73">
        <f>MIN(1,MAX(0,(1/(1+EXP(-(Assumptions!$B$5 + Assumptions!$B$6*$N3156))))*Assumptions!$B$3))</f>
        <v>3.9165722796764356E-2</v>
      </c>
      <c r="P3156" s="73">
        <f>VLOOKUP($F3156,Assumptions!$A$23:$B$27,2,FALSE)*Assumptions!$B$4</f>
        <v>0.55000000000000004</v>
      </c>
      <c r="Q3156" s="74">
        <f t="shared" si="98"/>
        <v>316276.6527899474</v>
      </c>
      <c r="R3156" s="75" t="str">
        <f>IF($O3156&lt;Assumptions!$B$17,"A",IF($O3156&lt;Assumptions!$B$18,"B",IF($O3156&lt;Assumptions!$B$19,"C",IF($O3156&lt;Assumptions!$B$20,"D","E"))))</f>
        <v>B</v>
      </c>
      <c r="S3156" s="75">
        <f t="shared" si="99"/>
        <v>0</v>
      </c>
    </row>
    <row r="3157" spans="1:19" ht="17.399999999999999" x14ac:dyDescent="0.3">
      <c r="A3157" s="39" t="s">
        <v>642</v>
      </c>
      <c r="B3157" s="39" t="s">
        <v>66</v>
      </c>
      <c r="C3157" s="39" t="s">
        <v>144</v>
      </c>
      <c r="D3157" s="39" t="s">
        <v>30</v>
      </c>
      <c r="E3157" s="70" t="s">
        <v>39</v>
      </c>
      <c r="F3157" s="70" t="s">
        <v>36</v>
      </c>
      <c r="G3157" s="78">
        <v>45210</v>
      </c>
      <c r="H3157" s="78">
        <v>45992</v>
      </c>
      <c r="I3157" s="69">
        <v>14365728.83</v>
      </c>
      <c r="J3157" s="70">
        <v>0</v>
      </c>
      <c r="K3157" s="71">
        <v>1.123</v>
      </c>
      <c r="L3157" s="70">
        <v>0</v>
      </c>
      <c r="M3157" s="71">
        <v>0.35</v>
      </c>
      <c r="N3157" s="72"/>
      <c r="O3157" s="73">
        <f>MIN(1,MAX(0,(1/(1+EXP(-(Assumptions!$B$5 + Assumptions!$B$6*$N3157))))*Assumptions!$B$3))</f>
        <v>3.9165722796764356E-2</v>
      </c>
      <c r="P3157" s="73">
        <f>VLOOKUP($F3157,Assumptions!$A$23:$B$27,2,FALSE)*Assumptions!$B$4</f>
        <v>0.55000000000000004</v>
      </c>
      <c r="Q3157" s="74">
        <f t="shared" si="98"/>
        <v>309454.28422109631</v>
      </c>
      <c r="R3157" s="75" t="str">
        <f>IF($O3157&lt;Assumptions!$B$17,"A",IF($O3157&lt;Assumptions!$B$18,"B",IF($O3157&lt;Assumptions!$B$19,"C",IF($O3157&lt;Assumptions!$B$20,"D","E"))))</f>
        <v>B</v>
      </c>
      <c r="S3157" s="75">
        <f t="shared" si="99"/>
        <v>0</v>
      </c>
    </row>
    <row r="3158" spans="1:19" ht="17.399999999999999" x14ac:dyDescent="0.3">
      <c r="A3158" s="39" t="s">
        <v>644</v>
      </c>
      <c r="B3158" s="39" t="s">
        <v>75</v>
      </c>
      <c r="C3158" s="39" t="s">
        <v>144</v>
      </c>
      <c r="D3158" s="39" t="s">
        <v>22</v>
      </c>
      <c r="E3158" s="70" t="s">
        <v>49</v>
      </c>
      <c r="F3158" s="70" t="s">
        <v>32</v>
      </c>
      <c r="G3158" s="78">
        <v>43492</v>
      </c>
      <c r="H3158" s="78">
        <v>45658</v>
      </c>
      <c r="I3158" s="69">
        <v>3190498.76</v>
      </c>
      <c r="J3158" s="70">
        <v>0</v>
      </c>
      <c r="K3158" s="71">
        <v>1.036</v>
      </c>
      <c r="L3158" s="70">
        <v>0</v>
      </c>
      <c r="M3158" s="71">
        <v>0.751</v>
      </c>
      <c r="N3158" s="72"/>
      <c r="O3158" s="73">
        <f>MIN(1,MAX(0,(1/(1+EXP(-(Assumptions!$B$5 + Assumptions!$B$6*$N3158))))*Assumptions!$B$3))</f>
        <v>3.9165722796764356E-2</v>
      </c>
      <c r="P3158" s="73">
        <f>VLOOKUP($F3158,Assumptions!$A$23:$B$27,2,FALSE)*Assumptions!$B$4</f>
        <v>0.5</v>
      </c>
      <c r="Q3158" s="74">
        <f t="shared" si="98"/>
        <v>62479.095008790202</v>
      </c>
      <c r="R3158" s="75" t="str">
        <f>IF($O3158&lt;Assumptions!$B$17,"A",IF($O3158&lt;Assumptions!$B$18,"B",IF($O3158&lt;Assumptions!$B$19,"C",IF($O3158&lt;Assumptions!$B$20,"D","E"))))</f>
        <v>B</v>
      </c>
      <c r="S3158" s="75">
        <f t="shared" si="99"/>
        <v>0</v>
      </c>
    </row>
    <row r="3159" spans="1:19" ht="17.399999999999999" x14ac:dyDescent="0.3">
      <c r="A3159" s="39" t="s">
        <v>644</v>
      </c>
      <c r="B3159" s="39" t="s">
        <v>75</v>
      </c>
      <c r="C3159" s="39" t="s">
        <v>144</v>
      </c>
      <c r="D3159" s="39" t="s">
        <v>22</v>
      </c>
      <c r="E3159" s="70" t="s">
        <v>49</v>
      </c>
      <c r="F3159" s="70" t="s">
        <v>32</v>
      </c>
      <c r="G3159" s="78">
        <v>43492</v>
      </c>
      <c r="H3159" s="78">
        <v>45689</v>
      </c>
      <c r="I3159" s="69">
        <v>3118816.04</v>
      </c>
      <c r="J3159" s="70">
        <v>0</v>
      </c>
      <c r="K3159" s="71">
        <v>1.01</v>
      </c>
      <c r="L3159" s="70">
        <v>0</v>
      </c>
      <c r="M3159" s="71">
        <v>0.751</v>
      </c>
      <c r="N3159" s="72"/>
      <c r="O3159" s="73">
        <f>MIN(1,MAX(0,(1/(1+EXP(-(Assumptions!$B$5 + Assumptions!$B$6*$N3159))))*Assumptions!$B$3))</f>
        <v>3.9165722796764356E-2</v>
      </c>
      <c r="P3159" s="73">
        <f>VLOOKUP($F3159,Assumptions!$A$23:$B$27,2,FALSE)*Assumptions!$B$4</f>
        <v>0.5</v>
      </c>
      <c r="Q3159" s="74">
        <f t="shared" si="98"/>
        <v>61075.342238371166</v>
      </c>
      <c r="R3159" s="75" t="str">
        <f>IF($O3159&lt;Assumptions!$B$17,"A",IF($O3159&lt;Assumptions!$B$18,"B",IF($O3159&lt;Assumptions!$B$19,"C",IF($O3159&lt;Assumptions!$B$20,"D","E"))))</f>
        <v>B</v>
      </c>
      <c r="S3159" s="75">
        <f t="shared" si="99"/>
        <v>0</v>
      </c>
    </row>
    <row r="3160" spans="1:19" ht="17.399999999999999" x14ac:dyDescent="0.3">
      <c r="A3160" s="39" t="s">
        <v>644</v>
      </c>
      <c r="B3160" s="39" t="s">
        <v>75</v>
      </c>
      <c r="C3160" s="39" t="s">
        <v>144</v>
      </c>
      <c r="D3160" s="39" t="s">
        <v>22</v>
      </c>
      <c r="E3160" s="70" t="s">
        <v>49</v>
      </c>
      <c r="F3160" s="70" t="s">
        <v>32</v>
      </c>
      <c r="G3160" s="78">
        <v>43492</v>
      </c>
      <c r="H3160" s="78">
        <v>45717</v>
      </c>
      <c r="I3160" s="69">
        <v>3035960.33</v>
      </c>
      <c r="J3160" s="70">
        <v>0</v>
      </c>
      <c r="K3160" s="71">
        <v>0.998</v>
      </c>
      <c r="L3160" s="70">
        <v>0</v>
      </c>
      <c r="M3160" s="71">
        <v>0.751</v>
      </c>
      <c r="N3160" s="72"/>
      <c r="O3160" s="73">
        <f>MIN(1,MAX(0,(1/(1+EXP(-(Assumptions!$B$5 + Assumptions!$B$6*$N3160))))*Assumptions!$B$3))</f>
        <v>3.9165722796764356E-2</v>
      </c>
      <c r="P3160" s="73">
        <f>VLOOKUP($F3160,Assumptions!$A$23:$B$27,2,FALSE)*Assumptions!$B$4</f>
        <v>0.5</v>
      </c>
      <c r="Q3160" s="74">
        <f t="shared" si="98"/>
        <v>59452.790353376622</v>
      </c>
      <c r="R3160" s="75" t="str">
        <f>IF($O3160&lt;Assumptions!$B$17,"A",IF($O3160&lt;Assumptions!$B$18,"B",IF($O3160&lt;Assumptions!$B$19,"C",IF($O3160&lt;Assumptions!$B$20,"D","E"))))</f>
        <v>B</v>
      </c>
      <c r="S3160" s="75">
        <f t="shared" si="99"/>
        <v>0</v>
      </c>
    </row>
    <row r="3161" spans="1:19" ht="17.399999999999999" x14ac:dyDescent="0.3">
      <c r="A3161" s="39" t="s">
        <v>644</v>
      </c>
      <c r="B3161" s="39" t="s">
        <v>75</v>
      </c>
      <c r="C3161" s="39" t="s">
        <v>144</v>
      </c>
      <c r="D3161" s="39" t="s">
        <v>22</v>
      </c>
      <c r="E3161" s="70" t="s">
        <v>49</v>
      </c>
      <c r="F3161" s="70" t="s">
        <v>32</v>
      </c>
      <c r="G3161" s="78">
        <v>43492</v>
      </c>
      <c r="H3161" s="78">
        <v>45748</v>
      </c>
      <c r="I3161" s="69">
        <v>2955493.84</v>
      </c>
      <c r="J3161" s="70">
        <v>95</v>
      </c>
      <c r="K3161" s="71">
        <v>0.20100000000000001</v>
      </c>
      <c r="L3161" s="70">
        <v>1</v>
      </c>
      <c r="M3161" s="71">
        <v>0.751</v>
      </c>
      <c r="N3161" s="72"/>
      <c r="O3161" s="73">
        <f>MIN(1,MAX(0,(1/(1+EXP(-(Assumptions!$B$5 + Assumptions!$B$6*$N3161))))*Assumptions!$B$3))</f>
        <v>3.9165722796764356E-2</v>
      </c>
      <c r="P3161" s="73">
        <f>VLOOKUP($F3161,Assumptions!$A$23:$B$27,2,FALSE)*Assumptions!$B$4</f>
        <v>0.5</v>
      </c>
      <c r="Q3161" s="74">
        <f t="shared" si="98"/>
        <v>57877.02623249231</v>
      </c>
      <c r="R3161" s="75" t="str">
        <f>IF($O3161&lt;Assumptions!$B$17,"A",IF($O3161&lt;Assumptions!$B$18,"B",IF($O3161&lt;Assumptions!$B$19,"C",IF($O3161&lt;Assumptions!$B$20,"D","E"))))</f>
        <v>B</v>
      </c>
      <c r="S3161" s="75">
        <f t="shared" si="99"/>
        <v>0</v>
      </c>
    </row>
    <row r="3162" spans="1:19" ht="17.399999999999999" x14ac:dyDescent="0.3">
      <c r="A3162" s="39" t="s">
        <v>644</v>
      </c>
      <c r="B3162" s="39" t="s">
        <v>75</v>
      </c>
      <c r="C3162" s="39" t="s">
        <v>144</v>
      </c>
      <c r="D3162" s="39" t="s">
        <v>22</v>
      </c>
      <c r="E3162" s="70" t="s">
        <v>49</v>
      </c>
      <c r="F3162" s="70" t="s">
        <v>32</v>
      </c>
      <c r="G3162" s="78">
        <v>43492</v>
      </c>
      <c r="H3162" s="78">
        <v>45778</v>
      </c>
      <c r="I3162" s="69">
        <v>2880677.52</v>
      </c>
      <c r="J3162" s="70">
        <v>35</v>
      </c>
      <c r="K3162" s="71">
        <v>0.42899999999999999</v>
      </c>
      <c r="L3162" s="70">
        <v>1</v>
      </c>
      <c r="M3162" s="71">
        <v>0.751</v>
      </c>
      <c r="N3162" s="72"/>
      <c r="O3162" s="73">
        <f>MIN(1,MAX(0,(1/(1+EXP(-(Assumptions!$B$5 + Assumptions!$B$6*$N3162))))*Assumptions!$B$3))</f>
        <v>3.9165722796764356E-2</v>
      </c>
      <c r="P3162" s="73">
        <f>VLOOKUP($F3162,Assumptions!$A$23:$B$27,2,FALSE)*Assumptions!$B$4</f>
        <v>0.5</v>
      </c>
      <c r="Q3162" s="74">
        <f t="shared" si="98"/>
        <v>56411.908607595302</v>
      </c>
      <c r="R3162" s="75" t="str">
        <f>IF($O3162&lt;Assumptions!$B$17,"A",IF($O3162&lt;Assumptions!$B$18,"B",IF($O3162&lt;Assumptions!$B$19,"C",IF($O3162&lt;Assumptions!$B$20,"D","E"))))</f>
        <v>B</v>
      </c>
      <c r="S3162" s="75">
        <f t="shared" si="99"/>
        <v>0</v>
      </c>
    </row>
    <row r="3163" spans="1:19" ht="17.399999999999999" x14ac:dyDescent="0.3">
      <c r="A3163" s="39" t="s">
        <v>644</v>
      </c>
      <c r="B3163" s="39" t="s">
        <v>75</v>
      </c>
      <c r="C3163" s="39" t="s">
        <v>144</v>
      </c>
      <c r="D3163" s="39" t="s">
        <v>22</v>
      </c>
      <c r="E3163" s="70" t="s">
        <v>49</v>
      </c>
      <c r="F3163" s="70" t="s">
        <v>32</v>
      </c>
      <c r="G3163" s="78">
        <v>43492</v>
      </c>
      <c r="H3163" s="78">
        <v>45809</v>
      </c>
      <c r="I3163" s="69">
        <v>2817892.78</v>
      </c>
      <c r="J3163" s="70">
        <v>0</v>
      </c>
      <c r="K3163" s="71">
        <v>1.0229999999999999</v>
      </c>
      <c r="L3163" s="70">
        <v>1</v>
      </c>
      <c r="M3163" s="71">
        <v>0.751</v>
      </c>
      <c r="N3163" s="72"/>
      <c r="O3163" s="73">
        <f>MIN(1,MAX(0,(1/(1+EXP(-(Assumptions!$B$5 + Assumptions!$B$6*$N3163))))*Assumptions!$B$3))</f>
        <v>3.9165722796764356E-2</v>
      </c>
      <c r="P3163" s="73">
        <f>VLOOKUP($F3163,Assumptions!$A$23:$B$27,2,FALSE)*Assumptions!$B$4</f>
        <v>0.5</v>
      </c>
      <c r="Q3163" s="74">
        <f t="shared" si="98"/>
        <v>55182.403746241842</v>
      </c>
      <c r="R3163" s="75" t="str">
        <f>IF($O3163&lt;Assumptions!$B$17,"A",IF($O3163&lt;Assumptions!$B$18,"B",IF($O3163&lt;Assumptions!$B$19,"C",IF($O3163&lt;Assumptions!$B$20,"D","E"))))</f>
        <v>B</v>
      </c>
      <c r="S3163" s="75">
        <f t="shared" si="99"/>
        <v>0</v>
      </c>
    </row>
    <row r="3164" spans="1:19" ht="17.399999999999999" x14ac:dyDescent="0.3">
      <c r="A3164" s="39" t="s">
        <v>644</v>
      </c>
      <c r="B3164" s="39" t="s">
        <v>75</v>
      </c>
      <c r="C3164" s="39" t="s">
        <v>144</v>
      </c>
      <c r="D3164" s="39" t="s">
        <v>22</v>
      </c>
      <c r="E3164" s="70" t="s">
        <v>49</v>
      </c>
      <c r="F3164" s="70" t="s">
        <v>32</v>
      </c>
      <c r="G3164" s="78">
        <v>43492</v>
      </c>
      <c r="H3164" s="78">
        <v>45839</v>
      </c>
      <c r="I3164" s="69">
        <v>2817892.78</v>
      </c>
      <c r="J3164" s="70">
        <v>185</v>
      </c>
      <c r="K3164" s="71">
        <v>0.10100000000000001</v>
      </c>
      <c r="L3164" s="70">
        <v>1</v>
      </c>
      <c r="M3164" s="71">
        <v>0.751</v>
      </c>
      <c r="N3164" s="72"/>
      <c r="O3164" s="73">
        <f>MIN(1,MAX(0,(1/(1+EXP(-(Assumptions!$B$5 + Assumptions!$B$6*$N3164))))*Assumptions!$B$3))</f>
        <v>3.9165722796764356E-2</v>
      </c>
      <c r="P3164" s="73">
        <f>VLOOKUP($F3164,Assumptions!$A$23:$B$27,2,FALSE)*Assumptions!$B$4</f>
        <v>0.5</v>
      </c>
      <c r="Q3164" s="74">
        <f t="shared" si="98"/>
        <v>55182.403746241842</v>
      </c>
      <c r="R3164" s="75" t="str">
        <f>IF($O3164&lt;Assumptions!$B$17,"A",IF($O3164&lt;Assumptions!$B$18,"B",IF($O3164&lt;Assumptions!$B$19,"C",IF($O3164&lt;Assumptions!$B$20,"D","E"))))</f>
        <v>B</v>
      </c>
      <c r="S3164" s="75">
        <f t="shared" si="99"/>
        <v>1</v>
      </c>
    </row>
    <row r="3165" spans="1:19" ht="17.399999999999999" x14ac:dyDescent="0.3">
      <c r="A3165" s="39" t="s">
        <v>644</v>
      </c>
      <c r="B3165" s="39" t="s">
        <v>75</v>
      </c>
      <c r="C3165" s="39" t="s">
        <v>144</v>
      </c>
      <c r="D3165" s="39" t="s">
        <v>22</v>
      </c>
      <c r="E3165" s="70" t="s">
        <v>49</v>
      </c>
      <c r="F3165" s="70" t="s">
        <v>32</v>
      </c>
      <c r="G3165" s="78">
        <v>43492</v>
      </c>
      <c r="H3165" s="78">
        <v>45870</v>
      </c>
      <c r="I3165" s="69">
        <v>2817892.78</v>
      </c>
      <c r="J3165" s="70">
        <v>999</v>
      </c>
      <c r="K3165" s="71">
        <v>0.155</v>
      </c>
      <c r="L3165" s="70">
        <v>1</v>
      </c>
      <c r="M3165" s="71">
        <v>0.751</v>
      </c>
      <c r="N3165" s="72"/>
      <c r="O3165" s="73">
        <f>MIN(1,MAX(0,(1/(1+EXP(-(Assumptions!$B$5 + Assumptions!$B$6*$N3165))))*Assumptions!$B$3))</f>
        <v>3.9165722796764356E-2</v>
      </c>
      <c r="P3165" s="73">
        <f>VLOOKUP($F3165,Assumptions!$A$23:$B$27,2,FALSE)*Assumptions!$B$4</f>
        <v>0.5</v>
      </c>
      <c r="Q3165" s="74">
        <f t="shared" si="98"/>
        <v>55182.403746241842</v>
      </c>
      <c r="R3165" s="75" t="str">
        <f>IF($O3165&lt;Assumptions!$B$17,"A",IF($O3165&lt;Assumptions!$B$18,"B",IF($O3165&lt;Assumptions!$B$19,"C",IF($O3165&lt;Assumptions!$B$20,"D","E"))))</f>
        <v>B</v>
      </c>
      <c r="S3165" s="75">
        <f t="shared" si="99"/>
        <v>1</v>
      </c>
    </row>
    <row r="3166" spans="1:19" ht="17.399999999999999" x14ac:dyDescent="0.3">
      <c r="A3166" s="39" t="s">
        <v>644</v>
      </c>
      <c r="B3166" s="39" t="s">
        <v>75</v>
      </c>
      <c r="C3166" s="39" t="s">
        <v>144</v>
      </c>
      <c r="D3166" s="39" t="s">
        <v>22</v>
      </c>
      <c r="E3166" s="70" t="s">
        <v>49</v>
      </c>
      <c r="F3166" s="70" t="s">
        <v>32</v>
      </c>
      <c r="G3166" s="78">
        <v>43492</v>
      </c>
      <c r="H3166" s="78">
        <v>45901</v>
      </c>
      <c r="I3166" s="69">
        <v>2817892.78</v>
      </c>
      <c r="J3166" s="70">
        <v>999</v>
      </c>
      <c r="K3166" s="71">
        <v>0.06</v>
      </c>
      <c r="L3166" s="70">
        <v>1</v>
      </c>
      <c r="M3166" s="71">
        <v>0.751</v>
      </c>
      <c r="N3166" s="72"/>
      <c r="O3166" s="73">
        <f>MIN(1,MAX(0,(1/(1+EXP(-(Assumptions!$B$5 + Assumptions!$B$6*$N3166))))*Assumptions!$B$3))</f>
        <v>3.9165722796764356E-2</v>
      </c>
      <c r="P3166" s="73">
        <f>VLOOKUP($F3166,Assumptions!$A$23:$B$27,2,FALSE)*Assumptions!$B$4</f>
        <v>0.5</v>
      </c>
      <c r="Q3166" s="74">
        <f t="shared" si="98"/>
        <v>55182.403746241842</v>
      </c>
      <c r="R3166" s="75" t="str">
        <f>IF($O3166&lt;Assumptions!$B$17,"A",IF($O3166&lt;Assumptions!$B$18,"B",IF($O3166&lt;Assumptions!$B$19,"C",IF($O3166&lt;Assumptions!$B$20,"D","E"))))</f>
        <v>B</v>
      </c>
      <c r="S3166" s="75">
        <f t="shared" si="99"/>
        <v>1</v>
      </c>
    </row>
    <row r="3167" spans="1:19" ht="17.399999999999999" x14ac:dyDescent="0.3">
      <c r="A3167" s="39" t="s">
        <v>644</v>
      </c>
      <c r="B3167" s="39" t="s">
        <v>75</v>
      </c>
      <c r="C3167" s="39" t="s">
        <v>144</v>
      </c>
      <c r="D3167" s="39" t="s">
        <v>22</v>
      </c>
      <c r="E3167" s="70" t="s">
        <v>49</v>
      </c>
      <c r="F3167" s="70" t="s">
        <v>32</v>
      </c>
      <c r="G3167" s="78">
        <v>43492</v>
      </c>
      <c r="H3167" s="78">
        <v>45931</v>
      </c>
      <c r="I3167" s="69">
        <v>2817892.78</v>
      </c>
      <c r="J3167" s="70">
        <v>999</v>
      </c>
      <c r="K3167" s="71">
        <v>0.125</v>
      </c>
      <c r="L3167" s="70">
        <v>1</v>
      </c>
      <c r="M3167" s="71">
        <v>0.751</v>
      </c>
      <c r="N3167" s="72"/>
      <c r="O3167" s="73">
        <f>MIN(1,MAX(0,(1/(1+EXP(-(Assumptions!$B$5 + Assumptions!$B$6*$N3167))))*Assumptions!$B$3))</f>
        <v>3.9165722796764356E-2</v>
      </c>
      <c r="P3167" s="73">
        <f>VLOOKUP($F3167,Assumptions!$A$23:$B$27,2,FALSE)*Assumptions!$B$4</f>
        <v>0.5</v>
      </c>
      <c r="Q3167" s="74">
        <f t="shared" si="98"/>
        <v>55182.403746241842</v>
      </c>
      <c r="R3167" s="75" t="str">
        <f>IF($O3167&lt;Assumptions!$B$17,"A",IF($O3167&lt;Assumptions!$B$18,"B",IF($O3167&lt;Assumptions!$B$19,"C",IF($O3167&lt;Assumptions!$B$20,"D","E"))))</f>
        <v>B</v>
      </c>
      <c r="S3167" s="75">
        <f t="shared" si="99"/>
        <v>1</v>
      </c>
    </row>
    <row r="3168" spans="1:19" ht="17.399999999999999" x14ac:dyDescent="0.3">
      <c r="A3168" s="39" t="s">
        <v>644</v>
      </c>
      <c r="B3168" s="39" t="s">
        <v>75</v>
      </c>
      <c r="C3168" s="39" t="s">
        <v>144</v>
      </c>
      <c r="D3168" s="39" t="s">
        <v>22</v>
      </c>
      <c r="E3168" s="70" t="s">
        <v>49</v>
      </c>
      <c r="F3168" s="70" t="s">
        <v>32</v>
      </c>
      <c r="G3168" s="78">
        <v>43492</v>
      </c>
      <c r="H3168" s="78">
        <v>45962</v>
      </c>
      <c r="I3168" s="69">
        <v>2817892.78</v>
      </c>
      <c r="J3168" s="70">
        <v>999</v>
      </c>
      <c r="K3168" s="71">
        <v>0.106</v>
      </c>
      <c r="L3168" s="70">
        <v>1</v>
      </c>
      <c r="M3168" s="71">
        <v>0.751</v>
      </c>
      <c r="N3168" s="72"/>
      <c r="O3168" s="73">
        <f>MIN(1,MAX(0,(1/(1+EXP(-(Assumptions!$B$5 + Assumptions!$B$6*$N3168))))*Assumptions!$B$3))</f>
        <v>3.9165722796764356E-2</v>
      </c>
      <c r="P3168" s="73">
        <f>VLOOKUP($F3168,Assumptions!$A$23:$B$27,2,FALSE)*Assumptions!$B$4</f>
        <v>0.5</v>
      </c>
      <c r="Q3168" s="74">
        <f t="shared" si="98"/>
        <v>55182.403746241842</v>
      </c>
      <c r="R3168" s="75" t="str">
        <f>IF($O3168&lt;Assumptions!$B$17,"A",IF($O3168&lt;Assumptions!$B$18,"B",IF($O3168&lt;Assumptions!$B$19,"C",IF($O3168&lt;Assumptions!$B$20,"D","E"))))</f>
        <v>B</v>
      </c>
      <c r="S3168" s="75">
        <f t="shared" si="99"/>
        <v>1</v>
      </c>
    </row>
    <row r="3169" spans="1:19" ht="17.399999999999999" x14ac:dyDescent="0.3">
      <c r="A3169" s="39" t="s">
        <v>644</v>
      </c>
      <c r="B3169" s="39" t="s">
        <v>75</v>
      </c>
      <c r="C3169" s="39" t="s">
        <v>144</v>
      </c>
      <c r="D3169" s="39" t="s">
        <v>22</v>
      </c>
      <c r="E3169" s="70" t="s">
        <v>49</v>
      </c>
      <c r="F3169" s="70" t="s">
        <v>32</v>
      </c>
      <c r="G3169" s="78">
        <v>43492</v>
      </c>
      <c r="H3169" s="78">
        <v>45992</v>
      </c>
      <c r="I3169" s="69">
        <v>2817892.78</v>
      </c>
      <c r="J3169" s="70">
        <v>999</v>
      </c>
      <c r="K3169" s="71">
        <v>9.8000000000000004E-2</v>
      </c>
      <c r="L3169" s="70">
        <v>1</v>
      </c>
      <c r="M3169" s="71">
        <v>0.751</v>
      </c>
      <c r="N3169" s="72"/>
      <c r="O3169" s="73">
        <f>MIN(1,MAX(0,(1/(1+EXP(-(Assumptions!$B$5 + Assumptions!$B$6*$N3169))))*Assumptions!$B$3))</f>
        <v>3.9165722796764356E-2</v>
      </c>
      <c r="P3169" s="73">
        <f>VLOOKUP($F3169,Assumptions!$A$23:$B$27,2,FALSE)*Assumptions!$B$4</f>
        <v>0.5</v>
      </c>
      <c r="Q3169" s="74">
        <f t="shared" si="98"/>
        <v>55182.403746241842</v>
      </c>
      <c r="R3169" s="75" t="str">
        <f>IF($O3169&lt;Assumptions!$B$17,"A",IF($O3169&lt;Assumptions!$B$18,"B",IF($O3169&lt;Assumptions!$B$19,"C",IF($O3169&lt;Assumptions!$B$20,"D","E"))))</f>
        <v>B</v>
      </c>
      <c r="S3169" s="75">
        <f t="shared" si="99"/>
        <v>1</v>
      </c>
    </row>
    <row r="3170" spans="1:19" ht="17.399999999999999" x14ac:dyDescent="0.3">
      <c r="A3170" s="39" t="s">
        <v>646</v>
      </c>
      <c r="B3170" s="39" t="s">
        <v>29</v>
      </c>
      <c r="C3170" s="39" t="s">
        <v>144</v>
      </c>
      <c r="D3170" s="39" t="s">
        <v>42</v>
      </c>
      <c r="E3170" s="70" t="s">
        <v>49</v>
      </c>
      <c r="F3170" s="70" t="s">
        <v>28</v>
      </c>
      <c r="G3170" s="78">
        <v>43940</v>
      </c>
      <c r="H3170" s="78">
        <v>45658</v>
      </c>
      <c r="I3170" s="69">
        <v>10368116.85</v>
      </c>
      <c r="J3170" s="70">
        <v>0</v>
      </c>
      <c r="K3170" s="71">
        <v>1.0609999999999999</v>
      </c>
      <c r="L3170" s="70">
        <v>0</v>
      </c>
      <c r="M3170" s="71">
        <v>1.0940000000000001</v>
      </c>
      <c r="N3170" s="72"/>
      <c r="O3170" s="73">
        <f>MIN(1,MAX(0,(1/(1+EXP(-(Assumptions!$B$5 + Assumptions!$B$6*$N3170))))*Assumptions!$B$3))</f>
        <v>3.9165722796764356E-2</v>
      </c>
      <c r="P3170" s="73">
        <f>VLOOKUP($F3170,Assumptions!$A$23:$B$27,2,FALSE)*Assumptions!$B$4</f>
        <v>0.35</v>
      </c>
      <c r="Q3170" s="74">
        <f t="shared" si="98"/>
        <v>142126.17666504654</v>
      </c>
      <c r="R3170" s="75" t="str">
        <f>IF($O3170&lt;Assumptions!$B$17,"A",IF($O3170&lt;Assumptions!$B$18,"B",IF($O3170&lt;Assumptions!$B$19,"C",IF($O3170&lt;Assumptions!$B$20,"D","E"))))</f>
        <v>B</v>
      </c>
      <c r="S3170" s="75">
        <f t="shared" si="99"/>
        <v>0</v>
      </c>
    </row>
    <row r="3171" spans="1:19" ht="17.399999999999999" x14ac:dyDescent="0.3">
      <c r="A3171" s="39" t="s">
        <v>646</v>
      </c>
      <c r="B3171" s="39" t="s">
        <v>29</v>
      </c>
      <c r="C3171" s="39" t="s">
        <v>144</v>
      </c>
      <c r="D3171" s="39" t="s">
        <v>42</v>
      </c>
      <c r="E3171" s="70" t="s">
        <v>49</v>
      </c>
      <c r="F3171" s="70" t="s">
        <v>28</v>
      </c>
      <c r="G3171" s="78">
        <v>43940</v>
      </c>
      <c r="H3171" s="78">
        <v>45689</v>
      </c>
      <c r="I3171" s="69">
        <v>10114597.5</v>
      </c>
      <c r="J3171" s="70">
        <v>0</v>
      </c>
      <c r="K3171" s="71">
        <v>1.0820000000000001</v>
      </c>
      <c r="L3171" s="70">
        <v>0</v>
      </c>
      <c r="M3171" s="71">
        <v>1.0940000000000001</v>
      </c>
      <c r="N3171" s="72"/>
      <c r="O3171" s="73">
        <f>MIN(1,MAX(0,(1/(1+EXP(-(Assumptions!$B$5 + Assumptions!$B$6*$N3171))))*Assumptions!$B$3))</f>
        <v>3.9165722796764356E-2</v>
      </c>
      <c r="P3171" s="73">
        <f>VLOOKUP($F3171,Assumptions!$A$23:$B$27,2,FALSE)*Assumptions!$B$4</f>
        <v>0.35</v>
      </c>
      <c r="Q3171" s="74">
        <f t="shared" si="98"/>
        <v>138650.932660046</v>
      </c>
      <c r="R3171" s="75" t="str">
        <f>IF($O3171&lt;Assumptions!$B$17,"A",IF($O3171&lt;Assumptions!$B$18,"B",IF($O3171&lt;Assumptions!$B$19,"C",IF($O3171&lt;Assumptions!$B$20,"D","E"))))</f>
        <v>B</v>
      </c>
      <c r="S3171" s="75">
        <f t="shared" si="99"/>
        <v>0</v>
      </c>
    </row>
    <row r="3172" spans="1:19" ht="17.399999999999999" x14ac:dyDescent="0.3">
      <c r="A3172" s="39" t="s">
        <v>646</v>
      </c>
      <c r="B3172" s="39" t="s">
        <v>29</v>
      </c>
      <c r="C3172" s="39" t="s">
        <v>144</v>
      </c>
      <c r="D3172" s="39" t="s">
        <v>42</v>
      </c>
      <c r="E3172" s="70" t="s">
        <v>49</v>
      </c>
      <c r="F3172" s="70" t="s">
        <v>28</v>
      </c>
      <c r="G3172" s="78">
        <v>43940</v>
      </c>
      <c r="H3172" s="78">
        <v>45717</v>
      </c>
      <c r="I3172" s="69">
        <v>9831879.4100000001</v>
      </c>
      <c r="J3172" s="70">
        <v>0</v>
      </c>
      <c r="K3172" s="71">
        <v>1.105</v>
      </c>
      <c r="L3172" s="70">
        <v>0</v>
      </c>
      <c r="M3172" s="71">
        <v>1.0940000000000001</v>
      </c>
      <c r="N3172" s="72"/>
      <c r="O3172" s="73">
        <f>MIN(1,MAX(0,(1/(1+EXP(-(Assumptions!$B$5 + Assumptions!$B$6*$N3172))))*Assumptions!$B$3))</f>
        <v>3.9165722796764356E-2</v>
      </c>
      <c r="P3172" s="73">
        <f>VLOOKUP($F3172,Assumptions!$A$23:$B$27,2,FALSE)*Assumptions!$B$4</f>
        <v>0.35</v>
      </c>
      <c r="Q3172" s="74">
        <f t="shared" si="98"/>
        <v>134775.43224014627</v>
      </c>
      <c r="R3172" s="75" t="str">
        <f>IF($O3172&lt;Assumptions!$B$17,"A",IF($O3172&lt;Assumptions!$B$18,"B",IF($O3172&lt;Assumptions!$B$19,"C",IF($O3172&lt;Assumptions!$B$20,"D","E"))))</f>
        <v>B</v>
      </c>
      <c r="S3172" s="75">
        <f t="shared" si="99"/>
        <v>0</v>
      </c>
    </row>
    <row r="3173" spans="1:19" ht="17.399999999999999" x14ac:dyDescent="0.3">
      <c r="A3173" s="39" t="s">
        <v>646</v>
      </c>
      <c r="B3173" s="39" t="s">
        <v>29</v>
      </c>
      <c r="C3173" s="39" t="s">
        <v>144</v>
      </c>
      <c r="D3173" s="39" t="s">
        <v>42</v>
      </c>
      <c r="E3173" s="70" t="s">
        <v>49</v>
      </c>
      <c r="F3173" s="70" t="s">
        <v>28</v>
      </c>
      <c r="G3173" s="78">
        <v>43940</v>
      </c>
      <c r="H3173" s="78">
        <v>45748</v>
      </c>
      <c r="I3173" s="69">
        <v>9585456.2899999991</v>
      </c>
      <c r="J3173" s="70">
        <v>15</v>
      </c>
      <c r="K3173" s="71">
        <v>0.98199999999999998</v>
      </c>
      <c r="L3173" s="70">
        <v>0</v>
      </c>
      <c r="M3173" s="71">
        <v>1.0940000000000001</v>
      </c>
      <c r="N3173" s="72"/>
      <c r="O3173" s="73">
        <f>MIN(1,MAX(0,(1/(1+EXP(-(Assumptions!$B$5 + Assumptions!$B$6*$N3173))))*Assumptions!$B$3))</f>
        <v>3.9165722796764356E-2</v>
      </c>
      <c r="P3173" s="73">
        <f>VLOOKUP($F3173,Assumptions!$A$23:$B$27,2,FALSE)*Assumptions!$B$4</f>
        <v>0.35</v>
      </c>
      <c r="Q3173" s="74">
        <f t="shared" si="98"/>
        <v>131397.46337712443</v>
      </c>
      <c r="R3173" s="75" t="str">
        <f>IF($O3173&lt;Assumptions!$B$17,"A",IF($O3173&lt;Assumptions!$B$18,"B",IF($O3173&lt;Assumptions!$B$19,"C",IF($O3173&lt;Assumptions!$B$20,"D","E"))))</f>
        <v>B</v>
      </c>
      <c r="S3173" s="75">
        <f t="shared" si="99"/>
        <v>0</v>
      </c>
    </row>
    <row r="3174" spans="1:19" ht="17.399999999999999" x14ac:dyDescent="0.3">
      <c r="A3174" s="39" t="s">
        <v>646</v>
      </c>
      <c r="B3174" s="39" t="s">
        <v>29</v>
      </c>
      <c r="C3174" s="39" t="s">
        <v>144</v>
      </c>
      <c r="D3174" s="39" t="s">
        <v>42</v>
      </c>
      <c r="E3174" s="70" t="s">
        <v>49</v>
      </c>
      <c r="F3174" s="70" t="s">
        <v>28</v>
      </c>
      <c r="G3174" s="78">
        <v>43940</v>
      </c>
      <c r="H3174" s="78">
        <v>45778</v>
      </c>
      <c r="I3174" s="69">
        <v>9323792.1899999995</v>
      </c>
      <c r="J3174" s="70">
        <v>0</v>
      </c>
      <c r="K3174" s="71">
        <v>1.034</v>
      </c>
      <c r="L3174" s="70">
        <v>0</v>
      </c>
      <c r="M3174" s="71">
        <v>1.0940000000000001</v>
      </c>
      <c r="N3174" s="72"/>
      <c r="O3174" s="73">
        <f>MIN(1,MAX(0,(1/(1+EXP(-(Assumptions!$B$5 + Assumptions!$B$6*$N3174))))*Assumptions!$B$3))</f>
        <v>3.9165722796764356E-2</v>
      </c>
      <c r="P3174" s="73">
        <f>VLOOKUP($F3174,Assumptions!$A$23:$B$27,2,FALSE)*Assumptions!$B$4</f>
        <v>0.35</v>
      </c>
      <c r="Q3174" s="74">
        <f t="shared" si="98"/>
        <v>127810.57111486174</v>
      </c>
      <c r="R3174" s="75" t="str">
        <f>IF($O3174&lt;Assumptions!$B$17,"A",IF($O3174&lt;Assumptions!$B$18,"B",IF($O3174&lt;Assumptions!$B$19,"C",IF($O3174&lt;Assumptions!$B$20,"D","E"))))</f>
        <v>B</v>
      </c>
      <c r="S3174" s="75">
        <f t="shared" si="99"/>
        <v>0</v>
      </c>
    </row>
    <row r="3175" spans="1:19" ht="17.399999999999999" x14ac:dyDescent="0.3">
      <c r="A3175" s="39" t="s">
        <v>646</v>
      </c>
      <c r="B3175" s="39" t="s">
        <v>29</v>
      </c>
      <c r="C3175" s="39" t="s">
        <v>144</v>
      </c>
      <c r="D3175" s="39" t="s">
        <v>42</v>
      </c>
      <c r="E3175" s="70" t="s">
        <v>49</v>
      </c>
      <c r="F3175" s="70" t="s">
        <v>28</v>
      </c>
      <c r="G3175" s="78">
        <v>43940</v>
      </c>
      <c r="H3175" s="78">
        <v>45809</v>
      </c>
      <c r="I3175" s="69">
        <v>9081073.5899999999</v>
      </c>
      <c r="J3175" s="70">
        <v>35</v>
      </c>
      <c r="K3175" s="71">
        <v>0.89800000000000002</v>
      </c>
      <c r="L3175" s="70">
        <v>0</v>
      </c>
      <c r="M3175" s="71">
        <v>1.0940000000000001</v>
      </c>
      <c r="N3175" s="72"/>
      <c r="O3175" s="73">
        <f>MIN(1,MAX(0,(1/(1+EXP(-(Assumptions!$B$5 + Assumptions!$B$6*$N3175))))*Assumptions!$B$3))</f>
        <v>3.9165722796764356E-2</v>
      </c>
      <c r="P3175" s="73">
        <f>VLOOKUP($F3175,Assumptions!$A$23:$B$27,2,FALSE)*Assumptions!$B$4</f>
        <v>0.35</v>
      </c>
      <c r="Q3175" s="74">
        <f t="shared" si="98"/>
        <v>124483.3838230352</v>
      </c>
      <c r="R3175" s="75" t="str">
        <f>IF($O3175&lt;Assumptions!$B$17,"A",IF($O3175&lt;Assumptions!$B$18,"B",IF($O3175&lt;Assumptions!$B$19,"C",IF($O3175&lt;Assumptions!$B$20,"D","E"))))</f>
        <v>B</v>
      </c>
      <c r="S3175" s="75">
        <f t="shared" si="99"/>
        <v>0</v>
      </c>
    </row>
    <row r="3176" spans="1:19" ht="17.399999999999999" x14ac:dyDescent="0.3">
      <c r="A3176" s="39" t="s">
        <v>646</v>
      </c>
      <c r="B3176" s="39" t="s">
        <v>29</v>
      </c>
      <c r="C3176" s="39" t="s">
        <v>144</v>
      </c>
      <c r="D3176" s="39" t="s">
        <v>42</v>
      </c>
      <c r="E3176" s="70" t="s">
        <v>49</v>
      </c>
      <c r="F3176" s="70" t="s">
        <v>28</v>
      </c>
      <c r="G3176" s="78">
        <v>43940</v>
      </c>
      <c r="H3176" s="78">
        <v>45839</v>
      </c>
      <c r="I3176" s="69">
        <v>8883144.0700000003</v>
      </c>
      <c r="J3176" s="70">
        <v>35</v>
      </c>
      <c r="K3176" s="71">
        <v>0.746</v>
      </c>
      <c r="L3176" s="70">
        <v>0</v>
      </c>
      <c r="M3176" s="71">
        <v>1.0940000000000001</v>
      </c>
      <c r="N3176" s="72"/>
      <c r="O3176" s="73">
        <f>MIN(1,MAX(0,(1/(1+EXP(-(Assumptions!$B$5 + Assumptions!$B$6*$N3176))))*Assumptions!$B$3))</f>
        <v>3.9165722796764356E-2</v>
      </c>
      <c r="P3176" s="73">
        <f>VLOOKUP($F3176,Assumptions!$A$23:$B$27,2,FALSE)*Assumptions!$B$4</f>
        <v>0.35</v>
      </c>
      <c r="Q3176" s="74">
        <f t="shared" si="98"/>
        <v>121770.16537326937</v>
      </c>
      <c r="R3176" s="75" t="str">
        <f>IF($O3176&lt;Assumptions!$B$17,"A",IF($O3176&lt;Assumptions!$B$18,"B",IF($O3176&lt;Assumptions!$B$19,"C",IF($O3176&lt;Assumptions!$B$20,"D","E"))))</f>
        <v>B</v>
      </c>
      <c r="S3176" s="75">
        <f t="shared" si="99"/>
        <v>0</v>
      </c>
    </row>
    <row r="3177" spans="1:19" ht="17.399999999999999" x14ac:dyDescent="0.3">
      <c r="A3177" s="39" t="s">
        <v>646</v>
      </c>
      <c r="B3177" s="39" t="s">
        <v>29</v>
      </c>
      <c r="C3177" s="39" t="s">
        <v>144</v>
      </c>
      <c r="D3177" s="39" t="s">
        <v>42</v>
      </c>
      <c r="E3177" s="70" t="s">
        <v>49</v>
      </c>
      <c r="F3177" s="70" t="s">
        <v>28</v>
      </c>
      <c r="G3177" s="78">
        <v>43940</v>
      </c>
      <c r="H3177" s="78">
        <v>45870</v>
      </c>
      <c r="I3177" s="69">
        <v>8667571.9700000007</v>
      </c>
      <c r="J3177" s="70">
        <v>35</v>
      </c>
      <c r="K3177" s="71">
        <v>0.629</v>
      </c>
      <c r="L3177" s="70">
        <v>0</v>
      </c>
      <c r="M3177" s="71">
        <v>1.0940000000000001</v>
      </c>
      <c r="N3177" s="72"/>
      <c r="O3177" s="73">
        <f>MIN(1,MAX(0,(1/(1+EXP(-(Assumptions!$B$5 + Assumptions!$B$6*$N3177))))*Assumptions!$B$3))</f>
        <v>3.9165722796764356E-2</v>
      </c>
      <c r="P3177" s="73">
        <f>VLOOKUP($F3177,Assumptions!$A$23:$B$27,2,FALSE)*Assumptions!$B$4</f>
        <v>0.35</v>
      </c>
      <c r="Q3177" s="74">
        <f t="shared" si="98"/>
        <v>118815.10238430866</v>
      </c>
      <c r="R3177" s="75" t="str">
        <f>IF($O3177&lt;Assumptions!$B$17,"A",IF($O3177&lt;Assumptions!$B$18,"B",IF($O3177&lt;Assumptions!$B$19,"C",IF($O3177&lt;Assumptions!$B$20,"D","E"))))</f>
        <v>B</v>
      </c>
      <c r="S3177" s="75">
        <f t="shared" si="99"/>
        <v>0</v>
      </c>
    </row>
    <row r="3178" spans="1:19" ht="17.399999999999999" x14ac:dyDescent="0.3">
      <c r="A3178" s="39" t="s">
        <v>646</v>
      </c>
      <c r="B3178" s="39" t="s">
        <v>29</v>
      </c>
      <c r="C3178" s="39" t="s">
        <v>144</v>
      </c>
      <c r="D3178" s="39" t="s">
        <v>42</v>
      </c>
      <c r="E3178" s="70" t="s">
        <v>49</v>
      </c>
      <c r="F3178" s="70" t="s">
        <v>28</v>
      </c>
      <c r="G3178" s="78">
        <v>43940</v>
      </c>
      <c r="H3178" s="78">
        <v>45901</v>
      </c>
      <c r="I3178" s="69">
        <v>8485259.1099999994</v>
      </c>
      <c r="J3178" s="70">
        <v>185</v>
      </c>
      <c r="K3178" s="71">
        <v>0.113</v>
      </c>
      <c r="L3178" s="70">
        <v>0</v>
      </c>
      <c r="M3178" s="71">
        <v>1.0940000000000001</v>
      </c>
      <c r="N3178" s="72"/>
      <c r="O3178" s="73">
        <f>MIN(1,MAX(0,(1/(1+EXP(-(Assumptions!$B$5 + Assumptions!$B$6*$N3178))))*Assumptions!$B$3))</f>
        <v>3.9165722796764356E-2</v>
      </c>
      <c r="P3178" s="73">
        <f>VLOOKUP($F3178,Assumptions!$A$23:$B$27,2,FALSE)*Assumptions!$B$4</f>
        <v>0.35</v>
      </c>
      <c r="Q3178" s="74">
        <f t="shared" si="98"/>
        <v>116315.95715634277</v>
      </c>
      <c r="R3178" s="75" t="str">
        <f>IF($O3178&lt;Assumptions!$B$17,"A",IF($O3178&lt;Assumptions!$B$18,"B",IF($O3178&lt;Assumptions!$B$19,"C",IF($O3178&lt;Assumptions!$B$20,"D","E"))))</f>
        <v>B</v>
      </c>
      <c r="S3178" s="75">
        <f t="shared" si="99"/>
        <v>1</v>
      </c>
    </row>
    <row r="3179" spans="1:19" ht="17.399999999999999" x14ac:dyDescent="0.3">
      <c r="A3179" s="39" t="s">
        <v>646</v>
      </c>
      <c r="B3179" s="39" t="s">
        <v>29</v>
      </c>
      <c r="C3179" s="39" t="s">
        <v>144</v>
      </c>
      <c r="D3179" s="39" t="s">
        <v>42</v>
      </c>
      <c r="E3179" s="70" t="s">
        <v>49</v>
      </c>
      <c r="F3179" s="70" t="s">
        <v>28</v>
      </c>
      <c r="G3179" s="78">
        <v>43940</v>
      </c>
      <c r="H3179" s="78">
        <v>45931</v>
      </c>
      <c r="I3179" s="69">
        <v>8261111.7000000002</v>
      </c>
      <c r="J3179" s="70">
        <v>0</v>
      </c>
      <c r="K3179" s="71">
        <v>1.123</v>
      </c>
      <c r="L3179" s="70">
        <v>0</v>
      </c>
      <c r="M3179" s="71">
        <v>1.0940000000000001</v>
      </c>
      <c r="N3179" s="72"/>
      <c r="O3179" s="73">
        <f>MIN(1,MAX(0,(1/(1+EXP(-(Assumptions!$B$5 + Assumptions!$B$6*$N3179))))*Assumptions!$B$3))</f>
        <v>3.9165722796764356E-2</v>
      </c>
      <c r="P3179" s="73">
        <f>VLOOKUP($F3179,Assumptions!$A$23:$B$27,2,FALSE)*Assumptions!$B$4</f>
        <v>0.35</v>
      </c>
      <c r="Q3179" s="74">
        <f t="shared" si="98"/>
        <v>113243.34379235735</v>
      </c>
      <c r="R3179" s="75" t="str">
        <f>IF($O3179&lt;Assumptions!$B$17,"A",IF($O3179&lt;Assumptions!$B$18,"B",IF($O3179&lt;Assumptions!$B$19,"C",IF($O3179&lt;Assumptions!$B$20,"D","E"))))</f>
        <v>B</v>
      </c>
      <c r="S3179" s="75">
        <f t="shared" si="99"/>
        <v>0</v>
      </c>
    </row>
    <row r="3180" spans="1:19" ht="17.399999999999999" x14ac:dyDescent="0.3">
      <c r="A3180" s="39" t="s">
        <v>646</v>
      </c>
      <c r="B3180" s="39" t="s">
        <v>29</v>
      </c>
      <c r="C3180" s="39" t="s">
        <v>144</v>
      </c>
      <c r="D3180" s="39" t="s">
        <v>42</v>
      </c>
      <c r="E3180" s="70" t="s">
        <v>49</v>
      </c>
      <c r="F3180" s="70" t="s">
        <v>28</v>
      </c>
      <c r="G3180" s="78">
        <v>43940</v>
      </c>
      <c r="H3180" s="78">
        <v>45962</v>
      </c>
      <c r="I3180" s="69">
        <v>8044252.6299999999</v>
      </c>
      <c r="J3180" s="70">
        <v>0</v>
      </c>
      <c r="K3180" s="71">
        <v>0.97699999999999998</v>
      </c>
      <c r="L3180" s="70">
        <v>0</v>
      </c>
      <c r="M3180" s="71">
        <v>1.0940000000000001</v>
      </c>
      <c r="N3180" s="72"/>
      <c r="O3180" s="73">
        <f>MIN(1,MAX(0,(1/(1+EXP(-(Assumptions!$B$5 + Assumptions!$B$6*$N3180))))*Assumptions!$B$3))</f>
        <v>3.9165722796764356E-2</v>
      </c>
      <c r="P3180" s="73">
        <f>VLOOKUP($F3180,Assumptions!$A$23:$B$27,2,FALSE)*Assumptions!$B$4</f>
        <v>0.35</v>
      </c>
      <c r="Q3180" s="74">
        <f t="shared" si="98"/>
        <v>110270.6390148029</v>
      </c>
      <c r="R3180" s="75" t="str">
        <f>IF($O3180&lt;Assumptions!$B$17,"A",IF($O3180&lt;Assumptions!$B$18,"B",IF($O3180&lt;Assumptions!$B$19,"C",IF($O3180&lt;Assumptions!$B$20,"D","E"))))</f>
        <v>B</v>
      </c>
      <c r="S3180" s="75">
        <f t="shared" si="99"/>
        <v>0</v>
      </c>
    </row>
    <row r="3181" spans="1:19" ht="17.399999999999999" x14ac:dyDescent="0.3">
      <c r="A3181" s="39" t="s">
        <v>646</v>
      </c>
      <c r="B3181" s="39" t="s">
        <v>29</v>
      </c>
      <c r="C3181" s="39" t="s">
        <v>144</v>
      </c>
      <c r="D3181" s="39" t="s">
        <v>42</v>
      </c>
      <c r="E3181" s="70" t="s">
        <v>49</v>
      </c>
      <c r="F3181" s="70" t="s">
        <v>28</v>
      </c>
      <c r="G3181" s="78">
        <v>43940</v>
      </c>
      <c r="H3181" s="78">
        <v>45992</v>
      </c>
      <c r="I3181" s="69">
        <v>7855954.8700000001</v>
      </c>
      <c r="J3181" s="70">
        <v>0</v>
      </c>
      <c r="K3181" s="71">
        <v>0.95499999999999996</v>
      </c>
      <c r="L3181" s="70">
        <v>0</v>
      </c>
      <c r="M3181" s="71">
        <v>1.0940000000000001</v>
      </c>
      <c r="N3181" s="72"/>
      <c r="O3181" s="73">
        <f>MIN(1,MAX(0,(1/(1+EXP(-(Assumptions!$B$5 + Assumptions!$B$6*$N3181))))*Assumptions!$B$3))</f>
        <v>3.9165722796764356E-2</v>
      </c>
      <c r="P3181" s="73">
        <f>VLOOKUP($F3181,Assumptions!$A$23:$B$27,2,FALSE)*Assumptions!$B$4</f>
        <v>0.35</v>
      </c>
      <c r="Q3181" s="74">
        <f t="shared" si="98"/>
        <v>107689.45275980883</v>
      </c>
      <c r="R3181" s="75" t="str">
        <f>IF($O3181&lt;Assumptions!$B$17,"A",IF($O3181&lt;Assumptions!$B$18,"B",IF($O3181&lt;Assumptions!$B$19,"C",IF($O3181&lt;Assumptions!$B$20,"D","E"))))</f>
        <v>B</v>
      </c>
      <c r="S3181" s="75">
        <f t="shared" si="99"/>
        <v>0</v>
      </c>
    </row>
    <row r="3182" spans="1:19" ht="17.399999999999999" x14ac:dyDescent="0.3">
      <c r="A3182" s="39" t="s">
        <v>647</v>
      </c>
      <c r="B3182" s="39" t="s">
        <v>59</v>
      </c>
      <c r="C3182" s="39" t="s">
        <v>144</v>
      </c>
      <c r="D3182" s="39" t="s">
        <v>34</v>
      </c>
      <c r="E3182" s="70" t="s">
        <v>39</v>
      </c>
      <c r="F3182" s="70" t="s">
        <v>36</v>
      </c>
      <c r="G3182" s="78">
        <v>44818</v>
      </c>
      <c r="H3182" s="78">
        <v>45658</v>
      </c>
      <c r="I3182" s="69">
        <v>15924630.76</v>
      </c>
      <c r="J3182" s="70">
        <v>0</v>
      </c>
      <c r="K3182" s="71">
        <v>1.077</v>
      </c>
      <c r="L3182" s="70">
        <v>0</v>
      </c>
      <c r="M3182" s="71">
        <v>0.437</v>
      </c>
      <c r="N3182" s="72"/>
      <c r="O3182" s="73">
        <f>MIN(1,MAX(0,(1/(1+EXP(-(Assumptions!$B$5 + Assumptions!$B$6*$N3182))))*Assumptions!$B$3))</f>
        <v>3.9165722796764356E-2</v>
      </c>
      <c r="P3182" s="73">
        <f>VLOOKUP($F3182,Assumptions!$A$23:$B$27,2,FALSE)*Assumptions!$B$4</f>
        <v>0.55000000000000004</v>
      </c>
      <c r="Q3182" s="74">
        <f t="shared" si="98"/>
        <v>343034.82069284283</v>
      </c>
      <c r="R3182" s="75" t="str">
        <f>IF($O3182&lt;Assumptions!$B$17,"A",IF($O3182&lt;Assumptions!$B$18,"B",IF($O3182&lt;Assumptions!$B$19,"C",IF($O3182&lt;Assumptions!$B$20,"D","E"))))</f>
        <v>B</v>
      </c>
      <c r="S3182" s="75">
        <f t="shared" si="99"/>
        <v>0</v>
      </c>
    </row>
    <row r="3183" spans="1:19" ht="17.399999999999999" x14ac:dyDescent="0.3">
      <c r="A3183" s="39" t="s">
        <v>647</v>
      </c>
      <c r="B3183" s="39" t="s">
        <v>59</v>
      </c>
      <c r="C3183" s="39" t="s">
        <v>144</v>
      </c>
      <c r="D3183" s="39" t="s">
        <v>34</v>
      </c>
      <c r="E3183" s="70" t="s">
        <v>39</v>
      </c>
      <c r="F3183" s="70" t="s">
        <v>36</v>
      </c>
      <c r="G3183" s="78">
        <v>44818</v>
      </c>
      <c r="H3183" s="78">
        <v>45689</v>
      </c>
      <c r="I3183" s="69">
        <v>15484012.789999999</v>
      </c>
      <c r="J3183" s="70">
        <v>0</v>
      </c>
      <c r="K3183" s="71">
        <v>0.98899999999999999</v>
      </c>
      <c r="L3183" s="70">
        <v>0</v>
      </c>
      <c r="M3183" s="71">
        <v>0.437</v>
      </c>
      <c r="N3183" s="72"/>
      <c r="O3183" s="73">
        <f>MIN(1,MAX(0,(1/(1+EXP(-(Assumptions!$B$5 + Assumptions!$B$6*$N3183))))*Assumptions!$B$3))</f>
        <v>3.9165722796764356E-2</v>
      </c>
      <c r="P3183" s="73">
        <f>VLOOKUP($F3183,Assumptions!$A$23:$B$27,2,FALSE)*Assumptions!$B$4</f>
        <v>0.55000000000000004</v>
      </c>
      <c r="Q3183" s="74">
        <f t="shared" si="98"/>
        <v>333543.40399308165</v>
      </c>
      <c r="R3183" s="75" t="str">
        <f>IF($O3183&lt;Assumptions!$B$17,"A",IF($O3183&lt;Assumptions!$B$18,"B",IF($O3183&lt;Assumptions!$B$19,"C",IF($O3183&lt;Assumptions!$B$20,"D","E"))))</f>
        <v>B</v>
      </c>
      <c r="S3183" s="75">
        <f t="shared" si="99"/>
        <v>0</v>
      </c>
    </row>
    <row r="3184" spans="1:19" ht="17.399999999999999" x14ac:dyDescent="0.3">
      <c r="A3184" s="39" t="s">
        <v>647</v>
      </c>
      <c r="B3184" s="39" t="s">
        <v>59</v>
      </c>
      <c r="C3184" s="39" t="s">
        <v>144</v>
      </c>
      <c r="D3184" s="39" t="s">
        <v>34</v>
      </c>
      <c r="E3184" s="70" t="s">
        <v>39</v>
      </c>
      <c r="F3184" s="70" t="s">
        <v>36</v>
      </c>
      <c r="G3184" s="78">
        <v>44818</v>
      </c>
      <c r="H3184" s="78">
        <v>45717</v>
      </c>
      <c r="I3184" s="69">
        <v>15116985.939999999</v>
      </c>
      <c r="J3184" s="70">
        <v>15</v>
      </c>
      <c r="K3184" s="71">
        <v>1.0149999999999999</v>
      </c>
      <c r="L3184" s="70">
        <v>0</v>
      </c>
      <c r="M3184" s="71">
        <v>0.437</v>
      </c>
      <c r="N3184" s="72"/>
      <c r="O3184" s="73">
        <f>MIN(1,MAX(0,(1/(1+EXP(-(Assumptions!$B$5 + Assumptions!$B$6*$N3184))))*Assumptions!$B$3))</f>
        <v>3.9165722796764356E-2</v>
      </c>
      <c r="P3184" s="73">
        <f>VLOOKUP($F3184,Assumptions!$A$23:$B$27,2,FALSE)*Assumptions!$B$4</f>
        <v>0.55000000000000004</v>
      </c>
      <c r="Q3184" s="74">
        <f t="shared" si="98"/>
        <v>325637.22446674336</v>
      </c>
      <c r="R3184" s="75" t="str">
        <f>IF($O3184&lt;Assumptions!$B$17,"A",IF($O3184&lt;Assumptions!$B$18,"B",IF($O3184&lt;Assumptions!$B$19,"C",IF($O3184&lt;Assumptions!$B$20,"D","E"))))</f>
        <v>B</v>
      </c>
      <c r="S3184" s="75">
        <f t="shared" si="99"/>
        <v>0</v>
      </c>
    </row>
    <row r="3185" spans="1:19" ht="17.399999999999999" x14ac:dyDescent="0.3">
      <c r="A3185" s="39" t="s">
        <v>647</v>
      </c>
      <c r="B3185" s="39" t="s">
        <v>59</v>
      </c>
      <c r="C3185" s="39" t="s">
        <v>144</v>
      </c>
      <c r="D3185" s="39" t="s">
        <v>34</v>
      </c>
      <c r="E3185" s="70" t="s">
        <v>39</v>
      </c>
      <c r="F3185" s="70" t="s">
        <v>36</v>
      </c>
      <c r="G3185" s="78">
        <v>44818</v>
      </c>
      <c r="H3185" s="78">
        <v>45748</v>
      </c>
      <c r="I3185" s="69">
        <v>14737881.890000001</v>
      </c>
      <c r="J3185" s="70">
        <v>0</v>
      </c>
      <c r="K3185" s="71">
        <v>1.03</v>
      </c>
      <c r="L3185" s="70">
        <v>0</v>
      </c>
      <c r="M3185" s="71">
        <v>0.437</v>
      </c>
      <c r="N3185" s="72"/>
      <c r="O3185" s="73">
        <f>MIN(1,MAX(0,(1/(1+EXP(-(Assumptions!$B$5 + Assumptions!$B$6*$N3185))))*Assumptions!$B$3))</f>
        <v>3.9165722796764356E-2</v>
      </c>
      <c r="P3185" s="73">
        <f>VLOOKUP($F3185,Assumptions!$A$23:$B$27,2,FALSE)*Assumptions!$B$4</f>
        <v>0.55000000000000004</v>
      </c>
      <c r="Q3185" s="74">
        <f t="shared" si="98"/>
        <v>317470.88819335646</v>
      </c>
      <c r="R3185" s="75" t="str">
        <f>IF($O3185&lt;Assumptions!$B$17,"A",IF($O3185&lt;Assumptions!$B$18,"B",IF($O3185&lt;Assumptions!$B$19,"C",IF($O3185&lt;Assumptions!$B$20,"D","E"))))</f>
        <v>B</v>
      </c>
      <c r="S3185" s="75">
        <f t="shared" si="99"/>
        <v>0</v>
      </c>
    </row>
    <row r="3186" spans="1:19" ht="17.399999999999999" x14ac:dyDescent="0.3">
      <c r="A3186" s="39" t="s">
        <v>647</v>
      </c>
      <c r="B3186" s="39" t="s">
        <v>59</v>
      </c>
      <c r="C3186" s="39" t="s">
        <v>144</v>
      </c>
      <c r="D3186" s="39" t="s">
        <v>34</v>
      </c>
      <c r="E3186" s="70" t="s">
        <v>39</v>
      </c>
      <c r="F3186" s="70" t="s">
        <v>36</v>
      </c>
      <c r="G3186" s="78">
        <v>44818</v>
      </c>
      <c r="H3186" s="78">
        <v>45778</v>
      </c>
      <c r="I3186" s="69">
        <v>14420340.310000001</v>
      </c>
      <c r="J3186" s="70">
        <v>0</v>
      </c>
      <c r="K3186" s="71">
        <v>1.1459999999999999</v>
      </c>
      <c r="L3186" s="70">
        <v>0</v>
      </c>
      <c r="M3186" s="71">
        <v>0.437</v>
      </c>
      <c r="N3186" s="72"/>
      <c r="O3186" s="73">
        <f>MIN(1,MAX(0,(1/(1+EXP(-(Assumptions!$B$5 + Assumptions!$B$6*$N3186))))*Assumptions!$B$3))</f>
        <v>3.9165722796764356E-2</v>
      </c>
      <c r="P3186" s="73">
        <f>VLOOKUP($F3186,Assumptions!$A$23:$B$27,2,FALSE)*Assumptions!$B$4</f>
        <v>0.55000000000000004</v>
      </c>
      <c r="Q3186" s="74">
        <f t="shared" si="98"/>
        <v>310630.67816905689</v>
      </c>
      <c r="R3186" s="75" t="str">
        <f>IF($O3186&lt;Assumptions!$B$17,"A",IF($O3186&lt;Assumptions!$B$18,"B",IF($O3186&lt;Assumptions!$B$19,"C",IF($O3186&lt;Assumptions!$B$20,"D","E"))))</f>
        <v>B</v>
      </c>
      <c r="S3186" s="75">
        <f t="shared" si="99"/>
        <v>0</v>
      </c>
    </row>
    <row r="3187" spans="1:19" ht="17.399999999999999" x14ac:dyDescent="0.3">
      <c r="A3187" s="39" t="s">
        <v>647</v>
      </c>
      <c r="B3187" s="39" t="s">
        <v>59</v>
      </c>
      <c r="C3187" s="39" t="s">
        <v>144</v>
      </c>
      <c r="D3187" s="39" t="s">
        <v>34</v>
      </c>
      <c r="E3187" s="70" t="s">
        <v>39</v>
      </c>
      <c r="F3187" s="70" t="s">
        <v>36</v>
      </c>
      <c r="G3187" s="78">
        <v>44818</v>
      </c>
      <c r="H3187" s="78">
        <v>45809</v>
      </c>
      <c r="I3187" s="69">
        <v>14073690.859999999</v>
      </c>
      <c r="J3187" s="70">
        <v>35</v>
      </c>
      <c r="K3187" s="71">
        <v>0.83399999999999996</v>
      </c>
      <c r="L3187" s="70">
        <v>0</v>
      </c>
      <c r="M3187" s="71">
        <v>0.437</v>
      </c>
      <c r="N3187" s="72"/>
      <c r="O3187" s="73">
        <f>MIN(1,MAX(0,(1/(1+EXP(-(Assumptions!$B$5 + Assumptions!$B$6*$N3187))))*Assumptions!$B$3))</f>
        <v>3.9165722796764356E-2</v>
      </c>
      <c r="P3187" s="73">
        <f>VLOOKUP($F3187,Assumptions!$A$23:$B$27,2,FALSE)*Assumptions!$B$4</f>
        <v>0.55000000000000004</v>
      </c>
      <c r="Q3187" s="74">
        <f t="shared" si="98"/>
        <v>303163.45122256392</v>
      </c>
      <c r="R3187" s="75" t="str">
        <f>IF($O3187&lt;Assumptions!$B$17,"A",IF($O3187&lt;Assumptions!$B$18,"B",IF($O3187&lt;Assumptions!$B$19,"C",IF($O3187&lt;Assumptions!$B$20,"D","E"))))</f>
        <v>B</v>
      </c>
      <c r="S3187" s="75">
        <f t="shared" si="99"/>
        <v>0</v>
      </c>
    </row>
    <row r="3188" spans="1:19" ht="17.399999999999999" x14ac:dyDescent="0.3">
      <c r="A3188" s="39" t="s">
        <v>647</v>
      </c>
      <c r="B3188" s="39" t="s">
        <v>59</v>
      </c>
      <c r="C3188" s="39" t="s">
        <v>144</v>
      </c>
      <c r="D3188" s="39" t="s">
        <v>34</v>
      </c>
      <c r="E3188" s="70" t="s">
        <v>39</v>
      </c>
      <c r="F3188" s="70" t="s">
        <v>36</v>
      </c>
      <c r="G3188" s="78">
        <v>44818</v>
      </c>
      <c r="H3188" s="78">
        <v>45839</v>
      </c>
      <c r="I3188" s="69">
        <v>13683434.779999999</v>
      </c>
      <c r="J3188" s="70">
        <v>95</v>
      </c>
      <c r="K3188" s="71">
        <v>0.39400000000000002</v>
      </c>
      <c r="L3188" s="70">
        <v>0</v>
      </c>
      <c r="M3188" s="71">
        <v>0.437</v>
      </c>
      <c r="N3188" s="72"/>
      <c r="O3188" s="73">
        <f>MIN(1,MAX(0,(1/(1+EXP(-(Assumptions!$B$5 + Assumptions!$B$6*$N3188))))*Assumptions!$B$3))</f>
        <v>3.9165722796764356E-2</v>
      </c>
      <c r="P3188" s="73">
        <f>VLOOKUP($F3188,Assumptions!$A$23:$B$27,2,FALSE)*Assumptions!$B$4</f>
        <v>0.55000000000000004</v>
      </c>
      <c r="Q3188" s="74">
        <f t="shared" si="98"/>
        <v>294756.88742559636</v>
      </c>
      <c r="R3188" s="75" t="str">
        <f>IF($O3188&lt;Assumptions!$B$17,"A",IF($O3188&lt;Assumptions!$B$18,"B",IF($O3188&lt;Assumptions!$B$19,"C",IF($O3188&lt;Assumptions!$B$20,"D","E"))))</f>
        <v>B</v>
      </c>
      <c r="S3188" s="75">
        <f t="shared" si="99"/>
        <v>0</v>
      </c>
    </row>
    <row r="3189" spans="1:19" ht="17.399999999999999" x14ac:dyDescent="0.3">
      <c r="A3189" s="39" t="s">
        <v>647</v>
      </c>
      <c r="B3189" s="39" t="s">
        <v>59</v>
      </c>
      <c r="C3189" s="39" t="s">
        <v>144</v>
      </c>
      <c r="D3189" s="39" t="s">
        <v>34</v>
      </c>
      <c r="E3189" s="70" t="s">
        <v>39</v>
      </c>
      <c r="F3189" s="70" t="s">
        <v>36</v>
      </c>
      <c r="G3189" s="78">
        <v>44818</v>
      </c>
      <c r="H3189" s="78">
        <v>45870</v>
      </c>
      <c r="I3189" s="69">
        <v>13394318.390000001</v>
      </c>
      <c r="J3189" s="70">
        <v>65</v>
      </c>
      <c r="K3189" s="71">
        <v>0.48599999999999999</v>
      </c>
      <c r="L3189" s="70">
        <v>0</v>
      </c>
      <c r="M3189" s="71">
        <v>0.437</v>
      </c>
      <c r="N3189" s="72"/>
      <c r="O3189" s="73">
        <f>MIN(1,MAX(0,(1/(1+EXP(-(Assumptions!$B$5 + Assumptions!$B$6*$N3189))))*Assumptions!$B$3))</f>
        <v>3.9165722796764356E-2</v>
      </c>
      <c r="P3189" s="73">
        <f>VLOOKUP($F3189,Assumptions!$A$23:$B$27,2,FALSE)*Assumptions!$B$4</f>
        <v>0.55000000000000004</v>
      </c>
      <c r="Q3189" s="74">
        <f t="shared" si="98"/>
        <v>288528.98861288873</v>
      </c>
      <c r="R3189" s="75" t="str">
        <f>IF($O3189&lt;Assumptions!$B$17,"A",IF($O3189&lt;Assumptions!$B$18,"B",IF($O3189&lt;Assumptions!$B$19,"C",IF($O3189&lt;Assumptions!$B$20,"D","E"))))</f>
        <v>B</v>
      </c>
      <c r="S3189" s="75">
        <f t="shared" si="99"/>
        <v>0</v>
      </c>
    </row>
    <row r="3190" spans="1:19" ht="17.399999999999999" x14ac:dyDescent="0.3">
      <c r="A3190" s="39" t="s">
        <v>647</v>
      </c>
      <c r="B3190" s="39" t="s">
        <v>59</v>
      </c>
      <c r="C3190" s="39" t="s">
        <v>144</v>
      </c>
      <c r="D3190" s="39" t="s">
        <v>34</v>
      </c>
      <c r="E3190" s="70" t="s">
        <v>39</v>
      </c>
      <c r="F3190" s="70" t="s">
        <v>36</v>
      </c>
      <c r="G3190" s="78">
        <v>44818</v>
      </c>
      <c r="H3190" s="78">
        <v>45901</v>
      </c>
      <c r="I3190" s="69">
        <v>13084061.539999999</v>
      </c>
      <c r="J3190" s="70">
        <v>0</v>
      </c>
      <c r="K3190" s="71">
        <v>0.95299999999999996</v>
      </c>
      <c r="L3190" s="70">
        <v>0</v>
      </c>
      <c r="M3190" s="71">
        <v>0.437</v>
      </c>
      <c r="N3190" s="72"/>
      <c r="O3190" s="73">
        <f>MIN(1,MAX(0,(1/(1+EXP(-(Assumptions!$B$5 + Assumptions!$B$6*$N3190))))*Assumptions!$B$3))</f>
        <v>3.9165722796764356E-2</v>
      </c>
      <c r="P3190" s="73">
        <f>VLOOKUP($F3190,Assumptions!$A$23:$B$27,2,FALSE)*Assumptions!$B$4</f>
        <v>0.55000000000000004</v>
      </c>
      <c r="Q3190" s="74">
        <f t="shared" si="98"/>
        <v>281845.70003229519</v>
      </c>
      <c r="R3190" s="75" t="str">
        <f>IF($O3190&lt;Assumptions!$B$17,"A",IF($O3190&lt;Assumptions!$B$18,"B",IF($O3190&lt;Assumptions!$B$19,"C",IF($O3190&lt;Assumptions!$B$20,"D","E"))))</f>
        <v>B</v>
      </c>
      <c r="S3190" s="75">
        <f t="shared" si="99"/>
        <v>0</v>
      </c>
    </row>
    <row r="3191" spans="1:19" ht="17.399999999999999" x14ac:dyDescent="0.3">
      <c r="A3191" s="39" t="s">
        <v>647</v>
      </c>
      <c r="B3191" s="39" t="s">
        <v>59</v>
      </c>
      <c r="C3191" s="39" t="s">
        <v>144</v>
      </c>
      <c r="D3191" s="39" t="s">
        <v>34</v>
      </c>
      <c r="E3191" s="70" t="s">
        <v>39</v>
      </c>
      <c r="F3191" s="70" t="s">
        <v>36</v>
      </c>
      <c r="G3191" s="78">
        <v>44818</v>
      </c>
      <c r="H3191" s="78">
        <v>45931</v>
      </c>
      <c r="I3191" s="69">
        <v>12780263.24</v>
      </c>
      <c r="J3191" s="70">
        <v>0</v>
      </c>
      <c r="K3191" s="71">
        <v>1.145</v>
      </c>
      <c r="L3191" s="70">
        <v>0</v>
      </c>
      <c r="M3191" s="71">
        <v>0.437</v>
      </c>
      <c r="N3191" s="72"/>
      <c r="O3191" s="73">
        <f>MIN(1,MAX(0,(1/(1+EXP(-(Assumptions!$B$5 + Assumptions!$B$6*$N3191))))*Assumptions!$B$3))</f>
        <v>3.9165722796764356E-2</v>
      </c>
      <c r="P3191" s="73">
        <f>VLOOKUP($F3191,Assumptions!$A$23:$B$27,2,FALSE)*Assumptions!$B$4</f>
        <v>0.55000000000000004</v>
      </c>
      <c r="Q3191" s="74">
        <f t="shared" si="98"/>
        <v>275301.53603013465</v>
      </c>
      <c r="R3191" s="75" t="str">
        <f>IF($O3191&lt;Assumptions!$B$17,"A",IF($O3191&lt;Assumptions!$B$18,"B",IF($O3191&lt;Assumptions!$B$19,"C",IF($O3191&lt;Assumptions!$B$20,"D","E"))))</f>
        <v>B</v>
      </c>
      <c r="S3191" s="75">
        <f t="shared" si="99"/>
        <v>0</v>
      </c>
    </row>
    <row r="3192" spans="1:19" ht="17.399999999999999" x14ac:dyDescent="0.3">
      <c r="A3192" s="39" t="s">
        <v>647</v>
      </c>
      <c r="B3192" s="39" t="s">
        <v>59</v>
      </c>
      <c r="C3192" s="39" t="s">
        <v>144</v>
      </c>
      <c r="D3192" s="39" t="s">
        <v>34</v>
      </c>
      <c r="E3192" s="70" t="s">
        <v>39</v>
      </c>
      <c r="F3192" s="70" t="s">
        <v>36</v>
      </c>
      <c r="G3192" s="78">
        <v>44818</v>
      </c>
      <c r="H3192" s="78">
        <v>45962</v>
      </c>
      <c r="I3192" s="69">
        <v>12470106.85</v>
      </c>
      <c r="J3192" s="70">
        <v>0</v>
      </c>
      <c r="K3192" s="71">
        <v>1.093</v>
      </c>
      <c r="L3192" s="70">
        <v>0</v>
      </c>
      <c r="M3192" s="71">
        <v>0.437</v>
      </c>
      <c r="N3192" s="72"/>
      <c r="O3192" s="73">
        <f>MIN(1,MAX(0,(1/(1+EXP(-(Assumptions!$B$5 + Assumptions!$B$6*$N3192))))*Assumptions!$B$3))</f>
        <v>3.9165722796764356E-2</v>
      </c>
      <c r="P3192" s="73">
        <f>VLOOKUP($F3192,Assumptions!$A$23:$B$27,2,FALSE)*Assumptions!$B$4</f>
        <v>0.55000000000000004</v>
      </c>
      <c r="Q3192" s="74">
        <f t="shared" si="98"/>
        <v>268620.41147322283</v>
      </c>
      <c r="R3192" s="75" t="str">
        <f>IF($O3192&lt;Assumptions!$B$17,"A",IF($O3192&lt;Assumptions!$B$18,"B",IF($O3192&lt;Assumptions!$B$19,"C",IF($O3192&lt;Assumptions!$B$20,"D","E"))))</f>
        <v>B</v>
      </c>
      <c r="S3192" s="75">
        <f t="shared" si="99"/>
        <v>0</v>
      </c>
    </row>
    <row r="3193" spans="1:19" ht="17.399999999999999" x14ac:dyDescent="0.3">
      <c r="A3193" s="39" t="s">
        <v>647</v>
      </c>
      <c r="B3193" s="39" t="s">
        <v>59</v>
      </c>
      <c r="C3193" s="39" t="s">
        <v>144</v>
      </c>
      <c r="D3193" s="39" t="s">
        <v>34</v>
      </c>
      <c r="E3193" s="70" t="s">
        <v>39</v>
      </c>
      <c r="F3193" s="70" t="s">
        <v>36</v>
      </c>
      <c r="G3193" s="78">
        <v>44818</v>
      </c>
      <c r="H3193" s="78">
        <v>45992</v>
      </c>
      <c r="I3193" s="69">
        <v>12124648.039999999</v>
      </c>
      <c r="J3193" s="70">
        <v>65</v>
      </c>
      <c r="K3193" s="71">
        <v>0.60599999999999998</v>
      </c>
      <c r="L3193" s="70">
        <v>0</v>
      </c>
      <c r="M3193" s="71">
        <v>0.437</v>
      </c>
      <c r="N3193" s="72"/>
      <c r="O3193" s="73">
        <f>MIN(1,MAX(0,(1/(1+EXP(-(Assumptions!$B$5 + Assumptions!$B$6*$N3193))))*Assumptions!$B$3))</f>
        <v>3.9165722796764356E-2</v>
      </c>
      <c r="P3193" s="73">
        <f>VLOOKUP($F3193,Assumptions!$A$23:$B$27,2,FALSE)*Assumptions!$B$4</f>
        <v>0.55000000000000004</v>
      </c>
      <c r="Q3193" s="74">
        <f t="shared" si="98"/>
        <v>261178.83227863474</v>
      </c>
      <c r="R3193" s="75" t="str">
        <f>IF($O3193&lt;Assumptions!$B$17,"A",IF($O3193&lt;Assumptions!$B$18,"B",IF($O3193&lt;Assumptions!$B$19,"C",IF($O3193&lt;Assumptions!$B$20,"D","E"))))</f>
        <v>B</v>
      </c>
      <c r="S3193" s="75">
        <f t="shared" si="99"/>
        <v>0</v>
      </c>
    </row>
    <row r="3194" spans="1:19" ht="17.399999999999999" x14ac:dyDescent="0.3">
      <c r="A3194" s="39" t="s">
        <v>649</v>
      </c>
      <c r="B3194" s="39" t="s">
        <v>62</v>
      </c>
      <c r="C3194" s="39" t="s">
        <v>22</v>
      </c>
      <c r="D3194" s="39" t="s">
        <v>30</v>
      </c>
      <c r="E3194" s="70" t="s">
        <v>49</v>
      </c>
      <c r="F3194" s="70" t="s">
        <v>40</v>
      </c>
      <c r="G3194" s="78">
        <v>45082</v>
      </c>
      <c r="H3194" s="78">
        <v>45658</v>
      </c>
      <c r="I3194" s="69">
        <v>7973746.04</v>
      </c>
      <c r="J3194" s="70">
        <v>0</v>
      </c>
      <c r="K3194" s="71">
        <v>0.98399999999999999</v>
      </c>
      <c r="L3194" s="70">
        <v>0</v>
      </c>
      <c r="M3194" s="71">
        <v>1.2350000000000001</v>
      </c>
      <c r="N3194" s="72"/>
      <c r="O3194" s="73">
        <f>MIN(1,MAX(0,(1/(1+EXP(-(Assumptions!$B$5 + Assumptions!$B$6*$N3194))))*Assumptions!$B$3))</f>
        <v>3.9165722796764356E-2</v>
      </c>
      <c r="P3194" s="73">
        <f>VLOOKUP($F3194,Assumptions!$A$23:$B$27,2,FALSE)*Assumptions!$B$4</f>
        <v>0.7</v>
      </c>
      <c r="Q3194" s="74">
        <f t="shared" si="98"/>
        <v>218608.26893810622</v>
      </c>
      <c r="R3194" s="75" t="str">
        <f>IF($O3194&lt;Assumptions!$B$17,"A",IF($O3194&lt;Assumptions!$B$18,"B",IF($O3194&lt;Assumptions!$B$19,"C",IF($O3194&lt;Assumptions!$B$20,"D","E"))))</f>
        <v>B</v>
      </c>
      <c r="S3194" s="75">
        <f t="shared" si="99"/>
        <v>0</v>
      </c>
    </row>
    <row r="3195" spans="1:19" ht="17.399999999999999" x14ac:dyDescent="0.3">
      <c r="A3195" s="39" t="s">
        <v>649</v>
      </c>
      <c r="B3195" s="39" t="s">
        <v>62</v>
      </c>
      <c r="C3195" s="39" t="s">
        <v>22</v>
      </c>
      <c r="D3195" s="39" t="s">
        <v>30</v>
      </c>
      <c r="E3195" s="70" t="s">
        <v>49</v>
      </c>
      <c r="F3195" s="70" t="s">
        <v>40</v>
      </c>
      <c r="G3195" s="78">
        <v>45082</v>
      </c>
      <c r="H3195" s="78">
        <v>45689</v>
      </c>
      <c r="I3195" s="69">
        <v>7846767.5599999996</v>
      </c>
      <c r="J3195" s="70">
        <v>0</v>
      </c>
      <c r="K3195" s="71">
        <v>1.085</v>
      </c>
      <c r="L3195" s="70">
        <v>0</v>
      </c>
      <c r="M3195" s="71">
        <v>1.2350000000000001</v>
      </c>
      <c r="N3195" s="72"/>
      <c r="O3195" s="73">
        <f>MIN(1,MAX(0,(1/(1+EXP(-(Assumptions!$B$5 + Assumptions!$B$6*$N3195))))*Assumptions!$B$3))</f>
        <v>3.9165722796764356E-2</v>
      </c>
      <c r="P3195" s="73">
        <f>VLOOKUP($F3195,Assumptions!$A$23:$B$27,2,FALSE)*Assumptions!$B$4</f>
        <v>0.7</v>
      </c>
      <c r="Q3195" s="74">
        <f t="shared" si="98"/>
        <v>215127.02617392209</v>
      </c>
      <c r="R3195" s="75" t="str">
        <f>IF($O3195&lt;Assumptions!$B$17,"A",IF($O3195&lt;Assumptions!$B$18,"B",IF($O3195&lt;Assumptions!$B$19,"C",IF($O3195&lt;Assumptions!$B$20,"D","E"))))</f>
        <v>B</v>
      </c>
      <c r="S3195" s="75">
        <f t="shared" si="99"/>
        <v>0</v>
      </c>
    </row>
    <row r="3196" spans="1:19" ht="17.399999999999999" x14ac:dyDescent="0.3">
      <c r="A3196" s="39" t="s">
        <v>649</v>
      </c>
      <c r="B3196" s="39" t="s">
        <v>62</v>
      </c>
      <c r="C3196" s="39" t="s">
        <v>22</v>
      </c>
      <c r="D3196" s="39" t="s">
        <v>30</v>
      </c>
      <c r="E3196" s="70" t="s">
        <v>49</v>
      </c>
      <c r="F3196" s="70" t="s">
        <v>40</v>
      </c>
      <c r="G3196" s="78">
        <v>45082</v>
      </c>
      <c r="H3196" s="78">
        <v>45717</v>
      </c>
      <c r="I3196" s="69">
        <v>7708050.1799999997</v>
      </c>
      <c r="J3196" s="70">
        <v>35</v>
      </c>
      <c r="K3196" s="71">
        <v>0.46500000000000002</v>
      </c>
      <c r="L3196" s="70">
        <v>0</v>
      </c>
      <c r="M3196" s="71">
        <v>1.2350000000000001</v>
      </c>
      <c r="N3196" s="72"/>
      <c r="O3196" s="73">
        <f>MIN(1,MAX(0,(1/(1+EXP(-(Assumptions!$B$5 + Assumptions!$B$6*$N3196))))*Assumptions!$B$3))</f>
        <v>3.9165722796764356E-2</v>
      </c>
      <c r="P3196" s="73">
        <f>VLOOKUP($F3196,Assumptions!$A$23:$B$27,2,FALSE)*Assumptions!$B$4</f>
        <v>0.7</v>
      </c>
      <c r="Q3196" s="74">
        <f t="shared" si="98"/>
        <v>211323.94965740069</v>
      </c>
      <c r="R3196" s="75" t="str">
        <f>IF($O3196&lt;Assumptions!$B$17,"A",IF($O3196&lt;Assumptions!$B$18,"B",IF($O3196&lt;Assumptions!$B$19,"C",IF($O3196&lt;Assumptions!$B$20,"D","E"))))</f>
        <v>B</v>
      </c>
      <c r="S3196" s="75">
        <f t="shared" si="99"/>
        <v>0</v>
      </c>
    </row>
    <row r="3197" spans="1:19" ht="17.399999999999999" x14ac:dyDescent="0.3">
      <c r="A3197" s="39" t="s">
        <v>649</v>
      </c>
      <c r="B3197" s="39" t="s">
        <v>62</v>
      </c>
      <c r="C3197" s="39" t="s">
        <v>22</v>
      </c>
      <c r="D3197" s="39" t="s">
        <v>30</v>
      </c>
      <c r="E3197" s="70" t="s">
        <v>49</v>
      </c>
      <c r="F3197" s="70" t="s">
        <v>40</v>
      </c>
      <c r="G3197" s="78">
        <v>45082</v>
      </c>
      <c r="H3197" s="78">
        <v>45748</v>
      </c>
      <c r="I3197" s="69">
        <v>7554451.3300000001</v>
      </c>
      <c r="J3197" s="70">
        <v>0</v>
      </c>
      <c r="K3197" s="71">
        <v>1.0429999999999999</v>
      </c>
      <c r="L3197" s="70">
        <v>0</v>
      </c>
      <c r="M3197" s="71">
        <v>1.2350000000000001</v>
      </c>
      <c r="N3197" s="72"/>
      <c r="O3197" s="73">
        <f>MIN(1,MAX(0,(1/(1+EXP(-(Assumptions!$B$5 + Assumptions!$B$6*$N3197))))*Assumptions!$B$3))</f>
        <v>3.9165722796764356E-2</v>
      </c>
      <c r="P3197" s="73">
        <f>VLOOKUP($F3197,Assumptions!$A$23:$B$27,2,FALSE)*Assumptions!$B$4</f>
        <v>0.7</v>
      </c>
      <c r="Q3197" s="74">
        <f t="shared" si="98"/>
        <v>207112.88267069944</v>
      </c>
      <c r="R3197" s="75" t="str">
        <f>IF($O3197&lt;Assumptions!$B$17,"A",IF($O3197&lt;Assumptions!$B$18,"B",IF($O3197&lt;Assumptions!$B$19,"C",IF($O3197&lt;Assumptions!$B$20,"D","E"))))</f>
        <v>B</v>
      </c>
      <c r="S3197" s="75">
        <f t="shared" si="99"/>
        <v>0</v>
      </c>
    </row>
    <row r="3198" spans="1:19" ht="17.399999999999999" x14ac:dyDescent="0.3">
      <c r="A3198" s="39" t="s">
        <v>649</v>
      </c>
      <c r="B3198" s="39" t="s">
        <v>62</v>
      </c>
      <c r="C3198" s="39" t="s">
        <v>22</v>
      </c>
      <c r="D3198" s="39" t="s">
        <v>30</v>
      </c>
      <c r="E3198" s="70" t="s">
        <v>49</v>
      </c>
      <c r="F3198" s="70" t="s">
        <v>40</v>
      </c>
      <c r="G3198" s="78">
        <v>45082</v>
      </c>
      <c r="H3198" s="78">
        <v>45778</v>
      </c>
      <c r="I3198" s="69">
        <v>7447526.0999999996</v>
      </c>
      <c r="J3198" s="70">
        <v>15</v>
      </c>
      <c r="K3198" s="71">
        <v>1.002</v>
      </c>
      <c r="L3198" s="70">
        <v>0</v>
      </c>
      <c r="M3198" s="71">
        <v>1.2350000000000001</v>
      </c>
      <c r="N3198" s="72"/>
      <c r="O3198" s="73">
        <f>MIN(1,MAX(0,(1/(1+EXP(-(Assumptions!$B$5 + Assumptions!$B$6*$N3198))))*Assumptions!$B$3))</f>
        <v>3.9165722796764356E-2</v>
      </c>
      <c r="P3198" s="73">
        <f>VLOOKUP($F3198,Assumptions!$A$23:$B$27,2,FALSE)*Assumptions!$B$4</f>
        <v>0.7</v>
      </c>
      <c r="Q3198" s="74">
        <f t="shared" si="98"/>
        <v>204181.41992798727</v>
      </c>
      <c r="R3198" s="75" t="str">
        <f>IF($O3198&lt;Assumptions!$B$17,"A",IF($O3198&lt;Assumptions!$B$18,"B",IF($O3198&lt;Assumptions!$B$19,"C",IF($O3198&lt;Assumptions!$B$20,"D","E"))))</f>
        <v>B</v>
      </c>
      <c r="S3198" s="75">
        <f t="shared" si="99"/>
        <v>0</v>
      </c>
    </row>
    <row r="3199" spans="1:19" ht="17.399999999999999" x14ac:dyDescent="0.3">
      <c r="A3199" s="39" t="s">
        <v>649</v>
      </c>
      <c r="B3199" s="39" t="s">
        <v>62</v>
      </c>
      <c r="C3199" s="39" t="s">
        <v>22</v>
      </c>
      <c r="D3199" s="39" t="s">
        <v>30</v>
      </c>
      <c r="E3199" s="70" t="s">
        <v>49</v>
      </c>
      <c r="F3199" s="70" t="s">
        <v>40</v>
      </c>
      <c r="G3199" s="78">
        <v>45082</v>
      </c>
      <c r="H3199" s="78">
        <v>45809</v>
      </c>
      <c r="I3199" s="69">
        <v>7311087.1299999999</v>
      </c>
      <c r="J3199" s="70">
        <v>0</v>
      </c>
      <c r="K3199" s="71">
        <v>0.95899999999999996</v>
      </c>
      <c r="L3199" s="70">
        <v>0</v>
      </c>
      <c r="M3199" s="71">
        <v>1.2350000000000001</v>
      </c>
      <c r="N3199" s="72"/>
      <c r="O3199" s="73">
        <f>MIN(1,MAX(0,(1/(1+EXP(-(Assumptions!$B$5 + Assumptions!$B$6*$N3199))))*Assumptions!$B$3))</f>
        <v>3.9165722796764356E-2</v>
      </c>
      <c r="P3199" s="73">
        <f>VLOOKUP($F3199,Assumptions!$A$23:$B$27,2,FALSE)*Assumptions!$B$4</f>
        <v>0.7</v>
      </c>
      <c r="Q3199" s="74">
        <f t="shared" si="98"/>
        <v>200440.80831360002</v>
      </c>
      <c r="R3199" s="75" t="str">
        <f>IF($O3199&lt;Assumptions!$B$17,"A",IF($O3199&lt;Assumptions!$B$18,"B",IF($O3199&lt;Assumptions!$B$19,"C",IF($O3199&lt;Assumptions!$B$20,"D","E"))))</f>
        <v>B</v>
      </c>
      <c r="S3199" s="75">
        <f t="shared" si="99"/>
        <v>0</v>
      </c>
    </row>
    <row r="3200" spans="1:19" ht="17.399999999999999" x14ac:dyDescent="0.3">
      <c r="A3200" s="39" t="s">
        <v>649</v>
      </c>
      <c r="B3200" s="39" t="s">
        <v>62</v>
      </c>
      <c r="C3200" s="39" t="s">
        <v>22</v>
      </c>
      <c r="D3200" s="39" t="s">
        <v>30</v>
      </c>
      <c r="E3200" s="70" t="s">
        <v>49</v>
      </c>
      <c r="F3200" s="70" t="s">
        <v>40</v>
      </c>
      <c r="G3200" s="78">
        <v>45082</v>
      </c>
      <c r="H3200" s="78">
        <v>45839</v>
      </c>
      <c r="I3200" s="69">
        <v>7184655.6600000001</v>
      </c>
      <c r="J3200" s="70">
        <v>0</v>
      </c>
      <c r="K3200" s="71">
        <v>1.093</v>
      </c>
      <c r="L3200" s="70">
        <v>0</v>
      </c>
      <c r="M3200" s="71">
        <v>1.2350000000000001</v>
      </c>
      <c r="N3200" s="72"/>
      <c r="O3200" s="73">
        <f>MIN(1,MAX(0,(1/(1+EXP(-(Assumptions!$B$5 + Assumptions!$B$6*$N3200))))*Assumptions!$B$3))</f>
        <v>3.9165722796764356E-2</v>
      </c>
      <c r="P3200" s="73">
        <f>VLOOKUP($F3200,Assumptions!$A$23:$B$27,2,FALSE)*Assumptions!$B$4</f>
        <v>0.7</v>
      </c>
      <c r="Q3200" s="74">
        <f t="shared" si="98"/>
        <v>196974.56237883482</v>
      </c>
      <c r="R3200" s="75" t="str">
        <f>IF($O3200&lt;Assumptions!$B$17,"A",IF($O3200&lt;Assumptions!$B$18,"B",IF($O3200&lt;Assumptions!$B$19,"C",IF($O3200&lt;Assumptions!$B$20,"D","E"))))</f>
        <v>B</v>
      </c>
      <c r="S3200" s="75">
        <f t="shared" si="99"/>
        <v>0</v>
      </c>
    </row>
    <row r="3201" spans="1:19" ht="17.399999999999999" x14ac:dyDescent="0.3">
      <c r="A3201" s="39" t="s">
        <v>649</v>
      </c>
      <c r="B3201" s="39" t="s">
        <v>62</v>
      </c>
      <c r="C3201" s="39" t="s">
        <v>22</v>
      </c>
      <c r="D3201" s="39" t="s">
        <v>30</v>
      </c>
      <c r="E3201" s="70" t="s">
        <v>49</v>
      </c>
      <c r="F3201" s="70" t="s">
        <v>40</v>
      </c>
      <c r="G3201" s="78">
        <v>45082</v>
      </c>
      <c r="H3201" s="78">
        <v>45870</v>
      </c>
      <c r="I3201" s="69">
        <v>7036170.9400000004</v>
      </c>
      <c r="J3201" s="70">
        <v>0</v>
      </c>
      <c r="K3201" s="71">
        <v>1.08</v>
      </c>
      <c r="L3201" s="70">
        <v>0</v>
      </c>
      <c r="M3201" s="71">
        <v>1.2350000000000001</v>
      </c>
      <c r="N3201" s="72"/>
      <c r="O3201" s="73">
        <f>MIN(1,MAX(0,(1/(1+EXP(-(Assumptions!$B$5 + Assumptions!$B$6*$N3201))))*Assumptions!$B$3))</f>
        <v>3.9165722796764356E-2</v>
      </c>
      <c r="P3201" s="73">
        <f>VLOOKUP($F3201,Assumptions!$A$23:$B$27,2,FALSE)*Assumptions!$B$4</f>
        <v>0.7</v>
      </c>
      <c r="Q3201" s="74">
        <f t="shared" ref="Q3201:Q3264" si="100">$I3201*$O3201*$P3201</f>
        <v>192903.70441068223</v>
      </c>
      <c r="R3201" s="75" t="str">
        <f>IF($O3201&lt;Assumptions!$B$17,"A",IF($O3201&lt;Assumptions!$B$18,"B",IF($O3201&lt;Assumptions!$B$19,"C",IF($O3201&lt;Assumptions!$B$20,"D","E"))))</f>
        <v>B</v>
      </c>
      <c r="S3201" s="75">
        <f t="shared" ref="S3201:S3264" si="101">--($J3201&gt;=180)</f>
        <v>0</v>
      </c>
    </row>
    <row r="3202" spans="1:19" ht="17.399999999999999" x14ac:dyDescent="0.3">
      <c r="A3202" s="39" t="s">
        <v>649</v>
      </c>
      <c r="B3202" s="39" t="s">
        <v>62</v>
      </c>
      <c r="C3202" s="39" t="s">
        <v>22</v>
      </c>
      <c r="D3202" s="39" t="s">
        <v>30</v>
      </c>
      <c r="E3202" s="70" t="s">
        <v>49</v>
      </c>
      <c r="F3202" s="70" t="s">
        <v>40</v>
      </c>
      <c r="G3202" s="78">
        <v>45082</v>
      </c>
      <c r="H3202" s="78">
        <v>45901</v>
      </c>
      <c r="I3202" s="69">
        <v>6901129.1500000004</v>
      </c>
      <c r="J3202" s="70">
        <v>35</v>
      </c>
      <c r="K3202" s="71">
        <v>0.69299999999999995</v>
      </c>
      <c r="L3202" s="70">
        <v>0</v>
      </c>
      <c r="M3202" s="71">
        <v>1.2350000000000001</v>
      </c>
      <c r="N3202" s="72"/>
      <c r="O3202" s="73">
        <f>MIN(1,MAX(0,(1/(1+EXP(-(Assumptions!$B$5 + Assumptions!$B$6*$N3202))))*Assumptions!$B$3))</f>
        <v>3.9165722796764356E-2</v>
      </c>
      <c r="P3202" s="73">
        <f>VLOOKUP($F3202,Assumptions!$A$23:$B$27,2,FALSE)*Assumptions!$B$4</f>
        <v>0.7</v>
      </c>
      <c r="Q3202" s="74">
        <f t="shared" si="100"/>
        <v>189201.39789149901</v>
      </c>
      <c r="R3202" s="75" t="str">
        <f>IF($O3202&lt;Assumptions!$B$17,"A",IF($O3202&lt;Assumptions!$B$18,"B",IF($O3202&lt;Assumptions!$B$19,"C",IF($O3202&lt;Assumptions!$B$20,"D","E"))))</f>
        <v>B</v>
      </c>
      <c r="S3202" s="75">
        <f t="shared" si="101"/>
        <v>0</v>
      </c>
    </row>
    <row r="3203" spans="1:19" ht="17.399999999999999" x14ac:dyDescent="0.3">
      <c r="A3203" s="39" t="s">
        <v>649</v>
      </c>
      <c r="B3203" s="39" t="s">
        <v>62</v>
      </c>
      <c r="C3203" s="39" t="s">
        <v>22</v>
      </c>
      <c r="D3203" s="39" t="s">
        <v>30</v>
      </c>
      <c r="E3203" s="70" t="s">
        <v>49</v>
      </c>
      <c r="F3203" s="70" t="s">
        <v>40</v>
      </c>
      <c r="G3203" s="78">
        <v>45082</v>
      </c>
      <c r="H3203" s="78">
        <v>45931</v>
      </c>
      <c r="I3203" s="69">
        <v>6769014.7699999996</v>
      </c>
      <c r="J3203" s="70">
        <v>0</v>
      </c>
      <c r="K3203" s="71">
        <v>0.98499999999999999</v>
      </c>
      <c r="L3203" s="70">
        <v>0</v>
      </c>
      <c r="M3203" s="71">
        <v>1.2350000000000001</v>
      </c>
      <c r="N3203" s="72"/>
      <c r="O3203" s="73">
        <f>MIN(1,MAX(0,(1/(1+EXP(-(Assumptions!$B$5 + Assumptions!$B$6*$N3203))))*Assumptions!$B$3))</f>
        <v>3.9165722796764356E-2</v>
      </c>
      <c r="P3203" s="73">
        <f>VLOOKUP($F3203,Assumptions!$A$23:$B$27,2,FALSE)*Assumptions!$B$4</f>
        <v>0.7</v>
      </c>
      <c r="Q3203" s="74">
        <f t="shared" si="100"/>
        <v>185579.34926231654</v>
      </c>
      <c r="R3203" s="75" t="str">
        <f>IF($O3203&lt;Assumptions!$B$17,"A",IF($O3203&lt;Assumptions!$B$18,"B",IF($O3203&lt;Assumptions!$B$19,"C",IF($O3203&lt;Assumptions!$B$20,"D","E"))))</f>
        <v>B</v>
      </c>
      <c r="S3203" s="75">
        <f t="shared" si="101"/>
        <v>0</v>
      </c>
    </row>
    <row r="3204" spans="1:19" ht="17.399999999999999" x14ac:dyDescent="0.3">
      <c r="A3204" s="39" t="s">
        <v>649</v>
      </c>
      <c r="B3204" s="39" t="s">
        <v>62</v>
      </c>
      <c r="C3204" s="39" t="s">
        <v>22</v>
      </c>
      <c r="D3204" s="39" t="s">
        <v>30</v>
      </c>
      <c r="E3204" s="70" t="s">
        <v>49</v>
      </c>
      <c r="F3204" s="70" t="s">
        <v>40</v>
      </c>
      <c r="G3204" s="78">
        <v>45082</v>
      </c>
      <c r="H3204" s="78">
        <v>45962</v>
      </c>
      <c r="I3204" s="69">
        <v>6641197.5099999998</v>
      </c>
      <c r="J3204" s="70">
        <v>65</v>
      </c>
      <c r="K3204" s="71">
        <v>0.73799999999999999</v>
      </c>
      <c r="L3204" s="70">
        <v>0</v>
      </c>
      <c r="M3204" s="71">
        <v>1.2350000000000001</v>
      </c>
      <c r="N3204" s="72"/>
      <c r="O3204" s="73">
        <f>MIN(1,MAX(0,(1/(1+EXP(-(Assumptions!$B$5 + Assumptions!$B$6*$N3204))))*Assumptions!$B$3))</f>
        <v>3.9165722796764356E-2</v>
      </c>
      <c r="P3204" s="73">
        <f>VLOOKUP($F3204,Assumptions!$A$23:$B$27,2,FALSE)*Assumptions!$B$4</f>
        <v>0.7</v>
      </c>
      <c r="Q3204" s="74">
        <f t="shared" si="100"/>
        <v>182075.11050065517</v>
      </c>
      <c r="R3204" s="75" t="str">
        <f>IF($O3204&lt;Assumptions!$B$17,"A",IF($O3204&lt;Assumptions!$B$18,"B",IF($O3204&lt;Assumptions!$B$19,"C",IF($O3204&lt;Assumptions!$B$20,"D","E"))))</f>
        <v>B</v>
      </c>
      <c r="S3204" s="75">
        <f t="shared" si="101"/>
        <v>0</v>
      </c>
    </row>
    <row r="3205" spans="1:19" ht="17.399999999999999" x14ac:dyDescent="0.3">
      <c r="A3205" s="39" t="s">
        <v>649</v>
      </c>
      <c r="B3205" s="39" t="s">
        <v>62</v>
      </c>
      <c r="C3205" s="39" t="s">
        <v>22</v>
      </c>
      <c r="D3205" s="39" t="s">
        <v>30</v>
      </c>
      <c r="E3205" s="70" t="s">
        <v>49</v>
      </c>
      <c r="F3205" s="70" t="s">
        <v>40</v>
      </c>
      <c r="G3205" s="78">
        <v>45082</v>
      </c>
      <c r="H3205" s="78">
        <v>45992</v>
      </c>
      <c r="I3205" s="69">
        <v>6522127.0099999998</v>
      </c>
      <c r="J3205" s="70">
        <v>0</v>
      </c>
      <c r="K3205" s="71">
        <v>1.0900000000000001</v>
      </c>
      <c r="L3205" s="70">
        <v>0</v>
      </c>
      <c r="M3205" s="71">
        <v>1.2350000000000001</v>
      </c>
      <c r="N3205" s="72"/>
      <c r="O3205" s="73">
        <f>MIN(1,MAX(0,(1/(1+EXP(-(Assumptions!$B$5 + Assumptions!$B$6*$N3205))))*Assumptions!$B$3))</f>
        <v>3.9165722796764356E-2</v>
      </c>
      <c r="P3205" s="73">
        <f>VLOOKUP($F3205,Assumptions!$A$23:$B$27,2,FALSE)*Assumptions!$B$4</f>
        <v>0.7</v>
      </c>
      <c r="Q3205" s="74">
        <f t="shared" si="100"/>
        <v>178810.67296326466</v>
      </c>
      <c r="R3205" s="75" t="str">
        <f>IF($O3205&lt;Assumptions!$B$17,"A",IF($O3205&lt;Assumptions!$B$18,"B",IF($O3205&lt;Assumptions!$B$19,"C",IF($O3205&lt;Assumptions!$B$20,"D","E"))))</f>
        <v>B</v>
      </c>
      <c r="S3205" s="75">
        <f t="shared" si="101"/>
        <v>0</v>
      </c>
    </row>
    <row r="3206" spans="1:19" ht="17.399999999999999" x14ac:dyDescent="0.3">
      <c r="A3206" s="39" t="s">
        <v>651</v>
      </c>
      <c r="B3206" s="39" t="s">
        <v>61</v>
      </c>
      <c r="C3206" s="39" t="s">
        <v>135</v>
      </c>
      <c r="D3206" s="39" t="s">
        <v>22</v>
      </c>
      <c r="E3206" s="70" t="s">
        <v>39</v>
      </c>
      <c r="F3206" s="70" t="s">
        <v>40</v>
      </c>
      <c r="G3206" s="78">
        <v>44536</v>
      </c>
      <c r="H3206" s="78">
        <v>45658</v>
      </c>
      <c r="I3206" s="69">
        <v>4335451.53</v>
      </c>
      <c r="J3206" s="70">
        <v>65</v>
      </c>
      <c r="K3206" s="71">
        <v>0.89600000000000002</v>
      </c>
      <c r="L3206" s="70">
        <v>0</v>
      </c>
      <c r="M3206" s="71">
        <v>0.48399999999999999</v>
      </c>
      <c r="N3206" s="72"/>
      <c r="O3206" s="73">
        <f>MIN(1,MAX(0,(1/(1+EXP(-(Assumptions!$B$5 + Assumptions!$B$6*$N3206))))*Assumptions!$B$3))</f>
        <v>3.9165722796764356E-2</v>
      </c>
      <c r="P3206" s="73">
        <f>VLOOKUP($F3206,Assumptions!$A$23:$B$27,2,FALSE)*Assumptions!$B$4</f>
        <v>0.7</v>
      </c>
      <c r="Q3206" s="74">
        <f t="shared" si="100"/>
        <v>118860.76497595152</v>
      </c>
      <c r="R3206" s="75" t="str">
        <f>IF($O3206&lt;Assumptions!$B$17,"A",IF($O3206&lt;Assumptions!$B$18,"B",IF($O3206&lt;Assumptions!$B$19,"C",IF($O3206&lt;Assumptions!$B$20,"D","E"))))</f>
        <v>B</v>
      </c>
      <c r="S3206" s="75">
        <f t="shared" si="101"/>
        <v>0</v>
      </c>
    </row>
    <row r="3207" spans="1:19" ht="17.399999999999999" x14ac:dyDescent="0.3">
      <c r="A3207" s="39" t="s">
        <v>651</v>
      </c>
      <c r="B3207" s="39" t="s">
        <v>61</v>
      </c>
      <c r="C3207" s="39" t="s">
        <v>135</v>
      </c>
      <c r="D3207" s="39" t="s">
        <v>22</v>
      </c>
      <c r="E3207" s="70" t="s">
        <v>39</v>
      </c>
      <c r="F3207" s="70" t="s">
        <v>40</v>
      </c>
      <c r="G3207" s="78">
        <v>44536</v>
      </c>
      <c r="H3207" s="78">
        <v>45689</v>
      </c>
      <c r="I3207" s="69">
        <v>4213214.9400000004</v>
      </c>
      <c r="J3207" s="70">
        <v>0</v>
      </c>
      <c r="K3207" s="71">
        <v>0.96799999999999997</v>
      </c>
      <c r="L3207" s="70">
        <v>0</v>
      </c>
      <c r="M3207" s="71">
        <v>0.48399999999999999</v>
      </c>
      <c r="N3207" s="72"/>
      <c r="O3207" s="73">
        <f>MIN(1,MAX(0,(1/(1+EXP(-(Assumptions!$B$5 + Assumptions!$B$6*$N3207))))*Assumptions!$B$3))</f>
        <v>3.9165722796764356E-2</v>
      </c>
      <c r="P3207" s="73">
        <f>VLOOKUP($F3207,Assumptions!$A$23:$B$27,2,FALSE)*Assumptions!$B$4</f>
        <v>0.7</v>
      </c>
      <c r="Q3207" s="74">
        <f t="shared" si="100"/>
        <v>115509.52589625833</v>
      </c>
      <c r="R3207" s="75" t="str">
        <f>IF($O3207&lt;Assumptions!$B$17,"A",IF($O3207&lt;Assumptions!$B$18,"B",IF($O3207&lt;Assumptions!$B$19,"C",IF($O3207&lt;Assumptions!$B$20,"D","E"))))</f>
        <v>B</v>
      </c>
      <c r="S3207" s="75">
        <f t="shared" si="101"/>
        <v>0</v>
      </c>
    </row>
    <row r="3208" spans="1:19" ht="17.399999999999999" x14ac:dyDescent="0.3">
      <c r="A3208" s="39" t="s">
        <v>651</v>
      </c>
      <c r="B3208" s="39" t="s">
        <v>61</v>
      </c>
      <c r="C3208" s="39" t="s">
        <v>135</v>
      </c>
      <c r="D3208" s="39" t="s">
        <v>22</v>
      </c>
      <c r="E3208" s="70" t="s">
        <v>39</v>
      </c>
      <c r="F3208" s="70" t="s">
        <v>40</v>
      </c>
      <c r="G3208" s="78">
        <v>44536</v>
      </c>
      <c r="H3208" s="78">
        <v>45717</v>
      </c>
      <c r="I3208" s="69">
        <v>4089414.58</v>
      </c>
      <c r="J3208" s="70">
        <v>0</v>
      </c>
      <c r="K3208" s="71">
        <v>1.1000000000000001</v>
      </c>
      <c r="L3208" s="70">
        <v>0</v>
      </c>
      <c r="M3208" s="71">
        <v>0.48399999999999999</v>
      </c>
      <c r="N3208" s="72"/>
      <c r="O3208" s="73">
        <f>MIN(1,MAX(0,(1/(1+EXP(-(Assumptions!$B$5 + Assumptions!$B$6*$N3208))))*Assumptions!$B$3))</f>
        <v>3.9165722796764356E-2</v>
      </c>
      <c r="P3208" s="73">
        <f>VLOOKUP($F3208,Assumptions!$A$23:$B$27,2,FALSE)*Assumptions!$B$4</f>
        <v>0.7</v>
      </c>
      <c r="Q3208" s="74">
        <f t="shared" si="100"/>
        <v>112115.41448892857</v>
      </c>
      <c r="R3208" s="75" t="str">
        <f>IF($O3208&lt;Assumptions!$B$17,"A",IF($O3208&lt;Assumptions!$B$18,"B",IF($O3208&lt;Assumptions!$B$19,"C",IF($O3208&lt;Assumptions!$B$20,"D","E"))))</f>
        <v>B</v>
      </c>
      <c r="S3208" s="75">
        <f t="shared" si="101"/>
        <v>0</v>
      </c>
    </row>
    <row r="3209" spans="1:19" ht="17.399999999999999" x14ac:dyDescent="0.3">
      <c r="A3209" s="39" t="s">
        <v>651</v>
      </c>
      <c r="B3209" s="39" t="s">
        <v>61</v>
      </c>
      <c r="C3209" s="39" t="s">
        <v>135</v>
      </c>
      <c r="D3209" s="39" t="s">
        <v>22</v>
      </c>
      <c r="E3209" s="70" t="s">
        <v>39</v>
      </c>
      <c r="F3209" s="70" t="s">
        <v>40</v>
      </c>
      <c r="G3209" s="78">
        <v>44536</v>
      </c>
      <c r="H3209" s="78">
        <v>45748</v>
      </c>
      <c r="I3209" s="69">
        <v>3954710.55</v>
      </c>
      <c r="J3209" s="70">
        <v>0</v>
      </c>
      <c r="K3209" s="71">
        <v>0.96099999999999997</v>
      </c>
      <c r="L3209" s="70">
        <v>0</v>
      </c>
      <c r="M3209" s="71">
        <v>0.48399999999999999</v>
      </c>
      <c r="N3209" s="72"/>
      <c r="O3209" s="73">
        <f>MIN(1,MAX(0,(1/(1+EXP(-(Assumptions!$B$5 + Assumptions!$B$6*$N3209))))*Assumptions!$B$3))</f>
        <v>3.9165722796764356E-2</v>
      </c>
      <c r="P3209" s="73">
        <f>VLOOKUP($F3209,Assumptions!$A$23:$B$27,2,FALSE)*Assumptions!$B$4</f>
        <v>0.7</v>
      </c>
      <c r="Q3209" s="74">
        <f t="shared" si="100"/>
        <v>108422.36799991764</v>
      </c>
      <c r="R3209" s="75" t="str">
        <f>IF($O3209&lt;Assumptions!$B$17,"A",IF($O3209&lt;Assumptions!$B$18,"B",IF($O3209&lt;Assumptions!$B$19,"C",IF($O3209&lt;Assumptions!$B$20,"D","E"))))</f>
        <v>B</v>
      </c>
      <c r="S3209" s="75">
        <f t="shared" si="101"/>
        <v>0</v>
      </c>
    </row>
    <row r="3210" spans="1:19" ht="17.399999999999999" x14ac:dyDescent="0.3">
      <c r="A3210" s="39" t="s">
        <v>651</v>
      </c>
      <c r="B3210" s="39" t="s">
        <v>61</v>
      </c>
      <c r="C3210" s="39" t="s">
        <v>135</v>
      </c>
      <c r="D3210" s="39" t="s">
        <v>22</v>
      </c>
      <c r="E3210" s="70" t="s">
        <v>39</v>
      </c>
      <c r="F3210" s="70" t="s">
        <v>40</v>
      </c>
      <c r="G3210" s="78">
        <v>44536</v>
      </c>
      <c r="H3210" s="78">
        <v>45778</v>
      </c>
      <c r="I3210" s="69">
        <v>3834025.81</v>
      </c>
      <c r="J3210" s="70">
        <v>0</v>
      </c>
      <c r="K3210" s="71">
        <v>1.026</v>
      </c>
      <c r="L3210" s="70">
        <v>0</v>
      </c>
      <c r="M3210" s="71">
        <v>0.48399999999999999</v>
      </c>
      <c r="N3210" s="72"/>
      <c r="O3210" s="73">
        <f>MIN(1,MAX(0,(1/(1+EXP(-(Assumptions!$B$5 + Assumptions!$B$6*$N3210))))*Assumptions!$B$3))</f>
        <v>3.9165722796764356E-2</v>
      </c>
      <c r="P3210" s="73">
        <f>VLOOKUP($F3210,Assumptions!$A$23:$B$27,2,FALSE)*Assumptions!$B$4</f>
        <v>0.7</v>
      </c>
      <c r="Q3210" s="74">
        <f t="shared" si="100"/>
        <v>105113.67444906993</v>
      </c>
      <c r="R3210" s="75" t="str">
        <f>IF($O3210&lt;Assumptions!$B$17,"A",IF($O3210&lt;Assumptions!$B$18,"B",IF($O3210&lt;Assumptions!$B$19,"C",IF($O3210&lt;Assumptions!$B$20,"D","E"))))</f>
        <v>B</v>
      </c>
      <c r="S3210" s="75">
        <f t="shared" si="101"/>
        <v>0</v>
      </c>
    </row>
    <row r="3211" spans="1:19" ht="17.399999999999999" x14ac:dyDescent="0.3">
      <c r="A3211" s="39" t="s">
        <v>651</v>
      </c>
      <c r="B3211" s="39" t="s">
        <v>61</v>
      </c>
      <c r="C3211" s="39" t="s">
        <v>135</v>
      </c>
      <c r="D3211" s="39" t="s">
        <v>22</v>
      </c>
      <c r="E3211" s="70" t="s">
        <v>39</v>
      </c>
      <c r="F3211" s="70" t="s">
        <v>40</v>
      </c>
      <c r="G3211" s="78">
        <v>44536</v>
      </c>
      <c r="H3211" s="78">
        <v>45809</v>
      </c>
      <c r="I3211" s="69">
        <v>3715639.9</v>
      </c>
      <c r="J3211" s="70">
        <v>185</v>
      </c>
      <c r="K3211" s="71">
        <v>0.41699999999999998</v>
      </c>
      <c r="L3211" s="70">
        <v>0</v>
      </c>
      <c r="M3211" s="71">
        <v>0.48399999999999999</v>
      </c>
      <c r="N3211" s="72"/>
      <c r="O3211" s="73">
        <f>MIN(1,MAX(0,(1/(1+EXP(-(Assumptions!$B$5 + Assumptions!$B$6*$N3211))))*Assumptions!$B$3))</f>
        <v>3.9165722796764356E-2</v>
      </c>
      <c r="P3211" s="73">
        <f>VLOOKUP($F3211,Assumptions!$A$23:$B$27,2,FALSE)*Assumptions!$B$4</f>
        <v>0.7</v>
      </c>
      <c r="Q3211" s="74">
        <f t="shared" si="100"/>
        <v>101868.00563519806</v>
      </c>
      <c r="R3211" s="75" t="str">
        <f>IF($O3211&lt;Assumptions!$B$17,"A",IF($O3211&lt;Assumptions!$B$18,"B",IF($O3211&lt;Assumptions!$B$19,"C",IF($O3211&lt;Assumptions!$B$20,"D","E"))))</f>
        <v>B</v>
      </c>
      <c r="S3211" s="75">
        <f t="shared" si="101"/>
        <v>1</v>
      </c>
    </row>
    <row r="3212" spans="1:19" ht="17.399999999999999" x14ac:dyDescent="0.3">
      <c r="A3212" s="39" t="s">
        <v>651</v>
      </c>
      <c r="B3212" s="39" t="s">
        <v>61</v>
      </c>
      <c r="C3212" s="39" t="s">
        <v>135</v>
      </c>
      <c r="D3212" s="39" t="s">
        <v>22</v>
      </c>
      <c r="E3212" s="70" t="s">
        <v>39</v>
      </c>
      <c r="F3212" s="70" t="s">
        <v>40</v>
      </c>
      <c r="G3212" s="78">
        <v>44536</v>
      </c>
      <c r="H3212" s="78">
        <v>45839</v>
      </c>
      <c r="I3212" s="69">
        <v>3600968.83</v>
      </c>
      <c r="J3212" s="70">
        <v>0</v>
      </c>
      <c r="K3212" s="71">
        <v>1.0860000000000001</v>
      </c>
      <c r="L3212" s="70">
        <v>0</v>
      </c>
      <c r="M3212" s="71">
        <v>0.48399999999999999</v>
      </c>
      <c r="N3212" s="72"/>
      <c r="O3212" s="73">
        <f>MIN(1,MAX(0,(1/(1+EXP(-(Assumptions!$B$5 + Assumptions!$B$6*$N3212))))*Assumptions!$B$3))</f>
        <v>3.9165722796764356E-2</v>
      </c>
      <c r="P3212" s="73">
        <f>VLOOKUP($F3212,Assumptions!$A$23:$B$27,2,FALSE)*Assumptions!$B$4</f>
        <v>0.7</v>
      </c>
      <c r="Q3212" s="74">
        <f t="shared" si="100"/>
        <v>98724.182896898201</v>
      </c>
      <c r="R3212" s="75" t="str">
        <f>IF($O3212&lt;Assumptions!$B$17,"A",IF($O3212&lt;Assumptions!$B$18,"B",IF($O3212&lt;Assumptions!$B$19,"C",IF($O3212&lt;Assumptions!$B$20,"D","E"))))</f>
        <v>B</v>
      </c>
      <c r="S3212" s="75">
        <f t="shared" si="101"/>
        <v>0</v>
      </c>
    </row>
    <row r="3213" spans="1:19" ht="17.399999999999999" x14ac:dyDescent="0.3">
      <c r="A3213" s="39" t="s">
        <v>651</v>
      </c>
      <c r="B3213" s="39" t="s">
        <v>61</v>
      </c>
      <c r="C3213" s="39" t="s">
        <v>135</v>
      </c>
      <c r="D3213" s="39" t="s">
        <v>22</v>
      </c>
      <c r="E3213" s="70" t="s">
        <v>39</v>
      </c>
      <c r="F3213" s="70" t="s">
        <v>40</v>
      </c>
      <c r="G3213" s="78">
        <v>44536</v>
      </c>
      <c r="H3213" s="78">
        <v>45870</v>
      </c>
      <c r="I3213" s="69">
        <v>3495039.67</v>
      </c>
      <c r="J3213" s="70">
        <v>0</v>
      </c>
      <c r="K3213" s="71">
        <v>1.1339999999999999</v>
      </c>
      <c r="L3213" s="70">
        <v>0</v>
      </c>
      <c r="M3213" s="71">
        <v>0.48399999999999999</v>
      </c>
      <c r="N3213" s="72"/>
      <c r="O3213" s="73">
        <f>MIN(1,MAX(0,(1/(1+EXP(-(Assumptions!$B$5 + Assumptions!$B$6*$N3213))))*Assumptions!$B$3))</f>
        <v>3.9165722796764356E-2</v>
      </c>
      <c r="P3213" s="73">
        <f>VLOOKUP($F3213,Assumptions!$A$23:$B$27,2,FALSE)*Assumptions!$B$4</f>
        <v>0.7</v>
      </c>
      <c r="Q3213" s="74">
        <f t="shared" si="100"/>
        <v>95820.028415240333</v>
      </c>
      <c r="R3213" s="75" t="str">
        <f>IF($O3213&lt;Assumptions!$B$17,"A",IF($O3213&lt;Assumptions!$B$18,"B",IF($O3213&lt;Assumptions!$B$19,"C",IF($O3213&lt;Assumptions!$B$20,"D","E"))))</f>
        <v>B</v>
      </c>
      <c r="S3213" s="75">
        <f t="shared" si="101"/>
        <v>0</v>
      </c>
    </row>
    <row r="3214" spans="1:19" ht="17.399999999999999" x14ac:dyDescent="0.3">
      <c r="A3214" s="39" t="s">
        <v>651</v>
      </c>
      <c r="B3214" s="39" t="s">
        <v>61</v>
      </c>
      <c r="C3214" s="39" t="s">
        <v>135</v>
      </c>
      <c r="D3214" s="39" t="s">
        <v>22</v>
      </c>
      <c r="E3214" s="70" t="s">
        <v>39</v>
      </c>
      <c r="F3214" s="70" t="s">
        <v>40</v>
      </c>
      <c r="G3214" s="78">
        <v>44536</v>
      </c>
      <c r="H3214" s="78">
        <v>45901</v>
      </c>
      <c r="I3214" s="69">
        <v>3383889.4</v>
      </c>
      <c r="J3214" s="70">
        <v>0</v>
      </c>
      <c r="K3214" s="71">
        <v>1.038</v>
      </c>
      <c r="L3214" s="70">
        <v>0</v>
      </c>
      <c r="M3214" s="71">
        <v>0.48399999999999999</v>
      </c>
      <c r="N3214" s="72"/>
      <c r="O3214" s="73">
        <f>MIN(1,MAX(0,(1/(1+EXP(-(Assumptions!$B$5 + Assumptions!$B$6*$N3214))))*Assumptions!$B$3))</f>
        <v>3.9165722796764356E-2</v>
      </c>
      <c r="P3214" s="73">
        <f>VLOOKUP($F3214,Assumptions!$A$23:$B$27,2,FALSE)*Assumptions!$B$4</f>
        <v>0.7</v>
      </c>
      <c r="Q3214" s="74">
        <f t="shared" si="100"/>
        <v>92772.731950716465</v>
      </c>
      <c r="R3214" s="75" t="str">
        <f>IF($O3214&lt;Assumptions!$B$17,"A",IF($O3214&lt;Assumptions!$B$18,"B",IF($O3214&lt;Assumptions!$B$19,"C",IF($O3214&lt;Assumptions!$B$20,"D","E"))))</f>
        <v>B</v>
      </c>
      <c r="S3214" s="75">
        <f t="shared" si="101"/>
        <v>0</v>
      </c>
    </row>
    <row r="3215" spans="1:19" ht="17.399999999999999" x14ac:dyDescent="0.3">
      <c r="A3215" s="39" t="s">
        <v>651</v>
      </c>
      <c r="B3215" s="39" t="s">
        <v>61</v>
      </c>
      <c r="C3215" s="39" t="s">
        <v>135</v>
      </c>
      <c r="D3215" s="39" t="s">
        <v>22</v>
      </c>
      <c r="E3215" s="70" t="s">
        <v>39</v>
      </c>
      <c r="F3215" s="70" t="s">
        <v>40</v>
      </c>
      <c r="G3215" s="78">
        <v>44536</v>
      </c>
      <c r="H3215" s="78">
        <v>45931</v>
      </c>
      <c r="I3215" s="69">
        <v>3291486.33</v>
      </c>
      <c r="J3215" s="70">
        <v>0</v>
      </c>
      <c r="K3215" s="71">
        <v>1.044</v>
      </c>
      <c r="L3215" s="70">
        <v>0</v>
      </c>
      <c r="M3215" s="71">
        <v>0.48399999999999999</v>
      </c>
      <c r="N3215" s="72"/>
      <c r="O3215" s="73">
        <f>MIN(1,MAX(0,(1/(1+EXP(-(Assumptions!$B$5 + Assumptions!$B$6*$N3215))))*Assumptions!$B$3))</f>
        <v>3.9165722796764356E-2</v>
      </c>
      <c r="P3215" s="73">
        <f>VLOOKUP($F3215,Assumptions!$A$23:$B$27,2,FALSE)*Assumptions!$B$4</f>
        <v>0.7</v>
      </c>
      <c r="Q3215" s="74">
        <f t="shared" si="100"/>
        <v>90239.408833083464</v>
      </c>
      <c r="R3215" s="75" t="str">
        <f>IF($O3215&lt;Assumptions!$B$17,"A",IF($O3215&lt;Assumptions!$B$18,"B",IF($O3215&lt;Assumptions!$B$19,"C",IF($O3215&lt;Assumptions!$B$20,"D","E"))))</f>
        <v>B</v>
      </c>
      <c r="S3215" s="75">
        <f t="shared" si="101"/>
        <v>0</v>
      </c>
    </row>
    <row r="3216" spans="1:19" ht="17.399999999999999" x14ac:dyDescent="0.3">
      <c r="A3216" s="39" t="s">
        <v>651</v>
      </c>
      <c r="B3216" s="39" t="s">
        <v>61</v>
      </c>
      <c r="C3216" s="39" t="s">
        <v>135</v>
      </c>
      <c r="D3216" s="39" t="s">
        <v>22</v>
      </c>
      <c r="E3216" s="70" t="s">
        <v>39</v>
      </c>
      <c r="F3216" s="70" t="s">
        <v>40</v>
      </c>
      <c r="G3216" s="78">
        <v>44536</v>
      </c>
      <c r="H3216" s="78">
        <v>45962</v>
      </c>
      <c r="I3216" s="69">
        <v>3192073.83</v>
      </c>
      <c r="J3216" s="70">
        <v>0</v>
      </c>
      <c r="K3216" s="71">
        <v>0.96299999999999997</v>
      </c>
      <c r="L3216" s="70">
        <v>0</v>
      </c>
      <c r="M3216" s="71">
        <v>0.48399999999999999</v>
      </c>
      <c r="N3216" s="72"/>
      <c r="O3216" s="73">
        <f>MIN(1,MAX(0,(1/(1+EXP(-(Assumptions!$B$5 + Assumptions!$B$6*$N3216))))*Assumptions!$B$3))</f>
        <v>3.9165722796764356E-2</v>
      </c>
      <c r="P3216" s="73">
        <f>VLOOKUP($F3216,Assumptions!$A$23:$B$27,2,FALSE)*Assumptions!$B$4</f>
        <v>0.7</v>
      </c>
      <c r="Q3216" s="74">
        <f t="shared" si="100"/>
        <v>87513.915140810132</v>
      </c>
      <c r="R3216" s="75" t="str">
        <f>IF($O3216&lt;Assumptions!$B$17,"A",IF($O3216&lt;Assumptions!$B$18,"B",IF($O3216&lt;Assumptions!$B$19,"C",IF($O3216&lt;Assumptions!$B$20,"D","E"))))</f>
        <v>B</v>
      </c>
      <c r="S3216" s="75">
        <f t="shared" si="101"/>
        <v>0</v>
      </c>
    </row>
    <row r="3217" spans="1:19" ht="17.399999999999999" x14ac:dyDescent="0.3">
      <c r="A3217" s="39" t="s">
        <v>651</v>
      </c>
      <c r="B3217" s="39" t="s">
        <v>61</v>
      </c>
      <c r="C3217" s="39" t="s">
        <v>135</v>
      </c>
      <c r="D3217" s="39" t="s">
        <v>22</v>
      </c>
      <c r="E3217" s="70" t="s">
        <v>39</v>
      </c>
      <c r="F3217" s="70" t="s">
        <v>40</v>
      </c>
      <c r="G3217" s="78">
        <v>44536</v>
      </c>
      <c r="H3217" s="78">
        <v>45992</v>
      </c>
      <c r="I3217" s="69">
        <v>3095402.88</v>
      </c>
      <c r="J3217" s="70">
        <v>0</v>
      </c>
      <c r="K3217" s="71">
        <v>0.97299999999999998</v>
      </c>
      <c r="L3217" s="70">
        <v>0</v>
      </c>
      <c r="M3217" s="71">
        <v>0.48399999999999999</v>
      </c>
      <c r="N3217" s="72"/>
      <c r="O3217" s="73">
        <f>MIN(1,MAX(0,(1/(1+EXP(-(Assumptions!$B$5 + Assumptions!$B$6*$N3217))))*Assumptions!$B$3))</f>
        <v>3.9165722796764356E-2</v>
      </c>
      <c r="P3217" s="73">
        <f>VLOOKUP($F3217,Assumptions!$A$23:$B$27,2,FALSE)*Assumptions!$B$4</f>
        <v>0.7</v>
      </c>
      <c r="Q3217" s="74">
        <f t="shared" si="100"/>
        <v>84863.583799670232</v>
      </c>
      <c r="R3217" s="75" t="str">
        <f>IF($O3217&lt;Assumptions!$B$17,"A",IF($O3217&lt;Assumptions!$B$18,"B",IF($O3217&lt;Assumptions!$B$19,"C",IF($O3217&lt;Assumptions!$B$20,"D","E"))))</f>
        <v>B</v>
      </c>
      <c r="S3217" s="75">
        <f t="shared" si="101"/>
        <v>0</v>
      </c>
    </row>
    <row r="3218" spans="1:19" ht="17.399999999999999" x14ac:dyDescent="0.3">
      <c r="A3218" s="39" t="s">
        <v>653</v>
      </c>
      <c r="B3218" s="39" t="s">
        <v>67</v>
      </c>
      <c r="C3218" s="39" t="s">
        <v>135</v>
      </c>
      <c r="D3218" s="39" t="s">
        <v>42</v>
      </c>
      <c r="E3218" s="70" t="s">
        <v>46</v>
      </c>
      <c r="F3218" s="70" t="s">
        <v>36</v>
      </c>
      <c r="G3218" s="78">
        <v>44234</v>
      </c>
      <c r="H3218" s="78">
        <v>45658</v>
      </c>
      <c r="I3218" s="69">
        <v>3099528.62</v>
      </c>
      <c r="J3218" s="70">
        <v>0</v>
      </c>
      <c r="K3218" s="71">
        <v>1.139</v>
      </c>
      <c r="L3218" s="70">
        <v>0</v>
      </c>
      <c r="M3218" s="71">
        <v>0.503</v>
      </c>
      <c r="N3218" s="72"/>
      <c r="O3218" s="73">
        <f>MIN(1,MAX(0,(1/(1+EXP(-(Assumptions!$B$5 + Assumptions!$B$6*$N3218))))*Assumptions!$B$3))</f>
        <v>3.9165722796764356E-2</v>
      </c>
      <c r="P3218" s="73">
        <f>VLOOKUP($F3218,Assumptions!$A$23:$B$27,2,FALSE)*Assumptions!$B$4</f>
        <v>0.55000000000000004</v>
      </c>
      <c r="Q3218" s="74">
        <f t="shared" si="100"/>
        <v>66767.403302356674</v>
      </c>
      <c r="R3218" s="75" t="str">
        <f>IF($O3218&lt;Assumptions!$B$17,"A",IF($O3218&lt;Assumptions!$B$18,"B",IF($O3218&lt;Assumptions!$B$19,"C",IF($O3218&lt;Assumptions!$B$20,"D","E"))))</f>
        <v>B</v>
      </c>
      <c r="S3218" s="75">
        <f t="shared" si="101"/>
        <v>0</v>
      </c>
    </row>
    <row r="3219" spans="1:19" ht="17.399999999999999" x14ac:dyDescent="0.3">
      <c r="A3219" s="39" t="s">
        <v>653</v>
      </c>
      <c r="B3219" s="39" t="s">
        <v>67</v>
      </c>
      <c r="C3219" s="39" t="s">
        <v>135</v>
      </c>
      <c r="D3219" s="39" t="s">
        <v>42</v>
      </c>
      <c r="E3219" s="70" t="s">
        <v>46</v>
      </c>
      <c r="F3219" s="70" t="s">
        <v>36</v>
      </c>
      <c r="G3219" s="78">
        <v>44234</v>
      </c>
      <c r="H3219" s="78">
        <v>45689</v>
      </c>
      <c r="I3219" s="69">
        <v>3013004.6</v>
      </c>
      <c r="J3219" s="70">
        <v>0</v>
      </c>
      <c r="K3219" s="71">
        <v>1.0880000000000001</v>
      </c>
      <c r="L3219" s="70">
        <v>0</v>
      </c>
      <c r="M3219" s="71">
        <v>0.503</v>
      </c>
      <c r="N3219" s="72"/>
      <c r="O3219" s="73">
        <f>MIN(1,MAX(0,(1/(1+EXP(-(Assumptions!$B$5 + Assumptions!$B$6*$N3219))))*Assumptions!$B$3))</f>
        <v>3.9165722796764356E-2</v>
      </c>
      <c r="P3219" s="73">
        <f>VLOOKUP($F3219,Assumptions!$A$23:$B$27,2,FALSE)*Assumptions!$B$4</f>
        <v>0.55000000000000004</v>
      </c>
      <c r="Q3219" s="74">
        <f t="shared" si="100"/>
        <v>64903.576621936736</v>
      </c>
      <c r="R3219" s="75" t="str">
        <f>IF($O3219&lt;Assumptions!$B$17,"A",IF($O3219&lt;Assumptions!$B$18,"B",IF($O3219&lt;Assumptions!$B$19,"C",IF($O3219&lt;Assumptions!$B$20,"D","E"))))</f>
        <v>B</v>
      </c>
      <c r="S3219" s="75">
        <f t="shared" si="101"/>
        <v>0</v>
      </c>
    </row>
    <row r="3220" spans="1:19" ht="17.399999999999999" x14ac:dyDescent="0.3">
      <c r="A3220" s="39" t="s">
        <v>653</v>
      </c>
      <c r="B3220" s="39" t="s">
        <v>67</v>
      </c>
      <c r="C3220" s="39" t="s">
        <v>135</v>
      </c>
      <c r="D3220" s="39" t="s">
        <v>42</v>
      </c>
      <c r="E3220" s="70" t="s">
        <v>46</v>
      </c>
      <c r="F3220" s="70" t="s">
        <v>36</v>
      </c>
      <c r="G3220" s="78">
        <v>44234</v>
      </c>
      <c r="H3220" s="78">
        <v>45717</v>
      </c>
      <c r="I3220" s="69">
        <v>2925370.86</v>
      </c>
      <c r="J3220" s="70">
        <v>35</v>
      </c>
      <c r="K3220" s="71">
        <v>0.87</v>
      </c>
      <c r="L3220" s="70">
        <v>0</v>
      </c>
      <c r="M3220" s="71">
        <v>0.503</v>
      </c>
      <c r="N3220" s="72"/>
      <c r="O3220" s="73">
        <f>MIN(1,MAX(0,(1/(1+EXP(-(Assumptions!$B$5 + Assumptions!$B$6*$N3220))))*Assumptions!$B$3))</f>
        <v>3.9165722796764356E-2</v>
      </c>
      <c r="P3220" s="73">
        <f>VLOOKUP($F3220,Assumptions!$A$23:$B$27,2,FALSE)*Assumptions!$B$4</f>
        <v>0.55000000000000004</v>
      </c>
      <c r="Q3220" s="74">
        <f t="shared" si="100"/>
        <v>63015.845299270681</v>
      </c>
      <c r="R3220" s="75" t="str">
        <f>IF($O3220&lt;Assumptions!$B$17,"A",IF($O3220&lt;Assumptions!$B$18,"B",IF($O3220&lt;Assumptions!$B$19,"C",IF($O3220&lt;Assumptions!$B$20,"D","E"))))</f>
        <v>B</v>
      </c>
      <c r="S3220" s="75">
        <f t="shared" si="101"/>
        <v>0</v>
      </c>
    </row>
    <row r="3221" spans="1:19" ht="17.399999999999999" x14ac:dyDescent="0.3">
      <c r="A3221" s="39" t="s">
        <v>653</v>
      </c>
      <c r="B3221" s="39" t="s">
        <v>67</v>
      </c>
      <c r="C3221" s="39" t="s">
        <v>135</v>
      </c>
      <c r="D3221" s="39" t="s">
        <v>42</v>
      </c>
      <c r="E3221" s="70" t="s">
        <v>46</v>
      </c>
      <c r="F3221" s="70" t="s">
        <v>36</v>
      </c>
      <c r="G3221" s="78">
        <v>44234</v>
      </c>
      <c r="H3221" s="78">
        <v>45748</v>
      </c>
      <c r="I3221" s="69">
        <v>2833264.2</v>
      </c>
      <c r="J3221" s="70">
        <v>0</v>
      </c>
      <c r="K3221" s="71">
        <v>0.96599999999999997</v>
      </c>
      <c r="L3221" s="70">
        <v>0</v>
      </c>
      <c r="M3221" s="71">
        <v>0.503</v>
      </c>
      <c r="N3221" s="72"/>
      <c r="O3221" s="73">
        <f>MIN(1,MAX(0,(1/(1+EXP(-(Assumptions!$B$5 + Assumptions!$B$6*$N3221))))*Assumptions!$B$3))</f>
        <v>3.9165722796764356E-2</v>
      </c>
      <c r="P3221" s="73">
        <f>VLOOKUP($F3221,Assumptions!$A$23:$B$27,2,FALSE)*Assumptions!$B$4</f>
        <v>0.55000000000000004</v>
      </c>
      <c r="Q3221" s="74">
        <f t="shared" si="100"/>
        <v>61031.762146957983</v>
      </c>
      <c r="R3221" s="75" t="str">
        <f>IF($O3221&lt;Assumptions!$B$17,"A",IF($O3221&lt;Assumptions!$B$18,"B",IF($O3221&lt;Assumptions!$B$19,"C",IF($O3221&lt;Assumptions!$B$20,"D","E"))))</f>
        <v>B</v>
      </c>
      <c r="S3221" s="75">
        <f t="shared" si="101"/>
        <v>0</v>
      </c>
    </row>
    <row r="3222" spans="1:19" ht="17.399999999999999" x14ac:dyDescent="0.3">
      <c r="A3222" s="39" t="s">
        <v>653</v>
      </c>
      <c r="B3222" s="39" t="s">
        <v>67</v>
      </c>
      <c r="C3222" s="39" t="s">
        <v>135</v>
      </c>
      <c r="D3222" s="39" t="s">
        <v>42</v>
      </c>
      <c r="E3222" s="70" t="s">
        <v>46</v>
      </c>
      <c r="F3222" s="70" t="s">
        <v>36</v>
      </c>
      <c r="G3222" s="78">
        <v>44234</v>
      </c>
      <c r="H3222" s="78">
        <v>45778</v>
      </c>
      <c r="I3222" s="69">
        <v>2759028.12</v>
      </c>
      <c r="J3222" s="70">
        <v>0</v>
      </c>
      <c r="K3222" s="71">
        <v>1.109</v>
      </c>
      <c r="L3222" s="70">
        <v>0</v>
      </c>
      <c r="M3222" s="71">
        <v>0.503</v>
      </c>
      <c r="N3222" s="72"/>
      <c r="O3222" s="73">
        <f>MIN(1,MAX(0,(1/(1+EXP(-(Assumptions!$B$5 + Assumptions!$B$6*$N3222))))*Assumptions!$B$3))</f>
        <v>3.9165722796764356E-2</v>
      </c>
      <c r="P3222" s="73">
        <f>VLOOKUP($F3222,Assumptions!$A$23:$B$27,2,FALSE)*Assumptions!$B$4</f>
        <v>0.55000000000000004</v>
      </c>
      <c r="Q3222" s="74">
        <f t="shared" si="100"/>
        <v>59432.631795018853</v>
      </c>
      <c r="R3222" s="75" t="str">
        <f>IF($O3222&lt;Assumptions!$B$17,"A",IF($O3222&lt;Assumptions!$B$18,"B",IF($O3222&lt;Assumptions!$B$19,"C",IF($O3222&lt;Assumptions!$B$20,"D","E"))))</f>
        <v>B</v>
      </c>
      <c r="S3222" s="75">
        <f t="shared" si="101"/>
        <v>0</v>
      </c>
    </row>
    <row r="3223" spans="1:19" ht="17.399999999999999" x14ac:dyDescent="0.3">
      <c r="A3223" s="39" t="s">
        <v>653</v>
      </c>
      <c r="B3223" s="39" t="s">
        <v>67</v>
      </c>
      <c r="C3223" s="39" t="s">
        <v>135</v>
      </c>
      <c r="D3223" s="39" t="s">
        <v>42</v>
      </c>
      <c r="E3223" s="70" t="s">
        <v>46</v>
      </c>
      <c r="F3223" s="70" t="s">
        <v>36</v>
      </c>
      <c r="G3223" s="78">
        <v>44234</v>
      </c>
      <c r="H3223" s="78">
        <v>45809</v>
      </c>
      <c r="I3223" s="69">
        <v>2677384.54</v>
      </c>
      <c r="J3223" s="70">
        <v>15</v>
      </c>
      <c r="K3223" s="71">
        <v>1.0669999999999999</v>
      </c>
      <c r="L3223" s="70">
        <v>0</v>
      </c>
      <c r="M3223" s="71">
        <v>0.503</v>
      </c>
      <c r="N3223" s="72"/>
      <c r="O3223" s="73">
        <f>MIN(1,MAX(0,(1/(1+EXP(-(Assumptions!$B$5 + Assumptions!$B$6*$N3223))))*Assumptions!$B$3))</f>
        <v>3.9165722796764356E-2</v>
      </c>
      <c r="P3223" s="73">
        <f>VLOOKUP($F3223,Assumptions!$A$23:$B$27,2,FALSE)*Assumptions!$B$4</f>
        <v>0.55000000000000004</v>
      </c>
      <c r="Q3223" s="74">
        <f t="shared" si="100"/>
        <v>57673.935392690357</v>
      </c>
      <c r="R3223" s="75" t="str">
        <f>IF($O3223&lt;Assumptions!$B$17,"A",IF($O3223&lt;Assumptions!$B$18,"B",IF($O3223&lt;Assumptions!$B$19,"C",IF($O3223&lt;Assumptions!$B$20,"D","E"))))</f>
        <v>B</v>
      </c>
      <c r="S3223" s="75">
        <f t="shared" si="101"/>
        <v>0</v>
      </c>
    </row>
    <row r="3224" spans="1:19" ht="17.399999999999999" x14ac:dyDescent="0.3">
      <c r="A3224" s="39" t="s">
        <v>653</v>
      </c>
      <c r="B3224" s="39" t="s">
        <v>67</v>
      </c>
      <c r="C3224" s="39" t="s">
        <v>135</v>
      </c>
      <c r="D3224" s="39" t="s">
        <v>42</v>
      </c>
      <c r="E3224" s="70" t="s">
        <v>46</v>
      </c>
      <c r="F3224" s="70" t="s">
        <v>36</v>
      </c>
      <c r="G3224" s="78">
        <v>44234</v>
      </c>
      <c r="H3224" s="78">
        <v>45839</v>
      </c>
      <c r="I3224" s="69">
        <v>2590647.09</v>
      </c>
      <c r="J3224" s="70">
        <v>0</v>
      </c>
      <c r="K3224" s="71">
        <v>1.1180000000000001</v>
      </c>
      <c r="L3224" s="70">
        <v>0</v>
      </c>
      <c r="M3224" s="71">
        <v>0.503</v>
      </c>
      <c r="N3224" s="72"/>
      <c r="O3224" s="73">
        <f>MIN(1,MAX(0,(1/(1+EXP(-(Assumptions!$B$5 + Assumptions!$B$6*$N3224))))*Assumptions!$B$3))</f>
        <v>3.9165722796764356E-2</v>
      </c>
      <c r="P3224" s="73">
        <f>VLOOKUP($F3224,Assumptions!$A$23:$B$27,2,FALSE)*Assumptions!$B$4</f>
        <v>0.55000000000000004</v>
      </c>
      <c r="Q3224" s="74">
        <f t="shared" si="100"/>
        <v>55805.511185151328</v>
      </c>
      <c r="R3224" s="75" t="str">
        <f>IF($O3224&lt;Assumptions!$B$17,"A",IF($O3224&lt;Assumptions!$B$18,"B",IF($O3224&lt;Assumptions!$B$19,"C",IF($O3224&lt;Assumptions!$B$20,"D","E"))))</f>
        <v>B</v>
      </c>
      <c r="S3224" s="75">
        <f t="shared" si="101"/>
        <v>0</v>
      </c>
    </row>
    <row r="3225" spans="1:19" ht="17.399999999999999" x14ac:dyDescent="0.3">
      <c r="A3225" s="39" t="s">
        <v>653</v>
      </c>
      <c r="B3225" s="39" t="s">
        <v>67</v>
      </c>
      <c r="C3225" s="39" t="s">
        <v>135</v>
      </c>
      <c r="D3225" s="39" t="s">
        <v>42</v>
      </c>
      <c r="E3225" s="70" t="s">
        <v>46</v>
      </c>
      <c r="F3225" s="70" t="s">
        <v>36</v>
      </c>
      <c r="G3225" s="78">
        <v>44234</v>
      </c>
      <c r="H3225" s="78">
        <v>45870</v>
      </c>
      <c r="I3225" s="69">
        <v>2519650.31</v>
      </c>
      <c r="J3225" s="70">
        <v>95</v>
      </c>
      <c r="K3225" s="71">
        <v>0.45900000000000002</v>
      </c>
      <c r="L3225" s="70">
        <v>0</v>
      </c>
      <c r="M3225" s="71">
        <v>0.503</v>
      </c>
      <c r="N3225" s="72"/>
      <c r="O3225" s="73">
        <f>MIN(1,MAX(0,(1/(1+EXP(-(Assumptions!$B$5 + Assumptions!$B$6*$N3225))))*Assumptions!$B$3))</f>
        <v>3.9165722796764356E-2</v>
      </c>
      <c r="P3225" s="73">
        <f>VLOOKUP($F3225,Assumptions!$A$23:$B$27,2,FALSE)*Assumptions!$B$4</f>
        <v>0.55000000000000004</v>
      </c>
      <c r="Q3225" s="74">
        <f t="shared" si="100"/>
        <v>54276.159072432769</v>
      </c>
      <c r="R3225" s="75" t="str">
        <f>IF($O3225&lt;Assumptions!$B$17,"A",IF($O3225&lt;Assumptions!$B$18,"B",IF($O3225&lt;Assumptions!$B$19,"C",IF($O3225&lt;Assumptions!$B$20,"D","E"))))</f>
        <v>B</v>
      </c>
      <c r="S3225" s="75">
        <f t="shared" si="101"/>
        <v>0</v>
      </c>
    </row>
    <row r="3226" spans="1:19" ht="17.399999999999999" x14ac:dyDescent="0.3">
      <c r="A3226" s="39" t="s">
        <v>653</v>
      </c>
      <c r="B3226" s="39" t="s">
        <v>67</v>
      </c>
      <c r="C3226" s="39" t="s">
        <v>135</v>
      </c>
      <c r="D3226" s="39" t="s">
        <v>42</v>
      </c>
      <c r="E3226" s="70" t="s">
        <v>46</v>
      </c>
      <c r="F3226" s="70" t="s">
        <v>36</v>
      </c>
      <c r="G3226" s="78">
        <v>44234</v>
      </c>
      <c r="H3226" s="78">
        <v>45901</v>
      </c>
      <c r="I3226" s="69">
        <v>2436917.2400000002</v>
      </c>
      <c r="J3226" s="70">
        <v>15</v>
      </c>
      <c r="K3226" s="71">
        <v>0.95699999999999996</v>
      </c>
      <c r="L3226" s="70">
        <v>0</v>
      </c>
      <c r="M3226" s="71">
        <v>0.503</v>
      </c>
      <c r="N3226" s="72"/>
      <c r="O3226" s="73">
        <f>MIN(1,MAX(0,(1/(1+EXP(-(Assumptions!$B$5 + Assumptions!$B$6*$N3226))))*Assumptions!$B$3))</f>
        <v>3.9165722796764356E-2</v>
      </c>
      <c r="P3226" s="73">
        <f>VLOOKUP($F3226,Assumptions!$A$23:$B$27,2,FALSE)*Assumptions!$B$4</f>
        <v>0.55000000000000004</v>
      </c>
      <c r="Q3226" s="74">
        <f t="shared" si="100"/>
        <v>52493.993805272847</v>
      </c>
      <c r="R3226" s="75" t="str">
        <f>IF($O3226&lt;Assumptions!$B$17,"A",IF($O3226&lt;Assumptions!$B$18,"B",IF($O3226&lt;Assumptions!$B$19,"C",IF($O3226&lt;Assumptions!$B$20,"D","E"))))</f>
        <v>B</v>
      </c>
      <c r="S3226" s="75">
        <f t="shared" si="101"/>
        <v>0</v>
      </c>
    </row>
    <row r="3227" spans="1:19" ht="17.399999999999999" x14ac:dyDescent="0.3">
      <c r="A3227" s="39" t="s">
        <v>653</v>
      </c>
      <c r="B3227" s="39" t="s">
        <v>67</v>
      </c>
      <c r="C3227" s="39" t="s">
        <v>135</v>
      </c>
      <c r="D3227" s="39" t="s">
        <v>42</v>
      </c>
      <c r="E3227" s="70" t="s">
        <v>46</v>
      </c>
      <c r="F3227" s="70" t="s">
        <v>36</v>
      </c>
      <c r="G3227" s="78">
        <v>44234</v>
      </c>
      <c r="H3227" s="78">
        <v>45931</v>
      </c>
      <c r="I3227" s="69">
        <v>2372592.37</v>
      </c>
      <c r="J3227" s="70">
        <v>0</v>
      </c>
      <c r="K3227" s="71">
        <v>1.0820000000000001</v>
      </c>
      <c r="L3227" s="70">
        <v>0</v>
      </c>
      <c r="M3227" s="71">
        <v>0.503</v>
      </c>
      <c r="N3227" s="72"/>
      <c r="O3227" s="73">
        <f>MIN(1,MAX(0,(1/(1+EXP(-(Assumptions!$B$5 + Assumptions!$B$6*$N3227))))*Assumptions!$B$3))</f>
        <v>3.9165722796764356E-2</v>
      </c>
      <c r="P3227" s="73">
        <f>VLOOKUP($F3227,Assumptions!$A$23:$B$27,2,FALSE)*Assumptions!$B$4</f>
        <v>0.55000000000000004</v>
      </c>
      <c r="Q3227" s="74">
        <f t="shared" si="100"/>
        <v>51108.362290225996</v>
      </c>
      <c r="R3227" s="75" t="str">
        <f>IF($O3227&lt;Assumptions!$B$17,"A",IF($O3227&lt;Assumptions!$B$18,"B",IF($O3227&lt;Assumptions!$B$19,"C",IF($O3227&lt;Assumptions!$B$20,"D","E"))))</f>
        <v>B</v>
      </c>
      <c r="S3227" s="75">
        <f t="shared" si="101"/>
        <v>0</v>
      </c>
    </row>
    <row r="3228" spans="1:19" ht="17.399999999999999" x14ac:dyDescent="0.3">
      <c r="A3228" s="39" t="s">
        <v>653</v>
      </c>
      <c r="B3228" s="39" t="s">
        <v>67</v>
      </c>
      <c r="C3228" s="39" t="s">
        <v>135</v>
      </c>
      <c r="D3228" s="39" t="s">
        <v>42</v>
      </c>
      <c r="E3228" s="70" t="s">
        <v>46</v>
      </c>
      <c r="F3228" s="70" t="s">
        <v>36</v>
      </c>
      <c r="G3228" s="78">
        <v>44234</v>
      </c>
      <c r="H3228" s="78">
        <v>45962</v>
      </c>
      <c r="I3228" s="69">
        <v>2295902.19</v>
      </c>
      <c r="J3228" s="70">
        <v>0</v>
      </c>
      <c r="K3228" s="71">
        <v>1.0900000000000001</v>
      </c>
      <c r="L3228" s="70">
        <v>0</v>
      </c>
      <c r="M3228" s="71">
        <v>0.503</v>
      </c>
      <c r="N3228" s="72"/>
      <c r="O3228" s="73">
        <f>MIN(1,MAX(0,(1/(1+EXP(-(Assumptions!$B$5 + Assumptions!$B$6*$N3228))))*Assumptions!$B$3))</f>
        <v>3.9165722796764356E-2</v>
      </c>
      <c r="P3228" s="73">
        <f>VLOOKUP($F3228,Assumptions!$A$23:$B$27,2,FALSE)*Assumptions!$B$4</f>
        <v>0.55000000000000004</v>
      </c>
      <c r="Q3228" s="74">
        <f t="shared" si="100"/>
        <v>49456.367808113318</v>
      </c>
      <c r="R3228" s="75" t="str">
        <f>IF($O3228&lt;Assumptions!$B$17,"A",IF($O3228&lt;Assumptions!$B$18,"B",IF($O3228&lt;Assumptions!$B$19,"C",IF($O3228&lt;Assumptions!$B$20,"D","E"))))</f>
        <v>B</v>
      </c>
      <c r="S3228" s="75">
        <f t="shared" si="101"/>
        <v>0</v>
      </c>
    </row>
    <row r="3229" spans="1:19" ht="17.399999999999999" x14ac:dyDescent="0.3">
      <c r="A3229" s="39" t="s">
        <v>653</v>
      </c>
      <c r="B3229" s="39" t="s">
        <v>67</v>
      </c>
      <c r="C3229" s="39" t="s">
        <v>135</v>
      </c>
      <c r="D3229" s="39" t="s">
        <v>42</v>
      </c>
      <c r="E3229" s="70" t="s">
        <v>46</v>
      </c>
      <c r="F3229" s="70" t="s">
        <v>36</v>
      </c>
      <c r="G3229" s="78">
        <v>44234</v>
      </c>
      <c r="H3229" s="78">
        <v>45992</v>
      </c>
      <c r="I3229" s="69">
        <v>2236040.42</v>
      </c>
      <c r="J3229" s="70">
        <v>35</v>
      </c>
      <c r="K3229" s="71">
        <v>0.59599999999999997</v>
      </c>
      <c r="L3229" s="70">
        <v>0</v>
      </c>
      <c r="M3229" s="71">
        <v>0.503</v>
      </c>
      <c r="N3229" s="72"/>
      <c r="O3229" s="73">
        <f>MIN(1,MAX(0,(1/(1+EXP(-(Assumptions!$B$5 + Assumptions!$B$6*$N3229))))*Assumptions!$B$3))</f>
        <v>3.9165722796764356E-2</v>
      </c>
      <c r="P3229" s="73">
        <f>VLOOKUP($F3229,Assumptions!$A$23:$B$27,2,FALSE)*Assumptions!$B$4</f>
        <v>0.55000000000000004</v>
      </c>
      <c r="Q3229" s="74">
        <f t="shared" si="100"/>
        <v>48166.8765886443</v>
      </c>
      <c r="R3229" s="75" t="str">
        <f>IF($O3229&lt;Assumptions!$B$17,"A",IF($O3229&lt;Assumptions!$B$18,"B",IF($O3229&lt;Assumptions!$B$19,"C",IF($O3229&lt;Assumptions!$B$20,"D","E"))))</f>
        <v>B</v>
      </c>
      <c r="S3229" s="75">
        <f t="shared" si="101"/>
        <v>0</v>
      </c>
    </row>
    <row r="3230" spans="1:19" ht="17.399999999999999" x14ac:dyDescent="0.3">
      <c r="A3230" s="39" t="s">
        <v>655</v>
      </c>
      <c r="B3230" s="39" t="s">
        <v>62</v>
      </c>
      <c r="C3230" s="39" t="s">
        <v>190</v>
      </c>
      <c r="D3230" s="39" t="s">
        <v>22</v>
      </c>
      <c r="E3230" s="70" t="s">
        <v>31</v>
      </c>
      <c r="F3230" s="70" t="s">
        <v>28</v>
      </c>
      <c r="G3230" s="78">
        <v>44883</v>
      </c>
      <c r="H3230" s="78">
        <v>45658</v>
      </c>
      <c r="I3230" s="69">
        <v>54312050.590000004</v>
      </c>
      <c r="J3230" s="70">
        <v>0</v>
      </c>
      <c r="K3230" s="71">
        <v>1.1000000000000001</v>
      </c>
      <c r="L3230" s="70">
        <v>0</v>
      </c>
      <c r="M3230" s="71">
        <v>0.57799999999999996</v>
      </c>
      <c r="N3230" s="72"/>
      <c r="O3230" s="73">
        <f>MIN(1,MAX(0,(1/(1+EXP(-(Assumptions!$B$5 + Assumptions!$B$6*$N3230))))*Assumptions!$B$3))</f>
        <v>3.9165722796764356E-2</v>
      </c>
      <c r="P3230" s="73">
        <f>VLOOKUP($F3230,Assumptions!$A$23:$B$27,2,FALSE)*Assumptions!$B$4</f>
        <v>0.35</v>
      </c>
      <c r="Q3230" s="74">
        <f t="shared" si="100"/>
        <v>744509.75127612357</v>
      </c>
      <c r="R3230" s="75" t="str">
        <f>IF($O3230&lt;Assumptions!$B$17,"A",IF($O3230&lt;Assumptions!$B$18,"B",IF($O3230&lt;Assumptions!$B$19,"C",IF($O3230&lt;Assumptions!$B$20,"D","E"))))</f>
        <v>B</v>
      </c>
      <c r="S3230" s="75">
        <f t="shared" si="101"/>
        <v>0</v>
      </c>
    </row>
    <row r="3231" spans="1:19" ht="17.399999999999999" x14ac:dyDescent="0.3">
      <c r="A3231" s="39" t="s">
        <v>655</v>
      </c>
      <c r="B3231" s="39" t="s">
        <v>62</v>
      </c>
      <c r="C3231" s="39" t="s">
        <v>190</v>
      </c>
      <c r="D3231" s="39" t="s">
        <v>22</v>
      </c>
      <c r="E3231" s="70" t="s">
        <v>31</v>
      </c>
      <c r="F3231" s="70" t="s">
        <v>28</v>
      </c>
      <c r="G3231" s="78">
        <v>44883</v>
      </c>
      <c r="H3231" s="78">
        <v>45689</v>
      </c>
      <c r="I3231" s="69">
        <v>53219634.090000004</v>
      </c>
      <c r="J3231" s="70">
        <v>0</v>
      </c>
      <c r="K3231" s="71">
        <v>1.0389999999999999</v>
      </c>
      <c r="L3231" s="70">
        <v>0</v>
      </c>
      <c r="M3231" s="71">
        <v>0.57799999999999996</v>
      </c>
      <c r="N3231" s="72"/>
      <c r="O3231" s="73">
        <f>MIN(1,MAX(0,(1/(1+EXP(-(Assumptions!$B$5 + Assumptions!$B$6*$N3231))))*Assumptions!$B$3))</f>
        <v>3.9165722796764356E-2</v>
      </c>
      <c r="P3231" s="73">
        <f>VLOOKUP($F3231,Assumptions!$A$23:$B$27,2,FALSE)*Assumptions!$B$4</f>
        <v>0.35</v>
      </c>
      <c r="Q3231" s="74">
        <f t="shared" si="100"/>
        <v>729534.90263995971</v>
      </c>
      <c r="R3231" s="75" t="str">
        <f>IF($O3231&lt;Assumptions!$B$17,"A",IF($O3231&lt;Assumptions!$B$18,"B",IF($O3231&lt;Assumptions!$B$19,"C",IF($O3231&lt;Assumptions!$B$20,"D","E"))))</f>
        <v>B</v>
      </c>
      <c r="S3231" s="75">
        <f t="shared" si="101"/>
        <v>0</v>
      </c>
    </row>
    <row r="3232" spans="1:19" ht="17.399999999999999" x14ac:dyDescent="0.3">
      <c r="A3232" s="39" t="s">
        <v>655</v>
      </c>
      <c r="B3232" s="39" t="s">
        <v>62</v>
      </c>
      <c r="C3232" s="39" t="s">
        <v>190</v>
      </c>
      <c r="D3232" s="39" t="s">
        <v>22</v>
      </c>
      <c r="E3232" s="70" t="s">
        <v>31</v>
      </c>
      <c r="F3232" s="70" t="s">
        <v>28</v>
      </c>
      <c r="G3232" s="78">
        <v>44883</v>
      </c>
      <c r="H3232" s="78">
        <v>45717</v>
      </c>
      <c r="I3232" s="69">
        <v>52189819.140000001</v>
      </c>
      <c r="J3232" s="70">
        <v>15</v>
      </c>
      <c r="K3232" s="71">
        <v>1.1259999999999999</v>
      </c>
      <c r="L3232" s="70">
        <v>0</v>
      </c>
      <c r="M3232" s="71">
        <v>0.57799999999999996</v>
      </c>
      <c r="N3232" s="72"/>
      <c r="O3232" s="73">
        <f>MIN(1,MAX(0,(1/(1+EXP(-(Assumptions!$B$5 + Assumptions!$B$6*$N3232))))*Assumptions!$B$3))</f>
        <v>3.9165722796764356E-2</v>
      </c>
      <c r="P3232" s="73">
        <f>VLOOKUP($F3232,Assumptions!$A$23:$B$27,2,FALSE)*Assumptions!$B$4</f>
        <v>0.35</v>
      </c>
      <c r="Q3232" s="74">
        <f t="shared" si="100"/>
        <v>715418.19623767736</v>
      </c>
      <c r="R3232" s="75" t="str">
        <f>IF($O3232&lt;Assumptions!$B$17,"A",IF($O3232&lt;Assumptions!$B$18,"B",IF($O3232&lt;Assumptions!$B$19,"C",IF($O3232&lt;Assumptions!$B$20,"D","E"))))</f>
        <v>B</v>
      </c>
      <c r="S3232" s="75">
        <f t="shared" si="101"/>
        <v>0</v>
      </c>
    </row>
    <row r="3233" spans="1:19" ht="17.399999999999999" x14ac:dyDescent="0.3">
      <c r="A3233" s="39" t="s">
        <v>655</v>
      </c>
      <c r="B3233" s="39" t="s">
        <v>62</v>
      </c>
      <c r="C3233" s="39" t="s">
        <v>190</v>
      </c>
      <c r="D3233" s="39" t="s">
        <v>22</v>
      </c>
      <c r="E3233" s="70" t="s">
        <v>31</v>
      </c>
      <c r="F3233" s="70" t="s">
        <v>28</v>
      </c>
      <c r="G3233" s="78">
        <v>44883</v>
      </c>
      <c r="H3233" s="78">
        <v>45748</v>
      </c>
      <c r="I3233" s="69">
        <v>51258248.07</v>
      </c>
      <c r="J3233" s="70">
        <v>15</v>
      </c>
      <c r="K3233" s="71">
        <v>1.08</v>
      </c>
      <c r="L3233" s="70">
        <v>0</v>
      </c>
      <c r="M3233" s="71">
        <v>0.57799999999999996</v>
      </c>
      <c r="N3233" s="72"/>
      <c r="O3233" s="73">
        <f>MIN(1,MAX(0,(1/(1+EXP(-(Assumptions!$B$5 + Assumptions!$B$6*$N3233))))*Assumptions!$B$3))</f>
        <v>3.9165722796764356E-2</v>
      </c>
      <c r="P3233" s="73">
        <f>VLOOKUP($F3233,Assumptions!$A$23:$B$27,2,FALSE)*Assumptions!$B$4</f>
        <v>0.35</v>
      </c>
      <c r="Q3233" s="74">
        <f t="shared" si="100"/>
        <v>702648.21723509044</v>
      </c>
      <c r="R3233" s="75" t="str">
        <f>IF($O3233&lt;Assumptions!$B$17,"A",IF($O3233&lt;Assumptions!$B$18,"B",IF($O3233&lt;Assumptions!$B$19,"C",IF($O3233&lt;Assumptions!$B$20,"D","E"))))</f>
        <v>B</v>
      </c>
      <c r="S3233" s="75">
        <f t="shared" si="101"/>
        <v>0</v>
      </c>
    </row>
    <row r="3234" spans="1:19" ht="17.399999999999999" x14ac:dyDescent="0.3">
      <c r="A3234" s="39" t="s">
        <v>655</v>
      </c>
      <c r="B3234" s="39" t="s">
        <v>62</v>
      </c>
      <c r="C3234" s="39" t="s">
        <v>190</v>
      </c>
      <c r="D3234" s="39" t="s">
        <v>22</v>
      </c>
      <c r="E3234" s="70" t="s">
        <v>31</v>
      </c>
      <c r="F3234" s="70" t="s">
        <v>28</v>
      </c>
      <c r="G3234" s="78">
        <v>44883</v>
      </c>
      <c r="H3234" s="78">
        <v>45778</v>
      </c>
      <c r="I3234" s="69">
        <v>50479818.609999999</v>
      </c>
      <c r="J3234" s="70">
        <v>0</v>
      </c>
      <c r="K3234" s="71">
        <v>1.0169999999999999</v>
      </c>
      <c r="L3234" s="70">
        <v>0</v>
      </c>
      <c r="M3234" s="71">
        <v>0.57799999999999996</v>
      </c>
      <c r="N3234" s="72"/>
      <c r="O3234" s="73">
        <f>MIN(1,MAX(0,(1/(1+EXP(-(Assumptions!$B$5 + Assumptions!$B$6*$N3234))))*Assumptions!$B$3))</f>
        <v>3.9165722796764356E-2</v>
      </c>
      <c r="P3234" s="73">
        <f>VLOOKUP($F3234,Assumptions!$A$23:$B$27,2,FALSE)*Assumptions!$B$4</f>
        <v>0.35</v>
      </c>
      <c r="Q3234" s="74">
        <f t="shared" si="100"/>
        <v>691977.50387857226</v>
      </c>
      <c r="R3234" s="75" t="str">
        <f>IF($O3234&lt;Assumptions!$B$17,"A",IF($O3234&lt;Assumptions!$B$18,"B",IF($O3234&lt;Assumptions!$B$19,"C",IF($O3234&lt;Assumptions!$B$20,"D","E"))))</f>
        <v>B</v>
      </c>
      <c r="S3234" s="75">
        <f t="shared" si="101"/>
        <v>0</v>
      </c>
    </row>
    <row r="3235" spans="1:19" ht="17.399999999999999" x14ac:dyDescent="0.3">
      <c r="A3235" s="39" t="s">
        <v>655</v>
      </c>
      <c r="B3235" s="39" t="s">
        <v>62</v>
      </c>
      <c r="C3235" s="39" t="s">
        <v>190</v>
      </c>
      <c r="D3235" s="39" t="s">
        <v>22</v>
      </c>
      <c r="E3235" s="70" t="s">
        <v>31</v>
      </c>
      <c r="F3235" s="70" t="s">
        <v>28</v>
      </c>
      <c r="G3235" s="78">
        <v>44883</v>
      </c>
      <c r="H3235" s="78">
        <v>45809</v>
      </c>
      <c r="I3235" s="69">
        <v>49613475.659999996</v>
      </c>
      <c r="J3235" s="70">
        <v>0</v>
      </c>
      <c r="K3235" s="71">
        <v>0.99199999999999999</v>
      </c>
      <c r="L3235" s="70">
        <v>0</v>
      </c>
      <c r="M3235" s="71">
        <v>0.57799999999999996</v>
      </c>
      <c r="N3235" s="72"/>
      <c r="O3235" s="73">
        <f>MIN(1,MAX(0,(1/(1+EXP(-(Assumptions!$B$5 + Assumptions!$B$6*$N3235))))*Assumptions!$B$3))</f>
        <v>3.9165722796764356E-2</v>
      </c>
      <c r="P3235" s="73">
        <f>VLOOKUP($F3235,Assumptions!$A$23:$B$27,2,FALSE)*Assumptions!$B$4</f>
        <v>0.35</v>
      </c>
      <c r="Q3235" s="74">
        <f t="shared" si="100"/>
        <v>680101.67213925126</v>
      </c>
      <c r="R3235" s="75" t="str">
        <f>IF($O3235&lt;Assumptions!$B$17,"A",IF($O3235&lt;Assumptions!$B$18,"B",IF($O3235&lt;Assumptions!$B$19,"C",IF($O3235&lt;Assumptions!$B$20,"D","E"))))</f>
        <v>B</v>
      </c>
      <c r="S3235" s="75">
        <f t="shared" si="101"/>
        <v>0</v>
      </c>
    </row>
    <row r="3236" spans="1:19" ht="17.399999999999999" x14ac:dyDescent="0.3">
      <c r="A3236" s="39" t="s">
        <v>655</v>
      </c>
      <c r="B3236" s="39" t="s">
        <v>62</v>
      </c>
      <c r="C3236" s="39" t="s">
        <v>190</v>
      </c>
      <c r="D3236" s="39" t="s">
        <v>22</v>
      </c>
      <c r="E3236" s="70" t="s">
        <v>31</v>
      </c>
      <c r="F3236" s="70" t="s">
        <v>28</v>
      </c>
      <c r="G3236" s="78">
        <v>44883</v>
      </c>
      <c r="H3236" s="78">
        <v>45839</v>
      </c>
      <c r="I3236" s="69">
        <v>48901420.960000001</v>
      </c>
      <c r="J3236" s="70">
        <v>15</v>
      </c>
      <c r="K3236" s="71">
        <v>0.97399999999999998</v>
      </c>
      <c r="L3236" s="70">
        <v>0</v>
      </c>
      <c r="M3236" s="71">
        <v>0.57799999999999996</v>
      </c>
      <c r="N3236" s="72"/>
      <c r="O3236" s="73">
        <f>MIN(1,MAX(0,(1/(1+EXP(-(Assumptions!$B$5 + Assumptions!$B$6*$N3236))))*Assumptions!$B$3))</f>
        <v>3.9165722796764356E-2</v>
      </c>
      <c r="P3236" s="73">
        <f>VLOOKUP($F3236,Assumptions!$A$23:$B$27,2,FALSE)*Assumptions!$B$4</f>
        <v>0.35</v>
      </c>
      <c r="Q3236" s="74">
        <f t="shared" si="100"/>
        <v>670340.82419053477</v>
      </c>
      <c r="R3236" s="75" t="str">
        <f>IF($O3236&lt;Assumptions!$B$17,"A",IF($O3236&lt;Assumptions!$B$18,"B",IF($O3236&lt;Assumptions!$B$19,"C",IF($O3236&lt;Assumptions!$B$20,"D","E"))))</f>
        <v>B</v>
      </c>
      <c r="S3236" s="75">
        <f t="shared" si="101"/>
        <v>0</v>
      </c>
    </row>
    <row r="3237" spans="1:19" ht="17.399999999999999" x14ac:dyDescent="0.3">
      <c r="A3237" s="39" t="s">
        <v>655</v>
      </c>
      <c r="B3237" s="39" t="s">
        <v>62</v>
      </c>
      <c r="C3237" s="39" t="s">
        <v>190</v>
      </c>
      <c r="D3237" s="39" t="s">
        <v>22</v>
      </c>
      <c r="E3237" s="70" t="s">
        <v>31</v>
      </c>
      <c r="F3237" s="70" t="s">
        <v>28</v>
      </c>
      <c r="G3237" s="78">
        <v>44883</v>
      </c>
      <c r="H3237" s="78">
        <v>45870</v>
      </c>
      <c r="I3237" s="69">
        <v>47911338.280000001</v>
      </c>
      <c r="J3237" s="70">
        <v>95</v>
      </c>
      <c r="K3237" s="71">
        <v>0.41899999999999998</v>
      </c>
      <c r="L3237" s="70">
        <v>0</v>
      </c>
      <c r="M3237" s="71">
        <v>0.57799999999999996</v>
      </c>
      <c r="N3237" s="72"/>
      <c r="O3237" s="73">
        <f>MIN(1,MAX(0,(1/(1+EXP(-(Assumptions!$B$5 + Assumptions!$B$6*$N3237))))*Assumptions!$B$3))</f>
        <v>3.9165722796764356E-2</v>
      </c>
      <c r="P3237" s="73">
        <f>VLOOKUP($F3237,Assumptions!$A$23:$B$27,2,FALSE)*Assumptions!$B$4</f>
        <v>0.35</v>
      </c>
      <c r="Q3237" s="74">
        <f t="shared" si="100"/>
        <v>656768.76786376967</v>
      </c>
      <c r="R3237" s="75" t="str">
        <f>IF($O3237&lt;Assumptions!$B$17,"A",IF($O3237&lt;Assumptions!$B$18,"B",IF($O3237&lt;Assumptions!$B$19,"C",IF($O3237&lt;Assumptions!$B$20,"D","E"))))</f>
        <v>B</v>
      </c>
      <c r="S3237" s="75">
        <f t="shared" si="101"/>
        <v>0</v>
      </c>
    </row>
    <row r="3238" spans="1:19" ht="17.399999999999999" x14ac:dyDescent="0.3">
      <c r="A3238" s="39" t="s">
        <v>655</v>
      </c>
      <c r="B3238" s="39" t="s">
        <v>62</v>
      </c>
      <c r="C3238" s="39" t="s">
        <v>190</v>
      </c>
      <c r="D3238" s="39" t="s">
        <v>22</v>
      </c>
      <c r="E3238" s="70" t="s">
        <v>31</v>
      </c>
      <c r="F3238" s="70" t="s">
        <v>28</v>
      </c>
      <c r="G3238" s="78">
        <v>44883</v>
      </c>
      <c r="H3238" s="78">
        <v>45901</v>
      </c>
      <c r="I3238" s="69">
        <v>47192829.630000003</v>
      </c>
      <c r="J3238" s="70">
        <v>0</v>
      </c>
      <c r="K3238" s="71">
        <v>1.1220000000000001</v>
      </c>
      <c r="L3238" s="70">
        <v>0</v>
      </c>
      <c r="M3238" s="71">
        <v>0.57799999999999996</v>
      </c>
      <c r="N3238" s="72"/>
      <c r="O3238" s="73">
        <f>MIN(1,MAX(0,(1/(1+EXP(-(Assumptions!$B$5 + Assumptions!$B$6*$N3238))))*Assumptions!$B$3))</f>
        <v>3.9165722796764356E-2</v>
      </c>
      <c r="P3238" s="73">
        <f>VLOOKUP($F3238,Assumptions!$A$23:$B$27,2,FALSE)*Assumptions!$B$4</f>
        <v>0.35</v>
      </c>
      <c r="Q3238" s="74">
        <f t="shared" si="100"/>
        <v>646919.44914922758</v>
      </c>
      <c r="R3238" s="75" t="str">
        <f>IF($O3238&lt;Assumptions!$B$17,"A",IF($O3238&lt;Assumptions!$B$18,"B",IF($O3238&lt;Assumptions!$B$19,"C",IF($O3238&lt;Assumptions!$B$20,"D","E"))))</f>
        <v>B</v>
      </c>
      <c r="S3238" s="75">
        <f t="shared" si="101"/>
        <v>0</v>
      </c>
    </row>
    <row r="3239" spans="1:19" ht="17.399999999999999" x14ac:dyDescent="0.3">
      <c r="A3239" s="39" t="s">
        <v>655</v>
      </c>
      <c r="B3239" s="39" t="s">
        <v>62</v>
      </c>
      <c r="C3239" s="39" t="s">
        <v>190</v>
      </c>
      <c r="D3239" s="39" t="s">
        <v>22</v>
      </c>
      <c r="E3239" s="70" t="s">
        <v>31</v>
      </c>
      <c r="F3239" s="70" t="s">
        <v>28</v>
      </c>
      <c r="G3239" s="78">
        <v>44883</v>
      </c>
      <c r="H3239" s="78">
        <v>45931</v>
      </c>
      <c r="I3239" s="69">
        <v>46252298.149999999</v>
      </c>
      <c r="J3239" s="70">
        <v>15</v>
      </c>
      <c r="K3239" s="71">
        <v>1.052</v>
      </c>
      <c r="L3239" s="70">
        <v>0</v>
      </c>
      <c r="M3239" s="71">
        <v>0.57799999999999996</v>
      </c>
      <c r="N3239" s="72"/>
      <c r="O3239" s="73">
        <f>MIN(1,MAX(0,(1/(1+EXP(-(Assumptions!$B$5 + Assumptions!$B$6*$N3239))))*Assumptions!$B$3))</f>
        <v>3.9165722796764356E-2</v>
      </c>
      <c r="P3239" s="73">
        <f>VLOOKUP($F3239,Assumptions!$A$23:$B$27,2,FALSE)*Assumptions!$B$4</f>
        <v>0.35</v>
      </c>
      <c r="Q3239" s="74">
        <f t="shared" si="100"/>
        <v>634026.64081966889</v>
      </c>
      <c r="R3239" s="75" t="str">
        <f>IF($O3239&lt;Assumptions!$B$17,"A",IF($O3239&lt;Assumptions!$B$18,"B",IF($O3239&lt;Assumptions!$B$19,"C",IF($O3239&lt;Assumptions!$B$20,"D","E"))))</f>
        <v>B</v>
      </c>
      <c r="S3239" s="75">
        <f t="shared" si="101"/>
        <v>0</v>
      </c>
    </row>
    <row r="3240" spans="1:19" ht="17.399999999999999" x14ac:dyDescent="0.3">
      <c r="A3240" s="39" t="s">
        <v>655</v>
      </c>
      <c r="B3240" s="39" t="s">
        <v>62</v>
      </c>
      <c r="C3240" s="39" t="s">
        <v>190</v>
      </c>
      <c r="D3240" s="39" t="s">
        <v>22</v>
      </c>
      <c r="E3240" s="70" t="s">
        <v>31</v>
      </c>
      <c r="F3240" s="70" t="s">
        <v>28</v>
      </c>
      <c r="G3240" s="78">
        <v>44883</v>
      </c>
      <c r="H3240" s="78">
        <v>45962</v>
      </c>
      <c r="I3240" s="69">
        <v>45498234.950000003</v>
      </c>
      <c r="J3240" s="70">
        <v>35</v>
      </c>
      <c r="K3240" s="71">
        <v>0.66800000000000004</v>
      </c>
      <c r="L3240" s="70">
        <v>0</v>
      </c>
      <c r="M3240" s="71">
        <v>0.57799999999999996</v>
      </c>
      <c r="N3240" s="72"/>
      <c r="O3240" s="73">
        <f>MIN(1,MAX(0,(1/(1+EXP(-(Assumptions!$B$5 + Assumptions!$B$6*$N3240))))*Assumptions!$B$3))</f>
        <v>3.9165722796764356E-2</v>
      </c>
      <c r="P3240" s="73">
        <f>VLOOKUP($F3240,Assumptions!$A$23:$B$27,2,FALSE)*Assumptions!$B$4</f>
        <v>0.35</v>
      </c>
      <c r="Q3240" s="74">
        <f t="shared" si="100"/>
        <v>623689.9402278146</v>
      </c>
      <c r="R3240" s="75" t="str">
        <f>IF($O3240&lt;Assumptions!$B$17,"A",IF($O3240&lt;Assumptions!$B$18,"B",IF($O3240&lt;Assumptions!$B$19,"C",IF($O3240&lt;Assumptions!$B$20,"D","E"))))</f>
        <v>B</v>
      </c>
      <c r="S3240" s="75">
        <f t="shared" si="101"/>
        <v>0</v>
      </c>
    </row>
    <row r="3241" spans="1:19" ht="17.399999999999999" x14ac:dyDescent="0.3">
      <c r="A3241" s="39" t="s">
        <v>655</v>
      </c>
      <c r="B3241" s="39" t="s">
        <v>62</v>
      </c>
      <c r="C3241" s="39" t="s">
        <v>190</v>
      </c>
      <c r="D3241" s="39" t="s">
        <v>22</v>
      </c>
      <c r="E3241" s="70" t="s">
        <v>31</v>
      </c>
      <c r="F3241" s="70" t="s">
        <v>28</v>
      </c>
      <c r="G3241" s="78">
        <v>44883</v>
      </c>
      <c r="H3241" s="78">
        <v>45992</v>
      </c>
      <c r="I3241" s="69">
        <v>44764933.649999999</v>
      </c>
      <c r="J3241" s="70">
        <v>0</v>
      </c>
      <c r="K3241" s="71">
        <v>1.105</v>
      </c>
      <c r="L3241" s="70">
        <v>0</v>
      </c>
      <c r="M3241" s="71">
        <v>0.57799999999999996</v>
      </c>
      <c r="N3241" s="72"/>
      <c r="O3241" s="73">
        <f>MIN(1,MAX(0,(1/(1+EXP(-(Assumptions!$B$5 + Assumptions!$B$6*$N3241))))*Assumptions!$B$3))</f>
        <v>3.9165722796764356E-2</v>
      </c>
      <c r="P3241" s="73">
        <f>VLOOKUP($F3241,Assumptions!$A$23:$B$27,2,FALSE)*Assumptions!$B$4</f>
        <v>0.35</v>
      </c>
      <c r="Q3241" s="74">
        <f t="shared" si="100"/>
        <v>613637.84382300708</v>
      </c>
      <c r="R3241" s="75" t="str">
        <f>IF($O3241&lt;Assumptions!$B$17,"A",IF($O3241&lt;Assumptions!$B$18,"B",IF($O3241&lt;Assumptions!$B$19,"C",IF($O3241&lt;Assumptions!$B$20,"D","E"))))</f>
        <v>B</v>
      </c>
      <c r="S3241" s="75">
        <f t="shared" si="101"/>
        <v>0</v>
      </c>
    </row>
    <row r="3242" spans="1:19" ht="17.399999999999999" x14ac:dyDescent="0.3">
      <c r="A3242" s="39" t="s">
        <v>657</v>
      </c>
      <c r="B3242" s="39" t="s">
        <v>82</v>
      </c>
      <c r="C3242" s="39" t="s">
        <v>135</v>
      </c>
      <c r="D3242" s="39" t="s">
        <v>26</v>
      </c>
      <c r="E3242" s="70" t="s">
        <v>39</v>
      </c>
      <c r="F3242" s="70" t="s">
        <v>28</v>
      </c>
      <c r="G3242" s="78">
        <v>43735</v>
      </c>
      <c r="H3242" s="78">
        <v>45658</v>
      </c>
      <c r="I3242" s="69">
        <v>1612061.88</v>
      </c>
      <c r="J3242" s="70">
        <v>65</v>
      </c>
      <c r="K3242" s="71">
        <v>0.53900000000000003</v>
      </c>
      <c r="L3242" s="70">
        <v>0</v>
      </c>
      <c r="M3242" s="71">
        <v>1.07</v>
      </c>
      <c r="N3242" s="72"/>
      <c r="O3242" s="73">
        <f>MIN(1,MAX(0,(1/(1+EXP(-(Assumptions!$B$5 + Assumptions!$B$6*$N3242))))*Assumptions!$B$3))</f>
        <v>3.9165722796764356E-2</v>
      </c>
      <c r="P3242" s="73">
        <f>VLOOKUP($F3242,Assumptions!$A$23:$B$27,2,FALSE)*Assumptions!$B$4</f>
        <v>0.35</v>
      </c>
      <c r="Q3242" s="74">
        <f t="shared" si="100"/>
        <v>22098.149053158781</v>
      </c>
      <c r="R3242" s="75" t="str">
        <f>IF($O3242&lt;Assumptions!$B$17,"A",IF($O3242&lt;Assumptions!$B$18,"B",IF($O3242&lt;Assumptions!$B$19,"C",IF($O3242&lt;Assumptions!$B$20,"D","E"))))</f>
        <v>B</v>
      </c>
      <c r="S3242" s="75">
        <f t="shared" si="101"/>
        <v>0</v>
      </c>
    </row>
    <row r="3243" spans="1:19" ht="17.399999999999999" x14ac:dyDescent="0.3">
      <c r="A3243" s="39" t="s">
        <v>657</v>
      </c>
      <c r="B3243" s="39" t="s">
        <v>82</v>
      </c>
      <c r="C3243" s="39" t="s">
        <v>135</v>
      </c>
      <c r="D3243" s="39" t="s">
        <v>26</v>
      </c>
      <c r="E3243" s="70" t="s">
        <v>39</v>
      </c>
      <c r="F3243" s="70" t="s">
        <v>28</v>
      </c>
      <c r="G3243" s="78">
        <v>43735</v>
      </c>
      <c r="H3243" s="78">
        <v>45689</v>
      </c>
      <c r="I3243" s="69">
        <v>1566967.05</v>
      </c>
      <c r="J3243" s="70">
        <v>0</v>
      </c>
      <c r="K3243" s="71">
        <v>1.1000000000000001</v>
      </c>
      <c r="L3243" s="70">
        <v>0</v>
      </c>
      <c r="M3243" s="71">
        <v>1.07</v>
      </c>
      <c r="N3243" s="72"/>
      <c r="O3243" s="73">
        <f>MIN(1,MAX(0,(1/(1+EXP(-(Assumptions!$B$5 + Assumptions!$B$6*$N3243))))*Assumptions!$B$3))</f>
        <v>3.9165722796764356E-2</v>
      </c>
      <c r="P3243" s="73">
        <f>VLOOKUP($F3243,Assumptions!$A$23:$B$27,2,FALSE)*Assumptions!$B$4</f>
        <v>0.35</v>
      </c>
      <c r="Q3243" s="74">
        <f t="shared" si="100"/>
        <v>21479.988989187259</v>
      </c>
      <c r="R3243" s="75" t="str">
        <f>IF($O3243&lt;Assumptions!$B$17,"A",IF($O3243&lt;Assumptions!$B$18,"B",IF($O3243&lt;Assumptions!$B$19,"C",IF($O3243&lt;Assumptions!$B$20,"D","E"))))</f>
        <v>B</v>
      </c>
      <c r="S3243" s="75">
        <f t="shared" si="101"/>
        <v>0</v>
      </c>
    </row>
    <row r="3244" spans="1:19" ht="17.399999999999999" x14ac:dyDescent="0.3">
      <c r="A3244" s="39" t="s">
        <v>657</v>
      </c>
      <c r="B3244" s="39" t="s">
        <v>82</v>
      </c>
      <c r="C3244" s="39" t="s">
        <v>135</v>
      </c>
      <c r="D3244" s="39" t="s">
        <v>26</v>
      </c>
      <c r="E3244" s="70" t="s">
        <v>39</v>
      </c>
      <c r="F3244" s="70" t="s">
        <v>28</v>
      </c>
      <c r="G3244" s="78">
        <v>43735</v>
      </c>
      <c r="H3244" s="78">
        <v>45717</v>
      </c>
      <c r="I3244" s="69">
        <v>1520462.63</v>
      </c>
      <c r="J3244" s="70">
        <v>0</v>
      </c>
      <c r="K3244" s="71">
        <v>1.0389999999999999</v>
      </c>
      <c r="L3244" s="70">
        <v>0</v>
      </c>
      <c r="M3244" s="71">
        <v>1.07</v>
      </c>
      <c r="N3244" s="72"/>
      <c r="O3244" s="73">
        <f>MIN(1,MAX(0,(1/(1+EXP(-(Assumptions!$B$5 + Assumptions!$B$6*$N3244))))*Assumptions!$B$3))</f>
        <v>3.9165722796764356E-2</v>
      </c>
      <c r="P3244" s="73">
        <f>VLOOKUP($F3244,Assumptions!$A$23:$B$27,2,FALSE)*Assumptions!$B$4</f>
        <v>0.35</v>
      </c>
      <c r="Q3244" s="74">
        <f t="shared" si="100"/>
        <v>20842.506261296749</v>
      </c>
      <c r="R3244" s="75" t="str">
        <f>IF($O3244&lt;Assumptions!$B$17,"A",IF($O3244&lt;Assumptions!$B$18,"B",IF($O3244&lt;Assumptions!$B$19,"C",IF($O3244&lt;Assumptions!$B$20,"D","E"))))</f>
        <v>B</v>
      </c>
      <c r="S3244" s="75">
        <f t="shared" si="101"/>
        <v>0</v>
      </c>
    </row>
    <row r="3245" spans="1:19" ht="17.399999999999999" x14ac:dyDescent="0.3">
      <c r="A3245" s="39" t="s">
        <v>657</v>
      </c>
      <c r="B3245" s="39" t="s">
        <v>82</v>
      </c>
      <c r="C3245" s="39" t="s">
        <v>135</v>
      </c>
      <c r="D3245" s="39" t="s">
        <v>26</v>
      </c>
      <c r="E3245" s="70" t="s">
        <v>39</v>
      </c>
      <c r="F3245" s="70" t="s">
        <v>28</v>
      </c>
      <c r="G3245" s="78">
        <v>43735</v>
      </c>
      <c r="H3245" s="78">
        <v>45748</v>
      </c>
      <c r="I3245" s="69">
        <v>1473191.39</v>
      </c>
      <c r="J3245" s="70">
        <v>15</v>
      </c>
      <c r="K3245" s="71">
        <v>1</v>
      </c>
      <c r="L3245" s="70">
        <v>0</v>
      </c>
      <c r="M3245" s="71">
        <v>1.07</v>
      </c>
      <c r="N3245" s="72"/>
      <c r="O3245" s="73">
        <f>MIN(1,MAX(0,(1/(1+EXP(-(Assumptions!$B$5 + Assumptions!$B$6*$N3245))))*Assumptions!$B$3))</f>
        <v>3.9165722796764356E-2</v>
      </c>
      <c r="P3245" s="73">
        <f>VLOOKUP($F3245,Assumptions!$A$23:$B$27,2,FALSE)*Assumptions!$B$4</f>
        <v>0.35</v>
      </c>
      <c r="Q3245" s="74">
        <f t="shared" si="100"/>
        <v>20194.511962561988</v>
      </c>
      <c r="R3245" s="75" t="str">
        <f>IF($O3245&lt;Assumptions!$B$17,"A",IF($O3245&lt;Assumptions!$B$18,"B",IF($O3245&lt;Assumptions!$B$19,"C",IF($O3245&lt;Assumptions!$B$20,"D","E"))))</f>
        <v>B</v>
      </c>
      <c r="S3245" s="75">
        <f t="shared" si="101"/>
        <v>0</v>
      </c>
    </row>
    <row r="3246" spans="1:19" ht="17.399999999999999" x14ac:dyDescent="0.3">
      <c r="A3246" s="39" t="s">
        <v>657</v>
      </c>
      <c r="B3246" s="39" t="s">
        <v>82</v>
      </c>
      <c r="C3246" s="39" t="s">
        <v>135</v>
      </c>
      <c r="D3246" s="39" t="s">
        <v>26</v>
      </c>
      <c r="E3246" s="70" t="s">
        <v>39</v>
      </c>
      <c r="F3246" s="70" t="s">
        <v>28</v>
      </c>
      <c r="G3246" s="78">
        <v>43735</v>
      </c>
      <c r="H3246" s="78">
        <v>45778</v>
      </c>
      <c r="I3246" s="69">
        <v>1429886.73</v>
      </c>
      <c r="J3246" s="70">
        <v>0</v>
      </c>
      <c r="K3246" s="71">
        <v>0.98599999999999999</v>
      </c>
      <c r="L3246" s="70">
        <v>0</v>
      </c>
      <c r="M3246" s="71">
        <v>1.07</v>
      </c>
      <c r="N3246" s="72"/>
      <c r="O3246" s="73">
        <f>MIN(1,MAX(0,(1/(1+EXP(-(Assumptions!$B$5 + Assumptions!$B$6*$N3246))))*Assumptions!$B$3))</f>
        <v>3.9165722796764356E-2</v>
      </c>
      <c r="P3246" s="73">
        <f>VLOOKUP($F3246,Assumptions!$A$23:$B$27,2,FALSE)*Assumptions!$B$4</f>
        <v>0.35</v>
      </c>
      <c r="Q3246" s="74">
        <f t="shared" si="100"/>
        <v>19600.891554283142</v>
      </c>
      <c r="R3246" s="75" t="str">
        <f>IF($O3246&lt;Assumptions!$B$17,"A",IF($O3246&lt;Assumptions!$B$18,"B",IF($O3246&lt;Assumptions!$B$19,"C",IF($O3246&lt;Assumptions!$B$20,"D","E"))))</f>
        <v>B</v>
      </c>
      <c r="S3246" s="75">
        <f t="shared" si="101"/>
        <v>0</v>
      </c>
    </row>
    <row r="3247" spans="1:19" ht="17.399999999999999" x14ac:dyDescent="0.3">
      <c r="A3247" s="39" t="s">
        <v>657</v>
      </c>
      <c r="B3247" s="39" t="s">
        <v>82</v>
      </c>
      <c r="C3247" s="39" t="s">
        <v>135</v>
      </c>
      <c r="D3247" s="39" t="s">
        <v>26</v>
      </c>
      <c r="E3247" s="70" t="s">
        <v>39</v>
      </c>
      <c r="F3247" s="70" t="s">
        <v>28</v>
      </c>
      <c r="G3247" s="78">
        <v>43735</v>
      </c>
      <c r="H3247" s="78">
        <v>45809</v>
      </c>
      <c r="I3247" s="69">
        <v>1385314.9</v>
      </c>
      <c r="J3247" s="70">
        <v>35</v>
      </c>
      <c r="K3247" s="71">
        <v>0.74</v>
      </c>
      <c r="L3247" s="70">
        <v>0</v>
      </c>
      <c r="M3247" s="71">
        <v>1.07</v>
      </c>
      <c r="N3247" s="72"/>
      <c r="O3247" s="73">
        <f>MIN(1,MAX(0,(1/(1+EXP(-(Assumptions!$B$5 + Assumptions!$B$6*$N3247))))*Assumptions!$B$3))</f>
        <v>3.9165722796764356E-2</v>
      </c>
      <c r="P3247" s="73">
        <f>VLOOKUP($F3247,Assumptions!$A$23:$B$27,2,FALSE)*Assumptions!$B$4</f>
        <v>0.35</v>
      </c>
      <c r="Q3247" s="74">
        <f t="shared" si="100"/>
        <v>18989.900775869562</v>
      </c>
      <c r="R3247" s="75" t="str">
        <f>IF($O3247&lt;Assumptions!$B$17,"A",IF($O3247&lt;Assumptions!$B$18,"B",IF($O3247&lt;Assumptions!$B$19,"C",IF($O3247&lt;Assumptions!$B$20,"D","E"))))</f>
        <v>B</v>
      </c>
      <c r="S3247" s="75">
        <f t="shared" si="101"/>
        <v>0</v>
      </c>
    </row>
    <row r="3248" spans="1:19" ht="17.399999999999999" x14ac:dyDescent="0.3">
      <c r="A3248" s="39" t="s">
        <v>657</v>
      </c>
      <c r="B3248" s="39" t="s">
        <v>82</v>
      </c>
      <c r="C3248" s="39" t="s">
        <v>135</v>
      </c>
      <c r="D3248" s="39" t="s">
        <v>26</v>
      </c>
      <c r="E3248" s="70" t="s">
        <v>39</v>
      </c>
      <c r="F3248" s="70" t="s">
        <v>28</v>
      </c>
      <c r="G3248" s="78">
        <v>43735</v>
      </c>
      <c r="H3248" s="78">
        <v>45839</v>
      </c>
      <c r="I3248" s="69">
        <v>1347052.78</v>
      </c>
      <c r="J3248" s="70">
        <v>0</v>
      </c>
      <c r="K3248" s="71">
        <v>1.01</v>
      </c>
      <c r="L3248" s="70">
        <v>0</v>
      </c>
      <c r="M3248" s="71">
        <v>1.07</v>
      </c>
      <c r="N3248" s="72"/>
      <c r="O3248" s="73">
        <f>MIN(1,MAX(0,(1/(1+EXP(-(Assumptions!$B$5 + Assumptions!$B$6*$N3248))))*Assumptions!$B$3))</f>
        <v>3.9165722796764356E-2</v>
      </c>
      <c r="P3248" s="73">
        <f>VLOOKUP($F3248,Assumptions!$A$23:$B$27,2,FALSE)*Assumptions!$B$4</f>
        <v>0.35</v>
      </c>
      <c r="Q3248" s="74">
        <f t="shared" si="100"/>
        <v>18465.403520931781</v>
      </c>
      <c r="R3248" s="75" t="str">
        <f>IF($O3248&lt;Assumptions!$B$17,"A",IF($O3248&lt;Assumptions!$B$18,"B",IF($O3248&lt;Assumptions!$B$19,"C",IF($O3248&lt;Assumptions!$B$20,"D","E"))))</f>
        <v>B</v>
      </c>
      <c r="S3248" s="75">
        <f t="shared" si="101"/>
        <v>0</v>
      </c>
    </row>
    <row r="3249" spans="1:19" ht="17.399999999999999" x14ac:dyDescent="0.3">
      <c r="A3249" s="39" t="s">
        <v>657</v>
      </c>
      <c r="B3249" s="39" t="s">
        <v>82</v>
      </c>
      <c r="C3249" s="39" t="s">
        <v>135</v>
      </c>
      <c r="D3249" s="39" t="s">
        <v>26</v>
      </c>
      <c r="E3249" s="70" t="s">
        <v>39</v>
      </c>
      <c r="F3249" s="70" t="s">
        <v>28</v>
      </c>
      <c r="G3249" s="78">
        <v>43735</v>
      </c>
      <c r="H3249" s="78">
        <v>45870</v>
      </c>
      <c r="I3249" s="69">
        <v>1306708.47</v>
      </c>
      <c r="J3249" s="70">
        <v>15</v>
      </c>
      <c r="K3249" s="71">
        <v>1.1240000000000001</v>
      </c>
      <c r="L3249" s="70">
        <v>0</v>
      </c>
      <c r="M3249" s="71">
        <v>1.07</v>
      </c>
      <c r="N3249" s="72"/>
      <c r="O3249" s="73">
        <f>MIN(1,MAX(0,(1/(1+EXP(-(Assumptions!$B$5 + Assumptions!$B$6*$N3249))))*Assumptions!$B$3))</f>
        <v>3.9165722796764356E-2</v>
      </c>
      <c r="P3249" s="73">
        <f>VLOOKUP($F3249,Assumptions!$A$23:$B$27,2,FALSE)*Assumptions!$B$4</f>
        <v>0.35</v>
      </c>
      <c r="Q3249" s="74">
        <f t="shared" si="100"/>
        <v>17912.363599271426</v>
      </c>
      <c r="R3249" s="75" t="str">
        <f>IF($O3249&lt;Assumptions!$B$17,"A",IF($O3249&lt;Assumptions!$B$18,"B",IF($O3249&lt;Assumptions!$B$19,"C",IF($O3249&lt;Assumptions!$B$20,"D","E"))))</f>
        <v>B</v>
      </c>
      <c r="S3249" s="75">
        <f t="shared" si="101"/>
        <v>0</v>
      </c>
    </row>
    <row r="3250" spans="1:19" ht="17.399999999999999" x14ac:dyDescent="0.3">
      <c r="A3250" s="39" t="s">
        <v>657</v>
      </c>
      <c r="B3250" s="39" t="s">
        <v>82</v>
      </c>
      <c r="C3250" s="39" t="s">
        <v>135</v>
      </c>
      <c r="D3250" s="39" t="s">
        <v>26</v>
      </c>
      <c r="E3250" s="70" t="s">
        <v>39</v>
      </c>
      <c r="F3250" s="70" t="s">
        <v>28</v>
      </c>
      <c r="G3250" s="78">
        <v>43735</v>
      </c>
      <c r="H3250" s="78">
        <v>45901</v>
      </c>
      <c r="I3250" s="69">
        <v>1268482.58</v>
      </c>
      <c r="J3250" s="70">
        <v>0</v>
      </c>
      <c r="K3250" s="71">
        <v>1</v>
      </c>
      <c r="L3250" s="70">
        <v>0</v>
      </c>
      <c r="M3250" s="71">
        <v>1.07</v>
      </c>
      <c r="N3250" s="72"/>
      <c r="O3250" s="73">
        <f>MIN(1,MAX(0,(1/(1+EXP(-(Assumptions!$B$5 + Assumptions!$B$6*$N3250))))*Assumptions!$B$3))</f>
        <v>3.9165722796764356E-2</v>
      </c>
      <c r="P3250" s="73">
        <f>VLOOKUP($F3250,Assumptions!$A$23:$B$27,2,FALSE)*Assumptions!$B$4</f>
        <v>0.35</v>
      </c>
      <c r="Q3250" s="74">
        <f t="shared" si="100"/>
        <v>17388.362985281561</v>
      </c>
      <c r="R3250" s="75" t="str">
        <f>IF($O3250&lt;Assumptions!$B$17,"A",IF($O3250&lt;Assumptions!$B$18,"B",IF($O3250&lt;Assumptions!$B$19,"C",IF($O3250&lt;Assumptions!$B$20,"D","E"))))</f>
        <v>B</v>
      </c>
      <c r="S3250" s="75">
        <f t="shared" si="101"/>
        <v>0</v>
      </c>
    </row>
    <row r="3251" spans="1:19" ht="17.399999999999999" x14ac:dyDescent="0.3">
      <c r="A3251" s="39" t="s">
        <v>657</v>
      </c>
      <c r="B3251" s="39" t="s">
        <v>82</v>
      </c>
      <c r="C3251" s="39" t="s">
        <v>135</v>
      </c>
      <c r="D3251" s="39" t="s">
        <v>26</v>
      </c>
      <c r="E3251" s="70" t="s">
        <v>39</v>
      </c>
      <c r="F3251" s="70" t="s">
        <v>28</v>
      </c>
      <c r="G3251" s="78">
        <v>43735</v>
      </c>
      <c r="H3251" s="78">
        <v>45931</v>
      </c>
      <c r="I3251" s="69">
        <v>1233756.95</v>
      </c>
      <c r="J3251" s="70">
        <v>0</v>
      </c>
      <c r="K3251" s="71">
        <v>1.028</v>
      </c>
      <c r="L3251" s="70">
        <v>0</v>
      </c>
      <c r="M3251" s="71">
        <v>1.07</v>
      </c>
      <c r="N3251" s="72"/>
      <c r="O3251" s="73">
        <f>MIN(1,MAX(0,(1/(1+EXP(-(Assumptions!$B$5 + Assumptions!$B$6*$N3251))))*Assumptions!$B$3))</f>
        <v>3.9165722796764356E-2</v>
      </c>
      <c r="P3251" s="73">
        <f>VLOOKUP($F3251,Assumptions!$A$23:$B$27,2,FALSE)*Assumptions!$B$4</f>
        <v>0.35</v>
      </c>
      <c r="Q3251" s="74">
        <f t="shared" si="100"/>
        <v>16912.343945798508</v>
      </c>
      <c r="R3251" s="75" t="str">
        <f>IF($O3251&lt;Assumptions!$B$17,"A",IF($O3251&lt;Assumptions!$B$18,"B",IF($O3251&lt;Assumptions!$B$19,"C",IF($O3251&lt;Assumptions!$B$20,"D","E"))))</f>
        <v>B</v>
      </c>
      <c r="S3251" s="75">
        <f t="shared" si="101"/>
        <v>0</v>
      </c>
    </row>
    <row r="3252" spans="1:19" ht="17.399999999999999" x14ac:dyDescent="0.3">
      <c r="A3252" s="39" t="s">
        <v>657</v>
      </c>
      <c r="B3252" s="39" t="s">
        <v>82</v>
      </c>
      <c r="C3252" s="39" t="s">
        <v>135</v>
      </c>
      <c r="D3252" s="39" t="s">
        <v>26</v>
      </c>
      <c r="E3252" s="70" t="s">
        <v>39</v>
      </c>
      <c r="F3252" s="70" t="s">
        <v>28</v>
      </c>
      <c r="G3252" s="78">
        <v>43735</v>
      </c>
      <c r="H3252" s="78">
        <v>45962</v>
      </c>
      <c r="I3252" s="69">
        <v>1195313.79</v>
      </c>
      <c r="J3252" s="70">
        <v>0</v>
      </c>
      <c r="K3252" s="71">
        <v>0.99399999999999999</v>
      </c>
      <c r="L3252" s="70">
        <v>0</v>
      </c>
      <c r="M3252" s="71">
        <v>1.07</v>
      </c>
      <c r="N3252" s="72"/>
      <c r="O3252" s="73">
        <f>MIN(1,MAX(0,(1/(1+EXP(-(Assumptions!$B$5 + Assumptions!$B$6*$N3252))))*Assumptions!$B$3))</f>
        <v>3.9165722796764356E-2</v>
      </c>
      <c r="P3252" s="73">
        <f>VLOOKUP($F3252,Assumptions!$A$23:$B$27,2,FALSE)*Assumptions!$B$4</f>
        <v>0.35</v>
      </c>
      <c r="Q3252" s="74">
        <f t="shared" si="100"/>
        <v>16385.364994001429</v>
      </c>
      <c r="R3252" s="75" t="str">
        <f>IF($O3252&lt;Assumptions!$B$17,"A",IF($O3252&lt;Assumptions!$B$18,"B",IF($O3252&lt;Assumptions!$B$19,"C",IF($O3252&lt;Assumptions!$B$20,"D","E"))))</f>
        <v>B</v>
      </c>
      <c r="S3252" s="75">
        <f t="shared" si="101"/>
        <v>0</v>
      </c>
    </row>
    <row r="3253" spans="1:19" ht="17.399999999999999" x14ac:dyDescent="0.3">
      <c r="A3253" s="39" t="s">
        <v>657</v>
      </c>
      <c r="B3253" s="39" t="s">
        <v>82</v>
      </c>
      <c r="C3253" s="39" t="s">
        <v>135</v>
      </c>
      <c r="D3253" s="39" t="s">
        <v>26</v>
      </c>
      <c r="E3253" s="70" t="s">
        <v>39</v>
      </c>
      <c r="F3253" s="70" t="s">
        <v>28</v>
      </c>
      <c r="G3253" s="78">
        <v>43735</v>
      </c>
      <c r="H3253" s="78">
        <v>45992</v>
      </c>
      <c r="I3253" s="69">
        <v>1157658.28</v>
      </c>
      <c r="J3253" s="70">
        <v>0</v>
      </c>
      <c r="K3253" s="71">
        <v>1.0229999999999999</v>
      </c>
      <c r="L3253" s="70">
        <v>0</v>
      </c>
      <c r="M3253" s="71">
        <v>1.07</v>
      </c>
      <c r="N3253" s="72"/>
      <c r="O3253" s="73">
        <f>MIN(1,MAX(0,(1/(1+EXP(-(Assumptions!$B$5 + Assumptions!$B$6*$N3253))))*Assumptions!$B$3))</f>
        <v>3.9165722796764356E-2</v>
      </c>
      <c r="P3253" s="73">
        <f>VLOOKUP($F3253,Assumptions!$A$23:$B$27,2,FALSE)*Assumptions!$B$4</f>
        <v>0.35</v>
      </c>
      <c r="Q3253" s="74">
        <f t="shared" si="100"/>
        <v>15869.183150750656</v>
      </c>
      <c r="R3253" s="75" t="str">
        <f>IF($O3253&lt;Assumptions!$B$17,"A",IF($O3253&lt;Assumptions!$B$18,"B",IF($O3253&lt;Assumptions!$B$19,"C",IF($O3253&lt;Assumptions!$B$20,"D","E"))))</f>
        <v>B</v>
      </c>
      <c r="S3253" s="75">
        <f t="shared" si="101"/>
        <v>0</v>
      </c>
    </row>
    <row r="3254" spans="1:19" ht="17.399999999999999" x14ac:dyDescent="0.3">
      <c r="A3254" s="39" t="s">
        <v>658</v>
      </c>
      <c r="B3254" s="39" t="s">
        <v>37</v>
      </c>
      <c r="C3254" s="39" t="s">
        <v>135</v>
      </c>
      <c r="D3254" s="39" t="s">
        <v>26</v>
      </c>
      <c r="E3254" s="70" t="s">
        <v>46</v>
      </c>
      <c r="F3254" s="70" t="s">
        <v>40</v>
      </c>
      <c r="G3254" s="78">
        <v>43591</v>
      </c>
      <c r="H3254" s="78">
        <v>45658</v>
      </c>
      <c r="I3254" s="69">
        <v>4687041.8499999996</v>
      </c>
      <c r="J3254" s="70">
        <v>15</v>
      </c>
      <c r="K3254" s="71">
        <v>1.0109999999999999</v>
      </c>
      <c r="L3254" s="70">
        <v>0</v>
      </c>
      <c r="M3254" s="71">
        <v>0.71499999999999997</v>
      </c>
      <c r="N3254" s="72"/>
      <c r="O3254" s="73">
        <f>MIN(1,MAX(0,(1/(1+EXP(-(Assumptions!$B$5 + Assumptions!$B$6*$N3254))))*Assumptions!$B$3))</f>
        <v>3.9165722796764356E-2</v>
      </c>
      <c r="P3254" s="73">
        <f>VLOOKUP($F3254,Assumptions!$A$23:$B$27,2,FALSE)*Assumptions!$B$4</f>
        <v>0.7</v>
      </c>
      <c r="Q3254" s="74">
        <f t="shared" si="100"/>
        <v>128499.96728375347</v>
      </c>
      <c r="R3254" s="75" t="str">
        <f>IF($O3254&lt;Assumptions!$B$17,"A",IF($O3254&lt;Assumptions!$B$18,"B",IF($O3254&lt;Assumptions!$B$19,"C",IF($O3254&lt;Assumptions!$B$20,"D","E"))))</f>
        <v>B</v>
      </c>
      <c r="S3254" s="75">
        <f t="shared" si="101"/>
        <v>0</v>
      </c>
    </row>
    <row r="3255" spans="1:19" ht="17.399999999999999" x14ac:dyDescent="0.3">
      <c r="A3255" s="39" t="s">
        <v>658</v>
      </c>
      <c r="B3255" s="39" t="s">
        <v>37</v>
      </c>
      <c r="C3255" s="39" t="s">
        <v>135</v>
      </c>
      <c r="D3255" s="39" t="s">
        <v>26</v>
      </c>
      <c r="E3255" s="70" t="s">
        <v>46</v>
      </c>
      <c r="F3255" s="70" t="s">
        <v>40</v>
      </c>
      <c r="G3255" s="78">
        <v>43591</v>
      </c>
      <c r="H3255" s="78">
        <v>45689</v>
      </c>
      <c r="I3255" s="69">
        <v>4556077.92</v>
      </c>
      <c r="J3255" s="70">
        <v>0</v>
      </c>
      <c r="K3255" s="71">
        <v>1.0669999999999999</v>
      </c>
      <c r="L3255" s="70">
        <v>0</v>
      </c>
      <c r="M3255" s="71">
        <v>0.71499999999999997</v>
      </c>
      <c r="N3255" s="72"/>
      <c r="O3255" s="73">
        <f>MIN(1,MAX(0,(1/(1+EXP(-(Assumptions!$B$5 + Assumptions!$B$6*$N3255))))*Assumptions!$B$3))</f>
        <v>3.9165722796764356E-2</v>
      </c>
      <c r="P3255" s="73">
        <f>VLOOKUP($F3255,Assumptions!$A$23:$B$27,2,FALSE)*Assumptions!$B$4</f>
        <v>0.7</v>
      </c>
      <c r="Q3255" s="74">
        <f t="shared" si="100"/>
        <v>124909.4593986251</v>
      </c>
      <c r="R3255" s="75" t="str">
        <f>IF($O3255&lt;Assumptions!$B$17,"A",IF($O3255&lt;Assumptions!$B$18,"B",IF($O3255&lt;Assumptions!$B$19,"C",IF($O3255&lt;Assumptions!$B$20,"D","E"))))</f>
        <v>B</v>
      </c>
      <c r="S3255" s="75">
        <f t="shared" si="101"/>
        <v>0</v>
      </c>
    </row>
    <row r="3256" spans="1:19" ht="17.399999999999999" x14ac:dyDescent="0.3">
      <c r="A3256" s="39" t="s">
        <v>658</v>
      </c>
      <c r="B3256" s="39" t="s">
        <v>37</v>
      </c>
      <c r="C3256" s="39" t="s">
        <v>135</v>
      </c>
      <c r="D3256" s="39" t="s">
        <v>26</v>
      </c>
      <c r="E3256" s="70" t="s">
        <v>46</v>
      </c>
      <c r="F3256" s="70" t="s">
        <v>40</v>
      </c>
      <c r="G3256" s="78">
        <v>43591</v>
      </c>
      <c r="H3256" s="78">
        <v>45717</v>
      </c>
      <c r="I3256" s="69">
        <v>4415667.41</v>
      </c>
      <c r="J3256" s="70">
        <v>95</v>
      </c>
      <c r="K3256" s="71">
        <v>0.14799999999999999</v>
      </c>
      <c r="L3256" s="70">
        <v>0</v>
      </c>
      <c r="M3256" s="71">
        <v>0.71499999999999997</v>
      </c>
      <c r="N3256" s="72"/>
      <c r="O3256" s="73">
        <f>MIN(1,MAX(0,(1/(1+EXP(-(Assumptions!$B$5 + Assumptions!$B$6*$N3256))))*Assumptions!$B$3))</f>
        <v>3.9165722796764356E-2</v>
      </c>
      <c r="P3256" s="73">
        <f>VLOOKUP($F3256,Assumptions!$A$23:$B$27,2,FALSE)*Assumptions!$B$4</f>
        <v>0.7</v>
      </c>
      <c r="Q3256" s="74">
        <f t="shared" si="100"/>
        <v>121059.96401993648</v>
      </c>
      <c r="R3256" s="75" t="str">
        <f>IF($O3256&lt;Assumptions!$B$17,"A",IF($O3256&lt;Assumptions!$B$18,"B",IF($O3256&lt;Assumptions!$B$19,"C",IF($O3256&lt;Assumptions!$B$20,"D","E"))))</f>
        <v>B</v>
      </c>
      <c r="S3256" s="75">
        <f t="shared" si="101"/>
        <v>0</v>
      </c>
    </row>
    <row r="3257" spans="1:19" ht="17.399999999999999" x14ac:dyDescent="0.3">
      <c r="A3257" s="39" t="s">
        <v>658</v>
      </c>
      <c r="B3257" s="39" t="s">
        <v>37</v>
      </c>
      <c r="C3257" s="39" t="s">
        <v>135</v>
      </c>
      <c r="D3257" s="39" t="s">
        <v>26</v>
      </c>
      <c r="E3257" s="70" t="s">
        <v>46</v>
      </c>
      <c r="F3257" s="70" t="s">
        <v>40</v>
      </c>
      <c r="G3257" s="78">
        <v>43591</v>
      </c>
      <c r="H3257" s="78">
        <v>45748</v>
      </c>
      <c r="I3257" s="69">
        <v>4280767.09</v>
      </c>
      <c r="J3257" s="70">
        <v>35</v>
      </c>
      <c r="K3257" s="71">
        <v>0.72899999999999998</v>
      </c>
      <c r="L3257" s="70">
        <v>0</v>
      </c>
      <c r="M3257" s="71">
        <v>0.71499999999999997</v>
      </c>
      <c r="N3257" s="72"/>
      <c r="O3257" s="73">
        <f>MIN(1,MAX(0,(1/(1+EXP(-(Assumptions!$B$5 + Assumptions!$B$6*$N3257))))*Assumptions!$B$3))</f>
        <v>3.9165722796764356E-2</v>
      </c>
      <c r="P3257" s="73">
        <f>VLOOKUP($F3257,Assumptions!$A$23:$B$27,2,FALSE)*Assumptions!$B$4</f>
        <v>0.7</v>
      </c>
      <c r="Q3257" s="74">
        <f t="shared" si="100"/>
        <v>117361.53604311612</v>
      </c>
      <c r="R3257" s="75" t="str">
        <f>IF($O3257&lt;Assumptions!$B$17,"A",IF($O3257&lt;Assumptions!$B$18,"B",IF($O3257&lt;Assumptions!$B$19,"C",IF($O3257&lt;Assumptions!$B$20,"D","E"))))</f>
        <v>B</v>
      </c>
      <c r="S3257" s="75">
        <f t="shared" si="101"/>
        <v>0</v>
      </c>
    </row>
    <row r="3258" spans="1:19" ht="17.399999999999999" x14ac:dyDescent="0.3">
      <c r="A3258" s="39" t="s">
        <v>658</v>
      </c>
      <c r="B3258" s="39" t="s">
        <v>37</v>
      </c>
      <c r="C3258" s="39" t="s">
        <v>135</v>
      </c>
      <c r="D3258" s="39" t="s">
        <v>26</v>
      </c>
      <c r="E3258" s="70" t="s">
        <v>46</v>
      </c>
      <c r="F3258" s="70" t="s">
        <v>40</v>
      </c>
      <c r="G3258" s="78">
        <v>43591</v>
      </c>
      <c r="H3258" s="78">
        <v>45778</v>
      </c>
      <c r="I3258" s="69">
        <v>4144328.84</v>
      </c>
      <c r="J3258" s="70">
        <v>0</v>
      </c>
      <c r="K3258" s="71">
        <v>0.998</v>
      </c>
      <c r="L3258" s="70">
        <v>0</v>
      </c>
      <c r="M3258" s="71">
        <v>0.71499999999999997</v>
      </c>
      <c r="N3258" s="72"/>
      <c r="O3258" s="73">
        <f>MIN(1,MAX(0,(1/(1+EXP(-(Assumptions!$B$5 + Assumptions!$B$6*$N3258))))*Assumptions!$B$3))</f>
        <v>3.9165722796764356E-2</v>
      </c>
      <c r="P3258" s="73">
        <f>VLOOKUP($F3258,Assumptions!$A$23:$B$27,2,FALSE)*Assumptions!$B$4</f>
        <v>0.7</v>
      </c>
      <c r="Q3258" s="74">
        <f t="shared" si="100"/>
        <v>113620.94416825318</v>
      </c>
      <c r="R3258" s="75" t="str">
        <f>IF($O3258&lt;Assumptions!$B$17,"A",IF($O3258&lt;Assumptions!$B$18,"B",IF($O3258&lt;Assumptions!$B$19,"C",IF($O3258&lt;Assumptions!$B$20,"D","E"))))</f>
        <v>B</v>
      </c>
      <c r="S3258" s="75">
        <f t="shared" si="101"/>
        <v>0</v>
      </c>
    </row>
    <row r="3259" spans="1:19" ht="17.399999999999999" x14ac:dyDescent="0.3">
      <c r="A3259" s="39" t="s">
        <v>658</v>
      </c>
      <c r="B3259" s="39" t="s">
        <v>37</v>
      </c>
      <c r="C3259" s="39" t="s">
        <v>135</v>
      </c>
      <c r="D3259" s="39" t="s">
        <v>26</v>
      </c>
      <c r="E3259" s="70" t="s">
        <v>46</v>
      </c>
      <c r="F3259" s="70" t="s">
        <v>40</v>
      </c>
      <c r="G3259" s="78">
        <v>43591</v>
      </c>
      <c r="H3259" s="78">
        <v>45809</v>
      </c>
      <c r="I3259" s="69">
        <v>4020039.09</v>
      </c>
      <c r="J3259" s="70">
        <v>15</v>
      </c>
      <c r="K3259" s="71">
        <v>1.101</v>
      </c>
      <c r="L3259" s="70">
        <v>0</v>
      </c>
      <c r="M3259" s="71">
        <v>0.71499999999999997</v>
      </c>
      <c r="N3259" s="72"/>
      <c r="O3259" s="73">
        <f>MIN(1,MAX(0,(1/(1+EXP(-(Assumptions!$B$5 + Assumptions!$B$6*$N3259))))*Assumptions!$B$3))</f>
        <v>3.9165722796764356E-2</v>
      </c>
      <c r="P3259" s="73">
        <f>VLOOKUP($F3259,Assumptions!$A$23:$B$27,2,FALSE)*Assumptions!$B$4</f>
        <v>0.7</v>
      </c>
      <c r="Q3259" s="74">
        <f t="shared" si="100"/>
        <v>110213.41564176777</v>
      </c>
      <c r="R3259" s="75" t="str">
        <f>IF($O3259&lt;Assumptions!$B$17,"A",IF($O3259&lt;Assumptions!$B$18,"B",IF($O3259&lt;Assumptions!$B$19,"C",IF($O3259&lt;Assumptions!$B$20,"D","E"))))</f>
        <v>B</v>
      </c>
      <c r="S3259" s="75">
        <f t="shared" si="101"/>
        <v>0</v>
      </c>
    </row>
    <row r="3260" spans="1:19" ht="17.399999999999999" x14ac:dyDescent="0.3">
      <c r="A3260" s="39" t="s">
        <v>658</v>
      </c>
      <c r="B3260" s="39" t="s">
        <v>37</v>
      </c>
      <c r="C3260" s="39" t="s">
        <v>135</v>
      </c>
      <c r="D3260" s="39" t="s">
        <v>26</v>
      </c>
      <c r="E3260" s="70" t="s">
        <v>46</v>
      </c>
      <c r="F3260" s="70" t="s">
        <v>40</v>
      </c>
      <c r="G3260" s="78">
        <v>43591</v>
      </c>
      <c r="H3260" s="78">
        <v>45839</v>
      </c>
      <c r="I3260" s="69">
        <v>3906407.98</v>
      </c>
      <c r="J3260" s="70">
        <v>0</v>
      </c>
      <c r="K3260" s="71">
        <v>1.1359999999999999</v>
      </c>
      <c r="L3260" s="70">
        <v>0</v>
      </c>
      <c r="M3260" s="71">
        <v>0.71499999999999997</v>
      </c>
      <c r="N3260" s="72"/>
      <c r="O3260" s="73">
        <f>MIN(1,MAX(0,(1/(1+EXP(-(Assumptions!$B$5 + Assumptions!$B$6*$N3260))))*Assumptions!$B$3))</f>
        <v>3.9165722796764356E-2</v>
      </c>
      <c r="P3260" s="73">
        <f>VLOOKUP($F3260,Assumptions!$A$23:$B$27,2,FALSE)*Assumptions!$B$4</f>
        <v>0.7</v>
      </c>
      <c r="Q3260" s="74">
        <f t="shared" si="100"/>
        <v>107098.10445302374</v>
      </c>
      <c r="R3260" s="75" t="str">
        <f>IF($O3260&lt;Assumptions!$B$17,"A",IF($O3260&lt;Assumptions!$B$18,"B",IF($O3260&lt;Assumptions!$B$19,"C",IF($O3260&lt;Assumptions!$B$20,"D","E"))))</f>
        <v>B</v>
      </c>
      <c r="S3260" s="75">
        <f t="shared" si="101"/>
        <v>0</v>
      </c>
    </row>
    <row r="3261" spans="1:19" ht="17.399999999999999" x14ac:dyDescent="0.3">
      <c r="A3261" s="39" t="s">
        <v>658</v>
      </c>
      <c r="B3261" s="39" t="s">
        <v>37</v>
      </c>
      <c r="C3261" s="39" t="s">
        <v>135</v>
      </c>
      <c r="D3261" s="39" t="s">
        <v>26</v>
      </c>
      <c r="E3261" s="70" t="s">
        <v>46</v>
      </c>
      <c r="F3261" s="70" t="s">
        <v>40</v>
      </c>
      <c r="G3261" s="78">
        <v>43591</v>
      </c>
      <c r="H3261" s="78">
        <v>45870</v>
      </c>
      <c r="I3261" s="69">
        <v>3777653.88</v>
      </c>
      <c r="J3261" s="70">
        <v>15</v>
      </c>
      <c r="K3261" s="71">
        <v>1.0880000000000001</v>
      </c>
      <c r="L3261" s="70">
        <v>0</v>
      </c>
      <c r="M3261" s="71">
        <v>0.71499999999999997</v>
      </c>
      <c r="N3261" s="72"/>
      <c r="O3261" s="73">
        <f>MIN(1,MAX(0,(1/(1+EXP(-(Assumptions!$B$5 + Assumptions!$B$6*$N3261))))*Assumptions!$B$3))</f>
        <v>3.9165722796764356E-2</v>
      </c>
      <c r="P3261" s="73">
        <f>VLOOKUP($F3261,Assumptions!$A$23:$B$27,2,FALSE)*Assumptions!$B$4</f>
        <v>0.7</v>
      </c>
      <c r="Q3261" s="74">
        <f t="shared" si="100"/>
        <v>103568.18128034091</v>
      </c>
      <c r="R3261" s="75" t="str">
        <f>IF($O3261&lt;Assumptions!$B$17,"A",IF($O3261&lt;Assumptions!$B$18,"B",IF($O3261&lt;Assumptions!$B$19,"C",IF($O3261&lt;Assumptions!$B$20,"D","E"))))</f>
        <v>B</v>
      </c>
      <c r="S3261" s="75">
        <f t="shared" si="101"/>
        <v>0</v>
      </c>
    </row>
    <row r="3262" spans="1:19" ht="17.399999999999999" x14ac:dyDescent="0.3">
      <c r="A3262" s="39" t="s">
        <v>658</v>
      </c>
      <c r="B3262" s="39" t="s">
        <v>37</v>
      </c>
      <c r="C3262" s="39" t="s">
        <v>135</v>
      </c>
      <c r="D3262" s="39" t="s">
        <v>26</v>
      </c>
      <c r="E3262" s="70" t="s">
        <v>46</v>
      </c>
      <c r="F3262" s="70" t="s">
        <v>40</v>
      </c>
      <c r="G3262" s="78">
        <v>43591</v>
      </c>
      <c r="H3262" s="78">
        <v>45901</v>
      </c>
      <c r="I3262" s="69">
        <v>3659972.06</v>
      </c>
      <c r="J3262" s="70">
        <v>15</v>
      </c>
      <c r="K3262" s="71">
        <v>0.97799999999999998</v>
      </c>
      <c r="L3262" s="70">
        <v>0</v>
      </c>
      <c r="M3262" s="71">
        <v>0.71499999999999997</v>
      </c>
      <c r="N3262" s="72"/>
      <c r="O3262" s="73">
        <f>MIN(1,MAX(0,(1/(1+EXP(-(Assumptions!$B$5 + Assumptions!$B$6*$N3262))))*Assumptions!$B$3))</f>
        <v>3.9165722796764356E-2</v>
      </c>
      <c r="P3262" s="73">
        <f>VLOOKUP($F3262,Assumptions!$A$23:$B$27,2,FALSE)*Assumptions!$B$4</f>
        <v>0.7</v>
      </c>
      <c r="Q3262" s="74">
        <f t="shared" si="100"/>
        <v>100341.81580210383</v>
      </c>
      <c r="R3262" s="75" t="str">
        <f>IF($O3262&lt;Assumptions!$B$17,"A",IF($O3262&lt;Assumptions!$B$18,"B",IF($O3262&lt;Assumptions!$B$19,"C",IF($O3262&lt;Assumptions!$B$20,"D","E"))))</f>
        <v>B</v>
      </c>
      <c r="S3262" s="75">
        <f t="shared" si="101"/>
        <v>0</v>
      </c>
    </row>
    <row r="3263" spans="1:19" ht="17.399999999999999" x14ac:dyDescent="0.3">
      <c r="A3263" s="39" t="s">
        <v>658</v>
      </c>
      <c r="B3263" s="39" t="s">
        <v>37</v>
      </c>
      <c r="C3263" s="39" t="s">
        <v>135</v>
      </c>
      <c r="D3263" s="39" t="s">
        <v>26</v>
      </c>
      <c r="E3263" s="70" t="s">
        <v>46</v>
      </c>
      <c r="F3263" s="70" t="s">
        <v>40</v>
      </c>
      <c r="G3263" s="78">
        <v>43591</v>
      </c>
      <c r="H3263" s="78">
        <v>45931</v>
      </c>
      <c r="I3263" s="69">
        <v>3546892.71</v>
      </c>
      <c r="J3263" s="70">
        <v>15</v>
      </c>
      <c r="K3263" s="71">
        <v>1.0620000000000001</v>
      </c>
      <c r="L3263" s="70">
        <v>0</v>
      </c>
      <c r="M3263" s="71">
        <v>0.71499999999999997</v>
      </c>
      <c r="N3263" s="72"/>
      <c r="O3263" s="73">
        <f>MIN(1,MAX(0,(1/(1+EXP(-(Assumptions!$B$5 + Assumptions!$B$6*$N3263))))*Assumptions!$B$3))</f>
        <v>3.9165722796764356E-2</v>
      </c>
      <c r="P3263" s="73">
        <f>VLOOKUP($F3263,Assumptions!$A$23:$B$27,2,FALSE)*Assumptions!$B$4</f>
        <v>0.7</v>
      </c>
      <c r="Q3263" s="74">
        <f t="shared" si="100"/>
        <v>97241.631668807022</v>
      </c>
      <c r="R3263" s="75" t="str">
        <f>IF($O3263&lt;Assumptions!$B$17,"A",IF($O3263&lt;Assumptions!$B$18,"B",IF($O3263&lt;Assumptions!$B$19,"C",IF($O3263&lt;Assumptions!$B$20,"D","E"))))</f>
        <v>B</v>
      </c>
      <c r="S3263" s="75">
        <f t="shared" si="101"/>
        <v>0</v>
      </c>
    </row>
    <row r="3264" spans="1:19" ht="17.399999999999999" x14ac:dyDescent="0.3">
      <c r="A3264" s="39" t="s">
        <v>658</v>
      </c>
      <c r="B3264" s="39" t="s">
        <v>37</v>
      </c>
      <c r="C3264" s="39" t="s">
        <v>135</v>
      </c>
      <c r="D3264" s="39" t="s">
        <v>26</v>
      </c>
      <c r="E3264" s="70" t="s">
        <v>46</v>
      </c>
      <c r="F3264" s="70" t="s">
        <v>40</v>
      </c>
      <c r="G3264" s="78">
        <v>43591</v>
      </c>
      <c r="H3264" s="78">
        <v>45962</v>
      </c>
      <c r="I3264" s="69">
        <v>3448168.89</v>
      </c>
      <c r="J3264" s="70">
        <v>15</v>
      </c>
      <c r="K3264" s="71">
        <v>1.016</v>
      </c>
      <c r="L3264" s="70">
        <v>0</v>
      </c>
      <c r="M3264" s="71">
        <v>0.71499999999999997</v>
      </c>
      <c r="N3264" s="72"/>
      <c r="O3264" s="73">
        <f>MIN(1,MAX(0,(1/(1+EXP(-(Assumptions!$B$5 + Assumptions!$B$6*$N3264))))*Assumptions!$B$3))</f>
        <v>3.9165722796764356E-2</v>
      </c>
      <c r="P3264" s="73">
        <f>VLOOKUP($F3264,Assumptions!$A$23:$B$27,2,FALSE)*Assumptions!$B$4</f>
        <v>0.7</v>
      </c>
      <c r="Q3264" s="74">
        <f t="shared" si="100"/>
        <v>94535.01883151666</v>
      </c>
      <c r="R3264" s="75" t="str">
        <f>IF($O3264&lt;Assumptions!$B$17,"A",IF($O3264&lt;Assumptions!$B$18,"B",IF($O3264&lt;Assumptions!$B$19,"C",IF($O3264&lt;Assumptions!$B$20,"D","E"))))</f>
        <v>B</v>
      </c>
      <c r="S3264" s="75">
        <f t="shared" si="101"/>
        <v>0</v>
      </c>
    </row>
    <row r="3265" spans="1:19" ht="17.399999999999999" x14ac:dyDescent="0.3">
      <c r="A3265" s="39" t="s">
        <v>658</v>
      </c>
      <c r="B3265" s="39" t="s">
        <v>37</v>
      </c>
      <c r="C3265" s="39" t="s">
        <v>135</v>
      </c>
      <c r="D3265" s="39" t="s">
        <v>26</v>
      </c>
      <c r="E3265" s="70" t="s">
        <v>46</v>
      </c>
      <c r="F3265" s="70" t="s">
        <v>40</v>
      </c>
      <c r="G3265" s="78">
        <v>43591</v>
      </c>
      <c r="H3265" s="78">
        <v>45992</v>
      </c>
      <c r="I3265" s="69">
        <v>3356169.25</v>
      </c>
      <c r="J3265" s="70">
        <v>0</v>
      </c>
      <c r="K3265" s="71">
        <v>1.091</v>
      </c>
      <c r="L3265" s="70">
        <v>0</v>
      </c>
      <c r="M3265" s="71">
        <v>0.71499999999999997</v>
      </c>
      <c r="N3265" s="72"/>
      <c r="O3265" s="73">
        <f>MIN(1,MAX(0,(1/(1+EXP(-(Assumptions!$B$5 + Assumptions!$B$6*$N3265))))*Assumptions!$B$3))</f>
        <v>3.9165722796764356E-2</v>
      </c>
      <c r="P3265" s="73">
        <f>VLOOKUP($F3265,Assumptions!$A$23:$B$27,2,FALSE)*Assumptions!$B$4</f>
        <v>0.7</v>
      </c>
      <c r="Q3265" s="74">
        <f t="shared" ref="Q3265:Q3328" si="102">$I3265*$O3265*$P3265</f>
        <v>92012.756153167167</v>
      </c>
      <c r="R3265" s="75" t="str">
        <f>IF($O3265&lt;Assumptions!$B$17,"A",IF($O3265&lt;Assumptions!$B$18,"B",IF($O3265&lt;Assumptions!$B$19,"C",IF($O3265&lt;Assumptions!$B$20,"D","E"))))</f>
        <v>B</v>
      </c>
      <c r="S3265" s="75">
        <f t="shared" ref="S3265:S3328" si="103">--($J3265&gt;=180)</f>
        <v>0</v>
      </c>
    </row>
    <row r="3266" spans="1:19" ht="17.399999999999999" x14ac:dyDescent="0.3">
      <c r="A3266" s="39" t="s">
        <v>660</v>
      </c>
      <c r="B3266" s="39" t="s">
        <v>63</v>
      </c>
      <c r="C3266" s="39" t="s">
        <v>190</v>
      </c>
      <c r="D3266" s="39" t="s">
        <v>45</v>
      </c>
      <c r="E3266" s="70" t="s">
        <v>46</v>
      </c>
      <c r="F3266" s="70" t="s">
        <v>32</v>
      </c>
      <c r="G3266" s="78">
        <v>44278</v>
      </c>
      <c r="H3266" s="78">
        <v>45658</v>
      </c>
      <c r="I3266" s="69">
        <v>67273417.730000004</v>
      </c>
      <c r="J3266" s="70">
        <v>35</v>
      </c>
      <c r="K3266" s="71">
        <v>0.76900000000000002</v>
      </c>
      <c r="L3266" s="70">
        <v>0</v>
      </c>
      <c r="M3266" s="71">
        <v>0.495</v>
      </c>
      <c r="N3266" s="72"/>
      <c r="O3266" s="73">
        <f>MIN(1,MAX(0,(1/(1+EXP(-(Assumptions!$B$5 + Assumptions!$B$6*$N3266))))*Assumptions!$B$3))</f>
        <v>3.9165722796764356E-2</v>
      </c>
      <c r="P3266" s="73">
        <f>VLOOKUP($F3266,Assumptions!$A$23:$B$27,2,FALSE)*Assumptions!$B$4</f>
        <v>0.5</v>
      </c>
      <c r="Q3266" s="74">
        <f t="shared" si="102"/>
        <v>1317406.0152020564</v>
      </c>
      <c r="R3266" s="75" t="str">
        <f>IF($O3266&lt;Assumptions!$B$17,"A",IF($O3266&lt;Assumptions!$B$18,"B",IF($O3266&lt;Assumptions!$B$19,"C",IF($O3266&lt;Assumptions!$B$20,"D","E"))))</f>
        <v>B</v>
      </c>
      <c r="S3266" s="75">
        <f t="shared" si="103"/>
        <v>0</v>
      </c>
    </row>
    <row r="3267" spans="1:19" ht="17.399999999999999" x14ac:dyDescent="0.3">
      <c r="A3267" s="39" t="s">
        <v>660</v>
      </c>
      <c r="B3267" s="39" t="s">
        <v>63</v>
      </c>
      <c r="C3267" s="39" t="s">
        <v>190</v>
      </c>
      <c r="D3267" s="39" t="s">
        <v>45</v>
      </c>
      <c r="E3267" s="70" t="s">
        <v>46</v>
      </c>
      <c r="F3267" s="70" t="s">
        <v>32</v>
      </c>
      <c r="G3267" s="78">
        <v>44278</v>
      </c>
      <c r="H3267" s="78">
        <v>45689</v>
      </c>
      <c r="I3267" s="69">
        <v>65989191.859999999</v>
      </c>
      <c r="J3267" s="70">
        <v>0</v>
      </c>
      <c r="K3267" s="71">
        <v>1.095</v>
      </c>
      <c r="L3267" s="70">
        <v>0</v>
      </c>
      <c r="M3267" s="71">
        <v>0.495</v>
      </c>
      <c r="N3267" s="72"/>
      <c r="O3267" s="73">
        <f>MIN(1,MAX(0,(1/(1+EXP(-(Assumptions!$B$5 + Assumptions!$B$6*$N3267))))*Assumptions!$B$3))</f>
        <v>3.9165722796764356E-2</v>
      </c>
      <c r="P3267" s="73">
        <f>VLOOKUP($F3267,Assumptions!$A$23:$B$27,2,FALSE)*Assumptions!$B$4</f>
        <v>0.5</v>
      </c>
      <c r="Q3267" s="74">
        <f t="shared" si="102"/>
        <v>1292257.1979856293</v>
      </c>
      <c r="R3267" s="75" t="str">
        <f>IF($O3267&lt;Assumptions!$B$17,"A",IF($O3267&lt;Assumptions!$B$18,"B",IF($O3267&lt;Assumptions!$B$19,"C",IF($O3267&lt;Assumptions!$B$20,"D","E"))))</f>
        <v>B</v>
      </c>
      <c r="S3267" s="75">
        <f t="shared" si="103"/>
        <v>0</v>
      </c>
    </row>
    <row r="3268" spans="1:19" ht="17.399999999999999" x14ac:dyDescent="0.3">
      <c r="A3268" s="39" t="s">
        <v>660</v>
      </c>
      <c r="B3268" s="39" t="s">
        <v>63</v>
      </c>
      <c r="C3268" s="39" t="s">
        <v>190</v>
      </c>
      <c r="D3268" s="39" t="s">
        <v>45</v>
      </c>
      <c r="E3268" s="70" t="s">
        <v>46</v>
      </c>
      <c r="F3268" s="70" t="s">
        <v>32</v>
      </c>
      <c r="G3268" s="78">
        <v>44278</v>
      </c>
      <c r="H3268" s="78">
        <v>45717</v>
      </c>
      <c r="I3268" s="69">
        <v>64720051</v>
      </c>
      <c r="J3268" s="70">
        <v>35</v>
      </c>
      <c r="K3268" s="71">
        <v>0.85899999999999999</v>
      </c>
      <c r="L3268" s="70">
        <v>0</v>
      </c>
      <c r="M3268" s="71">
        <v>0.495</v>
      </c>
      <c r="N3268" s="72"/>
      <c r="O3268" s="73">
        <f>MIN(1,MAX(0,(1/(1+EXP(-(Assumptions!$B$5 + Assumptions!$B$6*$N3268))))*Assumptions!$B$3))</f>
        <v>3.9165722796764356E-2</v>
      </c>
      <c r="P3268" s="73">
        <f>VLOOKUP($F3268,Assumptions!$A$23:$B$27,2,FALSE)*Assumptions!$B$4</f>
        <v>0.5</v>
      </c>
      <c r="Q3268" s="74">
        <f t="shared" si="102"/>
        <v>1267403.7884292258</v>
      </c>
      <c r="R3268" s="75" t="str">
        <f>IF($O3268&lt;Assumptions!$B$17,"A",IF($O3268&lt;Assumptions!$B$18,"B",IF($O3268&lt;Assumptions!$B$19,"C",IF($O3268&lt;Assumptions!$B$20,"D","E"))))</f>
        <v>B</v>
      </c>
      <c r="S3268" s="75">
        <f t="shared" si="103"/>
        <v>0</v>
      </c>
    </row>
    <row r="3269" spans="1:19" ht="17.399999999999999" x14ac:dyDescent="0.3">
      <c r="A3269" s="39" t="s">
        <v>660</v>
      </c>
      <c r="B3269" s="39" t="s">
        <v>63</v>
      </c>
      <c r="C3269" s="39" t="s">
        <v>190</v>
      </c>
      <c r="D3269" s="39" t="s">
        <v>45</v>
      </c>
      <c r="E3269" s="70" t="s">
        <v>46</v>
      </c>
      <c r="F3269" s="70" t="s">
        <v>32</v>
      </c>
      <c r="G3269" s="78">
        <v>44278</v>
      </c>
      <c r="H3269" s="78">
        <v>45748</v>
      </c>
      <c r="I3269" s="69">
        <v>63749793.869999997</v>
      </c>
      <c r="J3269" s="70">
        <v>35</v>
      </c>
      <c r="K3269" s="71">
        <v>0.64300000000000002</v>
      </c>
      <c r="L3269" s="70">
        <v>0</v>
      </c>
      <c r="M3269" s="71">
        <v>0.495</v>
      </c>
      <c r="N3269" s="72"/>
      <c r="O3269" s="73">
        <f>MIN(1,MAX(0,(1/(1+EXP(-(Assumptions!$B$5 + Assumptions!$B$6*$N3269))))*Assumptions!$B$3))</f>
        <v>3.9165722796764356E-2</v>
      </c>
      <c r="P3269" s="73">
        <f>VLOOKUP($F3269,Assumptions!$A$23:$B$27,2,FALSE)*Assumptions!$B$4</f>
        <v>0.5</v>
      </c>
      <c r="Q3269" s="74">
        <f t="shared" si="102"/>
        <v>1248403.3775316437</v>
      </c>
      <c r="R3269" s="75" t="str">
        <f>IF($O3269&lt;Assumptions!$B$17,"A",IF($O3269&lt;Assumptions!$B$18,"B",IF($O3269&lt;Assumptions!$B$19,"C",IF($O3269&lt;Assumptions!$B$20,"D","E"))))</f>
        <v>B</v>
      </c>
      <c r="S3269" s="75">
        <f t="shared" si="103"/>
        <v>0</v>
      </c>
    </row>
    <row r="3270" spans="1:19" ht="17.399999999999999" x14ac:dyDescent="0.3">
      <c r="A3270" s="39" t="s">
        <v>660</v>
      </c>
      <c r="B3270" s="39" t="s">
        <v>63</v>
      </c>
      <c r="C3270" s="39" t="s">
        <v>190</v>
      </c>
      <c r="D3270" s="39" t="s">
        <v>45</v>
      </c>
      <c r="E3270" s="70" t="s">
        <v>46</v>
      </c>
      <c r="F3270" s="70" t="s">
        <v>32</v>
      </c>
      <c r="G3270" s="78">
        <v>44278</v>
      </c>
      <c r="H3270" s="78">
        <v>45778</v>
      </c>
      <c r="I3270" s="69">
        <v>62586548.909999996</v>
      </c>
      <c r="J3270" s="70">
        <v>0</v>
      </c>
      <c r="K3270" s="71">
        <v>1.125</v>
      </c>
      <c r="L3270" s="70">
        <v>0</v>
      </c>
      <c r="M3270" s="71">
        <v>0.495</v>
      </c>
      <c r="N3270" s="72"/>
      <c r="O3270" s="73">
        <f>MIN(1,MAX(0,(1/(1+EXP(-(Assumptions!$B$5 + Assumptions!$B$6*$N3270))))*Assumptions!$B$3))</f>
        <v>3.9165722796764356E-2</v>
      </c>
      <c r="P3270" s="73">
        <f>VLOOKUP($F3270,Assumptions!$A$23:$B$27,2,FALSE)*Assumptions!$B$4</f>
        <v>0.5</v>
      </c>
      <c r="Q3270" s="74">
        <f t="shared" si="102"/>
        <v>1225623.7127075971</v>
      </c>
      <c r="R3270" s="75" t="str">
        <f>IF($O3270&lt;Assumptions!$B$17,"A",IF($O3270&lt;Assumptions!$B$18,"B",IF($O3270&lt;Assumptions!$B$19,"C",IF($O3270&lt;Assumptions!$B$20,"D","E"))))</f>
        <v>B</v>
      </c>
      <c r="S3270" s="75">
        <f t="shared" si="103"/>
        <v>0</v>
      </c>
    </row>
    <row r="3271" spans="1:19" ht="17.399999999999999" x14ac:dyDescent="0.3">
      <c r="A3271" s="39" t="s">
        <v>660</v>
      </c>
      <c r="B3271" s="39" t="s">
        <v>63</v>
      </c>
      <c r="C3271" s="39" t="s">
        <v>190</v>
      </c>
      <c r="D3271" s="39" t="s">
        <v>45</v>
      </c>
      <c r="E3271" s="70" t="s">
        <v>46</v>
      </c>
      <c r="F3271" s="70" t="s">
        <v>32</v>
      </c>
      <c r="G3271" s="78">
        <v>44278</v>
      </c>
      <c r="H3271" s="78">
        <v>45809</v>
      </c>
      <c r="I3271" s="69">
        <v>61471779.409999996</v>
      </c>
      <c r="J3271" s="70">
        <v>35</v>
      </c>
      <c r="K3271" s="71">
        <v>0.69799999999999995</v>
      </c>
      <c r="L3271" s="70">
        <v>0</v>
      </c>
      <c r="M3271" s="71">
        <v>0.495</v>
      </c>
      <c r="N3271" s="72"/>
      <c r="O3271" s="73">
        <f>MIN(1,MAX(0,(1/(1+EXP(-(Assumptions!$B$5 + Assumptions!$B$6*$N3271))))*Assumptions!$B$3))</f>
        <v>3.9165722796764356E-2</v>
      </c>
      <c r="P3271" s="73">
        <f>VLOOKUP($F3271,Assumptions!$A$23:$B$27,2,FALSE)*Assumptions!$B$4</f>
        <v>0.5</v>
      </c>
      <c r="Q3271" s="74">
        <f t="shared" si="102"/>
        <v>1203793.3360979534</v>
      </c>
      <c r="R3271" s="75" t="str">
        <f>IF($O3271&lt;Assumptions!$B$17,"A",IF($O3271&lt;Assumptions!$B$18,"B",IF($O3271&lt;Assumptions!$B$19,"C",IF($O3271&lt;Assumptions!$B$20,"D","E"))))</f>
        <v>B</v>
      </c>
      <c r="S3271" s="75">
        <f t="shared" si="103"/>
        <v>0</v>
      </c>
    </row>
    <row r="3272" spans="1:19" ht="17.399999999999999" x14ac:dyDescent="0.3">
      <c r="A3272" s="39" t="s">
        <v>660</v>
      </c>
      <c r="B3272" s="39" t="s">
        <v>63</v>
      </c>
      <c r="C3272" s="39" t="s">
        <v>190</v>
      </c>
      <c r="D3272" s="39" t="s">
        <v>45</v>
      </c>
      <c r="E3272" s="70" t="s">
        <v>46</v>
      </c>
      <c r="F3272" s="70" t="s">
        <v>32</v>
      </c>
      <c r="G3272" s="78">
        <v>44278</v>
      </c>
      <c r="H3272" s="78">
        <v>45839</v>
      </c>
      <c r="I3272" s="69">
        <v>60412973.579999998</v>
      </c>
      <c r="J3272" s="70">
        <v>35</v>
      </c>
      <c r="K3272" s="71">
        <v>0.65300000000000002</v>
      </c>
      <c r="L3272" s="70">
        <v>0</v>
      </c>
      <c r="M3272" s="71">
        <v>0.495</v>
      </c>
      <c r="N3272" s="72"/>
      <c r="O3272" s="73">
        <f>MIN(1,MAX(0,(1/(1+EXP(-(Assumptions!$B$5 + Assumptions!$B$6*$N3272))))*Assumptions!$B$3))</f>
        <v>3.9165722796764356E-2</v>
      </c>
      <c r="P3272" s="73">
        <f>VLOOKUP($F3272,Assumptions!$A$23:$B$27,2,FALSE)*Assumptions!$B$4</f>
        <v>0.5</v>
      </c>
      <c r="Q3272" s="74">
        <f t="shared" si="102"/>
        <v>1183058.8882812643</v>
      </c>
      <c r="R3272" s="75" t="str">
        <f>IF($O3272&lt;Assumptions!$B$17,"A",IF($O3272&lt;Assumptions!$B$18,"B",IF($O3272&lt;Assumptions!$B$19,"C",IF($O3272&lt;Assumptions!$B$20,"D","E"))))</f>
        <v>B</v>
      </c>
      <c r="S3272" s="75">
        <f t="shared" si="103"/>
        <v>0</v>
      </c>
    </row>
    <row r="3273" spans="1:19" ht="17.399999999999999" x14ac:dyDescent="0.3">
      <c r="A3273" s="39" t="s">
        <v>660</v>
      </c>
      <c r="B3273" s="39" t="s">
        <v>63</v>
      </c>
      <c r="C3273" s="39" t="s">
        <v>190</v>
      </c>
      <c r="D3273" s="39" t="s">
        <v>45</v>
      </c>
      <c r="E3273" s="70" t="s">
        <v>46</v>
      </c>
      <c r="F3273" s="70" t="s">
        <v>32</v>
      </c>
      <c r="G3273" s="78">
        <v>44278</v>
      </c>
      <c r="H3273" s="78">
        <v>45870</v>
      </c>
      <c r="I3273" s="69">
        <v>59208923.409999996</v>
      </c>
      <c r="J3273" s="70">
        <v>15</v>
      </c>
      <c r="K3273" s="71">
        <v>0.98499999999999999</v>
      </c>
      <c r="L3273" s="70">
        <v>0</v>
      </c>
      <c r="M3273" s="71">
        <v>0.495</v>
      </c>
      <c r="N3273" s="72"/>
      <c r="O3273" s="73">
        <f>MIN(1,MAX(0,(1/(1+EXP(-(Assumptions!$B$5 + Assumptions!$B$6*$N3273))))*Assumptions!$B$3))</f>
        <v>3.9165722796764356E-2</v>
      </c>
      <c r="P3273" s="73">
        <f>VLOOKUP($F3273,Assumptions!$A$23:$B$27,2,FALSE)*Assumptions!$B$4</f>
        <v>0.5</v>
      </c>
      <c r="Q3273" s="74">
        <f t="shared" si="102"/>
        <v>1159480.1406854559</v>
      </c>
      <c r="R3273" s="75" t="str">
        <f>IF($O3273&lt;Assumptions!$B$17,"A",IF($O3273&lt;Assumptions!$B$18,"B",IF($O3273&lt;Assumptions!$B$19,"C",IF($O3273&lt;Assumptions!$B$20,"D","E"))))</f>
        <v>B</v>
      </c>
      <c r="S3273" s="75">
        <f t="shared" si="103"/>
        <v>0</v>
      </c>
    </row>
    <row r="3274" spans="1:19" ht="17.399999999999999" x14ac:dyDescent="0.3">
      <c r="A3274" s="39" t="s">
        <v>660</v>
      </c>
      <c r="B3274" s="39" t="s">
        <v>63</v>
      </c>
      <c r="C3274" s="39" t="s">
        <v>190</v>
      </c>
      <c r="D3274" s="39" t="s">
        <v>45</v>
      </c>
      <c r="E3274" s="70" t="s">
        <v>46</v>
      </c>
      <c r="F3274" s="70" t="s">
        <v>32</v>
      </c>
      <c r="G3274" s="78">
        <v>44278</v>
      </c>
      <c r="H3274" s="78">
        <v>45901</v>
      </c>
      <c r="I3274" s="69">
        <v>58246370.640000001</v>
      </c>
      <c r="J3274" s="70">
        <v>0</v>
      </c>
      <c r="K3274" s="71">
        <v>1.0609999999999999</v>
      </c>
      <c r="L3274" s="70">
        <v>0</v>
      </c>
      <c r="M3274" s="71">
        <v>0.495</v>
      </c>
      <c r="N3274" s="72"/>
      <c r="O3274" s="73">
        <f>MIN(1,MAX(0,(1/(1+EXP(-(Assumptions!$B$5 + Assumptions!$B$6*$N3274))))*Assumptions!$B$3))</f>
        <v>3.9165722796764356E-2</v>
      </c>
      <c r="P3274" s="73">
        <f>VLOOKUP($F3274,Assumptions!$A$23:$B$27,2,FALSE)*Assumptions!$B$4</f>
        <v>0.5</v>
      </c>
      <c r="Q3274" s="74">
        <f t="shared" si="102"/>
        <v>1140630.6032019171</v>
      </c>
      <c r="R3274" s="75" t="str">
        <f>IF($O3274&lt;Assumptions!$B$17,"A",IF($O3274&lt;Assumptions!$B$18,"B",IF($O3274&lt;Assumptions!$B$19,"C",IF($O3274&lt;Assumptions!$B$20,"D","E"))))</f>
        <v>B</v>
      </c>
      <c r="S3274" s="75">
        <f t="shared" si="103"/>
        <v>0</v>
      </c>
    </row>
    <row r="3275" spans="1:19" ht="17.399999999999999" x14ac:dyDescent="0.3">
      <c r="A3275" s="39" t="s">
        <v>660</v>
      </c>
      <c r="B3275" s="39" t="s">
        <v>63</v>
      </c>
      <c r="C3275" s="39" t="s">
        <v>190</v>
      </c>
      <c r="D3275" s="39" t="s">
        <v>45</v>
      </c>
      <c r="E3275" s="70" t="s">
        <v>46</v>
      </c>
      <c r="F3275" s="70" t="s">
        <v>32</v>
      </c>
      <c r="G3275" s="78">
        <v>44278</v>
      </c>
      <c r="H3275" s="78">
        <v>45931</v>
      </c>
      <c r="I3275" s="69">
        <v>57156971.759999998</v>
      </c>
      <c r="J3275" s="70">
        <v>15</v>
      </c>
      <c r="K3275" s="71">
        <v>0.96499999999999997</v>
      </c>
      <c r="L3275" s="70">
        <v>0</v>
      </c>
      <c r="M3275" s="71">
        <v>0.495</v>
      </c>
      <c r="N3275" s="72"/>
      <c r="O3275" s="73">
        <f>MIN(1,MAX(0,(1/(1+EXP(-(Assumptions!$B$5 + Assumptions!$B$6*$N3275))))*Assumptions!$B$3))</f>
        <v>3.9165722796764356E-2</v>
      </c>
      <c r="P3275" s="73">
        <f>VLOOKUP($F3275,Assumptions!$A$23:$B$27,2,FALSE)*Assumptions!$B$4</f>
        <v>0.5</v>
      </c>
      <c r="Q3275" s="74">
        <f t="shared" si="102"/>
        <v>1119297.0559273241</v>
      </c>
      <c r="R3275" s="75" t="str">
        <f>IF($O3275&lt;Assumptions!$B$17,"A",IF($O3275&lt;Assumptions!$B$18,"B",IF($O3275&lt;Assumptions!$B$19,"C",IF($O3275&lt;Assumptions!$B$20,"D","E"))))</f>
        <v>B</v>
      </c>
      <c r="S3275" s="75">
        <f t="shared" si="103"/>
        <v>0</v>
      </c>
    </row>
    <row r="3276" spans="1:19" ht="17.399999999999999" x14ac:dyDescent="0.3">
      <c r="A3276" s="39" t="s">
        <v>660</v>
      </c>
      <c r="B3276" s="39" t="s">
        <v>63</v>
      </c>
      <c r="C3276" s="39" t="s">
        <v>190</v>
      </c>
      <c r="D3276" s="39" t="s">
        <v>45</v>
      </c>
      <c r="E3276" s="70" t="s">
        <v>46</v>
      </c>
      <c r="F3276" s="70" t="s">
        <v>32</v>
      </c>
      <c r="G3276" s="78">
        <v>44278</v>
      </c>
      <c r="H3276" s="78">
        <v>45962</v>
      </c>
      <c r="I3276" s="69">
        <v>56144672.369999997</v>
      </c>
      <c r="J3276" s="70">
        <v>0</v>
      </c>
      <c r="K3276" s="71">
        <v>1.145</v>
      </c>
      <c r="L3276" s="70">
        <v>0</v>
      </c>
      <c r="M3276" s="71">
        <v>0.495</v>
      </c>
      <c r="N3276" s="72"/>
      <c r="O3276" s="73">
        <f>MIN(1,MAX(0,(1/(1+EXP(-(Assumptions!$B$5 + Assumptions!$B$6*$N3276))))*Assumptions!$B$3))</f>
        <v>3.9165722796764356E-2</v>
      </c>
      <c r="P3276" s="73">
        <f>VLOOKUP($F3276,Assumptions!$A$23:$B$27,2,FALSE)*Assumptions!$B$4</f>
        <v>0.5</v>
      </c>
      <c r="Q3276" s="74">
        <f t="shared" si="102"/>
        <v>1099473.3372792874</v>
      </c>
      <c r="R3276" s="75" t="str">
        <f>IF($O3276&lt;Assumptions!$B$17,"A",IF($O3276&lt;Assumptions!$B$18,"B",IF($O3276&lt;Assumptions!$B$19,"C",IF($O3276&lt;Assumptions!$B$20,"D","E"))))</f>
        <v>B</v>
      </c>
      <c r="S3276" s="75">
        <f t="shared" si="103"/>
        <v>0</v>
      </c>
    </row>
    <row r="3277" spans="1:19" ht="17.399999999999999" x14ac:dyDescent="0.3">
      <c r="A3277" s="39" t="s">
        <v>660</v>
      </c>
      <c r="B3277" s="39" t="s">
        <v>63</v>
      </c>
      <c r="C3277" s="39" t="s">
        <v>190</v>
      </c>
      <c r="D3277" s="39" t="s">
        <v>45</v>
      </c>
      <c r="E3277" s="70" t="s">
        <v>46</v>
      </c>
      <c r="F3277" s="70" t="s">
        <v>32</v>
      </c>
      <c r="G3277" s="78">
        <v>44278</v>
      </c>
      <c r="H3277" s="78">
        <v>45992</v>
      </c>
      <c r="I3277" s="69">
        <v>55344494.770000003</v>
      </c>
      <c r="J3277" s="70">
        <v>35</v>
      </c>
      <c r="K3277" s="71">
        <v>0.82599999999999996</v>
      </c>
      <c r="L3277" s="70">
        <v>0</v>
      </c>
      <c r="M3277" s="71">
        <v>0.495</v>
      </c>
      <c r="N3277" s="72"/>
      <c r="O3277" s="73">
        <f>MIN(1,MAX(0,(1/(1+EXP(-(Assumptions!$B$5 + Assumptions!$B$6*$N3277))))*Assumptions!$B$3))</f>
        <v>3.9165722796764356E-2</v>
      </c>
      <c r="P3277" s="73">
        <f>VLOOKUP($F3277,Assumptions!$A$23:$B$27,2,FALSE)*Assumptions!$B$4</f>
        <v>0.5</v>
      </c>
      <c r="Q3277" s="74">
        <f t="shared" si="102"/>
        <v>1083803.5702443975</v>
      </c>
      <c r="R3277" s="75" t="str">
        <f>IF($O3277&lt;Assumptions!$B$17,"A",IF($O3277&lt;Assumptions!$B$18,"B",IF($O3277&lt;Assumptions!$B$19,"C",IF($O3277&lt;Assumptions!$B$20,"D","E"))))</f>
        <v>B</v>
      </c>
      <c r="S3277" s="75">
        <f t="shared" si="103"/>
        <v>0</v>
      </c>
    </row>
    <row r="3278" spans="1:19" ht="17.399999999999999" x14ac:dyDescent="0.3">
      <c r="A3278" s="39" t="s">
        <v>662</v>
      </c>
      <c r="B3278" s="39" t="s">
        <v>55</v>
      </c>
      <c r="C3278" s="39" t="s">
        <v>135</v>
      </c>
      <c r="D3278" s="39" t="s">
        <v>42</v>
      </c>
      <c r="E3278" s="70" t="s">
        <v>27</v>
      </c>
      <c r="F3278" s="70" t="s">
        <v>40</v>
      </c>
      <c r="G3278" s="78">
        <v>44954</v>
      </c>
      <c r="H3278" s="78">
        <v>45658</v>
      </c>
      <c r="I3278" s="69">
        <v>1291867.8400000001</v>
      </c>
      <c r="J3278" s="70">
        <v>15</v>
      </c>
      <c r="K3278" s="71">
        <v>0.95499999999999996</v>
      </c>
      <c r="L3278" s="70">
        <v>0</v>
      </c>
      <c r="M3278" s="71">
        <v>0.93</v>
      </c>
      <c r="N3278" s="72"/>
      <c r="O3278" s="73">
        <f>MIN(1,MAX(0,(1/(1+EXP(-(Assumptions!$B$5 + Assumptions!$B$6*$N3278))))*Assumptions!$B$3))</f>
        <v>3.9165722796764356E-2</v>
      </c>
      <c r="P3278" s="73">
        <f>VLOOKUP($F3278,Assumptions!$A$23:$B$27,2,FALSE)*Assumptions!$B$4</f>
        <v>0.7</v>
      </c>
      <c r="Q3278" s="74">
        <f t="shared" si="102"/>
        <v>35417.856398046308</v>
      </c>
      <c r="R3278" s="75" t="str">
        <f>IF($O3278&lt;Assumptions!$B$17,"A",IF($O3278&lt;Assumptions!$B$18,"B",IF($O3278&lt;Assumptions!$B$19,"C",IF($O3278&lt;Assumptions!$B$20,"D","E"))))</f>
        <v>B</v>
      </c>
      <c r="S3278" s="75">
        <f t="shared" si="103"/>
        <v>0</v>
      </c>
    </row>
    <row r="3279" spans="1:19" ht="17.399999999999999" x14ac:dyDescent="0.3">
      <c r="A3279" s="39" t="s">
        <v>662</v>
      </c>
      <c r="B3279" s="39" t="s">
        <v>55</v>
      </c>
      <c r="C3279" s="39" t="s">
        <v>135</v>
      </c>
      <c r="D3279" s="39" t="s">
        <v>42</v>
      </c>
      <c r="E3279" s="70" t="s">
        <v>27</v>
      </c>
      <c r="F3279" s="70" t="s">
        <v>40</v>
      </c>
      <c r="G3279" s="78">
        <v>44954</v>
      </c>
      <c r="H3279" s="78">
        <v>45689</v>
      </c>
      <c r="I3279" s="69">
        <v>1249372.81</v>
      </c>
      <c r="J3279" s="70">
        <v>65</v>
      </c>
      <c r="K3279" s="71">
        <v>0.64400000000000002</v>
      </c>
      <c r="L3279" s="70">
        <v>0</v>
      </c>
      <c r="M3279" s="71">
        <v>0.93</v>
      </c>
      <c r="N3279" s="72"/>
      <c r="O3279" s="73">
        <f>MIN(1,MAX(0,(1/(1+EXP(-(Assumptions!$B$5 + Assumptions!$B$6*$N3279))))*Assumptions!$B$3))</f>
        <v>3.9165722796764356E-2</v>
      </c>
      <c r="P3279" s="73">
        <f>VLOOKUP($F3279,Assumptions!$A$23:$B$27,2,FALSE)*Assumptions!$B$4</f>
        <v>0.7</v>
      </c>
      <c r="Q3279" s="74">
        <f t="shared" si="102"/>
        <v>34252.812402392177</v>
      </c>
      <c r="R3279" s="75" t="str">
        <f>IF($O3279&lt;Assumptions!$B$17,"A",IF($O3279&lt;Assumptions!$B$18,"B",IF($O3279&lt;Assumptions!$B$19,"C",IF($O3279&lt;Assumptions!$B$20,"D","E"))))</f>
        <v>B</v>
      </c>
      <c r="S3279" s="75">
        <f t="shared" si="103"/>
        <v>0</v>
      </c>
    </row>
    <row r="3280" spans="1:19" ht="17.399999999999999" x14ac:dyDescent="0.3">
      <c r="A3280" s="39" t="s">
        <v>662</v>
      </c>
      <c r="B3280" s="39" t="s">
        <v>55</v>
      </c>
      <c r="C3280" s="39" t="s">
        <v>135</v>
      </c>
      <c r="D3280" s="39" t="s">
        <v>42</v>
      </c>
      <c r="E3280" s="70" t="s">
        <v>27</v>
      </c>
      <c r="F3280" s="70" t="s">
        <v>40</v>
      </c>
      <c r="G3280" s="78">
        <v>44954</v>
      </c>
      <c r="H3280" s="78">
        <v>45717</v>
      </c>
      <c r="I3280" s="69">
        <v>1211797.96</v>
      </c>
      <c r="J3280" s="70">
        <v>95</v>
      </c>
      <c r="K3280" s="71">
        <v>0.50600000000000001</v>
      </c>
      <c r="L3280" s="70">
        <v>1</v>
      </c>
      <c r="M3280" s="71">
        <v>0.93</v>
      </c>
      <c r="N3280" s="72"/>
      <c r="O3280" s="73">
        <f>MIN(1,MAX(0,(1/(1+EXP(-(Assumptions!$B$5 + Assumptions!$B$6*$N3280))))*Assumptions!$B$3))</f>
        <v>3.9165722796764356E-2</v>
      </c>
      <c r="P3280" s="73">
        <f>VLOOKUP($F3280,Assumptions!$A$23:$B$27,2,FALSE)*Assumptions!$B$4</f>
        <v>0.7</v>
      </c>
      <c r="Q3280" s="74">
        <f t="shared" si="102"/>
        <v>33222.660090931175</v>
      </c>
      <c r="R3280" s="75" t="str">
        <f>IF($O3280&lt;Assumptions!$B$17,"A",IF($O3280&lt;Assumptions!$B$18,"B",IF($O3280&lt;Assumptions!$B$19,"C",IF($O3280&lt;Assumptions!$B$20,"D","E"))))</f>
        <v>B</v>
      </c>
      <c r="S3280" s="75">
        <f t="shared" si="103"/>
        <v>0</v>
      </c>
    </row>
    <row r="3281" spans="1:19" ht="17.399999999999999" x14ac:dyDescent="0.3">
      <c r="A3281" s="39" t="s">
        <v>662</v>
      </c>
      <c r="B3281" s="39" t="s">
        <v>55</v>
      </c>
      <c r="C3281" s="39" t="s">
        <v>135</v>
      </c>
      <c r="D3281" s="39" t="s">
        <v>42</v>
      </c>
      <c r="E3281" s="70" t="s">
        <v>27</v>
      </c>
      <c r="F3281" s="70" t="s">
        <v>40</v>
      </c>
      <c r="G3281" s="78">
        <v>44954</v>
      </c>
      <c r="H3281" s="78">
        <v>45748</v>
      </c>
      <c r="I3281" s="69">
        <v>1172151.02</v>
      </c>
      <c r="J3281" s="70">
        <v>220</v>
      </c>
      <c r="K3281" s="71">
        <v>0.442</v>
      </c>
      <c r="L3281" s="70">
        <v>1</v>
      </c>
      <c r="M3281" s="71">
        <v>0.93</v>
      </c>
      <c r="N3281" s="72"/>
      <c r="O3281" s="73">
        <f>MIN(1,MAX(0,(1/(1+EXP(-(Assumptions!$B$5 + Assumptions!$B$6*$N3281))))*Assumptions!$B$3))</f>
        <v>3.9165722796764356E-2</v>
      </c>
      <c r="P3281" s="73">
        <f>VLOOKUP($F3281,Assumptions!$A$23:$B$27,2,FALSE)*Assumptions!$B$4</f>
        <v>0.7</v>
      </c>
      <c r="Q3281" s="74">
        <f t="shared" si="102"/>
        <v>32135.699347685215</v>
      </c>
      <c r="R3281" s="75" t="str">
        <f>IF($O3281&lt;Assumptions!$B$17,"A",IF($O3281&lt;Assumptions!$B$18,"B",IF($O3281&lt;Assumptions!$B$19,"C",IF($O3281&lt;Assumptions!$B$20,"D","E"))))</f>
        <v>B</v>
      </c>
      <c r="S3281" s="75">
        <f t="shared" si="103"/>
        <v>1</v>
      </c>
    </row>
    <row r="3282" spans="1:19" ht="17.399999999999999" x14ac:dyDescent="0.3">
      <c r="A3282" s="39" t="s">
        <v>662</v>
      </c>
      <c r="B3282" s="39" t="s">
        <v>55</v>
      </c>
      <c r="C3282" s="39" t="s">
        <v>135</v>
      </c>
      <c r="D3282" s="39" t="s">
        <v>42</v>
      </c>
      <c r="E3282" s="70" t="s">
        <v>27</v>
      </c>
      <c r="F3282" s="70" t="s">
        <v>40</v>
      </c>
      <c r="G3282" s="78">
        <v>44954</v>
      </c>
      <c r="H3282" s="78">
        <v>45778</v>
      </c>
      <c r="I3282" s="69">
        <v>1136286.96</v>
      </c>
      <c r="J3282" s="70">
        <v>0</v>
      </c>
      <c r="K3282" s="71">
        <v>0.99299999999999999</v>
      </c>
      <c r="L3282" s="70">
        <v>1</v>
      </c>
      <c r="M3282" s="71">
        <v>0.93</v>
      </c>
      <c r="N3282" s="72"/>
      <c r="O3282" s="73">
        <f>MIN(1,MAX(0,(1/(1+EXP(-(Assumptions!$B$5 + Assumptions!$B$6*$N3282))))*Assumptions!$B$3))</f>
        <v>3.9165722796764356E-2</v>
      </c>
      <c r="P3282" s="73">
        <f>VLOOKUP($F3282,Assumptions!$A$23:$B$27,2,FALSE)*Assumptions!$B$4</f>
        <v>0.7</v>
      </c>
      <c r="Q3282" s="74">
        <f t="shared" si="102"/>
        <v>31152.450065056648</v>
      </c>
      <c r="R3282" s="75" t="str">
        <f>IF($O3282&lt;Assumptions!$B$17,"A",IF($O3282&lt;Assumptions!$B$18,"B",IF($O3282&lt;Assumptions!$B$19,"C",IF($O3282&lt;Assumptions!$B$20,"D","E"))))</f>
        <v>B</v>
      </c>
      <c r="S3282" s="75">
        <f t="shared" si="103"/>
        <v>0</v>
      </c>
    </row>
    <row r="3283" spans="1:19" ht="17.399999999999999" x14ac:dyDescent="0.3">
      <c r="A3283" s="39" t="s">
        <v>662</v>
      </c>
      <c r="B3283" s="39" t="s">
        <v>55</v>
      </c>
      <c r="C3283" s="39" t="s">
        <v>135</v>
      </c>
      <c r="D3283" s="39" t="s">
        <v>42</v>
      </c>
      <c r="E3283" s="70" t="s">
        <v>27</v>
      </c>
      <c r="F3283" s="70" t="s">
        <v>40</v>
      </c>
      <c r="G3283" s="78">
        <v>44954</v>
      </c>
      <c r="H3283" s="78">
        <v>45809</v>
      </c>
      <c r="I3283" s="69">
        <v>1100737.95</v>
      </c>
      <c r="J3283" s="70">
        <v>0</v>
      </c>
      <c r="K3283" s="71">
        <v>0.95599999999999996</v>
      </c>
      <c r="L3283" s="70">
        <v>1</v>
      </c>
      <c r="M3283" s="71">
        <v>0.93</v>
      </c>
      <c r="N3283" s="72"/>
      <c r="O3283" s="73">
        <f>MIN(1,MAX(0,(1/(1+EXP(-(Assumptions!$B$5 + Assumptions!$B$6*$N3283))))*Assumptions!$B$3))</f>
        <v>3.9165722796764356E-2</v>
      </c>
      <c r="P3283" s="73">
        <f>VLOOKUP($F3283,Assumptions!$A$23:$B$27,2,FALSE)*Assumptions!$B$4</f>
        <v>0.7</v>
      </c>
      <c r="Q3283" s="74">
        <f t="shared" si="102"/>
        <v>30177.838195105061</v>
      </c>
      <c r="R3283" s="75" t="str">
        <f>IF($O3283&lt;Assumptions!$B$17,"A",IF($O3283&lt;Assumptions!$B$18,"B",IF($O3283&lt;Assumptions!$B$19,"C",IF($O3283&lt;Assumptions!$B$20,"D","E"))))</f>
        <v>B</v>
      </c>
      <c r="S3283" s="75">
        <f t="shared" si="103"/>
        <v>0</v>
      </c>
    </row>
    <row r="3284" spans="1:19" ht="17.399999999999999" x14ac:dyDescent="0.3">
      <c r="A3284" s="39" t="s">
        <v>662</v>
      </c>
      <c r="B3284" s="39" t="s">
        <v>55</v>
      </c>
      <c r="C3284" s="39" t="s">
        <v>135</v>
      </c>
      <c r="D3284" s="39" t="s">
        <v>42</v>
      </c>
      <c r="E3284" s="70" t="s">
        <v>27</v>
      </c>
      <c r="F3284" s="70" t="s">
        <v>40</v>
      </c>
      <c r="G3284" s="78">
        <v>44954</v>
      </c>
      <c r="H3284" s="78">
        <v>45839</v>
      </c>
      <c r="I3284" s="69">
        <v>1070256.3500000001</v>
      </c>
      <c r="J3284" s="70">
        <v>0</v>
      </c>
      <c r="K3284" s="71">
        <v>1.0169999999999999</v>
      </c>
      <c r="L3284" s="70">
        <v>1</v>
      </c>
      <c r="M3284" s="71">
        <v>0.93</v>
      </c>
      <c r="N3284" s="72"/>
      <c r="O3284" s="73">
        <f>MIN(1,MAX(0,(1/(1+EXP(-(Assumptions!$B$5 + Assumptions!$B$6*$N3284))))*Assumptions!$B$3))</f>
        <v>3.9165722796764356E-2</v>
      </c>
      <c r="P3284" s="73">
        <f>VLOOKUP($F3284,Assumptions!$A$23:$B$27,2,FALSE)*Assumptions!$B$4</f>
        <v>0.7</v>
      </c>
      <c r="Q3284" s="74">
        <f t="shared" si="102"/>
        <v>29342.154467903769</v>
      </c>
      <c r="R3284" s="75" t="str">
        <f>IF($O3284&lt;Assumptions!$B$17,"A",IF($O3284&lt;Assumptions!$B$18,"B",IF($O3284&lt;Assumptions!$B$19,"C",IF($O3284&lt;Assumptions!$B$20,"D","E"))))</f>
        <v>B</v>
      </c>
      <c r="S3284" s="75">
        <f t="shared" si="103"/>
        <v>0</v>
      </c>
    </row>
    <row r="3285" spans="1:19" ht="17.399999999999999" x14ac:dyDescent="0.3">
      <c r="A3285" s="39" t="s">
        <v>662</v>
      </c>
      <c r="B3285" s="39" t="s">
        <v>55</v>
      </c>
      <c r="C3285" s="39" t="s">
        <v>135</v>
      </c>
      <c r="D3285" s="39" t="s">
        <v>42</v>
      </c>
      <c r="E3285" s="70" t="s">
        <v>27</v>
      </c>
      <c r="F3285" s="70" t="s">
        <v>40</v>
      </c>
      <c r="G3285" s="78">
        <v>44954</v>
      </c>
      <c r="H3285" s="78">
        <v>45870</v>
      </c>
      <c r="I3285" s="69">
        <v>1037048.18</v>
      </c>
      <c r="J3285" s="70">
        <v>0</v>
      </c>
      <c r="K3285" s="71">
        <v>1.0920000000000001</v>
      </c>
      <c r="L3285" s="70">
        <v>1</v>
      </c>
      <c r="M3285" s="71">
        <v>0.93</v>
      </c>
      <c r="N3285" s="72"/>
      <c r="O3285" s="73">
        <f>MIN(1,MAX(0,(1/(1+EXP(-(Assumptions!$B$5 + Assumptions!$B$6*$N3285))))*Assumptions!$B$3))</f>
        <v>3.9165722796764356E-2</v>
      </c>
      <c r="P3285" s="73">
        <f>VLOOKUP($F3285,Assumptions!$A$23:$B$27,2,FALSE)*Assumptions!$B$4</f>
        <v>0.7</v>
      </c>
      <c r="Q3285" s="74">
        <f t="shared" si="102"/>
        <v>28431.719081338288</v>
      </c>
      <c r="R3285" s="75" t="str">
        <f>IF($O3285&lt;Assumptions!$B$17,"A",IF($O3285&lt;Assumptions!$B$18,"B",IF($O3285&lt;Assumptions!$B$19,"C",IF($O3285&lt;Assumptions!$B$20,"D","E"))))</f>
        <v>B</v>
      </c>
      <c r="S3285" s="75">
        <f t="shared" si="103"/>
        <v>0</v>
      </c>
    </row>
    <row r="3286" spans="1:19" ht="17.399999999999999" x14ac:dyDescent="0.3">
      <c r="A3286" s="39" t="s">
        <v>662</v>
      </c>
      <c r="B3286" s="39" t="s">
        <v>55</v>
      </c>
      <c r="C3286" s="39" t="s">
        <v>135</v>
      </c>
      <c r="D3286" s="39" t="s">
        <v>42</v>
      </c>
      <c r="E3286" s="70" t="s">
        <v>27</v>
      </c>
      <c r="F3286" s="70" t="s">
        <v>40</v>
      </c>
      <c r="G3286" s="78">
        <v>44954</v>
      </c>
      <c r="H3286" s="78">
        <v>45901</v>
      </c>
      <c r="I3286" s="69">
        <v>1037048.18</v>
      </c>
      <c r="J3286" s="70">
        <v>185</v>
      </c>
      <c r="K3286" s="71">
        <v>8.0000000000000002E-3</v>
      </c>
      <c r="L3286" s="70">
        <v>1</v>
      </c>
      <c r="M3286" s="71">
        <v>0.93</v>
      </c>
      <c r="N3286" s="72"/>
      <c r="O3286" s="73">
        <f>MIN(1,MAX(0,(1/(1+EXP(-(Assumptions!$B$5 + Assumptions!$B$6*$N3286))))*Assumptions!$B$3))</f>
        <v>3.9165722796764356E-2</v>
      </c>
      <c r="P3286" s="73">
        <f>VLOOKUP($F3286,Assumptions!$A$23:$B$27,2,FALSE)*Assumptions!$B$4</f>
        <v>0.7</v>
      </c>
      <c r="Q3286" s="74">
        <f t="shared" si="102"/>
        <v>28431.719081338288</v>
      </c>
      <c r="R3286" s="75" t="str">
        <f>IF($O3286&lt;Assumptions!$B$17,"A",IF($O3286&lt;Assumptions!$B$18,"B",IF($O3286&lt;Assumptions!$B$19,"C",IF($O3286&lt;Assumptions!$B$20,"D","E"))))</f>
        <v>B</v>
      </c>
      <c r="S3286" s="75">
        <f t="shared" si="103"/>
        <v>1</v>
      </c>
    </row>
    <row r="3287" spans="1:19" ht="17.399999999999999" x14ac:dyDescent="0.3">
      <c r="A3287" s="39" t="s">
        <v>662</v>
      </c>
      <c r="B3287" s="39" t="s">
        <v>55</v>
      </c>
      <c r="C3287" s="39" t="s">
        <v>135</v>
      </c>
      <c r="D3287" s="39" t="s">
        <v>42</v>
      </c>
      <c r="E3287" s="70" t="s">
        <v>27</v>
      </c>
      <c r="F3287" s="70" t="s">
        <v>40</v>
      </c>
      <c r="G3287" s="78">
        <v>44954</v>
      </c>
      <c r="H3287" s="78">
        <v>45931</v>
      </c>
      <c r="I3287" s="69">
        <v>1037048.18</v>
      </c>
      <c r="J3287" s="70">
        <v>999</v>
      </c>
      <c r="K3287" s="71">
        <v>0.161</v>
      </c>
      <c r="L3287" s="70">
        <v>1</v>
      </c>
      <c r="M3287" s="71">
        <v>0.93</v>
      </c>
      <c r="N3287" s="72"/>
      <c r="O3287" s="73">
        <f>MIN(1,MAX(0,(1/(1+EXP(-(Assumptions!$B$5 + Assumptions!$B$6*$N3287))))*Assumptions!$B$3))</f>
        <v>3.9165722796764356E-2</v>
      </c>
      <c r="P3287" s="73">
        <f>VLOOKUP($F3287,Assumptions!$A$23:$B$27,2,FALSE)*Assumptions!$B$4</f>
        <v>0.7</v>
      </c>
      <c r="Q3287" s="74">
        <f t="shared" si="102"/>
        <v>28431.719081338288</v>
      </c>
      <c r="R3287" s="75" t="str">
        <f>IF($O3287&lt;Assumptions!$B$17,"A",IF($O3287&lt;Assumptions!$B$18,"B",IF($O3287&lt;Assumptions!$B$19,"C",IF($O3287&lt;Assumptions!$B$20,"D","E"))))</f>
        <v>B</v>
      </c>
      <c r="S3287" s="75">
        <f t="shared" si="103"/>
        <v>1</v>
      </c>
    </row>
    <row r="3288" spans="1:19" ht="17.399999999999999" x14ac:dyDescent="0.3">
      <c r="A3288" s="39" t="s">
        <v>662</v>
      </c>
      <c r="B3288" s="39" t="s">
        <v>55</v>
      </c>
      <c r="C3288" s="39" t="s">
        <v>135</v>
      </c>
      <c r="D3288" s="39" t="s">
        <v>42</v>
      </c>
      <c r="E3288" s="70" t="s">
        <v>27</v>
      </c>
      <c r="F3288" s="70" t="s">
        <v>40</v>
      </c>
      <c r="G3288" s="78">
        <v>44954</v>
      </c>
      <c r="H3288" s="78">
        <v>45962</v>
      </c>
      <c r="I3288" s="69">
        <v>1037048.18</v>
      </c>
      <c r="J3288" s="70">
        <v>999</v>
      </c>
      <c r="K3288" s="71">
        <v>0.182</v>
      </c>
      <c r="L3288" s="70">
        <v>1</v>
      </c>
      <c r="M3288" s="71">
        <v>0.93</v>
      </c>
      <c r="N3288" s="72"/>
      <c r="O3288" s="73">
        <f>MIN(1,MAX(0,(1/(1+EXP(-(Assumptions!$B$5 + Assumptions!$B$6*$N3288))))*Assumptions!$B$3))</f>
        <v>3.9165722796764356E-2</v>
      </c>
      <c r="P3288" s="73">
        <f>VLOOKUP($F3288,Assumptions!$A$23:$B$27,2,FALSE)*Assumptions!$B$4</f>
        <v>0.7</v>
      </c>
      <c r="Q3288" s="74">
        <f t="shared" si="102"/>
        <v>28431.719081338288</v>
      </c>
      <c r="R3288" s="75" t="str">
        <f>IF($O3288&lt;Assumptions!$B$17,"A",IF($O3288&lt;Assumptions!$B$18,"B",IF($O3288&lt;Assumptions!$B$19,"C",IF($O3288&lt;Assumptions!$B$20,"D","E"))))</f>
        <v>B</v>
      </c>
      <c r="S3288" s="75">
        <f t="shared" si="103"/>
        <v>1</v>
      </c>
    </row>
    <row r="3289" spans="1:19" ht="17.399999999999999" x14ac:dyDescent="0.3">
      <c r="A3289" s="39" t="s">
        <v>662</v>
      </c>
      <c r="B3289" s="39" t="s">
        <v>55</v>
      </c>
      <c r="C3289" s="39" t="s">
        <v>135</v>
      </c>
      <c r="D3289" s="39" t="s">
        <v>42</v>
      </c>
      <c r="E3289" s="70" t="s">
        <v>27</v>
      </c>
      <c r="F3289" s="70" t="s">
        <v>40</v>
      </c>
      <c r="G3289" s="78">
        <v>44954</v>
      </c>
      <c r="H3289" s="78">
        <v>45992</v>
      </c>
      <c r="I3289" s="69">
        <v>1037048.18</v>
      </c>
      <c r="J3289" s="70">
        <v>999</v>
      </c>
      <c r="K3289" s="71">
        <v>0.17</v>
      </c>
      <c r="L3289" s="70">
        <v>1</v>
      </c>
      <c r="M3289" s="71">
        <v>0.93</v>
      </c>
      <c r="N3289" s="72"/>
      <c r="O3289" s="73">
        <f>MIN(1,MAX(0,(1/(1+EXP(-(Assumptions!$B$5 + Assumptions!$B$6*$N3289))))*Assumptions!$B$3))</f>
        <v>3.9165722796764356E-2</v>
      </c>
      <c r="P3289" s="73">
        <f>VLOOKUP($F3289,Assumptions!$A$23:$B$27,2,FALSE)*Assumptions!$B$4</f>
        <v>0.7</v>
      </c>
      <c r="Q3289" s="74">
        <f t="shared" si="102"/>
        <v>28431.719081338288</v>
      </c>
      <c r="R3289" s="75" t="str">
        <f>IF($O3289&lt;Assumptions!$B$17,"A",IF($O3289&lt;Assumptions!$B$18,"B",IF($O3289&lt;Assumptions!$B$19,"C",IF($O3289&lt;Assumptions!$B$20,"D","E"))))</f>
        <v>B</v>
      </c>
      <c r="S3289" s="75">
        <f t="shared" si="103"/>
        <v>1</v>
      </c>
    </row>
    <row r="3290" spans="1:19" ht="17.399999999999999" x14ac:dyDescent="0.3">
      <c r="A3290" s="39" t="s">
        <v>663</v>
      </c>
      <c r="B3290" s="39" t="s">
        <v>50</v>
      </c>
      <c r="C3290" s="39" t="s">
        <v>190</v>
      </c>
      <c r="D3290" s="39" t="s">
        <v>30</v>
      </c>
      <c r="E3290" s="70" t="s">
        <v>35</v>
      </c>
      <c r="F3290" s="70" t="s">
        <v>36</v>
      </c>
      <c r="G3290" s="78">
        <v>44078</v>
      </c>
      <c r="H3290" s="78">
        <v>45658</v>
      </c>
      <c r="I3290" s="69">
        <v>106769730.94</v>
      </c>
      <c r="J3290" s="70">
        <v>15</v>
      </c>
      <c r="K3290" s="71">
        <v>1.0009999999999999</v>
      </c>
      <c r="L3290" s="70">
        <v>0</v>
      </c>
      <c r="M3290" s="71">
        <v>1.196</v>
      </c>
      <c r="N3290" s="72"/>
      <c r="O3290" s="73">
        <f>MIN(1,MAX(0,(1/(1+EXP(-(Assumptions!$B$5 + Assumptions!$B$6*$N3290))))*Assumptions!$B$3))</f>
        <v>3.9165722796764356E-2</v>
      </c>
      <c r="P3290" s="73">
        <f>VLOOKUP($F3290,Assumptions!$A$23:$B$27,2,FALSE)*Assumptions!$B$4</f>
        <v>0.55000000000000004</v>
      </c>
      <c r="Q3290" s="74">
        <f t="shared" si="102"/>
        <v>2299942.5267946352</v>
      </c>
      <c r="R3290" s="75" t="str">
        <f>IF($O3290&lt;Assumptions!$B$17,"A",IF($O3290&lt;Assumptions!$B$18,"B",IF($O3290&lt;Assumptions!$B$19,"C",IF($O3290&lt;Assumptions!$B$20,"D","E"))))</f>
        <v>B</v>
      </c>
      <c r="S3290" s="75">
        <f t="shared" si="103"/>
        <v>0</v>
      </c>
    </row>
    <row r="3291" spans="1:19" ht="17.399999999999999" x14ac:dyDescent="0.3">
      <c r="A3291" s="39" t="s">
        <v>663</v>
      </c>
      <c r="B3291" s="39" t="s">
        <v>50</v>
      </c>
      <c r="C3291" s="39" t="s">
        <v>190</v>
      </c>
      <c r="D3291" s="39" t="s">
        <v>30</v>
      </c>
      <c r="E3291" s="70" t="s">
        <v>35</v>
      </c>
      <c r="F3291" s="70" t="s">
        <v>36</v>
      </c>
      <c r="G3291" s="78">
        <v>44078</v>
      </c>
      <c r="H3291" s="78">
        <v>45689</v>
      </c>
      <c r="I3291" s="69">
        <v>104923684.56999999</v>
      </c>
      <c r="J3291" s="70">
        <v>95</v>
      </c>
      <c r="K3291" s="71">
        <v>0.23899999999999999</v>
      </c>
      <c r="L3291" s="70">
        <v>1</v>
      </c>
      <c r="M3291" s="71">
        <v>1.196</v>
      </c>
      <c r="N3291" s="72"/>
      <c r="O3291" s="73">
        <f>MIN(1,MAX(0,(1/(1+EXP(-(Assumptions!$B$5 + Assumptions!$B$6*$N3291))))*Assumptions!$B$3))</f>
        <v>3.9165722796764356E-2</v>
      </c>
      <c r="P3291" s="73">
        <f>VLOOKUP($F3291,Assumptions!$A$23:$B$27,2,FALSE)*Assumptions!$B$4</f>
        <v>0.55000000000000004</v>
      </c>
      <c r="Q3291" s="74">
        <f t="shared" si="102"/>
        <v>2260176.5695760688</v>
      </c>
      <c r="R3291" s="75" t="str">
        <f>IF($O3291&lt;Assumptions!$B$17,"A",IF($O3291&lt;Assumptions!$B$18,"B",IF($O3291&lt;Assumptions!$B$19,"C",IF($O3291&lt;Assumptions!$B$20,"D","E"))))</f>
        <v>B</v>
      </c>
      <c r="S3291" s="75">
        <f t="shared" si="103"/>
        <v>0</v>
      </c>
    </row>
    <row r="3292" spans="1:19" ht="17.399999999999999" x14ac:dyDescent="0.3">
      <c r="A3292" s="39" t="s">
        <v>663</v>
      </c>
      <c r="B3292" s="39" t="s">
        <v>50</v>
      </c>
      <c r="C3292" s="39" t="s">
        <v>190</v>
      </c>
      <c r="D3292" s="39" t="s">
        <v>30</v>
      </c>
      <c r="E3292" s="70" t="s">
        <v>35</v>
      </c>
      <c r="F3292" s="70" t="s">
        <v>36</v>
      </c>
      <c r="G3292" s="78">
        <v>44078</v>
      </c>
      <c r="H3292" s="78">
        <v>45717</v>
      </c>
      <c r="I3292" s="69">
        <v>103380369.8</v>
      </c>
      <c r="J3292" s="70">
        <v>95</v>
      </c>
      <c r="K3292" s="71">
        <v>0.34599999999999997</v>
      </c>
      <c r="L3292" s="70">
        <v>1</v>
      </c>
      <c r="M3292" s="71">
        <v>1.196</v>
      </c>
      <c r="N3292" s="72"/>
      <c r="O3292" s="73">
        <f>MIN(1,MAX(0,(1/(1+EXP(-(Assumptions!$B$5 + Assumptions!$B$6*$N3292))))*Assumptions!$B$3))</f>
        <v>3.9165722796764356E-2</v>
      </c>
      <c r="P3292" s="73">
        <f>VLOOKUP($F3292,Assumptions!$A$23:$B$27,2,FALSE)*Assumptions!$B$4</f>
        <v>0.55000000000000004</v>
      </c>
      <c r="Q3292" s="74">
        <f t="shared" si="102"/>
        <v>2226931.798417584</v>
      </c>
      <c r="R3292" s="75" t="str">
        <f>IF($O3292&lt;Assumptions!$B$17,"A",IF($O3292&lt;Assumptions!$B$18,"B",IF($O3292&lt;Assumptions!$B$19,"C",IF($O3292&lt;Assumptions!$B$20,"D","E"))))</f>
        <v>B</v>
      </c>
      <c r="S3292" s="75">
        <f t="shared" si="103"/>
        <v>0</v>
      </c>
    </row>
    <row r="3293" spans="1:19" ht="17.399999999999999" x14ac:dyDescent="0.3">
      <c r="A3293" s="39" t="s">
        <v>663</v>
      </c>
      <c r="B3293" s="39" t="s">
        <v>50</v>
      </c>
      <c r="C3293" s="39" t="s">
        <v>190</v>
      </c>
      <c r="D3293" s="39" t="s">
        <v>30</v>
      </c>
      <c r="E3293" s="70" t="s">
        <v>35</v>
      </c>
      <c r="F3293" s="70" t="s">
        <v>36</v>
      </c>
      <c r="G3293" s="78">
        <v>44078</v>
      </c>
      <c r="H3293" s="78">
        <v>45748</v>
      </c>
      <c r="I3293" s="69">
        <v>101441022.28</v>
      </c>
      <c r="J3293" s="70">
        <v>15</v>
      </c>
      <c r="K3293" s="71">
        <v>0.997</v>
      </c>
      <c r="L3293" s="70">
        <v>1</v>
      </c>
      <c r="M3293" s="71">
        <v>1.196</v>
      </c>
      <c r="N3293" s="72"/>
      <c r="O3293" s="73">
        <f>MIN(1,MAX(0,(1/(1+EXP(-(Assumptions!$B$5 + Assumptions!$B$6*$N3293))))*Assumptions!$B$3))</f>
        <v>3.9165722796764356E-2</v>
      </c>
      <c r="P3293" s="73">
        <f>VLOOKUP($F3293,Assumptions!$A$23:$B$27,2,FALSE)*Assumptions!$B$4</f>
        <v>0.55000000000000004</v>
      </c>
      <c r="Q3293" s="74">
        <f t="shared" si="102"/>
        <v>2185156.0273613823</v>
      </c>
      <c r="R3293" s="75" t="str">
        <f>IF($O3293&lt;Assumptions!$B$17,"A",IF($O3293&lt;Assumptions!$B$18,"B",IF($O3293&lt;Assumptions!$B$19,"C",IF($O3293&lt;Assumptions!$B$20,"D","E"))))</f>
        <v>B</v>
      </c>
      <c r="S3293" s="75">
        <f t="shared" si="103"/>
        <v>0</v>
      </c>
    </row>
    <row r="3294" spans="1:19" ht="17.399999999999999" x14ac:dyDescent="0.3">
      <c r="A3294" s="39" t="s">
        <v>663</v>
      </c>
      <c r="B3294" s="39" t="s">
        <v>50</v>
      </c>
      <c r="C3294" s="39" t="s">
        <v>190</v>
      </c>
      <c r="D3294" s="39" t="s">
        <v>30</v>
      </c>
      <c r="E3294" s="70" t="s">
        <v>35</v>
      </c>
      <c r="F3294" s="70" t="s">
        <v>36</v>
      </c>
      <c r="G3294" s="78">
        <v>44078</v>
      </c>
      <c r="H3294" s="78">
        <v>45778</v>
      </c>
      <c r="I3294" s="69">
        <v>101441022.28</v>
      </c>
      <c r="J3294" s="70">
        <v>185</v>
      </c>
      <c r="K3294" s="71">
        <v>0.10100000000000001</v>
      </c>
      <c r="L3294" s="70">
        <v>1</v>
      </c>
      <c r="M3294" s="71">
        <v>1.196</v>
      </c>
      <c r="N3294" s="72"/>
      <c r="O3294" s="73">
        <f>MIN(1,MAX(0,(1/(1+EXP(-(Assumptions!$B$5 + Assumptions!$B$6*$N3294))))*Assumptions!$B$3))</f>
        <v>3.9165722796764356E-2</v>
      </c>
      <c r="P3294" s="73">
        <f>VLOOKUP($F3294,Assumptions!$A$23:$B$27,2,FALSE)*Assumptions!$B$4</f>
        <v>0.55000000000000004</v>
      </c>
      <c r="Q3294" s="74">
        <f t="shared" si="102"/>
        <v>2185156.0273613823</v>
      </c>
      <c r="R3294" s="75" t="str">
        <f>IF($O3294&lt;Assumptions!$B$17,"A",IF($O3294&lt;Assumptions!$B$18,"B",IF($O3294&lt;Assumptions!$B$19,"C",IF($O3294&lt;Assumptions!$B$20,"D","E"))))</f>
        <v>B</v>
      </c>
      <c r="S3294" s="75">
        <f t="shared" si="103"/>
        <v>1</v>
      </c>
    </row>
    <row r="3295" spans="1:19" ht="17.399999999999999" x14ac:dyDescent="0.3">
      <c r="A3295" s="39" t="s">
        <v>663</v>
      </c>
      <c r="B3295" s="39" t="s">
        <v>50</v>
      </c>
      <c r="C3295" s="39" t="s">
        <v>190</v>
      </c>
      <c r="D3295" s="39" t="s">
        <v>30</v>
      </c>
      <c r="E3295" s="70" t="s">
        <v>35</v>
      </c>
      <c r="F3295" s="70" t="s">
        <v>36</v>
      </c>
      <c r="G3295" s="78">
        <v>44078</v>
      </c>
      <c r="H3295" s="78">
        <v>45809</v>
      </c>
      <c r="I3295" s="69">
        <v>101441022.28</v>
      </c>
      <c r="J3295" s="70">
        <v>999</v>
      </c>
      <c r="K3295" s="71">
        <v>9.5000000000000001E-2</v>
      </c>
      <c r="L3295" s="70">
        <v>1</v>
      </c>
      <c r="M3295" s="71">
        <v>1.196</v>
      </c>
      <c r="N3295" s="72"/>
      <c r="O3295" s="73">
        <f>MIN(1,MAX(0,(1/(1+EXP(-(Assumptions!$B$5 + Assumptions!$B$6*$N3295))))*Assumptions!$B$3))</f>
        <v>3.9165722796764356E-2</v>
      </c>
      <c r="P3295" s="73">
        <f>VLOOKUP($F3295,Assumptions!$A$23:$B$27,2,FALSE)*Assumptions!$B$4</f>
        <v>0.55000000000000004</v>
      </c>
      <c r="Q3295" s="74">
        <f t="shared" si="102"/>
        <v>2185156.0273613823</v>
      </c>
      <c r="R3295" s="75" t="str">
        <f>IF($O3295&lt;Assumptions!$B$17,"A",IF($O3295&lt;Assumptions!$B$18,"B",IF($O3295&lt;Assumptions!$B$19,"C",IF($O3295&lt;Assumptions!$B$20,"D","E"))))</f>
        <v>B</v>
      </c>
      <c r="S3295" s="75">
        <f t="shared" si="103"/>
        <v>1</v>
      </c>
    </row>
    <row r="3296" spans="1:19" ht="17.399999999999999" x14ac:dyDescent="0.3">
      <c r="A3296" s="39" t="s">
        <v>663</v>
      </c>
      <c r="B3296" s="39" t="s">
        <v>50</v>
      </c>
      <c r="C3296" s="39" t="s">
        <v>190</v>
      </c>
      <c r="D3296" s="39" t="s">
        <v>30</v>
      </c>
      <c r="E3296" s="70" t="s">
        <v>35</v>
      </c>
      <c r="F3296" s="70" t="s">
        <v>36</v>
      </c>
      <c r="G3296" s="78">
        <v>44078</v>
      </c>
      <c r="H3296" s="78">
        <v>45839</v>
      </c>
      <c r="I3296" s="69">
        <v>101441022.28</v>
      </c>
      <c r="J3296" s="70">
        <v>999</v>
      </c>
      <c r="K3296" s="71">
        <v>0.10299999999999999</v>
      </c>
      <c r="L3296" s="70">
        <v>1</v>
      </c>
      <c r="M3296" s="71">
        <v>1.196</v>
      </c>
      <c r="N3296" s="72"/>
      <c r="O3296" s="73">
        <f>MIN(1,MAX(0,(1/(1+EXP(-(Assumptions!$B$5 + Assumptions!$B$6*$N3296))))*Assumptions!$B$3))</f>
        <v>3.9165722796764356E-2</v>
      </c>
      <c r="P3296" s="73">
        <f>VLOOKUP($F3296,Assumptions!$A$23:$B$27,2,FALSE)*Assumptions!$B$4</f>
        <v>0.55000000000000004</v>
      </c>
      <c r="Q3296" s="74">
        <f t="shared" si="102"/>
        <v>2185156.0273613823</v>
      </c>
      <c r="R3296" s="75" t="str">
        <f>IF($O3296&lt;Assumptions!$B$17,"A",IF($O3296&lt;Assumptions!$B$18,"B",IF($O3296&lt;Assumptions!$B$19,"C",IF($O3296&lt;Assumptions!$B$20,"D","E"))))</f>
        <v>B</v>
      </c>
      <c r="S3296" s="75">
        <f t="shared" si="103"/>
        <v>1</v>
      </c>
    </row>
    <row r="3297" spans="1:19" ht="17.399999999999999" x14ac:dyDescent="0.3">
      <c r="A3297" s="39" t="s">
        <v>663</v>
      </c>
      <c r="B3297" s="39" t="s">
        <v>50</v>
      </c>
      <c r="C3297" s="39" t="s">
        <v>190</v>
      </c>
      <c r="D3297" s="39" t="s">
        <v>30</v>
      </c>
      <c r="E3297" s="70" t="s">
        <v>35</v>
      </c>
      <c r="F3297" s="70" t="s">
        <v>36</v>
      </c>
      <c r="G3297" s="78">
        <v>44078</v>
      </c>
      <c r="H3297" s="78">
        <v>45870</v>
      </c>
      <c r="I3297" s="69">
        <v>101441022.28</v>
      </c>
      <c r="J3297" s="70">
        <v>999</v>
      </c>
      <c r="K3297" s="71">
        <v>0.10100000000000001</v>
      </c>
      <c r="L3297" s="70">
        <v>1</v>
      </c>
      <c r="M3297" s="71">
        <v>1.196</v>
      </c>
      <c r="N3297" s="72"/>
      <c r="O3297" s="73">
        <f>MIN(1,MAX(0,(1/(1+EXP(-(Assumptions!$B$5 + Assumptions!$B$6*$N3297))))*Assumptions!$B$3))</f>
        <v>3.9165722796764356E-2</v>
      </c>
      <c r="P3297" s="73">
        <f>VLOOKUP($F3297,Assumptions!$A$23:$B$27,2,FALSE)*Assumptions!$B$4</f>
        <v>0.55000000000000004</v>
      </c>
      <c r="Q3297" s="74">
        <f t="shared" si="102"/>
        <v>2185156.0273613823</v>
      </c>
      <c r="R3297" s="75" t="str">
        <f>IF($O3297&lt;Assumptions!$B$17,"A",IF($O3297&lt;Assumptions!$B$18,"B",IF($O3297&lt;Assumptions!$B$19,"C",IF($O3297&lt;Assumptions!$B$20,"D","E"))))</f>
        <v>B</v>
      </c>
      <c r="S3297" s="75">
        <f t="shared" si="103"/>
        <v>1</v>
      </c>
    </row>
    <row r="3298" spans="1:19" ht="17.399999999999999" x14ac:dyDescent="0.3">
      <c r="A3298" s="39" t="s">
        <v>663</v>
      </c>
      <c r="B3298" s="39" t="s">
        <v>50</v>
      </c>
      <c r="C3298" s="39" t="s">
        <v>190</v>
      </c>
      <c r="D3298" s="39" t="s">
        <v>30</v>
      </c>
      <c r="E3298" s="70" t="s">
        <v>35</v>
      </c>
      <c r="F3298" s="70" t="s">
        <v>36</v>
      </c>
      <c r="G3298" s="78">
        <v>44078</v>
      </c>
      <c r="H3298" s="78">
        <v>45901</v>
      </c>
      <c r="I3298" s="69">
        <v>101441022.28</v>
      </c>
      <c r="J3298" s="70">
        <v>999</v>
      </c>
      <c r="K3298" s="71">
        <v>0.155</v>
      </c>
      <c r="L3298" s="70">
        <v>1</v>
      </c>
      <c r="M3298" s="71">
        <v>1.196</v>
      </c>
      <c r="N3298" s="72"/>
      <c r="O3298" s="73">
        <f>MIN(1,MAX(0,(1/(1+EXP(-(Assumptions!$B$5 + Assumptions!$B$6*$N3298))))*Assumptions!$B$3))</f>
        <v>3.9165722796764356E-2</v>
      </c>
      <c r="P3298" s="73">
        <f>VLOOKUP($F3298,Assumptions!$A$23:$B$27,2,FALSE)*Assumptions!$B$4</f>
        <v>0.55000000000000004</v>
      </c>
      <c r="Q3298" s="74">
        <f t="shared" si="102"/>
        <v>2185156.0273613823</v>
      </c>
      <c r="R3298" s="75" t="str">
        <f>IF($O3298&lt;Assumptions!$B$17,"A",IF($O3298&lt;Assumptions!$B$18,"B",IF($O3298&lt;Assumptions!$B$19,"C",IF($O3298&lt;Assumptions!$B$20,"D","E"))))</f>
        <v>B</v>
      </c>
      <c r="S3298" s="75">
        <f t="shared" si="103"/>
        <v>1</v>
      </c>
    </row>
    <row r="3299" spans="1:19" ht="17.399999999999999" x14ac:dyDescent="0.3">
      <c r="A3299" s="39" t="s">
        <v>663</v>
      </c>
      <c r="B3299" s="39" t="s">
        <v>50</v>
      </c>
      <c r="C3299" s="39" t="s">
        <v>190</v>
      </c>
      <c r="D3299" s="39" t="s">
        <v>30</v>
      </c>
      <c r="E3299" s="70" t="s">
        <v>35</v>
      </c>
      <c r="F3299" s="70" t="s">
        <v>36</v>
      </c>
      <c r="G3299" s="78">
        <v>44078</v>
      </c>
      <c r="H3299" s="78">
        <v>45931</v>
      </c>
      <c r="I3299" s="69">
        <v>101441022.28</v>
      </c>
      <c r="J3299" s="70">
        <v>999</v>
      </c>
      <c r="K3299" s="71">
        <v>2.3E-2</v>
      </c>
      <c r="L3299" s="70">
        <v>1</v>
      </c>
      <c r="M3299" s="71">
        <v>1.196</v>
      </c>
      <c r="N3299" s="72"/>
      <c r="O3299" s="73">
        <f>MIN(1,MAX(0,(1/(1+EXP(-(Assumptions!$B$5 + Assumptions!$B$6*$N3299))))*Assumptions!$B$3))</f>
        <v>3.9165722796764356E-2</v>
      </c>
      <c r="P3299" s="73">
        <f>VLOOKUP($F3299,Assumptions!$A$23:$B$27,2,FALSE)*Assumptions!$B$4</f>
        <v>0.55000000000000004</v>
      </c>
      <c r="Q3299" s="74">
        <f t="shared" si="102"/>
        <v>2185156.0273613823</v>
      </c>
      <c r="R3299" s="75" t="str">
        <f>IF($O3299&lt;Assumptions!$B$17,"A",IF($O3299&lt;Assumptions!$B$18,"B",IF($O3299&lt;Assumptions!$B$19,"C",IF($O3299&lt;Assumptions!$B$20,"D","E"))))</f>
        <v>B</v>
      </c>
      <c r="S3299" s="75">
        <f t="shared" si="103"/>
        <v>1</v>
      </c>
    </row>
    <row r="3300" spans="1:19" ht="17.399999999999999" x14ac:dyDescent="0.3">
      <c r="A3300" s="39" t="s">
        <v>663</v>
      </c>
      <c r="B3300" s="39" t="s">
        <v>50</v>
      </c>
      <c r="C3300" s="39" t="s">
        <v>190</v>
      </c>
      <c r="D3300" s="39" t="s">
        <v>30</v>
      </c>
      <c r="E3300" s="70" t="s">
        <v>35</v>
      </c>
      <c r="F3300" s="70" t="s">
        <v>36</v>
      </c>
      <c r="G3300" s="78">
        <v>44078</v>
      </c>
      <c r="H3300" s="78">
        <v>45962</v>
      </c>
      <c r="I3300" s="69">
        <v>101441022.28</v>
      </c>
      <c r="J3300" s="70">
        <v>999</v>
      </c>
      <c r="K3300" s="71">
        <v>0.157</v>
      </c>
      <c r="L3300" s="70">
        <v>1</v>
      </c>
      <c r="M3300" s="71">
        <v>1.196</v>
      </c>
      <c r="N3300" s="72"/>
      <c r="O3300" s="73">
        <f>MIN(1,MAX(0,(1/(1+EXP(-(Assumptions!$B$5 + Assumptions!$B$6*$N3300))))*Assumptions!$B$3))</f>
        <v>3.9165722796764356E-2</v>
      </c>
      <c r="P3300" s="73">
        <f>VLOOKUP($F3300,Assumptions!$A$23:$B$27,2,FALSE)*Assumptions!$B$4</f>
        <v>0.55000000000000004</v>
      </c>
      <c r="Q3300" s="74">
        <f t="shared" si="102"/>
        <v>2185156.0273613823</v>
      </c>
      <c r="R3300" s="75" t="str">
        <f>IF($O3300&lt;Assumptions!$B$17,"A",IF($O3300&lt;Assumptions!$B$18,"B",IF($O3300&lt;Assumptions!$B$19,"C",IF($O3300&lt;Assumptions!$B$20,"D","E"))))</f>
        <v>B</v>
      </c>
      <c r="S3300" s="75">
        <f t="shared" si="103"/>
        <v>1</v>
      </c>
    </row>
    <row r="3301" spans="1:19" ht="17.399999999999999" x14ac:dyDescent="0.3">
      <c r="A3301" s="39" t="s">
        <v>663</v>
      </c>
      <c r="B3301" s="39" t="s">
        <v>50</v>
      </c>
      <c r="C3301" s="39" t="s">
        <v>190</v>
      </c>
      <c r="D3301" s="39" t="s">
        <v>30</v>
      </c>
      <c r="E3301" s="70" t="s">
        <v>35</v>
      </c>
      <c r="F3301" s="70" t="s">
        <v>36</v>
      </c>
      <c r="G3301" s="78">
        <v>44078</v>
      </c>
      <c r="H3301" s="78">
        <v>45992</v>
      </c>
      <c r="I3301" s="69">
        <v>101441022.28</v>
      </c>
      <c r="J3301" s="70">
        <v>999</v>
      </c>
      <c r="K3301" s="71">
        <v>4.7E-2</v>
      </c>
      <c r="L3301" s="70">
        <v>1</v>
      </c>
      <c r="M3301" s="71">
        <v>1.196</v>
      </c>
      <c r="N3301" s="72"/>
      <c r="O3301" s="73">
        <f>MIN(1,MAX(0,(1/(1+EXP(-(Assumptions!$B$5 + Assumptions!$B$6*$N3301))))*Assumptions!$B$3))</f>
        <v>3.9165722796764356E-2</v>
      </c>
      <c r="P3301" s="73">
        <f>VLOOKUP($F3301,Assumptions!$A$23:$B$27,2,FALSE)*Assumptions!$B$4</f>
        <v>0.55000000000000004</v>
      </c>
      <c r="Q3301" s="74">
        <f t="shared" si="102"/>
        <v>2185156.0273613823</v>
      </c>
      <c r="R3301" s="75" t="str">
        <f>IF($O3301&lt;Assumptions!$B$17,"A",IF($O3301&lt;Assumptions!$B$18,"B",IF($O3301&lt;Assumptions!$B$19,"C",IF($O3301&lt;Assumptions!$B$20,"D","E"))))</f>
        <v>B</v>
      </c>
      <c r="S3301" s="75">
        <f t="shared" si="103"/>
        <v>1</v>
      </c>
    </row>
    <row r="3302" spans="1:19" ht="17.399999999999999" x14ac:dyDescent="0.3">
      <c r="A3302" s="39" t="s">
        <v>664</v>
      </c>
      <c r="B3302" s="39" t="s">
        <v>60</v>
      </c>
      <c r="C3302" s="39" t="s">
        <v>135</v>
      </c>
      <c r="D3302" s="39" t="s">
        <v>30</v>
      </c>
      <c r="E3302" s="70" t="s">
        <v>46</v>
      </c>
      <c r="F3302" s="70" t="s">
        <v>36</v>
      </c>
      <c r="G3302" s="78">
        <v>45347</v>
      </c>
      <c r="H3302" s="78">
        <v>45658</v>
      </c>
      <c r="I3302" s="69">
        <v>4037876.37</v>
      </c>
      <c r="J3302" s="70">
        <v>0</v>
      </c>
      <c r="K3302" s="71">
        <v>1.0089999999999999</v>
      </c>
      <c r="L3302" s="70">
        <v>0</v>
      </c>
      <c r="M3302" s="71">
        <v>0.88600000000000001</v>
      </c>
      <c r="N3302" s="72"/>
      <c r="O3302" s="73">
        <f>MIN(1,MAX(0,(1/(1+EXP(-(Assumptions!$B$5 + Assumptions!$B$6*$N3302))))*Assumptions!$B$3))</f>
        <v>3.9165722796764356E-2</v>
      </c>
      <c r="P3302" s="73">
        <f>VLOOKUP($F3302,Assumptions!$A$23:$B$27,2,FALSE)*Assumptions!$B$4</f>
        <v>0.55000000000000004</v>
      </c>
      <c r="Q3302" s="74">
        <f t="shared" si="102"/>
        <v>86980.490627263804</v>
      </c>
      <c r="R3302" s="75" t="str">
        <f>IF($O3302&lt;Assumptions!$B$17,"A",IF($O3302&lt;Assumptions!$B$18,"B",IF($O3302&lt;Assumptions!$B$19,"C",IF($O3302&lt;Assumptions!$B$20,"D","E"))))</f>
        <v>B</v>
      </c>
      <c r="S3302" s="75">
        <f t="shared" si="103"/>
        <v>0</v>
      </c>
    </row>
    <row r="3303" spans="1:19" ht="17.399999999999999" x14ac:dyDescent="0.3">
      <c r="A3303" s="39" t="s">
        <v>664</v>
      </c>
      <c r="B3303" s="39" t="s">
        <v>60</v>
      </c>
      <c r="C3303" s="39" t="s">
        <v>135</v>
      </c>
      <c r="D3303" s="39" t="s">
        <v>30</v>
      </c>
      <c r="E3303" s="70" t="s">
        <v>46</v>
      </c>
      <c r="F3303" s="70" t="s">
        <v>36</v>
      </c>
      <c r="G3303" s="78">
        <v>45347</v>
      </c>
      <c r="H3303" s="78">
        <v>45689</v>
      </c>
      <c r="I3303" s="69">
        <v>3920628.09</v>
      </c>
      <c r="J3303" s="70">
        <v>0</v>
      </c>
      <c r="K3303" s="71">
        <v>1.0669999999999999</v>
      </c>
      <c r="L3303" s="70">
        <v>0</v>
      </c>
      <c r="M3303" s="71">
        <v>0.88600000000000001</v>
      </c>
      <c r="N3303" s="72"/>
      <c r="O3303" s="73">
        <f>MIN(1,MAX(0,(1/(1+EXP(-(Assumptions!$B$5 + Assumptions!$B$6*$N3303))))*Assumptions!$B$3))</f>
        <v>3.9165722796764356E-2</v>
      </c>
      <c r="P3303" s="73">
        <f>VLOOKUP($F3303,Assumptions!$A$23:$B$27,2,FALSE)*Assumptions!$B$4</f>
        <v>0.55000000000000004</v>
      </c>
      <c r="Q3303" s="74">
        <f t="shared" si="102"/>
        <v>84454.828129181231</v>
      </c>
      <c r="R3303" s="75" t="str">
        <f>IF($O3303&lt;Assumptions!$B$17,"A",IF($O3303&lt;Assumptions!$B$18,"B",IF($O3303&lt;Assumptions!$B$19,"C",IF($O3303&lt;Assumptions!$B$20,"D","E"))))</f>
        <v>B</v>
      </c>
      <c r="S3303" s="75">
        <f t="shared" si="103"/>
        <v>0</v>
      </c>
    </row>
    <row r="3304" spans="1:19" ht="17.399999999999999" x14ac:dyDescent="0.3">
      <c r="A3304" s="39" t="s">
        <v>664</v>
      </c>
      <c r="B3304" s="39" t="s">
        <v>60</v>
      </c>
      <c r="C3304" s="39" t="s">
        <v>135</v>
      </c>
      <c r="D3304" s="39" t="s">
        <v>30</v>
      </c>
      <c r="E3304" s="70" t="s">
        <v>46</v>
      </c>
      <c r="F3304" s="70" t="s">
        <v>36</v>
      </c>
      <c r="G3304" s="78">
        <v>45347</v>
      </c>
      <c r="H3304" s="78">
        <v>45717</v>
      </c>
      <c r="I3304" s="69">
        <v>3799798.88</v>
      </c>
      <c r="J3304" s="70">
        <v>0</v>
      </c>
      <c r="K3304" s="71">
        <v>1.026</v>
      </c>
      <c r="L3304" s="70">
        <v>0</v>
      </c>
      <c r="M3304" s="71">
        <v>0.88600000000000001</v>
      </c>
      <c r="N3304" s="72"/>
      <c r="O3304" s="73">
        <f>MIN(1,MAX(0,(1/(1+EXP(-(Assumptions!$B$5 + Assumptions!$B$6*$N3304))))*Assumptions!$B$3))</f>
        <v>3.9165722796764356E-2</v>
      </c>
      <c r="P3304" s="73">
        <f>VLOOKUP($F3304,Assumptions!$A$23:$B$27,2,FALSE)*Assumptions!$B$4</f>
        <v>0.55000000000000004</v>
      </c>
      <c r="Q3304" s="74">
        <f t="shared" si="102"/>
        <v>81852.02828964463</v>
      </c>
      <c r="R3304" s="75" t="str">
        <f>IF($O3304&lt;Assumptions!$B$17,"A",IF($O3304&lt;Assumptions!$B$18,"B",IF($O3304&lt;Assumptions!$B$19,"C",IF($O3304&lt;Assumptions!$B$20,"D","E"))))</f>
        <v>B</v>
      </c>
      <c r="S3304" s="75">
        <f t="shared" si="103"/>
        <v>0</v>
      </c>
    </row>
    <row r="3305" spans="1:19" ht="17.399999999999999" x14ac:dyDescent="0.3">
      <c r="A3305" s="39" t="s">
        <v>664</v>
      </c>
      <c r="B3305" s="39" t="s">
        <v>60</v>
      </c>
      <c r="C3305" s="39" t="s">
        <v>135</v>
      </c>
      <c r="D3305" s="39" t="s">
        <v>30</v>
      </c>
      <c r="E3305" s="70" t="s">
        <v>46</v>
      </c>
      <c r="F3305" s="70" t="s">
        <v>36</v>
      </c>
      <c r="G3305" s="78">
        <v>45347</v>
      </c>
      <c r="H3305" s="78">
        <v>45748</v>
      </c>
      <c r="I3305" s="69">
        <v>3696118.18</v>
      </c>
      <c r="J3305" s="70">
        <v>0</v>
      </c>
      <c r="K3305" s="71">
        <v>0.99099999999999999</v>
      </c>
      <c r="L3305" s="70">
        <v>0</v>
      </c>
      <c r="M3305" s="71">
        <v>0.88600000000000001</v>
      </c>
      <c r="N3305" s="72"/>
      <c r="O3305" s="73">
        <f>MIN(1,MAX(0,(1/(1+EXP(-(Assumptions!$B$5 + Assumptions!$B$6*$N3305))))*Assumptions!$B$3))</f>
        <v>3.9165722796764356E-2</v>
      </c>
      <c r="P3305" s="73">
        <f>VLOOKUP($F3305,Assumptions!$A$23:$B$27,2,FALSE)*Assumptions!$B$4</f>
        <v>0.55000000000000004</v>
      </c>
      <c r="Q3305" s="74">
        <f t="shared" si="102"/>
        <v>79618.627034078658</v>
      </c>
      <c r="R3305" s="75" t="str">
        <f>IF($O3305&lt;Assumptions!$B$17,"A",IF($O3305&lt;Assumptions!$B$18,"B",IF($O3305&lt;Assumptions!$B$19,"C",IF($O3305&lt;Assumptions!$B$20,"D","E"))))</f>
        <v>B</v>
      </c>
      <c r="S3305" s="75">
        <f t="shared" si="103"/>
        <v>0</v>
      </c>
    </row>
    <row r="3306" spans="1:19" ht="17.399999999999999" x14ac:dyDescent="0.3">
      <c r="A3306" s="39" t="s">
        <v>664</v>
      </c>
      <c r="B3306" s="39" t="s">
        <v>60</v>
      </c>
      <c r="C3306" s="39" t="s">
        <v>135</v>
      </c>
      <c r="D3306" s="39" t="s">
        <v>30</v>
      </c>
      <c r="E3306" s="70" t="s">
        <v>46</v>
      </c>
      <c r="F3306" s="70" t="s">
        <v>36</v>
      </c>
      <c r="G3306" s="78">
        <v>45347</v>
      </c>
      <c r="H3306" s="78">
        <v>45778</v>
      </c>
      <c r="I3306" s="69">
        <v>3582115.05</v>
      </c>
      <c r="J3306" s="70">
        <v>0</v>
      </c>
      <c r="K3306" s="71">
        <v>1.0149999999999999</v>
      </c>
      <c r="L3306" s="70">
        <v>0</v>
      </c>
      <c r="M3306" s="71">
        <v>0.88600000000000001</v>
      </c>
      <c r="N3306" s="72"/>
      <c r="O3306" s="73">
        <f>MIN(1,MAX(0,(1/(1+EXP(-(Assumptions!$B$5 + Assumptions!$B$6*$N3306))))*Assumptions!$B$3))</f>
        <v>3.9165722796764356E-2</v>
      </c>
      <c r="P3306" s="73">
        <f>VLOOKUP($F3306,Assumptions!$A$23:$B$27,2,FALSE)*Assumptions!$B$4</f>
        <v>0.55000000000000004</v>
      </c>
      <c r="Q3306" s="74">
        <f t="shared" si="102"/>
        <v>77162.86879092973</v>
      </c>
      <c r="R3306" s="75" t="str">
        <f>IF($O3306&lt;Assumptions!$B$17,"A",IF($O3306&lt;Assumptions!$B$18,"B",IF($O3306&lt;Assumptions!$B$19,"C",IF($O3306&lt;Assumptions!$B$20,"D","E"))))</f>
        <v>B</v>
      </c>
      <c r="S3306" s="75">
        <f t="shared" si="103"/>
        <v>0</v>
      </c>
    </row>
    <row r="3307" spans="1:19" ht="17.399999999999999" x14ac:dyDescent="0.3">
      <c r="A3307" s="39" t="s">
        <v>664</v>
      </c>
      <c r="B3307" s="39" t="s">
        <v>60</v>
      </c>
      <c r="C3307" s="39" t="s">
        <v>135</v>
      </c>
      <c r="D3307" s="39" t="s">
        <v>30</v>
      </c>
      <c r="E3307" s="70" t="s">
        <v>46</v>
      </c>
      <c r="F3307" s="70" t="s">
        <v>36</v>
      </c>
      <c r="G3307" s="78">
        <v>45347</v>
      </c>
      <c r="H3307" s="78">
        <v>45809</v>
      </c>
      <c r="I3307" s="69">
        <v>3478296.96</v>
      </c>
      <c r="J3307" s="70">
        <v>15</v>
      </c>
      <c r="K3307" s="71">
        <v>1.107</v>
      </c>
      <c r="L3307" s="70">
        <v>0</v>
      </c>
      <c r="M3307" s="71">
        <v>0.88600000000000001</v>
      </c>
      <c r="N3307" s="72"/>
      <c r="O3307" s="73">
        <f>MIN(1,MAX(0,(1/(1+EXP(-(Assumptions!$B$5 + Assumptions!$B$6*$N3307))))*Assumptions!$B$3))</f>
        <v>3.9165722796764356E-2</v>
      </c>
      <c r="P3307" s="73">
        <f>VLOOKUP($F3307,Assumptions!$A$23:$B$27,2,FALSE)*Assumptions!$B$4</f>
        <v>0.55000000000000004</v>
      </c>
      <c r="Q3307" s="74">
        <f t="shared" si="102"/>
        <v>74926.507997103501</v>
      </c>
      <c r="R3307" s="75" t="str">
        <f>IF($O3307&lt;Assumptions!$B$17,"A",IF($O3307&lt;Assumptions!$B$18,"B",IF($O3307&lt;Assumptions!$B$19,"C",IF($O3307&lt;Assumptions!$B$20,"D","E"))))</f>
        <v>B</v>
      </c>
      <c r="S3307" s="75">
        <f t="shared" si="103"/>
        <v>0</v>
      </c>
    </row>
    <row r="3308" spans="1:19" ht="17.399999999999999" x14ac:dyDescent="0.3">
      <c r="A3308" s="39" t="s">
        <v>664</v>
      </c>
      <c r="B3308" s="39" t="s">
        <v>60</v>
      </c>
      <c r="C3308" s="39" t="s">
        <v>135</v>
      </c>
      <c r="D3308" s="39" t="s">
        <v>30</v>
      </c>
      <c r="E3308" s="70" t="s">
        <v>46</v>
      </c>
      <c r="F3308" s="70" t="s">
        <v>36</v>
      </c>
      <c r="G3308" s="78">
        <v>45347</v>
      </c>
      <c r="H3308" s="78">
        <v>45839</v>
      </c>
      <c r="I3308" s="69">
        <v>3384209.23</v>
      </c>
      <c r="J3308" s="70">
        <v>15</v>
      </c>
      <c r="K3308" s="71">
        <v>1.0920000000000001</v>
      </c>
      <c r="L3308" s="70">
        <v>0</v>
      </c>
      <c r="M3308" s="71">
        <v>0.88600000000000001</v>
      </c>
      <c r="N3308" s="72"/>
      <c r="O3308" s="73">
        <f>MIN(1,MAX(0,(1/(1+EXP(-(Assumptions!$B$5 + Assumptions!$B$6*$N3308))))*Assumptions!$B$3))</f>
        <v>3.9165722796764356E-2</v>
      </c>
      <c r="P3308" s="73">
        <f>VLOOKUP($F3308,Assumptions!$A$23:$B$27,2,FALSE)*Assumptions!$B$4</f>
        <v>0.55000000000000004</v>
      </c>
      <c r="Q3308" s="74">
        <f t="shared" si="102"/>
        <v>72899.750323637243</v>
      </c>
      <c r="R3308" s="75" t="str">
        <f>IF($O3308&lt;Assumptions!$B$17,"A",IF($O3308&lt;Assumptions!$B$18,"B",IF($O3308&lt;Assumptions!$B$19,"C",IF($O3308&lt;Assumptions!$B$20,"D","E"))))</f>
        <v>B</v>
      </c>
      <c r="S3308" s="75">
        <f t="shared" si="103"/>
        <v>0</v>
      </c>
    </row>
    <row r="3309" spans="1:19" ht="17.399999999999999" x14ac:dyDescent="0.3">
      <c r="A3309" s="39" t="s">
        <v>664</v>
      </c>
      <c r="B3309" s="39" t="s">
        <v>60</v>
      </c>
      <c r="C3309" s="39" t="s">
        <v>135</v>
      </c>
      <c r="D3309" s="39" t="s">
        <v>30</v>
      </c>
      <c r="E3309" s="70" t="s">
        <v>46</v>
      </c>
      <c r="F3309" s="70" t="s">
        <v>36</v>
      </c>
      <c r="G3309" s="78">
        <v>45347</v>
      </c>
      <c r="H3309" s="78">
        <v>45870</v>
      </c>
      <c r="I3309" s="69">
        <v>3293188.6</v>
      </c>
      <c r="J3309" s="70">
        <v>15</v>
      </c>
      <c r="K3309" s="71">
        <v>1.0009999999999999</v>
      </c>
      <c r="L3309" s="70">
        <v>0</v>
      </c>
      <c r="M3309" s="71">
        <v>0.88600000000000001</v>
      </c>
      <c r="N3309" s="72"/>
      <c r="O3309" s="73">
        <f>MIN(1,MAX(0,(1/(1+EXP(-(Assumptions!$B$5 + Assumptions!$B$6*$N3309))))*Assumptions!$B$3))</f>
        <v>3.9165722796764356E-2</v>
      </c>
      <c r="P3309" s="73">
        <f>VLOOKUP($F3309,Assumptions!$A$23:$B$27,2,FALSE)*Assumptions!$B$4</f>
        <v>0.55000000000000004</v>
      </c>
      <c r="Q3309" s="74">
        <f t="shared" si="102"/>
        <v>70939.061503785473</v>
      </c>
      <c r="R3309" s="75" t="str">
        <f>IF($O3309&lt;Assumptions!$B$17,"A",IF($O3309&lt;Assumptions!$B$18,"B",IF($O3309&lt;Assumptions!$B$19,"C",IF($O3309&lt;Assumptions!$B$20,"D","E"))))</f>
        <v>B</v>
      </c>
      <c r="S3309" s="75">
        <f t="shared" si="103"/>
        <v>0</v>
      </c>
    </row>
    <row r="3310" spans="1:19" ht="17.399999999999999" x14ac:dyDescent="0.3">
      <c r="A3310" s="39" t="s">
        <v>664</v>
      </c>
      <c r="B3310" s="39" t="s">
        <v>60</v>
      </c>
      <c r="C3310" s="39" t="s">
        <v>135</v>
      </c>
      <c r="D3310" s="39" t="s">
        <v>30</v>
      </c>
      <c r="E3310" s="70" t="s">
        <v>46</v>
      </c>
      <c r="F3310" s="70" t="s">
        <v>36</v>
      </c>
      <c r="G3310" s="78">
        <v>45347</v>
      </c>
      <c r="H3310" s="78">
        <v>45901</v>
      </c>
      <c r="I3310" s="69">
        <v>3195575.45</v>
      </c>
      <c r="J3310" s="70">
        <v>0</v>
      </c>
      <c r="K3310" s="71">
        <v>1.1379999999999999</v>
      </c>
      <c r="L3310" s="70">
        <v>0</v>
      </c>
      <c r="M3310" s="71">
        <v>0.88600000000000001</v>
      </c>
      <c r="N3310" s="72"/>
      <c r="O3310" s="73">
        <f>MIN(1,MAX(0,(1/(1+EXP(-(Assumptions!$B$5 + Assumptions!$B$6*$N3310))))*Assumptions!$B$3))</f>
        <v>3.9165722796764356E-2</v>
      </c>
      <c r="P3310" s="73">
        <f>VLOOKUP($F3310,Assumptions!$A$23:$B$27,2,FALSE)*Assumptions!$B$4</f>
        <v>0.55000000000000004</v>
      </c>
      <c r="Q3310" s="74">
        <f t="shared" si="102"/>
        <v>68836.362237965048</v>
      </c>
      <c r="R3310" s="75" t="str">
        <f>IF($O3310&lt;Assumptions!$B$17,"A",IF($O3310&lt;Assumptions!$B$18,"B",IF($O3310&lt;Assumptions!$B$19,"C",IF($O3310&lt;Assumptions!$B$20,"D","E"))))</f>
        <v>B</v>
      </c>
      <c r="S3310" s="75">
        <f t="shared" si="103"/>
        <v>0</v>
      </c>
    </row>
    <row r="3311" spans="1:19" ht="17.399999999999999" x14ac:dyDescent="0.3">
      <c r="A3311" s="39" t="s">
        <v>664</v>
      </c>
      <c r="B3311" s="39" t="s">
        <v>60</v>
      </c>
      <c r="C3311" s="39" t="s">
        <v>135</v>
      </c>
      <c r="D3311" s="39" t="s">
        <v>30</v>
      </c>
      <c r="E3311" s="70" t="s">
        <v>46</v>
      </c>
      <c r="F3311" s="70" t="s">
        <v>36</v>
      </c>
      <c r="G3311" s="78">
        <v>45347</v>
      </c>
      <c r="H3311" s="78">
        <v>45931</v>
      </c>
      <c r="I3311" s="69">
        <v>3109897.4</v>
      </c>
      <c r="J3311" s="70">
        <v>0</v>
      </c>
      <c r="K3311" s="71">
        <v>1.0109999999999999</v>
      </c>
      <c r="L3311" s="70">
        <v>0</v>
      </c>
      <c r="M3311" s="71">
        <v>0.88600000000000001</v>
      </c>
      <c r="N3311" s="72"/>
      <c r="O3311" s="73">
        <f>MIN(1,MAX(0,(1/(1+EXP(-(Assumptions!$B$5 + Assumptions!$B$6*$N3311))))*Assumptions!$B$3))</f>
        <v>3.9165722796764356E-2</v>
      </c>
      <c r="P3311" s="73">
        <f>VLOOKUP($F3311,Assumptions!$A$23:$B$27,2,FALSE)*Assumptions!$B$4</f>
        <v>0.55000000000000004</v>
      </c>
      <c r="Q3311" s="74">
        <f t="shared" si="102"/>
        <v>66990.758722128012</v>
      </c>
      <c r="R3311" s="75" t="str">
        <f>IF($O3311&lt;Assumptions!$B$17,"A",IF($O3311&lt;Assumptions!$B$18,"B",IF($O3311&lt;Assumptions!$B$19,"C",IF($O3311&lt;Assumptions!$B$20,"D","E"))))</f>
        <v>B</v>
      </c>
      <c r="S3311" s="75">
        <f t="shared" si="103"/>
        <v>0</v>
      </c>
    </row>
    <row r="3312" spans="1:19" ht="17.399999999999999" x14ac:dyDescent="0.3">
      <c r="A3312" s="39" t="s">
        <v>664</v>
      </c>
      <c r="B3312" s="39" t="s">
        <v>60</v>
      </c>
      <c r="C3312" s="39" t="s">
        <v>135</v>
      </c>
      <c r="D3312" s="39" t="s">
        <v>30</v>
      </c>
      <c r="E3312" s="70" t="s">
        <v>46</v>
      </c>
      <c r="F3312" s="70" t="s">
        <v>36</v>
      </c>
      <c r="G3312" s="78">
        <v>45347</v>
      </c>
      <c r="H3312" s="78">
        <v>45962</v>
      </c>
      <c r="I3312" s="69">
        <v>3024175.65</v>
      </c>
      <c r="J3312" s="70">
        <v>0</v>
      </c>
      <c r="K3312" s="71">
        <v>1.1299999999999999</v>
      </c>
      <c r="L3312" s="70">
        <v>0</v>
      </c>
      <c r="M3312" s="71">
        <v>0.88600000000000001</v>
      </c>
      <c r="N3312" s="72"/>
      <c r="O3312" s="73">
        <f>MIN(1,MAX(0,(1/(1+EXP(-(Assumptions!$B$5 + Assumptions!$B$6*$N3312))))*Assumptions!$B$3))</f>
        <v>3.9165722796764356E-2</v>
      </c>
      <c r="P3312" s="73">
        <f>VLOOKUP($F3312,Assumptions!$A$23:$B$27,2,FALSE)*Assumptions!$B$4</f>
        <v>0.55000000000000004</v>
      </c>
      <c r="Q3312" s="74">
        <f t="shared" si="102"/>
        <v>65144.213858143565</v>
      </c>
      <c r="R3312" s="75" t="str">
        <f>IF($O3312&lt;Assumptions!$B$17,"A",IF($O3312&lt;Assumptions!$B$18,"B",IF($O3312&lt;Assumptions!$B$19,"C",IF($O3312&lt;Assumptions!$B$20,"D","E"))))</f>
        <v>B</v>
      </c>
      <c r="S3312" s="75">
        <f t="shared" si="103"/>
        <v>0</v>
      </c>
    </row>
    <row r="3313" spans="1:19" ht="17.399999999999999" x14ac:dyDescent="0.3">
      <c r="A3313" s="39" t="s">
        <v>664</v>
      </c>
      <c r="B3313" s="39" t="s">
        <v>60</v>
      </c>
      <c r="C3313" s="39" t="s">
        <v>135</v>
      </c>
      <c r="D3313" s="39" t="s">
        <v>30</v>
      </c>
      <c r="E3313" s="70" t="s">
        <v>46</v>
      </c>
      <c r="F3313" s="70" t="s">
        <v>36</v>
      </c>
      <c r="G3313" s="78">
        <v>45347</v>
      </c>
      <c r="H3313" s="78">
        <v>45992</v>
      </c>
      <c r="I3313" s="69">
        <v>2934286.77</v>
      </c>
      <c r="J3313" s="70">
        <v>0</v>
      </c>
      <c r="K3313" s="71">
        <v>1.1180000000000001</v>
      </c>
      <c r="L3313" s="70">
        <v>0</v>
      </c>
      <c r="M3313" s="71">
        <v>0.88600000000000001</v>
      </c>
      <c r="N3313" s="72"/>
      <c r="O3313" s="73">
        <f>MIN(1,MAX(0,(1/(1+EXP(-(Assumptions!$B$5 + Assumptions!$B$6*$N3313))))*Assumptions!$B$3))</f>
        <v>3.9165722796764356E-2</v>
      </c>
      <c r="P3313" s="73">
        <f>VLOOKUP($F3313,Assumptions!$A$23:$B$27,2,FALSE)*Assumptions!$B$4</f>
        <v>0.55000000000000004</v>
      </c>
      <c r="Q3313" s="74">
        <f t="shared" si="102"/>
        <v>63207.904232018183</v>
      </c>
      <c r="R3313" s="75" t="str">
        <f>IF($O3313&lt;Assumptions!$B$17,"A",IF($O3313&lt;Assumptions!$B$18,"B",IF($O3313&lt;Assumptions!$B$19,"C",IF($O3313&lt;Assumptions!$B$20,"D","E"))))</f>
        <v>B</v>
      </c>
      <c r="S3313" s="75">
        <f t="shared" si="103"/>
        <v>0</v>
      </c>
    </row>
    <row r="3314" spans="1:19" ht="17.399999999999999" x14ac:dyDescent="0.3">
      <c r="A3314" s="39" t="s">
        <v>666</v>
      </c>
      <c r="B3314" s="39" t="s">
        <v>93</v>
      </c>
      <c r="C3314" s="39" t="s">
        <v>144</v>
      </c>
      <c r="D3314" s="39" t="s">
        <v>26</v>
      </c>
      <c r="E3314" s="70" t="s">
        <v>43</v>
      </c>
      <c r="F3314" s="70" t="s">
        <v>24</v>
      </c>
      <c r="G3314" s="78">
        <v>43523</v>
      </c>
      <c r="H3314" s="78">
        <v>45658</v>
      </c>
      <c r="I3314" s="69">
        <v>5031160.2</v>
      </c>
      <c r="J3314" s="70">
        <v>0</v>
      </c>
      <c r="K3314" s="71">
        <v>1.145</v>
      </c>
      <c r="L3314" s="70">
        <v>0</v>
      </c>
      <c r="M3314" s="71">
        <v>1.002</v>
      </c>
      <c r="N3314" s="72"/>
      <c r="O3314" s="73">
        <f>MIN(1,MAX(0,(1/(1+EXP(-(Assumptions!$B$5 + Assumptions!$B$6*$N3314))))*Assumptions!$B$3))</f>
        <v>3.9165722796764356E-2</v>
      </c>
      <c r="P3314" s="73">
        <f>VLOOKUP($F3314,Assumptions!$A$23:$B$27,2,FALSE)*Assumptions!$B$4</f>
        <v>0.2</v>
      </c>
      <c r="Q3314" s="74">
        <f t="shared" si="102"/>
        <v>39409.805147862702</v>
      </c>
      <c r="R3314" s="75" t="str">
        <f>IF($O3314&lt;Assumptions!$B$17,"A",IF($O3314&lt;Assumptions!$B$18,"B",IF($O3314&lt;Assumptions!$B$19,"C",IF($O3314&lt;Assumptions!$B$20,"D","E"))))</f>
        <v>B</v>
      </c>
      <c r="S3314" s="75">
        <f t="shared" si="103"/>
        <v>0</v>
      </c>
    </row>
    <row r="3315" spans="1:19" ht="17.399999999999999" x14ac:dyDescent="0.3">
      <c r="A3315" s="39" t="s">
        <v>666</v>
      </c>
      <c r="B3315" s="39" t="s">
        <v>93</v>
      </c>
      <c r="C3315" s="39" t="s">
        <v>144</v>
      </c>
      <c r="D3315" s="39" t="s">
        <v>26</v>
      </c>
      <c r="E3315" s="70" t="s">
        <v>43</v>
      </c>
      <c r="F3315" s="70" t="s">
        <v>24</v>
      </c>
      <c r="G3315" s="78">
        <v>43523</v>
      </c>
      <c r="H3315" s="78">
        <v>45689</v>
      </c>
      <c r="I3315" s="69">
        <v>4899787.8</v>
      </c>
      <c r="J3315" s="70">
        <v>0</v>
      </c>
      <c r="K3315" s="71">
        <v>0.98199999999999998</v>
      </c>
      <c r="L3315" s="70">
        <v>0</v>
      </c>
      <c r="M3315" s="71">
        <v>1.002</v>
      </c>
      <c r="N3315" s="72"/>
      <c r="O3315" s="73">
        <f>MIN(1,MAX(0,(1/(1+EXP(-(Assumptions!$B$5 + Assumptions!$B$6*$N3315))))*Assumptions!$B$3))</f>
        <v>3.9165722796764356E-2</v>
      </c>
      <c r="P3315" s="73">
        <f>VLOOKUP($F3315,Assumptions!$A$23:$B$27,2,FALSE)*Assumptions!$B$4</f>
        <v>0.2</v>
      </c>
      <c r="Q3315" s="74">
        <f t="shared" si="102"/>
        <v>38380.746147553575</v>
      </c>
      <c r="R3315" s="75" t="str">
        <f>IF($O3315&lt;Assumptions!$B$17,"A",IF($O3315&lt;Assumptions!$B$18,"B",IF($O3315&lt;Assumptions!$B$19,"C",IF($O3315&lt;Assumptions!$B$20,"D","E"))))</f>
        <v>B</v>
      </c>
      <c r="S3315" s="75">
        <f t="shared" si="103"/>
        <v>0</v>
      </c>
    </row>
    <row r="3316" spans="1:19" ht="17.399999999999999" x14ac:dyDescent="0.3">
      <c r="A3316" s="39" t="s">
        <v>666</v>
      </c>
      <c r="B3316" s="39" t="s">
        <v>93</v>
      </c>
      <c r="C3316" s="39" t="s">
        <v>144</v>
      </c>
      <c r="D3316" s="39" t="s">
        <v>26</v>
      </c>
      <c r="E3316" s="70" t="s">
        <v>43</v>
      </c>
      <c r="F3316" s="70" t="s">
        <v>24</v>
      </c>
      <c r="G3316" s="78">
        <v>43523</v>
      </c>
      <c r="H3316" s="78">
        <v>45717</v>
      </c>
      <c r="I3316" s="69">
        <v>4793412.29</v>
      </c>
      <c r="J3316" s="70">
        <v>35</v>
      </c>
      <c r="K3316" s="71">
        <v>0.871</v>
      </c>
      <c r="L3316" s="70">
        <v>0</v>
      </c>
      <c r="M3316" s="71">
        <v>1.002</v>
      </c>
      <c r="N3316" s="72"/>
      <c r="O3316" s="73">
        <f>MIN(1,MAX(0,(1/(1+EXP(-(Assumptions!$B$5 + Assumptions!$B$6*$N3316))))*Assumptions!$B$3))</f>
        <v>3.9165722796764356E-2</v>
      </c>
      <c r="P3316" s="73">
        <f>VLOOKUP($F3316,Assumptions!$A$23:$B$27,2,FALSE)*Assumptions!$B$4</f>
        <v>0.2</v>
      </c>
      <c r="Q3316" s="74">
        <f t="shared" si="102"/>
        <v>37547.491400148683</v>
      </c>
      <c r="R3316" s="75" t="str">
        <f>IF($O3316&lt;Assumptions!$B$17,"A",IF($O3316&lt;Assumptions!$B$18,"B",IF($O3316&lt;Assumptions!$B$19,"C",IF($O3316&lt;Assumptions!$B$20,"D","E"))))</f>
        <v>B</v>
      </c>
      <c r="S3316" s="75">
        <f t="shared" si="103"/>
        <v>0</v>
      </c>
    </row>
    <row r="3317" spans="1:19" ht="17.399999999999999" x14ac:dyDescent="0.3">
      <c r="A3317" s="39" t="s">
        <v>666</v>
      </c>
      <c r="B3317" s="39" t="s">
        <v>93</v>
      </c>
      <c r="C3317" s="39" t="s">
        <v>144</v>
      </c>
      <c r="D3317" s="39" t="s">
        <v>26</v>
      </c>
      <c r="E3317" s="70" t="s">
        <v>43</v>
      </c>
      <c r="F3317" s="70" t="s">
        <v>24</v>
      </c>
      <c r="G3317" s="78">
        <v>43523</v>
      </c>
      <c r="H3317" s="78">
        <v>45748</v>
      </c>
      <c r="I3317" s="69">
        <v>4673651.2300000004</v>
      </c>
      <c r="J3317" s="70">
        <v>0</v>
      </c>
      <c r="K3317" s="71">
        <v>1.147</v>
      </c>
      <c r="L3317" s="70">
        <v>0</v>
      </c>
      <c r="M3317" s="71">
        <v>1.002</v>
      </c>
      <c r="N3317" s="72"/>
      <c r="O3317" s="73">
        <f>MIN(1,MAX(0,(1/(1+EXP(-(Assumptions!$B$5 + Assumptions!$B$6*$N3317))))*Assumptions!$B$3))</f>
        <v>3.9165722796764356E-2</v>
      </c>
      <c r="P3317" s="73">
        <f>VLOOKUP($F3317,Assumptions!$A$23:$B$27,2,FALSE)*Assumptions!$B$4</f>
        <v>0.2</v>
      </c>
      <c r="Q3317" s="74">
        <f t="shared" si="102"/>
        <v>36609.385704587359</v>
      </c>
      <c r="R3317" s="75" t="str">
        <f>IF($O3317&lt;Assumptions!$B$17,"A",IF($O3317&lt;Assumptions!$B$18,"B",IF($O3317&lt;Assumptions!$B$19,"C",IF($O3317&lt;Assumptions!$B$20,"D","E"))))</f>
        <v>B</v>
      </c>
      <c r="S3317" s="75">
        <f t="shared" si="103"/>
        <v>0</v>
      </c>
    </row>
    <row r="3318" spans="1:19" ht="17.399999999999999" x14ac:dyDescent="0.3">
      <c r="A3318" s="39" t="s">
        <v>666</v>
      </c>
      <c r="B3318" s="39" t="s">
        <v>93</v>
      </c>
      <c r="C3318" s="39" t="s">
        <v>144</v>
      </c>
      <c r="D3318" s="39" t="s">
        <v>26</v>
      </c>
      <c r="E3318" s="70" t="s">
        <v>43</v>
      </c>
      <c r="F3318" s="70" t="s">
        <v>24</v>
      </c>
      <c r="G3318" s="78">
        <v>43523</v>
      </c>
      <c r="H3318" s="78">
        <v>45778</v>
      </c>
      <c r="I3318" s="69">
        <v>4556822.57</v>
      </c>
      <c r="J3318" s="70">
        <v>0</v>
      </c>
      <c r="K3318" s="71">
        <v>1.0229999999999999</v>
      </c>
      <c r="L3318" s="70">
        <v>0</v>
      </c>
      <c r="M3318" s="71">
        <v>1.002</v>
      </c>
      <c r="N3318" s="72"/>
      <c r="O3318" s="73">
        <f>MIN(1,MAX(0,(1/(1+EXP(-(Assumptions!$B$5 + Assumptions!$B$6*$N3318))))*Assumptions!$B$3))</f>
        <v>3.9165722796764356E-2</v>
      </c>
      <c r="P3318" s="73">
        <f>VLOOKUP($F3318,Assumptions!$A$23:$B$27,2,FALSE)*Assumptions!$B$4</f>
        <v>0.2</v>
      </c>
      <c r="Q3318" s="74">
        <f t="shared" si="102"/>
        <v>35694.249922131872</v>
      </c>
      <c r="R3318" s="75" t="str">
        <f>IF($O3318&lt;Assumptions!$B$17,"A",IF($O3318&lt;Assumptions!$B$18,"B",IF($O3318&lt;Assumptions!$B$19,"C",IF($O3318&lt;Assumptions!$B$20,"D","E"))))</f>
        <v>B</v>
      </c>
      <c r="S3318" s="75">
        <f t="shared" si="103"/>
        <v>0</v>
      </c>
    </row>
    <row r="3319" spans="1:19" ht="17.399999999999999" x14ac:dyDescent="0.3">
      <c r="A3319" s="39" t="s">
        <v>666</v>
      </c>
      <c r="B3319" s="39" t="s">
        <v>93</v>
      </c>
      <c r="C3319" s="39" t="s">
        <v>144</v>
      </c>
      <c r="D3319" s="39" t="s">
        <v>26</v>
      </c>
      <c r="E3319" s="70" t="s">
        <v>43</v>
      </c>
      <c r="F3319" s="70" t="s">
        <v>24</v>
      </c>
      <c r="G3319" s="78">
        <v>43523</v>
      </c>
      <c r="H3319" s="78">
        <v>45809</v>
      </c>
      <c r="I3319" s="69">
        <v>4461078.2300000004</v>
      </c>
      <c r="J3319" s="70">
        <v>0</v>
      </c>
      <c r="K3319" s="71">
        <v>1.1100000000000001</v>
      </c>
      <c r="L3319" s="70">
        <v>0</v>
      </c>
      <c r="M3319" s="71">
        <v>1.002</v>
      </c>
      <c r="N3319" s="72"/>
      <c r="O3319" s="73">
        <f>MIN(1,MAX(0,(1/(1+EXP(-(Assumptions!$B$5 + Assumptions!$B$6*$N3319))))*Assumptions!$B$3))</f>
        <v>3.9165722796764356E-2</v>
      </c>
      <c r="P3319" s="73">
        <f>VLOOKUP($F3319,Assumptions!$A$23:$B$27,2,FALSE)*Assumptions!$B$4</f>
        <v>0.2</v>
      </c>
      <c r="Q3319" s="74">
        <f t="shared" si="102"/>
        <v>34944.270666172044</v>
      </c>
      <c r="R3319" s="75" t="str">
        <f>IF($O3319&lt;Assumptions!$B$17,"A",IF($O3319&lt;Assumptions!$B$18,"B",IF($O3319&lt;Assumptions!$B$19,"C",IF($O3319&lt;Assumptions!$B$20,"D","E"))))</f>
        <v>B</v>
      </c>
      <c r="S3319" s="75">
        <f t="shared" si="103"/>
        <v>0</v>
      </c>
    </row>
    <row r="3320" spans="1:19" ht="17.399999999999999" x14ac:dyDescent="0.3">
      <c r="A3320" s="39" t="s">
        <v>666</v>
      </c>
      <c r="B3320" s="39" t="s">
        <v>93</v>
      </c>
      <c r="C3320" s="39" t="s">
        <v>144</v>
      </c>
      <c r="D3320" s="39" t="s">
        <v>26</v>
      </c>
      <c r="E3320" s="70" t="s">
        <v>43</v>
      </c>
      <c r="F3320" s="70" t="s">
        <v>24</v>
      </c>
      <c r="G3320" s="78">
        <v>43523</v>
      </c>
      <c r="H3320" s="78">
        <v>45839</v>
      </c>
      <c r="I3320" s="69">
        <v>4365015.9800000004</v>
      </c>
      <c r="J3320" s="70">
        <v>0</v>
      </c>
      <c r="K3320" s="71">
        <v>1.125</v>
      </c>
      <c r="L3320" s="70">
        <v>0</v>
      </c>
      <c r="M3320" s="71">
        <v>1.002</v>
      </c>
      <c r="N3320" s="72"/>
      <c r="O3320" s="73">
        <f>MIN(1,MAX(0,(1/(1+EXP(-(Assumptions!$B$5 + Assumptions!$B$6*$N3320))))*Assumptions!$B$3))</f>
        <v>3.9165722796764356E-2</v>
      </c>
      <c r="P3320" s="73">
        <f>VLOOKUP($F3320,Assumptions!$A$23:$B$27,2,FALSE)*Assumptions!$B$4</f>
        <v>0.2</v>
      </c>
      <c r="Q3320" s="74">
        <f t="shared" si="102"/>
        <v>34191.801175225344</v>
      </c>
      <c r="R3320" s="75" t="str">
        <f>IF($O3320&lt;Assumptions!$B$17,"A",IF($O3320&lt;Assumptions!$B$18,"B",IF($O3320&lt;Assumptions!$B$19,"C",IF($O3320&lt;Assumptions!$B$20,"D","E"))))</f>
        <v>B</v>
      </c>
      <c r="S3320" s="75">
        <f t="shared" si="103"/>
        <v>0</v>
      </c>
    </row>
    <row r="3321" spans="1:19" ht="17.399999999999999" x14ac:dyDescent="0.3">
      <c r="A3321" s="39" t="s">
        <v>666</v>
      </c>
      <c r="B3321" s="39" t="s">
        <v>93</v>
      </c>
      <c r="C3321" s="39" t="s">
        <v>144</v>
      </c>
      <c r="D3321" s="39" t="s">
        <v>26</v>
      </c>
      <c r="E3321" s="70" t="s">
        <v>43</v>
      </c>
      <c r="F3321" s="70" t="s">
        <v>24</v>
      </c>
      <c r="G3321" s="78">
        <v>43523</v>
      </c>
      <c r="H3321" s="78">
        <v>45870</v>
      </c>
      <c r="I3321" s="69">
        <v>4247267.2</v>
      </c>
      <c r="J3321" s="70">
        <v>0</v>
      </c>
      <c r="K3321" s="71">
        <v>0.96</v>
      </c>
      <c r="L3321" s="70">
        <v>0</v>
      </c>
      <c r="M3321" s="71">
        <v>1.002</v>
      </c>
      <c r="N3321" s="72"/>
      <c r="O3321" s="73">
        <f>MIN(1,MAX(0,(1/(1+EXP(-(Assumptions!$B$5 + Assumptions!$B$6*$N3321))))*Assumptions!$B$3))</f>
        <v>3.9165722796764356E-2</v>
      </c>
      <c r="P3321" s="73">
        <f>VLOOKUP($F3321,Assumptions!$A$23:$B$27,2,FALSE)*Assumptions!$B$4</f>
        <v>0.2</v>
      </c>
      <c r="Q3321" s="74">
        <f t="shared" si="102"/>
        <v>33269.457959797903</v>
      </c>
      <c r="R3321" s="75" t="str">
        <f>IF($O3321&lt;Assumptions!$B$17,"A",IF($O3321&lt;Assumptions!$B$18,"B",IF($O3321&lt;Assumptions!$B$19,"C",IF($O3321&lt;Assumptions!$B$20,"D","E"))))</f>
        <v>B</v>
      </c>
      <c r="S3321" s="75">
        <f t="shared" si="103"/>
        <v>0</v>
      </c>
    </row>
    <row r="3322" spans="1:19" ht="17.399999999999999" x14ac:dyDescent="0.3">
      <c r="A3322" s="39" t="s">
        <v>666</v>
      </c>
      <c r="B3322" s="39" t="s">
        <v>93</v>
      </c>
      <c r="C3322" s="39" t="s">
        <v>144</v>
      </c>
      <c r="D3322" s="39" t="s">
        <v>26</v>
      </c>
      <c r="E3322" s="70" t="s">
        <v>43</v>
      </c>
      <c r="F3322" s="70" t="s">
        <v>24</v>
      </c>
      <c r="G3322" s="78">
        <v>43523</v>
      </c>
      <c r="H3322" s="78">
        <v>45901</v>
      </c>
      <c r="I3322" s="69">
        <v>4130270.67</v>
      </c>
      <c r="J3322" s="70">
        <v>0</v>
      </c>
      <c r="K3322" s="71">
        <v>1.083</v>
      </c>
      <c r="L3322" s="70">
        <v>0</v>
      </c>
      <c r="M3322" s="71">
        <v>1.002</v>
      </c>
      <c r="N3322" s="72"/>
      <c r="O3322" s="73">
        <f>MIN(1,MAX(0,(1/(1+EXP(-(Assumptions!$B$5 + Assumptions!$B$6*$N3322))))*Assumptions!$B$3))</f>
        <v>3.9165722796764356E-2</v>
      </c>
      <c r="P3322" s="73">
        <f>VLOOKUP($F3322,Assumptions!$A$23:$B$27,2,FALSE)*Assumptions!$B$4</f>
        <v>0.2</v>
      </c>
      <c r="Q3322" s="74">
        <f t="shared" si="102"/>
        <v>32353.007227365237</v>
      </c>
      <c r="R3322" s="75" t="str">
        <f>IF($O3322&lt;Assumptions!$B$17,"A",IF($O3322&lt;Assumptions!$B$18,"B",IF($O3322&lt;Assumptions!$B$19,"C",IF($O3322&lt;Assumptions!$B$20,"D","E"))))</f>
        <v>B</v>
      </c>
      <c r="S3322" s="75">
        <f t="shared" si="103"/>
        <v>0</v>
      </c>
    </row>
    <row r="3323" spans="1:19" ht="17.399999999999999" x14ac:dyDescent="0.3">
      <c r="A3323" s="39" t="s">
        <v>666</v>
      </c>
      <c r="B3323" s="39" t="s">
        <v>93</v>
      </c>
      <c r="C3323" s="39" t="s">
        <v>144</v>
      </c>
      <c r="D3323" s="39" t="s">
        <v>26</v>
      </c>
      <c r="E3323" s="70" t="s">
        <v>43</v>
      </c>
      <c r="F3323" s="70" t="s">
        <v>24</v>
      </c>
      <c r="G3323" s="78">
        <v>43523</v>
      </c>
      <c r="H3323" s="78">
        <v>45931</v>
      </c>
      <c r="I3323" s="69">
        <v>4017162.75</v>
      </c>
      <c r="J3323" s="70">
        <v>0</v>
      </c>
      <c r="K3323" s="71">
        <v>1.026</v>
      </c>
      <c r="L3323" s="70">
        <v>0</v>
      </c>
      <c r="M3323" s="71">
        <v>1.002</v>
      </c>
      <c r="N3323" s="72"/>
      <c r="O3323" s="73">
        <f>MIN(1,MAX(0,(1/(1+EXP(-(Assumptions!$B$5 + Assumptions!$B$6*$N3323))))*Assumptions!$B$3))</f>
        <v>3.9165722796764356E-2</v>
      </c>
      <c r="P3323" s="73">
        <f>VLOOKUP($F3323,Assumptions!$A$23:$B$27,2,FALSE)*Assumptions!$B$4</f>
        <v>0.2</v>
      </c>
      <c r="Q3323" s="74">
        <f t="shared" si="102"/>
        <v>31467.016539197521</v>
      </c>
      <c r="R3323" s="75" t="str">
        <f>IF($O3323&lt;Assumptions!$B$17,"A",IF($O3323&lt;Assumptions!$B$18,"B",IF($O3323&lt;Assumptions!$B$19,"C",IF($O3323&lt;Assumptions!$B$20,"D","E"))))</f>
        <v>B</v>
      </c>
      <c r="S3323" s="75">
        <f t="shared" si="103"/>
        <v>0</v>
      </c>
    </row>
    <row r="3324" spans="1:19" ht="17.399999999999999" x14ac:dyDescent="0.3">
      <c r="A3324" s="39" t="s">
        <v>666</v>
      </c>
      <c r="B3324" s="39" t="s">
        <v>93</v>
      </c>
      <c r="C3324" s="39" t="s">
        <v>144</v>
      </c>
      <c r="D3324" s="39" t="s">
        <v>26</v>
      </c>
      <c r="E3324" s="70" t="s">
        <v>43</v>
      </c>
      <c r="F3324" s="70" t="s">
        <v>24</v>
      </c>
      <c r="G3324" s="78">
        <v>43523</v>
      </c>
      <c r="H3324" s="78">
        <v>45962</v>
      </c>
      <c r="I3324" s="69">
        <v>3913432.55</v>
      </c>
      <c r="J3324" s="70">
        <v>0</v>
      </c>
      <c r="K3324" s="71">
        <v>1.147</v>
      </c>
      <c r="L3324" s="70">
        <v>0</v>
      </c>
      <c r="M3324" s="71">
        <v>1.002</v>
      </c>
      <c r="N3324" s="72"/>
      <c r="O3324" s="73">
        <f>MIN(1,MAX(0,(1/(1+EXP(-(Assumptions!$B$5 + Assumptions!$B$6*$N3324))))*Assumptions!$B$3))</f>
        <v>3.9165722796764356E-2</v>
      </c>
      <c r="P3324" s="73">
        <f>VLOOKUP($F3324,Assumptions!$A$23:$B$27,2,FALSE)*Assumptions!$B$4</f>
        <v>0.2</v>
      </c>
      <c r="Q3324" s="74">
        <f t="shared" si="102"/>
        <v>30654.482887426933</v>
      </c>
      <c r="R3324" s="75" t="str">
        <f>IF($O3324&lt;Assumptions!$B$17,"A",IF($O3324&lt;Assumptions!$B$18,"B",IF($O3324&lt;Assumptions!$B$19,"C",IF($O3324&lt;Assumptions!$B$20,"D","E"))))</f>
        <v>B</v>
      </c>
      <c r="S3324" s="75">
        <f t="shared" si="103"/>
        <v>0</v>
      </c>
    </row>
    <row r="3325" spans="1:19" ht="17.399999999999999" x14ac:dyDescent="0.3">
      <c r="A3325" s="39" t="s">
        <v>666</v>
      </c>
      <c r="B3325" s="39" t="s">
        <v>93</v>
      </c>
      <c r="C3325" s="39" t="s">
        <v>144</v>
      </c>
      <c r="D3325" s="39" t="s">
        <v>26</v>
      </c>
      <c r="E3325" s="70" t="s">
        <v>43</v>
      </c>
      <c r="F3325" s="70" t="s">
        <v>24</v>
      </c>
      <c r="G3325" s="78">
        <v>43523</v>
      </c>
      <c r="H3325" s="78">
        <v>45992</v>
      </c>
      <c r="I3325" s="69">
        <v>3829217.7</v>
      </c>
      <c r="J3325" s="70">
        <v>0</v>
      </c>
      <c r="K3325" s="71">
        <v>1.1180000000000001</v>
      </c>
      <c r="L3325" s="70">
        <v>0</v>
      </c>
      <c r="M3325" s="71">
        <v>1.002</v>
      </c>
      <c r="N3325" s="72"/>
      <c r="O3325" s="73">
        <f>MIN(1,MAX(0,(1/(1+EXP(-(Assumptions!$B$5 + Assumptions!$B$6*$N3325))))*Assumptions!$B$3))</f>
        <v>3.9165722796764356E-2</v>
      </c>
      <c r="P3325" s="73">
        <f>VLOOKUP($F3325,Assumptions!$A$23:$B$27,2,FALSE)*Assumptions!$B$4</f>
        <v>0.2</v>
      </c>
      <c r="Q3325" s="74">
        <f t="shared" si="102"/>
        <v>29994.815793332717</v>
      </c>
      <c r="R3325" s="75" t="str">
        <f>IF($O3325&lt;Assumptions!$B$17,"A",IF($O3325&lt;Assumptions!$B$18,"B",IF($O3325&lt;Assumptions!$B$19,"C",IF($O3325&lt;Assumptions!$B$20,"D","E"))))</f>
        <v>B</v>
      </c>
      <c r="S3325" s="75">
        <f t="shared" si="103"/>
        <v>0</v>
      </c>
    </row>
    <row r="3326" spans="1:19" ht="17.399999999999999" x14ac:dyDescent="0.3">
      <c r="A3326" s="39" t="s">
        <v>667</v>
      </c>
      <c r="B3326" s="39" t="s">
        <v>33</v>
      </c>
      <c r="C3326" s="39" t="s">
        <v>135</v>
      </c>
      <c r="D3326" s="39" t="s">
        <v>48</v>
      </c>
      <c r="E3326" s="70" t="s">
        <v>23</v>
      </c>
      <c r="F3326" s="70" t="s">
        <v>24</v>
      </c>
      <c r="G3326" s="78">
        <v>44608</v>
      </c>
      <c r="H3326" s="78">
        <v>45658</v>
      </c>
      <c r="I3326" s="69">
        <v>3128020.59</v>
      </c>
      <c r="J3326" s="70">
        <v>0</v>
      </c>
      <c r="K3326" s="71">
        <v>0.97399999999999998</v>
      </c>
      <c r="L3326" s="70">
        <v>0</v>
      </c>
      <c r="M3326" s="71">
        <v>0.71099999999999997</v>
      </c>
      <c r="N3326" s="72"/>
      <c r="O3326" s="73">
        <f>MIN(1,MAX(0,(1/(1+EXP(-(Assumptions!$B$5 + Assumptions!$B$6*$N3326))))*Assumptions!$B$3))</f>
        <v>3.9165722796764356E-2</v>
      </c>
      <c r="P3326" s="73">
        <f>VLOOKUP($F3326,Assumptions!$A$23:$B$27,2,FALSE)*Assumptions!$B$4</f>
        <v>0.2</v>
      </c>
      <c r="Q3326" s="74">
        <f t="shared" si="102"/>
        <v>24502.237466102259</v>
      </c>
      <c r="R3326" s="75" t="str">
        <f>IF($O3326&lt;Assumptions!$B$17,"A",IF($O3326&lt;Assumptions!$B$18,"B",IF($O3326&lt;Assumptions!$B$19,"C",IF($O3326&lt;Assumptions!$B$20,"D","E"))))</f>
        <v>B</v>
      </c>
      <c r="S3326" s="75">
        <f t="shared" si="103"/>
        <v>0</v>
      </c>
    </row>
    <row r="3327" spans="1:19" ht="17.399999999999999" x14ac:dyDescent="0.3">
      <c r="A3327" s="39" t="s">
        <v>667</v>
      </c>
      <c r="B3327" s="39" t="s">
        <v>33</v>
      </c>
      <c r="C3327" s="39" t="s">
        <v>135</v>
      </c>
      <c r="D3327" s="39" t="s">
        <v>48</v>
      </c>
      <c r="E3327" s="70" t="s">
        <v>23</v>
      </c>
      <c r="F3327" s="70" t="s">
        <v>24</v>
      </c>
      <c r="G3327" s="78">
        <v>44608</v>
      </c>
      <c r="H3327" s="78">
        <v>45689</v>
      </c>
      <c r="I3327" s="69">
        <v>3030942.36</v>
      </c>
      <c r="J3327" s="70">
        <v>0</v>
      </c>
      <c r="K3327" s="71">
        <v>1.002</v>
      </c>
      <c r="L3327" s="70">
        <v>0</v>
      </c>
      <c r="M3327" s="71">
        <v>0.71099999999999997</v>
      </c>
      <c r="N3327" s="72"/>
      <c r="O3327" s="73">
        <f>MIN(1,MAX(0,(1/(1+EXP(-(Assumptions!$B$5 + Assumptions!$B$6*$N3327))))*Assumptions!$B$3))</f>
        <v>3.9165722796764356E-2</v>
      </c>
      <c r="P3327" s="73">
        <f>VLOOKUP($F3327,Assumptions!$A$23:$B$27,2,FALSE)*Assumptions!$B$4</f>
        <v>0.2</v>
      </c>
      <c r="Q3327" s="74">
        <f t="shared" si="102"/>
        <v>23741.809656946152</v>
      </c>
      <c r="R3327" s="75" t="str">
        <f>IF($O3327&lt;Assumptions!$B$17,"A",IF($O3327&lt;Assumptions!$B$18,"B",IF($O3327&lt;Assumptions!$B$19,"C",IF($O3327&lt;Assumptions!$B$20,"D","E"))))</f>
        <v>B</v>
      </c>
      <c r="S3327" s="75">
        <f t="shared" si="103"/>
        <v>0</v>
      </c>
    </row>
    <row r="3328" spans="1:19" ht="17.399999999999999" x14ac:dyDescent="0.3">
      <c r="A3328" s="39" t="s">
        <v>667</v>
      </c>
      <c r="B3328" s="39" t="s">
        <v>33</v>
      </c>
      <c r="C3328" s="39" t="s">
        <v>135</v>
      </c>
      <c r="D3328" s="39" t="s">
        <v>48</v>
      </c>
      <c r="E3328" s="70" t="s">
        <v>23</v>
      </c>
      <c r="F3328" s="70" t="s">
        <v>24</v>
      </c>
      <c r="G3328" s="78">
        <v>44608</v>
      </c>
      <c r="H3328" s="78">
        <v>45717</v>
      </c>
      <c r="I3328" s="69">
        <v>2939113.54</v>
      </c>
      <c r="J3328" s="70">
        <v>95</v>
      </c>
      <c r="K3328" s="71">
        <v>0.26600000000000001</v>
      </c>
      <c r="L3328" s="70">
        <v>0</v>
      </c>
      <c r="M3328" s="71">
        <v>0.71099999999999997</v>
      </c>
      <c r="N3328" s="72"/>
      <c r="O3328" s="73">
        <f>MIN(1,MAX(0,(1/(1+EXP(-(Assumptions!$B$5 + Assumptions!$B$6*$N3328))))*Assumptions!$B$3))</f>
        <v>3.9165722796764356E-2</v>
      </c>
      <c r="P3328" s="73">
        <f>VLOOKUP($F3328,Assumptions!$A$23:$B$27,2,FALSE)*Assumptions!$B$4</f>
        <v>0.2</v>
      </c>
      <c r="Q3328" s="74">
        <f t="shared" si="102"/>
        <v>23022.501235171359</v>
      </c>
      <c r="R3328" s="75" t="str">
        <f>IF($O3328&lt;Assumptions!$B$17,"A",IF($O3328&lt;Assumptions!$B$18,"B",IF($O3328&lt;Assumptions!$B$19,"C",IF($O3328&lt;Assumptions!$B$20,"D","E"))))</f>
        <v>B</v>
      </c>
      <c r="S3328" s="75">
        <f t="shared" si="103"/>
        <v>0</v>
      </c>
    </row>
    <row r="3329" spans="1:19" ht="17.399999999999999" x14ac:dyDescent="0.3">
      <c r="A3329" s="39" t="s">
        <v>667</v>
      </c>
      <c r="B3329" s="39" t="s">
        <v>33</v>
      </c>
      <c r="C3329" s="39" t="s">
        <v>135</v>
      </c>
      <c r="D3329" s="39" t="s">
        <v>48</v>
      </c>
      <c r="E3329" s="70" t="s">
        <v>23</v>
      </c>
      <c r="F3329" s="70" t="s">
        <v>24</v>
      </c>
      <c r="G3329" s="78">
        <v>44608</v>
      </c>
      <c r="H3329" s="78">
        <v>45748</v>
      </c>
      <c r="I3329" s="69">
        <v>2857366.49</v>
      </c>
      <c r="J3329" s="70">
        <v>65</v>
      </c>
      <c r="K3329" s="71">
        <v>0.51600000000000001</v>
      </c>
      <c r="L3329" s="70">
        <v>0</v>
      </c>
      <c r="M3329" s="71">
        <v>0.71099999999999997</v>
      </c>
      <c r="N3329" s="72"/>
      <c r="O3329" s="73">
        <f>MIN(1,MAX(0,(1/(1+EXP(-(Assumptions!$B$5 + Assumptions!$B$6*$N3329))))*Assumptions!$B$3))</f>
        <v>3.9165722796764356E-2</v>
      </c>
      <c r="P3329" s="73">
        <f>VLOOKUP($F3329,Assumptions!$A$23:$B$27,2,FALSE)*Assumptions!$B$4</f>
        <v>0.2</v>
      </c>
      <c r="Q3329" s="74">
        <f t="shared" ref="Q3329:Q3392" si="104">$I3329*$O3329*$P3329</f>
        <v>22382.164775220714</v>
      </c>
      <c r="R3329" s="75" t="str">
        <f>IF($O3329&lt;Assumptions!$B$17,"A",IF($O3329&lt;Assumptions!$B$18,"B",IF($O3329&lt;Assumptions!$B$19,"C",IF($O3329&lt;Assumptions!$B$20,"D","E"))))</f>
        <v>B</v>
      </c>
      <c r="S3329" s="75">
        <f t="shared" ref="S3329:S3392" si="105">--($J3329&gt;=180)</f>
        <v>0</v>
      </c>
    </row>
    <row r="3330" spans="1:19" ht="17.399999999999999" x14ac:dyDescent="0.3">
      <c r="A3330" s="39" t="s">
        <v>667</v>
      </c>
      <c r="B3330" s="39" t="s">
        <v>33</v>
      </c>
      <c r="C3330" s="39" t="s">
        <v>135</v>
      </c>
      <c r="D3330" s="39" t="s">
        <v>48</v>
      </c>
      <c r="E3330" s="70" t="s">
        <v>23</v>
      </c>
      <c r="F3330" s="70" t="s">
        <v>24</v>
      </c>
      <c r="G3330" s="78">
        <v>44608</v>
      </c>
      <c r="H3330" s="78">
        <v>45778</v>
      </c>
      <c r="I3330" s="69">
        <v>2782799.22</v>
      </c>
      <c r="J3330" s="70">
        <v>0</v>
      </c>
      <c r="K3330" s="71">
        <v>1.0349999999999999</v>
      </c>
      <c r="L3330" s="70">
        <v>0</v>
      </c>
      <c r="M3330" s="71">
        <v>0.71099999999999997</v>
      </c>
      <c r="N3330" s="72"/>
      <c r="O3330" s="73">
        <f>MIN(1,MAX(0,(1/(1+EXP(-(Assumptions!$B$5 + Assumptions!$B$6*$N3330))))*Assumptions!$B$3))</f>
        <v>3.9165722796764356E-2</v>
      </c>
      <c r="P3330" s="73">
        <f>VLOOKUP($F3330,Assumptions!$A$23:$B$27,2,FALSE)*Assumptions!$B$4</f>
        <v>0.2</v>
      </c>
      <c r="Q3330" s="74">
        <f t="shared" si="104"/>
        <v>21798.068569914416</v>
      </c>
      <c r="R3330" s="75" t="str">
        <f>IF($O3330&lt;Assumptions!$B$17,"A",IF($O3330&lt;Assumptions!$B$18,"B",IF($O3330&lt;Assumptions!$B$19,"C",IF($O3330&lt;Assumptions!$B$20,"D","E"))))</f>
        <v>B</v>
      </c>
      <c r="S3330" s="75">
        <f t="shared" si="105"/>
        <v>0</v>
      </c>
    </row>
    <row r="3331" spans="1:19" ht="17.399999999999999" x14ac:dyDescent="0.3">
      <c r="A3331" s="39" t="s">
        <v>667</v>
      </c>
      <c r="B3331" s="39" t="s">
        <v>33</v>
      </c>
      <c r="C3331" s="39" t="s">
        <v>135</v>
      </c>
      <c r="D3331" s="39" t="s">
        <v>48</v>
      </c>
      <c r="E3331" s="70" t="s">
        <v>23</v>
      </c>
      <c r="F3331" s="70" t="s">
        <v>24</v>
      </c>
      <c r="G3331" s="78">
        <v>44608</v>
      </c>
      <c r="H3331" s="78">
        <v>45809</v>
      </c>
      <c r="I3331" s="69">
        <v>2704172.57</v>
      </c>
      <c r="J3331" s="70">
        <v>35</v>
      </c>
      <c r="K3331" s="71">
        <v>0.61</v>
      </c>
      <c r="L3331" s="70">
        <v>0</v>
      </c>
      <c r="M3331" s="71">
        <v>0.71099999999999997</v>
      </c>
      <c r="N3331" s="72"/>
      <c r="O3331" s="73">
        <f>MIN(1,MAX(0,(1/(1+EXP(-(Assumptions!$B$5 + Assumptions!$B$6*$N3331))))*Assumptions!$B$3))</f>
        <v>3.9165722796764356E-2</v>
      </c>
      <c r="P3331" s="73">
        <f>VLOOKUP($F3331,Assumptions!$A$23:$B$27,2,FALSE)*Assumptions!$B$4</f>
        <v>0.2</v>
      </c>
      <c r="Q3331" s="74">
        <f t="shared" si="104"/>
        <v>21182.174654246774</v>
      </c>
      <c r="R3331" s="75" t="str">
        <f>IF($O3331&lt;Assumptions!$B$17,"A",IF($O3331&lt;Assumptions!$B$18,"B",IF($O3331&lt;Assumptions!$B$19,"C",IF($O3331&lt;Assumptions!$B$20,"D","E"))))</f>
        <v>B</v>
      </c>
      <c r="S3331" s="75">
        <f t="shared" si="105"/>
        <v>0</v>
      </c>
    </row>
    <row r="3332" spans="1:19" ht="17.399999999999999" x14ac:dyDescent="0.3">
      <c r="A3332" s="39" t="s">
        <v>667</v>
      </c>
      <c r="B3332" s="39" t="s">
        <v>33</v>
      </c>
      <c r="C3332" s="39" t="s">
        <v>135</v>
      </c>
      <c r="D3332" s="39" t="s">
        <v>48</v>
      </c>
      <c r="E3332" s="70" t="s">
        <v>23</v>
      </c>
      <c r="F3332" s="70" t="s">
        <v>24</v>
      </c>
      <c r="G3332" s="78">
        <v>44608</v>
      </c>
      <c r="H3332" s="78">
        <v>45839</v>
      </c>
      <c r="I3332" s="69">
        <v>2633679.77</v>
      </c>
      <c r="J3332" s="70">
        <v>0</v>
      </c>
      <c r="K3332" s="71">
        <v>0.95699999999999996</v>
      </c>
      <c r="L3332" s="70">
        <v>0</v>
      </c>
      <c r="M3332" s="71">
        <v>0.71099999999999997</v>
      </c>
      <c r="N3332" s="72"/>
      <c r="O3332" s="73">
        <f>MIN(1,MAX(0,(1/(1+EXP(-(Assumptions!$B$5 + Assumptions!$B$6*$N3332))))*Assumptions!$B$3))</f>
        <v>3.9165722796764356E-2</v>
      </c>
      <c r="P3332" s="73">
        <f>VLOOKUP($F3332,Assumptions!$A$23:$B$27,2,FALSE)*Assumptions!$B$4</f>
        <v>0.2</v>
      </c>
      <c r="Q3332" s="74">
        <f t="shared" si="104"/>
        <v>20629.994361453224</v>
      </c>
      <c r="R3332" s="75" t="str">
        <f>IF($O3332&lt;Assumptions!$B$17,"A",IF($O3332&lt;Assumptions!$B$18,"B",IF($O3332&lt;Assumptions!$B$19,"C",IF($O3332&lt;Assumptions!$B$20,"D","E"))))</f>
        <v>B</v>
      </c>
      <c r="S3332" s="75">
        <f t="shared" si="105"/>
        <v>0</v>
      </c>
    </row>
    <row r="3333" spans="1:19" ht="17.399999999999999" x14ac:dyDescent="0.3">
      <c r="A3333" s="39" t="s">
        <v>667</v>
      </c>
      <c r="B3333" s="39" t="s">
        <v>33</v>
      </c>
      <c r="C3333" s="39" t="s">
        <v>135</v>
      </c>
      <c r="D3333" s="39" t="s">
        <v>48</v>
      </c>
      <c r="E3333" s="70" t="s">
        <v>23</v>
      </c>
      <c r="F3333" s="70" t="s">
        <v>24</v>
      </c>
      <c r="G3333" s="78">
        <v>44608</v>
      </c>
      <c r="H3333" s="78">
        <v>45870</v>
      </c>
      <c r="I3333" s="69">
        <v>2556430.4500000002</v>
      </c>
      <c r="J3333" s="70">
        <v>0</v>
      </c>
      <c r="K3333" s="71">
        <v>1.036</v>
      </c>
      <c r="L3333" s="70">
        <v>0</v>
      </c>
      <c r="M3333" s="71">
        <v>0.71099999999999997</v>
      </c>
      <c r="N3333" s="72"/>
      <c r="O3333" s="73">
        <f>MIN(1,MAX(0,(1/(1+EXP(-(Assumptions!$B$5 + Assumptions!$B$6*$N3333))))*Assumptions!$B$3))</f>
        <v>3.9165722796764356E-2</v>
      </c>
      <c r="P3333" s="73">
        <f>VLOOKUP($F3333,Assumptions!$A$23:$B$27,2,FALSE)*Assumptions!$B$4</f>
        <v>0.2</v>
      </c>
      <c r="Q3333" s="74">
        <f t="shared" si="104"/>
        <v>20024.889270781514</v>
      </c>
      <c r="R3333" s="75" t="str">
        <f>IF($O3333&lt;Assumptions!$B$17,"A",IF($O3333&lt;Assumptions!$B$18,"B",IF($O3333&lt;Assumptions!$B$19,"C",IF($O3333&lt;Assumptions!$B$20,"D","E"))))</f>
        <v>B</v>
      </c>
      <c r="S3333" s="75">
        <f t="shared" si="105"/>
        <v>0</v>
      </c>
    </row>
    <row r="3334" spans="1:19" ht="17.399999999999999" x14ac:dyDescent="0.3">
      <c r="A3334" s="39" t="s">
        <v>667</v>
      </c>
      <c r="B3334" s="39" t="s">
        <v>33</v>
      </c>
      <c r="C3334" s="39" t="s">
        <v>135</v>
      </c>
      <c r="D3334" s="39" t="s">
        <v>48</v>
      </c>
      <c r="E3334" s="70" t="s">
        <v>23</v>
      </c>
      <c r="F3334" s="70" t="s">
        <v>24</v>
      </c>
      <c r="G3334" s="78">
        <v>44608</v>
      </c>
      <c r="H3334" s="78">
        <v>45901</v>
      </c>
      <c r="I3334" s="69">
        <v>2482583.52</v>
      </c>
      <c r="J3334" s="70">
        <v>0</v>
      </c>
      <c r="K3334" s="71">
        <v>1.0760000000000001</v>
      </c>
      <c r="L3334" s="70">
        <v>0</v>
      </c>
      <c r="M3334" s="71">
        <v>0.71099999999999997</v>
      </c>
      <c r="N3334" s="72"/>
      <c r="O3334" s="73">
        <f>MIN(1,MAX(0,(1/(1+EXP(-(Assumptions!$B$5 + Assumptions!$B$6*$N3334))))*Assumptions!$B$3))</f>
        <v>3.9165722796764356E-2</v>
      </c>
      <c r="P3334" s="73">
        <f>VLOOKUP($F3334,Assumptions!$A$23:$B$27,2,FALSE)*Assumptions!$B$4</f>
        <v>0.2</v>
      </c>
      <c r="Q3334" s="74">
        <f t="shared" si="104"/>
        <v>19446.4355928271</v>
      </c>
      <c r="R3334" s="75" t="str">
        <f>IF($O3334&lt;Assumptions!$B$17,"A",IF($O3334&lt;Assumptions!$B$18,"B",IF($O3334&lt;Assumptions!$B$19,"C",IF($O3334&lt;Assumptions!$B$20,"D","E"))))</f>
        <v>B</v>
      </c>
      <c r="S3334" s="75">
        <f t="shared" si="105"/>
        <v>0</v>
      </c>
    </row>
    <row r="3335" spans="1:19" ht="17.399999999999999" x14ac:dyDescent="0.3">
      <c r="A3335" s="39" t="s">
        <v>667</v>
      </c>
      <c r="B3335" s="39" t="s">
        <v>33</v>
      </c>
      <c r="C3335" s="39" t="s">
        <v>135</v>
      </c>
      <c r="D3335" s="39" t="s">
        <v>48</v>
      </c>
      <c r="E3335" s="70" t="s">
        <v>23</v>
      </c>
      <c r="F3335" s="70" t="s">
        <v>24</v>
      </c>
      <c r="G3335" s="78">
        <v>44608</v>
      </c>
      <c r="H3335" s="78">
        <v>45931</v>
      </c>
      <c r="I3335" s="69">
        <v>2405836.25</v>
      </c>
      <c r="J3335" s="70">
        <v>0</v>
      </c>
      <c r="K3335" s="71">
        <v>0.99399999999999999</v>
      </c>
      <c r="L3335" s="70">
        <v>0</v>
      </c>
      <c r="M3335" s="71">
        <v>0.71099999999999997</v>
      </c>
      <c r="N3335" s="72"/>
      <c r="O3335" s="73">
        <f>MIN(1,MAX(0,(1/(1+EXP(-(Assumptions!$B$5 + Assumptions!$B$6*$N3335))))*Assumptions!$B$3))</f>
        <v>3.9165722796764356E-2</v>
      </c>
      <c r="P3335" s="73">
        <f>VLOOKUP($F3335,Assumptions!$A$23:$B$27,2,FALSE)*Assumptions!$B$4</f>
        <v>0.2</v>
      </c>
      <c r="Q3335" s="74">
        <f t="shared" si="104"/>
        <v>18845.263132381413</v>
      </c>
      <c r="R3335" s="75" t="str">
        <f>IF($O3335&lt;Assumptions!$B$17,"A",IF($O3335&lt;Assumptions!$B$18,"B",IF($O3335&lt;Assumptions!$B$19,"C",IF($O3335&lt;Assumptions!$B$20,"D","E"))))</f>
        <v>B</v>
      </c>
      <c r="S3335" s="75">
        <f t="shared" si="105"/>
        <v>0</v>
      </c>
    </row>
    <row r="3336" spans="1:19" ht="17.399999999999999" x14ac:dyDescent="0.3">
      <c r="A3336" s="39" t="s">
        <v>667</v>
      </c>
      <c r="B3336" s="39" t="s">
        <v>33</v>
      </c>
      <c r="C3336" s="39" t="s">
        <v>135</v>
      </c>
      <c r="D3336" s="39" t="s">
        <v>48</v>
      </c>
      <c r="E3336" s="70" t="s">
        <v>23</v>
      </c>
      <c r="F3336" s="70" t="s">
        <v>24</v>
      </c>
      <c r="G3336" s="78">
        <v>44608</v>
      </c>
      <c r="H3336" s="78">
        <v>45962</v>
      </c>
      <c r="I3336" s="69">
        <v>2336339.75</v>
      </c>
      <c r="J3336" s="70">
        <v>0</v>
      </c>
      <c r="K3336" s="71">
        <v>0.95899999999999996</v>
      </c>
      <c r="L3336" s="70">
        <v>0</v>
      </c>
      <c r="M3336" s="71">
        <v>0.71099999999999997</v>
      </c>
      <c r="N3336" s="72"/>
      <c r="O3336" s="73">
        <f>MIN(1,MAX(0,(1/(1+EXP(-(Assumptions!$B$5 + Assumptions!$B$6*$N3336))))*Assumptions!$B$3))</f>
        <v>3.9165722796764356E-2</v>
      </c>
      <c r="P3336" s="73">
        <f>VLOOKUP($F3336,Assumptions!$A$23:$B$27,2,FALSE)*Assumptions!$B$4</f>
        <v>0.2</v>
      </c>
      <c r="Q3336" s="74">
        <f t="shared" si="104"/>
        <v>18300.88700151235</v>
      </c>
      <c r="R3336" s="75" t="str">
        <f>IF($O3336&lt;Assumptions!$B$17,"A",IF($O3336&lt;Assumptions!$B$18,"B",IF($O3336&lt;Assumptions!$B$19,"C",IF($O3336&lt;Assumptions!$B$20,"D","E"))))</f>
        <v>B</v>
      </c>
      <c r="S3336" s="75">
        <f t="shared" si="105"/>
        <v>0</v>
      </c>
    </row>
    <row r="3337" spans="1:19" ht="17.399999999999999" x14ac:dyDescent="0.3">
      <c r="A3337" s="39" t="s">
        <v>667</v>
      </c>
      <c r="B3337" s="39" t="s">
        <v>33</v>
      </c>
      <c r="C3337" s="39" t="s">
        <v>135</v>
      </c>
      <c r="D3337" s="39" t="s">
        <v>48</v>
      </c>
      <c r="E3337" s="70" t="s">
        <v>23</v>
      </c>
      <c r="F3337" s="70" t="s">
        <v>24</v>
      </c>
      <c r="G3337" s="78">
        <v>44608</v>
      </c>
      <c r="H3337" s="78">
        <v>45992</v>
      </c>
      <c r="I3337" s="69">
        <v>2261215.09</v>
      </c>
      <c r="J3337" s="70">
        <v>0</v>
      </c>
      <c r="K3337" s="71">
        <v>1.0489999999999999</v>
      </c>
      <c r="L3337" s="70">
        <v>0</v>
      </c>
      <c r="M3337" s="71">
        <v>0.71099999999999997</v>
      </c>
      <c r="N3337" s="72"/>
      <c r="O3337" s="73">
        <f>MIN(1,MAX(0,(1/(1+EXP(-(Assumptions!$B$5 + Assumptions!$B$6*$N3337))))*Assumptions!$B$3))</f>
        <v>3.9165722796764356E-2</v>
      </c>
      <c r="P3337" s="73">
        <f>VLOOKUP($F3337,Assumptions!$A$23:$B$27,2,FALSE)*Assumptions!$B$4</f>
        <v>0.2</v>
      </c>
      <c r="Q3337" s="74">
        <f t="shared" si="104"/>
        <v>17712.424679760112</v>
      </c>
      <c r="R3337" s="75" t="str">
        <f>IF($O3337&lt;Assumptions!$B$17,"A",IF($O3337&lt;Assumptions!$B$18,"B",IF($O3337&lt;Assumptions!$B$19,"C",IF($O3337&lt;Assumptions!$B$20,"D","E"))))</f>
        <v>B</v>
      </c>
      <c r="S3337" s="75">
        <f t="shared" si="105"/>
        <v>0</v>
      </c>
    </row>
    <row r="3338" spans="1:19" ht="17.399999999999999" x14ac:dyDescent="0.3">
      <c r="A3338" s="39" t="s">
        <v>669</v>
      </c>
      <c r="B3338" s="39" t="s">
        <v>60</v>
      </c>
      <c r="C3338" s="39" t="s">
        <v>190</v>
      </c>
      <c r="D3338" s="39" t="s">
        <v>22</v>
      </c>
      <c r="E3338" s="70" t="s">
        <v>35</v>
      </c>
      <c r="F3338" s="70" t="s">
        <v>36</v>
      </c>
      <c r="G3338" s="78">
        <v>45909</v>
      </c>
      <c r="H3338" s="78">
        <v>45901</v>
      </c>
      <c r="I3338" s="69">
        <v>16667408.27</v>
      </c>
      <c r="J3338" s="70">
        <v>0</v>
      </c>
      <c r="K3338" s="71">
        <v>1.0169999999999999</v>
      </c>
      <c r="L3338" s="70">
        <v>0</v>
      </c>
      <c r="M3338" s="71">
        <v>1.099</v>
      </c>
      <c r="N3338" s="72"/>
      <c r="O3338" s="73">
        <f>MIN(1,MAX(0,(1/(1+EXP(-(Assumptions!$B$5 + Assumptions!$B$6*$N3338))))*Assumptions!$B$3))</f>
        <v>3.9165722796764356E-2</v>
      </c>
      <c r="P3338" s="73">
        <f>VLOOKUP($F3338,Assumptions!$A$23:$B$27,2,FALSE)*Assumptions!$B$4</f>
        <v>0.55000000000000004</v>
      </c>
      <c r="Q3338" s="74">
        <f t="shared" si="104"/>
        <v>359035.10062382481</v>
      </c>
      <c r="R3338" s="75" t="str">
        <f>IF($O3338&lt;Assumptions!$B$17,"A",IF($O3338&lt;Assumptions!$B$18,"B",IF($O3338&lt;Assumptions!$B$19,"C",IF($O3338&lt;Assumptions!$B$20,"D","E"))))</f>
        <v>B</v>
      </c>
      <c r="S3338" s="75">
        <f t="shared" si="105"/>
        <v>0</v>
      </c>
    </row>
    <row r="3339" spans="1:19" ht="17.399999999999999" x14ac:dyDescent="0.3">
      <c r="A3339" s="39" t="s">
        <v>669</v>
      </c>
      <c r="B3339" s="39" t="s">
        <v>60</v>
      </c>
      <c r="C3339" s="39" t="s">
        <v>190</v>
      </c>
      <c r="D3339" s="39" t="s">
        <v>22</v>
      </c>
      <c r="E3339" s="70" t="s">
        <v>35</v>
      </c>
      <c r="F3339" s="70" t="s">
        <v>36</v>
      </c>
      <c r="G3339" s="78">
        <v>45909</v>
      </c>
      <c r="H3339" s="78">
        <v>45931</v>
      </c>
      <c r="I3339" s="69">
        <v>16393822.73</v>
      </c>
      <c r="J3339" s="70">
        <v>0</v>
      </c>
      <c r="K3339" s="71">
        <v>1.0640000000000001</v>
      </c>
      <c r="L3339" s="70">
        <v>0</v>
      </c>
      <c r="M3339" s="71">
        <v>1.099</v>
      </c>
      <c r="N3339" s="72"/>
      <c r="O3339" s="73">
        <f>MIN(1,MAX(0,(1/(1+EXP(-(Assumptions!$B$5 + Assumptions!$B$6*$N3339))))*Assumptions!$B$3))</f>
        <v>3.9165722796764356E-2</v>
      </c>
      <c r="P3339" s="73">
        <f>VLOOKUP($F3339,Assumptions!$A$23:$B$27,2,FALSE)*Assumptions!$B$4</f>
        <v>0.55000000000000004</v>
      </c>
      <c r="Q3339" s="74">
        <f t="shared" si="104"/>
        <v>353141.75414236111</v>
      </c>
      <c r="R3339" s="75" t="str">
        <f>IF($O3339&lt;Assumptions!$B$17,"A",IF($O3339&lt;Assumptions!$B$18,"B",IF($O3339&lt;Assumptions!$B$19,"C",IF($O3339&lt;Assumptions!$B$20,"D","E"))))</f>
        <v>B</v>
      </c>
      <c r="S3339" s="75">
        <f t="shared" si="105"/>
        <v>0</v>
      </c>
    </row>
    <row r="3340" spans="1:19" ht="17.399999999999999" x14ac:dyDescent="0.3">
      <c r="A3340" s="39" t="s">
        <v>669</v>
      </c>
      <c r="B3340" s="39" t="s">
        <v>60</v>
      </c>
      <c r="C3340" s="39" t="s">
        <v>190</v>
      </c>
      <c r="D3340" s="39" t="s">
        <v>22</v>
      </c>
      <c r="E3340" s="70" t="s">
        <v>35</v>
      </c>
      <c r="F3340" s="70" t="s">
        <v>36</v>
      </c>
      <c r="G3340" s="78">
        <v>45909</v>
      </c>
      <c r="H3340" s="78">
        <v>45962</v>
      </c>
      <c r="I3340" s="69">
        <v>16123415.859999999</v>
      </c>
      <c r="J3340" s="70">
        <v>0</v>
      </c>
      <c r="K3340" s="71">
        <v>1.121</v>
      </c>
      <c r="L3340" s="70">
        <v>0</v>
      </c>
      <c r="M3340" s="71">
        <v>1.099</v>
      </c>
      <c r="N3340" s="72"/>
      <c r="O3340" s="73">
        <f>MIN(1,MAX(0,(1/(1+EXP(-(Assumptions!$B$5 + Assumptions!$B$6*$N3340))))*Assumptions!$B$3))</f>
        <v>3.9165722796764356E-2</v>
      </c>
      <c r="P3340" s="73">
        <f>VLOOKUP($F3340,Assumptions!$A$23:$B$27,2,FALSE)*Assumptions!$B$4</f>
        <v>0.55000000000000004</v>
      </c>
      <c r="Q3340" s="74">
        <f t="shared" si="104"/>
        <v>347316.87986034265</v>
      </c>
      <c r="R3340" s="75" t="str">
        <f>IF($O3340&lt;Assumptions!$B$17,"A",IF($O3340&lt;Assumptions!$B$18,"B",IF($O3340&lt;Assumptions!$B$19,"C",IF($O3340&lt;Assumptions!$B$20,"D","E"))))</f>
        <v>B</v>
      </c>
      <c r="S3340" s="75">
        <f t="shared" si="105"/>
        <v>0</v>
      </c>
    </row>
    <row r="3341" spans="1:19" ht="17.399999999999999" x14ac:dyDescent="0.3">
      <c r="A3341" s="39" t="s">
        <v>669</v>
      </c>
      <c r="B3341" s="39" t="s">
        <v>60</v>
      </c>
      <c r="C3341" s="39" t="s">
        <v>190</v>
      </c>
      <c r="D3341" s="39" t="s">
        <v>22</v>
      </c>
      <c r="E3341" s="70" t="s">
        <v>35</v>
      </c>
      <c r="F3341" s="70" t="s">
        <v>36</v>
      </c>
      <c r="G3341" s="78">
        <v>45909</v>
      </c>
      <c r="H3341" s="78">
        <v>45992</v>
      </c>
      <c r="I3341" s="69">
        <v>15889334.800000001</v>
      </c>
      <c r="J3341" s="70">
        <v>0</v>
      </c>
      <c r="K3341" s="71">
        <v>1.06</v>
      </c>
      <c r="L3341" s="70">
        <v>0</v>
      </c>
      <c r="M3341" s="71">
        <v>1.099</v>
      </c>
      <c r="N3341" s="72"/>
      <c r="O3341" s="73">
        <f>MIN(1,MAX(0,(1/(1+EXP(-(Assumptions!$B$5 + Assumptions!$B$6*$N3341))))*Assumptions!$B$3))</f>
        <v>3.9165722796764356E-2</v>
      </c>
      <c r="P3341" s="73">
        <f>VLOOKUP($F3341,Assumptions!$A$23:$B$27,2,FALSE)*Assumptions!$B$4</f>
        <v>0.55000000000000004</v>
      </c>
      <c r="Q3341" s="74">
        <f t="shared" si="104"/>
        <v>342274.50521097973</v>
      </c>
      <c r="R3341" s="75" t="str">
        <f>IF($O3341&lt;Assumptions!$B$17,"A",IF($O3341&lt;Assumptions!$B$18,"B",IF($O3341&lt;Assumptions!$B$19,"C",IF($O3341&lt;Assumptions!$B$20,"D","E"))))</f>
        <v>B</v>
      </c>
      <c r="S3341" s="75">
        <f t="shared" si="105"/>
        <v>0</v>
      </c>
    </row>
    <row r="3342" spans="1:19" ht="17.399999999999999" x14ac:dyDescent="0.3">
      <c r="A3342" s="39" t="s">
        <v>671</v>
      </c>
      <c r="B3342" s="39" t="s">
        <v>66</v>
      </c>
      <c r="C3342" s="39" t="s">
        <v>135</v>
      </c>
      <c r="D3342" s="39" t="s">
        <v>45</v>
      </c>
      <c r="E3342" s="70" t="s">
        <v>35</v>
      </c>
      <c r="F3342" s="70" t="s">
        <v>36</v>
      </c>
      <c r="G3342" s="78">
        <v>45826</v>
      </c>
      <c r="H3342" s="78">
        <v>45809</v>
      </c>
      <c r="I3342" s="69">
        <v>4804344.3099999996</v>
      </c>
      <c r="J3342" s="70">
        <v>35</v>
      </c>
      <c r="K3342" s="71">
        <v>0.44</v>
      </c>
      <c r="L3342" s="70">
        <v>0</v>
      </c>
      <c r="M3342" s="71">
        <v>0.73299999999999998</v>
      </c>
      <c r="N3342" s="72"/>
      <c r="O3342" s="73">
        <f>MIN(1,MAX(0,(1/(1+EXP(-(Assumptions!$B$5 + Assumptions!$B$6*$N3342))))*Assumptions!$B$3))</f>
        <v>3.9165722796764356E-2</v>
      </c>
      <c r="P3342" s="73">
        <f>VLOOKUP($F3342,Assumptions!$A$23:$B$27,2,FALSE)*Assumptions!$B$4</f>
        <v>0.55000000000000004</v>
      </c>
      <c r="Q3342" s="74">
        <f t="shared" si="104"/>
        <v>103491.08960611967</v>
      </c>
      <c r="R3342" s="75" t="str">
        <f>IF($O3342&lt;Assumptions!$B$17,"A",IF($O3342&lt;Assumptions!$B$18,"B",IF($O3342&lt;Assumptions!$B$19,"C",IF($O3342&lt;Assumptions!$B$20,"D","E"))))</f>
        <v>B</v>
      </c>
      <c r="S3342" s="75">
        <f t="shared" si="105"/>
        <v>0</v>
      </c>
    </row>
    <row r="3343" spans="1:19" ht="17.399999999999999" x14ac:dyDescent="0.3">
      <c r="A3343" s="39" t="s">
        <v>671</v>
      </c>
      <c r="B3343" s="39" t="s">
        <v>66</v>
      </c>
      <c r="C3343" s="39" t="s">
        <v>135</v>
      </c>
      <c r="D3343" s="39" t="s">
        <v>45</v>
      </c>
      <c r="E3343" s="70" t="s">
        <v>35</v>
      </c>
      <c r="F3343" s="70" t="s">
        <v>36</v>
      </c>
      <c r="G3343" s="78">
        <v>45826</v>
      </c>
      <c r="H3343" s="78">
        <v>45839</v>
      </c>
      <c r="I3343" s="69">
        <v>4656751.38</v>
      </c>
      <c r="J3343" s="70">
        <v>15</v>
      </c>
      <c r="K3343" s="71">
        <v>1.137</v>
      </c>
      <c r="L3343" s="70">
        <v>0</v>
      </c>
      <c r="M3343" s="71">
        <v>0.73299999999999998</v>
      </c>
      <c r="N3343" s="72"/>
      <c r="O3343" s="73">
        <f>MIN(1,MAX(0,(1/(1+EXP(-(Assumptions!$B$5 + Assumptions!$B$6*$N3343))))*Assumptions!$B$3))</f>
        <v>3.9165722796764356E-2</v>
      </c>
      <c r="P3343" s="73">
        <f>VLOOKUP($F3343,Assumptions!$A$23:$B$27,2,FALSE)*Assumptions!$B$4</f>
        <v>0.55000000000000004</v>
      </c>
      <c r="Q3343" s="74">
        <f t="shared" si="104"/>
        <v>100311.76852539144</v>
      </c>
      <c r="R3343" s="75" t="str">
        <f>IF($O3343&lt;Assumptions!$B$17,"A",IF($O3343&lt;Assumptions!$B$18,"B",IF($O3343&lt;Assumptions!$B$19,"C",IF($O3343&lt;Assumptions!$B$20,"D","E"))))</f>
        <v>B</v>
      </c>
      <c r="S3343" s="75">
        <f t="shared" si="105"/>
        <v>0</v>
      </c>
    </row>
    <row r="3344" spans="1:19" ht="17.399999999999999" x14ac:dyDescent="0.3">
      <c r="A3344" s="39" t="s">
        <v>671</v>
      </c>
      <c r="B3344" s="39" t="s">
        <v>66</v>
      </c>
      <c r="C3344" s="39" t="s">
        <v>135</v>
      </c>
      <c r="D3344" s="39" t="s">
        <v>45</v>
      </c>
      <c r="E3344" s="70" t="s">
        <v>35</v>
      </c>
      <c r="F3344" s="70" t="s">
        <v>36</v>
      </c>
      <c r="G3344" s="78">
        <v>45826</v>
      </c>
      <c r="H3344" s="78">
        <v>45870</v>
      </c>
      <c r="I3344" s="69">
        <v>4505088.1399999997</v>
      </c>
      <c r="J3344" s="70">
        <v>95</v>
      </c>
      <c r="K3344" s="71">
        <v>0.54</v>
      </c>
      <c r="L3344" s="70">
        <v>0</v>
      </c>
      <c r="M3344" s="71">
        <v>0.73299999999999998</v>
      </c>
      <c r="N3344" s="72"/>
      <c r="O3344" s="73">
        <f>MIN(1,MAX(0,(1/(1+EXP(-(Assumptions!$B$5 + Assumptions!$B$6*$N3344))))*Assumptions!$B$3))</f>
        <v>3.9165722796764356E-2</v>
      </c>
      <c r="P3344" s="73">
        <f>VLOOKUP($F3344,Assumptions!$A$23:$B$27,2,FALSE)*Assumptions!$B$4</f>
        <v>0.55000000000000004</v>
      </c>
      <c r="Q3344" s="74">
        <f t="shared" si="104"/>
        <v>97044.768296426904</v>
      </c>
      <c r="R3344" s="75" t="str">
        <f>IF($O3344&lt;Assumptions!$B$17,"A",IF($O3344&lt;Assumptions!$B$18,"B",IF($O3344&lt;Assumptions!$B$19,"C",IF($O3344&lt;Assumptions!$B$20,"D","E"))))</f>
        <v>B</v>
      </c>
      <c r="S3344" s="75">
        <f t="shared" si="105"/>
        <v>0</v>
      </c>
    </row>
    <row r="3345" spans="1:19" ht="17.399999999999999" x14ac:dyDescent="0.3">
      <c r="A3345" s="39" t="s">
        <v>671</v>
      </c>
      <c r="B3345" s="39" t="s">
        <v>66</v>
      </c>
      <c r="C3345" s="39" t="s">
        <v>135</v>
      </c>
      <c r="D3345" s="39" t="s">
        <v>45</v>
      </c>
      <c r="E3345" s="70" t="s">
        <v>35</v>
      </c>
      <c r="F3345" s="70" t="s">
        <v>36</v>
      </c>
      <c r="G3345" s="78">
        <v>45826</v>
      </c>
      <c r="H3345" s="78">
        <v>45901</v>
      </c>
      <c r="I3345" s="69">
        <v>4373807.0199999996</v>
      </c>
      <c r="J3345" s="70">
        <v>95</v>
      </c>
      <c r="K3345" s="71">
        <v>0.58399999999999996</v>
      </c>
      <c r="L3345" s="70">
        <v>0</v>
      </c>
      <c r="M3345" s="71">
        <v>0.73299999999999998</v>
      </c>
      <c r="N3345" s="72"/>
      <c r="O3345" s="73">
        <f>MIN(1,MAX(0,(1/(1+EXP(-(Assumptions!$B$5 + Assumptions!$B$6*$N3345))))*Assumptions!$B$3))</f>
        <v>3.9165722796764356E-2</v>
      </c>
      <c r="P3345" s="73">
        <f>VLOOKUP($F3345,Assumptions!$A$23:$B$27,2,FALSE)*Assumptions!$B$4</f>
        <v>0.55000000000000004</v>
      </c>
      <c r="Q3345" s="74">
        <f t="shared" si="104"/>
        <v>94216.822321524072</v>
      </c>
      <c r="R3345" s="75" t="str">
        <f>IF($O3345&lt;Assumptions!$B$17,"A",IF($O3345&lt;Assumptions!$B$18,"B",IF($O3345&lt;Assumptions!$B$19,"C",IF($O3345&lt;Assumptions!$B$20,"D","E"))))</f>
        <v>B</v>
      </c>
      <c r="S3345" s="75">
        <f t="shared" si="105"/>
        <v>0</v>
      </c>
    </row>
    <row r="3346" spans="1:19" ht="17.399999999999999" x14ac:dyDescent="0.3">
      <c r="A3346" s="39" t="s">
        <v>671</v>
      </c>
      <c r="B3346" s="39" t="s">
        <v>66</v>
      </c>
      <c r="C3346" s="39" t="s">
        <v>135</v>
      </c>
      <c r="D3346" s="39" t="s">
        <v>45</v>
      </c>
      <c r="E3346" s="70" t="s">
        <v>35</v>
      </c>
      <c r="F3346" s="70" t="s">
        <v>36</v>
      </c>
      <c r="G3346" s="78">
        <v>45826</v>
      </c>
      <c r="H3346" s="78">
        <v>45931</v>
      </c>
      <c r="I3346" s="69">
        <v>4242251.21</v>
      </c>
      <c r="J3346" s="70">
        <v>35</v>
      </c>
      <c r="K3346" s="71">
        <v>0.41499999999999998</v>
      </c>
      <c r="L3346" s="70">
        <v>0</v>
      </c>
      <c r="M3346" s="71">
        <v>0.73299999999999998</v>
      </c>
      <c r="N3346" s="72"/>
      <c r="O3346" s="73">
        <f>MIN(1,MAX(0,(1/(1+EXP(-(Assumptions!$B$5 + Assumptions!$B$6*$N3346))))*Assumptions!$B$3))</f>
        <v>3.9165722796764356E-2</v>
      </c>
      <c r="P3346" s="73">
        <f>VLOOKUP($F3346,Assumptions!$A$23:$B$27,2,FALSE)*Assumptions!$B$4</f>
        <v>0.55000000000000004</v>
      </c>
      <c r="Q3346" s="74">
        <f t="shared" si="104"/>
        <v>91382.959208804008</v>
      </c>
      <c r="R3346" s="75" t="str">
        <f>IF($O3346&lt;Assumptions!$B$17,"A",IF($O3346&lt;Assumptions!$B$18,"B",IF($O3346&lt;Assumptions!$B$19,"C",IF($O3346&lt;Assumptions!$B$20,"D","E"))))</f>
        <v>B</v>
      </c>
      <c r="S3346" s="75">
        <f t="shared" si="105"/>
        <v>0</v>
      </c>
    </row>
    <row r="3347" spans="1:19" ht="17.399999999999999" x14ac:dyDescent="0.3">
      <c r="A3347" s="39" t="s">
        <v>671</v>
      </c>
      <c r="B3347" s="39" t="s">
        <v>66</v>
      </c>
      <c r="C3347" s="39" t="s">
        <v>135</v>
      </c>
      <c r="D3347" s="39" t="s">
        <v>45</v>
      </c>
      <c r="E3347" s="70" t="s">
        <v>35</v>
      </c>
      <c r="F3347" s="70" t="s">
        <v>36</v>
      </c>
      <c r="G3347" s="78">
        <v>45826</v>
      </c>
      <c r="H3347" s="78">
        <v>45962</v>
      </c>
      <c r="I3347" s="69">
        <v>4129333.81</v>
      </c>
      <c r="J3347" s="70">
        <v>185</v>
      </c>
      <c r="K3347" s="71">
        <v>0.55500000000000005</v>
      </c>
      <c r="L3347" s="70">
        <v>0</v>
      </c>
      <c r="M3347" s="71">
        <v>0.73299999999999998</v>
      </c>
      <c r="N3347" s="72"/>
      <c r="O3347" s="73">
        <f>MIN(1,MAX(0,(1/(1+EXP(-(Assumptions!$B$5 + Assumptions!$B$6*$N3347))))*Assumptions!$B$3))</f>
        <v>3.9165722796764356E-2</v>
      </c>
      <c r="P3347" s="73">
        <f>VLOOKUP($F3347,Assumptions!$A$23:$B$27,2,FALSE)*Assumptions!$B$4</f>
        <v>0.55000000000000004</v>
      </c>
      <c r="Q3347" s="74">
        <f t="shared" si="104"/>
        <v>88950.588835771763</v>
      </c>
      <c r="R3347" s="75" t="str">
        <f>IF($O3347&lt;Assumptions!$B$17,"A",IF($O3347&lt;Assumptions!$B$18,"B",IF($O3347&lt;Assumptions!$B$19,"C",IF($O3347&lt;Assumptions!$B$20,"D","E"))))</f>
        <v>B</v>
      </c>
      <c r="S3347" s="75">
        <f t="shared" si="105"/>
        <v>1</v>
      </c>
    </row>
    <row r="3348" spans="1:19" ht="17.399999999999999" x14ac:dyDescent="0.3">
      <c r="A3348" s="39" t="s">
        <v>671</v>
      </c>
      <c r="B3348" s="39" t="s">
        <v>66</v>
      </c>
      <c r="C3348" s="39" t="s">
        <v>135</v>
      </c>
      <c r="D3348" s="39" t="s">
        <v>45</v>
      </c>
      <c r="E3348" s="70" t="s">
        <v>35</v>
      </c>
      <c r="F3348" s="70" t="s">
        <v>36</v>
      </c>
      <c r="G3348" s="78">
        <v>45826</v>
      </c>
      <c r="H3348" s="78">
        <v>45992</v>
      </c>
      <c r="I3348" s="69">
        <v>4020365.08</v>
      </c>
      <c r="J3348" s="70">
        <v>0</v>
      </c>
      <c r="K3348" s="71">
        <v>1.1419999999999999</v>
      </c>
      <c r="L3348" s="70">
        <v>0</v>
      </c>
      <c r="M3348" s="71">
        <v>0.73299999999999998</v>
      </c>
      <c r="N3348" s="72"/>
      <c r="O3348" s="73">
        <f>MIN(1,MAX(0,(1/(1+EXP(-(Assumptions!$B$5 + Assumptions!$B$6*$N3348))))*Assumptions!$B$3))</f>
        <v>3.9165722796764356E-2</v>
      </c>
      <c r="P3348" s="73">
        <f>VLOOKUP($F3348,Assumptions!$A$23:$B$27,2,FALSE)*Assumptions!$B$4</f>
        <v>0.55000000000000004</v>
      </c>
      <c r="Q3348" s="74">
        <f t="shared" si="104"/>
        <v>86603.277345789247</v>
      </c>
      <c r="R3348" s="75" t="str">
        <f>IF($O3348&lt;Assumptions!$B$17,"A",IF($O3348&lt;Assumptions!$B$18,"B",IF($O3348&lt;Assumptions!$B$19,"C",IF($O3348&lt;Assumptions!$B$20,"D","E"))))</f>
        <v>B</v>
      </c>
      <c r="S3348" s="75">
        <f t="shared" si="105"/>
        <v>0</v>
      </c>
    </row>
    <row r="3349" spans="1:19" ht="17.399999999999999" x14ac:dyDescent="0.3">
      <c r="A3349" s="39" t="s">
        <v>672</v>
      </c>
      <c r="B3349" s="39" t="s">
        <v>81</v>
      </c>
      <c r="C3349" s="39" t="s">
        <v>190</v>
      </c>
      <c r="D3349" s="39" t="s">
        <v>48</v>
      </c>
      <c r="E3349" s="70" t="s">
        <v>35</v>
      </c>
      <c r="F3349" s="70" t="s">
        <v>28</v>
      </c>
      <c r="G3349" s="78">
        <v>43652</v>
      </c>
      <c r="H3349" s="78">
        <v>45658</v>
      </c>
      <c r="I3349" s="69">
        <v>30730887.149999999</v>
      </c>
      <c r="J3349" s="70">
        <v>0</v>
      </c>
      <c r="K3349" s="71">
        <v>0.98199999999999998</v>
      </c>
      <c r="L3349" s="70">
        <v>0</v>
      </c>
      <c r="M3349" s="71">
        <v>0.86599999999999999</v>
      </c>
      <c r="N3349" s="72"/>
      <c r="O3349" s="73">
        <f>MIN(1,MAX(0,(1/(1+EXP(-(Assumptions!$B$5 + Assumptions!$B$6*$N3349))))*Assumptions!$B$3))</f>
        <v>3.9165722796764356E-2</v>
      </c>
      <c r="P3349" s="73">
        <f>VLOOKUP($F3349,Assumptions!$A$23:$B$27,2,FALSE)*Assumptions!$B$4</f>
        <v>0.35</v>
      </c>
      <c r="Q3349" s="74">
        <f t="shared" si="104"/>
        <v>421259.09259544167</v>
      </c>
      <c r="R3349" s="75" t="str">
        <f>IF($O3349&lt;Assumptions!$B$17,"A",IF($O3349&lt;Assumptions!$B$18,"B",IF($O3349&lt;Assumptions!$B$19,"C",IF($O3349&lt;Assumptions!$B$20,"D","E"))))</f>
        <v>B</v>
      </c>
      <c r="S3349" s="75">
        <f t="shared" si="105"/>
        <v>0</v>
      </c>
    </row>
    <row r="3350" spans="1:19" ht="17.399999999999999" x14ac:dyDescent="0.3">
      <c r="A3350" s="39" t="s">
        <v>672</v>
      </c>
      <c r="B3350" s="39" t="s">
        <v>81</v>
      </c>
      <c r="C3350" s="39" t="s">
        <v>190</v>
      </c>
      <c r="D3350" s="39" t="s">
        <v>48</v>
      </c>
      <c r="E3350" s="70" t="s">
        <v>35</v>
      </c>
      <c r="F3350" s="70" t="s">
        <v>28</v>
      </c>
      <c r="G3350" s="78">
        <v>43652</v>
      </c>
      <c r="H3350" s="78">
        <v>45689</v>
      </c>
      <c r="I3350" s="69">
        <v>30171091.129999999</v>
      </c>
      <c r="J3350" s="70">
        <v>0</v>
      </c>
      <c r="K3350" s="71">
        <v>1.06</v>
      </c>
      <c r="L3350" s="70">
        <v>0</v>
      </c>
      <c r="M3350" s="71">
        <v>0.86599999999999999</v>
      </c>
      <c r="N3350" s="72"/>
      <c r="O3350" s="73">
        <f>MIN(1,MAX(0,(1/(1+EXP(-(Assumptions!$B$5 + Assumptions!$B$6*$N3350))))*Assumptions!$B$3))</f>
        <v>3.9165722796764356E-2</v>
      </c>
      <c r="P3350" s="73">
        <f>VLOOKUP($F3350,Assumptions!$A$23:$B$27,2,FALSE)*Assumptions!$B$4</f>
        <v>0.35</v>
      </c>
      <c r="Q3350" s="74">
        <f t="shared" si="104"/>
        <v>413585.40708572348</v>
      </c>
      <c r="R3350" s="75" t="str">
        <f>IF($O3350&lt;Assumptions!$B$17,"A",IF($O3350&lt;Assumptions!$B$18,"B",IF($O3350&lt;Assumptions!$B$19,"C",IF($O3350&lt;Assumptions!$B$20,"D","E"))))</f>
        <v>B</v>
      </c>
      <c r="S3350" s="75">
        <f t="shared" si="105"/>
        <v>0</v>
      </c>
    </row>
    <row r="3351" spans="1:19" ht="17.399999999999999" x14ac:dyDescent="0.3">
      <c r="A3351" s="39" t="s">
        <v>672</v>
      </c>
      <c r="B3351" s="39" t="s">
        <v>81</v>
      </c>
      <c r="C3351" s="39" t="s">
        <v>190</v>
      </c>
      <c r="D3351" s="39" t="s">
        <v>48</v>
      </c>
      <c r="E3351" s="70" t="s">
        <v>35</v>
      </c>
      <c r="F3351" s="70" t="s">
        <v>28</v>
      </c>
      <c r="G3351" s="78">
        <v>43652</v>
      </c>
      <c r="H3351" s="78">
        <v>45717</v>
      </c>
      <c r="I3351" s="69">
        <v>29643000.25</v>
      </c>
      <c r="J3351" s="70">
        <v>0</v>
      </c>
      <c r="K3351" s="71">
        <v>0.95499999999999996</v>
      </c>
      <c r="L3351" s="70">
        <v>0</v>
      </c>
      <c r="M3351" s="71">
        <v>0.86599999999999999</v>
      </c>
      <c r="N3351" s="72"/>
      <c r="O3351" s="73">
        <f>MIN(1,MAX(0,(1/(1+EXP(-(Assumptions!$B$5 + Assumptions!$B$6*$N3351))))*Assumptions!$B$3))</f>
        <v>3.9165722796764356E-2</v>
      </c>
      <c r="P3351" s="73">
        <f>VLOOKUP($F3351,Assumptions!$A$23:$B$27,2,FALSE)*Assumptions!$B$4</f>
        <v>0.35</v>
      </c>
      <c r="Q3351" s="74">
        <f t="shared" si="104"/>
        <v>406346.33572957077</v>
      </c>
      <c r="R3351" s="75" t="str">
        <f>IF($O3351&lt;Assumptions!$B$17,"A",IF($O3351&lt;Assumptions!$B$18,"B",IF($O3351&lt;Assumptions!$B$19,"C",IF($O3351&lt;Assumptions!$B$20,"D","E"))))</f>
        <v>B</v>
      </c>
      <c r="S3351" s="75">
        <f t="shared" si="105"/>
        <v>0</v>
      </c>
    </row>
    <row r="3352" spans="1:19" ht="17.399999999999999" x14ac:dyDescent="0.3">
      <c r="A3352" s="39" t="s">
        <v>672</v>
      </c>
      <c r="B3352" s="39" t="s">
        <v>81</v>
      </c>
      <c r="C3352" s="39" t="s">
        <v>190</v>
      </c>
      <c r="D3352" s="39" t="s">
        <v>48</v>
      </c>
      <c r="E3352" s="70" t="s">
        <v>35</v>
      </c>
      <c r="F3352" s="70" t="s">
        <v>28</v>
      </c>
      <c r="G3352" s="78">
        <v>43652</v>
      </c>
      <c r="H3352" s="78">
        <v>45748</v>
      </c>
      <c r="I3352" s="69">
        <v>29149246.239999998</v>
      </c>
      <c r="J3352" s="70">
        <v>0</v>
      </c>
      <c r="K3352" s="71">
        <v>0.997</v>
      </c>
      <c r="L3352" s="70">
        <v>0</v>
      </c>
      <c r="M3352" s="71">
        <v>0.86599999999999999</v>
      </c>
      <c r="N3352" s="72"/>
      <c r="O3352" s="73">
        <f>MIN(1,MAX(0,(1/(1+EXP(-(Assumptions!$B$5 + Assumptions!$B$6*$N3352))))*Assumptions!$B$3))</f>
        <v>3.9165722796764356E-2</v>
      </c>
      <c r="P3352" s="73">
        <f>VLOOKUP($F3352,Assumptions!$A$23:$B$27,2,FALSE)*Assumptions!$B$4</f>
        <v>0.35</v>
      </c>
      <c r="Q3352" s="74">
        <f t="shared" si="104"/>
        <v>399577.95428966294</v>
      </c>
      <c r="R3352" s="75" t="str">
        <f>IF($O3352&lt;Assumptions!$B$17,"A",IF($O3352&lt;Assumptions!$B$18,"B",IF($O3352&lt;Assumptions!$B$19,"C",IF($O3352&lt;Assumptions!$B$20,"D","E"))))</f>
        <v>B</v>
      </c>
      <c r="S3352" s="75">
        <f t="shared" si="105"/>
        <v>0</v>
      </c>
    </row>
    <row r="3353" spans="1:19" ht="17.399999999999999" x14ac:dyDescent="0.3">
      <c r="A3353" s="39" t="s">
        <v>672</v>
      </c>
      <c r="B3353" s="39" t="s">
        <v>81</v>
      </c>
      <c r="C3353" s="39" t="s">
        <v>190</v>
      </c>
      <c r="D3353" s="39" t="s">
        <v>48</v>
      </c>
      <c r="E3353" s="70" t="s">
        <v>35</v>
      </c>
      <c r="F3353" s="70" t="s">
        <v>28</v>
      </c>
      <c r="G3353" s="78">
        <v>43652</v>
      </c>
      <c r="H3353" s="78">
        <v>45778</v>
      </c>
      <c r="I3353" s="69">
        <v>28677355.300000001</v>
      </c>
      <c r="J3353" s="70">
        <v>0</v>
      </c>
      <c r="K3353" s="71">
        <v>1.129</v>
      </c>
      <c r="L3353" s="70">
        <v>0</v>
      </c>
      <c r="M3353" s="71">
        <v>0.86599999999999999</v>
      </c>
      <c r="N3353" s="72"/>
      <c r="O3353" s="73">
        <f>MIN(1,MAX(0,(1/(1+EXP(-(Assumptions!$B$5 + Assumptions!$B$6*$N3353))))*Assumptions!$B$3))</f>
        <v>3.9165722796764356E-2</v>
      </c>
      <c r="P3353" s="73">
        <f>VLOOKUP($F3353,Assumptions!$A$23:$B$27,2,FALSE)*Assumptions!$B$4</f>
        <v>0.35</v>
      </c>
      <c r="Q3353" s="74">
        <f t="shared" si="104"/>
        <v>393109.27187844238</v>
      </c>
      <c r="R3353" s="75" t="str">
        <f>IF($O3353&lt;Assumptions!$B$17,"A",IF($O3353&lt;Assumptions!$B$18,"B",IF($O3353&lt;Assumptions!$B$19,"C",IF($O3353&lt;Assumptions!$B$20,"D","E"))))</f>
        <v>B</v>
      </c>
      <c r="S3353" s="75">
        <f t="shared" si="105"/>
        <v>0</v>
      </c>
    </row>
    <row r="3354" spans="1:19" ht="17.399999999999999" x14ac:dyDescent="0.3">
      <c r="A3354" s="39" t="s">
        <v>672</v>
      </c>
      <c r="B3354" s="39" t="s">
        <v>81</v>
      </c>
      <c r="C3354" s="39" t="s">
        <v>190</v>
      </c>
      <c r="D3354" s="39" t="s">
        <v>48</v>
      </c>
      <c r="E3354" s="70" t="s">
        <v>35</v>
      </c>
      <c r="F3354" s="70" t="s">
        <v>28</v>
      </c>
      <c r="G3354" s="78">
        <v>43652</v>
      </c>
      <c r="H3354" s="78">
        <v>45809</v>
      </c>
      <c r="I3354" s="69">
        <v>28179193.100000001</v>
      </c>
      <c r="J3354" s="70">
        <v>0</v>
      </c>
      <c r="K3354" s="71">
        <v>1.081</v>
      </c>
      <c r="L3354" s="70">
        <v>0</v>
      </c>
      <c r="M3354" s="71">
        <v>0.86599999999999999</v>
      </c>
      <c r="N3354" s="72"/>
      <c r="O3354" s="73">
        <f>MIN(1,MAX(0,(1/(1+EXP(-(Assumptions!$B$5 + Assumptions!$B$6*$N3354))))*Assumptions!$B$3))</f>
        <v>3.9165722796764356E-2</v>
      </c>
      <c r="P3354" s="73">
        <f>VLOOKUP($F3354,Assumptions!$A$23:$B$27,2,FALSE)*Assumptions!$B$4</f>
        <v>0.35</v>
      </c>
      <c r="Q3354" s="74">
        <f t="shared" si="104"/>
        <v>386280.46295688319</v>
      </c>
      <c r="R3354" s="75" t="str">
        <f>IF($O3354&lt;Assumptions!$B$17,"A",IF($O3354&lt;Assumptions!$B$18,"B",IF($O3354&lt;Assumptions!$B$19,"C",IF($O3354&lt;Assumptions!$B$20,"D","E"))))</f>
        <v>B</v>
      </c>
      <c r="S3354" s="75">
        <f t="shared" si="105"/>
        <v>0</v>
      </c>
    </row>
    <row r="3355" spans="1:19" ht="17.399999999999999" x14ac:dyDescent="0.3">
      <c r="A3355" s="39" t="s">
        <v>672</v>
      </c>
      <c r="B3355" s="39" t="s">
        <v>81</v>
      </c>
      <c r="C3355" s="39" t="s">
        <v>190</v>
      </c>
      <c r="D3355" s="39" t="s">
        <v>48</v>
      </c>
      <c r="E3355" s="70" t="s">
        <v>35</v>
      </c>
      <c r="F3355" s="70" t="s">
        <v>28</v>
      </c>
      <c r="G3355" s="78">
        <v>43652</v>
      </c>
      <c r="H3355" s="78">
        <v>45839</v>
      </c>
      <c r="I3355" s="69">
        <v>27750490.239999998</v>
      </c>
      <c r="J3355" s="70">
        <v>0</v>
      </c>
      <c r="K3355" s="71">
        <v>1.1479999999999999</v>
      </c>
      <c r="L3355" s="70">
        <v>0</v>
      </c>
      <c r="M3355" s="71">
        <v>0.86599999999999999</v>
      </c>
      <c r="N3355" s="72"/>
      <c r="O3355" s="73">
        <f>MIN(1,MAX(0,(1/(1+EXP(-(Assumptions!$B$5 + Assumptions!$B$6*$N3355))))*Assumptions!$B$3))</f>
        <v>3.9165722796764356E-2</v>
      </c>
      <c r="P3355" s="73">
        <f>VLOOKUP($F3355,Assumptions!$A$23:$B$27,2,FALSE)*Assumptions!$B$4</f>
        <v>0.35</v>
      </c>
      <c r="Q3355" s="74">
        <f t="shared" si="104"/>
        <v>380403.80287495413</v>
      </c>
      <c r="R3355" s="75" t="str">
        <f>IF($O3355&lt;Assumptions!$B$17,"A",IF($O3355&lt;Assumptions!$B$18,"B",IF($O3355&lt;Assumptions!$B$19,"C",IF($O3355&lt;Assumptions!$B$20,"D","E"))))</f>
        <v>B</v>
      </c>
      <c r="S3355" s="75">
        <f t="shared" si="105"/>
        <v>0</v>
      </c>
    </row>
    <row r="3356" spans="1:19" ht="17.399999999999999" x14ac:dyDescent="0.3">
      <c r="A3356" s="39" t="s">
        <v>672</v>
      </c>
      <c r="B3356" s="39" t="s">
        <v>81</v>
      </c>
      <c r="C3356" s="39" t="s">
        <v>190</v>
      </c>
      <c r="D3356" s="39" t="s">
        <v>48</v>
      </c>
      <c r="E3356" s="70" t="s">
        <v>35</v>
      </c>
      <c r="F3356" s="70" t="s">
        <v>28</v>
      </c>
      <c r="G3356" s="78">
        <v>43652</v>
      </c>
      <c r="H3356" s="78">
        <v>45870</v>
      </c>
      <c r="I3356" s="69">
        <v>27206764.789999999</v>
      </c>
      <c r="J3356" s="70">
        <v>0</v>
      </c>
      <c r="K3356" s="71">
        <v>0.96299999999999997</v>
      </c>
      <c r="L3356" s="70">
        <v>0</v>
      </c>
      <c r="M3356" s="71">
        <v>0.86599999999999999</v>
      </c>
      <c r="N3356" s="72"/>
      <c r="O3356" s="73">
        <f>MIN(1,MAX(0,(1/(1+EXP(-(Assumptions!$B$5 + Assumptions!$B$6*$N3356))))*Assumptions!$B$3))</f>
        <v>3.9165722796764356E-2</v>
      </c>
      <c r="P3356" s="73">
        <f>VLOOKUP($F3356,Assumptions!$A$23:$B$27,2,FALSE)*Assumptions!$B$4</f>
        <v>0.35</v>
      </c>
      <c r="Q3356" s="74">
        <f t="shared" si="104"/>
        <v>372950.41278666799</v>
      </c>
      <c r="R3356" s="75" t="str">
        <f>IF($O3356&lt;Assumptions!$B$17,"A",IF($O3356&lt;Assumptions!$B$18,"B",IF($O3356&lt;Assumptions!$B$19,"C",IF($O3356&lt;Assumptions!$B$20,"D","E"))))</f>
        <v>B</v>
      </c>
      <c r="S3356" s="75">
        <f t="shared" si="105"/>
        <v>0</v>
      </c>
    </row>
    <row r="3357" spans="1:19" ht="17.399999999999999" x14ac:dyDescent="0.3">
      <c r="A3357" s="39" t="s">
        <v>672</v>
      </c>
      <c r="B3357" s="39" t="s">
        <v>81</v>
      </c>
      <c r="C3357" s="39" t="s">
        <v>190</v>
      </c>
      <c r="D3357" s="39" t="s">
        <v>48</v>
      </c>
      <c r="E3357" s="70" t="s">
        <v>35</v>
      </c>
      <c r="F3357" s="70" t="s">
        <v>28</v>
      </c>
      <c r="G3357" s="78">
        <v>43652</v>
      </c>
      <c r="H3357" s="78">
        <v>45901</v>
      </c>
      <c r="I3357" s="69">
        <v>26654505.120000001</v>
      </c>
      <c r="J3357" s="70">
        <v>0</v>
      </c>
      <c r="K3357" s="71">
        <v>1.0940000000000001</v>
      </c>
      <c r="L3357" s="70">
        <v>0</v>
      </c>
      <c r="M3357" s="71">
        <v>0.86599999999999999</v>
      </c>
      <c r="N3357" s="72"/>
      <c r="O3357" s="73">
        <f>MIN(1,MAX(0,(1/(1+EXP(-(Assumptions!$B$5 + Assumptions!$B$6*$N3357))))*Assumptions!$B$3))</f>
        <v>3.9165722796764356E-2</v>
      </c>
      <c r="P3357" s="73">
        <f>VLOOKUP($F3357,Assumptions!$A$23:$B$27,2,FALSE)*Assumptions!$B$4</f>
        <v>0.35</v>
      </c>
      <c r="Q3357" s="74">
        <f t="shared" si="104"/>
        <v>365380.03558519966</v>
      </c>
      <c r="R3357" s="75" t="str">
        <f>IF($O3357&lt;Assumptions!$B$17,"A",IF($O3357&lt;Assumptions!$B$18,"B",IF($O3357&lt;Assumptions!$B$19,"C",IF($O3357&lt;Assumptions!$B$20,"D","E"))))</f>
        <v>B</v>
      </c>
      <c r="S3357" s="75">
        <f t="shared" si="105"/>
        <v>0</v>
      </c>
    </row>
    <row r="3358" spans="1:19" ht="17.399999999999999" x14ac:dyDescent="0.3">
      <c r="A3358" s="39" t="s">
        <v>672</v>
      </c>
      <c r="B3358" s="39" t="s">
        <v>81</v>
      </c>
      <c r="C3358" s="39" t="s">
        <v>190</v>
      </c>
      <c r="D3358" s="39" t="s">
        <v>48</v>
      </c>
      <c r="E3358" s="70" t="s">
        <v>35</v>
      </c>
      <c r="F3358" s="70" t="s">
        <v>28</v>
      </c>
      <c r="G3358" s="78">
        <v>43652</v>
      </c>
      <c r="H3358" s="78">
        <v>45931</v>
      </c>
      <c r="I3358" s="69">
        <v>26151808.829999998</v>
      </c>
      <c r="J3358" s="70">
        <v>15</v>
      </c>
      <c r="K3358" s="71">
        <v>1.129</v>
      </c>
      <c r="L3358" s="70">
        <v>0</v>
      </c>
      <c r="M3358" s="71">
        <v>0.86599999999999999</v>
      </c>
      <c r="N3358" s="72"/>
      <c r="O3358" s="73">
        <f>MIN(1,MAX(0,(1/(1+EXP(-(Assumptions!$B$5 + Assumptions!$B$6*$N3358))))*Assumptions!$B$3))</f>
        <v>3.9165722796764356E-2</v>
      </c>
      <c r="P3358" s="73">
        <f>VLOOKUP($F3358,Assumptions!$A$23:$B$27,2,FALSE)*Assumptions!$B$4</f>
        <v>0.35</v>
      </c>
      <c r="Q3358" s="74">
        <f t="shared" si="104"/>
        <v>358489.07334441401</v>
      </c>
      <c r="R3358" s="75" t="str">
        <f>IF($O3358&lt;Assumptions!$B$17,"A",IF($O3358&lt;Assumptions!$B$18,"B",IF($O3358&lt;Assumptions!$B$19,"C",IF($O3358&lt;Assumptions!$B$20,"D","E"))))</f>
        <v>B</v>
      </c>
      <c r="S3358" s="75">
        <f t="shared" si="105"/>
        <v>0</v>
      </c>
    </row>
    <row r="3359" spans="1:19" ht="17.399999999999999" x14ac:dyDescent="0.3">
      <c r="A3359" s="39" t="s">
        <v>672</v>
      </c>
      <c r="B3359" s="39" t="s">
        <v>81</v>
      </c>
      <c r="C3359" s="39" t="s">
        <v>190</v>
      </c>
      <c r="D3359" s="39" t="s">
        <v>48</v>
      </c>
      <c r="E3359" s="70" t="s">
        <v>35</v>
      </c>
      <c r="F3359" s="70" t="s">
        <v>28</v>
      </c>
      <c r="G3359" s="78">
        <v>43652</v>
      </c>
      <c r="H3359" s="78">
        <v>45962</v>
      </c>
      <c r="I3359" s="69">
        <v>25626485.079999998</v>
      </c>
      <c r="J3359" s="70">
        <v>0</v>
      </c>
      <c r="K3359" s="71">
        <v>1.105</v>
      </c>
      <c r="L3359" s="70">
        <v>0</v>
      </c>
      <c r="M3359" s="71">
        <v>0.86599999999999999</v>
      </c>
      <c r="N3359" s="72"/>
      <c r="O3359" s="73">
        <f>MIN(1,MAX(0,(1/(1+EXP(-(Assumptions!$B$5 + Assumptions!$B$6*$N3359))))*Assumptions!$B$3))</f>
        <v>3.9165722796764356E-2</v>
      </c>
      <c r="P3359" s="73">
        <f>VLOOKUP($F3359,Assumptions!$A$23:$B$27,2,FALSE)*Assumptions!$B$4</f>
        <v>0.35</v>
      </c>
      <c r="Q3359" s="74">
        <f t="shared" si="104"/>
        <v>351287.93381454411</v>
      </c>
      <c r="R3359" s="75" t="str">
        <f>IF($O3359&lt;Assumptions!$B$17,"A",IF($O3359&lt;Assumptions!$B$18,"B",IF($O3359&lt;Assumptions!$B$19,"C",IF($O3359&lt;Assumptions!$B$20,"D","E"))))</f>
        <v>B</v>
      </c>
      <c r="S3359" s="75">
        <f t="shared" si="105"/>
        <v>0</v>
      </c>
    </row>
    <row r="3360" spans="1:19" ht="17.399999999999999" x14ac:dyDescent="0.3">
      <c r="A3360" s="39" t="s">
        <v>672</v>
      </c>
      <c r="B3360" s="39" t="s">
        <v>81</v>
      </c>
      <c r="C3360" s="39" t="s">
        <v>190</v>
      </c>
      <c r="D3360" s="39" t="s">
        <v>48</v>
      </c>
      <c r="E3360" s="70" t="s">
        <v>35</v>
      </c>
      <c r="F3360" s="70" t="s">
        <v>28</v>
      </c>
      <c r="G3360" s="78">
        <v>43652</v>
      </c>
      <c r="H3360" s="78">
        <v>45992</v>
      </c>
      <c r="I3360" s="69">
        <v>25157835.690000001</v>
      </c>
      <c r="J3360" s="70">
        <v>0</v>
      </c>
      <c r="K3360" s="71">
        <v>1.026</v>
      </c>
      <c r="L3360" s="70">
        <v>0</v>
      </c>
      <c r="M3360" s="71">
        <v>0.86599999999999999</v>
      </c>
      <c r="N3360" s="72"/>
      <c r="O3360" s="73">
        <f>MIN(1,MAX(0,(1/(1+EXP(-(Assumptions!$B$5 + Assumptions!$B$6*$N3360))))*Assumptions!$B$3))</f>
        <v>3.9165722796764356E-2</v>
      </c>
      <c r="P3360" s="73">
        <f>VLOOKUP($F3360,Assumptions!$A$23:$B$27,2,FALSE)*Assumptions!$B$4</f>
        <v>0.35</v>
      </c>
      <c r="Q3360" s="74">
        <f t="shared" si="104"/>
        <v>344863.68658037973</v>
      </c>
      <c r="R3360" s="75" t="str">
        <f>IF($O3360&lt;Assumptions!$B$17,"A",IF($O3360&lt;Assumptions!$B$18,"B",IF($O3360&lt;Assumptions!$B$19,"C",IF($O3360&lt;Assumptions!$B$20,"D","E"))))</f>
        <v>B</v>
      </c>
      <c r="S3360" s="75">
        <f t="shared" si="105"/>
        <v>0</v>
      </c>
    </row>
    <row r="3361" spans="1:19" ht="17.399999999999999" x14ac:dyDescent="0.3">
      <c r="A3361" s="39" t="s">
        <v>674</v>
      </c>
      <c r="B3361" s="39" t="s">
        <v>92</v>
      </c>
      <c r="C3361" s="39" t="s">
        <v>190</v>
      </c>
      <c r="D3361" s="39" t="s">
        <v>34</v>
      </c>
      <c r="E3361" s="70" t="s">
        <v>39</v>
      </c>
      <c r="F3361" s="70" t="s">
        <v>28</v>
      </c>
      <c r="G3361" s="78">
        <v>45436</v>
      </c>
      <c r="H3361" s="78">
        <v>45658</v>
      </c>
      <c r="I3361" s="69">
        <v>12313202.630000001</v>
      </c>
      <c r="J3361" s="70">
        <v>0</v>
      </c>
      <c r="K3361" s="71">
        <v>1.099</v>
      </c>
      <c r="L3361" s="70">
        <v>0</v>
      </c>
      <c r="M3361" s="71">
        <v>0.82</v>
      </c>
      <c r="N3361" s="72"/>
      <c r="O3361" s="73">
        <f>MIN(1,MAX(0,(1/(1+EXP(-(Assumptions!$B$5 + Assumptions!$B$6*$N3361))))*Assumptions!$B$3))</f>
        <v>3.9165722796764356E-2</v>
      </c>
      <c r="P3361" s="73">
        <f>VLOOKUP($F3361,Assumptions!$A$23:$B$27,2,FALSE)*Assumptions!$B$4</f>
        <v>0.35</v>
      </c>
      <c r="Q3361" s="74">
        <f t="shared" si="104"/>
        <v>168789.41833143946</v>
      </c>
      <c r="R3361" s="75" t="str">
        <f>IF($O3361&lt;Assumptions!$B$17,"A",IF($O3361&lt;Assumptions!$B$18,"B",IF($O3361&lt;Assumptions!$B$19,"C",IF($O3361&lt;Assumptions!$B$20,"D","E"))))</f>
        <v>B</v>
      </c>
      <c r="S3361" s="75">
        <f t="shared" si="105"/>
        <v>0</v>
      </c>
    </row>
    <row r="3362" spans="1:19" ht="17.399999999999999" x14ac:dyDescent="0.3">
      <c r="A3362" s="39" t="s">
        <v>674</v>
      </c>
      <c r="B3362" s="39" t="s">
        <v>92</v>
      </c>
      <c r="C3362" s="39" t="s">
        <v>190</v>
      </c>
      <c r="D3362" s="39" t="s">
        <v>34</v>
      </c>
      <c r="E3362" s="70" t="s">
        <v>39</v>
      </c>
      <c r="F3362" s="70" t="s">
        <v>28</v>
      </c>
      <c r="G3362" s="78">
        <v>45436</v>
      </c>
      <c r="H3362" s="78">
        <v>45689</v>
      </c>
      <c r="I3362" s="69">
        <v>12126267.15</v>
      </c>
      <c r="J3362" s="70">
        <v>0</v>
      </c>
      <c r="K3362" s="71">
        <v>1.129</v>
      </c>
      <c r="L3362" s="70">
        <v>0</v>
      </c>
      <c r="M3362" s="71">
        <v>0.82</v>
      </c>
      <c r="N3362" s="72"/>
      <c r="O3362" s="73">
        <f>MIN(1,MAX(0,(1/(1+EXP(-(Assumptions!$B$5 + Assumptions!$B$6*$N3362))))*Assumptions!$B$3))</f>
        <v>3.9165722796764356E-2</v>
      </c>
      <c r="P3362" s="73">
        <f>VLOOKUP($F3362,Assumptions!$A$23:$B$27,2,FALSE)*Assumptions!$B$4</f>
        <v>0.35</v>
      </c>
      <c r="Q3362" s="74">
        <f t="shared" si="104"/>
        <v>166226.90621474342</v>
      </c>
      <c r="R3362" s="75" t="str">
        <f>IF($O3362&lt;Assumptions!$B$17,"A",IF($O3362&lt;Assumptions!$B$18,"B",IF($O3362&lt;Assumptions!$B$19,"C",IF($O3362&lt;Assumptions!$B$20,"D","E"))))</f>
        <v>B</v>
      </c>
      <c r="S3362" s="75">
        <f t="shared" si="105"/>
        <v>0</v>
      </c>
    </row>
    <row r="3363" spans="1:19" ht="17.399999999999999" x14ac:dyDescent="0.3">
      <c r="A3363" s="39" t="s">
        <v>674</v>
      </c>
      <c r="B3363" s="39" t="s">
        <v>92</v>
      </c>
      <c r="C3363" s="39" t="s">
        <v>190</v>
      </c>
      <c r="D3363" s="39" t="s">
        <v>34</v>
      </c>
      <c r="E3363" s="70" t="s">
        <v>39</v>
      </c>
      <c r="F3363" s="70" t="s">
        <v>28</v>
      </c>
      <c r="G3363" s="78">
        <v>45436</v>
      </c>
      <c r="H3363" s="78">
        <v>45717</v>
      </c>
      <c r="I3363" s="69">
        <v>11901716.49</v>
      </c>
      <c r="J3363" s="70">
        <v>0</v>
      </c>
      <c r="K3363" s="71">
        <v>1.0840000000000001</v>
      </c>
      <c r="L3363" s="70">
        <v>0</v>
      </c>
      <c r="M3363" s="71">
        <v>0.82</v>
      </c>
      <c r="N3363" s="72"/>
      <c r="O3363" s="73">
        <f>MIN(1,MAX(0,(1/(1+EXP(-(Assumptions!$B$5 + Assumptions!$B$6*$N3363))))*Assumptions!$B$3))</f>
        <v>3.9165722796764356E-2</v>
      </c>
      <c r="P3363" s="73">
        <f>VLOOKUP($F3363,Assumptions!$A$23:$B$27,2,FALSE)*Assumptions!$B$4</f>
        <v>0.35</v>
      </c>
      <c r="Q3363" s="74">
        <f t="shared" si="104"/>
        <v>163148.76509855673</v>
      </c>
      <c r="R3363" s="75" t="str">
        <f>IF($O3363&lt;Assumptions!$B$17,"A",IF($O3363&lt;Assumptions!$B$18,"B",IF($O3363&lt;Assumptions!$B$19,"C",IF($O3363&lt;Assumptions!$B$20,"D","E"))))</f>
        <v>B</v>
      </c>
      <c r="S3363" s="75">
        <f t="shared" si="105"/>
        <v>0</v>
      </c>
    </row>
    <row r="3364" spans="1:19" ht="17.399999999999999" x14ac:dyDescent="0.3">
      <c r="A3364" s="39" t="s">
        <v>674</v>
      </c>
      <c r="B3364" s="39" t="s">
        <v>92</v>
      </c>
      <c r="C3364" s="39" t="s">
        <v>190</v>
      </c>
      <c r="D3364" s="39" t="s">
        <v>34</v>
      </c>
      <c r="E3364" s="70" t="s">
        <v>39</v>
      </c>
      <c r="F3364" s="70" t="s">
        <v>28</v>
      </c>
      <c r="G3364" s="78">
        <v>45436</v>
      </c>
      <c r="H3364" s="78">
        <v>45748</v>
      </c>
      <c r="I3364" s="69">
        <v>11675112.33</v>
      </c>
      <c r="J3364" s="70">
        <v>15</v>
      </c>
      <c r="K3364" s="71">
        <v>1.022</v>
      </c>
      <c r="L3364" s="70">
        <v>0</v>
      </c>
      <c r="M3364" s="71">
        <v>0.82</v>
      </c>
      <c r="N3364" s="72"/>
      <c r="O3364" s="73">
        <f>MIN(1,MAX(0,(1/(1+EXP(-(Assumptions!$B$5 + Assumptions!$B$6*$N3364))))*Assumptions!$B$3))</f>
        <v>3.9165722796764356E-2</v>
      </c>
      <c r="P3364" s="73">
        <f>VLOOKUP($F3364,Assumptions!$A$23:$B$27,2,FALSE)*Assumptions!$B$4</f>
        <v>0.35</v>
      </c>
      <c r="Q3364" s="74">
        <f t="shared" si="104"/>
        <v>160042.47459825294</v>
      </c>
      <c r="R3364" s="75" t="str">
        <f>IF($O3364&lt;Assumptions!$B$17,"A",IF($O3364&lt;Assumptions!$B$18,"B",IF($O3364&lt;Assumptions!$B$19,"C",IF($O3364&lt;Assumptions!$B$20,"D","E"))))</f>
        <v>B</v>
      </c>
      <c r="S3364" s="75">
        <f t="shared" si="105"/>
        <v>0</v>
      </c>
    </row>
    <row r="3365" spans="1:19" ht="17.399999999999999" x14ac:dyDescent="0.3">
      <c r="A3365" s="39" t="s">
        <v>674</v>
      </c>
      <c r="B3365" s="39" t="s">
        <v>92</v>
      </c>
      <c r="C3365" s="39" t="s">
        <v>190</v>
      </c>
      <c r="D3365" s="39" t="s">
        <v>34</v>
      </c>
      <c r="E3365" s="70" t="s">
        <v>39</v>
      </c>
      <c r="F3365" s="70" t="s">
        <v>28</v>
      </c>
      <c r="G3365" s="78">
        <v>45436</v>
      </c>
      <c r="H3365" s="78">
        <v>45778</v>
      </c>
      <c r="I3365" s="69">
        <v>11492104.16</v>
      </c>
      <c r="J3365" s="70">
        <v>15</v>
      </c>
      <c r="K3365" s="71">
        <v>1.083</v>
      </c>
      <c r="L3365" s="70">
        <v>0</v>
      </c>
      <c r="M3365" s="71">
        <v>0.82</v>
      </c>
      <c r="N3365" s="72"/>
      <c r="O3365" s="73">
        <f>MIN(1,MAX(0,(1/(1+EXP(-(Assumptions!$B$5 + Assumptions!$B$6*$N3365))))*Assumptions!$B$3))</f>
        <v>3.9165722796764356E-2</v>
      </c>
      <c r="P3365" s="73">
        <f>VLOOKUP($F3365,Assumptions!$A$23:$B$27,2,FALSE)*Assumptions!$B$4</f>
        <v>0.35</v>
      </c>
      <c r="Q3365" s="74">
        <f t="shared" si="104"/>
        <v>157533.79805873585</v>
      </c>
      <c r="R3365" s="75" t="str">
        <f>IF($O3365&lt;Assumptions!$B$17,"A",IF($O3365&lt;Assumptions!$B$18,"B",IF($O3365&lt;Assumptions!$B$19,"C",IF($O3365&lt;Assumptions!$B$20,"D","E"))))</f>
        <v>B</v>
      </c>
      <c r="S3365" s="75">
        <f t="shared" si="105"/>
        <v>0</v>
      </c>
    </row>
    <row r="3366" spans="1:19" ht="17.399999999999999" x14ac:dyDescent="0.3">
      <c r="A3366" s="39" t="s">
        <v>674</v>
      </c>
      <c r="B3366" s="39" t="s">
        <v>92</v>
      </c>
      <c r="C3366" s="39" t="s">
        <v>190</v>
      </c>
      <c r="D3366" s="39" t="s">
        <v>34</v>
      </c>
      <c r="E3366" s="70" t="s">
        <v>39</v>
      </c>
      <c r="F3366" s="70" t="s">
        <v>28</v>
      </c>
      <c r="G3366" s="78">
        <v>45436</v>
      </c>
      <c r="H3366" s="78">
        <v>45809</v>
      </c>
      <c r="I3366" s="69">
        <v>11294341.32</v>
      </c>
      <c r="J3366" s="70">
        <v>65</v>
      </c>
      <c r="K3366" s="71">
        <v>0.70099999999999996</v>
      </c>
      <c r="L3366" s="70">
        <v>0</v>
      </c>
      <c r="M3366" s="71">
        <v>0.82</v>
      </c>
      <c r="N3366" s="72"/>
      <c r="O3366" s="73">
        <f>MIN(1,MAX(0,(1/(1+EXP(-(Assumptions!$B$5 + Assumptions!$B$6*$N3366))))*Assumptions!$B$3))</f>
        <v>3.9165722796764356E-2</v>
      </c>
      <c r="P3366" s="73">
        <f>VLOOKUP($F3366,Assumptions!$A$23:$B$27,2,FALSE)*Assumptions!$B$4</f>
        <v>0.35</v>
      </c>
      <c r="Q3366" s="74">
        <f t="shared" si="104"/>
        <v>154822.86445890658</v>
      </c>
      <c r="R3366" s="75" t="str">
        <f>IF($O3366&lt;Assumptions!$B$17,"A",IF($O3366&lt;Assumptions!$B$18,"B",IF($O3366&lt;Assumptions!$B$19,"C",IF($O3366&lt;Assumptions!$B$20,"D","E"))))</f>
        <v>B</v>
      </c>
      <c r="S3366" s="75">
        <f t="shared" si="105"/>
        <v>0</v>
      </c>
    </row>
    <row r="3367" spans="1:19" ht="17.399999999999999" x14ac:dyDescent="0.3">
      <c r="A3367" s="39" t="s">
        <v>674</v>
      </c>
      <c r="B3367" s="39" t="s">
        <v>92</v>
      </c>
      <c r="C3367" s="39" t="s">
        <v>190</v>
      </c>
      <c r="D3367" s="39" t="s">
        <v>34</v>
      </c>
      <c r="E3367" s="70" t="s">
        <v>39</v>
      </c>
      <c r="F3367" s="70" t="s">
        <v>28</v>
      </c>
      <c r="G3367" s="78">
        <v>45436</v>
      </c>
      <c r="H3367" s="78">
        <v>45839</v>
      </c>
      <c r="I3367" s="69">
        <v>11129845.300000001</v>
      </c>
      <c r="J3367" s="70">
        <v>0</v>
      </c>
      <c r="K3367" s="71">
        <v>1.0089999999999999</v>
      </c>
      <c r="L3367" s="70">
        <v>0</v>
      </c>
      <c r="M3367" s="71">
        <v>0.82</v>
      </c>
      <c r="N3367" s="72"/>
      <c r="O3367" s="73">
        <f>MIN(1,MAX(0,(1/(1+EXP(-(Assumptions!$B$5 + Assumptions!$B$6*$N3367))))*Assumptions!$B$3))</f>
        <v>3.9165722796764356E-2</v>
      </c>
      <c r="P3367" s="73">
        <f>VLOOKUP($F3367,Assumptions!$A$23:$B$27,2,FALSE)*Assumptions!$B$4</f>
        <v>0.35</v>
      </c>
      <c r="Q3367" s="74">
        <f t="shared" si="104"/>
        <v>152567.95252673471</v>
      </c>
      <c r="R3367" s="75" t="str">
        <f>IF($O3367&lt;Assumptions!$B$17,"A",IF($O3367&lt;Assumptions!$B$18,"B",IF($O3367&lt;Assumptions!$B$19,"C",IF($O3367&lt;Assumptions!$B$20,"D","E"))))</f>
        <v>B</v>
      </c>
      <c r="S3367" s="75">
        <f t="shared" si="105"/>
        <v>0</v>
      </c>
    </row>
    <row r="3368" spans="1:19" ht="17.399999999999999" x14ac:dyDescent="0.3">
      <c r="A3368" s="39" t="s">
        <v>674</v>
      </c>
      <c r="B3368" s="39" t="s">
        <v>92</v>
      </c>
      <c r="C3368" s="39" t="s">
        <v>190</v>
      </c>
      <c r="D3368" s="39" t="s">
        <v>34</v>
      </c>
      <c r="E3368" s="70" t="s">
        <v>39</v>
      </c>
      <c r="F3368" s="70" t="s">
        <v>28</v>
      </c>
      <c r="G3368" s="78">
        <v>45436</v>
      </c>
      <c r="H3368" s="78">
        <v>45870</v>
      </c>
      <c r="I3368" s="69">
        <v>10921310.359999999</v>
      </c>
      <c r="J3368" s="70">
        <v>0</v>
      </c>
      <c r="K3368" s="71">
        <v>1.1479999999999999</v>
      </c>
      <c r="L3368" s="70">
        <v>0</v>
      </c>
      <c r="M3368" s="71">
        <v>0.82</v>
      </c>
      <c r="N3368" s="72"/>
      <c r="O3368" s="73">
        <f>MIN(1,MAX(0,(1/(1+EXP(-(Assumptions!$B$5 + Assumptions!$B$6*$N3368))))*Assumptions!$B$3))</f>
        <v>3.9165722796764356E-2</v>
      </c>
      <c r="P3368" s="73">
        <f>VLOOKUP($F3368,Assumptions!$A$23:$B$27,2,FALSE)*Assumptions!$B$4</f>
        <v>0.35</v>
      </c>
      <c r="Q3368" s="74">
        <f t="shared" si="104"/>
        <v>149709.35494801673</v>
      </c>
      <c r="R3368" s="75" t="str">
        <f>IF($O3368&lt;Assumptions!$B$17,"A",IF($O3368&lt;Assumptions!$B$18,"B",IF($O3368&lt;Assumptions!$B$19,"C",IF($O3368&lt;Assumptions!$B$20,"D","E"))))</f>
        <v>B</v>
      </c>
      <c r="S3368" s="75">
        <f t="shared" si="105"/>
        <v>0</v>
      </c>
    </row>
    <row r="3369" spans="1:19" ht="17.399999999999999" x14ac:dyDescent="0.3">
      <c r="A3369" s="39" t="s">
        <v>674</v>
      </c>
      <c r="B3369" s="39" t="s">
        <v>92</v>
      </c>
      <c r="C3369" s="39" t="s">
        <v>190</v>
      </c>
      <c r="D3369" s="39" t="s">
        <v>34</v>
      </c>
      <c r="E3369" s="70" t="s">
        <v>39</v>
      </c>
      <c r="F3369" s="70" t="s">
        <v>28</v>
      </c>
      <c r="G3369" s="78">
        <v>45436</v>
      </c>
      <c r="H3369" s="78">
        <v>45901</v>
      </c>
      <c r="I3369" s="69">
        <v>10726985.84</v>
      </c>
      <c r="J3369" s="70">
        <v>0</v>
      </c>
      <c r="K3369" s="71">
        <v>0.96699999999999997</v>
      </c>
      <c r="L3369" s="70">
        <v>0</v>
      </c>
      <c r="M3369" s="71">
        <v>0.82</v>
      </c>
      <c r="N3369" s="72"/>
      <c r="O3369" s="73">
        <f>MIN(1,MAX(0,(1/(1+EXP(-(Assumptions!$B$5 + Assumptions!$B$6*$N3369))))*Assumptions!$B$3))</f>
        <v>3.9165722796764356E-2</v>
      </c>
      <c r="P3369" s="73">
        <f>VLOOKUP($F3369,Assumptions!$A$23:$B$27,2,FALSE)*Assumptions!$B$4</f>
        <v>0.35</v>
      </c>
      <c r="Q3369" s="74">
        <f t="shared" si="104"/>
        <v>147045.55384898974</v>
      </c>
      <c r="R3369" s="75" t="str">
        <f>IF($O3369&lt;Assumptions!$B$17,"A",IF($O3369&lt;Assumptions!$B$18,"B",IF($O3369&lt;Assumptions!$B$19,"C",IF($O3369&lt;Assumptions!$B$20,"D","E"))))</f>
        <v>B</v>
      </c>
      <c r="S3369" s="75">
        <f t="shared" si="105"/>
        <v>0</v>
      </c>
    </row>
    <row r="3370" spans="1:19" ht="17.399999999999999" x14ac:dyDescent="0.3">
      <c r="A3370" s="39" t="s">
        <v>674</v>
      </c>
      <c r="B3370" s="39" t="s">
        <v>92</v>
      </c>
      <c r="C3370" s="39" t="s">
        <v>190</v>
      </c>
      <c r="D3370" s="39" t="s">
        <v>34</v>
      </c>
      <c r="E3370" s="70" t="s">
        <v>39</v>
      </c>
      <c r="F3370" s="70" t="s">
        <v>28</v>
      </c>
      <c r="G3370" s="78">
        <v>45436</v>
      </c>
      <c r="H3370" s="78">
        <v>45931</v>
      </c>
      <c r="I3370" s="69">
        <v>10514232.130000001</v>
      </c>
      <c r="J3370" s="70">
        <v>0</v>
      </c>
      <c r="K3370" s="71">
        <v>1.0609999999999999</v>
      </c>
      <c r="L3370" s="70">
        <v>0</v>
      </c>
      <c r="M3370" s="71">
        <v>0.82</v>
      </c>
      <c r="N3370" s="72"/>
      <c r="O3370" s="73">
        <f>MIN(1,MAX(0,(1/(1+EXP(-(Assumptions!$B$5 + Assumptions!$B$6*$N3370))))*Assumptions!$B$3))</f>
        <v>3.9165722796764356E-2</v>
      </c>
      <c r="P3370" s="73">
        <f>VLOOKUP($F3370,Assumptions!$A$23:$B$27,2,FALSE)*Assumptions!$B$4</f>
        <v>0.35</v>
      </c>
      <c r="Q3370" s="74">
        <f t="shared" si="104"/>
        <v>144129.12535854464</v>
      </c>
      <c r="R3370" s="75" t="str">
        <f>IF($O3370&lt;Assumptions!$B$17,"A",IF($O3370&lt;Assumptions!$B$18,"B",IF($O3370&lt;Assumptions!$B$19,"C",IF($O3370&lt;Assumptions!$B$20,"D","E"))))</f>
        <v>B</v>
      </c>
      <c r="S3370" s="75">
        <f t="shared" si="105"/>
        <v>0</v>
      </c>
    </row>
    <row r="3371" spans="1:19" ht="17.399999999999999" x14ac:dyDescent="0.3">
      <c r="A3371" s="39" t="s">
        <v>674</v>
      </c>
      <c r="B3371" s="39" t="s">
        <v>92</v>
      </c>
      <c r="C3371" s="39" t="s">
        <v>190</v>
      </c>
      <c r="D3371" s="39" t="s">
        <v>34</v>
      </c>
      <c r="E3371" s="70" t="s">
        <v>39</v>
      </c>
      <c r="F3371" s="70" t="s">
        <v>28</v>
      </c>
      <c r="G3371" s="78">
        <v>45436</v>
      </c>
      <c r="H3371" s="78">
        <v>45962</v>
      </c>
      <c r="I3371" s="69">
        <v>10316222.439999999</v>
      </c>
      <c r="J3371" s="70">
        <v>0</v>
      </c>
      <c r="K3371" s="71">
        <v>1.02</v>
      </c>
      <c r="L3371" s="70">
        <v>0</v>
      </c>
      <c r="M3371" s="71">
        <v>0.82</v>
      </c>
      <c r="N3371" s="72"/>
      <c r="O3371" s="73">
        <f>MIN(1,MAX(0,(1/(1+EXP(-(Assumptions!$B$5 + Assumptions!$B$6*$N3371))))*Assumptions!$B$3))</f>
        <v>3.9165722796764356E-2</v>
      </c>
      <c r="P3371" s="73">
        <f>VLOOKUP($F3371,Assumptions!$A$23:$B$27,2,FALSE)*Assumptions!$B$4</f>
        <v>0.35</v>
      </c>
      <c r="Q3371" s="74">
        <f t="shared" si="104"/>
        <v>141414.80793817999</v>
      </c>
      <c r="R3371" s="75" t="str">
        <f>IF($O3371&lt;Assumptions!$B$17,"A",IF($O3371&lt;Assumptions!$B$18,"B",IF($O3371&lt;Assumptions!$B$19,"C",IF($O3371&lt;Assumptions!$B$20,"D","E"))))</f>
        <v>B</v>
      </c>
      <c r="S3371" s="75">
        <f t="shared" si="105"/>
        <v>0</v>
      </c>
    </row>
    <row r="3372" spans="1:19" ht="17.399999999999999" x14ac:dyDescent="0.3">
      <c r="A3372" s="39" t="s">
        <v>674</v>
      </c>
      <c r="B3372" s="39" t="s">
        <v>92</v>
      </c>
      <c r="C3372" s="39" t="s">
        <v>190</v>
      </c>
      <c r="D3372" s="39" t="s">
        <v>34</v>
      </c>
      <c r="E3372" s="70" t="s">
        <v>39</v>
      </c>
      <c r="F3372" s="70" t="s">
        <v>28</v>
      </c>
      <c r="G3372" s="78">
        <v>45436</v>
      </c>
      <c r="H3372" s="78">
        <v>45992</v>
      </c>
      <c r="I3372" s="69">
        <v>10145817.710000001</v>
      </c>
      <c r="J3372" s="70">
        <v>0</v>
      </c>
      <c r="K3372" s="71">
        <v>1.056</v>
      </c>
      <c r="L3372" s="70">
        <v>0</v>
      </c>
      <c r="M3372" s="71">
        <v>0.82</v>
      </c>
      <c r="N3372" s="72"/>
      <c r="O3372" s="73">
        <f>MIN(1,MAX(0,(1/(1+EXP(-(Assumptions!$B$5 + Assumptions!$B$6*$N3372))))*Assumptions!$B$3))</f>
        <v>3.9165722796764356E-2</v>
      </c>
      <c r="P3372" s="73">
        <f>VLOOKUP($F3372,Assumptions!$A$23:$B$27,2,FALSE)*Assumptions!$B$4</f>
        <v>0.35</v>
      </c>
      <c r="Q3372" s="74">
        <f t="shared" si="104"/>
        <v>139078.89939172688</v>
      </c>
      <c r="R3372" s="75" t="str">
        <f>IF($O3372&lt;Assumptions!$B$17,"A",IF($O3372&lt;Assumptions!$B$18,"B",IF($O3372&lt;Assumptions!$B$19,"C",IF($O3372&lt;Assumptions!$B$20,"D","E"))))</f>
        <v>B</v>
      </c>
      <c r="S3372" s="75">
        <f t="shared" si="105"/>
        <v>0</v>
      </c>
    </row>
    <row r="3373" spans="1:19" ht="17.399999999999999" x14ac:dyDescent="0.3">
      <c r="A3373" s="39" t="s">
        <v>676</v>
      </c>
      <c r="B3373" s="39" t="s">
        <v>83</v>
      </c>
      <c r="C3373" s="39" t="s">
        <v>135</v>
      </c>
      <c r="D3373" s="39" t="s">
        <v>38</v>
      </c>
      <c r="E3373" s="70" t="s">
        <v>43</v>
      </c>
      <c r="F3373" s="70" t="s">
        <v>36</v>
      </c>
      <c r="G3373" s="78">
        <v>45455</v>
      </c>
      <c r="H3373" s="78">
        <v>45658</v>
      </c>
      <c r="I3373" s="69">
        <v>399313.26</v>
      </c>
      <c r="J3373" s="70">
        <v>0</v>
      </c>
      <c r="K3373" s="71">
        <v>1.1000000000000001</v>
      </c>
      <c r="L3373" s="70">
        <v>0</v>
      </c>
      <c r="M3373" s="71">
        <v>0.82399999999999995</v>
      </c>
      <c r="N3373" s="72"/>
      <c r="O3373" s="73">
        <f>MIN(1,MAX(0,(1/(1+EXP(-(Assumptions!$B$5 + Assumptions!$B$6*$N3373))))*Assumptions!$B$3))</f>
        <v>3.9165722796764356E-2</v>
      </c>
      <c r="P3373" s="73">
        <f>VLOOKUP($F3373,Assumptions!$A$23:$B$27,2,FALSE)*Assumptions!$B$4</f>
        <v>0.55000000000000004</v>
      </c>
      <c r="Q3373" s="74">
        <f t="shared" si="104"/>
        <v>8601.6658476277626</v>
      </c>
      <c r="R3373" s="75" t="str">
        <f>IF($O3373&lt;Assumptions!$B$17,"A",IF($O3373&lt;Assumptions!$B$18,"B",IF($O3373&lt;Assumptions!$B$19,"C",IF($O3373&lt;Assumptions!$B$20,"D","E"))))</f>
        <v>B</v>
      </c>
      <c r="S3373" s="75">
        <f t="shared" si="105"/>
        <v>0</v>
      </c>
    </row>
    <row r="3374" spans="1:19" ht="17.399999999999999" x14ac:dyDescent="0.3">
      <c r="A3374" s="39" t="s">
        <v>676</v>
      </c>
      <c r="B3374" s="39" t="s">
        <v>83</v>
      </c>
      <c r="C3374" s="39" t="s">
        <v>135</v>
      </c>
      <c r="D3374" s="39" t="s">
        <v>38</v>
      </c>
      <c r="E3374" s="70" t="s">
        <v>43</v>
      </c>
      <c r="F3374" s="70" t="s">
        <v>36</v>
      </c>
      <c r="G3374" s="78">
        <v>45455</v>
      </c>
      <c r="H3374" s="78">
        <v>45689</v>
      </c>
      <c r="I3374" s="69">
        <v>388011.73</v>
      </c>
      <c r="J3374" s="70">
        <v>0</v>
      </c>
      <c r="K3374" s="71">
        <v>1.073</v>
      </c>
      <c r="L3374" s="70">
        <v>0</v>
      </c>
      <c r="M3374" s="71">
        <v>0.82399999999999995</v>
      </c>
      <c r="N3374" s="72"/>
      <c r="O3374" s="73">
        <f>MIN(1,MAX(0,(1/(1+EXP(-(Assumptions!$B$5 + Assumptions!$B$6*$N3374))))*Assumptions!$B$3))</f>
        <v>3.9165722796764356E-2</v>
      </c>
      <c r="P3374" s="73">
        <f>VLOOKUP($F3374,Assumptions!$A$23:$B$27,2,FALSE)*Assumptions!$B$4</f>
        <v>0.55000000000000004</v>
      </c>
      <c r="Q3374" s="74">
        <f t="shared" si="104"/>
        <v>8358.2179224901374</v>
      </c>
      <c r="R3374" s="75" t="str">
        <f>IF($O3374&lt;Assumptions!$B$17,"A",IF($O3374&lt;Assumptions!$B$18,"B",IF($O3374&lt;Assumptions!$B$19,"C",IF($O3374&lt;Assumptions!$B$20,"D","E"))))</f>
        <v>B</v>
      </c>
      <c r="S3374" s="75">
        <f t="shared" si="105"/>
        <v>0</v>
      </c>
    </row>
    <row r="3375" spans="1:19" ht="17.399999999999999" x14ac:dyDescent="0.3">
      <c r="A3375" s="39" t="s">
        <v>676</v>
      </c>
      <c r="B3375" s="39" t="s">
        <v>83</v>
      </c>
      <c r="C3375" s="39" t="s">
        <v>135</v>
      </c>
      <c r="D3375" s="39" t="s">
        <v>38</v>
      </c>
      <c r="E3375" s="70" t="s">
        <v>43</v>
      </c>
      <c r="F3375" s="70" t="s">
        <v>36</v>
      </c>
      <c r="G3375" s="78">
        <v>45455</v>
      </c>
      <c r="H3375" s="78">
        <v>45717</v>
      </c>
      <c r="I3375" s="69">
        <v>377280.94</v>
      </c>
      <c r="J3375" s="70">
        <v>0</v>
      </c>
      <c r="K3375" s="71">
        <v>0.996</v>
      </c>
      <c r="L3375" s="70">
        <v>0</v>
      </c>
      <c r="M3375" s="71">
        <v>0.82399999999999995</v>
      </c>
      <c r="N3375" s="72"/>
      <c r="O3375" s="73">
        <f>MIN(1,MAX(0,(1/(1+EXP(-(Assumptions!$B$5 + Assumptions!$B$6*$N3375))))*Assumptions!$B$3))</f>
        <v>3.9165722796764356E-2</v>
      </c>
      <c r="P3375" s="73">
        <f>VLOOKUP($F3375,Assumptions!$A$23:$B$27,2,FALSE)*Assumptions!$B$4</f>
        <v>0.55000000000000004</v>
      </c>
      <c r="Q3375" s="74">
        <f t="shared" si="104"/>
        <v>8127.0643918984779</v>
      </c>
      <c r="R3375" s="75" t="str">
        <f>IF($O3375&lt;Assumptions!$B$17,"A",IF($O3375&lt;Assumptions!$B$18,"B",IF($O3375&lt;Assumptions!$B$19,"C",IF($O3375&lt;Assumptions!$B$20,"D","E"))))</f>
        <v>B</v>
      </c>
      <c r="S3375" s="75">
        <f t="shared" si="105"/>
        <v>0</v>
      </c>
    </row>
    <row r="3376" spans="1:19" ht="17.399999999999999" x14ac:dyDescent="0.3">
      <c r="A3376" s="39" t="s">
        <v>676</v>
      </c>
      <c r="B3376" s="39" t="s">
        <v>83</v>
      </c>
      <c r="C3376" s="39" t="s">
        <v>135</v>
      </c>
      <c r="D3376" s="39" t="s">
        <v>38</v>
      </c>
      <c r="E3376" s="70" t="s">
        <v>43</v>
      </c>
      <c r="F3376" s="70" t="s">
        <v>36</v>
      </c>
      <c r="G3376" s="78">
        <v>45455</v>
      </c>
      <c r="H3376" s="78">
        <v>45748</v>
      </c>
      <c r="I3376" s="69">
        <v>365227.68</v>
      </c>
      <c r="J3376" s="70">
        <v>35</v>
      </c>
      <c r="K3376" s="71">
        <v>0.85899999999999999</v>
      </c>
      <c r="L3376" s="70">
        <v>0</v>
      </c>
      <c r="M3376" s="71">
        <v>0.82399999999999995</v>
      </c>
      <c r="N3376" s="72"/>
      <c r="O3376" s="73">
        <f>MIN(1,MAX(0,(1/(1+EXP(-(Assumptions!$B$5 + Assumptions!$B$6*$N3376))))*Assumptions!$B$3))</f>
        <v>3.9165722796764356E-2</v>
      </c>
      <c r="P3376" s="73">
        <f>VLOOKUP($F3376,Assumptions!$A$23:$B$27,2,FALSE)*Assumptions!$B$4</f>
        <v>0.55000000000000004</v>
      </c>
      <c r="Q3376" s="74">
        <f t="shared" si="104"/>
        <v>7867.4233399219474</v>
      </c>
      <c r="R3376" s="75" t="str">
        <f>IF($O3376&lt;Assumptions!$B$17,"A",IF($O3376&lt;Assumptions!$B$18,"B",IF($O3376&lt;Assumptions!$B$19,"C",IF($O3376&lt;Assumptions!$B$20,"D","E"))))</f>
        <v>B</v>
      </c>
      <c r="S3376" s="75">
        <f t="shared" si="105"/>
        <v>0</v>
      </c>
    </row>
    <row r="3377" spans="1:19" ht="17.399999999999999" x14ac:dyDescent="0.3">
      <c r="A3377" s="39" t="s">
        <v>676</v>
      </c>
      <c r="B3377" s="39" t="s">
        <v>83</v>
      </c>
      <c r="C3377" s="39" t="s">
        <v>135</v>
      </c>
      <c r="D3377" s="39" t="s">
        <v>38</v>
      </c>
      <c r="E3377" s="70" t="s">
        <v>43</v>
      </c>
      <c r="F3377" s="70" t="s">
        <v>36</v>
      </c>
      <c r="G3377" s="78">
        <v>45455</v>
      </c>
      <c r="H3377" s="78">
        <v>45778</v>
      </c>
      <c r="I3377" s="69">
        <v>355079.87</v>
      </c>
      <c r="J3377" s="70">
        <v>0</v>
      </c>
      <c r="K3377" s="71">
        <v>0.96499999999999997</v>
      </c>
      <c r="L3377" s="70">
        <v>0</v>
      </c>
      <c r="M3377" s="71">
        <v>0.82399999999999995</v>
      </c>
      <c r="N3377" s="72"/>
      <c r="O3377" s="73">
        <f>MIN(1,MAX(0,(1/(1+EXP(-(Assumptions!$B$5 + Assumptions!$B$6*$N3377))))*Assumptions!$B$3))</f>
        <v>3.9165722796764356E-2</v>
      </c>
      <c r="P3377" s="73">
        <f>VLOOKUP($F3377,Assumptions!$A$23:$B$27,2,FALSE)*Assumptions!$B$4</f>
        <v>0.55000000000000004</v>
      </c>
      <c r="Q3377" s="74">
        <f t="shared" si="104"/>
        <v>7648.8278675221181</v>
      </c>
      <c r="R3377" s="75" t="str">
        <f>IF($O3377&lt;Assumptions!$B$17,"A",IF($O3377&lt;Assumptions!$B$18,"B",IF($O3377&lt;Assumptions!$B$19,"C",IF($O3377&lt;Assumptions!$B$20,"D","E"))))</f>
        <v>B</v>
      </c>
      <c r="S3377" s="75">
        <f t="shared" si="105"/>
        <v>0</v>
      </c>
    </row>
    <row r="3378" spans="1:19" ht="17.399999999999999" x14ac:dyDescent="0.3">
      <c r="A3378" s="39" t="s">
        <v>676</v>
      </c>
      <c r="B3378" s="39" t="s">
        <v>83</v>
      </c>
      <c r="C3378" s="39" t="s">
        <v>135</v>
      </c>
      <c r="D3378" s="39" t="s">
        <v>38</v>
      </c>
      <c r="E3378" s="70" t="s">
        <v>43</v>
      </c>
      <c r="F3378" s="70" t="s">
        <v>36</v>
      </c>
      <c r="G3378" s="78">
        <v>45455</v>
      </c>
      <c r="H3378" s="78">
        <v>45809</v>
      </c>
      <c r="I3378" s="69">
        <v>343435.9</v>
      </c>
      <c r="J3378" s="70">
        <v>0</v>
      </c>
      <c r="K3378" s="71">
        <v>1.1180000000000001</v>
      </c>
      <c r="L3378" s="70">
        <v>0</v>
      </c>
      <c r="M3378" s="71">
        <v>0.82399999999999995</v>
      </c>
      <c r="N3378" s="72"/>
      <c r="O3378" s="73">
        <f>MIN(1,MAX(0,(1/(1+EXP(-(Assumptions!$B$5 + Assumptions!$B$6*$N3378))))*Assumptions!$B$3))</f>
        <v>3.9165722796764356E-2</v>
      </c>
      <c r="P3378" s="73">
        <f>VLOOKUP($F3378,Assumptions!$A$23:$B$27,2,FALSE)*Assumptions!$B$4</f>
        <v>0.55000000000000004</v>
      </c>
      <c r="Q3378" s="74">
        <f t="shared" si="104"/>
        <v>7398.0033918215076</v>
      </c>
      <c r="R3378" s="75" t="str">
        <f>IF($O3378&lt;Assumptions!$B$17,"A",IF($O3378&lt;Assumptions!$B$18,"B",IF($O3378&lt;Assumptions!$B$19,"C",IF($O3378&lt;Assumptions!$B$20,"D","E"))))</f>
        <v>B</v>
      </c>
      <c r="S3378" s="75">
        <f t="shared" si="105"/>
        <v>0</v>
      </c>
    </row>
    <row r="3379" spans="1:19" ht="17.399999999999999" x14ac:dyDescent="0.3">
      <c r="A3379" s="39" t="s">
        <v>676</v>
      </c>
      <c r="B3379" s="39" t="s">
        <v>83</v>
      </c>
      <c r="C3379" s="39" t="s">
        <v>135</v>
      </c>
      <c r="D3379" s="39" t="s">
        <v>38</v>
      </c>
      <c r="E3379" s="70" t="s">
        <v>43</v>
      </c>
      <c r="F3379" s="70" t="s">
        <v>36</v>
      </c>
      <c r="G3379" s="78">
        <v>45455</v>
      </c>
      <c r="H3379" s="78">
        <v>45839</v>
      </c>
      <c r="I3379" s="69">
        <v>332263.42</v>
      </c>
      <c r="J3379" s="70">
        <v>15</v>
      </c>
      <c r="K3379" s="71">
        <v>1.07</v>
      </c>
      <c r="L3379" s="70">
        <v>0</v>
      </c>
      <c r="M3379" s="71">
        <v>0.82399999999999995</v>
      </c>
      <c r="N3379" s="72"/>
      <c r="O3379" s="73">
        <f>MIN(1,MAX(0,(1/(1+EXP(-(Assumptions!$B$5 + Assumptions!$B$6*$N3379))))*Assumptions!$B$3))</f>
        <v>3.9165722796764356E-2</v>
      </c>
      <c r="P3379" s="73">
        <f>VLOOKUP($F3379,Assumptions!$A$23:$B$27,2,FALSE)*Assumptions!$B$4</f>
        <v>0.55000000000000004</v>
      </c>
      <c r="Q3379" s="74">
        <f t="shared" si="104"/>
        <v>7157.3353517736896</v>
      </c>
      <c r="R3379" s="75" t="str">
        <f>IF($O3379&lt;Assumptions!$B$17,"A",IF($O3379&lt;Assumptions!$B$18,"B",IF($O3379&lt;Assumptions!$B$19,"C",IF($O3379&lt;Assumptions!$B$20,"D","E"))))</f>
        <v>B</v>
      </c>
      <c r="S3379" s="75">
        <f t="shared" si="105"/>
        <v>0</v>
      </c>
    </row>
    <row r="3380" spans="1:19" ht="17.399999999999999" x14ac:dyDescent="0.3">
      <c r="A3380" s="39" t="s">
        <v>676</v>
      </c>
      <c r="B3380" s="39" t="s">
        <v>83</v>
      </c>
      <c r="C3380" s="39" t="s">
        <v>135</v>
      </c>
      <c r="D3380" s="39" t="s">
        <v>38</v>
      </c>
      <c r="E3380" s="70" t="s">
        <v>43</v>
      </c>
      <c r="F3380" s="70" t="s">
        <v>36</v>
      </c>
      <c r="G3380" s="78">
        <v>45455</v>
      </c>
      <c r="H3380" s="78">
        <v>45870</v>
      </c>
      <c r="I3380" s="69">
        <v>322939.5</v>
      </c>
      <c r="J3380" s="70">
        <v>65</v>
      </c>
      <c r="K3380" s="71">
        <v>0.41499999999999998</v>
      </c>
      <c r="L3380" s="70">
        <v>0</v>
      </c>
      <c r="M3380" s="71">
        <v>0.82399999999999995</v>
      </c>
      <c r="N3380" s="72"/>
      <c r="O3380" s="73">
        <f>MIN(1,MAX(0,(1/(1+EXP(-(Assumptions!$B$5 + Assumptions!$B$6*$N3380))))*Assumptions!$B$3))</f>
        <v>3.9165722796764356E-2</v>
      </c>
      <c r="P3380" s="73">
        <f>VLOOKUP($F3380,Assumptions!$A$23:$B$27,2,FALSE)*Assumptions!$B$4</f>
        <v>0.55000000000000004</v>
      </c>
      <c r="Q3380" s="74">
        <f t="shared" si="104"/>
        <v>6956.4874154191266</v>
      </c>
      <c r="R3380" s="75" t="str">
        <f>IF($O3380&lt;Assumptions!$B$17,"A",IF($O3380&lt;Assumptions!$B$18,"B",IF($O3380&lt;Assumptions!$B$19,"C",IF($O3380&lt;Assumptions!$B$20,"D","E"))))</f>
        <v>B</v>
      </c>
      <c r="S3380" s="75">
        <f t="shared" si="105"/>
        <v>0</v>
      </c>
    </row>
    <row r="3381" spans="1:19" ht="17.399999999999999" x14ac:dyDescent="0.3">
      <c r="A3381" s="39" t="s">
        <v>676</v>
      </c>
      <c r="B3381" s="39" t="s">
        <v>83</v>
      </c>
      <c r="C3381" s="39" t="s">
        <v>135</v>
      </c>
      <c r="D3381" s="39" t="s">
        <v>38</v>
      </c>
      <c r="E3381" s="70" t="s">
        <v>43</v>
      </c>
      <c r="F3381" s="70" t="s">
        <v>36</v>
      </c>
      <c r="G3381" s="78">
        <v>45455</v>
      </c>
      <c r="H3381" s="78">
        <v>45901</v>
      </c>
      <c r="I3381" s="69">
        <v>322939.5</v>
      </c>
      <c r="J3381" s="70">
        <v>220</v>
      </c>
      <c r="K3381" s="71">
        <v>9.6000000000000002E-2</v>
      </c>
      <c r="L3381" s="70">
        <v>0</v>
      </c>
      <c r="M3381" s="71">
        <v>0.82399999999999995</v>
      </c>
      <c r="N3381" s="72"/>
      <c r="O3381" s="73">
        <f>MIN(1,MAX(0,(1/(1+EXP(-(Assumptions!$B$5 + Assumptions!$B$6*$N3381))))*Assumptions!$B$3))</f>
        <v>3.9165722796764356E-2</v>
      </c>
      <c r="P3381" s="73">
        <f>VLOOKUP($F3381,Assumptions!$A$23:$B$27,2,FALSE)*Assumptions!$B$4</f>
        <v>0.55000000000000004</v>
      </c>
      <c r="Q3381" s="74">
        <f t="shared" si="104"/>
        <v>6956.4874154191266</v>
      </c>
      <c r="R3381" s="75" t="str">
        <f>IF($O3381&lt;Assumptions!$B$17,"A",IF($O3381&lt;Assumptions!$B$18,"B",IF($O3381&lt;Assumptions!$B$19,"C",IF($O3381&lt;Assumptions!$B$20,"D","E"))))</f>
        <v>B</v>
      </c>
      <c r="S3381" s="75">
        <f t="shared" si="105"/>
        <v>1</v>
      </c>
    </row>
    <row r="3382" spans="1:19" ht="17.399999999999999" x14ac:dyDescent="0.3">
      <c r="A3382" s="39" t="s">
        <v>676</v>
      </c>
      <c r="B3382" s="39" t="s">
        <v>83</v>
      </c>
      <c r="C3382" s="39" t="s">
        <v>135</v>
      </c>
      <c r="D3382" s="39" t="s">
        <v>38</v>
      </c>
      <c r="E3382" s="70" t="s">
        <v>43</v>
      </c>
      <c r="F3382" s="70" t="s">
        <v>36</v>
      </c>
      <c r="G3382" s="78">
        <v>45455</v>
      </c>
      <c r="H3382" s="78">
        <v>45931</v>
      </c>
      <c r="I3382" s="69">
        <v>322939.5</v>
      </c>
      <c r="J3382" s="70">
        <v>999</v>
      </c>
      <c r="K3382" s="71">
        <v>0.188</v>
      </c>
      <c r="L3382" s="70">
        <v>0</v>
      </c>
      <c r="M3382" s="71">
        <v>0.82399999999999995</v>
      </c>
      <c r="N3382" s="72"/>
      <c r="O3382" s="73">
        <f>MIN(1,MAX(0,(1/(1+EXP(-(Assumptions!$B$5 + Assumptions!$B$6*$N3382))))*Assumptions!$B$3))</f>
        <v>3.9165722796764356E-2</v>
      </c>
      <c r="P3382" s="73">
        <f>VLOOKUP($F3382,Assumptions!$A$23:$B$27,2,FALSE)*Assumptions!$B$4</f>
        <v>0.55000000000000004</v>
      </c>
      <c r="Q3382" s="74">
        <f t="shared" si="104"/>
        <v>6956.4874154191266</v>
      </c>
      <c r="R3382" s="75" t="str">
        <f>IF($O3382&lt;Assumptions!$B$17,"A",IF($O3382&lt;Assumptions!$B$18,"B",IF($O3382&lt;Assumptions!$B$19,"C",IF($O3382&lt;Assumptions!$B$20,"D","E"))))</f>
        <v>B</v>
      </c>
      <c r="S3382" s="75">
        <f t="shared" si="105"/>
        <v>1</v>
      </c>
    </row>
    <row r="3383" spans="1:19" ht="17.399999999999999" x14ac:dyDescent="0.3">
      <c r="A3383" s="39" t="s">
        <v>676</v>
      </c>
      <c r="B3383" s="39" t="s">
        <v>83</v>
      </c>
      <c r="C3383" s="39" t="s">
        <v>135</v>
      </c>
      <c r="D3383" s="39" t="s">
        <v>38</v>
      </c>
      <c r="E3383" s="70" t="s">
        <v>43</v>
      </c>
      <c r="F3383" s="70" t="s">
        <v>36</v>
      </c>
      <c r="G3383" s="78">
        <v>45455</v>
      </c>
      <c r="H3383" s="78">
        <v>45962</v>
      </c>
      <c r="I3383" s="69">
        <v>322939.5</v>
      </c>
      <c r="J3383" s="70">
        <v>999</v>
      </c>
      <c r="K3383" s="71">
        <v>0.122</v>
      </c>
      <c r="L3383" s="70">
        <v>0</v>
      </c>
      <c r="M3383" s="71">
        <v>0.82399999999999995</v>
      </c>
      <c r="N3383" s="72"/>
      <c r="O3383" s="73">
        <f>MIN(1,MAX(0,(1/(1+EXP(-(Assumptions!$B$5 + Assumptions!$B$6*$N3383))))*Assumptions!$B$3))</f>
        <v>3.9165722796764356E-2</v>
      </c>
      <c r="P3383" s="73">
        <f>VLOOKUP($F3383,Assumptions!$A$23:$B$27,2,FALSE)*Assumptions!$B$4</f>
        <v>0.55000000000000004</v>
      </c>
      <c r="Q3383" s="74">
        <f t="shared" si="104"/>
        <v>6956.4874154191266</v>
      </c>
      <c r="R3383" s="75" t="str">
        <f>IF($O3383&lt;Assumptions!$B$17,"A",IF($O3383&lt;Assumptions!$B$18,"B",IF($O3383&lt;Assumptions!$B$19,"C",IF($O3383&lt;Assumptions!$B$20,"D","E"))))</f>
        <v>B</v>
      </c>
      <c r="S3383" s="75">
        <f t="shared" si="105"/>
        <v>1</v>
      </c>
    </row>
    <row r="3384" spans="1:19" ht="17.399999999999999" x14ac:dyDescent="0.3">
      <c r="A3384" s="39" t="s">
        <v>676</v>
      </c>
      <c r="B3384" s="39" t="s">
        <v>83</v>
      </c>
      <c r="C3384" s="39" t="s">
        <v>135</v>
      </c>
      <c r="D3384" s="39" t="s">
        <v>38</v>
      </c>
      <c r="E3384" s="70" t="s">
        <v>43</v>
      </c>
      <c r="F3384" s="70" t="s">
        <v>36</v>
      </c>
      <c r="G3384" s="78">
        <v>45455</v>
      </c>
      <c r="H3384" s="78">
        <v>45992</v>
      </c>
      <c r="I3384" s="69">
        <v>322939.5</v>
      </c>
      <c r="J3384" s="70">
        <v>999</v>
      </c>
      <c r="K3384" s="71">
        <v>0.161</v>
      </c>
      <c r="L3384" s="70">
        <v>0</v>
      </c>
      <c r="M3384" s="71">
        <v>0.82399999999999995</v>
      </c>
      <c r="N3384" s="72"/>
      <c r="O3384" s="73">
        <f>MIN(1,MAX(0,(1/(1+EXP(-(Assumptions!$B$5 + Assumptions!$B$6*$N3384))))*Assumptions!$B$3))</f>
        <v>3.9165722796764356E-2</v>
      </c>
      <c r="P3384" s="73">
        <f>VLOOKUP($F3384,Assumptions!$A$23:$B$27,2,FALSE)*Assumptions!$B$4</f>
        <v>0.55000000000000004</v>
      </c>
      <c r="Q3384" s="74">
        <f t="shared" si="104"/>
        <v>6956.4874154191266</v>
      </c>
      <c r="R3384" s="75" t="str">
        <f>IF($O3384&lt;Assumptions!$B$17,"A",IF($O3384&lt;Assumptions!$B$18,"B",IF($O3384&lt;Assumptions!$B$19,"C",IF($O3384&lt;Assumptions!$B$20,"D","E"))))</f>
        <v>B</v>
      </c>
      <c r="S3384" s="75">
        <f t="shared" si="105"/>
        <v>1</v>
      </c>
    </row>
    <row r="3385" spans="1:19" ht="17.399999999999999" x14ac:dyDescent="0.3">
      <c r="A3385" s="39" t="s">
        <v>677</v>
      </c>
      <c r="B3385" s="39" t="s">
        <v>87</v>
      </c>
      <c r="C3385" s="39" t="s">
        <v>135</v>
      </c>
      <c r="D3385" s="39" t="s">
        <v>48</v>
      </c>
      <c r="E3385" s="70" t="s">
        <v>27</v>
      </c>
      <c r="F3385" s="70" t="s">
        <v>28</v>
      </c>
      <c r="G3385" s="78">
        <v>44007</v>
      </c>
      <c r="H3385" s="78">
        <v>45658</v>
      </c>
      <c r="I3385" s="69">
        <v>2457572.04</v>
      </c>
      <c r="J3385" s="70">
        <v>0</v>
      </c>
      <c r="K3385" s="71">
        <v>0.96099999999999997</v>
      </c>
      <c r="L3385" s="70">
        <v>0</v>
      </c>
      <c r="M3385" s="71">
        <v>0.749</v>
      </c>
      <c r="N3385" s="72"/>
      <c r="O3385" s="73">
        <f>MIN(1,MAX(0,(1/(1+EXP(-(Assumptions!$B$5 + Assumptions!$B$6*$N3385))))*Assumptions!$B$3))</f>
        <v>3.9165722796764356E-2</v>
      </c>
      <c r="P3385" s="73">
        <f>VLOOKUP($F3385,Assumptions!$A$23:$B$27,2,FALSE)*Assumptions!$B$4</f>
        <v>0.35</v>
      </c>
      <c r="Q3385" s="74">
        <f t="shared" si="104"/>
        <v>33688.404845101533</v>
      </c>
      <c r="R3385" s="75" t="str">
        <f>IF($O3385&lt;Assumptions!$B$17,"A",IF($O3385&lt;Assumptions!$B$18,"B",IF($O3385&lt;Assumptions!$B$19,"C",IF($O3385&lt;Assumptions!$B$20,"D","E"))))</f>
        <v>B</v>
      </c>
      <c r="S3385" s="75">
        <f t="shared" si="105"/>
        <v>0</v>
      </c>
    </row>
    <row r="3386" spans="1:19" ht="17.399999999999999" x14ac:dyDescent="0.3">
      <c r="A3386" s="39" t="s">
        <v>677</v>
      </c>
      <c r="B3386" s="39" t="s">
        <v>87</v>
      </c>
      <c r="C3386" s="39" t="s">
        <v>135</v>
      </c>
      <c r="D3386" s="39" t="s">
        <v>48</v>
      </c>
      <c r="E3386" s="70" t="s">
        <v>27</v>
      </c>
      <c r="F3386" s="70" t="s">
        <v>28</v>
      </c>
      <c r="G3386" s="78">
        <v>44007</v>
      </c>
      <c r="H3386" s="78">
        <v>45689</v>
      </c>
      <c r="I3386" s="69">
        <v>2384818.85</v>
      </c>
      <c r="J3386" s="70">
        <v>0</v>
      </c>
      <c r="K3386" s="71">
        <v>1.026</v>
      </c>
      <c r="L3386" s="70">
        <v>0</v>
      </c>
      <c r="M3386" s="71">
        <v>0.749</v>
      </c>
      <c r="N3386" s="72"/>
      <c r="O3386" s="73">
        <f>MIN(1,MAX(0,(1/(1+EXP(-(Assumptions!$B$5 + Assumptions!$B$6*$N3386))))*Assumptions!$B$3))</f>
        <v>3.9165722796764356E-2</v>
      </c>
      <c r="P3386" s="73">
        <f>VLOOKUP($F3386,Assumptions!$A$23:$B$27,2,FALSE)*Assumptions!$B$4</f>
        <v>0.35</v>
      </c>
      <c r="Q3386" s="74">
        <f t="shared" si="104"/>
        <v>32691.103899859423</v>
      </c>
      <c r="R3386" s="75" t="str">
        <f>IF($O3386&lt;Assumptions!$B$17,"A",IF($O3386&lt;Assumptions!$B$18,"B",IF($O3386&lt;Assumptions!$B$19,"C",IF($O3386&lt;Assumptions!$B$20,"D","E"))))</f>
        <v>B</v>
      </c>
      <c r="S3386" s="75">
        <f t="shared" si="105"/>
        <v>0</v>
      </c>
    </row>
    <row r="3387" spans="1:19" ht="17.399999999999999" x14ac:dyDescent="0.3">
      <c r="A3387" s="39" t="s">
        <v>677</v>
      </c>
      <c r="B3387" s="39" t="s">
        <v>87</v>
      </c>
      <c r="C3387" s="39" t="s">
        <v>135</v>
      </c>
      <c r="D3387" s="39" t="s">
        <v>48</v>
      </c>
      <c r="E3387" s="70" t="s">
        <v>27</v>
      </c>
      <c r="F3387" s="70" t="s">
        <v>28</v>
      </c>
      <c r="G3387" s="78">
        <v>44007</v>
      </c>
      <c r="H3387" s="78">
        <v>45717</v>
      </c>
      <c r="I3387" s="69">
        <v>2315967.89</v>
      </c>
      <c r="J3387" s="70">
        <v>65</v>
      </c>
      <c r="K3387" s="71">
        <v>0.46600000000000003</v>
      </c>
      <c r="L3387" s="70">
        <v>0</v>
      </c>
      <c r="M3387" s="71">
        <v>0.749</v>
      </c>
      <c r="N3387" s="72"/>
      <c r="O3387" s="73">
        <f>MIN(1,MAX(0,(1/(1+EXP(-(Assumptions!$B$5 + Assumptions!$B$6*$N3387))))*Assumptions!$B$3))</f>
        <v>3.9165722796764356E-2</v>
      </c>
      <c r="P3387" s="73">
        <f>VLOOKUP($F3387,Assumptions!$A$23:$B$27,2,FALSE)*Assumptions!$B$4</f>
        <v>0.35</v>
      </c>
      <c r="Q3387" s="74">
        <f t="shared" si="104"/>
        <v>31747.294735081534</v>
      </c>
      <c r="R3387" s="75" t="str">
        <f>IF($O3387&lt;Assumptions!$B$17,"A",IF($O3387&lt;Assumptions!$B$18,"B",IF($O3387&lt;Assumptions!$B$19,"C",IF($O3387&lt;Assumptions!$B$20,"D","E"))))</f>
        <v>B</v>
      </c>
      <c r="S3387" s="75">
        <f t="shared" si="105"/>
        <v>0</v>
      </c>
    </row>
    <row r="3388" spans="1:19" ht="17.399999999999999" x14ac:dyDescent="0.3">
      <c r="A3388" s="39" t="s">
        <v>677</v>
      </c>
      <c r="B3388" s="39" t="s">
        <v>87</v>
      </c>
      <c r="C3388" s="39" t="s">
        <v>135</v>
      </c>
      <c r="D3388" s="39" t="s">
        <v>48</v>
      </c>
      <c r="E3388" s="70" t="s">
        <v>27</v>
      </c>
      <c r="F3388" s="70" t="s">
        <v>28</v>
      </c>
      <c r="G3388" s="78">
        <v>44007</v>
      </c>
      <c r="H3388" s="78">
        <v>45748</v>
      </c>
      <c r="I3388" s="69">
        <v>2241923.19</v>
      </c>
      <c r="J3388" s="70">
        <v>15</v>
      </c>
      <c r="K3388" s="71">
        <v>1.0569999999999999</v>
      </c>
      <c r="L3388" s="70">
        <v>0</v>
      </c>
      <c r="M3388" s="71">
        <v>0.749</v>
      </c>
      <c r="N3388" s="72"/>
      <c r="O3388" s="73">
        <f>MIN(1,MAX(0,(1/(1+EXP(-(Assumptions!$B$5 + Assumptions!$B$6*$N3388))))*Assumptions!$B$3))</f>
        <v>3.9165722796764356E-2</v>
      </c>
      <c r="P3388" s="73">
        <f>VLOOKUP($F3388,Assumptions!$A$23:$B$27,2,FALSE)*Assumptions!$B$4</f>
        <v>0.35</v>
      </c>
      <c r="Q3388" s="74">
        <f t="shared" si="104"/>
        <v>30732.289766912181</v>
      </c>
      <c r="R3388" s="75" t="str">
        <f>IF($O3388&lt;Assumptions!$B$17,"A",IF($O3388&lt;Assumptions!$B$18,"B",IF($O3388&lt;Assumptions!$B$19,"C",IF($O3388&lt;Assumptions!$B$20,"D","E"))))</f>
        <v>B</v>
      </c>
      <c r="S3388" s="75">
        <f t="shared" si="105"/>
        <v>0</v>
      </c>
    </row>
    <row r="3389" spans="1:19" ht="17.399999999999999" x14ac:dyDescent="0.3">
      <c r="A3389" s="39" t="s">
        <v>677</v>
      </c>
      <c r="B3389" s="39" t="s">
        <v>87</v>
      </c>
      <c r="C3389" s="39" t="s">
        <v>135</v>
      </c>
      <c r="D3389" s="39" t="s">
        <v>48</v>
      </c>
      <c r="E3389" s="70" t="s">
        <v>27</v>
      </c>
      <c r="F3389" s="70" t="s">
        <v>28</v>
      </c>
      <c r="G3389" s="78">
        <v>44007</v>
      </c>
      <c r="H3389" s="78">
        <v>45778</v>
      </c>
      <c r="I3389" s="69">
        <v>2170983.7599999998</v>
      </c>
      <c r="J3389" s="70">
        <v>15</v>
      </c>
      <c r="K3389" s="71">
        <v>0.96399999999999997</v>
      </c>
      <c r="L3389" s="70">
        <v>0</v>
      </c>
      <c r="M3389" s="71">
        <v>0.749</v>
      </c>
      <c r="N3389" s="72"/>
      <c r="O3389" s="73">
        <f>MIN(1,MAX(0,(1/(1+EXP(-(Assumptions!$B$5 + Assumptions!$B$6*$N3389))))*Assumptions!$B$3))</f>
        <v>3.9165722796764356E-2</v>
      </c>
      <c r="P3389" s="73">
        <f>VLOOKUP($F3389,Assumptions!$A$23:$B$27,2,FALSE)*Assumptions!$B$4</f>
        <v>0.35</v>
      </c>
      <c r="Q3389" s="74">
        <f t="shared" si="104"/>
        <v>29759.851849153012</v>
      </c>
      <c r="R3389" s="75" t="str">
        <f>IF($O3389&lt;Assumptions!$B$17,"A",IF($O3389&lt;Assumptions!$B$18,"B",IF($O3389&lt;Assumptions!$B$19,"C",IF($O3389&lt;Assumptions!$B$20,"D","E"))))</f>
        <v>B</v>
      </c>
      <c r="S3389" s="75">
        <f t="shared" si="105"/>
        <v>0</v>
      </c>
    </row>
    <row r="3390" spans="1:19" ht="17.399999999999999" x14ac:dyDescent="0.3">
      <c r="A3390" s="39" t="s">
        <v>677</v>
      </c>
      <c r="B3390" s="39" t="s">
        <v>87</v>
      </c>
      <c r="C3390" s="39" t="s">
        <v>135</v>
      </c>
      <c r="D3390" s="39" t="s">
        <v>48</v>
      </c>
      <c r="E3390" s="70" t="s">
        <v>27</v>
      </c>
      <c r="F3390" s="70" t="s">
        <v>28</v>
      </c>
      <c r="G3390" s="78">
        <v>44007</v>
      </c>
      <c r="H3390" s="78">
        <v>45809</v>
      </c>
      <c r="I3390" s="69">
        <v>2100437.2400000002</v>
      </c>
      <c r="J3390" s="70">
        <v>0</v>
      </c>
      <c r="K3390" s="71">
        <v>1.117</v>
      </c>
      <c r="L3390" s="70">
        <v>0</v>
      </c>
      <c r="M3390" s="71">
        <v>0.749</v>
      </c>
      <c r="N3390" s="72"/>
      <c r="O3390" s="73">
        <f>MIN(1,MAX(0,(1/(1+EXP(-(Assumptions!$B$5 + Assumptions!$B$6*$N3390))))*Assumptions!$B$3))</f>
        <v>3.9165722796764356E-2</v>
      </c>
      <c r="P3390" s="73">
        <f>VLOOKUP($F3390,Assumptions!$A$23:$B$27,2,FALSE)*Assumptions!$B$4</f>
        <v>0.35</v>
      </c>
      <c r="Q3390" s="74">
        <f t="shared" si="104"/>
        <v>28792.799942844282</v>
      </c>
      <c r="R3390" s="75" t="str">
        <f>IF($O3390&lt;Assumptions!$B$17,"A",IF($O3390&lt;Assumptions!$B$18,"B",IF($O3390&lt;Assumptions!$B$19,"C",IF($O3390&lt;Assumptions!$B$20,"D","E"))))</f>
        <v>B</v>
      </c>
      <c r="S3390" s="75">
        <f t="shared" si="105"/>
        <v>0</v>
      </c>
    </row>
    <row r="3391" spans="1:19" ht="17.399999999999999" x14ac:dyDescent="0.3">
      <c r="A3391" s="39" t="s">
        <v>677</v>
      </c>
      <c r="B3391" s="39" t="s">
        <v>87</v>
      </c>
      <c r="C3391" s="39" t="s">
        <v>135</v>
      </c>
      <c r="D3391" s="39" t="s">
        <v>48</v>
      </c>
      <c r="E3391" s="70" t="s">
        <v>27</v>
      </c>
      <c r="F3391" s="70" t="s">
        <v>28</v>
      </c>
      <c r="G3391" s="78">
        <v>44007</v>
      </c>
      <c r="H3391" s="78">
        <v>45839</v>
      </c>
      <c r="I3391" s="69">
        <v>2041970.62</v>
      </c>
      <c r="J3391" s="70">
        <v>0</v>
      </c>
      <c r="K3391" s="71">
        <v>1.0900000000000001</v>
      </c>
      <c r="L3391" s="70">
        <v>0</v>
      </c>
      <c r="M3391" s="71">
        <v>0.749</v>
      </c>
      <c r="N3391" s="72"/>
      <c r="O3391" s="73">
        <f>MIN(1,MAX(0,(1/(1+EXP(-(Assumptions!$B$5 + Assumptions!$B$6*$N3391))))*Assumptions!$B$3))</f>
        <v>3.9165722796764356E-2</v>
      </c>
      <c r="P3391" s="73">
        <f>VLOOKUP($F3391,Assumptions!$A$23:$B$27,2,FALSE)*Assumptions!$B$4</f>
        <v>0.35</v>
      </c>
      <c r="Q3391" s="74">
        <f t="shared" si="104"/>
        <v>27991.339341719966</v>
      </c>
      <c r="R3391" s="75" t="str">
        <f>IF($O3391&lt;Assumptions!$B$17,"A",IF($O3391&lt;Assumptions!$B$18,"B",IF($O3391&lt;Assumptions!$B$19,"C",IF($O3391&lt;Assumptions!$B$20,"D","E"))))</f>
        <v>B</v>
      </c>
      <c r="S3391" s="75">
        <f t="shared" si="105"/>
        <v>0</v>
      </c>
    </row>
    <row r="3392" spans="1:19" ht="17.399999999999999" x14ac:dyDescent="0.3">
      <c r="A3392" s="39" t="s">
        <v>677</v>
      </c>
      <c r="B3392" s="39" t="s">
        <v>87</v>
      </c>
      <c r="C3392" s="39" t="s">
        <v>135</v>
      </c>
      <c r="D3392" s="39" t="s">
        <v>48</v>
      </c>
      <c r="E3392" s="70" t="s">
        <v>27</v>
      </c>
      <c r="F3392" s="70" t="s">
        <v>28</v>
      </c>
      <c r="G3392" s="78">
        <v>44007</v>
      </c>
      <c r="H3392" s="78">
        <v>45870</v>
      </c>
      <c r="I3392" s="69">
        <v>1975595.68</v>
      </c>
      <c r="J3392" s="70">
        <v>35</v>
      </c>
      <c r="K3392" s="71">
        <v>0.622</v>
      </c>
      <c r="L3392" s="70">
        <v>0</v>
      </c>
      <c r="M3392" s="71">
        <v>0.749</v>
      </c>
      <c r="N3392" s="72"/>
      <c r="O3392" s="73">
        <f>MIN(1,MAX(0,(1/(1+EXP(-(Assumptions!$B$5 + Assumptions!$B$6*$N3392))))*Assumptions!$B$3))</f>
        <v>3.9165722796764356E-2</v>
      </c>
      <c r="P3392" s="73">
        <f>VLOOKUP($F3392,Assumptions!$A$23:$B$27,2,FALSE)*Assumptions!$B$4</f>
        <v>0.35</v>
      </c>
      <c r="Q3392" s="74">
        <f t="shared" si="104"/>
        <v>27081.471466477811</v>
      </c>
      <c r="R3392" s="75" t="str">
        <f>IF($O3392&lt;Assumptions!$B$17,"A",IF($O3392&lt;Assumptions!$B$18,"B",IF($O3392&lt;Assumptions!$B$19,"C",IF($O3392&lt;Assumptions!$B$20,"D","E"))))</f>
        <v>B</v>
      </c>
      <c r="S3392" s="75">
        <f t="shared" si="105"/>
        <v>0</v>
      </c>
    </row>
    <row r="3393" spans="1:19" ht="17.399999999999999" x14ac:dyDescent="0.3">
      <c r="A3393" s="39" t="s">
        <v>677</v>
      </c>
      <c r="B3393" s="39" t="s">
        <v>87</v>
      </c>
      <c r="C3393" s="39" t="s">
        <v>135</v>
      </c>
      <c r="D3393" s="39" t="s">
        <v>48</v>
      </c>
      <c r="E3393" s="70" t="s">
        <v>27</v>
      </c>
      <c r="F3393" s="70" t="s">
        <v>28</v>
      </c>
      <c r="G3393" s="78">
        <v>44007</v>
      </c>
      <c r="H3393" s="78">
        <v>45901</v>
      </c>
      <c r="I3393" s="69">
        <v>1914814.74</v>
      </c>
      <c r="J3393" s="70">
        <v>0</v>
      </c>
      <c r="K3393" s="71">
        <v>1.032</v>
      </c>
      <c r="L3393" s="70">
        <v>0</v>
      </c>
      <c r="M3393" s="71">
        <v>0.749</v>
      </c>
      <c r="N3393" s="72"/>
      <c r="O3393" s="73">
        <f>MIN(1,MAX(0,(1/(1+EXP(-(Assumptions!$B$5 + Assumptions!$B$6*$N3393))))*Assumptions!$B$3))</f>
        <v>3.9165722796764356E-2</v>
      </c>
      <c r="P3393" s="73">
        <f>VLOOKUP($F3393,Assumptions!$A$23:$B$27,2,FALSE)*Assumptions!$B$4</f>
        <v>0.35</v>
      </c>
      <c r="Q3393" s="74">
        <f t="shared" ref="Q3393:Q3456" si="106">$I3393*$O3393*$P3393</f>
        <v>26248.286159899442</v>
      </c>
      <c r="R3393" s="75" t="str">
        <f>IF($O3393&lt;Assumptions!$B$17,"A",IF($O3393&lt;Assumptions!$B$18,"B",IF($O3393&lt;Assumptions!$B$19,"C",IF($O3393&lt;Assumptions!$B$20,"D","E"))))</f>
        <v>B</v>
      </c>
      <c r="S3393" s="75">
        <f t="shared" ref="S3393:S3456" si="107">--($J3393&gt;=180)</f>
        <v>0</v>
      </c>
    </row>
    <row r="3394" spans="1:19" ht="17.399999999999999" x14ac:dyDescent="0.3">
      <c r="A3394" s="39" t="s">
        <v>677</v>
      </c>
      <c r="B3394" s="39" t="s">
        <v>87</v>
      </c>
      <c r="C3394" s="39" t="s">
        <v>135</v>
      </c>
      <c r="D3394" s="39" t="s">
        <v>48</v>
      </c>
      <c r="E3394" s="70" t="s">
        <v>27</v>
      </c>
      <c r="F3394" s="70" t="s">
        <v>28</v>
      </c>
      <c r="G3394" s="78">
        <v>44007</v>
      </c>
      <c r="H3394" s="78">
        <v>45931</v>
      </c>
      <c r="I3394" s="69">
        <v>1857693.75</v>
      </c>
      <c r="J3394" s="70">
        <v>0</v>
      </c>
      <c r="K3394" s="71">
        <v>0.97099999999999997</v>
      </c>
      <c r="L3394" s="70">
        <v>0</v>
      </c>
      <c r="M3394" s="71">
        <v>0.749</v>
      </c>
      <c r="N3394" s="72"/>
      <c r="O3394" s="73">
        <f>MIN(1,MAX(0,(1/(1+EXP(-(Assumptions!$B$5 + Assumptions!$B$6*$N3394))))*Assumptions!$B$3))</f>
        <v>3.9165722796764356E-2</v>
      </c>
      <c r="P3394" s="73">
        <f>VLOOKUP($F3394,Assumptions!$A$23:$B$27,2,FALSE)*Assumptions!$B$4</f>
        <v>0.35</v>
      </c>
      <c r="Q3394" s="74">
        <f t="shared" si="106"/>
        <v>25465.271458823579</v>
      </c>
      <c r="R3394" s="75" t="str">
        <f>IF($O3394&lt;Assumptions!$B$17,"A",IF($O3394&lt;Assumptions!$B$18,"B",IF($O3394&lt;Assumptions!$B$19,"C",IF($O3394&lt;Assumptions!$B$20,"D","E"))))</f>
        <v>B</v>
      </c>
      <c r="S3394" s="75">
        <f t="shared" si="107"/>
        <v>0</v>
      </c>
    </row>
    <row r="3395" spans="1:19" ht="17.399999999999999" x14ac:dyDescent="0.3">
      <c r="A3395" s="39" t="s">
        <v>677</v>
      </c>
      <c r="B3395" s="39" t="s">
        <v>87</v>
      </c>
      <c r="C3395" s="39" t="s">
        <v>135</v>
      </c>
      <c r="D3395" s="39" t="s">
        <v>48</v>
      </c>
      <c r="E3395" s="70" t="s">
        <v>27</v>
      </c>
      <c r="F3395" s="70" t="s">
        <v>28</v>
      </c>
      <c r="G3395" s="78">
        <v>44007</v>
      </c>
      <c r="H3395" s="78">
        <v>45962</v>
      </c>
      <c r="I3395" s="69">
        <v>1798650.98</v>
      </c>
      <c r="J3395" s="70">
        <v>0</v>
      </c>
      <c r="K3395" s="71">
        <v>1.125</v>
      </c>
      <c r="L3395" s="70">
        <v>0</v>
      </c>
      <c r="M3395" s="71">
        <v>0.749</v>
      </c>
      <c r="N3395" s="72"/>
      <c r="O3395" s="73">
        <f>MIN(1,MAX(0,(1/(1+EXP(-(Assumptions!$B$5 + Assumptions!$B$6*$N3395))))*Assumptions!$B$3))</f>
        <v>3.9165722796764356E-2</v>
      </c>
      <c r="P3395" s="73">
        <f>VLOOKUP($F3395,Assumptions!$A$23:$B$27,2,FALSE)*Assumptions!$B$4</f>
        <v>0.35</v>
      </c>
      <c r="Q3395" s="74">
        <f t="shared" si="106"/>
        <v>24655.912991782989</v>
      </c>
      <c r="R3395" s="75" t="str">
        <f>IF($O3395&lt;Assumptions!$B$17,"A",IF($O3395&lt;Assumptions!$B$18,"B",IF($O3395&lt;Assumptions!$B$19,"C",IF($O3395&lt;Assumptions!$B$20,"D","E"))))</f>
        <v>B</v>
      </c>
      <c r="S3395" s="75">
        <f t="shared" si="107"/>
        <v>0</v>
      </c>
    </row>
    <row r="3396" spans="1:19" ht="17.399999999999999" x14ac:dyDescent="0.3">
      <c r="A3396" s="39" t="s">
        <v>677</v>
      </c>
      <c r="B3396" s="39" t="s">
        <v>87</v>
      </c>
      <c r="C3396" s="39" t="s">
        <v>135</v>
      </c>
      <c r="D3396" s="39" t="s">
        <v>48</v>
      </c>
      <c r="E3396" s="70" t="s">
        <v>27</v>
      </c>
      <c r="F3396" s="70" t="s">
        <v>28</v>
      </c>
      <c r="G3396" s="78">
        <v>44007</v>
      </c>
      <c r="H3396" s="78">
        <v>45992</v>
      </c>
      <c r="I3396" s="69">
        <v>1750295.71</v>
      </c>
      <c r="J3396" s="70">
        <v>0</v>
      </c>
      <c r="K3396" s="71">
        <v>1.1459999999999999</v>
      </c>
      <c r="L3396" s="70">
        <v>0</v>
      </c>
      <c r="M3396" s="71">
        <v>0.749</v>
      </c>
      <c r="N3396" s="72"/>
      <c r="O3396" s="73">
        <f>MIN(1,MAX(0,(1/(1+EXP(-(Assumptions!$B$5 + Assumptions!$B$6*$N3396))))*Assumptions!$B$3))</f>
        <v>3.9165722796764356E-2</v>
      </c>
      <c r="P3396" s="73">
        <f>VLOOKUP($F3396,Assumptions!$A$23:$B$27,2,FALSE)*Assumptions!$B$4</f>
        <v>0.35</v>
      </c>
      <c r="Q3396" s="74">
        <f t="shared" si="106"/>
        <v>23993.058806579043</v>
      </c>
      <c r="R3396" s="75" t="str">
        <f>IF($O3396&lt;Assumptions!$B$17,"A",IF($O3396&lt;Assumptions!$B$18,"B",IF($O3396&lt;Assumptions!$B$19,"C",IF($O3396&lt;Assumptions!$B$20,"D","E"))))</f>
        <v>B</v>
      </c>
      <c r="S3396" s="75">
        <f t="shared" si="107"/>
        <v>0</v>
      </c>
    </row>
    <row r="3397" spans="1:19" ht="17.399999999999999" x14ac:dyDescent="0.3">
      <c r="A3397" s="39" t="s">
        <v>679</v>
      </c>
      <c r="B3397" s="39" t="s">
        <v>44</v>
      </c>
      <c r="C3397" s="39" t="s">
        <v>135</v>
      </c>
      <c r="D3397" s="39" t="s">
        <v>38</v>
      </c>
      <c r="E3397" s="70" t="s">
        <v>46</v>
      </c>
      <c r="F3397" s="70" t="s">
        <v>28</v>
      </c>
      <c r="G3397" s="78">
        <v>45298</v>
      </c>
      <c r="H3397" s="78">
        <v>45658</v>
      </c>
      <c r="I3397" s="69">
        <v>4611018.3899999997</v>
      </c>
      <c r="J3397" s="70">
        <v>35</v>
      </c>
      <c r="K3397" s="71">
        <v>0.53600000000000003</v>
      </c>
      <c r="L3397" s="70">
        <v>0</v>
      </c>
      <c r="M3397" s="71">
        <v>1.014</v>
      </c>
      <c r="N3397" s="72"/>
      <c r="O3397" s="73">
        <f>MIN(1,MAX(0,(1/(1+EXP(-(Assumptions!$B$5 + Assumptions!$B$6*$N3397))))*Assumptions!$B$3))</f>
        <v>3.9165722796764356E-2</v>
      </c>
      <c r="P3397" s="73">
        <f>VLOOKUP($F3397,Assumptions!$A$23:$B$27,2,FALSE)*Assumptions!$B$4</f>
        <v>0.35</v>
      </c>
      <c r="Q3397" s="74">
        <f t="shared" si="106"/>
        <v>63207.853825732927</v>
      </c>
      <c r="R3397" s="75" t="str">
        <f>IF($O3397&lt;Assumptions!$B$17,"A",IF($O3397&lt;Assumptions!$B$18,"B",IF($O3397&lt;Assumptions!$B$19,"C",IF($O3397&lt;Assumptions!$B$20,"D","E"))))</f>
        <v>B</v>
      </c>
      <c r="S3397" s="75">
        <f t="shared" si="107"/>
        <v>0</v>
      </c>
    </row>
    <row r="3398" spans="1:19" ht="17.399999999999999" x14ac:dyDescent="0.3">
      <c r="A3398" s="39" t="s">
        <v>679</v>
      </c>
      <c r="B3398" s="39" t="s">
        <v>44</v>
      </c>
      <c r="C3398" s="39" t="s">
        <v>135</v>
      </c>
      <c r="D3398" s="39" t="s">
        <v>38</v>
      </c>
      <c r="E3398" s="70" t="s">
        <v>46</v>
      </c>
      <c r="F3398" s="70" t="s">
        <v>28</v>
      </c>
      <c r="G3398" s="78">
        <v>45298</v>
      </c>
      <c r="H3398" s="78">
        <v>45689</v>
      </c>
      <c r="I3398" s="69">
        <v>4465482.22</v>
      </c>
      <c r="J3398" s="70">
        <v>65</v>
      </c>
      <c r="K3398" s="71">
        <v>0.63600000000000001</v>
      </c>
      <c r="L3398" s="70">
        <v>0</v>
      </c>
      <c r="M3398" s="71">
        <v>1.014</v>
      </c>
      <c r="N3398" s="72"/>
      <c r="O3398" s="73">
        <f>MIN(1,MAX(0,(1/(1+EXP(-(Assumptions!$B$5 + Assumptions!$B$6*$N3398))))*Assumptions!$B$3))</f>
        <v>3.9165722796764356E-2</v>
      </c>
      <c r="P3398" s="73">
        <f>VLOOKUP($F3398,Assumptions!$A$23:$B$27,2,FALSE)*Assumptions!$B$4</f>
        <v>0.35</v>
      </c>
      <c r="Q3398" s="74">
        <f t="shared" si="106"/>
        <v>61212.843573839957</v>
      </c>
      <c r="R3398" s="75" t="str">
        <f>IF($O3398&lt;Assumptions!$B$17,"A",IF($O3398&lt;Assumptions!$B$18,"B",IF($O3398&lt;Assumptions!$B$19,"C",IF($O3398&lt;Assumptions!$B$20,"D","E"))))</f>
        <v>B</v>
      </c>
      <c r="S3398" s="75">
        <f t="shared" si="107"/>
        <v>0</v>
      </c>
    </row>
    <row r="3399" spans="1:19" ht="17.399999999999999" x14ac:dyDescent="0.3">
      <c r="A3399" s="39" t="s">
        <v>679</v>
      </c>
      <c r="B3399" s="39" t="s">
        <v>44</v>
      </c>
      <c r="C3399" s="39" t="s">
        <v>135</v>
      </c>
      <c r="D3399" s="39" t="s">
        <v>38</v>
      </c>
      <c r="E3399" s="70" t="s">
        <v>46</v>
      </c>
      <c r="F3399" s="70" t="s">
        <v>28</v>
      </c>
      <c r="G3399" s="78">
        <v>45298</v>
      </c>
      <c r="H3399" s="78">
        <v>45717</v>
      </c>
      <c r="I3399" s="69">
        <v>4345455.8099999996</v>
      </c>
      <c r="J3399" s="70">
        <v>95</v>
      </c>
      <c r="K3399" s="71">
        <v>0.53900000000000003</v>
      </c>
      <c r="L3399" s="70">
        <v>0</v>
      </c>
      <c r="M3399" s="71">
        <v>1.014</v>
      </c>
      <c r="N3399" s="72"/>
      <c r="O3399" s="73">
        <f>MIN(1,MAX(0,(1/(1+EXP(-(Assumptions!$B$5 + Assumptions!$B$6*$N3399))))*Assumptions!$B$3))</f>
        <v>3.9165722796764356E-2</v>
      </c>
      <c r="P3399" s="73">
        <f>VLOOKUP($F3399,Assumptions!$A$23:$B$27,2,FALSE)*Assumptions!$B$4</f>
        <v>0.35</v>
      </c>
      <c r="Q3399" s="74">
        <f t="shared" si="106"/>
        <v>59567.521188017185</v>
      </c>
      <c r="R3399" s="75" t="str">
        <f>IF($O3399&lt;Assumptions!$B$17,"A",IF($O3399&lt;Assumptions!$B$18,"B",IF($O3399&lt;Assumptions!$B$19,"C",IF($O3399&lt;Assumptions!$B$20,"D","E"))))</f>
        <v>B</v>
      </c>
      <c r="S3399" s="75">
        <f t="shared" si="107"/>
        <v>0</v>
      </c>
    </row>
    <row r="3400" spans="1:19" ht="17.399999999999999" x14ac:dyDescent="0.3">
      <c r="A3400" s="39" t="s">
        <v>679</v>
      </c>
      <c r="B3400" s="39" t="s">
        <v>44</v>
      </c>
      <c r="C3400" s="39" t="s">
        <v>135</v>
      </c>
      <c r="D3400" s="39" t="s">
        <v>38</v>
      </c>
      <c r="E3400" s="70" t="s">
        <v>46</v>
      </c>
      <c r="F3400" s="70" t="s">
        <v>28</v>
      </c>
      <c r="G3400" s="78">
        <v>45298</v>
      </c>
      <c r="H3400" s="78">
        <v>45748</v>
      </c>
      <c r="I3400" s="69">
        <v>4209989.9400000004</v>
      </c>
      <c r="J3400" s="70">
        <v>0</v>
      </c>
      <c r="K3400" s="71">
        <v>1.0640000000000001</v>
      </c>
      <c r="L3400" s="70">
        <v>0</v>
      </c>
      <c r="M3400" s="71">
        <v>1.014</v>
      </c>
      <c r="N3400" s="72"/>
      <c r="O3400" s="73">
        <f>MIN(1,MAX(0,(1/(1+EXP(-(Assumptions!$B$5 + Assumptions!$B$6*$N3400))))*Assumptions!$B$3))</f>
        <v>3.9165722796764356E-2</v>
      </c>
      <c r="P3400" s="73">
        <f>VLOOKUP($F3400,Assumptions!$A$23:$B$27,2,FALSE)*Assumptions!$B$4</f>
        <v>0.35</v>
      </c>
      <c r="Q3400" s="74">
        <f t="shared" si="106"/>
        <v>57710.554638522313</v>
      </c>
      <c r="R3400" s="75" t="str">
        <f>IF($O3400&lt;Assumptions!$B$17,"A",IF($O3400&lt;Assumptions!$B$18,"B",IF($O3400&lt;Assumptions!$B$19,"C",IF($O3400&lt;Assumptions!$B$20,"D","E"))))</f>
        <v>B</v>
      </c>
      <c r="S3400" s="75">
        <f t="shared" si="107"/>
        <v>0</v>
      </c>
    </row>
    <row r="3401" spans="1:19" ht="17.399999999999999" x14ac:dyDescent="0.3">
      <c r="A3401" s="39" t="s">
        <v>679</v>
      </c>
      <c r="B3401" s="39" t="s">
        <v>44</v>
      </c>
      <c r="C3401" s="39" t="s">
        <v>135</v>
      </c>
      <c r="D3401" s="39" t="s">
        <v>38</v>
      </c>
      <c r="E3401" s="70" t="s">
        <v>46</v>
      </c>
      <c r="F3401" s="70" t="s">
        <v>28</v>
      </c>
      <c r="G3401" s="78">
        <v>45298</v>
      </c>
      <c r="H3401" s="78">
        <v>45778</v>
      </c>
      <c r="I3401" s="69">
        <v>4089931.74</v>
      </c>
      <c r="J3401" s="70">
        <v>0</v>
      </c>
      <c r="K3401" s="71">
        <v>1.06</v>
      </c>
      <c r="L3401" s="70">
        <v>0</v>
      </c>
      <c r="M3401" s="71">
        <v>1.014</v>
      </c>
      <c r="N3401" s="72"/>
      <c r="O3401" s="73">
        <f>MIN(1,MAX(0,(1/(1+EXP(-(Assumptions!$B$5 + Assumptions!$B$6*$N3401))))*Assumptions!$B$3))</f>
        <v>3.9165722796764356E-2</v>
      </c>
      <c r="P3401" s="73">
        <f>VLOOKUP($F3401,Assumptions!$A$23:$B$27,2,FALSE)*Assumptions!$B$4</f>
        <v>0.35</v>
      </c>
      <c r="Q3401" s="74">
        <f t="shared" si="106"/>
        <v>56064.796475284842</v>
      </c>
      <c r="R3401" s="75" t="str">
        <f>IF($O3401&lt;Assumptions!$B$17,"A",IF($O3401&lt;Assumptions!$B$18,"B",IF($O3401&lt;Assumptions!$B$19,"C",IF($O3401&lt;Assumptions!$B$20,"D","E"))))</f>
        <v>B</v>
      </c>
      <c r="S3401" s="75">
        <f t="shared" si="107"/>
        <v>0</v>
      </c>
    </row>
    <row r="3402" spans="1:19" ht="17.399999999999999" x14ac:dyDescent="0.3">
      <c r="A3402" s="39" t="s">
        <v>679</v>
      </c>
      <c r="B3402" s="39" t="s">
        <v>44</v>
      </c>
      <c r="C3402" s="39" t="s">
        <v>135</v>
      </c>
      <c r="D3402" s="39" t="s">
        <v>38</v>
      </c>
      <c r="E3402" s="70" t="s">
        <v>46</v>
      </c>
      <c r="F3402" s="70" t="s">
        <v>28</v>
      </c>
      <c r="G3402" s="78">
        <v>45298</v>
      </c>
      <c r="H3402" s="78">
        <v>45809</v>
      </c>
      <c r="I3402" s="69">
        <v>3956028.88</v>
      </c>
      <c r="J3402" s="70">
        <v>15</v>
      </c>
      <c r="K3402" s="71">
        <v>1.024</v>
      </c>
      <c r="L3402" s="70">
        <v>0</v>
      </c>
      <c r="M3402" s="71">
        <v>1.014</v>
      </c>
      <c r="N3402" s="72"/>
      <c r="O3402" s="73">
        <f>MIN(1,MAX(0,(1/(1+EXP(-(Assumptions!$B$5 + Assumptions!$B$6*$N3402))))*Assumptions!$B$3))</f>
        <v>3.9165722796764356E-2</v>
      </c>
      <c r="P3402" s="73">
        <f>VLOOKUP($F3402,Assumptions!$A$23:$B$27,2,FALSE)*Assumptions!$B$4</f>
        <v>0.35</v>
      </c>
      <c r="Q3402" s="74">
        <f t="shared" si="106"/>
        <v>54229.255671525949</v>
      </c>
      <c r="R3402" s="75" t="str">
        <f>IF($O3402&lt;Assumptions!$B$17,"A",IF($O3402&lt;Assumptions!$B$18,"B",IF($O3402&lt;Assumptions!$B$19,"C",IF($O3402&lt;Assumptions!$B$20,"D","E"))))</f>
        <v>B</v>
      </c>
      <c r="S3402" s="75">
        <f t="shared" si="107"/>
        <v>0</v>
      </c>
    </row>
    <row r="3403" spans="1:19" ht="17.399999999999999" x14ac:dyDescent="0.3">
      <c r="A3403" s="39" t="s">
        <v>679</v>
      </c>
      <c r="B3403" s="39" t="s">
        <v>44</v>
      </c>
      <c r="C3403" s="39" t="s">
        <v>135</v>
      </c>
      <c r="D3403" s="39" t="s">
        <v>38</v>
      </c>
      <c r="E3403" s="70" t="s">
        <v>46</v>
      </c>
      <c r="F3403" s="70" t="s">
        <v>28</v>
      </c>
      <c r="G3403" s="78">
        <v>45298</v>
      </c>
      <c r="H3403" s="78">
        <v>45839</v>
      </c>
      <c r="I3403" s="69">
        <v>3839631.66</v>
      </c>
      <c r="J3403" s="70">
        <v>0</v>
      </c>
      <c r="K3403" s="71">
        <v>1.05</v>
      </c>
      <c r="L3403" s="70">
        <v>0</v>
      </c>
      <c r="M3403" s="71">
        <v>1.014</v>
      </c>
      <c r="N3403" s="72"/>
      <c r="O3403" s="73">
        <f>MIN(1,MAX(0,(1/(1+EXP(-(Assumptions!$B$5 + Assumptions!$B$6*$N3403))))*Assumptions!$B$3))</f>
        <v>3.9165722796764356E-2</v>
      </c>
      <c r="P3403" s="73">
        <f>VLOOKUP($F3403,Assumptions!$A$23:$B$27,2,FALSE)*Assumptions!$B$4</f>
        <v>0.35</v>
      </c>
      <c r="Q3403" s="74">
        <f t="shared" si="106"/>
        <v>52633.682233034051</v>
      </c>
      <c r="R3403" s="75" t="str">
        <f>IF($O3403&lt;Assumptions!$B$17,"A",IF($O3403&lt;Assumptions!$B$18,"B",IF($O3403&lt;Assumptions!$B$19,"C",IF($O3403&lt;Assumptions!$B$20,"D","E"))))</f>
        <v>B</v>
      </c>
      <c r="S3403" s="75">
        <f t="shared" si="107"/>
        <v>0</v>
      </c>
    </row>
    <row r="3404" spans="1:19" ht="17.399999999999999" x14ac:dyDescent="0.3">
      <c r="A3404" s="39" t="s">
        <v>679</v>
      </c>
      <c r="B3404" s="39" t="s">
        <v>44</v>
      </c>
      <c r="C3404" s="39" t="s">
        <v>135</v>
      </c>
      <c r="D3404" s="39" t="s">
        <v>38</v>
      </c>
      <c r="E3404" s="70" t="s">
        <v>46</v>
      </c>
      <c r="F3404" s="70" t="s">
        <v>28</v>
      </c>
      <c r="G3404" s="78">
        <v>45298</v>
      </c>
      <c r="H3404" s="78">
        <v>45870</v>
      </c>
      <c r="I3404" s="69">
        <v>3721505.95</v>
      </c>
      <c r="J3404" s="70">
        <v>35</v>
      </c>
      <c r="K3404" s="71">
        <v>0.73499999999999999</v>
      </c>
      <c r="L3404" s="70">
        <v>0</v>
      </c>
      <c r="M3404" s="71">
        <v>1.014</v>
      </c>
      <c r="N3404" s="72"/>
      <c r="O3404" s="73">
        <f>MIN(1,MAX(0,(1/(1+EXP(-(Assumptions!$B$5 + Assumptions!$B$6*$N3404))))*Assumptions!$B$3))</f>
        <v>3.9165722796764356E-2</v>
      </c>
      <c r="P3404" s="73">
        <f>VLOOKUP($F3404,Assumptions!$A$23:$B$27,2,FALSE)*Assumptions!$B$4</f>
        <v>0.35</v>
      </c>
      <c r="Q3404" s="74">
        <f t="shared" si="106"/>
        <v>51014.414648473219</v>
      </c>
      <c r="R3404" s="75" t="str">
        <f>IF($O3404&lt;Assumptions!$B$17,"A",IF($O3404&lt;Assumptions!$B$18,"B",IF($O3404&lt;Assumptions!$B$19,"C",IF($O3404&lt;Assumptions!$B$20,"D","E"))))</f>
        <v>B</v>
      </c>
      <c r="S3404" s="75">
        <f t="shared" si="107"/>
        <v>0</v>
      </c>
    </row>
    <row r="3405" spans="1:19" ht="17.399999999999999" x14ac:dyDescent="0.3">
      <c r="A3405" s="39" t="s">
        <v>679</v>
      </c>
      <c r="B3405" s="39" t="s">
        <v>44</v>
      </c>
      <c r="C3405" s="39" t="s">
        <v>135</v>
      </c>
      <c r="D3405" s="39" t="s">
        <v>38</v>
      </c>
      <c r="E3405" s="70" t="s">
        <v>46</v>
      </c>
      <c r="F3405" s="70" t="s">
        <v>28</v>
      </c>
      <c r="G3405" s="78">
        <v>45298</v>
      </c>
      <c r="H3405" s="78">
        <v>45901</v>
      </c>
      <c r="I3405" s="69">
        <v>3608630.43</v>
      </c>
      <c r="J3405" s="70">
        <v>35</v>
      </c>
      <c r="K3405" s="71">
        <v>0.48299999999999998</v>
      </c>
      <c r="L3405" s="70">
        <v>0</v>
      </c>
      <c r="M3405" s="71">
        <v>1.014</v>
      </c>
      <c r="N3405" s="72"/>
      <c r="O3405" s="73">
        <f>MIN(1,MAX(0,(1/(1+EXP(-(Assumptions!$B$5 + Assumptions!$B$6*$N3405))))*Assumptions!$B$3))</f>
        <v>3.9165722796764356E-2</v>
      </c>
      <c r="P3405" s="73">
        <f>VLOOKUP($F3405,Assumptions!$A$23:$B$27,2,FALSE)*Assumptions!$B$4</f>
        <v>0.35</v>
      </c>
      <c r="Q3405" s="74">
        <f t="shared" si="106"/>
        <v>49467.116684071996</v>
      </c>
      <c r="R3405" s="75" t="str">
        <f>IF($O3405&lt;Assumptions!$B$17,"A",IF($O3405&lt;Assumptions!$B$18,"B",IF($O3405&lt;Assumptions!$B$19,"C",IF($O3405&lt;Assumptions!$B$20,"D","E"))))</f>
        <v>B</v>
      </c>
      <c r="S3405" s="75">
        <f t="shared" si="107"/>
        <v>0</v>
      </c>
    </row>
    <row r="3406" spans="1:19" ht="17.399999999999999" x14ac:dyDescent="0.3">
      <c r="A3406" s="39" t="s">
        <v>679</v>
      </c>
      <c r="B3406" s="39" t="s">
        <v>44</v>
      </c>
      <c r="C3406" s="39" t="s">
        <v>135</v>
      </c>
      <c r="D3406" s="39" t="s">
        <v>38</v>
      </c>
      <c r="E3406" s="70" t="s">
        <v>46</v>
      </c>
      <c r="F3406" s="70" t="s">
        <v>28</v>
      </c>
      <c r="G3406" s="78">
        <v>45298</v>
      </c>
      <c r="H3406" s="78">
        <v>45931</v>
      </c>
      <c r="I3406" s="69">
        <v>3502542.15</v>
      </c>
      <c r="J3406" s="70">
        <v>95</v>
      </c>
      <c r="K3406" s="71">
        <v>0.14399999999999999</v>
      </c>
      <c r="L3406" s="70">
        <v>1</v>
      </c>
      <c r="M3406" s="71">
        <v>1.014</v>
      </c>
      <c r="N3406" s="72"/>
      <c r="O3406" s="73">
        <f>MIN(1,MAX(0,(1/(1+EXP(-(Assumptions!$B$5 + Assumptions!$B$6*$N3406))))*Assumptions!$B$3))</f>
        <v>3.9165722796764356E-2</v>
      </c>
      <c r="P3406" s="73">
        <f>VLOOKUP($F3406,Assumptions!$A$23:$B$27,2,FALSE)*Assumptions!$B$4</f>
        <v>0.35</v>
      </c>
      <c r="Q3406" s="74">
        <f t="shared" si="106"/>
        <v>48012.858225809061</v>
      </c>
      <c r="R3406" s="75" t="str">
        <f>IF($O3406&lt;Assumptions!$B$17,"A",IF($O3406&lt;Assumptions!$B$18,"B",IF($O3406&lt;Assumptions!$B$19,"C",IF($O3406&lt;Assumptions!$B$20,"D","E"))))</f>
        <v>B</v>
      </c>
      <c r="S3406" s="75">
        <f t="shared" si="107"/>
        <v>0</v>
      </c>
    </row>
    <row r="3407" spans="1:19" ht="17.399999999999999" x14ac:dyDescent="0.3">
      <c r="A3407" s="39" t="s">
        <v>679</v>
      </c>
      <c r="B3407" s="39" t="s">
        <v>44</v>
      </c>
      <c r="C3407" s="39" t="s">
        <v>135</v>
      </c>
      <c r="D3407" s="39" t="s">
        <v>38</v>
      </c>
      <c r="E3407" s="70" t="s">
        <v>46</v>
      </c>
      <c r="F3407" s="70" t="s">
        <v>28</v>
      </c>
      <c r="G3407" s="78">
        <v>45298</v>
      </c>
      <c r="H3407" s="78">
        <v>45962</v>
      </c>
      <c r="I3407" s="69">
        <v>3409436.49</v>
      </c>
      <c r="J3407" s="70">
        <v>0</v>
      </c>
      <c r="K3407" s="71">
        <v>1.0589999999999999</v>
      </c>
      <c r="L3407" s="70">
        <v>1</v>
      </c>
      <c r="M3407" s="71">
        <v>1.014</v>
      </c>
      <c r="N3407" s="72"/>
      <c r="O3407" s="73">
        <f>MIN(1,MAX(0,(1/(1+EXP(-(Assumptions!$B$5 + Assumptions!$B$6*$N3407))))*Assumptions!$B$3))</f>
        <v>3.9165722796764356E-2</v>
      </c>
      <c r="P3407" s="73">
        <f>VLOOKUP($F3407,Assumptions!$A$23:$B$27,2,FALSE)*Assumptions!$B$4</f>
        <v>0.35</v>
      </c>
      <c r="Q3407" s="74">
        <f t="shared" si="106"/>
        <v>46736.565561179632</v>
      </c>
      <c r="R3407" s="75" t="str">
        <f>IF($O3407&lt;Assumptions!$B$17,"A",IF($O3407&lt;Assumptions!$B$18,"B",IF($O3407&lt;Assumptions!$B$19,"C",IF($O3407&lt;Assumptions!$B$20,"D","E"))))</f>
        <v>B</v>
      </c>
      <c r="S3407" s="75">
        <f t="shared" si="107"/>
        <v>0</v>
      </c>
    </row>
    <row r="3408" spans="1:19" ht="17.399999999999999" x14ac:dyDescent="0.3">
      <c r="A3408" s="39" t="s">
        <v>679</v>
      </c>
      <c r="B3408" s="39" t="s">
        <v>44</v>
      </c>
      <c r="C3408" s="39" t="s">
        <v>135</v>
      </c>
      <c r="D3408" s="39" t="s">
        <v>38</v>
      </c>
      <c r="E3408" s="70" t="s">
        <v>46</v>
      </c>
      <c r="F3408" s="70" t="s">
        <v>28</v>
      </c>
      <c r="G3408" s="78">
        <v>45298</v>
      </c>
      <c r="H3408" s="78">
        <v>45992</v>
      </c>
      <c r="I3408" s="69">
        <v>3319509.73</v>
      </c>
      <c r="J3408" s="70">
        <v>0</v>
      </c>
      <c r="K3408" s="71">
        <v>0.96899999999999997</v>
      </c>
      <c r="L3408" s="70">
        <v>1</v>
      </c>
      <c r="M3408" s="71">
        <v>1.014</v>
      </c>
      <c r="N3408" s="72"/>
      <c r="O3408" s="73">
        <f>MIN(1,MAX(0,(1/(1+EXP(-(Assumptions!$B$5 + Assumptions!$B$6*$N3408))))*Assumptions!$B$3))</f>
        <v>3.9165722796764356E-2</v>
      </c>
      <c r="P3408" s="73">
        <f>VLOOKUP($F3408,Assumptions!$A$23:$B$27,2,FALSE)*Assumptions!$B$4</f>
        <v>0.35</v>
      </c>
      <c r="Q3408" s="74">
        <f t="shared" si="106"/>
        <v>45503.849267219732</v>
      </c>
      <c r="R3408" s="75" t="str">
        <f>IF($O3408&lt;Assumptions!$B$17,"A",IF($O3408&lt;Assumptions!$B$18,"B",IF($O3408&lt;Assumptions!$B$19,"C",IF($O3408&lt;Assumptions!$B$20,"D","E"))))</f>
        <v>B</v>
      </c>
      <c r="S3408" s="75">
        <f t="shared" si="107"/>
        <v>0</v>
      </c>
    </row>
    <row r="3409" spans="1:19" ht="17.399999999999999" x14ac:dyDescent="0.3">
      <c r="A3409" s="39" t="s">
        <v>681</v>
      </c>
      <c r="B3409" s="39" t="s">
        <v>52</v>
      </c>
      <c r="C3409" s="39" t="s">
        <v>144</v>
      </c>
      <c r="D3409" s="39" t="s">
        <v>45</v>
      </c>
      <c r="E3409" s="70" t="s">
        <v>31</v>
      </c>
      <c r="F3409" s="70" t="s">
        <v>28</v>
      </c>
      <c r="G3409" s="78">
        <v>44184</v>
      </c>
      <c r="H3409" s="78">
        <v>45658</v>
      </c>
      <c r="I3409" s="69">
        <v>1483278.42</v>
      </c>
      <c r="J3409" s="70">
        <v>0</v>
      </c>
      <c r="K3409" s="71">
        <v>1.143</v>
      </c>
      <c r="L3409" s="70">
        <v>0</v>
      </c>
      <c r="M3409" s="71">
        <v>0.94199999999999995</v>
      </c>
      <c r="N3409" s="72"/>
      <c r="O3409" s="73">
        <f>MIN(1,MAX(0,(1/(1+EXP(-(Assumptions!$B$5 + Assumptions!$B$6*$N3409))))*Assumptions!$B$3))</f>
        <v>3.9165722796764356E-2</v>
      </c>
      <c r="P3409" s="73">
        <f>VLOOKUP($F3409,Assumptions!$A$23:$B$27,2,FALSE)*Assumptions!$B$4</f>
        <v>0.35</v>
      </c>
      <c r="Q3409" s="74">
        <f t="shared" si="106"/>
        <v>20332.784999849911</v>
      </c>
      <c r="R3409" s="75" t="str">
        <f>IF($O3409&lt;Assumptions!$B$17,"A",IF($O3409&lt;Assumptions!$B$18,"B",IF($O3409&lt;Assumptions!$B$19,"C",IF($O3409&lt;Assumptions!$B$20,"D","E"))))</f>
        <v>B</v>
      </c>
      <c r="S3409" s="75">
        <f t="shared" si="107"/>
        <v>0</v>
      </c>
    </row>
    <row r="3410" spans="1:19" ht="17.399999999999999" x14ac:dyDescent="0.3">
      <c r="A3410" s="39" t="s">
        <v>681</v>
      </c>
      <c r="B3410" s="39" t="s">
        <v>52</v>
      </c>
      <c r="C3410" s="39" t="s">
        <v>144</v>
      </c>
      <c r="D3410" s="39" t="s">
        <v>45</v>
      </c>
      <c r="E3410" s="70" t="s">
        <v>31</v>
      </c>
      <c r="F3410" s="70" t="s">
        <v>28</v>
      </c>
      <c r="G3410" s="78">
        <v>44184</v>
      </c>
      <c r="H3410" s="78">
        <v>45689</v>
      </c>
      <c r="I3410" s="69">
        <v>1445985.21</v>
      </c>
      <c r="J3410" s="70">
        <v>0</v>
      </c>
      <c r="K3410" s="71">
        <v>1.143</v>
      </c>
      <c r="L3410" s="70">
        <v>0</v>
      </c>
      <c r="M3410" s="71">
        <v>0.94199999999999995</v>
      </c>
      <c r="N3410" s="72"/>
      <c r="O3410" s="73">
        <f>MIN(1,MAX(0,(1/(1+EXP(-(Assumptions!$B$5 + Assumptions!$B$6*$N3410))))*Assumptions!$B$3))</f>
        <v>3.9165722796764356E-2</v>
      </c>
      <c r="P3410" s="73">
        <f>VLOOKUP($F3410,Assumptions!$A$23:$B$27,2,FALSE)*Assumptions!$B$4</f>
        <v>0.35</v>
      </c>
      <c r="Q3410" s="74">
        <f t="shared" si="106"/>
        <v>19821.569566078382</v>
      </c>
      <c r="R3410" s="75" t="str">
        <f>IF($O3410&lt;Assumptions!$B$17,"A",IF($O3410&lt;Assumptions!$B$18,"B",IF($O3410&lt;Assumptions!$B$19,"C",IF($O3410&lt;Assumptions!$B$20,"D","E"))))</f>
        <v>B</v>
      </c>
      <c r="S3410" s="75">
        <f t="shared" si="107"/>
        <v>0</v>
      </c>
    </row>
    <row r="3411" spans="1:19" ht="17.399999999999999" x14ac:dyDescent="0.3">
      <c r="A3411" s="39" t="s">
        <v>681</v>
      </c>
      <c r="B3411" s="39" t="s">
        <v>52</v>
      </c>
      <c r="C3411" s="39" t="s">
        <v>144</v>
      </c>
      <c r="D3411" s="39" t="s">
        <v>45</v>
      </c>
      <c r="E3411" s="70" t="s">
        <v>31</v>
      </c>
      <c r="F3411" s="70" t="s">
        <v>28</v>
      </c>
      <c r="G3411" s="78">
        <v>44184</v>
      </c>
      <c r="H3411" s="78">
        <v>45717</v>
      </c>
      <c r="I3411" s="69">
        <v>1410022.22</v>
      </c>
      <c r="J3411" s="70">
        <v>0</v>
      </c>
      <c r="K3411" s="71">
        <v>1.0620000000000001</v>
      </c>
      <c r="L3411" s="70">
        <v>0</v>
      </c>
      <c r="M3411" s="71">
        <v>0.94199999999999995</v>
      </c>
      <c r="N3411" s="72"/>
      <c r="O3411" s="73">
        <f>MIN(1,MAX(0,(1/(1+EXP(-(Assumptions!$B$5 + Assumptions!$B$6*$N3411))))*Assumptions!$B$3))</f>
        <v>3.9165722796764356E-2</v>
      </c>
      <c r="P3411" s="73">
        <f>VLOOKUP($F3411,Assumptions!$A$23:$B$27,2,FALSE)*Assumptions!$B$4</f>
        <v>0.35</v>
      </c>
      <c r="Q3411" s="74">
        <f t="shared" si="106"/>
        <v>19328.588792029397</v>
      </c>
      <c r="R3411" s="75" t="str">
        <f>IF($O3411&lt;Assumptions!$B$17,"A",IF($O3411&lt;Assumptions!$B$18,"B",IF($O3411&lt;Assumptions!$B$19,"C",IF($O3411&lt;Assumptions!$B$20,"D","E"))))</f>
        <v>B</v>
      </c>
      <c r="S3411" s="75">
        <f t="shared" si="107"/>
        <v>0</v>
      </c>
    </row>
    <row r="3412" spans="1:19" ht="17.399999999999999" x14ac:dyDescent="0.3">
      <c r="A3412" s="39" t="s">
        <v>681</v>
      </c>
      <c r="B3412" s="39" t="s">
        <v>52</v>
      </c>
      <c r="C3412" s="39" t="s">
        <v>144</v>
      </c>
      <c r="D3412" s="39" t="s">
        <v>45</v>
      </c>
      <c r="E3412" s="70" t="s">
        <v>31</v>
      </c>
      <c r="F3412" s="70" t="s">
        <v>28</v>
      </c>
      <c r="G3412" s="78">
        <v>44184</v>
      </c>
      <c r="H3412" s="78">
        <v>45748</v>
      </c>
      <c r="I3412" s="69">
        <v>1372322.13</v>
      </c>
      <c r="J3412" s="70">
        <v>0</v>
      </c>
      <c r="K3412" s="71">
        <v>1.0760000000000001</v>
      </c>
      <c r="L3412" s="70">
        <v>0</v>
      </c>
      <c r="M3412" s="71">
        <v>0.94199999999999995</v>
      </c>
      <c r="N3412" s="72"/>
      <c r="O3412" s="73">
        <f>MIN(1,MAX(0,(1/(1+EXP(-(Assumptions!$B$5 + Assumptions!$B$6*$N3412))))*Assumptions!$B$3))</f>
        <v>3.9165722796764356E-2</v>
      </c>
      <c r="P3412" s="73">
        <f>VLOOKUP($F3412,Assumptions!$A$23:$B$27,2,FALSE)*Assumptions!$B$4</f>
        <v>0.35</v>
      </c>
      <c r="Q3412" s="74">
        <f t="shared" si="106"/>
        <v>18811.795846005825</v>
      </c>
      <c r="R3412" s="75" t="str">
        <f>IF($O3412&lt;Assumptions!$B$17,"A",IF($O3412&lt;Assumptions!$B$18,"B",IF($O3412&lt;Assumptions!$B$19,"C",IF($O3412&lt;Assumptions!$B$20,"D","E"))))</f>
        <v>B</v>
      </c>
      <c r="S3412" s="75">
        <f t="shared" si="107"/>
        <v>0</v>
      </c>
    </row>
    <row r="3413" spans="1:19" ht="17.399999999999999" x14ac:dyDescent="0.3">
      <c r="A3413" s="39" t="s">
        <v>681</v>
      </c>
      <c r="B3413" s="39" t="s">
        <v>52</v>
      </c>
      <c r="C3413" s="39" t="s">
        <v>144</v>
      </c>
      <c r="D3413" s="39" t="s">
        <v>45</v>
      </c>
      <c r="E3413" s="70" t="s">
        <v>31</v>
      </c>
      <c r="F3413" s="70" t="s">
        <v>28</v>
      </c>
      <c r="G3413" s="78">
        <v>44184</v>
      </c>
      <c r="H3413" s="78">
        <v>45778</v>
      </c>
      <c r="I3413" s="69">
        <v>1334105.21</v>
      </c>
      <c r="J3413" s="70">
        <v>0</v>
      </c>
      <c r="K3413" s="71">
        <v>0.97599999999999998</v>
      </c>
      <c r="L3413" s="70">
        <v>0</v>
      </c>
      <c r="M3413" s="71">
        <v>0.94199999999999995</v>
      </c>
      <c r="N3413" s="72"/>
      <c r="O3413" s="73">
        <f>MIN(1,MAX(0,(1/(1+EXP(-(Assumptions!$B$5 + Assumptions!$B$6*$N3413))))*Assumptions!$B$3))</f>
        <v>3.9165722796764356E-2</v>
      </c>
      <c r="P3413" s="73">
        <f>VLOOKUP($F3413,Assumptions!$A$23:$B$27,2,FALSE)*Assumptions!$B$4</f>
        <v>0.35</v>
      </c>
      <c r="Q3413" s="74">
        <f t="shared" si="106"/>
        <v>18287.918192802681</v>
      </c>
      <c r="R3413" s="75" t="str">
        <f>IF($O3413&lt;Assumptions!$B$17,"A",IF($O3413&lt;Assumptions!$B$18,"B",IF($O3413&lt;Assumptions!$B$19,"C",IF($O3413&lt;Assumptions!$B$20,"D","E"))))</f>
        <v>B</v>
      </c>
      <c r="S3413" s="75">
        <f t="shared" si="107"/>
        <v>0</v>
      </c>
    </row>
    <row r="3414" spans="1:19" ht="17.399999999999999" x14ac:dyDescent="0.3">
      <c r="A3414" s="39" t="s">
        <v>681</v>
      </c>
      <c r="B3414" s="39" t="s">
        <v>52</v>
      </c>
      <c r="C3414" s="39" t="s">
        <v>144</v>
      </c>
      <c r="D3414" s="39" t="s">
        <v>45</v>
      </c>
      <c r="E3414" s="70" t="s">
        <v>31</v>
      </c>
      <c r="F3414" s="70" t="s">
        <v>28</v>
      </c>
      <c r="G3414" s="78">
        <v>44184</v>
      </c>
      <c r="H3414" s="78">
        <v>45809</v>
      </c>
      <c r="I3414" s="69">
        <v>1299097.2</v>
      </c>
      <c r="J3414" s="70">
        <v>0</v>
      </c>
      <c r="K3414" s="71">
        <v>1.123</v>
      </c>
      <c r="L3414" s="70">
        <v>0</v>
      </c>
      <c r="M3414" s="71">
        <v>0.94199999999999995</v>
      </c>
      <c r="N3414" s="72"/>
      <c r="O3414" s="73">
        <f>MIN(1,MAX(0,(1/(1+EXP(-(Assumptions!$B$5 + Assumptions!$B$6*$N3414))))*Assumptions!$B$3))</f>
        <v>3.9165722796764356E-2</v>
      </c>
      <c r="P3414" s="73">
        <f>VLOOKUP($F3414,Assumptions!$A$23:$B$27,2,FALSE)*Assumptions!$B$4</f>
        <v>0.35</v>
      </c>
      <c r="Q3414" s="74">
        <f t="shared" si="106"/>
        <v>17808.028287438457</v>
      </c>
      <c r="R3414" s="75" t="str">
        <f>IF($O3414&lt;Assumptions!$B$17,"A",IF($O3414&lt;Assumptions!$B$18,"B",IF($O3414&lt;Assumptions!$B$19,"C",IF($O3414&lt;Assumptions!$B$20,"D","E"))))</f>
        <v>B</v>
      </c>
      <c r="S3414" s="75">
        <f t="shared" si="107"/>
        <v>0</v>
      </c>
    </row>
    <row r="3415" spans="1:19" ht="17.399999999999999" x14ac:dyDescent="0.3">
      <c r="A3415" s="39" t="s">
        <v>681</v>
      </c>
      <c r="B3415" s="39" t="s">
        <v>52</v>
      </c>
      <c r="C3415" s="39" t="s">
        <v>144</v>
      </c>
      <c r="D3415" s="39" t="s">
        <v>45</v>
      </c>
      <c r="E3415" s="70" t="s">
        <v>31</v>
      </c>
      <c r="F3415" s="70" t="s">
        <v>28</v>
      </c>
      <c r="G3415" s="78">
        <v>44184</v>
      </c>
      <c r="H3415" s="78">
        <v>45839</v>
      </c>
      <c r="I3415" s="69">
        <v>1270459.8400000001</v>
      </c>
      <c r="J3415" s="70">
        <v>0</v>
      </c>
      <c r="K3415" s="71">
        <v>1.081</v>
      </c>
      <c r="L3415" s="70">
        <v>0</v>
      </c>
      <c r="M3415" s="71">
        <v>0.94199999999999995</v>
      </c>
      <c r="N3415" s="72"/>
      <c r="O3415" s="73">
        <f>MIN(1,MAX(0,(1/(1+EXP(-(Assumptions!$B$5 + Assumptions!$B$6*$N3415))))*Assumptions!$B$3))</f>
        <v>3.9165722796764356E-2</v>
      </c>
      <c r="P3415" s="73">
        <f>VLOOKUP($F3415,Assumptions!$A$23:$B$27,2,FALSE)*Assumptions!$B$4</f>
        <v>0.35</v>
      </c>
      <c r="Q3415" s="74">
        <f t="shared" si="106"/>
        <v>17415.46727125156</v>
      </c>
      <c r="R3415" s="75" t="str">
        <f>IF($O3415&lt;Assumptions!$B$17,"A",IF($O3415&lt;Assumptions!$B$18,"B",IF($O3415&lt;Assumptions!$B$19,"C",IF($O3415&lt;Assumptions!$B$20,"D","E"))))</f>
        <v>B</v>
      </c>
      <c r="S3415" s="75">
        <f t="shared" si="107"/>
        <v>0</v>
      </c>
    </row>
    <row r="3416" spans="1:19" ht="17.399999999999999" x14ac:dyDescent="0.3">
      <c r="A3416" s="39" t="s">
        <v>681</v>
      </c>
      <c r="B3416" s="39" t="s">
        <v>52</v>
      </c>
      <c r="C3416" s="39" t="s">
        <v>144</v>
      </c>
      <c r="D3416" s="39" t="s">
        <v>45</v>
      </c>
      <c r="E3416" s="70" t="s">
        <v>31</v>
      </c>
      <c r="F3416" s="70" t="s">
        <v>28</v>
      </c>
      <c r="G3416" s="78">
        <v>44184</v>
      </c>
      <c r="H3416" s="78">
        <v>45870</v>
      </c>
      <c r="I3416" s="69">
        <v>1240324.6399999999</v>
      </c>
      <c r="J3416" s="70">
        <v>0</v>
      </c>
      <c r="K3416" s="71">
        <v>0.95499999999999996</v>
      </c>
      <c r="L3416" s="70">
        <v>0</v>
      </c>
      <c r="M3416" s="71">
        <v>0.94199999999999995</v>
      </c>
      <c r="N3416" s="72"/>
      <c r="O3416" s="73">
        <f>MIN(1,MAX(0,(1/(1+EXP(-(Assumptions!$B$5 + Assumptions!$B$6*$N3416))))*Assumptions!$B$3))</f>
        <v>3.9165722796764356E-2</v>
      </c>
      <c r="P3416" s="73">
        <f>VLOOKUP($F3416,Assumptions!$A$23:$B$27,2,FALSE)*Assumptions!$B$4</f>
        <v>0.35</v>
      </c>
      <c r="Q3416" s="74">
        <f t="shared" si="106"/>
        <v>17002.373859882788</v>
      </c>
      <c r="R3416" s="75" t="str">
        <f>IF($O3416&lt;Assumptions!$B$17,"A",IF($O3416&lt;Assumptions!$B$18,"B",IF($O3416&lt;Assumptions!$B$19,"C",IF($O3416&lt;Assumptions!$B$20,"D","E"))))</f>
        <v>B</v>
      </c>
      <c r="S3416" s="75">
        <f t="shared" si="107"/>
        <v>0</v>
      </c>
    </row>
    <row r="3417" spans="1:19" ht="17.399999999999999" x14ac:dyDescent="0.3">
      <c r="A3417" s="39" t="s">
        <v>681</v>
      </c>
      <c r="B3417" s="39" t="s">
        <v>52</v>
      </c>
      <c r="C3417" s="39" t="s">
        <v>144</v>
      </c>
      <c r="D3417" s="39" t="s">
        <v>45</v>
      </c>
      <c r="E3417" s="70" t="s">
        <v>31</v>
      </c>
      <c r="F3417" s="70" t="s">
        <v>28</v>
      </c>
      <c r="G3417" s="78">
        <v>44184</v>
      </c>
      <c r="H3417" s="78">
        <v>45901</v>
      </c>
      <c r="I3417" s="69">
        <v>1205607.81</v>
      </c>
      <c r="J3417" s="70">
        <v>0</v>
      </c>
      <c r="K3417" s="71">
        <v>1.08</v>
      </c>
      <c r="L3417" s="70">
        <v>0</v>
      </c>
      <c r="M3417" s="71">
        <v>0.94199999999999995</v>
      </c>
      <c r="N3417" s="72"/>
      <c r="O3417" s="73">
        <f>MIN(1,MAX(0,(1/(1+EXP(-(Assumptions!$B$5 + Assumptions!$B$6*$N3417))))*Assumptions!$B$3))</f>
        <v>3.9165722796764356E-2</v>
      </c>
      <c r="P3417" s="73">
        <f>VLOOKUP($F3417,Assumptions!$A$23:$B$27,2,FALSE)*Assumptions!$B$4</f>
        <v>0.35</v>
      </c>
      <c r="Q3417" s="74">
        <f t="shared" si="106"/>
        <v>16526.475450825954</v>
      </c>
      <c r="R3417" s="75" t="str">
        <f>IF($O3417&lt;Assumptions!$B$17,"A",IF($O3417&lt;Assumptions!$B$18,"B",IF($O3417&lt;Assumptions!$B$19,"C",IF($O3417&lt;Assumptions!$B$20,"D","E"))))</f>
        <v>B</v>
      </c>
      <c r="S3417" s="75">
        <f t="shared" si="107"/>
        <v>0</v>
      </c>
    </row>
    <row r="3418" spans="1:19" ht="17.399999999999999" x14ac:dyDescent="0.3">
      <c r="A3418" s="39" t="s">
        <v>681</v>
      </c>
      <c r="B3418" s="39" t="s">
        <v>52</v>
      </c>
      <c r="C3418" s="39" t="s">
        <v>144</v>
      </c>
      <c r="D3418" s="39" t="s">
        <v>45</v>
      </c>
      <c r="E3418" s="70" t="s">
        <v>31</v>
      </c>
      <c r="F3418" s="70" t="s">
        <v>28</v>
      </c>
      <c r="G3418" s="78">
        <v>44184</v>
      </c>
      <c r="H3418" s="78">
        <v>45931</v>
      </c>
      <c r="I3418" s="69">
        <v>1177442.3500000001</v>
      </c>
      <c r="J3418" s="70">
        <v>0</v>
      </c>
      <c r="K3418" s="71">
        <v>1.125</v>
      </c>
      <c r="L3418" s="70">
        <v>0</v>
      </c>
      <c r="M3418" s="71">
        <v>0.94199999999999995</v>
      </c>
      <c r="N3418" s="72"/>
      <c r="O3418" s="73">
        <f>MIN(1,MAX(0,(1/(1+EXP(-(Assumptions!$B$5 + Assumptions!$B$6*$N3418))))*Assumptions!$B$3))</f>
        <v>3.9165722796764356E-2</v>
      </c>
      <c r="P3418" s="73">
        <f>VLOOKUP($F3418,Assumptions!$A$23:$B$27,2,FALSE)*Assumptions!$B$4</f>
        <v>0.35</v>
      </c>
      <c r="Q3418" s="74">
        <f t="shared" si="106"/>
        <v>16140.383241244779</v>
      </c>
      <c r="R3418" s="75" t="str">
        <f>IF($O3418&lt;Assumptions!$B$17,"A",IF($O3418&lt;Assumptions!$B$18,"B",IF($O3418&lt;Assumptions!$B$19,"C",IF($O3418&lt;Assumptions!$B$20,"D","E"))))</f>
        <v>B</v>
      </c>
      <c r="S3418" s="75">
        <f t="shared" si="107"/>
        <v>0</v>
      </c>
    </row>
    <row r="3419" spans="1:19" ht="17.399999999999999" x14ac:dyDescent="0.3">
      <c r="A3419" s="39" t="s">
        <v>681</v>
      </c>
      <c r="B3419" s="39" t="s">
        <v>52</v>
      </c>
      <c r="C3419" s="39" t="s">
        <v>144</v>
      </c>
      <c r="D3419" s="39" t="s">
        <v>45</v>
      </c>
      <c r="E3419" s="70" t="s">
        <v>31</v>
      </c>
      <c r="F3419" s="70" t="s">
        <v>28</v>
      </c>
      <c r="G3419" s="78">
        <v>44184</v>
      </c>
      <c r="H3419" s="78">
        <v>45962</v>
      </c>
      <c r="I3419" s="69">
        <v>1149002.72</v>
      </c>
      <c r="J3419" s="70">
        <v>0</v>
      </c>
      <c r="K3419" s="71">
        <v>1.0580000000000001</v>
      </c>
      <c r="L3419" s="70">
        <v>0</v>
      </c>
      <c r="M3419" s="71">
        <v>0.94199999999999995</v>
      </c>
      <c r="N3419" s="72"/>
      <c r="O3419" s="73">
        <f>MIN(1,MAX(0,(1/(1+EXP(-(Assumptions!$B$5 + Assumptions!$B$6*$N3419))))*Assumptions!$B$3))</f>
        <v>3.9165722796764356E-2</v>
      </c>
      <c r="P3419" s="73">
        <f>VLOOKUP($F3419,Assumptions!$A$23:$B$27,2,FALSE)*Assumptions!$B$4</f>
        <v>0.35</v>
      </c>
      <c r="Q3419" s="74">
        <f t="shared" si="106"/>
        <v>15750.532708486888</v>
      </c>
      <c r="R3419" s="75" t="str">
        <f>IF($O3419&lt;Assumptions!$B$17,"A",IF($O3419&lt;Assumptions!$B$18,"B",IF($O3419&lt;Assumptions!$B$19,"C",IF($O3419&lt;Assumptions!$B$20,"D","E"))))</f>
        <v>B</v>
      </c>
      <c r="S3419" s="75">
        <f t="shared" si="107"/>
        <v>0</v>
      </c>
    </row>
    <row r="3420" spans="1:19" ht="17.399999999999999" x14ac:dyDescent="0.3">
      <c r="A3420" s="39" t="s">
        <v>681</v>
      </c>
      <c r="B3420" s="39" t="s">
        <v>52</v>
      </c>
      <c r="C3420" s="39" t="s">
        <v>144</v>
      </c>
      <c r="D3420" s="39" t="s">
        <v>45</v>
      </c>
      <c r="E3420" s="70" t="s">
        <v>31</v>
      </c>
      <c r="F3420" s="70" t="s">
        <v>28</v>
      </c>
      <c r="G3420" s="78">
        <v>44184</v>
      </c>
      <c r="H3420" s="78">
        <v>45992</v>
      </c>
      <c r="I3420" s="69">
        <v>1124670.01</v>
      </c>
      <c r="J3420" s="70">
        <v>0</v>
      </c>
      <c r="K3420" s="71">
        <v>1.083</v>
      </c>
      <c r="L3420" s="70">
        <v>0</v>
      </c>
      <c r="M3420" s="71">
        <v>0.94199999999999995</v>
      </c>
      <c r="N3420" s="72"/>
      <c r="O3420" s="73">
        <f>MIN(1,MAX(0,(1/(1+EXP(-(Assumptions!$B$5 + Assumptions!$B$6*$N3420))))*Assumptions!$B$3))</f>
        <v>3.9165722796764356E-2</v>
      </c>
      <c r="P3420" s="73">
        <f>VLOOKUP($F3420,Assumptions!$A$23:$B$27,2,FALSE)*Assumptions!$B$4</f>
        <v>0.35</v>
      </c>
      <c r="Q3420" s="74">
        <f t="shared" si="106"/>
        <v>15416.979847322966</v>
      </c>
      <c r="R3420" s="75" t="str">
        <f>IF($O3420&lt;Assumptions!$B$17,"A",IF($O3420&lt;Assumptions!$B$18,"B",IF($O3420&lt;Assumptions!$B$19,"C",IF($O3420&lt;Assumptions!$B$20,"D","E"))))</f>
        <v>B</v>
      </c>
      <c r="S3420" s="75">
        <f t="shared" si="107"/>
        <v>0</v>
      </c>
    </row>
    <row r="3421" spans="1:19" ht="17.399999999999999" x14ac:dyDescent="0.3">
      <c r="A3421" s="39" t="s">
        <v>682</v>
      </c>
      <c r="B3421" s="39" t="s">
        <v>76</v>
      </c>
      <c r="C3421" s="39" t="s">
        <v>190</v>
      </c>
      <c r="D3421" s="39" t="s">
        <v>26</v>
      </c>
      <c r="E3421" s="70" t="s">
        <v>43</v>
      </c>
      <c r="F3421" s="70" t="s">
        <v>28</v>
      </c>
      <c r="G3421" s="78">
        <v>44798</v>
      </c>
      <c r="H3421" s="78">
        <v>45658</v>
      </c>
      <c r="I3421" s="69">
        <v>32120131.940000001</v>
      </c>
      <c r="J3421" s="70">
        <v>65</v>
      </c>
      <c r="K3421" s="71">
        <v>0.71</v>
      </c>
      <c r="L3421" s="70">
        <v>0</v>
      </c>
      <c r="M3421" s="71">
        <v>0.83399999999999996</v>
      </c>
      <c r="N3421" s="72"/>
      <c r="O3421" s="73">
        <f>MIN(1,MAX(0,(1/(1+EXP(-(Assumptions!$B$5 + Assumptions!$B$6*$N3421))))*Assumptions!$B$3))</f>
        <v>3.9165722796764356E-2</v>
      </c>
      <c r="P3421" s="73">
        <f>VLOOKUP($F3421,Assumptions!$A$23:$B$27,2,FALSE)*Assumptions!$B$4</f>
        <v>0.35</v>
      </c>
      <c r="Q3421" s="74">
        <f t="shared" si="106"/>
        <v>440302.86431513797</v>
      </c>
      <c r="R3421" s="75" t="str">
        <f>IF($O3421&lt;Assumptions!$B$17,"A",IF($O3421&lt;Assumptions!$B$18,"B",IF($O3421&lt;Assumptions!$B$19,"C",IF($O3421&lt;Assumptions!$B$20,"D","E"))))</f>
        <v>B</v>
      </c>
      <c r="S3421" s="75">
        <f t="shared" si="107"/>
        <v>0</v>
      </c>
    </row>
    <row r="3422" spans="1:19" ht="17.399999999999999" x14ac:dyDescent="0.3">
      <c r="A3422" s="39" t="s">
        <v>682</v>
      </c>
      <c r="B3422" s="39" t="s">
        <v>76</v>
      </c>
      <c r="C3422" s="39" t="s">
        <v>190</v>
      </c>
      <c r="D3422" s="39" t="s">
        <v>26</v>
      </c>
      <c r="E3422" s="70" t="s">
        <v>43</v>
      </c>
      <c r="F3422" s="70" t="s">
        <v>28</v>
      </c>
      <c r="G3422" s="78">
        <v>44798</v>
      </c>
      <c r="H3422" s="78">
        <v>45689</v>
      </c>
      <c r="I3422" s="69">
        <v>31503484.890000001</v>
      </c>
      <c r="J3422" s="70">
        <v>15</v>
      </c>
      <c r="K3422" s="71">
        <v>1.109</v>
      </c>
      <c r="L3422" s="70">
        <v>0</v>
      </c>
      <c r="M3422" s="71">
        <v>0.83399999999999996</v>
      </c>
      <c r="N3422" s="72"/>
      <c r="O3422" s="73">
        <f>MIN(1,MAX(0,(1/(1+EXP(-(Assumptions!$B$5 + Assumptions!$B$6*$N3422))))*Assumptions!$B$3))</f>
        <v>3.9165722796764356E-2</v>
      </c>
      <c r="P3422" s="73">
        <f>VLOOKUP($F3422,Assumptions!$A$23:$B$27,2,FALSE)*Assumptions!$B$4</f>
        <v>0.35</v>
      </c>
      <c r="Q3422" s="74">
        <f t="shared" si="106"/>
        <v>431849.86471682804</v>
      </c>
      <c r="R3422" s="75" t="str">
        <f>IF($O3422&lt;Assumptions!$B$17,"A",IF($O3422&lt;Assumptions!$B$18,"B",IF($O3422&lt;Assumptions!$B$19,"C",IF($O3422&lt;Assumptions!$B$20,"D","E"))))</f>
        <v>B</v>
      </c>
      <c r="S3422" s="75">
        <f t="shared" si="107"/>
        <v>0</v>
      </c>
    </row>
    <row r="3423" spans="1:19" ht="17.399999999999999" x14ac:dyDescent="0.3">
      <c r="A3423" s="39" t="s">
        <v>682</v>
      </c>
      <c r="B3423" s="39" t="s">
        <v>76</v>
      </c>
      <c r="C3423" s="39" t="s">
        <v>190</v>
      </c>
      <c r="D3423" s="39" t="s">
        <v>26</v>
      </c>
      <c r="E3423" s="70" t="s">
        <v>43</v>
      </c>
      <c r="F3423" s="70" t="s">
        <v>28</v>
      </c>
      <c r="G3423" s="78">
        <v>44798</v>
      </c>
      <c r="H3423" s="78">
        <v>45717</v>
      </c>
      <c r="I3423" s="69">
        <v>30990723.649999999</v>
      </c>
      <c r="J3423" s="70">
        <v>35</v>
      </c>
      <c r="K3423" s="71">
        <v>0.51700000000000002</v>
      </c>
      <c r="L3423" s="70">
        <v>0</v>
      </c>
      <c r="M3423" s="71">
        <v>0.83399999999999996</v>
      </c>
      <c r="N3423" s="72"/>
      <c r="O3423" s="73">
        <f>MIN(1,MAX(0,(1/(1+EXP(-(Assumptions!$B$5 + Assumptions!$B$6*$N3423))))*Assumptions!$B$3))</f>
        <v>3.9165722796764356E-2</v>
      </c>
      <c r="P3423" s="73">
        <f>VLOOKUP($F3423,Assumptions!$A$23:$B$27,2,FALSE)*Assumptions!$B$4</f>
        <v>0.35</v>
      </c>
      <c r="Q3423" s="74">
        <f t="shared" si="106"/>
        <v>424820.93211146019</v>
      </c>
      <c r="R3423" s="75" t="str">
        <f>IF($O3423&lt;Assumptions!$B$17,"A",IF($O3423&lt;Assumptions!$B$18,"B",IF($O3423&lt;Assumptions!$B$19,"C",IF($O3423&lt;Assumptions!$B$20,"D","E"))))</f>
        <v>B</v>
      </c>
      <c r="S3423" s="75">
        <f t="shared" si="107"/>
        <v>0</v>
      </c>
    </row>
    <row r="3424" spans="1:19" ht="17.399999999999999" x14ac:dyDescent="0.3">
      <c r="A3424" s="39" t="s">
        <v>682</v>
      </c>
      <c r="B3424" s="39" t="s">
        <v>76</v>
      </c>
      <c r="C3424" s="39" t="s">
        <v>190</v>
      </c>
      <c r="D3424" s="39" t="s">
        <v>26</v>
      </c>
      <c r="E3424" s="70" t="s">
        <v>43</v>
      </c>
      <c r="F3424" s="70" t="s">
        <v>28</v>
      </c>
      <c r="G3424" s="78">
        <v>44798</v>
      </c>
      <c r="H3424" s="78">
        <v>45748</v>
      </c>
      <c r="I3424" s="69">
        <v>30387586.010000002</v>
      </c>
      <c r="J3424" s="70">
        <v>0</v>
      </c>
      <c r="K3424" s="71">
        <v>1.0840000000000001</v>
      </c>
      <c r="L3424" s="70">
        <v>0</v>
      </c>
      <c r="M3424" s="71">
        <v>0.83399999999999996</v>
      </c>
      <c r="N3424" s="72"/>
      <c r="O3424" s="73">
        <f>MIN(1,MAX(0,(1/(1+EXP(-(Assumptions!$B$5 + Assumptions!$B$6*$N3424))))*Assumptions!$B$3))</f>
        <v>3.9165722796764356E-2</v>
      </c>
      <c r="P3424" s="73">
        <f>VLOOKUP($F3424,Assumptions!$A$23:$B$27,2,FALSE)*Assumptions!$B$4</f>
        <v>0.35</v>
      </c>
      <c r="Q3424" s="74">
        <f t="shared" si="106"/>
        <v>416553.11954567308</v>
      </c>
      <c r="R3424" s="75" t="str">
        <f>IF($O3424&lt;Assumptions!$B$17,"A",IF($O3424&lt;Assumptions!$B$18,"B",IF($O3424&lt;Assumptions!$B$19,"C",IF($O3424&lt;Assumptions!$B$20,"D","E"))))</f>
        <v>B</v>
      </c>
      <c r="S3424" s="75">
        <f t="shared" si="107"/>
        <v>0</v>
      </c>
    </row>
    <row r="3425" spans="1:19" ht="17.399999999999999" x14ac:dyDescent="0.3">
      <c r="A3425" s="39" t="s">
        <v>682</v>
      </c>
      <c r="B3425" s="39" t="s">
        <v>76</v>
      </c>
      <c r="C3425" s="39" t="s">
        <v>190</v>
      </c>
      <c r="D3425" s="39" t="s">
        <v>26</v>
      </c>
      <c r="E3425" s="70" t="s">
        <v>43</v>
      </c>
      <c r="F3425" s="70" t="s">
        <v>28</v>
      </c>
      <c r="G3425" s="78">
        <v>44798</v>
      </c>
      <c r="H3425" s="78">
        <v>45778</v>
      </c>
      <c r="I3425" s="69">
        <v>29801119.510000002</v>
      </c>
      <c r="J3425" s="70">
        <v>0</v>
      </c>
      <c r="K3425" s="71">
        <v>0.99299999999999999</v>
      </c>
      <c r="L3425" s="70">
        <v>0</v>
      </c>
      <c r="M3425" s="71">
        <v>0.83399999999999996</v>
      </c>
      <c r="N3425" s="72"/>
      <c r="O3425" s="73">
        <f>MIN(1,MAX(0,(1/(1+EXP(-(Assumptions!$B$5 + Assumptions!$B$6*$N3425))))*Assumptions!$B$3))</f>
        <v>3.9165722796764356E-2</v>
      </c>
      <c r="P3425" s="73">
        <f>VLOOKUP($F3425,Assumptions!$A$23:$B$27,2,FALSE)*Assumptions!$B$4</f>
        <v>0.35</v>
      </c>
      <c r="Q3425" s="74">
        <f t="shared" si="106"/>
        <v>408513.83501666714</v>
      </c>
      <c r="R3425" s="75" t="str">
        <f>IF($O3425&lt;Assumptions!$B$17,"A",IF($O3425&lt;Assumptions!$B$18,"B",IF($O3425&lt;Assumptions!$B$19,"C",IF($O3425&lt;Assumptions!$B$20,"D","E"))))</f>
        <v>B</v>
      </c>
      <c r="S3425" s="75">
        <f t="shared" si="107"/>
        <v>0</v>
      </c>
    </row>
    <row r="3426" spans="1:19" ht="17.399999999999999" x14ac:dyDescent="0.3">
      <c r="A3426" s="39" t="s">
        <v>682</v>
      </c>
      <c r="B3426" s="39" t="s">
        <v>76</v>
      </c>
      <c r="C3426" s="39" t="s">
        <v>190</v>
      </c>
      <c r="D3426" s="39" t="s">
        <v>26</v>
      </c>
      <c r="E3426" s="70" t="s">
        <v>43</v>
      </c>
      <c r="F3426" s="70" t="s">
        <v>28</v>
      </c>
      <c r="G3426" s="78">
        <v>44798</v>
      </c>
      <c r="H3426" s="78">
        <v>45809</v>
      </c>
      <c r="I3426" s="69">
        <v>29801119.510000002</v>
      </c>
      <c r="J3426" s="70">
        <v>185</v>
      </c>
      <c r="K3426" s="71">
        <v>5.7000000000000002E-2</v>
      </c>
      <c r="L3426" s="70">
        <v>0</v>
      </c>
      <c r="M3426" s="71">
        <v>0.83399999999999996</v>
      </c>
      <c r="N3426" s="72"/>
      <c r="O3426" s="73">
        <f>MIN(1,MAX(0,(1/(1+EXP(-(Assumptions!$B$5 + Assumptions!$B$6*$N3426))))*Assumptions!$B$3))</f>
        <v>3.9165722796764356E-2</v>
      </c>
      <c r="P3426" s="73">
        <f>VLOOKUP($F3426,Assumptions!$A$23:$B$27,2,FALSE)*Assumptions!$B$4</f>
        <v>0.35</v>
      </c>
      <c r="Q3426" s="74">
        <f t="shared" si="106"/>
        <v>408513.83501666714</v>
      </c>
      <c r="R3426" s="75" t="str">
        <f>IF($O3426&lt;Assumptions!$B$17,"A",IF($O3426&lt;Assumptions!$B$18,"B",IF($O3426&lt;Assumptions!$B$19,"C",IF($O3426&lt;Assumptions!$B$20,"D","E"))))</f>
        <v>B</v>
      </c>
      <c r="S3426" s="75">
        <f t="shared" si="107"/>
        <v>1</v>
      </c>
    </row>
    <row r="3427" spans="1:19" ht="17.399999999999999" x14ac:dyDescent="0.3">
      <c r="A3427" s="39" t="s">
        <v>682</v>
      </c>
      <c r="B3427" s="39" t="s">
        <v>76</v>
      </c>
      <c r="C3427" s="39" t="s">
        <v>190</v>
      </c>
      <c r="D3427" s="39" t="s">
        <v>26</v>
      </c>
      <c r="E3427" s="70" t="s">
        <v>43</v>
      </c>
      <c r="F3427" s="70" t="s">
        <v>28</v>
      </c>
      <c r="G3427" s="78">
        <v>44798</v>
      </c>
      <c r="H3427" s="78">
        <v>45839</v>
      </c>
      <c r="I3427" s="69">
        <v>29801119.510000002</v>
      </c>
      <c r="J3427" s="70">
        <v>999</v>
      </c>
      <c r="K3427" s="71">
        <v>0.16200000000000001</v>
      </c>
      <c r="L3427" s="70">
        <v>0</v>
      </c>
      <c r="M3427" s="71">
        <v>0.83399999999999996</v>
      </c>
      <c r="N3427" s="72"/>
      <c r="O3427" s="73">
        <f>MIN(1,MAX(0,(1/(1+EXP(-(Assumptions!$B$5 + Assumptions!$B$6*$N3427))))*Assumptions!$B$3))</f>
        <v>3.9165722796764356E-2</v>
      </c>
      <c r="P3427" s="73">
        <f>VLOOKUP($F3427,Assumptions!$A$23:$B$27,2,FALSE)*Assumptions!$B$4</f>
        <v>0.35</v>
      </c>
      <c r="Q3427" s="74">
        <f t="shared" si="106"/>
        <v>408513.83501666714</v>
      </c>
      <c r="R3427" s="75" t="str">
        <f>IF($O3427&lt;Assumptions!$B$17,"A",IF($O3427&lt;Assumptions!$B$18,"B",IF($O3427&lt;Assumptions!$B$19,"C",IF($O3427&lt;Assumptions!$B$20,"D","E"))))</f>
        <v>B</v>
      </c>
      <c r="S3427" s="75">
        <f t="shared" si="107"/>
        <v>1</v>
      </c>
    </row>
    <row r="3428" spans="1:19" ht="17.399999999999999" x14ac:dyDescent="0.3">
      <c r="A3428" s="39" t="s">
        <v>682</v>
      </c>
      <c r="B3428" s="39" t="s">
        <v>76</v>
      </c>
      <c r="C3428" s="39" t="s">
        <v>190</v>
      </c>
      <c r="D3428" s="39" t="s">
        <v>26</v>
      </c>
      <c r="E3428" s="70" t="s">
        <v>43</v>
      </c>
      <c r="F3428" s="70" t="s">
        <v>28</v>
      </c>
      <c r="G3428" s="78">
        <v>44798</v>
      </c>
      <c r="H3428" s="78">
        <v>45870</v>
      </c>
      <c r="I3428" s="69">
        <v>29801119.510000002</v>
      </c>
      <c r="J3428" s="70">
        <v>999</v>
      </c>
      <c r="K3428" s="71">
        <v>0.14799999999999999</v>
      </c>
      <c r="L3428" s="70">
        <v>0</v>
      </c>
      <c r="M3428" s="71">
        <v>0.83399999999999996</v>
      </c>
      <c r="N3428" s="72"/>
      <c r="O3428" s="73">
        <f>MIN(1,MAX(0,(1/(1+EXP(-(Assumptions!$B$5 + Assumptions!$B$6*$N3428))))*Assumptions!$B$3))</f>
        <v>3.9165722796764356E-2</v>
      </c>
      <c r="P3428" s="73">
        <f>VLOOKUP($F3428,Assumptions!$A$23:$B$27,2,FALSE)*Assumptions!$B$4</f>
        <v>0.35</v>
      </c>
      <c r="Q3428" s="74">
        <f t="shared" si="106"/>
        <v>408513.83501666714</v>
      </c>
      <c r="R3428" s="75" t="str">
        <f>IF($O3428&lt;Assumptions!$B$17,"A",IF($O3428&lt;Assumptions!$B$18,"B",IF($O3428&lt;Assumptions!$B$19,"C",IF($O3428&lt;Assumptions!$B$20,"D","E"))))</f>
        <v>B</v>
      </c>
      <c r="S3428" s="75">
        <f t="shared" si="107"/>
        <v>1</v>
      </c>
    </row>
    <row r="3429" spans="1:19" ht="17.399999999999999" x14ac:dyDescent="0.3">
      <c r="A3429" s="39" t="s">
        <v>682</v>
      </c>
      <c r="B3429" s="39" t="s">
        <v>76</v>
      </c>
      <c r="C3429" s="39" t="s">
        <v>190</v>
      </c>
      <c r="D3429" s="39" t="s">
        <v>26</v>
      </c>
      <c r="E3429" s="70" t="s">
        <v>43</v>
      </c>
      <c r="F3429" s="70" t="s">
        <v>28</v>
      </c>
      <c r="G3429" s="78">
        <v>44798</v>
      </c>
      <c r="H3429" s="78">
        <v>45901</v>
      </c>
      <c r="I3429" s="69">
        <v>29801119.510000002</v>
      </c>
      <c r="J3429" s="70">
        <v>999</v>
      </c>
      <c r="K3429" s="71">
        <v>0.13800000000000001</v>
      </c>
      <c r="L3429" s="70">
        <v>0</v>
      </c>
      <c r="M3429" s="71">
        <v>0.83399999999999996</v>
      </c>
      <c r="N3429" s="72"/>
      <c r="O3429" s="73">
        <f>MIN(1,MAX(0,(1/(1+EXP(-(Assumptions!$B$5 + Assumptions!$B$6*$N3429))))*Assumptions!$B$3))</f>
        <v>3.9165722796764356E-2</v>
      </c>
      <c r="P3429" s="73">
        <f>VLOOKUP($F3429,Assumptions!$A$23:$B$27,2,FALSE)*Assumptions!$B$4</f>
        <v>0.35</v>
      </c>
      <c r="Q3429" s="74">
        <f t="shared" si="106"/>
        <v>408513.83501666714</v>
      </c>
      <c r="R3429" s="75" t="str">
        <f>IF($O3429&lt;Assumptions!$B$17,"A",IF($O3429&lt;Assumptions!$B$18,"B",IF($O3429&lt;Assumptions!$B$19,"C",IF($O3429&lt;Assumptions!$B$20,"D","E"))))</f>
        <v>B</v>
      </c>
      <c r="S3429" s="75">
        <f t="shared" si="107"/>
        <v>1</v>
      </c>
    </row>
    <row r="3430" spans="1:19" ht="17.399999999999999" x14ac:dyDescent="0.3">
      <c r="A3430" s="39" t="s">
        <v>682</v>
      </c>
      <c r="B3430" s="39" t="s">
        <v>76</v>
      </c>
      <c r="C3430" s="39" t="s">
        <v>190</v>
      </c>
      <c r="D3430" s="39" t="s">
        <v>26</v>
      </c>
      <c r="E3430" s="70" t="s">
        <v>43</v>
      </c>
      <c r="F3430" s="70" t="s">
        <v>28</v>
      </c>
      <c r="G3430" s="78">
        <v>44798</v>
      </c>
      <c r="H3430" s="78">
        <v>45931</v>
      </c>
      <c r="I3430" s="69">
        <v>29801119.510000002</v>
      </c>
      <c r="J3430" s="70">
        <v>999</v>
      </c>
      <c r="K3430" s="71">
        <v>3.6999999999999998E-2</v>
      </c>
      <c r="L3430" s="70">
        <v>0</v>
      </c>
      <c r="M3430" s="71">
        <v>0.83399999999999996</v>
      </c>
      <c r="N3430" s="72"/>
      <c r="O3430" s="73">
        <f>MIN(1,MAX(0,(1/(1+EXP(-(Assumptions!$B$5 + Assumptions!$B$6*$N3430))))*Assumptions!$B$3))</f>
        <v>3.9165722796764356E-2</v>
      </c>
      <c r="P3430" s="73">
        <f>VLOOKUP($F3430,Assumptions!$A$23:$B$27,2,FALSE)*Assumptions!$B$4</f>
        <v>0.35</v>
      </c>
      <c r="Q3430" s="74">
        <f t="shared" si="106"/>
        <v>408513.83501666714</v>
      </c>
      <c r="R3430" s="75" t="str">
        <f>IF($O3430&lt;Assumptions!$B$17,"A",IF($O3430&lt;Assumptions!$B$18,"B",IF($O3430&lt;Assumptions!$B$19,"C",IF($O3430&lt;Assumptions!$B$20,"D","E"))))</f>
        <v>B</v>
      </c>
      <c r="S3430" s="75">
        <f t="shared" si="107"/>
        <v>1</v>
      </c>
    </row>
    <row r="3431" spans="1:19" ht="17.399999999999999" x14ac:dyDescent="0.3">
      <c r="A3431" s="39" t="s">
        <v>682</v>
      </c>
      <c r="B3431" s="39" t="s">
        <v>76</v>
      </c>
      <c r="C3431" s="39" t="s">
        <v>190</v>
      </c>
      <c r="D3431" s="39" t="s">
        <v>26</v>
      </c>
      <c r="E3431" s="70" t="s">
        <v>43</v>
      </c>
      <c r="F3431" s="70" t="s">
        <v>28</v>
      </c>
      <c r="G3431" s="78">
        <v>44798</v>
      </c>
      <c r="H3431" s="78">
        <v>45962</v>
      </c>
      <c r="I3431" s="69">
        <v>29801119.510000002</v>
      </c>
      <c r="J3431" s="70">
        <v>999</v>
      </c>
      <c r="K3431" s="71">
        <v>9.1999999999999998E-2</v>
      </c>
      <c r="L3431" s="70">
        <v>0</v>
      </c>
      <c r="M3431" s="71">
        <v>0.83399999999999996</v>
      </c>
      <c r="N3431" s="72"/>
      <c r="O3431" s="73">
        <f>MIN(1,MAX(0,(1/(1+EXP(-(Assumptions!$B$5 + Assumptions!$B$6*$N3431))))*Assumptions!$B$3))</f>
        <v>3.9165722796764356E-2</v>
      </c>
      <c r="P3431" s="73">
        <f>VLOOKUP($F3431,Assumptions!$A$23:$B$27,2,FALSE)*Assumptions!$B$4</f>
        <v>0.35</v>
      </c>
      <c r="Q3431" s="74">
        <f t="shared" si="106"/>
        <v>408513.83501666714</v>
      </c>
      <c r="R3431" s="75" t="str">
        <f>IF($O3431&lt;Assumptions!$B$17,"A",IF($O3431&lt;Assumptions!$B$18,"B",IF($O3431&lt;Assumptions!$B$19,"C",IF($O3431&lt;Assumptions!$B$20,"D","E"))))</f>
        <v>B</v>
      </c>
      <c r="S3431" s="75">
        <f t="shared" si="107"/>
        <v>1</v>
      </c>
    </row>
    <row r="3432" spans="1:19" ht="17.399999999999999" x14ac:dyDescent="0.3">
      <c r="A3432" s="39" t="s">
        <v>682</v>
      </c>
      <c r="B3432" s="39" t="s">
        <v>76</v>
      </c>
      <c r="C3432" s="39" t="s">
        <v>190</v>
      </c>
      <c r="D3432" s="39" t="s">
        <v>26</v>
      </c>
      <c r="E3432" s="70" t="s">
        <v>43</v>
      </c>
      <c r="F3432" s="70" t="s">
        <v>28</v>
      </c>
      <c r="G3432" s="78">
        <v>44798</v>
      </c>
      <c r="H3432" s="78">
        <v>45992</v>
      </c>
      <c r="I3432" s="69">
        <v>29801119.510000002</v>
      </c>
      <c r="J3432" s="70">
        <v>999</v>
      </c>
      <c r="K3432" s="71">
        <v>6.3E-2</v>
      </c>
      <c r="L3432" s="70">
        <v>0</v>
      </c>
      <c r="M3432" s="71">
        <v>0.83399999999999996</v>
      </c>
      <c r="N3432" s="72"/>
      <c r="O3432" s="73">
        <f>MIN(1,MAX(0,(1/(1+EXP(-(Assumptions!$B$5 + Assumptions!$B$6*$N3432))))*Assumptions!$B$3))</f>
        <v>3.9165722796764356E-2</v>
      </c>
      <c r="P3432" s="73">
        <f>VLOOKUP($F3432,Assumptions!$A$23:$B$27,2,FALSE)*Assumptions!$B$4</f>
        <v>0.35</v>
      </c>
      <c r="Q3432" s="74">
        <f t="shared" si="106"/>
        <v>408513.83501666714</v>
      </c>
      <c r="R3432" s="75" t="str">
        <f>IF($O3432&lt;Assumptions!$B$17,"A",IF($O3432&lt;Assumptions!$B$18,"B",IF($O3432&lt;Assumptions!$B$19,"C",IF($O3432&lt;Assumptions!$B$20,"D","E"))))</f>
        <v>B</v>
      </c>
      <c r="S3432" s="75">
        <f t="shared" si="107"/>
        <v>1</v>
      </c>
    </row>
    <row r="3433" spans="1:19" ht="17.399999999999999" x14ac:dyDescent="0.3">
      <c r="A3433" s="39" t="s">
        <v>683</v>
      </c>
      <c r="B3433" s="39" t="s">
        <v>44</v>
      </c>
      <c r="C3433" s="39" t="s">
        <v>190</v>
      </c>
      <c r="D3433" s="39" t="s">
        <v>30</v>
      </c>
      <c r="E3433" s="70" t="s">
        <v>35</v>
      </c>
      <c r="F3433" s="70" t="s">
        <v>28</v>
      </c>
      <c r="G3433" s="78">
        <v>45252</v>
      </c>
      <c r="H3433" s="78">
        <v>45658</v>
      </c>
      <c r="I3433" s="69">
        <v>57198969.899999999</v>
      </c>
      <c r="J3433" s="70">
        <v>0</v>
      </c>
      <c r="K3433" s="71">
        <v>1.044</v>
      </c>
      <c r="L3433" s="70">
        <v>0</v>
      </c>
      <c r="M3433" s="71">
        <v>0.83799999999999997</v>
      </c>
      <c r="N3433" s="72"/>
      <c r="O3433" s="73">
        <f>MIN(1,MAX(0,(1/(1+EXP(-(Assumptions!$B$5 + Assumptions!$B$6*$N3433))))*Assumptions!$B$3))</f>
        <v>3.9165722796764356E-2</v>
      </c>
      <c r="P3433" s="73">
        <f>VLOOKUP($F3433,Assumptions!$A$23:$B$27,2,FALSE)*Assumptions!$B$4</f>
        <v>0.35</v>
      </c>
      <c r="Q3433" s="74">
        <f t="shared" si="106"/>
        <v>784083.64977735374</v>
      </c>
      <c r="R3433" s="75" t="str">
        <f>IF($O3433&lt;Assumptions!$B$17,"A",IF($O3433&lt;Assumptions!$B$18,"B",IF($O3433&lt;Assumptions!$B$19,"C",IF($O3433&lt;Assumptions!$B$20,"D","E"))))</f>
        <v>B</v>
      </c>
      <c r="S3433" s="75">
        <f t="shared" si="107"/>
        <v>0</v>
      </c>
    </row>
    <row r="3434" spans="1:19" ht="17.399999999999999" x14ac:dyDescent="0.3">
      <c r="A3434" s="39" t="s">
        <v>683</v>
      </c>
      <c r="B3434" s="39" t="s">
        <v>44</v>
      </c>
      <c r="C3434" s="39" t="s">
        <v>190</v>
      </c>
      <c r="D3434" s="39" t="s">
        <v>30</v>
      </c>
      <c r="E3434" s="70" t="s">
        <v>35</v>
      </c>
      <c r="F3434" s="70" t="s">
        <v>28</v>
      </c>
      <c r="G3434" s="78">
        <v>45252</v>
      </c>
      <c r="H3434" s="78">
        <v>45689</v>
      </c>
      <c r="I3434" s="69">
        <v>56264013.259999998</v>
      </c>
      <c r="J3434" s="70">
        <v>0</v>
      </c>
      <c r="K3434" s="71">
        <v>1.1160000000000001</v>
      </c>
      <c r="L3434" s="70">
        <v>0</v>
      </c>
      <c r="M3434" s="71">
        <v>0.83799999999999997</v>
      </c>
      <c r="N3434" s="72"/>
      <c r="O3434" s="73">
        <f>MIN(1,MAX(0,(1/(1+EXP(-(Assumptions!$B$5 + Assumptions!$B$6*$N3434))))*Assumptions!$B$3))</f>
        <v>3.9165722796764356E-2</v>
      </c>
      <c r="P3434" s="73">
        <f>VLOOKUP($F3434,Assumptions!$A$23:$B$27,2,FALSE)*Assumptions!$B$4</f>
        <v>0.35</v>
      </c>
      <c r="Q3434" s="74">
        <f t="shared" si="106"/>
        <v>771267.26137112186</v>
      </c>
      <c r="R3434" s="75" t="str">
        <f>IF($O3434&lt;Assumptions!$B$17,"A",IF($O3434&lt;Assumptions!$B$18,"B",IF($O3434&lt;Assumptions!$B$19,"C",IF($O3434&lt;Assumptions!$B$20,"D","E"))))</f>
        <v>B</v>
      </c>
      <c r="S3434" s="75">
        <f t="shared" si="107"/>
        <v>0</v>
      </c>
    </row>
    <row r="3435" spans="1:19" ht="17.399999999999999" x14ac:dyDescent="0.3">
      <c r="A3435" s="39" t="s">
        <v>683</v>
      </c>
      <c r="B3435" s="39" t="s">
        <v>44</v>
      </c>
      <c r="C3435" s="39" t="s">
        <v>190</v>
      </c>
      <c r="D3435" s="39" t="s">
        <v>30</v>
      </c>
      <c r="E3435" s="70" t="s">
        <v>35</v>
      </c>
      <c r="F3435" s="70" t="s">
        <v>28</v>
      </c>
      <c r="G3435" s="78">
        <v>45252</v>
      </c>
      <c r="H3435" s="78">
        <v>45717</v>
      </c>
      <c r="I3435" s="69">
        <v>55475507.200000003</v>
      </c>
      <c r="J3435" s="70">
        <v>0</v>
      </c>
      <c r="K3435" s="71">
        <v>0.99199999999999999</v>
      </c>
      <c r="L3435" s="70">
        <v>0</v>
      </c>
      <c r="M3435" s="71">
        <v>0.83799999999999997</v>
      </c>
      <c r="N3435" s="72"/>
      <c r="O3435" s="73">
        <f>MIN(1,MAX(0,(1/(1+EXP(-(Assumptions!$B$5 + Assumptions!$B$6*$N3435))))*Assumptions!$B$3))</f>
        <v>3.9165722796764356E-2</v>
      </c>
      <c r="P3435" s="73">
        <f>VLOOKUP($F3435,Assumptions!$A$23:$B$27,2,FALSE)*Assumptions!$B$4</f>
        <v>0.35</v>
      </c>
      <c r="Q3435" s="74">
        <f t="shared" si="106"/>
        <v>760458.41795178677</v>
      </c>
      <c r="R3435" s="75" t="str">
        <f>IF($O3435&lt;Assumptions!$B$17,"A",IF($O3435&lt;Assumptions!$B$18,"B",IF($O3435&lt;Assumptions!$B$19,"C",IF($O3435&lt;Assumptions!$B$20,"D","E"))))</f>
        <v>B</v>
      </c>
      <c r="S3435" s="75">
        <f t="shared" si="107"/>
        <v>0</v>
      </c>
    </row>
    <row r="3436" spans="1:19" ht="17.399999999999999" x14ac:dyDescent="0.3">
      <c r="A3436" s="39" t="s">
        <v>683</v>
      </c>
      <c r="B3436" s="39" t="s">
        <v>44</v>
      </c>
      <c r="C3436" s="39" t="s">
        <v>190</v>
      </c>
      <c r="D3436" s="39" t="s">
        <v>30</v>
      </c>
      <c r="E3436" s="70" t="s">
        <v>35</v>
      </c>
      <c r="F3436" s="70" t="s">
        <v>28</v>
      </c>
      <c r="G3436" s="78">
        <v>45252</v>
      </c>
      <c r="H3436" s="78">
        <v>45748</v>
      </c>
      <c r="I3436" s="69">
        <v>54450789.68</v>
      </c>
      <c r="J3436" s="70">
        <v>0</v>
      </c>
      <c r="K3436" s="71">
        <v>0.97199999999999998</v>
      </c>
      <c r="L3436" s="70">
        <v>0</v>
      </c>
      <c r="M3436" s="71">
        <v>0.83799999999999997</v>
      </c>
      <c r="N3436" s="72"/>
      <c r="O3436" s="73">
        <f>MIN(1,MAX(0,(1/(1+EXP(-(Assumptions!$B$5 + Assumptions!$B$6*$N3436))))*Assumptions!$B$3))</f>
        <v>3.9165722796764356E-2</v>
      </c>
      <c r="P3436" s="73">
        <f>VLOOKUP($F3436,Assumptions!$A$23:$B$27,2,FALSE)*Assumptions!$B$4</f>
        <v>0.35</v>
      </c>
      <c r="Q3436" s="74">
        <f t="shared" si="106"/>
        <v>746411.58713512903</v>
      </c>
      <c r="R3436" s="75" t="str">
        <f>IF($O3436&lt;Assumptions!$B$17,"A",IF($O3436&lt;Assumptions!$B$18,"B",IF($O3436&lt;Assumptions!$B$19,"C",IF($O3436&lt;Assumptions!$B$20,"D","E"))))</f>
        <v>B</v>
      </c>
      <c r="S3436" s="75">
        <f t="shared" si="107"/>
        <v>0</v>
      </c>
    </row>
    <row r="3437" spans="1:19" ht="17.399999999999999" x14ac:dyDescent="0.3">
      <c r="A3437" s="39" t="s">
        <v>683</v>
      </c>
      <c r="B3437" s="39" t="s">
        <v>44</v>
      </c>
      <c r="C3437" s="39" t="s">
        <v>190</v>
      </c>
      <c r="D3437" s="39" t="s">
        <v>30</v>
      </c>
      <c r="E3437" s="70" t="s">
        <v>35</v>
      </c>
      <c r="F3437" s="70" t="s">
        <v>28</v>
      </c>
      <c r="G3437" s="78">
        <v>45252</v>
      </c>
      <c r="H3437" s="78">
        <v>45778</v>
      </c>
      <c r="I3437" s="69">
        <v>53340193.200000003</v>
      </c>
      <c r="J3437" s="70">
        <v>0</v>
      </c>
      <c r="K3437" s="71">
        <v>1.0960000000000001</v>
      </c>
      <c r="L3437" s="70">
        <v>0</v>
      </c>
      <c r="M3437" s="71">
        <v>0.83799999999999997</v>
      </c>
      <c r="N3437" s="72"/>
      <c r="O3437" s="73">
        <f>MIN(1,MAX(0,(1/(1+EXP(-(Assumptions!$B$5 + Assumptions!$B$6*$N3437))))*Assumptions!$B$3))</f>
        <v>3.9165722796764356E-2</v>
      </c>
      <c r="P3437" s="73">
        <f>VLOOKUP($F3437,Assumptions!$A$23:$B$27,2,FALSE)*Assumptions!$B$4</f>
        <v>0.35</v>
      </c>
      <c r="Q3437" s="74">
        <f t="shared" si="106"/>
        <v>731187.5272789693</v>
      </c>
      <c r="R3437" s="75" t="str">
        <f>IF($O3437&lt;Assumptions!$B$17,"A",IF($O3437&lt;Assumptions!$B$18,"B",IF($O3437&lt;Assumptions!$B$19,"C",IF($O3437&lt;Assumptions!$B$20,"D","E"))))</f>
        <v>B</v>
      </c>
      <c r="S3437" s="75">
        <f t="shared" si="107"/>
        <v>0</v>
      </c>
    </row>
    <row r="3438" spans="1:19" ht="17.399999999999999" x14ac:dyDescent="0.3">
      <c r="A3438" s="39" t="s">
        <v>683</v>
      </c>
      <c r="B3438" s="39" t="s">
        <v>44</v>
      </c>
      <c r="C3438" s="39" t="s">
        <v>190</v>
      </c>
      <c r="D3438" s="39" t="s">
        <v>30</v>
      </c>
      <c r="E3438" s="70" t="s">
        <v>35</v>
      </c>
      <c r="F3438" s="70" t="s">
        <v>28</v>
      </c>
      <c r="G3438" s="78">
        <v>45252</v>
      </c>
      <c r="H3438" s="78">
        <v>45809</v>
      </c>
      <c r="I3438" s="69">
        <v>52418159.479999997</v>
      </c>
      <c r="J3438" s="70">
        <v>15</v>
      </c>
      <c r="K3438" s="71">
        <v>0.95199999999999996</v>
      </c>
      <c r="L3438" s="70">
        <v>0</v>
      </c>
      <c r="M3438" s="71">
        <v>0.83799999999999997</v>
      </c>
      <c r="N3438" s="72"/>
      <c r="O3438" s="73">
        <f>MIN(1,MAX(0,(1/(1+EXP(-(Assumptions!$B$5 + Assumptions!$B$6*$N3438))))*Assumptions!$B$3))</f>
        <v>3.9165722796764356E-2</v>
      </c>
      <c r="P3438" s="73">
        <f>VLOOKUP($F3438,Assumptions!$A$23:$B$27,2,FALSE)*Assumptions!$B$4</f>
        <v>0.35</v>
      </c>
      <c r="Q3438" s="74">
        <f t="shared" si="106"/>
        <v>718548.28629859292</v>
      </c>
      <c r="R3438" s="75" t="str">
        <f>IF($O3438&lt;Assumptions!$B$17,"A",IF($O3438&lt;Assumptions!$B$18,"B",IF($O3438&lt;Assumptions!$B$19,"C",IF($O3438&lt;Assumptions!$B$20,"D","E"))))</f>
        <v>B</v>
      </c>
      <c r="S3438" s="75">
        <f t="shared" si="107"/>
        <v>0</v>
      </c>
    </row>
    <row r="3439" spans="1:19" ht="17.399999999999999" x14ac:dyDescent="0.3">
      <c r="A3439" s="39" t="s">
        <v>683</v>
      </c>
      <c r="B3439" s="39" t="s">
        <v>44</v>
      </c>
      <c r="C3439" s="39" t="s">
        <v>190</v>
      </c>
      <c r="D3439" s="39" t="s">
        <v>30</v>
      </c>
      <c r="E3439" s="70" t="s">
        <v>35</v>
      </c>
      <c r="F3439" s="70" t="s">
        <v>28</v>
      </c>
      <c r="G3439" s="78">
        <v>45252</v>
      </c>
      <c r="H3439" s="78">
        <v>45839</v>
      </c>
      <c r="I3439" s="69">
        <v>51368840.490000002</v>
      </c>
      <c r="J3439" s="70">
        <v>0</v>
      </c>
      <c r="K3439" s="71">
        <v>1.0820000000000001</v>
      </c>
      <c r="L3439" s="70">
        <v>0</v>
      </c>
      <c r="M3439" s="71">
        <v>0.83799999999999997</v>
      </c>
      <c r="N3439" s="72"/>
      <c r="O3439" s="73">
        <f>MIN(1,MAX(0,(1/(1+EXP(-(Assumptions!$B$5 + Assumptions!$B$6*$N3439))))*Assumptions!$B$3))</f>
        <v>3.9165722796764356E-2</v>
      </c>
      <c r="P3439" s="73">
        <f>VLOOKUP($F3439,Assumptions!$A$23:$B$27,2,FALSE)*Assumptions!$B$4</f>
        <v>0.35</v>
      </c>
      <c r="Q3439" s="74">
        <f t="shared" si="106"/>
        <v>704164.21845789067</v>
      </c>
      <c r="R3439" s="75" t="str">
        <f>IF($O3439&lt;Assumptions!$B$17,"A",IF($O3439&lt;Assumptions!$B$18,"B",IF($O3439&lt;Assumptions!$B$19,"C",IF($O3439&lt;Assumptions!$B$20,"D","E"))))</f>
        <v>B</v>
      </c>
      <c r="S3439" s="75">
        <f t="shared" si="107"/>
        <v>0</v>
      </c>
    </row>
    <row r="3440" spans="1:19" ht="17.399999999999999" x14ac:dyDescent="0.3">
      <c r="A3440" s="39" t="s">
        <v>683</v>
      </c>
      <c r="B3440" s="39" t="s">
        <v>44</v>
      </c>
      <c r="C3440" s="39" t="s">
        <v>190</v>
      </c>
      <c r="D3440" s="39" t="s">
        <v>30</v>
      </c>
      <c r="E3440" s="70" t="s">
        <v>35</v>
      </c>
      <c r="F3440" s="70" t="s">
        <v>28</v>
      </c>
      <c r="G3440" s="78">
        <v>45252</v>
      </c>
      <c r="H3440" s="78">
        <v>45870</v>
      </c>
      <c r="I3440" s="69">
        <v>50321069.990000002</v>
      </c>
      <c r="J3440" s="70">
        <v>0</v>
      </c>
      <c r="K3440" s="71">
        <v>1.036</v>
      </c>
      <c r="L3440" s="70">
        <v>0</v>
      </c>
      <c r="M3440" s="71">
        <v>0.83799999999999997</v>
      </c>
      <c r="N3440" s="72"/>
      <c r="O3440" s="73">
        <f>MIN(1,MAX(0,(1/(1+EXP(-(Assumptions!$B$5 + Assumptions!$B$6*$N3440))))*Assumptions!$B$3))</f>
        <v>3.9165722796764356E-2</v>
      </c>
      <c r="P3440" s="73">
        <f>VLOOKUP($F3440,Assumptions!$A$23:$B$27,2,FALSE)*Assumptions!$B$4</f>
        <v>0.35</v>
      </c>
      <c r="Q3440" s="74">
        <f t="shared" si="106"/>
        <v>689801.37732272118</v>
      </c>
      <c r="R3440" s="75" t="str">
        <f>IF($O3440&lt;Assumptions!$B$17,"A",IF($O3440&lt;Assumptions!$B$18,"B",IF($O3440&lt;Assumptions!$B$19,"C",IF($O3440&lt;Assumptions!$B$20,"D","E"))))</f>
        <v>B</v>
      </c>
      <c r="S3440" s="75">
        <f t="shared" si="107"/>
        <v>0</v>
      </c>
    </row>
    <row r="3441" spans="1:19" ht="17.399999999999999" x14ac:dyDescent="0.3">
      <c r="A3441" s="39" t="s">
        <v>683</v>
      </c>
      <c r="B3441" s="39" t="s">
        <v>44</v>
      </c>
      <c r="C3441" s="39" t="s">
        <v>190</v>
      </c>
      <c r="D3441" s="39" t="s">
        <v>30</v>
      </c>
      <c r="E3441" s="70" t="s">
        <v>35</v>
      </c>
      <c r="F3441" s="70" t="s">
        <v>28</v>
      </c>
      <c r="G3441" s="78">
        <v>45252</v>
      </c>
      <c r="H3441" s="78">
        <v>45901</v>
      </c>
      <c r="I3441" s="69">
        <v>49294462.170000002</v>
      </c>
      <c r="J3441" s="70">
        <v>0</v>
      </c>
      <c r="K3441" s="71">
        <v>1.046</v>
      </c>
      <c r="L3441" s="70">
        <v>0</v>
      </c>
      <c r="M3441" s="71">
        <v>0.83799999999999997</v>
      </c>
      <c r="N3441" s="72"/>
      <c r="O3441" s="73">
        <f>MIN(1,MAX(0,(1/(1+EXP(-(Assumptions!$B$5 + Assumptions!$B$6*$N3441))))*Assumptions!$B$3))</f>
        <v>3.9165722796764356E-2</v>
      </c>
      <c r="P3441" s="73">
        <f>VLOOKUP($F3441,Assumptions!$A$23:$B$27,2,FALSE)*Assumptions!$B$4</f>
        <v>0.35</v>
      </c>
      <c r="Q3441" s="74">
        <f t="shared" si="106"/>
        <v>675728.6342680325</v>
      </c>
      <c r="R3441" s="75" t="str">
        <f>IF($O3441&lt;Assumptions!$B$17,"A",IF($O3441&lt;Assumptions!$B$18,"B",IF($O3441&lt;Assumptions!$B$19,"C",IF($O3441&lt;Assumptions!$B$20,"D","E"))))</f>
        <v>B</v>
      </c>
      <c r="S3441" s="75">
        <f t="shared" si="107"/>
        <v>0</v>
      </c>
    </row>
    <row r="3442" spans="1:19" ht="17.399999999999999" x14ac:dyDescent="0.3">
      <c r="A3442" s="39" t="s">
        <v>683</v>
      </c>
      <c r="B3442" s="39" t="s">
        <v>44</v>
      </c>
      <c r="C3442" s="39" t="s">
        <v>190</v>
      </c>
      <c r="D3442" s="39" t="s">
        <v>30</v>
      </c>
      <c r="E3442" s="70" t="s">
        <v>35</v>
      </c>
      <c r="F3442" s="70" t="s">
        <v>28</v>
      </c>
      <c r="G3442" s="78">
        <v>45252</v>
      </c>
      <c r="H3442" s="78">
        <v>45931</v>
      </c>
      <c r="I3442" s="69">
        <v>48265612.07</v>
      </c>
      <c r="J3442" s="70">
        <v>0</v>
      </c>
      <c r="K3442" s="71">
        <v>1.0740000000000001</v>
      </c>
      <c r="L3442" s="70">
        <v>0</v>
      </c>
      <c r="M3442" s="71">
        <v>0.83799999999999997</v>
      </c>
      <c r="N3442" s="72"/>
      <c r="O3442" s="73">
        <f>MIN(1,MAX(0,(1/(1+EXP(-(Assumptions!$B$5 + Assumptions!$B$6*$N3442))))*Assumptions!$B$3))</f>
        <v>3.9165722796764356E-2</v>
      </c>
      <c r="P3442" s="73">
        <f>VLOOKUP($F3442,Assumptions!$A$23:$B$27,2,FALSE)*Assumptions!$B$4</f>
        <v>0.35</v>
      </c>
      <c r="Q3442" s="74">
        <f t="shared" si="106"/>
        <v>661625.15403242433</v>
      </c>
      <c r="R3442" s="75" t="str">
        <f>IF($O3442&lt;Assumptions!$B$17,"A",IF($O3442&lt;Assumptions!$B$18,"B",IF($O3442&lt;Assumptions!$B$19,"C",IF($O3442&lt;Assumptions!$B$20,"D","E"))))</f>
        <v>B</v>
      </c>
      <c r="S3442" s="75">
        <f t="shared" si="107"/>
        <v>0</v>
      </c>
    </row>
    <row r="3443" spans="1:19" ht="17.399999999999999" x14ac:dyDescent="0.3">
      <c r="A3443" s="39" t="s">
        <v>683</v>
      </c>
      <c r="B3443" s="39" t="s">
        <v>44</v>
      </c>
      <c r="C3443" s="39" t="s">
        <v>190</v>
      </c>
      <c r="D3443" s="39" t="s">
        <v>30</v>
      </c>
      <c r="E3443" s="70" t="s">
        <v>35</v>
      </c>
      <c r="F3443" s="70" t="s">
        <v>28</v>
      </c>
      <c r="G3443" s="78">
        <v>45252</v>
      </c>
      <c r="H3443" s="78">
        <v>45962</v>
      </c>
      <c r="I3443" s="69">
        <v>47292749.140000001</v>
      </c>
      <c r="J3443" s="70">
        <v>0</v>
      </c>
      <c r="K3443" s="71">
        <v>1.0309999999999999</v>
      </c>
      <c r="L3443" s="70">
        <v>0</v>
      </c>
      <c r="M3443" s="71">
        <v>0.83799999999999997</v>
      </c>
      <c r="N3443" s="72"/>
      <c r="O3443" s="73">
        <f>MIN(1,MAX(0,(1/(1+EXP(-(Assumptions!$B$5 + Assumptions!$B$6*$N3443))))*Assumptions!$B$3))</f>
        <v>3.9165722796764356E-2</v>
      </c>
      <c r="P3443" s="73">
        <f>VLOOKUP($F3443,Assumptions!$A$23:$B$27,2,FALSE)*Assumptions!$B$4</f>
        <v>0.35</v>
      </c>
      <c r="Q3443" s="74">
        <f t="shared" si="106"/>
        <v>648289.14608995453</v>
      </c>
      <c r="R3443" s="75" t="str">
        <f>IF($O3443&lt;Assumptions!$B$17,"A",IF($O3443&lt;Assumptions!$B$18,"B",IF($O3443&lt;Assumptions!$B$19,"C",IF($O3443&lt;Assumptions!$B$20,"D","E"))))</f>
        <v>B</v>
      </c>
      <c r="S3443" s="75">
        <f t="shared" si="107"/>
        <v>0</v>
      </c>
    </row>
    <row r="3444" spans="1:19" ht="17.399999999999999" x14ac:dyDescent="0.3">
      <c r="A3444" s="39" t="s">
        <v>683</v>
      </c>
      <c r="B3444" s="39" t="s">
        <v>44</v>
      </c>
      <c r="C3444" s="39" t="s">
        <v>190</v>
      </c>
      <c r="D3444" s="39" t="s">
        <v>30</v>
      </c>
      <c r="E3444" s="70" t="s">
        <v>35</v>
      </c>
      <c r="F3444" s="70" t="s">
        <v>28</v>
      </c>
      <c r="G3444" s="78">
        <v>45252</v>
      </c>
      <c r="H3444" s="78">
        <v>45992</v>
      </c>
      <c r="I3444" s="69">
        <v>46433643.68</v>
      </c>
      <c r="J3444" s="70">
        <v>0</v>
      </c>
      <c r="K3444" s="71">
        <v>1.0640000000000001</v>
      </c>
      <c r="L3444" s="70">
        <v>0</v>
      </c>
      <c r="M3444" s="71">
        <v>0.83799999999999997</v>
      </c>
      <c r="N3444" s="72"/>
      <c r="O3444" s="73">
        <f>MIN(1,MAX(0,(1/(1+EXP(-(Assumptions!$B$5 + Assumptions!$B$6*$N3444))))*Assumptions!$B$3))</f>
        <v>3.9165722796764356E-2</v>
      </c>
      <c r="P3444" s="73">
        <f>VLOOKUP($F3444,Assumptions!$A$23:$B$27,2,FALSE)*Assumptions!$B$4</f>
        <v>0.35</v>
      </c>
      <c r="Q3444" s="74">
        <f t="shared" si="106"/>
        <v>636512.52588511317</v>
      </c>
      <c r="R3444" s="75" t="str">
        <f>IF($O3444&lt;Assumptions!$B$17,"A",IF($O3444&lt;Assumptions!$B$18,"B",IF($O3444&lt;Assumptions!$B$19,"C",IF($O3444&lt;Assumptions!$B$20,"D","E"))))</f>
        <v>B</v>
      </c>
      <c r="S3444" s="75">
        <f t="shared" si="107"/>
        <v>0</v>
      </c>
    </row>
    <row r="3445" spans="1:19" ht="17.399999999999999" x14ac:dyDescent="0.3">
      <c r="A3445" s="39" t="s">
        <v>684</v>
      </c>
      <c r="B3445" s="39" t="s">
        <v>87</v>
      </c>
      <c r="C3445" s="39" t="s">
        <v>144</v>
      </c>
      <c r="D3445" s="39" t="s">
        <v>34</v>
      </c>
      <c r="E3445" s="70" t="s">
        <v>49</v>
      </c>
      <c r="F3445" s="70" t="s">
        <v>36</v>
      </c>
      <c r="G3445" s="78">
        <v>44989</v>
      </c>
      <c r="H3445" s="78">
        <v>45658</v>
      </c>
      <c r="I3445" s="69">
        <v>12056894.9</v>
      </c>
      <c r="J3445" s="70">
        <v>15</v>
      </c>
      <c r="K3445" s="71">
        <v>1.097</v>
      </c>
      <c r="L3445" s="70">
        <v>0</v>
      </c>
      <c r="M3445" s="71">
        <v>0.77800000000000002</v>
      </c>
      <c r="N3445" s="72"/>
      <c r="O3445" s="73">
        <f>MIN(1,MAX(0,(1/(1+EXP(-(Assumptions!$B$5 + Assumptions!$B$6*$N3445))))*Assumptions!$B$3))</f>
        <v>3.9165722796764356E-2</v>
      </c>
      <c r="P3445" s="73">
        <f>VLOOKUP($F3445,Assumptions!$A$23:$B$27,2,FALSE)*Assumptions!$B$4</f>
        <v>0.55000000000000004</v>
      </c>
      <c r="Q3445" s="74">
        <f t="shared" si="106"/>
        <v>259719.35189371707</v>
      </c>
      <c r="R3445" s="75" t="str">
        <f>IF($O3445&lt;Assumptions!$B$17,"A",IF($O3445&lt;Assumptions!$B$18,"B",IF($O3445&lt;Assumptions!$B$19,"C",IF($O3445&lt;Assumptions!$B$20,"D","E"))))</f>
        <v>B</v>
      </c>
      <c r="S3445" s="75">
        <f t="shared" si="107"/>
        <v>0</v>
      </c>
    </row>
    <row r="3446" spans="1:19" ht="17.399999999999999" x14ac:dyDescent="0.3">
      <c r="A3446" s="39" t="s">
        <v>684</v>
      </c>
      <c r="B3446" s="39" t="s">
        <v>87</v>
      </c>
      <c r="C3446" s="39" t="s">
        <v>144</v>
      </c>
      <c r="D3446" s="39" t="s">
        <v>34</v>
      </c>
      <c r="E3446" s="70" t="s">
        <v>49</v>
      </c>
      <c r="F3446" s="70" t="s">
        <v>36</v>
      </c>
      <c r="G3446" s="78">
        <v>44989</v>
      </c>
      <c r="H3446" s="78">
        <v>45689</v>
      </c>
      <c r="I3446" s="69">
        <v>11775196.16</v>
      </c>
      <c r="J3446" s="70">
        <v>0</v>
      </c>
      <c r="K3446" s="71">
        <v>1.0069999999999999</v>
      </c>
      <c r="L3446" s="70">
        <v>0</v>
      </c>
      <c r="M3446" s="71">
        <v>0.77800000000000002</v>
      </c>
      <c r="N3446" s="72"/>
      <c r="O3446" s="73">
        <f>MIN(1,MAX(0,(1/(1+EXP(-(Assumptions!$B$5 + Assumptions!$B$6*$N3446))))*Assumptions!$B$3))</f>
        <v>3.9165722796764356E-2</v>
      </c>
      <c r="P3446" s="73">
        <f>VLOOKUP($F3446,Assumptions!$A$23:$B$27,2,FALSE)*Assumptions!$B$4</f>
        <v>0.55000000000000004</v>
      </c>
      <c r="Q3446" s="74">
        <f t="shared" si="106"/>
        <v>253651.23777404628</v>
      </c>
      <c r="R3446" s="75" t="str">
        <f>IF($O3446&lt;Assumptions!$B$17,"A",IF($O3446&lt;Assumptions!$B$18,"B",IF($O3446&lt;Assumptions!$B$19,"C",IF($O3446&lt;Assumptions!$B$20,"D","E"))))</f>
        <v>B</v>
      </c>
      <c r="S3446" s="75">
        <f t="shared" si="107"/>
        <v>0</v>
      </c>
    </row>
    <row r="3447" spans="1:19" ht="17.399999999999999" x14ac:dyDescent="0.3">
      <c r="A3447" s="39" t="s">
        <v>684</v>
      </c>
      <c r="B3447" s="39" t="s">
        <v>87</v>
      </c>
      <c r="C3447" s="39" t="s">
        <v>144</v>
      </c>
      <c r="D3447" s="39" t="s">
        <v>34</v>
      </c>
      <c r="E3447" s="70" t="s">
        <v>49</v>
      </c>
      <c r="F3447" s="70" t="s">
        <v>36</v>
      </c>
      <c r="G3447" s="78">
        <v>44989</v>
      </c>
      <c r="H3447" s="78">
        <v>45717</v>
      </c>
      <c r="I3447" s="69">
        <v>11515773.539999999</v>
      </c>
      <c r="J3447" s="70">
        <v>35</v>
      </c>
      <c r="K3447" s="71">
        <v>0.48499999999999999</v>
      </c>
      <c r="L3447" s="70">
        <v>0</v>
      </c>
      <c r="M3447" s="71">
        <v>0.77800000000000002</v>
      </c>
      <c r="N3447" s="72"/>
      <c r="O3447" s="73">
        <f>MIN(1,MAX(0,(1/(1+EXP(-(Assumptions!$B$5 + Assumptions!$B$6*$N3447))))*Assumptions!$B$3))</f>
        <v>3.9165722796764356E-2</v>
      </c>
      <c r="P3447" s="73">
        <f>VLOOKUP($F3447,Assumptions!$A$23:$B$27,2,FALSE)*Assumptions!$B$4</f>
        <v>0.55000000000000004</v>
      </c>
      <c r="Q3447" s="74">
        <f t="shared" si="106"/>
        <v>248062.9768418746</v>
      </c>
      <c r="R3447" s="75" t="str">
        <f>IF($O3447&lt;Assumptions!$B$17,"A",IF($O3447&lt;Assumptions!$B$18,"B",IF($O3447&lt;Assumptions!$B$19,"C",IF($O3447&lt;Assumptions!$B$20,"D","E"))))</f>
        <v>B</v>
      </c>
      <c r="S3447" s="75">
        <f t="shared" si="107"/>
        <v>0</v>
      </c>
    </row>
    <row r="3448" spans="1:19" ht="17.399999999999999" x14ac:dyDescent="0.3">
      <c r="A3448" s="39" t="s">
        <v>684</v>
      </c>
      <c r="B3448" s="39" t="s">
        <v>87</v>
      </c>
      <c r="C3448" s="39" t="s">
        <v>144</v>
      </c>
      <c r="D3448" s="39" t="s">
        <v>34</v>
      </c>
      <c r="E3448" s="70" t="s">
        <v>49</v>
      </c>
      <c r="F3448" s="70" t="s">
        <v>36</v>
      </c>
      <c r="G3448" s="78">
        <v>44989</v>
      </c>
      <c r="H3448" s="78">
        <v>45748</v>
      </c>
      <c r="I3448" s="69">
        <v>11271318.859999999</v>
      </c>
      <c r="J3448" s="70">
        <v>0</v>
      </c>
      <c r="K3448" s="71">
        <v>1.1100000000000001</v>
      </c>
      <c r="L3448" s="70">
        <v>0</v>
      </c>
      <c r="M3448" s="71">
        <v>0.77800000000000002</v>
      </c>
      <c r="N3448" s="72"/>
      <c r="O3448" s="73">
        <f>MIN(1,MAX(0,(1/(1+EXP(-(Assumptions!$B$5 + Assumptions!$B$6*$N3448))))*Assumptions!$B$3))</f>
        <v>3.9165722796764356E-2</v>
      </c>
      <c r="P3448" s="73">
        <f>VLOOKUP($F3448,Assumptions!$A$23:$B$27,2,FALSE)*Assumptions!$B$4</f>
        <v>0.55000000000000004</v>
      </c>
      <c r="Q3448" s="74">
        <f t="shared" si="106"/>
        <v>242797.14251358612</v>
      </c>
      <c r="R3448" s="75" t="str">
        <f>IF($O3448&lt;Assumptions!$B$17,"A",IF($O3448&lt;Assumptions!$B$18,"B",IF($O3448&lt;Assumptions!$B$19,"C",IF($O3448&lt;Assumptions!$B$20,"D","E"))))</f>
        <v>B</v>
      </c>
      <c r="S3448" s="75">
        <f t="shared" si="107"/>
        <v>0</v>
      </c>
    </row>
    <row r="3449" spans="1:19" ht="17.399999999999999" x14ac:dyDescent="0.3">
      <c r="A3449" s="39" t="s">
        <v>684</v>
      </c>
      <c r="B3449" s="39" t="s">
        <v>87</v>
      </c>
      <c r="C3449" s="39" t="s">
        <v>144</v>
      </c>
      <c r="D3449" s="39" t="s">
        <v>34</v>
      </c>
      <c r="E3449" s="70" t="s">
        <v>49</v>
      </c>
      <c r="F3449" s="70" t="s">
        <v>36</v>
      </c>
      <c r="G3449" s="78">
        <v>44989</v>
      </c>
      <c r="H3449" s="78">
        <v>45778</v>
      </c>
      <c r="I3449" s="69">
        <v>11000983.07</v>
      </c>
      <c r="J3449" s="70">
        <v>95</v>
      </c>
      <c r="K3449" s="71">
        <v>0.214</v>
      </c>
      <c r="L3449" s="70">
        <v>0</v>
      </c>
      <c r="M3449" s="71">
        <v>0.77800000000000002</v>
      </c>
      <c r="N3449" s="72"/>
      <c r="O3449" s="73">
        <f>MIN(1,MAX(0,(1/(1+EXP(-(Assumptions!$B$5 + Assumptions!$B$6*$N3449))))*Assumptions!$B$3))</f>
        <v>3.9165722796764356E-2</v>
      </c>
      <c r="P3449" s="73">
        <f>VLOOKUP($F3449,Assumptions!$A$23:$B$27,2,FALSE)*Assumptions!$B$4</f>
        <v>0.55000000000000004</v>
      </c>
      <c r="Q3449" s="74">
        <f t="shared" si="106"/>
        <v>236973.79937633476</v>
      </c>
      <c r="R3449" s="75" t="str">
        <f>IF($O3449&lt;Assumptions!$B$17,"A",IF($O3449&lt;Assumptions!$B$18,"B",IF($O3449&lt;Assumptions!$B$19,"C",IF($O3449&lt;Assumptions!$B$20,"D","E"))))</f>
        <v>B</v>
      </c>
      <c r="S3449" s="75">
        <f t="shared" si="107"/>
        <v>0</v>
      </c>
    </row>
    <row r="3450" spans="1:19" ht="17.399999999999999" x14ac:dyDescent="0.3">
      <c r="A3450" s="39" t="s">
        <v>684</v>
      </c>
      <c r="B3450" s="39" t="s">
        <v>87</v>
      </c>
      <c r="C3450" s="39" t="s">
        <v>144</v>
      </c>
      <c r="D3450" s="39" t="s">
        <v>34</v>
      </c>
      <c r="E3450" s="70" t="s">
        <v>49</v>
      </c>
      <c r="F3450" s="70" t="s">
        <v>36</v>
      </c>
      <c r="G3450" s="78">
        <v>44989</v>
      </c>
      <c r="H3450" s="78">
        <v>45809</v>
      </c>
      <c r="I3450" s="69">
        <v>10721141.970000001</v>
      </c>
      <c r="J3450" s="70">
        <v>15</v>
      </c>
      <c r="K3450" s="71">
        <v>1.091</v>
      </c>
      <c r="L3450" s="70">
        <v>0</v>
      </c>
      <c r="M3450" s="71">
        <v>0.77800000000000002</v>
      </c>
      <c r="N3450" s="72"/>
      <c r="O3450" s="73">
        <f>MIN(1,MAX(0,(1/(1+EXP(-(Assumptions!$B$5 + Assumptions!$B$6*$N3450))))*Assumptions!$B$3))</f>
        <v>3.9165722796764356E-2</v>
      </c>
      <c r="P3450" s="73">
        <f>VLOOKUP($F3450,Assumptions!$A$23:$B$27,2,FALSE)*Assumptions!$B$4</f>
        <v>0.55000000000000004</v>
      </c>
      <c r="Q3450" s="74">
        <f t="shared" si="106"/>
        <v>230945.70095397689</v>
      </c>
      <c r="R3450" s="75" t="str">
        <f>IF($O3450&lt;Assumptions!$B$17,"A",IF($O3450&lt;Assumptions!$B$18,"B",IF($O3450&lt;Assumptions!$B$19,"C",IF($O3450&lt;Assumptions!$B$20,"D","E"))))</f>
        <v>B</v>
      </c>
      <c r="S3450" s="75">
        <f t="shared" si="107"/>
        <v>0</v>
      </c>
    </row>
    <row r="3451" spans="1:19" ht="17.399999999999999" x14ac:dyDescent="0.3">
      <c r="A3451" s="39" t="s">
        <v>684</v>
      </c>
      <c r="B3451" s="39" t="s">
        <v>87</v>
      </c>
      <c r="C3451" s="39" t="s">
        <v>144</v>
      </c>
      <c r="D3451" s="39" t="s">
        <v>34</v>
      </c>
      <c r="E3451" s="70" t="s">
        <v>49</v>
      </c>
      <c r="F3451" s="70" t="s">
        <v>36</v>
      </c>
      <c r="G3451" s="78">
        <v>44989</v>
      </c>
      <c r="H3451" s="78">
        <v>45839</v>
      </c>
      <c r="I3451" s="69">
        <v>10459296.779999999</v>
      </c>
      <c r="J3451" s="70">
        <v>65</v>
      </c>
      <c r="K3451" s="71">
        <v>0.71599999999999997</v>
      </c>
      <c r="L3451" s="70">
        <v>0</v>
      </c>
      <c r="M3451" s="71">
        <v>0.77800000000000002</v>
      </c>
      <c r="N3451" s="72"/>
      <c r="O3451" s="73">
        <f>MIN(1,MAX(0,(1/(1+EXP(-(Assumptions!$B$5 + Assumptions!$B$6*$N3451))))*Assumptions!$B$3))</f>
        <v>3.9165722796764356E-2</v>
      </c>
      <c r="P3451" s="73">
        <f>VLOOKUP($F3451,Assumptions!$A$23:$B$27,2,FALSE)*Assumptions!$B$4</f>
        <v>0.55000000000000004</v>
      </c>
      <c r="Q3451" s="74">
        <f t="shared" si="106"/>
        <v>225305.25508401354</v>
      </c>
      <c r="R3451" s="75" t="str">
        <f>IF($O3451&lt;Assumptions!$B$17,"A",IF($O3451&lt;Assumptions!$B$18,"B",IF($O3451&lt;Assumptions!$B$19,"C",IF($O3451&lt;Assumptions!$B$20,"D","E"))))</f>
        <v>B</v>
      </c>
      <c r="S3451" s="75">
        <f t="shared" si="107"/>
        <v>0</v>
      </c>
    </row>
    <row r="3452" spans="1:19" ht="17.399999999999999" x14ac:dyDescent="0.3">
      <c r="A3452" s="39" t="s">
        <v>684</v>
      </c>
      <c r="B3452" s="39" t="s">
        <v>87</v>
      </c>
      <c r="C3452" s="39" t="s">
        <v>144</v>
      </c>
      <c r="D3452" s="39" t="s">
        <v>34</v>
      </c>
      <c r="E3452" s="70" t="s">
        <v>49</v>
      </c>
      <c r="F3452" s="70" t="s">
        <v>36</v>
      </c>
      <c r="G3452" s="78">
        <v>44989</v>
      </c>
      <c r="H3452" s="78">
        <v>45870</v>
      </c>
      <c r="I3452" s="69">
        <v>10192191.34</v>
      </c>
      <c r="J3452" s="70">
        <v>0</v>
      </c>
      <c r="K3452" s="71">
        <v>1.052</v>
      </c>
      <c r="L3452" s="70">
        <v>0</v>
      </c>
      <c r="M3452" s="71">
        <v>0.77800000000000002</v>
      </c>
      <c r="N3452" s="72"/>
      <c r="O3452" s="73">
        <f>MIN(1,MAX(0,(1/(1+EXP(-(Assumptions!$B$5 + Assumptions!$B$6*$N3452))))*Assumptions!$B$3))</f>
        <v>3.9165722796764356E-2</v>
      </c>
      <c r="P3452" s="73">
        <f>VLOOKUP($F3452,Assumptions!$A$23:$B$27,2,FALSE)*Assumptions!$B$4</f>
        <v>0.55000000000000004</v>
      </c>
      <c r="Q3452" s="74">
        <f t="shared" si="106"/>
        <v>219551.49739271225</v>
      </c>
      <c r="R3452" s="75" t="str">
        <f>IF($O3452&lt;Assumptions!$B$17,"A",IF($O3452&lt;Assumptions!$B$18,"B",IF($O3452&lt;Assumptions!$B$19,"C",IF($O3452&lt;Assumptions!$B$20,"D","E"))))</f>
        <v>B</v>
      </c>
      <c r="S3452" s="75">
        <f t="shared" si="107"/>
        <v>0</v>
      </c>
    </row>
    <row r="3453" spans="1:19" ht="17.399999999999999" x14ac:dyDescent="0.3">
      <c r="A3453" s="39" t="s">
        <v>684</v>
      </c>
      <c r="B3453" s="39" t="s">
        <v>87</v>
      </c>
      <c r="C3453" s="39" t="s">
        <v>144</v>
      </c>
      <c r="D3453" s="39" t="s">
        <v>34</v>
      </c>
      <c r="E3453" s="70" t="s">
        <v>49</v>
      </c>
      <c r="F3453" s="70" t="s">
        <v>36</v>
      </c>
      <c r="G3453" s="78">
        <v>44989</v>
      </c>
      <c r="H3453" s="78">
        <v>45901</v>
      </c>
      <c r="I3453" s="69">
        <v>9949089.0299999993</v>
      </c>
      <c r="J3453" s="70">
        <v>95</v>
      </c>
      <c r="K3453" s="71">
        <v>0.49299999999999999</v>
      </c>
      <c r="L3453" s="70">
        <v>0</v>
      </c>
      <c r="M3453" s="71">
        <v>0.77800000000000002</v>
      </c>
      <c r="N3453" s="72"/>
      <c r="O3453" s="73">
        <f>MIN(1,MAX(0,(1/(1+EXP(-(Assumptions!$B$5 + Assumptions!$B$6*$N3453))))*Assumptions!$B$3))</f>
        <v>3.9165722796764356E-2</v>
      </c>
      <c r="P3453" s="73">
        <f>VLOOKUP($F3453,Assumptions!$A$23:$B$27,2,FALSE)*Assumptions!$B$4</f>
        <v>0.55000000000000004</v>
      </c>
      <c r="Q3453" s="74">
        <f t="shared" si="106"/>
        <v>214314.79466612005</v>
      </c>
      <c r="R3453" s="75" t="str">
        <f>IF($O3453&lt;Assumptions!$B$17,"A",IF($O3453&lt;Assumptions!$B$18,"B",IF($O3453&lt;Assumptions!$B$19,"C",IF($O3453&lt;Assumptions!$B$20,"D","E"))))</f>
        <v>B</v>
      </c>
      <c r="S3453" s="75">
        <f t="shared" si="107"/>
        <v>0</v>
      </c>
    </row>
    <row r="3454" spans="1:19" ht="17.399999999999999" x14ac:dyDescent="0.3">
      <c r="A3454" s="39" t="s">
        <v>684</v>
      </c>
      <c r="B3454" s="39" t="s">
        <v>87</v>
      </c>
      <c r="C3454" s="39" t="s">
        <v>144</v>
      </c>
      <c r="D3454" s="39" t="s">
        <v>34</v>
      </c>
      <c r="E3454" s="70" t="s">
        <v>49</v>
      </c>
      <c r="F3454" s="70" t="s">
        <v>36</v>
      </c>
      <c r="G3454" s="78">
        <v>44989</v>
      </c>
      <c r="H3454" s="78">
        <v>45931</v>
      </c>
      <c r="I3454" s="69">
        <v>9698146</v>
      </c>
      <c r="J3454" s="70">
        <v>0</v>
      </c>
      <c r="K3454" s="71">
        <v>1.048</v>
      </c>
      <c r="L3454" s="70">
        <v>0</v>
      </c>
      <c r="M3454" s="71">
        <v>0.77800000000000002</v>
      </c>
      <c r="N3454" s="72"/>
      <c r="O3454" s="73">
        <f>MIN(1,MAX(0,(1/(1+EXP(-(Assumptions!$B$5 + Assumptions!$B$6*$N3454))))*Assumptions!$B$3))</f>
        <v>3.9165722796764356E-2</v>
      </c>
      <c r="P3454" s="73">
        <f>VLOOKUP($F3454,Assumptions!$A$23:$B$27,2,FALSE)*Assumptions!$B$4</f>
        <v>0.55000000000000004</v>
      </c>
      <c r="Q3454" s="74">
        <f t="shared" si="106"/>
        <v>208909.19383320201</v>
      </c>
      <c r="R3454" s="75" t="str">
        <f>IF($O3454&lt;Assumptions!$B$17,"A",IF($O3454&lt;Assumptions!$B$18,"B",IF($O3454&lt;Assumptions!$B$19,"C",IF($O3454&lt;Assumptions!$B$20,"D","E"))))</f>
        <v>B</v>
      </c>
      <c r="S3454" s="75">
        <f t="shared" si="107"/>
        <v>0</v>
      </c>
    </row>
    <row r="3455" spans="1:19" ht="17.399999999999999" x14ac:dyDescent="0.3">
      <c r="A3455" s="39" t="s">
        <v>684</v>
      </c>
      <c r="B3455" s="39" t="s">
        <v>87</v>
      </c>
      <c r="C3455" s="39" t="s">
        <v>144</v>
      </c>
      <c r="D3455" s="39" t="s">
        <v>34</v>
      </c>
      <c r="E3455" s="70" t="s">
        <v>49</v>
      </c>
      <c r="F3455" s="70" t="s">
        <v>36</v>
      </c>
      <c r="G3455" s="78">
        <v>44989</v>
      </c>
      <c r="H3455" s="78">
        <v>45962</v>
      </c>
      <c r="I3455" s="69">
        <v>9442626.3499999996</v>
      </c>
      <c r="J3455" s="70">
        <v>0</v>
      </c>
      <c r="K3455" s="71">
        <v>1.042</v>
      </c>
      <c r="L3455" s="70">
        <v>0</v>
      </c>
      <c r="M3455" s="71">
        <v>0.77800000000000002</v>
      </c>
      <c r="N3455" s="72"/>
      <c r="O3455" s="73">
        <f>MIN(1,MAX(0,(1/(1+EXP(-(Assumptions!$B$5 + Assumptions!$B$6*$N3455))))*Assumptions!$B$3))</f>
        <v>3.9165722796764356E-2</v>
      </c>
      <c r="P3455" s="73">
        <f>VLOOKUP($F3455,Assumptions!$A$23:$B$27,2,FALSE)*Assumptions!$B$4</f>
        <v>0.55000000000000004</v>
      </c>
      <c r="Q3455" s="74">
        <f t="shared" si="106"/>
        <v>203405.00735363754</v>
      </c>
      <c r="R3455" s="75" t="str">
        <f>IF($O3455&lt;Assumptions!$B$17,"A",IF($O3455&lt;Assumptions!$B$18,"B",IF($O3455&lt;Assumptions!$B$19,"C",IF($O3455&lt;Assumptions!$B$20,"D","E"))))</f>
        <v>B</v>
      </c>
      <c r="S3455" s="75">
        <f t="shared" si="107"/>
        <v>0</v>
      </c>
    </row>
    <row r="3456" spans="1:19" ht="17.399999999999999" x14ac:dyDescent="0.3">
      <c r="A3456" s="39" t="s">
        <v>684</v>
      </c>
      <c r="B3456" s="39" t="s">
        <v>87</v>
      </c>
      <c r="C3456" s="39" t="s">
        <v>144</v>
      </c>
      <c r="D3456" s="39" t="s">
        <v>34</v>
      </c>
      <c r="E3456" s="70" t="s">
        <v>49</v>
      </c>
      <c r="F3456" s="70" t="s">
        <v>36</v>
      </c>
      <c r="G3456" s="78">
        <v>44989</v>
      </c>
      <c r="H3456" s="78">
        <v>45992</v>
      </c>
      <c r="I3456" s="69">
        <v>9233318.6300000008</v>
      </c>
      <c r="J3456" s="70">
        <v>65</v>
      </c>
      <c r="K3456" s="71">
        <v>0.48299999999999998</v>
      </c>
      <c r="L3456" s="70">
        <v>0</v>
      </c>
      <c r="M3456" s="71">
        <v>0.77800000000000002</v>
      </c>
      <c r="N3456" s="72"/>
      <c r="O3456" s="73">
        <f>MIN(1,MAX(0,(1/(1+EXP(-(Assumptions!$B$5 + Assumptions!$B$6*$N3456))))*Assumptions!$B$3))</f>
        <v>3.9165722796764356E-2</v>
      </c>
      <c r="P3456" s="73">
        <f>VLOOKUP($F3456,Assumptions!$A$23:$B$27,2,FALSE)*Assumptions!$B$4</f>
        <v>0.55000000000000004</v>
      </c>
      <c r="Q3456" s="74">
        <f t="shared" si="106"/>
        <v>198896.27887622904</v>
      </c>
      <c r="R3456" s="75" t="str">
        <f>IF($O3456&lt;Assumptions!$B$17,"A",IF($O3456&lt;Assumptions!$B$18,"B",IF($O3456&lt;Assumptions!$B$19,"C",IF($O3456&lt;Assumptions!$B$20,"D","E"))))</f>
        <v>B</v>
      </c>
      <c r="S3456" s="75">
        <f t="shared" si="107"/>
        <v>0</v>
      </c>
    </row>
    <row r="3457" spans="1:19" ht="17.399999999999999" x14ac:dyDescent="0.3">
      <c r="A3457" s="39" t="s">
        <v>686</v>
      </c>
      <c r="B3457" s="39" t="s">
        <v>21</v>
      </c>
      <c r="C3457" s="39" t="s">
        <v>190</v>
      </c>
      <c r="D3457" s="39" t="s">
        <v>45</v>
      </c>
      <c r="E3457" s="70" t="s">
        <v>35</v>
      </c>
      <c r="F3457" s="70" t="s">
        <v>36</v>
      </c>
      <c r="G3457" s="78">
        <v>45299</v>
      </c>
      <c r="H3457" s="78">
        <v>45658</v>
      </c>
      <c r="I3457" s="69">
        <v>115693613.68000001</v>
      </c>
      <c r="J3457" s="70">
        <v>35</v>
      </c>
      <c r="K3457" s="71">
        <v>0.89700000000000002</v>
      </c>
      <c r="L3457" s="70">
        <v>0</v>
      </c>
      <c r="M3457" s="71">
        <v>0.91800000000000004</v>
      </c>
      <c r="N3457" s="72"/>
      <c r="O3457" s="73">
        <f>MIN(1,MAX(0,(1/(1+EXP(-(Assumptions!$B$5 + Assumptions!$B$6*$N3457))))*Assumptions!$B$3))</f>
        <v>3.9165722796764356E-2</v>
      </c>
      <c r="P3457" s="73">
        <f>VLOOKUP($F3457,Assumptions!$A$23:$B$27,2,FALSE)*Assumptions!$B$4</f>
        <v>0.55000000000000004</v>
      </c>
      <c r="Q3457" s="74">
        <f t="shared" ref="Q3457:Q3520" si="108">$I3457*$O3457*$P3457</f>
        <v>2492173.2015107539</v>
      </c>
      <c r="R3457" s="75" t="str">
        <f>IF($O3457&lt;Assumptions!$B$17,"A",IF($O3457&lt;Assumptions!$B$18,"B",IF($O3457&lt;Assumptions!$B$19,"C",IF($O3457&lt;Assumptions!$B$20,"D","E"))))</f>
        <v>B</v>
      </c>
      <c r="S3457" s="75">
        <f t="shared" ref="S3457:S3520" si="109">--($J3457&gt;=180)</f>
        <v>0</v>
      </c>
    </row>
    <row r="3458" spans="1:19" ht="17.399999999999999" x14ac:dyDescent="0.3">
      <c r="A3458" s="39" t="s">
        <v>686</v>
      </c>
      <c r="B3458" s="39" t="s">
        <v>21</v>
      </c>
      <c r="C3458" s="39" t="s">
        <v>190</v>
      </c>
      <c r="D3458" s="39" t="s">
        <v>45</v>
      </c>
      <c r="E3458" s="70" t="s">
        <v>35</v>
      </c>
      <c r="F3458" s="70" t="s">
        <v>36</v>
      </c>
      <c r="G3458" s="78">
        <v>45299</v>
      </c>
      <c r="H3458" s="78">
        <v>45689</v>
      </c>
      <c r="I3458" s="69">
        <v>113559358.23</v>
      </c>
      <c r="J3458" s="70">
        <v>0</v>
      </c>
      <c r="K3458" s="71">
        <v>1.002</v>
      </c>
      <c r="L3458" s="70">
        <v>0</v>
      </c>
      <c r="M3458" s="71">
        <v>0.91800000000000004</v>
      </c>
      <c r="N3458" s="72"/>
      <c r="O3458" s="73">
        <f>MIN(1,MAX(0,(1/(1+EXP(-(Assumptions!$B$5 + Assumptions!$B$6*$N3458))))*Assumptions!$B$3))</f>
        <v>3.9165722796764356E-2</v>
      </c>
      <c r="P3458" s="73">
        <f>VLOOKUP($F3458,Assumptions!$A$23:$B$27,2,FALSE)*Assumptions!$B$4</f>
        <v>0.55000000000000004</v>
      </c>
      <c r="Q3458" s="74">
        <f t="shared" si="108"/>
        <v>2446198.889978053</v>
      </c>
      <c r="R3458" s="75" t="str">
        <f>IF($O3458&lt;Assumptions!$B$17,"A",IF($O3458&lt;Assumptions!$B$18,"B",IF($O3458&lt;Assumptions!$B$19,"C",IF($O3458&lt;Assumptions!$B$20,"D","E"))))</f>
        <v>B</v>
      </c>
      <c r="S3458" s="75">
        <f t="shared" si="109"/>
        <v>0</v>
      </c>
    </row>
    <row r="3459" spans="1:19" ht="17.399999999999999" x14ac:dyDescent="0.3">
      <c r="A3459" s="39" t="s">
        <v>686</v>
      </c>
      <c r="B3459" s="39" t="s">
        <v>21</v>
      </c>
      <c r="C3459" s="39" t="s">
        <v>190</v>
      </c>
      <c r="D3459" s="39" t="s">
        <v>45</v>
      </c>
      <c r="E3459" s="70" t="s">
        <v>35</v>
      </c>
      <c r="F3459" s="70" t="s">
        <v>36</v>
      </c>
      <c r="G3459" s="78">
        <v>45299</v>
      </c>
      <c r="H3459" s="78">
        <v>45717</v>
      </c>
      <c r="I3459" s="69">
        <v>111543187.16</v>
      </c>
      <c r="J3459" s="70">
        <v>15</v>
      </c>
      <c r="K3459" s="71">
        <v>1.0289999999999999</v>
      </c>
      <c r="L3459" s="70">
        <v>0</v>
      </c>
      <c r="M3459" s="71">
        <v>0.91800000000000004</v>
      </c>
      <c r="N3459" s="72"/>
      <c r="O3459" s="73">
        <f>MIN(1,MAX(0,(1/(1+EXP(-(Assumptions!$B$5 + Assumptions!$B$6*$N3459))))*Assumptions!$B$3))</f>
        <v>3.9165722796764356E-2</v>
      </c>
      <c r="P3459" s="73">
        <f>VLOOKUP($F3459,Assumptions!$A$23:$B$27,2,FALSE)*Assumptions!$B$4</f>
        <v>0.55000000000000004</v>
      </c>
      <c r="Q3459" s="74">
        <f t="shared" si="108"/>
        <v>2402768.251496891</v>
      </c>
      <c r="R3459" s="75" t="str">
        <f>IF($O3459&lt;Assumptions!$B$17,"A",IF($O3459&lt;Assumptions!$B$18,"B",IF($O3459&lt;Assumptions!$B$19,"C",IF($O3459&lt;Assumptions!$B$20,"D","E"))))</f>
        <v>B</v>
      </c>
      <c r="S3459" s="75">
        <f t="shared" si="109"/>
        <v>0</v>
      </c>
    </row>
    <row r="3460" spans="1:19" ht="17.399999999999999" x14ac:dyDescent="0.3">
      <c r="A3460" s="39" t="s">
        <v>686</v>
      </c>
      <c r="B3460" s="39" t="s">
        <v>21</v>
      </c>
      <c r="C3460" s="39" t="s">
        <v>190</v>
      </c>
      <c r="D3460" s="39" t="s">
        <v>45</v>
      </c>
      <c r="E3460" s="70" t="s">
        <v>35</v>
      </c>
      <c r="F3460" s="70" t="s">
        <v>36</v>
      </c>
      <c r="G3460" s="78">
        <v>45299</v>
      </c>
      <c r="H3460" s="78">
        <v>45748</v>
      </c>
      <c r="I3460" s="69">
        <v>109208974.12</v>
      </c>
      <c r="J3460" s="70">
        <v>35</v>
      </c>
      <c r="K3460" s="71">
        <v>0.61</v>
      </c>
      <c r="L3460" s="70">
        <v>0</v>
      </c>
      <c r="M3460" s="71">
        <v>0.91800000000000004</v>
      </c>
      <c r="N3460" s="72"/>
      <c r="O3460" s="73">
        <f>MIN(1,MAX(0,(1/(1+EXP(-(Assumptions!$B$5 + Assumptions!$B$6*$N3460))))*Assumptions!$B$3))</f>
        <v>3.9165722796764356E-2</v>
      </c>
      <c r="P3460" s="73">
        <f>VLOOKUP($F3460,Assumptions!$A$23:$B$27,2,FALSE)*Assumptions!$B$4</f>
        <v>0.55000000000000004</v>
      </c>
      <c r="Q3460" s="74">
        <f t="shared" si="108"/>
        <v>2352486.6240166132</v>
      </c>
      <c r="R3460" s="75" t="str">
        <f>IF($O3460&lt;Assumptions!$B$17,"A",IF($O3460&lt;Assumptions!$B$18,"B",IF($O3460&lt;Assumptions!$B$19,"C",IF($O3460&lt;Assumptions!$B$20,"D","E"))))</f>
        <v>B</v>
      </c>
      <c r="S3460" s="75">
        <f t="shared" si="109"/>
        <v>0</v>
      </c>
    </row>
    <row r="3461" spans="1:19" ht="17.399999999999999" x14ac:dyDescent="0.3">
      <c r="A3461" s="39" t="s">
        <v>686</v>
      </c>
      <c r="B3461" s="39" t="s">
        <v>21</v>
      </c>
      <c r="C3461" s="39" t="s">
        <v>190</v>
      </c>
      <c r="D3461" s="39" t="s">
        <v>45</v>
      </c>
      <c r="E3461" s="70" t="s">
        <v>35</v>
      </c>
      <c r="F3461" s="70" t="s">
        <v>36</v>
      </c>
      <c r="G3461" s="78">
        <v>45299</v>
      </c>
      <c r="H3461" s="78">
        <v>45778</v>
      </c>
      <c r="I3461" s="69">
        <v>107535718.3</v>
      </c>
      <c r="J3461" s="70">
        <v>0</v>
      </c>
      <c r="K3461" s="71">
        <v>0.999</v>
      </c>
      <c r="L3461" s="70">
        <v>0</v>
      </c>
      <c r="M3461" s="71">
        <v>0.91800000000000004</v>
      </c>
      <c r="N3461" s="72"/>
      <c r="O3461" s="73">
        <f>MIN(1,MAX(0,(1/(1+EXP(-(Assumptions!$B$5 + Assumptions!$B$6*$N3461))))*Assumptions!$B$3))</f>
        <v>3.9165722796764356E-2</v>
      </c>
      <c r="P3461" s="73">
        <f>VLOOKUP($F3461,Assumptions!$A$23:$B$27,2,FALSE)*Assumptions!$B$4</f>
        <v>0.55000000000000004</v>
      </c>
      <c r="Q3461" s="74">
        <f t="shared" si="108"/>
        <v>2316442.7735288069</v>
      </c>
      <c r="R3461" s="75" t="str">
        <f>IF($O3461&lt;Assumptions!$B$17,"A",IF($O3461&lt;Assumptions!$B$18,"B",IF($O3461&lt;Assumptions!$B$19,"C",IF($O3461&lt;Assumptions!$B$20,"D","E"))))</f>
        <v>B</v>
      </c>
      <c r="S3461" s="75">
        <f t="shared" si="109"/>
        <v>0</v>
      </c>
    </row>
    <row r="3462" spans="1:19" ht="17.399999999999999" x14ac:dyDescent="0.3">
      <c r="A3462" s="39" t="s">
        <v>686</v>
      </c>
      <c r="B3462" s="39" t="s">
        <v>21</v>
      </c>
      <c r="C3462" s="39" t="s">
        <v>190</v>
      </c>
      <c r="D3462" s="39" t="s">
        <v>45</v>
      </c>
      <c r="E3462" s="70" t="s">
        <v>35</v>
      </c>
      <c r="F3462" s="70" t="s">
        <v>36</v>
      </c>
      <c r="G3462" s="78">
        <v>45299</v>
      </c>
      <c r="H3462" s="78">
        <v>45809</v>
      </c>
      <c r="I3462" s="69">
        <v>105618155.09999999</v>
      </c>
      <c r="J3462" s="70">
        <v>0</v>
      </c>
      <c r="K3462" s="71">
        <v>1.1459999999999999</v>
      </c>
      <c r="L3462" s="70">
        <v>0</v>
      </c>
      <c r="M3462" s="71">
        <v>0.91800000000000004</v>
      </c>
      <c r="N3462" s="72"/>
      <c r="O3462" s="73">
        <f>MIN(1,MAX(0,(1/(1+EXP(-(Assumptions!$B$5 + Assumptions!$B$6*$N3462))))*Assumptions!$B$3))</f>
        <v>3.9165722796764356E-2</v>
      </c>
      <c r="P3462" s="73">
        <f>VLOOKUP($F3462,Assumptions!$A$23:$B$27,2,FALSE)*Assumptions!$B$4</f>
        <v>0.55000000000000004</v>
      </c>
      <c r="Q3462" s="74">
        <f t="shared" si="108"/>
        <v>2275136.2617237451</v>
      </c>
      <c r="R3462" s="75" t="str">
        <f>IF($O3462&lt;Assumptions!$B$17,"A",IF($O3462&lt;Assumptions!$B$18,"B",IF($O3462&lt;Assumptions!$B$19,"C",IF($O3462&lt;Assumptions!$B$20,"D","E"))))</f>
        <v>B</v>
      </c>
      <c r="S3462" s="75">
        <f t="shared" si="109"/>
        <v>0</v>
      </c>
    </row>
    <row r="3463" spans="1:19" ht="17.399999999999999" x14ac:dyDescent="0.3">
      <c r="A3463" s="39" t="s">
        <v>686</v>
      </c>
      <c r="B3463" s="39" t="s">
        <v>21</v>
      </c>
      <c r="C3463" s="39" t="s">
        <v>190</v>
      </c>
      <c r="D3463" s="39" t="s">
        <v>45</v>
      </c>
      <c r="E3463" s="70" t="s">
        <v>35</v>
      </c>
      <c r="F3463" s="70" t="s">
        <v>36</v>
      </c>
      <c r="G3463" s="78">
        <v>45299</v>
      </c>
      <c r="H3463" s="78">
        <v>45839</v>
      </c>
      <c r="I3463" s="69">
        <v>103991449.89</v>
      </c>
      <c r="J3463" s="70">
        <v>0</v>
      </c>
      <c r="K3463" s="71">
        <v>1.1040000000000001</v>
      </c>
      <c r="L3463" s="70">
        <v>0</v>
      </c>
      <c r="M3463" s="71">
        <v>0.91800000000000004</v>
      </c>
      <c r="N3463" s="72"/>
      <c r="O3463" s="73">
        <f>MIN(1,MAX(0,(1/(1+EXP(-(Assumptions!$B$5 + Assumptions!$B$6*$N3463))))*Assumptions!$B$3))</f>
        <v>3.9165722796764356E-2</v>
      </c>
      <c r="P3463" s="73">
        <f>VLOOKUP($F3463,Assumptions!$A$23:$B$27,2,FALSE)*Assumptions!$B$4</f>
        <v>0.55000000000000004</v>
      </c>
      <c r="Q3463" s="74">
        <f t="shared" si="108"/>
        <v>2240095.1647939431</v>
      </c>
      <c r="R3463" s="75" t="str">
        <f>IF($O3463&lt;Assumptions!$B$17,"A",IF($O3463&lt;Assumptions!$B$18,"B",IF($O3463&lt;Assumptions!$B$19,"C",IF($O3463&lt;Assumptions!$B$20,"D","E"))))</f>
        <v>B</v>
      </c>
      <c r="S3463" s="75">
        <f t="shared" si="109"/>
        <v>0</v>
      </c>
    </row>
    <row r="3464" spans="1:19" ht="17.399999999999999" x14ac:dyDescent="0.3">
      <c r="A3464" s="39" t="s">
        <v>686</v>
      </c>
      <c r="B3464" s="39" t="s">
        <v>21</v>
      </c>
      <c r="C3464" s="39" t="s">
        <v>190</v>
      </c>
      <c r="D3464" s="39" t="s">
        <v>45</v>
      </c>
      <c r="E3464" s="70" t="s">
        <v>35</v>
      </c>
      <c r="F3464" s="70" t="s">
        <v>36</v>
      </c>
      <c r="G3464" s="78">
        <v>45299</v>
      </c>
      <c r="H3464" s="78">
        <v>45870</v>
      </c>
      <c r="I3464" s="69">
        <v>101929638.33</v>
      </c>
      <c r="J3464" s="70">
        <v>65</v>
      </c>
      <c r="K3464" s="71">
        <v>0.48</v>
      </c>
      <c r="L3464" s="70">
        <v>0</v>
      </c>
      <c r="M3464" s="71">
        <v>0.91800000000000004</v>
      </c>
      <c r="N3464" s="72"/>
      <c r="O3464" s="73">
        <f>MIN(1,MAX(0,(1/(1+EXP(-(Assumptions!$B$5 + Assumptions!$B$6*$N3464))))*Assumptions!$B$3))</f>
        <v>3.9165722796764356E-2</v>
      </c>
      <c r="P3464" s="73">
        <f>VLOOKUP($F3464,Assumptions!$A$23:$B$27,2,FALSE)*Assumptions!$B$4</f>
        <v>0.55000000000000004</v>
      </c>
      <c r="Q3464" s="74">
        <f t="shared" si="108"/>
        <v>2195681.3777839751</v>
      </c>
      <c r="R3464" s="75" t="str">
        <f>IF($O3464&lt;Assumptions!$B$17,"A",IF($O3464&lt;Assumptions!$B$18,"B",IF($O3464&lt;Assumptions!$B$19,"C",IF($O3464&lt;Assumptions!$B$20,"D","E"))))</f>
        <v>B</v>
      </c>
      <c r="S3464" s="75">
        <f t="shared" si="109"/>
        <v>0</v>
      </c>
    </row>
    <row r="3465" spans="1:19" ht="17.399999999999999" x14ac:dyDescent="0.3">
      <c r="A3465" s="39" t="s">
        <v>686</v>
      </c>
      <c r="B3465" s="39" t="s">
        <v>21</v>
      </c>
      <c r="C3465" s="39" t="s">
        <v>190</v>
      </c>
      <c r="D3465" s="39" t="s">
        <v>45</v>
      </c>
      <c r="E3465" s="70" t="s">
        <v>35</v>
      </c>
      <c r="F3465" s="70" t="s">
        <v>36</v>
      </c>
      <c r="G3465" s="78">
        <v>45299</v>
      </c>
      <c r="H3465" s="78">
        <v>45901</v>
      </c>
      <c r="I3465" s="69">
        <v>100022906.76000001</v>
      </c>
      <c r="J3465" s="70">
        <v>0</v>
      </c>
      <c r="K3465" s="71">
        <v>1.1359999999999999</v>
      </c>
      <c r="L3465" s="70">
        <v>0</v>
      </c>
      <c r="M3465" s="71">
        <v>0.91800000000000004</v>
      </c>
      <c r="N3465" s="72"/>
      <c r="O3465" s="73">
        <f>MIN(1,MAX(0,(1/(1+EXP(-(Assumptions!$B$5 + Assumptions!$B$6*$N3465))))*Assumptions!$B$3))</f>
        <v>3.9165722796764356E-2</v>
      </c>
      <c r="P3465" s="73">
        <f>VLOOKUP($F3465,Assumptions!$A$23:$B$27,2,FALSE)*Assumptions!$B$4</f>
        <v>0.55000000000000004</v>
      </c>
      <c r="Q3465" s="74">
        <f t="shared" si="108"/>
        <v>2154608.1917188223</v>
      </c>
      <c r="R3465" s="75" t="str">
        <f>IF($O3465&lt;Assumptions!$B$17,"A",IF($O3465&lt;Assumptions!$B$18,"B",IF($O3465&lt;Assumptions!$B$19,"C",IF($O3465&lt;Assumptions!$B$20,"D","E"))))</f>
        <v>B</v>
      </c>
      <c r="S3465" s="75">
        <f t="shared" si="109"/>
        <v>0</v>
      </c>
    </row>
    <row r="3466" spans="1:19" ht="17.399999999999999" x14ac:dyDescent="0.3">
      <c r="A3466" s="39" t="s">
        <v>686</v>
      </c>
      <c r="B3466" s="39" t="s">
        <v>21</v>
      </c>
      <c r="C3466" s="39" t="s">
        <v>190</v>
      </c>
      <c r="D3466" s="39" t="s">
        <v>45</v>
      </c>
      <c r="E3466" s="70" t="s">
        <v>35</v>
      </c>
      <c r="F3466" s="70" t="s">
        <v>36</v>
      </c>
      <c r="G3466" s="78">
        <v>45299</v>
      </c>
      <c r="H3466" s="78">
        <v>45931</v>
      </c>
      <c r="I3466" s="69">
        <v>97987980.75</v>
      </c>
      <c r="J3466" s="70">
        <v>15</v>
      </c>
      <c r="K3466" s="71">
        <v>1.0029999999999999</v>
      </c>
      <c r="L3466" s="70">
        <v>0</v>
      </c>
      <c r="M3466" s="71">
        <v>0.91800000000000004</v>
      </c>
      <c r="N3466" s="72"/>
      <c r="O3466" s="73">
        <f>MIN(1,MAX(0,(1/(1+EXP(-(Assumptions!$B$5 + Assumptions!$B$6*$N3466))))*Assumptions!$B$3))</f>
        <v>3.9165722796764356E-2</v>
      </c>
      <c r="P3466" s="73">
        <f>VLOOKUP($F3466,Assumptions!$A$23:$B$27,2,FALSE)*Assumptions!$B$4</f>
        <v>0.55000000000000004</v>
      </c>
      <c r="Q3466" s="74">
        <f t="shared" si="108"/>
        <v>2110773.5503080501</v>
      </c>
      <c r="R3466" s="75" t="str">
        <f>IF($O3466&lt;Assumptions!$B$17,"A",IF($O3466&lt;Assumptions!$B$18,"B",IF($O3466&lt;Assumptions!$B$19,"C",IF($O3466&lt;Assumptions!$B$20,"D","E"))))</f>
        <v>B</v>
      </c>
      <c r="S3466" s="75">
        <f t="shared" si="109"/>
        <v>0</v>
      </c>
    </row>
    <row r="3467" spans="1:19" ht="17.399999999999999" x14ac:dyDescent="0.3">
      <c r="A3467" s="39" t="s">
        <v>686</v>
      </c>
      <c r="B3467" s="39" t="s">
        <v>21</v>
      </c>
      <c r="C3467" s="39" t="s">
        <v>190</v>
      </c>
      <c r="D3467" s="39" t="s">
        <v>45</v>
      </c>
      <c r="E3467" s="70" t="s">
        <v>35</v>
      </c>
      <c r="F3467" s="70" t="s">
        <v>36</v>
      </c>
      <c r="G3467" s="78">
        <v>45299</v>
      </c>
      <c r="H3467" s="78">
        <v>45962</v>
      </c>
      <c r="I3467" s="69">
        <v>96115492.409999996</v>
      </c>
      <c r="J3467" s="70">
        <v>65</v>
      </c>
      <c r="K3467" s="71">
        <v>0.82</v>
      </c>
      <c r="L3467" s="70">
        <v>0</v>
      </c>
      <c r="M3467" s="71">
        <v>0.91800000000000004</v>
      </c>
      <c r="N3467" s="72"/>
      <c r="O3467" s="73">
        <f>MIN(1,MAX(0,(1/(1+EXP(-(Assumptions!$B$5 + Assumptions!$B$6*$N3467))))*Assumptions!$B$3))</f>
        <v>3.9165722796764356E-2</v>
      </c>
      <c r="P3467" s="73">
        <f>VLOOKUP($F3467,Assumptions!$A$23:$B$27,2,FALSE)*Assumptions!$B$4</f>
        <v>0.55000000000000004</v>
      </c>
      <c r="Q3467" s="74">
        <f t="shared" si="108"/>
        <v>2070438.0027125126</v>
      </c>
      <c r="R3467" s="75" t="str">
        <f>IF($O3467&lt;Assumptions!$B$17,"A",IF($O3467&lt;Assumptions!$B$18,"B",IF($O3467&lt;Assumptions!$B$19,"C",IF($O3467&lt;Assumptions!$B$20,"D","E"))))</f>
        <v>B</v>
      </c>
      <c r="S3467" s="75">
        <f t="shared" si="109"/>
        <v>0</v>
      </c>
    </row>
    <row r="3468" spans="1:19" ht="17.399999999999999" x14ac:dyDescent="0.3">
      <c r="A3468" s="39" t="s">
        <v>686</v>
      </c>
      <c r="B3468" s="39" t="s">
        <v>21</v>
      </c>
      <c r="C3468" s="39" t="s">
        <v>190</v>
      </c>
      <c r="D3468" s="39" t="s">
        <v>45</v>
      </c>
      <c r="E3468" s="70" t="s">
        <v>35</v>
      </c>
      <c r="F3468" s="70" t="s">
        <v>36</v>
      </c>
      <c r="G3468" s="78">
        <v>45299</v>
      </c>
      <c r="H3468" s="78">
        <v>45992</v>
      </c>
      <c r="I3468" s="69">
        <v>94350379.180000007</v>
      </c>
      <c r="J3468" s="70">
        <v>65</v>
      </c>
      <c r="K3468" s="71">
        <v>0.42899999999999999</v>
      </c>
      <c r="L3468" s="70">
        <v>0</v>
      </c>
      <c r="M3468" s="71">
        <v>0.91800000000000004</v>
      </c>
      <c r="N3468" s="72"/>
      <c r="O3468" s="73">
        <f>MIN(1,MAX(0,(1/(1+EXP(-(Assumptions!$B$5 + Assumptions!$B$6*$N3468))))*Assumptions!$B$3))</f>
        <v>3.9165722796764356E-2</v>
      </c>
      <c r="P3468" s="73">
        <f>VLOOKUP($F3468,Assumptions!$A$23:$B$27,2,FALSE)*Assumptions!$B$4</f>
        <v>0.55000000000000004</v>
      </c>
      <c r="Q3468" s="74">
        <f t="shared" si="108"/>
        <v>2032415.4382034182</v>
      </c>
      <c r="R3468" s="75" t="str">
        <f>IF($O3468&lt;Assumptions!$B$17,"A",IF($O3468&lt;Assumptions!$B$18,"B",IF($O3468&lt;Assumptions!$B$19,"C",IF($O3468&lt;Assumptions!$B$20,"D","E"))))</f>
        <v>B</v>
      </c>
      <c r="S3468" s="75">
        <f t="shared" si="109"/>
        <v>0</v>
      </c>
    </row>
    <row r="3469" spans="1:19" ht="17.399999999999999" x14ac:dyDescent="0.3">
      <c r="A3469" s="39" t="s">
        <v>688</v>
      </c>
      <c r="B3469" s="39" t="s">
        <v>91</v>
      </c>
      <c r="C3469" s="39" t="s">
        <v>22</v>
      </c>
      <c r="D3469" s="39" t="s">
        <v>22</v>
      </c>
      <c r="E3469" s="70" t="s">
        <v>46</v>
      </c>
      <c r="F3469" s="70" t="s">
        <v>28</v>
      </c>
      <c r="G3469" s="78">
        <v>44577</v>
      </c>
      <c r="H3469" s="78">
        <v>45658</v>
      </c>
      <c r="I3469" s="69">
        <v>1282533.8</v>
      </c>
      <c r="J3469" s="70">
        <v>15</v>
      </c>
      <c r="K3469" s="71">
        <v>0.96399999999999997</v>
      </c>
      <c r="L3469" s="70">
        <v>0</v>
      </c>
      <c r="M3469" s="71">
        <v>0.86599999999999999</v>
      </c>
      <c r="N3469" s="72"/>
      <c r="O3469" s="73">
        <f>MIN(1,MAX(0,(1/(1+EXP(-(Assumptions!$B$5 + Assumptions!$B$6*$N3469))))*Assumptions!$B$3))</f>
        <v>3.9165722796764356E-2</v>
      </c>
      <c r="P3469" s="73">
        <f>VLOOKUP($F3469,Assumptions!$A$23:$B$27,2,FALSE)*Assumptions!$B$4</f>
        <v>0.35</v>
      </c>
      <c r="Q3469" s="74">
        <f t="shared" si="108"/>
        <v>17580.977150898285</v>
      </c>
      <c r="R3469" s="75" t="str">
        <f>IF($O3469&lt;Assumptions!$B$17,"A",IF($O3469&lt;Assumptions!$B$18,"B",IF($O3469&lt;Assumptions!$B$19,"C",IF($O3469&lt;Assumptions!$B$20,"D","E"))))</f>
        <v>B</v>
      </c>
      <c r="S3469" s="75">
        <f t="shared" si="109"/>
        <v>0</v>
      </c>
    </row>
    <row r="3470" spans="1:19" ht="17.399999999999999" x14ac:dyDescent="0.3">
      <c r="A3470" s="39" t="s">
        <v>688</v>
      </c>
      <c r="B3470" s="39" t="s">
        <v>91</v>
      </c>
      <c r="C3470" s="39" t="s">
        <v>22</v>
      </c>
      <c r="D3470" s="39" t="s">
        <v>22</v>
      </c>
      <c r="E3470" s="70" t="s">
        <v>46</v>
      </c>
      <c r="F3470" s="70" t="s">
        <v>28</v>
      </c>
      <c r="G3470" s="78">
        <v>44577</v>
      </c>
      <c r="H3470" s="78">
        <v>45689</v>
      </c>
      <c r="I3470" s="69">
        <v>1256079.92</v>
      </c>
      <c r="J3470" s="70">
        <v>0</v>
      </c>
      <c r="K3470" s="71">
        <v>1.06</v>
      </c>
      <c r="L3470" s="70">
        <v>0</v>
      </c>
      <c r="M3470" s="71">
        <v>0.86599999999999999</v>
      </c>
      <c r="N3470" s="72"/>
      <c r="O3470" s="73">
        <f>MIN(1,MAX(0,(1/(1+EXP(-(Assumptions!$B$5 + Assumptions!$B$6*$N3470))))*Assumptions!$B$3))</f>
        <v>3.9165722796764356E-2</v>
      </c>
      <c r="P3470" s="73">
        <f>VLOOKUP($F3470,Assumptions!$A$23:$B$27,2,FALSE)*Assumptions!$B$4</f>
        <v>0.35</v>
      </c>
      <c r="Q3470" s="74">
        <f t="shared" si="108"/>
        <v>17218.347285055679</v>
      </c>
      <c r="R3470" s="75" t="str">
        <f>IF($O3470&lt;Assumptions!$B$17,"A",IF($O3470&lt;Assumptions!$B$18,"B",IF($O3470&lt;Assumptions!$B$19,"C",IF($O3470&lt;Assumptions!$B$20,"D","E"))))</f>
        <v>B</v>
      </c>
      <c r="S3470" s="75">
        <f t="shared" si="109"/>
        <v>0</v>
      </c>
    </row>
    <row r="3471" spans="1:19" ht="17.399999999999999" x14ac:dyDescent="0.3">
      <c r="A3471" s="39" t="s">
        <v>688</v>
      </c>
      <c r="B3471" s="39" t="s">
        <v>91</v>
      </c>
      <c r="C3471" s="39" t="s">
        <v>22</v>
      </c>
      <c r="D3471" s="39" t="s">
        <v>22</v>
      </c>
      <c r="E3471" s="70" t="s">
        <v>46</v>
      </c>
      <c r="F3471" s="70" t="s">
        <v>28</v>
      </c>
      <c r="G3471" s="78">
        <v>44577</v>
      </c>
      <c r="H3471" s="78">
        <v>45717</v>
      </c>
      <c r="I3471" s="69">
        <v>1235133.49</v>
      </c>
      <c r="J3471" s="70">
        <v>65</v>
      </c>
      <c r="K3471" s="71">
        <v>0.68</v>
      </c>
      <c r="L3471" s="70">
        <v>0</v>
      </c>
      <c r="M3471" s="71">
        <v>0.86599999999999999</v>
      </c>
      <c r="N3471" s="72"/>
      <c r="O3471" s="73">
        <f>MIN(1,MAX(0,(1/(1+EXP(-(Assumptions!$B$5 + Assumptions!$B$6*$N3471))))*Assumptions!$B$3))</f>
        <v>3.9165722796764356E-2</v>
      </c>
      <c r="P3471" s="73">
        <f>VLOOKUP($F3471,Assumptions!$A$23:$B$27,2,FALSE)*Assumptions!$B$4</f>
        <v>0.35</v>
      </c>
      <c r="Q3471" s="74">
        <f t="shared" si="108"/>
        <v>16931.213560219043</v>
      </c>
      <c r="R3471" s="75" t="str">
        <f>IF($O3471&lt;Assumptions!$B$17,"A",IF($O3471&lt;Assumptions!$B$18,"B",IF($O3471&lt;Assumptions!$B$19,"C",IF($O3471&lt;Assumptions!$B$20,"D","E"))))</f>
        <v>B</v>
      </c>
      <c r="S3471" s="75">
        <f t="shared" si="109"/>
        <v>0</v>
      </c>
    </row>
    <row r="3472" spans="1:19" ht="17.399999999999999" x14ac:dyDescent="0.3">
      <c r="A3472" s="39" t="s">
        <v>688</v>
      </c>
      <c r="B3472" s="39" t="s">
        <v>91</v>
      </c>
      <c r="C3472" s="39" t="s">
        <v>22</v>
      </c>
      <c r="D3472" s="39" t="s">
        <v>22</v>
      </c>
      <c r="E3472" s="70" t="s">
        <v>46</v>
      </c>
      <c r="F3472" s="70" t="s">
        <v>28</v>
      </c>
      <c r="G3472" s="78">
        <v>44577</v>
      </c>
      <c r="H3472" s="78">
        <v>45748</v>
      </c>
      <c r="I3472" s="69">
        <v>1214833.52</v>
      </c>
      <c r="J3472" s="70">
        <v>0</v>
      </c>
      <c r="K3472" s="71">
        <v>1.024</v>
      </c>
      <c r="L3472" s="70">
        <v>0</v>
      </c>
      <c r="M3472" s="71">
        <v>0.86599999999999999</v>
      </c>
      <c r="N3472" s="72"/>
      <c r="O3472" s="73">
        <f>MIN(1,MAX(0,(1/(1+EXP(-(Assumptions!$B$5 + Assumptions!$B$6*$N3472))))*Assumptions!$B$3))</f>
        <v>3.9165722796764356E-2</v>
      </c>
      <c r="P3472" s="73">
        <f>VLOOKUP($F3472,Assumptions!$A$23:$B$27,2,FALSE)*Assumptions!$B$4</f>
        <v>0.35</v>
      </c>
      <c r="Q3472" s="74">
        <f t="shared" si="108"/>
        <v>16652.941510988119</v>
      </c>
      <c r="R3472" s="75" t="str">
        <f>IF($O3472&lt;Assumptions!$B$17,"A",IF($O3472&lt;Assumptions!$B$18,"B",IF($O3472&lt;Assumptions!$B$19,"C",IF($O3472&lt;Assumptions!$B$20,"D","E"))))</f>
        <v>B</v>
      </c>
      <c r="S3472" s="75">
        <f t="shared" si="109"/>
        <v>0</v>
      </c>
    </row>
    <row r="3473" spans="1:19" ht="17.399999999999999" x14ac:dyDescent="0.3">
      <c r="A3473" s="39" t="s">
        <v>688</v>
      </c>
      <c r="B3473" s="39" t="s">
        <v>91</v>
      </c>
      <c r="C3473" s="39" t="s">
        <v>22</v>
      </c>
      <c r="D3473" s="39" t="s">
        <v>22</v>
      </c>
      <c r="E3473" s="70" t="s">
        <v>46</v>
      </c>
      <c r="F3473" s="70" t="s">
        <v>28</v>
      </c>
      <c r="G3473" s="78">
        <v>44577</v>
      </c>
      <c r="H3473" s="78">
        <v>45778</v>
      </c>
      <c r="I3473" s="69">
        <v>1196309.99</v>
      </c>
      <c r="J3473" s="70">
        <v>0</v>
      </c>
      <c r="K3473" s="71">
        <v>1.0109999999999999</v>
      </c>
      <c r="L3473" s="70">
        <v>0</v>
      </c>
      <c r="M3473" s="71">
        <v>0.86599999999999999</v>
      </c>
      <c r="N3473" s="72"/>
      <c r="O3473" s="73">
        <f>MIN(1,MAX(0,(1/(1+EXP(-(Assumptions!$B$5 + Assumptions!$B$6*$N3473))))*Assumptions!$B$3))</f>
        <v>3.9165722796764356E-2</v>
      </c>
      <c r="P3473" s="73">
        <f>VLOOKUP($F3473,Assumptions!$A$23:$B$27,2,FALSE)*Assumptions!$B$4</f>
        <v>0.35</v>
      </c>
      <c r="Q3473" s="74">
        <f t="shared" si="108"/>
        <v>16399.020906568978</v>
      </c>
      <c r="R3473" s="75" t="str">
        <f>IF($O3473&lt;Assumptions!$B$17,"A",IF($O3473&lt;Assumptions!$B$18,"B",IF($O3473&lt;Assumptions!$B$19,"C",IF($O3473&lt;Assumptions!$B$20,"D","E"))))</f>
        <v>B</v>
      </c>
      <c r="S3473" s="75">
        <f t="shared" si="109"/>
        <v>0</v>
      </c>
    </row>
    <row r="3474" spans="1:19" ht="17.399999999999999" x14ac:dyDescent="0.3">
      <c r="A3474" s="39" t="s">
        <v>688</v>
      </c>
      <c r="B3474" s="39" t="s">
        <v>91</v>
      </c>
      <c r="C3474" s="39" t="s">
        <v>22</v>
      </c>
      <c r="D3474" s="39" t="s">
        <v>22</v>
      </c>
      <c r="E3474" s="70" t="s">
        <v>46</v>
      </c>
      <c r="F3474" s="70" t="s">
        <v>28</v>
      </c>
      <c r="G3474" s="78">
        <v>44577</v>
      </c>
      <c r="H3474" s="78">
        <v>45809</v>
      </c>
      <c r="I3474" s="69">
        <v>1179386.8700000001</v>
      </c>
      <c r="J3474" s="70">
        <v>0</v>
      </c>
      <c r="K3474" s="71">
        <v>1.0629999999999999</v>
      </c>
      <c r="L3474" s="70">
        <v>0</v>
      </c>
      <c r="M3474" s="71">
        <v>0.86599999999999999</v>
      </c>
      <c r="N3474" s="72"/>
      <c r="O3474" s="73">
        <f>MIN(1,MAX(0,(1/(1+EXP(-(Assumptions!$B$5 + Assumptions!$B$6*$N3474))))*Assumptions!$B$3))</f>
        <v>3.9165722796764356E-2</v>
      </c>
      <c r="P3474" s="73">
        <f>VLOOKUP($F3474,Assumptions!$A$23:$B$27,2,FALSE)*Assumptions!$B$4</f>
        <v>0.35</v>
      </c>
      <c r="Q3474" s="74">
        <f t="shared" si="108"/>
        <v>16167.038727197247</v>
      </c>
      <c r="R3474" s="75" t="str">
        <f>IF($O3474&lt;Assumptions!$B$17,"A",IF($O3474&lt;Assumptions!$B$18,"B",IF($O3474&lt;Assumptions!$B$19,"C",IF($O3474&lt;Assumptions!$B$20,"D","E"))))</f>
        <v>B</v>
      </c>
      <c r="S3474" s="75">
        <f t="shared" si="109"/>
        <v>0</v>
      </c>
    </row>
    <row r="3475" spans="1:19" ht="17.399999999999999" x14ac:dyDescent="0.3">
      <c r="A3475" s="39" t="s">
        <v>688</v>
      </c>
      <c r="B3475" s="39" t="s">
        <v>91</v>
      </c>
      <c r="C3475" s="39" t="s">
        <v>22</v>
      </c>
      <c r="D3475" s="39" t="s">
        <v>22</v>
      </c>
      <c r="E3475" s="70" t="s">
        <v>46</v>
      </c>
      <c r="F3475" s="70" t="s">
        <v>28</v>
      </c>
      <c r="G3475" s="78">
        <v>44577</v>
      </c>
      <c r="H3475" s="78">
        <v>45839</v>
      </c>
      <c r="I3475" s="69">
        <v>1161327.05</v>
      </c>
      <c r="J3475" s="70">
        <v>0</v>
      </c>
      <c r="K3475" s="71">
        <v>0.99299999999999999</v>
      </c>
      <c r="L3475" s="70">
        <v>0</v>
      </c>
      <c r="M3475" s="71">
        <v>0.86599999999999999</v>
      </c>
      <c r="N3475" s="72"/>
      <c r="O3475" s="73">
        <f>MIN(1,MAX(0,(1/(1+EXP(-(Assumptions!$B$5 + Assumptions!$B$6*$N3475))))*Assumptions!$B$3))</f>
        <v>3.9165722796764356E-2</v>
      </c>
      <c r="P3475" s="73">
        <f>VLOOKUP($F3475,Assumptions!$A$23:$B$27,2,FALSE)*Assumptions!$B$4</f>
        <v>0.35</v>
      </c>
      <c r="Q3475" s="74">
        <f t="shared" si="108"/>
        <v>15919.474660839434</v>
      </c>
      <c r="R3475" s="75" t="str">
        <f>IF($O3475&lt;Assumptions!$B$17,"A",IF($O3475&lt;Assumptions!$B$18,"B",IF($O3475&lt;Assumptions!$B$19,"C",IF($O3475&lt;Assumptions!$B$20,"D","E"))))</f>
        <v>B</v>
      </c>
      <c r="S3475" s="75">
        <f t="shared" si="109"/>
        <v>0</v>
      </c>
    </row>
    <row r="3476" spans="1:19" ht="17.399999999999999" x14ac:dyDescent="0.3">
      <c r="A3476" s="39" t="s">
        <v>688</v>
      </c>
      <c r="B3476" s="39" t="s">
        <v>91</v>
      </c>
      <c r="C3476" s="39" t="s">
        <v>22</v>
      </c>
      <c r="D3476" s="39" t="s">
        <v>22</v>
      </c>
      <c r="E3476" s="70" t="s">
        <v>46</v>
      </c>
      <c r="F3476" s="70" t="s">
        <v>28</v>
      </c>
      <c r="G3476" s="78">
        <v>44577</v>
      </c>
      <c r="H3476" s="78">
        <v>45870</v>
      </c>
      <c r="I3476" s="69">
        <v>1138947.17</v>
      </c>
      <c r="J3476" s="70">
        <v>0</v>
      </c>
      <c r="K3476" s="71">
        <v>0.95799999999999996</v>
      </c>
      <c r="L3476" s="70">
        <v>0</v>
      </c>
      <c r="M3476" s="71">
        <v>0.86599999999999999</v>
      </c>
      <c r="N3476" s="72"/>
      <c r="O3476" s="73">
        <f>MIN(1,MAX(0,(1/(1+EXP(-(Assumptions!$B$5 + Assumptions!$B$6*$N3476))))*Assumptions!$B$3))</f>
        <v>3.9165722796764356E-2</v>
      </c>
      <c r="P3476" s="73">
        <f>VLOOKUP($F3476,Assumptions!$A$23:$B$27,2,FALSE)*Assumptions!$B$4</f>
        <v>0.35</v>
      </c>
      <c r="Q3476" s="74">
        <f t="shared" si="108"/>
        <v>15612.691199132736</v>
      </c>
      <c r="R3476" s="75" t="str">
        <f>IF($O3476&lt;Assumptions!$B$17,"A",IF($O3476&lt;Assumptions!$B$18,"B",IF($O3476&lt;Assumptions!$B$19,"C",IF($O3476&lt;Assumptions!$B$20,"D","E"))))</f>
        <v>B</v>
      </c>
      <c r="S3476" s="75">
        <f t="shared" si="109"/>
        <v>0</v>
      </c>
    </row>
    <row r="3477" spans="1:19" ht="17.399999999999999" x14ac:dyDescent="0.3">
      <c r="A3477" s="39" t="s">
        <v>688</v>
      </c>
      <c r="B3477" s="39" t="s">
        <v>91</v>
      </c>
      <c r="C3477" s="39" t="s">
        <v>22</v>
      </c>
      <c r="D3477" s="39" t="s">
        <v>22</v>
      </c>
      <c r="E3477" s="70" t="s">
        <v>46</v>
      </c>
      <c r="F3477" s="70" t="s">
        <v>28</v>
      </c>
      <c r="G3477" s="78">
        <v>44577</v>
      </c>
      <c r="H3477" s="78">
        <v>45901</v>
      </c>
      <c r="I3477" s="69">
        <v>1122780.76</v>
      </c>
      <c r="J3477" s="70">
        <v>0</v>
      </c>
      <c r="K3477" s="71">
        <v>1.087</v>
      </c>
      <c r="L3477" s="70">
        <v>0</v>
      </c>
      <c r="M3477" s="71">
        <v>0.86599999999999999</v>
      </c>
      <c r="N3477" s="72"/>
      <c r="O3477" s="73">
        <f>MIN(1,MAX(0,(1/(1+EXP(-(Assumptions!$B$5 + Assumptions!$B$6*$N3477))))*Assumptions!$B$3))</f>
        <v>3.9165722796764356E-2</v>
      </c>
      <c r="P3477" s="73">
        <f>VLOOKUP($F3477,Assumptions!$A$23:$B$27,2,FALSE)*Assumptions!$B$4</f>
        <v>0.35</v>
      </c>
      <c r="Q3477" s="74">
        <f t="shared" si="108"/>
        <v>15391.082002695142</v>
      </c>
      <c r="R3477" s="75" t="str">
        <f>IF($O3477&lt;Assumptions!$B$17,"A",IF($O3477&lt;Assumptions!$B$18,"B",IF($O3477&lt;Assumptions!$B$19,"C",IF($O3477&lt;Assumptions!$B$20,"D","E"))))</f>
        <v>B</v>
      </c>
      <c r="S3477" s="75">
        <f t="shared" si="109"/>
        <v>0</v>
      </c>
    </row>
    <row r="3478" spans="1:19" ht="17.399999999999999" x14ac:dyDescent="0.3">
      <c r="A3478" s="39" t="s">
        <v>688</v>
      </c>
      <c r="B3478" s="39" t="s">
        <v>91</v>
      </c>
      <c r="C3478" s="39" t="s">
        <v>22</v>
      </c>
      <c r="D3478" s="39" t="s">
        <v>22</v>
      </c>
      <c r="E3478" s="70" t="s">
        <v>46</v>
      </c>
      <c r="F3478" s="70" t="s">
        <v>28</v>
      </c>
      <c r="G3478" s="78">
        <v>44577</v>
      </c>
      <c r="H3478" s="78">
        <v>45931</v>
      </c>
      <c r="I3478" s="69">
        <v>1101387.8500000001</v>
      </c>
      <c r="J3478" s="70">
        <v>0</v>
      </c>
      <c r="K3478" s="71">
        <v>0.98</v>
      </c>
      <c r="L3478" s="70">
        <v>0</v>
      </c>
      <c r="M3478" s="71">
        <v>0.86599999999999999</v>
      </c>
      <c r="N3478" s="72"/>
      <c r="O3478" s="73">
        <f>MIN(1,MAX(0,(1/(1+EXP(-(Assumptions!$B$5 + Assumptions!$B$6*$N3478))))*Assumptions!$B$3))</f>
        <v>3.9165722796764356E-2</v>
      </c>
      <c r="P3478" s="73">
        <f>VLOOKUP($F3478,Assumptions!$A$23:$B$27,2,FALSE)*Assumptions!$B$4</f>
        <v>0.35</v>
      </c>
      <c r="Q3478" s="74">
        <f t="shared" si="108"/>
        <v>15097.827928688499</v>
      </c>
      <c r="R3478" s="75" t="str">
        <f>IF($O3478&lt;Assumptions!$B$17,"A",IF($O3478&lt;Assumptions!$B$18,"B",IF($O3478&lt;Assumptions!$B$19,"C",IF($O3478&lt;Assumptions!$B$20,"D","E"))))</f>
        <v>B</v>
      </c>
      <c r="S3478" s="75">
        <f t="shared" si="109"/>
        <v>0</v>
      </c>
    </row>
    <row r="3479" spans="1:19" ht="17.399999999999999" x14ac:dyDescent="0.3">
      <c r="A3479" s="39" t="s">
        <v>688</v>
      </c>
      <c r="B3479" s="39" t="s">
        <v>91</v>
      </c>
      <c r="C3479" s="39" t="s">
        <v>22</v>
      </c>
      <c r="D3479" s="39" t="s">
        <v>22</v>
      </c>
      <c r="E3479" s="70" t="s">
        <v>46</v>
      </c>
      <c r="F3479" s="70" t="s">
        <v>28</v>
      </c>
      <c r="G3479" s="78">
        <v>44577</v>
      </c>
      <c r="H3479" s="78">
        <v>45962</v>
      </c>
      <c r="I3479" s="69">
        <v>1085640.19</v>
      </c>
      <c r="J3479" s="70">
        <v>0</v>
      </c>
      <c r="K3479" s="71">
        <v>0.96299999999999997</v>
      </c>
      <c r="L3479" s="70">
        <v>0</v>
      </c>
      <c r="M3479" s="71">
        <v>0.86599999999999999</v>
      </c>
      <c r="N3479" s="72"/>
      <c r="O3479" s="73">
        <f>MIN(1,MAX(0,(1/(1+EXP(-(Assumptions!$B$5 + Assumptions!$B$6*$N3479))))*Assumptions!$B$3))</f>
        <v>3.9165722796764356E-2</v>
      </c>
      <c r="P3479" s="73">
        <f>VLOOKUP($F3479,Assumptions!$A$23:$B$27,2,FALSE)*Assumptions!$B$4</f>
        <v>0.35</v>
      </c>
      <c r="Q3479" s="74">
        <f t="shared" si="108"/>
        <v>14881.958958498304</v>
      </c>
      <c r="R3479" s="75" t="str">
        <f>IF($O3479&lt;Assumptions!$B$17,"A",IF($O3479&lt;Assumptions!$B$18,"B",IF($O3479&lt;Assumptions!$B$19,"C",IF($O3479&lt;Assumptions!$B$20,"D","E"))))</f>
        <v>B</v>
      </c>
      <c r="S3479" s="75">
        <f t="shared" si="109"/>
        <v>0</v>
      </c>
    </row>
    <row r="3480" spans="1:19" ht="17.399999999999999" x14ac:dyDescent="0.3">
      <c r="A3480" s="39" t="s">
        <v>688</v>
      </c>
      <c r="B3480" s="39" t="s">
        <v>91</v>
      </c>
      <c r="C3480" s="39" t="s">
        <v>22</v>
      </c>
      <c r="D3480" s="39" t="s">
        <v>22</v>
      </c>
      <c r="E3480" s="70" t="s">
        <v>46</v>
      </c>
      <c r="F3480" s="70" t="s">
        <v>28</v>
      </c>
      <c r="G3480" s="78">
        <v>44577</v>
      </c>
      <c r="H3480" s="78">
        <v>45992</v>
      </c>
      <c r="I3480" s="69">
        <v>1066506.43</v>
      </c>
      <c r="J3480" s="70">
        <v>185</v>
      </c>
      <c r="K3480" s="71">
        <v>0.22900000000000001</v>
      </c>
      <c r="L3480" s="70">
        <v>0</v>
      </c>
      <c r="M3480" s="71">
        <v>0.86599999999999999</v>
      </c>
      <c r="N3480" s="72"/>
      <c r="O3480" s="73">
        <f>MIN(1,MAX(0,(1/(1+EXP(-(Assumptions!$B$5 + Assumptions!$B$6*$N3480))))*Assumptions!$B$3))</f>
        <v>3.9165722796764356E-2</v>
      </c>
      <c r="P3480" s="73">
        <f>VLOOKUP($F3480,Assumptions!$A$23:$B$27,2,FALSE)*Assumptions!$B$4</f>
        <v>0.35</v>
      </c>
      <c r="Q3480" s="74">
        <f t="shared" si="108"/>
        <v>14619.673319421368</v>
      </c>
      <c r="R3480" s="75" t="str">
        <f>IF($O3480&lt;Assumptions!$B$17,"A",IF($O3480&lt;Assumptions!$B$18,"B",IF($O3480&lt;Assumptions!$B$19,"C",IF($O3480&lt;Assumptions!$B$20,"D","E"))))</f>
        <v>B</v>
      </c>
      <c r="S3480" s="75">
        <f t="shared" si="109"/>
        <v>1</v>
      </c>
    </row>
    <row r="3481" spans="1:19" ht="17.399999999999999" x14ac:dyDescent="0.3">
      <c r="A3481" s="39" t="s">
        <v>689</v>
      </c>
      <c r="B3481" s="39" t="s">
        <v>75</v>
      </c>
      <c r="C3481" s="39" t="s">
        <v>135</v>
      </c>
      <c r="D3481" s="39" t="s">
        <v>30</v>
      </c>
      <c r="E3481" s="70" t="s">
        <v>43</v>
      </c>
      <c r="F3481" s="70" t="s">
        <v>28</v>
      </c>
      <c r="G3481" s="78">
        <v>44564</v>
      </c>
      <c r="H3481" s="78">
        <v>45658</v>
      </c>
      <c r="I3481" s="69">
        <v>2786088.56</v>
      </c>
      <c r="J3481" s="70">
        <v>0</v>
      </c>
      <c r="K3481" s="71">
        <v>1.1379999999999999</v>
      </c>
      <c r="L3481" s="70">
        <v>0</v>
      </c>
      <c r="M3481" s="71">
        <v>0.54400000000000004</v>
      </c>
      <c r="N3481" s="72"/>
      <c r="O3481" s="73">
        <f>MIN(1,MAX(0,(1/(1+EXP(-(Assumptions!$B$5 + Assumptions!$B$6*$N3481))))*Assumptions!$B$3))</f>
        <v>3.9165722796764356E-2</v>
      </c>
      <c r="P3481" s="73">
        <f>VLOOKUP($F3481,Assumptions!$A$23:$B$27,2,FALSE)*Assumptions!$B$4</f>
        <v>0.35</v>
      </c>
      <c r="Q3481" s="74">
        <f t="shared" si="108"/>
        <v>38191.710279868727</v>
      </c>
      <c r="R3481" s="75" t="str">
        <f>IF($O3481&lt;Assumptions!$B$17,"A",IF($O3481&lt;Assumptions!$B$18,"B",IF($O3481&lt;Assumptions!$B$19,"C",IF($O3481&lt;Assumptions!$B$20,"D","E"))))</f>
        <v>B</v>
      </c>
      <c r="S3481" s="75">
        <f t="shared" si="109"/>
        <v>0</v>
      </c>
    </row>
    <row r="3482" spans="1:19" ht="17.399999999999999" x14ac:dyDescent="0.3">
      <c r="A3482" s="39" t="s">
        <v>689</v>
      </c>
      <c r="B3482" s="39" t="s">
        <v>75</v>
      </c>
      <c r="C3482" s="39" t="s">
        <v>135</v>
      </c>
      <c r="D3482" s="39" t="s">
        <v>30</v>
      </c>
      <c r="E3482" s="70" t="s">
        <v>43</v>
      </c>
      <c r="F3482" s="70" t="s">
        <v>28</v>
      </c>
      <c r="G3482" s="78">
        <v>44564</v>
      </c>
      <c r="H3482" s="78">
        <v>45689</v>
      </c>
      <c r="I3482" s="69">
        <v>2694790.16</v>
      </c>
      <c r="J3482" s="70">
        <v>35</v>
      </c>
      <c r="K3482" s="71">
        <v>0.78600000000000003</v>
      </c>
      <c r="L3482" s="70">
        <v>0</v>
      </c>
      <c r="M3482" s="71">
        <v>0.54400000000000004</v>
      </c>
      <c r="N3482" s="72"/>
      <c r="O3482" s="73">
        <f>MIN(1,MAX(0,(1/(1+EXP(-(Assumptions!$B$5 + Assumptions!$B$6*$N3482))))*Assumptions!$B$3))</f>
        <v>3.9165722796764356E-2</v>
      </c>
      <c r="P3482" s="73">
        <f>VLOOKUP($F3482,Assumptions!$A$23:$B$27,2,FALSE)*Assumptions!$B$4</f>
        <v>0.35</v>
      </c>
      <c r="Q3482" s="74">
        <f t="shared" si="108"/>
        <v>36940.191540702894</v>
      </c>
      <c r="R3482" s="75" t="str">
        <f>IF($O3482&lt;Assumptions!$B$17,"A",IF($O3482&lt;Assumptions!$B$18,"B",IF($O3482&lt;Assumptions!$B$19,"C",IF($O3482&lt;Assumptions!$B$20,"D","E"))))</f>
        <v>B</v>
      </c>
      <c r="S3482" s="75">
        <f t="shared" si="109"/>
        <v>0</v>
      </c>
    </row>
    <row r="3483" spans="1:19" ht="17.399999999999999" x14ac:dyDescent="0.3">
      <c r="A3483" s="39" t="s">
        <v>689</v>
      </c>
      <c r="B3483" s="39" t="s">
        <v>75</v>
      </c>
      <c r="C3483" s="39" t="s">
        <v>135</v>
      </c>
      <c r="D3483" s="39" t="s">
        <v>30</v>
      </c>
      <c r="E3483" s="70" t="s">
        <v>43</v>
      </c>
      <c r="F3483" s="70" t="s">
        <v>28</v>
      </c>
      <c r="G3483" s="78">
        <v>44564</v>
      </c>
      <c r="H3483" s="78">
        <v>45717</v>
      </c>
      <c r="I3483" s="69">
        <v>2694790.16</v>
      </c>
      <c r="J3483" s="70">
        <v>185</v>
      </c>
      <c r="K3483" s="71">
        <v>7.0999999999999994E-2</v>
      </c>
      <c r="L3483" s="70">
        <v>0</v>
      </c>
      <c r="M3483" s="71">
        <v>0.54400000000000004</v>
      </c>
      <c r="N3483" s="72"/>
      <c r="O3483" s="73">
        <f>MIN(1,MAX(0,(1/(1+EXP(-(Assumptions!$B$5 + Assumptions!$B$6*$N3483))))*Assumptions!$B$3))</f>
        <v>3.9165722796764356E-2</v>
      </c>
      <c r="P3483" s="73">
        <f>VLOOKUP($F3483,Assumptions!$A$23:$B$27,2,FALSE)*Assumptions!$B$4</f>
        <v>0.35</v>
      </c>
      <c r="Q3483" s="74">
        <f t="shared" si="108"/>
        <v>36940.191540702894</v>
      </c>
      <c r="R3483" s="75" t="str">
        <f>IF($O3483&lt;Assumptions!$B$17,"A",IF($O3483&lt;Assumptions!$B$18,"B",IF($O3483&lt;Assumptions!$B$19,"C",IF($O3483&lt;Assumptions!$B$20,"D","E"))))</f>
        <v>B</v>
      </c>
      <c r="S3483" s="75">
        <f t="shared" si="109"/>
        <v>1</v>
      </c>
    </row>
    <row r="3484" spans="1:19" ht="17.399999999999999" x14ac:dyDescent="0.3">
      <c r="A3484" s="39" t="s">
        <v>689</v>
      </c>
      <c r="B3484" s="39" t="s">
        <v>75</v>
      </c>
      <c r="C3484" s="39" t="s">
        <v>135</v>
      </c>
      <c r="D3484" s="39" t="s">
        <v>30</v>
      </c>
      <c r="E3484" s="70" t="s">
        <v>43</v>
      </c>
      <c r="F3484" s="70" t="s">
        <v>28</v>
      </c>
      <c r="G3484" s="78">
        <v>44564</v>
      </c>
      <c r="H3484" s="78">
        <v>45748</v>
      </c>
      <c r="I3484" s="69">
        <v>2694790.16</v>
      </c>
      <c r="J3484" s="70">
        <v>999</v>
      </c>
      <c r="K3484" s="71">
        <v>2.9000000000000001E-2</v>
      </c>
      <c r="L3484" s="70">
        <v>0</v>
      </c>
      <c r="M3484" s="71">
        <v>0.54400000000000004</v>
      </c>
      <c r="N3484" s="72"/>
      <c r="O3484" s="73">
        <f>MIN(1,MAX(0,(1/(1+EXP(-(Assumptions!$B$5 + Assumptions!$B$6*$N3484))))*Assumptions!$B$3))</f>
        <v>3.9165722796764356E-2</v>
      </c>
      <c r="P3484" s="73">
        <f>VLOOKUP($F3484,Assumptions!$A$23:$B$27,2,FALSE)*Assumptions!$B$4</f>
        <v>0.35</v>
      </c>
      <c r="Q3484" s="74">
        <f t="shared" si="108"/>
        <v>36940.191540702894</v>
      </c>
      <c r="R3484" s="75" t="str">
        <f>IF($O3484&lt;Assumptions!$B$17,"A",IF($O3484&lt;Assumptions!$B$18,"B",IF($O3484&lt;Assumptions!$B$19,"C",IF($O3484&lt;Assumptions!$B$20,"D","E"))))</f>
        <v>B</v>
      </c>
      <c r="S3484" s="75">
        <f t="shared" si="109"/>
        <v>1</v>
      </c>
    </row>
    <row r="3485" spans="1:19" ht="17.399999999999999" x14ac:dyDescent="0.3">
      <c r="A3485" s="39" t="s">
        <v>689</v>
      </c>
      <c r="B3485" s="39" t="s">
        <v>75</v>
      </c>
      <c r="C3485" s="39" t="s">
        <v>135</v>
      </c>
      <c r="D3485" s="39" t="s">
        <v>30</v>
      </c>
      <c r="E3485" s="70" t="s">
        <v>43</v>
      </c>
      <c r="F3485" s="70" t="s">
        <v>28</v>
      </c>
      <c r="G3485" s="78">
        <v>44564</v>
      </c>
      <c r="H3485" s="78">
        <v>45778</v>
      </c>
      <c r="I3485" s="69">
        <v>2694790.16</v>
      </c>
      <c r="J3485" s="70">
        <v>999</v>
      </c>
      <c r="K3485" s="71">
        <v>0.12</v>
      </c>
      <c r="L3485" s="70">
        <v>0</v>
      </c>
      <c r="M3485" s="71">
        <v>0.54400000000000004</v>
      </c>
      <c r="N3485" s="72"/>
      <c r="O3485" s="73">
        <f>MIN(1,MAX(0,(1/(1+EXP(-(Assumptions!$B$5 + Assumptions!$B$6*$N3485))))*Assumptions!$B$3))</f>
        <v>3.9165722796764356E-2</v>
      </c>
      <c r="P3485" s="73">
        <f>VLOOKUP($F3485,Assumptions!$A$23:$B$27,2,FALSE)*Assumptions!$B$4</f>
        <v>0.35</v>
      </c>
      <c r="Q3485" s="74">
        <f t="shared" si="108"/>
        <v>36940.191540702894</v>
      </c>
      <c r="R3485" s="75" t="str">
        <f>IF($O3485&lt;Assumptions!$B$17,"A",IF($O3485&lt;Assumptions!$B$18,"B",IF($O3485&lt;Assumptions!$B$19,"C",IF($O3485&lt;Assumptions!$B$20,"D","E"))))</f>
        <v>B</v>
      </c>
      <c r="S3485" s="75">
        <f t="shared" si="109"/>
        <v>1</v>
      </c>
    </row>
    <row r="3486" spans="1:19" ht="17.399999999999999" x14ac:dyDescent="0.3">
      <c r="A3486" s="39" t="s">
        <v>689</v>
      </c>
      <c r="B3486" s="39" t="s">
        <v>75</v>
      </c>
      <c r="C3486" s="39" t="s">
        <v>135</v>
      </c>
      <c r="D3486" s="39" t="s">
        <v>30</v>
      </c>
      <c r="E3486" s="70" t="s">
        <v>43</v>
      </c>
      <c r="F3486" s="70" t="s">
        <v>28</v>
      </c>
      <c r="G3486" s="78">
        <v>44564</v>
      </c>
      <c r="H3486" s="78">
        <v>45809</v>
      </c>
      <c r="I3486" s="69">
        <v>2694790.16</v>
      </c>
      <c r="J3486" s="70">
        <v>999</v>
      </c>
      <c r="K3486" s="71">
        <v>0.1</v>
      </c>
      <c r="L3486" s="70">
        <v>0</v>
      </c>
      <c r="M3486" s="71">
        <v>0.54400000000000004</v>
      </c>
      <c r="N3486" s="72"/>
      <c r="O3486" s="73">
        <f>MIN(1,MAX(0,(1/(1+EXP(-(Assumptions!$B$5 + Assumptions!$B$6*$N3486))))*Assumptions!$B$3))</f>
        <v>3.9165722796764356E-2</v>
      </c>
      <c r="P3486" s="73">
        <f>VLOOKUP($F3486,Assumptions!$A$23:$B$27,2,FALSE)*Assumptions!$B$4</f>
        <v>0.35</v>
      </c>
      <c r="Q3486" s="74">
        <f t="shared" si="108"/>
        <v>36940.191540702894</v>
      </c>
      <c r="R3486" s="75" t="str">
        <f>IF($O3486&lt;Assumptions!$B$17,"A",IF($O3486&lt;Assumptions!$B$18,"B",IF($O3486&lt;Assumptions!$B$19,"C",IF($O3486&lt;Assumptions!$B$20,"D","E"))))</f>
        <v>B</v>
      </c>
      <c r="S3486" s="75">
        <f t="shared" si="109"/>
        <v>1</v>
      </c>
    </row>
    <row r="3487" spans="1:19" ht="17.399999999999999" x14ac:dyDescent="0.3">
      <c r="A3487" s="39" t="s">
        <v>689</v>
      </c>
      <c r="B3487" s="39" t="s">
        <v>75</v>
      </c>
      <c r="C3487" s="39" t="s">
        <v>135</v>
      </c>
      <c r="D3487" s="39" t="s">
        <v>30</v>
      </c>
      <c r="E3487" s="70" t="s">
        <v>43</v>
      </c>
      <c r="F3487" s="70" t="s">
        <v>28</v>
      </c>
      <c r="G3487" s="78">
        <v>44564</v>
      </c>
      <c r="H3487" s="78">
        <v>45839</v>
      </c>
      <c r="I3487" s="69">
        <v>2694790.16</v>
      </c>
      <c r="J3487" s="70">
        <v>999</v>
      </c>
      <c r="K3487" s="71">
        <v>0.18</v>
      </c>
      <c r="L3487" s="70">
        <v>0</v>
      </c>
      <c r="M3487" s="71">
        <v>0.54400000000000004</v>
      </c>
      <c r="N3487" s="72"/>
      <c r="O3487" s="73">
        <f>MIN(1,MAX(0,(1/(1+EXP(-(Assumptions!$B$5 + Assumptions!$B$6*$N3487))))*Assumptions!$B$3))</f>
        <v>3.9165722796764356E-2</v>
      </c>
      <c r="P3487" s="73">
        <f>VLOOKUP($F3487,Assumptions!$A$23:$B$27,2,FALSE)*Assumptions!$B$4</f>
        <v>0.35</v>
      </c>
      <c r="Q3487" s="74">
        <f t="shared" si="108"/>
        <v>36940.191540702894</v>
      </c>
      <c r="R3487" s="75" t="str">
        <f>IF($O3487&lt;Assumptions!$B$17,"A",IF($O3487&lt;Assumptions!$B$18,"B",IF($O3487&lt;Assumptions!$B$19,"C",IF($O3487&lt;Assumptions!$B$20,"D","E"))))</f>
        <v>B</v>
      </c>
      <c r="S3487" s="75">
        <f t="shared" si="109"/>
        <v>1</v>
      </c>
    </row>
    <row r="3488" spans="1:19" ht="17.399999999999999" x14ac:dyDescent="0.3">
      <c r="A3488" s="39" t="s">
        <v>689</v>
      </c>
      <c r="B3488" s="39" t="s">
        <v>75</v>
      </c>
      <c r="C3488" s="39" t="s">
        <v>135</v>
      </c>
      <c r="D3488" s="39" t="s">
        <v>30</v>
      </c>
      <c r="E3488" s="70" t="s">
        <v>43</v>
      </c>
      <c r="F3488" s="70" t="s">
        <v>28</v>
      </c>
      <c r="G3488" s="78">
        <v>44564</v>
      </c>
      <c r="H3488" s="78">
        <v>45870</v>
      </c>
      <c r="I3488" s="69">
        <v>2694790.16</v>
      </c>
      <c r="J3488" s="70">
        <v>999</v>
      </c>
      <c r="K3488" s="71">
        <v>3.0000000000000001E-3</v>
      </c>
      <c r="L3488" s="70">
        <v>0</v>
      </c>
      <c r="M3488" s="71">
        <v>0.54400000000000004</v>
      </c>
      <c r="N3488" s="72"/>
      <c r="O3488" s="73">
        <f>MIN(1,MAX(0,(1/(1+EXP(-(Assumptions!$B$5 + Assumptions!$B$6*$N3488))))*Assumptions!$B$3))</f>
        <v>3.9165722796764356E-2</v>
      </c>
      <c r="P3488" s="73">
        <f>VLOOKUP($F3488,Assumptions!$A$23:$B$27,2,FALSE)*Assumptions!$B$4</f>
        <v>0.35</v>
      </c>
      <c r="Q3488" s="74">
        <f t="shared" si="108"/>
        <v>36940.191540702894</v>
      </c>
      <c r="R3488" s="75" t="str">
        <f>IF($O3488&lt;Assumptions!$B$17,"A",IF($O3488&lt;Assumptions!$B$18,"B",IF($O3488&lt;Assumptions!$B$19,"C",IF($O3488&lt;Assumptions!$B$20,"D","E"))))</f>
        <v>B</v>
      </c>
      <c r="S3488" s="75">
        <f t="shared" si="109"/>
        <v>1</v>
      </c>
    </row>
    <row r="3489" spans="1:19" ht="17.399999999999999" x14ac:dyDescent="0.3">
      <c r="A3489" s="39" t="s">
        <v>689</v>
      </c>
      <c r="B3489" s="39" t="s">
        <v>75</v>
      </c>
      <c r="C3489" s="39" t="s">
        <v>135</v>
      </c>
      <c r="D3489" s="39" t="s">
        <v>30</v>
      </c>
      <c r="E3489" s="70" t="s">
        <v>43</v>
      </c>
      <c r="F3489" s="70" t="s">
        <v>28</v>
      </c>
      <c r="G3489" s="78">
        <v>44564</v>
      </c>
      <c r="H3489" s="78">
        <v>45901</v>
      </c>
      <c r="I3489" s="69">
        <v>2694790.16</v>
      </c>
      <c r="J3489" s="70">
        <v>999</v>
      </c>
      <c r="K3489" s="71">
        <v>0.154</v>
      </c>
      <c r="L3489" s="70">
        <v>0</v>
      </c>
      <c r="M3489" s="71">
        <v>0.54400000000000004</v>
      </c>
      <c r="N3489" s="72"/>
      <c r="O3489" s="73">
        <f>MIN(1,MAX(0,(1/(1+EXP(-(Assumptions!$B$5 + Assumptions!$B$6*$N3489))))*Assumptions!$B$3))</f>
        <v>3.9165722796764356E-2</v>
      </c>
      <c r="P3489" s="73">
        <f>VLOOKUP($F3489,Assumptions!$A$23:$B$27,2,FALSE)*Assumptions!$B$4</f>
        <v>0.35</v>
      </c>
      <c r="Q3489" s="74">
        <f t="shared" si="108"/>
        <v>36940.191540702894</v>
      </c>
      <c r="R3489" s="75" t="str">
        <f>IF($O3489&lt;Assumptions!$B$17,"A",IF($O3489&lt;Assumptions!$B$18,"B",IF($O3489&lt;Assumptions!$B$19,"C",IF($O3489&lt;Assumptions!$B$20,"D","E"))))</f>
        <v>B</v>
      </c>
      <c r="S3489" s="75">
        <f t="shared" si="109"/>
        <v>1</v>
      </c>
    </row>
    <row r="3490" spans="1:19" ht="17.399999999999999" x14ac:dyDescent="0.3">
      <c r="A3490" s="39" t="s">
        <v>689</v>
      </c>
      <c r="B3490" s="39" t="s">
        <v>75</v>
      </c>
      <c r="C3490" s="39" t="s">
        <v>135</v>
      </c>
      <c r="D3490" s="39" t="s">
        <v>30</v>
      </c>
      <c r="E3490" s="70" t="s">
        <v>43</v>
      </c>
      <c r="F3490" s="70" t="s">
        <v>28</v>
      </c>
      <c r="G3490" s="78">
        <v>44564</v>
      </c>
      <c r="H3490" s="78">
        <v>45931</v>
      </c>
      <c r="I3490" s="69">
        <v>2694790.16</v>
      </c>
      <c r="J3490" s="70">
        <v>999</v>
      </c>
      <c r="K3490" s="71">
        <v>8.5999999999999993E-2</v>
      </c>
      <c r="L3490" s="70">
        <v>0</v>
      </c>
      <c r="M3490" s="71">
        <v>0.54400000000000004</v>
      </c>
      <c r="N3490" s="72"/>
      <c r="O3490" s="73">
        <f>MIN(1,MAX(0,(1/(1+EXP(-(Assumptions!$B$5 + Assumptions!$B$6*$N3490))))*Assumptions!$B$3))</f>
        <v>3.9165722796764356E-2</v>
      </c>
      <c r="P3490" s="73">
        <f>VLOOKUP($F3490,Assumptions!$A$23:$B$27,2,FALSE)*Assumptions!$B$4</f>
        <v>0.35</v>
      </c>
      <c r="Q3490" s="74">
        <f t="shared" si="108"/>
        <v>36940.191540702894</v>
      </c>
      <c r="R3490" s="75" t="str">
        <f>IF($O3490&lt;Assumptions!$B$17,"A",IF($O3490&lt;Assumptions!$B$18,"B",IF($O3490&lt;Assumptions!$B$19,"C",IF($O3490&lt;Assumptions!$B$20,"D","E"))))</f>
        <v>B</v>
      </c>
      <c r="S3490" s="75">
        <f t="shared" si="109"/>
        <v>1</v>
      </c>
    </row>
    <row r="3491" spans="1:19" ht="17.399999999999999" x14ac:dyDescent="0.3">
      <c r="A3491" s="39" t="s">
        <v>689</v>
      </c>
      <c r="B3491" s="39" t="s">
        <v>75</v>
      </c>
      <c r="C3491" s="39" t="s">
        <v>135</v>
      </c>
      <c r="D3491" s="39" t="s">
        <v>30</v>
      </c>
      <c r="E3491" s="70" t="s">
        <v>43</v>
      </c>
      <c r="F3491" s="70" t="s">
        <v>28</v>
      </c>
      <c r="G3491" s="78">
        <v>44564</v>
      </c>
      <c r="H3491" s="78">
        <v>45962</v>
      </c>
      <c r="I3491" s="69">
        <v>2694790.16</v>
      </c>
      <c r="J3491" s="70">
        <v>999</v>
      </c>
      <c r="K3491" s="71">
        <v>5.8999999999999997E-2</v>
      </c>
      <c r="L3491" s="70">
        <v>0</v>
      </c>
      <c r="M3491" s="71">
        <v>0.54400000000000004</v>
      </c>
      <c r="N3491" s="72"/>
      <c r="O3491" s="73">
        <f>MIN(1,MAX(0,(1/(1+EXP(-(Assumptions!$B$5 + Assumptions!$B$6*$N3491))))*Assumptions!$B$3))</f>
        <v>3.9165722796764356E-2</v>
      </c>
      <c r="P3491" s="73">
        <f>VLOOKUP($F3491,Assumptions!$A$23:$B$27,2,FALSE)*Assumptions!$B$4</f>
        <v>0.35</v>
      </c>
      <c r="Q3491" s="74">
        <f t="shared" si="108"/>
        <v>36940.191540702894</v>
      </c>
      <c r="R3491" s="75" t="str">
        <f>IF($O3491&lt;Assumptions!$B$17,"A",IF($O3491&lt;Assumptions!$B$18,"B",IF($O3491&lt;Assumptions!$B$19,"C",IF($O3491&lt;Assumptions!$B$20,"D","E"))))</f>
        <v>B</v>
      </c>
      <c r="S3491" s="75">
        <f t="shared" si="109"/>
        <v>1</v>
      </c>
    </row>
    <row r="3492" spans="1:19" ht="17.399999999999999" x14ac:dyDescent="0.3">
      <c r="A3492" s="39" t="s">
        <v>689</v>
      </c>
      <c r="B3492" s="39" t="s">
        <v>75</v>
      </c>
      <c r="C3492" s="39" t="s">
        <v>135</v>
      </c>
      <c r="D3492" s="39" t="s">
        <v>30</v>
      </c>
      <c r="E3492" s="70" t="s">
        <v>43</v>
      </c>
      <c r="F3492" s="70" t="s">
        <v>28</v>
      </c>
      <c r="G3492" s="78">
        <v>44564</v>
      </c>
      <c r="H3492" s="78">
        <v>45992</v>
      </c>
      <c r="I3492" s="69">
        <v>2694790.16</v>
      </c>
      <c r="J3492" s="70">
        <v>999</v>
      </c>
      <c r="K3492" s="71">
        <v>6.5000000000000002E-2</v>
      </c>
      <c r="L3492" s="70">
        <v>0</v>
      </c>
      <c r="M3492" s="71">
        <v>0.54400000000000004</v>
      </c>
      <c r="N3492" s="72"/>
      <c r="O3492" s="73">
        <f>MIN(1,MAX(0,(1/(1+EXP(-(Assumptions!$B$5 + Assumptions!$B$6*$N3492))))*Assumptions!$B$3))</f>
        <v>3.9165722796764356E-2</v>
      </c>
      <c r="P3492" s="73">
        <f>VLOOKUP($F3492,Assumptions!$A$23:$B$27,2,FALSE)*Assumptions!$B$4</f>
        <v>0.35</v>
      </c>
      <c r="Q3492" s="74">
        <f t="shared" si="108"/>
        <v>36940.191540702894</v>
      </c>
      <c r="R3492" s="75" t="str">
        <f>IF($O3492&lt;Assumptions!$B$17,"A",IF($O3492&lt;Assumptions!$B$18,"B",IF($O3492&lt;Assumptions!$B$19,"C",IF($O3492&lt;Assumptions!$B$20,"D","E"))))</f>
        <v>B</v>
      </c>
      <c r="S3492" s="75">
        <f t="shared" si="109"/>
        <v>1</v>
      </c>
    </row>
    <row r="3493" spans="1:19" ht="17.399999999999999" x14ac:dyDescent="0.3">
      <c r="A3493" s="39" t="s">
        <v>690</v>
      </c>
      <c r="B3493" s="39" t="s">
        <v>87</v>
      </c>
      <c r="C3493" s="39" t="s">
        <v>144</v>
      </c>
      <c r="D3493" s="39" t="s">
        <v>22</v>
      </c>
      <c r="E3493" s="70" t="s">
        <v>39</v>
      </c>
      <c r="F3493" s="70" t="s">
        <v>32</v>
      </c>
      <c r="G3493" s="78">
        <v>43732</v>
      </c>
      <c r="H3493" s="78">
        <v>45658</v>
      </c>
      <c r="I3493" s="69">
        <v>4436255.87</v>
      </c>
      <c r="J3493" s="70">
        <v>0</v>
      </c>
      <c r="K3493" s="71">
        <v>1.04</v>
      </c>
      <c r="L3493" s="70">
        <v>0</v>
      </c>
      <c r="M3493" s="71">
        <v>0.84499999999999997</v>
      </c>
      <c r="N3493" s="72"/>
      <c r="O3493" s="73">
        <f>MIN(1,MAX(0,(1/(1+EXP(-(Assumptions!$B$5 + Assumptions!$B$6*$N3493))))*Assumptions!$B$3))</f>
        <v>3.9165722796764356E-2</v>
      </c>
      <c r="P3493" s="73">
        <f>VLOOKUP($F3493,Assumptions!$A$23:$B$27,2,FALSE)*Assumptions!$B$4</f>
        <v>0.5</v>
      </c>
      <c r="Q3493" s="74">
        <f t="shared" si="108"/>
        <v>86874.583829969342</v>
      </c>
      <c r="R3493" s="75" t="str">
        <f>IF($O3493&lt;Assumptions!$B$17,"A",IF($O3493&lt;Assumptions!$B$18,"B",IF($O3493&lt;Assumptions!$B$19,"C",IF($O3493&lt;Assumptions!$B$20,"D","E"))))</f>
        <v>B</v>
      </c>
      <c r="S3493" s="75">
        <f t="shared" si="109"/>
        <v>0</v>
      </c>
    </row>
    <row r="3494" spans="1:19" ht="17.399999999999999" x14ac:dyDescent="0.3">
      <c r="A3494" s="39" t="s">
        <v>690</v>
      </c>
      <c r="B3494" s="39" t="s">
        <v>87</v>
      </c>
      <c r="C3494" s="39" t="s">
        <v>144</v>
      </c>
      <c r="D3494" s="39" t="s">
        <v>22</v>
      </c>
      <c r="E3494" s="70" t="s">
        <v>39</v>
      </c>
      <c r="F3494" s="70" t="s">
        <v>32</v>
      </c>
      <c r="G3494" s="78">
        <v>43732</v>
      </c>
      <c r="H3494" s="78">
        <v>45689</v>
      </c>
      <c r="I3494" s="69">
        <v>4340223.1100000003</v>
      </c>
      <c r="J3494" s="70">
        <v>0</v>
      </c>
      <c r="K3494" s="71">
        <v>1.1160000000000001</v>
      </c>
      <c r="L3494" s="70">
        <v>0</v>
      </c>
      <c r="M3494" s="71">
        <v>0.84499999999999997</v>
      </c>
      <c r="N3494" s="72"/>
      <c r="O3494" s="73">
        <f>MIN(1,MAX(0,(1/(1+EXP(-(Assumptions!$B$5 + Assumptions!$B$6*$N3494))))*Assumptions!$B$3))</f>
        <v>3.9165722796764356E-2</v>
      </c>
      <c r="P3494" s="73">
        <f>VLOOKUP($F3494,Assumptions!$A$23:$B$27,2,FALSE)*Assumptions!$B$4</f>
        <v>0.5</v>
      </c>
      <c r="Q3494" s="74">
        <f t="shared" si="108"/>
        <v>84993.987601185247</v>
      </c>
      <c r="R3494" s="75" t="str">
        <f>IF($O3494&lt;Assumptions!$B$17,"A",IF($O3494&lt;Assumptions!$B$18,"B",IF($O3494&lt;Assumptions!$B$19,"C",IF($O3494&lt;Assumptions!$B$20,"D","E"))))</f>
        <v>B</v>
      </c>
      <c r="S3494" s="75">
        <f t="shared" si="109"/>
        <v>0</v>
      </c>
    </row>
    <row r="3495" spans="1:19" ht="17.399999999999999" x14ac:dyDescent="0.3">
      <c r="A3495" s="39" t="s">
        <v>690</v>
      </c>
      <c r="B3495" s="39" t="s">
        <v>87</v>
      </c>
      <c r="C3495" s="39" t="s">
        <v>144</v>
      </c>
      <c r="D3495" s="39" t="s">
        <v>22</v>
      </c>
      <c r="E3495" s="70" t="s">
        <v>39</v>
      </c>
      <c r="F3495" s="70" t="s">
        <v>32</v>
      </c>
      <c r="G3495" s="78">
        <v>43732</v>
      </c>
      <c r="H3495" s="78">
        <v>45717</v>
      </c>
      <c r="I3495" s="69">
        <v>4248949.22</v>
      </c>
      <c r="J3495" s="70">
        <v>15</v>
      </c>
      <c r="K3495" s="71">
        <v>1.0920000000000001</v>
      </c>
      <c r="L3495" s="70">
        <v>0</v>
      </c>
      <c r="M3495" s="71">
        <v>0.84499999999999997</v>
      </c>
      <c r="N3495" s="72"/>
      <c r="O3495" s="73">
        <f>MIN(1,MAX(0,(1/(1+EXP(-(Assumptions!$B$5 + Assumptions!$B$6*$N3495))))*Assumptions!$B$3))</f>
        <v>3.9165722796764356E-2</v>
      </c>
      <c r="P3495" s="73">
        <f>VLOOKUP($F3495,Assumptions!$A$23:$B$27,2,FALSE)*Assumptions!$B$4</f>
        <v>0.5</v>
      </c>
      <c r="Q3495" s="74">
        <f t="shared" si="108"/>
        <v>83206.58366402406</v>
      </c>
      <c r="R3495" s="75" t="str">
        <f>IF($O3495&lt;Assumptions!$B$17,"A",IF($O3495&lt;Assumptions!$B$18,"B",IF($O3495&lt;Assumptions!$B$19,"C",IF($O3495&lt;Assumptions!$B$20,"D","E"))))</f>
        <v>B</v>
      </c>
      <c r="S3495" s="75">
        <f t="shared" si="109"/>
        <v>0</v>
      </c>
    </row>
    <row r="3496" spans="1:19" ht="17.399999999999999" x14ac:dyDescent="0.3">
      <c r="A3496" s="39" t="s">
        <v>690</v>
      </c>
      <c r="B3496" s="39" t="s">
        <v>87</v>
      </c>
      <c r="C3496" s="39" t="s">
        <v>144</v>
      </c>
      <c r="D3496" s="39" t="s">
        <v>22</v>
      </c>
      <c r="E3496" s="70" t="s">
        <v>39</v>
      </c>
      <c r="F3496" s="70" t="s">
        <v>32</v>
      </c>
      <c r="G3496" s="78">
        <v>43732</v>
      </c>
      <c r="H3496" s="78">
        <v>45748</v>
      </c>
      <c r="I3496" s="69">
        <v>4144785.56</v>
      </c>
      <c r="J3496" s="70">
        <v>0</v>
      </c>
      <c r="K3496" s="71">
        <v>0.97099999999999997</v>
      </c>
      <c r="L3496" s="70">
        <v>0</v>
      </c>
      <c r="M3496" s="71">
        <v>0.84499999999999997</v>
      </c>
      <c r="N3496" s="72"/>
      <c r="O3496" s="73">
        <f>MIN(1,MAX(0,(1/(1+EXP(-(Assumptions!$B$5 + Assumptions!$B$6*$N3496))))*Assumptions!$B$3))</f>
        <v>3.9165722796764356E-2</v>
      </c>
      <c r="P3496" s="73">
        <f>VLOOKUP($F3496,Assumptions!$A$23:$B$27,2,FALSE)*Assumptions!$B$4</f>
        <v>0.5</v>
      </c>
      <c r="Q3496" s="74">
        <f t="shared" si="108"/>
        <v>81166.761147495854</v>
      </c>
      <c r="R3496" s="75" t="str">
        <f>IF($O3496&lt;Assumptions!$B$17,"A",IF($O3496&lt;Assumptions!$B$18,"B",IF($O3496&lt;Assumptions!$B$19,"C",IF($O3496&lt;Assumptions!$B$20,"D","E"))))</f>
        <v>B</v>
      </c>
      <c r="S3496" s="75">
        <f t="shared" si="109"/>
        <v>0</v>
      </c>
    </row>
    <row r="3497" spans="1:19" ht="17.399999999999999" x14ac:dyDescent="0.3">
      <c r="A3497" s="39" t="s">
        <v>690</v>
      </c>
      <c r="B3497" s="39" t="s">
        <v>87</v>
      </c>
      <c r="C3497" s="39" t="s">
        <v>144</v>
      </c>
      <c r="D3497" s="39" t="s">
        <v>22</v>
      </c>
      <c r="E3497" s="70" t="s">
        <v>39</v>
      </c>
      <c r="F3497" s="70" t="s">
        <v>32</v>
      </c>
      <c r="G3497" s="78">
        <v>43732</v>
      </c>
      <c r="H3497" s="78">
        <v>45778</v>
      </c>
      <c r="I3497" s="69">
        <v>4039437.09</v>
      </c>
      <c r="J3497" s="70">
        <v>0</v>
      </c>
      <c r="K3497" s="71">
        <v>0.97699999999999998</v>
      </c>
      <c r="L3497" s="70">
        <v>0</v>
      </c>
      <c r="M3497" s="71">
        <v>0.84499999999999997</v>
      </c>
      <c r="N3497" s="72"/>
      <c r="O3497" s="73">
        <f>MIN(1,MAX(0,(1/(1+EXP(-(Assumptions!$B$5 + Assumptions!$B$6*$N3497))))*Assumptions!$B$3))</f>
        <v>3.9165722796764356E-2</v>
      </c>
      <c r="P3497" s="73">
        <f>VLOOKUP($F3497,Assumptions!$A$23:$B$27,2,FALSE)*Assumptions!$B$4</f>
        <v>0.5</v>
      </c>
      <c r="Q3497" s="74">
        <f t="shared" si="108"/>
        <v>79103.736660954237</v>
      </c>
      <c r="R3497" s="75" t="str">
        <f>IF($O3497&lt;Assumptions!$B$17,"A",IF($O3497&lt;Assumptions!$B$18,"B",IF($O3497&lt;Assumptions!$B$19,"C",IF($O3497&lt;Assumptions!$B$20,"D","E"))))</f>
        <v>B</v>
      </c>
      <c r="S3497" s="75">
        <f t="shared" si="109"/>
        <v>0</v>
      </c>
    </row>
    <row r="3498" spans="1:19" ht="17.399999999999999" x14ac:dyDescent="0.3">
      <c r="A3498" s="39" t="s">
        <v>690</v>
      </c>
      <c r="B3498" s="39" t="s">
        <v>87</v>
      </c>
      <c r="C3498" s="39" t="s">
        <v>144</v>
      </c>
      <c r="D3498" s="39" t="s">
        <v>22</v>
      </c>
      <c r="E3498" s="70" t="s">
        <v>39</v>
      </c>
      <c r="F3498" s="70" t="s">
        <v>32</v>
      </c>
      <c r="G3498" s="78">
        <v>43732</v>
      </c>
      <c r="H3498" s="78">
        <v>45809</v>
      </c>
      <c r="I3498" s="69">
        <v>3942400.53</v>
      </c>
      <c r="J3498" s="70">
        <v>15</v>
      </c>
      <c r="K3498" s="71">
        <v>0.98599999999999999</v>
      </c>
      <c r="L3498" s="70">
        <v>0</v>
      </c>
      <c r="M3498" s="71">
        <v>0.84499999999999997</v>
      </c>
      <c r="N3498" s="72"/>
      <c r="O3498" s="73">
        <f>MIN(1,MAX(0,(1/(1+EXP(-(Assumptions!$B$5 + Assumptions!$B$6*$N3498))))*Assumptions!$B$3))</f>
        <v>3.9165722796764356E-2</v>
      </c>
      <c r="P3498" s="73">
        <f>VLOOKUP($F3498,Assumptions!$A$23:$B$27,2,FALSE)*Assumptions!$B$4</f>
        <v>0.5</v>
      </c>
      <c r="Q3498" s="74">
        <f t="shared" si="108"/>
        <v>77203.48315589843</v>
      </c>
      <c r="R3498" s="75" t="str">
        <f>IF($O3498&lt;Assumptions!$B$17,"A",IF($O3498&lt;Assumptions!$B$18,"B",IF($O3498&lt;Assumptions!$B$19,"C",IF($O3498&lt;Assumptions!$B$20,"D","E"))))</f>
        <v>B</v>
      </c>
      <c r="S3498" s="75">
        <f t="shared" si="109"/>
        <v>0</v>
      </c>
    </row>
    <row r="3499" spans="1:19" ht="17.399999999999999" x14ac:dyDescent="0.3">
      <c r="A3499" s="39" t="s">
        <v>690</v>
      </c>
      <c r="B3499" s="39" t="s">
        <v>87</v>
      </c>
      <c r="C3499" s="39" t="s">
        <v>144</v>
      </c>
      <c r="D3499" s="39" t="s">
        <v>22</v>
      </c>
      <c r="E3499" s="70" t="s">
        <v>39</v>
      </c>
      <c r="F3499" s="70" t="s">
        <v>32</v>
      </c>
      <c r="G3499" s="78">
        <v>43732</v>
      </c>
      <c r="H3499" s="78">
        <v>45839</v>
      </c>
      <c r="I3499" s="69">
        <v>3855640.75</v>
      </c>
      <c r="J3499" s="70">
        <v>0</v>
      </c>
      <c r="K3499" s="71">
        <v>1.0469999999999999</v>
      </c>
      <c r="L3499" s="70">
        <v>0</v>
      </c>
      <c r="M3499" s="71">
        <v>0.84499999999999997</v>
      </c>
      <c r="N3499" s="72"/>
      <c r="O3499" s="73">
        <f>MIN(1,MAX(0,(1/(1+EXP(-(Assumptions!$B$5 + Assumptions!$B$6*$N3499))))*Assumptions!$B$3))</f>
        <v>3.9165722796764356E-2</v>
      </c>
      <c r="P3499" s="73">
        <f>VLOOKUP($F3499,Assumptions!$A$23:$B$27,2,FALSE)*Assumptions!$B$4</f>
        <v>0.5</v>
      </c>
      <c r="Q3499" s="74">
        <f t="shared" si="108"/>
        <v>75504.478409204312</v>
      </c>
      <c r="R3499" s="75" t="str">
        <f>IF($O3499&lt;Assumptions!$B$17,"A",IF($O3499&lt;Assumptions!$B$18,"B",IF($O3499&lt;Assumptions!$B$19,"C",IF($O3499&lt;Assumptions!$B$20,"D","E"))))</f>
        <v>B</v>
      </c>
      <c r="S3499" s="75">
        <f t="shared" si="109"/>
        <v>0</v>
      </c>
    </row>
    <row r="3500" spans="1:19" ht="17.399999999999999" x14ac:dyDescent="0.3">
      <c r="A3500" s="39" t="s">
        <v>690</v>
      </c>
      <c r="B3500" s="39" t="s">
        <v>87</v>
      </c>
      <c r="C3500" s="39" t="s">
        <v>144</v>
      </c>
      <c r="D3500" s="39" t="s">
        <v>22</v>
      </c>
      <c r="E3500" s="70" t="s">
        <v>39</v>
      </c>
      <c r="F3500" s="70" t="s">
        <v>32</v>
      </c>
      <c r="G3500" s="78">
        <v>43732</v>
      </c>
      <c r="H3500" s="78">
        <v>45870</v>
      </c>
      <c r="I3500" s="69">
        <v>3753127.88</v>
      </c>
      <c r="J3500" s="70">
        <v>35</v>
      </c>
      <c r="K3500" s="71">
        <v>0.74</v>
      </c>
      <c r="L3500" s="70">
        <v>0</v>
      </c>
      <c r="M3500" s="71">
        <v>0.84499999999999997</v>
      </c>
      <c r="N3500" s="72"/>
      <c r="O3500" s="73">
        <f>MIN(1,MAX(0,(1/(1+EXP(-(Assumptions!$B$5 + Assumptions!$B$6*$N3500))))*Assumptions!$B$3))</f>
        <v>3.9165722796764356E-2</v>
      </c>
      <c r="P3500" s="73">
        <f>VLOOKUP($F3500,Assumptions!$A$23:$B$27,2,FALSE)*Assumptions!$B$4</f>
        <v>0.5</v>
      </c>
      <c r="Q3500" s="74">
        <f t="shared" si="108"/>
        <v>73496.983084443942</v>
      </c>
      <c r="R3500" s="75" t="str">
        <f>IF($O3500&lt;Assumptions!$B$17,"A",IF($O3500&lt;Assumptions!$B$18,"B",IF($O3500&lt;Assumptions!$B$19,"C",IF($O3500&lt;Assumptions!$B$20,"D","E"))))</f>
        <v>B</v>
      </c>
      <c r="S3500" s="75">
        <f t="shared" si="109"/>
        <v>0</v>
      </c>
    </row>
    <row r="3501" spans="1:19" ht="17.399999999999999" x14ac:dyDescent="0.3">
      <c r="A3501" s="39" t="s">
        <v>690</v>
      </c>
      <c r="B3501" s="39" t="s">
        <v>87</v>
      </c>
      <c r="C3501" s="39" t="s">
        <v>144</v>
      </c>
      <c r="D3501" s="39" t="s">
        <v>22</v>
      </c>
      <c r="E3501" s="70" t="s">
        <v>39</v>
      </c>
      <c r="F3501" s="70" t="s">
        <v>32</v>
      </c>
      <c r="G3501" s="78">
        <v>43732</v>
      </c>
      <c r="H3501" s="78">
        <v>45901</v>
      </c>
      <c r="I3501" s="69">
        <v>3666399.32</v>
      </c>
      <c r="J3501" s="70">
        <v>0</v>
      </c>
      <c r="K3501" s="71">
        <v>1.1419999999999999</v>
      </c>
      <c r="L3501" s="70">
        <v>0</v>
      </c>
      <c r="M3501" s="71">
        <v>0.84499999999999997</v>
      </c>
      <c r="N3501" s="72"/>
      <c r="O3501" s="73">
        <f>MIN(1,MAX(0,(1/(1+EXP(-(Assumptions!$B$5 + Assumptions!$B$6*$N3501))))*Assumptions!$B$3))</f>
        <v>3.9165722796764356E-2</v>
      </c>
      <c r="P3501" s="73">
        <f>VLOOKUP($F3501,Assumptions!$A$23:$B$27,2,FALSE)*Assumptions!$B$4</f>
        <v>0.5</v>
      </c>
      <c r="Q3501" s="74">
        <f t="shared" si="108"/>
        <v>71798.589714682661</v>
      </c>
      <c r="R3501" s="75" t="str">
        <f>IF($O3501&lt;Assumptions!$B$17,"A",IF($O3501&lt;Assumptions!$B$18,"B",IF($O3501&lt;Assumptions!$B$19,"C",IF($O3501&lt;Assumptions!$B$20,"D","E"))))</f>
        <v>B</v>
      </c>
      <c r="S3501" s="75">
        <f t="shared" si="109"/>
        <v>0</v>
      </c>
    </row>
    <row r="3502" spans="1:19" ht="17.399999999999999" x14ac:dyDescent="0.3">
      <c r="A3502" s="39" t="s">
        <v>690</v>
      </c>
      <c r="B3502" s="39" t="s">
        <v>87</v>
      </c>
      <c r="C3502" s="39" t="s">
        <v>144</v>
      </c>
      <c r="D3502" s="39" t="s">
        <v>22</v>
      </c>
      <c r="E3502" s="70" t="s">
        <v>39</v>
      </c>
      <c r="F3502" s="70" t="s">
        <v>32</v>
      </c>
      <c r="G3502" s="78">
        <v>43732</v>
      </c>
      <c r="H3502" s="78">
        <v>45931</v>
      </c>
      <c r="I3502" s="69">
        <v>3565343.88</v>
      </c>
      <c r="J3502" s="70">
        <v>0</v>
      </c>
      <c r="K3502" s="71">
        <v>1.07</v>
      </c>
      <c r="L3502" s="70">
        <v>0</v>
      </c>
      <c r="M3502" s="71">
        <v>0.84499999999999997</v>
      </c>
      <c r="N3502" s="72"/>
      <c r="O3502" s="73">
        <f>MIN(1,MAX(0,(1/(1+EXP(-(Assumptions!$B$5 + Assumptions!$B$6*$N3502))))*Assumptions!$B$3))</f>
        <v>3.9165722796764356E-2</v>
      </c>
      <c r="P3502" s="73">
        <f>VLOOKUP($F3502,Assumptions!$A$23:$B$27,2,FALSE)*Assumptions!$B$4</f>
        <v>0.5</v>
      </c>
      <c r="Q3502" s="74">
        <f t="shared" si="108"/>
        <v>69819.635039610133</v>
      </c>
      <c r="R3502" s="75" t="str">
        <f>IF($O3502&lt;Assumptions!$B$17,"A",IF($O3502&lt;Assumptions!$B$18,"B",IF($O3502&lt;Assumptions!$B$19,"C",IF($O3502&lt;Assumptions!$B$20,"D","E"))))</f>
        <v>B</v>
      </c>
      <c r="S3502" s="75">
        <f t="shared" si="109"/>
        <v>0</v>
      </c>
    </row>
    <row r="3503" spans="1:19" ht="17.399999999999999" x14ac:dyDescent="0.3">
      <c r="A3503" s="39" t="s">
        <v>690</v>
      </c>
      <c r="B3503" s="39" t="s">
        <v>87</v>
      </c>
      <c r="C3503" s="39" t="s">
        <v>144</v>
      </c>
      <c r="D3503" s="39" t="s">
        <v>22</v>
      </c>
      <c r="E3503" s="70" t="s">
        <v>39</v>
      </c>
      <c r="F3503" s="70" t="s">
        <v>32</v>
      </c>
      <c r="G3503" s="78">
        <v>43732</v>
      </c>
      <c r="H3503" s="78">
        <v>45962</v>
      </c>
      <c r="I3503" s="69">
        <v>3478501.2</v>
      </c>
      <c r="J3503" s="70">
        <v>15</v>
      </c>
      <c r="K3503" s="71">
        <v>0.96299999999999997</v>
      </c>
      <c r="L3503" s="70">
        <v>0</v>
      </c>
      <c r="M3503" s="71">
        <v>0.84499999999999997</v>
      </c>
      <c r="N3503" s="72"/>
      <c r="O3503" s="73">
        <f>MIN(1,MAX(0,(1/(1+EXP(-(Assumptions!$B$5 + Assumptions!$B$6*$N3503))))*Assumptions!$B$3))</f>
        <v>3.9165722796764356E-2</v>
      </c>
      <c r="P3503" s="73">
        <f>VLOOKUP($F3503,Assumptions!$A$23:$B$27,2,FALSE)*Assumptions!$B$4</f>
        <v>0.5</v>
      </c>
      <c r="Q3503" s="74">
        <f t="shared" si="108"/>
        <v>68119.006873706094</v>
      </c>
      <c r="R3503" s="75" t="str">
        <f>IF($O3503&lt;Assumptions!$B$17,"A",IF($O3503&lt;Assumptions!$B$18,"B",IF($O3503&lt;Assumptions!$B$19,"C",IF($O3503&lt;Assumptions!$B$20,"D","E"))))</f>
        <v>B</v>
      </c>
      <c r="S3503" s="75">
        <f t="shared" si="109"/>
        <v>0</v>
      </c>
    </row>
    <row r="3504" spans="1:19" ht="17.399999999999999" x14ac:dyDescent="0.3">
      <c r="A3504" s="39" t="s">
        <v>690</v>
      </c>
      <c r="B3504" s="39" t="s">
        <v>87</v>
      </c>
      <c r="C3504" s="39" t="s">
        <v>144</v>
      </c>
      <c r="D3504" s="39" t="s">
        <v>22</v>
      </c>
      <c r="E3504" s="70" t="s">
        <v>39</v>
      </c>
      <c r="F3504" s="70" t="s">
        <v>32</v>
      </c>
      <c r="G3504" s="78">
        <v>43732</v>
      </c>
      <c r="H3504" s="78">
        <v>45992</v>
      </c>
      <c r="I3504" s="69">
        <v>3390609.76</v>
      </c>
      <c r="J3504" s="70">
        <v>0</v>
      </c>
      <c r="K3504" s="71">
        <v>1.103</v>
      </c>
      <c r="L3504" s="70">
        <v>0</v>
      </c>
      <c r="M3504" s="71">
        <v>0.84499999999999997</v>
      </c>
      <c r="N3504" s="72"/>
      <c r="O3504" s="73">
        <f>MIN(1,MAX(0,(1/(1+EXP(-(Assumptions!$B$5 + Assumptions!$B$6*$N3504))))*Assumptions!$B$3))</f>
        <v>3.9165722796764356E-2</v>
      </c>
      <c r="P3504" s="73">
        <f>VLOOKUP($F3504,Assumptions!$A$23:$B$27,2,FALSE)*Assumptions!$B$4</f>
        <v>0.5</v>
      </c>
      <c r="Q3504" s="74">
        <f t="shared" si="108"/>
        <v>66397.84098608185</v>
      </c>
      <c r="R3504" s="75" t="str">
        <f>IF($O3504&lt;Assumptions!$B$17,"A",IF($O3504&lt;Assumptions!$B$18,"B",IF($O3504&lt;Assumptions!$B$19,"C",IF($O3504&lt;Assumptions!$B$20,"D","E"))))</f>
        <v>B</v>
      </c>
      <c r="S3504" s="75">
        <f t="shared" si="109"/>
        <v>0</v>
      </c>
    </row>
    <row r="3505" spans="1:19" ht="17.399999999999999" x14ac:dyDescent="0.3">
      <c r="A3505" s="39" t="s">
        <v>692</v>
      </c>
      <c r="B3505" s="39" t="s">
        <v>83</v>
      </c>
      <c r="C3505" s="39" t="s">
        <v>135</v>
      </c>
      <c r="D3505" s="39" t="s">
        <v>34</v>
      </c>
      <c r="E3505" s="70" t="s">
        <v>46</v>
      </c>
      <c r="F3505" s="70" t="s">
        <v>40</v>
      </c>
      <c r="G3505" s="78">
        <v>43725</v>
      </c>
      <c r="H3505" s="78">
        <v>45658</v>
      </c>
      <c r="I3505" s="69">
        <v>632900.26</v>
      </c>
      <c r="J3505" s="70">
        <v>0</v>
      </c>
      <c r="K3505" s="71">
        <v>0.96</v>
      </c>
      <c r="L3505" s="70">
        <v>0</v>
      </c>
      <c r="M3505" s="71">
        <v>1.101</v>
      </c>
      <c r="N3505" s="72"/>
      <c r="O3505" s="73">
        <f>MIN(1,MAX(0,(1/(1+EXP(-(Assumptions!$B$5 + Assumptions!$B$6*$N3505))))*Assumptions!$B$3))</f>
        <v>3.9165722796764356E-2</v>
      </c>
      <c r="P3505" s="73">
        <f>VLOOKUP($F3505,Assumptions!$A$23:$B$27,2,FALSE)*Assumptions!$B$4</f>
        <v>0.7</v>
      </c>
      <c r="Q3505" s="74">
        <f t="shared" si="108"/>
        <v>17351.597298812059</v>
      </c>
      <c r="R3505" s="75" t="str">
        <f>IF($O3505&lt;Assumptions!$B$17,"A",IF($O3505&lt;Assumptions!$B$18,"B",IF($O3505&lt;Assumptions!$B$19,"C",IF($O3505&lt;Assumptions!$B$20,"D","E"))))</f>
        <v>B</v>
      </c>
      <c r="S3505" s="75">
        <f t="shared" si="109"/>
        <v>0</v>
      </c>
    </row>
    <row r="3506" spans="1:19" ht="17.399999999999999" x14ac:dyDescent="0.3">
      <c r="A3506" s="39" t="s">
        <v>692</v>
      </c>
      <c r="B3506" s="39" t="s">
        <v>83</v>
      </c>
      <c r="C3506" s="39" t="s">
        <v>135</v>
      </c>
      <c r="D3506" s="39" t="s">
        <v>34</v>
      </c>
      <c r="E3506" s="70" t="s">
        <v>46</v>
      </c>
      <c r="F3506" s="70" t="s">
        <v>40</v>
      </c>
      <c r="G3506" s="78">
        <v>43725</v>
      </c>
      <c r="H3506" s="78">
        <v>45689</v>
      </c>
      <c r="I3506" s="69">
        <v>614819.23</v>
      </c>
      <c r="J3506" s="70">
        <v>0</v>
      </c>
      <c r="K3506" s="71">
        <v>1.1499999999999999</v>
      </c>
      <c r="L3506" s="70">
        <v>0</v>
      </c>
      <c r="M3506" s="71">
        <v>1.101</v>
      </c>
      <c r="N3506" s="72"/>
      <c r="O3506" s="73">
        <f>MIN(1,MAX(0,(1/(1+EXP(-(Assumptions!$B$5 + Assumptions!$B$6*$N3506))))*Assumptions!$B$3))</f>
        <v>3.9165722796764356E-2</v>
      </c>
      <c r="P3506" s="73">
        <f>VLOOKUP($F3506,Assumptions!$A$23:$B$27,2,FALSE)*Assumptions!$B$4</f>
        <v>0.7</v>
      </c>
      <c r="Q3506" s="74">
        <f t="shared" si="108"/>
        <v>16855.887672610072</v>
      </c>
      <c r="R3506" s="75" t="str">
        <f>IF($O3506&lt;Assumptions!$B$17,"A",IF($O3506&lt;Assumptions!$B$18,"B",IF($O3506&lt;Assumptions!$B$19,"C",IF($O3506&lt;Assumptions!$B$20,"D","E"))))</f>
        <v>B</v>
      </c>
      <c r="S3506" s="75">
        <f t="shared" si="109"/>
        <v>0</v>
      </c>
    </row>
    <row r="3507" spans="1:19" ht="17.399999999999999" x14ac:dyDescent="0.3">
      <c r="A3507" s="39" t="s">
        <v>692</v>
      </c>
      <c r="B3507" s="39" t="s">
        <v>83</v>
      </c>
      <c r="C3507" s="39" t="s">
        <v>135</v>
      </c>
      <c r="D3507" s="39" t="s">
        <v>34</v>
      </c>
      <c r="E3507" s="70" t="s">
        <v>46</v>
      </c>
      <c r="F3507" s="70" t="s">
        <v>40</v>
      </c>
      <c r="G3507" s="78">
        <v>43725</v>
      </c>
      <c r="H3507" s="78">
        <v>45717</v>
      </c>
      <c r="I3507" s="69">
        <v>595682.69999999995</v>
      </c>
      <c r="J3507" s="70">
        <v>15</v>
      </c>
      <c r="K3507" s="71">
        <v>1.101</v>
      </c>
      <c r="L3507" s="70">
        <v>0</v>
      </c>
      <c r="M3507" s="71">
        <v>1.101</v>
      </c>
      <c r="N3507" s="72"/>
      <c r="O3507" s="73">
        <f>MIN(1,MAX(0,(1/(1+EXP(-(Assumptions!$B$5 + Assumptions!$B$6*$N3507))))*Assumptions!$B$3))</f>
        <v>3.9165722796764356E-2</v>
      </c>
      <c r="P3507" s="73">
        <f>VLOOKUP($F3507,Assumptions!$A$23:$B$27,2,FALSE)*Assumptions!$B$4</f>
        <v>0.7</v>
      </c>
      <c r="Q3507" s="74">
        <f t="shared" si="108"/>
        <v>16331.240452119697</v>
      </c>
      <c r="R3507" s="75" t="str">
        <f>IF($O3507&lt;Assumptions!$B$17,"A",IF($O3507&lt;Assumptions!$B$18,"B",IF($O3507&lt;Assumptions!$B$19,"C",IF($O3507&lt;Assumptions!$B$20,"D","E"))))</f>
        <v>B</v>
      </c>
      <c r="S3507" s="75">
        <f t="shared" si="109"/>
        <v>0</v>
      </c>
    </row>
    <row r="3508" spans="1:19" ht="17.399999999999999" x14ac:dyDescent="0.3">
      <c r="A3508" s="39" t="s">
        <v>692</v>
      </c>
      <c r="B3508" s="39" t="s">
        <v>83</v>
      </c>
      <c r="C3508" s="39" t="s">
        <v>135</v>
      </c>
      <c r="D3508" s="39" t="s">
        <v>34</v>
      </c>
      <c r="E3508" s="70" t="s">
        <v>46</v>
      </c>
      <c r="F3508" s="70" t="s">
        <v>40</v>
      </c>
      <c r="G3508" s="78">
        <v>43725</v>
      </c>
      <c r="H3508" s="78">
        <v>45748</v>
      </c>
      <c r="I3508" s="69">
        <v>579173.63</v>
      </c>
      <c r="J3508" s="70">
        <v>65</v>
      </c>
      <c r="K3508" s="71">
        <v>0.66900000000000004</v>
      </c>
      <c r="L3508" s="70">
        <v>0</v>
      </c>
      <c r="M3508" s="71">
        <v>1.101</v>
      </c>
      <c r="N3508" s="72"/>
      <c r="O3508" s="73">
        <f>MIN(1,MAX(0,(1/(1+EXP(-(Assumptions!$B$5 + Assumptions!$B$6*$N3508))))*Assumptions!$B$3))</f>
        <v>3.9165722796764356E-2</v>
      </c>
      <c r="P3508" s="73">
        <f>VLOOKUP($F3508,Assumptions!$A$23:$B$27,2,FALSE)*Assumptions!$B$4</f>
        <v>0.7</v>
      </c>
      <c r="Q3508" s="74">
        <f t="shared" si="108"/>
        <v>15878.627690643034</v>
      </c>
      <c r="R3508" s="75" t="str">
        <f>IF($O3508&lt;Assumptions!$B$17,"A",IF($O3508&lt;Assumptions!$B$18,"B",IF($O3508&lt;Assumptions!$B$19,"C",IF($O3508&lt;Assumptions!$B$20,"D","E"))))</f>
        <v>B</v>
      </c>
      <c r="S3508" s="75">
        <f t="shared" si="109"/>
        <v>0</v>
      </c>
    </row>
    <row r="3509" spans="1:19" ht="17.399999999999999" x14ac:dyDescent="0.3">
      <c r="A3509" s="39" t="s">
        <v>692</v>
      </c>
      <c r="B3509" s="39" t="s">
        <v>83</v>
      </c>
      <c r="C3509" s="39" t="s">
        <v>135</v>
      </c>
      <c r="D3509" s="39" t="s">
        <v>34</v>
      </c>
      <c r="E3509" s="70" t="s">
        <v>46</v>
      </c>
      <c r="F3509" s="70" t="s">
        <v>40</v>
      </c>
      <c r="G3509" s="78">
        <v>43725</v>
      </c>
      <c r="H3509" s="78">
        <v>45778</v>
      </c>
      <c r="I3509" s="69">
        <v>563412.06000000006</v>
      </c>
      <c r="J3509" s="70">
        <v>0</v>
      </c>
      <c r="K3509" s="71">
        <v>1.0029999999999999</v>
      </c>
      <c r="L3509" s="70">
        <v>0</v>
      </c>
      <c r="M3509" s="71">
        <v>1.101</v>
      </c>
      <c r="N3509" s="72"/>
      <c r="O3509" s="73">
        <f>MIN(1,MAX(0,(1/(1+EXP(-(Assumptions!$B$5 + Assumptions!$B$6*$N3509))))*Assumptions!$B$3))</f>
        <v>3.9165722796764356E-2</v>
      </c>
      <c r="P3509" s="73">
        <f>VLOOKUP($F3509,Assumptions!$A$23:$B$27,2,FALSE)*Assumptions!$B$4</f>
        <v>0.7</v>
      </c>
      <c r="Q3509" s="74">
        <f t="shared" si="108"/>
        <v>15446.508393619777</v>
      </c>
      <c r="R3509" s="75" t="str">
        <f>IF($O3509&lt;Assumptions!$B$17,"A",IF($O3509&lt;Assumptions!$B$18,"B",IF($O3509&lt;Assumptions!$B$19,"C",IF($O3509&lt;Assumptions!$B$20,"D","E"))))</f>
        <v>B</v>
      </c>
      <c r="S3509" s="75">
        <f t="shared" si="109"/>
        <v>0</v>
      </c>
    </row>
    <row r="3510" spans="1:19" ht="17.399999999999999" x14ac:dyDescent="0.3">
      <c r="A3510" s="39" t="s">
        <v>692</v>
      </c>
      <c r="B3510" s="39" t="s">
        <v>83</v>
      </c>
      <c r="C3510" s="39" t="s">
        <v>135</v>
      </c>
      <c r="D3510" s="39" t="s">
        <v>34</v>
      </c>
      <c r="E3510" s="70" t="s">
        <v>46</v>
      </c>
      <c r="F3510" s="70" t="s">
        <v>40</v>
      </c>
      <c r="G3510" s="78">
        <v>43725</v>
      </c>
      <c r="H3510" s="78">
        <v>45809</v>
      </c>
      <c r="I3510" s="69">
        <v>546160.62</v>
      </c>
      <c r="J3510" s="70">
        <v>35</v>
      </c>
      <c r="K3510" s="71">
        <v>0.53800000000000003</v>
      </c>
      <c r="L3510" s="70">
        <v>0</v>
      </c>
      <c r="M3510" s="71">
        <v>1.101</v>
      </c>
      <c r="N3510" s="72"/>
      <c r="O3510" s="73">
        <f>MIN(1,MAX(0,(1/(1+EXP(-(Assumptions!$B$5 + Assumptions!$B$6*$N3510))))*Assumptions!$B$3))</f>
        <v>3.9165722796764356E-2</v>
      </c>
      <c r="P3510" s="73">
        <f>VLOOKUP($F3510,Assumptions!$A$23:$B$27,2,FALSE)*Assumptions!$B$4</f>
        <v>0.7</v>
      </c>
      <c r="Q3510" s="74">
        <f t="shared" si="108"/>
        <v>14973.542811800266</v>
      </c>
      <c r="R3510" s="75" t="str">
        <f>IF($O3510&lt;Assumptions!$B$17,"A",IF($O3510&lt;Assumptions!$B$18,"B",IF($O3510&lt;Assumptions!$B$19,"C",IF($O3510&lt;Assumptions!$B$20,"D","E"))))</f>
        <v>B</v>
      </c>
      <c r="S3510" s="75">
        <f t="shared" si="109"/>
        <v>0</v>
      </c>
    </row>
    <row r="3511" spans="1:19" ht="17.399999999999999" x14ac:dyDescent="0.3">
      <c r="A3511" s="39" t="s">
        <v>692</v>
      </c>
      <c r="B3511" s="39" t="s">
        <v>83</v>
      </c>
      <c r="C3511" s="39" t="s">
        <v>135</v>
      </c>
      <c r="D3511" s="39" t="s">
        <v>34</v>
      </c>
      <c r="E3511" s="70" t="s">
        <v>46</v>
      </c>
      <c r="F3511" s="70" t="s">
        <v>40</v>
      </c>
      <c r="G3511" s="78">
        <v>43725</v>
      </c>
      <c r="H3511" s="78">
        <v>45839</v>
      </c>
      <c r="I3511" s="69">
        <v>531870.63</v>
      </c>
      <c r="J3511" s="70">
        <v>95</v>
      </c>
      <c r="K3511" s="71">
        <v>0.39100000000000001</v>
      </c>
      <c r="L3511" s="70">
        <v>0</v>
      </c>
      <c r="M3511" s="71">
        <v>1.101</v>
      </c>
      <c r="N3511" s="72"/>
      <c r="O3511" s="73">
        <f>MIN(1,MAX(0,(1/(1+EXP(-(Assumptions!$B$5 + Assumptions!$B$6*$N3511))))*Assumptions!$B$3))</f>
        <v>3.9165722796764356E-2</v>
      </c>
      <c r="P3511" s="73">
        <f>VLOOKUP($F3511,Assumptions!$A$23:$B$27,2,FALSE)*Assumptions!$B$4</f>
        <v>0.7</v>
      </c>
      <c r="Q3511" s="74">
        <f t="shared" si="108"/>
        <v>14581.768360824293</v>
      </c>
      <c r="R3511" s="75" t="str">
        <f>IF($O3511&lt;Assumptions!$B$17,"A",IF($O3511&lt;Assumptions!$B$18,"B",IF($O3511&lt;Assumptions!$B$19,"C",IF($O3511&lt;Assumptions!$B$20,"D","E"))))</f>
        <v>B</v>
      </c>
      <c r="S3511" s="75">
        <f t="shared" si="109"/>
        <v>0</v>
      </c>
    </row>
    <row r="3512" spans="1:19" ht="17.399999999999999" x14ac:dyDescent="0.3">
      <c r="A3512" s="39" t="s">
        <v>692</v>
      </c>
      <c r="B3512" s="39" t="s">
        <v>83</v>
      </c>
      <c r="C3512" s="39" t="s">
        <v>135</v>
      </c>
      <c r="D3512" s="39" t="s">
        <v>34</v>
      </c>
      <c r="E3512" s="70" t="s">
        <v>46</v>
      </c>
      <c r="F3512" s="70" t="s">
        <v>40</v>
      </c>
      <c r="G3512" s="78">
        <v>43725</v>
      </c>
      <c r="H3512" s="78">
        <v>45870</v>
      </c>
      <c r="I3512" s="69">
        <v>515361.31</v>
      </c>
      <c r="J3512" s="70">
        <v>0</v>
      </c>
      <c r="K3512" s="71">
        <v>1.0089999999999999</v>
      </c>
      <c r="L3512" s="70">
        <v>0</v>
      </c>
      <c r="M3512" s="71">
        <v>1.101</v>
      </c>
      <c r="N3512" s="72"/>
      <c r="O3512" s="73">
        <f>MIN(1,MAX(0,(1/(1+EXP(-(Assumptions!$B$5 + Assumptions!$B$6*$N3512))))*Assumptions!$B$3))</f>
        <v>3.9165722796764356E-2</v>
      </c>
      <c r="P3512" s="73">
        <f>VLOOKUP($F3512,Assumptions!$A$23:$B$27,2,FALSE)*Assumptions!$B$4</f>
        <v>0.7</v>
      </c>
      <c r="Q3512" s="74">
        <f t="shared" si="108"/>
        <v>14129.148745346138</v>
      </c>
      <c r="R3512" s="75" t="str">
        <f>IF($O3512&lt;Assumptions!$B$17,"A",IF($O3512&lt;Assumptions!$B$18,"B",IF($O3512&lt;Assumptions!$B$19,"C",IF($O3512&lt;Assumptions!$B$20,"D","E"))))</f>
        <v>B</v>
      </c>
      <c r="S3512" s="75">
        <f t="shared" si="109"/>
        <v>0</v>
      </c>
    </row>
    <row r="3513" spans="1:19" ht="17.399999999999999" x14ac:dyDescent="0.3">
      <c r="A3513" s="39" t="s">
        <v>692</v>
      </c>
      <c r="B3513" s="39" t="s">
        <v>83</v>
      </c>
      <c r="C3513" s="39" t="s">
        <v>135</v>
      </c>
      <c r="D3513" s="39" t="s">
        <v>34</v>
      </c>
      <c r="E3513" s="70" t="s">
        <v>46</v>
      </c>
      <c r="F3513" s="70" t="s">
        <v>40</v>
      </c>
      <c r="G3513" s="78">
        <v>43725</v>
      </c>
      <c r="H3513" s="78">
        <v>45901</v>
      </c>
      <c r="I3513" s="69">
        <v>501735.98</v>
      </c>
      <c r="J3513" s="70">
        <v>0</v>
      </c>
      <c r="K3513" s="71">
        <v>1.0389999999999999</v>
      </c>
      <c r="L3513" s="70">
        <v>0</v>
      </c>
      <c r="M3513" s="71">
        <v>1.101</v>
      </c>
      <c r="N3513" s="72"/>
      <c r="O3513" s="73">
        <f>MIN(1,MAX(0,(1/(1+EXP(-(Assumptions!$B$5 + Assumptions!$B$6*$N3513))))*Assumptions!$B$3))</f>
        <v>3.9165722796764356E-2</v>
      </c>
      <c r="P3513" s="73">
        <f>VLOOKUP($F3513,Assumptions!$A$23:$B$27,2,FALSE)*Assumptions!$B$4</f>
        <v>0.7</v>
      </c>
      <c r="Q3513" s="74">
        <f t="shared" si="108"/>
        <v>13755.596616890032</v>
      </c>
      <c r="R3513" s="75" t="str">
        <f>IF($O3513&lt;Assumptions!$B$17,"A",IF($O3513&lt;Assumptions!$B$18,"B",IF($O3513&lt;Assumptions!$B$19,"C",IF($O3513&lt;Assumptions!$B$20,"D","E"))))</f>
        <v>B</v>
      </c>
      <c r="S3513" s="75">
        <f t="shared" si="109"/>
        <v>0</v>
      </c>
    </row>
    <row r="3514" spans="1:19" ht="17.399999999999999" x14ac:dyDescent="0.3">
      <c r="A3514" s="39" t="s">
        <v>692</v>
      </c>
      <c r="B3514" s="39" t="s">
        <v>83</v>
      </c>
      <c r="C3514" s="39" t="s">
        <v>135</v>
      </c>
      <c r="D3514" s="39" t="s">
        <v>34</v>
      </c>
      <c r="E3514" s="70" t="s">
        <v>46</v>
      </c>
      <c r="F3514" s="70" t="s">
        <v>40</v>
      </c>
      <c r="G3514" s="78">
        <v>43725</v>
      </c>
      <c r="H3514" s="78">
        <v>45931</v>
      </c>
      <c r="I3514" s="69">
        <v>485805.12</v>
      </c>
      <c r="J3514" s="70">
        <v>0</v>
      </c>
      <c r="K3514" s="71">
        <v>1.1259999999999999</v>
      </c>
      <c r="L3514" s="70">
        <v>0</v>
      </c>
      <c r="M3514" s="71">
        <v>1.101</v>
      </c>
      <c r="N3514" s="72"/>
      <c r="O3514" s="73">
        <f>MIN(1,MAX(0,(1/(1+EXP(-(Assumptions!$B$5 + Assumptions!$B$6*$N3514))))*Assumptions!$B$3))</f>
        <v>3.9165722796764356E-2</v>
      </c>
      <c r="P3514" s="73">
        <f>VLOOKUP($F3514,Assumptions!$A$23:$B$27,2,FALSE)*Assumptions!$B$4</f>
        <v>0.7</v>
      </c>
      <c r="Q3514" s="74">
        <f t="shared" si="108"/>
        <v>13318.836064218191</v>
      </c>
      <c r="R3514" s="75" t="str">
        <f>IF($O3514&lt;Assumptions!$B$17,"A",IF($O3514&lt;Assumptions!$B$18,"B",IF($O3514&lt;Assumptions!$B$19,"C",IF($O3514&lt;Assumptions!$B$20,"D","E"))))</f>
        <v>B</v>
      </c>
      <c r="S3514" s="75">
        <f t="shared" si="109"/>
        <v>0</v>
      </c>
    </row>
    <row r="3515" spans="1:19" ht="17.399999999999999" x14ac:dyDescent="0.3">
      <c r="A3515" s="39" t="s">
        <v>692</v>
      </c>
      <c r="B3515" s="39" t="s">
        <v>83</v>
      </c>
      <c r="C3515" s="39" t="s">
        <v>135</v>
      </c>
      <c r="D3515" s="39" t="s">
        <v>34</v>
      </c>
      <c r="E3515" s="70" t="s">
        <v>46</v>
      </c>
      <c r="F3515" s="70" t="s">
        <v>40</v>
      </c>
      <c r="G3515" s="78">
        <v>43725</v>
      </c>
      <c r="H3515" s="78">
        <v>45962</v>
      </c>
      <c r="I3515" s="69">
        <v>472367.17</v>
      </c>
      <c r="J3515" s="70">
        <v>65</v>
      </c>
      <c r="K3515" s="71">
        <v>0.64100000000000001</v>
      </c>
      <c r="L3515" s="70">
        <v>0</v>
      </c>
      <c r="M3515" s="71">
        <v>1.101</v>
      </c>
      <c r="N3515" s="72"/>
      <c r="O3515" s="73">
        <f>MIN(1,MAX(0,(1/(1+EXP(-(Assumptions!$B$5 + Assumptions!$B$6*$N3515))))*Assumptions!$B$3))</f>
        <v>3.9165722796764356E-2</v>
      </c>
      <c r="P3515" s="73">
        <f>VLOOKUP($F3515,Assumptions!$A$23:$B$27,2,FALSE)*Assumptions!$B$4</f>
        <v>0.7</v>
      </c>
      <c r="Q3515" s="74">
        <f t="shared" si="108"/>
        <v>12950.421146958444</v>
      </c>
      <c r="R3515" s="75" t="str">
        <f>IF($O3515&lt;Assumptions!$B$17,"A",IF($O3515&lt;Assumptions!$B$18,"B",IF($O3515&lt;Assumptions!$B$19,"C",IF($O3515&lt;Assumptions!$B$20,"D","E"))))</f>
        <v>B</v>
      </c>
      <c r="S3515" s="75">
        <f t="shared" si="109"/>
        <v>0</v>
      </c>
    </row>
    <row r="3516" spans="1:19" ht="17.399999999999999" x14ac:dyDescent="0.3">
      <c r="A3516" s="39" t="s">
        <v>692</v>
      </c>
      <c r="B3516" s="39" t="s">
        <v>83</v>
      </c>
      <c r="C3516" s="39" t="s">
        <v>135</v>
      </c>
      <c r="D3516" s="39" t="s">
        <v>34</v>
      </c>
      <c r="E3516" s="70" t="s">
        <v>46</v>
      </c>
      <c r="F3516" s="70" t="s">
        <v>40</v>
      </c>
      <c r="G3516" s="78">
        <v>43725</v>
      </c>
      <c r="H3516" s="78">
        <v>45992</v>
      </c>
      <c r="I3516" s="69">
        <v>458499.01</v>
      </c>
      <c r="J3516" s="70">
        <v>0</v>
      </c>
      <c r="K3516" s="71">
        <v>1.0660000000000001</v>
      </c>
      <c r="L3516" s="70">
        <v>0</v>
      </c>
      <c r="M3516" s="71">
        <v>1.101</v>
      </c>
      <c r="N3516" s="72"/>
      <c r="O3516" s="73">
        <f>MIN(1,MAX(0,(1/(1+EXP(-(Assumptions!$B$5 + Assumptions!$B$6*$N3516))))*Assumptions!$B$3))</f>
        <v>3.9165722796764356E-2</v>
      </c>
      <c r="P3516" s="73">
        <f>VLOOKUP($F3516,Assumptions!$A$23:$B$27,2,FALSE)*Assumptions!$B$4</f>
        <v>0.7</v>
      </c>
      <c r="Q3516" s="74">
        <f t="shared" si="108"/>
        <v>12570.211589775621</v>
      </c>
      <c r="R3516" s="75" t="str">
        <f>IF($O3516&lt;Assumptions!$B$17,"A",IF($O3516&lt;Assumptions!$B$18,"B",IF($O3516&lt;Assumptions!$B$19,"C",IF($O3516&lt;Assumptions!$B$20,"D","E"))))</f>
        <v>B</v>
      </c>
      <c r="S3516" s="75">
        <f t="shared" si="109"/>
        <v>0</v>
      </c>
    </row>
    <row r="3517" spans="1:19" ht="17.399999999999999" x14ac:dyDescent="0.3">
      <c r="A3517" s="39" t="s">
        <v>693</v>
      </c>
      <c r="B3517" s="39" t="s">
        <v>61</v>
      </c>
      <c r="C3517" s="39" t="s">
        <v>135</v>
      </c>
      <c r="D3517" s="39" t="s">
        <v>38</v>
      </c>
      <c r="E3517" s="70" t="s">
        <v>31</v>
      </c>
      <c r="F3517" s="70" t="s">
        <v>32</v>
      </c>
      <c r="G3517" s="78">
        <v>44287</v>
      </c>
      <c r="H3517" s="78">
        <v>45658</v>
      </c>
      <c r="I3517" s="69">
        <v>397686.42</v>
      </c>
      <c r="J3517" s="70">
        <v>0</v>
      </c>
      <c r="K3517" s="71">
        <v>1.079</v>
      </c>
      <c r="L3517" s="70">
        <v>0</v>
      </c>
      <c r="M3517" s="71">
        <v>0.504</v>
      </c>
      <c r="N3517" s="72"/>
      <c r="O3517" s="73">
        <f>MIN(1,MAX(0,(1/(1+EXP(-(Assumptions!$B$5 + Assumptions!$B$6*$N3517))))*Assumptions!$B$3))</f>
        <v>3.9165722796764356E-2</v>
      </c>
      <c r="P3517" s="73">
        <f>VLOOKUP($F3517,Assumptions!$A$23:$B$27,2,FALSE)*Assumptions!$B$4</f>
        <v>0.5</v>
      </c>
      <c r="Q3517" s="74">
        <f t="shared" si="108"/>
        <v>7787.8380428788014</v>
      </c>
      <c r="R3517" s="75" t="str">
        <f>IF($O3517&lt;Assumptions!$B$17,"A",IF($O3517&lt;Assumptions!$B$18,"B",IF($O3517&lt;Assumptions!$B$19,"C",IF($O3517&lt;Assumptions!$B$20,"D","E"))))</f>
        <v>B</v>
      </c>
      <c r="S3517" s="75">
        <f t="shared" si="109"/>
        <v>0</v>
      </c>
    </row>
    <row r="3518" spans="1:19" ht="17.399999999999999" x14ac:dyDescent="0.3">
      <c r="A3518" s="39" t="s">
        <v>693</v>
      </c>
      <c r="B3518" s="39" t="s">
        <v>61</v>
      </c>
      <c r="C3518" s="39" t="s">
        <v>135</v>
      </c>
      <c r="D3518" s="39" t="s">
        <v>38</v>
      </c>
      <c r="E3518" s="70" t="s">
        <v>31</v>
      </c>
      <c r="F3518" s="70" t="s">
        <v>32</v>
      </c>
      <c r="G3518" s="78">
        <v>44287</v>
      </c>
      <c r="H3518" s="78">
        <v>45689</v>
      </c>
      <c r="I3518" s="69">
        <v>385954.38</v>
      </c>
      <c r="J3518" s="70">
        <v>15</v>
      </c>
      <c r="K3518" s="71">
        <v>1.073</v>
      </c>
      <c r="L3518" s="70">
        <v>0</v>
      </c>
      <c r="M3518" s="71">
        <v>0.504</v>
      </c>
      <c r="N3518" s="72"/>
      <c r="O3518" s="73">
        <f>MIN(1,MAX(0,(1/(1+EXP(-(Assumptions!$B$5 + Assumptions!$B$6*$N3518))))*Assumptions!$B$3))</f>
        <v>3.9165722796764356E-2</v>
      </c>
      <c r="P3518" s="73">
        <f>VLOOKUP($F3518,Assumptions!$A$23:$B$27,2,FALSE)*Assumptions!$B$4</f>
        <v>0.5</v>
      </c>
      <c r="Q3518" s="74">
        <f t="shared" si="108"/>
        <v>7558.0911296385266</v>
      </c>
      <c r="R3518" s="75" t="str">
        <f>IF($O3518&lt;Assumptions!$B$17,"A",IF($O3518&lt;Assumptions!$B$18,"B",IF($O3518&lt;Assumptions!$B$19,"C",IF($O3518&lt;Assumptions!$B$20,"D","E"))))</f>
        <v>B</v>
      </c>
      <c r="S3518" s="75">
        <f t="shared" si="109"/>
        <v>0</v>
      </c>
    </row>
    <row r="3519" spans="1:19" ht="17.399999999999999" x14ac:dyDescent="0.3">
      <c r="A3519" s="39" t="s">
        <v>693</v>
      </c>
      <c r="B3519" s="39" t="s">
        <v>61</v>
      </c>
      <c r="C3519" s="39" t="s">
        <v>135</v>
      </c>
      <c r="D3519" s="39" t="s">
        <v>38</v>
      </c>
      <c r="E3519" s="70" t="s">
        <v>31</v>
      </c>
      <c r="F3519" s="70" t="s">
        <v>32</v>
      </c>
      <c r="G3519" s="78">
        <v>44287</v>
      </c>
      <c r="H3519" s="78">
        <v>45717</v>
      </c>
      <c r="I3519" s="69">
        <v>373260.19</v>
      </c>
      <c r="J3519" s="70">
        <v>0</v>
      </c>
      <c r="K3519" s="71">
        <v>1.1100000000000001</v>
      </c>
      <c r="L3519" s="70">
        <v>0</v>
      </c>
      <c r="M3519" s="71">
        <v>0.504</v>
      </c>
      <c r="N3519" s="72"/>
      <c r="O3519" s="73">
        <f>MIN(1,MAX(0,(1/(1+EXP(-(Assumptions!$B$5 + Assumptions!$B$6*$N3519))))*Assumptions!$B$3))</f>
        <v>3.9165722796764356E-2</v>
      </c>
      <c r="P3519" s="73">
        <f>VLOOKUP($F3519,Assumptions!$A$23:$B$27,2,FALSE)*Assumptions!$B$4</f>
        <v>0.5</v>
      </c>
      <c r="Q3519" s="74">
        <f t="shared" si="108"/>
        <v>7309.5025663037977</v>
      </c>
      <c r="R3519" s="75" t="str">
        <f>IF($O3519&lt;Assumptions!$B$17,"A",IF($O3519&lt;Assumptions!$B$18,"B",IF($O3519&lt;Assumptions!$B$19,"C",IF($O3519&lt;Assumptions!$B$20,"D","E"))))</f>
        <v>B</v>
      </c>
      <c r="S3519" s="75">
        <f t="shared" si="109"/>
        <v>0</v>
      </c>
    </row>
    <row r="3520" spans="1:19" ht="17.399999999999999" x14ac:dyDescent="0.3">
      <c r="A3520" s="39" t="s">
        <v>693</v>
      </c>
      <c r="B3520" s="39" t="s">
        <v>61</v>
      </c>
      <c r="C3520" s="39" t="s">
        <v>135</v>
      </c>
      <c r="D3520" s="39" t="s">
        <v>38</v>
      </c>
      <c r="E3520" s="70" t="s">
        <v>31</v>
      </c>
      <c r="F3520" s="70" t="s">
        <v>32</v>
      </c>
      <c r="G3520" s="78">
        <v>44287</v>
      </c>
      <c r="H3520" s="78">
        <v>45748</v>
      </c>
      <c r="I3520" s="69">
        <v>362590.59</v>
      </c>
      <c r="J3520" s="70">
        <v>0</v>
      </c>
      <c r="K3520" s="71">
        <v>1.107</v>
      </c>
      <c r="L3520" s="70">
        <v>0</v>
      </c>
      <c r="M3520" s="71">
        <v>0.504</v>
      </c>
      <c r="N3520" s="72"/>
      <c r="O3520" s="73">
        <f>MIN(1,MAX(0,(1/(1+EXP(-(Assumptions!$B$5 + Assumptions!$B$6*$N3520))))*Assumptions!$B$3))</f>
        <v>3.9165722796764356E-2</v>
      </c>
      <c r="P3520" s="73">
        <f>VLOOKUP($F3520,Assumptions!$A$23:$B$27,2,FALSE)*Assumptions!$B$4</f>
        <v>0.5</v>
      </c>
      <c r="Q3520" s="74">
        <f t="shared" si="108"/>
        <v>7100.5612683276195</v>
      </c>
      <c r="R3520" s="75" t="str">
        <f>IF($O3520&lt;Assumptions!$B$17,"A",IF($O3520&lt;Assumptions!$B$18,"B",IF($O3520&lt;Assumptions!$B$19,"C",IF($O3520&lt;Assumptions!$B$20,"D","E"))))</f>
        <v>B</v>
      </c>
      <c r="S3520" s="75">
        <f t="shared" si="109"/>
        <v>0</v>
      </c>
    </row>
    <row r="3521" spans="1:19" ht="17.399999999999999" x14ac:dyDescent="0.3">
      <c r="A3521" s="39" t="s">
        <v>693</v>
      </c>
      <c r="B3521" s="39" t="s">
        <v>61</v>
      </c>
      <c r="C3521" s="39" t="s">
        <v>135</v>
      </c>
      <c r="D3521" s="39" t="s">
        <v>38</v>
      </c>
      <c r="E3521" s="70" t="s">
        <v>31</v>
      </c>
      <c r="F3521" s="70" t="s">
        <v>32</v>
      </c>
      <c r="G3521" s="78">
        <v>44287</v>
      </c>
      <c r="H3521" s="78">
        <v>45778</v>
      </c>
      <c r="I3521" s="69">
        <v>350778.74</v>
      </c>
      <c r="J3521" s="70">
        <v>0</v>
      </c>
      <c r="K3521" s="71">
        <v>1.0049999999999999</v>
      </c>
      <c r="L3521" s="70">
        <v>0</v>
      </c>
      <c r="M3521" s="71">
        <v>0.504</v>
      </c>
      <c r="N3521" s="72"/>
      <c r="O3521" s="73">
        <f>MIN(1,MAX(0,(1/(1+EXP(-(Assumptions!$B$5 + Assumptions!$B$6*$N3521))))*Assumptions!$B$3))</f>
        <v>3.9165722796764356E-2</v>
      </c>
      <c r="P3521" s="73">
        <f>VLOOKUP($F3521,Assumptions!$A$23:$B$27,2,FALSE)*Assumptions!$B$4</f>
        <v>0.5</v>
      </c>
      <c r="Q3521" s="74">
        <f t="shared" ref="Q3521:Q3584" si="110">$I3521*$O3521*$P3521</f>
        <v>6869.2514469191383</v>
      </c>
      <c r="R3521" s="75" t="str">
        <f>IF($O3521&lt;Assumptions!$B$17,"A",IF($O3521&lt;Assumptions!$B$18,"B",IF($O3521&lt;Assumptions!$B$19,"C",IF($O3521&lt;Assumptions!$B$20,"D","E"))))</f>
        <v>B</v>
      </c>
      <c r="S3521" s="75">
        <f t="shared" ref="S3521:S3584" si="111">--($J3521&gt;=180)</f>
        <v>0</v>
      </c>
    </row>
    <row r="3522" spans="1:19" ht="17.399999999999999" x14ac:dyDescent="0.3">
      <c r="A3522" s="39" t="s">
        <v>693</v>
      </c>
      <c r="B3522" s="39" t="s">
        <v>61</v>
      </c>
      <c r="C3522" s="39" t="s">
        <v>135</v>
      </c>
      <c r="D3522" s="39" t="s">
        <v>38</v>
      </c>
      <c r="E3522" s="70" t="s">
        <v>31</v>
      </c>
      <c r="F3522" s="70" t="s">
        <v>32</v>
      </c>
      <c r="G3522" s="78">
        <v>44287</v>
      </c>
      <c r="H3522" s="78">
        <v>45809</v>
      </c>
      <c r="I3522" s="69">
        <v>340754.47</v>
      </c>
      <c r="J3522" s="70">
        <v>65</v>
      </c>
      <c r="K3522" s="71">
        <v>0.436</v>
      </c>
      <c r="L3522" s="70">
        <v>0</v>
      </c>
      <c r="M3522" s="71">
        <v>0.504</v>
      </c>
      <c r="N3522" s="72"/>
      <c r="O3522" s="73">
        <f>MIN(1,MAX(0,(1/(1+EXP(-(Assumptions!$B$5 + Assumptions!$B$6*$N3522))))*Assumptions!$B$3))</f>
        <v>3.9165722796764356E-2</v>
      </c>
      <c r="P3522" s="73">
        <f>VLOOKUP($F3522,Assumptions!$A$23:$B$27,2,FALSE)*Assumptions!$B$4</f>
        <v>0.5</v>
      </c>
      <c r="Q3522" s="74">
        <f t="shared" si="110"/>
        <v>6672.9475568891776</v>
      </c>
      <c r="R3522" s="75" t="str">
        <f>IF($O3522&lt;Assumptions!$B$17,"A",IF($O3522&lt;Assumptions!$B$18,"B",IF($O3522&lt;Assumptions!$B$19,"C",IF($O3522&lt;Assumptions!$B$20,"D","E"))))</f>
        <v>B</v>
      </c>
      <c r="S3522" s="75">
        <f t="shared" si="111"/>
        <v>0</v>
      </c>
    </row>
    <row r="3523" spans="1:19" ht="17.399999999999999" x14ac:dyDescent="0.3">
      <c r="A3523" s="39" t="s">
        <v>693</v>
      </c>
      <c r="B3523" s="39" t="s">
        <v>61</v>
      </c>
      <c r="C3523" s="39" t="s">
        <v>135</v>
      </c>
      <c r="D3523" s="39" t="s">
        <v>38</v>
      </c>
      <c r="E3523" s="70" t="s">
        <v>31</v>
      </c>
      <c r="F3523" s="70" t="s">
        <v>32</v>
      </c>
      <c r="G3523" s="78">
        <v>44287</v>
      </c>
      <c r="H3523" s="78">
        <v>45839</v>
      </c>
      <c r="I3523" s="69">
        <v>330955.14</v>
      </c>
      <c r="J3523" s="70">
        <v>15</v>
      </c>
      <c r="K3523" s="71">
        <v>1.087</v>
      </c>
      <c r="L3523" s="70">
        <v>0</v>
      </c>
      <c r="M3523" s="71">
        <v>0.504</v>
      </c>
      <c r="N3523" s="72"/>
      <c r="O3523" s="73">
        <f>MIN(1,MAX(0,(1/(1+EXP(-(Assumptions!$B$5 + Assumptions!$B$6*$N3523))))*Assumptions!$B$3))</f>
        <v>3.9165722796764356E-2</v>
      </c>
      <c r="P3523" s="73">
        <f>VLOOKUP($F3523,Assumptions!$A$23:$B$27,2,FALSE)*Assumptions!$B$4</f>
        <v>0.5</v>
      </c>
      <c r="Q3523" s="74">
        <f t="shared" si="110"/>
        <v>6481.04863570217</v>
      </c>
      <c r="R3523" s="75" t="str">
        <f>IF($O3523&lt;Assumptions!$B$17,"A",IF($O3523&lt;Assumptions!$B$18,"B",IF($O3523&lt;Assumptions!$B$19,"C",IF($O3523&lt;Assumptions!$B$20,"D","E"))))</f>
        <v>B</v>
      </c>
      <c r="S3523" s="75">
        <f t="shared" si="111"/>
        <v>0</v>
      </c>
    </row>
    <row r="3524" spans="1:19" ht="17.399999999999999" x14ac:dyDescent="0.3">
      <c r="A3524" s="39" t="s">
        <v>693</v>
      </c>
      <c r="B3524" s="39" t="s">
        <v>61</v>
      </c>
      <c r="C3524" s="39" t="s">
        <v>135</v>
      </c>
      <c r="D3524" s="39" t="s">
        <v>38</v>
      </c>
      <c r="E3524" s="70" t="s">
        <v>31</v>
      </c>
      <c r="F3524" s="70" t="s">
        <v>32</v>
      </c>
      <c r="G3524" s="78">
        <v>44287</v>
      </c>
      <c r="H3524" s="78">
        <v>45870</v>
      </c>
      <c r="I3524" s="69">
        <v>321000.24</v>
      </c>
      <c r="J3524" s="70">
        <v>15</v>
      </c>
      <c r="K3524" s="71">
        <v>1.1120000000000001</v>
      </c>
      <c r="L3524" s="70">
        <v>0</v>
      </c>
      <c r="M3524" s="71">
        <v>0.504</v>
      </c>
      <c r="N3524" s="72"/>
      <c r="O3524" s="73">
        <f>MIN(1,MAX(0,(1/(1+EXP(-(Assumptions!$B$5 + Assumptions!$B$6*$N3524))))*Assumptions!$B$3))</f>
        <v>3.9165722796764356E-2</v>
      </c>
      <c r="P3524" s="73">
        <f>VLOOKUP($F3524,Assumptions!$A$23:$B$27,2,FALSE)*Assumptions!$B$4</f>
        <v>0.5</v>
      </c>
      <c r="Q3524" s="74">
        <f t="shared" si="110"/>
        <v>6286.1032087674148</v>
      </c>
      <c r="R3524" s="75" t="str">
        <f>IF($O3524&lt;Assumptions!$B$17,"A",IF($O3524&lt;Assumptions!$B$18,"B",IF($O3524&lt;Assumptions!$B$19,"C",IF($O3524&lt;Assumptions!$B$20,"D","E"))))</f>
        <v>B</v>
      </c>
      <c r="S3524" s="75">
        <f t="shared" si="111"/>
        <v>0</v>
      </c>
    </row>
    <row r="3525" spans="1:19" ht="17.399999999999999" x14ac:dyDescent="0.3">
      <c r="A3525" s="39" t="s">
        <v>693</v>
      </c>
      <c r="B3525" s="39" t="s">
        <v>61</v>
      </c>
      <c r="C3525" s="39" t="s">
        <v>135</v>
      </c>
      <c r="D3525" s="39" t="s">
        <v>38</v>
      </c>
      <c r="E3525" s="70" t="s">
        <v>31</v>
      </c>
      <c r="F3525" s="70" t="s">
        <v>32</v>
      </c>
      <c r="G3525" s="78">
        <v>44287</v>
      </c>
      <c r="H3525" s="78">
        <v>45901</v>
      </c>
      <c r="I3525" s="69">
        <v>311917.24</v>
      </c>
      <c r="J3525" s="70">
        <v>65</v>
      </c>
      <c r="K3525" s="71">
        <v>0.60699999999999998</v>
      </c>
      <c r="L3525" s="70">
        <v>0</v>
      </c>
      <c r="M3525" s="71">
        <v>0.504</v>
      </c>
      <c r="N3525" s="72"/>
      <c r="O3525" s="73">
        <f>MIN(1,MAX(0,(1/(1+EXP(-(Assumptions!$B$5 + Assumptions!$B$6*$N3525))))*Assumptions!$B$3))</f>
        <v>3.9165722796764356E-2</v>
      </c>
      <c r="P3525" s="73">
        <f>VLOOKUP($F3525,Assumptions!$A$23:$B$27,2,FALSE)*Assumptions!$B$4</f>
        <v>0.5</v>
      </c>
      <c r="Q3525" s="74">
        <f t="shared" si="110"/>
        <v>6108.2320786859091</v>
      </c>
      <c r="R3525" s="75" t="str">
        <f>IF($O3525&lt;Assumptions!$B$17,"A",IF($O3525&lt;Assumptions!$B$18,"B",IF($O3525&lt;Assumptions!$B$19,"C",IF($O3525&lt;Assumptions!$B$20,"D","E"))))</f>
        <v>B</v>
      </c>
      <c r="S3525" s="75">
        <f t="shared" si="111"/>
        <v>0</v>
      </c>
    </row>
    <row r="3526" spans="1:19" ht="17.399999999999999" x14ac:dyDescent="0.3">
      <c r="A3526" s="39" t="s">
        <v>693</v>
      </c>
      <c r="B3526" s="39" t="s">
        <v>61</v>
      </c>
      <c r="C3526" s="39" t="s">
        <v>135</v>
      </c>
      <c r="D3526" s="39" t="s">
        <v>38</v>
      </c>
      <c r="E3526" s="70" t="s">
        <v>31</v>
      </c>
      <c r="F3526" s="70" t="s">
        <v>32</v>
      </c>
      <c r="G3526" s="78">
        <v>44287</v>
      </c>
      <c r="H3526" s="78">
        <v>45931</v>
      </c>
      <c r="I3526" s="69">
        <v>302613.26</v>
      </c>
      <c r="J3526" s="70">
        <v>0</v>
      </c>
      <c r="K3526" s="71">
        <v>1.101</v>
      </c>
      <c r="L3526" s="70">
        <v>0</v>
      </c>
      <c r="M3526" s="71">
        <v>0.504</v>
      </c>
      <c r="N3526" s="72"/>
      <c r="O3526" s="73">
        <f>MIN(1,MAX(0,(1/(1+EXP(-(Assumptions!$B$5 + Assumptions!$B$6*$N3526))))*Assumptions!$B$3))</f>
        <v>3.9165722796764356E-2</v>
      </c>
      <c r="P3526" s="73">
        <f>VLOOKUP($F3526,Assumptions!$A$23:$B$27,2,FALSE)*Assumptions!$B$4</f>
        <v>0.5</v>
      </c>
      <c r="Q3526" s="74">
        <f t="shared" si="110"/>
        <v>5926.0335278925895</v>
      </c>
      <c r="R3526" s="75" t="str">
        <f>IF($O3526&lt;Assumptions!$B$17,"A",IF($O3526&lt;Assumptions!$B$18,"B",IF($O3526&lt;Assumptions!$B$19,"C",IF($O3526&lt;Assumptions!$B$20,"D","E"))))</f>
        <v>B</v>
      </c>
      <c r="S3526" s="75">
        <f t="shared" si="111"/>
        <v>0</v>
      </c>
    </row>
    <row r="3527" spans="1:19" ht="17.399999999999999" x14ac:dyDescent="0.3">
      <c r="A3527" s="39" t="s">
        <v>693</v>
      </c>
      <c r="B3527" s="39" t="s">
        <v>61</v>
      </c>
      <c r="C3527" s="39" t="s">
        <v>135</v>
      </c>
      <c r="D3527" s="39" t="s">
        <v>38</v>
      </c>
      <c r="E3527" s="70" t="s">
        <v>31</v>
      </c>
      <c r="F3527" s="70" t="s">
        <v>32</v>
      </c>
      <c r="G3527" s="78">
        <v>44287</v>
      </c>
      <c r="H3527" s="78">
        <v>45962</v>
      </c>
      <c r="I3527" s="69">
        <v>302613.26</v>
      </c>
      <c r="J3527" s="70">
        <v>220</v>
      </c>
      <c r="K3527" s="71">
        <v>9.8000000000000004E-2</v>
      </c>
      <c r="L3527" s="70">
        <v>0</v>
      </c>
      <c r="M3527" s="71">
        <v>0.504</v>
      </c>
      <c r="N3527" s="72"/>
      <c r="O3527" s="73">
        <f>MIN(1,MAX(0,(1/(1+EXP(-(Assumptions!$B$5 + Assumptions!$B$6*$N3527))))*Assumptions!$B$3))</f>
        <v>3.9165722796764356E-2</v>
      </c>
      <c r="P3527" s="73">
        <f>VLOOKUP($F3527,Assumptions!$A$23:$B$27,2,FALSE)*Assumptions!$B$4</f>
        <v>0.5</v>
      </c>
      <c r="Q3527" s="74">
        <f t="shared" si="110"/>
        <v>5926.0335278925895</v>
      </c>
      <c r="R3527" s="75" t="str">
        <f>IF($O3527&lt;Assumptions!$B$17,"A",IF($O3527&lt;Assumptions!$B$18,"B",IF($O3527&lt;Assumptions!$B$19,"C",IF($O3527&lt;Assumptions!$B$20,"D","E"))))</f>
        <v>B</v>
      </c>
      <c r="S3527" s="75">
        <f t="shared" si="111"/>
        <v>1</v>
      </c>
    </row>
    <row r="3528" spans="1:19" ht="17.399999999999999" x14ac:dyDescent="0.3">
      <c r="A3528" s="39" t="s">
        <v>693</v>
      </c>
      <c r="B3528" s="39" t="s">
        <v>61</v>
      </c>
      <c r="C3528" s="39" t="s">
        <v>135</v>
      </c>
      <c r="D3528" s="39" t="s">
        <v>38</v>
      </c>
      <c r="E3528" s="70" t="s">
        <v>31</v>
      </c>
      <c r="F3528" s="70" t="s">
        <v>32</v>
      </c>
      <c r="G3528" s="78">
        <v>44287</v>
      </c>
      <c r="H3528" s="78">
        <v>45992</v>
      </c>
      <c r="I3528" s="69">
        <v>302613.26</v>
      </c>
      <c r="J3528" s="70">
        <v>999</v>
      </c>
      <c r="K3528" s="71">
        <v>6.9000000000000006E-2</v>
      </c>
      <c r="L3528" s="70">
        <v>0</v>
      </c>
      <c r="M3528" s="71">
        <v>0.504</v>
      </c>
      <c r="N3528" s="72"/>
      <c r="O3528" s="73">
        <f>MIN(1,MAX(0,(1/(1+EXP(-(Assumptions!$B$5 + Assumptions!$B$6*$N3528))))*Assumptions!$B$3))</f>
        <v>3.9165722796764356E-2</v>
      </c>
      <c r="P3528" s="73">
        <f>VLOOKUP($F3528,Assumptions!$A$23:$B$27,2,FALSE)*Assumptions!$B$4</f>
        <v>0.5</v>
      </c>
      <c r="Q3528" s="74">
        <f t="shared" si="110"/>
        <v>5926.0335278925895</v>
      </c>
      <c r="R3528" s="75" t="str">
        <f>IF($O3528&lt;Assumptions!$B$17,"A",IF($O3528&lt;Assumptions!$B$18,"B",IF($O3528&lt;Assumptions!$B$19,"C",IF($O3528&lt;Assumptions!$B$20,"D","E"))))</f>
        <v>B</v>
      </c>
      <c r="S3528" s="75">
        <f t="shared" si="111"/>
        <v>1</v>
      </c>
    </row>
    <row r="3529" spans="1:19" ht="17.399999999999999" x14ac:dyDescent="0.3">
      <c r="A3529" s="39" t="s">
        <v>695</v>
      </c>
      <c r="B3529" s="39" t="s">
        <v>71</v>
      </c>
      <c r="C3529" s="39" t="s">
        <v>144</v>
      </c>
      <c r="D3529" s="39" t="s">
        <v>45</v>
      </c>
      <c r="E3529" s="70" t="s">
        <v>35</v>
      </c>
      <c r="F3529" s="70" t="s">
        <v>40</v>
      </c>
      <c r="G3529" s="78">
        <v>45689</v>
      </c>
      <c r="H3529" s="78">
        <v>45689</v>
      </c>
      <c r="I3529" s="69">
        <v>14211361.789999999</v>
      </c>
      <c r="J3529" s="70">
        <v>0</v>
      </c>
      <c r="K3529" s="71">
        <v>1.071</v>
      </c>
      <c r="L3529" s="70">
        <v>0</v>
      </c>
      <c r="M3529" s="71">
        <v>0.67</v>
      </c>
      <c r="N3529" s="72"/>
      <c r="O3529" s="73">
        <f>MIN(1,MAX(0,(1/(1+EXP(-(Assumptions!$B$5 + Assumptions!$B$6*$N3529))))*Assumptions!$B$3))</f>
        <v>3.9165722796764356E-2</v>
      </c>
      <c r="P3529" s="73">
        <f>VLOOKUP($F3529,Assumptions!$A$23:$B$27,2,FALSE)*Assumptions!$B$4</f>
        <v>0.7</v>
      </c>
      <c r="Q3529" s="74">
        <f t="shared" si="110"/>
        <v>389618.77950216818</v>
      </c>
      <c r="R3529" s="75" t="str">
        <f>IF($O3529&lt;Assumptions!$B$17,"A",IF($O3529&lt;Assumptions!$B$18,"B",IF($O3529&lt;Assumptions!$B$19,"C",IF($O3529&lt;Assumptions!$B$20,"D","E"))))</f>
        <v>B</v>
      </c>
      <c r="S3529" s="75">
        <f t="shared" si="111"/>
        <v>0</v>
      </c>
    </row>
    <row r="3530" spans="1:19" ht="17.399999999999999" x14ac:dyDescent="0.3">
      <c r="A3530" s="39" t="s">
        <v>695</v>
      </c>
      <c r="B3530" s="39" t="s">
        <v>71</v>
      </c>
      <c r="C3530" s="39" t="s">
        <v>144</v>
      </c>
      <c r="D3530" s="39" t="s">
        <v>45</v>
      </c>
      <c r="E3530" s="70" t="s">
        <v>35</v>
      </c>
      <c r="F3530" s="70" t="s">
        <v>40</v>
      </c>
      <c r="G3530" s="78">
        <v>45689</v>
      </c>
      <c r="H3530" s="78">
        <v>45717</v>
      </c>
      <c r="I3530" s="69">
        <v>13829081.060000001</v>
      </c>
      <c r="J3530" s="70">
        <v>15</v>
      </c>
      <c r="K3530" s="71">
        <v>1.0509999999999999</v>
      </c>
      <c r="L3530" s="70">
        <v>0</v>
      </c>
      <c r="M3530" s="71">
        <v>0.67</v>
      </c>
      <c r="N3530" s="72"/>
      <c r="O3530" s="73">
        <f>MIN(1,MAX(0,(1/(1+EXP(-(Assumptions!$B$5 + Assumptions!$B$6*$N3530))))*Assumptions!$B$3))</f>
        <v>3.9165722796764356E-2</v>
      </c>
      <c r="P3530" s="73">
        <f>VLOOKUP($F3530,Assumptions!$A$23:$B$27,2,FALSE)*Assumptions!$B$4</f>
        <v>0.7</v>
      </c>
      <c r="Q3530" s="74">
        <f t="shared" si="110"/>
        <v>379138.16873096087</v>
      </c>
      <c r="R3530" s="75" t="str">
        <f>IF($O3530&lt;Assumptions!$B$17,"A",IF($O3530&lt;Assumptions!$B$18,"B",IF($O3530&lt;Assumptions!$B$19,"C",IF($O3530&lt;Assumptions!$B$20,"D","E"))))</f>
        <v>B</v>
      </c>
      <c r="S3530" s="75">
        <f t="shared" si="111"/>
        <v>0</v>
      </c>
    </row>
    <row r="3531" spans="1:19" ht="17.399999999999999" x14ac:dyDescent="0.3">
      <c r="A3531" s="39" t="s">
        <v>695</v>
      </c>
      <c r="B3531" s="39" t="s">
        <v>71</v>
      </c>
      <c r="C3531" s="39" t="s">
        <v>144</v>
      </c>
      <c r="D3531" s="39" t="s">
        <v>45</v>
      </c>
      <c r="E3531" s="70" t="s">
        <v>35</v>
      </c>
      <c r="F3531" s="70" t="s">
        <v>40</v>
      </c>
      <c r="G3531" s="78">
        <v>45689</v>
      </c>
      <c r="H3531" s="78">
        <v>45748</v>
      </c>
      <c r="I3531" s="69">
        <v>13526708.76</v>
      </c>
      <c r="J3531" s="70">
        <v>15</v>
      </c>
      <c r="K3531" s="71">
        <v>1.091</v>
      </c>
      <c r="L3531" s="70">
        <v>0</v>
      </c>
      <c r="M3531" s="71">
        <v>0.67</v>
      </c>
      <c r="N3531" s="72"/>
      <c r="O3531" s="73">
        <f>MIN(1,MAX(0,(1/(1+EXP(-(Assumptions!$B$5 + Assumptions!$B$6*$N3531))))*Assumptions!$B$3))</f>
        <v>3.9165722796764356E-2</v>
      </c>
      <c r="P3531" s="73">
        <f>VLOOKUP($F3531,Assumptions!$A$23:$B$27,2,FALSE)*Assumptions!$B$4</f>
        <v>0.7</v>
      </c>
      <c r="Q3531" s="74">
        <f t="shared" si="110"/>
        <v>370848.32795270684</v>
      </c>
      <c r="R3531" s="75" t="str">
        <f>IF($O3531&lt;Assumptions!$B$17,"A",IF($O3531&lt;Assumptions!$B$18,"B",IF($O3531&lt;Assumptions!$B$19,"C",IF($O3531&lt;Assumptions!$B$20,"D","E"))))</f>
        <v>B</v>
      </c>
      <c r="S3531" s="75">
        <f t="shared" si="111"/>
        <v>0</v>
      </c>
    </row>
    <row r="3532" spans="1:19" ht="17.399999999999999" x14ac:dyDescent="0.3">
      <c r="A3532" s="39" t="s">
        <v>695</v>
      </c>
      <c r="B3532" s="39" t="s">
        <v>71</v>
      </c>
      <c r="C3532" s="39" t="s">
        <v>144</v>
      </c>
      <c r="D3532" s="39" t="s">
        <v>45</v>
      </c>
      <c r="E3532" s="70" t="s">
        <v>35</v>
      </c>
      <c r="F3532" s="70" t="s">
        <v>40</v>
      </c>
      <c r="G3532" s="78">
        <v>45689</v>
      </c>
      <c r="H3532" s="78">
        <v>45778</v>
      </c>
      <c r="I3532" s="69">
        <v>13172113.85</v>
      </c>
      <c r="J3532" s="70">
        <v>0</v>
      </c>
      <c r="K3532" s="71">
        <v>1.105</v>
      </c>
      <c r="L3532" s="70">
        <v>0</v>
      </c>
      <c r="M3532" s="71">
        <v>0.67</v>
      </c>
      <c r="N3532" s="72"/>
      <c r="O3532" s="73">
        <f>MIN(1,MAX(0,(1/(1+EXP(-(Assumptions!$B$5 + Assumptions!$B$6*$N3532))))*Assumptions!$B$3))</f>
        <v>3.9165722796764356E-2</v>
      </c>
      <c r="P3532" s="73">
        <f>VLOOKUP($F3532,Assumptions!$A$23:$B$27,2,FALSE)*Assumptions!$B$4</f>
        <v>0.7</v>
      </c>
      <c r="Q3532" s="74">
        <f t="shared" si="110"/>
        <v>361126.75178756431</v>
      </c>
      <c r="R3532" s="75" t="str">
        <f>IF($O3532&lt;Assumptions!$B$17,"A",IF($O3532&lt;Assumptions!$B$18,"B",IF($O3532&lt;Assumptions!$B$19,"C",IF($O3532&lt;Assumptions!$B$20,"D","E"))))</f>
        <v>B</v>
      </c>
      <c r="S3532" s="75">
        <f t="shared" si="111"/>
        <v>0</v>
      </c>
    </row>
    <row r="3533" spans="1:19" ht="17.399999999999999" x14ac:dyDescent="0.3">
      <c r="A3533" s="39" t="s">
        <v>695</v>
      </c>
      <c r="B3533" s="39" t="s">
        <v>71</v>
      </c>
      <c r="C3533" s="39" t="s">
        <v>144</v>
      </c>
      <c r="D3533" s="39" t="s">
        <v>45</v>
      </c>
      <c r="E3533" s="70" t="s">
        <v>35</v>
      </c>
      <c r="F3533" s="70" t="s">
        <v>40</v>
      </c>
      <c r="G3533" s="78">
        <v>45689</v>
      </c>
      <c r="H3533" s="78">
        <v>45809</v>
      </c>
      <c r="I3533" s="69">
        <v>13172113.85</v>
      </c>
      <c r="J3533" s="70">
        <v>185</v>
      </c>
      <c r="K3533" s="71">
        <v>0.13500000000000001</v>
      </c>
      <c r="L3533" s="70">
        <v>0</v>
      </c>
      <c r="M3533" s="71">
        <v>0.67</v>
      </c>
      <c r="N3533" s="72"/>
      <c r="O3533" s="73">
        <f>MIN(1,MAX(0,(1/(1+EXP(-(Assumptions!$B$5 + Assumptions!$B$6*$N3533))))*Assumptions!$B$3))</f>
        <v>3.9165722796764356E-2</v>
      </c>
      <c r="P3533" s="73">
        <f>VLOOKUP($F3533,Assumptions!$A$23:$B$27,2,FALSE)*Assumptions!$B$4</f>
        <v>0.7</v>
      </c>
      <c r="Q3533" s="74">
        <f t="shared" si="110"/>
        <v>361126.75178756431</v>
      </c>
      <c r="R3533" s="75" t="str">
        <f>IF($O3533&lt;Assumptions!$B$17,"A",IF($O3533&lt;Assumptions!$B$18,"B",IF($O3533&lt;Assumptions!$B$19,"C",IF($O3533&lt;Assumptions!$B$20,"D","E"))))</f>
        <v>B</v>
      </c>
      <c r="S3533" s="75">
        <f t="shared" si="111"/>
        <v>1</v>
      </c>
    </row>
    <row r="3534" spans="1:19" ht="17.399999999999999" x14ac:dyDescent="0.3">
      <c r="A3534" s="39" t="s">
        <v>695</v>
      </c>
      <c r="B3534" s="39" t="s">
        <v>71</v>
      </c>
      <c r="C3534" s="39" t="s">
        <v>144</v>
      </c>
      <c r="D3534" s="39" t="s">
        <v>45</v>
      </c>
      <c r="E3534" s="70" t="s">
        <v>35</v>
      </c>
      <c r="F3534" s="70" t="s">
        <v>40</v>
      </c>
      <c r="G3534" s="78">
        <v>45689</v>
      </c>
      <c r="H3534" s="78">
        <v>45839</v>
      </c>
      <c r="I3534" s="69">
        <v>13172113.85</v>
      </c>
      <c r="J3534" s="70">
        <v>999</v>
      </c>
      <c r="K3534" s="71">
        <v>6.4000000000000001E-2</v>
      </c>
      <c r="L3534" s="70">
        <v>0</v>
      </c>
      <c r="M3534" s="71">
        <v>0.67</v>
      </c>
      <c r="N3534" s="72"/>
      <c r="O3534" s="73">
        <f>MIN(1,MAX(0,(1/(1+EXP(-(Assumptions!$B$5 + Assumptions!$B$6*$N3534))))*Assumptions!$B$3))</f>
        <v>3.9165722796764356E-2</v>
      </c>
      <c r="P3534" s="73">
        <f>VLOOKUP($F3534,Assumptions!$A$23:$B$27,2,FALSE)*Assumptions!$B$4</f>
        <v>0.7</v>
      </c>
      <c r="Q3534" s="74">
        <f t="shared" si="110"/>
        <v>361126.75178756431</v>
      </c>
      <c r="R3534" s="75" t="str">
        <f>IF($O3534&lt;Assumptions!$B$17,"A",IF($O3534&lt;Assumptions!$B$18,"B",IF($O3534&lt;Assumptions!$B$19,"C",IF($O3534&lt;Assumptions!$B$20,"D","E"))))</f>
        <v>B</v>
      </c>
      <c r="S3534" s="75">
        <f t="shared" si="111"/>
        <v>1</v>
      </c>
    </row>
    <row r="3535" spans="1:19" ht="17.399999999999999" x14ac:dyDescent="0.3">
      <c r="A3535" s="39" t="s">
        <v>695</v>
      </c>
      <c r="B3535" s="39" t="s">
        <v>71</v>
      </c>
      <c r="C3535" s="39" t="s">
        <v>144</v>
      </c>
      <c r="D3535" s="39" t="s">
        <v>45</v>
      </c>
      <c r="E3535" s="70" t="s">
        <v>35</v>
      </c>
      <c r="F3535" s="70" t="s">
        <v>40</v>
      </c>
      <c r="G3535" s="78">
        <v>45689</v>
      </c>
      <c r="H3535" s="78">
        <v>45870</v>
      </c>
      <c r="I3535" s="69">
        <v>13172113.85</v>
      </c>
      <c r="J3535" s="70">
        <v>999</v>
      </c>
      <c r="K3535" s="71">
        <v>0.159</v>
      </c>
      <c r="L3535" s="70">
        <v>0</v>
      </c>
      <c r="M3535" s="71">
        <v>0.67</v>
      </c>
      <c r="N3535" s="72"/>
      <c r="O3535" s="73">
        <f>MIN(1,MAX(0,(1/(1+EXP(-(Assumptions!$B$5 + Assumptions!$B$6*$N3535))))*Assumptions!$B$3))</f>
        <v>3.9165722796764356E-2</v>
      </c>
      <c r="P3535" s="73">
        <f>VLOOKUP($F3535,Assumptions!$A$23:$B$27,2,FALSE)*Assumptions!$B$4</f>
        <v>0.7</v>
      </c>
      <c r="Q3535" s="74">
        <f t="shared" si="110"/>
        <v>361126.75178756431</v>
      </c>
      <c r="R3535" s="75" t="str">
        <f>IF($O3535&lt;Assumptions!$B$17,"A",IF($O3535&lt;Assumptions!$B$18,"B",IF($O3535&lt;Assumptions!$B$19,"C",IF($O3535&lt;Assumptions!$B$20,"D","E"))))</f>
        <v>B</v>
      </c>
      <c r="S3535" s="75">
        <f t="shared" si="111"/>
        <v>1</v>
      </c>
    </row>
    <row r="3536" spans="1:19" ht="17.399999999999999" x14ac:dyDescent="0.3">
      <c r="A3536" s="39" t="s">
        <v>695</v>
      </c>
      <c r="B3536" s="39" t="s">
        <v>71</v>
      </c>
      <c r="C3536" s="39" t="s">
        <v>144</v>
      </c>
      <c r="D3536" s="39" t="s">
        <v>45</v>
      </c>
      <c r="E3536" s="70" t="s">
        <v>35</v>
      </c>
      <c r="F3536" s="70" t="s">
        <v>40</v>
      </c>
      <c r="G3536" s="78">
        <v>45689</v>
      </c>
      <c r="H3536" s="78">
        <v>45901</v>
      </c>
      <c r="I3536" s="69">
        <v>13172113.85</v>
      </c>
      <c r="J3536" s="70">
        <v>999</v>
      </c>
      <c r="K3536" s="71">
        <v>8.5000000000000006E-2</v>
      </c>
      <c r="L3536" s="70">
        <v>0</v>
      </c>
      <c r="M3536" s="71">
        <v>0.67</v>
      </c>
      <c r="N3536" s="72"/>
      <c r="O3536" s="73">
        <f>MIN(1,MAX(0,(1/(1+EXP(-(Assumptions!$B$5 + Assumptions!$B$6*$N3536))))*Assumptions!$B$3))</f>
        <v>3.9165722796764356E-2</v>
      </c>
      <c r="P3536" s="73">
        <f>VLOOKUP($F3536,Assumptions!$A$23:$B$27,2,FALSE)*Assumptions!$B$4</f>
        <v>0.7</v>
      </c>
      <c r="Q3536" s="74">
        <f t="shared" si="110"/>
        <v>361126.75178756431</v>
      </c>
      <c r="R3536" s="75" t="str">
        <f>IF($O3536&lt;Assumptions!$B$17,"A",IF($O3536&lt;Assumptions!$B$18,"B",IF($O3536&lt;Assumptions!$B$19,"C",IF($O3536&lt;Assumptions!$B$20,"D","E"))))</f>
        <v>B</v>
      </c>
      <c r="S3536" s="75">
        <f t="shared" si="111"/>
        <v>1</v>
      </c>
    </row>
    <row r="3537" spans="1:19" ht="17.399999999999999" x14ac:dyDescent="0.3">
      <c r="A3537" s="39" t="s">
        <v>695</v>
      </c>
      <c r="B3537" s="39" t="s">
        <v>71</v>
      </c>
      <c r="C3537" s="39" t="s">
        <v>144</v>
      </c>
      <c r="D3537" s="39" t="s">
        <v>45</v>
      </c>
      <c r="E3537" s="70" t="s">
        <v>35</v>
      </c>
      <c r="F3537" s="70" t="s">
        <v>40</v>
      </c>
      <c r="G3537" s="78">
        <v>45689</v>
      </c>
      <c r="H3537" s="78">
        <v>45931</v>
      </c>
      <c r="I3537" s="69">
        <v>13172113.85</v>
      </c>
      <c r="J3537" s="70">
        <v>999</v>
      </c>
      <c r="K3537" s="71">
        <v>3.1E-2</v>
      </c>
      <c r="L3537" s="70">
        <v>0</v>
      </c>
      <c r="M3537" s="71">
        <v>0.67</v>
      </c>
      <c r="N3537" s="72"/>
      <c r="O3537" s="73">
        <f>MIN(1,MAX(0,(1/(1+EXP(-(Assumptions!$B$5 + Assumptions!$B$6*$N3537))))*Assumptions!$B$3))</f>
        <v>3.9165722796764356E-2</v>
      </c>
      <c r="P3537" s="73">
        <f>VLOOKUP($F3537,Assumptions!$A$23:$B$27,2,FALSE)*Assumptions!$B$4</f>
        <v>0.7</v>
      </c>
      <c r="Q3537" s="74">
        <f t="shared" si="110"/>
        <v>361126.75178756431</v>
      </c>
      <c r="R3537" s="75" t="str">
        <f>IF($O3537&lt;Assumptions!$B$17,"A",IF($O3537&lt;Assumptions!$B$18,"B",IF($O3537&lt;Assumptions!$B$19,"C",IF($O3537&lt;Assumptions!$B$20,"D","E"))))</f>
        <v>B</v>
      </c>
      <c r="S3537" s="75">
        <f t="shared" si="111"/>
        <v>1</v>
      </c>
    </row>
    <row r="3538" spans="1:19" ht="17.399999999999999" x14ac:dyDescent="0.3">
      <c r="A3538" s="39" t="s">
        <v>695</v>
      </c>
      <c r="B3538" s="39" t="s">
        <v>71</v>
      </c>
      <c r="C3538" s="39" t="s">
        <v>144</v>
      </c>
      <c r="D3538" s="39" t="s">
        <v>45</v>
      </c>
      <c r="E3538" s="70" t="s">
        <v>35</v>
      </c>
      <c r="F3538" s="70" t="s">
        <v>40</v>
      </c>
      <c r="G3538" s="78">
        <v>45689</v>
      </c>
      <c r="H3538" s="78">
        <v>45962</v>
      </c>
      <c r="I3538" s="69">
        <v>13172113.85</v>
      </c>
      <c r="J3538" s="70">
        <v>999</v>
      </c>
      <c r="K3538" s="71">
        <v>7.5999999999999998E-2</v>
      </c>
      <c r="L3538" s="70">
        <v>0</v>
      </c>
      <c r="M3538" s="71">
        <v>0.67</v>
      </c>
      <c r="N3538" s="72"/>
      <c r="O3538" s="73">
        <f>MIN(1,MAX(0,(1/(1+EXP(-(Assumptions!$B$5 + Assumptions!$B$6*$N3538))))*Assumptions!$B$3))</f>
        <v>3.9165722796764356E-2</v>
      </c>
      <c r="P3538" s="73">
        <f>VLOOKUP($F3538,Assumptions!$A$23:$B$27,2,FALSE)*Assumptions!$B$4</f>
        <v>0.7</v>
      </c>
      <c r="Q3538" s="74">
        <f t="shared" si="110"/>
        <v>361126.75178756431</v>
      </c>
      <c r="R3538" s="75" t="str">
        <f>IF($O3538&lt;Assumptions!$B$17,"A",IF($O3538&lt;Assumptions!$B$18,"B",IF($O3538&lt;Assumptions!$B$19,"C",IF($O3538&lt;Assumptions!$B$20,"D","E"))))</f>
        <v>B</v>
      </c>
      <c r="S3538" s="75">
        <f t="shared" si="111"/>
        <v>1</v>
      </c>
    </row>
    <row r="3539" spans="1:19" ht="17.399999999999999" x14ac:dyDescent="0.3">
      <c r="A3539" s="39" t="s">
        <v>695</v>
      </c>
      <c r="B3539" s="39" t="s">
        <v>71</v>
      </c>
      <c r="C3539" s="39" t="s">
        <v>144</v>
      </c>
      <c r="D3539" s="39" t="s">
        <v>45</v>
      </c>
      <c r="E3539" s="70" t="s">
        <v>35</v>
      </c>
      <c r="F3539" s="70" t="s">
        <v>40</v>
      </c>
      <c r="G3539" s="78">
        <v>45689</v>
      </c>
      <c r="H3539" s="78">
        <v>45992</v>
      </c>
      <c r="I3539" s="69">
        <v>13172113.85</v>
      </c>
      <c r="J3539" s="70">
        <v>999</v>
      </c>
      <c r="K3539" s="71">
        <v>0.05</v>
      </c>
      <c r="L3539" s="70">
        <v>0</v>
      </c>
      <c r="M3539" s="71">
        <v>0.67</v>
      </c>
      <c r="N3539" s="72"/>
      <c r="O3539" s="73">
        <f>MIN(1,MAX(0,(1/(1+EXP(-(Assumptions!$B$5 + Assumptions!$B$6*$N3539))))*Assumptions!$B$3))</f>
        <v>3.9165722796764356E-2</v>
      </c>
      <c r="P3539" s="73">
        <f>VLOOKUP($F3539,Assumptions!$A$23:$B$27,2,FALSE)*Assumptions!$B$4</f>
        <v>0.7</v>
      </c>
      <c r="Q3539" s="74">
        <f t="shared" si="110"/>
        <v>361126.75178756431</v>
      </c>
      <c r="R3539" s="75" t="str">
        <f>IF($O3539&lt;Assumptions!$B$17,"A",IF($O3539&lt;Assumptions!$B$18,"B",IF($O3539&lt;Assumptions!$B$19,"C",IF($O3539&lt;Assumptions!$B$20,"D","E"))))</f>
        <v>B</v>
      </c>
      <c r="S3539" s="75">
        <f t="shared" si="111"/>
        <v>1</v>
      </c>
    </row>
    <row r="3540" spans="1:19" ht="17.399999999999999" x14ac:dyDescent="0.3">
      <c r="A3540" s="39" t="s">
        <v>696</v>
      </c>
      <c r="B3540" s="39" t="s">
        <v>81</v>
      </c>
      <c r="C3540" s="39" t="s">
        <v>135</v>
      </c>
      <c r="D3540" s="39" t="s">
        <v>38</v>
      </c>
      <c r="E3540" s="70" t="s">
        <v>49</v>
      </c>
      <c r="F3540" s="70" t="s">
        <v>28</v>
      </c>
      <c r="G3540" s="78">
        <v>44344</v>
      </c>
      <c r="H3540" s="78">
        <v>45658</v>
      </c>
      <c r="I3540" s="69">
        <v>1700816</v>
      </c>
      <c r="J3540" s="70">
        <v>0</v>
      </c>
      <c r="K3540" s="71">
        <v>0.96799999999999997</v>
      </c>
      <c r="L3540" s="70">
        <v>0</v>
      </c>
      <c r="M3540" s="71">
        <v>0.46100000000000002</v>
      </c>
      <c r="N3540" s="72"/>
      <c r="O3540" s="73">
        <f>MIN(1,MAX(0,(1/(1+EXP(-(Assumptions!$B$5 + Assumptions!$B$6*$N3540))))*Assumptions!$B$3))</f>
        <v>3.9165722796764356E-2</v>
      </c>
      <c r="P3540" s="73">
        <f>VLOOKUP($F3540,Assumptions!$A$23:$B$27,2,FALSE)*Assumptions!$B$4</f>
        <v>0.35</v>
      </c>
      <c r="Q3540" s="74">
        <f t="shared" si="110"/>
        <v>23314.790794505545</v>
      </c>
      <c r="R3540" s="75" t="str">
        <f>IF($O3540&lt;Assumptions!$B$17,"A",IF($O3540&lt;Assumptions!$B$18,"B",IF($O3540&lt;Assumptions!$B$19,"C",IF($O3540&lt;Assumptions!$B$20,"D","E"))))</f>
        <v>B</v>
      </c>
      <c r="S3540" s="75">
        <f t="shared" si="111"/>
        <v>0</v>
      </c>
    </row>
    <row r="3541" spans="1:19" ht="17.399999999999999" x14ac:dyDescent="0.3">
      <c r="A3541" s="39" t="s">
        <v>696</v>
      </c>
      <c r="B3541" s="39" t="s">
        <v>81</v>
      </c>
      <c r="C3541" s="39" t="s">
        <v>135</v>
      </c>
      <c r="D3541" s="39" t="s">
        <v>38</v>
      </c>
      <c r="E3541" s="70" t="s">
        <v>49</v>
      </c>
      <c r="F3541" s="70" t="s">
        <v>28</v>
      </c>
      <c r="G3541" s="78">
        <v>44344</v>
      </c>
      <c r="H3541" s="78">
        <v>45689</v>
      </c>
      <c r="I3541" s="69">
        <v>1645781.64</v>
      </c>
      <c r="J3541" s="70">
        <v>15</v>
      </c>
      <c r="K3541" s="71">
        <v>1.1319999999999999</v>
      </c>
      <c r="L3541" s="70">
        <v>0</v>
      </c>
      <c r="M3541" s="71">
        <v>0.46100000000000002</v>
      </c>
      <c r="N3541" s="72"/>
      <c r="O3541" s="73">
        <f>MIN(1,MAX(0,(1/(1+EXP(-(Assumptions!$B$5 + Assumptions!$B$6*$N3541))))*Assumptions!$B$3))</f>
        <v>3.9165722796764356E-2</v>
      </c>
      <c r="P3541" s="73">
        <f>VLOOKUP($F3541,Assumptions!$A$23:$B$27,2,FALSE)*Assumptions!$B$4</f>
        <v>0.35</v>
      </c>
      <c r="Q3541" s="74">
        <f t="shared" si="110"/>
        <v>22560.379623685476</v>
      </c>
      <c r="R3541" s="75" t="str">
        <f>IF($O3541&lt;Assumptions!$B$17,"A",IF($O3541&lt;Assumptions!$B$18,"B",IF($O3541&lt;Assumptions!$B$19,"C",IF($O3541&lt;Assumptions!$B$20,"D","E"))))</f>
        <v>B</v>
      </c>
      <c r="S3541" s="75">
        <f t="shared" si="111"/>
        <v>0</v>
      </c>
    </row>
    <row r="3542" spans="1:19" ht="17.399999999999999" x14ac:dyDescent="0.3">
      <c r="A3542" s="39" t="s">
        <v>696</v>
      </c>
      <c r="B3542" s="39" t="s">
        <v>81</v>
      </c>
      <c r="C3542" s="39" t="s">
        <v>135</v>
      </c>
      <c r="D3542" s="39" t="s">
        <v>38</v>
      </c>
      <c r="E3542" s="70" t="s">
        <v>49</v>
      </c>
      <c r="F3542" s="70" t="s">
        <v>28</v>
      </c>
      <c r="G3542" s="78">
        <v>44344</v>
      </c>
      <c r="H3542" s="78">
        <v>45717</v>
      </c>
      <c r="I3542" s="69">
        <v>1598148.18</v>
      </c>
      <c r="J3542" s="70">
        <v>0</v>
      </c>
      <c r="K3542" s="71">
        <v>1.071</v>
      </c>
      <c r="L3542" s="70">
        <v>0</v>
      </c>
      <c r="M3542" s="71">
        <v>0.46100000000000002</v>
      </c>
      <c r="N3542" s="72"/>
      <c r="O3542" s="73">
        <f>MIN(1,MAX(0,(1/(1+EXP(-(Assumptions!$B$5 + Assumptions!$B$6*$N3542))))*Assumptions!$B$3))</f>
        <v>3.9165722796764356E-2</v>
      </c>
      <c r="P3542" s="73">
        <f>VLOOKUP($F3542,Assumptions!$A$23:$B$27,2,FALSE)*Assumptions!$B$4</f>
        <v>0.35</v>
      </c>
      <c r="Q3542" s="74">
        <f t="shared" si="110"/>
        <v>21907.42001211171</v>
      </c>
      <c r="R3542" s="75" t="str">
        <f>IF($O3542&lt;Assumptions!$B$17,"A",IF($O3542&lt;Assumptions!$B$18,"B",IF($O3542&lt;Assumptions!$B$19,"C",IF($O3542&lt;Assumptions!$B$20,"D","E"))))</f>
        <v>B</v>
      </c>
      <c r="S3542" s="75">
        <f t="shared" si="111"/>
        <v>0</v>
      </c>
    </row>
    <row r="3543" spans="1:19" ht="17.399999999999999" x14ac:dyDescent="0.3">
      <c r="A3543" s="39" t="s">
        <v>696</v>
      </c>
      <c r="B3543" s="39" t="s">
        <v>81</v>
      </c>
      <c r="C3543" s="39" t="s">
        <v>135</v>
      </c>
      <c r="D3543" s="39" t="s">
        <v>38</v>
      </c>
      <c r="E3543" s="70" t="s">
        <v>49</v>
      </c>
      <c r="F3543" s="70" t="s">
        <v>28</v>
      </c>
      <c r="G3543" s="78">
        <v>44344</v>
      </c>
      <c r="H3543" s="78">
        <v>45748</v>
      </c>
      <c r="I3543" s="69">
        <v>1554159.82</v>
      </c>
      <c r="J3543" s="70">
        <v>0</v>
      </c>
      <c r="K3543" s="71">
        <v>1.0109999999999999</v>
      </c>
      <c r="L3543" s="70">
        <v>0</v>
      </c>
      <c r="M3543" s="71">
        <v>0.46100000000000002</v>
      </c>
      <c r="N3543" s="72"/>
      <c r="O3543" s="73">
        <f>MIN(1,MAX(0,(1/(1+EXP(-(Assumptions!$B$5 + Assumptions!$B$6*$N3543))))*Assumptions!$B$3))</f>
        <v>3.9165722796764356E-2</v>
      </c>
      <c r="P3543" s="73">
        <f>VLOOKUP($F3543,Assumptions!$A$23:$B$27,2,FALSE)*Assumptions!$B$4</f>
        <v>0.35</v>
      </c>
      <c r="Q3543" s="74">
        <f t="shared" si="110"/>
        <v>21304.427442196215</v>
      </c>
      <c r="R3543" s="75" t="str">
        <f>IF($O3543&lt;Assumptions!$B$17,"A",IF($O3543&lt;Assumptions!$B$18,"B",IF($O3543&lt;Assumptions!$B$19,"C",IF($O3543&lt;Assumptions!$B$20,"D","E"))))</f>
        <v>B</v>
      </c>
      <c r="S3543" s="75">
        <f t="shared" si="111"/>
        <v>0</v>
      </c>
    </row>
    <row r="3544" spans="1:19" ht="17.399999999999999" x14ac:dyDescent="0.3">
      <c r="A3544" s="39" t="s">
        <v>696</v>
      </c>
      <c r="B3544" s="39" t="s">
        <v>81</v>
      </c>
      <c r="C3544" s="39" t="s">
        <v>135</v>
      </c>
      <c r="D3544" s="39" t="s">
        <v>38</v>
      </c>
      <c r="E3544" s="70" t="s">
        <v>49</v>
      </c>
      <c r="F3544" s="70" t="s">
        <v>28</v>
      </c>
      <c r="G3544" s="78">
        <v>44344</v>
      </c>
      <c r="H3544" s="78">
        <v>45778</v>
      </c>
      <c r="I3544" s="69">
        <v>1511877.31</v>
      </c>
      <c r="J3544" s="70">
        <v>0</v>
      </c>
      <c r="K3544" s="71">
        <v>1.0229999999999999</v>
      </c>
      <c r="L3544" s="70">
        <v>0</v>
      </c>
      <c r="M3544" s="71">
        <v>0.46100000000000002</v>
      </c>
      <c r="N3544" s="72"/>
      <c r="O3544" s="73">
        <f>MIN(1,MAX(0,(1/(1+EXP(-(Assumptions!$B$5 + Assumptions!$B$6*$N3544))))*Assumptions!$B$3))</f>
        <v>3.9165722796764356E-2</v>
      </c>
      <c r="P3544" s="73">
        <f>VLOOKUP($F3544,Assumptions!$A$23:$B$27,2,FALSE)*Assumptions!$B$4</f>
        <v>0.35</v>
      </c>
      <c r="Q3544" s="74">
        <f t="shared" si="110"/>
        <v>20724.818669162221</v>
      </c>
      <c r="R3544" s="75" t="str">
        <f>IF($O3544&lt;Assumptions!$B$17,"A",IF($O3544&lt;Assumptions!$B$18,"B",IF($O3544&lt;Assumptions!$B$19,"C",IF($O3544&lt;Assumptions!$B$20,"D","E"))))</f>
        <v>B</v>
      </c>
      <c r="S3544" s="75">
        <f t="shared" si="111"/>
        <v>0</v>
      </c>
    </row>
    <row r="3545" spans="1:19" ht="17.399999999999999" x14ac:dyDescent="0.3">
      <c r="A3545" s="39" t="s">
        <v>696</v>
      </c>
      <c r="B3545" s="39" t="s">
        <v>81</v>
      </c>
      <c r="C3545" s="39" t="s">
        <v>135</v>
      </c>
      <c r="D3545" s="39" t="s">
        <v>38</v>
      </c>
      <c r="E3545" s="70" t="s">
        <v>49</v>
      </c>
      <c r="F3545" s="70" t="s">
        <v>28</v>
      </c>
      <c r="G3545" s="78">
        <v>44344</v>
      </c>
      <c r="H3545" s="78">
        <v>45809</v>
      </c>
      <c r="I3545" s="69">
        <v>1464900.7</v>
      </c>
      <c r="J3545" s="70">
        <v>0</v>
      </c>
      <c r="K3545" s="71">
        <v>0.99299999999999999</v>
      </c>
      <c r="L3545" s="70">
        <v>0</v>
      </c>
      <c r="M3545" s="71">
        <v>0.46100000000000002</v>
      </c>
      <c r="N3545" s="72"/>
      <c r="O3545" s="73">
        <f>MIN(1,MAX(0,(1/(1+EXP(-(Assumptions!$B$5 + Assumptions!$B$6*$N3545))))*Assumptions!$B$3))</f>
        <v>3.9165722796764356E-2</v>
      </c>
      <c r="P3545" s="73">
        <f>VLOOKUP($F3545,Assumptions!$A$23:$B$27,2,FALSE)*Assumptions!$B$4</f>
        <v>0.35</v>
      </c>
      <c r="Q3545" s="74">
        <f t="shared" si="110"/>
        <v>20080.863159345121</v>
      </c>
      <c r="R3545" s="75" t="str">
        <f>IF($O3545&lt;Assumptions!$B$17,"A",IF($O3545&lt;Assumptions!$B$18,"B",IF($O3545&lt;Assumptions!$B$19,"C",IF($O3545&lt;Assumptions!$B$20,"D","E"))))</f>
        <v>B</v>
      </c>
      <c r="S3545" s="75">
        <f t="shared" si="111"/>
        <v>0</v>
      </c>
    </row>
    <row r="3546" spans="1:19" ht="17.399999999999999" x14ac:dyDescent="0.3">
      <c r="A3546" s="39" t="s">
        <v>696</v>
      </c>
      <c r="B3546" s="39" t="s">
        <v>81</v>
      </c>
      <c r="C3546" s="39" t="s">
        <v>135</v>
      </c>
      <c r="D3546" s="39" t="s">
        <v>38</v>
      </c>
      <c r="E3546" s="70" t="s">
        <v>49</v>
      </c>
      <c r="F3546" s="70" t="s">
        <v>28</v>
      </c>
      <c r="G3546" s="78">
        <v>44344</v>
      </c>
      <c r="H3546" s="78">
        <v>45839</v>
      </c>
      <c r="I3546" s="69">
        <v>1417517.49</v>
      </c>
      <c r="J3546" s="70">
        <v>0</v>
      </c>
      <c r="K3546" s="71">
        <v>0.995</v>
      </c>
      <c r="L3546" s="70">
        <v>0</v>
      </c>
      <c r="M3546" s="71">
        <v>0.46100000000000002</v>
      </c>
      <c r="N3546" s="72"/>
      <c r="O3546" s="73">
        <f>MIN(1,MAX(0,(1/(1+EXP(-(Assumptions!$B$5 + Assumptions!$B$6*$N3546))))*Assumptions!$B$3))</f>
        <v>3.9165722796764356E-2</v>
      </c>
      <c r="P3546" s="73">
        <f>VLOOKUP($F3546,Assumptions!$A$23:$B$27,2,FALSE)*Assumptions!$B$4</f>
        <v>0.35</v>
      </c>
      <c r="Q3546" s="74">
        <f t="shared" si="110"/>
        <v>19431.333975516816</v>
      </c>
      <c r="R3546" s="75" t="str">
        <f>IF($O3546&lt;Assumptions!$B$17,"A",IF($O3546&lt;Assumptions!$B$18,"B",IF($O3546&lt;Assumptions!$B$19,"C",IF($O3546&lt;Assumptions!$B$20,"D","E"))))</f>
        <v>B</v>
      </c>
      <c r="S3546" s="75">
        <f t="shared" si="111"/>
        <v>0</v>
      </c>
    </row>
    <row r="3547" spans="1:19" ht="17.399999999999999" x14ac:dyDescent="0.3">
      <c r="A3547" s="39" t="s">
        <v>696</v>
      </c>
      <c r="B3547" s="39" t="s">
        <v>81</v>
      </c>
      <c r="C3547" s="39" t="s">
        <v>135</v>
      </c>
      <c r="D3547" s="39" t="s">
        <v>38</v>
      </c>
      <c r="E3547" s="70" t="s">
        <v>49</v>
      </c>
      <c r="F3547" s="70" t="s">
        <v>28</v>
      </c>
      <c r="G3547" s="78">
        <v>44344</v>
      </c>
      <c r="H3547" s="78">
        <v>45870</v>
      </c>
      <c r="I3547" s="69">
        <v>1372622.84</v>
      </c>
      <c r="J3547" s="70">
        <v>15</v>
      </c>
      <c r="K3547" s="71">
        <v>1.1419999999999999</v>
      </c>
      <c r="L3547" s="70">
        <v>0</v>
      </c>
      <c r="M3547" s="71">
        <v>0.46100000000000002</v>
      </c>
      <c r="N3547" s="72"/>
      <c r="O3547" s="73">
        <f>MIN(1,MAX(0,(1/(1+EXP(-(Assumptions!$B$5 + Assumptions!$B$6*$N3547))))*Assumptions!$B$3))</f>
        <v>3.9165722796764356E-2</v>
      </c>
      <c r="P3547" s="73">
        <f>VLOOKUP($F3547,Assumptions!$A$23:$B$27,2,FALSE)*Assumptions!$B$4</f>
        <v>0.35</v>
      </c>
      <c r="Q3547" s="74">
        <f t="shared" si="110"/>
        <v>18815.917979581602</v>
      </c>
      <c r="R3547" s="75" t="str">
        <f>IF($O3547&lt;Assumptions!$B$17,"A",IF($O3547&lt;Assumptions!$B$18,"B",IF($O3547&lt;Assumptions!$B$19,"C",IF($O3547&lt;Assumptions!$B$20,"D","E"))))</f>
        <v>B</v>
      </c>
      <c r="S3547" s="75">
        <f t="shared" si="111"/>
        <v>0</v>
      </c>
    </row>
    <row r="3548" spans="1:19" ht="17.399999999999999" x14ac:dyDescent="0.3">
      <c r="A3548" s="39" t="s">
        <v>696</v>
      </c>
      <c r="B3548" s="39" t="s">
        <v>81</v>
      </c>
      <c r="C3548" s="39" t="s">
        <v>135</v>
      </c>
      <c r="D3548" s="39" t="s">
        <v>38</v>
      </c>
      <c r="E3548" s="70" t="s">
        <v>49</v>
      </c>
      <c r="F3548" s="70" t="s">
        <v>28</v>
      </c>
      <c r="G3548" s="78">
        <v>44344</v>
      </c>
      <c r="H3548" s="78">
        <v>45901</v>
      </c>
      <c r="I3548" s="69">
        <v>1332837.8400000001</v>
      </c>
      <c r="J3548" s="70">
        <v>0</v>
      </c>
      <c r="K3548" s="71">
        <v>0.96</v>
      </c>
      <c r="L3548" s="70">
        <v>0</v>
      </c>
      <c r="M3548" s="71">
        <v>0.46100000000000002</v>
      </c>
      <c r="N3548" s="72"/>
      <c r="O3548" s="73">
        <f>MIN(1,MAX(0,(1/(1+EXP(-(Assumptions!$B$5 + Assumptions!$B$6*$N3548))))*Assumptions!$B$3))</f>
        <v>3.9165722796764356E-2</v>
      </c>
      <c r="P3548" s="73">
        <f>VLOOKUP($F3548,Assumptions!$A$23:$B$27,2,FALSE)*Assumptions!$B$4</f>
        <v>0.35</v>
      </c>
      <c r="Q3548" s="74">
        <f t="shared" si="110"/>
        <v>18270.545081067357</v>
      </c>
      <c r="R3548" s="75" t="str">
        <f>IF($O3548&lt;Assumptions!$B$17,"A",IF($O3548&lt;Assumptions!$B$18,"B",IF($O3548&lt;Assumptions!$B$19,"C",IF($O3548&lt;Assumptions!$B$20,"D","E"))))</f>
        <v>B</v>
      </c>
      <c r="S3548" s="75">
        <f t="shared" si="111"/>
        <v>0</v>
      </c>
    </row>
    <row r="3549" spans="1:19" ht="17.399999999999999" x14ac:dyDescent="0.3">
      <c r="A3549" s="39" t="s">
        <v>696</v>
      </c>
      <c r="B3549" s="39" t="s">
        <v>81</v>
      </c>
      <c r="C3549" s="39" t="s">
        <v>135</v>
      </c>
      <c r="D3549" s="39" t="s">
        <v>38</v>
      </c>
      <c r="E3549" s="70" t="s">
        <v>49</v>
      </c>
      <c r="F3549" s="70" t="s">
        <v>28</v>
      </c>
      <c r="G3549" s="78">
        <v>44344</v>
      </c>
      <c r="H3549" s="78">
        <v>45931</v>
      </c>
      <c r="I3549" s="69">
        <v>1292222.4099999999</v>
      </c>
      <c r="J3549" s="70">
        <v>0</v>
      </c>
      <c r="K3549" s="71">
        <v>1.1100000000000001</v>
      </c>
      <c r="L3549" s="70">
        <v>0</v>
      </c>
      <c r="M3549" s="71">
        <v>0.46100000000000002</v>
      </c>
      <c r="N3549" s="72"/>
      <c r="O3549" s="73">
        <f>MIN(1,MAX(0,(1/(1+EXP(-(Assumptions!$B$5 + Assumptions!$B$6*$N3549))))*Assumptions!$B$3))</f>
        <v>3.9165722796764356E-2</v>
      </c>
      <c r="P3549" s="73">
        <f>VLOOKUP($F3549,Assumptions!$A$23:$B$27,2,FALSE)*Assumptions!$B$4</f>
        <v>0.35</v>
      </c>
      <c r="Q3549" s="74">
        <f t="shared" si="110"/>
        <v>17713.788645639368</v>
      </c>
      <c r="R3549" s="75" t="str">
        <f>IF($O3549&lt;Assumptions!$B$17,"A",IF($O3549&lt;Assumptions!$B$18,"B",IF($O3549&lt;Assumptions!$B$19,"C",IF($O3549&lt;Assumptions!$B$20,"D","E"))))</f>
        <v>B</v>
      </c>
      <c r="S3549" s="75">
        <f t="shared" si="111"/>
        <v>0</v>
      </c>
    </row>
    <row r="3550" spans="1:19" ht="17.399999999999999" x14ac:dyDescent="0.3">
      <c r="A3550" s="39" t="s">
        <v>696</v>
      </c>
      <c r="B3550" s="39" t="s">
        <v>81</v>
      </c>
      <c r="C3550" s="39" t="s">
        <v>135</v>
      </c>
      <c r="D3550" s="39" t="s">
        <v>38</v>
      </c>
      <c r="E3550" s="70" t="s">
        <v>49</v>
      </c>
      <c r="F3550" s="70" t="s">
        <v>28</v>
      </c>
      <c r="G3550" s="78">
        <v>44344</v>
      </c>
      <c r="H3550" s="78">
        <v>45962</v>
      </c>
      <c r="I3550" s="69">
        <v>1258254.48</v>
      </c>
      <c r="J3550" s="70">
        <v>0</v>
      </c>
      <c r="K3550" s="71">
        <v>1.1140000000000001</v>
      </c>
      <c r="L3550" s="70">
        <v>0</v>
      </c>
      <c r="M3550" s="71">
        <v>0.46100000000000002</v>
      </c>
      <c r="N3550" s="72"/>
      <c r="O3550" s="73">
        <f>MIN(1,MAX(0,(1/(1+EXP(-(Assumptions!$B$5 + Assumptions!$B$6*$N3550))))*Assumptions!$B$3))</f>
        <v>3.9165722796764356E-2</v>
      </c>
      <c r="P3550" s="73">
        <f>VLOOKUP($F3550,Assumptions!$A$23:$B$27,2,FALSE)*Assumptions!$B$4</f>
        <v>0.35</v>
      </c>
      <c r="Q3550" s="74">
        <f t="shared" si="110"/>
        <v>17248.156160013408</v>
      </c>
      <c r="R3550" s="75" t="str">
        <f>IF($O3550&lt;Assumptions!$B$17,"A",IF($O3550&lt;Assumptions!$B$18,"B",IF($O3550&lt;Assumptions!$B$19,"C",IF($O3550&lt;Assumptions!$B$20,"D","E"))))</f>
        <v>B</v>
      </c>
      <c r="S3550" s="75">
        <f t="shared" si="111"/>
        <v>0</v>
      </c>
    </row>
    <row r="3551" spans="1:19" ht="17.399999999999999" x14ac:dyDescent="0.3">
      <c r="A3551" s="39" t="s">
        <v>696</v>
      </c>
      <c r="B3551" s="39" t="s">
        <v>81</v>
      </c>
      <c r="C3551" s="39" t="s">
        <v>135</v>
      </c>
      <c r="D3551" s="39" t="s">
        <v>38</v>
      </c>
      <c r="E3551" s="70" t="s">
        <v>49</v>
      </c>
      <c r="F3551" s="70" t="s">
        <v>28</v>
      </c>
      <c r="G3551" s="78">
        <v>44344</v>
      </c>
      <c r="H3551" s="78">
        <v>45992</v>
      </c>
      <c r="I3551" s="69">
        <v>1220252.08</v>
      </c>
      <c r="J3551" s="70">
        <v>0</v>
      </c>
      <c r="K3551" s="71">
        <v>1.0189999999999999</v>
      </c>
      <c r="L3551" s="70">
        <v>0</v>
      </c>
      <c r="M3551" s="71">
        <v>0.46100000000000002</v>
      </c>
      <c r="N3551" s="72"/>
      <c r="O3551" s="73">
        <f>MIN(1,MAX(0,(1/(1+EXP(-(Assumptions!$B$5 + Assumptions!$B$6*$N3551))))*Assumptions!$B$3))</f>
        <v>3.9165722796764356E-2</v>
      </c>
      <c r="P3551" s="73">
        <f>VLOOKUP($F3551,Assumptions!$A$23:$B$27,2,FALSE)*Assumptions!$B$4</f>
        <v>0.35</v>
      </c>
      <c r="Q3551" s="74">
        <f t="shared" si="110"/>
        <v>16727.219147609296</v>
      </c>
      <c r="R3551" s="75" t="str">
        <f>IF($O3551&lt;Assumptions!$B$17,"A",IF($O3551&lt;Assumptions!$B$18,"B",IF($O3551&lt;Assumptions!$B$19,"C",IF($O3551&lt;Assumptions!$B$20,"D","E"))))</f>
        <v>B</v>
      </c>
      <c r="S3551" s="75">
        <f t="shared" si="111"/>
        <v>0</v>
      </c>
    </row>
    <row r="3552" spans="1:19" ht="17.399999999999999" x14ac:dyDescent="0.3">
      <c r="A3552" s="39" t="s">
        <v>698</v>
      </c>
      <c r="B3552" s="39" t="s">
        <v>83</v>
      </c>
      <c r="C3552" s="39" t="s">
        <v>22</v>
      </c>
      <c r="D3552" s="39" t="s">
        <v>48</v>
      </c>
      <c r="E3552" s="70" t="s">
        <v>43</v>
      </c>
      <c r="F3552" s="70" t="s">
        <v>28</v>
      </c>
      <c r="G3552" s="78">
        <v>43664</v>
      </c>
      <c r="H3552" s="78">
        <v>45658</v>
      </c>
      <c r="I3552" s="69">
        <v>2491117.7200000002</v>
      </c>
      <c r="J3552" s="70">
        <v>0</v>
      </c>
      <c r="K3552" s="71">
        <v>1.1040000000000001</v>
      </c>
      <c r="L3552" s="70">
        <v>0</v>
      </c>
      <c r="M3552" s="71">
        <v>1.0229999999999999</v>
      </c>
      <c r="N3552" s="72"/>
      <c r="O3552" s="73">
        <f>MIN(1,MAX(0,(1/(1+EXP(-(Assumptions!$B$5 + Assumptions!$B$6*$N3552))))*Assumptions!$B$3))</f>
        <v>3.9165722796764356E-2</v>
      </c>
      <c r="P3552" s="73">
        <f>VLOOKUP($F3552,Assumptions!$A$23:$B$27,2,FALSE)*Assumptions!$B$4</f>
        <v>0.35</v>
      </c>
      <c r="Q3552" s="74">
        <f t="shared" si="110"/>
        <v>34148.249126469673</v>
      </c>
      <c r="R3552" s="75" t="str">
        <f>IF($O3552&lt;Assumptions!$B$17,"A",IF($O3552&lt;Assumptions!$B$18,"B",IF($O3552&lt;Assumptions!$B$19,"C",IF($O3552&lt;Assumptions!$B$20,"D","E"))))</f>
        <v>B</v>
      </c>
      <c r="S3552" s="75">
        <f t="shared" si="111"/>
        <v>0</v>
      </c>
    </row>
    <row r="3553" spans="1:19" ht="17.399999999999999" x14ac:dyDescent="0.3">
      <c r="A3553" s="39" t="s">
        <v>698</v>
      </c>
      <c r="B3553" s="39" t="s">
        <v>83</v>
      </c>
      <c r="C3553" s="39" t="s">
        <v>22</v>
      </c>
      <c r="D3553" s="39" t="s">
        <v>48</v>
      </c>
      <c r="E3553" s="70" t="s">
        <v>43</v>
      </c>
      <c r="F3553" s="70" t="s">
        <v>28</v>
      </c>
      <c r="G3553" s="78">
        <v>43664</v>
      </c>
      <c r="H3553" s="78">
        <v>45689</v>
      </c>
      <c r="I3553" s="69">
        <v>2444988.16</v>
      </c>
      <c r="J3553" s="70">
        <v>65</v>
      </c>
      <c r="K3553" s="71">
        <v>0.439</v>
      </c>
      <c r="L3553" s="70">
        <v>0</v>
      </c>
      <c r="M3553" s="71">
        <v>1.0229999999999999</v>
      </c>
      <c r="N3553" s="72"/>
      <c r="O3553" s="73">
        <f>MIN(1,MAX(0,(1/(1+EXP(-(Assumptions!$B$5 + Assumptions!$B$6*$N3553))))*Assumptions!$B$3))</f>
        <v>3.9165722796764356E-2</v>
      </c>
      <c r="P3553" s="73">
        <f>VLOOKUP($F3553,Assumptions!$A$23:$B$27,2,FALSE)*Assumptions!$B$4</f>
        <v>0.35</v>
      </c>
      <c r="Q3553" s="74">
        <f t="shared" si="110"/>
        <v>33515.904980575826</v>
      </c>
      <c r="R3553" s="75" t="str">
        <f>IF($O3553&lt;Assumptions!$B$17,"A",IF($O3553&lt;Assumptions!$B$18,"B",IF($O3553&lt;Assumptions!$B$19,"C",IF($O3553&lt;Assumptions!$B$20,"D","E"))))</f>
        <v>B</v>
      </c>
      <c r="S3553" s="75">
        <f t="shared" si="111"/>
        <v>0</v>
      </c>
    </row>
    <row r="3554" spans="1:19" ht="17.399999999999999" x14ac:dyDescent="0.3">
      <c r="A3554" s="39" t="s">
        <v>698</v>
      </c>
      <c r="B3554" s="39" t="s">
        <v>83</v>
      </c>
      <c r="C3554" s="39" t="s">
        <v>22</v>
      </c>
      <c r="D3554" s="39" t="s">
        <v>48</v>
      </c>
      <c r="E3554" s="70" t="s">
        <v>43</v>
      </c>
      <c r="F3554" s="70" t="s">
        <v>28</v>
      </c>
      <c r="G3554" s="78">
        <v>43664</v>
      </c>
      <c r="H3554" s="78">
        <v>45717</v>
      </c>
      <c r="I3554" s="69">
        <v>2410145.25</v>
      </c>
      <c r="J3554" s="70">
        <v>0</v>
      </c>
      <c r="K3554" s="71">
        <v>1.121</v>
      </c>
      <c r="L3554" s="70">
        <v>0</v>
      </c>
      <c r="M3554" s="71">
        <v>1.0229999999999999</v>
      </c>
      <c r="N3554" s="72"/>
      <c r="O3554" s="73">
        <f>MIN(1,MAX(0,(1/(1+EXP(-(Assumptions!$B$5 + Assumptions!$B$6*$N3554))))*Assumptions!$B$3))</f>
        <v>3.9165722796764356E-2</v>
      </c>
      <c r="P3554" s="73">
        <f>VLOOKUP($F3554,Assumptions!$A$23:$B$27,2,FALSE)*Assumptions!$B$4</f>
        <v>0.35</v>
      </c>
      <c r="Q3554" s="74">
        <f t="shared" si="110"/>
        <v>33038.27826650341</v>
      </c>
      <c r="R3554" s="75" t="str">
        <f>IF($O3554&lt;Assumptions!$B$17,"A",IF($O3554&lt;Assumptions!$B$18,"B",IF($O3554&lt;Assumptions!$B$19,"C",IF($O3554&lt;Assumptions!$B$20,"D","E"))))</f>
        <v>B</v>
      </c>
      <c r="S3554" s="75">
        <f t="shared" si="111"/>
        <v>0</v>
      </c>
    </row>
    <row r="3555" spans="1:19" ht="17.399999999999999" x14ac:dyDescent="0.3">
      <c r="A3555" s="39" t="s">
        <v>698</v>
      </c>
      <c r="B3555" s="39" t="s">
        <v>83</v>
      </c>
      <c r="C3555" s="39" t="s">
        <v>22</v>
      </c>
      <c r="D3555" s="39" t="s">
        <v>48</v>
      </c>
      <c r="E3555" s="70" t="s">
        <v>43</v>
      </c>
      <c r="F3555" s="70" t="s">
        <v>28</v>
      </c>
      <c r="G3555" s="78">
        <v>43664</v>
      </c>
      <c r="H3555" s="78">
        <v>45748</v>
      </c>
      <c r="I3555" s="69">
        <v>2363427.4</v>
      </c>
      <c r="J3555" s="70">
        <v>0</v>
      </c>
      <c r="K3555" s="71">
        <v>1.056</v>
      </c>
      <c r="L3555" s="70">
        <v>0</v>
      </c>
      <c r="M3555" s="71">
        <v>1.0229999999999999</v>
      </c>
      <c r="N3555" s="72"/>
      <c r="O3555" s="73">
        <f>MIN(1,MAX(0,(1/(1+EXP(-(Assumptions!$B$5 + Assumptions!$B$6*$N3555))))*Assumptions!$B$3))</f>
        <v>3.9165722796764356E-2</v>
      </c>
      <c r="P3555" s="73">
        <f>VLOOKUP($F3555,Assumptions!$A$23:$B$27,2,FALSE)*Assumptions!$B$4</f>
        <v>0.35</v>
      </c>
      <c r="Q3555" s="74">
        <f t="shared" si="110"/>
        <v>32397.869839537125</v>
      </c>
      <c r="R3555" s="75" t="str">
        <f>IF($O3555&lt;Assumptions!$B$17,"A",IF($O3555&lt;Assumptions!$B$18,"B",IF($O3555&lt;Assumptions!$B$19,"C",IF($O3555&lt;Assumptions!$B$20,"D","E"))))</f>
        <v>B</v>
      </c>
      <c r="S3555" s="75">
        <f t="shared" si="111"/>
        <v>0</v>
      </c>
    </row>
    <row r="3556" spans="1:19" ht="17.399999999999999" x14ac:dyDescent="0.3">
      <c r="A3556" s="39" t="s">
        <v>698</v>
      </c>
      <c r="B3556" s="39" t="s">
        <v>83</v>
      </c>
      <c r="C3556" s="39" t="s">
        <v>22</v>
      </c>
      <c r="D3556" s="39" t="s">
        <v>48</v>
      </c>
      <c r="E3556" s="70" t="s">
        <v>43</v>
      </c>
      <c r="F3556" s="70" t="s">
        <v>28</v>
      </c>
      <c r="G3556" s="78">
        <v>43664</v>
      </c>
      <c r="H3556" s="78">
        <v>45778</v>
      </c>
      <c r="I3556" s="69">
        <v>2317466.7999999998</v>
      </c>
      <c r="J3556" s="70">
        <v>15</v>
      </c>
      <c r="K3556" s="71">
        <v>1.133</v>
      </c>
      <c r="L3556" s="70">
        <v>0</v>
      </c>
      <c r="M3556" s="71">
        <v>1.0229999999999999</v>
      </c>
      <c r="N3556" s="72"/>
      <c r="O3556" s="73">
        <f>MIN(1,MAX(0,(1/(1+EXP(-(Assumptions!$B$5 + Assumptions!$B$6*$N3556))))*Assumptions!$B$3))</f>
        <v>3.9165722796764356E-2</v>
      </c>
      <c r="P3556" s="73">
        <f>VLOOKUP($F3556,Assumptions!$A$23:$B$27,2,FALSE)*Assumptions!$B$4</f>
        <v>0.35</v>
      </c>
      <c r="Q3556" s="74">
        <f t="shared" si="110"/>
        <v>31767.841797826582</v>
      </c>
      <c r="R3556" s="75" t="str">
        <f>IF($O3556&lt;Assumptions!$B$17,"A",IF($O3556&lt;Assumptions!$B$18,"B",IF($O3556&lt;Assumptions!$B$19,"C",IF($O3556&lt;Assumptions!$B$20,"D","E"))))</f>
        <v>B</v>
      </c>
      <c r="S3556" s="75">
        <f t="shared" si="111"/>
        <v>0</v>
      </c>
    </row>
    <row r="3557" spans="1:19" ht="17.399999999999999" x14ac:dyDescent="0.3">
      <c r="A3557" s="39" t="s">
        <v>698</v>
      </c>
      <c r="B3557" s="39" t="s">
        <v>83</v>
      </c>
      <c r="C3557" s="39" t="s">
        <v>22</v>
      </c>
      <c r="D3557" s="39" t="s">
        <v>48</v>
      </c>
      <c r="E3557" s="70" t="s">
        <v>43</v>
      </c>
      <c r="F3557" s="70" t="s">
        <v>28</v>
      </c>
      <c r="G3557" s="78">
        <v>43664</v>
      </c>
      <c r="H3557" s="78">
        <v>45809</v>
      </c>
      <c r="I3557" s="69">
        <v>2280524.12</v>
      </c>
      <c r="J3557" s="70">
        <v>35</v>
      </c>
      <c r="K3557" s="71">
        <v>0.436</v>
      </c>
      <c r="L3557" s="70">
        <v>0</v>
      </c>
      <c r="M3557" s="71">
        <v>1.0229999999999999</v>
      </c>
      <c r="N3557" s="72"/>
      <c r="O3557" s="73">
        <f>MIN(1,MAX(0,(1/(1+EXP(-(Assumptions!$B$5 + Assumptions!$B$6*$N3557))))*Assumptions!$B$3))</f>
        <v>3.9165722796764356E-2</v>
      </c>
      <c r="P3557" s="73">
        <f>VLOOKUP($F3557,Assumptions!$A$23:$B$27,2,FALSE)*Assumptions!$B$4</f>
        <v>0.35</v>
      </c>
      <c r="Q3557" s="74">
        <f t="shared" si="110"/>
        <v>31261.431430339238</v>
      </c>
      <c r="R3557" s="75" t="str">
        <f>IF($O3557&lt;Assumptions!$B$17,"A",IF($O3557&lt;Assumptions!$B$18,"B",IF($O3557&lt;Assumptions!$B$19,"C",IF($O3557&lt;Assumptions!$B$20,"D","E"))))</f>
        <v>B</v>
      </c>
      <c r="S3557" s="75">
        <f t="shared" si="111"/>
        <v>0</v>
      </c>
    </row>
    <row r="3558" spans="1:19" ht="17.399999999999999" x14ac:dyDescent="0.3">
      <c r="A3558" s="39" t="s">
        <v>698</v>
      </c>
      <c r="B3558" s="39" t="s">
        <v>83</v>
      </c>
      <c r="C3558" s="39" t="s">
        <v>22</v>
      </c>
      <c r="D3558" s="39" t="s">
        <v>48</v>
      </c>
      <c r="E3558" s="70" t="s">
        <v>43</v>
      </c>
      <c r="F3558" s="70" t="s">
        <v>28</v>
      </c>
      <c r="G3558" s="78">
        <v>43664</v>
      </c>
      <c r="H3558" s="78">
        <v>45839</v>
      </c>
      <c r="I3558" s="69">
        <v>2247948.12</v>
      </c>
      <c r="J3558" s="70">
        <v>0</v>
      </c>
      <c r="K3558" s="71">
        <v>1.0620000000000001</v>
      </c>
      <c r="L3558" s="70">
        <v>0</v>
      </c>
      <c r="M3558" s="71">
        <v>1.0229999999999999</v>
      </c>
      <c r="N3558" s="72"/>
      <c r="O3558" s="73">
        <f>MIN(1,MAX(0,(1/(1+EXP(-(Assumptions!$B$5 + Assumptions!$B$6*$N3558))))*Assumptions!$B$3))</f>
        <v>3.9165722796764356E-2</v>
      </c>
      <c r="P3558" s="73">
        <f>VLOOKUP($F3558,Assumptions!$A$23:$B$27,2,FALSE)*Assumptions!$B$4</f>
        <v>0.35</v>
      </c>
      <c r="Q3558" s="74">
        <f t="shared" si="110"/>
        <v>30814.879525299653</v>
      </c>
      <c r="R3558" s="75" t="str">
        <f>IF($O3558&lt;Assumptions!$B$17,"A",IF($O3558&lt;Assumptions!$B$18,"B",IF($O3558&lt;Assumptions!$B$19,"C",IF($O3558&lt;Assumptions!$B$20,"D","E"))))</f>
        <v>B</v>
      </c>
      <c r="S3558" s="75">
        <f t="shared" si="111"/>
        <v>0</v>
      </c>
    </row>
    <row r="3559" spans="1:19" ht="17.399999999999999" x14ac:dyDescent="0.3">
      <c r="A3559" s="39" t="s">
        <v>698</v>
      </c>
      <c r="B3559" s="39" t="s">
        <v>83</v>
      </c>
      <c r="C3559" s="39" t="s">
        <v>22</v>
      </c>
      <c r="D3559" s="39" t="s">
        <v>48</v>
      </c>
      <c r="E3559" s="70" t="s">
        <v>43</v>
      </c>
      <c r="F3559" s="70" t="s">
        <v>28</v>
      </c>
      <c r="G3559" s="78">
        <v>43664</v>
      </c>
      <c r="H3559" s="78">
        <v>45870</v>
      </c>
      <c r="I3559" s="69">
        <v>2212071.04</v>
      </c>
      <c r="J3559" s="70">
        <v>0</v>
      </c>
      <c r="K3559" s="71">
        <v>1.077</v>
      </c>
      <c r="L3559" s="70">
        <v>0</v>
      </c>
      <c r="M3559" s="71">
        <v>1.0229999999999999</v>
      </c>
      <c r="N3559" s="72"/>
      <c r="O3559" s="73">
        <f>MIN(1,MAX(0,(1/(1+EXP(-(Assumptions!$B$5 + Assumptions!$B$6*$N3559))))*Assumptions!$B$3))</f>
        <v>3.9165722796764356E-2</v>
      </c>
      <c r="P3559" s="73">
        <f>VLOOKUP($F3559,Assumptions!$A$23:$B$27,2,FALSE)*Assumptions!$B$4</f>
        <v>0.35</v>
      </c>
      <c r="Q3559" s="74">
        <f t="shared" si="110"/>
        <v>30323.076405786585</v>
      </c>
      <c r="R3559" s="75" t="str">
        <f>IF($O3559&lt;Assumptions!$B$17,"A",IF($O3559&lt;Assumptions!$B$18,"B",IF($O3559&lt;Assumptions!$B$19,"C",IF($O3559&lt;Assumptions!$B$20,"D","E"))))</f>
        <v>B</v>
      </c>
      <c r="S3559" s="75">
        <f t="shared" si="111"/>
        <v>0</v>
      </c>
    </row>
    <row r="3560" spans="1:19" ht="17.399999999999999" x14ac:dyDescent="0.3">
      <c r="A3560" s="39" t="s">
        <v>698</v>
      </c>
      <c r="B3560" s="39" t="s">
        <v>83</v>
      </c>
      <c r="C3560" s="39" t="s">
        <v>22</v>
      </c>
      <c r="D3560" s="39" t="s">
        <v>48</v>
      </c>
      <c r="E3560" s="70" t="s">
        <v>43</v>
      </c>
      <c r="F3560" s="70" t="s">
        <v>28</v>
      </c>
      <c r="G3560" s="78">
        <v>43664</v>
      </c>
      <c r="H3560" s="78">
        <v>45901</v>
      </c>
      <c r="I3560" s="69">
        <v>2169545.23</v>
      </c>
      <c r="J3560" s="70">
        <v>65</v>
      </c>
      <c r="K3560" s="71">
        <v>0.53600000000000003</v>
      </c>
      <c r="L3560" s="70">
        <v>0</v>
      </c>
      <c r="M3560" s="71">
        <v>1.0229999999999999</v>
      </c>
      <c r="N3560" s="72"/>
      <c r="O3560" s="73">
        <f>MIN(1,MAX(0,(1/(1+EXP(-(Assumptions!$B$5 + Assumptions!$B$6*$N3560))))*Assumptions!$B$3))</f>
        <v>3.9165722796764356E-2</v>
      </c>
      <c r="P3560" s="73">
        <f>VLOOKUP($F3560,Assumptions!$A$23:$B$27,2,FALSE)*Assumptions!$B$4</f>
        <v>0.35</v>
      </c>
      <c r="Q3560" s="74">
        <f t="shared" si="110"/>
        <v>29740.132475627826</v>
      </c>
      <c r="R3560" s="75" t="str">
        <f>IF($O3560&lt;Assumptions!$B$17,"A",IF($O3560&lt;Assumptions!$B$18,"B",IF($O3560&lt;Assumptions!$B$19,"C",IF($O3560&lt;Assumptions!$B$20,"D","E"))))</f>
        <v>B</v>
      </c>
      <c r="S3560" s="75">
        <f t="shared" si="111"/>
        <v>0</v>
      </c>
    </row>
    <row r="3561" spans="1:19" ht="17.399999999999999" x14ac:dyDescent="0.3">
      <c r="A3561" s="39" t="s">
        <v>698</v>
      </c>
      <c r="B3561" s="39" t="s">
        <v>83</v>
      </c>
      <c r="C3561" s="39" t="s">
        <v>22</v>
      </c>
      <c r="D3561" s="39" t="s">
        <v>48</v>
      </c>
      <c r="E3561" s="70" t="s">
        <v>43</v>
      </c>
      <c r="F3561" s="70" t="s">
        <v>28</v>
      </c>
      <c r="G3561" s="78">
        <v>43664</v>
      </c>
      <c r="H3561" s="78">
        <v>45931</v>
      </c>
      <c r="I3561" s="69">
        <v>2134829.23</v>
      </c>
      <c r="J3561" s="70">
        <v>220</v>
      </c>
      <c r="K3561" s="71">
        <v>0.53700000000000003</v>
      </c>
      <c r="L3561" s="70">
        <v>1</v>
      </c>
      <c r="M3561" s="71">
        <v>1.0229999999999999</v>
      </c>
      <c r="N3561" s="72"/>
      <c r="O3561" s="73">
        <f>MIN(1,MAX(0,(1/(1+EXP(-(Assumptions!$B$5 + Assumptions!$B$6*$N3561))))*Assumptions!$B$3))</f>
        <v>3.9165722796764356E-2</v>
      </c>
      <c r="P3561" s="73">
        <f>VLOOKUP($F3561,Assumptions!$A$23:$B$27,2,FALSE)*Assumptions!$B$4</f>
        <v>0.35</v>
      </c>
      <c r="Q3561" s="74">
        <f t="shared" si="110"/>
        <v>29264.245444213462</v>
      </c>
      <c r="R3561" s="75" t="str">
        <f>IF($O3561&lt;Assumptions!$B$17,"A",IF($O3561&lt;Assumptions!$B$18,"B",IF($O3561&lt;Assumptions!$B$19,"C",IF($O3561&lt;Assumptions!$B$20,"D","E"))))</f>
        <v>B</v>
      </c>
      <c r="S3561" s="75">
        <f t="shared" si="111"/>
        <v>1</v>
      </c>
    </row>
    <row r="3562" spans="1:19" ht="17.399999999999999" x14ac:dyDescent="0.3">
      <c r="A3562" s="39" t="s">
        <v>698</v>
      </c>
      <c r="B3562" s="39" t="s">
        <v>83</v>
      </c>
      <c r="C3562" s="39" t="s">
        <v>22</v>
      </c>
      <c r="D3562" s="39" t="s">
        <v>48</v>
      </c>
      <c r="E3562" s="70" t="s">
        <v>43</v>
      </c>
      <c r="F3562" s="70" t="s">
        <v>28</v>
      </c>
      <c r="G3562" s="78">
        <v>43664</v>
      </c>
      <c r="H3562" s="78">
        <v>45962</v>
      </c>
      <c r="I3562" s="69">
        <v>2104460.4700000002</v>
      </c>
      <c r="J3562" s="70">
        <v>0</v>
      </c>
      <c r="K3562" s="71">
        <v>0.99199999999999999</v>
      </c>
      <c r="L3562" s="70">
        <v>1</v>
      </c>
      <c r="M3562" s="71">
        <v>1.0229999999999999</v>
      </c>
      <c r="N3562" s="72"/>
      <c r="O3562" s="73">
        <f>MIN(1,MAX(0,(1/(1+EXP(-(Assumptions!$B$5 + Assumptions!$B$6*$N3562))))*Assumptions!$B$3))</f>
        <v>3.9165722796764356E-2</v>
      </c>
      <c r="P3562" s="73">
        <f>VLOOKUP($F3562,Assumptions!$A$23:$B$27,2,FALSE)*Assumptions!$B$4</f>
        <v>0.35</v>
      </c>
      <c r="Q3562" s="74">
        <f t="shared" si="110"/>
        <v>28847.950391668954</v>
      </c>
      <c r="R3562" s="75" t="str">
        <f>IF($O3562&lt;Assumptions!$B$17,"A",IF($O3562&lt;Assumptions!$B$18,"B",IF($O3562&lt;Assumptions!$B$19,"C",IF($O3562&lt;Assumptions!$B$20,"D","E"))))</f>
        <v>B</v>
      </c>
      <c r="S3562" s="75">
        <f t="shared" si="111"/>
        <v>0</v>
      </c>
    </row>
    <row r="3563" spans="1:19" ht="17.399999999999999" x14ac:dyDescent="0.3">
      <c r="A3563" s="39" t="s">
        <v>698</v>
      </c>
      <c r="B3563" s="39" t="s">
        <v>83</v>
      </c>
      <c r="C3563" s="39" t="s">
        <v>22</v>
      </c>
      <c r="D3563" s="39" t="s">
        <v>48</v>
      </c>
      <c r="E3563" s="70" t="s">
        <v>43</v>
      </c>
      <c r="F3563" s="70" t="s">
        <v>28</v>
      </c>
      <c r="G3563" s="78">
        <v>43664</v>
      </c>
      <c r="H3563" s="78">
        <v>45992</v>
      </c>
      <c r="I3563" s="69">
        <v>2070012.46</v>
      </c>
      <c r="J3563" s="70">
        <v>0</v>
      </c>
      <c r="K3563" s="71">
        <v>1.0860000000000001</v>
      </c>
      <c r="L3563" s="70">
        <v>1</v>
      </c>
      <c r="M3563" s="71">
        <v>1.0229999999999999</v>
      </c>
      <c r="N3563" s="72"/>
      <c r="O3563" s="73">
        <f>MIN(1,MAX(0,(1/(1+EXP(-(Assumptions!$B$5 + Assumptions!$B$6*$N3563))))*Assumptions!$B$3))</f>
        <v>3.9165722796764356E-2</v>
      </c>
      <c r="P3563" s="73">
        <f>VLOOKUP($F3563,Assumptions!$A$23:$B$27,2,FALSE)*Assumptions!$B$4</f>
        <v>0.35</v>
      </c>
      <c r="Q3563" s="74">
        <f t="shared" si="110"/>
        <v>28375.736967972891</v>
      </c>
      <c r="R3563" s="75" t="str">
        <f>IF($O3563&lt;Assumptions!$B$17,"A",IF($O3563&lt;Assumptions!$B$18,"B",IF($O3563&lt;Assumptions!$B$19,"C",IF($O3563&lt;Assumptions!$B$20,"D","E"))))</f>
        <v>B</v>
      </c>
      <c r="S3563" s="75">
        <f t="shared" si="111"/>
        <v>0</v>
      </c>
    </row>
    <row r="3564" spans="1:19" ht="17.399999999999999" x14ac:dyDescent="0.3">
      <c r="A3564" s="39" t="s">
        <v>700</v>
      </c>
      <c r="B3564" s="39" t="s">
        <v>63</v>
      </c>
      <c r="C3564" s="39" t="s">
        <v>135</v>
      </c>
      <c r="D3564" s="39" t="s">
        <v>26</v>
      </c>
      <c r="E3564" s="70" t="s">
        <v>31</v>
      </c>
      <c r="F3564" s="70" t="s">
        <v>28</v>
      </c>
      <c r="G3564" s="78">
        <v>45822</v>
      </c>
      <c r="H3564" s="78">
        <v>45809</v>
      </c>
      <c r="I3564" s="69">
        <v>1898003.85</v>
      </c>
      <c r="J3564" s="70">
        <v>35</v>
      </c>
      <c r="K3564" s="71">
        <v>0.40899999999999997</v>
      </c>
      <c r="L3564" s="70">
        <v>0</v>
      </c>
      <c r="M3564" s="71">
        <v>0.75600000000000001</v>
      </c>
      <c r="N3564" s="72"/>
      <c r="O3564" s="73">
        <f>MIN(1,MAX(0,(1/(1+EXP(-(Assumptions!$B$5 + Assumptions!$B$6*$N3564))))*Assumptions!$B$3))</f>
        <v>3.9165722796764356E-2</v>
      </c>
      <c r="P3564" s="73">
        <f>VLOOKUP($F3564,Assumptions!$A$23:$B$27,2,FALSE)*Assumptions!$B$4</f>
        <v>0.35</v>
      </c>
      <c r="Q3564" s="74">
        <f t="shared" si="110"/>
        <v>26017.842429702028</v>
      </c>
      <c r="R3564" s="75" t="str">
        <f>IF($O3564&lt;Assumptions!$B$17,"A",IF($O3564&lt;Assumptions!$B$18,"B",IF($O3564&lt;Assumptions!$B$19,"C",IF($O3564&lt;Assumptions!$B$20,"D","E"))))</f>
        <v>B</v>
      </c>
      <c r="S3564" s="75">
        <f t="shared" si="111"/>
        <v>0</v>
      </c>
    </row>
    <row r="3565" spans="1:19" ht="17.399999999999999" x14ac:dyDescent="0.3">
      <c r="A3565" s="39" t="s">
        <v>700</v>
      </c>
      <c r="B3565" s="39" t="s">
        <v>63</v>
      </c>
      <c r="C3565" s="39" t="s">
        <v>135</v>
      </c>
      <c r="D3565" s="39" t="s">
        <v>26</v>
      </c>
      <c r="E3565" s="70" t="s">
        <v>31</v>
      </c>
      <c r="F3565" s="70" t="s">
        <v>28</v>
      </c>
      <c r="G3565" s="78">
        <v>45822</v>
      </c>
      <c r="H3565" s="78">
        <v>45839</v>
      </c>
      <c r="I3565" s="69">
        <v>1847505.35</v>
      </c>
      <c r="J3565" s="70">
        <v>95</v>
      </c>
      <c r="K3565" s="71">
        <v>0.54700000000000004</v>
      </c>
      <c r="L3565" s="70">
        <v>0</v>
      </c>
      <c r="M3565" s="71">
        <v>0.75600000000000001</v>
      </c>
      <c r="N3565" s="72"/>
      <c r="O3565" s="73">
        <f>MIN(1,MAX(0,(1/(1+EXP(-(Assumptions!$B$5 + Assumptions!$B$6*$N3565))))*Assumptions!$B$3))</f>
        <v>3.9165722796764356E-2</v>
      </c>
      <c r="P3565" s="73">
        <f>VLOOKUP($F3565,Assumptions!$A$23:$B$27,2,FALSE)*Assumptions!$B$4</f>
        <v>0.35</v>
      </c>
      <c r="Q3565" s="74">
        <f t="shared" si="110"/>
        <v>25325.60884127369</v>
      </c>
      <c r="R3565" s="75" t="str">
        <f>IF($O3565&lt;Assumptions!$B$17,"A",IF($O3565&lt;Assumptions!$B$18,"B",IF($O3565&lt;Assumptions!$B$19,"C",IF($O3565&lt;Assumptions!$B$20,"D","E"))))</f>
        <v>B</v>
      </c>
      <c r="S3565" s="75">
        <f t="shared" si="111"/>
        <v>0</v>
      </c>
    </row>
    <row r="3566" spans="1:19" ht="17.399999999999999" x14ac:dyDescent="0.3">
      <c r="A3566" s="39" t="s">
        <v>700</v>
      </c>
      <c r="B3566" s="39" t="s">
        <v>63</v>
      </c>
      <c r="C3566" s="39" t="s">
        <v>135</v>
      </c>
      <c r="D3566" s="39" t="s">
        <v>26</v>
      </c>
      <c r="E3566" s="70" t="s">
        <v>31</v>
      </c>
      <c r="F3566" s="70" t="s">
        <v>28</v>
      </c>
      <c r="G3566" s="78">
        <v>45822</v>
      </c>
      <c r="H3566" s="78">
        <v>45870</v>
      </c>
      <c r="I3566" s="69">
        <v>1793837.12</v>
      </c>
      <c r="J3566" s="70">
        <v>0</v>
      </c>
      <c r="K3566" s="71">
        <v>1.091</v>
      </c>
      <c r="L3566" s="70">
        <v>0</v>
      </c>
      <c r="M3566" s="71">
        <v>0.75600000000000001</v>
      </c>
      <c r="N3566" s="72"/>
      <c r="O3566" s="73">
        <f>MIN(1,MAX(0,(1/(1+EXP(-(Assumptions!$B$5 + Assumptions!$B$6*$N3566))))*Assumptions!$B$3))</f>
        <v>3.9165722796764356E-2</v>
      </c>
      <c r="P3566" s="73">
        <f>VLOOKUP($F3566,Assumptions!$A$23:$B$27,2,FALSE)*Assumptions!$B$4</f>
        <v>0.35</v>
      </c>
      <c r="Q3566" s="74">
        <f t="shared" si="110"/>
        <v>24589.924584563141</v>
      </c>
      <c r="R3566" s="75" t="str">
        <f>IF($O3566&lt;Assumptions!$B$17,"A",IF($O3566&lt;Assumptions!$B$18,"B",IF($O3566&lt;Assumptions!$B$19,"C",IF($O3566&lt;Assumptions!$B$20,"D","E"))))</f>
        <v>B</v>
      </c>
      <c r="S3566" s="75">
        <f t="shared" si="111"/>
        <v>0</v>
      </c>
    </row>
    <row r="3567" spans="1:19" ht="17.399999999999999" x14ac:dyDescent="0.3">
      <c r="A3567" s="39" t="s">
        <v>700</v>
      </c>
      <c r="B3567" s="39" t="s">
        <v>63</v>
      </c>
      <c r="C3567" s="39" t="s">
        <v>135</v>
      </c>
      <c r="D3567" s="39" t="s">
        <v>26</v>
      </c>
      <c r="E3567" s="70" t="s">
        <v>31</v>
      </c>
      <c r="F3567" s="70" t="s">
        <v>28</v>
      </c>
      <c r="G3567" s="78">
        <v>45822</v>
      </c>
      <c r="H3567" s="78">
        <v>45901</v>
      </c>
      <c r="I3567" s="69">
        <v>1743382.62</v>
      </c>
      <c r="J3567" s="70">
        <v>35</v>
      </c>
      <c r="K3567" s="71">
        <v>0.55700000000000005</v>
      </c>
      <c r="L3567" s="70">
        <v>0</v>
      </c>
      <c r="M3567" s="71">
        <v>0.75600000000000001</v>
      </c>
      <c r="N3567" s="72"/>
      <c r="O3567" s="73">
        <f>MIN(1,MAX(0,(1/(1+EXP(-(Assumptions!$B$5 + Assumptions!$B$6*$N3567))))*Assumptions!$B$3))</f>
        <v>3.9165722796764356E-2</v>
      </c>
      <c r="P3567" s="73">
        <f>VLOOKUP($F3567,Assumptions!$A$23:$B$27,2,FALSE)*Assumptions!$B$4</f>
        <v>0.35</v>
      </c>
      <c r="Q3567" s="74">
        <f t="shared" si="110"/>
        <v>23898.294148265868</v>
      </c>
      <c r="R3567" s="75" t="str">
        <f>IF($O3567&lt;Assumptions!$B$17,"A",IF($O3567&lt;Assumptions!$B$18,"B",IF($O3567&lt;Assumptions!$B$19,"C",IF($O3567&lt;Assumptions!$B$20,"D","E"))))</f>
        <v>B</v>
      </c>
      <c r="S3567" s="75">
        <f t="shared" si="111"/>
        <v>0</v>
      </c>
    </row>
    <row r="3568" spans="1:19" ht="17.399999999999999" x14ac:dyDescent="0.3">
      <c r="A3568" s="39" t="s">
        <v>700</v>
      </c>
      <c r="B3568" s="39" t="s">
        <v>63</v>
      </c>
      <c r="C3568" s="39" t="s">
        <v>135</v>
      </c>
      <c r="D3568" s="39" t="s">
        <v>26</v>
      </c>
      <c r="E3568" s="70" t="s">
        <v>31</v>
      </c>
      <c r="F3568" s="70" t="s">
        <v>28</v>
      </c>
      <c r="G3568" s="78">
        <v>45822</v>
      </c>
      <c r="H3568" s="78">
        <v>45931</v>
      </c>
      <c r="I3568" s="69">
        <v>1694440.06</v>
      </c>
      <c r="J3568" s="70">
        <v>15</v>
      </c>
      <c r="K3568" s="71">
        <v>0.97699999999999998</v>
      </c>
      <c r="L3568" s="70">
        <v>0</v>
      </c>
      <c r="M3568" s="71">
        <v>0.75600000000000001</v>
      </c>
      <c r="N3568" s="72"/>
      <c r="O3568" s="73">
        <f>MIN(1,MAX(0,(1/(1+EXP(-(Assumptions!$B$5 + Assumptions!$B$6*$N3568))))*Assumptions!$B$3))</f>
        <v>3.9165722796764356E-2</v>
      </c>
      <c r="P3568" s="73">
        <f>VLOOKUP($F3568,Assumptions!$A$23:$B$27,2,FALSE)*Assumptions!$B$4</f>
        <v>0.35</v>
      </c>
      <c r="Q3568" s="74">
        <f t="shared" si="110"/>
        <v>23227.389389992466</v>
      </c>
      <c r="R3568" s="75" t="str">
        <f>IF($O3568&lt;Assumptions!$B$17,"A",IF($O3568&lt;Assumptions!$B$18,"B",IF($O3568&lt;Assumptions!$B$19,"C",IF($O3568&lt;Assumptions!$B$20,"D","E"))))</f>
        <v>B</v>
      </c>
      <c r="S3568" s="75">
        <f t="shared" si="111"/>
        <v>0</v>
      </c>
    </row>
    <row r="3569" spans="1:19" ht="17.399999999999999" x14ac:dyDescent="0.3">
      <c r="A3569" s="39" t="s">
        <v>700</v>
      </c>
      <c r="B3569" s="39" t="s">
        <v>63</v>
      </c>
      <c r="C3569" s="39" t="s">
        <v>135</v>
      </c>
      <c r="D3569" s="39" t="s">
        <v>26</v>
      </c>
      <c r="E3569" s="70" t="s">
        <v>31</v>
      </c>
      <c r="F3569" s="70" t="s">
        <v>28</v>
      </c>
      <c r="G3569" s="78">
        <v>45822</v>
      </c>
      <c r="H3569" s="78">
        <v>45962</v>
      </c>
      <c r="I3569" s="69">
        <v>1645200.3</v>
      </c>
      <c r="J3569" s="70">
        <v>0</v>
      </c>
      <c r="K3569" s="71">
        <v>1.0509999999999999</v>
      </c>
      <c r="L3569" s="70">
        <v>0</v>
      </c>
      <c r="M3569" s="71">
        <v>0.75600000000000001</v>
      </c>
      <c r="N3569" s="72"/>
      <c r="O3569" s="73">
        <f>MIN(1,MAX(0,(1/(1+EXP(-(Assumptions!$B$5 + Assumptions!$B$6*$N3569))))*Assumptions!$B$3))</f>
        <v>3.9165722796764356E-2</v>
      </c>
      <c r="P3569" s="73">
        <f>VLOOKUP($F3569,Assumptions!$A$23:$B$27,2,FALSE)*Assumptions!$B$4</f>
        <v>0.35</v>
      </c>
      <c r="Q3569" s="74">
        <f t="shared" si="110"/>
        <v>22552.410613233744</v>
      </c>
      <c r="R3569" s="75" t="str">
        <f>IF($O3569&lt;Assumptions!$B$17,"A",IF($O3569&lt;Assumptions!$B$18,"B",IF($O3569&lt;Assumptions!$B$19,"C",IF($O3569&lt;Assumptions!$B$20,"D","E"))))</f>
        <v>B</v>
      </c>
      <c r="S3569" s="75">
        <f t="shared" si="111"/>
        <v>0</v>
      </c>
    </row>
    <row r="3570" spans="1:19" ht="17.399999999999999" x14ac:dyDescent="0.3">
      <c r="A3570" s="39" t="s">
        <v>700</v>
      </c>
      <c r="B3570" s="39" t="s">
        <v>63</v>
      </c>
      <c r="C3570" s="39" t="s">
        <v>135</v>
      </c>
      <c r="D3570" s="39" t="s">
        <v>26</v>
      </c>
      <c r="E3570" s="70" t="s">
        <v>31</v>
      </c>
      <c r="F3570" s="70" t="s">
        <v>28</v>
      </c>
      <c r="G3570" s="78">
        <v>45822</v>
      </c>
      <c r="H3570" s="78">
        <v>45992</v>
      </c>
      <c r="I3570" s="69">
        <v>1593823.29</v>
      </c>
      <c r="J3570" s="70">
        <v>0</v>
      </c>
      <c r="K3570" s="71">
        <v>1.1499999999999999</v>
      </c>
      <c r="L3570" s="70">
        <v>0</v>
      </c>
      <c r="M3570" s="71">
        <v>0.75600000000000001</v>
      </c>
      <c r="N3570" s="72"/>
      <c r="O3570" s="73">
        <f>MIN(1,MAX(0,(1/(1+EXP(-(Assumptions!$B$5 + Assumptions!$B$6*$N3570))))*Assumptions!$B$3))</f>
        <v>3.9165722796764356E-2</v>
      </c>
      <c r="P3570" s="73">
        <f>VLOOKUP($F3570,Assumptions!$A$23:$B$27,2,FALSE)*Assumptions!$B$4</f>
        <v>0.35</v>
      </c>
      <c r="Q3570" s="74">
        <f t="shared" si="110"/>
        <v>21848.134407108439</v>
      </c>
      <c r="R3570" s="75" t="str">
        <f>IF($O3570&lt;Assumptions!$B$17,"A",IF($O3570&lt;Assumptions!$B$18,"B",IF($O3570&lt;Assumptions!$B$19,"C",IF($O3570&lt;Assumptions!$B$20,"D","E"))))</f>
        <v>B</v>
      </c>
      <c r="S3570" s="75">
        <f t="shared" si="111"/>
        <v>0</v>
      </c>
    </row>
    <row r="3571" spans="1:19" ht="17.399999999999999" x14ac:dyDescent="0.3">
      <c r="A3571" s="39" t="s">
        <v>701</v>
      </c>
      <c r="B3571" s="39" t="s">
        <v>33</v>
      </c>
      <c r="C3571" s="39" t="s">
        <v>135</v>
      </c>
      <c r="D3571" s="39" t="s">
        <v>34</v>
      </c>
      <c r="E3571" s="70" t="s">
        <v>46</v>
      </c>
      <c r="F3571" s="70" t="s">
        <v>40</v>
      </c>
      <c r="G3571" s="78">
        <v>45599</v>
      </c>
      <c r="H3571" s="78">
        <v>45658</v>
      </c>
      <c r="I3571" s="69">
        <v>1212690.24</v>
      </c>
      <c r="J3571" s="70">
        <v>0</v>
      </c>
      <c r="K3571" s="71">
        <v>0.97799999999999998</v>
      </c>
      <c r="L3571" s="70">
        <v>0</v>
      </c>
      <c r="M3571" s="71">
        <v>1.1120000000000001</v>
      </c>
      <c r="N3571" s="72"/>
      <c r="O3571" s="73">
        <f>MIN(1,MAX(0,(1/(1+EXP(-(Assumptions!$B$5 + Assumptions!$B$6*$N3571))))*Assumptions!$B$3))</f>
        <v>3.9165722796764356E-2</v>
      </c>
      <c r="P3571" s="73">
        <f>VLOOKUP($F3571,Assumptions!$A$23:$B$27,2,FALSE)*Assumptions!$B$4</f>
        <v>0.7</v>
      </c>
      <c r="Q3571" s="74">
        <f t="shared" si="110"/>
        <v>33247.122844727142</v>
      </c>
      <c r="R3571" s="75" t="str">
        <f>IF($O3571&lt;Assumptions!$B$17,"A",IF($O3571&lt;Assumptions!$B$18,"B",IF($O3571&lt;Assumptions!$B$19,"C",IF($O3571&lt;Assumptions!$B$20,"D","E"))))</f>
        <v>B</v>
      </c>
      <c r="S3571" s="75">
        <f t="shared" si="111"/>
        <v>0</v>
      </c>
    </row>
    <row r="3572" spans="1:19" ht="17.399999999999999" x14ac:dyDescent="0.3">
      <c r="A3572" s="39" t="s">
        <v>701</v>
      </c>
      <c r="B3572" s="39" t="s">
        <v>33</v>
      </c>
      <c r="C3572" s="39" t="s">
        <v>135</v>
      </c>
      <c r="D3572" s="39" t="s">
        <v>34</v>
      </c>
      <c r="E3572" s="70" t="s">
        <v>46</v>
      </c>
      <c r="F3572" s="70" t="s">
        <v>40</v>
      </c>
      <c r="G3572" s="78">
        <v>45599</v>
      </c>
      <c r="H3572" s="78">
        <v>45689</v>
      </c>
      <c r="I3572" s="69">
        <v>1179874.73</v>
      </c>
      <c r="J3572" s="70">
        <v>0</v>
      </c>
      <c r="K3572" s="71">
        <v>1.0169999999999999</v>
      </c>
      <c r="L3572" s="70">
        <v>0</v>
      </c>
      <c r="M3572" s="71">
        <v>1.1120000000000001</v>
      </c>
      <c r="N3572" s="72"/>
      <c r="O3572" s="73">
        <f>MIN(1,MAX(0,(1/(1+EXP(-(Assumptions!$B$5 + Assumptions!$B$6*$N3572))))*Assumptions!$B$3))</f>
        <v>3.9165722796764356E-2</v>
      </c>
      <c r="P3572" s="73">
        <f>VLOOKUP($F3572,Assumptions!$A$23:$B$27,2,FALSE)*Assumptions!$B$4</f>
        <v>0.7</v>
      </c>
      <c r="Q3572" s="74">
        <f t="shared" si="110"/>
        <v>32347.452627061033</v>
      </c>
      <c r="R3572" s="75" t="str">
        <f>IF($O3572&lt;Assumptions!$B$17,"A",IF($O3572&lt;Assumptions!$B$18,"B",IF($O3572&lt;Assumptions!$B$19,"C",IF($O3572&lt;Assumptions!$B$20,"D","E"))))</f>
        <v>B</v>
      </c>
      <c r="S3572" s="75">
        <f t="shared" si="111"/>
        <v>0</v>
      </c>
    </row>
    <row r="3573" spans="1:19" ht="17.399999999999999" x14ac:dyDescent="0.3">
      <c r="A3573" s="39" t="s">
        <v>701</v>
      </c>
      <c r="B3573" s="39" t="s">
        <v>33</v>
      </c>
      <c r="C3573" s="39" t="s">
        <v>135</v>
      </c>
      <c r="D3573" s="39" t="s">
        <v>34</v>
      </c>
      <c r="E3573" s="70" t="s">
        <v>46</v>
      </c>
      <c r="F3573" s="70" t="s">
        <v>40</v>
      </c>
      <c r="G3573" s="78">
        <v>45599</v>
      </c>
      <c r="H3573" s="78">
        <v>45717</v>
      </c>
      <c r="I3573" s="69">
        <v>1144327.48</v>
      </c>
      <c r="J3573" s="70">
        <v>65</v>
      </c>
      <c r="K3573" s="71">
        <v>0.84599999999999997</v>
      </c>
      <c r="L3573" s="70">
        <v>0</v>
      </c>
      <c r="M3573" s="71">
        <v>1.1120000000000001</v>
      </c>
      <c r="N3573" s="72"/>
      <c r="O3573" s="73">
        <f>MIN(1,MAX(0,(1/(1+EXP(-(Assumptions!$B$5 + Assumptions!$B$6*$N3573))))*Assumptions!$B$3))</f>
        <v>3.9165722796764356E-2</v>
      </c>
      <c r="P3573" s="73">
        <f>VLOOKUP($F3573,Assumptions!$A$23:$B$27,2,FALSE)*Assumptions!$B$4</f>
        <v>0.7</v>
      </c>
      <c r="Q3573" s="74">
        <f t="shared" si="110"/>
        <v>31372.889009279934</v>
      </c>
      <c r="R3573" s="75" t="str">
        <f>IF($O3573&lt;Assumptions!$B$17,"A",IF($O3573&lt;Assumptions!$B$18,"B",IF($O3573&lt;Assumptions!$B$19,"C",IF($O3573&lt;Assumptions!$B$20,"D","E"))))</f>
        <v>B</v>
      </c>
      <c r="S3573" s="75">
        <f t="shared" si="111"/>
        <v>0</v>
      </c>
    </row>
    <row r="3574" spans="1:19" ht="17.399999999999999" x14ac:dyDescent="0.3">
      <c r="A3574" s="39" t="s">
        <v>701</v>
      </c>
      <c r="B3574" s="39" t="s">
        <v>33</v>
      </c>
      <c r="C3574" s="39" t="s">
        <v>135</v>
      </c>
      <c r="D3574" s="39" t="s">
        <v>34</v>
      </c>
      <c r="E3574" s="70" t="s">
        <v>46</v>
      </c>
      <c r="F3574" s="70" t="s">
        <v>40</v>
      </c>
      <c r="G3574" s="78">
        <v>45599</v>
      </c>
      <c r="H3574" s="78">
        <v>45748</v>
      </c>
      <c r="I3574" s="69">
        <v>1111276.25</v>
      </c>
      <c r="J3574" s="70">
        <v>0</v>
      </c>
      <c r="K3574" s="71">
        <v>1.113</v>
      </c>
      <c r="L3574" s="70">
        <v>0</v>
      </c>
      <c r="M3574" s="71">
        <v>1.1120000000000001</v>
      </c>
      <c r="N3574" s="72"/>
      <c r="O3574" s="73">
        <f>MIN(1,MAX(0,(1/(1+EXP(-(Assumptions!$B$5 + Assumptions!$B$6*$N3574))))*Assumptions!$B$3))</f>
        <v>3.9165722796764356E-2</v>
      </c>
      <c r="P3574" s="73">
        <f>VLOOKUP($F3574,Assumptions!$A$23:$B$27,2,FALSE)*Assumptions!$B$4</f>
        <v>0.7</v>
      </c>
      <c r="Q3574" s="74">
        <f t="shared" si="110"/>
        <v>30466.756290689464</v>
      </c>
      <c r="R3574" s="75" t="str">
        <f>IF($O3574&lt;Assumptions!$B$17,"A",IF($O3574&lt;Assumptions!$B$18,"B",IF($O3574&lt;Assumptions!$B$19,"C",IF($O3574&lt;Assumptions!$B$20,"D","E"))))</f>
        <v>B</v>
      </c>
      <c r="S3574" s="75">
        <f t="shared" si="111"/>
        <v>0</v>
      </c>
    </row>
    <row r="3575" spans="1:19" ht="17.399999999999999" x14ac:dyDescent="0.3">
      <c r="A3575" s="39" t="s">
        <v>701</v>
      </c>
      <c r="B3575" s="39" t="s">
        <v>33</v>
      </c>
      <c r="C3575" s="39" t="s">
        <v>135</v>
      </c>
      <c r="D3575" s="39" t="s">
        <v>34</v>
      </c>
      <c r="E3575" s="70" t="s">
        <v>46</v>
      </c>
      <c r="F3575" s="70" t="s">
        <v>40</v>
      </c>
      <c r="G3575" s="78">
        <v>45599</v>
      </c>
      <c r="H3575" s="78">
        <v>45778</v>
      </c>
      <c r="I3575" s="69">
        <v>1081442.8899999999</v>
      </c>
      <c r="J3575" s="70">
        <v>0</v>
      </c>
      <c r="K3575" s="71">
        <v>1.1160000000000001</v>
      </c>
      <c r="L3575" s="70">
        <v>0</v>
      </c>
      <c r="M3575" s="71">
        <v>1.1120000000000001</v>
      </c>
      <c r="N3575" s="72"/>
      <c r="O3575" s="73">
        <f>MIN(1,MAX(0,(1/(1+EXP(-(Assumptions!$B$5 + Assumptions!$B$6*$N3575))))*Assumptions!$B$3))</f>
        <v>3.9165722796764356E-2</v>
      </c>
      <c r="P3575" s="73">
        <f>VLOOKUP($F3575,Assumptions!$A$23:$B$27,2,FALSE)*Assumptions!$B$4</f>
        <v>0.7</v>
      </c>
      <c r="Q3575" s="74">
        <f t="shared" si="110"/>
        <v>29648.844715190207</v>
      </c>
      <c r="R3575" s="75" t="str">
        <f>IF($O3575&lt;Assumptions!$B$17,"A",IF($O3575&lt;Assumptions!$B$18,"B",IF($O3575&lt;Assumptions!$B$19,"C",IF($O3575&lt;Assumptions!$B$20,"D","E"))))</f>
        <v>B</v>
      </c>
      <c r="S3575" s="75">
        <f t="shared" si="111"/>
        <v>0</v>
      </c>
    </row>
    <row r="3576" spans="1:19" ht="17.399999999999999" x14ac:dyDescent="0.3">
      <c r="A3576" s="39" t="s">
        <v>701</v>
      </c>
      <c r="B3576" s="39" t="s">
        <v>33</v>
      </c>
      <c r="C3576" s="39" t="s">
        <v>135</v>
      </c>
      <c r="D3576" s="39" t="s">
        <v>34</v>
      </c>
      <c r="E3576" s="70" t="s">
        <v>46</v>
      </c>
      <c r="F3576" s="70" t="s">
        <v>40</v>
      </c>
      <c r="G3576" s="78">
        <v>45599</v>
      </c>
      <c r="H3576" s="78">
        <v>45809</v>
      </c>
      <c r="I3576" s="69">
        <v>1047519.46</v>
      </c>
      <c r="J3576" s="70">
        <v>35</v>
      </c>
      <c r="K3576" s="71">
        <v>0.50600000000000001</v>
      </c>
      <c r="L3576" s="70">
        <v>0</v>
      </c>
      <c r="M3576" s="71">
        <v>1.1120000000000001</v>
      </c>
      <c r="N3576" s="72"/>
      <c r="O3576" s="73">
        <f>MIN(1,MAX(0,(1/(1+EXP(-(Assumptions!$B$5 + Assumptions!$B$6*$N3576))))*Assumptions!$B$3))</f>
        <v>3.9165722796764356E-2</v>
      </c>
      <c r="P3576" s="73">
        <f>VLOOKUP($F3576,Assumptions!$A$23:$B$27,2,FALSE)*Assumptions!$B$4</f>
        <v>0.7</v>
      </c>
      <c r="Q3576" s="74">
        <f t="shared" si="110"/>
        <v>28718.799756203396</v>
      </c>
      <c r="R3576" s="75" t="str">
        <f>IF($O3576&lt;Assumptions!$B$17,"A",IF($O3576&lt;Assumptions!$B$18,"B",IF($O3576&lt;Assumptions!$B$19,"C",IF($O3576&lt;Assumptions!$B$20,"D","E"))))</f>
        <v>B</v>
      </c>
      <c r="S3576" s="75">
        <f t="shared" si="111"/>
        <v>0</v>
      </c>
    </row>
    <row r="3577" spans="1:19" ht="17.399999999999999" x14ac:dyDescent="0.3">
      <c r="A3577" s="39" t="s">
        <v>701</v>
      </c>
      <c r="B3577" s="39" t="s">
        <v>33</v>
      </c>
      <c r="C3577" s="39" t="s">
        <v>135</v>
      </c>
      <c r="D3577" s="39" t="s">
        <v>34</v>
      </c>
      <c r="E3577" s="70" t="s">
        <v>46</v>
      </c>
      <c r="F3577" s="70" t="s">
        <v>40</v>
      </c>
      <c r="G3577" s="78">
        <v>45599</v>
      </c>
      <c r="H3577" s="78">
        <v>45839</v>
      </c>
      <c r="I3577" s="69">
        <v>1018875.1</v>
      </c>
      <c r="J3577" s="70">
        <v>0</v>
      </c>
      <c r="K3577" s="71">
        <v>1.0409999999999999</v>
      </c>
      <c r="L3577" s="70">
        <v>0</v>
      </c>
      <c r="M3577" s="71">
        <v>1.1120000000000001</v>
      </c>
      <c r="N3577" s="72"/>
      <c r="O3577" s="73">
        <f>MIN(1,MAX(0,(1/(1+EXP(-(Assumptions!$B$5 + Assumptions!$B$6*$N3577))))*Assumptions!$B$3))</f>
        <v>3.9165722796764356E-2</v>
      </c>
      <c r="P3577" s="73">
        <f>VLOOKUP($F3577,Assumptions!$A$23:$B$27,2,FALSE)*Assumptions!$B$4</f>
        <v>0.7</v>
      </c>
      <c r="Q3577" s="74">
        <f t="shared" si="110"/>
        <v>27933.48581178789</v>
      </c>
      <c r="R3577" s="75" t="str">
        <f>IF($O3577&lt;Assumptions!$B$17,"A",IF($O3577&lt;Assumptions!$B$18,"B",IF($O3577&lt;Assumptions!$B$19,"C",IF($O3577&lt;Assumptions!$B$20,"D","E"))))</f>
        <v>B</v>
      </c>
      <c r="S3577" s="75">
        <f t="shared" si="111"/>
        <v>0</v>
      </c>
    </row>
    <row r="3578" spans="1:19" ht="17.399999999999999" x14ac:dyDescent="0.3">
      <c r="A3578" s="39" t="s">
        <v>701</v>
      </c>
      <c r="B3578" s="39" t="s">
        <v>33</v>
      </c>
      <c r="C3578" s="39" t="s">
        <v>135</v>
      </c>
      <c r="D3578" s="39" t="s">
        <v>34</v>
      </c>
      <c r="E3578" s="70" t="s">
        <v>46</v>
      </c>
      <c r="F3578" s="70" t="s">
        <v>40</v>
      </c>
      <c r="G3578" s="78">
        <v>45599</v>
      </c>
      <c r="H3578" s="78">
        <v>45870</v>
      </c>
      <c r="I3578" s="69">
        <v>992142.8</v>
      </c>
      <c r="J3578" s="70">
        <v>0</v>
      </c>
      <c r="K3578" s="71">
        <v>1.0920000000000001</v>
      </c>
      <c r="L3578" s="70">
        <v>0</v>
      </c>
      <c r="M3578" s="71">
        <v>1.1120000000000001</v>
      </c>
      <c r="N3578" s="72"/>
      <c r="O3578" s="73">
        <f>MIN(1,MAX(0,(1/(1+EXP(-(Assumptions!$B$5 + Assumptions!$B$6*$N3578))))*Assumptions!$B$3))</f>
        <v>3.9165722796764356E-2</v>
      </c>
      <c r="P3578" s="73">
        <f>VLOOKUP($F3578,Assumptions!$A$23:$B$27,2,FALSE)*Assumptions!$B$4</f>
        <v>0.7</v>
      </c>
      <c r="Q3578" s="74">
        <f t="shared" si="110"/>
        <v>27200.592915723933</v>
      </c>
      <c r="R3578" s="75" t="str">
        <f>IF($O3578&lt;Assumptions!$B$17,"A",IF($O3578&lt;Assumptions!$B$18,"B",IF($O3578&lt;Assumptions!$B$19,"C",IF($O3578&lt;Assumptions!$B$20,"D","E"))))</f>
        <v>B</v>
      </c>
      <c r="S3578" s="75">
        <f t="shared" si="111"/>
        <v>0</v>
      </c>
    </row>
    <row r="3579" spans="1:19" ht="17.399999999999999" x14ac:dyDescent="0.3">
      <c r="A3579" s="39" t="s">
        <v>701</v>
      </c>
      <c r="B3579" s="39" t="s">
        <v>33</v>
      </c>
      <c r="C3579" s="39" t="s">
        <v>135</v>
      </c>
      <c r="D3579" s="39" t="s">
        <v>34</v>
      </c>
      <c r="E3579" s="70" t="s">
        <v>46</v>
      </c>
      <c r="F3579" s="70" t="s">
        <v>40</v>
      </c>
      <c r="G3579" s="78">
        <v>45599</v>
      </c>
      <c r="H3579" s="78">
        <v>45901</v>
      </c>
      <c r="I3579" s="69">
        <v>962095.57</v>
      </c>
      <c r="J3579" s="70">
        <v>0</v>
      </c>
      <c r="K3579" s="71">
        <v>1.1319999999999999</v>
      </c>
      <c r="L3579" s="70">
        <v>0</v>
      </c>
      <c r="M3579" s="71">
        <v>1.1120000000000001</v>
      </c>
      <c r="N3579" s="72"/>
      <c r="O3579" s="73">
        <f>MIN(1,MAX(0,(1/(1+EXP(-(Assumptions!$B$5 + Assumptions!$B$6*$N3579))))*Assumptions!$B$3))</f>
        <v>3.9165722796764356E-2</v>
      </c>
      <c r="P3579" s="73">
        <f>VLOOKUP($F3579,Assumptions!$A$23:$B$27,2,FALSE)*Assumptions!$B$4</f>
        <v>0.7</v>
      </c>
      <c r="Q3579" s="74">
        <f t="shared" si="110"/>
        <v>26376.817879030496</v>
      </c>
      <c r="R3579" s="75" t="str">
        <f>IF($O3579&lt;Assumptions!$B$17,"A",IF($O3579&lt;Assumptions!$B$18,"B",IF($O3579&lt;Assumptions!$B$19,"C",IF($O3579&lt;Assumptions!$B$20,"D","E"))))</f>
        <v>B</v>
      </c>
      <c r="S3579" s="75">
        <f t="shared" si="111"/>
        <v>0</v>
      </c>
    </row>
    <row r="3580" spans="1:19" ht="17.399999999999999" x14ac:dyDescent="0.3">
      <c r="A3580" s="39" t="s">
        <v>701</v>
      </c>
      <c r="B3580" s="39" t="s">
        <v>33</v>
      </c>
      <c r="C3580" s="39" t="s">
        <v>135</v>
      </c>
      <c r="D3580" s="39" t="s">
        <v>34</v>
      </c>
      <c r="E3580" s="70" t="s">
        <v>46</v>
      </c>
      <c r="F3580" s="70" t="s">
        <v>40</v>
      </c>
      <c r="G3580" s="78">
        <v>45599</v>
      </c>
      <c r="H3580" s="78">
        <v>45931</v>
      </c>
      <c r="I3580" s="69">
        <v>935969.01</v>
      </c>
      <c r="J3580" s="70">
        <v>0</v>
      </c>
      <c r="K3580" s="71">
        <v>1.0669999999999999</v>
      </c>
      <c r="L3580" s="70">
        <v>0</v>
      </c>
      <c r="M3580" s="71">
        <v>1.1120000000000001</v>
      </c>
      <c r="N3580" s="72"/>
      <c r="O3580" s="73">
        <f>MIN(1,MAX(0,(1/(1+EXP(-(Assumptions!$B$5 + Assumptions!$B$6*$N3580))))*Assumptions!$B$3))</f>
        <v>3.9165722796764356E-2</v>
      </c>
      <c r="P3580" s="73">
        <f>VLOOKUP($F3580,Assumptions!$A$23:$B$27,2,FALSE)*Assumptions!$B$4</f>
        <v>0.7</v>
      </c>
      <c r="Q3580" s="74">
        <f t="shared" si="110"/>
        <v>25660.531954415375</v>
      </c>
      <c r="R3580" s="75" t="str">
        <f>IF($O3580&lt;Assumptions!$B$17,"A",IF($O3580&lt;Assumptions!$B$18,"B",IF($O3580&lt;Assumptions!$B$19,"C",IF($O3580&lt;Assumptions!$B$20,"D","E"))))</f>
        <v>B</v>
      </c>
      <c r="S3580" s="75">
        <f t="shared" si="111"/>
        <v>0</v>
      </c>
    </row>
    <row r="3581" spans="1:19" ht="17.399999999999999" x14ac:dyDescent="0.3">
      <c r="A3581" s="39" t="s">
        <v>701</v>
      </c>
      <c r="B3581" s="39" t="s">
        <v>33</v>
      </c>
      <c r="C3581" s="39" t="s">
        <v>135</v>
      </c>
      <c r="D3581" s="39" t="s">
        <v>34</v>
      </c>
      <c r="E3581" s="70" t="s">
        <v>46</v>
      </c>
      <c r="F3581" s="70" t="s">
        <v>40</v>
      </c>
      <c r="G3581" s="78">
        <v>45599</v>
      </c>
      <c r="H3581" s="78">
        <v>45962</v>
      </c>
      <c r="I3581" s="69">
        <v>935969.01</v>
      </c>
      <c r="J3581" s="70">
        <v>220</v>
      </c>
      <c r="K3581" s="71">
        <v>8.6999999999999994E-2</v>
      </c>
      <c r="L3581" s="70">
        <v>0</v>
      </c>
      <c r="M3581" s="71">
        <v>1.1120000000000001</v>
      </c>
      <c r="N3581" s="72"/>
      <c r="O3581" s="73">
        <f>MIN(1,MAX(0,(1/(1+EXP(-(Assumptions!$B$5 + Assumptions!$B$6*$N3581))))*Assumptions!$B$3))</f>
        <v>3.9165722796764356E-2</v>
      </c>
      <c r="P3581" s="73">
        <f>VLOOKUP($F3581,Assumptions!$A$23:$B$27,2,FALSE)*Assumptions!$B$4</f>
        <v>0.7</v>
      </c>
      <c r="Q3581" s="74">
        <f t="shared" si="110"/>
        <v>25660.531954415375</v>
      </c>
      <c r="R3581" s="75" t="str">
        <f>IF($O3581&lt;Assumptions!$B$17,"A",IF($O3581&lt;Assumptions!$B$18,"B",IF($O3581&lt;Assumptions!$B$19,"C",IF($O3581&lt;Assumptions!$B$20,"D","E"))))</f>
        <v>B</v>
      </c>
      <c r="S3581" s="75">
        <f t="shared" si="111"/>
        <v>1</v>
      </c>
    </row>
    <row r="3582" spans="1:19" ht="17.399999999999999" x14ac:dyDescent="0.3">
      <c r="A3582" s="39" t="s">
        <v>701</v>
      </c>
      <c r="B3582" s="39" t="s">
        <v>33</v>
      </c>
      <c r="C3582" s="39" t="s">
        <v>135</v>
      </c>
      <c r="D3582" s="39" t="s">
        <v>34</v>
      </c>
      <c r="E3582" s="70" t="s">
        <v>46</v>
      </c>
      <c r="F3582" s="70" t="s">
        <v>40</v>
      </c>
      <c r="G3582" s="78">
        <v>45599</v>
      </c>
      <c r="H3582" s="78">
        <v>45992</v>
      </c>
      <c r="I3582" s="69">
        <v>935969.01</v>
      </c>
      <c r="J3582" s="70">
        <v>999</v>
      </c>
      <c r="K3582" s="71">
        <v>0.14499999999999999</v>
      </c>
      <c r="L3582" s="70">
        <v>0</v>
      </c>
      <c r="M3582" s="71">
        <v>1.1120000000000001</v>
      </c>
      <c r="N3582" s="72"/>
      <c r="O3582" s="73">
        <f>MIN(1,MAX(0,(1/(1+EXP(-(Assumptions!$B$5 + Assumptions!$B$6*$N3582))))*Assumptions!$B$3))</f>
        <v>3.9165722796764356E-2</v>
      </c>
      <c r="P3582" s="73">
        <f>VLOOKUP($F3582,Assumptions!$A$23:$B$27,2,FALSE)*Assumptions!$B$4</f>
        <v>0.7</v>
      </c>
      <c r="Q3582" s="74">
        <f t="shared" si="110"/>
        <v>25660.531954415375</v>
      </c>
      <c r="R3582" s="75" t="str">
        <f>IF($O3582&lt;Assumptions!$B$17,"A",IF($O3582&lt;Assumptions!$B$18,"B",IF($O3582&lt;Assumptions!$B$19,"C",IF($O3582&lt;Assumptions!$B$20,"D","E"))))</f>
        <v>B</v>
      </c>
      <c r="S3582" s="75">
        <f t="shared" si="111"/>
        <v>1</v>
      </c>
    </row>
    <row r="3583" spans="1:19" ht="17.399999999999999" x14ac:dyDescent="0.3">
      <c r="A3583" s="39" t="s">
        <v>702</v>
      </c>
      <c r="B3583" s="39" t="s">
        <v>53</v>
      </c>
      <c r="C3583" s="39" t="s">
        <v>22</v>
      </c>
      <c r="D3583" s="39" t="s">
        <v>48</v>
      </c>
      <c r="E3583" s="70" t="s">
        <v>31</v>
      </c>
      <c r="F3583" s="70" t="s">
        <v>36</v>
      </c>
      <c r="G3583" s="78">
        <v>44385</v>
      </c>
      <c r="H3583" s="78">
        <v>45658</v>
      </c>
      <c r="I3583" s="69">
        <v>9472213.9700000007</v>
      </c>
      <c r="J3583" s="70">
        <v>0</v>
      </c>
      <c r="K3583" s="71">
        <v>1.008</v>
      </c>
      <c r="L3583" s="70">
        <v>0</v>
      </c>
      <c r="M3583" s="71">
        <v>0.621</v>
      </c>
      <c r="N3583" s="72"/>
      <c r="O3583" s="73">
        <f>MIN(1,MAX(0,(1/(1+EXP(-(Assumptions!$B$5 + Assumptions!$B$6*$N3583))))*Assumptions!$B$3))</f>
        <v>3.9165722796764356E-2</v>
      </c>
      <c r="P3583" s="73">
        <f>VLOOKUP($F3583,Assumptions!$A$23:$B$27,2,FALSE)*Assumptions!$B$4</f>
        <v>0.55000000000000004</v>
      </c>
      <c r="Q3583" s="74">
        <f t="shared" si="110"/>
        <v>204042.35864136237</v>
      </c>
      <c r="R3583" s="75" t="str">
        <f>IF($O3583&lt;Assumptions!$B$17,"A",IF($O3583&lt;Assumptions!$B$18,"B",IF($O3583&lt;Assumptions!$B$19,"C",IF($O3583&lt;Assumptions!$B$20,"D","E"))))</f>
        <v>B</v>
      </c>
      <c r="S3583" s="75">
        <f t="shared" si="111"/>
        <v>0</v>
      </c>
    </row>
    <row r="3584" spans="1:19" ht="17.399999999999999" x14ac:dyDescent="0.3">
      <c r="A3584" s="39" t="s">
        <v>702</v>
      </c>
      <c r="B3584" s="39" t="s">
        <v>53</v>
      </c>
      <c r="C3584" s="39" t="s">
        <v>22</v>
      </c>
      <c r="D3584" s="39" t="s">
        <v>48</v>
      </c>
      <c r="E3584" s="70" t="s">
        <v>31</v>
      </c>
      <c r="F3584" s="70" t="s">
        <v>36</v>
      </c>
      <c r="G3584" s="78">
        <v>44385</v>
      </c>
      <c r="H3584" s="78">
        <v>45689</v>
      </c>
      <c r="I3584" s="69">
        <v>9274042.5800000001</v>
      </c>
      <c r="J3584" s="70">
        <v>220</v>
      </c>
      <c r="K3584" s="71">
        <v>0.29799999999999999</v>
      </c>
      <c r="L3584" s="70">
        <v>0</v>
      </c>
      <c r="M3584" s="71">
        <v>0.621</v>
      </c>
      <c r="N3584" s="72"/>
      <c r="O3584" s="73">
        <f>MIN(1,MAX(0,(1/(1+EXP(-(Assumptions!$B$5 + Assumptions!$B$6*$N3584))))*Assumptions!$B$3))</f>
        <v>3.9165722796764356E-2</v>
      </c>
      <c r="P3584" s="73">
        <f>VLOOKUP($F3584,Assumptions!$A$23:$B$27,2,FALSE)*Assumptions!$B$4</f>
        <v>0.55000000000000004</v>
      </c>
      <c r="Q3584" s="74">
        <f t="shared" si="110"/>
        <v>199773.51949151815</v>
      </c>
      <c r="R3584" s="75" t="str">
        <f>IF($O3584&lt;Assumptions!$B$17,"A",IF($O3584&lt;Assumptions!$B$18,"B",IF($O3584&lt;Assumptions!$B$19,"C",IF($O3584&lt;Assumptions!$B$20,"D","E"))))</f>
        <v>B</v>
      </c>
      <c r="S3584" s="75">
        <f t="shared" si="111"/>
        <v>1</v>
      </c>
    </row>
    <row r="3585" spans="1:19" ht="17.399999999999999" x14ac:dyDescent="0.3">
      <c r="A3585" s="39" t="s">
        <v>702</v>
      </c>
      <c r="B3585" s="39" t="s">
        <v>53</v>
      </c>
      <c r="C3585" s="39" t="s">
        <v>22</v>
      </c>
      <c r="D3585" s="39" t="s">
        <v>48</v>
      </c>
      <c r="E3585" s="70" t="s">
        <v>31</v>
      </c>
      <c r="F3585" s="70" t="s">
        <v>36</v>
      </c>
      <c r="G3585" s="78">
        <v>44385</v>
      </c>
      <c r="H3585" s="78">
        <v>45717</v>
      </c>
      <c r="I3585" s="69">
        <v>9120211.9000000004</v>
      </c>
      <c r="J3585" s="70">
        <v>0</v>
      </c>
      <c r="K3585" s="71">
        <v>1.141</v>
      </c>
      <c r="L3585" s="70">
        <v>0</v>
      </c>
      <c r="M3585" s="71">
        <v>0.621</v>
      </c>
      <c r="N3585" s="72"/>
      <c r="O3585" s="73">
        <f>MIN(1,MAX(0,(1/(1+EXP(-(Assumptions!$B$5 + Assumptions!$B$6*$N3585))))*Assumptions!$B$3))</f>
        <v>3.9165722796764356E-2</v>
      </c>
      <c r="P3585" s="73">
        <f>VLOOKUP($F3585,Assumptions!$A$23:$B$27,2,FALSE)*Assumptions!$B$4</f>
        <v>0.55000000000000004</v>
      </c>
      <c r="Q3585" s="74">
        <f t="shared" ref="Q3585:Q3648" si="112">$I3585*$O3585*$P3585</f>
        <v>196459.83011773339</v>
      </c>
      <c r="R3585" s="75" t="str">
        <f>IF($O3585&lt;Assumptions!$B$17,"A",IF($O3585&lt;Assumptions!$B$18,"B",IF($O3585&lt;Assumptions!$B$19,"C",IF($O3585&lt;Assumptions!$B$20,"D","E"))))</f>
        <v>B</v>
      </c>
      <c r="S3585" s="75">
        <f t="shared" ref="S3585:S3648" si="113">--($J3585&gt;=180)</f>
        <v>0</v>
      </c>
    </row>
    <row r="3586" spans="1:19" ht="17.399999999999999" x14ac:dyDescent="0.3">
      <c r="A3586" s="39" t="s">
        <v>702</v>
      </c>
      <c r="B3586" s="39" t="s">
        <v>53</v>
      </c>
      <c r="C3586" s="39" t="s">
        <v>22</v>
      </c>
      <c r="D3586" s="39" t="s">
        <v>48</v>
      </c>
      <c r="E3586" s="70" t="s">
        <v>31</v>
      </c>
      <c r="F3586" s="70" t="s">
        <v>36</v>
      </c>
      <c r="G3586" s="78">
        <v>44385</v>
      </c>
      <c r="H3586" s="78">
        <v>45748</v>
      </c>
      <c r="I3586" s="69">
        <v>8938919</v>
      </c>
      <c r="J3586" s="70">
        <v>15</v>
      </c>
      <c r="K3586" s="71">
        <v>1.0589999999999999</v>
      </c>
      <c r="L3586" s="70">
        <v>0</v>
      </c>
      <c r="M3586" s="71">
        <v>0.621</v>
      </c>
      <c r="N3586" s="72"/>
      <c r="O3586" s="73">
        <f>MIN(1,MAX(0,(1/(1+EXP(-(Assumptions!$B$5 + Assumptions!$B$6*$N3586))))*Assumptions!$B$3))</f>
        <v>3.9165722796764356E-2</v>
      </c>
      <c r="P3586" s="73">
        <f>VLOOKUP($F3586,Assumptions!$A$23:$B$27,2,FALSE)*Assumptions!$B$4</f>
        <v>0.55000000000000004</v>
      </c>
      <c r="Q3586" s="74">
        <f t="shared" si="112"/>
        <v>192554.57301120154</v>
      </c>
      <c r="R3586" s="75" t="str">
        <f>IF($O3586&lt;Assumptions!$B$17,"A",IF($O3586&lt;Assumptions!$B$18,"B",IF($O3586&lt;Assumptions!$B$19,"C",IF($O3586&lt;Assumptions!$B$20,"D","E"))))</f>
        <v>B</v>
      </c>
      <c r="S3586" s="75">
        <f t="shared" si="113"/>
        <v>0</v>
      </c>
    </row>
    <row r="3587" spans="1:19" ht="17.399999999999999" x14ac:dyDescent="0.3">
      <c r="A3587" s="39" t="s">
        <v>702</v>
      </c>
      <c r="B3587" s="39" t="s">
        <v>53</v>
      </c>
      <c r="C3587" s="39" t="s">
        <v>22</v>
      </c>
      <c r="D3587" s="39" t="s">
        <v>48</v>
      </c>
      <c r="E3587" s="70" t="s">
        <v>31</v>
      </c>
      <c r="F3587" s="70" t="s">
        <v>36</v>
      </c>
      <c r="G3587" s="78">
        <v>44385</v>
      </c>
      <c r="H3587" s="78">
        <v>45778</v>
      </c>
      <c r="I3587" s="69">
        <v>8768585.75</v>
      </c>
      <c r="J3587" s="70">
        <v>0</v>
      </c>
      <c r="K3587" s="71">
        <v>1.052</v>
      </c>
      <c r="L3587" s="70">
        <v>0</v>
      </c>
      <c r="M3587" s="71">
        <v>0.621</v>
      </c>
      <c r="N3587" s="72"/>
      <c r="O3587" s="73">
        <f>MIN(1,MAX(0,(1/(1+EXP(-(Assumptions!$B$5 + Assumptions!$B$6*$N3587))))*Assumptions!$B$3))</f>
        <v>3.9165722796764356E-2</v>
      </c>
      <c r="P3587" s="73">
        <f>VLOOKUP($F3587,Assumptions!$A$23:$B$27,2,FALSE)*Assumptions!$B$4</f>
        <v>0.55000000000000004</v>
      </c>
      <c r="Q3587" s="74">
        <f t="shared" si="112"/>
        <v>188885.39934228695</v>
      </c>
      <c r="R3587" s="75" t="str">
        <f>IF($O3587&lt;Assumptions!$B$17,"A",IF($O3587&lt;Assumptions!$B$18,"B",IF($O3587&lt;Assumptions!$B$19,"C",IF($O3587&lt;Assumptions!$B$20,"D","E"))))</f>
        <v>B</v>
      </c>
      <c r="S3587" s="75">
        <f t="shared" si="113"/>
        <v>0</v>
      </c>
    </row>
    <row r="3588" spans="1:19" ht="17.399999999999999" x14ac:dyDescent="0.3">
      <c r="A3588" s="39" t="s">
        <v>702</v>
      </c>
      <c r="B3588" s="39" t="s">
        <v>53</v>
      </c>
      <c r="C3588" s="39" t="s">
        <v>22</v>
      </c>
      <c r="D3588" s="39" t="s">
        <v>48</v>
      </c>
      <c r="E3588" s="70" t="s">
        <v>31</v>
      </c>
      <c r="F3588" s="70" t="s">
        <v>36</v>
      </c>
      <c r="G3588" s="78">
        <v>44385</v>
      </c>
      <c r="H3588" s="78">
        <v>45809</v>
      </c>
      <c r="I3588" s="69">
        <v>8614905.1199999992</v>
      </c>
      <c r="J3588" s="70">
        <v>0</v>
      </c>
      <c r="K3588" s="71">
        <v>1.1160000000000001</v>
      </c>
      <c r="L3588" s="70">
        <v>0</v>
      </c>
      <c r="M3588" s="71">
        <v>0.621</v>
      </c>
      <c r="N3588" s="72"/>
      <c r="O3588" s="73">
        <f>MIN(1,MAX(0,(1/(1+EXP(-(Assumptions!$B$5 + Assumptions!$B$6*$N3588))))*Assumptions!$B$3))</f>
        <v>3.9165722796764356E-2</v>
      </c>
      <c r="P3588" s="73">
        <f>VLOOKUP($F3588,Assumptions!$A$23:$B$27,2,FALSE)*Assumptions!$B$4</f>
        <v>0.55000000000000004</v>
      </c>
      <c r="Q3588" s="74">
        <f t="shared" si="112"/>
        <v>185574.94221769029</v>
      </c>
      <c r="R3588" s="75" t="str">
        <f>IF($O3588&lt;Assumptions!$B$17,"A",IF($O3588&lt;Assumptions!$B$18,"B",IF($O3588&lt;Assumptions!$B$19,"C",IF($O3588&lt;Assumptions!$B$20,"D","E"))))</f>
        <v>B</v>
      </c>
      <c r="S3588" s="75">
        <f t="shared" si="113"/>
        <v>0</v>
      </c>
    </row>
    <row r="3589" spans="1:19" ht="17.399999999999999" x14ac:dyDescent="0.3">
      <c r="A3589" s="39" t="s">
        <v>702</v>
      </c>
      <c r="B3589" s="39" t="s">
        <v>53</v>
      </c>
      <c r="C3589" s="39" t="s">
        <v>22</v>
      </c>
      <c r="D3589" s="39" t="s">
        <v>48</v>
      </c>
      <c r="E3589" s="70" t="s">
        <v>31</v>
      </c>
      <c r="F3589" s="70" t="s">
        <v>36</v>
      </c>
      <c r="G3589" s="78">
        <v>44385</v>
      </c>
      <c r="H3589" s="78">
        <v>45839</v>
      </c>
      <c r="I3589" s="69">
        <v>8439912.4600000009</v>
      </c>
      <c r="J3589" s="70">
        <v>0</v>
      </c>
      <c r="K3589" s="71">
        <v>1.0369999999999999</v>
      </c>
      <c r="L3589" s="70">
        <v>0</v>
      </c>
      <c r="M3589" s="71">
        <v>0.621</v>
      </c>
      <c r="N3589" s="72"/>
      <c r="O3589" s="73">
        <f>MIN(1,MAX(0,(1/(1+EXP(-(Assumptions!$B$5 + Assumptions!$B$6*$N3589))))*Assumptions!$B$3))</f>
        <v>3.9165722796764356E-2</v>
      </c>
      <c r="P3589" s="73">
        <f>VLOOKUP($F3589,Assumptions!$A$23:$B$27,2,FALSE)*Assumptions!$B$4</f>
        <v>0.55000000000000004</v>
      </c>
      <c r="Q3589" s="74">
        <f t="shared" si="112"/>
        <v>181805.39951052467</v>
      </c>
      <c r="R3589" s="75" t="str">
        <f>IF($O3589&lt;Assumptions!$B$17,"A",IF($O3589&lt;Assumptions!$B$18,"B",IF($O3589&lt;Assumptions!$B$19,"C",IF($O3589&lt;Assumptions!$B$20,"D","E"))))</f>
        <v>B</v>
      </c>
      <c r="S3589" s="75">
        <f t="shared" si="113"/>
        <v>0</v>
      </c>
    </row>
    <row r="3590" spans="1:19" ht="17.399999999999999" x14ac:dyDescent="0.3">
      <c r="A3590" s="39" t="s">
        <v>702</v>
      </c>
      <c r="B3590" s="39" t="s">
        <v>53</v>
      </c>
      <c r="C3590" s="39" t="s">
        <v>22</v>
      </c>
      <c r="D3590" s="39" t="s">
        <v>48</v>
      </c>
      <c r="E3590" s="70" t="s">
        <v>31</v>
      </c>
      <c r="F3590" s="70" t="s">
        <v>36</v>
      </c>
      <c r="G3590" s="78">
        <v>44385</v>
      </c>
      <c r="H3590" s="78">
        <v>45870</v>
      </c>
      <c r="I3590" s="69">
        <v>8277860.5800000001</v>
      </c>
      <c r="J3590" s="70">
        <v>95</v>
      </c>
      <c r="K3590" s="71">
        <v>0.113</v>
      </c>
      <c r="L3590" s="70">
        <v>0</v>
      </c>
      <c r="M3590" s="71">
        <v>0.621</v>
      </c>
      <c r="N3590" s="72"/>
      <c r="O3590" s="73">
        <f>MIN(1,MAX(0,(1/(1+EXP(-(Assumptions!$B$5 + Assumptions!$B$6*$N3590))))*Assumptions!$B$3))</f>
        <v>3.9165722796764356E-2</v>
      </c>
      <c r="P3590" s="73">
        <f>VLOOKUP($F3590,Assumptions!$A$23:$B$27,2,FALSE)*Assumptions!$B$4</f>
        <v>0.55000000000000004</v>
      </c>
      <c r="Q3590" s="74">
        <f t="shared" si="112"/>
        <v>178314.61605459868</v>
      </c>
      <c r="R3590" s="75" t="str">
        <f>IF($O3590&lt;Assumptions!$B$17,"A",IF($O3590&lt;Assumptions!$B$18,"B",IF($O3590&lt;Assumptions!$B$19,"C",IF($O3590&lt;Assumptions!$B$20,"D","E"))))</f>
        <v>B</v>
      </c>
      <c r="S3590" s="75">
        <f t="shared" si="113"/>
        <v>0</v>
      </c>
    </row>
    <row r="3591" spans="1:19" ht="17.399999999999999" x14ac:dyDescent="0.3">
      <c r="A3591" s="39" t="s">
        <v>702</v>
      </c>
      <c r="B3591" s="39" t="s">
        <v>53</v>
      </c>
      <c r="C3591" s="39" t="s">
        <v>22</v>
      </c>
      <c r="D3591" s="39" t="s">
        <v>48</v>
      </c>
      <c r="E3591" s="70" t="s">
        <v>31</v>
      </c>
      <c r="F3591" s="70" t="s">
        <v>36</v>
      </c>
      <c r="G3591" s="78">
        <v>44385</v>
      </c>
      <c r="H3591" s="78">
        <v>45901</v>
      </c>
      <c r="I3591" s="69">
        <v>8105380.4299999997</v>
      </c>
      <c r="J3591" s="70">
        <v>65</v>
      </c>
      <c r="K3591" s="71">
        <v>0.59</v>
      </c>
      <c r="L3591" s="70">
        <v>0</v>
      </c>
      <c r="M3591" s="71">
        <v>0.621</v>
      </c>
      <c r="N3591" s="72"/>
      <c r="O3591" s="73">
        <f>MIN(1,MAX(0,(1/(1+EXP(-(Assumptions!$B$5 + Assumptions!$B$6*$N3591))))*Assumptions!$B$3))</f>
        <v>3.9165722796764356E-2</v>
      </c>
      <c r="P3591" s="73">
        <f>VLOOKUP($F3591,Assumptions!$A$23:$B$27,2,FALSE)*Assumptions!$B$4</f>
        <v>0.55000000000000004</v>
      </c>
      <c r="Q3591" s="74">
        <f t="shared" si="112"/>
        <v>174599.19569603426</v>
      </c>
      <c r="R3591" s="75" t="str">
        <f>IF($O3591&lt;Assumptions!$B$17,"A",IF($O3591&lt;Assumptions!$B$18,"B",IF($O3591&lt;Assumptions!$B$19,"C",IF($O3591&lt;Assumptions!$B$20,"D","E"))))</f>
        <v>B</v>
      </c>
      <c r="S3591" s="75">
        <f t="shared" si="113"/>
        <v>0</v>
      </c>
    </row>
    <row r="3592" spans="1:19" ht="17.399999999999999" x14ac:dyDescent="0.3">
      <c r="A3592" s="39" t="s">
        <v>702</v>
      </c>
      <c r="B3592" s="39" t="s">
        <v>53</v>
      </c>
      <c r="C3592" s="39" t="s">
        <v>22</v>
      </c>
      <c r="D3592" s="39" t="s">
        <v>48</v>
      </c>
      <c r="E3592" s="70" t="s">
        <v>31</v>
      </c>
      <c r="F3592" s="70" t="s">
        <v>36</v>
      </c>
      <c r="G3592" s="78">
        <v>44385</v>
      </c>
      <c r="H3592" s="78">
        <v>45931</v>
      </c>
      <c r="I3592" s="69">
        <v>7976890.1900000004</v>
      </c>
      <c r="J3592" s="70">
        <v>0</v>
      </c>
      <c r="K3592" s="71">
        <v>0.96199999999999997</v>
      </c>
      <c r="L3592" s="70">
        <v>0</v>
      </c>
      <c r="M3592" s="71">
        <v>0.621</v>
      </c>
      <c r="N3592" s="72"/>
      <c r="O3592" s="73">
        <f>MIN(1,MAX(0,(1/(1+EXP(-(Assumptions!$B$5 + Assumptions!$B$6*$N3592))))*Assumptions!$B$3))</f>
        <v>3.9165722796764356E-2</v>
      </c>
      <c r="P3592" s="73">
        <f>VLOOKUP($F3592,Assumptions!$A$23:$B$27,2,FALSE)*Assumptions!$B$4</f>
        <v>0.55000000000000004</v>
      </c>
      <c r="Q3592" s="74">
        <f t="shared" si="112"/>
        <v>171831.36847897293</v>
      </c>
      <c r="R3592" s="75" t="str">
        <f>IF($O3592&lt;Assumptions!$B$17,"A",IF($O3592&lt;Assumptions!$B$18,"B",IF($O3592&lt;Assumptions!$B$19,"C",IF($O3592&lt;Assumptions!$B$20,"D","E"))))</f>
        <v>B</v>
      </c>
      <c r="S3592" s="75">
        <f t="shared" si="113"/>
        <v>0</v>
      </c>
    </row>
    <row r="3593" spans="1:19" ht="17.399999999999999" x14ac:dyDescent="0.3">
      <c r="A3593" s="39" t="s">
        <v>702</v>
      </c>
      <c r="B3593" s="39" t="s">
        <v>53</v>
      </c>
      <c r="C3593" s="39" t="s">
        <v>22</v>
      </c>
      <c r="D3593" s="39" t="s">
        <v>48</v>
      </c>
      <c r="E3593" s="70" t="s">
        <v>31</v>
      </c>
      <c r="F3593" s="70" t="s">
        <v>36</v>
      </c>
      <c r="G3593" s="78">
        <v>44385</v>
      </c>
      <c r="H3593" s="78">
        <v>45962</v>
      </c>
      <c r="I3593" s="69">
        <v>7858488.3499999996</v>
      </c>
      <c r="J3593" s="70">
        <v>0</v>
      </c>
      <c r="K3593" s="71">
        <v>1.1100000000000001</v>
      </c>
      <c r="L3593" s="70">
        <v>0</v>
      </c>
      <c r="M3593" s="71">
        <v>0.621</v>
      </c>
      <c r="N3593" s="72"/>
      <c r="O3593" s="73">
        <f>MIN(1,MAX(0,(1/(1+EXP(-(Assumptions!$B$5 + Assumptions!$B$6*$N3593))))*Assumptions!$B$3))</f>
        <v>3.9165722796764356E-2</v>
      </c>
      <c r="P3593" s="73">
        <f>VLOOKUP($F3593,Assumptions!$A$23:$B$27,2,FALSE)*Assumptions!$B$4</f>
        <v>0.55000000000000004</v>
      </c>
      <c r="Q3593" s="74">
        <f t="shared" si="112"/>
        <v>169280.85697473618</v>
      </c>
      <c r="R3593" s="75" t="str">
        <f>IF($O3593&lt;Assumptions!$B$17,"A",IF($O3593&lt;Assumptions!$B$18,"B",IF($O3593&lt;Assumptions!$B$19,"C",IF($O3593&lt;Assumptions!$B$20,"D","E"))))</f>
        <v>B</v>
      </c>
      <c r="S3593" s="75">
        <f t="shared" si="113"/>
        <v>0</v>
      </c>
    </row>
    <row r="3594" spans="1:19" ht="17.399999999999999" x14ac:dyDescent="0.3">
      <c r="A3594" s="39" t="s">
        <v>702</v>
      </c>
      <c r="B3594" s="39" t="s">
        <v>53</v>
      </c>
      <c r="C3594" s="39" t="s">
        <v>22</v>
      </c>
      <c r="D3594" s="39" t="s">
        <v>48</v>
      </c>
      <c r="E3594" s="70" t="s">
        <v>31</v>
      </c>
      <c r="F3594" s="70" t="s">
        <v>36</v>
      </c>
      <c r="G3594" s="78">
        <v>44385</v>
      </c>
      <c r="H3594" s="78">
        <v>45992</v>
      </c>
      <c r="I3594" s="69">
        <v>7735406.6600000001</v>
      </c>
      <c r="J3594" s="70">
        <v>0</v>
      </c>
      <c r="K3594" s="71">
        <v>1.089</v>
      </c>
      <c r="L3594" s="70">
        <v>0</v>
      </c>
      <c r="M3594" s="71">
        <v>0.621</v>
      </c>
      <c r="N3594" s="72"/>
      <c r="O3594" s="73">
        <f>MIN(1,MAX(0,(1/(1+EXP(-(Assumptions!$B$5 + Assumptions!$B$6*$N3594))))*Assumptions!$B$3))</f>
        <v>3.9165722796764356E-2</v>
      </c>
      <c r="P3594" s="73">
        <f>VLOOKUP($F3594,Assumptions!$A$23:$B$27,2,FALSE)*Assumptions!$B$4</f>
        <v>0.55000000000000004</v>
      </c>
      <c r="Q3594" s="74">
        <f t="shared" si="112"/>
        <v>166629.53613119267</v>
      </c>
      <c r="R3594" s="75" t="str">
        <f>IF($O3594&lt;Assumptions!$B$17,"A",IF($O3594&lt;Assumptions!$B$18,"B",IF($O3594&lt;Assumptions!$B$19,"C",IF($O3594&lt;Assumptions!$B$20,"D","E"))))</f>
        <v>B</v>
      </c>
      <c r="S3594" s="75">
        <f t="shared" si="113"/>
        <v>0</v>
      </c>
    </row>
    <row r="3595" spans="1:19" ht="17.399999999999999" x14ac:dyDescent="0.3">
      <c r="A3595" s="39" t="s">
        <v>703</v>
      </c>
      <c r="B3595" s="39" t="s">
        <v>83</v>
      </c>
      <c r="C3595" s="39" t="s">
        <v>135</v>
      </c>
      <c r="D3595" s="39" t="s">
        <v>30</v>
      </c>
      <c r="E3595" s="70" t="s">
        <v>27</v>
      </c>
      <c r="F3595" s="70" t="s">
        <v>32</v>
      </c>
      <c r="G3595" s="78">
        <v>44684</v>
      </c>
      <c r="H3595" s="78">
        <v>45658</v>
      </c>
      <c r="I3595" s="69">
        <v>504266.2</v>
      </c>
      <c r="J3595" s="70">
        <v>0</v>
      </c>
      <c r="K3595" s="71">
        <v>1.1200000000000001</v>
      </c>
      <c r="L3595" s="70">
        <v>0</v>
      </c>
      <c r="M3595" s="71">
        <v>0.77100000000000002</v>
      </c>
      <c r="N3595" s="72"/>
      <c r="O3595" s="73">
        <f>MIN(1,MAX(0,(1/(1+EXP(-(Assumptions!$B$5 + Assumptions!$B$6*$N3595))))*Assumptions!$B$3))</f>
        <v>3.9165722796764356E-2</v>
      </c>
      <c r="P3595" s="73">
        <f>VLOOKUP($F3595,Assumptions!$A$23:$B$27,2,FALSE)*Assumptions!$B$4</f>
        <v>0.5</v>
      </c>
      <c r="Q3595" s="74">
        <f t="shared" si="112"/>
        <v>9874.9751024888665</v>
      </c>
      <c r="R3595" s="75" t="str">
        <f>IF($O3595&lt;Assumptions!$B$17,"A",IF($O3595&lt;Assumptions!$B$18,"B",IF($O3595&lt;Assumptions!$B$19,"C",IF($O3595&lt;Assumptions!$B$20,"D","E"))))</f>
        <v>B</v>
      </c>
      <c r="S3595" s="75">
        <f t="shared" si="113"/>
        <v>0</v>
      </c>
    </row>
    <row r="3596" spans="1:19" ht="17.399999999999999" x14ac:dyDescent="0.3">
      <c r="A3596" s="39" t="s">
        <v>703</v>
      </c>
      <c r="B3596" s="39" t="s">
        <v>83</v>
      </c>
      <c r="C3596" s="39" t="s">
        <v>135</v>
      </c>
      <c r="D3596" s="39" t="s">
        <v>30</v>
      </c>
      <c r="E3596" s="70" t="s">
        <v>27</v>
      </c>
      <c r="F3596" s="70" t="s">
        <v>32</v>
      </c>
      <c r="G3596" s="78">
        <v>44684</v>
      </c>
      <c r="H3596" s="78">
        <v>45689</v>
      </c>
      <c r="I3596" s="69">
        <v>488351.12</v>
      </c>
      <c r="J3596" s="70">
        <v>35</v>
      </c>
      <c r="K3596" s="71">
        <v>0.69699999999999995</v>
      </c>
      <c r="L3596" s="70">
        <v>0</v>
      </c>
      <c r="M3596" s="71">
        <v>0.77100000000000002</v>
      </c>
      <c r="N3596" s="72"/>
      <c r="O3596" s="73">
        <f>MIN(1,MAX(0,(1/(1+EXP(-(Assumptions!$B$5 + Assumptions!$B$6*$N3596))))*Assumptions!$B$3))</f>
        <v>3.9165722796764356E-2</v>
      </c>
      <c r="P3596" s="73">
        <f>VLOOKUP($F3596,Assumptions!$A$23:$B$27,2,FALSE)*Assumptions!$B$4</f>
        <v>0.5</v>
      </c>
      <c r="Q3596" s="74">
        <f t="shared" si="112"/>
        <v>9563.312296704702</v>
      </c>
      <c r="R3596" s="75" t="str">
        <f>IF($O3596&lt;Assumptions!$B$17,"A",IF($O3596&lt;Assumptions!$B$18,"B",IF($O3596&lt;Assumptions!$B$19,"C",IF($O3596&lt;Assumptions!$B$20,"D","E"))))</f>
        <v>B</v>
      </c>
      <c r="S3596" s="75">
        <f t="shared" si="113"/>
        <v>0</v>
      </c>
    </row>
    <row r="3597" spans="1:19" ht="17.399999999999999" x14ac:dyDescent="0.3">
      <c r="A3597" s="39" t="s">
        <v>703</v>
      </c>
      <c r="B3597" s="39" t="s">
        <v>83</v>
      </c>
      <c r="C3597" s="39" t="s">
        <v>135</v>
      </c>
      <c r="D3597" s="39" t="s">
        <v>30</v>
      </c>
      <c r="E3597" s="70" t="s">
        <v>27</v>
      </c>
      <c r="F3597" s="70" t="s">
        <v>32</v>
      </c>
      <c r="G3597" s="78">
        <v>44684</v>
      </c>
      <c r="H3597" s="78">
        <v>45717</v>
      </c>
      <c r="I3597" s="69">
        <v>473580.78</v>
      </c>
      <c r="J3597" s="70">
        <v>0</v>
      </c>
      <c r="K3597" s="71">
        <v>1.0229999999999999</v>
      </c>
      <c r="L3597" s="70">
        <v>0</v>
      </c>
      <c r="M3597" s="71">
        <v>0.77100000000000002</v>
      </c>
      <c r="N3597" s="72"/>
      <c r="O3597" s="73">
        <f>MIN(1,MAX(0,(1/(1+EXP(-(Assumptions!$B$5 + Assumptions!$B$6*$N3597))))*Assumptions!$B$3))</f>
        <v>3.9165722796764356E-2</v>
      </c>
      <c r="P3597" s="73">
        <f>VLOOKUP($F3597,Assumptions!$A$23:$B$27,2,FALSE)*Assumptions!$B$4</f>
        <v>0.5</v>
      </c>
      <c r="Q3597" s="74">
        <f t="shared" si="112"/>
        <v>9274.0667756777239</v>
      </c>
      <c r="R3597" s="75" t="str">
        <f>IF($O3597&lt;Assumptions!$B$17,"A",IF($O3597&lt;Assumptions!$B$18,"B",IF($O3597&lt;Assumptions!$B$19,"C",IF($O3597&lt;Assumptions!$B$20,"D","E"))))</f>
        <v>B</v>
      </c>
      <c r="S3597" s="75">
        <f t="shared" si="113"/>
        <v>0</v>
      </c>
    </row>
    <row r="3598" spans="1:19" ht="17.399999999999999" x14ac:dyDescent="0.3">
      <c r="A3598" s="39" t="s">
        <v>703</v>
      </c>
      <c r="B3598" s="39" t="s">
        <v>83</v>
      </c>
      <c r="C3598" s="39" t="s">
        <v>135</v>
      </c>
      <c r="D3598" s="39" t="s">
        <v>30</v>
      </c>
      <c r="E3598" s="70" t="s">
        <v>27</v>
      </c>
      <c r="F3598" s="70" t="s">
        <v>32</v>
      </c>
      <c r="G3598" s="78">
        <v>44684</v>
      </c>
      <c r="H3598" s="78">
        <v>45748</v>
      </c>
      <c r="I3598" s="69">
        <v>459853.19</v>
      </c>
      <c r="J3598" s="70">
        <v>0</v>
      </c>
      <c r="K3598" s="71">
        <v>1.0109999999999999</v>
      </c>
      <c r="L3598" s="70">
        <v>0</v>
      </c>
      <c r="M3598" s="71">
        <v>0.77100000000000002</v>
      </c>
      <c r="N3598" s="72"/>
      <c r="O3598" s="73">
        <f>MIN(1,MAX(0,(1/(1+EXP(-(Assumptions!$B$5 + Assumptions!$B$6*$N3598))))*Assumptions!$B$3))</f>
        <v>3.9165722796764356E-2</v>
      </c>
      <c r="P3598" s="73">
        <f>VLOOKUP($F3598,Assumptions!$A$23:$B$27,2,FALSE)*Assumptions!$B$4</f>
        <v>0.5</v>
      </c>
      <c r="Q3598" s="74">
        <f t="shared" si="112"/>
        <v>9005.2412833739054</v>
      </c>
      <c r="R3598" s="75" t="str">
        <f>IF($O3598&lt;Assumptions!$B$17,"A",IF($O3598&lt;Assumptions!$B$18,"B",IF($O3598&lt;Assumptions!$B$19,"C",IF($O3598&lt;Assumptions!$B$20,"D","E"))))</f>
        <v>B</v>
      </c>
      <c r="S3598" s="75">
        <f t="shared" si="113"/>
        <v>0</v>
      </c>
    </row>
    <row r="3599" spans="1:19" ht="17.399999999999999" x14ac:dyDescent="0.3">
      <c r="A3599" s="39" t="s">
        <v>703</v>
      </c>
      <c r="B3599" s="39" t="s">
        <v>83</v>
      </c>
      <c r="C3599" s="39" t="s">
        <v>135</v>
      </c>
      <c r="D3599" s="39" t="s">
        <v>30</v>
      </c>
      <c r="E3599" s="70" t="s">
        <v>27</v>
      </c>
      <c r="F3599" s="70" t="s">
        <v>32</v>
      </c>
      <c r="G3599" s="78">
        <v>44684</v>
      </c>
      <c r="H3599" s="78">
        <v>45778</v>
      </c>
      <c r="I3599" s="69">
        <v>447348.18</v>
      </c>
      <c r="J3599" s="70">
        <v>65</v>
      </c>
      <c r="K3599" s="71">
        <v>0.56000000000000005</v>
      </c>
      <c r="L3599" s="70">
        <v>0</v>
      </c>
      <c r="M3599" s="71">
        <v>0.77100000000000002</v>
      </c>
      <c r="N3599" s="72"/>
      <c r="O3599" s="73">
        <f>MIN(1,MAX(0,(1/(1+EXP(-(Assumptions!$B$5 + Assumptions!$B$6*$N3599))))*Assumptions!$B$3))</f>
        <v>3.9165722796764356E-2</v>
      </c>
      <c r="P3599" s="73">
        <f>VLOOKUP($F3599,Assumptions!$A$23:$B$27,2,FALSE)*Assumptions!$B$4</f>
        <v>0.5</v>
      </c>
      <c r="Q3599" s="74">
        <f t="shared" si="112"/>
        <v>8760.3574057585229</v>
      </c>
      <c r="R3599" s="75" t="str">
        <f>IF($O3599&lt;Assumptions!$B$17,"A",IF($O3599&lt;Assumptions!$B$18,"B",IF($O3599&lt;Assumptions!$B$19,"C",IF($O3599&lt;Assumptions!$B$20,"D","E"))))</f>
        <v>B</v>
      </c>
      <c r="S3599" s="75">
        <f t="shared" si="113"/>
        <v>0</v>
      </c>
    </row>
    <row r="3600" spans="1:19" ht="17.399999999999999" x14ac:dyDescent="0.3">
      <c r="A3600" s="39" t="s">
        <v>703</v>
      </c>
      <c r="B3600" s="39" t="s">
        <v>83</v>
      </c>
      <c r="C3600" s="39" t="s">
        <v>135</v>
      </c>
      <c r="D3600" s="39" t="s">
        <v>30</v>
      </c>
      <c r="E3600" s="70" t="s">
        <v>27</v>
      </c>
      <c r="F3600" s="70" t="s">
        <v>32</v>
      </c>
      <c r="G3600" s="78">
        <v>44684</v>
      </c>
      <c r="H3600" s="78">
        <v>45809</v>
      </c>
      <c r="I3600" s="69">
        <v>434450.36</v>
      </c>
      <c r="J3600" s="70">
        <v>0</v>
      </c>
      <c r="K3600" s="71">
        <v>1.0649999999999999</v>
      </c>
      <c r="L3600" s="70">
        <v>0</v>
      </c>
      <c r="M3600" s="71">
        <v>0.77100000000000002</v>
      </c>
      <c r="N3600" s="72"/>
      <c r="O3600" s="73">
        <f>MIN(1,MAX(0,(1/(1+EXP(-(Assumptions!$B$5 + Assumptions!$B$6*$N3600))))*Assumptions!$B$3))</f>
        <v>3.9165722796764356E-2</v>
      </c>
      <c r="P3600" s="73">
        <f>VLOOKUP($F3600,Assumptions!$A$23:$B$27,2,FALSE)*Assumptions!$B$4</f>
        <v>0.5</v>
      </c>
      <c r="Q3600" s="74">
        <f t="shared" si="112"/>
        <v>8507.7811843572399</v>
      </c>
      <c r="R3600" s="75" t="str">
        <f>IF($O3600&lt;Assumptions!$B$17,"A",IF($O3600&lt;Assumptions!$B$18,"B",IF($O3600&lt;Assumptions!$B$19,"C",IF($O3600&lt;Assumptions!$B$20,"D","E"))))</f>
        <v>B</v>
      </c>
      <c r="S3600" s="75">
        <f t="shared" si="113"/>
        <v>0</v>
      </c>
    </row>
    <row r="3601" spans="1:19" ht="17.399999999999999" x14ac:dyDescent="0.3">
      <c r="A3601" s="39" t="s">
        <v>703</v>
      </c>
      <c r="B3601" s="39" t="s">
        <v>83</v>
      </c>
      <c r="C3601" s="39" t="s">
        <v>135</v>
      </c>
      <c r="D3601" s="39" t="s">
        <v>30</v>
      </c>
      <c r="E3601" s="70" t="s">
        <v>27</v>
      </c>
      <c r="F3601" s="70" t="s">
        <v>32</v>
      </c>
      <c r="G3601" s="78">
        <v>44684</v>
      </c>
      <c r="H3601" s="78">
        <v>45839</v>
      </c>
      <c r="I3601" s="69">
        <v>421152.92</v>
      </c>
      <c r="J3601" s="70">
        <v>0</v>
      </c>
      <c r="K3601" s="71">
        <v>1.089</v>
      </c>
      <c r="L3601" s="70">
        <v>0</v>
      </c>
      <c r="M3601" s="71">
        <v>0.77100000000000002</v>
      </c>
      <c r="N3601" s="72"/>
      <c r="O3601" s="73">
        <f>MIN(1,MAX(0,(1/(1+EXP(-(Assumptions!$B$5 + Assumptions!$B$6*$N3601))))*Assumptions!$B$3))</f>
        <v>3.9165722796764356E-2</v>
      </c>
      <c r="P3601" s="73">
        <f>VLOOKUP($F3601,Assumptions!$A$23:$B$27,2,FALSE)*Assumptions!$B$4</f>
        <v>0.5</v>
      </c>
      <c r="Q3601" s="74">
        <f t="shared" si="112"/>
        <v>8247.3792598839373</v>
      </c>
      <c r="R3601" s="75" t="str">
        <f>IF($O3601&lt;Assumptions!$B$17,"A",IF($O3601&lt;Assumptions!$B$18,"B",IF($O3601&lt;Assumptions!$B$19,"C",IF($O3601&lt;Assumptions!$B$20,"D","E"))))</f>
        <v>B</v>
      </c>
      <c r="S3601" s="75">
        <f t="shared" si="113"/>
        <v>0</v>
      </c>
    </row>
    <row r="3602" spans="1:19" ht="17.399999999999999" x14ac:dyDescent="0.3">
      <c r="A3602" s="39" t="s">
        <v>703</v>
      </c>
      <c r="B3602" s="39" t="s">
        <v>83</v>
      </c>
      <c r="C3602" s="39" t="s">
        <v>135</v>
      </c>
      <c r="D3602" s="39" t="s">
        <v>30</v>
      </c>
      <c r="E3602" s="70" t="s">
        <v>27</v>
      </c>
      <c r="F3602" s="70" t="s">
        <v>32</v>
      </c>
      <c r="G3602" s="78">
        <v>44684</v>
      </c>
      <c r="H3602" s="78">
        <v>45870</v>
      </c>
      <c r="I3602" s="69">
        <v>408142.13</v>
      </c>
      <c r="J3602" s="70">
        <v>35</v>
      </c>
      <c r="K3602" s="71">
        <v>0.68700000000000006</v>
      </c>
      <c r="L3602" s="70">
        <v>0</v>
      </c>
      <c r="M3602" s="71">
        <v>0.77100000000000002</v>
      </c>
      <c r="N3602" s="72"/>
      <c r="O3602" s="73">
        <f>MIN(1,MAX(0,(1/(1+EXP(-(Assumptions!$B$5 + Assumptions!$B$6*$N3602))))*Assumptions!$B$3))</f>
        <v>3.9165722796764356E-2</v>
      </c>
      <c r="P3602" s="73">
        <f>VLOOKUP($F3602,Assumptions!$A$23:$B$27,2,FALSE)*Assumptions!$B$4</f>
        <v>0.5</v>
      </c>
      <c r="Q3602" s="74">
        <f t="shared" si="112"/>
        <v>7992.5907626304806</v>
      </c>
      <c r="R3602" s="75" t="str">
        <f>IF($O3602&lt;Assumptions!$B$17,"A",IF($O3602&lt;Assumptions!$B$18,"B",IF($O3602&lt;Assumptions!$B$19,"C",IF($O3602&lt;Assumptions!$B$20,"D","E"))))</f>
        <v>B</v>
      </c>
      <c r="S3602" s="75">
        <f t="shared" si="113"/>
        <v>0</v>
      </c>
    </row>
    <row r="3603" spans="1:19" ht="17.399999999999999" x14ac:dyDescent="0.3">
      <c r="A3603" s="39" t="s">
        <v>703</v>
      </c>
      <c r="B3603" s="39" t="s">
        <v>83</v>
      </c>
      <c r="C3603" s="39" t="s">
        <v>135</v>
      </c>
      <c r="D3603" s="39" t="s">
        <v>30</v>
      </c>
      <c r="E3603" s="70" t="s">
        <v>27</v>
      </c>
      <c r="F3603" s="70" t="s">
        <v>32</v>
      </c>
      <c r="G3603" s="78">
        <v>44684</v>
      </c>
      <c r="H3603" s="78">
        <v>45901</v>
      </c>
      <c r="I3603" s="69">
        <v>395330.35</v>
      </c>
      <c r="J3603" s="70">
        <v>35</v>
      </c>
      <c r="K3603" s="71">
        <v>0.52300000000000002</v>
      </c>
      <c r="L3603" s="70">
        <v>0</v>
      </c>
      <c r="M3603" s="71">
        <v>0.77100000000000002</v>
      </c>
      <c r="N3603" s="72"/>
      <c r="O3603" s="73">
        <f>MIN(1,MAX(0,(1/(1+EXP(-(Assumptions!$B$5 + Assumptions!$B$6*$N3603))))*Assumptions!$B$3))</f>
        <v>3.9165722796764356E-2</v>
      </c>
      <c r="P3603" s="73">
        <f>VLOOKUP($F3603,Assumptions!$A$23:$B$27,2,FALSE)*Assumptions!$B$4</f>
        <v>0.5</v>
      </c>
      <c r="Q3603" s="74">
        <f t="shared" si="112"/>
        <v>7741.6994506239153</v>
      </c>
      <c r="R3603" s="75" t="str">
        <f>IF($O3603&lt;Assumptions!$B$17,"A",IF($O3603&lt;Assumptions!$B$18,"B",IF($O3603&lt;Assumptions!$B$19,"C",IF($O3603&lt;Assumptions!$B$20,"D","E"))))</f>
        <v>B</v>
      </c>
      <c r="S3603" s="75">
        <f t="shared" si="113"/>
        <v>0</v>
      </c>
    </row>
    <row r="3604" spans="1:19" ht="17.399999999999999" x14ac:dyDescent="0.3">
      <c r="A3604" s="39" t="s">
        <v>703</v>
      </c>
      <c r="B3604" s="39" t="s">
        <v>83</v>
      </c>
      <c r="C3604" s="39" t="s">
        <v>135</v>
      </c>
      <c r="D3604" s="39" t="s">
        <v>30</v>
      </c>
      <c r="E3604" s="70" t="s">
        <v>27</v>
      </c>
      <c r="F3604" s="70" t="s">
        <v>32</v>
      </c>
      <c r="G3604" s="78">
        <v>44684</v>
      </c>
      <c r="H3604" s="78">
        <v>45931</v>
      </c>
      <c r="I3604" s="69">
        <v>382328.81</v>
      </c>
      <c r="J3604" s="70">
        <v>0</v>
      </c>
      <c r="K3604" s="71">
        <v>1.038</v>
      </c>
      <c r="L3604" s="70">
        <v>0</v>
      </c>
      <c r="M3604" s="71">
        <v>0.77100000000000002</v>
      </c>
      <c r="N3604" s="72"/>
      <c r="O3604" s="73">
        <f>MIN(1,MAX(0,(1/(1+EXP(-(Assumptions!$B$5 + Assumptions!$B$6*$N3604))))*Assumptions!$B$3))</f>
        <v>3.9165722796764356E-2</v>
      </c>
      <c r="P3604" s="73">
        <f>VLOOKUP($F3604,Assumptions!$A$23:$B$27,2,FALSE)*Assumptions!$B$4</f>
        <v>0.5</v>
      </c>
      <c r="Q3604" s="74">
        <f t="shared" si="112"/>
        <v>7487.0920948383937</v>
      </c>
      <c r="R3604" s="75" t="str">
        <f>IF($O3604&lt;Assumptions!$B$17,"A",IF($O3604&lt;Assumptions!$B$18,"B",IF($O3604&lt;Assumptions!$B$19,"C",IF($O3604&lt;Assumptions!$B$20,"D","E"))))</f>
        <v>B</v>
      </c>
      <c r="S3604" s="75">
        <f t="shared" si="113"/>
        <v>0</v>
      </c>
    </row>
    <row r="3605" spans="1:19" ht="17.399999999999999" x14ac:dyDescent="0.3">
      <c r="A3605" s="39" t="s">
        <v>703</v>
      </c>
      <c r="B3605" s="39" t="s">
        <v>83</v>
      </c>
      <c r="C3605" s="39" t="s">
        <v>135</v>
      </c>
      <c r="D3605" s="39" t="s">
        <v>30</v>
      </c>
      <c r="E3605" s="70" t="s">
        <v>27</v>
      </c>
      <c r="F3605" s="70" t="s">
        <v>32</v>
      </c>
      <c r="G3605" s="78">
        <v>44684</v>
      </c>
      <c r="H3605" s="78">
        <v>45962</v>
      </c>
      <c r="I3605" s="69">
        <v>371856.57</v>
      </c>
      <c r="J3605" s="70">
        <v>0</v>
      </c>
      <c r="K3605" s="71">
        <v>1.06</v>
      </c>
      <c r="L3605" s="70">
        <v>0</v>
      </c>
      <c r="M3605" s="71">
        <v>0.77100000000000002</v>
      </c>
      <c r="N3605" s="72"/>
      <c r="O3605" s="73">
        <f>MIN(1,MAX(0,(1/(1+EXP(-(Assumptions!$B$5 + Assumptions!$B$6*$N3605))))*Assumptions!$B$3))</f>
        <v>3.9165722796764356E-2</v>
      </c>
      <c r="P3605" s="73">
        <f>VLOOKUP($F3605,Assumptions!$A$23:$B$27,2,FALSE)*Assumptions!$B$4</f>
        <v>0.5</v>
      </c>
      <c r="Q3605" s="74">
        <f t="shared" si="112"/>
        <v>7282.0156703878001</v>
      </c>
      <c r="R3605" s="75" t="str">
        <f>IF($O3605&lt;Assumptions!$B$17,"A",IF($O3605&lt;Assumptions!$B$18,"B",IF($O3605&lt;Assumptions!$B$19,"C",IF($O3605&lt;Assumptions!$B$20,"D","E"))))</f>
        <v>B</v>
      </c>
      <c r="S3605" s="75">
        <f t="shared" si="113"/>
        <v>0</v>
      </c>
    </row>
    <row r="3606" spans="1:19" ht="17.399999999999999" x14ac:dyDescent="0.3">
      <c r="A3606" s="39" t="s">
        <v>703</v>
      </c>
      <c r="B3606" s="39" t="s">
        <v>83</v>
      </c>
      <c r="C3606" s="39" t="s">
        <v>135</v>
      </c>
      <c r="D3606" s="39" t="s">
        <v>30</v>
      </c>
      <c r="E3606" s="70" t="s">
        <v>27</v>
      </c>
      <c r="F3606" s="70" t="s">
        <v>32</v>
      </c>
      <c r="G3606" s="78">
        <v>44684</v>
      </c>
      <c r="H3606" s="78">
        <v>45992</v>
      </c>
      <c r="I3606" s="69">
        <v>361580.11</v>
      </c>
      <c r="J3606" s="70">
        <v>15</v>
      </c>
      <c r="K3606" s="71">
        <v>0.95699999999999996</v>
      </c>
      <c r="L3606" s="70">
        <v>0</v>
      </c>
      <c r="M3606" s="71">
        <v>0.77100000000000002</v>
      </c>
      <c r="N3606" s="72"/>
      <c r="O3606" s="73">
        <f>MIN(1,MAX(0,(1/(1+EXP(-(Assumptions!$B$5 + Assumptions!$B$6*$N3606))))*Assumptions!$B$3))</f>
        <v>3.9165722796764356E-2</v>
      </c>
      <c r="P3606" s="73">
        <f>VLOOKUP($F3606,Assumptions!$A$23:$B$27,2,FALSE)*Assumptions!$B$4</f>
        <v>0.5</v>
      </c>
      <c r="Q3606" s="74">
        <f t="shared" si="112"/>
        <v>7080.7731785417818</v>
      </c>
      <c r="R3606" s="75" t="str">
        <f>IF($O3606&lt;Assumptions!$B$17,"A",IF($O3606&lt;Assumptions!$B$18,"B",IF($O3606&lt;Assumptions!$B$19,"C",IF($O3606&lt;Assumptions!$B$20,"D","E"))))</f>
        <v>B</v>
      </c>
      <c r="S3606" s="75">
        <f t="shared" si="113"/>
        <v>0</v>
      </c>
    </row>
    <row r="3607" spans="1:19" ht="17.399999999999999" x14ac:dyDescent="0.3">
      <c r="A3607" s="39" t="s">
        <v>704</v>
      </c>
      <c r="B3607" s="39" t="s">
        <v>74</v>
      </c>
      <c r="C3607" s="39" t="s">
        <v>144</v>
      </c>
      <c r="D3607" s="39" t="s">
        <v>38</v>
      </c>
      <c r="E3607" s="70" t="s">
        <v>49</v>
      </c>
      <c r="F3607" s="70" t="s">
        <v>28</v>
      </c>
      <c r="G3607" s="78">
        <v>44329</v>
      </c>
      <c r="H3607" s="78">
        <v>45658</v>
      </c>
      <c r="I3607" s="69">
        <v>13752318.15</v>
      </c>
      <c r="J3607" s="70">
        <v>15</v>
      </c>
      <c r="K3607" s="71">
        <v>0.96599999999999997</v>
      </c>
      <c r="L3607" s="70">
        <v>0</v>
      </c>
      <c r="M3607" s="71">
        <v>0.94299999999999995</v>
      </c>
      <c r="N3607" s="72"/>
      <c r="O3607" s="73">
        <f>MIN(1,MAX(0,(1/(1+EXP(-(Assumptions!$B$5 + Assumptions!$B$6*$N3607))))*Assumptions!$B$3))</f>
        <v>3.9165722796764356E-2</v>
      </c>
      <c r="P3607" s="73">
        <f>VLOOKUP($F3607,Assumptions!$A$23:$B$27,2,FALSE)*Assumptions!$B$4</f>
        <v>0.35</v>
      </c>
      <c r="Q3607" s="74">
        <f t="shared" si="112"/>
        <v>188516.81816653389</v>
      </c>
      <c r="R3607" s="75" t="str">
        <f>IF($O3607&lt;Assumptions!$B$17,"A",IF($O3607&lt;Assumptions!$B$18,"B",IF($O3607&lt;Assumptions!$B$19,"C",IF($O3607&lt;Assumptions!$B$20,"D","E"))))</f>
        <v>B</v>
      </c>
      <c r="S3607" s="75">
        <f t="shared" si="113"/>
        <v>0</v>
      </c>
    </row>
    <row r="3608" spans="1:19" ht="17.399999999999999" x14ac:dyDescent="0.3">
      <c r="A3608" s="39" t="s">
        <v>704</v>
      </c>
      <c r="B3608" s="39" t="s">
        <v>74</v>
      </c>
      <c r="C3608" s="39" t="s">
        <v>144</v>
      </c>
      <c r="D3608" s="39" t="s">
        <v>38</v>
      </c>
      <c r="E3608" s="70" t="s">
        <v>49</v>
      </c>
      <c r="F3608" s="70" t="s">
        <v>28</v>
      </c>
      <c r="G3608" s="78">
        <v>44329</v>
      </c>
      <c r="H3608" s="78">
        <v>45689</v>
      </c>
      <c r="I3608" s="69">
        <v>13389701.99</v>
      </c>
      <c r="J3608" s="70">
        <v>65</v>
      </c>
      <c r="K3608" s="71">
        <v>0.74199999999999999</v>
      </c>
      <c r="L3608" s="70">
        <v>0</v>
      </c>
      <c r="M3608" s="71">
        <v>0.94299999999999995</v>
      </c>
      <c r="N3608" s="72"/>
      <c r="O3608" s="73">
        <f>MIN(1,MAX(0,(1/(1+EXP(-(Assumptions!$B$5 + Assumptions!$B$6*$N3608))))*Assumptions!$B$3))</f>
        <v>3.9165722796764356E-2</v>
      </c>
      <c r="P3608" s="73">
        <f>VLOOKUP($F3608,Assumptions!$A$23:$B$27,2,FALSE)*Assumptions!$B$4</f>
        <v>0.35</v>
      </c>
      <c r="Q3608" s="74">
        <f t="shared" si="112"/>
        <v>183546.07476506842</v>
      </c>
      <c r="R3608" s="75" t="str">
        <f>IF($O3608&lt;Assumptions!$B$17,"A",IF($O3608&lt;Assumptions!$B$18,"B",IF($O3608&lt;Assumptions!$B$19,"C",IF($O3608&lt;Assumptions!$B$20,"D","E"))))</f>
        <v>B</v>
      </c>
      <c r="S3608" s="75">
        <f t="shared" si="113"/>
        <v>0</v>
      </c>
    </row>
    <row r="3609" spans="1:19" ht="17.399999999999999" x14ac:dyDescent="0.3">
      <c r="A3609" s="39" t="s">
        <v>704</v>
      </c>
      <c r="B3609" s="39" t="s">
        <v>74</v>
      </c>
      <c r="C3609" s="39" t="s">
        <v>144</v>
      </c>
      <c r="D3609" s="39" t="s">
        <v>38</v>
      </c>
      <c r="E3609" s="70" t="s">
        <v>49</v>
      </c>
      <c r="F3609" s="70" t="s">
        <v>28</v>
      </c>
      <c r="G3609" s="78">
        <v>44329</v>
      </c>
      <c r="H3609" s="78">
        <v>45717</v>
      </c>
      <c r="I3609" s="69">
        <v>13088389.720000001</v>
      </c>
      <c r="J3609" s="70">
        <v>0</v>
      </c>
      <c r="K3609" s="71">
        <v>1.123</v>
      </c>
      <c r="L3609" s="70">
        <v>0</v>
      </c>
      <c r="M3609" s="71">
        <v>0.94299999999999995</v>
      </c>
      <c r="N3609" s="72"/>
      <c r="O3609" s="73">
        <f>MIN(1,MAX(0,(1/(1+EXP(-(Assumptions!$B$5 + Assumptions!$B$6*$N3609))))*Assumptions!$B$3))</f>
        <v>3.9165722796764356E-2</v>
      </c>
      <c r="P3609" s="73">
        <f>VLOOKUP($F3609,Assumptions!$A$23:$B$27,2,FALSE)*Assumptions!$B$4</f>
        <v>0.35</v>
      </c>
      <c r="Q3609" s="74">
        <f t="shared" si="112"/>
        <v>179415.68527033908</v>
      </c>
      <c r="R3609" s="75" t="str">
        <f>IF($O3609&lt;Assumptions!$B$17,"A",IF($O3609&lt;Assumptions!$B$18,"B",IF($O3609&lt;Assumptions!$B$19,"C",IF($O3609&lt;Assumptions!$B$20,"D","E"))))</f>
        <v>B</v>
      </c>
      <c r="S3609" s="75">
        <f t="shared" si="113"/>
        <v>0</v>
      </c>
    </row>
    <row r="3610" spans="1:19" ht="17.399999999999999" x14ac:dyDescent="0.3">
      <c r="A3610" s="39" t="s">
        <v>704</v>
      </c>
      <c r="B3610" s="39" t="s">
        <v>74</v>
      </c>
      <c r="C3610" s="39" t="s">
        <v>144</v>
      </c>
      <c r="D3610" s="39" t="s">
        <v>38</v>
      </c>
      <c r="E3610" s="70" t="s">
        <v>49</v>
      </c>
      <c r="F3610" s="70" t="s">
        <v>28</v>
      </c>
      <c r="G3610" s="78">
        <v>44329</v>
      </c>
      <c r="H3610" s="78">
        <v>45748</v>
      </c>
      <c r="I3610" s="69">
        <v>12810276.380000001</v>
      </c>
      <c r="J3610" s="70">
        <v>95</v>
      </c>
      <c r="K3610" s="71">
        <v>0.4</v>
      </c>
      <c r="L3610" s="70">
        <v>0</v>
      </c>
      <c r="M3610" s="71">
        <v>0.94299999999999995</v>
      </c>
      <c r="N3610" s="72"/>
      <c r="O3610" s="73">
        <f>MIN(1,MAX(0,(1/(1+EXP(-(Assumptions!$B$5 + Assumptions!$B$6*$N3610))))*Assumptions!$B$3))</f>
        <v>3.9165722796764356E-2</v>
      </c>
      <c r="P3610" s="73">
        <f>VLOOKUP($F3610,Assumptions!$A$23:$B$27,2,FALSE)*Assumptions!$B$4</f>
        <v>0.35</v>
      </c>
      <c r="Q3610" s="74">
        <f t="shared" si="112"/>
        <v>175603.30677715628</v>
      </c>
      <c r="R3610" s="75" t="str">
        <f>IF($O3610&lt;Assumptions!$B$17,"A",IF($O3610&lt;Assumptions!$B$18,"B",IF($O3610&lt;Assumptions!$B$19,"C",IF($O3610&lt;Assumptions!$B$20,"D","E"))))</f>
        <v>B</v>
      </c>
      <c r="S3610" s="75">
        <f t="shared" si="113"/>
        <v>0</v>
      </c>
    </row>
    <row r="3611" spans="1:19" ht="17.399999999999999" x14ac:dyDescent="0.3">
      <c r="A3611" s="39" t="s">
        <v>704</v>
      </c>
      <c r="B3611" s="39" t="s">
        <v>74</v>
      </c>
      <c r="C3611" s="39" t="s">
        <v>144</v>
      </c>
      <c r="D3611" s="39" t="s">
        <v>38</v>
      </c>
      <c r="E3611" s="70" t="s">
        <v>49</v>
      </c>
      <c r="F3611" s="70" t="s">
        <v>28</v>
      </c>
      <c r="G3611" s="78">
        <v>44329</v>
      </c>
      <c r="H3611" s="78">
        <v>45778</v>
      </c>
      <c r="I3611" s="69">
        <v>12511898.810000001</v>
      </c>
      <c r="J3611" s="70">
        <v>0</v>
      </c>
      <c r="K3611" s="71">
        <v>1.1279999999999999</v>
      </c>
      <c r="L3611" s="70">
        <v>0</v>
      </c>
      <c r="M3611" s="71">
        <v>0.94299999999999995</v>
      </c>
      <c r="N3611" s="72"/>
      <c r="O3611" s="73">
        <f>MIN(1,MAX(0,(1/(1+EXP(-(Assumptions!$B$5 + Assumptions!$B$6*$N3611))))*Assumptions!$B$3))</f>
        <v>3.9165722796764356E-2</v>
      </c>
      <c r="P3611" s="73">
        <f>VLOOKUP($F3611,Assumptions!$A$23:$B$27,2,FALSE)*Assumptions!$B$4</f>
        <v>0.35</v>
      </c>
      <c r="Q3611" s="74">
        <f t="shared" si="112"/>
        <v>171513.14615876903</v>
      </c>
      <c r="R3611" s="75" t="str">
        <f>IF($O3611&lt;Assumptions!$B$17,"A",IF($O3611&lt;Assumptions!$B$18,"B",IF($O3611&lt;Assumptions!$B$19,"C",IF($O3611&lt;Assumptions!$B$20,"D","E"))))</f>
        <v>B</v>
      </c>
      <c r="S3611" s="75">
        <f t="shared" si="113"/>
        <v>0</v>
      </c>
    </row>
    <row r="3612" spans="1:19" ht="17.399999999999999" x14ac:dyDescent="0.3">
      <c r="A3612" s="39" t="s">
        <v>704</v>
      </c>
      <c r="B3612" s="39" t="s">
        <v>74</v>
      </c>
      <c r="C3612" s="39" t="s">
        <v>144</v>
      </c>
      <c r="D3612" s="39" t="s">
        <v>38</v>
      </c>
      <c r="E3612" s="70" t="s">
        <v>49</v>
      </c>
      <c r="F3612" s="70" t="s">
        <v>28</v>
      </c>
      <c r="G3612" s="78">
        <v>44329</v>
      </c>
      <c r="H3612" s="78">
        <v>45809</v>
      </c>
      <c r="I3612" s="69">
        <v>12237954.02</v>
      </c>
      <c r="J3612" s="70">
        <v>0</v>
      </c>
      <c r="K3612" s="71">
        <v>0.98299999999999998</v>
      </c>
      <c r="L3612" s="70">
        <v>0</v>
      </c>
      <c r="M3612" s="71">
        <v>0.94299999999999995</v>
      </c>
      <c r="N3612" s="72"/>
      <c r="O3612" s="73">
        <f>MIN(1,MAX(0,(1/(1+EXP(-(Assumptions!$B$5 + Assumptions!$B$6*$N3612))))*Assumptions!$B$3))</f>
        <v>3.9165722796764356E-2</v>
      </c>
      <c r="P3612" s="73">
        <f>VLOOKUP($F3612,Assumptions!$A$23:$B$27,2,FALSE)*Assumptions!$B$4</f>
        <v>0.35</v>
      </c>
      <c r="Q3612" s="74">
        <f t="shared" si="112"/>
        <v>167757.91016140379</v>
      </c>
      <c r="R3612" s="75" t="str">
        <f>IF($O3612&lt;Assumptions!$B$17,"A",IF($O3612&lt;Assumptions!$B$18,"B",IF($O3612&lt;Assumptions!$B$19,"C",IF($O3612&lt;Assumptions!$B$20,"D","E"))))</f>
        <v>B</v>
      </c>
      <c r="S3612" s="75">
        <f t="shared" si="113"/>
        <v>0</v>
      </c>
    </row>
    <row r="3613" spans="1:19" ht="17.399999999999999" x14ac:dyDescent="0.3">
      <c r="A3613" s="39" t="s">
        <v>704</v>
      </c>
      <c r="B3613" s="39" t="s">
        <v>74</v>
      </c>
      <c r="C3613" s="39" t="s">
        <v>144</v>
      </c>
      <c r="D3613" s="39" t="s">
        <v>38</v>
      </c>
      <c r="E3613" s="70" t="s">
        <v>49</v>
      </c>
      <c r="F3613" s="70" t="s">
        <v>28</v>
      </c>
      <c r="G3613" s="78">
        <v>44329</v>
      </c>
      <c r="H3613" s="78">
        <v>45839</v>
      </c>
      <c r="I3613" s="69">
        <v>11948380.99</v>
      </c>
      <c r="J3613" s="70">
        <v>95</v>
      </c>
      <c r="K3613" s="71">
        <v>0.52400000000000002</v>
      </c>
      <c r="L3613" s="70">
        <v>0</v>
      </c>
      <c r="M3613" s="71">
        <v>0.94299999999999995</v>
      </c>
      <c r="N3613" s="72"/>
      <c r="O3613" s="73">
        <f>MIN(1,MAX(0,(1/(1+EXP(-(Assumptions!$B$5 + Assumptions!$B$6*$N3613))))*Assumptions!$B$3))</f>
        <v>3.9165722796764356E-2</v>
      </c>
      <c r="P3613" s="73">
        <f>VLOOKUP($F3613,Assumptions!$A$23:$B$27,2,FALSE)*Assumptions!$B$4</f>
        <v>0.35</v>
      </c>
      <c r="Q3613" s="74">
        <f t="shared" si="112"/>
        <v>163788.4422035641</v>
      </c>
      <c r="R3613" s="75" t="str">
        <f>IF($O3613&lt;Assumptions!$B$17,"A",IF($O3613&lt;Assumptions!$B$18,"B",IF($O3613&lt;Assumptions!$B$19,"C",IF($O3613&lt;Assumptions!$B$20,"D","E"))))</f>
        <v>B</v>
      </c>
      <c r="S3613" s="75">
        <f t="shared" si="113"/>
        <v>0</v>
      </c>
    </row>
    <row r="3614" spans="1:19" ht="17.399999999999999" x14ac:dyDescent="0.3">
      <c r="A3614" s="39" t="s">
        <v>704</v>
      </c>
      <c r="B3614" s="39" t="s">
        <v>74</v>
      </c>
      <c r="C3614" s="39" t="s">
        <v>144</v>
      </c>
      <c r="D3614" s="39" t="s">
        <v>38</v>
      </c>
      <c r="E3614" s="70" t="s">
        <v>49</v>
      </c>
      <c r="F3614" s="70" t="s">
        <v>28</v>
      </c>
      <c r="G3614" s="78">
        <v>44329</v>
      </c>
      <c r="H3614" s="78">
        <v>45870</v>
      </c>
      <c r="I3614" s="69">
        <v>11688324.609999999</v>
      </c>
      <c r="J3614" s="70">
        <v>0</v>
      </c>
      <c r="K3614" s="71">
        <v>1.018</v>
      </c>
      <c r="L3614" s="70">
        <v>0</v>
      </c>
      <c r="M3614" s="71">
        <v>0.94299999999999995</v>
      </c>
      <c r="N3614" s="72"/>
      <c r="O3614" s="73">
        <f>MIN(1,MAX(0,(1/(1+EXP(-(Assumptions!$B$5 + Assumptions!$B$6*$N3614))))*Assumptions!$B$3))</f>
        <v>3.9165722796764356E-2</v>
      </c>
      <c r="P3614" s="73">
        <f>VLOOKUP($F3614,Assumptions!$A$23:$B$27,2,FALSE)*Assumptions!$B$4</f>
        <v>0.35</v>
      </c>
      <c r="Q3614" s="74">
        <f t="shared" si="112"/>
        <v>160223.58857185059</v>
      </c>
      <c r="R3614" s="75" t="str">
        <f>IF($O3614&lt;Assumptions!$B$17,"A",IF($O3614&lt;Assumptions!$B$18,"B",IF($O3614&lt;Assumptions!$B$19,"C",IF($O3614&lt;Assumptions!$B$20,"D","E"))))</f>
        <v>B</v>
      </c>
      <c r="S3614" s="75">
        <f t="shared" si="113"/>
        <v>0</v>
      </c>
    </row>
    <row r="3615" spans="1:19" ht="17.399999999999999" x14ac:dyDescent="0.3">
      <c r="A3615" s="39" t="s">
        <v>704</v>
      </c>
      <c r="B3615" s="39" t="s">
        <v>74</v>
      </c>
      <c r="C3615" s="39" t="s">
        <v>144</v>
      </c>
      <c r="D3615" s="39" t="s">
        <v>38</v>
      </c>
      <c r="E3615" s="70" t="s">
        <v>49</v>
      </c>
      <c r="F3615" s="70" t="s">
        <v>28</v>
      </c>
      <c r="G3615" s="78">
        <v>44329</v>
      </c>
      <c r="H3615" s="78">
        <v>45901</v>
      </c>
      <c r="I3615" s="69">
        <v>11366227.91</v>
      </c>
      <c r="J3615" s="70">
        <v>0</v>
      </c>
      <c r="K3615" s="71">
        <v>1.034</v>
      </c>
      <c r="L3615" s="70">
        <v>0</v>
      </c>
      <c r="M3615" s="71">
        <v>0.94299999999999995</v>
      </c>
      <c r="N3615" s="72"/>
      <c r="O3615" s="73">
        <f>MIN(1,MAX(0,(1/(1+EXP(-(Assumptions!$B$5 + Assumptions!$B$6*$N3615))))*Assumptions!$B$3))</f>
        <v>3.9165722796764356E-2</v>
      </c>
      <c r="P3615" s="73">
        <f>VLOOKUP($F3615,Assumptions!$A$23:$B$27,2,FALSE)*Assumptions!$B$4</f>
        <v>0.35</v>
      </c>
      <c r="Q3615" s="74">
        <f t="shared" si="112"/>
        <v>155808.28604876719</v>
      </c>
      <c r="R3615" s="75" t="str">
        <f>IF($O3615&lt;Assumptions!$B$17,"A",IF($O3615&lt;Assumptions!$B$18,"B",IF($O3615&lt;Assumptions!$B$19,"C",IF($O3615&lt;Assumptions!$B$20,"D","E"))))</f>
        <v>B</v>
      </c>
      <c r="S3615" s="75">
        <f t="shared" si="113"/>
        <v>0</v>
      </c>
    </row>
    <row r="3616" spans="1:19" ht="17.399999999999999" x14ac:dyDescent="0.3">
      <c r="A3616" s="39" t="s">
        <v>704</v>
      </c>
      <c r="B3616" s="39" t="s">
        <v>74</v>
      </c>
      <c r="C3616" s="39" t="s">
        <v>144</v>
      </c>
      <c r="D3616" s="39" t="s">
        <v>38</v>
      </c>
      <c r="E3616" s="70" t="s">
        <v>49</v>
      </c>
      <c r="F3616" s="70" t="s">
        <v>28</v>
      </c>
      <c r="G3616" s="78">
        <v>44329</v>
      </c>
      <c r="H3616" s="78">
        <v>45931</v>
      </c>
      <c r="I3616" s="69">
        <v>11105584.460000001</v>
      </c>
      <c r="J3616" s="70">
        <v>0</v>
      </c>
      <c r="K3616" s="71">
        <v>0.95599999999999996</v>
      </c>
      <c r="L3616" s="70">
        <v>0</v>
      </c>
      <c r="M3616" s="71">
        <v>0.94299999999999995</v>
      </c>
      <c r="N3616" s="72"/>
      <c r="O3616" s="73">
        <f>MIN(1,MAX(0,(1/(1+EXP(-(Assumptions!$B$5 + Assumptions!$B$6*$N3616))))*Assumptions!$B$3))</f>
        <v>3.9165722796764356E-2</v>
      </c>
      <c r="P3616" s="73">
        <f>VLOOKUP($F3616,Assumptions!$A$23:$B$27,2,FALSE)*Assumptions!$B$4</f>
        <v>0.35</v>
      </c>
      <c r="Q3616" s="74">
        <f t="shared" si="112"/>
        <v>152235.3848597449</v>
      </c>
      <c r="R3616" s="75" t="str">
        <f>IF($O3616&lt;Assumptions!$B$17,"A",IF($O3616&lt;Assumptions!$B$18,"B",IF($O3616&lt;Assumptions!$B$19,"C",IF($O3616&lt;Assumptions!$B$20,"D","E"))))</f>
        <v>B</v>
      </c>
      <c r="S3616" s="75">
        <f t="shared" si="113"/>
        <v>0</v>
      </c>
    </row>
    <row r="3617" spans="1:19" ht="17.399999999999999" x14ac:dyDescent="0.3">
      <c r="A3617" s="39" t="s">
        <v>704</v>
      </c>
      <c r="B3617" s="39" t="s">
        <v>74</v>
      </c>
      <c r="C3617" s="39" t="s">
        <v>144</v>
      </c>
      <c r="D3617" s="39" t="s">
        <v>38</v>
      </c>
      <c r="E3617" s="70" t="s">
        <v>49</v>
      </c>
      <c r="F3617" s="70" t="s">
        <v>28</v>
      </c>
      <c r="G3617" s="78">
        <v>44329</v>
      </c>
      <c r="H3617" s="78">
        <v>45962</v>
      </c>
      <c r="I3617" s="69">
        <v>10837596.949999999</v>
      </c>
      <c r="J3617" s="70">
        <v>0</v>
      </c>
      <c r="K3617" s="71">
        <v>0.95199999999999996</v>
      </c>
      <c r="L3617" s="70">
        <v>0</v>
      </c>
      <c r="M3617" s="71">
        <v>0.94299999999999995</v>
      </c>
      <c r="N3617" s="72"/>
      <c r="O3617" s="73">
        <f>MIN(1,MAX(0,(1/(1+EXP(-(Assumptions!$B$5 + Assumptions!$B$6*$N3617))))*Assumptions!$B$3))</f>
        <v>3.9165722796764356E-2</v>
      </c>
      <c r="P3617" s="73">
        <f>VLOOKUP($F3617,Assumptions!$A$23:$B$27,2,FALSE)*Assumptions!$B$4</f>
        <v>0.35</v>
      </c>
      <c r="Q3617" s="74">
        <f t="shared" si="112"/>
        <v>148561.81127436558</v>
      </c>
      <c r="R3617" s="75" t="str">
        <f>IF($O3617&lt;Assumptions!$B$17,"A",IF($O3617&lt;Assumptions!$B$18,"B",IF($O3617&lt;Assumptions!$B$19,"C",IF($O3617&lt;Assumptions!$B$20,"D","E"))))</f>
        <v>B</v>
      </c>
      <c r="S3617" s="75">
        <f t="shared" si="113"/>
        <v>0</v>
      </c>
    </row>
    <row r="3618" spans="1:19" ht="17.399999999999999" x14ac:dyDescent="0.3">
      <c r="A3618" s="39" t="s">
        <v>704</v>
      </c>
      <c r="B3618" s="39" t="s">
        <v>74</v>
      </c>
      <c r="C3618" s="39" t="s">
        <v>144</v>
      </c>
      <c r="D3618" s="39" t="s">
        <v>38</v>
      </c>
      <c r="E3618" s="70" t="s">
        <v>49</v>
      </c>
      <c r="F3618" s="70" t="s">
        <v>28</v>
      </c>
      <c r="G3618" s="78">
        <v>44329</v>
      </c>
      <c r="H3618" s="78">
        <v>45992</v>
      </c>
      <c r="I3618" s="69">
        <v>10568676</v>
      </c>
      <c r="J3618" s="70">
        <v>15</v>
      </c>
      <c r="K3618" s="71">
        <v>0.995</v>
      </c>
      <c r="L3618" s="70">
        <v>0</v>
      </c>
      <c r="M3618" s="71">
        <v>0.94299999999999995</v>
      </c>
      <c r="N3618" s="72"/>
      <c r="O3618" s="73">
        <f>MIN(1,MAX(0,(1/(1+EXP(-(Assumptions!$B$5 + Assumptions!$B$6*$N3618))))*Assumptions!$B$3))</f>
        <v>3.9165722796764356E-2</v>
      </c>
      <c r="P3618" s="73">
        <f>VLOOKUP($F3618,Assumptions!$A$23:$B$27,2,FALSE)*Assumptions!$B$4</f>
        <v>0.35</v>
      </c>
      <c r="Q3618" s="74">
        <f t="shared" si="112"/>
        <v>144875.44209068571</v>
      </c>
      <c r="R3618" s="75" t="str">
        <f>IF($O3618&lt;Assumptions!$B$17,"A",IF($O3618&lt;Assumptions!$B$18,"B",IF($O3618&lt;Assumptions!$B$19,"C",IF($O3618&lt;Assumptions!$B$20,"D","E"))))</f>
        <v>B</v>
      </c>
      <c r="S3618" s="75">
        <f t="shared" si="113"/>
        <v>0</v>
      </c>
    </row>
    <row r="3619" spans="1:19" ht="17.399999999999999" x14ac:dyDescent="0.3">
      <c r="A3619" s="39" t="s">
        <v>705</v>
      </c>
      <c r="B3619" s="39" t="s">
        <v>71</v>
      </c>
      <c r="C3619" s="39" t="s">
        <v>190</v>
      </c>
      <c r="D3619" s="39" t="s">
        <v>42</v>
      </c>
      <c r="E3619" s="70" t="s">
        <v>43</v>
      </c>
      <c r="F3619" s="70" t="s">
        <v>40</v>
      </c>
      <c r="G3619" s="78">
        <v>44655</v>
      </c>
      <c r="H3619" s="78">
        <v>45658</v>
      </c>
      <c r="I3619" s="69">
        <v>96914648.590000004</v>
      </c>
      <c r="J3619" s="70">
        <v>0</v>
      </c>
      <c r="K3619" s="71">
        <v>1.143</v>
      </c>
      <c r="L3619" s="70">
        <v>0</v>
      </c>
      <c r="M3619" s="71">
        <v>0.84499999999999997</v>
      </c>
      <c r="N3619" s="72"/>
      <c r="O3619" s="73">
        <f>MIN(1,MAX(0,(1/(1+EXP(-(Assumptions!$B$5 + Assumptions!$B$6*$N3619))))*Assumptions!$B$3))</f>
        <v>3.9165722796764356E-2</v>
      </c>
      <c r="P3619" s="73">
        <f>VLOOKUP($F3619,Assumptions!$A$23:$B$27,2,FALSE)*Assumptions!$B$4</f>
        <v>0.7</v>
      </c>
      <c r="Q3619" s="74">
        <f t="shared" si="112"/>
        <v>2657012.5831352384</v>
      </c>
      <c r="R3619" s="75" t="str">
        <f>IF($O3619&lt;Assumptions!$B$17,"A",IF($O3619&lt;Assumptions!$B$18,"B",IF($O3619&lt;Assumptions!$B$19,"C",IF($O3619&lt;Assumptions!$B$20,"D","E"))))</f>
        <v>B</v>
      </c>
      <c r="S3619" s="75">
        <f t="shared" si="113"/>
        <v>0</v>
      </c>
    </row>
    <row r="3620" spans="1:19" ht="17.399999999999999" x14ac:dyDescent="0.3">
      <c r="A3620" s="39" t="s">
        <v>705</v>
      </c>
      <c r="B3620" s="39" t="s">
        <v>71</v>
      </c>
      <c r="C3620" s="39" t="s">
        <v>190</v>
      </c>
      <c r="D3620" s="39" t="s">
        <v>42</v>
      </c>
      <c r="E3620" s="70" t="s">
        <v>43</v>
      </c>
      <c r="F3620" s="70" t="s">
        <v>40</v>
      </c>
      <c r="G3620" s="78">
        <v>44655</v>
      </c>
      <c r="H3620" s="78">
        <v>45689</v>
      </c>
      <c r="I3620" s="69">
        <v>95388531.400000006</v>
      </c>
      <c r="J3620" s="70">
        <v>0</v>
      </c>
      <c r="K3620" s="71">
        <v>0.96799999999999997</v>
      </c>
      <c r="L3620" s="70">
        <v>0</v>
      </c>
      <c r="M3620" s="71">
        <v>0.84499999999999997</v>
      </c>
      <c r="N3620" s="72"/>
      <c r="O3620" s="73">
        <f>MIN(1,MAX(0,(1/(1+EXP(-(Assumptions!$B$5 + Assumptions!$B$6*$N3620))))*Assumptions!$B$3))</f>
        <v>3.9165722796764356E-2</v>
      </c>
      <c r="P3620" s="73">
        <f>VLOOKUP($F3620,Assumptions!$A$23:$B$27,2,FALSE)*Assumptions!$B$4</f>
        <v>0.7</v>
      </c>
      <c r="Q3620" s="74">
        <f t="shared" si="112"/>
        <v>2615172.5451619965</v>
      </c>
      <c r="R3620" s="75" t="str">
        <f>IF($O3620&lt;Assumptions!$B$17,"A",IF($O3620&lt;Assumptions!$B$18,"B",IF($O3620&lt;Assumptions!$B$19,"C",IF($O3620&lt;Assumptions!$B$20,"D","E"))))</f>
        <v>B</v>
      </c>
      <c r="S3620" s="75">
        <f t="shared" si="113"/>
        <v>0</v>
      </c>
    </row>
    <row r="3621" spans="1:19" ht="17.399999999999999" x14ac:dyDescent="0.3">
      <c r="A3621" s="39" t="s">
        <v>705</v>
      </c>
      <c r="B3621" s="39" t="s">
        <v>71</v>
      </c>
      <c r="C3621" s="39" t="s">
        <v>190</v>
      </c>
      <c r="D3621" s="39" t="s">
        <v>42</v>
      </c>
      <c r="E3621" s="70" t="s">
        <v>43</v>
      </c>
      <c r="F3621" s="70" t="s">
        <v>40</v>
      </c>
      <c r="G3621" s="78">
        <v>44655</v>
      </c>
      <c r="H3621" s="78">
        <v>45717</v>
      </c>
      <c r="I3621" s="69">
        <v>94047016.840000004</v>
      </c>
      <c r="J3621" s="70">
        <v>65</v>
      </c>
      <c r="K3621" s="71">
        <v>0.61299999999999999</v>
      </c>
      <c r="L3621" s="70">
        <v>0</v>
      </c>
      <c r="M3621" s="71">
        <v>0.84499999999999997</v>
      </c>
      <c r="N3621" s="72"/>
      <c r="O3621" s="73">
        <f>MIN(1,MAX(0,(1/(1+EXP(-(Assumptions!$B$5 + Assumptions!$B$6*$N3621))))*Assumptions!$B$3))</f>
        <v>3.9165722796764356E-2</v>
      </c>
      <c r="P3621" s="73">
        <f>VLOOKUP($F3621,Assumptions!$A$23:$B$27,2,FALSE)*Assumptions!$B$4</f>
        <v>0.7</v>
      </c>
      <c r="Q3621" s="74">
        <f t="shared" si="112"/>
        <v>2578393.5739926486</v>
      </c>
      <c r="R3621" s="75" t="str">
        <f>IF($O3621&lt;Assumptions!$B$17,"A",IF($O3621&lt;Assumptions!$B$18,"B",IF($O3621&lt;Assumptions!$B$19,"C",IF($O3621&lt;Assumptions!$B$20,"D","E"))))</f>
        <v>B</v>
      </c>
      <c r="S3621" s="75">
        <f t="shared" si="113"/>
        <v>0</v>
      </c>
    </row>
    <row r="3622" spans="1:19" ht="17.399999999999999" x14ac:dyDescent="0.3">
      <c r="A3622" s="39" t="s">
        <v>705</v>
      </c>
      <c r="B3622" s="39" t="s">
        <v>71</v>
      </c>
      <c r="C3622" s="39" t="s">
        <v>190</v>
      </c>
      <c r="D3622" s="39" t="s">
        <v>42</v>
      </c>
      <c r="E3622" s="70" t="s">
        <v>43</v>
      </c>
      <c r="F3622" s="70" t="s">
        <v>40</v>
      </c>
      <c r="G3622" s="78">
        <v>44655</v>
      </c>
      <c r="H3622" s="78">
        <v>45748</v>
      </c>
      <c r="I3622" s="69">
        <v>92665089.879999995</v>
      </c>
      <c r="J3622" s="70">
        <v>0</v>
      </c>
      <c r="K3622" s="71">
        <v>0.95699999999999996</v>
      </c>
      <c r="L3622" s="70">
        <v>0</v>
      </c>
      <c r="M3622" s="71">
        <v>0.84499999999999997</v>
      </c>
      <c r="N3622" s="72"/>
      <c r="O3622" s="73">
        <f>MIN(1,MAX(0,(1/(1+EXP(-(Assumptions!$B$5 + Assumptions!$B$6*$N3622))))*Assumptions!$B$3))</f>
        <v>3.9165722796764356E-2</v>
      </c>
      <c r="P3622" s="73">
        <f>VLOOKUP($F3622,Assumptions!$A$23:$B$27,2,FALSE)*Assumptions!$B$4</f>
        <v>0.7</v>
      </c>
      <c r="Q3622" s="74">
        <f t="shared" si="112"/>
        <v>2540506.6562241334</v>
      </c>
      <c r="R3622" s="75" t="str">
        <f>IF($O3622&lt;Assumptions!$B$17,"A",IF($O3622&lt;Assumptions!$B$18,"B",IF($O3622&lt;Assumptions!$B$19,"C",IF($O3622&lt;Assumptions!$B$20,"D","E"))))</f>
        <v>B</v>
      </c>
      <c r="S3622" s="75">
        <f t="shared" si="113"/>
        <v>0</v>
      </c>
    </row>
    <row r="3623" spans="1:19" ht="17.399999999999999" x14ac:dyDescent="0.3">
      <c r="A3623" s="39" t="s">
        <v>705</v>
      </c>
      <c r="B3623" s="39" t="s">
        <v>71</v>
      </c>
      <c r="C3623" s="39" t="s">
        <v>190</v>
      </c>
      <c r="D3623" s="39" t="s">
        <v>42</v>
      </c>
      <c r="E3623" s="70" t="s">
        <v>43</v>
      </c>
      <c r="F3623" s="70" t="s">
        <v>40</v>
      </c>
      <c r="G3623" s="78">
        <v>44655</v>
      </c>
      <c r="H3623" s="78">
        <v>45778</v>
      </c>
      <c r="I3623" s="69">
        <v>91346646.939999998</v>
      </c>
      <c r="J3623" s="70">
        <v>0</v>
      </c>
      <c r="K3623" s="71">
        <v>0.96299999999999997</v>
      </c>
      <c r="L3623" s="70">
        <v>0</v>
      </c>
      <c r="M3623" s="71">
        <v>0.84499999999999997</v>
      </c>
      <c r="N3623" s="72"/>
      <c r="O3623" s="73">
        <f>MIN(1,MAX(0,(1/(1+EXP(-(Assumptions!$B$5 + Assumptions!$B$6*$N3623))))*Assumptions!$B$3))</f>
        <v>3.9165722796764356E-2</v>
      </c>
      <c r="P3623" s="73">
        <f>VLOOKUP($F3623,Assumptions!$A$23:$B$27,2,FALSE)*Assumptions!$B$4</f>
        <v>0.7</v>
      </c>
      <c r="Q3623" s="74">
        <f t="shared" si="112"/>
        <v>2504360.2167261601</v>
      </c>
      <c r="R3623" s="75" t="str">
        <f>IF($O3623&lt;Assumptions!$B$17,"A",IF($O3623&lt;Assumptions!$B$18,"B",IF($O3623&lt;Assumptions!$B$19,"C",IF($O3623&lt;Assumptions!$B$20,"D","E"))))</f>
        <v>B</v>
      </c>
      <c r="S3623" s="75">
        <f t="shared" si="113"/>
        <v>0</v>
      </c>
    </row>
    <row r="3624" spans="1:19" ht="17.399999999999999" x14ac:dyDescent="0.3">
      <c r="A3624" s="39" t="s">
        <v>705</v>
      </c>
      <c r="B3624" s="39" t="s">
        <v>71</v>
      </c>
      <c r="C3624" s="39" t="s">
        <v>190</v>
      </c>
      <c r="D3624" s="39" t="s">
        <v>42</v>
      </c>
      <c r="E3624" s="70" t="s">
        <v>43</v>
      </c>
      <c r="F3624" s="70" t="s">
        <v>40</v>
      </c>
      <c r="G3624" s="78">
        <v>44655</v>
      </c>
      <c r="H3624" s="78">
        <v>45809</v>
      </c>
      <c r="I3624" s="69">
        <v>89518733.769999996</v>
      </c>
      <c r="J3624" s="70">
        <v>0</v>
      </c>
      <c r="K3624" s="71">
        <v>1.044</v>
      </c>
      <c r="L3624" s="70">
        <v>0</v>
      </c>
      <c r="M3624" s="71">
        <v>0.84499999999999997</v>
      </c>
      <c r="N3624" s="72"/>
      <c r="O3624" s="73">
        <f>MIN(1,MAX(0,(1/(1+EXP(-(Assumptions!$B$5 + Assumptions!$B$6*$N3624))))*Assumptions!$B$3))</f>
        <v>3.9165722796764356E-2</v>
      </c>
      <c r="P3624" s="73">
        <f>VLOOKUP($F3624,Assumptions!$A$23:$B$27,2,FALSE)*Assumptions!$B$4</f>
        <v>0.7</v>
      </c>
      <c r="Q3624" s="74">
        <f t="shared" si="112"/>
        <v>2454246.1383672175</v>
      </c>
      <c r="R3624" s="75" t="str">
        <f>IF($O3624&lt;Assumptions!$B$17,"A",IF($O3624&lt;Assumptions!$B$18,"B",IF($O3624&lt;Assumptions!$B$19,"C",IF($O3624&lt;Assumptions!$B$20,"D","E"))))</f>
        <v>B</v>
      </c>
      <c r="S3624" s="75">
        <f t="shared" si="113"/>
        <v>0</v>
      </c>
    </row>
    <row r="3625" spans="1:19" ht="17.399999999999999" x14ac:dyDescent="0.3">
      <c r="A3625" s="39" t="s">
        <v>705</v>
      </c>
      <c r="B3625" s="39" t="s">
        <v>71</v>
      </c>
      <c r="C3625" s="39" t="s">
        <v>190</v>
      </c>
      <c r="D3625" s="39" t="s">
        <v>42</v>
      </c>
      <c r="E3625" s="70" t="s">
        <v>43</v>
      </c>
      <c r="F3625" s="70" t="s">
        <v>40</v>
      </c>
      <c r="G3625" s="78">
        <v>44655</v>
      </c>
      <c r="H3625" s="78">
        <v>45839</v>
      </c>
      <c r="I3625" s="69">
        <v>87820996.340000004</v>
      </c>
      <c r="J3625" s="70">
        <v>15</v>
      </c>
      <c r="K3625" s="71">
        <v>1.0820000000000001</v>
      </c>
      <c r="L3625" s="70">
        <v>0</v>
      </c>
      <c r="M3625" s="71">
        <v>0.84499999999999997</v>
      </c>
      <c r="N3625" s="72"/>
      <c r="O3625" s="73">
        <f>MIN(1,MAX(0,(1/(1+EXP(-(Assumptions!$B$5 + Assumptions!$B$6*$N3625))))*Assumptions!$B$3))</f>
        <v>3.9165722796764356E-2</v>
      </c>
      <c r="P3625" s="73">
        <f>VLOOKUP($F3625,Assumptions!$A$23:$B$27,2,FALSE)*Assumptions!$B$4</f>
        <v>0.7</v>
      </c>
      <c r="Q3625" s="74">
        <f t="shared" si="112"/>
        <v>2407700.9588716682</v>
      </c>
      <c r="R3625" s="75" t="str">
        <f>IF($O3625&lt;Assumptions!$B$17,"A",IF($O3625&lt;Assumptions!$B$18,"B",IF($O3625&lt;Assumptions!$B$19,"C",IF($O3625&lt;Assumptions!$B$20,"D","E"))))</f>
        <v>B</v>
      </c>
      <c r="S3625" s="75">
        <f t="shared" si="113"/>
        <v>0</v>
      </c>
    </row>
    <row r="3626" spans="1:19" ht="17.399999999999999" x14ac:dyDescent="0.3">
      <c r="A3626" s="39" t="s">
        <v>705</v>
      </c>
      <c r="B3626" s="39" t="s">
        <v>71</v>
      </c>
      <c r="C3626" s="39" t="s">
        <v>190</v>
      </c>
      <c r="D3626" s="39" t="s">
        <v>42</v>
      </c>
      <c r="E3626" s="70" t="s">
        <v>43</v>
      </c>
      <c r="F3626" s="70" t="s">
        <v>40</v>
      </c>
      <c r="G3626" s="78">
        <v>44655</v>
      </c>
      <c r="H3626" s="78">
        <v>45870</v>
      </c>
      <c r="I3626" s="69">
        <v>86322745.019999996</v>
      </c>
      <c r="J3626" s="70">
        <v>0</v>
      </c>
      <c r="K3626" s="71">
        <v>1.1040000000000001</v>
      </c>
      <c r="L3626" s="70">
        <v>0</v>
      </c>
      <c r="M3626" s="71">
        <v>0.84499999999999997</v>
      </c>
      <c r="N3626" s="72"/>
      <c r="O3626" s="73">
        <f>MIN(1,MAX(0,(1/(1+EXP(-(Assumptions!$B$5 + Assumptions!$B$6*$N3626))))*Assumptions!$B$3))</f>
        <v>3.9165722796764356E-2</v>
      </c>
      <c r="P3626" s="73">
        <f>VLOOKUP($F3626,Assumptions!$A$23:$B$27,2,FALSE)*Assumptions!$B$4</f>
        <v>0.7</v>
      </c>
      <c r="Q3626" s="74">
        <f t="shared" si="112"/>
        <v>2366624.8917563632</v>
      </c>
      <c r="R3626" s="75" t="str">
        <f>IF($O3626&lt;Assumptions!$B$17,"A",IF($O3626&lt;Assumptions!$B$18,"B",IF($O3626&lt;Assumptions!$B$19,"C",IF($O3626&lt;Assumptions!$B$20,"D","E"))))</f>
        <v>B</v>
      </c>
      <c r="S3626" s="75">
        <f t="shared" si="113"/>
        <v>0</v>
      </c>
    </row>
    <row r="3627" spans="1:19" ht="17.399999999999999" x14ac:dyDescent="0.3">
      <c r="A3627" s="39" t="s">
        <v>705</v>
      </c>
      <c r="B3627" s="39" t="s">
        <v>71</v>
      </c>
      <c r="C3627" s="39" t="s">
        <v>190</v>
      </c>
      <c r="D3627" s="39" t="s">
        <v>42</v>
      </c>
      <c r="E3627" s="70" t="s">
        <v>43</v>
      </c>
      <c r="F3627" s="70" t="s">
        <v>40</v>
      </c>
      <c r="G3627" s="78">
        <v>44655</v>
      </c>
      <c r="H3627" s="78">
        <v>45901</v>
      </c>
      <c r="I3627" s="69">
        <v>84877585.700000003</v>
      </c>
      <c r="J3627" s="70">
        <v>0</v>
      </c>
      <c r="K3627" s="71">
        <v>0.98799999999999999</v>
      </c>
      <c r="L3627" s="70">
        <v>0</v>
      </c>
      <c r="M3627" s="71">
        <v>0.84499999999999997</v>
      </c>
      <c r="N3627" s="72"/>
      <c r="O3627" s="73">
        <f>MIN(1,MAX(0,(1/(1+EXP(-(Assumptions!$B$5 + Assumptions!$B$6*$N3627))))*Assumptions!$B$3))</f>
        <v>3.9165722796764356E-2</v>
      </c>
      <c r="P3627" s="73">
        <f>VLOOKUP($F3627,Assumptions!$A$23:$B$27,2,FALSE)*Assumptions!$B$4</f>
        <v>0.7</v>
      </c>
      <c r="Q3627" s="74">
        <f t="shared" si="112"/>
        <v>2327004.3952293671</v>
      </c>
      <c r="R3627" s="75" t="str">
        <f>IF($O3627&lt;Assumptions!$B$17,"A",IF($O3627&lt;Assumptions!$B$18,"B",IF($O3627&lt;Assumptions!$B$19,"C",IF($O3627&lt;Assumptions!$B$20,"D","E"))))</f>
        <v>B</v>
      </c>
      <c r="S3627" s="75">
        <f t="shared" si="113"/>
        <v>0</v>
      </c>
    </row>
    <row r="3628" spans="1:19" ht="17.399999999999999" x14ac:dyDescent="0.3">
      <c r="A3628" s="39" t="s">
        <v>705</v>
      </c>
      <c r="B3628" s="39" t="s">
        <v>71</v>
      </c>
      <c r="C3628" s="39" t="s">
        <v>190</v>
      </c>
      <c r="D3628" s="39" t="s">
        <v>42</v>
      </c>
      <c r="E3628" s="70" t="s">
        <v>43</v>
      </c>
      <c r="F3628" s="70" t="s">
        <v>40</v>
      </c>
      <c r="G3628" s="78">
        <v>44655</v>
      </c>
      <c r="H3628" s="78">
        <v>45931</v>
      </c>
      <c r="I3628" s="69">
        <v>83403103.640000001</v>
      </c>
      <c r="J3628" s="70">
        <v>0</v>
      </c>
      <c r="K3628" s="71">
        <v>0.98199999999999998</v>
      </c>
      <c r="L3628" s="70">
        <v>0</v>
      </c>
      <c r="M3628" s="71">
        <v>0.84499999999999997</v>
      </c>
      <c r="N3628" s="72"/>
      <c r="O3628" s="73">
        <f>MIN(1,MAX(0,(1/(1+EXP(-(Assumptions!$B$5 + Assumptions!$B$6*$N3628))))*Assumptions!$B$3))</f>
        <v>3.9165722796764356E-2</v>
      </c>
      <c r="P3628" s="73">
        <f>VLOOKUP($F3628,Assumptions!$A$23:$B$27,2,FALSE)*Assumptions!$B$4</f>
        <v>0.7</v>
      </c>
      <c r="Q3628" s="74">
        <f t="shared" si="112"/>
        <v>2286579.9862878337</v>
      </c>
      <c r="R3628" s="75" t="str">
        <f>IF($O3628&lt;Assumptions!$B$17,"A",IF($O3628&lt;Assumptions!$B$18,"B",IF($O3628&lt;Assumptions!$B$19,"C",IF($O3628&lt;Assumptions!$B$20,"D","E"))))</f>
        <v>B</v>
      </c>
      <c r="S3628" s="75">
        <f t="shared" si="113"/>
        <v>0</v>
      </c>
    </row>
    <row r="3629" spans="1:19" ht="17.399999999999999" x14ac:dyDescent="0.3">
      <c r="A3629" s="39" t="s">
        <v>705</v>
      </c>
      <c r="B3629" s="39" t="s">
        <v>71</v>
      </c>
      <c r="C3629" s="39" t="s">
        <v>190</v>
      </c>
      <c r="D3629" s="39" t="s">
        <v>42</v>
      </c>
      <c r="E3629" s="70" t="s">
        <v>43</v>
      </c>
      <c r="F3629" s="70" t="s">
        <v>40</v>
      </c>
      <c r="G3629" s="78">
        <v>44655</v>
      </c>
      <c r="H3629" s="78">
        <v>45962</v>
      </c>
      <c r="I3629" s="69">
        <v>81778102.549999997</v>
      </c>
      <c r="J3629" s="70">
        <v>0</v>
      </c>
      <c r="K3629" s="71">
        <v>1.129</v>
      </c>
      <c r="L3629" s="70">
        <v>0</v>
      </c>
      <c r="M3629" s="71">
        <v>0.84499999999999997</v>
      </c>
      <c r="N3629" s="72"/>
      <c r="O3629" s="73">
        <f>MIN(1,MAX(0,(1/(1+EXP(-(Assumptions!$B$5 + Assumptions!$B$6*$N3629))))*Assumptions!$B$3))</f>
        <v>3.9165722796764356E-2</v>
      </c>
      <c r="P3629" s="73">
        <f>VLOOKUP($F3629,Assumptions!$A$23:$B$27,2,FALSE)*Assumptions!$B$4</f>
        <v>0.7</v>
      </c>
      <c r="Q3629" s="74">
        <f t="shared" si="112"/>
        <v>2242028.9467230672</v>
      </c>
      <c r="R3629" s="75" t="str">
        <f>IF($O3629&lt;Assumptions!$B$17,"A",IF($O3629&lt;Assumptions!$B$18,"B",IF($O3629&lt;Assumptions!$B$19,"C",IF($O3629&lt;Assumptions!$B$20,"D","E"))))</f>
        <v>B</v>
      </c>
      <c r="S3629" s="75">
        <f t="shared" si="113"/>
        <v>0</v>
      </c>
    </row>
    <row r="3630" spans="1:19" ht="17.399999999999999" x14ac:dyDescent="0.3">
      <c r="A3630" s="39" t="s">
        <v>705</v>
      </c>
      <c r="B3630" s="39" t="s">
        <v>71</v>
      </c>
      <c r="C3630" s="39" t="s">
        <v>190</v>
      </c>
      <c r="D3630" s="39" t="s">
        <v>42</v>
      </c>
      <c r="E3630" s="70" t="s">
        <v>43</v>
      </c>
      <c r="F3630" s="70" t="s">
        <v>40</v>
      </c>
      <c r="G3630" s="78">
        <v>44655</v>
      </c>
      <c r="H3630" s="78">
        <v>45992</v>
      </c>
      <c r="I3630" s="69">
        <v>80066801.239999995</v>
      </c>
      <c r="J3630" s="70">
        <v>0</v>
      </c>
      <c r="K3630" s="71">
        <v>1.016</v>
      </c>
      <c r="L3630" s="70">
        <v>0</v>
      </c>
      <c r="M3630" s="71">
        <v>0.84499999999999997</v>
      </c>
      <c r="N3630" s="72"/>
      <c r="O3630" s="73">
        <f>MIN(1,MAX(0,(1/(1+EXP(-(Assumptions!$B$5 + Assumptions!$B$6*$N3630))))*Assumptions!$B$3))</f>
        <v>3.9165722796764356E-2</v>
      </c>
      <c r="P3630" s="73">
        <f>VLOOKUP($F3630,Assumptions!$A$23:$B$27,2,FALSE)*Assumptions!$B$4</f>
        <v>0.7</v>
      </c>
      <c r="Q3630" s="74">
        <f t="shared" si="112"/>
        <v>2195111.899812628</v>
      </c>
      <c r="R3630" s="75" t="str">
        <f>IF($O3630&lt;Assumptions!$B$17,"A",IF($O3630&lt;Assumptions!$B$18,"B",IF($O3630&lt;Assumptions!$B$19,"C",IF($O3630&lt;Assumptions!$B$20,"D","E"))))</f>
        <v>B</v>
      </c>
      <c r="S3630" s="75">
        <f t="shared" si="113"/>
        <v>0</v>
      </c>
    </row>
    <row r="3631" spans="1:19" ht="17.399999999999999" x14ac:dyDescent="0.3">
      <c r="A3631" s="39" t="s">
        <v>706</v>
      </c>
      <c r="B3631" s="39" t="s">
        <v>92</v>
      </c>
      <c r="C3631" s="39" t="s">
        <v>135</v>
      </c>
      <c r="D3631" s="39" t="s">
        <v>38</v>
      </c>
      <c r="E3631" s="70" t="s">
        <v>39</v>
      </c>
      <c r="F3631" s="70" t="s">
        <v>28</v>
      </c>
      <c r="G3631" s="78">
        <v>44619</v>
      </c>
      <c r="H3631" s="78">
        <v>45658</v>
      </c>
      <c r="I3631" s="69">
        <v>1984912.58</v>
      </c>
      <c r="J3631" s="70">
        <v>15</v>
      </c>
      <c r="K3631" s="71">
        <v>1.0720000000000001</v>
      </c>
      <c r="L3631" s="70">
        <v>0</v>
      </c>
      <c r="M3631" s="71">
        <v>0.88</v>
      </c>
      <c r="N3631" s="72"/>
      <c r="O3631" s="73">
        <f>MIN(1,MAX(0,(1/(1+EXP(-(Assumptions!$B$5 + Assumptions!$B$6*$N3631))))*Assumptions!$B$3))</f>
        <v>3.9165722796764356E-2</v>
      </c>
      <c r="P3631" s="73">
        <f>VLOOKUP($F3631,Assumptions!$A$23:$B$27,2,FALSE)*Assumptions!$B$4</f>
        <v>0.35</v>
      </c>
      <c r="Q3631" s="74">
        <f t="shared" si="112"/>
        <v>27209.187559431623</v>
      </c>
      <c r="R3631" s="75" t="str">
        <f>IF($O3631&lt;Assumptions!$B$17,"A",IF($O3631&lt;Assumptions!$B$18,"B",IF($O3631&lt;Assumptions!$B$19,"C",IF($O3631&lt;Assumptions!$B$20,"D","E"))))</f>
        <v>B</v>
      </c>
      <c r="S3631" s="75">
        <f t="shared" si="113"/>
        <v>0</v>
      </c>
    </row>
    <row r="3632" spans="1:19" ht="17.399999999999999" x14ac:dyDescent="0.3">
      <c r="A3632" s="39" t="s">
        <v>706</v>
      </c>
      <c r="B3632" s="39" t="s">
        <v>92</v>
      </c>
      <c r="C3632" s="39" t="s">
        <v>135</v>
      </c>
      <c r="D3632" s="39" t="s">
        <v>38</v>
      </c>
      <c r="E3632" s="70" t="s">
        <v>39</v>
      </c>
      <c r="F3632" s="70" t="s">
        <v>28</v>
      </c>
      <c r="G3632" s="78">
        <v>44619</v>
      </c>
      <c r="H3632" s="78">
        <v>45689</v>
      </c>
      <c r="I3632" s="69">
        <v>1920041.37</v>
      </c>
      <c r="J3632" s="70">
        <v>15</v>
      </c>
      <c r="K3632" s="71">
        <v>1.022</v>
      </c>
      <c r="L3632" s="70">
        <v>0</v>
      </c>
      <c r="M3632" s="71">
        <v>0.88</v>
      </c>
      <c r="N3632" s="72"/>
      <c r="O3632" s="73">
        <f>MIN(1,MAX(0,(1/(1+EXP(-(Assumptions!$B$5 + Assumptions!$B$6*$N3632))))*Assumptions!$B$3))</f>
        <v>3.9165722796764356E-2</v>
      </c>
      <c r="P3632" s="73">
        <f>VLOOKUP($F3632,Assumptions!$A$23:$B$27,2,FALSE)*Assumptions!$B$4</f>
        <v>0.35</v>
      </c>
      <c r="Q3632" s="74">
        <f t="shared" si="112"/>
        <v>26319.932819508886</v>
      </c>
      <c r="R3632" s="75" t="str">
        <f>IF($O3632&lt;Assumptions!$B$17,"A",IF($O3632&lt;Assumptions!$B$18,"B",IF($O3632&lt;Assumptions!$B$19,"C",IF($O3632&lt;Assumptions!$B$20,"D","E"))))</f>
        <v>B</v>
      </c>
      <c r="S3632" s="75">
        <f t="shared" si="113"/>
        <v>0</v>
      </c>
    </row>
    <row r="3633" spans="1:19" ht="17.399999999999999" x14ac:dyDescent="0.3">
      <c r="A3633" s="39" t="s">
        <v>706</v>
      </c>
      <c r="B3633" s="39" t="s">
        <v>92</v>
      </c>
      <c r="C3633" s="39" t="s">
        <v>135</v>
      </c>
      <c r="D3633" s="39" t="s">
        <v>38</v>
      </c>
      <c r="E3633" s="70" t="s">
        <v>39</v>
      </c>
      <c r="F3633" s="70" t="s">
        <v>28</v>
      </c>
      <c r="G3633" s="78">
        <v>44619</v>
      </c>
      <c r="H3633" s="78">
        <v>45717</v>
      </c>
      <c r="I3633" s="69">
        <v>1863087.35</v>
      </c>
      <c r="J3633" s="70">
        <v>0</v>
      </c>
      <c r="K3633" s="71">
        <v>1.0109999999999999</v>
      </c>
      <c r="L3633" s="70">
        <v>0</v>
      </c>
      <c r="M3633" s="71">
        <v>0.88</v>
      </c>
      <c r="N3633" s="72"/>
      <c r="O3633" s="73">
        <f>MIN(1,MAX(0,(1/(1+EXP(-(Assumptions!$B$5 + Assumptions!$B$6*$N3633))))*Assumptions!$B$3))</f>
        <v>3.9165722796764356E-2</v>
      </c>
      <c r="P3633" s="73">
        <f>VLOOKUP($F3633,Assumptions!$A$23:$B$27,2,FALSE)*Assumptions!$B$4</f>
        <v>0.35</v>
      </c>
      <c r="Q3633" s="74">
        <f t="shared" si="112"/>
        <v>25539.206943690402</v>
      </c>
      <c r="R3633" s="75" t="str">
        <f>IF($O3633&lt;Assumptions!$B$17,"A",IF($O3633&lt;Assumptions!$B$18,"B",IF($O3633&lt;Assumptions!$B$19,"C",IF($O3633&lt;Assumptions!$B$20,"D","E"))))</f>
        <v>B</v>
      </c>
      <c r="S3633" s="75">
        <f t="shared" si="113"/>
        <v>0</v>
      </c>
    </row>
    <row r="3634" spans="1:19" ht="17.399999999999999" x14ac:dyDescent="0.3">
      <c r="A3634" s="39" t="s">
        <v>706</v>
      </c>
      <c r="B3634" s="39" t="s">
        <v>92</v>
      </c>
      <c r="C3634" s="39" t="s">
        <v>135</v>
      </c>
      <c r="D3634" s="39" t="s">
        <v>38</v>
      </c>
      <c r="E3634" s="70" t="s">
        <v>39</v>
      </c>
      <c r="F3634" s="70" t="s">
        <v>28</v>
      </c>
      <c r="G3634" s="78">
        <v>44619</v>
      </c>
      <c r="H3634" s="78">
        <v>45748</v>
      </c>
      <c r="I3634" s="69">
        <v>1811455.74</v>
      </c>
      <c r="J3634" s="70">
        <v>0</v>
      </c>
      <c r="K3634" s="71">
        <v>1.0269999999999999</v>
      </c>
      <c r="L3634" s="70">
        <v>0</v>
      </c>
      <c r="M3634" s="71">
        <v>0.88</v>
      </c>
      <c r="N3634" s="72"/>
      <c r="O3634" s="73">
        <f>MIN(1,MAX(0,(1/(1+EXP(-(Assumptions!$B$5 + Assumptions!$B$6*$N3634))))*Assumptions!$B$3))</f>
        <v>3.9165722796764356E-2</v>
      </c>
      <c r="P3634" s="73">
        <f>VLOOKUP($F3634,Assumptions!$A$23:$B$27,2,FALSE)*Assumptions!$B$4</f>
        <v>0.35</v>
      </c>
      <c r="Q3634" s="74">
        <f t="shared" si="112"/>
        <v>24831.440680006675</v>
      </c>
      <c r="R3634" s="75" t="str">
        <f>IF($O3634&lt;Assumptions!$B$17,"A",IF($O3634&lt;Assumptions!$B$18,"B",IF($O3634&lt;Assumptions!$B$19,"C",IF($O3634&lt;Assumptions!$B$20,"D","E"))))</f>
        <v>B</v>
      </c>
      <c r="S3634" s="75">
        <f t="shared" si="113"/>
        <v>0</v>
      </c>
    </row>
    <row r="3635" spans="1:19" ht="17.399999999999999" x14ac:dyDescent="0.3">
      <c r="A3635" s="39" t="s">
        <v>706</v>
      </c>
      <c r="B3635" s="39" t="s">
        <v>92</v>
      </c>
      <c r="C3635" s="39" t="s">
        <v>135</v>
      </c>
      <c r="D3635" s="39" t="s">
        <v>38</v>
      </c>
      <c r="E3635" s="70" t="s">
        <v>39</v>
      </c>
      <c r="F3635" s="70" t="s">
        <v>28</v>
      </c>
      <c r="G3635" s="78">
        <v>44619</v>
      </c>
      <c r="H3635" s="78">
        <v>45778</v>
      </c>
      <c r="I3635" s="69">
        <v>1761978.92</v>
      </c>
      <c r="J3635" s="70">
        <v>0</v>
      </c>
      <c r="K3635" s="71">
        <v>1.05</v>
      </c>
      <c r="L3635" s="70">
        <v>0</v>
      </c>
      <c r="M3635" s="71">
        <v>0.88</v>
      </c>
      <c r="N3635" s="72"/>
      <c r="O3635" s="73">
        <f>MIN(1,MAX(0,(1/(1+EXP(-(Assumptions!$B$5 + Assumptions!$B$6*$N3635))))*Assumptions!$B$3))</f>
        <v>3.9165722796764356E-2</v>
      </c>
      <c r="P3635" s="73">
        <f>VLOOKUP($F3635,Assumptions!$A$23:$B$27,2,FALSE)*Assumptions!$B$4</f>
        <v>0.35</v>
      </c>
      <c r="Q3635" s="74">
        <f t="shared" si="112"/>
        <v>24153.212284061781</v>
      </c>
      <c r="R3635" s="75" t="str">
        <f>IF($O3635&lt;Assumptions!$B$17,"A",IF($O3635&lt;Assumptions!$B$18,"B",IF($O3635&lt;Assumptions!$B$19,"C",IF($O3635&lt;Assumptions!$B$20,"D","E"))))</f>
        <v>B</v>
      </c>
      <c r="S3635" s="75">
        <f t="shared" si="113"/>
        <v>0</v>
      </c>
    </row>
    <row r="3636" spans="1:19" ht="17.399999999999999" x14ac:dyDescent="0.3">
      <c r="A3636" s="39" t="s">
        <v>706</v>
      </c>
      <c r="B3636" s="39" t="s">
        <v>92</v>
      </c>
      <c r="C3636" s="39" t="s">
        <v>135</v>
      </c>
      <c r="D3636" s="39" t="s">
        <v>38</v>
      </c>
      <c r="E3636" s="70" t="s">
        <v>39</v>
      </c>
      <c r="F3636" s="70" t="s">
        <v>28</v>
      </c>
      <c r="G3636" s="78">
        <v>44619</v>
      </c>
      <c r="H3636" s="78">
        <v>45809</v>
      </c>
      <c r="I3636" s="69">
        <v>1710560.81</v>
      </c>
      <c r="J3636" s="70">
        <v>0</v>
      </c>
      <c r="K3636" s="71">
        <v>1.0049999999999999</v>
      </c>
      <c r="L3636" s="70">
        <v>0</v>
      </c>
      <c r="M3636" s="71">
        <v>0.88</v>
      </c>
      <c r="N3636" s="72"/>
      <c r="O3636" s="73">
        <f>MIN(1,MAX(0,(1/(1+EXP(-(Assumptions!$B$5 + Assumptions!$B$6*$N3636))))*Assumptions!$B$3))</f>
        <v>3.9165722796764356E-2</v>
      </c>
      <c r="P3636" s="73">
        <f>VLOOKUP($F3636,Assumptions!$A$23:$B$27,2,FALSE)*Assumptions!$B$4</f>
        <v>0.35</v>
      </c>
      <c r="Q3636" s="74">
        <f t="shared" si="112"/>
        <v>23448.372679014043</v>
      </c>
      <c r="R3636" s="75" t="str">
        <f>IF($O3636&lt;Assumptions!$B$17,"A",IF($O3636&lt;Assumptions!$B$18,"B",IF($O3636&lt;Assumptions!$B$19,"C",IF($O3636&lt;Assumptions!$B$20,"D","E"))))</f>
        <v>B</v>
      </c>
      <c r="S3636" s="75">
        <f t="shared" si="113"/>
        <v>0</v>
      </c>
    </row>
    <row r="3637" spans="1:19" ht="17.399999999999999" x14ac:dyDescent="0.3">
      <c r="A3637" s="39" t="s">
        <v>706</v>
      </c>
      <c r="B3637" s="39" t="s">
        <v>92</v>
      </c>
      <c r="C3637" s="39" t="s">
        <v>135</v>
      </c>
      <c r="D3637" s="39" t="s">
        <v>38</v>
      </c>
      <c r="E3637" s="70" t="s">
        <v>39</v>
      </c>
      <c r="F3637" s="70" t="s">
        <v>28</v>
      </c>
      <c r="G3637" s="78">
        <v>44619</v>
      </c>
      <c r="H3637" s="78">
        <v>45839</v>
      </c>
      <c r="I3637" s="69">
        <v>1663481.01</v>
      </c>
      <c r="J3637" s="70">
        <v>95</v>
      </c>
      <c r="K3637" s="71">
        <v>0.28899999999999998</v>
      </c>
      <c r="L3637" s="70">
        <v>0</v>
      </c>
      <c r="M3637" s="71">
        <v>0.88</v>
      </c>
      <c r="N3637" s="72"/>
      <c r="O3637" s="73">
        <f>MIN(1,MAX(0,(1/(1+EXP(-(Assumptions!$B$5 + Assumptions!$B$6*$N3637))))*Assumptions!$B$3))</f>
        <v>3.9165722796764356E-2</v>
      </c>
      <c r="P3637" s="73">
        <f>VLOOKUP($F3637,Assumptions!$A$23:$B$27,2,FALSE)*Assumptions!$B$4</f>
        <v>0.35</v>
      </c>
      <c r="Q3637" s="74">
        <f t="shared" si="112"/>
        <v>22803.002640369556</v>
      </c>
      <c r="R3637" s="75" t="str">
        <f>IF($O3637&lt;Assumptions!$B$17,"A",IF($O3637&lt;Assumptions!$B$18,"B",IF($O3637&lt;Assumptions!$B$19,"C",IF($O3637&lt;Assumptions!$B$20,"D","E"))))</f>
        <v>B</v>
      </c>
      <c r="S3637" s="75">
        <f t="shared" si="113"/>
        <v>0</v>
      </c>
    </row>
    <row r="3638" spans="1:19" ht="17.399999999999999" x14ac:dyDescent="0.3">
      <c r="A3638" s="39" t="s">
        <v>706</v>
      </c>
      <c r="B3638" s="39" t="s">
        <v>92</v>
      </c>
      <c r="C3638" s="39" t="s">
        <v>135</v>
      </c>
      <c r="D3638" s="39" t="s">
        <v>38</v>
      </c>
      <c r="E3638" s="70" t="s">
        <v>39</v>
      </c>
      <c r="F3638" s="70" t="s">
        <v>28</v>
      </c>
      <c r="G3638" s="78">
        <v>44619</v>
      </c>
      <c r="H3638" s="78">
        <v>45870</v>
      </c>
      <c r="I3638" s="69">
        <v>1611185.96</v>
      </c>
      <c r="J3638" s="70">
        <v>0</v>
      </c>
      <c r="K3638" s="71">
        <v>1.0620000000000001</v>
      </c>
      <c r="L3638" s="70">
        <v>0</v>
      </c>
      <c r="M3638" s="71">
        <v>0.88</v>
      </c>
      <c r="N3638" s="72"/>
      <c r="O3638" s="73">
        <f>MIN(1,MAX(0,(1/(1+EXP(-(Assumptions!$B$5 + Assumptions!$B$6*$N3638))))*Assumptions!$B$3))</f>
        <v>3.9165722796764356E-2</v>
      </c>
      <c r="P3638" s="73">
        <f>VLOOKUP($F3638,Assumptions!$A$23:$B$27,2,FALSE)*Assumptions!$B$4</f>
        <v>0.35</v>
      </c>
      <c r="Q3638" s="74">
        <f t="shared" si="112"/>
        <v>22086.141939189532</v>
      </c>
      <c r="R3638" s="75" t="str">
        <f>IF($O3638&lt;Assumptions!$B$17,"A",IF($O3638&lt;Assumptions!$B$18,"B",IF($O3638&lt;Assumptions!$B$19,"C",IF($O3638&lt;Assumptions!$B$20,"D","E"))))</f>
        <v>B</v>
      </c>
      <c r="S3638" s="75">
        <f t="shared" si="113"/>
        <v>0</v>
      </c>
    </row>
    <row r="3639" spans="1:19" ht="17.399999999999999" x14ac:dyDescent="0.3">
      <c r="A3639" s="39" t="s">
        <v>706</v>
      </c>
      <c r="B3639" s="39" t="s">
        <v>92</v>
      </c>
      <c r="C3639" s="39" t="s">
        <v>135</v>
      </c>
      <c r="D3639" s="39" t="s">
        <v>38</v>
      </c>
      <c r="E3639" s="70" t="s">
        <v>39</v>
      </c>
      <c r="F3639" s="70" t="s">
        <v>28</v>
      </c>
      <c r="G3639" s="78">
        <v>44619</v>
      </c>
      <c r="H3639" s="78">
        <v>45901</v>
      </c>
      <c r="I3639" s="69">
        <v>1569138.49</v>
      </c>
      <c r="J3639" s="70">
        <v>0</v>
      </c>
      <c r="K3639" s="71">
        <v>1.099</v>
      </c>
      <c r="L3639" s="70">
        <v>0</v>
      </c>
      <c r="M3639" s="71">
        <v>0.88</v>
      </c>
      <c r="N3639" s="72"/>
      <c r="O3639" s="73">
        <f>MIN(1,MAX(0,(1/(1+EXP(-(Assumptions!$B$5 + Assumptions!$B$6*$N3639))))*Assumptions!$B$3))</f>
        <v>3.9165722796764356E-2</v>
      </c>
      <c r="P3639" s="73">
        <f>VLOOKUP($F3639,Assumptions!$A$23:$B$27,2,FALSE)*Assumptions!$B$4</f>
        <v>0.35</v>
      </c>
      <c r="Q3639" s="74">
        <f t="shared" si="112"/>
        <v>21509.755095175689</v>
      </c>
      <c r="R3639" s="75" t="str">
        <f>IF($O3639&lt;Assumptions!$B$17,"A",IF($O3639&lt;Assumptions!$B$18,"B",IF($O3639&lt;Assumptions!$B$19,"C",IF($O3639&lt;Assumptions!$B$20,"D","E"))))</f>
        <v>B</v>
      </c>
      <c r="S3639" s="75">
        <f t="shared" si="113"/>
        <v>0</v>
      </c>
    </row>
    <row r="3640" spans="1:19" ht="17.399999999999999" x14ac:dyDescent="0.3">
      <c r="A3640" s="39" t="s">
        <v>706</v>
      </c>
      <c r="B3640" s="39" t="s">
        <v>92</v>
      </c>
      <c r="C3640" s="39" t="s">
        <v>135</v>
      </c>
      <c r="D3640" s="39" t="s">
        <v>38</v>
      </c>
      <c r="E3640" s="70" t="s">
        <v>39</v>
      </c>
      <c r="F3640" s="70" t="s">
        <v>28</v>
      </c>
      <c r="G3640" s="78">
        <v>44619</v>
      </c>
      <c r="H3640" s="78">
        <v>45931</v>
      </c>
      <c r="I3640" s="69">
        <v>1523680.22</v>
      </c>
      <c r="J3640" s="70">
        <v>15</v>
      </c>
      <c r="K3640" s="71">
        <v>1.0880000000000001</v>
      </c>
      <c r="L3640" s="70">
        <v>0</v>
      </c>
      <c r="M3640" s="71">
        <v>0.88</v>
      </c>
      <c r="N3640" s="72"/>
      <c r="O3640" s="73">
        <f>MIN(1,MAX(0,(1/(1+EXP(-(Assumptions!$B$5 + Assumptions!$B$6*$N3640))))*Assumptions!$B$3))</f>
        <v>3.9165722796764356E-2</v>
      </c>
      <c r="P3640" s="73">
        <f>VLOOKUP($F3640,Assumptions!$A$23:$B$27,2,FALSE)*Assumptions!$B$4</f>
        <v>0.35</v>
      </c>
      <c r="Q3640" s="74">
        <f t="shared" si="112"/>
        <v>20886.612994601524</v>
      </c>
      <c r="R3640" s="75" t="str">
        <f>IF($O3640&lt;Assumptions!$B$17,"A",IF($O3640&lt;Assumptions!$B$18,"B",IF($O3640&lt;Assumptions!$B$19,"C",IF($O3640&lt;Assumptions!$B$20,"D","E"))))</f>
        <v>B</v>
      </c>
      <c r="S3640" s="75">
        <f t="shared" si="113"/>
        <v>0</v>
      </c>
    </row>
    <row r="3641" spans="1:19" ht="17.399999999999999" x14ac:dyDescent="0.3">
      <c r="A3641" s="39" t="s">
        <v>706</v>
      </c>
      <c r="B3641" s="39" t="s">
        <v>92</v>
      </c>
      <c r="C3641" s="39" t="s">
        <v>135</v>
      </c>
      <c r="D3641" s="39" t="s">
        <v>38</v>
      </c>
      <c r="E3641" s="70" t="s">
        <v>39</v>
      </c>
      <c r="F3641" s="70" t="s">
        <v>28</v>
      </c>
      <c r="G3641" s="78">
        <v>44619</v>
      </c>
      <c r="H3641" s="78">
        <v>45962</v>
      </c>
      <c r="I3641" s="69">
        <v>1474702.44</v>
      </c>
      <c r="J3641" s="70">
        <v>95</v>
      </c>
      <c r="K3641" s="71">
        <v>0.24199999999999999</v>
      </c>
      <c r="L3641" s="70">
        <v>0</v>
      </c>
      <c r="M3641" s="71">
        <v>0.88</v>
      </c>
      <c r="N3641" s="72"/>
      <c r="O3641" s="73">
        <f>MIN(1,MAX(0,(1/(1+EXP(-(Assumptions!$B$5 + Assumptions!$B$6*$N3641))))*Assumptions!$B$3))</f>
        <v>3.9165722796764356E-2</v>
      </c>
      <c r="P3641" s="73">
        <f>VLOOKUP($F3641,Assumptions!$A$23:$B$27,2,FALSE)*Assumptions!$B$4</f>
        <v>0.35</v>
      </c>
      <c r="Q3641" s="74">
        <f t="shared" si="112"/>
        <v>20215.225440463204</v>
      </c>
      <c r="R3641" s="75" t="str">
        <f>IF($O3641&lt;Assumptions!$B$17,"A",IF($O3641&lt;Assumptions!$B$18,"B",IF($O3641&lt;Assumptions!$B$19,"C",IF($O3641&lt;Assumptions!$B$20,"D","E"))))</f>
        <v>B</v>
      </c>
      <c r="S3641" s="75">
        <f t="shared" si="113"/>
        <v>0</v>
      </c>
    </row>
    <row r="3642" spans="1:19" ht="17.399999999999999" x14ac:dyDescent="0.3">
      <c r="A3642" s="39" t="s">
        <v>706</v>
      </c>
      <c r="B3642" s="39" t="s">
        <v>92</v>
      </c>
      <c r="C3642" s="39" t="s">
        <v>135</v>
      </c>
      <c r="D3642" s="39" t="s">
        <v>38</v>
      </c>
      <c r="E3642" s="70" t="s">
        <v>39</v>
      </c>
      <c r="F3642" s="70" t="s">
        <v>28</v>
      </c>
      <c r="G3642" s="78">
        <v>44619</v>
      </c>
      <c r="H3642" s="78">
        <v>45992</v>
      </c>
      <c r="I3642" s="69">
        <v>1427761.12</v>
      </c>
      <c r="J3642" s="70">
        <v>0</v>
      </c>
      <c r="K3642" s="71">
        <v>1.0640000000000001</v>
      </c>
      <c r="L3642" s="70">
        <v>0</v>
      </c>
      <c r="M3642" s="71">
        <v>0.88</v>
      </c>
      <c r="N3642" s="72"/>
      <c r="O3642" s="73">
        <f>MIN(1,MAX(0,(1/(1+EXP(-(Assumptions!$B$5 + Assumptions!$B$6*$N3642))))*Assumptions!$B$3))</f>
        <v>3.9165722796764356E-2</v>
      </c>
      <c r="P3642" s="73">
        <f>VLOOKUP($F3642,Assumptions!$A$23:$B$27,2,FALSE)*Assumptions!$B$4</f>
        <v>0.35</v>
      </c>
      <c r="Q3642" s="74">
        <f t="shared" si="112"/>
        <v>19571.753686071235</v>
      </c>
      <c r="R3642" s="75" t="str">
        <f>IF($O3642&lt;Assumptions!$B$17,"A",IF($O3642&lt;Assumptions!$B$18,"B",IF($O3642&lt;Assumptions!$B$19,"C",IF($O3642&lt;Assumptions!$B$20,"D","E"))))</f>
        <v>B</v>
      </c>
      <c r="S3642" s="75">
        <f t="shared" si="113"/>
        <v>0</v>
      </c>
    </row>
    <row r="3643" spans="1:19" ht="17.399999999999999" x14ac:dyDescent="0.3">
      <c r="A3643" s="39" t="s">
        <v>707</v>
      </c>
      <c r="B3643" s="39" t="s">
        <v>60</v>
      </c>
      <c r="C3643" s="39" t="s">
        <v>135</v>
      </c>
      <c r="D3643" s="39" t="s">
        <v>22</v>
      </c>
      <c r="E3643" s="70" t="s">
        <v>39</v>
      </c>
      <c r="F3643" s="70" t="s">
        <v>40</v>
      </c>
      <c r="G3643" s="78">
        <v>44365</v>
      </c>
      <c r="H3643" s="78">
        <v>45658</v>
      </c>
      <c r="I3643" s="69">
        <v>839524.35</v>
      </c>
      <c r="J3643" s="70">
        <v>185</v>
      </c>
      <c r="K3643" s="71">
        <v>0.56899999999999995</v>
      </c>
      <c r="L3643" s="70">
        <v>0</v>
      </c>
      <c r="M3643" s="71">
        <v>0.84799999999999998</v>
      </c>
      <c r="N3643" s="72"/>
      <c r="O3643" s="73">
        <f>MIN(1,MAX(0,(1/(1+EXP(-(Assumptions!$B$5 + Assumptions!$B$6*$N3643))))*Assumptions!$B$3))</f>
        <v>3.9165722796764356E-2</v>
      </c>
      <c r="P3643" s="73">
        <f>VLOOKUP($F3643,Assumptions!$A$23:$B$27,2,FALSE)*Assumptions!$B$4</f>
        <v>0.7</v>
      </c>
      <c r="Q3643" s="74">
        <f t="shared" si="112"/>
        <v>23016.404581263643</v>
      </c>
      <c r="R3643" s="75" t="str">
        <f>IF($O3643&lt;Assumptions!$B$17,"A",IF($O3643&lt;Assumptions!$B$18,"B",IF($O3643&lt;Assumptions!$B$19,"C",IF($O3643&lt;Assumptions!$B$20,"D","E"))))</f>
        <v>B</v>
      </c>
      <c r="S3643" s="75">
        <f t="shared" si="113"/>
        <v>1</v>
      </c>
    </row>
    <row r="3644" spans="1:19" ht="17.399999999999999" x14ac:dyDescent="0.3">
      <c r="A3644" s="39" t="s">
        <v>707</v>
      </c>
      <c r="B3644" s="39" t="s">
        <v>60</v>
      </c>
      <c r="C3644" s="39" t="s">
        <v>135</v>
      </c>
      <c r="D3644" s="39" t="s">
        <v>22</v>
      </c>
      <c r="E3644" s="70" t="s">
        <v>39</v>
      </c>
      <c r="F3644" s="70" t="s">
        <v>40</v>
      </c>
      <c r="G3644" s="78">
        <v>44365</v>
      </c>
      <c r="H3644" s="78">
        <v>45689</v>
      </c>
      <c r="I3644" s="69">
        <v>815505.67</v>
      </c>
      <c r="J3644" s="70">
        <v>0</v>
      </c>
      <c r="K3644" s="71">
        <v>1.0349999999999999</v>
      </c>
      <c r="L3644" s="70">
        <v>0</v>
      </c>
      <c r="M3644" s="71">
        <v>0.84799999999999998</v>
      </c>
      <c r="N3644" s="72"/>
      <c r="O3644" s="73">
        <f>MIN(1,MAX(0,(1/(1+EXP(-(Assumptions!$B$5 + Assumptions!$B$6*$N3644))))*Assumptions!$B$3))</f>
        <v>3.9165722796764356E-2</v>
      </c>
      <c r="P3644" s="73">
        <f>VLOOKUP($F3644,Assumptions!$A$23:$B$27,2,FALSE)*Assumptions!$B$4</f>
        <v>0.7</v>
      </c>
      <c r="Q3644" s="74">
        <f t="shared" si="112"/>
        <v>22357.908307286714</v>
      </c>
      <c r="R3644" s="75" t="str">
        <f>IF($O3644&lt;Assumptions!$B$17,"A",IF($O3644&lt;Assumptions!$B$18,"B",IF($O3644&lt;Assumptions!$B$19,"C",IF($O3644&lt;Assumptions!$B$20,"D","E"))))</f>
        <v>B</v>
      </c>
      <c r="S3644" s="75">
        <f t="shared" si="113"/>
        <v>0</v>
      </c>
    </row>
    <row r="3645" spans="1:19" ht="17.399999999999999" x14ac:dyDescent="0.3">
      <c r="A3645" s="39" t="s">
        <v>707</v>
      </c>
      <c r="B3645" s="39" t="s">
        <v>60</v>
      </c>
      <c r="C3645" s="39" t="s">
        <v>135</v>
      </c>
      <c r="D3645" s="39" t="s">
        <v>22</v>
      </c>
      <c r="E3645" s="70" t="s">
        <v>39</v>
      </c>
      <c r="F3645" s="70" t="s">
        <v>40</v>
      </c>
      <c r="G3645" s="78">
        <v>44365</v>
      </c>
      <c r="H3645" s="78">
        <v>45717</v>
      </c>
      <c r="I3645" s="69">
        <v>792173.21</v>
      </c>
      <c r="J3645" s="70">
        <v>0</v>
      </c>
      <c r="K3645" s="71">
        <v>1.0329999999999999</v>
      </c>
      <c r="L3645" s="70">
        <v>0</v>
      </c>
      <c r="M3645" s="71">
        <v>0.84799999999999998</v>
      </c>
      <c r="N3645" s="72"/>
      <c r="O3645" s="73">
        <f>MIN(1,MAX(0,(1/(1+EXP(-(Assumptions!$B$5 + Assumptions!$B$6*$N3645))))*Assumptions!$B$3))</f>
        <v>3.9165722796764356E-2</v>
      </c>
      <c r="P3645" s="73">
        <f>VLOOKUP($F3645,Assumptions!$A$23:$B$27,2,FALSE)*Assumptions!$B$4</f>
        <v>0.7</v>
      </c>
      <c r="Q3645" s="74">
        <f t="shared" si="112"/>
        <v>21718.225444918098</v>
      </c>
      <c r="R3645" s="75" t="str">
        <f>IF($O3645&lt;Assumptions!$B$17,"A",IF($O3645&lt;Assumptions!$B$18,"B",IF($O3645&lt;Assumptions!$B$19,"C",IF($O3645&lt;Assumptions!$B$20,"D","E"))))</f>
        <v>B</v>
      </c>
      <c r="S3645" s="75">
        <f t="shared" si="113"/>
        <v>0</v>
      </c>
    </row>
    <row r="3646" spans="1:19" ht="17.399999999999999" x14ac:dyDescent="0.3">
      <c r="A3646" s="39" t="s">
        <v>707</v>
      </c>
      <c r="B3646" s="39" t="s">
        <v>60</v>
      </c>
      <c r="C3646" s="39" t="s">
        <v>135</v>
      </c>
      <c r="D3646" s="39" t="s">
        <v>22</v>
      </c>
      <c r="E3646" s="70" t="s">
        <v>39</v>
      </c>
      <c r="F3646" s="70" t="s">
        <v>40</v>
      </c>
      <c r="G3646" s="78">
        <v>44365</v>
      </c>
      <c r="H3646" s="78">
        <v>45748</v>
      </c>
      <c r="I3646" s="69">
        <v>766367.08</v>
      </c>
      <c r="J3646" s="70">
        <v>0</v>
      </c>
      <c r="K3646" s="71">
        <v>1.01</v>
      </c>
      <c r="L3646" s="70">
        <v>0</v>
      </c>
      <c r="M3646" s="71">
        <v>0.84799999999999998</v>
      </c>
      <c r="N3646" s="72"/>
      <c r="O3646" s="73">
        <f>MIN(1,MAX(0,(1/(1+EXP(-(Assumptions!$B$5 + Assumptions!$B$6*$N3646))))*Assumptions!$B$3))</f>
        <v>3.9165722796764356E-2</v>
      </c>
      <c r="P3646" s="73">
        <f>VLOOKUP($F3646,Assumptions!$A$23:$B$27,2,FALSE)*Assumptions!$B$4</f>
        <v>0.7</v>
      </c>
      <c r="Q3646" s="74">
        <f t="shared" si="112"/>
        <v>21010.72443109201</v>
      </c>
      <c r="R3646" s="75" t="str">
        <f>IF($O3646&lt;Assumptions!$B$17,"A",IF($O3646&lt;Assumptions!$B$18,"B",IF($O3646&lt;Assumptions!$B$19,"C",IF($O3646&lt;Assumptions!$B$20,"D","E"))))</f>
        <v>B</v>
      </c>
      <c r="S3646" s="75">
        <f t="shared" si="113"/>
        <v>0</v>
      </c>
    </row>
    <row r="3647" spans="1:19" ht="17.399999999999999" x14ac:dyDescent="0.3">
      <c r="A3647" s="39" t="s">
        <v>707</v>
      </c>
      <c r="B3647" s="39" t="s">
        <v>60</v>
      </c>
      <c r="C3647" s="39" t="s">
        <v>135</v>
      </c>
      <c r="D3647" s="39" t="s">
        <v>22</v>
      </c>
      <c r="E3647" s="70" t="s">
        <v>39</v>
      </c>
      <c r="F3647" s="70" t="s">
        <v>40</v>
      </c>
      <c r="G3647" s="78">
        <v>44365</v>
      </c>
      <c r="H3647" s="78">
        <v>45778</v>
      </c>
      <c r="I3647" s="69">
        <v>746023.34</v>
      </c>
      <c r="J3647" s="70">
        <v>15</v>
      </c>
      <c r="K3647" s="71">
        <v>1.069</v>
      </c>
      <c r="L3647" s="70">
        <v>0</v>
      </c>
      <c r="M3647" s="71">
        <v>0.84799999999999998</v>
      </c>
      <c r="N3647" s="72"/>
      <c r="O3647" s="73">
        <f>MIN(1,MAX(0,(1/(1+EXP(-(Assumptions!$B$5 + Assumptions!$B$6*$N3647))))*Assumptions!$B$3))</f>
        <v>3.9165722796764356E-2</v>
      </c>
      <c r="P3647" s="73">
        <f>VLOOKUP($F3647,Assumptions!$A$23:$B$27,2,FALSE)*Assumptions!$B$4</f>
        <v>0.7</v>
      </c>
      <c r="Q3647" s="74">
        <f t="shared" si="112"/>
        <v>20452.980334049396</v>
      </c>
      <c r="R3647" s="75" t="str">
        <f>IF($O3647&lt;Assumptions!$B$17,"A",IF($O3647&lt;Assumptions!$B$18,"B",IF($O3647&lt;Assumptions!$B$19,"C",IF($O3647&lt;Assumptions!$B$20,"D","E"))))</f>
        <v>B</v>
      </c>
      <c r="S3647" s="75">
        <f t="shared" si="113"/>
        <v>0</v>
      </c>
    </row>
    <row r="3648" spans="1:19" ht="17.399999999999999" x14ac:dyDescent="0.3">
      <c r="A3648" s="39" t="s">
        <v>707</v>
      </c>
      <c r="B3648" s="39" t="s">
        <v>60</v>
      </c>
      <c r="C3648" s="39" t="s">
        <v>135</v>
      </c>
      <c r="D3648" s="39" t="s">
        <v>22</v>
      </c>
      <c r="E3648" s="70" t="s">
        <v>39</v>
      </c>
      <c r="F3648" s="70" t="s">
        <v>40</v>
      </c>
      <c r="G3648" s="78">
        <v>44365</v>
      </c>
      <c r="H3648" s="78">
        <v>45809</v>
      </c>
      <c r="I3648" s="69">
        <v>723423.58</v>
      </c>
      <c r="J3648" s="70">
        <v>35</v>
      </c>
      <c r="K3648" s="71">
        <v>0.66900000000000004</v>
      </c>
      <c r="L3648" s="70">
        <v>0</v>
      </c>
      <c r="M3648" s="71">
        <v>0.84799999999999998</v>
      </c>
      <c r="N3648" s="72"/>
      <c r="O3648" s="73">
        <f>MIN(1,MAX(0,(1/(1+EXP(-(Assumptions!$B$5 + Assumptions!$B$6*$N3648))))*Assumptions!$B$3))</f>
        <v>3.9165722796764356E-2</v>
      </c>
      <c r="P3648" s="73">
        <f>VLOOKUP($F3648,Assumptions!$A$23:$B$27,2,FALSE)*Assumptions!$B$4</f>
        <v>0.7</v>
      </c>
      <c r="Q3648" s="74">
        <f t="shared" si="112"/>
        <v>19833.385179246015</v>
      </c>
      <c r="R3648" s="75" t="str">
        <f>IF($O3648&lt;Assumptions!$B$17,"A",IF($O3648&lt;Assumptions!$B$18,"B",IF($O3648&lt;Assumptions!$B$19,"C",IF($O3648&lt;Assumptions!$B$20,"D","E"))))</f>
        <v>B</v>
      </c>
      <c r="S3648" s="75">
        <f t="shared" si="113"/>
        <v>0</v>
      </c>
    </row>
    <row r="3649" spans="1:19" ht="17.399999999999999" x14ac:dyDescent="0.3">
      <c r="A3649" s="39" t="s">
        <v>707</v>
      </c>
      <c r="B3649" s="39" t="s">
        <v>60</v>
      </c>
      <c r="C3649" s="39" t="s">
        <v>135</v>
      </c>
      <c r="D3649" s="39" t="s">
        <v>22</v>
      </c>
      <c r="E3649" s="70" t="s">
        <v>39</v>
      </c>
      <c r="F3649" s="70" t="s">
        <v>40</v>
      </c>
      <c r="G3649" s="78">
        <v>44365</v>
      </c>
      <c r="H3649" s="78">
        <v>45839</v>
      </c>
      <c r="I3649" s="69">
        <v>703423.18</v>
      </c>
      <c r="J3649" s="70">
        <v>0</v>
      </c>
      <c r="K3649" s="71">
        <v>1.0940000000000001</v>
      </c>
      <c r="L3649" s="70">
        <v>0</v>
      </c>
      <c r="M3649" s="71">
        <v>0.84799999999999998</v>
      </c>
      <c r="N3649" s="72"/>
      <c r="O3649" s="73">
        <f>MIN(1,MAX(0,(1/(1+EXP(-(Assumptions!$B$5 + Assumptions!$B$6*$N3649))))*Assumptions!$B$3))</f>
        <v>3.9165722796764356E-2</v>
      </c>
      <c r="P3649" s="73">
        <f>VLOOKUP($F3649,Assumptions!$A$23:$B$27,2,FALSE)*Assumptions!$B$4</f>
        <v>0.7</v>
      </c>
      <c r="Q3649" s="74">
        <f t="shared" ref="Q3649:Q3712" si="114">$I3649*$O3649*$P3649</f>
        <v>19285.054093688934</v>
      </c>
      <c r="R3649" s="75" t="str">
        <f>IF($O3649&lt;Assumptions!$B$17,"A",IF($O3649&lt;Assumptions!$B$18,"B",IF($O3649&lt;Assumptions!$B$19,"C",IF($O3649&lt;Assumptions!$B$20,"D","E"))))</f>
        <v>B</v>
      </c>
      <c r="S3649" s="75">
        <f t="shared" ref="S3649:S3712" si="115">--($J3649&gt;=180)</f>
        <v>0</v>
      </c>
    </row>
    <row r="3650" spans="1:19" ht="17.399999999999999" x14ac:dyDescent="0.3">
      <c r="A3650" s="39" t="s">
        <v>707</v>
      </c>
      <c r="B3650" s="39" t="s">
        <v>60</v>
      </c>
      <c r="C3650" s="39" t="s">
        <v>135</v>
      </c>
      <c r="D3650" s="39" t="s">
        <v>22</v>
      </c>
      <c r="E3650" s="70" t="s">
        <v>39</v>
      </c>
      <c r="F3650" s="70" t="s">
        <v>40</v>
      </c>
      <c r="G3650" s="78">
        <v>44365</v>
      </c>
      <c r="H3650" s="78">
        <v>45870</v>
      </c>
      <c r="I3650" s="69">
        <v>684771.09</v>
      </c>
      <c r="J3650" s="70">
        <v>0</v>
      </c>
      <c r="K3650" s="71">
        <v>1.0960000000000001</v>
      </c>
      <c r="L3650" s="70">
        <v>0</v>
      </c>
      <c r="M3650" s="71">
        <v>0.84799999999999998</v>
      </c>
      <c r="N3650" s="72"/>
      <c r="O3650" s="73">
        <f>MIN(1,MAX(0,(1/(1+EXP(-(Assumptions!$B$5 + Assumptions!$B$6*$N3650))))*Assumptions!$B$3))</f>
        <v>3.9165722796764356E-2</v>
      </c>
      <c r="P3650" s="73">
        <f>VLOOKUP($F3650,Assumptions!$A$23:$B$27,2,FALSE)*Assumptions!$B$4</f>
        <v>0.7</v>
      </c>
      <c r="Q3650" s="74">
        <f t="shared" si="114"/>
        <v>18773.68828312472</v>
      </c>
      <c r="R3650" s="75" t="str">
        <f>IF($O3650&lt;Assumptions!$B$17,"A",IF($O3650&lt;Assumptions!$B$18,"B",IF($O3650&lt;Assumptions!$B$19,"C",IF($O3650&lt;Assumptions!$B$20,"D","E"))))</f>
        <v>B</v>
      </c>
      <c r="S3650" s="75">
        <f t="shared" si="115"/>
        <v>0</v>
      </c>
    </row>
    <row r="3651" spans="1:19" ht="17.399999999999999" x14ac:dyDescent="0.3">
      <c r="A3651" s="39" t="s">
        <v>707</v>
      </c>
      <c r="B3651" s="39" t="s">
        <v>60</v>
      </c>
      <c r="C3651" s="39" t="s">
        <v>135</v>
      </c>
      <c r="D3651" s="39" t="s">
        <v>22</v>
      </c>
      <c r="E3651" s="70" t="s">
        <v>39</v>
      </c>
      <c r="F3651" s="70" t="s">
        <v>40</v>
      </c>
      <c r="G3651" s="78">
        <v>44365</v>
      </c>
      <c r="H3651" s="78">
        <v>45901</v>
      </c>
      <c r="I3651" s="69">
        <v>663755.13</v>
      </c>
      <c r="J3651" s="70">
        <v>0</v>
      </c>
      <c r="K3651" s="71">
        <v>1.0049999999999999</v>
      </c>
      <c r="L3651" s="70">
        <v>0</v>
      </c>
      <c r="M3651" s="71">
        <v>0.84799999999999998</v>
      </c>
      <c r="N3651" s="72"/>
      <c r="O3651" s="73">
        <f>MIN(1,MAX(0,(1/(1+EXP(-(Assumptions!$B$5 + Assumptions!$B$6*$N3651))))*Assumptions!$B$3))</f>
        <v>3.9165722796764356E-2</v>
      </c>
      <c r="P3651" s="73">
        <f>VLOOKUP($F3651,Assumptions!$A$23:$B$27,2,FALSE)*Assumptions!$B$4</f>
        <v>0.7</v>
      </c>
      <c r="Q3651" s="74">
        <f t="shared" si="114"/>
        <v>18197.514598557202</v>
      </c>
      <c r="R3651" s="75" t="str">
        <f>IF($O3651&lt;Assumptions!$B$17,"A",IF($O3651&lt;Assumptions!$B$18,"B",IF($O3651&lt;Assumptions!$B$19,"C",IF($O3651&lt;Assumptions!$B$20,"D","E"))))</f>
        <v>B</v>
      </c>
      <c r="S3651" s="75">
        <f t="shared" si="115"/>
        <v>0</v>
      </c>
    </row>
    <row r="3652" spans="1:19" ht="17.399999999999999" x14ac:dyDescent="0.3">
      <c r="A3652" s="39" t="s">
        <v>707</v>
      </c>
      <c r="B3652" s="39" t="s">
        <v>60</v>
      </c>
      <c r="C3652" s="39" t="s">
        <v>135</v>
      </c>
      <c r="D3652" s="39" t="s">
        <v>22</v>
      </c>
      <c r="E3652" s="70" t="s">
        <v>39</v>
      </c>
      <c r="F3652" s="70" t="s">
        <v>40</v>
      </c>
      <c r="G3652" s="78">
        <v>44365</v>
      </c>
      <c r="H3652" s="78">
        <v>45931</v>
      </c>
      <c r="I3652" s="69">
        <v>645377.92000000004</v>
      </c>
      <c r="J3652" s="70">
        <v>0</v>
      </c>
      <c r="K3652" s="71">
        <v>0.95499999999999996</v>
      </c>
      <c r="L3652" s="70">
        <v>0</v>
      </c>
      <c r="M3652" s="71">
        <v>0.84799999999999998</v>
      </c>
      <c r="N3652" s="72"/>
      <c r="O3652" s="73">
        <f>MIN(1,MAX(0,(1/(1+EXP(-(Assumptions!$B$5 + Assumptions!$B$6*$N3652))))*Assumptions!$B$3))</f>
        <v>3.9165722796764356E-2</v>
      </c>
      <c r="P3652" s="73">
        <f>VLOOKUP($F3652,Assumptions!$A$23:$B$27,2,FALSE)*Assumptions!$B$4</f>
        <v>0.7</v>
      </c>
      <c r="Q3652" s="74">
        <f t="shared" si="114"/>
        <v>17693.684899710654</v>
      </c>
      <c r="R3652" s="75" t="str">
        <f>IF($O3652&lt;Assumptions!$B$17,"A",IF($O3652&lt;Assumptions!$B$18,"B",IF($O3652&lt;Assumptions!$B$19,"C",IF($O3652&lt;Assumptions!$B$20,"D","E"))))</f>
        <v>B</v>
      </c>
      <c r="S3652" s="75">
        <f t="shared" si="115"/>
        <v>0</v>
      </c>
    </row>
    <row r="3653" spans="1:19" ht="17.399999999999999" x14ac:dyDescent="0.3">
      <c r="A3653" s="39" t="s">
        <v>707</v>
      </c>
      <c r="B3653" s="39" t="s">
        <v>60</v>
      </c>
      <c r="C3653" s="39" t="s">
        <v>135</v>
      </c>
      <c r="D3653" s="39" t="s">
        <v>22</v>
      </c>
      <c r="E3653" s="70" t="s">
        <v>39</v>
      </c>
      <c r="F3653" s="70" t="s">
        <v>40</v>
      </c>
      <c r="G3653" s="78">
        <v>44365</v>
      </c>
      <c r="H3653" s="78">
        <v>45962</v>
      </c>
      <c r="I3653" s="69">
        <v>628205.86</v>
      </c>
      <c r="J3653" s="70">
        <v>95</v>
      </c>
      <c r="K3653" s="71">
        <v>0.16800000000000001</v>
      </c>
      <c r="L3653" s="70">
        <v>0</v>
      </c>
      <c r="M3653" s="71">
        <v>0.84799999999999998</v>
      </c>
      <c r="N3653" s="72"/>
      <c r="O3653" s="73">
        <f>MIN(1,MAX(0,(1/(1+EXP(-(Assumptions!$B$5 + Assumptions!$B$6*$N3653))))*Assumptions!$B$3))</f>
        <v>3.9165722796764356E-2</v>
      </c>
      <c r="P3653" s="73">
        <f>VLOOKUP($F3653,Assumptions!$A$23:$B$27,2,FALSE)*Assumptions!$B$4</f>
        <v>0.7</v>
      </c>
      <c r="Q3653" s="74">
        <f t="shared" si="114"/>
        <v>17222.89560044407</v>
      </c>
      <c r="R3653" s="75" t="str">
        <f>IF($O3653&lt;Assumptions!$B$17,"A",IF($O3653&lt;Assumptions!$B$18,"B",IF($O3653&lt;Assumptions!$B$19,"C",IF($O3653&lt;Assumptions!$B$20,"D","E"))))</f>
        <v>B</v>
      </c>
      <c r="S3653" s="75">
        <f t="shared" si="115"/>
        <v>0</v>
      </c>
    </row>
    <row r="3654" spans="1:19" ht="17.399999999999999" x14ac:dyDescent="0.3">
      <c r="A3654" s="39" t="s">
        <v>707</v>
      </c>
      <c r="B3654" s="39" t="s">
        <v>60</v>
      </c>
      <c r="C3654" s="39" t="s">
        <v>135</v>
      </c>
      <c r="D3654" s="39" t="s">
        <v>22</v>
      </c>
      <c r="E3654" s="70" t="s">
        <v>39</v>
      </c>
      <c r="F3654" s="70" t="s">
        <v>40</v>
      </c>
      <c r="G3654" s="78">
        <v>44365</v>
      </c>
      <c r="H3654" s="78">
        <v>45992</v>
      </c>
      <c r="I3654" s="69">
        <v>628205.86</v>
      </c>
      <c r="J3654" s="70">
        <v>220</v>
      </c>
      <c r="K3654" s="71">
        <v>9.9000000000000005E-2</v>
      </c>
      <c r="L3654" s="70">
        <v>0</v>
      </c>
      <c r="M3654" s="71">
        <v>0.84799999999999998</v>
      </c>
      <c r="N3654" s="72"/>
      <c r="O3654" s="73">
        <f>MIN(1,MAX(0,(1/(1+EXP(-(Assumptions!$B$5 + Assumptions!$B$6*$N3654))))*Assumptions!$B$3))</f>
        <v>3.9165722796764356E-2</v>
      </c>
      <c r="P3654" s="73">
        <f>VLOOKUP($F3654,Assumptions!$A$23:$B$27,2,FALSE)*Assumptions!$B$4</f>
        <v>0.7</v>
      </c>
      <c r="Q3654" s="74">
        <f t="shared" si="114"/>
        <v>17222.89560044407</v>
      </c>
      <c r="R3654" s="75" t="str">
        <f>IF($O3654&lt;Assumptions!$B$17,"A",IF($O3654&lt;Assumptions!$B$18,"B",IF($O3654&lt;Assumptions!$B$19,"C",IF($O3654&lt;Assumptions!$B$20,"D","E"))))</f>
        <v>B</v>
      </c>
      <c r="S3654" s="75">
        <f t="shared" si="115"/>
        <v>1</v>
      </c>
    </row>
    <row r="3655" spans="1:19" ht="17.399999999999999" x14ac:dyDescent="0.3">
      <c r="A3655" s="39" t="s">
        <v>709</v>
      </c>
      <c r="B3655" s="39" t="s">
        <v>92</v>
      </c>
      <c r="C3655" s="39" t="s">
        <v>190</v>
      </c>
      <c r="D3655" s="39" t="s">
        <v>30</v>
      </c>
      <c r="E3655" s="70" t="s">
        <v>39</v>
      </c>
      <c r="F3655" s="70" t="s">
        <v>36</v>
      </c>
      <c r="G3655" s="78">
        <v>43576</v>
      </c>
      <c r="H3655" s="78">
        <v>45658</v>
      </c>
      <c r="I3655" s="69">
        <v>33387133.100000001</v>
      </c>
      <c r="J3655" s="70">
        <v>0</v>
      </c>
      <c r="K3655" s="71">
        <v>1.0680000000000001</v>
      </c>
      <c r="L3655" s="70">
        <v>0</v>
      </c>
      <c r="M3655" s="71">
        <v>1.06</v>
      </c>
      <c r="N3655" s="72"/>
      <c r="O3655" s="73">
        <f>MIN(1,MAX(0,(1/(1+EXP(-(Assumptions!$B$5 + Assumptions!$B$6*$N3655))))*Assumptions!$B$3))</f>
        <v>3.9165722796764356E-2</v>
      </c>
      <c r="P3655" s="73">
        <f>VLOOKUP($F3655,Assumptions!$A$23:$B$27,2,FALSE)*Assumptions!$B$4</f>
        <v>0.55000000000000004</v>
      </c>
      <c r="Q3655" s="74">
        <f t="shared" si="114"/>
        <v>719197.15998530178</v>
      </c>
      <c r="R3655" s="75" t="str">
        <f>IF($O3655&lt;Assumptions!$B$17,"A",IF($O3655&lt;Assumptions!$B$18,"B",IF($O3655&lt;Assumptions!$B$19,"C",IF($O3655&lt;Assumptions!$B$20,"D","E"))))</f>
        <v>B</v>
      </c>
      <c r="S3655" s="75">
        <f t="shared" si="115"/>
        <v>0</v>
      </c>
    </row>
    <row r="3656" spans="1:19" ht="17.399999999999999" x14ac:dyDescent="0.3">
      <c r="A3656" s="39" t="s">
        <v>709</v>
      </c>
      <c r="B3656" s="39" t="s">
        <v>92</v>
      </c>
      <c r="C3656" s="39" t="s">
        <v>190</v>
      </c>
      <c r="D3656" s="39" t="s">
        <v>30</v>
      </c>
      <c r="E3656" s="70" t="s">
        <v>39</v>
      </c>
      <c r="F3656" s="70" t="s">
        <v>36</v>
      </c>
      <c r="G3656" s="78">
        <v>43576</v>
      </c>
      <c r="H3656" s="78">
        <v>45689</v>
      </c>
      <c r="I3656" s="69">
        <v>32801781.09</v>
      </c>
      <c r="J3656" s="70">
        <v>0</v>
      </c>
      <c r="K3656" s="71">
        <v>0.95299999999999996</v>
      </c>
      <c r="L3656" s="70">
        <v>0</v>
      </c>
      <c r="M3656" s="71">
        <v>1.06</v>
      </c>
      <c r="N3656" s="72"/>
      <c r="O3656" s="73">
        <f>MIN(1,MAX(0,(1/(1+EXP(-(Assumptions!$B$5 + Assumptions!$B$6*$N3656))))*Assumptions!$B$3))</f>
        <v>3.9165722796764356E-2</v>
      </c>
      <c r="P3656" s="73">
        <f>VLOOKUP($F3656,Assumptions!$A$23:$B$27,2,FALSE)*Assumptions!$B$4</f>
        <v>0.55000000000000004</v>
      </c>
      <c r="Q3656" s="74">
        <f t="shared" si="114"/>
        <v>706588.00597609789</v>
      </c>
      <c r="R3656" s="75" t="str">
        <f>IF($O3656&lt;Assumptions!$B$17,"A",IF($O3656&lt;Assumptions!$B$18,"B",IF($O3656&lt;Assumptions!$B$19,"C",IF($O3656&lt;Assumptions!$B$20,"D","E"))))</f>
        <v>B</v>
      </c>
      <c r="S3656" s="75">
        <f t="shared" si="115"/>
        <v>0</v>
      </c>
    </row>
    <row r="3657" spans="1:19" ht="17.399999999999999" x14ac:dyDescent="0.3">
      <c r="A3657" s="39" t="s">
        <v>709</v>
      </c>
      <c r="B3657" s="39" t="s">
        <v>92</v>
      </c>
      <c r="C3657" s="39" t="s">
        <v>190</v>
      </c>
      <c r="D3657" s="39" t="s">
        <v>30</v>
      </c>
      <c r="E3657" s="70" t="s">
        <v>39</v>
      </c>
      <c r="F3657" s="70" t="s">
        <v>36</v>
      </c>
      <c r="G3657" s="78">
        <v>43576</v>
      </c>
      <c r="H3657" s="78">
        <v>45717</v>
      </c>
      <c r="I3657" s="69">
        <v>32313659.98</v>
      </c>
      <c r="J3657" s="70">
        <v>0</v>
      </c>
      <c r="K3657" s="71">
        <v>1.0489999999999999</v>
      </c>
      <c r="L3657" s="70">
        <v>0</v>
      </c>
      <c r="M3657" s="71">
        <v>1.06</v>
      </c>
      <c r="N3657" s="72"/>
      <c r="O3657" s="73">
        <f>MIN(1,MAX(0,(1/(1+EXP(-(Assumptions!$B$5 + Assumptions!$B$6*$N3657))))*Assumptions!$B$3))</f>
        <v>3.9165722796764356E-2</v>
      </c>
      <c r="P3657" s="73">
        <f>VLOOKUP($F3657,Assumptions!$A$23:$B$27,2,FALSE)*Assumptions!$B$4</f>
        <v>0.55000000000000004</v>
      </c>
      <c r="Q3657" s="74">
        <f t="shared" si="114"/>
        <v>696073.31712906796</v>
      </c>
      <c r="R3657" s="75" t="str">
        <f>IF($O3657&lt;Assumptions!$B$17,"A",IF($O3657&lt;Assumptions!$B$18,"B",IF($O3657&lt;Assumptions!$B$19,"C",IF($O3657&lt;Assumptions!$B$20,"D","E"))))</f>
        <v>B</v>
      </c>
      <c r="S3657" s="75">
        <f t="shared" si="115"/>
        <v>0</v>
      </c>
    </row>
    <row r="3658" spans="1:19" ht="17.399999999999999" x14ac:dyDescent="0.3">
      <c r="A3658" s="39" t="s">
        <v>709</v>
      </c>
      <c r="B3658" s="39" t="s">
        <v>92</v>
      </c>
      <c r="C3658" s="39" t="s">
        <v>190</v>
      </c>
      <c r="D3658" s="39" t="s">
        <v>30</v>
      </c>
      <c r="E3658" s="70" t="s">
        <v>39</v>
      </c>
      <c r="F3658" s="70" t="s">
        <v>36</v>
      </c>
      <c r="G3658" s="78">
        <v>43576</v>
      </c>
      <c r="H3658" s="78">
        <v>45748</v>
      </c>
      <c r="I3658" s="69">
        <v>31843772.760000002</v>
      </c>
      <c r="J3658" s="70">
        <v>0</v>
      </c>
      <c r="K3658" s="71">
        <v>1.0589999999999999</v>
      </c>
      <c r="L3658" s="70">
        <v>0</v>
      </c>
      <c r="M3658" s="71">
        <v>1.06</v>
      </c>
      <c r="N3658" s="72"/>
      <c r="O3658" s="73">
        <f>MIN(1,MAX(0,(1/(1+EXP(-(Assumptions!$B$5 + Assumptions!$B$6*$N3658))))*Assumptions!$B$3))</f>
        <v>3.9165722796764356E-2</v>
      </c>
      <c r="P3658" s="73">
        <f>VLOOKUP($F3658,Assumptions!$A$23:$B$27,2,FALSE)*Assumptions!$B$4</f>
        <v>0.55000000000000004</v>
      </c>
      <c r="Q3658" s="74">
        <f t="shared" si="114"/>
        <v>685951.40719672374</v>
      </c>
      <c r="R3658" s="75" t="str">
        <f>IF($O3658&lt;Assumptions!$B$17,"A",IF($O3658&lt;Assumptions!$B$18,"B",IF($O3658&lt;Assumptions!$B$19,"C",IF($O3658&lt;Assumptions!$B$20,"D","E"))))</f>
        <v>B</v>
      </c>
      <c r="S3658" s="75">
        <f t="shared" si="115"/>
        <v>0</v>
      </c>
    </row>
    <row r="3659" spans="1:19" ht="17.399999999999999" x14ac:dyDescent="0.3">
      <c r="A3659" s="39" t="s">
        <v>709</v>
      </c>
      <c r="B3659" s="39" t="s">
        <v>92</v>
      </c>
      <c r="C3659" s="39" t="s">
        <v>190</v>
      </c>
      <c r="D3659" s="39" t="s">
        <v>30</v>
      </c>
      <c r="E3659" s="70" t="s">
        <v>39</v>
      </c>
      <c r="F3659" s="70" t="s">
        <v>36</v>
      </c>
      <c r="G3659" s="78">
        <v>43576</v>
      </c>
      <c r="H3659" s="78">
        <v>45778</v>
      </c>
      <c r="I3659" s="69">
        <v>31334860.190000001</v>
      </c>
      <c r="J3659" s="70">
        <v>0</v>
      </c>
      <c r="K3659" s="71">
        <v>1.147</v>
      </c>
      <c r="L3659" s="70">
        <v>0</v>
      </c>
      <c r="M3659" s="71">
        <v>1.06</v>
      </c>
      <c r="N3659" s="72"/>
      <c r="O3659" s="73">
        <f>MIN(1,MAX(0,(1/(1+EXP(-(Assumptions!$B$5 + Assumptions!$B$6*$N3659))))*Assumptions!$B$3))</f>
        <v>3.9165722796764356E-2</v>
      </c>
      <c r="P3659" s="73">
        <f>VLOOKUP($F3659,Assumptions!$A$23:$B$27,2,FALSE)*Assumptions!$B$4</f>
        <v>0.55000000000000004</v>
      </c>
      <c r="Q3659" s="74">
        <f t="shared" si="114"/>
        <v>674988.84644229885</v>
      </c>
      <c r="R3659" s="75" t="str">
        <f>IF($O3659&lt;Assumptions!$B$17,"A",IF($O3659&lt;Assumptions!$B$18,"B",IF($O3659&lt;Assumptions!$B$19,"C",IF($O3659&lt;Assumptions!$B$20,"D","E"))))</f>
        <v>B</v>
      </c>
      <c r="S3659" s="75">
        <f t="shared" si="115"/>
        <v>0</v>
      </c>
    </row>
    <row r="3660" spans="1:19" ht="17.399999999999999" x14ac:dyDescent="0.3">
      <c r="A3660" s="39" t="s">
        <v>709</v>
      </c>
      <c r="B3660" s="39" t="s">
        <v>92</v>
      </c>
      <c r="C3660" s="39" t="s">
        <v>190</v>
      </c>
      <c r="D3660" s="39" t="s">
        <v>30</v>
      </c>
      <c r="E3660" s="70" t="s">
        <v>39</v>
      </c>
      <c r="F3660" s="70" t="s">
        <v>36</v>
      </c>
      <c r="G3660" s="78">
        <v>43576</v>
      </c>
      <c r="H3660" s="78">
        <v>45809</v>
      </c>
      <c r="I3660" s="69">
        <v>30786156.079999998</v>
      </c>
      <c r="J3660" s="70">
        <v>0</v>
      </c>
      <c r="K3660" s="71">
        <v>1.0960000000000001</v>
      </c>
      <c r="L3660" s="70">
        <v>0</v>
      </c>
      <c r="M3660" s="71">
        <v>1.06</v>
      </c>
      <c r="N3660" s="72"/>
      <c r="O3660" s="73">
        <f>MIN(1,MAX(0,(1/(1+EXP(-(Assumptions!$B$5 + Assumptions!$B$6*$N3660))))*Assumptions!$B$3))</f>
        <v>3.9165722796764356E-2</v>
      </c>
      <c r="P3660" s="73">
        <f>VLOOKUP($F3660,Assumptions!$A$23:$B$27,2,FALSE)*Assumptions!$B$4</f>
        <v>0.55000000000000004</v>
      </c>
      <c r="Q3660" s="74">
        <f t="shared" si="114"/>
        <v>663169.13025396096</v>
      </c>
      <c r="R3660" s="75" t="str">
        <f>IF($O3660&lt;Assumptions!$B$17,"A",IF($O3660&lt;Assumptions!$B$18,"B",IF($O3660&lt;Assumptions!$B$19,"C",IF($O3660&lt;Assumptions!$B$20,"D","E"))))</f>
        <v>B</v>
      </c>
      <c r="S3660" s="75">
        <f t="shared" si="115"/>
        <v>0</v>
      </c>
    </row>
    <row r="3661" spans="1:19" ht="17.399999999999999" x14ac:dyDescent="0.3">
      <c r="A3661" s="39" t="s">
        <v>709</v>
      </c>
      <c r="B3661" s="39" t="s">
        <v>92</v>
      </c>
      <c r="C3661" s="39" t="s">
        <v>190</v>
      </c>
      <c r="D3661" s="39" t="s">
        <v>30</v>
      </c>
      <c r="E3661" s="70" t="s">
        <v>39</v>
      </c>
      <c r="F3661" s="70" t="s">
        <v>36</v>
      </c>
      <c r="G3661" s="78">
        <v>43576</v>
      </c>
      <c r="H3661" s="78">
        <v>45839</v>
      </c>
      <c r="I3661" s="69">
        <v>30253075.289999999</v>
      </c>
      <c r="J3661" s="70">
        <v>0</v>
      </c>
      <c r="K3661" s="71">
        <v>0.98099999999999998</v>
      </c>
      <c r="L3661" s="70">
        <v>0</v>
      </c>
      <c r="M3661" s="71">
        <v>1.06</v>
      </c>
      <c r="N3661" s="72"/>
      <c r="O3661" s="73">
        <f>MIN(1,MAX(0,(1/(1+EXP(-(Assumptions!$B$5 + Assumptions!$B$6*$N3661))))*Assumptions!$B$3))</f>
        <v>3.9165722796764356E-2</v>
      </c>
      <c r="P3661" s="73">
        <f>VLOOKUP($F3661,Assumptions!$A$23:$B$27,2,FALSE)*Assumptions!$B$4</f>
        <v>0.55000000000000004</v>
      </c>
      <c r="Q3661" s="74">
        <f t="shared" si="114"/>
        <v>651685.95830677985</v>
      </c>
      <c r="R3661" s="75" t="str">
        <f>IF($O3661&lt;Assumptions!$B$17,"A",IF($O3661&lt;Assumptions!$B$18,"B",IF($O3661&lt;Assumptions!$B$19,"C",IF($O3661&lt;Assumptions!$B$20,"D","E"))))</f>
        <v>B</v>
      </c>
      <c r="S3661" s="75">
        <f t="shared" si="115"/>
        <v>0</v>
      </c>
    </row>
    <row r="3662" spans="1:19" ht="17.399999999999999" x14ac:dyDescent="0.3">
      <c r="A3662" s="39" t="s">
        <v>709</v>
      </c>
      <c r="B3662" s="39" t="s">
        <v>92</v>
      </c>
      <c r="C3662" s="39" t="s">
        <v>190</v>
      </c>
      <c r="D3662" s="39" t="s">
        <v>30</v>
      </c>
      <c r="E3662" s="70" t="s">
        <v>39</v>
      </c>
      <c r="F3662" s="70" t="s">
        <v>36</v>
      </c>
      <c r="G3662" s="78">
        <v>43576</v>
      </c>
      <c r="H3662" s="78">
        <v>45870</v>
      </c>
      <c r="I3662" s="69">
        <v>29711700.140000001</v>
      </c>
      <c r="J3662" s="70">
        <v>0</v>
      </c>
      <c r="K3662" s="71">
        <v>1.071</v>
      </c>
      <c r="L3662" s="70">
        <v>0</v>
      </c>
      <c r="M3662" s="71">
        <v>1.06</v>
      </c>
      <c r="N3662" s="72"/>
      <c r="O3662" s="73">
        <f>MIN(1,MAX(0,(1/(1+EXP(-(Assumptions!$B$5 + Assumptions!$B$6*$N3662))))*Assumptions!$B$3))</f>
        <v>3.9165722796764356E-2</v>
      </c>
      <c r="P3662" s="73">
        <f>VLOOKUP($F3662,Assumptions!$A$23:$B$27,2,FALSE)*Assumptions!$B$4</f>
        <v>0.55000000000000004</v>
      </c>
      <c r="Q3662" s="74">
        <f t="shared" si="114"/>
        <v>640024.11632710358</v>
      </c>
      <c r="R3662" s="75" t="str">
        <f>IF($O3662&lt;Assumptions!$B$17,"A",IF($O3662&lt;Assumptions!$B$18,"B",IF($O3662&lt;Assumptions!$B$19,"C",IF($O3662&lt;Assumptions!$B$20,"D","E"))))</f>
        <v>B</v>
      </c>
      <c r="S3662" s="75">
        <f t="shared" si="115"/>
        <v>0</v>
      </c>
    </row>
    <row r="3663" spans="1:19" ht="17.399999999999999" x14ac:dyDescent="0.3">
      <c r="A3663" s="39" t="s">
        <v>709</v>
      </c>
      <c r="B3663" s="39" t="s">
        <v>92</v>
      </c>
      <c r="C3663" s="39" t="s">
        <v>190</v>
      </c>
      <c r="D3663" s="39" t="s">
        <v>30</v>
      </c>
      <c r="E3663" s="70" t="s">
        <v>39</v>
      </c>
      <c r="F3663" s="70" t="s">
        <v>36</v>
      </c>
      <c r="G3663" s="78">
        <v>43576</v>
      </c>
      <c r="H3663" s="78">
        <v>45901</v>
      </c>
      <c r="I3663" s="69">
        <v>29285049.859999999</v>
      </c>
      <c r="J3663" s="70">
        <v>15</v>
      </c>
      <c r="K3663" s="71">
        <v>0.95699999999999996</v>
      </c>
      <c r="L3663" s="70">
        <v>0</v>
      </c>
      <c r="M3663" s="71">
        <v>1.06</v>
      </c>
      <c r="N3663" s="72"/>
      <c r="O3663" s="73">
        <f>MIN(1,MAX(0,(1/(1+EXP(-(Assumptions!$B$5 + Assumptions!$B$6*$N3663))))*Assumptions!$B$3))</f>
        <v>3.9165722796764356E-2</v>
      </c>
      <c r="P3663" s="73">
        <f>VLOOKUP($F3663,Assumptions!$A$23:$B$27,2,FALSE)*Assumptions!$B$4</f>
        <v>0.55000000000000004</v>
      </c>
      <c r="Q3663" s="74">
        <f t="shared" si="114"/>
        <v>630833.57969840057</v>
      </c>
      <c r="R3663" s="75" t="str">
        <f>IF($O3663&lt;Assumptions!$B$17,"A",IF($O3663&lt;Assumptions!$B$18,"B",IF($O3663&lt;Assumptions!$B$19,"C",IF($O3663&lt;Assumptions!$B$20,"D","E"))))</f>
        <v>B</v>
      </c>
      <c r="S3663" s="75">
        <f t="shared" si="115"/>
        <v>0</v>
      </c>
    </row>
    <row r="3664" spans="1:19" ht="17.399999999999999" x14ac:dyDescent="0.3">
      <c r="A3664" s="39" t="s">
        <v>709</v>
      </c>
      <c r="B3664" s="39" t="s">
        <v>92</v>
      </c>
      <c r="C3664" s="39" t="s">
        <v>190</v>
      </c>
      <c r="D3664" s="39" t="s">
        <v>30</v>
      </c>
      <c r="E3664" s="70" t="s">
        <v>39</v>
      </c>
      <c r="F3664" s="70" t="s">
        <v>36</v>
      </c>
      <c r="G3664" s="78">
        <v>43576</v>
      </c>
      <c r="H3664" s="78">
        <v>45931</v>
      </c>
      <c r="I3664" s="69">
        <v>28707525.16</v>
      </c>
      <c r="J3664" s="70">
        <v>0</v>
      </c>
      <c r="K3664" s="71">
        <v>1.0149999999999999</v>
      </c>
      <c r="L3664" s="70">
        <v>0</v>
      </c>
      <c r="M3664" s="71">
        <v>1.06</v>
      </c>
      <c r="N3664" s="72"/>
      <c r="O3664" s="73">
        <f>MIN(1,MAX(0,(1/(1+EXP(-(Assumptions!$B$5 + Assumptions!$B$6*$N3664))))*Assumptions!$B$3))</f>
        <v>3.9165722796764356E-2</v>
      </c>
      <c r="P3664" s="73">
        <f>VLOOKUP($F3664,Assumptions!$A$23:$B$27,2,FALSE)*Assumptions!$B$4</f>
        <v>0.55000000000000004</v>
      </c>
      <c r="Q3664" s="74">
        <f t="shared" si="114"/>
        <v>618393.03492873407</v>
      </c>
      <c r="R3664" s="75" t="str">
        <f>IF($O3664&lt;Assumptions!$B$17,"A",IF($O3664&lt;Assumptions!$B$18,"B",IF($O3664&lt;Assumptions!$B$19,"C",IF($O3664&lt;Assumptions!$B$20,"D","E"))))</f>
        <v>B</v>
      </c>
      <c r="S3664" s="75">
        <f t="shared" si="115"/>
        <v>0</v>
      </c>
    </row>
    <row r="3665" spans="1:19" ht="17.399999999999999" x14ac:dyDescent="0.3">
      <c r="A3665" s="39" t="s">
        <v>709</v>
      </c>
      <c r="B3665" s="39" t="s">
        <v>92</v>
      </c>
      <c r="C3665" s="39" t="s">
        <v>190</v>
      </c>
      <c r="D3665" s="39" t="s">
        <v>30</v>
      </c>
      <c r="E3665" s="70" t="s">
        <v>39</v>
      </c>
      <c r="F3665" s="70" t="s">
        <v>36</v>
      </c>
      <c r="G3665" s="78">
        <v>43576</v>
      </c>
      <c r="H3665" s="78">
        <v>45962</v>
      </c>
      <c r="I3665" s="69">
        <v>28142096.780000001</v>
      </c>
      <c r="J3665" s="70">
        <v>0</v>
      </c>
      <c r="K3665" s="71">
        <v>1.101</v>
      </c>
      <c r="L3665" s="70">
        <v>0</v>
      </c>
      <c r="M3665" s="71">
        <v>1.06</v>
      </c>
      <c r="N3665" s="72"/>
      <c r="O3665" s="73">
        <f>MIN(1,MAX(0,(1/(1+EXP(-(Assumptions!$B$5 + Assumptions!$B$6*$N3665))))*Assumptions!$B$3))</f>
        <v>3.9165722796764356E-2</v>
      </c>
      <c r="P3665" s="73">
        <f>VLOOKUP($F3665,Assumptions!$A$23:$B$27,2,FALSE)*Assumptions!$B$4</f>
        <v>0.55000000000000004</v>
      </c>
      <c r="Q3665" s="74">
        <f t="shared" si="114"/>
        <v>606213.0587728573</v>
      </c>
      <c r="R3665" s="75" t="str">
        <f>IF($O3665&lt;Assumptions!$B$17,"A",IF($O3665&lt;Assumptions!$B$18,"B",IF($O3665&lt;Assumptions!$B$19,"C",IF($O3665&lt;Assumptions!$B$20,"D","E"))))</f>
        <v>B</v>
      </c>
      <c r="S3665" s="75">
        <f t="shared" si="115"/>
        <v>0</v>
      </c>
    </row>
    <row r="3666" spans="1:19" ht="17.399999999999999" x14ac:dyDescent="0.3">
      <c r="A3666" s="39" t="s">
        <v>709</v>
      </c>
      <c r="B3666" s="39" t="s">
        <v>92</v>
      </c>
      <c r="C3666" s="39" t="s">
        <v>190</v>
      </c>
      <c r="D3666" s="39" t="s">
        <v>30</v>
      </c>
      <c r="E3666" s="70" t="s">
        <v>39</v>
      </c>
      <c r="F3666" s="70" t="s">
        <v>36</v>
      </c>
      <c r="G3666" s="78">
        <v>43576</v>
      </c>
      <c r="H3666" s="78">
        <v>45992</v>
      </c>
      <c r="I3666" s="69">
        <v>27690194.09</v>
      </c>
      <c r="J3666" s="70">
        <v>0</v>
      </c>
      <c r="K3666" s="71">
        <v>1.0149999999999999</v>
      </c>
      <c r="L3666" s="70">
        <v>0</v>
      </c>
      <c r="M3666" s="71">
        <v>1.06</v>
      </c>
      <c r="N3666" s="72"/>
      <c r="O3666" s="73">
        <f>MIN(1,MAX(0,(1/(1+EXP(-(Assumptions!$B$5 + Assumptions!$B$6*$N3666))))*Assumptions!$B$3))</f>
        <v>3.9165722796764356E-2</v>
      </c>
      <c r="P3666" s="73">
        <f>VLOOKUP($F3666,Assumptions!$A$23:$B$27,2,FALSE)*Assumptions!$B$4</f>
        <v>0.55000000000000004</v>
      </c>
      <c r="Q3666" s="74">
        <f t="shared" si="114"/>
        <v>596478.55625464849</v>
      </c>
      <c r="R3666" s="75" t="str">
        <f>IF($O3666&lt;Assumptions!$B$17,"A",IF($O3666&lt;Assumptions!$B$18,"B",IF($O3666&lt;Assumptions!$B$19,"C",IF($O3666&lt;Assumptions!$B$20,"D","E"))))</f>
        <v>B</v>
      </c>
      <c r="S3666" s="75">
        <f t="shared" si="115"/>
        <v>0</v>
      </c>
    </row>
    <row r="3667" spans="1:19" ht="17.399999999999999" x14ac:dyDescent="0.3">
      <c r="A3667" s="39" t="s">
        <v>710</v>
      </c>
      <c r="B3667" s="39" t="s">
        <v>58</v>
      </c>
      <c r="C3667" s="39" t="s">
        <v>190</v>
      </c>
      <c r="D3667" s="39" t="s">
        <v>22</v>
      </c>
      <c r="E3667" s="70" t="s">
        <v>23</v>
      </c>
      <c r="F3667" s="70" t="s">
        <v>24</v>
      </c>
      <c r="G3667" s="78">
        <v>45816</v>
      </c>
      <c r="H3667" s="78">
        <v>45809</v>
      </c>
      <c r="I3667" s="69">
        <v>60885888.43</v>
      </c>
      <c r="J3667" s="70">
        <v>0</v>
      </c>
      <c r="K3667" s="71">
        <v>0.98599999999999999</v>
      </c>
      <c r="L3667" s="70">
        <v>0</v>
      </c>
      <c r="M3667" s="71">
        <v>1.0660000000000001</v>
      </c>
      <c r="N3667" s="72"/>
      <c r="O3667" s="73">
        <f>MIN(1,MAX(0,(1/(1+EXP(-(Assumptions!$B$5 + Assumptions!$B$6*$N3667))))*Assumptions!$B$3))</f>
        <v>3.9165722796764356E-2</v>
      </c>
      <c r="P3667" s="73">
        <f>VLOOKUP($F3667,Assumptions!$A$23:$B$27,2,FALSE)*Assumptions!$B$4</f>
        <v>0.2</v>
      </c>
      <c r="Q3667" s="74">
        <f t="shared" si="114"/>
        <v>476927.96569682047</v>
      </c>
      <c r="R3667" s="75" t="str">
        <f>IF($O3667&lt;Assumptions!$B$17,"A",IF($O3667&lt;Assumptions!$B$18,"B",IF($O3667&lt;Assumptions!$B$19,"C",IF($O3667&lt;Assumptions!$B$20,"D","E"))))</f>
        <v>B</v>
      </c>
      <c r="S3667" s="75">
        <f t="shared" si="115"/>
        <v>0</v>
      </c>
    </row>
    <row r="3668" spans="1:19" ht="17.399999999999999" x14ac:dyDescent="0.3">
      <c r="A3668" s="39" t="s">
        <v>710</v>
      </c>
      <c r="B3668" s="39" t="s">
        <v>58</v>
      </c>
      <c r="C3668" s="39" t="s">
        <v>190</v>
      </c>
      <c r="D3668" s="39" t="s">
        <v>22</v>
      </c>
      <c r="E3668" s="70" t="s">
        <v>23</v>
      </c>
      <c r="F3668" s="70" t="s">
        <v>24</v>
      </c>
      <c r="G3668" s="78">
        <v>45816</v>
      </c>
      <c r="H3668" s="78">
        <v>45839</v>
      </c>
      <c r="I3668" s="69">
        <v>59857914.299999997</v>
      </c>
      <c r="J3668" s="70">
        <v>15</v>
      </c>
      <c r="K3668" s="71">
        <v>1.0029999999999999</v>
      </c>
      <c r="L3668" s="70">
        <v>0</v>
      </c>
      <c r="M3668" s="71">
        <v>1.0660000000000001</v>
      </c>
      <c r="N3668" s="72"/>
      <c r="O3668" s="73">
        <f>MIN(1,MAX(0,(1/(1+EXP(-(Assumptions!$B$5 + Assumptions!$B$6*$N3668))))*Assumptions!$B$3))</f>
        <v>3.9165722796764356E-2</v>
      </c>
      <c r="P3668" s="73">
        <f>VLOOKUP($F3668,Assumptions!$A$23:$B$27,2,FALSE)*Assumptions!$B$4</f>
        <v>0.2</v>
      </c>
      <c r="Q3668" s="74">
        <f t="shared" si="114"/>
        <v>468875.69573325547</v>
      </c>
      <c r="R3668" s="75" t="str">
        <f>IF($O3668&lt;Assumptions!$B$17,"A",IF($O3668&lt;Assumptions!$B$18,"B",IF($O3668&lt;Assumptions!$B$19,"C",IF($O3668&lt;Assumptions!$B$20,"D","E"))))</f>
        <v>B</v>
      </c>
      <c r="S3668" s="75">
        <f t="shared" si="115"/>
        <v>0</v>
      </c>
    </row>
    <row r="3669" spans="1:19" ht="17.399999999999999" x14ac:dyDescent="0.3">
      <c r="A3669" s="39" t="s">
        <v>710</v>
      </c>
      <c r="B3669" s="39" t="s">
        <v>58</v>
      </c>
      <c r="C3669" s="39" t="s">
        <v>190</v>
      </c>
      <c r="D3669" s="39" t="s">
        <v>22</v>
      </c>
      <c r="E3669" s="70" t="s">
        <v>23</v>
      </c>
      <c r="F3669" s="70" t="s">
        <v>24</v>
      </c>
      <c r="G3669" s="78">
        <v>45816</v>
      </c>
      <c r="H3669" s="78">
        <v>45870</v>
      </c>
      <c r="I3669" s="69">
        <v>58610049.460000001</v>
      </c>
      <c r="J3669" s="70">
        <v>0</v>
      </c>
      <c r="K3669" s="71">
        <v>0.96099999999999997</v>
      </c>
      <c r="L3669" s="70">
        <v>0</v>
      </c>
      <c r="M3669" s="71">
        <v>1.0660000000000001</v>
      </c>
      <c r="N3669" s="72"/>
      <c r="O3669" s="73">
        <f>MIN(1,MAX(0,(1/(1+EXP(-(Assumptions!$B$5 + Assumptions!$B$6*$N3669))))*Assumptions!$B$3))</f>
        <v>3.9165722796764356E-2</v>
      </c>
      <c r="P3669" s="73">
        <f>VLOOKUP($F3669,Assumptions!$A$23:$B$27,2,FALSE)*Assumptions!$B$4</f>
        <v>0.2</v>
      </c>
      <c r="Q3669" s="74">
        <f t="shared" si="114"/>
        <v>459100.99005100172</v>
      </c>
      <c r="R3669" s="75" t="str">
        <f>IF($O3669&lt;Assumptions!$B$17,"A",IF($O3669&lt;Assumptions!$B$18,"B",IF($O3669&lt;Assumptions!$B$19,"C",IF($O3669&lt;Assumptions!$B$20,"D","E"))))</f>
        <v>B</v>
      </c>
      <c r="S3669" s="75">
        <f t="shared" si="115"/>
        <v>0</v>
      </c>
    </row>
    <row r="3670" spans="1:19" ht="17.399999999999999" x14ac:dyDescent="0.3">
      <c r="A3670" s="39" t="s">
        <v>710</v>
      </c>
      <c r="B3670" s="39" t="s">
        <v>58</v>
      </c>
      <c r="C3670" s="39" t="s">
        <v>190</v>
      </c>
      <c r="D3670" s="39" t="s">
        <v>22</v>
      </c>
      <c r="E3670" s="70" t="s">
        <v>23</v>
      </c>
      <c r="F3670" s="70" t="s">
        <v>24</v>
      </c>
      <c r="G3670" s="78">
        <v>45816</v>
      </c>
      <c r="H3670" s="78">
        <v>45901</v>
      </c>
      <c r="I3670" s="69">
        <v>57583528.68</v>
      </c>
      <c r="J3670" s="70">
        <v>0</v>
      </c>
      <c r="K3670" s="71">
        <v>1.0149999999999999</v>
      </c>
      <c r="L3670" s="70">
        <v>0</v>
      </c>
      <c r="M3670" s="71">
        <v>1.0660000000000001</v>
      </c>
      <c r="N3670" s="72"/>
      <c r="O3670" s="73">
        <f>MIN(1,MAX(0,(1/(1+EXP(-(Assumptions!$B$5 + Assumptions!$B$6*$N3670))))*Assumptions!$B$3))</f>
        <v>3.9165722796764356E-2</v>
      </c>
      <c r="P3670" s="73">
        <f>VLOOKUP($F3670,Assumptions!$A$23:$B$27,2,FALSE)*Assumptions!$B$4</f>
        <v>0.2</v>
      </c>
      <c r="Q3670" s="74">
        <f t="shared" si="114"/>
        <v>451060.10438808205</v>
      </c>
      <c r="R3670" s="75" t="str">
        <f>IF($O3670&lt;Assumptions!$B$17,"A",IF($O3670&lt;Assumptions!$B$18,"B",IF($O3670&lt;Assumptions!$B$19,"C",IF($O3670&lt;Assumptions!$B$20,"D","E"))))</f>
        <v>B</v>
      </c>
      <c r="S3670" s="75">
        <f t="shared" si="115"/>
        <v>0</v>
      </c>
    </row>
    <row r="3671" spans="1:19" ht="17.399999999999999" x14ac:dyDescent="0.3">
      <c r="A3671" s="39" t="s">
        <v>710</v>
      </c>
      <c r="B3671" s="39" t="s">
        <v>58</v>
      </c>
      <c r="C3671" s="39" t="s">
        <v>190</v>
      </c>
      <c r="D3671" s="39" t="s">
        <v>22</v>
      </c>
      <c r="E3671" s="70" t="s">
        <v>23</v>
      </c>
      <c r="F3671" s="70" t="s">
        <v>24</v>
      </c>
      <c r="G3671" s="78">
        <v>45816</v>
      </c>
      <c r="H3671" s="78">
        <v>45931</v>
      </c>
      <c r="I3671" s="69">
        <v>56638405.590000004</v>
      </c>
      <c r="J3671" s="70">
        <v>0</v>
      </c>
      <c r="K3671" s="71">
        <v>0.97699999999999998</v>
      </c>
      <c r="L3671" s="70">
        <v>0</v>
      </c>
      <c r="M3671" s="71">
        <v>1.0660000000000001</v>
      </c>
      <c r="N3671" s="72"/>
      <c r="O3671" s="73">
        <f>MIN(1,MAX(0,(1/(1+EXP(-(Assumptions!$B$5 + Assumptions!$B$6*$N3671))))*Assumptions!$B$3))</f>
        <v>3.9165722796764356E-2</v>
      </c>
      <c r="P3671" s="73">
        <f>VLOOKUP($F3671,Assumptions!$A$23:$B$27,2,FALSE)*Assumptions!$B$4</f>
        <v>0.2</v>
      </c>
      <c r="Q3671" s="74">
        <f t="shared" si="114"/>
        <v>443656.81859772978</v>
      </c>
      <c r="R3671" s="75" t="str">
        <f>IF($O3671&lt;Assumptions!$B$17,"A",IF($O3671&lt;Assumptions!$B$18,"B",IF($O3671&lt;Assumptions!$B$19,"C",IF($O3671&lt;Assumptions!$B$20,"D","E"))))</f>
        <v>B</v>
      </c>
      <c r="S3671" s="75">
        <f t="shared" si="115"/>
        <v>0</v>
      </c>
    </row>
    <row r="3672" spans="1:19" ht="17.399999999999999" x14ac:dyDescent="0.3">
      <c r="A3672" s="39" t="s">
        <v>710</v>
      </c>
      <c r="B3672" s="39" t="s">
        <v>58</v>
      </c>
      <c r="C3672" s="39" t="s">
        <v>190</v>
      </c>
      <c r="D3672" s="39" t="s">
        <v>22</v>
      </c>
      <c r="E3672" s="70" t="s">
        <v>23</v>
      </c>
      <c r="F3672" s="70" t="s">
        <v>24</v>
      </c>
      <c r="G3672" s="78">
        <v>45816</v>
      </c>
      <c r="H3672" s="78">
        <v>45962</v>
      </c>
      <c r="I3672" s="69">
        <v>55485127.310000002</v>
      </c>
      <c r="J3672" s="70">
        <v>0</v>
      </c>
      <c r="K3672" s="71">
        <v>1.0209999999999999</v>
      </c>
      <c r="L3672" s="70">
        <v>0</v>
      </c>
      <c r="M3672" s="71">
        <v>1.0660000000000001</v>
      </c>
      <c r="N3672" s="72"/>
      <c r="O3672" s="73">
        <f>MIN(1,MAX(0,(1/(1+EXP(-(Assumptions!$B$5 + Assumptions!$B$6*$N3672))))*Assumptions!$B$3))</f>
        <v>3.9165722796764356E-2</v>
      </c>
      <c r="P3672" s="73">
        <f>VLOOKUP($F3672,Assumptions!$A$23:$B$27,2,FALSE)*Assumptions!$B$4</f>
        <v>0.2</v>
      </c>
      <c r="Q3672" s="74">
        <f t="shared" si="114"/>
        <v>434623.02311332797</v>
      </c>
      <c r="R3672" s="75" t="str">
        <f>IF($O3672&lt;Assumptions!$B$17,"A",IF($O3672&lt;Assumptions!$B$18,"B",IF($O3672&lt;Assumptions!$B$19,"C",IF($O3672&lt;Assumptions!$B$20,"D","E"))))</f>
        <v>B</v>
      </c>
      <c r="S3672" s="75">
        <f t="shared" si="115"/>
        <v>0</v>
      </c>
    </row>
    <row r="3673" spans="1:19" ht="17.399999999999999" x14ac:dyDescent="0.3">
      <c r="A3673" s="39" t="s">
        <v>710</v>
      </c>
      <c r="B3673" s="39" t="s">
        <v>58</v>
      </c>
      <c r="C3673" s="39" t="s">
        <v>190</v>
      </c>
      <c r="D3673" s="39" t="s">
        <v>22</v>
      </c>
      <c r="E3673" s="70" t="s">
        <v>23</v>
      </c>
      <c r="F3673" s="70" t="s">
        <v>24</v>
      </c>
      <c r="G3673" s="78">
        <v>45816</v>
      </c>
      <c r="H3673" s="78">
        <v>45992</v>
      </c>
      <c r="I3673" s="69">
        <v>54331318.189999998</v>
      </c>
      <c r="J3673" s="70">
        <v>65</v>
      </c>
      <c r="K3673" s="71">
        <v>0.79800000000000004</v>
      </c>
      <c r="L3673" s="70">
        <v>0</v>
      </c>
      <c r="M3673" s="71">
        <v>1.0660000000000001</v>
      </c>
      <c r="N3673" s="72"/>
      <c r="O3673" s="73">
        <f>MIN(1,MAX(0,(1/(1+EXP(-(Assumptions!$B$5 + Assumptions!$B$6*$N3673))))*Assumptions!$B$3))</f>
        <v>3.9165722796764356E-2</v>
      </c>
      <c r="P3673" s="73">
        <f>VLOOKUP($F3673,Assumptions!$A$23:$B$27,2,FALSE)*Assumptions!$B$4</f>
        <v>0.2</v>
      </c>
      <c r="Q3673" s="74">
        <f t="shared" si="114"/>
        <v>425585.06948246819</v>
      </c>
      <c r="R3673" s="75" t="str">
        <f>IF($O3673&lt;Assumptions!$B$17,"A",IF($O3673&lt;Assumptions!$B$18,"B",IF($O3673&lt;Assumptions!$B$19,"C",IF($O3673&lt;Assumptions!$B$20,"D","E"))))</f>
        <v>B</v>
      </c>
      <c r="S3673" s="75">
        <f t="shared" si="115"/>
        <v>0</v>
      </c>
    </row>
    <row r="3674" spans="1:19" ht="17.399999999999999" x14ac:dyDescent="0.3">
      <c r="A3674" s="39" t="s">
        <v>712</v>
      </c>
      <c r="B3674" s="39" t="s">
        <v>72</v>
      </c>
      <c r="C3674" s="39" t="s">
        <v>135</v>
      </c>
      <c r="D3674" s="39" t="s">
        <v>30</v>
      </c>
      <c r="E3674" s="70" t="s">
        <v>35</v>
      </c>
      <c r="F3674" s="70" t="s">
        <v>28</v>
      </c>
      <c r="G3674" s="78">
        <v>43558</v>
      </c>
      <c r="H3674" s="78">
        <v>45658</v>
      </c>
      <c r="I3674" s="69">
        <v>2256108.65</v>
      </c>
      <c r="J3674" s="70">
        <v>0</v>
      </c>
      <c r="K3674" s="71">
        <v>0.96</v>
      </c>
      <c r="L3674" s="70">
        <v>0</v>
      </c>
      <c r="M3674" s="71">
        <v>1.028</v>
      </c>
      <c r="N3674" s="72"/>
      <c r="O3674" s="73">
        <f>MIN(1,MAX(0,(1/(1+EXP(-(Assumptions!$B$5 + Assumptions!$B$6*$N3674))))*Assumptions!$B$3))</f>
        <v>3.9165722796764356E-2</v>
      </c>
      <c r="P3674" s="73">
        <f>VLOOKUP($F3674,Assumptions!$A$23:$B$27,2,FALSE)*Assumptions!$B$4</f>
        <v>0.35</v>
      </c>
      <c r="Q3674" s="74">
        <f t="shared" si="114"/>
        <v>30926.744094848786</v>
      </c>
      <c r="R3674" s="75" t="str">
        <f>IF($O3674&lt;Assumptions!$B$17,"A",IF($O3674&lt;Assumptions!$B$18,"B",IF($O3674&lt;Assumptions!$B$19,"C",IF($O3674&lt;Assumptions!$B$20,"D","E"))))</f>
        <v>B</v>
      </c>
      <c r="S3674" s="75">
        <f t="shared" si="115"/>
        <v>0</v>
      </c>
    </row>
    <row r="3675" spans="1:19" ht="17.399999999999999" x14ac:dyDescent="0.3">
      <c r="A3675" s="39" t="s">
        <v>712</v>
      </c>
      <c r="B3675" s="39" t="s">
        <v>72</v>
      </c>
      <c r="C3675" s="39" t="s">
        <v>135</v>
      </c>
      <c r="D3675" s="39" t="s">
        <v>30</v>
      </c>
      <c r="E3675" s="70" t="s">
        <v>35</v>
      </c>
      <c r="F3675" s="70" t="s">
        <v>28</v>
      </c>
      <c r="G3675" s="78">
        <v>43558</v>
      </c>
      <c r="H3675" s="78">
        <v>45689</v>
      </c>
      <c r="I3675" s="69">
        <v>2191320.63</v>
      </c>
      <c r="J3675" s="70">
        <v>0</v>
      </c>
      <c r="K3675" s="71">
        <v>1.0009999999999999</v>
      </c>
      <c r="L3675" s="70">
        <v>0</v>
      </c>
      <c r="M3675" s="71">
        <v>1.028</v>
      </c>
      <c r="N3675" s="72"/>
      <c r="O3675" s="73">
        <f>MIN(1,MAX(0,(1/(1+EXP(-(Assumptions!$B$5 + Assumptions!$B$6*$N3675))))*Assumptions!$B$3))</f>
        <v>3.9165722796764356E-2</v>
      </c>
      <c r="P3675" s="73">
        <f>VLOOKUP($F3675,Assumptions!$A$23:$B$27,2,FALSE)*Assumptions!$B$4</f>
        <v>0.35</v>
      </c>
      <c r="Q3675" s="74">
        <f t="shared" si="114"/>
        <v>30038.629723693859</v>
      </c>
      <c r="R3675" s="75" t="str">
        <f>IF($O3675&lt;Assumptions!$B$17,"A",IF($O3675&lt;Assumptions!$B$18,"B",IF($O3675&lt;Assumptions!$B$19,"C",IF($O3675&lt;Assumptions!$B$20,"D","E"))))</f>
        <v>B</v>
      </c>
      <c r="S3675" s="75">
        <f t="shared" si="115"/>
        <v>0</v>
      </c>
    </row>
    <row r="3676" spans="1:19" ht="17.399999999999999" x14ac:dyDescent="0.3">
      <c r="A3676" s="39" t="s">
        <v>712</v>
      </c>
      <c r="B3676" s="39" t="s">
        <v>72</v>
      </c>
      <c r="C3676" s="39" t="s">
        <v>135</v>
      </c>
      <c r="D3676" s="39" t="s">
        <v>30</v>
      </c>
      <c r="E3676" s="70" t="s">
        <v>35</v>
      </c>
      <c r="F3676" s="70" t="s">
        <v>28</v>
      </c>
      <c r="G3676" s="78">
        <v>43558</v>
      </c>
      <c r="H3676" s="78">
        <v>45717</v>
      </c>
      <c r="I3676" s="69">
        <v>2124808.5699999998</v>
      </c>
      <c r="J3676" s="70">
        <v>0</v>
      </c>
      <c r="K3676" s="71">
        <v>1.1040000000000001</v>
      </c>
      <c r="L3676" s="70">
        <v>0</v>
      </c>
      <c r="M3676" s="71">
        <v>1.028</v>
      </c>
      <c r="N3676" s="72"/>
      <c r="O3676" s="73">
        <f>MIN(1,MAX(0,(1/(1+EXP(-(Assumptions!$B$5 + Assumptions!$B$6*$N3676))))*Assumptions!$B$3))</f>
        <v>3.9165722796764356E-2</v>
      </c>
      <c r="P3676" s="73">
        <f>VLOOKUP($F3676,Assumptions!$A$23:$B$27,2,FALSE)*Assumptions!$B$4</f>
        <v>0.35</v>
      </c>
      <c r="Q3676" s="74">
        <f t="shared" si="114"/>
        <v>29126.882207083243</v>
      </c>
      <c r="R3676" s="75" t="str">
        <f>IF($O3676&lt;Assumptions!$B$17,"A",IF($O3676&lt;Assumptions!$B$18,"B",IF($O3676&lt;Assumptions!$B$19,"C",IF($O3676&lt;Assumptions!$B$20,"D","E"))))</f>
        <v>B</v>
      </c>
      <c r="S3676" s="75">
        <f t="shared" si="115"/>
        <v>0</v>
      </c>
    </row>
    <row r="3677" spans="1:19" ht="17.399999999999999" x14ac:dyDescent="0.3">
      <c r="A3677" s="39" t="s">
        <v>712</v>
      </c>
      <c r="B3677" s="39" t="s">
        <v>72</v>
      </c>
      <c r="C3677" s="39" t="s">
        <v>135</v>
      </c>
      <c r="D3677" s="39" t="s">
        <v>30</v>
      </c>
      <c r="E3677" s="70" t="s">
        <v>35</v>
      </c>
      <c r="F3677" s="70" t="s">
        <v>28</v>
      </c>
      <c r="G3677" s="78">
        <v>43558</v>
      </c>
      <c r="H3677" s="78">
        <v>45748</v>
      </c>
      <c r="I3677" s="69">
        <v>2061835.19</v>
      </c>
      <c r="J3677" s="70">
        <v>0</v>
      </c>
      <c r="K3677" s="71">
        <v>0.96099999999999997</v>
      </c>
      <c r="L3677" s="70">
        <v>0</v>
      </c>
      <c r="M3677" s="71">
        <v>1.028</v>
      </c>
      <c r="N3677" s="72"/>
      <c r="O3677" s="73">
        <f>MIN(1,MAX(0,(1/(1+EXP(-(Assumptions!$B$5 + Assumptions!$B$6*$N3677))))*Assumptions!$B$3))</f>
        <v>3.9165722796764356E-2</v>
      </c>
      <c r="P3677" s="73">
        <f>VLOOKUP($F3677,Assumptions!$A$23:$B$27,2,FALSE)*Assumptions!$B$4</f>
        <v>0.35</v>
      </c>
      <c r="Q3677" s="74">
        <f t="shared" si="114"/>
        <v>28263.642926453889</v>
      </c>
      <c r="R3677" s="75" t="str">
        <f>IF($O3677&lt;Assumptions!$B$17,"A",IF($O3677&lt;Assumptions!$B$18,"B",IF($O3677&lt;Assumptions!$B$19,"C",IF($O3677&lt;Assumptions!$B$20,"D","E"))))</f>
        <v>B</v>
      </c>
      <c r="S3677" s="75">
        <f t="shared" si="115"/>
        <v>0</v>
      </c>
    </row>
    <row r="3678" spans="1:19" ht="17.399999999999999" x14ac:dyDescent="0.3">
      <c r="A3678" s="39" t="s">
        <v>712</v>
      </c>
      <c r="B3678" s="39" t="s">
        <v>72</v>
      </c>
      <c r="C3678" s="39" t="s">
        <v>135</v>
      </c>
      <c r="D3678" s="39" t="s">
        <v>30</v>
      </c>
      <c r="E3678" s="70" t="s">
        <v>35</v>
      </c>
      <c r="F3678" s="70" t="s">
        <v>28</v>
      </c>
      <c r="G3678" s="78">
        <v>43558</v>
      </c>
      <c r="H3678" s="78">
        <v>45778</v>
      </c>
      <c r="I3678" s="69">
        <v>1994117.73</v>
      </c>
      <c r="J3678" s="70">
        <v>0</v>
      </c>
      <c r="K3678" s="71">
        <v>1.1080000000000001</v>
      </c>
      <c r="L3678" s="70">
        <v>0</v>
      </c>
      <c r="M3678" s="71">
        <v>1.028</v>
      </c>
      <c r="N3678" s="72"/>
      <c r="O3678" s="73">
        <f>MIN(1,MAX(0,(1/(1+EXP(-(Assumptions!$B$5 + Assumptions!$B$6*$N3678))))*Assumptions!$B$3))</f>
        <v>3.9165722796764356E-2</v>
      </c>
      <c r="P3678" s="73">
        <f>VLOOKUP($F3678,Assumptions!$A$23:$B$27,2,FALSE)*Assumptions!$B$4</f>
        <v>0.35</v>
      </c>
      <c r="Q3678" s="74">
        <f t="shared" si="114"/>
        <v>27335.371783052546</v>
      </c>
      <c r="R3678" s="75" t="str">
        <f>IF($O3678&lt;Assumptions!$B$17,"A",IF($O3678&lt;Assumptions!$B$18,"B",IF($O3678&lt;Assumptions!$B$19,"C",IF($O3678&lt;Assumptions!$B$20,"D","E"))))</f>
        <v>B</v>
      </c>
      <c r="S3678" s="75">
        <f t="shared" si="115"/>
        <v>0</v>
      </c>
    </row>
    <row r="3679" spans="1:19" ht="17.399999999999999" x14ac:dyDescent="0.3">
      <c r="A3679" s="39" t="s">
        <v>712</v>
      </c>
      <c r="B3679" s="39" t="s">
        <v>72</v>
      </c>
      <c r="C3679" s="39" t="s">
        <v>135</v>
      </c>
      <c r="D3679" s="39" t="s">
        <v>30</v>
      </c>
      <c r="E3679" s="70" t="s">
        <v>35</v>
      </c>
      <c r="F3679" s="70" t="s">
        <v>28</v>
      </c>
      <c r="G3679" s="78">
        <v>43558</v>
      </c>
      <c r="H3679" s="78">
        <v>45809</v>
      </c>
      <c r="I3679" s="69">
        <v>1928721.98</v>
      </c>
      <c r="J3679" s="70">
        <v>15</v>
      </c>
      <c r="K3679" s="71">
        <v>1.147</v>
      </c>
      <c r="L3679" s="70">
        <v>0</v>
      </c>
      <c r="M3679" s="71">
        <v>1.028</v>
      </c>
      <c r="N3679" s="72"/>
      <c r="O3679" s="73">
        <f>MIN(1,MAX(0,(1/(1+EXP(-(Assumptions!$B$5 + Assumptions!$B$6*$N3679))))*Assumptions!$B$3))</f>
        <v>3.9165722796764356E-2</v>
      </c>
      <c r="P3679" s="73">
        <f>VLOOKUP($F3679,Assumptions!$A$23:$B$27,2,FALSE)*Assumptions!$B$4</f>
        <v>0.35</v>
      </c>
      <c r="Q3679" s="74">
        <f t="shared" si="114"/>
        <v>26438.92664724727</v>
      </c>
      <c r="R3679" s="75" t="str">
        <f>IF($O3679&lt;Assumptions!$B$17,"A",IF($O3679&lt;Assumptions!$B$18,"B",IF($O3679&lt;Assumptions!$B$19,"C",IF($O3679&lt;Assumptions!$B$20,"D","E"))))</f>
        <v>B</v>
      </c>
      <c r="S3679" s="75">
        <f t="shared" si="115"/>
        <v>0</v>
      </c>
    </row>
    <row r="3680" spans="1:19" ht="17.399999999999999" x14ac:dyDescent="0.3">
      <c r="A3680" s="39" t="s">
        <v>712</v>
      </c>
      <c r="B3680" s="39" t="s">
        <v>72</v>
      </c>
      <c r="C3680" s="39" t="s">
        <v>135</v>
      </c>
      <c r="D3680" s="39" t="s">
        <v>30</v>
      </c>
      <c r="E3680" s="70" t="s">
        <v>35</v>
      </c>
      <c r="F3680" s="70" t="s">
        <v>28</v>
      </c>
      <c r="G3680" s="78">
        <v>43558</v>
      </c>
      <c r="H3680" s="78">
        <v>45839</v>
      </c>
      <c r="I3680" s="69">
        <v>1878241.2</v>
      </c>
      <c r="J3680" s="70">
        <v>0</v>
      </c>
      <c r="K3680" s="71">
        <v>1.1200000000000001</v>
      </c>
      <c r="L3680" s="70">
        <v>0</v>
      </c>
      <c r="M3680" s="71">
        <v>1.028</v>
      </c>
      <c r="N3680" s="72"/>
      <c r="O3680" s="73">
        <f>MIN(1,MAX(0,(1/(1+EXP(-(Assumptions!$B$5 + Assumptions!$B$6*$N3680))))*Assumptions!$B$3))</f>
        <v>3.9165722796764356E-2</v>
      </c>
      <c r="P3680" s="73">
        <f>VLOOKUP($F3680,Assumptions!$A$23:$B$27,2,FALSE)*Assumptions!$B$4</f>
        <v>0.35</v>
      </c>
      <c r="Q3680" s="74">
        <f t="shared" si="114"/>
        <v>25746.935964631713</v>
      </c>
      <c r="R3680" s="75" t="str">
        <f>IF($O3680&lt;Assumptions!$B$17,"A",IF($O3680&lt;Assumptions!$B$18,"B",IF($O3680&lt;Assumptions!$B$19,"C",IF($O3680&lt;Assumptions!$B$20,"D","E"))))</f>
        <v>B</v>
      </c>
      <c r="S3680" s="75">
        <f t="shared" si="115"/>
        <v>0</v>
      </c>
    </row>
    <row r="3681" spans="1:19" ht="17.399999999999999" x14ac:dyDescent="0.3">
      <c r="A3681" s="39" t="s">
        <v>712</v>
      </c>
      <c r="B3681" s="39" t="s">
        <v>72</v>
      </c>
      <c r="C3681" s="39" t="s">
        <v>135</v>
      </c>
      <c r="D3681" s="39" t="s">
        <v>30</v>
      </c>
      <c r="E3681" s="70" t="s">
        <v>35</v>
      </c>
      <c r="F3681" s="70" t="s">
        <v>28</v>
      </c>
      <c r="G3681" s="78">
        <v>43558</v>
      </c>
      <c r="H3681" s="78">
        <v>45870</v>
      </c>
      <c r="I3681" s="69">
        <v>1816910.47</v>
      </c>
      <c r="J3681" s="70">
        <v>0</v>
      </c>
      <c r="K3681" s="71">
        <v>1.026</v>
      </c>
      <c r="L3681" s="70">
        <v>0</v>
      </c>
      <c r="M3681" s="71">
        <v>1.028</v>
      </c>
      <c r="N3681" s="72"/>
      <c r="O3681" s="73">
        <f>MIN(1,MAX(0,(1/(1+EXP(-(Assumptions!$B$5 + Assumptions!$B$6*$N3681))))*Assumptions!$B$3))</f>
        <v>3.9165722796764356E-2</v>
      </c>
      <c r="P3681" s="73">
        <f>VLOOKUP($F3681,Assumptions!$A$23:$B$27,2,FALSE)*Assumptions!$B$4</f>
        <v>0.35</v>
      </c>
      <c r="Q3681" s="74">
        <f t="shared" si="114"/>
        <v>24906.214135095594</v>
      </c>
      <c r="R3681" s="75" t="str">
        <f>IF($O3681&lt;Assumptions!$B$17,"A",IF($O3681&lt;Assumptions!$B$18,"B",IF($O3681&lt;Assumptions!$B$19,"C",IF($O3681&lt;Assumptions!$B$20,"D","E"))))</f>
        <v>B</v>
      </c>
      <c r="S3681" s="75">
        <f t="shared" si="115"/>
        <v>0</v>
      </c>
    </row>
    <row r="3682" spans="1:19" ht="17.399999999999999" x14ac:dyDescent="0.3">
      <c r="A3682" s="39" t="s">
        <v>712</v>
      </c>
      <c r="B3682" s="39" t="s">
        <v>72</v>
      </c>
      <c r="C3682" s="39" t="s">
        <v>135</v>
      </c>
      <c r="D3682" s="39" t="s">
        <v>30</v>
      </c>
      <c r="E3682" s="70" t="s">
        <v>35</v>
      </c>
      <c r="F3682" s="70" t="s">
        <v>28</v>
      </c>
      <c r="G3682" s="78">
        <v>43558</v>
      </c>
      <c r="H3682" s="78">
        <v>45901</v>
      </c>
      <c r="I3682" s="69">
        <v>1766189.72</v>
      </c>
      <c r="J3682" s="70">
        <v>0</v>
      </c>
      <c r="K3682" s="71">
        <v>1.024</v>
      </c>
      <c r="L3682" s="70">
        <v>0</v>
      </c>
      <c r="M3682" s="71">
        <v>1.028</v>
      </c>
      <c r="N3682" s="72"/>
      <c r="O3682" s="73">
        <f>MIN(1,MAX(0,(1/(1+EXP(-(Assumptions!$B$5 + Assumptions!$B$6*$N3682))))*Assumptions!$B$3))</f>
        <v>3.9165722796764356E-2</v>
      </c>
      <c r="P3682" s="73">
        <f>VLOOKUP($F3682,Assumptions!$A$23:$B$27,2,FALSE)*Assumptions!$B$4</f>
        <v>0.35</v>
      </c>
      <c r="Q3682" s="74">
        <f t="shared" si="114"/>
        <v>24210.933943005199</v>
      </c>
      <c r="R3682" s="75" t="str">
        <f>IF($O3682&lt;Assumptions!$B$17,"A",IF($O3682&lt;Assumptions!$B$18,"B",IF($O3682&lt;Assumptions!$B$19,"C",IF($O3682&lt;Assumptions!$B$20,"D","E"))))</f>
        <v>B</v>
      </c>
      <c r="S3682" s="75">
        <f t="shared" si="115"/>
        <v>0</v>
      </c>
    </row>
    <row r="3683" spans="1:19" ht="17.399999999999999" x14ac:dyDescent="0.3">
      <c r="A3683" s="39" t="s">
        <v>712</v>
      </c>
      <c r="B3683" s="39" t="s">
        <v>72</v>
      </c>
      <c r="C3683" s="39" t="s">
        <v>135</v>
      </c>
      <c r="D3683" s="39" t="s">
        <v>30</v>
      </c>
      <c r="E3683" s="70" t="s">
        <v>35</v>
      </c>
      <c r="F3683" s="70" t="s">
        <v>28</v>
      </c>
      <c r="G3683" s="78">
        <v>43558</v>
      </c>
      <c r="H3683" s="78">
        <v>45931</v>
      </c>
      <c r="I3683" s="69">
        <v>1712393.48</v>
      </c>
      <c r="J3683" s="70">
        <v>0</v>
      </c>
      <c r="K3683" s="71">
        <v>1.03</v>
      </c>
      <c r="L3683" s="70">
        <v>0</v>
      </c>
      <c r="M3683" s="71">
        <v>1.028</v>
      </c>
      <c r="N3683" s="72"/>
      <c r="O3683" s="73">
        <f>MIN(1,MAX(0,(1/(1+EXP(-(Assumptions!$B$5 + Assumptions!$B$6*$N3683))))*Assumptions!$B$3))</f>
        <v>3.9165722796764356E-2</v>
      </c>
      <c r="P3683" s="73">
        <f>VLOOKUP($F3683,Assumptions!$A$23:$B$27,2,FALSE)*Assumptions!$B$4</f>
        <v>0.35</v>
      </c>
      <c r="Q3683" s="74">
        <f t="shared" si="114"/>
        <v>23473.494924833329</v>
      </c>
      <c r="R3683" s="75" t="str">
        <f>IF($O3683&lt;Assumptions!$B$17,"A",IF($O3683&lt;Assumptions!$B$18,"B",IF($O3683&lt;Assumptions!$B$19,"C",IF($O3683&lt;Assumptions!$B$20,"D","E"))))</f>
        <v>B</v>
      </c>
      <c r="S3683" s="75">
        <f t="shared" si="115"/>
        <v>0</v>
      </c>
    </row>
    <row r="3684" spans="1:19" ht="17.399999999999999" x14ac:dyDescent="0.3">
      <c r="A3684" s="39" t="s">
        <v>712</v>
      </c>
      <c r="B3684" s="39" t="s">
        <v>72</v>
      </c>
      <c r="C3684" s="39" t="s">
        <v>135</v>
      </c>
      <c r="D3684" s="39" t="s">
        <v>30</v>
      </c>
      <c r="E3684" s="70" t="s">
        <v>35</v>
      </c>
      <c r="F3684" s="70" t="s">
        <v>28</v>
      </c>
      <c r="G3684" s="78">
        <v>43558</v>
      </c>
      <c r="H3684" s="78">
        <v>45962</v>
      </c>
      <c r="I3684" s="69">
        <v>1666547.48</v>
      </c>
      <c r="J3684" s="70">
        <v>0</v>
      </c>
      <c r="K3684" s="71">
        <v>1.093</v>
      </c>
      <c r="L3684" s="70">
        <v>0</v>
      </c>
      <c r="M3684" s="71">
        <v>1.028</v>
      </c>
      <c r="N3684" s="72"/>
      <c r="O3684" s="73">
        <f>MIN(1,MAX(0,(1/(1+EXP(-(Assumptions!$B$5 + Assumptions!$B$6*$N3684))))*Assumptions!$B$3))</f>
        <v>3.9165722796764356E-2</v>
      </c>
      <c r="P3684" s="73">
        <f>VLOOKUP($F3684,Assumptions!$A$23:$B$27,2,FALSE)*Assumptions!$B$4</f>
        <v>0.35</v>
      </c>
      <c r="Q3684" s="74">
        <f t="shared" si="114"/>
        <v>22845.037820264166</v>
      </c>
      <c r="R3684" s="75" t="str">
        <f>IF($O3684&lt;Assumptions!$B$17,"A",IF($O3684&lt;Assumptions!$B$18,"B",IF($O3684&lt;Assumptions!$B$19,"C",IF($O3684&lt;Assumptions!$B$20,"D","E"))))</f>
        <v>B</v>
      </c>
      <c r="S3684" s="75">
        <f t="shared" si="115"/>
        <v>0</v>
      </c>
    </row>
    <row r="3685" spans="1:19" ht="17.399999999999999" x14ac:dyDescent="0.3">
      <c r="A3685" s="39" t="s">
        <v>712</v>
      </c>
      <c r="B3685" s="39" t="s">
        <v>72</v>
      </c>
      <c r="C3685" s="39" t="s">
        <v>135</v>
      </c>
      <c r="D3685" s="39" t="s">
        <v>30</v>
      </c>
      <c r="E3685" s="70" t="s">
        <v>35</v>
      </c>
      <c r="F3685" s="70" t="s">
        <v>28</v>
      </c>
      <c r="G3685" s="78">
        <v>43558</v>
      </c>
      <c r="H3685" s="78">
        <v>45992</v>
      </c>
      <c r="I3685" s="69">
        <v>1612526.17</v>
      </c>
      <c r="J3685" s="70">
        <v>0</v>
      </c>
      <c r="K3685" s="71">
        <v>0.998</v>
      </c>
      <c r="L3685" s="70">
        <v>0</v>
      </c>
      <c r="M3685" s="71">
        <v>1.028</v>
      </c>
      <c r="N3685" s="72"/>
      <c r="O3685" s="73">
        <f>MIN(1,MAX(0,(1/(1+EXP(-(Assumptions!$B$5 + Assumptions!$B$6*$N3685))))*Assumptions!$B$3))</f>
        <v>3.9165722796764356E-2</v>
      </c>
      <c r="P3685" s="73">
        <f>VLOOKUP($F3685,Assumptions!$A$23:$B$27,2,FALSE)*Assumptions!$B$4</f>
        <v>0.35</v>
      </c>
      <c r="Q3685" s="74">
        <f t="shared" si="114"/>
        <v>22104.513541861837</v>
      </c>
      <c r="R3685" s="75" t="str">
        <f>IF($O3685&lt;Assumptions!$B$17,"A",IF($O3685&lt;Assumptions!$B$18,"B",IF($O3685&lt;Assumptions!$B$19,"C",IF($O3685&lt;Assumptions!$B$20,"D","E"))))</f>
        <v>B</v>
      </c>
      <c r="S3685" s="75">
        <f t="shared" si="115"/>
        <v>0</v>
      </c>
    </row>
    <row r="3686" spans="1:19" ht="17.399999999999999" x14ac:dyDescent="0.3">
      <c r="A3686" s="39" t="s">
        <v>714</v>
      </c>
      <c r="B3686" s="39" t="s">
        <v>56</v>
      </c>
      <c r="C3686" s="39" t="s">
        <v>135</v>
      </c>
      <c r="D3686" s="39" t="s">
        <v>48</v>
      </c>
      <c r="E3686" s="70" t="s">
        <v>35</v>
      </c>
      <c r="F3686" s="70" t="s">
        <v>32</v>
      </c>
      <c r="G3686" s="78">
        <v>45842</v>
      </c>
      <c r="H3686" s="78">
        <v>45839</v>
      </c>
      <c r="I3686" s="69">
        <v>2206112.2599999998</v>
      </c>
      <c r="J3686" s="70">
        <v>95</v>
      </c>
      <c r="K3686" s="71">
        <v>0.31900000000000001</v>
      </c>
      <c r="L3686" s="70">
        <v>0</v>
      </c>
      <c r="M3686" s="71">
        <v>0.58899999999999997</v>
      </c>
      <c r="N3686" s="72"/>
      <c r="O3686" s="73">
        <f>MIN(1,MAX(0,(1/(1+EXP(-(Assumptions!$B$5 + Assumptions!$B$6*$N3686))))*Assumptions!$B$3))</f>
        <v>3.9165722796764356E-2</v>
      </c>
      <c r="P3686" s="73">
        <f>VLOOKUP($F3686,Assumptions!$A$23:$B$27,2,FALSE)*Assumptions!$B$4</f>
        <v>0.5</v>
      </c>
      <c r="Q3686" s="74">
        <f t="shared" si="114"/>
        <v>43201.990616851661</v>
      </c>
      <c r="R3686" s="75" t="str">
        <f>IF($O3686&lt;Assumptions!$B$17,"A",IF($O3686&lt;Assumptions!$B$18,"B",IF($O3686&lt;Assumptions!$B$19,"C",IF($O3686&lt;Assumptions!$B$20,"D","E"))))</f>
        <v>B</v>
      </c>
      <c r="S3686" s="75">
        <f t="shared" si="115"/>
        <v>0</v>
      </c>
    </row>
    <row r="3687" spans="1:19" ht="17.399999999999999" x14ac:dyDescent="0.3">
      <c r="A3687" s="39" t="s">
        <v>714</v>
      </c>
      <c r="B3687" s="39" t="s">
        <v>56</v>
      </c>
      <c r="C3687" s="39" t="s">
        <v>135</v>
      </c>
      <c r="D3687" s="39" t="s">
        <v>48</v>
      </c>
      <c r="E3687" s="70" t="s">
        <v>35</v>
      </c>
      <c r="F3687" s="70" t="s">
        <v>32</v>
      </c>
      <c r="G3687" s="78">
        <v>45842</v>
      </c>
      <c r="H3687" s="78">
        <v>45870</v>
      </c>
      <c r="I3687" s="69">
        <v>2138837.15</v>
      </c>
      <c r="J3687" s="70">
        <v>0</v>
      </c>
      <c r="K3687" s="71">
        <v>1.141</v>
      </c>
      <c r="L3687" s="70">
        <v>0</v>
      </c>
      <c r="M3687" s="71">
        <v>0.58899999999999997</v>
      </c>
      <c r="N3687" s="72"/>
      <c r="O3687" s="73">
        <f>MIN(1,MAX(0,(1/(1+EXP(-(Assumptions!$B$5 + Assumptions!$B$6*$N3687))))*Assumptions!$B$3))</f>
        <v>3.9165722796764356E-2</v>
      </c>
      <c r="P3687" s="73">
        <f>VLOOKUP($F3687,Assumptions!$A$23:$B$27,2,FALSE)*Assumptions!$B$4</f>
        <v>0.5</v>
      </c>
      <c r="Q3687" s="74">
        <f t="shared" si="114"/>
        <v>41884.551462160751</v>
      </c>
      <c r="R3687" s="75" t="str">
        <f>IF($O3687&lt;Assumptions!$B$17,"A",IF($O3687&lt;Assumptions!$B$18,"B",IF($O3687&lt;Assumptions!$B$19,"C",IF($O3687&lt;Assumptions!$B$20,"D","E"))))</f>
        <v>B</v>
      </c>
      <c r="S3687" s="75">
        <f t="shared" si="115"/>
        <v>0</v>
      </c>
    </row>
    <row r="3688" spans="1:19" ht="17.399999999999999" x14ac:dyDescent="0.3">
      <c r="A3688" s="39" t="s">
        <v>714</v>
      </c>
      <c r="B3688" s="39" t="s">
        <v>56</v>
      </c>
      <c r="C3688" s="39" t="s">
        <v>135</v>
      </c>
      <c r="D3688" s="39" t="s">
        <v>48</v>
      </c>
      <c r="E3688" s="70" t="s">
        <v>35</v>
      </c>
      <c r="F3688" s="70" t="s">
        <v>32</v>
      </c>
      <c r="G3688" s="78">
        <v>45842</v>
      </c>
      <c r="H3688" s="78">
        <v>45901</v>
      </c>
      <c r="I3688" s="69">
        <v>2077906.72</v>
      </c>
      <c r="J3688" s="70">
        <v>65</v>
      </c>
      <c r="K3688" s="71">
        <v>0.58399999999999996</v>
      </c>
      <c r="L3688" s="70">
        <v>0</v>
      </c>
      <c r="M3688" s="71">
        <v>0.58899999999999997</v>
      </c>
      <c r="N3688" s="72"/>
      <c r="O3688" s="73">
        <f>MIN(1,MAX(0,(1/(1+EXP(-(Assumptions!$B$5 + Assumptions!$B$6*$N3688))))*Assumptions!$B$3))</f>
        <v>3.9165722796764356E-2</v>
      </c>
      <c r="P3688" s="73">
        <f>VLOOKUP($F3688,Assumptions!$A$23:$B$27,2,FALSE)*Assumptions!$B$4</f>
        <v>0.5</v>
      </c>
      <c r="Q3688" s="74">
        <f t="shared" si="114"/>
        <v>40691.359296526927</v>
      </c>
      <c r="R3688" s="75" t="str">
        <f>IF($O3688&lt;Assumptions!$B$17,"A",IF($O3688&lt;Assumptions!$B$18,"B",IF($O3688&lt;Assumptions!$B$19,"C",IF($O3688&lt;Assumptions!$B$20,"D","E"))))</f>
        <v>B</v>
      </c>
      <c r="S3688" s="75">
        <f t="shared" si="115"/>
        <v>0</v>
      </c>
    </row>
    <row r="3689" spans="1:19" ht="17.399999999999999" x14ac:dyDescent="0.3">
      <c r="A3689" s="39" t="s">
        <v>714</v>
      </c>
      <c r="B3689" s="39" t="s">
        <v>56</v>
      </c>
      <c r="C3689" s="39" t="s">
        <v>135</v>
      </c>
      <c r="D3689" s="39" t="s">
        <v>48</v>
      </c>
      <c r="E3689" s="70" t="s">
        <v>35</v>
      </c>
      <c r="F3689" s="70" t="s">
        <v>32</v>
      </c>
      <c r="G3689" s="78">
        <v>45842</v>
      </c>
      <c r="H3689" s="78">
        <v>45931</v>
      </c>
      <c r="I3689" s="69">
        <v>2018658.56</v>
      </c>
      <c r="J3689" s="70">
        <v>0</v>
      </c>
      <c r="K3689" s="71">
        <v>1.1439999999999999</v>
      </c>
      <c r="L3689" s="70">
        <v>0</v>
      </c>
      <c r="M3689" s="71">
        <v>0.58899999999999997</v>
      </c>
      <c r="N3689" s="72"/>
      <c r="O3689" s="73">
        <f>MIN(1,MAX(0,(1/(1+EXP(-(Assumptions!$B$5 + Assumptions!$B$6*$N3689))))*Assumptions!$B$3))</f>
        <v>3.9165722796764356E-2</v>
      </c>
      <c r="P3689" s="73">
        <f>VLOOKUP($F3689,Assumptions!$A$23:$B$27,2,FALSE)*Assumptions!$B$4</f>
        <v>0.5</v>
      </c>
      <c r="Q3689" s="74">
        <f t="shared" si="114"/>
        <v>39531.110791137755</v>
      </c>
      <c r="R3689" s="75" t="str">
        <f>IF($O3689&lt;Assumptions!$B$17,"A",IF($O3689&lt;Assumptions!$B$18,"B",IF($O3689&lt;Assumptions!$B$19,"C",IF($O3689&lt;Assumptions!$B$20,"D","E"))))</f>
        <v>B</v>
      </c>
      <c r="S3689" s="75">
        <f t="shared" si="115"/>
        <v>0</v>
      </c>
    </row>
    <row r="3690" spans="1:19" ht="17.399999999999999" x14ac:dyDescent="0.3">
      <c r="A3690" s="39" t="s">
        <v>714</v>
      </c>
      <c r="B3690" s="39" t="s">
        <v>56</v>
      </c>
      <c r="C3690" s="39" t="s">
        <v>135</v>
      </c>
      <c r="D3690" s="39" t="s">
        <v>48</v>
      </c>
      <c r="E3690" s="70" t="s">
        <v>35</v>
      </c>
      <c r="F3690" s="70" t="s">
        <v>32</v>
      </c>
      <c r="G3690" s="78">
        <v>45842</v>
      </c>
      <c r="H3690" s="78">
        <v>45962</v>
      </c>
      <c r="I3690" s="69">
        <v>1957523.98</v>
      </c>
      <c r="J3690" s="70">
        <v>0</v>
      </c>
      <c r="K3690" s="71">
        <v>0.99099999999999999</v>
      </c>
      <c r="L3690" s="70">
        <v>0</v>
      </c>
      <c r="M3690" s="71">
        <v>0.58899999999999997</v>
      </c>
      <c r="N3690" s="72"/>
      <c r="O3690" s="73">
        <f>MIN(1,MAX(0,(1/(1+EXP(-(Assumptions!$B$5 + Assumptions!$B$6*$N3690))))*Assumptions!$B$3))</f>
        <v>3.9165722796764356E-2</v>
      </c>
      <c r="P3690" s="73">
        <f>VLOOKUP($F3690,Assumptions!$A$23:$B$27,2,FALSE)*Assumptions!$B$4</f>
        <v>0.5</v>
      </c>
      <c r="Q3690" s="74">
        <f t="shared" si="114"/>
        <v>38333.920784349444</v>
      </c>
      <c r="R3690" s="75" t="str">
        <f>IF($O3690&lt;Assumptions!$B$17,"A",IF($O3690&lt;Assumptions!$B$18,"B",IF($O3690&lt;Assumptions!$B$19,"C",IF($O3690&lt;Assumptions!$B$20,"D","E"))))</f>
        <v>B</v>
      </c>
      <c r="S3690" s="75">
        <f t="shared" si="115"/>
        <v>0</v>
      </c>
    </row>
    <row r="3691" spans="1:19" ht="17.399999999999999" x14ac:dyDescent="0.3">
      <c r="A3691" s="39" t="s">
        <v>714</v>
      </c>
      <c r="B3691" s="39" t="s">
        <v>56</v>
      </c>
      <c r="C3691" s="39" t="s">
        <v>135</v>
      </c>
      <c r="D3691" s="39" t="s">
        <v>48</v>
      </c>
      <c r="E3691" s="70" t="s">
        <v>35</v>
      </c>
      <c r="F3691" s="70" t="s">
        <v>32</v>
      </c>
      <c r="G3691" s="78">
        <v>45842</v>
      </c>
      <c r="H3691" s="78">
        <v>45992</v>
      </c>
      <c r="I3691" s="69">
        <v>1901849.28</v>
      </c>
      <c r="J3691" s="70">
        <v>0</v>
      </c>
      <c r="K3691" s="71">
        <v>1.147</v>
      </c>
      <c r="L3691" s="70">
        <v>0</v>
      </c>
      <c r="M3691" s="71">
        <v>0.58899999999999997</v>
      </c>
      <c r="N3691" s="72"/>
      <c r="O3691" s="73">
        <f>MIN(1,MAX(0,(1/(1+EXP(-(Assumptions!$B$5 + Assumptions!$B$6*$N3691))))*Assumptions!$B$3))</f>
        <v>3.9165722796764356E-2</v>
      </c>
      <c r="P3691" s="73">
        <f>VLOOKUP($F3691,Assumptions!$A$23:$B$27,2,FALSE)*Assumptions!$B$4</f>
        <v>0.5</v>
      </c>
      <c r="Q3691" s="74">
        <f t="shared" si="114"/>
        <v>37243.650850852937</v>
      </c>
      <c r="R3691" s="75" t="str">
        <f>IF($O3691&lt;Assumptions!$B$17,"A",IF($O3691&lt;Assumptions!$B$18,"B",IF($O3691&lt;Assumptions!$B$19,"C",IF($O3691&lt;Assumptions!$B$20,"D","E"))))</f>
        <v>B</v>
      </c>
      <c r="S3691" s="75">
        <f t="shared" si="115"/>
        <v>0</v>
      </c>
    </row>
    <row r="3692" spans="1:19" ht="17.399999999999999" x14ac:dyDescent="0.3">
      <c r="A3692" s="39" t="s">
        <v>716</v>
      </c>
      <c r="B3692" s="39" t="s">
        <v>58</v>
      </c>
      <c r="C3692" s="39" t="s">
        <v>135</v>
      </c>
      <c r="D3692" s="39" t="s">
        <v>48</v>
      </c>
      <c r="E3692" s="70" t="s">
        <v>49</v>
      </c>
      <c r="F3692" s="70" t="s">
        <v>36</v>
      </c>
      <c r="G3692" s="78">
        <v>43698</v>
      </c>
      <c r="H3692" s="78">
        <v>45658</v>
      </c>
      <c r="I3692" s="69">
        <v>1151156.72</v>
      </c>
      <c r="J3692" s="70">
        <v>0</v>
      </c>
      <c r="K3692" s="71">
        <v>0.95899999999999996</v>
      </c>
      <c r="L3692" s="70">
        <v>0</v>
      </c>
      <c r="M3692" s="71">
        <v>0.81499999999999995</v>
      </c>
      <c r="N3692" s="72"/>
      <c r="O3692" s="73">
        <f>MIN(1,MAX(0,(1/(1+EXP(-(Assumptions!$B$5 + Assumptions!$B$6*$N3692))))*Assumptions!$B$3))</f>
        <v>3.9165722796764356E-2</v>
      </c>
      <c r="P3692" s="73">
        <f>VLOOKUP($F3692,Assumptions!$A$23:$B$27,2,FALSE)*Assumptions!$B$4</f>
        <v>0.55000000000000004</v>
      </c>
      <c r="Q3692" s="74">
        <f t="shared" si="114"/>
        <v>24797.236745133865</v>
      </c>
      <c r="R3692" s="75" t="str">
        <f>IF($O3692&lt;Assumptions!$B$17,"A",IF($O3692&lt;Assumptions!$B$18,"B",IF($O3692&lt;Assumptions!$B$19,"C",IF($O3692&lt;Assumptions!$B$20,"D","E"))))</f>
        <v>B</v>
      </c>
      <c r="S3692" s="75">
        <f t="shared" si="115"/>
        <v>0</v>
      </c>
    </row>
    <row r="3693" spans="1:19" ht="17.399999999999999" x14ac:dyDescent="0.3">
      <c r="A3693" s="39" t="s">
        <v>716</v>
      </c>
      <c r="B3693" s="39" t="s">
        <v>58</v>
      </c>
      <c r="C3693" s="39" t="s">
        <v>135</v>
      </c>
      <c r="D3693" s="39" t="s">
        <v>48</v>
      </c>
      <c r="E3693" s="70" t="s">
        <v>49</v>
      </c>
      <c r="F3693" s="70" t="s">
        <v>36</v>
      </c>
      <c r="G3693" s="78">
        <v>43698</v>
      </c>
      <c r="H3693" s="78">
        <v>45689</v>
      </c>
      <c r="I3693" s="69">
        <v>1115200.22</v>
      </c>
      <c r="J3693" s="70">
        <v>0</v>
      </c>
      <c r="K3693" s="71">
        <v>0.95799999999999996</v>
      </c>
      <c r="L3693" s="70">
        <v>0</v>
      </c>
      <c r="M3693" s="71">
        <v>0.81499999999999995</v>
      </c>
      <c r="N3693" s="72"/>
      <c r="O3693" s="73">
        <f>MIN(1,MAX(0,(1/(1+EXP(-(Assumptions!$B$5 + Assumptions!$B$6*$N3693))))*Assumptions!$B$3))</f>
        <v>3.9165722796764356E-2</v>
      </c>
      <c r="P3693" s="73">
        <f>VLOOKUP($F3693,Assumptions!$A$23:$B$27,2,FALSE)*Assumptions!$B$4</f>
        <v>0.55000000000000004</v>
      </c>
      <c r="Q3693" s="74">
        <f t="shared" si="114"/>
        <v>24022.692473675845</v>
      </c>
      <c r="R3693" s="75" t="str">
        <f>IF($O3693&lt;Assumptions!$B$17,"A",IF($O3693&lt;Assumptions!$B$18,"B",IF($O3693&lt;Assumptions!$B$19,"C",IF($O3693&lt;Assumptions!$B$20,"D","E"))))</f>
        <v>B</v>
      </c>
      <c r="S3693" s="75">
        <f t="shared" si="115"/>
        <v>0</v>
      </c>
    </row>
    <row r="3694" spans="1:19" ht="17.399999999999999" x14ac:dyDescent="0.3">
      <c r="A3694" s="39" t="s">
        <v>716</v>
      </c>
      <c r="B3694" s="39" t="s">
        <v>58</v>
      </c>
      <c r="C3694" s="39" t="s">
        <v>135</v>
      </c>
      <c r="D3694" s="39" t="s">
        <v>48</v>
      </c>
      <c r="E3694" s="70" t="s">
        <v>49</v>
      </c>
      <c r="F3694" s="70" t="s">
        <v>36</v>
      </c>
      <c r="G3694" s="78">
        <v>43698</v>
      </c>
      <c r="H3694" s="78">
        <v>45717</v>
      </c>
      <c r="I3694" s="69">
        <v>1083659.3799999999</v>
      </c>
      <c r="J3694" s="70">
        <v>0</v>
      </c>
      <c r="K3694" s="71">
        <v>1.121</v>
      </c>
      <c r="L3694" s="70">
        <v>0</v>
      </c>
      <c r="M3694" s="71">
        <v>0.81499999999999995</v>
      </c>
      <c r="N3694" s="72"/>
      <c r="O3694" s="73">
        <f>MIN(1,MAX(0,(1/(1+EXP(-(Assumptions!$B$5 + Assumptions!$B$6*$N3694))))*Assumptions!$B$3))</f>
        <v>3.9165722796764356E-2</v>
      </c>
      <c r="P3694" s="73">
        <f>VLOOKUP($F3694,Assumptions!$A$23:$B$27,2,FALSE)*Assumptions!$B$4</f>
        <v>0.55000000000000004</v>
      </c>
      <c r="Q3694" s="74">
        <f t="shared" si="114"/>
        <v>23343.266585756439</v>
      </c>
      <c r="R3694" s="75" t="str">
        <f>IF($O3694&lt;Assumptions!$B$17,"A",IF($O3694&lt;Assumptions!$B$18,"B",IF($O3694&lt;Assumptions!$B$19,"C",IF($O3694&lt;Assumptions!$B$20,"D","E"))))</f>
        <v>B</v>
      </c>
      <c r="S3694" s="75">
        <f t="shared" si="115"/>
        <v>0</v>
      </c>
    </row>
    <row r="3695" spans="1:19" ht="17.399999999999999" x14ac:dyDescent="0.3">
      <c r="A3695" s="39" t="s">
        <v>716</v>
      </c>
      <c r="B3695" s="39" t="s">
        <v>58</v>
      </c>
      <c r="C3695" s="39" t="s">
        <v>135</v>
      </c>
      <c r="D3695" s="39" t="s">
        <v>48</v>
      </c>
      <c r="E3695" s="70" t="s">
        <v>49</v>
      </c>
      <c r="F3695" s="70" t="s">
        <v>36</v>
      </c>
      <c r="G3695" s="78">
        <v>43698</v>
      </c>
      <c r="H3695" s="78">
        <v>45748</v>
      </c>
      <c r="I3695" s="69">
        <v>1050862.6499999999</v>
      </c>
      <c r="J3695" s="70">
        <v>0</v>
      </c>
      <c r="K3695" s="71">
        <v>1.139</v>
      </c>
      <c r="L3695" s="70">
        <v>0</v>
      </c>
      <c r="M3695" s="71">
        <v>0.81499999999999995</v>
      </c>
      <c r="N3695" s="72"/>
      <c r="O3695" s="73">
        <f>MIN(1,MAX(0,(1/(1+EXP(-(Assumptions!$B$5 + Assumptions!$B$6*$N3695))))*Assumptions!$B$3))</f>
        <v>3.9165722796764356E-2</v>
      </c>
      <c r="P3695" s="73">
        <f>VLOOKUP($F3695,Assumptions!$A$23:$B$27,2,FALSE)*Assumptions!$B$4</f>
        <v>0.55000000000000004</v>
      </c>
      <c r="Q3695" s="74">
        <f t="shared" si="114"/>
        <v>22636.787386055261</v>
      </c>
      <c r="R3695" s="75" t="str">
        <f>IF($O3695&lt;Assumptions!$B$17,"A",IF($O3695&lt;Assumptions!$B$18,"B",IF($O3695&lt;Assumptions!$B$19,"C",IF($O3695&lt;Assumptions!$B$20,"D","E"))))</f>
        <v>B</v>
      </c>
      <c r="S3695" s="75">
        <f t="shared" si="115"/>
        <v>0</v>
      </c>
    </row>
    <row r="3696" spans="1:19" ht="17.399999999999999" x14ac:dyDescent="0.3">
      <c r="A3696" s="39" t="s">
        <v>716</v>
      </c>
      <c r="B3696" s="39" t="s">
        <v>58</v>
      </c>
      <c r="C3696" s="39" t="s">
        <v>135</v>
      </c>
      <c r="D3696" s="39" t="s">
        <v>48</v>
      </c>
      <c r="E3696" s="70" t="s">
        <v>49</v>
      </c>
      <c r="F3696" s="70" t="s">
        <v>36</v>
      </c>
      <c r="G3696" s="78">
        <v>43698</v>
      </c>
      <c r="H3696" s="78">
        <v>45778</v>
      </c>
      <c r="I3696" s="69">
        <v>1019093.56</v>
      </c>
      <c r="J3696" s="70">
        <v>0</v>
      </c>
      <c r="K3696" s="71">
        <v>1.02</v>
      </c>
      <c r="L3696" s="70">
        <v>0</v>
      </c>
      <c r="M3696" s="71">
        <v>0.81499999999999995</v>
      </c>
      <c r="N3696" s="72"/>
      <c r="O3696" s="73">
        <f>MIN(1,MAX(0,(1/(1+EXP(-(Assumptions!$B$5 + Assumptions!$B$6*$N3696))))*Assumptions!$B$3))</f>
        <v>3.9165722796764356E-2</v>
      </c>
      <c r="P3696" s="73">
        <f>VLOOKUP($F3696,Assumptions!$A$23:$B$27,2,FALSE)*Assumptions!$B$4</f>
        <v>0.55000000000000004</v>
      </c>
      <c r="Q3696" s="74">
        <f t="shared" si="114"/>
        <v>21952.44473121026</v>
      </c>
      <c r="R3696" s="75" t="str">
        <f>IF($O3696&lt;Assumptions!$B$17,"A",IF($O3696&lt;Assumptions!$B$18,"B",IF($O3696&lt;Assumptions!$B$19,"C",IF($O3696&lt;Assumptions!$B$20,"D","E"))))</f>
        <v>B</v>
      </c>
      <c r="S3696" s="75">
        <f t="shared" si="115"/>
        <v>0</v>
      </c>
    </row>
    <row r="3697" spans="1:19" ht="17.399999999999999" x14ac:dyDescent="0.3">
      <c r="A3697" s="39" t="s">
        <v>716</v>
      </c>
      <c r="B3697" s="39" t="s">
        <v>58</v>
      </c>
      <c r="C3697" s="39" t="s">
        <v>135</v>
      </c>
      <c r="D3697" s="39" t="s">
        <v>48</v>
      </c>
      <c r="E3697" s="70" t="s">
        <v>49</v>
      </c>
      <c r="F3697" s="70" t="s">
        <v>36</v>
      </c>
      <c r="G3697" s="78">
        <v>43698</v>
      </c>
      <c r="H3697" s="78">
        <v>45809</v>
      </c>
      <c r="I3697" s="69">
        <v>990491.06</v>
      </c>
      <c r="J3697" s="70">
        <v>0</v>
      </c>
      <c r="K3697" s="71">
        <v>0.97199999999999998</v>
      </c>
      <c r="L3697" s="70">
        <v>0</v>
      </c>
      <c r="M3697" s="71">
        <v>0.81499999999999995</v>
      </c>
      <c r="N3697" s="72"/>
      <c r="O3697" s="73">
        <f>MIN(1,MAX(0,(1/(1+EXP(-(Assumptions!$B$5 + Assumptions!$B$6*$N3697))))*Assumptions!$B$3))</f>
        <v>3.9165722796764356E-2</v>
      </c>
      <c r="P3697" s="73">
        <f>VLOOKUP($F3697,Assumptions!$A$23:$B$27,2,FALSE)*Assumptions!$B$4</f>
        <v>0.55000000000000004</v>
      </c>
      <c r="Q3697" s="74">
        <f t="shared" si="114"/>
        <v>21336.31405874831</v>
      </c>
      <c r="R3697" s="75" t="str">
        <f>IF($O3697&lt;Assumptions!$B$17,"A",IF($O3697&lt;Assumptions!$B$18,"B",IF($O3697&lt;Assumptions!$B$19,"C",IF($O3697&lt;Assumptions!$B$20,"D","E"))))</f>
        <v>B</v>
      </c>
      <c r="S3697" s="75">
        <f t="shared" si="115"/>
        <v>0</v>
      </c>
    </row>
    <row r="3698" spans="1:19" ht="17.399999999999999" x14ac:dyDescent="0.3">
      <c r="A3698" s="39" t="s">
        <v>716</v>
      </c>
      <c r="B3698" s="39" t="s">
        <v>58</v>
      </c>
      <c r="C3698" s="39" t="s">
        <v>135</v>
      </c>
      <c r="D3698" s="39" t="s">
        <v>48</v>
      </c>
      <c r="E3698" s="70" t="s">
        <v>49</v>
      </c>
      <c r="F3698" s="70" t="s">
        <v>36</v>
      </c>
      <c r="G3698" s="78">
        <v>43698</v>
      </c>
      <c r="H3698" s="78">
        <v>45839</v>
      </c>
      <c r="I3698" s="69">
        <v>961044.51</v>
      </c>
      <c r="J3698" s="70">
        <v>0</v>
      </c>
      <c r="K3698" s="71">
        <v>1.0609999999999999</v>
      </c>
      <c r="L3698" s="70">
        <v>0</v>
      </c>
      <c r="M3698" s="71">
        <v>0.81499999999999995</v>
      </c>
      <c r="N3698" s="72"/>
      <c r="O3698" s="73">
        <f>MIN(1,MAX(0,(1/(1+EXP(-(Assumptions!$B$5 + Assumptions!$B$6*$N3698))))*Assumptions!$B$3))</f>
        <v>3.9165722796764356E-2</v>
      </c>
      <c r="P3698" s="73">
        <f>VLOOKUP($F3698,Assumptions!$A$23:$B$27,2,FALSE)*Assumptions!$B$4</f>
        <v>0.55000000000000004</v>
      </c>
      <c r="Q3698" s="74">
        <f t="shared" si="114"/>
        <v>20702.001580706728</v>
      </c>
      <c r="R3698" s="75" t="str">
        <f>IF($O3698&lt;Assumptions!$B$17,"A",IF($O3698&lt;Assumptions!$B$18,"B",IF($O3698&lt;Assumptions!$B$19,"C",IF($O3698&lt;Assumptions!$B$20,"D","E"))))</f>
        <v>B</v>
      </c>
      <c r="S3698" s="75">
        <f t="shared" si="115"/>
        <v>0</v>
      </c>
    </row>
    <row r="3699" spans="1:19" ht="17.399999999999999" x14ac:dyDescent="0.3">
      <c r="A3699" s="39" t="s">
        <v>716</v>
      </c>
      <c r="B3699" s="39" t="s">
        <v>58</v>
      </c>
      <c r="C3699" s="39" t="s">
        <v>135</v>
      </c>
      <c r="D3699" s="39" t="s">
        <v>48</v>
      </c>
      <c r="E3699" s="70" t="s">
        <v>49</v>
      </c>
      <c r="F3699" s="70" t="s">
        <v>36</v>
      </c>
      <c r="G3699" s="78">
        <v>43698</v>
      </c>
      <c r="H3699" s="78">
        <v>45870</v>
      </c>
      <c r="I3699" s="69">
        <v>931657.99</v>
      </c>
      <c r="J3699" s="70">
        <v>0</v>
      </c>
      <c r="K3699" s="71">
        <v>1.107</v>
      </c>
      <c r="L3699" s="70">
        <v>0</v>
      </c>
      <c r="M3699" s="71">
        <v>0.81499999999999995</v>
      </c>
      <c r="N3699" s="72"/>
      <c r="O3699" s="73">
        <f>MIN(1,MAX(0,(1/(1+EXP(-(Assumptions!$B$5 + Assumptions!$B$6*$N3699))))*Assumptions!$B$3))</f>
        <v>3.9165722796764356E-2</v>
      </c>
      <c r="P3699" s="73">
        <f>VLOOKUP($F3699,Assumptions!$A$23:$B$27,2,FALSE)*Assumptions!$B$4</f>
        <v>0.55000000000000004</v>
      </c>
      <c r="Q3699" s="74">
        <f t="shared" si="114"/>
        <v>20068.982217751862</v>
      </c>
      <c r="R3699" s="75" t="str">
        <f>IF($O3699&lt;Assumptions!$B$17,"A",IF($O3699&lt;Assumptions!$B$18,"B",IF($O3699&lt;Assumptions!$B$19,"C",IF($O3699&lt;Assumptions!$B$20,"D","E"))))</f>
        <v>B</v>
      </c>
      <c r="S3699" s="75">
        <f t="shared" si="115"/>
        <v>0</v>
      </c>
    </row>
    <row r="3700" spans="1:19" ht="17.399999999999999" x14ac:dyDescent="0.3">
      <c r="A3700" s="39" t="s">
        <v>716</v>
      </c>
      <c r="B3700" s="39" t="s">
        <v>58</v>
      </c>
      <c r="C3700" s="39" t="s">
        <v>135</v>
      </c>
      <c r="D3700" s="39" t="s">
        <v>48</v>
      </c>
      <c r="E3700" s="70" t="s">
        <v>49</v>
      </c>
      <c r="F3700" s="70" t="s">
        <v>36</v>
      </c>
      <c r="G3700" s="78">
        <v>43698</v>
      </c>
      <c r="H3700" s="78">
        <v>45901</v>
      </c>
      <c r="I3700" s="69">
        <v>904536.46</v>
      </c>
      <c r="J3700" s="70">
        <v>0</v>
      </c>
      <c r="K3700" s="71">
        <v>1.014</v>
      </c>
      <c r="L3700" s="70">
        <v>0</v>
      </c>
      <c r="M3700" s="71">
        <v>0.81499999999999995</v>
      </c>
      <c r="N3700" s="72"/>
      <c r="O3700" s="73">
        <f>MIN(1,MAX(0,(1/(1+EXP(-(Assumptions!$B$5 + Assumptions!$B$6*$N3700))))*Assumptions!$B$3))</f>
        <v>3.9165722796764356E-2</v>
      </c>
      <c r="P3700" s="73">
        <f>VLOOKUP($F3700,Assumptions!$A$23:$B$27,2,FALSE)*Assumptions!$B$4</f>
        <v>0.55000000000000004</v>
      </c>
      <c r="Q3700" s="74">
        <f t="shared" si="114"/>
        <v>19484.753338559593</v>
      </c>
      <c r="R3700" s="75" t="str">
        <f>IF($O3700&lt;Assumptions!$B$17,"A",IF($O3700&lt;Assumptions!$B$18,"B",IF($O3700&lt;Assumptions!$B$19,"C",IF($O3700&lt;Assumptions!$B$20,"D","E"))))</f>
        <v>B</v>
      </c>
      <c r="S3700" s="75">
        <f t="shared" si="115"/>
        <v>0</v>
      </c>
    </row>
    <row r="3701" spans="1:19" ht="17.399999999999999" x14ac:dyDescent="0.3">
      <c r="A3701" s="39" t="s">
        <v>716</v>
      </c>
      <c r="B3701" s="39" t="s">
        <v>58</v>
      </c>
      <c r="C3701" s="39" t="s">
        <v>135</v>
      </c>
      <c r="D3701" s="39" t="s">
        <v>48</v>
      </c>
      <c r="E3701" s="70" t="s">
        <v>49</v>
      </c>
      <c r="F3701" s="70" t="s">
        <v>36</v>
      </c>
      <c r="G3701" s="78">
        <v>43698</v>
      </c>
      <c r="H3701" s="78">
        <v>45931</v>
      </c>
      <c r="I3701" s="69">
        <v>878661</v>
      </c>
      <c r="J3701" s="70">
        <v>0</v>
      </c>
      <c r="K3701" s="71">
        <v>1.03</v>
      </c>
      <c r="L3701" s="70">
        <v>0</v>
      </c>
      <c r="M3701" s="71">
        <v>0.81499999999999995</v>
      </c>
      <c r="N3701" s="72"/>
      <c r="O3701" s="73">
        <f>MIN(1,MAX(0,(1/(1+EXP(-(Assumptions!$B$5 + Assumptions!$B$6*$N3701))))*Assumptions!$B$3))</f>
        <v>3.9165722796764356E-2</v>
      </c>
      <c r="P3701" s="73">
        <f>VLOOKUP($F3701,Assumptions!$A$23:$B$27,2,FALSE)*Assumptions!$B$4</f>
        <v>0.55000000000000004</v>
      </c>
      <c r="Q3701" s="74">
        <f t="shared" si="114"/>
        <v>18927.366237080274</v>
      </c>
      <c r="R3701" s="75" t="str">
        <f>IF($O3701&lt;Assumptions!$B$17,"A",IF($O3701&lt;Assumptions!$B$18,"B",IF($O3701&lt;Assumptions!$B$19,"C",IF($O3701&lt;Assumptions!$B$20,"D","E"))))</f>
        <v>B</v>
      </c>
      <c r="S3701" s="75">
        <f t="shared" si="115"/>
        <v>0</v>
      </c>
    </row>
    <row r="3702" spans="1:19" ht="17.399999999999999" x14ac:dyDescent="0.3">
      <c r="A3702" s="39" t="s">
        <v>716</v>
      </c>
      <c r="B3702" s="39" t="s">
        <v>58</v>
      </c>
      <c r="C3702" s="39" t="s">
        <v>135</v>
      </c>
      <c r="D3702" s="39" t="s">
        <v>48</v>
      </c>
      <c r="E3702" s="70" t="s">
        <v>49</v>
      </c>
      <c r="F3702" s="70" t="s">
        <v>36</v>
      </c>
      <c r="G3702" s="78">
        <v>43698</v>
      </c>
      <c r="H3702" s="78">
        <v>45962</v>
      </c>
      <c r="I3702" s="69">
        <v>855466.78</v>
      </c>
      <c r="J3702" s="70">
        <v>0</v>
      </c>
      <c r="K3702" s="71">
        <v>0.95399999999999996</v>
      </c>
      <c r="L3702" s="70">
        <v>0</v>
      </c>
      <c r="M3702" s="71">
        <v>0.81499999999999995</v>
      </c>
      <c r="N3702" s="72"/>
      <c r="O3702" s="73">
        <f>MIN(1,MAX(0,(1/(1+EXP(-(Assumptions!$B$5 + Assumptions!$B$6*$N3702))))*Assumptions!$B$3))</f>
        <v>3.9165722796764356E-2</v>
      </c>
      <c r="P3702" s="73">
        <f>VLOOKUP($F3702,Assumptions!$A$23:$B$27,2,FALSE)*Assumptions!$B$4</f>
        <v>0.55000000000000004</v>
      </c>
      <c r="Q3702" s="74">
        <f t="shared" si="114"/>
        <v>18427.73612202633</v>
      </c>
      <c r="R3702" s="75" t="str">
        <f>IF($O3702&lt;Assumptions!$B$17,"A",IF($O3702&lt;Assumptions!$B$18,"B",IF($O3702&lt;Assumptions!$B$19,"C",IF($O3702&lt;Assumptions!$B$20,"D","E"))))</f>
        <v>B</v>
      </c>
      <c r="S3702" s="75">
        <f t="shared" si="115"/>
        <v>0</v>
      </c>
    </row>
    <row r="3703" spans="1:19" ht="17.399999999999999" x14ac:dyDescent="0.3">
      <c r="A3703" s="39" t="s">
        <v>716</v>
      </c>
      <c r="B3703" s="39" t="s">
        <v>58</v>
      </c>
      <c r="C3703" s="39" t="s">
        <v>135</v>
      </c>
      <c r="D3703" s="39" t="s">
        <v>48</v>
      </c>
      <c r="E3703" s="70" t="s">
        <v>49</v>
      </c>
      <c r="F3703" s="70" t="s">
        <v>36</v>
      </c>
      <c r="G3703" s="78">
        <v>43698</v>
      </c>
      <c r="H3703" s="78">
        <v>45992</v>
      </c>
      <c r="I3703" s="69">
        <v>829085.87</v>
      </c>
      <c r="J3703" s="70">
        <v>0</v>
      </c>
      <c r="K3703" s="71">
        <v>1.1299999999999999</v>
      </c>
      <c r="L3703" s="70">
        <v>0</v>
      </c>
      <c r="M3703" s="71">
        <v>0.81499999999999995</v>
      </c>
      <c r="N3703" s="72"/>
      <c r="O3703" s="73">
        <f>MIN(1,MAX(0,(1/(1+EXP(-(Assumptions!$B$5 + Assumptions!$B$6*$N3703))))*Assumptions!$B$3))</f>
        <v>3.9165722796764356E-2</v>
      </c>
      <c r="P3703" s="73">
        <f>VLOOKUP($F3703,Assumptions!$A$23:$B$27,2,FALSE)*Assumptions!$B$4</f>
        <v>0.55000000000000004</v>
      </c>
      <c r="Q3703" s="74">
        <f t="shared" si="114"/>
        <v>17859.461047523815</v>
      </c>
      <c r="R3703" s="75" t="str">
        <f>IF($O3703&lt;Assumptions!$B$17,"A",IF($O3703&lt;Assumptions!$B$18,"B",IF($O3703&lt;Assumptions!$B$19,"C",IF($O3703&lt;Assumptions!$B$20,"D","E"))))</f>
        <v>B</v>
      </c>
      <c r="S3703" s="75">
        <f t="shared" si="115"/>
        <v>0</v>
      </c>
    </row>
    <row r="3704" spans="1:19" ht="17.399999999999999" x14ac:dyDescent="0.3">
      <c r="A3704" s="39" t="s">
        <v>717</v>
      </c>
      <c r="B3704" s="39" t="s">
        <v>72</v>
      </c>
      <c r="C3704" s="39" t="s">
        <v>144</v>
      </c>
      <c r="D3704" s="39" t="s">
        <v>48</v>
      </c>
      <c r="E3704" s="70" t="s">
        <v>39</v>
      </c>
      <c r="F3704" s="70" t="s">
        <v>28</v>
      </c>
      <c r="G3704" s="78">
        <v>45622</v>
      </c>
      <c r="H3704" s="78">
        <v>45658</v>
      </c>
      <c r="I3704" s="69">
        <v>1430371.95</v>
      </c>
      <c r="J3704" s="70">
        <v>0</v>
      </c>
      <c r="K3704" s="71">
        <v>1.0149999999999999</v>
      </c>
      <c r="L3704" s="70">
        <v>0</v>
      </c>
      <c r="M3704" s="71">
        <v>0.83399999999999996</v>
      </c>
      <c r="N3704" s="72"/>
      <c r="O3704" s="73">
        <f>MIN(1,MAX(0,(1/(1+EXP(-(Assumptions!$B$5 + Assumptions!$B$6*$N3704))))*Assumptions!$B$3))</f>
        <v>3.9165722796764356E-2</v>
      </c>
      <c r="P3704" s="73">
        <f>VLOOKUP($F3704,Assumptions!$A$23:$B$27,2,FALSE)*Assumptions!$B$4</f>
        <v>0.35</v>
      </c>
      <c r="Q3704" s="74">
        <f t="shared" si="114"/>
        <v>19607.542951488547</v>
      </c>
      <c r="R3704" s="75" t="str">
        <f>IF($O3704&lt;Assumptions!$B$17,"A",IF($O3704&lt;Assumptions!$B$18,"B",IF($O3704&lt;Assumptions!$B$19,"C",IF($O3704&lt;Assumptions!$B$20,"D","E"))))</f>
        <v>B</v>
      </c>
      <c r="S3704" s="75">
        <f t="shared" si="115"/>
        <v>0</v>
      </c>
    </row>
    <row r="3705" spans="1:19" ht="17.399999999999999" x14ac:dyDescent="0.3">
      <c r="A3705" s="39" t="s">
        <v>717</v>
      </c>
      <c r="B3705" s="39" t="s">
        <v>72</v>
      </c>
      <c r="C3705" s="39" t="s">
        <v>144</v>
      </c>
      <c r="D3705" s="39" t="s">
        <v>48</v>
      </c>
      <c r="E3705" s="70" t="s">
        <v>39</v>
      </c>
      <c r="F3705" s="70" t="s">
        <v>28</v>
      </c>
      <c r="G3705" s="78">
        <v>45622</v>
      </c>
      <c r="H3705" s="78">
        <v>45689</v>
      </c>
      <c r="I3705" s="69">
        <v>1430371.95</v>
      </c>
      <c r="J3705" s="70">
        <v>185</v>
      </c>
      <c r="K3705" s="71">
        <v>0.188</v>
      </c>
      <c r="L3705" s="70">
        <v>1</v>
      </c>
      <c r="M3705" s="71">
        <v>0.83399999999999996</v>
      </c>
      <c r="N3705" s="72"/>
      <c r="O3705" s="73">
        <f>MIN(1,MAX(0,(1/(1+EXP(-(Assumptions!$B$5 + Assumptions!$B$6*$N3705))))*Assumptions!$B$3))</f>
        <v>3.9165722796764356E-2</v>
      </c>
      <c r="P3705" s="73">
        <f>VLOOKUP($F3705,Assumptions!$A$23:$B$27,2,FALSE)*Assumptions!$B$4</f>
        <v>0.35</v>
      </c>
      <c r="Q3705" s="74">
        <f t="shared" si="114"/>
        <v>19607.542951488547</v>
      </c>
      <c r="R3705" s="75" t="str">
        <f>IF($O3705&lt;Assumptions!$B$17,"A",IF($O3705&lt;Assumptions!$B$18,"B",IF($O3705&lt;Assumptions!$B$19,"C",IF($O3705&lt;Assumptions!$B$20,"D","E"))))</f>
        <v>B</v>
      </c>
      <c r="S3705" s="75">
        <f t="shared" si="115"/>
        <v>1</v>
      </c>
    </row>
    <row r="3706" spans="1:19" ht="17.399999999999999" x14ac:dyDescent="0.3">
      <c r="A3706" s="39" t="s">
        <v>717</v>
      </c>
      <c r="B3706" s="39" t="s">
        <v>72</v>
      </c>
      <c r="C3706" s="39" t="s">
        <v>144</v>
      </c>
      <c r="D3706" s="39" t="s">
        <v>48</v>
      </c>
      <c r="E3706" s="70" t="s">
        <v>39</v>
      </c>
      <c r="F3706" s="70" t="s">
        <v>28</v>
      </c>
      <c r="G3706" s="78">
        <v>45622</v>
      </c>
      <c r="H3706" s="78">
        <v>45717</v>
      </c>
      <c r="I3706" s="69">
        <v>1430371.95</v>
      </c>
      <c r="J3706" s="70">
        <v>999</v>
      </c>
      <c r="K3706" s="71">
        <v>0.188</v>
      </c>
      <c r="L3706" s="70">
        <v>1</v>
      </c>
      <c r="M3706" s="71">
        <v>0.83399999999999996</v>
      </c>
      <c r="N3706" s="72"/>
      <c r="O3706" s="73">
        <f>MIN(1,MAX(0,(1/(1+EXP(-(Assumptions!$B$5 + Assumptions!$B$6*$N3706))))*Assumptions!$B$3))</f>
        <v>3.9165722796764356E-2</v>
      </c>
      <c r="P3706" s="73">
        <f>VLOOKUP($F3706,Assumptions!$A$23:$B$27,2,FALSE)*Assumptions!$B$4</f>
        <v>0.35</v>
      </c>
      <c r="Q3706" s="74">
        <f t="shared" si="114"/>
        <v>19607.542951488547</v>
      </c>
      <c r="R3706" s="75" t="str">
        <f>IF($O3706&lt;Assumptions!$B$17,"A",IF($O3706&lt;Assumptions!$B$18,"B",IF($O3706&lt;Assumptions!$B$19,"C",IF($O3706&lt;Assumptions!$B$20,"D","E"))))</f>
        <v>B</v>
      </c>
      <c r="S3706" s="75">
        <f t="shared" si="115"/>
        <v>1</v>
      </c>
    </row>
    <row r="3707" spans="1:19" ht="17.399999999999999" x14ac:dyDescent="0.3">
      <c r="A3707" s="39" t="s">
        <v>717</v>
      </c>
      <c r="B3707" s="39" t="s">
        <v>72</v>
      </c>
      <c r="C3707" s="39" t="s">
        <v>144</v>
      </c>
      <c r="D3707" s="39" t="s">
        <v>48</v>
      </c>
      <c r="E3707" s="70" t="s">
        <v>39</v>
      </c>
      <c r="F3707" s="70" t="s">
        <v>28</v>
      </c>
      <c r="G3707" s="78">
        <v>45622</v>
      </c>
      <c r="H3707" s="78">
        <v>45748</v>
      </c>
      <c r="I3707" s="69">
        <v>1430371.95</v>
      </c>
      <c r="J3707" s="70">
        <v>999</v>
      </c>
      <c r="K3707" s="71">
        <v>0.125</v>
      </c>
      <c r="L3707" s="70">
        <v>1</v>
      </c>
      <c r="M3707" s="71">
        <v>0.83399999999999996</v>
      </c>
      <c r="N3707" s="72"/>
      <c r="O3707" s="73">
        <f>MIN(1,MAX(0,(1/(1+EXP(-(Assumptions!$B$5 + Assumptions!$B$6*$N3707))))*Assumptions!$B$3))</f>
        <v>3.9165722796764356E-2</v>
      </c>
      <c r="P3707" s="73">
        <f>VLOOKUP($F3707,Assumptions!$A$23:$B$27,2,FALSE)*Assumptions!$B$4</f>
        <v>0.35</v>
      </c>
      <c r="Q3707" s="74">
        <f t="shared" si="114"/>
        <v>19607.542951488547</v>
      </c>
      <c r="R3707" s="75" t="str">
        <f>IF($O3707&lt;Assumptions!$B$17,"A",IF($O3707&lt;Assumptions!$B$18,"B",IF($O3707&lt;Assumptions!$B$19,"C",IF($O3707&lt;Assumptions!$B$20,"D","E"))))</f>
        <v>B</v>
      </c>
      <c r="S3707" s="75">
        <f t="shared" si="115"/>
        <v>1</v>
      </c>
    </row>
    <row r="3708" spans="1:19" ht="17.399999999999999" x14ac:dyDescent="0.3">
      <c r="A3708" s="39" t="s">
        <v>717</v>
      </c>
      <c r="B3708" s="39" t="s">
        <v>72</v>
      </c>
      <c r="C3708" s="39" t="s">
        <v>144</v>
      </c>
      <c r="D3708" s="39" t="s">
        <v>48</v>
      </c>
      <c r="E3708" s="70" t="s">
        <v>39</v>
      </c>
      <c r="F3708" s="70" t="s">
        <v>28</v>
      </c>
      <c r="G3708" s="78">
        <v>45622</v>
      </c>
      <c r="H3708" s="78">
        <v>45778</v>
      </c>
      <c r="I3708" s="69">
        <v>1430371.95</v>
      </c>
      <c r="J3708" s="70">
        <v>999</v>
      </c>
      <c r="K3708" s="71">
        <v>0.17</v>
      </c>
      <c r="L3708" s="70">
        <v>1</v>
      </c>
      <c r="M3708" s="71">
        <v>0.83399999999999996</v>
      </c>
      <c r="N3708" s="72"/>
      <c r="O3708" s="73">
        <f>MIN(1,MAX(0,(1/(1+EXP(-(Assumptions!$B$5 + Assumptions!$B$6*$N3708))))*Assumptions!$B$3))</f>
        <v>3.9165722796764356E-2</v>
      </c>
      <c r="P3708" s="73">
        <f>VLOOKUP($F3708,Assumptions!$A$23:$B$27,2,FALSE)*Assumptions!$B$4</f>
        <v>0.35</v>
      </c>
      <c r="Q3708" s="74">
        <f t="shared" si="114"/>
        <v>19607.542951488547</v>
      </c>
      <c r="R3708" s="75" t="str">
        <f>IF($O3708&lt;Assumptions!$B$17,"A",IF($O3708&lt;Assumptions!$B$18,"B",IF($O3708&lt;Assumptions!$B$19,"C",IF($O3708&lt;Assumptions!$B$20,"D","E"))))</f>
        <v>B</v>
      </c>
      <c r="S3708" s="75">
        <f t="shared" si="115"/>
        <v>1</v>
      </c>
    </row>
    <row r="3709" spans="1:19" ht="17.399999999999999" x14ac:dyDescent="0.3">
      <c r="A3709" s="39" t="s">
        <v>717</v>
      </c>
      <c r="B3709" s="39" t="s">
        <v>72</v>
      </c>
      <c r="C3709" s="39" t="s">
        <v>144</v>
      </c>
      <c r="D3709" s="39" t="s">
        <v>48</v>
      </c>
      <c r="E3709" s="70" t="s">
        <v>39</v>
      </c>
      <c r="F3709" s="70" t="s">
        <v>28</v>
      </c>
      <c r="G3709" s="78">
        <v>45622</v>
      </c>
      <c r="H3709" s="78">
        <v>45809</v>
      </c>
      <c r="I3709" s="69">
        <v>1430371.95</v>
      </c>
      <c r="J3709" s="70">
        <v>999</v>
      </c>
      <c r="K3709" s="71">
        <v>0.16800000000000001</v>
      </c>
      <c r="L3709" s="70">
        <v>1</v>
      </c>
      <c r="M3709" s="71">
        <v>0.83399999999999996</v>
      </c>
      <c r="N3709" s="72"/>
      <c r="O3709" s="73">
        <f>MIN(1,MAX(0,(1/(1+EXP(-(Assumptions!$B$5 + Assumptions!$B$6*$N3709))))*Assumptions!$B$3))</f>
        <v>3.9165722796764356E-2</v>
      </c>
      <c r="P3709" s="73">
        <f>VLOOKUP($F3709,Assumptions!$A$23:$B$27,2,FALSE)*Assumptions!$B$4</f>
        <v>0.35</v>
      </c>
      <c r="Q3709" s="74">
        <f t="shared" si="114"/>
        <v>19607.542951488547</v>
      </c>
      <c r="R3709" s="75" t="str">
        <f>IF($O3709&lt;Assumptions!$B$17,"A",IF($O3709&lt;Assumptions!$B$18,"B",IF($O3709&lt;Assumptions!$B$19,"C",IF($O3709&lt;Assumptions!$B$20,"D","E"))))</f>
        <v>B</v>
      </c>
      <c r="S3709" s="75">
        <f t="shared" si="115"/>
        <v>1</v>
      </c>
    </row>
    <row r="3710" spans="1:19" ht="17.399999999999999" x14ac:dyDescent="0.3">
      <c r="A3710" s="39" t="s">
        <v>717</v>
      </c>
      <c r="B3710" s="39" t="s">
        <v>72</v>
      </c>
      <c r="C3710" s="39" t="s">
        <v>144</v>
      </c>
      <c r="D3710" s="39" t="s">
        <v>48</v>
      </c>
      <c r="E3710" s="70" t="s">
        <v>39</v>
      </c>
      <c r="F3710" s="70" t="s">
        <v>28</v>
      </c>
      <c r="G3710" s="78">
        <v>45622</v>
      </c>
      <c r="H3710" s="78">
        <v>45839</v>
      </c>
      <c r="I3710" s="69">
        <v>1430371.95</v>
      </c>
      <c r="J3710" s="70">
        <v>999</v>
      </c>
      <c r="K3710" s="71">
        <v>0.15</v>
      </c>
      <c r="L3710" s="70">
        <v>1</v>
      </c>
      <c r="M3710" s="71">
        <v>0.83399999999999996</v>
      </c>
      <c r="N3710" s="72"/>
      <c r="O3710" s="73">
        <f>MIN(1,MAX(0,(1/(1+EXP(-(Assumptions!$B$5 + Assumptions!$B$6*$N3710))))*Assumptions!$B$3))</f>
        <v>3.9165722796764356E-2</v>
      </c>
      <c r="P3710" s="73">
        <f>VLOOKUP($F3710,Assumptions!$A$23:$B$27,2,FALSE)*Assumptions!$B$4</f>
        <v>0.35</v>
      </c>
      <c r="Q3710" s="74">
        <f t="shared" si="114"/>
        <v>19607.542951488547</v>
      </c>
      <c r="R3710" s="75" t="str">
        <f>IF($O3710&lt;Assumptions!$B$17,"A",IF($O3710&lt;Assumptions!$B$18,"B",IF($O3710&lt;Assumptions!$B$19,"C",IF($O3710&lt;Assumptions!$B$20,"D","E"))))</f>
        <v>B</v>
      </c>
      <c r="S3710" s="75">
        <f t="shared" si="115"/>
        <v>1</v>
      </c>
    </row>
    <row r="3711" spans="1:19" ht="17.399999999999999" x14ac:dyDescent="0.3">
      <c r="A3711" s="39" t="s">
        <v>717</v>
      </c>
      <c r="B3711" s="39" t="s">
        <v>72</v>
      </c>
      <c r="C3711" s="39" t="s">
        <v>144</v>
      </c>
      <c r="D3711" s="39" t="s">
        <v>48</v>
      </c>
      <c r="E3711" s="70" t="s">
        <v>39</v>
      </c>
      <c r="F3711" s="70" t="s">
        <v>28</v>
      </c>
      <c r="G3711" s="78">
        <v>45622</v>
      </c>
      <c r="H3711" s="78">
        <v>45870</v>
      </c>
      <c r="I3711" s="69">
        <v>1430371.95</v>
      </c>
      <c r="J3711" s="70">
        <v>999</v>
      </c>
      <c r="K3711" s="71">
        <v>0.14799999999999999</v>
      </c>
      <c r="L3711" s="70">
        <v>1</v>
      </c>
      <c r="M3711" s="71">
        <v>0.83399999999999996</v>
      </c>
      <c r="N3711" s="72"/>
      <c r="O3711" s="73">
        <f>MIN(1,MAX(0,(1/(1+EXP(-(Assumptions!$B$5 + Assumptions!$B$6*$N3711))))*Assumptions!$B$3))</f>
        <v>3.9165722796764356E-2</v>
      </c>
      <c r="P3711" s="73">
        <f>VLOOKUP($F3711,Assumptions!$A$23:$B$27,2,FALSE)*Assumptions!$B$4</f>
        <v>0.35</v>
      </c>
      <c r="Q3711" s="74">
        <f t="shared" si="114"/>
        <v>19607.542951488547</v>
      </c>
      <c r="R3711" s="75" t="str">
        <f>IF($O3711&lt;Assumptions!$B$17,"A",IF($O3711&lt;Assumptions!$B$18,"B",IF($O3711&lt;Assumptions!$B$19,"C",IF($O3711&lt;Assumptions!$B$20,"D","E"))))</f>
        <v>B</v>
      </c>
      <c r="S3711" s="75">
        <f t="shared" si="115"/>
        <v>1</v>
      </c>
    </row>
    <row r="3712" spans="1:19" ht="17.399999999999999" x14ac:dyDescent="0.3">
      <c r="A3712" s="39" t="s">
        <v>717</v>
      </c>
      <c r="B3712" s="39" t="s">
        <v>72</v>
      </c>
      <c r="C3712" s="39" t="s">
        <v>144</v>
      </c>
      <c r="D3712" s="39" t="s">
        <v>48</v>
      </c>
      <c r="E3712" s="70" t="s">
        <v>39</v>
      </c>
      <c r="F3712" s="70" t="s">
        <v>28</v>
      </c>
      <c r="G3712" s="78">
        <v>45622</v>
      </c>
      <c r="H3712" s="78">
        <v>45901</v>
      </c>
      <c r="I3712" s="69">
        <v>1430371.95</v>
      </c>
      <c r="J3712" s="70">
        <v>999</v>
      </c>
      <c r="K3712" s="71">
        <v>3.6999999999999998E-2</v>
      </c>
      <c r="L3712" s="70">
        <v>1</v>
      </c>
      <c r="M3712" s="71">
        <v>0.83399999999999996</v>
      </c>
      <c r="N3712" s="72"/>
      <c r="O3712" s="73">
        <f>MIN(1,MAX(0,(1/(1+EXP(-(Assumptions!$B$5 + Assumptions!$B$6*$N3712))))*Assumptions!$B$3))</f>
        <v>3.9165722796764356E-2</v>
      </c>
      <c r="P3712" s="73">
        <f>VLOOKUP($F3712,Assumptions!$A$23:$B$27,2,FALSE)*Assumptions!$B$4</f>
        <v>0.35</v>
      </c>
      <c r="Q3712" s="74">
        <f t="shared" si="114"/>
        <v>19607.542951488547</v>
      </c>
      <c r="R3712" s="75" t="str">
        <f>IF($O3712&lt;Assumptions!$B$17,"A",IF($O3712&lt;Assumptions!$B$18,"B",IF($O3712&lt;Assumptions!$B$19,"C",IF($O3712&lt;Assumptions!$B$20,"D","E"))))</f>
        <v>B</v>
      </c>
      <c r="S3712" s="75">
        <f t="shared" si="115"/>
        <v>1</v>
      </c>
    </row>
    <row r="3713" spans="1:19" ht="17.399999999999999" x14ac:dyDescent="0.3">
      <c r="A3713" s="39" t="s">
        <v>717</v>
      </c>
      <c r="B3713" s="39" t="s">
        <v>72</v>
      </c>
      <c r="C3713" s="39" t="s">
        <v>144</v>
      </c>
      <c r="D3713" s="39" t="s">
        <v>48</v>
      </c>
      <c r="E3713" s="70" t="s">
        <v>39</v>
      </c>
      <c r="F3713" s="70" t="s">
        <v>28</v>
      </c>
      <c r="G3713" s="78">
        <v>45622</v>
      </c>
      <c r="H3713" s="78">
        <v>45931</v>
      </c>
      <c r="I3713" s="69">
        <v>1430371.95</v>
      </c>
      <c r="J3713" s="70">
        <v>999</v>
      </c>
      <c r="K3713" s="71">
        <v>5.5E-2</v>
      </c>
      <c r="L3713" s="70">
        <v>1</v>
      </c>
      <c r="M3713" s="71">
        <v>0.83399999999999996</v>
      </c>
      <c r="N3713" s="72"/>
      <c r="O3713" s="73">
        <f>MIN(1,MAX(0,(1/(1+EXP(-(Assumptions!$B$5 + Assumptions!$B$6*$N3713))))*Assumptions!$B$3))</f>
        <v>3.9165722796764356E-2</v>
      </c>
      <c r="P3713" s="73">
        <f>VLOOKUP($F3713,Assumptions!$A$23:$B$27,2,FALSE)*Assumptions!$B$4</f>
        <v>0.35</v>
      </c>
      <c r="Q3713" s="74">
        <f t="shared" ref="Q3713:Q3776" si="116">$I3713*$O3713*$P3713</f>
        <v>19607.542951488547</v>
      </c>
      <c r="R3713" s="75" t="str">
        <f>IF($O3713&lt;Assumptions!$B$17,"A",IF($O3713&lt;Assumptions!$B$18,"B",IF($O3713&lt;Assumptions!$B$19,"C",IF($O3713&lt;Assumptions!$B$20,"D","E"))))</f>
        <v>B</v>
      </c>
      <c r="S3713" s="75">
        <f t="shared" ref="S3713:S3776" si="117">--($J3713&gt;=180)</f>
        <v>1</v>
      </c>
    </row>
    <row r="3714" spans="1:19" ht="17.399999999999999" x14ac:dyDescent="0.3">
      <c r="A3714" s="39" t="s">
        <v>717</v>
      </c>
      <c r="B3714" s="39" t="s">
        <v>72</v>
      </c>
      <c r="C3714" s="39" t="s">
        <v>144</v>
      </c>
      <c r="D3714" s="39" t="s">
        <v>48</v>
      </c>
      <c r="E3714" s="70" t="s">
        <v>39</v>
      </c>
      <c r="F3714" s="70" t="s">
        <v>28</v>
      </c>
      <c r="G3714" s="78">
        <v>45622</v>
      </c>
      <c r="H3714" s="78">
        <v>45962</v>
      </c>
      <c r="I3714" s="69">
        <v>1430371.95</v>
      </c>
      <c r="J3714" s="70">
        <v>999</v>
      </c>
      <c r="K3714" s="71">
        <v>6.5000000000000002E-2</v>
      </c>
      <c r="L3714" s="70">
        <v>1</v>
      </c>
      <c r="M3714" s="71">
        <v>0.83399999999999996</v>
      </c>
      <c r="N3714" s="72"/>
      <c r="O3714" s="73">
        <f>MIN(1,MAX(0,(1/(1+EXP(-(Assumptions!$B$5 + Assumptions!$B$6*$N3714))))*Assumptions!$B$3))</f>
        <v>3.9165722796764356E-2</v>
      </c>
      <c r="P3714" s="73">
        <f>VLOOKUP($F3714,Assumptions!$A$23:$B$27,2,FALSE)*Assumptions!$B$4</f>
        <v>0.35</v>
      </c>
      <c r="Q3714" s="74">
        <f t="shared" si="116"/>
        <v>19607.542951488547</v>
      </c>
      <c r="R3714" s="75" t="str">
        <f>IF($O3714&lt;Assumptions!$B$17,"A",IF($O3714&lt;Assumptions!$B$18,"B",IF($O3714&lt;Assumptions!$B$19,"C",IF($O3714&lt;Assumptions!$B$20,"D","E"))))</f>
        <v>B</v>
      </c>
      <c r="S3714" s="75">
        <f t="shared" si="117"/>
        <v>1</v>
      </c>
    </row>
    <row r="3715" spans="1:19" ht="17.399999999999999" x14ac:dyDescent="0.3">
      <c r="A3715" s="39" t="s">
        <v>717</v>
      </c>
      <c r="B3715" s="39" t="s">
        <v>72</v>
      </c>
      <c r="C3715" s="39" t="s">
        <v>144</v>
      </c>
      <c r="D3715" s="39" t="s">
        <v>48</v>
      </c>
      <c r="E3715" s="70" t="s">
        <v>39</v>
      </c>
      <c r="F3715" s="70" t="s">
        <v>28</v>
      </c>
      <c r="G3715" s="78">
        <v>45622</v>
      </c>
      <c r="H3715" s="78">
        <v>45992</v>
      </c>
      <c r="I3715" s="69">
        <v>1430371.95</v>
      </c>
      <c r="J3715" s="70">
        <v>999</v>
      </c>
      <c r="K3715" s="71">
        <v>0.14599999999999999</v>
      </c>
      <c r="L3715" s="70">
        <v>1</v>
      </c>
      <c r="M3715" s="71">
        <v>0.83399999999999996</v>
      </c>
      <c r="N3715" s="72"/>
      <c r="O3715" s="73">
        <f>MIN(1,MAX(0,(1/(1+EXP(-(Assumptions!$B$5 + Assumptions!$B$6*$N3715))))*Assumptions!$B$3))</f>
        <v>3.9165722796764356E-2</v>
      </c>
      <c r="P3715" s="73">
        <f>VLOOKUP($F3715,Assumptions!$A$23:$B$27,2,FALSE)*Assumptions!$B$4</f>
        <v>0.35</v>
      </c>
      <c r="Q3715" s="74">
        <f t="shared" si="116"/>
        <v>19607.542951488547</v>
      </c>
      <c r="R3715" s="75" t="str">
        <f>IF($O3715&lt;Assumptions!$B$17,"A",IF($O3715&lt;Assumptions!$B$18,"B",IF($O3715&lt;Assumptions!$B$19,"C",IF($O3715&lt;Assumptions!$B$20,"D","E"))))</f>
        <v>B</v>
      </c>
      <c r="S3715" s="75">
        <f t="shared" si="117"/>
        <v>1</v>
      </c>
    </row>
    <row r="3716" spans="1:19" ht="17.399999999999999" x14ac:dyDescent="0.3">
      <c r="A3716" s="39" t="s">
        <v>719</v>
      </c>
      <c r="B3716" s="39" t="s">
        <v>50</v>
      </c>
      <c r="C3716" s="39" t="s">
        <v>144</v>
      </c>
      <c r="D3716" s="39" t="s">
        <v>42</v>
      </c>
      <c r="E3716" s="70" t="s">
        <v>31</v>
      </c>
      <c r="F3716" s="70" t="s">
        <v>28</v>
      </c>
      <c r="G3716" s="78">
        <v>45319</v>
      </c>
      <c r="H3716" s="78">
        <v>45658</v>
      </c>
      <c r="I3716" s="69">
        <v>13145527.83</v>
      </c>
      <c r="J3716" s="70">
        <v>0</v>
      </c>
      <c r="K3716" s="71">
        <v>0.96499999999999997</v>
      </c>
      <c r="L3716" s="70">
        <v>0</v>
      </c>
      <c r="M3716" s="71">
        <v>0.57699999999999996</v>
      </c>
      <c r="N3716" s="72"/>
      <c r="O3716" s="73">
        <f>MIN(1,MAX(0,(1/(1+EXP(-(Assumptions!$B$5 + Assumptions!$B$6*$N3716))))*Assumptions!$B$3))</f>
        <v>3.9165722796764356E-2</v>
      </c>
      <c r="P3716" s="73">
        <f>VLOOKUP($F3716,Assumptions!$A$23:$B$27,2,FALSE)*Assumptions!$B$4</f>
        <v>0.35</v>
      </c>
      <c r="Q3716" s="74">
        <f t="shared" si="116"/>
        <v>180198.93465242593</v>
      </c>
      <c r="R3716" s="75" t="str">
        <f>IF($O3716&lt;Assumptions!$B$17,"A",IF($O3716&lt;Assumptions!$B$18,"B",IF($O3716&lt;Assumptions!$B$19,"C",IF($O3716&lt;Assumptions!$B$20,"D","E"))))</f>
        <v>B</v>
      </c>
      <c r="S3716" s="75">
        <f t="shared" si="117"/>
        <v>0</v>
      </c>
    </row>
    <row r="3717" spans="1:19" ht="17.399999999999999" x14ac:dyDescent="0.3">
      <c r="A3717" s="39" t="s">
        <v>719</v>
      </c>
      <c r="B3717" s="39" t="s">
        <v>50</v>
      </c>
      <c r="C3717" s="39" t="s">
        <v>144</v>
      </c>
      <c r="D3717" s="39" t="s">
        <v>42</v>
      </c>
      <c r="E3717" s="70" t="s">
        <v>31</v>
      </c>
      <c r="F3717" s="70" t="s">
        <v>28</v>
      </c>
      <c r="G3717" s="78">
        <v>45319</v>
      </c>
      <c r="H3717" s="78">
        <v>45689</v>
      </c>
      <c r="I3717" s="69">
        <v>12777763.470000001</v>
      </c>
      <c r="J3717" s="70">
        <v>0</v>
      </c>
      <c r="K3717" s="71">
        <v>1.0740000000000001</v>
      </c>
      <c r="L3717" s="70">
        <v>0</v>
      </c>
      <c r="M3717" s="71">
        <v>0.57699999999999996</v>
      </c>
      <c r="N3717" s="72"/>
      <c r="O3717" s="73">
        <f>MIN(1,MAX(0,(1/(1+EXP(-(Assumptions!$B$5 + Assumptions!$B$6*$N3717))))*Assumptions!$B$3))</f>
        <v>3.9165722796764356E-2</v>
      </c>
      <c r="P3717" s="73">
        <f>VLOOKUP($F3717,Assumptions!$A$23:$B$27,2,FALSE)*Assumptions!$B$4</f>
        <v>0.35</v>
      </c>
      <c r="Q3717" s="74">
        <f t="shared" si="116"/>
        <v>175157.61971002462</v>
      </c>
      <c r="R3717" s="75" t="str">
        <f>IF($O3717&lt;Assumptions!$B$17,"A",IF($O3717&lt;Assumptions!$B$18,"B",IF($O3717&lt;Assumptions!$B$19,"C",IF($O3717&lt;Assumptions!$B$20,"D","E"))))</f>
        <v>B</v>
      </c>
      <c r="S3717" s="75">
        <f t="shared" si="117"/>
        <v>0</v>
      </c>
    </row>
    <row r="3718" spans="1:19" ht="17.399999999999999" x14ac:dyDescent="0.3">
      <c r="A3718" s="39" t="s">
        <v>719</v>
      </c>
      <c r="B3718" s="39" t="s">
        <v>50</v>
      </c>
      <c r="C3718" s="39" t="s">
        <v>144</v>
      </c>
      <c r="D3718" s="39" t="s">
        <v>42</v>
      </c>
      <c r="E3718" s="70" t="s">
        <v>31</v>
      </c>
      <c r="F3718" s="70" t="s">
        <v>28</v>
      </c>
      <c r="G3718" s="78">
        <v>45319</v>
      </c>
      <c r="H3718" s="78">
        <v>45717</v>
      </c>
      <c r="I3718" s="69">
        <v>12423107.689999999</v>
      </c>
      <c r="J3718" s="70">
        <v>0</v>
      </c>
      <c r="K3718" s="71">
        <v>0.98199999999999998</v>
      </c>
      <c r="L3718" s="70">
        <v>0</v>
      </c>
      <c r="M3718" s="71">
        <v>0.57699999999999996</v>
      </c>
      <c r="N3718" s="72"/>
      <c r="O3718" s="73">
        <f>MIN(1,MAX(0,(1/(1+EXP(-(Assumptions!$B$5 + Assumptions!$B$6*$N3718))))*Assumptions!$B$3))</f>
        <v>3.9165722796764356E-2</v>
      </c>
      <c r="P3718" s="73">
        <f>VLOOKUP($F3718,Assumptions!$A$23:$B$27,2,FALSE)*Assumptions!$B$4</f>
        <v>0.35</v>
      </c>
      <c r="Q3718" s="74">
        <f t="shared" si="116"/>
        <v>170295.99722131205</v>
      </c>
      <c r="R3718" s="75" t="str">
        <f>IF($O3718&lt;Assumptions!$B$17,"A",IF($O3718&lt;Assumptions!$B$18,"B",IF($O3718&lt;Assumptions!$B$19,"C",IF($O3718&lt;Assumptions!$B$20,"D","E"))))</f>
        <v>B</v>
      </c>
      <c r="S3718" s="75">
        <f t="shared" si="117"/>
        <v>0</v>
      </c>
    </row>
    <row r="3719" spans="1:19" ht="17.399999999999999" x14ac:dyDescent="0.3">
      <c r="A3719" s="39" t="s">
        <v>719</v>
      </c>
      <c r="B3719" s="39" t="s">
        <v>50</v>
      </c>
      <c r="C3719" s="39" t="s">
        <v>144</v>
      </c>
      <c r="D3719" s="39" t="s">
        <v>42</v>
      </c>
      <c r="E3719" s="70" t="s">
        <v>31</v>
      </c>
      <c r="F3719" s="70" t="s">
        <v>28</v>
      </c>
      <c r="G3719" s="78">
        <v>45319</v>
      </c>
      <c r="H3719" s="78">
        <v>45748</v>
      </c>
      <c r="I3719" s="69">
        <v>12142347.82</v>
      </c>
      <c r="J3719" s="70">
        <v>0</v>
      </c>
      <c r="K3719" s="71">
        <v>1.034</v>
      </c>
      <c r="L3719" s="70">
        <v>0</v>
      </c>
      <c r="M3719" s="71">
        <v>0.57699999999999996</v>
      </c>
      <c r="N3719" s="72"/>
      <c r="O3719" s="73">
        <f>MIN(1,MAX(0,(1/(1+EXP(-(Assumptions!$B$5 + Assumptions!$B$6*$N3719))))*Assumptions!$B$3))</f>
        <v>3.9165722796764356E-2</v>
      </c>
      <c r="P3719" s="73">
        <f>VLOOKUP($F3719,Assumptions!$A$23:$B$27,2,FALSE)*Assumptions!$B$4</f>
        <v>0.35</v>
      </c>
      <c r="Q3719" s="74">
        <f t="shared" si="116"/>
        <v>166447.34008700558</v>
      </c>
      <c r="R3719" s="75" t="str">
        <f>IF($O3719&lt;Assumptions!$B$17,"A",IF($O3719&lt;Assumptions!$B$18,"B",IF($O3719&lt;Assumptions!$B$19,"C",IF($O3719&lt;Assumptions!$B$20,"D","E"))))</f>
        <v>B</v>
      </c>
      <c r="S3719" s="75">
        <f t="shared" si="117"/>
        <v>0</v>
      </c>
    </row>
    <row r="3720" spans="1:19" ht="17.399999999999999" x14ac:dyDescent="0.3">
      <c r="A3720" s="39" t="s">
        <v>719</v>
      </c>
      <c r="B3720" s="39" t="s">
        <v>50</v>
      </c>
      <c r="C3720" s="39" t="s">
        <v>144</v>
      </c>
      <c r="D3720" s="39" t="s">
        <v>42</v>
      </c>
      <c r="E3720" s="70" t="s">
        <v>31</v>
      </c>
      <c r="F3720" s="70" t="s">
        <v>28</v>
      </c>
      <c r="G3720" s="78">
        <v>45319</v>
      </c>
      <c r="H3720" s="78">
        <v>45778</v>
      </c>
      <c r="I3720" s="69">
        <v>11838704.82</v>
      </c>
      <c r="J3720" s="70">
        <v>0</v>
      </c>
      <c r="K3720" s="71">
        <v>1.048</v>
      </c>
      <c r="L3720" s="70">
        <v>0</v>
      </c>
      <c r="M3720" s="71">
        <v>0.57699999999999996</v>
      </c>
      <c r="N3720" s="72"/>
      <c r="O3720" s="73">
        <f>MIN(1,MAX(0,(1/(1+EXP(-(Assumptions!$B$5 + Assumptions!$B$6*$N3720))))*Assumptions!$B$3))</f>
        <v>3.9165722796764356E-2</v>
      </c>
      <c r="P3720" s="73">
        <f>VLOOKUP($F3720,Assumptions!$A$23:$B$27,2,FALSE)*Assumptions!$B$4</f>
        <v>0.35</v>
      </c>
      <c r="Q3720" s="74">
        <f t="shared" si="116"/>
        <v>162285.00093849332</v>
      </c>
      <c r="R3720" s="75" t="str">
        <f>IF($O3720&lt;Assumptions!$B$17,"A",IF($O3720&lt;Assumptions!$B$18,"B",IF($O3720&lt;Assumptions!$B$19,"C",IF($O3720&lt;Assumptions!$B$20,"D","E"))))</f>
        <v>B</v>
      </c>
      <c r="S3720" s="75">
        <f t="shared" si="117"/>
        <v>0</v>
      </c>
    </row>
    <row r="3721" spans="1:19" ht="17.399999999999999" x14ac:dyDescent="0.3">
      <c r="A3721" s="39" t="s">
        <v>719</v>
      </c>
      <c r="B3721" s="39" t="s">
        <v>50</v>
      </c>
      <c r="C3721" s="39" t="s">
        <v>144</v>
      </c>
      <c r="D3721" s="39" t="s">
        <v>42</v>
      </c>
      <c r="E3721" s="70" t="s">
        <v>31</v>
      </c>
      <c r="F3721" s="70" t="s">
        <v>28</v>
      </c>
      <c r="G3721" s="78">
        <v>45319</v>
      </c>
      <c r="H3721" s="78">
        <v>45809</v>
      </c>
      <c r="I3721" s="69">
        <v>11584286.6</v>
      </c>
      <c r="J3721" s="70">
        <v>0</v>
      </c>
      <c r="K3721" s="71">
        <v>1.0860000000000001</v>
      </c>
      <c r="L3721" s="70">
        <v>0</v>
      </c>
      <c r="M3721" s="71">
        <v>0.57699999999999996</v>
      </c>
      <c r="N3721" s="72"/>
      <c r="O3721" s="73">
        <f>MIN(1,MAX(0,(1/(1+EXP(-(Assumptions!$B$5 + Assumptions!$B$6*$N3721))))*Assumptions!$B$3))</f>
        <v>3.9165722796764356E-2</v>
      </c>
      <c r="P3721" s="73">
        <f>VLOOKUP($F3721,Assumptions!$A$23:$B$27,2,FALSE)*Assumptions!$B$4</f>
        <v>0.35</v>
      </c>
      <c r="Q3721" s="74">
        <f t="shared" si="116"/>
        <v>158797.43522085514</v>
      </c>
      <c r="R3721" s="75" t="str">
        <f>IF($O3721&lt;Assumptions!$B$17,"A",IF($O3721&lt;Assumptions!$B$18,"B",IF($O3721&lt;Assumptions!$B$19,"C",IF($O3721&lt;Assumptions!$B$20,"D","E"))))</f>
        <v>B</v>
      </c>
      <c r="S3721" s="75">
        <f t="shared" si="117"/>
        <v>0</v>
      </c>
    </row>
    <row r="3722" spans="1:19" ht="17.399999999999999" x14ac:dyDescent="0.3">
      <c r="A3722" s="39" t="s">
        <v>719</v>
      </c>
      <c r="B3722" s="39" t="s">
        <v>50</v>
      </c>
      <c r="C3722" s="39" t="s">
        <v>144</v>
      </c>
      <c r="D3722" s="39" t="s">
        <v>42</v>
      </c>
      <c r="E3722" s="70" t="s">
        <v>31</v>
      </c>
      <c r="F3722" s="70" t="s">
        <v>28</v>
      </c>
      <c r="G3722" s="78">
        <v>45319</v>
      </c>
      <c r="H3722" s="78">
        <v>45839</v>
      </c>
      <c r="I3722" s="69">
        <v>11263096.82</v>
      </c>
      <c r="J3722" s="70">
        <v>0</v>
      </c>
      <c r="K3722" s="71">
        <v>0.97599999999999998</v>
      </c>
      <c r="L3722" s="70">
        <v>0</v>
      </c>
      <c r="M3722" s="71">
        <v>0.57699999999999996</v>
      </c>
      <c r="N3722" s="72"/>
      <c r="O3722" s="73">
        <f>MIN(1,MAX(0,(1/(1+EXP(-(Assumptions!$B$5 + Assumptions!$B$6*$N3722))))*Assumptions!$B$3))</f>
        <v>3.9165722796764356E-2</v>
      </c>
      <c r="P3722" s="73">
        <f>VLOOKUP($F3722,Assumptions!$A$23:$B$27,2,FALSE)*Assumptions!$B$4</f>
        <v>0.35</v>
      </c>
      <c r="Q3722" s="74">
        <f t="shared" si="116"/>
        <v>154394.56475983336</v>
      </c>
      <c r="R3722" s="75" t="str">
        <f>IF($O3722&lt;Assumptions!$B$17,"A",IF($O3722&lt;Assumptions!$B$18,"B",IF($O3722&lt;Assumptions!$B$19,"C",IF($O3722&lt;Assumptions!$B$20,"D","E"))))</f>
        <v>B</v>
      </c>
      <c r="S3722" s="75">
        <f t="shared" si="117"/>
        <v>0</v>
      </c>
    </row>
    <row r="3723" spans="1:19" ht="17.399999999999999" x14ac:dyDescent="0.3">
      <c r="A3723" s="39" t="s">
        <v>719</v>
      </c>
      <c r="B3723" s="39" t="s">
        <v>50</v>
      </c>
      <c r="C3723" s="39" t="s">
        <v>144</v>
      </c>
      <c r="D3723" s="39" t="s">
        <v>42</v>
      </c>
      <c r="E3723" s="70" t="s">
        <v>31</v>
      </c>
      <c r="F3723" s="70" t="s">
        <v>28</v>
      </c>
      <c r="G3723" s="78">
        <v>45319</v>
      </c>
      <c r="H3723" s="78">
        <v>45870</v>
      </c>
      <c r="I3723" s="69">
        <v>10973368.65</v>
      </c>
      <c r="J3723" s="70">
        <v>35</v>
      </c>
      <c r="K3723" s="71">
        <v>0.439</v>
      </c>
      <c r="L3723" s="70">
        <v>0</v>
      </c>
      <c r="M3723" s="71">
        <v>0.57699999999999996</v>
      </c>
      <c r="N3723" s="72"/>
      <c r="O3723" s="73">
        <f>MIN(1,MAX(0,(1/(1+EXP(-(Assumptions!$B$5 + Assumptions!$B$6*$N3723))))*Assumptions!$B$3))</f>
        <v>3.9165722796764356E-2</v>
      </c>
      <c r="P3723" s="73">
        <f>VLOOKUP($F3723,Assumptions!$A$23:$B$27,2,FALSE)*Assumptions!$B$4</f>
        <v>0.35</v>
      </c>
      <c r="Q3723" s="74">
        <f t="shared" si="116"/>
        <v>150422.9701424115</v>
      </c>
      <c r="R3723" s="75" t="str">
        <f>IF($O3723&lt;Assumptions!$B$17,"A",IF($O3723&lt;Assumptions!$B$18,"B",IF($O3723&lt;Assumptions!$B$19,"C",IF($O3723&lt;Assumptions!$B$20,"D","E"))))</f>
        <v>B</v>
      </c>
      <c r="S3723" s="75">
        <f t="shared" si="117"/>
        <v>0</v>
      </c>
    </row>
    <row r="3724" spans="1:19" ht="17.399999999999999" x14ac:dyDescent="0.3">
      <c r="A3724" s="39" t="s">
        <v>719</v>
      </c>
      <c r="B3724" s="39" t="s">
        <v>50</v>
      </c>
      <c r="C3724" s="39" t="s">
        <v>144</v>
      </c>
      <c r="D3724" s="39" t="s">
        <v>42</v>
      </c>
      <c r="E3724" s="70" t="s">
        <v>31</v>
      </c>
      <c r="F3724" s="70" t="s">
        <v>28</v>
      </c>
      <c r="G3724" s="78">
        <v>45319</v>
      </c>
      <c r="H3724" s="78">
        <v>45901</v>
      </c>
      <c r="I3724" s="69">
        <v>10702181.84</v>
      </c>
      <c r="J3724" s="70">
        <v>0</v>
      </c>
      <c r="K3724" s="71">
        <v>0.96099999999999997</v>
      </c>
      <c r="L3724" s="70">
        <v>0</v>
      </c>
      <c r="M3724" s="71">
        <v>0.57699999999999996</v>
      </c>
      <c r="N3724" s="72"/>
      <c r="O3724" s="73">
        <f>MIN(1,MAX(0,(1/(1+EXP(-(Assumptions!$B$5 + Assumptions!$B$6*$N3724))))*Assumptions!$B$3))</f>
        <v>3.9165722796764356E-2</v>
      </c>
      <c r="P3724" s="73">
        <f>VLOOKUP($F3724,Assumptions!$A$23:$B$27,2,FALSE)*Assumptions!$B$4</f>
        <v>0.35</v>
      </c>
      <c r="Q3724" s="74">
        <f t="shared" si="116"/>
        <v>146705.5405431019</v>
      </c>
      <c r="R3724" s="75" t="str">
        <f>IF($O3724&lt;Assumptions!$B$17,"A",IF($O3724&lt;Assumptions!$B$18,"B",IF($O3724&lt;Assumptions!$B$19,"C",IF($O3724&lt;Assumptions!$B$20,"D","E"))))</f>
        <v>B</v>
      </c>
      <c r="S3724" s="75">
        <f t="shared" si="117"/>
        <v>0</v>
      </c>
    </row>
    <row r="3725" spans="1:19" ht="17.399999999999999" x14ac:dyDescent="0.3">
      <c r="A3725" s="39" t="s">
        <v>719</v>
      </c>
      <c r="B3725" s="39" t="s">
        <v>50</v>
      </c>
      <c r="C3725" s="39" t="s">
        <v>144</v>
      </c>
      <c r="D3725" s="39" t="s">
        <v>42</v>
      </c>
      <c r="E3725" s="70" t="s">
        <v>31</v>
      </c>
      <c r="F3725" s="70" t="s">
        <v>28</v>
      </c>
      <c r="G3725" s="78">
        <v>45319</v>
      </c>
      <c r="H3725" s="78">
        <v>45931</v>
      </c>
      <c r="I3725" s="69">
        <v>10459174.68</v>
      </c>
      <c r="J3725" s="70">
        <v>0</v>
      </c>
      <c r="K3725" s="71">
        <v>1.0669999999999999</v>
      </c>
      <c r="L3725" s="70">
        <v>0</v>
      </c>
      <c r="M3725" s="71">
        <v>0.57699999999999996</v>
      </c>
      <c r="N3725" s="72"/>
      <c r="O3725" s="73">
        <f>MIN(1,MAX(0,(1/(1+EXP(-(Assumptions!$B$5 + Assumptions!$B$6*$N3725))))*Assumptions!$B$3))</f>
        <v>3.9165722796764356E-2</v>
      </c>
      <c r="P3725" s="73">
        <f>VLOOKUP($F3725,Assumptions!$A$23:$B$27,2,FALSE)*Assumptions!$B$4</f>
        <v>0.35</v>
      </c>
      <c r="Q3725" s="74">
        <f t="shared" si="116"/>
        <v>143374.39766993577</v>
      </c>
      <c r="R3725" s="75" t="str">
        <f>IF($O3725&lt;Assumptions!$B$17,"A",IF($O3725&lt;Assumptions!$B$18,"B",IF($O3725&lt;Assumptions!$B$19,"C",IF($O3725&lt;Assumptions!$B$20,"D","E"))))</f>
        <v>B</v>
      </c>
      <c r="S3725" s="75">
        <f t="shared" si="117"/>
        <v>0</v>
      </c>
    </row>
    <row r="3726" spans="1:19" ht="17.399999999999999" x14ac:dyDescent="0.3">
      <c r="A3726" s="39" t="s">
        <v>719</v>
      </c>
      <c r="B3726" s="39" t="s">
        <v>50</v>
      </c>
      <c r="C3726" s="39" t="s">
        <v>144</v>
      </c>
      <c r="D3726" s="39" t="s">
        <v>42</v>
      </c>
      <c r="E3726" s="70" t="s">
        <v>31</v>
      </c>
      <c r="F3726" s="70" t="s">
        <v>28</v>
      </c>
      <c r="G3726" s="78">
        <v>45319</v>
      </c>
      <c r="H3726" s="78">
        <v>45962</v>
      </c>
      <c r="I3726" s="69">
        <v>10189242.050000001</v>
      </c>
      <c r="J3726" s="70">
        <v>0</v>
      </c>
      <c r="K3726" s="71">
        <v>1.1339999999999999</v>
      </c>
      <c r="L3726" s="70">
        <v>0</v>
      </c>
      <c r="M3726" s="71">
        <v>0.57699999999999996</v>
      </c>
      <c r="N3726" s="72"/>
      <c r="O3726" s="73">
        <f>MIN(1,MAX(0,(1/(1+EXP(-(Assumptions!$B$5 + Assumptions!$B$6*$N3726))))*Assumptions!$B$3))</f>
        <v>3.9165722796764356E-2</v>
      </c>
      <c r="P3726" s="73">
        <f>VLOOKUP($F3726,Assumptions!$A$23:$B$27,2,FALSE)*Assumptions!$B$4</f>
        <v>0.35</v>
      </c>
      <c r="Q3726" s="74">
        <f t="shared" si="116"/>
        <v>139674.16037380224</v>
      </c>
      <c r="R3726" s="75" t="str">
        <f>IF($O3726&lt;Assumptions!$B$17,"A",IF($O3726&lt;Assumptions!$B$18,"B",IF($O3726&lt;Assumptions!$B$19,"C",IF($O3726&lt;Assumptions!$B$20,"D","E"))))</f>
        <v>B</v>
      </c>
      <c r="S3726" s="75">
        <f t="shared" si="117"/>
        <v>0</v>
      </c>
    </row>
    <row r="3727" spans="1:19" ht="17.399999999999999" x14ac:dyDescent="0.3">
      <c r="A3727" s="39" t="s">
        <v>719</v>
      </c>
      <c r="B3727" s="39" t="s">
        <v>50</v>
      </c>
      <c r="C3727" s="39" t="s">
        <v>144</v>
      </c>
      <c r="D3727" s="39" t="s">
        <v>42</v>
      </c>
      <c r="E3727" s="70" t="s">
        <v>31</v>
      </c>
      <c r="F3727" s="70" t="s">
        <v>28</v>
      </c>
      <c r="G3727" s="78">
        <v>45319</v>
      </c>
      <c r="H3727" s="78">
        <v>45992</v>
      </c>
      <c r="I3727" s="69">
        <v>9968888.7100000009</v>
      </c>
      <c r="J3727" s="70">
        <v>0</v>
      </c>
      <c r="K3727" s="71">
        <v>1.103</v>
      </c>
      <c r="L3727" s="70">
        <v>0</v>
      </c>
      <c r="M3727" s="71">
        <v>0.57699999999999996</v>
      </c>
      <c r="N3727" s="72"/>
      <c r="O3727" s="73">
        <f>MIN(1,MAX(0,(1/(1+EXP(-(Assumptions!$B$5 + Assumptions!$B$6*$N3727))))*Assumptions!$B$3))</f>
        <v>3.9165722796764356E-2</v>
      </c>
      <c r="P3727" s="73">
        <f>VLOOKUP($F3727,Assumptions!$A$23:$B$27,2,FALSE)*Assumptions!$B$4</f>
        <v>0.35</v>
      </c>
      <c r="Q3727" s="74">
        <f t="shared" si="116"/>
        <v>136653.55613267884</v>
      </c>
      <c r="R3727" s="75" t="str">
        <f>IF($O3727&lt;Assumptions!$B$17,"A",IF($O3727&lt;Assumptions!$B$18,"B",IF($O3727&lt;Assumptions!$B$19,"C",IF($O3727&lt;Assumptions!$B$20,"D","E"))))</f>
        <v>B</v>
      </c>
      <c r="S3727" s="75">
        <f t="shared" si="117"/>
        <v>0</v>
      </c>
    </row>
    <row r="3728" spans="1:19" ht="17.399999999999999" x14ac:dyDescent="0.3">
      <c r="A3728" s="39" t="s">
        <v>720</v>
      </c>
      <c r="B3728" s="39" t="s">
        <v>88</v>
      </c>
      <c r="C3728" s="39" t="s">
        <v>144</v>
      </c>
      <c r="D3728" s="39" t="s">
        <v>26</v>
      </c>
      <c r="E3728" s="70" t="s">
        <v>49</v>
      </c>
      <c r="F3728" s="70" t="s">
        <v>28</v>
      </c>
      <c r="G3728" s="78">
        <v>44413</v>
      </c>
      <c r="H3728" s="78">
        <v>45658</v>
      </c>
      <c r="I3728" s="69">
        <v>6618592.2400000002</v>
      </c>
      <c r="J3728" s="70">
        <v>15</v>
      </c>
      <c r="K3728" s="71">
        <v>1.1279999999999999</v>
      </c>
      <c r="L3728" s="70">
        <v>0</v>
      </c>
      <c r="M3728" s="71">
        <v>0.875</v>
      </c>
      <c r="N3728" s="72"/>
      <c r="O3728" s="73">
        <f>MIN(1,MAX(0,(1/(1+EXP(-(Assumptions!$B$5 + Assumptions!$B$6*$N3728))))*Assumptions!$B$3))</f>
        <v>3.9165722796764356E-2</v>
      </c>
      <c r="P3728" s="73">
        <f>VLOOKUP($F3728,Assumptions!$A$23:$B$27,2,FALSE)*Assumptions!$B$4</f>
        <v>0.35</v>
      </c>
      <c r="Q3728" s="74">
        <f t="shared" si="116"/>
        <v>90727.682141829471</v>
      </c>
      <c r="R3728" s="75" t="str">
        <f>IF($O3728&lt;Assumptions!$B$17,"A",IF($O3728&lt;Assumptions!$B$18,"B",IF($O3728&lt;Assumptions!$B$19,"C",IF($O3728&lt;Assumptions!$B$20,"D","E"))))</f>
        <v>B</v>
      </c>
      <c r="S3728" s="75">
        <f t="shared" si="117"/>
        <v>0</v>
      </c>
    </row>
    <row r="3729" spans="1:19" ht="17.399999999999999" x14ac:dyDescent="0.3">
      <c r="A3729" s="39" t="s">
        <v>720</v>
      </c>
      <c r="B3729" s="39" t="s">
        <v>88</v>
      </c>
      <c r="C3729" s="39" t="s">
        <v>144</v>
      </c>
      <c r="D3729" s="39" t="s">
        <v>26</v>
      </c>
      <c r="E3729" s="70" t="s">
        <v>49</v>
      </c>
      <c r="F3729" s="70" t="s">
        <v>28</v>
      </c>
      <c r="G3729" s="78">
        <v>44413</v>
      </c>
      <c r="H3729" s="78">
        <v>45689</v>
      </c>
      <c r="I3729" s="69">
        <v>6447337.5899999999</v>
      </c>
      <c r="J3729" s="70">
        <v>0</v>
      </c>
      <c r="K3729" s="71">
        <v>0.98099999999999998</v>
      </c>
      <c r="L3729" s="70">
        <v>0</v>
      </c>
      <c r="M3729" s="71">
        <v>0.875</v>
      </c>
      <c r="N3729" s="72"/>
      <c r="O3729" s="73">
        <f>MIN(1,MAX(0,(1/(1+EXP(-(Assumptions!$B$5 + Assumptions!$B$6*$N3729))))*Assumptions!$B$3))</f>
        <v>3.9165722796764356E-2</v>
      </c>
      <c r="P3729" s="73">
        <f>VLOOKUP($F3729,Assumptions!$A$23:$B$27,2,FALSE)*Assumptions!$B$4</f>
        <v>0.35</v>
      </c>
      <c r="Q3729" s="74">
        <f t="shared" si="116"/>
        <v>88380.122889484555</v>
      </c>
      <c r="R3729" s="75" t="str">
        <f>IF($O3729&lt;Assumptions!$B$17,"A",IF($O3729&lt;Assumptions!$B$18,"B",IF($O3729&lt;Assumptions!$B$19,"C",IF($O3729&lt;Assumptions!$B$20,"D","E"))))</f>
        <v>B</v>
      </c>
      <c r="S3729" s="75">
        <f t="shared" si="117"/>
        <v>0</v>
      </c>
    </row>
    <row r="3730" spans="1:19" ht="17.399999999999999" x14ac:dyDescent="0.3">
      <c r="A3730" s="39" t="s">
        <v>720</v>
      </c>
      <c r="B3730" s="39" t="s">
        <v>88</v>
      </c>
      <c r="C3730" s="39" t="s">
        <v>144</v>
      </c>
      <c r="D3730" s="39" t="s">
        <v>26</v>
      </c>
      <c r="E3730" s="70" t="s">
        <v>49</v>
      </c>
      <c r="F3730" s="70" t="s">
        <v>28</v>
      </c>
      <c r="G3730" s="78">
        <v>44413</v>
      </c>
      <c r="H3730" s="78">
        <v>45717</v>
      </c>
      <c r="I3730" s="69">
        <v>6311532.8600000003</v>
      </c>
      <c r="J3730" s="70">
        <v>65</v>
      </c>
      <c r="K3730" s="71">
        <v>0.65100000000000002</v>
      </c>
      <c r="L3730" s="70">
        <v>0</v>
      </c>
      <c r="M3730" s="71">
        <v>0.875</v>
      </c>
      <c r="N3730" s="72"/>
      <c r="O3730" s="73">
        <f>MIN(1,MAX(0,(1/(1+EXP(-(Assumptions!$B$5 + Assumptions!$B$6*$N3730))))*Assumptions!$B$3))</f>
        <v>3.9165722796764356E-2</v>
      </c>
      <c r="P3730" s="73">
        <f>VLOOKUP($F3730,Assumptions!$A$23:$B$27,2,FALSE)*Assumptions!$B$4</f>
        <v>0.35</v>
      </c>
      <c r="Q3730" s="74">
        <f t="shared" si="116"/>
        <v>86518.511246100272</v>
      </c>
      <c r="R3730" s="75" t="str">
        <f>IF($O3730&lt;Assumptions!$B$17,"A",IF($O3730&lt;Assumptions!$B$18,"B",IF($O3730&lt;Assumptions!$B$19,"C",IF($O3730&lt;Assumptions!$B$20,"D","E"))))</f>
        <v>B</v>
      </c>
      <c r="S3730" s="75">
        <f t="shared" si="117"/>
        <v>0</v>
      </c>
    </row>
    <row r="3731" spans="1:19" ht="17.399999999999999" x14ac:dyDescent="0.3">
      <c r="A3731" s="39" t="s">
        <v>720</v>
      </c>
      <c r="B3731" s="39" t="s">
        <v>88</v>
      </c>
      <c r="C3731" s="39" t="s">
        <v>144</v>
      </c>
      <c r="D3731" s="39" t="s">
        <v>26</v>
      </c>
      <c r="E3731" s="70" t="s">
        <v>49</v>
      </c>
      <c r="F3731" s="70" t="s">
        <v>28</v>
      </c>
      <c r="G3731" s="78">
        <v>44413</v>
      </c>
      <c r="H3731" s="78">
        <v>45748</v>
      </c>
      <c r="I3731" s="69">
        <v>6160250.1900000004</v>
      </c>
      <c r="J3731" s="70">
        <v>0</v>
      </c>
      <c r="K3731" s="71">
        <v>1.121</v>
      </c>
      <c r="L3731" s="70">
        <v>0</v>
      </c>
      <c r="M3731" s="71">
        <v>0.875</v>
      </c>
      <c r="N3731" s="72"/>
      <c r="O3731" s="73">
        <f>MIN(1,MAX(0,(1/(1+EXP(-(Assumptions!$B$5 + Assumptions!$B$6*$N3731))))*Assumptions!$B$3))</f>
        <v>3.9165722796764356E-2</v>
      </c>
      <c r="P3731" s="73">
        <f>VLOOKUP($F3731,Assumptions!$A$23:$B$27,2,FALSE)*Assumptions!$B$4</f>
        <v>0.35</v>
      </c>
      <c r="Q3731" s="74">
        <f t="shared" si="116"/>
        <v>84444.727955089242</v>
      </c>
      <c r="R3731" s="75" t="str">
        <f>IF($O3731&lt;Assumptions!$B$17,"A",IF($O3731&lt;Assumptions!$B$18,"B",IF($O3731&lt;Assumptions!$B$19,"C",IF($O3731&lt;Assumptions!$B$20,"D","E"))))</f>
        <v>B</v>
      </c>
      <c r="S3731" s="75">
        <f t="shared" si="117"/>
        <v>0</v>
      </c>
    </row>
    <row r="3732" spans="1:19" ht="17.399999999999999" x14ac:dyDescent="0.3">
      <c r="A3732" s="39" t="s">
        <v>720</v>
      </c>
      <c r="B3732" s="39" t="s">
        <v>88</v>
      </c>
      <c r="C3732" s="39" t="s">
        <v>144</v>
      </c>
      <c r="D3732" s="39" t="s">
        <v>26</v>
      </c>
      <c r="E3732" s="70" t="s">
        <v>49</v>
      </c>
      <c r="F3732" s="70" t="s">
        <v>28</v>
      </c>
      <c r="G3732" s="78">
        <v>44413</v>
      </c>
      <c r="H3732" s="78">
        <v>45778</v>
      </c>
      <c r="I3732" s="69">
        <v>6006899.1900000004</v>
      </c>
      <c r="J3732" s="70">
        <v>0</v>
      </c>
      <c r="K3732" s="71">
        <v>1.109</v>
      </c>
      <c r="L3732" s="70">
        <v>0</v>
      </c>
      <c r="M3732" s="71">
        <v>0.875</v>
      </c>
      <c r="N3732" s="72"/>
      <c r="O3732" s="73">
        <f>MIN(1,MAX(0,(1/(1+EXP(-(Assumptions!$B$5 + Assumptions!$B$6*$N3732))))*Assumptions!$B$3))</f>
        <v>3.9165722796764356E-2</v>
      </c>
      <c r="P3732" s="73">
        <f>VLOOKUP($F3732,Assumptions!$A$23:$B$27,2,FALSE)*Assumptions!$B$4</f>
        <v>0.35</v>
      </c>
      <c r="Q3732" s="74">
        <f t="shared" si="116"/>
        <v>82342.591990276924</v>
      </c>
      <c r="R3732" s="75" t="str">
        <f>IF($O3732&lt;Assumptions!$B$17,"A",IF($O3732&lt;Assumptions!$B$18,"B",IF($O3732&lt;Assumptions!$B$19,"C",IF($O3732&lt;Assumptions!$B$20,"D","E"))))</f>
        <v>B</v>
      </c>
      <c r="S3732" s="75">
        <f t="shared" si="117"/>
        <v>0</v>
      </c>
    </row>
    <row r="3733" spans="1:19" ht="17.399999999999999" x14ac:dyDescent="0.3">
      <c r="A3733" s="39" t="s">
        <v>720</v>
      </c>
      <c r="B3733" s="39" t="s">
        <v>88</v>
      </c>
      <c r="C3733" s="39" t="s">
        <v>144</v>
      </c>
      <c r="D3733" s="39" t="s">
        <v>26</v>
      </c>
      <c r="E3733" s="70" t="s">
        <v>49</v>
      </c>
      <c r="F3733" s="70" t="s">
        <v>28</v>
      </c>
      <c r="G3733" s="78">
        <v>44413</v>
      </c>
      <c r="H3733" s="78">
        <v>45809</v>
      </c>
      <c r="I3733" s="69">
        <v>5878436.7300000004</v>
      </c>
      <c r="J3733" s="70">
        <v>0</v>
      </c>
      <c r="K3733" s="71">
        <v>1.0920000000000001</v>
      </c>
      <c r="L3733" s="70">
        <v>0</v>
      </c>
      <c r="M3733" s="71">
        <v>0.875</v>
      </c>
      <c r="N3733" s="72"/>
      <c r="O3733" s="73">
        <f>MIN(1,MAX(0,(1/(1+EXP(-(Assumptions!$B$5 + Assumptions!$B$6*$N3733))))*Assumptions!$B$3))</f>
        <v>3.9165722796764356E-2</v>
      </c>
      <c r="P3733" s="73">
        <f>VLOOKUP($F3733,Assumptions!$A$23:$B$27,2,FALSE)*Assumptions!$B$4</f>
        <v>0.35</v>
      </c>
      <c r="Q3733" s="74">
        <f t="shared" si="116"/>
        <v>80581.628205924266</v>
      </c>
      <c r="R3733" s="75" t="str">
        <f>IF($O3733&lt;Assumptions!$B$17,"A",IF($O3733&lt;Assumptions!$B$18,"B",IF($O3733&lt;Assumptions!$B$19,"C",IF($O3733&lt;Assumptions!$B$20,"D","E"))))</f>
        <v>B</v>
      </c>
      <c r="S3733" s="75">
        <f t="shared" si="117"/>
        <v>0</v>
      </c>
    </row>
    <row r="3734" spans="1:19" ht="17.399999999999999" x14ac:dyDescent="0.3">
      <c r="A3734" s="39" t="s">
        <v>720</v>
      </c>
      <c r="B3734" s="39" t="s">
        <v>88</v>
      </c>
      <c r="C3734" s="39" t="s">
        <v>144</v>
      </c>
      <c r="D3734" s="39" t="s">
        <v>26</v>
      </c>
      <c r="E3734" s="70" t="s">
        <v>49</v>
      </c>
      <c r="F3734" s="70" t="s">
        <v>28</v>
      </c>
      <c r="G3734" s="78">
        <v>44413</v>
      </c>
      <c r="H3734" s="78">
        <v>45839</v>
      </c>
      <c r="I3734" s="69">
        <v>5733898.7599999998</v>
      </c>
      <c r="J3734" s="70">
        <v>0</v>
      </c>
      <c r="K3734" s="71">
        <v>1.012</v>
      </c>
      <c r="L3734" s="70">
        <v>0</v>
      </c>
      <c r="M3734" s="71">
        <v>0.875</v>
      </c>
      <c r="N3734" s="72"/>
      <c r="O3734" s="73">
        <f>MIN(1,MAX(0,(1/(1+EXP(-(Assumptions!$B$5 + Assumptions!$B$6*$N3734))))*Assumptions!$B$3))</f>
        <v>3.9165722796764356E-2</v>
      </c>
      <c r="P3734" s="73">
        <f>VLOOKUP($F3734,Assumptions!$A$23:$B$27,2,FALSE)*Assumptions!$B$4</f>
        <v>0.35</v>
      </c>
      <c r="Q3734" s="74">
        <f t="shared" si="116"/>
        <v>78600.301282604793</v>
      </c>
      <c r="R3734" s="75" t="str">
        <f>IF($O3734&lt;Assumptions!$B$17,"A",IF($O3734&lt;Assumptions!$B$18,"B",IF($O3734&lt;Assumptions!$B$19,"C",IF($O3734&lt;Assumptions!$B$20,"D","E"))))</f>
        <v>B</v>
      </c>
      <c r="S3734" s="75">
        <f t="shared" si="117"/>
        <v>0</v>
      </c>
    </row>
    <row r="3735" spans="1:19" ht="17.399999999999999" x14ac:dyDescent="0.3">
      <c r="A3735" s="39" t="s">
        <v>720</v>
      </c>
      <c r="B3735" s="39" t="s">
        <v>88</v>
      </c>
      <c r="C3735" s="39" t="s">
        <v>144</v>
      </c>
      <c r="D3735" s="39" t="s">
        <v>26</v>
      </c>
      <c r="E3735" s="70" t="s">
        <v>49</v>
      </c>
      <c r="F3735" s="70" t="s">
        <v>28</v>
      </c>
      <c r="G3735" s="78">
        <v>44413</v>
      </c>
      <c r="H3735" s="78">
        <v>45870</v>
      </c>
      <c r="I3735" s="69">
        <v>5605472.5800000001</v>
      </c>
      <c r="J3735" s="70">
        <v>0</v>
      </c>
      <c r="K3735" s="71">
        <v>0.95699999999999996</v>
      </c>
      <c r="L3735" s="70">
        <v>0</v>
      </c>
      <c r="M3735" s="71">
        <v>0.875</v>
      </c>
      <c r="N3735" s="72"/>
      <c r="O3735" s="73">
        <f>MIN(1,MAX(0,(1/(1+EXP(-(Assumptions!$B$5 + Assumptions!$B$6*$N3735))))*Assumptions!$B$3))</f>
        <v>3.9165722796764356E-2</v>
      </c>
      <c r="P3735" s="73">
        <f>VLOOKUP($F3735,Assumptions!$A$23:$B$27,2,FALSE)*Assumptions!$B$4</f>
        <v>0.35</v>
      </c>
      <c r="Q3735" s="74">
        <f t="shared" si="116"/>
        <v>76839.834824600228</v>
      </c>
      <c r="R3735" s="75" t="str">
        <f>IF($O3735&lt;Assumptions!$B$17,"A",IF($O3735&lt;Assumptions!$B$18,"B",IF($O3735&lt;Assumptions!$B$19,"C",IF($O3735&lt;Assumptions!$B$20,"D","E"))))</f>
        <v>B</v>
      </c>
      <c r="S3735" s="75">
        <f t="shared" si="117"/>
        <v>0</v>
      </c>
    </row>
    <row r="3736" spans="1:19" ht="17.399999999999999" x14ac:dyDescent="0.3">
      <c r="A3736" s="39" t="s">
        <v>720</v>
      </c>
      <c r="B3736" s="39" t="s">
        <v>88</v>
      </c>
      <c r="C3736" s="39" t="s">
        <v>144</v>
      </c>
      <c r="D3736" s="39" t="s">
        <v>26</v>
      </c>
      <c r="E3736" s="70" t="s">
        <v>49</v>
      </c>
      <c r="F3736" s="70" t="s">
        <v>28</v>
      </c>
      <c r="G3736" s="78">
        <v>44413</v>
      </c>
      <c r="H3736" s="78">
        <v>45901</v>
      </c>
      <c r="I3736" s="69">
        <v>5455858.3899999997</v>
      </c>
      <c r="J3736" s="70">
        <v>0</v>
      </c>
      <c r="K3736" s="71">
        <v>1.0620000000000001</v>
      </c>
      <c r="L3736" s="70">
        <v>0</v>
      </c>
      <c r="M3736" s="71">
        <v>0.875</v>
      </c>
      <c r="N3736" s="72"/>
      <c r="O3736" s="73">
        <f>MIN(1,MAX(0,(1/(1+EXP(-(Assumptions!$B$5 + Assumptions!$B$6*$N3736))))*Assumptions!$B$3))</f>
        <v>3.9165722796764356E-2</v>
      </c>
      <c r="P3736" s="73">
        <f>VLOOKUP($F3736,Assumptions!$A$23:$B$27,2,FALSE)*Assumptions!$B$4</f>
        <v>0.35</v>
      </c>
      <c r="Q3736" s="74">
        <f t="shared" si="116"/>
        <v>74788.923062399364</v>
      </c>
      <c r="R3736" s="75" t="str">
        <f>IF($O3736&lt;Assumptions!$B$17,"A",IF($O3736&lt;Assumptions!$B$18,"B",IF($O3736&lt;Assumptions!$B$19,"C",IF($O3736&lt;Assumptions!$B$20,"D","E"))))</f>
        <v>B</v>
      </c>
      <c r="S3736" s="75">
        <f t="shared" si="117"/>
        <v>0</v>
      </c>
    </row>
    <row r="3737" spans="1:19" ht="17.399999999999999" x14ac:dyDescent="0.3">
      <c r="A3737" s="39" t="s">
        <v>720</v>
      </c>
      <c r="B3737" s="39" t="s">
        <v>88</v>
      </c>
      <c r="C3737" s="39" t="s">
        <v>144</v>
      </c>
      <c r="D3737" s="39" t="s">
        <v>26</v>
      </c>
      <c r="E3737" s="70" t="s">
        <v>49</v>
      </c>
      <c r="F3737" s="70" t="s">
        <v>28</v>
      </c>
      <c r="G3737" s="78">
        <v>44413</v>
      </c>
      <c r="H3737" s="78">
        <v>45931</v>
      </c>
      <c r="I3737" s="69">
        <v>5310454.63</v>
      </c>
      <c r="J3737" s="70">
        <v>0</v>
      </c>
      <c r="K3737" s="71">
        <v>1.0900000000000001</v>
      </c>
      <c r="L3737" s="70">
        <v>0</v>
      </c>
      <c r="M3737" s="71">
        <v>0.875</v>
      </c>
      <c r="N3737" s="72"/>
      <c r="O3737" s="73">
        <f>MIN(1,MAX(0,(1/(1+EXP(-(Assumptions!$B$5 + Assumptions!$B$6*$N3737))))*Assumptions!$B$3))</f>
        <v>3.9165722796764356E-2</v>
      </c>
      <c r="P3737" s="73">
        <f>VLOOKUP($F3737,Assumptions!$A$23:$B$27,2,FALSE)*Assumptions!$B$4</f>
        <v>0.35</v>
      </c>
      <c r="Q3737" s="74">
        <f t="shared" si="116"/>
        <v>72795.727887180823</v>
      </c>
      <c r="R3737" s="75" t="str">
        <f>IF($O3737&lt;Assumptions!$B$17,"A",IF($O3737&lt;Assumptions!$B$18,"B",IF($O3737&lt;Assumptions!$B$19,"C",IF($O3737&lt;Assumptions!$B$20,"D","E"))))</f>
        <v>B</v>
      </c>
      <c r="S3737" s="75">
        <f t="shared" si="117"/>
        <v>0</v>
      </c>
    </row>
    <row r="3738" spans="1:19" ht="17.399999999999999" x14ac:dyDescent="0.3">
      <c r="A3738" s="39" t="s">
        <v>720</v>
      </c>
      <c r="B3738" s="39" t="s">
        <v>88</v>
      </c>
      <c r="C3738" s="39" t="s">
        <v>144</v>
      </c>
      <c r="D3738" s="39" t="s">
        <v>26</v>
      </c>
      <c r="E3738" s="70" t="s">
        <v>49</v>
      </c>
      <c r="F3738" s="70" t="s">
        <v>28</v>
      </c>
      <c r="G3738" s="78">
        <v>44413</v>
      </c>
      <c r="H3738" s="78">
        <v>45962</v>
      </c>
      <c r="I3738" s="69">
        <v>5162264.7</v>
      </c>
      <c r="J3738" s="70">
        <v>65</v>
      </c>
      <c r="K3738" s="71">
        <v>0.51100000000000001</v>
      </c>
      <c r="L3738" s="70">
        <v>0</v>
      </c>
      <c r="M3738" s="71">
        <v>0.875</v>
      </c>
      <c r="N3738" s="72"/>
      <c r="O3738" s="73">
        <f>MIN(1,MAX(0,(1/(1+EXP(-(Assumptions!$B$5 + Assumptions!$B$6*$N3738))))*Assumptions!$B$3))</f>
        <v>3.9165722796764356E-2</v>
      </c>
      <c r="P3738" s="73">
        <f>VLOOKUP($F3738,Assumptions!$A$23:$B$27,2,FALSE)*Assumptions!$B$4</f>
        <v>0.35</v>
      </c>
      <c r="Q3738" s="74">
        <f t="shared" si="116"/>
        <v>70764.339885302659</v>
      </c>
      <c r="R3738" s="75" t="str">
        <f>IF($O3738&lt;Assumptions!$B$17,"A",IF($O3738&lt;Assumptions!$B$18,"B",IF($O3738&lt;Assumptions!$B$19,"C",IF($O3738&lt;Assumptions!$B$20,"D","E"))))</f>
        <v>B</v>
      </c>
      <c r="S3738" s="75">
        <f t="shared" si="117"/>
        <v>0</v>
      </c>
    </row>
    <row r="3739" spans="1:19" ht="17.399999999999999" x14ac:dyDescent="0.3">
      <c r="A3739" s="39" t="s">
        <v>720</v>
      </c>
      <c r="B3739" s="39" t="s">
        <v>88</v>
      </c>
      <c r="C3739" s="39" t="s">
        <v>144</v>
      </c>
      <c r="D3739" s="39" t="s">
        <v>26</v>
      </c>
      <c r="E3739" s="70" t="s">
        <v>49</v>
      </c>
      <c r="F3739" s="70" t="s">
        <v>28</v>
      </c>
      <c r="G3739" s="78">
        <v>44413</v>
      </c>
      <c r="H3739" s="78">
        <v>45992</v>
      </c>
      <c r="I3739" s="69">
        <v>5053199.55</v>
      </c>
      <c r="J3739" s="70">
        <v>0</v>
      </c>
      <c r="K3739" s="71">
        <v>1.1200000000000001</v>
      </c>
      <c r="L3739" s="70">
        <v>0</v>
      </c>
      <c r="M3739" s="71">
        <v>0.875</v>
      </c>
      <c r="N3739" s="72"/>
      <c r="O3739" s="73">
        <f>MIN(1,MAX(0,(1/(1+EXP(-(Assumptions!$B$5 + Assumptions!$B$6*$N3739))))*Assumptions!$B$3))</f>
        <v>3.9165722796764356E-2</v>
      </c>
      <c r="P3739" s="73">
        <f>VLOOKUP($F3739,Assumptions!$A$23:$B$27,2,FALSE)*Assumptions!$B$4</f>
        <v>0.35</v>
      </c>
      <c r="Q3739" s="74">
        <f t="shared" si="116"/>
        <v>69269.27448421203</v>
      </c>
      <c r="R3739" s="75" t="str">
        <f>IF($O3739&lt;Assumptions!$B$17,"A",IF($O3739&lt;Assumptions!$B$18,"B",IF($O3739&lt;Assumptions!$B$19,"C",IF($O3739&lt;Assumptions!$B$20,"D","E"))))</f>
        <v>B</v>
      </c>
      <c r="S3739" s="75">
        <f t="shared" si="117"/>
        <v>0</v>
      </c>
    </row>
    <row r="3740" spans="1:19" ht="17.399999999999999" x14ac:dyDescent="0.3">
      <c r="A3740" s="39" t="s">
        <v>722</v>
      </c>
      <c r="B3740" s="39" t="s">
        <v>72</v>
      </c>
      <c r="C3740" s="39" t="s">
        <v>135</v>
      </c>
      <c r="D3740" s="39" t="s">
        <v>34</v>
      </c>
      <c r="E3740" s="70" t="s">
        <v>27</v>
      </c>
      <c r="F3740" s="70" t="s">
        <v>32</v>
      </c>
      <c r="G3740" s="78">
        <v>46007</v>
      </c>
      <c r="H3740" s="78">
        <v>45992</v>
      </c>
      <c r="I3740" s="69">
        <v>1180576.32</v>
      </c>
      <c r="J3740" s="70">
        <v>15</v>
      </c>
      <c r="K3740" s="71">
        <v>0.997</v>
      </c>
      <c r="L3740" s="70">
        <v>0</v>
      </c>
      <c r="M3740" s="71">
        <v>0.92700000000000005</v>
      </c>
      <c r="N3740" s="72"/>
      <c r="O3740" s="73">
        <f>MIN(1,MAX(0,(1/(1+EXP(-(Assumptions!$B$5 + Assumptions!$B$6*$N3740))))*Assumptions!$B$3))</f>
        <v>3.9165722796764356E-2</v>
      </c>
      <c r="P3740" s="73">
        <f>VLOOKUP($F3740,Assumptions!$A$23:$B$27,2,FALSE)*Assumptions!$B$4</f>
        <v>0.5</v>
      </c>
      <c r="Q3740" s="74">
        <f t="shared" si="116"/>
        <v>23119.062444772087</v>
      </c>
      <c r="R3740" s="75" t="str">
        <f>IF($O3740&lt;Assumptions!$B$17,"A",IF($O3740&lt;Assumptions!$B$18,"B",IF($O3740&lt;Assumptions!$B$19,"C",IF($O3740&lt;Assumptions!$B$20,"D","E"))))</f>
        <v>B</v>
      </c>
      <c r="S3740" s="75">
        <f t="shared" si="117"/>
        <v>0</v>
      </c>
    </row>
    <row r="3741" spans="1:19" ht="17.399999999999999" x14ac:dyDescent="0.3">
      <c r="A3741" s="39" t="s">
        <v>724</v>
      </c>
      <c r="B3741" s="39" t="s">
        <v>92</v>
      </c>
      <c r="C3741" s="39" t="s">
        <v>135</v>
      </c>
      <c r="D3741" s="39" t="s">
        <v>48</v>
      </c>
      <c r="E3741" s="70" t="s">
        <v>39</v>
      </c>
      <c r="F3741" s="70" t="s">
        <v>28</v>
      </c>
      <c r="G3741" s="78">
        <v>44210</v>
      </c>
      <c r="H3741" s="78">
        <v>45658</v>
      </c>
      <c r="I3741" s="69">
        <v>2118204.2799999998</v>
      </c>
      <c r="J3741" s="70">
        <v>95</v>
      </c>
      <c r="K3741" s="71">
        <v>0.38400000000000001</v>
      </c>
      <c r="L3741" s="70">
        <v>0</v>
      </c>
      <c r="M3741" s="71">
        <v>0.50700000000000001</v>
      </c>
      <c r="N3741" s="72"/>
      <c r="O3741" s="73">
        <f>MIN(1,MAX(0,(1/(1+EXP(-(Assumptions!$B$5 + Assumptions!$B$6*$N3741))))*Assumptions!$B$3))</f>
        <v>3.9165722796764356E-2</v>
      </c>
      <c r="P3741" s="73">
        <f>VLOOKUP($F3741,Assumptions!$A$23:$B$27,2,FALSE)*Assumptions!$B$4</f>
        <v>0.35</v>
      </c>
      <c r="Q3741" s="74">
        <f t="shared" si="116"/>
        <v>29036.350580089933</v>
      </c>
      <c r="R3741" s="75" t="str">
        <f>IF($O3741&lt;Assumptions!$B$17,"A",IF($O3741&lt;Assumptions!$B$18,"B",IF($O3741&lt;Assumptions!$B$19,"C",IF($O3741&lt;Assumptions!$B$20,"D","E"))))</f>
        <v>B</v>
      </c>
      <c r="S3741" s="75">
        <f t="shared" si="117"/>
        <v>0</v>
      </c>
    </row>
    <row r="3742" spans="1:19" ht="17.399999999999999" x14ac:dyDescent="0.3">
      <c r="A3742" s="39" t="s">
        <v>724</v>
      </c>
      <c r="B3742" s="39" t="s">
        <v>92</v>
      </c>
      <c r="C3742" s="39" t="s">
        <v>135</v>
      </c>
      <c r="D3742" s="39" t="s">
        <v>48</v>
      </c>
      <c r="E3742" s="70" t="s">
        <v>39</v>
      </c>
      <c r="F3742" s="70" t="s">
        <v>28</v>
      </c>
      <c r="G3742" s="78">
        <v>44210</v>
      </c>
      <c r="H3742" s="78">
        <v>45689</v>
      </c>
      <c r="I3742" s="69">
        <v>2053641.52</v>
      </c>
      <c r="J3742" s="70">
        <v>95</v>
      </c>
      <c r="K3742" s="71">
        <v>0.27400000000000002</v>
      </c>
      <c r="L3742" s="70">
        <v>0</v>
      </c>
      <c r="M3742" s="71">
        <v>0.50700000000000001</v>
      </c>
      <c r="N3742" s="72"/>
      <c r="O3742" s="73">
        <f>MIN(1,MAX(0,(1/(1+EXP(-(Assumptions!$B$5 + Assumptions!$B$6*$N3742))))*Assumptions!$B$3))</f>
        <v>3.9165722796764356E-2</v>
      </c>
      <c r="P3742" s="73">
        <f>VLOOKUP($F3742,Assumptions!$A$23:$B$27,2,FALSE)*Assumptions!$B$4</f>
        <v>0.35</v>
      </c>
      <c r="Q3742" s="74">
        <f t="shared" si="116"/>
        <v>28151.324073686032</v>
      </c>
      <c r="R3742" s="75" t="str">
        <f>IF($O3742&lt;Assumptions!$B$17,"A",IF($O3742&lt;Assumptions!$B$18,"B",IF($O3742&lt;Assumptions!$B$19,"C",IF($O3742&lt;Assumptions!$B$20,"D","E"))))</f>
        <v>B</v>
      </c>
      <c r="S3742" s="75">
        <f t="shared" si="117"/>
        <v>0</v>
      </c>
    </row>
    <row r="3743" spans="1:19" ht="17.399999999999999" x14ac:dyDescent="0.3">
      <c r="A3743" s="39" t="s">
        <v>724</v>
      </c>
      <c r="B3743" s="39" t="s">
        <v>92</v>
      </c>
      <c r="C3743" s="39" t="s">
        <v>135</v>
      </c>
      <c r="D3743" s="39" t="s">
        <v>48</v>
      </c>
      <c r="E3743" s="70" t="s">
        <v>39</v>
      </c>
      <c r="F3743" s="70" t="s">
        <v>28</v>
      </c>
      <c r="G3743" s="78">
        <v>44210</v>
      </c>
      <c r="H3743" s="78">
        <v>45717</v>
      </c>
      <c r="I3743" s="69">
        <v>1999538.59</v>
      </c>
      <c r="J3743" s="70">
        <v>0</v>
      </c>
      <c r="K3743" s="71">
        <v>0.98099999999999998</v>
      </c>
      <c r="L3743" s="70">
        <v>0</v>
      </c>
      <c r="M3743" s="71">
        <v>0.50700000000000001</v>
      </c>
      <c r="N3743" s="72"/>
      <c r="O3743" s="73">
        <f>MIN(1,MAX(0,(1/(1+EXP(-(Assumptions!$B$5 + Assumptions!$B$6*$N3743))))*Assumptions!$B$3))</f>
        <v>3.9165722796764356E-2</v>
      </c>
      <c r="P3743" s="73">
        <f>VLOOKUP($F3743,Assumptions!$A$23:$B$27,2,FALSE)*Assumptions!$B$4</f>
        <v>0.35</v>
      </c>
      <c r="Q3743" s="74">
        <f t="shared" si="116"/>
        <v>27409.680948080568</v>
      </c>
      <c r="R3743" s="75" t="str">
        <f>IF($O3743&lt;Assumptions!$B$17,"A",IF($O3743&lt;Assumptions!$B$18,"B",IF($O3743&lt;Assumptions!$B$19,"C",IF($O3743&lt;Assumptions!$B$20,"D","E"))))</f>
        <v>B</v>
      </c>
      <c r="S3743" s="75">
        <f t="shared" si="117"/>
        <v>0</v>
      </c>
    </row>
    <row r="3744" spans="1:19" ht="17.399999999999999" x14ac:dyDescent="0.3">
      <c r="A3744" s="39" t="s">
        <v>724</v>
      </c>
      <c r="B3744" s="39" t="s">
        <v>92</v>
      </c>
      <c r="C3744" s="39" t="s">
        <v>135</v>
      </c>
      <c r="D3744" s="39" t="s">
        <v>48</v>
      </c>
      <c r="E3744" s="70" t="s">
        <v>39</v>
      </c>
      <c r="F3744" s="70" t="s">
        <v>28</v>
      </c>
      <c r="G3744" s="78">
        <v>44210</v>
      </c>
      <c r="H3744" s="78">
        <v>45748</v>
      </c>
      <c r="I3744" s="69">
        <v>1935153.9</v>
      </c>
      <c r="J3744" s="70">
        <v>65</v>
      </c>
      <c r="K3744" s="71">
        <v>0.47499999999999998</v>
      </c>
      <c r="L3744" s="70">
        <v>0</v>
      </c>
      <c r="M3744" s="71">
        <v>0.50700000000000001</v>
      </c>
      <c r="N3744" s="72"/>
      <c r="O3744" s="73">
        <f>MIN(1,MAX(0,(1/(1+EXP(-(Assumptions!$B$5 + Assumptions!$B$6*$N3744))))*Assumptions!$B$3))</f>
        <v>3.9165722796764356E-2</v>
      </c>
      <c r="P3744" s="73">
        <f>VLOOKUP($F3744,Assumptions!$A$23:$B$27,2,FALSE)*Assumptions!$B$4</f>
        <v>0.35</v>
      </c>
      <c r="Q3744" s="74">
        <f t="shared" si="116"/>
        <v>26527.095425767107</v>
      </c>
      <c r="R3744" s="75" t="str">
        <f>IF($O3744&lt;Assumptions!$B$17,"A",IF($O3744&lt;Assumptions!$B$18,"B",IF($O3744&lt;Assumptions!$B$19,"C",IF($O3744&lt;Assumptions!$B$20,"D","E"))))</f>
        <v>B</v>
      </c>
      <c r="S3744" s="75">
        <f t="shared" si="117"/>
        <v>0</v>
      </c>
    </row>
    <row r="3745" spans="1:19" ht="17.399999999999999" x14ac:dyDescent="0.3">
      <c r="A3745" s="39" t="s">
        <v>724</v>
      </c>
      <c r="B3745" s="39" t="s">
        <v>92</v>
      </c>
      <c r="C3745" s="39" t="s">
        <v>135</v>
      </c>
      <c r="D3745" s="39" t="s">
        <v>48</v>
      </c>
      <c r="E3745" s="70" t="s">
        <v>39</v>
      </c>
      <c r="F3745" s="70" t="s">
        <v>28</v>
      </c>
      <c r="G3745" s="78">
        <v>44210</v>
      </c>
      <c r="H3745" s="78">
        <v>45778</v>
      </c>
      <c r="I3745" s="69">
        <v>1878251.27</v>
      </c>
      <c r="J3745" s="70">
        <v>95</v>
      </c>
      <c r="K3745" s="71">
        <v>0.17299999999999999</v>
      </c>
      <c r="L3745" s="70">
        <v>0</v>
      </c>
      <c r="M3745" s="71">
        <v>0.50700000000000001</v>
      </c>
      <c r="N3745" s="72"/>
      <c r="O3745" s="73">
        <f>MIN(1,MAX(0,(1/(1+EXP(-(Assumptions!$B$5 + Assumptions!$B$6*$N3745))))*Assumptions!$B$3))</f>
        <v>3.9165722796764356E-2</v>
      </c>
      <c r="P3745" s="73">
        <f>VLOOKUP($F3745,Assumptions!$A$23:$B$27,2,FALSE)*Assumptions!$B$4</f>
        <v>0.35</v>
      </c>
      <c r="Q3745" s="74">
        <f t="shared" si="116"/>
        <v>25747.074004221711</v>
      </c>
      <c r="R3745" s="75" t="str">
        <f>IF($O3745&lt;Assumptions!$B$17,"A",IF($O3745&lt;Assumptions!$B$18,"B",IF($O3745&lt;Assumptions!$B$19,"C",IF($O3745&lt;Assumptions!$B$20,"D","E"))))</f>
        <v>B</v>
      </c>
      <c r="S3745" s="75">
        <f t="shared" si="117"/>
        <v>0</v>
      </c>
    </row>
    <row r="3746" spans="1:19" ht="17.399999999999999" x14ac:dyDescent="0.3">
      <c r="A3746" s="39" t="s">
        <v>724</v>
      </c>
      <c r="B3746" s="39" t="s">
        <v>92</v>
      </c>
      <c r="C3746" s="39" t="s">
        <v>135</v>
      </c>
      <c r="D3746" s="39" t="s">
        <v>48</v>
      </c>
      <c r="E3746" s="70" t="s">
        <v>39</v>
      </c>
      <c r="F3746" s="70" t="s">
        <v>28</v>
      </c>
      <c r="G3746" s="78">
        <v>44210</v>
      </c>
      <c r="H3746" s="78">
        <v>45809</v>
      </c>
      <c r="I3746" s="69">
        <v>1827313.23</v>
      </c>
      <c r="J3746" s="70">
        <v>0</v>
      </c>
      <c r="K3746" s="71">
        <v>1.143</v>
      </c>
      <c r="L3746" s="70">
        <v>0</v>
      </c>
      <c r="M3746" s="71">
        <v>0.50700000000000001</v>
      </c>
      <c r="N3746" s="72"/>
      <c r="O3746" s="73">
        <f>MIN(1,MAX(0,(1/(1+EXP(-(Assumptions!$B$5 + Assumptions!$B$6*$N3746))))*Assumptions!$B$3))</f>
        <v>3.9165722796764356E-2</v>
      </c>
      <c r="P3746" s="73">
        <f>VLOOKUP($F3746,Assumptions!$A$23:$B$27,2,FALSE)*Assumptions!$B$4</f>
        <v>0.35</v>
      </c>
      <c r="Q3746" s="74">
        <f t="shared" si="116"/>
        <v>25048.815200164034</v>
      </c>
      <c r="R3746" s="75" t="str">
        <f>IF($O3746&lt;Assumptions!$B$17,"A",IF($O3746&lt;Assumptions!$B$18,"B",IF($O3746&lt;Assumptions!$B$19,"C",IF($O3746&lt;Assumptions!$B$20,"D","E"))))</f>
        <v>B</v>
      </c>
      <c r="S3746" s="75">
        <f t="shared" si="117"/>
        <v>0</v>
      </c>
    </row>
    <row r="3747" spans="1:19" ht="17.399999999999999" x14ac:dyDescent="0.3">
      <c r="A3747" s="39" t="s">
        <v>724</v>
      </c>
      <c r="B3747" s="39" t="s">
        <v>92</v>
      </c>
      <c r="C3747" s="39" t="s">
        <v>135</v>
      </c>
      <c r="D3747" s="39" t="s">
        <v>48</v>
      </c>
      <c r="E3747" s="70" t="s">
        <v>39</v>
      </c>
      <c r="F3747" s="70" t="s">
        <v>28</v>
      </c>
      <c r="G3747" s="78">
        <v>44210</v>
      </c>
      <c r="H3747" s="78">
        <v>45839</v>
      </c>
      <c r="I3747" s="69">
        <v>1768745.24</v>
      </c>
      <c r="J3747" s="70">
        <v>35</v>
      </c>
      <c r="K3747" s="71">
        <v>0.69099999999999995</v>
      </c>
      <c r="L3747" s="70">
        <v>0</v>
      </c>
      <c r="M3747" s="71">
        <v>0.50700000000000001</v>
      </c>
      <c r="N3747" s="72"/>
      <c r="O3747" s="73">
        <f>MIN(1,MAX(0,(1/(1+EXP(-(Assumptions!$B$5 + Assumptions!$B$6*$N3747))))*Assumptions!$B$3))</f>
        <v>3.9165722796764356E-2</v>
      </c>
      <c r="P3747" s="73">
        <f>VLOOKUP($F3747,Assumptions!$A$23:$B$27,2,FALSE)*Assumptions!$B$4</f>
        <v>0.35</v>
      </c>
      <c r="Q3747" s="74">
        <f t="shared" si="116"/>
        <v>24245.965018777755</v>
      </c>
      <c r="R3747" s="75" t="str">
        <f>IF($O3747&lt;Assumptions!$B$17,"A",IF($O3747&lt;Assumptions!$B$18,"B",IF($O3747&lt;Assumptions!$B$19,"C",IF($O3747&lt;Assumptions!$B$20,"D","E"))))</f>
        <v>B</v>
      </c>
      <c r="S3747" s="75">
        <f t="shared" si="117"/>
        <v>0</v>
      </c>
    </row>
    <row r="3748" spans="1:19" ht="17.399999999999999" x14ac:dyDescent="0.3">
      <c r="A3748" s="39" t="s">
        <v>724</v>
      </c>
      <c r="B3748" s="39" t="s">
        <v>92</v>
      </c>
      <c r="C3748" s="39" t="s">
        <v>135</v>
      </c>
      <c r="D3748" s="39" t="s">
        <v>48</v>
      </c>
      <c r="E3748" s="70" t="s">
        <v>39</v>
      </c>
      <c r="F3748" s="70" t="s">
        <v>28</v>
      </c>
      <c r="G3748" s="78">
        <v>44210</v>
      </c>
      <c r="H3748" s="78">
        <v>45870</v>
      </c>
      <c r="I3748" s="69">
        <v>1721143.19</v>
      </c>
      <c r="J3748" s="70">
        <v>65</v>
      </c>
      <c r="K3748" s="71">
        <v>0.48199999999999998</v>
      </c>
      <c r="L3748" s="70">
        <v>0</v>
      </c>
      <c r="M3748" s="71">
        <v>0.50700000000000001</v>
      </c>
      <c r="N3748" s="72"/>
      <c r="O3748" s="73">
        <f>MIN(1,MAX(0,(1/(1+EXP(-(Assumptions!$B$5 + Assumptions!$B$6*$N3748))))*Assumptions!$B$3))</f>
        <v>3.9165722796764356E-2</v>
      </c>
      <c r="P3748" s="73">
        <f>VLOOKUP($F3748,Assumptions!$A$23:$B$27,2,FALSE)*Assumptions!$B$4</f>
        <v>0.35</v>
      </c>
      <c r="Q3748" s="74">
        <f t="shared" si="116"/>
        <v>23593.435975577551</v>
      </c>
      <c r="R3748" s="75" t="str">
        <f>IF($O3748&lt;Assumptions!$B$17,"A",IF($O3748&lt;Assumptions!$B$18,"B",IF($O3748&lt;Assumptions!$B$19,"C",IF($O3748&lt;Assumptions!$B$20,"D","E"))))</f>
        <v>B</v>
      </c>
      <c r="S3748" s="75">
        <f t="shared" si="117"/>
        <v>0</v>
      </c>
    </row>
    <row r="3749" spans="1:19" ht="17.399999999999999" x14ac:dyDescent="0.3">
      <c r="A3749" s="39" t="s">
        <v>724</v>
      </c>
      <c r="B3749" s="39" t="s">
        <v>92</v>
      </c>
      <c r="C3749" s="39" t="s">
        <v>135</v>
      </c>
      <c r="D3749" s="39" t="s">
        <v>48</v>
      </c>
      <c r="E3749" s="70" t="s">
        <v>39</v>
      </c>
      <c r="F3749" s="70" t="s">
        <v>28</v>
      </c>
      <c r="G3749" s="78">
        <v>44210</v>
      </c>
      <c r="H3749" s="78">
        <v>45901</v>
      </c>
      <c r="I3749" s="69">
        <v>1667396.56</v>
      </c>
      <c r="J3749" s="70">
        <v>0</v>
      </c>
      <c r="K3749" s="71">
        <v>0.95199999999999996</v>
      </c>
      <c r="L3749" s="70">
        <v>0</v>
      </c>
      <c r="M3749" s="71">
        <v>0.50700000000000001</v>
      </c>
      <c r="N3749" s="72"/>
      <c r="O3749" s="73">
        <f>MIN(1,MAX(0,(1/(1+EXP(-(Assumptions!$B$5 + Assumptions!$B$6*$N3749))))*Assumptions!$B$3))</f>
        <v>3.9165722796764356E-2</v>
      </c>
      <c r="P3749" s="73">
        <f>VLOOKUP($F3749,Assumptions!$A$23:$B$27,2,FALSE)*Assumptions!$B$4</f>
        <v>0.35</v>
      </c>
      <c r="Q3749" s="74">
        <f t="shared" si="116"/>
        <v>22856.677011433465</v>
      </c>
      <c r="R3749" s="75" t="str">
        <f>IF($O3749&lt;Assumptions!$B$17,"A",IF($O3749&lt;Assumptions!$B$18,"B",IF($O3749&lt;Assumptions!$B$19,"C",IF($O3749&lt;Assumptions!$B$20,"D","E"))))</f>
        <v>B</v>
      </c>
      <c r="S3749" s="75">
        <f t="shared" si="117"/>
        <v>0</v>
      </c>
    </row>
    <row r="3750" spans="1:19" ht="17.399999999999999" x14ac:dyDescent="0.3">
      <c r="A3750" s="39" t="s">
        <v>724</v>
      </c>
      <c r="B3750" s="39" t="s">
        <v>92</v>
      </c>
      <c r="C3750" s="39" t="s">
        <v>135</v>
      </c>
      <c r="D3750" s="39" t="s">
        <v>48</v>
      </c>
      <c r="E3750" s="70" t="s">
        <v>39</v>
      </c>
      <c r="F3750" s="70" t="s">
        <v>28</v>
      </c>
      <c r="G3750" s="78">
        <v>44210</v>
      </c>
      <c r="H3750" s="78">
        <v>45931</v>
      </c>
      <c r="I3750" s="69">
        <v>1622345.64</v>
      </c>
      <c r="J3750" s="70">
        <v>15</v>
      </c>
      <c r="K3750" s="71">
        <v>1.1339999999999999</v>
      </c>
      <c r="L3750" s="70">
        <v>0</v>
      </c>
      <c r="M3750" s="71">
        <v>0.50700000000000001</v>
      </c>
      <c r="N3750" s="72"/>
      <c r="O3750" s="73">
        <f>MIN(1,MAX(0,(1/(1+EXP(-(Assumptions!$B$5 + Assumptions!$B$6*$N3750))))*Assumptions!$B$3))</f>
        <v>3.9165722796764356E-2</v>
      </c>
      <c r="P3750" s="73">
        <f>VLOOKUP($F3750,Assumptions!$A$23:$B$27,2,FALSE)*Assumptions!$B$4</f>
        <v>0.35</v>
      </c>
      <c r="Q3750" s="74">
        <f t="shared" si="116"/>
        <v>22239.118865872737</v>
      </c>
      <c r="R3750" s="75" t="str">
        <f>IF($O3750&lt;Assumptions!$B$17,"A",IF($O3750&lt;Assumptions!$B$18,"B",IF($O3750&lt;Assumptions!$B$19,"C",IF($O3750&lt;Assumptions!$B$20,"D","E"))))</f>
        <v>B</v>
      </c>
      <c r="S3750" s="75">
        <f t="shared" si="117"/>
        <v>0</v>
      </c>
    </row>
    <row r="3751" spans="1:19" ht="17.399999999999999" x14ac:dyDescent="0.3">
      <c r="A3751" s="39" t="s">
        <v>724</v>
      </c>
      <c r="B3751" s="39" t="s">
        <v>92</v>
      </c>
      <c r="C3751" s="39" t="s">
        <v>135</v>
      </c>
      <c r="D3751" s="39" t="s">
        <v>48</v>
      </c>
      <c r="E3751" s="70" t="s">
        <v>39</v>
      </c>
      <c r="F3751" s="70" t="s">
        <v>28</v>
      </c>
      <c r="G3751" s="78">
        <v>44210</v>
      </c>
      <c r="H3751" s="78">
        <v>45962</v>
      </c>
      <c r="I3751" s="69">
        <v>1576574.34</v>
      </c>
      <c r="J3751" s="70">
        <v>35</v>
      </c>
      <c r="K3751" s="71">
        <v>0.44600000000000001</v>
      </c>
      <c r="L3751" s="70">
        <v>0</v>
      </c>
      <c r="M3751" s="71">
        <v>0.50700000000000001</v>
      </c>
      <c r="N3751" s="72"/>
      <c r="O3751" s="73">
        <f>MIN(1,MAX(0,(1/(1+EXP(-(Assumptions!$B$5 + Assumptions!$B$6*$N3751))))*Assumptions!$B$3))</f>
        <v>3.9165722796764356E-2</v>
      </c>
      <c r="P3751" s="73">
        <f>VLOOKUP($F3751,Assumptions!$A$23:$B$27,2,FALSE)*Assumptions!$B$4</f>
        <v>0.35</v>
      </c>
      <c r="Q3751" s="74">
        <f t="shared" si="116"/>
        <v>21611.6857491261</v>
      </c>
      <c r="R3751" s="75" t="str">
        <f>IF($O3751&lt;Assumptions!$B$17,"A",IF($O3751&lt;Assumptions!$B$18,"B",IF($O3751&lt;Assumptions!$B$19,"C",IF($O3751&lt;Assumptions!$B$20,"D","E"))))</f>
        <v>B</v>
      </c>
      <c r="S3751" s="75">
        <f t="shared" si="117"/>
        <v>0</v>
      </c>
    </row>
    <row r="3752" spans="1:19" ht="17.399999999999999" x14ac:dyDescent="0.3">
      <c r="A3752" s="39" t="s">
        <v>724</v>
      </c>
      <c r="B3752" s="39" t="s">
        <v>92</v>
      </c>
      <c r="C3752" s="39" t="s">
        <v>135</v>
      </c>
      <c r="D3752" s="39" t="s">
        <v>48</v>
      </c>
      <c r="E3752" s="70" t="s">
        <v>39</v>
      </c>
      <c r="F3752" s="70" t="s">
        <v>28</v>
      </c>
      <c r="G3752" s="78">
        <v>44210</v>
      </c>
      <c r="H3752" s="78">
        <v>45992</v>
      </c>
      <c r="I3752" s="69">
        <v>1534626.98</v>
      </c>
      <c r="J3752" s="70">
        <v>0</v>
      </c>
      <c r="K3752" s="71">
        <v>1.093</v>
      </c>
      <c r="L3752" s="70">
        <v>0</v>
      </c>
      <c r="M3752" s="71">
        <v>0.50700000000000001</v>
      </c>
      <c r="N3752" s="72"/>
      <c r="O3752" s="73">
        <f>MIN(1,MAX(0,(1/(1+EXP(-(Assumptions!$B$5 + Assumptions!$B$6*$N3752))))*Assumptions!$B$3))</f>
        <v>3.9165722796764356E-2</v>
      </c>
      <c r="P3752" s="73">
        <f>VLOOKUP($F3752,Assumptions!$A$23:$B$27,2,FALSE)*Assumptions!$B$4</f>
        <v>0.35</v>
      </c>
      <c r="Q3752" s="74">
        <f t="shared" si="116"/>
        <v>21036.671213290472</v>
      </c>
      <c r="R3752" s="75" t="str">
        <f>IF($O3752&lt;Assumptions!$B$17,"A",IF($O3752&lt;Assumptions!$B$18,"B",IF($O3752&lt;Assumptions!$B$19,"C",IF($O3752&lt;Assumptions!$B$20,"D","E"))))</f>
        <v>B</v>
      </c>
      <c r="S3752" s="75">
        <f t="shared" si="117"/>
        <v>0</v>
      </c>
    </row>
    <row r="3753" spans="1:19" ht="17.399999999999999" x14ac:dyDescent="0.3">
      <c r="A3753" s="39" t="s">
        <v>725</v>
      </c>
      <c r="B3753" s="39" t="s">
        <v>80</v>
      </c>
      <c r="C3753" s="39" t="s">
        <v>135</v>
      </c>
      <c r="D3753" s="39" t="s">
        <v>38</v>
      </c>
      <c r="E3753" s="70" t="s">
        <v>49</v>
      </c>
      <c r="F3753" s="70" t="s">
        <v>32</v>
      </c>
      <c r="G3753" s="78">
        <v>45478</v>
      </c>
      <c r="H3753" s="78">
        <v>45658</v>
      </c>
      <c r="I3753" s="69">
        <v>2821007.33</v>
      </c>
      <c r="J3753" s="70">
        <v>0</v>
      </c>
      <c r="K3753" s="71">
        <v>1.1479999999999999</v>
      </c>
      <c r="L3753" s="70">
        <v>0</v>
      </c>
      <c r="M3753" s="71">
        <v>0.69199999999999995</v>
      </c>
      <c r="N3753" s="72"/>
      <c r="O3753" s="73">
        <f>MIN(1,MAX(0,(1/(1+EXP(-(Assumptions!$B$5 + Assumptions!$B$6*$N3753))))*Assumptions!$B$3))</f>
        <v>3.9165722796764356E-2</v>
      </c>
      <c r="P3753" s="73">
        <f>VLOOKUP($F3753,Assumptions!$A$23:$B$27,2,FALSE)*Assumptions!$B$4</f>
        <v>0.5</v>
      </c>
      <c r="Q3753" s="74">
        <f t="shared" si="116"/>
        <v>55243.395547210173</v>
      </c>
      <c r="R3753" s="75" t="str">
        <f>IF($O3753&lt;Assumptions!$B$17,"A",IF($O3753&lt;Assumptions!$B$18,"B",IF($O3753&lt;Assumptions!$B$19,"C",IF($O3753&lt;Assumptions!$B$20,"D","E"))))</f>
        <v>B</v>
      </c>
      <c r="S3753" s="75">
        <f t="shared" si="117"/>
        <v>0</v>
      </c>
    </row>
    <row r="3754" spans="1:19" ht="17.399999999999999" x14ac:dyDescent="0.3">
      <c r="A3754" s="39" t="s">
        <v>725</v>
      </c>
      <c r="B3754" s="39" t="s">
        <v>80</v>
      </c>
      <c r="C3754" s="39" t="s">
        <v>135</v>
      </c>
      <c r="D3754" s="39" t="s">
        <v>38</v>
      </c>
      <c r="E3754" s="70" t="s">
        <v>49</v>
      </c>
      <c r="F3754" s="70" t="s">
        <v>32</v>
      </c>
      <c r="G3754" s="78">
        <v>45478</v>
      </c>
      <c r="H3754" s="78">
        <v>45689</v>
      </c>
      <c r="I3754" s="69">
        <v>2737814.81</v>
      </c>
      <c r="J3754" s="70">
        <v>65</v>
      </c>
      <c r="K3754" s="71">
        <v>0.45500000000000002</v>
      </c>
      <c r="L3754" s="70">
        <v>0</v>
      </c>
      <c r="M3754" s="71">
        <v>0.69199999999999995</v>
      </c>
      <c r="N3754" s="72"/>
      <c r="O3754" s="73">
        <f>MIN(1,MAX(0,(1/(1+EXP(-(Assumptions!$B$5 + Assumptions!$B$6*$N3754))))*Assumptions!$B$3))</f>
        <v>3.9165722796764356E-2</v>
      </c>
      <c r="P3754" s="73">
        <f>VLOOKUP($F3754,Assumptions!$A$23:$B$27,2,FALSE)*Assumptions!$B$4</f>
        <v>0.5</v>
      </c>
      <c r="Q3754" s="74">
        <f t="shared" si="116"/>
        <v>53614.247958668035</v>
      </c>
      <c r="R3754" s="75" t="str">
        <f>IF($O3754&lt;Assumptions!$B$17,"A",IF($O3754&lt;Assumptions!$B$18,"B",IF($O3754&lt;Assumptions!$B$19,"C",IF($O3754&lt;Assumptions!$B$20,"D","E"))))</f>
        <v>B</v>
      </c>
      <c r="S3754" s="75">
        <f t="shared" si="117"/>
        <v>0</v>
      </c>
    </row>
    <row r="3755" spans="1:19" ht="17.399999999999999" x14ac:dyDescent="0.3">
      <c r="A3755" s="39" t="s">
        <v>725</v>
      </c>
      <c r="B3755" s="39" t="s">
        <v>80</v>
      </c>
      <c r="C3755" s="39" t="s">
        <v>135</v>
      </c>
      <c r="D3755" s="39" t="s">
        <v>38</v>
      </c>
      <c r="E3755" s="70" t="s">
        <v>49</v>
      </c>
      <c r="F3755" s="70" t="s">
        <v>32</v>
      </c>
      <c r="G3755" s="78">
        <v>45478</v>
      </c>
      <c r="H3755" s="78">
        <v>45717</v>
      </c>
      <c r="I3755" s="69">
        <v>2657693.7799999998</v>
      </c>
      <c r="J3755" s="70">
        <v>0</v>
      </c>
      <c r="K3755" s="71">
        <v>1.008</v>
      </c>
      <c r="L3755" s="70">
        <v>0</v>
      </c>
      <c r="M3755" s="71">
        <v>0.69199999999999995</v>
      </c>
      <c r="N3755" s="72"/>
      <c r="O3755" s="73">
        <f>MIN(1,MAX(0,(1/(1+EXP(-(Assumptions!$B$5 + Assumptions!$B$6*$N3755))))*Assumptions!$B$3))</f>
        <v>3.9165722796764356E-2</v>
      </c>
      <c r="P3755" s="73">
        <f>VLOOKUP($F3755,Assumptions!$A$23:$B$27,2,FALSE)*Assumptions!$B$4</f>
        <v>0.5</v>
      </c>
      <c r="Q3755" s="74">
        <f t="shared" si="116"/>
        <v>52045.24893308241</v>
      </c>
      <c r="R3755" s="75" t="str">
        <f>IF($O3755&lt;Assumptions!$B$17,"A",IF($O3755&lt;Assumptions!$B$18,"B",IF($O3755&lt;Assumptions!$B$19,"C",IF($O3755&lt;Assumptions!$B$20,"D","E"))))</f>
        <v>B</v>
      </c>
      <c r="S3755" s="75">
        <f t="shared" si="117"/>
        <v>0</v>
      </c>
    </row>
    <row r="3756" spans="1:19" ht="17.399999999999999" x14ac:dyDescent="0.3">
      <c r="A3756" s="39" t="s">
        <v>725</v>
      </c>
      <c r="B3756" s="39" t="s">
        <v>80</v>
      </c>
      <c r="C3756" s="39" t="s">
        <v>135</v>
      </c>
      <c r="D3756" s="39" t="s">
        <v>38</v>
      </c>
      <c r="E3756" s="70" t="s">
        <v>49</v>
      </c>
      <c r="F3756" s="70" t="s">
        <v>32</v>
      </c>
      <c r="G3756" s="78">
        <v>45478</v>
      </c>
      <c r="H3756" s="78">
        <v>45748</v>
      </c>
      <c r="I3756" s="69">
        <v>2577519.7000000002</v>
      </c>
      <c r="J3756" s="70">
        <v>65</v>
      </c>
      <c r="K3756" s="71">
        <v>0.51500000000000001</v>
      </c>
      <c r="L3756" s="70">
        <v>0</v>
      </c>
      <c r="M3756" s="71">
        <v>0.69199999999999995</v>
      </c>
      <c r="N3756" s="72"/>
      <c r="O3756" s="73">
        <f>MIN(1,MAX(0,(1/(1+EXP(-(Assumptions!$B$5 + Assumptions!$B$6*$N3756))))*Assumptions!$B$3))</f>
        <v>3.9165722796764356E-2</v>
      </c>
      <c r="P3756" s="73">
        <f>VLOOKUP($F3756,Assumptions!$A$23:$B$27,2,FALSE)*Assumptions!$B$4</f>
        <v>0.5</v>
      </c>
      <c r="Q3756" s="74">
        <f t="shared" si="116"/>
        <v>50475.211036699613</v>
      </c>
      <c r="R3756" s="75" t="str">
        <f>IF($O3756&lt;Assumptions!$B$17,"A",IF($O3756&lt;Assumptions!$B$18,"B",IF($O3756&lt;Assumptions!$B$19,"C",IF($O3756&lt;Assumptions!$B$20,"D","E"))))</f>
        <v>B</v>
      </c>
      <c r="S3756" s="75">
        <f t="shared" si="117"/>
        <v>0</v>
      </c>
    </row>
    <row r="3757" spans="1:19" ht="17.399999999999999" x14ac:dyDescent="0.3">
      <c r="A3757" s="39" t="s">
        <v>725</v>
      </c>
      <c r="B3757" s="39" t="s">
        <v>80</v>
      </c>
      <c r="C3757" s="39" t="s">
        <v>135</v>
      </c>
      <c r="D3757" s="39" t="s">
        <v>38</v>
      </c>
      <c r="E3757" s="70" t="s">
        <v>49</v>
      </c>
      <c r="F3757" s="70" t="s">
        <v>32</v>
      </c>
      <c r="G3757" s="78">
        <v>45478</v>
      </c>
      <c r="H3757" s="78">
        <v>45778</v>
      </c>
      <c r="I3757" s="69">
        <v>2505398.66</v>
      </c>
      <c r="J3757" s="70">
        <v>15</v>
      </c>
      <c r="K3757" s="71">
        <v>1.133</v>
      </c>
      <c r="L3757" s="70">
        <v>0</v>
      </c>
      <c r="M3757" s="71">
        <v>0.69199999999999995</v>
      </c>
      <c r="N3757" s="72"/>
      <c r="O3757" s="73">
        <f>MIN(1,MAX(0,(1/(1+EXP(-(Assumptions!$B$5 + Assumptions!$B$6*$N3757))))*Assumptions!$B$3))</f>
        <v>3.9165722796764356E-2</v>
      </c>
      <c r="P3757" s="73">
        <f>VLOOKUP($F3757,Assumptions!$A$23:$B$27,2,FALSE)*Assumptions!$B$4</f>
        <v>0.5</v>
      </c>
      <c r="Q3757" s="74">
        <f t="shared" si="116"/>
        <v>49062.874706472438</v>
      </c>
      <c r="R3757" s="75" t="str">
        <f>IF($O3757&lt;Assumptions!$B$17,"A",IF($O3757&lt;Assumptions!$B$18,"B",IF($O3757&lt;Assumptions!$B$19,"C",IF($O3757&lt;Assumptions!$B$20,"D","E"))))</f>
        <v>B</v>
      </c>
      <c r="S3757" s="75">
        <f t="shared" si="117"/>
        <v>0</v>
      </c>
    </row>
    <row r="3758" spans="1:19" ht="17.399999999999999" x14ac:dyDescent="0.3">
      <c r="A3758" s="39" t="s">
        <v>725</v>
      </c>
      <c r="B3758" s="39" t="s">
        <v>80</v>
      </c>
      <c r="C3758" s="39" t="s">
        <v>135</v>
      </c>
      <c r="D3758" s="39" t="s">
        <v>38</v>
      </c>
      <c r="E3758" s="70" t="s">
        <v>49</v>
      </c>
      <c r="F3758" s="70" t="s">
        <v>32</v>
      </c>
      <c r="G3758" s="78">
        <v>45478</v>
      </c>
      <c r="H3758" s="78">
        <v>45809</v>
      </c>
      <c r="I3758" s="69">
        <v>2439604.35</v>
      </c>
      <c r="J3758" s="70">
        <v>0</v>
      </c>
      <c r="K3758" s="71">
        <v>1.1459999999999999</v>
      </c>
      <c r="L3758" s="70">
        <v>0</v>
      </c>
      <c r="M3758" s="71">
        <v>0.69199999999999995</v>
      </c>
      <c r="N3758" s="72"/>
      <c r="O3758" s="73">
        <f>MIN(1,MAX(0,(1/(1+EXP(-(Assumptions!$B$5 + Assumptions!$B$6*$N3758))))*Assumptions!$B$3))</f>
        <v>3.9165722796764356E-2</v>
      </c>
      <c r="P3758" s="73">
        <f>VLOOKUP($F3758,Assumptions!$A$23:$B$27,2,FALSE)*Assumptions!$B$4</f>
        <v>0.5</v>
      </c>
      <c r="Q3758" s="74">
        <f t="shared" si="116"/>
        <v>47774.433852940245</v>
      </c>
      <c r="R3758" s="75" t="str">
        <f>IF($O3758&lt;Assumptions!$B$17,"A",IF($O3758&lt;Assumptions!$B$18,"B",IF($O3758&lt;Assumptions!$B$19,"C",IF($O3758&lt;Assumptions!$B$20,"D","E"))))</f>
        <v>B</v>
      </c>
      <c r="S3758" s="75">
        <f t="shared" si="117"/>
        <v>0</v>
      </c>
    </row>
    <row r="3759" spans="1:19" ht="17.399999999999999" x14ac:dyDescent="0.3">
      <c r="A3759" s="39" t="s">
        <v>725</v>
      </c>
      <c r="B3759" s="39" t="s">
        <v>80</v>
      </c>
      <c r="C3759" s="39" t="s">
        <v>135</v>
      </c>
      <c r="D3759" s="39" t="s">
        <v>38</v>
      </c>
      <c r="E3759" s="70" t="s">
        <v>49</v>
      </c>
      <c r="F3759" s="70" t="s">
        <v>32</v>
      </c>
      <c r="G3759" s="78">
        <v>45478</v>
      </c>
      <c r="H3759" s="78">
        <v>45839</v>
      </c>
      <c r="I3759" s="69">
        <v>2362825.84</v>
      </c>
      <c r="J3759" s="70">
        <v>0</v>
      </c>
      <c r="K3759" s="71">
        <v>1.0089999999999999</v>
      </c>
      <c r="L3759" s="70">
        <v>0</v>
      </c>
      <c r="M3759" s="71">
        <v>0.69199999999999995</v>
      </c>
      <c r="N3759" s="72"/>
      <c r="O3759" s="73">
        <f>MIN(1,MAX(0,(1/(1+EXP(-(Assumptions!$B$5 + Assumptions!$B$6*$N3759))))*Assumptions!$B$3))</f>
        <v>3.9165722796764356E-2</v>
      </c>
      <c r="P3759" s="73">
        <f>VLOOKUP($F3759,Assumptions!$A$23:$B$27,2,FALSE)*Assumptions!$B$4</f>
        <v>0.5</v>
      </c>
      <c r="Q3759" s="74">
        <f t="shared" si="116"/>
        <v>46270.89093323594</v>
      </c>
      <c r="R3759" s="75" t="str">
        <f>IF($O3759&lt;Assumptions!$B$17,"A",IF($O3759&lt;Assumptions!$B$18,"B",IF($O3759&lt;Assumptions!$B$19,"C",IF($O3759&lt;Assumptions!$B$20,"D","E"))))</f>
        <v>B</v>
      </c>
      <c r="S3759" s="75">
        <f t="shared" si="117"/>
        <v>0</v>
      </c>
    </row>
    <row r="3760" spans="1:19" ht="17.399999999999999" x14ac:dyDescent="0.3">
      <c r="A3760" s="39" t="s">
        <v>725</v>
      </c>
      <c r="B3760" s="39" t="s">
        <v>80</v>
      </c>
      <c r="C3760" s="39" t="s">
        <v>135</v>
      </c>
      <c r="D3760" s="39" t="s">
        <v>38</v>
      </c>
      <c r="E3760" s="70" t="s">
        <v>49</v>
      </c>
      <c r="F3760" s="70" t="s">
        <v>32</v>
      </c>
      <c r="G3760" s="78">
        <v>45478</v>
      </c>
      <c r="H3760" s="78">
        <v>45870</v>
      </c>
      <c r="I3760" s="69">
        <v>2290621.7200000002</v>
      </c>
      <c r="J3760" s="70">
        <v>0</v>
      </c>
      <c r="K3760" s="71">
        <v>1.016</v>
      </c>
      <c r="L3760" s="70">
        <v>0</v>
      </c>
      <c r="M3760" s="71">
        <v>0.69199999999999995</v>
      </c>
      <c r="N3760" s="72"/>
      <c r="O3760" s="73">
        <f>MIN(1,MAX(0,(1/(1+EXP(-(Assumptions!$B$5 + Assumptions!$B$6*$N3760))))*Assumptions!$B$3))</f>
        <v>3.9165722796764356E-2</v>
      </c>
      <c r="P3760" s="73">
        <f>VLOOKUP($F3760,Assumptions!$A$23:$B$27,2,FALSE)*Assumptions!$B$4</f>
        <v>0.5</v>
      </c>
      <c r="Q3760" s="74">
        <f t="shared" si="116"/>
        <v>44856.927658883797</v>
      </c>
      <c r="R3760" s="75" t="str">
        <f>IF($O3760&lt;Assumptions!$B$17,"A",IF($O3760&lt;Assumptions!$B$18,"B",IF($O3760&lt;Assumptions!$B$19,"C",IF($O3760&lt;Assumptions!$B$20,"D","E"))))</f>
        <v>B</v>
      </c>
      <c r="S3760" s="75">
        <f t="shared" si="117"/>
        <v>0</v>
      </c>
    </row>
    <row r="3761" spans="1:19" ht="17.399999999999999" x14ac:dyDescent="0.3">
      <c r="A3761" s="39" t="s">
        <v>725</v>
      </c>
      <c r="B3761" s="39" t="s">
        <v>80</v>
      </c>
      <c r="C3761" s="39" t="s">
        <v>135</v>
      </c>
      <c r="D3761" s="39" t="s">
        <v>38</v>
      </c>
      <c r="E3761" s="70" t="s">
        <v>49</v>
      </c>
      <c r="F3761" s="70" t="s">
        <v>32</v>
      </c>
      <c r="G3761" s="78">
        <v>45478</v>
      </c>
      <c r="H3761" s="78">
        <v>45901</v>
      </c>
      <c r="I3761" s="69">
        <v>2222131.58</v>
      </c>
      <c r="J3761" s="70">
        <v>0</v>
      </c>
      <c r="K3761" s="71">
        <v>0.98599999999999999</v>
      </c>
      <c r="L3761" s="70">
        <v>0</v>
      </c>
      <c r="M3761" s="71">
        <v>0.69199999999999995</v>
      </c>
      <c r="N3761" s="72"/>
      <c r="O3761" s="73">
        <f>MIN(1,MAX(0,(1/(1+EXP(-(Assumptions!$B$5 + Assumptions!$B$6*$N3761))))*Assumptions!$B$3))</f>
        <v>3.9165722796764356E-2</v>
      </c>
      <c r="P3761" s="73">
        <f>VLOOKUP($F3761,Assumptions!$A$23:$B$27,2,FALSE)*Assumptions!$B$4</f>
        <v>0.5</v>
      </c>
      <c r="Q3761" s="74">
        <f t="shared" si="116"/>
        <v>43515.694740108003</v>
      </c>
      <c r="R3761" s="75" t="str">
        <f>IF($O3761&lt;Assumptions!$B$17,"A",IF($O3761&lt;Assumptions!$B$18,"B",IF($O3761&lt;Assumptions!$B$19,"C",IF($O3761&lt;Assumptions!$B$20,"D","E"))))</f>
        <v>B</v>
      </c>
      <c r="S3761" s="75">
        <f t="shared" si="117"/>
        <v>0</v>
      </c>
    </row>
    <row r="3762" spans="1:19" ht="17.399999999999999" x14ac:dyDescent="0.3">
      <c r="A3762" s="39" t="s">
        <v>725</v>
      </c>
      <c r="B3762" s="39" t="s">
        <v>80</v>
      </c>
      <c r="C3762" s="39" t="s">
        <v>135</v>
      </c>
      <c r="D3762" s="39" t="s">
        <v>38</v>
      </c>
      <c r="E3762" s="70" t="s">
        <v>49</v>
      </c>
      <c r="F3762" s="70" t="s">
        <v>32</v>
      </c>
      <c r="G3762" s="78">
        <v>45478</v>
      </c>
      <c r="H3762" s="78">
        <v>45931</v>
      </c>
      <c r="I3762" s="69">
        <v>2159332.83</v>
      </c>
      <c r="J3762" s="70">
        <v>0</v>
      </c>
      <c r="K3762" s="71">
        <v>1.034</v>
      </c>
      <c r="L3762" s="70">
        <v>0</v>
      </c>
      <c r="M3762" s="71">
        <v>0.69199999999999995</v>
      </c>
      <c r="N3762" s="72"/>
      <c r="O3762" s="73">
        <f>MIN(1,MAX(0,(1/(1+EXP(-(Assumptions!$B$5 + Assumptions!$B$6*$N3762))))*Assumptions!$B$3))</f>
        <v>3.9165722796764356E-2</v>
      </c>
      <c r="P3762" s="73">
        <f>VLOOKUP($F3762,Assumptions!$A$23:$B$27,2,FALSE)*Assumptions!$B$4</f>
        <v>0.5</v>
      </c>
      <c r="Q3762" s="74">
        <f t="shared" si="116"/>
        <v>42285.915522866344</v>
      </c>
      <c r="R3762" s="75" t="str">
        <f>IF($O3762&lt;Assumptions!$B$17,"A",IF($O3762&lt;Assumptions!$B$18,"B",IF($O3762&lt;Assumptions!$B$19,"C",IF($O3762&lt;Assumptions!$B$20,"D","E"))))</f>
        <v>B</v>
      </c>
      <c r="S3762" s="75">
        <f t="shared" si="117"/>
        <v>0</v>
      </c>
    </row>
    <row r="3763" spans="1:19" ht="17.399999999999999" x14ac:dyDescent="0.3">
      <c r="A3763" s="39" t="s">
        <v>725</v>
      </c>
      <c r="B3763" s="39" t="s">
        <v>80</v>
      </c>
      <c r="C3763" s="39" t="s">
        <v>135</v>
      </c>
      <c r="D3763" s="39" t="s">
        <v>38</v>
      </c>
      <c r="E3763" s="70" t="s">
        <v>49</v>
      </c>
      <c r="F3763" s="70" t="s">
        <v>32</v>
      </c>
      <c r="G3763" s="78">
        <v>45478</v>
      </c>
      <c r="H3763" s="78">
        <v>45962</v>
      </c>
      <c r="I3763" s="69">
        <v>2095263.65</v>
      </c>
      <c r="J3763" s="70">
        <v>0</v>
      </c>
      <c r="K3763" s="71">
        <v>1.115</v>
      </c>
      <c r="L3763" s="70">
        <v>0</v>
      </c>
      <c r="M3763" s="71">
        <v>0.69199999999999995</v>
      </c>
      <c r="N3763" s="72"/>
      <c r="O3763" s="73">
        <f>MIN(1,MAX(0,(1/(1+EXP(-(Assumptions!$B$5 + Assumptions!$B$6*$N3763))))*Assumptions!$B$3))</f>
        <v>3.9165722796764356E-2</v>
      </c>
      <c r="P3763" s="73">
        <f>VLOOKUP($F3763,Assumptions!$A$23:$B$27,2,FALSE)*Assumptions!$B$4</f>
        <v>0.5</v>
      </c>
      <c r="Q3763" s="74">
        <f t="shared" si="116"/>
        <v>41031.257651018343</v>
      </c>
      <c r="R3763" s="75" t="str">
        <f>IF($O3763&lt;Assumptions!$B$17,"A",IF($O3763&lt;Assumptions!$B$18,"B",IF($O3763&lt;Assumptions!$B$19,"C",IF($O3763&lt;Assumptions!$B$20,"D","E"))))</f>
        <v>B</v>
      </c>
      <c r="S3763" s="75">
        <f t="shared" si="117"/>
        <v>0</v>
      </c>
    </row>
    <row r="3764" spans="1:19" ht="17.399999999999999" x14ac:dyDescent="0.3">
      <c r="A3764" s="39" t="s">
        <v>725</v>
      </c>
      <c r="B3764" s="39" t="s">
        <v>80</v>
      </c>
      <c r="C3764" s="39" t="s">
        <v>135</v>
      </c>
      <c r="D3764" s="39" t="s">
        <v>38</v>
      </c>
      <c r="E3764" s="70" t="s">
        <v>49</v>
      </c>
      <c r="F3764" s="70" t="s">
        <v>32</v>
      </c>
      <c r="G3764" s="78">
        <v>45478</v>
      </c>
      <c r="H3764" s="78">
        <v>45992</v>
      </c>
      <c r="I3764" s="69">
        <v>2039344.82</v>
      </c>
      <c r="J3764" s="70">
        <v>0</v>
      </c>
      <c r="K3764" s="71">
        <v>1.0640000000000001</v>
      </c>
      <c r="L3764" s="70">
        <v>0</v>
      </c>
      <c r="M3764" s="71">
        <v>0.69199999999999995</v>
      </c>
      <c r="N3764" s="72"/>
      <c r="O3764" s="73">
        <f>MIN(1,MAX(0,(1/(1+EXP(-(Assumptions!$B$5 + Assumptions!$B$6*$N3764))))*Assumptions!$B$3))</f>
        <v>3.9165722796764356E-2</v>
      </c>
      <c r="P3764" s="73">
        <f>VLOOKUP($F3764,Assumptions!$A$23:$B$27,2,FALSE)*Assumptions!$B$4</f>
        <v>0.5</v>
      </c>
      <c r="Q3764" s="74">
        <f t="shared" si="116"/>
        <v>39936.206953568653</v>
      </c>
      <c r="R3764" s="75" t="str">
        <f>IF($O3764&lt;Assumptions!$B$17,"A",IF($O3764&lt;Assumptions!$B$18,"B",IF($O3764&lt;Assumptions!$B$19,"C",IF($O3764&lt;Assumptions!$B$20,"D","E"))))</f>
        <v>B</v>
      </c>
      <c r="S3764" s="75">
        <f t="shared" si="117"/>
        <v>0</v>
      </c>
    </row>
    <row r="3765" spans="1:19" ht="17.399999999999999" x14ac:dyDescent="0.3">
      <c r="A3765" s="39" t="s">
        <v>727</v>
      </c>
      <c r="B3765" s="39" t="s">
        <v>75</v>
      </c>
      <c r="C3765" s="39" t="s">
        <v>135</v>
      </c>
      <c r="D3765" s="39" t="s">
        <v>30</v>
      </c>
      <c r="E3765" s="70" t="s">
        <v>43</v>
      </c>
      <c r="F3765" s="70" t="s">
        <v>40</v>
      </c>
      <c r="G3765" s="78">
        <v>43935</v>
      </c>
      <c r="H3765" s="78">
        <v>45658</v>
      </c>
      <c r="I3765" s="69">
        <v>2931798.02</v>
      </c>
      <c r="J3765" s="70">
        <v>0</v>
      </c>
      <c r="K3765" s="71">
        <v>1.079</v>
      </c>
      <c r="L3765" s="70">
        <v>0</v>
      </c>
      <c r="M3765" s="71">
        <v>0.46300000000000002</v>
      </c>
      <c r="N3765" s="72"/>
      <c r="O3765" s="73">
        <f>MIN(1,MAX(0,(1/(1+EXP(-(Assumptions!$B$5 + Assumptions!$B$6*$N3765))))*Assumptions!$B$3))</f>
        <v>3.9165722796764356E-2</v>
      </c>
      <c r="P3765" s="73">
        <f>VLOOKUP($F3765,Assumptions!$A$23:$B$27,2,FALSE)*Assumptions!$B$4</f>
        <v>0.7</v>
      </c>
      <c r="Q3765" s="74">
        <f t="shared" si="116"/>
        <v>80378.191983195822</v>
      </c>
      <c r="R3765" s="75" t="str">
        <f>IF($O3765&lt;Assumptions!$B$17,"A",IF($O3765&lt;Assumptions!$B$18,"B",IF($O3765&lt;Assumptions!$B$19,"C",IF($O3765&lt;Assumptions!$B$20,"D","E"))))</f>
        <v>B</v>
      </c>
      <c r="S3765" s="75">
        <f t="shared" si="117"/>
        <v>0</v>
      </c>
    </row>
    <row r="3766" spans="1:19" ht="17.399999999999999" x14ac:dyDescent="0.3">
      <c r="A3766" s="39" t="s">
        <v>727</v>
      </c>
      <c r="B3766" s="39" t="s">
        <v>75</v>
      </c>
      <c r="C3766" s="39" t="s">
        <v>135</v>
      </c>
      <c r="D3766" s="39" t="s">
        <v>30</v>
      </c>
      <c r="E3766" s="70" t="s">
        <v>43</v>
      </c>
      <c r="F3766" s="70" t="s">
        <v>40</v>
      </c>
      <c r="G3766" s="78">
        <v>43935</v>
      </c>
      <c r="H3766" s="78">
        <v>45689</v>
      </c>
      <c r="I3766" s="69">
        <v>2842125.2</v>
      </c>
      <c r="J3766" s="70">
        <v>65</v>
      </c>
      <c r="K3766" s="71">
        <v>0.56799999999999995</v>
      </c>
      <c r="L3766" s="70">
        <v>0</v>
      </c>
      <c r="M3766" s="71">
        <v>0.46300000000000002</v>
      </c>
      <c r="N3766" s="72"/>
      <c r="O3766" s="73">
        <f>MIN(1,MAX(0,(1/(1+EXP(-(Assumptions!$B$5 + Assumptions!$B$6*$N3766))))*Assumptions!$B$3))</f>
        <v>3.9165722796764356E-2</v>
      </c>
      <c r="P3766" s="73">
        <f>VLOOKUP($F3766,Assumptions!$A$23:$B$27,2,FALSE)*Assumptions!$B$4</f>
        <v>0.7</v>
      </c>
      <c r="Q3766" s="74">
        <f t="shared" si="116"/>
        <v>77919.721415828928</v>
      </c>
      <c r="R3766" s="75" t="str">
        <f>IF($O3766&lt;Assumptions!$B$17,"A",IF($O3766&lt;Assumptions!$B$18,"B",IF($O3766&lt;Assumptions!$B$19,"C",IF($O3766&lt;Assumptions!$B$20,"D","E"))))</f>
        <v>B</v>
      </c>
      <c r="S3766" s="75">
        <f t="shared" si="117"/>
        <v>0</v>
      </c>
    </row>
    <row r="3767" spans="1:19" ht="17.399999999999999" x14ac:dyDescent="0.3">
      <c r="A3767" s="39" t="s">
        <v>727</v>
      </c>
      <c r="B3767" s="39" t="s">
        <v>75</v>
      </c>
      <c r="C3767" s="39" t="s">
        <v>135</v>
      </c>
      <c r="D3767" s="39" t="s">
        <v>30</v>
      </c>
      <c r="E3767" s="70" t="s">
        <v>43</v>
      </c>
      <c r="F3767" s="70" t="s">
        <v>40</v>
      </c>
      <c r="G3767" s="78">
        <v>43935</v>
      </c>
      <c r="H3767" s="78">
        <v>45717</v>
      </c>
      <c r="I3767" s="69">
        <v>2756090</v>
      </c>
      <c r="J3767" s="70">
        <v>0</v>
      </c>
      <c r="K3767" s="71">
        <v>1.0920000000000001</v>
      </c>
      <c r="L3767" s="70">
        <v>0</v>
      </c>
      <c r="M3767" s="71">
        <v>0.46300000000000002</v>
      </c>
      <c r="N3767" s="72"/>
      <c r="O3767" s="73">
        <f>MIN(1,MAX(0,(1/(1+EXP(-(Assumptions!$B$5 + Assumptions!$B$6*$N3767))))*Assumptions!$B$3))</f>
        <v>3.9165722796764356E-2</v>
      </c>
      <c r="P3767" s="73">
        <f>VLOOKUP($F3767,Assumptions!$A$23:$B$27,2,FALSE)*Assumptions!$B$4</f>
        <v>0.7</v>
      </c>
      <c r="Q3767" s="74">
        <f t="shared" si="116"/>
        <v>75560.97986005398</v>
      </c>
      <c r="R3767" s="75" t="str">
        <f>IF($O3767&lt;Assumptions!$B$17,"A",IF($O3767&lt;Assumptions!$B$18,"B",IF($O3767&lt;Assumptions!$B$19,"C",IF($O3767&lt;Assumptions!$B$20,"D","E"))))</f>
        <v>B</v>
      </c>
      <c r="S3767" s="75">
        <f t="shared" si="117"/>
        <v>0</v>
      </c>
    </row>
    <row r="3768" spans="1:19" ht="17.399999999999999" x14ac:dyDescent="0.3">
      <c r="A3768" s="39" t="s">
        <v>727</v>
      </c>
      <c r="B3768" s="39" t="s">
        <v>75</v>
      </c>
      <c r="C3768" s="39" t="s">
        <v>135</v>
      </c>
      <c r="D3768" s="39" t="s">
        <v>30</v>
      </c>
      <c r="E3768" s="70" t="s">
        <v>43</v>
      </c>
      <c r="F3768" s="70" t="s">
        <v>40</v>
      </c>
      <c r="G3768" s="78">
        <v>43935</v>
      </c>
      <c r="H3768" s="78">
        <v>45748</v>
      </c>
      <c r="I3768" s="69">
        <v>2668343.9700000002</v>
      </c>
      <c r="J3768" s="70">
        <v>0</v>
      </c>
      <c r="K3768" s="71">
        <v>0.96</v>
      </c>
      <c r="L3768" s="70">
        <v>0</v>
      </c>
      <c r="M3768" s="71">
        <v>0.46300000000000002</v>
      </c>
      <c r="N3768" s="72"/>
      <c r="O3768" s="73">
        <f>MIN(1,MAX(0,(1/(1+EXP(-(Assumptions!$B$5 + Assumptions!$B$6*$N3768))))*Assumptions!$B$3))</f>
        <v>3.9165722796764356E-2</v>
      </c>
      <c r="P3768" s="73">
        <f>VLOOKUP($F3768,Assumptions!$A$23:$B$27,2,FALSE)*Assumptions!$B$4</f>
        <v>0.7</v>
      </c>
      <c r="Q3768" s="74">
        <f t="shared" si="116"/>
        <v>73155.334178806384</v>
      </c>
      <c r="R3768" s="75" t="str">
        <f>IF($O3768&lt;Assumptions!$B$17,"A",IF($O3768&lt;Assumptions!$B$18,"B",IF($O3768&lt;Assumptions!$B$19,"C",IF($O3768&lt;Assumptions!$B$20,"D","E"))))</f>
        <v>B</v>
      </c>
      <c r="S3768" s="75">
        <f t="shared" si="117"/>
        <v>0</v>
      </c>
    </row>
    <row r="3769" spans="1:19" ht="17.399999999999999" x14ac:dyDescent="0.3">
      <c r="A3769" s="39" t="s">
        <v>727</v>
      </c>
      <c r="B3769" s="39" t="s">
        <v>75</v>
      </c>
      <c r="C3769" s="39" t="s">
        <v>135</v>
      </c>
      <c r="D3769" s="39" t="s">
        <v>30</v>
      </c>
      <c r="E3769" s="70" t="s">
        <v>43</v>
      </c>
      <c r="F3769" s="70" t="s">
        <v>40</v>
      </c>
      <c r="G3769" s="78">
        <v>43935</v>
      </c>
      <c r="H3769" s="78">
        <v>45778</v>
      </c>
      <c r="I3769" s="69">
        <v>2595740.8199999998</v>
      </c>
      <c r="J3769" s="70">
        <v>0</v>
      </c>
      <c r="K3769" s="71">
        <v>1.0880000000000001</v>
      </c>
      <c r="L3769" s="70">
        <v>0</v>
      </c>
      <c r="M3769" s="71">
        <v>0.46300000000000002</v>
      </c>
      <c r="N3769" s="72"/>
      <c r="O3769" s="73">
        <f>MIN(1,MAX(0,(1/(1+EXP(-(Assumptions!$B$5 + Assumptions!$B$6*$N3769))))*Assumptions!$B$3))</f>
        <v>3.9165722796764356E-2</v>
      </c>
      <c r="P3769" s="73">
        <f>VLOOKUP($F3769,Assumptions!$A$23:$B$27,2,FALSE)*Assumptions!$B$4</f>
        <v>0.7</v>
      </c>
      <c r="Q3769" s="74">
        <f t="shared" si="116"/>
        <v>71164.845785856058</v>
      </c>
      <c r="R3769" s="75" t="str">
        <f>IF($O3769&lt;Assumptions!$B$17,"A",IF($O3769&lt;Assumptions!$B$18,"B",IF($O3769&lt;Assumptions!$B$19,"C",IF($O3769&lt;Assumptions!$B$20,"D","E"))))</f>
        <v>B</v>
      </c>
      <c r="S3769" s="75">
        <f t="shared" si="117"/>
        <v>0</v>
      </c>
    </row>
    <row r="3770" spans="1:19" ht="17.399999999999999" x14ac:dyDescent="0.3">
      <c r="A3770" s="39" t="s">
        <v>727</v>
      </c>
      <c r="B3770" s="39" t="s">
        <v>75</v>
      </c>
      <c r="C3770" s="39" t="s">
        <v>135</v>
      </c>
      <c r="D3770" s="39" t="s">
        <v>30</v>
      </c>
      <c r="E3770" s="70" t="s">
        <v>43</v>
      </c>
      <c r="F3770" s="70" t="s">
        <v>40</v>
      </c>
      <c r="G3770" s="78">
        <v>43935</v>
      </c>
      <c r="H3770" s="78">
        <v>45809</v>
      </c>
      <c r="I3770" s="69">
        <v>2514345.4</v>
      </c>
      <c r="J3770" s="70">
        <v>95</v>
      </c>
      <c r="K3770" s="71">
        <v>0.36199999999999999</v>
      </c>
      <c r="L3770" s="70">
        <v>0</v>
      </c>
      <c r="M3770" s="71">
        <v>0.46300000000000002</v>
      </c>
      <c r="N3770" s="72"/>
      <c r="O3770" s="73">
        <f>MIN(1,MAX(0,(1/(1+EXP(-(Assumptions!$B$5 + Assumptions!$B$6*$N3770))))*Assumptions!$B$3))</f>
        <v>3.9165722796764356E-2</v>
      </c>
      <c r="P3770" s="73">
        <f>VLOOKUP($F3770,Assumptions!$A$23:$B$27,2,FALSE)*Assumptions!$B$4</f>
        <v>0.7</v>
      </c>
      <c r="Q3770" s="74">
        <f t="shared" si="116"/>
        <v>68933.308466203714</v>
      </c>
      <c r="R3770" s="75" t="str">
        <f>IF($O3770&lt;Assumptions!$B$17,"A",IF($O3770&lt;Assumptions!$B$18,"B",IF($O3770&lt;Assumptions!$B$19,"C",IF($O3770&lt;Assumptions!$B$20,"D","E"))))</f>
        <v>B</v>
      </c>
      <c r="S3770" s="75">
        <f t="shared" si="117"/>
        <v>0</v>
      </c>
    </row>
    <row r="3771" spans="1:19" ht="17.399999999999999" x14ac:dyDescent="0.3">
      <c r="A3771" s="39" t="s">
        <v>727</v>
      </c>
      <c r="B3771" s="39" t="s">
        <v>75</v>
      </c>
      <c r="C3771" s="39" t="s">
        <v>135</v>
      </c>
      <c r="D3771" s="39" t="s">
        <v>30</v>
      </c>
      <c r="E3771" s="70" t="s">
        <v>43</v>
      </c>
      <c r="F3771" s="70" t="s">
        <v>40</v>
      </c>
      <c r="G3771" s="78">
        <v>43935</v>
      </c>
      <c r="H3771" s="78">
        <v>45839</v>
      </c>
      <c r="I3771" s="69">
        <v>2432426.86</v>
      </c>
      <c r="J3771" s="70">
        <v>0</v>
      </c>
      <c r="K3771" s="71">
        <v>1.091</v>
      </c>
      <c r="L3771" s="70">
        <v>0</v>
      </c>
      <c r="M3771" s="71">
        <v>0.46300000000000002</v>
      </c>
      <c r="N3771" s="72"/>
      <c r="O3771" s="73">
        <f>MIN(1,MAX(0,(1/(1+EXP(-(Assumptions!$B$5 + Assumptions!$B$6*$N3771))))*Assumptions!$B$3))</f>
        <v>3.9165722796764356E-2</v>
      </c>
      <c r="P3771" s="73">
        <f>VLOOKUP($F3771,Assumptions!$A$23:$B$27,2,FALSE)*Assumptions!$B$4</f>
        <v>0.7</v>
      </c>
      <c r="Q3771" s="74">
        <f t="shared" si="116"/>
        <v>66687.429285514751</v>
      </c>
      <c r="R3771" s="75" t="str">
        <f>IF($O3771&lt;Assumptions!$B$17,"A",IF($O3771&lt;Assumptions!$B$18,"B",IF($O3771&lt;Assumptions!$B$19,"C",IF($O3771&lt;Assumptions!$B$20,"D","E"))))</f>
        <v>B</v>
      </c>
      <c r="S3771" s="75">
        <f t="shared" si="117"/>
        <v>0</v>
      </c>
    </row>
    <row r="3772" spans="1:19" ht="17.399999999999999" x14ac:dyDescent="0.3">
      <c r="A3772" s="39" t="s">
        <v>727</v>
      </c>
      <c r="B3772" s="39" t="s">
        <v>75</v>
      </c>
      <c r="C3772" s="39" t="s">
        <v>135</v>
      </c>
      <c r="D3772" s="39" t="s">
        <v>30</v>
      </c>
      <c r="E3772" s="70" t="s">
        <v>43</v>
      </c>
      <c r="F3772" s="70" t="s">
        <v>40</v>
      </c>
      <c r="G3772" s="78">
        <v>43935</v>
      </c>
      <c r="H3772" s="78">
        <v>45870</v>
      </c>
      <c r="I3772" s="69">
        <v>2353331.02</v>
      </c>
      <c r="J3772" s="70">
        <v>0</v>
      </c>
      <c r="K3772" s="71">
        <v>1.08</v>
      </c>
      <c r="L3772" s="70">
        <v>0</v>
      </c>
      <c r="M3772" s="71">
        <v>0.46300000000000002</v>
      </c>
      <c r="N3772" s="72"/>
      <c r="O3772" s="73">
        <f>MIN(1,MAX(0,(1/(1+EXP(-(Assumptions!$B$5 + Assumptions!$B$6*$N3772))))*Assumptions!$B$3))</f>
        <v>3.9165722796764356E-2</v>
      </c>
      <c r="P3772" s="73">
        <f>VLOOKUP($F3772,Assumptions!$A$23:$B$27,2,FALSE)*Assumptions!$B$4</f>
        <v>0.7</v>
      </c>
      <c r="Q3772" s="74">
        <f t="shared" si="116"/>
        <v>64518.937264842694</v>
      </c>
      <c r="R3772" s="75" t="str">
        <f>IF($O3772&lt;Assumptions!$B$17,"A",IF($O3772&lt;Assumptions!$B$18,"B",IF($O3772&lt;Assumptions!$B$19,"C",IF($O3772&lt;Assumptions!$B$20,"D","E"))))</f>
        <v>B</v>
      </c>
      <c r="S3772" s="75">
        <f t="shared" si="117"/>
        <v>0</v>
      </c>
    </row>
    <row r="3773" spans="1:19" ht="17.399999999999999" x14ac:dyDescent="0.3">
      <c r="A3773" s="39" t="s">
        <v>727</v>
      </c>
      <c r="B3773" s="39" t="s">
        <v>75</v>
      </c>
      <c r="C3773" s="39" t="s">
        <v>135</v>
      </c>
      <c r="D3773" s="39" t="s">
        <v>30</v>
      </c>
      <c r="E3773" s="70" t="s">
        <v>43</v>
      </c>
      <c r="F3773" s="70" t="s">
        <v>40</v>
      </c>
      <c r="G3773" s="78">
        <v>43935</v>
      </c>
      <c r="H3773" s="78">
        <v>45901</v>
      </c>
      <c r="I3773" s="69">
        <v>2277730.11</v>
      </c>
      <c r="J3773" s="70">
        <v>0</v>
      </c>
      <c r="K3773" s="71">
        <v>1.0169999999999999</v>
      </c>
      <c r="L3773" s="70">
        <v>0</v>
      </c>
      <c r="M3773" s="71">
        <v>0.46300000000000002</v>
      </c>
      <c r="N3773" s="72"/>
      <c r="O3773" s="73">
        <f>MIN(1,MAX(0,(1/(1+EXP(-(Assumptions!$B$5 + Assumptions!$B$6*$N3773))))*Assumptions!$B$3))</f>
        <v>3.9165722796764356E-2</v>
      </c>
      <c r="P3773" s="73">
        <f>VLOOKUP($F3773,Assumptions!$A$23:$B$27,2,FALSE)*Assumptions!$B$4</f>
        <v>0.7</v>
      </c>
      <c r="Q3773" s="74">
        <f t="shared" si="116"/>
        <v>62446.262265872501</v>
      </c>
      <c r="R3773" s="75" t="str">
        <f>IF($O3773&lt;Assumptions!$B$17,"A",IF($O3773&lt;Assumptions!$B$18,"B",IF($O3773&lt;Assumptions!$B$19,"C",IF($O3773&lt;Assumptions!$B$20,"D","E"))))</f>
        <v>B</v>
      </c>
      <c r="S3773" s="75">
        <f t="shared" si="117"/>
        <v>0</v>
      </c>
    </row>
    <row r="3774" spans="1:19" ht="17.399999999999999" x14ac:dyDescent="0.3">
      <c r="A3774" s="39" t="s">
        <v>727</v>
      </c>
      <c r="B3774" s="39" t="s">
        <v>75</v>
      </c>
      <c r="C3774" s="39" t="s">
        <v>135</v>
      </c>
      <c r="D3774" s="39" t="s">
        <v>30</v>
      </c>
      <c r="E3774" s="70" t="s">
        <v>43</v>
      </c>
      <c r="F3774" s="70" t="s">
        <v>40</v>
      </c>
      <c r="G3774" s="78">
        <v>43935</v>
      </c>
      <c r="H3774" s="78">
        <v>45931</v>
      </c>
      <c r="I3774" s="69">
        <v>2203525.96</v>
      </c>
      <c r="J3774" s="70">
        <v>0</v>
      </c>
      <c r="K3774" s="71">
        <v>0.97</v>
      </c>
      <c r="L3774" s="70">
        <v>0</v>
      </c>
      <c r="M3774" s="71">
        <v>0.46300000000000002</v>
      </c>
      <c r="N3774" s="72"/>
      <c r="O3774" s="73">
        <f>MIN(1,MAX(0,(1/(1+EXP(-(Assumptions!$B$5 + Assumptions!$B$6*$N3774))))*Assumptions!$B$3))</f>
        <v>3.9165722796764356E-2</v>
      </c>
      <c r="P3774" s="73">
        <f>VLOOKUP($F3774,Assumptions!$A$23:$B$27,2,FALSE)*Assumptions!$B$4</f>
        <v>0.7</v>
      </c>
      <c r="Q3774" s="74">
        <f t="shared" si="116"/>
        <v>60411.880847383844</v>
      </c>
      <c r="R3774" s="75" t="str">
        <f>IF($O3774&lt;Assumptions!$B$17,"A",IF($O3774&lt;Assumptions!$B$18,"B",IF($O3774&lt;Assumptions!$B$19,"C",IF($O3774&lt;Assumptions!$B$20,"D","E"))))</f>
        <v>B</v>
      </c>
      <c r="S3774" s="75">
        <f t="shared" si="117"/>
        <v>0</v>
      </c>
    </row>
    <row r="3775" spans="1:19" ht="17.399999999999999" x14ac:dyDescent="0.3">
      <c r="A3775" s="39" t="s">
        <v>727</v>
      </c>
      <c r="B3775" s="39" t="s">
        <v>75</v>
      </c>
      <c r="C3775" s="39" t="s">
        <v>135</v>
      </c>
      <c r="D3775" s="39" t="s">
        <v>30</v>
      </c>
      <c r="E3775" s="70" t="s">
        <v>43</v>
      </c>
      <c r="F3775" s="70" t="s">
        <v>40</v>
      </c>
      <c r="G3775" s="78">
        <v>43935</v>
      </c>
      <c r="H3775" s="78">
        <v>45962</v>
      </c>
      <c r="I3775" s="69">
        <v>2134899.34</v>
      </c>
      <c r="J3775" s="70">
        <v>0</v>
      </c>
      <c r="K3775" s="71">
        <v>1.0609999999999999</v>
      </c>
      <c r="L3775" s="70">
        <v>0</v>
      </c>
      <c r="M3775" s="71">
        <v>0.46300000000000002</v>
      </c>
      <c r="N3775" s="72"/>
      <c r="O3775" s="73">
        <f>MIN(1,MAX(0,(1/(1+EXP(-(Assumptions!$B$5 + Assumptions!$B$6*$N3775))))*Assumptions!$B$3))</f>
        <v>3.9165722796764356E-2</v>
      </c>
      <c r="P3775" s="73">
        <f>VLOOKUP($F3775,Assumptions!$A$23:$B$27,2,FALSE)*Assumptions!$B$4</f>
        <v>0.7</v>
      </c>
      <c r="Q3775" s="74">
        <f t="shared" si="116"/>
        <v>58530.413024604619</v>
      </c>
      <c r="R3775" s="75" t="str">
        <f>IF($O3775&lt;Assumptions!$B$17,"A",IF($O3775&lt;Assumptions!$B$18,"B",IF($O3775&lt;Assumptions!$B$19,"C",IF($O3775&lt;Assumptions!$B$20,"D","E"))))</f>
        <v>B</v>
      </c>
      <c r="S3775" s="75">
        <f t="shared" si="117"/>
        <v>0</v>
      </c>
    </row>
    <row r="3776" spans="1:19" ht="17.399999999999999" x14ac:dyDescent="0.3">
      <c r="A3776" s="39" t="s">
        <v>727</v>
      </c>
      <c r="B3776" s="39" t="s">
        <v>75</v>
      </c>
      <c r="C3776" s="39" t="s">
        <v>135</v>
      </c>
      <c r="D3776" s="39" t="s">
        <v>30</v>
      </c>
      <c r="E3776" s="70" t="s">
        <v>43</v>
      </c>
      <c r="F3776" s="70" t="s">
        <v>40</v>
      </c>
      <c r="G3776" s="78">
        <v>43935</v>
      </c>
      <c r="H3776" s="78">
        <v>45992</v>
      </c>
      <c r="I3776" s="69">
        <v>2077907.84</v>
      </c>
      <c r="J3776" s="70">
        <v>0</v>
      </c>
      <c r="K3776" s="71">
        <v>0.98199999999999998</v>
      </c>
      <c r="L3776" s="70">
        <v>0</v>
      </c>
      <c r="M3776" s="71">
        <v>0.46300000000000002</v>
      </c>
      <c r="N3776" s="72"/>
      <c r="O3776" s="73">
        <f>MIN(1,MAX(0,(1/(1+EXP(-(Assumptions!$B$5 + Assumptions!$B$6*$N3776))))*Assumptions!$B$3))</f>
        <v>3.9165722796764356E-2</v>
      </c>
      <c r="P3776" s="73">
        <f>VLOOKUP($F3776,Assumptions!$A$23:$B$27,2,FALSE)*Assumptions!$B$4</f>
        <v>0.7</v>
      </c>
      <c r="Q3776" s="74">
        <f t="shared" si="116"/>
        <v>56967.933721064372</v>
      </c>
      <c r="R3776" s="75" t="str">
        <f>IF($O3776&lt;Assumptions!$B$17,"A",IF($O3776&lt;Assumptions!$B$18,"B",IF($O3776&lt;Assumptions!$B$19,"C",IF($O3776&lt;Assumptions!$B$20,"D","E"))))</f>
        <v>B</v>
      </c>
      <c r="S3776" s="75">
        <f t="shared" si="117"/>
        <v>0</v>
      </c>
    </row>
    <row r="3777" spans="1:19" ht="17.399999999999999" x14ac:dyDescent="0.3">
      <c r="A3777" s="39" t="s">
        <v>728</v>
      </c>
      <c r="B3777" s="39" t="s">
        <v>89</v>
      </c>
      <c r="C3777" s="39" t="s">
        <v>135</v>
      </c>
      <c r="D3777" s="39" t="s">
        <v>38</v>
      </c>
      <c r="E3777" s="70" t="s">
        <v>46</v>
      </c>
      <c r="F3777" s="70" t="s">
        <v>24</v>
      </c>
      <c r="G3777" s="78">
        <v>45689</v>
      </c>
      <c r="H3777" s="78">
        <v>45689</v>
      </c>
      <c r="I3777" s="69">
        <v>523229.55</v>
      </c>
      <c r="J3777" s="70">
        <v>35</v>
      </c>
      <c r="K3777" s="71">
        <v>0.54400000000000004</v>
      </c>
      <c r="L3777" s="70">
        <v>0</v>
      </c>
      <c r="M3777" s="71">
        <v>1.099</v>
      </c>
      <c r="N3777" s="72"/>
      <c r="O3777" s="73">
        <f>MIN(1,MAX(0,(1/(1+EXP(-(Assumptions!$B$5 + Assumptions!$B$6*$N3777))))*Assumptions!$B$3))</f>
        <v>3.9165722796764356E-2</v>
      </c>
      <c r="P3777" s="73">
        <f>VLOOKUP($F3777,Assumptions!$A$23:$B$27,2,FALSE)*Assumptions!$B$4</f>
        <v>0.2</v>
      </c>
      <c r="Q3777" s="74">
        <f t="shared" ref="Q3777:Q3840" si="118">$I3777*$O3777*$P3777</f>
        <v>4098.5327028751517</v>
      </c>
      <c r="R3777" s="75" t="str">
        <f>IF($O3777&lt;Assumptions!$B$17,"A",IF($O3777&lt;Assumptions!$B$18,"B",IF($O3777&lt;Assumptions!$B$19,"C",IF($O3777&lt;Assumptions!$B$20,"D","E"))))</f>
        <v>B</v>
      </c>
      <c r="S3777" s="75">
        <f t="shared" ref="S3777:S3840" si="119">--($J3777&gt;=180)</f>
        <v>0</v>
      </c>
    </row>
    <row r="3778" spans="1:19" ht="17.399999999999999" x14ac:dyDescent="0.3">
      <c r="A3778" s="39" t="s">
        <v>728</v>
      </c>
      <c r="B3778" s="39" t="s">
        <v>89</v>
      </c>
      <c r="C3778" s="39" t="s">
        <v>135</v>
      </c>
      <c r="D3778" s="39" t="s">
        <v>38</v>
      </c>
      <c r="E3778" s="70" t="s">
        <v>46</v>
      </c>
      <c r="F3778" s="70" t="s">
        <v>24</v>
      </c>
      <c r="G3778" s="78">
        <v>45689</v>
      </c>
      <c r="H3778" s="78">
        <v>45717</v>
      </c>
      <c r="I3778" s="69">
        <v>506453.23</v>
      </c>
      <c r="J3778" s="70">
        <v>65</v>
      </c>
      <c r="K3778" s="71">
        <v>0.70499999999999996</v>
      </c>
      <c r="L3778" s="70">
        <v>0</v>
      </c>
      <c r="M3778" s="71">
        <v>1.099</v>
      </c>
      <c r="N3778" s="72"/>
      <c r="O3778" s="73">
        <f>MIN(1,MAX(0,(1/(1+EXP(-(Assumptions!$B$5 + Assumptions!$B$6*$N3778))))*Assumptions!$B$3))</f>
        <v>3.9165722796764356E-2</v>
      </c>
      <c r="P3778" s="73">
        <f>VLOOKUP($F3778,Assumptions!$A$23:$B$27,2,FALSE)*Assumptions!$B$4</f>
        <v>0.2</v>
      </c>
      <c r="Q3778" s="74">
        <f t="shared" si="118"/>
        <v>3967.1213631411883</v>
      </c>
      <c r="R3778" s="75" t="str">
        <f>IF($O3778&lt;Assumptions!$B$17,"A",IF($O3778&lt;Assumptions!$B$18,"B",IF($O3778&lt;Assumptions!$B$19,"C",IF($O3778&lt;Assumptions!$B$20,"D","E"))))</f>
        <v>B</v>
      </c>
      <c r="S3778" s="75">
        <f t="shared" si="119"/>
        <v>0</v>
      </c>
    </row>
    <row r="3779" spans="1:19" ht="17.399999999999999" x14ac:dyDescent="0.3">
      <c r="A3779" s="39" t="s">
        <v>728</v>
      </c>
      <c r="B3779" s="39" t="s">
        <v>89</v>
      </c>
      <c r="C3779" s="39" t="s">
        <v>135</v>
      </c>
      <c r="D3779" s="39" t="s">
        <v>38</v>
      </c>
      <c r="E3779" s="70" t="s">
        <v>46</v>
      </c>
      <c r="F3779" s="70" t="s">
        <v>24</v>
      </c>
      <c r="G3779" s="78">
        <v>45689</v>
      </c>
      <c r="H3779" s="78">
        <v>45748</v>
      </c>
      <c r="I3779" s="69">
        <v>491699.9</v>
      </c>
      <c r="J3779" s="70">
        <v>0</v>
      </c>
      <c r="K3779" s="71">
        <v>0.96699999999999997</v>
      </c>
      <c r="L3779" s="70">
        <v>0</v>
      </c>
      <c r="M3779" s="71">
        <v>1.099</v>
      </c>
      <c r="N3779" s="72"/>
      <c r="O3779" s="73">
        <f>MIN(1,MAX(0,(1/(1+EXP(-(Assumptions!$B$5 + Assumptions!$B$6*$N3779))))*Assumptions!$B$3))</f>
        <v>3.9165722796764356E-2</v>
      </c>
      <c r="P3779" s="73">
        <f>VLOOKUP($F3779,Assumptions!$A$23:$B$27,2,FALSE)*Assumptions!$B$4</f>
        <v>0.2</v>
      </c>
      <c r="Q3779" s="74">
        <f t="shared" si="118"/>
        <v>3851.5563965193514</v>
      </c>
      <c r="R3779" s="75" t="str">
        <f>IF($O3779&lt;Assumptions!$B$17,"A",IF($O3779&lt;Assumptions!$B$18,"B",IF($O3779&lt;Assumptions!$B$19,"C",IF($O3779&lt;Assumptions!$B$20,"D","E"))))</f>
        <v>B</v>
      </c>
      <c r="S3779" s="75">
        <f t="shared" si="119"/>
        <v>0</v>
      </c>
    </row>
    <row r="3780" spans="1:19" ht="17.399999999999999" x14ac:dyDescent="0.3">
      <c r="A3780" s="39" t="s">
        <v>728</v>
      </c>
      <c r="B3780" s="39" t="s">
        <v>89</v>
      </c>
      <c r="C3780" s="39" t="s">
        <v>135</v>
      </c>
      <c r="D3780" s="39" t="s">
        <v>38</v>
      </c>
      <c r="E3780" s="70" t="s">
        <v>46</v>
      </c>
      <c r="F3780" s="70" t="s">
        <v>24</v>
      </c>
      <c r="G3780" s="78">
        <v>45689</v>
      </c>
      <c r="H3780" s="78">
        <v>45778</v>
      </c>
      <c r="I3780" s="69">
        <v>478031.01</v>
      </c>
      <c r="J3780" s="70">
        <v>35</v>
      </c>
      <c r="K3780" s="71">
        <v>0.57599999999999996</v>
      </c>
      <c r="L3780" s="70">
        <v>0</v>
      </c>
      <c r="M3780" s="71">
        <v>1.099</v>
      </c>
      <c r="N3780" s="72"/>
      <c r="O3780" s="73">
        <f>MIN(1,MAX(0,(1/(1+EXP(-(Assumptions!$B$5 + Assumptions!$B$6*$N3780))))*Assumptions!$B$3))</f>
        <v>3.9165722796764356E-2</v>
      </c>
      <c r="P3780" s="73">
        <f>VLOOKUP($F3780,Assumptions!$A$23:$B$27,2,FALSE)*Assumptions!$B$4</f>
        <v>0.2</v>
      </c>
      <c r="Q3780" s="74">
        <f t="shared" si="118"/>
        <v>3744.486005183458</v>
      </c>
      <c r="R3780" s="75" t="str">
        <f>IF($O3780&lt;Assumptions!$B$17,"A",IF($O3780&lt;Assumptions!$B$18,"B",IF($O3780&lt;Assumptions!$B$19,"C",IF($O3780&lt;Assumptions!$B$20,"D","E"))))</f>
        <v>B</v>
      </c>
      <c r="S3780" s="75">
        <f t="shared" si="119"/>
        <v>0</v>
      </c>
    </row>
    <row r="3781" spans="1:19" ht="17.399999999999999" x14ac:dyDescent="0.3">
      <c r="A3781" s="39" t="s">
        <v>728</v>
      </c>
      <c r="B3781" s="39" t="s">
        <v>89</v>
      </c>
      <c r="C3781" s="39" t="s">
        <v>135</v>
      </c>
      <c r="D3781" s="39" t="s">
        <v>38</v>
      </c>
      <c r="E3781" s="70" t="s">
        <v>46</v>
      </c>
      <c r="F3781" s="70" t="s">
        <v>24</v>
      </c>
      <c r="G3781" s="78">
        <v>45689</v>
      </c>
      <c r="H3781" s="78">
        <v>45809</v>
      </c>
      <c r="I3781" s="69">
        <v>462358</v>
      </c>
      <c r="J3781" s="70">
        <v>0</v>
      </c>
      <c r="K3781" s="71">
        <v>0.96399999999999997</v>
      </c>
      <c r="L3781" s="70">
        <v>0</v>
      </c>
      <c r="M3781" s="71">
        <v>1.099</v>
      </c>
      <c r="N3781" s="72"/>
      <c r="O3781" s="73">
        <f>MIN(1,MAX(0,(1/(1+EXP(-(Assumptions!$B$5 + Assumptions!$B$6*$N3781))))*Assumptions!$B$3))</f>
        <v>3.9165722796764356E-2</v>
      </c>
      <c r="P3781" s="73">
        <f>VLOOKUP($F3781,Assumptions!$A$23:$B$27,2,FALSE)*Assumptions!$B$4</f>
        <v>0.2</v>
      </c>
      <c r="Q3781" s="74">
        <f t="shared" si="118"/>
        <v>3621.7170521732751</v>
      </c>
      <c r="R3781" s="75" t="str">
        <f>IF($O3781&lt;Assumptions!$B$17,"A",IF($O3781&lt;Assumptions!$B$18,"B",IF($O3781&lt;Assumptions!$B$19,"C",IF($O3781&lt;Assumptions!$B$20,"D","E"))))</f>
        <v>B</v>
      </c>
      <c r="S3781" s="75">
        <f t="shared" si="119"/>
        <v>0</v>
      </c>
    </row>
    <row r="3782" spans="1:19" ht="17.399999999999999" x14ac:dyDescent="0.3">
      <c r="A3782" s="39" t="s">
        <v>728</v>
      </c>
      <c r="B3782" s="39" t="s">
        <v>89</v>
      </c>
      <c r="C3782" s="39" t="s">
        <v>135</v>
      </c>
      <c r="D3782" s="39" t="s">
        <v>38</v>
      </c>
      <c r="E3782" s="70" t="s">
        <v>46</v>
      </c>
      <c r="F3782" s="70" t="s">
        <v>24</v>
      </c>
      <c r="G3782" s="78">
        <v>45689</v>
      </c>
      <c r="H3782" s="78">
        <v>45839</v>
      </c>
      <c r="I3782" s="69">
        <v>448904.24</v>
      </c>
      <c r="J3782" s="70">
        <v>0</v>
      </c>
      <c r="K3782" s="71">
        <v>0.997</v>
      </c>
      <c r="L3782" s="70">
        <v>0</v>
      </c>
      <c r="M3782" s="71">
        <v>1.099</v>
      </c>
      <c r="N3782" s="72"/>
      <c r="O3782" s="73">
        <f>MIN(1,MAX(0,(1/(1+EXP(-(Assumptions!$B$5 + Assumptions!$B$6*$N3782))))*Assumptions!$B$3))</f>
        <v>3.9165722796764356E-2</v>
      </c>
      <c r="P3782" s="73">
        <f>VLOOKUP($F3782,Assumptions!$A$23:$B$27,2,FALSE)*Assumptions!$B$4</f>
        <v>0.2</v>
      </c>
      <c r="Q3782" s="74">
        <f t="shared" si="118"/>
        <v>3516.3318052264353</v>
      </c>
      <c r="R3782" s="75" t="str">
        <f>IF($O3782&lt;Assumptions!$B$17,"A",IF($O3782&lt;Assumptions!$B$18,"B",IF($O3782&lt;Assumptions!$B$19,"C",IF($O3782&lt;Assumptions!$B$20,"D","E"))))</f>
        <v>B</v>
      </c>
      <c r="S3782" s="75">
        <f t="shared" si="119"/>
        <v>0</v>
      </c>
    </row>
    <row r="3783" spans="1:19" ht="17.399999999999999" x14ac:dyDescent="0.3">
      <c r="A3783" s="39" t="s">
        <v>728</v>
      </c>
      <c r="B3783" s="39" t="s">
        <v>89</v>
      </c>
      <c r="C3783" s="39" t="s">
        <v>135</v>
      </c>
      <c r="D3783" s="39" t="s">
        <v>38</v>
      </c>
      <c r="E3783" s="70" t="s">
        <v>46</v>
      </c>
      <c r="F3783" s="70" t="s">
        <v>24</v>
      </c>
      <c r="G3783" s="78">
        <v>45689</v>
      </c>
      <c r="H3783" s="78">
        <v>45870</v>
      </c>
      <c r="I3783" s="69">
        <v>434321.11</v>
      </c>
      <c r="J3783" s="70">
        <v>0</v>
      </c>
      <c r="K3783" s="71">
        <v>1.022</v>
      </c>
      <c r="L3783" s="70">
        <v>0</v>
      </c>
      <c r="M3783" s="71">
        <v>1.099</v>
      </c>
      <c r="N3783" s="72"/>
      <c r="O3783" s="73">
        <f>MIN(1,MAX(0,(1/(1+EXP(-(Assumptions!$B$5 + Assumptions!$B$6*$N3783))))*Assumptions!$B$3))</f>
        <v>3.9165722796764356E-2</v>
      </c>
      <c r="P3783" s="73">
        <f>VLOOKUP($F3783,Assumptions!$A$23:$B$27,2,FALSE)*Assumptions!$B$4</f>
        <v>0.2</v>
      </c>
      <c r="Q3783" s="74">
        <f t="shared" si="118"/>
        <v>3402.1000398085998</v>
      </c>
      <c r="R3783" s="75" t="str">
        <f>IF($O3783&lt;Assumptions!$B$17,"A",IF($O3783&lt;Assumptions!$B$18,"B",IF($O3783&lt;Assumptions!$B$19,"C",IF($O3783&lt;Assumptions!$B$20,"D","E"))))</f>
        <v>B</v>
      </c>
      <c r="S3783" s="75">
        <f t="shared" si="119"/>
        <v>0</v>
      </c>
    </row>
    <row r="3784" spans="1:19" ht="17.399999999999999" x14ac:dyDescent="0.3">
      <c r="A3784" s="39" t="s">
        <v>728</v>
      </c>
      <c r="B3784" s="39" t="s">
        <v>89</v>
      </c>
      <c r="C3784" s="39" t="s">
        <v>135</v>
      </c>
      <c r="D3784" s="39" t="s">
        <v>38</v>
      </c>
      <c r="E3784" s="70" t="s">
        <v>46</v>
      </c>
      <c r="F3784" s="70" t="s">
        <v>24</v>
      </c>
      <c r="G3784" s="78">
        <v>45689</v>
      </c>
      <c r="H3784" s="78">
        <v>45901</v>
      </c>
      <c r="I3784" s="69">
        <v>420579.89</v>
      </c>
      <c r="J3784" s="70">
        <v>15</v>
      </c>
      <c r="K3784" s="71">
        <v>1.107</v>
      </c>
      <c r="L3784" s="70">
        <v>0</v>
      </c>
      <c r="M3784" s="71">
        <v>1.099</v>
      </c>
      <c r="N3784" s="72"/>
      <c r="O3784" s="73">
        <f>MIN(1,MAX(0,(1/(1+EXP(-(Assumptions!$B$5 + Assumptions!$B$6*$N3784))))*Assumptions!$B$3))</f>
        <v>3.9165722796764356E-2</v>
      </c>
      <c r="P3784" s="73">
        <f>VLOOKUP($F3784,Assumptions!$A$23:$B$27,2,FALSE)*Assumptions!$B$4</f>
        <v>0.2</v>
      </c>
      <c r="Q3784" s="74">
        <f t="shared" si="118"/>
        <v>3294.4630771267293</v>
      </c>
      <c r="R3784" s="75" t="str">
        <f>IF($O3784&lt;Assumptions!$B$17,"A",IF($O3784&lt;Assumptions!$B$18,"B",IF($O3784&lt;Assumptions!$B$19,"C",IF($O3784&lt;Assumptions!$B$20,"D","E"))))</f>
        <v>B</v>
      </c>
      <c r="S3784" s="75">
        <f t="shared" si="119"/>
        <v>0</v>
      </c>
    </row>
    <row r="3785" spans="1:19" ht="17.399999999999999" x14ac:dyDescent="0.3">
      <c r="A3785" s="39" t="s">
        <v>728</v>
      </c>
      <c r="B3785" s="39" t="s">
        <v>89</v>
      </c>
      <c r="C3785" s="39" t="s">
        <v>135</v>
      </c>
      <c r="D3785" s="39" t="s">
        <v>38</v>
      </c>
      <c r="E3785" s="70" t="s">
        <v>46</v>
      </c>
      <c r="F3785" s="70" t="s">
        <v>24</v>
      </c>
      <c r="G3785" s="78">
        <v>45689</v>
      </c>
      <c r="H3785" s="78">
        <v>45931</v>
      </c>
      <c r="I3785" s="69">
        <v>406904.57</v>
      </c>
      <c r="J3785" s="70">
        <v>0</v>
      </c>
      <c r="K3785" s="71">
        <v>0.97</v>
      </c>
      <c r="L3785" s="70">
        <v>0</v>
      </c>
      <c r="M3785" s="71">
        <v>1.099</v>
      </c>
      <c r="N3785" s="72"/>
      <c r="O3785" s="73">
        <f>MIN(1,MAX(0,(1/(1+EXP(-(Assumptions!$B$5 + Assumptions!$B$6*$N3785))))*Assumptions!$B$3))</f>
        <v>3.9165722796764356E-2</v>
      </c>
      <c r="P3785" s="73">
        <f>VLOOKUP($F3785,Assumptions!$A$23:$B$27,2,FALSE)*Assumptions!$B$4</f>
        <v>0.2</v>
      </c>
      <c r="Q3785" s="74">
        <f t="shared" si="118"/>
        <v>3187.3423186713198</v>
      </c>
      <c r="R3785" s="75" t="str">
        <f>IF($O3785&lt;Assumptions!$B$17,"A",IF($O3785&lt;Assumptions!$B$18,"B",IF($O3785&lt;Assumptions!$B$19,"C",IF($O3785&lt;Assumptions!$B$20,"D","E"))))</f>
        <v>B</v>
      </c>
      <c r="S3785" s="75">
        <f t="shared" si="119"/>
        <v>0</v>
      </c>
    </row>
    <row r="3786" spans="1:19" ht="17.399999999999999" x14ac:dyDescent="0.3">
      <c r="A3786" s="39" t="s">
        <v>728</v>
      </c>
      <c r="B3786" s="39" t="s">
        <v>89</v>
      </c>
      <c r="C3786" s="39" t="s">
        <v>135</v>
      </c>
      <c r="D3786" s="39" t="s">
        <v>38</v>
      </c>
      <c r="E3786" s="70" t="s">
        <v>46</v>
      </c>
      <c r="F3786" s="70" t="s">
        <v>24</v>
      </c>
      <c r="G3786" s="78">
        <v>45689</v>
      </c>
      <c r="H3786" s="78">
        <v>45962</v>
      </c>
      <c r="I3786" s="69">
        <v>394953.19</v>
      </c>
      <c r="J3786" s="70">
        <v>0</v>
      </c>
      <c r="K3786" s="71">
        <v>1.0580000000000001</v>
      </c>
      <c r="L3786" s="70">
        <v>0</v>
      </c>
      <c r="M3786" s="71">
        <v>1.099</v>
      </c>
      <c r="N3786" s="72"/>
      <c r="O3786" s="73">
        <f>MIN(1,MAX(0,(1/(1+EXP(-(Assumptions!$B$5 + Assumptions!$B$6*$N3786))))*Assumptions!$B$3))</f>
        <v>3.9165722796764356E-2</v>
      </c>
      <c r="P3786" s="73">
        <f>VLOOKUP($F3786,Assumptions!$A$23:$B$27,2,FALSE)*Assumptions!$B$4</f>
        <v>0.2</v>
      </c>
      <c r="Q3786" s="74">
        <f t="shared" si="118"/>
        <v>3093.7254314475613</v>
      </c>
      <c r="R3786" s="75" t="str">
        <f>IF($O3786&lt;Assumptions!$B$17,"A",IF($O3786&lt;Assumptions!$B$18,"B",IF($O3786&lt;Assumptions!$B$19,"C",IF($O3786&lt;Assumptions!$B$20,"D","E"))))</f>
        <v>B</v>
      </c>
      <c r="S3786" s="75">
        <f t="shared" si="119"/>
        <v>0</v>
      </c>
    </row>
    <row r="3787" spans="1:19" ht="17.399999999999999" x14ac:dyDescent="0.3">
      <c r="A3787" s="39" t="s">
        <v>728</v>
      </c>
      <c r="B3787" s="39" t="s">
        <v>89</v>
      </c>
      <c r="C3787" s="39" t="s">
        <v>135</v>
      </c>
      <c r="D3787" s="39" t="s">
        <v>38</v>
      </c>
      <c r="E3787" s="70" t="s">
        <v>46</v>
      </c>
      <c r="F3787" s="70" t="s">
        <v>24</v>
      </c>
      <c r="G3787" s="78">
        <v>45689</v>
      </c>
      <c r="H3787" s="78">
        <v>45992</v>
      </c>
      <c r="I3787" s="69">
        <v>383838.34</v>
      </c>
      <c r="J3787" s="70">
        <v>65</v>
      </c>
      <c r="K3787" s="71">
        <v>0.89</v>
      </c>
      <c r="L3787" s="70">
        <v>0</v>
      </c>
      <c r="M3787" s="71">
        <v>1.099</v>
      </c>
      <c r="N3787" s="72"/>
      <c r="O3787" s="73">
        <f>MIN(1,MAX(0,(1/(1+EXP(-(Assumptions!$B$5 + Assumptions!$B$6*$N3787))))*Assumptions!$B$3))</f>
        <v>3.9165722796764356E-2</v>
      </c>
      <c r="P3787" s="73">
        <f>VLOOKUP($F3787,Assumptions!$A$23:$B$27,2,FALSE)*Assumptions!$B$4</f>
        <v>0.2</v>
      </c>
      <c r="Q3787" s="74">
        <f t="shared" si="118"/>
        <v>3006.6612046420378</v>
      </c>
      <c r="R3787" s="75" t="str">
        <f>IF($O3787&lt;Assumptions!$B$17,"A",IF($O3787&lt;Assumptions!$B$18,"B",IF($O3787&lt;Assumptions!$B$19,"C",IF($O3787&lt;Assumptions!$B$20,"D","E"))))</f>
        <v>B</v>
      </c>
      <c r="S3787" s="75">
        <f t="shared" si="119"/>
        <v>0</v>
      </c>
    </row>
    <row r="3788" spans="1:19" ht="17.399999999999999" x14ac:dyDescent="0.3">
      <c r="A3788" s="39" t="s">
        <v>730</v>
      </c>
      <c r="B3788" s="39" t="s">
        <v>75</v>
      </c>
      <c r="C3788" s="39" t="s">
        <v>135</v>
      </c>
      <c r="D3788" s="39" t="s">
        <v>45</v>
      </c>
      <c r="E3788" s="70" t="s">
        <v>39</v>
      </c>
      <c r="F3788" s="70" t="s">
        <v>40</v>
      </c>
      <c r="G3788" s="78">
        <v>45554</v>
      </c>
      <c r="H3788" s="78">
        <v>45658</v>
      </c>
      <c r="I3788" s="69">
        <v>1327511.45</v>
      </c>
      <c r="J3788" s="70">
        <v>0</v>
      </c>
      <c r="K3788" s="71">
        <v>1.129</v>
      </c>
      <c r="L3788" s="70">
        <v>0</v>
      </c>
      <c r="M3788" s="71">
        <v>0.51100000000000001</v>
      </c>
      <c r="N3788" s="72"/>
      <c r="O3788" s="73">
        <f>MIN(1,MAX(0,(1/(1+EXP(-(Assumptions!$B$5 + Assumptions!$B$6*$N3788))))*Assumptions!$B$3))</f>
        <v>3.9165722796764356E-2</v>
      </c>
      <c r="P3788" s="73">
        <f>VLOOKUP($F3788,Assumptions!$A$23:$B$27,2,FALSE)*Assumptions!$B$4</f>
        <v>0.7</v>
      </c>
      <c r="Q3788" s="74">
        <f t="shared" si="118"/>
        <v>36395.061822161486</v>
      </c>
      <c r="R3788" s="75" t="str">
        <f>IF($O3788&lt;Assumptions!$B$17,"A",IF($O3788&lt;Assumptions!$B$18,"B",IF($O3788&lt;Assumptions!$B$19,"C",IF($O3788&lt;Assumptions!$B$20,"D","E"))))</f>
        <v>B</v>
      </c>
      <c r="S3788" s="75">
        <f t="shared" si="119"/>
        <v>0</v>
      </c>
    </row>
    <row r="3789" spans="1:19" ht="17.399999999999999" x14ac:dyDescent="0.3">
      <c r="A3789" s="39" t="s">
        <v>730</v>
      </c>
      <c r="B3789" s="39" t="s">
        <v>75</v>
      </c>
      <c r="C3789" s="39" t="s">
        <v>135</v>
      </c>
      <c r="D3789" s="39" t="s">
        <v>45</v>
      </c>
      <c r="E3789" s="70" t="s">
        <v>39</v>
      </c>
      <c r="F3789" s="70" t="s">
        <v>40</v>
      </c>
      <c r="G3789" s="78">
        <v>45554</v>
      </c>
      <c r="H3789" s="78">
        <v>45689</v>
      </c>
      <c r="I3789" s="69">
        <v>1292261.51</v>
      </c>
      <c r="J3789" s="70">
        <v>0</v>
      </c>
      <c r="K3789" s="71">
        <v>1.014</v>
      </c>
      <c r="L3789" s="70">
        <v>0</v>
      </c>
      <c r="M3789" s="71">
        <v>0.51100000000000001</v>
      </c>
      <c r="N3789" s="72"/>
      <c r="O3789" s="73">
        <f>MIN(1,MAX(0,(1/(1+EXP(-(Assumptions!$B$5 + Assumptions!$B$6*$N3789))))*Assumptions!$B$3))</f>
        <v>3.9165722796764356E-2</v>
      </c>
      <c r="P3789" s="73">
        <f>VLOOKUP($F3789,Assumptions!$A$23:$B$27,2,FALSE)*Assumptions!$B$4</f>
        <v>0.7</v>
      </c>
      <c r="Q3789" s="74">
        <f t="shared" si="118"/>
        <v>35428.649257111691</v>
      </c>
      <c r="R3789" s="75" t="str">
        <f>IF($O3789&lt;Assumptions!$B$17,"A",IF($O3789&lt;Assumptions!$B$18,"B",IF($O3789&lt;Assumptions!$B$19,"C",IF($O3789&lt;Assumptions!$B$20,"D","E"))))</f>
        <v>B</v>
      </c>
      <c r="S3789" s="75">
        <f t="shared" si="119"/>
        <v>0</v>
      </c>
    </row>
    <row r="3790" spans="1:19" ht="17.399999999999999" x14ac:dyDescent="0.3">
      <c r="A3790" s="39" t="s">
        <v>730</v>
      </c>
      <c r="B3790" s="39" t="s">
        <v>75</v>
      </c>
      <c r="C3790" s="39" t="s">
        <v>135</v>
      </c>
      <c r="D3790" s="39" t="s">
        <v>45</v>
      </c>
      <c r="E3790" s="70" t="s">
        <v>39</v>
      </c>
      <c r="F3790" s="70" t="s">
        <v>40</v>
      </c>
      <c r="G3790" s="78">
        <v>45554</v>
      </c>
      <c r="H3790" s="78">
        <v>45717</v>
      </c>
      <c r="I3790" s="69">
        <v>1257653.78</v>
      </c>
      <c r="J3790" s="70">
        <v>0</v>
      </c>
      <c r="K3790" s="71">
        <v>1.0920000000000001</v>
      </c>
      <c r="L3790" s="70">
        <v>0</v>
      </c>
      <c r="M3790" s="71">
        <v>0.51100000000000001</v>
      </c>
      <c r="N3790" s="72"/>
      <c r="O3790" s="73">
        <f>MIN(1,MAX(0,(1/(1+EXP(-(Assumptions!$B$5 + Assumptions!$B$6*$N3790))))*Assumptions!$B$3))</f>
        <v>3.9165722796764356E-2</v>
      </c>
      <c r="P3790" s="73">
        <f>VLOOKUP($F3790,Assumptions!$A$23:$B$27,2,FALSE)*Assumptions!$B$4</f>
        <v>0.7</v>
      </c>
      <c r="Q3790" s="74">
        <f t="shared" si="118"/>
        <v>34479.843525248005</v>
      </c>
      <c r="R3790" s="75" t="str">
        <f>IF($O3790&lt;Assumptions!$B$17,"A",IF($O3790&lt;Assumptions!$B$18,"B",IF($O3790&lt;Assumptions!$B$19,"C",IF($O3790&lt;Assumptions!$B$20,"D","E"))))</f>
        <v>B</v>
      </c>
      <c r="S3790" s="75">
        <f t="shared" si="119"/>
        <v>0</v>
      </c>
    </row>
    <row r="3791" spans="1:19" ht="17.399999999999999" x14ac:dyDescent="0.3">
      <c r="A3791" s="39" t="s">
        <v>730</v>
      </c>
      <c r="B3791" s="39" t="s">
        <v>75</v>
      </c>
      <c r="C3791" s="39" t="s">
        <v>135</v>
      </c>
      <c r="D3791" s="39" t="s">
        <v>45</v>
      </c>
      <c r="E3791" s="70" t="s">
        <v>39</v>
      </c>
      <c r="F3791" s="70" t="s">
        <v>40</v>
      </c>
      <c r="G3791" s="78">
        <v>45554</v>
      </c>
      <c r="H3791" s="78">
        <v>45748</v>
      </c>
      <c r="I3791" s="69">
        <v>1217534.72</v>
      </c>
      <c r="J3791" s="70">
        <v>0</v>
      </c>
      <c r="K3791" s="71">
        <v>0.97799999999999998</v>
      </c>
      <c r="L3791" s="70">
        <v>0</v>
      </c>
      <c r="M3791" s="71">
        <v>0.51100000000000001</v>
      </c>
      <c r="N3791" s="72"/>
      <c r="O3791" s="73">
        <f>MIN(1,MAX(0,(1/(1+EXP(-(Assumptions!$B$5 + Assumptions!$B$6*$N3791))))*Assumptions!$B$3))</f>
        <v>3.9165722796764356E-2</v>
      </c>
      <c r="P3791" s="73">
        <f>VLOOKUP($F3791,Assumptions!$A$23:$B$27,2,FALSE)*Assumptions!$B$4</f>
        <v>0.7</v>
      </c>
      <c r="Q3791" s="74">
        <f t="shared" si="118"/>
        <v>33379.93913726927</v>
      </c>
      <c r="R3791" s="75" t="str">
        <f>IF($O3791&lt;Assumptions!$B$17,"A",IF($O3791&lt;Assumptions!$B$18,"B",IF($O3791&lt;Assumptions!$B$19,"C",IF($O3791&lt;Assumptions!$B$20,"D","E"))))</f>
        <v>B</v>
      </c>
      <c r="S3791" s="75">
        <f t="shared" si="119"/>
        <v>0</v>
      </c>
    </row>
    <row r="3792" spans="1:19" ht="17.399999999999999" x14ac:dyDescent="0.3">
      <c r="A3792" s="39" t="s">
        <v>730</v>
      </c>
      <c r="B3792" s="39" t="s">
        <v>75</v>
      </c>
      <c r="C3792" s="39" t="s">
        <v>135</v>
      </c>
      <c r="D3792" s="39" t="s">
        <v>45</v>
      </c>
      <c r="E3792" s="70" t="s">
        <v>39</v>
      </c>
      <c r="F3792" s="70" t="s">
        <v>40</v>
      </c>
      <c r="G3792" s="78">
        <v>45554</v>
      </c>
      <c r="H3792" s="78">
        <v>45778</v>
      </c>
      <c r="I3792" s="69">
        <v>1182211.3600000001</v>
      </c>
      <c r="J3792" s="70">
        <v>0</v>
      </c>
      <c r="K3792" s="71">
        <v>1.1259999999999999</v>
      </c>
      <c r="L3792" s="70">
        <v>0</v>
      </c>
      <c r="M3792" s="71">
        <v>0.51100000000000001</v>
      </c>
      <c r="N3792" s="72"/>
      <c r="O3792" s="73">
        <f>MIN(1,MAX(0,(1/(1+EXP(-(Assumptions!$B$5 + Assumptions!$B$6*$N3792))))*Assumptions!$B$3))</f>
        <v>3.9165722796764356E-2</v>
      </c>
      <c r="P3792" s="73">
        <f>VLOOKUP($F3792,Assumptions!$A$23:$B$27,2,FALSE)*Assumptions!$B$4</f>
        <v>0.7</v>
      </c>
      <c r="Q3792" s="74">
        <f t="shared" si="118"/>
        <v>32411.513689062056</v>
      </c>
      <c r="R3792" s="75" t="str">
        <f>IF($O3792&lt;Assumptions!$B$17,"A",IF($O3792&lt;Assumptions!$B$18,"B",IF($O3792&lt;Assumptions!$B$19,"C",IF($O3792&lt;Assumptions!$B$20,"D","E"))))</f>
        <v>B</v>
      </c>
      <c r="S3792" s="75">
        <f t="shared" si="119"/>
        <v>0</v>
      </c>
    </row>
    <row r="3793" spans="1:19" ht="17.399999999999999" x14ac:dyDescent="0.3">
      <c r="A3793" s="39" t="s">
        <v>730</v>
      </c>
      <c r="B3793" s="39" t="s">
        <v>75</v>
      </c>
      <c r="C3793" s="39" t="s">
        <v>135</v>
      </c>
      <c r="D3793" s="39" t="s">
        <v>45</v>
      </c>
      <c r="E3793" s="70" t="s">
        <v>39</v>
      </c>
      <c r="F3793" s="70" t="s">
        <v>40</v>
      </c>
      <c r="G3793" s="78">
        <v>45554</v>
      </c>
      <c r="H3793" s="78">
        <v>45809</v>
      </c>
      <c r="I3793" s="69">
        <v>1147153.06</v>
      </c>
      <c r="J3793" s="70">
        <v>15</v>
      </c>
      <c r="K3793" s="71">
        <v>1.048</v>
      </c>
      <c r="L3793" s="70">
        <v>0</v>
      </c>
      <c r="M3793" s="71">
        <v>0.51100000000000001</v>
      </c>
      <c r="N3793" s="72"/>
      <c r="O3793" s="73">
        <f>MIN(1,MAX(0,(1/(1+EXP(-(Assumptions!$B$5 + Assumptions!$B$6*$N3793))))*Assumptions!$B$3))</f>
        <v>3.9165722796764356E-2</v>
      </c>
      <c r="P3793" s="73">
        <f>VLOOKUP($F3793,Assumptions!$A$23:$B$27,2,FALSE)*Assumptions!$B$4</f>
        <v>0.7</v>
      </c>
      <c r="Q3793" s="74">
        <f t="shared" si="118"/>
        <v>31450.355127393992</v>
      </c>
      <c r="R3793" s="75" t="str">
        <f>IF($O3793&lt;Assumptions!$B$17,"A",IF($O3793&lt;Assumptions!$B$18,"B",IF($O3793&lt;Assumptions!$B$19,"C",IF($O3793&lt;Assumptions!$B$20,"D","E"))))</f>
        <v>B</v>
      </c>
      <c r="S3793" s="75">
        <f t="shared" si="119"/>
        <v>0</v>
      </c>
    </row>
    <row r="3794" spans="1:19" ht="17.399999999999999" x14ac:dyDescent="0.3">
      <c r="A3794" s="39" t="s">
        <v>730</v>
      </c>
      <c r="B3794" s="39" t="s">
        <v>75</v>
      </c>
      <c r="C3794" s="39" t="s">
        <v>135</v>
      </c>
      <c r="D3794" s="39" t="s">
        <v>45</v>
      </c>
      <c r="E3794" s="70" t="s">
        <v>39</v>
      </c>
      <c r="F3794" s="70" t="s">
        <v>40</v>
      </c>
      <c r="G3794" s="78">
        <v>45554</v>
      </c>
      <c r="H3794" s="78">
        <v>45839</v>
      </c>
      <c r="I3794" s="69">
        <v>1109784.2</v>
      </c>
      <c r="J3794" s="70">
        <v>15</v>
      </c>
      <c r="K3794" s="71">
        <v>1.127</v>
      </c>
      <c r="L3794" s="70">
        <v>0</v>
      </c>
      <c r="M3794" s="71">
        <v>0.51100000000000001</v>
      </c>
      <c r="N3794" s="72"/>
      <c r="O3794" s="73">
        <f>MIN(1,MAX(0,(1/(1+EXP(-(Assumptions!$B$5 + Assumptions!$B$6*$N3794))))*Assumptions!$B$3))</f>
        <v>3.9165722796764356E-2</v>
      </c>
      <c r="P3794" s="73">
        <f>VLOOKUP($F3794,Assumptions!$A$23:$B$27,2,FALSE)*Assumptions!$B$4</f>
        <v>0.7</v>
      </c>
      <c r="Q3794" s="74">
        <f t="shared" si="118"/>
        <v>30425.850239000225</v>
      </c>
      <c r="R3794" s="75" t="str">
        <f>IF($O3794&lt;Assumptions!$B$17,"A",IF($O3794&lt;Assumptions!$B$18,"B",IF($O3794&lt;Assumptions!$B$19,"C",IF($O3794&lt;Assumptions!$B$20,"D","E"))))</f>
        <v>B</v>
      </c>
      <c r="S3794" s="75">
        <f t="shared" si="119"/>
        <v>0</v>
      </c>
    </row>
    <row r="3795" spans="1:19" ht="17.399999999999999" x14ac:dyDescent="0.3">
      <c r="A3795" s="39" t="s">
        <v>730</v>
      </c>
      <c r="B3795" s="39" t="s">
        <v>75</v>
      </c>
      <c r="C3795" s="39" t="s">
        <v>135</v>
      </c>
      <c r="D3795" s="39" t="s">
        <v>45</v>
      </c>
      <c r="E3795" s="70" t="s">
        <v>39</v>
      </c>
      <c r="F3795" s="70" t="s">
        <v>40</v>
      </c>
      <c r="G3795" s="78">
        <v>45554</v>
      </c>
      <c r="H3795" s="78">
        <v>45870</v>
      </c>
      <c r="I3795" s="69">
        <v>1079510.79</v>
      </c>
      <c r="J3795" s="70">
        <v>0</v>
      </c>
      <c r="K3795" s="71">
        <v>0.98799999999999999</v>
      </c>
      <c r="L3795" s="70">
        <v>0</v>
      </c>
      <c r="M3795" s="71">
        <v>0.51100000000000001</v>
      </c>
      <c r="N3795" s="72"/>
      <c r="O3795" s="73">
        <f>MIN(1,MAX(0,(1/(1+EXP(-(Assumptions!$B$5 + Assumptions!$B$6*$N3795))))*Assumptions!$B$3))</f>
        <v>3.9165722796764356E-2</v>
      </c>
      <c r="P3795" s="73">
        <f>VLOOKUP($F3795,Assumptions!$A$23:$B$27,2,FALSE)*Assumptions!$B$4</f>
        <v>0.7</v>
      </c>
      <c r="Q3795" s="74">
        <f t="shared" si="118"/>
        <v>29595.874250079269</v>
      </c>
      <c r="R3795" s="75" t="str">
        <f>IF($O3795&lt;Assumptions!$B$17,"A",IF($O3795&lt;Assumptions!$B$18,"B",IF($O3795&lt;Assumptions!$B$19,"C",IF($O3795&lt;Assumptions!$B$20,"D","E"))))</f>
        <v>B</v>
      </c>
      <c r="S3795" s="75">
        <f t="shared" si="119"/>
        <v>0</v>
      </c>
    </row>
    <row r="3796" spans="1:19" ht="17.399999999999999" x14ac:dyDescent="0.3">
      <c r="A3796" s="39" t="s">
        <v>730</v>
      </c>
      <c r="B3796" s="39" t="s">
        <v>75</v>
      </c>
      <c r="C3796" s="39" t="s">
        <v>135</v>
      </c>
      <c r="D3796" s="39" t="s">
        <v>45</v>
      </c>
      <c r="E3796" s="70" t="s">
        <v>39</v>
      </c>
      <c r="F3796" s="70" t="s">
        <v>40</v>
      </c>
      <c r="G3796" s="78">
        <v>45554</v>
      </c>
      <c r="H3796" s="78">
        <v>45901</v>
      </c>
      <c r="I3796" s="69">
        <v>1048887.29</v>
      </c>
      <c r="J3796" s="70">
        <v>185</v>
      </c>
      <c r="K3796" s="71">
        <v>0.184</v>
      </c>
      <c r="L3796" s="70">
        <v>0</v>
      </c>
      <c r="M3796" s="71">
        <v>0.51100000000000001</v>
      </c>
      <c r="N3796" s="72"/>
      <c r="O3796" s="73">
        <f>MIN(1,MAX(0,(1/(1+EXP(-(Assumptions!$B$5 + Assumptions!$B$6*$N3796))))*Assumptions!$B$3))</f>
        <v>3.9165722796764356E-2</v>
      </c>
      <c r="P3796" s="73">
        <f>VLOOKUP($F3796,Assumptions!$A$23:$B$27,2,FALSE)*Assumptions!$B$4</f>
        <v>0.7</v>
      </c>
      <c r="Q3796" s="74">
        <f t="shared" si="118"/>
        <v>28756.30019163257</v>
      </c>
      <c r="R3796" s="75" t="str">
        <f>IF($O3796&lt;Assumptions!$B$17,"A",IF($O3796&lt;Assumptions!$B$18,"B",IF($O3796&lt;Assumptions!$B$19,"C",IF($O3796&lt;Assumptions!$B$20,"D","E"))))</f>
        <v>B</v>
      </c>
      <c r="S3796" s="75">
        <f t="shared" si="119"/>
        <v>1</v>
      </c>
    </row>
    <row r="3797" spans="1:19" ht="17.399999999999999" x14ac:dyDescent="0.3">
      <c r="A3797" s="39" t="s">
        <v>730</v>
      </c>
      <c r="B3797" s="39" t="s">
        <v>75</v>
      </c>
      <c r="C3797" s="39" t="s">
        <v>135</v>
      </c>
      <c r="D3797" s="39" t="s">
        <v>45</v>
      </c>
      <c r="E3797" s="70" t="s">
        <v>39</v>
      </c>
      <c r="F3797" s="70" t="s">
        <v>40</v>
      </c>
      <c r="G3797" s="78">
        <v>45554</v>
      </c>
      <c r="H3797" s="78">
        <v>45931</v>
      </c>
      <c r="I3797" s="69">
        <v>1017222.21</v>
      </c>
      <c r="J3797" s="70">
        <v>0</v>
      </c>
      <c r="K3797" s="71">
        <v>0.98799999999999999</v>
      </c>
      <c r="L3797" s="70">
        <v>0</v>
      </c>
      <c r="M3797" s="71">
        <v>0.51100000000000001</v>
      </c>
      <c r="N3797" s="72"/>
      <c r="O3797" s="73">
        <f>MIN(1,MAX(0,(1/(1+EXP(-(Assumptions!$B$5 + Assumptions!$B$6*$N3797))))*Assumptions!$B$3))</f>
        <v>3.9165722796764356E-2</v>
      </c>
      <c r="P3797" s="73">
        <f>VLOOKUP($F3797,Assumptions!$A$23:$B$27,2,FALSE)*Assumptions!$B$4</f>
        <v>0.7</v>
      </c>
      <c r="Q3797" s="74">
        <f t="shared" si="118"/>
        <v>27888.170169700414</v>
      </c>
      <c r="R3797" s="75" t="str">
        <f>IF($O3797&lt;Assumptions!$B$17,"A",IF($O3797&lt;Assumptions!$B$18,"B",IF($O3797&lt;Assumptions!$B$19,"C",IF($O3797&lt;Assumptions!$B$20,"D","E"))))</f>
        <v>B</v>
      </c>
      <c r="S3797" s="75">
        <f t="shared" si="119"/>
        <v>0</v>
      </c>
    </row>
    <row r="3798" spans="1:19" ht="17.399999999999999" x14ac:dyDescent="0.3">
      <c r="A3798" s="39" t="s">
        <v>730</v>
      </c>
      <c r="B3798" s="39" t="s">
        <v>75</v>
      </c>
      <c r="C3798" s="39" t="s">
        <v>135</v>
      </c>
      <c r="D3798" s="39" t="s">
        <v>45</v>
      </c>
      <c r="E3798" s="70" t="s">
        <v>39</v>
      </c>
      <c r="F3798" s="70" t="s">
        <v>40</v>
      </c>
      <c r="G3798" s="78">
        <v>45554</v>
      </c>
      <c r="H3798" s="78">
        <v>45962</v>
      </c>
      <c r="I3798" s="69">
        <v>988587.6</v>
      </c>
      <c r="J3798" s="70">
        <v>0</v>
      </c>
      <c r="K3798" s="71">
        <v>1.0900000000000001</v>
      </c>
      <c r="L3798" s="70">
        <v>0</v>
      </c>
      <c r="M3798" s="71">
        <v>0.51100000000000001</v>
      </c>
      <c r="N3798" s="72"/>
      <c r="O3798" s="73">
        <f>MIN(1,MAX(0,(1/(1+EXP(-(Assumptions!$B$5 + Assumptions!$B$6*$N3798))))*Assumptions!$B$3))</f>
        <v>3.9165722796764356E-2</v>
      </c>
      <c r="P3798" s="73">
        <f>VLOOKUP($F3798,Assumptions!$A$23:$B$27,2,FALSE)*Assumptions!$B$4</f>
        <v>0.7</v>
      </c>
      <c r="Q3798" s="74">
        <f t="shared" si="118"/>
        <v>27103.123531342993</v>
      </c>
      <c r="R3798" s="75" t="str">
        <f>IF($O3798&lt;Assumptions!$B$17,"A",IF($O3798&lt;Assumptions!$B$18,"B",IF($O3798&lt;Assumptions!$B$19,"C",IF($O3798&lt;Assumptions!$B$20,"D","E"))))</f>
        <v>B</v>
      </c>
      <c r="S3798" s="75">
        <f t="shared" si="119"/>
        <v>0</v>
      </c>
    </row>
    <row r="3799" spans="1:19" ht="17.399999999999999" x14ac:dyDescent="0.3">
      <c r="A3799" s="39" t="s">
        <v>730</v>
      </c>
      <c r="B3799" s="39" t="s">
        <v>75</v>
      </c>
      <c r="C3799" s="39" t="s">
        <v>135</v>
      </c>
      <c r="D3799" s="39" t="s">
        <v>45</v>
      </c>
      <c r="E3799" s="70" t="s">
        <v>39</v>
      </c>
      <c r="F3799" s="70" t="s">
        <v>40</v>
      </c>
      <c r="G3799" s="78">
        <v>45554</v>
      </c>
      <c r="H3799" s="78">
        <v>45992</v>
      </c>
      <c r="I3799" s="69">
        <v>956378.83</v>
      </c>
      <c r="J3799" s="70">
        <v>0</v>
      </c>
      <c r="K3799" s="71">
        <v>1.1220000000000001</v>
      </c>
      <c r="L3799" s="70">
        <v>0</v>
      </c>
      <c r="M3799" s="71">
        <v>0.51100000000000001</v>
      </c>
      <c r="N3799" s="72"/>
      <c r="O3799" s="73">
        <f>MIN(1,MAX(0,(1/(1+EXP(-(Assumptions!$B$5 + Assumptions!$B$6*$N3799))))*Assumptions!$B$3))</f>
        <v>3.9165722796764356E-2</v>
      </c>
      <c r="P3799" s="73">
        <f>VLOOKUP($F3799,Assumptions!$A$23:$B$27,2,FALSE)*Assumptions!$B$4</f>
        <v>0.7</v>
      </c>
      <c r="Q3799" s="74">
        <f t="shared" si="118"/>
        <v>26220.087701131673</v>
      </c>
      <c r="R3799" s="75" t="str">
        <f>IF($O3799&lt;Assumptions!$B$17,"A",IF($O3799&lt;Assumptions!$B$18,"B",IF($O3799&lt;Assumptions!$B$19,"C",IF($O3799&lt;Assumptions!$B$20,"D","E"))))</f>
        <v>B</v>
      </c>
      <c r="S3799" s="75">
        <f t="shared" si="119"/>
        <v>0</v>
      </c>
    </row>
    <row r="3800" spans="1:19" ht="17.399999999999999" x14ac:dyDescent="0.3">
      <c r="A3800" s="39" t="s">
        <v>732</v>
      </c>
      <c r="B3800" s="39" t="s">
        <v>69</v>
      </c>
      <c r="C3800" s="39" t="s">
        <v>144</v>
      </c>
      <c r="D3800" s="39" t="s">
        <v>26</v>
      </c>
      <c r="E3800" s="70" t="s">
        <v>39</v>
      </c>
      <c r="F3800" s="70" t="s">
        <v>32</v>
      </c>
      <c r="G3800" s="78">
        <v>46000</v>
      </c>
      <c r="H3800" s="78">
        <v>45992</v>
      </c>
      <c r="I3800" s="69">
        <v>8588010.4199999999</v>
      </c>
      <c r="J3800" s="70">
        <v>0</v>
      </c>
      <c r="K3800" s="71">
        <v>1.087</v>
      </c>
      <c r="L3800" s="70">
        <v>0</v>
      </c>
      <c r="M3800" s="71">
        <v>0.64600000000000002</v>
      </c>
      <c r="N3800" s="72"/>
      <c r="O3800" s="73">
        <f>MIN(1,MAX(0,(1/(1+EXP(-(Assumptions!$B$5 + Assumptions!$B$6*$N3800))))*Assumptions!$B$3))</f>
        <v>3.9165722796764356E-2</v>
      </c>
      <c r="P3800" s="73">
        <f>VLOOKUP($F3800,Assumptions!$A$23:$B$27,2,FALSE)*Assumptions!$B$4</f>
        <v>0.5</v>
      </c>
      <c r="Q3800" s="74">
        <f t="shared" si="118"/>
        <v>168177.81774272191</v>
      </c>
      <c r="R3800" s="75" t="str">
        <f>IF($O3800&lt;Assumptions!$B$17,"A",IF($O3800&lt;Assumptions!$B$18,"B",IF($O3800&lt;Assumptions!$B$19,"C",IF($O3800&lt;Assumptions!$B$20,"D","E"))))</f>
        <v>B</v>
      </c>
      <c r="S3800" s="75">
        <f t="shared" si="119"/>
        <v>0</v>
      </c>
    </row>
    <row r="3801" spans="1:19" ht="17.399999999999999" x14ac:dyDescent="0.3">
      <c r="A3801" s="39" t="s">
        <v>734</v>
      </c>
      <c r="B3801" s="39" t="s">
        <v>89</v>
      </c>
      <c r="C3801" s="39" t="s">
        <v>135</v>
      </c>
      <c r="D3801" s="39" t="s">
        <v>22</v>
      </c>
      <c r="E3801" s="70" t="s">
        <v>49</v>
      </c>
      <c r="F3801" s="70" t="s">
        <v>28</v>
      </c>
      <c r="G3801" s="78">
        <v>45672</v>
      </c>
      <c r="H3801" s="78">
        <v>45658</v>
      </c>
      <c r="I3801" s="69">
        <v>3350567.3</v>
      </c>
      <c r="J3801" s="70">
        <v>185</v>
      </c>
      <c r="K3801" s="71">
        <v>0.25800000000000001</v>
      </c>
      <c r="L3801" s="70">
        <v>0</v>
      </c>
      <c r="M3801" s="71">
        <v>0.76700000000000002</v>
      </c>
      <c r="N3801" s="72"/>
      <c r="O3801" s="73">
        <f>MIN(1,MAX(0,(1/(1+EXP(-(Assumptions!$B$5 + Assumptions!$B$6*$N3801))))*Assumptions!$B$3))</f>
        <v>3.9165722796764356E-2</v>
      </c>
      <c r="P3801" s="73">
        <f>VLOOKUP($F3801,Assumptions!$A$23:$B$27,2,FALSE)*Assumptions!$B$4</f>
        <v>0.35</v>
      </c>
      <c r="Q3801" s="74">
        <f t="shared" si="118"/>
        <v>45929.58652929611</v>
      </c>
      <c r="R3801" s="75" t="str">
        <f>IF($O3801&lt;Assumptions!$B$17,"A",IF($O3801&lt;Assumptions!$B$18,"B",IF($O3801&lt;Assumptions!$B$19,"C",IF($O3801&lt;Assumptions!$B$20,"D","E"))))</f>
        <v>B</v>
      </c>
      <c r="S3801" s="75">
        <f t="shared" si="119"/>
        <v>1</v>
      </c>
    </row>
    <row r="3802" spans="1:19" ht="17.399999999999999" x14ac:dyDescent="0.3">
      <c r="A3802" s="39" t="s">
        <v>734</v>
      </c>
      <c r="B3802" s="39" t="s">
        <v>89</v>
      </c>
      <c r="C3802" s="39" t="s">
        <v>135</v>
      </c>
      <c r="D3802" s="39" t="s">
        <v>22</v>
      </c>
      <c r="E3802" s="70" t="s">
        <v>49</v>
      </c>
      <c r="F3802" s="70" t="s">
        <v>28</v>
      </c>
      <c r="G3802" s="78">
        <v>45672</v>
      </c>
      <c r="H3802" s="78">
        <v>45689</v>
      </c>
      <c r="I3802" s="69">
        <v>3257557.69</v>
      </c>
      <c r="J3802" s="70">
        <v>0</v>
      </c>
      <c r="K3802" s="71">
        <v>0.99399999999999999</v>
      </c>
      <c r="L3802" s="70">
        <v>0</v>
      </c>
      <c r="M3802" s="71">
        <v>0.76700000000000002</v>
      </c>
      <c r="N3802" s="72"/>
      <c r="O3802" s="73">
        <f>MIN(1,MAX(0,(1/(1+EXP(-(Assumptions!$B$5 + Assumptions!$B$6*$N3802))))*Assumptions!$B$3))</f>
        <v>3.9165722796764356E-2</v>
      </c>
      <c r="P3802" s="73">
        <f>VLOOKUP($F3802,Assumptions!$A$23:$B$27,2,FALSE)*Assumptions!$B$4</f>
        <v>0.35</v>
      </c>
      <c r="Q3802" s="74">
        <f t="shared" si="118"/>
        <v>44654.610518352813</v>
      </c>
      <c r="R3802" s="75" t="str">
        <f>IF($O3802&lt;Assumptions!$B$17,"A",IF($O3802&lt;Assumptions!$B$18,"B",IF($O3802&lt;Assumptions!$B$19,"C",IF($O3802&lt;Assumptions!$B$20,"D","E"))))</f>
        <v>B</v>
      </c>
      <c r="S3802" s="75">
        <f t="shared" si="119"/>
        <v>0</v>
      </c>
    </row>
    <row r="3803" spans="1:19" ht="17.399999999999999" x14ac:dyDescent="0.3">
      <c r="A3803" s="39" t="s">
        <v>734</v>
      </c>
      <c r="B3803" s="39" t="s">
        <v>89</v>
      </c>
      <c r="C3803" s="39" t="s">
        <v>135</v>
      </c>
      <c r="D3803" s="39" t="s">
        <v>22</v>
      </c>
      <c r="E3803" s="70" t="s">
        <v>49</v>
      </c>
      <c r="F3803" s="70" t="s">
        <v>28</v>
      </c>
      <c r="G3803" s="78">
        <v>45672</v>
      </c>
      <c r="H3803" s="78">
        <v>45717</v>
      </c>
      <c r="I3803" s="69">
        <v>3151150.83</v>
      </c>
      <c r="J3803" s="70">
        <v>0</v>
      </c>
      <c r="K3803" s="71">
        <v>1.07</v>
      </c>
      <c r="L3803" s="70">
        <v>0</v>
      </c>
      <c r="M3803" s="71">
        <v>0.76700000000000002</v>
      </c>
      <c r="N3803" s="72"/>
      <c r="O3803" s="73">
        <f>MIN(1,MAX(0,(1/(1+EXP(-(Assumptions!$B$5 + Assumptions!$B$6*$N3803))))*Assumptions!$B$3))</f>
        <v>3.9165722796764356E-2</v>
      </c>
      <c r="P3803" s="73">
        <f>VLOOKUP($F3803,Assumptions!$A$23:$B$27,2,FALSE)*Assumptions!$B$4</f>
        <v>0.35</v>
      </c>
      <c r="Q3803" s="74">
        <f t="shared" si="118"/>
        <v>43195.984964500873</v>
      </c>
      <c r="R3803" s="75" t="str">
        <f>IF($O3803&lt;Assumptions!$B$17,"A",IF($O3803&lt;Assumptions!$B$18,"B",IF($O3803&lt;Assumptions!$B$19,"C",IF($O3803&lt;Assumptions!$B$20,"D","E"))))</f>
        <v>B</v>
      </c>
      <c r="S3803" s="75">
        <f t="shared" si="119"/>
        <v>0</v>
      </c>
    </row>
    <row r="3804" spans="1:19" ht="17.399999999999999" x14ac:dyDescent="0.3">
      <c r="A3804" s="39" t="s">
        <v>734</v>
      </c>
      <c r="B3804" s="39" t="s">
        <v>89</v>
      </c>
      <c r="C3804" s="39" t="s">
        <v>135</v>
      </c>
      <c r="D3804" s="39" t="s">
        <v>22</v>
      </c>
      <c r="E3804" s="70" t="s">
        <v>49</v>
      </c>
      <c r="F3804" s="70" t="s">
        <v>28</v>
      </c>
      <c r="G3804" s="78">
        <v>45672</v>
      </c>
      <c r="H3804" s="78">
        <v>45748</v>
      </c>
      <c r="I3804" s="69">
        <v>3056521.18</v>
      </c>
      <c r="J3804" s="70">
        <v>15</v>
      </c>
      <c r="K3804" s="71">
        <v>1.0409999999999999</v>
      </c>
      <c r="L3804" s="70">
        <v>0</v>
      </c>
      <c r="M3804" s="71">
        <v>0.76700000000000002</v>
      </c>
      <c r="N3804" s="72"/>
      <c r="O3804" s="73">
        <f>MIN(1,MAX(0,(1/(1+EXP(-(Assumptions!$B$5 + Assumptions!$B$6*$N3804))))*Assumptions!$B$3))</f>
        <v>3.9165722796764356E-2</v>
      </c>
      <c r="P3804" s="73">
        <f>VLOOKUP($F3804,Assumptions!$A$23:$B$27,2,FALSE)*Assumptions!$B$4</f>
        <v>0.35</v>
      </c>
      <c r="Q3804" s="74">
        <f t="shared" si="118"/>
        <v>41898.801440411684</v>
      </c>
      <c r="R3804" s="75" t="str">
        <f>IF($O3804&lt;Assumptions!$B$17,"A",IF($O3804&lt;Assumptions!$B$18,"B",IF($O3804&lt;Assumptions!$B$19,"C",IF($O3804&lt;Assumptions!$B$20,"D","E"))))</f>
        <v>B</v>
      </c>
      <c r="S3804" s="75">
        <f t="shared" si="119"/>
        <v>0</v>
      </c>
    </row>
    <row r="3805" spans="1:19" ht="17.399999999999999" x14ac:dyDescent="0.3">
      <c r="A3805" s="39" t="s">
        <v>734</v>
      </c>
      <c r="B3805" s="39" t="s">
        <v>89</v>
      </c>
      <c r="C3805" s="39" t="s">
        <v>135</v>
      </c>
      <c r="D3805" s="39" t="s">
        <v>22</v>
      </c>
      <c r="E3805" s="70" t="s">
        <v>49</v>
      </c>
      <c r="F3805" s="70" t="s">
        <v>28</v>
      </c>
      <c r="G3805" s="78">
        <v>45672</v>
      </c>
      <c r="H3805" s="78">
        <v>45778</v>
      </c>
      <c r="I3805" s="69">
        <v>2958958.12</v>
      </c>
      <c r="J3805" s="70">
        <v>0</v>
      </c>
      <c r="K3805" s="71">
        <v>1.149</v>
      </c>
      <c r="L3805" s="70">
        <v>0</v>
      </c>
      <c r="M3805" s="71">
        <v>0.76700000000000002</v>
      </c>
      <c r="N3805" s="72"/>
      <c r="O3805" s="73">
        <f>MIN(1,MAX(0,(1/(1+EXP(-(Assumptions!$B$5 + Assumptions!$B$6*$N3805))))*Assumptions!$B$3))</f>
        <v>3.9165722796764356E-2</v>
      </c>
      <c r="P3805" s="73">
        <f>VLOOKUP($F3805,Assumptions!$A$23:$B$27,2,FALSE)*Assumptions!$B$4</f>
        <v>0.35</v>
      </c>
      <c r="Q3805" s="74">
        <f t="shared" si="118"/>
        <v>40561.406723304244</v>
      </c>
      <c r="R3805" s="75" t="str">
        <f>IF($O3805&lt;Assumptions!$B$17,"A",IF($O3805&lt;Assumptions!$B$18,"B",IF($O3805&lt;Assumptions!$B$19,"C",IF($O3805&lt;Assumptions!$B$20,"D","E"))))</f>
        <v>B</v>
      </c>
      <c r="S3805" s="75">
        <f t="shared" si="119"/>
        <v>0</v>
      </c>
    </row>
    <row r="3806" spans="1:19" ht="17.399999999999999" x14ac:dyDescent="0.3">
      <c r="A3806" s="39" t="s">
        <v>734</v>
      </c>
      <c r="B3806" s="39" t="s">
        <v>89</v>
      </c>
      <c r="C3806" s="39" t="s">
        <v>135</v>
      </c>
      <c r="D3806" s="39" t="s">
        <v>22</v>
      </c>
      <c r="E3806" s="70" t="s">
        <v>49</v>
      </c>
      <c r="F3806" s="70" t="s">
        <v>28</v>
      </c>
      <c r="G3806" s="78">
        <v>45672</v>
      </c>
      <c r="H3806" s="78">
        <v>45809</v>
      </c>
      <c r="I3806" s="69">
        <v>2881284.93</v>
      </c>
      <c r="J3806" s="70">
        <v>0</v>
      </c>
      <c r="K3806" s="71">
        <v>1.0680000000000001</v>
      </c>
      <c r="L3806" s="70">
        <v>0</v>
      </c>
      <c r="M3806" s="71">
        <v>0.76700000000000002</v>
      </c>
      <c r="N3806" s="72"/>
      <c r="O3806" s="73">
        <f>MIN(1,MAX(0,(1/(1+EXP(-(Assumptions!$B$5 + Assumptions!$B$6*$N3806))))*Assumptions!$B$3))</f>
        <v>3.9165722796764356E-2</v>
      </c>
      <c r="P3806" s="73">
        <f>VLOOKUP($F3806,Assumptions!$A$23:$B$27,2,FALSE)*Assumptions!$B$4</f>
        <v>0.35</v>
      </c>
      <c r="Q3806" s="74">
        <f t="shared" si="118"/>
        <v>39496.66240340611</v>
      </c>
      <c r="R3806" s="75" t="str">
        <f>IF($O3806&lt;Assumptions!$B$17,"A",IF($O3806&lt;Assumptions!$B$18,"B",IF($O3806&lt;Assumptions!$B$19,"C",IF($O3806&lt;Assumptions!$B$20,"D","E"))))</f>
        <v>B</v>
      </c>
      <c r="S3806" s="75">
        <f t="shared" si="119"/>
        <v>0</v>
      </c>
    </row>
    <row r="3807" spans="1:19" ht="17.399999999999999" x14ac:dyDescent="0.3">
      <c r="A3807" s="39" t="s">
        <v>734</v>
      </c>
      <c r="B3807" s="39" t="s">
        <v>89</v>
      </c>
      <c r="C3807" s="39" t="s">
        <v>135</v>
      </c>
      <c r="D3807" s="39" t="s">
        <v>22</v>
      </c>
      <c r="E3807" s="70" t="s">
        <v>49</v>
      </c>
      <c r="F3807" s="70" t="s">
        <v>28</v>
      </c>
      <c r="G3807" s="78">
        <v>45672</v>
      </c>
      <c r="H3807" s="78">
        <v>45839</v>
      </c>
      <c r="I3807" s="69">
        <v>2804091.73</v>
      </c>
      <c r="J3807" s="70">
        <v>15</v>
      </c>
      <c r="K3807" s="71">
        <v>1.1299999999999999</v>
      </c>
      <c r="L3807" s="70">
        <v>0</v>
      </c>
      <c r="M3807" s="71">
        <v>0.76700000000000002</v>
      </c>
      <c r="N3807" s="72"/>
      <c r="O3807" s="73">
        <f>MIN(1,MAX(0,(1/(1+EXP(-(Assumptions!$B$5 + Assumptions!$B$6*$N3807))))*Assumptions!$B$3))</f>
        <v>3.9165722796764356E-2</v>
      </c>
      <c r="P3807" s="73">
        <f>VLOOKUP($F3807,Assumptions!$A$23:$B$27,2,FALSE)*Assumptions!$B$4</f>
        <v>0.35</v>
      </c>
      <c r="Q3807" s="74">
        <f t="shared" si="118"/>
        <v>38438.497787857792</v>
      </c>
      <c r="R3807" s="75" t="str">
        <f>IF($O3807&lt;Assumptions!$B$17,"A",IF($O3807&lt;Assumptions!$B$18,"B",IF($O3807&lt;Assumptions!$B$19,"C",IF($O3807&lt;Assumptions!$B$20,"D","E"))))</f>
        <v>B</v>
      </c>
      <c r="S3807" s="75">
        <f t="shared" si="119"/>
        <v>0</v>
      </c>
    </row>
    <row r="3808" spans="1:19" ht="17.399999999999999" x14ac:dyDescent="0.3">
      <c r="A3808" s="39" t="s">
        <v>734</v>
      </c>
      <c r="B3808" s="39" t="s">
        <v>89</v>
      </c>
      <c r="C3808" s="39" t="s">
        <v>135</v>
      </c>
      <c r="D3808" s="39" t="s">
        <v>22</v>
      </c>
      <c r="E3808" s="70" t="s">
        <v>49</v>
      </c>
      <c r="F3808" s="70" t="s">
        <v>28</v>
      </c>
      <c r="G3808" s="78">
        <v>45672</v>
      </c>
      <c r="H3808" s="78">
        <v>45870</v>
      </c>
      <c r="I3808" s="69">
        <v>2730269.18</v>
      </c>
      <c r="J3808" s="70">
        <v>0</v>
      </c>
      <c r="K3808" s="71">
        <v>1.0680000000000001</v>
      </c>
      <c r="L3808" s="70">
        <v>0</v>
      </c>
      <c r="M3808" s="71">
        <v>0.76700000000000002</v>
      </c>
      <c r="N3808" s="72"/>
      <c r="O3808" s="73">
        <f>MIN(1,MAX(0,(1/(1+EXP(-(Assumptions!$B$5 + Assumptions!$B$6*$N3808))))*Assumptions!$B$3))</f>
        <v>3.9165722796764356E-2</v>
      </c>
      <c r="P3808" s="73">
        <f>VLOOKUP($F3808,Assumptions!$A$23:$B$27,2,FALSE)*Assumptions!$B$4</f>
        <v>0.35</v>
      </c>
      <c r="Q3808" s="74">
        <f t="shared" si="118"/>
        <v>37426.538052550197</v>
      </c>
      <c r="R3808" s="75" t="str">
        <f>IF($O3808&lt;Assumptions!$B$17,"A",IF($O3808&lt;Assumptions!$B$18,"B",IF($O3808&lt;Assumptions!$B$19,"C",IF($O3808&lt;Assumptions!$B$20,"D","E"))))</f>
        <v>B</v>
      </c>
      <c r="S3808" s="75">
        <f t="shared" si="119"/>
        <v>0</v>
      </c>
    </row>
    <row r="3809" spans="1:19" ht="17.399999999999999" x14ac:dyDescent="0.3">
      <c r="A3809" s="39" t="s">
        <v>734</v>
      </c>
      <c r="B3809" s="39" t="s">
        <v>89</v>
      </c>
      <c r="C3809" s="39" t="s">
        <v>135</v>
      </c>
      <c r="D3809" s="39" t="s">
        <v>22</v>
      </c>
      <c r="E3809" s="70" t="s">
        <v>49</v>
      </c>
      <c r="F3809" s="70" t="s">
        <v>28</v>
      </c>
      <c r="G3809" s="78">
        <v>45672</v>
      </c>
      <c r="H3809" s="78">
        <v>45901</v>
      </c>
      <c r="I3809" s="69">
        <v>2658900.06</v>
      </c>
      <c r="J3809" s="70">
        <v>0</v>
      </c>
      <c r="K3809" s="71">
        <v>1.105</v>
      </c>
      <c r="L3809" s="70">
        <v>0</v>
      </c>
      <c r="M3809" s="71">
        <v>0.76700000000000002</v>
      </c>
      <c r="N3809" s="72"/>
      <c r="O3809" s="73">
        <f>MIN(1,MAX(0,(1/(1+EXP(-(Assumptions!$B$5 + Assumptions!$B$6*$N3809))))*Assumptions!$B$3))</f>
        <v>3.9165722796764356E-2</v>
      </c>
      <c r="P3809" s="73">
        <f>VLOOKUP($F3809,Assumptions!$A$23:$B$27,2,FALSE)*Assumptions!$B$4</f>
        <v>0.35</v>
      </c>
      <c r="Q3809" s="74">
        <f t="shared" si="118"/>
        <v>36448.209942991038</v>
      </c>
      <c r="R3809" s="75" t="str">
        <f>IF($O3809&lt;Assumptions!$B$17,"A",IF($O3809&lt;Assumptions!$B$18,"B",IF($O3809&lt;Assumptions!$B$19,"C",IF($O3809&lt;Assumptions!$B$20,"D","E"))))</f>
        <v>B</v>
      </c>
      <c r="S3809" s="75">
        <f t="shared" si="119"/>
        <v>0</v>
      </c>
    </row>
    <row r="3810" spans="1:19" ht="17.399999999999999" x14ac:dyDescent="0.3">
      <c r="A3810" s="39" t="s">
        <v>734</v>
      </c>
      <c r="B3810" s="39" t="s">
        <v>89</v>
      </c>
      <c r="C3810" s="39" t="s">
        <v>135</v>
      </c>
      <c r="D3810" s="39" t="s">
        <v>22</v>
      </c>
      <c r="E3810" s="70" t="s">
        <v>49</v>
      </c>
      <c r="F3810" s="70" t="s">
        <v>28</v>
      </c>
      <c r="G3810" s="78">
        <v>45672</v>
      </c>
      <c r="H3810" s="78">
        <v>45931</v>
      </c>
      <c r="I3810" s="69">
        <v>2575021.65</v>
      </c>
      <c r="J3810" s="70">
        <v>0</v>
      </c>
      <c r="K3810" s="71">
        <v>0.998</v>
      </c>
      <c r="L3810" s="70">
        <v>0</v>
      </c>
      <c r="M3810" s="71">
        <v>0.76700000000000002</v>
      </c>
      <c r="N3810" s="72"/>
      <c r="O3810" s="73">
        <f>MIN(1,MAX(0,(1/(1+EXP(-(Assumptions!$B$5 + Assumptions!$B$6*$N3810))))*Assumptions!$B$3))</f>
        <v>3.9165722796764356E-2</v>
      </c>
      <c r="P3810" s="73">
        <f>VLOOKUP($F3810,Assumptions!$A$23:$B$27,2,FALSE)*Assumptions!$B$4</f>
        <v>0.35</v>
      </c>
      <c r="Q3810" s="74">
        <f t="shared" si="118"/>
        <v>35298.404448848363</v>
      </c>
      <c r="R3810" s="75" t="str">
        <f>IF($O3810&lt;Assumptions!$B$17,"A",IF($O3810&lt;Assumptions!$B$18,"B",IF($O3810&lt;Assumptions!$B$19,"C",IF($O3810&lt;Assumptions!$B$20,"D","E"))))</f>
        <v>B</v>
      </c>
      <c r="S3810" s="75">
        <f t="shared" si="119"/>
        <v>0</v>
      </c>
    </row>
    <row r="3811" spans="1:19" ht="17.399999999999999" x14ac:dyDescent="0.3">
      <c r="A3811" s="39" t="s">
        <v>734</v>
      </c>
      <c r="B3811" s="39" t="s">
        <v>89</v>
      </c>
      <c r="C3811" s="39" t="s">
        <v>135</v>
      </c>
      <c r="D3811" s="39" t="s">
        <v>22</v>
      </c>
      <c r="E3811" s="70" t="s">
        <v>49</v>
      </c>
      <c r="F3811" s="70" t="s">
        <v>28</v>
      </c>
      <c r="G3811" s="78">
        <v>45672</v>
      </c>
      <c r="H3811" s="78">
        <v>45962</v>
      </c>
      <c r="I3811" s="69">
        <v>2503319.33</v>
      </c>
      <c r="J3811" s="70">
        <v>0</v>
      </c>
      <c r="K3811" s="71">
        <v>1.0389999999999999</v>
      </c>
      <c r="L3811" s="70">
        <v>0</v>
      </c>
      <c r="M3811" s="71">
        <v>0.76700000000000002</v>
      </c>
      <c r="N3811" s="72"/>
      <c r="O3811" s="73">
        <f>MIN(1,MAX(0,(1/(1+EXP(-(Assumptions!$B$5 + Assumptions!$B$6*$N3811))))*Assumptions!$B$3))</f>
        <v>3.9165722796764356E-2</v>
      </c>
      <c r="P3811" s="73">
        <f>VLOOKUP($F3811,Assumptions!$A$23:$B$27,2,FALSE)*Assumptions!$B$4</f>
        <v>0.35</v>
      </c>
      <c r="Q3811" s="74">
        <f t="shared" si="118"/>
        <v>34315.508832696658</v>
      </c>
      <c r="R3811" s="75" t="str">
        <f>IF($O3811&lt;Assumptions!$B$17,"A",IF($O3811&lt;Assumptions!$B$18,"B",IF($O3811&lt;Assumptions!$B$19,"C",IF($O3811&lt;Assumptions!$B$20,"D","E"))))</f>
        <v>B</v>
      </c>
      <c r="S3811" s="75">
        <f t="shared" si="119"/>
        <v>0</v>
      </c>
    </row>
    <row r="3812" spans="1:19" ht="17.399999999999999" x14ac:dyDescent="0.3">
      <c r="A3812" s="39" t="s">
        <v>734</v>
      </c>
      <c r="B3812" s="39" t="s">
        <v>89</v>
      </c>
      <c r="C3812" s="39" t="s">
        <v>135</v>
      </c>
      <c r="D3812" s="39" t="s">
        <v>22</v>
      </c>
      <c r="E3812" s="70" t="s">
        <v>49</v>
      </c>
      <c r="F3812" s="70" t="s">
        <v>28</v>
      </c>
      <c r="G3812" s="78">
        <v>45672</v>
      </c>
      <c r="H3812" s="78">
        <v>45992</v>
      </c>
      <c r="I3812" s="69">
        <v>2431098.42</v>
      </c>
      <c r="J3812" s="70">
        <v>0</v>
      </c>
      <c r="K3812" s="71">
        <v>1.111</v>
      </c>
      <c r="L3812" s="70">
        <v>0</v>
      </c>
      <c r="M3812" s="71">
        <v>0.76700000000000002</v>
      </c>
      <c r="N3812" s="72"/>
      <c r="O3812" s="73">
        <f>MIN(1,MAX(0,(1/(1+EXP(-(Assumptions!$B$5 + Assumptions!$B$6*$N3812))))*Assumptions!$B$3))</f>
        <v>3.9165722796764356E-2</v>
      </c>
      <c r="P3812" s="73">
        <f>VLOOKUP($F3812,Assumptions!$A$23:$B$27,2,FALSE)*Assumptions!$B$4</f>
        <v>0.35</v>
      </c>
      <c r="Q3812" s="74">
        <f t="shared" si="118"/>
        <v>33325.504383280131</v>
      </c>
      <c r="R3812" s="75" t="str">
        <f>IF($O3812&lt;Assumptions!$B$17,"A",IF($O3812&lt;Assumptions!$B$18,"B",IF($O3812&lt;Assumptions!$B$19,"C",IF($O3812&lt;Assumptions!$B$20,"D","E"))))</f>
        <v>B</v>
      </c>
      <c r="S3812" s="75">
        <f t="shared" si="119"/>
        <v>0</v>
      </c>
    </row>
    <row r="3813" spans="1:19" ht="17.399999999999999" x14ac:dyDescent="0.3">
      <c r="A3813" s="39" t="s">
        <v>735</v>
      </c>
      <c r="B3813" s="39" t="s">
        <v>69</v>
      </c>
      <c r="C3813" s="39" t="s">
        <v>22</v>
      </c>
      <c r="D3813" s="39" t="s">
        <v>26</v>
      </c>
      <c r="E3813" s="70" t="s">
        <v>35</v>
      </c>
      <c r="F3813" s="70" t="s">
        <v>32</v>
      </c>
      <c r="G3813" s="78">
        <v>44173</v>
      </c>
      <c r="H3813" s="78">
        <v>45658</v>
      </c>
      <c r="I3813" s="69">
        <v>7034556.3899999997</v>
      </c>
      <c r="J3813" s="70">
        <v>0</v>
      </c>
      <c r="K3813" s="71">
        <v>0.98099999999999998</v>
      </c>
      <c r="L3813" s="70">
        <v>0</v>
      </c>
      <c r="M3813" s="71">
        <v>0.73899999999999999</v>
      </c>
      <c r="N3813" s="72"/>
      <c r="O3813" s="73">
        <f>MIN(1,MAX(0,(1/(1+EXP(-(Assumptions!$B$5 + Assumptions!$B$6*$N3813))))*Assumptions!$B$3))</f>
        <v>3.9165722796764356E-2</v>
      </c>
      <c r="P3813" s="73">
        <f>VLOOKUP($F3813,Assumptions!$A$23:$B$27,2,FALSE)*Assumptions!$B$4</f>
        <v>0.5</v>
      </c>
      <c r="Q3813" s="74">
        <f t="shared" si="118"/>
        <v>137756.74278447367</v>
      </c>
      <c r="R3813" s="75" t="str">
        <f>IF($O3813&lt;Assumptions!$B$17,"A",IF($O3813&lt;Assumptions!$B$18,"B",IF($O3813&lt;Assumptions!$B$19,"C",IF($O3813&lt;Assumptions!$B$20,"D","E"))))</f>
        <v>B</v>
      </c>
      <c r="S3813" s="75">
        <f t="shared" si="119"/>
        <v>0</v>
      </c>
    </row>
    <row r="3814" spans="1:19" ht="17.399999999999999" x14ac:dyDescent="0.3">
      <c r="A3814" s="39" t="s">
        <v>735</v>
      </c>
      <c r="B3814" s="39" t="s">
        <v>69</v>
      </c>
      <c r="C3814" s="39" t="s">
        <v>22</v>
      </c>
      <c r="D3814" s="39" t="s">
        <v>26</v>
      </c>
      <c r="E3814" s="70" t="s">
        <v>35</v>
      </c>
      <c r="F3814" s="70" t="s">
        <v>32</v>
      </c>
      <c r="G3814" s="78">
        <v>44173</v>
      </c>
      <c r="H3814" s="78">
        <v>45689</v>
      </c>
      <c r="I3814" s="69">
        <v>6926098.3499999996</v>
      </c>
      <c r="J3814" s="70">
        <v>0</v>
      </c>
      <c r="K3814" s="71">
        <v>1.1299999999999999</v>
      </c>
      <c r="L3814" s="70">
        <v>0</v>
      </c>
      <c r="M3814" s="71">
        <v>0.73899999999999999</v>
      </c>
      <c r="N3814" s="72"/>
      <c r="O3814" s="73">
        <f>MIN(1,MAX(0,(1/(1+EXP(-(Assumptions!$B$5 + Assumptions!$B$6*$N3814))))*Assumptions!$B$3))</f>
        <v>3.9165722796764356E-2</v>
      </c>
      <c r="P3814" s="73">
        <f>VLOOKUP($F3814,Assumptions!$A$23:$B$27,2,FALSE)*Assumptions!$B$4</f>
        <v>0.5</v>
      </c>
      <c r="Q3814" s="74">
        <f t="shared" si="118"/>
        <v>135632.8240196135</v>
      </c>
      <c r="R3814" s="75" t="str">
        <f>IF($O3814&lt;Assumptions!$B$17,"A",IF($O3814&lt;Assumptions!$B$18,"B",IF($O3814&lt;Assumptions!$B$19,"C",IF($O3814&lt;Assumptions!$B$20,"D","E"))))</f>
        <v>B</v>
      </c>
      <c r="S3814" s="75">
        <f t="shared" si="119"/>
        <v>0</v>
      </c>
    </row>
    <row r="3815" spans="1:19" ht="17.399999999999999" x14ac:dyDescent="0.3">
      <c r="A3815" s="39" t="s">
        <v>735</v>
      </c>
      <c r="B3815" s="39" t="s">
        <v>69</v>
      </c>
      <c r="C3815" s="39" t="s">
        <v>22</v>
      </c>
      <c r="D3815" s="39" t="s">
        <v>26</v>
      </c>
      <c r="E3815" s="70" t="s">
        <v>35</v>
      </c>
      <c r="F3815" s="70" t="s">
        <v>32</v>
      </c>
      <c r="G3815" s="78">
        <v>44173</v>
      </c>
      <c r="H3815" s="78">
        <v>45717</v>
      </c>
      <c r="I3815" s="69">
        <v>6802775.7699999996</v>
      </c>
      <c r="J3815" s="70">
        <v>0</v>
      </c>
      <c r="K3815" s="71">
        <v>1.0429999999999999</v>
      </c>
      <c r="L3815" s="70">
        <v>0</v>
      </c>
      <c r="M3815" s="71">
        <v>0.73899999999999999</v>
      </c>
      <c r="N3815" s="72"/>
      <c r="O3815" s="73">
        <f>MIN(1,MAX(0,(1/(1+EXP(-(Assumptions!$B$5 + Assumptions!$B$6*$N3815))))*Assumptions!$B$3))</f>
        <v>3.9165722796764356E-2</v>
      </c>
      <c r="P3815" s="73">
        <f>VLOOKUP($F3815,Assumptions!$A$23:$B$27,2,FALSE)*Assumptions!$B$4</f>
        <v>0.5</v>
      </c>
      <c r="Q3815" s="74">
        <f t="shared" si="118"/>
        <v>133217.81502818258</v>
      </c>
      <c r="R3815" s="75" t="str">
        <f>IF($O3815&lt;Assumptions!$B$17,"A",IF($O3815&lt;Assumptions!$B$18,"B",IF($O3815&lt;Assumptions!$B$19,"C",IF($O3815&lt;Assumptions!$B$20,"D","E"))))</f>
        <v>B</v>
      </c>
      <c r="S3815" s="75">
        <f t="shared" si="119"/>
        <v>0</v>
      </c>
    </row>
    <row r="3816" spans="1:19" ht="17.399999999999999" x14ac:dyDescent="0.3">
      <c r="A3816" s="39" t="s">
        <v>735</v>
      </c>
      <c r="B3816" s="39" t="s">
        <v>69</v>
      </c>
      <c r="C3816" s="39" t="s">
        <v>22</v>
      </c>
      <c r="D3816" s="39" t="s">
        <v>26</v>
      </c>
      <c r="E3816" s="70" t="s">
        <v>35</v>
      </c>
      <c r="F3816" s="70" t="s">
        <v>32</v>
      </c>
      <c r="G3816" s="78">
        <v>44173</v>
      </c>
      <c r="H3816" s="78">
        <v>45748</v>
      </c>
      <c r="I3816" s="69">
        <v>6666788.1299999999</v>
      </c>
      <c r="J3816" s="70">
        <v>0</v>
      </c>
      <c r="K3816" s="71">
        <v>1.0740000000000001</v>
      </c>
      <c r="L3816" s="70">
        <v>0</v>
      </c>
      <c r="M3816" s="71">
        <v>0.73899999999999999</v>
      </c>
      <c r="N3816" s="72"/>
      <c r="O3816" s="73">
        <f>MIN(1,MAX(0,(1/(1+EXP(-(Assumptions!$B$5 + Assumptions!$B$6*$N3816))))*Assumptions!$B$3))</f>
        <v>3.9165722796764356E-2</v>
      </c>
      <c r="P3816" s="73">
        <f>VLOOKUP($F3816,Assumptions!$A$23:$B$27,2,FALSE)*Assumptions!$B$4</f>
        <v>0.5</v>
      </c>
      <c r="Q3816" s="74">
        <f t="shared" si="118"/>
        <v>130554.7879221695</v>
      </c>
      <c r="R3816" s="75" t="str">
        <f>IF($O3816&lt;Assumptions!$B$17,"A",IF($O3816&lt;Assumptions!$B$18,"B",IF($O3816&lt;Assumptions!$B$19,"C",IF($O3816&lt;Assumptions!$B$20,"D","E"))))</f>
        <v>B</v>
      </c>
      <c r="S3816" s="75">
        <f t="shared" si="119"/>
        <v>0</v>
      </c>
    </row>
    <row r="3817" spans="1:19" ht="17.399999999999999" x14ac:dyDescent="0.3">
      <c r="A3817" s="39" t="s">
        <v>735</v>
      </c>
      <c r="B3817" s="39" t="s">
        <v>69</v>
      </c>
      <c r="C3817" s="39" t="s">
        <v>22</v>
      </c>
      <c r="D3817" s="39" t="s">
        <v>26</v>
      </c>
      <c r="E3817" s="70" t="s">
        <v>35</v>
      </c>
      <c r="F3817" s="70" t="s">
        <v>32</v>
      </c>
      <c r="G3817" s="78">
        <v>44173</v>
      </c>
      <c r="H3817" s="78">
        <v>45778</v>
      </c>
      <c r="I3817" s="69">
        <v>6546189.8899999997</v>
      </c>
      <c r="J3817" s="70">
        <v>0</v>
      </c>
      <c r="K3817" s="71">
        <v>0.96699999999999997</v>
      </c>
      <c r="L3817" s="70">
        <v>0</v>
      </c>
      <c r="M3817" s="71">
        <v>0.73899999999999999</v>
      </c>
      <c r="N3817" s="72"/>
      <c r="O3817" s="73">
        <f>MIN(1,MAX(0,(1/(1+EXP(-(Assumptions!$B$5 + Assumptions!$B$6*$N3817))))*Assumptions!$B$3))</f>
        <v>3.9165722796764356E-2</v>
      </c>
      <c r="P3817" s="73">
        <f>VLOOKUP($F3817,Assumptions!$A$23:$B$27,2,FALSE)*Assumptions!$B$4</f>
        <v>0.5</v>
      </c>
      <c r="Q3817" s="74">
        <f t="shared" si="118"/>
        <v>128193.12930336066</v>
      </c>
      <c r="R3817" s="75" t="str">
        <f>IF($O3817&lt;Assumptions!$B$17,"A",IF($O3817&lt;Assumptions!$B$18,"B",IF($O3817&lt;Assumptions!$B$19,"C",IF($O3817&lt;Assumptions!$B$20,"D","E"))))</f>
        <v>B</v>
      </c>
      <c r="S3817" s="75">
        <f t="shared" si="119"/>
        <v>0</v>
      </c>
    </row>
    <row r="3818" spans="1:19" ht="17.399999999999999" x14ac:dyDescent="0.3">
      <c r="A3818" s="39" t="s">
        <v>735</v>
      </c>
      <c r="B3818" s="39" t="s">
        <v>69</v>
      </c>
      <c r="C3818" s="39" t="s">
        <v>22</v>
      </c>
      <c r="D3818" s="39" t="s">
        <v>26</v>
      </c>
      <c r="E3818" s="70" t="s">
        <v>35</v>
      </c>
      <c r="F3818" s="70" t="s">
        <v>32</v>
      </c>
      <c r="G3818" s="78">
        <v>44173</v>
      </c>
      <c r="H3818" s="78">
        <v>45809</v>
      </c>
      <c r="I3818" s="69">
        <v>6421940.04</v>
      </c>
      <c r="J3818" s="70">
        <v>95</v>
      </c>
      <c r="K3818" s="71">
        <v>0.186</v>
      </c>
      <c r="L3818" s="70">
        <v>0</v>
      </c>
      <c r="M3818" s="71">
        <v>0.73899999999999999</v>
      </c>
      <c r="N3818" s="72"/>
      <c r="O3818" s="73">
        <f>MIN(1,MAX(0,(1/(1+EXP(-(Assumptions!$B$5 + Assumptions!$B$6*$N3818))))*Assumptions!$B$3))</f>
        <v>3.9165722796764356E-2</v>
      </c>
      <c r="P3818" s="73">
        <f>VLOOKUP($F3818,Assumptions!$A$23:$B$27,2,FALSE)*Assumptions!$B$4</f>
        <v>0.5</v>
      </c>
      <c r="Q3818" s="74">
        <f t="shared" si="118"/>
        <v>125759.96171204089</v>
      </c>
      <c r="R3818" s="75" t="str">
        <f>IF($O3818&lt;Assumptions!$B$17,"A",IF($O3818&lt;Assumptions!$B$18,"B",IF($O3818&lt;Assumptions!$B$19,"C",IF($O3818&lt;Assumptions!$B$20,"D","E"))))</f>
        <v>B</v>
      </c>
      <c r="S3818" s="75">
        <f t="shared" si="119"/>
        <v>0</v>
      </c>
    </row>
    <row r="3819" spans="1:19" ht="17.399999999999999" x14ac:dyDescent="0.3">
      <c r="A3819" s="39" t="s">
        <v>735</v>
      </c>
      <c r="B3819" s="39" t="s">
        <v>69</v>
      </c>
      <c r="C3819" s="39" t="s">
        <v>22</v>
      </c>
      <c r="D3819" s="39" t="s">
        <v>26</v>
      </c>
      <c r="E3819" s="70" t="s">
        <v>35</v>
      </c>
      <c r="F3819" s="70" t="s">
        <v>32</v>
      </c>
      <c r="G3819" s="78">
        <v>44173</v>
      </c>
      <c r="H3819" s="78">
        <v>45839</v>
      </c>
      <c r="I3819" s="69">
        <v>6305276.6600000001</v>
      </c>
      <c r="J3819" s="70">
        <v>0</v>
      </c>
      <c r="K3819" s="71">
        <v>1.0169999999999999</v>
      </c>
      <c r="L3819" s="70">
        <v>0</v>
      </c>
      <c r="M3819" s="71">
        <v>0.73899999999999999</v>
      </c>
      <c r="N3819" s="72"/>
      <c r="O3819" s="73">
        <f>MIN(1,MAX(0,(1/(1+EXP(-(Assumptions!$B$5 + Assumptions!$B$6*$N3819))))*Assumptions!$B$3))</f>
        <v>3.9165722796764356E-2</v>
      </c>
      <c r="P3819" s="73">
        <f>VLOOKUP($F3819,Assumptions!$A$23:$B$27,2,FALSE)*Assumptions!$B$4</f>
        <v>0.5</v>
      </c>
      <c r="Q3819" s="74">
        <f t="shared" si="118"/>
        <v>123475.35891123411</v>
      </c>
      <c r="R3819" s="75" t="str">
        <f>IF($O3819&lt;Assumptions!$B$17,"A",IF($O3819&lt;Assumptions!$B$18,"B",IF($O3819&lt;Assumptions!$B$19,"C",IF($O3819&lt;Assumptions!$B$20,"D","E"))))</f>
        <v>B</v>
      </c>
      <c r="S3819" s="75">
        <f t="shared" si="119"/>
        <v>0</v>
      </c>
    </row>
    <row r="3820" spans="1:19" ht="17.399999999999999" x14ac:dyDescent="0.3">
      <c r="A3820" s="39" t="s">
        <v>735</v>
      </c>
      <c r="B3820" s="39" t="s">
        <v>69</v>
      </c>
      <c r="C3820" s="39" t="s">
        <v>22</v>
      </c>
      <c r="D3820" s="39" t="s">
        <v>26</v>
      </c>
      <c r="E3820" s="70" t="s">
        <v>35</v>
      </c>
      <c r="F3820" s="70" t="s">
        <v>32</v>
      </c>
      <c r="G3820" s="78">
        <v>44173</v>
      </c>
      <c r="H3820" s="78">
        <v>45870</v>
      </c>
      <c r="I3820" s="69">
        <v>6201810.6200000001</v>
      </c>
      <c r="J3820" s="70">
        <v>0</v>
      </c>
      <c r="K3820" s="71">
        <v>1.0620000000000001</v>
      </c>
      <c r="L3820" s="70">
        <v>0</v>
      </c>
      <c r="M3820" s="71">
        <v>0.73899999999999999</v>
      </c>
      <c r="N3820" s="72"/>
      <c r="O3820" s="73">
        <f>MIN(1,MAX(0,(1/(1+EXP(-(Assumptions!$B$5 + Assumptions!$B$6*$N3820))))*Assumptions!$B$3))</f>
        <v>3.9165722796764356E-2</v>
      </c>
      <c r="P3820" s="73">
        <f>VLOOKUP($F3820,Assumptions!$A$23:$B$27,2,FALSE)*Assumptions!$B$4</f>
        <v>0.5</v>
      </c>
      <c r="Q3820" s="74">
        <f t="shared" si="118"/>
        <v>121449.19779047465</v>
      </c>
      <c r="R3820" s="75" t="str">
        <f>IF($O3820&lt;Assumptions!$B$17,"A",IF($O3820&lt;Assumptions!$B$18,"B",IF($O3820&lt;Assumptions!$B$19,"C",IF($O3820&lt;Assumptions!$B$20,"D","E"))))</f>
        <v>B</v>
      </c>
      <c r="S3820" s="75">
        <f t="shared" si="119"/>
        <v>0</v>
      </c>
    </row>
    <row r="3821" spans="1:19" ht="17.399999999999999" x14ac:dyDescent="0.3">
      <c r="A3821" s="39" t="s">
        <v>735</v>
      </c>
      <c r="B3821" s="39" t="s">
        <v>69</v>
      </c>
      <c r="C3821" s="39" t="s">
        <v>22</v>
      </c>
      <c r="D3821" s="39" t="s">
        <v>26</v>
      </c>
      <c r="E3821" s="70" t="s">
        <v>35</v>
      </c>
      <c r="F3821" s="70" t="s">
        <v>32</v>
      </c>
      <c r="G3821" s="78">
        <v>44173</v>
      </c>
      <c r="H3821" s="78">
        <v>45901</v>
      </c>
      <c r="I3821" s="69">
        <v>6093409.2300000004</v>
      </c>
      <c r="J3821" s="70">
        <v>0</v>
      </c>
      <c r="K3821" s="71">
        <v>0.97799999999999998</v>
      </c>
      <c r="L3821" s="70">
        <v>0</v>
      </c>
      <c r="M3821" s="71">
        <v>0.73899999999999999</v>
      </c>
      <c r="N3821" s="72"/>
      <c r="O3821" s="73">
        <f>MIN(1,MAX(0,(1/(1+EXP(-(Assumptions!$B$5 + Assumptions!$B$6*$N3821))))*Assumptions!$B$3))</f>
        <v>3.9165722796764356E-2</v>
      </c>
      <c r="P3821" s="73">
        <f>VLOOKUP($F3821,Assumptions!$A$23:$B$27,2,FALSE)*Assumptions!$B$4</f>
        <v>0.5</v>
      </c>
      <c r="Q3821" s="74">
        <f t="shared" si="118"/>
        <v>119326.38839471267</v>
      </c>
      <c r="R3821" s="75" t="str">
        <f>IF($O3821&lt;Assumptions!$B$17,"A",IF($O3821&lt;Assumptions!$B$18,"B",IF($O3821&lt;Assumptions!$B$19,"C",IF($O3821&lt;Assumptions!$B$20,"D","E"))))</f>
        <v>B</v>
      </c>
      <c r="S3821" s="75">
        <f t="shared" si="119"/>
        <v>0</v>
      </c>
    </row>
    <row r="3822" spans="1:19" ht="17.399999999999999" x14ac:dyDescent="0.3">
      <c r="A3822" s="39" t="s">
        <v>735</v>
      </c>
      <c r="B3822" s="39" t="s">
        <v>69</v>
      </c>
      <c r="C3822" s="39" t="s">
        <v>22</v>
      </c>
      <c r="D3822" s="39" t="s">
        <v>26</v>
      </c>
      <c r="E3822" s="70" t="s">
        <v>35</v>
      </c>
      <c r="F3822" s="70" t="s">
        <v>32</v>
      </c>
      <c r="G3822" s="78">
        <v>44173</v>
      </c>
      <c r="H3822" s="78">
        <v>45931</v>
      </c>
      <c r="I3822" s="69">
        <v>5972540.2000000002</v>
      </c>
      <c r="J3822" s="70">
        <v>0</v>
      </c>
      <c r="K3822" s="71">
        <v>1.0720000000000001</v>
      </c>
      <c r="L3822" s="70">
        <v>0</v>
      </c>
      <c r="M3822" s="71">
        <v>0.73899999999999999</v>
      </c>
      <c r="N3822" s="72"/>
      <c r="O3822" s="73">
        <f>MIN(1,MAX(0,(1/(1+EXP(-(Assumptions!$B$5 + Assumptions!$B$6*$N3822))))*Assumptions!$B$3))</f>
        <v>3.9165722796764356E-2</v>
      </c>
      <c r="P3822" s="73">
        <f>VLOOKUP($F3822,Assumptions!$A$23:$B$27,2,FALSE)*Assumptions!$B$4</f>
        <v>0.5</v>
      </c>
      <c r="Q3822" s="74">
        <f t="shared" si="118"/>
        <v>116959.42693286578</v>
      </c>
      <c r="R3822" s="75" t="str">
        <f>IF($O3822&lt;Assumptions!$B$17,"A",IF($O3822&lt;Assumptions!$B$18,"B",IF($O3822&lt;Assumptions!$B$19,"C",IF($O3822&lt;Assumptions!$B$20,"D","E"))))</f>
        <v>B</v>
      </c>
      <c r="S3822" s="75">
        <f t="shared" si="119"/>
        <v>0</v>
      </c>
    </row>
    <row r="3823" spans="1:19" ht="17.399999999999999" x14ac:dyDescent="0.3">
      <c r="A3823" s="39" t="s">
        <v>735</v>
      </c>
      <c r="B3823" s="39" t="s">
        <v>69</v>
      </c>
      <c r="C3823" s="39" t="s">
        <v>22</v>
      </c>
      <c r="D3823" s="39" t="s">
        <v>26</v>
      </c>
      <c r="E3823" s="70" t="s">
        <v>35</v>
      </c>
      <c r="F3823" s="70" t="s">
        <v>32</v>
      </c>
      <c r="G3823" s="78">
        <v>44173</v>
      </c>
      <c r="H3823" s="78">
        <v>45962</v>
      </c>
      <c r="I3823" s="69">
        <v>5855662.4800000004</v>
      </c>
      <c r="J3823" s="70">
        <v>0</v>
      </c>
      <c r="K3823" s="71">
        <v>1.115</v>
      </c>
      <c r="L3823" s="70">
        <v>0</v>
      </c>
      <c r="M3823" s="71">
        <v>0.73899999999999999</v>
      </c>
      <c r="N3823" s="72"/>
      <c r="O3823" s="73">
        <f>MIN(1,MAX(0,(1/(1+EXP(-(Assumptions!$B$5 + Assumptions!$B$6*$N3823))))*Assumptions!$B$3))</f>
        <v>3.9165722796764356E-2</v>
      </c>
      <c r="P3823" s="73">
        <f>VLOOKUP($F3823,Assumptions!$A$23:$B$27,2,FALSE)*Assumptions!$B$4</f>
        <v>0.5</v>
      </c>
      <c r="Q3823" s="74">
        <f t="shared" si="118"/>
        <v>114670.62674154686</v>
      </c>
      <c r="R3823" s="75" t="str">
        <f>IF($O3823&lt;Assumptions!$B$17,"A",IF($O3823&lt;Assumptions!$B$18,"B",IF($O3823&lt;Assumptions!$B$19,"C",IF($O3823&lt;Assumptions!$B$20,"D","E"))))</f>
        <v>B</v>
      </c>
      <c r="S3823" s="75">
        <f t="shared" si="119"/>
        <v>0</v>
      </c>
    </row>
    <row r="3824" spans="1:19" ht="17.399999999999999" x14ac:dyDescent="0.3">
      <c r="A3824" s="39" t="s">
        <v>735</v>
      </c>
      <c r="B3824" s="39" t="s">
        <v>69</v>
      </c>
      <c r="C3824" s="39" t="s">
        <v>22</v>
      </c>
      <c r="D3824" s="39" t="s">
        <v>26</v>
      </c>
      <c r="E3824" s="70" t="s">
        <v>35</v>
      </c>
      <c r="F3824" s="70" t="s">
        <v>32</v>
      </c>
      <c r="G3824" s="78">
        <v>44173</v>
      </c>
      <c r="H3824" s="78">
        <v>45992</v>
      </c>
      <c r="I3824" s="69">
        <v>5765105.4100000001</v>
      </c>
      <c r="J3824" s="70">
        <v>0</v>
      </c>
      <c r="K3824" s="71">
        <v>1.143</v>
      </c>
      <c r="L3824" s="70">
        <v>0</v>
      </c>
      <c r="M3824" s="71">
        <v>0.73899999999999999</v>
      </c>
      <c r="N3824" s="72"/>
      <c r="O3824" s="73">
        <f>MIN(1,MAX(0,(1/(1+EXP(-(Assumptions!$B$5 + Assumptions!$B$6*$N3824))))*Assumptions!$B$3))</f>
        <v>3.9165722796764356E-2</v>
      </c>
      <c r="P3824" s="73">
        <f>VLOOKUP($F3824,Assumptions!$A$23:$B$27,2,FALSE)*Assumptions!$B$4</f>
        <v>0.5</v>
      </c>
      <c r="Q3824" s="74">
        <f t="shared" si="118"/>
        <v>112897.26019109326</v>
      </c>
      <c r="R3824" s="75" t="str">
        <f>IF($O3824&lt;Assumptions!$B$17,"A",IF($O3824&lt;Assumptions!$B$18,"B",IF($O3824&lt;Assumptions!$B$19,"C",IF($O3824&lt;Assumptions!$B$20,"D","E"))))</f>
        <v>B</v>
      </c>
      <c r="S3824" s="75">
        <f t="shared" si="119"/>
        <v>0</v>
      </c>
    </row>
    <row r="3825" spans="1:19" ht="17.399999999999999" x14ac:dyDescent="0.3">
      <c r="A3825" s="39" t="s">
        <v>737</v>
      </c>
      <c r="B3825" s="39" t="s">
        <v>56</v>
      </c>
      <c r="C3825" s="39" t="s">
        <v>135</v>
      </c>
      <c r="D3825" s="39" t="s">
        <v>34</v>
      </c>
      <c r="E3825" s="70" t="s">
        <v>39</v>
      </c>
      <c r="F3825" s="70" t="s">
        <v>28</v>
      </c>
      <c r="G3825" s="78">
        <v>44032</v>
      </c>
      <c r="H3825" s="78">
        <v>45658</v>
      </c>
      <c r="I3825" s="69">
        <v>557492.04</v>
      </c>
      <c r="J3825" s="70">
        <v>0</v>
      </c>
      <c r="K3825" s="71">
        <v>1.127</v>
      </c>
      <c r="L3825" s="70">
        <v>0</v>
      </c>
      <c r="M3825" s="71">
        <v>1.1200000000000001</v>
      </c>
      <c r="N3825" s="72"/>
      <c r="O3825" s="73">
        <f>MIN(1,MAX(0,(1/(1+EXP(-(Assumptions!$B$5 + Assumptions!$B$6*$N3825))))*Assumptions!$B$3))</f>
        <v>3.9165722796764356E-2</v>
      </c>
      <c r="P3825" s="73">
        <f>VLOOKUP($F3825,Assumptions!$A$23:$B$27,2,FALSE)*Assumptions!$B$4</f>
        <v>0.35</v>
      </c>
      <c r="Q3825" s="74">
        <f t="shared" si="118"/>
        <v>7642.1025450149336</v>
      </c>
      <c r="R3825" s="75" t="str">
        <f>IF($O3825&lt;Assumptions!$B$17,"A",IF($O3825&lt;Assumptions!$B$18,"B",IF($O3825&lt;Assumptions!$B$19,"C",IF($O3825&lt;Assumptions!$B$20,"D","E"))))</f>
        <v>B</v>
      </c>
      <c r="S3825" s="75">
        <f t="shared" si="119"/>
        <v>0</v>
      </c>
    </row>
    <row r="3826" spans="1:19" ht="17.399999999999999" x14ac:dyDescent="0.3">
      <c r="A3826" s="39" t="s">
        <v>737</v>
      </c>
      <c r="B3826" s="39" t="s">
        <v>56</v>
      </c>
      <c r="C3826" s="39" t="s">
        <v>135</v>
      </c>
      <c r="D3826" s="39" t="s">
        <v>34</v>
      </c>
      <c r="E3826" s="70" t="s">
        <v>39</v>
      </c>
      <c r="F3826" s="70" t="s">
        <v>28</v>
      </c>
      <c r="G3826" s="78">
        <v>44032</v>
      </c>
      <c r="H3826" s="78">
        <v>45689</v>
      </c>
      <c r="I3826" s="69">
        <v>540552.48</v>
      </c>
      <c r="J3826" s="70">
        <v>0</v>
      </c>
      <c r="K3826" s="71">
        <v>0.97799999999999998</v>
      </c>
      <c r="L3826" s="70">
        <v>0</v>
      </c>
      <c r="M3826" s="71">
        <v>1.1200000000000001</v>
      </c>
      <c r="N3826" s="72"/>
      <c r="O3826" s="73">
        <f>MIN(1,MAX(0,(1/(1+EXP(-(Assumptions!$B$5 + Assumptions!$B$6*$N3826))))*Assumptions!$B$3))</f>
        <v>3.9165722796764356E-2</v>
      </c>
      <c r="P3826" s="73">
        <f>VLOOKUP($F3826,Assumptions!$A$23:$B$27,2,FALSE)*Assumptions!$B$4</f>
        <v>0.35</v>
      </c>
      <c r="Q3826" s="74">
        <f t="shared" si="118"/>
        <v>7409.8950060742272</v>
      </c>
      <c r="R3826" s="75" t="str">
        <f>IF($O3826&lt;Assumptions!$B$17,"A",IF($O3826&lt;Assumptions!$B$18,"B",IF($O3826&lt;Assumptions!$B$19,"C",IF($O3826&lt;Assumptions!$B$20,"D","E"))))</f>
        <v>B</v>
      </c>
      <c r="S3826" s="75">
        <f t="shared" si="119"/>
        <v>0</v>
      </c>
    </row>
    <row r="3827" spans="1:19" ht="17.399999999999999" x14ac:dyDescent="0.3">
      <c r="A3827" s="39" t="s">
        <v>737</v>
      </c>
      <c r="B3827" s="39" t="s">
        <v>56</v>
      </c>
      <c r="C3827" s="39" t="s">
        <v>135</v>
      </c>
      <c r="D3827" s="39" t="s">
        <v>34</v>
      </c>
      <c r="E3827" s="70" t="s">
        <v>39</v>
      </c>
      <c r="F3827" s="70" t="s">
        <v>28</v>
      </c>
      <c r="G3827" s="78">
        <v>44032</v>
      </c>
      <c r="H3827" s="78">
        <v>45717</v>
      </c>
      <c r="I3827" s="69">
        <v>523143.33</v>
      </c>
      <c r="J3827" s="70">
        <v>0</v>
      </c>
      <c r="K3827" s="71">
        <v>1.1439999999999999</v>
      </c>
      <c r="L3827" s="70">
        <v>0</v>
      </c>
      <c r="M3827" s="71">
        <v>1.1200000000000001</v>
      </c>
      <c r="N3827" s="72"/>
      <c r="O3827" s="73">
        <f>MIN(1,MAX(0,(1/(1+EXP(-(Assumptions!$B$5 + Assumptions!$B$6*$N3827))))*Assumptions!$B$3))</f>
        <v>3.9165722796764356E-2</v>
      </c>
      <c r="P3827" s="73">
        <f>VLOOKUP($F3827,Assumptions!$A$23:$B$27,2,FALSE)*Assumptions!$B$4</f>
        <v>0.35</v>
      </c>
      <c r="Q3827" s="74">
        <f t="shared" si="118"/>
        <v>7171.2503260146768</v>
      </c>
      <c r="R3827" s="75" t="str">
        <f>IF($O3827&lt;Assumptions!$B$17,"A",IF($O3827&lt;Assumptions!$B$18,"B",IF($O3827&lt;Assumptions!$B$19,"C",IF($O3827&lt;Assumptions!$B$20,"D","E"))))</f>
        <v>B</v>
      </c>
      <c r="S3827" s="75">
        <f t="shared" si="119"/>
        <v>0</v>
      </c>
    </row>
    <row r="3828" spans="1:19" ht="17.399999999999999" x14ac:dyDescent="0.3">
      <c r="A3828" s="39" t="s">
        <v>737</v>
      </c>
      <c r="B3828" s="39" t="s">
        <v>56</v>
      </c>
      <c r="C3828" s="39" t="s">
        <v>135</v>
      </c>
      <c r="D3828" s="39" t="s">
        <v>34</v>
      </c>
      <c r="E3828" s="70" t="s">
        <v>39</v>
      </c>
      <c r="F3828" s="70" t="s">
        <v>28</v>
      </c>
      <c r="G3828" s="78">
        <v>44032</v>
      </c>
      <c r="H3828" s="78">
        <v>45748</v>
      </c>
      <c r="I3828" s="69">
        <v>507312.14</v>
      </c>
      <c r="J3828" s="70">
        <v>65</v>
      </c>
      <c r="K3828" s="71">
        <v>0.63</v>
      </c>
      <c r="L3828" s="70">
        <v>0</v>
      </c>
      <c r="M3828" s="71">
        <v>1.1200000000000001</v>
      </c>
      <c r="N3828" s="72"/>
      <c r="O3828" s="73">
        <f>MIN(1,MAX(0,(1/(1+EXP(-(Assumptions!$B$5 + Assumptions!$B$6*$N3828))))*Assumptions!$B$3))</f>
        <v>3.9165722796764356E-2</v>
      </c>
      <c r="P3828" s="73">
        <f>VLOOKUP($F3828,Assumptions!$A$23:$B$27,2,FALSE)*Assumptions!$B$4</f>
        <v>0.35</v>
      </c>
      <c r="Q3828" s="74">
        <f t="shared" si="118"/>
        <v>6954.2363263356583</v>
      </c>
      <c r="R3828" s="75" t="str">
        <f>IF($O3828&lt;Assumptions!$B$17,"A",IF($O3828&lt;Assumptions!$B$18,"B",IF($O3828&lt;Assumptions!$B$19,"C",IF($O3828&lt;Assumptions!$B$20,"D","E"))))</f>
        <v>B</v>
      </c>
      <c r="S3828" s="75">
        <f t="shared" si="119"/>
        <v>0</v>
      </c>
    </row>
    <row r="3829" spans="1:19" ht="17.399999999999999" x14ac:dyDescent="0.3">
      <c r="A3829" s="39" t="s">
        <v>737</v>
      </c>
      <c r="B3829" s="39" t="s">
        <v>56</v>
      </c>
      <c r="C3829" s="39" t="s">
        <v>135</v>
      </c>
      <c r="D3829" s="39" t="s">
        <v>34</v>
      </c>
      <c r="E3829" s="70" t="s">
        <v>39</v>
      </c>
      <c r="F3829" s="70" t="s">
        <v>28</v>
      </c>
      <c r="G3829" s="78">
        <v>44032</v>
      </c>
      <c r="H3829" s="78">
        <v>45778</v>
      </c>
      <c r="I3829" s="69">
        <v>490970.92</v>
      </c>
      <c r="J3829" s="70">
        <v>0</v>
      </c>
      <c r="K3829" s="71">
        <v>0.97699999999999998</v>
      </c>
      <c r="L3829" s="70">
        <v>0</v>
      </c>
      <c r="M3829" s="71">
        <v>1.1200000000000001</v>
      </c>
      <c r="N3829" s="72"/>
      <c r="O3829" s="73">
        <f>MIN(1,MAX(0,(1/(1+EXP(-(Assumptions!$B$5 + Assumptions!$B$6*$N3829))))*Assumptions!$B$3))</f>
        <v>3.9165722796764356E-2</v>
      </c>
      <c r="P3829" s="73">
        <f>VLOOKUP($F3829,Assumptions!$A$23:$B$27,2,FALSE)*Assumptions!$B$4</f>
        <v>0.35</v>
      </c>
      <c r="Q3829" s="74">
        <f t="shared" si="118"/>
        <v>6730.2308338973289</v>
      </c>
      <c r="R3829" s="75" t="str">
        <f>IF($O3829&lt;Assumptions!$B$17,"A",IF($O3829&lt;Assumptions!$B$18,"B",IF($O3829&lt;Assumptions!$B$19,"C",IF($O3829&lt;Assumptions!$B$20,"D","E"))))</f>
        <v>B</v>
      </c>
      <c r="S3829" s="75">
        <f t="shared" si="119"/>
        <v>0</v>
      </c>
    </row>
    <row r="3830" spans="1:19" ht="17.399999999999999" x14ac:dyDescent="0.3">
      <c r="A3830" s="39" t="s">
        <v>737</v>
      </c>
      <c r="B3830" s="39" t="s">
        <v>56</v>
      </c>
      <c r="C3830" s="39" t="s">
        <v>135</v>
      </c>
      <c r="D3830" s="39" t="s">
        <v>34</v>
      </c>
      <c r="E3830" s="70" t="s">
        <v>39</v>
      </c>
      <c r="F3830" s="70" t="s">
        <v>28</v>
      </c>
      <c r="G3830" s="78">
        <v>44032</v>
      </c>
      <c r="H3830" s="78">
        <v>45809</v>
      </c>
      <c r="I3830" s="69">
        <v>476845.09</v>
      </c>
      <c r="J3830" s="70">
        <v>220</v>
      </c>
      <c r="K3830" s="71">
        <v>0.32800000000000001</v>
      </c>
      <c r="L3830" s="70">
        <v>0</v>
      </c>
      <c r="M3830" s="71">
        <v>1.1200000000000001</v>
      </c>
      <c r="N3830" s="72"/>
      <c r="O3830" s="73">
        <f>MIN(1,MAX(0,(1/(1+EXP(-(Assumptions!$B$5 + Assumptions!$B$6*$N3830))))*Assumptions!$B$3))</f>
        <v>3.9165722796764356E-2</v>
      </c>
      <c r="P3830" s="73">
        <f>VLOOKUP($F3830,Assumptions!$A$23:$B$27,2,FALSE)*Assumptions!$B$4</f>
        <v>0.35</v>
      </c>
      <c r="Q3830" s="74">
        <f t="shared" si="118"/>
        <v>6536.593914178352</v>
      </c>
      <c r="R3830" s="75" t="str">
        <f>IF($O3830&lt;Assumptions!$B$17,"A",IF($O3830&lt;Assumptions!$B$18,"B",IF($O3830&lt;Assumptions!$B$19,"C",IF($O3830&lt;Assumptions!$B$20,"D","E"))))</f>
        <v>B</v>
      </c>
      <c r="S3830" s="75">
        <f t="shared" si="119"/>
        <v>1</v>
      </c>
    </row>
    <row r="3831" spans="1:19" ht="17.399999999999999" x14ac:dyDescent="0.3">
      <c r="A3831" s="39" t="s">
        <v>737</v>
      </c>
      <c r="B3831" s="39" t="s">
        <v>56</v>
      </c>
      <c r="C3831" s="39" t="s">
        <v>135</v>
      </c>
      <c r="D3831" s="39" t="s">
        <v>34</v>
      </c>
      <c r="E3831" s="70" t="s">
        <v>39</v>
      </c>
      <c r="F3831" s="70" t="s">
        <v>28</v>
      </c>
      <c r="G3831" s="78">
        <v>44032</v>
      </c>
      <c r="H3831" s="78">
        <v>45839</v>
      </c>
      <c r="I3831" s="69">
        <v>461633.92</v>
      </c>
      <c r="J3831" s="70">
        <v>0</v>
      </c>
      <c r="K3831" s="71">
        <v>1.133</v>
      </c>
      <c r="L3831" s="70">
        <v>0</v>
      </c>
      <c r="M3831" s="71">
        <v>1.1200000000000001</v>
      </c>
      <c r="N3831" s="72"/>
      <c r="O3831" s="73">
        <f>MIN(1,MAX(0,(1/(1+EXP(-(Assumptions!$B$5 + Assumptions!$B$6*$N3831))))*Assumptions!$B$3))</f>
        <v>3.9165722796764356E-2</v>
      </c>
      <c r="P3831" s="73">
        <f>VLOOKUP($F3831,Assumptions!$A$23:$B$27,2,FALSE)*Assumptions!$B$4</f>
        <v>0.35</v>
      </c>
      <c r="Q3831" s="74">
        <f t="shared" si="118"/>
        <v>6328.0791505062916</v>
      </c>
      <c r="R3831" s="75" t="str">
        <f>IF($O3831&lt;Assumptions!$B$17,"A",IF($O3831&lt;Assumptions!$B$18,"B",IF($O3831&lt;Assumptions!$B$19,"C",IF($O3831&lt;Assumptions!$B$20,"D","E"))))</f>
        <v>B</v>
      </c>
      <c r="S3831" s="75">
        <f t="shared" si="119"/>
        <v>0</v>
      </c>
    </row>
    <row r="3832" spans="1:19" ht="17.399999999999999" x14ac:dyDescent="0.3">
      <c r="A3832" s="39" t="s">
        <v>737</v>
      </c>
      <c r="B3832" s="39" t="s">
        <v>56</v>
      </c>
      <c r="C3832" s="39" t="s">
        <v>135</v>
      </c>
      <c r="D3832" s="39" t="s">
        <v>34</v>
      </c>
      <c r="E3832" s="70" t="s">
        <v>39</v>
      </c>
      <c r="F3832" s="70" t="s">
        <v>28</v>
      </c>
      <c r="G3832" s="78">
        <v>44032</v>
      </c>
      <c r="H3832" s="78">
        <v>45870</v>
      </c>
      <c r="I3832" s="69">
        <v>461633.92</v>
      </c>
      <c r="J3832" s="70">
        <v>185</v>
      </c>
      <c r="K3832" s="71">
        <v>1.6E-2</v>
      </c>
      <c r="L3832" s="70">
        <v>0</v>
      </c>
      <c r="M3832" s="71">
        <v>1.1200000000000001</v>
      </c>
      <c r="N3832" s="72"/>
      <c r="O3832" s="73">
        <f>MIN(1,MAX(0,(1/(1+EXP(-(Assumptions!$B$5 + Assumptions!$B$6*$N3832))))*Assumptions!$B$3))</f>
        <v>3.9165722796764356E-2</v>
      </c>
      <c r="P3832" s="73">
        <f>VLOOKUP($F3832,Assumptions!$A$23:$B$27,2,FALSE)*Assumptions!$B$4</f>
        <v>0.35</v>
      </c>
      <c r="Q3832" s="74">
        <f t="shared" si="118"/>
        <v>6328.0791505062916</v>
      </c>
      <c r="R3832" s="75" t="str">
        <f>IF($O3832&lt;Assumptions!$B$17,"A",IF($O3832&lt;Assumptions!$B$18,"B",IF($O3832&lt;Assumptions!$B$19,"C",IF($O3832&lt;Assumptions!$B$20,"D","E"))))</f>
        <v>B</v>
      </c>
      <c r="S3832" s="75">
        <f t="shared" si="119"/>
        <v>1</v>
      </c>
    </row>
    <row r="3833" spans="1:19" ht="17.399999999999999" x14ac:dyDescent="0.3">
      <c r="A3833" s="39" t="s">
        <v>737</v>
      </c>
      <c r="B3833" s="39" t="s">
        <v>56</v>
      </c>
      <c r="C3833" s="39" t="s">
        <v>135</v>
      </c>
      <c r="D3833" s="39" t="s">
        <v>34</v>
      </c>
      <c r="E3833" s="70" t="s">
        <v>39</v>
      </c>
      <c r="F3833" s="70" t="s">
        <v>28</v>
      </c>
      <c r="G3833" s="78">
        <v>44032</v>
      </c>
      <c r="H3833" s="78">
        <v>45901</v>
      </c>
      <c r="I3833" s="69">
        <v>461633.92</v>
      </c>
      <c r="J3833" s="70">
        <v>999</v>
      </c>
      <c r="K3833" s="71">
        <v>0.10100000000000001</v>
      </c>
      <c r="L3833" s="70">
        <v>0</v>
      </c>
      <c r="M3833" s="71">
        <v>1.1200000000000001</v>
      </c>
      <c r="N3833" s="72"/>
      <c r="O3833" s="73">
        <f>MIN(1,MAX(0,(1/(1+EXP(-(Assumptions!$B$5 + Assumptions!$B$6*$N3833))))*Assumptions!$B$3))</f>
        <v>3.9165722796764356E-2</v>
      </c>
      <c r="P3833" s="73">
        <f>VLOOKUP($F3833,Assumptions!$A$23:$B$27,2,FALSE)*Assumptions!$B$4</f>
        <v>0.35</v>
      </c>
      <c r="Q3833" s="74">
        <f t="shared" si="118"/>
        <v>6328.0791505062916</v>
      </c>
      <c r="R3833" s="75" t="str">
        <f>IF($O3833&lt;Assumptions!$B$17,"A",IF($O3833&lt;Assumptions!$B$18,"B",IF($O3833&lt;Assumptions!$B$19,"C",IF($O3833&lt;Assumptions!$B$20,"D","E"))))</f>
        <v>B</v>
      </c>
      <c r="S3833" s="75">
        <f t="shared" si="119"/>
        <v>1</v>
      </c>
    </row>
    <row r="3834" spans="1:19" ht="17.399999999999999" x14ac:dyDescent="0.3">
      <c r="A3834" s="39" t="s">
        <v>737</v>
      </c>
      <c r="B3834" s="39" t="s">
        <v>56</v>
      </c>
      <c r="C3834" s="39" t="s">
        <v>135</v>
      </c>
      <c r="D3834" s="39" t="s">
        <v>34</v>
      </c>
      <c r="E3834" s="70" t="s">
        <v>39</v>
      </c>
      <c r="F3834" s="70" t="s">
        <v>28</v>
      </c>
      <c r="G3834" s="78">
        <v>44032</v>
      </c>
      <c r="H3834" s="78">
        <v>45931</v>
      </c>
      <c r="I3834" s="69">
        <v>461633.92</v>
      </c>
      <c r="J3834" s="70">
        <v>999</v>
      </c>
      <c r="K3834" s="71">
        <v>0.11700000000000001</v>
      </c>
      <c r="L3834" s="70">
        <v>0</v>
      </c>
      <c r="M3834" s="71">
        <v>1.1200000000000001</v>
      </c>
      <c r="N3834" s="72"/>
      <c r="O3834" s="73">
        <f>MIN(1,MAX(0,(1/(1+EXP(-(Assumptions!$B$5 + Assumptions!$B$6*$N3834))))*Assumptions!$B$3))</f>
        <v>3.9165722796764356E-2</v>
      </c>
      <c r="P3834" s="73">
        <f>VLOOKUP($F3834,Assumptions!$A$23:$B$27,2,FALSE)*Assumptions!$B$4</f>
        <v>0.35</v>
      </c>
      <c r="Q3834" s="74">
        <f t="shared" si="118"/>
        <v>6328.0791505062916</v>
      </c>
      <c r="R3834" s="75" t="str">
        <f>IF($O3834&lt;Assumptions!$B$17,"A",IF($O3834&lt;Assumptions!$B$18,"B",IF($O3834&lt;Assumptions!$B$19,"C",IF($O3834&lt;Assumptions!$B$20,"D","E"))))</f>
        <v>B</v>
      </c>
      <c r="S3834" s="75">
        <f t="shared" si="119"/>
        <v>1</v>
      </c>
    </row>
    <row r="3835" spans="1:19" ht="17.399999999999999" x14ac:dyDescent="0.3">
      <c r="A3835" s="39" t="s">
        <v>737</v>
      </c>
      <c r="B3835" s="39" t="s">
        <v>56</v>
      </c>
      <c r="C3835" s="39" t="s">
        <v>135</v>
      </c>
      <c r="D3835" s="39" t="s">
        <v>34</v>
      </c>
      <c r="E3835" s="70" t="s">
        <v>39</v>
      </c>
      <c r="F3835" s="70" t="s">
        <v>28</v>
      </c>
      <c r="G3835" s="78">
        <v>44032</v>
      </c>
      <c r="H3835" s="78">
        <v>45962</v>
      </c>
      <c r="I3835" s="69">
        <v>461633.92</v>
      </c>
      <c r="J3835" s="70">
        <v>999</v>
      </c>
      <c r="K3835" s="71">
        <v>0.11700000000000001</v>
      </c>
      <c r="L3835" s="70">
        <v>0</v>
      </c>
      <c r="M3835" s="71">
        <v>1.1200000000000001</v>
      </c>
      <c r="N3835" s="72"/>
      <c r="O3835" s="73">
        <f>MIN(1,MAX(0,(1/(1+EXP(-(Assumptions!$B$5 + Assumptions!$B$6*$N3835))))*Assumptions!$B$3))</f>
        <v>3.9165722796764356E-2</v>
      </c>
      <c r="P3835" s="73">
        <f>VLOOKUP($F3835,Assumptions!$A$23:$B$27,2,FALSE)*Assumptions!$B$4</f>
        <v>0.35</v>
      </c>
      <c r="Q3835" s="74">
        <f t="shared" si="118"/>
        <v>6328.0791505062916</v>
      </c>
      <c r="R3835" s="75" t="str">
        <f>IF($O3835&lt;Assumptions!$B$17,"A",IF($O3835&lt;Assumptions!$B$18,"B",IF($O3835&lt;Assumptions!$B$19,"C",IF($O3835&lt;Assumptions!$B$20,"D","E"))))</f>
        <v>B</v>
      </c>
      <c r="S3835" s="75">
        <f t="shared" si="119"/>
        <v>1</v>
      </c>
    </row>
    <row r="3836" spans="1:19" ht="17.399999999999999" x14ac:dyDescent="0.3">
      <c r="A3836" s="39" t="s">
        <v>737</v>
      </c>
      <c r="B3836" s="39" t="s">
        <v>56</v>
      </c>
      <c r="C3836" s="39" t="s">
        <v>135</v>
      </c>
      <c r="D3836" s="39" t="s">
        <v>34</v>
      </c>
      <c r="E3836" s="70" t="s">
        <v>39</v>
      </c>
      <c r="F3836" s="70" t="s">
        <v>28</v>
      </c>
      <c r="G3836" s="78">
        <v>44032</v>
      </c>
      <c r="H3836" s="78">
        <v>45992</v>
      </c>
      <c r="I3836" s="69">
        <v>461633.92</v>
      </c>
      <c r="J3836" s="70">
        <v>999</v>
      </c>
      <c r="K3836" s="71">
        <v>0.16200000000000001</v>
      </c>
      <c r="L3836" s="70">
        <v>0</v>
      </c>
      <c r="M3836" s="71">
        <v>1.1200000000000001</v>
      </c>
      <c r="N3836" s="72"/>
      <c r="O3836" s="73">
        <f>MIN(1,MAX(0,(1/(1+EXP(-(Assumptions!$B$5 + Assumptions!$B$6*$N3836))))*Assumptions!$B$3))</f>
        <v>3.9165722796764356E-2</v>
      </c>
      <c r="P3836" s="73">
        <f>VLOOKUP($F3836,Assumptions!$A$23:$B$27,2,FALSE)*Assumptions!$B$4</f>
        <v>0.35</v>
      </c>
      <c r="Q3836" s="74">
        <f t="shared" si="118"/>
        <v>6328.0791505062916</v>
      </c>
      <c r="R3836" s="75" t="str">
        <f>IF($O3836&lt;Assumptions!$B$17,"A",IF($O3836&lt;Assumptions!$B$18,"B",IF($O3836&lt;Assumptions!$B$19,"C",IF($O3836&lt;Assumptions!$B$20,"D","E"))))</f>
        <v>B</v>
      </c>
      <c r="S3836" s="75">
        <f t="shared" si="119"/>
        <v>1</v>
      </c>
    </row>
    <row r="3837" spans="1:19" ht="17.399999999999999" x14ac:dyDescent="0.3">
      <c r="A3837" s="39" t="s">
        <v>738</v>
      </c>
      <c r="B3837" s="39" t="s">
        <v>62</v>
      </c>
      <c r="C3837" s="39" t="s">
        <v>190</v>
      </c>
      <c r="D3837" s="39" t="s">
        <v>30</v>
      </c>
      <c r="E3837" s="70" t="s">
        <v>49</v>
      </c>
      <c r="F3837" s="70" t="s">
        <v>36</v>
      </c>
      <c r="G3837" s="78">
        <v>45364</v>
      </c>
      <c r="H3837" s="78">
        <v>45658</v>
      </c>
      <c r="I3837" s="69">
        <v>113501321.90000001</v>
      </c>
      <c r="J3837" s="70">
        <v>95</v>
      </c>
      <c r="K3837" s="71">
        <v>0.21199999999999999</v>
      </c>
      <c r="L3837" s="70">
        <v>0</v>
      </c>
      <c r="M3837" s="71">
        <v>0.748</v>
      </c>
      <c r="N3837" s="72"/>
      <c r="O3837" s="73">
        <f>MIN(1,MAX(0,(1/(1+EXP(-(Assumptions!$B$5 + Assumptions!$B$6*$N3837))))*Assumptions!$B$3))</f>
        <v>3.9165722796764356E-2</v>
      </c>
      <c r="P3837" s="73">
        <f>VLOOKUP($F3837,Assumptions!$A$23:$B$27,2,FALSE)*Assumptions!$B$4</f>
        <v>0.55000000000000004</v>
      </c>
      <c r="Q3837" s="74">
        <f t="shared" si="118"/>
        <v>2444948.7208309462</v>
      </c>
      <c r="R3837" s="75" t="str">
        <f>IF($O3837&lt;Assumptions!$B$17,"A",IF($O3837&lt;Assumptions!$B$18,"B",IF($O3837&lt;Assumptions!$B$19,"C",IF($O3837&lt;Assumptions!$B$20,"D","E"))))</f>
        <v>B</v>
      </c>
      <c r="S3837" s="75">
        <f t="shared" si="119"/>
        <v>0</v>
      </c>
    </row>
    <row r="3838" spans="1:19" ht="17.399999999999999" x14ac:dyDescent="0.3">
      <c r="A3838" s="39" t="s">
        <v>738</v>
      </c>
      <c r="B3838" s="39" t="s">
        <v>62</v>
      </c>
      <c r="C3838" s="39" t="s">
        <v>190</v>
      </c>
      <c r="D3838" s="39" t="s">
        <v>30</v>
      </c>
      <c r="E3838" s="70" t="s">
        <v>49</v>
      </c>
      <c r="F3838" s="70" t="s">
        <v>36</v>
      </c>
      <c r="G3838" s="78">
        <v>45364</v>
      </c>
      <c r="H3838" s="78">
        <v>45689</v>
      </c>
      <c r="I3838" s="69">
        <v>111308173.81999999</v>
      </c>
      <c r="J3838" s="70">
        <v>0</v>
      </c>
      <c r="K3838" s="71">
        <v>1.008</v>
      </c>
      <c r="L3838" s="70">
        <v>0</v>
      </c>
      <c r="M3838" s="71">
        <v>0.748</v>
      </c>
      <c r="N3838" s="72"/>
      <c r="O3838" s="73">
        <f>MIN(1,MAX(0,(1/(1+EXP(-(Assumptions!$B$5 + Assumptions!$B$6*$N3838))))*Assumptions!$B$3))</f>
        <v>3.9165722796764356E-2</v>
      </c>
      <c r="P3838" s="73">
        <f>VLOOKUP($F3838,Assumptions!$A$23:$B$27,2,FALSE)*Assumptions!$B$4</f>
        <v>0.55000000000000004</v>
      </c>
      <c r="Q3838" s="74">
        <f t="shared" si="118"/>
        <v>2397705.7944665011</v>
      </c>
      <c r="R3838" s="75" t="str">
        <f>IF($O3838&lt;Assumptions!$B$17,"A",IF($O3838&lt;Assumptions!$B$18,"B",IF($O3838&lt;Assumptions!$B$19,"C",IF($O3838&lt;Assumptions!$B$20,"D","E"))))</f>
        <v>B</v>
      </c>
      <c r="S3838" s="75">
        <f t="shared" si="119"/>
        <v>0</v>
      </c>
    </row>
    <row r="3839" spans="1:19" ht="17.399999999999999" x14ac:dyDescent="0.3">
      <c r="A3839" s="39" t="s">
        <v>738</v>
      </c>
      <c r="B3839" s="39" t="s">
        <v>62</v>
      </c>
      <c r="C3839" s="39" t="s">
        <v>190</v>
      </c>
      <c r="D3839" s="39" t="s">
        <v>30</v>
      </c>
      <c r="E3839" s="70" t="s">
        <v>49</v>
      </c>
      <c r="F3839" s="70" t="s">
        <v>36</v>
      </c>
      <c r="G3839" s="78">
        <v>45364</v>
      </c>
      <c r="H3839" s="78">
        <v>45717</v>
      </c>
      <c r="I3839" s="69">
        <v>109051606.08</v>
      </c>
      <c r="J3839" s="70">
        <v>15</v>
      </c>
      <c r="K3839" s="71">
        <v>1.133</v>
      </c>
      <c r="L3839" s="70">
        <v>0</v>
      </c>
      <c r="M3839" s="71">
        <v>0.748</v>
      </c>
      <c r="N3839" s="72"/>
      <c r="O3839" s="73">
        <f>MIN(1,MAX(0,(1/(1+EXP(-(Assumptions!$B$5 + Assumptions!$B$6*$N3839))))*Assumptions!$B$3))</f>
        <v>3.9165722796764356E-2</v>
      </c>
      <c r="P3839" s="73">
        <f>VLOOKUP($F3839,Assumptions!$A$23:$B$27,2,FALSE)*Assumptions!$B$4</f>
        <v>0.55000000000000004</v>
      </c>
      <c r="Q3839" s="74">
        <f t="shared" si="118"/>
        <v>2349096.7358491723</v>
      </c>
      <c r="R3839" s="75" t="str">
        <f>IF($O3839&lt;Assumptions!$B$17,"A",IF($O3839&lt;Assumptions!$B$18,"B",IF($O3839&lt;Assumptions!$B$19,"C",IF($O3839&lt;Assumptions!$B$20,"D","E"))))</f>
        <v>B</v>
      </c>
      <c r="S3839" s="75">
        <f t="shared" si="119"/>
        <v>0</v>
      </c>
    </row>
    <row r="3840" spans="1:19" ht="17.399999999999999" x14ac:dyDescent="0.3">
      <c r="A3840" s="39" t="s">
        <v>738</v>
      </c>
      <c r="B3840" s="39" t="s">
        <v>62</v>
      </c>
      <c r="C3840" s="39" t="s">
        <v>190</v>
      </c>
      <c r="D3840" s="39" t="s">
        <v>30</v>
      </c>
      <c r="E3840" s="70" t="s">
        <v>49</v>
      </c>
      <c r="F3840" s="70" t="s">
        <v>36</v>
      </c>
      <c r="G3840" s="78">
        <v>45364</v>
      </c>
      <c r="H3840" s="78">
        <v>45748</v>
      </c>
      <c r="I3840" s="69">
        <v>107147905.92</v>
      </c>
      <c r="J3840" s="70">
        <v>95</v>
      </c>
      <c r="K3840" s="71">
        <v>0.14399999999999999</v>
      </c>
      <c r="L3840" s="70">
        <v>0</v>
      </c>
      <c r="M3840" s="71">
        <v>0.748</v>
      </c>
      <c r="N3840" s="72"/>
      <c r="O3840" s="73">
        <f>MIN(1,MAX(0,(1/(1+EXP(-(Assumptions!$B$5 + Assumptions!$B$6*$N3840))))*Assumptions!$B$3))</f>
        <v>3.9165722796764356E-2</v>
      </c>
      <c r="P3840" s="73">
        <f>VLOOKUP($F3840,Assumptions!$A$23:$B$27,2,FALSE)*Assumptions!$B$4</f>
        <v>0.55000000000000004</v>
      </c>
      <c r="Q3840" s="74">
        <f t="shared" si="118"/>
        <v>2308088.8498340789</v>
      </c>
      <c r="R3840" s="75" t="str">
        <f>IF($O3840&lt;Assumptions!$B$17,"A",IF($O3840&lt;Assumptions!$B$18,"B",IF($O3840&lt;Assumptions!$B$19,"C",IF($O3840&lt;Assumptions!$B$20,"D","E"))))</f>
        <v>B</v>
      </c>
      <c r="S3840" s="75">
        <f t="shared" si="119"/>
        <v>0</v>
      </c>
    </row>
    <row r="3841" spans="1:19" ht="17.399999999999999" x14ac:dyDescent="0.3">
      <c r="A3841" s="39" t="s">
        <v>738</v>
      </c>
      <c r="B3841" s="39" t="s">
        <v>62</v>
      </c>
      <c r="C3841" s="39" t="s">
        <v>190</v>
      </c>
      <c r="D3841" s="39" t="s">
        <v>30</v>
      </c>
      <c r="E3841" s="70" t="s">
        <v>49</v>
      </c>
      <c r="F3841" s="70" t="s">
        <v>36</v>
      </c>
      <c r="G3841" s="78">
        <v>45364</v>
      </c>
      <c r="H3841" s="78">
        <v>45778</v>
      </c>
      <c r="I3841" s="69">
        <v>105467077.72</v>
      </c>
      <c r="J3841" s="70">
        <v>65</v>
      </c>
      <c r="K3841" s="71">
        <v>0.72899999999999998</v>
      </c>
      <c r="L3841" s="70">
        <v>0</v>
      </c>
      <c r="M3841" s="71">
        <v>0.748</v>
      </c>
      <c r="N3841" s="72"/>
      <c r="O3841" s="73">
        <f>MIN(1,MAX(0,(1/(1+EXP(-(Assumptions!$B$5 + Assumptions!$B$6*$N3841))))*Assumptions!$B$3))</f>
        <v>3.9165722796764356E-2</v>
      </c>
      <c r="P3841" s="73">
        <f>VLOOKUP($F3841,Assumptions!$A$23:$B$27,2,FALSE)*Assumptions!$B$4</f>
        <v>0.55000000000000004</v>
      </c>
      <c r="Q3841" s="74">
        <f t="shared" ref="Q3841:Q3904" si="120">$I3841*$O3841*$P3841</f>
        <v>2271881.8815914774</v>
      </c>
      <c r="R3841" s="75" t="str">
        <f>IF($O3841&lt;Assumptions!$B$17,"A",IF($O3841&lt;Assumptions!$B$18,"B",IF($O3841&lt;Assumptions!$B$19,"C",IF($O3841&lt;Assumptions!$B$20,"D","E"))))</f>
        <v>B</v>
      </c>
      <c r="S3841" s="75">
        <f t="shared" ref="S3841:S3904" si="121">--($J3841&gt;=180)</f>
        <v>0</v>
      </c>
    </row>
    <row r="3842" spans="1:19" ht="17.399999999999999" x14ac:dyDescent="0.3">
      <c r="A3842" s="39" t="s">
        <v>738</v>
      </c>
      <c r="B3842" s="39" t="s">
        <v>62</v>
      </c>
      <c r="C3842" s="39" t="s">
        <v>190</v>
      </c>
      <c r="D3842" s="39" t="s">
        <v>30</v>
      </c>
      <c r="E3842" s="70" t="s">
        <v>49</v>
      </c>
      <c r="F3842" s="70" t="s">
        <v>36</v>
      </c>
      <c r="G3842" s="78">
        <v>45364</v>
      </c>
      <c r="H3842" s="78">
        <v>45809</v>
      </c>
      <c r="I3842" s="69">
        <v>103771883.87</v>
      </c>
      <c r="J3842" s="70">
        <v>0</v>
      </c>
      <c r="K3842" s="71">
        <v>1.099</v>
      </c>
      <c r="L3842" s="70">
        <v>0</v>
      </c>
      <c r="M3842" s="71">
        <v>0.748</v>
      </c>
      <c r="N3842" s="72"/>
      <c r="O3842" s="73">
        <f>MIN(1,MAX(0,(1/(1+EXP(-(Assumptions!$B$5 + Assumptions!$B$6*$N3842))))*Assumptions!$B$3))</f>
        <v>3.9165722796764356E-2</v>
      </c>
      <c r="P3842" s="73">
        <f>VLOOKUP($F3842,Assumptions!$A$23:$B$27,2,FALSE)*Assumptions!$B$4</f>
        <v>0.55000000000000004</v>
      </c>
      <c r="Q3842" s="74">
        <f t="shared" si="120"/>
        <v>2235365.4607627434</v>
      </c>
      <c r="R3842" s="75" t="str">
        <f>IF($O3842&lt;Assumptions!$B$17,"A",IF($O3842&lt;Assumptions!$B$18,"B",IF($O3842&lt;Assumptions!$B$19,"C",IF($O3842&lt;Assumptions!$B$20,"D","E"))))</f>
        <v>B</v>
      </c>
      <c r="S3842" s="75">
        <f t="shared" si="121"/>
        <v>0</v>
      </c>
    </row>
    <row r="3843" spans="1:19" ht="17.399999999999999" x14ac:dyDescent="0.3">
      <c r="A3843" s="39" t="s">
        <v>738</v>
      </c>
      <c r="B3843" s="39" t="s">
        <v>62</v>
      </c>
      <c r="C3843" s="39" t="s">
        <v>190</v>
      </c>
      <c r="D3843" s="39" t="s">
        <v>30</v>
      </c>
      <c r="E3843" s="70" t="s">
        <v>49</v>
      </c>
      <c r="F3843" s="70" t="s">
        <v>36</v>
      </c>
      <c r="G3843" s="78">
        <v>45364</v>
      </c>
      <c r="H3843" s="78">
        <v>45839</v>
      </c>
      <c r="I3843" s="69">
        <v>102228392.53</v>
      </c>
      <c r="J3843" s="70">
        <v>0</v>
      </c>
      <c r="K3843" s="71">
        <v>1.1100000000000001</v>
      </c>
      <c r="L3843" s="70">
        <v>0</v>
      </c>
      <c r="M3843" s="71">
        <v>0.748</v>
      </c>
      <c r="N3843" s="72"/>
      <c r="O3843" s="73">
        <f>MIN(1,MAX(0,(1/(1+EXP(-(Assumptions!$B$5 + Assumptions!$B$6*$N3843))))*Assumptions!$B$3))</f>
        <v>3.9165722796764356E-2</v>
      </c>
      <c r="P3843" s="73">
        <f>VLOOKUP($F3843,Assumptions!$A$23:$B$27,2,FALSE)*Assumptions!$B$4</f>
        <v>0.55000000000000004</v>
      </c>
      <c r="Q3843" s="74">
        <f t="shared" si="120"/>
        <v>2202116.8860838381</v>
      </c>
      <c r="R3843" s="75" t="str">
        <f>IF($O3843&lt;Assumptions!$B$17,"A",IF($O3843&lt;Assumptions!$B$18,"B",IF($O3843&lt;Assumptions!$B$19,"C",IF($O3843&lt;Assumptions!$B$20,"D","E"))))</f>
        <v>B</v>
      </c>
      <c r="S3843" s="75">
        <f t="shared" si="121"/>
        <v>0</v>
      </c>
    </row>
    <row r="3844" spans="1:19" ht="17.399999999999999" x14ac:dyDescent="0.3">
      <c r="A3844" s="39" t="s">
        <v>738</v>
      </c>
      <c r="B3844" s="39" t="s">
        <v>62</v>
      </c>
      <c r="C3844" s="39" t="s">
        <v>190</v>
      </c>
      <c r="D3844" s="39" t="s">
        <v>30</v>
      </c>
      <c r="E3844" s="70" t="s">
        <v>49</v>
      </c>
      <c r="F3844" s="70" t="s">
        <v>36</v>
      </c>
      <c r="G3844" s="78">
        <v>45364</v>
      </c>
      <c r="H3844" s="78">
        <v>45870</v>
      </c>
      <c r="I3844" s="69">
        <v>100341514.91</v>
      </c>
      <c r="J3844" s="70">
        <v>35</v>
      </c>
      <c r="K3844" s="71">
        <v>0.63100000000000001</v>
      </c>
      <c r="L3844" s="70">
        <v>0</v>
      </c>
      <c r="M3844" s="71">
        <v>0.748</v>
      </c>
      <c r="N3844" s="72"/>
      <c r="O3844" s="73">
        <f>MIN(1,MAX(0,(1/(1+EXP(-(Assumptions!$B$5 + Assumptions!$B$6*$N3844))))*Assumptions!$B$3))</f>
        <v>3.9165722796764356E-2</v>
      </c>
      <c r="P3844" s="73">
        <f>VLOOKUP($F3844,Assumptions!$A$23:$B$27,2,FALSE)*Assumptions!$B$4</f>
        <v>0.55000000000000004</v>
      </c>
      <c r="Q3844" s="74">
        <f t="shared" si="120"/>
        <v>2161471.3768848516</v>
      </c>
      <c r="R3844" s="75" t="str">
        <f>IF($O3844&lt;Assumptions!$B$17,"A",IF($O3844&lt;Assumptions!$B$18,"B",IF($O3844&lt;Assumptions!$B$19,"C",IF($O3844&lt;Assumptions!$B$20,"D","E"))))</f>
        <v>B</v>
      </c>
      <c r="S3844" s="75">
        <f t="shared" si="121"/>
        <v>0</v>
      </c>
    </row>
    <row r="3845" spans="1:19" ht="17.399999999999999" x14ac:dyDescent="0.3">
      <c r="A3845" s="39" t="s">
        <v>738</v>
      </c>
      <c r="B3845" s="39" t="s">
        <v>62</v>
      </c>
      <c r="C3845" s="39" t="s">
        <v>190</v>
      </c>
      <c r="D3845" s="39" t="s">
        <v>30</v>
      </c>
      <c r="E3845" s="70" t="s">
        <v>49</v>
      </c>
      <c r="F3845" s="70" t="s">
        <v>36</v>
      </c>
      <c r="G3845" s="78">
        <v>45364</v>
      </c>
      <c r="H3845" s="78">
        <v>45901</v>
      </c>
      <c r="I3845" s="69">
        <v>98502885.810000002</v>
      </c>
      <c r="J3845" s="70">
        <v>0</v>
      </c>
      <c r="K3845" s="71">
        <v>1.0409999999999999</v>
      </c>
      <c r="L3845" s="70">
        <v>0</v>
      </c>
      <c r="M3845" s="71">
        <v>0.748</v>
      </c>
      <c r="N3845" s="72"/>
      <c r="O3845" s="73">
        <f>MIN(1,MAX(0,(1/(1+EXP(-(Assumptions!$B$5 + Assumptions!$B$6*$N3845))))*Assumptions!$B$3))</f>
        <v>3.9165722796764356E-2</v>
      </c>
      <c r="P3845" s="73">
        <f>VLOOKUP($F3845,Assumptions!$A$23:$B$27,2,FALSE)*Assumptions!$B$4</f>
        <v>0.55000000000000004</v>
      </c>
      <c r="Q3845" s="74">
        <f t="shared" si="120"/>
        <v>2121865.1961736865</v>
      </c>
      <c r="R3845" s="75" t="str">
        <f>IF($O3845&lt;Assumptions!$B$17,"A",IF($O3845&lt;Assumptions!$B$18,"B",IF($O3845&lt;Assumptions!$B$19,"C",IF($O3845&lt;Assumptions!$B$20,"D","E"))))</f>
        <v>B</v>
      </c>
      <c r="S3845" s="75">
        <f t="shared" si="121"/>
        <v>0</v>
      </c>
    </row>
    <row r="3846" spans="1:19" ht="17.399999999999999" x14ac:dyDescent="0.3">
      <c r="A3846" s="39" t="s">
        <v>738</v>
      </c>
      <c r="B3846" s="39" t="s">
        <v>62</v>
      </c>
      <c r="C3846" s="39" t="s">
        <v>190</v>
      </c>
      <c r="D3846" s="39" t="s">
        <v>30</v>
      </c>
      <c r="E3846" s="70" t="s">
        <v>49</v>
      </c>
      <c r="F3846" s="70" t="s">
        <v>36</v>
      </c>
      <c r="G3846" s="78">
        <v>45364</v>
      </c>
      <c r="H3846" s="78">
        <v>45931</v>
      </c>
      <c r="I3846" s="69">
        <v>96751569.489999995</v>
      </c>
      <c r="J3846" s="70">
        <v>0</v>
      </c>
      <c r="K3846" s="71">
        <v>1.0820000000000001</v>
      </c>
      <c r="L3846" s="70">
        <v>0</v>
      </c>
      <c r="M3846" s="71">
        <v>0.748</v>
      </c>
      <c r="N3846" s="72"/>
      <c r="O3846" s="73">
        <f>MIN(1,MAX(0,(1/(1+EXP(-(Assumptions!$B$5 + Assumptions!$B$6*$N3846))))*Assumptions!$B$3))</f>
        <v>3.9165722796764356E-2</v>
      </c>
      <c r="P3846" s="73">
        <f>VLOOKUP($F3846,Assumptions!$A$23:$B$27,2,FALSE)*Assumptions!$B$4</f>
        <v>0.55000000000000004</v>
      </c>
      <c r="Q3846" s="74">
        <f t="shared" si="120"/>
        <v>2084139.8329384732</v>
      </c>
      <c r="R3846" s="75" t="str">
        <f>IF($O3846&lt;Assumptions!$B$17,"A",IF($O3846&lt;Assumptions!$B$18,"B",IF($O3846&lt;Assumptions!$B$19,"C",IF($O3846&lt;Assumptions!$B$20,"D","E"))))</f>
        <v>B</v>
      </c>
      <c r="S3846" s="75">
        <f t="shared" si="121"/>
        <v>0</v>
      </c>
    </row>
    <row r="3847" spans="1:19" ht="17.399999999999999" x14ac:dyDescent="0.3">
      <c r="A3847" s="39" t="s">
        <v>738</v>
      </c>
      <c r="B3847" s="39" t="s">
        <v>62</v>
      </c>
      <c r="C3847" s="39" t="s">
        <v>190</v>
      </c>
      <c r="D3847" s="39" t="s">
        <v>30</v>
      </c>
      <c r="E3847" s="70" t="s">
        <v>49</v>
      </c>
      <c r="F3847" s="70" t="s">
        <v>36</v>
      </c>
      <c r="G3847" s="78">
        <v>45364</v>
      </c>
      <c r="H3847" s="78">
        <v>45962</v>
      </c>
      <c r="I3847" s="69">
        <v>95151406.75</v>
      </c>
      <c r="J3847" s="70">
        <v>0</v>
      </c>
      <c r="K3847" s="71">
        <v>1.03</v>
      </c>
      <c r="L3847" s="70">
        <v>0</v>
      </c>
      <c r="M3847" s="71">
        <v>0.748</v>
      </c>
      <c r="N3847" s="72"/>
      <c r="O3847" s="73">
        <f>MIN(1,MAX(0,(1/(1+EXP(-(Assumptions!$B$5 + Assumptions!$B$6*$N3847))))*Assumptions!$B$3))</f>
        <v>3.9165722796764356E-2</v>
      </c>
      <c r="P3847" s="73">
        <f>VLOOKUP($F3847,Assumptions!$A$23:$B$27,2,FALSE)*Assumptions!$B$4</f>
        <v>0.55000000000000004</v>
      </c>
      <c r="Q3847" s="74">
        <f t="shared" si="120"/>
        <v>2049670.4912709703</v>
      </c>
      <c r="R3847" s="75" t="str">
        <f>IF($O3847&lt;Assumptions!$B$17,"A",IF($O3847&lt;Assumptions!$B$18,"B",IF($O3847&lt;Assumptions!$B$19,"C",IF($O3847&lt;Assumptions!$B$20,"D","E"))))</f>
        <v>B</v>
      </c>
      <c r="S3847" s="75">
        <f t="shared" si="121"/>
        <v>0</v>
      </c>
    </row>
    <row r="3848" spans="1:19" ht="17.399999999999999" x14ac:dyDescent="0.3">
      <c r="A3848" s="39" t="s">
        <v>738</v>
      </c>
      <c r="B3848" s="39" t="s">
        <v>62</v>
      </c>
      <c r="C3848" s="39" t="s">
        <v>190</v>
      </c>
      <c r="D3848" s="39" t="s">
        <v>30</v>
      </c>
      <c r="E3848" s="70" t="s">
        <v>49</v>
      </c>
      <c r="F3848" s="70" t="s">
        <v>36</v>
      </c>
      <c r="G3848" s="78">
        <v>45364</v>
      </c>
      <c r="H3848" s="78">
        <v>45992</v>
      </c>
      <c r="I3848" s="69">
        <v>93480486.939999998</v>
      </c>
      <c r="J3848" s="70">
        <v>0</v>
      </c>
      <c r="K3848" s="71">
        <v>1.0780000000000001</v>
      </c>
      <c r="L3848" s="70">
        <v>0</v>
      </c>
      <c r="M3848" s="71">
        <v>0.748</v>
      </c>
      <c r="N3848" s="72"/>
      <c r="O3848" s="73">
        <f>MIN(1,MAX(0,(1/(1+EXP(-(Assumptions!$B$5 + Assumptions!$B$6*$N3848))))*Assumptions!$B$3))</f>
        <v>3.9165722796764356E-2</v>
      </c>
      <c r="P3848" s="73">
        <f>VLOOKUP($F3848,Assumptions!$A$23:$B$27,2,FALSE)*Assumptions!$B$4</f>
        <v>0.55000000000000004</v>
      </c>
      <c r="Q3848" s="74">
        <f t="shared" si="120"/>
        <v>2013676.961119225</v>
      </c>
      <c r="R3848" s="75" t="str">
        <f>IF($O3848&lt;Assumptions!$B$17,"A",IF($O3848&lt;Assumptions!$B$18,"B",IF($O3848&lt;Assumptions!$B$19,"C",IF($O3848&lt;Assumptions!$B$20,"D","E"))))</f>
        <v>B</v>
      </c>
      <c r="S3848" s="75">
        <f t="shared" si="121"/>
        <v>0</v>
      </c>
    </row>
    <row r="3849" spans="1:19" ht="17.399999999999999" x14ac:dyDescent="0.3">
      <c r="A3849" s="39" t="s">
        <v>740</v>
      </c>
      <c r="B3849" s="39" t="s">
        <v>57</v>
      </c>
      <c r="C3849" s="39" t="s">
        <v>135</v>
      </c>
      <c r="D3849" s="39" t="s">
        <v>34</v>
      </c>
      <c r="E3849" s="70" t="s">
        <v>43</v>
      </c>
      <c r="F3849" s="70" t="s">
        <v>36</v>
      </c>
      <c r="G3849" s="78">
        <v>45418</v>
      </c>
      <c r="H3849" s="78">
        <v>45658</v>
      </c>
      <c r="I3849" s="69">
        <v>3004999.74</v>
      </c>
      <c r="J3849" s="70">
        <v>15</v>
      </c>
      <c r="K3849" s="71">
        <v>1.1120000000000001</v>
      </c>
      <c r="L3849" s="70">
        <v>0</v>
      </c>
      <c r="M3849" s="71">
        <v>1.0580000000000001</v>
      </c>
      <c r="N3849" s="72"/>
      <c r="O3849" s="73">
        <f>MIN(1,MAX(0,(1/(1+EXP(-(Assumptions!$B$5 + Assumptions!$B$6*$N3849))))*Assumptions!$B$3))</f>
        <v>3.9165722796764356E-2</v>
      </c>
      <c r="P3849" s="73">
        <f>VLOOKUP($F3849,Assumptions!$A$23:$B$27,2,FALSE)*Assumptions!$B$4</f>
        <v>0.55000000000000004</v>
      </c>
      <c r="Q3849" s="74">
        <f t="shared" si="120"/>
        <v>64731.142751653941</v>
      </c>
      <c r="R3849" s="75" t="str">
        <f>IF($O3849&lt;Assumptions!$B$17,"A",IF($O3849&lt;Assumptions!$B$18,"B",IF($O3849&lt;Assumptions!$B$19,"C",IF($O3849&lt;Assumptions!$B$20,"D","E"))))</f>
        <v>B</v>
      </c>
      <c r="S3849" s="75">
        <f t="shared" si="121"/>
        <v>0</v>
      </c>
    </row>
    <row r="3850" spans="1:19" ht="17.399999999999999" x14ac:dyDescent="0.3">
      <c r="A3850" s="39" t="s">
        <v>740</v>
      </c>
      <c r="B3850" s="39" t="s">
        <v>57</v>
      </c>
      <c r="C3850" s="39" t="s">
        <v>135</v>
      </c>
      <c r="D3850" s="39" t="s">
        <v>34</v>
      </c>
      <c r="E3850" s="70" t="s">
        <v>43</v>
      </c>
      <c r="F3850" s="70" t="s">
        <v>36</v>
      </c>
      <c r="G3850" s="78">
        <v>45418</v>
      </c>
      <c r="H3850" s="78">
        <v>45689</v>
      </c>
      <c r="I3850" s="69">
        <v>2919494.76</v>
      </c>
      <c r="J3850" s="70">
        <v>0</v>
      </c>
      <c r="K3850" s="71">
        <v>1.1160000000000001</v>
      </c>
      <c r="L3850" s="70">
        <v>0</v>
      </c>
      <c r="M3850" s="71">
        <v>1.0580000000000001</v>
      </c>
      <c r="N3850" s="72"/>
      <c r="O3850" s="73">
        <f>MIN(1,MAX(0,(1/(1+EXP(-(Assumptions!$B$5 + Assumptions!$B$6*$N3850))))*Assumptions!$B$3))</f>
        <v>3.9165722796764356E-2</v>
      </c>
      <c r="P3850" s="73">
        <f>VLOOKUP($F3850,Assumptions!$A$23:$B$27,2,FALSE)*Assumptions!$B$4</f>
        <v>0.55000000000000004</v>
      </c>
      <c r="Q3850" s="74">
        <f t="shared" si="120"/>
        <v>62889.267362221348</v>
      </c>
      <c r="R3850" s="75" t="str">
        <f>IF($O3850&lt;Assumptions!$B$17,"A",IF($O3850&lt;Assumptions!$B$18,"B",IF($O3850&lt;Assumptions!$B$19,"C",IF($O3850&lt;Assumptions!$B$20,"D","E"))))</f>
        <v>B</v>
      </c>
      <c r="S3850" s="75">
        <f t="shared" si="121"/>
        <v>0</v>
      </c>
    </row>
    <row r="3851" spans="1:19" ht="17.399999999999999" x14ac:dyDescent="0.3">
      <c r="A3851" s="39" t="s">
        <v>740</v>
      </c>
      <c r="B3851" s="39" t="s">
        <v>57</v>
      </c>
      <c r="C3851" s="39" t="s">
        <v>135</v>
      </c>
      <c r="D3851" s="39" t="s">
        <v>34</v>
      </c>
      <c r="E3851" s="70" t="s">
        <v>43</v>
      </c>
      <c r="F3851" s="70" t="s">
        <v>36</v>
      </c>
      <c r="G3851" s="78">
        <v>45418</v>
      </c>
      <c r="H3851" s="78">
        <v>45717</v>
      </c>
      <c r="I3851" s="69">
        <v>2840437.5</v>
      </c>
      <c r="J3851" s="70">
        <v>35</v>
      </c>
      <c r="K3851" s="71">
        <v>0.42899999999999999</v>
      </c>
      <c r="L3851" s="70">
        <v>0</v>
      </c>
      <c r="M3851" s="71">
        <v>1.0580000000000001</v>
      </c>
      <c r="N3851" s="72"/>
      <c r="O3851" s="73">
        <f>MIN(1,MAX(0,(1/(1+EXP(-(Assumptions!$B$5 + Assumptions!$B$6*$N3851))))*Assumptions!$B$3))</f>
        <v>3.9165722796764356E-2</v>
      </c>
      <c r="P3851" s="73">
        <f>VLOOKUP($F3851,Assumptions!$A$23:$B$27,2,FALSE)*Assumptions!$B$4</f>
        <v>0.55000000000000004</v>
      </c>
      <c r="Q3851" s="74">
        <f t="shared" si="120"/>
        <v>61186.283260593897</v>
      </c>
      <c r="R3851" s="75" t="str">
        <f>IF($O3851&lt;Assumptions!$B$17,"A",IF($O3851&lt;Assumptions!$B$18,"B",IF($O3851&lt;Assumptions!$B$19,"C",IF($O3851&lt;Assumptions!$B$20,"D","E"))))</f>
        <v>B</v>
      </c>
      <c r="S3851" s="75">
        <f t="shared" si="121"/>
        <v>0</v>
      </c>
    </row>
    <row r="3852" spans="1:19" ht="17.399999999999999" x14ac:dyDescent="0.3">
      <c r="A3852" s="39" t="s">
        <v>740</v>
      </c>
      <c r="B3852" s="39" t="s">
        <v>57</v>
      </c>
      <c r="C3852" s="39" t="s">
        <v>135</v>
      </c>
      <c r="D3852" s="39" t="s">
        <v>34</v>
      </c>
      <c r="E3852" s="70" t="s">
        <v>43</v>
      </c>
      <c r="F3852" s="70" t="s">
        <v>36</v>
      </c>
      <c r="G3852" s="78">
        <v>45418</v>
      </c>
      <c r="H3852" s="78">
        <v>45748</v>
      </c>
      <c r="I3852" s="69">
        <v>2761545.38</v>
      </c>
      <c r="J3852" s="70">
        <v>0</v>
      </c>
      <c r="K3852" s="71">
        <v>1.121</v>
      </c>
      <c r="L3852" s="70">
        <v>0</v>
      </c>
      <c r="M3852" s="71">
        <v>1.0580000000000001</v>
      </c>
      <c r="N3852" s="72"/>
      <c r="O3852" s="73">
        <f>MIN(1,MAX(0,(1/(1+EXP(-(Assumptions!$B$5 + Assumptions!$B$6*$N3852))))*Assumptions!$B$3))</f>
        <v>3.9165722796764356E-2</v>
      </c>
      <c r="P3852" s="73">
        <f>VLOOKUP($F3852,Assumptions!$A$23:$B$27,2,FALSE)*Assumptions!$B$4</f>
        <v>0.55000000000000004</v>
      </c>
      <c r="Q3852" s="74">
        <f t="shared" si="120"/>
        <v>59486.856464070908</v>
      </c>
      <c r="R3852" s="75" t="str">
        <f>IF($O3852&lt;Assumptions!$B$17,"A",IF($O3852&lt;Assumptions!$B$18,"B",IF($O3852&lt;Assumptions!$B$19,"C",IF($O3852&lt;Assumptions!$B$20,"D","E"))))</f>
        <v>B</v>
      </c>
      <c r="S3852" s="75">
        <f t="shared" si="121"/>
        <v>0</v>
      </c>
    </row>
    <row r="3853" spans="1:19" ht="17.399999999999999" x14ac:dyDescent="0.3">
      <c r="A3853" s="39" t="s">
        <v>740</v>
      </c>
      <c r="B3853" s="39" t="s">
        <v>57</v>
      </c>
      <c r="C3853" s="39" t="s">
        <v>135</v>
      </c>
      <c r="D3853" s="39" t="s">
        <v>34</v>
      </c>
      <c r="E3853" s="70" t="s">
        <v>43</v>
      </c>
      <c r="F3853" s="70" t="s">
        <v>36</v>
      </c>
      <c r="G3853" s="78">
        <v>45418</v>
      </c>
      <c r="H3853" s="78">
        <v>45778</v>
      </c>
      <c r="I3853" s="69">
        <v>2687697.82</v>
      </c>
      <c r="J3853" s="70">
        <v>0</v>
      </c>
      <c r="K3853" s="71">
        <v>1.0429999999999999</v>
      </c>
      <c r="L3853" s="70">
        <v>0</v>
      </c>
      <c r="M3853" s="71">
        <v>1.0580000000000001</v>
      </c>
      <c r="N3853" s="72"/>
      <c r="O3853" s="73">
        <f>MIN(1,MAX(0,(1/(1+EXP(-(Assumptions!$B$5 + Assumptions!$B$6*$N3853))))*Assumptions!$B$3))</f>
        <v>3.9165722796764356E-2</v>
      </c>
      <c r="P3853" s="73">
        <f>VLOOKUP($F3853,Assumptions!$A$23:$B$27,2,FALSE)*Assumptions!$B$4</f>
        <v>0.55000000000000004</v>
      </c>
      <c r="Q3853" s="74">
        <f t="shared" si="120"/>
        <v>57896.095278773326</v>
      </c>
      <c r="R3853" s="75" t="str">
        <f>IF($O3853&lt;Assumptions!$B$17,"A",IF($O3853&lt;Assumptions!$B$18,"B",IF($O3853&lt;Assumptions!$B$19,"C",IF($O3853&lt;Assumptions!$B$20,"D","E"))))</f>
        <v>B</v>
      </c>
      <c r="S3853" s="75">
        <f t="shared" si="121"/>
        <v>0</v>
      </c>
    </row>
    <row r="3854" spans="1:19" ht="17.399999999999999" x14ac:dyDescent="0.3">
      <c r="A3854" s="39" t="s">
        <v>740</v>
      </c>
      <c r="B3854" s="39" t="s">
        <v>57</v>
      </c>
      <c r="C3854" s="39" t="s">
        <v>135</v>
      </c>
      <c r="D3854" s="39" t="s">
        <v>34</v>
      </c>
      <c r="E3854" s="70" t="s">
        <v>43</v>
      </c>
      <c r="F3854" s="70" t="s">
        <v>36</v>
      </c>
      <c r="G3854" s="78">
        <v>45418</v>
      </c>
      <c r="H3854" s="78">
        <v>45809</v>
      </c>
      <c r="I3854" s="69">
        <v>2602621.14</v>
      </c>
      <c r="J3854" s="70">
        <v>95</v>
      </c>
      <c r="K3854" s="71">
        <v>0.18099999999999999</v>
      </c>
      <c r="L3854" s="70">
        <v>0</v>
      </c>
      <c r="M3854" s="71">
        <v>1.0580000000000001</v>
      </c>
      <c r="N3854" s="72"/>
      <c r="O3854" s="73">
        <f>MIN(1,MAX(0,(1/(1+EXP(-(Assumptions!$B$5 + Assumptions!$B$6*$N3854))))*Assumptions!$B$3))</f>
        <v>3.9165722796764356E-2</v>
      </c>
      <c r="P3854" s="73">
        <f>VLOOKUP($F3854,Assumptions!$A$23:$B$27,2,FALSE)*Assumptions!$B$4</f>
        <v>0.55000000000000004</v>
      </c>
      <c r="Q3854" s="74">
        <f t="shared" si="120"/>
        <v>56063.445962831363</v>
      </c>
      <c r="R3854" s="75" t="str">
        <f>IF($O3854&lt;Assumptions!$B$17,"A",IF($O3854&lt;Assumptions!$B$18,"B",IF($O3854&lt;Assumptions!$B$19,"C",IF($O3854&lt;Assumptions!$B$20,"D","E"))))</f>
        <v>B</v>
      </c>
      <c r="S3854" s="75">
        <f t="shared" si="121"/>
        <v>0</v>
      </c>
    </row>
    <row r="3855" spans="1:19" ht="17.399999999999999" x14ac:dyDescent="0.3">
      <c r="A3855" s="39" t="s">
        <v>740</v>
      </c>
      <c r="B3855" s="39" t="s">
        <v>57</v>
      </c>
      <c r="C3855" s="39" t="s">
        <v>135</v>
      </c>
      <c r="D3855" s="39" t="s">
        <v>34</v>
      </c>
      <c r="E3855" s="70" t="s">
        <v>43</v>
      </c>
      <c r="F3855" s="70" t="s">
        <v>36</v>
      </c>
      <c r="G3855" s="78">
        <v>45418</v>
      </c>
      <c r="H3855" s="78">
        <v>45839</v>
      </c>
      <c r="I3855" s="69">
        <v>2602621.14</v>
      </c>
      <c r="J3855" s="70">
        <v>220</v>
      </c>
      <c r="K3855" s="71">
        <v>0.192</v>
      </c>
      <c r="L3855" s="70">
        <v>0</v>
      </c>
      <c r="M3855" s="71">
        <v>1.0580000000000001</v>
      </c>
      <c r="N3855" s="72"/>
      <c r="O3855" s="73">
        <f>MIN(1,MAX(0,(1/(1+EXP(-(Assumptions!$B$5 + Assumptions!$B$6*$N3855))))*Assumptions!$B$3))</f>
        <v>3.9165722796764356E-2</v>
      </c>
      <c r="P3855" s="73">
        <f>VLOOKUP($F3855,Assumptions!$A$23:$B$27,2,FALSE)*Assumptions!$B$4</f>
        <v>0.55000000000000004</v>
      </c>
      <c r="Q3855" s="74">
        <f t="shared" si="120"/>
        <v>56063.445962831363</v>
      </c>
      <c r="R3855" s="75" t="str">
        <f>IF($O3855&lt;Assumptions!$B$17,"A",IF($O3855&lt;Assumptions!$B$18,"B",IF($O3855&lt;Assumptions!$B$19,"C",IF($O3855&lt;Assumptions!$B$20,"D","E"))))</f>
        <v>B</v>
      </c>
      <c r="S3855" s="75">
        <f t="shared" si="121"/>
        <v>1</v>
      </c>
    </row>
    <row r="3856" spans="1:19" ht="17.399999999999999" x14ac:dyDescent="0.3">
      <c r="A3856" s="39" t="s">
        <v>740</v>
      </c>
      <c r="B3856" s="39" t="s">
        <v>57</v>
      </c>
      <c r="C3856" s="39" t="s">
        <v>135</v>
      </c>
      <c r="D3856" s="39" t="s">
        <v>34</v>
      </c>
      <c r="E3856" s="70" t="s">
        <v>43</v>
      </c>
      <c r="F3856" s="70" t="s">
        <v>36</v>
      </c>
      <c r="G3856" s="78">
        <v>45418</v>
      </c>
      <c r="H3856" s="78">
        <v>45870</v>
      </c>
      <c r="I3856" s="69">
        <v>2602621.14</v>
      </c>
      <c r="J3856" s="70">
        <v>999</v>
      </c>
      <c r="K3856" s="71">
        <v>0.14399999999999999</v>
      </c>
      <c r="L3856" s="70">
        <v>0</v>
      </c>
      <c r="M3856" s="71">
        <v>1.0580000000000001</v>
      </c>
      <c r="N3856" s="72"/>
      <c r="O3856" s="73">
        <f>MIN(1,MAX(0,(1/(1+EXP(-(Assumptions!$B$5 + Assumptions!$B$6*$N3856))))*Assumptions!$B$3))</f>
        <v>3.9165722796764356E-2</v>
      </c>
      <c r="P3856" s="73">
        <f>VLOOKUP($F3856,Assumptions!$A$23:$B$27,2,FALSE)*Assumptions!$B$4</f>
        <v>0.55000000000000004</v>
      </c>
      <c r="Q3856" s="74">
        <f t="shared" si="120"/>
        <v>56063.445962831363</v>
      </c>
      <c r="R3856" s="75" t="str">
        <f>IF($O3856&lt;Assumptions!$B$17,"A",IF($O3856&lt;Assumptions!$B$18,"B",IF($O3856&lt;Assumptions!$B$19,"C",IF($O3856&lt;Assumptions!$B$20,"D","E"))))</f>
        <v>B</v>
      </c>
      <c r="S3856" s="75">
        <f t="shared" si="121"/>
        <v>1</v>
      </c>
    </row>
    <row r="3857" spans="1:19" ht="17.399999999999999" x14ac:dyDescent="0.3">
      <c r="A3857" s="39" t="s">
        <v>740</v>
      </c>
      <c r="B3857" s="39" t="s">
        <v>57</v>
      </c>
      <c r="C3857" s="39" t="s">
        <v>135</v>
      </c>
      <c r="D3857" s="39" t="s">
        <v>34</v>
      </c>
      <c r="E3857" s="70" t="s">
        <v>43</v>
      </c>
      <c r="F3857" s="70" t="s">
        <v>36</v>
      </c>
      <c r="G3857" s="78">
        <v>45418</v>
      </c>
      <c r="H3857" s="78">
        <v>45901</v>
      </c>
      <c r="I3857" s="69">
        <v>2602621.14</v>
      </c>
      <c r="J3857" s="70">
        <v>999</v>
      </c>
      <c r="K3857" s="71">
        <v>0.10199999999999999</v>
      </c>
      <c r="L3857" s="70">
        <v>0</v>
      </c>
      <c r="M3857" s="71">
        <v>1.0580000000000001</v>
      </c>
      <c r="N3857" s="72"/>
      <c r="O3857" s="73">
        <f>MIN(1,MAX(0,(1/(1+EXP(-(Assumptions!$B$5 + Assumptions!$B$6*$N3857))))*Assumptions!$B$3))</f>
        <v>3.9165722796764356E-2</v>
      </c>
      <c r="P3857" s="73">
        <f>VLOOKUP($F3857,Assumptions!$A$23:$B$27,2,FALSE)*Assumptions!$B$4</f>
        <v>0.55000000000000004</v>
      </c>
      <c r="Q3857" s="74">
        <f t="shared" si="120"/>
        <v>56063.445962831363</v>
      </c>
      <c r="R3857" s="75" t="str">
        <f>IF($O3857&lt;Assumptions!$B$17,"A",IF($O3857&lt;Assumptions!$B$18,"B",IF($O3857&lt;Assumptions!$B$19,"C",IF($O3857&lt;Assumptions!$B$20,"D","E"))))</f>
        <v>B</v>
      </c>
      <c r="S3857" s="75">
        <f t="shared" si="121"/>
        <v>1</v>
      </c>
    </row>
    <row r="3858" spans="1:19" ht="17.399999999999999" x14ac:dyDescent="0.3">
      <c r="A3858" s="39" t="s">
        <v>740</v>
      </c>
      <c r="B3858" s="39" t="s">
        <v>57</v>
      </c>
      <c r="C3858" s="39" t="s">
        <v>135</v>
      </c>
      <c r="D3858" s="39" t="s">
        <v>34</v>
      </c>
      <c r="E3858" s="70" t="s">
        <v>43</v>
      </c>
      <c r="F3858" s="70" t="s">
        <v>36</v>
      </c>
      <c r="G3858" s="78">
        <v>45418</v>
      </c>
      <c r="H3858" s="78">
        <v>45931</v>
      </c>
      <c r="I3858" s="69">
        <v>2602621.14</v>
      </c>
      <c r="J3858" s="70">
        <v>999</v>
      </c>
      <c r="K3858" s="71">
        <v>5.2999999999999999E-2</v>
      </c>
      <c r="L3858" s="70">
        <v>0</v>
      </c>
      <c r="M3858" s="71">
        <v>1.0580000000000001</v>
      </c>
      <c r="N3858" s="72"/>
      <c r="O3858" s="73">
        <f>MIN(1,MAX(0,(1/(1+EXP(-(Assumptions!$B$5 + Assumptions!$B$6*$N3858))))*Assumptions!$B$3))</f>
        <v>3.9165722796764356E-2</v>
      </c>
      <c r="P3858" s="73">
        <f>VLOOKUP($F3858,Assumptions!$A$23:$B$27,2,FALSE)*Assumptions!$B$4</f>
        <v>0.55000000000000004</v>
      </c>
      <c r="Q3858" s="74">
        <f t="shared" si="120"/>
        <v>56063.445962831363</v>
      </c>
      <c r="R3858" s="75" t="str">
        <f>IF($O3858&lt;Assumptions!$B$17,"A",IF($O3858&lt;Assumptions!$B$18,"B",IF($O3858&lt;Assumptions!$B$19,"C",IF($O3858&lt;Assumptions!$B$20,"D","E"))))</f>
        <v>B</v>
      </c>
      <c r="S3858" s="75">
        <f t="shared" si="121"/>
        <v>1</v>
      </c>
    </row>
    <row r="3859" spans="1:19" ht="17.399999999999999" x14ac:dyDescent="0.3">
      <c r="A3859" s="39" t="s">
        <v>740</v>
      </c>
      <c r="B3859" s="39" t="s">
        <v>57</v>
      </c>
      <c r="C3859" s="39" t="s">
        <v>135</v>
      </c>
      <c r="D3859" s="39" t="s">
        <v>34</v>
      </c>
      <c r="E3859" s="70" t="s">
        <v>43</v>
      </c>
      <c r="F3859" s="70" t="s">
        <v>36</v>
      </c>
      <c r="G3859" s="78">
        <v>45418</v>
      </c>
      <c r="H3859" s="78">
        <v>45962</v>
      </c>
      <c r="I3859" s="69">
        <v>2602621.14</v>
      </c>
      <c r="J3859" s="70">
        <v>999</v>
      </c>
      <c r="K3859" s="71">
        <v>0.115</v>
      </c>
      <c r="L3859" s="70">
        <v>0</v>
      </c>
      <c r="M3859" s="71">
        <v>1.0580000000000001</v>
      </c>
      <c r="N3859" s="72"/>
      <c r="O3859" s="73">
        <f>MIN(1,MAX(0,(1/(1+EXP(-(Assumptions!$B$5 + Assumptions!$B$6*$N3859))))*Assumptions!$B$3))</f>
        <v>3.9165722796764356E-2</v>
      </c>
      <c r="P3859" s="73">
        <f>VLOOKUP($F3859,Assumptions!$A$23:$B$27,2,FALSE)*Assumptions!$B$4</f>
        <v>0.55000000000000004</v>
      </c>
      <c r="Q3859" s="74">
        <f t="shared" si="120"/>
        <v>56063.445962831363</v>
      </c>
      <c r="R3859" s="75" t="str">
        <f>IF($O3859&lt;Assumptions!$B$17,"A",IF($O3859&lt;Assumptions!$B$18,"B",IF($O3859&lt;Assumptions!$B$19,"C",IF($O3859&lt;Assumptions!$B$20,"D","E"))))</f>
        <v>B</v>
      </c>
      <c r="S3859" s="75">
        <f t="shared" si="121"/>
        <v>1</v>
      </c>
    </row>
    <row r="3860" spans="1:19" ht="17.399999999999999" x14ac:dyDescent="0.3">
      <c r="A3860" s="39" t="s">
        <v>740</v>
      </c>
      <c r="B3860" s="39" t="s">
        <v>57</v>
      </c>
      <c r="C3860" s="39" t="s">
        <v>135</v>
      </c>
      <c r="D3860" s="39" t="s">
        <v>34</v>
      </c>
      <c r="E3860" s="70" t="s">
        <v>43</v>
      </c>
      <c r="F3860" s="70" t="s">
        <v>36</v>
      </c>
      <c r="G3860" s="78">
        <v>45418</v>
      </c>
      <c r="H3860" s="78">
        <v>45992</v>
      </c>
      <c r="I3860" s="69">
        <v>2602621.14</v>
      </c>
      <c r="J3860" s="70">
        <v>999</v>
      </c>
      <c r="K3860" s="71">
        <v>7.3999999999999996E-2</v>
      </c>
      <c r="L3860" s="70">
        <v>0</v>
      </c>
      <c r="M3860" s="71">
        <v>1.0580000000000001</v>
      </c>
      <c r="N3860" s="72"/>
      <c r="O3860" s="73">
        <f>MIN(1,MAX(0,(1/(1+EXP(-(Assumptions!$B$5 + Assumptions!$B$6*$N3860))))*Assumptions!$B$3))</f>
        <v>3.9165722796764356E-2</v>
      </c>
      <c r="P3860" s="73">
        <f>VLOOKUP($F3860,Assumptions!$A$23:$B$27,2,FALSE)*Assumptions!$B$4</f>
        <v>0.55000000000000004</v>
      </c>
      <c r="Q3860" s="74">
        <f t="shared" si="120"/>
        <v>56063.445962831363</v>
      </c>
      <c r="R3860" s="75" t="str">
        <f>IF($O3860&lt;Assumptions!$B$17,"A",IF($O3860&lt;Assumptions!$B$18,"B",IF($O3860&lt;Assumptions!$B$19,"C",IF($O3860&lt;Assumptions!$B$20,"D","E"))))</f>
        <v>B</v>
      </c>
      <c r="S3860" s="75">
        <f t="shared" si="121"/>
        <v>1</v>
      </c>
    </row>
    <row r="3861" spans="1:19" ht="17.399999999999999" x14ac:dyDescent="0.3">
      <c r="A3861" s="39" t="s">
        <v>741</v>
      </c>
      <c r="B3861" s="39" t="s">
        <v>68</v>
      </c>
      <c r="C3861" s="39" t="s">
        <v>144</v>
      </c>
      <c r="D3861" s="39" t="s">
        <v>38</v>
      </c>
      <c r="E3861" s="70" t="s">
        <v>23</v>
      </c>
      <c r="F3861" s="70" t="s">
        <v>24</v>
      </c>
      <c r="G3861" s="78">
        <v>45719</v>
      </c>
      <c r="H3861" s="78">
        <v>45717</v>
      </c>
      <c r="I3861" s="69">
        <v>1050626.05</v>
      </c>
      <c r="J3861" s="70">
        <v>0</v>
      </c>
      <c r="K3861" s="71">
        <v>1.0920000000000001</v>
      </c>
      <c r="L3861" s="70">
        <v>0</v>
      </c>
      <c r="M3861" s="71">
        <v>0.64300000000000002</v>
      </c>
      <c r="N3861" s="72"/>
      <c r="O3861" s="73">
        <f>MIN(1,MAX(0,(1/(1+EXP(-(Assumptions!$B$5 + Assumptions!$B$6*$N3861))))*Assumptions!$B$3))</f>
        <v>3.9165722796764356E-2</v>
      </c>
      <c r="P3861" s="73">
        <f>VLOOKUP($F3861,Assumptions!$A$23:$B$27,2,FALSE)*Assumptions!$B$4</f>
        <v>0.2</v>
      </c>
      <c r="Q3861" s="74">
        <f t="shared" si="120"/>
        <v>8229.7057274718973</v>
      </c>
      <c r="R3861" s="75" t="str">
        <f>IF($O3861&lt;Assumptions!$B$17,"A",IF($O3861&lt;Assumptions!$B$18,"B",IF($O3861&lt;Assumptions!$B$19,"C",IF($O3861&lt;Assumptions!$B$20,"D","E"))))</f>
        <v>B</v>
      </c>
      <c r="S3861" s="75">
        <f t="shared" si="121"/>
        <v>0</v>
      </c>
    </row>
    <row r="3862" spans="1:19" ht="17.399999999999999" x14ac:dyDescent="0.3">
      <c r="A3862" s="39" t="s">
        <v>741</v>
      </c>
      <c r="B3862" s="39" t="s">
        <v>68</v>
      </c>
      <c r="C3862" s="39" t="s">
        <v>144</v>
      </c>
      <c r="D3862" s="39" t="s">
        <v>38</v>
      </c>
      <c r="E3862" s="70" t="s">
        <v>23</v>
      </c>
      <c r="F3862" s="70" t="s">
        <v>24</v>
      </c>
      <c r="G3862" s="78">
        <v>45719</v>
      </c>
      <c r="H3862" s="78">
        <v>45748</v>
      </c>
      <c r="I3862" s="69">
        <v>1025090.84</v>
      </c>
      <c r="J3862" s="70">
        <v>0</v>
      </c>
      <c r="K3862" s="71">
        <v>1.0369999999999999</v>
      </c>
      <c r="L3862" s="70">
        <v>0</v>
      </c>
      <c r="M3862" s="71">
        <v>0.64300000000000002</v>
      </c>
      <c r="N3862" s="72"/>
      <c r="O3862" s="73">
        <f>MIN(1,MAX(0,(1/(1+EXP(-(Assumptions!$B$5 + Assumptions!$B$6*$N3862))))*Assumptions!$B$3))</f>
        <v>3.9165722796764356E-2</v>
      </c>
      <c r="P3862" s="73">
        <f>VLOOKUP($F3862,Assumptions!$A$23:$B$27,2,FALSE)*Assumptions!$B$4</f>
        <v>0.2</v>
      </c>
      <c r="Q3862" s="74">
        <f t="shared" si="120"/>
        <v>8029.6847361884647</v>
      </c>
      <c r="R3862" s="75" t="str">
        <f>IF($O3862&lt;Assumptions!$B$17,"A",IF($O3862&lt;Assumptions!$B$18,"B",IF($O3862&lt;Assumptions!$B$19,"C",IF($O3862&lt;Assumptions!$B$20,"D","E"))))</f>
        <v>B</v>
      </c>
      <c r="S3862" s="75">
        <f t="shared" si="121"/>
        <v>0</v>
      </c>
    </row>
    <row r="3863" spans="1:19" ht="17.399999999999999" x14ac:dyDescent="0.3">
      <c r="A3863" s="39" t="s">
        <v>741</v>
      </c>
      <c r="B3863" s="39" t="s">
        <v>68</v>
      </c>
      <c r="C3863" s="39" t="s">
        <v>144</v>
      </c>
      <c r="D3863" s="39" t="s">
        <v>38</v>
      </c>
      <c r="E3863" s="70" t="s">
        <v>23</v>
      </c>
      <c r="F3863" s="70" t="s">
        <v>24</v>
      </c>
      <c r="G3863" s="78">
        <v>45719</v>
      </c>
      <c r="H3863" s="78">
        <v>45778</v>
      </c>
      <c r="I3863" s="69">
        <v>1003449.23</v>
      </c>
      <c r="J3863" s="70">
        <v>0</v>
      </c>
      <c r="K3863" s="71">
        <v>1.085</v>
      </c>
      <c r="L3863" s="70">
        <v>0</v>
      </c>
      <c r="M3863" s="71">
        <v>0.64300000000000002</v>
      </c>
      <c r="N3863" s="72"/>
      <c r="O3863" s="73">
        <f>MIN(1,MAX(0,(1/(1+EXP(-(Assumptions!$B$5 + Assumptions!$B$6*$N3863))))*Assumptions!$B$3))</f>
        <v>3.9165722796764356E-2</v>
      </c>
      <c r="P3863" s="73">
        <f>VLOOKUP($F3863,Assumptions!$A$23:$B$27,2,FALSE)*Assumptions!$B$4</f>
        <v>0.2</v>
      </c>
      <c r="Q3863" s="74">
        <f t="shared" si="120"/>
        <v>7860.1628765613277</v>
      </c>
      <c r="R3863" s="75" t="str">
        <f>IF($O3863&lt;Assumptions!$B$17,"A",IF($O3863&lt;Assumptions!$B$18,"B",IF($O3863&lt;Assumptions!$B$19,"C",IF($O3863&lt;Assumptions!$B$20,"D","E"))))</f>
        <v>B</v>
      </c>
      <c r="S3863" s="75">
        <f t="shared" si="121"/>
        <v>0</v>
      </c>
    </row>
    <row r="3864" spans="1:19" ht="17.399999999999999" x14ac:dyDescent="0.3">
      <c r="A3864" s="39" t="s">
        <v>741</v>
      </c>
      <c r="B3864" s="39" t="s">
        <v>68</v>
      </c>
      <c r="C3864" s="39" t="s">
        <v>144</v>
      </c>
      <c r="D3864" s="39" t="s">
        <v>38</v>
      </c>
      <c r="E3864" s="70" t="s">
        <v>23</v>
      </c>
      <c r="F3864" s="70" t="s">
        <v>24</v>
      </c>
      <c r="G3864" s="78">
        <v>45719</v>
      </c>
      <c r="H3864" s="78">
        <v>45809</v>
      </c>
      <c r="I3864" s="69">
        <v>978029.77</v>
      </c>
      <c r="J3864" s="70">
        <v>15</v>
      </c>
      <c r="K3864" s="71">
        <v>0.97899999999999998</v>
      </c>
      <c r="L3864" s="70">
        <v>0</v>
      </c>
      <c r="M3864" s="71">
        <v>0.64300000000000002</v>
      </c>
      <c r="N3864" s="72"/>
      <c r="O3864" s="73">
        <f>MIN(1,MAX(0,(1/(1+EXP(-(Assumptions!$B$5 + Assumptions!$B$6*$N3864))))*Assumptions!$B$3))</f>
        <v>3.9165722796764356E-2</v>
      </c>
      <c r="P3864" s="73">
        <f>VLOOKUP($F3864,Assumptions!$A$23:$B$27,2,FALSE)*Assumptions!$B$4</f>
        <v>0.2</v>
      </c>
      <c r="Q3864" s="74">
        <f t="shared" si="120"/>
        <v>7661.0485717606398</v>
      </c>
      <c r="R3864" s="75" t="str">
        <f>IF($O3864&lt;Assumptions!$B$17,"A",IF($O3864&lt;Assumptions!$B$18,"B",IF($O3864&lt;Assumptions!$B$19,"C",IF($O3864&lt;Assumptions!$B$20,"D","E"))))</f>
        <v>B</v>
      </c>
      <c r="S3864" s="75">
        <f t="shared" si="121"/>
        <v>0</v>
      </c>
    </row>
    <row r="3865" spans="1:19" ht="17.399999999999999" x14ac:dyDescent="0.3">
      <c r="A3865" s="39" t="s">
        <v>741</v>
      </c>
      <c r="B3865" s="39" t="s">
        <v>68</v>
      </c>
      <c r="C3865" s="39" t="s">
        <v>144</v>
      </c>
      <c r="D3865" s="39" t="s">
        <v>38</v>
      </c>
      <c r="E3865" s="70" t="s">
        <v>23</v>
      </c>
      <c r="F3865" s="70" t="s">
        <v>24</v>
      </c>
      <c r="G3865" s="78">
        <v>45719</v>
      </c>
      <c r="H3865" s="78">
        <v>45839</v>
      </c>
      <c r="I3865" s="69">
        <v>952298.59</v>
      </c>
      <c r="J3865" s="70">
        <v>65</v>
      </c>
      <c r="K3865" s="71">
        <v>0.77200000000000002</v>
      </c>
      <c r="L3865" s="70">
        <v>0</v>
      </c>
      <c r="M3865" s="71">
        <v>0.64300000000000002</v>
      </c>
      <c r="N3865" s="72"/>
      <c r="O3865" s="73">
        <f>MIN(1,MAX(0,(1/(1+EXP(-(Assumptions!$B$5 + Assumptions!$B$6*$N3865))))*Assumptions!$B$3))</f>
        <v>3.9165722796764356E-2</v>
      </c>
      <c r="P3865" s="73">
        <f>VLOOKUP($F3865,Assumptions!$A$23:$B$27,2,FALSE)*Assumptions!$B$4</f>
        <v>0.2</v>
      </c>
      <c r="Q3865" s="74">
        <f t="shared" si="120"/>
        <v>7459.4925191379116</v>
      </c>
      <c r="R3865" s="75" t="str">
        <f>IF($O3865&lt;Assumptions!$B$17,"A",IF($O3865&lt;Assumptions!$B$18,"B",IF($O3865&lt;Assumptions!$B$19,"C",IF($O3865&lt;Assumptions!$B$20,"D","E"))))</f>
        <v>B</v>
      </c>
      <c r="S3865" s="75">
        <f t="shared" si="121"/>
        <v>0</v>
      </c>
    </row>
    <row r="3866" spans="1:19" ht="17.399999999999999" x14ac:dyDescent="0.3">
      <c r="A3866" s="39" t="s">
        <v>741</v>
      </c>
      <c r="B3866" s="39" t="s">
        <v>68</v>
      </c>
      <c r="C3866" s="39" t="s">
        <v>144</v>
      </c>
      <c r="D3866" s="39" t="s">
        <v>38</v>
      </c>
      <c r="E3866" s="70" t="s">
        <v>23</v>
      </c>
      <c r="F3866" s="70" t="s">
        <v>24</v>
      </c>
      <c r="G3866" s="78">
        <v>45719</v>
      </c>
      <c r="H3866" s="78">
        <v>45870</v>
      </c>
      <c r="I3866" s="69">
        <v>930632.36</v>
      </c>
      <c r="J3866" s="70">
        <v>0</v>
      </c>
      <c r="K3866" s="71">
        <v>1.117</v>
      </c>
      <c r="L3866" s="70">
        <v>0</v>
      </c>
      <c r="M3866" s="71">
        <v>0.64300000000000002</v>
      </c>
      <c r="N3866" s="72"/>
      <c r="O3866" s="73">
        <f>MIN(1,MAX(0,(1/(1+EXP(-(Assumptions!$B$5 + Assumptions!$B$6*$N3866))))*Assumptions!$B$3))</f>
        <v>3.9165722796764356E-2</v>
      </c>
      <c r="P3866" s="73">
        <f>VLOOKUP($F3866,Assumptions!$A$23:$B$27,2,FALSE)*Assumptions!$B$4</f>
        <v>0.2</v>
      </c>
      <c r="Q3866" s="74">
        <f t="shared" si="120"/>
        <v>7289.7778074917223</v>
      </c>
      <c r="R3866" s="75" t="str">
        <f>IF($O3866&lt;Assumptions!$B$17,"A",IF($O3866&lt;Assumptions!$B$18,"B",IF($O3866&lt;Assumptions!$B$19,"C",IF($O3866&lt;Assumptions!$B$20,"D","E"))))</f>
        <v>B</v>
      </c>
      <c r="S3866" s="75">
        <f t="shared" si="121"/>
        <v>0</v>
      </c>
    </row>
    <row r="3867" spans="1:19" ht="17.399999999999999" x14ac:dyDescent="0.3">
      <c r="A3867" s="39" t="s">
        <v>741</v>
      </c>
      <c r="B3867" s="39" t="s">
        <v>68</v>
      </c>
      <c r="C3867" s="39" t="s">
        <v>144</v>
      </c>
      <c r="D3867" s="39" t="s">
        <v>38</v>
      </c>
      <c r="E3867" s="70" t="s">
        <v>23</v>
      </c>
      <c r="F3867" s="70" t="s">
        <v>24</v>
      </c>
      <c r="G3867" s="78">
        <v>45719</v>
      </c>
      <c r="H3867" s="78">
        <v>45901</v>
      </c>
      <c r="I3867" s="69">
        <v>910660.8</v>
      </c>
      <c r="J3867" s="70">
        <v>15</v>
      </c>
      <c r="K3867" s="71">
        <v>1.0669999999999999</v>
      </c>
      <c r="L3867" s="70">
        <v>0</v>
      </c>
      <c r="M3867" s="71">
        <v>0.64300000000000002</v>
      </c>
      <c r="N3867" s="72"/>
      <c r="O3867" s="73">
        <f>MIN(1,MAX(0,(1/(1+EXP(-(Assumptions!$B$5 + Assumptions!$B$6*$N3867))))*Assumptions!$B$3))</f>
        <v>3.9165722796764356E-2</v>
      </c>
      <c r="P3867" s="73">
        <f>VLOOKUP($F3867,Assumptions!$A$23:$B$27,2,FALSE)*Assumptions!$B$4</f>
        <v>0.2</v>
      </c>
      <c r="Q3867" s="74">
        <f t="shared" si="120"/>
        <v>7133.3376909359331</v>
      </c>
      <c r="R3867" s="75" t="str">
        <f>IF($O3867&lt;Assumptions!$B$17,"A",IF($O3867&lt;Assumptions!$B$18,"B",IF($O3867&lt;Assumptions!$B$19,"C",IF($O3867&lt;Assumptions!$B$20,"D","E"))))</f>
        <v>B</v>
      </c>
      <c r="S3867" s="75">
        <f t="shared" si="121"/>
        <v>0</v>
      </c>
    </row>
    <row r="3868" spans="1:19" ht="17.399999999999999" x14ac:dyDescent="0.3">
      <c r="A3868" s="39" t="s">
        <v>741</v>
      </c>
      <c r="B3868" s="39" t="s">
        <v>68</v>
      </c>
      <c r="C3868" s="39" t="s">
        <v>144</v>
      </c>
      <c r="D3868" s="39" t="s">
        <v>38</v>
      </c>
      <c r="E3868" s="70" t="s">
        <v>23</v>
      </c>
      <c r="F3868" s="70" t="s">
        <v>24</v>
      </c>
      <c r="G3868" s="78">
        <v>45719</v>
      </c>
      <c r="H3868" s="78">
        <v>45931</v>
      </c>
      <c r="I3868" s="69">
        <v>890417.57</v>
      </c>
      <c r="J3868" s="70">
        <v>35</v>
      </c>
      <c r="K3868" s="71">
        <v>0.87</v>
      </c>
      <c r="L3868" s="70">
        <v>0</v>
      </c>
      <c r="M3868" s="71">
        <v>0.64300000000000002</v>
      </c>
      <c r="N3868" s="72"/>
      <c r="O3868" s="73">
        <f>MIN(1,MAX(0,(1/(1+EXP(-(Assumptions!$B$5 + Assumptions!$B$6*$N3868))))*Assumptions!$B$3))</f>
        <v>3.9165722796764356E-2</v>
      </c>
      <c r="P3868" s="73">
        <f>VLOOKUP($F3868,Assumptions!$A$23:$B$27,2,FALSE)*Assumptions!$B$4</f>
        <v>0.2</v>
      </c>
      <c r="Q3868" s="74">
        <f t="shared" si="120"/>
        <v>6974.7695439977033</v>
      </c>
      <c r="R3868" s="75" t="str">
        <f>IF($O3868&lt;Assumptions!$B$17,"A",IF($O3868&lt;Assumptions!$B$18,"B",IF($O3868&lt;Assumptions!$B$19,"C",IF($O3868&lt;Assumptions!$B$20,"D","E"))))</f>
        <v>B</v>
      </c>
      <c r="S3868" s="75">
        <f t="shared" si="121"/>
        <v>0</v>
      </c>
    </row>
    <row r="3869" spans="1:19" ht="17.399999999999999" x14ac:dyDescent="0.3">
      <c r="A3869" s="39" t="s">
        <v>741</v>
      </c>
      <c r="B3869" s="39" t="s">
        <v>68</v>
      </c>
      <c r="C3869" s="39" t="s">
        <v>144</v>
      </c>
      <c r="D3869" s="39" t="s">
        <v>38</v>
      </c>
      <c r="E3869" s="70" t="s">
        <v>23</v>
      </c>
      <c r="F3869" s="70" t="s">
        <v>24</v>
      </c>
      <c r="G3869" s="78">
        <v>45719</v>
      </c>
      <c r="H3869" s="78">
        <v>45962</v>
      </c>
      <c r="I3869" s="69">
        <v>868073.92</v>
      </c>
      <c r="J3869" s="70">
        <v>15</v>
      </c>
      <c r="K3869" s="71">
        <v>1.0489999999999999</v>
      </c>
      <c r="L3869" s="70">
        <v>0</v>
      </c>
      <c r="M3869" s="71">
        <v>0.64300000000000002</v>
      </c>
      <c r="N3869" s="72"/>
      <c r="O3869" s="73">
        <f>MIN(1,MAX(0,(1/(1+EXP(-(Assumptions!$B$5 + Assumptions!$B$6*$N3869))))*Assumptions!$B$3))</f>
        <v>3.9165722796764356E-2</v>
      </c>
      <c r="P3869" s="73">
        <f>VLOOKUP($F3869,Assumptions!$A$23:$B$27,2,FALSE)*Assumptions!$B$4</f>
        <v>0.2</v>
      </c>
      <c r="Q3869" s="74">
        <f t="shared" si="120"/>
        <v>6799.7485035641193</v>
      </c>
      <c r="R3869" s="75" t="str">
        <f>IF($O3869&lt;Assumptions!$B$17,"A",IF($O3869&lt;Assumptions!$B$18,"B",IF($O3869&lt;Assumptions!$B$19,"C",IF($O3869&lt;Assumptions!$B$20,"D","E"))))</f>
        <v>B</v>
      </c>
      <c r="S3869" s="75">
        <f t="shared" si="121"/>
        <v>0</v>
      </c>
    </row>
    <row r="3870" spans="1:19" ht="17.399999999999999" x14ac:dyDescent="0.3">
      <c r="A3870" s="39" t="s">
        <v>741</v>
      </c>
      <c r="B3870" s="39" t="s">
        <v>68</v>
      </c>
      <c r="C3870" s="39" t="s">
        <v>144</v>
      </c>
      <c r="D3870" s="39" t="s">
        <v>38</v>
      </c>
      <c r="E3870" s="70" t="s">
        <v>23</v>
      </c>
      <c r="F3870" s="70" t="s">
        <v>24</v>
      </c>
      <c r="G3870" s="78">
        <v>45719</v>
      </c>
      <c r="H3870" s="78">
        <v>45992</v>
      </c>
      <c r="I3870" s="69">
        <v>845011.46</v>
      </c>
      <c r="J3870" s="70">
        <v>15</v>
      </c>
      <c r="K3870" s="71">
        <v>0.95599999999999996</v>
      </c>
      <c r="L3870" s="70">
        <v>0</v>
      </c>
      <c r="M3870" s="71">
        <v>0.64300000000000002</v>
      </c>
      <c r="N3870" s="72"/>
      <c r="O3870" s="73">
        <f>MIN(1,MAX(0,(1/(1+EXP(-(Assumptions!$B$5 + Assumptions!$B$6*$N3870))))*Assumptions!$B$3))</f>
        <v>3.9165722796764356E-2</v>
      </c>
      <c r="P3870" s="73">
        <f>VLOOKUP($F3870,Assumptions!$A$23:$B$27,2,FALSE)*Assumptions!$B$4</f>
        <v>0.2</v>
      </c>
      <c r="Q3870" s="74">
        <f t="shared" si="120"/>
        <v>6619.0969204898256</v>
      </c>
      <c r="R3870" s="75" t="str">
        <f>IF($O3870&lt;Assumptions!$B$17,"A",IF($O3870&lt;Assumptions!$B$18,"B",IF($O3870&lt;Assumptions!$B$19,"C",IF($O3870&lt;Assumptions!$B$20,"D","E"))))</f>
        <v>B</v>
      </c>
      <c r="S3870" s="75">
        <f t="shared" si="121"/>
        <v>0</v>
      </c>
    </row>
    <row r="3871" spans="1:19" ht="17.399999999999999" x14ac:dyDescent="0.3">
      <c r="A3871" s="39" t="s">
        <v>742</v>
      </c>
      <c r="B3871" s="39" t="s">
        <v>57</v>
      </c>
      <c r="C3871" s="39" t="s">
        <v>190</v>
      </c>
      <c r="D3871" s="39" t="s">
        <v>22</v>
      </c>
      <c r="E3871" s="70" t="s">
        <v>23</v>
      </c>
      <c r="F3871" s="70" t="s">
        <v>28</v>
      </c>
      <c r="G3871" s="78">
        <v>43906</v>
      </c>
      <c r="H3871" s="78">
        <v>45658</v>
      </c>
      <c r="I3871" s="69">
        <v>66373014.700000003</v>
      </c>
      <c r="J3871" s="70">
        <v>0</v>
      </c>
      <c r="K3871" s="71">
        <v>1.0109999999999999</v>
      </c>
      <c r="L3871" s="70">
        <v>0</v>
      </c>
      <c r="M3871" s="71">
        <v>0.63200000000000001</v>
      </c>
      <c r="N3871" s="72"/>
      <c r="O3871" s="73">
        <f>MIN(1,MAX(0,(1/(1+EXP(-(Assumptions!$B$5 + Assumptions!$B$6*$N3871))))*Assumptions!$B$3))</f>
        <v>3.9165722796764356E-2</v>
      </c>
      <c r="P3871" s="73">
        <f>VLOOKUP($F3871,Assumptions!$A$23:$B$27,2,FALSE)*Assumptions!$B$4</f>
        <v>0.35</v>
      </c>
      <c r="Q3871" s="74">
        <f t="shared" si="120"/>
        <v>909841.48322401801</v>
      </c>
      <c r="R3871" s="75" t="str">
        <f>IF($O3871&lt;Assumptions!$B$17,"A",IF($O3871&lt;Assumptions!$B$18,"B",IF($O3871&lt;Assumptions!$B$19,"C",IF($O3871&lt;Assumptions!$B$20,"D","E"))))</f>
        <v>B</v>
      </c>
      <c r="S3871" s="75">
        <f t="shared" si="121"/>
        <v>0</v>
      </c>
    </row>
    <row r="3872" spans="1:19" ht="17.399999999999999" x14ac:dyDescent="0.3">
      <c r="A3872" s="39" t="s">
        <v>742</v>
      </c>
      <c r="B3872" s="39" t="s">
        <v>57</v>
      </c>
      <c r="C3872" s="39" t="s">
        <v>190</v>
      </c>
      <c r="D3872" s="39" t="s">
        <v>22</v>
      </c>
      <c r="E3872" s="70" t="s">
        <v>23</v>
      </c>
      <c r="F3872" s="70" t="s">
        <v>28</v>
      </c>
      <c r="G3872" s="78">
        <v>43906</v>
      </c>
      <c r="H3872" s="78">
        <v>45689</v>
      </c>
      <c r="I3872" s="69">
        <v>65302918.850000001</v>
      </c>
      <c r="J3872" s="70">
        <v>0</v>
      </c>
      <c r="K3872" s="71">
        <v>0.99199999999999999</v>
      </c>
      <c r="L3872" s="70">
        <v>0</v>
      </c>
      <c r="M3872" s="71">
        <v>0.63200000000000001</v>
      </c>
      <c r="N3872" s="72"/>
      <c r="O3872" s="73">
        <f>MIN(1,MAX(0,(1/(1+EXP(-(Assumptions!$B$5 + Assumptions!$B$6*$N3872))))*Assumptions!$B$3))</f>
        <v>3.9165722796764356E-2</v>
      </c>
      <c r="P3872" s="73">
        <f>VLOOKUP($F3872,Assumptions!$A$23:$B$27,2,FALSE)*Assumptions!$B$4</f>
        <v>0.35</v>
      </c>
      <c r="Q3872" s="74">
        <f t="shared" si="120"/>
        <v>895172.60612454417</v>
      </c>
      <c r="R3872" s="75" t="str">
        <f>IF($O3872&lt;Assumptions!$B$17,"A",IF($O3872&lt;Assumptions!$B$18,"B",IF($O3872&lt;Assumptions!$B$19,"C",IF($O3872&lt;Assumptions!$B$20,"D","E"))))</f>
        <v>B</v>
      </c>
      <c r="S3872" s="75">
        <f t="shared" si="121"/>
        <v>0</v>
      </c>
    </row>
    <row r="3873" spans="1:19" ht="17.399999999999999" x14ac:dyDescent="0.3">
      <c r="A3873" s="39" t="s">
        <v>742</v>
      </c>
      <c r="B3873" s="39" t="s">
        <v>57</v>
      </c>
      <c r="C3873" s="39" t="s">
        <v>190</v>
      </c>
      <c r="D3873" s="39" t="s">
        <v>22</v>
      </c>
      <c r="E3873" s="70" t="s">
        <v>23</v>
      </c>
      <c r="F3873" s="70" t="s">
        <v>28</v>
      </c>
      <c r="G3873" s="78">
        <v>43906</v>
      </c>
      <c r="H3873" s="78">
        <v>45717</v>
      </c>
      <c r="I3873" s="69">
        <v>64336975.530000001</v>
      </c>
      <c r="J3873" s="70">
        <v>0</v>
      </c>
      <c r="K3873" s="71">
        <v>0.96199999999999997</v>
      </c>
      <c r="L3873" s="70">
        <v>0</v>
      </c>
      <c r="M3873" s="71">
        <v>0.63200000000000001</v>
      </c>
      <c r="N3873" s="72"/>
      <c r="O3873" s="73">
        <f>MIN(1,MAX(0,(1/(1+EXP(-(Assumptions!$B$5 + Assumptions!$B$6*$N3873))))*Assumptions!$B$3))</f>
        <v>3.9165722796764356E-2</v>
      </c>
      <c r="P3873" s="73">
        <f>VLOOKUP($F3873,Assumptions!$A$23:$B$27,2,FALSE)*Assumptions!$B$4</f>
        <v>0.35</v>
      </c>
      <c r="Q3873" s="74">
        <f t="shared" si="120"/>
        <v>881931.45221656701</v>
      </c>
      <c r="R3873" s="75" t="str">
        <f>IF($O3873&lt;Assumptions!$B$17,"A",IF($O3873&lt;Assumptions!$B$18,"B",IF($O3873&lt;Assumptions!$B$19,"C",IF($O3873&lt;Assumptions!$B$20,"D","E"))))</f>
        <v>B</v>
      </c>
      <c r="S3873" s="75">
        <f t="shared" si="121"/>
        <v>0</v>
      </c>
    </row>
    <row r="3874" spans="1:19" ht="17.399999999999999" x14ac:dyDescent="0.3">
      <c r="A3874" s="39" t="s">
        <v>742</v>
      </c>
      <c r="B3874" s="39" t="s">
        <v>57</v>
      </c>
      <c r="C3874" s="39" t="s">
        <v>190</v>
      </c>
      <c r="D3874" s="39" t="s">
        <v>22</v>
      </c>
      <c r="E3874" s="70" t="s">
        <v>23</v>
      </c>
      <c r="F3874" s="70" t="s">
        <v>28</v>
      </c>
      <c r="G3874" s="78">
        <v>43906</v>
      </c>
      <c r="H3874" s="78">
        <v>45748</v>
      </c>
      <c r="I3874" s="69">
        <v>63167805.32</v>
      </c>
      <c r="J3874" s="70">
        <v>0</v>
      </c>
      <c r="K3874" s="71">
        <v>0.96899999999999997</v>
      </c>
      <c r="L3874" s="70">
        <v>0</v>
      </c>
      <c r="M3874" s="71">
        <v>0.63200000000000001</v>
      </c>
      <c r="N3874" s="72"/>
      <c r="O3874" s="73">
        <f>MIN(1,MAX(0,(1/(1+EXP(-(Assumptions!$B$5 + Assumptions!$B$6*$N3874))))*Assumptions!$B$3))</f>
        <v>3.9165722796764356E-2</v>
      </c>
      <c r="P3874" s="73">
        <f>VLOOKUP($F3874,Assumptions!$A$23:$B$27,2,FALSE)*Assumptions!$B$4</f>
        <v>0.35</v>
      </c>
      <c r="Q3874" s="74">
        <f t="shared" si="120"/>
        <v>865904.46349508385</v>
      </c>
      <c r="R3874" s="75" t="str">
        <f>IF($O3874&lt;Assumptions!$B$17,"A",IF($O3874&lt;Assumptions!$B$18,"B",IF($O3874&lt;Assumptions!$B$19,"C",IF($O3874&lt;Assumptions!$B$20,"D","E"))))</f>
        <v>B</v>
      </c>
      <c r="S3874" s="75">
        <f t="shared" si="121"/>
        <v>0</v>
      </c>
    </row>
    <row r="3875" spans="1:19" ht="17.399999999999999" x14ac:dyDescent="0.3">
      <c r="A3875" s="39" t="s">
        <v>742</v>
      </c>
      <c r="B3875" s="39" t="s">
        <v>57</v>
      </c>
      <c r="C3875" s="39" t="s">
        <v>190</v>
      </c>
      <c r="D3875" s="39" t="s">
        <v>22</v>
      </c>
      <c r="E3875" s="70" t="s">
        <v>23</v>
      </c>
      <c r="F3875" s="70" t="s">
        <v>28</v>
      </c>
      <c r="G3875" s="78">
        <v>43906</v>
      </c>
      <c r="H3875" s="78">
        <v>45778</v>
      </c>
      <c r="I3875" s="69">
        <v>62031546.07</v>
      </c>
      <c r="J3875" s="70">
        <v>0</v>
      </c>
      <c r="K3875" s="71">
        <v>1.08</v>
      </c>
      <c r="L3875" s="70">
        <v>0</v>
      </c>
      <c r="M3875" s="71">
        <v>0.63200000000000001</v>
      </c>
      <c r="N3875" s="72"/>
      <c r="O3875" s="73">
        <f>MIN(1,MAX(0,(1/(1+EXP(-(Assumptions!$B$5 + Assumptions!$B$6*$N3875))))*Assumptions!$B$3))</f>
        <v>3.9165722796764356E-2</v>
      </c>
      <c r="P3875" s="73">
        <f>VLOOKUP($F3875,Assumptions!$A$23:$B$27,2,FALSE)*Assumptions!$B$4</f>
        <v>0.35</v>
      </c>
      <c r="Q3875" s="74">
        <f t="shared" si="120"/>
        <v>850328.61831131799</v>
      </c>
      <c r="R3875" s="75" t="str">
        <f>IF($O3875&lt;Assumptions!$B$17,"A",IF($O3875&lt;Assumptions!$B$18,"B",IF($O3875&lt;Assumptions!$B$19,"C",IF($O3875&lt;Assumptions!$B$20,"D","E"))))</f>
        <v>B</v>
      </c>
      <c r="S3875" s="75">
        <f t="shared" si="121"/>
        <v>0</v>
      </c>
    </row>
    <row r="3876" spans="1:19" ht="17.399999999999999" x14ac:dyDescent="0.3">
      <c r="A3876" s="39" t="s">
        <v>742</v>
      </c>
      <c r="B3876" s="39" t="s">
        <v>57</v>
      </c>
      <c r="C3876" s="39" t="s">
        <v>190</v>
      </c>
      <c r="D3876" s="39" t="s">
        <v>22</v>
      </c>
      <c r="E3876" s="70" t="s">
        <v>23</v>
      </c>
      <c r="F3876" s="70" t="s">
        <v>28</v>
      </c>
      <c r="G3876" s="78">
        <v>43906</v>
      </c>
      <c r="H3876" s="78">
        <v>45809</v>
      </c>
      <c r="I3876" s="69">
        <v>60978747.57</v>
      </c>
      <c r="J3876" s="70">
        <v>95</v>
      </c>
      <c r="K3876" s="71">
        <v>0.32100000000000001</v>
      </c>
      <c r="L3876" s="70">
        <v>0</v>
      </c>
      <c r="M3876" s="71">
        <v>0.63200000000000001</v>
      </c>
      <c r="N3876" s="72"/>
      <c r="O3876" s="73">
        <f>MIN(1,MAX(0,(1/(1+EXP(-(Assumptions!$B$5 + Assumptions!$B$6*$N3876))))*Assumptions!$B$3))</f>
        <v>3.9165722796764356E-2</v>
      </c>
      <c r="P3876" s="73">
        <f>VLOOKUP($F3876,Assumptions!$A$23:$B$27,2,FALSE)*Assumptions!$B$4</f>
        <v>0.35</v>
      </c>
      <c r="Q3876" s="74">
        <f t="shared" si="120"/>
        <v>835896.85333717079</v>
      </c>
      <c r="R3876" s="75" t="str">
        <f>IF($O3876&lt;Assumptions!$B$17,"A",IF($O3876&lt;Assumptions!$B$18,"B",IF($O3876&lt;Assumptions!$B$19,"C",IF($O3876&lt;Assumptions!$B$20,"D","E"))))</f>
        <v>B</v>
      </c>
      <c r="S3876" s="75">
        <f t="shared" si="121"/>
        <v>0</v>
      </c>
    </row>
    <row r="3877" spans="1:19" ht="17.399999999999999" x14ac:dyDescent="0.3">
      <c r="A3877" s="39" t="s">
        <v>742</v>
      </c>
      <c r="B3877" s="39" t="s">
        <v>57</v>
      </c>
      <c r="C3877" s="39" t="s">
        <v>190</v>
      </c>
      <c r="D3877" s="39" t="s">
        <v>22</v>
      </c>
      <c r="E3877" s="70" t="s">
        <v>23</v>
      </c>
      <c r="F3877" s="70" t="s">
        <v>28</v>
      </c>
      <c r="G3877" s="78">
        <v>43906</v>
      </c>
      <c r="H3877" s="78">
        <v>45839</v>
      </c>
      <c r="I3877" s="69">
        <v>59837993.359999999</v>
      </c>
      <c r="J3877" s="70">
        <v>0</v>
      </c>
      <c r="K3877" s="71">
        <v>0.96299999999999997</v>
      </c>
      <c r="L3877" s="70">
        <v>0</v>
      </c>
      <c r="M3877" s="71">
        <v>0.63200000000000001</v>
      </c>
      <c r="N3877" s="72"/>
      <c r="O3877" s="73">
        <f>MIN(1,MAX(0,(1/(1+EXP(-(Assumptions!$B$5 + Assumptions!$B$6*$N3877))))*Assumptions!$B$3))</f>
        <v>3.9165722796764356E-2</v>
      </c>
      <c r="P3877" s="73">
        <f>VLOOKUP($F3877,Assumptions!$A$23:$B$27,2,FALSE)*Assumptions!$B$4</f>
        <v>0.35</v>
      </c>
      <c r="Q3877" s="74">
        <f t="shared" si="120"/>
        <v>820259.39122833509</v>
      </c>
      <c r="R3877" s="75" t="str">
        <f>IF($O3877&lt;Assumptions!$B$17,"A",IF($O3877&lt;Assumptions!$B$18,"B",IF($O3877&lt;Assumptions!$B$19,"C",IF($O3877&lt;Assumptions!$B$20,"D","E"))))</f>
        <v>B</v>
      </c>
      <c r="S3877" s="75">
        <f t="shared" si="121"/>
        <v>0</v>
      </c>
    </row>
    <row r="3878" spans="1:19" ht="17.399999999999999" x14ac:dyDescent="0.3">
      <c r="A3878" s="39" t="s">
        <v>742</v>
      </c>
      <c r="B3878" s="39" t="s">
        <v>57</v>
      </c>
      <c r="C3878" s="39" t="s">
        <v>190</v>
      </c>
      <c r="D3878" s="39" t="s">
        <v>22</v>
      </c>
      <c r="E3878" s="70" t="s">
        <v>23</v>
      </c>
      <c r="F3878" s="70" t="s">
        <v>28</v>
      </c>
      <c r="G3878" s="78">
        <v>43906</v>
      </c>
      <c r="H3878" s="78">
        <v>45870</v>
      </c>
      <c r="I3878" s="69">
        <v>58724393.960000001</v>
      </c>
      <c r="J3878" s="70">
        <v>0</v>
      </c>
      <c r="K3878" s="71">
        <v>1.1439999999999999</v>
      </c>
      <c r="L3878" s="70">
        <v>0</v>
      </c>
      <c r="M3878" s="71">
        <v>0.63200000000000001</v>
      </c>
      <c r="N3878" s="72"/>
      <c r="O3878" s="73">
        <f>MIN(1,MAX(0,(1/(1+EXP(-(Assumptions!$B$5 + Assumptions!$B$6*$N3878))))*Assumptions!$B$3))</f>
        <v>3.9165722796764356E-2</v>
      </c>
      <c r="P3878" s="73">
        <f>VLOOKUP($F3878,Assumptions!$A$23:$B$27,2,FALSE)*Assumptions!$B$4</f>
        <v>0.35</v>
      </c>
      <c r="Q3878" s="74">
        <f t="shared" si="120"/>
        <v>804994.16733586998</v>
      </c>
      <c r="R3878" s="75" t="str">
        <f>IF($O3878&lt;Assumptions!$B$17,"A",IF($O3878&lt;Assumptions!$B$18,"B",IF($O3878&lt;Assumptions!$B$19,"C",IF($O3878&lt;Assumptions!$B$20,"D","E"))))</f>
        <v>B</v>
      </c>
      <c r="S3878" s="75">
        <f t="shared" si="121"/>
        <v>0</v>
      </c>
    </row>
    <row r="3879" spans="1:19" ht="17.399999999999999" x14ac:dyDescent="0.3">
      <c r="A3879" s="39" t="s">
        <v>742</v>
      </c>
      <c r="B3879" s="39" t="s">
        <v>57</v>
      </c>
      <c r="C3879" s="39" t="s">
        <v>190</v>
      </c>
      <c r="D3879" s="39" t="s">
        <v>22</v>
      </c>
      <c r="E3879" s="70" t="s">
        <v>23</v>
      </c>
      <c r="F3879" s="70" t="s">
        <v>28</v>
      </c>
      <c r="G3879" s="78">
        <v>43906</v>
      </c>
      <c r="H3879" s="78">
        <v>45901</v>
      </c>
      <c r="I3879" s="69">
        <v>57643987.939999998</v>
      </c>
      <c r="J3879" s="70">
        <v>35</v>
      </c>
      <c r="K3879" s="71">
        <v>0.51200000000000001</v>
      </c>
      <c r="L3879" s="70">
        <v>0</v>
      </c>
      <c r="M3879" s="71">
        <v>0.63200000000000001</v>
      </c>
      <c r="N3879" s="72"/>
      <c r="O3879" s="73">
        <f>MIN(1,MAX(0,(1/(1+EXP(-(Assumptions!$B$5 + Assumptions!$B$6*$N3879))))*Assumptions!$B$3))</f>
        <v>3.9165722796764356E-2</v>
      </c>
      <c r="P3879" s="73">
        <f>VLOOKUP($F3879,Assumptions!$A$23:$B$27,2,FALSE)*Assumptions!$B$4</f>
        <v>0.35</v>
      </c>
      <c r="Q3879" s="74">
        <f t="shared" si="120"/>
        <v>790183.9583953236</v>
      </c>
      <c r="R3879" s="75" t="str">
        <f>IF($O3879&lt;Assumptions!$B$17,"A",IF($O3879&lt;Assumptions!$B$18,"B",IF($O3879&lt;Assumptions!$B$19,"C",IF($O3879&lt;Assumptions!$B$20,"D","E"))))</f>
        <v>B</v>
      </c>
      <c r="S3879" s="75">
        <f t="shared" si="121"/>
        <v>0</v>
      </c>
    </row>
    <row r="3880" spans="1:19" ht="17.399999999999999" x14ac:dyDescent="0.3">
      <c r="A3880" s="39" t="s">
        <v>742</v>
      </c>
      <c r="B3880" s="39" t="s">
        <v>57</v>
      </c>
      <c r="C3880" s="39" t="s">
        <v>190</v>
      </c>
      <c r="D3880" s="39" t="s">
        <v>22</v>
      </c>
      <c r="E3880" s="70" t="s">
        <v>23</v>
      </c>
      <c r="F3880" s="70" t="s">
        <v>28</v>
      </c>
      <c r="G3880" s="78">
        <v>43906</v>
      </c>
      <c r="H3880" s="78">
        <v>45931</v>
      </c>
      <c r="I3880" s="69">
        <v>56696630.850000001</v>
      </c>
      <c r="J3880" s="70">
        <v>0</v>
      </c>
      <c r="K3880" s="71">
        <v>1.004</v>
      </c>
      <c r="L3880" s="70">
        <v>0</v>
      </c>
      <c r="M3880" s="71">
        <v>0.63200000000000001</v>
      </c>
      <c r="N3880" s="72"/>
      <c r="O3880" s="73">
        <f>MIN(1,MAX(0,(1/(1+EXP(-(Assumptions!$B$5 + Assumptions!$B$6*$N3880))))*Assumptions!$B$3))</f>
        <v>3.9165722796764356E-2</v>
      </c>
      <c r="P3880" s="73">
        <f>VLOOKUP($F3880,Assumptions!$A$23:$B$27,2,FALSE)*Assumptions!$B$4</f>
        <v>0.35</v>
      </c>
      <c r="Q3880" s="74">
        <f t="shared" si="120"/>
        <v>777197.58458355244</v>
      </c>
      <c r="R3880" s="75" t="str">
        <f>IF($O3880&lt;Assumptions!$B$17,"A",IF($O3880&lt;Assumptions!$B$18,"B",IF($O3880&lt;Assumptions!$B$19,"C",IF($O3880&lt;Assumptions!$B$20,"D","E"))))</f>
        <v>B</v>
      </c>
      <c r="S3880" s="75">
        <f t="shared" si="121"/>
        <v>0</v>
      </c>
    </row>
    <row r="3881" spans="1:19" ht="17.399999999999999" x14ac:dyDescent="0.3">
      <c r="A3881" s="39" t="s">
        <v>742</v>
      </c>
      <c r="B3881" s="39" t="s">
        <v>57</v>
      </c>
      <c r="C3881" s="39" t="s">
        <v>190</v>
      </c>
      <c r="D3881" s="39" t="s">
        <v>22</v>
      </c>
      <c r="E3881" s="70" t="s">
        <v>23</v>
      </c>
      <c r="F3881" s="70" t="s">
        <v>28</v>
      </c>
      <c r="G3881" s="78">
        <v>43906</v>
      </c>
      <c r="H3881" s="78">
        <v>45962</v>
      </c>
      <c r="I3881" s="69">
        <v>55535014.520000003</v>
      </c>
      <c r="J3881" s="70">
        <v>0</v>
      </c>
      <c r="K3881" s="71">
        <v>1.0049999999999999</v>
      </c>
      <c r="L3881" s="70">
        <v>0</v>
      </c>
      <c r="M3881" s="71">
        <v>0.63200000000000001</v>
      </c>
      <c r="N3881" s="72"/>
      <c r="O3881" s="73">
        <f>MIN(1,MAX(0,(1/(1+EXP(-(Assumptions!$B$5 + Assumptions!$B$6*$N3881))))*Assumptions!$B$3))</f>
        <v>3.9165722796764356E-2</v>
      </c>
      <c r="P3881" s="73">
        <f>VLOOKUP($F3881,Assumptions!$A$23:$B$27,2,FALSE)*Assumptions!$B$4</f>
        <v>0.35</v>
      </c>
      <c r="Q3881" s="74">
        <f t="shared" si="120"/>
        <v>761274.14447161125</v>
      </c>
      <c r="R3881" s="75" t="str">
        <f>IF($O3881&lt;Assumptions!$B$17,"A",IF($O3881&lt;Assumptions!$B$18,"B",IF($O3881&lt;Assumptions!$B$19,"C",IF($O3881&lt;Assumptions!$B$20,"D","E"))))</f>
        <v>B</v>
      </c>
      <c r="S3881" s="75">
        <f t="shared" si="121"/>
        <v>0</v>
      </c>
    </row>
    <row r="3882" spans="1:19" ht="17.399999999999999" x14ac:dyDescent="0.3">
      <c r="A3882" s="39" t="s">
        <v>742</v>
      </c>
      <c r="B3882" s="39" t="s">
        <v>57</v>
      </c>
      <c r="C3882" s="39" t="s">
        <v>190</v>
      </c>
      <c r="D3882" s="39" t="s">
        <v>22</v>
      </c>
      <c r="E3882" s="70" t="s">
        <v>23</v>
      </c>
      <c r="F3882" s="70" t="s">
        <v>28</v>
      </c>
      <c r="G3882" s="78">
        <v>43906</v>
      </c>
      <c r="H3882" s="78">
        <v>45992</v>
      </c>
      <c r="I3882" s="69">
        <v>54437077.439999998</v>
      </c>
      <c r="J3882" s="70">
        <v>0</v>
      </c>
      <c r="K3882" s="71">
        <v>1.02</v>
      </c>
      <c r="L3882" s="70">
        <v>0</v>
      </c>
      <c r="M3882" s="71">
        <v>0.63200000000000001</v>
      </c>
      <c r="N3882" s="72"/>
      <c r="O3882" s="73">
        <f>MIN(1,MAX(0,(1/(1+EXP(-(Assumptions!$B$5 + Assumptions!$B$6*$N3882))))*Assumptions!$B$3))</f>
        <v>3.9165722796764356E-2</v>
      </c>
      <c r="P3882" s="73">
        <f>VLOOKUP($F3882,Assumptions!$A$23:$B$27,2,FALSE)*Assumptions!$B$4</f>
        <v>0.35</v>
      </c>
      <c r="Q3882" s="74">
        <f t="shared" si="120"/>
        <v>746223.61970836204</v>
      </c>
      <c r="R3882" s="75" t="str">
        <f>IF($O3882&lt;Assumptions!$B$17,"A",IF($O3882&lt;Assumptions!$B$18,"B",IF($O3882&lt;Assumptions!$B$19,"C",IF($O3882&lt;Assumptions!$B$20,"D","E"))))</f>
        <v>B</v>
      </c>
      <c r="S3882" s="75">
        <f t="shared" si="121"/>
        <v>0</v>
      </c>
    </row>
    <row r="3883" spans="1:19" ht="17.399999999999999" x14ac:dyDescent="0.3">
      <c r="A3883" s="39" t="s">
        <v>743</v>
      </c>
      <c r="B3883" s="39" t="s">
        <v>58</v>
      </c>
      <c r="C3883" s="39" t="s">
        <v>22</v>
      </c>
      <c r="D3883" s="39" t="s">
        <v>30</v>
      </c>
      <c r="E3883" s="70" t="s">
        <v>39</v>
      </c>
      <c r="F3883" s="70" t="s">
        <v>24</v>
      </c>
      <c r="G3883" s="78">
        <v>43808</v>
      </c>
      <c r="H3883" s="78">
        <v>45658</v>
      </c>
      <c r="I3883" s="69">
        <v>8568793.6199999992</v>
      </c>
      <c r="J3883" s="70">
        <v>0</v>
      </c>
      <c r="K3883" s="71">
        <v>1.0640000000000001</v>
      </c>
      <c r="L3883" s="70">
        <v>0</v>
      </c>
      <c r="M3883" s="71">
        <v>0.97499999999999998</v>
      </c>
      <c r="N3883" s="72"/>
      <c r="O3883" s="73">
        <f>MIN(1,MAX(0,(1/(1+EXP(-(Assumptions!$B$5 + Assumptions!$B$6*$N3883))))*Assumptions!$B$3))</f>
        <v>3.9165722796764356E-2</v>
      </c>
      <c r="P3883" s="73">
        <f>VLOOKUP($F3883,Assumptions!$A$23:$B$27,2,FALSE)*Assumptions!$B$4</f>
        <v>0.2</v>
      </c>
      <c r="Q3883" s="74">
        <f t="shared" si="120"/>
        <v>67120.599124720597</v>
      </c>
      <c r="R3883" s="75" t="str">
        <f>IF($O3883&lt;Assumptions!$B$17,"A",IF($O3883&lt;Assumptions!$B$18,"B",IF($O3883&lt;Assumptions!$B$19,"C",IF($O3883&lt;Assumptions!$B$20,"D","E"))))</f>
        <v>B</v>
      </c>
      <c r="S3883" s="75">
        <f t="shared" si="121"/>
        <v>0</v>
      </c>
    </row>
    <row r="3884" spans="1:19" ht="17.399999999999999" x14ac:dyDescent="0.3">
      <c r="A3884" s="39" t="s">
        <v>743</v>
      </c>
      <c r="B3884" s="39" t="s">
        <v>58</v>
      </c>
      <c r="C3884" s="39" t="s">
        <v>22</v>
      </c>
      <c r="D3884" s="39" t="s">
        <v>30</v>
      </c>
      <c r="E3884" s="70" t="s">
        <v>39</v>
      </c>
      <c r="F3884" s="70" t="s">
        <v>24</v>
      </c>
      <c r="G3884" s="78">
        <v>43808</v>
      </c>
      <c r="H3884" s="78">
        <v>45689</v>
      </c>
      <c r="I3884" s="69">
        <v>8444198.7300000004</v>
      </c>
      <c r="J3884" s="70">
        <v>0</v>
      </c>
      <c r="K3884" s="71">
        <v>1.0389999999999999</v>
      </c>
      <c r="L3884" s="70">
        <v>0</v>
      </c>
      <c r="M3884" s="71">
        <v>0.97499999999999998</v>
      </c>
      <c r="N3884" s="72"/>
      <c r="O3884" s="73">
        <f>MIN(1,MAX(0,(1/(1+EXP(-(Assumptions!$B$5 + Assumptions!$B$6*$N3884))))*Assumptions!$B$3))</f>
        <v>3.9165722796764356E-2</v>
      </c>
      <c r="P3884" s="73">
        <f>VLOOKUP($F3884,Assumptions!$A$23:$B$27,2,FALSE)*Assumptions!$B$4</f>
        <v>0.2</v>
      </c>
      <c r="Q3884" s="74">
        <f t="shared" si="120"/>
        <v>66144.629339993931</v>
      </c>
      <c r="R3884" s="75" t="str">
        <f>IF($O3884&lt;Assumptions!$B$17,"A",IF($O3884&lt;Assumptions!$B$18,"B",IF($O3884&lt;Assumptions!$B$19,"C",IF($O3884&lt;Assumptions!$B$20,"D","E"))))</f>
        <v>B</v>
      </c>
      <c r="S3884" s="75">
        <f t="shared" si="121"/>
        <v>0</v>
      </c>
    </row>
    <row r="3885" spans="1:19" ht="17.399999999999999" x14ac:dyDescent="0.3">
      <c r="A3885" s="39" t="s">
        <v>743</v>
      </c>
      <c r="B3885" s="39" t="s">
        <v>58</v>
      </c>
      <c r="C3885" s="39" t="s">
        <v>22</v>
      </c>
      <c r="D3885" s="39" t="s">
        <v>30</v>
      </c>
      <c r="E3885" s="70" t="s">
        <v>39</v>
      </c>
      <c r="F3885" s="70" t="s">
        <v>24</v>
      </c>
      <c r="G3885" s="78">
        <v>43808</v>
      </c>
      <c r="H3885" s="78">
        <v>45717</v>
      </c>
      <c r="I3885" s="69">
        <v>8295312.5700000003</v>
      </c>
      <c r="J3885" s="70">
        <v>0</v>
      </c>
      <c r="K3885" s="71">
        <v>1.1000000000000001</v>
      </c>
      <c r="L3885" s="70">
        <v>0</v>
      </c>
      <c r="M3885" s="71">
        <v>0.97499999999999998</v>
      </c>
      <c r="N3885" s="72"/>
      <c r="O3885" s="73">
        <f>MIN(1,MAX(0,(1/(1+EXP(-(Assumptions!$B$5 + Assumptions!$B$6*$N3885))))*Assumptions!$B$3))</f>
        <v>3.9165722796764356E-2</v>
      </c>
      <c r="P3885" s="73">
        <f>VLOOKUP($F3885,Assumptions!$A$23:$B$27,2,FALSE)*Assumptions!$B$4</f>
        <v>0.2</v>
      </c>
      <c r="Q3885" s="74">
        <f t="shared" si="120"/>
        <v>64978.382525826994</v>
      </c>
      <c r="R3885" s="75" t="str">
        <f>IF($O3885&lt;Assumptions!$B$17,"A",IF($O3885&lt;Assumptions!$B$18,"B",IF($O3885&lt;Assumptions!$B$19,"C",IF($O3885&lt;Assumptions!$B$20,"D","E"))))</f>
        <v>B</v>
      </c>
      <c r="S3885" s="75">
        <f t="shared" si="121"/>
        <v>0</v>
      </c>
    </row>
    <row r="3886" spans="1:19" ht="17.399999999999999" x14ac:dyDescent="0.3">
      <c r="A3886" s="39" t="s">
        <v>743</v>
      </c>
      <c r="B3886" s="39" t="s">
        <v>58</v>
      </c>
      <c r="C3886" s="39" t="s">
        <v>22</v>
      </c>
      <c r="D3886" s="39" t="s">
        <v>30</v>
      </c>
      <c r="E3886" s="70" t="s">
        <v>39</v>
      </c>
      <c r="F3886" s="70" t="s">
        <v>24</v>
      </c>
      <c r="G3886" s="78">
        <v>43808</v>
      </c>
      <c r="H3886" s="78">
        <v>45748</v>
      </c>
      <c r="I3886" s="69">
        <v>8158334.0099999998</v>
      </c>
      <c r="J3886" s="70">
        <v>35</v>
      </c>
      <c r="K3886" s="71">
        <v>0.61899999999999999</v>
      </c>
      <c r="L3886" s="70">
        <v>0</v>
      </c>
      <c r="M3886" s="71">
        <v>0.97499999999999998</v>
      </c>
      <c r="N3886" s="72"/>
      <c r="O3886" s="73">
        <f>MIN(1,MAX(0,(1/(1+EXP(-(Assumptions!$B$5 + Assumptions!$B$6*$N3886))))*Assumptions!$B$3))</f>
        <v>3.9165722796764356E-2</v>
      </c>
      <c r="P3886" s="73">
        <f>VLOOKUP($F3886,Assumptions!$A$23:$B$27,2,FALSE)*Assumptions!$B$4</f>
        <v>0.2</v>
      </c>
      <c r="Q3886" s="74">
        <f t="shared" si="120"/>
        <v>63905.409663814993</v>
      </c>
      <c r="R3886" s="75" t="str">
        <f>IF($O3886&lt;Assumptions!$B$17,"A",IF($O3886&lt;Assumptions!$B$18,"B",IF($O3886&lt;Assumptions!$B$19,"C",IF($O3886&lt;Assumptions!$B$20,"D","E"))))</f>
        <v>B</v>
      </c>
      <c r="S3886" s="75">
        <f t="shared" si="121"/>
        <v>0</v>
      </c>
    </row>
    <row r="3887" spans="1:19" ht="17.399999999999999" x14ac:dyDescent="0.3">
      <c r="A3887" s="39" t="s">
        <v>743</v>
      </c>
      <c r="B3887" s="39" t="s">
        <v>58</v>
      </c>
      <c r="C3887" s="39" t="s">
        <v>22</v>
      </c>
      <c r="D3887" s="39" t="s">
        <v>30</v>
      </c>
      <c r="E3887" s="70" t="s">
        <v>39</v>
      </c>
      <c r="F3887" s="70" t="s">
        <v>24</v>
      </c>
      <c r="G3887" s="78">
        <v>43808</v>
      </c>
      <c r="H3887" s="78">
        <v>45778</v>
      </c>
      <c r="I3887" s="69">
        <v>7997069.96</v>
      </c>
      <c r="J3887" s="70">
        <v>0</v>
      </c>
      <c r="K3887" s="71">
        <v>1.107</v>
      </c>
      <c r="L3887" s="70">
        <v>0</v>
      </c>
      <c r="M3887" s="71">
        <v>0.97499999999999998</v>
      </c>
      <c r="N3887" s="72"/>
      <c r="O3887" s="73">
        <f>MIN(1,MAX(0,(1/(1+EXP(-(Assumptions!$B$5 + Assumptions!$B$6*$N3887))))*Assumptions!$B$3))</f>
        <v>3.9165722796764356E-2</v>
      </c>
      <c r="P3887" s="73">
        <f>VLOOKUP($F3887,Assumptions!$A$23:$B$27,2,FALSE)*Assumptions!$B$4</f>
        <v>0.2</v>
      </c>
      <c r="Q3887" s="74">
        <f t="shared" si="120"/>
        <v>62642.205047938289</v>
      </c>
      <c r="R3887" s="75" t="str">
        <f>IF($O3887&lt;Assumptions!$B$17,"A",IF($O3887&lt;Assumptions!$B$18,"B",IF($O3887&lt;Assumptions!$B$19,"C",IF($O3887&lt;Assumptions!$B$20,"D","E"))))</f>
        <v>B</v>
      </c>
      <c r="S3887" s="75">
        <f t="shared" si="121"/>
        <v>0</v>
      </c>
    </row>
    <row r="3888" spans="1:19" ht="17.399999999999999" x14ac:dyDescent="0.3">
      <c r="A3888" s="39" t="s">
        <v>743</v>
      </c>
      <c r="B3888" s="39" t="s">
        <v>58</v>
      </c>
      <c r="C3888" s="39" t="s">
        <v>22</v>
      </c>
      <c r="D3888" s="39" t="s">
        <v>30</v>
      </c>
      <c r="E3888" s="70" t="s">
        <v>39</v>
      </c>
      <c r="F3888" s="70" t="s">
        <v>24</v>
      </c>
      <c r="G3888" s="78">
        <v>43808</v>
      </c>
      <c r="H3888" s="78">
        <v>45809</v>
      </c>
      <c r="I3888" s="69">
        <v>7872259.71</v>
      </c>
      <c r="J3888" s="70">
        <v>0</v>
      </c>
      <c r="K3888" s="71">
        <v>0.95199999999999996</v>
      </c>
      <c r="L3888" s="70">
        <v>0</v>
      </c>
      <c r="M3888" s="71">
        <v>0.97499999999999998</v>
      </c>
      <c r="N3888" s="72"/>
      <c r="O3888" s="73">
        <f>MIN(1,MAX(0,(1/(1+EXP(-(Assumptions!$B$5 + Assumptions!$B$6*$N3888))))*Assumptions!$B$3))</f>
        <v>3.9165722796764356E-2</v>
      </c>
      <c r="P3888" s="73">
        <f>VLOOKUP($F3888,Assumptions!$A$23:$B$27,2,FALSE)*Assumptions!$B$4</f>
        <v>0.2</v>
      </c>
      <c r="Q3888" s="74">
        <f t="shared" si="120"/>
        <v>61664.548317199318</v>
      </c>
      <c r="R3888" s="75" t="str">
        <f>IF($O3888&lt;Assumptions!$B$17,"A",IF($O3888&lt;Assumptions!$B$18,"B",IF($O3888&lt;Assumptions!$B$19,"C",IF($O3888&lt;Assumptions!$B$20,"D","E"))))</f>
        <v>B</v>
      </c>
      <c r="S3888" s="75">
        <f t="shared" si="121"/>
        <v>0</v>
      </c>
    </row>
    <row r="3889" spans="1:19" ht="17.399999999999999" x14ac:dyDescent="0.3">
      <c r="A3889" s="39" t="s">
        <v>743</v>
      </c>
      <c r="B3889" s="39" t="s">
        <v>58</v>
      </c>
      <c r="C3889" s="39" t="s">
        <v>22</v>
      </c>
      <c r="D3889" s="39" t="s">
        <v>30</v>
      </c>
      <c r="E3889" s="70" t="s">
        <v>39</v>
      </c>
      <c r="F3889" s="70" t="s">
        <v>24</v>
      </c>
      <c r="G3889" s="78">
        <v>43808</v>
      </c>
      <c r="H3889" s="78">
        <v>45839</v>
      </c>
      <c r="I3889" s="69">
        <v>7714869.4000000004</v>
      </c>
      <c r="J3889" s="70">
        <v>0</v>
      </c>
      <c r="K3889" s="71">
        <v>1.131</v>
      </c>
      <c r="L3889" s="70">
        <v>0</v>
      </c>
      <c r="M3889" s="71">
        <v>0.97499999999999998</v>
      </c>
      <c r="N3889" s="72"/>
      <c r="O3889" s="73">
        <f>MIN(1,MAX(0,(1/(1+EXP(-(Assumptions!$B$5 + Assumptions!$B$6*$N3889))))*Assumptions!$B$3))</f>
        <v>3.9165722796764356E-2</v>
      </c>
      <c r="P3889" s="73">
        <f>VLOOKUP($F3889,Assumptions!$A$23:$B$27,2,FALSE)*Assumptions!$B$4</f>
        <v>0.2</v>
      </c>
      <c r="Q3889" s="74">
        <f t="shared" si="120"/>
        <v>60431.68726672796</v>
      </c>
      <c r="R3889" s="75" t="str">
        <f>IF($O3889&lt;Assumptions!$B$17,"A",IF($O3889&lt;Assumptions!$B$18,"B",IF($O3889&lt;Assumptions!$B$19,"C",IF($O3889&lt;Assumptions!$B$20,"D","E"))))</f>
        <v>B</v>
      </c>
      <c r="S3889" s="75">
        <f t="shared" si="121"/>
        <v>0</v>
      </c>
    </row>
    <row r="3890" spans="1:19" ht="17.399999999999999" x14ac:dyDescent="0.3">
      <c r="A3890" s="39" t="s">
        <v>743</v>
      </c>
      <c r="B3890" s="39" t="s">
        <v>58</v>
      </c>
      <c r="C3890" s="39" t="s">
        <v>22</v>
      </c>
      <c r="D3890" s="39" t="s">
        <v>30</v>
      </c>
      <c r="E3890" s="70" t="s">
        <v>39</v>
      </c>
      <c r="F3890" s="70" t="s">
        <v>24</v>
      </c>
      <c r="G3890" s="78">
        <v>43808</v>
      </c>
      <c r="H3890" s="78">
        <v>45870</v>
      </c>
      <c r="I3890" s="69">
        <v>7566064.0499999998</v>
      </c>
      <c r="J3890" s="70">
        <v>65</v>
      </c>
      <c r="K3890" s="71">
        <v>0.89800000000000002</v>
      </c>
      <c r="L3890" s="70">
        <v>0</v>
      </c>
      <c r="M3890" s="71">
        <v>0.97499999999999998</v>
      </c>
      <c r="N3890" s="72"/>
      <c r="O3890" s="73">
        <f>MIN(1,MAX(0,(1/(1+EXP(-(Assumptions!$B$5 + Assumptions!$B$6*$N3890))))*Assumptions!$B$3))</f>
        <v>3.9165722796764356E-2</v>
      </c>
      <c r="P3890" s="73">
        <f>VLOOKUP($F3890,Assumptions!$A$23:$B$27,2,FALSE)*Assumptions!$B$4</f>
        <v>0.2</v>
      </c>
      <c r="Q3890" s="74">
        <f t="shared" si="120"/>
        <v>59266.073448972849</v>
      </c>
      <c r="R3890" s="75" t="str">
        <f>IF($O3890&lt;Assumptions!$B$17,"A",IF($O3890&lt;Assumptions!$B$18,"B",IF($O3890&lt;Assumptions!$B$19,"C",IF($O3890&lt;Assumptions!$B$20,"D","E"))))</f>
        <v>B</v>
      </c>
      <c r="S3890" s="75">
        <f t="shared" si="121"/>
        <v>0</v>
      </c>
    </row>
    <row r="3891" spans="1:19" ht="17.399999999999999" x14ac:dyDescent="0.3">
      <c r="A3891" s="39" t="s">
        <v>743</v>
      </c>
      <c r="B3891" s="39" t="s">
        <v>58</v>
      </c>
      <c r="C3891" s="39" t="s">
        <v>22</v>
      </c>
      <c r="D3891" s="39" t="s">
        <v>30</v>
      </c>
      <c r="E3891" s="70" t="s">
        <v>39</v>
      </c>
      <c r="F3891" s="70" t="s">
        <v>24</v>
      </c>
      <c r="G3891" s="78">
        <v>43808</v>
      </c>
      <c r="H3891" s="78">
        <v>45901</v>
      </c>
      <c r="I3891" s="69">
        <v>7415058.7999999998</v>
      </c>
      <c r="J3891" s="70">
        <v>0</v>
      </c>
      <c r="K3891" s="71">
        <v>0.99399999999999999</v>
      </c>
      <c r="L3891" s="70">
        <v>0</v>
      </c>
      <c r="M3891" s="71">
        <v>0.97499999999999998</v>
      </c>
      <c r="N3891" s="72"/>
      <c r="O3891" s="73">
        <f>MIN(1,MAX(0,(1/(1+EXP(-(Assumptions!$B$5 + Assumptions!$B$6*$N3891))))*Assumptions!$B$3))</f>
        <v>3.9165722796764356E-2</v>
      </c>
      <c r="P3891" s="73">
        <f>VLOOKUP($F3891,Assumptions!$A$23:$B$27,2,FALSE)*Assumptions!$B$4</f>
        <v>0.2</v>
      </c>
      <c r="Q3891" s="74">
        <f t="shared" si="120"/>
        <v>58083.227496501633</v>
      </c>
      <c r="R3891" s="75" t="str">
        <f>IF($O3891&lt;Assumptions!$B$17,"A",IF($O3891&lt;Assumptions!$B$18,"B",IF($O3891&lt;Assumptions!$B$19,"C",IF($O3891&lt;Assumptions!$B$20,"D","E"))))</f>
        <v>B</v>
      </c>
      <c r="S3891" s="75">
        <f t="shared" si="121"/>
        <v>0</v>
      </c>
    </row>
    <row r="3892" spans="1:19" ht="17.399999999999999" x14ac:dyDescent="0.3">
      <c r="A3892" s="39" t="s">
        <v>743</v>
      </c>
      <c r="B3892" s="39" t="s">
        <v>58</v>
      </c>
      <c r="C3892" s="39" t="s">
        <v>22</v>
      </c>
      <c r="D3892" s="39" t="s">
        <v>30</v>
      </c>
      <c r="E3892" s="70" t="s">
        <v>39</v>
      </c>
      <c r="F3892" s="70" t="s">
        <v>24</v>
      </c>
      <c r="G3892" s="78">
        <v>43808</v>
      </c>
      <c r="H3892" s="78">
        <v>45931</v>
      </c>
      <c r="I3892" s="69">
        <v>7284913.9000000004</v>
      </c>
      <c r="J3892" s="70">
        <v>65</v>
      </c>
      <c r="K3892" s="71">
        <v>0.54500000000000004</v>
      </c>
      <c r="L3892" s="70">
        <v>0</v>
      </c>
      <c r="M3892" s="71">
        <v>0.97499999999999998</v>
      </c>
      <c r="N3892" s="72"/>
      <c r="O3892" s="73">
        <f>MIN(1,MAX(0,(1/(1+EXP(-(Assumptions!$B$5 + Assumptions!$B$6*$N3892))))*Assumptions!$B$3))</f>
        <v>3.9165722796764356E-2</v>
      </c>
      <c r="P3892" s="73">
        <f>VLOOKUP($F3892,Assumptions!$A$23:$B$27,2,FALSE)*Assumptions!$B$4</f>
        <v>0.2</v>
      </c>
      <c r="Q3892" s="74">
        <f t="shared" si="120"/>
        <v>57063.78368113911</v>
      </c>
      <c r="R3892" s="75" t="str">
        <f>IF($O3892&lt;Assumptions!$B$17,"A",IF($O3892&lt;Assumptions!$B$18,"B",IF($O3892&lt;Assumptions!$B$19,"C",IF($O3892&lt;Assumptions!$B$20,"D","E"))))</f>
        <v>B</v>
      </c>
      <c r="S3892" s="75">
        <f t="shared" si="121"/>
        <v>0</v>
      </c>
    </row>
    <row r="3893" spans="1:19" ht="17.399999999999999" x14ac:dyDescent="0.3">
      <c r="A3893" s="39" t="s">
        <v>743</v>
      </c>
      <c r="B3893" s="39" t="s">
        <v>58</v>
      </c>
      <c r="C3893" s="39" t="s">
        <v>22</v>
      </c>
      <c r="D3893" s="39" t="s">
        <v>30</v>
      </c>
      <c r="E3893" s="70" t="s">
        <v>39</v>
      </c>
      <c r="F3893" s="70" t="s">
        <v>24</v>
      </c>
      <c r="G3893" s="78">
        <v>43808</v>
      </c>
      <c r="H3893" s="78">
        <v>45962</v>
      </c>
      <c r="I3893" s="69">
        <v>7151192.0899999999</v>
      </c>
      <c r="J3893" s="70">
        <v>0</v>
      </c>
      <c r="K3893" s="71">
        <v>0.98399999999999999</v>
      </c>
      <c r="L3893" s="70">
        <v>0</v>
      </c>
      <c r="M3893" s="71">
        <v>0.97499999999999998</v>
      </c>
      <c r="N3893" s="72"/>
      <c r="O3893" s="73">
        <f>MIN(1,MAX(0,(1/(1+EXP(-(Assumptions!$B$5 + Assumptions!$B$6*$N3893))))*Assumptions!$B$3))</f>
        <v>3.9165722796764356E-2</v>
      </c>
      <c r="P3893" s="73">
        <f>VLOOKUP($F3893,Assumptions!$A$23:$B$27,2,FALSE)*Assumptions!$B$4</f>
        <v>0.2</v>
      </c>
      <c r="Q3893" s="74">
        <f t="shared" si="120"/>
        <v>56016.32141267079</v>
      </c>
      <c r="R3893" s="75" t="str">
        <f>IF($O3893&lt;Assumptions!$B$17,"A",IF($O3893&lt;Assumptions!$B$18,"B",IF($O3893&lt;Assumptions!$B$19,"C",IF($O3893&lt;Assumptions!$B$20,"D","E"))))</f>
        <v>B</v>
      </c>
      <c r="S3893" s="75">
        <f t="shared" si="121"/>
        <v>0</v>
      </c>
    </row>
    <row r="3894" spans="1:19" ht="17.399999999999999" x14ac:dyDescent="0.3">
      <c r="A3894" s="39" t="s">
        <v>743</v>
      </c>
      <c r="B3894" s="39" t="s">
        <v>58</v>
      </c>
      <c r="C3894" s="39" t="s">
        <v>22</v>
      </c>
      <c r="D3894" s="39" t="s">
        <v>30</v>
      </c>
      <c r="E3894" s="70" t="s">
        <v>39</v>
      </c>
      <c r="F3894" s="70" t="s">
        <v>24</v>
      </c>
      <c r="G3894" s="78">
        <v>43808</v>
      </c>
      <c r="H3894" s="78">
        <v>45992</v>
      </c>
      <c r="I3894" s="69">
        <v>7017520.8600000003</v>
      </c>
      <c r="J3894" s="70">
        <v>0</v>
      </c>
      <c r="K3894" s="71">
        <v>0.96199999999999997</v>
      </c>
      <c r="L3894" s="70">
        <v>0</v>
      </c>
      <c r="M3894" s="71">
        <v>0.97499999999999998</v>
      </c>
      <c r="N3894" s="72"/>
      <c r="O3894" s="73">
        <f>MIN(1,MAX(0,(1/(1+EXP(-(Assumptions!$B$5 + Assumptions!$B$6*$N3894))))*Assumptions!$B$3))</f>
        <v>3.9165722796764356E-2</v>
      </c>
      <c r="P3894" s="73">
        <f>VLOOKUP($F3894,Assumptions!$A$23:$B$27,2,FALSE)*Assumptions!$B$4</f>
        <v>0.2</v>
      </c>
      <c r="Q3894" s="74">
        <f t="shared" si="120"/>
        <v>54969.255344654288</v>
      </c>
      <c r="R3894" s="75" t="str">
        <f>IF($O3894&lt;Assumptions!$B$17,"A",IF($O3894&lt;Assumptions!$B$18,"B",IF($O3894&lt;Assumptions!$B$19,"C",IF($O3894&lt;Assumptions!$B$20,"D","E"))))</f>
        <v>B</v>
      </c>
      <c r="S3894" s="75">
        <f t="shared" si="121"/>
        <v>0</v>
      </c>
    </row>
    <row r="3895" spans="1:19" ht="17.399999999999999" x14ac:dyDescent="0.3">
      <c r="A3895" s="39" t="s">
        <v>744</v>
      </c>
      <c r="B3895" s="39" t="s">
        <v>77</v>
      </c>
      <c r="C3895" s="39" t="s">
        <v>135</v>
      </c>
      <c r="D3895" s="39" t="s">
        <v>22</v>
      </c>
      <c r="E3895" s="70" t="s">
        <v>31</v>
      </c>
      <c r="F3895" s="70" t="s">
        <v>40</v>
      </c>
      <c r="G3895" s="78">
        <v>44704</v>
      </c>
      <c r="H3895" s="78">
        <v>45658</v>
      </c>
      <c r="I3895" s="69">
        <v>1638982.8</v>
      </c>
      <c r="J3895" s="70">
        <v>15</v>
      </c>
      <c r="K3895" s="71">
        <v>1.125</v>
      </c>
      <c r="L3895" s="70">
        <v>0</v>
      </c>
      <c r="M3895" s="71">
        <v>0.77</v>
      </c>
      <c r="N3895" s="72"/>
      <c r="O3895" s="73">
        <f>MIN(1,MAX(0,(1/(1+EXP(-(Assumptions!$B$5 + Assumptions!$B$6*$N3895))))*Assumptions!$B$3))</f>
        <v>3.9165722796764356E-2</v>
      </c>
      <c r="P3895" s="73">
        <f>VLOOKUP($F3895,Assumptions!$A$23:$B$27,2,FALSE)*Assumptions!$B$4</f>
        <v>0.7</v>
      </c>
      <c r="Q3895" s="74">
        <f t="shared" si="120"/>
        <v>44934.362209425271</v>
      </c>
      <c r="R3895" s="75" t="str">
        <f>IF($O3895&lt;Assumptions!$B$17,"A",IF($O3895&lt;Assumptions!$B$18,"B",IF($O3895&lt;Assumptions!$B$19,"C",IF($O3895&lt;Assumptions!$B$20,"D","E"))))</f>
        <v>B</v>
      </c>
      <c r="S3895" s="75">
        <f t="shared" si="121"/>
        <v>0</v>
      </c>
    </row>
    <row r="3896" spans="1:19" ht="17.399999999999999" x14ac:dyDescent="0.3">
      <c r="A3896" s="39" t="s">
        <v>744</v>
      </c>
      <c r="B3896" s="39" t="s">
        <v>77</v>
      </c>
      <c r="C3896" s="39" t="s">
        <v>135</v>
      </c>
      <c r="D3896" s="39" t="s">
        <v>22</v>
      </c>
      <c r="E3896" s="70" t="s">
        <v>31</v>
      </c>
      <c r="F3896" s="70" t="s">
        <v>40</v>
      </c>
      <c r="G3896" s="78">
        <v>44704</v>
      </c>
      <c r="H3896" s="78">
        <v>45689</v>
      </c>
      <c r="I3896" s="69">
        <v>1595782.42</v>
      </c>
      <c r="J3896" s="70">
        <v>0</v>
      </c>
      <c r="K3896" s="71">
        <v>0.96899999999999997</v>
      </c>
      <c r="L3896" s="70">
        <v>0</v>
      </c>
      <c r="M3896" s="71">
        <v>0.77</v>
      </c>
      <c r="N3896" s="72"/>
      <c r="O3896" s="73">
        <f>MIN(1,MAX(0,(1/(1+EXP(-(Assumptions!$B$5 + Assumptions!$B$6*$N3896))))*Assumptions!$B$3))</f>
        <v>3.9165722796764356E-2</v>
      </c>
      <c r="P3896" s="73">
        <f>VLOOKUP($F3896,Assumptions!$A$23:$B$27,2,FALSE)*Assumptions!$B$4</f>
        <v>0.7</v>
      </c>
      <c r="Q3896" s="74">
        <f t="shared" si="120"/>
        <v>43749.980333968851</v>
      </c>
      <c r="R3896" s="75" t="str">
        <f>IF($O3896&lt;Assumptions!$B$17,"A",IF($O3896&lt;Assumptions!$B$18,"B",IF($O3896&lt;Assumptions!$B$19,"C",IF($O3896&lt;Assumptions!$B$20,"D","E"))))</f>
        <v>B</v>
      </c>
      <c r="S3896" s="75">
        <f t="shared" si="121"/>
        <v>0</v>
      </c>
    </row>
    <row r="3897" spans="1:19" ht="17.399999999999999" x14ac:dyDescent="0.3">
      <c r="A3897" s="39" t="s">
        <v>744</v>
      </c>
      <c r="B3897" s="39" t="s">
        <v>77</v>
      </c>
      <c r="C3897" s="39" t="s">
        <v>135</v>
      </c>
      <c r="D3897" s="39" t="s">
        <v>22</v>
      </c>
      <c r="E3897" s="70" t="s">
        <v>31</v>
      </c>
      <c r="F3897" s="70" t="s">
        <v>40</v>
      </c>
      <c r="G3897" s="78">
        <v>44704</v>
      </c>
      <c r="H3897" s="78">
        <v>45717</v>
      </c>
      <c r="I3897" s="69">
        <v>1547944.07</v>
      </c>
      <c r="J3897" s="70">
        <v>65</v>
      </c>
      <c r="K3897" s="71">
        <v>0.74099999999999999</v>
      </c>
      <c r="L3897" s="70">
        <v>0</v>
      </c>
      <c r="M3897" s="71">
        <v>0.77</v>
      </c>
      <c r="N3897" s="72"/>
      <c r="O3897" s="73">
        <f>MIN(1,MAX(0,(1/(1+EXP(-(Assumptions!$B$5 + Assumptions!$B$6*$N3897))))*Assumptions!$B$3))</f>
        <v>3.9165722796764356E-2</v>
      </c>
      <c r="P3897" s="73">
        <f>VLOOKUP($F3897,Assumptions!$A$23:$B$27,2,FALSE)*Assumptions!$B$4</f>
        <v>0.7</v>
      </c>
      <c r="Q3897" s="74">
        <f t="shared" si="120"/>
        <v>42438.443845360642</v>
      </c>
      <c r="R3897" s="75" t="str">
        <f>IF($O3897&lt;Assumptions!$B$17,"A",IF($O3897&lt;Assumptions!$B$18,"B",IF($O3897&lt;Assumptions!$B$19,"C",IF($O3897&lt;Assumptions!$B$20,"D","E"))))</f>
        <v>B</v>
      </c>
      <c r="S3897" s="75">
        <f t="shared" si="121"/>
        <v>0</v>
      </c>
    </row>
    <row r="3898" spans="1:19" ht="17.399999999999999" x14ac:dyDescent="0.3">
      <c r="A3898" s="39" t="s">
        <v>744</v>
      </c>
      <c r="B3898" s="39" t="s">
        <v>77</v>
      </c>
      <c r="C3898" s="39" t="s">
        <v>135</v>
      </c>
      <c r="D3898" s="39" t="s">
        <v>22</v>
      </c>
      <c r="E3898" s="70" t="s">
        <v>31</v>
      </c>
      <c r="F3898" s="70" t="s">
        <v>40</v>
      </c>
      <c r="G3898" s="78">
        <v>44704</v>
      </c>
      <c r="H3898" s="78">
        <v>45748</v>
      </c>
      <c r="I3898" s="69">
        <v>1505858.42</v>
      </c>
      <c r="J3898" s="70">
        <v>0</v>
      </c>
      <c r="K3898" s="71">
        <v>0.99399999999999999</v>
      </c>
      <c r="L3898" s="70">
        <v>0</v>
      </c>
      <c r="M3898" s="71">
        <v>0.77</v>
      </c>
      <c r="N3898" s="72"/>
      <c r="O3898" s="73">
        <f>MIN(1,MAX(0,(1/(1+EXP(-(Assumptions!$B$5 + Assumptions!$B$6*$N3898))))*Assumptions!$B$3))</f>
        <v>3.9165722796764356E-2</v>
      </c>
      <c r="P3898" s="73">
        <f>VLOOKUP($F3898,Assumptions!$A$23:$B$27,2,FALSE)*Assumptions!$B$4</f>
        <v>0.7</v>
      </c>
      <c r="Q3898" s="74">
        <f t="shared" si="120"/>
        <v>41284.623414225483</v>
      </c>
      <c r="R3898" s="75" t="str">
        <f>IF($O3898&lt;Assumptions!$B$17,"A",IF($O3898&lt;Assumptions!$B$18,"B",IF($O3898&lt;Assumptions!$B$19,"C",IF($O3898&lt;Assumptions!$B$20,"D","E"))))</f>
        <v>B</v>
      </c>
      <c r="S3898" s="75">
        <f t="shared" si="121"/>
        <v>0</v>
      </c>
    </row>
    <row r="3899" spans="1:19" ht="17.399999999999999" x14ac:dyDescent="0.3">
      <c r="A3899" s="39" t="s">
        <v>744</v>
      </c>
      <c r="B3899" s="39" t="s">
        <v>77</v>
      </c>
      <c r="C3899" s="39" t="s">
        <v>135</v>
      </c>
      <c r="D3899" s="39" t="s">
        <v>22</v>
      </c>
      <c r="E3899" s="70" t="s">
        <v>31</v>
      </c>
      <c r="F3899" s="70" t="s">
        <v>40</v>
      </c>
      <c r="G3899" s="78">
        <v>44704</v>
      </c>
      <c r="H3899" s="78">
        <v>45778</v>
      </c>
      <c r="I3899" s="69">
        <v>1459443.5</v>
      </c>
      <c r="J3899" s="70">
        <v>65</v>
      </c>
      <c r="K3899" s="71">
        <v>0.48699999999999999</v>
      </c>
      <c r="L3899" s="70">
        <v>0</v>
      </c>
      <c r="M3899" s="71">
        <v>0.77</v>
      </c>
      <c r="N3899" s="72"/>
      <c r="O3899" s="73">
        <f>MIN(1,MAX(0,(1/(1+EXP(-(Assumptions!$B$5 + Assumptions!$B$6*$N3899))))*Assumptions!$B$3))</f>
        <v>3.9165722796764356E-2</v>
      </c>
      <c r="P3899" s="73">
        <f>VLOOKUP($F3899,Assumptions!$A$23:$B$27,2,FALSE)*Assumptions!$B$4</f>
        <v>0.7</v>
      </c>
      <c r="Q3899" s="74">
        <f t="shared" si="120"/>
        <v>40012.11169097769</v>
      </c>
      <c r="R3899" s="75" t="str">
        <f>IF($O3899&lt;Assumptions!$B$17,"A",IF($O3899&lt;Assumptions!$B$18,"B",IF($O3899&lt;Assumptions!$B$19,"C",IF($O3899&lt;Assumptions!$B$20,"D","E"))))</f>
        <v>B</v>
      </c>
      <c r="S3899" s="75">
        <f t="shared" si="121"/>
        <v>0</v>
      </c>
    </row>
    <row r="3900" spans="1:19" ht="17.399999999999999" x14ac:dyDescent="0.3">
      <c r="A3900" s="39" t="s">
        <v>744</v>
      </c>
      <c r="B3900" s="39" t="s">
        <v>77</v>
      </c>
      <c r="C3900" s="39" t="s">
        <v>135</v>
      </c>
      <c r="D3900" s="39" t="s">
        <v>22</v>
      </c>
      <c r="E3900" s="70" t="s">
        <v>31</v>
      </c>
      <c r="F3900" s="70" t="s">
        <v>40</v>
      </c>
      <c r="G3900" s="78">
        <v>44704</v>
      </c>
      <c r="H3900" s="78">
        <v>45809</v>
      </c>
      <c r="I3900" s="69">
        <v>1420588.71</v>
      </c>
      <c r="J3900" s="70">
        <v>95</v>
      </c>
      <c r="K3900" s="71">
        <v>0.51200000000000001</v>
      </c>
      <c r="L3900" s="70">
        <v>0</v>
      </c>
      <c r="M3900" s="71">
        <v>0.77</v>
      </c>
      <c r="N3900" s="72"/>
      <c r="O3900" s="73">
        <f>MIN(1,MAX(0,(1/(1+EXP(-(Assumptions!$B$5 + Assumptions!$B$6*$N3900))))*Assumptions!$B$3))</f>
        <v>3.9165722796764356E-2</v>
      </c>
      <c r="P3900" s="73">
        <f>VLOOKUP($F3900,Assumptions!$A$23:$B$27,2,FALSE)*Assumptions!$B$4</f>
        <v>0.7</v>
      </c>
      <c r="Q3900" s="74">
        <f t="shared" si="120"/>
        <v>38946.868536851143</v>
      </c>
      <c r="R3900" s="75" t="str">
        <f>IF($O3900&lt;Assumptions!$B$17,"A",IF($O3900&lt;Assumptions!$B$18,"B",IF($O3900&lt;Assumptions!$B$19,"C",IF($O3900&lt;Assumptions!$B$20,"D","E"))))</f>
        <v>B</v>
      </c>
      <c r="S3900" s="75">
        <f t="shared" si="121"/>
        <v>0</v>
      </c>
    </row>
    <row r="3901" spans="1:19" ht="17.399999999999999" x14ac:dyDescent="0.3">
      <c r="A3901" s="39" t="s">
        <v>744</v>
      </c>
      <c r="B3901" s="39" t="s">
        <v>77</v>
      </c>
      <c r="C3901" s="39" t="s">
        <v>135</v>
      </c>
      <c r="D3901" s="39" t="s">
        <v>22</v>
      </c>
      <c r="E3901" s="70" t="s">
        <v>31</v>
      </c>
      <c r="F3901" s="70" t="s">
        <v>40</v>
      </c>
      <c r="G3901" s="78">
        <v>44704</v>
      </c>
      <c r="H3901" s="78">
        <v>45839</v>
      </c>
      <c r="I3901" s="69">
        <v>1381566.45</v>
      </c>
      <c r="J3901" s="70">
        <v>35</v>
      </c>
      <c r="K3901" s="71">
        <v>0.51900000000000002</v>
      </c>
      <c r="L3901" s="70">
        <v>0</v>
      </c>
      <c r="M3901" s="71">
        <v>0.77</v>
      </c>
      <c r="N3901" s="72"/>
      <c r="O3901" s="73">
        <f>MIN(1,MAX(0,(1/(1+EXP(-(Assumptions!$B$5 + Assumptions!$B$6*$N3901))))*Assumptions!$B$3))</f>
        <v>3.9165722796764356E-2</v>
      </c>
      <c r="P3901" s="73">
        <f>VLOOKUP($F3901,Assumptions!$A$23:$B$27,2,FALSE)*Assumptions!$B$4</f>
        <v>0.7</v>
      </c>
      <c r="Q3901" s="74">
        <f t="shared" si="120"/>
        <v>37877.034024206856</v>
      </c>
      <c r="R3901" s="75" t="str">
        <f>IF($O3901&lt;Assumptions!$B$17,"A",IF($O3901&lt;Assumptions!$B$18,"B",IF($O3901&lt;Assumptions!$B$19,"C",IF($O3901&lt;Assumptions!$B$20,"D","E"))))</f>
        <v>B</v>
      </c>
      <c r="S3901" s="75">
        <f t="shared" si="121"/>
        <v>0</v>
      </c>
    </row>
    <row r="3902" spans="1:19" ht="17.399999999999999" x14ac:dyDescent="0.3">
      <c r="A3902" s="39" t="s">
        <v>744</v>
      </c>
      <c r="B3902" s="39" t="s">
        <v>77</v>
      </c>
      <c r="C3902" s="39" t="s">
        <v>135</v>
      </c>
      <c r="D3902" s="39" t="s">
        <v>22</v>
      </c>
      <c r="E3902" s="70" t="s">
        <v>31</v>
      </c>
      <c r="F3902" s="70" t="s">
        <v>40</v>
      </c>
      <c r="G3902" s="78">
        <v>44704</v>
      </c>
      <c r="H3902" s="78">
        <v>45870</v>
      </c>
      <c r="I3902" s="69">
        <v>1339832.57</v>
      </c>
      <c r="J3902" s="70">
        <v>15</v>
      </c>
      <c r="K3902" s="71">
        <v>1.133</v>
      </c>
      <c r="L3902" s="70">
        <v>0</v>
      </c>
      <c r="M3902" s="71">
        <v>0.77</v>
      </c>
      <c r="N3902" s="72"/>
      <c r="O3902" s="73">
        <f>MIN(1,MAX(0,(1/(1+EXP(-(Assumptions!$B$5 + Assumptions!$B$6*$N3902))))*Assumptions!$B$3))</f>
        <v>3.9165722796764356E-2</v>
      </c>
      <c r="P3902" s="73">
        <f>VLOOKUP($F3902,Assumptions!$A$23:$B$27,2,FALSE)*Assumptions!$B$4</f>
        <v>0.7</v>
      </c>
      <c r="Q3902" s="74">
        <f t="shared" si="120"/>
        <v>36732.85772148746</v>
      </c>
      <c r="R3902" s="75" t="str">
        <f>IF($O3902&lt;Assumptions!$B$17,"A",IF($O3902&lt;Assumptions!$B$18,"B",IF($O3902&lt;Assumptions!$B$19,"C",IF($O3902&lt;Assumptions!$B$20,"D","E"))))</f>
        <v>B</v>
      </c>
      <c r="S3902" s="75">
        <f t="shared" si="121"/>
        <v>0</v>
      </c>
    </row>
    <row r="3903" spans="1:19" ht="17.399999999999999" x14ac:dyDescent="0.3">
      <c r="A3903" s="39" t="s">
        <v>744</v>
      </c>
      <c r="B3903" s="39" t="s">
        <v>77</v>
      </c>
      <c r="C3903" s="39" t="s">
        <v>135</v>
      </c>
      <c r="D3903" s="39" t="s">
        <v>22</v>
      </c>
      <c r="E3903" s="70" t="s">
        <v>31</v>
      </c>
      <c r="F3903" s="70" t="s">
        <v>40</v>
      </c>
      <c r="G3903" s="78">
        <v>44704</v>
      </c>
      <c r="H3903" s="78">
        <v>45901</v>
      </c>
      <c r="I3903" s="69">
        <v>1296050.74</v>
      </c>
      <c r="J3903" s="70">
        <v>35</v>
      </c>
      <c r="K3903" s="71">
        <v>0.874</v>
      </c>
      <c r="L3903" s="70">
        <v>0</v>
      </c>
      <c r="M3903" s="71">
        <v>0.77</v>
      </c>
      <c r="N3903" s="72"/>
      <c r="O3903" s="73">
        <f>MIN(1,MAX(0,(1/(1+EXP(-(Assumptions!$B$5 + Assumptions!$B$6*$N3903))))*Assumptions!$B$3))</f>
        <v>3.9165722796764356E-2</v>
      </c>
      <c r="P3903" s="73">
        <f>VLOOKUP($F3903,Assumptions!$A$23:$B$27,2,FALSE)*Assumptions!$B$4</f>
        <v>0.7</v>
      </c>
      <c r="Q3903" s="74">
        <f t="shared" si="120"/>
        <v>35532.534809366916</v>
      </c>
      <c r="R3903" s="75" t="str">
        <f>IF($O3903&lt;Assumptions!$B$17,"A",IF($O3903&lt;Assumptions!$B$18,"B",IF($O3903&lt;Assumptions!$B$19,"C",IF($O3903&lt;Assumptions!$B$20,"D","E"))))</f>
        <v>B</v>
      </c>
      <c r="S3903" s="75">
        <f t="shared" si="121"/>
        <v>0</v>
      </c>
    </row>
    <row r="3904" spans="1:19" ht="17.399999999999999" x14ac:dyDescent="0.3">
      <c r="A3904" s="39" t="s">
        <v>744</v>
      </c>
      <c r="B3904" s="39" t="s">
        <v>77</v>
      </c>
      <c r="C3904" s="39" t="s">
        <v>135</v>
      </c>
      <c r="D3904" s="39" t="s">
        <v>22</v>
      </c>
      <c r="E3904" s="70" t="s">
        <v>31</v>
      </c>
      <c r="F3904" s="70" t="s">
        <v>40</v>
      </c>
      <c r="G3904" s="78">
        <v>44704</v>
      </c>
      <c r="H3904" s="78">
        <v>45931</v>
      </c>
      <c r="I3904" s="69">
        <v>1258348.46</v>
      </c>
      <c r="J3904" s="70">
        <v>0</v>
      </c>
      <c r="K3904" s="71">
        <v>1.004</v>
      </c>
      <c r="L3904" s="70">
        <v>0</v>
      </c>
      <c r="M3904" s="71">
        <v>0.77</v>
      </c>
      <c r="N3904" s="72"/>
      <c r="O3904" s="73">
        <f>MIN(1,MAX(0,(1/(1+EXP(-(Assumptions!$B$5 + Assumptions!$B$6*$N3904))))*Assumptions!$B$3))</f>
        <v>3.9165722796764356E-2</v>
      </c>
      <c r="P3904" s="73">
        <f>VLOOKUP($F3904,Assumptions!$A$23:$B$27,2,FALSE)*Assumptions!$B$4</f>
        <v>0.7</v>
      </c>
      <c r="Q3904" s="74">
        <f t="shared" si="120"/>
        <v>34498.888876266719</v>
      </c>
      <c r="R3904" s="75" t="str">
        <f>IF($O3904&lt;Assumptions!$B$17,"A",IF($O3904&lt;Assumptions!$B$18,"B",IF($O3904&lt;Assumptions!$B$19,"C",IF($O3904&lt;Assumptions!$B$20,"D","E"))))</f>
        <v>B</v>
      </c>
      <c r="S3904" s="75">
        <f t="shared" si="121"/>
        <v>0</v>
      </c>
    </row>
    <row r="3905" spans="1:19" ht="17.399999999999999" x14ac:dyDescent="0.3">
      <c r="A3905" s="39" t="s">
        <v>744</v>
      </c>
      <c r="B3905" s="39" t="s">
        <v>77</v>
      </c>
      <c r="C3905" s="39" t="s">
        <v>135</v>
      </c>
      <c r="D3905" s="39" t="s">
        <v>22</v>
      </c>
      <c r="E3905" s="70" t="s">
        <v>31</v>
      </c>
      <c r="F3905" s="70" t="s">
        <v>40</v>
      </c>
      <c r="G3905" s="78">
        <v>44704</v>
      </c>
      <c r="H3905" s="78">
        <v>45962</v>
      </c>
      <c r="I3905" s="69">
        <v>1216943.93</v>
      </c>
      <c r="J3905" s="70">
        <v>0</v>
      </c>
      <c r="K3905" s="71">
        <v>1.0309999999999999</v>
      </c>
      <c r="L3905" s="70">
        <v>0</v>
      </c>
      <c r="M3905" s="71">
        <v>0.77</v>
      </c>
      <c r="N3905" s="72"/>
      <c r="O3905" s="73">
        <f>MIN(1,MAX(0,(1/(1+EXP(-(Assumptions!$B$5 + Assumptions!$B$6*$N3905))))*Assumptions!$B$3))</f>
        <v>3.9165722796764356E-2</v>
      </c>
      <c r="P3905" s="73">
        <f>VLOOKUP($F3905,Assumptions!$A$23:$B$27,2,FALSE)*Assumptions!$B$4</f>
        <v>0.7</v>
      </c>
      <c r="Q3905" s="74">
        <f t="shared" ref="Q3905:Q3968" si="122">$I3905*$O3905*$P3905</f>
        <v>33363.742035109499</v>
      </c>
      <c r="R3905" s="75" t="str">
        <f>IF($O3905&lt;Assumptions!$B$17,"A",IF($O3905&lt;Assumptions!$B$18,"B",IF($O3905&lt;Assumptions!$B$19,"C",IF($O3905&lt;Assumptions!$B$20,"D","E"))))</f>
        <v>B</v>
      </c>
      <c r="S3905" s="75">
        <f t="shared" ref="S3905:S3968" si="123">--($J3905&gt;=180)</f>
        <v>0</v>
      </c>
    </row>
    <row r="3906" spans="1:19" ht="17.399999999999999" x14ac:dyDescent="0.3">
      <c r="A3906" s="39" t="s">
        <v>744</v>
      </c>
      <c r="B3906" s="39" t="s">
        <v>77</v>
      </c>
      <c r="C3906" s="39" t="s">
        <v>135</v>
      </c>
      <c r="D3906" s="39" t="s">
        <v>22</v>
      </c>
      <c r="E3906" s="70" t="s">
        <v>31</v>
      </c>
      <c r="F3906" s="70" t="s">
        <v>40</v>
      </c>
      <c r="G3906" s="78">
        <v>44704</v>
      </c>
      <c r="H3906" s="78">
        <v>45992</v>
      </c>
      <c r="I3906" s="69">
        <v>1181345.43</v>
      </c>
      <c r="J3906" s="70">
        <v>0</v>
      </c>
      <c r="K3906" s="71">
        <v>0.99299999999999999</v>
      </c>
      <c r="L3906" s="70">
        <v>0</v>
      </c>
      <c r="M3906" s="71">
        <v>0.77</v>
      </c>
      <c r="N3906" s="72"/>
      <c r="O3906" s="73">
        <f>MIN(1,MAX(0,(1/(1+EXP(-(Assumptions!$B$5 + Assumptions!$B$6*$N3906))))*Assumptions!$B$3))</f>
        <v>3.9165722796764356E-2</v>
      </c>
      <c r="P3906" s="73">
        <f>VLOOKUP($F3906,Assumptions!$A$23:$B$27,2,FALSE)*Assumptions!$B$4</f>
        <v>0.7</v>
      </c>
      <c r="Q3906" s="74">
        <f t="shared" si="122"/>
        <v>32387.773347023067</v>
      </c>
      <c r="R3906" s="75" t="str">
        <f>IF($O3906&lt;Assumptions!$B$17,"A",IF($O3906&lt;Assumptions!$B$18,"B",IF($O3906&lt;Assumptions!$B$19,"C",IF($O3906&lt;Assumptions!$B$20,"D","E"))))</f>
        <v>B</v>
      </c>
      <c r="S3906" s="75">
        <f t="shared" si="123"/>
        <v>0</v>
      </c>
    </row>
    <row r="3907" spans="1:19" ht="17.399999999999999" x14ac:dyDescent="0.3">
      <c r="A3907" s="39" t="s">
        <v>745</v>
      </c>
      <c r="B3907" s="39" t="s">
        <v>93</v>
      </c>
      <c r="C3907" s="39" t="s">
        <v>144</v>
      </c>
      <c r="D3907" s="39" t="s">
        <v>48</v>
      </c>
      <c r="E3907" s="70" t="s">
        <v>35</v>
      </c>
      <c r="F3907" s="70" t="s">
        <v>36</v>
      </c>
      <c r="G3907" s="78">
        <v>45523</v>
      </c>
      <c r="H3907" s="78">
        <v>45658</v>
      </c>
      <c r="I3907" s="69">
        <v>1218620</v>
      </c>
      <c r="J3907" s="70">
        <v>0</v>
      </c>
      <c r="K3907" s="71">
        <v>1.0620000000000001</v>
      </c>
      <c r="L3907" s="70">
        <v>0</v>
      </c>
      <c r="M3907" s="71">
        <v>0.86399999999999999</v>
      </c>
      <c r="N3907" s="72"/>
      <c r="O3907" s="73">
        <f>MIN(1,MAX(0,(1/(1+EXP(-(Assumptions!$B$5 + Assumptions!$B$6*$N3907))))*Assumptions!$B$3))</f>
        <v>3.9165722796764356E-2</v>
      </c>
      <c r="P3907" s="73">
        <f>VLOOKUP($F3907,Assumptions!$A$23:$B$27,2,FALSE)*Assumptions!$B$4</f>
        <v>0.55000000000000004</v>
      </c>
      <c r="Q3907" s="74">
        <f t="shared" si="122"/>
        <v>26250.47321302614</v>
      </c>
      <c r="R3907" s="75" t="str">
        <f>IF($O3907&lt;Assumptions!$B$17,"A",IF($O3907&lt;Assumptions!$B$18,"B",IF($O3907&lt;Assumptions!$B$19,"C",IF($O3907&lt;Assumptions!$B$20,"D","E"))))</f>
        <v>B</v>
      </c>
      <c r="S3907" s="75">
        <f t="shared" si="123"/>
        <v>0</v>
      </c>
    </row>
    <row r="3908" spans="1:19" ht="17.399999999999999" x14ac:dyDescent="0.3">
      <c r="A3908" s="39" t="s">
        <v>745</v>
      </c>
      <c r="B3908" s="39" t="s">
        <v>93</v>
      </c>
      <c r="C3908" s="39" t="s">
        <v>144</v>
      </c>
      <c r="D3908" s="39" t="s">
        <v>48</v>
      </c>
      <c r="E3908" s="70" t="s">
        <v>35</v>
      </c>
      <c r="F3908" s="70" t="s">
        <v>36</v>
      </c>
      <c r="G3908" s="78">
        <v>45523</v>
      </c>
      <c r="H3908" s="78">
        <v>45689</v>
      </c>
      <c r="I3908" s="69">
        <v>1191327.44</v>
      </c>
      <c r="J3908" s="70">
        <v>0</v>
      </c>
      <c r="K3908" s="71">
        <v>1.1100000000000001</v>
      </c>
      <c r="L3908" s="70">
        <v>0</v>
      </c>
      <c r="M3908" s="71">
        <v>0.86399999999999999</v>
      </c>
      <c r="N3908" s="72"/>
      <c r="O3908" s="73">
        <f>MIN(1,MAX(0,(1/(1+EXP(-(Assumptions!$B$5 + Assumptions!$B$6*$N3908))))*Assumptions!$B$3))</f>
        <v>3.9165722796764356E-2</v>
      </c>
      <c r="P3908" s="73">
        <f>VLOOKUP($F3908,Assumptions!$A$23:$B$27,2,FALSE)*Assumptions!$B$4</f>
        <v>0.55000000000000004</v>
      </c>
      <c r="Q3908" s="74">
        <f t="shared" si="122"/>
        <v>25662.560151370406</v>
      </c>
      <c r="R3908" s="75" t="str">
        <f>IF($O3908&lt;Assumptions!$B$17,"A",IF($O3908&lt;Assumptions!$B$18,"B",IF($O3908&lt;Assumptions!$B$19,"C",IF($O3908&lt;Assumptions!$B$20,"D","E"))))</f>
        <v>B</v>
      </c>
      <c r="S3908" s="75">
        <f t="shared" si="123"/>
        <v>0</v>
      </c>
    </row>
    <row r="3909" spans="1:19" ht="17.399999999999999" x14ac:dyDescent="0.3">
      <c r="A3909" s="39" t="s">
        <v>745</v>
      </c>
      <c r="B3909" s="39" t="s">
        <v>93</v>
      </c>
      <c r="C3909" s="39" t="s">
        <v>144</v>
      </c>
      <c r="D3909" s="39" t="s">
        <v>48</v>
      </c>
      <c r="E3909" s="70" t="s">
        <v>35</v>
      </c>
      <c r="F3909" s="70" t="s">
        <v>36</v>
      </c>
      <c r="G3909" s="78">
        <v>45523</v>
      </c>
      <c r="H3909" s="78">
        <v>45717</v>
      </c>
      <c r="I3909" s="69">
        <v>1158086.47</v>
      </c>
      <c r="J3909" s="70">
        <v>0</v>
      </c>
      <c r="K3909" s="71">
        <v>1.135</v>
      </c>
      <c r="L3909" s="70">
        <v>0</v>
      </c>
      <c r="M3909" s="71">
        <v>0.86399999999999999</v>
      </c>
      <c r="N3909" s="72"/>
      <c r="O3909" s="73">
        <f>MIN(1,MAX(0,(1/(1+EXP(-(Assumptions!$B$5 + Assumptions!$B$6*$N3909))))*Assumptions!$B$3))</f>
        <v>3.9165722796764356E-2</v>
      </c>
      <c r="P3909" s="73">
        <f>VLOOKUP($F3909,Assumptions!$A$23:$B$27,2,FALSE)*Assumptions!$B$4</f>
        <v>0.55000000000000004</v>
      </c>
      <c r="Q3909" s="74">
        <f t="shared" si="122"/>
        <v>24946.511512286852</v>
      </c>
      <c r="R3909" s="75" t="str">
        <f>IF($O3909&lt;Assumptions!$B$17,"A",IF($O3909&lt;Assumptions!$B$18,"B",IF($O3909&lt;Assumptions!$B$19,"C",IF($O3909&lt;Assumptions!$B$20,"D","E"))))</f>
        <v>B</v>
      </c>
      <c r="S3909" s="75">
        <f t="shared" si="123"/>
        <v>0</v>
      </c>
    </row>
    <row r="3910" spans="1:19" ht="17.399999999999999" x14ac:dyDescent="0.3">
      <c r="A3910" s="39" t="s">
        <v>745</v>
      </c>
      <c r="B3910" s="39" t="s">
        <v>93</v>
      </c>
      <c r="C3910" s="39" t="s">
        <v>144</v>
      </c>
      <c r="D3910" s="39" t="s">
        <v>48</v>
      </c>
      <c r="E3910" s="70" t="s">
        <v>35</v>
      </c>
      <c r="F3910" s="70" t="s">
        <v>36</v>
      </c>
      <c r="G3910" s="78">
        <v>45523</v>
      </c>
      <c r="H3910" s="78">
        <v>45748</v>
      </c>
      <c r="I3910" s="69">
        <v>1129968.27</v>
      </c>
      <c r="J3910" s="70">
        <v>0</v>
      </c>
      <c r="K3910" s="71">
        <v>0.96099999999999997</v>
      </c>
      <c r="L3910" s="70">
        <v>0</v>
      </c>
      <c r="M3910" s="71">
        <v>0.86399999999999999</v>
      </c>
      <c r="N3910" s="72"/>
      <c r="O3910" s="73">
        <f>MIN(1,MAX(0,(1/(1+EXP(-(Assumptions!$B$5 + Assumptions!$B$6*$N3910))))*Assumptions!$B$3))</f>
        <v>3.9165722796764356E-2</v>
      </c>
      <c r="P3910" s="73">
        <f>VLOOKUP($F3910,Assumptions!$A$23:$B$27,2,FALSE)*Assumptions!$B$4</f>
        <v>0.55000000000000004</v>
      </c>
      <c r="Q3910" s="74">
        <f t="shared" si="122"/>
        <v>24340.813217577659</v>
      </c>
      <c r="R3910" s="75" t="str">
        <f>IF($O3910&lt;Assumptions!$B$17,"A",IF($O3910&lt;Assumptions!$B$18,"B",IF($O3910&lt;Assumptions!$B$19,"C",IF($O3910&lt;Assumptions!$B$20,"D","E"))))</f>
        <v>B</v>
      </c>
      <c r="S3910" s="75">
        <f t="shared" si="123"/>
        <v>0</v>
      </c>
    </row>
    <row r="3911" spans="1:19" ht="17.399999999999999" x14ac:dyDescent="0.3">
      <c r="A3911" s="39" t="s">
        <v>745</v>
      </c>
      <c r="B3911" s="39" t="s">
        <v>93</v>
      </c>
      <c r="C3911" s="39" t="s">
        <v>144</v>
      </c>
      <c r="D3911" s="39" t="s">
        <v>48</v>
      </c>
      <c r="E3911" s="70" t="s">
        <v>35</v>
      </c>
      <c r="F3911" s="70" t="s">
        <v>36</v>
      </c>
      <c r="G3911" s="78">
        <v>45523</v>
      </c>
      <c r="H3911" s="78">
        <v>45778</v>
      </c>
      <c r="I3911" s="69">
        <v>1102648.02</v>
      </c>
      <c r="J3911" s="70">
        <v>95</v>
      </c>
      <c r="K3911" s="71">
        <v>0.104</v>
      </c>
      <c r="L3911" s="70">
        <v>1</v>
      </c>
      <c r="M3911" s="71">
        <v>0.86399999999999999</v>
      </c>
      <c r="N3911" s="72"/>
      <c r="O3911" s="73">
        <f>MIN(1,MAX(0,(1/(1+EXP(-(Assumptions!$B$5 + Assumptions!$B$6*$N3911))))*Assumptions!$B$3))</f>
        <v>3.9165722796764356E-2</v>
      </c>
      <c r="P3911" s="73">
        <f>VLOOKUP($F3911,Assumptions!$A$23:$B$27,2,FALSE)*Assumptions!$B$4</f>
        <v>0.55000000000000004</v>
      </c>
      <c r="Q3911" s="74">
        <f t="shared" si="122"/>
        <v>23752.303681546597</v>
      </c>
      <c r="R3911" s="75" t="str">
        <f>IF($O3911&lt;Assumptions!$B$17,"A",IF($O3911&lt;Assumptions!$B$18,"B",IF($O3911&lt;Assumptions!$B$19,"C",IF($O3911&lt;Assumptions!$B$20,"D","E"))))</f>
        <v>B</v>
      </c>
      <c r="S3911" s="75">
        <f t="shared" si="123"/>
        <v>0</v>
      </c>
    </row>
    <row r="3912" spans="1:19" ht="17.399999999999999" x14ac:dyDescent="0.3">
      <c r="A3912" s="39" t="s">
        <v>745</v>
      </c>
      <c r="B3912" s="39" t="s">
        <v>93</v>
      </c>
      <c r="C3912" s="39" t="s">
        <v>144</v>
      </c>
      <c r="D3912" s="39" t="s">
        <v>48</v>
      </c>
      <c r="E3912" s="70" t="s">
        <v>35</v>
      </c>
      <c r="F3912" s="70" t="s">
        <v>36</v>
      </c>
      <c r="G3912" s="78">
        <v>45523</v>
      </c>
      <c r="H3912" s="78">
        <v>45809</v>
      </c>
      <c r="I3912" s="69">
        <v>1073726.8</v>
      </c>
      <c r="J3912" s="70">
        <v>35</v>
      </c>
      <c r="K3912" s="71">
        <v>0.623</v>
      </c>
      <c r="L3912" s="70">
        <v>1</v>
      </c>
      <c r="M3912" s="71">
        <v>0.86399999999999999</v>
      </c>
      <c r="N3912" s="72"/>
      <c r="O3912" s="73">
        <f>MIN(1,MAX(0,(1/(1+EXP(-(Assumptions!$B$5 + Assumptions!$B$6*$N3912))))*Assumptions!$B$3))</f>
        <v>3.9165722796764356E-2</v>
      </c>
      <c r="P3912" s="73">
        <f>VLOOKUP($F3912,Assumptions!$A$23:$B$27,2,FALSE)*Assumptions!$B$4</f>
        <v>0.55000000000000004</v>
      </c>
      <c r="Q3912" s="74">
        <f t="shared" si="122"/>
        <v>23129.307414541268</v>
      </c>
      <c r="R3912" s="75" t="str">
        <f>IF($O3912&lt;Assumptions!$B$17,"A",IF($O3912&lt;Assumptions!$B$18,"B",IF($O3912&lt;Assumptions!$B$19,"C",IF($O3912&lt;Assumptions!$B$20,"D","E"))))</f>
        <v>B</v>
      </c>
      <c r="S3912" s="75">
        <f t="shared" si="123"/>
        <v>0</v>
      </c>
    </row>
    <row r="3913" spans="1:19" ht="17.399999999999999" x14ac:dyDescent="0.3">
      <c r="A3913" s="39" t="s">
        <v>745</v>
      </c>
      <c r="B3913" s="39" t="s">
        <v>93</v>
      </c>
      <c r="C3913" s="39" t="s">
        <v>144</v>
      </c>
      <c r="D3913" s="39" t="s">
        <v>48</v>
      </c>
      <c r="E3913" s="70" t="s">
        <v>35</v>
      </c>
      <c r="F3913" s="70" t="s">
        <v>36</v>
      </c>
      <c r="G3913" s="78">
        <v>45523</v>
      </c>
      <c r="H3913" s="78">
        <v>45839</v>
      </c>
      <c r="I3913" s="69">
        <v>1049013.05</v>
      </c>
      <c r="J3913" s="70">
        <v>15</v>
      </c>
      <c r="K3913" s="71">
        <v>0.95299999999999996</v>
      </c>
      <c r="L3913" s="70">
        <v>1</v>
      </c>
      <c r="M3913" s="71">
        <v>0.86399999999999999</v>
      </c>
      <c r="N3913" s="72"/>
      <c r="O3913" s="73">
        <f>MIN(1,MAX(0,(1/(1+EXP(-(Assumptions!$B$5 + Assumptions!$B$6*$N3913))))*Assumptions!$B$3))</f>
        <v>3.9165722796764356E-2</v>
      </c>
      <c r="P3913" s="73">
        <f>VLOOKUP($F3913,Assumptions!$A$23:$B$27,2,FALSE)*Assumptions!$B$4</f>
        <v>0.55000000000000004</v>
      </c>
      <c r="Q3913" s="74">
        <f t="shared" si="122"/>
        <v>22596.944879568575</v>
      </c>
      <c r="R3913" s="75" t="str">
        <f>IF($O3913&lt;Assumptions!$B$17,"A",IF($O3913&lt;Assumptions!$B$18,"B",IF($O3913&lt;Assumptions!$B$19,"C",IF($O3913&lt;Assumptions!$B$20,"D","E"))))</f>
        <v>B</v>
      </c>
      <c r="S3913" s="75">
        <f t="shared" si="123"/>
        <v>0</v>
      </c>
    </row>
    <row r="3914" spans="1:19" ht="17.399999999999999" x14ac:dyDescent="0.3">
      <c r="A3914" s="39" t="s">
        <v>745</v>
      </c>
      <c r="B3914" s="39" t="s">
        <v>93</v>
      </c>
      <c r="C3914" s="39" t="s">
        <v>144</v>
      </c>
      <c r="D3914" s="39" t="s">
        <v>48</v>
      </c>
      <c r="E3914" s="70" t="s">
        <v>35</v>
      </c>
      <c r="F3914" s="70" t="s">
        <v>36</v>
      </c>
      <c r="G3914" s="78">
        <v>45523</v>
      </c>
      <c r="H3914" s="78">
        <v>45870</v>
      </c>
      <c r="I3914" s="69">
        <v>1023789.44</v>
      </c>
      <c r="J3914" s="70">
        <v>0</v>
      </c>
      <c r="K3914" s="71">
        <v>1.0369999999999999</v>
      </c>
      <c r="L3914" s="70">
        <v>1</v>
      </c>
      <c r="M3914" s="71">
        <v>0.86399999999999999</v>
      </c>
      <c r="N3914" s="72"/>
      <c r="O3914" s="73">
        <f>MIN(1,MAX(0,(1/(1+EXP(-(Assumptions!$B$5 + Assumptions!$B$6*$N3914))))*Assumptions!$B$3))</f>
        <v>3.9165722796764356E-2</v>
      </c>
      <c r="P3914" s="73">
        <f>VLOOKUP($F3914,Assumptions!$A$23:$B$27,2,FALSE)*Assumptions!$B$4</f>
        <v>0.55000000000000004</v>
      </c>
      <c r="Q3914" s="74">
        <f t="shared" si="122"/>
        <v>22053.599375112037</v>
      </c>
      <c r="R3914" s="75" t="str">
        <f>IF($O3914&lt;Assumptions!$B$17,"A",IF($O3914&lt;Assumptions!$B$18,"B",IF($O3914&lt;Assumptions!$B$19,"C",IF($O3914&lt;Assumptions!$B$20,"D","E"))))</f>
        <v>B</v>
      </c>
      <c r="S3914" s="75">
        <f t="shared" si="123"/>
        <v>0</v>
      </c>
    </row>
    <row r="3915" spans="1:19" ht="17.399999999999999" x14ac:dyDescent="0.3">
      <c r="A3915" s="39" t="s">
        <v>745</v>
      </c>
      <c r="B3915" s="39" t="s">
        <v>93</v>
      </c>
      <c r="C3915" s="39" t="s">
        <v>144</v>
      </c>
      <c r="D3915" s="39" t="s">
        <v>48</v>
      </c>
      <c r="E3915" s="70" t="s">
        <v>35</v>
      </c>
      <c r="F3915" s="70" t="s">
        <v>36</v>
      </c>
      <c r="G3915" s="78">
        <v>45523</v>
      </c>
      <c r="H3915" s="78">
        <v>45901</v>
      </c>
      <c r="I3915" s="69">
        <v>995614.27</v>
      </c>
      <c r="J3915" s="70">
        <v>0</v>
      </c>
      <c r="K3915" s="71">
        <v>1.1359999999999999</v>
      </c>
      <c r="L3915" s="70">
        <v>1</v>
      </c>
      <c r="M3915" s="71">
        <v>0.86399999999999999</v>
      </c>
      <c r="N3915" s="72"/>
      <c r="O3915" s="73">
        <f>MIN(1,MAX(0,(1/(1+EXP(-(Assumptions!$B$5 + Assumptions!$B$6*$N3915))))*Assumptions!$B$3))</f>
        <v>3.9165722796764356E-2</v>
      </c>
      <c r="P3915" s="73">
        <f>VLOOKUP($F3915,Assumptions!$A$23:$B$27,2,FALSE)*Assumptions!$B$4</f>
        <v>0.55000000000000004</v>
      </c>
      <c r="Q3915" s="74">
        <f t="shared" si="122"/>
        <v>21446.673881227598</v>
      </c>
      <c r="R3915" s="75" t="str">
        <f>IF($O3915&lt;Assumptions!$B$17,"A",IF($O3915&lt;Assumptions!$B$18,"B",IF($O3915&lt;Assumptions!$B$19,"C",IF($O3915&lt;Assumptions!$B$20,"D","E"))))</f>
        <v>B</v>
      </c>
      <c r="S3915" s="75">
        <f t="shared" si="123"/>
        <v>0</v>
      </c>
    </row>
    <row r="3916" spans="1:19" ht="17.399999999999999" x14ac:dyDescent="0.3">
      <c r="A3916" s="39" t="s">
        <v>745</v>
      </c>
      <c r="B3916" s="39" t="s">
        <v>93</v>
      </c>
      <c r="C3916" s="39" t="s">
        <v>144</v>
      </c>
      <c r="D3916" s="39" t="s">
        <v>48</v>
      </c>
      <c r="E3916" s="70" t="s">
        <v>35</v>
      </c>
      <c r="F3916" s="70" t="s">
        <v>36</v>
      </c>
      <c r="G3916" s="78">
        <v>45523</v>
      </c>
      <c r="H3916" s="78">
        <v>45931</v>
      </c>
      <c r="I3916" s="69">
        <v>972300.54</v>
      </c>
      <c r="J3916" s="70">
        <v>0</v>
      </c>
      <c r="K3916" s="71">
        <v>0.998</v>
      </c>
      <c r="L3916" s="70">
        <v>1</v>
      </c>
      <c r="M3916" s="71">
        <v>0.86399999999999999</v>
      </c>
      <c r="N3916" s="72"/>
      <c r="O3916" s="73">
        <f>MIN(1,MAX(0,(1/(1+EXP(-(Assumptions!$B$5 + Assumptions!$B$6*$N3916))))*Assumptions!$B$3))</f>
        <v>3.9165722796764356E-2</v>
      </c>
      <c r="P3916" s="73">
        <f>VLOOKUP($F3916,Assumptions!$A$23:$B$27,2,FALSE)*Assumptions!$B$4</f>
        <v>0.55000000000000004</v>
      </c>
      <c r="Q3916" s="74">
        <f t="shared" si="122"/>
        <v>20944.469383631367</v>
      </c>
      <c r="R3916" s="75" t="str">
        <f>IF($O3916&lt;Assumptions!$B$17,"A",IF($O3916&lt;Assumptions!$B$18,"B",IF($O3916&lt;Assumptions!$B$19,"C",IF($O3916&lt;Assumptions!$B$20,"D","E"))))</f>
        <v>B</v>
      </c>
      <c r="S3916" s="75">
        <f t="shared" si="123"/>
        <v>0</v>
      </c>
    </row>
    <row r="3917" spans="1:19" ht="17.399999999999999" x14ac:dyDescent="0.3">
      <c r="A3917" s="39" t="s">
        <v>745</v>
      </c>
      <c r="B3917" s="39" t="s">
        <v>93</v>
      </c>
      <c r="C3917" s="39" t="s">
        <v>144</v>
      </c>
      <c r="D3917" s="39" t="s">
        <v>48</v>
      </c>
      <c r="E3917" s="70" t="s">
        <v>35</v>
      </c>
      <c r="F3917" s="70" t="s">
        <v>36</v>
      </c>
      <c r="G3917" s="78">
        <v>45523</v>
      </c>
      <c r="H3917" s="78">
        <v>45962</v>
      </c>
      <c r="I3917" s="69">
        <v>950759.61</v>
      </c>
      <c r="J3917" s="70">
        <v>0</v>
      </c>
      <c r="K3917" s="71">
        <v>1.141</v>
      </c>
      <c r="L3917" s="70">
        <v>1</v>
      </c>
      <c r="M3917" s="71">
        <v>0.86399999999999999</v>
      </c>
      <c r="N3917" s="72"/>
      <c r="O3917" s="73">
        <f>MIN(1,MAX(0,(1/(1+EXP(-(Assumptions!$B$5 + Assumptions!$B$6*$N3917))))*Assumptions!$B$3))</f>
        <v>3.9165722796764356E-2</v>
      </c>
      <c r="P3917" s="73">
        <f>VLOOKUP($F3917,Assumptions!$A$23:$B$27,2,FALSE)*Assumptions!$B$4</f>
        <v>0.55000000000000004</v>
      </c>
      <c r="Q3917" s="74">
        <f t="shared" si="122"/>
        <v>20480.453032390884</v>
      </c>
      <c r="R3917" s="75" t="str">
        <f>IF($O3917&lt;Assumptions!$B$17,"A",IF($O3917&lt;Assumptions!$B$18,"B",IF($O3917&lt;Assumptions!$B$19,"C",IF($O3917&lt;Assumptions!$B$20,"D","E"))))</f>
        <v>B</v>
      </c>
      <c r="S3917" s="75">
        <f t="shared" si="123"/>
        <v>0</v>
      </c>
    </row>
    <row r="3918" spans="1:19" ht="17.399999999999999" x14ac:dyDescent="0.3">
      <c r="A3918" s="39" t="s">
        <v>745</v>
      </c>
      <c r="B3918" s="39" t="s">
        <v>93</v>
      </c>
      <c r="C3918" s="39" t="s">
        <v>144</v>
      </c>
      <c r="D3918" s="39" t="s">
        <v>48</v>
      </c>
      <c r="E3918" s="70" t="s">
        <v>35</v>
      </c>
      <c r="F3918" s="70" t="s">
        <v>36</v>
      </c>
      <c r="G3918" s="78">
        <v>45523</v>
      </c>
      <c r="H3918" s="78">
        <v>45992</v>
      </c>
      <c r="I3918" s="69">
        <v>926694.65</v>
      </c>
      <c r="J3918" s="70">
        <v>15</v>
      </c>
      <c r="K3918" s="71">
        <v>1.1459999999999999</v>
      </c>
      <c r="L3918" s="70">
        <v>1</v>
      </c>
      <c r="M3918" s="71">
        <v>0.86399999999999999</v>
      </c>
      <c r="N3918" s="72"/>
      <c r="O3918" s="73">
        <f>MIN(1,MAX(0,(1/(1+EXP(-(Assumptions!$B$5 + Assumptions!$B$6*$N3918))))*Assumptions!$B$3))</f>
        <v>3.9165722796764356E-2</v>
      </c>
      <c r="P3918" s="73">
        <f>VLOOKUP($F3918,Assumptions!$A$23:$B$27,2,FALSE)*Assumptions!$B$4</f>
        <v>0.55000000000000004</v>
      </c>
      <c r="Q3918" s="74">
        <f t="shared" si="122"/>
        <v>19962.066178529516</v>
      </c>
      <c r="R3918" s="75" t="str">
        <f>IF($O3918&lt;Assumptions!$B$17,"A",IF($O3918&lt;Assumptions!$B$18,"B",IF($O3918&lt;Assumptions!$B$19,"C",IF($O3918&lt;Assumptions!$B$20,"D","E"))))</f>
        <v>B</v>
      </c>
      <c r="S3918" s="75">
        <f t="shared" si="123"/>
        <v>0</v>
      </c>
    </row>
    <row r="3919" spans="1:19" ht="17.399999999999999" x14ac:dyDescent="0.3">
      <c r="A3919" s="39" t="s">
        <v>746</v>
      </c>
      <c r="B3919" s="39" t="s">
        <v>57</v>
      </c>
      <c r="C3919" s="39" t="s">
        <v>144</v>
      </c>
      <c r="D3919" s="39" t="s">
        <v>38</v>
      </c>
      <c r="E3919" s="70" t="s">
        <v>46</v>
      </c>
      <c r="F3919" s="70" t="s">
        <v>32</v>
      </c>
      <c r="G3919" s="78">
        <v>45292</v>
      </c>
      <c r="H3919" s="78">
        <v>45658</v>
      </c>
      <c r="I3919" s="69">
        <v>1446629.33</v>
      </c>
      <c r="J3919" s="70">
        <v>185</v>
      </c>
      <c r="K3919" s="71">
        <v>0.183</v>
      </c>
      <c r="L3919" s="70">
        <v>0</v>
      </c>
      <c r="M3919" s="71">
        <v>0.93400000000000005</v>
      </c>
      <c r="N3919" s="72"/>
      <c r="O3919" s="73">
        <f>MIN(1,MAX(0,(1/(1+EXP(-(Assumptions!$B$5 + Assumptions!$B$6*$N3919))))*Assumptions!$B$3))</f>
        <v>3.9165722796764356E-2</v>
      </c>
      <c r="P3919" s="73">
        <f>VLOOKUP($F3919,Assumptions!$A$23:$B$27,2,FALSE)*Assumptions!$B$4</f>
        <v>0.5</v>
      </c>
      <c r="Q3919" s="74">
        <f t="shared" si="122"/>
        <v>28329.141664224473</v>
      </c>
      <c r="R3919" s="75" t="str">
        <f>IF($O3919&lt;Assumptions!$B$17,"A",IF($O3919&lt;Assumptions!$B$18,"B",IF($O3919&lt;Assumptions!$B$19,"C",IF($O3919&lt;Assumptions!$B$20,"D","E"))))</f>
        <v>B</v>
      </c>
      <c r="S3919" s="75">
        <f t="shared" si="123"/>
        <v>1</v>
      </c>
    </row>
    <row r="3920" spans="1:19" ht="17.399999999999999" x14ac:dyDescent="0.3">
      <c r="A3920" s="39" t="s">
        <v>746</v>
      </c>
      <c r="B3920" s="39" t="s">
        <v>57</v>
      </c>
      <c r="C3920" s="39" t="s">
        <v>144</v>
      </c>
      <c r="D3920" s="39" t="s">
        <v>38</v>
      </c>
      <c r="E3920" s="70" t="s">
        <v>46</v>
      </c>
      <c r="F3920" s="70" t="s">
        <v>32</v>
      </c>
      <c r="G3920" s="78">
        <v>45292</v>
      </c>
      <c r="H3920" s="78">
        <v>45689</v>
      </c>
      <c r="I3920" s="69">
        <v>1446629.33</v>
      </c>
      <c r="J3920" s="70">
        <v>999</v>
      </c>
      <c r="K3920" s="71">
        <v>0.105</v>
      </c>
      <c r="L3920" s="70">
        <v>0</v>
      </c>
      <c r="M3920" s="71">
        <v>0.93400000000000005</v>
      </c>
      <c r="N3920" s="72"/>
      <c r="O3920" s="73">
        <f>MIN(1,MAX(0,(1/(1+EXP(-(Assumptions!$B$5 + Assumptions!$B$6*$N3920))))*Assumptions!$B$3))</f>
        <v>3.9165722796764356E-2</v>
      </c>
      <c r="P3920" s="73">
        <f>VLOOKUP($F3920,Assumptions!$A$23:$B$27,2,FALSE)*Assumptions!$B$4</f>
        <v>0.5</v>
      </c>
      <c r="Q3920" s="74">
        <f t="shared" si="122"/>
        <v>28329.141664224473</v>
      </c>
      <c r="R3920" s="75" t="str">
        <f>IF($O3920&lt;Assumptions!$B$17,"A",IF($O3920&lt;Assumptions!$B$18,"B",IF($O3920&lt;Assumptions!$B$19,"C",IF($O3920&lt;Assumptions!$B$20,"D","E"))))</f>
        <v>B</v>
      </c>
      <c r="S3920" s="75">
        <f t="shared" si="123"/>
        <v>1</v>
      </c>
    </row>
    <row r="3921" spans="1:19" ht="17.399999999999999" x14ac:dyDescent="0.3">
      <c r="A3921" s="39" t="s">
        <v>746</v>
      </c>
      <c r="B3921" s="39" t="s">
        <v>57</v>
      </c>
      <c r="C3921" s="39" t="s">
        <v>144</v>
      </c>
      <c r="D3921" s="39" t="s">
        <v>38</v>
      </c>
      <c r="E3921" s="70" t="s">
        <v>46</v>
      </c>
      <c r="F3921" s="70" t="s">
        <v>32</v>
      </c>
      <c r="G3921" s="78">
        <v>45292</v>
      </c>
      <c r="H3921" s="78">
        <v>45717</v>
      </c>
      <c r="I3921" s="69">
        <v>1446629.33</v>
      </c>
      <c r="J3921" s="70">
        <v>999</v>
      </c>
      <c r="K3921" s="71">
        <v>4.7E-2</v>
      </c>
      <c r="L3921" s="70">
        <v>0</v>
      </c>
      <c r="M3921" s="71">
        <v>0.93400000000000005</v>
      </c>
      <c r="N3921" s="72"/>
      <c r="O3921" s="73">
        <f>MIN(1,MAX(0,(1/(1+EXP(-(Assumptions!$B$5 + Assumptions!$B$6*$N3921))))*Assumptions!$B$3))</f>
        <v>3.9165722796764356E-2</v>
      </c>
      <c r="P3921" s="73">
        <f>VLOOKUP($F3921,Assumptions!$A$23:$B$27,2,FALSE)*Assumptions!$B$4</f>
        <v>0.5</v>
      </c>
      <c r="Q3921" s="74">
        <f t="shared" si="122"/>
        <v>28329.141664224473</v>
      </c>
      <c r="R3921" s="75" t="str">
        <f>IF($O3921&lt;Assumptions!$B$17,"A",IF($O3921&lt;Assumptions!$B$18,"B",IF($O3921&lt;Assumptions!$B$19,"C",IF($O3921&lt;Assumptions!$B$20,"D","E"))))</f>
        <v>B</v>
      </c>
      <c r="S3921" s="75">
        <f t="shared" si="123"/>
        <v>1</v>
      </c>
    </row>
    <row r="3922" spans="1:19" ht="17.399999999999999" x14ac:dyDescent="0.3">
      <c r="A3922" s="39" t="s">
        <v>746</v>
      </c>
      <c r="B3922" s="39" t="s">
        <v>57</v>
      </c>
      <c r="C3922" s="39" t="s">
        <v>144</v>
      </c>
      <c r="D3922" s="39" t="s">
        <v>38</v>
      </c>
      <c r="E3922" s="70" t="s">
        <v>46</v>
      </c>
      <c r="F3922" s="70" t="s">
        <v>32</v>
      </c>
      <c r="G3922" s="78">
        <v>45292</v>
      </c>
      <c r="H3922" s="78">
        <v>45748</v>
      </c>
      <c r="I3922" s="69">
        <v>1446629.33</v>
      </c>
      <c r="J3922" s="70">
        <v>999</v>
      </c>
      <c r="K3922" s="71">
        <v>0.13200000000000001</v>
      </c>
      <c r="L3922" s="70">
        <v>0</v>
      </c>
      <c r="M3922" s="71">
        <v>0.93400000000000005</v>
      </c>
      <c r="N3922" s="72"/>
      <c r="O3922" s="73">
        <f>MIN(1,MAX(0,(1/(1+EXP(-(Assumptions!$B$5 + Assumptions!$B$6*$N3922))))*Assumptions!$B$3))</f>
        <v>3.9165722796764356E-2</v>
      </c>
      <c r="P3922" s="73">
        <f>VLOOKUP($F3922,Assumptions!$A$23:$B$27,2,FALSE)*Assumptions!$B$4</f>
        <v>0.5</v>
      </c>
      <c r="Q3922" s="74">
        <f t="shared" si="122"/>
        <v>28329.141664224473</v>
      </c>
      <c r="R3922" s="75" t="str">
        <f>IF($O3922&lt;Assumptions!$B$17,"A",IF($O3922&lt;Assumptions!$B$18,"B",IF($O3922&lt;Assumptions!$B$19,"C",IF($O3922&lt;Assumptions!$B$20,"D","E"))))</f>
        <v>B</v>
      </c>
      <c r="S3922" s="75">
        <f t="shared" si="123"/>
        <v>1</v>
      </c>
    </row>
    <row r="3923" spans="1:19" ht="17.399999999999999" x14ac:dyDescent="0.3">
      <c r="A3923" s="39" t="s">
        <v>746</v>
      </c>
      <c r="B3923" s="39" t="s">
        <v>57</v>
      </c>
      <c r="C3923" s="39" t="s">
        <v>144</v>
      </c>
      <c r="D3923" s="39" t="s">
        <v>38</v>
      </c>
      <c r="E3923" s="70" t="s">
        <v>46</v>
      </c>
      <c r="F3923" s="70" t="s">
        <v>32</v>
      </c>
      <c r="G3923" s="78">
        <v>45292</v>
      </c>
      <c r="H3923" s="78">
        <v>45778</v>
      </c>
      <c r="I3923" s="69">
        <v>1446629.33</v>
      </c>
      <c r="J3923" s="70">
        <v>999</v>
      </c>
      <c r="K3923" s="71">
        <v>6.7000000000000004E-2</v>
      </c>
      <c r="L3923" s="70">
        <v>0</v>
      </c>
      <c r="M3923" s="71">
        <v>0.93400000000000005</v>
      </c>
      <c r="N3923" s="72"/>
      <c r="O3923" s="73">
        <f>MIN(1,MAX(0,(1/(1+EXP(-(Assumptions!$B$5 + Assumptions!$B$6*$N3923))))*Assumptions!$B$3))</f>
        <v>3.9165722796764356E-2</v>
      </c>
      <c r="P3923" s="73">
        <f>VLOOKUP($F3923,Assumptions!$A$23:$B$27,2,FALSE)*Assumptions!$B$4</f>
        <v>0.5</v>
      </c>
      <c r="Q3923" s="74">
        <f t="shared" si="122"/>
        <v>28329.141664224473</v>
      </c>
      <c r="R3923" s="75" t="str">
        <f>IF($O3923&lt;Assumptions!$B$17,"A",IF($O3923&lt;Assumptions!$B$18,"B",IF($O3923&lt;Assumptions!$B$19,"C",IF($O3923&lt;Assumptions!$B$20,"D","E"))))</f>
        <v>B</v>
      </c>
      <c r="S3923" s="75">
        <f t="shared" si="123"/>
        <v>1</v>
      </c>
    </row>
    <row r="3924" spans="1:19" ht="17.399999999999999" x14ac:dyDescent="0.3">
      <c r="A3924" s="39" t="s">
        <v>746</v>
      </c>
      <c r="B3924" s="39" t="s">
        <v>57</v>
      </c>
      <c r="C3924" s="39" t="s">
        <v>144</v>
      </c>
      <c r="D3924" s="39" t="s">
        <v>38</v>
      </c>
      <c r="E3924" s="70" t="s">
        <v>46</v>
      </c>
      <c r="F3924" s="70" t="s">
        <v>32</v>
      </c>
      <c r="G3924" s="78">
        <v>45292</v>
      </c>
      <c r="H3924" s="78">
        <v>45809</v>
      </c>
      <c r="I3924" s="69">
        <v>1446629.33</v>
      </c>
      <c r="J3924" s="70">
        <v>999</v>
      </c>
      <c r="K3924" s="71">
        <v>2.1000000000000001E-2</v>
      </c>
      <c r="L3924" s="70">
        <v>0</v>
      </c>
      <c r="M3924" s="71">
        <v>0.93400000000000005</v>
      </c>
      <c r="N3924" s="72"/>
      <c r="O3924" s="73">
        <f>MIN(1,MAX(0,(1/(1+EXP(-(Assumptions!$B$5 + Assumptions!$B$6*$N3924))))*Assumptions!$B$3))</f>
        <v>3.9165722796764356E-2</v>
      </c>
      <c r="P3924" s="73">
        <f>VLOOKUP($F3924,Assumptions!$A$23:$B$27,2,FALSE)*Assumptions!$B$4</f>
        <v>0.5</v>
      </c>
      <c r="Q3924" s="74">
        <f t="shared" si="122"/>
        <v>28329.141664224473</v>
      </c>
      <c r="R3924" s="75" t="str">
        <f>IF($O3924&lt;Assumptions!$B$17,"A",IF($O3924&lt;Assumptions!$B$18,"B",IF($O3924&lt;Assumptions!$B$19,"C",IF($O3924&lt;Assumptions!$B$20,"D","E"))))</f>
        <v>B</v>
      </c>
      <c r="S3924" s="75">
        <f t="shared" si="123"/>
        <v>1</v>
      </c>
    </row>
    <row r="3925" spans="1:19" ht="17.399999999999999" x14ac:dyDescent="0.3">
      <c r="A3925" s="39" t="s">
        <v>746</v>
      </c>
      <c r="B3925" s="39" t="s">
        <v>57</v>
      </c>
      <c r="C3925" s="39" t="s">
        <v>144</v>
      </c>
      <c r="D3925" s="39" t="s">
        <v>38</v>
      </c>
      <c r="E3925" s="70" t="s">
        <v>46</v>
      </c>
      <c r="F3925" s="70" t="s">
        <v>32</v>
      </c>
      <c r="G3925" s="78">
        <v>45292</v>
      </c>
      <c r="H3925" s="78">
        <v>45839</v>
      </c>
      <c r="I3925" s="69">
        <v>1446629.33</v>
      </c>
      <c r="J3925" s="70">
        <v>999</v>
      </c>
      <c r="K3925" s="71">
        <v>0.16200000000000001</v>
      </c>
      <c r="L3925" s="70">
        <v>0</v>
      </c>
      <c r="M3925" s="71">
        <v>0.93400000000000005</v>
      </c>
      <c r="N3925" s="72"/>
      <c r="O3925" s="73">
        <f>MIN(1,MAX(0,(1/(1+EXP(-(Assumptions!$B$5 + Assumptions!$B$6*$N3925))))*Assumptions!$B$3))</f>
        <v>3.9165722796764356E-2</v>
      </c>
      <c r="P3925" s="73">
        <f>VLOOKUP($F3925,Assumptions!$A$23:$B$27,2,FALSE)*Assumptions!$B$4</f>
        <v>0.5</v>
      </c>
      <c r="Q3925" s="74">
        <f t="shared" si="122"/>
        <v>28329.141664224473</v>
      </c>
      <c r="R3925" s="75" t="str">
        <f>IF($O3925&lt;Assumptions!$B$17,"A",IF($O3925&lt;Assumptions!$B$18,"B",IF($O3925&lt;Assumptions!$B$19,"C",IF($O3925&lt;Assumptions!$B$20,"D","E"))))</f>
        <v>B</v>
      </c>
      <c r="S3925" s="75">
        <f t="shared" si="123"/>
        <v>1</v>
      </c>
    </row>
    <row r="3926" spans="1:19" ht="17.399999999999999" x14ac:dyDescent="0.3">
      <c r="A3926" s="39" t="s">
        <v>746</v>
      </c>
      <c r="B3926" s="39" t="s">
        <v>57</v>
      </c>
      <c r="C3926" s="39" t="s">
        <v>144</v>
      </c>
      <c r="D3926" s="39" t="s">
        <v>38</v>
      </c>
      <c r="E3926" s="70" t="s">
        <v>46</v>
      </c>
      <c r="F3926" s="70" t="s">
        <v>32</v>
      </c>
      <c r="G3926" s="78">
        <v>45292</v>
      </c>
      <c r="H3926" s="78">
        <v>45870</v>
      </c>
      <c r="I3926" s="69">
        <v>1446629.33</v>
      </c>
      <c r="J3926" s="70">
        <v>999</v>
      </c>
      <c r="K3926" s="71">
        <v>0.106</v>
      </c>
      <c r="L3926" s="70">
        <v>0</v>
      </c>
      <c r="M3926" s="71">
        <v>0.93400000000000005</v>
      </c>
      <c r="N3926" s="72"/>
      <c r="O3926" s="73">
        <f>MIN(1,MAX(0,(1/(1+EXP(-(Assumptions!$B$5 + Assumptions!$B$6*$N3926))))*Assumptions!$B$3))</f>
        <v>3.9165722796764356E-2</v>
      </c>
      <c r="P3926" s="73">
        <f>VLOOKUP($F3926,Assumptions!$A$23:$B$27,2,FALSE)*Assumptions!$B$4</f>
        <v>0.5</v>
      </c>
      <c r="Q3926" s="74">
        <f t="shared" si="122"/>
        <v>28329.141664224473</v>
      </c>
      <c r="R3926" s="75" t="str">
        <f>IF($O3926&lt;Assumptions!$B$17,"A",IF($O3926&lt;Assumptions!$B$18,"B",IF($O3926&lt;Assumptions!$B$19,"C",IF($O3926&lt;Assumptions!$B$20,"D","E"))))</f>
        <v>B</v>
      </c>
      <c r="S3926" s="75">
        <f t="shared" si="123"/>
        <v>1</v>
      </c>
    </row>
    <row r="3927" spans="1:19" ht="17.399999999999999" x14ac:dyDescent="0.3">
      <c r="A3927" s="39" t="s">
        <v>746</v>
      </c>
      <c r="B3927" s="39" t="s">
        <v>57</v>
      </c>
      <c r="C3927" s="39" t="s">
        <v>144</v>
      </c>
      <c r="D3927" s="39" t="s">
        <v>38</v>
      </c>
      <c r="E3927" s="70" t="s">
        <v>46</v>
      </c>
      <c r="F3927" s="70" t="s">
        <v>32</v>
      </c>
      <c r="G3927" s="78">
        <v>45292</v>
      </c>
      <c r="H3927" s="78">
        <v>45901</v>
      </c>
      <c r="I3927" s="69">
        <v>1446629.33</v>
      </c>
      <c r="J3927" s="70">
        <v>999</v>
      </c>
      <c r="K3927" s="71">
        <v>0.14599999999999999</v>
      </c>
      <c r="L3927" s="70">
        <v>0</v>
      </c>
      <c r="M3927" s="71">
        <v>0.93400000000000005</v>
      </c>
      <c r="N3927" s="72"/>
      <c r="O3927" s="73">
        <f>MIN(1,MAX(0,(1/(1+EXP(-(Assumptions!$B$5 + Assumptions!$B$6*$N3927))))*Assumptions!$B$3))</f>
        <v>3.9165722796764356E-2</v>
      </c>
      <c r="P3927" s="73">
        <f>VLOOKUP($F3927,Assumptions!$A$23:$B$27,2,FALSE)*Assumptions!$B$4</f>
        <v>0.5</v>
      </c>
      <c r="Q3927" s="74">
        <f t="shared" si="122"/>
        <v>28329.141664224473</v>
      </c>
      <c r="R3927" s="75" t="str">
        <f>IF($O3927&lt;Assumptions!$B$17,"A",IF($O3927&lt;Assumptions!$B$18,"B",IF($O3927&lt;Assumptions!$B$19,"C",IF($O3927&lt;Assumptions!$B$20,"D","E"))))</f>
        <v>B</v>
      </c>
      <c r="S3927" s="75">
        <f t="shared" si="123"/>
        <v>1</v>
      </c>
    </row>
    <row r="3928" spans="1:19" ht="17.399999999999999" x14ac:dyDescent="0.3">
      <c r="A3928" s="39" t="s">
        <v>746</v>
      </c>
      <c r="B3928" s="39" t="s">
        <v>57</v>
      </c>
      <c r="C3928" s="39" t="s">
        <v>144</v>
      </c>
      <c r="D3928" s="39" t="s">
        <v>38</v>
      </c>
      <c r="E3928" s="70" t="s">
        <v>46</v>
      </c>
      <c r="F3928" s="70" t="s">
        <v>32</v>
      </c>
      <c r="G3928" s="78">
        <v>45292</v>
      </c>
      <c r="H3928" s="78">
        <v>45931</v>
      </c>
      <c r="I3928" s="69">
        <v>1446629.33</v>
      </c>
      <c r="J3928" s="70">
        <v>999</v>
      </c>
      <c r="K3928" s="71">
        <v>4.4999999999999998E-2</v>
      </c>
      <c r="L3928" s="70">
        <v>0</v>
      </c>
      <c r="M3928" s="71">
        <v>0.93400000000000005</v>
      </c>
      <c r="N3928" s="72"/>
      <c r="O3928" s="73">
        <f>MIN(1,MAX(0,(1/(1+EXP(-(Assumptions!$B$5 + Assumptions!$B$6*$N3928))))*Assumptions!$B$3))</f>
        <v>3.9165722796764356E-2</v>
      </c>
      <c r="P3928" s="73">
        <f>VLOOKUP($F3928,Assumptions!$A$23:$B$27,2,FALSE)*Assumptions!$B$4</f>
        <v>0.5</v>
      </c>
      <c r="Q3928" s="74">
        <f t="shared" si="122"/>
        <v>28329.141664224473</v>
      </c>
      <c r="R3928" s="75" t="str">
        <f>IF($O3928&lt;Assumptions!$B$17,"A",IF($O3928&lt;Assumptions!$B$18,"B",IF($O3928&lt;Assumptions!$B$19,"C",IF($O3928&lt;Assumptions!$B$20,"D","E"))))</f>
        <v>B</v>
      </c>
      <c r="S3928" s="75">
        <f t="shared" si="123"/>
        <v>1</v>
      </c>
    </row>
    <row r="3929" spans="1:19" ht="17.399999999999999" x14ac:dyDescent="0.3">
      <c r="A3929" s="39" t="s">
        <v>746</v>
      </c>
      <c r="B3929" s="39" t="s">
        <v>57</v>
      </c>
      <c r="C3929" s="39" t="s">
        <v>144</v>
      </c>
      <c r="D3929" s="39" t="s">
        <v>38</v>
      </c>
      <c r="E3929" s="70" t="s">
        <v>46</v>
      </c>
      <c r="F3929" s="70" t="s">
        <v>32</v>
      </c>
      <c r="G3929" s="78">
        <v>45292</v>
      </c>
      <c r="H3929" s="78">
        <v>45962</v>
      </c>
      <c r="I3929" s="69">
        <v>1446629.33</v>
      </c>
      <c r="J3929" s="70">
        <v>999</v>
      </c>
      <c r="K3929" s="71">
        <v>0.18</v>
      </c>
      <c r="L3929" s="70">
        <v>0</v>
      </c>
      <c r="M3929" s="71">
        <v>0.93400000000000005</v>
      </c>
      <c r="N3929" s="72"/>
      <c r="O3929" s="73">
        <f>MIN(1,MAX(0,(1/(1+EXP(-(Assumptions!$B$5 + Assumptions!$B$6*$N3929))))*Assumptions!$B$3))</f>
        <v>3.9165722796764356E-2</v>
      </c>
      <c r="P3929" s="73">
        <f>VLOOKUP($F3929,Assumptions!$A$23:$B$27,2,FALSE)*Assumptions!$B$4</f>
        <v>0.5</v>
      </c>
      <c r="Q3929" s="74">
        <f t="shared" si="122"/>
        <v>28329.141664224473</v>
      </c>
      <c r="R3929" s="75" t="str">
        <f>IF($O3929&lt;Assumptions!$B$17,"A",IF($O3929&lt;Assumptions!$B$18,"B",IF($O3929&lt;Assumptions!$B$19,"C",IF($O3929&lt;Assumptions!$B$20,"D","E"))))</f>
        <v>B</v>
      </c>
      <c r="S3929" s="75">
        <f t="shared" si="123"/>
        <v>1</v>
      </c>
    </row>
    <row r="3930" spans="1:19" ht="17.399999999999999" x14ac:dyDescent="0.3">
      <c r="A3930" s="39" t="s">
        <v>746</v>
      </c>
      <c r="B3930" s="39" t="s">
        <v>57</v>
      </c>
      <c r="C3930" s="39" t="s">
        <v>144</v>
      </c>
      <c r="D3930" s="39" t="s">
        <v>38</v>
      </c>
      <c r="E3930" s="70" t="s">
        <v>46</v>
      </c>
      <c r="F3930" s="70" t="s">
        <v>32</v>
      </c>
      <c r="G3930" s="78">
        <v>45292</v>
      </c>
      <c r="H3930" s="78">
        <v>45992</v>
      </c>
      <c r="I3930" s="69">
        <v>1446629.33</v>
      </c>
      <c r="J3930" s="70">
        <v>999</v>
      </c>
      <c r="K3930" s="71">
        <v>1.7999999999999999E-2</v>
      </c>
      <c r="L3930" s="70">
        <v>0</v>
      </c>
      <c r="M3930" s="71">
        <v>0.93400000000000005</v>
      </c>
      <c r="N3930" s="72"/>
      <c r="O3930" s="73">
        <f>MIN(1,MAX(0,(1/(1+EXP(-(Assumptions!$B$5 + Assumptions!$B$6*$N3930))))*Assumptions!$B$3))</f>
        <v>3.9165722796764356E-2</v>
      </c>
      <c r="P3930" s="73">
        <f>VLOOKUP($F3930,Assumptions!$A$23:$B$27,2,FALSE)*Assumptions!$B$4</f>
        <v>0.5</v>
      </c>
      <c r="Q3930" s="74">
        <f t="shared" si="122"/>
        <v>28329.141664224473</v>
      </c>
      <c r="R3930" s="75" t="str">
        <f>IF($O3930&lt;Assumptions!$B$17,"A",IF($O3930&lt;Assumptions!$B$18,"B",IF($O3930&lt;Assumptions!$B$19,"C",IF($O3930&lt;Assumptions!$B$20,"D","E"))))</f>
        <v>B</v>
      </c>
      <c r="S3930" s="75">
        <f t="shared" si="123"/>
        <v>1</v>
      </c>
    </row>
    <row r="3931" spans="1:19" ht="17.399999999999999" x14ac:dyDescent="0.3">
      <c r="A3931" s="39" t="s">
        <v>747</v>
      </c>
      <c r="B3931" s="39" t="s">
        <v>55</v>
      </c>
      <c r="C3931" s="39" t="s">
        <v>22</v>
      </c>
      <c r="D3931" s="39" t="s">
        <v>38</v>
      </c>
      <c r="E3931" s="70" t="s">
        <v>39</v>
      </c>
      <c r="F3931" s="70" t="s">
        <v>28</v>
      </c>
      <c r="G3931" s="78">
        <v>44068</v>
      </c>
      <c r="H3931" s="78">
        <v>45658</v>
      </c>
      <c r="I3931" s="69">
        <v>7022582.0499999998</v>
      </c>
      <c r="J3931" s="70">
        <v>15</v>
      </c>
      <c r="K3931" s="71">
        <v>1.1279999999999999</v>
      </c>
      <c r="L3931" s="70">
        <v>0</v>
      </c>
      <c r="M3931" s="71">
        <v>1.19</v>
      </c>
      <c r="N3931" s="72"/>
      <c r="O3931" s="73">
        <f>MIN(1,MAX(0,(1/(1+EXP(-(Assumptions!$B$5 + Assumptions!$B$6*$N3931))))*Assumptions!$B$3))</f>
        <v>3.9165722796764356E-2</v>
      </c>
      <c r="P3931" s="73">
        <f>VLOOKUP($F3931,Assumptions!$A$23:$B$27,2,FALSE)*Assumptions!$B$4</f>
        <v>0.35</v>
      </c>
      <c r="Q3931" s="74">
        <f t="shared" si="122"/>
        <v>96265.575660741612</v>
      </c>
      <c r="R3931" s="75" t="str">
        <f>IF($O3931&lt;Assumptions!$B$17,"A",IF($O3931&lt;Assumptions!$B$18,"B",IF($O3931&lt;Assumptions!$B$19,"C",IF($O3931&lt;Assumptions!$B$20,"D","E"))))</f>
        <v>B</v>
      </c>
      <c r="S3931" s="75">
        <f t="shared" si="123"/>
        <v>0</v>
      </c>
    </row>
    <row r="3932" spans="1:19" ht="17.399999999999999" x14ac:dyDescent="0.3">
      <c r="A3932" s="39" t="s">
        <v>747</v>
      </c>
      <c r="B3932" s="39" t="s">
        <v>55</v>
      </c>
      <c r="C3932" s="39" t="s">
        <v>22</v>
      </c>
      <c r="D3932" s="39" t="s">
        <v>38</v>
      </c>
      <c r="E3932" s="70" t="s">
        <v>39</v>
      </c>
      <c r="F3932" s="70" t="s">
        <v>28</v>
      </c>
      <c r="G3932" s="78">
        <v>44068</v>
      </c>
      <c r="H3932" s="78">
        <v>45689</v>
      </c>
      <c r="I3932" s="69">
        <v>6905394.0300000003</v>
      </c>
      <c r="J3932" s="70">
        <v>0</v>
      </c>
      <c r="K3932" s="71">
        <v>1.087</v>
      </c>
      <c r="L3932" s="70">
        <v>0</v>
      </c>
      <c r="M3932" s="71">
        <v>1.19</v>
      </c>
      <c r="N3932" s="72"/>
      <c r="O3932" s="73">
        <f>MIN(1,MAX(0,(1/(1+EXP(-(Assumptions!$B$5 + Assumptions!$B$6*$N3932))))*Assumptions!$B$3))</f>
        <v>3.9165722796764356E-2</v>
      </c>
      <c r="P3932" s="73">
        <f>VLOOKUP($F3932,Assumptions!$A$23:$B$27,2,FALSE)*Assumptions!$B$4</f>
        <v>0.35</v>
      </c>
      <c r="Q3932" s="74">
        <f t="shared" si="122"/>
        <v>94659.161933494019</v>
      </c>
      <c r="R3932" s="75" t="str">
        <f>IF($O3932&lt;Assumptions!$B$17,"A",IF($O3932&lt;Assumptions!$B$18,"B",IF($O3932&lt;Assumptions!$B$19,"C",IF($O3932&lt;Assumptions!$B$20,"D","E"))))</f>
        <v>B</v>
      </c>
      <c r="S3932" s="75">
        <f t="shared" si="123"/>
        <v>0</v>
      </c>
    </row>
    <row r="3933" spans="1:19" ht="17.399999999999999" x14ac:dyDescent="0.3">
      <c r="A3933" s="39" t="s">
        <v>747</v>
      </c>
      <c r="B3933" s="39" t="s">
        <v>55</v>
      </c>
      <c r="C3933" s="39" t="s">
        <v>22</v>
      </c>
      <c r="D3933" s="39" t="s">
        <v>38</v>
      </c>
      <c r="E3933" s="70" t="s">
        <v>39</v>
      </c>
      <c r="F3933" s="70" t="s">
        <v>28</v>
      </c>
      <c r="G3933" s="78">
        <v>44068</v>
      </c>
      <c r="H3933" s="78">
        <v>45717</v>
      </c>
      <c r="I3933" s="69">
        <v>6793801.5899999999</v>
      </c>
      <c r="J3933" s="70">
        <v>65</v>
      </c>
      <c r="K3933" s="71">
        <v>0.42699999999999999</v>
      </c>
      <c r="L3933" s="70">
        <v>0</v>
      </c>
      <c r="M3933" s="71">
        <v>1.19</v>
      </c>
      <c r="N3933" s="72"/>
      <c r="O3933" s="73">
        <f>MIN(1,MAX(0,(1/(1+EXP(-(Assumptions!$B$5 + Assumptions!$B$6*$N3933))))*Assumptions!$B$3))</f>
        <v>3.9165722796764356E-2</v>
      </c>
      <c r="P3933" s="73">
        <f>VLOOKUP($F3933,Assumptions!$A$23:$B$27,2,FALSE)*Assumptions!$B$4</f>
        <v>0.35</v>
      </c>
      <c r="Q3933" s="74">
        <f t="shared" si="122"/>
        <v>93129.452433554907</v>
      </c>
      <c r="R3933" s="75" t="str">
        <f>IF($O3933&lt;Assumptions!$B$17,"A",IF($O3933&lt;Assumptions!$B$18,"B",IF($O3933&lt;Assumptions!$B$19,"C",IF($O3933&lt;Assumptions!$B$20,"D","E"))))</f>
        <v>B</v>
      </c>
      <c r="S3933" s="75">
        <f t="shared" si="123"/>
        <v>0</v>
      </c>
    </row>
    <row r="3934" spans="1:19" ht="17.399999999999999" x14ac:dyDescent="0.3">
      <c r="A3934" s="39" t="s">
        <v>747</v>
      </c>
      <c r="B3934" s="39" t="s">
        <v>55</v>
      </c>
      <c r="C3934" s="39" t="s">
        <v>22</v>
      </c>
      <c r="D3934" s="39" t="s">
        <v>38</v>
      </c>
      <c r="E3934" s="70" t="s">
        <v>39</v>
      </c>
      <c r="F3934" s="70" t="s">
        <v>28</v>
      </c>
      <c r="G3934" s="78">
        <v>44068</v>
      </c>
      <c r="H3934" s="78">
        <v>45748</v>
      </c>
      <c r="I3934" s="69">
        <v>6653073.0700000003</v>
      </c>
      <c r="J3934" s="70">
        <v>0</v>
      </c>
      <c r="K3934" s="71">
        <v>1.004</v>
      </c>
      <c r="L3934" s="70">
        <v>0</v>
      </c>
      <c r="M3934" s="71">
        <v>1.19</v>
      </c>
      <c r="N3934" s="72"/>
      <c r="O3934" s="73">
        <f>MIN(1,MAX(0,(1/(1+EXP(-(Assumptions!$B$5 + Assumptions!$B$6*$N3934))))*Assumptions!$B$3))</f>
        <v>3.9165722796764356E-2</v>
      </c>
      <c r="P3934" s="73">
        <f>VLOOKUP($F3934,Assumptions!$A$23:$B$27,2,FALSE)*Assumptions!$B$4</f>
        <v>0.35</v>
      </c>
      <c r="Q3934" s="74">
        <f t="shared" si="122"/>
        <v>91200.345462183308</v>
      </c>
      <c r="R3934" s="75" t="str">
        <f>IF($O3934&lt;Assumptions!$B$17,"A",IF($O3934&lt;Assumptions!$B$18,"B",IF($O3934&lt;Assumptions!$B$19,"C",IF($O3934&lt;Assumptions!$B$20,"D","E"))))</f>
        <v>B</v>
      </c>
      <c r="S3934" s="75">
        <f t="shared" si="123"/>
        <v>0</v>
      </c>
    </row>
    <row r="3935" spans="1:19" ht="17.399999999999999" x14ac:dyDescent="0.3">
      <c r="A3935" s="39" t="s">
        <v>747</v>
      </c>
      <c r="B3935" s="39" t="s">
        <v>55</v>
      </c>
      <c r="C3935" s="39" t="s">
        <v>22</v>
      </c>
      <c r="D3935" s="39" t="s">
        <v>38</v>
      </c>
      <c r="E3935" s="70" t="s">
        <v>39</v>
      </c>
      <c r="F3935" s="70" t="s">
        <v>28</v>
      </c>
      <c r="G3935" s="78">
        <v>44068</v>
      </c>
      <c r="H3935" s="78">
        <v>45778</v>
      </c>
      <c r="I3935" s="69">
        <v>6556344.9900000002</v>
      </c>
      <c r="J3935" s="70">
        <v>0</v>
      </c>
      <c r="K3935" s="71">
        <v>1.0089999999999999</v>
      </c>
      <c r="L3935" s="70">
        <v>0</v>
      </c>
      <c r="M3935" s="71">
        <v>1.19</v>
      </c>
      <c r="N3935" s="72"/>
      <c r="O3935" s="73">
        <f>MIN(1,MAX(0,(1/(1+EXP(-(Assumptions!$B$5 + Assumptions!$B$6*$N3935))))*Assumptions!$B$3))</f>
        <v>3.9165722796764356E-2</v>
      </c>
      <c r="P3935" s="73">
        <f>VLOOKUP($F3935,Assumptions!$A$23:$B$27,2,FALSE)*Assumptions!$B$4</f>
        <v>0.35</v>
      </c>
      <c r="Q3935" s="74">
        <f t="shared" si="122"/>
        <v>89874.396653403164</v>
      </c>
      <c r="R3935" s="75" t="str">
        <f>IF($O3935&lt;Assumptions!$B$17,"A",IF($O3935&lt;Assumptions!$B$18,"B",IF($O3935&lt;Assumptions!$B$19,"C",IF($O3935&lt;Assumptions!$B$20,"D","E"))))</f>
        <v>B</v>
      </c>
      <c r="S3935" s="75">
        <f t="shared" si="123"/>
        <v>0</v>
      </c>
    </row>
    <row r="3936" spans="1:19" ht="17.399999999999999" x14ac:dyDescent="0.3">
      <c r="A3936" s="39" t="s">
        <v>747</v>
      </c>
      <c r="B3936" s="39" t="s">
        <v>55</v>
      </c>
      <c r="C3936" s="39" t="s">
        <v>22</v>
      </c>
      <c r="D3936" s="39" t="s">
        <v>38</v>
      </c>
      <c r="E3936" s="70" t="s">
        <v>39</v>
      </c>
      <c r="F3936" s="70" t="s">
        <v>28</v>
      </c>
      <c r="G3936" s="78">
        <v>44068</v>
      </c>
      <c r="H3936" s="78">
        <v>45809</v>
      </c>
      <c r="I3936" s="69">
        <v>6434024.1600000001</v>
      </c>
      <c r="J3936" s="70">
        <v>95</v>
      </c>
      <c r="K3936" s="71">
        <v>0.28999999999999998</v>
      </c>
      <c r="L3936" s="70">
        <v>0</v>
      </c>
      <c r="M3936" s="71">
        <v>1.19</v>
      </c>
      <c r="N3936" s="72"/>
      <c r="O3936" s="73">
        <f>MIN(1,MAX(0,(1/(1+EXP(-(Assumptions!$B$5 + Assumptions!$B$6*$N3936))))*Assumptions!$B$3))</f>
        <v>3.9165722796764356E-2</v>
      </c>
      <c r="P3936" s="73">
        <f>VLOOKUP($F3936,Assumptions!$A$23:$B$27,2,FALSE)*Assumptions!$B$4</f>
        <v>0.35</v>
      </c>
      <c r="Q3936" s="74">
        <f t="shared" si="122"/>
        <v>88197.622351385624</v>
      </c>
      <c r="R3936" s="75" t="str">
        <f>IF($O3936&lt;Assumptions!$B$17,"A",IF($O3936&lt;Assumptions!$B$18,"B",IF($O3936&lt;Assumptions!$B$19,"C",IF($O3936&lt;Assumptions!$B$20,"D","E"))))</f>
        <v>B</v>
      </c>
      <c r="S3936" s="75">
        <f t="shared" si="123"/>
        <v>0</v>
      </c>
    </row>
    <row r="3937" spans="1:19" ht="17.399999999999999" x14ac:dyDescent="0.3">
      <c r="A3937" s="39" t="s">
        <v>747</v>
      </c>
      <c r="B3937" s="39" t="s">
        <v>55</v>
      </c>
      <c r="C3937" s="39" t="s">
        <v>22</v>
      </c>
      <c r="D3937" s="39" t="s">
        <v>38</v>
      </c>
      <c r="E3937" s="70" t="s">
        <v>39</v>
      </c>
      <c r="F3937" s="70" t="s">
        <v>28</v>
      </c>
      <c r="G3937" s="78">
        <v>44068</v>
      </c>
      <c r="H3937" s="78">
        <v>45839</v>
      </c>
      <c r="I3937" s="69">
        <v>6303645.46</v>
      </c>
      <c r="J3937" s="70">
        <v>15</v>
      </c>
      <c r="K3937" s="71">
        <v>1.032</v>
      </c>
      <c r="L3937" s="70">
        <v>0</v>
      </c>
      <c r="M3937" s="71">
        <v>1.19</v>
      </c>
      <c r="N3937" s="72"/>
      <c r="O3937" s="73">
        <f>MIN(1,MAX(0,(1/(1+EXP(-(Assumptions!$B$5 + Assumptions!$B$6*$N3937))))*Assumptions!$B$3))</f>
        <v>3.9165722796764356E-2</v>
      </c>
      <c r="P3937" s="73">
        <f>VLOOKUP($F3937,Assumptions!$A$23:$B$27,2,FALSE)*Assumptions!$B$4</f>
        <v>0.35</v>
      </c>
      <c r="Q3937" s="74">
        <f t="shared" si="122"/>
        <v>86410.390743404743</v>
      </c>
      <c r="R3937" s="75" t="str">
        <f>IF($O3937&lt;Assumptions!$B$17,"A",IF($O3937&lt;Assumptions!$B$18,"B",IF($O3937&lt;Assumptions!$B$19,"C",IF($O3937&lt;Assumptions!$B$20,"D","E"))))</f>
        <v>B</v>
      </c>
      <c r="S3937" s="75">
        <f t="shared" si="123"/>
        <v>0</v>
      </c>
    </row>
    <row r="3938" spans="1:19" ht="17.399999999999999" x14ac:dyDescent="0.3">
      <c r="A3938" s="39" t="s">
        <v>747</v>
      </c>
      <c r="B3938" s="39" t="s">
        <v>55</v>
      </c>
      <c r="C3938" s="39" t="s">
        <v>22</v>
      </c>
      <c r="D3938" s="39" t="s">
        <v>38</v>
      </c>
      <c r="E3938" s="70" t="s">
        <v>39</v>
      </c>
      <c r="F3938" s="70" t="s">
        <v>28</v>
      </c>
      <c r="G3938" s="78">
        <v>44068</v>
      </c>
      <c r="H3938" s="78">
        <v>45870</v>
      </c>
      <c r="I3938" s="69">
        <v>6202163.7599999998</v>
      </c>
      <c r="J3938" s="70">
        <v>15</v>
      </c>
      <c r="K3938" s="71">
        <v>1.0089999999999999</v>
      </c>
      <c r="L3938" s="70">
        <v>0</v>
      </c>
      <c r="M3938" s="71">
        <v>1.19</v>
      </c>
      <c r="N3938" s="72"/>
      <c r="O3938" s="73">
        <f>MIN(1,MAX(0,(1/(1+EXP(-(Assumptions!$B$5 + Assumptions!$B$6*$N3938))))*Assumptions!$B$3))</f>
        <v>3.9165722796764356E-2</v>
      </c>
      <c r="P3938" s="73">
        <f>VLOOKUP($F3938,Assumptions!$A$23:$B$27,2,FALSE)*Assumptions!$B$4</f>
        <v>0.35</v>
      </c>
      <c r="Q3938" s="74">
        <f t="shared" si="122"/>
        <v>85019.279297504196</v>
      </c>
      <c r="R3938" s="75" t="str">
        <f>IF($O3938&lt;Assumptions!$B$17,"A",IF($O3938&lt;Assumptions!$B$18,"B",IF($O3938&lt;Assumptions!$B$19,"C",IF($O3938&lt;Assumptions!$B$20,"D","E"))))</f>
        <v>B</v>
      </c>
      <c r="S3938" s="75">
        <f t="shared" si="123"/>
        <v>0</v>
      </c>
    </row>
    <row r="3939" spans="1:19" ht="17.399999999999999" x14ac:dyDescent="0.3">
      <c r="A3939" s="39" t="s">
        <v>747</v>
      </c>
      <c r="B3939" s="39" t="s">
        <v>55</v>
      </c>
      <c r="C3939" s="39" t="s">
        <v>22</v>
      </c>
      <c r="D3939" s="39" t="s">
        <v>38</v>
      </c>
      <c r="E3939" s="70" t="s">
        <v>39</v>
      </c>
      <c r="F3939" s="70" t="s">
        <v>28</v>
      </c>
      <c r="G3939" s="78">
        <v>44068</v>
      </c>
      <c r="H3939" s="78">
        <v>45901</v>
      </c>
      <c r="I3939" s="69">
        <v>6097810.3700000001</v>
      </c>
      <c r="J3939" s="70">
        <v>0</v>
      </c>
      <c r="K3939" s="71">
        <v>1.024</v>
      </c>
      <c r="L3939" s="70">
        <v>0</v>
      </c>
      <c r="M3939" s="71">
        <v>1.19</v>
      </c>
      <c r="N3939" s="72"/>
      <c r="O3939" s="73">
        <f>MIN(1,MAX(0,(1/(1+EXP(-(Assumptions!$B$5 + Assumptions!$B$6*$N3939))))*Assumptions!$B$3))</f>
        <v>3.9165722796764356E-2</v>
      </c>
      <c r="P3939" s="73">
        <f>VLOOKUP($F3939,Assumptions!$A$23:$B$27,2,FALSE)*Assumptions!$B$4</f>
        <v>0.35</v>
      </c>
      <c r="Q3939" s="74">
        <f t="shared" si="122"/>
        <v>83588.802716529273</v>
      </c>
      <c r="R3939" s="75" t="str">
        <f>IF($O3939&lt;Assumptions!$B$17,"A",IF($O3939&lt;Assumptions!$B$18,"B",IF($O3939&lt;Assumptions!$B$19,"C",IF($O3939&lt;Assumptions!$B$20,"D","E"))))</f>
        <v>B</v>
      </c>
      <c r="S3939" s="75">
        <f t="shared" si="123"/>
        <v>0</v>
      </c>
    </row>
    <row r="3940" spans="1:19" ht="17.399999999999999" x14ac:dyDescent="0.3">
      <c r="A3940" s="39" t="s">
        <v>747</v>
      </c>
      <c r="B3940" s="39" t="s">
        <v>55</v>
      </c>
      <c r="C3940" s="39" t="s">
        <v>22</v>
      </c>
      <c r="D3940" s="39" t="s">
        <v>38</v>
      </c>
      <c r="E3940" s="70" t="s">
        <v>39</v>
      </c>
      <c r="F3940" s="70" t="s">
        <v>28</v>
      </c>
      <c r="G3940" s="78">
        <v>44068</v>
      </c>
      <c r="H3940" s="78">
        <v>45931</v>
      </c>
      <c r="I3940" s="69">
        <v>6002933.1600000001</v>
      </c>
      <c r="J3940" s="70">
        <v>15</v>
      </c>
      <c r="K3940" s="71">
        <v>1.1299999999999999</v>
      </c>
      <c r="L3940" s="70">
        <v>0</v>
      </c>
      <c r="M3940" s="71">
        <v>1.19</v>
      </c>
      <c r="N3940" s="72"/>
      <c r="O3940" s="73">
        <f>MIN(1,MAX(0,(1/(1+EXP(-(Assumptions!$B$5 + Assumptions!$B$6*$N3940))))*Assumptions!$B$3))</f>
        <v>3.9165722796764356E-2</v>
      </c>
      <c r="P3940" s="73">
        <f>VLOOKUP($F3940,Assumptions!$A$23:$B$27,2,FALSE)*Assumptions!$B$4</f>
        <v>0.35</v>
      </c>
      <c r="Q3940" s="74">
        <f t="shared" si="122"/>
        <v>82288.225639222641</v>
      </c>
      <c r="R3940" s="75" t="str">
        <f>IF($O3940&lt;Assumptions!$B$17,"A",IF($O3940&lt;Assumptions!$B$18,"B",IF($O3940&lt;Assumptions!$B$19,"C",IF($O3940&lt;Assumptions!$B$20,"D","E"))))</f>
        <v>B</v>
      </c>
      <c r="S3940" s="75">
        <f t="shared" si="123"/>
        <v>0</v>
      </c>
    </row>
    <row r="3941" spans="1:19" ht="17.399999999999999" x14ac:dyDescent="0.3">
      <c r="A3941" s="39" t="s">
        <v>747</v>
      </c>
      <c r="B3941" s="39" t="s">
        <v>55</v>
      </c>
      <c r="C3941" s="39" t="s">
        <v>22</v>
      </c>
      <c r="D3941" s="39" t="s">
        <v>38</v>
      </c>
      <c r="E3941" s="70" t="s">
        <v>39</v>
      </c>
      <c r="F3941" s="70" t="s">
        <v>28</v>
      </c>
      <c r="G3941" s="78">
        <v>44068</v>
      </c>
      <c r="H3941" s="78">
        <v>45962</v>
      </c>
      <c r="I3941" s="69">
        <v>5895798.7800000003</v>
      </c>
      <c r="J3941" s="70">
        <v>35</v>
      </c>
      <c r="K3941" s="71">
        <v>0.41499999999999998</v>
      </c>
      <c r="L3941" s="70">
        <v>0</v>
      </c>
      <c r="M3941" s="71">
        <v>1.19</v>
      </c>
      <c r="N3941" s="72"/>
      <c r="O3941" s="73">
        <f>MIN(1,MAX(0,(1/(1+EXP(-(Assumptions!$B$5 + Assumptions!$B$6*$N3941))))*Assumptions!$B$3))</f>
        <v>3.9165722796764356E-2</v>
      </c>
      <c r="P3941" s="73">
        <f>VLOOKUP($F3941,Assumptions!$A$23:$B$27,2,FALSE)*Assumptions!$B$4</f>
        <v>0.35</v>
      </c>
      <c r="Q3941" s="74">
        <f t="shared" si="122"/>
        <v>80819.627239043519</v>
      </c>
      <c r="R3941" s="75" t="str">
        <f>IF($O3941&lt;Assumptions!$B$17,"A",IF($O3941&lt;Assumptions!$B$18,"B",IF($O3941&lt;Assumptions!$B$19,"C",IF($O3941&lt;Assumptions!$B$20,"D","E"))))</f>
        <v>B</v>
      </c>
      <c r="S3941" s="75">
        <f t="shared" si="123"/>
        <v>0</v>
      </c>
    </row>
    <row r="3942" spans="1:19" ht="17.399999999999999" x14ac:dyDescent="0.3">
      <c r="A3942" s="39" t="s">
        <v>747</v>
      </c>
      <c r="B3942" s="39" t="s">
        <v>55</v>
      </c>
      <c r="C3942" s="39" t="s">
        <v>22</v>
      </c>
      <c r="D3942" s="39" t="s">
        <v>38</v>
      </c>
      <c r="E3942" s="70" t="s">
        <v>39</v>
      </c>
      <c r="F3942" s="70" t="s">
        <v>28</v>
      </c>
      <c r="G3942" s="78">
        <v>44068</v>
      </c>
      <c r="H3942" s="78">
        <v>45992</v>
      </c>
      <c r="I3942" s="69">
        <v>5778462.46</v>
      </c>
      <c r="J3942" s="70">
        <v>35</v>
      </c>
      <c r="K3942" s="71">
        <v>0.55200000000000005</v>
      </c>
      <c r="L3942" s="70">
        <v>0</v>
      </c>
      <c r="M3942" s="71">
        <v>1.19</v>
      </c>
      <c r="N3942" s="72"/>
      <c r="O3942" s="73">
        <f>MIN(1,MAX(0,(1/(1+EXP(-(Assumptions!$B$5 + Assumptions!$B$6*$N3942))))*Assumptions!$B$3))</f>
        <v>3.9165722796764356E-2</v>
      </c>
      <c r="P3942" s="73">
        <f>VLOOKUP($F3942,Assumptions!$A$23:$B$27,2,FALSE)*Assumptions!$B$4</f>
        <v>0.35</v>
      </c>
      <c r="Q3942" s="74">
        <f t="shared" si="122"/>
        <v>79211.180614954166</v>
      </c>
      <c r="R3942" s="75" t="str">
        <f>IF($O3942&lt;Assumptions!$B$17,"A",IF($O3942&lt;Assumptions!$B$18,"B",IF($O3942&lt;Assumptions!$B$19,"C",IF($O3942&lt;Assumptions!$B$20,"D","E"))))</f>
        <v>B</v>
      </c>
      <c r="S3942" s="75">
        <f t="shared" si="123"/>
        <v>0</v>
      </c>
    </row>
    <row r="3943" spans="1:19" ht="17.399999999999999" x14ac:dyDescent="0.3">
      <c r="A3943" s="39" t="s">
        <v>749</v>
      </c>
      <c r="B3943" s="39" t="s">
        <v>62</v>
      </c>
      <c r="C3943" s="39" t="s">
        <v>135</v>
      </c>
      <c r="D3943" s="39" t="s">
        <v>38</v>
      </c>
      <c r="E3943" s="70" t="s">
        <v>23</v>
      </c>
      <c r="F3943" s="70" t="s">
        <v>36</v>
      </c>
      <c r="G3943" s="78">
        <v>43587</v>
      </c>
      <c r="H3943" s="78">
        <v>45658</v>
      </c>
      <c r="I3943" s="69">
        <v>1291658.21</v>
      </c>
      <c r="J3943" s="70">
        <v>95</v>
      </c>
      <c r="K3943" s="71">
        <v>0.309</v>
      </c>
      <c r="L3943" s="70">
        <v>0</v>
      </c>
      <c r="M3943" s="71">
        <v>0.73699999999999999</v>
      </c>
      <c r="N3943" s="72"/>
      <c r="O3943" s="73">
        <f>MIN(1,MAX(0,(1/(1+EXP(-(Assumptions!$B$5 + Assumptions!$B$6*$N3943))))*Assumptions!$B$3))</f>
        <v>3.9165722796764356E-2</v>
      </c>
      <c r="P3943" s="73">
        <f>VLOOKUP($F3943,Assumptions!$A$23:$B$27,2,FALSE)*Assumptions!$B$4</f>
        <v>0.55000000000000004</v>
      </c>
      <c r="Q3943" s="74">
        <f t="shared" si="122"/>
        <v>27823.800070563666</v>
      </c>
      <c r="R3943" s="75" t="str">
        <f>IF($O3943&lt;Assumptions!$B$17,"A",IF($O3943&lt;Assumptions!$B$18,"B",IF($O3943&lt;Assumptions!$B$19,"C",IF($O3943&lt;Assumptions!$B$20,"D","E"))))</f>
        <v>B</v>
      </c>
      <c r="S3943" s="75">
        <f t="shared" si="123"/>
        <v>0</v>
      </c>
    </row>
    <row r="3944" spans="1:19" ht="17.399999999999999" x14ac:dyDescent="0.3">
      <c r="A3944" s="39" t="s">
        <v>749</v>
      </c>
      <c r="B3944" s="39" t="s">
        <v>62</v>
      </c>
      <c r="C3944" s="39" t="s">
        <v>135</v>
      </c>
      <c r="D3944" s="39" t="s">
        <v>38</v>
      </c>
      <c r="E3944" s="70" t="s">
        <v>23</v>
      </c>
      <c r="F3944" s="70" t="s">
        <v>36</v>
      </c>
      <c r="G3944" s="78">
        <v>43587</v>
      </c>
      <c r="H3944" s="78">
        <v>45689</v>
      </c>
      <c r="I3944" s="69">
        <v>1255864.1000000001</v>
      </c>
      <c r="J3944" s="70">
        <v>0</v>
      </c>
      <c r="K3944" s="71">
        <v>1.0660000000000001</v>
      </c>
      <c r="L3944" s="70">
        <v>0</v>
      </c>
      <c r="M3944" s="71">
        <v>0.73699999999999999</v>
      </c>
      <c r="N3944" s="72"/>
      <c r="O3944" s="73">
        <f>MIN(1,MAX(0,(1/(1+EXP(-(Assumptions!$B$5 + Assumptions!$B$6*$N3944))))*Assumptions!$B$3))</f>
        <v>3.9165722796764356E-2</v>
      </c>
      <c r="P3944" s="73">
        <f>VLOOKUP($F3944,Assumptions!$A$23:$B$27,2,FALSE)*Assumptions!$B$4</f>
        <v>0.55000000000000004</v>
      </c>
      <c r="Q3944" s="74">
        <f t="shared" si="122"/>
        <v>27052.75386605438</v>
      </c>
      <c r="R3944" s="75" t="str">
        <f>IF($O3944&lt;Assumptions!$B$17,"A",IF($O3944&lt;Assumptions!$B$18,"B",IF($O3944&lt;Assumptions!$B$19,"C",IF($O3944&lt;Assumptions!$B$20,"D","E"))))</f>
        <v>B</v>
      </c>
      <c r="S3944" s="75">
        <f t="shared" si="123"/>
        <v>0</v>
      </c>
    </row>
    <row r="3945" spans="1:19" ht="17.399999999999999" x14ac:dyDescent="0.3">
      <c r="A3945" s="39" t="s">
        <v>749</v>
      </c>
      <c r="B3945" s="39" t="s">
        <v>62</v>
      </c>
      <c r="C3945" s="39" t="s">
        <v>135</v>
      </c>
      <c r="D3945" s="39" t="s">
        <v>38</v>
      </c>
      <c r="E3945" s="70" t="s">
        <v>23</v>
      </c>
      <c r="F3945" s="70" t="s">
        <v>36</v>
      </c>
      <c r="G3945" s="78">
        <v>43587</v>
      </c>
      <c r="H3945" s="78">
        <v>45717</v>
      </c>
      <c r="I3945" s="69">
        <v>1220401.47</v>
      </c>
      <c r="J3945" s="70">
        <v>0</v>
      </c>
      <c r="K3945" s="71">
        <v>1.0329999999999999</v>
      </c>
      <c r="L3945" s="70">
        <v>0</v>
      </c>
      <c r="M3945" s="71">
        <v>0.73699999999999999</v>
      </c>
      <c r="N3945" s="72"/>
      <c r="O3945" s="73">
        <f>MIN(1,MAX(0,(1/(1+EXP(-(Assumptions!$B$5 + Assumptions!$B$6*$N3945))))*Assumptions!$B$3))</f>
        <v>3.9165722796764356E-2</v>
      </c>
      <c r="P3945" s="73">
        <f>VLOOKUP($F3945,Assumptions!$A$23:$B$27,2,FALSE)*Assumptions!$B$4</f>
        <v>0.55000000000000004</v>
      </c>
      <c r="Q3945" s="74">
        <f t="shared" si="122"/>
        <v>26288.848121131054</v>
      </c>
      <c r="R3945" s="75" t="str">
        <f>IF($O3945&lt;Assumptions!$B$17,"A",IF($O3945&lt;Assumptions!$B$18,"B",IF($O3945&lt;Assumptions!$B$19,"C",IF($O3945&lt;Assumptions!$B$20,"D","E"))))</f>
        <v>B</v>
      </c>
      <c r="S3945" s="75">
        <f t="shared" si="123"/>
        <v>0</v>
      </c>
    </row>
    <row r="3946" spans="1:19" ht="17.399999999999999" x14ac:dyDescent="0.3">
      <c r="A3946" s="39" t="s">
        <v>749</v>
      </c>
      <c r="B3946" s="39" t="s">
        <v>62</v>
      </c>
      <c r="C3946" s="39" t="s">
        <v>135</v>
      </c>
      <c r="D3946" s="39" t="s">
        <v>38</v>
      </c>
      <c r="E3946" s="70" t="s">
        <v>23</v>
      </c>
      <c r="F3946" s="70" t="s">
        <v>36</v>
      </c>
      <c r="G3946" s="78">
        <v>43587</v>
      </c>
      <c r="H3946" s="78">
        <v>45748</v>
      </c>
      <c r="I3946" s="69">
        <v>1182039.44</v>
      </c>
      <c r="J3946" s="70">
        <v>0</v>
      </c>
      <c r="K3946" s="71">
        <v>1.0509999999999999</v>
      </c>
      <c r="L3946" s="70">
        <v>0</v>
      </c>
      <c r="M3946" s="71">
        <v>0.73699999999999999</v>
      </c>
      <c r="N3946" s="72"/>
      <c r="O3946" s="73">
        <f>MIN(1,MAX(0,(1/(1+EXP(-(Assumptions!$B$5 + Assumptions!$B$6*$N3946))))*Assumptions!$B$3))</f>
        <v>3.9165722796764356E-2</v>
      </c>
      <c r="P3946" s="73">
        <f>VLOOKUP($F3946,Assumptions!$A$23:$B$27,2,FALSE)*Assumptions!$B$4</f>
        <v>0.55000000000000004</v>
      </c>
      <c r="Q3946" s="74">
        <f t="shared" si="122"/>
        <v>25462.485973035415</v>
      </c>
      <c r="R3946" s="75" t="str">
        <f>IF($O3946&lt;Assumptions!$B$17,"A",IF($O3946&lt;Assumptions!$B$18,"B",IF($O3946&lt;Assumptions!$B$19,"C",IF($O3946&lt;Assumptions!$B$20,"D","E"))))</f>
        <v>B</v>
      </c>
      <c r="S3946" s="75">
        <f t="shared" si="123"/>
        <v>0</v>
      </c>
    </row>
    <row r="3947" spans="1:19" ht="17.399999999999999" x14ac:dyDescent="0.3">
      <c r="A3947" s="39" t="s">
        <v>749</v>
      </c>
      <c r="B3947" s="39" t="s">
        <v>62</v>
      </c>
      <c r="C3947" s="39" t="s">
        <v>135</v>
      </c>
      <c r="D3947" s="39" t="s">
        <v>38</v>
      </c>
      <c r="E3947" s="70" t="s">
        <v>23</v>
      </c>
      <c r="F3947" s="70" t="s">
        <v>36</v>
      </c>
      <c r="G3947" s="78">
        <v>43587</v>
      </c>
      <c r="H3947" s="78">
        <v>45778</v>
      </c>
      <c r="I3947" s="69">
        <v>1150223.57</v>
      </c>
      <c r="J3947" s="70">
        <v>0</v>
      </c>
      <c r="K3947" s="71">
        <v>1.071</v>
      </c>
      <c r="L3947" s="70">
        <v>0</v>
      </c>
      <c r="M3947" s="71">
        <v>0.73699999999999999</v>
      </c>
      <c r="N3947" s="72"/>
      <c r="O3947" s="73">
        <f>MIN(1,MAX(0,(1/(1+EXP(-(Assumptions!$B$5 + Assumptions!$B$6*$N3947))))*Assumptions!$B$3))</f>
        <v>3.9165722796764356E-2</v>
      </c>
      <c r="P3947" s="73">
        <f>VLOOKUP($F3947,Assumptions!$A$23:$B$27,2,FALSE)*Assumptions!$B$4</f>
        <v>0.55000000000000004</v>
      </c>
      <c r="Q3947" s="74">
        <f t="shared" si="122"/>
        <v>24777.135623308579</v>
      </c>
      <c r="R3947" s="75" t="str">
        <f>IF($O3947&lt;Assumptions!$B$17,"A",IF($O3947&lt;Assumptions!$B$18,"B",IF($O3947&lt;Assumptions!$B$19,"C",IF($O3947&lt;Assumptions!$B$20,"D","E"))))</f>
        <v>B</v>
      </c>
      <c r="S3947" s="75">
        <f t="shared" si="123"/>
        <v>0</v>
      </c>
    </row>
    <row r="3948" spans="1:19" ht="17.399999999999999" x14ac:dyDescent="0.3">
      <c r="A3948" s="39" t="s">
        <v>749</v>
      </c>
      <c r="B3948" s="39" t="s">
        <v>62</v>
      </c>
      <c r="C3948" s="39" t="s">
        <v>135</v>
      </c>
      <c r="D3948" s="39" t="s">
        <v>38</v>
      </c>
      <c r="E3948" s="70" t="s">
        <v>23</v>
      </c>
      <c r="F3948" s="70" t="s">
        <v>36</v>
      </c>
      <c r="G3948" s="78">
        <v>43587</v>
      </c>
      <c r="H3948" s="78">
        <v>45809</v>
      </c>
      <c r="I3948" s="69">
        <v>1114041.7</v>
      </c>
      <c r="J3948" s="70">
        <v>0</v>
      </c>
      <c r="K3948" s="71">
        <v>1.038</v>
      </c>
      <c r="L3948" s="70">
        <v>0</v>
      </c>
      <c r="M3948" s="71">
        <v>0.73699999999999999</v>
      </c>
      <c r="N3948" s="72"/>
      <c r="O3948" s="73">
        <f>MIN(1,MAX(0,(1/(1+EXP(-(Assumptions!$B$5 + Assumptions!$B$6*$N3948))))*Assumptions!$B$3))</f>
        <v>3.9165722796764356E-2</v>
      </c>
      <c r="P3948" s="73">
        <f>VLOOKUP($F3948,Assumptions!$A$23:$B$27,2,FALSE)*Assumptions!$B$4</f>
        <v>0.55000000000000004</v>
      </c>
      <c r="Q3948" s="74">
        <f t="shared" si="122"/>
        <v>23997.736623429868</v>
      </c>
      <c r="R3948" s="75" t="str">
        <f>IF($O3948&lt;Assumptions!$B$17,"A",IF($O3948&lt;Assumptions!$B$18,"B",IF($O3948&lt;Assumptions!$B$19,"C",IF($O3948&lt;Assumptions!$B$20,"D","E"))))</f>
        <v>B</v>
      </c>
      <c r="S3948" s="75">
        <f t="shared" si="123"/>
        <v>0</v>
      </c>
    </row>
    <row r="3949" spans="1:19" ht="17.399999999999999" x14ac:dyDescent="0.3">
      <c r="A3949" s="39" t="s">
        <v>749</v>
      </c>
      <c r="B3949" s="39" t="s">
        <v>62</v>
      </c>
      <c r="C3949" s="39" t="s">
        <v>135</v>
      </c>
      <c r="D3949" s="39" t="s">
        <v>38</v>
      </c>
      <c r="E3949" s="70" t="s">
        <v>23</v>
      </c>
      <c r="F3949" s="70" t="s">
        <v>36</v>
      </c>
      <c r="G3949" s="78">
        <v>43587</v>
      </c>
      <c r="H3949" s="78">
        <v>45839</v>
      </c>
      <c r="I3949" s="69">
        <v>1083475.8999999999</v>
      </c>
      <c r="J3949" s="70">
        <v>0</v>
      </c>
      <c r="K3949" s="71">
        <v>1.127</v>
      </c>
      <c r="L3949" s="70">
        <v>0</v>
      </c>
      <c r="M3949" s="71">
        <v>0.73699999999999999</v>
      </c>
      <c r="N3949" s="72"/>
      <c r="O3949" s="73">
        <f>MIN(1,MAX(0,(1/(1+EXP(-(Assumptions!$B$5 + Assumptions!$B$6*$N3949))))*Assumptions!$B$3))</f>
        <v>3.9165722796764356E-2</v>
      </c>
      <c r="P3949" s="73">
        <f>VLOOKUP($F3949,Assumptions!$A$23:$B$27,2,FALSE)*Assumptions!$B$4</f>
        <v>0.55000000000000004</v>
      </c>
      <c r="Q3949" s="74">
        <f t="shared" si="122"/>
        <v>23339.314216006129</v>
      </c>
      <c r="R3949" s="75" t="str">
        <f>IF($O3949&lt;Assumptions!$B$17,"A",IF($O3949&lt;Assumptions!$B$18,"B",IF($O3949&lt;Assumptions!$B$19,"C",IF($O3949&lt;Assumptions!$B$20,"D","E"))))</f>
        <v>B</v>
      </c>
      <c r="S3949" s="75">
        <f t="shared" si="123"/>
        <v>0</v>
      </c>
    </row>
    <row r="3950" spans="1:19" ht="17.399999999999999" x14ac:dyDescent="0.3">
      <c r="A3950" s="39" t="s">
        <v>749</v>
      </c>
      <c r="B3950" s="39" t="s">
        <v>62</v>
      </c>
      <c r="C3950" s="39" t="s">
        <v>135</v>
      </c>
      <c r="D3950" s="39" t="s">
        <v>38</v>
      </c>
      <c r="E3950" s="70" t="s">
        <v>23</v>
      </c>
      <c r="F3950" s="70" t="s">
        <v>36</v>
      </c>
      <c r="G3950" s="78">
        <v>43587</v>
      </c>
      <c r="H3950" s="78">
        <v>45870</v>
      </c>
      <c r="I3950" s="69">
        <v>1047913.41</v>
      </c>
      <c r="J3950" s="70">
        <v>0</v>
      </c>
      <c r="K3950" s="71">
        <v>1.056</v>
      </c>
      <c r="L3950" s="70">
        <v>0</v>
      </c>
      <c r="M3950" s="71">
        <v>0.73699999999999999</v>
      </c>
      <c r="N3950" s="72"/>
      <c r="O3950" s="73">
        <f>MIN(1,MAX(0,(1/(1+EXP(-(Assumptions!$B$5 + Assumptions!$B$6*$N3950))))*Assumptions!$B$3))</f>
        <v>3.9165722796764356E-2</v>
      </c>
      <c r="P3950" s="73">
        <f>VLOOKUP($F3950,Assumptions!$A$23:$B$27,2,FALSE)*Assumptions!$B$4</f>
        <v>0.55000000000000004</v>
      </c>
      <c r="Q3950" s="74">
        <f t="shared" si="122"/>
        <v>22573.257372089643</v>
      </c>
      <c r="R3950" s="75" t="str">
        <f>IF($O3950&lt;Assumptions!$B$17,"A",IF($O3950&lt;Assumptions!$B$18,"B",IF($O3950&lt;Assumptions!$B$19,"C",IF($O3950&lt;Assumptions!$B$20,"D","E"))))</f>
        <v>B</v>
      </c>
      <c r="S3950" s="75">
        <f t="shared" si="123"/>
        <v>0</v>
      </c>
    </row>
    <row r="3951" spans="1:19" ht="17.399999999999999" x14ac:dyDescent="0.3">
      <c r="A3951" s="39" t="s">
        <v>749</v>
      </c>
      <c r="B3951" s="39" t="s">
        <v>62</v>
      </c>
      <c r="C3951" s="39" t="s">
        <v>135</v>
      </c>
      <c r="D3951" s="39" t="s">
        <v>38</v>
      </c>
      <c r="E3951" s="70" t="s">
        <v>23</v>
      </c>
      <c r="F3951" s="70" t="s">
        <v>36</v>
      </c>
      <c r="G3951" s="78">
        <v>43587</v>
      </c>
      <c r="H3951" s="78">
        <v>45901</v>
      </c>
      <c r="I3951" s="69">
        <v>1018019.25</v>
      </c>
      <c r="J3951" s="70">
        <v>0</v>
      </c>
      <c r="K3951" s="71">
        <v>1.006</v>
      </c>
      <c r="L3951" s="70">
        <v>0</v>
      </c>
      <c r="M3951" s="71">
        <v>0.73699999999999999</v>
      </c>
      <c r="N3951" s="72"/>
      <c r="O3951" s="73">
        <f>MIN(1,MAX(0,(1/(1+EXP(-(Assumptions!$B$5 + Assumptions!$B$6*$N3951))))*Assumptions!$B$3))</f>
        <v>3.9165722796764356E-2</v>
      </c>
      <c r="P3951" s="73">
        <f>VLOOKUP($F3951,Assumptions!$A$23:$B$27,2,FALSE)*Assumptions!$B$4</f>
        <v>0.55000000000000004</v>
      </c>
      <c r="Q3951" s="74">
        <f t="shared" si="122"/>
        <v>21929.302860998476</v>
      </c>
      <c r="R3951" s="75" t="str">
        <f>IF($O3951&lt;Assumptions!$B$17,"A",IF($O3951&lt;Assumptions!$B$18,"B",IF($O3951&lt;Assumptions!$B$19,"C",IF($O3951&lt;Assumptions!$B$20,"D","E"))))</f>
        <v>B</v>
      </c>
      <c r="S3951" s="75">
        <f t="shared" si="123"/>
        <v>0</v>
      </c>
    </row>
    <row r="3952" spans="1:19" ht="17.399999999999999" x14ac:dyDescent="0.3">
      <c r="A3952" s="39" t="s">
        <v>749</v>
      </c>
      <c r="B3952" s="39" t="s">
        <v>62</v>
      </c>
      <c r="C3952" s="39" t="s">
        <v>135</v>
      </c>
      <c r="D3952" s="39" t="s">
        <v>38</v>
      </c>
      <c r="E3952" s="70" t="s">
        <v>23</v>
      </c>
      <c r="F3952" s="70" t="s">
        <v>36</v>
      </c>
      <c r="G3952" s="78">
        <v>43587</v>
      </c>
      <c r="H3952" s="78">
        <v>45931</v>
      </c>
      <c r="I3952" s="69">
        <v>987930.76</v>
      </c>
      <c r="J3952" s="70">
        <v>0</v>
      </c>
      <c r="K3952" s="71">
        <v>1.0449999999999999</v>
      </c>
      <c r="L3952" s="70">
        <v>0</v>
      </c>
      <c r="M3952" s="71">
        <v>0.73699999999999999</v>
      </c>
      <c r="N3952" s="72"/>
      <c r="O3952" s="73">
        <f>MIN(1,MAX(0,(1/(1+EXP(-(Assumptions!$B$5 + Assumptions!$B$6*$N3952))))*Assumptions!$B$3))</f>
        <v>3.9165722796764356E-2</v>
      </c>
      <c r="P3952" s="73">
        <f>VLOOKUP($F3952,Assumptions!$A$23:$B$27,2,FALSE)*Assumptions!$B$4</f>
        <v>0.55000000000000004</v>
      </c>
      <c r="Q3952" s="74">
        <f t="shared" si="122"/>
        <v>21281.162258706205</v>
      </c>
      <c r="R3952" s="75" t="str">
        <f>IF($O3952&lt;Assumptions!$B$17,"A",IF($O3952&lt;Assumptions!$B$18,"B",IF($O3952&lt;Assumptions!$B$19,"C",IF($O3952&lt;Assumptions!$B$20,"D","E"))))</f>
        <v>B</v>
      </c>
      <c r="S3952" s="75">
        <f t="shared" si="123"/>
        <v>0</v>
      </c>
    </row>
    <row r="3953" spans="1:19" ht="17.399999999999999" x14ac:dyDescent="0.3">
      <c r="A3953" s="39" t="s">
        <v>749</v>
      </c>
      <c r="B3953" s="39" t="s">
        <v>62</v>
      </c>
      <c r="C3953" s="39" t="s">
        <v>135</v>
      </c>
      <c r="D3953" s="39" t="s">
        <v>38</v>
      </c>
      <c r="E3953" s="70" t="s">
        <v>23</v>
      </c>
      <c r="F3953" s="70" t="s">
        <v>36</v>
      </c>
      <c r="G3953" s="78">
        <v>43587</v>
      </c>
      <c r="H3953" s="78">
        <v>45962</v>
      </c>
      <c r="I3953" s="69">
        <v>959747.8</v>
      </c>
      <c r="J3953" s="70">
        <v>0</v>
      </c>
      <c r="K3953" s="71">
        <v>1.089</v>
      </c>
      <c r="L3953" s="70">
        <v>0</v>
      </c>
      <c r="M3953" s="71">
        <v>0.73699999999999999</v>
      </c>
      <c r="N3953" s="72"/>
      <c r="O3953" s="73">
        <f>MIN(1,MAX(0,(1/(1+EXP(-(Assumptions!$B$5 + Assumptions!$B$6*$N3953))))*Assumptions!$B$3))</f>
        <v>3.9165722796764356E-2</v>
      </c>
      <c r="P3953" s="73">
        <f>VLOOKUP($F3953,Assumptions!$A$23:$B$27,2,FALSE)*Assumptions!$B$4</f>
        <v>0.55000000000000004</v>
      </c>
      <c r="Q3953" s="74">
        <f t="shared" si="122"/>
        <v>20674.068959282442</v>
      </c>
      <c r="R3953" s="75" t="str">
        <f>IF($O3953&lt;Assumptions!$B$17,"A",IF($O3953&lt;Assumptions!$B$18,"B",IF($O3953&lt;Assumptions!$B$19,"C",IF($O3953&lt;Assumptions!$B$20,"D","E"))))</f>
        <v>B</v>
      </c>
      <c r="S3953" s="75">
        <f t="shared" si="123"/>
        <v>0</v>
      </c>
    </row>
    <row r="3954" spans="1:19" ht="17.399999999999999" x14ac:dyDescent="0.3">
      <c r="A3954" s="39" t="s">
        <v>749</v>
      </c>
      <c r="B3954" s="39" t="s">
        <v>62</v>
      </c>
      <c r="C3954" s="39" t="s">
        <v>135</v>
      </c>
      <c r="D3954" s="39" t="s">
        <v>38</v>
      </c>
      <c r="E3954" s="70" t="s">
        <v>23</v>
      </c>
      <c r="F3954" s="70" t="s">
        <v>36</v>
      </c>
      <c r="G3954" s="78">
        <v>43587</v>
      </c>
      <c r="H3954" s="78">
        <v>45992</v>
      </c>
      <c r="I3954" s="69">
        <v>928900.99</v>
      </c>
      <c r="J3954" s="70">
        <v>0</v>
      </c>
      <c r="K3954" s="71">
        <v>1.1259999999999999</v>
      </c>
      <c r="L3954" s="70">
        <v>0</v>
      </c>
      <c r="M3954" s="71">
        <v>0.73699999999999999</v>
      </c>
      <c r="N3954" s="72"/>
      <c r="O3954" s="73">
        <f>MIN(1,MAX(0,(1/(1+EXP(-(Assumptions!$B$5 + Assumptions!$B$6*$N3954))))*Assumptions!$B$3))</f>
        <v>3.9165722796764356E-2</v>
      </c>
      <c r="P3954" s="73">
        <f>VLOOKUP($F3954,Assumptions!$A$23:$B$27,2,FALSE)*Assumptions!$B$4</f>
        <v>0.55000000000000004</v>
      </c>
      <c r="Q3954" s="74">
        <f t="shared" si="122"/>
        <v>20009.593273988987</v>
      </c>
      <c r="R3954" s="75" t="str">
        <f>IF($O3954&lt;Assumptions!$B$17,"A",IF($O3954&lt;Assumptions!$B$18,"B",IF($O3954&lt;Assumptions!$B$19,"C",IF($O3954&lt;Assumptions!$B$20,"D","E"))))</f>
        <v>B</v>
      </c>
      <c r="S3954" s="75">
        <f t="shared" si="123"/>
        <v>0</v>
      </c>
    </row>
    <row r="3955" spans="1:19" ht="17.399999999999999" x14ac:dyDescent="0.3">
      <c r="A3955" s="39" t="s">
        <v>750</v>
      </c>
      <c r="B3955" s="39" t="s">
        <v>74</v>
      </c>
      <c r="C3955" s="39" t="s">
        <v>135</v>
      </c>
      <c r="D3955" s="39" t="s">
        <v>42</v>
      </c>
      <c r="E3955" s="70" t="s">
        <v>49</v>
      </c>
      <c r="F3955" s="70" t="s">
        <v>32</v>
      </c>
      <c r="G3955" s="78">
        <v>43518</v>
      </c>
      <c r="H3955" s="78">
        <v>45658</v>
      </c>
      <c r="I3955" s="69">
        <v>1991474.42</v>
      </c>
      <c r="J3955" s="70">
        <v>0</v>
      </c>
      <c r="K3955" s="71">
        <v>0.96</v>
      </c>
      <c r="L3955" s="70">
        <v>0</v>
      </c>
      <c r="M3955" s="71">
        <v>0.73</v>
      </c>
      <c r="N3955" s="72"/>
      <c r="O3955" s="73">
        <f>MIN(1,MAX(0,(1/(1+EXP(-(Assumptions!$B$5 + Assumptions!$B$6*$N3955))))*Assumptions!$B$3))</f>
        <v>3.9165722796764356E-2</v>
      </c>
      <c r="P3955" s="73">
        <f>VLOOKUP($F3955,Assumptions!$A$23:$B$27,2,FALSE)*Assumptions!$B$4</f>
        <v>0.5</v>
      </c>
      <c r="Q3955" s="74">
        <f t="shared" si="122"/>
        <v>38998.767545283532</v>
      </c>
      <c r="R3955" s="75" t="str">
        <f>IF($O3955&lt;Assumptions!$B$17,"A",IF($O3955&lt;Assumptions!$B$18,"B",IF($O3955&lt;Assumptions!$B$19,"C",IF($O3955&lt;Assumptions!$B$20,"D","E"))))</f>
        <v>B</v>
      </c>
      <c r="S3955" s="75">
        <f t="shared" si="123"/>
        <v>0</v>
      </c>
    </row>
    <row r="3956" spans="1:19" ht="17.399999999999999" x14ac:dyDescent="0.3">
      <c r="A3956" s="39" t="s">
        <v>750</v>
      </c>
      <c r="B3956" s="39" t="s">
        <v>74</v>
      </c>
      <c r="C3956" s="39" t="s">
        <v>135</v>
      </c>
      <c r="D3956" s="39" t="s">
        <v>42</v>
      </c>
      <c r="E3956" s="70" t="s">
        <v>49</v>
      </c>
      <c r="F3956" s="70" t="s">
        <v>32</v>
      </c>
      <c r="G3956" s="78">
        <v>43518</v>
      </c>
      <c r="H3956" s="78">
        <v>45689</v>
      </c>
      <c r="I3956" s="69">
        <v>1927542.16</v>
      </c>
      <c r="J3956" s="70">
        <v>0</v>
      </c>
      <c r="K3956" s="71">
        <v>1.016</v>
      </c>
      <c r="L3956" s="70">
        <v>0</v>
      </c>
      <c r="M3956" s="71">
        <v>0.73</v>
      </c>
      <c r="N3956" s="72"/>
      <c r="O3956" s="73">
        <f>MIN(1,MAX(0,(1/(1+EXP(-(Assumptions!$B$5 + Assumptions!$B$6*$N3956))))*Assumptions!$B$3))</f>
        <v>3.9165722796764356E-2</v>
      </c>
      <c r="P3956" s="73">
        <f>VLOOKUP($F3956,Assumptions!$A$23:$B$27,2,FALSE)*Assumptions!$B$4</f>
        <v>0.5</v>
      </c>
      <c r="Q3956" s="74">
        <f t="shared" si="122"/>
        <v>37746.790958818201</v>
      </c>
      <c r="R3956" s="75" t="str">
        <f>IF($O3956&lt;Assumptions!$B$17,"A",IF($O3956&lt;Assumptions!$B$18,"B",IF($O3956&lt;Assumptions!$B$19,"C",IF($O3956&lt;Assumptions!$B$20,"D","E"))))</f>
        <v>B</v>
      </c>
      <c r="S3956" s="75">
        <f t="shared" si="123"/>
        <v>0</v>
      </c>
    </row>
    <row r="3957" spans="1:19" ht="17.399999999999999" x14ac:dyDescent="0.3">
      <c r="A3957" s="39" t="s">
        <v>750</v>
      </c>
      <c r="B3957" s="39" t="s">
        <v>74</v>
      </c>
      <c r="C3957" s="39" t="s">
        <v>135</v>
      </c>
      <c r="D3957" s="39" t="s">
        <v>42</v>
      </c>
      <c r="E3957" s="70" t="s">
        <v>49</v>
      </c>
      <c r="F3957" s="70" t="s">
        <v>32</v>
      </c>
      <c r="G3957" s="78">
        <v>43518</v>
      </c>
      <c r="H3957" s="78">
        <v>45717</v>
      </c>
      <c r="I3957" s="69">
        <v>1870801.91</v>
      </c>
      <c r="J3957" s="70">
        <v>185</v>
      </c>
      <c r="K3957" s="71">
        <v>0.47899999999999998</v>
      </c>
      <c r="L3957" s="70">
        <v>0</v>
      </c>
      <c r="M3957" s="71">
        <v>0.73</v>
      </c>
      <c r="N3957" s="72"/>
      <c r="O3957" s="73">
        <f>MIN(1,MAX(0,(1/(1+EXP(-(Assumptions!$B$5 + Assumptions!$B$6*$N3957))))*Assumptions!$B$3))</f>
        <v>3.9165722796764356E-2</v>
      </c>
      <c r="P3957" s="73">
        <f>VLOOKUP($F3957,Assumptions!$A$23:$B$27,2,FALSE)*Assumptions!$B$4</f>
        <v>0.5</v>
      </c>
      <c r="Q3957" s="74">
        <f t="shared" si="122"/>
        <v>36635.654507358646</v>
      </c>
      <c r="R3957" s="75" t="str">
        <f>IF($O3957&lt;Assumptions!$B$17,"A",IF($O3957&lt;Assumptions!$B$18,"B",IF($O3957&lt;Assumptions!$B$19,"C",IF($O3957&lt;Assumptions!$B$20,"D","E"))))</f>
        <v>B</v>
      </c>
      <c r="S3957" s="75">
        <f t="shared" si="123"/>
        <v>1</v>
      </c>
    </row>
    <row r="3958" spans="1:19" ht="17.399999999999999" x14ac:dyDescent="0.3">
      <c r="A3958" s="39" t="s">
        <v>750</v>
      </c>
      <c r="B3958" s="39" t="s">
        <v>74</v>
      </c>
      <c r="C3958" s="39" t="s">
        <v>135</v>
      </c>
      <c r="D3958" s="39" t="s">
        <v>42</v>
      </c>
      <c r="E3958" s="70" t="s">
        <v>49</v>
      </c>
      <c r="F3958" s="70" t="s">
        <v>32</v>
      </c>
      <c r="G3958" s="78">
        <v>43518</v>
      </c>
      <c r="H3958" s="78">
        <v>45748</v>
      </c>
      <c r="I3958" s="69">
        <v>1821559.82</v>
      </c>
      <c r="J3958" s="70">
        <v>0</v>
      </c>
      <c r="K3958" s="71">
        <v>1.0429999999999999</v>
      </c>
      <c r="L3958" s="70">
        <v>0</v>
      </c>
      <c r="M3958" s="71">
        <v>0.73</v>
      </c>
      <c r="N3958" s="72"/>
      <c r="O3958" s="73">
        <f>MIN(1,MAX(0,(1/(1+EXP(-(Assumptions!$B$5 + Assumptions!$B$6*$N3958))))*Assumptions!$B$3))</f>
        <v>3.9165722796764356E-2</v>
      </c>
      <c r="P3958" s="73">
        <f>VLOOKUP($F3958,Assumptions!$A$23:$B$27,2,FALSE)*Assumptions!$B$4</f>
        <v>0.5</v>
      </c>
      <c r="Q3958" s="74">
        <f t="shared" si="122"/>
        <v>35671.353483921986</v>
      </c>
      <c r="R3958" s="75" t="str">
        <f>IF($O3958&lt;Assumptions!$B$17,"A",IF($O3958&lt;Assumptions!$B$18,"B",IF($O3958&lt;Assumptions!$B$19,"C",IF($O3958&lt;Assumptions!$B$20,"D","E"))))</f>
        <v>B</v>
      </c>
      <c r="S3958" s="75">
        <f t="shared" si="123"/>
        <v>0</v>
      </c>
    </row>
    <row r="3959" spans="1:19" ht="17.399999999999999" x14ac:dyDescent="0.3">
      <c r="A3959" s="39" t="s">
        <v>750</v>
      </c>
      <c r="B3959" s="39" t="s">
        <v>74</v>
      </c>
      <c r="C3959" s="39" t="s">
        <v>135</v>
      </c>
      <c r="D3959" s="39" t="s">
        <v>42</v>
      </c>
      <c r="E3959" s="70" t="s">
        <v>49</v>
      </c>
      <c r="F3959" s="70" t="s">
        <v>32</v>
      </c>
      <c r="G3959" s="78">
        <v>43518</v>
      </c>
      <c r="H3959" s="78">
        <v>45778</v>
      </c>
      <c r="I3959" s="69">
        <v>1821559.82</v>
      </c>
      <c r="J3959" s="70">
        <v>220</v>
      </c>
      <c r="K3959" s="71">
        <v>0.08</v>
      </c>
      <c r="L3959" s="70">
        <v>0</v>
      </c>
      <c r="M3959" s="71">
        <v>0.73</v>
      </c>
      <c r="N3959" s="72"/>
      <c r="O3959" s="73">
        <f>MIN(1,MAX(0,(1/(1+EXP(-(Assumptions!$B$5 + Assumptions!$B$6*$N3959))))*Assumptions!$B$3))</f>
        <v>3.9165722796764356E-2</v>
      </c>
      <c r="P3959" s="73">
        <f>VLOOKUP($F3959,Assumptions!$A$23:$B$27,2,FALSE)*Assumptions!$B$4</f>
        <v>0.5</v>
      </c>
      <c r="Q3959" s="74">
        <f t="shared" si="122"/>
        <v>35671.353483921986</v>
      </c>
      <c r="R3959" s="75" t="str">
        <f>IF($O3959&lt;Assumptions!$B$17,"A",IF($O3959&lt;Assumptions!$B$18,"B",IF($O3959&lt;Assumptions!$B$19,"C",IF($O3959&lt;Assumptions!$B$20,"D","E"))))</f>
        <v>B</v>
      </c>
      <c r="S3959" s="75">
        <f t="shared" si="123"/>
        <v>1</v>
      </c>
    </row>
    <row r="3960" spans="1:19" ht="17.399999999999999" x14ac:dyDescent="0.3">
      <c r="A3960" s="39" t="s">
        <v>750</v>
      </c>
      <c r="B3960" s="39" t="s">
        <v>74</v>
      </c>
      <c r="C3960" s="39" t="s">
        <v>135</v>
      </c>
      <c r="D3960" s="39" t="s">
        <v>42</v>
      </c>
      <c r="E3960" s="70" t="s">
        <v>49</v>
      </c>
      <c r="F3960" s="70" t="s">
        <v>32</v>
      </c>
      <c r="G3960" s="78">
        <v>43518</v>
      </c>
      <c r="H3960" s="78">
        <v>45809</v>
      </c>
      <c r="I3960" s="69">
        <v>1821559.82</v>
      </c>
      <c r="J3960" s="70">
        <v>999</v>
      </c>
      <c r="K3960" s="71">
        <v>0.19400000000000001</v>
      </c>
      <c r="L3960" s="70">
        <v>0</v>
      </c>
      <c r="M3960" s="71">
        <v>0.73</v>
      </c>
      <c r="N3960" s="72"/>
      <c r="O3960" s="73">
        <f>MIN(1,MAX(0,(1/(1+EXP(-(Assumptions!$B$5 + Assumptions!$B$6*$N3960))))*Assumptions!$B$3))</f>
        <v>3.9165722796764356E-2</v>
      </c>
      <c r="P3960" s="73">
        <f>VLOOKUP($F3960,Assumptions!$A$23:$B$27,2,FALSE)*Assumptions!$B$4</f>
        <v>0.5</v>
      </c>
      <c r="Q3960" s="74">
        <f t="shared" si="122"/>
        <v>35671.353483921986</v>
      </c>
      <c r="R3960" s="75" t="str">
        <f>IF($O3960&lt;Assumptions!$B$17,"A",IF($O3960&lt;Assumptions!$B$18,"B",IF($O3960&lt;Assumptions!$B$19,"C",IF($O3960&lt;Assumptions!$B$20,"D","E"))))</f>
        <v>B</v>
      </c>
      <c r="S3960" s="75">
        <f t="shared" si="123"/>
        <v>1</v>
      </c>
    </row>
    <row r="3961" spans="1:19" ht="17.399999999999999" x14ac:dyDescent="0.3">
      <c r="A3961" s="39" t="s">
        <v>750</v>
      </c>
      <c r="B3961" s="39" t="s">
        <v>74</v>
      </c>
      <c r="C3961" s="39" t="s">
        <v>135</v>
      </c>
      <c r="D3961" s="39" t="s">
        <v>42</v>
      </c>
      <c r="E3961" s="70" t="s">
        <v>49</v>
      </c>
      <c r="F3961" s="70" t="s">
        <v>32</v>
      </c>
      <c r="G3961" s="78">
        <v>43518</v>
      </c>
      <c r="H3961" s="78">
        <v>45839</v>
      </c>
      <c r="I3961" s="69">
        <v>1821559.82</v>
      </c>
      <c r="J3961" s="70">
        <v>999</v>
      </c>
      <c r="K3961" s="71">
        <v>0.13200000000000001</v>
      </c>
      <c r="L3961" s="70">
        <v>0</v>
      </c>
      <c r="M3961" s="71">
        <v>0.73</v>
      </c>
      <c r="N3961" s="72"/>
      <c r="O3961" s="73">
        <f>MIN(1,MAX(0,(1/(1+EXP(-(Assumptions!$B$5 + Assumptions!$B$6*$N3961))))*Assumptions!$B$3))</f>
        <v>3.9165722796764356E-2</v>
      </c>
      <c r="P3961" s="73">
        <f>VLOOKUP($F3961,Assumptions!$A$23:$B$27,2,FALSE)*Assumptions!$B$4</f>
        <v>0.5</v>
      </c>
      <c r="Q3961" s="74">
        <f t="shared" si="122"/>
        <v>35671.353483921986</v>
      </c>
      <c r="R3961" s="75" t="str">
        <f>IF($O3961&lt;Assumptions!$B$17,"A",IF($O3961&lt;Assumptions!$B$18,"B",IF($O3961&lt;Assumptions!$B$19,"C",IF($O3961&lt;Assumptions!$B$20,"D","E"))))</f>
        <v>B</v>
      </c>
      <c r="S3961" s="75">
        <f t="shared" si="123"/>
        <v>1</v>
      </c>
    </row>
    <row r="3962" spans="1:19" ht="17.399999999999999" x14ac:dyDescent="0.3">
      <c r="A3962" s="39" t="s">
        <v>750</v>
      </c>
      <c r="B3962" s="39" t="s">
        <v>74</v>
      </c>
      <c r="C3962" s="39" t="s">
        <v>135</v>
      </c>
      <c r="D3962" s="39" t="s">
        <v>42</v>
      </c>
      <c r="E3962" s="70" t="s">
        <v>49</v>
      </c>
      <c r="F3962" s="70" t="s">
        <v>32</v>
      </c>
      <c r="G3962" s="78">
        <v>43518</v>
      </c>
      <c r="H3962" s="78">
        <v>45870</v>
      </c>
      <c r="I3962" s="69">
        <v>1821559.82</v>
      </c>
      <c r="J3962" s="70">
        <v>999</v>
      </c>
      <c r="K3962" s="71">
        <v>5.5E-2</v>
      </c>
      <c r="L3962" s="70">
        <v>0</v>
      </c>
      <c r="M3962" s="71">
        <v>0.73</v>
      </c>
      <c r="N3962" s="72"/>
      <c r="O3962" s="73">
        <f>MIN(1,MAX(0,(1/(1+EXP(-(Assumptions!$B$5 + Assumptions!$B$6*$N3962))))*Assumptions!$B$3))</f>
        <v>3.9165722796764356E-2</v>
      </c>
      <c r="P3962" s="73">
        <f>VLOOKUP($F3962,Assumptions!$A$23:$B$27,2,FALSE)*Assumptions!$B$4</f>
        <v>0.5</v>
      </c>
      <c r="Q3962" s="74">
        <f t="shared" si="122"/>
        <v>35671.353483921986</v>
      </c>
      <c r="R3962" s="75" t="str">
        <f>IF($O3962&lt;Assumptions!$B$17,"A",IF($O3962&lt;Assumptions!$B$18,"B",IF($O3962&lt;Assumptions!$B$19,"C",IF($O3962&lt;Assumptions!$B$20,"D","E"))))</f>
        <v>B</v>
      </c>
      <c r="S3962" s="75">
        <f t="shared" si="123"/>
        <v>1</v>
      </c>
    </row>
    <row r="3963" spans="1:19" ht="17.399999999999999" x14ac:dyDescent="0.3">
      <c r="A3963" s="39" t="s">
        <v>750</v>
      </c>
      <c r="B3963" s="39" t="s">
        <v>74</v>
      </c>
      <c r="C3963" s="39" t="s">
        <v>135</v>
      </c>
      <c r="D3963" s="39" t="s">
        <v>42</v>
      </c>
      <c r="E3963" s="70" t="s">
        <v>49</v>
      </c>
      <c r="F3963" s="70" t="s">
        <v>32</v>
      </c>
      <c r="G3963" s="78">
        <v>43518</v>
      </c>
      <c r="H3963" s="78">
        <v>45901</v>
      </c>
      <c r="I3963" s="69">
        <v>1821559.82</v>
      </c>
      <c r="J3963" s="70">
        <v>999</v>
      </c>
      <c r="K3963" s="71">
        <v>6.4000000000000001E-2</v>
      </c>
      <c r="L3963" s="70">
        <v>0</v>
      </c>
      <c r="M3963" s="71">
        <v>0.73</v>
      </c>
      <c r="N3963" s="72"/>
      <c r="O3963" s="73">
        <f>MIN(1,MAX(0,(1/(1+EXP(-(Assumptions!$B$5 + Assumptions!$B$6*$N3963))))*Assumptions!$B$3))</f>
        <v>3.9165722796764356E-2</v>
      </c>
      <c r="P3963" s="73">
        <f>VLOOKUP($F3963,Assumptions!$A$23:$B$27,2,FALSE)*Assumptions!$B$4</f>
        <v>0.5</v>
      </c>
      <c r="Q3963" s="74">
        <f t="shared" si="122"/>
        <v>35671.353483921986</v>
      </c>
      <c r="R3963" s="75" t="str">
        <f>IF($O3963&lt;Assumptions!$B$17,"A",IF($O3963&lt;Assumptions!$B$18,"B",IF($O3963&lt;Assumptions!$B$19,"C",IF($O3963&lt;Assumptions!$B$20,"D","E"))))</f>
        <v>B</v>
      </c>
      <c r="S3963" s="75">
        <f t="shared" si="123"/>
        <v>1</v>
      </c>
    </row>
    <row r="3964" spans="1:19" ht="17.399999999999999" x14ac:dyDescent="0.3">
      <c r="A3964" s="39" t="s">
        <v>750</v>
      </c>
      <c r="B3964" s="39" t="s">
        <v>74</v>
      </c>
      <c r="C3964" s="39" t="s">
        <v>135</v>
      </c>
      <c r="D3964" s="39" t="s">
        <v>42</v>
      </c>
      <c r="E3964" s="70" t="s">
        <v>49</v>
      </c>
      <c r="F3964" s="70" t="s">
        <v>32</v>
      </c>
      <c r="G3964" s="78">
        <v>43518</v>
      </c>
      <c r="H3964" s="78">
        <v>45931</v>
      </c>
      <c r="I3964" s="69">
        <v>1821559.82</v>
      </c>
      <c r="J3964" s="70">
        <v>999</v>
      </c>
      <c r="K3964" s="71">
        <v>0.16800000000000001</v>
      </c>
      <c r="L3964" s="70">
        <v>0</v>
      </c>
      <c r="M3964" s="71">
        <v>0.73</v>
      </c>
      <c r="N3964" s="72"/>
      <c r="O3964" s="73">
        <f>MIN(1,MAX(0,(1/(1+EXP(-(Assumptions!$B$5 + Assumptions!$B$6*$N3964))))*Assumptions!$B$3))</f>
        <v>3.9165722796764356E-2</v>
      </c>
      <c r="P3964" s="73">
        <f>VLOOKUP($F3964,Assumptions!$A$23:$B$27,2,FALSE)*Assumptions!$B$4</f>
        <v>0.5</v>
      </c>
      <c r="Q3964" s="74">
        <f t="shared" si="122"/>
        <v>35671.353483921986</v>
      </c>
      <c r="R3964" s="75" t="str">
        <f>IF($O3964&lt;Assumptions!$B$17,"A",IF($O3964&lt;Assumptions!$B$18,"B",IF($O3964&lt;Assumptions!$B$19,"C",IF($O3964&lt;Assumptions!$B$20,"D","E"))))</f>
        <v>B</v>
      </c>
      <c r="S3964" s="75">
        <f t="shared" si="123"/>
        <v>1</v>
      </c>
    </row>
    <row r="3965" spans="1:19" ht="17.399999999999999" x14ac:dyDescent="0.3">
      <c r="A3965" s="39" t="s">
        <v>750</v>
      </c>
      <c r="B3965" s="39" t="s">
        <v>74</v>
      </c>
      <c r="C3965" s="39" t="s">
        <v>135</v>
      </c>
      <c r="D3965" s="39" t="s">
        <v>42</v>
      </c>
      <c r="E3965" s="70" t="s">
        <v>49</v>
      </c>
      <c r="F3965" s="70" t="s">
        <v>32</v>
      </c>
      <c r="G3965" s="78">
        <v>43518</v>
      </c>
      <c r="H3965" s="78">
        <v>45962</v>
      </c>
      <c r="I3965" s="69">
        <v>1821559.82</v>
      </c>
      <c r="J3965" s="70">
        <v>999</v>
      </c>
      <c r="K3965" s="71">
        <v>5.6000000000000001E-2</v>
      </c>
      <c r="L3965" s="70">
        <v>0</v>
      </c>
      <c r="M3965" s="71">
        <v>0.73</v>
      </c>
      <c r="N3965" s="72"/>
      <c r="O3965" s="73">
        <f>MIN(1,MAX(0,(1/(1+EXP(-(Assumptions!$B$5 + Assumptions!$B$6*$N3965))))*Assumptions!$B$3))</f>
        <v>3.9165722796764356E-2</v>
      </c>
      <c r="P3965" s="73">
        <f>VLOOKUP($F3965,Assumptions!$A$23:$B$27,2,FALSE)*Assumptions!$B$4</f>
        <v>0.5</v>
      </c>
      <c r="Q3965" s="74">
        <f t="shared" si="122"/>
        <v>35671.353483921986</v>
      </c>
      <c r="R3965" s="75" t="str">
        <f>IF($O3965&lt;Assumptions!$B$17,"A",IF($O3965&lt;Assumptions!$B$18,"B",IF($O3965&lt;Assumptions!$B$19,"C",IF($O3965&lt;Assumptions!$B$20,"D","E"))))</f>
        <v>B</v>
      </c>
      <c r="S3965" s="75">
        <f t="shared" si="123"/>
        <v>1</v>
      </c>
    </row>
    <row r="3966" spans="1:19" ht="17.399999999999999" x14ac:dyDescent="0.3">
      <c r="A3966" s="39" t="s">
        <v>750</v>
      </c>
      <c r="B3966" s="39" t="s">
        <v>74</v>
      </c>
      <c r="C3966" s="39" t="s">
        <v>135</v>
      </c>
      <c r="D3966" s="39" t="s">
        <v>42</v>
      </c>
      <c r="E3966" s="70" t="s">
        <v>49</v>
      </c>
      <c r="F3966" s="70" t="s">
        <v>32</v>
      </c>
      <c r="G3966" s="78">
        <v>43518</v>
      </c>
      <c r="H3966" s="78">
        <v>45992</v>
      </c>
      <c r="I3966" s="69">
        <v>1821559.82</v>
      </c>
      <c r="J3966" s="70">
        <v>999</v>
      </c>
      <c r="K3966" s="71">
        <v>0.13</v>
      </c>
      <c r="L3966" s="70">
        <v>0</v>
      </c>
      <c r="M3966" s="71">
        <v>0.73</v>
      </c>
      <c r="N3966" s="72"/>
      <c r="O3966" s="73">
        <f>MIN(1,MAX(0,(1/(1+EXP(-(Assumptions!$B$5 + Assumptions!$B$6*$N3966))))*Assumptions!$B$3))</f>
        <v>3.9165722796764356E-2</v>
      </c>
      <c r="P3966" s="73">
        <f>VLOOKUP($F3966,Assumptions!$A$23:$B$27,2,FALSE)*Assumptions!$B$4</f>
        <v>0.5</v>
      </c>
      <c r="Q3966" s="74">
        <f t="shared" si="122"/>
        <v>35671.353483921986</v>
      </c>
      <c r="R3966" s="75" t="str">
        <f>IF($O3966&lt;Assumptions!$B$17,"A",IF($O3966&lt;Assumptions!$B$18,"B",IF($O3966&lt;Assumptions!$B$19,"C",IF($O3966&lt;Assumptions!$B$20,"D","E"))))</f>
        <v>B</v>
      </c>
      <c r="S3966" s="75">
        <f t="shared" si="123"/>
        <v>1</v>
      </c>
    </row>
    <row r="3967" spans="1:19" ht="17.399999999999999" x14ac:dyDescent="0.3">
      <c r="A3967" s="39" t="s">
        <v>752</v>
      </c>
      <c r="B3967" s="39" t="s">
        <v>70</v>
      </c>
      <c r="C3967" s="39" t="s">
        <v>144</v>
      </c>
      <c r="D3967" s="39" t="s">
        <v>42</v>
      </c>
      <c r="E3967" s="70" t="s">
        <v>49</v>
      </c>
      <c r="F3967" s="70" t="s">
        <v>40</v>
      </c>
      <c r="G3967" s="78">
        <v>46003</v>
      </c>
      <c r="H3967" s="78">
        <v>45992</v>
      </c>
      <c r="I3967" s="69">
        <v>15446174.949999999</v>
      </c>
      <c r="J3967" s="70">
        <v>0</v>
      </c>
      <c r="K3967" s="71">
        <v>1.03</v>
      </c>
      <c r="L3967" s="70">
        <v>0</v>
      </c>
      <c r="M3967" s="71">
        <v>0.82199999999999995</v>
      </c>
      <c r="N3967" s="72"/>
      <c r="O3967" s="73">
        <f>MIN(1,MAX(0,(1/(1+EXP(-(Assumptions!$B$5 + Assumptions!$B$6*$N3967))))*Assumptions!$B$3))</f>
        <v>3.9165722796764356E-2</v>
      </c>
      <c r="P3967" s="73">
        <f>VLOOKUP($F3967,Assumptions!$A$23:$B$27,2,FALSE)*Assumptions!$B$4</f>
        <v>0.7</v>
      </c>
      <c r="Q3967" s="74">
        <f t="shared" si="122"/>
        <v>423472.42445341783</v>
      </c>
      <c r="R3967" s="75" t="str">
        <f>IF($O3967&lt;Assumptions!$B$17,"A",IF($O3967&lt;Assumptions!$B$18,"B",IF($O3967&lt;Assumptions!$B$19,"C",IF($O3967&lt;Assumptions!$B$20,"D","E"))))</f>
        <v>B</v>
      </c>
      <c r="S3967" s="75">
        <f t="shared" si="123"/>
        <v>0</v>
      </c>
    </row>
    <row r="3968" spans="1:19" ht="17.399999999999999" x14ac:dyDescent="0.3">
      <c r="A3968" s="39" t="s">
        <v>753</v>
      </c>
      <c r="B3968" s="39" t="s">
        <v>59</v>
      </c>
      <c r="C3968" s="39" t="s">
        <v>144</v>
      </c>
      <c r="D3968" s="39" t="s">
        <v>30</v>
      </c>
      <c r="E3968" s="70" t="s">
        <v>23</v>
      </c>
      <c r="F3968" s="70" t="s">
        <v>40</v>
      </c>
      <c r="G3968" s="78">
        <v>43876</v>
      </c>
      <c r="H3968" s="78">
        <v>45658</v>
      </c>
      <c r="I3968" s="69">
        <v>1620924.92</v>
      </c>
      <c r="J3968" s="70">
        <v>0</v>
      </c>
      <c r="K3968" s="71">
        <v>1.0089999999999999</v>
      </c>
      <c r="L3968" s="70">
        <v>0</v>
      </c>
      <c r="M3968" s="71">
        <v>0.91500000000000004</v>
      </c>
      <c r="N3968" s="72"/>
      <c r="O3968" s="73">
        <f>MIN(1,MAX(0,(1/(1+EXP(-(Assumptions!$B$5 + Assumptions!$B$6*$N3968))))*Assumptions!$B$3))</f>
        <v>3.9165722796764356E-2</v>
      </c>
      <c r="P3968" s="73">
        <f>VLOOKUP($F3968,Assumptions!$A$23:$B$27,2,FALSE)*Assumptions!$B$4</f>
        <v>0.7</v>
      </c>
      <c r="Q3968" s="74">
        <f t="shared" si="122"/>
        <v>44439.287263761209</v>
      </c>
      <c r="R3968" s="75" t="str">
        <f>IF($O3968&lt;Assumptions!$B$17,"A",IF($O3968&lt;Assumptions!$B$18,"B",IF($O3968&lt;Assumptions!$B$19,"C",IF($O3968&lt;Assumptions!$B$20,"D","E"))))</f>
        <v>B</v>
      </c>
      <c r="S3968" s="75">
        <f t="shared" si="123"/>
        <v>0</v>
      </c>
    </row>
    <row r="3969" spans="1:19" ht="17.399999999999999" x14ac:dyDescent="0.3">
      <c r="A3969" s="39" t="s">
        <v>753</v>
      </c>
      <c r="B3969" s="39" t="s">
        <v>59</v>
      </c>
      <c r="C3969" s="39" t="s">
        <v>144</v>
      </c>
      <c r="D3969" s="39" t="s">
        <v>30</v>
      </c>
      <c r="E3969" s="70" t="s">
        <v>23</v>
      </c>
      <c r="F3969" s="70" t="s">
        <v>40</v>
      </c>
      <c r="G3969" s="78">
        <v>43876</v>
      </c>
      <c r="H3969" s="78">
        <v>45689</v>
      </c>
      <c r="I3969" s="69">
        <v>1577635.49</v>
      </c>
      <c r="J3969" s="70">
        <v>35</v>
      </c>
      <c r="K3969" s="71">
        <v>0.77300000000000002</v>
      </c>
      <c r="L3969" s="70">
        <v>0</v>
      </c>
      <c r="M3969" s="71">
        <v>0.91500000000000004</v>
      </c>
      <c r="N3969" s="72"/>
      <c r="O3969" s="73">
        <f>MIN(1,MAX(0,(1/(1+EXP(-(Assumptions!$B$5 + Assumptions!$B$6*$N3969))))*Assumptions!$B$3))</f>
        <v>3.9165722796764356E-2</v>
      </c>
      <c r="P3969" s="73">
        <f>VLOOKUP($F3969,Assumptions!$A$23:$B$27,2,FALSE)*Assumptions!$B$4</f>
        <v>0.7</v>
      </c>
      <c r="Q3969" s="74">
        <f t="shared" ref="Q3969:Q4032" si="124">$I3969*$O3969*$P3969</f>
        <v>43252.463992974248</v>
      </c>
      <c r="R3969" s="75" t="str">
        <f>IF($O3969&lt;Assumptions!$B$17,"A",IF($O3969&lt;Assumptions!$B$18,"B",IF($O3969&lt;Assumptions!$B$19,"C",IF($O3969&lt;Assumptions!$B$20,"D","E"))))</f>
        <v>B</v>
      </c>
      <c r="S3969" s="75">
        <f t="shared" ref="S3969:S4032" si="125">--($J3969&gt;=180)</f>
        <v>0</v>
      </c>
    </row>
    <row r="3970" spans="1:19" ht="17.399999999999999" x14ac:dyDescent="0.3">
      <c r="A3970" s="39" t="s">
        <v>753</v>
      </c>
      <c r="B3970" s="39" t="s">
        <v>59</v>
      </c>
      <c r="C3970" s="39" t="s">
        <v>144</v>
      </c>
      <c r="D3970" s="39" t="s">
        <v>30</v>
      </c>
      <c r="E3970" s="70" t="s">
        <v>23</v>
      </c>
      <c r="F3970" s="70" t="s">
        <v>40</v>
      </c>
      <c r="G3970" s="78">
        <v>43876</v>
      </c>
      <c r="H3970" s="78">
        <v>45717</v>
      </c>
      <c r="I3970" s="69">
        <v>1543247.59</v>
      </c>
      <c r="J3970" s="70">
        <v>0</v>
      </c>
      <c r="K3970" s="71">
        <v>1.1379999999999999</v>
      </c>
      <c r="L3970" s="70">
        <v>0</v>
      </c>
      <c r="M3970" s="71">
        <v>0.91500000000000004</v>
      </c>
      <c r="N3970" s="72"/>
      <c r="O3970" s="73">
        <f>MIN(1,MAX(0,(1/(1+EXP(-(Assumptions!$B$5 + Assumptions!$B$6*$N3970))))*Assumptions!$B$3))</f>
        <v>3.9165722796764356E-2</v>
      </c>
      <c r="P3970" s="73">
        <f>VLOOKUP($F3970,Assumptions!$A$23:$B$27,2,FALSE)*Assumptions!$B$4</f>
        <v>0.7</v>
      </c>
      <c r="Q3970" s="74">
        <f t="shared" si="124"/>
        <v>42309.685121700255</v>
      </c>
      <c r="R3970" s="75" t="str">
        <f>IF($O3970&lt;Assumptions!$B$17,"A",IF($O3970&lt;Assumptions!$B$18,"B",IF($O3970&lt;Assumptions!$B$19,"C",IF($O3970&lt;Assumptions!$B$20,"D","E"))))</f>
        <v>B</v>
      </c>
      <c r="S3970" s="75">
        <f t="shared" si="125"/>
        <v>0</v>
      </c>
    </row>
    <row r="3971" spans="1:19" ht="17.399999999999999" x14ac:dyDescent="0.3">
      <c r="A3971" s="39" t="s">
        <v>753</v>
      </c>
      <c r="B3971" s="39" t="s">
        <v>59</v>
      </c>
      <c r="C3971" s="39" t="s">
        <v>144</v>
      </c>
      <c r="D3971" s="39" t="s">
        <v>30</v>
      </c>
      <c r="E3971" s="70" t="s">
        <v>23</v>
      </c>
      <c r="F3971" s="70" t="s">
        <v>40</v>
      </c>
      <c r="G3971" s="78">
        <v>43876</v>
      </c>
      <c r="H3971" s="78">
        <v>45748</v>
      </c>
      <c r="I3971" s="69">
        <v>1502046.07</v>
      </c>
      <c r="J3971" s="70">
        <v>0</v>
      </c>
      <c r="K3971" s="71">
        <v>0.96</v>
      </c>
      <c r="L3971" s="70">
        <v>0</v>
      </c>
      <c r="M3971" s="71">
        <v>0.91500000000000004</v>
      </c>
      <c r="N3971" s="72"/>
      <c r="O3971" s="73">
        <f>MIN(1,MAX(0,(1/(1+EXP(-(Assumptions!$B$5 + Assumptions!$B$6*$N3971))))*Assumptions!$B$3))</f>
        <v>3.9165722796764356E-2</v>
      </c>
      <c r="P3971" s="73">
        <f>VLOOKUP($F3971,Assumptions!$A$23:$B$27,2,FALSE)*Assumptions!$B$4</f>
        <v>0.7</v>
      </c>
      <c r="Q3971" s="74">
        <f t="shared" si="124"/>
        <v>41180.104003912515</v>
      </c>
      <c r="R3971" s="75" t="str">
        <f>IF($O3971&lt;Assumptions!$B$17,"A",IF($O3971&lt;Assumptions!$B$18,"B",IF($O3971&lt;Assumptions!$B$19,"C",IF($O3971&lt;Assumptions!$B$20,"D","E"))))</f>
        <v>B</v>
      </c>
      <c r="S3971" s="75">
        <f t="shared" si="125"/>
        <v>0</v>
      </c>
    </row>
    <row r="3972" spans="1:19" ht="17.399999999999999" x14ac:dyDescent="0.3">
      <c r="A3972" s="39" t="s">
        <v>753</v>
      </c>
      <c r="B3972" s="39" t="s">
        <v>59</v>
      </c>
      <c r="C3972" s="39" t="s">
        <v>144</v>
      </c>
      <c r="D3972" s="39" t="s">
        <v>30</v>
      </c>
      <c r="E3972" s="70" t="s">
        <v>23</v>
      </c>
      <c r="F3972" s="70" t="s">
        <v>40</v>
      </c>
      <c r="G3972" s="78">
        <v>43876</v>
      </c>
      <c r="H3972" s="78">
        <v>45778</v>
      </c>
      <c r="I3972" s="69">
        <v>1468527.42</v>
      </c>
      <c r="J3972" s="70">
        <v>0</v>
      </c>
      <c r="K3972" s="71">
        <v>1.0169999999999999</v>
      </c>
      <c r="L3972" s="70">
        <v>0</v>
      </c>
      <c r="M3972" s="71">
        <v>0.91500000000000004</v>
      </c>
      <c r="N3972" s="72"/>
      <c r="O3972" s="73">
        <f>MIN(1,MAX(0,(1/(1+EXP(-(Assumptions!$B$5 + Assumptions!$B$6*$N3972))))*Assumptions!$B$3))</f>
        <v>3.9165722796764356E-2</v>
      </c>
      <c r="P3972" s="73">
        <f>VLOOKUP($F3972,Assumptions!$A$23:$B$27,2,FALSE)*Assumptions!$B$4</f>
        <v>0.7</v>
      </c>
      <c r="Q3972" s="74">
        <f t="shared" si="124"/>
        <v>40261.156495817275</v>
      </c>
      <c r="R3972" s="75" t="str">
        <f>IF($O3972&lt;Assumptions!$B$17,"A",IF($O3972&lt;Assumptions!$B$18,"B",IF($O3972&lt;Assumptions!$B$19,"C",IF($O3972&lt;Assumptions!$B$20,"D","E"))))</f>
        <v>B</v>
      </c>
      <c r="S3972" s="75">
        <f t="shared" si="125"/>
        <v>0</v>
      </c>
    </row>
    <row r="3973" spans="1:19" ht="17.399999999999999" x14ac:dyDescent="0.3">
      <c r="A3973" s="39" t="s">
        <v>753</v>
      </c>
      <c r="B3973" s="39" t="s">
        <v>59</v>
      </c>
      <c r="C3973" s="39" t="s">
        <v>144</v>
      </c>
      <c r="D3973" s="39" t="s">
        <v>30</v>
      </c>
      <c r="E3973" s="70" t="s">
        <v>23</v>
      </c>
      <c r="F3973" s="70" t="s">
        <v>40</v>
      </c>
      <c r="G3973" s="78">
        <v>43876</v>
      </c>
      <c r="H3973" s="78">
        <v>45809</v>
      </c>
      <c r="I3973" s="69">
        <v>1432670.73</v>
      </c>
      <c r="J3973" s="70">
        <v>0</v>
      </c>
      <c r="K3973" s="71">
        <v>1.1479999999999999</v>
      </c>
      <c r="L3973" s="70">
        <v>0</v>
      </c>
      <c r="M3973" s="71">
        <v>0.91500000000000004</v>
      </c>
      <c r="N3973" s="72"/>
      <c r="O3973" s="73">
        <f>MIN(1,MAX(0,(1/(1+EXP(-(Assumptions!$B$5 + Assumptions!$B$6*$N3973))))*Assumptions!$B$3))</f>
        <v>3.9165722796764356E-2</v>
      </c>
      <c r="P3973" s="73">
        <f>VLOOKUP($F3973,Assumptions!$A$23:$B$27,2,FALSE)*Assumptions!$B$4</f>
        <v>0.7</v>
      </c>
      <c r="Q3973" s="74">
        <f t="shared" si="124"/>
        <v>39278.109269152614</v>
      </c>
      <c r="R3973" s="75" t="str">
        <f>IF($O3973&lt;Assumptions!$B$17,"A",IF($O3973&lt;Assumptions!$B$18,"B",IF($O3973&lt;Assumptions!$B$19,"C",IF($O3973&lt;Assumptions!$B$20,"D","E"))))</f>
        <v>B</v>
      </c>
      <c r="S3973" s="75">
        <f t="shared" si="125"/>
        <v>0</v>
      </c>
    </row>
    <row r="3974" spans="1:19" ht="17.399999999999999" x14ac:dyDescent="0.3">
      <c r="A3974" s="39" t="s">
        <v>753</v>
      </c>
      <c r="B3974" s="39" t="s">
        <v>59</v>
      </c>
      <c r="C3974" s="39" t="s">
        <v>144</v>
      </c>
      <c r="D3974" s="39" t="s">
        <v>30</v>
      </c>
      <c r="E3974" s="70" t="s">
        <v>23</v>
      </c>
      <c r="F3974" s="70" t="s">
        <v>40</v>
      </c>
      <c r="G3974" s="78">
        <v>43876</v>
      </c>
      <c r="H3974" s="78">
        <v>45839</v>
      </c>
      <c r="I3974" s="69">
        <v>1397370.8799999999</v>
      </c>
      <c r="J3974" s="70">
        <v>35</v>
      </c>
      <c r="K3974" s="71">
        <v>0.81699999999999995</v>
      </c>
      <c r="L3974" s="70">
        <v>0</v>
      </c>
      <c r="M3974" s="71">
        <v>0.91500000000000004</v>
      </c>
      <c r="N3974" s="72"/>
      <c r="O3974" s="73">
        <f>MIN(1,MAX(0,(1/(1+EXP(-(Assumptions!$B$5 + Assumptions!$B$6*$N3974))))*Assumptions!$B$3))</f>
        <v>3.9165722796764356E-2</v>
      </c>
      <c r="P3974" s="73">
        <f>VLOOKUP($F3974,Assumptions!$A$23:$B$27,2,FALSE)*Assumptions!$B$4</f>
        <v>0.7</v>
      </c>
      <c r="Q3974" s="74">
        <f t="shared" si="124"/>
        <v>38310.328371245465</v>
      </c>
      <c r="R3974" s="75" t="str">
        <f>IF($O3974&lt;Assumptions!$B$17,"A",IF($O3974&lt;Assumptions!$B$18,"B",IF($O3974&lt;Assumptions!$B$19,"C",IF($O3974&lt;Assumptions!$B$20,"D","E"))))</f>
        <v>B</v>
      </c>
      <c r="S3974" s="75">
        <f t="shared" si="125"/>
        <v>0</v>
      </c>
    </row>
    <row r="3975" spans="1:19" ht="17.399999999999999" x14ac:dyDescent="0.3">
      <c r="A3975" s="39" t="s">
        <v>753</v>
      </c>
      <c r="B3975" s="39" t="s">
        <v>59</v>
      </c>
      <c r="C3975" s="39" t="s">
        <v>144</v>
      </c>
      <c r="D3975" s="39" t="s">
        <v>30</v>
      </c>
      <c r="E3975" s="70" t="s">
        <v>23</v>
      </c>
      <c r="F3975" s="70" t="s">
        <v>40</v>
      </c>
      <c r="G3975" s="78">
        <v>43876</v>
      </c>
      <c r="H3975" s="78">
        <v>45870</v>
      </c>
      <c r="I3975" s="69">
        <v>1362386.37</v>
      </c>
      <c r="J3975" s="70">
        <v>0</v>
      </c>
      <c r="K3975" s="71">
        <v>1.1319999999999999</v>
      </c>
      <c r="L3975" s="70">
        <v>0</v>
      </c>
      <c r="M3975" s="71">
        <v>0.91500000000000004</v>
      </c>
      <c r="N3975" s="72"/>
      <c r="O3975" s="73">
        <f>MIN(1,MAX(0,(1/(1+EXP(-(Assumptions!$B$5 + Assumptions!$B$6*$N3975))))*Assumptions!$B$3))</f>
        <v>3.9165722796764356E-2</v>
      </c>
      <c r="P3975" s="73">
        <f>VLOOKUP($F3975,Assumptions!$A$23:$B$27,2,FALSE)*Assumptions!$B$4</f>
        <v>0.7</v>
      </c>
      <c r="Q3975" s="74">
        <f t="shared" si="124"/>
        <v>37351.192836657028</v>
      </c>
      <c r="R3975" s="75" t="str">
        <f>IF($O3975&lt;Assumptions!$B$17,"A",IF($O3975&lt;Assumptions!$B$18,"B",IF($O3975&lt;Assumptions!$B$19,"C",IF($O3975&lt;Assumptions!$B$20,"D","E"))))</f>
        <v>B</v>
      </c>
      <c r="S3975" s="75">
        <f t="shared" si="125"/>
        <v>0</v>
      </c>
    </row>
    <row r="3976" spans="1:19" ht="17.399999999999999" x14ac:dyDescent="0.3">
      <c r="A3976" s="39" t="s">
        <v>753</v>
      </c>
      <c r="B3976" s="39" t="s">
        <v>59</v>
      </c>
      <c r="C3976" s="39" t="s">
        <v>144</v>
      </c>
      <c r="D3976" s="39" t="s">
        <v>30</v>
      </c>
      <c r="E3976" s="70" t="s">
        <v>23</v>
      </c>
      <c r="F3976" s="70" t="s">
        <v>40</v>
      </c>
      <c r="G3976" s="78">
        <v>43876</v>
      </c>
      <c r="H3976" s="78">
        <v>45901</v>
      </c>
      <c r="I3976" s="69">
        <v>1329820.32</v>
      </c>
      <c r="J3976" s="70">
        <v>0</v>
      </c>
      <c r="K3976" s="71">
        <v>0.97</v>
      </c>
      <c r="L3976" s="70">
        <v>0</v>
      </c>
      <c r="M3976" s="71">
        <v>0.91500000000000004</v>
      </c>
      <c r="N3976" s="72"/>
      <c r="O3976" s="73">
        <f>MIN(1,MAX(0,(1/(1+EXP(-(Assumptions!$B$5 + Assumptions!$B$6*$N3976))))*Assumptions!$B$3))</f>
        <v>3.9165722796764356E-2</v>
      </c>
      <c r="P3976" s="73">
        <f>VLOOKUP($F3976,Assumptions!$A$23:$B$27,2,FALSE)*Assumptions!$B$4</f>
        <v>0.7</v>
      </c>
      <c r="Q3976" s="74">
        <f t="shared" si="124"/>
        <v>36458.361815837125</v>
      </c>
      <c r="R3976" s="75" t="str">
        <f>IF($O3976&lt;Assumptions!$B$17,"A",IF($O3976&lt;Assumptions!$B$18,"B",IF($O3976&lt;Assumptions!$B$19,"C",IF($O3976&lt;Assumptions!$B$20,"D","E"))))</f>
        <v>B</v>
      </c>
      <c r="S3976" s="75">
        <f t="shared" si="125"/>
        <v>0</v>
      </c>
    </row>
    <row r="3977" spans="1:19" ht="17.399999999999999" x14ac:dyDescent="0.3">
      <c r="A3977" s="39" t="s">
        <v>753</v>
      </c>
      <c r="B3977" s="39" t="s">
        <v>59</v>
      </c>
      <c r="C3977" s="39" t="s">
        <v>144</v>
      </c>
      <c r="D3977" s="39" t="s">
        <v>30</v>
      </c>
      <c r="E3977" s="70" t="s">
        <v>23</v>
      </c>
      <c r="F3977" s="70" t="s">
        <v>40</v>
      </c>
      <c r="G3977" s="78">
        <v>43876</v>
      </c>
      <c r="H3977" s="78">
        <v>45931</v>
      </c>
      <c r="I3977" s="69">
        <v>1295159.98</v>
      </c>
      <c r="J3977" s="70">
        <v>95</v>
      </c>
      <c r="K3977" s="71">
        <v>0.182</v>
      </c>
      <c r="L3977" s="70">
        <v>0</v>
      </c>
      <c r="M3977" s="71">
        <v>0.91500000000000004</v>
      </c>
      <c r="N3977" s="72"/>
      <c r="O3977" s="73">
        <f>MIN(1,MAX(0,(1/(1+EXP(-(Assumptions!$B$5 + Assumptions!$B$6*$N3977))))*Assumptions!$B$3))</f>
        <v>3.9165722796764356E-2</v>
      </c>
      <c r="P3977" s="73">
        <f>VLOOKUP($F3977,Assumptions!$A$23:$B$27,2,FALSE)*Assumptions!$B$4</f>
        <v>0.7</v>
      </c>
      <c r="Q3977" s="74">
        <f t="shared" si="124"/>
        <v>35508.113727900003</v>
      </c>
      <c r="R3977" s="75" t="str">
        <f>IF($O3977&lt;Assumptions!$B$17,"A",IF($O3977&lt;Assumptions!$B$18,"B",IF($O3977&lt;Assumptions!$B$19,"C",IF($O3977&lt;Assumptions!$B$20,"D","E"))))</f>
        <v>B</v>
      </c>
      <c r="S3977" s="75">
        <f t="shared" si="125"/>
        <v>0</v>
      </c>
    </row>
    <row r="3978" spans="1:19" ht="17.399999999999999" x14ac:dyDescent="0.3">
      <c r="A3978" s="39" t="s">
        <v>753</v>
      </c>
      <c r="B3978" s="39" t="s">
        <v>59</v>
      </c>
      <c r="C3978" s="39" t="s">
        <v>144</v>
      </c>
      <c r="D3978" s="39" t="s">
        <v>30</v>
      </c>
      <c r="E3978" s="70" t="s">
        <v>23</v>
      </c>
      <c r="F3978" s="70" t="s">
        <v>40</v>
      </c>
      <c r="G3978" s="78">
        <v>43876</v>
      </c>
      <c r="H3978" s="78">
        <v>45962</v>
      </c>
      <c r="I3978" s="69">
        <v>1263988.52</v>
      </c>
      <c r="J3978" s="70">
        <v>0</v>
      </c>
      <c r="K3978" s="71">
        <v>1.1060000000000001</v>
      </c>
      <c r="L3978" s="70">
        <v>0</v>
      </c>
      <c r="M3978" s="71">
        <v>0.91500000000000004</v>
      </c>
      <c r="N3978" s="72"/>
      <c r="O3978" s="73">
        <f>MIN(1,MAX(0,(1/(1+EXP(-(Assumptions!$B$5 + Assumptions!$B$6*$N3978))))*Assumptions!$B$3))</f>
        <v>3.9165722796764356E-2</v>
      </c>
      <c r="P3978" s="73">
        <f>VLOOKUP($F3978,Assumptions!$A$23:$B$27,2,FALSE)*Assumptions!$B$4</f>
        <v>0.7</v>
      </c>
      <c r="Q3978" s="74">
        <f t="shared" si="124"/>
        <v>34653.516794828705</v>
      </c>
      <c r="R3978" s="75" t="str">
        <f>IF($O3978&lt;Assumptions!$B$17,"A",IF($O3978&lt;Assumptions!$B$18,"B",IF($O3978&lt;Assumptions!$B$19,"C",IF($O3978&lt;Assumptions!$B$20,"D","E"))))</f>
        <v>B</v>
      </c>
      <c r="S3978" s="75">
        <f t="shared" si="125"/>
        <v>0</v>
      </c>
    </row>
    <row r="3979" spans="1:19" ht="17.399999999999999" x14ac:dyDescent="0.3">
      <c r="A3979" s="39" t="s">
        <v>753</v>
      </c>
      <c r="B3979" s="39" t="s">
        <v>59</v>
      </c>
      <c r="C3979" s="39" t="s">
        <v>144</v>
      </c>
      <c r="D3979" s="39" t="s">
        <v>30</v>
      </c>
      <c r="E3979" s="70" t="s">
        <v>23</v>
      </c>
      <c r="F3979" s="70" t="s">
        <v>40</v>
      </c>
      <c r="G3979" s="78">
        <v>43876</v>
      </c>
      <c r="H3979" s="78">
        <v>45992</v>
      </c>
      <c r="I3979" s="69">
        <v>1233725.18</v>
      </c>
      <c r="J3979" s="70">
        <v>35</v>
      </c>
      <c r="K3979" s="71">
        <v>0.51800000000000002</v>
      </c>
      <c r="L3979" s="70">
        <v>0</v>
      </c>
      <c r="M3979" s="71">
        <v>0.91500000000000004</v>
      </c>
      <c r="N3979" s="72"/>
      <c r="O3979" s="73">
        <f>MIN(1,MAX(0,(1/(1+EXP(-(Assumptions!$B$5 + Assumptions!$B$6*$N3979))))*Assumptions!$B$3))</f>
        <v>3.9165722796764356E-2</v>
      </c>
      <c r="P3979" s="73">
        <f>VLOOKUP($F3979,Assumptions!$A$23:$B$27,2,FALSE)*Assumptions!$B$4</f>
        <v>0.7</v>
      </c>
      <c r="Q3979" s="74">
        <f t="shared" si="124"/>
        <v>33823.816885087741</v>
      </c>
      <c r="R3979" s="75" t="str">
        <f>IF($O3979&lt;Assumptions!$B$17,"A",IF($O3979&lt;Assumptions!$B$18,"B",IF($O3979&lt;Assumptions!$B$19,"C",IF($O3979&lt;Assumptions!$B$20,"D","E"))))</f>
        <v>B</v>
      </c>
      <c r="S3979" s="75">
        <f t="shared" si="125"/>
        <v>0</v>
      </c>
    </row>
    <row r="3980" spans="1:19" ht="17.399999999999999" x14ac:dyDescent="0.3">
      <c r="A3980" s="39" t="s">
        <v>755</v>
      </c>
      <c r="B3980" s="39" t="s">
        <v>69</v>
      </c>
      <c r="C3980" s="39" t="s">
        <v>190</v>
      </c>
      <c r="D3980" s="39" t="s">
        <v>26</v>
      </c>
      <c r="E3980" s="70" t="s">
        <v>31</v>
      </c>
      <c r="F3980" s="70" t="s">
        <v>28</v>
      </c>
      <c r="G3980" s="78">
        <v>45628</v>
      </c>
      <c r="H3980" s="78">
        <v>45658</v>
      </c>
      <c r="I3980" s="69">
        <v>108342643.43000001</v>
      </c>
      <c r="J3980" s="70">
        <v>0</v>
      </c>
      <c r="K3980" s="71">
        <v>1.0129999999999999</v>
      </c>
      <c r="L3980" s="70">
        <v>0</v>
      </c>
      <c r="M3980" s="71">
        <v>0.51500000000000001</v>
      </c>
      <c r="N3980" s="72"/>
      <c r="O3980" s="73">
        <f>MIN(1,MAX(0,(1/(1+EXP(-(Assumptions!$B$5 + Assumptions!$B$6*$N3980))))*Assumptions!$B$3))</f>
        <v>3.9165722796764356E-2</v>
      </c>
      <c r="P3980" s="73">
        <f>VLOOKUP($F3980,Assumptions!$A$23:$B$27,2,FALSE)*Assumptions!$B$4</f>
        <v>0.35</v>
      </c>
      <c r="Q3980" s="74">
        <f t="shared" si="124"/>
        <v>1485161.278876822</v>
      </c>
      <c r="R3980" s="75" t="str">
        <f>IF($O3980&lt;Assumptions!$B$17,"A",IF($O3980&lt;Assumptions!$B$18,"B",IF($O3980&lt;Assumptions!$B$19,"C",IF($O3980&lt;Assumptions!$B$20,"D","E"))))</f>
        <v>B</v>
      </c>
      <c r="S3980" s="75">
        <f t="shared" si="125"/>
        <v>0</v>
      </c>
    </row>
    <row r="3981" spans="1:19" ht="17.399999999999999" x14ac:dyDescent="0.3">
      <c r="A3981" s="39" t="s">
        <v>755</v>
      </c>
      <c r="B3981" s="39" t="s">
        <v>69</v>
      </c>
      <c r="C3981" s="39" t="s">
        <v>190</v>
      </c>
      <c r="D3981" s="39" t="s">
        <v>26</v>
      </c>
      <c r="E3981" s="70" t="s">
        <v>31</v>
      </c>
      <c r="F3981" s="70" t="s">
        <v>28</v>
      </c>
      <c r="G3981" s="78">
        <v>45628</v>
      </c>
      <c r="H3981" s="78">
        <v>45689</v>
      </c>
      <c r="I3981" s="69">
        <v>106341965.62</v>
      </c>
      <c r="J3981" s="70">
        <v>0</v>
      </c>
      <c r="K3981" s="71">
        <v>1.0489999999999999</v>
      </c>
      <c r="L3981" s="70">
        <v>0</v>
      </c>
      <c r="M3981" s="71">
        <v>0.51500000000000001</v>
      </c>
      <c r="N3981" s="72"/>
      <c r="O3981" s="73">
        <f>MIN(1,MAX(0,(1/(1+EXP(-(Assumptions!$B$5 + Assumptions!$B$6*$N3981))))*Assumptions!$B$3))</f>
        <v>3.9165722796764356E-2</v>
      </c>
      <c r="P3981" s="73">
        <f>VLOOKUP($F3981,Assumptions!$A$23:$B$27,2,FALSE)*Assumptions!$B$4</f>
        <v>0.35</v>
      </c>
      <c r="Q3981" s="74">
        <f t="shared" si="124"/>
        <v>1457735.9814975879</v>
      </c>
      <c r="R3981" s="75" t="str">
        <f>IF($O3981&lt;Assumptions!$B$17,"A",IF($O3981&lt;Assumptions!$B$18,"B",IF($O3981&lt;Assumptions!$B$19,"C",IF($O3981&lt;Assumptions!$B$20,"D","E"))))</f>
        <v>B</v>
      </c>
      <c r="S3981" s="75">
        <f t="shared" si="125"/>
        <v>0</v>
      </c>
    </row>
    <row r="3982" spans="1:19" ht="17.399999999999999" x14ac:dyDescent="0.3">
      <c r="A3982" s="39" t="s">
        <v>755</v>
      </c>
      <c r="B3982" s="39" t="s">
        <v>69</v>
      </c>
      <c r="C3982" s="39" t="s">
        <v>190</v>
      </c>
      <c r="D3982" s="39" t="s">
        <v>26</v>
      </c>
      <c r="E3982" s="70" t="s">
        <v>31</v>
      </c>
      <c r="F3982" s="70" t="s">
        <v>28</v>
      </c>
      <c r="G3982" s="78">
        <v>45628</v>
      </c>
      <c r="H3982" s="78">
        <v>45717</v>
      </c>
      <c r="I3982" s="69">
        <v>104728635.89</v>
      </c>
      <c r="J3982" s="70">
        <v>65</v>
      </c>
      <c r="K3982" s="71">
        <v>0.59399999999999997</v>
      </c>
      <c r="L3982" s="70">
        <v>0</v>
      </c>
      <c r="M3982" s="71">
        <v>0.51500000000000001</v>
      </c>
      <c r="N3982" s="72"/>
      <c r="O3982" s="73">
        <f>MIN(1,MAX(0,(1/(1+EXP(-(Assumptions!$B$5 + Assumptions!$B$6*$N3982))))*Assumptions!$B$3))</f>
        <v>3.9165722796764356E-2</v>
      </c>
      <c r="P3982" s="73">
        <f>VLOOKUP($F3982,Assumptions!$A$23:$B$27,2,FALSE)*Assumptions!$B$4</f>
        <v>0.35</v>
      </c>
      <c r="Q3982" s="74">
        <f t="shared" si="124"/>
        <v>1435620.4527528521</v>
      </c>
      <c r="R3982" s="75" t="str">
        <f>IF($O3982&lt;Assumptions!$B$17,"A",IF($O3982&lt;Assumptions!$B$18,"B",IF($O3982&lt;Assumptions!$B$19,"C",IF($O3982&lt;Assumptions!$B$20,"D","E"))))</f>
        <v>B</v>
      </c>
      <c r="S3982" s="75">
        <f t="shared" si="125"/>
        <v>0</v>
      </c>
    </row>
    <row r="3983" spans="1:19" ht="17.399999999999999" x14ac:dyDescent="0.3">
      <c r="A3983" s="39" t="s">
        <v>755</v>
      </c>
      <c r="B3983" s="39" t="s">
        <v>69</v>
      </c>
      <c r="C3983" s="39" t="s">
        <v>190</v>
      </c>
      <c r="D3983" s="39" t="s">
        <v>26</v>
      </c>
      <c r="E3983" s="70" t="s">
        <v>31</v>
      </c>
      <c r="F3983" s="70" t="s">
        <v>28</v>
      </c>
      <c r="G3983" s="78">
        <v>45628</v>
      </c>
      <c r="H3983" s="78">
        <v>45748</v>
      </c>
      <c r="I3983" s="69">
        <v>102992939.34</v>
      </c>
      <c r="J3983" s="70">
        <v>0</v>
      </c>
      <c r="K3983" s="71">
        <v>1.018</v>
      </c>
      <c r="L3983" s="70">
        <v>0</v>
      </c>
      <c r="M3983" s="71">
        <v>0.51500000000000001</v>
      </c>
      <c r="N3983" s="72"/>
      <c r="O3983" s="73">
        <f>MIN(1,MAX(0,(1/(1+EXP(-(Assumptions!$B$5 + Assumptions!$B$6*$N3983))))*Assumptions!$B$3))</f>
        <v>3.9165722796764356E-2</v>
      </c>
      <c r="P3983" s="73">
        <f>VLOOKUP($F3983,Assumptions!$A$23:$B$27,2,FALSE)*Assumptions!$B$4</f>
        <v>0.35</v>
      </c>
      <c r="Q3983" s="74">
        <f t="shared" si="124"/>
        <v>1411827.5192750422</v>
      </c>
      <c r="R3983" s="75" t="str">
        <f>IF($O3983&lt;Assumptions!$B$17,"A",IF($O3983&lt;Assumptions!$B$18,"B",IF($O3983&lt;Assumptions!$B$19,"C",IF($O3983&lt;Assumptions!$B$20,"D","E"))))</f>
        <v>B</v>
      </c>
      <c r="S3983" s="75">
        <f t="shared" si="125"/>
        <v>0</v>
      </c>
    </row>
    <row r="3984" spans="1:19" ht="17.399999999999999" x14ac:dyDescent="0.3">
      <c r="A3984" s="39" t="s">
        <v>755</v>
      </c>
      <c r="B3984" s="39" t="s">
        <v>69</v>
      </c>
      <c r="C3984" s="39" t="s">
        <v>190</v>
      </c>
      <c r="D3984" s="39" t="s">
        <v>26</v>
      </c>
      <c r="E3984" s="70" t="s">
        <v>31</v>
      </c>
      <c r="F3984" s="70" t="s">
        <v>28</v>
      </c>
      <c r="G3984" s="78">
        <v>45628</v>
      </c>
      <c r="H3984" s="78">
        <v>45778</v>
      </c>
      <c r="I3984" s="69">
        <v>100857325.54000001</v>
      </c>
      <c r="J3984" s="70">
        <v>0</v>
      </c>
      <c r="K3984" s="71">
        <v>1.077</v>
      </c>
      <c r="L3984" s="70">
        <v>0</v>
      </c>
      <c r="M3984" s="71">
        <v>0.51500000000000001</v>
      </c>
      <c r="N3984" s="72"/>
      <c r="O3984" s="73">
        <f>MIN(1,MAX(0,(1/(1+EXP(-(Assumptions!$B$5 + Assumptions!$B$6*$N3984))))*Assumptions!$B$3))</f>
        <v>3.9165722796764356E-2</v>
      </c>
      <c r="P3984" s="73">
        <f>VLOOKUP($F3984,Assumptions!$A$23:$B$27,2,FALSE)*Assumptions!$B$4</f>
        <v>0.35</v>
      </c>
      <c r="Q3984" s="74">
        <f t="shared" si="124"/>
        <v>1382552.5189429317</v>
      </c>
      <c r="R3984" s="75" t="str">
        <f>IF($O3984&lt;Assumptions!$B$17,"A",IF($O3984&lt;Assumptions!$B$18,"B",IF($O3984&lt;Assumptions!$B$19,"C",IF($O3984&lt;Assumptions!$B$20,"D","E"))))</f>
        <v>B</v>
      </c>
      <c r="S3984" s="75">
        <f t="shared" si="125"/>
        <v>0</v>
      </c>
    </row>
    <row r="3985" spans="1:19" ht="17.399999999999999" x14ac:dyDescent="0.3">
      <c r="A3985" s="39" t="s">
        <v>755</v>
      </c>
      <c r="B3985" s="39" t="s">
        <v>69</v>
      </c>
      <c r="C3985" s="39" t="s">
        <v>190</v>
      </c>
      <c r="D3985" s="39" t="s">
        <v>26</v>
      </c>
      <c r="E3985" s="70" t="s">
        <v>31</v>
      </c>
      <c r="F3985" s="70" t="s">
        <v>28</v>
      </c>
      <c r="G3985" s="78">
        <v>45628</v>
      </c>
      <c r="H3985" s="78">
        <v>45809</v>
      </c>
      <c r="I3985" s="69">
        <v>99267683.290000007</v>
      </c>
      <c r="J3985" s="70">
        <v>0</v>
      </c>
      <c r="K3985" s="71">
        <v>1.077</v>
      </c>
      <c r="L3985" s="70">
        <v>0</v>
      </c>
      <c r="M3985" s="71">
        <v>0.51500000000000001</v>
      </c>
      <c r="N3985" s="72"/>
      <c r="O3985" s="73">
        <f>MIN(1,MAX(0,(1/(1+EXP(-(Assumptions!$B$5 + Assumptions!$B$6*$N3985))))*Assumptions!$B$3))</f>
        <v>3.9165722796764356E-2</v>
      </c>
      <c r="P3985" s="73">
        <f>VLOOKUP($F3985,Assumptions!$A$23:$B$27,2,FALSE)*Assumptions!$B$4</f>
        <v>0.35</v>
      </c>
      <c r="Q3985" s="74">
        <f t="shared" si="124"/>
        <v>1360761.698244598</v>
      </c>
      <c r="R3985" s="75" t="str">
        <f>IF($O3985&lt;Assumptions!$B$17,"A",IF($O3985&lt;Assumptions!$B$18,"B",IF($O3985&lt;Assumptions!$B$19,"C",IF($O3985&lt;Assumptions!$B$20,"D","E"))))</f>
        <v>B</v>
      </c>
      <c r="S3985" s="75">
        <f t="shared" si="125"/>
        <v>0</v>
      </c>
    </row>
    <row r="3986" spans="1:19" ht="17.399999999999999" x14ac:dyDescent="0.3">
      <c r="A3986" s="39" t="s">
        <v>755</v>
      </c>
      <c r="B3986" s="39" t="s">
        <v>69</v>
      </c>
      <c r="C3986" s="39" t="s">
        <v>190</v>
      </c>
      <c r="D3986" s="39" t="s">
        <v>26</v>
      </c>
      <c r="E3986" s="70" t="s">
        <v>31</v>
      </c>
      <c r="F3986" s="70" t="s">
        <v>28</v>
      </c>
      <c r="G3986" s="78">
        <v>45628</v>
      </c>
      <c r="H3986" s="78">
        <v>45839</v>
      </c>
      <c r="I3986" s="69">
        <v>97791885.219999999</v>
      </c>
      <c r="J3986" s="70">
        <v>0</v>
      </c>
      <c r="K3986" s="71">
        <v>1.1379999999999999</v>
      </c>
      <c r="L3986" s="70">
        <v>0</v>
      </c>
      <c r="M3986" s="71">
        <v>0.51500000000000001</v>
      </c>
      <c r="N3986" s="72"/>
      <c r="O3986" s="73">
        <f>MIN(1,MAX(0,(1/(1+EXP(-(Assumptions!$B$5 + Assumptions!$B$6*$N3986))))*Assumptions!$B$3))</f>
        <v>3.9165722796764356E-2</v>
      </c>
      <c r="P3986" s="73">
        <f>VLOOKUP($F3986,Assumptions!$A$23:$B$27,2,FALSE)*Assumptions!$B$4</f>
        <v>0.35</v>
      </c>
      <c r="Q3986" s="74">
        <f t="shared" si="124"/>
        <v>1340531.4539048311</v>
      </c>
      <c r="R3986" s="75" t="str">
        <f>IF($O3986&lt;Assumptions!$B$17,"A",IF($O3986&lt;Assumptions!$B$18,"B",IF($O3986&lt;Assumptions!$B$19,"C",IF($O3986&lt;Assumptions!$B$20,"D","E"))))</f>
        <v>B</v>
      </c>
      <c r="S3986" s="75">
        <f t="shared" si="125"/>
        <v>0</v>
      </c>
    </row>
    <row r="3987" spans="1:19" ht="17.399999999999999" x14ac:dyDescent="0.3">
      <c r="A3987" s="39" t="s">
        <v>755</v>
      </c>
      <c r="B3987" s="39" t="s">
        <v>69</v>
      </c>
      <c r="C3987" s="39" t="s">
        <v>190</v>
      </c>
      <c r="D3987" s="39" t="s">
        <v>26</v>
      </c>
      <c r="E3987" s="70" t="s">
        <v>31</v>
      </c>
      <c r="F3987" s="70" t="s">
        <v>28</v>
      </c>
      <c r="G3987" s="78">
        <v>45628</v>
      </c>
      <c r="H3987" s="78">
        <v>45870</v>
      </c>
      <c r="I3987" s="69">
        <v>95883030.269999996</v>
      </c>
      <c r="J3987" s="70">
        <v>15</v>
      </c>
      <c r="K3987" s="71">
        <v>0.96799999999999997</v>
      </c>
      <c r="L3987" s="70">
        <v>0</v>
      </c>
      <c r="M3987" s="71">
        <v>0.51500000000000001</v>
      </c>
      <c r="N3987" s="72"/>
      <c r="O3987" s="73">
        <f>MIN(1,MAX(0,(1/(1+EXP(-(Assumptions!$B$5 + Assumptions!$B$6*$N3987))))*Assumptions!$B$3))</f>
        <v>3.9165722796764356E-2</v>
      </c>
      <c r="P3987" s="73">
        <f>VLOOKUP($F3987,Assumptions!$A$23:$B$27,2,FALSE)*Assumptions!$B$4</f>
        <v>0.35</v>
      </c>
      <c r="Q3987" s="74">
        <f t="shared" si="124"/>
        <v>1314364.8645640048</v>
      </c>
      <c r="R3987" s="75" t="str">
        <f>IF($O3987&lt;Assumptions!$B$17,"A",IF($O3987&lt;Assumptions!$B$18,"B",IF($O3987&lt;Assumptions!$B$19,"C",IF($O3987&lt;Assumptions!$B$20,"D","E"))))</f>
        <v>B</v>
      </c>
      <c r="S3987" s="75">
        <f t="shared" si="125"/>
        <v>0</v>
      </c>
    </row>
    <row r="3988" spans="1:19" ht="17.399999999999999" x14ac:dyDescent="0.3">
      <c r="A3988" s="39" t="s">
        <v>755</v>
      </c>
      <c r="B3988" s="39" t="s">
        <v>69</v>
      </c>
      <c r="C3988" s="39" t="s">
        <v>190</v>
      </c>
      <c r="D3988" s="39" t="s">
        <v>26</v>
      </c>
      <c r="E3988" s="70" t="s">
        <v>31</v>
      </c>
      <c r="F3988" s="70" t="s">
        <v>28</v>
      </c>
      <c r="G3988" s="78">
        <v>45628</v>
      </c>
      <c r="H3988" s="78">
        <v>45901</v>
      </c>
      <c r="I3988" s="69">
        <v>94107531.219999999</v>
      </c>
      <c r="J3988" s="70">
        <v>0</v>
      </c>
      <c r="K3988" s="71">
        <v>1.046</v>
      </c>
      <c r="L3988" s="70">
        <v>0</v>
      </c>
      <c r="M3988" s="71">
        <v>0.51500000000000001</v>
      </c>
      <c r="N3988" s="72"/>
      <c r="O3988" s="73">
        <f>MIN(1,MAX(0,(1/(1+EXP(-(Assumptions!$B$5 + Assumptions!$B$6*$N3988))))*Assumptions!$B$3))</f>
        <v>3.9165722796764356E-2</v>
      </c>
      <c r="P3988" s="73">
        <f>VLOOKUP($F3988,Assumptions!$A$23:$B$27,2,FALSE)*Assumptions!$B$4</f>
        <v>0.35</v>
      </c>
      <c r="Q3988" s="74">
        <f t="shared" si="124"/>
        <v>1290026.3182976285</v>
      </c>
      <c r="R3988" s="75" t="str">
        <f>IF($O3988&lt;Assumptions!$B$17,"A",IF($O3988&lt;Assumptions!$B$18,"B",IF($O3988&lt;Assumptions!$B$19,"C",IF($O3988&lt;Assumptions!$B$20,"D","E"))))</f>
        <v>B</v>
      </c>
      <c r="S3988" s="75">
        <f t="shared" si="125"/>
        <v>0</v>
      </c>
    </row>
    <row r="3989" spans="1:19" ht="17.399999999999999" x14ac:dyDescent="0.3">
      <c r="A3989" s="39" t="s">
        <v>755</v>
      </c>
      <c r="B3989" s="39" t="s">
        <v>69</v>
      </c>
      <c r="C3989" s="39" t="s">
        <v>190</v>
      </c>
      <c r="D3989" s="39" t="s">
        <v>26</v>
      </c>
      <c r="E3989" s="70" t="s">
        <v>31</v>
      </c>
      <c r="F3989" s="70" t="s">
        <v>28</v>
      </c>
      <c r="G3989" s="78">
        <v>45628</v>
      </c>
      <c r="H3989" s="78">
        <v>45931</v>
      </c>
      <c r="I3989" s="69">
        <v>92197285.450000003</v>
      </c>
      <c r="J3989" s="70">
        <v>220</v>
      </c>
      <c r="K3989" s="71">
        <v>0.34100000000000003</v>
      </c>
      <c r="L3989" s="70">
        <v>0</v>
      </c>
      <c r="M3989" s="71">
        <v>0.51500000000000001</v>
      </c>
      <c r="N3989" s="72"/>
      <c r="O3989" s="73">
        <f>MIN(1,MAX(0,(1/(1+EXP(-(Assumptions!$B$5 + Assumptions!$B$6*$N3989))))*Assumptions!$B$3))</f>
        <v>3.9165722796764356E-2</v>
      </c>
      <c r="P3989" s="73">
        <f>VLOOKUP($F3989,Assumptions!$A$23:$B$27,2,FALSE)*Assumptions!$B$4</f>
        <v>0.35</v>
      </c>
      <c r="Q3989" s="74">
        <f t="shared" si="124"/>
        <v>1263840.6635920994</v>
      </c>
      <c r="R3989" s="75" t="str">
        <f>IF($O3989&lt;Assumptions!$B$17,"A",IF($O3989&lt;Assumptions!$B$18,"B",IF($O3989&lt;Assumptions!$B$19,"C",IF($O3989&lt;Assumptions!$B$20,"D","E"))))</f>
        <v>B</v>
      </c>
      <c r="S3989" s="75">
        <f t="shared" si="125"/>
        <v>1</v>
      </c>
    </row>
    <row r="3990" spans="1:19" ht="17.399999999999999" x14ac:dyDescent="0.3">
      <c r="A3990" s="39" t="s">
        <v>755</v>
      </c>
      <c r="B3990" s="39" t="s">
        <v>69</v>
      </c>
      <c r="C3990" s="39" t="s">
        <v>190</v>
      </c>
      <c r="D3990" s="39" t="s">
        <v>26</v>
      </c>
      <c r="E3990" s="70" t="s">
        <v>31</v>
      </c>
      <c r="F3990" s="70" t="s">
        <v>28</v>
      </c>
      <c r="G3990" s="78">
        <v>45628</v>
      </c>
      <c r="H3990" s="78">
        <v>45962</v>
      </c>
      <c r="I3990" s="69">
        <v>90655526.019999996</v>
      </c>
      <c r="J3990" s="70">
        <v>0</v>
      </c>
      <c r="K3990" s="71">
        <v>0.95799999999999996</v>
      </c>
      <c r="L3990" s="70">
        <v>0</v>
      </c>
      <c r="M3990" s="71">
        <v>0.51500000000000001</v>
      </c>
      <c r="N3990" s="72"/>
      <c r="O3990" s="73">
        <f>MIN(1,MAX(0,(1/(1+EXP(-(Assumptions!$B$5 + Assumptions!$B$6*$N3990))))*Assumptions!$B$3))</f>
        <v>3.9165722796764356E-2</v>
      </c>
      <c r="P3990" s="73">
        <f>VLOOKUP($F3990,Assumptions!$A$23:$B$27,2,FALSE)*Assumptions!$B$4</f>
        <v>0.35</v>
      </c>
      <c r="Q3990" s="74">
        <f t="shared" si="124"/>
        <v>1242706.2207329622</v>
      </c>
      <c r="R3990" s="75" t="str">
        <f>IF($O3990&lt;Assumptions!$B$17,"A",IF($O3990&lt;Assumptions!$B$18,"B",IF($O3990&lt;Assumptions!$B$19,"C",IF($O3990&lt;Assumptions!$B$20,"D","E"))))</f>
        <v>B</v>
      </c>
      <c r="S3990" s="75">
        <f t="shared" si="125"/>
        <v>0</v>
      </c>
    </row>
    <row r="3991" spans="1:19" ht="17.399999999999999" x14ac:dyDescent="0.3">
      <c r="A3991" s="39" t="s">
        <v>755</v>
      </c>
      <c r="B3991" s="39" t="s">
        <v>69</v>
      </c>
      <c r="C3991" s="39" t="s">
        <v>190</v>
      </c>
      <c r="D3991" s="39" t="s">
        <v>26</v>
      </c>
      <c r="E3991" s="70" t="s">
        <v>31</v>
      </c>
      <c r="F3991" s="70" t="s">
        <v>28</v>
      </c>
      <c r="G3991" s="78">
        <v>45628</v>
      </c>
      <c r="H3991" s="78">
        <v>45992</v>
      </c>
      <c r="I3991" s="69">
        <v>89160288.290000007</v>
      </c>
      <c r="J3991" s="70">
        <v>0</v>
      </c>
      <c r="K3991" s="71">
        <v>1.046</v>
      </c>
      <c r="L3991" s="70">
        <v>0</v>
      </c>
      <c r="M3991" s="71">
        <v>0.51500000000000001</v>
      </c>
      <c r="N3991" s="72"/>
      <c r="O3991" s="73">
        <f>MIN(1,MAX(0,(1/(1+EXP(-(Assumptions!$B$5 + Assumptions!$B$6*$N3991))))*Assumptions!$B$3))</f>
        <v>3.9165722796764356E-2</v>
      </c>
      <c r="P3991" s="73">
        <f>VLOOKUP($F3991,Assumptions!$A$23:$B$27,2,FALSE)*Assumptions!$B$4</f>
        <v>0.35</v>
      </c>
      <c r="Q3991" s="74">
        <f t="shared" si="124"/>
        <v>1222209.4974760071</v>
      </c>
      <c r="R3991" s="75" t="str">
        <f>IF($O3991&lt;Assumptions!$B$17,"A",IF($O3991&lt;Assumptions!$B$18,"B",IF($O3991&lt;Assumptions!$B$19,"C",IF($O3991&lt;Assumptions!$B$20,"D","E"))))</f>
        <v>B</v>
      </c>
      <c r="S3991" s="75">
        <f t="shared" si="125"/>
        <v>0</v>
      </c>
    </row>
    <row r="3992" spans="1:19" ht="17.399999999999999" x14ac:dyDescent="0.3">
      <c r="A3992" s="39" t="s">
        <v>756</v>
      </c>
      <c r="B3992" s="39" t="s">
        <v>68</v>
      </c>
      <c r="C3992" s="39" t="s">
        <v>144</v>
      </c>
      <c r="D3992" s="39" t="s">
        <v>30</v>
      </c>
      <c r="E3992" s="70" t="s">
        <v>35</v>
      </c>
      <c r="F3992" s="70" t="s">
        <v>28</v>
      </c>
      <c r="G3992" s="78">
        <v>45861</v>
      </c>
      <c r="H3992" s="78">
        <v>45839</v>
      </c>
      <c r="I3992" s="69">
        <v>3252692.97</v>
      </c>
      <c r="J3992" s="70">
        <v>0</v>
      </c>
      <c r="K3992" s="71">
        <v>1.127</v>
      </c>
      <c r="L3992" s="70">
        <v>0</v>
      </c>
      <c r="M3992" s="71">
        <v>0.78600000000000003</v>
      </c>
      <c r="N3992" s="72"/>
      <c r="O3992" s="73">
        <f>MIN(1,MAX(0,(1/(1+EXP(-(Assumptions!$B$5 + Assumptions!$B$6*$N3992))))*Assumptions!$B$3))</f>
        <v>3.9165722796764356E-2</v>
      </c>
      <c r="P3992" s="73">
        <f>VLOOKUP($F3992,Assumptions!$A$23:$B$27,2,FALSE)*Assumptions!$B$4</f>
        <v>0.35</v>
      </c>
      <c r="Q3992" s="74">
        <f t="shared" si="124"/>
        <v>44587.924922101454</v>
      </c>
      <c r="R3992" s="75" t="str">
        <f>IF($O3992&lt;Assumptions!$B$17,"A",IF($O3992&lt;Assumptions!$B$18,"B",IF($O3992&lt;Assumptions!$B$19,"C",IF($O3992&lt;Assumptions!$B$20,"D","E"))))</f>
        <v>B</v>
      </c>
      <c r="S3992" s="75">
        <f t="shared" si="125"/>
        <v>0</v>
      </c>
    </row>
    <row r="3993" spans="1:19" ht="17.399999999999999" x14ac:dyDescent="0.3">
      <c r="A3993" s="39" t="s">
        <v>756</v>
      </c>
      <c r="B3993" s="39" t="s">
        <v>68</v>
      </c>
      <c r="C3993" s="39" t="s">
        <v>144</v>
      </c>
      <c r="D3993" s="39" t="s">
        <v>30</v>
      </c>
      <c r="E3993" s="70" t="s">
        <v>35</v>
      </c>
      <c r="F3993" s="70" t="s">
        <v>28</v>
      </c>
      <c r="G3993" s="78">
        <v>45861</v>
      </c>
      <c r="H3993" s="78">
        <v>45870</v>
      </c>
      <c r="I3993" s="69">
        <v>3168427.16</v>
      </c>
      <c r="J3993" s="70">
        <v>95</v>
      </c>
      <c r="K3993" s="71">
        <v>0.54600000000000004</v>
      </c>
      <c r="L3993" s="70">
        <v>0</v>
      </c>
      <c r="M3993" s="71">
        <v>0.78600000000000003</v>
      </c>
      <c r="N3993" s="72"/>
      <c r="O3993" s="73">
        <f>MIN(1,MAX(0,(1/(1+EXP(-(Assumptions!$B$5 + Assumptions!$B$6*$N3993))))*Assumptions!$B$3))</f>
        <v>3.9165722796764356E-2</v>
      </c>
      <c r="P3993" s="73">
        <f>VLOOKUP($F3993,Assumptions!$A$23:$B$27,2,FALSE)*Assumptions!$B$4</f>
        <v>0.35</v>
      </c>
      <c r="Q3993" s="74">
        <f t="shared" si="124"/>
        <v>43432.808947604768</v>
      </c>
      <c r="R3993" s="75" t="str">
        <f>IF($O3993&lt;Assumptions!$B$17,"A",IF($O3993&lt;Assumptions!$B$18,"B",IF($O3993&lt;Assumptions!$B$19,"C",IF($O3993&lt;Assumptions!$B$20,"D","E"))))</f>
        <v>B</v>
      </c>
      <c r="S3993" s="75">
        <f t="shared" si="125"/>
        <v>0</v>
      </c>
    </row>
    <row r="3994" spans="1:19" ht="17.399999999999999" x14ac:dyDescent="0.3">
      <c r="A3994" s="39" t="s">
        <v>756</v>
      </c>
      <c r="B3994" s="39" t="s">
        <v>68</v>
      </c>
      <c r="C3994" s="39" t="s">
        <v>144</v>
      </c>
      <c r="D3994" s="39" t="s">
        <v>30</v>
      </c>
      <c r="E3994" s="70" t="s">
        <v>35</v>
      </c>
      <c r="F3994" s="70" t="s">
        <v>28</v>
      </c>
      <c r="G3994" s="78">
        <v>45861</v>
      </c>
      <c r="H3994" s="78">
        <v>45901</v>
      </c>
      <c r="I3994" s="69">
        <v>3097236.06</v>
      </c>
      <c r="J3994" s="70">
        <v>65</v>
      </c>
      <c r="K3994" s="71">
        <v>0.64</v>
      </c>
      <c r="L3994" s="70">
        <v>0</v>
      </c>
      <c r="M3994" s="71">
        <v>0.78600000000000003</v>
      </c>
      <c r="N3994" s="72"/>
      <c r="O3994" s="73">
        <f>MIN(1,MAX(0,(1/(1+EXP(-(Assumptions!$B$5 + Assumptions!$B$6*$N3994))))*Assumptions!$B$3))</f>
        <v>3.9165722796764356E-2</v>
      </c>
      <c r="P3994" s="73">
        <f>VLOOKUP($F3994,Assumptions!$A$23:$B$27,2,FALSE)*Assumptions!$B$4</f>
        <v>0.35</v>
      </c>
      <c r="Q3994" s="74">
        <f t="shared" si="124"/>
        <v>42456.921136735917</v>
      </c>
      <c r="R3994" s="75" t="str">
        <f>IF($O3994&lt;Assumptions!$B$17,"A",IF($O3994&lt;Assumptions!$B$18,"B",IF($O3994&lt;Assumptions!$B$19,"C",IF($O3994&lt;Assumptions!$B$20,"D","E"))))</f>
        <v>B</v>
      </c>
      <c r="S3994" s="75">
        <f t="shared" si="125"/>
        <v>0</v>
      </c>
    </row>
    <row r="3995" spans="1:19" ht="17.399999999999999" x14ac:dyDescent="0.3">
      <c r="A3995" s="39" t="s">
        <v>756</v>
      </c>
      <c r="B3995" s="39" t="s">
        <v>68</v>
      </c>
      <c r="C3995" s="39" t="s">
        <v>144</v>
      </c>
      <c r="D3995" s="39" t="s">
        <v>30</v>
      </c>
      <c r="E3995" s="70" t="s">
        <v>35</v>
      </c>
      <c r="F3995" s="70" t="s">
        <v>28</v>
      </c>
      <c r="G3995" s="78">
        <v>45861</v>
      </c>
      <c r="H3995" s="78">
        <v>45931</v>
      </c>
      <c r="I3995" s="69">
        <v>3024768.7</v>
      </c>
      <c r="J3995" s="70">
        <v>15</v>
      </c>
      <c r="K3995" s="71">
        <v>1.135</v>
      </c>
      <c r="L3995" s="70">
        <v>0</v>
      </c>
      <c r="M3995" s="71">
        <v>0.78600000000000003</v>
      </c>
      <c r="N3995" s="72"/>
      <c r="O3995" s="73">
        <f>MIN(1,MAX(0,(1/(1+EXP(-(Assumptions!$B$5 + Assumptions!$B$6*$N3995))))*Assumptions!$B$3))</f>
        <v>3.9165722796764356E-2</v>
      </c>
      <c r="P3995" s="73">
        <f>VLOOKUP($F3995,Assumptions!$A$23:$B$27,2,FALSE)*Assumptions!$B$4</f>
        <v>0.35</v>
      </c>
      <c r="Q3995" s="74">
        <f t="shared" si="124"/>
        <v>41463.538349985247</v>
      </c>
      <c r="R3995" s="75" t="str">
        <f>IF($O3995&lt;Assumptions!$B$17,"A",IF($O3995&lt;Assumptions!$B$18,"B",IF($O3995&lt;Assumptions!$B$19,"C",IF($O3995&lt;Assumptions!$B$20,"D","E"))))</f>
        <v>B</v>
      </c>
      <c r="S3995" s="75">
        <f t="shared" si="125"/>
        <v>0</v>
      </c>
    </row>
    <row r="3996" spans="1:19" ht="17.399999999999999" x14ac:dyDescent="0.3">
      <c r="A3996" s="39" t="s">
        <v>756</v>
      </c>
      <c r="B3996" s="39" t="s">
        <v>68</v>
      </c>
      <c r="C3996" s="39" t="s">
        <v>144</v>
      </c>
      <c r="D3996" s="39" t="s">
        <v>30</v>
      </c>
      <c r="E3996" s="70" t="s">
        <v>35</v>
      </c>
      <c r="F3996" s="70" t="s">
        <v>28</v>
      </c>
      <c r="G3996" s="78">
        <v>45861</v>
      </c>
      <c r="H3996" s="78">
        <v>45962</v>
      </c>
      <c r="I3996" s="69">
        <v>2945790.66</v>
      </c>
      <c r="J3996" s="70">
        <v>0</v>
      </c>
      <c r="K3996" s="71">
        <v>1.1459999999999999</v>
      </c>
      <c r="L3996" s="70">
        <v>0</v>
      </c>
      <c r="M3996" s="71">
        <v>0.78600000000000003</v>
      </c>
      <c r="N3996" s="72"/>
      <c r="O3996" s="73">
        <f>MIN(1,MAX(0,(1/(1+EXP(-(Assumptions!$B$5 + Assumptions!$B$6*$N3996))))*Assumptions!$B$3))</f>
        <v>3.9165722796764356E-2</v>
      </c>
      <c r="P3996" s="73">
        <f>VLOOKUP($F3996,Assumptions!$A$23:$B$27,2,FALSE)*Assumptions!$B$4</f>
        <v>0.35</v>
      </c>
      <c r="Q3996" s="74">
        <f t="shared" si="124"/>
        <v>40380.90714240013</v>
      </c>
      <c r="R3996" s="75" t="str">
        <f>IF($O3996&lt;Assumptions!$B$17,"A",IF($O3996&lt;Assumptions!$B$18,"B",IF($O3996&lt;Assumptions!$B$19,"C",IF($O3996&lt;Assumptions!$B$20,"D","E"))))</f>
        <v>B</v>
      </c>
      <c r="S3996" s="75">
        <f t="shared" si="125"/>
        <v>0</v>
      </c>
    </row>
    <row r="3997" spans="1:19" ht="17.399999999999999" x14ac:dyDescent="0.3">
      <c r="A3997" s="39" t="s">
        <v>756</v>
      </c>
      <c r="B3997" s="39" t="s">
        <v>68</v>
      </c>
      <c r="C3997" s="39" t="s">
        <v>144</v>
      </c>
      <c r="D3997" s="39" t="s">
        <v>30</v>
      </c>
      <c r="E3997" s="70" t="s">
        <v>35</v>
      </c>
      <c r="F3997" s="70" t="s">
        <v>28</v>
      </c>
      <c r="G3997" s="78">
        <v>45861</v>
      </c>
      <c r="H3997" s="78">
        <v>45992</v>
      </c>
      <c r="I3997" s="69">
        <v>2873166.25</v>
      </c>
      <c r="J3997" s="70">
        <v>0</v>
      </c>
      <c r="K3997" s="71">
        <v>1.099</v>
      </c>
      <c r="L3997" s="70">
        <v>0</v>
      </c>
      <c r="M3997" s="71">
        <v>0.78600000000000003</v>
      </c>
      <c r="N3997" s="72"/>
      <c r="O3997" s="73">
        <f>MIN(1,MAX(0,(1/(1+EXP(-(Assumptions!$B$5 + Assumptions!$B$6*$N3997))))*Assumptions!$B$3))</f>
        <v>3.9165722796764356E-2</v>
      </c>
      <c r="P3997" s="73">
        <f>VLOOKUP($F3997,Assumptions!$A$23:$B$27,2,FALSE)*Assumptions!$B$4</f>
        <v>0.35</v>
      </c>
      <c r="Q3997" s="74">
        <f t="shared" si="124"/>
        <v>39385.371513781633</v>
      </c>
      <c r="R3997" s="75" t="str">
        <f>IF($O3997&lt;Assumptions!$B$17,"A",IF($O3997&lt;Assumptions!$B$18,"B",IF($O3997&lt;Assumptions!$B$19,"C",IF($O3997&lt;Assumptions!$B$20,"D","E"))))</f>
        <v>B</v>
      </c>
      <c r="S3997" s="75">
        <f t="shared" si="125"/>
        <v>0</v>
      </c>
    </row>
    <row r="3998" spans="1:19" ht="17.399999999999999" x14ac:dyDescent="0.3">
      <c r="A3998" s="39" t="s">
        <v>758</v>
      </c>
      <c r="B3998" s="39" t="s">
        <v>89</v>
      </c>
      <c r="C3998" s="39" t="s">
        <v>135</v>
      </c>
      <c r="D3998" s="39" t="s">
        <v>45</v>
      </c>
      <c r="E3998" s="70" t="s">
        <v>49</v>
      </c>
      <c r="F3998" s="70" t="s">
        <v>28</v>
      </c>
      <c r="G3998" s="78">
        <v>45071</v>
      </c>
      <c r="H3998" s="78">
        <v>45658</v>
      </c>
      <c r="I3998" s="69">
        <v>3532486.18</v>
      </c>
      <c r="J3998" s="70">
        <v>95</v>
      </c>
      <c r="K3998" s="71">
        <v>0.248</v>
      </c>
      <c r="L3998" s="70">
        <v>0</v>
      </c>
      <c r="M3998" s="71">
        <v>0.94899999999999995</v>
      </c>
      <c r="N3998" s="72"/>
      <c r="O3998" s="73">
        <f>MIN(1,MAX(0,(1/(1+EXP(-(Assumptions!$B$5 + Assumptions!$B$6*$N3998))))*Assumptions!$B$3))</f>
        <v>3.9165722796764356E-2</v>
      </c>
      <c r="P3998" s="73">
        <f>VLOOKUP($F3998,Assumptions!$A$23:$B$27,2,FALSE)*Assumptions!$B$4</f>
        <v>0.35</v>
      </c>
      <c r="Q3998" s="74">
        <f t="shared" si="124"/>
        <v>48423.33107824836</v>
      </c>
      <c r="R3998" s="75" t="str">
        <f>IF($O3998&lt;Assumptions!$B$17,"A",IF($O3998&lt;Assumptions!$B$18,"B",IF($O3998&lt;Assumptions!$B$19,"C",IF($O3998&lt;Assumptions!$B$20,"D","E"))))</f>
        <v>B</v>
      </c>
      <c r="S3998" s="75">
        <f t="shared" si="125"/>
        <v>0</v>
      </c>
    </row>
    <row r="3999" spans="1:19" ht="17.399999999999999" x14ac:dyDescent="0.3">
      <c r="A3999" s="39" t="s">
        <v>758</v>
      </c>
      <c r="B3999" s="39" t="s">
        <v>89</v>
      </c>
      <c r="C3999" s="39" t="s">
        <v>135</v>
      </c>
      <c r="D3999" s="39" t="s">
        <v>45</v>
      </c>
      <c r="E3999" s="70" t="s">
        <v>49</v>
      </c>
      <c r="F3999" s="70" t="s">
        <v>28</v>
      </c>
      <c r="G3999" s="78">
        <v>45071</v>
      </c>
      <c r="H3999" s="78">
        <v>45689</v>
      </c>
      <c r="I3999" s="69">
        <v>3416887.51</v>
      </c>
      <c r="J3999" s="70">
        <v>0</v>
      </c>
      <c r="K3999" s="71">
        <v>1.1419999999999999</v>
      </c>
      <c r="L3999" s="70">
        <v>0</v>
      </c>
      <c r="M3999" s="71">
        <v>0.94899999999999995</v>
      </c>
      <c r="N3999" s="72"/>
      <c r="O3999" s="73">
        <f>MIN(1,MAX(0,(1/(1+EXP(-(Assumptions!$B$5 + Assumptions!$B$6*$N3999))))*Assumptions!$B$3))</f>
        <v>3.9165722796764356E-2</v>
      </c>
      <c r="P3999" s="73">
        <f>VLOOKUP($F3999,Assumptions!$A$23:$B$27,2,FALSE)*Assumptions!$B$4</f>
        <v>0.35</v>
      </c>
      <c r="Q3999" s="74">
        <f t="shared" si="124"/>
        <v>46838.70416553523</v>
      </c>
      <c r="R3999" s="75" t="str">
        <f>IF($O3999&lt;Assumptions!$B$17,"A",IF($O3999&lt;Assumptions!$B$18,"B",IF($O3999&lt;Assumptions!$B$19,"C",IF($O3999&lt;Assumptions!$B$20,"D","E"))))</f>
        <v>B</v>
      </c>
      <c r="S3999" s="75">
        <f t="shared" si="125"/>
        <v>0</v>
      </c>
    </row>
    <row r="4000" spans="1:19" ht="17.399999999999999" x14ac:dyDescent="0.3">
      <c r="A4000" s="39" t="s">
        <v>758</v>
      </c>
      <c r="B4000" s="39" t="s">
        <v>89</v>
      </c>
      <c r="C4000" s="39" t="s">
        <v>135</v>
      </c>
      <c r="D4000" s="39" t="s">
        <v>45</v>
      </c>
      <c r="E4000" s="70" t="s">
        <v>49</v>
      </c>
      <c r="F4000" s="70" t="s">
        <v>28</v>
      </c>
      <c r="G4000" s="78">
        <v>45071</v>
      </c>
      <c r="H4000" s="78">
        <v>45717</v>
      </c>
      <c r="I4000" s="69">
        <v>3312811.37</v>
      </c>
      <c r="J4000" s="70">
        <v>0</v>
      </c>
      <c r="K4000" s="71">
        <v>0.97199999999999998</v>
      </c>
      <c r="L4000" s="70">
        <v>0</v>
      </c>
      <c r="M4000" s="71">
        <v>0.94899999999999995</v>
      </c>
      <c r="N4000" s="72"/>
      <c r="O4000" s="73">
        <f>MIN(1,MAX(0,(1/(1+EXP(-(Assumptions!$B$5 + Assumptions!$B$6*$N4000))))*Assumptions!$B$3))</f>
        <v>3.9165722796764356E-2</v>
      </c>
      <c r="P4000" s="73">
        <f>VLOOKUP($F4000,Assumptions!$A$23:$B$27,2,FALSE)*Assumptions!$B$4</f>
        <v>0.35</v>
      </c>
      <c r="Q4000" s="74">
        <f t="shared" si="124"/>
        <v>45412.028128386206</v>
      </c>
      <c r="R4000" s="75" t="str">
        <f>IF($O4000&lt;Assumptions!$B$17,"A",IF($O4000&lt;Assumptions!$B$18,"B",IF($O4000&lt;Assumptions!$B$19,"C",IF($O4000&lt;Assumptions!$B$20,"D","E"))))</f>
        <v>B</v>
      </c>
      <c r="S4000" s="75">
        <f t="shared" si="125"/>
        <v>0</v>
      </c>
    </row>
    <row r="4001" spans="1:19" ht="17.399999999999999" x14ac:dyDescent="0.3">
      <c r="A4001" s="39" t="s">
        <v>758</v>
      </c>
      <c r="B4001" s="39" t="s">
        <v>89</v>
      </c>
      <c r="C4001" s="39" t="s">
        <v>135</v>
      </c>
      <c r="D4001" s="39" t="s">
        <v>45</v>
      </c>
      <c r="E4001" s="70" t="s">
        <v>49</v>
      </c>
      <c r="F4001" s="70" t="s">
        <v>28</v>
      </c>
      <c r="G4001" s="78">
        <v>45071</v>
      </c>
      <c r="H4001" s="78">
        <v>45748</v>
      </c>
      <c r="I4001" s="69">
        <v>3226072.11</v>
      </c>
      <c r="J4001" s="70">
        <v>0</v>
      </c>
      <c r="K4001" s="71">
        <v>1.026</v>
      </c>
      <c r="L4001" s="70">
        <v>0</v>
      </c>
      <c r="M4001" s="71">
        <v>0.94899999999999995</v>
      </c>
      <c r="N4001" s="72"/>
      <c r="O4001" s="73">
        <f>MIN(1,MAX(0,(1/(1+EXP(-(Assumptions!$B$5 + Assumptions!$B$6*$N4001))))*Assumptions!$B$3))</f>
        <v>3.9165722796764356E-2</v>
      </c>
      <c r="P4001" s="73">
        <f>VLOOKUP($F4001,Assumptions!$A$23:$B$27,2,FALSE)*Assumptions!$B$4</f>
        <v>0.35</v>
      </c>
      <c r="Q4001" s="74">
        <f t="shared" si="124"/>
        <v>44223.006093921438</v>
      </c>
      <c r="R4001" s="75" t="str">
        <f>IF($O4001&lt;Assumptions!$B$17,"A",IF($O4001&lt;Assumptions!$B$18,"B",IF($O4001&lt;Assumptions!$B$19,"C",IF($O4001&lt;Assumptions!$B$20,"D","E"))))</f>
        <v>B</v>
      </c>
      <c r="S4001" s="75">
        <f t="shared" si="125"/>
        <v>0</v>
      </c>
    </row>
    <row r="4002" spans="1:19" ht="17.399999999999999" x14ac:dyDescent="0.3">
      <c r="A4002" s="39" t="s">
        <v>758</v>
      </c>
      <c r="B4002" s="39" t="s">
        <v>89</v>
      </c>
      <c r="C4002" s="39" t="s">
        <v>135</v>
      </c>
      <c r="D4002" s="39" t="s">
        <v>45</v>
      </c>
      <c r="E4002" s="70" t="s">
        <v>49</v>
      </c>
      <c r="F4002" s="70" t="s">
        <v>28</v>
      </c>
      <c r="G4002" s="78">
        <v>45071</v>
      </c>
      <c r="H4002" s="78">
        <v>45778</v>
      </c>
      <c r="I4002" s="69">
        <v>3134128.96</v>
      </c>
      <c r="J4002" s="70">
        <v>65</v>
      </c>
      <c r="K4002" s="71">
        <v>0.80100000000000005</v>
      </c>
      <c r="L4002" s="70">
        <v>0</v>
      </c>
      <c r="M4002" s="71">
        <v>0.94899999999999995</v>
      </c>
      <c r="N4002" s="72"/>
      <c r="O4002" s="73">
        <f>MIN(1,MAX(0,(1/(1+EXP(-(Assumptions!$B$5 + Assumptions!$B$6*$N4002))))*Assumptions!$B$3))</f>
        <v>3.9165722796764356E-2</v>
      </c>
      <c r="P4002" s="73">
        <f>VLOOKUP($F4002,Assumptions!$A$23:$B$27,2,FALSE)*Assumptions!$B$4</f>
        <v>0.35</v>
      </c>
      <c r="Q4002" s="74">
        <f t="shared" si="124"/>
        <v>42962.649119834976</v>
      </c>
      <c r="R4002" s="75" t="str">
        <f>IF($O4002&lt;Assumptions!$B$17,"A",IF($O4002&lt;Assumptions!$B$18,"B",IF($O4002&lt;Assumptions!$B$19,"C",IF($O4002&lt;Assumptions!$B$20,"D","E"))))</f>
        <v>B</v>
      </c>
      <c r="S4002" s="75">
        <f t="shared" si="125"/>
        <v>0</v>
      </c>
    </row>
    <row r="4003" spans="1:19" ht="17.399999999999999" x14ac:dyDescent="0.3">
      <c r="A4003" s="39" t="s">
        <v>758</v>
      </c>
      <c r="B4003" s="39" t="s">
        <v>89</v>
      </c>
      <c r="C4003" s="39" t="s">
        <v>135</v>
      </c>
      <c r="D4003" s="39" t="s">
        <v>45</v>
      </c>
      <c r="E4003" s="70" t="s">
        <v>49</v>
      </c>
      <c r="F4003" s="70" t="s">
        <v>28</v>
      </c>
      <c r="G4003" s="78">
        <v>45071</v>
      </c>
      <c r="H4003" s="78">
        <v>45809</v>
      </c>
      <c r="I4003" s="69">
        <v>3040946.84</v>
      </c>
      <c r="J4003" s="70">
        <v>0</v>
      </c>
      <c r="K4003" s="71">
        <v>1.101</v>
      </c>
      <c r="L4003" s="70">
        <v>0</v>
      </c>
      <c r="M4003" s="71">
        <v>0.94899999999999995</v>
      </c>
      <c r="N4003" s="72"/>
      <c r="O4003" s="73">
        <f>MIN(1,MAX(0,(1/(1+EXP(-(Assumptions!$B$5 + Assumptions!$B$6*$N4003))))*Assumptions!$B$3))</f>
        <v>3.9165722796764356E-2</v>
      </c>
      <c r="P4003" s="73">
        <f>VLOOKUP($F4003,Assumptions!$A$23:$B$27,2,FALSE)*Assumptions!$B$4</f>
        <v>0.35</v>
      </c>
      <c r="Q4003" s="74">
        <f t="shared" si="124"/>
        <v>41685.308341297779</v>
      </c>
      <c r="R4003" s="75" t="str">
        <f>IF($O4003&lt;Assumptions!$B$17,"A",IF($O4003&lt;Assumptions!$B$18,"B",IF($O4003&lt;Assumptions!$B$19,"C",IF($O4003&lt;Assumptions!$B$20,"D","E"))))</f>
        <v>B</v>
      </c>
      <c r="S4003" s="75">
        <f t="shared" si="125"/>
        <v>0</v>
      </c>
    </row>
    <row r="4004" spans="1:19" ht="17.399999999999999" x14ac:dyDescent="0.3">
      <c r="A4004" s="39" t="s">
        <v>758</v>
      </c>
      <c r="B4004" s="39" t="s">
        <v>89</v>
      </c>
      <c r="C4004" s="39" t="s">
        <v>135</v>
      </c>
      <c r="D4004" s="39" t="s">
        <v>45</v>
      </c>
      <c r="E4004" s="70" t="s">
        <v>49</v>
      </c>
      <c r="F4004" s="70" t="s">
        <v>28</v>
      </c>
      <c r="G4004" s="78">
        <v>45071</v>
      </c>
      <c r="H4004" s="78">
        <v>45839</v>
      </c>
      <c r="I4004" s="69">
        <v>2941996.41</v>
      </c>
      <c r="J4004" s="70">
        <v>65</v>
      </c>
      <c r="K4004" s="71">
        <v>0.68400000000000005</v>
      </c>
      <c r="L4004" s="70">
        <v>0</v>
      </c>
      <c r="M4004" s="71">
        <v>0.94899999999999995</v>
      </c>
      <c r="N4004" s="72"/>
      <c r="O4004" s="73">
        <f>MIN(1,MAX(0,(1/(1+EXP(-(Assumptions!$B$5 + Assumptions!$B$6*$N4004))))*Assumptions!$B$3))</f>
        <v>3.9165722796764356E-2</v>
      </c>
      <c r="P4004" s="73">
        <f>VLOOKUP($F4004,Assumptions!$A$23:$B$27,2,FALSE)*Assumptions!$B$4</f>
        <v>0.35</v>
      </c>
      <c r="Q4004" s="74">
        <f t="shared" si="124"/>
        <v>40328.895552097565</v>
      </c>
      <c r="R4004" s="75" t="str">
        <f>IF($O4004&lt;Assumptions!$B$17,"A",IF($O4004&lt;Assumptions!$B$18,"B",IF($O4004&lt;Assumptions!$B$19,"C",IF($O4004&lt;Assumptions!$B$20,"D","E"))))</f>
        <v>B</v>
      </c>
      <c r="S4004" s="75">
        <f t="shared" si="125"/>
        <v>0</v>
      </c>
    </row>
    <row r="4005" spans="1:19" ht="17.399999999999999" x14ac:dyDescent="0.3">
      <c r="A4005" s="39" t="s">
        <v>758</v>
      </c>
      <c r="B4005" s="39" t="s">
        <v>89</v>
      </c>
      <c r="C4005" s="39" t="s">
        <v>135</v>
      </c>
      <c r="D4005" s="39" t="s">
        <v>45</v>
      </c>
      <c r="E4005" s="70" t="s">
        <v>49</v>
      </c>
      <c r="F4005" s="70" t="s">
        <v>28</v>
      </c>
      <c r="G4005" s="78">
        <v>45071</v>
      </c>
      <c r="H4005" s="78">
        <v>45870</v>
      </c>
      <c r="I4005" s="69">
        <v>2848393.23</v>
      </c>
      <c r="J4005" s="70">
        <v>0</v>
      </c>
      <c r="K4005" s="71">
        <v>1.135</v>
      </c>
      <c r="L4005" s="70">
        <v>0</v>
      </c>
      <c r="M4005" s="71">
        <v>0.94899999999999995</v>
      </c>
      <c r="N4005" s="72"/>
      <c r="O4005" s="73">
        <f>MIN(1,MAX(0,(1/(1+EXP(-(Assumptions!$B$5 + Assumptions!$B$6*$N4005))))*Assumptions!$B$3))</f>
        <v>3.9165722796764356E-2</v>
      </c>
      <c r="P4005" s="73">
        <f>VLOOKUP($F4005,Assumptions!$A$23:$B$27,2,FALSE)*Assumptions!$B$4</f>
        <v>0.35</v>
      </c>
      <c r="Q4005" s="74">
        <f t="shared" si="124"/>
        <v>39045.78288182609</v>
      </c>
      <c r="R4005" s="75" t="str">
        <f>IF($O4005&lt;Assumptions!$B$17,"A",IF($O4005&lt;Assumptions!$B$18,"B",IF($O4005&lt;Assumptions!$B$19,"C",IF($O4005&lt;Assumptions!$B$20,"D","E"))))</f>
        <v>B</v>
      </c>
      <c r="S4005" s="75">
        <f t="shared" si="125"/>
        <v>0</v>
      </c>
    </row>
    <row r="4006" spans="1:19" ht="17.399999999999999" x14ac:dyDescent="0.3">
      <c r="A4006" s="39" t="s">
        <v>758</v>
      </c>
      <c r="B4006" s="39" t="s">
        <v>89</v>
      </c>
      <c r="C4006" s="39" t="s">
        <v>135</v>
      </c>
      <c r="D4006" s="39" t="s">
        <v>45</v>
      </c>
      <c r="E4006" s="70" t="s">
        <v>49</v>
      </c>
      <c r="F4006" s="70" t="s">
        <v>28</v>
      </c>
      <c r="G4006" s="78">
        <v>45071</v>
      </c>
      <c r="H4006" s="78">
        <v>45901</v>
      </c>
      <c r="I4006" s="69">
        <v>2769901.63</v>
      </c>
      <c r="J4006" s="70">
        <v>95</v>
      </c>
      <c r="K4006" s="71">
        <v>0.40699999999999997</v>
      </c>
      <c r="L4006" s="70">
        <v>1</v>
      </c>
      <c r="M4006" s="71">
        <v>0.94899999999999995</v>
      </c>
      <c r="N4006" s="72"/>
      <c r="O4006" s="73">
        <f>MIN(1,MAX(0,(1/(1+EXP(-(Assumptions!$B$5 + Assumptions!$B$6*$N4006))))*Assumptions!$B$3))</f>
        <v>3.9165722796764356E-2</v>
      </c>
      <c r="P4006" s="73">
        <f>VLOOKUP($F4006,Assumptions!$A$23:$B$27,2,FALSE)*Assumptions!$B$4</f>
        <v>0.35</v>
      </c>
      <c r="Q4006" s="74">
        <f t="shared" si="124"/>
        <v>37969.819795210009</v>
      </c>
      <c r="R4006" s="75" t="str">
        <f>IF($O4006&lt;Assumptions!$B$17,"A",IF($O4006&lt;Assumptions!$B$18,"B",IF($O4006&lt;Assumptions!$B$19,"C",IF($O4006&lt;Assumptions!$B$20,"D","E"))))</f>
        <v>B</v>
      </c>
      <c r="S4006" s="75">
        <f t="shared" si="125"/>
        <v>0</v>
      </c>
    </row>
    <row r="4007" spans="1:19" ht="17.399999999999999" x14ac:dyDescent="0.3">
      <c r="A4007" s="39" t="s">
        <v>758</v>
      </c>
      <c r="B4007" s="39" t="s">
        <v>89</v>
      </c>
      <c r="C4007" s="39" t="s">
        <v>135</v>
      </c>
      <c r="D4007" s="39" t="s">
        <v>45</v>
      </c>
      <c r="E4007" s="70" t="s">
        <v>49</v>
      </c>
      <c r="F4007" s="70" t="s">
        <v>28</v>
      </c>
      <c r="G4007" s="78">
        <v>45071</v>
      </c>
      <c r="H4007" s="78">
        <v>45931</v>
      </c>
      <c r="I4007" s="69">
        <v>2685750.67</v>
      </c>
      <c r="J4007" s="70">
        <v>0</v>
      </c>
      <c r="K4007" s="71">
        <v>1.0509999999999999</v>
      </c>
      <c r="L4007" s="70">
        <v>1</v>
      </c>
      <c r="M4007" s="71">
        <v>0.94899999999999995</v>
      </c>
      <c r="N4007" s="72"/>
      <c r="O4007" s="73">
        <f>MIN(1,MAX(0,(1/(1+EXP(-(Assumptions!$B$5 + Assumptions!$B$6*$N4007))))*Assumptions!$B$3))</f>
        <v>3.9165722796764356E-2</v>
      </c>
      <c r="P4007" s="73">
        <f>VLOOKUP($F4007,Assumptions!$A$23:$B$27,2,FALSE)*Assumptions!$B$4</f>
        <v>0.35</v>
      </c>
      <c r="Q4007" s="74">
        <f t="shared" si="124"/>
        <v>36816.278184855444</v>
      </c>
      <c r="R4007" s="75" t="str">
        <f>IF($O4007&lt;Assumptions!$B$17,"A",IF($O4007&lt;Assumptions!$B$18,"B",IF($O4007&lt;Assumptions!$B$19,"C",IF($O4007&lt;Assumptions!$B$20,"D","E"))))</f>
        <v>B</v>
      </c>
      <c r="S4007" s="75">
        <f t="shared" si="125"/>
        <v>0</v>
      </c>
    </row>
    <row r="4008" spans="1:19" ht="17.399999999999999" x14ac:dyDescent="0.3">
      <c r="A4008" s="39" t="s">
        <v>758</v>
      </c>
      <c r="B4008" s="39" t="s">
        <v>89</v>
      </c>
      <c r="C4008" s="39" t="s">
        <v>135</v>
      </c>
      <c r="D4008" s="39" t="s">
        <v>45</v>
      </c>
      <c r="E4008" s="70" t="s">
        <v>49</v>
      </c>
      <c r="F4008" s="70" t="s">
        <v>28</v>
      </c>
      <c r="G4008" s="78">
        <v>45071</v>
      </c>
      <c r="H4008" s="78">
        <v>45962</v>
      </c>
      <c r="I4008" s="69">
        <v>2613817.14</v>
      </c>
      <c r="J4008" s="70">
        <v>15</v>
      </c>
      <c r="K4008" s="71">
        <v>0.997</v>
      </c>
      <c r="L4008" s="70">
        <v>1</v>
      </c>
      <c r="M4008" s="71">
        <v>0.94899999999999995</v>
      </c>
      <c r="N4008" s="72"/>
      <c r="O4008" s="73">
        <f>MIN(1,MAX(0,(1/(1+EXP(-(Assumptions!$B$5 + Assumptions!$B$6*$N4008))))*Assumptions!$B$3))</f>
        <v>3.9165722796764356E-2</v>
      </c>
      <c r="P4008" s="73">
        <f>VLOOKUP($F4008,Assumptions!$A$23:$B$27,2,FALSE)*Assumptions!$B$4</f>
        <v>0.35</v>
      </c>
      <c r="Q4008" s="74">
        <f t="shared" si="124"/>
        <v>35830.213141334993</v>
      </c>
      <c r="R4008" s="75" t="str">
        <f>IF($O4008&lt;Assumptions!$B$17,"A",IF($O4008&lt;Assumptions!$B$18,"B",IF($O4008&lt;Assumptions!$B$19,"C",IF($O4008&lt;Assumptions!$B$20,"D","E"))))</f>
        <v>B</v>
      </c>
      <c r="S4008" s="75">
        <f t="shared" si="125"/>
        <v>0</v>
      </c>
    </row>
    <row r="4009" spans="1:19" ht="17.399999999999999" x14ac:dyDescent="0.3">
      <c r="A4009" s="39" t="s">
        <v>758</v>
      </c>
      <c r="B4009" s="39" t="s">
        <v>89</v>
      </c>
      <c r="C4009" s="39" t="s">
        <v>135</v>
      </c>
      <c r="D4009" s="39" t="s">
        <v>45</v>
      </c>
      <c r="E4009" s="70" t="s">
        <v>49</v>
      </c>
      <c r="F4009" s="70" t="s">
        <v>28</v>
      </c>
      <c r="G4009" s="78">
        <v>45071</v>
      </c>
      <c r="H4009" s="78">
        <v>45992</v>
      </c>
      <c r="I4009" s="69">
        <v>2532934.7999999998</v>
      </c>
      <c r="J4009" s="70">
        <v>0</v>
      </c>
      <c r="K4009" s="71">
        <v>1.004</v>
      </c>
      <c r="L4009" s="70">
        <v>1</v>
      </c>
      <c r="M4009" s="71">
        <v>0.94899999999999995</v>
      </c>
      <c r="N4009" s="72"/>
      <c r="O4009" s="73">
        <f>MIN(1,MAX(0,(1/(1+EXP(-(Assumptions!$B$5 + Assumptions!$B$6*$N4009))))*Assumptions!$B$3))</f>
        <v>3.9165722796764356E-2</v>
      </c>
      <c r="P4009" s="73">
        <f>VLOOKUP($F4009,Assumptions!$A$23:$B$27,2,FALSE)*Assumptions!$B$4</f>
        <v>0.35</v>
      </c>
      <c r="Q4009" s="74">
        <f t="shared" si="124"/>
        <v>34721.477783677212</v>
      </c>
      <c r="R4009" s="75" t="str">
        <f>IF($O4009&lt;Assumptions!$B$17,"A",IF($O4009&lt;Assumptions!$B$18,"B",IF($O4009&lt;Assumptions!$B$19,"C",IF($O4009&lt;Assumptions!$B$20,"D","E"))))</f>
        <v>B</v>
      </c>
      <c r="S4009" s="75">
        <f t="shared" si="125"/>
        <v>0</v>
      </c>
    </row>
    <row r="4010" spans="1:19" ht="17.399999999999999" x14ac:dyDescent="0.3">
      <c r="A4010" s="39" t="s">
        <v>759</v>
      </c>
      <c r="B4010" s="39" t="s">
        <v>74</v>
      </c>
      <c r="C4010" s="39" t="s">
        <v>190</v>
      </c>
      <c r="D4010" s="39" t="s">
        <v>42</v>
      </c>
      <c r="E4010" s="70" t="s">
        <v>35</v>
      </c>
      <c r="F4010" s="70" t="s">
        <v>24</v>
      </c>
      <c r="G4010" s="78">
        <v>44900</v>
      </c>
      <c r="H4010" s="78">
        <v>45658</v>
      </c>
      <c r="I4010" s="69">
        <v>76497008.290000007</v>
      </c>
      <c r="J4010" s="70">
        <v>0</v>
      </c>
      <c r="K4010" s="71">
        <v>1.129</v>
      </c>
      <c r="L4010" s="70">
        <v>0</v>
      </c>
      <c r="M4010" s="71">
        <v>0.95499999999999996</v>
      </c>
      <c r="N4010" s="72"/>
      <c r="O4010" s="73">
        <f>MIN(1,MAX(0,(1/(1+EXP(-(Assumptions!$B$5 + Assumptions!$B$6*$N4010))))*Assumptions!$B$3))</f>
        <v>3.9165722796764356E-2</v>
      </c>
      <c r="P4010" s="73">
        <f>VLOOKUP($F4010,Assumptions!$A$23:$B$27,2,FALSE)*Assumptions!$B$4</f>
        <v>0.2</v>
      </c>
      <c r="Q4010" s="74">
        <f t="shared" si="124"/>
        <v>599212.12429358508</v>
      </c>
      <c r="R4010" s="75" t="str">
        <f>IF($O4010&lt;Assumptions!$B$17,"A",IF($O4010&lt;Assumptions!$B$18,"B",IF($O4010&lt;Assumptions!$B$19,"C",IF($O4010&lt;Assumptions!$B$20,"D","E"))))</f>
        <v>B</v>
      </c>
      <c r="S4010" s="75">
        <f t="shared" si="125"/>
        <v>0</v>
      </c>
    </row>
    <row r="4011" spans="1:19" ht="17.399999999999999" x14ac:dyDescent="0.3">
      <c r="A4011" s="39" t="s">
        <v>759</v>
      </c>
      <c r="B4011" s="39" t="s">
        <v>74</v>
      </c>
      <c r="C4011" s="39" t="s">
        <v>190</v>
      </c>
      <c r="D4011" s="39" t="s">
        <v>42</v>
      </c>
      <c r="E4011" s="70" t="s">
        <v>35</v>
      </c>
      <c r="F4011" s="70" t="s">
        <v>24</v>
      </c>
      <c r="G4011" s="78">
        <v>44900</v>
      </c>
      <c r="H4011" s="78">
        <v>45689</v>
      </c>
      <c r="I4011" s="69">
        <v>75257908.430000007</v>
      </c>
      <c r="J4011" s="70">
        <v>0</v>
      </c>
      <c r="K4011" s="71">
        <v>1.117</v>
      </c>
      <c r="L4011" s="70">
        <v>0</v>
      </c>
      <c r="M4011" s="71">
        <v>0.95499999999999996</v>
      </c>
      <c r="N4011" s="72"/>
      <c r="O4011" s="73">
        <f>MIN(1,MAX(0,(1/(1+EXP(-(Assumptions!$B$5 + Assumptions!$B$6*$N4011))))*Assumptions!$B$3))</f>
        <v>3.9165722796764356E-2</v>
      </c>
      <c r="P4011" s="73">
        <f>VLOOKUP($F4011,Assumptions!$A$23:$B$27,2,FALSE)*Assumptions!$B$4</f>
        <v>0.2</v>
      </c>
      <c r="Q4011" s="74">
        <f t="shared" si="124"/>
        <v>589506.07596673118</v>
      </c>
      <c r="R4011" s="75" t="str">
        <f>IF($O4011&lt;Assumptions!$B$17,"A",IF($O4011&lt;Assumptions!$B$18,"B",IF($O4011&lt;Assumptions!$B$19,"C",IF($O4011&lt;Assumptions!$B$20,"D","E"))))</f>
        <v>B</v>
      </c>
      <c r="S4011" s="75">
        <f t="shared" si="125"/>
        <v>0</v>
      </c>
    </row>
    <row r="4012" spans="1:19" ht="17.399999999999999" x14ac:dyDescent="0.3">
      <c r="A4012" s="39" t="s">
        <v>759</v>
      </c>
      <c r="B4012" s="39" t="s">
        <v>74</v>
      </c>
      <c r="C4012" s="39" t="s">
        <v>190</v>
      </c>
      <c r="D4012" s="39" t="s">
        <v>42</v>
      </c>
      <c r="E4012" s="70" t="s">
        <v>35</v>
      </c>
      <c r="F4012" s="70" t="s">
        <v>24</v>
      </c>
      <c r="G4012" s="78">
        <v>44900</v>
      </c>
      <c r="H4012" s="78">
        <v>45717</v>
      </c>
      <c r="I4012" s="69">
        <v>74063989</v>
      </c>
      <c r="J4012" s="70">
        <v>15</v>
      </c>
      <c r="K4012" s="71">
        <v>0.96699999999999997</v>
      </c>
      <c r="L4012" s="70">
        <v>0</v>
      </c>
      <c r="M4012" s="71">
        <v>0.95499999999999996</v>
      </c>
      <c r="N4012" s="72"/>
      <c r="O4012" s="73">
        <f>MIN(1,MAX(0,(1/(1+EXP(-(Assumptions!$B$5 + Assumptions!$B$6*$N4012))))*Assumptions!$B$3))</f>
        <v>3.9165722796764356E-2</v>
      </c>
      <c r="P4012" s="73">
        <f>VLOOKUP($F4012,Assumptions!$A$23:$B$27,2,FALSE)*Assumptions!$B$4</f>
        <v>0.2</v>
      </c>
      <c r="Q4012" s="74">
        <f t="shared" si="124"/>
        <v>580153.93247932091</v>
      </c>
      <c r="R4012" s="75" t="str">
        <f>IF($O4012&lt;Assumptions!$B$17,"A",IF($O4012&lt;Assumptions!$B$18,"B",IF($O4012&lt;Assumptions!$B$19,"C",IF($O4012&lt;Assumptions!$B$20,"D","E"))))</f>
        <v>B</v>
      </c>
      <c r="S4012" s="75">
        <f t="shared" si="125"/>
        <v>0</v>
      </c>
    </row>
    <row r="4013" spans="1:19" ht="17.399999999999999" x14ac:dyDescent="0.3">
      <c r="A4013" s="39" t="s">
        <v>759</v>
      </c>
      <c r="B4013" s="39" t="s">
        <v>74</v>
      </c>
      <c r="C4013" s="39" t="s">
        <v>190</v>
      </c>
      <c r="D4013" s="39" t="s">
        <v>42</v>
      </c>
      <c r="E4013" s="70" t="s">
        <v>35</v>
      </c>
      <c r="F4013" s="70" t="s">
        <v>24</v>
      </c>
      <c r="G4013" s="78">
        <v>44900</v>
      </c>
      <c r="H4013" s="78">
        <v>45748</v>
      </c>
      <c r="I4013" s="69">
        <v>72886574.150000006</v>
      </c>
      <c r="J4013" s="70">
        <v>35</v>
      </c>
      <c r="K4013" s="71">
        <v>0.76900000000000002</v>
      </c>
      <c r="L4013" s="70">
        <v>0</v>
      </c>
      <c r="M4013" s="71">
        <v>0.95499999999999996</v>
      </c>
      <c r="N4013" s="72"/>
      <c r="O4013" s="73">
        <f>MIN(1,MAX(0,(1/(1+EXP(-(Assumptions!$B$5 + Assumptions!$B$6*$N4013))))*Assumptions!$B$3))</f>
        <v>3.9165722796764356E-2</v>
      </c>
      <c r="P4013" s="73">
        <f>VLOOKUP($F4013,Assumptions!$A$23:$B$27,2,FALSE)*Assumptions!$B$4</f>
        <v>0.2</v>
      </c>
      <c r="Q4013" s="74">
        <f t="shared" si="124"/>
        <v>570931.07175294217</v>
      </c>
      <c r="R4013" s="75" t="str">
        <f>IF($O4013&lt;Assumptions!$B$17,"A",IF($O4013&lt;Assumptions!$B$18,"B",IF($O4013&lt;Assumptions!$B$19,"C",IF($O4013&lt;Assumptions!$B$20,"D","E"))))</f>
        <v>B</v>
      </c>
      <c r="S4013" s="75">
        <f t="shared" si="125"/>
        <v>0</v>
      </c>
    </row>
    <row r="4014" spans="1:19" ht="17.399999999999999" x14ac:dyDescent="0.3">
      <c r="A4014" s="39" t="s">
        <v>759</v>
      </c>
      <c r="B4014" s="39" t="s">
        <v>74</v>
      </c>
      <c r="C4014" s="39" t="s">
        <v>190</v>
      </c>
      <c r="D4014" s="39" t="s">
        <v>42</v>
      </c>
      <c r="E4014" s="70" t="s">
        <v>35</v>
      </c>
      <c r="F4014" s="70" t="s">
        <v>24</v>
      </c>
      <c r="G4014" s="78">
        <v>44900</v>
      </c>
      <c r="H4014" s="78">
        <v>45778</v>
      </c>
      <c r="I4014" s="69">
        <v>71689020.939999998</v>
      </c>
      <c r="J4014" s="70">
        <v>0</v>
      </c>
      <c r="K4014" s="71">
        <v>1.079</v>
      </c>
      <c r="L4014" s="70">
        <v>0</v>
      </c>
      <c r="M4014" s="71">
        <v>0.95499999999999996</v>
      </c>
      <c r="N4014" s="72"/>
      <c r="O4014" s="73">
        <f>MIN(1,MAX(0,(1/(1+EXP(-(Assumptions!$B$5 + Assumptions!$B$6*$N4014))))*Assumptions!$B$3))</f>
        <v>3.9165722796764356E-2</v>
      </c>
      <c r="P4014" s="73">
        <f>VLOOKUP($F4014,Assumptions!$A$23:$B$27,2,FALSE)*Assumptions!$B$4</f>
        <v>0.2</v>
      </c>
      <c r="Q4014" s="74">
        <f t="shared" si="124"/>
        <v>561550.46434149507</v>
      </c>
      <c r="R4014" s="75" t="str">
        <f>IF($O4014&lt;Assumptions!$B$17,"A",IF($O4014&lt;Assumptions!$B$18,"B",IF($O4014&lt;Assumptions!$B$19,"C",IF($O4014&lt;Assumptions!$B$20,"D","E"))))</f>
        <v>B</v>
      </c>
      <c r="S4014" s="75">
        <f t="shared" si="125"/>
        <v>0</v>
      </c>
    </row>
    <row r="4015" spans="1:19" ht="17.399999999999999" x14ac:dyDescent="0.3">
      <c r="A4015" s="39" t="s">
        <v>759</v>
      </c>
      <c r="B4015" s="39" t="s">
        <v>74</v>
      </c>
      <c r="C4015" s="39" t="s">
        <v>190</v>
      </c>
      <c r="D4015" s="39" t="s">
        <v>42</v>
      </c>
      <c r="E4015" s="70" t="s">
        <v>35</v>
      </c>
      <c r="F4015" s="70" t="s">
        <v>24</v>
      </c>
      <c r="G4015" s="78">
        <v>44900</v>
      </c>
      <c r="H4015" s="78">
        <v>45809</v>
      </c>
      <c r="I4015" s="69">
        <v>70349682.189999998</v>
      </c>
      <c r="J4015" s="70">
        <v>0</v>
      </c>
      <c r="K4015" s="71">
        <v>1.02</v>
      </c>
      <c r="L4015" s="70">
        <v>0</v>
      </c>
      <c r="M4015" s="71">
        <v>0.95499999999999996</v>
      </c>
      <c r="N4015" s="72"/>
      <c r="O4015" s="73">
        <f>MIN(1,MAX(0,(1/(1+EXP(-(Assumptions!$B$5 + Assumptions!$B$6*$N4015))))*Assumptions!$B$3))</f>
        <v>3.9165722796764356E-2</v>
      </c>
      <c r="P4015" s="73">
        <f>VLOOKUP($F4015,Assumptions!$A$23:$B$27,2,FALSE)*Assumptions!$B$4</f>
        <v>0.2</v>
      </c>
      <c r="Q4015" s="74">
        <f t="shared" si="124"/>
        <v>551059.23029880214</v>
      </c>
      <c r="R4015" s="75" t="str">
        <f>IF($O4015&lt;Assumptions!$B$17,"A",IF($O4015&lt;Assumptions!$B$18,"B",IF($O4015&lt;Assumptions!$B$19,"C",IF($O4015&lt;Assumptions!$B$20,"D","E"))))</f>
        <v>B</v>
      </c>
      <c r="S4015" s="75">
        <f t="shared" si="125"/>
        <v>0</v>
      </c>
    </row>
    <row r="4016" spans="1:19" ht="17.399999999999999" x14ac:dyDescent="0.3">
      <c r="A4016" s="39" t="s">
        <v>759</v>
      </c>
      <c r="B4016" s="39" t="s">
        <v>74</v>
      </c>
      <c r="C4016" s="39" t="s">
        <v>190</v>
      </c>
      <c r="D4016" s="39" t="s">
        <v>42</v>
      </c>
      <c r="E4016" s="70" t="s">
        <v>35</v>
      </c>
      <c r="F4016" s="70" t="s">
        <v>24</v>
      </c>
      <c r="G4016" s="78">
        <v>44900</v>
      </c>
      <c r="H4016" s="78">
        <v>45839</v>
      </c>
      <c r="I4016" s="69">
        <v>69350974.709999993</v>
      </c>
      <c r="J4016" s="70">
        <v>15</v>
      </c>
      <c r="K4016" s="71">
        <v>1.0389999999999999</v>
      </c>
      <c r="L4016" s="70">
        <v>0</v>
      </c>
      <c r="M4016" s="71">
        <v>0.95499999999999996</v>
      </c>
      <c r="N4016" s="72"/>
      <c r="O4016" s="73">
        <f>MIN(1,MAX(0,(1/(1+EXP(-(Assumptions!$B$5 + Assumptions!$B$6*$N4016))))*Assumptions!$B$3))</f>
        <v>3.9165722796764356E-2</v>
      </c>
      <c r="P4016" s="73">
        <f>VLOOKUP($F4016,Assumptions!$A$23:$B$27,2,FALSE)*Assumptions!$B$4</f>
        <v>0.2</v>
      </c>
      <c r="Q4016" s="74">
        <f t="shared" si="124"/>
        <v>543236.21023545496</v>
      </c>
      <c r="R4016" s="75" t="str">
        <f>IF($O4016&lt;Assumptions!$B$17,"A",IF($O4016&lt;Assumptions!$B$18,"B",IF($O4016&lt;Assumptions!$B$19,"C",IF($O4016&lt;Assumptions!$B$20,"D","E"))))</f>
        <v>B</v>
      </c>
      <c r="S4016" s="75">
        <f t="shared" si="125"/>
        <v>0</v>
      </c>
    </row>
    <row r="4017" spans="1:19" ht="17.399999999999999" x14ac:dyDescent="0.3">
      <c r="A4017" s="39" t="s">
        <v>759</v>
      </c>
      <c r="B4017" s="39" t="s">
        <v>74</v>
      </c>
      <c r="C4017" s="39" t="s">
        <v>190</v>
      </c>
      <c r="D4017" s="39" t="s">
        <v>42</v>
      </c>
      <c r="E4017" s="70" t="s">
        <v>35</v>
      </c>
      <c r="F4017" s="70" t="s">
        <v>24</v>
      </c>
      <c r="G4017" s="78">
        <v>44900</v>
      </c>
      <c r="H4017" s="78">
        <v>45870</v>
      </c>
      <c r="I4017" s="69">
        <v>68124904.549999997</v>
      </c>
      <c r="J4017" s="70">
        <v>0</v>
      </c>
      <c r="K4017" s="71">
        <v>1.1000000000000001</v>
      </c>
      <c r="L4017" s="70">
        <v>0</v>
      </c>
      <c r="M4017" s="71">
        <v>0.95499999999999996</v>
      </c>
      <c r="N4017" s="72"/>
      <c r="O4017" s="73">
        <f>MIN(1,MAX(0,(1/(1+EXP(-(Assumptions!$B$5 + Assumptions!$B$6*$N4017))))*Assumptions!$B$3))</f>
        <v>3.9165722796764356E-2</v>
      </c>
      <c r="P4017" s="73">
        <f>VLOOKUP($F4017,Assumptions!$A$23:$B$27,2,FALSE)*Assumptions!$B$4</f>
        <v>0.2</v>
      </c>
      <c r="Q4017" s="74">
        <f t="shared" si="124"/>
        <v>533632.22543226613</v>
      </c>
      <c r="R4017" s="75" t="str">
        <f>IF($O4017&lt;Assumptions!$B$17,"A",IF($O4017&lt;Assumptions!$B$18,"B",IF($O4017&lt;Assumptions!$B$19,"C",IF($O4017&lt;Assumptions!$B$20,"D","E"))))</f>
        <v>B</v>
      </c>
      <c r="S4017" s="75">
        <f t="shared" si="125"/>
        <v>0</v>
      </c>
    </row>
    <row r="4018" spans="1:19" ht="17.399999999999999" x14ac:dyDescent="0.3">
      <c r="A4018" s="39" t="s">
        <v>759</v>
      </c>
      <c r="B4018" s="39" t="s">
        <v>74</v>
      </c>
      <c r="C4018" s="39" t="s">
        <v>190</v>
      </c>
      <c r="D4018" s="39" t="s">
        <v>42</v>
      </c>
      <c r="E4018" s="70" t="s">
        <v>35</v>
      </c>
      <c r="F4018" s="70" t="s">
        <v>24</v>
      </c>
      <c r="G4018" s="78">
        <v>44900</v>
      </c>
      <c r="H4018" s="78">
        <v>45901</v>
      </c>
      <c r="I4018" s="69">
        <v>67096836.549999997</v>
      </c>
      <c r="J4018" s="70">
        <v>35</v>
      </c>
      <c r="K4018" s="71">
        <v>0.58199999999999996</v>
      </c>
      <c r="L4018" s="70">
        <v>0</v>
      </c>
      <c r="M4018" s="71">
        <v>0.95499999999999996</v>
      </c>
      <c r="N4018" s="72"/>
      <c r="O4018" s="73">
        <f>MIN(1,MAX(0,(1/(1+EXP(-(Assumptions!$B$5 + Assumptions!$B$6*$N4018))))*Assumptions!$B$3))</f>
        <v>3.9165722796764356E-2</v>
      </c>
      <c r="P4018" s="73">
        <f>VLOOKUP($F4018,Assumptions!$A$23:$B$27,2,FALSE)*Assumptions!$B$4</f>
        <v>0.2</v>
      </c>
      <c r="Q4018" s="74">
        <f t="shared" si="124"/>
        <v>525579.22017142142</v>
      </c>
      <c r="R4018" s="75" t="str">
        <f>IF($O4018&lt;Assumptions!$B$17,"A",IF($O4018&lt;Assumptions!$B$18,"B",IF($O4018&lt;Assumptions!$B$19,"C",IF($O4018&lt;Assumptions!$B$20,"D","E"))))</f>
        <v>B</v>
      </c>
      <c r="S4018" s="75">
        <f t="shared" si="125"/>
        <v>0</v>
      </c>
    </row>
    <row r="4019" spans="1:19" ht="17.399999999999999" x14ac:dyDescent="0.3">
      <c r="A4019" s="39" t="s">
        <v>759</v>
      </c>
      <c r="B4019" s="39" t="s">
        <v>74</v>
      </c>
      <c r="C4019" s="39" t="s">
        <v>190</v>
      </c>
      <c r="D4019" s="39" t="s">
        <v>42</v>
      </c>
      <c r="E4019" s="70" t="s">
        <v>35</v>
      </c>
      <c r="F4019" s="70" t="s">
        <v>24</v>
      </c>
      <c r="G4019" s="78">
        <v>44900</v>
      </c>
      <c r="H4019" s="78">
        <v>45931</v>
      </c>
      <c r="I4019" s="69">
        <v>66086468.960000001</v>
      </c>
      <c r="J4019" s="70">
        <v>35</v>
      </c>
      <c r="K4019" s="71">
        <v>0.71699999999999997</v>
      </c>
      <c r="L4019" s="70">
        <v>0</v>
      </c>
      <c r="M4019" s="71">
        <v>0.95499999999999996</v>
      </c>
      <c r="N4019" s="72"/>
      <c r="O4019" s="73">
        <f>MIN(1,MAX(0,(1/(1+EXP(-(Assumptions!$B$5 + Assumptions!$B$6*$N4019))))*Assumptions!$B$3))</f>
        <v>3.9165722796764356E-2</v>
      </c>
      <c r="P4019" s="73">
        <f>VLOOKUP($F4019,Assumptions!$A$23:$B$27,2,FALSE)*Assumptions!$B$4</f>
        <v>0.2</v>
      </c>
      <c r="Q4019" s="74">
        <f t="shared" si="124"/>
        <v>517664.86478086648</v>
      </c>
      <c r="R4019" s="75" t="str">
        <f>IF($O4019&lt;Assumptions!$B$17,"A",IF($O4019&lt;Assumptions!$B$18,"B",IF($O4019&lt;Assumptions!$B$19,"C",IF($O4019&lt;Assumptions!$B$20,"D","E"))))</f>
        <v>B</v>
      </c>
      <c r="S4019" s="75">
        <f t="shared" si="125"/>
        <v>0</v>
      </c>
    </row>
    <row r="4020" spans="1:19" ht="17.399999999999999" x14ac:dyDescent="0.3">
      <c r="A4020" s="39" t="s">
        <v>759</v>
      </c>
      <c r="B4020" s="39" t="s">
        <v>74</v>
      </c>
      <c r="C4020" s="39" t="s">
        <v>190</v>
      </c>
      <c r="D4020" s="39" t="s">
        <v>42</v>
      </c>
      <c r="E4020" s="70" t="s">
        <v>35</v>
      </c>
      <c r="F4020" s="70" t="s">
        <v>24</v>
      </c>
      <c r="G4020" s="78">
        <v>44900</v>
      </c>
      <c r="H4020" s="78">
        <v>45962</v>
      </c>
      <c r="I4020" s="69">
        <v>64838968.5</v>
      </c>
      <c r="J4020" s="70">
        <v>0</v>
      </c>
      <c r="K4020" s="71">
        <v>1.038</v>
      </c>
      <c r="L4020" s="70">
        <v>0</v>
      </c>
      <c r="M4020" s="71">
        <v>0.95499999999999996</v>
      </c>
      <c r="N4020" s="72"/>
      <c r="O4020" s="73">
        <f>MIN(1,MAX(0,(1/(1+EXP(-(Assumptions!$B$5 + Assumptions!$B$6*$N4020))))*Assumptions!$B$3))</f>
        <v>3.9165722796764356E-2</v>
      </c>
      <c r="P4020" s="73">
        <f>VLOOKUP($F4020,Assumptions!$A$23:$B$27,2,FALSE)*Assumptions!$B$4</f>
        <v>0.2</v>
      </c>
      <c r="Q4020" s="74">
        <f t="shared" si="124"/>
        <v>507893.01333982724</v>
      </c>
      <c r="R4020" s="75" t="str">
        <f>IF($O4020&lt;Assumptions!$B$17,"A",IF($O4020&lt;Assumptions!$B$18,"B",IF($O4020&lt;Assumptions!$B$19,"C",IF($O4020&lt;Assumptions!$B$20,"D","E"))))</f>
        <v>B</v>
      </c>
      <c r="S4020" s="75">
        <f t="shared" si="125"/>
        <v>0</v>
      </c>
    </row>
    <row r="4021" spans="1:19" ht="17.399999999999999" x14ac:dyDescent="0.3">
      <c r="A4021" s="39" t="s">
        <v>759</v>
      </c>
      <c r="B4021" s="39" t="s">
        <v>74</v>
      </c>
      <c r="C4021" s="39" t="s">
        <v>190</v>
      </c>
      <c r="D4021" s="39" t="s">
        <v>42</v>
      </c>
      <c r="E4021" s="70" t="s">
        <v>35</v>
      </c>
      <c r="F4021" s="70" t="s">
        <v>24</v>
      </c>
      <c r="G4021" s="78">
        <v>44900</v>
      </c>
      <c r="H4021" s="78">
        <v>45992</v>
      </c>
      <c r="I4021" s="69">
        <v>63519981.469999999</v>
      </c>
      <c r="J4021" s="70">
        <v>0</v>
      </c>
      <c r="K4021" s="71">
        <v>0.96599999999999997</v>
      </c>
      <c r="L4021" s="70">
        <v>0</v>
      </c>
      <c r="M4021" s="71">
        <v>0.95499999999999996</v>
      </c>
      <c r="N4021" s="72"/>
      <c r="O4021" s="73">
        <f>MIN(1,MAX(0,(1/(1+EXP(-(Assumptions!$B$5 + Assumptions!$B$6*$N4021))))*Assumptions!$B$3))</f>
        <v>3.9165722796764356E-2</v>
      </c>
      <c r="P4021" s="73">
        <f>VLOOKUP($F4021,Assumptions!$A$23:$B$27,2,FALSE)*Assumptions!$B$4</f>
        <v>0.2</v>
      </c>
      <c r="Q4021" s="74">
        <f t="shared" si="124"/>
        <v>497561.19726192573</v>
      </c>
      <c r="R4021" s="75" t="str">
        <f>IF($O4021&lt;Assumptions!$B$17,"A",IF($O4021&lt;Assumptions!$B$18,"B",IF($O4021&lt;Assumptions!$B$19,"C",IF($O4021&lt;Assumptions!$B$20,"D","E"))))</f>
        <v>B</v>
      </c>
      <c r="S4021" s="75">
        <f t="shared" si="125"/>
        <v>0</v>
      </c>
    </row>
    <row r="4022" spans="1:19" ht="17.399999999999999" x14ac:dyDescent="0.3">
      <c r="A4022" s="39" t="s">
        <v>761</v>
      </c>
      <c r="B4022" s="39" t="s">
        <v>54</v>
      </c>
      <c r="C4022" s="39" t="s">
        <v>135</v>
      </c>
      <c r="D4022" s="39" t="s">
        <v>45</v>
      </c>
      <c r="E4022" s="70" t="s">
        <v>23</v>
      </c>
      <c r="F4022" s="70" t="s">
        <v>40</v>
      </c>
      <c r="G4022" s="78">
        <v>44116</v>
      </c>
      <c r="H4022" s="78">
        <v>45658</v>
      </c>
      <c r="I4022" s="69">
        <v>3751375.9</v>
      </c>
      <c r="J4022" s="70">
        <v>0</v>
      </c>
      <c r="K4022" s="71">
        <v>0.96799999999999997</v>
      </c>
      <c r="L4022" s="70">
        <v>0</v>
      </c>
      <c r="M4022" s="71">
        <v>1.2869999999999999</v>
      </c>
      <c r="N4022" s="72"/>
      <c r="O4022" s="73">
        <f>MIN(1,MAX(0,(1/(1+EXP(-(Assumptions!$B$5 + Assumptions!$B$6*$N4022))))*Assumptions!$B$3))</f>
        <v>3.9165722796764356E-2</v>
      </c>
      <c r="P4022" s="73">
        <f>VLOOKUP($F4022,Assumptions!$A$23:$B$27,2,FALSE)*Assumptions!$B$4</f>
        <v>0.7</v>
      </c>
      <c r="Q4022" s="74">
        <f t="shared" si="124"/>
        <v>102847.74402410368</v>
      </c>
      <c r="R4022" s="75" t="str">
        <f>IF($O4022&lt;Assumptions!$B$17,"A",IF($O4022&lt;Assumptions!$B$18,"B",IF($O4022&lt;Assumptions!$B$19,"C",IF($O4022&lt;Assumptions!$B$20,"D","E"))))</f>
        <v>B</v>
      </c>
      <c r="S4022" s="75">
        <f t="shared" si="125"/>
        <v>0</v>
      </c>
    </row>
    <row r="4023" spans="1:19" ht="17.399999999999999" x14ac:dyDescent="0.3">
      <c r="A4023" s="39" t="s">
        <v>761</v>
      </c>
      <c r="B4023" s="39" t="s">
        <v>54</v>
      </c>
      <c r="C4023" s="39" t="s">
        <v>135</v>
      </c>
      <c r="D4023" s="39" t="s">
        <v>45</v>
      </c>
      <c r="E4023" s="70" t="s">
        <v>23</v>
      </c>
      <c r="F4023" s="70" t="s">
        <v>40</v>
      </c>
      <c r="G4023" s="78">
        <v>44116</v>
      </c>
      <c r="H4023" s="78">
        <v>45689</v>
      </c>
      <c r="I4023" s="69">
        <v>3638022.2</v>
      </c>
      <c r="J4023" s="70">
        <v>0</v>
      </c>
      <c r="K4023" s="71">
        <v>1.073</v>
      </c>
      <c r="L4023" s="70">
        <v>0</v>
      </c>
      <c r="M4023" s="71">
        <v>1.2869999999999999</v>
      </c>
      <c r="N4023" s="72"/>
      <c r="O4023" s="73">
        <f>MIN(1,MAX(0,(1/(1+EXP(-(Assumptions!$B$5 + Assumptions!$B$6*$N4023))))*Assumptions!$B$3))</f>
        <v>3.9165722796764356E-2</v>
      </c>
      <c r="P4023" s="73">
        <f>VLOOKUP($F4023,Assumptions!$A$23:$B$27,2,FALSE)*Assumptions!$B$4</f>
        <v>0.7</v>
      </c>
      <c r="Q4023" s="74">
        <f t="shared" si="124"/>
        <v>99740.038309572366</v>
      </c>
      <c r="R4023" s="75" t="str">
        <f>IF($O4023&lt;Assumptions!$B$17,"A",IF($O4023&lt;Assumptions!$B$18,"B",IF($O4023&lt;Assumptions!$B$19,"C",IF($O4023&lt;Assumptions!$B$20,"D","E"))))</f>
        <v>B</v>
      </c>
      <c r="S4023" s="75">
        <f t="shared" si="125"/>
        <v>0</v>
      </c>
    </row>
    <row r="4024" spans="1:19" ht="17.399999999999999" x14ac:dyDescent="0.3">
      <c r="A4024" s="39" t="s">
        <v>761</v>
      </c>
      <c r="B4024" s="39" t="s">
        <v>54</v>
      </c>
      <c r="C4024" s="39" t="s">
        <v>135</v>
      </c>
      <c r="D4024" s="39" t="s">
        <v>45</v>
      </c>
      <c r="E4024" s="70" t="s">
        <v>23</v>
      </c>
      <c r="F4024" s="70" t="s">
        <v>40</v>
      </c>
      <c r="G4024" s="78">
        <v>44116</v>
      </c>
      <c r="H4024" s="78">
        <v>45717</v>
      </c>
      <c r="I4024" s="69">
        <v>3537790.86</v>
      </c>
      <c r="J4024" s="70">
        <v>0</v>
      </c>
      <c r="K4024" s="71">
        <v>1.0109999999999999</v>
      </c>
      <c r="L4024" s="70">
        <v>0</v>
      </c>
      <c r="M4024" s="71">
        <v>1.2869999999999999</v>
      </c>
      <c r="N4024" s="72"/>
      <c r="O4024" s="73">
        <f>MIN(1,MAX(0,(1/(1+EXP(-(Assumptions!$B$5 + Assumptions!$B$6*$N4024))))*Assumptions!$B$3))</f>
        <v>3.9165722796764356E-2</v>
      </c>
      <c r="P4024" s="73">
        <f>VLOOKUP($F4024,Assumptions!$A$23:$B$27,2,FALSE)*Assumptions!$B$4</f>
        <v>0.7</v>
      </c>
      <c r="Q4024" s="74">
        <f t="shared" si="124"/>
        <v>96992.095294980594</v>
      </c>
      <c r="R4024" s="75" t="str">
        <f>IF($O4024&lt;Assumptions!$B$17,"A",IF($O4024&lt;Assumptions!$B$18,"B",IF($O4024&lt;Assumptions!$B$19,"C",IF($O4024&lt;Assumptions!$B$20,"D","E"))))</f>
        <v>B</v>
      </c>
      <c r="S4024" s="75">
        <f t="shared" si="125"/>
        <v>0</v>
      </c>
    </row>
    <row r="4025" spans="1:19" ht="17.399999999999999" x14ac:dyDescent="0.3">
      <c r="A4025" s="39" t="s">
        <v>761</v>
      </c>
      <c r="B4025" s="39" t="s">
        <v>54</v>
      </c>
      <c r="C4025" s="39" t="s">
        <v>135</v>
      </c>
      <c r="D4025" s="39" t="s">
        <v>45</v>
      </c>
      <c r="E4025" s="70" t="s">
        <v>23</v>
      </c>
      <c r="F4025" s="70" t="s">
        <v>40</v>
      </c>
      <c r="G4025" s="78">
        <v>44116</v>
      </c>
      <c r="H4025" s="78">
        <v>45748</v>
      </c>
      <c r="I4025" s="69">
        <v>3443793.87</v>
      </c>
      <c r="J4025" s="70">
        <v>65</v>
      </c>
      <c r="K4025" s="71">
        <v>0.75</v>
      </c>
      <c r="L4025" s="70">
        <v>0</v>
      </c>
      <c r="M4025" s="71">
        <v>1.2869999999999999</v>
      </c>
      <c r="N4025" s="72"/>
      <c r="O4025" s="73">
        <f>MIN(1,MAX(0,(1/(1+EXP(-(Assumptions!$B$5 + Assumptions!$B$6*$N4025))))*Assumptions!$B$3))</f>
        <v>3.9165722796764356E-2</v>
      </c>
      <c r="P4025" s="73">
        <f>VLOOKUP($F4025,Assumptions!$A$23:$B$27,2,FALSE)*Assumptions!$B$4</f>
        <v>0.7</v>
      </c>
      <c r="Q4025" s="74">
        <f t="shared" si="124"/>
        <v>94415.073257131429</v>
      </c>
      <c r="R4025" s="75" t="str">
        <f>IF($O4025&lt;Assumptions!$B$17,"A",IF($O4025&lt;Assumptions!$B$18,"B",IF($O4025&lt;Assumptions!$B$19,"C",IF($O4025&lt;Assumptions!$B$20,"D","E"))))</f>
        <v>B</v>
      </c>
      <c r="S4025" s="75">
        <f t="shared" si="125"/>
        <v>0</v>
      </c>
    </row>
    <row r="4026" spans="1:19" ht="17.399999999999999" x14ac:dyDescent="0.3">
      <c r="A4026" s="39" t="s">
        <v>761</v>
      </c>
      <c r="B4026" s="39" t="s">
        <v>54</v>
      </c>
      <c r="C4026" s="39" t="s">
        <v>135</v>
      </c>
      <c r="D4026" s="39" t="s">
        <v>45</v>
      </c>
      <c r="E4026" s="70" t="s">
        <v>23</v>
      </c>
      <c r="F4026" s="70" t="s">
        <v>40</v>
      </c>
      <c r="G4026" s="78">
        <v>44116</v>
      </c>
      <c r="H4026" s="78">
        <v>45778</v>
      </c>
      <c r="I4026" s="69">
        <v>3347354.31</v>
      </c>
      <c r="J4026" s="70">
        <v>0</v>
      </c>
      <c r="K4026" s="71">
        <v>1.1040000000000001</v>
      </c>
      <c r="L4026" s="70">
        <v>0</v>
      </c>
      <c r="M4026" s="71">
        <v>1.2869999999999999</v>
      </c>
      <c r="N4026" s="72"/>
      <c r="O4026" s="73">
        <f>MIN(1,MAX(0,(1/(1+EXP(-(Assumptions!$B$5 + Assumptions!$B$6*$N4026))))*Assumptions!$B$3))</f>
        <v>3.9165722796764356E-2</v>
      </c>
      <c r="P4026" s="73">
        <f>VLOOKUP($F4026,Assumptions!$A$23:$B$27,2,FALSE)*Assumptions!$B$4</f>
        <v>0.7</v>
      </c>
      <c r="Q4026" s="74">
        <f t="shared" si="124"/>
        <v>91771.085705610079</v>
      </c>
      <c r="R4026" s="75" t="str">
        <f>IF($O4026&lt;Assumptions!$B$17,"A",IF($O4026&lt;Assumptions!$B$18,"B",IF($O4026&lt;Assumptions!$B$19,"C",IF($O4026&lt;Assumptions!$B$20,"D","E"))))</f>
        <v>B</v>
      </c>
      <c r="S4026" s="75">
        <f t="shared" si="125"/>
        <v>0</v>
      </c>
    </row>
    <row r="4027" spans="1:19" ht="17.399999999999999" x14ac:dyDescent="0.3">
      <c r="A4027" s="39" t="s">
        <v>761</v>
      </c>
      <c r="B4027" s="39" t="s">
        <v>54</v>
      </c>
      <c r="C4027" s="39" t="s">
        <v>135</v>
      </c>
      <c r="D4027" s="39" t="s">
        <v>45</v>
      </c>
      <c r="E4027" s="70" t="s">
        <v>23</v>
      </c>
      <c r="F4027" s="70" t="s">
        <v>40</v>
      </c>
      <c r="G4027" s="78">
        <v>44116</v>
      </c>
      <c r="H4027" s="78">
        <v>45809</v>
      </c>
      <c r="I4027" s="69">
        <v>3253265.73</v>
      </c>
      <c r="J4027" s="70">
        <v>0</v>
      </c>
      <c r="K4027" s="71">
        <v>1.0429999999999999</v>
      </c>
      <c r="L4027" s="70">
        <v>0</v>
      </c>
      <c r="M4027" s="71">
        <v>1.2869999999999999</v>
      </c>
      <c r="N4027" s="72"/>
      <c r="O4027" s="73">
        <f>MIN(1,MAX(0,(1/(1+EXP(-(Assumptions!$B$5 + Assumptions!$B$6*$N4027))))*Assumptions!$B$3))</f>
        <v>3.9165722796764356E-2</v>
      </c>
      <c r="P4027" s="73">
        <f>VLOOKUP($F4027,Assumptions!$A$23:$B$27,2,FALSE)*Assumptions!$B$4</f>
        <v>0.7</v>
      </c>
      <c r="Q4027" s="74">
        <f t="shared" si="124"/>
        <v>89191.552635775268</v>
      </c>
      <c r="R4027" s="75" t="str">
        <f>IF($O4027&lt;Assumptions!$B$17,"A",IF($O4027&lt;Assumptions!$B$18,"B",IF($O4027&lt;Assumptions!$B$19,"C",IF($O4027&lt;Assumptions!$B$20,"D","E"))))</f>
        <v>B</v>
      </c>
      <c r="S4027" s="75">
        <f t="shared" si="125"/>
        <v>0</v>
      </c>
    </row>
    <row r="4028" spans="1:19" ht="17.399999999999999" x14ac:dyDescent="0.3">
      <c r="A4028" s="39" t="s">
        <v>761</v>
      </c>
      <c r="B4028" s="39" t="s">
        <v>54</v>
      </c>
      <c r="C4028" s="39" t="s">
        <v>135</v>
      </c>
      <c r="D4028" s="39" t="s">
        <v>45</v>
      </c>
      <c r="E4028" s="70" t="s">
        <v>23</v>
      </c>
      <c r="F4028" s="70" t="s">
        <v>40</v>
      </c>
      <c r="G4028" s="78">
        <v>44116</v>
      </c>
      <c r="H4028" s="78">
        <v>45839</v>
      </c>
      <c r="I4028" s="69">
        <v>3165633.95</v>
      </c>
      <c r="J4028" s="70">
        <v>0</v>
      </c>
      <c r="K4028" s="71">
        <v>1.149</v>
      </c>
      <c r="L4028" s="70">
        <v>0</v>
      </c>
      <c r="M4028" s="71">
        <v>1.2869999999999999</v>
      </c>
      <c r="N4028" s="72"/>
      <c r="O4028" s="73">
        <f>MIN(1,MAX(0,(1/(1+EXP(-(Assumptions!$B$5 + Assumptions!$B$6*$N4028))))*Assumptions!$B$3))</f>
        <v>3.9165722796764356E-2</v>
      </c>
      <c r="P4028" s="73">
        <f>VLOOKUP($F4028,Assumptions!$A$23:$B$27,2,FALSE)*Assumptions!$B$4</f>
        <v>0.7</v>
      </c>
      <c r="Q4028" s="74">
        <f t="shared" si="124"/>
        <v>86789.039233208343</v>
      </c>
      <c r="R4028" s="75" t="str">
        <f>IF($O4028&lt;Assumptions!$B$17,"A",IF($O4028&lt;Assumptions!$B$18,"B",IF($O4028&lt;Assumptions!$B$19,"C",IF($O4028&lt;Assumptions!$B$20,"D","E"))))</f>
        <v>B</v>
      </c>
      <c r="S4028" s="75">
        <f t="shared" si="125"/>
        <v>0</v>
      </c>
    </row>
    <row r="4029" spans="1:19" ht="17.399999999999999" x14ac:dyDescent="0.3">
      <c r="A4029" s="39" t="s">
        <v>761</v>
      </c>
      <c r="B4029" s="39" t="s">
        <v>54</v>
      </c>
      <c r="C4029" s="39" t="s">
        <v>135</v>
      </c>
      <c r="D4029" s="39" t="s">
        <v>45</v>
      </c>
      <c r="E4029" s="70" t="s">
        <v>23</v>
      </c>
      <c r="F4029" s="70" t="s">
        <v>40</v>
      </c>
      <c r="G4029" s="78">
        <v>44116</v>
      </c>
      <c r="H4029" s="78">
        <v>45870</v>
      </c>
      <c r="I4029" s="69">
        <v>3076040.06</v>
      </c>
      <c r="J4029" s="70">
        <v>0</v>
      </c>
      <c r="K4029" s="71">
        <v>1.0249999999999999</v>
      </c>
      <c r="L4029" s="70">
        <v>0</v>
      </c>
      <c r="M4029" s="71">
        <v>1.2869999999999999</v>
      </c>
      <c r="N4029" s="72"/>
      <c r="O4029" s="73">
        <f>MIN(1,MAX(0,(1/(1+EXP(-(Assumptions!$B$5 + Assumptions!$B$6*$N4029))))*Assumptions!$B$3))</f>
        <v>3.9165722796764356E-2</v>
      </c>
      <c r="P4029" s="73">
        <f>VLOOKUP($F4029,Assumptions!$A$23:$B$27,2,FALSE)*Assumptions!$B$4</f>
        <v>0.7</v>
      </c>
      <c r="Q4029" s="74">
        <f t="shared" si="124"/>
        <v>84332.732611191677</v>
      </c>
      <c r="R4029" s="75" t="str">
        <f>IF($O4029&lt;Assumptions!$B$17,"A",IF($O4029&lt;Assumptions!$B$18,"B",IF($O4029&lt;Assumptions!$B$19,"C",IF($O4029&lt;Assumptions!$B$20,"D","E"))))</f>
        <v>B</v>
      </c>
      <c r="S4029" s="75">
        <f t="shared" si="125"/>
        <v>0</v>
      </c>
    </row>
    <row r="4030" spans="1:19" ht="17.399999999999999" x14ac:dyDescent="0.3">
      <c r="A4030" s="39" t="s">
        <v>761</v>
      </c>
      <c r="B4030" s="39" t="s">
        <v>54</v>
      </c>
      <c r="C4030" s="39" t="s">
        <v>135</v>
      </c>
      <c r="D4030" s="39" t="s">
        <v>45</v>
      </c>
      <c r="E4030" s="70" t="s">
        <v>23</v>
      </c>
      <c r="F4030" s="70" t="s">
        <v>40</v>
      </c>
      <c r="G4030" s="78">
        <v>44116</v>
      </c>
      <c r="H4030" s="78">
        <v>45901</v>
      </c>
      <c r="I4030" s="69">
        <v>2976484.4</v>
      </c>
      <c r="J4030" s="70">
        <v>15</v>
      </c>
      <c r="K4030" s="71">
        <v>1.1060000000000001</v>
      </c>
      <c r="L4030" s="70">
        <v>0</v>
      </c>
      <c r="M4030" s="71">
        <v>1.2869999999999999</v>
      </c>
      <c r="N4030" s="72"/>
      <c r="O4030" s="73">
        <f>MIN(1,MAX(0,(1/(1+EXP(-(Assumptions!$B$5 + Assumptions!$B$6*$N4030))))*Assumptions!$B$3))</f>
        <v>3.9165722796764356E-2</v>
      </c>
      <c r="P4030" s="73">
        <f>VLOOKUP($F4030,Assumptions!$A$23:$B$27,2,FALSE)*Assumptions!$B$4</f>
        <v>0.7</v>
      </c>
      <c r="Q4030" s="74">
        <f t="shared" si="124"/>
        <v>81603.314043505423</v>
      </c>
      <c r="R4030" s="75" t="str">
        <f>IF($O4030&lt;Assumptions!$B$17,"A",IF($O4030&lt;Assumptions!$B$18,"B",IF($O4030&lt;Assumptions!$B$19,"C",IF($O4030&lt;Assumptions!$B$20,"D","E"))))</f>
        <v>B</v>
      </c>
      <c r="S4030" s="75">
        <f t="shared" si="125"/>
        <v>0</v>
      </c>
    </row>
    <row r="4031" spans="1:19" ht="17.399999999999999" x14ac:dyDescent="0.3">
      <c r="A4031" s="39" t="s">
        <v>761</v>
      </c>
      <c r="B4031" s="39" t="s">
        <v>54</v>
      </c>
      <c r="C4031" s="39" t="s">
        <v>135</v>
      </c>
      <c r="D4031" s="39" t="s">
        <v>45</v>
      </c>
      <c r="E4031" s="70" t="s">
        <v>23</v>
      </c>
      <c r="F4031" s="70" t="s">
        <v>40</v>
      </c>
      <c r="G4031" s="78">
        <v>44116</v>
      </c>
      <c r="H4031" s="78">
        <v>45931</v>
      </c>
      <c r="I4031" s="69">
        <v>2898402.94</v>
      </c>
      <c r="J4031" s="70">
        <v>0</v>
      </c>
      <c r="K4031" s="71">
        <v>1.0900000000000001</v>
      </c>
      <c r="L4031" s="70">
        <v>0</v>
      </c>
      <c r="M4031" s="71">
        <v>1.2869999999999999</v>
      </c>
      <c r="N4031" s="72"/>
      <c r="O4031" s="73">
        <f>MIN(1,MAX(0,(1/(1+EXP(-(Assumptions!$B$5 + Assumptions!$B$6*$N4031))))*Assumptions!$B$3))</f>
        <v>3.9165722796764356E-2</v>
      </c>
      <c r="P4031" s="73">
        <f>VLOOKUP($F4031,Assumptions!$A$23:$B$27,2,FALSE)*Assumptions!$B$4</f>
        <v>0.7</v>
      </c>
      <c r="Q4031" s="74">
        <f t="shared" si="124"/>
        <v>79462.632270956776</v>
      </c>
      <c r="R4031" s="75" t="str">
        <f>IF($O4031&lt;Assumptions!$B$17,"A",IF($O4031&lt;Assumptions!$B$18,"B",IF($O4031&lt;Assumptions!$B$19,"C",IF($O4031&lt;Assumptions!$B$20,"D","E"))))</f>
        <v>B</v>
      </c>
      <c r="S4031" s="75">
        <f t="shared" si="125"/>
        <v>0</v>
      </c>
    </row>
    <row r="4032" spans="1:19" ht="17.399999999999999" x14ac:dyDescent="0.3">
      <c r="A4032" s="39" t="s">
        <v>761</v>
      </c>
      <c r="B4032" s="39" t="s">
        <v>54</v>
      </c>
      <c r="C4032" s="39" t="s">
        <v>135</v>
      </c>
      <c r="D4032" s="39" t="s">
        <v>45</v>
      </c>
      <c r="E4032" s="70" t="s">
        <v>23</v>
      </c>
      <c r="F4032" s="70" t="s">
        <v>40</v>
      </c>
      <c r="G4032" s="78">
        <v>44116</v>
      </c>
      <c r="H4032" s="78">
        <v>45962</v>
      </c>
      <c r="I4032" s="69">
        <v>2816703.26</v>
      </c>
      <c r="J4032" s="70">
        <v>0</v>
      </c>
      <c r="K4032" s="71">
        <v>1.0169999999999999</v>
      </c>
      <c r="L4032" s="70">
        <v>0</v>
      </c>
      <c r="M4032" s="71">
        <v>1.2869999999999999</v>
      </c>
      <c r="N4032" s="72"/>
      <c r="O4032" s="73">
        <f>MIN(1,MAX(0,(1/(1+EXP(-(Assumptions!$B$5 + Assumptions!$B$6*$N4032))))*Assumptions!$B$3))</f>
        <v>3.9165722796764356E-2</v>
      </c>
      <c r="P4032" s="73">
        <f>VLOOKUP($F4032,Assumptions!$A$23:$B$27,2,FALSE)*Assumptions!$B$4</f>
        <v>0.7</v>
      </c>
      <c r="Q4032" s="74">
        <f t="shared" si="124"/>
        <v>77222.75335733172</v>
      </c>
      <c r="R4032" s="75" t="str">
        <f>IF($O4032&lt;Assumptions!$B$17,"A",IF($O4032&lt;Assumptions!$B$18,"B",IF($O4032&lt;Assumptions!$B$19,"C",IF($O4032&lt;Assumptions!$B$20,"D","E"))))</f>
        <v>B</v>
      </c>
      <c r="S4032" s="75">
        <f t="shared" si="125"/>
        <v>0</v>
      </c>
    </row>
    <row r="4033" spans="1:19" ht="17.399999999999999" x14ac:dyDescent="0.3">
      <c r="A4033" s="39" t="s">
        <v>761</v>
      </c>
      <c r="B4033" s="39" t="s">
        <v>54</v>
      </c>
      <c r="C4033" s="39" t="s">
        <v>135</v>
      </c>
      <c r="D4033" s="39" t="s">
        <v>45</v>
      </c>
      <c r="E4033" s="70" t="s">
        <v>23</v>
      </c>
      <c r="F4033" s="70" t="s">
        <v>40</v>
      </c>
      <c r="G4033" s="78">
        <v>44116</v>
      </c>
      <c r="H4033" s="78">
        <v>45992</v>
      </c>
      <c r="I4033" s="69">
        <v>2739171.75</v>
      </c>
      <c r="J4033" s="70">
        <v>0</v>
      </c>
      <c r="K4033" s="71">
        <v>1.048</v>
      </c>
      <c r="L4033" s="70">
        <v>0</v>
      </c>
      <c r="M4033" s="71">
        <v>1.2869999999999999</v>
      </c>
      <c r="N4033" s="72"/>
      <c r="O4033" s="73">
        <f>MIN(1,MAX(0,(1/(1+EXP(-(Assumptions!$B$5 + Assumptions!$B$6*$N4033))))*Assumptions!$B$3))</f>
        <v>3.9165722796764356E-2</v>
      </c>
      <c r="P4033" s="73">
        <f>VLOOKUP($F4033,Assumptions!$A$23:$B$27,2,FALSE)*Assumptions!$B$4</f>
        <v>0.7</v>
      </c>
      <c r="Q4033" s="74">
        <f t="shared" ref="Q4033:Q4096" si="126">$I4033*$O4033*$P4033</f>
        <v>75097.149017259537</v>
      </c>
      <c r="R4033" s="75" t="str">
        <f>IF($O4033&lt;Assumptions!$B$17,"A",IF($O4033&lt;Assumptions!$B$18,"B",IF($O4033&lt;Assumptions!$B$19,"C",IF($O4033&lt;Assumptions!$B$20,"D","E"))))</f>
        <v>B</v>
      </c>
      <c r="S4033" s="75">
        <f t="shared" ref="S4033:S4096" si="127">--($J4033&gt;=180)</f>
        <v>0</v>
      </c>
    </row>
    <row r="4034" spans="1:19" ht="17.399999999999999" x14ac:dyDescent="0.3">
      <c r="A4034" s="39" t="s">
        <v>762</v>
      </c>
      <c r="B4034" s="39" t="s">
        <v>59</v>
      </c>
      <c r="C4034" s="39" t="s">
        <v>135</v>
      </c>
      <c r="D4034" s="39" t="s">
        <v>42</v>
      </c>
      <c r="E4034" s="70" t="s">
        <v>39</v>
      </c>
      <c r="F4034" s="70" t="s">
        <v>28</v>
      </c>
      <c r="G4034" s="78">
        <v>44752</v>
      </c>
      <c r="H4034" s="78">
        <v>45658</v>
      </c>
      <c r="I4034" s="69">
        <v>1251748.76</v>
      </c>
      <c r="J4034" s="70">
        <v>95</v>
      </c>
      <c r="K4034" s="71">
        <v>0.54600000000000004</v>
      </c>
      <c r="L4034" s="70">
        <v>0</v>
      </c>
      <c r="M4034" s="71">
        <v>0.53</v>
      </c>
      <c r="N4034" s="72"/>
      <c r="O4034" s="73">
        <f>MIN(1,MAX(0,(1/(1+EXP(-(Assumptions!$B$5 + Assumptions!$B$6*$N4034))))*Assumptions!$B$3))</f>
        <v>3.9165722796764356E-2</v>
      </c>
      <c r="P4034" s="73">
        <f>VLOOKUP($F4034,Assumptions!$A$23:$B$27,2,FALSE)*Assumptions!$B$4</f>
        <v>0.35</v>
      </c>
      <c r="Q4034" s="74">
        <f t="shared" si="126"/>
        <v>17158.975730873732</v>
      </c>
      <c r="R4034" s="75" t="str">
        <f>IF($O4034&lt;Assumptions!$B$17,"A",IF($O4034&lt;Assumptions!$B$18,"B",IF($O4034&lt;Assumptions!$B$19,"C",IF($O4034&lt;Assumptions!$B$20,"D","E"))))</f>
        <v>B</v>
      </c>
      <c r="S4034" s="75">
        <f t="shared" si="127"/>
        <v>0</v>
      </c>
    </row>
    <row r="4035" spans="1:19" ht="17.399999999999999" x14ac:dyDescent="0.3">
      <c r="A4035" s="39" t="s">
        <v>762</v>
      </c>
      <c r="B4035" s="39" t="s">
        <v>59</v>
      </c>
      <c r="C4035" s="39" t="s">
        <v>135</v>
      </c>
      <c r="D4035" s="39" t="s">
        <v>42</v>
      </c>
      <c r="E4035" s="70" t="s">
        <v>39</v>
      </c>
      <c r="F4035" s="70" t="s">
        <v>28</v>
      </c>
      <c r="G4035" s="78">
        <v>44752</v>
      </c>
      <c r="H4035" s="78">
        <v>45689</v>
      </c>
      <c r="I4035" s="69">
        <v>1217008.8999999999</v>
      </c>
      <c r="J4035" s="70">
        <v>0</v>
      </c>
      <c r="K4035" s="71">
        <v>1.0760000000000001</v>
      </c>
      <c r="L4035" s="70">
        <v>0</v>
      </c>
      <c r="M4035" s="71">
        <v>0.53</v>
      </c>
      <c r="N4035" s="72"/>
      <c r="O4035" s="73">
        <f>MIN(1,MAX(0,(1/(1+EXP(-(Assumptions!$B$5 + Assumptions!$B$6*$N4035))))*Assumptions!$B$3))</f>
        <v>3.9165722796764356E-2</v>
      </c>
      <c r="P4035" s="73">
        <f>VLOOKUP($F4035,Assumptions!$A$23:$B$27,2,FALSE)*Assumptions!$B$4</f>
        <v>0.35</v>
      </c>
      <c r="Q4035" s="74">
        <f t="shared" si="126"/>
        <v>16682.761626508287</v>
      </c>
      <c r="R4035" s="75" t="str">
        <f>IF($O4035&lt;Assumptions!$B$17,"A",IF($O4035&lt;Assumptions!$B$18,"B",IF($O4035&lt;Assumptions!$B$19,"C",IF($O4035&lt;Assumptions!$B$20,"D","E"))))</f>
        <v>B</v>
      </c>
      <c r="S4035" s="75">
        <f t="shared" si="127"/>
        <v>0</v>
      </c>
    </row>
    <row r="4036" spans="1:19" ht="17.399999999999999" x14ac:dyDescent="0.3">
      <c r="A4036" s="39" t="s">
        <v>762</v>
      </c>
      <c r="B4036" s="39" t="s">
        <v>59</v>
      </c>
      <c r="C4036" s="39" t="s">
        <v>135</v>
      </c>
      <c r="D4036" s="39" t="s">
        <v>42</v>
      </c>
      <c r="E4036" s="70" t="s">
        <v>39</v>
      </c>
      <c r="F4036" s="70" t="s">
        <v>28</v>
      </c>
      <c r="G4036" s="78">
        <v>44752</v>
      </c>
      <c r="H4036" s="78">
        <v>45717</v>
      </c>
      <c r="I4036" s="69">
        <v>1182930.4099999999</v>
      </c>
      <c r="J4036" s="70">
        <v>65</v>
      </c>
      <c r="K4036" s="71">
        <v>0.57899999999999996</v>
      </c>
      <c r="L4036" s="70">
        <v>0</v>
      </c>
      <c r="M4036" s="71">
        <v>0.53</v>
      </c>
      <c r="N4036" s="72"/>
      <c r="O4036" s="73">
        <f>MIN(1,MAX(0,(1/(1+EXP(-(Assumptions!$B$5 + Assumptions!$B$6*$N4036))))*Assumptions!$B$3))</f>
        <v>3.9165722796764356E-2</v>
      </c>
      <c r="P4036" s="73">
        <f>VLOOKUP($F4036,Assumptions!$A$23:$B$27,2,FALSE)*Assumptions!$B$4</f>
        <v>0.35</v>
      </c>
      <c r="Q4036" s="74">
        <f t="shared" si="126"/>
        <v>16215.61358407298</v>
      </c>
      <c r="R4036" s="75" t="str">
        <f>IF($O4036&lt;Assumptions!$B$17,"A",IF($O4036&lt;Assumptions!$B$18,"B",IF($O4036&lt;Assumptions!$B$19,"C",IF($O4036&lt;Assumptions!$B$20,"D","E"))))</f>
        <v>B</v>
      </c>
      <c r="S4036" s="75">
        <f t="shared" si="127"/>
        <v>0</v>
      </c>
    </row>
    <row r="4037" spans="1:19" ht="17.399999999999999" x14ac:dyDescent="0.3">
      <c r="A4037" s="39" t="s">
        <v>762</v>
      </c>
      <c r="B4037" s="39" t="s">
        <v>59</v>
      </c>
      <c r="C4037" s="39" t="s">
        <v>135</v>
      </c>
      <c r="D4037" s="39" t="s">
        <v>42</v>
      </c>
      <c r="E4037" s="70" t="s">
        <v>39</v>
      </c>
      <c r="F4037" s="70" t="s">
        <v>28</v>
      </c>
      <c r="G4037" s="78">
        <v>44752</v>
      </c>
      <c r="H4037" s="78">
        <v>45748</v>
      </c>
      <c r="I4037" s="69">
        <v>1151952.28</v>
      </c>
      <c r="J4037" s="70">
        <v>0</v>
      </c>
      <c r="K4037" s="71">
        <v>1.095</v>
      </c>
      <c r="L4037" s="70">
        <v>0</v>
      </c>
      <c r="M4037" s="71">
        <v>0.53</v>
      </c>
      <c r="N4037" s="72"/>
      <c r="O4037" s="73">
        <f>MIN(1,MAX(0,(1/(1+EXP(-(Assumptions!$B$5 + Assumptions!$B$6*$N4037))))*Assumptions!$B$3))</f>
        <v>3.9165722796764356E-2</v>
      </c>
      <c r="P4037" s="73">
        <f>VLOOKUP($F4037,Assumptions!$A$23:$B$27,2,FALSE)*Assumptions!$B$4</f>
        <v>0.35</v>
      </c>
      <c r="Q4037" s="74">
        <f t="shared" si="126"/>
        <v>15790.965285753236</v>
      </c>
      <c r="R4037" s="75" t="str">
        <f>IF($O4037&lt;Assumptions!$B$17,"A",IF($O4037&lt;Assumptions!$B$18,"B",IF($O4037&lt;Assumptions!$B$19,"C",IF($O4037&lt;Assumptions!$B$20,"D","E"))))</f>
        <v>B</v>
      </c>
      <c r="S4037" s="75">
        <f t="shared" si="127"/>
        <v>0</v>
      </c>
    </row>
    <row r="4038" spans="1:19" ht="17.399999999999999" x14ac:dyDescent="0.3">
      <c r="A4038" s="39" t="s">
        <v>762</v>
      </c>
      <c r="B4038" s="39" t="s">
        <v>59</v>
      </c>
      <c r="C4038" s="39" t="s">
        <v>135</v>
      </c>
      <c r="D4038" s="39" t="s">
        <v>42</v>
      </c>
      <c r="E4038" s="70" t="s">
        <v>39</v>
      </c>
      <c r="F4038" s="70" t="s">
        <v>28</v>
      </c>
      <c r="G4038" s="78">
        <v>44752</v>
      </c>
      <c r="H4038" s="78">
        <v>45778</v>
      </c>
      <c r="I4038" s="69">
        <v>1117469.8</v>
      </c>
      <c r="J4038" s="70">
        <v>15</v>
      </c>
      <c r="K4038" s="71">
        <v>1.107</v>
      </c>
      <c r="L4038" s="70">
        <v>0</v>
      </c>
      <c r="M4038" s="71">
        <v>0.53</v>
      </c>
      <c r="N4038" s="72"/>
      <c r="O4038" s="73">
        <f>MIN(1,MAX(0,(1/(1+EXP(-(Assumptions!$B$5 + Assumptions!$B$6*$N4038))))*Assumptions!$B$3))</f>
        <v>3.9165722796764356E-2</v>
      </c>
      <c r="P4038" s="73">
        <f>VLOOKUP($F4038,Assumptions!$A$23:$B$27,2,FALSE)*Assumptions!$B$4</f>
        <v>0.35</v>
      </c>
      <c r="Q4038" s="74">
        <f t="shared" si="126"/>
        <v>15318.279347194497</v>
      </c>
      <c r="R4038" s="75" t="str">
        <f>IF($O4038&lt;Assumptions!$B$17,"A",IF($O4038&lt;Assumptions!$B$18,"B",IF($O4038&lt;Assumptions!$B$19,"C",IF($O4038&lt;Assumptions!$B$20,"D","E"))))</f>
        <v>B</v>
      </c>
      <c r="S4038" s="75">
        <f t="shared" si="127"/>
        <v>0</v>
      </c>
    </row>
    <row r="4039" spans="1:19" ht="17.399999999999999" x14ac:dyDescent="0.3">
      <c r="A4039" s="39" t="s">
        <v>762</v>
      </c>
      <c r="B4039" s="39" t="s">
        <v>59</v>
      </c>
      <c r="C4039" s="39" t="s">
        <v>135</v>
      </c>
      <c r="D4039" s="39" t="s">
        <v>42</v>
      </c>
      <c r="E4039" s="70" t="s">
        <v>39</v>
      </c>
      <c r="F4039" s="70" t="s">
        <v>28</v>
      </c>
      <c r="G4039" s="78">
        <v>44752</v>
      </c>
      <c r="H4039" s="78">
        <v>45809</v>
      </c>
      <c r="I4039" s="69">
        <v>1082905.3700000001</v>
      </c>
      <c r="J4039" s="70">
        <v>15</v>
      </c>
      <c r="K4039" s="71">
        <v>0.999</v>
      </c>
      <c r="L4039" s="70">
        <v>0</v>
      </c>
      <c r="M4039" s="71">
        <v>0.53</v>
      </c>
      <c r="N4039" s="72"/>
      <c r="O4039" s="73">
        <f>MIN(1,MAX(0,(1/(1+EXP(-(Assumptions!$B$5 + Assumptions!$B$6*$N4039))))*Assumptions!$B$3))</f>
        <v>3.9165722796764356E-2</v>
      </c>
      <c r="P4039" s="73">
        <f>VLOOKUP($F4039,Assumptions!$A$23:$B$27,2,FALSE)*Assumptions!$B$4</f>
        <v>0.35</v>
      </c>
      <c r="Q4039" s="74">
        <f t="shared" si="126"/>
        <v>14844.47003779164</v>
      </c>
      <c r="R4039" s="75" t="str">
        <f>IF($O4039&lt;Assumptions!$B$17,"A",IF($O4039&lt;Assumptions!$B$18,"B",IF($O4039&lt;Assumptions!$B$19,"C",IF($O4039&lt;Assumptions!$B$20,"D","E"))))</f>
        <v>B</v>
      </c>
      <c r="S4039" s="75">
        <f t="shared" si="127"/>
        <v>0</v>
      </c>
    </row>
    <row r="4040" spans="1:19" ht="17.399999999999999" x14ac:dyDescent="0.3">
      <c r="A4040" s="39" t="s">
        <v>762</v>
      </c>
      <c r="B4040" s="39" t="s">
        <v>59</v>
      </c>
      <c r="C4040" s="39" t="s">
        <v>135</v>
      </c>
      <c r="D4040" s="39" t="s">
        <v>42</v>
      </c>
      <c r="E4040" s="70" t="s">
        <v>39</v>
      </c>
      <c r="F4040" s="70" t="s">
        <v>28</v>
      </c>
      <c r="G4040" s="78">
        <v>44752</v>
      </c>
      <c r="H4040" s="78">
        <v>45839</v>
      </c>
      <c r="I4040" s="69">
        <v>1052602.6000000001</v>
      </c>
      <c r="J4040" s="70">
        <v>0</v>
      </c>
      <c r="K4040" s="71">
        <v>0.96699999999999997</v>
      </c>
      <c r="L4040" s="70">
        <v>0</v>
      </c>
      <c r="M4040" s="71">
        <v>0.53</v>
      </c>
      <c r="N4040" s="72"/>
      <c r="O4040" s="73">
        <f>MIN(1,MAX(0,(1/(1+EXP(-(Assumptions!$B$5 + Assumptions!$B$6*$N4040))))*Assumptions!$B$3))</f>
        <v>3.9165722796764356E-2</v>
      </c>
      <c r="P4040" s="73">
        <f>VLOOKUP($F4040,Assumptions!$A$23:$B$27,2,FALSE)*Assumptions!$B$4</f>
        <v>0.35</v>
      </c>
      <c r="Q4040" s="74">
        <f t="shared" si="126"/>
        <v>14429.079576363703</v>
      </c>
      <c r="R4040" s="75" t="str">
        <f>IF($O4040&lt;Assumptions!$B$17,"A",IF($O4040&lt;Assumptions!$B$18,"B",IF($O4040&lt;Assumptions!$B$19,"C",IF($O4040&lt;Assumptions!$B$20,"D","E"))))</f>
        <v>B</v>
      </c>
      <c r="S4040" s="75">
        <f t="shared" si="127"/>
        <v>0</v>
      </c>
    </row>
    <row r="4041" spans="1:19" ht="17.399999999999999" x14ac:dyDescent="0.3">
      <c r="A4041" s="39" t="s">
        <v>762</v>
      </c>
      <c r="B4041" s="39" t="s">
        <v>59</v>
      </c>
      <c r="C4041" s="39" t="s">
        <v>135</v>
      </c>
      <c r="D4041" s="39" t="s">
        <v>42</v>
      </c>
      <c r="E4041" s="70" t="s">
        <v>39</v>
      </c>
      <c r="F4041" s="70" t="s">
        <v>28</v>
      </c>
      <c r="G4041" s="78">
        <v>44752</v>
      </c>
      <c r="H4041" s="78">
        <v>45870</v>
      </c>
      <c r="I4041" s="69">
        <v>1018649.89</v>
      </c>
      <c r="J4041" s="70">
        <v>0</v>
      </c>
      <c r="K4041" s="71">
        <v>1.077</v>
      </c>
      <c r="L4041" s="70">
        <v>0</v>
      </c>
      <c r="M4041" s="71">
        <v>0.53</v>
      </c>
      <c r="N4041" s="72"/>
      <c r="O4041" s="73">
        <f>MIN(1,MAX(0,(1/(1+EXP(-(Assumptions!$B$5 + Assumptions!$B$6*$N4041))))*Assumptions!$B$3))</f>
        <v>3.9165722796764356E-2</v>
      </c>
      <c r="P4041" s="73">
        <f>VLOOKUP($F4041,Assumptions!$A$23:$B$27,2,FALSE)*Assumptions!$B$4</f>
        <v>0.35</v>
      </c>
      <c r="Q4041" s="74">
        <f t="shared" si="126"/>
        <v>13963.655726543077</v>
      </c>
      <c r="R4041" s="75" t="str">
        <f>IF($O4041&lt;Assumptions!$B$17,"A",IF($O4041&lt;Assumptions!$B$18,"B",IF($O4041&lt;Assumptions!$B$19,"C",IF($O4041&lt;Assumptions!$B$20,"D","E"))))</f>
        <v>B</v>
      </c>
      <c r="S4041" s="75">
        <f t="shared" si="127"/>
        <v>0</v>
      </c>
    </row>
    <row r="4042" spans="1:19" ht="17.399999999999999" x14ac:dyDescent="0.3">
      <c r="A4042" s="39" t="s">
        <v>762</v>
      </c>
      <c r="B4042" s="39" t="s">
        <v>59</v>
      </c>
      <c r="C4042" s="39" t="s">
        <v>135</v>
      </c>
      <c r="D4042" s="39" t="s">
        <v>42</v>
      </c>
      <c r="E4042" s="70" t="s">
        <v>39</v>
      </c>
      <c r="F4042" s="70" t="s">
        <v>28</v>
      </c>
      <c r="G4042" s="78">
        <v>44752</v>
      </c>
      <c r="H4042" s="78">
        <v>45901</v>
      </c>
      <c r="I4042" s="69">
        <v>988125.54</v>
      </c>
      <c r="J4042" s="70">
        <v>65</v>
      </c>
      <c r="K4042" s="71">
        <v>0.54300000000000004</v>
      </c>
      <c r="L4042" s="70">
        <v>0</v>
      </c>
      <c r="M4042" s="71">
        <v>0.53</v>
      </c>
      <c r="N4042" s="72"/>
      <c r="O4042" s="73">
        <f>MIN(1,MAX(0,(1/(1+EXP(-(Assumptions!$B$5 + Assumptions!$B$6*$N4042))))*Assumptions!$B$3))</f>
        <v>3.9165722796764356E-2</v>
      </c>
      <c r="P4042" s="73">
        <f>VLOOKUP($F4042,Assumptions!$A$23:$B$27,2,FALSE)*Assumptions!$B$4</f>
        <v>0.35</v>
      </c>
      <c r="Q4042" s="74">
        <f t="shared" si="126"/>
        <v>13545.227845815081</v>
      </c>
      <c r="R4042" s="75" t="str">
        <f>IF($O4042&lt;Assumptions!$B$17,"A",IF($O4042&lt;Assumptions!$B$18,"B",IF($O4042&lt;Assumptions!$B$19,"C",IF($O4042&lt;Assumptions!$B$20,"D","E"))))</f>
        <v>B</v>
      </c>
      <c r="S4042" s="75">
        <f t="shared" si="127"/>
        <v>0</v>
      </c>
    </row>
    <row r="4043" spans="1:19" ht="17.399999999999999" x14ac:dyDescent="0.3">
      <c r="A4043" s="39" t="s">
        <v>762</v>
      </c>
      <c r="B4043" s="39" t="s">
        <v>59</v>
      </c>
      <c r="C4043" s="39" t="s">
        <v>135</v>
      </c>
      <c r="D4043" s="39" t="s">
        <v>42</v>
      </c>
      <c r="E4043" s="70" t="s">
        <v>39</v>
      </c>
      <c r="F4043" s="70" t="s">
        <v>28</v>
      </c>
      <c r="G4043" s="78">
        <v>44752</v>
      </c>
      <c r="H4043" s="78">
        <v>45931</v>
      </c>
      <c r="I4043" s="69">
        <v>988125.54</v>
      </c>
      <c r="J4043" s="70">
        <v>185</v>
      </c>
      <c r="K4043" s="71">
        <v>0.17100000000000001</v>
      </c>
      <c r="L4043" s="70">
        <v>0</v>
      </c>
      <c r="M4043" s="71">
        <v>0.53</v>
      </c>
      <c r="N4043" s="72"/>
      <c r="O4043" s="73">
        <f>MIN(1,MAX(0,(1/(1+EXP(-(Assumptions!$B$5 + Assumptions!$B$6*$N4043))))*Assumptions!$B$3))</f>
        <v>3.9165722796764356E-2</v>
      </c>
      <c r="P4043" s="73">
        <f>VLOOKUP($F4043,Assumptions!$A$23:$B$27,2,FALSE)*Assumptions!$B$4</f>
        <v>0.35</v>
      </c>
      <c r="Q4043" s="74">
        <f t="shared" si="126"/>
        <v>13545.227845815081</v>
      </c>
      <c r="R4043" s="75" t="str">
        <f>IF($O4043&lt;Assumptions!$B$17,"A",IF($O4043&lt;Assumptions!$B$18,"B",IF($O4043&lt;Assumptions!$B$19,"C",IF($O4043&lt;Assumptions!$B$20,"D","E"))))</f>
        <v>B</v>
      </c>
      <c r="S4043" s="75">
        <f t="shared" si="127"/>
        <v>1</v>
      </c>
    </row>
    <row r="4044" spans="1:19" ht="17.399999999999999" x14ac:dyDescent="0.3">
      <c r="A4044" s="39" t="s">
        <v>762</v>
      </c>
      <c r="B4044" s="39" t="s">
        <v>59</v>
      </c>
      <c r="C4044" s="39" t="s">
        <v>135</v>
      </c>
      <c r="D4044" s="39" t="s">
        <v>42</v>
      </c>
      <c r="E4044" s="70" t="s">
        <v>39</v>
      </c>
      <c r="F4044" s="70" t="s">
        <v>28</v>
      </c>
      <c r="G4044" s="78">
        <v>44752</v>
      </c>
      <c r="H4044" s="78">
        <v>45962</v>
      </c>
      <c r="I4044" s="69">
        <v>988125.54</v>
      </c>
      <c r="J4044" s="70">
        <v>999</v>
      </c>
      <c r="K4044" s="71">
        <v>0.17899999999999999</v>
      </c>
      <c r="L4044" s="70">
        <v>0</v>
      </c>
      <c r="M4044" s="71">
        <v>0.53</v>
      </c>
      <c r="N4044" s="72"/>
      <c r="O4044" s="73">
        <f>MIN(1,MAX(0,(1/(1+EXP(-(Assumptions!$B$5 + Assumptions!$B$6*$N4044))))*Assumptions!$B$3))</f>
        <v>3.9165722796764356E-2</v>
      </c>
      <c r="P4044" s="73">
        <f>VLOOKUP($F4044,Assumptions!$A$23:$B$27,2,FALSE)*Assumptions!$B$4</f>
        <v>0.35</v>
      </c>
      <c r="Q4044" s="74">
        <f t="shared" si="126"/>
        <v>13545.227845815081</v>
      </c>
      <c r="R4044" s="75" t="str">
        <f>IF($O4044&lt;Assumptions!$B$17,"A",IF($O4044&lt;Assumptions!$B$18,"B",IF($O4044&lt;Assumptions!$B$19,"C",IF($O4044&lt;Assumptions!$B$20,"D","E"))))</f>
        <v>B</v>
      </c>
      <c r="S4044" s="75">
        <f t="shared" si="127"/>
        <v>1</v>
      </c>
    </row>
    <row r="4045" spans="1:19" ht="17.399999999999999" x14ac:dyDescent="0.3">
      <c r="A4045" s="39" t="s">
        <v>762</v>
      </c>
      <c r="B4045" s="39" t="s">
        <v>59</v>
      </c>
      <c r="C4045" s="39" t="s">
        <v>135</v>
      </c>
      <c r="D4045" s="39" t="s">
        <v>42</v>
      </c>
      <c r="E4045" s="70" t="s">
        <v>39</v>
      </c>
      <c r="F4045" s="70" t="s">
        <v>28</v>
      </c>
      <c r="G4045" s="78">
        <v>44752</v>
      </c>
      <c r="H4045" s="78">
        <v>45992</v>
      </c>
      <c r="I4045" s="69">
        <v>988125.54</v>
      </c>
      <c r="J4045" s="70">
        <v>999</v>
      </c>
      <c r="K4045" s="71">
        <v>7.0000000000000001E-3</v>
      </c>
      <c r="L4045" s="70">
        <v>0</v>
      </c>
      <c r="M4045" s="71">
        <v>0.53</v>
      </c>
      <c r="N4045" s="72"/>
      <c r="O4045" s="73">
        <f>MIN(1,MAX(0,(1/(1+EXP(-(Assumptions!$B$5 + Assumptions!$B$6*$N4045))))*Assumptions!$B$3))</f>
        <v>3.9165722796764356E-2</v>
      </c>
      <c r="P4045" s="73">
        <f>VLOOKUP($F4045,Assumptions!$A$23:$B$27,2,FALSE)*Assumptions!$B$4</f>
        <v>0.35</v>
      </c>
      <c r="Q4045" s="74">
        <f t="shared" si="126"/>
        <v>13545.227845815081</v>
      </c>
      <c r="R4045" s="75" t="str">
        <f>IF($O4045&lt;Assumptions!$B$17,"A",IF($O4045&lt;Assumptions!$B$18,"B",IF($O4045&lt;Assumptions!$B$19,"C",IF($O4045&lt;Assumptions!$B$20,"D","E"))))</f>
        <v>B</v>
      </c>
      <c r="S4045" s="75">
        <f t="shared" si="127"/>
        <v>1</v>
      </c>
    </row>
    <row r="4046" spans="1:19" ht="17.399999999999999" x14ac:dyDescent="0.3">
      <c r="A4046" s="39" t="s">
        <v>764</v>
      </c>
      <c r="B4046" s="39" t="s">
        <v>78</v>
      </c>
      <c r="C4046" s="39" t="s">
        <v>190</v>
      </c>
      <c r="D4046" s="39" t="s">
        <v>34</v>
      </c>
      <c r="E4046" s="70" t="s">
        <v>23</v>
      </c>
      <c r="F4046" s="70" t="s">
        <v>40</v>
      </c>
      <c r="G4046" s="78">
        <v>43917</v>
      </c>
      <c r="H4046" s="78">
        <v>45658</v>
      </c>
      <c r="I4046" s="69">
        <v>64152233.25</v>
      </c>
      <c r="J4046" s="70">
        <v>95</v>
      </c>
      <c r="K4046" s="71">
        <v>0.23300000000000001</v>
      </c>
      <c r="L4046" s="70">
        <v>0</v>
      </c>
      <c r="M4046" s="71">
        <v>0.67600000000000005</v>
      </c>
      <c r="N4046" s="72"/>
      <c r="O4046" s="73">
        <f>MIN(1,MAX(0,(1/(1+EXP(-(Assumptions!$B$5 + Assumptions!$B$6*$N4046))))*Assumptions!$B$3))</f>
        <v>3.9165722796764356E-2</v>
      </c>
      <c r="P4046" s="73">
        <f>VLOOKUP($F4046,Assumptions!$A$23:$B$27,2,FALSE)*Assumptions!$B$4</f>
        <v>0.7</v>
      </c>
      <c r="Q4046" s="74">
        <f t="shared" si="126"/>
        <v>1758798.0089840083</v>
      </c>
      <c r="R4046" s="75" t="str">
        <f>IF($O4046&lt;Assumptions!$B$17,"A",IF($O4046&lt;Assumptions!$B$18,"B",IF($O4046&lt;Assumptions!$B$19,"C",IF($O4046&lt;Assumptions!$B$20,"D","E"))))</f>
        <v>B</v>
      </c>
      <c r="S4046" s="75">
        <f t="shared" si="127"/>
        <v>0</v>
      </c>
    </row>
    <row r="4047" spans="1:19" ht="17.399999999999999" x14ac:dyDescent="0.3">
      <c r="A4047" s="39" t="s">
        <v>764</v>
      </c>
      <c r="B4047" s="39" t="s">
        <v>78</v>
      </c>
      <c r="C4047" s="39" t="s">
        <v>190</v>
      </c>
      <c r="D4047" s="39" t="s">
        <v>34</v>
      </c>
      <c r="E4047" s="70" t="s">
        <v>23</v>
      </c>
      <c r="F4047" s="70" t="s">
        <v>40</v>
      </c>
      <c r="G4047" s="78">
        <v>43917</v>
      </c>
      <c r="H4047" s="78">
        <v>45689</v>
      </c>
      <c r="I4047" s="69">
        <v>62859961.909999996</v>
      </c>
      <c r="J4047" s="70">
        <v>0</v>
      </c>
      <c r="K4047" s="71">
        <v>1.1279999999999999</v>
      </c>
      <c r="L4047" s="70">
        <v>0</v>
      </c>
      <c r="M4047" s="71">
        <v>0.67600000000000005</v>
      </c>
      <c r="N4047" s="72"/>
      <c r="O4047" s="73">
        <f>MIN(1,MAX(0,(1/(1+EXP(-(Assumptions!$B$5 + Assumptions!$B$6*$N4047))))*Assumptions!$B$3))</f>
        <v>3.9165722796764356E-2</v>
      </c>
      <c r="P4047" s="73">
        <f>VLOOKUP($F4047,Assumptions!$A$23:$B$27,2,FALSE)*Assumptions!$B$4</f>
        <v>0.7</v>
      </c>
      <c r="Q4047" s="74">
        <f t="shared" si="126"/>
        <v>1723369.0902275578</v>
      </c>
      <c r="R4047" s="75" t="str">
        <f>IF($O4047&lt;Assumptions!$B$17,"A",IF($O4047&lt;Assumptions!$B$18,"B",IF($O4047&lt;Assumptions!$B$19,"C",IF($O4047&lt;Assumptions!$B$20,"D","E"))))</f>
        <v>B</v>
      </c>
      <c r="S4047" s="75">
        <f t="shared" si="127"/>
        <v>0</v>
      </c>
    </row>
    <row r="4048" spans="1:19" ht="17.399999999999999" x14ac:dyDescent="0.3">
      <c r="A4048" s="39" t="s">
        <v>764</v>
      </c>
      <c r="B4048" s="39" t="s">
        <v>78</v>
      </c>
      <c r="C4048" s="39" t="s">
        <v>190</v>
      </c>
      <c r="D4048" s="39" t="s">
        <v>34</v>
      </c>
      <c r="E4048" s="70" t="s">
        <v>23</v>
      </c>
      <c r="F4048" s="70" t="s">
        <v>40</v>
      </c>
      <c r="G4048" s="78">
        <v>43917</v>
      </c>
      <c r="H4048" s="78">
        <v>45717</v>
      </c>
      <c r="I4048" s="69">
        <v>61750972.68</v>
      </c>
      <c r="J4048" s="70">
        <v>0</v>
      </c>
      <c r="K4048" s="71">
        <v>1.06</v>
      </c>
      <c r="L4048" s="70">
        <v>0</v>
      </c>
      <c r="M4048" s="71">
        <v>0.67600000000000005</v>
      </c>
      <c r="N4048" s="72"/>
      <c r="O4048" s="73">
        <f>MIN(1,MAX(0,(1/(1+EXP(-(Assumptions!$B$5 + Assumptions!$B$6*$N4048))))*Assumptions!$B$3))</f>
        <v>3.9165722796764356E-2</v>
      </c>
      <c r="P4048" s="73">
        <f>VLOOKUP($F4048,Assumptions!$A$23:$B$27,2,FALSE)*Assumptions!$B$4</f>
        <v>0.7</v>
      </c>
      <c r="Q4048" s="74">
        <f t="shared" si="126"/>
        <v>1692965.0348908142</v>
      </c>
      <c r="R4048" s="75" t="str">
        <f>IF($O4048&lt;Assumptions!$B$17,"A",IF($O4048&lt;Assumptions!$B$18,"B",IF($O4048&lt;Assumptions!$B$19,"C",IF($O4048&lt;Assumptions!$B$20,"D","E"))))</f>
        <v>B</v>
      </c>
      <c r="S4048" s="75">
        <f t="shared" si="127"/>
        <v>0</v>
      </c>
    </row>
    <row r="4049" spans="1:19" ht="17.399999999999999" x14ac:dyDescent="0.3">
      <c r="A4049" s="39" t="s">
        <v>764</v>
      </c>
      <c r="B4049" s="39" t="s">
        <v>78</v>
      </c>
      <c r="C4049" s="39" t="s">
        <v>190</v>
      </c>
      <c r="D4049" s="39" t="s">
        <v>34</v>
      </c>
      <c r="E4049" s="70" t="s">
        <v>23</v>
      </c>
      <c r="F4049" s="70" t="s">
        <v>40</v>
      </c>
      <c r="G4049" s="78">
        <v>43917</v>
      </c>
      <c r="H4049" s="78">
        <v>45748</v>
      </c>
      <c r="I4049" s="69">
        <v>60582139.579999998</v>
      </c>
      <c r="J4049" s="70">
        <v>15</v>
      </c>
      <c r="K4049" s="71">
        <v>0.96899999999999997</v>
      </c>
      <c r="L4049" s="70">
        <v>0</v>
      </c>
      <c r="M4049" s="71">
        <v>0.67600000000000005</v>
      </c>
      <c r="N4049" s="72"/>
      <c r="O4049" s="73">
        <f>MIN(1,MAX(0,(1/(1+EXP(-(Assumptions!$B$5 + Assumptions!$B$6*$N4049))))*Assumptions!$B$3))</f>
        <v>3.9165722796764356E-2</v>
      </c>
      <c r="P4049" s="73">
        <f>VLOOKUP($F4049,Assumptions!$A$23:$B$27,2,FALSE)*Assumptions!$B$4</f>
        <v>0.7</v>
      </c>
      <c r="Q4049" s="74">
        <f t="shared" si="126"/>
        <v>1660920.2996576161</v>
      </c>
      <c r="R4049" s="75" t="str">
        <f>IF($O4049&lt;Assumptions!$B$17,"A",IF($O4049&lt;Assumptions!$B$18,"B",IF($O4049&lt;Assumptions!$B$19,"C",IF($O4049&lt;Assumptions!$B$20,"D","E"))))</f>
        <v>B</v>
      </c>
      <c r="S4049" s="75">
        <f t="shared" si="127"/>
        <v>0</v>
      </c>
    </row>
    <row r="4050" spans="1:19" ht="17.399999999999999" x14ac:dyDescent="0.3">
      <c r="A4050" s="39" t="s">
        <v>764</v>
      </c>
      <c r="B4050" s="39" t="s">
        <v>78</v>
      </c>
      <c r="C4050" s="39" t="s">
        <v>190</v>
      </c>
      <c r="D4050" s="39" t="s">
        <v>34</v>
      </c>
      <c r="E4050" s="70" t="s">
        <v>23</v>
      </c>
      <c r="F4050" s="70" t="s">
        <v>40</v>
      </c>
      <c r="G4050" s="78">
        <v>43917</v>
      </c>
      <c r="H4050" s="78">
        <v>45778</v>
      </c>
      <c r="I4050" s="69">
        <v>59483368.939999998</v>
      </c>
      <c r="J4050" s="70">
        <v>0</v>
      </c>
      <c r="K4050" s="71">
        <v>1.016</v>
      </c>
      <c r="L4050" s="70">
        <v>0</v>
      </c>
      <c r="M4050" s="71">
        <v>0.67600000000000005</v>
      </c>
      <c r="N4050" s="72"/>
      <c r="O4050" s="73">
        <f>MIN(1,MAX(0,(1/(1+EXP(-(Assumptions!$B$5 + Assumptions!$B$6*$N4050))))*Assumptions!$B$3))</f>
        <v>3.9165722796764356E-2</v>
      </c>
      <c r="P4050" s="73">
        <f>VLOOKUP($F4050,Assumptions!$A$23:$B$27,2,FALSE)*Assumptions!$B$4</f>
        <v>0.7</v>
      </c>
      <c r="Q4050" s="74">
        <f t="shared" si="126"/>
        <v>1630796.3972451917</v>
      </c>
      <c r="R4050" s="75" t="str">
        <f>IF($O4050&lt;Assumptions!$B$17,"A",IF($O4050&lt;Assumptions!$B$18,"B",IF($O4050&lt;Assumptions!$B$19,"C",IF($O4050&lt;Assumptions!$B$20,"D","E"))))</f>
        <v>B</v>
      </c>
      <c r="S4050" s="75">
        <f t="shared" si="127"/>
        <v>0</v>
      </c>
    </row>
    <row r="4051" spans="1:19" ht="17.399999999999999" x14ac:dyDescent="0.3">
      <c r="A4051" s="39" t="s">
        <v>764</v>
      </c>
      <c r="B4051" s="39" t="s">
        <v>78</v>
      </c>
      <c r="C4051" s="39" t="s">
        <v>190</v>
      </c>
      <c r="D4051" s="39" t="s">
        <v>34</v>
      </c>
      <c r="E4051" s="70" t="s">
        <v>23</v>
      </c>
      <c r="F4051" s="70" t="s">
        <v>40</v>
      </c>
      <c r="G4051" s="78">
        <v>43917</v>
      </c>
      <c r="H4051" s="78">
        <v>45809</v>
      </c>
      <c r="I4051" s="69">
        <v>58451183.509999998</v>
      </c>
      <c r="J4051" s="70">
        <v>15</v>
      </c>
      <c r="K4051" s="71">
        <v>0.97199999999999998</v>
      </c>
      <c r="L4051" s="70">
        <v>0</v>
      </c>
      <c r="M4051" s="71">
        <v>0.67600000000000005</v>
      </c>
      <c r="N4051" s="72"/>
      <c r="O4051" s="73">
        <f>MIN(1,MAX(0,(1/(1+EXP(-(Assumptions!$B$5 + Assumptions!$B$6*$N4051))))*Assumptions!$B$3))</f>
        <v>3.9165722796764356E-2</v>
      </c>
      <c r="P4051" s="73">
        <f>VLOOKUP($F4051,Assumptions!$A$23:$B$27,2,FALSE)*Assumptions!$B$4</f>
        <v>0.7</v>
      </c>
      <c r="Q4051" s="74">
        <f t="shared" si="126"/>
        <v>1602497.9953468244</v>
      </c>
      <c r="R4051" s="75" t="str">
        <f>IF($O4051&lt;Assumptions!$B$17,"A",IF($O4051&lt;Assumptions!$B$18,"B",IF($O4051&lt;Assumptions!$B$19,"C",IF($O4051&lt;Assumptions!$B$20,"D","E"))))</f>
        <v>B</v>
      </c>
      <c r="S4051" s="75">
        <f t="shared" si="127"/>
        <v>0</v>
      </c>
    </row>
    <row r="4052" spans="1:19" ht="17.399999999999999" x14ac:dyDescent="0.3">
      <c r="A4052" s="39" t="s">
        <v>764</v>
      </c>
      <c r="B4052" s="39" t="s">
        <v>78</v>
      </c>
      <c r="C4052" s="39" t="s">
        <v>190</v>
      </c>
      <c r="D4052" s="39" t="s">
        <v>34</v>
      </c>
      <c r="E4052" s="70" t="s">
        <v>23</v>
      </c>
      <c r="F4052" s="70" t="s">
        <v>40</v>
      </c>
      <c r="G4052" s="78">
        <v>43917</v>
      </c>
      <c r="H4052" s="78">
        <v>45839</v>
      </c>
      <c r="I4052" s="69">
        <v>57310751.399999999</v>
      </c>
      <c r="J4052" s="70">
        <v>0</v>
      </c>
      <c r="K4052" s="71">
        <v>1.0740000000000001</v>
      </c>
      <c r="L4052" s="70">
        <v>0</v>
      </c>
      <c r="M4052" s="71">
        <v>0.67600000000000005</v>
      </c>
      <c r="N4052" s="72"/>
      <c r="O4052" s="73">
        <f>MIN(1,MAX(0,(1/(1+EXP(-(Assumptions!$B$5 + Assumptions!$B$6*$N4052))))*Assumptions!$B$3))</f>
        <v>3.9165722796764356E-2</v>
      </c>
      <c r="P4052" s="73">
        <f>VLOOKUP($F4052,Assumptions!$A$23:$B$27,2,FALSE)*Assumptions!$B$4</f>
        <v>0.7</v>
      </c>
      <c r="Q4052" s="74">
        <f t="shared" si="126"/>
        <v>1571231.901824672</v>
      </c>
      <c r="R4052" s="75" t="str">
        <f>IF($O4052&lt;Assumptions!$B$17,"A",IF($O4052&lt;Assumptions!$B$18,"B",IF($O4052&lt;Assumptions!$B$19,"C",IF($O4052&lt;Assumptions!$B$20,"D","E"))))</f>
        <v>B</v>
      </c>
      <c r="S4052" s="75">
        <f t="shared" si="127"/>
        <v>0</v>
      </c>
    </row>
    <row r="4053" spans="1:19" ht="17.399999999999999" x14ac:dyDescent="0.3">
      <c r="A4053" s="39" t="s">
        <v>764</v>
      </c>
      <c r="B4053" s="39" t="s">
        <v>78</v>
      </c>
      <c r="C4053" s="39" t="s">
        <v>190</v>
      </c>
      <c r="D4053" s="39" t="s">
        <v>34</v>
      </c>
      <c r="E4053" s="70" t="s">
        <v>23</v>
      </c>
      <c r="F4053" s="70" t="s">
        <v>40</v>
      </c>
      <c r="G4053" s="78">
        <v>43917</v>
      </c>
      <c r="H4053" s="78">
        <v>45870</v>
      </c>
      <c r="I4053" s="69">
        <v>56138416.630000003</v>
      </c>
      <c r="J4053" s="70">
        <v>0</v>
      </c>
      <c r="K4053" s="71">
        <v>1.0880000000000001</v>
      </c>
      <c r="L4053" s="70">
        <v>0</v>
      </c>
      <c r="M4053" s="71">
        <v>0.67600000000000005</v>
      </c>
      <c r="N4053" s="72"/>
      <c r="O4053" s="73">
        <f>MIN(1,MAX(0,(1/(1+EXP(-(Assumptions!$B$5 + Assumptions!$B$6*$N4053))))*Assumptions!$B$3))</f>
        <v>3.9165722796764356E-2</v>
      </c>
      <c r="P4053" s="73">
        <f>VLOOKUP($F4053,Assumptions!$A$23:$B$27,2,FALSE)*Assumptions!$B$4</f>
        <v>0.7</v>
      </c>
      <c r="Q4053" s="74">
        <f t="shared" si="126"/>
        <v>1539091.1647858925</v>
      </c>
      <c r="R4053" s="75" t="str">
        <f>IF($O4053&lt;Assumptions!$B$17,"A",IF($O4053&lt;Assumptions!$B$18,"B",IF($O4053&lt;Assumptions!$B$19,"C",IF($O4053&lt;Assumptions!$B$20,"D","E"))))</f>
        <v>B</v>
      </c>
      <c r="S4053" s="75">
        <f t="shared" si="127"/>
        <v>0</v>
      </c>
    </row>
    <row r="4054" spans="1:19" ht="17.399999999999999" x14ac:dyDescent="0.3">
      <c r="A4054" s="39" t="s">
        <v>764</v>
      </c>
      <c r="B4054" s="39" t="s">
        <v>78</v>
      </c>
      <c r="C4054" s="39" t="s">
        <v>190</v>
      </c>
      <c r="D4054" s="39" t="s">
        <v>34</v>
      </c>
      <c r="E4054" s="70" t="s">
        <v>23</v>
      </c>
      <c r="F4054" s="70" t="s">
        <v>40</v>
      </c>
      <c r="G4054" s="78">
        <v>43917</v>
      </c>
      <c r="H4054" s="78">
        <v>45901</v>
      </c>
      <c r="I4054" s="69">
        <v>55232957.939999998</v>
      </c>
      <c r="J4054" s="70">
        <v>95</v>
      </c>
      <c r="K4054" s="71">
        <v>0.52300000000000002</v>
      </c>
      <c r="L4054" s="70">
        <v>0</v>
      </c>
      <c r="M4054" s="71">
        <v>0.67600000000000005</v>
      </c>
      <c r="N4054" s="72"/>
      <c r="O4054" s="73">
        <f>MIN(1,MAX(0,(1/(1+EXP(-(Assumptions!$B$5 + Assumptions!$B$6*$N4054))))*Assumptions!$B$3))</f>
        <v>3.9165722796764356E-2</v>
      </c>
      <c r="P4054" s="73">
        <f>VLOOKUP($F4054,Assumptions!$A$23:$B$27,2,FALSE)*Assumptions!$B$4</f>
        <v>0.7</v>
      </c>
      <c r="Q4054" s="74">
        <f t="shared" si="126"/>
        <v>1514267.1039463694</v>
      </c>
      <c r="R4054" s="75" t="str">
        <f>IF($O4054&lt;Assumptions!$B$17,"A",IF($O4054&lt;Assumptions!$B$18,"B",IF($O4054&lt;Assumptions!$B$19,"C",IF($O4054&lt;Assumptions!$B$20,"D","E"))))</f>
        <v>B</v>
      </c>
      <c r="S4054" s="75">
        <f t="shared" si="127"/>
        <v>0</v>
      </c>
    </row>
    <row r="4055" spans="1:19" ht="17.399999999999999" x14ac:dyDescent="0.3">
      <c r="A4055" s="39" t="s">
        <v>764</v>
      </c>
      <c r="B4055" s="39" t="s">
        <v>78</v>
      </c>
      <c r="C4055" s="39" t="s">
        <v>190</v>
      </c>
      <c r="D4055" s="39" t="s">
        <v>34</v>
      </c>
      <c r="E4055" s="70" t="s">
        <v>23</v>
      </c>
      <c r="F4055" s="70" t="s">
        <v>40</v>
      </c>
      <c r="G4055" s="78">
        <v>43917</v>
      </c>
      <c r="H4055" s="78">
        <v>45931</v>
      </c>
      <c r="I4055" s="69">
        <v>54187671.810000002</v>
      </c>
      <c r="J4055" s="70">
        <v>65</v>
      </c>
      <c r="K4055" s="71">
        <v>0.58399999999999996</v>
      </c>
      <c r="L4055" s="70">
        <v>0</v>
      </c>
      <c r="M4055" s="71">
        <v>0.67600000000000005</v>
      </c>
      <c r="N4055" s="72"/>
      <c r="O4055" s="73">
        <f>MIN(1,MAX(0,(1/(1+EXP(-(Assumptions!$B$5 + Assumptions!$B$6*$N4055))))*Assumptions!$B$3))</f>
        <v>3.9165722796764356E-2</v>
      </c>
      <c r="P4055" s="73">
        <f>VLOOKUP($F4055,Assumptions!$A$23:$B$27,2,FALSE)*Assumptions!$B$4</f>
        <v>0.7</v>
      </c>
      <c r="Q4055" s="74">
        <f t="shared" si="126"/>
        <v>1485609.5331787516</v>
      </c>
      <c r="R4055" s="75" t="str">
        <f>IF($O4055&lt;Assumptions!$B$17,"A",IF($O4055&lt;Assumptions!$B$18,"B",IF($O4055&lt;Assumptions!$B$19,"C",IF($O4055&lt;Assumptions!$B$20,"D","E"))))</f>
        <v>B</v>
      </c>
      <c r="S4055" s="75">
        <f t="shared" si="127"/>
        <v>0</v>
      </c>
    </row>
    <row r="4056" spans="1:19" ht="17.399999999999999" x14ac:dyDescent="0.3">
      <c r="A4056" s="39" t="s">
        <v>764</v>
      </c>
      <c r="B4056" s="39" t="s">
        <v>78</v>
      </c>
      <c r="C4056" s="39" t="s">
        <v>190</v>
      </c>
      <c r="D4056" s="39" t="s">
        <v>34</v>
      </c>
      <c r="E4056" s="70" t="s">
        <v>23</v>
      </c>
      <c r="F4056" s="70" t="s">
        <v>40</v>
      </c>
      <c r="G4056" s="78">
        <v>43917</v>
      </c>
      <c r="H4056" s="78">
        <v>45962</v>
      </c>
      <c r="I4056" s="69">
        <v>53104640.310000002</v>
      </c>
      <c r="J4056" s="70">
        <v>0</v>
      </c>
      <c r="K4056" s="71">
        <v>1.0089999999999999</v>
      </c>
      <c r="L4056" s="70">
        <v>0</v>
      </c>
      <c r="M4056" s="71">
        <v>0.67600000000000005</v>
      </c>
      <c r="N4056" s="72"/>
      <c r="O4056" s="73">
        <f>MIN(1,MAX(0,(1/(1+EXP(-(Assumptions!$B$5 + Assumptions!$B$6*$N4056))))*Assumptions!$B$3))</f>
        <v>3.9165722796764356E-2</v>
      </c>
      <c r="P4056" s="73">
        <f>VLOOKUP($F4056,Assumptions!$A$23:$B$27,2,FALSE)*Assumptions!$B$4</f>
        <v>0.7</v>
      </c>
      <c r="Q4056" s="74">
        <f t="shared" si="126"/>
        <v>1455917.1351223369</v>
      </c>
      <c r="R4056" s="75" t="str">
        <f>IF($O4056&lt;Assumptions!$B$17,"A",IF($O4056&lt;Assumptions!$B$18,"B",IF($O4056&lt;Assumptions!$B$19,"C",IF($O4056&lt;Assumptions!$B$20,"D","E"))))</f>
        <v>B</v>
      </c>
      <c r="S4056" s="75">
        <f t="shared" si="127"/>
        <v>0</v>
      </c>
    </row>
    <row r="4057" spans="1:19" ht="17.399999999999999" x14ac:dyDescent="0.3">
      <c r="A4057" s="39" t="s">
        <v>764</v>
      </c>
      <c r="B4057" s="39" t="s">
        <v>78</v>
      </c>
      <c r="C4057" s="39" t="s">
        <v>190</v>
      </c>
      <c r="D4057" s="39" t="s">
        <v>34</v>
      </c>
      <c r="E4057" s="70" t="s">
        <v>23</v>
      </c>
      <c r="F4057" s="70" t="s">
        <v>40</v>
      </c>
      <c r="G4057" s="78">
        <v>43917</v>
      </c>
      <c r="H4057" s="78">
        <v>45992</v>
      </c>
      <c r="I4057" s="69">
        <v>52134942.189999998</v>
      </c>
      <c r="J4057" s="70">
        <v>0</v>
      </c>
      <c r="K4057" s="71">
        <v>1.127</v>
      </c>
      <c r="L4057" s="70">
        <v>0</v>
      </c>
      <c r="M4057" s="71">
        <v>0.67600000000000005</v>
      </c>
      <c r="N4057" s="72"/>
      <c r="O4057" s="73">
        <f>MIN(1,MAX(0,(1/(1+EXP(-(Assumptions!$B$5 + Assumptions!$B$6*$N4057))))*Assumptions!$B$3))</f>
        <v>3.9165722796764356E-2</v>
      </c>
      <c r="P4057" s="73">
        <f>VLOOKUP($F4057,Assumptions!$A$23:$B$27,2,FALSE)*Assumptions!$B$4</f>
        <v>0.7</v>
      </c>
      <c r="Q4057" s="74">
        <f t="shared" si="126"/>
        <v>1429331.8856872122</v>
      </c>
      <c r="R4057" s="75" t="str">
        <f>IF($O4057&lt;Assumptions!$B$17,"A",IF($O4057&lt;Assumptions!$B$18,"B",IF($O4057&lt;Assumptions!$B$19,"C",IF($O4057&lt;Assumptions!$B$20,"D","E"))))</f>
        <v>B</v>
      </c>
      <c r="S4057" s="75">
        <f t="shared" si="127"/>
        <v>0</v>
      </c>
    </row>
    <row r="4058" spans="1:19" ht="17.399999999999999" x14ac:dyDescent="0.3">
      <c r="A4058" s="39" t="s">
        <v>765</v>
      </c>
      <c r="B4058" s="39" t="s">
        <v>94</v>
      </c>
      <c r="C4058" s="39" t="s">
        <v>135</v>
      </c>
      <c r="D4058" s="39" t="s">
        <v>22</v>
      </c>
      <c r="E4058" s="70" t="s">
        <v>43</v>
      </c>
      <c r="F4058" s="70" t="s">
        <v>40</v>
      </c>
      <c r="G4058" s="78">
        <v>45833</v>
      </c>
      <c r="H4058" s="78">
        <v>45809</v>
      </c>
      <c r="I4058" s="69">
        <v>4565520.71</v>
      </c>
      <c r="J4058" s="70">
        <v>15</v>
      </c>
      <c r="K4058" s="71">
        <v>0.96399999999999997</v>
      </c>
      <c r="L4058" s="70">
        <v>0</v>
      </c>
      <c r="M4058" s="71">
        <v>0.92300000000000004</v>
      </c>
      <c r="N4058" s="72"/>
      <c r="O4058" s="73">
        <f>MIN(1,MAX(0,(1/(1+EXP(-(Assumptions!$B$5 + Assumptions!$B$6*$N4058))))*Assumptions!$B$3))</f>
        <v>3.9165722796764356E-2</v>
      </c>
      <c r="P4058" s="73">
        <f>VLOOKUP($F4058,Assumptions!$A$23:$B$27,2,FALSE)*Assumptions!$B$4</f>
        <v>0.7</v>
      </c>
      <c r="Q4058" s="74">
        <f t="shared" si="126"/>
        <v>125168.34298552273</v>
      </c>
      <c r="R4058" s="75" t="str">
        <f>IF($O4058&lt;Assumptions!$B$17,"A",IF($O4058&lt;Assumptions!$B$18,"B",IF($O4058&lt;Assumptions!$B$19,"C",IF($O4058&lt;Assumptions!$B$20,"D","E"))))</f>
        <v>B</v>
      </c>
      <c r="S4058" s="75">
        <f t="shared" si="127"/>
        <v>0</v>
      </c>
    </row>
    <row r="4059" spans="1:19" ht="17.399999999999999" x14ac:dyDescent="0.3">
      <c r="A4059" s="39" t="s">
        <v>765</v>
      </c>
      <c r="B4059" s="39" t="s">
        <v>94</v>
      </c>
      <c r="C4059" s="39" t="s">
        <v>135</v>
      </c>
      <c r="D4059" s="39" t="s">
        <v>22</v>
      </c>
      <c r="E4059" s="70" t="s">
        <v>43</v>
      </c>
      <c r="F4059" s="70" t="s">
        <v>40</v>
      </c>
      <c r="G4059" s="78">
        <v>45833</v>
      </c>
      <c r="H4059" s="78">
        <v>45839</v>
      </c>
      <c r="I4059" s="69">
        <v>4425830.6500000004</v>
      </c>
      <c r="J4059" s="70">
        <v>65</v>
      </c>
      <c r="K4059" s="71">
        <v>0.41199999999999998</v>
      </c>
      <c r="L4059" s="70">
        <v>0</v>
      </c>
      <c r="M4059" s="71">
        <v>0.92300000000000004</v>
      </c>
      <c r="N4059" s="72"/>
      <c r="O4059" s="73">
        <f>MIN(1,MAX(0,(1/(1+EXP(-(Assumptions!$B$5 + Assumptions!$B$6*$N4059))))*Assumptions!$B$3))</f>
        <v>3.9165722796764356E-2</v>
      </c>
      <c r="P4059" s="73">
        <f>VLOOKUP($F4059,Assumptions!$A$23:$B$27,2,FALSE)*Assumptions!$B$4</f>
        <v>0.7</v>
      </c>
      <c r="Q4059" s="74">
        <f t="shared" si="126"/>
        <v>121338.59946832637</v>
      </c>
      <c r="R4059" s="75" t="str">
        <f>IF($O4059&lt;Assumptions!$B$17,"A",IF($O4059&lt;Assumptions!$B$18,"B",IF($O4059&lt;Assumptions!$B$19,"C",IF($O4059&lt;Assumptions!$B$20,"D","E"))))</f>
        <v>B</v>
      </c>
      <c r="S4059" s="75">
        <f t="shared" si="127"/>
        <v>0</v>
      </c>
    </row>
    <row r="4060" spans="1:19" ht="17.399999999999999" x14ac:dyDescent="0.3">
      <c r="A4060" s="39" t="s">
        <v>765</v>
      </c>
      <c r="B4060" s="39" t="s">
        <v>94</v>
      </c>
      <c r="C4060" s="39" t="s">
        <v>135</v>
      </c>
      <c r="D4060" s="39" t="s">
        <v>22</v>
      </c>
      <c r="E4060" s="70" t="s">
        <v>43</v>
      </c>
      <c r="F4060" s="70" t="s">
        <v>40</v>
      </c>
      <c r="G4060" s="78">
        <v>45833</v>
      </c>
      <c r="H4060" s="78">
        <v>45870</v>
      </c>
      <c r="I4060" s="69">
        <v>4302907.09</v>
      </c>
      <c r="J4060" s="70">
        <v>0</v>
      </c>
      <c r="K4060" s="71">
        <v>1.0900000000000001</v>
      </c>
      <c r="L4060" s="70">
        <v>0</v>
      </c>
      <c r="M4060" s="71">
        <v>0.92300000000000004</v>
      </c>
      <c r="N4060" s="72"/>
      <c r="O4060" s="73">
        <f>MIN(1,MAX(0,(1/(1+EXP(-(Assumptions!$B$5 + Assumptions!$B$6*$N4060))))*Assumptions!$B$3))</f>
        <v>3.9165722796764356E-2</v>
      </c>
      <c r="P4060" s="73">
        <f>VLOOKUP($F4060,Assumptions!$A$23:$B$27,2,FALSE)*Assumptions!$B$4</f>
        <v>0.7</v>
      </c>
      <c r="Q4060" s="74">
        <f t="shared" si="126"/>
        <v>117968.52641502037</v>
      </c>
      <c r="R4060" s="75" t="str">
        <f>IF($O4060&lt;Assumptions!$B$17,"A",IF($O4060&lt;Assumptions!$B$18,"B",IF($O4060&lt;Assumptions!$B$19,"C",IF($O4060&lt;Assumptions!$B$20,"D","E"))))</f>
        <v>B</v>
      </c>
      <c r="S4060" s="75">
        <f t="shared" si="127"/>
        <v>0</v>
      </c>
    </row>
    <row r="4061" spans="1:19" ht="17.399999999999999" x14ac:dyDescent="0.3">
      <c r="A4061" s="39" t="s">
        <v>765</v>
      </c>
      <c r="B4061" s="39" t="s">
        <v>94</v>
      </c>
      <c r="C4061" s="39" t="s">
        <v>135</v>
      </c>
      <c r="D4061" s="39" t="s">
        <v>22</v>
      </c>
      <c r="E4061" s="70" t="s">
        <v>43</v>
      </c>
      <c r="F4061" s="70" t="s">
        <v>40</v>
      </c>
      <c r="G4061" s="78">
        <v>45833</v>
      </c>
      <c r="H4061" s="78">
        <v>45901</v>
      </c>
      <c r="I4061" s="69">
        <v>4188766.83</v>
      </c>
      <c r="J4061" s="70">
        <v>0</v>
      </c>
      <c r="K4061" s="71">
        <v>0.995</v>
      </c>
      <c r="L4061" s="70">
        <v>0</v>
      </c>
      <c r="M4061" s="71">
        <v>0.92300000000000004</v>
      </c>
      <c r="N4061" s="72"/>
      <c r="O4061" s="73">
        <f>MIN(1,MAX(0,(1/(1+EXP(-(Assumptions!$B$5 + Assumptions!$B$6*$N4061))))*Assumptions!$B$3))</f>
        <v>3.9165722796764356E-2</v>
      </c>
      <c r="P4061" s="73">
        <f>VLOOKUP($F4061,Assumptions!$A$23:$B$27,2,FALSE)*Assumptions!$B$4</f>
        <v>0.7</v>
      </c>
      <c r="Q4061" s="74">
        <f t="shared" si="126"/>
        <v>114839.25636684295</v>
      </c>
      <c r="R4061" s="75" t="str">
        <f>IF($O4061&lt;Assumptions!$B$17,"A",IF($O4061&lt;Assumptions!$B$18,"B",IF($O4061&lt;Assumptions!$B$19,"C",IF($O4061&lt;Assumptions!$B$20,"D","E"))))</f>
        <v>B</v>
      </c>
      <c r="S4061" s="75">
        <f t="shared" si="127"/>
        <v>0</v>
      </c>
    </row>
    <row r="4062" spans="1:19" ht="17.399999999999999" x14ac:dyDescent="0.3">
      <c r="A4062" s="39" t="s">
        <v>765</v>
      </c>
      <c r="B4062" s="39" t="s">
        <v>94</v>
      </c>
      <c r="C4062" s="39" t="s">
        <v>135</v>
      </c>
      <c r="D4062" s="39" t="s">
        <v>22</v>
      </c>
      <c r="E4062" s="70" t="s">
        <v>43</v>
      </c>
      <c r="F4062" s="70" t="s">
        <v>40</v>
      </c>
      <c r="G4062" s="78">
        <v>45833</v>
      </c>
      <c r="H4062" s="78">
        <v>45931</v>
      </c>
      <c r="I4062" s="69">
        <v>4068270.46</v>
      </c>
      <c r="J4062" s="70">
        <v>65</v>
      </c>
      <c r="K4062" s="71">
        <v>0.88300000000000001</v>
      </c>
      <c r="L4062" s="70">
        <v>0</v>
      </c>
      <c r="M4062" s="71">
        <v>0.92300000000000004</v>
      </c>
      <c r="N4062" s="72"/>
      <c r="O4062" s="73">
        <f>MIN(1,MAX(0,(1/(1+EXP(-(Assumptions!$B$5 + Assumptions!$B$6*$N4062))))*Assumptions!$B$3))</f>
        <v>3.9165722796764356E-2</v>
      </c>
      <c r="P4062" s="73">
        <f>VLOOKUP($F4062,Assumptions!$A$23:$B$27,2,FALSE)*Assumptions!$B$4</f>
        <v>0.7</v>
      </c>
      <c r="Q4062" s="74">
        <f t="shared" si="126"/>
        <v>111535.72716903751</v>
      </c>
      <c r="R4062" s="75" t="str">
        <f>IF($O4062&lt;Assumptions!$B$17,"A",IF($O4062&lt;Assumptions!$B$18,"B",IF($O4062&lt;Assumptions!$B$19,"C",IF($O4062&lt;Assumptions!$B$20,"D","E"))))</f>
        <v>B</v>
      </c>
      <c r="S4062" s="75">
        <f t="shared" si="127"/>
        <v>0</v>
      </c>
    </row>
    <row r="4063" spans="1:19" ht="17.399999999999999" x14ac:dyDescent="0.3">
      <c r="A4063" s="39" t="s">
        <v>765</v>
      </c>
      <c r="B4063" s="39" t="s">
        <v>94</v>
      </c>
      <c r="C4063" s="39" t="s">
        <v>135</v>
      </c>
      <c r="D4063" s="39" t="s">
        <v>22</v>
      </c>
      <c r="E4063" s="70" t="s">
        <v>43</v>
      </c>
      <c r="F4063" s="70" t="s">
        <v>40</v>
      </c>
      <c r="G4063" s="78">
        <v>45833</v>
      </c>
      <c r="H4063" s="78">
        <v>45962</v>
      </c>
      <c r="I4063" s="69">
        <v>3957535.84</v>
      </c>
      <c r="J4063" s="70">
        <v>35</v>
      </c>
      <c r="K4063" s="71">
        <v>0.45400000000000001</v>
      </c>
      <c r="L4063" s="70">
        <v>0</v>
      </c>
      <c r="M4063" s="71">
        <v>0.92300000000000004</v>
      </c>
      <c r="N4063" s="72"/>
      <c r="O4063" s="73">
        <f>MIN(1,MAX(0,(1/(1+EXP(-(Assumptions!$B$5 + Assumptions!$B$6*$N4063))))*Assumptions!$B$3))</f>
        <v>3.9165722796764356E-2</v>
      </c>
      <c r="P4063" s="73">
        <f>VLOOKUP($F4063,Assumptions!$A$23:$B$27,2,FALSE)*Assumptions!$B$4</f>
        <v>0.7</v>
      </c>
      <c r="Q4063" s="74">
        <f t="shared" si="126"/>
        <v>108499.82616738998</v>
      </c>
      <c r="R4063" s="75" t="str">
        <f>IF($O4063&lt;Assumptions!$B$17,"A",IF($O4063&lt;Assumptions!$B$18,"B",IF($O4063&lt;Assumptions!$B$19,"C",IF($O4063&lt;Assumptions!$B$20,"D","E"))))</f>
        <v>B</v>
      </c>
      <c r="S4063" s="75">
        <f t="shared" si="127"/>
        <v>0</v>
      </c>
    </row>
    <row r="4064" spans="1:19" ht="17.399999999999999" x14ac:dyDescent="0.3">
      <c r="A4064" s="39" t="s">
        <v>765</v>
      </c>
      <c r="B4064" s="39" t="s">
        <v>94</v>
      </c>
      <c r="C4064" s="39" t="s">
        <v>135</v>
      </c>
      <c r="D4064" s="39" t="s">
        <v>22</v>
      </c>
      <c r="E4064" s="70" t="s">
        <v>43</v>
      </c>
      <c r="F4064" s="70" t="s">
        <v>40</v>
      </c>
      <c r="G4064" s="78">
        <v>45833</v>
      </c>
      <c r="H4064" s="78">
        <v>45992</v>
      </c>
      <c r="I4064" s="69">
        <v>3851485.78</v>
      </c>
      <c r="J4064" s="70">
        <v>15</v>
      </c>
      <c r="K4064" s="71">
        <v>1.127</v>
      </c>
      <c r="L4064" s="70">
        <v>0</v>
      </c>
      <c r="M4064" s="71">
        <v>0.92300000000000004</v>
      </c>
      <c r="N4064" s="72"/>
      <c r="O4064" s="73">
        <f>MIN(1,MAX(0,(1/(1+EXP(-(Assumptions!$B$5 + Assumptions!$B$6*$N4064))))*Assumptions!$B$3))</f>
        <v>3.9165722796764356E-2</v>
      </c>
      <c r="P4064" s="73">
        <f>VLOOKUP($F4064,Assumptions!$A$23:$B$27,2,FALSE)*Assumptions!$B$4</f>
        <v>0.7</v>
      </c>
      <c r="Q4064" s="74">
        <f t="shared" si="126"/>
        <v>105592.3570906118</v>
      </c>
      <c r="R4064" s="75" t="str">
        <f>IF($O4064&lt;Assumptions!$B$17,"A",IF($O4064&lt;Assumptions!$B$18,"B",IF($O4064&lt;Assumptions!$B$19,"C",IF($O4064&lt;Assumptions!$B$20,"D","E"))))</f>
        <v>B</v>
      </c>
      <c r="S4064" s="75">
        <f t="shared" si="127"/>
        <v>0</v>
      </c>
    </row>
    <row r="4065" spans="1:19" ht="17.399999999999999" x14ac:dyDescent="0.3">
      <c r="A4065" s="39" t="s">
        <v>766</v>
      </c>
      <c r="B4065" s="39" t="s">
        <v>92</v>
      </c>
      <c r="C4065" s="39" t="s">
        <v>22</v>
      </c>
      <c r="D4065" s="39" t="s">
        <v>48</v>
      </c>
      <c r="E4065" s="70" t="s">
        <v>43</v>
      </c>
      <c r="F4065" s="70" t="s">
        <v>32</v>
      </c>
      <c r="G4065" s="78">
        <v>46019</v>
      </c>
      <c r="H4065" s="78">
        <v>45992</v>
      </c>
      <c r="I4065" s="69">
        <v>7256027.9400000004</v>
      </c>
      <c r="J4065" s="70">
        <v>0</v>
      </c>
      <c r="K4065" s="71">
        <v>1.073</v>
      </c>
      <c r="L4065" s="70">
        <v>0</v>
      </c>
      <c r="M4065" s="71">
        <v>0.95199999999999996</v>
      </c>
      <c r="N4065" s="72"/>
      <c r="O4065" s="73">
        <f>MIN(1,MAX(0,(1/(1+EXP(-(Assumptions!$B$5 + Assumptions!$B$6*$N4065))))*Assumptions!$B$3))</f>
        <v>3.9165722796764356E-2</v>
      </c>
      <c r="P4065" s="73">
        <f>VLOOKUP($F4065,Assumptions!$A$23:$B$27,2,FALSE)*Assumptions!$B$4</f>
        <v>0.5</v>
      </c>
      <c r="Q4065" s="74">
        <f t="shared" si="126"/>
        <v>142093.78945180855</v>
      </c>
      <c r="R4065" s="75" t="str">
        <f>IF($O4065&lt;Assumptions!$B$17,"A",IF($O4065&lt;Assumptions!$B$18,"B",IF($O4065&lt;Assumptions!$B$19,"C",IF($O4065&lt;Assumptions!$B$20,"D","E"))))</f>
        <v>B</v>
      </c>
      <c r="S4065" s="75">
        <f t="shared" si="127"/>
        <v>0</v>
      </c>
    </row>
    <row r="4066" spans="1:19" ht="17.399999999999999" x14ac:dyDescent="0.3">
      <c r="A4066" s="39" t="s">
        <v>767</v>
      </c>
      <c r="B4066" s="39" t="s">
        <v>56</v>
      </c>
      <c r="C4066" s="39" t="s">
        <v>190</v>
      </c>
      <c r="D4066" s="39" t="s">
        <v>42</v>
      </c>
      <c r="E4066" s="70" t="s">
        <v>27</v>
      </c>
      <c r="F4066" s="70" t="s">
        <v>36</v>
      </c>
      <c r="G4066" s="78">
        <v>45298</v>
      </c>
      <c r="H4066" s="78">
        <v>45658</v>
      </c>
      <c r="I4066" s="69">
        <v>78859880.280000001</v>
      </c>
      <c r="J4066" s="70">
        <v>35</v>
      </c>
      <c r="K4066" s="71">
        <v>0.46100000000000002</v>
      </c>
      <c r="L4066" s="70">
        <v>0</v>
      </c>
      <c r="M4066" s="71">
        <v>0.89300000000000002</v>
      </c>
      <c r="N4066" s="72"/>
      <c r="O4066" s="73">
        <f>MIN(1,MAX(0,(1/(1+EXP(-(Assumptions!$B$5 + Assumptions!$B$6*$N4066))))*Assumptions!$B$3))</f>
        <v>3.9165722796764356E-2</v>
      </c>
      <c r="P4066" s="73">
        <f>VLOOKUP($F4066,Assumptions!$A$23:$B$27,2,FALSE)*Assumptions!$B$4</f>
        <v>0.55000000000000004</v>
      </c>
      <c r="Q4066" s="74">
        <f t="shared" si="126"/>
        <v>1698732.3159578773</v>
      </c>
      <c r="R4066" s="75" t="str">
        <f>IF($O4066&lt;Assumptions!$B$17,"A",IF($O4066&lt;Assumptions!$B$18,"B",IF($O4066&lt;Assumptions!$B$19,"C",IF($O4066&lt;Assumptions!$B$20,"D","E"))))</f>
        <v>B</v>
      </c>
      <c r="S4066" s="75">
        <f t="shared" si="127"/>
        <v>0</v>
      </c>
    </row>
    <row r="4067" spans="1:19" ht="17.399999999999999" x14ac:dyDescent="0.3">
      <c r="A4067" s="39" t="s">
        <v>767</v>
      </c>
      <c r="B4067" s="39" t="s">
        <v>56</v>
      </c>
      <c r="C4067" s="39" t="s">
        <v>190</v>
      </c>
      <c r="D4067" s="39" t="s">
        <v>42</v>
      </c>
      <c r="E4067" s="70" t="s">
        <v>27</v>
      </c>
      <c r="F4067" s="70" t="s">
        <v>36</v>
      </c>
      <c r="G4067" s="78">
        <v>45298</v>
      </c>
      <c r="H4067" s="78">
        <v>45689</v>
      </c>
      <c r="I4067" s="69">
        <v>77234665.790000007</v>
      </c>
      <c r="J4067" s="70">
        <v>95</v>
      </c>
      <c r="K4067" s="71">
        <v>0.26400000000000001</v>
      </c>
      <c r="L4067" s="70">
        <v>1</v>
      </c>
      <c r="M4067" s="71">
        <v>0.89300000000000002</v>
      </c>
      <c r="N4067" s="72"/>
      <c r="O4067" s="73">
        <f>MIN(1,MAX(0,(1/(1+EXP(-(Assumptions!$B$5 + Assumptions!$B$6*$N4067))))*Assumptions!$B$3))</f>
        <v>3.9165722796764356E-2</v>
      </c>
      <c r="P4067" s="73">
        <f>VLOOKUP($F4067,Assumptions!$A$23:$B$27,2,FALSE)*Assumptions!$B$4</f>
        <v>0.55000000000000004</v>
      </c>
      <c r="Q4067" s="74">
        <f t="shared" si="126"/>
        <v>1663723.3308475337</v>
      </c>
      <c r="R4067" s="75" t="str">
        <f>IF($O4067&lt;Assumptions!$B$17,"A",IF($O4067&lt;Assumptions!$B$18,"B",IF($O4067&lt;Assumptions!$B$19,"C",IF($O4067&lt;Assumptions!$B$20,"D","E"))))</f>
        <v>B</v>
      </c>
      <c r="S4067" s="75">
        <f t="shared" si="127"/>
        <v>0</v>
      </c>
    </row>
    <row r="4068" spans="1:19" ht="17.399999999999999" x14ac:dyDescent="0.3">
      <c r="A4068" s="39" t="s">
        <v>767</v>
      </c>
      <c r="B4068" s="39" t="s">
        <v>56</v>
      </c>
      <c r="C4068" s="39" t="s">
        <v>190</v>
      </c>
      <c r="D4068" s="39" t="s">
        <v>42</v>
      </c>
      <c r="E4068" s="70" t="s">
        <v>27</v>
      </c>
      <c r="F4068" s="70" t="s">
        <v>36</v>
      </c>
      <c r="G4068" s="78">
        <v>45298</v>
      </c>
      <c r="H4068" s="78">
        <v>45717</v>
      </c>
      <c r="I4068" s="69">
        <v>75879274.049999997</v>
      </c>
      <c r="J4068" s="70">
        <v>0</v>
      </c>
      <c r="K4068" s="71">
        <v>1.107</v>
      </c>
      <c r="L4068" s="70">
        <v>1</v>
      </c>
      <c r="M4068" s="71">
        <v>0.89300000000000002</v>
      </c>
      <c r="N4068" s="72"/>
      <c r="O4068" s="73">
        <f>MIN(1,MAX(0,(1/(1+EXP(-(Assumptions!$B$5 + Assumptions!$B$6*$N4068))))*Assumptions!$B$3))</f>
        <v>3.9165722796764356E-2</v>
      </c>
      <c r="P4068" s="73">
        <f>VLOOKUP($F4068,Assumptions!$A$23:$B$27,2,FALSE)*Assumptions!$B$4</f>
        <v>0.55000000000000004</v>
      </c>
      <c r="Q4068" s="74">
        <f t="shared" si="126"/>
        <v>1634526.6374041084</v>
      </c>
      <c r="R4068" s="75" t="str">
        <f>IF($O4068&lt;Assumptions!$B$17,"A",IF($O4068&lt;Assumptions!$B$18,"B",IF($O4068&lt;Assumptions!$B$19,"C",IF($O4068&lt;Assumptions!$B$20,"D","E"))))</f>
        <v>B</v>
      </c>
      <c r="S4068" s="75">
        <f t="shared" si="127"/>
        <v>0</v>
      </c>
    </row>
    <row r="4069" spans="1:19" ht="17.399999999999999" x14ac:dyDescent="0.3">
      <c r="A4069" s="39" t="s">
        <v>767</v>
      </c>
      <c r="B4069" s="39" t="s">
        <v>56</v>
      </c>
      <c r="C4069" s="39" t="s">
        <v>190</v>
      </c>
      <c r="D4069" s="39" t="s">
        <v>42</v>
      </c>
      <c r="E4069" s="70" t="s">
        <v>27</v>
      </c>
      <c r="F4069" s="70" t="s">
        <v>36</v>
      </c>
      <c r="G4069" s="78">
        <v>45298</v>
      </c>
      <c r="H4069" s="78">
        <v>45748</v>
      </c>
      <c r="I4069" s="69">
        <v>74805900.370000005</v>
      </c>
      <c r="J4069" s="70">
        <v>35</v>
      </c>
      <c r="K4069" s="71">
        <v>0.60799999999999998</v>
      </c>
      <c r="L4069" s="70">
        <v>1</v>
      </c>
      <c r="M4069" s="71">
        <v>0.89300000000000002</v>
      </c>
      <c r="N4069" s="72"/>
      <c r="O4069" s="73">
        <f>MIN(1,MAX(0,(1/(1+EXP(-(Assumptions!$B$5 + Assumptions!$B$6*$N4069))))*Assumptions!$B$3))</f>
        <v>3.9165722796764356E-2</v>
      </c>
      <c r="P4069" s="73">
        <f>VLOOKUP($F4069,Assumptions!$A$23:$B$27,2,FALSE)*Assumptions!$B$4</f>
        <v>0.55000000000000004</v>
      </c>
      <c r="Q4069" s="74">
        <f t="shared" si="126"/>
        <v>1611404.9365995859</v>
      </c>
      <c r="R4069" s="75" t="str">
        <f>IF($O4069&lt;Assumptions!$B$17,"A",IF($O4069&lt;Assumptions!$B$18,"B",IF($O4069&lt;Assumptions!$B$19,"C",IF($O4069&lt;Assumptions!$B$20,"D","E"))))</f>
        <v>B</v>
      </c>
      <c r="S4069" s="75">
        <f t="shared" si="127"/>
        <v>0</v>
      </c>
    </row>
    <row r="4070" spans="1:19" ht="17.399999999999999" x14ac:dyDescent="0.3">
      <c r="A4070" s="39" t="s">
        <v>767</v>
      </c>
      <c r="B4070" s="39" t="s">
        <v>56</v>
      </c>
      <c r="C4070" s="39" t="s">
        <v>190</v>
      </c>
      <c r="D4070" s="39" t="s">
        <v>42</v>
      </c>
      <c r="E4070" s="70" t="s">
        <v>27</v>
      </c>
      <c r="F4070" s="70" t="s">
        <v>36</v>
      </c>
      <c r="G4070" s="78">
        <v>45298</v>
      </c>
      <c r="H4070" s="78">
        <v>45778</v>
      </c>
      <c r="I4070" s="69">
        <v>73730196.170000002</v>
      </c>
      <c r="J4070" s="70">
        <v>15</v>
      </c>
      <c r="K4070" s="71">
        <v>1.042</v>
      </c>
      <c r="L4070" s="70">
        <v>1</v>
      </c>
      <c r="M4070" s="71">
        <v>0.89300000000000002</v>
      </c>
      <c r="N4070" s="72"/>
      <c r="O4070" s="73">
        <f>MIN(1,MAX(0,(1/(1+EXP(-(Assumptions!$B$5 + Assumptions!$B$6*$N4070))))*Assumptions!$B$3))</f>
        <v>3.9165722796764356E-2</v>
      </c>
      <c r="P4070" s="73">
        <f>VLOOKUP($F4070,Assumptions!$A$23:$B$27,2,FALSE)*Assumptions!$B$4</f>
        <v>0.55000000000000004</v>
      </c>
      <c r="Q4070" s="74">
        <f t="shared" si="126"/>
        <v>1588233.0337199026</v>
      </c>
      <c r="R4070" s="75" t="str">
        <f>IF($O4070&lt;Assumptions!$B$17,"A",IF($O4070&lt;Assumptions!$B$18,"B",IF($O4070&lt;Assumptions!$B$19,"C",IF($O4070&lt;Assumptions!$B$20,"D","E"))))</f>
        <v>B</v>
      </c>
      <c r="S4070" s="75">
        <f t="shared" si="127"/>
        <v>0</v>
      </c>
    </row>
    <row r="4071" spans="1:19" ht="17.399999999999999" x14ac:dyDescent="0.3">
      <c r="A4071" s="39" t="s">
        <v>767</v>
      </c>
      <c r="B4071" s="39" t="s">
        <v>56</v>
      </c>
      <c r="C4071" s="39" t="s">
        <v>190</v>
      </c>
      <c r="D4071" s="39" t="s">
        <v>42</v>
      </c>
      <c r="E4071" s="70" t="s">
        <v>27</v>
      </c>
      <c r="F4071" s="70" t="s">
        <v>36</v>
      </c>
      <c r="G4071" s="78">
        <v>45298</v>
      </c>
      <c r="H4071" s="78">
        <v>45809</v>
      </c>
      <c r="I4071" s="69">
        <v>73730196.170000002</v>
      </c>
      <c r="J4071" s="70">
        <v>185</v>
      </c>
      <c r="K4071" s="71">
        <v>0.14299999999999999</v>
      </c>
      <c r="L4071" s="70">
        <v>1</v>
      </c>
      <c r="M4071" s="71">
        <v>0.89300000000000002</v>
      </c>
      <c r="N4071" s="72"/>
      <c r="O4071" s="73">
        <f>MIN(1,MAX(0,(1/(1+EXP(-(Assumptions!$B$5 + Assumptions!$B$6*$N4071))))*Assumptions!$B$3))</f>
        <v>3.9165722796764356E-2</v>
      </c>
      <c r="P4071" s="73">
        <f>VLOOKUP($F4071,Assumptions!$A$23:$B$27,2,FALSE)*Assumptions!$B$4</f>
        <v>0.55000000000000004</v>
      </c>
      <c r="Q4071" s="74">
        <f t="shared" si="126"/>
        <v>1588233.0337199026</v>
      </c>
      <c r="R4071" s="75" t="str">
        <f>IF($O4071&lt;Assumptions!$B$17,"A",IF($O4071&lt;Assumptions!$B$18,"B",IF($O4071&lt;Assumptions!$B$19,"C",IF($O4071&lt;Assumptions!$B$20,"D","E"))))</f>
        <v>B</v>
      </c>
      <c r="S4071" s="75">
        <f t="shared" si="127"/>
        <v>1</v>
      </c>
    </row>
    <row r="4072" spans="1:19" ht="17.399999999999999" x14ac:dyDescent="0.3">
      <c r="A4072" s="39" t="s">
        <v>767</v>
      </c>
      <c r="B4072" s="39" t="s">
        <v>56</v>
      </c>
      <c r="C4072" s="39" t="s">
        <v>190</v>
      </c>
      <c r="D4072" s="39" t="s">
        <v>42</v>
      </c>
      <c r="E4072" s="70" t="s">
        <v>27</v>
      </c>
      <c r="F4072" s="70" t="s">
        <v>36</v>
      </c>
      <c r="G4072" s="78">
        <v>45298</v>
      </c>
      <c r="H4072" s="78">
        <v>45839</v>
      </c>
      <c r="I4072" s="69">
        <v>73730196.170000002</v>
      </c>
      <c r="J4072" s="70">
        <v>999</v>
      </c>
      <c r="K4072" s="71">
        <v>4.0000000000000001E-3</v>
      </c>
      <c r="L4072" s="70">
        <v>1</v>
      </c>
      <c r="M4072" s="71">
        <v>0.89300000000000002</v>
      </c>
      <c r="N4072" s="72"/>
      <c r="O4072" s="73">
        <f>MIN(1,MAX(0,(1/(1+EXP(-(Assumptions!$B$5 + Assumptions!$B$6*$N4072))))*Assumptions!$B$3))</f>
        <v>3.9165722796764356E-2</v>
      </c>
      <c r="P4072" s="73">
        <f>VLOOKUP($F4072,Assumptions!$A$23:$B$27,2,FALSE)*Assumptions!$B$4</f>
        <v>0.55000000000000004</v>
      </c>
      <c r="Q4072" s="74">
        <f t="shared" si="126"/>
        <v>1588233.0337199026</v>
      </c>
      <c r="R4072" s="75" t="str">
        <f>IF($O4072&lt;Assumptions!$B$17,"A",IF($O4072&lt;Assumptions!$B$18,"B",IF($O4072&lt;Assumptions!$B$19,"C",IF($O4072&lt;Assumptions!$B$20,"D","E"))))</f>
        <v>B</v>
      </c>
      <c r="S4072" s="75">
        <f t="shared" si="127"/>
        <v>1</v>
      </c>
    </row>
    <row r="4073" spans="1:19" ht="17.399999999999999" x14ac:dyDescent="0.3">
      <c r="A4073" s="39" t="s">
        <v>767</v>
      </c>
      <c r="B4073" s="39" t="s">
        <v>56</v>
      </c>
      <c r="C4073" s="39" t="s">
        <v>190</v>
      </c>
      <c r="D4073" s="39" t="s">
        <v>42</v>
      </c>
      <c r="E4073" s="70" t="s">
        <v>27</v>
      </c>
      <c r="F4073" s="70" t="s">
        <v>36</v>
      </c>
      <c r="G4073" s="78">
        <v>45298</v>
      </c>
      <c r="H4073" s="78">
        <v>45870</v>
      </c>
      <c r="I4073" s="69">
        <v>73730196.170000002</v>
      </c>
      <c r="J4073" s="70">
        <v>999</v>
      </c>
      <c r="K4073" s="71">
        <v>1.4E-2</v>
      </c>
      <c r="L4073" s="70">
        <v>1</v>
      </c>
      <c r="M4073" s="71">
        <v>0.89300000000000002</v>
      </c>
      <c r="N4073" s="72"/>
      <c r="O4073" s="73">
        <f>MIN(1,MAX(0,(1/(1+EXP(-(Assumptions!$B$5 + Assumptions!$B$6*$N4073))))*Assumptions!$B$3))</f>
        <v>3.9165722796764356E-2</v>
      </c>
      <c r="P4073" s="73">
        <f>VLOOKUP($F4073,Assumptions!$A$23:$B$27,2,FALSE)*Assumptions!$B$4</f>
        <v>0.55000000000000004</v>
      </c>
      <c r="Q4073" s="74">
        <f t="shared" si="126"/>
        <v>1588233.0337199026</v>
      </c>
      <c r="R4073" s="75" t="str">
        <f>IF($O4073&lt;Assumptions!$B$17,"A",IF($O4073&lt;Assumptions!$B$18,"B",IF($O4073&lt;Assumptions!$B$19,"C",IF($O4073&lt;Assumptions!$B$20,"D","E"))))</f>
        <v>B</v>
      </c>
      <c r="S4073" s="75">
        <f t="shared" si="127"/>
        <v>1</v>
      </c>
    </row>
    <row r="4074" spans="1:19" ht="17.399999999999999" x14ac:dyDescent="0.3">
      <c r="A4074" s="39" t="s">
        <v>767</v>
      </c>
      <c r="B4074" s="39" t="s">
        <v>56</v>
      </c>
      <c r="C4074" s="39" t="s">
        <v>190</v>
      </c>
      <c r="D4074" s="39" t="s">
        <v>42</v>
      </c>
      <c r="E4074" s="70" t="s">
        <v>27</v>
      </c>
      <c r="F4074" s="70" t="s">
        <v>36</v>
      </c>
      <c r="G4074" s="78">
        <v>45298</v>
      </c>
      <c r="H4074" s="78">
        <v>45901</v>
      </c>
      <c r="I4074" s="69">
        <v>73730196.170000002</v>
      </c>
      <c r="J4074" s="70">
        <v>999</v>
      </c>
      <c r="K4074" s="71">
        <v>2.1000000000000001E-2</v>
      </c>
      <c r="L4074" s="70">
        <v>1</v>
      </c>
      <c r="M4074" s="71">
        <v>0.89300000000000002</v>
      </c>
      <c r="N4074" s="72"/>
      <c r="O4074" s="73">
        <f>MIN(1,MAX(0,(1/(1+EXP(-(Assumptions!$B$5 + Assumptions!$B$6*$N4074))))*Assumptions!$B$3))</f>
        <v>3.9165722796764356E-2</v>
      </c>
      <c r="P4074" s="73">
        <f>VLOOKUP($F4074,Assumptions!$A$23:$B$27,2,FALSE)*Assumptions!$B$4</f>
        <v>0.55000000000000004</v>
      </c>
      <c r="Q4074" s="74">
        <f t="shared" si="126"/>
        <v>1588233.0337199026</v>
      </c>
      <c r="R4074" s="75" t="str">
        <f>IF($O4074&lt;Assumptions!$B$17,"A",IF($O4074&lt;Assumptions!$B$18,"B",IF($O4074&lt;Assumptions!$B$19,"C",IF($O4074&lt;Assumptions!$B$20,"D","E"))))</f>
        <v>B</v>
      </c>
      <c r="S4074" s="75">
        <f t="shared" si="127"/>
        <v>1</v>
      </c>
    </row>
    <row r="4075" spans="1:19" ht="17.399999999999999" x14ac:dyDescent="0.3">
      <c r="A4075" s="39" t="s">
        <v>767</v>
      </c>
      <c r="B4075" s="39" t="s">
        <v>56</v>
      </c>
      <c r="C4075" s="39" t="s">
        <v>190</v>
      </c>
      <c r="D4075" s="39" t="s">
        <v>42</v>
      </c>
      <c r="E4075" s="70" t="s">
        <v>27</v>
      </c>
      <c r="F4075" s="70" t="s">
        <v>36</v>
      </c>
      <c r="G4075" s="78">
        <v>45298</v>
      </c>
      <c r="H4075" s="78">
        <v>45931</v>
      </c>
      <c r="I4075" s="69">
        <v>73730196.170000002</v>
      </c>
      <c r="J4075" s="70">
        <v>999</v>
      </c>
      <c r="K4075" s="71">
        <v>0.17799999999999999</v>
      </c>
      <c r="L4075" s="70">
        <v>1</v>
      </c>
      <c r="M4075" s="71">
        <v>0.89300000000000002</v>
      </c>
      <c r="N4075" s="72"/>
      <c r="O4075" s="73">
        <f>MIN(1,MAX(0,(1/(1+EXP(-(Assumptions!$B$5 + Assumptions!$B$6*$N4075))))*Assumptions!$B$3))</f>
        <v>3.9165722796764356E-2</v>
      </c>
      <c r="P4075" s="73">
        <f>VLOOKUP($F4075,Assumptions!$A$23:$B$27,2,FALSE)*Assumptions!$B$4</f>
        <v>0.55000000000000004</v>
      </c>
      <c r="Q4075" s="74">
        <f t="shared" si="126"/>
        <v>1588233.0337199026</v>
      </c>
      <c r="R4075" s="75" t="str">
        <f>IF($O4075&lt;Assumptions!$B$17,"A",IF($O4075&lt;Assumptions!$B$18,"B",IF($O4075&lt;Assumptions!$B$19,"C",IF($O4075&lt;Assumptions!$B$20,"D","E"))))</f>
        <v>B</v>
      </c>
      <c r="S4075" s="75">
        <f t="shared" si="127"/>
        <v>1</v>
      </c>
    </row>
    <row r="4076" spans="1:19" ht="17.399999999999999" x14ac:dyDescent="0.3">
      <c r="A4076" s="39" t="s">
        <v>767</v>
      </c>
      <c r="B4076" s="39" t="s">
        <v>56</v>
      </c>
      <c r="C4076" s="39" t="s">
        <v>190</v>
      </c>
      <c r="D4076" s="39" t="s">
        <v>42</v>
      </c>
      <c r="E4076" s="70" t="s">
        <v>27</v>
      </c>
      <c r="F4076" s="70" t="s">
        <v>36</v>
      </c>
      <c r="G4076" s="78">
        <v>45298</v>
      </c>
      <c r="H4076" s="78">
        <v>45962</v>
      </c>
      <c r="I4076" s="69">
        <v>73730196.170000002</v>
      </c>
      <c r="J4076" s="70">
        <v>999</v>
      </c>
      <c r="K4076" s="71">
        <v>0.152</v>
      </c>
      <c r="L4076" s="70">
        <v>1</v>
      </c>
      <c r="M4076" s="71">
        <v>0.89300000000000002</v>
      </c>
      <c r="N4076" s="72"/>
      <c r="O4076" s="73">
        <f>MIN(1,MAX(0,(1/(1+EXP(-(Assumptions!$B$5 + Assumptions!$B$6*$N4076))))*Assumptions!$B$3))</f>
        <v>3.9165722796764356E-2</v>
      </c>
      <c r="P4076" s="73">
        <f>VLOOKUP($F4076,Assumptions!$A$23:$B$27,2,FALSE)*Assumptions!$B$4</f>
        <v>0.55000000000000004</v>
      </c>
      <c r="Q4076" s="74">
        <f t="shared" si="126"/>
        <v>1588233.0337199026</v>
      </c>
      <c r="R4076" s="75" t="str">
        <f>IF($O4076&lt;Assumptions!$B$17,"A",IF($O4076&lt;Assumptions!$B$18,"B",IF($O4076&lt;Assumptions!$B$19,"C",IF($O4076&lt;Assumptions!$B$20,"D","E"))))</f>
        <v>B</v>
      </c>
      <c r="S4076" s="75">
        <f t="shared" si="127"/>
        <v>1</v>
      </c>
    </row>
    <row r="4077" spans="1:19" ht="17.399999999999999" x14ac:dyDescent="0.3">
      <c r="A4077" s="39" t="s">
        <v>767</v>
      </c>
      <c r="B4077" s="39" t="s">
        <v>56</v>
      </c>
      <c r="C4077" s="39" t="s">
        <v>190</v>
      </c>
      <c r="D4077" s="39" t="s">
        <v>42</v>
      </c>
      <c r="E4077" s="70" t="s">
        <v>27</v>
      </c>
      <c r="F4077" s="70" t="s">
        <v>36</v>
      </c>
      <c r="G4077" s="78">
        <v>45298</v>
      </c>
      <c r="H4077" s="78">
        <v>45992</v>
      </c>
      <c r="I4077" s="69">
        <v>73730196.170000002</v>
      </c>
      <c r="J4077" s="70">
        <v>999</v>
      </c>
      <c r="K4077" s="71">
        <v>0.19900000000000001</v>
      </c>
      <c r="L4077" s="70">
        <v>1</v>
      </c>
      <c r="M4077" s="71">
        <v>0.89300000000000002</v>
      </c>
      <c r="N4077" s="72"/>
      <c r="O4077" s="73">
        <f>MIN(1,MAX(0,(1/(1+EXP(-(Assumptions!$B$5 + Assumptions!$B$6*$N4077))))*Assumptions!$B$3))</f>
        <v>3.9165722796764356E-2</v>
      </c>
      <c r="P4077" s="73">
        <f>VLOOKUP($F4077,Assumptions!$A$23:$B$27,2,FALSE)*Assumptions!$B$4</f>
        <v>0.55000000000000004</v>
      </c>
      <c r="Q4077" s="74">
        <f t="shared" si="126"/>
        <v>1588233.0337199026</v>
      </c>
      <c r="R4077" s="75" t="str">
        <f>IF($O4077&lt;Assumptions!$B$17,"A",IF($O4077&lt;Assumptions!$B$18,"B",IF($O4077&lt;Assumptions!$B$19,"C",IF($O4077&lt;Assumptions!$B$20,"D","E"))))</f>
        <v>B</v>
      </c>
      <c r="S4077" s="75">
        <f t="shared" si="127"/>
        <v>1</v>
      </c>
    </row>
    <row r="4078" spans="1:19" ht="17.399999999999999" x14ac:dyDescent="0.3">
      <c r="A4078" s="39" t="s">
        <v>769</v>
      </c>
      <c r="B4078" s="39" t="s">
        <v>82</v>
      </c>
      <c r="C4078" s="39" t="s">
        <v>135</v>
      </c>
      <c r="D4078" s="39" t="s">
        <v>48</v>
      </c>
      <c r="E4078" s="70" t="s">
        <v>43</v>
      </c>
      <c r="F4078" s="70" t="s">
        <v>40</v>
      </c>
      <c r="G4078" s="78">
        <v>45801</v>
      </c>
      <c r="H4078" s="78">
        <v>45778</v>
      </c>
      <c r="I4078" s="69">
        <v>2856707.88</v>
      </c>
      <c r="J4078" s="70">
        <v>0</v>
      </c>
      <c r="K4078" s="71">
        <v>0.95799999999999996</v>
      </c>
      <c r="L4078" s="70">
        <v>0</v>
      </c>
      <c r="M4078" s="71">
        <v>0.497</v>
      </c>
      <c r="N4078" s="72"/>
      <c r="O4078" s="73">
        <f>MIN(1,MAX(0,(1/(1+EXP(-(Assumptions!$B$5 + Assumptions!$B$6*$N4078))))*Assumptions!$B$3))</f>
        <v>3.9165722796764356E-2</v>
      </c>
      <c r="P4078" s="73">
        <f>VLOOKUP($F4078,Assumptions!$A$23:$B$27,2,FALSE)*Assumptions!$B$4</f>
        <v>0.7</v>
      </c>
      <c r="Q4078" s="74">
        <f t="shared" si="126"/>
        <v>78319.520257588651</v>
      </c>
      <c r="R4078" s="75" t="str">
        <f>IF($O4078&lt;Assumptions!$B$17,"A",IF($O4078&lt;Assumptions!$B$18,"B",IF($O4078&lt;Assumptions!$B$19,"C",IF($O4078&lt;Assumptions!$B$20,"D","E"))))</f>
        <v>B</v>
      </c>
      <c r="S4078" s="75">
        <f t="shared" si="127"/>
        <v>0</v>
      </c>
    </row>
    <row r="4079" spans="1:19" ht="17.399999999999999" x14ac:dyDescent="0.3">
      <c r="A4079" s="39" t="s">
        <v>769</v>
      </c>
      <c r="B4079" s="39" t="s">
        <v>82</v>
      </c>
      <c r="C4079" s="39" t="s">
        <v>135</v>
      </c>
      <c r="D4079" s="39" t="s">
        <v>48</v>
      </c>
      <c r="E4079" s="70" t="s">
        <v>43</v>
      </c>
      <c r="F4079" s="70" t="s">
        <v>40</v>
      </c>
      <c r="G4079" s="78">
        <v>45801</v>
      </c>
      <c r="H4079" s="78">
        <v>45809</v>
      </c>
      <c r="I4079" s="69">
        <v>2775172.25</v>
      </c>
      <c r="J4079" s="70">
        <v>0</v>
      </c>
      <c r="K4079" s="71">
        <v>1.101</v>
      </c>
      <c r="L4079" s="70">
        <v>0</v>
      </c>
      <c r="M4079" s="71">
        <v>0.497</v>
      </c>
      <c r="N4079" s="72"/>
      <c r="O4079" s="73">
        <f>MIN(1,MAX(0,(1/(1+EXP(-(Assumptions!$B$5 + Assumptions!$B$6*$N4079))))*Assumptions!$B$3))</f>
        <v>3.9165722796764356E-2</v>
      </c>
      <c r="P4079" s="73">
        <f>VLOOKUP($F4079,Assumptions!$A$23:$B$27,2,FALSE)*Assumptions!$B$4</f>
        <v>0.7</v>
      </c>
      <c r="Q4079" s="74">
        <f t="shared" si="126"/>
        <v>76084.13893974098</v>
      </c>
      <c r="R4079" s="75" t="str">
        <f>IF($O4079&lt;Assumptions!$B$17,"A",IF($O4079&lt;Assumptions!$B$18,"B",IF($O4079&lt;Assumptions!$B$19,"C",IF($O4079&lt;Assumptions!$B$20,"D","E"))))</f>
        <v>B</v>
      </c>
      <c r="S4079" s="75">
        <f t="shared" si="127"/>
        <v>0</v>
      </c>
    </row>
    <row r="4080" spans="1:19" ht="17.399999999999999" x14ac:dyDescent="0.3">
      <c r="A4080" s="39" t="s">
        <v>769</v>
      </c>
      <c r="B4080" s="39" t="s">
        <v>82</v>
      </c>
      <c r="C4080" s="39" t="s">
        <v>135</v>
      </c>
      <c r="D4080" s="39" t="s">
        <v>48</v>
      </c>
      <c r="E4080" s="70" t="s">
        <v>43</v>
      </c>
      <c r="F4080" s="70" t="s">
        <v>40</v>
      </c>
      <c r="G4080" s="78">
        <v>45801</v>
      </c>
      <c r="H4080" s="78">
        <v>45839</v>
      </c>
      <c r="I4080" s="69">
        <v>2684321.75</v>
      </c>
      <c r="J4080" s="70">
        <v>0</v>
      </c>
      <c r="K4080" s="71">
        <v>1.0569999999999999</v>
      </c>
      <c r="L4080" s="70">
        <v>0</v>
      </c>
      <c r="M4080" s="71">
        <v>0.497</v>
      </c>
      <c r="N4080" s="72"/>
      <c r="O4080" s="73">
        <f>MIN(1,MAX(0,(1/(1+EXP(-(Assumptions!$B$5 + Assumptions!$B$6*$N4080))))*Assumptions!$B$3))</f>
        <v>3.9165722796764356E-2</v>
      </c>
      <c r="P4080" s="73">
        <f>VLOOKUP($F4080,Assumptions!$A$23:$B$27,2,FALSE)*Assumptions!$B$4</f>
        <v>0.7</v>
      </c>
      <c r="Q4080" s="74">
        <f t="shared" si="126"/>
        <v>73593.381090477764</v>
      </c>
      <c r="R4080" s="75" t="str">
        <f>IF($O4080&lt;Assumptions!$B$17,"A",IF($O4080&lt;Assumptions!$B$18,"B",IF($O4080&lt;Assumptions!$B$19,"C",IF($O4080&lt;Assumptions!$B$20,"D","E"))))</f>
        <v>B</v>
      </c>
      <c r="S4080" s="75">
        <f t="shared" si="127"/>
        <v>0</v>
      </c>
    </row>
    <row r="4081" spans="1:19" ht="17.399999999999999" x14ac:dyDescent="0.3">
      <c r="A4081" s="39" t="s">
        <v>769</v>
      </c>
      <c r="B4081" s="39" t="s">
        <v>82</v>
      </c>
      <c r="C4081" s="39" t="s">
        <v>135</v>
      </c>
      <c r="D4081" s="39" t="s">
        <v>48</v>
      </c>
      <c r="E4081" s="70" t="s">
        <v>43</v>
      </c>
      <c r="F4081" s="70" t="s">
        <v>40</v>
      </c>
      <c r="G4081" s="78">
        <v>45801</v>
      </c>
      <c r="H4081" s="78">
        <v>45870</v>
      </c>
      <c r="I4081" s="69">
        <v>2597274.2000000002</v>
      </c>
      <c r="J4081" s="70">
        <v>0</v>
      </c>
      <c r="K4081" s="71">
        <v>0.97699999999999998</v>
      </c>
      <c r="L4081" s="70">
        <v>0</v>
      </c>
      <c r="M4081" s="71">
        <v>0.497</v>
      </c>
      <c r="N4081" s="72"/>
      <c r="O4081" s="73">
        <f>MIN(1,MAX(0,(1/(1+EXP(-(Assumptions!$B$5 + Assumptions!$B$6*$N4081))))*Assumptions!$B$3))</f>
        <v>3.9165722796764356E-2</v>
      </c>
      <c r="P4081" s="73">
        <f>VLOOKUP($F4081,Assumptions!$A$23:$B$27,2,FALSE)*Assumptions!$B$4</f>
        <v>0.7</v>
      </c>
      <c r="Q4081" s="74">
        <f t="shared" si="126"/>
        <v>71206.884941071534</v>
      </c>
      <c r="R4081" s="75" t="str">
        <f>IF($O4081&lt;Assumptions!$B$17,"A",IF($O4081&lt;Assumptions!$B$18,"B",IF($O4081&lt;Assumptions!$B$19,"C",IF($O4081&lt;Assumptions!$B$20,"D","E"))))</f>
        <v>B</v>
      </c>
      <c r="S4081" s="75">
        <f t="shared" si="127"/>
        <v>0</v>
      </c>
    </row>
    <row r="4082" spans="1:19" ht="17.399999999999999" x14ac:dyDescent="0.3">
      <c r="A4082" s="39" t="s">
        <v>769</v>
      </c>
      <c r="B4082" s="39" t="s">
        <v>82</v>
      </c>
      <c r="C4082" s="39" t="s">
        <v>135</v>
      </c>
      <c r="D4082" s="39" t="s">
        <v>48</v>
      </c>
      <c r="E4082" s="70" t="s">
        <v>43</v>
      </c>
      <c r="F4082" s="70" t="s">
        <v>40</v>
      </c>
      <c r="G4082" s="78">
        <v>45801</v>
      </c>
      <c r="H4082" s="78">
        <v>45901</v>
      </c>
      <c r="I4082" s="69">
        <v>2529640.4900000002</v>
      </c>
      <c r="J4082" s="70">
        <v>0</v>
      </c>
      <c r="K4082" s="71">
        <v>0.99</v>
      </c>
      <c r="L4082" s="70">
        <v>0</v>
      </c>
      <c r="M4082" s="71">
        <v>0.497</v>
      </c>
      <c r="N4082" s="72"/>
      <c r="O4082" s="73">
        <f>MIN(1,MAX(0,(1/(1+EXP(-(Assumptions!$B$5 + Assumptions!$B$6*$N4082))))*Assumptions!$B$3))</f>
        <v>3.9165722796764356E-2</v>
      </c>
      <c r="P4082" s="73">
        <f>VLOOKUP($F4082,Assumptions!$A$23:$B$27,2,FALSE)*Assumptions!$B$4</f>
        <v>0.7</v>
      </c>
      <c r="Q4082" s="74">
        <f t="shared" si="126"/>
        <v>69352.638744767813</v>
      </c>
      <c r="R4082" s="75" t="str">
        <f>IF($O4082&lt;Assumptions!$B$17,"A",IF($O4082&lt;Assumptions!$B$18,"B",IF($O4082&lt;Assumptions!$B$19,"C",IF($O4082&lt;Assumptions!$B$20,"D","E"))))</f>
        <v>B</v>
      </c>
      <c r="S4082" s="75">
        <f t="shared" si="127"/>
        <v>0</v>
      </c>
    </row>
    <row r="4083" spans="1:19" ht="17.399999999999999" x14ac:dyDescent="0.3">
      <c r="A4083" s="39" t="s">
        <v>769</v>
      </c>
      <c r="B4083" s="39" t="s">
        <v>82</v>
      </c>
      <c r="C4083" s="39" t="s">
        <v>135</v>
      </c>
      <c r="D4083" s="39" t="s">
        <v>48</v>
      </c>
      <c r="E4083" s="70" t="s">
        <v>43</v>
      </c>
      <c r="F4083" s="70" t="s">
        <v>40</v>
      </c>
      <c r="G4083" s="78">
        <v>45801</v>
      </c>
      <c r="H4083" s="78">
        <v>45931</v>
      </c>
      <c r="I4083" s="69">
        <v>2446543.2799999998</v>
      </c>
      <c r="J4083" s="70">
        <v>0</v>
      </c>
      <c r="K4083" s="71">
        <v>1.02</v>
      </c>
      <c r="L4083" s="70">
        <v>0</v>
      </c>
      <c r="M4083" s="71">
        <v>0.497</v>
      </c>
      <c r="N4083" s="72"/>
      <c r="O4083" s="73">
        <f>MIN(1,MAX(0,(1/(1+EXP(-(Assumptions!$B$5 + Assumptions!$B$6*$N4083))))*Assumptions!$B$3))</f>
        <v>3.9165722796764356E-2</v>
      </c>
      <c r="P4083" s="73">
        <f>VLOOKUP($F4083,Assumptions!$A$23:$B$27,2,FALSE)*Assumptions!$B$4</f>
        <v>0.7</v>
      </c>
      <c r="Q4083" s="74">
        <f t="shared" si="126"/>
        <v>67074.44514033664</v>
      </c>
      <c r="R4083" s="75" t="str">
        <f>IF($O4083&lt;Assumptions!$B$17,"A",IF($O4083&lt;Assumptions!$B$18,"B",IF($O4083&lt;Assumptions!$B$19,"C",IF($O4083&lt;Assumptions!$B$20,"D","E"))))</f>
        <v>B</v>
      </c>
      <c r="S4083" s="75">
        <f t="shared" si="127"/>
        <v>0</v>
      </c>
    </row>
    <row r="4084" spans="1:19" ht="17.399999999999999" x14ac:dyDescent="0.3">
      <c r="A4084" s="39" t="s">
        <v>769</v>
      </c>
      <c r="B4084" s="39" t="s">
        <v>82</v>
      </c>
      <c r="C4084" s="39" t="s">
        <v>135</v>
      </c>
      <c r="D4084" s="39" t="s">
        <v>48</v>
      </c>
      <c r="E4084" s="70" t="s">
        <v>43</v>
      </c>
      <c r="F4084" s="70" t="s">
        <v>40</v>
      </c>
      <c r="G4084" s="78">
        <v>45801</v>
      </c>
      <c r="H4084" s="78">
        <v>45962</v>
      </c>
      <c r="I4084" s="69">
        <v>2369396.5099999998</v>
      </c>
      <c r="J4084" s="70">
        <v>35</v>
      </c>
      <c r="K4084" s="71">
        <v>0.68799999999999994</v>
      </c>
      <c r="L4084" s="70">
        <v>0</v>
      </c>
      <c r="M4084" s="71">
        <v>0.497</v>
      </c>
      <c r="N4084" s="72"/>
      <c r="O4084" s="73">
        <f>MIN(1,MAX(0,(1/(1+EXP(-(Assumptions!$B$5 + Assumptions!$B$6*$N4084))))*Assumptions!$B$3))</f>
        <v>3.9165722796764356E-2</v>
      </c>
      <c r="P4084" s="73">
        <f>VLOOKUP($F4084,Assumptions!$A$23:$B$27,2,FALSE)*Assumptions!$B$4</f>
        <v>0.7</v>
      </c>
      <c r="Q4084" s="74">
        <f t="shared" si="126"/>
        <v>64959.388834396625</v>
      </c>
      <c r="R4084" s="75" t="str">
        <f>IF($O4084&lt;Assumptions!$B$17,"A",IF($O4084&lt;Assumptions!$B$18,"B",IF($O4084&lt;Assumptions!$B$19,"C",IF($O4084&lt;Assumptions!$B$20,"D","E"))))</f>
        <v>B</v>
      </c>
      <c r="S4084" s="75">
        <f t="shared" si="127"/>
        <v>0</v>
      </c>
    </row>
    <row r="4085" spans="1:19" ht="17.399999999999999" x14ac:dyDescent="0.3">
      <c r="A4085" s="39" t="s">
        <v>769</v>
      </c>
      <c r="B4085" s="39" t="s">
        <v>82</v>
      </c>
      <c r="C4085" s="39" t="s">
        <v>135</v>
      </c>
      <c r="D4085" s="39" t="s">
        <v>48</v>
      </c>
      <c r="E4085" s="70" t="s">
        <v>43</v>
      </c>
      <c r="F4085" s="70" t="s">
        <v>40</v>
      </c>
      <c r="G4085" s="78">
        <v>45801</v>
      </c>
      <c r="H4085" s="78">
        <v>45992</v>
      </c>
      <c r="I4085" s="69">
        <v>2292305.2599999998</v>
      </c>
      <c r="J4085" s="70">
        <v>0</v>
      </c>
      <c r="K4085" s="71">
        <v>0.98899999999999999</v>
      </c>
      <c r="L4085" s="70">
        <v>0</v>
      </c>
      <c r="M4085" s="71">
        <v>0.497</v>
      </c>
      <c r="N4085" s="72"/>
      <c r="O4085" s="73">
        <f>MIN(1,MAX(0,(1/(1+EXP(-(Assumptions!$B$5 + Assumptions!$B$6*$N4085))))*Assumptions!$B$3))</f>
        <v>3.9165722796764356E-2</v>
      </c>
      <c r="P4085" s="73">
        <f>VLOOKUP($F4085,Assumptions!$A$23:$B$27,2,FALSE)*Assumptions!$B$4</f>
        <v>0.7</v>
      </c>
      <c r="Q4085" s="74">
        <f t="shared" si="126"/>
        <v>62845.854665107378</v>
      </c>
      <c r="R4085" s="75" t="str">
        <f>IF($O4085&lt;Assumptions!$B$17,"A",IF($O4085&lt;Assumptions!$B$18,"B",IF($O4085&lt;Assumptions!$B$19,"C",IF($O4085&lt;Assumptions!$B$20,"D","E"))))</f>
        <v>B</v>
      </c>
      <c r="S4085" s="75">
        <f t="shared" si="127"/>
        <v>0</v>
      </c>
    </row>
    <row r="4086" spans="1:19" ht="17.399999999999999" x14ac:dyDescent="0.3">
      <c r="A4086" s="39" t="s">
        <v>770</v>
      </c>
      <c r="B4086" s="39" t="s">
        <v>21</v>
      </c>
      <c r="C4086" s="39" t="s">
        <v>135</v>
      </c>
      <c r="D4086" s="39" t="s">
        <v>34</v>
      </c>
      <c r="E4086" s="70" t="s">
        <v>35</v>
      </c>
      <c r="F4086" s="70" t="s">
        <v>28</v>
      </c>
      <c r="G4086" s="78">
        <v>44523</v>
      </c>
      <c r="H4086" s="78">
        <v>45658</v>
      </c>
      <c r="I4086" s="69">
        <v>3247843.82</v>
      </c>
      <c r="J4086" s="70">
        <v>15</v>
      </c>
      <c r="K4086" s="71">
        <v>1.03</v>
      </c>
      <c r="L4086" s="70">
        <v>0</v>
      </c>
      <c r="M4086" s="71">
        <v>0.63400000000000001</v>
      </c>
      <c r="N4086" s="72"/>
      <c r="O4086" s="73">
        <f>MIN(1,MAX(0,(1/(1+EXP(-(Assumptions!$B$5 + Assumptions!$B$6*$N4086))))*Assumptions!$B$3))</f>
        <v>3.9165722796764356E-2</v>
      </c>
      <c r="P4086" s="73">
        <f>VLOOKUP($F4086,Assumptions!$A$23:$B$27,2,FALSE)*Assumptions!$B$4</f>
        <v>0.35</v>
      </c>
      <c r="Q4086" s="74">
        <f t="shared" si="126"/>
        <v>44521.452759456479</v>
      </c>
      <c r="R4086" s="75" t="str">
        <f>IF($O4086&lt;Assumptions!$B$17,"A",IF($O4086&lt;Assumptions!$B$18,"B",IF($O4086&lt;Assumptions!$B$19,"C",IF($O4086&lt;Assumptions!$B$20,"D","E"))))</f>
        <v>B</v>
      </c>
      <c r="S4086" s="75">
        <f t="shared" si="127"/>
        <v>0</v>
      </c>
    </row>
    <row r="4087" spans="1:19" ht="17.399999999999999" x14ac:dyDescent="0.3">
      <c r="A4087" s="39" t="s">
        <v>770</v>
      </c>
      <c r="B4087" s="39" t="s">
        <v>21</v>
      </c>
      <c r="C4087" s="39" t="s">
        <v>135</v>
      </c>
      <c r="D4087" s="39" t="s">
        <v>34</v>
      </c>
      <c r="E4087" s="70" t="s">
        <v>35</v>
      </c>
      <c r="F4087" s="70" t="s">
        <v>28</v>
      </c>
      <c r="G4087" s="78">
        <v>44523</v>
      </c>
      <c r="H4087" s="78">
        <v>45689</v>
      </c>
      <c r="I4087" s="69">
        <v>3151514.77</v>
      </c>
      <c r="J4087" s="70">
        <v>35</v>
      </c>
      <c r="K4087" s="71">
        <v>0.755</v>
      </c>
      <c r="L4087" s="70">
        <v>0</v>
      </c>
      <c r="M4087" s="71">
        <v>0.63400000000000001</v>
      </c>
      <c r="N4087" s="72"/>
      <c r="O4087" s="73">
        <f>MIN(1,MAX(0,(1/(1+EXP(-(Assumptions!$B$5 + Assumptions!$B$6*$N4087))))*Assumptions!$B$3))</f>
        <v>3.9165722796764356E-2</v>
      </c>
      <c r="P4087" s="73">
        <f>VLOOKUP($F4087,Assumptions!$A$23:$B$27,2,FALSE)*Assumptions!$B$4</f>
        <v>0.35</v>
      </c>
      <c r="Q4087" s="74">
        <f t="shared" si="126"/>
        <v>43200.973855104996</v>
      </c>
      <c r="R4087" s="75" t="str">
        <f>IF($O4087&lt;Assumptions!$B$17,"A",IF($O4087&lt;Assumptions!$B$18,"B",IF($O4087&lt;Assumptions!$B$19,"C",IF($O4087&lt;Assumptions!$B$20,"D","E"))))</f>
        <v>B</v>
      </c>
      <c r="S4087" s="75">
        <f t="shared" si="127"/>
        <v>0</v>
      </c>
    </row>
    <row r="4088" spans="1:19" ht="17.399999999999999" x14ac:dyDescent="0.3">
      <c r="A4088" s="39" t="s">
        <v>770</v>
      </c>
      <c r="B4088" s="39" t="s">
        <v>21</v>
      </c>
      <c r="C4088" s="39" t="s">
        <v>135</v>
      </c>
      <c r="D4088" s="39" t="s">
        <v>34</v>
      </c>
      <c r="E4088" s="70" t="s">
        <v>35</v>
      </c>
      <c r="F4088" s="70" t="s">
        <v>28</v>
      </c>
      <c r="G4088" s="78">
        <v>44523</v>
      </c>
      <c r="H4088" s="78">
        <v>45717</v>
      </c>
      <c r="I4088" s="69">
        <v>3060864.94</v>
      </c>
      <c r="J4088" s="70">
        <v>0</v>
      </c>
      <c r="K4088" s="71">
        <v>1.0289999999999999</v>
      </c>
      <c r="L4088" s="70">
        <v>0</v>
      </c>
      <c r="M4088" s="71">
        <v>0.63400000000000001</v>
      </c>
      <c r="N4088" s="72"/>
      <c r="O4088" s="73">
        <f>MIN(1,MAX(0,(1/(1+EXP(-(Assumptions!$B$5 + Assumptions!$B$6*$N4088))))*Assumptions!$B$3))</f>
        <v>3.9165722796764356E-2</v>
      </c>
      <c r="P4088" s="73">
        <f>VLOOKUP($F4088,Assumptions!$A$23:$B$27,2,FALSE)*Assumptions!$B$4</f>
        <v>0.35</v>
      </c>
      <c r="Q4088" s="74">
        <f t="shared" si="126"/>
        <v>41958.345715431162</v>
      </c>
      <c r="R4088" s="75" t="str">
        <f>IF($O4088&lt;Assumptions!$B$17,"A",IF($O4088&lt;Assumptions!$B$18,"B",IF($O4088&lt;Assumptions!$B$19,"C",IF($O4088&lt;Assumptions!$B$20,"D","E"))))</f>
        <v>B</v>
      </c>
      <c r="S4088" s="75">
        <f t="shared" si="127"/>
        <v>0</v>
      </c>
    </row>
    <row r="4089" spans="1:19" ht="17.399999999999999" x14ac:dyDescent="0.3">
      <c r="A4089" s="39" t="s">
        <v>770</v>
      </c>
      <c r="B4089" s="39" t="s">
        <v>21</v>
      </c>
      <c r="C4089" s="39" t="s">
        <v>135</v>
      </c>
      <c r="D4089" s="39" t="s">
        <v>34</v>
      </c>
      <c r="E4089" s="70" t="s">
        <v>35</v>
      </c>
      <c r="F4089" s="70" t="s">
        <v>28</v>
      </c>
      <c r="G4089" s="78">
        <v>44523</v>
      </c>
      <c r="H4089" s="78">
        <v>45748</v>
      </c>
      <c r="I4089" s="69">
        <v>2977184.15</v>
      </c>
      <c r="J4089" s="70">
        <v>0</v>
      </c>
      <c r="K4089" s="71">
        <v>1.014</v>
      </c>
      <c r="L4089" s="70">
        <v>0</v>
      </c>
      <c r="M4089" s="71">
        <v>0.63400000000000001</v>
      </c>
      <c r="N4089" s="72"/>
      <c r="O4089" s="73">
        <f>MIN(1,MAX(0,(1/(1+EXP(-(Assumptions!$B$5 + Assumptions!$B$6*$N4089))))*Assumptions!$B$3))</f>
        <v>3.9165722796764356E-2</v>
      </c>
      <c r="P4089" s="73">
        <f>VLOOKUP($F4089,Assumptions!$A$23:$B$27,2,FALSE)*Assumptions!$B$4</f>
        <v>0.35</v>
      </c>
      <c r="Q4089" s="74">
        <f t="shared" si="126"/>
        <v>40811.249196837176</v>
      </c>
      <c r="R4089" s="75" t="str">
        <f>IF($O4089&lt;Assumptions!$B$17,"A",IF($O4089&lt;Assumptions!$B$18,"B",IF($O4089&lt;Assumptions!$B$19,"C",IF($O4089&lt;Assumptions!$B$20,"D","E"))))</f>
        <v>B</v>
      </c>
      <c r="S4089" s="75">
        <f t="shared" si="127"/>
        <v>0</v>
      </c>
    </row>
    <row r="4090" spans="1:19" ht="17.399999999999999" x14ac:dyDescent="0.3">
      <c r="A4090" s="39" t="s">
        <v>770</v>
      </c>
      <c r="B4090" s="39" t="s">
        <v>21</v>
      </c>
      <c r="C4090" s="39" t="s">
        <v>135</v>
      </c>
      <c r="D4090" s="39" t="s">
        <v>34</v>
      </c>
      <c r="E4090" s="70" t="s">
        <v>35</v>
      </c>
      <c r="F4090" s="70" t="s">
        <v>28</v>
      </c>
      <c r="G4090" s="78">
        <v>44523</v>
      </c>
      <c r="H4090" s="78">
        <v>45778</v>
      </c>
      <c r="I4090" s="69">
        <v>2878950.87</v>
      </c>
      <c r="J4090" s="70">
        <v>0</v>
      </c>
      <c r="K4090" s="71">
        <v>0.95299999999999996</v>
      </c>
      <c r="L4090" s="70">
        <v>0</v>
      </c>
      <c r="M4090" s="71">
        <v>0.63400000000000001</v>
      </c>
      <c r="N4090" s="72"/>
      <c r="O4090" s="73">
        <f>MIN(1,MAX(0,(1/(1+EXP(-(Assumptions!$B$5 + Assumptions!$B$6*$N4090))))*Assumptions!$B$3))</f>
        <v>3.9165722796764356E-2</v>
      </c>
      <c r="P4090" s="73">
        <f>VLOOKUP($F4090,Assumptions!$A$23:$B$27,2,FALSE)*Assumptions!$B$4</f>
        <v>0.35</v>
      </c>
      <c r="Q4090" s="74">
        <f t="shared" si="126"/>
        <v>39464.667101973246</v>
      </c>
      <c r="R4090" s="75" t="str">
        <f>IF($O4090&lt;Assumptions!$B$17,"A",IF($O4090&lt;Assumptions!$B$18,"B",IF($O4090&lt;Assumptions!$B$19,"C",IF($O4090&lt;Assumptions!$B$20,"D","E"))))</f>
        <v>B</v>
      </c>
      <c r="S4090" s="75">
        <f t="shared" si="127"/>
        <v>0</v>
      </c>
    </row>
    <row r="4091" spans="1:19" ht="17.399999999999999" x14ac:dyDescent="0.3">
      <c r="A4091" s="39" t="s">
        <v>770</v>
      </c>
      <c r="B4091" s="39" t="s">
        <v>21</v>
      </c>
      <c r="C4091" s="39" t="s">
        <v>135</v>
      </c>
      <c r="D4091" s="39" t="s">
        <v>34</v>
      </c>
      <c r="E4091" s="70" t="s">
        <v>35</v>
      </c>
      <c r="F4091" s="70" t="s">
        <v>28</v>
      </c>
      <c r="G4091" s="78">
        <v>44523</v>
      </c>
      <c r="H4091" s="78">
        <v>45809</v>
      </c>
      <c r="I4091" s="69">
        <v>2798281.2</v>
      </c>
      <c r="J4091" s="70">
        <v>0</v>
      </c>
      <c r="K4091" s="71">
        <v>0.98</v>
      </c>
      <c r="L4091" s="70">
        <v>0</v>
      </c>
      <c r="M4091" s="71">
        <v>0.63400000000000001</v>
      </c>
      <c r="N4091" s="72"/>
      <c r="O4091" s="73">
        <f>MIN(1,MAX(0,(1/(1+EXP(-(Assumptions!$B$5 + Assumptions!$B$6*$N4091))))*Assumptions!$B$3))</f>
        <v>3.9165722796764356E-2</v>
      </c>
      <c r="P4091" s="73">
        <f>VLOOKUP($F4091,Assumptions!$A$23:$B$27,2,FALSE)*Assumptions!$B$4</f>
        <v>0.35</v>
      </c>
      <c r="Q4091" s="74">
        <f t="shared" si="126"/>
        <v>38358.847025308991</v>
      </c>
      <c r="R4091" s="75" t="str">
        <f>IF($O4091&lt;Assumptions!$B$17,"A",IF($O4091&lt;Assumptions!$B$18,"B",IF($O4091&lt;Assumptions!$B$19,"C",IF($O4091&lt;Assumptions!$B$20,"D","E"))))</f>
        <v>B</v>
      </c>
      <c r="S4091" s="75">
        <f t="shared" si="127"/>
        <v>0</v>
      </c>
    </row>
    <row r="4092" spans="1:19" ht="17.399999999999999" x14ac:dyDescent="0.3">
      <c r="A4092" s="39" t="s">
        <v>770</v>
      </c>
      <c r="B4092" s="39" t="s">
        <v>21</v>
      </c>
      <c r="C4092" s="39" t="s">
        <v>135</v>
      </c>
      <c r="D4092" s="39" t="s">
        <v>34</v>
      </c>
      <c r="E4092" s="70" t="s">
        <v>35</v>
      </c>
      <c r="F4092" s="70" t="s">
        <v>28</v>
      </c>
      <c r="G4092" s="78">
        <v>44523</v>
      </c>
      <c r="H4092" s="78">
        <v>45839</v>
      </c>
      <c r="I4092" s="69">
        <v>2717242.03</v>
      </c>
      <c r="J4092" s="70">
        <v>95</v>
      </c>
      <c r="K4092" s="71">
        <v>0.46800000000000003</v>
      </c>
      <c r="L4092" s="70">
        <v>0</v>
      </c>
      <c r="M4092" s="71">
        <v>0.63400000000000001</v>
      </c>
      <c r="N4092" s="72"/>
      <c r="O4092" s="73">
        <f>MIN(1,MAX(0,(1/(1+EXP(-(Assumptions!$B$5 + Assumptions!$B$6*$N4092))))*Assumptions!$B$3))</f>
        <v>3.9165722796764356E-2</v>
      </c>
      <c r="P4092" s="73">
        <f>VLOOKUP($F4092,Assumptions!$A$23:$B$27,2,FALSE)*Assumptions!$B$4</f>
        <v>0.35</v>
      </c>
      <c r="Q4092" s="74">
        <f t="shared" si="126"/>
        <v>37247.961841544035</v>
      </c>
      <c r="R4092" s="75" t="str">
        <f>IF($O4092&lt;Assumptions!$B$17,"A",IF($O4092&lt;Assumptions!$B$18,"B",IF($O4092&lt;Assumptions!$B$19,"C",IF($O4092&lt;Assumptions!$B$20,"D","E"))))</f>
        <v>B</v>
      </c>
      <c r="S4092" s="75">
        <f t="shared" si="127"/>
        <v>0</v>
      </c>
    </row>
    <row r="4093" spans="1:19" ht="17.399999999999999" x14ac:dyDescent="0.3">
      <c r="A4093" s="39" t="s">
        <v>770</v>
      </c>
      <c r="B4093" s="39" t="s">
        <v>21</v>
      </c>
      <c r="C4093" s="39" t="s">
        <v>135</v>
      </c>
      <c r="D4093" s="39" t="s">
        <v>34</v>
      </c>
      <c r="E4093" s="70" t="s">
        <v>35</v>
      </c>
      <c r="F4093" s="70" t="s">
        <v>28</v>
      </c>
      <c r="G4093" s="78">
        <v>44523</v>
      </c>
      <c r="H4093" s="78">
        <v>45870</v>
      </c>
      <c r="I4093" s="69">
        <v>2640571.6</v>
      </c>
      <c r="J4093" s="70">
        <v>35</v>
      </c>
      <c r="K4093" s="71">
        <v>0.51100000000000001</v>
      </c>
      <c r="L4093" s="70">
        <v>0</v>
      </c>
      <c r="M4093" s="71">
        <v>0.63400000000000001</v>
      </c>
      <c r="N4093" s="72"/>
      <c r="O4093" s="73">
        <f>MIN(1,MAX(0,(1/(1+EXP(-(Assumptions!$B$5 + Assumptions!$B$6*$N4093))))*Assumptions!$B$3))</f>
        <v>3.9165722796764356E-2</v>
      </c>
      <c r="P4093" s="73">
        <f>VLOOKUP($F4093,Assumptions!$A$23:$B$27,2,FALSE)*Assumptions!$B$4</f>
        <v>0.35</v>
      </c>
      <c r="Q4093" s="74">
        <f t="shared" si="126"/>
        <v>36196.963358712987</v>
      </c>
      <c r="R4093" s="75" t="str">
        <f>IF($O4093&lt;Assumptions!$B$17,"A",IF($O4093&lt;Assumptions!$B$18,"B",IF($O4093&lt;Assumptions!$B$19,"C",IF($O4093&lt;Assumptions!$B$20,"D","E"))))</f>
        <v>B</v>
      </c>
      <c r="S4093" s="75">
        <f t="shared" si="127"/>
        <v>0</v>
      </c>
    </row>
    <row r="4094" spans="1:19" ht="17.399999999999999" x14ac:dyDescent="0.3">
      <c r="A4094" s="39" t="s">
        <v>770</v>
      </c>
      <c r="B4094" s="39" t="s">
        <v>21</v>
      </c>
      <c r="C4094" s="39" t="s">
        <v>135</v>
      </c>
      <c r="D4094" s="39" t="s">
        <v>34</v>
      </c>
      <c r="E4094" s="70" t="s">
        <v>35</v>
      </c>
      <c r="F4094" s="70" t="s">
        <v>28</v>
      </c>
      <c r="G4094" s="78">
        <v>44523</v>
      </c>
      <c r="H4094" s="78">
        <v>45901</v>
      </c>
      <c r="I4094" s="69">
        <v>2563868.85</v>
      </c>
      <c r="J4094" s="70">
        <v>15</v>
      </c>
      <c r="K4094" s="71">
        <v>1.123</v>
      </c>
      <c r="L4094" s="70">
        <v>0</v>
      </c>
      <c r="M4094" s="71">
        <v>0.63400000000000001</v>
      </c>
      <c r="N4094" s="72"/>
      <c r="O4094" s="73">
        <f>MIN(1,MAX(0,(1/(1+EXP(-(Assumptions!$B$5 + Assumptions!$B$6*$N4094))))*Assumptions!$B$3))</f>
        <v>3.9165722796764356E-2</v>
      </c>
      <c r="P4094" s="73">
        <f>VLOOKUP($F4094,Assumptions!$A$23:$B$27,2,FALSE)*Assumptions!$B$4</f>
        <v>0.35</v>
      </c>
      <c r="Q4094" s="74">
        <f t="shared" si="126"/>
        <v>35145.521833225655</v>
      </c>
      <c r="R4094" s="75" t="str">
        <f>IF($O4094&lt;Assumptions!$B$17,"A",IF($O4094&lt;Assumptions!$B$18,"B",IF($O4094&lt;Assumptions!$B$19,"C",IF($O4094&lt;Assumptions!$B$20,"D","E"))))</f>
        <v>B</v>
      </c>
      <c r="S4094" s="75">
        <f t="shared" si="127"/>
        <v>0</v>
      </c>
    </row>
    <row r="4095" spans="1:19" ht="17.399999999999999" x14ac:dyDescent="0.3">
      <c r="A4095" s="39" t="s">
        <v>770</v>
      </c>
      <c r="B4095" s="39" t="s">
        <v>21</v>
      </c>
      <c r="C4095" s="39" t="s">
        <v>135</v>
      </c>
      <c r="D4095" s="39" t="s">
        <v>34</v>
      </c>
      <c r="E4095" s="70" t="s">
        <v>35</v>
      </c>
      <c r="F4095" s="70" t="s">
        <v>28</v>
      </c>
      <c r="G4095" s="78">
        <v>44523</v>
      </c>
      <c r="H4095" s="78">
        <v>45931</v>
      </c>
      <c r="I4095" s="69">
        <v>2482018.64</v>
      </c>
      <c r="J4095" s="70">
        <v>0</v>
      </c>
      <c r="K4095" s="71">
        <v>1.022</v>
      </c>
      <c r="L4095" s="70">
        <v>0</v>
      </c>
      <c r="M4095" s="71">
        <v>0.63400000000000001</v>
      </c>
      <c r="N4095" s="72"/>
      <c r="O4095" s="73">
        <f>MIN(1,MAX(0,(1/(1+EXP(-(Assumptions!$B$5 + Assumptions!$B$6*$N4095))))*Assumptions!$B$3))</f>
        <v>3.9165722796764356E-2</v>
      </c>
      <c r="P4095" s="73">
        <f>VLOOKUP($F4095,Assumptions!$A$23:$B$27,2,FALSE)*Assumptions!$B$4</f>
        <v>0.35</v>
      </c>
      <c r="Q4095" s="74">
        <f t="shared" si="126"/>
        <v>34023.518910724721</v>
      </c>
      <c r="R4095" s="75" t="str">
        <f>IF($O4095&lt;Assumptions!$B$17,"A",IF($O4095&lt;Assumptions!$B$18,"B",IF($O4095&lt;Assumptions!$B$19,"C",IF($O4095&lt;Assumptions!$B$20,"D","E"))))</f>
        <v>B</v>
      </c>
      <c r="S4095" s="75">
        <f t="shared" si="127"/>
        <v>0</v>
      </c>
    </row>
    <row r="4096" spans="1:19" ht="17.399999999999999" x14ac:dyDescent="0.3">
      <c r="A4096" s="39" t="s">
        <v>770</v>
      </c>
      <c r="B4096" s="39" t="s">
        <v>21</v>
      </c>
      <c r="C4096" s="39" t="s">
        <v>135</v>
      </c>
      <c r="D4096" s="39" t="s">
        <v>34</v>
      </c>
      <c r="E4096" s="70" t="s">
        <v>35</v>
      </c>
      <c r="F4096" s="70" t="s">
        <v>28</v>
      </c>
      <c r="G4096" s="78">
        <v>44523</v>
      </c>
      <c r="H4096" s="78">
        <v>45962</v>
      </c>
      <c r="I4096" s="69">
        <v>2403607.9500000002</v>
      </c>
      <c r="J4096" s="70">
        <v>0</v>
      </c>
      <c r="K4096" s="71">
        <v>1.1399999999999999</v>
      </c>
      <c r="L4096" s="70">
        <v>0</v>
      </c>
      <c r="M4096" s="71">
        <v>0.63400000000000001</v>
      </c>
      <c r="N4096" s="72"/>
      <c r="O4096" s="73">
        <f>MIN(1,MAX(0,(1/(1+EXP(-(Assumptions!$B$5 + Assumptions!$B$6*$N4096))))*Assumptions!$B$3))</f>
        <v>3.9165722796764356E-2</v>
      </c>
      <c r="P4096" s="73">
        <f>VLOOKUP($F4096,Assumptions!$A$23:$B$27,2,FALSE)*Assumptions!$B$4</f>
        <v>0.35</v>
      </c>
      <c r="Q4096" s="74">
        <f t="shared" si="126"/>
        <v>32948.664938629663</v>
      </c>
      <c r="R4096" s="75" t="str">
        <f>IF($O4096&lt;Assumptions!$B$17,"A",IF($O4096&lt;Assumptions!$B$18,"B",IF($O4096&lt;Assumptions!$B$19,"C",IF($O4096&lt;Assumptions!$B$20,"D","E"))))</f>
        <v>B</v>
      </c>
      <c r="S4096" s="75">
        <f t="shared" si="127"/>
        <v>0</v>
      </c>
    </row>
    <row r="4097" spans="1:19" ht="17.399999999999999" x14ac:dyDescent="0.3">
      <c r="A4097" s="39" t="s">
        <v>770</v>
      </c>
      <c r="B4097" s="39" t="s">
        <v>21</v>
      </c>
      <c r="C4097" s="39" t="s">
        <v>135</v>
      </c>
      <c r="D4097" s="39" t="s">
        <v>34</v>
      </c>
      <c r="E4097" s="70" t="s">
        <v>35</v>
      </c>
      <c r="F4097" s="70" t="s">
        <v>28</v>
      </c>
      <c r="G4097" s="78">
        <v>44523</v>
      </c>
      <c r="H4097" s="78">
        <v>45992</v>
      </c>
      <c r="I4097" s="69">
        <v>2334398.5499999998</v>
      </c>
      <c r="J4097" s="70">
        <v>0</v>
      </c>
      <c r="K4097" s="71">
        <v>0.95199999999999996</v>
      </c>
      <c r="L4097" s="70">
        <v>0</v>
      </c>
      <c r="M4097" s="71">
        <v>0.63400000000000001</v>
      </c>
      <c r="N4097" s="72"/>
      <c r="O4097" s="73">
        <f>MIN(1,MAX(0,(1/(1+EXP(-(Assumptions!$B$5 + Assumptions!$B$6*$N4097))))*Assumptions!$B$3))</f>
        <v>3.9165722796764356E-2</v>
      </c>
      <c r="P4097" s="73">
        <f>VLOOKUP($F4097,Assumptions!$A$23:$B$27,2,FALSE)*Assumptions!$B$4</f>
        <v>0.35</v>
      </c>
      <c r="Q4097" s="74">
        <f t="shared" ref="Q4097:Q4160" si="128">$I4097*$O4097*$P4097</f>
        <v>31999.942277264025</v>
      </c>
      <c r="R4097" s="75" t="str">
        <f>IF($O4097&lt;Assumptions!$B$17,"A",IF($O4097&lt;Assumptions!$B$18,"B",IF($O4097&lt;Assumptions!$B$19,"C",IF($O4097&lt;Assumptions!$B$20,"D","E"))))</f>
        <v>B</v>
      </c>
      <c r="S4097" s="75">
        <f t="shared" ref="S4097:S4160" si="129">--($J4097&gt;=180)</f>
        <v>0</v>
      </c>
    </row>
    <row r="4098" spans="1:19" ht="17.399999999999999" x14ac:dyDescent="0.3">
      <c r="A4098" s="39" t="s">
        <v>772</v>
      </c>
      <c r="B4098" s="39" t="s">
        <v>87</v>
      </c>
      <c r="C4098" s="39" t="s">
        <v>135</v>
      </c>
      <c r="D4098" s="39" t="s">
        <v>30</v>
      </c>
      <c r="E4098" s="70" t="s">
        <v>46</v>
      </c>
      <c r="F4098" s="70" t="s">
        <v>40</v>
      </c>
      <c r="G4098" s="78">
        <v>45073</v>
      </c>
      <c r="H4098" s="78">
        <v>45658</v>
      </c>
      <c r="I4098" s="69">
        <v>3672118.5</v>
      </c>
      <c r="J4098" s="70">
        <v>0</v>
      </c>
      <c r="K4098" s="71">
        <v>0.999</v>
      </c>
      <c r="L4098" s="70">
        <v>0</v>
      </c>
      <c r="M4098" s="71">
        <v>0.93200000000000005</v>
      </c>
      <c r="N4098" s="72"/>
      <c r="O4098" s="73">
        <f>MIN(1,MAX(0,(1/(1+EXP(-(Assumptions!$B$5 + Assumptions!$B$6*$N4098))))*Assumptions!$B$3))</f>
        <v>3.9165722796764356E-2</v>
      </c>
      <c r="P4098" s="73">
        <f>VLOOKUP($F4098,Assumptions!$A$23:$B$27,2,FALSE)*Assumptions!$B$4</f>
        <v>0.7</v>
      </c>
      <c r="Q4098" s="74">
        <f t="shared" si="128"/>
        <v>100674.82267350909</v>
      </c>
      <c r="R4098" s="75" t="str">
        <f>IF($O4098&lt;Assumptions!$B$17,"A",IF($O4098&lt;Assumptions!$B$18,"B",IF($O4098&lt;Assumptions!$B$19,"C",IF($O4098&lt;Assumptions!$B$20,"D","E"))))</f>
        <v>B</v>
      </c>
      <c r="S4098" s="75">
        <f t="shared" si="129"/>
        <v>0</v>
      </c>
    </row>
    <row r="4099" spans="1:19" ht="17.399999999999999" x14ac:dyDescent="0.3">
      <c r="A4099" s="39" t="s">
        <v>772</v>
      </c>
      <c r="B4099" s="39" t="s">
        <v>87</v>
      </c>
      <c r="C4099" s="39" t="s">
        <v>135</v>
      </c>
      <c r="D4099" s="39" t="s">
        <v>30</v>
      </c>
      <c r="E4099" s="70" t="s">
        <v>46</v>
      </c>
      <c r="F4099" s="70" t="s">
        <v>40</v>
      </c>
      <c r="G4099" s="78">
        <v>45073</v>
      </c>
      <c r="H4099" s="78">
        <v>45689</v>
      </c>
      <c r="I4099" s="69">
        <v>3564445.04</v>
      </c>
      <c r="J4099" s="70">
        <v>0</v>
      </c>
      <c r="K4099" s="71">
        <v>0.995</v>
      </c>
      <c r="L4099" s="70">
        <v>0</v>
      </c>
      <c r="M4099" s="71">
        <v>0.93200000000000005</v>
      </c>
      <c r="N4099" s="72"/>
      <c r="O4099" s="73">
        <f>MIN(1,MAX(0,(1/(1+EXP(-(Assumptions!$B$5 + Assumptions!$B$6*$N4099))))*Assumptions!$B$3))</f>
        <v>3.9165722796764356E-2</v>
      </c>
      <c r="P4099" s="73">
        <f>VLOOKUP($F4099,Assumptions!$A$23:$B$27,2,FALSE)*Assumptions!$B$4</f>
        <v>0.7</v>
      </c>
      <c r="Q4099" s="74">
        <f t="shared" si="128"/>
        <v>97722.846452659156</v>
      </c>
      <c r="R4099" s="75" t="str">
        <f>IF($O4099&lt;Assumptions!$B$17,"A",IF($O4099&lt;Assumptions!$B$18,"B",IF($O4099&lt;Assumptions!$B$19,"C",IF($O4099&lt;Assumptions!$B$20,"D","E"))))</f>
        <v>B</v>
      </c>
      <c r="S4099" s="75">
        <f t="shared" si="129"/>
        <v>0</v>
      </c>
    </row>
    <row r="4100" spans="1:19" ht="17.399999999999999" x14ac:dyDescent="0.3">
      <c r="A4100" s="39" t="s">
        <v>772</v>
      </c>
      <c r="B4100" s="39" t="s">
        <v>87</v>
      </c>
      <c r="C4100" s="39" t="s">
        <v>135</v>
      </c>
      <c r="D4100" s="39" t="s">
        <v>30</v>
      </c>
      <c r="E4100" s="70" t="s">
        <v>46</v>
      </c>
      <c r="F4100" s="70" t="s">
        <v>40</v>
      </c>
      <c r="G4100" s="78">
        <v>45073</v>
      </c>
      <c r="H4100" s="78">
        <v>45717</v>
      </c>
      <c r="I4100" s="69">
        <v>3457128.31</v>
      </c>
      <c r="J4100" s="70">
        <v>0</v>
      </c>
      <c r="K4100" s="71">
        <v>1.022</v>
      </c>
      <c r="L4100" s="70">
        <v>0</v>
      </c>
      <c r="M4100" s="71">
        <v>0.93200000000000005</v>
      </c>
      <c r="N4100" s="72"/>
      <c r="O4100" s="73">
        <f>MIN(1,MAX(0,(1/(1+EXP(-(Assumptions!$B$5 + Assumptions!$B$6*$N4100))))*Assumptions!$B$3))</f>
        <v>3.9165722796764356E-2</v>
      </c>
      <c r="P4100" s="73">
        <f>VLOOKUP($F4100,Assumptions!$A$23:$B$27,2,FALSE)*Assumptions!$B$4</f>
        <v>0.7</v>
      </c>
      <c r="Q4100" s="74">
        <f t="shared" si="128"/>
        <v>94780.650343614499</v>
      </c>
      <c r="R4100" s="75" t="str">
        <f>IF($O4100&lt;Assumptions!$B$17,"A",IF($O4100&lt;Assumptions!$B$18,"B",IF($O4100&lt;Assumptions!$B$19,"C",IF($O4100&lt;Assumptions!$B$20,"D","E"))))</f>
        <v>B</v>
      </c>
      <c r="S4100" s="75">
        <f t="shared" si="129"/>
        <v>0</v>
      </c>
    </row>
    <row r="4101" spans="1:19" ht="17.399999999999999" x14ac:dyDescent="0.3">
      <c r="A4101" s="39" t="s">
        <v>772</v>
      </c>
      <c r="B4101" s="39" t="s">
        <v>87</v>
      </c>
      <c r="C4101" s="39" t="s">
        <v>135</v>
      </c>
      <c r="D4101" s="39" t="s">
        <v>30</v>
      </c>
      <c r="E4101" s="70" t="s">
        <v>46</v>
      </c>
      <c r="F4101" s="70" t="s">
        <v>40</v>
      </c>
      <c r="G4101" s="78">
        <v>45073</v>
      </c>
      <c r="H4101" s="78">
        <v>45748</v>
      </c>
      <c r="I4101" s="69">
        <v>3359231.76</v>
      </c>
      <c r="J4101" s="70">
        <v>15</v>
      </c>
      <c r="K4101" s="71">
        <v>1.0780000000000001</v>
      </c>
      <c r="L4101" s="70">
        <v>0</v>
      </c>
      <c r="M4101" s="71">
        <v>0.93200000000000005</v>
      </c>
      <c r="N4101" s="72"/>
      <c r="O4101" s="73">
        <f>MIN(1,MAX(0,(1/(1+EXP(-(Assumptions!$B$5 + Assumptions!$B$6*$N4101))))*Assumptions!$B$3))</f>
        <v>3.9165722796764356E-2</v>
      </c>
      <c r="P4101" s="73">
        <f>VLOOKUP($F4101,Assumptions!$A$23:$B$27,2,FALSE)*Assumptions!$B$4</f>
        <v>0.7</v>
      </c>
      <c r="Q4101" s="74">
        <f t="shared" si="128"/>
        <v>92096.717945572775</v>
      </c>
      <c r="R4101" s="75" t="str">
        <f>IF($O4101&lt;Assumptions!$B$17,"A",IF($O4101&lt;Assumptions!$B$18,"B",IF($O4101&lt;Assumptions!$B$19,"C",IF($O4101&lt;Assumptions!$B$20,"D","E"))))</f>
        <v>B</v>
      </c>
      <c r="S4101" s="75">
        <f t="shared" si="129"/>
        <v>0</v>
      </c>
    </row>
    <row r="4102" spans="1:19" ht="17.399999999999999" x14ac:dyDescent="0.3">
      <c r="A4102" s="39" t="s">
        <v>772</v>
      </c>
      <c r="B4102" s="39" t="s">
        <v>87</v>
      </c>
      <c r="C4102" s="39" t="s">
        <v>135</v>
      </c>
      <c r="D4102" s="39" t="s">
        <v>30</v>
      </c>
      <c r="E4102" s="70" t="s">
        <v>46</v>
      </c>
      <c r="F4102" s="70" t="s">
        <v>40</v>
      </c>
      <c r="G4102" s="78">
        <v>45073</v>
      </c>
      <c r="H4102" s="78">
        <v>45778</v>
      </c>
      <c r="I4102" s="69">
        <v>3251350.78</v>
      </c>
      <c r="J4102" s="70">
        <v>0</v>
      </c>
      <c r="K4102" s="71">
        <v>1.1080000000000001</v>
      </c>
      <c r="L4102" s="70">
        <v>0</v>
      </c>
      <c r="M4102" s="71">
        <v>0.93200000000000005</v>
      </c>
      <c r="N4102" s="72"/>
      <c r="O4102" s="73">
        <f>MIN(1,MAX(0,(1/(1+EXP(-(Assumptions!$B$5 + Assumptions!$B$6*$N4102))))*Assumptions!$B$3))</f>
        <v>3.9165722796764356E-2</v>
      </c>
      <c r="P4102" s="73">
        <f>VLOOKUP($F4102,Assumptions!$A$23:$B$27,2,FALSE)*Assumptions!$B$4</f>
        <v>0.7</v>
      </c>
      <c r="Q4102" s="74">
        <f t="shared" si="128"/>
        <v>89139.052355166496</v>
      </c>
      <c r="R4102" s="75" t="str">
        <f>IF($O4102&lt;Assumptions!$B$17,"A",IF($O4102&lt;Assumptions!$B$18,"B",IF($O4102&lt;Assumptions!$B$19,"C",IF($O4102&lt;Assumptions!$B$20,"D","E"))))</f>
        <v>B</v>
      </c>
      <c r="S4102" s="75">
        <f t="shared" si="129"/>
        <v>0</v>
      </c>
    </row>
    <row r="4103" spans="1:19" ht="17.399999999999999" x14ac:dyDescent="0.3">
      <c r="A4103" s="39" t="s">
        <v>772</v>
      </c>
      <c r="B4103" s="39" t="s">
        <v>87</v>
      </c>
      <c r="C4103" s="39" t="s">
        <v>135</v>
      </c>
      <c r="D4103" s="39" t="s">
        <v>30</v>
      </c>
      <c r="E4103" s="70" t="s">
        <v>46</v>
      </c>
      <c r="F4103" s="70" t="s">
        <v>40</v>
      </c>
      <c r="G4103" s="78">
        <v>45073</v>
      </c>
      <c r="H4103" s="78">
        <v>45809</v>
      </c>
      <c r="I4103" s="69">
        <v>3149334.78</v>
      </c>
      <c r="J4103" s="70">
        <v>95</v>
      </c>
      <c r="K4103" s="71">
        <v>0.32200000000000001</v>
      </c>
      <c r="L4103" s="70">
        <v>0</v>
      </c>
      <c r="M4103" s="71">
        <v>0.93200000000000005</v>
      </c>
      <c r="N4103" s="72"/>
      <c r="O4103" s="73">
        <f>MIN(1,MAX(0,(1/(1+EXP(-(Assumptions!$B$5 + Assumptions!$B$6*$N4103))))*Assumptions!$B$3))</f>
        <v>3.9165722796764356E-2</v>
      </c>
      <c r="P4103" s="73">
        <f>VLOOKUP($F4103,Assumptions!$A$23:$B$27,2,FALSE)*Assumptions!$B$4</f>
        <v>0.7</v>
      </c>
      <c r="Q4103" s="74">
        <f t="shared" si="128"/>
        <v>86342.181091382183</v>
      </c>
      <c r="R4103" s="75" t="str">
        <f>IF($O4103&lt;Assumptions!$B$17,"A",IF($O4103&lt;Assumptions!$B$18,"B",IF($O4103&lt;Assumptions!$B$19,"C",IF($O4103&lt;Assumptions!$B$20,"D","E"))))</f>
        <v>B</v>
      </c>
      <c r="S4103" s="75">
        <f t="shared" si="129"/>
        <v>0</v>
      </c>
    </row>
    <row r="4104" spans="1:19" ht="17.399999999999999" x14ac:dyDescent="0.3">
      <c r="A4104" s="39" t="s">
        <v>772</v>
      </c>
      <c r="B4104" s="39" t="s">
        <v>87</v>
      </c>
      <c r="C4104" s="39" t="s">
        <v>135</v>
      </c>
      <c r="D4104" s="39" t="s">
        <v>30</v>
      </c>
      <c r="E4104" s="70" t="s">
        <v>46</v>
      </c>
      <c r="F4104" s="70" t="s">
        <v>40</v>
      </c>
      <c r="G4104" s="78">
        <v>45073</v>
      </c>
      <c r="H4104" s="78">
        <v>45839</v>
      </c>
      <c r="I4104" s="69">
        <v>3052920.64</v>
      </c>
      <c r="J4104" s="70">
        <v>0</v>
      </c>
      <c r="K4104" s="71">
        <v>1.07</v>
      </c>
      <c r="L4104" s="70">
        <v>0</v>
      </c>
      <c r="M4104" s="71">
        <v>0.93200000000000005</v>
      </c>
      <c r="N4104" s="72"/>
      <c r="O4104" s="73">
        <f>MIN(1,MAX(0,(1/(1+EXP(-(Assumptions!$B$5 + Assumptions!$B$6*$N4104))))*Assumptions!$B$3))</f>
        <v>3.9165722796764356E-2</v>
      </c>
      <c r="P4104" s="73">
        <f>VLOOKUP($F4104,Assumptions!$A$23:$B$27,2,FALSE)*Assumptions!$B$4</f>
        <v>0.7</v>
      </c>
      <c r="Q4104" s="74">
        <f t="shared" si="128"/>
        <v>83698.890454732289</v>
      </c>
      <c r="R4104" s="75" t="str">
        <f>IF($O4104&lt;Assumptions!$B$17,"A",IF($O4104&lt;Assumptions!$B$18,"B",IF($O4104&lt;Assumptions!$B$19,"C",IF($O4104&lt;Assumptions!$B$20,"D","E"))))</f>
        <v>B</v>
      </c>
      <c r="S4104" s="75">
        <f t="shared" si="129"/>
        <v>0</v>
      </c>
    </row>
    <row r="4105" spans="1:19" ht="17.399999999999999" x14ac:dyDescent="0.3">
      <c r="A4105" s="39" t="s">
        <v>772</v>
      </c>
      <c r="B4105" s="39" t="s">
        <v>87</v>
      </c>
      <c r="C4105" s="39" t="s">
        <v>135</v>
      </c>
      <c r="D4105" s="39" t="s">
        <v>30</v>
      </c>
      <c r="E4105" s="70" t="s">
        <v>46</v>
      </c>
      <c r="F4105" s="70" t="s">
        <v>40</v>
      </c>
      <c r="G4105" s="78">
        <v>45073</v>
      </c>
      <c r="H4105" s="78">
        <v>45870</v>
      </c>
      <c r="I4105" s="69">
        <v>2953330.48</v>
      </c>
      <c r="J4105" s="70">
        <v>0</v>
      </c>
      <c r="K4105" s="71">
        <v>1.038</v>
      </c>
      <c r="L4105" s="70">
        <v>0</v>
      </c>
      <c r="M4105" s="71">
        <v>0.93200000000000005</v>
      </c>
      <c r="N4105" s="72"/>
      <c r="O4105" s="73">
        <f>MIN(1,MAX(0,(1/(1+EXP(-(Assumptions!$B$5 + Assumptions!$B$6*$N4105))))*Assumptions!$B$3))</f>
        <v>3.9165722796764356E-2</v>
      </c>
      <c r="P4105" s="73">
        <f>VLOOKUP($F4105,Assumptions!$A$23:$B$27,2,FALSE)*Assumptions!$B$4</f>
        <v>0.7</v>
      </c>
      <c r="Q4105" s="74">
        <f t="shared" si="128"/>
        <v>80968.526034840499</v>
      </c>
      <c r="R4105" s="75" t="str">
        <f>IF($O4105&lt;Assumptions!$B$17,"A",IF($O4105&lt;Assumptions!$B$18,"B",IF($O4105&lt;Assumptions!$B$19,"C",IF($O4105&lt;Assumptions!$B$20,"D","E"))))</f>
        <v>B</v>
      </c>
      <c r="S4105" s="75">
        <f t="shared" si="129"/>
        <v>0</v>
      </c>
    </row>
    <row r="4106" spans="1:19" ht="17.399999999999999" x14ac:dyDescent="0.3">
      <c r="A4106" s="39" t="s">
        <v>772</v>
      </c>
      <c r="B4106" s="39" t="s">
        <v>87</v>
      </c>
      <c r="C4106" s="39" t="s">
        <v>135</v>
      </c>
      <c r="D4106" s="39" t="s">
        <v>30</v>
      </c>
      <c r="E4106" s="70" t="s">
        <v>46</v>
      </c>
      <c r="F4106" s="70" t="s">
        <v>40</v>
      </c>
      <c r="G4106" s="78">
        <v>45073</v>
      </c>
      <c r="H4106" s="78">
        <v>45901</v>
      </c>
      <c r="I4106" s="69">
        <v>2871898.44</v>
      </c>
      <c r="J4106" s="70">
        <v>0</v>
      </c>
      <c r="K4106" s="71">
        <v>1.1479999999999999</v>
      </c>
      <c r="L4106" s="70">
        <v>0</v>
      </c>
      <c r="M4106" s="71">
        <v>0.93200000000000005</v>
      </c>
      <c r="N4106" s="72"/>
      <c r="O4106" s="73">
        <f>MIN(1,MAX(0,(1/(1+EXP(-(Assumptions!$B$5 + Assumptions!$B$6*$N4106))))*Assumptions!$B$3))</f>
        <v>3.9165722796764356E-2</v>
      </c>
      <c r="P4106" s="73">
        <f>VLOOKUP($F4106,Assumptions!$A$23:$B$27,2,FALSE)*Assumptions!$B$4</f>
        <v>0.7</v>
      </c>
      <c r="Q4106" s="74">
        <f t="shared" si="128"/>
        <v>78735.984741049993</v>
      </c>
      <c r="R4106" s="75" t="str">
        <f>IF($O4106&lt;Assumptions!$B$17,"A",IF($O4106&lt;Assumptions!$B$18,"B",IF($O4106&lt;Assumptions!$B$19,"C",IF($O4106&lt;Assumptions!$B$20,"D","E"))))</f>
        <v>B</v>
      </c>
      <c r="S4106" s="75">
        <f t="shared" si="129"/>
        <v>0</v>
      </c>
    </row>
    <row r="4107" spans="1:19" ht="17.399999999999999" x14ac:dyDescent="0.3">
      <c r="A4107" s="39" t="s">
        <v>772</v>
      </c>
      <c r="B4107" s="39" t="s">
        <v>87</v>
      </c>
      <c r="C4107" s="39" t="s">
        <v>135</v>
      </c>
      <c r="D4107" s="39" t="s">
        <v>30</v>
      </c>
      <c r="E4107" s="70" t="s">
        <v>46</v>
      </c>
      <c r="F4107" s="70" t="s">
        <v>40</v>
      </c>
      <c r="G4107" s="78">
        <v>45073</v>
      </c>
      <c r="H4107" s="78">
        <v>45931</v>
      </c>
      <c r="I4107" s="69">
        <v>2788390.48</v>
      </c>
      <c r="J4107" s="70">
        <v>95</v>
      </c>
      <c r="K4107" s="71">
        <v>0.45</v>
      </c>
      <c r="L4107" s="70">
        <v>1</v>
      </c>
      <c r="M4107" s="71">
        <v>0.93200000000000005</v>
      </c>
      <c r="N4107" s="72"/>
      <c r="O4107" s="73">
        <f>MIN(1,MAX(0,(1/(1+EXP(-(Assumptions!$B$5 + Assumptions!$B$6*$N4107))))*Assumptions!$B$3))</f>
        <v>3.9165722796764356E-2</v>
      </c>
      <c r="P4107" s="73">
        <f>VLOOKUP($F4107,Assumptions!$A$23:$B$27,2,FALSE)*Assumptions!$B$4</f>
        <v>0.7</v>
      </c>
      <c r="Q4107" s="74">
        <f t="shared" si="128"/>
        <v>76446.530012171686</v>
      </c>
      <c r="R4107" s="75" t="str">
        <f>IF($O4107&lt;Assumptions!$B$17,"A",IF($O4107&lt;Assumptions!$B$18,"B",IF($O4107&lt;Assumptions!$B$19,"C",IF($O4107&lt;Assumptions!$B$20,"D","E"))))</f>
        <v>B</v>
      </c>
      <c r="S4107" s="75">
        <f t="shared" si="129"/>
        <v>0</v>
      </c>
    </row>
    <row r="4108" spans="1:19" ht="17.399999999999999" x14ac:dyDescent="0.3">
      <c r="A4108" s="39" t="s">
        <v>772</v>
      </c>
      <c r="B4108" s="39" t="s">
        <v>87</v>
      </c>
      <c r="C4108" s="39" t="s">
        <v>135</v>
      </c>
      <c r="D4108" s="39" t="s">
        <v>30</v>
      </c>
      <c r="E4108" s="70" t="s">
        <v>46</v>
      </c>
      <c r="F4108" s="70" t="s">
        <v>40</v>
      </c>
      <c r="G4108" s="78">
        <v>45073</v>
      </c>
      <c r="H4108" s="78">
        <v>45962</v>
      </c>
      <c r="I4108" s="69">
        <v>2711542.77</v>
      </c>
      <c r="J4108" s="70">
        <v>0</v>
      </c>
      <c r="K4108" s="71">
        <v>1.097</v>
      </c>
      <c r="L4108" s="70">
        <v>1</v>
      </c>
      <c r="M4108" s="71">
        <v>0.93200000000000005</v>
      </c>
      <c r="N4108" s="72"/>
      <c r="O4108" s="73">
        <f>MIN(1,MAX(0,(1/(1+EXP(-(Assumptions!$B$5 + Assumptions!$B$6*$N4108))))*Assumptions!$B$3))</f>
        <v>3.9165722796764356E-2</v>
      </c>
      <c r="P4108" s="73">
        <f>VLOOKUP($F4108,Assumptions!$A$23:$B$27,2,FALSE)*Assumptions!$B$4</f>
        <v>0.7</v>
      </c>
      <c r="Q4108" s="74">
        <f t="shared" si="128"/>
        <v>74339.6727369734</v>
      </c>
      <c r="R4108" s="75" t="str">
        <f>IF($O4108&lt;Assumptions!$B$17,"A",IF($O4108&lt;Assumptions!$B$18,"B",IF($O4108&lt;Assumptions!$B$19,"C",IF($O4108&lt;Assumptions!$B$20,"D","E"))))</f>
        <v>B</v>
      </c>
      <c r="S4108" s="75">
        <f t="shared" si="129"/>
        <v>0</v>
      </c>
    </row>
    <row r="4109" spans="1:19" ht="17.399999999999999" x14ac:dyDescent="0.3">
      <c r="A4109" s="39" t="s">
        <v>772</v>
      </c>
      <c r="B4109" s="39" t="s">
        <v>87</v>
      </c>
      <c r="C4109" s="39" t="s">
        <v>135</v>
      </c>
      <c r="D4109" s="39" t="s">
        <v>30</v>
      </c>
      <c r="E4109" s="70" t="s">
        <v>46</v>
      </c>
      <c r="F4109" s="70" t="s">
        <v>40</v>
      </c>
      <c r="G4109" s="78">
        <v>45073</v>
      </c>
      <c r="H4109" s="78">
        <v>45992</v>
      </c>
      <c r="I4109" s="69">
        <v>2629865.92</v>
      </c>
      <c r="J4109" s="70">
        <v>0</v>
      </c>
      <c r="K4109" s="71">
        <v>0.995</v>
      </c>
      <c r="L4109" s="70">
        <v>1</v>
      </c>
      <c r="M4109" s="71">
        <v>0.93200000000000005</v>
      </c>
      <c r="N4109" s="72"/>
      <c r="O4109" s="73">
        <f>MIN(1,MAX(0,(1/(1+EXP(-(Assumptions!$B$5 + Assumptions!$B$6*$N4109))))*Assumptions!$B$3))</f>
        <v>3.9165722796764356E-2</v>
      </c>
      <c r="P4109" s="73">
        <f>VLOOKUP($F4109,Assumptions!$A$23:$B$27,2,FALSE)*Assumptions!$B$4</f>
        <v>0.7</v>
      </c>
      <c r="Q4109" s="74">
        <f t="shared" si="128"/>
        <v>72100.419730764363</v>
      </c>
      <c r="R4109" s="75" t="str">
        <f>IF($O4109&lt;Assumptions!$B$17,"A",IF($O4109&lt;Assumptions!$B$18,"B",IF($O4109&lt;Assumptions!$B$19,"C",IF($O4109&lt;Assumptions!$B$20,"D","E"))))</f>
        <v>B</v>
      </c>
      <c r="S4109" s="75">
        <f t="shared" si="129"/>
        <v>0</v>
      </c>
    </row>
    <row r="4110" spans="1:19" ht="17.399999999999999" x14ac:dyDescent="0.3">
      <c r="A4110" s="39" t="s">
        <v>773</v>
      </c>
      <c r="B4110" s="39" t="s">
        <v>89</v>
      </c>
      <c r="C4110" s="39" t="s">
        <v>190</v>
      </c>
      <c r="D4110" s="39" t="s">
        <v>45</v>
      </c>
      <c r="E4110" s="70" t="s">
        <v>31</v>
      </c>
      <c r="F4110" s="70" t="s">
        <v>28</v>
      </c>
      <c r="G4110" s="78">
        <v>43653</v>
      </c>
      <c r="H4110" s="78">
        <v>45658</v>
      </c>
      <c r="I4110" s="69">
        <v>116653526.81</v>
      </c>
      <c r="J4110" s="70">
        <v>95</v>
      </c>
      <c r="K4110" s="71">
        <v>0.23300000000000001</v>
      </c>
      <c r="L4110" s="70">
        <v>0</v>
      </c>
      <c r="M4110" s="71">
        <v>0.56200000000000006</v>
      </c>
      <c r="N4110" s="72"/>
      <c r="O4110" s="73">
        <f>MIN(1,MAX(0,(1/(1+EXP(-(Assumptions!$B$5 + Assumptions!$B$6*$N4110))))*Assumptions!$B$3))</f>
        <v>3.9165722796764356E-2</v>
      </c>
      <c r="P4110" s="73">
        <f>VLOOKUP($F4110,Assumptions!$A$23:$B$27,2,FALSE)*Assumptions!$B$4</f>
        <v>0.35</v>
      </c>
      <c r="Q4110" s="74">
        <f t="shared" si="128"/>
        <v>1599086.8930068826</v>
      </c>
      <c r="R4110" s="75" t="str">
        <f>IF($O4110&lt;Assumptions!$B$17,"A",IF($O4110&lt;Assumptions!$B$18,"B",IF($O4110&lt;Assumptions!$B$19,"C",IF($O4110&lt;Assumptions!$B$20,"D","E"))))</f>
        <v>B</v>
      </c>
      <c r="S4110" s="75">
        <f t="shared" si="129"/>
        <v>0</v>
      </c>
    </row>
    <row r="4111" spans="1:19" ht="17.399999999999999" x14ac:dyDescent="0.3">
      <c r="A4111" s="39" t="s">
        <v>773</v>
      </c>
      <c r="B4111" s="39" t="s">
        <v>89</v>
      </c>
      <c r="C4111" s="39" t="s">
        <v>190</v>
      </c>
      <c r="D4111" s="39" t="s">
        <v>45</v>
      </c>
      <c r="E4111" s="70" t="s">
        <v>31</v>
      </c>
      <c r="F4111" s="70" t="s">
        <v>28</v>
      </c>
      <c r="G4111" s="78">
        <v>43653</v>
      </c>
      <c r="H4111" s="78">
        <v>45689</v>
      </c>
      <c r="I4111" s="69">
        <v>114956569.79000001</v>
      </c>
      <c r="J4111" s="70">
        <v>0</v>
      </c>
      <c r="K4111" s="71">
        <v>1.1200000000000001</v>
      </c>
      <c r="L4111" s="70">
        <v>0</v>
      </c>
      <c r="M4111" s="71">
        <v>0.56200000000000006</v>
      </c>
      <c r="N4111" s="72"/>
      <c r="O4111" s="73">
        <f>MIN(1,MAX(0,(1/(1+EXP(-(Assumptions!$B$5 + Assumptions!$B$6*$N4111))))*Assumptions!$B$3))</f>
        <v>3.9165722796764356E-2</v>
      </c>
      <c r="P4111" s="73">
        <f>VLOOKUP($F4111,Assumptions!$A$23:$B$27,2,FALSE)*Assumptions!$B$4</f>
        <v>0.35</v>
      </c>
      <c r="Q4111" s="74">
        <f t="shared" si="128"/>
        <v>1575825.0011217126</v>
      </c>
      <c r="R4111" s="75" t="str">
        <f>IF($O4111&lt;Assumptions!$B$17,"A",IF($O4111&lt;Assumptions!$B$18,"B",IF($O4111&lt;Assumptions!$B$19,"C",IF($O4111&lt;Assumptions!$B$20,"D","E"))))</f>
        <v>B</v>
      </c>
      <c r="S4111" s="75">
        <f t="shared" si="129"/>
        <v>0</v>
      </c>
    </row>
    <row r="4112" spans="1:19" ht="17.399999999999999" x14ac:dyDescent="0.3">
      <c r="A4112" s="39" t="s">
        <v>773</v>
      </c>
      <c r="B4112" s="39" t="s">
        <v>89</v>
      </c>
      <c r="C4112" s="39" t="s">
        <v>190</v>
      </c>
      <c r="D4112" s="39" t="s">
        <v>45</v>
      </c>
      <c r="E4112" s="70" t="s">
        <v>31</v>
      </c>
      <c r="F4112" s="70" t="s">
        <v>28</v>
      </c>
      <c r="G4112" s="78">
        <v>43653</v>
      </c>
      <c r="H4112" s="78">
        <v>45717</v>
      </c>
      <c r="I4112" s="69">
        <v>112554824.3</v>
      </c>
      <c r="J4112" s="70">
        <v>0</v>
      </c>
      <c r="K4112" s="71">
        <v>1.1479999999999999</v>
      </c>
      <c r="L4112" s="70">
        <v>0</v>
      </c>
      <c r="M4112" s="71">
        <v>0.56200000000000006</v>
      </c>
      <c r="N4112" s="72"/>
      <c r="O4112" s="73">
        <f>MIN(1,MAX(0,(1/(1+EXP(-(Assumptions!$B$5 + Assumptions!$B$6*$N4112))))*Assumptions!$B$3))</f>
        <v>3.9165722796764356E-2</v>
      </c>
      <c r="P4112" s="73">
        <f>VLOOKUP($F4112,Assumptions!$A$23:$B$27,2,FALSE)*Assumptions!$B$4</f>
        <v>0.35</v>
      </c>
      <c r="Q4112" s="74">
        <f t="shared" si="128"/>
        <v>1542901.8667903107</v>
      </c>
      <c r="R4112" s="75" t="str">
        <f>IF($O4112&lt;Assumptions!$B$17,"A",IF($O4112&lt;Assumptions!$B$18,"B",IF($O4112&lt;Assumptions!$B$19,"C",IF($O4112&lt;Assumptions!$B$20,"D","E"))))</f>
        <v>B</v>
      </c>
      <c r="S4112" s="75">
        <f t="shared" si="129"/>
        <v>0</v>
      </c>
    </row>
    <row r="4113" spans="1:19" ht="17.399999999999999" x14ac:dyDescent="0.3">
      <c r="A4113" s="39" t="s">
        <v>773</v>
      </c>
      <c r="B4113" s="39" t="s">
        <v>89</v>
      </c>
      <c r="C4113" s="39" t="s">
        <v>190</v>
      </c>
      <c r="D4113" s="39" t="s">
        <v>45</v>
      </c>
      <c r="E4113" s="70" t="s">
        <v>31</v>
      </c>
      <c r="F4113" s="70" t="s">
        <v>28</v>
      </c>
      <c r="G4113" s="78">
        <v>43653</v>
      </c>
      <c r="H4113" s="78">
        <v>45748</v>
      </c>
      <c r="I4113" s="69">
        <v>110675316.28</v>
      </c>
      <c r="J4113" s="70">
        <v>0</v>
      </c>
      <c r="K4113" s="71">
        <v>1.044</v>
      </c>
      <c r="L4113" s="70">
        <v>0</v>
      </c>
      <c r="M4113" s="71">
        <v>0.56200000000000006</v>
      </c>
      <c r="N4113" s="72"/>
      <c r="O4113" s="73">
        <f>MIN(1,MAX(0,(1/(1+EXP(-(Assumptions!$B$5 + Assumptions!$B$6*$N4113))))*Assumptions!$B$3))</f>
        <v>3.9165722796764356E-2</v>
      </c>
      <c r="P4113" s="73">
        <f>VLOOKUP($F4113,Assumptions!$A$23:$B$27,2,FALSE)*Assumptions!$B$4</f>
        <v>0.35</v>
      </c>
      <c r="Q4113" s="74">
        <f t="shared" si="128"/>
        <v>1517137.5652533453</v>
      </c>
      <c r="R4113" s="75" t="str">
        <f>IF($O4113&lt;Assumptions!$B$17,"A",IF($O4113&lt;Assumptions!$B$18,"B",IF($O4113&lt;Assumptions!$B$19,"C",IF($O4113&lt;Assumptions!$B$20,"D","E"))))</f>
        <v>B</v>
      </c>
      <c r="S4113" s="75">
        <f t="shared" si="129"/>
        <v>0</v>
      </c>
    </row>
    <row r="4114" spans="1:19" ht="17.399999999999999" x14ac:dyDescent="0.3">
      <c r="A4114" s="39" t="s">
        <v>773</v>
      </c>
      <c r="B4114" s="39" t="s">
        <v>89</v>
      </c>
      <c r="C4114" s="39" t="s">
        <v>190</v>
      </c>
      <c r="D4114" s="39" t="s">
        <v>45</v>
      </c>
      <c r="E4114" s="70" t="s">
        <v>31</v>
      </c>
      <c r="F4114" s="70" t="s">
        <v>28</v>
      </c>
      <c r="G4114" s="78">
        <v>43653</v>
      </c>
      <c r="H4114" s="78">
        <v>45778</v>
      </c>
      <c r="I4114" s="69">
        <v>108568336.20999999</v>
      </c>
      <c r="J4114" s="70">
        <v>0</v>
      </c>
      <c r="K4114" s="71">
        <v>1.0529999999999999</v>
      </c>
      <c r="L4114" s="70">
        <v>0</v>
      </c>
      <c r="M4114" s="71">
        <v>0.56200000000000006</v>
      </c>
      <c r="N4114" s="72"/>
      <c r="O4114" s="73">
        <f>MIN(1,MAX(0,(1/(1+EXP(-(Assumptions!$B$5 + Assumptions!$B$6*$N4114))))*Assumptions!$B$3))</f>
        <v>3.9165722796764356E-2</v>
      </c>
      <c r="P4114" s="73">
        <f>VLOOKUP($F4114,Assumptions!$A$23:$B$27,2,FALSE)*Assumptions!$B$4</f>
        <v>0.35</v>
      </c>
      <c r="Q4114" s="74">
        <f t="shared" si="128"/>
        <v>1488255.0761773707</v>
      </c>
      <c r="R4114" s="75" t="str">
        <f>IF($O4114&lt;Assumptions!$B$17,"A",IF($O4114&lt;Assumptions!$B$18,"B",IF($O4114&lt;Assumptions!$B$19,"C",IF($O4114&lt;Assumptions!$B$20,"D","E"))))</f>
        <v>B</v>
      </c>
      <c r="S4114" s="75">
        <f t="shared" si="129"/>
        <v>0</v>
      </c>
    </row>
    <row r="4115" spans="1:19" ht="17.399999999999999" x14ac:dyDescent="0.3">
      <c r="A4115" s="39" t="s">
        <v>773</v>
      </c>
      <c r="B4115" s="39" t="s">
        <v>89</v>
      </c>
      <c r="C4115" s="39" t="s">
        <v>190</v>
      </c>
      <c r="D4115" s="39" t="s">
        <v>45</v>
      </c>
      <c r="E4115" s="70" t="s">
        <v>31</v>
      </c>
      <c r="F4115" s="70" t="s">
        <v>28</v>
      </c>
      <c r="G4115" s="78">
        <v>43653</v>
      </c>
      <c r="H4115" s="78">
        <v>45809</v>
      </c>
      <c r="I4115" s="69">
        <v>106425645.2</v>
      </c>
      <c r="J4115" s="70">
        <v>0</v>
      </c>
      <c r="K4115" s="71">
        <v>1.1419999999999999</v>
      </c>
      <c r="L4115" s="70">
        <v>0</v>
      </c>
      <c r="M4115" s="71">
        <v>0.56200000000000006</v>
      </c>
      <c r="N4115" s="72"/>
      <c r="O4115" s="73">
        <f>MIN(1,MAX(0,(1/(1+EXP(-(Assumptions!$B$5 + Assumptions!$B$6*$N4115))))*Assumptions!$B$3))</f>
        <v>3.9165722796764356E-2</v>
      </c>
      <c r="P4115" s="73">
        <f>VLOOKUP($F4115,Assumptions!$A$23:$B$27,2,FALSE)*Assumptions!$B$4</f>
        <v>0.35</v>
      </c>
      <c r="Q4115" s="74">
        <f t="shared" si="128"/>
        <v>1458883.0614294983</v>
      </c>
      <c r="R4115" s="75" t="str">
        <f>IF($O4115&lt;Assumptions!$B$17,"A",IF($O4115&lt;Assumptions!$B$18,"B",IF($O4115&lt;Assumptions!$B$19,"C",IF($O4115&lt;Assumptions!$B$20,"D","E"))))</f>
        <v>B</v>
      </c>
      <c r="S4115" s="75">
        <f t="shared" si="129"/>
        <v>0</v>
      </c>
    </row>
    <row r="4116" spans="1:19" ht="17.399999999999999" x14ac:dyDescent="0.3">
      <c r="A4116" s="39" t="s">
        <v>773</v>
      </c>
      <c r="B4116" s="39" t="s">
        <v>89</v>
      </c>
      <c r="C4116" s="39" t="s">
        <v>190</v>
      </c>
      <c r="D4116" s="39" t="s">
        <v>45</v>
      </c>
      <c r="E4116" s="70" t="s">
        <v>31</v>
      </c>
      <c r="F4116" s="70" t="s">
        <v>28</v>
      </c>
      <c r="G4116" s="78">
        <v>43653</v>
      </c>
      <c r="H4116" s="78">
        <v>45839</v>
      </c>
      <c r="I4116" s="69">
        <v>104499034.92</v>
      </c>
      <c r="J4116" s="70">
        <v>0</v>
      </c>
      <c r="K4116" s="71">
        <v>1.0249999999999999</v>
      </c>
      <c r="L4116" s="70">
        <v>0</v>
      </c>
      <c r="M4116" s="71">
        <v>0.56200000000000006</v>
      </c>
      <c r="N4116" s="72"/>
      <c r="O4116" s="73">
        <f>MIN(1,MAX(0,(1/(1+EXP(-(Assumptions!$B$5 + Assumptions!$B$6*$N4116))))*Assumptions!$B$3))</f>
        <v>3.9165722796764356E-2</v>
      </c>
      <c r="P4116" s="73">
        <f>VLOOKUP($F4116,Assumptions!$A$23:$B$27,2,FALSE)*Assumptions!$B$4</f>
        <v>0.35</v>
      </c>
      <c r="Q4116" s="74">
        <f t="shared" si="128"/>
        <v>1432473.0819721415</v>
      </c>
      <c r="R4116" s="75" t="str">
        <f>IF($O4116&lt;Assumptions!$B$17,"A",IF($O4116&lt;Assumptions!$B$18,"B",IF($O4116&lt;Assumptions!$B$19,"C",IF($O4116&lt;Assumptions!$B$20,"D","E"))))</f>
        <v>B</v>
      </c>
      <c r="S4116" s="75">
        <f t="shared" si="129"/>
        <v>0</v>
      </c>
    </row>
    <row r="4117" spans="1:19" ht="17.399999999999999" x14ac:dyDescent="0.3">
      <c r="A4117" s="39" t="s">
        <v>773</v>
      </c>
      <c r="B4117" s="39" t="s">
        <v>89</v>
      </c>
      <c r="C4117" s="39" t="s">
        <v>190</v>
      </c>
      <c r="D4117" s="39" t="s">
        <v>45</v>
      </c>
      <c r="E4117" s="70" t="s">
        <v>31</v>
      </c>
      <c r="F4117" s="70" t="s">
        <v>28</v>
      </c>
      <c r="G4117" s="78">
        <v>43653</v>
      </c>
      <c r="H4117" s="78">
        <v>45870</v>
      </c>
      <c r="I4117" s="69">
        <v>102447862.33</v>
      </c>
      <c r="J4117" s="70">
        <v>0</v>
      </c>
      <c r="K4117" s="71">
        <v>1.1020000000000001</v>
      </c>
      <c r="L4117" s="70">
        <v>0</v>
      </c>
      <c r="M4117" s="71">
        <v>0.56200000000000006</v>
      </c>
      <c r="N4117" s="72"/>
      <c r="O4117" s="73">
        <f>MIN(1,MAX(0,(1/(1+EXP(-(Assumptions!$B$5 + Assumptions!$B$6*$N4117))))*Assumptions!$B$3))</f>
        <v>3.9165722796764356E-2</v>
      </c>
      <c r="P4117" s="73">
        <f>VLOOKUP($F4117,Assumptions!$A$23:$B$27,2,FALSE)*Assumptions!$B$4</f>
        <v>0.35</v>
      </c>
      <c r="Q4117" s="74">
        <f t="shared" si="128"/>
        <v>1404355.60199825</v>
      </c>
      <c r="R4117" s="75" t="str">
        <f>IF($O4117&lt;Assumptions!$B$17,"A",IF($O4117&lt;Assumptions!$B$18,"B",IF($O4117&lt;Assumptions!$B$19,"C",IF($O4117&lt;Assumptions!$B$20,"D","E"))))</f>
        <v>B</v>
      </c>
      <c r="S4117" s="75">
        <f t="shared" si="129"/>
        <v>0</v>
      </c>
    </row>
    <row r="4118" spans="1:19" ht="17.399999999999999" x14ac:dyDescent="0.3">
      <c r="A4118" s="39" t="s">
        <v>773</v>
      </c>
      <c r="B4118" s="39" t="s">
        <v>89</v>
      </c>
      <c r="C4118" s="39" t="s">
        <v>190</v>
      </c>
      <c r="D4118" s="39" t="s">
        <v>45</v>
      </c>
      <c r="E4118" s="70" t="s">
        <v>31</v>
      </c>
      <c r="F4118" s="70" t="s">
        <v>28</v>
      </c>
      <c r="G4118" s="78">
        <v>43653</v>
      </c>
      <c r="H4118" s="78">
        <v>45901</v>
      </c>
      <c r="I4118" s="69">
        <v>100894081.34999999</v>
      </c>
      <c r="J4118" s="70">
        <v>0</v>
      </c>
      <c r="K4118" s="71">
        <v>0.95299999999999996</v>
      </c>
      <c r="L4118" s="70">
        <v>0</v>
      </c>
      <c r="M4118" s="71">
        <v>0.56200000000000006</v>
      </c>
      <c r="N4118" s="72"/>
      <c r="O4118" s="73">
        <f>MIN(1,MAX(0,(1/(1+EXP(-(Assumptions!$B$5 + Assumptions!$B$6*$N4118))))*Assumptions!$B$3))</f>
        <v>3.9165722796764356E-2</v>
      </c>
      <c r="P4118" s="73">
        <f>VLOOKUP($F4118,Assumptions!$A$23:$B$27,2,FALSE)*Assumptions!$B$4</f>
        <v>0.35</v>
      </c>
      <c r="Q4118" s="74">
        <f t="shared" si="128"/>
        <v>1383056.3676959022</v>
      </c>
      <c r="R4118" s="75" t="str">
        <f>IF($O4118&lt;Assumptions!$B$17,"A",IF($O4118&lt;Assumptions!$B$18,"B",IF($O4118&lt;Assumptions!$B$19,"C",IF($O4118&lt;Assumptions!$B$20,"D","E"))))</f>
        <v>B</v>
      </c>
      <c r="S4118" s="75">
        <f t="shared" si="129"/>
        <v>0</v>
      </c>
    </row>
    <row r="4119" spans="1:19" ht="17.399999999999999" x14ac:dyDescent="0.3">
      <c r="A4119" s="39" t="s">
        <v>773</v>
      </c>
      <c r="B4119" s="39" t="s">
        <v>89</v>
      </c>
      <c r="C4119" s="39" t="s">
        <v>190</v>
      </c>
      <c r="D4119" s="39" t="s">
        <v>45</v>
      </c>
      <c r="E4119" s="70" t="s">
        <v>31</v>
      </c>
      <c r="F4119" s="70" t="s">
        <v>28</v>
      </c>
      <c r="G4119" s="78">
        <v>43653</v>
      </c>
      <c r="H4119" s="78">
        <v>45931</v>
      </c>
      <c r="I4119" s="69">
        <v>99419772.329999998</v>
      </c>
      <c r="J4119" s="70">
        <v>0</v>
      </c>
      <c r="K4119" s="71">
        <v>1.0489999999999999</v>
      </c>
      <c r="L4119" s="70">
        <v>0</v>
      </c>
      <c r="M4119" s="71">
        <v>0.56200000000000006</v>
      </c>
      <c r="N4119" s="72"/>
      <c r="O4119" s="73">
        <f>MIN(1,MAX(0,(1/(1+EXP(-(Assumptions!$B$5 + Assumptions!$B$6*$N4119))))*Assumptions!$B$3))</f>
        <v>3.9165722796764356E-2</v>
      </c>
      <c r="P4119" s="73">
        <f>VLOOKUP($F4119,Assumptions!$A$23:$B$27,2,FALSE)*Assumptions!$B$4</f>
        <v>0.35</v>
      </c>
      <c r="Q4119" s="74">
        <f t="shared" si="128"/>
        <v>1362846.5352579709</v>
      </c>
      <c r="R4119" s="75" t="str">
        <f>IF($O4119&lt;Assumptions!$B$17,"A",IF($O4119&lt;Assumptions!$B$18,"B",IF($O4119&lt;Assumptions!$B$19,"C",IF($O4119&lt;Assumptions!$B$20,"D","E"))))</f>
        <v>B</v>
      </c>
      <c r="S4119" s="75">
        <f t="shared" si="129"/>
        <v>0</v>
      </c>
    </row>
    <row r="4120" spans="1:19" ht="17.399999999999999" x14ac:dyDescent="0.3">
      <c r="A4120" s="39" t="s">
        <v>773</v>
      </c>
      <c r="B4120" s="39" t="s">
        <v>89</v>
      </c>
      <c r="C4120" s="39" t="s">
        <v>190</v>
      </c>
      <c r="D4120" s="39" t="s">
        <v>45</v>
      </c>
      <c r="E4120" s="70" t="s">
        <v>31</v>
      </c>
      <c r="F4120" s="70" t="s">
        <v>28</v>
      </c>
      <c r="G4120" s="78">
        <v>43653</v>
      </c>
      <c r="H4120" s="78">
        <v>45962</v>
      </c>
      <c r="I4120" s="69">
        <v>97471729.640000001</v>
      </c>
      <c r="J4120" s="70">
        <v>0</v>
      </c>
      <c r="K4120" s="71">
        <v>1.0840000000000001</v>
      </c>
      <c r="L4120" s="70">
        <v>0</v>
      </c>
      <c r="M4120" s="71">
        <v>0.56200000000000006</v>
      </c>
      <c r="N4120" s="72"/>
      <c r="O4120" s="73">
        <f>MIN(1,MAX(0,(1/(1+EXP(-(Assumptions!$B$5 + Assumptions!$B$6*$N4120))))*Assumptions!$B$3))</f>
        <v>3.9165722796764356E-2</v>
      </c>
      <c r="P4120" s="73">
        <f>VLOOKUP($F4120,Assumptions!$A$23:$B$27,2,FALSE)*Assumptions!$B$4</f>
        <v>0.35</v>
      </c>
      <c r="Q4120" s="74">
        <f t="shared" si="128"/>
        <v>1336142.76026049</v>
      </c>
      <c r="R4120" s="75" t="str">
        <f>IF($O4120&lt;Assumptions!$B$17,"A",IF($O4120&lt;Assumptions!$B$18,"B",IF($O4120&lt;Assumptions!$B$19,"C",IF($O4120&lt;Assumptions!$B$20,"D","E"))))</f>
        <v>B</v>
      </c>
      <c r="S4120" s="75">
        <f t="shared" si="129"/>
        <v>0</v>
      </c>
    </row>
    <row r="4121" spans="1:19" ht="17.399999999999999" x14ac:dyDescent="0.3">
      <c r="A4121" s="39" t="s">
        <v>773</v>
      </c>
      <c r="B4121" s="39" t="s">
        <v>89</v>
      </c>
      <c r="C4121" s="39" t="s">
        <v>190</v>
      </c>
      <c r="D4121" s="39" t="s">
        <v>45</v>
      </c>
      <c r="E4121" s="70" t="s">
        <v>31</v>
      </c>
      <c r="F4121" s="70" t="s">
        <v>28</v>
      </c>
      <c r="G4121" s="78">
        <v>43653</v>
      </c>
      <c r="H4121" s="78">
        <v>45992</v>
      </c>
      <c r="I4121" s="69">
        <v>95596712.650000006</v>
      </c>
      <c r="J4121" s="70">
        <v>0</v>
      </c>
      <c r="K4121" s="71">
        <v>0.998</v>
      </c>
      <c r="L4121" s="70">
        <v>0</v>
      </c>
      <c r="M4121" s="71">
        <v>0.56200000000000006</v>
      </c>
      <c r="N4121" s="72"/>
      <c r="O4121" s="73">
        <f>MIN(1,MAX(0,(1/(1+EXP(-(Assumptions!$B$5 + Assumptions!$B$6*$N4121))))*Assumptions!$B$3))</f>
        <v>3.9165722796764356E-2</v>
      </c>
      <c r="P4121" s="73">
        <f>VLOOKUP($F4121,Assumptions!$A$23:$B$27,2,FALSE)*Assumptions!$B$4</f>
        <v>0.35</v>
      </c>
      <c r="Q4121" s="74">
        <f t="shared" si="128"/>
        <v>1310440.0217761428</v>
      </c>
      <c r="R4121" s="75" t="str">
        <f>IF($O4121&lt;Assumptions!$B$17,"A",IF($O4121&lt;Assumptions!$B$18,"B",IF($O4121&lt;Assumptions!$B$19,"C",IF($O4121&lt;Assumptions!$B$20,"D","E"))))</f>
        <v>B</v>
      </c>
      <c r="S4121" s="75">
        <f t="shared" si="129"/>
        <v>0</v>
      </c>
    </row>
    <row r="4122" spans="1:19" ht="17.399999999999999" x14ac:dyDescent="0.3">
      <c r="A4122" s="39" t="s">
        <v>774</v>
      </c>
      <c r="B4122" s="39" t="s">
        <v>74</v>
      </c>
      <c r="C4122" s="39" t="s">
        <v>144</v>
      </c>
      <c r="D4122" s="39" t="s">
        <v>22</v>
      </c>
      <c r="E4122" s="70" t="s">
        <v>31</v>
      </c>
      <c r="F4122" s="70" t="s">
        <v>36</v>
      </c>
      <c r="G4122" s="78">
        <v>45926</v>
      </c>
      <c r="H4122" s="78">
        <v>45901</v>
      </c>
      <c r="I4122" s="69">
        <v>1298551.3700000001</v>
      </c>
      <c r="J4122" s="70">
        <v>0</v>
      </c>
      <c r="K4122" s="71">
        <v>1.121</v>
      </c>
      <c r="L4122" s="70">
        <v>0</v>
      </c>
      <c r="M4122" s="71">
        <v>0.92800000000000005</v>
      </c>
      <c r="N4122" s="72"/>
      <c r="O4122" s="73">
        <f>MIN(1,MAX(0,(1/(1+EXP(-(Assumptions!$B$5 + Assumptions!$B$6*$N4122))))*Assumptions!$B$3))</f>
        <v>3.9165722796764356E-2</v>
      </c>
      <c r="P4122" s="73">
        <f>VLOOKUP($F4122,Assumptions!$A$23:$B$27,2,FALSE)*Assumptions!$B$4</f>
        <v>0.55000000000000004</v>
      </c>
      <c r="Q4122" s="74">
        <f t="shared" si="128"/>
        <v>27972.286647128229</v>
      </c>
      <c r="R4122" s="75" t="str">
        <f>IF($O4122&lt;Assumptions!$B$17,"A",IF($O4122&lt;Assumptions!$B$18,"B",IF($O4122&lt;Assumptions!$B$19,"C",IF($O4122&lt;Assumptions!$B$20,"D","E"))))</f>
        <v>B</v>
      </c>
      <c r="S4122" s="75">
        <f t="shared" si="129"/>
        <v>0</v>
      </c>
    </row>
    <row r="4123" spans="1:19" ht="17.399999999999999" x14ac:dyDescent="0.3">
      <c r="A4123" s="39" t="s">
        <v>774</v>
      </c>
      <c r="B4123" s="39" t="s">
        <v>74</v>
      </c>
      <c r="C4123" s="39" t="s">
        <v>144</v>
      </c>
      <c r="D4123" s="39" t="s">
        <v>22</v>
      </c>
      <c r="E4123" s="70" t="s">
        <v>31</v>
      </c>
      <c r="F4123" s="70" t="s">
        <v>36</v>
      </c>
      <c r="G4123" s="78">
        <v>45926</v>
      </c>
      <c r="H4123" s="78">
        <v>45931</v>
      </c>
      <c r="I4123" s="69">
        <v>1262306.3799999999</v>
      </c>
      <c r="J4123" s="70">
        <v>0</v>
      </c>
      <c r="K4123" s="71">
        <v>1.1100000000000001</v>
      </c>
      <c r="L4123" s="70">
        <v>0</v>
      </c>
      <c r="M4123" s="71">
        <v>0.92800000000000005</v>
      </c>
      <c r="N4123" s="72"/>
      <c r="O4123" s="73">
        <f>MIN(1,MAX(0,(1/(1+EXP(-(Assumptions!$B$5 + Assumptions!$B$6*$N4123))))*Assumptions!$B$3))</f>
        <v>3.9165722796764356E-2</v>
      </c>
      <c r="P4123" s="73">
        <f>VLOOKUP($F4123,Assumptions!$A$23:$B$27,2,FALSE)*Assumptions!$B$4</f>
        <v>0.55000000000000004</v>
      </c>
      <c r="Q4123" s="74">
        <f t="shared" si="128"/>
        <v>27191.527970016901</v>
      </c>
      <c r="R4123" s="75" t="str">
        <f>IF($O4123&lt;Assumptions!$B$17,"A",IF($O4123&lt;Assumptions!$B$18,"B",IF($O4123&lt;Assumptions!$B$19,"C",IF($O4123&lt;Assumptions!$B$20,"D","E"))))</f>
        <v>B</v>
      </c>
      <c r="S4123" s="75">
        <f t="shared" si="129"/>
        <v>0</v>
      </c>
    </row>
    <row r="4124" spans="1:19" ht="17.399999999999999" x14ac:dyDescent="0.3">
      <c r="A4124" s="39" t="s">
        <v>774</v>
      </c>
      <c r="B4124" s="39" t="s">
        <v>74</v>
      </c>
      <c r="C4124" s="39" t="s">
        <v>144</v>
      </c>
      <c r="D4124" s="39" t="s">
        <v>22</v>
      </c>
      <c r="E4124" s="70" t="s">
        <v>31</v>
      </c>
      <c r="F4124" s="70" t="s">
        <v>36</v>
      </c>
      <c r="G4124" s="78">
        <v>45926</v>
      </c>
      <c r="H4124" s="78">
        <v>45962</v>
      </c>
      <c r="I4124" s="69">
        <v>1234890.44</v>
      </c>
      <c r="J4124" s="70">
        <v>65</v>
      </c>
      <c r="K4124" s="71">
        <v>0.72899999999999998</v>
      </c>
      <c r="L4124" s="70">
        <v>0</v>
      </c>
      <c r="M4124" s="71">
        <v>0.92800000000000005</v>
      </c>
      <c r="N4124" s="72"/>
      <c r="O4124" s="73">
        <f>MIN(1,MAX(0,(1/(1+EXP(-(Assumptions!$B$5 + Assumptions!$B$6*$N4124))))*Assumptions!$B$3))</f>
        <v>3.9165722796764356E-2</v>
      </c>
      <c r="P4124" s="73">
        <f>VLOOKUP($F4124,Assumptions!$A$23:$B$27,2,FALSE)*Assumptions!$B$4</f>
        <v>0.55000000000000004</v>
      </c>
      <c r="Q4124" s="74">
        <f t="shared" si="128"/>
        <v>26600.957161577902</v>
      </c>
      <c r="R4124" s="75" t="str">
        <f>IF($O4124&lt;Assumptions!$B$17,"A",IF($O4124&lt;Assumptions!$B$18,"B",IF($O4124&lt;Assumptions!$B$19,"C",IF($O4124&lt;Assumptions!$B$20,"D","E"))))</f>
        <v>B</v>
      </c>
      <c r="S4124" s="75">
        <f t="shared" si="129"/>
        <v>0</v>
      </c>
    </row>
    <row r="4125" spans="1:19" ht="17.399999999999999" x14ac:dyDescent="0.3">
      <c r="A4125" s="39" t="s">
        <v>774</v>
      </c>
      <c r="B4125" s="39" t="s">
        <v>74</v>
      </c>
      <c r="C4125" s="39" t="s">
        <v>144</v>
      </c>
      <c r="D4125" s="39" t="s">
        <v>22</v>
      </c>
      <c r="E4125" s="70" t="s">
        <v>31</v>
      </c>
      <c r="F4125" s="70" t="s">
        <v>36</v>
      </c>
      <c r="G4125" s="78">
        <v>45926</v>
      </c>
      <c r="H4125" s="78">
        <v>45992</v>
      </c>
      <c r="I4125" s="69">
        <v>1208845.0900000001</v>
      </c>
      <c r="J4125" s="70">
        <v>0</v>
      </c>
      <c r="K4125" s="71">
        <v>1.0189999999999999</v>
      </c>
      <c r="L4125" s="70">
        <v>0</v>
      </c>
      <c r="M4125" s="71">
        <v>0.92800000000000005</v>
      </c>
      <c r="N4125" s="72"/>
      <c r="O4125" s="73">
        <f>MIN(1,MAX(0,(1/(1+EXP(-(Assumptions!$B$5 + Assumptions!$B$6*$N4125))))*Assumptions!$B$3))</f>
        <v>3.9165722796764356E-2</v>
      </c>
      <c r="P4125" s="73">
        <f>VLOOKUP($F4125,Assumptions!$A$23:$B$27,2,FALSE)*Assumptions!$B$4</f>
        <v>0.55000000000000004</v>
      </c>
      <c r="Q4125" s="74">
        <f t="shared" si="128"/>
        <v>26039.910434543315</v>
      </c>
      <c r="R4125" s="75" t="str">
        <f>IF($O4125&lt;Assumptions!$B$17,"A",IF($O4125&lt;Assumptions!$B$18,"B",IF($O4125&lt;Assumptions!$B$19,"C",IF($O4125&lt;Assumptions!$B$20,"D","E"))))</f>
        <v>B</v>
      </c>
      <c r="S4125" s="75">
        <f t="shared" si="129"/>
        <v>0</v>
      </c>
    </row>
    <row r="4126" spans="1:19" ht="17.399999999999999" x14ac:dyDescent="0.3">
      <c r="A4126" s="39" t="s">
        <v>775</v>
      </c>
      <c r="B4126" s="39" t="s">
        <v>55</v>
      </c>
      <c r="C4126" s="39" t="s">
        <v>22</v>
      </c>
      <c r="D4126" s="39" t="s">
        <v>22</v>
      </c>
      <c r="E4126" s="70" t="s">
        <v>35</v>
      </c>
      <c r="F4126" s="70" t="s">
        <v>32</v>
      </c>
      <c r="G4126" s="78">
        <v>45021</v>
      </c>
      <c r="H4126" s="78">
        <v>45658</v>
      </c>
      <c r="I4126" s="69">
        <v>4487104.96</v>
      </c>
      <c r="J4126" s="70">
        <v>0</v>
      </c>
      <c r="K4126" s="71">
        <v>0.97299999999999998</v>
      </c>
      <c r="L4126" s="70">
        <v>0</v>
      </c>
      <c r="M4126" s="71">
        <v>0.77600000000000002</v>
      </c>
      <c r="N4126" s="72"/>
      <c r="O4126" s="73">
        <f>MIN(1,MAX(0,(1/(1+EXP(-(Assumptions!$B$5 + Assumptions!$B$6*$N4126))))*Assumptions!$B$3))</f>
        <v>3.9165722796764356E-2</v>
      </c>
      <c r="P4126" s="73">
        <f>VLOOKUP($F4126,Assumptions!$A$23:$B$27,2,FALSE)*Assumptions!$B$4</f>
        <v>0.5</v>
      </c>
      <c r="Q4126" s="74">
        <f t="shared" si="128"/>
        <v>87870.354511673213</v>
      </c>
      <c r="R4126" s="75" t="str">
        <f>IF($O4126&lt;Assumptions!$B$17,"A",IF($O4126&lt;Assumptions!$B$18,"B",IF($O4126&lt;Assumptions!$B$19,"C",IF($O4126&lt;Assumptions!$B$20,"D","E"))))</f>
        <v>B</v>
      </c>
      <c r="S4126" s="75">
        <f t="shared" si="129"/>
        <v>0</v>
      </c>
    </row>
    <row r="4127" spans="1:19" ht="17.399999999999999" x14ac:dyDescent="0.3">
      <c r="A4127" s="39" t="s">
        <v>775</v>
      </c>
      <c r="B4127" s="39" t="s">
        <v>55</v>
      </c>
      <c r="C4127" s="39" t="s">
        <v>22</v>
      </c>
      <c r="D4127" s="39" t="s">
        <v>22</v>
      </c>
      <c r="E4127" s="70" t="s">
        <v>35</v>
      </c>
      <c r="F4127" s="70" t="s">
        <v>32</v>
      </c>
      <c r="G4127" s="78">
        <v>45021</v>
      </c>
      <c r="H4127" s="78">
        <v>45689</v>
      </c>
      <c r="I4127" s="69">
        <v>4411915.91</v>
      </c>
      <c r="J4127" s="70">
        <v>0</v>
      </c>
      <c r="K4127" s="71">
        <v>0.96899999999999997</v>
      </c>
      <c r="L4127" s="70">
        <v>0</v>
      </c>
      <c r="M4127" s="71">
        <v>0.77600000000000002</v>
      </c>
      <c r="N4127" s="72"/>
      <c r="O4127" s="73">
        <f>MIN(1,MAX(0,(1/(1+EXP(-(Assumptions!$B$5 + Assumptions!$B$6*$N4127))))*Assumptions!$B$3))</f>
        <v>3.9165722796764356E-2</v>
      </c>
      <c r="P4127" s="73">
        <f>VLOOKUP($F4127,Assumptions!$A$23:$B$27,2,FALSE)*Assumptions!$B$4</f>
        <v>0.5</v>
      </c>
      <c r="Q4127" s="74">
        <f t="shared" si="128"/>
        <v>86397.937766847186</v>
      </c>
      <c r="R4127" s="75" t="str">
        <f>IF($O4127&lt;Assumptions!$B$17,"A",IF($O4127&lt;Assumptions!$B$18,"B",IF($O4127&lt;Assumptions!$B$19,"C",IF($O4127&lt;Assumptions!$B$20,"D","E"))))</f>
        <v>B</v>
      </c>
      <c r="S4127" s="75">
        <f t="shared" si="129"/>
        <v>0</v>
      </c>
    </row>
    <row r="4128" spans="1:19" ht="17.399999999999999" x14ac:dyDescent="0.3">
      <c r="A4128" s="39" t="s">
        <v>775</v>
      </c>
      <c r="B4128" s="39" t="s">
        <v>55</v>
      </c>
      <c r="C4128" s="39" t="s">
        <v>22</v>
      </c>
      <c r="D4128" s="39" t="s">
        <v>22</v>
      </c>
      <c r="E4128" s="70" t="s">
        <v>35</v>
      </c>
      <c r="F4128" s="70" t="s">
        <v>32</v>
      </c>
      <c r="G4128" s="78">
        <v>45021</v>
      </c>
      <c r="H4128" s="78">
        <v>45717</v>
      </c>
      <c r="I4128" s="69">
        <v>4342137.0199999996</v>
      </c>
      <c r="J4128" s="70">
        <v>0</v>
      </c>
      <c r="K4128" s="71">
        <v>0.96599999999999997</v>
      </c>
      <c r="L4128" s="70">
        <v>0</v>
      </c>
      <c r="M4128" s="71">
        <v>0.77600000000000002</v>
      </c>
      <c r="N4128" s="72"/>
      <c r="O4128" s="73">
        <f>MIN(1,MAX(0,(1/(1+EXP(-(Assumptions!$B$5 + Assumptions!$B$6*$N4128))))*Assumptions!$B$3))</f>
        <v>3.9165722796764356E-2</v>
      </c>
      <c r="P4128" s="73">
        <f>VLOOKUP($F4128,Assumptions!$A$23:$B$27,2,FALSE)*Assumptions!$B$4</f>
        <v>0.5</v>
      </c>
      <c r="Q4128" s="74">
        <f t="shared" si="128"/>
        <v>85031.46743544421</v>
      </c>
      <c r="R4128" s="75" t="str">
        <f>IF($O4128&lt;Assumptions!$B$17,"A",IF($O4128&lt;Assumptions!$B$18,"B",IF($O4128&lt;Assumptions!$B$19,"C",IF($O4128&lt;Assumptions!$B$20,"D","E"))))</f>
        <v>B</v>
      </c>
      <c r="S4128" s="75">
        <f t="shared" si="129"/>
        <v>0</v>
      </c>
    </row>
    <row r="4129" spans="1:19" ht="17.399999999999999" x14ac:dyDescent="0.3">
      <c r="A4129" s="39" t="s">
        <v>775</v>
      </c>
      <c r="B4129" s="39" t="s">
        <v>55</v>
      </c>
      <c r="C4129" s="39" t="s">
        <v>22</v>
      </c>
      <c r="D4129" s="39" t="s">
        <v>22</v>
      </c>
      <c r="E4129" s="70" t="s">
        <v>35</v>
      </c>
      <c r="F4129" s="70" t="s">
        <v>32</v>
      </c>
      <c r="G4129" s="78">
        <v>45021</v>
      </c>
      <c r="H4129" s="78">
        <v>45748</v>
      </c>
      <c r="I4129" s="69">
        <v>4262623.8499999996</v>
      </c>
      <c r="J4129" s="70">
        <v>0</v>
      </c>
      <c r="K4129" s="71">
        <v>1.03</v>
      </c>
      <c r="L4129" s="70">
        <v>0</v>
      </c>
      <c r="M4129" s="71">
        <v>0.77600000000000002</v>
      </c>
      <c r="N4129" s="72"/>
      <c r="O4129" s="73">
        <f>MIN(1,MAX(0,(1/(1+EXP(-(Assumptions!$B$5 + Assumptions!$B$6*$N4129))))*Assumptions!$B$3))</f>
        <v>3.9165722796764356E-2</v>
      </c>
      <c r="P4129" s="73">
        <f>VLOOKUP($F4129,Assumptions!$A$23:$B$27,2,FALSE)*Assumptions!$B$4</f>
        <v>0.5</v>
      </c>
      <c r="Q4129" s="74">
        <f t="shared" si="128"/>
        <v>83474.372047988218</v>
      </c>
      <c r="R4129" s="75" t="str">
        <f>IF($O4129&lt;Assumptions!$B$17,"A",IF($O4129&lt;Assumptions!$B$18,"B",IF($O4129&lt;Assumptions!$B$19,"C",IF($O4129&lt;Assumptions!$B$20,"D","E"))))</f>
        <v>B</v>
      </c>
      <c r="S4129" s="75">
        <f t="shared" si="129"/>
        <v>0</v>
      </c>
    </row>
    <row r="4130" spans="1:19" ht="17.399999999999999" x14ac:dyDescent="0.3">
      <c r="A4130" s="39" t="s">
        <v>775</v>
      </c>
      <c r="B4130" s="39" t="s">
        <v>55</v>
      </c>
      <c r="C4130" s="39" t="s">
        <v>22</v>
      </c>
      <c r="D4130" s="39" t="s">
        <v>22</v>
      </c>
      <c r="E4130" s="70" t="s">
        <v>35</v>
      </c>
      <c r="F4130" s="70" t="s">
        <v>32</v>
      </c>
      <c r="G4130" s="78">
        <v>45021</v>
      </c>
      <c r="H4130" s="78">
        <v>45778</v>
      </c>
      <c r="I4130" s="69">
        <v>4193641.04</v>
      </c>
      <c r="J4130" s="70">
        <v>65</v>
      </c>
      <c r="K4130" s="71">
        <v>0.754</v>
      </c>
      <c r="L4130" s="70">
        <v>0</v>
      </c>
      <c r="M4130" s="71">
        <v>0.77600000000000002</v>
      </c>
      <c r="N4130" s="72"/>
      <c r="O4130" s="73">
        <f>MIN(1,MAX(0,(1/(1+EXP(-(Assumptions!$B$5 + Assumptions!$B$6*$N4130))))*Assumptions!$B$3))</f>
        <v>3.9165722796764356E-2</v>
      </c>
      <c r="P4130" s="73">
        <f>VLOOKUP($F4130,Assumptions!$A$23:$B$27,2,FALSE)*Assumptions!$B$4</f>
        <v>0.5</v>
      </c>
      <c r="Q4130" s="74">
        <f t="shared" si="128"/>
        <v>82123.491240887291</v>
      </c>
      <c r="R4130" s="75" t="str">
        <f>IF($O4130&lt;Assumptions!$B$17,"A",IF($O4130&lt;Assumptions!$B$18,"B",IF($O4130&lt;Assumptions!$B$19,"C",IF($O4130&lt;Assumptions!$B$20,"D","E"))))</f>
        <v>B</v>
      </c>
      <c r="S4130" s="75">
        <f t="shared" si="129"/>
        <v>0</v>
      </c>
    </row>
    <row r="4131" spans="1:19" ht="17.399999999999999" x14ac:dyDescent="0.3">
      <c r="A4131" s="39" t="s">
        <v>775</v>
      </c>
      <c r="B4131" s="39" t="s">
        <v>55</v>
      </c>
      <c r="C4131" s="39" t="s">
        <v>22</v>
      </c>
      <c r="D4131" s="39" t="s">
        <v>22</v>
      </c>
      <c r="E4131" s="70" t="s">
        <v>35</v>
      </c>
      <c r="F4131" s="70" t="s">
        <v>32</v>
      </c>
      <c r="G4131" s="78">
        <v>45021</v>
      </c>
      <c r="H4131" s="78">
        <v>45809</v>
      </c>
      <c r="I4131" s="69">
        <v>4132678</v>
      </c>
      <c r="J4131" s="70">
        <v>15</v>
      </c>
      <c r="K4131" s="71">
        <v>1.054</v>
      </c>
      <c r="L4131" s="70">
        <v>0</v>
      </c>
      <c r="M4131" s="71">
        <v>0.77600000000000002</v>
      </c>
      <c r="N4131" s="72"/>
      <c r="O4131" s="73">
        <f>MIN(1,MAX(0,(1/(1+EXP(-(Assumptions!$B$5 + Assumptions!$B$6*$N4131))))*Assumptions!$B$3))</f>
        <v>3.9165722796764356E-2</v>
      </c>
      <c r="P4131" s="73">
        <f>VLOOKUP($F4131,Assumptions!$A$23:$B$27,2,FALSE)*Assumptions!$B$4</f>
        <v>0.5</v>
      </c>
      <c r="Q4131" s="74">
        <f t="shared" si="128"/>
        <v>80929.660478143269</v>
      </c>
      <c r="R4131" s="75" t="str">
        <f>IF($O4131&lt;Assumptions!$B$17,"A",IF($O4131&lt;Assumptions!$B$18,"B",IF($O4131&lt;Assumptions!$B$19,"C",IF($O4131&lt;Assumptions!$B$20,"D","E"))))</f>
        <v>B</v>
      </c>
      <c r="S4131" s="75">
        <f t="shared" si="129"/>
        <v>0</v>
      </c>
    </row>
    <row r="4132" spans="1:19" ht="17.399999999999999" x14ac:dyDescent="0.3">
      <c r="A4132" s="39" t="s">
        <v>775</v>
      </c>
      <c r="B4132" s="39" t="s">
        <v>55</v>
      </c>
      <c r="C4132" s="39" t="s">
        <v>22</v>
      </c>
      <c r="D4132" s="39" t="s">
        <v>22</v>
      </c>
      <c r="E4132" s="70" t="s">
        <v>35</v>
      </c>
      <c r="F4132" s="70" t="s">
        <v>32</v>
      </c>
      <c r="G4132" s="78">
        <v>45021</v>
      </c>
      <c r="H4132" s="78">
        <v>45839</v>
      </c>
      <c r="I4132" s="69">
        <v>4062915.97</v>
      </c>
      <c r="J4132" s="70">
        <v>35</v>
      </c>
      <c r="K4132" s="71">
        <v>0.82</v>
      </c>
      <c r="L4132" s="70">
        <v>0</v>
      </c>
      <c r="M4132" s="71">
        <v>0.77600000000000002</v>
      </c>
      <c r="N4132" s="72"/>
      <c r="O4132" s="73">
        <f>MIN(1,MAX(0,(1/(1+EXP(-(Assumptions!$B$5 + Assumptions!$B$6*$N4132))))*Assumptions!$B$3))</f>
        <v>3.9165722796764356E-2</v>
      </c>
      <c r="P4132" s="73">
        <f>VLOOKUP($F4132,Assumptions!$A$23:$B$27,2,FALSE)*Assumptions!$B$4</f>
        <v>0.5</v>
      </c>
      <c r="Q4132" s="74">
        <f t="shared" si="128"/>
        <v>79563.520313783491</v>
      </c>
      <c r="R4132" s="75" t="str">
        <f>IF($O4132&lt;Assumptions!$B$17,"A",IF($O4132&lt;Assumptions!$B$18,"B",IF($O4132&lt;Assumptions!$B$19,"C",IF($O4132&lt;Assumptions!$B$20,"D","E"))))</f>
        <v>B</v>
      </c>
      <c r="S4132" s="75">
        <f t="shared" si="129"/>
        <v>0</v>
      </c>
    </row>
    <row r="4133" spans="1:19" ht="17.399999999999999" x14ac:dyDescent="0.3">
      <c r="A4133" s="39" t="s">
        <v>775</v>
      </c>
      <c r="B4133" s="39" t="s">
        <v>55</v>
      </c>
      <c r="C4133" s="39" t="s">
        <v>22</v>
      </c>
      <c r="D4133" s="39" t="s">
        <v>22</v>
      </c>
      <c r="E4133" s="70" t="s">
        <v>35</v>
      </c>
      <c r="F4133" s="70" t="s">
        <v>32</v>
      </c>
      <c r="G4133" s="78">
        <v>45021</v>
      </c>
      <c r="H4133" s="78">
        <v>45870</v>
      </c>
      <c r="I4133" s="69">
        <v>3987945.22</v>
      </c>
      <c r="J4133" s="70">
        <v>0</v>
      </c>
      <c r="K4133" s="71">
        <v>1.0509999999999999</v>
      </c>
      <c r="L4133" s="70">
        <v>0</v>
      </c>
      <c r="M4133" s="71">
        <v>0.77600000000000002</v>
      </c>
      <c r="N4133" s="72"/>
      <c r="O4133" s="73">
        <f>MIN(1,MAX(0,(1/(1+EXP(-(Assumptions!$B$5 + Assumptions!$B$6*$N4133))))*Assumptions!$B$3))</f>
        <v>3.9165722796764356E-2</v>
      </c>
      <c r="P4133" s="73">
        <f>VLOOKUP($F4133,Assumptions!$A$23:$B$27,2,FALSE)*Assumptions!$B$4</f>
        <v>0.5</v>
      </c>
      <c r="Q4133" s="74">
        <f t="shared" si="128"/>
        <v>78095.378507600733</v>
      </c>
      <c r="R4133" s="75" t="str">
        <f>IF($O4133&lt;Assumptions!$B$17,"A",IF($O4133&lt;Assumptions!$B$18,"B",IF($O4133&lt;Assumptions!$B$19,"C",IF($O4133&lt;Assumptions!$B$20,"D","E"))))</f>
        <v>B</v>
      </c>
      <c r="S4133" s="75">
        <f t="shared" si="129"/>
        <v>0</v>
      </c>
    </row>
    <row r="4134" spans="1:19" ht="17.399999999999999" x14ac:dyDescent="0.3">
      <c r="A4134" s="39" t="s">
        <v>775</v>
      </c>
      <c r="B4134" s="39" t="s">
        <v>55</v>
      </c>
      <c r="C4134" s="39" t="s">
        <v>22</v>
      </c>
      <c r="D4134" s="39" t="s">
        <v>22</v>
      </c>
      <c r="E4134" s="70" t="s">
        <v>35</v>
      </c>
      <c r="F4134" s="70" t="s">
        <v>32</v>
      </c>
      <c r="G4134" s="78">
        <v>45021</v>
      </c>
      <c r="H4134" s="78">
        <v>45901</v>
      </c>
      <c r="I4134" s="69">
        <v>3916072.16</v>
      </c>
      <c r="J4134" s="70">
        <v>0</v>
      </c>
      <c r="K4134" s="71">
        <v>1.133</v>
      </c>
      <c r="L4134" s="70">
        <v>0</v>
      </c>
      <c r="M4134" s="71">
        <v>0.77600000000000002</v>
      </c>
      <c r="N4134" s="72"/>
      <c r="O4134" s="73">
        <f>MIN(1,MAX(0,(1/(1+EXP(-(Assumptions!$B$5 + Assumptions!$B$6*$N4134))))*Assumptions!$B$3))</f>
        <v>3.9165722796764356E-2</v>
      </c>
      <c r="P4134" s="73">
        <f>VLOOKUP($F4134,Assumptions!$A$23:$B$27,2,FALSE)*Assumptions!$B$4</f>
        <v>0.5</v>
      </c>
      <c r="Q4134" s="74">
        <f t="shared" si="128"/>
        <v>76687.898335343125</v>
      </c>
      <c r="R4134" s="75" t="str">
        <f>IF($O4134&lt;Assumptions!$B$17,"A",IF($O4134&lt;Assumptions!$B$18,"B",IF($O4134&lt;Assumptions!$B$19,"C",IF($O4134&lt;Assumptions!$B$20,"D","E"))))</f>
        <v>B</v>
      </c>
      <c r="S4134" s="75">
        <f t="shared" si="129"/>
        <v>0</v>
      </c>
    </row>
    <row r="4135" spans="1:19" ht="17.399999999999999" x14ac:dyDescent="0.3">
      <c r="A4135" s="39" t="s">
        <v>775</v>
      </c>
      <c r="B4135" s="39" t="s">
        <v>55</v>
      </c>
      <c r="C4135" s="39" t="s">
        <v>22</v>
      </c>
      <c r="D4135" s="39" t="s">
        <v>22</v>
      </c>
      <c r="E4135" s="70" t="s">
        <v>35</v>
      </c>
      <c r="F4135" s="70" t="s">
        <v>32</v>
      </c>
      <c r="G4135" s="78">
        <v>45021</v>
      </c>
      <c r="H4135" s="78">
        <v>45931</v>
      </c>
      <c r="I4135" s="69">
        <v>3836680.17</v>
      </c>
      <c r="J4135" s="70">
        <v>0</v>
      </c>
      <c r="K4135" s="71">
        <v>0.95799999999999996</v>
      </c>
      <c r="L4135" s="70">
        <v>0</v>
      </c>
      <c r="M4135" s="71">
        <v>0.77600000000000002</v>
      </c>
      <c r="N4135" s="72"/>
      <c r="O4135" s="73">
        <f>MIN(1,MAX(0,(1/(1+EXP(-(Assumptions!$B$5 + Assumptions!$B$6*$N4135))))*Assumptions!$B$3))</f>
        <v>3.9165722796764356E-2</v>
      </c>
      <c r="P4135" s="73">
        <f>VLOOKUP($F4135,Assumptions!$A$23:$B$27,2,FALSE)*Assumptions!$B$4</f>
        <v>0.5</v>
      </c>
      <c r="Q4135" s="74">
        <f t="shared" si="128"/>
        <v>75133.175999031373</v>
      </c>
      <c r="R4135" s="75" t="str">
        <f>IF($O4135&lt;Assumptions!$B$17,"A",IF($O4135&lt;Assumptions!$B$18,"B",IF($O4135&lt;Assumptions!$B$19,"C",IF($O4135&lt;Assumptions!$B$20,"D","E"))))</f>
        <v>B</v>
      </c>
      <c r="S4135" s="75">
        <f t="shared" si="129"/>
        <v>0</v>
      </c>
    </row>
    <row r="4136" spans="1:19" ht="17.399999999999999" x14ac:dyDescent="0.3">
      <c r="A4136" s="39" t="s">
        <v>775</v>
      </c>
      <c r="B4136" s="39" t="s">
        <v>55</v>
      </c>
      <c r="C4136" s="39" t="s">
        <v>22</v>
      </c>
      <c r="D4136" s="39" t="s">
        <v>22</v>
      </c>
      <c r="E4136" s="70" t="s">
        <v>35</v>
      </c>
      <c r="F4136" s="70" t="s">
        <v>32</v>
      </c>
      <c r="G4136" s="78">
        <v>45021</v>
      </c>
      <c r="H4136" s="78">
        <v>45962</v>
      </c>
      <c r="I4136" s="69">
        <v>3779034.63</v>
      </c>
      <c r="J4136" s="70">
        <v>0</v>
      </c>
      <c r="K4136" s="71">
        <v>0.98799999999999999</v>
      </c>
      <c r="L4136" s="70">
        <v>0</v>
      </c>
      <c r="M4136" s="71">
        <v>0.77600000000000002</v>
      </c>
      <c r="N4136" s="72"/>
      <c r="O4136" s="73">
        <f>MIN(1,MAX(0,(1/(1+EXP(-(Assumptions!$B$5 + Assumptions!$B$6*$N4136))))*Assumptions!$B$3))</f>
        <v>3.9165722796764356E-2</v>
      </c>
      <c r="P4136" s="73">
        <f>VLOOKUP($F4136,Assumptions!$A$23:$B$27,2,FALSE)*Assumptions!$B$4</f>
        <v>0.5</v>
      </c>
      <c r="Q4136" s="74">
        <f t="shared" si="128"/>
        <v>74004.311378976476</v>
      </c>
      <c r="R4136" s="75" t="str">
        <f>IF($O4136&lt;Assumptions!$B$17,"A",IF($O4136&lt;Assumptions!$B$18,"B",IF($O4136&lt;Assumptions!$B$19,"C",IF($O4136&lt;Assumptions!$B$20,"D","E"))))</f>
        <v>B</v>
      </c>
      <c r="S4136" s="75">
        <f t="shared" si="129"/>
        <v>0</v>
      </c>
    </row>
    <row r="4137" spans="1:19" ht="17.399999999999999" x14ac:dyDescent="0.3">
      <c r="A4137" s="39" t="s">
        <v>775</v>
      </c>
      <c r="B4137" s="39" t="s">
        <v>55</v>
      </c>
      <c r="C4137" s="39" t="s">
        <v>22</v>
      </c>
      <c r="D4137" s="39" t="s">
        <v>22</v>
      </c>
      <c r="E4137" s="70" t="s">
        <v>35</v>
      </c>
      <c r="F4137" s="70" t="s">
        <v>32</v>
      </c>
      <c r="G4137" s="78">
        <v>45021</v>
      </c>
      <c r="H4137" s="78">
        <v>45992</v>
      </c>
      <c r="I4137" s="69">
        <v>3702277.41</v>
      </c>
      <c r="J4137" s="70">
        <v>0</v>
      </c>
      <c r="K4137" s="71">
        <v>1.075</v>
      </c>
      <c r="L4137" s="70">
        <v>0</v>
      </c>
      <c r="M4137" s="71">
        <v>0.77600000000000002</v>
      </c>
      <c r="N4137" s="72"/>
      <c r="O4137" s="73">
        <f>MIN(1,MAX(0,(1/(1+EXP(-(Assumptions!$B$5 + Assumptions!$B$6*$N4137))))*Assumptions!$B$3))</f>
        <v>3.9165722796764356E-2</v>
      </c>
      <c r="P4137" s="73">
        <f>VLOOKUP($F4137,Assumptions!$A$23:$B$27,2,FALSE)*Assumptions!$B$4</f>
        <v>0.5</v>
      </c>
      <c r="Q4137" s="74">
        <f t="shared" si="128"/>
        <v>72501.185378391354</v>
      </c>
      <c r="R4137" s="75" t="str">
        <f>IF($O4137&lt;Assumptions!$B$17,"A",IF($O4137&lt;Assumptions!$B$18,"B",IF($O4137&lt;Assumptions!$B$19,"C",IF($O4137&lt;Assumptions!$B$20,"D","E"))))</f>
        <v>B</v>
      </c>
      <c r="S4137" s="75">
        <f t="shared" si="129"/>
        <v>0</v>
      </c>
    </row>
    <row r="4138" spans="1:19" ht="17.399999999999999" x14ac:dyDescent="0.3">
      <c r="A4138" s="39" t="s">
        <v>777</v>
      </c>
      <c r="B4138" s="39" t="s">
        <v>59</v>
      </c>
      <c r="C4138" s="39" t="s">
        <v>135</v>
      </c>
      <c r="D4138" s="39" t="s">
        <v>34</v>
      </c>
      <c r="E4138" s="70" t="s">
        <v>46</v>
      </c>
      <c r="F4138" s="70" t="s">
        <v>28</v>
      </c>
      <c r="G4138" s="78">
        <v>44564</v>
      </c>
      <c r="H4138" s="78">
        <v>45658</v>
      </c>
      <c r="I4138" s="69">
        <v>3929864.68</v>
      </c>
      <c r="J4138" s="70">
        <v>65</v>
      </c>
      <c r="K4138" s="71">
        <v>0.59499999999999997</v>
      </c>
      <c r="L4138" s="70">
        <v>0</v>
      </c>
      <c r="M4138" s="71">
        <v>1.0449999999999999</v>
      </c>
      <c r="N4138" s="72"/>
      <c r="O4138" s="73">
        <f>MIN(1,MAX(0,(1/(1+EXP(-(Assumptions!$B$5 + Assumptions!$B$6*$N4138))))*Assumptions!$B$3))</f>
        <v>3.9165722796764356E-2</v>
      </c>
      <c r="P4138" s="73">
        <f>VLOOKUP($F4138,Assumptions!$A$23:$B$27,2,FALSE)*Assumptions!$B$4</f>
        <v>0.35</v>
      </c>
      <c r="Q4138" s="74">
        <f t="shared" si="128"/>
        <v>53870.596739986271</v>
      </c>
      <c r="R4138" s="75" t="str">
        <f>IF($O4138&lt;Assumptions!$B$17,"A",IF($O4138&lt;Assumptions!$B$18,"B",IF($O4138&lt;Assumptions!$B$19,"C",IF($O4138&lt;Assumptions!$B$20,"D","E"))))</f>
        <v>B</v>
      </c>
      <c r="S4138" s="75">
        <f t="shared" si="129"/>
        <v>0</v>
      </c>
    </row>
    <row r="4139" spans="1:19" ht="17.399999999999999" x14ac:dyDescent="0.3">
      <c r="A4139" s="39" t="s">
        <v>777</v>
      </c>
      <c r="B4139" s="39" t="s">
        <v>59</v>
      </c>
      <c r="C4139" s="39" t="s">
        <v>135</v>
      </c>
      <c r="D4139" s="39" t="s">
        <v>34</v>
      </c>
      <c r="E4139" s="70" t="s">
        <v>46</v>
      </c>
      <c r="F4139" s="70" t="s">
        <v>28</v>
      </c>
      <c r="G4139" s="78">
        <v>44564</v>
      </c>
      <c r="H4139" s="78">
        <v>45689</v>
      </c>
      <c r="I4139" s="69">
        <v>3814686.35</v>
      </c>
      <c r="J4139" s="70">
        <v>0</v>
      </c>
      <c r="K4139" s="71">
        <v>0.95799999999999996</v>
      </c>
      <c r="L4139" s="70">
        <v>0</v>
      </c>
      <c r="M4139" s="71">
        <v>1.0449999999999999</v>
      </c>
      <c r="N4139" s="72"/>
      <c r="O4139" s="73">
        <f>MIN(1,MAX(0,(1/(1+EXP(-(Assumptions!$B$5 + Assumptions!$B$6*$N4139))))*Assumptions!$B$3))</f>
        <v>3.9165722796764356E-2</v>
      </c>
      <c r="P4139" s="73">
        <f>VLOOKUP($F4139,Assumptions!$A$23:$B$27,2,FALSE)*Assumptions!$B$4</f>
        <v>0.35</v>
      </c>
      <c r="Q4139" s="74">
        <f t="shared" si="128"/>
        <v>52291.731849245283</v>
      </c>
      <c r="R4139" s="75" t="str">
        <f>IF($O4139&lt;Assumptions!$B$17,"A",IF($O4139&lt;Assumptions!$B$18,"B",IF($O4139&lt;Assumptions!$B$19,"C",IF($O4139&lt;Assumptions!$B$20,"D","E"))))</f>
        <v>B</v>
      </c>
      <c r="S4139" s="75">
        <f t="shared" si="129"/>
        <v>0</v>
      </c>
    </row>
    <row r="4140" spans="1:19" ht="17.399999999999999" x14ac:dyDescent="0.3">
      <c r="A4140" s="39" t="s">
        <v>777</v>
      </c>
      <c r="B4140" s="39" t="s">
        <v>59</v>
      </c>
      <c r="C4140" s="39" t="s">
        <v>135</v>
      </c>
      <c r="D4140" s="39" t="s">
        <v>34</v>
      </c>
      <c r="E4140" s="70" t="s">
        <v>46</v>
      </c>
      <c r="F4140" s="70" t="s">
        <v>28</v>
      </c>
      <c r="G4140" s="78">
        <v>44564</v>
      </c>
      <c r="H4140" s="78">
        <v>45717</v>
      </c>
      <c r="I4140" s="69">
        <v>3690380.24</v>
      </c>
      <c r="J4140" s="70">
        <v>0</v>
      </c>
      <c r="K4140" s="71">
        <v>1.0509999999999999</v>
      </c>
      <c r="L4140" s="70">
        <v>0</v>
      </c>
      <c r="M4140" s="71">
        <v>1.0449999999999999</v>
      </c>
      <c r="N4140" s="72"/>
      <c r="O4140" s="73">
        <f>MIN(1,MAX(0,(1/(1+EXP(-(Assumptions!$B$5 + Assumptions!$B$6*$N4140))))*Assumptions!$B$3))</f>
        <v>3.9165722796764356E-2</v>
      </c>
      <c r="P4140" s="73">
        <f>VLOOKUP($F4140,Assumptions!$A$23:$B$27,2,FALSE)*Assumptions!$B$4</f>
        <v>0.35</v>
      </c>
      <c r="Q4140" s="74">
        <f t="shared" si="128"/>
        <v>50587.743323073853</v>
      </c>
      <c r="R4140" s="75" t="str">
        <f>IF($O4140&lt;Assumptions!$B$17,"A",IF($O4140&lt;Assumptions!$B$18,"B",IF($O4140&lt;Assumptions!$B$19,"C",IF($O4140&lt;Assumptions!$B$20,"D","E"))))</f>
        <v>B</v>
      </c>
      <c r="S4140" s="75">
        <f t="shared" si="129"/>
        <v>0</v>
      </c>
    </row>
    <row r="4141" spans="1:19" ht="17.399999999999999" x14ac:dyDescent="0.3">
      <c r="A4141" s="39" t="s">
        <v>777</v>
      </c>
      <c r="B4141" s="39" t="s">
        <v>59</v>
      </c>
      <c r="C4141" s="39" t="s">
        <v>135</v>
      </c>
      <c r="D4141" s="39" t="s">
        <v>34</v>
      </c>
      <c r="E4141" s="70" t="s">
        <v>46</v>
      </c>
      <c r="F4141" s="70" t="s">
        <v>28</v>
      </c>
      <c r="G4141" s="78">
        <v>44564</v>
      </c>
      <c r="H4141" s="78">
        <v>45748</v>
      </c>
      <c r="I4141" s="69">
        <v>3579505.22</v>
      </c>
      <c r="J4141" s="70">
        <v>0</v>
      </c>
      <c r="K4141" s="71">
        <v>1.119</v>
      </c>
      <c r="L4141" s="70">
        <v>0</v>
      </c>
      <c r="M4141" s="71">
        <v>1.0449999999999999</v>
      </c>
      <c r="N4141" s="72"/>
      <c r="O4141" s="73">
        <f>MIN(1,MAX(0,(1/(1+EXP(-(Assumptions!$B$5 + Assumptions!$B$6*$N4141))))*Assumptions!$B$3))</f>
        <v>3.9165722796764356E-2</v>
      </c>
      <c r="P4141" s="73">
        <f>VLOOKUP($F4141,Assumptions!$A$23:$B$27,2,FALSE)*Assumptions!$B$4</f>
        <v>0.35</v>
      </c>
      <c r="Q4141" s="74">
        <f t="shared" si="128"/>
        <v>49067.868218631855</v>
      </c>
      <c r="R4141" s="75" t="str">
        <f>IF($O4141&lt;Assumptions!$B$17,"A",IF($O4141&lt;Assumptions!$B$18,"B",IF($O4141&lt;Assumptions!$B$19,"C",IF($O4141&lt;Assumptions!$B$20,"D","E"))))</f>
        <v>B</v>
      </c>
      <c r="S4141" s="75">
        <f t="shared" si="129"/>
        <v>0</v>
      </c>
    </row>
    <row r="4142" spans="1:19" ht="17.399999999999999" x14ac:dyDescent="0.3">
      <c r="A4142" s="39" t="s">
        <v>777</v>
      </c>
      <c r="B4142" s="39" t="s">
        <v>59</v>
      </c>
      <c r="C4142" s="39" t="s">
        <v>135</v>
      </c>
      <c r="D4142" s="39" t="s">
        <v>34</v>
      </c>
      <c r="E4142" s="70" t="s">
        <v>46</v>
      </c>
      <c r="F4142" s="70" t="s">
        <v>28</v>
      </c>
      <c r="G4142" s="78">
        <v>44564</v>
      </c>
      <c r="H4142" s="78">
        <v>45778</v>
      </c>
      <c r="I4142" s="69">
        <v>3468458.76</v>
      </c>
      <c r="J4142" s="70">
        <v>0</v>
      </c>
      <c r="K4142" s="71">
        <v>0.997</v>
      </c>
      <c r="L4142" s="70">
        <v>0</v>
      </c>
      <c r="M4142" s="71">
        <v>1.0449999999999999</v>
      </c>
      <c r="N4142" s="72"/>
      <c r="O4142" s="73">
        <f>MIN(1,MAX(0,(1/(1+EXP(-(Assumptions!$B$5 + Assumptions!$B$6*$N4142))))*Assumptions!$B$3))</f>
        <v>3.9165722796764356E-2</v>
      </c>
      <c r="P4142" s="73">
        <f>VLOOKUP($F4142,Assumptions!$A$23:$B$27,2,FALSE)*Assumptions!$B$4</f>
        <v>0.35</v>
      </c>
      <c r="Q4142" s="74">
        <f t="shared" si="128"/>
        <v>47545.643014159155</v>
      </c>
      <c r="R4142" s="75" t="str">
        <f>IF($O4142&lt;Assumptions!$B$17,"A",IF($O4142&lt;Assumptions!$B$18,"B",IF($O4142&lt;Assumptions!$B$19,"C",IF($O4142&lt;Assumptions!$B$20,"D","E"))))</f>
        <v>B</v>
      </c>
      <c r="S4142" s="75">
        <f t="shared" si="129"/>
        <v>0</v>
      </c>
    </row>
    <row r="4143" spans="1:19" ht="17.399999999999999" x14ac:dyDescent="0.3">
      <c r="A4143" s="39" t="s">
        <v>777</v>
      </c>
      <c r="B4143" s="39" t="s">
        <v>59</v>
      </c>
      <c r="C4143" s="39" t="s">
        <v>135</v>
      </c>
      <c r="D4143" s="39" t="s">
        <v>34</v>
      </c>
      <c r="E4143" s="70" t="s">
        <v>46</v>
      </c>
      <c r="F4143" s="70" t="s">
        <v>28</v>
      </c>
      <c r="G4143" s="78">
        <v>44564</v>
      </c>
      <c r="H4143" s="78">
        <v>45809</v>
      </c>
      <c r="I4143" s="69">
        <v>3366472.66</v>
      </c>
      <c r="J4143" s="70">
        <v>0</v>
      </c>
      <c r="K4143" s="71">
        <v>1.133</v>
      </c>
      <c r="L4143" s="70">
        <v>0</v>
      </c>
      <c r="M4143" s="71">
        <v>1.0449999999999999</v>
      </c>
      <c r="N4143" s="72"/>
      <c r="O4143" s="73">
        <f>MIN(1,MAX(0,(1/(1+EXP(-(Assumptions!$B$5 + Assumptions!$B$6*$N4143))))*Assumptions!$B$3))</f>
        <v>3.9165722796764356E-2</v>
      </c>
      <c r="P4143" s="73">
        <f>VLOOKUP($F4143,Assumptions!$A$23:$B$27,2,FALSE)*Assumptions!$B$4</f>
        <v>0.35</v>
      </c>
      <c r="Q4143" s="74">
        <f t="shared" si="128"/>
        <v>46147.617251556083</v>
      </c>
      <c r="R4143" s="75" t="str">
        <f>IF($O4143&lt;Assumptions!$B$17,"A",IF($O4143&lt;Assumptions!$B$18,"B",IF($O4143&lt;Assumptions!$B$19,"C",IF($O4143&lt;Assumptions!$B$20,"D","E"))))</f>
        <v>B</v>
      </c>
      <c r="S4143" s="75">
        <f t="shared" si="129"/>
        <v>0</v>
      </c>
    </row>
    <row r="4144" spans="1:19" ht="17.399999999999999" x14ac:dyDescent="0.3">
      <c r="A4144" s="39" t="s">
        <v>777</v>
      </c>
      <c r="B4144" s="39" t="s">
        <v>59</v>
      </c>
      <c r="C4144" s="39" t="s">
        <v>135</v>
      </c>
      <c r="D4144" s="39" t="s">
        <v>34</v>
      </c>
      <c r="E4144" s="70" t="s">
        <v>46</v>
      </c>
      <c r="F4144" s="70" t="s">
        <v>28</v>
      </c>
      <c r="G4144" s="78">
        <v>44564</v>
      </c>
      <c r="H4144" s="78">
        <v>45839</v>
      </c>
      <c r="I4144" s="69">
        <v>3263139</v>
      </c>
      <c r="J4144" s="70">
        <v>15</v>
      </c>
      <c r="K4144" s="71">
        <v>0.995</v>
      </c>
      <c r="L4144" s="70">
        <v>0</v>
      </c>
      <c r="M4144" s="71">
        <v>1.0449999999999999</v>
      </c>
      <c r="N4144" s="72"/>
      <c r="O4144" s="73">
        <f>MIN(1,MAX(0,(1/(1+EXP(-(Assumptions!$B$5 + Assumptions!$B$6*$N4144))))*Assumptions!$B$3))</f>
        <v>3.9165722796764356E-2</v>
      </c>
      <c r="P4144" s="73">
        <f>VLOOKUP($F4144,Assumptions!$A$23:$B$27,2,FALSE)*Assumptions!$B$4</f>
        <v>0.35</v>
      </c>
      <c r="Q4144" s="74">
        <f t="shared" si="128"/>
        <v>44731.119132458793</v>
      </c>
      <c r="R4144" s="75" t="str">
        <f>IF($O4144&lt;Assumptions!$B$17,"A",IF($O4144&lt;Assumptions!$B$18,"B",IF($O4144&lt;Assumptions!$B$19,"C",IF($O4144&lt;Assumptions!$B$20,"D","E"))))</f>
        <v>B</v>
      </c>
      <c r="S4144" s="75">
        <f t="shared" si="129"/>
        <v>0</v>
      </c>
    </row>
    <row r="4145" spans="1:19" ht="17.399999999999999" x14ac:dyDescent="0.3">
      <c r="A4145" s="39" t="s">
        <v>777</v>
      </c>
      <c r="B4145" s="39" t="s">
        <v>59</v>
      </c>
      <c r="C4145" s="39" t="s">
        <v>135</v>
      </c>
      <c r="D4145" s="39" t="s">
        <v>34</v>
      </c>
      <c r="E4145" s="70" t="s">
        <v>46</v>
      </c>
      <c r="F4145" s="70" t="s">
        <v>28</v>
      </c>
      <c r="G4145" s="78">
        <v>44564</v>
      </c>
      <c r="H4145" s="78">
        <v>45870</v>
      </c>
      <c r="I4145" s="69">
        <v>3155572.82</v>
      </c>
      <c r="J4145" s="70">
        <v>0</v>
      </c>
      <c r="K4145" s="71">
        <v>1.0649999999999999</v>
      </c>
      <c r="L4145" s="70">
        <v>0</v>
      </c>
      <c r="M4145" s="71">
        <v>1.0449999999999999</v>
      </c>
      <c r="N4145" s="72"/>
      <c r="O4145" s="73">
        <f>MIN(1,MAX(0,(1/(1+EXP(-(Assumptions!$B$5 + Assumptions!$B$6*$N4145))))*Assumptions!$B$3))</f>
        <v>3.9165722796764356E-2</v>
      </c>
      <c r="P4145" s="73">
        <f>VLOOKUP($F4145,Assumptions!$A$23:$B$27,2,FALSE)*Assumptions!$B$4</f>
        <v>0.35</v>
      </c>
      <c r="Q4145" s="74">
        <f t="shared" si="128"/>
        <v>43256.601616593391</v>
      </c>
      <c r="R4145" s="75" t="str">
        <f>IF($O4145&lt;Assumptions!$B$17,"A",IF($O4145&lt;Assumptions!$B$18,"B",IF($O4145&lt;Assumptions!$B$19,"C",IF($O4145&lt;Assumptions!$B$20,"D","E"))))</f>
        <v>B</v>
      </c>
      <c r="S4145" s="75">
        <f t="shared" si="129"/>
        <v>0</v>
      </c>
    </row>
    <row r="4146" spans="1:19" ht="17.399999999999999" x14ac:dyDescent="0.3">
      <c r="A4146" s="39" t="s">
        <v>777</v>
      </c>
      <c r="B4146" s="39" t="s">
        <v>59</v>
      </c>
      <c r="C4146" s="39" t="s">
        <v>135</v>
      </c>
      <c r="D4146" s="39" t="s">
        <v>34</v>
      </c>
      <c r="E4146" s="70" t="s">
        <v>46</v>
      </c>
      <c r="F4146" s="70" t="s">
        <v>28</v>
      </c>
      <c r="G4146" s="78">
        <v>44564</v>
      </c>
      <c r="H4146" s="78">
        <v>45901</v>
      </c>
      <c r="I4146" s="69">
        <v>3065778.43</v>
      </c>
      <c r="J4146" s="70">
        <v>0</v>
      </c>
      <c r="K4146" s="71">
        <v>1.0680000000000001</v>
      </c>
      <c r="L4146" s="70">
        <v>0</v>
      </c>
      <c r="M4146" s="71">
        <v>1.0449999999999999</v>
      </c>
      <c r="N4146" s="72"/>
      <c r="O4146" s="73">
        <f>MIN(1,MAX(0,(1/(1+EXP(-(Assumptions!$B$5 + Assumptions!$B$6*$N4146))))*Assumptions!$B$3))</f>
        <v>3.9165722796764356E-2</v>
      </c>
      <c r="P4146" s="73">
        <f>VLOOKUP($F4146,Assumptions!$A$23:$B$27,2,FALSE)*Assumptions!$B$4</f>
        <v>0.35</v>
      </c>
      <c r="Q4146" s="74">
        <f t="shared" si="128"/>
        <v>42025.699850987803</v>
      </c>
      <c r="R4146" s="75" t="str">
        <f>IF($O4146&lt;Assumptions!$B$17,"A",IF($O4146&lt;Assumptions!$B$18,"B",IF($O4146&lt;Assumptions!$B$19,"C",IF($O4146&lt;Assumptions!$B$20,"D","E"))))</f>
        <v>B</v>
      </c>
      <c r="S4146" s="75">
        <f t="shared" si="129"/>
        <v>0</v>
      </c>
    </row>
    <row r="4147" spans="1:19" ht="17.399999999999999" x14ac:dyDescent="0.3">
      <c r="A4147" s="39" t="s">
        <v>777</v>
      </c>
      <c r="B4147" s="39" t="s">
        <v>59</v>
      </c>
      <c r="C4147" s="39" t="s">
        <v>135</v>
      </c>
      <c r="D4147" s="39" t="s">
        <v>34</v>
      </c>
      <c r="E4147" s="70" t="s">
        <v>46</v>
      </c>
      <c r="F4147" s="70" t="s">
        <v>28</v>
      </c>
      <c r="G4147" s="78">
        <v>44564</v>
      </c>
      <c r="H4147" s="78">
        <v>45931</v>
      </c>
      <c r="I4147" s="69">
        <v>2983780.19</v>
      </c>
      <c r="J4147" s="70">
        <v>0</v>
      </c>
      <c r="K4147" s="71">
        <v>1.1160000000000001</v>
      </c>
      <c r="L4147" s="70">
        <v>0</v>
      </c>
      <c r="M4147" s="71">
        <v>1.0449999999999999</v>
      </c>
      <c r="N4147" s="72"/>
      <c r="O4147" s="73">
        <f>MIN(1,MAX(0,(1/(1+EXP(-(Assumptions!$B$5 + Assumptions!$B$6*$N4147))))*Assumptions!$B$3))</f>
        <v>3.9165722796764356E-2</v>
      </c>
      <c r="P4147" s="73">
        <f>VLOOKUP($F4147,Assumptions!$A$23:$B$27,2,FALSE)*Assumptions!$B$4</f>
        <v>0.35</v>
      </c>
      <c r="Q4147" s="74">
        <f t="shared" si="128"/>
        <v>40901.667732805909</v>
      </c>
      <c r="R4147" s="75" t="str">
        <f>IF($O4147&lt;Assumptions!$B$17,"A",IF($O4147&lt;Assumptions!$B$18,"B",IF($O4147&lt;Assumptions!$B$19,"C",IF($O4147&lt;Assumptions!$B$20,"D","E"))))</f>
        <v>B</v>
      </c>
      <c r="S4147" s="75">
        <f t="shared" si="129"/>
        <v>0</v>
      </c>
    </row>
    <row r="4148" spans="1:19" ht="17.399999999999999" x14ac:dyDescent="0.3">
      <c r="A4148" s="39" t="s">
        <v>777</v>
      </c>
      <c r="B4148" s="39" t="s">
        <v>59</v>
      </c>
      <c r="C4148" s="39" t="s">
        <v>135</v>
      </c>
      <c r="D4148" s="39" t="s">
        <v>34</v>
      </c>
      <c r="E4148" s="70" t="s">
        <v>46</v>
      </c>
      <c r="F4148" s="70" t="s">
        <v>28</v>
      </c>
      <c r="G4148" s="78">
        <v>44564</v>
      </c>
      <c r="H4148" s="78">
        <v>45962</v>
      </c>
      <c r="I4148" s="69">
        <v>2902645.29</v>
      </c>
      <c r="J4148" s="70">
        <v>35</v>
      </c>
      <c r="K4148" s="71">
        <v>0.751</v>
      </c>
      <c r="L4148" s="70">
        <v>0</v>
      </c>
      <c r="M4148" s="71">
        <v>1.0449999999999999</v>
      </c>
      <c r="N4148" s="72"/>
      <c r="O4148" s="73">
        <f>MIN(1,MAX(0,(1/(1+EXP(-(Assumptions!$B$5 + Assumptions!$B$6*$N4148))))*Assumptions!$B$3))</f>
        <v>3.9165722796764356E-2</v>
      </c>
      <c r="P4148" s="73">
        <f>VLOOKUP($F4148,Assumptions!$A$23:$B$27,2,FALSE)*Assumptions!$B$4</f>
        <v>0.35</v>
      </c>
      <c r="Q4148" s="74">
        <f t="shared" si="128"/>
        <v>39789.470281915783</v>
      </c>
      <c r="R4148" s="75" t="str">
        <f>IF($O4148&lt;Assumptions!$B$17,"A",IF($O4148&lt;Assumptions!$B$18,"B",IF($O4148&lt;Assumptions!$B$19,"C",IF($O4148&lt;Assumptions!$B$20,"D","E"))))</f>
        <v>B</v>
      </c>
      <c r="S4148" s="75">
        <f t="shared" si="129"/>
        <v>0</v>
      </c>
    </row>
    <row r="4149" spans="1:19" ht="17.399999999999999" x14ac:dyDescent="0.3">
      <c r="A4149" s="39" t="s">
        <v>777</v>
      </c>
      <c r="B4149" s="39" t="s">
        <v>59</v>
      </c>
      <c r="C4149" s="39" t="s">
        <v>135</v>
      </c>
      <c r="D4149" s="39" t="s">
        <v>34</v>
      </c>
      <c r="E4149" s="70" t="s">
        <v>46</v>
      </c>
      <c r="F4149" s="70" t="s">
        <v>28</v>
      </c>
      <c r="G4149" s="78">
        <v>44564</v>
      </c>
      <c r="H4149" s="78">
        <v>45992</v>
      </c>
      <c r="I4149" s="69">
        <v>2822657.84</v>
      </c>
      <c r="J4149" s="70">
        <v>0</v>
      </c>
      <c r="K4149" s="71">
        <v>1.0589999999999999</v>
      </c>
      <c r="L4149" s="70">
        <v>0</v>
      </c>
      <c r="M4149" s="71">
        <v>1.0449999999999999</v>
      </c>
      <c r="N4149" s="72"/>
      <c r="O4149" s="73">
        <f>MIN(1,MAX(0,(1/(1+EXP(-(Assumptions!$B$5 + Assumptions!$B$6*$N4149))))*Assumptions!$B$3))</f>
        <v>3.9165722796764356E-2</v>
      </c>
      <c r="P4149" s="73">
        <f>VLOOKUP($F4149,Assumptions!$A$23:$B$27,2,FALSE)*Assumptions!$B$4</f>
        <v>0.35</v>
      </c>
      <c r="Q4149" s="74">
        <f t="shared" si="128"/>
        <v>38693.00207904377</v>
      </c>
      <c r="R4149" s="75" t="str">
        <f>IF($O4149&lt;Assumptions!$B$17,"A",IF($O4149&lt;Assumptions!$B$18,"B",IF($O4149&lt;Assumptions!$B$19,"C",IF($O4149&lt;Assumptions!$B$20,"D","E"))))</f>
        <v>B</v>
      </c>
      <c r="S4149" s="75">
        <f t="shared" si="129"/>
        <v>0</v>
      </c>
    </row>
    <row r="4150" spans="1:19" ht="17.399999999999999" x14ac:dyDescent="0.3">
      <c r="A4150" s="39" t="s">
        <v>779</v>
      </c>
      <c r="B4150" s="39" t="s">
        <v>53</v>
      </c>
      <c r="C4150" s="39" t="s">
        <v>144</v>
      </c>
      <c r="D4150" s="39" t="s">
        <v>34</v>
      </c>
      <c r="E4150" s="70" t="s">
        <v>31</v>
      </c>
      <c r="F4150" s="70" t="s">
        <v>40</v>
      </c>
      <c r="G4150" s="78">
        <v>45284</v>
      </c>
      <c r="H4150" s="78">
        <v>45658</v>
      </c>
      <c r="I4150" s="69">
        <v>9527781.4000000004</v>
      </c>
      <c r="J4150" s="70">
        <v>95</v>
      </c>
      <c r="K4150" s="71">
        <v>0.58899999999999997</v>
      </c>
      <c r="L4150" s="70">
        <v>0</v>
      </c>
      <c r="M4150" s="71">
        <v>1.181</v>
      </c>
      <c r="N4150" s="72"/>
      <c r="O4150" s="73">
        <f>MIN(1,MAX(0,(1/(1+EXP(-(Assumptions!$B$5 + Assumptions!$B$6*$N4150))))*Assumptions!$B$3))</f>
        <v>3.9165722796764356E-2</v>
      </c>
      <c r="P4150" s="73">
        <f>VLOOKUP($F4150,Assumptions!$A$23:$B$27,2,FALSE)*Assumptions!$B$4</f>
        <v>0.7</v>
      </c>
      <c r="Q4150" s="74">
        <f t="shared" si="128"/>
        <v>261213.71162639718</v>
      </c>
      <c r="R4150" s="75" t="str">
        <f>IF($O4150&lt;Assumptions!$B$17,"A",IF($O4150&lt;Assumptions!$B$18,"B",IF($O4150&lt;Assumptions!$B$19,"C",IF($O4150&lt;Assumptions!$B$20,"D","E"))))</f>
        <v>B</v>
      </c>
      <c r="S4150" s="75">
        <f t="shared" si="129"/>
        <v>0</v>
      </c>
    </row>
    <row r="4151" spans="1:19" ht="17.399999999999999" x14ac:dyDescent="0.3">
      <c r="A4151" s="39" t="s">
        <v>779</v>
      </c>
      <c r="B4151" s="39" t="s">
        <v>53</v>
      </c>
      <c r="C4151" s="39" t="s">
        <v>144</v>
      </c>
      <c r="D4151" s="39" t="s">
        <v>34</v>
      </c>
      <c r="E4151" s="70" t="s">
        <v>31</v>
      </c>
      <c r="F4151" s="70" t="s">
        <v>40</v>
      </c>
      <c r="G4151" s="78">
        <v>45284</v>
      </c>
      <c r="H4151" s="78">
        <v>45689</v>
      </c>
      <c r="I4151" s="69">
        <v>9299428.4800000004</v>
      </c>
      <c r="J4151" s="70">
        <v>0</v>
      </c>
      <c r="K4151" s="71">
        <v>0.98499999999999999</v>
      </c>
      <c r="L4151" s="70">
        <v>0</v>
      </c>
      <c r="M4151" s="71">
        <v>1.181</v>
      </c>
      <c r="N4151" s="72"/>
      <c r="O4151" s="73">
        <f>MIN(1,MAX(0,(1/(1+EXP(-(Assumptions!$B$5 + Assumptions!$B$6*$N4151))))*Assumptions!$B$3))</f>
        <v>3.9165722796764356E-2</v>
      </c>
      <c r="P4151" s="73">
        <f>VLOOKUP($F4151,Assumptions!$A$23:$B$27,2,FALSE)*Assumptions!$B$4</f>
        <v>0.7</v>
      </c>
      <c r="Q4151" s="74">
        <f t="shared" si="128"/>
        <v>254953.18661121099</v>
      </c>
      <c r="R4151" s="75" t="str">
        <f>IF($O4151&lt;Assumptions!$B$17,"A",IF($O4151&lt;Assumptions!$B$18,"B",IF($O4151&lt;Assumptions!$B$19,"C",IF($O4151&lt;Assumptions!$B$20,"D","E"))))</f>
        <v>B</v>
      </c>
      <c r="S4151" s="75">
        <f t="shared" si="129"/>
        <v>0</v>
      </c>
    </row>
    <row r="4152" spans="1:19" ht="17.399999999999999" x14ac:dyDescent="0.3">
      <c r="A4152" s="39" t="s">
        <v>779</v>
      </c>
      <c r="B4152" s="39" t="s">
        <v>53</v>
      </c>
      <c r="C4152" s="39" t="s">
        <v>144</v>
      </c>
      <c r="D4152" s="39" t="s">
        <v>34</v>
      </c>
      <c r="E4152" s="70" t="s">
        <v>31</v>
      </c>
      <c r="F4152" s="70" t="s">
        <v>40</v>
      </c>
      <c r="G4152" s="78">
        <v>45284</v>
      </c>
      <c r="H4152" s="78">
        <v>45717</v>
      </c>
      <c r="I4152" s="69">
        <v>9053462.6600000001</v>
      </c>
      <c r="J4152" s="70">
        <v>0</v>
      </c>
      <c r="K4152" s="71">
        <v>1.1000000000000001</v>
      </c>
      <c r="L4152" s="70">
        <v>0</v>
      </c>
      <c r="M4152" s="71">
        <v>1.181</v>
      </c>
      <c r="N4152" s="72"/>
      <c r="O4152" s="73">
        <f>MIN(1,MAX(0,(1/(1+EXP(-(Assumptions!$B$5 + Assumptions!$B$6*$N4152))))*Assumptions!$B$3))</f>
        <v>3.9165722796764356E-2</v>
      </c>
      <c r="P4152" s="73">
        <f>VLOOKUP($F4152,Assumptions!$A$23:$B$27,2,FALSE)*Assumptions!$B$4</f>
        <v>0.7</v>
      </c>
      <c r="Q4152" s="74">
        <f t="shared" si="128"/>
        <v>248209.78622469178</v>
      </c>
      <c r="R4152" s="75" t="str">
        <f>IF($O4152&lt;Assumptions!$B$17,"A",IF($O4152&lt;Assumptions!$B$18,"B",IF($O4152&lt;Assumptions!$B$19,"C",IF($O4152&lt;Assumptions!$B$20,"D","E"))))</f>
        <v>B</v>
      </c>
      <c r="S4152" s="75">
        <f t="shared" si="129"/>
        <v>0</v>
      </c>
    </row>
    <row r="4153" spans="1:19" ht="17.399999999999999" x14ac:dyDescent="0.3">
      <c r="A4153" s="39" t="s">
        <v>779</v>
      </c>
      <c r="B4153" s="39" t="s">
        <v>53</v>
      </c>
      <c r="C4153" s="39" t="s">
        <v>144</v>
      </c>
      <c r="D4153" s="39" t="s">
        <v>34</v>
      </c>
      <c r="E4153" s="70" t="s">
        <v>31</v>
      </c>
      <c r="F4153" s="70" t="s">
        <v>40</v>
      </c>
      <c r="G4153" s="78">
        <v>45284</v>
      </c>
      <c r="H4153" s="78">
        <v>45748</v>
      </c>
      <c r="I4153" s="69">
        <v>8837045.6199999992</v>
      </c>
      <c r="J4153" s="70">
        <v>15</v>
      </c>
      <c r="K4153" s="71">
        <v>1.0009999999999999</v>
      </c>
      <c r="L4153" s="70">
        <v>0</v>
      </c>
      <c r="M4153" s="71">
        <v>1.181</v>
      </c>
      <c r="N4153" s="72"/>
      <c r="O4153" s="73">
        <f>MIN(1,MAX(0,(1/(1+EXP(-(Assumptions!$B$5 + Assumptions!$B$6*$N4153))))*Assumptions!$B$3))</f>
        <v>3.9165722796764356E-2</v>
      </c>
      <c r="P4153" s="73">
        <f>VLOOKUP($F4153,Assumptions!$A$23:$B$27,2,FALSE)*Assumptions!$B$4</f>
        <v>0.7</v>
      </c>
      <c r="Q4153" s="74">
        <f t="shared" si="128"/>
        <v>242276.49536669638</v>
      </c>
      <c r="R4153" s="75" t="str">
        <f>IF($O4153&lt;Assumptions!$B$17,"A",IF($O4153&lt;Assumptions!$B$18,"B",IF($O4153&lt;Assumptions!$B$19,"C",IF($O4153&lt;Assumptions!$B$20,"D","E"))))</f>
        <v>B</v>
      </c>
      <c r="S4153" s="75">
        <f t="shared" si="129"/>
        <v>0</v>
      </c>
    </row>
    <row r="4154" spans="1:19" ht="17.399999999999999" x14ac:dyDescent="0.3">
      <c r="A4154" s="39" t="s">
        <v>779</v>
      </c>
      <c r="B4154" s="39" t="s">
        <v>53</v>
      </c>
      <c r="C4154" s="39" t="s">
        <v>144</v>
      </c>
      <c r="D4154" s="39" t="s">
        <v>34</v>
      </c>
      <c r="E4154" s="70" t="s">
        <v>31</v>
      </c>
      <c r="F4154" s="70" t="s">
        <v>40</v>
      </c>
      <c r="G4154" s="78">
        <v>45284</v>
      </c>
      <c r="H4154" s="78">
        <v>45778</v>
      </c>
      <c r="I4154" s="69">
        <v>8616869.5999999996</v>
      </c>
      <c r="J4154" s="70">
        <v>35</v>
      </c>
      <c r="K4154" s="71">
        <v>0.59699999999999998</v>
      </c>
      <c r="L4154" s="70">
        <v>0</v>
      </c>
      <c r="M4154" s="71">
        <v>1.181</v>
      </c>
      <c r="N4154" s="72"/>
      <c r="O4154" s="73">
        <f>MIN(1,MAX(0,(1/(1+EXP(-(Assumptions!$B$5 + Assumptions!$B$6*$N4154))))*Assumptions!$B$3))</f>
        <v>3.9165722796764356E-2</v>
      </c>
      <c r="P4154" s="73">
        <f>VLOOKUP($F4154,Assumptions!$A$23:$B$27,2,FALSE)*Assumptions!$B$4</f>
        <v>0.7</v>
      </c>
      <c r="Q4154" s="74">
        <f t="shared" si="128"/>
        <v>236240.14829062601</v>
      </c>
      <c r="R4154" s="75" t="str">
        <f>IF($O4154&lt;Assumptions!$B$17,"A",IF($O4154&lt;Assumptions!$B$18,"B",IF($O4154&lt;Assumptions!$B$19,"C",IF($O4154&lt;Assumptions!$B$20,"D","E"))))</f>
        <v>B</v>
      </c>
      <c r="S4154" s="75">
        <f t="shared" si="129"/>
        <v>0</v>
      </c>
    </row>
    <row r="4155" spans="1:19" ht="17.399999999999999" x14ac:dyDescent="0.3">
      <c r="A4155" s="39" t="s">
        <v>779</v>
      </c>
      <c r="B4155" s="39" t="s">
        <v>53</v>
      </c>
      <c r="C4155" s="39" t="s">
        <v>144</v>
      </c>
      <c r="D4155" s="39" t="s">
        <v>34</v>
      </c>
      <c r="E4155" s="70" t="s">
        <v>31</v>
      </c>
      <c r="F4155" s="70" t="s">
        <v>40</v>
      </c>
      <c r="G4155" s="78">
        <v>45284</v>
      </c>
      <c r="H4155" s="78">
        <v>45809</v>
      </c>
      <c r="I4155" s="69">
        <v>8404995.75</v>
      </c>
      <c r="J4155" s="70">
        <v>35</v>
      </c>
      <c r="K4155" s="71">
        <v>0.89</v>
      </c>
      <c r="L4155" s="70">
        <v>0</v>
      </c>
      <c r="M4155" s="71">
        <v>1.181</v>
      </c>
      <c r="N4155" s="72"/>
      <c r="O4155" s="73">
        <f>MIN(1,MAX(0,(1/(1+EXP(-(Assumptions!$B$5 + Assumptions!$B$6*$N4155))))*Assumptions!$B$3))</f>
        <v>3.9165722796764356E-2</v>
      </c>
      <c r="P4155" s="73">
        <f>VLOOKUP($F4155,Assumptions!$A$23:$B$27,2,FALSE)*Assumptions!$B$4</f>
        <v>0.7</v>
      </c>
      <c r="Q4155" s="74">
        <f t="shared" si="128"/>
        <v>230431.41355673774</v>
      </c>
      <c r="R4155" s="75" t="str">
        <f>IF($O4155&lt;Assumptions!$B$17,"A",IF($O4155&lt;Assumptions!$B$18,"B",IF($O4155&lt;Assumptions!$B$19,"C",IF($O4155&lt;Assumptions!$B$20,"D","E"))))</f>
        <v>B</v>
      </c>
      <c r="S4155" s="75">
        <f t="shared" si="129"/>
        <v>0</v>
      </c>
    </row>
    <row r="4156" spans="1:19" ht="17.399999999999999" x14ac:dyDescent="0.3">
      <c r="A4156" s="39" t="s">
        <v>779</v>
      </c>
      <c r="B4156" s="39" t="s">
        <v>53</v>
      </c>
      <c r="C4156" s="39" t="s">
        <v>144</v>
      </c>
      <c r="D4156" s="39" t="s">
        <v>34</v>
      </c>
      <c r="E4156" s="70" t="s">
        <v>31</v>
      </c>
      <c r="F4156" s="70" t="s">
        <v>40</v>
      </c>
      <c r="G4156" s="78">
        <v>45284</v>
      </c>
      <c r="H4156" s="78">
        <v>45839</v>
      </c>
      <c r="I4156" s="69">
        <v>8224673.8300000001</v>
      </c>
      <c r="J4156" s="70">
        <v>0</v>
      </c>
      <c r="K4156" s="71">
        <v>0.98599999999999999</v>
      </c>
      <c r="L4156" s="70">
        <v>0</v>
      </c>
      <c r="M4156" s="71">
        <v>1.181</v>
      </c>
      <c r="N4156" s="72"/>
      <c r="O4156" s="73">
        <f>MIN(1,MAX(0,(1/(1+EXP(-(Assumptions!$B$5 + Assumptions!$B$6*$N4156))))*Assumptions!$B$3))</f>
        <v>3.9165722796764356E-2</v>
      </c>
      <c r="P4156" s="73">
        <f>VLOOKUP($F4156,Assumptions!$A$23:$B$27,2,FALSE)*Assumptions!$B$4</f>
        <v>0.7</v>
      </c>
      <c r="Q4156" s="74">
        <f t="shared" si="128"/>
        <v>225487.70672370755</v>
      </c>
      <c r="R4156" s="75" t="str">
        <f>IF($O4156&lt;Assumptions!$B$17,"A",IF($O4156&lt;Assumptions!$B$18,"B",IF($O4156&lt;Assumptions!$B$19,"C",IF($O4156&lt;Assumptions!$B$20,"D","E"))))</f>
        <v>B</v>
      </c>
      <c r="S4156" s="75">
        <f t="shared" si="129"/>
        <v>0</v>
      </c>
    </row>
    <row r="4157" spans="1:19" ht="17.399999999999999" x14ac:dyDescent="0.3">
      <c r="A4157" s="39" t="s">
        <v>779</v>
      </c>
      <c r="B4157" s="39" t="s">
        <v>53</v>
      </c>
      <c r="C4157" s="39" t="s">
        <v>144</v>
      </c>
      <c r="D4157" s="39" t="s">
        <v>34</v>
      </c>
      <c r="E4157" s="70" t="s">
        <v>31</v>
      </c>
      <c r="F4157" s="70" t="s">
        <v>40</v>
      </c>
      <c r="G4157" s="78">
        <v>45284</v>
      </c>
      <c r="H4157" s="78">
        <v>45870</v>
      </c>
      <c r="I4157" s="69">
        <v>8030569.0300000003</v>
      </c>
      <c r="J4157" s="70">
        <v>0</v>
      </c>
      <c r="K4157" s="71">
        <v>1.014</v>
      </c>
      <c r="L4157" s="70">
        <v>0</v>
      </c>
      <c r="M4157" s="71">
        <v>1.181</v>
      </c>
      <c r="N4157" s="72"/>
      <c r="O4157" s="73">
        <f>MIN(1,MAX(0,(1/(1+EXP(-(Assumptions!$B$5 + Assumptions!$B$6*$N4157))))*Assumptions!$B$3))</f>
        <v>3.9165722796764356E-2</v>
      </c>
      <c r="P4157" s="73">
        <f>VLOOKUP($F4157,Assumptions!$A$23:$B$27,2,FALSE)*Assumptions!$B$4</f>
        <v>0.7</v>
      </c>
      <c r="Q4157" s="74">
        <f t="shared" si="128"/>
        <v>220166.12837048256</v>
      </c>
      <c r="R4157" s="75" t="str">
        <f>IF($O4157&lt;Assumptions!$B$17,"A",IF($O4157&lt;Assumptions!$B$18,"B",IF($O4157&lt;Assumptions!$B$19,"C",IF($O4157&lt;Assumptions!$B$20,"D","E"))))</f>
        <v>B</v>
      </c>
      <c r="S4157" s="75">
        <f t="shared" si="129"/>
        <v>0</v>
      </c>
    </row>
    <row r="4158" spans="1:19" ht="17.399999999999999" x14ac:dyDescent="0.3">
      <c r="A4158" s="39" t="s">
        <v>779</v>
      </c>
      <c r="B4158" s="39" t="s">
        <v>53</v>
      </c>
      <c r="C4158" s="39" t="s">
        <v>144</v>
      </c>
      <c r="D4158" s="39" t="s">
        <v>34</v>
      </c>
      <c r="E4158" s="70" t="s">
        <v>31</v>
      </c>
      <c r="F4158" s="70" t="s">
        <v>40</v>
      </c>
      <c r="G4158" s="78">
        <v>45284</v>
      </c>
      <c r="H4158" s="78">
        <v>45901</v>
      </c>
      <c r="I4158" s="69">
        <v>7856507.9900000002</v>
      </c>
      <c r="J4158" s="70">
        <v>0</v>
      </c>
      <c r="K4158" s="71">
        <v>1.0900000000000001</v>
      </c>
      <c r="L4158" s="70">
        <v>0</v>
      </c>
      <c r="M4158" s="71">
        <v>1.181</v>
      </c>
      <c r="N4158" s="72"/>
      <c r="O4158" s="73">
        <f>MIN(1,MAX(0,(1/(1+EXP(-(Assumptions!$B$5 + Assumptions!$B$6*$N4158))))*Assumptions!$B$3))</f>
        <v>3.9165722796764356E-2</v>
      </c>
      <c r="P4158" s="73">
        <f>VLOOKUP($F4158,Assumptions!$A$23:$B$27,2,FALSE)*Assumptions!$B$4</f>
        <v>0.7</v>
      </c>
      <c r="Q4158" s="74">
        <f t="shared" si="128"/>
        <v>215394.06986083303</v>
      </c>
      <c r="R4158" s="75" t="str">
        <f>IF($O4158&lt;Assumptions!$B$17,"A",IF($O4158&lt;Assumptions!$B$18,"B",IF($O4158&lt;Assumptions!$B$19,"C",IF($O4158&lt;Assumptions!$B$20,"D","E"))))</f>
        <v>B</v>
      </c>
      <c r="S4158" s="75">
        <f t="shared" si="129"/>
        <v>0</v>
      </c>
    </row>
    <row r="4159" spans="1:19" ht="17.399999999999999" x14ac:dyDescent="0.3">
      <c r="A4159" s="39" t="s">
        <v>779</v>
      </c>
      <c r="B4159" s="39" t="s">
        <v>53</v>
      </c>
      <c r="C4159" s="39" t="s">
        <v>144</v>
      </c>
      <c r="D4159" s="39" t="s">
        <v>34</v>
      </c>
      <c r="E4159" s="70" t="s">
        <v>31</v>
      </c>
      <c r="F4159" s="70" t="s">
        <v>40</v>
      </c>
      <c r="G4159" s="78">
        <v>45284</v>
      </c>
      <c r="H4159" s="78">
        <v>45931</v>
      </c>
      <c r="I4159" s="69">
        <v>7680889.0300000003</v>
      </c>
      <c r="J4159" s="70">
        <v>0</v>
      </c>
      <c r="K4159" s="71">
        <v>0.96899999999999997</v>
      </c>
      <c r="L4159" s="70">
        <v>0</v>
      </c>
      <c r="M4159" s="71">
        <v>1.181</v>
      </c>
      <c r="N4159" s="72"/>
      <c r="O4159" s="73">
        <f>MIN(1,MAX(0,(1/(1+EXP(-(Assumptions!$B$5 + Assumptions!$B$6*$N4159))))*Assumptions!$B$3))</f>
        <v>3.9165722796764356E-2</v>
      </c>
      <c r="P4159" s="73">
        <f>VLOOKUP($F4159,Assumptions!$A$23:$B$27,2,FALSE)*Assumptions!$B$4</f>
        <v>0.7</v>
      </c>
      <c r="Q4159" s="74">
        <f t="shared" si="128"/>
        <v>210579.29940718177</v>
      </c>
      <c r="R4159" s="75" t="str">
        <f>IF($O4159&lt;Assumptions!$B$17,"A",IF($O4159&lt;Assumptions!$B$18,"B",IF($O4159&lt;Assumptions!$B$19,"C",IF($O4159&lt;Assumptions!$B$20,"D","E"))))</f>
        <v>B</v>
      </c>
      <c r="S4159" s="75">
        <f t="shared" si="129"/>
        <v>0</v>
      </c>
    </row>
    <row r="4160" spans="1:19" ht="17.399999999999999" x14ac:dyDescent="0.3">
      <c r="A4160" s="39" t="s">
        <v>779</v>
      </c>
      <c r="B4160" s="39" t="s">
        <v>53</v>
      </c>
      <c r="C4160" s="39" t="s">
        <v>144</v>
      </c>
      <c r="D4160" s="39" t="s">
        <v>34</v>
      </c>
      <c r="E4160" s="70" t="s">
        <v>31</v>
      </c>
      <c r="F4160" s="70" t="s">
        <v>40</v>
      </c>
      <c r="G4160" s="78">
        <v>45284</v>
      </c>
      <c r="H4160" s="78">
        <v>45962</v>
      </c>
      <c r="I4160" s="69">
        <v>7472149.5099999998</v>
      </c>
      <c r="J4160" s="70">
        <v>0</v>
      </c>
      <c r="K4160" s="71">
        <v>1.097</v>
      </c>
      <c r="L4160" s="70">
        <v>0</v>
      </c>
      <c r="M4160" s="71">
        <v>1.181</v>
      </c>
      <c r="N4160" s="72"/>
      <c r="O4160" s="73">
        <f>MIN(1,MAX(0,(1/(1+EXP(-(Assumptions!$B$5 + Assumptions!$B$6*$N4160))))*Assumptions!$B$3))</f>
        <v>3.9165722796764356E-2</v>
      </c>
      <c r="P4160" s="73">
        <f>VLOOKUP($F4160,Assumptions!$A$23:$B$27,2,FALSE)*Assumptions!$B$4</f>
        <v>0.7</v>
      </c>
      <c r="Q4160" s="74">
        <f t="shared" si="128"/>
        <v>204856.49548324701</v>
      </c>
      <c r="R4160" s="75" t="str">
        <f>IF($O4160&lt;Assumptions!$B$17,"A",IF($O4160&lt;Assumptions!$B$18,"B",IF($O4160&lt;Assumptions!$B$19,"C",IF($O4160&lt;Assumptions!$B$20,"D","E"))))</f>
        <v>B</v>
      </c>
      <c r="S4160" s="75">
        <f t="shared" si="129"/>
        <v>0</v>
      </c>
    </row>
    <row r="4161" spans="1:19" ht="17.399999999999999" x14ac:dyDescent="0.3">
      <c r="A4161" s="39" t="s">
        <v>779</v>
      </c>
      <c r="B4161" s="39" t="s">
        <v>53</v>
      </c>
      <c r="C4161" s="39" t="s">
        <v>144</v>
      </c>
      <c r="D4161" s="39" t="s">
        <v>34</v>
      </c>
      <c r="E4161" s="70" t="s">
        <v>31</v>
      </c>
      <c r="F4161" s="70" t="s">
        <v>40</v>
      </c>
      <c r="G4161" s="78">
        <v>45284</v>
      </c>
      <c r="H4161" s="78">
        <v>45992</v>
      </c>
      <c r="I4161" s="69">
        <v>7305899.2400000002</v>
      </c>
      <c r="J4161" s="70">
        <v>0</v>
      </c>
      <c r="K4161" s="71">
        <v>1.1220000000000001</v>
      </c>
      <c r="L4161" s="70">
        <v>0</v>
      </c>
      <c r="M4161" s="71">
        <v>1.181</v>
      </c>
      <c r="N4161" s="72"/>
      <c r="O4161" s="73">
        <f>MIN(1,MAX(0,(1/(1+EXP(-(Assumptions!$B$5 + Assumptions!$B$6*$N4161))))*Assumptions!$B$3))</f>
        <v>3.9165722796764356E-2</v>
      </c>
      <c r="P4161" s="73">
        <f>VLOOKUP($F4161,Assumptions!$A$23:$B$27,2,FALSE)*Assumptions!$B$4</f>
        <v>0.7</v>
      </c>
      <c r="Q4161" s="74">
        <f t="shared" ref="Q4161:Q4224" si="130">$I4161*$O4161*$P4161</f>
        <v>200298.57709045199</v>
      </c>
      <c r="R4161" s="75" t="str">
        <f>IF($O4161&lt;Assumptions!$B$17,"A",IF($O4161&lt;Assumptions!$B$18,"B",IF($O4161&lt;Assumptions!$B$19,"C",IF($O4161&lt;Assumptions!$B$20,"D","E"))))</f>
        <v>B</v>
      </c>
      <c r="S4161" s="75">
        <f t="shared" ref="S4161:S4224" si="131">--($J4161&gt;=180)</f>
        <v>0</v>
      </c>
    </row>
    <row r="4162" spans="1:19" ht="17.399999999999999" x14ac:dyDescent="0.3">
      <c r="A4162" s="39" t="s">
        <v>780</v>
      </c>
      <c r="B4162" s="39" t="s">
        <v>74</v>
      </c>
      <c r="C4162" s="39" t="s">
        <v>190</v>
      </c>
      <c r="D4162" s="39" t="s">
        <v>22</v>
      </c>
      <c r="E4162" s="70" t="s">
        <v>49</v>
      </c>
      <c r="F4162" s="70" t="s">
        <v>40</v>
      </c>
      <c r="G4162" s="78">
        <v>45716</v>
      </c>
      <c r="H4162" s="78">
        <v>45689</v>
      </c>
      <c r="I4162" s="69">
        <v>95888472.620000005</v>
      </c>
      <c r="J4162" s="70">
        <v>0</v>
      </c>
      <c r="K4162" s="71">
        <v>1.038</v>
      </c>
      <c r="L4162" s="70">
        <v>0</v>
      </c>
      <c r="M4162" s="71">
        <v>1.0029999999999999</v>
      </c>
      <c r="N4162" s="72"/>
      <c r="O4162" s="73">
        <f>MIN(1,MAX(0,(1/(1+EXP(-(Assumptions!$B$5 + Assumptions!$B$6*$N4162))))*Assumptions!$B$3))</f>
        <v>3.9165722796764356E-2</v>
      </c>
      <c r="P4162" s="73">
        <f>VLOOKUP($F4162,Assumptions!$A$23:$B$27,2,FALSE)*Assumptions!$B$4</f>
        <v>0.7</v>
      </c>
      <c r="Q4162" s="74">
        <f t="shared" si="130"/>
        <v>2628878.9366280339</v>
      </c>
      <c r="R4162" s="75" t="str">
        <f>IF($O4162&lt;Assumptions!$B$17,"A",IF($O4162&lt;Assumptions!$B$18,"B",IF($O4162&lt;Assumptions!$B$19,"C",IF($O4162&lt;Assumptions!$B$20,"D","E"))))</f>
        <v>B</v>
      </c>
      <c r="S4162" s="75">
        <f t="shared" si="131"/>
        <v>0</v>
      </c>
    </row>
    <row r="4163" spans="1:19" ht="17.399999999999999" x14ac:dyDescent="0.3">
      <c r="A4163" s="39" t="s">
        <v>780</v>
      </c>
      <c r="B4163" s="39" t="s">
        <v>74</v>
      </c>
      <c r="C4163" s="39" t="s">
        <v>190</v>
      </c>
      <c r="D4163" s="39" t="s">
        <v>22</v>
      </c>
      <c r="E4163" s="70" t="s">
        <v>49</v>
      </c>
      <c r="F4163" s="70" t="s">
        <v>40</v>
      </c>
      <c r="G4163" s="78">
        <v>45716</v>
      </c>
      <c r="H4163" s="78">
        <v>45717</v>
      </c>
      <c r="I4163" s="69">
        <v>94508903.769999996</v>
      </c>
      <c r="J4163" s="70">
        <v>0</v>
      </c>
      <c r="K4163" s="71">
        <v>1.075</v>
      </c>
      <c r="L4163" s="70">
        <v>0</v>
      </c>
      <c r="M4163" s="71">
        <v>1.0029999999999999</v>
      </c>
      <c r="N4163" s="72"/>
      <c r="O4163" s="73">
        <f>MIN(1,MAX(0,(1/(1+EXP(-(Assumptions!$B$5 + Assumptions!$B$6*$N4163))))*Assumptions!$B$3))</f>
        <v>3.9165722796764356E-2</v>
      </c>
      <c r="P4163" s="73">
        <f>VLOOKUP($F4163,Assumptions!$A$23:$B$27,2,FALSE)*Assumptions!$B$4</f>
        <v>0.7</v>
      </c>
      <c r="Q4163" s="74">
        <f t="shared" si="130"/>
        <v>2591056.6688173283</v>
      </c>
      <c r="R4163" s="75" t="str">
        <f>IF($O4163&lt;Assumptions!$B$17,"A",IF($O4163&lt;Assumptions!$B$18,"B",IF($O4163&lt;Assumptions!$B$19,"C",IF($O4163&lt;Assumptions!$B$20,"D","E"))))</f>
        <v>B</v>
      </c>
      <c r="S4163" s="75">
        <f t="shared" si="131"/>
        <v>0</v>
      </c>
    </row>
    <row r="4164" spans="1:19" ht="17.399999999999999" x14ac:dyDescent="0.3">
      <c r="A4164" s="39" t="s">
        <v>780</v>
      </c>
      <c r="B4164" s="39" t="s">
        <v>74</v>
      </c>
      <c r="C4164" s="39" t="s">
        <v>190</v>
      </c>
      <c r="D4164" s="39" t="s">
        <v>22</v>
      </c>
      <c r="E4164" s="70" t="s">
        <v>49</v>
      </c>
      <c r="F4164" s="70" t="s">
        <v>40</v>
      </c>
      <c r="G4164" s="78">
        <v>45716</v>
      </c>
      <c r="H4164" s="78">
        <v>45748</v>
      </c>
      <c r="I4164" s="69">
        <v>93094108.739999995</v>
      </c>
      <c r="J4164" s="70">
        <v>0</v>
      </c>
      <c r="K4164" s="71">
        <v>0.97199999999999998</v>
      </c>
      <c r="L4164" s="70">
        <v>0</v>
      </c>
      <c r="M4164" s="71">
        <v>1.0029999999999999</v>
      </c>
      <c r="N4164" s="72"/>
      <c r="O4164" s="73">
        <f>MIN(1,MAX(0,(1/(1+EXP(-(Assumptions!$B$5 + Assumptions!$B$6*$N4164))))*Assumptions!$B$3))</f>
        <v>3.9165722796764356E-2</v>
      </c>
      <c r="P4164" s="73">
        <f>VLOOKUP($F4164,Assumptions!$A$23:$B$27,2,FALSE)*Assumptions!$B$4</f>
        <v>0.7</v>
      </c>
      <c r="Q4164" s="74">
        <f t="shared" si="130"/>
        <v>2552268.6398458742</v>
      </c>
      <c r="R4164" s="75" t="str">
        <f>IF($O4164&lt;Assumptions!$B$17,"A",IF($O4164&lt;Assumptions!$B$18,"B",IF($O4164&lt;Assumptions!$B$19,"C",IF($O4164&lt;Assumptions!$B$20,"D","E"))))</f>
        <v>B</v>
      </c>
      <c r="S4164" s="75">
        <f t="shared" si="131"/>
        <v>0</v>
      </c>
    </row>
    <row r="4165" spans="1:19" ht="17.399999999999999" x14ac:dyDescent="0.3">
      <c r="A4165" s="39" t="s">
        <v>780</v>
      </c>
      <c r="B4165" s="39" t="s">
        <v>74</v>
      </c>
      <c r="C4165" s="39" t="s">
        <v>190</v>
      </c>
      <c r="D4165" s="39" t="s">
        <v>22</v>
      </c>
      <c r="E4165" s="70" t="s">
        <v>49</v>
      </c>
      <c r="F4165" s="70" t="s">
        <v>40</v>
      </c>
      <c r="G4165" s="78">
        <v>45716</v>
      </c>
      <c r="H4165" s="78">
        <v>45778</v>
      </c>
      <c r="I4165" s="69">
        <v>91411649.120000005</v>
      </c>
      <c r="J4165" s="70">
        <v>0</v>
      </c>
      <c r="K4165" s="71">
        <v>1.073</v>
      </c>
      <c r="L4165" s="70">
        <v>0</v>
      </c>
      <c r="M4165" s="71">
        <v>1.0029999999999999</v>
      </c>
      <c r="N4165" s="72"/>
      <c r="O4165" s="73">
        <f>MIN(1,MAX(0,(1/(1+EXP(-(Assumptions!$B$5 + Assumptions!$B$6*$N4165))))*Assumptions!$B$3))</f>
        <v>3.9165722796764356E-2</v>
      </c>
      <c r="P4165" s="73">
        <f>VLOOKUP($F4165,Assumptions!$A$23:$B$27,2,FALSE)*Assumptions!$B$4</f>
        <v>0.7</v>
      </c>
      <c r="Q4165" s="74">
        <f t="shared" si="130"/>
        <v>2506142.3168803058</v>
      </c>
      <c r="R4165" s="75" t="str">
        <f>IF($O4165&lt;Assumptions!$B$17,"A",IF($O4165&lt;Assumptions!$B$18,"B",IF($O4165&lt;Assumptions!$B$19,"C",IF($O4165&lt;Assumptions!$B$20,"D","E"))))</f>
        <v>B</v>
      </c>
      <c r="S4165" s="75">
        <f t="shared" si="131"/>
        <v>0</v>
      </c>
    </row>
    <row r="4166" spans="1:19" ht="17.399999999999999" x14ac:dyDescent="0.3">
      <c r="A4166" s="39" t="s">
        <v>780</v>
      </c>
      <c r="B4166" s="39" t="s">
        <v>74</v>
      </c>
      <c r="C4166" s="39" t="s">
        <v>190</v>
      </c>
      <c r="D4166" s="39" t="s">
        <v>22</v>
      </c>
      <c r="E4166" s="70" t="s">
        <v>49</v>
      </c>
      <c r="F4166" s="70" t="s">
        <v>40</v>
      </c>
      <c r="G4166" s="78">
        <v>45716</v>
      </c>
      <c r="H4166" s="78">
        <v>45809</v>
      </c>
      <c r="I4166" s="69">
        <v>89511885.010000005</v>
      </c>
      <c r="J4166" s="70">
        <v>0</v>
      </c>
      <c r="K4166" s="71">
        <v>1.056</v>
      </c>
      <c r="L4166" s="70">
        <v>0</v>
      </c>
      <c r="M4166" s="71">
        <v>1.0029999999999999</v>
      </c>
      <c r="N4166" s="72"/>
      <c r="O4166" s="73">
        <f>MIN(1,MAX(0,(1/(1+EXP(-(Assumptions!$B$5 + Assumptions!$B$6*$N4166))))*Assumptions!$B$3))</f>
        <v>3.9165722796764356E-2</v>
      </c>
      <c r="P4166" s="73">
        <f>VLOOKUP($F4166,Assumptions!$A$23:$B$27,2,FALSE)*Assumptions!$B$4</f>
        <v>0.7</v>
      </c>
      <c r="Q4166" s="74">
        <f t="shared" si="130"/>
        <v>2454058.3727222546</v>
      </c>
      <c r="R4166" s="75" t="str">
        <f>IF($O4166&lt;Assumptions!$B$17,"A",IF($O4166&lt;Assumptions!$B$18,"B",IF($O4166&lt;Assumptions!$B$19,"C",IF($O4166&lt;Assumptions!$B$20,"D","E"))))</f>
        <v>B</v>
      </c>
      <c r="S4166" s="75">
        <f t="shared" si="131"/>
        <v>0</v>
      </c>
    </row>
    <row r="4167" spans="1:19" ht="17.399999999999999" x14ac:dyDescent="0.3">
      <c r="A4167" s="39" t="s">
        <v>780</v>
      </c>
      <c r="B4167" s="39" t="s">
        <v>74</v>
      </c>
      <c r="C4167" s="39" t="s">
        <v>190</v>
      </c>
      <c r="D4167" s="39" t="s">
        <v>22</v>
      </c>
      <c r="E4167" s="70" t="s">
        <v>49</v>
      </c>
      <c r="F4167" s="70" t="s">
        <v>40</v>
      </c>
      <c r="G4167" s="78">
        <v>45716</v>
      </c>
      <c r="H4167" s="78">
        <v>45839</v>
      </c>
      <c r="I4167" s="69">
        <v>87741627.310000002</v>
      </c>
      <c r="J4167" s="70">
        <v>65</v>
      </c>
      <c r="K4167" s="71">
        <v>0.45500000000000002</v>
      </c>
      <c r="L4167" s="70">
        <v>0</v>
      </c>
      <c r="M4167" s="71">
        <v>1.0029999999999999</v>
      </c>
      <c r="N4167" s="72"/>
      <c r="O4167" s="73">
        <f>MIN(1,MAX(0,(1/(1+EXP(-(Assumptions!$B$5 + Assumptions!$B$6*$N4167))))*Assumptions!$B$3))</f>
        <v>3.9165722796764356E-2</v>
      </c>
      <c r="P4167" s="73">
        <f>VLOOKUP($F4167,Assumptions!$A$23:$B$27,2,FALSE)*Assumptions!$B$4</f>
        <v>0.7</v>
      </c>
      <c r="Q4167" s="74">
        <f t="shared" si="130"/>
        <v>2405524.9770723283</v>
      </c>
      <c r="R4167" s="75" t="str">
        <f>IF($O4167&lt;Assumptions!$B$17,"A",IF($O4167&lt;Assumptions!$B$18,"B",IF($O4167&lt;Assumptions!$B$19,"C",IF($O4167&lt;Assumptions!$B$20,"D","E"))))</f>
        <v>B</v>
      </c>
      <c r="S4167" s="75">
        <f t="shared" si="131"/>
        <v>0</v>
      </c>
    </row>
    <row r="4168" spans="1:19" ht="17.399999999999999" x14ac:dyDescent="0.3">
      <c r="A4168" s="39" t="s">
        <v>780</v>
      </c>
      <c r="B4168" s="39" t="s">
        <v>74</v>
      </c>
      <c r="C4168" s="39" t="s">
        <v>190</v>
      </c>
      <c r="D4168" s="39" t="s">
        <v>22</v>
      </c>
      <c r="E4168" s="70" t="s">
        <v>49</v>
      </c>
      <c r="F4168" s="70" t="s">
        <v>40</v>
      </c>
      <c r="G4168" s="78">
        <v>45716</v>
      </c>
      <c r="H4168" s="78">
        <v>45870</v>
      </c>
      <c r="I4168" s="69">
        <v>86347966.700000003</v>
      </c>
      <c r="J4168" s="70">
        <v>15</v>
      </c>
      <c r="K4168" s="71">
        <v>1.1240000000000001</v>
      </c>
      <c r="L4168" s="70">
        <v>0</v>
      </c>
      <c r="M4168" s="71">
        <v>1.0029999999999999</v>
      </c>
      <c r="N4168" s="72"/>
      <c r="O4168" s="73">
        <f>MIN(1,MAX(0,(1/(1+EXP(-(Assumptions!$B$5 + Assumptions!$B$6*$N4168))))*Assumptions!$B$3))</f>
        <v>3.9165722796764356E-2</v>
      </c>
      <c r="P4168" s="73">
        <f>VLOOKUP($F4168,Assumptions!$A$23:$B$27,2,FALSE)*Assumptions!$B$4</f>
        <v>0.7</v>
      </c>
      <c r="Q4168" s="74">
        <f t="shared" si="130"/>
        <v>2367316.3694855077</v>
      </c>
      <c r="R4168" s="75" t="str">
        <f>IF($O4168&lt;Assumptions!$B$17,"A",IF($O4168&lt;Assumptions!$B$18,"B",IF($O4168&lt;Assumptions!$B$19,"C",IF($O4168&lt;Assumptions!$B$20,"D","E"))))</f>
        <v>B</v>
      </c>
      <c r="S4168" s="75">
        <f t="shared" si="131"/>
        <v>0</v>
      </c>
    </row>
    <row r="4169" spans="1:19" ht="17.399999999999999" x14ac:dyDescent="0.3">
      <c r="A4169" s="39" t="s">
        <v>780</v>
      </c>
      <c r="B4169" s="39" t="s">
        <v>74</v>
      </c>
      <c r="C4169" s="39" t="s">
        <v>190</v>
      </c>
      <c r="D4169" s="39" t="s">
        <v>22</v>
      </c>
      <c r="E4169" s="70" t="s">
        <v>49</v>
      </c>
      <c r="F4169" s="70" t="s">
        <v>40</v>
      </c>
      <c r="G4169" s="78">
        <v>45716</v>
      </c>
      <c r="H4169" s="78">
        <v>45901</v>
      </c>
      <c r="I4169" s="69">
        <v>84737107.329999998</v>
      </c>
      <c r="J4169" s="70">
        <v>0</v>
      </c>
      <c r="K4169" s="71">
        <v>1.1279999999999999</v>
      </c>
      <c r="L4169" s="70">
        <v>0</v>
      </c>
      <c r="M4169" s="71">
        <v>1.0029999999999999</v>
      </c>
      <c r="N4169" s="72"/>
      <c r="O4169" s="73">
        <f>MIN(1,MAX(0,(1/(1+EXP(-(Assumptions!$B$5 + Assumptions!$B$6*$N4169))))*Assumptions!$B$3))</f>
        <v>3.9165722796764356E-2</v>
      </c>
      <c r="P4169" s="73">
        <f>VLOOKUP($F4169,Assumptions!$A$23:$B$27,2,FALSE)*Assumptions!$B$4</f>
        <v>0.7</v>
      </c>
      <c r="Q4169" s="74">
        <f t="shared" si="130"/>
        <v>2323153.0394005142</v>
      </c>
      <c r="R4169" s="75" t="str">
        <f>IF($O4169&lt;Assumptions!$B$17,"A",IF($O4169&lt;Assumptions!$B$18,"B",IF($O4169&lt;Assumptions!$B$19,"C",IF($O4169&lt;Assumptions!$B$20,"D","E"))))</f>
        <v>B</v>
      </c>
      <c r="S4169" s="75">
        <f t="shared" si="131"/>
        <v>0</v>
      </c>
    </row>
    <row r="4170" spans="1:19" ht="17.399999999999999" x14ac:dyDescent="0.3">
      <c r="A4170" s="39" t="s">
        <v>780</v>
      </c>
      <c r="B4170" s="39" t="s">
        <v>74</v>
      </c>
      <c r="C4170" s="39" t="s">
        <v>190</v>
      </c>
      <c r="D4170" s="39" t="s">
        <v>22</v>
      </c>
      <c r="E4170" s="70" t="s">
        <v>49</v>
      </c>
      <c r="F4170" s="70" t="s">
        <v>40</v>
      </c>
      <c r="G4170" s="78">
        <v>45716</v>
      </c>
      <c r="H4170" s="78">
        <v>45931</v>
      </c>
      <c r="I4170" s="69">
        <v>83081114.590000004</v>
      </c>
      <c r="J4170" s="70">
        <v>0</v>
      </c>
      <c r="K4170" s="71">
        <v>0.98499999999999999</v>
      </c>
      <c r="L4170" s="70">
        <v>0</v>
      </c>
      <c r="M4170" s="71">
        <v>1.0029999999999999</v>
      </c>
      <c r="N4170" s="72"/>
      <c r="O4170" s="73">
        <f>MIN(1,MAX(0,(1/(1+EXP(-(Assumptions!$B$5 + Assumptions!$B$6*$N4170))))*Assumptions!$B$3))</f>
        <v>3.9165722796764356E-2</v>
      </c>
      <c r="P4170" s="73">
        <f>VLOOKUP($F4170,Assumptions!$A$23:$B$27,2,FALSE)*Assumptions!$B$4</f>
        <v>0.7</v>
      </c>
      <c r="Q4170" s="74">
        <f t="shared" si="130"/>
        <v>2277752.3325747084</v>
      </c>
      <c r="R4170" s="75" t="str">
        <f>IF($O4170&lt;Assumptions!$B$17,"A",IF($O4170&lt;Assumptions!$B$18,"B",IF($O4170&lt;Assumptions!$B$19,"C",IF($O4170&lt;Assumptions!$B$20,"D","E"))))</f>
        <v>B</v>
      </c>
      <c r="S4170" s="75">
        <f t="shared" si="131"/>
        <v>0</v>
      </c>
    </row>
    <row r="4171" spans="1:19" ht="17.399999999999999" x14ac:dyDescent="0.3">
      <c r="A4171" s="39" t="s">
        <v>780</v>
      </c>
      <c r="B4171" s="39" t="s">
        <v>74</v>
      </c>
      <c r="C4171" s="39" t="s">
        <v>190</v>
      </c>
      <c r="D4171" s="39" t="s">
        <v>22</v>
      </c>
      <c r="E4171" s="70" t="s">
        <v>49</v>
      </c>
      <c r="F4171" s="70" t="s">
        <v>40</v>
      </c>
      <c r="G4171" s="78">
        <v>45716</v>
      </c>
      <c r="H4171" s="78">
        <v>45962</v>
      </c>
      <c r="I4171" s="69">
        <v>81480765.030000001</v>
      </c>
      <c r="J4171" s="70">
        <v>0</v>
      </c>
      <c r="K4171" s="71">
        <v>1.0209999999999999</v>
      </c>
      <c r="L4171" s="70">
        <v>0</v>
      </c>
      <c r="M4171" s="71">
        <v>1.0029999999999999</v>
      </c>
      <c r="N4171" s="72"/>
      <c r="O4171" s="73">
        <f>MIN(1,MAX(0,(1/(1+EXP(-(Assumptions!$B$5 + Assumptions!$B$6*$N4171))))*Assumptions!$B$3))</f>
        <v>3.9165722796764356E-2</v>
      </c>
      <c r="P4171" s="73">
        <f>VLOOKUP($F4171,Assumptions!$A$23:$B$27,2,FALSE)*Assumptions!$B$4</f>
        <v>0.7</v>
      </c>
      <c r="Q4171" s="74">
        <f t="shared" si="130"/>
        <v>2233877.1395032895</v>
      </c>
      <c r="R4171" s="75" t="str">
        <f>IF($O4171&lt;Assumptions!$B$17,"A",IF($O4171&lt;Assumptions!$B$18,"B",IF($O4171&lt;Assumptions!$B$19,"C",IF($O4171&lt;Assumptions!$B$20,"D","E"))))</f>
        <v>B</v>
      </c>
      <c r="S4171" s="75">
        <f t="shared" si="131"/>
        <v>0</v>
      </c>
    </row>
    <row r="4172" spans="1:19" ht="17.399999999999999" x14ac:dyDescent="0.3">
      <c r="A4172" s="39" t="s">
        <v>780</v>
      </c>
      <c r="B4172" s="39" t="s">
        <v>74</v>
      </c>
      <c r="C4172" s="39" t="s">
        <v>190</v>
      </c>
      <c r="D4172" s="39" t="s">
        <v>22</v>
      </c>
      <c r="E4172" s="70" t="s">
        <v>49</v>
      </c>
      <c r="F4172" s="70" t="s">
        <v>40</v>
      </c>
      <c r="G4172" s="78">
        <v>45716</v>
      </c>
      <c r="H4172" s="78">
        <v>45992</v>
      </c>
      <c r="I4172" s="69">
        <v>79856074.329999998</v>
      </c>
      <c r="J4172" s="70">
        <v>0</v>
      </c>
      <c r="K4172" s="71">
        <v>0.99</v>
      </c>
      <c r="L4172" s="70">
        <v>0</v>
      </c>
      <c r="M4172" s="71">
        <v>1.0029999999999999</v>
      </c>
      <c r="N4172" s="72"/>
      <c r="O4172" s="73">
        <f>MIN(1,MAX(0,(1/(1+EXP(-(Assumptions!$B$5 + Assumptions!$B$6*$N4172))))*Assumptions!$B$3))</f>
        <v>3.9165722796764356E-2</v>
      </c>
      <c r="P4172" s="73">
        <f>VLOOKUP($F4172,Assumptions!$A$23:$B$27,2,FALSE)*Assumptions!$B$4</f>
        <v>0.7</v>
      </c>
      <c r="Q4172" s="74">
        <f t="shared" si="130"/>
        <v>2189334.6095926128</v>
      </c>
      <c r="R4172" s="75" t="str">
        <f>IF($O4172&lt;Assumptions!$B$17,"A",IF($O4172&lt;Assumptions!$B$18,"B",IF($O4172&lt;Assumptions!$B$19,"C",IF($O4172&lt;Assumptions!$B$20,"D","E"))))</f>
        <v>B</v>
      </c>
      <c r="S4172" s="75">
        <f t="shared" si="131"/>
        <v>0</v>
      </c>
    </row>
    <row r="4173" spans="1:19" ht="17.399999999999999" x14ac:dyDescent="0.3">
      <c r="A4173" s="39" t="s">
        <v>782</v>
      </c>
      <c r="B4173" s="39" t="s">
        <v>68</v>
      </c>
      <c r="C4173" s="39" t="s">
        <v>144</v>
      </c>
      <c r="D4173" s="39" t="s">
        <v>34</v>
      </c>
      <c r="E4173" s="70" t="s">
        <v>35</v>
      </c>
      <c r="F4173" s="70" t="s">
        <v>28</v>
      </c>
      <c r="G4173" s="78">
        <v>44732</v>
      </c>
      <c r="H4173" s="78">
        <v>45658</v>
      </c>
      <c r="I4173" s="69">
        <v>6737349.5700000003</v>
      </c>
      <c r="J4173" s="70">
        <v>0</v>
      </c>
      <c r="K4173" s="71">
        <v>1.0669999999999999</v>
      </c>
      <c r="L4173" s="70">
        <v>0</v>
      </c>
      <c r="M4173" s="71">
        <v>1.04</v>
      </c>
      <c r="N4173" s="72"/>
      <c r="O4173" s="73">
        <f>MIN(1,MAX(0,(1/(1+EXP(-(Assumptions!$B$5 + Assumptions!$B$6*$N4173))))*Assumptions!$B$3))</f>
        <v>3.9165722796764356E-2</v>
      </c>
      <c r="P4173" s="73">
        <f>VLOOKUP($F4173,Assumptions!$A$23:$B$27,2,FALSE)*Assumptions!$B$4</f>
        <v>0.35</v>
      </c>
      <c r="Q4173" s="74">
        <f t="shared" si="130"/>
        <v>92355.607975231833</v>
      </c>
      <c r="R4173" s="75" t="str">
        <f>IF($O4173&lt;Assumptions!$B$17,"A",IF($O4173&lt;Assumptions!$B$18,"B",IF($O4173&lt;Assumptions!$B$19,"C",IF($O4173&lt;Assumptions!$B$20,"D","E"))))</f>
        <v>B</v>
      </c>
      <c r="S4173" s="75">
        <f t="shared" si="131"/>
        <v>0</v>
      </c>
    </row>
    <row r="4174" spans="1:19" ht="17.399999999999999" x14ac:dyDescent="0.3">
      <c r="A4174" s="39" t="s">
        <v>782</v>
      </c>
      <c r="B4174" s="39" t="s">
        <v>68</v>
      </c>
      <c r="C4174" s="39" t="s">
        <v>144</v>
      </c>
      <c r="D4174" s="39" t="s">
        <v>34</v>
      </c>
      <c r="E4174" s="70" t="s">
        <v>35</v>
      </c>
      <c r="F4174" s="70" t="s">
        <v>28</v>
      </c>
      <c r="G4174" s="78">
        <v>44732</v>
      </c>
      <c r="H4174" s="78">
        <v>45689</v>
      </c>
      <c r="I4174" s="69">
        <v>6594087.2400000002</v>
      </c>
      <c r="J4174" s="70">
        <v>15</v>
      </c>
      <c r="K4174" s="71">
        <v>0.95299999999999996</v>
      </c>
      <c r="L4174" s="70">
        <v>0</v>
      </c>
      <c r="M4174" s="71">
        <v>1.04</v>
      </c>
      <c r="N4174" s="72"/>
      <c r="O4174" s="73">
        <f>MIN(1,MAX(0,(1/(1+EXP(-(Assumptions!$B$5 + Assumptions!$B$6*$N4174))))*Assumptions!$B$3))</f>
        <v>3.9165722796764356E-2</v>
      </c>
      <c r="P4174" s="73">
        <f>VLOOKUP($F4174,Assumptions!$A$23:$B$27,2,FALSE)*Assumptions!$B$4</f>
        <v>0.35</v>
      </c>
      <c r="Q4174" s="74">
        <f t="shared" si="130"/>
        <v>90391.767528832337</v>
      </c>
      <c r="R4174" s="75" t="str">
        <f>IF($O4174&lt;Assumptions!$B$17,"A",IF($O4174&lt;Assumptions!$B$18,"B",IF($O4174&lt;Assumptions!$B$19,"C",IF($O4174&lt;Assumptions!$B$20,"D","E"))))</f>
        <v>B</v>
      </c>
      <c r="S4174" s="75">
        <f t="shared" si="131"/>
        <v>0</v>
      </c>
    </row>
    <row r="4175" spans="1:19" ht="17.399999999999999" x14ac:dyDescent="0.3">
      <c r="A4175" s="39" t="s">
        <v>782</v>
      </c>
      <c r="B4175" s="39" t="s">
        <v>68</v>
      </c>
      <c r="C4175" s="39" t="s">
        <v>144</v>
      </c>
      <c r="D4175" s="39" t="s">
        <v>34</v>
      </c>
      <c r="E4175" s="70" t="s">
        <v>35</v>
      </c>
      <c r="F4175" s="70" t="s">
        <v>28</v>
      </c>
      <c r="G4175" s="78">
        <v>44732</v>
      </c>
      <c r="H4175" s="78">
        <v>45717</v>
      </c>
      <c r="I4175" s="69">
        <v>6439796.7599999998</v>
      </c>
      <c r="J4175" s="70">
        <v>0</v>
      </c>
      <c r="K4175" s="71">
        <v>0.97699999999999998</v>
      </c>
      <c r="L4175" s="70">
        <v>0</v>
      </c>
      <c r="M4175" s="71">
        <v>1.04</v>
      </c>
      <c r="N4175" s="72"/>
      <c r="O4175" s="73">
        <f>MIN(1,MAX(0,(1/(1+EXP(-(Assumptions!$B$5 + Assumptions!$B$6*$N4175))))*Assumptions!$B$3))</f>
        <v>3.9165722796764356E-2</v>
      </c>
      <c r="P4175" s="73">
        <f>VLOOKUP($F4175,Assumptions!$A$23:$B$27,2,FALSE)*Assumptions!$B$4</f>
        <v>0.35</v>
      </c>
      <c r="Q4175" s="74">
        <f t="shared" si="130"/>
        <v>88276.753169381424</v>
      </c>
      <c r="R4175" s="75" t="str">
        <f>IF($O4175&lt;Assumptions!$B$17,"A",IF($O4175&lt;Assumptions!$B$18,"B",IF($O4175&lt;Assumptions!$B$19,"C",IF($O4175&lt;Assumptions!$B$20,"D","E"))))</f>
        <v>B</v>
      </c>
      <c r="S4175" s="75">
        <f t="shared" si="131"/>
        <v>0</v>
      </c>
    </row>
    <row r="4176" spans="1:19" ht="17.399999999999999" x14ac:dyDescent="0.3">
      <c r="A4176" s="39" t="s">
        <v>782</v>
      </c>
      <c r="B4176" s="39" t="s">
        <v>68</v>
      </c>
      <c r="C4176" s="39" t="s">
        <v>144</v>
      </c>
      <c r="D4176" s="39" t="s">
        <v>34</v>
      </c>
      <c r="E4176" s="70" t="s">
        <v>35</v>
      </c>
      <c r="F4176" s="70" t="s">
        <v>28</v>
      </c>
      <c r="G4176" s="78">
        <v>44732</v>
      </c>
      <c r="H4176" s="78">
        <v>45748</v>
      </c>
      <c r="I4176" s="69">
        <v>6302714.5800000001</v>
      </c>
      <c r="J4176" s="70">
        <v>0</v>
      </c>
      <c r="K4176" s="71">
        <v>1.0940000000000001</v>
      </c>
      <c r="L4176" s="70">
        <v>0</v>
      </c>
      <c r="M4176" s="71">
        <v>1.04</v>
      </c>
      <c r="N4176" s="72"/>
      <c r="O4176" s="73">
        <f>MIN(1,MAX(0,(1/(1+EXP(-(Assumptions!$B$5 + Assumptions!$B$6*$N4176))))*Assumptions!$B$3))</f>
        <v>3.9165722796764356E-2</v>
      </c>
      <c r="P4176" s="73">
        <f>VLOOKUP($F4176,Assumptions!$A$23:$B$27,2,FALSE)*Assumptions!$B$4</f>
        <v>0.35</v>
      </c>
      <c r="Q4176" s="74">
        <f t="shared" si="130"/>
        <v>86397.630237591773</v>
      </c>
      <c r="R4176" s="75" t="str">
        <f>IF($O4176&lt;Assumptions!$B$17,"A",IF($O4176&lt;Assumptions!$B$18,"B",IF($O4176&lt;Assumptions!$B$19,"C",IF($O4176&lt;Assumptions!$B$20,"D","E"))))</f>
        <v>B</v>
      </c>
      <c r="S4176" s="75">
        <f t="shared" si="131"/>
        <v>0</v>
      </c>
    </row>
    <row r="4177" spans="1:19" ht="17.399999999999999" x14ac:dyDescent="0.3">
      <c r="A4177" s="39" t="s">
        <v>782</v>
      </c>
      <c r="B4177" s="39" t="s">
        <v>68</v>
      </c>
      <c r="C4177" s="39" t="s">
        <v>144</v>
      </c>
      <c r="D4177" s="39" t="s">
        <v>34</v>
      </c>
      <c r="E4177" s="70" t="s">
        <v>35</v>
      </c>
      <c r="F4177" s="70" t="s">
        <v>28</v>
      </c>
      <c r="G4177" s="78">
        <v>44732</v>
      </c>
      <c r="H4177" s="78">
        <v>45778</v>
      </c>
      <c r="I4177" s="69">
        <v>6149475.0700000003</v>
      </c>
      <c r="J4177" s="70">
        <v>0</v>
      </c>
      <c r="K4177" s="71">
        <v>0.97299999999999998</v>
      </c>
      <c r="L4177" s="70">
        <v>0</v>
      </c>
      <c r="M4177" s="71">
        <v>1.04</v>
      </c>
      <c r="N4177" s="72"/>
      <c r="O4177" s="73">
        <f>MIN(1,MAX(0,(1/(1+EXP(-(Assumptions!$B$5 + Assumptions!$B$6*$N4177))))*Assumptions!$B$3))</f>
        <v>3.9165722796764356E-2</v>
      </c>
      <c r="P4177" s="73">
        <f>VLOOKUP($F4177,Assumptions!$A$23:$B$27,2,FALSE)*Assumptions!$B$4</f>
        <v>0.35</v>
      </c>
      <c r="Q4177" s="74">
        <f t="shared" si="130"/>
        <v>84297.022578031581</v>
      </c>
      <c r="R4177" s="75" t="str">
        <f>IF($O4177&lt;Assumptions!$B$17,"A",IF($O4177&lt;Assumptions!$B$18,"B",IF($O4177&lt;Assumptions!$B$19,"C",IF($O4177&lt;Assumptions!$B$20,"D","E"))))</f>
        <v>B</v>
      </c>
      <c r="S4177" s="75">
        <f t="shared" si="131"/>
        <v>0</v>
      </c>
    </row>
    <row r="4178" spans="1:19" ht="17.399999999999999" x14ac:dyDescent="0.3">
      <c r="A4178" s="39" t="s">
        <v>782</v>
      </c>
      <c r="B4178" s="39" t="s">
        <v>68</v>
      </c>
      <c r="C4178" s="39" t="s">
        <v>144</v>
      </c>
      <c r="D4178" s="39" t="s">
        <v>34</v>
      </c>
      <c r="E4178" s="70" t="s">
        <v>35</v>
      </c>
      <c r="F4178" s="70" t="s">
        <v>28</v>
      </c>
      <c r="G4178" s="78">
        <v>44732</v>
      </c>
      <c r="H4178" s="78">
        <v>45809</v>
      </c>
      <c r="I4178" s="69">
        <v>5995863.1699999999</v>
      </c>
      <c r="J4178" s="70">
        <v>0</v>
      </c>
      <c r="K4178" s="71">
        <v>1.04</v>
      </c>
      <c r="L4178" s="70">
        <v>0</v>
      </c>
      <c r="M4178" s="71">
        <v>1.04</v>
      </c>
      <c r="N4178" s="72"/>
      <c r="O4178" s="73">
        <f>MIN(1,MAX(0,(1/(1+EXP(-(Assumptions!$B$5 + Assumptions!$B$6*$N4178))))*Assumptions!$B$3))</f>
        <v>3.9165722796764356E-2</v>
      </c>
      <c r="P4178" s="73">
        <f>VLOOKUP($F4178,Assumptions!$A$23:$B$27,2,FALSE)*Assumptions!$B$4</f>
        <v>0.35</v>
      </c>
      <c r="Q4178" s="74">
        <f t="shared" si="130"/>
        <v>82191.310195242069</v>
      </c>
      <c r="R4178" s="75" t="str">
        <f>IF($O4178&lt;Assumptions!$B$17,"A",IF($O4178&lt;Assumptions!$B$18,"B",IF($O4178&lt;Assumptions!$B$19,"C",IF($O4178&lt;Assumptions!$B$20,"D","E"))))</f>
        <v>B</v>
      </c>
      <c r="S4178" s="75">
        <f t="shared" si="131"/>
        <v>0</v>
      </c>
    </row>
    <row r="4179" spans="1:19" ht="17.399999999999999" x14ac:dyDescent="0.3">
      <c r="A4179" s="39" t="s">
        <v>782</v>
      </c>
      <c r="B4179" s="39" t="s">
        <v>68</v>
      </c>
      <c r="C4179" s="39" t="s">
        <v>144</v>
      </c>
      <c r="D4179" s="39" t="s">
        <v>34</v>
      </c>
      <c r="E4179" s="70" t="s">
        <v>35</v>
      </c>
      <c r="F4179" s="70" t="s">
        <v>28</v>
      </c>
      <c r="G4179" s="78">
        <v>44732</v>
      </c>
      <c r="H4179" s="78">
        <v>45839</v>
      </c>
      <c r="I4179" s="69">
        <v>5853304.4800000004</v>
      </c>
      <c r="J4179" s="70">
        <v>0</v>
      </c>
      <c r="K4179" s="71">
        <v>1.0549999999999999</v>
      </c>
      <c r="L4179" s="70">
        <v>0</v>
      </c>
      <c r="M4179" s="71">
        <v>1.04</v>
      </c>
      <c r="N4179" s="72"/>
      <c r="O4179" s="73">
        <f>MIN(1,MAX(0,(1/(1+EXP(-(Assumptions!$B$5 + Assumptions!$B$6*$N4179))))*Assumptions!$B$3))</f>
        <v>3.9165722796764356E-2</v>
      </c>
      <c r="P4179" s="73">
        <f>VLOOKUP($F4179,Assumptions!$A$23:$B$27,2,FALSE)*Assumptions!$B$4</f>
        <v>0.35</v>
      </c>
      <c r="Q4179" s="74">
        <f t="shared" si="130"/>
        <v>80237.115248058632</v>
      </c>
      <c r="R4179" s="75" t="str">
        <f>IF($O4179&lt;Assumptions!$B$17,"A",IF($O4179&lt;Assumptions!$B$18,"B",IF($O4179&lt;Assumptions!$B$19,"C",IF($O4179&lt;Assumptions!$B$20,"D","E"))))</f>
        <v>B</v>
      </c>
      <c r="S4179" s="75">
        <f t="shared" si="131"/>
        <v>0</v>
      </c>
    </row>
    <row r="4180" spans="1:19" ht="17.399999999999999" x14ac:dyDescent="0.3">
      <c r="A4180" s="39" t="s">
        <v>782</v>
      </c>
      <c r="B4180" s="39" t="s">
        <v>68</v>
      </c>
      <c r="C4180" s="39" t="s">
        <v>144</v>
      </c>
      <c r="D4180" s="39" t="s">
        <v>34</v>
      </c>
      <c r="E4180" s="70" t="s">
        <v>35</v>
      </c>
      <c r="F4180" s="70" t="s">
        <v>28</v>
      </c>
      <c r="G4180" s="78">
        <v>44732</v>
      </c>
      <c r="H4180" s="78">
        <v>45870</v>
      </c>
      <c r="I4180" s="69">
        <v>5691691.7300000004</v>
      </c>
      <c r="J4180" s="70">
        <v>0</v>
      </c>
      <c r="K4180" s="71">
        <v>0.98299999999999998</v>
      </c>
      <c r="L4180" s="70">
        <v>0</v>
      </c>
      <c r="M4180" s="71">
        <v>1.04</v>
      </c>
      <c r="N4180" s="72"/>
      <c r="O4180" s="73">
        <f>MIN(1,MAX(0,(1/(1+EXP(-(Assumptions!$B$5 + Assumptions!$B$6*$N4180))))*Assumptions!$B$3))</f>
        <v>3.9165722796764356E-2</v>
      </c>
      <c r="P4180" s="73">
        <f>VLOOKUP($F4180,Assumptions!$A$23:$B$27,2,FALSE)*Assumptions!$B$4</f>
        <v>0.35</v>
      </c>
      <c r="Q4180" s="74">
        <f t="shared" si="130"/>
        <v>78021.727189635654</v>
      </c>
      <c r="R4180" s="75" t="str">
        <f>IF($O4180&lt;Assumptions!$B$17,"A",IF($O4180&lt;Assumptions!$B$18,"B",IF($O4180&lt;Assumptions!$B$19,"C",IF($O4180&lt;Assumptions!$B$20,"D","E"))))</f>
        <v>B</v>
      </c>
      <c r="S4180" s="75">
        <f t="shared" si="131"/>
        <v>0</v>
      </c>
    </row>
    <row r="4181" spans="1:19" ht="17.399999999999999" x14ac:dyDescent="0.3">
      <c r="A4181" s="39" t="s">
        <v>782</v>
      </c>
      <c r="B4181" s="39" t="s">
        <v>68</v>
      </c>
      <c r="C4181" s="39" t="s">
        <v>144</v>
      </c>
      <c r="D4181" s="39" t="s">
        <v>34</v>
      </c>
      <c r="E4181" s="70" t="s">
        <v>35</v>
      </c>
      <c r="F4181" s="70" t="s">
        <v>28</v>
      </c>
      <c r="G4181" s="78">
        <v>44732</v>
      </c>
      <c r="H4181" s="78">
        <v>45901</v>
      </c>
      <c r="I4181" s="69">
        <v>5542022.0499999998</v>
      </c>
      <c r="J4181" s="70">
        <v>0</v>
      </c>
      <c r="K4181" s="71">
        <v>0.96599999999999997</v>
      </c>
      <c r="L4181" s="70">
        <v>0</v>
      </c>
      <c r="M4181" s="71">
        <v>1.04</v>
      </c>
      <c r="N4181" s="72"/>
      <c r="O4181" s="73">
        <f>MIN(1,MAX(0,(1/(1+EXP(-(Assumptions!$B$5 + Assumptions!$B$6*$N4181))))*Assumptions!$B$3))</f>
        <v>3.9165722796764356E-2</v>
      </c>
      <c r="P4181" s="73">
        <f>VLOOKUP($F4181,Assumptions!$A$23:$B$27,2,FALSE)*Assumptions!$B$4</f>
        <v>0.35</v>
      </c>
      <c r="Q4181" s="74">
        <f t="shared" si="130"/>
        <v>75970.054770349496</v>
      </c>
      <c r="R4181" s="75" t="str">
        <f>IF($O4181&lt;Assumptions!$B$17,"A",IF($O4181&lt;Assumptions!$B$18,"B",IF($O4181&lt;Assumptions!$B$19,"C",IF($O4181&lt;Assumptions!$B$20,"D","E"))))</f>
        <v>B</v>
      </c>
      <c r="S4181" s="75">
        <f t="shared" si="131"/>
        <v>0</v>
      </c>
    </row>
    <row r="4182" spans="1:19" ht="17.399999999999999" x14ac:dyDescent="0.3">
      <c r="A4182" s="39" t="s">
        <v>782</v>
      </c>
      <c r="B4182" s="39" t="s">
        <v>68</v>
      </c>
      <c r="C4182" s="39" t="s">
        <v>144</v>
      </c>
      <c r="D4182" s="39" t="s">
        <v>34</v>
      </c>
      <c r="E4182" s="70" t="s">
        <v>35</v>
      </c>
      <c r="F4182" s="70" t="s">
        <v>28</v>
      </c>
      <c r="G4182" s="78">
        <v>44732</v>
      </c>
      <c r="H4182" s="78">
        <v>45931</v>
      </c>
      <c r="I4182" s="69">
        <v>5416230.8799999999</v>
      </c>
      <c r="J4182" s="70">
        <v>65</v>
      </c>
      <c r="K4182" s="71">
        <v>0.627</v>
      </c>
      <c r="L4182" s="70">
        <v>0</v>
      </c>
      <c r="M4182" s="71">
        <v>1.04</v>
      </c>
      <c r="N4182" s="72"/>
      <c r="O4182" s="73">
        <f>MIN(1,MAX(0,(1/(1+EXP(-(Assumptions!$B$5 + Assumptions!$B$6*$N4182))))*Assumptions!$B$3))</f>
        <v>3.9165722796764356E-2</v>
      </c>
      <c r="P4182" s="73">
        <f>VLOOKUP($F4182,Assumptions!$A$23:$B$27,2,FALSE)*Assumptions!$B$4</f>
        <v>0.35</v>
      </c>
      <c r="Q4182" s="74">
        <f t="shared" si="130"/>
        <v>74245.709037274268</v>
      </c>
      <c r="R4182" s="75" t="str">
        <f>IF($O4182&lt;Assumptions!$B$17,"A",IF($O4182&lt;Assumptions!$B$18,"B",IF($O4182&lt;Assumptions!$B$19,"C",IF($O4182&lt;Assumptions!$B$20,"D","E"))))</f>
        <v>B</v>
      </c>
      <c r="S4182" s="75">
        <f t="shared" si="131"/>
        <v>0</v>
      </c>
    </row>
    <row r="4183" spans="1:19" ht="17.399999999999999" x14ac:dyDescent="0.3">
      <c r="A4183" s="39" t="s">
        <v>782</v>
      </c>
      <c r="B4183" s="39" t="s">
        <v>68</v>
      </c>
      <c r="C4183" s="39" t="s">
        <v>144</v>
      </c>
      <c r="D4183" s="39" t="s">
        <v>34</v>
      </c>
      <c r="E4183" s="70" t="s">
        <v>35</v>
      </c>
      <c r="F4183" s="70" t="s">
        <v>28</v>
      </c>
      <c r="G4183" s="78">
        <v>44732</v>
      </c>
      <c r="H4183" s="78">
        <v>45962</v>
      </c>
      <c r="I4183" s="69">
        <v>5416230.8799999999</v>
      </c>
      <c r="J4183" s="70">
        <v>185</v>
      </c>
      <c r="K4183" s="71">
        <v>0.129</v>
      </c>
      <c r="L4183" s="70">
        <v>0</v>
      </c>
      <c r="M4183" s="71">
        <v>1.04</v>
      </c>
      <c r="N4183" s="72"/>
      <c r="O4183" s="73">
        <f>MIN(1,MAX(0,(1/(1+EXP(-(Assumptions!$B$5 + Assumptions!$B$6*$N4183))))*Assumptions!$B$3))</f>
        <v>3.9165722796764356E-2</v>
      </c>
      <c r="P4183" s="73">
        <f>VLOOKUP($F4183,Assumptions!$A$23:$B$27,2,FALSE)*Assumptions!$B$4</f>
        <v>0.35</v>
      </c>
      <c r="Q4183" s="74">
        <f t="shared" si="130"/>
        <v>74245.709037274268</v>
      </c>
      <c r="R4183" s="75" t="str">
        <f>IF($O4183&lt;Assumptions!$B$17,"A",IF($O4183&lt;Assumptions!$B$18,"B",IF($O4183&lt;Assumptions!$B$19,"C",IF($O4183&lt;Assumptions!$B$20,"D","E"))))</f>
        <v>B</v>
      </c>
      <c r="S4183" s="75">
        <f t="shared" si="131"/>
        <v>1</v>
      </c>
    </row>
    <row r="4184" spans="1:19" ht="17.399999999999999" x14ac:dyDescent="0.3">
      <c r="A4184" s="39" t="s">
        <v>782</v>
      </c>
      <c r="B4184" s="39" t="s">
        <v>68</v>
      </c>
      <c r="C4184" s="39" t="s">
        <v>144</v>
      </c>
      <c r="D4184" s="39" t="s">
        <v>34</v>
      </c>
      <c r="E4184" s="70" t="s">
        <v>35</v>
      </c>
      <c r="F4184" s="70" t="s">
        <v>28</v>
      </c>
      <c r="G4184" s="78">
        <v>44732</v>
      </c>
      <c r="H4184" s="78">
        <v>45992</v>
      </c>
      <c r="I4184" s="69">
        <v>5416230.8799999999</v>
      </c>
      <c r="J4184" s="70">
        <v>999</v>
      </c>
      <c r="K4184" s="71">
        <v>0.15</v>
      </c>
      <c r="L4184" s="70">
        <v>0</v>
      </c>
      <c r="M4184" s="71">
        <v>1.04</v>
      </c>
      <c r="N4184" s="72"/>
      <c r="O4184" s="73">
        <f>MIN(1,MAX(0,(1/(1+EXP(-(Assumptions!$B$5 + Assumptions!$B$6*$N4184))))*Assumptions!$B$3))</f>
        <v>3.9165722796764356E-2</v>
      </c>
      <c r="P4184" s="73">
        <f>VLOOKUP($F4184,Assumptions!$A$23:$B$27,2,FALSE)*Assumptions!$B$4</f>
        <v>0.35</v>
      </c>
      <c r="Q4184" s="74">
        <f t="shared" si="130"/>
        <v>74245.709037274268</v>
      </c>
      <c r="R4184" s="75" t="str">
        <f>IF($O4184&lt;Assumptions!$B$17,"A",IF($O4184&lt;Assumptions!$B$18,"B",IF($O4184&lt;Assumptions!$B$19,"C",IF($O4184&lt;Assumptions!$B$20,"D","E"))))</f>
        <v>B</v>
      </c>
      <c r="S4184" s="75">
        <f t="shared" si="131"/>
        <v>1</v>
      </c>
    </row>
    <row r="4185" spans="1:19" ht="17.399999999999999" x14ac:dyDescent="0.3">
      <c r="A4185" s="39" t="s">
        <v>783</v>
      </c>
      <c r="B4185" s="39" t="s">
        <v>62</v>
      </c>
      <c r="C4185" s="39" t="s">
        <v>135</v>
      </c>
      <c r="D4185" s="39" t="s">
        <v>26</v>
      </c>
      <c r="E4185" s="70" t="s">
        <v>39</v>
      </c>
      <c r="F4185" s="70" t="s">
        <v>28</v>
      </c>
      <c r="G4185" s="78">
        <v>45894</v>
      </c>
      <c r="H4185" s="78">
        <v>45870</v>
      </c>
      <c r="I4185" s="69">
        <v>2464076.48</v>
      </c>
      <c r="J4185" s="70">
        <v>0</v>
      </c>
      <c r="K4185" s="71">
        <v>0.95699999999999996</v>
      </c>
      <c r="L4185" s="70">
        <v>0</v>
      </c>
      <c r="M4185" s="71">
        <v>0.70599999999999996</v>
      </c>
      <c r="N4185" s="72"/>
      <c r="O4185" s="73">
        <f>MIN(1,MAX(0,(1/(1+EXP(-(Assumptions!$B$5 + Assumptions!$B$6*$N4185))))*Assumptions!$B$3))</f>
        <v>3.9165722796764356E-2</v>
      </c>
      <c r="P4185" s="73">
        <f>VLOOKUP($F4185,Assumptions!$A$23:$B$27,2,FALSE)*Assumptions!$B$4</f>
        <v>0.35</v>
      </c>
      <c r="Q4185" s="74">
        <f t="shared" si="130"/>
        <v>33777.567727997404</v>
      </c>
      <c r="R4185" s="75" t="str">
        <f>IF($O4185&lt;Assumptions!$B$17,"A",IF($O4185&lt;Assumptions!$B$18,"B",IF($O4185&lt;Assumptions!$B$19,"C",IF($O4185&lt;Assumptions!$B$20,"D","E"))))</f>
        <v>B</v>
      </c>
      <c r="S4185" s="75">
        <f t="shared" si="131"/>
        <v>0</v>
      </c>
    </row>
    <row r="4186" spans="1:19" ht="17.399999999999999" x14ac:dyDescent="0.3">
      <c r="A4186" s="39" t="s">
        <v>783</v>
      </c>
      <c r="B4186" s="39" t="s">
        <v>62</v>
      </c>
      <c r="C4186" s="39" t="s">
        <v>135</v>
      </c>
      <c r="D4186" s="39" t="s">
        <v>26</v>
      </c>
      <c r="E4186" s="70" t="s">
        <v>39</v>
      </c>
      <c r="F4186" s="70" t="s">
        <v>28</v>
      </c>
      <c r="G4186" s="78">
        <v>45894</v>
      </c>
      <c r="H4186" s="78">
        <v>45901</v>
      </c>
      <c r="I4186" s="69">
        <v>2394091.59</v>
      </c>
      <c r="J4186" s="70">
        <v>0</v>
      </c>
      <c r="K4186" s="71">
        <v>1.103</v>
      </c>
      <c r="L4186" s="70">
        <v>0</v>
      </c>
      <c r="M4186" s="71">
        <v>0.70599999999999996</v>
      </c>
      <c r="N4186" s="72"/>
      <c r="O4186" s="73">
        <f>MIN(1,MAX(0,(1/(1+EXP(-(Assumptions!$B$5 + Assumptions!$B$6*$N4186))))*Assumptions!$B$3))</f>
        <v>3.9165722796764356E-2</v>
      </c>
      <c r="P4186" s="73">
        <f>VLOOKUP($F4186,Assumptions!$A$23:$B$27,2,FALSE)*Assumptions!$B$4</f>
        <v>0.35</v>
      </c>
      <c r="Q4186" s="74">
        <f t="shared" si="130"/>
        <v>32818.214647401684</v>
      </c>
      <c r="R4186" s="75" t="str">
        <f>IF($O4186&lt;Assumptions!$B$17,"A",IF($O4186&lt;Assumptions!$B$18,"B",IF($O4186&lt;Assumptions!$B$19,"C",IF($O4186&lt;Assumptions!$B$20,"D","E"))))</f>
        <v>B</v>
      </c>
      <c r="S4186" s="75">
        <f t="shared" si="131"/>
        <v>0</v>
      </c>
    </row>
    <row r="4187" spans="1:19" ht="17.399999999999999" x14ac:dyDescent="0.3">
      <c r="A4187" s="39" t="s">
        <v>783</v>
      </c>
      <c r="B4187" s="39" t="s">
        <v>62</v>
      </c>
      <c r="C4187" s="39" t="s">
        <v>135</v>
      </c>
      <c r="D4187" s="39" t="s">
        <v>26</v>
      </c>
      <c r="E4187" s="70" t="s">
        <v>39</v>
      </c>
      <c r="F4187" s="70" t="s">
        <v>28</v>
      </c>
      <c r="G4187" s="78">
        <v>45894</v>
      </c>
      <c r="H4187" s="78">
        <v>45931</v>
      </c>
      <c r="I4187" s="69">
        <v>2322337.79</v>
      </c>
      <c r="J4187" s="70">
        <v>0</v>
      </c>
      <c r="K4187" s="71">
        <v>1.054</v>
      </c>
      <c r="L4187" s="70">
        <v>0</v>
      </c>
      <c r="M4187" s="71">
        <v>0.70599999999999996</v>
      </c>
      <c r="N4187" s="72"/>
      <c r="O4187" s="73">
        <f>MIN(1,MAX(0,(1/(1+EXP(-(Assumptions!$B$5 + Assumptions!$B$6*$N4187))))*Assumptions!$B$3))</f>
        <v>3.9165722796764356E-2</v>
      </c>
      <c r="P4187" s="73">
        <f>VLOOKUP($F4187,Assumptions!$A$23:$B$27,2,FALSE)*Assumptions!$B$4</f>
        <v>0.35</v>
      </c>
      <c r="Q4187" s="74">
        <f t="shared" si="130"/>
        <v>31834.61334325662</v>
      </c>
      <c r="R4187" s="75" t="str">
        <f>IF($O4187&lt;Assumptions!$B$17,"A",IF($O4187&lt;Assumptions!$B$18,"B",IF($O4187&lt;Assumptions!$B$19,"C",IF($O4187&lt;Assumptions!$B$20,"D","E"))))</f>
        <v>B</v>
      </c>
      <c r="S4187" s="75">
        <f t="shared" si="131"/>
        <v>0</v>
      </c>
    </row>
    <row r="4188" spans="1:19" ht="17.399999999999999" x14ac:dyDescent="0.3">
      <c r="A4188" s="39" t="s">
        <v>783</v>
      </c>
      <c r="B4188" s="39" t="s">
        <v>62</v>
      </c>
      <c r="C4188" s="39" t="s">
        <v>135</v>
      </c>
      <c r="D4188" s="39" t="s">
        <v>26</v>
      </c>
      <c r="E4188" s="70" t="s">
        <v>39</v>
      </c>
      <c r="F4188" s="70" t="s">
        <v>28</v>
      </c>
      <c r="G4188" s="78">
        <v>45894</v>
      </c>
      <c r="H4188" s="78">
        <v>45962</v>
      </c>
      <c r="I4188" s="69">
        <v>2246375.5</v>
      </c>
      <c r="J4188" s="70">
        <v>15</v>
      </c>
      <c r="K4188" s="71">
        <v>1.026</v>
      </c>
      <c r="L4188" s="70">
        <v>0</v>
      </c>
      <c r="M4188" s="71">
        <v>0.70599999999999996</v>
      </c>
      <c r="N4188" s="72"/>
      <c r="O4188" s="73">
        <f>MIN(1,MAX(0,(1/(1+EXP(-(Assumptions!$B$5 + Assumptions!$B$6*$N4188))))*Assumptions!$B$3))</f>
        <v>3.9165722796764356E-2</v>
      </c>
      <c r="P4188" s="73">
        <f>VLOOKUP($F4188,Assumptions!$A$23:$B$27,2,FALSE)*Assumptions!$B$4</f>
        <v>0.35</v>
      </c>
      <c r="Q4188" s="74">
        <f t="shared" si="130"/>
        <v>30793.322045655023</v>
      </c>
      <c r="R4188" s="75" t="str">
        <f>IF($O4188&lt;Assumptions!$B$17,"A",IF($O4188&lt;Assumptions!$B$18,"B",IF($O4188&lt;Assumptions!$B$19,"C",IF($O4188&lt;Assumptions!$B$20,"D","E"))))</f>
        <v>B</v>
      </c>
      <c r="S4188" s="75">
        <f t="shared" si="131"/>
        <v>0</v>
      </c>
    </row>
    <row r="4189" spans="1:19" ht="17.399999999999999" x14ac:dyDescent="0.3">
      <c r="A4189" s="39" t="s">
        <v>783</v>
      </c>
      <c r="B4189" s="39" t="s">
        <v>62</v>
      </c>
      <c r="C4189" s="39" t="s">
        <v>135</v>
      </c>
      <c r="D4189" s="39" t="s">
        <v>26</v>
      </c>
      <c r="E4189" s="70" t="s">
        <v>39</v>
      </c>
      <c r="F4189" s="70" t="s">
        <v>28</v>
      </c>
      <c r="G4189" s="78">
        <v>45894</v>
      </c>
      <c r="H4189" s="78">
        <v>45992</v>
      </c>
      <c r="I4189" s="69">
        <v>2185219.46</v>
      </c>
      <c r="J4189" s="70">
        <v>0</v>
      </c>
      <c r="K4189" s="71">
        <v>1.03</v>
      </c>
      <c r="L4189" s="70">
        <v>0</v>
      </c>
      <c r="M4189" s="71">
        <v>0.70599999999999996</v>
      </c>
      <c r="N4189" s="72"/>
      <c r="O4189" s="73">
        <f>MIN(1,MAX(0,(1/(1+EXP(-(Assumptions!$B$5 + Assumptions!$B$6*$N4189))))*Assumptions!$B$3))</f>
        <v>3.9165722796764356E-2</v>
      </c>
      <c r="P4189" s="73">
        <f>VLOOKUP($F4189,Assumptions!$A$23:$B$27,2,FALSE)*Assumptions!$B$4</f>
        <v>0.35</v>
      </c>
      <c r="Q4189" s="74">
        <f t="shared" si="130"/>
        <v>29954.994867159283</v>
      </c>
      <c r="R4189" s="75" t="str">
        <f>IF($O4189&lt;Assumptions!$B$17,"A",IF($O4189&lt;Assumptions!$B$18,"B",IF($O4189&lt;Assumptions!$B$19,"C",IF($O4189&lt;Assumptions!$B$20,"D","E"))))</f>
        <v>B</v>
      </c>
      <c r="S4189" s="75">
        <f t="shared" si="131"/>
        <v>0</v>
      </c>
    </row>
    <row r="4190" spans="1:19" ht="17.399999999999999" x14ac:dyDescent="0.3">
      <c r="A4190" s="39" t="s">
        <v>785</v>
      </c>
      <c r="B4190" s="39" t="s">
        <v>56</v>
      </c>
      <c r="C4190" s="39" t="s">
        <v>144</v>
      </c>
      <c r="D4190" s="39" t="s">
        <v>26</v>
      </c>
      <c r="E4190" s="70" t="s">
        <v>43</v>
      </c>
      <c r="F4190" s="70" t="s">
        <v>36</v>
      </c>
      <c r="G4190" s="78">
        <v>44604</v>
      </c>
      <c r="H4190" s="78">
        <v>45658</v>
      </c>
      <c r="I4190" s="69">
        <v>7196379.8700000001</v>
      </c>
      <c r="J4190" s="70">
        <v>0</v>
      </c>
      <c r="K4190" s="71">
        <v>0.995</v>
      </c>
      <c r="L4190" s="70">
        <v>0</v>
      </c>
      <c r="M4190" s="71">
        <v>0.876</v>
      </c>
      <c r="N4190" s="72"/>
      <c r="O4190" s="73">
        <f>MIN(1,MAX(0,(1/(1+EXP(-(Assumptions!$B$5 + Assumptions!$B$6*$N4190))))*Assumptions!$B$3))</f>
        <v>3.9165722796764356E-2</v>
      </c>
      <c r="P4190" s="73">
        <f>VLOOKUP($F4190,Assumptions!$A$23:$B$27,2,FALSE)*Assumptions!$B$4</f>
        <v>0.55000000000000004</v>
      </c>
      <c r="Q4190" s="74">
        <f t="shared" si="130"/>
        <v>155018.28052074934</v>
      </c>
      <c r="R4190" s="75" t="str">
        <f>IF($O4190&lt;Assumptions!$B$17,"A",IF($O4190&lt;Assumptions!$B$18,"B",IF($O4190&lt;Assumptions!$B$19,"C",IF($O4190&lt;Assumptions!$B$20,"D","E"))))</f>
        <v>B</v>
      </c>
      <c r="S4190" s="75">
        <f t="shared" si="131"/>
        <v>0</v>
      </c>
    </row>
    <row r="4191" spans="1:19" ht="17.399999999999999" x14ac:dyDescent="0.3">
      <c r="A4191" s="39" t="s">
        <v>785</v>
      </c>
      <c r="B4191" s="39" t="s">
        <v>56</v>
      </c>
      <c r="C4191" s="39" t="s">
        <v>144</v>
      </c>
      <c r="D4191" s="39" t="s">
        <v>26</v>
      </c>
      <c r="E4191" s="70" t="s">
        <v>43</v>
      </c>
      <c r="F4191" s="70" t="s">
        <v>36</v>
      </c>
      <c r="G4191" s="78">
        <v>44604</v>
      </c>
      <c r="H4191" s="78">
        <v>45689</v>
      </c>
      <c r="I4191" s="69">
        <v>7023809.9000000004</v>
      </c>
      <c r="J4191" s="70">
        <v>0</v>
      </c>
      <c r="K4191" s="71">
        <v>1.0720000000000001</v>
      </c>
      <c r="L4191" s="70">
        <v>0</v>
      </c>
      <c r="M4191" s="71">
        <v>0.876</v>
      </c>
      <c r="N4191" s="72"/>
      <c r="O4191" s="73">
        <f>MIN(1,MAX(0,(1/(1+EXP(-(Assumptions!$B$5 + Assumptions!$B$6*$N4191))))*Assumptions!$B$3))</f>
        <v>3.9165722796764356E-2</v>
      </c>
      <c r="P4191" s="73">
        <f>VLOOKUP($F4191,Assumptions!$A$23:$B$27,2,FALSE)*Assumptions!$B$4</f>
        <v>0.55000000000000004</v>
      </c>
      <c r="Q4191" s="74">
        <f t="shared" si="130"/>
        <v>151300.92533631306</v>
      </c>
      <c r="R4191" s="75" t="str">
        <f>IF($O4191&lt;Assumptions!$B$17,"A",IF($O4191&lt;Assumptions!$B$18,"B",IF($O4191&lt;Assumptions!$B$19,"C",IF($O4191&lt;Assumptions!$B$20,"D","E"))))</f>
        <v>B</v>
      </c>
      <c r="S4191" s="75">
        <f t="shared" si="131"/>
        <v>0</v>
      </c>
    </row>
    <row r="4192" spans="1:19" ht="17.399999999999999" x14ac:dyDescent="0.3">
      <c r="A4192" s="39" t="s">
        <v>785</v>
      </c>
      <c r="B4192" s="39" t="s">
        <v>56</v>
      </c>
      <c r="C4192" s="39" t="s">
        <v>144</v>
      </c>
      <c r="D4192" s="39" t="s">
        <v>26</v>
      </c>
      <c r="E4192" s="70" t="s">
        <v>43</v>
      </c>
      <c r="F4192" s="70" t="s">
        <v>36</v>
      </c>
      <c r="G4192" s="78">
        <v>44604</v>
      </c>
      <c r="H4192" s="78">
        <v>45717</v>
      </c>
      <c r="I4192" s="69">
        <v>6865555.8799999999</v>
      </c>
      <c r="J4192" s="70">
        <v>0</v>
      </c>
      <c r="K4192" s="71">
        <v>1.026</v>
      </c>
      <c r="L4192" s="70">
        <v>0</v>
      </c>
      <c r="M4192" s="71">
        <v>0.876</v>
      </c>
      <c r="N4192" s="72"/>
      <c r="O4192" s="73">
        <f>MIN(1,MAX(0,(1/(1+EXP(-(Assumptions!$B$5 + Assumptions!$B$6*$N4192))))*Assumptions!$B$3))</f>
        <v>3.9165722796764356E-2</v>
      </c>
      <c r="P4192" s="73">
        <f>VLOOKUP($F4192,Assumptions!$A$23:$B$27,2,FALSE)*Assumptions!$B$4</f>
        <v>0.55000000000000004</v>
      </c>
      <c r="Q4192" s="74">
        <f t="shared" si="130"/>
        <v>147891.95214297657</v>
      </c>
      <c r="R4192" s="75" t="str">
        <f>IF($O4192&lt;Assumptions!$B$17,"A",IF($O4192&lt;Assumptions!$B$18,"B",IF($O4192&lt;Assumptions!$B$19,"C",IF($O4192&lt;Assumptions!$B$20,"D","E"))))</f>
        <v>B</v>
      </c>
      <c r="S4192" s="75">
        <f t="shared" si="131"/>
        <v>0</v>
      </c>
    </row>
    <row r="4193" spans="1:19" ht="17.399999999999999" x14ac:dyDescent="0.3">
      <c r="A4193" s="39" t="s">
        <v>785</v>
      </c>
      <c r="B4193" s="39" t="s">
        <v>56</v>
      </c>
      <c r="C4193" s="39" t="s">
        <v>144</v>
      </c>
      <c r="D4193" s="39" t="s">
        <v>26</v>
      </c>
      <c r="E4193" s="70" t="s">
        <v>43</v>
      </c>
      <c r="F4193" s="70" t="s">
        <v>36</v>
      </c>
      <c r="G4193" s="78">
        <v>44604</v>
      </c>
      <c r="H4193" s="78">
        <v>45748</v>
      </c>
      <c r="I4193" s="69">
        <v>6699731.3099999996</v>
      </c>
      <c r="J4193" s="70">
        <v>15</v>
      </c>
      <c r="K4193" s="71">
        <v>0.99299999999999999</v>
      </c>
      <c r="L4193" s="70">
        <v>0</v>
      </c>
      <c r="M4193" s="71">
        <v>0.876</v>
      </c>
      <c r="N4193" s="72"/>
      <c r="O4193" s="73">
        <f>MIN(1,MAX(0,(1/(1+EXP(-(Assumptions!$B$5 + Assumptions!$B$6*$N4193))))*Assumptions!$B$3))</f>
        <v>3.9165722796764356E-2</v>
      </c>
      <c r="P4193" s="73">
        <f>VLOOKUP($F4193,Assumptions!$A$23:$B$27,2,FALSE)*Assumptions!$B$4</f>
        <v>0.55000000000000004</v>
      </c>
      <c r="Q4193" s="74">
        <f t="shared" si="130"/>
        <v>144319.90061514461</v>
      </c>
      <c r="R4193" s="75" t="str">
        <f>IF($O4193&lt;Assumptions!$B$17,"A",IF($O4193&lt;Assumptions!$B$18,"B",IF($O4193&lt;Assumptions!$B$19,"C",IF($O4193&lt;Assumptions!$B$20,"D","E"))))</f>
        <v>B</v>
      </c>
      <c r="S4193" s="75">
        <f t="shared" si="131"/>
        <v>0</v>
      </c>
    </row>
    <row r="4194" spans="1:19" ht="17.399999999999999" x14ac:dyDescent="0.3">
      <c r="A4194" s="39" t="s">
        <v>785</v>
      </c>
      <c r="B4194" s="39" t="s">
        <v>56</v>
      </c>
      <c r="C4194" s="39" t="s">
        <v>144</v>
      </c>
      <c r="D4194" s="39" t="s">
        <v>26</v>
      </c>
      <c r="E4194" s="70" t="s">
        <v>43</v>
      </c>
      <c r="F4194" s="70" t="s">
        <v>36</v>
      </c>
      <c r="G4194" s="78">
        <v>44604</v>
      </c>
      <c r="H4194" s="78">
        <v>45778</v>
      </c>
      <c r="I4194" s="69">
        <v>6521407.5499999998</v>
      </c>
      <c r="J4194" s="70">
        <v>0</v>
      </c>
      <c r="K4194" s="71">
        <v>1.028</v>
      </c>
      <c r="L4194" s="70">
        <v>0</v>
      </c>
      <c r="M4194" s="71">
        <v>0.876</v>
      </c>
      <c r="N4194" s="72"/>
      <c r="O4194" s="73">
        <f>MIN(1,MAX(0,(1/(1+EXP(-(Assumptions!$B$5 + Assumptions!$B$6*$N4194))))*Assumptions!$B$3))</f>
        <v>3.9165722796764356E-2</v>
      </c>
      <c r="P4194" s="73">
        <f>VLOOKUP($F4194,Assumptions!$A$23:$B$27,2,FALSE)*Assumptions!$B$4</f>
        <v>0.55000000000000004</v>
      </c>
      <c r="Q4194" s="74">
        <f t="shared" si="130"/>
        <v>140478.60219141442</v>
      </c>
      <c r="R4194" s="75" t="str">
        <f>IF($O4194&lt;Assumptions!$B$17,"A",IF($O4194&lt;Assumptions!$B$18,"B",IF($O4194&lt;Assumptions!$B$19,"C",IF($O4194&lt;Assumptions!$B$20,"D","E"))))</f>
        <v>B</v>
      </c>
      <c r="S4194" s="75">
        <f t="shared" si="131"/>
        <v>0</v>
      </c>
    </row>
    <row r="4195" spans="1:19" ht="17.399999999999999" x14ac:dyDescent="0.3">
      <c r="A4195" s="39" t="s">
        <v>785</v>
      </c>
      <c r="B4195" s="39" t="s">
        <v>56</v>
      </c>
      <c r="C4195" s="39" t="s">
        <v>144</v>
      </c>
      <c r="D4195" s="39" t="s">
        <v>26</v>
      </c>
      <c r="E4195" s="70" t="s">
        <v>43</v>
      </c>
      <c r="F4195" s="70" t="s">
        <v>36</v>
      </c>
      <c r="G4195" s="78">
        <v>44604</v>
      </c>
      <c r="H4195" s="78">
        <v>45809</v>
      </c>
      <c r="I4195" s="69">
        <v>6521407.5499999998</v>
      </c>
      <c r="J4195" s="70">
        <v>185</v>
      </c>
      <c r="K4195" s="71">
        <v>0.17799999999999999</v>
      </c>
      <c r="L4195" s="70">
        <v>1</v>
      </c>
      <c r="M4195" s="71">
        <v>0.876</v>
      </c>
      <c r="N4195" s="72"/>
      <c r="O4195" s="73">
        <f>MIN(1,MAX(0,(1/(1+EXP(-(Assumptions!$B$5 + Assumptions!$B$6*$N4195))))*Assumptions!$B$3))</f>
        <v>3.9165722796764356E-2</v>
      </c>
      <c r="P4195" s="73">
        <f>VLOOKUP($F4195,Assumptions!$A$23:$B$27,2,FALSE)*Assumptions!$B$4</f>
        <v>0.55000000000000004</v>
      </c>
      <c r="Q4195" s="74">
        <f t="shared" si="130"/>
        <v>140478.60219141442</v>
      </c>
      <c r="R4195" s="75" t="str">
        <f>IF($O4195&lt;Assumptions!$B$17,"A",IF($O4195&lt;Assumptions!$B$18,"B",IF($O4195&lt;Assumptions!$B$19,"C",IF($O4195&lt;Assumptions!$B$20,"D","E"))))</f>
        <v>B</v>
      </c>
      <c r="S4195" s="75">
        <f t="shared" si="131"/>
        <v>1</v>
      </c>
    </row>
    <row r="4196" spans="1:19" ht="17.399999999999999" x14ac:dyDescent="0.3">
      <c r="A4196" s="39" t="s">
        <v>785</v>
      </c>
      <c r="B4196" s="39" t="s">
        <v>56</v>
      </c>
      <c r="C4196" s="39" t="s">
        <v>144</v>
      </c>
      <c r="D4196" s="39" t="s">
        <v>26</v>
      </c>
      <c r="E4196" s="70" t="s">
        <v>43</v>
      </c>
      <c r="F4196" s="70" t="s">
        <v>36</v>
      </c>
      <c r="G4196" s="78">
        <v>44604</v>
      </c>
      <c r="H4196" s="78">
        <v>45839</v>
      </c>
      <c r="I4196" s="69">
        <v>6521407.5499999998</v>
      </c>
      <c r="J4196" s="70">
        <v>999</v>
      </c>
      <c r="K4196" s="71">
        <v>0.112</v>
      </c>
      <c r="L4196" s="70">
        <v>1</v>
      </c>
      <c r="M4196" s="71">
        <v>0.876</v>
      </c>
      <c r="N4196" s="72"/>
      <c r="O4196" s="73">
        <f>MIN(1,MAX(0,(1/(1+EXP(-(Assumptions!$B$5 + Assumptions!$B$6*$N4196))))*Assumptions!$B$3))</f>
        <v>3.9165722796764356E-2</v>
      </c>
      <c r="P4196" s="73">
        <f>VLOOKUP($F4196,Assumptions!$A$23:$B$27,2,FALSE)*Assumptions!$B$4</f>
        <v>0.55000000000000004</v>
      </c>
      <c r="Q4196" s="74">
        <f t="shared" si="130"/>
        <v>140478.60219141442</v>
      </c>
      <c r="R4196" s="75" t="str">
        <f>IF($O4196&lt;Assumptions!$B$17,"A",IF($O4196&lt;Assumptions!$B$18,"B",IF($O4196&lt;Assumptions!$B$19,"C",IF($O4196&lt;Assumptions!$B$20,"D","E"))))</f>
        <v>B</v>
      </c>
      <c r="S4196" s="75">
        <f t="shared" si="131"/>
        <v>1</v>
      </c>
    </row>
    <row r="4197" spans="1:19" ht="17.399999999999999" x14ac:dyDescent="0.3">
      <c r="A4197" s="39" t="s">
        <v>785</v>
      </c>
      <c r="B4197" s="39" t="s">
        <v>56</v>
      </c>
      <c r="C4197" s="39" t="s">
        <v>144</v>
      </c>
      <c r="D4197" s="39" t="s">
        <v>26</v>
      </c>
      <c r="E4197" s="70" t="s">
        <v>43</v>
      </c>
      <c r="F4197" s="70" t="s">
        <v>36</v>
      </c>
      <c r="G4197" s="78">
        <v>44604</v>
      </c>
      <c r="H4197" s="78">
        <v>45870</v>
      </c>
      <c r="I4197" s="69">
        <v>6521407.5499999998</v>
      </c>
      <c r="J4197" s="70">
        <v>999</v>
      </c>
      <c r="K4197" s="71">
        <v>0.10199999999999999</v>
      </c>
      <c r="L4197" s="70">
        <v>1</v>
      </c>
      <c r="M4197" s="71">
        <v>0.876</v>
      </c>
      <c r="N4197" s="72"/>
      <c r="O4197" s="73">
        <f>MIN(1,MAX(0,(1/(1+EXP(-(Assumptions!$B$5 + Assumptions!$B$6*$N4197))))*Assumptions!$B$3))</f>
        <v>3.9165722796764356E-2</v>
      </c>
      <c r="P4197" s="73">
        <f>VLOOKUP($F4197,Assumptions!$A$23:$B$27,2,FALSE)*Assumptions!$B$4</f>
        <v>0.55000000000000004</v>
      </c>
      <c r="Q4197" s="74">
        <f t="shared" si="130"/>
        <v>140478.60219141442</v>
      </c>
      <c r="R4197" s="75" t="str">
        <f>IF($O4197&lt;Assumptions!$B$17,"A",IF($O4197&lt;Assumptions!$B$18,"B",IF($O4197&lt;Assumptions!$B$19,"C",IF($O4197&lt;Assumptions!$B$20,"D","E"))))</f>
        <v>B</v>
      </c>
      <c r="S4197" s="75">
        <f t="shared" si="131"/>
        <v>1</v>
      </c>
    </row>
    <row r="4198" spans="1:19" ht="17.399999999999999" x14ac:dyDescent="0.3">
      <c r="A4198" s="39" t="s">
        <v>785</v>
      </c>
      <c r="B4198" s="39" t="s">
        <v>56</v>
      </c>
      <c r="C4198" s="39" t="s">
        <v>144</v>
      </c>
      <c r="D4198" s="39" t="s">
        <v>26</v>
      </c>
      <c r="E4198" s="70" t="s">
        <v>43</v>
      </c>
      <c r="F4198" s="70" t="s">
        <v>36</v>
      </c>
      <c r="G4198" s="78">
        <v>44604</v>
      </c>
      <c r="H4198" s="78">
        <v>45901</v>
      </c>
      <c r="I4198" s="69">
        <v>6521407.5499999998</v>
      </c>
      <c r="J4198" s="70">
        <v>999</v>
      </c>
      <c r="K4198" s="71">
        <v>0.186</v>
      </c>
      <c r="L4198" s="70">
        <v>1</v>
      </c>
      <c r="M4198" s="71">
        <v>0.876</v>
      </c>
      <c r="N4198" s="72"/>
      <c r="O4198" s="73">
        <f>MIN(1,MAX(0,(1/(1+EXP(-(Assumptions!$B$5 + Assumptions!$B$6*$N4198))))*Assumptions!$B$3))</f>
        <v>3.9165722796764356E-2</v>
      </c>
      <c r="P4198" s="73">
        <f>VLOOKUP($F4198,Assumptions!$A$23:$B$27,2,FALSE)*Assumptions!$B$4</f>
        <v>0.55000000000000004</v>
      </c>
      <c r="Q4198" s="74">
        <f t="shared" si="130"/>
        <v>140478.60219141442</v>
      </c>
      <c r="R4198" s="75" t="str">
        <f>IF($O4198&lt;Assumptions!$B$17,"A",IF($O4198&lt;Assumptions!$B$18,"B",IF($O4198&lt;Assumptions!$B$19,"C",IF($O4198&lt;Assumptions!$B$20,"D","E"))))</f>
        <v>B</v>
      </c>
      <c r="S4198" s="75">
        <f t="shared" si="131"/>
        <v>1</v>
      </c>
    </row>
    <row r="4199" spans="1:19" ht="17.399999999999999" x14ac:dyDescent="0.3">
      <c r="A4199" s="39" t="s">
        <v>785</v>
      </c>
      <c r="B4199" s="39" t="s">
        <v>56</v>
      </c>
      <c r="C4199" s="39" t="s">
        <v>144</v>
      </c>
      <c r="D4199" s="39" t="s">
        <v>26</v>
      </c>
      <c r="E4199" s="70" t="s">
        <v>43</v>
      </c>
      <c r="F4199" s="70" t="s">
        <v>36</v>
      </c>
      <c r="G4199" s="78">
        <v>44604</v>
      </c>
      <c r="H4199" s="78">
        <v>45931</v>
      </c>
      <c r="I4199" s="69">
        <v>6521407.5499999998</v>
      </c>
      <c r="J4199" s="70">
        <v>999</v>
      </c>
      <c r="K4199" s="71">
        <v>0.11600000000000001</v>
      </c>
      <c r="L4199" s="70">
        <v>1</v>
      </c>
      <c r="M4199" s="71">
        <v>0.876</v>
      </c>
      <c r="N4199" s="72"/>
      <c r="O4199" s="73">
        <f>MIN(1,MAX(0,(1/(1+EXP(-(Assumptions!$B$5 + Assumptions!$B$6*$N4199))))*Assumptions!$B$3))</f>
        <v>3.9165722796764356E-2</v>
      </c>
      <c r="P4199" s="73">
        <f>VLOOKUP($F4199,Assumptions!$A$23:$B$27,2,FALSE)*Assumptions!$B$4</f>
        <v>0.55000000000000004</v>
      </c>
      <c r="Q4199" s="74">
        <f t="shared" si="130"/>
        <v>140478.60219141442</v>
      </c>
      <c r="R4199" s="75" t="str">
        <f>IF($O4199&lt;Assumptions!$B$17,"A",IF($O4199&lt;Assumptions!$B$18,"B",IF($O4199&lt;Assumptions!$B$19,"C",IF($O4199&lt;Assumptions!$B$20,"D","E"))))</f>
        <v>B</v>
      </c>
      <c r="S4199" s="75">
        <f t="shared" si="131"/>
        <v>1</v>
      </c>
    </row>
    <row r="4200" spans="1:19" ht="17.399999999999999" x14ac:dyDescent="0.3">
      <c r="A4200" s="39" t="s">
        <v>785</v>
      </c>
      <c r="B4200" s="39" t="s">
        <v>56</v>
      </c>
      <c r="C4200" s="39" t="s">
        <v>144</v>
      </c>
      <c r="D4200" s="39" t="s">
        <v>26</v>
      </c>
      <c r="E4200" s="70" t="s">
        <v>43</v>
      </c>
      <c r="F4200" s="70" t="s">
        <v>36</v>
      </c>
      <c r="G4200" s="78">
        <v>44604</v>
      </c>
      <c r="H4200" s="78">
        <v>45962</v>
      </c>
      <c r="I4200" s="69">
        <v>6521407.5499999998</v>
      </c>
      <c r="J4200" s="70">
        <v>999</v>
      </c>
      <c r="K4200" s="71">
        <v>0.11600000000000001</v>
      </c>
      <c r="L4200" s="70">
        <v>1</v>
      </c>
      <c r="M4200" s="71">
        <v>0.876</v>
      </c>
      <c r="N4200" s="72"/>
      <c r="O4200" s="73">
        <f>MIN(1,MAX(0,(1/(1+EXP(-(Assumptions!$B$5 + Assumptions!$B$6*$N4200))))*Assumptions!$B$3))</f>
        <v>3.9165722796764356E-2</v>
      </c>
      <c r="P4200" s="73">
        <f>VLOOKUP($F4200,Assumptions!$A$23:$B$27,2,FALSE)*Assumptions!$B$4</f>
        <v>0.55000000000000004</v>
      </c>
      <c r="Q4200" s="74">
        <f t="shared" si="130"/>
        <v>140478.60219141442</v>
      </c>
      <c r="R4200" s="75" t="str">
        <f>IF($O4200&lt;Assumptions!$B$17,"A",IF($O4200&lt;Assumptions!$B$18,"B",IF($O4200&lt;Assumptions!$B$19,"C",IF($O4200&lt;Assumptions!$B$20,"D","E"))))</f>
        <v>B</v>
      </c>
      <c r="S4200" s="75">
        <f t="shared" si="131"/>
        <v>1</v>
      </c>
    </row>
    <row r="4201" spans="1:19" ht="17.399999999999999" x14ac:dyDescent="0.3">
      <c r="A4201" s="39" t="s">
        <v>785</v>
      </c>
      <c r="B4201" s="39" t="s">
        <v>56</v>
      </c>
      <c r="C4201" s="39" t="s">
        <v>144</v>
      </c>
      <c r="D4201" s="39" t="s">
        <v>26</v>
      </c>
      <c r="E4201" s="70" t="s">
        <v>43</v>
      </c>
      <c r="F4201" s="70" t="s">
        <v>36</v>
      </c>
      <c r="G4201" s="78">
        <v>44604</v>
      </c>
      <c r="H4201" s="78">
        <v>45992</v>
      </c>
      <c r="I4201" s="69">
        <v>6521407.5499999998</v>
      </c>
      <c r="J4201" s="70">
        <v>999</v>
      </c>
      <c r="K4201" s="71">
        <v>0.03</v>
      </c>
      <c r="L4201" s="70">
        <v>1</v>
      </c>
      <c r="M4201" s="71">
        <v>0.876</v>
      </c>
      <c r="N4201" s="72"/>
      <c r="O4201" s="73">
        <f>MIN(1,MAX(0,(1/(1+EXP(-(Assumptions!$B$5 + Assumptions!$B$6*$N4201))))*Assumptions!$B$3))</f>
        <v>3.9165722796764356E-2</v>
      </c>
      <c r="P4201" s="73">
        <f>VLOOKUP($F4201,Assumptions!$A$23:$B$27,2,FALSE)*Assumptions!$B$4</f>
        <v>0.55000000000000004</v>
      </c>
      <c r="Q4201" s="74">
        <f t="shared" si="130"/>
        <v>140478.60219141442</v>
      </c>
      <c r="R4201" s="75" t="str">
        <f>IF($O4201&lt;Assumptions!$B$17,"A",IF($O4201&lt;Assumptions!$B$18,"B",IF($O4201&lt;Assumptions!$B$19,"C",IF($O4201&lt;Assumptions!$B$20,"D","E"))))</f>
        <v>B</v>
      </c>
      <c r="S4201" s="75">
        <f t="shared" si="131"/>
        <v>1</v>
      </c>
    </row>
    <row r="4202" spans="1:19" ht="17.399999999999999" x14ac:dyDescent="0.3">
      <c r="A4202" s="39" t="s">
        <v>787</v>
      </c>
      <c r="B4202" s="39" t="s">
        <v>78</v>
      </c>
      <c r="C4202" s="39" t="s">
        <v>135</v>
      </c>
      <c r="D4202" s="39" t="s">
        <v>22</v>
      </c>
      <c r="E4202" s="70" t="s">
        <v>23</v>
      </c>
      <c r="F4202" s="70" t="s">
        <v>40</v>
      </c>
      <c r="G4202" s="78">
        <v>44729</v>
      </c>
      <c r="H4202" s="78">
        <v>45658</v>
      </c>
      <c r="I4202" s="69">
        <v>4479396.6500000004</v>
      </c>
      <c r="J4202" s="70">
        <v>0</v>
      </c>
      <c r="K4202" s="71">
        <v>1.0469999999999999</v>
      </c>
      <c r="L4202" s="70">
        <v>0</v>
      </c>
      <c r="M4202" s="71">
        <v>0.68100000000000005</v>
      </c>
      <c r="N4202" s="72"/>
      <c r="O4202" s="73">
        <f>MIN(1,MAX(0,(1/(1+EXP(-(Assumptions!$B$5 + Assumptions!$B$6*$N4202))))*Assumptions!$B$3))</f>
        <v>3.9165722796764356E-2</v>
      </c>
      <c r="P4202" s="73">
        <f>VLOOKUP($F4202,Assumptions!$A$23:$B$27,2,FALSE)*Assumptions!$B$4</f>
        <v>0.7</v>
      </c>
      <c r="Q4202" s="74">
        <f t="shared" si="130"/>
        <v>122807.16524345842</v>
      </c>
      <c r="R4202" s="75" t="str">
        <f>IF($O4202&lt;Assumptions!$B$17,"A",IF($O4202&lt;Assumptions!$B$18,"B",IF($O4202&lt;Assumptions!$B$19,"C",IF($O4202&lt;Assumptions!$B$20,"D","E"))))</f>
        <v>B</v>
      </c>
      <c r="S4202" s="75">
        <f t="shared" si="131"/>
        <v>0</v>
      </c>
    </row>
    <row r="4203" spans="1:19" ht="17.399999999999999" x14ac:dyDescent="0.3">
      <c r="A4203" s="39" t="s">
        <v>787</v>
      </c>
      <c r="B4203" s="39" t="s">
        <v>78</v>
      </c>
      <c r="C4203" s="39" t="s">
        <v>135</v>
      </c>
      <c r="D4203" s="39" t="s">
        <v>22</v>
      </c>
      <c r="E4203" s="70" t="s">
        <v>23</v>
      </c>
      <c r="F4203" s="70" t="s">
        <v>40</v>
      </c>
      <c r="G4203" s="78">
        <v>44729</v>
      </c>
      <c r="H4203" s="78">
        <v>45689</v>
      </c>
      <c r="I4203" s="69">
        <v>4344084.66</v>
      </c>
      <c r="J4203" s="70">
        <v>0</v>
      </c>
      <c r="K4203" s="71">
        <v>1.1259999999999999</v>
      </c>
      <c r="L4203" s="70">
        <v>0</v>
      </c>
      <c r="M4203" s="71">
        <v>0.68100000000000005</v>
      </c>
      <c r="N4203" s="72"/>
      <c r="O4203" s="73">
        <f>MIN(1,MAX(0,(1/(1+EXP(-(Assumptions!$B$5 + Assumptions!$B$6*$N4203))))*Assumptions!$B$3))</f>
        <v>3.9165722796764356E-2</v>
      </c>
      <c r="P4203" s="73">
        <f>VLOOKUP($F4203,Assumptions!$A$23:$B$27,2,FALSE)*Assumptions!$B$4</f>
        <v>0.7</v>
      </c>
      <c r="Q4203" s="74">
        <f t="shared" si="130"/>
        <v>119097.45091946542</v>
      </c>
      <c r="R4203" s="75" t="str">
        <f>IF($O4203&lt;Assumptions!$B$17,"A",IF($O4203&lt;Assumptions!$B$18,"B",IF($O4203&lt;Assumptions!$B$19,"C",IF($O4203&lt;Assumptions!$B$20,"D","E"))))</f>
        <v>B</v>
      </c>
      <c r="S4203" s="75">
        <f t="shared" si="131"/>
        <v>0</v>
      </c>
    </row>
    <row r="4204" spans="1:19" ht="17.399999999999999" x14ac:dyDescent="0.3">
      <c r="A4204" s="39" t="s">
        <v>787</v>
      </c>
      <c r="B4204" s="39" t="s">
        <v>78</v>
      </c>
      <c r="C4204" s="39" t="s">
        <v>135</v>
      </c>
      <c r="D4204" s="39" t="s">
        <v>22</v>
      </c>
      <c r="E4204" s="70" t="s">
        <v>23</v>
      </c>
      <c r="F4204" s="70" t="s">
        <v>40</v>
      </c>
      <c r="G4204" s="78">
        <v>44729</v>
      </c>
      <c r="H4204" s="78">
        <v>45717</v>
      </c>
      <c r="I4204" s="69">
        <v>4229805.59</v>
      </c>
      <c r="J4204" s="70">
        <v>0</v>
      </c>
      <c r="K4204" s="71">
        <v>1.1240000000000001</v>
      </c>
      <c r="L4204" s="70">
        <v>0</v>
      </c>
      <c r="M4204" s="71">
        <v>0.68100000000000005</v>
      </c>
      <c r="N4204" s="72"/>
      <c r="O4204" s="73">
        <f>MIN(1,MAX(0,(1/(1+EXP(-(Assumptions!$B$5 + Assumptions!$B$6*$N4204))))*Assumptions!$B$3))</f>
        <v>3.9165722796764356E-2</v>
      </c>
      <c r="P4204" s="73">
        <f>VLOOKUP($F4204,Assumptions!$A$23:$B$27,2,FALSE)*Assumptions!$B$4</f>
        <v>0.7</v>
      </c>
      <c r="Q4204" s="74">
        <f t="shared" si="130"/>
        <v>115964.37525550101</v>
      </c>
      <c r="R4204" s="75" t="str">
        <f>IF($O4204&lt;Assumptions!$B$17,"A",IF($O4204&lt;Assumptions!$B$18,"B",IF($O4204&lt;Assumptions!$B$19,"C",IF($O4204&lt;Assumptions!$B$20,"D","E"))))</f>
        <v>B</v>
      </c>
      <c r="S4204" s="75">
        <f t="shared" si="131"/>
        <v>0</v>
      </c>
    </row>
    <row r="4205" spans="1:19" ht="17.399999999999999" x14ac:dyDescent="0.3">
      <c r="A4205" s="39" t="s">
        <v>787</v>
      </c>
      <c r="B4205" s="39" t="s">
        <v>78</v>
      </c>
      <c r="C4205" s="39" t="s">
        <v>135</v>
      </c>
      <c r="D4205" s="39" t="s">
        <v>22</v>
      </c>
      <c r="E4205" s="70" t="s">
        <v>23</v>
      </c>
      <c r="F4205" s="70" t="s">
        <v>40</v>
      </c>
      <c r="G4205" s="78">
        <v>44729</v>
      </c>
      <c r="H4205" s="78">
        <v>45748</v>
      </c>
      <c r="I4205" s="69">
        <v>4105369.24</v>
      </c>
      <c r="J4205" s="70">
        <v>15</v>
      </c>
      <c r="K4205" s="71">
        <v>1.147</v>
      </c>
      <c r="L4205" s="70">
        <v>0</v>
      </c>
      <c r="M4205" s="71">
        <v>0.68100000000000005</v>
      </c>
      <c r="N4205" s="72"/>
      <c r="O4205" s="73">
        <f>MIN(1,MAX(0,(1/(1+EXP(-(Assumptions!$B$5 + Assumptions!$B$6*$N4205))))*Assumptions!$B$3))</f>
        <v>3.9165722796764356E-2</v>
      </c>
      <c r="P4205" s="73">
        <f>VLOOKUP($F4205,Assumptions!$A$23:$B$27,2,FALSE)*Assumptions!$B$4</f>
        <v>0.7</v>
      </c>
      <c r="Q4205" s="74">
        <f t="shared" si="130"/>
        <v>112552.82754254222</v>
      </c>
      <c r="R4205" s="75" t="str">
        <f>IF($O4205&lt;Assumptions!$B$17,"A",IF($O4205&lt;Assumptions!$B$18,"B",IF($O4205&lt;Assumptions!$B$19,"C",IF($O4205&lt;Assumptions!$B$20,"D","E"))))</f>
        <v>B</v>
      </c>
      <c r="S4205" s="75">
        <f t="shared" si="131"/>
        <v>0</v>
      </c>
    </row>
    <row r="4206" spans="1:19" ht="17.399999999999999" x14ac:dyDescent="0.3">
      <c r="A4206" s="39" t="s">
        <v>787</v>
      </c>
      <c r="B4206" s="39" t="s">
        <v>78</v>
      </c>
      <c r="C4206" s="39" t="s">
        <v>135</v>
      </c>
      <c r="D4206" s="39" t="s">
        <v>22</v>
      </c>
      <c r="E4206" s="70" t="s">
        <v>23</v>
      </c>
      <c r="F4206" s="70" t="s">
        <v>40</v>
      </c>
      <c r="G4206" s="78">
        <v>44729</v>
      </c>
      <c r="H4206" s="78">
        <v>45778</v>
      </c>
      <c r="I4206" s="69">
        <v>3996094.29</v>
      </c>
      <c r="J4206" s="70">
        <v>0</v>
      </c>
      <c r="K4206" s="71">
        <v>1.087</v>
      </c>
      <c r="L4206" s="70">
        <v>0</v>
      </c>
      <c r="M4206" s="71">
        <v>0.68100000000000005</v>
      </c>
      <c r="N4206" s="72"/>
      <c r="O4206" s="73">
        <f>MIN(1,MAX(0,(1/(1+EXP(-(Assumptions!$B$5 + Assumptions!$B$6*$N4206))))*Assumptions!$B$3))</f>
        <v>3.9165722796764356E-2</v>
      </c>
      <c r="P4206" s="73">
        <f>VLOOKUP($F4206,Assumptions!$A$23:$B$27,2,FALSE)*Assumptions!$B$4</f>
        <v>0.7</v>
      </c>
      <c r="Q4206" s="74">
        <f t="shared" si="130"/>
        <v>109556.94486231101</v>
      </c>
      <c r="R4206" s="75" t="str">
        <f>IF($O4206&lt;Assumptions!$B$17,"A",IF($O4206&lt;Assumptions!$B$18,"B",IF($O4206&lt;Assumptions!$B$19,"C",IF($O4206&lt;Assumptions!$B$20,"D","E"))))</f>
        <v>B</v>
      </c>
      <c r="S4206" s="75">
        <f t="shared" si="131"/>
        <v>0</v>
      </c>
    </row>
    <row r="4207" spans="1:19" ht="17.399999999999999" x14ac:dyDescent="0.3">
      <c r="A4207" s="39" t="s">
        <v>787</v>
      </c>
      <c r="B4207" s="39" t="s">
        <v>78</v>
      </c>
      <c r="C4207" s="39" t="s">
        <v>135</v>
      </c>
      <c r="D4207" s="39" t="s">
        <v>22</v>
      </c>
      <c r="E4207" s="70" t="s">
        <v>23</v>
      </c>
      <c r="F4207" s="70" t="s">
        <v>40</v>
      </c>
      <c r="G4207" s="78">
        <v>44729</v>
      </c>
      <c r="H4207" s="78">
        <v>45809</v>
      </c>
      <c r="I4207" s="69">
        <v>3886122.32</v>
      </c>
      <c r="J4207" s="70">
        <v>0</v>
      </c>
      <c r="K4207" s="71">
        <v>0.96599999999999997</v>
      </c>
      <c r="L4207" s="70">
        <v>0</v>
      </c>
      <c r="M4207" s="71">
        <v>0.68100000000000005</v>
      </c>
      <c r="N4207" s="72"/>
      <c r="O4207" s="73">
        <f>MIN(1,MAX(0,(1/(1+EXP(-(Assumptions!$B$5 + Assumptions!$B$6*$N4207))))*Assumptions!$B$3))</f>
        <v>3.9165722796764356E-2</v>
      </c>
      <c r="P4207" s="73">
        <f>VLOOKUP($F4207,Assumptions!$A$23:$B$27,2,FALSE)*Assumptions!$B$4</f>
        <v>0.7</v>
      </c>
      <c r="Q4207" s="74">
        <f t="shared" si="130"/>
        <v>106541.95267760714</v>
      </c>
      <c r="R4207" s="75" t="str">
        <f>IF($O4207&lt;Assumptions!$B$17,"A",IF($O4207&lt;Assumptions!$B$18,"B",IF($O4207&lt;Assumptions!$B$19,"C",IF($O4207&lt;Assumptions!$B$20,"D","E"))))</f>
        <v>B</v>
      </c>
      <c r="S4207" s="75">
        <f t="shared" si="131"/>
        <v>0</v>
      </c>
    </row>
    <row r="4208" spans="1:19" ht="17.399999999999999" x14ac:dyDescent="0.3">
      <c r="A4208" s="39" t="s">
        <v>787</v>
      </c>
      <c r="B4208" s="39" t="s">
        <v>78</v>
      </c>
      <c r="C4208" s="39" t="s">
        <v>135</v>
      </c>
      <c r="D4208" s="39" t="s">
        <v>22</v>
      </c>
      <c r="E4208" s="70" t="s">
        <v>23</v>
      </c>
      <c r="F4208" s="70" t="s">
        <v>40</v>
      </c>
      <c r="G4208" s="78">
        <v>44729</v>
      </c>
      <c r="H4208" s="78">
        <v>45839</v>
      </c>
      <c r="I4208" s="69">
        <v>3762165.27</v>
      </c>
      <c r="J4208" s="70">
        <v>0</v>
      </c>
      <c r="K4208" s="71">
        <v>1.1479999999999999</v>
      </c>
      <c r="L4208" s="70">
        <v>0</v>
      </c>
      <c r="M4208" s="71">
        <v>0.68100000000000005</v>
      </c>
      <c r="N4208" s="72"/>
      <c r="O4208" s="73">
        <f>MIN(1,MAX(0,(1/(1+EXP(-(Assumptions!$B$5 + Assumptions!$B$6*$N4208))))*Assumptions!$B$3))</f>
        <v>3.9165722796764356E-2</v>
      </c>
      <c r="P4208" s="73">
        <f>VLOOKUP($F4208,Assumptions!$A$23:$B$27,2,FALSE)*Assumptions!$B$4</f>
        <v>0.7</v>
      </c>
      <c r="Q4208" s="74">
        <f t="shared" si="130"/>
        <v>103143.54545630388</v>
      </c>
      <c r="R4208" s="75" t="str">
        <f>IF($O4208&lt;Assumptions!$B$17,"A",IF($O4208&lt;Assumptions!$B$18,"B",IF($O4208&lt;Assumptions!$B$19,"C",IF($O4208&lt;Assumptions!$B$20,"D","E"))))</f>
        <v>B</v>
      </c>
      <c r="S4208" s="75">
        <f t="shared" si="131"/>
        <v>0</v>
      </c>
    </row>
    <row r="4209" spans="1:19" ht="17.399999999999999" x14ac:dyDescent="0.3">
      <c r="A4209" s="39" t="s">
        <v>787</v>
      </c>
      <c r="B4209" s="39" t="s">
        <v>78</v>
      </c>
      <c r="C4209" s="39" t="s">
        <v>135</v>
      </c>
      <c r="D4209" s="39" t="s">
        <v>22</v>
      </c>
      <c r="E4209" s="70" t="s">
        <v>23</v>
      </c>
      <c r="F4209" s="70" t="s">
        <v>40</v>
      </c>
      <c r="G4209" s="78">
        <v>44729</v>
      </c>
      <c r="H4209" s="78">
        <v>45870</v>
      </c>
      <c r="I4209" s="69">
        <v>3646223.11</v>
      </c>
      <c r="J4209" s="70">
        <v>0</v>
      </c>
      <c r="K4209" s="71">
        <v>0.99099999999999999</v>
      </c>
      <c r="L4209" s="70">
        <v>0</v>
      </c>
      <c r="M4209" s="71">
        <v>0.68100000000000005</v>
      </c>
      <c r="N4209" s="72"/>
      <c r="O4209" s="73">
        <f>MIN(1,MAX(0,(1/(1+EXP(-(Assumptions!$B$5 + Assumptions!$B$6*$N4209))))*Assumptions!$B$3))</f>
        <v>3.9165722796764356E-2</v>
      </c>
      <c r="P4209" s="73">
        <f>VLOOKUP($F4209,Assumptions!$A$23:$B$27,2,FALSE)*Assumptions!$B$4</f>
        <v>0.7</v>
      </c>
      <c r="Q4209" s="74">
        <f t="shared" si="130"/>
        <v>99964.874506991211</v>
      </c>
      <c r="R4209" s="75" t="str">
        <f>IF($O4209&lt;Assumptions!$B$17,"A",IF($O4209&lt;Assumptions!$B$18,"B",IF($O4209&lt;Assumptions!$B$19,"C",IF($O4209&lt;Assumptions!$B$20,"D","E"))))</f>
        <v>B</v>
      </c>
      <c r="S4209" s="75">
        <f t="shared" si="131"/>
        <v>0</v>
      </c>
    </row>
    <row r="4210" spans="1:19" ht="17.399999999999999" x14ac:dyDescent="0.3">
      <c r="A4210" s="39" t="s">
        <v>787</v>
      </c>
      <c r="B4210" s="39" t="s">
        <v>78</v>
      </c>
      <c r="C4210" s="39" t="s">
        <v>135</v>
      </c>
      <c r="D4210" s="39" t="s">
        <v>22</v>
      </c>
      <c r="E4210" s="70" t="s">
        <v>23</v>
      </c>
      <c r="F4210" s="70" t="s">
        <v>40</v>
      </c>
      <c r="G4210" s="78">
        <v>44729</v>
      </c>
      <c r="H4210" s="78">
        <v>45901</v>
      </c>
      <c r="I4210" s="69">
        <v>3537735.42</v>
      </c>
      <c r="J4210" s="70">
        <v>0</v>
      </c>
      <c r="K4210" s="71">
        <v>1.1020000000000001</v>
      </c>
      <c r="L4210" s="70">
        <v>0</v>
      </c>
      <c r="M4210" s="71">
        <v>0.68100000000000005</v>
      </c>
      <c r="N4210" s="72"/>
      <c r="O4210" s="73">
        <f>MIN(1,MAX(0,(1/(1+EXP(-(Assumptions!$B$5 + Assumptions!$B$6*$N4210))))*Assumptions!$B$3))</f>
        <v>3.9165722796764356E-2</v>
      </c>
      <c r="P4210" s="73">
        <f>VLOOKUP($F4210,Assumptions!$A$23:$B$27,2,FALSE)*Assumptions!$B$4</f>
        <v>0.7</v>
      </c>
      <c r="Q4210" s="74">
        <f t="shared" si="130"/>
        <v>96990.575351610285</v>
      </c>
      <c r="R4210" s="75" t="str">
        <f>IF($O4210&lt;Assumptions!$B$17,"A",IF($O4210&lt;Assumptions!$B$18,"B",IF($O4210&lt;Assumptions!$B$19,"C",IF($O4210&lt;Assumptions!$B$20,"D","E"))))</f>
        <v>B</v>
      </c>
      <c r="S4210" s="75">
        <f t="shared" si="131"/>
        <v>0</v>
      </c>
    </row>
    <row r="4211" spans="1:19" ht="17.399999999999999" x14ac:dyDescent="0.3">
      <c r="A4211" s="39" t="s">
        <v>787</v>
      </c>
      <c r="B4211" s="39" t="s">
        <v>78</v>
      </c>
      <c r="C4211" s="39" t="s">
        <v>135</v>
      </c>
      <c r="D4211" s="39" t="s">
        <v>22</v>
      </c>
      <c r="E4211" s="70" t="s">
        <v>23</v>
      </c>
      <c r="F4211" s="70" t="s">
        <v>40</v>
      </c>
      <c r="G4211" s="78">
        <v>44729</v>
      </c>
      <c r="H4211" s="78">
        <v>45931</v>
      </c>
      <c r="I4211" s="69">
        <v>3423959.74</v>
      </c>
      <c r="J4211" s="70">
        <v>15</v>
      </c>
      <c r="K4211" s="71">
        <v>1.0980000000000001</v>
      </c>
      <c r="L4211" s="70">
        <v>0</v>
      </c>
      <c r="M4211" s="71">
        <v>0.68100000000000005</v>
      </c>
      <c r="N4211" s="72"/>
      <c r="O4211" s="73">
        <f>MIN(1,MAX(0,(1/(1+EXP(-(Assumptions!$B$5 + Assumptions!$B$6*$N4211))))*Assumptions!$B$3))</f>
        <v>3.9165722796764356E-2</v>
      </c>
      <c r="P4211" s="73">
        <f>VLOOKUP($F4211,Assumptions!$A$23:$B$27,2,FALSE)*Assumptions!$B$4</f>
        <v>0.7</v>
      </c>
      <c r="Q4211" s="74">
        <f t="shared" si="130"/>
        <v>93871.300630884944</v>
      </c>
      <c r="R4211" s="75" t="str">
        <f>IF($O4211&lt;Assumptions!$B$17,"A",IF($O4211&lt;Assumptions!$B$18,"B",IF($O4211&lt;Assumptions!$B$19,"C",IF($O4211&lt;Assumptions!$B$20,"D","E"))))</f>
        <v>B</v>
      </c>
      <c r="S4211" s="75">
        <f t="shared" si="131"/>
        <v>0</v>
      </c>
    </row>
    <row r="4212" spans="1:19" ht="17.399999999999999" x14ac:dyDescent="0.3">
      <c r="A4212" s="39" t="s">
        <v>787</v>
      </c>
      <c r="B4212" s="39" t="s">
        <v>78</v>
      </c>
      <c r="C4212" s="39" t="s">
        <v>135</v>
      </c>
      <c r="D4212" s="39" t="s">
        <v>22</v>
      </c>
      <c r="E4212" s="70" t="s">
        <v>23</v>
      </c>
      <c r="F4212" s="70" t="s">
        <v>40</v>
      </c>
      <c r="G4212" s="78">
        <v>44729</v>
      </c>
      <c r="H4212" s="78">
        <v>45962</v>
      </c>
      <c r="I4212" s="69">
        <v>3326808.65</v>
      </c>
      <c r="J4212" s="70">
        <v>0</v>
      </c>
      <c r="K4212" s="71">
        <v>1.0429999999999999</v>
      </c>
      <c r="L4212" s="70">
        <v>0</v>
      </c>
      <c r="M4212" s="71">
        <v>0.68100000000000005</v>
      </c>
      <c r="N4212" s="72"/>
      <c r="O4212" s="73">
        <f>MIN(1,MAX(0,(1/(1+EXP(-(Assumptions!$B$5 + Assumptions!$B$6*$N4212))))*Assumptions!$B$3))</f>
        <v>3.9165722796764356E-2</v>
      </c>
      <c r="P4212" s="73">
        <f>VLOOKUP($F4212,Assumptions!$A$23:$B$27,2,FALSE)*Assumptions!$B$4</f>
        <v>0.7</v>
      </c>
      <c r="Q4212" s="74">
        <f t="shared" si="130"/>
        <v>91207.805768644495</v>
      </c>
      <c r="R4212" s="75" t="str">
        <f>IF($O4212&lt;Assumptions!$B$17,"A",IF($O4212&lt;Assumptions!$B$18,"B",IF($O4212&lt;Assumptions!$B$19,"C",IF($O4212&lt;Assumptions!$B$20,"D","E"))))</f>
        <v>B</v>
      </c>
      <c r="S4212" s="75">
        <f t="shared" si="131"/>
        <v>0</v>
      </c>
    </row>
    <row r="4213" spans="1:19" ht="17.399999999999999" x14ac:dyDescent="0.3">
      <c r="A4213" s="39" t="s">
        <v>787</v>
      </c>
      <c r="B4213" s="39" t="s">
        <v>78</v>
      </c>
      <c r="C4213" s="39" t="s">
        <v>135</v>
      </c>
      <c r="D4213" s="39" t="s">
        <v>22</v>
      </c>
      <c r="E4213" s="70" t="s">
        <v>23</v>
      </c>
      <c r="F4213" s="70" t="s">
        <v>40</v>
      </c>
      <c r="G4213" s="78">
        <v>44729</v>
      </c>
      <c r="H4213" s="78">
        <v>45992</v>
      </c>
      <c r="I4213" s="69">
        <v>3223910.99</v>
      </c>
      <c r="J4213" s="70">
        <v>65</v>
      </c>
      <c r="K4213" s="71">
        <v>0.83699999999999997</v>
      </c>
      <c r="L4213" s="70">
        <v>0</v>
      </c>
      <c r="M4213" s="71">
        <v>0.68100000000000005</v>
      </c>
      <c r="N4213" s="72"/>
      <c r="O4213" s="73">
        <f>MIN(1,MAX(0,(1/(1+EXP(-(Assumptions!$B$5 + Assumptions!$B$6*$N4213))))*Assumptions!$B$3))</f>
        <v>3.9165722796764356E-2</v>
      </c>
      <c r="P4213" s="73">
        <f>VLOOKUP($F4213,Assumptions!$A$23:$B$27,2,FALSE)*Assumptions!$B$4</f>
        <v>0.7</v>
      </c>
      <c r="Q4213" s="74">
        <f t="shared" si="130"/>
        <v>88386.762909047509</v>
      </c>
      <c r="R4213" s="75" t="str">
        <f>IF($O4213&lt;Assumptions!$B$17,"A",IF($O4213&lt;Assumptions!$B$18,"B",IF($O4213&lt;Assumptions!$B$19,"C",IF($O4213&lt;Assumptions!$B$20,"D","E"))))</f>
        <v>B</v>
      </c>
      <c r="S4213" s="75">
        <f t="shared" si="131"/>
        <v>0</v>
      </c>
    </row>
    <row r="4214" spans="1:19" ht="17.399999999999999" x14ac:dyDescent="0.3">
      <c r="A4214" s="39" t="s">
        <v>789</v>
      </c>
      <c r="B4214" s="39" t="s">
        <v>21</v>
      </c>
      <c r="C4214" s="39" t="s">
        <v>144</v>
      </c>
      <c r="D4214" s="39" t="s">
        <v>30</v>
      </c>
      <c r="E4214" s="70" t="s">
        <v>43</v>
      </c>
      <c r="F4214" s="70" t="s">
        <v>36</v>
      </c>
      <c r="G4214" s="78">
        <v>45827</v>
      </c>
      <c r="H4214" s="78">
        <v>45809</v>
      </c>
      <c r="I4214" s="69">
        <v>5063130.29</v>
      </c>
      <c r="J4214" s="70">
        <v>0</v>
      </c>
      <c r="K4214" s="71">
        <v>0.95599999999999996</v>
      </c>
      <c r="L4214" s="70">
        <v>0</v>
      </c>
      <c r="M4214" s="71">
        <v>0.92600000000000005</v>
      </c>
      <c r="N4214" s="72"/>
      <c r="O4214" s="73">
        <f>MIN(1,MAX(0,(1/(1+EXP(-(Assumptions!$B$5 + Assumptions!$B$6*$N4214))))*Assumptions!$B$3))</f>
        <v>3.9165722796764356E-2</v>
      </c>
      <c r="P4214" s="73">
        <f>VLOOKUP($F4214,Assumptions!$A$23:$B$27,2,FALSE)*Assumptions!$B$4</f>
        <v>0.55000000000000004</v>
      </c>
      <c r="Q4214" s="74">
        <f t="shared" si="130"/>
        <v>109065.63658212262</v>
      </c>
      <c r="R4214" s="75" t="str">
        <f>IF($O4214&lt;Assumptions!$B$17,"A",IF($O4214&lt;Assumptions!$B$18,"B",IF($O4214&lt;Assumptions!$B$19,"C",IF($O4214&lt;Assumptions!$B$20,"D","E"))))</f>
        <v>B</v>
      </c>
      <c r="S4214" s="75">
        <f t="shared" si="131"/>
        <v>0</v>
      </c>
    </row>
    <row r="4215" spans="1:19" ht="17.399999999999999" x14ac:dyDescent="0.3">
      <c r="A4215" s="39" t="s">
        <v>789</v>
      </c>
      <c r="B4215" s="39" t="s">
        <v>21</v>
      </c>
      <c r="C4215" s="39" t="s">
        <v>144</v>
      </c>
      <c r="D4215" s="39" t="s">
        <v>30</v>
      </c>
      <c r="E4215" s="70" t="s">
        <v>43</v>
      </c>
      <c r="F4215" s="70" t="s">
        <v>36</v>
      </c>
      <c r="G4215" s="78">
        <v>45827</v>
      </c>
      <c r="H4215" s="78">
        <v>45839</v>
      </c>
      <c r="I4215" s="69">
        <v>4956608.26</v>
      </c>
      <c r="J4215" s="70">
        <v>15</v>
      </c>
      <c r="K4215" s="71">
        <v>1.0580000000000001</v>
      </c>
      <c r="L4215" s="70">
        <v>0</v>
      </c>
      <c r="M4215" s="71">
        <v>0.92600000000000005</v>
      </c>
      <c r="N4215" s="72"/>
      <c r="O4215" s="73">
        <f>MIN(1,MAX(0,(1/(1+EXP(-(Assumptions!$B$5 + Assumptions!$B$6*$N4215))))*Assumptions!$B$3))</f>
        <v>3.9165722796764356E-2</v>
      </c>
      <c r="P4215" s="73">
        <f>VLOOKUP($F4215,Assumptions!$A$23:$B$27,2,FALSE)*Assumptions!$B$4</f>
        <v>0.55000000000000004</v>
      </c>
      <c r="Q4215" s="74">
        <f t="shared" si="130"/>
        <v>106771.02981782189</v>
      </c>
      <c r="R4215" s="75" t="str">
        <f>IF($O4215&lt;Assumptions!$B$17,"A",IF($O4215&lt;Assumptions!$B$18,"B",IF($O4215&lt;Assumptions!$B$19,"C",IF($O4215&lt;Assumptions!$B$20,"D","E"))))</f>
        <v>B</v>
      </c>
      <c r="S4215" s="75">
        <f t="shared" si="131"/>
        <v>0</v>
      </c>
    </row>
    <row r="4216" spans="1:19" ht="17.399999999999999" x14ac:dyDescent="0.3">
      <c r="A4216" s="39" t="s">
        <v>789</v>
      </c>
      <c r="B4216" s="39" t="s">
        <v>21</v>
      </c>
      <c r="C4216" s="39" t="s">
        <v>144</v>
      </c>
      <c r="D4216" s="39" t="s">
        <v>30</v>
      </c>
      <c r="E4216" s="70" t="s">
        <v>43</v>
      </c>
      <c r="F4216" s="70" t="s">
        <v>36</v>
      </c>
      <c r="G4216" s="78">
        <v>45827</v>
      </c>
      <c r="H4216" s="78">
        <v>45870</v>
      </c>
      <c r="I4216" s="69">
        <v>4820019.78</v>
      </c>
      <c r="J4216" s="70">
        <v>15</v>
      </c>
      <c r="K4216" s="71">
        <v>1.0489999999999999</v>
      </c>
      <c r="L4216" s="70">
        <v>0</v>
      </c>
      <c r="M4216" s="71">
        <v>0.92600000000000005</v>
      </c>
      <c r="N4216" s="72"/>
      <c r="O4216" s="73">
        <f>MIN(1,MAX(0,(1/(1+EXP(-(Assumptions!$B$5 + Assumptions!$B$6*$N4216))))*Assumptions!$B$3))</f>
        <v>3.9165722796764356E-2</v>
      </c>
      <c r="P4216" s="73">
        <f>VLOOKUP($F4216,Assumptions!$A$23:$B$27,2,FALSE)*Assumptions!$B$4</f>
        <v>0.55000000000000004</v>
      </c>
      <c r="Q4216" s="74">
        <f t="shared" si="130"/>
        <v>103828.75721812063</v>
      </c>
      <c r="R4216" s="75" t="str">
        <f>IF($O4216&lt;Assumptions!$B$17,"A",IF($O4216&lt;Assumptions!$B$18,"B",IF($O4216&lt;Assumptions!$B$19,"C",IF($O4216&lt;Assumptions!$B$20,"D","E"))))</f>
        <v>B</v>
      </c>
      <c r="S4216" s="75">
        <f t="shared" si="131"/>
        <v>0</v>
      </c>
    </row>
    <row r="4217" spans="1:19" ht="17.399999999999999" x14ac:dyDescent="0.3">
      <c r="A4217" s="39" t="s">
        <v>789</v>
      </c>
      <c r="B4217" s="39" t="s">
        <v>21</v>
      </c>
      <c r="C4217" s="39" t="s">
        <v>144</v>
      </c>
      <c r="D4217" s="39" t="s">
        <v>30</v>
      </c>
      <c r="E4217" s="70" t="s">
        <v>43</v>
      </c>
      <c r="F4217" s="70" t="s">
        <v>36</v>
      </c>
      <c r="G4217" s="78">
        <v>45827</v>
      </c>
      <c r="H4217" s="78">
        <v>45901</v>
      </c>
      <c r="I4217" s="69">
        <v>4712277.09</v>
      </c>
      <c r="J4217" s="70">
        <v>15</v>
      </c>
      <c r="K4217" s="71">
        <v>1.012</v>
      </c>
      <c r="L4217" s="70">
        <v>0</v>
      </c>
      <c r="M4217" s="71">
        <v>0.92600000000000005</v>
      </c>
      <c r="N4217" s="72"/>
      <c r="O4217" s="73">
        <f>MIN(1,MAX(0,(1/(1+EXP(-(Assumptions!$B$5 + Assumptions!$B$6*$N4217))))*Assumptions!$B$3))</f>
        <v>3.9165722796764356E-2</v>
      </c>
      <c r="P4217" s="73">
        <f>VLOOKUP($F4217,Assumptions!$A$23:$B$27,2,FALSE)*Assumptions!$B$4</f>
        <v>0.55000000000000004</v>
      </c>
      <c r="Q4217" s="74">
        <f t="shared" si="130"/>
        <v>101507.85603666588</v>
      </c>
      <c r="R4217" s="75" t="str">
        <f>IF($O4217&lt;Assumptions!$B$17,"A",IF($O4217&lt;Assumptions!$B$18,"B",IF($O4217&lt;Assumptions!$B$19,"C",IF($O4217&lt;Assumptions!$B$20,"D","E"))))</f>
        <v>B</v>
      </c>
      <c r="S4217" s="75">
        <f t="shared" si="131"/>
        <v>0</v>
      </c>
    </row>
    <row r="4218" spans="1:19" ht="17.399999999999999" x14ac:dyDescent="0.3">
      <c r="A4218" s="39" t="s">
        <v>789</v>
      </c>
      <c r="B4218" s="39" t="s">
        <v>21</v>
      </c>
      <c r="C4218" s="39" t="s">
        <v>144</v>
      </c>
      <c r="D4218" s="39" t="s">
        <v>30</v>
      </c>
      <c r="E4218" s="70" t="s">
        <v>43</v>
      </c>
      <c r="F4218" s="70" t="s">
        <v>36</v>
      </c>
      <c r="G4218" s="78">
        <v>45827</v>
      </c>
      <c r="H4218" s="78">
        <v>45931</v>
      </c>
      <c r="I4218" s="69">
        <v>4605594.25</v>
      </c>
      <c r="J4218" s="70">
        <v>15</v>
      </c>
      <c r="K4218" s="71">
        <v>1.03</v>
      </c>
      <c r="L4218" s="70">
        <v>0</v>
      </c>
      <c r="M4218" s="71">
        <v>0.92600000000000005</v>
      </c>
      <c r="N4218" s="72"/>
      <c r="O4218" s="73">
        <f>MIN(1,MAX(0,(1/(1+EXP(-(Assumptions!$B$5 + Assumptions!$B$6*$N4218))))*Assumptions!$B$3))</f>
        <v>3.9165722796764356E-2</v>
      </c>
      <c r="P4218" s="73">
        <f>VLOOKUP($F4218,Assumptions!$A$23:$B$27,2,FALSE)*Assumptions!$B$4</f>
        <v>0.55000000000000004</v>
      </c>
      <c r="Q4218" s="74">
        <f t="shared" si="130"/>
        <v>99209.785240429526</v>
      </c>
      <c r="R4218" s="75" t="str">
        <f>IF($O4218&lt;Assumptions!$B$17,"A",IF($O4218&lt;Assumptions!$B$18,"B",IF($O4218&lt;Assumptions!$B$19,"C",IF($O4218&lt;Assumptions!$B$20,"D","E"))))</f>
        <v>B</v>
      </c>
      <c r="S4218" s="75">
        <f t="shared" si="131"/>
        <v>0</v>
      </c>
    </row>
    <row r="4219" spans="1:19" ht="17.399999999999999" x14ac:dyDescent="0.3">
      <c r="A4219" s="39" t="s">
        <v>789</v>
      </c>
      <c r="B4219" s="39" t="s">
        <v>21</v>
      </c>
      <c r="C4219" s="39" t="s">
        <v>144</v>
      </c>
      <c r="D4219" s="39" t="s">
        <v>30</v>
      </c>
      <c r="E4219" s="70" t="s">
        <v>43</v>
      </c>
      <c r="F4219" s="70" t="s">
        <v>36</v>
      </c>
      <c r="G4219" s="78">
        <v>45827</v>
      </c>
      <c r="H4219" s="78">
        <v>45962</v>
      </c>
      <c r="I4219" s="69">
        <v>4496309.47</v>
      </c>
      <c r="J4219" s="70">
        <v>0</v>
      </c>
      <c r="K4219" s="71">
        <v>1.0840000000000001</v>
      </c>
      <c r="L4219" s="70">
        <v>0</v>
      </c>
      <c r="M4219" s="71">
        <v>0.92600000000000005</v>
      </c>
      <c r="N4219" s="72"/>
      <c r="O4219" s="73">
        <f>MIN(1,MAX(0,(1/(1+EXP(-(Assumptions!$B$5 + Assumptions!$B$6*$N4219))))*Assumptions!$B$3))</f>
        <v>3.9165722796764356E-2</v>
      </c>
      <c r="P4219" s="73">
        <f>VLOOKUP($F4219,Assumptions!$A$23:$B$27,2,FALSE)*Assumptions!$B$4</f>
        <v>0.55000000000000004</v>
      </c>
      <c r="Q4219" s="74">
        <f t="shared" si="130"/>
        <v>96855.665670767543</v>
      </c>
      <c r="R4219" s="75" t="str">
        <f>IF($O4219&lt;Assumptions!$B$17,"A",IF($O4219&lt;Assumptions!$B$18,"B",IF($O4219&lt;Assumptions!$B$19,"C",IF($O4219&lt;Assumptions!$B$20,"D","E"))))</f>
        <v>B</v>
      </c>
      <c r="S4219" s="75">
        <f t="shared" si="131"/>
        <v>0</v>
      </c>
    </row>
    <row r="4220" spans="1:19" ht="17.399999999999999" x14ac:dyDescent="0.3">
      <c r="A4220" s="39" t="s">
        <v>789</v>
      </c>
      <c r="B4220" s="39" t="s">
        <v>21</v>
      </c>
      <c r="C4220" s="39" t="s">
        <v>144</v>
      </c>
      <c r="D4220" s="39" t="s">
        <v>30</v>
      </c>
      <c r="E4220" s="70" t="s">
        <v>43</v>
      </c>
      <c r="F4220" s="70" t="s">
        <v>36</v>
      </c>
      <c r="G4220" s="78">
        <v>45827</v>
      </c>
      <c r="H4220" s="78">
        <v>45992</v>
      </c>
      <c r="I4220" s="69">
        <v>4374438.6100000003</v>
      </c>
      <c r="J4220" s="70">
        <v>15</v>
      </c>
      <c r="K4220" s="71">
        <v>1.0609999999999999</v>
      </c>
      <c r="L4220" s="70">
        <v>0</v>
      </c>
      <c r="M4220" s="71">
        <v>0.92600000000000005</v>
      </c>
      <c r="N4220" s="72"/>
      <c r="O4220" s="73">
        <f>MIN(1,MAX(0,(1/(1+EXP(-(Assumptions!$B$5 + Assumptions!$B$6*$N4220))))*Assumptions!$B$3))</f>
        <v>3.9165722796764356E-2</v>
      </c>
      <c r="P4220" s="73">
        <f>VLOOKUP($F4220,Assumptions!$A$23:$B$27,2,FALSE)*Assumptions!$B$4</f>
        <v>0.55000000000000004</v>
      </c>
      <c r="Q4220" s="74">
        <f t="shared" si="130"/>
        <v>94230.427494897769</v>
      </c>
      <c r="R4220" s="75" t="str">
        <f>IF($O4220&lt;Assumptions!$B$17,"A",IF($O4220&lt;Assumptions!$B$18,"B",IF($O4220&lt;Assumptions!$B$19,"C",IF($O4220&lt;Assumptions!$B$20,"D","E"))))</f>
        <v>B</v>
      </c>
      <c r="S4220" s="75">
        <f t="shared" si="131"/>
        <v>0</v>
      </c>
    </row>
    <row r="4221" spans="1:19" ht="17.399999999999999" x14ac:dyDescent="0.3">
      <c r="A4221" s="39" t="s">
        <v>791</v>
      </c>
      <c r="B4221" s="39" t="s">
        <v>53</v>
      </c>
      <c r="C4221" s="39" t="s">
        <v>135</v>
      </c>
      <c r="D4221" s="39" t="s">
        <v>38</v>
      </c>
      <c r="E4221" s="70" t="s">
        <v>27</v>
      </c>
      <c r="F4221" s="70" t="s">
        <v>28</v>
      </c>
      <c r="G4221" s="78">
        <v>43749</v>
      </c>
      <c r="H4221" s="78">
        <v>45658</v>
      </c>
      <c r="I4221" s="69">
        <v>2243891.96</v>
      </c>
      <c r="J4221" s="70">
        <v>0</v>
      </c>
      <c r="K4221" s="71">
        <v>1.0720000000000001</v>
      </c>
      <c r="L4221" s="70">
        <v>0</v>
      </c>
      <c r="M4221" s="71">
        <v>0.80600000000000005</v>
      </c>
      <c r="N4221" s="72"/>
      <c r="O4221" s="73">
        <f>MIN(1,MAX(0,(1/(1+EXP(-(Assumptions!$B$5 + Assumptions!$B$6*$N4221))))*Assumptions!$B$3))</f>
        <v>3.9165722796764356E-2</v>
      </c>
      <c r="P4221" s="73">
        <f>VLOOKUP($F4221,Assumptions!$A$23:$B$27,2,FALSE)*Assumptions!$B$4</f>
        <v>0.35</v>
      </c>
      <c r="Q4221" s="74">
        <f t="shared" si="130"/>
        <v>30759.277671936885</v>
      </c>
      <c r="R4221" s="75" t="str">
        <f>IF($O4221&lt;Assumptions!$B$17,"A",IF($O4221&lt;Assumptions!$B$18,"B",IF($O4221&lt;Assumptions!$B$19,"C",IF($O4221&lt;Assumptions!$B$20,"D","E"))))</f>
        <v>B</v>
      </c>
      <c r="S4221" s="75">
        <f t="shared" si="131"/>
        <v>0</v>
      </c>
    </row>
    <row r="4222" spans="1:19" ht="17.399999999999999" x14ac:dyDescent="0.3">
      <c r="A4222" s="39" t="s">
        <v>791</v>
      </c>
      <c r="B4222" s="39" t="s">
        <v>53</v>
      </c>
      <c r="C4222" s="39" t="s">
        <v>135</v>
      </c>
      <c r="D4222" s="39" t="s">
        <v>38</v>
      </c>
      <c r="E4222" s="70" t="s">
        <v>27</v>
      </c>
      <c r="F4222" s="70" t="s">
        <v>28</v>
      </c>
      <c r="G4222" s="78">
        <v>43749</v>
      </c>
      <c r="H4222" s="78">
        <v>45689</v>
      </c>
      <c r="I4222" s="69">
        <v>2182979.61</v>
      </c>
      <c r="J4222" s="70">
        <v>0</v>
      </c>
      <c r="K4222" s="71">
        <v>1.03</v>
      </c>
      <c r="L4222" s="70">
        <v>0</v>
      </c>
      <c r="M4222" s="71">
        <v>0.80600000000000005</v>
      </c>
      <c r="N4222" s="72"/>
      <c r="O4222" s="73">
        <f>MIN(1,MAX(0,(1/(1+EXP(-(Assumptions!$B$5 + Assumptions!$B$6*$N4222))))*Assumptions!$B$3))</f>
        <v>3.9165722796764356E-2</v>
      </c>
      <c r="P4222" s="73">
        <f>VLOOKUP($F4222,Assumptions!$A$23:$B$27,2,FALSE)*Assumptions!$B$4</f>
        <v>0.35</v>
      </c>
      <c r="Q4222" s="74">
        <f t="shared" si="130"/>
        <v>29924.290996687065</v>
      </c>
      <c r="R4222" s="75" t="str">
        <f>IF($O4222&lt;Assumptions!$B$17,"A",IF($O4222&lt;Assumptions!$B$18,"B",IF($O4222&lt;Assumptions!$B$19,"C",IF($O4222&lt;Assumptions!$B$20,"D","E"))))</f>
        <v>B</v>
      </c>
      <c r="S4222" s="75">
        <f t="shared" si="131"/>
        <v>0</v>
      </c>
    </row>
    <row r="4223" spans="1:19" ht="17.399999999999999" x14ac:dyDescent="0.3">
      <c r="A4223" s="39" t="s">
        <v>791</v>
      </c>
      <c r="B4223" s="39" t="s">
        <v>53</v>
      </c>
      <c r="C4223" s="39" t="s">
        <v>135</v>
      </c>
      <c r="D4223" s="39" t="s">
        <v>38</v>
      </c>
      <c r="E4223" s="70" t="s">
        <v>27</v>
      </c>
      <c r="F4223" s="70" t="s">
        <v>28</v>
      </c>
      <c r="G4223" s="78">
        <v>43749</v>
      </c>
      <c r="H4223" s="78">
        <v>45717</v>
      </c>
      <c r="I4223" s="69">
        <v>2116666.2000000002</v>
      </c>
      <c r="J4223" s="70">
        <v>35</v>
      </c>
      <c r="K4223" s="71">
        <v>0.60599999999999998</v>
      </c>
      <c r="L4223" s="70">
        <v>0</v>
      </c>
      <c r="M4223" s="71">
        <v>0.80600000000000005</v>
      </c>
      <c r="N4223" s="72"/>
      <c r="O4223" s="73">
        <f>MIN(1,MAX(0,(1/(1+EXP(-(Assumptions!$B$5 + Assumptions!$B$6*$N4223))))*Assumptions!$B$3))</f>
        <v>3.9165722796764356E-2</v>
      </c>
      <c r="P4223" s="73">
        <f>VLOOKUP($F4223,Assumptions!$A$23:$B$27,2,FALSE)*Assumptions!$B$4</f>
        <v>0.35</v>
      </c>
      <c r="Q4223" s="74">
        <f t="shared" si="130"/>
        <v>29015.266574868205</v>
      </c>
      <c r="R4223" s="75" t="str">
        <f>IF($O4223&lt;Assumptions!$B$17,"A",IF($O4223&lt;Assumptions!$B$18,"B",IF($O4223&lt;Assumptions!$B$19,"C",IF($O4223&lt;Assumptions!$B$20,"D","E"))))</f>
        <v>B</v>
      </c>
      <c r="S4223" s="75">
        <f t="shared" si="131"/>
        <v>0</v>
      </c>
    </row>
    <row r="4224" spans="1:19" ht="17.399999999999999" x14ac:dyDescent="0.3">
      <c r="A4224" s="39" t="s">
        <v>791</v>
      </c>
      <c r="B4224" s="39" t="s">
        <v>53</v>
      </c>
      <c r="C4224" s="39" t="s">
        <v>135</v>
      </c>
      <c r="D4224" s="39" t="s">
        <v>38</v>
      </c>
      <c r="E4224" s="70" t="s">
        <v>27</v>
      </c>
      <c r="F4224" s="70" t="s">
        <v>28</v>
      </c>
      <c r="G4224" s="78">
        <v>43749</v>
      </c>
      <c r="H4224" s="78">
        <v>45748</v>
      </c>
      <c r="I4224" s="69">
        <v>2058208.01</v>
      </c>
      <c r="J4224" s="70">
        <v>95</v>
      </c>
      <c r="K4224" s="71">
        <v>0.13200000000000001</v>
      </c>
      <c r="L4224" s="70">
        <v>0</v>
      </c>
      <c r="M4224" s="71">
        <v>0.80600000000000005</v>
      </c>
      <c r="N4224" s="72"/>
      <c r="O4224" s="73">
        <f>MIN(1,MAX(0,(1/(1+EXP(-(Assumptions!$B$5 + Assumptions!$B$6*$N4224))))*Assumptions!$B$3))</f>
        <v>3.9165722796764356E-2</v>
      </c>
      <c r="P4224" s="73">
        <f>VLOOKUP($F4224,Assumptions!$A$23:$B$27,2,FALSE)*Assumptions!$B$4</f>
        <v>0.35</v>
      </c>
      <c r="Q4224" s="74">
        <f t="shared" si="130"/>
        <v>28213.921532208999</v>
      </c>
      <c r="R4224" s="75" t="str">
        <f>IF($O4224&lt;Assumptions!$B$17,"A",IF($O4224&lt;Assumptions!$B$18,"B",IF($O4224&lt;Assumptions!$B$19,"C",IF($O4224&lt;Assumptions!$B$20,"D","E"))))</f>
        <v>B</v>
      </c>
      <c r="S4224" s="75">
        <f t="shared" si="131"/>
        <v>0</v>
      </c>
    </row>
    <row r="4225" spans="1:19" ht="17.399999999999999" x14ac:dyDescent="0.3">
      <c r="A4225" s="39" t="s">
        <v>791</v>
      </c>
      <c r="B4225" s="39" t="s">
        <v>53</v>
      </c>
      <c r="C4225" s="39" t="s">
        <v>135</v>
      </c>
      <c r="D4225" s="39" t="s">
        <v>38</v>
      </c>
      <c r="E4225" s="70" t="s">
        <v>27</v>
      </c>
      <c r="F4225" s="70" t="s">
        <v>28</v>
      </c>
      <c r="G4225" s="78">
        <v>43749</v>
      </c>
      <c r="H4225" s="78">
        <v>45778</v>
      </c>
      <c r="I4225" s="69">
        <v>2001432.95</v>
      </c>
      <c r="J4225" s="70">
        <v>15</v>
      </c>
      <c r="K4225" s="71">
        <v>1.125</v>
      </c>
      <c r="L4225" s="70">
        <v>0</v>
      </c>
      <c r="M4225" s="71">
        <v>0.80600000000000005</v>
      </c>
      <c r="N4225" s="72"/>
      <c r="O4225" s="73">
        <f>MIN(1,MAX(0,(1/(1+EXP(-(Assumptions!$B$5 + Assumptions!$B$6*$N4225))))*Assumptions!$B$3))</f>
        <v>3.9165722796764356E-2</v>
      </c>
      <c r="P4225" s="73">
        <f>VLOOKUP($F4225,Assumptions!$A$23:$B$27,2,FALSE)*Assumptions!$B$4</f>
        <v>0.35</v>
      </c>
      <c r="Q4225" s="74">
        <f t="shared" ref="Q4225:Q4288" si="132">$I4225*$O4225*$P4225</f>
        <v>27435.648840603611</v>
      </c>
      <c r="R4225" s="75" t="str">
        <f>IF($O4225&lt;Assumptions!$B$17,"A",IF($O4225&lt;Assumptions!$B$18,"B",IF($O4225&lt;Assumptions!$B$19,"C",IF($O4225&lt;Assumptions!$B$20,"D","E"))))</f>
        <v>B</v>
      </c>
      <c r="S4225" s="75">
        <f t="shared" ref="S4225:S4288" si="133">--($J4225&gt;=180)</f>
        <v>0</v>
      </c>
    </row>
    <row r="4226" spans="1:19" ht="17.399999999999999" x14ac:dyDescent="0.3">
      <c r="A4226" s="39" t="s">
        <v>791</v>
      </c>
      <c r="B4226" s="39" t="s">
        <v>53</v>
      </c>
      <c r="C4226" s="39" t="s">
        <v>135</v>
      </c>
      <c r="D4226" s="39" t="s">
        <v>38</v>
      </c>
      <c r="E4226" s="70" t="s">
        <v>27</v>
      </c>
      <c r="F4226" s="70" t="s">
        <v>28</v>
      </c>
      <c r="G4226" s="78">
        <v>43749</v>
      </c>
      <c r="H4226" s="78">
        <v>45809</v>
      </c>
      <c r="I4226" s="69">
        <v>1939495.17</v>
      </c>
      <c r="J4226" s="70">
        <v>0</v>
      </c>
      <c r="K4226" s="71">
        <v>1.0900000000000001</v>
      </c>
      <c r="L4226" s="70">
        <v>0</v>
      </c>
      <c r="M4226" s="71">
        <v>0.80600000000000005</v>
      </c>
      <c r="N4226" s="72"/>
      <c r="O4226" s="73">
        <f>MIN(1,MAX(0,(1/(1+EXP(-(Assumptions!$B$5 + Assumptions!$B$6*$N4226))))*Assumptions!$B$3))</f>
        <v>3.9165722796764356E-2</v>
      </c>
      <c r="P4226" s="73">
        <f>VLOOKUP($F4226,Assumptions!$A$23:$B$27,2,FALSE)*Assumptions!$B$4</f>
        <v>0.35</v>
      </c>
      <c r="Q4226" s="74">
        <f t="shared" si="132"/>
        <v>26586.605567859173</v>
      </c>
      <c r="R4226" s="75" t="str">
        <f>IF($O4226&lt;Assumptions!$B$17,"A",IF($O4226&lt;Assumptions!$B$18,"B",IF($O4226&lt;Assumptions!$B$19,"C",IF($O4226&lt;Assumptions!$B$20,"D","E"))))</f>
        <v>B</v>
      </c>
      <c r="S4226" s="75">
        <f t="shared" si="133"/>
        <v>0</v>
      </c>
    </row>
    <row r="4227" spans="1:19" ht="17.399999999999999" x14ac:dyDescent="0.3">
      <c r="A4227" s="39" t="s">
        <v>791</v>
      </c>
      <c r="B4227" s="39" t="s">
        <v>53</v>
      </c>
      <c r="C4227" s="39" t="s">
        <v>135</v>
      </c>
      <c r="D4227" s="39" t="s">
        <v>38</v>
      </c>
      <c r="E4227" s="70" t="s">
        <v>27</v>
      </c>
      <c r="F4227" s="70" t="s">
        <v>28</v>
      </c>
      <c r="G4227" s="78">
        <v>43749</v>
      </c>
      <c r="H4227" s="78">
        <v>45839</v>
      </c>
      <c r="I4227" s="69">
        <v>1877184.4</v>
      </c>
      <c r="J4227" s="70">
        <v>0</v>
      </c>
      <c r="K4227" s="71">
        <v>0.95299999999999996</v>
      </c>
      <c r="L4227" s="70">
        <v>0</v>
      </c>
      <c r="M4227" s="71">
        <v>0.80600000000000005</v>
      </c>
      <c r="N4227" s="72"/>
      <c r="O4227" s="73">
        <f>MIN(1,MAX(0,(1/(1+EXP(-(Assumptions!$B$5 + Assumptions!$B$6*$N4227))))*Assumptions!$B$3))</f>
        <v>3.9165722796764356E-2</v>
      </c>
      <c r="P4227" s="73">
        <f>VLOOKUP($F4227,Assumptions!$A$23:$B$27,2,FALSE)*Assumptions!$B$4</f>
        <v>0.35</v>
      </c>
      <c r="Q4227" s="74">
        <f t="shared" si="132"/>
        <v>25732.449347083646</v>
      </c>
      <c r="R4227" s="75" t="str">
        <f>IF($O4227&lt;Assumptions!$B$17,"A",IF($O4227&lt;Assumptions!$B$18,"B",IF($O4227&lt;Assumptions!$B$19,"C",IF($O4227&lt;Assumptions!$B$20,"D","E"))))</f>
        <v>B</v>
      </c>
      <c r="S4227" s="75">
        <f t="shared" si="133"/>
        <v>0</v>
      </c>
    </row>
    <row r="4228" spans="1:19" ht="17.399999999999999" x14ac:dyDescent="0.3">
      <c r="A4228" s="39" t="s">
        <v>791</v>
      </c>
      <c r="B4228" s="39" t="s">
        <v>53</v>
      </c>
      <c r="C4228" s="39" t="s">
        <v>135</v>
      </c>
      <c r="D4228" s="39" t="s">
        <v>38</v>
      </c>
      <c r="E4228" s="70" t="s">
        <v>27</v>
      </c>
      <c r="F4228" s="70" t="s">
        <v>28</v>
      </c>
      <c r="G4228" s="78">
        <v>43749</v>
      </c>
      <c r="H4228" s="78">
        <v>45870</v>
      </c>
      <c r="I4228" s="69">
        <v>1826172.9</v>
      </c>
      <c r="J4228" s="70">
        <v>95</v>
      </c>
      <c r="K4228" s="71">
        <v>0.253</v>
      </c>
      <c r="L4228" s="70">
        <v>1</v>
      </c>
      <c r="M4228" s="71">
        <v>0.80600000000000005</v>
      </c>
      <c r="N4228" s="72"/>
      <c r="O4228" s="73">
        <f>MIN(1,MAX(0,(1/(1+EXP(-(Assumptions!$B$5 + Assumptions!$B$6*$N4228))))*Assumptions!$B$3))</f>
        <v>3.9165722796764356E-2</v>
      </c>
      <c r="P4228" s="73">
        <f>VLOOKUP($F4228,Assumptions!$A$23:$B$27,2,FALSE)*Assumptions!$B$4</f>
        <v>0.35</v>
      </c>
      <c r="Q4228" s="74">
        <f t="shared" si="132"/>
        <v>25033.183553127146</v>
      </c>
      <c r="R4228" s="75" t="str">
        <f>IF($O4228&lt;Assumptions!$B$17,"A",IF($O4228&lt;Assumptions!$B$18,"B",IF($O4228&lt;Assumptions!$B$19,"C",IF($O4228&lt;Assumptions!$B$20,"D","E"))))</f>
        <v>B</v>
      </c>
      <c r="S4228" s="75">
        <f t="shared" si="133"/>
        <v>0</v>
      </c>
    </row>
    <row r="4229" spans="1:19" ht="17.399999999999999" x14ac:dyDescent="0.3">
      <c r="A4229" s="39" t="s">
        <v>791</v>
      </c>
      <c r="B4229" s="39" t="s">
        <v>53</v>
      </c>
      <c r="C4229" s="39" t="s">
        <v>135</v>
      </c>
      <c r="D4229" s="39" t="s">
        <v>38</v>
      </c>
      <c r="E4229" s="70" t="s">
        <v>27</v>
      </c>
      <c r="F4229" s="70" t="s">
        <v>28</v>
      </c>
      <c r="G4229" s="78">
        <v>43749</v>
      </c>
      <c r="H4229" s="78">
        <v>45901</v>
      </c>
      <c r="I4229" s="69">
        <v>1773411.76</v>
      </c>
      <c r="J4229" s="70">
        <v>0</v>
      </c>
      <c r="K4229" s="71">
        <v>1</v>
      </c>
      <c r="L4229" s="70">
        <v>1</v>
      </c>
      <c r="M4229" s="71">
        <v>0.80600000000000005</v>
      </c>
      <c r="N4229" s="72"/>
      <c r="O4229" s="73">
        <f>MIN(1,MAX(0,(1/(1+EXP(-(Assumptions!$B$5 + Assumptions!$B$6*$N4229))))*Assumptions!$B$3))</f>
        <v>3.9165722796764356E-2</v>
      </c>
      <c r="P4229" s="73">
        <f>VLOOKUP($F4229,Assumptions!$A$23:$B$27,2,FALSE)*Assumptions!$B$4</f>
        <v>0.35</v>
      </c>
      <c r="Q4229" s="74">
        <f t="shared" si="132"/>
        <v>24309.933688838701</v>
      </c>
      <c r="R4229" s="75" t="str">
        <f>IF($O4229&lt;Assumptions!$B$17,"A",IF($O4229&lt;Assumptions!$B$18,"B",IF($O4229&lt;Assumptions!$B$19,"C",IF($O4229&lt;Assumptions!$B$20,"D","E"))))</f>
        <v>B</v>
      </c>
      <c r="S4229" s="75">
        <f t="shared" si="133"/>
        <v>0</v>
      </c>
    </row>
    <row r="4230" spans="1:19" ht="17.399999999999999" x14ac:dyDescent="0.3">
      <c r="A4230" s="39" t="s">
        <v>791</v>
      </c>
      <c r="B4230" s="39" t="s">
        <v>53</v>
      </c>
      <c r="C4230" s="39" t="s">
        <v>135</v>
      </c>
      <c r="D4230" s="39" t="s">
        <v>38</v>
      </c>
      <c r="E4230" s="70" t="s">
        <v>27</v>
      </c>
      <c r="F4230" s="70" t="s">
        <v>28</v>
      </c>
      <c r="G4230" s="78">
        <v>43749</v>
      </c>
      <c r="H4230" s="78">
        <v>45931</v>
      </c>
      <c r="I4230" s="69">
        <v>1717820.16</v>
      </c>
      <c r="J4230" s="70">
        <v>0</v>
      </c>
      <c r="K4230" s="71">
        <v>1.0680000000000001</v>
      </c>
      <c r="L4230" s="70">
        <v>1</v>
      </c>
      <c r="M4230" s="71">
        <v>0.80600000000000005</v>
      </c>
      <c r="N4230" s="72"/>
      <c r="O4230" s="73">
        <f>MIN(1,MAX(0,(1/(1+EXP(-(Assumptions!$B$5 + Assumptions!$B$6*$N4230))))*Assumptions!$B$3))</f>
        <v>3.9165722796764356E-2</v>
      </c>
      <c r="P4230" s="73">
        <f>VLOOKUP($F4230,Assumptions!$A$23:$B$27,2,FALSE)*Assumptions!$B$4</f>
        <v>0.35</v>
      </c>
      <c r="Q4230" s="74">
        <f t="shared" si="132"/>
        <v>23547.883870438684</v>
      </c>
      <c r="R4230" s="75" t="str">
        <f>IF($O4230&lt;Assumptions!$B$17,"A",IF($O4230&lt;Assumptions!$B$18,"B",IF($O4230&lt;Assumptions!$B$19,"C",IF($O4230&lt;Assumptions!$B$20,"D","E"))))</f>
        <v>B</v>
      </c>
      <c r="S4230" s="75">
        <f t="shared" si="133"/>
        <v>0</v>
      </c>
    </row>
    <row r="4231" spans="1:19" ht="17.399999999999999" x14ac:dyDescent="0.3">
      <c r="A4231" s="39" t="s">
        <v>791</v>
      </c>
      <c r="B4231" s="39" t="s">
        <v>53</v>
      </c>
      <c r="C4231" s="39" t="s">
        <v>135</v>
      </c>
      <c r="D4231" s="39" t="s">
        <v>38</v>
      </c>
      <c r="E4231" s="70" t="s">
        <v>27</v>
      </c>
      <c r="F4231" s="70" t="s">
        <v>28</v>
      </c>
      <c r="G4231" s="78">
        <v>43749</v>
      </c>
      <c r="H4231" s="78">
        <v>45962</v>
      </c>
      <c r="I4231" s="69">
        <v>1662894.46</v>
      </c>
      <c r="J4231" s="70">
        <v>220</v>
      </c>
      <c r="K4231" s="71">
        <v>0.52700000000000002</v>
      </c>
      <c r="L4231" s="70">
        <v>1</v>
      </c>
      <c r="M4231" s="71">
        <v>0.80600000000000005</v>
      </c>
      <c r="N4231" s="72"/>
      <c r="O4231" s="73">
        <f>MIN(1,MAX(0,(1/(1+EXP(-(Assumptions!$B$5 + Assumptions!$B$6*$N4231))))*Assumptions!$B$3))</f>
        <v>3.9165722796764356E-2</v>
      </c>
      <c r="P4231" s="73">
        <f>VLOOKUP($F4231,Assumptions!$A$23:$B$27,2,FALSE)*Assumptions!$B$4</f>
        <v>0.35</v>
      </c>
      <c r="Q4231" s="74">
        <f t="shared" si="132"/>
        <v>22794.962211222304</v>
      </c>
      <c r="R4231" s="75" t="str">
        <f>IF($O4231&lt;Assumptions!$B$17,"A",IF($O4231&lt;Assumptions!$B$18,"B",IF($O4231&lt;Assumptions!$B$19,"C",IF($O4231&lt;Assumptions!$B$20,"D","E"))))</f>
        <v>B</v>
      </c>
      <c r="S4231" s="75">
        <f t="shared" si="133"/>
        <v>1</v>
      </c>
    </row>
    <row r="4232" spans="1:19" ht="17.399999999999999" x14ac:dyDescent="0.3">
      <c r="A4232" s="39" t="s">
        <v>791</v>
      </c>
      <c r="B4232" s="39" t="s">
        <v>53</v>
      </c>
      <c r="C4232" s="39" t="s">
        <v>135</v>
      </c>
      <c r="D4232" s="39" t="s">
        <v>38</v>
      </c>
      <c r="E4232" s="70" t="s">
        <v>27</v>
      </c>
      <c r="F4232" s="70" t="s">
        <v>28</v>
      </c>
      <c r="G4232" s="78">
        <v>43749</v>
      </c>
      <c r="H4232" s="78">
        <v>45992</v>
      </c>
      <c r="I4232" s="69">
        <v>1615831.08</v>
      </c>
      <c r="J4232" s="70">
        <v>0</v>
      </c>
      <c r="K4232" s="71">
        <v>1.0129999999999999</v>
      </c>
      <c r="L4232" s="70">
        <v>1</v>
      </c>
      <c r="M4232" s="71">
        <v>0.80600000000000005</v>
      </c>
      <c r="N4232" s="72"/>
      <c r="O4232" s="73">
        <f>MIN(1,MAX(0,(1/(1+EXP(-(Assumptions!$B$5 + Assumptions!$B$6*$N4232))))*Assumptions!$B$3))</f>
        <v>3.9165722796764356E-2</v>
      </c>
      <c r="P4232" s="73">
        <f>VLOOKUP($F4232,Assumptions!$A$23:$B$27,2,FALSE)*Assumptions!$B$4</f>
        <v>0.35</v>
      </c>
      <c r="Q4232" s="74">
        <f t="shared" si="132"/>
        <v>22149.817257986728</v>
      </c>
      <c r="R4232" s="75" t="str">
        <f>IF($O4232&lt;Assumptions!$B$17,"A",IF($O4232&lt;Assumptions!$B$18,"B",IF($O4232&lt;Assumptions!$B$19,"C",IF($O4232&lt;Assumptions!$B$20,"D","E"))))</f>
        <v>B</v>
      </c>
      <c r="S4232" s="75">
        <f t="shared" si="133"/>
        <v>0</v>
      </c>
    </row>
    <row r="4233" spans="1:19" ht="17.399999999999999" x14ac:dyDescent="0.3">
      <c r="A4233" s="39" t="s">
        <v>793</v>
      </c>
      <c r="B4233" s="39" t="s">
        <v>82</v>
      </c>
      <c r="C4233" s="39" t="s">
        <v>22</v>
      </c>
      <c r="D4233" s="39" t="s">
        <v>48</v>
      </c>
      <c r="E4233" s="70" t="s">
        <v>27</v>
      </c>
      <c r="F4233" s="70" t="s">
        <v>28</v>
      </c>
      <c r="G4233" s="78">
        <v>45218</v>
      </c>
      <c r="H4233" s="78">
        <v>45658</v>
      </c>
      <c r="I4233" s="69">
        <v>2771092.85</v>
      </c>
      <c r="J4233" s="70">
        <v>0</v>
      </c>
      <c r="K4233" s="71">
        <v>1.111</v>
      </c>
      <c r="L4233" s="70">
        <v>0</v>
      </c>
      <c r="M4233" s="71">
        <v>0.84399999999999997</v>
      </c>
      <c r="N4233" s="72"/>
      <c r="O4233" s="73">
        <f>MIN(1,MAX(0,(1/(1+EXP(-(Assumptions!$B$5 + Assumptions!$B$6*$N4233))))*Assumptions!$B$3))</f>
        <v>3.9165722796764356E-2</v>
      </c>
      <c r="P4233" s="73">
        <f>VLOOKUP($F4233,Assumptions!$A$23:$B$27,2,FALSE)*Assumptions!$B$4</f>
        <v>0.35</v>
      </c>
      <c r="Q4233" s="74">
        <f t="shared" si="132"/>
        <v>37986.149042518497</v>
      </c>
      <c r="R4233" s="75" t="str">
        <f>IF($O4233&lt;Assumptions!$B$17,"A",IF($O4233&lt;Assumptions!$B$18,"B",IF($O4233&lt;Assumptions!$B$19,"C",IF($O4233&lt;Assumptions!$B$20,"D","E"))))</f>
        <v>B</v>
      </c>
      <c r="S4233" s="75">
        <f t="shared" si="133"/>
        <v>0</v>
      </c>
    </row>
    <row r="4234" spans="1:19" ht="17.399999999999999" x14ac:dyDescent="0.3">
      <c r="A4234" s="39" t="s">
        <v>793</v>
      </c>
      <c r="B4234" s="39" t="s">
        <v>82</v>
      </c>
      <c r="C4234" s="39" t="s">
        <v>22</v>
      </c>
      <c r="D4234" s="39" t="s">
        <v>48</v>
      </c>
      <c r="E4234" s="70" t="s">
        <v>27</v>
      </c>
      <c r="F4234" s="70" t="s">
        <v>28</v>
      </c>
      <c r="G4234" s="78">
        <v>45218</v>
      </c>
      <c r="H4234" s="78">
        <v>45689</v>
      </c>
      <c r="I4234" s="69">
        <v>2717602.66</v>
      </c>
      <c r="J4234" s="70">
        <v>0</v>
      </c>
      <c r="K4234" s="71">
        <v>1.071</v>
      </c>
      <c r="L4234" s="70">
        <v>0</v>
      </c>
      <c r="M4234" s="71">
        <v>0.84399999999999997</v>
      </c>
      <c r="N4234" s="72"/>
      <c r="O4234" s="73">
        <f>MIN(1,MAX(0,(1/(1+EXP(-(Assumptions!$B$5 + Assumptions!$B$6*$N4234))))*Assumptions!$B$3))</f>
        <v>3.9165722796764356E-2</v>
      </c>
      <c r="P4234" s="73">
        <f>VLOOKUP($F4234,Assumptions!$A$23:$B$27,2,FALSE)*Assumptions!$B$4</f>
        <v>0.35</v>
      </c>
      <c r="Q4234" s="74">
        <f t="shared" si="132"/>
        <v>37252.90535865831</v>
      </c>
      <c r="R4234" s="75" t="str">
        <f>IF($O4234&lt;Assumptions!$B$17,"A",IF($O4234&lt;Assumptions!$B$18,"B",IF($O4234&lt;Assumptions!$B$19,"C",IF($O4234&lt;Assumptions!$B$20,"D","E"))))</f>
        <v>B</v>
      </c>
      <c r="S4234" s="75">
        <f t="shared" si="133"/>
        <v>0</v>
      </c>
    </row>
    <row r="4235" spans="1:19" ht="17.399999999999999" x14ac:dyDescent="0.3">
      <c r="A4235" s="39" t="s">
        <v>793</v>
      </c>
      <c r="B4235" s="39" t="s">
        <v>82</v>
      </c>
      <c r="C4235" s="39" t="s">
        <v>22</v>
      </c>
      <c r="D4235" s="39" t="s">
        <v>48</v>
      </c>
      <c r="E4235" s="70" t="s">
        <v>27</v>
      </c>
      <c r="F4235" s="70" t="s">
        <v>28</v>
      </c>
      <c r="G4235" s="78">
        <v>45218</v>
      </c>
      <c r="H4235" s="78">
        <v>45717</v>
      </c>
      <c r="I4235" s="69">
        <v>2662384.88</v>
      </c>
      <c r="J4235" s="70">
        <v>0</v>
      </c>
      <c r="K4235" s="71">
        <v>0.97799999999999998</v>
      </c>
      <c r="L4235" s="70">
        <v>0</v>
      </c>
      <c r="M4235" s="71">
        <v>0.84399999999999997</v>
      </c>
      <c r="N4235" s="72"/>
      <c r="O4235" s="73">
        <f>MIN(1,MAX(0,(1/(1+EXP(-(Assumptions!$B$5 + Assumptions!$B$6*$N4235))))*Assumptions!$B$3))</f>
        <v>3.9165722796764356E-2</v>
      </c>
      <c r="P4235" s="73">
        <f>VLOOKUP($F4235,Assumptions!$A$23:$B$27,2,FALSE)*Assumptions!$B$4</f>
        <v>0.35</v>
      </c>
      <c r="Q4235" s="74">
        <f t="shared" si="132"/>
        <v>36495.979865931855</v>
      </c>
      <c r="R4235" s="75" t="str">
        <f>IF($O4235&lt;Assumptions!$B$17,"A",IF($O4235&lt;Assumptions!$B$18,"B",IF($O4235&lt;Assumptions!$B$19,"C",IF($O4235&lt;Assumptions!$B$20,"D","E"))))</f>
        <v>B</v>
      </c>
      <c r="S4235" s="75">
        <f t="shared" si="133"/>
        <v>0</v>
      </c>
    </row>
    <row r="4236" spans="1:19" ht="17.399999999999999" x14ac:dyDescent="0.3">
      <c r="A4236" s="39" t="s">
        <v>793</v>
      </c>
      <c r="B4236" s="39" t="s">
        <v>82</v>
      </c>
      <c r="C4236" s="39" t="s">
        <v>22</v>
      </c>
      <c r="D4236" s="39" t="s">
        <v>48</v>
      </c>
      <c r="E4236" s="70" t="s">
        <v>27</v>
      </c>
      <c r="F4236" s="70" t="s">
        <v>28</v>
      </c>
      <c r="G4236" s="78">
        <v>45218</v>
      </c>
      <c r="H4236" s="78">
        <v>45748</v>
      </c>
      <c r="I4236" s="69">
        <v>2621606.27</v>
      </c>
      <c r="J4236" s="70">
        <v>0</v>
      </c>
      <c r="K4236" s="71">
        <v>1.04</v>
      </c>
      <c r="L4236" s="70">
        <v>0</v>
      </c>
      <c r="M4236" s="71">
        <v>0.84399999999999997</v>
      </c>
      <c r="N4236" s="72"/>
      <c r="O4236" s="73">
        <f>MIN(1,MAX(0,(1/(1+EXP(-(Assumptions!$B$5 + Assumptions!$B$6*$N4236))))*Assumptions!$B$3))</f>
        <v>3.9165722796764356E-2</v>
      </c>
      <c r="P4236" s="73">
        <f>VLOOKUP($F4236,Assumptions!$A$23:$B$27,2,FALSE)*Assumptions!$B$4</f>
        <v>0.35</v>
      </c>
      <c r="Q4236" s="74">
        <f t="shared" si="132"/>
        <v>35936.986558577781</v>
      </c>
      <c r="R4236" s="75" t="str">
        <f>IF($O4236&lt;Assumptions!$B$17,"A",IF($O4236&lt;Assumptions!$B$18,"B",IF($O4236&lt;Assumptions!$B$19,"C",IF($O4236&lt;Assumptions!$B$20,"D","E"))))</f>
        <v>B</v>
      </c>
      <c r="S4236" s="75">
        <f t="shared" si="133"/>
        <v>0</v>
      </c>
    </row>
    <row r="4237" spans="1:19" ht="17.399999999999999" x14ac:dyDescent="0.3">
      <c r="A4237" s="39" t="s">
        <v>793</v>
      </c>
      <c r="B4237" s="39" t="s">
        <v>82</v>
      </c>
      <c r="C4237" s="39" t="s">
        <v>22</v>
      </c>
      <c r="D4237" s="39" t="s">
        <v>48</v>
      </c>
      <c r="E4237" s="70" t="s">
        <v>27</v>
      </c>
      <c r="F4237" s="70" t="s">
        <v>28</v>
      </c>
      <c r="G4237" s="78">
        <v>45218</v>
      </c>
      <c r="H4237" s="78">
        <v>45778</v>
      </c>
      <c r="I4237" s="69">
        <v>2583362.48</v>
      </c>
      <c r="J4237" s="70">
        <v>0</v>
      </c>
      <c r="K4237" s="71">
        <v>0.98299999999999998</v>
      </c>
      <c r="L4237" s="70">
        <v>0</v>
      </c>
      <c r="M4237" s="71">
        <v>0.84399999999999997</v>
      </c>
      <c r="N4237" s="72"/>
      <c r="O4237" s="73">
        <f>MIN(1,MAX(0,(1/(1+EXP(-(Assumptions!$B$5 + Assumptions!$B$6*$N4237))))*Assumptions!$B$3))</f>
        <v>3.9165722796764356E-2</v>
      </c>
      <c r="P4237" s="73">
        <f>VLOOKUP($F4237,Assumptions!$A$23:$B$27,2,FALSE)*Assumptions!$B$4</f>
        <v>0.35</v>
      </c>
      <c r="Q4237" s="74">
        <f t="shared" si="132"/>
        <v>35412.740571334594</v>
      </c>
      <c r="R4237" s="75" t="str">
        <f>IF($O4237&lt;Assumptions!$B$17,"A",IF($O4237&lt;Assumptions!$B$18,"B",IF($O4237&lt;Assumptions!$B$19,"C",IF($O4237&lt;Assumptions!$B$20,"D","E"))))</f>
        <v>B</v>
      </c>
      <c r="S4237" s="75">
        <f t="shared" si="133"/>
        <v>0</v>
      </c>
    </row>
    <row r="4238" spans="1:19" ht="17.399999999999999" x14ac:dyDescent="0.3">
      <c r="A4238" s="39" t="s">
        <v>793</v>
      </c>
      <c r="B4238" s="39" t="s">
        <v>82</v>
      </c>
      <c r="C4238" s="39" t="s">
        <v>22</v>
      </c>
      <c r="D4238" s="39" t="s">
        <v>48</v>
      </c>
      <c r="E4238" s="70" t="s">
        <v>27</v>
      </c>
      <c r="F4238" s="70" t="s">
        <v>28</v>
      </c>
      <c r="G4238" s="78">
        <v>45218</v>
      </c>
      <c r="H4238" s="78">
        <v>45809</v>
      </c>
      <c r="I4238" s="69">
        <v>2537348.14</v>
      </c>
      <c r="J4238" s="70">
        <v>0</v>
      </c>
      <c r="K4238" s="71">
        <v>0.95299999999999996</v>
      </c>
      <c r="L4238" s="70">
        <v>0</v>
      </c>
      <c r="M4238" s="71">
        <v>0.84399999999999997</v>
      </c>
      <c r="N4238" s="72"/>
      <c r="O4238" s="73">
        <f>MIN(1,MAX(0,(1/(1+EXP(-(Assumptions!$B$5 + Assumptions!$B$6*$N4238))))*Assumptions!$B$3))</f>
        <v>3.9165722796764356E-2</v>
      </c>
      <c r="P4238" s="73">
        <f>VLOOKUP($F4238,Assumptions!$A$23:$B$27,2,FALSE)*Assumptions!$B$4</f>
        <v>0.35</v>
      </c>
      <c r="Q4238" s="74">
        <f t="shared" si="132"/>
        <v>34781.975861543971</v>
      </c>
      <c r="R4238" s="75" t="str">
        <f>IF($O4238&lt;Assumptions!$B$17,"A",IF($O4238&lt;Assumptions!$B$18,"B",IF($O4238&lt;Assumptions!$B$19,"C",IF($O4238&lt;Assumptions!$B$20,"D","E"))))</f>
        <v>B</v>
      </c>
      <c r="S4238" s="75">
        <f t="shared" si="133"/>
        <v>0</v>
      </c>
    </row>
    <row r="4239" spans="1:19" ht="17.399999999999999" x14ac:dyDescent="0.3">
      <c r="A4239" s="39" t="s">
        <v>793</v>
      </c>
      <c r="B4239" s="39" t="s">
        <v>82</v>
      </c>
      <c r="C4239" s="39" t="s">
        <v>22</v>
      </c>
      <c r="D4239" s="39" t="s">
        <v>48</v>
      </c>
      <c r="E4239" s="70" t="s">
        <v>27</v>
      </c>
      <c r="F4239" s="70" t="s">
        <v>28</v>
      </c>
      <c r="G4239" s="78">
        <v>45218</v>
      </c>
      <c r="H4239" s="78">
        <v>45839</v>
      </c>
      <c r="I4239" s="69">
        <v>2494305.9300000002</v>
      </c>
      <c r="J4239" s="70">
        <v>0</v>
      </c>
      <c r="K4239" s="71">
        <v>1.141</v>
      </c>
      <c r="L4239" s="70">
        <v>0</v>
      </c>
      <c r="M4239" s="71">
        <v>0.84399999999999997</v>
      </c>
      <c r="N4239" s="72"/>
      <c r="O4239" s="73">
        <f>MIN(1,MAX(0,(1/(1+EXP(-(Assumptions!$B$5 + Assumptions!$B$6*$N4239))))*Assumptions!$B$3))</f>
        <v>3.9165722796764356E-2</v>
      </c>
      <c r="P4239" s="73">
        <f>VLOOKUP($F4239,Assumptions!$A$23:$B$27,2,FALSE)*Assumptions!$B$4</f>
        <v>0.35</v>
      </c>
      <c r="Q4239" s="74">
        <f t="shared" si="132"/>
        <v>34191.953118646932</v>
      </c>
      <c r="R4239" s="75" t="str">
        <f>IF($O4239&lt;Assumptions!$B$17,"A",IF($O4239&lt;Assumptions!$B$18,"B",IF($O4239&lt;Assumptions!$B$19,"C",IF($O4239&lt;Assumptions!$B$20,"D","E"))))</f>
        <v>B</v>
      </c>
      <c r="S4239" s="75">
        <f t="shared" si="133"/>
        <v>0</v>
      </c>
    </row>
    <row r="4240" spans="1:19" ht="17.399999999999999" x14ac:dyDescent="0.3">
      <c r="A4240" s="39" t="s">
        <v>793</v>
      </c>
      <c r="B4240" s="39" t="s">
        <v>82</v>
      </c>
      <c r="C4240" s="39" t="s">
        <v>22</v>
      </c>
      <c r="D4240" s="39" t="s">
        <v>48</v>
      </c>
      <c r="E4240" s="70" t="s">
        <v>27</v>
      </c>
      <c r="F4240" s="70" t="s">
        <v>28</v>
      </c>
      <c r="G4240" s="78">
        <v>45218</v>
      </c>
      <c r="H4240" s="78">
        <v>45870</v>
      </c>
      <c r="I4240" s="69">
        <v>2446041.2799999998</v>
      </c>
      <c r="J4240" s="70">
        <v>0</v>
      </c>
      <c r="K4240" s="71">
        <v>1.0669999999999999</v>
      </c>
      <c r="L4240" s="70">
        <v>0</v>
      </c>
      <c r="M4240" s="71">
        <v>0.84399999999999997</v>
      </c>
      <c r="N4240" s="72"/>
      <c r="O4240" s="73">
        <f>MIN(1,MAX(0,(1/(1+EXP(-(Assumptions!$B$5 + Assumptions!$B$6*$N4240))))*Assumptions!$B$3))</f>
        <v>3.9165722796764356E-2</v>
      </c>
      <c r="P4240" s="73">
        <f>VLOOKUP($F4240,Assumptions!$A$23:$B$27,2,FALSE)*Assumptions!$B$4</f>
        <v>0.35</v>
      </c>
      <c r="Q4240" s="74">
        <f t="shared" si="132"/>
        <v>33530.341152672925</v>
      </c>
      <c r="R4240" s="75" t="str">
        <f>IF($O4240&lt;Assumptions!$B$17,"A",IF($O4240&lt;Assumptions!$B$18,"B",IF($O4240&lt;Assumptions!$B$19,"C",IF($O4240&lt;Assumptions!$B$20,"D","E"))))</f>
        <v>B</v>
      </c>
      <c r="S4240" s="75">
        <f t="shared" si="133"/>
        <v>0</v>
      </c>
    </row>
    <row r="4241" spans="1:19" ht="17.399999999999999" x14ac:dyDescent="0.3">
      <c r="A4241" s="39" t="s">
        <v>793</v>
      </c>
      <c r="B4241" s="39" t="s">
        <v>82</v>
      </c>
      <c r="C4241" s="39" t="s">
        <v>22</v>
      </c>
      <c r="D4241" s="39" t="s">
        <v>48</v>
      </c>
      <c r="E4241" s="70" t="s">
        <v>27</v>
      </c>
      <c r="F4241" s="70" t="s">
        <v>28</v>
      </c>
      <c r="G4241" s="78">
        <v>45218</v>
      </c>
      <c r="H4241" s="78">
        <v>45901</v>
      </c>
      <c r="I4241" s="69">
        <v>2396553.65</v>
      </c>
      <c r="J4241" s="70">
        <v>0</v>
      </c>
      <c r="K4241" s="71">
        <v>1.119</v>
      </c>
      <c r="L4241" s="70">
        <v>0</v>
      </c>
      <c r="M4241" s="71">
        <v>0.84399999999999997</v>
      </c>
      <c r="N4241" s="72"/>
      <c r="O4241" s="73">
        <f>MIN(1,MAX(0,(1/(1+EXP(-(Assumptions!$B$5 + Assumptions!$B$6*$N4241))))*Assumptions!$B$3))</f>
        <v>3.9165722796764356E-2</v>
      </c>
      <c r="P4241" s="73">
        <f>VLOOKUP($F4241,Assumptions!$A$23:$B$27,2,FALSE)*Assumptions!$B$4</f>
        <v>0.35</v>
      </c>
      <c r="Q4241" s="74">
        <f t="shared" si="132"/>
        <v>32851.964573215831</v>
      </c>
      <c r="R4241" s="75" t="str">
        <f>IF($O4241&lt;Assumptions!$B$17,"A",IF($O4241&lt;Assumptions!$B$18,"B",IF($O4241&lt;Assumptions!$B$19,"C",IF($O4241&lt;Assumptions!$B$20,"D","E"))))</f>
        <v>B</v>
      </c>
      <c r="S4241" s="75">
        <f t="shared" si="133"/>
        <v>0</v>
      </c>
    </row>
    <row r="4242" spans="1:19" ht="17.399999999999999" x14ac:dyDescent="0.3">
      <c r="A4242" s="39" t="s">
        <v>793</v>
      </c>
      <c r="B4242" s="39" t="s">
        <v>82</v>
      </c>
      <c r="C4242" s="39" t="s">
        <v>22</v>
      </c>
      <c r="D4242" s="39" t="s">
        <v>48</v>
      </c>
      <c r="E4242" s="70" t="s">
        <v>27</v>
      </c>
      <c r="F4242" s="70" t="s">
        <v>28</v>
      </c>
      <c r="G4242" s="78">
        <v>45218</v>
      </c>
      <c r="H4242" s="78">
        <v>45931</v>
      </c>
      <c r="I4242" s="69">
        <v>2357027.0299999998</v>
      </c>
      <c r="J4242" s="70">
        <v>0</v>
      </c>
      <c r="K4242" s="71">
        <v>1.028</v>
      </c>
      <c r="L4242" s="70">
        <v>0</v>
      </c>
      <c r="M4242" s="71">
        <v>0.84399999999999997</v>
      </c>
      <c r="N4242" s="72"/>
      <c r="O4242" s="73">
        <f>MIN(1,MAX(0,(1/(1+EXP(-(Assumptions!$B$5 + Assumptions!$B$6*$N4242))))*Assumptions!$B$3))</f>
        <v>3.9165722796764356E-2</v>
      </c>
      <c r="P4242" s="73">
        <f>VLOOKUP($F4242,Assumptions!$A$23:$B$27,2,FALSE)*Assumptions!$B$4</f>
        <v>0.35</v>
      </c>
      <c r="Q4242" s="74">
        <f t="shared" si="132"/>
        <v>32310.133548511269</v>
      </c>
      <c r="R4242" s="75" t="str">
        <f>IF($O4242&lt;Assumptions!$B$17,"A",IF($O4242&lt;Assumptions!$B$18,"B",IF($O4242&lt;Assumptions!$B$19,"C",IF($O4242&lt;Assumptions!$B$20,"D","E"))))</f>
        <v>B</v>
      </c>
      <c r="S4242" s="75">
        <f t="shared" si="133"/>
        <v>0</v>
      </c>
    </row>
    <row r="4243" spans="1:19" ht="17.399999999999999" x14ac:dyDescent="0.3">
      <c r="A4243" s="39" t="s">
        <v>793</v>
      </c>
      <c r="B4243" s="39" t="s">
        <v>82</v>
      </c>
      <c r="C4243" s="39" t="s">
        <v>22</v>
      </c>
      <c r="D4243" s="39" t="s">
        <v>48</v>
      </c>
      <c r="E4243" s="70" t="s">
        <v>27</v>
      </c>
      <c r="F4243" s="70" t="s">
        <v>28</v>
      </c>
      <c r="G4243" s="78">
        <v>45218</v>
      </c>
      <c r="H4243" s="78">
        <v>45962</v>
      </c>
      <c r="I4243" s="69">
        <v>2309553.1</v>
      </c>
      <c r="J4243" s="70">
        <v>0</v>
      </c>
      <c r="K4243" s="71">
        <v>1.131</v>
      </c>
      <c r="L4243" s="70">
        <v>0</v>
      </c>
      <c r="M4243" s="71">
        <v>0.84399999999999997</v>
      </c>
      <c r="N4243" s="72"/>
      <c r="O4243" s="73">
        <f>MIN(1,MAX(0,(1/(1+EXP(-(Assumptions!$B$5 + Assumptions!$B$6*$N4243))))*Assumptions!$B$3))</f>
        <v>3.9165722796764356E-2</v>
      </c>
      <c r="P4243" s="73">
        <f>VLOOKUP($F4243,Assumptions!$A$23:$B$27,2,FALSE)*Assumptions!$B$4</f>
        <v>0.35</v>
      </c>
      <c r="Q4243" s="74">
        <f t="shared" si="132"/>
        <v>31659.360774652727</v>
      </c>
      <c r="R4243" s="75" t="str">
        <f>IF($O4243&lt;Assumptions!$B$17,"A",IF($O4243&lt;Assumptions!$B$18,"B",IF($O4243&lt;Assumptions!$B$19,"C",IF($O4243&lt;Assumptions!$B$20,"D","E"))))</f>
        <v>B</v>
      </c>
      <c r="S4243" s="75">
        <f t="shared" si="133"/>
        <v>0</v>
      </c>
    </row>
    <row r="4244" spans="1:19" ht="17.399999999999999" x14ac:dyDescent="0.3">
      <c r="A4244" s="39" t="s">
        <v>793</v>
      </c>
      <c r="B4244" s="39" t="s">
        <v>82</v>
      </c>
      <c r="C4244" s="39" t="s">
        <v>22</v>
      </c>
      <c r="D4244" s="39" t="s">
        <v>48</v>
      </c>
      <c r="E4244" s="70" t="s">
        <v>27</v>
      </c>
      <c r="F4244" s="70" t="s">
        <v>28</v>
      </c>
      <c r="G4244" s="78">
        <v>45218</v>
      </c>
      <c r="H4244" s="78">
        <v>45992</v>
      </c>
      <c r="I4244" s="69">
        <v>2266802.04</v>
      </c>
      <c r="J4244" s="70">
        <v>0</v>
      </c>
      <c r="K4244" s="71">
        <v>1.08</v>
      </c>
      <c r="L4244" s="70">
        <v>0</v>
      </c>
      <c r="M4244" s="71">
        <v>0.84399999999999997</v>
      </c>
      <c r="N4244" s="72"/>
      <c r="O4244" s="73">
        <f>MIN(1,MAX(0,(1/(1+EXP(-(Assumptions!$B$5 + Assumptions!$B$6*$N4244))))*Assumptions!$B$3))</f>
        <v>3.9165722796764356E-2</v>
      </c>
      <c r="P4244" s="73">
        <f>VLOOKUP($F4244,Assumptions!$A$23:$B$27,2,FALSE)*Assumptions!$B$4</f>
        <v>0.35</v>
      </c>
      <c r="Q4244" s="74">
        <f t="shared" si="132"/>
        <v>31073.329116822977</v>
      </c>
      <c r="R4244" s="75" t="str">
        <f>IF($O4244&lt;Assumptions!$B$17,"A",IF($O4244&lt;Assumptions!$B$18,"B",IF($O4244&lt;Assumptions!$B$19,"C",IF($O4244&lt;Assumptions!$B$20,"D","E"))))</f>
        <v>B</v>
      </c>
      <c r="S4244" s="75">
        <f t="shared" si="133"/>
        <v>0</v>
      </c>
    </row>
    <row r="4245" spans="1:19" ht="17.399999999999999" x14ac:dyDescent="0.3">
      <c r="A4245" s="39" t="s">
        <v>795</v>
      </c>
      <c r="B4245" s="39" t="s">
        <v>82</v>
      </c>
      <c r="C4245" s="39" t="s">
        <v>190</v>
      </c>
      <c r="D4245" s="39" t="s">
        <v>22</v>
      </c>
      <c r="E4245" s="70" t="s">
        <v>39</v>
      </c>
      <c r="F4245" s="70" t="s">
        <v>40</v>
      </c>
      <c r="G4245" s="78">
        <v>45875</v>
      </c>
      <c r="H4245" s="78">
        <v>45870</v>
      </c>
      <c r="I4245" s="69">
        <v>50571662.729999997</v>
      </c>
      <c r="J4245" s="70">
        <v>0</v>
      </c>
      <c r="K4245" s="71">
        <v>1.0349999999999999</v>
      </c>
      <c r="L4245" s="70">
        <v>0</v>
      </c>
      <c r="M4245" s="71">
        <v>0.94</v>
      </c>
      <c r="N4245" s="72"/>
      <c r="O4245" s="73">
        <f>MIN(1,MAX(0,(1/(1+EXP(-(Assumptions!$B$5 + Assumptions!$B$6*$N4245))))*Assumptions!$B$3))</f>
        <v>3.9165722796764356E-2</v>
      </c>
      <c r="P4245" s="73">
        <f>VLOOKUP($F4245,Assumptions!$A$23:$B$27,2,FALSE)*Assumptions!$B$4</f>
        <v>0.7</v>
      </c>
      <c r="Q4245" s="74">
        <f t="shared" si="132"/>
        <v>1386473.0066982473</v>
      </c>
      <c r="R4245" s="75" t="str">
        <f>IF($O4245&lt;Assumptions!$B$17,"A",IF($O4245&lt;Assumptions!$B$18,"B",IF($O4245&lt;Assumptions!$B$19,"C",IF($O4245&lt;Assumptions!$B$20,"D","E"))))</f>
        <v>B</v>
      </c>
      <c r="S4245" s="75">
        <f t="shared" si="133"/>
        <v>0</v>
      </c>
    </row>
    <row r="4246" spans="1:19" ht="17.399999999999999" x14ac:dyDescent="0.3">
      <c r="A4246" s="39" t="s">
        <v>795</v>
      </c>
      <c r="B4246" s="39" t="s">
        <v>82</v>
      </c>
      <c r="C4246" s="39" t="s">
        <v>190</v>
      </c>
      <c r="D4246" s="39" t="s">
        <v>22</v>
      </c>
      <c r="E4246" s="70" t="s">
        <v>39</v>
      </c>
      <c r="F4246" s="70" t="s">
        <v>40</v>
      </c>
      <c r="G4246" s="78">
        <v>45875</v>
      </c>
      <c r="H4246" s="78">
        <v>45901</v>
      </c>
      <c r="I4246" s="69">
        <v>49715846.030000001</v>
      </c>
      <c r="J4246" s="70">
        <v>0</v>
      </c>
      <c r="K4246" s="71">
        <v>1.0489999999999999</v>
      </c>
      <c r="L4246" s="70">
        <v>0</v>
      </c>
      <c r="M4246" s="71">
        <v>0.94</v>
      </c>
      <c r="N4246" s="72"/>
      <c r="O4246" s="73">
        <f>MIN(1,MAX(0,(1/(1+EXP(-(Assumptions!$B$5 + Assumptions!$B$6*$N4246))))*Assumptions!$B$3))</f>
        <v>3.9165722796764356E-2</v>
      </c>
      <c r="P4246" s="73">
        <f>VLOOKUP($F4246,Assumptions!$A$23:$B$27,2,FALSE)*Assumptions!$B$4</f>
        <v>0.7</v>
      </c>
      <c r="Q4246" s="74">
        <f t="shared" si="132"/>
        <v>1363009.9309523182</v>
      </c>
      <c r="R4246" s="75" t="str">
        <f>IF($O4246&lt;Assumptions!$B$17,"A",IF($O4246&lt;Assumptions!$B$18,"B",IF($O4246&lt;Assumptions!$B$19,"C",IF($O4246&lt;Assumptions!$B$20,"D","E"))))</f>
        <v>B</v>
      </c>
      <c r="S4246" s="75">
        <f t="shared" si="133"/>
        <v>0</v>
      </c>
    </row>
    <row r="4247" spans="1:19" ht="17.399999999999999" x14ac:dyDescent="0.3">
      <c r="A4247" s="39" t="s">
        <v>795</v>
      </c>
      <c r="B4247" s="39" t="s">
        <v>82</v>
      </c>
      <c r="C4247" s="39" t="s">
        <v>190</v>
      </c>
      <c r="D4247" s="39" t="s">
        <v>22</v>
      </c>
      <c r="E4247" s="70" t="s">
        <v>39</v>
      </c>
      <c r="F4247" s="70" t="s">
        <v>40</v>
      </c>
      <c r="G4247" s="78">
        <v>45875</v>
      </c>
      <c r="H4247" s="78">
        <v>45931</v>
      </c>
      <c r="I4247" s="69">
        <v>48797578.869999997</v>
      </c>
      <c r="J4247" s="70">
        <v>65</v>
      </c>
      <c r="K4247" s="71">
        <v>0.63900000000000001</v>
      </c>
      <c r="L4247" s="70">
        <v>0</v>
      </c>
      <c r="M4247" s="71">
        <v>0.94</v>
      </c>
      <c r="N4247" s="72"/>
      <c r="O4247" s="73">
        <f>MIN(1,MAX(0,(1/(1+EXP(-(Assumptions!$B$5 + Assumptions!$B$6*$N4247))))*Assumptions!$B$3))</f>
        <v>3.9165722796764356E-2</v>
      </c>
      <c r="P4247" s="73">
        <f>VLOOKUP($F4247,Assumptions!$A$23:$B$27,2,FALSE)*Assumptions!$B$4</f>
        <v>0.7</v>
      </c>
      <c r="Q4247" s="74">
        <f t="shared" si="132"/>
        <v>1337834.7130229657</v>
      </c>
      <c r="R4247" s="75" t="str">
        <f>IF($O4247&lt;Assumptions!$B$17,"A",IF($O4247&lt;Assumptions!$B$18,"B",IF($O4247&lt;Assumptions!$B$19,"C",IF($O4247&lt;Assumptions!$B$20,"D","E"))))</f>
        <v>B</v>
      </c>
      <c r="S4247" s="75">
        <f t="shared" si="133"/>
        <v>0</v>
      </c>
    </row>
    <row r="4248" spans="1:19" ht="17.399999999999999" x14ac:dyDescent="0.3">
      <c r="A4248" s="39" t="s">
        <v>795</v>
      </c>
      <c r="B4248" s="39" t="s">
        <v>82</v>
      </c>
      <c r="C4248" s="39" t="s">
        <v>190</v>
      </c>
      <c r="D4248" s="39" t="s">
        <v>22</v>
      </c>
      <c r="E4248" s="70" t="s">
        <v>39</v>
      </c>
      <c r="F4248" s="70" t="s">
        <v>40</v>
      </c>
      <c r="G4248" s="78">
        <v>45875</v>
      </c>
      <c r="H4248" s="78">
        <v>45962</v>
      </c>
      <c r="I4248" s="69">
        <v>48021913.270000003</v>
      </c>
      <c r="J4248" s="70">
        <v>0</v>
      </c>
      <c r="K4248" s="71">
        <v>1.024</v>
      </c>
      <c r="L4248" s="70">
        <v>0</v>
      </c>
      <c r="M4248" s="71">
        <v>0.94</v>
      </c>
      <c r="N4248" s="72"/>
      <c r="O4248" s="73">
        <f>MIN(1,MAX(0,(1/(1+EXP(-(Assumptions!$B$5 + Assumptions!$B$6*$N4248))))*Assumptions!$B$3))</f>
        <v>3.9165722796764356E-2</v>
      </c>
      <c r="P4248" s="73">
        <f>VLOOKUP($F4248,Assumptions!$A$23:$B$27,2,FALSE)*Assumptions!$B$4</f>
        <v>0.7</v>
      </c>
      <c r="Q4248" s="74">
        <f t="shared" si="132"/>
        <v>1316569.0603121559</v>
      </c>
      <c r="R4248" s="75" t="str">
        <f>IF($O4248&lt;Assumptions!$B$17,"A",IF($O4248&lt;Assumptions!$B$18,"B",IF($O4248&lt;Assumptions!$B$19,"C",IF($O4248&lt;Assumptions!$B$20,"D","E"))))</f>
        <v>B</v>
      </c>
      <c r="S4248" s="75">
        <f t="shared" si="133"/>
        <v>0</v>
      </c>
    </row>
    <row r="4249" spans="1:19" ht="17.399999999999999" x14ac:dyDescent="0.3">
      <c r="A4249" s="39" t="s">
        <v>795</v>
      </c>
      <c r="B4249" s="39" t="s">
        <v>82</v>
      </c>
      <c r="C4249" s="39" t="s">
        <v>190</v>
      </c>
      <c r="D4249" s="39" t="s">
        <v>22</v>
      </c>
      <c r="E4249" s="70" t="s">
        <v>39</v>
      </c>
      <c r="F4249" s="70" t="s">
        <v>40</v>
      </c>
      <c r="G4249" s="78">
        <v>45875</v>
      </c>
      <c r="H4249" s="78">
        <v>45992</v>
      </c>
      <c r="I4249" s="69">
        <v>47069752.409999996</v>
      </c>
      <c r="J4249" s="70">
        <v>0</v>
      </c>
      <c r="K4249" s="71">
        <v>0.95599999999999996</v>
      </c>
      <c r="L4249" s="70">
        <v>0</v>
      </c>
      <c r="M4249" s="71">
        <v>0.94</v>
      </c>
      <c r="N4249" s="72"/>
      <c r="O4249" s="73">
        <f>MIN(1,MAX(0,(1/(1+EXP(-(Assumptions!$B$5 + Assumptions!$B$6*$N4249))))*Assumptions!$B$3))</f>
        <v>3.9165722796764356E-2</v>
      </c>
      <c r="P4249" s="73">
        <f>VLOOKUP($F4249,Assumptions!$A$23:$B$27,2,FALSE)*Assumptions!$B$4</f>
        <v>0.7</v>
      </c>
      <c r="Q4249" s="74">
        <f t="shared" si="132"/>
        <v>1290464.6125016736</v>
      </c>
      <c r="R4249" s="75" t="str">
        <f>IF($O4249&lt;Assumptions!$B$17,"A",IF($O4249&lt;Assumptions!$B$18,"B",IF($O4249&lt;Assumptions!$B$19,"C",IF($O4249&lt;Assumptions!$B$20,"D","E"))))</f>
        <v>B</v>
      </c>
      <c r="S4249" s="75">
        <f t="shared" si="133"/>
        <v>0</v>
      </c>
    </row>
    <row r="4250" spans="1:19" ht="17.399999999999999" x14ac:dyDescent="0.3">
      <c r="A4250" s="39" t="s">
        <v>796</v>
      </c>
      <c r="B4250" s="39" t="s">
        <v>33</v>
      </c>
      <c r="C4250" s="39" t="s">
        <v>135</v>
      </c>
      <c r="D4250" s="39" t="s">
        <v>45</v>
      </c>
      <c r="E4250" s="70" t="s">
        <v>39</v>
      </c>
      <c r="F4250" s="70" t="s">
        <v>28</v>
      </c>
      <c r="G4250" s="78">
        <v>43542</v>
      </c>
      <c r="H4250" s="78">
        <v>45658</v>
      </c>
      <c r="I4250" s="69">
        <v>4730129.8499999996</v>
      </c>
      <c r="J4250" s="70">
        <v>15</v>
      </c>
      <c r="K4250" s="71">
        <v>0.96499999999999997</v>
      </c>
      <c r="L4250" s="70">
        <v>0</v>
      </c>
      <c r="M4250" s="71">
        <v>1.198</v>
      </c>
      <c r="N4250" s="72"/>
      <c r="O4250" s="73">
        <f>MIN(1,MAX(0,(1/(1+EXP(-(Assumptions!$B$5 + Assumptions!$B$6*$N4250))))*Assumptions!$B$3))</f>
        <v>3.9165722796764356E-2</v>
      </c>
      <c r="P4250" s="73">
        <f>VLOOKUP($F4250,Assumptions!$A$23:$B$27,2,FALSE)*Assumptions!$B$4</f>
        <v>0.35</v>
      </c>
      <c r="Q4250" s="74">
        <f t="shared" si="132"/>
        <v>64840.634074230191</v>
      </c>
      <c r="R4250" s="75" t="str">
        <f>IF($O4250&lt;Assumptions!$B$17,"A",IF($O4250&lt;Assumptions!$B$18,"B",IF($O4250&lt;Assumptions!$B$19,"C",IF($O4250&lt;Assumptions!$B$20,"D","E"))))</f>
        <v>B</v>
      </c>
      <c r="S4250" s="75">
        <f t="shared" si="133"/>
        <v>0</v>
      </c>
    </row>
    <row r="4251" spans="1:19" ht="17.399999999999999" x14ac:dyDescent="0.3">
      <c r="A4251" s="39" t="s">
        <v>796</v>
      </c>
      <c r="B4251" s="39" t="s">
        <v>33</v>
      </c>
      <c r="C4251" s="39" t="s">
        <v>135</v>
      </c>
      <c r="D4251" s="39" t="s">
        <v>45</v>
      </c>
      <c r="E4251" s="70" t="s">
        <v>39</v>
      </c>
      <c r="F4251" s="70" t="s">
        <v>28</v>
      </c>
      <c r="G4251" s="78">
        <v>43542</v>
      </c>
      <c r="H4251" s="78">
        <v>45689</v>
      </c>
      <c r="I4251" s="69">
        <v>4584877.0599999996</v>
      </c>
      <c r="J4251" s="70">
        <v>35</v>
      </c>
      <c r="K4251" s="71">
        <v>0.44700000000000001</v>
      </c>
      <c r="L4251" s="70">
        <v>0</v>
      </c>
      <c r="M4251" s="71">
        <v>1.198</v>
      </c>
      <c r="N4251" s="72"/>
      <c r="O4251" s="73">
        <f>MIN(1,MAX(0,(1/(1+EXP(-(Assumptions!$B$5 + Assumptions!$B$6*$N4251))))*Assumptions!$B$3))</f>
        <v>3.9165722796764356E-2</v>
      </c>
      <c r="P4251" s="73">
        <f>VLOOKUP($F4251,Assumptions!$A$23:$B$27,2,FALSE)*Assumptions!$B$4</f>
        <v>0.35</v>
      </c>
      <c r="Q4251" s="74">
        <f t="shared" si="132"/>
        <v>62849.508396221361</v>
      </c>
      <c r="R4251" s="75" t="str">
        <f>IF($O4251&lt;Assumptions!$B$17,"A",IF($O4251&lt;Assumptions!$B$18,"B",IF($O4251&lt;Assumptions!$B$19,"C",IF($O4251&lt;Assumptions!$B$20,"D","E"))))</f>
        <v>B</v>
      </c>
      <c r="S4251" s="75">
        <f t="shared" si="133"/>
        <v>0</v>
      </c>
    </row>
    <row r="4252" spans="1:19" ht="17.399999999999999" x14ac:dyDescent="0.3">
      <c r="A4252" s="39" t="s">
        <v>796</v>
      </c>
      <c r="B4252" s="39" t="s">
        <v>33</v>
      </c>
      <c r="C4252" s="39" t="s">
        <v>135</v>
      </c>
      <c r="D4252" s="39" t="s">
        <v>45</v>
      </c>
      <c r="E4252" s="70" t="s">
        <v>39</v>
      </c>
      <c r="F4252" s="70" t="s">
        <v>28</v>
      </c>
      <c r="G4252" s="78">
        <v>43542</v>
      </c>
      <c r="H4252" s="78">
        <v>45717</v>
      </c>
      <c r="I4252" s="69">
        <v>4464801.18</v>
      </c>
      <c r="J4252" s="70">
        <v>0</v>
      </c>
      <c r="K4252" s="71">
        <v>1.0429999999999999</v>
      </c>
      <c r="L4252" s="70">
        <v>0</v>
      </c>
      <c r="M4252" s="71">
        <v>1.198</v>
      </c>
      <c r="N4252" s="72"/>
      <c r="O4252" s="73">
        <f>MIN(1,MAX(0,(1/(1+EXP(-(Assumptions!$B$5 + Assumptions!$B$6*$N4252))))*Assumptions!$B$3))</f>
        <v>3.9165722796764356E-2</v>
      </c>
      <c r="P4252" s="73">
        <f>VLOOKUP($F4252,Assumptions!$A$23:$B$27,2,FALSE)*Assumptions!$B$4</f>
        <v>0.35</v>
      </c>
      <c r="Q4252" s="74">
        <f t="shared" si="132"/>
        <v>61203.507875491232</v>
      </c>
      <c r="R4252" s="75" t="str">
        <f>IF($O4252&lt;Assumptions!$B$17,"A",IF($O4252&lt;Assumptions!$B$18,"B",IF($O4252&lt;Assumptions!$B$19,"C",IF($O4252&lt;Assumptions!$B$20,"D","E"))))</f>
        <v>B</v>
      </c>
      <c r="S4252" s="75">
        <f t="shared" si="133"/>
        <v>0</v>
      </c>
    </row>
    <row r="4253" spans="1:19" ht="17.399999999999999" x14ac:dyDescent="0.3">
      <c r="A4253" s="39" t="s">
        <v>796</v>
      </c>
      <c r="B4253" s="39" t="s">
        <v>33</v>
      </c>
      <c r="C4253" s="39" t="s">
        <v>135</v>
      </c>
      <c r="D4253" s="39" t="s">
        <v>45</v>
      </c>
      <c r="E4253" s="70" t="s">
        <v>39</v>
      </c>
      <c r="F4253" s="70" t="s">
        <v>28</v>
      </c>
      <c r="G4253" s="78">
        <v>43542</v>
      </c>
      <c r="H4253" s="78">
        <v>45748</v>
      </c>
      <c r="I4253" s="69">
        <v>4340679.87</v>
      </c>
      <c r="J4253" s="70">
        <v>35</v>
      </c>
      <c r="K4253" s="71">
        <v>0.69299999999999995</v>
      </c>
      <c r="L4253" s="70">
        <v>0</v>
      </c>
      <c r="M4253" s="71">
        <v>1.198</v>
      </c>
      <c r="N4253" s="72"/>
      <c r="O4253" s="73">
        <f>MIN(1,MAX(0,(1/(1+EXP(-(Assumptions!$B$5 + Assumptions!$B$6*$N4253))))*Assumptions!$B$3))</f>
        <v>3.9165722796764356E-2</v>
      </c>
      <c r="P4253" s="73">
        <f>VLOOKUP($F4253,Assumptions!$A$23:$B$27,2,FALSE)*Assumptions!$B$4</f>
        <v>0.35</v>
      </c>
      <c r="Q4253" s="74">
        <f t="shared" si="132"/>
        <v>59502.0525882703</v>
      </c>
      <c r="R4253" s="75" t="str">
        <f>IF($O4253&lt;Assumptions!$B$17,"A",IF($O4253&lt;Assumptions!$B$18,"B",IF($O4253&lt;Assumptions!$B$19,"C",IF($O4253&lt;Assumptions!$B$20,"D","E"))))</f>
        <v>B</v>
      </c>
      <c r="S4253" s="75">
        <f t="shared" si="133"/>
        <v>0</v>
      </c>
    </row>
    <row r="4254" spans="1:19" ht="17.399999999999999" x14ac:dyDescent="0.3">
      <c r="A4254" s="39" t="s">
        <v>796</v>
      </c>
      <c r="B4254" s="39" t="s">
        <v>33</v>
      </c>
      <c r="C4254" s="39" t="s">
        <v>135</v>
      </c>
      <c r="D4254" s="39" t="s">
        <v>45</v>
      </c>
      <c r="E4254" s="70" t="s">
        <v>39</v>
      </c>
      <c r="F4254" s="70" t="s">
        <v>28</v>
      </c>
      <c r="G4254" s="78">
        <v>43542</v>
      </c>
      <c r="H4254" s="78">
        <v>45778</v>
      </c>
      <c r="I4254" s="69">
        <v>4198929.41</v>
      </c>
      <c r="J4254" s="70">
        <v>0</v>
      </c>
      <c r="K4254" s="71">
        <v>1.0049999999999999</v>
      </c>
      <c r="L4254" s="70">
        <v>0</v>
      </c>
      <c r="M4254" s="71">
        <v>1.198</v>
      </c>
      <c r="N4254" s="72"/>
      <c r="O4254" s="73">
        <f>MIN(1,MAX(0,(1/(1+EXP(-(Assumptions!$B$5 + Assumptions!$B$6*$N4254))))*Assumptions!$B$3))</f>
        <v>3.9165722796764356E-2</v>
      </c>
      <c r="P4254" s="73">
        <f>VLOOKUP($F4254,Assumptions!$A$23:$B$27,2,FALSE)*Assumptions!$B$4</f>
        <v>0.35</v>
      </c>
      <c r="Q4254" s="74">
        <f t="shared" si="132"/>
        <v>57558.936860334456</v>
      </c>
      <c r="R4254" s="75" t="str">
        <f>IF($O4254&lt;Assumptions!$B$17,"A",IF($O4254&lt;Assumptions!$B$18,"B",IF($O4254&lt;Assumptions!$B$19,"C",IF($O4254&lt;Assumptions!$B$20,"D","E"))))</f>
        <v>B</v>
      </c>
      <c r="S4254" s="75">
        <f t="shared" si="133"/>
        <v>0</v>
      </c>
    </row>
    <row r="4255" spans="1:19" ht="17.399999999999999" x14ac:dyDescent="0.3">
      <c r="A4255" s="39" t="s">
        <v>796</v>
      </c>
      <c r="B4255" s="39" t="s">
        <v>33</v>
      </c>
      <c r="C4255" s="39" t="s">
        <v>135</v>
      </c>
      <c r="D4255" s="39" t="s">
        <v>45</v>
      </c>
      <c r="E4255" s="70" t="s">
        <v>39</v>
      </c>
      <c r="F4255" s="70" t="s">
        <v>28</v>
      </c>
      <c r="G4255" s="78">
        <v>43542</v>
      </c>
      <c r="H4255" s="78">
        <v>45809</v>
      </c>
      <c r="I4255" s="69">
        <v>4081972.65</v>
      </c>
      <c r="J4255" s="70">
        <v>15</v>
      </c>
      <c r="K4255" s="71">
        <v>1.0309999999999999</v>
      </c>
      <c r="L4255" s="70">
        <v>0</v>
      </c>
      <c r="M4255" s="71">
        <v>1.198</v>
      </c>
      <c r="N4255" s="72"/>
      <c r="O4255" s="73">
        <f>MIN(1,MAX(0,(1/(1+EXP(-(Assumptions!$B$5 + Assumptions!$B$6*$N4255))))*Assumptions!$B$3))</f>
        <v>3.9165722796764356E-2</v>
      </c>
      <c r="P4255" s="73">
        <f>VLOOKUP($F4255,Assumptions!$A$23:$B$27,2,FALSE)*Assumptions!$B$4</f>
        <v>0.35</v>
      </c>
      <c r="Q4255" s="74">
        <f t="shared" si="132"/>
        <v>55955.693245855757</v>
      </c>
      <c r="R4255" s="75" t="str">
        <f>IF($O4255&lt;Assumptions!$B$17,"A",IF($O4255&lt;Assumptions!$B$18,"B",IF($O4255&lt;Assumptions!$B$19,"C",IF($O4255&lt;Assumptions!$B$20,"D","E"))))</f>
        <v>B</v>
      </c>
      <c r="S4255" s="75">
        <f t="shared" si="133"/>
        <v>0</v>
      </c>
    </row>
    <row r="4256" spans="1:19" ht="17.399999999999999" x14ac:dyDescent="0.3">
      <c r="A4256" s="39" t="s">
        <v>796</v>
      </c>
      <c r="B4256" s="39" t="s">
        <v>33</v>
      </c>
      <c r="C4256" s="39" t="s">
        <v>135</v>
      </c>
      <c r="D4256" s="39" t="s">
        <v>45</v>
      </c>
      <c r="E4256" s="70" t="s">
        <v>39</v>
      </c>
      <c r="F4256" s="70" t="s">
        <v>28</v>
      </c>
      <c r="G4256" s="78">
        <v>43542</v>
      </c>
      <c r="H4256" s="78">
        <v>45839</v>
      </c>
      <c r="I4256" s="69">
        <v>3954808.57</v>
      </c>
      <c r="J4256" s="70">
        <v>0</v>
      </c>
      <c r="K4256" s="71">
        <v>1.107</v>
      </c>
      <c r="L4256" s="70">
        <v>0</v>
      </c>
      <c r="M4256" s="71">
        <v>1.198</v>
      </c>
      <c r="N4256" s="72"/>
      <c r="O4256" s="73">
        <f>MIN(1,MAX(0,(1/(1+EXP(-(Assumptions!$B$5 + Assumptions!$B$6*$N4256))))*Assumptions!$B$3))</f>
        <v>3.9165722796764356E-2</v>
      </c>
      <c r="P4256" s="73">
        <f>VLOOKUP($F4256,Assumptions!$A$23:$B$27,2,FALSE)*Assumptions!$B$4</f>
        <v>0.35</v>
      </c>
      <c r="Q4256" s="74">
        <f t="shared" si="132"/>
        <v>54212.527658410814</v>
      </c>
      <c r="R4256" s="75" t="str">
        <f>IF($O4256&lt;Assumptions!$B$17,"A",IF($O4256&lt;Assumptions!$B$18,"B",IF($O4256&lt;Assumptions!$B$19,"C",IF($O4256&lt;Assumptions!$B$20,"D","E"))))</f>
        <v>B</v>
      </c>
      <c r="S4256" s="75">
        <f t="shared" si="133"/>
        <v>0</v>
      </c>
    </row>
    <row r="4257" spans="1:19" ht="17.399999999999999" x14ac:dyDescent="0.3">
      <c r="A4257" s="39" t="s">
        <v>796</v>
      </c>
      <c r="B4257" s="39" t="s">
        <v>33</v>
      </c>
      <c r="C4257" s="39" t="s">
        <v>135</v>
      </c>
      <c r="D4257" s="39" t="s">
        <v>45</v>
      </c>
      <c r="E4257" s="70" t="s">
        <v>39</v>
      </c>
      <c r="F4257" s="70" t="s">
        <v>28</v>
      </c>
      <c r="G4257" s="78">
        <v>43542</v>
      </c>
      <c r="H4257" s="78">
        <v>45870</v>
      </c>
      <c r="I4257" s="69">
        <v>3848495.28</v>
      </c>
      <c r="J4257" s="70">
        <v>0</v>
      </c>
      <c r="K4257" s="71">
        <v>1.0149999999999999</v>
      </c>
      <c r="L4257" s="70">
        <v>0</v>
      </c>
      <c r="M4257" s="71">
        <v>1.198</v>
      </c>
      <c r="N4257" s="72"/>
      <c r="O4257" s="73">
        <f>MIN(1,MAX(0,(1/(1+EXP(-(Assumptions!$B$5 + Assumptions!$B$6*$N4257))))*Assumptions!$B$3))</f>
        <v>3.9165722796764356E-2</v>
      </c>
      <c r="P4257" s="73">
        <f>VLOOKUP($F4257,Assumptions!$A$23:$B$27,2,FALSE)*Assumptions!$B$4</f>
        <v>0.35</v>
      </c>
      <c r="Q4257" s="74">
        <f t="shared" si="132"/>
        <v>52755.184762397606</v>
      </c>
      <c r="R4257" s="75" t="str">
        <f>IF($O4257&lt;Assumptions!$B$17,"A",IF($O4257&lt;Assumptions!$B$18,"B",IF($O4257&lt;Assumptions!$B$19,"C",IF($O4257&lt;Assumptions!$B$20,"D","E"))))</f>
        <v>B</v>
      </c>
      <c r="S4257" s="75">
        <f t="shared" si="133"/>
        <v>0</v>
      </c>
    </row>
    <row r="4258" spans="1:19" ht="17.399999999999999" x14ac:dyDescent="0.3">
      <c r="A4258" s="39" t="s">
        <v>796</v>
      </c>
      <c r="B4258" s="39" t="s">
        <v>33</v>
      </c>
      <c r="C4258" s="39" t="s">
        <v>135</v>
      </c>
      <c r="D4258" s="39" t="s">
        <v>45</v>
      </c>
      <c r="E4258" s="70" t="s">
        <v>39</v>
      </c>
      <c r="F4258" s="70" t="s">
        <v>28</v>
      </c>
      <c r="G4258" s="78">
        <v>43542</v>
      </c>
      <c r="H4258" s="78">
        <v>45901</v>
      </c>
      <c r="I4258" s="69">
        <v>3731996.82</v>
      </c>
      <c r="J4258" s="70">
        <v>0</v>
      </c>
      <c r="K4258" s="71">
        <v>1.0069999999999999</v>
      </c>
      <c r="L4258" s="70">
        <v>0</v>
      </c>
      <c r="M4258" s="71">
        <v>1.198</v>
      </c>
      <c r="N4258" s="72"/>
      <c r="O4258" s="73">
        <f>MIN(1,MAX(0,(1/(1+EXP(-(Assumptions!$B$5 + Assumptions!$B$6*$N4258))))*Assumptions!$B$3))</f>
        <v>3.9165722796764356E-2</v>
      </c>
      <c r="P4258" s="73">
        <f>VLOOKUP($F4258,Assumptions!$A$23:$B$27,2,FALSE)*Assumptions!$B$4</f>
        <v>0.35</v>
      </c>
      <c r="Q4258" s="74">
        <f t="shared" si="132"/>
        <v>51158.223525684123</v>
      </c>
      <c r="R4258" s="75" t="str">
        <f>IF($O4258&lt;Assumptions!$B$17,"A",IF($O4258&lt;Assumptions!$B$18,"B",IF($O4258&lt;Assumptions!$B$19,"C",IF($O4258&lt;Assumptions!$B$20,"D","E"))))</f>
        <v>B</v>
      </c>
      <c r="S4258" s="75">
        <f t="shared" si="133"/>
        <v>0</v>
      </c>
    </row>
    <row r="4259" spans="1:19" ht="17.399999999999999" x14ac:dyDescent="0.3">
      <c r="A4259" s="39" t="s">
        <v>796</v>
      </c>
      <c r="B4259" s="39" t="s">
        <v>33</v>
      </c>
      <c r="C4259" s="39" t="s">
        <v>135</v>
      </c>
      <c r="D4259" s="39" t="s">
        <v>45</v>
      </c>
      <c r="E4259" s="70" t="s">
        <v>39</v>
      </c>
      <c r="F4259" s="70" t="s">
        <v>28</v>
      </c>
      <c r="G4259" s="78">
        <v>43542</v>
      </c>
      <c r="H4259" s="78">
        <v>45931</v>
      </c>
      <c r="I4259" s="69">
        <v>3617204.38</v>
      </c>
      <c r="J4259" s="70">
        <v>0</v>
      </c>
      <c r="K4259" s="71">
        <v>1.04</v>
      </c>
      <c r="L4259" s="70">
        <v>0</v>
      </c>
      <c r="M4259" s="71">
        <v>1.198</v>
      </c>
      <c r="N4259" s="72"/>
      <c r="O4259" s="73">
        <f>MIN(1,MAX(0,(1/(1+EXP(-(Assumptions!$B$5 + Assumptions!$B$6*$N4259))))*Assumptions!$B$3))</f>
        <v>3.9165722796764356E-2</v>
      </c>
      <c r="P4259" s="73">
        <f>VLOOKUP($F4259,Assumptions!$A$23:$B$27,2,FALSE)*Assumptions!$B$4</f>
        <v>0.35</v>
      </c>
      <c r="Q4259" s="74">
        <f t="shared" si="132"/>
        <v>49584.648416212651</v>
      </c>
      <c r="R4259" s="75" t="str">
        <f>IF($O4259&lt;Assumptions!$B$17,"A",IF($O4259&lt;Assumptions!$B$18,"B",IF($O4259&lt;Assumptions!$B$19,"C",IF($O4259&lt;Assumptions!$B$20,"D","E"))))</f>
        <v>B</v>
      </c>
      <c r="S4259" s="75">
        <f t="shared" si="133"/>
        <v>0</v>
      </c>
    </row>
    <row r="4260" spans="1:19" ht="17.399999999999999" x14ac:dyDescent="0.3">
      <c r="A4260" s="39" t="s">
        <v>796</v>
      </c>
      <c r="B4260" s="39" t="s">
        <v>33</v>
      </c>
      <c r="C4260" s="39" t="s">
        <v>135</v>
      </c>
      <c r="D4260" s="39" t="s">
        <v>45</v>
      </c>
      <c r="E4260" s="70" t="s">
        <v>39</v>
      </c>
      <c r="F4260" s="70" t="s">
        <v>28</v>
      </c>
      <c r="G4260" s="78">
        <v>43542</v>
      </c>
      <c r="H4260" s="78">
        <v>45962</v>
      </c>
      <c r="I4260" s="69">
        <v>3503250.27</v>
      </c>
      <c r="J4260" s="70">
        <v>95</v>
      </c>
      <c r="K4260" s="71">
        <v>0.51400000000000001</v>
      </c>
      <c r="L4260" s="70">
        <v>0</v>
      </c>
      <c r="M4260" s="71">
        <v>1.198</v>
      </c>
      <c r="N4260" s="72"/>
      <c r="O4260" s="73">
        <f>MIN(1,MAX(0,(1/(1+EXP(-(Assumptions!$B$5 + Assumptions!$B$6*$N4260))))*Assumptions!$B$3))</f>
        <v>3.9165722796764356E-2</v>
      </c>
      <c r="P4260" s="73">
        <f>VLOOKUP($F4260,Assumptions!$A$23:$B$27,2,FALSE)*Assumptions!$B$4</f>
        <v>0.35</v>
      </c>
      <c r="Q4260" s="74">
        <f t="shared" si="132"/>
        <v>48022.56513687846</v>
      </c>
      <c r="R4260" s="75" t="str">
        <f>IF($O4260&lt;Assumptions!$B$17,"A",IF($O4260&lt;Assumptions!$B$18,"B",IF($O4260&lt;Assumptions!$B$19,"C",IF($O4260&lt;Assumptions!$B$20,"D","E"))))</f>
        <v>B</v>
      </c>
      <c r="S4260" s="75">
        <f t="shared" si="133"/>
        <v>0</v>
      </c>
    </row>
    <row r="4261" spans="1:19" ht="17.399999999999999" x14ac:dyDescent="0.3">
      <c r="A4261" s="39" t="s">
        <v>796</v>
      </c>
      <c r="B4261" s="39" t="s">
        <v>33</v>
      </c>
      <c r="C4261" s="39" t="s">
        <v>135</v>
      </c>
      <c r="D4261" s="39" t="s">
        <v>45</v>
      </c>
      <c r="E4261" s="70" t="s">
        <v>39</v>
      </c>
      <c r="F4261" s="70" t="s">
        <v>28</v>
      </c>
      <c r="G4261" s="78">
        <v>43542</v>
      </c>
      <c r="H4261" s="78">
        <v>45992</v>
      </c>
      <c r="I4261" s="69">
        <v>3408147.93</v>
      </c>
      <c r="J4261" s="70">
        <v>95</v>
      </c>
      <c r="K4261" s="71">
        <v>0.23300000000000001</v>
      </c>
      <c r="L4261" s="70">
        <v>0</v>
      </c>
      <c r="M4261" s="71">
        <v>1.198</v>
      </c>
      <c r="N4261" s="72"/>
      <c r="O4261" s="73">
        <f>MIN(1,MAX(0,(1/(1+EXP(-(Assumptions!$B$5 + Assumptions!$B$6*$N4261))))*Assumptions!$B$3))</f>
        <v>3.9165722796764356E-2</v>
      </c>
      <c r="P4261" s="73">
        <f>VLOOKUP($F4261,Assumptions!$A$23:$B$27,2,FALSE)*Assumptions!$B$4</f>
        <v>0.35</v>
      </c>
      <c r="Q4261" s="74">
        <f t="shared" si="132"/>
        <v>46718.901976861191</v>
      </c>
      <c r="R4261" s="75" t="str">
        <f>IF($O4261&lt;Assumptions!$B$17,"A",IF($O4261&lt;Assumptions!$B$18,"B",IF($O4261&lt;Assumptions!$B$19,"C",IF($O4261&lt;Assumptions!$B$20,"D","E"))))</f>
        <v>B</v>
      </c>
      <c r="S4261" s="75">
        <f t="shared" si="133"/>
        <v>0</v>
      </c>
    </row>
    <row r="4262" spans="1:19" ht="17.399999999999999" x14ac:dyDescent="0.3">
      <c r="A4262" s="39" t="s">
        <v>797</v>
      </c>
      <c r="B4262" s="39" t="s">
        <v>89</v>
      </c>
      <c r="C4262" s="39" t="s">
        <v>135</v>
      </c>
      <c r="D4262" s="39" t="s">
        <v>48</v>
      </c>
      <c r="E4262" s="70" t="s">
        <v>46</v>
      </c>
      <c r="F4262" s="70" t="s">
        <v>28</v>
      </c>
      <c r="G4262" s="78">
        <v>46016</v>
      </c>
      <c r="H4262" s="78">
        <v>45992</v>
      </c>
      <c r="I4262" s="69">
        <v>784140.76</v>
      </c>
      <c r="J4262" s="70">
        <v>0</v>
      </c>
      <c r="K4262" s="71">
        <v>0.96399999999999997</v>
      </c>
      <c r="L4262" s="70">
        <v>0</v>
      </c>
      <c r="M4262" s="71">
        <v>0.96199999999999997</v>
      </c>
      <c r="N4262" s="72"/>
      <c r="O4262" s="73">
        <f>MIN(1,MAX(0,(1/(1+EXP(-(Assumptions!$B$5 + Assumptions!$B$6*$N4262))))*Assumptions!$B$3))</f>
        <v>3.9165722796764356E-2</v>
      </c>
      <c r="P4262" s="73">
        <f>VLOOKUP($F4262,Assumptions!$A$23:$B$27,2,FALSE)*Assumptions!$B$4</f>
        <v>0.35</v>
      </c>
      <c r="Q4262" s="74">
        <f t="shared" si="132"/>
        <v>10749.003873931444</v>
      </c>
      <c r="R4262" s="75" t="str">
        <f>IF($O4262&lt;Assumptions!$B$17,"A",IF($O4262&lt;Assumptions!$B$18,"B",IF($O4262&lt;Assumptions!$B$19,"C",IF($O4262&lt;Assumptions!$B$20,"D","E"))))</f>
        <v>B</v>
      </c>
      <c r="S4262" s="75">
        <f t="shared" si="133"/>
        <v>0</v>
      </c>
    </row>
    <row r="4263" spans="1:19" ht="17.399999999999999" x14ac:dyDescent="0.3">
      <c r="A4263" s="39" t="s">
        <v>799</v>
      </c>
      <c r="B4263" s="39" t="s">
        <v>82</v>
      </c>
      <c r="C4263" s="39" t="s">
        <v>144</v>
      </c>
      <c r="D4263" s="39" t="s">
        <v>30</v>
      </c>
      <c r="E4263" s="70" t="s">
        <v>27</v>
      </c>
      <c r="F4263" s="70" t="s">
        <v>32</v>
      </c>
      <c r="G4263" s="78">
        <v>43941</v>
      </c>
      <c r="H4263" s="78">
        <v>45658</v>
      </c>
      <c r="I4263" s="69">
        <v>18417460.690000001</v>
      </c>
      <c r="J4263" s="70">
        <v>65</v>
      </c>
      <c r="K4263" s="71">
        <v>0.78400000000000003</v>
      </c>
      <c r="L4263" s="70">
        <v>0</v>
      </c>
      <c r="M4263" s="71">
        <v>0.91600000000000004</v>
      </c>
      <c r="N4263" s="72"/>
      <c r="O4263" s="73">
        <f>MIN(1,MAX(0,(1/(1+EXP(-(Assumptions!$B$5 + Assumptions!$B$6*$N4263))))*Assumptions!$B$3))</f>
        <v>3.9165722796764356E-2</v>
      </c>
      <c r="P4263" s="73">
        <f>VLOOKUP($F4263,Assumptions!$A$23:$B$27,2,FALSE)*Assumptions!$B$4</f>
        <v>0.5</v>
      </c>
      <c r="Q4263" s="74">
        <f t="shared" si="132"/>
        <v>360666.58000242221</v>
      </c>
      <c r="R4263" s="75" t="str">
        <f>IF($O4263&lt;Assumptions!$B$17,"A",IF($O4263&lt;Assumptions!$B$18,"B",IF($O4263&lt;Assumptions!$B$19,"C",IF($O4263&lt;Assumptions!$B$20,"D","E"))))</f>
        <v>B</v>
      </c>
      <c r="S4263" s="75">
        <f t="shared" si="133"/>
        <v>0</v>
      </c>
    </row>
    <row r="4264" spans="1:19" ht="17.399999999999999" x14ac:dyDescent="0.3">
      <c r="A4264" s="39" t="s">
        <v>799</v>
      </c>
      <c r="B4264" s="39" t="s">
        <v>82</v>
      </c>
      <c r="C4264" s="39" t="s">
        <v>144</v>
      </c>
      <c r="D4264" s="39" t="s">
        <v>30</v>
      </c>
      <c r="E4264" s="70" t="s">
        <v>27</v>
      </c>
      <c r="F4264" s="70" t="s">
        <v>32</v>
      </c>
      <c r="G4264" s="78">
        <v>43941</v>
      </c>
      <c r="H4264" s="78">
        <v>45689</v>
      </c>
      <c r="I4264" s="69">
        <v>17989020.420000002</v>
      </c>
      <c r="J4264" s="70">
        <v>35</v>
      </c>
      <c r="K4264" s="71">
        <v>0.67400000000000004</v>
      </c>
      <c r="L4264" s="70">
        <v>0</v>
      </c>
      <c r="M4264" s="71">
        <v>0.91600000000000004</v>
      </c>
      <c r="N4264" s="72"/>
      <c r="O4264" s="73">
        <f>MIN(1,MAX(0,(1/(1+EXP(-(Assumptions!$B$5 + Assumptions!$B$6*$N4264))))*Assumptions!$B$3))</f>
        <v>3.9165722796764356E-2</v>
      </c>
      <c r="P4264" s="73">
        <f>VLOOKUP($F4264,Assumptions!$A$23:$B$27,2,FALSE)*Assumptions!$B$4</f>
        <v>0.5</v>
      </c>
      <c r="Q4264" s="74">
        <f t="shared" si="132"/>
        <v>352276.49357752677</v>
      </c>
      <c r="R4264" s="75" t="str">
        <f>IF($O4264&lt;Assumptions!$B$17,"A",IF($O4264&lt;Assumptions!$B$18,"B",IF($O4264&lt;Assumptions!$B$19,"C",IF($O4264&lt;Assumptions!$B$20,"D","E"))))</f>
        <v>B</v>
      </c>
      <c r="S4264" s="75">
        <f t="shared" si="133"/>
        <v>0</v>
      </c>
    </row>
    <row r="4265" spans="1:19" ht="17.399999999999999" x14ac:dyDescent="0.3">
      <c r="A4265" s="39" t="s">
        <v>799</v>
      </c>
      <c r="B4265" s="39" t="s">
        <v>82</v>
      </c>
      <c r="C4265" s="39" t="s">
        <v>144</v>
      </c>
      <c r="D4265" s="39" t="s">
        <v>30</v>
      </c>
      <c r="E4265" s="70" t="s">
        <v>27</v>
      </c>
      <c r="F4265" s="70" t="s">
        <v>32</v>
      </c>
      <c r="G4265" s="78">
        <v>43941</v>
      </c>
      <c r="H4265" s="78">
        <v>45717</v>
      </c>
      <c r="I4265" s="69">
        <v>17566703.399999999</v>
      </c>
      <c r="J4265" s="70">
        <v>0</v>
      </c>
      <c r="K4265" s="71">
        <v>0.97899999999999998</v>
      </c>
      <c r="L4265" s="70">
        <v>0</v>
      </c>
      <c r="M4265" s="71">
        <v>0.91600000000000004</v>
      </c>
      <c r="N4265" s="72"/>
      <c r="O4265" s="73">
        <f>MIN(1,MAX(0,(1/(1+EXP(-(Assumptions!$B$5 + Assumptions!$B$6*$N4265))))*Assumptions!$B$3))</f>
        <v>3.9165722796764356E-2</v>
      </c>
      <c r="P4265" s="73">
        <f>VLOOKUP($F4265,Assumptions!$A$23:$B$27,2,FALSE)*Assumptions!$B$4</f>
        <v>0.5</v>
      </c>
      <c r="Q4265" s="74">
        <f t="shared" si="132"/>
        <v>344006.31790868891</v>
      </c>
      <c r="R4265" s="75" t="str">
        <f>IF($O4265&lt;Assumptions!$B$17,"A",IF($O4265&lt;Assumptions!$B$18,"B",IF($O4265&lt;Assumptions!$B$19,"C",IF($O4265&lt;Assumptions!$B$20,"D","E"))))</f>
        <v>B</v>
      </c>
      <c r="S4265" s="75">
        <f t="shared" si="133"/>
        <v>0</v>
      </c>
    </row>
    <row r="4266" spans="1:19" ht="17.399999999999999" x14ac:dyDescent="0.3">
      <c r="A4266" s="39" t="s">
        <v>799</v>
      </c>
      <c r="B4266" s="39" t="s">
        <v>82</v>
      </c>
      <c r="C4266" s="39" t="s">
        <v>144</v>
      </c>
      <c r="D4266" s="39" t="s">
        <v>30</v>
      </c>
      <c r="E4266" s="70" t="s">
        <v>27</v>
      </c>
      <c r="F4266" s="70" t="s">
        <v>32</v>
      </c>
      <c r="G4266" s="78">
        <v>43941</v>
      </c>
      <c r="H4266" s="78">
        <v>45748</v>
      </c>
      <c r="I4266" s="69">
        <v>17168322.789999999</v>
      </c>
      <c r="J4266" s="70">
        <v>15</v>
      </c>
      <c r="K4266" s="71">
        <v>1.0149999999999999</v>
      </c>
      <c r="L4266" s="70">
        <v>0</v>
      </c>
      <c r="M4266" s="71">
        <v>0.91600000000000004</v>
      </c>
      <c r="N4266" s="72"/>
      <c r="O4266" s="73">
        <f>MIN(1,MAX(0,(1/(1+EXP(-(Assumptions!$B$5 + Assumptions!$B$6*$N4266))))*Assumptions!$B$3))</f>
        <v>3.9165722796764356E-2</v>
      </c>
      <c r="P4266" s="73">
        <f>VLOOKUP($F4266,Assumptions!$A$23:$B$27,2,FALSE)*Assumptions!$B$4</f>
        <v>0.5</v>
      </c>
      <c r="Q4266" s="74">
        <f t="shared" si="132"/>
        <v>336204.88563925598</v>
      </c>
      <c r="R4266" s="75" t="str">
        <f>IF($O4266&lt;Assumptions!$B$17,"A",IF($O4266&lt;Assumptions!$B$18,"B",IF($O4266&lt;Assumptions!$B$19,"C",IF($O4266&lt;Assumptions!$B$20,"D","E"))))</f>
        <v>B</v>
      </c>
      <c r="S4266" s="75">
        <f t="shared" si="133"/>
        <v>0</v>
      </c>
    </row>
    <row r="4267" spans="1:19" ht="17.399999999999999" x14ac:dyDescent="0.3">
      <c r="A4267" s="39" t="s">
        <v>799</v>
      </c>
      <c r="B4267" s="39" t="s">
        <v>82</v>
      </c>
      <c r="C4267" s="39" t="s">
        <v>144</v>
      </c>
      <c r="D4267" s="39" t="s">
        <v>30</v>
      </c>
      <c r="E4267" s="70" t="s">
        <v>27</v>
      </c>
      <c r="F4267" s="70" t="s">
        <v>32</v>
      </c>
      <c r="G4267" s="78">
        <v>43941</v>
      </c>
      <c r="H4267" s="78">
        <v>45778</v>
      </c>
      <c r="I4267" s="69">
        <v>16786895.829999998</v>
      </c>
      <c r="J4267" s="70">
        <v>0</v>
      </c>
      <c r="K4267" s="71">
        <v>1.145</v>
      </c>
      <c r="L4267" s="70">
        <v>0</v>
      </c>
      <c r="M4267" s="71">
        <v>0.91600000000000004</v>
      </c>
      <c r="N4267" s="72"/>
      <c r="O4267" s="73">
        <f>MIN(1,MAX(0,(1/(1+EXP(-(Assumptions!$B$5 + Assumptions!$B$6*$N4267))))*Assumptions!$B$3))</f>
        <v>3.9165722796764356E-2</v>
      </c>
      <c r="P4267" s="73">
        <f>VLOOKUP($F4267,Assumptions!$A$23:$B$27,2,FALSE)*Assumptions!$B$4</f>
        <v>0.5</v>
      </c>
      <c r="Q4267" s="74">
        <f t="shared" si="132"/>
        <v>328735.45434796973</v>
      </c>
      <c r="R4267" s="75" t="str">
        <f>IF($O4267&lt;Assumptions!$B$17,"A",IF($O4267&lt;Assumptions!$B$18,"B",IF($O4267&lt;Assumptions!$B$19,"C",IF($O4267&lt;Assumptions!$B$20,"D","E"))))</f>
        <v>B</v>
      </c>
      <c r="S4267" s="75">
        <f t="shared" si="133"/>
        <v>0</v>
      </c>
    </row>
    <row r="4268" spans="1:19" ht="17.399999999999999" x14ac:dyDescent="0.3">
      <c r="A4268" s="39" t="s">
        <v>799</v>
      </c>
      <c r="B4268" s="39" t="s">
        <v>82</v>
      </c>
      <c r="C4268" s="39" t="s">
        <v>144</v>
      </c>
      <c r="D4268" s="39" t="s">
        <v>30</v>
      </c>
      <c r="E4268" s="70" t="s">
        <v>27</v>
      </c>
      <c r="F4268" s="70" t="s">
        <v>32</v>
      </c>
      <c r="G4268" s="78">
        <v>43941</v>
      </c>
      <c r="H4268" s="78">
        <v>45809</v>
      </c>
      <c r="I4268" s="69">
        <v>16394508.949999999</v>
      </c>
      <c r="J4268" s="70">
        <v>0</v>
      </c>
      <c r="K4268" s="71">
        <v>1.077</v>
      </c>
      <c r="L4268" s="70">
        <v>0</v>
      </c>
      <c r="M4268" s="71">
        <v>0.91600000000000004</v>
      </c>
      <c r="N4268" s="72"/>
      <c r="O4268" s="73">
        <f>MIN(1,MAX(0,(1/(1+EXP(-(Assumptions!$B$5 + Assumptions!$B$6*$N4268))))*Assumptions!$B$3))</f>
        <v>3.9165722796764356E-2</v>
      </c>
      <c r="P4268" s="73">
        <f>VLOOKUP($F4268,Assumptions!$A$23:$B$27,2,FALSE)*Assumptions!$B$4</f>
        <v>0.5</v>
      </c>
      <c r="Q4268" s="74">
        <f t="shared" si="132"/>
        <v>321051.39646238612</v>
      </c>
      <c r="R4268" s="75" t="str">
        <f>IF($O4268&lt;Assumptions!$B$17,"A",IF($O4268&lt;Assumptions!$B$18,"B",IF($O4268&lt;Assumptions!$B$19,"C",IF($O4268&lt;Assumptions!$B$20,"D","E"))))</f>
        <v>B</v>
      </c>
      <c r="S4268" s="75">
        <f t="shared" si="133"/>
        <v>0</v>
      </c>
    </row>
    <row r="4269" spans="1:19" ht="17.399999999999999" x14ac:dyDescent="0.3">
      <c r="A4269" s="39" t="s">
        <v>799</v>
      </c>
      <c r="B4269" s="39" t="s">
        <v>82</v>
      </c>
      <c r="C4269" s="39" t="s">
        <v>144</v>
      </c>
      <c r="D4269" s="39" t="s">
        <v>30</v>
      </c>
      <c r="E4269" s="70" t="s">
        <v>27</v>
      </c>
      <c r="F4269" s="70" t="s">
        <v>32</v>
      </c>
      <c r="G4269" s="78">
        <v>43941</v>
      </c>
      <c r="H4269" s="78">
        <v>45839</v>
      </c>
      <c r="I4269" s="69">
        <v>15993450.199999999</v>
      </c>
      <c r="J4269" s="70">
        <v>0</v>
      </c>
      <c r="K4269" s="71">
        <v>1.125</v>
      </c>
      <c r="L4269" s="70">
        <v>0</v>
      </c>
      <c r="M4269" s="71">
        <v>0.91600000000000004</v>
      </c>
      <c r="N4269" s="72"/>
      <c r="O4269" s="73">
        <f>MIN(1,MAX(0,(1/(1+EXP(-(Assumptions!$B$5 + Assumptions!$B$6*$N4269))))*Assumptions!$B$3))</f>
        <v>3.9165722796764356E-2</v>
      </c>
      <c r="P4269" s="73">
        <f>VLOOKUP($F4269,Assumptions!$A$23:$B$27,2,FALSE)*Assumptions!$B$4</f>
        <v>0.5</v>
      </c>
      <c r="Q4269" s="74">
        <f t="shared" si="132"/>
        <v>313197.51854852773</v>
      </c>
      <c r="R4269" s="75" t="str">
        <f>IF($O4269&lt;Assumptions!$B$17,"A",IF($O4269&lt;Assumptions!$B$18,"B",IF($O4269&lt;Assumptions!$B$19,"C",IF($O4269&lt;Assumptions!$B$20,"D","E"))))</f>
        <v>B</v>
      </c>
      <c r="S4269" s="75">
        <f t="shared" si="133"/>
        <v>0</v>
      </c>
    </row>
    <row r="4270" spans="1:19" ht="17.399999999999999" x14ac:dyDescent="0.3">
      <c r="A4270" s="39" t="s">
        <v>799</v>
      </c>
      <c r="B4270" s="39" t="s">
        <v>82</v>
      </c>
      <c r="C4270" s="39" t="s">
        <v>144</v>
      </c>
      <c r="D4270" s="39" t="s">
        <v>30</v>
      </c>
      <c r="E4270" s="70" t="s">
        <v>27</v>
      </c>
      <c r="F4270" s="70" t="s">
        <v>32</v>
      </c>
      <c r="G4270" s="78">
        <v>43941</v>
      </c>
      <c r="H4270" s="78">
        <v>45870</v>
      </c>
      <c r="I4270" s="69">
        <v>15644906.449999999</v>
      </c>
      <c r="J4270" s="70">
        <v>65</v>
      </c>
      <c r="K4270" s="71">
        <v>0.56499999999999995</v>
      </c>
      <c r="L4270" s="70">
        <v>0</v>
      </c>
      <c r="M4270" s="71">
        <v>0.91600000000000004</v>
      </c>
      <c r="N4270" s="72"/>
      <c r="O4270" s="73">
        <f>MIN(1,MAX(0,(1/(1+EXP(-(Assumptions!$B$5 + Assumptions!$B$6*$N4270))))*Assumptions!$B$3))</f>
        <v>3.9165722796764356E-2</v>
      </c>
      <c r="P4270" s="73">
        <f>VLOOKUP($F4270,Assumptions!$A$23:$B$27,2,FALSE)*Assumptions!$B$4</f>
        <v>0.5</v>
      </c>
      <c r="Q4270" s="74">
        <f t="shared" si="132"/>
        <v>306372.03460100532</v>
      </c>
      <c r="R4270" s="75" t="str">
        <f>IF($O4270&lt;Assumptions!$B$17,"A",IF($O4270&lt;Assumptions!$B$18,"B",IF($O4270&lt;Assumptions!$B$19,"C",IF($O4270&lt;Assumptions!$B$20,"D","E"))))</f>
        <v>B</v>
      </c>
      <c r="S4270" s="75">
        <f t="shared" si="133"/>
        <v>0</v>
      </c>
    </row>
    <row r="4271" spans="1:19" ht="17.399999999999999" x14ac:dyDescent="0.3">
      <c r="A4271" s="39" t="s">
        <v>799</v>
      </c>
      <c r="B4271" s="39" t="s">
        <v>82</v>
      </c>
      <c r="C4271" s="39" t="s">
        <v>144</v>
      </c>
      <c r="D4271" s="39" t="s">
        <v>30</v>
      </c>
      <c r="E4271" s="70" t="s">
        <v>27</v>
      </c>
      <c r="F4271" s="70" t="s">
        <v>32</v>
      </c>
      <c r="G4271" s="78">
        <v>43941</v>
      </c>
      <c r="H4271" s="78">
        <v>45901</v>
      </c>
      <c r="I4271" s="69">
        <v>15268361.470000001</v>
      </c>
      <c r="J4271" s="70">
        <v>0</v>
      </c>
      <c r="K4271" s="71">
        <v>1.0720000000000001</v>
      </c>
      <c r="L4271" s="70">
        <v>0</v>
      </c>
      <c r="M4271" s="71">
        <v>0.91600000000000004</v>
      </c>
      <c r="N4271" s="72"/>
      <c r="O4271" s="73">
        <f>MIN(1,MAX(0,(1/(1+EXP(-(Assumptions!$B$5 + Assumptions!$B$6*$N4271))))*Assumptions!$B$3))</f>
        <v>3.9165722796764356E-2</v>
      </c>
      <c r="P4271" s="73">
        <f>VLOOKUP($F4271,Assumptions!$A$23:$B$27,2,FALSE)*Assumptions!$B$4</f>
        <v>0.5</v>
      </c>
      <c r="Q4271" s="74">
        <f t="shared" si="132"/>
        <v>298998.20644740877</v>
      </c>
      <c r="R4271" s="75" t="str">
        <f>IF($O4271&lt;Assumptions!$B$17,"A",IF($O4271&lt;Assumptions!$B$18,"B",IF($O4271&lt;Assumptions!$B$19,"C",IF($O4271&lt;Assumptions!$B$20,"D","E"))))</f>
        <v>B</v>
      </c>
      <c r="S4271" s="75">
        <f t="shared" si="133"/>
        <v>0</v>
      </c>
    </row>
    <row r="4272" spans="1:19" ht="17.399999999999999" x14ac:dyDescent="0.3">
      <c r="A4272" s="39" t="s">
        <v>799</v>
      </c>
      <c r="B4272" s="39" t="s">
        <v>82</v>
      </c>
      <c r="C4272" s="39" t="s">
        <v>144</v>
      </c>
      <c r="D4272" s="39" t="s">
        <v>30</v>
      </c>
      <c r="E4272" s="70" t="s">
        <v>27</v>
      </c>
      <c r="F4272" s="70" t="s">
        <v>32</v>
      </c>
      <c r="G4272" s="78">
        <v>43941</v>
      </c>
      <c r="H4272" s="78">
        <v>45931</v>
      </c>
      <c r="I4272" s="69">
        <v>14902475.810000001</v>
      </c>
      <c r="J4272" s="70">
        <v>35</v>
      </c>
      <c r="K4272" s="71">
        <v>0.48</v>
      </c>
      <c r="L4272" s="70">
        <v>0</v>
      </c>
      <c r="M4272" s="71">
        <v>0.91600000000000004</v>
      </c>
      <c r="N4272" s="72"/>
      <c r="O4272" s="73">
        <f>MIN(1,MAX(0,(1/(1+EXP(-(Assumptions!$B$5 + Assumptions!$B$6*$N4272))))*Assumptions!$B$3))</f>
        <v>3.9165722796764356E-2</v>
      </c>
      <c r="P4272" s="73">
        <f>VLOOKUP($F4272,Assumptions!$A$23:$B$27,2,FALSE)*Assumptions!$B$4</f>
        <v>0.5</v>
      </c>
      <c r="Q4272" s="74">
        <f t="shared" si="132"/>
        <v>291833.11827997316</v>
      </c>
      <c r="R4272" s="75" t="str">
        <f>IF($O4272&lt;Assumptions!$B$17,"A",IF($O4272&lt;Assumptions!$B$18,"B",IF($O4272&lt;Assumptions!$B$19,"C",IF($O4272&lt;Assumptions!$B$20,"D","E"))))</f>
        <v>B</v>
      </c>
      <c r="S4272" s="75">
        <f t="shared" si="133"/>
        <v>0</v>
      </c>
    </row>
    <row r="4273" spans="1:19" ht="17.399999999999999" x14ac:dyDescent="0.3">
      <c r="A4273" s="39" t="s">
        <v>799</v>
      </c>
      <c r="B4273" s="39" t="s">
        <v>82</v>
      </c>
      <c r="C4273" s="39" t="s">
        <v>144</v>
      </c>
      <c r="D4273" s="39" t="s">
        <v>30</v>
      </c>
      <c r="E4273" s="70" t="s">
        <v>27</v>
      </c>
      <c r="F4273" s="70" t="s">
        <v>32</v>
      </c>
      <c r="G4273" s="78">
        <v>43941</v>
      </c>
      <c r="H4273" s="78">
        <v>45962</v>
      </c>
      <c r="I4273" s="69">
        <v>14509870.810000001</v>
      </c>
      <c r="J4273" s="70">
        <v>35</v>
      </c>
      <c r="K4273" s="71">
        <v>0.41099999999999998</v>
      </c>
      <c r="L4273" s="70">
        <v>0</v>
      </c>
      <c r="M4273" s="71">
        <v>0.91600000000000004</v>
      </c>
      <c r="N4273" s="72"/>
      <c r="O4273" s="73">
        <f>MIN(1,MAX(0,(1/(1+EXP(-(Assumptions!$B$5 + Assumptions!$B$6*$N4273))))*Assumptions!$B$3))</f>
        <v>3.9165722796764356E-2</v>
      </c>
      <c r="P4273" s="73">
        <f>VLOOKUP($F4273,Assumptions!$A$23:$B$27,2,FALSE)*Assumptions!$B$4</f>
        <v>0.5</v>
      </c>
      <c r="Q4273" s="74">
        <f t="shared" si="132"/>
        <v>284144.78898066137</v>
      </c>
      <c r="R4273" s="75" t="str">
        <f>IF($O4273&lt;Assumptions!$B$17,"A",IF($O4273&lt;Assumptions!$B$18,"B",IF($O4273&lt;Assumptions!$B$19,"C",IF($O4273&lt;Assumptions!$B$20,"D","E"))))</f>
        <v>B</v>
      </c>
      <c r="S4273" s="75">
        <f t="shared" si="133"/>
        <v>0</v>
      </c>
    </row>
    <row r="4274" spans="1:19" ht="17.399999999999999" x14ac:dyDescent="0.3">
      <c r="A4274" s="39" t="s">
        <v>799</v>
      </c>
      <c r="B4274" s="39" t="s">
        <v>82</v>
      </c>
      <c r="C4274" s="39" t="s">
        <v>144</v>
      </c>
      <c r="D4274" s="39" t="s">
        <v>30</v>
      </c>
      <c r="E4274" s="70" t="s">
        <v>27</v>
      </c>
      <c r="F4274" s="70" t="s">
        <v>32</v>
      </c>
      <c r="G4274" s="78">
        <v>43941</v>
      </c>
      <c r="H4274" s="78">
        <v>45992</v>
      </c>
      <c r="I4274" s="69">
        <v>14146733.960000001</v>
      </c>
      <c r="J4274" s="70">
        <v>0</v>
      </c>
      <c r="K4274" s="71">
        <v>1.0649999999999999</v>
      </c>
      <c r="L4274" s="70">
        <v>0</v>
      </c>
      <c r="M4274" s="71">
        <v>0.91600000000000004</v>
      </c>
      <c r="N4274" s="72"/>
      <c r="O4274" s="73">
        <f>MIN(1,MAX(0,(1/(1+EXP(-(Assumptions!$B$5 + Assumptions!$B$6*$N4274))))*Assumptions!$B$3))</f>
        <v>3.9165722796764356E-2</v>
      </c>
      <c r="P4274" s="73">
        <f>VLOOKUP($F4274,Assumptions!$A$23:$B$27,2,FALSE)*Assumptions!$B$4</f>
        <v>0.5</v>
      </c>
      <c r="Q4274" s="74">
        <f t="shared" si="132"/>
        <v>277033.53037846624</v>
      </c>
      <c r="R4274" s="75" t="str">
        <f>IF($O4274&lt;Assumptions!$B$17,"A",IF($O4274&lt;Assumptions!$B$18,"B",IF($O4274&lt;Assumptions!$B$19,"C",IF($O4274&lt;Assumptions!$B$20,"D","E"))))</f>
        <v>B</v>
      </c>
      <c r="S4274" s="75">
        <f t="shared" si="133"/>
        <v>0</v>
      </c>
    </row>
    <row r="4275" spans="1:19" ht="17.399999999999999" x14ac:dyDescent="0.3">
      <c r="A4275" s="39" t="s">
        <v>800</v>
      </c>
      <c r="B4275" s="39" t="s">
        <v>67</v>
      </c>
      <c r="C4275" s="39" t="s">
        <v>135</v>
      </c>
      <c r="D4275" s="39" t="s">
        <v>45</v>
      </c>
      <c r="E4275" s="70" t="s">
        <v>39</v>
      </c>
      <c r="F4275" s="70" t="s">
        <v>28</v>
      </c>
      <c r="G4275" s="78">
        <v>43792</v>
      </c>
      <c r="H4275" s="78">
        <v>45658</v>
      </c>
      <c r="I4275" s="69">
        <v>963693.53</v>
      </c>
      <c r="J4275" s="70">
        <v>0</v>
      </c>
      <c r="K4275" s="71">
        <v>1.083</v>
      </c>
      <c r="L4275" s="70">
        <v>0</v>
      </c>
      <c r="M4275" s="71">
        <v>0.93400000000000005</v>
      </c>
      <c r="N4275" s="72"/>
      <c r="O4275" s="73">
        <f>MIN(1,MAX(0,(1/(1+EXP(-(Assumptions!$B$5 + Assumptions!$B$6*$N4275))))*Assumptions!$B$3))</f>
        <v>3.9165722796764356E-2</v>
      </c>
      <c r="P4275" s="73">
        <f>VLOOKUP($F4275,Assumptions!$A$23:$B$27,2,FALSE)*Assumptions!$B$4</f>
        <v>0.35</v>
      </c>
      <c r="Q4275" s="74">
        <f t="shared" si="132"/>
        <v>13210.313779955361</v>
      </c>
      <c r="R4275" s="75" t="str">
        <f>IF($O4275&lt;Assumptions!$B$17,"A",IF($O4275&lt;Assumptions!$B$18,"B",IF($O4275&lt;Assumptions!$B$19,"C",IF($O4275&lt;Assumptions!$B$20,"D","E"))))</f>
        <v>B</v>
      </c>
      <c r="S4275" s="75">
        <f t="shared" si="133"/>
        <v>0</v>
      </c>
    </row>
    <row r="4276" spans="1:19" ht="17.399999999999999" x14ac:dyDescent="0.3">
      <c r="A4276" s="39" t="s">
        <v>800</v>
      </c>
      <c r="B4276" s="39" t="s">
        <v>67</v>
      </c>
      <c r="C4276" s="39" t="s">
        <v>135</v>
      </c>
      <c r="D4276" s="39" t="s">
        <v>45</v>
      </c>
      <c r="E4276" s="70" t="s">
        <v>39</v>
      </c>
      <c r="F4276" s="70" t="s">
        <v>28</v>
      </c>
      <c r="G4276" s="78">
        <v>43792</v>
      </c>
      <c r="H4276" s="78">
        <v>45689</v>
      </c>
      <c r="I4276" s="69">
        <v>938461.23</v>
      </c>
      <c r="J4276" s="70">
        <v>0</v>
      </c>
      <c r="K4276" s="71">
        <v>1.1319999999999999</v>
      </c>
      <c r="L4276" s="70">
        <v>0</v>
      </c>
      <c r="M4276" s="71">
        <v>0.93400000000000005</v>
      </c>
      <c r="N4276" s="72"/>
      <c r="O4276" s="73">
        <f>MIN(1,MAX(0,(1/(1+EXP(-(Assumptions!$B$5 + Assumptions!$B$6*$N4276))))*Assumptions!$B$3))</f>
        <v>3.9165722796764356E-2</v>
      </c>
      <c r="P4276" s="73">
        <f>VLOOKUP($F4276,Assumptions!$A$23:$B$27,2,FALSE)*Assumptions!$B$4</f>
        <v>0.35</v>
      </c>
      <c r="Q4276" s="74">
        <f t="shared" si="132"/>
        <v>12864.429336391679</v>
      </c>
      <c r="R4276" s="75" t="str">
        <f>IF($O4276&lt;Assumptions!$B$17,"A",IF($O4276&lt;Assumptions!$B$18,"B",IF($O4276&lt;Assumptions!$B$19,"C",IF($O4276&lt;Assumptions!$B$20,"D","E"))))</f>
        <v>B</v>
      </c>
      <c r="S4276" s="75">
        <f t="shared" si="133"/>
        <v>0</v>
      </c>
    </row>
    <row r="4277" spans="1:19" ht="17.399999999999999" x14ac:dyDescent="0.3">
      <c r="A4277" s="39" t="s">
        <v>800</v>
      </c>
      <c r="B4277" s="39" t="s">
        <v>67</v>
      </c>
      <c r="C4277" s="39" t="s">
        <v>135</v>
      </c>
      <c r="D4277" s="39" t="s">
        <v>45</v>
      </c>
      <c r="E4277" s="70" t="s">
        <v>39</v>
      </c>
      <c r="F4277" s="70" t="s">
        <v>28</v>
      </c>
      <c r="G4277" s="78">
        <v>43792</v>
      </c>
      <c r="H4277" s="78">
        <v>45717</v>
      </c>
      <c r="I4277" s="69">
        <v>912599.44</v>
      </c>
      <c r="J4277" s="70">
        <v>0</v>
      </c>
      <c r="K4277" s="71">
        <v>1.1140000000000001</v>
      </c>
      <c r="L4277" s="70">
        <v>0</v>
      </c>
      <c r="M4277" s="71">
        <v>0.93400000000000005</v>
      </c>
      <c r="N4277" s="72"/>
      <c r="O4277" s="73">
        <f>MIN(1,MAX(0,(1/(1+EXP(-(Assumptions!$B$5 + Assumptions!$B$6*$N4277))))*Assumptions!$B$3))</f>
        <v>3.9165722796764356E-2</v>
      </c>
      <c r="P4277" s="73">
        <f>VLOOKUP($F4277,Assumptions!$A$23:$B$27,2,FALSE)*Assumptions!$B$4</f>
        <v>0.35</v>
      </c>
      <c r="Q4277" s="74">
        <f t="shared" si="132"/>
        <v>12509.915842032833</v>
      </c>
      <c r="R4277" s="75" t="str">
        <f>IF($O4277&lt;Assumptions!$B$17,"A",IF($O4277&lt;Assumptions!$B$18,"B",IF($O4277&lt;Assumptions!$B$19,"C",IF($O4277&lt;Assumptions!$B$20,"D","E"))))</f>
        <v>B</v>
      </c>
      <c r="S4277" s="75">
        <f t="shared" si="133"/>
        <v>0</v>
      </c>
    </row>
    <row r="4278" spans="1:19" ht="17.399999999999999" x14ac:dyDescent="0.3">
      <c r="A4278" s="39" t="s">
        <v>800</v>
      </c>
      <c r="B4278" s="39" t="s">
        <v>67</v>
      </c>
      <c r="C4278" s="39" t="s">
        <v>135</v>
      </c>
      <c r="D4278" s="39" t="s">
        <v>45</v>
      </c>
      <c r="E4278" s="70" t="s">
        <v>39</v>
      </c>
      <c r="F4278" s="70" t="s">
        <v>28</v>
      </c>
      <c r="G4278" s="78">
        <v>43792</v>
      </c>
      <c r="H4278" s="78">
        <v>45748</v>
      </c>
      <c r="I4278" s="69">
        <v>882779.13</v>
      </c>
      <c r="J4278" s="70">
        <v>0</v>
      </c>
      <c r="K4278" s="71">
        <v>0.96499999999999997</v>
      </c>
      <c r="L4278" s="70">
        <v>0</v>
      </c>
      <c r="M4278" s="71">
        <v>0.93400000000000005</v>
      </c>
      <c r="N4278" s="72"/>
      <c r="O4278" s="73">
        <f>MIN(1,MAX(0,(1/(1+EXP(-(Assumptions!$B$5 + Assumptions!$B$6*$N4278))))*Assumptions!$B$3))</f>
        <v>3.9165722796764356E-2</v>
      </c>
      <c r="P4278" s="73">
        <f>VLOOKUP($F4278,Assumptions!$A$23:$B$27,2,FALSE)*Assumptions!$B$4</f>
        <v>0.35</v>
      </c>
      <c r="Q4278" s="74">
        <f t="shared" si="132"/>
        <v>12101.138943722081</v>
      </c>
      <c r="R4278" s="75" t="str">
        <f>IF($O4278&lt;Assumptions!$B$17,"A",IF($O4278&lt;Assumptions!$B$18,"B",IF($O4278&lt;Assumptions!$B$19,"C",IF($O4278&lt;Assumptions!$B$20,"D","E"))))</f>
        <v>B</v>
      </c>
      <c r="S4278" s="75">
        <f t="shared" si="133"/>
        <v>0</v>
      </c>
    </row>
    <row r="4279" spans="1:19" ht="17.399999999999999" x14ac:dyDescent="0.3">
      <c r="A4279" s="39" t="s">
        <v>800</v>
      </c>
      <c r="B4279" s="39" t="s">
        <v>67</v>
      </c>
      <c r="C4279" s="39" t="s">
        <v>135</v>
      </c>
      <c r="D4279" s="39" t="s">
        <v>45</v>
      </c>
      <c r="E4279" s="70" t="s">
        <v>39</v>
      </c>
      <c r="F4279" s="70" t="s">
        <v>28</v>
      </c>
      <c r="G4279" s="78">
        <v>43792</v>
      </c>
      <c r="H4279" s="78">
        <v>45778</v>
      </c>
      <c r="I4279" s="69">
        <v>856788.21</v>
      </c>
      <c r="J4279" s="70">
        <v>0</v>
      </c>
      <c r="K4279" s="71">
        <v>1.0189999999999999</v>
      </c>
      <c r="L4279" s="70">
        <v>0</v>
      </c>
      <c r="M4279" s="71">
        <v>0.93400000000000005</v>
      </c>
      <c r="N4279" s="72"/>
      <c r="O4279" s="73">
        <f>MIN(1,MAX(0,(1/(1+EXP(-(Assumptions!$B$5 + Assumptions!$B$6*$N4279))))*Assumptions!$B$3))</f>
        <v>3.9165722796764356E-2</v>
      </c>
      <c r="P4279" s="73">
        <f>VLOOKUP($F4279,Assumptions!$A$23:$B$27,2,FALSE)*Assumptions!$B$4</f>
        <v>0.35</v>
      </c>
      <c r="Q4279" s="74">
        <f t="shared" si="132"/>
        <v>11744.855334938573</v>
      </c>
      <c r="R4279" s="75" t="str">
        <f>IF($O4279&lt;Assumptions!$B$17,"A",IF($O4279&lt;Assumptions!$B$18,"B",IF($O4279&lt;Assumptions!$B$19,"C",IF($O4279&lt;Assumptions!$B$20,"D","E"))))</f>
        <v>B</v>
      </c>
      <c r="S4279" s="75">
        <f t="shared" si="133"/>
        <v>0</v>
      </c>
    </row>
    <row r="4280" spans="1:19" ht="17.399999999999999" x14ac:dyDescent="0.3">
      <c r="A4280" s="39" t="s">
        <v>800</v>
      </c>
      <c r="B4280" s="39" t="s">
        <v>67</v>
      </c>
      <c r="C4280" s="39" t="s">
        <v>135</v>
      </c>
      <c r="D4280" s="39" t="s">
        <v>45</v>
      </c>
      <c r="E4280" s="70" t="s">
        <v>39</v>
      </c>
      <c r="F4280" s="70" t="s">
        <v>28</v>
      </c>
      <c r="G4280" s="78">
        <v>43792</v>
      </c>
      <c r="H4280" s="78">
        <v>45809</v>
      </c>
      <c r="I4280" s="69">
        <v>832078.34</v>
      </c>
      <c r="J4280" s="70">
        <v>0</v>
      </c>
      <c r="K4280" s="71">
        <v>1.016</v>
      </c>
      <c r="L4280" s="70">
        <v>0</v>
      </c>
      <c r="M4280" s="71">
        <v>0.93400000000000005</v>
      </c>
      <c r="N4280" s="72"/>
      <c r="O4280" s="73">
        <f>MIN(1,MAX(0,(1/(1+EXP(-(Assumptions!$B$5 + Assumptions!$B$6*$N4280))))*Assumptions!$B$3))</f>
        <v>3.9165722796764356E-2</v>
      </c>
      <c r="P4280" s="73">
        <f>VLOOKUP($F4280,Assumptions!$A$23:$B$27,2,FALSE)*Assumptions!$B$4</f>
        <v>0.35</v>
      </c>
      <c r="Q4280" s="74">
        <f t="shared" si="132"/>
        <v>11406.132363371144</v>
      </c>
      <c r="R4280" s="75" t="str">
        <f>IF($O4280&lt;Assumptions!$B$17,"A",IF($O4280&lt;Assumptions!$B$18,"B",IF($O4280&lt;Assumptions!$B$19,"C",IF($O4280&lt;Assumptions!$B$20,"D","E"))))</f>
        <v>B</v>
      </c>
      <c r="S4280" s="75">
        <f t="shared" si="133"/>
        <v>0</v>
      </c>
    </row>
    <row r="4281" spans="1:19" ht="17.399999999999999" x14ac:dyDescent="0.3">
      <c r="A4281" s="39" t="s">
        <v>800</v>
      </c>
      <c r="B4281" s="39" t="s">
        <v>67</v>
      </c>
      <c r="C4281" s="39" t="s">
        <v>135</v>
      </c>
      <c r="D4281" s="39" t="s">
        <v>45</v>
      </c>
      <c r="E4281" s="70" t="s">
        <v>39</v>
      </c>
      <c r="F4281" s="70" t="s">
        <v>28</v>
      </c>
      <c r="G4281" s="78">
        <v>43792</v>
      </c>
      <c r="H4281" s="78">
        <v>45839</v>
      </c>
      <c r="I4281" s="69">
        <v>804687.88</v>
      </c>
      <c r="J4281" s="70">
        <v>0</v>
      </c>
      <c r="K4281" s="71">
        <v>0.95599999999999996</v>
      </c>
      <c r="L4281" s="70">
        <v>0</v>
      </c>
      <c r="M4281" s="71">
        <v>0.93400000000000005</v>
      </c>
      <c r="N4281" s="72"/>
      <c r="O4281" s="73">
        <f>MIN(1,MAX(0,(1/(1+EXP(-(Assumptions!$B$5 + Assumptions!$B$6*$N4281))))*Assumptions!$B$3))</f>
        <v>3.9165722796764356E-2</v>
      </c>
      <c r="P4281" s="73">
        <f>VLOOKUP($F4281,Assumptions!$A$23:$B$27,2,FALSE)*Assumptions!$B$4</f>
        <v>0.35</v>
      </c>
      <c r="Q4281" s="74">
        <f t="shared" si="132"/>
        <v>11030.663856098592</v>
      </c>
      <c r="R4281" s="75" t="str">
        <f>IF($O4281&lt;Assumptions!$B$17,"A",IF($O4281&lt;Assumptions!$B$18,"B",IF($O4281&lt;Assumptions!$B$19,"C",IF($O4281&lt;Assumptions!$B$20,"D","E"))))</f>
        <v>B</v>
      </c>
      <c r="S4281" s="75">
        <f t="shared" si="133"/>
        <v>0</v>
      </c>
    </row>
    <row r="4282" spans="1:19" ht="17.399999999999999" x14ac:dyDescent="0.3">
      <c r="A4282" s="39" t="s">
        <v>800</v>
      </c>
      <c r="B4282" s="39" t="s">
        <v>67</v>
      </c>
      <c r="C4282" s="39" t="s">
        <v>135</v>
      </c>
      <c r="D4282" s="39" t="s">
        <v>45</v>
      </c>
      <c r="E4282" s="70" t="s">
        <v>39</v>
      </c>
      <c r="F4282" s="70" t="s">
        <v>28</v>
      </c>
      <c r="G4282" s="78">
        <v>43792</v>
      </c>
      <c r="H4282" s="78">
        <v>45870</v>
      </c>
      <c r="I4282" s="69">
        <v>781701.21</v>
      </c>
      <c r="J4282" s="70">
        <v>0</v>
      </c>
      <c r="K4282" s="71">
        <v>1.0629999999999999</v>
      </c>
      <c r="L4282" s="70">
        <v>0</v>
      </c>
      <c r="M4282" s="71">
        <v>0.93400000000000005</v>
      </c>
      <c r="N4282" s="72"/>
      <c r="O4282" s="73">
        <f>MIN(1,MAX(0,(1/(1+EXP(-(Assumptions!$B$5 + Assumptions!$B$6*$N4282))))*Assumptions!$B$3))</f>
        <v>3.9165722796764356E-2</v>
      </c>
      <c r="P4282" s="73">
        <f>VLOOKUP($F4282,Assumptions!$A$23:$B$27,2,FALSE)*Assumptions!$B$4</f>
        <v>0.35</v>
      </c>
      <c r="Q4282" s="74">
        <f t="shared" si="132"/>
        <v>10715.562515264348</v>
      </c>
      <c r="R4282" s="75" t="str">
        <f>IF($O4282&lt;Assumptions!$B$17,"A",IF($O4282&lt;Assumptions!$B$18,"B",IF($O4282&lt;Assumptions!$B$19,"C",IF($O4282&lt;Assumptions!$B$20,"D","E"))))</f>
        <v>B</v>
      </c>
      <c r="S4282" s="75">
        <f t="shared" si="133"/>
        <v>0</v>
      </c>
    </row>
    <row r="4283" spans="1:19" ht="17.399999999999999" x14ac:dyDescent="0.3">
      <c r="A4283" s="39" t="s">
        <v>800</v>
      </c>
      <c r="B4283" s="39" t="s">
        <v>67</v>
      </c>
      <c r="C4283" s="39" t="s">
        <v>135</v>
      </c>
      <c r="D4283" s="39" t="s">
        <v>45</v>
      </c>
      <c r="E4283" s="70" t="s">
        <v>39</v>
      </c>
      <c r="F4283" s="70" t="s">
        <v>28</v>
      </c>
      <c r="G4283" s="78">
        <v>43792</v>
      </c>
      <c r="H4283" s="78">
        <v>45901</v>
      </c>
      <c r="I4283" s="69">
        <v>756731.24</v>
      </c>
      <c r="J4283" s="70">
        <v>0</v>
      </c>
      <c r="K4283" s="71">
        <v>1.006</v>
      </c>
      <c r="L4283" s="70">
        <v>0</v>
      </c>
      <c r="M4283" s="71">
        <v>0.93400000000000005</v>
      </c>
      <c r="N4283" s="72"/>
      <c r="O4283" s="73">
        <f>MIN(1,MAX(0,(1/(1+EXP(-(Assumptions!$B$5 + Assumptions!$B$6*$N4283))))*Assumptions!$B$3))</f>
        <v>3.9165722796764356E-2</v>
      </c>
      <c r="P4283" s="73">
        <f>VLOOKUP($F4283,Assumptions!$A$23:$B$27,2,FALSE)*Assumptions!$B$4</f>
        <v>0.35</v>
      </c>
      <c r="Q4283" s="74">
        <f t="shared" si="132"/>
        <v>10373.274092122116</v>
      </c>
      <c r="R4283" s="75" t="str">
        <f>IF($O4283&lt;Assumptions!$B$17,"A",IF($O4283&lt;Assumptions!$B$18,"B",IF($O4283&lt;Assumptions!$B$19,"C",IF($O4283&lt;Assumptions!$B$20,"D","E"))))</f>
        <v>B</v>
      </c>
      <c r="S4283" s="75">
        <f t="shared" si="133"/>
        <v>0</v>
      </c>
    </row>
    <row r="4284" spans="1:19" ht="17.399999999999999" x14ac:dyDescent="0.3">
      <c r="A4284" s="39" t="s">
        <v>800</v>
      </c>
      <c r="B4284" s="39" t="s">
        <v>67</v>
      </c>
      <c r="C4284" s="39" t="s">
        <v>135</v>
      </c>
      <c r="D4284" s="39" t="s">
        <v>45</v>
      </c>
      <c r="E4284" s="70" t="s">
        <v>39</v>
      </c>
      <c r="F4284" s="70" t="s">
        <v>28</v>
      </c>
      <c r="G4284" s="78">
        <v>43792</v>
      </c>
      <c r="H4284" s="78">
        <v>45931</v>
      </c>
      <c r="I4284" s="69">
        <v>735396.25</v>
      </c>
      <c r="J4284" s="70">
        <v>0</v>
      </c>
      <c r="K4284" s="71">
        <v>1.0549999999999999</v>
      </c>
      <c r="L4284" s="70">
        <v>0</v>
      </c>
      <c r="M4284" s="71">
        <v>0.93400000000000005</v>
      </c>
      <c r="N4284" s="72"/>
      <c r="O4284" s="73">
        <f>MIN(1,MAX(0,(1/(1+EXP(-(Assumptions!$B$5 + Assumptions!$B$6*$N4284))))*Assumptions!$B$3))</f>
        <v>3.9165722796764356E-2</v>
      </c>
      <c r="P4284" s="73">
        <f>VLOOKUP($F4284,Assumptions!$A$23:$B$27,2,FALSE)*Assumptions!$B$4</f>
        <v>0.35</v>
      </c>
      <c r="Q4284" s="74">
        <f t="shared" si="132"/>
        <v>10080.813985648007</v>
      </c>
      <c r="R4284" s="75" t="str">
        <f>IF($O4284&lt;Assumptions!$B$17,"A",IF($O4284&lt;Assumptions!$B$18,"B",IF($O4284&lt;Assumptions!$B$19,"C",IF($O4284&lt;Assumptions!$B$20,"D","E"))))</f>
        <v>B</v>
      </c>
      <c r="S4284" s="75">
        <f t="shared" si="133"/>
        <v>0</v>
      </c>
    </row>
    <row r="4285" spans="1:19" ht="17.399999999999999" x14ac:dyDescent="0.3">
      <c r="A4285" s="39" t="s">
        <v>800</v>
      </c>
      <c r="B4285" s="39" t="s">
        <v>67</v>
      </c>
      <c r="C4285" s="39" t="s">
        <v>135</v>
      </c>
      <c r="D4285" s="39" t="s">
        <v>45</v>
      </c>
      <c r="E4285" s="70" t="s">
        <v>39</v>
      </c>
      <c r="F4285" s="70" t="s">
        <v>28</v>
      </c>
      <c r="G4285" s="78">
        <v>43792</v>
      </c>
      <c r="H4285" s="78">
        <v>45962</v>
      </c>
      <c r="I4285" s="69">
        <v>714935.95</v>
      </c>
      <c r="J4285" s="70">
        <v>0</v>
      </c>
      <c r="K4285" s="71">
        <v>1.107</v>
      </c>
      <c r="L4285" s="70">
        <v>0</v>
      </c>
      <c r="M4285" s="71">
        <v>0.93400000000000005</v>
      </c>
      <c r="N4285" s="72"/>
      <c r="O4285" s="73">
        <f>MIN(1,MAX(0,(1/(1+EXP(-(Assumptions!$B$5 + Assumptions!$B$6*$N4285))))*Assumptions!$B$3))</f>
        <v>3.9165722796764356E-2</v>
      </c>
      <c r="P4285" s="73">
        <f>VLOOKUP($F4285,Assumptions!$A$23:$B$27,2,FALSE)*Assumptions!$B$4</f>
        <v>0.35</v>
      </c>
      <c r="Q4285" s="74">
        <f t="shared" si="132"/>
        <v>9800.3441322994822</v>
      </c>
      <c r="R4285" s="75" t="str">
        <f>IF($O4285&lt;Assumptions!$B$17,"A",IF($O4285&lt;Assumptions!$B$18,"B",IF($O4285&lt;Assumptions!$B$19,"C",IF($O4285&lt;Assumptions!$B$20,"D","E"))))</f>
        <v>B</v>
      </c>
      <c r="S4285" s="75">
        <f t="shared" si="133"/>
        <v>0</v>
      </c>
    </row>
    <row r="4286" spans="1:19" ht="17.399999999999999" x14ac:dyDescent="0.3">
      <c r="A4286" s="39" t="s">
        <v>800</v>
      </c>
      <c r="B4286" s="39" t="s">
        <v>67</v>
      </c>
      <c r="C4286" s="39" t="s">
        <v>135</v>
      </c>
      <c r="D4286" s="39" t="s">
        <v>45</v>
      </c>
      <c r="E4286" s="70" t="s">
        <v>39</v>
      </c>
      <c r="F4286" s="70" t="s">
        <v>28</v>
      </c>
      <c r="G4286" s="78">
        <v>43792</v>
      </c>
      <c r="H4286" s="78">
        <v>45992</v>
      </c>
      <c r="I4286" s="69">
        <v>693754.88</v>
      </c>
      <c r="J4286" s="70">
        <v>0</v>
      </c>
      <c r="K4286" s="71">
        <v>1.077</v>
      </c>
      <c r="L4286" s="70">
        <v>0</v>
      </c>
      <c r="M4286" s="71">
        <v>0.93400000000000005</v>
      </c>
      <c r="N4286" s="72"/>
      <c r="O4286" s="73">
        <f>MIN(1,MAX(0,(1/(1+EXP(-(Assumptions!$B$5 + Assumptions!$B$6*$N4286))))*Assumptions!$B$3))</f>
        <v>3.9165722796764356E-2</v>
      </c>
      <c r="P4286" s="73">
        <f>VLOOKUP($F4286,Assumptions!$A$23:$B$27,2,FALSE)*Assumptions!$B$4</f>
        <v>0.35</v>
      </c>
      <c r="Q4286" s="74">
        <f t="shared" si="132"/>
        <v>9509.9939616438824</v>
      </c>
      <c r="R4286" s="75" t="str">
        <f>IF($O4286&lt;Assumptions!$B$17,"A",IF($O4286&lt;Assumptions!$B$18,"B",IF($O4286&lt;Assumptions!$B$19,"C",IF($O4286&lt;Assumptions!$B$20,"D","E"))))</f>
        <v>B</v>
      </c>
      <c r="S4286" s="75">
        <f t="shared" si="133"/>
        <v>0</v>
      </c>
    </row>
    <row r="4287" spans="1:19" ht="17.399999999999999" x14ac:dyDescent="0.3">
      <c r="A4287" s="39" t="s">
        <v>801</v>
      </c>
      <c r="B4287" s="39" t="s">
        <v>85</v>
      </c>
      <c r="C4287" s="39" t="s">
        <v>144</v>
      </c>
      <c r="D4287" s="39" t="s">
        <v>22</v>
      </c>
      <c r="E4287" s="70" t="s">
        <v>49</v>
      </c>
      <c r="F4287" s="70" t="s">
        <v>32</v>
      </c>
      <c r="G4287" s="78">
        <v>43692</v>
      </c>
      <c r="H4287" s="78">
        <v>45658</v>
      </c>
      <c r="I4287" s="69">
        <v>12094177.720000001</v>
      </c>
      <c r="J4287" s="70">
        <v>15</v>
      </c>
      <c r="K4287" s="71">
        <v>1.0369999999999999</v>
      </c>
      <c r="L4287" s="70">
        <v>0</v>
      </c>
      <c r="M4287" s="71">
        <v>0.55300000000000005</v>
      </c>
      <c r="N4287" s="72"/>
      <c r="O4287" s="73">
        <f>MIN(1,MAX(0,(1/(1+EXP(-(Assumptions!$B$5 + Assumptions!$B$6*$N4287))))*Assumptions!$B$3))</f>
        <v>3.9165722796764356E-2</v>
      </c>
      <c r="P4287" s="73">
        <f>VLOOKUP($F4287,Assumptions!$A$23:$B$27,2,FALSE)*Assumptions!$B$4</f>
        <v>0.5</v>
      </c>
      <c r="Q4287" s="74">
        <f t="shared" si="132"/>
        <v>236838.60601816178</v>
      </c>
      <c r="R4287" s="75" t="str">
        <f>IF($O4287&lt;Assumptions!$B$17,"A",IF($O4287&lt;Assumptions!$B$18,"B",IF($O4287&lt;Assumptions!$B$19,"C",IF($O4287&lt;Assumptions!$B$20,"D","E"))))</f>
        <v>B</v>
      </c>
      <c r="S4287" s="75">
        <f t="shared" si="133"/>
        <v>0</v>
      </c>
    </row>
    <row r="4288" spans="1:19" ht="17.399999999999999" x14ac:dyDescent="0.3">
      <c r="A4288" s="39" t="s">
        <v>801</v>
      </c>
      <c r="B4288" s="39" t="s">
        <v>85</v>
      </c>
      <c r="C4288" s="39" t="s">
        <v>144</v>
      </c>
      <c r="D4288" s="39" t="s">
        <v>22</v>
      </c>
      <c r="E4288" s="70" t="s">
        <v>49</v>
      </c>
      <c r="F4288" s="70" t="s">
        <v>32</v>
      </c>
      <c r="G4288" s="78">
        <v>43692</v>
      </c>
      <c r="H4288" s="78">
        <v>45689</v>
      </c>
      <c r="I4288" s="69">
        <v>12094177.720000001</v>
      </c>
      <c r="J4288" s="70">
        <v>185</v>
      </c>
      <c r="K4288" s="71">
        <v>5.8000000000000003E-2</v>
      </c>
      <c r="L4288" s="70">
        <v>0</v>
      </c>
      <c r="M4288" s="71">
        <v>0.55300000000000005</v>
      </c>
      <c r="N4288" s="72"/>
      <c r="O4288" s="73">
        <f>MIN(1,MAX(0,(1/(1+EXP(-(Assumptions!$B$5 + Assumptions!$B$6*$N4288))))*Assumptions!$B$3))</f>
        <v>3.9165722796764356E-2</v>
      </c>
      <c r="P4288" s="73">
        <f>VLOOKUP($F4288,Assumptions!$A$23:$B$27,2,FALSE)*Assumptions!$B$4</f>
        <v>0.5</v>
      </c>
      <c r="Q4288" s="74">
        <f t="shared" si="132"/>
        <v>236838.60601816178</v>
      </c>
      <c r="R4288" s="75" t="str">
        <f>IF($O4288&lt;Assumptions!$B$17,"A",IF($O4288&lt;Assumptions!$B$18,"B",IF($O4288&lt;Assumptions!$B$19,"C",IF($O4288&lt;Assumptions!$B$20,"D","E"))))</f>
        <v>B</v>
      </c>
      <c r="S4288" s="75">
        <f t="shared" si="133"/>
        <v>1</v>
      </c>
    </row>
    <row r="4289" spans="1:19" ht="17.399999999999999" x14ac:dyDescent="0.3">
      <c r="A4289" s="39" t="s">
        <v>801</v>
      </c>
      <c r="B4289" s="39" t="s">
        <v>85</v>
      </c>
      <c r="C4289" s="39" t="s">
        <v>144</v>
      </c>
      <c r="D4289" s="39" t="s">
        <v>22</v>
      </c>
      <c r="E4289" s="70" t="s">
        <v>49</v>
      </c>
      <c r="F4289" s="70" t="s">
        <v>32</v>
      </c>
      <c r="G4289" s="78">
        <v>43692</v>
      </c>
      <c r="H4289" s="78">
        <v>45717</v>
      </c>
      <c r="I4289" s="69">
        <v>12094177.720000001</v>
      </c>
      <c r="J4289" s="70">
        <v>999</v>
      </c>
      <c r="K4289" s="71">
        <v>0.17</v>
      </c>
      <c r="L4289" s="70">
        <v>0</v>
      </c>
      <c r="M4289" s="71">
        <v>0.55300000000000005</v>
      </c>
      <c r="N4289" s="72"/>
      <c r="O4289" s="73">
        <f>MIN(1,MAX(0,(1/(1+EXP(-(Assumptions!$B$5 + Assumptions!$B$6*$N4289))))*Assumptions!$B$3))</f>
        <v>3.9165722796764356E-2</v>
      </c>
      <c r="P4289" s="73">
        <f>VLOOKUP($F4289,Assumptions!$A$23:$B$27,2,FALSE)*Assumptions!$B$4</f>
        <v>0.5</v>
      </c>
      <c r="Q4289" s="74">
        <f t="shared" ref="Q4289:Q4352" si="134">$I4289*$O4289*$P4289</f>
        <v>236838.60601816178</v>
      </c>
      <c r="R4289" s="75" t="str">
        <f>IF($O4289&lt;Assumptions!$B$17,"A",IF($O4289&lt;Assumptions!$B$18,"B",IF($O4289&lt;Assumptions!$B$19,"C",IF($O4289&lt;Assumptions!$B$20,"D","E"))))</f>
        <v>B</v>
      </c>
      <c r="S4289" s="75">
        <f t="shared" ref="S4289:S4352" si="135">--($J4289&gt;=180)</f>
        <v>1</v>
      </c>
    </row>
    <row r="4290" spans="1:19" ht="17.399999999999999" x14ac:dyDescent="0.3">
      <c r="A4290" s="39" t="s">
        <v>801</v>
      </c>
      <c r="B4290" s="39" t="s">
        <v>85</v>
      </c>
      <c r="C4290" s="39" t="s">
        <v>144</v>
      </c>
      <c r="D4290" s="39" t="s">
        <v>22</v>
      </c>
      <c r="E4290" s="70" t="s">
        <v>49</v>
      </c>
      <c r="F4290" s="70" t="s">
        <v>32</v>
      </c>
      <c r="G4290" s="78">
        <v>43692</v>
      </c>
      <c r="H4290" s="78">
        <v>45748</v>
      </c>
      <c r="I4290" s="69">
        <v>12094177.720000001</v>
      </c>
      <c r="J4290" s="70">
        <v>999</v>
      </c>
      <c r="K4290" s="71">
        <v>0.13600000000000001</v>
      </c>
      <c r="L4290" s="70">
        <v>0</v>
      </c>
      <c r="M4290" s="71">
        <v>0.55300000000000005</v>
      </c>
      <c r="N4290" s="72"/>
      <c r="O4290" s="73">
        <f>MIN(1,MAX(0,(1/(1+EXP(-(Assumptions!$B$5 + Assumptions!$B$6*$N4290))))*Assumptions!$B$3))</f>
        <v>3.9165722796764356E-2</v>
      </c>
      <c r="P4290" s="73">
        <f>VLOOKUP($F4290,Assumptions!$A$23:$B$27,2,FALSE)*Assumptions!$B$4</f>
        <v>0.5</v>
      </c>
      <c r="Q4290" s="74">
        <f t="shared" si="134"/>
        <v>236838.60601816178</v>
      </c>
      <c r="R4290" s="75" t="str">
        <f>IF($O4290&lt;Assumptions!$B$17,"A",IF($O4290&lt;Assumptions!$B$18,"B",IF($O4290&lt;Assumptions!$B$19,"C",IF($O4290&lt;Assumptions!$B$20,"D","E"))))</f>
        <v>B</v>
      </c>
      <c r="S4290" s="75">
        <f t="shared" si="135"/>
        <v>1</v>
      </c>
    </row>
    <row r="4291" spans="1:19" ht="17.399999999999999" x14ac:dyDescent="0.3">
      <c r="A4291" s="39" t="s">
        <v>801</v>
      </c>
      <c r="B4291" s="39" t="s">
        <v>85</v>
      </c>
      <c r="C4291" s="39" t="s">
        <v>144</v>
      </c>
      <c r="D4291" s="39" t="s">
        <v>22</v>
      </c>
      <c r="E4291" s="70" t="s">
        <v>49</v>
      </c>
      <c r="F4291" s="70" t="s">
        <v>32</v>
      </c>
      <c r="G4291" s="78">
        <v>43692</v>
      </c>
      <c r="H4291" s="78">
        <v>45778</v>
      </c>
      <c r="I4291" s="69">
        <v>12094177.720000001</v>
      </c>
      <c r="J4291" s="70">
        <v>999</v>
      </c>
      <c r="K4291" s="71">
        <v>0.185</v>
      </c>
      <c r="L4291" s="70">
        <v>0</v>
      </c>
      <c r="M4291" s="71">
        <v>0.55300000000000005</v>
      </c>
      <c r="N4291" s="72"/>
      <c r="O4291" s="73">
        <f>MIN(1,MAX(0,(1/(1+EXP(-(Assumptions!$B$5 + Assumptions!$B$6*$N4291))))*Assumptions!$B$3))</f>
        <v>3.9165722796764356E-2</v>
      </c>
      <c r="P4291" s="73">
        <f>VLOOKUP($F4291,Assumptions!$A$23:$B$27,2,FALSE)*Assumptions!$B$4</f>
        <v>0.5</v>
      </c>
      <c r="Q4291" s="74">
        <f t="shared" si="134"/>
        <v>236838.60601816178</v>
      </c>
      <c r="R4291" s="75" t="str">
        <f>IF($O4291&lt;Assumptions!$B$17,"A",IF($O4291&lt;Assumptions!$B$18,"B",IF($O4291&lt;Assumptions!$B$19,"C",IF($O4291&lt;Assumptions!$B$20,"D","E"))))</f>
        <v>B</v>
      </c>
      <c r="S4291" s="75">
        <f t="shared" si="135"/>
        <v>1</v>
      </c>
    </row>
    <row r="4292" spans="1:19" ht="17.399999999999999" x14ac:dyDescent="0.3">
      <c r="A4292" s="39" t="s">
        <v>801</v>
      </c>
      <c r="B4292" s="39" t="s">
        <v>85</v>
      </c>
      <c r="C4292" s="39" t="s">
        <v>144</v>
      </c>
      <c r="D4292" s="39" t="s">
        <v>22</v>
      </c>
      <c r="E4292" s="70" t="s">
        <v>49</v>
      </c>
      <c r="F4292" s="70" t="s">
        <v>32</v>
      </c>
      <c r="G4292" s="78">
        <v>43692</v>
      </c>
      <c r="H4292" s="78">
        <v>45809</v>
      </c>
      <c r="I4292" s="69">
        <v>12094177.720000001</v>
      </c>
      <c r="J4292" s="70">
        <v>999</v>
      </c>
      <c r="K4292" s="71">
        <v>0.156</v>
      </c>
      <c r="L4292" s="70">
        <v>0</v>
      </c>
      <c r="M4292" s="71">
        <v>0.55300000000000005</v>
      </c>
      <c r="N4292" s="72"/>
      <c r="O4292" s="73">
        <f>MIN(1,MAX(0,(1/(1+EXP(-(Assumptions!$B$5 + Assumptions!$B$6*$N4292))))*Assumptions!$B$3))</f>
        <v>3.9165722796764356E-2</v>
      </c>
      <c r="P4292" s="73">
        <f>VLOOKUP($F4292,Assumptions!$A$23:$B$27,2,FALSE)*Assumptions!$B$4</f>
        <v>0.5</v>
      </c>
      <c r="Q4292" s="74">
        <f t="shared" si="134"/>
        <v>236838.60601816178</v>
      </c>
      <c r="R4292" s="75" t="str">
        <f>IF($O4292&lt;Assumptions!$B$17,"A",IF($O4292&lt;Assumptions!$B$18,"B",IF($O4292&lt;Assumptions!$B$19,"C",IF($O4292&lt;Assumptions!$B$20,"D","E"))))</f>
        <v>B</v>
      </c>
      <c r="S4292" s="75">
        <f t="shared" si="135"/>
        <v>1</v>
      </c>
    </row>
    <row r="4293" spans="1:19" ht="17.399999999999999" x14ac:dyDescent="0.3">
      <c r="A4293" s="39" t="s">
        <v>801</v>
      </c>
      <c r="B4293" s="39" t="s">
        <v>85</v>
      </c>
      <c r="C4293" s="39" t="s">
        <v>144</v>
      </c>
      <c r="D4293" s="39" t="s">
        <v>22</v>
      </c>
      <c r="E4293" s="70" t="s">
        <v>49</v>
      </c>
      <c r="F4293" s="70" t="s">
        <v>32</v>
      </c>
      <c r="G4293" s="78">
        <v>43692</v>
      </c>
      <c r="H4293" s="78">
        <v>45839</v>
      </c>
      <c r="I4293" s="69">
        <v>12094177.720000001</v>
      </c>
      <c r="J4293" s="70">
        <v>999</v>
      </c>
      <c r="K4293" s="71">
        <v>0.17</v>
      </c>
      <c r="L4293" s="70">
        <v>0</v>
      </c>
      <c r="M4293" s="71">
        <v>0.55300000000000005</v>
      </c>
      <c r="N4293" s="72"/>
      <c r="O4293" s="73">
        <f>MIN(1,MAX(0,(1/(1+EXP(-(Assumptions!$B$5 + Assumptions!$B$6*$N4293))))*Assumptions!$B$3))</f>
        <v>3.9165722796764356E-2</v>
      </c>
      <c r="P4293" s="73">
        <f>VLOOKUP($F4293,Assumptions!$A$23:$B$27,2,FALSE)*Assumptions!$B$4</f>
        <v>0.5</v>
      </c>
      <c r="Q4293" s="74">
        <f t="shared" si="134"/>
        <v>236838.60601816178</v>
      </c>
      <c r="R4293" s="75" t="str">
        <f>IF($O4293&lt;Assumptions!$B$17,"A",IF($O4293&lt;Assumptions!$B$18,"B",IF($O4293&lt;Assumptions!$B$19,"C",IF($O4293&lt;Assumptions!$B$20,"D","E"))))</f>
        <v>B</v>
      </c>
      <c r="S4293" s="75">
        <f t="shared" si="135"/>
        <v>1</v>
      </c>
    </row>
    <row r="4294" spans="1:19" ht="17.399999999999999" x14ac:dyDescent="0.3">
      <c r="A4294" s="39" t="s">
        <v>801</v>
      </c>
      <c r="B4294" s="39" t="s">
        <v>85</v>
      </c>
      <c r="C4294" s="39" t="s">
        <v>144</v>
      </c>
      <c r="D4294" s="39" t="s">
        <v>22</v>
      </c>
      <c r="E4294" s="70" t="s">
        <v>49</v>
      </c>
      <c r="F4294" s="70" t="s">
        <v>32</v>
      </c>
      <c r="G4294" s="78">
        <v>43692</v>
      </c>
      <c r="H4294" s="78">
        <v>45870</v>
      </c>
      <c r="I4294" s="69">
        <v>12094177.720000001</v>
      </c>
      <c r="J4294" s="70">
        <v>999</v>
      </c>
      <c r="K4294" s="71">
        <v>1.2999999999999999E-2</v>
      </c>
      <c r="L4294" s="70">
        <v>0</v>
      </c>
      <c r="M4294" s="71">
        <v>0.55300000000000005</v>
      </c>
      <c r="N4294" s="72"/>
      <c r="O4294" s="73">
        <f>MIN(1,MAX(0,(1/(1+EXP(-(Assumptions!$B$5 + Assumptions!$B$6*$N4294))))*Assumptions!$B$3))</f>
        <v>3.9165722796764356E-2</v>
      </c>
      <c r="P4294" s="73">
        <f>VLOOKUP($F4294,Assumptions!$A$23:$B$27,2,FALSE)*Assumptions!$B$4</f>
        <v>0.5</v>
      </c>
      <c r="Q4294" s="74">
        <f t="shared" si="134"/>
        <v>236838.60601816178</v>
      </c>
      <c r="R4294" s="75" t="str">
        <f>IF($O4294&lt;Assumptions!$B$17,"A",IF($O4294&lt;Assumptions!$B$18,"B",IF($O4294&lt;Assumptions!$B$19,"C",IF($O4294&lt;Assumptions!$B$20,"D","E"))))</f>
        <v>B</v>
      </c>
      <c r="S4294" s="75">
        <f t="shared" si="135"/>
        <v>1</v>
      </c>
    </row>
    <row r="4295" spans="1:19" ht="17.399999999999999" x14ac:dyDescent="0.3">
      <c r="A4295" s="39" t="s">
        <v>801</v>
      </c>
      <c r="B4295" s="39" t="s">
        <v>85</v>
      </c>
      <c r="C4295" s="39" t="s">
        <v>144</v>
      </c>
      <c r="D4295" s="39" t="s">
        <v>22</v>
      </c>
      <c r="E4295" s="70" t="s">
        <v>49</v>
      </c>
      <c r="F4295" s="70" t="s">
        <v>32</v>
      </c>
      <c r="G4295" s="78">
        <v>43692</v>
      </c>
      <c r="H4295" s="78">
        <v>45901</v>
      </c>
      <c r="I4295" s="69">
        <v>12094177.720000001</v>
      </c>
      <c r="J4295" s="70">
        <v>999</v>
      </c>
      <c r="K4295" s="71">
        <v>0.15</v>
      </c>
      <c r="L4295" s="70">
        <v>0</v>
      </c>
      <c r="M4295" s="71">
        <v>0.55300000000000005</v>
      </c>
      <c r="N4295" s="72"/>
      <c r="O4295" s="73">
        <f>MIN(1,MAX(0,(1/(1+EXP(-(Assumptions!$B$5 + Assumptions!$B$6*$N4295))))*Assumptions!$B$3))</f>
        <v>3.9165722796764356E-2</v>
      </c>
      <c r="P4295" s="73">
        <f>VLOOKUP($F4295,Assumptions!$A$23:$B$27,2,FALSE)*Assumptions!$B$4</f>
        <v>0.5</v>
      </c>
      <c r="Q4295" s="74">
        <f t="shared" si="134"/>
        <v>236838.60601816178</v>
      </c>
      <c r="R4295" s="75" t="str">
        <f>IF($O4295&lt;Assumptions!$B$17,"A",IF($O4295&lt;Assumptions!$B$18,"B",IF($O4295&lt;Assumptions!$B$19,"C",IF($O4295&lt;Assumptions!$B$20,"D","E"))))</f>
        <v>B</v>
      </c>
      <c r="S4295" s="75">
        <f t="shared" si="135"/>
        <v>1</v>
      </c>
    </row>
    <row r="4296" spans="1:19" ht="17.399999999999999" x14ac:dyDescent="0.3">
      <c r="A4296" s="39" t="s">
        <v>801</v>
      </c>
      <c r="B4296" s="39" t="s">
        <v>85</v>
      </c>
      <c r="C4296" s="39" t="s">
        <v>144</v>
      </c>
      <c r="D4296" s="39" t="s">
        <v>22</v>
      </c>
      <c r="E4296" s="70" t="s">
        <v>49</v>
      </c>
      <c r="F4296" s="70" t="s">
        <v>32</v>
      </c>
      <c r="G4296" s="78">
        <v>43692</v>
      </c>
      <c r="H4296" s="78">
        <v>45931</v>
      </c>
      <c r="I4296" s="69">
        <v>12094177.720000001</v>
      </c>
      <c r="J4296" s="70">
        <v>999</v>
      </c>
      <c r="K4296" s="71">
        <v>0.16600000000000001</v>
      </c>
      <c r="L4296" s="70">
        <v>0</v>
      </c>
      <c r="M4296" s="71">
        <v>0.55300000000000005</v>
      </c>
      <c r="N4296" s="72"/>
      <c r="O4296" s="73">
        <f>MIN(1,MAX(0,(1/(1+EXP(-(Assumptions!$B$5 + Assumptions!$B$6*$N4296))))*Assumptions!$B$3))</f>
        <v>3.9165722796764356E-2</v>
      </c>
      <c r="P4296" s="73">
        <f>VLOOKUP($F4296,Assumptions!$A$23:$B$27,2,FALSE)*Assumptions!$B$4</f>
        <v>0.5</v>
      </c>
      <c r="Q4296" s="74">
        <f t="shared" si="134"/>
        <v>236838.60601816178</v>
      </c>
      <c r="R4296" s="75" t="str">
        <f>IF($O4296&lt;Assumptions!$B$17,"A",IF($O4296&lt;Assumptions!$B$18,"B",IF($O4296&lt;Assumptions!$B$19,"C",IF($O4296&lt;Assumptions!$B$20,"D","E"))))</f>
        <v>B</v>
      </c>
      <c r="S4296" s="75">
        <f t="shared" si="135"/>
        <v>1</v>
      </c>
    </row>
    <row r="4297" spans="1:19" ht="17.399999999999999" x14ac:dyDescent="0.3">
      <c r="A4297" s="39" t="s">
        <v>801</v>
      </c>
      <c r="B4297" s="39" t="s">
        <v>85</v>
      </c>
      <c r="C4297" s="39" t="s">
        <v>144</v>
      </c>
      <c r="D4297" s="39" t="s">
        <v>22</v>
      </c>
      <c r="E4297" s="70" t="s">
        <v>49</v>
      </c>
      <c r="F4297" s="70" t="s">
        <v>32</v>
      </c>
      <c r="G4297" s="78">
        <v>43692</v>
      </c>
      <c r="H4297" s="78">
        <v>45962</v>
      </c>
      <c r="I4297" s="69">
        <v>12094177.720000001</v>
      </c>
      <c r="J4297" s="70">
        <v>999</v>
      </c>
      <c r="K4297" s="71">
        <v>8.7999999999999995E-2</v>
      </c>
      <c r="L4297" s="70">
        <v>0</v>
      </c>
      <c r="M4297" s="71">
        <v>0.55300000000000005</v>
      </c>
      <c r="N4297" s="72"/>
      <c r="O4297" s="73">
        <f>MIN(1,MAX(0,(1/(1+EXP(-(Assumptions!$B$5 + Assumptions!$B$6*$N4297))))*Assumptions!$B$3))</f>
        <v>3.9165722796764356E-2</v>
      </c>
      <c r="P4297" s="73">
        <f>VLOOKUP($F4297,Assumptions!$A$23:$B$27,2,FALSE)*Assumptions!$B$4</f>
        <v>0.5</v>
      </c>
      <c r="Q4297" s="74">
        <f t="shared" si="134"/>
        <v>236838.60601816178</v>
      </c>
      <c r="R4297" s="75" t="str">
        <f>IF($O4297&lt;Assumptions!$B$17,"A",IF($O4297&lt;Assumptions!$B$18,"B",IF($O4297&lt;Assumptions!$B$19,"C",IF($O4297&lt;Assumptions!$B$20,"D","E"))))</f>
        <v>B</v>
      </c>
      <c r="S4297" s="75">
        <f t="shared" si="135"/>
        <v>1</v>
      </c>
    </row>
    <row r="4298" spans="1:19" ht="17.399999999999999" x14ac:dyDescent="0.3">
      <c r="A4298" s="39" t="s">
        <v>801</v>
      </c>
      <c r="B4298" s="39" t="s">
        <v>85</v>
      </c>
      <c r="C4298" s="39" t="s">
        <v>144</v>
      </c>
      <c r="D4298" s="39" t="s">
        <v>22</v>
      </c>
      <c r="E4298" s="70" t="s">
        <v>49</v>
      </c>
      <c r="F4298" s="70" t="s">
        <v>32</v>
      </c>
      <c r="G4298" s="78">
        <v>43692</v>
      </c>
      <c r="H4298" s="78">
        <v>45992</v>
      </c>
      <c r="I4298" s="69">
        <v>12094177.720000001</v>
      </c>
      <c r="J4298" s="70">
        <v>999</v>
      </c>
      <c r="K4298" s="71">
        <v>0.13700000000000001</v>
      </c>
      <c r="L4298" s="70">
        <v>0</v>
      </c>
      <c r="M4298" s="71">
        <v>0.55300000000000005</v>
      </c>
      <c r="N4298" s="72"/>
      <c r="O4298" s="73">
        <f>MIN(1,MAX(0,(1/(1+EXP(-(Assumptions!$B$5 + Assumptions!$B$6*$N4298))))*Assumptions!$B$3))</f>
        <v>3.9165722796764356E-2</v>
      </c>
      <c r="P4298" s="73">
        <f>VLOOKUP($F4298,Assumptions!$A$23:$B$27,2,FALSE)*Assumptions!$B$4</f>
        <v>0.5</v>
      </c>
      <c r="Q4298" s="74">
        <f t="shared" si="134"/>
        <v>236838.60601816178</v>
      </c>
      <c r="R4298" s="75" t="str">
        <f>IF($O4298&lt;Assumptions!$B$17,"A",IF($O4298&lt;Assumptions!$B$18,"B",IF($O4298&lt;Assumptions!$B$19,"C",IF($O4298&lt;Assumptions!$B$20,"D","E"))))</f>
        <v>B</v>
      </c>
      <c r="S4298" s="75">
        <f t="shared" si="135"/>
        <v>1</v>
      </c>
    </row>
    <row r="4299" spans="1:19" ht="17.399999999999999" x14ac:dyDescent="0.3">
      <c r="A4299" s="39" t="s">
        <v>802</v>
      </c>
      <c r="B4299" s="39" t="s">
        <v>33</v>
      </c>
      <c r="C4299" s="39" t="s">
        <v>135</v>
      </c>
      <c r="D4299" s="39" t="s">
        <v>30</v>
      </c>
      <c r="E4299" s="70" t="s">
        <v>49</v>
      </c>
      <c r="F4299" s="70" t="s">
        <v>28</v>
      </c>
      <c r="G4299" s="78">
        <v>44186</v>
      </c>
      <c r="H4299" s="78">
        <v>45658</v>
      </c>
      <c r="I4299" s="69">
        <v>3919310.08</v>
      </c>
      <c r="J4299" s="70">
        <v>0</v>
      </c>
      <c r="K4299" s="71">
        <v>1.012</v>
      </c>
      <c r="L4299" s="70">
        <v>0</v>
      </c>
      <c r="M4299" s="71">
        <v>0.82699999999999996</v>
      </c>
      <c r="N4299" s="72"/>
      <c r="O4299" s="73">
        <f>MIN(1,MAX(0,(1/(1+EXP(-(Assumptions!$B$5 + Assumptions!$B$6*$N4299))))*Assumptions!$B$3))</f>
        <v>3.9165722796764356E-2</v>
      </c>
      <c r="P4299" s="73">
        <f>VLOOKUP($F4299,Assumptions!$A$23:$B$27,2,FALSE)*Assumptions!$B$4</f>
        <v>0.35</v>
      </c>
      <c r="Q4299" s="74">
        <f t="shared" si="134"/>
        <v>53725.914251745518</v>
      </c>
      <c r="R4299" s="75" t="str">
        <f>IF($O4299&lt;Assumptions!$B$17,"A",IF($O4299&lt;Assumptions!$B$18,"B",IF($O4299&lt;Assumptions!$B$19,"C",IF($O4299&lt;Assumptions!$B$20,"D","E"))))</f>
        <v>B</v>
      </c>
      <c r="S4299" s="75">
        <f t="shared" si="135"/>
        <v>0</v>
      </c>
    </row>
    <row r="4300" spans="1:19" ht="17.399999999999999" x14ac:dyDescent="0.3">
      <c r="A4300" s="39" t="s">
        <v>802</v>
      </c>
      <c r="B4300" s="39" t="s">
        <v>33</v>
      </c>
      <c r="C4300" s="39" t="s">
        <v>135</v>
      </c>
      <c r="D4300" s="39" t="s">
        <v>30</v>
      </c>
      <c r="E4300" s="70" t="s">
        <v>49</v>
      </c>
      <c r="F4300" s="70" t="s">
        <v>28</v>
      </c>
      <c r="G4300" s="78">
        <v>44186</v>
      </c>
      <c r="H4300" s="78">
        <v>45689</v>
      </c>
      <c r="I4300" s="69">
        <v>3797806.94</v>
      </c>
      <c r="J4300" s="70">
        <v>0</v>
      </c>
      <c r="K4300" s="71">
        <v>1.0109999999999999</v>
      </c>
      <c r="L4300" s="70">
        <v>0</v>
      </c>
      <c r="M4300" s="71">
        <v>0.82699999999999996</v>
      </c>
      <c r="N4300" s="72"/>
      <c r="O4300" s="73">
        <f>MIN(1,MAX(0,(1/(1+EXP(-(Assumptions!$B$5 + Assumptions!$B$6*$N4300))))*Assumptions!$B$3))</f>
        <v>3.9165722796764356E-2</v>
      </c>
      <c r="P4300" s="73">
        <f>VLOOKUP($F4300,Assumptions!$A$23:$B$27,2,FALSE)*Assumptions!$B$4</f>
        <v>0.35</v>
      </c>
      <c r="Q4300" s="74">
        <f t="shared" si="134"/>
        <v>52060.348846683752</v>
      </c>
      <c r="R4300" s="75" t="str">
        <f>IF($O4300&lt;Assumptions!$B$17,"A",IF($O4300&lt;Assumptions!$B$18,"B",IF($O4300&lt;Assumptions!$B$19,"C",IF($O4300&lt;Assumptions!$B$20,"D","E"))))</f>
        <v>B</v>
      </c>
      <c r="S4300" s="75">
        <f t="shared" si="135"/>
        <v>0</v>
      </c>
    </row>
    <row r="4301" spans="1:19" ht="17.399999999999999" x14ac:dyDescent="0.3">
      <c r="A4301" s="39" t="s">
        <v>802</v>
      </c>
      <c r="B4301" s="39" t="s">
        <v>33</v>
      </c>
      <c r="C4301" s="39" t="s">
        <v>135</v>
      </c>
      <c r="D4301" s="39" t="s">
        <v>30</v>
      </c>
      <c r="E4301" s="70" t="s">
        <v>49</v>
      </c>
      <c r="F4301" s="70" t="s">
        <v>28</v>
      </c>
      <c r="G4301" s="78">
        <v>44186</v>
      </c>
      <c r="H4301" s="78">
        <v>45717</v>
      </c>
      <c r="I4301" s="69">
        <v>3675781.48</v>
      </c>
      <c r="J4301" s="70">
        <v>0</v>
      </c>
      <c r="K4301" s="71">
        <v>1.0369999999999999</v>
      </c>
      <c r="L4301" s="70">
        <v>0</v>
      </c>
      <c r="M4301" s="71">
        <v>0.82699999999999996</v>
      </c>
      <c r="N4301" s="72"/>
      <c r="O4301" s="73">
        <f>MIN(1,MAX(0,(1/(1+EXP(-(Assumptions!$B$5 + Assumptions!$B$6*$N4301))))*Assumptions!$B$3))</f>
        <v>3.9165722796764356E-2</v>
      </c>
      <c r="P4301" s="73">
        <f>VLOOKUP($F4301,Assumptions!$A$23:$B$27,2,FALSE)*Assumptions!$B$4</f>
        <v>0.35</v>
      </c>
      <c r="Q4301" s="74">
        <f t="shared" si="134"/>
        <v>50387.623477506073</v>
      </c>
      <c r="R4301" s="75" t="str">
        <f>IF($O4301&lt;Assumptions!$B$17,"A",IF($O4301&lt;Assumptions!$B$18,"B",IF($O4301&lt;Assumptions!$B$19,"C",IF($O4301&lt;Assumptions!$B$20,"D","E"))))</f>
        <v>B</v>
      </c>
      <c r="S4301" s="75">
        <f t="shared" si="135"/>
        <v>0</v>
      </c>
    </row>
    <row r="4302" spans="1:19" ht="17.399999999999999" x14ac:dyDescent="0.3">
      <c r="A4302" s="39" t="s">
        <v>802</v>
      </c>
      <c r="B4302" s="39" t="s">
        <v>33</v>
      </c>
      <c r="C4302" s="39" t="s">
        <v>135</v>
      </c>
      <c r="D4302" s="39" t="s">
        <v>30</v>
      </c>
      <c r="E4302" s="70" t="s">
        <v>49</v>
      </c>
      <c r="F4302" s="70" t="s">
        <v>28</v>
      </c>
      <c r="G4302" s="78">
        <v>44186</v>
      </c>
      <c r="H4302" s="78">
        <v>45748</v>
      </c>
      <c r="I4302" s="69">
        <v>3564414.49</v>
      </c>
      <c r="J4302" s="70">
        <v>0</v>
      </c>
      <c r="K4302" s="71">
        <v>1.0469999999999999</v>
      </c>
      <c r="L4302" s="70">
        <v>0</v>
      </c>
      <c r="M4302" s="71">
        <v>0.82699999999999996</v>
      </c>
      <c r="N4302" s="72"/>
      <c r="O4302" s="73">
        <f>MIN(1,MAX(0,(1/(1+EXP(-(Assumptions!$B$5 + Assumptions!$B$6*$N4302))))*Assumptions!$B$3))</f>
        <v>3.9165722796764356E-2</v>
      </c>
      <c r="P4302" s="73">
        <f>VLOOKUP($F4302,Assumptions!$A$23:$B$27,2,FALSE)*Assumptions!$B$4</f>
        <v>0.35</v>
      </c>
      <c r="Q4302" s="74">
        <f t="shared" si="134"/>
        <v>48861.004446838575</v>
      </c>
      <c r="R4302" s="75" t="str">
        <f>IF($O4302&lt;Assumptions!$B$17,"A",IF($O4302&lt;Assumptions!$B$18,"B",IF($O4302&lt;Assumptions!$B$19,"C",IF($O4302&lt;Assumptions!$B$20,"D","E"))))</f>
        <v>B</v>
      </c>
      <c r="S4302" s="75">
        <f t="shared" si="135"/>
        <v>0</v>
      </c>
    </row>
    <row r="4303" spans="1:19" ht="17.399999999999999" x14ac:dyDescent="0.3">
      <c r="A4303" s="39" t="s">
        <v>802</v>
      </c>
      <c r="B4303" s="39" t="s">
        <v>33</v>
      </c>
      <c r="C4303" s="39" t="s">
        <v>135</v>
      </c>
      <c r="D4303" s="39" t="s">
        <v>30</v>
      </c>
      <c r="E4303" s="70" t="s">
        <v>49</v>
      </c>
      <c r="F4303" s="70" t="s">
        <v>28</v>
      </c>
      <c r="G4303" s="78">
        <v>44186</v>
      </c>
      <c r="H4303" s="78">
        <v>45778</v>
      </c>
      <c r="I4303" s="69">
        <v>3450418.36</v>
      </c>
      <c r="J4303" s="70">
        <v>65</v>
      </c>
      <c r="K4303" s="71">
        <v>0.70099999999999996</v>
      </c>
      <c r="L4303" s="70">
        <v>0</v>
      </c>
      <c r="M4303" s="71">
        <v>0.82699999999999996</v>
      </c>
      <c r="N4303" s="72"/>
      <c r="O4303" s="73">
        <f>MIN(1,MAX(0,(1/(1+EXP(-(Assumptions!$B$5 + Assumptions!$B$6*$N4303))))*Assumptions!$B$3))</f>
        <v>3.9165722796764356E-2</v>
      </c>
      <c r="P4303" s="73">
        <f>VLOOKUP($F4303,Assumptions!$A$23:$B$27,2,FALSE)*Assumptions!$B$4</f>
        <v>0.35</v>
      </c>
      <c r="Q4303" s="74">
        <f t="shared" si="134"/>
        <v>47298.345157219192</v>
      </c>
      <c r="R4303" s="75" t="str">
        <f>IF($O4303&lt;Assumptions!$B$17,"A",IF($O4303&lt;Assumptions!$B$18,"B",IF($O4303&lt;Assumptions!$B$19,"C",IF($O4303&lt;Assumptions!$B$20,"D","E"))))</f>
        <v>B</v>
      </c>
      <c r="S4303" s="75">
        <f t="shared" si="135"/>
        <v>0</v>
      </c>
    </row>
    <row r="4304" spans="1:19" ht="17.399999999999999" x14ac:dyDescent="0.3">
      <c r="A4304" s="39" t="s">
        <v>802</v>
      </c>
      <c r="B4304" s="39" t="s">
        <v>33</v>
      </c>
      <c r="C4304" s="39" t="s">
        <v>135</v>
      </c>
      <c r="D4304" s="39" t="s">
        <v>30</v>
      </c>
      <c r="E4304" s="70" t="s">
        <v>49</v>
      </c>
      <c r="F4304" s="70" t="s">
        <v>28</v>
      </c>
      <c r="G4304" s="78">
        <v>44186</v>
      </c>
      <c r="H4304" s="78">
        <v>45809</v>
      </c>
      <c r="I4304" s="69">
        <v>3352756.88</v>
      </c>
      <c r="J4304" s="70">
        <v>0</v>
      </c>
      <c r="K4304" s="71">
        <v>1.111</v>
      </c>
      <c r="L4304" s="70">
        <v>0</v>
      </c>
      <c r="M4304" s="71">
        <v>0.82699999999999996</v>
      </c>
      <c r="N4304" s="72"/>
      <c r="O4304" s="73">
        <f>MIN(1,MAX(0,(1/(1+EXP(-(Assumptions!$B$5 + Assumptions!$B$6*$N4304))))*Assumptions!$B$3))</f>
        <v>3.9165722796764356E-2</v>
      </c>
      <c r="P4304" s="73">
        <f>VLOOKUP($F4304,Assumptions!$A$23:$B$27,2,FALSE)*Assumptions!$B$4</f>
        <v>0.35</v>
      </c>
      <c r="Q4304" s="74">
        <f t="shared" si="134"/>
        <v>45959.601298458583</v>
      </c>
      <c r="R4304" s="75" t="str">
        <f>IF($O4304&lt;Assumptions!$B$17,"A",IF($O4304&lt;Assumptions!$B$18,"B",IF($O4304&lt;Assumptions!$B$19,"C",IF($O4304&lt;Assumptions!$B$20,"D","E"))))</f>
        <v>B</v>
      </c>
      <c r="S4304" s="75">
        <f t="shared" si="135"/>
        <v>0</v>
      </c>
    </row>
    <row r="4305" spans="1:19" ht="17.399999999999999" x14ac:dyDescent="0.3">
      <c r="A4305" s="39" t="s">
        <v>802</v>
      </c>
      <c r="B4305" s="39" t="s">
        <v>33</v>
      </c>
      <c r="C4305" s="39" t="s">
        <v>135</v>
      </c>
      <c r="D4305" s="39" t="s">
        <v>30</v>
      </c>
      <c r="E4305" s="70" t="s">
        <v>49</v>
      </c>
      <c r="F4305" s="70" t="s">
        <v>28</v>
      </c>
      <c r="G4305" s="78">
        <v>44186</v>
      </c>
      <c r="H4305" s="78">
        <v>45839</v>
      </c>
      <c r="I4305" s="69">
        <v>3253828.79</v>
      </c>
      <c r="J4305" s="70">
        <v>0</v>
      </c>
      <c r="K4305" s="71">
        <v>0.98299999999999998</v>
      </c>
      <c r="L4305" s="70">
        <v>0</v>
      </c>
      <c r="M4305" s="71">
        <v>0.82699999999999996</v>
      </c>
      <c r="N4305" s="72"/>
      <c r="O4305" s="73">
        <f>MIN(1,MAX(0,(1/(1+EXP(-(Assumptions!$B$5 + Assumptions!$B$6*$N4305))))*Assumptions!$B$3))</f>
        <v>3.9165722796764356E-2</v>
      </c>
      <c r="P4305" s="73">
        <f>VLOOKUP($F4305,Assumptions!$A$23:$B$27,2,FALSE)*Assumptions!$B$4</f>
        <v>0.35</v>
      </c>
      <c r="Q4305" s="74">
        <f t="shared" si="134"/>
        <v>44603.494746044911</v>
      </c>
      <c r="R4305" s="75" t="str">
        <f>IF($O4305&lt;Assumptions!$B$17,"A",IF($O4305&lt;Assumptions!$B$18,"B",IF($O4305&lt;Assumptions!$B$19,"C",IF($O4305&lt;Assumptions!$B$20,"D","E"))))</f>
        <v>B</v>
      </c>
      <c r="S4305" s="75">
        <f t="shared" si="135"/>
        <v>0</v>
      </c>
    </row>
    <row r="4306" spans="1:19" ht="17.399999999999999" x14ac:dyDescent="0.3">
      <c r="A4306" s="39" t="s">
        <v>802</v>
      </c>
      <c r="B4306" s="39" t="s">
        <v>33</v>
      </c>
      <c r="C4306" s="39" t="s">
        <v>135</v>
      </c>
      <c r="D4306" s="39" t="s">
        <v>30</v>
      </c>
      <c r="E4306" s="70" t="s">
        <v>49</v>
      </c>
      <c r="F4306" s="70" t="s">
        <v>28</v>
      </c>
      <c r="G4306" s="78">
        <v>44186</v>
      </c>
      <c r="H4306" s="78">
        <v>45870</v>
      </c>
      <c r="I4306" s="69">
        <v>3165680.66</v>
      </c>
      <c r="J4306" s="70">
        <v>0</v>
      </c>
      <c r="K4306" s="71">
        <v>1.081</v>
      </c>
      <c r="L4306" s="70">
        <v>0</v>
      </c>
      <c r="M4306" s="71">
        <v>0.82699999999999996</v>
      </c>
      <c r="N4306" s="72"/>
      <c r="O4306" s="73">
        <f>MIN(1,MAX(0,(1/(1+EXP(-(Assumptions!$B$5 + Assumptions!$B$6*$N4306))))*Assumptions!$B$3))</f>
        <v>3.9165722796764356E-2</v>
      </c>
      <c r="P4306" s="73">
        <f>VLOOKUP($F4306,Assumptions!$A$23:$B$27,2,FALSE)*Assumptions!$B$4</f>
        <v>0.35</v>
      </c>
      <c r="Q4306" s="74">
        <f t="shared" si="134"/>
        <v>43395.159917423312</v>
      </c>
      <c r="R4306" s="75" t="str">
        <f>IF($O4306&lt;Assumptions!$B$17,"A",IF($O4306&lt;Assumptions!$B$18,"B",IF($O4306&lt;Assumptions!$B$19,"C",IF($O4306&lt;Assumptions!$B$20,"D","E"))))</f>
        <v>B</v>
      </c>
      <c r="S4306" s="75">
        <f t="shared" si="135"/>
        <v>0</v>
      </c>
    </row>
    <row r="4307" spans="1:19" ht="17.399999999999999" x14ac:dyDescent="0.3">
      <c r="A4307" s="39" t="s">
        <v>802</v>
      </c>
      <c r="B4307" s="39" t="s">
        <v>33</v>
      </c>
      <c r="C4307" s="39" t="s">
        <v>135</v>
      </c>
      <c r="D4307" s="39" t="s">
        <v>30</v>
      </c>
      <c r="E4307" s="70" t="s">
        <v>49</v>
      </c>
      <c r="F4307" s="70" t="s">
        <v>28</v>
      </c>
      <c r="G4307" s="78">
        <v>44186</v>
      </c>
      <c r="H4307" s="78">
        <v>45901</v>
      </c>
      <c r="I4307" s="69">
        <v>3076881.38</v>
      </c>
      <c r="J4307" s="70">
        <v>0</v>
      </c>
      <c r="K4307" s="71">
        <v>1.095</v>
      </c>
      <c r="L4307" s="70">
        <v>0</v>
      </c>
      <c r="M4307" s="71">
        <v>0.82699999999999996</v>
      </c>
      <c r="N4307" s="72"/>
      <c r="O4307" s="73">
        <f>MIN(1,MAX(0,(1/(1+EXP(-(Assumptions!$B$5 + Assumptions!$B$6*$N4307))))*Assumptions!$B$3))</f>
        <v>3.9165722796764356E-2</v>
      </c>
      <c r="P4307" s="73">
        <f>VLOOKUP($F4307,Assumptions!$A$23:$B$27,2,FALSE)*Assumptions!$B$4</f>
        <v>0.35</v>
      </c>
      <c r="Q4307" s="74">
        <f t="shared" si="134"/>
        <v>42177.899122662013</v>
      </c>
      <c r="R4307" s="75" t="str">
        <f>IF($O4307&lt;Assumptions!$B$17,"A",IF($O4307&lt;Assumptions!$B$18,"B",IF($O4307&lt;Assumptions!$B$19,"C",IF($O4307&lt;Assumptions!$B$20,"D","E"))))</f>
        <v>B</v>
      </c>
      <c r="S4307" s="75">
        <f t="shared" si="135"/>
        <v>0</v>
      </c>
    </row>
    <row r="4308" spans="1:19" ht="17.399999999999999" x14ac:dyDescent="0.3">
      <c r="A4308" s="39" t="s">
        <v>802</v>
      </c>
      <c r="B4308" s="39" t="s">
        <v>33</v>
      </c>
      <c r="C4308" s="39" t="s">
        <v>135</v>
      </c>
      <c r="D4308" s="39" t="s">
        <v>30</v>
      </c>
      <c r="E4308" s="70" t="s">
        <v>49</v>
      </c>
      <c r="F4308" s="70" t="s">
        <v>28</v>
      </c>
      <c r="G4308" s="78">
        <v>44186</v>
      </c>
      <c r="H4308" s="78">
        <v>45931</v>
      </c>
      <c r="I4308" s="69">
        <v>2991887.06</v>
      </c>
      <c r="J4308" s="70">
        <v>0</v>
      </c>
      <c r="K4308" s="71">
        <v>1.111</v>
      </c>
      <c r="L4308" s="70">
        <v>0</v>
      </c>
      <c r="M4308" s="71">
        <v>0.82699999999999996</v>
      </c>
      <c r="N4308" s="72"/>
      <c r="O4308" s="73">
        <f>MIN(1,MAX(0,(1/(1+EXP(-(Assumptions!$B$5 + Assumptions!$B$6*$N4308))))*Assumptions!$B$3))</f>
        <v>3.9165722796764356E-2</v>
      </c>
      <c r="P4308" s="73">
        <f>VLOOKUP($F4308,Assumptions!$A$23:$B$27,2,FALSE)*Assumptions!$B$4</f>
        <v>0.35</v>
      </c>
      <c r="Q4308" s="74">
        <f t="shared" si="134"/>
        <v>41012.796730915201</v>
      </c>
      <c r="R4308" s="75" t="str">
        <f>IF($O4308&lt;Assumptions!$B$17,"A",IF($O4308&lt;Assumptions!$B$18,"B",IF($O4308&lt;Assumptions!$B$19,"C",IF($O4308&lt;Assumptions!$B$20,"D","E"))))</f>
        <v>B</v>
      </c>
      <c r="S4308" s="75">
        <f t="shared" si="135"/>
        <v>0</v>
      </c>
    </row>
    <row r="4309" spans="1:19" ht="17.399999999999999" x14ac:dyDescent="0.3">
      <c r="A4309" s="39" t="s">
        <v>802</v>
      </c>
      <c r="B4309" s="39" t="s">
        <v>33</v>
      </c>
      <c r="C4309" s="39" t="s">
        <v>135</v>
      </c>
      <c r="D4309" s="39" t="s">
        <v>30</v>
      </c>
      <c r="E4309" s="70" t="s">
        <v>49</v>
      </c>
      <c r="F4309" s="70" t="s">
        <v>28</v>
      </c>
      <c r="G4309" s="78">
        <v>44186</v>
      </c>
      <c r="H4309" s="78">
        <v>45962</v>
      </c>
      <c r="I4309" s="69">
        <v>2904007.77</v>
      </c>
      <c r="J4309" s="70">
        <v>0</v>
      </c>
      <c r="K4309" s="71">
        <v>0.98399999999999999</v>
      </c>
      <c r="L4309" s="70">
        <v>0</v>
      </c>
      <c r="M4309" s="71">
        <v>0.82699999999999996</v>
      </c>
      <c r="N4309" s="72"/>
      <c r="O4309" s="73">
        <f>MIN(1,MAX(0,(1/(1+EXP(-(Assumptions!$B$5 + Assumptions!$B$6*$N4309))))*Assumptions!$B$3))</f>
        <v>3.9165722796764356E-2</v>
      </c>
      <c r="P4309" s="73">
        <f>VLOOKUP($F4309,Assumptions!$A$23:$B$27,2,FALSE)*Assumptions!$B$4</f>
        <v>0.35</v>
      </c>
      <c r="Q4309" s="74">
        <f t="shared" si="134"/>
        <v>39808.147161814435</v>
      </c>
      <c r="R4309" s="75" t="str">
        <f>IF($O4309&lt;Assumptions!$B$17,"A",IF($O4309&lt;Assumptions!$B$18,"B",IF($O4309&lt;Assumptions!$B$19,"C",IF($O4309&lt;Assumptions!$B$20,"D","E"))))</f>
        <v>B</v>
      </c>
      <c r="S4309" s="75">
        <f t="shared" si="135"/>
        <v>0</v>
      </c>
    </row>
    <row r="4310" spans="1:19" ht="17.399999999999999" x14ac:dyDescent="0.3">
      <c r="A4310" s="39" t="s">
        <v>802</v>
      </c>
      <c r="B4310" s="39" t="s">
        <v>33</v>
      </c>
      <c r="C4310" s="39" t="s">
        <v>135</v>
      </c>
      <c r="D4310" s="39" t="s">
        <v>30</v>
      </c>
      <c r="E4310" s="70" t="s">
        <v>49</v>
      </c>
      <c r="F4310" s="70" t="s">
        <v>28</v>
      </c>
      <c r="G4310" s="78">
        <v>44186</v>
      </c>
      <c r="H4310" s="78">
        <v>45992</v>
      </c>
      <c r="I4310" s="69">
        <v>2818501.47</v>
      </c>
      <c r="J4310" s="70">
        <v>0</v>
      </c>
      <c r="K4310" s="71">
        <v>0.98899999999999999</v>
      </c>
      <c r="L4310" s="70">
        <v>0</v>
      </c>
      <c r="M4310" s="71">
        <v>0.82699999999999996</v>
      </c>
      <c r="N4310" s="72"/>
      <c r="O4310" s="73">
        <f>MIN(1,MAX(0,(1/(1+EXP(-(Assumptions!$B$5 + Assumptions!$B$6*$N4310))))*Assumptions!$B$3))</f>
        <v>3.9165722796764356E-2</v>
      </c>
      <c r="P4310" s="73">
        <f>VLOOKUP($F4310,Assumptions!$A$23:$B$27,2,FALSE)*Assumptions!$B$4</f>
        <v>0.35</v>
      </c>
      <c r="Q4310" s="74">
        <f t="shared" si="134"/>
        <v>38636.026546702502</v>
      </c>
      <c r="R4310" s="75" t="str">
        <f>IF($O4310&lt;Assumptions!$B$17,"A",IF($O4310&lt;Assumptions!$B$18,"B",IF($O4310&lt;Assumptions!$B$19,"C",IF($O4310&lt;Assumptions!$B$20,"D","E"))))</f>
        <v>B</v>
      </c>
      <c r="S4310" s="75">
        <f t="shared" si="135"/>
        <v>0</v>
      </c>
    </row>
    <row r="4311" spans="1:19" ht="17.399999999999999" x14ac:dyDescent="0.3">
      <c r="A4311" s="39" t="s">
        <v>804</v>
      </c>
      <c r="B4311" s="39" t="s">
        <v>54</v>
      </c>
      <c r="C4311" s="39" t="s">
        <v>144</v>
      </c>
      <c r="D4311" s="39" t="s">
        <v>45</v>
      </c>
      <c r="E4311" s="70" t="s">
        <v>46</v>
      </c>
      <c r="F4311" s="70" t="s">
        <v>28</v>
      </c>
      <c r="G4311" s="78">
        <v>45205</v>
      </c>
      <c r="H4311" s="78">
        <v>45658</v>
      </c>
      <c r="I4311" s="69">
        <v>7969825.8499999996</v>
      </c>
      <c r="J4311" s="70">
        <v>0</v>
      </c>
      <c r="K4311" s="71">
        <v>0.96899999999999997</v>
      </c>
      <c r="L4311" s="70">
        <v>0</v>
      </c>
      <c r="M4311" s="71">
        <v>0.84799999999999998</v>
      </c>
      <c r="N4311" s="72"/>
      <c r="O4311" s="73">
        <f>MIN(1,MAX(0,(1/(1+EXP(-(Assumptions!$B$5 + Assumptions!$B$6*$N4311))))*Assumptions!$B$3))</f>
        <v>3.9165722796764356E-2</v>
      </c>
      <c r="P4311" s="73">
        <f>VLOOKUP($F4311,Assumptions!$A$23:$B$27,2,FALSE)*Assumptions!$B$4</f>
        <v>0.35</v>
      </c>
      <c r="Q4311" s="74">
        <f t="shared" si="134"/>
        <v>109250.39649285539</v>
      </c>
      <c r="R4311" s="75" t="str">
        <f>IF($O4311&lt;Assumptions!$B$17,"A",IF($O4311&lt;Assumptions!$B$18,"B",IF($O4311&lt;Assumptions!$B$19,"C",IF($O4311&lt;Assumptions!$B$20,"D","E"))))</f>
        <v>B</v>
      </c>
      <c r="S4311" s="75">
        <f t="shared" si="135"/>
        <v>0</v>
      </c>
    </row>
    <row r="4312" spans="1:19" ht="17.399999999999999" x14ac:dyDescent="0.3">
      <c r="A4312" s="39" t="s">
        <v>804</v>
      </c>
      <c r="B4312" s="39" t="s">
        <v>54</v>
      </c>
      <c r="C4312" s="39" t="s">
        <v>144</v>
      </c>
      <c r="D4312" s="39" t="s">
        <v>45</v>
      </c>
      <c r="E4312" s="70" t="s">
        <v>46</v>
      </c>
      <c r="F4312" s="70" t="s">
        <v>28</v>
      </c>
      <c r="G4312" s="78">
        <v>45205</v>
      </c>
      <c r="H4312" s="78">
        <v>45689</v>
      </c>
      <c r="I4312" s="69">
        <v>7800182.0499999998</v>
      </c>
      <c r="J4312" s="70">
        <v>35</v>
      </c>
      <c r="K4312" s="71">
        <v>0.876</v>
      </c>
      <c r="L4312" s="70">
        <v>0</v>
      </c>
      <c r="M4312" s="71">
        <v>0.84799999999999998</v>
      </c>
      <c r="N4312" s="72"/>
      <c r="O4312" s="73">
        <f>MIN(1,MAX(0,(1/(1+EXP(-(Assumptions!$B$5 + Assumptions!$B$6*$N4312))))*Assumptions!$B$3))</f>
        <v>3.9165722796764356E-2</v>
      </c>
      <c r="P4312" s="73">
        <f>VLOOKUP($F4312,Assumptions!$A$23:$B$27,2,FALSE)*Assumptions!$B$4</f>
        <v>0.35</v>
      </c>
      <c r="Q4312" s="74">
        <f t="shared" si="134"/>
        <v>106924.91877710898</v>
      </c>
      <c r="R4312" s="75" t="str">
        <f>IF($O4312&lt;Assumptions!$B$17,"A",IF($O4312&lt;Assumptions!$B$18,"B",IF($O4312&lt;Assumptions!$B$19,"C",IF($O4312&lt;Assumptions!$B$20,"D","E"))))</f>
        <v>B</v>
      </c>
      <c r="S4312" s="75">
        <f t="shared" si="135"/>
        <v>0</v>
      </c>
    </row>
    <row r="4313" spans="1:19" ht="17.399999999999999" x14ac:dyDescent="0.3">
      <c r="A4313" s="39" t="s">
        <v>804</v>
      </c>
      <c r="B4313" s="39" t="s">
        <v>54</v>
      </c>
      <c r="C4313" s="39" t="s">
        <v>144</v>
      </c>
      <c r="D4313" s="39" t="s">
        <v>45</v>
      </c>
      <c r="E4313" s="70" t="s">
        <v>46</v>
      </c>
      <c r="F4313" s="70" t="s">
        <v>28</v>
      </c>
      <c r="G4313" s="78">
        <v>45205</v>
      </c>
      <c r="H4313" s="78">
        <v>45717</v>
      </c>
      <c r="I4313" s="69">
        <v>7634163.2400000002</v>
      </c>
      <c r="J4313" s="70">
        <v>0</v>
      </c>
      <c r="K4313" s="71">
        <v>1.056</v>
      </c>
      <c r="L4313" s="70">
        <v>0</v>
      </c>
      <c r="M4313" s="71">
        <v>0.84799999999999998</v>
      </c>
      <c r="N4313" s="72"/>
      <c r="O4313" s="73">
        <f>MIN(1,MAX(0,(1/(1+EXP(-(Assumptions!$B$5 + Assumptions!$B$6*$N4313))))*Assumptions!$B$3))</f>
        <v>3.9165722796764356E-2</v>
      </c>
      <c r="P4313" s="73">
        <f>VLOOKUP($F4313,Assumptions!$A$23:$B$27,2,FALSE)*Assumptions!$B$4</f>
        <v>0.35</v>
      </c>
      <c r="Q4313" s="74">
        <f t="shared" si="134"/>
        <v>104649.13243508096</v>
      </c>
      <c r="R4313" s="75" t="str">
        <f>IF($O4313&lt;Assumptions!$B$17,"A",IF($O4313&lt;Assumptions!$B$18,"B",IF($O4313&lt;Assumptions!$B$19,"C",IF($O4313&lt;Assumptions!$B$20,"D","E"))))</f>
        <v>B</v>
      </c>
      <c r="S4313" s="75">
        <f t="shared" si="135"/>
        <v>0</v>
      </c>
    </row>
    <row r="4314" spans="1:19" ht="17.399999999999999" x14ac:dyDescent="0.3">
      <c r="A4314" s="39" t="s">
        <v>804</v>
      </c>
      <c r="B4314" s="39" t="s">
        <v>54</v>
      </c>
      <c r="C4314" s="39" t="s">
        <v>144</v>
      </c>
      <c r="D4314" s="39" t="s">
        <v>45</v>
      </c>
      <c r="E4314" s="70" t="s">
        <v>46</v>
      </c>
      <c r="F4314" s="70" t="s">
        <v>28</v>
      </c>
      <c r="G4314" s="78">
        <v>45205</v>
      </c>
      <c r="H4314" s="78">
        <v>45748</v>
      </c>
      <c r="I4314" s="69">
        <v>7422913.1399999997</v>
      </c>
      <c r="J4314" s="70">
        <v>0</v>
      </c>
      <c r="K4314" s="71">
        <v>0.95099999999999996</v>
      </c>
      <c r="L4314" s="70">
        <v>0</v>
      </c>
      <c r="M4314" s="71">
        <v>0.84799999999999998</v>
      </c>
      <c r="N4314" s="72"/>
      <c r="O4314" s="73">
        <f>MIN(1,MAX(0,(1/(1+EXP(-(Assumptions!$B$5 + Assumptions!$B$6*$N4314))))*Assumptions!$B$3))</f>
        <v>3.9165722796764356E-2</v>
      </c>
      <c r="P4314" s="73">
        <f>VLOOKUP($F4314,Assumptions!$A$23:$B$27,2,FALSE)*Assumptions!$B$4</f>
        <v>0.35</v>
      </c>
      <c r="Q4314" s="74">
        <f t="shared" si="134"/>
        <v>101753.31543499487</v>
      </c>
      <c r="R4314" s="75" t="str">
        <f>IF($O4314&lt;Assumptions!$B$17,"A",IF($O4314&lt;Assumptions!$B$18,"B",IF($O4314&lt;Assumptions!$B$19,"C",IF($O4314&lt;Assumptions!$B$20,"D","E"))))</f>
        <v>B</v>
      </c>
      <c r="S4314" s="75">
        <f t="shared" si="135"/>
        <v>0</v>
      </c>
    </row>
    <row r="4315" spans="1:19" ht="17.399999999999999" x14ac:dyDescent="0.3">
      <c r="A4315" s="39" t="s">
        <v>804</v>
      </c>
      <c r="B4315" s="39" t="s">
        <v>54</v>
      </c>
      <c r="C4315" s="39" t="s">
        <v>144</v>
      </c>
      <c r="D4315" s="39" t="s">
        <v>45</v>
      </c>
      <c r="E4315" s="70" t="s">
        <v>46</v>
      </c>
      <c r="F4315" s="70" t="s">
        <v>28</v>
      </c>
      <c r="G4315" s="78">
        <v>45205</v>
      </c>
      <c r="H4315" s="78">
        <v>45778</v>
      </c>
      <c r="I4315" s="69">
        <v>7240513.4000000004</v>
      </c>
      <c r="J4315" s="70">
        <v>0</v>
      </c>
      <c r="K4315" s="71">
        <v>1.143</v>
      </c>
      <c r="L4315" s="70">
        <v>0</v>
      </c>
      <c r="M4315" s="71">
        <v>0.84799999999999998</v>
      </c>
      <c r="N4315" s="72"/>
      <c r="O4315" s="73">
        <f>MIN(1,MAX(0,(1/(1+EXP(-(Assumptions!$B$5 + Assumptions!$B$6*$N4315))))*Assumptions!$B$3))</f>
        <v>3.9165722796764356E-2</v>
      </c>
      <c r="P4315" s="73">
        <f>VLOOKUP($F4315,Assumptions!$A$23:$B$27,2,FALSE)*Assumptions!$B$4</f>
        <v>0.35</v>
      </c>
      <c r="Q4315" s="74">
        <f t="shared" si="134"/>
        <v>99252.979255730243</v>
      </c>
      <c r="R4315" s="75" t="str">
        <f>IF($O4315&lt;Assumptions!$B$17,"A",IF($O4315&lt;Assumptions!$B$18,"B",IF($O4315&lt;Assumptions!$B$19,"C",IF($O4315&lt;Assumptions!$B$20,"D","E"))))</f>
        <v>B</v>
      </c>
      <c r="S4315" s="75">
        <f t="shared" si="135"/>
        <v>0</v>
      </c>
    </row>
    <row r="4316" spans="1:19" ht="17.399999999999999" x14ac:dyDescent="0.3">
      <c r="A4316" s="39" t="s">
        <v>804</v>
      </c>
      <c r="B4316" s="39" t="s">
        <v>54</v>
      </c>
      <c r="C4316" s="39" t="s">
        <v>144</v>
      </c>
      <c r="D4316" s="39" t="s">
        <v>45</v>
      </c>
      <c r="E4316" s="70" t="s">
        <v>46</v>
      </c>
      <c r="F4316" s="70" t="s">
        <v>28</v>
      </c>
      <c r="G4316" s="78">
        <v>45205</v>
      </c>
      <c r="H4316" s="78">
        <v>45809</v>
      </c>
      <c r="I4316" s="69">
        <v>7042656.4100000001</v>
      </c>
      <c r="J4316" s="70">
        <v>0</v>
      </c>
      <c r="K4316" s="71">
        <v>0.96699999999999997</v>
      </c>
      <c r="L4316" s="70">
        <v>0</v>
      </c>
      <c r="M4316" s="71">
        <v>0.84799999999999998</v>
      </c>
      <c r="N4316" s="72"/>
      <c r="O4316" s="73">
        <f>MIN(1,MAX(0,(1/(1+EXP(-(Assumptions!$B$5 + Assumptions!$B$6*$N4316))))*Assumptions!$B$3))</f>
        <v>3.9165722796764356E-2</v>
      </c>
      <c r="P4316" s="73">
        <f>VLOOKUP($F4316,Assumptions!$A$23:$B$27,2,FALSE)*Assumptions!$B$4</f>
        <v>0.35</v>
      </c>
      <c r="Q4316" s="74">
        <f t="shared" si="134"/>
        <v>96540.755047420462</v>
      </c>
      <c r="R4316" s="75" t="str">
        <f>IF($O4316&lt;Assumptions!$B$17,"A",IF($O4316&lt;Assumptions!$B$18,"B",IF($O4316&lt;Assumptions!$B$19,"C",IF($O4316&lt;Assumptions!$B$20,"D","E"))))</f>
        <v>B</v>
      </c>
      <c r="S4316" s="75">
        <f t="shared" si="135"/>
        <v>0</v>
      </c>
    </row>
    <row r="4317" spans="1:19" ht="17.399999999999999" x14ac:dyDescent="0.3">
      <c r="A4317" s="39" t="s">
        <v>804</v>
      </c>
      <c r="B4317" s="39" t="s">
        <v>54</v>
      </c>
      <c r="C4317" s="39" t="s">
        <v>144</v>
      </c>
      <c r="D4317" s="39" t="s">
        <v>45</v>
      </c>
      <c r="E4317" s="70" t="s">
        <v>46</v>
      </c>
      <c r="F4317" s="70" t="s">
        <v>28</v>
      </c>
      <c r="G4317" s="78">
        <v>45205</v>
      </c>
      <c r="H4317" s="78">
        <v>45839</v>
      </c>
      <c r="I4317" s="69">
        <v>6858383.5499999998</v>
      </c>
      <c r="J4317" s="70">
        <v>0</v>
      </c>
      <c r="K4317" s="71">
        <v>1.0580000000000001</v>
      </c>
      <c r="L4317" s="70">
        <v>0</v>
      </c>
      <c r="M4317" s="71">
        <v>0.84799999999999998</v>
      </c>
      <c r="N4317" s="72"/>
      <c r="O4317" s="73">
        <f>MIN(1,MAX(0,(1/(1+EXP(-(Assumptions!$B$5 + Assumptions!$B$6*$N4317))))*Assumptions!$B$3))</f>
        <v>3.9165722796764356E-2</v>
      </c>
      <c r="P4317" s="73">
        <f>VLOOKUP($F4317,Assumptions!$A$23:$B$27,2,FALSE)*Assumptions!$B$4</f>
        <v>0.35</v>
      </c>
      <c r="Q4317" s="74">
        <f t="shared" si="134"/>
        <v>94014.742133616019</v>
      </c>
      <c r="R4317" s="75" t="str">
        <f>IF($O4317&lt;Assumptions!$B$17,"A",IF($O4317&lt;Assumptions!$B$18,"B",IF($O4317&lt;Assumptions!$B$19,"C",IF($O4317&lt;Assumptions!$B$20,"D","E"))))</f>
        <v>B</v>
      </c>
      <c r="S4317" s="75">
        <f t="shared" si="135"/>
        <v>0</v>
      </c>
    </row>
    <row r="4318" spans="1:19" ht="17.399999999999999" x14ac:dyDescent="0.3">
      <c r="A4318" s="39" t="s">
        <v>804</v>
      </c>
      <c r="B4318" s="39" t="s">
        <v>54</v>
      </c>
      <c r="C4318" s="39" t="s">
        <v>144</v>
      </c>
      <c r="D4318" s="39" t="s">
        <v>45</v>
      </c>
      <c r="E4318" s="70" t="s">
        <v>46</v>
      </c>
      <c r="F4318" s="70" t="s">
        <v>28</v>
      </c>
      <c r="G4318" s="78">
        <v>45205</v>
      </c>
      <c r="H4318" s="78">
        <v>45870</v>
      </c>
      <c r="I4318" s="69">
        <v>6707483.5800000001</v>
      </c>
      <c r="J4318" s="70">
        <v>35</v>
      </c>
      <c r="K4318" s="71">
        <v>0.40200000000000002</v>
      </c>
      <c r="L4318" s="70">
        <v>0</v>
      </c>
      <c r="M4318" s="71">
        <v>0.84799999999999998</v>
      </c>
      <c r="N4318" s="72"/>
      <c r="O4318" s="73">
        <f>MIN(1,MAX(0,(1/(1+EXP(-(Assumptions!$B$5 + Assumptions!$B$6*$N4318))))*Assumptions!$B$3))</f>
        <v>3.9165722796764356E-2</v>
      </c>
      <c r="P4318" s="73">
        <f>VLOOKUP($F4318,Assumptions!$A$23:$B$27,2,FALSE)*Assumptions!$B$4</f>
        <v>0.35</v>
      </c>
      <c r="Q4318" s="74">
        <f t="shared" si="134"/>
        <v>91946.204895345014</v>
      </c>
      <c r="R4318" s="75" t="str">
        <f>IF($O4318&lt;Assumptions!$B$17,"A",IF($O4318&lt;Assumptions!$B$18,"B",IF($O4318&lt;Assumptions!$B$19,"C",IF($O4318&lt;Assumptions!$B$20,"D","E"))))</f>
        <v>B</v>
      </c>
      <c r="S4318" s="75">
        <f t="shared" si="135"/>
        <v>0</v>
      </c>
    </row>
    <row r="4319" spans="1:19" ht="17.399999999999999" x14ac:dyDescent="0.3">
      <c r="A4319" s="39" t="s">
        <v>804</v>
      </c>
      <c r="B4319" s="39" t="s">
        <v>54</v>
      </c>
      <c r="C4319" s="39" t="s">
        <v>144</v>
      </c>
      <c r="D4319" s="39" t="s">
        <v>45</v>
      </c>
      <c r="E4319" s="70" t="s">
        <v>46</v>
      </c>
      <c r="F4319" s="70" t="s">
        <v>28</v>
      </c>
      <c r="G4319" s="78">
        <v>45205</v>
      </c>
      <c r="H4319" s="78">
        <v>45901</v>
      </c>
      <c r="I4319" s="69">
        <v>6526392.5800000001</v>
      </c>
      <c r="J4319" s="70">
        <v>65</v>
      </c>
      <c r="K4319" s="71">
        <v>0.79400000000000004</v>
      </c>
      <c r="L4319" s="70">
        <v>0</v>
      </c>
      <c r="M4319" s="71">
        <v>0.84799999999999998</v>
      </c>
      <c r="N4319" s="72"/>
      <c r="O4319" s="73">
        <f>MIN(1,MAX(0,(1/(1+EXP(-(Assumptions!$B$5 + Assumptions!$B$6*$N4319))))*Assumptions!$B$3))</f>
        <v>3.9165722796764356E-2</v>
      </c>
      <c r="P4319" s="73">
        <f>VLOOKUP($F4319,Assumptions!$A$23:$B$27,2,FALSE)*Assumptions!$B$4</f>
        <v>0.35</v>
      </c>
      <c r="Q4319" s="74">
        <f t="shared" si="134"/>
        <v>89463.808927898906</v>
      </c>
      <c r="R4319" s="75" t="str">
        <f>IF($O4319&lt;Assumptions!$B$17,"A",IF($O4319&lt;Assumptions!$B$18,"B",IF($O4319&lt;Assumptions!$B$19,"C",IF($O4319&lt;Assumptions!$B$20,"D","E"))))</f>
        <v>B</v>
      </c>
      <c r="S4319" s="75">
        <f t="shared" si="135"/>
        <v>0</v>
      </c>
    </row>
    <row r="4320" spans="1:19" ht="17.399999999999999" x14ac:dyDescent="0.3">
      <c r="A4320" s="39" t="s">
        <v>804</v>
      </c>
      <c r="B4320" s="39" t="s">
        <v>54</v>
      </c>
      <c r="C4320" s="39" t="s">
        <v>144</v>
      </c>
      <c r="D4320" s="39" t="s">
        <v>45</v>
      </c>
      <c r="E4320" s="70" t="s">
        <v>46</v>
      </c>
      <c r="F4320" s="70" t="s">
        <v>28</v>
      </c>
      <c r="G4320" s="78">
        <v>45205</v>
      </c>
      <c r="H4320" s="78">
        <v>45931</v>
      </c>
      <c r="I4320" s="69">
        <v>6374098.6200000001</v>
      </c>
      <c r="J4320" s="70">
        <v>0</v>
      </c>
      <c r="K4320" s="71">
        <v>1.06</v>
      </c>
      <c r="L4320" s="70">
        <v>0</v>
      </c>
      <c r="M4320" s="71">
        <v>0.84799999999999998</v>
      </c>
      <c r="N4320" s="72"/>
      <c r="O4320" s="73">
        <f>MIN(1,MAX(0,(1/(1+EXP(-(Assumptions!$B$5 + Assumptions!$B$6*$N4320))))*Assumptions!$B$3))</f>
        <v>3.9165722796764356E-2</v>
      </c>
      <c r="P4320" s="73">
        <f>VLOOKUP($F4320,Assumptions!$A$23:$B$27,2,FALSE)*Assumptions!$B$4</f>
        <v>0.35</v>
      </c>
      <c r="Q4320" s="74">
        <f t="shared" si="134"/>
        <v>87376.162870555374</v>
      </c>
      <c r="R4320" s="75" t="str">
        <f>IF($O4320&lt;Assumptions!$B$17,"A",IF($O4320&lt;Assumptions!$B$18,"B",IF($O4320&lt;Assumptions!$B$19,"C",IF($O4320&lt;Assumptions!$B$20,"D","E"))))</f>
        <v>B</v>
      </c>
      <c r="S4320" s="75">
        <f t="shared" si="135"/>
        <v>0</v>
      </c>
    </row>
    <row r="4321" spans="1:19" ht="17.399999999999999" x14ac:dyDescent="0.3">
      <c r="A4321" s="39" t="s">
        <v>804</v>
      </c>
      <c r="B4321" s="39" t="s">
        <v>54</v>
      </c>
      <c r="C4321" s="39" t="s">
        <v>144</v>
      </c>
      <c r="D4321" s="39" t="s">
        <v>45</v>
      </c>
      <c r="E4321" s="70" t="s">
        <v>46</v>
      </c>
      <c r="F4321" s="70" t="s">
        <v>28</v>
      </c>
      <c r="G4321" s="78">
        <v>45205</v>
      </c>
      <c r="H4321" s="78">
        <v>45962</v>
      </c>
      <c r="I4321" s="69">
        <v>6237712.6299999999</v>
      </c>
      <c r="J4321" s="70">
        <v>0</v>
      </c>
      <c r="K4321" s="71">
        <v>1.1319999999999999</v>
      </c>
      <c r="L4321" s="70">
        <v>0</v>
      </c>
      <c r="M4321" s="71">
        <v>0.84799999999999998</v>
      </c>
      <c r="N4321" s="72"/>
      <c r="O4321" s="73">
        <f>MIN(1,MAX(0,(1/(1+EXP(-(Assumptions!$B$5 + Assumptions!$B$6*$N4321))))*Assumptions!$B$3))</f>
        <v>3.9165722796764356E-2</v>
      </c>
      <c r="P4321" s="73">
        <f>VLOOKUP($F4321,Assumptions!$A$23:$B$27,2,FALSE)*Assumptions!$B$4</f>
        <v>0.35</v>
      </c>
      <c r="Q4321" s="74">
        <f t="shared" si="134"/>
        <v>85506.583313359573</v>
      </c>
      <c r="R4321" s="75" t="str">
        <f>IF($O4321&lt;Assumptions!$B$17,"A",IF($O4321&lt;Assumptions!$B$18,"B",IF($O4321&lt;Assumptions!$B$19,"C",IF($O4321&lt;Assumptions!$B$20,"D","E"))))</f>
        <v>B</v>
      </c>
      <c r="S4321" s="75">
        <f t="shared" si="135"/>
        <v>0</v>
      </c>
    </row>
    <row r="4322" spans="1:19" ht="17.399999999999999" x14ac:dyDescent="0.3">
      <c r="A4322" s="39" t="s">
        <v>804</v>
      </c>
      <c r="B4322" s="39" t="s">
        <v>54</v>
      </c>
      <c r="C4322" s="39" t="s">
        <v>144</v>
      </c>
      <c r="D4322" s="39" t="s">
        <v>45</v>
      </c>
      <c r="E4322" s="70" t="s">
        <v>46</v>
      </c>
      <c r="F4322" s="70" t="s">
        <v>28</v>
      </c>
      <c r="G4322" s="78">
        <v>45205</v>
      </c>
      <c r="H4322" s="78">
        <v>45992</v>
      </c>
      <c r="I4322" s="69">
        <v>6067924.8700000001</v>
      </c>
      <c r="J4322" s="70">
        <v>0</v>
      </c>
      <c r="K4322" s="71">
        <v>0.98199999999999998</v>
      </c>
      <c r="L4322" s="70">
        <v>0</v>
      </c>
      <c r="M4322" s="71">
        <v>0.84799999999999998</v>
      </c>
      <c r="N4322" s="72"/>
      <c r="O4322" s="73">
        <f>MIN(1,MAX(0,(1/(1+EXP(-(Assumptions!$B$5 + Assumptions!$B$6*$N4322))))*Assumptions!$B$3))</f>
        <v>3.9165722796764356E-2</v>
      </c>
      <c r="P4322" s="73">
        <f>VLOOKUP($F4322,Assumptions!$A$23:$B$27,2,FALSE)*Assumptions!$B$4</f>
        <v>0.35</v>
      </c>
      <c r="Q4322" s="74">
        <f t="shared" si="134"/>
        <v>83179.132193504338</v>
      </c>
      <c r="R4322" s="75" t="str">
        <f>IF($O4322&lt;Assumptions!$B$17,"A",IF($O4322&lt;Assumptions!$B$18,"B",IF($O4322&lt;Assumptions!$B$19,"C",IF($O4322&lt;Assumptions!$B$20,"D","E"))))</f>
        <v>B</v>
      </c>
      <c r="S4322" s="75">
        <f t="shared" si="135"/>
        <v>0</v>
      </c>
    </row>
    <row r="4323" spans="1:19" ht="17.399999999999999" x14ac:dyDescent="0.3">
      <c r="A4323" s="39" t="s">
        <v>806</v>
      </c>
      <c r="B4323" s="39" t="s">
        <v>81</v>
      </c>
      <c r="C4323" s="39" t="s">
        <v>144</v>
      </c>
      <c r="D4323" s="39" t="s">
        <v>22</v>
      </c>
      <c r="E4323" s="70" t="s">
        <v>43</v>
      </c>
      <c r="F4323" s="70" t="s">
        <v>28</v>
      </c>
      <c r="G4323" s="78">
        <v>45072</v>
      </c>
      <c r="H4323" s="78">
        <v>45658</v>
      </c>
      <c r="I4323" s="69">
        <v>3910755.97</v>
      </c>
      <c r="J4323" s="70">
        <v>0</v>
      </c>
      <c r="K4323" s="71">
        <v>1.0680000000000001</v>
      </c>
      <c r="L4323" s="70">
        <v>0</v>
      </c>
      <c r="M4323" s="71">
        <v>0.67400000000000004</v>
      </c>
      <c r="N4323" s="72"/>
      <c r="O4323" s="73">
        <f>MIN(1,MAX(0,(1/(1+EXP(-(Assumptions!$B$5 + Assumptions!$B$6*$N4323))))*Assumptions!$B$3))</f>
        <v>3.9165722796764356E-2</v>
      </c>
      <c r="P4323" s="73">
        <f>VLOOKUP($F4323,Assumptions!$A$23:$B$27,2,FALSE)*Assumptions!$B$4</f>
        <v>0.35</v>
      </c>
      <c r="Q4323" s="74">
        <f t="shared" si="134"/>
        <v>53608.654486383959</v>
      </c>
      <c r="R4323" s="75" t="str">
        <f>IF($O4323&lt;Assumptions!$B$17,"A",IF($O4323&lt;Assumptions!$B$18,"B",IF($O4323&lt;Assumptions!$B$19,"C",IF($O4323&lt;Assumptions!$B$20,"D","E"))))</f>
        <v>B</v>
      </c>
      <c r="S4323" s="75">
        <f t="shared" si="135"/>
        <v>0</v>
      </c>
    </row>
    <row r="4324" spans="1:19" ht="17.399999999999999" x14ac:dyDescent="0.3">
      <c r="A4324" s="39" t="s">
        <v>806</v>
      </c>
      <c r="B4324" s="39" t="s">
        <v>81</v>
      </c>
      <c r="C4324" s="39" t="s">
        <v>144</v>
      </c>
      <c r="D4324" s="39" t="s">
        <v>22</v>
      </c>
      <c r="E4324" s="70" t="s">
        <v>43</v>
      </c>
      <c r="F4324" s="70" t="s">
        <v>28</v>
      </c>
      <c r="G4324" s="78">
        <v>45072</v>
      </c>
      <c r="H4324" s="78">
        <v>45689</v>
      </c>
      <c r="I4324" s="69">
        <v>3827775.59</v>
      </c>
      <c r="J4324" s="70">
        <v>15</v>
      </c>
      <c r="K4324" s="71">
        <v>0.96599999999999997</v>
      </c>
      <c r="L4324" s="70">
        <v>0</v>
      </c>
      <c r="M4324" s="71">
        <v>0.67400000000000004</v>
      </c>
      <c r="N4324" s="72"/>
      <c r="O4324" s="73">
        <f>MIN(1,MAX(0,(1/(1+EXP(-(Assumptions!$B$5 + Assumptions!$B$6*$N4324))))*Assumptions!$B$3))</f>
        <v>3.9165722796764356E-2</v>
      </c>
      <c r="P4324" s="73">
        <f>VLOOKUP($F4324,Assumptions!$A$23:$B$27,2,FALSE)*Assumptions!$B$4</f>
        <v>0.35</v>
      </c>
      <c r="Q4324" s="74">
        <f t="shared" si="134"/>
        <v>52471.159190156388</v>
      </c>
      <c r="R4324" s="75" t="str">
        <f>IF($O4324&lt;Assumptions!$B$17,"A",IF($O4324&lt;Assumptions!$B$18,"B",IF($O4324&lt;Assumptions!$B$19,"C",IF($O4324&lt;Assumptions!$B$20,"D","E"))))</f>
        <v>B</v>
      </c>
      <c r="S4324" s="75">
        <f t="shared" si="135"/>
        <v>0</v>
      </c>
    </row>
    <row r="4325" spans="1:19" ht="17.399999999999999" x14ac:dyDescent="0.3">
      <c r="A4325" s="39" t="s">
        <v>806</v>
      </c>
      <c r="B4325" s="39" t="s">
        <v>81</v>
      </c>
      <c r="C4325" s="39" t="s">
        <v>144</v>
      </c>
      <c r="D4325" s="39" t="s">
        <v>22</v>
      </c>
      <c r="E4325" s="70" t="s">
        <v>43</v>
      </c>
      <c r="F4325" s="70" t="s">
        <v>28</v>
      </c>
      <c r="G4325" s="78">
        <v>45072</v>
      </c>
      <c r="H4325" s="78">
        <v>45717</v>
      </c>
      <c r="I4325" s="69">
        <v>3733250.03</v>
      </c>
      <c r="J4325" s="70">
        <v>65</v>
      </c>
      <c r="K4325" s="71">
        <v>0.85699999999999998</v>
      </c>
      <c r="L4325" s="70">
        <v>0</v>
      </c>
      <c r="M4325" s="71">
        <v>0.67400000000000004</v>
      </c>
      <c r="N4325" s="72"/>
      <c r="O4325" s="73">
        <f>MIN(1,MAX(0,(1/(1+EXP(-(Assumptions!$B$5 + Assumptions!$B$6*$N4325))))*Assumptions!$B$3))</f>
        <v>3.9165722796764356E-2</v>
      </c>
      <c r="P4325" s="73">
        <f>VLOOKUP($F4325,Assumptions!$A$23:$B$27,2,FALSE)*Assumptions!$B$4</f>
        <v>0.35</v>
      </c>
      <c r="Q4325" s="74">
        <f t="shared" si="134"/>
        <v>51175.402532097265</v>
      </c>
      <c r="R4325" s="75" t="str">
        <f>IF($O4325&lt;Assumptions!$B$17,"A",IF($O4325&lt;Assumptions!$B$18,"B",IF($O4325&lt;Assumptions!$B$19,"C",IF($O4325&lt;Assumptions!$B$20,"D","E"))))</f>
        <v>B</v>
      </c>
      <c r="S4325" s="75">
        <f t="shared" si="135"/>
        <v>0</v>
      </c>
    </row>
    <row r="4326" spans="1:19" ht="17.399999999999999" x14ac:dyDescent="0.3">
      <c r="A4326" s="39" t="s">
        <v>806</v>
      </c>
      <c r="B4326" s="39" t="s">
        <v>81</v>
      </c>
      <c r="C4326" s="39" t="s">
        <v>144</v>
      </c>
      <c r="D4326" s="39" t="s">
        <v>22</v>
      </c>
      <c r="E4326" s="70" t="s">
        <v>43</v>
      </c>
      <c r="F4326" s="70" t="s">
        <v>28</v>
      </c>
      <c r="G4326" s="78">
        <v>45072</v>
      </c>
      <c r="H4326" s="78">
        <v>45748</v>
      </c>
      <c r="I4326" s="69">
        <v>3637857.33</v>
      </c>
      <c r="J4326" s="70">
        <v>0</v>
      </c>
      <c r="K4326" s="71">
        <v>1.1419999999999999</v>
      </c>
      <c r="L4326" s="70">
        <v>0</v>
      </c>
      <c r="M4326" s="71">
        <v>0.67400000000000004</v>
      </c>
      <c r="N4326" s="72"/>
      <c r="O4326" s="73">
        <f>MIN(1,MAX(0,(1/(1+EXP(-(Assumptions!$B$5 + Assumptions!$B$6*$N4326))))*Assumptions!$B$3))</f>
        <v>3.9165722796764356E-2</v>
      </c>
      <c r="P4326" s="73">
        <f>VLOOKUP($F4326,Assumptions!$A$23:$B$27,2,FALSE)*Assumptions!$B$4</f>
        <v>0.35</v>
      </c>
      <c r="Q4326" s="74">
        <f t="shared" si="134"/>
        <v>49867.759116335059</v>
      </c>
      <c r="R4326" s="75" t="str">
        <f>IF($O4326&lt;Assumptions!$B$17,"A",IF($O4326&lt;Assumptions!$B$18,"B",IF($O4326&lt;Assumptions!$B$19,"C",IF($O4326&lt;Assumptions!$B$20,"D","E"))))</f>
        <v>B</v>
      </c>
      <c r="S4326" s="75">
        <f t="shared" si="135"/>
        <v>0</v>
      </c>
    </row>
    <row r="4327" spans="1:19" ht="17.399999999999999" x14ac:dyDescent="0.3">
      <c r="A4327" s="39" t="s">
        <v>806</v>
      </c>
      <c r="B4327" s="39" t="s">
        <v>81</v>
      </c>
      <c r="C4327" s="39" t="s">
        <v>144</v>
      </c>
      <c r="D4327" s="39" t="s">
        <v>22</v>
      </c>
      <c r="E4327" s="70" t="s">
        <v>43</v>
      </c>
      <c r="F4327" s="70" t="s">
        <v>28</v>
      </c>
      <c r="G4327" s="78">
        <v>45072</v>
      </c>
      <c r="H4327" s="78">
        <v>45778</v>
      </c>
      <c r="I4327" s="69">
        <v>3561016.24</v>
      </c>
      <c r="J4327" s="70">
        <v>0</v>
      </c>
      <c r="K4327" s="71">
        <v>1.0649999999999999</v>
      </c>
      <c r="L4327" s="70">
        <v>0</v>
      </c>
      <c r="M4327" s="71">
        <v>0.67400000000000004</v>
      </c>
      <c r="N4327" s="72"/>
      <c r="O4327" s="73">
        <f>MIN(1,MAX(0,(1/(1+EXP(-(Assumptions!$B$5 + Assumptions!$B$6*$N4327))))*Assumptions!$B$3))</f>
        <v>3.9165722796764356E-2</v>
      </c>
      <c r="P4327" s="73">
        <f>VLOOKUP($F4327,Assumptions!$A$23:$B$27,2,FALSE)*Assumptions!$B$4</f>
        <v>0.35</v>
      </c>
      <c r="Q4327" s="74">
        <f t="shared" si="134"/>
        <v>48814.42122571564</v>
      </c>
      <c r="R4327" s="75" t="str">
        <f>IF($O4327&lt;Assumptions!$B$17,"A",IF($O4327&lt;Assumptions!$B$18,"B",IF($O4327&lt;Assumptions!$B$19,"C",IF($O4327&lt;Assumptions!$B$20,"D","E"))))</f>
        <v>B</v>
      </c>
      <c r="S4327" s="75">
        <f t="shared" si="135"/>
        <v>0</v>
      </c>
    </row>
    <row r="4328" spans="1:19" ht="17.399999999999999" x14ac:dyDescent="0.3">
      <c r="A4328" s="39" t="s">
        <v>806</v>
      </c>
      <c r="B4328" s="39" t="s">
        <v>81</v>
      </c>
      <c r="C4328" s="39" t="s">
        <v>144</v>
      </c>
      <c r="D4328" s="39" t="s">
        <v>22</v>
      </c>
      <c r="E4328" s="70" t="s">
        <v>43</v>
      </c>
      <c r="F4328" s="70" t="s">
        <v>28</v>
      </c>
      <c r="G4328" s="78">
        <v>45072</v>
      </c>
      <c r="H4328" s="78">
        <v>45809</v>
      </c>
      <c r="I4328" s="69">
        <v>3479317.76</v>
      </c>
      <c r="J4328" s="70">
        <v>35</v>
      </c>
      <c r="K4328" s="71">
        <v>0.82799999999999996</v>
      </c>
      <c r="L4328" s="70">
        <v>0</v>
      </c>
      <c r="M4328" s="71">
        <v>0.67400000000000004</v>
      </c>
      <c r="N4328" s="72"/>
      <c r="O4328" s="73">
        <f>MIN(1,MAX(0,(1/(1+EXP(-(Assumptions!$B$5 + Assumptions!$B$6*$N4328))))*Assumptions!$B$3))</f>
        <v>3.9165722796764356E-2</v>
      </c>
      <c r="P4328" s="73">
        <f>VLOOKUP($F4328,Assumptions!$A$23:$B$27,2,FALSE)*Assumptions!$B$4</f>
        <v>0.35</v>
      </c>
      <c r="Q4328" s="74">
        <f t="shared" si="134"/>
        <v>47694.498218506669</v>
      </c>
      <c r="R4328" s="75" t="str">
        <f>IF($O4328&lt;Assumptions!$B$17,"A",IF($O4328&lt;Assumptions!$B$18,"B",IF($O4328&lt;Assumptions!$B$19,"C",IF($O4328&lt;Assumptions!$B$20,"D","E"))))</f>
        <v>B</v>
      </c>
      <c r="S4328" s="75">
        <f t="shared" si="135"/>
        <v>0</v>
      </c>
    </row>
    <row r="4329" spans="1:19" ht="17.399999999999999" x14ac:dyDescent="0.3">
      <c r="A4329" s="39" t="s">
        <v>806</v>
      </c>
      <c r="B4329" s="39" t="s">
        <v>81</v>
      </c>
      <c r="C4329" s="39" t="s">
        <v>144</v>
      </c>
      <c r="D4329" s="39" t="s">
        <v>22</v>
      </c>
      <c r="E4329" s="70" t="s">
        <v>43</v>
      </c>
      <c r="F4329" s="70" t="s">
        <v>28</v>
      </c>
      <c r="G4329" s="78">
        <v>45072</v>
      </c>
      <c r="H4329" s="78">
        <v>45839</v>
      </c>
      <c r="I4329" s="69">
        <v>3383079.9</v>
      </c>
      <c r="J4329" s="70">
        <v>65</v>
      </c>
      <c r="K4329" s="71">
        <v>0.69399999999999995</v>
      </c>
      <c r="L4329" s="70">
        <v>0</v>
      </c>
      <c r="M4329" s="71">
        <v>0.67400000000000004</v>
      </c>
      <c r="N4329" s="72"/>
      <c r="O4329" s="73">
        <f>MIN(1,MAX(0,(1/(1+EXP(-(Assumptions!$B$5 + Assumptions!$B$6*$N4329))))*Assumptions!$B$3))</f>
        <v>3.9165722796764356E-2</v>
      </c>
      <c r="P4329" s="73">
        <f>VLOOKUP($F4329,Assumptions!$A$23:$B$27,2,FALSE)*Assumptions!$B$4</f>
        <v>0.35</v>
      </c>
      <c r="Q4329" s="74">
        <f t="shared" si="134"/>
        <v>46375.269346946843</v>
      </c>
      <c r="R4329" s="75" t="str">
        <f>IF($O4329&lt;Assumptions!$B$17,"A",IF($O4329&lt;Assumptions!$B$18,"B",IF($O4329&lt;Assumptions!$B$19,"C",IF($O4329&lt;Assumptions!$B$20,"D","E"))))</f>
        <v>B</v>
      </c>
      <c r="S4329" s="75">
        <f t="shared" si="135"/>
        <v>0</v>
      </c>
    </row>
    <row r="4330" spans="1:19" ht="17.399999999999999" x14ac:dyDescent="0.3">
      <c r="A4330" s="39" t="s">
        <v>806</v>
      </c>
      <c r="B4330" s="39" t="s">
        <v>81</v>
      </c>
      <c r="C4330" s="39" t="s">
        <v>144</v>
      </c>
      <c r="D4330" s="39" t="s">
        <v>22</v>
      </c>
      <c r="E4330" s="70" t="s">
        <v>43</v>
      </c>
      <c r="F4330" s="70" t="s">
        <v>28</v>
      </c>
      <c r="G4330" s="78">
        <v>45072</v>
      </c>
      <c r="H4330" s="78">
        <v>45870</v>
      </c>
      <c r="I4330" s="69">
        <v>3305217.4</v>
      </c>
      <c r="J4330" s="70">
        <v>0</v>
      </c>
      <c r="K4330" s="71">
        <v>1.01</v>
      </c>
      <c r="L4330" s="70">
        <v>0</v>
      </c>
      <c r="M4330" s="71">
        <v>0.67400000000000004</v>
      </c>
      <c r="N4330" s="72"/>
      <c r="O4330" s="73">
        <f>MIN(1,MAX(0,(1/(1+EXP(-(Assumptions!$B$5 + Assumptions!$B$6*$N4330))))*Assumptions!$B$3))</f>
        <v>3.9165722796764356E-2</v>
      </c>
      <c r="P4330" s="73">
        <f>VLOOKUP($F4330,Assumptions!$A$23:$B$27,2,FALSE)*Assumptions!$B$4</f>
        <v>0.35</v>
      </c>
      <c r="Q4330" s="74">
        <f t="shared" si="134"/>
        <v>45307.929965004769</v>
      </c>
      <c r="R4330" s="75" t="str">
        <f>IF($O4330&lt;Assumptions!$B$17,"A",IF($O4330&lt;Assumptions!$B$18,"B",IF($O4330&lt;Assumptions!$B$19,"C",IF($O4330&lt;Assumptions!$B$20,"D","E"))))</f>
        <v>B</v>
      </c>
      <c r="S4330" s="75">
        <f t="shared" si="135"/>
        <v>0</v>
      </c>
    </row>
    <row r="4331" spans="1:19" ht="17.399999999999999" x14ac:dyDescent="0.3">
      <c r="A4331" s="39" t="s">
        <v>806</v>
      </c>
      <c r="B4331" s="39" t="s">
        <v>81</v>
      </c>
      <c r="C4331" s="39" t="s">
        <v>144</v>
      </c>
      <c r="D4331" s="39" t="s">
        <v>22</v>
      </c>
      <c r="E4331" s="70" t="s">
        <v>43</v>
      </c>
      <c r="F4331" s="70" t="s">
        <v>28</v>
      </c>
      <c r="G4331" s="78">
        <v>45072</v>
      </c>
      <c r="H4331" s="78">
        <v>45901</v>
      </c>
      <c r="I4331" s="69">
        <v>3230650.63</v>
      </c>
      <c r="J4331" s="70">
        <v>65</v>
      </c>
      <c r="K4331" s="71">
        <v>0.84699999999999998</v>
      </c>
      <c r="L4331" s="70">
        <v>0</v>
      </c>
      <c r="M4331" s="71">
        <v>0.67400000000000004</v>
      </c>
      <c r="N4331" s="72"/>
      <c r="O4331" s="73">
        <f>MIN(1,MAX(0,(1/(1+EXP(-(Assumptions!$B$5 + Assumptions!$B$6*$N4331))))*Assumptions!$B$3))</f>
        <v>3.9165722796764356E-2</v>
      </c>
      <c r="P4331" s="73">
        <f>VLOOKUP($F4331,Assumptions!$A$23:$B$27,2,FALSE)*Assumptions!$B$4</f>
        <v>0.35</v>
      </c>
      <c r="Q4331" s="74">
        <f t="shared" si="134"/>
        <v>44285.768459720239</v>
      </c>
      <c r="R4331" s="75" t="str">
        <f>IF($O4331&lt;Assumptions!$B$17,"A",IF($O4331&lt;Assumptions!$B$18,"B",IF($O4331&lt;Assumptions!$B$19,"C",IF($O4331&lt;Assumptions!$B$20,"D","E"))))</f>
        <v>B</v>
      </c>
      <c r="S4331" s="75">
        <f t="shared" si="135"/>
        <v>0</v>
      </c>
    </row>
    <row r="4332" spans="1:19" ht="17.399999999999999" x14ac:dyDescent="0.3">
      <c r="A4332" s="39" t="s">
        <v>806</v>
      </c>
      <c r="B4332" s="39" t="s">
        <v>81</v>
      </c>
      <c r="C4332" s="39" t="s">
        <v>144</v>
      </c>
      <c r="D4332" s="39" t="s">
        <v>22</v>
      </c>
      <c r="E4332" s="70" t="s">
        <v>43</v>
      </c>
      <c r="F4332" s="70" t="s">
        <v>28</v>
      </c>
      <c r="G4332" s="78">
        <v>45072</v>
      </c>
      <c r="H4332" s="78">
        <v>45931</v>
      </c>
      <c r="I4332" s="69">
        <v>3144828.58</v>
      </c>
      <c r="J4332" s="70">
        <v>0</v>
      </c>
      <c r="K4332" s="71">
        <v>1.0009999999999999</v>
      </c>
      <c r="L4332" s="70">
        <v>0</v>
      </c>
      <c r="M4332" s="71">
        <v>0.67400000000000004</v>
      </c>
      <c r="N4332" s="72"/>
      <c r="O4332" s="73">
        <f>MIN(1,MAX(0,(1/(1+EXP(-(Assumptions!$B$5 + Assumptions!$B$6*$N4332))))*Assumptions!$B$3))</f>
        <v>3.9165722796764356E-2</v>
      </c>
      <c r="P4332" s="73">
        <f>VLOOKUP($F4332,Assumptions!$A$23:$B$27,2,FALSE)*Assumptions!$B$4</f>
        <v>0.35</v>
      </c>
      <c r="Q4332" s="74">
        <f t="shared" si="134"/>
        <v>43109.319542667727</v>
      </c>
      <c r="R4332" s="75" t="str">
        <f>IF($O4332&lt;Assumptions!$B$17,"A",IF($O4332&lt;Assumptions!$B$18,"B",IF($O4332&lt;Assumptions!$B$19,"C",IF($O4332&lt;Assumptions!$B$20,"D","E"))))</f>
        <v>B</v>
      </c>
      <c r="S4332" s="75">
        <f t="shared" si="135"/>
        <v>0</v>
      </c>
    </row>
    <row r="4333" spans="1:19" ht="17.399999999999999" x14ac:dyDescent="0.3">
      <c r="A4333" s="39" t="s">
        <v>806</v>
      </c>
      <c r="B4333" s="39" t="s">
        <v>81</v>
      </c>
      <c r="C4333" s="39" t="s">
        <v>144</v>
      </c>
      <c r="D4333" s="39" t="s">
        <v>22</v>
      </c>
      <c r="E4333" s="70" t="s">
        <v>43</v>
      </c>
      <c r="F4333" s="70" t="s">
        <v>28</v>
      </c>
      <c r="G4333" s="78">
        <v>45072</v>
      </c>
      <c r="H4333" s="78">
        <v>45962</v>
      </c>
      <c r="I4333" s="69">
        <v>3077051.34</v>
      </c>
      <c r="J4333" s="70">
        <v>15</v>
      </c>
      <c r="K4333" s="71">
        <v>1.004</v>
      </c>
      <c r="L4333" s="70">
        <v>0</v>
      </c>
      <c r="M4333" s="71">
        <v>0.67400000000000004</v>
      </c>
      <c r="N4333" s="72"/>
      <c r="O4333" s="73">
        <f>MIN(1,MAX(0,(1/(1+EXP(-(Assumptions!$B$5 + Assumptions!$B$6*$N4333))))*Assumptions!$B$3))</f>
        <v>3.9165722796764356E-2</v>
      </c>
      <c r="P4333" s="73">
        <f>VLOOKUP($F4333,Assumptions!$A$23:$B$27,2,FALSE)*Assumptions!$B$4</f>
        <v>0.35</v>
      </c>
      <c r="Q4333" s="74">
        <f t="shared" si="134"/>
        <v>42180.228934848303</v>
      </c>
      <c r="R4333" s="75" t="str">
        <f>IF($O4333&lt;Assumptions!$B$17,"A",IF($O4333&lt;Assumptions!$B$18,"B",IF($O4333&lt;Assumptions!$B$19,"C",IF($O4333&lt;Assumptions!$B$20,"D","E"))))</f>
        <v>B</v>
      </c>
      <c r="S4333" s="75">
        <f t="shared" si="135"/>
        <v>0</v>
      </c>
    </row>
    <row r="4334" spans="1:19" ht="17.399999999999999" x14ac:dyDescent="0.3">
      <c r="A4334" s="39" t="s">
        <v>806</v>
      </c>
      <c r="B4334" s="39" t="s">
        <v>81</v>
      </c>
      <c r="C4334" s="39" t="s">
        <v>144</v>
      </c>
      <c r="D4334" s="39" t="s">
        <v>22</v>
      </c>
      <c r="E4334" s="70" t="s">
        <v>43</v>
      </c>
      <c r="F4334" s="70" t="s">
        <v>28</v>
      </c>
      <c r="G4334" s="78">
        <v>45072</v>
      </c>
      <c r="H4334" s="78">
        <v>45992</v>
      </c>
      <c r="I4334" s="69">
        <v>3000592.97</v>
      </c>
      <c r="J4334" s="70">
        <v>0</v>
      </c>
      <c r="K4334" s="71">
        <v>1.075</v>
      </c>
      <c r="L4334" s="70">
        <v>0</v>
      </c>
      <c r="M4334" s="71">
        <v>0.67400000000000004</v>
      </c>
      <c r="N4334" s="72"/>
      <c r="O4334" s="73">
        <f>MIN(1,MAX(0,(1/(1+EXP(-(Assumptions!$B$5 + Assumptions!$B$6*$N4334))))*Assumptions!$B$3))</f>
        <v>3.9165722796764356E-2</v>
      </c>
      <c r="P4334" s="73">
        <f>VLOOKUP($F4334,Assumptions!$A$23:$B$27,2,FALSE)*Assumptions!$B$4</f>
        <v>0.35</v>
      </c>
      <c r="Q4334" s="74">
        <f t="shared" si="134"/>
        <v>41132.137371128956</v>
      </c>
      <c r="R4334" s="75" t="str">
        <f>IF($O4334&lt;Assumptions!$B$17,"A",IF($O4334&lt;Assumptions!$B$18,"B",IF($O4334&lt;Assumptions!$B$19,"C",IF($O4334&lt;Assumptions!$B$20,"D","E"))))</f>
        <v>B</v>
      </c>
      <c r="S4334" s="75">
        <f t="shared" si="135"/>
        <v>0</v>
      </c>
    </row>
    <row r="4335" spans="1:19" ht="17.399999999999999" x14ac:dyDescent="0.3">
      <c r="A4335" s="39" t="s">
        <v>807</v>
      </c>
      <c r="B4335" s="39" t="s">
        <v>90</v>
      </c>
      <c r="C4335" s="39" t="s">
        <v>144</v>
      </c>
      <c r="D4335" s="39" t="s">
        <v>22</v>
      </c>
      <c r="E4335" s="70" t="s">
        <v>31</v>
      </c>
      <c r="F4335" s="70" t="s">
        <v>28</v>
      </c>
      <c r="G4335" s="78">
        <v>45117</v>
      </c>
      <c r="H4335" s="78">
        <v>45658</v>
      </c>
      <c r="I4335" s="69">
        <v>8918773.3599999994</v>
      </c>
      <c r="J4335" s="70">
        <v>0</v>
      </c>
      <c r="K4335" s="71">
        <v>0.97399999999999998</v>
      </c>
      <c r="L4335" s="70">
        <v>0</v>
      </c>
      <c r="M4335" s="71">
        <v>0.86199999999999999</v>
      </c>
      <c r="N4335" s="72"/>
      <c r="O4335" s="73">
        <f>MIN(1,MAX(0,(1/(1+EXP(-(Assumptions!$B$5 + Assumptions!$B$6*$N4335))))*Assumptions!$B$3))</f>
        <v>3.9165722796764356E-2</v>
      </c>
      <c r="P4335" s="73">
        <f>VLOOKUP($F4335,Assumptions!$A$23:$B$27,2,FALSE)*Assumptions!$B$4</f>
        <v>0.35</v>
      </c>
      <c r="Q4335" s="74">
        <f t="shared" si="134"/>
        <v>122258.57178672431</v>
      </c>
      <c r="R4335" s="75" t="str">
        <f>IF($O4335&lt;Assumptions!$B$17,"A",IF($O4335&lt;Assumptions!$B$18,"B",IF($O4335&lt;Assumptions!$B$19,"C",IF($O4335&lt;Assumptions!$B$20,"D","E"))))</f>
        <v>B</v>
      </c>
      <c r="S4335" s="75">
        <f t="shared" si="135"/>
        <v>0</v>
      </c>
    </row>
    <row r="4336" spans="1:19" ht="17.399999999999999" x14ac:dyDescent="0.3">
      <c r="A4336" s="39" t="s">
        <v>807</v>
      </c>
      <c r="B4336" s="39" t="s">
        <v>90</v>
      </c>
      <c r="C4336" s="39" t="s">
        <v>144</v>
      </c>
      <c r="D4336" s="39" t="s">
        <v>22</v>
      </c>
      <c r="E4336" s="70" t="s">
        <v>31</v>
      </c>
      <c r="F4336" s="70" t="s">
        <v>28</v>
      </c>
      <c r="G4336" s="78">
        <v>45117</v>
      </c>
      <c r="H4336" s="78">
        <v>45689</v>
      </c>
      <c r="I4336" s="69">
        <v>8687556.4299999997</v>
      </c>
      <c r="J4336" s="70">
        <v>35</v>
      </c>
      <c r="K4336" s="71">
        <v>0.59599999999999997</v>
      </c>
      <c r="L4336" s="70">
        <v>0</v>
      </c>
      <c r="M4336" s="71">
        <v>0.86199999999999999</v>
      </c>
      <c r="N4336" s="72"/>
      <c r="O4336" s="73">
        <f>MIN(1,MAX(0,(1/(1+EXP(-(Assumptions!$B$5 + Assumptions!$B$6*$N4336))))*Assumptions!$B$3))</f>
        <v>3.9165722796764356E-2</v>
      </c>
      <c r="P4336" s="73">
        <f>VLOOKUP($F4336,Assumptions!$A$23:$B$27,2,FALSE)*Assumptions!$B$4</f>
        <v>0.35</v>
      </c>
      <c r="Q4336" s="74">
        <f t="shared" si="134"/>
        <v>119089.04942151971</v>
      </c>
      <c r="R4336" s="75" t="str">
        <f>IF($O4336&lt;Assumptions!$B$17,"A",IF($O4336&lt;Assumptions!$B$18,"B",IF($O4336&lt;Assumptions!$B$19,"C",IF($O4336&lt;Assumptions!$B$20,"D","E"))))</f>
        <v>B</v>
      </c>
      <c r="S4336" s="75">
        <f t="shared" si="135"/>
        <v>0</v>
      </c>
    </row>
    <row r="4337" spans="1:19" ht="17.399999999999999" x14ac:dyDescent="0.3">
      <c r="A4337" s="39" t="s">
        <v>807</v>
      </c>
      <c r="B4337" s="39" t="s">
        <v>90</v>
      </c>
      <c r="C4337" s="39" t="s">
        <v>144</v>
      </c>
      <c r="D4337" s="39" t="s">
        <v>22</v>
      </c>
      <c r="E4337" s="70" t="s">
        <v>31</v>
      </c>
      <c r="F4337" s="70" t="s">
        <v>28</v>
      </c>
      <c r="G4337" s="78">
        <v>45117</v>
      </c>
      <c r="H4337" s="78">
        <v>45717</v>
      </c>
      <c r="I4337" s="69">
        <v>8490082.7300000004</v>
      </c>
      <c r="J4337" s="70">
        <v>0</v>
      </c>
      <c r="K4337" s="71">
        <v>0.96499999999999997</v>
      </c>
      <c r="L4337" s="70">
        <v>0</v>
      </c>
      <c r="M4337" s="71">
        <v>0.86199999999999999</v>
      </c>
      <c r="N4337" s="72"/>
      <c r="O4337" s="73">
        <f>MIN(1,MAX(0,(1/(1+EXP(-(Assumptions!$B$5 + Assumptions!$B$6*$N4337))))*Assumptions!$B$3))</f>
        <v>3.9165722796764356E-2</v>
      </c>
      <c r="P4337" s="73">
        <f>VLOOKUP($F4337,Assumptions!$A$23:$B$27,2,FALSE)*Assumptions!$B$4</f>
        <v>0.35</v>
      </c>
      <c r="Q4337" s="74">
        <f t="shared" si="134"/>
        <v>116382.07935367172</v>
      </c>
      <c r="R4337" s="75" t="str">
        <f>IF($O4337&lt;Assumptions!$B$17,"A",IF($O4337&lt;Assumptions!$B$18,"B",IF($O4337&lt;Assumptions!$B$19,"C",IF($O4337&lt;Assumptions!$B$20,"D","E"))))</f>
        <v>B</v>
      </c>
      <c r="S4337" s="75">
        <f t="shared" si="135"/>
        <v>0</v>
      </c>
    </row>
    <row r="4338" spans="1:19" ht="17.399999999999999" x14ac:dyDescent="0.3">
      <c r="A4338" s="39" t="s">
        <v>807</v>
      </c>
      <c r="B4338" s="39" t="s">
        <v>90</v>
      </c>
      <c r="C4338" s="39" t="s">
        <v>144</v>
      </c>
      <c r="D4338" s="39" t="s">
        <v>22</v>
      </c>
      <c r="E4338" s="70" t="s">
        <v>31</v>
      </c>
      <c r="F4338" s="70" t="s">
        <v>28</v>
      </c>
      <c r="G4338" s="78">
        <v>45117</v>
      </c>
      <c r="H4338" s="78">
        <v>45748</v>
      </c>
      <c r="I4338" s="69">
        <v>8303904.2300000004</v>
      </c>
      <c r="J4338" s="70">
        <v>0</v>
      </c>
      <c r="K4338" s="71">
        <v>1.008</v>
      </c>
      <c r="L4338" s="70">
        <v>0</v>
      </c>
      <c r="M4338" s="71">
        <v>0.86199999999999999</v>
      </c>
      <c r="N4338" s="72"/>
      <c r="O4338" s="73">
        <f>MIN(1,MAX(0,(1/(1+EXP(-(Assumptions!$B$5 + Assumptions!$B$6*$N4338))))*Assumptions!$B$3))</f>
        <v>3.9165722796764356E-2</v>
      </c>
      <c r="P4338" s="73">
        <f>VLOOKUP($F4338,Assumptions!$A$23:$B$27,2,FALSE)*Assumptions!$B$4</f>
        <v>0.35</v>
      </c>
      <c r="Q4338" s="74">
        <f t="shared" si="134"/>
        <v>113829.94392107063</v>
      </c>
      <c r="R4338" s="75" t="str">
        <f>IF($O4338&lt;Assumptions!$B$17,"A",IF($O4338&lt;Assumptions!$B$18,"B",IF($O4338&lt;Assumptions!$B$19,"C",IF($O4338&lt;Assumptions!$B$20,"D","E"))))</f>
        <v>B</v>
      </c>
      <c r="S4338" s="75">
        <f t="shared" si="135"/>
        <v>0</v>
      </c>
    </row>
    <row r="4339" spans="1:19" ht="17.399999999999999" x14ac:dyDescent="0.3">
      <c r="A4339" s="39" t="s">
        <v>807</v>
      </c>
      <c r="B4339" s="39" t="s">
        <v>90</v>
      </c>
      <c r="C4339" s="39" t="s">
        <v>144</v>
      </c>
      <c r="D4339" s="39" t="s">
        <v>22</v>
      </c>
      <c r="E4339" s="70" t="s">
        <v>31</v>
      </c>
      <c r="F4339" s="70" t="s">
        <v>28</v>
      </c>
      <c r="G4339" s="78">
        <v>45117</v>
      </c>
      <c r="H4339" s="78">
        <v>45778</v>
      </c>
      <c r="I4339" s="69">
        <v>8078967.8899999997</v>
      </c>
      <c r="J4339" s="70">
        <v>15</v>
      </c>
      <c r="K4339" s="71">
        <v>1.07</v>
      </c>
      <c r="L4339" s="70">
        <v>0</v>
      </c>
      <c r="M4339" s="71">
        <v>0.86199999999999999</v>
      </c>
      <c r="N4339" s="72"/>
      <c r="O4339" s="73">
        <f>MIN(1,MAX(0,(1/(1+EXP(-(Assumptions!$B$5 + Assumptions!$B$6*$N4339))))*Assumptions!$B$3))</f>
        <v>3.9165722796764356E-2</v>
      </c>
      <c r="P4339" s="73">
        <f>VLOOKUP($F4339,Assumptions!$A$23:$B$27,2,FALSE)*Assumptions!$B$4</f>
        <v>0.35</v>
      </c>
      <c r="Q4339" s="74">
        <f t="shared" si="134"/>
        <v>110746.51590229507</v>
      </c>
      <c r="R4339" s="75" t="str">
        <f>IF($O4339&lt;Assumptions!$B$17,"A",IF($O4339&lt;Assumptions!$B$18,"B",IF($O4339&lt;Assumptions!$B$19,"C",IF($O4339&lt;Assumptions!$B$20,"D","E"))))</f>
        <v>B</v>
      </c>
      <c r="S4339" s="75">
        <f t="shared" si="135"/>
        <v>0</v>
      </c>
    </row>
    <row r="4340" spans="1:19" ht="17.399999999999999" x14ac:dyDescent="0.3">
      <c r="A4340" s="39" t="s">
        <v>807</v>
      </c>
      <c r="B4340" s="39" t="s">
        <v>90</v>
      </c>
      <c r="C4340" s="39" t="s">
        <v>144</v>
      </c>
      <c r="D4340" s="39" t="s">
        <v>22</v>
      </c>
      <c r="E4340" s="70" t="s">
        <v>31</v>
      </c>
      <c r="F4340" s="70" t="s">
        <v>28</v>
      </c>
      <c r="G4340" s="78">
        <v>45117</v>
      </c>
      <c r="H4340" s="78">
        <v>45809</v>
      </c>
      <c r="I4340" s="69">
        <v>7892851.3600000003</v>
      </c>
      <c r="J4340" s="70">
        <v>0</v>
      </c>
      <c r="K4340" s="71">
        <v>1.008</v>
      </c>
      <c r="L4340" s="70">
        <v>0</v>
      </c>
      <c r="M4340" s="71">
        <v>0.86199999999999999</v>
      </c>
      <c r="N4340" s="72"/>
      <c r="O4340" s="73">
        <f>MIN(1,MAX(0,(1/(1+EXP(-(Assumptions!$B$5 + Assumptions!$B$6*$N4340))))*Assumptions!$B$3))</f>
        <v>3.9165722796764356E-2</v>
      </c>
      <c r="P4340" s="73">
        <f>VLOOKUP($F4340,Assumptions!$A$23:$B$27,2,FALSE)*Assumptions!$B$4</f>
        <v>0.35</v>
      </c>
      <c r="Q4340" s="74">
        <f t="shared" si="134"/>
        <v>108195.22995463859</v>
      </c>
      <c r="R4340" s="75" t="str">
        <f>IF($O4340&lt;Assumptions!$B$17,"A",IF($O4340&lt;Assumptions!$B$18,"B",IF($O4340&lt;Assumptions!$B$19,"C",IF($O4340&lt;Assumptions!$B$20,"D","E"))))</f>
        <v>B</v>
      </c>
      <c r="S4340" s="75">
        <f t="shared" si="135"/>
        <v>0</v>
      </c>
    </row>
    <row r="4341" spans="1:19" ht="17.399999999999999" x14ac:dyDescent="0.3">
      <c r="A4341" s="39" t="s">
        <v>807</v>
      </c>
      <c r="B4341" s="39" t="s">
        <v>90</v>
      </c>
      <c r="C4341" s="39" t="s">
        <v>144</v>
      </c>
      <c r="D4341" s="39" t="s">
        <v>22</v>
      </c>
      <c r="E4341" s="70" t="s">
        <v>31</v>
      </c>
      <c r="F4341" s="70" t="s">
        <v>28</v>
      </c>
      <c r="G4341" s="78">
        <v>45117</v>
      </c>
      <c r="H4341" s="78">
        <v>45839</v>
      </c>
      <c r="I4341" s="69">
        <v>7684156.5999999996</v>
      </c>
      <c r="J4341" s="70">
        <v>0</v>
      </c>
      <c r="K4341" s="71">
        <v>1.1359999999999999</v>
      </c>
      <c r="L4341" s="70">
        <v>0</v>
      </c>
      <c r="M4341" s="71">
        <v>0.86199999999999999</v>
      </c>
      <c r="N4341" s="72"/>
      <c r="O4341" s="73">
        <f>MIN(1,MAX(0,(1/(1+EXP(-(Assumptions!$B$5 + Assumptions!$B$6*$N4341))))*Assumptions!$B$3))</f>
        <v>3.9165722796764356E-2</v>
      </c>
      <c r="P4341" s="73">
        <f>VLOOKUP($F4341,Assumptions!$A$23:$B$27,2,FALSE)*Assumptions!$B$4</f>
        <v>0.35</v>
      </c>
      <c r="Q4341" s="74">
        <f t="shared" si="134"/>
        <v>105334.44156288455</v>
      </c>
      <c r="R4341" s="75" t="str">
        <f>IF($O4341&lt;Assumptions!$B$17,"A",IF($O4341&lt;Assumptions!$B$18,"B",IF($O4341&lt;Assumptions!$B$19,"C",IF($O4341&lt;Assumptions!$B$20,"D","E"))))</f>
        <v>B</v>
      </c>
      <c r="S4341" s="75">
        <f t="shared" si="135"/>
        <v>0</v>
      </c>
    </row>
    <row r="4342" spans="1:19" ht="17.399999999999999" x14ac:dyDescent="0.3">
      <c r="A4342" s="39" t="s">
        <v>807</v>
      </c>
      <c r="B4342" s="39" t="s">
        <v>90</v>
      </c>
      <c r="C4342" s="39" t="s">
        <v>144</v>
      </c>
      <c r="D4342" s="39" t="s">
        <v>22</v>
      </c>
      <c r="E4342" s="70" t="s">
        <v>31</v>
      </c>
      <c r="F4342" s="70" t="s">
        <v>28</v>
      </c>
      <c r="G4342" s="78">
        <v>45117</v>
      </c>
      <c r="H4342" s="78">
        <v>45870</v>
      </c>
      <c r="I4342" s="69">
        <v>7504272.3499999996</v>
      </c>
      <c r="J4342" s="70">
        <v>15</v>
      </c>
      <c r="K4342" s="71">
        <v>1.0249999999999999</v>
      </c>
      <c r="L4342" s="70">
        <v>0</v>
      </c>
      <c r="M4342" s="71">
        <v>0.86199999999999999</v>
      </c>
      <c r="N4342" s="72"/>
      <c r="O4342" s="73">
        <f>MIN(1,MAX(0,(1/(1+EXP(-(Assumptions!$B$5 + Assumptions!$B$6*$N4342))))*Assumptions!$B$3))</f>
        <v>3.9165722796764356E-2</v>
      </c>
      <c r="P4342" s="73">
        <f>VLOOKUP($F4342,Assumptions!$A$23:$B$27,2,FALSE)*Assumptions!$B$4</f>
        <v>0.35</v>
      </c>
      <c r="Q4342" s="74">
        <f t="shared" si="134"/>
        <v>102868.58772803319</v>
      </c>
      <c r="R4342" s="75" t="str">
        <f>IF($O4342&lt;Assumptions!$B$17,"A",IF($O4342&lt;Assumptions!$B$18,"B",IF($O4342&lt;Assumptions!$B$19,"C",IF($O4342&lt;Assumptions!$B$20,"D","E"))))</f>
        <v>B</v>
      </c>
      <c r="S4342" s="75">
        <f t="shared" si="135"/>
        <v>0</v>
      </c>
    </row>
    <row r="4343" spans="1:19" ht="17.399999999999999" x14ac:dyDescent="0.3">
      <c r="A4343" s="39" t="s">
        <v>807</v>
      </c>
      <c r="B4343" s="39" t="s">
        <v>90</v>
      </c>
      <c r="C4343" s="39" t="s">
        <v>144</v>
      </c>
      <c r="D4343" s="39" t="s">
        <v>22</v>
      </c>
      <c r="E4343" s="70" t="s">
        <v>31</v>
      </c>
      <c r="F4343" s="70" t="s">
        <v>28</v>
      </c>
      <c r="G4343" s="78">
        <v>45117</v>
      </c>
      <c r="H4343" s="78">
        <v>45901</v>
      </c>
      <c r="I4343" s="69">
        <v>7344957.9000000004</v>
      </c>
      <c r="J4343" s="70">
        <v>0</v>
      </c>
      <c r="K4343" s="71">
        <v>1.0860000000000001</v>
      </c>
      <c r="L4343" s="70">
        <v>0</v>
      </c>
      <c r="M4343" s="71">
        <v>0.86199999999999999</v>
      </c>
      <c r="N4343" s="72"/>
      <c r="O4343" s="73">
        <f>MIN(1,MAX(0,(1/(1+EXP(-(Assumptions!$B$5 + Assumptions!$B$6*$N4343))))*Assumptions!$B$3))</f>
        <v>3.9165722796764356E-2</v>
      </c>
      <c r="P4343" s="73">
        <f>VLOOKUP($F4343,Assumptions!$A$23:$B$27,2,FALSE)*Assumptions!$B$4</f>
        <v>0.35</v>
      </c>
      <c r="Q4343" s="74">
        <f t="shared" si="134"/>
        <v>100684.70477285657</v>
      </c>
      <c r="R4343" s="75" t="str">
        <f>IF($O4343&lt;Assumptions!$B$17,"A",IF($O4343&lt;Assumptions!$B$18,"B",IF($O4343&lt;Assumptions!$B$19,"C",IF($O4343&lt;Assumptions!$B$20,"D","E"))))</f>
        <v>B</v>
      </c>
      <c r="S4343" s="75">
        <f t="shared" si="135"/>
        <v>0</v>
      </c>
    </row>
    <row r="4344" spans="1:19" ht="17.399999999999999" x14ac:dyDescent="0.3">
      <c r="A4344" s="39" t="s">
        <v>807</v>
      </c>
      <c r="B4344" s="39" t="s">
        <v>90</v>
      </c>
      <c r="C4344" s="39" t="s">
        <v>144</v>
      </c>
      <c r="D4344" s="39" t="s">
        <v>22</v>
      </c>
      <c r="E4344" s="70" t="s">
        <v>31</v>
      </c>
      <c r="F4344" s="70" t="s">
        <v>28</v>
      </c>
      <c r="G4344" s="78">
        <v>45117</v>
      </c>
      <c r="H4344" s="78">
        <v>45931</v>
      </c>
      <c r="I4344" s="69">
        <v>7173286.4100000001</v>
      </c>
      <c r="J4344" s="70">
        <v>95</v>
      </c>
      <c r="K4344" s="71">
        <v>0.24299999999999999</v>
      </c>
      <c r="L4344" s="70">
        <v>0</v>
      </c>
      <c r="M4344" s="71">
        <v>0.86199999999999999</v>
      </c>
      <c r="N4344" s="72"/>
      <c r="O4344" s="73">
        <f>MIN(1,MAX(0,(1/(1+EXP(-(Assumptions!$B$5 + Assumptions!$B$6*$N4344))))*Assumptions!$B$3))</f>
        <v>3.9165722796764356E-2</v>
      </c>
      <c r="P4344" s="73">
        <f>VLOOKUP($F4344,Assumptions!$A$23:$B$27,2,FALSE)*Assumptions!$B$4</f>
        <v>0.35</v>
      </c>
      <c r="Q4344" s="74">
        <f t="shared" si="134"/>
        <v>98331.431476549929</v>
      </c>
      <c r="R4344" s="75" t="str">
        <f>IF($O4344&lt;Assumptions!$B$17,"A",IF($O4344&lt;Assumptions!$B$18,"B",IF($O4344&lt;Assumptions!$B$19,"C",IF($O4344&lt;Assumptions!$B$20,"D","E"))))</f>
        <v>B</v>
      </c>
      <c r="S4344" s="75">
        <f t="shared" si="135"/>
        <v>0</v>
      </c>
    </row>
    <row r="4345" spans="1:19" ht="17.399999999999999" x14ac:dyDescent="0.3">
      <c r="A4345" s="39" t="s">
        <v>807</v>
      </c>
      <c r="B4345" s="39" t="s">
        <v>90</v>
      </c>
      <c r="C4345" s="39" t="s">
        <v>144</v>
      </c>
      <c r="D4345" s="39" t="s">
        <v>22</v>
      </c>
      <c r="E4345" s="70" t="s">
        <v>31</v>
      </c>
      <c r="F4345" s="70" t="s">
        <v>28</v>
      </c>
      <c r="G4345" s="78">
        <v>45117</v>
      </c>
      <c r="H4345" s="78">
        <v>45962</v>
      </c>
      <c r="I4345" s="69">
        <v>7003330.8700000001</v>
      </c>
      <c r="J4345" s="70">
        <v>0</v>
      </c>
      <c r="K4345" s="71">
        <v>1.1240000000000001</v>
      </c>
      <c r="L4345" s="70">
        <v>0</v>
      </c>
      <c r="M4345" s="71">
        <v>0.86199999999999999</v>
      </c>
      <c r="N4345" s="72"/>
      <c r="O4345" s="73">
        <f>MIN(1,MAX(0,(1/(1+EXP(-(Assumptions!$B$5 + Assumptions!$B$6*$N4345))))*Assumptions!$B$3))</f>
        <v>3.9165722796764356E-2</v>
      </c>
      <c r="P4345" s="73">
        <f>VLOOKUP($F4345,Assumptions!$A$23:$B$27,2,FALSE)*Assumptions!$B$4</f>
        <v>0.35</v>
      </c>
      <c r="Q4345" s="74">
        <f t="shared" si="134"/>
        <v>96001.680427954881</v>
      </c>
      <c r="R4345" s="75" t="str">
        <f>IF($O4345&lt;Assumptions!$B$17,"A",IF($O4345&lt;Assumptions!$B$18,"B",IF($O4345&lt;Assumptions!$B$19,"C",IF($O4345&lt;Assumptions!$B$20,"D","E"))))</f>
        <v>B</v>
      </c>
      <c r="S4345" s="75">
        <f t="shared" si="135"/>
        <v>0</v>
      </c>
    </row>
    <row r="4346" spans="1:19" ht="17.399999999999999" x14ac:dyDescent="0.3">
      <c r="A4346" s="39" t="s">
        <v>807</v>
      </c>
      <c r="B4346" s="39" t="s">
        <v>90</v>
      </c>
      <c r="C4346" s="39" t="s">
        <v>144</v>
      </c>
      <c r="D4346" s="39" t="s">
        <v>22</v>
      </c>
      <c r="E4346" s="70" t="s">
        <v>31</v>
      </c>
      <c r="F4346" s="70" t="s">
        <v>28</v>
      </c>
      <c r="G4346" s="78">
        <v>45117</v>
      </c>
      <c r="H4346" s="78">
        <v>45992</v>
      </c>
      <c r="I4346" s="69">
        <v>6829110.4100000001</v>
      </c>
      <c r="J4346" s="70">
        <v>0</v>
      </c>
      <c r="K4346" s="71">
        <v>1.073</v>
      </c>
      <c r="L4346" s="70">
        <v>0</v>
      </c>
      <c r="M4346" s="71">
        <v>0.86199999999999999</v>
      </c>
      <c r="N4346" s="72"/>
      <c r="O4346" s="73">
        <f>MIN(1,MAX(0,(1/(1+EXP(-(Assumptions!$B$5 + Assumptions!$B$6*$N4346))))*Assumptions!$B$3))</f>
        <v>3.9165722796764356E-2</v>
      </c>
      <c r="P4346" s="73">
        <f>VLOOKUP($F4346,Assumptions!$A$23:$B$27,2,FALSE)*Assumptions!$B$4</f>
        <v>0.35</v>
      </c>
      <c r="Q4346" s="74">
        <f t="shared" si="134"/>
        <v>93613.465843295213</v>
      </c>
      <c r="R4346" s="75" t="str">
        <f>IF($O4346&lt;Assumptions!$B$17,"A",IF($O4346&lt;Assumptions!$B$18,"B",IF($O4346&lt;Assumptions!$B$19,"C",IF($O4346&lt;Assumptions!$B$20,"D","E"))))</f>
        <v>B</v>
      </c>
      <c r="S4346" s="75">
        <f t="shared" si="135"/>
        <v>0</v>
      </c>
    </row>
    <row r="4347" spans="1:19" ht="17.399999999999999" x14ac:dyDescent="0.3">
      <c r="A4347" s="39" t="s">
        <v>809</v>
      </c>
      <c r="B4347" s="39" t="s">
        <v>66</v>
      </c>
      <c r="C4347" s="39" t="s">
        <v>135</v>
      </c>
      <c r="D4347" s="39" t="s">
        <v>38</v>
      </c>
      <c r="E4347" s="70" t="s">
        <v>27</v>
      </c>
      <c r="F4347" s="70" t="s">
        <v>36</v>
      </c>
      <c r="G4347" s="78">
        <v>44921</v>
      </c>
      <c r="H4347" s="78">
        <v>45658</v>
      </c>
      <c r="I4347" s="69">
        <v>3584955.38</v>
      </c>
      <c r="J4347" s="70">
        <v>0</v>
      </c>
      <c r="K4347" s="71">
        <v>1.05</v>
      </c>
      <c r="L4347" s="70">
        <v>0</v>
      </c>
      <c r="M4347" s="71">
        <v>1.06</v>
      </c>
      <c r="N4347" s="72"/>
      <c r="O4347" s="73">
        <f>MIN(1,MAX(0,(1/(1+EXP(-(Assumptions!$B$5 + Assumptions!$B$6*$N4347))))*Assumptions!$B$3))</f>
        <v>3.9165722796764356E-2</v>
      </c>
      <c r="P4347" s="73">
        <f>VLOOKUP($F4347,Assumptions!$A$23:$B$27,2,FALSE)*Assumptions!$B$4</f>
        <v>0.55000000000000004</v>
      </c>
      <c r="Q4347" s="74">
        <f t="shared" si="134"/>
        <v>77224.052758516962</v>
      </c>
      <c r="R4347" s="75" t="str">
        <f>IF($O4347&lt;Assumptions!$B$17,"A",IF($O4347&lt;Assumptions!$B$18,"B",IF($O4347&lt;Assumptions!$B$19,"C",IF($O4347&lt;Assumptions!$B$20,"D","E"))))</f>
        <v>B</v>
      </c>
      <c r="S4347" s="75">
        <f t="shared" si="135"/>
        <v>0</v>
      </c>
    </row>
    <row r="4348" spans="1:19" ht="17.399999999999999" x14ac:dyDescent="0.3">
      <c r="A4348" s="39" t="s">
        <v>809</v>
      </c>
      <c r="B4348" s="39" t="s">
        <v>66</v>
      </c>
      <c r="C4348" s="39" t="s">
        <v>135</v>
      </c>
      <c r="D4348" s="39" t="s">
        <v>38</v>
      </c>
      <c r="E4348" s="70" t="s">
        <v>27</v>
      </c>
      <c r="F4348" s="70" t="s">
        <v>36</v>
      </c>
      <c r="G4348" s="78">
        <v>44921</v>
      </c>
      <c r="H4348" s="78">
        <v>45689</v>
      </c>
      <c r="I4348" s="69">
        <v>3472442.55</v>
      </c>
      <c r="J4348" s="70">
        <v>0</v>
      </c>
      <c r="K4348" s="71">
        <v>1.08</v>
      </c>
      <c r="L4348" s="70">
        <v>0</v>
      </c>
      <c r="M4348" s="71">
        <v>1.06</v>
      </c>
      <c r="N4348" s="72"/>
      <c r="O4348" s="73">
        <f>MIN(1,MAX(0,(1/(1+EXP(-(Assumptions!$B$5 + Assumptions!$B$6*$N4348))))*Assumptions!$B$3))</f>
        <v>3.9165722796764356E-2</v>
      </c>
      <c r="P4348" s="73">
        <f>VLOOKUP($F4348,Assumptions!$A$23:$B$27,2,FALSE)*Assumptions!$B$4</f>
        <v>0.55000000000000004</v>
      </c>
      <c r="Q4348" s="74">
        <f t="shared" si="134"/>
        <v>74800.397287544256</v>
      </c>
      <c r="R4348" s="75" t="str">
        <f>IF($O4348&lt;Assumptions!$B$17,"A",IF($O4348&lt;Assumptions!$B$18,"B",IF($O4348&lt;Assumptions!$B$19,"C",IF($O4348&lt;Assumptions!$B$20,"D","E"))))</f>
        <v>B</v>
      </c>
      <c r="S4348" s="75">
        <f t="shared" si="135"/>
        <v>0</v>
      </c>
    </row>
    <row r="4349" spans="1:19" ht="17.399999999999999" x14ac:dyDescent="0.3">
      <c r="A4349" s="39" t="s">
        <v>809</v>
      </c>
      <c r="B4349" s="39" t="s">
        <v>66</v>
      </c>
      <c r="C4349" s="39" t="s">
        <v>135</v>
      </c>
      <c r="D4349" s="39" t="s">
        <v>38</v>
      </c>
      <c r="E4349" s="70" t="s">
        <v>27</v>
      </c>
      <c r="F4349" s="70" t="s">
        <v>36</v>
      </c>
      <c r="G4349" s="78">
        <v>44921</v>
      </c>
      <c r="H4349" s="78">
        <v>45717</v>
      </c>
      <c r="I4349" s="69">
        <v>3381072.32</v>
      </c>
      <c r="J4349" s="70">
        <v>15</v>
      </c>
      <c r="K4349" s="71">
        <v>0.98499999999999999</v>
      </c>
      <c r="L4349" s="70">
        <v>0</v>
      </c>
      <c r="M4349" s="71">
        <v>1.06</v>
      </c>
      <c r="N4349" s="72"/>
      <c r="O4349" s="73">
        <f>MIN(1,MAX(0,(1/(1+EXP(-(Assumptions!$B$5 + Assumptions!$B$6*$N4349))))*Assumptions!$B$3))</f>
        <v>3.9165722796764356E-2</v>
      </c>
      <c r="P4349" s="73">
        <f>VLOOKUP($F4349,Assumptions!$A$23:$B$27,2,FALSE)*Assumptions!$B$4</f>
        <v>0.55000000000000004</v>
      </c>
      <c r="Q4349" s="74">
        <f t="shared" si="134"/>
        <v>72832.177682513124</v>
      </c>
      <c r="R4349" s="75" t="str">
        <f>IF($O4349&lt;Assumptions!$B$17,"A",IF($O4349&lt;Assumptions!$B$18,"B",IF($O4349&lt;Assumptions!$B$19,"C",IF($O4349&lt;Assumptions!$B$20,"D","E"))))</f>
        <v>B</v>
      </c>
      <c r="S4349" s="75">
        <f t="shared" si="135"/>
        <v>0</v>
      </c>
    </row>
    <row r="4350" spans="1:19" ht="17.399999999999999" x14ac:dyDescent="0.3">
      <c r="A4350" s="39" t="s">
        <v>809</v>
      </c>
      <c r="B4350" s="39" t="s">
        <v>66</v>
      </c>
      <c r="C4350" s="39" t="s">
        <v>135</v>
      </c>
      <c r="D4350" s="39" t="s">
        <v>38</v>
      </c>
      <c r="E4350" s="70" t="s">
        <v>27</v>
      </c>
      <c r="F4350" s="70" t="s">
        <v>36</v>
      </c>
      <c r="G4350" s="78">
        <v>44921</v>
      </c>
      <c r="H4350" s="78">
        <v>45748</v>
      </c>
      <c r="I4350" s="69">
        <v>3289656.1</v>
      </c>
      <c r="J4350" s="70">
        <v>0</v>
      </c>
      <c r="K4350" s="71">
        <v>1.133</v>
      </c>
      <c r="L4350" s="70">
        <v>0</v>
      </c>
      <c r="M4350" s="71">
        <v>1.06</v>
      </c>
      <c r="N4350" s="72"/>
      <c r="O4350" s="73">
        <f>MIN(1,MAX(0,(1/(1+EXP(-(Assumptions!$B$5 + Assumptions!$B$6*$N4350))))*Assumptions!$B$3))</f>
        <v>3.9165722796764356E-2</v>
      </c>
      <c r="P4350" s="73">
        <f>VLOOKUP($F4350,Assumptions!$A$23:$B$27,2,FALSE)*Assumptions!$B$4</f>
        <v>0.55000000000000004</v>
      </c>
      <c r="Q4350" s="74">
        <f t="shared" si="134"/>
        <v>70862.967400106718</v>
      </c>
      <c r="R4350" s="75" t="str">
        <f>IF($O4350&lt;Assumptions!$B$17,"A",IF($O4350&lt;Assumptions!$B$18,"B",IF($O4350&lt;Assumptions!$B$19,"C",IF($O4350&lt;Assumptions!$B$20,"D","E"))))</f>
        <v>B</v>
      </c>
      <c r="S4350" s="75">
        <f t="shared" si="135"/>
        <v>0</v>
      </c>
    </row>
    <row r="4351" spans="1:19" ht="17.399999999999999" x14ac:dyDescent="0.3">
      <c r="A4351" s="39" t="s">
        <v>809</v>
      </c>
      <c r="B4351" s="39" t="s">
        <v>66</v>
      </c>
      <c r="C4351" s="39" t="s">
        <v>135</v>
      </c>
      <c r="D4351" s="39" t="s">
        <v>38</v>
      </c>
      <c r="E4351" s="70" t="s">
        <v>27</v>
      </c>
      <c r="F4351" s="70" t="s">
        <v>36</v>
      </c>
      <c r="G4351" s="78">
        <v>44921</v>
      </c>
      <c r="H4351" s="78">
        <v>45778</v>
      </c>
      <c r="I4351" s="69">
        <v>3196383.85</v>
      </c>
      <c r="J4351" s="70">
        <v>35</v>
      </c>
      <c r="K4351" s="71">
        <v>0.78600000000000003</v>
      </c>
      <c r="L4351" s="70">
        <v>0</v>
      </c>
      <c r="M4351" s="71">
        <v>1.06</v>
      </c>
      <c r="N4351" s="72"/>
      <c r="O4351" s="73">
        <f>MIN(1,MAX(0,(1/(1+EXP(-(Assumptions!$B$5 + Assumptions!$B$6*$N4351))))*Assumptions!$B$3))</f>
        <v>3.9165722796764356E-2</v>
      </c>
      <c r="P4351" s="73">
        <f>VLOOKUP($F4351,Assumptions!$A$23:$B$27,2,FALSE)*Assumptions!$B$4</f>
        <v>0.55000000000000004</v>
      </c>
      <c r="Q4351" s="74">
        <f t="shared" si="134"/>
        <v>68853.77610163494</v>
      </c>
      <c r="R4351" s="75" t="str">
        <f>IF($O4351&lt;Assumptions!$B$17,"A",IF($O4351&lt;Assumptions!$B$18,"B",IF($O4351&lt;Assumptions!$B$19,"C",IF($O4351&lt;Assumptions!$B$20,"D","E"))))</f>
        <v>B</v>
      </c>
      <c r="S4351" s="75">
        <f t="shared" si="135"/>
        <v>0</v>
      </c>
    </row>
    <row r="4352" spans="1:19" ht="17.399999999999999" x14ac:dyDescent="0.3">
      <c r="A4352" s="39" t="s">
        <v>809</v>
      </c>
      <c r="B4352" s="39" t="s">
        <v>66</v>
      </c>
      <c r="C4352" s="39" t="s">
        <v>135</v>
      </c>
      <c r="D4352" s="39" t="s">
        <v>38</v>
      </c>
      <c r="E4352" s="70" t="s">
        <v>27</v>
      </c>
      <c r="F4352" s="70" t="s">
        <v>36</v>
      </c>
      <c r="G4352" s="78">
        <v>44921</v>
      </c>
      <c r="H4352" s="78">
        <v>45809</v>
      </c>
      <c r="I4352" s="69">
        <v>3109107.29</v>
      </c>
      <c r="J4352" s="70">
        <v>35</v>
      </c>
      <c r="K4352" s="71">
        <v>0.46300000000000002</v>
      </c>
      <c r="L4352" s="70">
        <v>0</v>
      </c>
      <c r="M4352" s="71">
        <v>1.06</v>
      </c>
      <c r="N4352" s="72"/>
      <c r="O4352" s="73">
        <f>MIN(1,MAX(0,(1/(1+EXP(-(Assumptions!$B$5 + Assumptions!$B$6*$N4352))))*Assumptions!$B$3))</f>
        <v>3.9165722796764356E-2</v>
      </c>
      <c r="P4352" s="73">
        <f>VLOOKUP($F4352,Assumptions!$A$23:$B$27,2,FALSE)*Assumptions!$B$4</f>
        <v>0.55000000000000004</v>
      </c>
      <c r="Q4352" s="74">
        <f t="shared" si="134"/>
        <v>66973.738846046588</v>
      </c>
      <c r="R4352" s="75" t="str">
        <f>IF($O4352&lt;Assumptions!$B$17,"A",IF($O4352&lt;Assumptions!$B$18,"B",IF($O4352&lt;Assumptions!$B$19,"C",IF($O4352&lt;Assumptions!$B$20,"D","E"))))</f>
        <v>B</v>
      </c>
      <c r="S4352" s="75">
        <f t="shared" si="135"/>
        <v>0</v>
      </c>
    </row>
    <row r="4353" spans="1:19" ht="17.399999999999999" x14ac:dyDescent="0.3">
      <c r="A4353" s="39" t="s">
        <v>809</v>
      </c>
      <c r="B4353" s="39" t="s">
        <v>66</v>
      </c>
      <c r="C4353" s="39" t="s">
        <v>135</v>
      </c>
      <c r="D4353" s="39" t="s">
        <v>38</v>
      </c>
      <c r="E4353" s="70" t="s">
        <v>27</v>
      </c>
      <c r="F4353" s="70" t="s">
        <v>36</v>
      </c>
      <c r="G4353" s="78">
        <v>44921</v>
      </c>
      <c r="H4353" s="78">
        <v>45839</v>
      </c>
      <c r="I4353" s="69">
        <v>3017298.27</v>
      </c>
      <c r="J4353" s="70">
        <v>0</v>
      </c>
      <c r="K4353" s="71">
        <v>1.0529999999999999</v>
      </c>
      <c r="L4353" s="70">
        <v>0</v>
      </c>
      <c r="M4353" s="71">
        <v>1.06</v>
      </c>
      <c r="N4353" s="72"/>
      <c r="O4353" s="73">
        <f>MIN(1,MAX(0,(1/(1+EXP(-(Assumptions!$B$5 + Assumptions!$B$6*$N4353))))*Assumptions!$B$3))</f>
        <v>3.9165722796764356E-2</v>
      </c>
      <c r="P4353" s="73">
        <f>VLOOKUP($F4353,Assumptions!$A$23:$B$27,2,FALSE)*Assumptions!$B$4</f>
        <v>0.55000000000000004</v>
      </c>
      <c r="Q4353" s="74">
        <f t="shared" ref="Q4353:Q4416" si="136">$I4353*$O4353*$P4353</f>
        <v>64996.06720088717</v>
      </c>
      <c r="R4353" s="75" t="str">
        <f>IF($O4353&lt;Assumptions!$B$17,"A",IF($O4353&lt;Assumptions!$B$18,"B",IF($O4353&lt;Assumptions!$B$19,"C",IF($O4353&lt;Assumptions!$B$20,"D","E"))))</f>
        <v>B</v>
      </c>
      <c r="S4353" s="75">
        <f t="shared" ref="S4353:S4416" si="137">--($J4353&gt;=180)</f>
        <v>0</v>
      </c>
    </row>
    <row r="4354" spans="1:19" ht="17.399999999999999" x14ac:dyDescent="0.3">
      <c r="A4354" s="39" t="s">
        <v>809</v>
      </c>
      <c r="B4354" s="39" t="s">
        <v>66</v>
      </c>
      <c r="C4354" s="39" t="s">
        <v>135</v>
      </c>
      <c r="D4354" s="39" t="s">
        <v>38</v>
      </c>
      <c r="E4354" s="70" t="s">
        <v>27</v>
      </c>
      <c r="F4354" s="70" t="s">
        <v>36</v>
      </c>
      <c r="G4354" s="78">
        <v>44921</v>
      </c>
      <c r="H4354" s="78">
        <v>45870</v>
      </c>
      <c r="I4354" s="69">
        <v>2927521.24</v>
      </c>
      <c r="J4354" s="70">
        <v>0</v>
      </c>
      <c r="K4354" s="71">
        <v>0.95799999999999996</v>
      </c>
      <c r="L4354" s="70">
        <v>0</v>
      </c>
      <c r="M4354" s="71">
        <v>1.06</v>
      </c>
      <c r="N4354" s="72"/>
      <c r="O4354" s="73">
        <f>MIN(1,MAX(0,(1/(1+EXP(-(Assumptions!$B$5 + Assumptions!$B$6*$N4354))))*Assumptions!$B$3))</f>
        <v>3.9165722796764356E-2</v>
      </c>
      <c r="P4354" s="73">
        <f>VLOOKUP($F4354,Assumptions!$A$23:$B$27,2,FALSE)*Assumptions!$B$4</f>
        <v>0.55000000000000004</v>
      </c>
      <c r="Q4354" s="74">
        <f t="shared" si="136"/>
        <v>63062.166952113934</v>
      </c>
      <c r="R4354" s="75" t="str">
        <f>IF($O4354&lt;Assumptions!$B$17,"A",IF($O4354&lt;Assumptions!$B$18,"B",IF($O4354&lt;Assumptions!$B$19,"C",IF($O4354&lt;Assumptions!$B$20,"D","E"))))</f>
        <v>B</v>
      </c>
      <c r="S4354" s="75">
        <f t="shared" si="137"/>
        <v>0</v>
      </c>
    </row>
    <row r="4355" spans="1:19" ht="17.399999999999999" x14ac:dyDescent="0.3">
      <c r="A4355" s="39" t="s">
        <v>809</v>
      </c>
      <c r="B4355" s="39" t="s">
        <v>66</v>
      </c>
      <c r="C4355" s="39" t="s">
        <v>135</v>
      </c>
      <c r="D4355" s="39" t="s">
        <v>38</v>
      </c>
      <c r="E4355" s="70" t="s">
        <v>27</v>
      </c>
      <c r="F4355" s="70" t="s">
        <v>36</v>
      </c>
      <c r="G4355" s="78">
        <v>44921</v>
      </c>
      <c r="H4355" s="78">
        <v>45901</v>
      </c>
      <c r="I4355" s="69">
        <v>2847882.38</v>
      </c>
      <c r="J4355" s="70">
        <v>35</v>
      </c>
      <c r="K4355" s="71">
        <v>0.73099999999999998</v>
      </c>
      <c r="L4355" s="70">
        <v>0</v>
      </c>
      <c r="M4355" s="71">
        <v>1.06</v>
      </c>
      <c r="N4355" s="72"/>
      <c r="O4355" s="73">
        <f>MIN(1,MAX(0,(1/(1+EXP(-(Assumptions!$B$5 + Assumptions!$B$6*$N4355))))*Assumptions!$B$3))</f>
        <v>3.9165722796764356E-2</v>
      </c>
      <c r="P4355" s="73">
        <f>VLOOKUP($F4355,Assumptions!$A$23:$B$27,2,FALSE)*Assumptions!$B$4</f>
        <v>0.55000000000000004</v>
      </c>
      <c r="Q4355" s="74">
        <f t="shared" si="136"/>
        <v>61346.654519078249</v>
      </c>
      <c r="R4355" s="75" t="str">
        <f>IF($O4355&lt;Assumptions!$B$17,"A",IF($O4355&lt;Assumptions!$B$18,"B",IF($O4355&lt;Assumptions!$B$19,"C",IF($O4355&lt;Assumptions!$B$20,"D","E"))))</f>
        <v>B</v>
      </c>
      <c r="S4355" s="75">
        <f t="shared" si="137"/>
        <v>0</v>
      </c>
    </row>
    <row r="4356" spans="1:19" ht="17.399999999999999" x14ac:dyDescent="0.3">
      <c r="A4356" s="39" t="s">
        <v>809</v>
      </c>
      <c r="B4356" s="39" t="s">
        <v>66</v>
      </c>
      <c r="C4356" s="39" t="s">
        <v>135</v>
      </c>
      <c r="D4356" s="39" t="s">
        <v>38</v>
      </c>
      <c r="E4356" s="70" t="s">
        <v>27</v>
      </c>
      <c r="F4356" s="70" t="s">
        <v>36</v>
      </c>
      <c r="G4356" s="78">
        <v>44921</v>
      </c>
      <c r="H4356" s="78">
        <v>45931</v>
      </c>
      <c r="I4356" s="69">
        <v>2763211.86</v>
      </c>
      <c r="J4356" s="70">
        <v>0</v>
      </c>
      <c r="K4356" s="71">
        <v>1.008</v>
      </c>
      <c r="L4356" s="70">
        <v>0</v>
      </c>
      <c r="M4356" s="71">
        <v>1.06</v>
      </c>
      <c r="N4356" s="72"/>
      <c r="O4356" s="73">
        <f>MIN(1,MAX(0,(1/(1+EXP(-(Assumptions!$B$5 + Assumptions!$B$6*$N4356))))*Assumptions!$B$3))</f>
        <v>3.9165722796764356E-2</v>
      </c>
      <c r="P4356" s="73">
        <f>VLOOKUP($F4356,Assumptions!$A$23:$B$27,2,FALSE)*Assumptions!$B$4</f>
        <v>0.55000000000000004</v>
      </c>
      <c r="Q4356" s="74">
        <f t="shared" si="136"/>
        <v>59522.754355620404</v>
      </c>
      <c r="R4356" s="75" t="str">
        <f>IF($O4356&lt;Assumptions!$B$17,"A",IF($O4356&lt;Assumptions!$B$18,"B",IF($O4356&lt;Assumptions!$B$19,"C",IF($O4356&lt;Assumptions!$B$20,"D","E"))))</f>
        <v>B</v>
      </c>
      <c r="S4356" s="75">
        <f t="shared" si="137"/>
        <v>0</v>
      </c>
    </row>
    <row r="4357" spans="1:19" ht="17.399999999999999" x14ac:dyDescent="0.3">
      <c r="A4357" s="39" t="s">
        <v>809</v>
      </c>
      <c r="B4357" s="39" t="s">
        <v>66</v>
      </c>
      <c r="C4357" s="39" t="s">
        <v>135</v>
      </c>
      <c r="D4357" s="39" t="s">
        <v>38</v>
      </c>
      <c r="E4357" s="70" t="s">
        <v>27</v>
      </c>
      <c r="F4357" s="70" t="s">
        <v>36</v>
      </c>
      <c r="G4357" s="78">
        <v>44921</v>
      </c>
      <c r="H4357" s="78">
        <v>45962</v>
      </c>
      <c r="I4357" s="69">
        <v>2691027.07</v>
      </c>
      <c r="J4357" s="70">
        <v>0</v>
      </c>
      <c r="K4357" s="71">
        <v>0.96099999999999997</v>
      </c>
      <c r="L4357" s="70">
        <v>0</v>
      </c>
      <c r="M4357" s="71">
        <v>1.06</v>
      </c>
      <c r="N4357" s="72"/>
      <c r="O4357" s="73">
        <f>MIN(1,MAX(0,(1/(1+EXP(-(Assumptions!$B$5 + Assumptions!$B$6*$N4357))))*Assumptions!$B$3))</f>
        <v>3.9165722796764356E-2</v>
      </c>
      <c r="P4357" s="73">
        <f>VLOOKUP($F4357,Assumptions!$A$23:$B$27,2,FALSE)*Assumptions!$B$4</f>
        <v>0.55000000000000004</v>
      </c>
      <c r="Q4357" s="74">
        <f t="shared" si="136"/>
        <v>57967.811144214946</v>
      </c>
      <c r="R4357" s="75" t="str">
        <f>IF($O4357&lt;Assumptions!$B$17,"A",IF($O4357&lt;Assumptions!$B$18,"B",IF($O4357&lt;Assumptions!$B$19,"C",IF($O4357&lt;Assumptions!$B$20,"D","E"))))</f>
        <v>B</v>
      </c>
      <c r="S4357" s="75">
        <f t="shared" si="137"/>
        <v>0</v>
      </c>
    </row>
    <row r="4358" spans="1:19" ht="17.399999999999999" x14ac:dyDescent="0.3">
      <c r="A4358" s="39" t="s">
        <v>809</v>
      </c>
      <c r="B4358" s="39" t="s">
        <v>66</v>
      </c>
      <c r="C4358" s="39" t="s">
        <v>135</v>
      </c>
      <c r="D4358" s="39" t="s">
        <v>38</v>
      </c>
      <c r="E4358" s="70" t="s">
        <v>27</v>
      </c>
      <c r="F4358" s="70" t="s">
        <v>36</v>
      </c>
      <c r="G4358" s="78">
        <v>44921</v>
      </c>
      <c r="H4358" s="78">
        <v>45992</v>
      </c>
      <c r="I4358" s="69">
        <v>2609821.31</v>
      </c>
      <c r="J4358" s="70">
        <v>35</v>
      </c>
      <c r="K4358" s="71">
        <v>0.52400000000000002</v>
      </c>
      <c r="L4358" s="70">
        <v>0</v>
      </c>
      <c r="M4358" s="71">
        <v>1.06</v>
      </c>
      <c r="N4358" s="72"/>
      <c r="O4358" s="73">
        <f>MIN(1,MAX(0,(1/(1+EXP(-(Assumptions!$B$5 + Assumptions!$B$6*$N4358))))*Assumptions!$B$3))</f>
        <v>3.9165722796764356E-2</v>
      </c>
      <c r="P4358" s="73">
        <f>VLOOKUP($F4358,Assumptions!$A$23:$B$27,2,FALSE)*Assumptions!$B$4</f>
        <v>0.55000000000000004</v>
      </c>
      <c r="Q4358" s="74">
        <f t="shared" si="136"/>
        <v>56218.545887101631</v>
      </c>
      <c r="R4358" s="75" t="str">
        <f>IF($O4358&lt;Assumptions!$B$17,"A",IF($O4358&lt;Assumptions!$B$18,"B",IF($O4358&lt;Assumptions!$B$19,"C",IF($O4358&lt;Assumptions!$B$20,"D","E"))))</f>
        <v>B</v>
      </c>
      <c r="S4358" s="75">
        <f t="shared" si="137"/>
        <v>0</v>
      </c>
    </row>
    <row r="4359" spans="1:19" ht="17.399999999999999" x14ac:dyDescent="0.3">
      <c r="A4359" s="39" t="s">
        <v>811</v>
      </c>
      <c r="B4359" s="39" t="s">
        <v>58</v>
      </c>
      <c r="C4359" s="39" t="s">
        <v>135</v>
      </c>
      <c r="D4359" s="39" t="s">
        <v>38</v>
      </c>
      <c r="E4359" s="70" t="s">
        <v>43</v>
      </c>
      <c r="F4359" s="70" t="s">
        <v>28</v>
      </c>
      <c r="G4359" s="78">
        <v>45183</v>
      </c>
      <c r="H4359" s="78">
        <v>45658</v>
      </c>
      <c r="I4359" s="69">
        <v>3416812.96</v>
      </c>
      <c r="J4359" s="70">
        <v>0</v>
      </c>
      <c r="K4359" s="71">
        <v>1.0049999999999999</v>
      </c>
      <c r="L4359" s="70">
        <v>0</v>
      </c>
      <c r="M4359" s="71">
        <v>0.998</v>
      </c>
      <c r="N4359" s="72"/>
      <c r="O4359" s="73">
        <f>MIN(1,MAX(0,(1/(1+EXP(-(Assumptions!$B$5 + Assumptions!$B$6*$N4359))))*Assumptions!$B$3))</f>
        <v>3.9165722796764356E-2</v>
      </c>
      <c r="P4359" s="73">
        <f>VLOOKUP($F4359,Assumptions!$A$23:$B$27,2,FALSE)*Assumptions!$B$4</f>
        <v>0.35</v>
      </c>
      <c r="Q4359" s="74">
        <f t="shared" si="136"/>
        <v>46837.682233913161</v>
      </c>
      <c r="R4359" s="75" t="str">
        <f>IF($O4359&lt;Assumptions!$B$17,"A",IF($O4359&lt;Assumptions!$B$18,"B",IF($O4359&lt;Assumptions!$B$19,"C",IF($O4359&lt;Assumptions!$B$20,"D","E"))))</f>
        <v>B</v>
      </c>
      <c r="S4359" s="75">
        <f t="shared" si="137"/>
        <v>0</v>
      </c>
    </row>
    <row r="4360" spans="1:19" ht="17.399999999999999" x14ac:dyDescent="0.3">
      <c r="A4360" s="39" t="s">
        <v>811</v>
      </c>
      <c r="B4360" s="39" t="s">
        <v>58</v>
      </c>
      <c r="C4360" s="39" t="s">
        <v>135</v>
      </c>
      <c r="D4360" s="39" t="s">
        <v>38</v>
      </c>
      <c r="E4360" s="70" t="s">
        <v>43</v>
      </c>
      <c r="F4360" s="70" t="s">
        <v>28</v>
      </c>
      <c r="G4360" s="78">
        <v>45183</v>
      </c>
      <c r="H4360" s="78">
        <v>45689</v>
      </c>
      <c r="I4360" s="69">
        <v>3310766.63</v>
      </c>
      <c r="J4360" s="70">
        <v>0</v>
      </c>
      <c r="K4360" s="71">
        <v>1.0569999999999999</v>
      </c>
      <c r="L4360" s="70">
        <v>0</v>
      </c>
      <c r="M4360" s="71">
        <v>0.998</v>
      </c>
      <c r="N4360" s="72"/>
      <c r="O4360" s="73">
        <f>MIN(1,MAX(0,(1/(1+EXP(-(Assumptions!$B$5 + Assumptions!$B$6*$N4360))))*Assumptions!$B$3))</f>
        <v>3.9165722796764356E-2</v>
      </c>
      <c r="P4360" s="73">
        <f>VLOOKUP($F4360,Assumptions!$A$23:$B$27,2,FALSE)*Assumptions!$B$4</f>
        <v>0.35</v>
      </c>
      <c r="Q4360" s="74">
        <f t="shared" si="136"/>
        <v>45383.998826375195</v>
      </c>
      <c r="R4360" s="75" t="str">
        <f>IF($O4360&lt;Assumptions!$B$17,"A",IF($O4360&lt;Assumptions!$B$18,"B",IF($O4360&lt;Assumptions!$B$19,"C",IF($O4360&lt;Assumptions!$B$20,"D","E"))))</f>
        <v>B</v>
      </c>
      <c r="S4360" s="75">
        <f t="shared" si="137"/>
        <v>0</v>
      </c>
    </row>
    <row r="4361" spans="1:19" ht="17.399999999999999" x14ac:dyDescent="0.3">
      <c r="A4361" s="39" t="s">
        <v>811</v>
      </c>
      <c r="B4361" s="39" t="s">
        <v>58</v>
      </c>
      <c r="C4361" s="39" t="s">
        <v>135</v>
      </c>
      <c r="D4361" s="39" t="s">
        <v>38</v>
      </c>
      <c r="E4361" s="70" t="s">
        <v>43</v>
      </c>
      <c r="F4361" s="70" t="s">
        <v>28</v>
      </c>
      <c r="G4361" s="78">
        <v>45183</v>
      </c>
      <c r="H4361" s="78">
        <v>45717</v>
      </c>
      <c r="I4361" s="69">
        <v>3214641.8</v>
      </c>
      <c r="J4361" s="70">
        <v>35</v>
      </c>
      <c r="K4361" s="71">
        <v>0.75600000000000001</v>
      </c>
      <c r="L4361" s="70">
        <v>0</v>
      </c>
      <c r="M4361" s="71">
        <v>0.998</v>
      </c>
      <c r="N4361" s="72"/>
      <c r="O4361" s="73">
        <f>MIN(1,MAX(0,(1/(1+EXP(-(Assumptions!$B$5 + Assumptions!$B$6*$N4361))))*Assumptions!$B$3))</f>
        <v>3.9165722796764356E-2</v>
      </c>
      <c r="P4361" s="73">
        <f>VLOOKUP($F4361,Assumptions!$A$23:$B$27,2,FALSE)*Assumptions!$B$4</f>
        <v>0.35</v>
      </c>
      <c r="Q4361" s="74">
        <f t="shared" si="136"/>
        <v>44066.319370392055</v>
      </c>
      <c r="R4361" s="75" t="str">
        <f>IF($O4361&lt;Assumptions!$B$17,"A",IF($O4361&lt;Assumptions!$B$18,"B",IF($O4361&lt;Assumptions!$B$19,"C",IF($O4361&lt;Assumptions!$B$20,"D","E"))))</f>
        <v>B</v>
      </c>
      <c r="S4361" s="75">
        <f t="shared" si="137"/>
        <v>0</v>
      </c>
    </row>
    <row r="4362" spans="1:19" ht="17.399999999999999" x14ac:dyDescent="0.3">
      <c r="A4362" s="39" t="s">
        <v>811</v>
      </c>
      <c r="B4362" s="39" t="s">
        <v>58</v>
      </c>
      <c r="C4362" s="39" t="s">
        <v>135</v>
      </c>
      <c r="D4362" s="39" t="s">
        <v>38</v>
      </c>
      <c r="E4362" s="70" t="s">
        <v>43</v>
      </c>
      <c r="F4362" s="70" t="s">
        <v>28</v>
      </c>
      <c r="G4362" s="78">
        <v>45183</v>
      </c>
      <c r="H4362" s="78">
        <v>45748</v>
      </c>
      <c r="I4362" s="69">
        <v>3112687.48</v>
      </c>
      <c r="J4362" s="70">
        <v>35</v>
      </c>
      <c r="K4362" s="71">
        <v>0.84499999999999997</v>
      </c>
      <c r="L4362" s="70">
        <v>0</v>
      </c>
      <c r="M4362" s="71">
        <v>0.998</v>
      </c>
      <c r="N4362" s="72"/>
      <c r="O4362" s="73">
        <f>MIN(1,MAX(0,(1/(1+EXP(-(Assumptions!$B$5 + Assumptions!$B$6*$N4362))))*Assumptions!$B$3))</f>
        <v>3.9165722796764356E-2</v>
      </c>
      <c r="P4362" s="73">
        <f>VLOOKUP($F4362,Assumptions!$A$23:$B$27,2,FALSE)*Assumptions!$B$4</f>
        <v>0.35</v>
      </c>
      <c r="Q4362" s="74">
        <f t="shared" si="136"/>
        <v>42668.729248123651</v>
      </c>
      <c r="R4362" s="75" t="str">
        <f>IF($O4362&lt;Assumptions!$B$17,"A",IF($O4362&lt;Assumptions!$B$18,"B",IF($O4362&lt;Assumptions!$B$19,"C",IF($O4362&lt;Assumptions!$B$20,"D","E"))))</f>
        <v>B</v>
      </c>
      <c r="S4362" s="75">
        <f t="shared" si="137"/>
        <v>0</v>
      </c>
    </row>
    <row r="4363" spans="1:19" ht="17.399999999999999" x14ac:dyDescent="0.3">
      <c r="A4363" s="39" t="s">
        <v>811</v>
      </c>
      <c r="B4363" s="39" t="s">
        <v>58</v>
      </c>
      <c r="C4363" s="39" t="s">
        <v>135</v>
      </c>
      <c r="D4363" s="39" t="s">
        <v>38</v>
      </c>
      <c r="E4363" s="70" t="s">
        <v>43</v>
      </c>
      <c r="F4363" s="70" t="s">
        <v>28</v>
      </c>
      <c r="G4363" s="78">
        <v>45183</v>
      </c>
      <c r="H4363" s="78">
        <v>45778</v>
      </c>
      <c r="I4363" s="69">
        <v>3025746.02</v>
      </c>
      <c r="J4363" s="70">
        <v>0</v>
      </c>
      <c r="K4363" s="71">
        <v>1.0840000000000001</v>
      </c>
      <c r="L4363" s="70">
        <v>0</v>
      </c>
      <c r="M4363" s="71">
        <v>0.998</v>
      </c>
      <c r="N4363" s="72"/>
      <c r="O4363" s="73">
        <f>MIN(1,MAX(0,(1/(1+EXP(-(Assumptions!$B$5 + Assumptions!$B$6*$N4363))))*Assumptions!$B$3))</f>
        <v>3.9165722796764356E-2</v>
      </c>
      <c r="P4363" s="73">
        <f>VLOOKUP($F4363,Assumptions!$A$23:$B$27,2,FALSE)*Assumptions!$B$4</f>
        <v>0.35</v>
      </c>
      <c r="Q4363" s="74">
        <f t="shared" si="136"/>
        <v>41476.935455456558</v>
      </c>
      <c r="R4363" s="75" t="str">
        <f>IF($O4363&lt;Assumptions!$B$17,"A",IF($O4363&lt;Assumptions!$B$18,"B",IF($O4363&lt;Assumptions!$B$19,"C",IF($O4363&lt;Assumptions!$B$20,"D","E"))))</f>
        <v>B</v>
      </c>
      <c r="S4363" s="75">
        <f t="shared" si="137"/>
        <v>0</v>
      </c>
    </row>
    <row r="4364" spans="1:19" ht="17.399999999999999" x14ac:dyDescent="0.3">
      <c r="A4364" s="39" t="s">
        <v>811</v>
      </c>
      <c r="B4364" s="39" t="s">
        <v>58</v>
      </c>
      <c r="C4364" s="39" t="s">
        <v>135</v>
      </c>
      <c r="D4364" s="39" t="s">
        <v>38</v>
      </c>
      <c r="E4364" s="70" t="s">
        <v>43</v>
      </c>
      <c r="F4364" s="70" t="s">
        <v>28</v>
      </c>
      <c r="G4364" s="78">
        <v>45183</v>
      </c>
      <c r="H4364" s="78">
        <v>45809</v>
      </c>
      <c r="I4364" s="69">
        <v>2935790.5</v>
      </c>
      <c r="J4364" s="70">
        <v>95</v>
      </c>
      <c r="K4364" s="71">
        <v>0.439</v>
      </c>
      <c r="L4364" s="70">
        <v>0</v>
      </c>
      <c r="M4364" s="71">
        <v>0.998</v>
      </c>
      <c r="N4364" s="72"/>
      <c r="O4364" s="73">
        <f>MIN(1,MAX(0,(1/(1+EXP(-(Assumptions!$B$5 + Assumptions!$B$6*$N4364))))*Assumptions!$B$3))</f>
        <v>3.9165722796764356E-2</v>
      </c>
      <c r="P4364" s="73">
        <f>VLOOKUP($F4364,Assumptions!$A$23:$B$27,2,FALSE)*Assumptions!$B$4</f>
        <v>0.35</v>
      </c>
      <c r="Q4364" s="74">
        <f t="shared" si="136"/>
        <v>40243.824919330975</v>
      </c>
      <c r="R4364" s="75" t="str">
        <f>IF($O4364&lt;Assumptions!$B$17,"A",IF($O4364&lt;Assumptions!$B$18,"B",IF($O4364&lt;Assumptions!$B$19,"C",IF($O4364&lt;Assumptions!$B$20,"D","E"))))</f>
        <v>B</v>
      </c>
      <c r="S4364" s="75">
        <f t="shared" si="137"/>
        <v>0</v>
      </c>
    </row>
    <row r="4365" spans="1:19" ht="17.399999999999999" x14ac:dyDescent="0.3">
      <c r="A4365" s="39" t="s">
        <v>811</v>
      </c>
      <c r="B4365" s="39" t="s">
        <v>58</v>
      </c>
      <c r="C4365" s="39" t="s">
        <v>135</v>
      </c>
      <c r="D4365" s="39" t="s">
        <v>38</v>
      </c>
      <c r="E4365" s="70" t="s">
        <v>43</v>
      </c>
      <c r="F4365" s="70" t="s">
        <v>28</v>
      </c>
      <c r="G4365" s="78">
        <v>45183</v>
      </c>
      <c r="H4365" s="78">
        <v>45839</v>
      </c>
      <c r="I4365" s="69">
        <v>2848758.27</v>
      </c>
      <c r="J4365" s="70">
        <v>0</v>
      </c>
      <c r="K4365" s="71">
        <v>1.1379999999999999</v>
      </c>
      <c r="L4365" s="70">
        <v>0</v>
      </c>
      <c r="M4365" s="71">
        <v>0.998</v>
      </c>
      <c r="N4365" s="72"/>
      <c r="O4365" s="73">
        <f>MIN(1,MAX(0,(1/(1+EXP(-(Assumptions!$B$5 + Assumptions!$B$6*$N4365))))*Assumptions!$B$3))</f>
        <v>3.9165722796764356E-2</v>
      </c>
      <c r="P4365" s="73">
        <f>VLOOKUP($F4365,Assumptions!$A$23:$B$27,2,FALSE)*Assumptions!$B$4</f>
        <v>0.35</v>
      </c>
      <c r="Q4365" s="74">
        <f t="shared" si="136"/>
        <v>39050.78685123349</v>
      </c>
      <c r="R4365" s="75" t="str">
        <f>IF($O4365&lt;Assumptions!$B$17,"A",IF($O4365&lt;Assumptions!$B$18,"B",IF($O4365&lt;Assumptions!$B$19,"C",IF($O4365&lt;Assumptions!$B$20,"D","E"))))</f>
        <v>B</v>
      </c>
      <c r="S4365" s="75">
        <f t="shared" si="137"/>
        <v>0</v>
      </c>
    </row>
    <row r="4366" spans="1:19" ht="17.399999999999999" x14ac:dyDescent="0.3">
      <c r="A4366" s="39" t="s">
        <v>811</v>
      </c>
      <c r="B4366" s="39" t="s">
        <v>58</v>
      </c>
      <c r="C4366" s="39" t="s">
        <v>135</v>
      </c>
      <c r="D4366" s="39" t="s">
        <v>38</v>
      </c>
      <c r="E4366" s="70" t="s">
        <v>43</v>
      </c>
      <c r="F4366" s="70" t="s">
        <v>28</v>
      </c>
      <c r="G4366" s="78">
        <v>45183</v>
      </c>
      <c r="H4366" s="78">
        <v>45870</v>
      </c>
      <c r="I4366" s="69">
        <v>2756408.36</v>
      </c>
      <c r="J4366" s="70">
        <v>15</v>
      </c>
      <c r="K4366" s="71">
        <v>1.0009999999999999</v>
      </c>
      <c r="L4366" s="70">
        <v>0</v>
      </c>
      <c r="M4366" s="71">
        <v>0.998</v>
      </c>
      <c r="N4366" s="72"/>
      <c r="O4366" s="73">
        <f>MIN(1,MAX(0,(1/(1+EXP(-(Assumptions!$B$5 + Assumptions!$B$6*$N4366))))*Assumptions!$B$3))</f>
        <v>3.9165722796764356E-2</v>
      </c>
      <c r="P4366" s="73">
        <f>VLOOKUP($F4366,Assumptions!$A$23:$B$27,2,FALSE)*Assumptions!$B$4</f>
        <v>0.35</v>
      </c>
      <c r="Q4366" s="74">
        <f t="shared" si="136"/>
        <v>37784.854009855342</v>
      </c>
      <c r="R4366" s="75" t="str">
        <f>IF($O4366&lt;Assumptions!$B$17,"A",IF($O4366&lt;Assumptions!$B$18,"B",IF($O4366&lt;Assumptions!$B$19,"C",IF($O4366&lt;Assumptions!$B$20,"D","E"))))</f>
        <v>B</v>
      </c>
      <c r="S4366" s="75">
        <f t="shared" si="137"/>
        <v>0</v>
      </c>
    </row>
    <row r="4367" spans="1:19" ht="17.399999999999999" x14ac:dyDescent="0.3">
      <c r="A4367" s="39" t="s">
        <v>811</v>
      </c>
      <c r="B4367" s="39" t="s">
        <v>58</v>
      </c>
      <c r="C4367" s="39" t="s">
        <v>135</v>
      </c>
      <c r="D4367" s="39" t="s">
        <v>38</v>
      </c>
      <c r="E4367" s="70" t="s">
        <v>43</v>
      </c>
      <c r="F4367" s="70" t="s">
        <v>28</v>
      </c>
      <c r="G4367" s="78">
        <v>45183</v>
      </c>
      <c r="H4367" s="78">
        <v>45901</v>
      </c>
      <c r="I4367" s="69">
        <v>2679974.44</v>
      </c>
      <c r="J4367" s="70">
        <v>0</v>
      </c>
      <c r="K4367" s="71">
        <v>1.097</v>
      </c>
      <c r="L4367" s="70">
        <v>0</v>
      </c>
      <c r="M4367" s="71">
        <v>0.998</v>
      </c>
      <c r="N4367" s="72"/>
      <c r="O4367" s="73">
        <f>MIN(1,MAX(0,(1/(1+EXP(-(Assumptions!$B$5 + Assumptions!$B$6*$N4367))))*Assumptions!$B$3))</f>
        <v>3.9165722796764356E-2</v>
      </c>
      <c r="P4367" s="73">
        <f>VLOOKUP($F4367,Assumptions!$A$23:$B$27,2,FALSE)*Assumptions!$B$4</f>
        <v>0.35</v>
      </c>
      <c r="Q4367" s="74">
        <f t="shared" si="136"/>
        <v>36737.09760680882</v>
      </c>
      <c r="R4367" s="75" t="str">
        <f>IF($O4367&lt;Assumptions!$B$17,"A",IF($O4367&lt;Assumptions!$B$18,"B",IF($O4367&lt;Assumptions!$B$19,"C",IF($O4367&lt;Assumptions!$B$20,"D","E"))))</f>
        <v>B</v>
      </c>
      <c r="S4367" s="75">
        <f t="shared" si="137"/>
        <v>0</v>
      </c>
    </row>
    <row r="4368" spans="1:19" ht="17.399999999999999" x14ac:dyDescent="0.3">
      <c r="A4368" s="39" t="s">
        <v>811</v>
      </c>
      <c r="B4368" s="39" t="s">
        <v>58</v>
      </c>
      <c r="C4368" s="39" t="s">
        <v>135</v>
      </c>
      <c r="D4368" s="39" t="s">
        <v>38</v>
      </c>
      <c r="E4368" s="70" t="s">
        <v>43</v>
      </c>
      <c r="F4368" s="70" t="s">
        <v>28</v>
      </c>
      <c r="G4368" s="78">
        <v>45183</v>
      </c>
      <c r="H4368" s="78">
        <v>45931</v>
      </c>
      <c r="I4368" s="69">
        <v>2608519.2200000002</v>
      </c>
      <c r="J4368" s="70">
        <v>15</v>
      </c>
      <c r="K4368" s="71">
        <v>0.96599999999999997</v>
      </c>
      <c r="L4368" s="70">
        <v>0</v>
      </c>
      <c r="M4368" s="71">
        <v>0.998</v>
      </c>
      <c r="N4368" s="72"/>
      <c r="O4368" s="73">
        <f>MIN(1,MAX(0,(1/(1+EXP(-(Assumptions!$B$5 + Assumptions!$B$6*$N4368))))*Assumptions!$B$3))</f>
        <v>3.9165722796764356E-2</v>
      </c>
      <c r="P4368" s="73">
        <f>VLOOKUP($F4368,Assumptions!$A$23:$B$27,2,FALSE)*Assumptions!$B$4</f>
        <v>0.35</v>
      </c>
      <c r="Q4368" s="74">
        <f t="shared" si="136"/>
        <v>35757.589238193192</v>
      </c>
      <c r="R4368" s="75" t="str">
        <f>IF($O4368&lt;Assumptions!$B$17,"A",IF($O4368&lt;Assumptions!$B$18,"B",IF($O4368&lt;Assumptions!$B$19,"C",IF($O4368&lt;Assumptions!$B$20,"D","E"))))</f>
        <v>B</v>
      </c>
      <c r="S4368" s="75">
        <f t="shared" si="137"/>
        <v>0</v>
      </c>
    </row>
    <row r="4369" spans="1:19" ht="17.399999999999999" x14ac:dyDescent="0.3">
      <c r="A4369" s="39" t="s">
        <v>811</v>
      </c>
      <c r="B4369" s="39" t="s">
        <v>58</v>
      </c>
      <c r="C4369" s="39" t="s">
        <v>135</v>
      </c>
      <c r="D4369" s="39" t="s">
        <v>38</v>
      </c>
      <c r="E4369" s="70" t="s">
        <v>43</v>
      </c>
      <c r="F4369" s="70" t="s">
        <v>28</v>
      </c>
      <c r="G4369" s="78">
        <v>45183</v>
      </c>
      <c r="H4369" s="78">
        <v>45962</v>
      </c>
      <c r="I4369" s="69">
        <v>2523075.15</v>
      </c>
      <c r="J4369" s="70">
        <v>0</v>
      </c>
      <c r="K4369" s="71">
        <v>1.0669999999999999</v>
      </c>
      <c r="L4369" s="70">
        <v>0</v>
      </c>
      <c r="M4369" s="71">
        <v>0.998</v>
      </c>
      <c r="N4369" s="72"/>
      <c r="O4369" s="73">
        <f>MIN(1,MAX(0,(1/(1+EXP(-(Assumptions!$B$5 + Assumptions!$B$6*$N4369))))*Assumptions!$B$3))</f>
        <v>3.9165722796764356E-2</v>
      </c>
      <c r="P4369" s="73">
        <f>VLOOKUP($F4369,Assumptions!$A$23:$B$27,2,FALSE)*Assumptions!$B$4</f>
        <v>0.35</v>
      </c>
      <c r="Q4369" s="74">
        <f t="shared" si="136"/>
        <v>34586.32167210662</v>
      </c>
      <c r="R4369" s="75" t="str">
        <f>IF($O4369&lt;Assumptions!$B$17,"A",IF($O4369&lt;Assumptions!$B$18,"B",IF($O4369&lt;Assumptions!$B$19,"C",IF($O4369&lt;Assumptions!$B$20,"D","E"))))</f>
        <v>B</v>
      </c>
      <c r="S4369" s="75">
        <f t="shared" si="137"/>
        <v>0</v>
      </c>
    </row>
    <row r="4370" spans="1:19" ht="17.399999999999999" x14ac:dyDescent="0.3">
      <c r="A4370" s="39" t="s">
        <v>811</v>
      </c>
      <c r="B4370" s="39" t="s">
        <v>58</v>
      </c>
      <c r="C4370" s="39" t="s">
        <v>135</v>
      </c>
      <c r="D4370" s="39" t="s">
        <v>38</v>
      </c>
      <c r="E4370" s="70" t="s">
        <v>43</v>
      </c>
      <c r="F4370" s="70" t="s">
        <v>28</v>
      </c>
      <c r="G4370" s="78">
        <v>45183</v>
      </c>
      <c r="H4370" s="78">
        <v>45992</v>
      </c>
      <c r="I4370" s="69">
        <v>2456512.37</v>
      </c>
      <c r="J4370" s="70">
        <v>0</v>
      </c>
      <c r="K4370" s="71">
        <v>1.0549999999999999</v>
      </c>
      <c r="L4370" s="70">
        <v>0</v>
      </c>
      <c r="M4370" s="71">
        <v>0.998</v>
      </c>
      <c r="N4370" s="72"/>
      <c r="O4370" s="73">
        <f>MIN(1,MAX(0,(1/(1+EXP(-(Assumptions!$B$5 + Assumptions!$B$6*$N4370))))*Assumptions!$B$3))</f>
        <v>3.9165722796764356E-2</v>
      </c>
      <c r="P4370" s="73">
        <f>VLOOKUP($F4370,Assumptions!$A$23:$B$27,2,FALSE)*Assumptions!$B$4</f>
        <v>0.35</v>
      </c>
      <c r="Q4370" s="74">
        <f t="shared" si="136"/>
        <v>33673.87888558492</v>
      </c>
      <c r="R4370" s="75" t="str">
        <f>IF($O4370&lt;Assumptions!$B$17,"A",IF($O4370&lt;Assumptions!$B$18,"B",IF($O4370&lt;Assumptions!$B$19,"C",IF($O4370&lt;Assumptions!$B$20,"D","E"))))</f>
        <v>B</v>
      </c>
      <c r="S4370" s="75">
        <f t="shared" si="137"/>
        <v>0</v>
      </c>
    </row>
    <row r="4371" spans="1:19" ht="17.399999999999999" x14ac:dyDescent="0.3">
      <c r="A4371" s="39" t="s">
        <v>813</v>
      </c>
      <c r="B4371" s="39" t="s">
        <v>67</v>
      </c>
      <c r="C4371" s="39" t="s">
        <v>190</v>
      </c>
      <c r="D4371" s="39" t="s">
        <v>48</v>
      </c>
      <c r="E4371" s="70" t="s">
        <v>27</v>
      </c>
      <c r="F4371" s="70" t="s">
        <v>24</v>
      </c>
      <c r="G4371" s="78">
        <v>44145</v>
      </c>
      <c r="H4371" s="78">
        <v>45658</v>
      </c>
      <c r="I4371" s="69">
        <v>116250566.91</v>
      </c>
      <c r="J4371" s="70">
        <v>15</v>
      </c>
      <c r="K4371" s="71">
        <v>0.96799999999999997</v>
      </c>
      <c r="L4371" s="70">
        <v>0</v>
      </c>
      <c r="M4371" s="71">
        <v>0.84299999999999997</v>
      </c>
      <c r="N4371" s="72"/>
      <c r="O4371" s="73">
        <f>MIN(1,MAX(0,(1/(1+EXP(-(Assumptions!$B$5 + Assumptions!$B$6*$N4371))))*Assumptions!$B$3))</f>
        <v>3.9165722796764356E-2</v>
      </c>
      <c r="P4371" s="73">
        <f>VLOOKUP($F4371,Assumptions!$A$23:$B$27,2,FALSE)*Assumptions!$B$4</f>
        <v>0.2</v>
      </c>
      <c r="Q4371" s="74">
        <f t="shared" si="136"/>
        <v>910607.49571275339</v>
      </c>
      <c r="R4371" s="75" t="str">
        <f>IF($O4371&lt;Assumptions!$B$17,"A",IF($O4371&lt;Assumptions!$B$18,"B",IF($O4371&lt;Assumptions!$B$19,"C",IF($O4371&lt;Assumptions!$B$20,"D","E"))))</f>
        <v>B</v>
      </c>
      <c r="S4371" s="75">
        <f t="shared" si="137"/>
        <v>0</v>
      </c>
    </row>
    <row r="4372" spans="1:19" ht="17.399999999999999" x14ac:dyDescent="0.3">
      <c r="A4372" s="39" t="s">
        <v>813</v>
      </c>
      <c r="B4372" s="39" t="s">
        <v>67</v>
      </c>
      <c r="C4372" s="39" t="s">
        <v>190</v>
      </c>
      <c r="D4372" s="39" t="s">
        <v>48</v>
      </c>
      <c r="E4372" s="70" t="s">
        <v>27</v>
      </c>
      <c r="F4372" s="70" t="s">
        <v>24</v>
      </c>
      <c r="G4372" s="78">
        <v>44145</v>
      </c>
      <c r="H4372" s="78">
        <v>45689</v>
      </c>
      <c r="I4372" s="69">
        <v>114373669.64</v>
      </c>
      <c r="J4372" s="70">
        <v>185</v>
      </c>
      <c r="K4372" s="71">
        <v>0.26700000000000002</v>
      </c>
      <c r="L4372" s="70">
        <v>0</v>
      </c>
      <c r="M4372" s="71">
        <v>0.84299999999999997</v>
      </c>
      <c r="N4372" s="72"/>
      <c r="O4372" s="73">
        <f>MIN(1,MAX(0,(1/(1+EXP(-(Assumptions!$B$5 + Assumptions!$B$6*$N4372))))*Assumptions!$B$3))</f>
        <v>3.9165722796764356E-2</v>
      </c>
      <c r="P4372" s="73">
        <f>VLOOKUP($F4372,Assumptions!$A$23:$B$27,2,FALSE)*Assumptions!$B$4</f>
        <v>0.2</v>
      </c>
      <c r="Q4372" s="74">
        <f t="shared" si="136"/>
        <v>895905.48807378858</v>
      </c>
      <c r="R4372" s="75" t="str">
        <f>IF($O4372&lt;Assumptions!$B$17,"A",IF($O4372&lt;Assumptions!$B$18,"B",IF($O4372&lt;Assumptions!$B$19,"C",IF($O4372&lt;Assumptions!$B$20,"D","E"))))</f>
        <v>B</v>
      </c>
      <c r="S4372" s="75">
        <f t="shared" si="137"/>
        <v>1</v>
      </c>
    </row>
    <row r="4373" spans="1:19" ht="17.399999999999999" x14ac:dyDescent="0.3">
      <c r="A4373" s="39" t="s">
        <v>813</v>
      </c>
      <c r="B4373" s="39" t="s">
        <v>67</v>
      </c>
      <c r="C4373" s="39" t="s">
        <v>190</v>
      </c>
      <c r="D4373" s="39" t="s">
        <v>48</v>
      </c>
      <c r="E4373" s="70" t="s">
        <v>27</v>
      </c>
      <c r="F4373" s="70" t="s">
        <v>24</v>
      </c>
      <c r="G4373" s="78">
        <v>44145</v>
      </c>
      <c r="H4373" s="78">
        <v>45717</v>
      </c>
      <c r="I4373" s="69">
        <v>112289864.09</v>
      </c>
      <c r="J4373" s="70">
        <v>0</v>
      </c>
      <c r="K4373" s="71">
        <v>1.006</v>
      </c>
      <c r="L4373" s="70">
        <v>0</v>
      </c>
      <c r="M4373" s="71">
        <v>0.84299999999999997</v>
      </c>
      <c r="N4373" s="72"/>
      <c r="O4373" s="73">
        <f>MIN(1,MAX(0,(1/(1+EXP(-(Assumptions!$B$5 + Assumptions!$B$6*$N4373))))*Assumptions!$B$3))</f>
        <v>3.9165722796764356E-2</v>
      </c>
      <c r="P4373" s="73">
        <f>VLOOKUP($F4373,Assumptions!$A$23:$B$27,2,FALSE)*Assumptions!$B$4</f>
        <v>0.2</v>
      </c>
      <c r="Q4373" s="74">
        <f t="shared" si="136"/>
        <v>879582.7379670568</v>
      </c>
      <c r="R4373" s="75" t="str">
        <f>IF($O4373&lt;Assumptions!$B$17,"A",IF($O4373&lt;Assumptions!$B$18,"B",IF($O4373&lt;Assumptions!$B$19,"C",IF($O4373&lt;Assumptions!$B$20,"D","E"))))</f>
        <v>B</v>
      </c>
      <c r="S4373" s="75">
        <f t="shared" si="137"/>
        <v>0</v>
      </c>
    </row>
    <row r="4374" spans="1:19" ht="17.399999999999999" x14ac:dyDescent="0.3">
      <c r="A4374" s="39" t="s">
        <v>813</v>
      </c>
      <c r="B4374" s="39" t="s">
        <v>67</v>
      </c>
      <c r="C4374" s="39" t="s">
        <v>190</v>
      </c>
      <c r="D4374" s="39" t="s">
        <v>48</v>
      </c>
      <c r="E4374" s="70" t="s">
        <v>27</v>
      </c>
      <c r="F4374" s="70" t="s">
        <v>24</v>
      </c>
      <c r="G4374" s="78">
        <v>44145</v>
      </c>
      <c r="H4374" s="78">
        <v>45748</v>
      </c>
      <c r="I4374" s="69">
        <v>110567264.97</v>
      </c>
      <c r="J4374" s="70">
        <v>0</v>
      </c>
      <c r="K4374" s="71">
        <v>1.0820000000000001</v>
      </c>
      <c r="L4374" s="70">
        <v>0</v>
      </c>
      <c r="M4374" s="71">
        <v>0.84299999999999997</v>
      </c>
      <c r="N4374" s="72"/>
      <c r="O4374" s="73">
        <f>MIN(1,MAX(0,(1/(1+EXP(-(Assumptions!$B$5 + Assumptions!$B$6*$N4374))))*Assumptions!$B$3))</f>
        <v>3.9165722796764356E-2</v>
      </c>
      <c r="P4374" s="73">
        <f>VLOOKUP($F4374,Assumptions!$A$23:$B$27,2,FALSE)*Assumptions!$B$4</f>
        <v>0.2</v>
      </c>
      <c r="Q4374" s="74">
        <f t="shared" si="136"/>
        <v>866089.37004228274</v>
      </c>
      <c r="R4374" s="75" t="str">
        <f>IF($O4374&lt;Assumptions!$B$17,"A",IF($O4374&lt;Assumptions!$B$18,"B",IF($O4374&lt;Assumptions!$B$19,"C",IF($O4374&lt;Assumptions!$B$20,"D","E"))))</f>
        <v>B</v>
      </c>
      <c r="S4374" s="75">
        <f t="shared" si="137"/>
        <v>0</v>
      </c>
    </row>
    <row r="4375" spans="1:19" ht="17.399999999999999" x14ac:dyDescent="0.3">
      <c r="A4375" s="39" t="s">
        <v>813</v>
      </c>
      <c r="B4375" s="39" t="s">
        <v>67</v>
      </c>
      <c r="C4375" s="39" t="s">
        <v>190</v>
      </c>
      <c r="D4375" s="39" t="s">
        <v>48</v>
      </c>
      <c r="E4375" s="70" t="s">
        <v>27</v>
      </c>
      <c r="F4375" s="70" t="s">
        <v>24</v>
      </c>
      <c r="G4375" s="78">
        <v>44145</v>
      </c>
      <c r="H4375" s="78">
        <v>45778</v>
      </c>
      <c r="I4375" s="69">
        <v>108617358.14</v>
      </c>
      <c r="J4375" s="70">
        <v>65</v>
      </c>
      <c r="K4375" s="71">
        <v>0.72899999999999998</v>
      </c>
      <c r="L4375" s="70">
        <v>0</v>
      </c>
      <c r="M4375" s="71">
        <v>0.84299999999999997</v>
      </c>
      <c r="N4375" s="72"/>
      <c r="O4375" s="73">
        <f>MIN(1,MAX(0,(1/(1+EXP(-(Assumptions!$B$5 + Assumptions!$B$6*$N4375))))*Assumptions!$B$3))</f>
        <v>3.9165722796764356E-2</v>
      </c>
      <c r="P4375" s="73">
        <f>VLOOKUP($F4375,Assumptions!$A$23:$B$27,2,FALSE)*Assumptions!$B$4</f>
        <v>0.2</v>
      </c>
      <c r="Q4375" s="74">
        <f t="shared" si="136"/>
        <v>850815.46796562336</v>
      </c>
      <c r="R4375" s="75" t="str">
        <f>IF($O4375&lt;Assumptions!$B$17,"A",IF($O4375&lt;Assumptions!$B$18,"B",IF($O4375&lt;Assumptions!$B$19,"C",IF($O4375&lt;Assumptions!$B$20,"D","E"))))</f>
        <v>B</v>
      </c>
      <c r="S4375" s="75">
        <f t="shared" si="137"/>
        <v>0</v>
      </c>
    </row>
    <row r="4376" spans="1:19" ht="17.399999999999999" x14ac:dyDescent="0.3">
      <c r="A4376" s="39" t="s">
        <v>813</v>
      </c>
      <c r="B4376" s="39" t="s">
        <v>67</v>
      </c>
      <c r="C4376" s="39" t="s">
        <v>190</v>
      </c>
      <c r="D4376" s="39" t="s">
        <v>48</v>
      </c>
      <c r="E4376" s="70" t="s">
        <v>27</v>
      </c>
      <c r="F4376" s="70" t="s">
        <v>24</v>
      </c>
      <c r="G4376" s="78">
        <v>44145</v>
      </c>
      <c r="H4376" s="78">
        <v>45809</v>
      </c>
      <c r="I4376" s="69">
        <v>106500606.04000001</v>
      </c>
      <c r="J4376" s="70">
        <v>0</v>
      </c>
      <c r="K4376" s="71">
        <v>0.98399999999999999</v>
      </c>
      <c r="L4376" s="70">
        <v>0</v>
      </c>
      <c r="M4376" s="71">
        <v>0.84299999999999997</v>
      </c>
      <c r="N4376" s="72"/>
      <c r="O4376" s="73">
        <f>MIN(1,MAX(0,(1/(1+EXP(-(Assumptions!$B$5 + Assumptions!$B$6*$N4376))))*Assumptions!$B$3))</f>
        <v>3.9165722796764356E-2</v>
      </c>
      <c r="P4376" s="73">
        <f>VLOOKUP($F4376,Assumptions!$A$23:$B$27,2,FALSE)*Assumptions!$B$4</f>
        <v>0.2</v>
      </c>
      <c r="Q4376" s="74">
        <f t="shared" si="136"/>
        <v>834234.64277000958</v>
      </c>
      <c r="R4376" s="75" t="str">
        <f>IF($O4376&lt;Assumptions!$B$17,"A",IF($O4376&lt;Assumptions!$B$18,"B",IF($O4376&lt;Assumptions!$B$19,"C",IF($O4376&lt;Assumptions!$B$20,"D","E"))))</f>
        <v>B</v>
      </c>
      <c r="S4376" s="75">
        <f t="shared" si="137"/>
        <v>0</v>
      </c>
    </row>
    <row r="4377" spans="1:19" ht="17.399999999999999" x14ac:dyDescent="0.3">
      <c r="A4377" s="39" t="s">
        <v>813</v>
      </c>
      <c r="B4377" s="39" t="s">
        <v>67</v>
      </c>
      <c r="C4377" s="39" t="s">
        <v>190</v>
      </c>
      <c r="D4377" s="39" t="s">
        <v>48</v>
      </c>
      <c r="E4377" s="70" t="s">
        <v>27</v>
      </c>
      <c r="F4377" s="70" t="s">
        <v>24</v>
      </c>
      <c r="G4377" s="78">
        <v>44145</v>
      </c>
      <c r="H4377" s="78">
        <v>45839</v>
      </c>
      <c r="I4377" s="69">
        <v>106500606.04000001</v>
      </c>
      <c r="J4377" s="70">
        <v>185</v>
      </c>
      <c r="K4377" s="71">
        <v>5.2999999999999999E-2</v>
      </c>
      <c r="L4377" s="70">
        <v>0</v>
      </c>
      <c r="M4377" s="71">
        <v>0.84299999999999997</v>
      </c>
      <c r="N4377" s="72"/>
      <c r="O4377" s="73">
        <f>MIN(1,MAX(0,(1/(1+EXP(-(Assumptions!$B$5 + Assumptions!$B$6*$N4377))))*Assumptions!$B$3))</f>
        <v>3.9165722796764356E-2</v>
      </c>
      <c r="P4377" s="73">
        <f>VLOOKUP($F4377,Assumptions!$A$23:$B$27,2,FALSE)*Assumptions!$B$4</f>
        <v>0.2</v>
      </c>
      <c r="Q4377" s="74">
        <f t="shared" si="136"/>
        <v>834234.64277000958</v>
      </c>
      <c r="R4377" s="75" t="str">
        <f>IF($O4377&lt;Assumptions!$B$17,"A",IF($O4377&lt;Assumptions!$B$18,"B",IF($O4377&lt;Assumptions!$B$19,"C",IF($O4377&lt;Assumptions!$B$20,"D","E"))))</f>
        <v>B</v>
      </c>
      <c r="S4377" s="75">
        <f t="shared" si="137"/>
        <v>1</v>
      </c>
    </row>
    <row r="4378" spans="1:19" ht="17.399999999999999" x14ac:dyDescent="0.3">
      <c r="A4378" s="39" t="s">
        <v>813</v>
      </c>
      <c r="B4378" s="39" t="s">
        <v>67</v>
      </c>
      <c r="C4378" s="39" t="s">
        <v>190</v>
      </c>
      <c r="D4378" s="39" t="s">
        <v>48</v>
      </c>
      <c r="E4378" s="70" t="s">
        <v>27</v>
      </c>
      <c r="F4378" s="70" t="s">
        <v>24</v>
      </c>
      <c r="G4378" s="78">
        <v>44145</v>
      </c>
      <c r="H4378" s="78">
        <v>45870</v>
      </c>
      <c r="I4378" s="69">
        <v>106500606.04000001</v>
      </c>
      <c r="J4378" s="70">
        <v>999</v>
      </c>
      <c r="K4378" s="71">
        <v>3.5999999999999997E-2</v>
      </c>
      <c r="L4378" s="70">
        <v>0</v>
      </c>
      <c r="M4378" s="71">
        <v>0.84299999999999997</v>
      </c>
      <c r="N4378" s="72"/>
      <c r="O4378" s="73">
        <f>MIN(1,MAX(0,(1/(1+EXP(-(Assumptions!$B$5 + Assumptions!$B$6*$N4378))))*Assumptions!$B$3))</f>
        <v>3.9165722796764356E-2</v>
      </c>
      <c r="P4378" s="73">
        <f>VLOOKUP($F4378,Assumptions!$A$23:$B$27,2,FALSE)*Assumptions!$B$4</f>
        <v>0.2</v>
      </c>
      <c r="Q4378" s="74">
        <f t="shared" si="136"/>
        <v>834234.64277000958</v>
      </c>
      <c r="R4378" s="75" t="str">
        <f>IF($O4378&lt;Assumptions!$B$17,"A",IF($O4378&lt;Assumptions!$B$18,"B",IF($O4378&lt;Assumptions!$B$19,"C",IF($O4378&lt;Assumptions!$B$20,"D","E"))))</f>
        <v>B</v>
      </c>
      <c r="S4378" s="75">
        <f t="shared" si="137"/>
        <v>1</v>
      </c>
    </row>
    <row r="4379" spans="1:19" ht="17.399999999999999" x14ac:dyDescent="0.3">
      <c r="A4379" s="39" t="s">
        <v>813</v>
      </c>
      <c r="B4379" s="39" t="s">
        <v>67</v>
      </c>
      <c r="C4379" s="39" t="s">
        <v>190</v>
      </c>
      <c r="D4379" s="39" t="s">
        <v>48</v>
      </c>
      <c r="E4379" s="70" t="s">
        <v>27</v>
      </c>
      <c r="F4379" s="70" t="s">
        <v>24</v>
      </c>
      <c r="G4379" s="78">
        <v>44145</v>
      </c>
      <c r="H4379" s="78">
        <v>45901</v>
      </c>
      <c r="I4379" s="69">
        <v>106500606.04000001</v>
      </c>
      <c r="J4379" s="70">
        <v>999</v>
      </c>
      <c r="K4379" s="71">
        <v>1.7999999999999999E-2</v>
      </c>
      <c r="L4379" s="70">
        <v>0</v>
      </c>
      <c r="M4379" s="71">
        <v>0.84299999999999997</v>
      </c>
      <c r="N4379" s="72"/>
      <c r="O4379" s="73">
        <f>MIN(1,MAX(0,(1/(1+EXP(-(Assumptions!$B$5 + Assumptions!$B$6*$N4379))))*Assumptions!$B$3))</f>
        <v>3.9165722796764356E-2</v>
      </c>
      <c r="P4379" s="73">
        <f>VLOOKUP($F4379,Assumptions!$A$23:$B$27,2,FALSE)*Assumptions!$B$4</f>
        <v>0.2</v>
      </c>
      <c r="Q4379" s="74">
        <f t="shared" si="136"/>
        <v>834234.64277000958</v>
      </c>
      <c r="R4379" s="75" t="str">
        <f>IF($O4379&lt;Assumptions!$B$17,"A",IF($O4379&lt;Assumptions!$B$18,"B",IF($O4379&lt;Assumptions!$B$19,"C",IF($O4379&lt;Assumptions!$B$20,"D","E"))))</f>
        <v>B</v>
      </c>
      <c r="S4379" s="75">
        <f t="shared" si="137"/>
        <v>1</v>
      </c>
    </row>
    <row r="4380" spans="1:19" ht="17.399999999999999" x14ac:dyDescent="0.3">
      <c r="A4380" s="39" t="s">
        <v>813</v>
      </c>
      <c r="B4380" s="39" t="s">
        <v>67</v>
      </c>
      <c r="C4380" s="39" t="s">
        <v>190</v>
      </c>
      <c r="D4380" s="39" t="s">
        <v>48</v>
      </c>
      <c r="E4380" s="70" t="s">
        <v>27</v>
      </c>
      <c r="F4380" s="70" t="s">
        <v>24</v>
      </c>
      <c r="G4380" s="78">
        <v>44145</v>
      </c>
      <c r="H4380" s="78">
        <v>45931</v>
      </c>
      <c r="I4380" s="69">
        <v>106500606.04000001</v>
      </c>
      <c r="J4380" s="70">
        <v>999</v>
      </c>
      <c r="K4380" s="71">
        <v>0.06</v>
      </c>
      <c r="L4380" s="70">
        <v>0</v>
      </c>
      <c r="M4380" s="71">
        <v>0.84299999999999997</v>
      </c>
      <c r="N4380" s="72"/>
      <c r="O4380" s="73">
        <f>MIN(1,MAX(0,(1/(1+EXP(-(Assumptions!$B$5 + Assumptions!$B$6*$N4380))))*Assumptions!$B$3))</f>
        <v>3.9165722796764356E-2</v>
      </c>
      <c r="P4380" s="73">
        <f>VLOOKUP($F4380,Assumptions!$A$23:$B$27,2,FALSE)*Assumptions!$B$4</f>
        <v>0.2</v>
      </c>
      <c r="Q4380" s="74">
        <f t="shared" si="136"/>
        <v>834234.64277000958</v>
      </c>
      <c r="R4380" s="75" t="str">
        <f>IF($O4380&lt;Assumptions!$B$17,"A",IF($O4380&lt;Assumptions!$B$18,"B",IF($O4380&lt;Assumptions!$B$19,"C",IF($O4380&lt;Assumptions!$B$20,"D","E"))))</f>
        <v>B</v>
      </c>
      <c r="S4380" s="75">
        <f t="shared" si="137"/>
        <v>1</v>
      </c>
    </row>
    <row r="4381" spans="1:19" ht="17.399999999999999" x14ac:dyDescent="0.3">
      <c r="A4381" s="39" t="s">
        <v>813</v>
      </c>
      <c r="B4381" s="39" t="s">
        <v>67</v>
      </c>
      <c r="C4381" s="39" t="s">
        <v>190</v>
      </c>
      <c r="D4381" s="39" t="s">
        <v>48</v>
      </c>
      <c r="E4381" s="70" t="s">
        <v>27</v>
      </c>
      <c r="F4381" s="70" t="s">
        <v>24</v>
      </c>
      <c r="G4381" s="78">
        <v>44145</v>
      </c>
      <c r="H4381" s="78">
        <v>45962</v>
      </c>
      <c r="I4381" s="69">
        <v>106500606.04000001</v>
      </c>
      <c r="J4381" s="70">
        <v>999</v>
      </c>
      <c r="K4381" s="71">
        <v>7.0000000000000007E-2</v>
      </c>
      <c r="L4381" s="70">
        <v>0</v>
      </c>
      <c r="M4381" s="71">
        <v>0.84299999999999997</v>
      </c>
      <c r="N4381" s="72"/>
      <c r="O4381" s="73">
        <f>MIN(1,MAX(0,(1/(1+EXP(-(Assumptions!$B$5 + Assumptions!$B$6*$N4381))))*Assumptions!$B$3))</f>
        <v>3.9165722796764356E-2</v>
      </c>
      <c r="P4381" s="73">
        <f>VLOOKUP($F4381,Assumptions!$A$23:$B$27,2,FALSE)*Assumptions!$B$4</f>
        <v>0.2</v>
      </c>
      <c r="Q4381" s="74">
        <f t="shared" si="136"/>
        <v>834234.64277000958</v>
      </c>
      <c r="R4381" s="75" t="str">
        <f>IF($O4381&lt;Assumptions!$B$17,"A",IF($O4381&lt;Assumptions!$B$18,"B",IF($O4381&lt;Assumptions!$B$19,"C",IF($O4381&lt;Assumptions!$B$20,"D","E"))))</f>
        <v>B</v>
      </c>
      <c r="S4381" s="75">
        <f t="shared" si="137"/>
        <v>1</v>
      </c>
    </row>
    <row r="4382" spans="1:19" ht="17.399999999999999" x14ac:dyDescent="0.3">
      <c r="A4382" s="39" t="s">
        <v>813</v>
      </c>
      <c r="B4382" s="39" t="s">
        <v>67</v>
      </c>
      <c r="C4382" s="39" t="s">
        <v>190</v>
      </c>
      <c r="D4382" s="39" t="s">
        <v>48</v>
      </c>
      <c r="E4382" s="70" t="s">
        <v>27</v>
      </c>
      <c r="F4382" s="70" t="s">
        <v>24</v>
      </c>
      <c r="G4382" s="78">
        <v>44145</v>
      </c>
      <c r="H4382" s="78">
        <v>45992</v>
      </c>
      <c r="I4382" s="69">
        <v>106500606.04000001</v>
      </c>
      <c r="J4382" s="70">
        <v>999</v>
      </c>
      <c r="K4382" s="71">
        <v>0.125</v>
      </c>
      <c r="L4382" s="70">
        <v>0</v>
      </c>
      <c r="M4382" s="71">
        <v>0.84299999999999997</v>
      </c>
      <c r="N4382" s="72"/>
      <c r="O4382" s="73">
        <f>MIN(1,MAX(0,(1/(1+EXP(-(Assumptions!$B$5 + Assumptions!$B$6*$N4382))))*Assumptions!$B$3))</f>
        <v>3.9165722796764356E-2</v>
      </c>
      <c r="P4382" s="73">
        <f>VLOOKUP($F4382,Assumptions!$A$23:$B$27,2,FALSE)*Assumptions!$B$4</f>
        <v>0.2</v>
      </c>
      <c r="Q4382" s="74">
        <f t="shared" si="136"/>
        <v>834234.64277000958</v>
      </c>
      <c r="R4382" s="75" t="str">
        <f>IF($O4382&lt;Assumptions!$B$17,"A",IF($O4382&lt;Assumptions!$B$18,"B",IF($O4382&lt;Assumptions!$B$19,"C",IF($O4382&lt;Assumptions!$B$20,"D","E"))))</f>
        <v>B</v>
      </c>
      <c r="S4382" s="75">
        <f t="shared" si="137"/>
        <v>1</v>
      </c>
    </row>
    <row r="4383" spans="1:19" ht="17.399999999999999" x14ac:dyDescent="0.3">
      <c r="A4383" s="39" t="s">
        <v>815</v>
      </c>
      <c r="B4383" s="39" t="s">
        <v>58</v>
      </c>
      <c r="C4383" s="39" t="s">
        <v>190</v>
      </c>
      <c r="D4383" s="39" t="s">
        <v>22</v>
      </c>
      <c r="E4383" s="70" t="s">
        <v>49</v>
      </c>
      <c r="F4383" s="70" t="s">
        <v>32</v>
      </c>
      <c r="G4383" s="78">
        <v>43472</v>
      </c>
      <c r="H4383" s="78">
        <v>45658</v>
      </c>
      <c r="I4383" s="69">
        <v>60367426.390000001</v>
      </c>
      <c r="J4383" s="70">
        <v>0</v>
      </c>
      <c r="K4383" s="71">
        <v>1.048</v>
      </c>
      <c r="L4383" s="70">
        <v>0</v>
      </c>
      <c r="M4383" s="71">
        <v>0.73399999999999999</v>
      </c>
      <c r="N4383" s="72"/>
      <c r="O4383" s="73">
        <f>MIN(1,MAX(0,(1/(1+EXP(-(Assumptions!$B$5 + Assumptions!$B$6*$N4383))))*Assumptions!$B$3))</f>
        <v>3.9165722796764356E-2</v>
      </c>
      <c r="P4383" s="73">
        <f>VLOOKUP($F4383,Assumptions!$A$23:$B$27,2,FALSE)*Assumptions!$B$4</f>
        <v>0.5</v>
      </c>
      <c r="Q4383" s="74">
        <f t="shared" si="136"/>
        <v>1182166.9439724085</v>
      </c>
      <c r="R4383" s="75" t="str">
        <f>IF($O4383&lt;Assumptions!$B$17,"A",IF($O4383&lt;Assumptions!$B$18,"B",IF($O4383&lt;Assumptions!$B$19,"C",IF($O4383&lt;Assumptions!$B$20,"D","E"))))</f>
        <v>B</v>
      </c>
      <c r="S4383" s="75">
        <f t="shared" si="137"/>
        <v>0</v>
      </c>
    </row>
    <row r="4384" spans="1:19" ht="17.399999999999999" x14ac:dyDescent="0.3">
      <c r="A4384" s="39" t="s">
        <v>815</v>
      </c>
      <c r="B4384" s="39" t="s">
        <v>58</v>
      </c>
      <c r="C4384" s="39" t="s">
        <v>190</v>
      </c>
      <c r="D4384" s="39" t="s">
        <v>22</v>
      </c>
      <c r="E4384" s="70" t="s">
        <v>49</v>
      </c>
      <c r="F4384" s="70" t="s">
        <v>32</v>
      </c>
      <c r="G4384" s="78">
        <v>43472</v>
      </c>
      <c r="H4384" s="78">
        <v>45689</v>
      </c>
      <c r="I4384" s="69">
        <v>59313927.289999999</v>
      </c>
      <c r="J4384" s="70">
        <v>0</v>
      </c>
      <c r="K4384" s="71">
        <v>0.97399999999999998</v>
      </c>
      <c r="L4384" s="70">
        <v>0</v>
      </c>
      <c r="M4384" s="71">
        <v>0.73399999999999999</v>
      </c>
      <c r="N4384" s="72"/>
      <c r="O4384" s="73">
        <f>MIN(1,MAX(0,(1/(1+EXP(-(Assumptions!$B$5 + Assumptions!$B$6*$N4384))))*Assumptions!$B$3))</f>
        <v>3.9165722796764356E-2</v>
      </c>
      <c r="P4384" s="73">
        <f>VLOOKUP($F4384,Assumptions!$A$23:$B$27,2,FALSE)*Assumptions!$B$4</f>
        <v>0.5</v>
      </c>
      <c r="Q4384" s="74">
        <f t="shared" si="136"/>
        <v>1161536.4171137882</v>
      </c>
      <c r="R4384" s="75" t="str">
        <f>IF($O4384&lt;Assumptions!$B$17,"A",IF($O4384&lt;Assumptions!$B$18,"B",IF($O4384&lt;Assumptions!$B$19,"C",IF($O4384&lt;Assumptions!$B$20,"D","E"))))</f>
        <v>B</v>
      </c>
      <c r="S4384" s="75">
        <f t="shared" si="137"/>
        <v>0</v>
      </c>
    </row>
    <row r="4385" spans="1:19" ht="17.399999999999999" x14ac:dyDescent="0.3">
      <c r="A4385" s="39" t="s">
        <v>815</v>
      </c>
      <c r="B4385" s="39" t="s">
        <v>58</v>
      </c>
      <c r="C4385" s="39" t="s">
        <v>190</v>
      </c>
      <c r="D4385" s="39" t="s">
        <v>22</v>
      </c>
      <c r="E4385" s="70" t="s">
        <v>49</v>
      </c>
      <c r="F4385" s="70" t="s">
        <v>32</v>
      </c>
      <c r="G4385" s="78">
        <v>43472</v>
      </c>
      <c r="H4385" s="78">
        <v>45717</v>
      </c>
      <c r="I4385" s="69">
        <v>58413969.32</v>
      </c>
      <c r="J4385" s="70">
        <v>0</v>
      </c>
      <c r="K4385" s="71">
        <v>1.0009999999999999</v>
      </c>
      <c r="L4385" s="70">
        <v>0</v>
      </c>
      <c r="M4385" s="71">
        <v>0.73399999999999999</v>
      </c>
      <c r="N4385" s="72"/>
      <c r="O4385" s="73">
        <f>MIN(1,MAX(0,(1/(1+EXP(-(Assumptions!$B$5 + Assumptions!$B$6*$N4385))))*Assumptions!$B$3))</f>
        <v>3.9165722796764356E-2</v>
      </c>
      <c r="P4385" s="73">
        <f>VLOOKUP($F4385,Assumptions!$A$23:$B$27,2,FALSE)*Assumptions!$B$4</f>
        <v>0.5</v>
      </c>
      <c r="Q4385" s="74">
        <f t="shared" si="136"/>
        <v>1143912.6649229089</v>
      </c>
      <c r="R4385" s="75" t="str">
        <f>IF($O4385&lt;Assumptions!$B$17,"A",IF($O4385&lt;Assumptions!$B$18,"B",IF($O4385&lt;Assumptions!$B$19,"C",IF($O4385&lt;Assumptions!$B$20,"D","E"))))</f>
        <v>B</v>
      </c>
      <c r="S4385" s="75">
        <f t="shared" si="137"/>
        <v>0</v>
      </c>
    </row>
    <row r="4386" spans="1:19" ht="17.399999999999999" x14ac:dyDescent="0.3">
      <c r="A4386" s="39" t="s">
        <v>815</v>
      </c>
      <c r="B4386" s="39" t="s">
        <v>58</v>
      </c>
      <c r="C4386" s="39" t="s">
        <v>190</v>
      </c>
      <c r="D4386" s="39" t="s">
        <v>22</v>
      </c>
      <c r="E4386" s="70" t="s">
        <v>49</v>
      </c>
      <c r="F4386" s="70" t="s">
        <v>32</v>
      </c>
      <c r="G4386" s="78">
        <v>43472</v>
      </c>
      <c r="H4386" s="78">
        <v>45748</v>
      </c>
      <c r="I4386" s="69">
        <v>57378210</v>
      </c>
      <c r="J4386" s="70">
        <v>0</v>
      </c>
      <c r="K4386" s="71">
        <v>1.0589999999999999</v>
      </c>
      <c r="L4386" s="70">
        <v>0</v>
      </c>
      <c r="M4386" s="71">
        <v>0.73399999999999999</v>
      </c>
      <c r="N4386" s="72"/>
      <c r="O4386" s="73">
        <f>MIN(1,MAX(0,(1/(1+EXP(-(Assumptions!$B$5 + Assumptions!$B$6*$N4386))))*Assumptions!$B$3))</f>
        <v>3.9165722796764356E-2</v>
      </c>
      <c r="P4386" s="73">
        <f>VLOOKUP($F4386,Assumptions!$A$23:$B$27,2,FALSE)*Assumptions!$B$4</f>
        <v>0.5</v>
      </c>
      <c r="Q4386" s="74">
        <f t="shared" si="136"/>
        <v>1123629.5337172663</v>
      </c>
      <c r="R4386" s="75" t="str">
        <f>IF($O4386&lt;Assumptions!$B$17,"A",IF($O4386&lt;Assumptions!$B$18,"B",IF($O4386&lt;Assumptions!$B$19,"C",IF($O4386&lt;Assumptions!$B$20,"D","E"))))</f>
        <v>B</v>
      </c>
      <c r="S4386" s="75">
        <f t="shared" si="137"/>
        <v>0</v>
      </c>
    </row>
    <row r="4387" spans="1:19" ht="17.399999999999999" x14ac:dyDescent="0.3">
      <c r="A4387" s="39" t="s">
        <v>815</v>
      </c>
      <c r="B4387" s="39" t="s">
        <v>58</v>
      </c>
      <c r="C4387" s="39" t="s">
        <v>190</v>
      </c>
      <c r="D4387" s="39" t="s">
        <v>22</v>
      </c>
      <c r="E4387" s="70" t="s">
        <v>49</v>
      </c>
      <c r="F4387" s="70" t="s">
        <v>32</v>
      </c>
      <c r="G4387" s="78">
        <v>43472</v>
      </c>
      <c r="H4387" s="78">
        <v>45778</v>
      </c>
      <c r="I4387" s="69">
        <v>56526324.859999999</v>
      </c>
      <c r="J4387" s="70">
        <v>0</v>
      </c>
      <c r="K4387" s="71">
        <v>1.141</v>
      </c>
      <c r="L4387" s="70">
        <v>0</v>
      </c>
      <c r="M4387" s="71">
        <v>0.73399999999999999</v>
      </c>
      <c r="N4387" s="72"/>
      <c r="O4387" s="73">
        <f>MIN(1,MAX(0,(1/(1+EXP(-(Assumptions!$B$5 + Assumptions!$B$6*$N4387))))*Assumptions!$B$3))</f>
        <v>3.9165722796764356E-2</v>
      </c>
      <c r="P4387" s="73">
        <f>VLOOKUP($F4387,Assumptions!$A$23:$B$27,2,FALSE)*Assumptions!$B$4</f>
        <v>0.5</v>
      </c>
      <c r="Q4387" s="74">
        <f t="shared" si="136"/>
        <v>1106947.1850933048</v>
      </c>
      <c r="R4387" s="75" t="str">
        <f>IF($O4387&lt;Assumptions!$B$17,"A",IF($O4387&lt;Assumptions!$B$18,"B",IF($O4387&lt;Assumptions!$B$19,"C",IF($O4387&lt;Assumptions!$B$20,"D","E"))))</f>
        <v>B</v>
      </c>
      <c r="S4387" s="75">
        <f t="shared" si="137"/>
        <v>0</v>
      </c>
    </row>
    <row r="4388" spans="1:19" ht="17.399999999999999" x14ac:dyDescent="0.3">
      <c r="A4388" s="39" t="s">
        <v>815</v>
      </c>
      <c r="B4388" s="39" t="s">
        <v>58</v>
      </c>
      <c r="C4388" s="39" t="s">
        <v>190</v>
      </c>
      <c r="D4388" s="39" t="s">
        <v>22</v>
      </c>
      <c r="E4388" s="70" t="s">
        <v>49</v>
      </c>
      <c r="F4388" s="70" t="s">
        <v>32</v>
      </c>
      <c r="G4388" s="78">
        <v>43472</v>
      </c>
      <c r="H4388" s="78">
        <v>45809</v>
      </c>
      <c r="I4388" s="69">
        <v>55422153.090000004</v>
      </c>
      <c r="J4388" s="70">
        <v>15</v>
      </c>
      <c r="K4388" s="71">
        <v>0.98499999999999999</v>
      </c>
      <c r="L4388" s="70">
        <v>0</v>
      </c>
      <c r="M4388" s="71">
        <v>0.73399999999999999</v>
      </c>
      <c r="N4388" s="72"/>
      <c r="O4388" s="73">
        <f>MIN(1,MAX(0,(1/(1+EXP(-(Assumptions!$B$5 + Assumptions!$B$6*$N4388))))*Assumptions!$B$3))</f>
        <v>3.9165722796764356E-2</v>
      </c>
      <c r="P4388" s="73">
        <f>VLOOKUP($F4388,Assumptions!$A$23:$B$27,2,FALSE)*Assumptions!$B$4</f>
        <v>0.5</v>
      </c>
      <c r="Q4388" s="74">
        <f t="shared" si="136"/>
        <v>1085324.3423613887</v>
      </c>
      <c r="R4388" s="75" t="str">
        <f>IF($O4388&lt;Assumptions!$B$17,"A",IF($O4388&lt;Assumptions!$B$18,"B",IF($O4388&lt;Assumptions!$B$19,"C",IF($O4388&lt;Assumptions!$B$20,"D","E"))))</f>
        <v>B</v>
      </c>
      <c r="S4388" s="75">
        <f t="shared" si="137"/>
        <v>0</v>
      </c>
    </row>
    <row r="4389" spans="1:19" ht="17.399999999999999" x14ac:dyDescent="0.3">
      <c r="A4389" s="39" t="s">
        <v>815</v>
      </c>
      <c r="B4389" s="39" t="s">
        <v>58</v>
      </c>
      <c r="C4389" s="39" t="s">
        <v>190</v>
      </c>
      <c r="D4389" s="39" t="s">
        <v>22</v>
      </c>
      <c r="E4389" s="70" t="s">
        <v>49</v>
      </c>
      <c r="F4389" s="70" t="s">
        <v>32</v>
      </c>
      <c r="G4389" s="78">
        <v>43472</v>
      </c>
      <c r="H4389" s="78">
        <v>45839</v>
      </c>
      <c r="I4389" s="69">
        <v>54304608.93</v>
      </c>
      <c r="J4389" s="70">
        <v>0</v>
      </c>
      <c r="K4389" s="71">
        <v>0.96699999999999997</v>
      </c>
      <c r="L4389" s="70">
        <v>0</v>
      </c>
      <c r="M4389" s="71">
        <v>0.73399999999999999</v>
      </c>
      <c r="N4389" s="72"/>
      <c r="O4389" s="73">
        <f>MIN(1,MAX(0,(1/(1+EXP(-(Assumptions!$B$5 + Assumptions!$B$6*$N4389))))*Assumptions!$B$3))</f>
        <v>3.9165722796764356E-2</v>
      </c>
      <c r="P4389" s="73">
        <f>VLOOKUP($F4389,Assumptions!$A$23:$B$27,2,FALSE)*Assumptions!$B$4</f>
        <v>0.5</v>
      </c>
      <c r="Q4389" s="74">
        <f t="shared" si="136"/>
        <v>1063439.629969537</v>
      </c>
      <c r="R4389" s="75" t="str">
        <f>IF($O4389&lt;Assumptions!$B$17,"A",IF($O4389&lt;Assumptions!$B$18,"B",IF($O4389&lt;Assumptions!$B$19,"C",IF($O4389&lt;Assumptions!$B$20,"D","E"))))</f>
        <v>B</v>
      </c>
      <c r="S4389" s="75">
        <f t="shared" si="137"/>
        <v>0</v>
      </c>
    </row>
    <row r="4390" spans="1:19" ht="17.399999999999999" x14ac:dyDescent="0.3">
      <c r="A4390" s="39" t="s">
        <v>815</v>
      </c>
      <c r="B4390" s="39" t="s">
        <v>58</v>
      </c>
      <c r="C4390" s="39" t="s">
        <v>190</v>
      </c>
      <c r="D4390" s="39" t="s">
        <v>22</v>
      </c>
      <c r="E4390" s="70" t="s">
        <v>49</v>
      </c>
      <c r="F4390" s="70" t="s">
        <v>32</v>
      </c>
      <c r="G4390" s="78">
        <v>43472</v>
      </c>
      <c r="H4390" s="78">
        <v>45870</v>
      </c>
      <c r="I4390" s="69">
        <v>53313521.93</v>
      </c>
      <c r="J4390" s="70">
        <v>0</v>
      </c>
      <c r="K4390" s="71">
        <v>0.96699999999999997</v>
      </c>
      <c r="L4390" s="70">
        <v>0</v>
      </c>
      <c r="M4390" s="71">
        <v>0.73399999999999999</v>
      </c>
      <c r="N4390" s="72"/>
      <c r="O4390" s="73">
        <f>MIN(1,MAX(0,(1/(1+EXP(-(Assumptions!$B$5 + Assumptions!$B$6*$N4390))))*Assumptions!$B$3))</f>
        <v>3.9165722796764356E-2</v>
      </c>
      <c r="P4390" s="73">
        <f>VLOOKUP($F4390,Assumptions!$A$23:$B$27,2,FALSE)*Assumptions!$B$4</f>
        <v>0.5</v>
      </c>
      <c r="Q4390" s="74">
        <f t="shared" si="136"/>
        <v>1044031.3106147987</v>
      </c>
      <c r="R4390" s="75" t="str">
        <f>IF($O4390&lt;Assumptions!$B$17,"A",IF($O4390&lt;Assumptions!$B$18,"B",IF($O4390&lt;Assumptions!$B$19,"C",IF($O4390&lt;Assumptions!$B$20,"D","E"))))</f>
        <v>B</v>
      </c>
      <c r="S4390" s="75">
        <f t="shared" si="137"/>
        <v>0</v>
      </c>
    </row>
    <row r="4391" spans="1:19" ht="17.399999999999999" x14ac:dyDescent="0.3">
      <c r="A4391" s="39" t="s">
        <v>815</v>
      </c>
      <c r="B4391" s="39" t="s">
        <v>58</v>
      </c>
      <c r="C4391" s="39" t="s">
        <v>190</v>
      </c>
      <c r="D4391" s="39" t="s">
        <v>22</v>
      </c>
      <c r="E4391" s="70" t="s">
        <v>49</v>
      </c>
      <c r="F4391" s="70" t="s">
        <v>32</v>
      </c>
      <c r="G4391" s="78">
        <v>43472</v>
      </c>
      <c r="H4391" s="78">
        <v>45901</v>
      </c>
      <c r="I4391" s="69">
        <v>52499151.340000004</v>
      </c>
      <c r="J4391" s="70">
        <v>0</v>
      </c>
      <c r="K4391" s="71">
        <v>0.96499999999999997</v>
      </c>
      <c r="L4391" s="70">
        <v>0</v>
      </c>
      <c r="M4391" s="71">
        <v>0.73399999999999999</v>
      </c>
      <c r="N4391" s="72"/>
      <c r="O4391" s="73">
        <f>MIN(1,MAX(0,(1/(1+EXP(-(Assumptions!$B$5 + Assumptions!$B$6*$N4391))))*Assumptions!$B$3))</f>
        <v>3.9165722796764356E-2</v>
      </c>
      <c r="P4391" s="73">
        <f>VLOOKUP($F4391,Assumptions!$A$23:$B$27,2,FALSE)*Assumptions!$B$4</f>
        <v>0.5</v>
      </c>
      <c r="Q4391" s="74">
        <f t="shared" si="136"/>
        <v>1028083.60422391</v>
      </c>
      <c r="R4391" s="75" t="str">
        <f>IF($O4391&lt;Assumptions!$B$17,"A",IF($O4391&lt;Assumptions!$B$18,"B",IF($O4391&lt;Assumptions!$B$19,"C",IF($O4391&lt;Assumptions!$B$20,"D","E"))))</f>
        <v>B</v>
      </c>
      <c r="S4391" s="75">
        <f t="shared" si="137"/>
        <v>0</v>
      </c>
    </row>
    <row r="4392" spans="1:19" ht="17.399999999999999" x14ac:dyDescent="0.3">
      <c r="A4392" s="39" t="s">
        <v>815</v>
      </c>
      <c r="B4392" s="39" t="s">
        <v>58</v>
      </c>
      <c r="C4392" s="39" t="s">
        <v>190</v>
      </c>
      <c r="D4392" s="39" t="s">
        <v>22</v>
      </c>
      <c r="E4392" s="70" t="s">
        <v>49</v>
      </c>
      <c r="F4392" s="70" t="s">
        <v>32</v>
      </c>
      <c r="G4392" s="78">
        <v>43472</v>
      </c>
      <c r="H4392" s="78">
        <v>45931</v>
      </c>
      <c r="I4392" s="69">
        <v>51729271.579999998</v>
      </c>
      <c r="J4392" s="70">
        <v>15</v>
      </c>
      <c r="K4392" s="71">
        <v>0.96699999999999997</v>
      </c>
      <c r="L4392" s="70">
        <v>0</v>
      </c>
      <c r="M4392" s="71">
        <v>0.73399999999999999</v>
      </c>
      <c r="N4392" s="72"/>
      <c r="O4392" s="73">
        <f>MIN(1,MAX(0,(1/(1+EXP(-(Assumptions!$B$5 + Assumptions!$B$6*$N4392))))*Assumptions!$B$3))</f>
        <v>3.9165722796764356E-2</v>
      </c>
      <c r="P4392" s="73">
        <f>VLOOKUP($F4392,Assumptions!$A$23:$B$27,2,FALSE)*Assumptions!$B$4</f>
        <v>0.5</v>
      </c>
      <c r="Q4392" s="74">
        <f t="shared" si="136"/>
        <v>1013007.1555904102</v>
      </c>
      <c r="R4392" s="75" t="str">
        <f>IF($O4392&lt;Assumptions!$B$17,"A",IF($O4392&lt;Assumptions!$B$18,"B",IF($O4392&lt;Assumptions!$B$19,"C",IF($O4392&lt;Assumptions!$B$20,"D","E"))))</f>
        <v>B</v>
      </c>
      <c r="S4392" s="75">
        <f t="shared" si="137"/>
        <v>0</v>
      </c>
    </row>
    <row r="4393" spans="1:19" ht="17.399999999999999" x14ac:dyDescent="0.3">
      <c r="A4393" s="39" t="s">
        <v>815</v>
      </c>
      <c r="B4393" s="39" t="s">
        <v>58</v>
      </c>
      <c r="C4393" s="39" t="s">
        <v>190</v>
      </c>
      <c r="D4393" s="39" t="s">
        <v>22</v>
      </c>
      <c r="E4393" s="70" t="s">
        <v>49</v>
      </c>
      <c r="F4393" s="70" t="s">
        <v>32</v>
      </c>
      <c r="G4393" s="78">
        <v>43472</v>
      </c>
      <c r="H4393" s="78">
        <v>45962</v>
      </c>
      <c r="I4393" s="69">
        <v>50768660.109999999</v>
      </c>
      <c r="J4393" s="70">
        <v>0</v>
      </c>
      <c r="K4393" s="71">
        <v>0.99299999999999999</v>
      </c>
      <c r="L4393" s="70">
        <v>0</v>
      </c>
      <c r="M4393" s="71">
        <v>0.73399999999999999</v>
      </c>
      <c r="N4393" s="72"/>
      <c r="O4393" s="73">
        <f>MIN(1,MAX(0,(1/(1+EXP(-(Assumptions!$B$5 + Assumptions!$B$6*$N4393))))*Assumptions!$B$3))</f>
        <v>3.9165722796764356E-2</v>
      </c>
      <c r="P4393" s="73">
        <f>VLOOKUP($F4393,Assumptions!$A$23:$B$27,2,FALSE)*Assumptions!$B$4</f>
        <v>0.5</v>
      </c>
      <c r="Q4393" s="74">
        <f t="shared" si="136"/>
        <v>994195.63431570411</v>
      </c>
      <c r="R4393" s="75" t="str">
        <f>IF($O4393&lt;Assumptions!$B$17,"A",IF($O4393&lt;Assumptions!$B$18,"B",IF($O4393&lt;Assumptions!$B$19,"C",IF($O4393&lt;Assumptions!$B$20,"D","E"))))</f>
        <v>B</v>
      </c>
      <c r="S4393" s="75">
        <f t="shared" si="137"/>
        <v>0</v>
      </c>
    </row>
    <row r="4394" spans="1:19" ht="17.399999999999999" x14ac:dyDescent="0.3">
      <c r="A4394" s="39" t="s">
        <v>815</v>
      </c>
      <c r="B4394" s="39" t="s">
        <v>58</v>
      </c>
      <c r="C4394" s="39" t="s">
        <v>190</v>
      </c>
      <c r="D4394" s="39" t="s">
        <v>22</v>
      </c>
      <c r="E4394" s="70" t="s">
        <v>49</v>
      </c>
      <c r="F4394" s="70" t="s">
        <v>32</v>
      </c>
      <c r="G4394" s="78">
        <v>43472</v>
      </c>
      <c r="H4394" s="78">
        <v>45992</v>
      </c>
      <c r="I4394" s="69">
        <v>49819165.189999998</v>
      </c>
      <c r="J4394" s="70">
        <v>0</v>
      </c>
      <c r="K4394" s="71">
        <v>0.96299999999999997</v>
      </c>
      <c r="L4394" s="70">
        <v>0</v>
      </c>
      <c r="M4394" s="71">
        <v>0.73399999999999999</v>
      </c>
      <c r="N4394" s="72"/>
      <c r="O4394" s="73">
        <f>MIN(1,MAX(0,(1/(1+EXP(-(Assumptions!$B$5 + Assumptions!$B$6*$N4394))))*Assumptions!$B$3))</f>
        <v>3.9165722796764356E-2</v>
      </c>
      <c r="P4394" s="73">
        <f>VLOOKUP($F4394,Assumptions!$A$23:$B$27,2,FALSE)*Assumptions!$B$4</f>
        <v>0.5</v>
      </c>
      <c r="Q4394" s="74">
        <f t="shared" si="136"/>
        <v>975601.80689887609</v>
      </c>
      <c r="R4394" s="75" t="str">
        <f>IF($O4394&lt;Assumptions!$B$17,"A",IF($O4394&lt;Assumptions!$B$18,"B",IF($O4394&lt;Assumptions!$B$19,"C",IF($O4394&lt;Assumptions!$B$20,"D","E"))))</f>
        <v>B</v>
      </c>
      <c r="S4394" s="75">
        <f t="shared" si="137"/>
        <v>0</v>
      </c>
    </row>
    <row r="4395" spans="1:19" ht="17.399999999999999" x14ac:dyDescent="0.3">
      <c r="A4395" s="39" t="s">
        <v>816</v>
      </c>
      <c r="B4395" s="39" t="s">
        <v>80</v>
      </c>
      <c r="C4395" s="39" t="s">
        <v>190</v>
      </c>
      <c r="D4395" s="39" t="s">
        <v>30</v>
      </c>
      <c r="E4395" s="70" t="s">
        <v>31</v>
      </c>
      <c r="F4395" s="70" t="s">
        <v>36</v>
      </c>
      <c r="G4395" s="78">
        <v>43775</v>
      </c>
      <c r="H4395" s="78">
        <v>45658</v>
      </c>
      <c r="I4395" s="69">
        <v>37977399.350000001</v>
      </c>
      <c r="J4395" s="70">
        <v>65</v>
      </c>
      <c r="K4395" s="71">
        <v>0.753</v>
      </c>
      <c r="L4395" s="70">
        <v>0</v>
      </c>
      <c r="M4395" s="71">
        <v>0.98</v>
      </c>
      <c r="N4395" s="72"/>
      <c r="O4395" s="73">
        <f>MIN(1,MAX(0,(1/(1+EXP(-(Assumptions!$B$5 + Assumptions!$B$6*$N4395))))*Assumptions!$B$3))</f>
        <v>3.9165722796764356E-2</v>
      </c>
      <c r="P4395" s="73">
        <f>VLOOKUP($F4395,Assumptions!$A$23:$B$27,2,FALSE)*Assumptions!$B$4</f>
        <v>0.55000000000000004</v>
      </c>
      <c r="Q4395" s="74">
        <f t="shared" si="136"/>
        <v>818076.76251626539</v>
      </c>
      <c r="R4395" s="75" t="str">
        <f>IF($O4395&lt;Assumptions!$B$17,"A",IF($O4395&lt;Assumptions!$B$18,"B",IF($O4395&lt;Assumptions!$B$19,"C",IF($O4395&lt;Assumptions!$B$20,"D","E"))))</f>
        <v>B</v>
      </c>
      <c r="S4395" s="75">
        <f t="shared" si="137"/>
        <v>0</v>
      </c>
    </row>
    <row r="4396" spans="1:19" ht="17.399999999999999" x14ac:dyDescent="0.3">
      <c r="A4396" s="39" t="s">
        <v>816</v>
      </c>
      <c r="B4396" s="39" t="s">
        <v>80</v>
      </c>
      <c r="C4396" s="39" t="s">
        <v>190</v>
      </c>
      <c r="D4396" s="39" t="s">
        <v>30</v>
      </c>
      <c r="E4396" s="70" t="s">
        <v>31</v>
      </c>
      <c r="F4396" s="70" t="s">
        <v>36</v>
      </c>
      <c r="G4396" s="78">
        <v>43775</v>
      </c>
      <c r="H4396" s="78">
        <v>45689</v>
      </c>
      <c r="I4396" s="69">
        <v>37285498.859999999</v>
      </c>
      <c r="J4396" s="70">
        <v>95</v>
      </c>
      <c r="K4396" s="71">
        <v>0.372</v>
      </c>
      <c r="L4396" s="70">
        <v>0</v>
      </c>
      <c r="M4396" s="71">
        <v>0.98</v>
      </c>
      <c r="N4396" s="72"/>
      <c r="O4396" s="73">
        <f>MIN(1,MAX(0,(1/(1+EXP(-(Assumptions!$B$5 + Assumptions!$B$6*$N4396))))*Assumptions!$B$3))</f>
        <v>3.9165722796764356E-2</v>
      </c>
      <c r="P4396" s="73">
        <f>VLOOKUP($F4396,Assumptions!$A$23:$B$27,2,FALSE)*Assumptions!$B$4</f>
        <v>0.55000000000000004</v>
      </c>
      <c r="Q4396" s="74">
        <f t="shared" si="136"/>
        <v>803172.43197940837</v>
      </c>
      <c r="R4396" s="75" t="str">
        <f>IF($O4396&lt;Assumptions!$B$17,"A",IF($O4396&lt;Assumptions!$B$18,"B",IF($O4396&lt;Assumptions!$B$19,"C",IF($O4396&lt;Assumptions!$B$20,"D","E"))))</f>
        <v>B</v>
      </c>
      <c r="S4396" s="75">
        <f t="shared" si="137"/>
        <v>0</v>
      </c>
    </row>
    <row r="4397" spans="1:19" ht="17.399999999999999" x14ac:dyDescent="0.3">
      <c r="A4397" s="39" t="s">
        <v>816</v>
      </c>
      <c r="B4397" s="39" t="s">
        <v>80</v>
      </c>
      <c r="C4397" s="39" t="s">
        <v>190</v>
      </c>
      <c r="D4397" s="39" t="s">
        <v>30</v>
      </c>
      <c r="E4397" s="70" t="s">
        <v>31</v>
      </c>
      <c r="F4397" s="70" t="s">
        <v>36</v>
      </c>
      <c r="G4397" s="78">
        <v>43775</v>
      </c>
      <c r="H4397" s="78">
        <v>45717</v>
      </c>
      <c r="I4397" s="69">
        <v>36551039.579999998</v>
      </c>
      <c r="J4397" s="70">
        <v>35</v>
      </c>
      <c r="K4397" s="71">
        <v>0.80700000000000005</v>
      </c>
      <c r="L4397" s="70">
        <v>0</v>
      </c>
      <c r="M4397" s="71">
        <v>0.98</v>
      </c>
      <c r="N4397" s="72"/>
      <c r="O4397" s="73">
        <f>MIN(1,MAX(0,(1/(1+EXP(-(Assumptions!$B$5 + Assumptions!$B$6*$N4397))))*Assumptions!$B$3))</f>
        <v>3.9165722796764356E-2</v>
      </c>
      <c r="P4397" s="73">
        <f>VLOOKUP($F4397,Assumptions!$A$23:$B$27,2,FALSE)*Assumptions!$B$4</f>
        <v>0.55000000000000004</v>
      </c>
      <c r="Q4397" s="74">
        <f t="shared" si="136"/>
        <v>787351.33626811334</v>
      </c>
      <c r="R4397" s="75" t="str">
        <f>IF($O4397&lt;Assumptions!$B$17,"A",IF($O4397&lt;Assumptions!$B$18,"B",IF($O4397&lt;Assumptions!$B$19,"C",IF($O4397&lt;Assumptions!$B$20,"D","E"))))</f>
        <v>B</v>
      </c>
      <c r="S4397" s="75">
        <f t="shared" si="137"/>
        <v>0</v>
      </c>
    </row>
    <row r="4398" spans="1:19" ht="17.399999999999999" x14ac:dyDescent="0.3">
      <c r="A4398" s="39" t="s">
        <v>816</v>
      </c>
      <c r="B4398" s="39" t="s">
        <v>80</v>
      </c>
      <c r="C4398" s="39" t="s">
        <v>190</v>
      </c>
      <c r="D4398" s="39" t="s">
        <v>30</v>
      </c>
      <c r="E4398" s="70" t="s">
        <v>31</v>
      </c>
      <c r="F4398" s="70" t="s">
        <v>36</v>
      </c>
      <c r="G4398" s="78">
        <v>43775</v>
      </c>
      <c r="H4398" s="78">
        <v>45748</v>
      </c>
      <c r="I4398" s="69">
        <v>36005744.18</v>
      </c>
      <c r="J4398" s="70">
        <v>15</v>
      </c>
      <c r="K4398" s="71">
        <v>0.99</v>
      </c>
      <c r="L4398" s="70">
        <v>0</v>
      </c>
      <c r="M4398" s="71">
        <v>0.98</v>
      </c>
      <c r="N4398" s="72"/>
      <c r="O4398" s="73">
        <f>MIN(1,MAX(0,(1/(1+EXP(-(Assumptions!$B$5 + Assumptions!$B$6*$N4398))))*Assumptions!$B$3))</f>
        <v>3.9165722796764356E-2</v>
      </c>
      <c r="P4398" s="73">
        <f>VLOOKUP($F4398,Assumptions!$A$23:$B$27,2,FALSE)*Assumptions!$B$4</f>
        <v>0.55000000000000004</v>
      </c>
      <c r="Q4398" s="74">
        <f t="shared" si="136"/>
        <v>775605.04760480032</v>
      </c>
      <c r="R4398" s="75" t="str">
        <f>IF($O4398&lt;Assumptions!$B$17,"A",IF($O4398&lt;Assumptions!$B$18,"B",IF($O4398&lt;Assumptions!$B$19,"C",IF($O4398&lt;Assumptions!$B$20,"D","E"))))</f>
        <v>B</v>
      </c>
      <c r="S4398" s="75">
        <f t="shared" si="137"/>
        <v>0</v>
      </c>
    </row>
    <row r="4399" spans="1:19" ht="17.399999999999999" x14ac:dyDescent="0.3">
      <c r="A4399" s="39" t="s">
        <v>816</v>
      </c>
      <c r="B4399" s="39" t="s">
        <v>80</v>
      </c>
      <c r="C4399" s="39" t="s">
        <v>190</v>
      </c>
      <c r="D4399" s="39" t="s">
        <v>30</v>
      </c>
      <c r="E4399" s="70" t="s">
        <v>31</v>
      </c>
      <c r="F4399" s="70" t="s">
        <v>36</v>
      </c>
      <c r="G4399" s="78">
        <v>43775</v>
      </c>
      <c r="H4399" s="78">
        <v>45778</v>
      </c>
      <c r="I4399" s="69">
        <v>35460182.240000002</v>
      </c>
      <c r="J4399" s="70">
        <v>35</v>
      </c>
      <c r="K4399" s="71">
        <v>0.44700000000000001</v>
      </c>
      <c r="L4399" s="70">
        <v>0</v>
      </c>
      <c r="M4399" s="71">
        <v>0.98</v>
      </c>
      <c r="N4399" s="72"/>
      <c r="O4399" s="73">
        <f>MIN(1,MAX(0,(1/(1+EXP(-(Assumptions!$B$5 + Assumptions!$B$6*$N4399))))*Assumptions!$B$3))</f>
        <v>3.9165722796764356E-2</v>
      </c>
      <c r="P4399" s="73">
        <f>VLOOKUP($F4399,Assumptions!$A$23:$B$27,2,FALSE)*Assumptions!$B$4</f>
        <v>0.55000000000000004</v>
      </c>
      <c r="Q4399" s="74">
        <f t="shared" si="136"/>
        <v>763853.01736402267</v>
      </c>
      <c r="R4399" s="75" t="str">
        <f>IF($O4399&lt;Assumptions!$B$17,"A",IF($O4399&lt;Assumptions!$B$18,"B",IF($O4399&lt;Assumptions!$B$19,"C",IF($O4399&lt;Assumptions!$B$20,"D","E"))))</f>
        <v>B</v>
      </c>
      <c r="S4399" s="75">
        <f t="shared" si="137"/>
        <v>0</v>
      </c>
    </row>
    <row r="4400" spans="1:19" ht="17.399999999999999" x14ac:dyDescent="0.3">
      <c r="A4400" s="39" t="s">
        <v>816</v>
      </c>
      <c r="B4400" s="39" t="s">
        <v>80</v>
      </c>
      <c r="C4400" s="39" t="s">
        <v>190</v>
      </c>
      <c r="D4400" s="39" t="s">
        <v>30</v>
      </c>
      <c r="E4400" s="70" t="s">
        <v>31</v>
      </c>
      <c r="F4400" s="70" t="s">
        <v>36</v>
      </c>
      <c r="G4400" s="78">
        <v>43775</v>
      </c>
      <c r="H4400" s="78">
        <v>45809</v>
      </c>
      <c r="I4400" s="69">
        <v>34956018.82</v>
      </c>
      <c r="J4400" s="70">
        <v>95</v>
      </c>
      <c r="K4400" s="71">
        <v>0.48099999999999998</v>
      </c>
      <c r="L4400" s="70">
        <v>0</v>
      </c>
      <c r="M4400" s="71">
        <v>0.98</v>
      </c>
      <c r="N4400" s="72"/>
      <c r="O4400" s="73">
        <f>MIN(1,MAX(0,(1/(1+EXP(-(Assumptions!$B$5 + Assumptions!$B$6*$N4400))))*Assumptions!$B$3))</f>
        <v>3.9165722796764356E-2</v>
      </c>
      <c r="P4400" s="73">
        <f>VLOOKUP($F4400,Assumptions!$A$23:$B$27,2,FALSE)*Assumptions!$B$4</f>
        <v>0.55000000000000004</v>
      </c>
      <c r="Q4400" s="74">
        <f t="shared" si="136"/>
        <v>752992.75875042891</v>
      </c>
      <c r="R4400" s="75" t="str">
        <f>IF($O4400&lt;Assumptions!$B$17,"A",IF($O4400&lt;Assumptions!$B$18,"B",IF($O4400&lt;Assumptions!$B$19,"C",IF($O4400&lt;Assumptions!$B$20,"D","E"))))</f>
        <v>B</v>
      </c>
      <c r="S4400" s="75">
        <f t="shared" si="137"/>
        <v>0</v>
      </c>
    </row>
    <row r="4401" spans="1:19" ht="17.399999999999999" x14ac:dyDescent="0.3">
      <c r="A4401" s="39" t="s">
        <v>816</v>
      </c>
      <c r="B4401" s="39" t="s">
        <v>80</v>
      </c>
      <c r="C4401" s="39" t="s">
        <v>190</v>
      </c>
      <c r="D4401" s="39" t="s">
        <v>30</v>
      </c>
      <c r="E4401" s="70" t="s">
        <v>31</v>
      </c>
      <c r="F4401" s="70" t="s">
        <v>36</v>
      </c>
      <c r="G4401" s="78">
        <v>43775</v>
      </c>
      <c r="H4401" s="78">
        <v>45839</v>
      </c>
      <c r="I4401" s="69">
        <v>34464320.640000001</v>
      </c>
      <c r="J4401" s="70">
        <v>0</v>
      </c>
      <c r="K4401" s="71">
        <v>0.98799999999999999</v>
      </c>
      <c r="L4401" s="70">
        <v>0</v>
      </c>
      <c r="M4401" s="71">
        <v>0.98</v>
      </c>
      <c r="N4401" s="72"/>
      <c r="O4401" s="73">
        <f>MIN(1,MAX(0,(1/(1+EXP(-(Assumptions!$B$5 + Assumptions!$B$6*$N4401))))*Assumptions!$B$3))</f>
        <v>3.9165722796764356E-2</v>
      </c>
      <c r="P4401" s="73">
        <f>VLOOKUP($F4401,Assumptions!$A$23:$B$27,2,FALSE)*Assumptions!$B$4</f>
        <v>0.55000000000000004</v>
      </c>
      <c r="Q4401" s="74">
        <f t="shared" si="136"/>
        <v>742401.01571077446</v>
      </c>
      <c r="R4401" s="75" t="str">
        <f>IF($O4401&lt;Assumptions!$B$17,"A",IF($O4401&lt;Assumptions!$B$18,"B",IF($O4401&lt;Assumptions!$B$19,"C",IF($O4401&lt;Assumptions!$B$20,"D","E"))))</f>
        <v>B</v>
      </c>
      <c r="S4401" s="75">
        <f t="shared" si="137"/>
        <v>0</v>
      </c>
    </row>
    <row r="4402" spans="1:19" ht="17.399999999999999" x14ac:dyDescent="0.3">
      <c r="A4402" s="39" t="s">
        <v>816</v>
      </c>
      <c r="B4402" s="39" t="s">
        <v>80</v>
      </c>
      <c r="C4402" s="39" t="s">
        <v>190</v>
      </c>
      <c r="D4402" s="39" t="s">
        <v>30</v>
      </c>
      <c r="E4402" s="70" t="s">
        <v>31</v>
      </c>
      <c r="F4402" s="70" t="s">
        <v>36</v>
      </c>
      <c r="G4402" s="78">
        <v>43775</v>
      </c>
      <c r="H4402" s="78">
        <v>45870</v>
      </c>
      <c r="I4402" s="69">
        <v>33882381.859999999</v>
      </c>
      <c r="J4402" s="70">
        <v>0</v>
      </c>
      <c r="K4402" s="71">
        <v>1.1499999999999999</v>
      </c>
      <c r="L4402" s="70">
        <v>0</v>
      </c>
      <c r="M4402" s="71">
        <v>0.98</v>
      </c>
      <c r="N4402" s="72"/>
      <c r="O4402" s="73">
        <f>MIN(1,MAX(0,(1/(1+EXP(-(Assumptions!$B$5 + Assumptions!$B$6*$N4402))))*Assumptions!$B$3))</f>
        <v>3.9165722796764356E-2</v>
      </c>
      <c r="P4402" s="73">
        <f>VLOOKUP($F4402,Assumptions!$A$23:$B$27,2,FALSE)*Assumptions!$B$4</f>
        <v>0.55000000000000004</v>
      </c>
      <c r="Q4402" s="74">
        <f t="shared" si="136"/>
        <v>729865.38659258245</v>
      </c>
      <c r="R4402" s="75" t="str">
        <f>IF($O4402&lt;Assumptions!$B$17,"A",IF($O4402&lt;Assumptions!$B$18,"B",IF($O4402&lt;Assumptions!$B$19,"C",IF($O4402&lt;Assumptions!$B$20,"D","E"))))</f>
        <v>B</v>
      </c>
      <c r="S4402" s="75">
        <f t="shared" si="137"/>
        <v>0</v>
      </c>
    </row>
    <row r="4403" spans="1:19" ht="17.399999999999999" x14ac:dyDescent="0.3">
      <c r="A4403" s="39" t="s">
        <v>816</v>
      </c>
      <c r="B4403" s="39" t="s">
        <v>80</v>
      </c>
      <c r="C4403" s="39" t="s">
        <v>190</v>
      </c>
      <c r="D4403" s="39" t="s">
        <v>30</v>
      </c>
      <c r="E4403" s="70" t="s">
        <v>31</v>
      </c>
      <c r="F4403" s="70" t="s">
        <v>36</v>
      </c>
      <c r="G4403" s="78">
        <v>43775</v>
      </c>
      <c r="H4403" s="78">
        <v>45901</v>
      </c>
      <c r="I4403" s="69">
        <v>33298907.120000001</v>
      </c>
      <c r="J4403" s="70">
        <v>0</v>
      </c>
      <c r="K4403" s="71">
        <v>1.1120000000000001</v>
      </c>
      <c r="L4403" s="70">
        <v>0</v>
      </c>
      <c r="M4403" s="71">
        <v>0.98</v>
      </c>
      <c r="N4403" s="72"/>
      <c r="O4403" s="73">
        <f>MIN(1,MAX(0,(1/(1+EXP(-(Assumptions!$B$5 + Assumptions!$B$6*$N4403))))*Assumptions!$B$3))</f>
        <v>3.9165722796764356E-2</v>
      </c>
      <c r="P4403" s="73">
        <f>VLOOKUP($F4403,Assumptions!$A$23:$B$27,2,FALSE)*Assumptions!$B$4</f>
        <v>0.55000000000000004</v>
      </c>
      <c r="Q4403" s="74">
        <f t="shared" si="136"/>
        <v>717296.67113341775</v>
      </c>
      <c r="R4403" s="75" t="str">
        <f>IF($O4403&lt;Assumptions!$B$17,"A",IF($O4403&lt;Assumptions!$B$18,"B",IF($O4403&lt;Assumptions!$B$19,"C",IF($O4403&lt;Assumptions!$B$20,"D","E"))))</f>
        <v>B</v>
      </c>
      <c r="S4403" s="75">
        <f t="shared" si="137"/>
        <v>0</v>
      </c>
    </row>
    <row r="4404" spans="1:19" ht="17.399999999999999" x14ac:dyDescent="0.3">
      <c r="A4404" s="39" t="s">
        <v>816</v>
      </c>
      <c r="B4404" s="39" t="s">
        <v>80</v>
      </c>
      <c r="C4404" s="39" t="s">
        <v>190</v>
      </c>
      <c r="D4404" s="39" t="s">
        <v>30</v>
      </c>
      <c r="E4404" s="70" t="s">
        <v>31</v>
      </c>
      <c r="F4404" s="70" t="s">
        <v>36</v>
      </c>
      <c r="G4404" s="78">
        <v>43775</v>
      </c>
      <c r="H4404" s="78">
        <v>45931</v>
      </c>
      <c r="I4404" s="69">
        <v>32758505.300000001</v>
      </c>
      <c r="J4404" s="70">
        <v>0</v>
      </c>
      <c r="K4404" s="71">
        <v>1.0669999999999999</v>
      </c>
      <c r="L4404" s="70">
        <v>0</v>
      </c>
      <c r="M4404" s="71">
        <v>0.98</v>
      </c>
      <c r="N4404" s="72"/>
      <c r="O4404" s="73">
        <f>MIN(1,MAX(0,(1/(1+EXP(-(Assumptions!$B$5 + Assumptions!$B$6*$N4404))))*Assumptions!$B$3))</f>
        <v>3.9165722796764356E-2</v>
      </c>
      <c r="P4404" s="73">
        <f>VLOOKUP($F4404,Assumptions!$A$23:$B$27,2,FALSE)*Assumptions!$B$4</f>
        <v>0.55000000000000004</v>
      </c>
      <c r="Q4404" s="74">
        <f t="shared" si="136"/>
        <v>705655.79579887481</v>
      </c>
      <c r="R4404" s="75" t="str">
        <f>IF($O4404&lt;Assumptions!$B$17,"A",IF($O4404&lt;Assumptions!$B$18,"B",IF($O4404&lt;Assumptions!$B$19,"C",IF($O4404&lt;Assumptions!$B$20,"D","E"))))</f>
        <v>B</v>
      </c>
      <c r="S4404" s="75">
        <f t="shared" si="137"/>
        <v>0</v>
      </c>
    </row>
    <row r="4405" spans="1:19" ht="17.399999999999999" x14ac:dyDescent="0.3">
      <c r="A4405" s="39" t="s">
        <v>816</v>
      </c>
      <c r="B4405" s="39" t="s">
        <v>80</v>
      </c>
      <c r="C4405" s="39" t="s">
        <v>190</v>
      </c>
      <c r="D4405" s="39" t="s">
        <v>30</v>
      </c>
      <c r="E4405" s="70" t="s">
        <v>31</v>
      </c>
      <c r="F4405" s="70" t="s">
        <v>36</v>
      </c>
      <c r="G4405" s="78">
        <v>43775</v>
      </c>
      <c r="H4405" s="78">
        <v>45962</v>
      </c>
      <c r="I4405" s="69">
        <v>32758505.300000001</v>
      </c>
      <c r="J4405" s="70">
        <v>185</v>
      </c>
      <c r="K4405" s="71">
        <v>0.112</v>
      </c>
      <c r="L4405" s="70">
        <v>0</v>
      </c>
      <c r="M4405" s="71">
        <v>0.98</v>
      </c>
      <c r="N4405" s="72"/>
      <c r="O4405" s="73">
        <f>MIN(1,MAX(0,(1/(1+EXP(-(Assumptions!$B$5 + Assumptions!$B$6*$N4405))))*Assumptions!$B$3))</f>
        <v>3.9165722796764356E-2</v>
      </c>
      <c r="P4405" s="73">
        <f>VLOOKUP($F4405,Assumptions!$A$23:$B$27,2,FALSE)*Assumptions!$B$4</f>
        <v>0.55000000000000004</v>
      </c>
      <c r="Q4405" s="74">
        <f t="shared" si="136"/>
        <v>705655.79579887481</v>
      </c>
      <c r="R4405" s="75" t="str">
        <f>IF($O4405&lt;Assumptions!$B$17,"A",IF($O4405&lt;Assumptions!$B$18,"B",IF($O4405&lt;Assumptions!$B$19,"C",IF($O4405&lt;Assumptions!$B$20,"D","E"))))</f>
        <v>B</v>
      </c>
      <c r="S4405" s="75">
        <f t="shared" si="137"/>
        <v>1</v>
      </c>
    </row>
    <row r="4406" spans="1:19" ht="17.399999999999999" x14ac:dyDescent="0.3">
      <c r="A4406" s="39" t="s">
        <v>816</v>
      </c>
      <c r="B4406" s="39" t="s">
        <v>80</v>
      </c>
      <c r="C4406" s="39" t="s">
        <v>190</v>
      </c>
      <c r="D4406" s="39" t="s">
        <v>30</v>
      </c>
      <c r="E4406" s="70" t="s">
        <v>31</v>
      </c>
      <c r="F4406" s="70" t="s">
        <v>36</v>
      </c>
      <c r="G4406" s="78">
        <v>43775</v>
      </c>
      <c r="H4406" s="78">
        <v>45992</v>
      </c>
      <c r="I4406" s="69">
        <v>32758505.300000001</v>
      </c>
      <c r="J4406" s="70">
        <v>999</v>
      </c>
      <c r="K4406" s="71">
        <v>0.112</v>
      </c>
      <c r="L4406" s="70">
        <v>0</v>
      </c>
      <c r="M4406" s="71">
        <v>0.98</v>
      </c>
      <c r="N4406" s="72"/>
      <c r="O4406" s="73">
        <f>MIN(1,MAX(0,(1/(1+EXP(-(Assumptions!$B$5 + Assumptions!$B$6*$N4406))))*Assumptions!$B$3))</f>
        <v>3.9165722796764356E-2</v>
      </c>
      <c r="P4406" s="73">
        <f>VLOOKUP($F4406,Assumptions!$A$23:$B$27,2,FALSE)*Assumptions!$B$4</f>
        <v>0.55000000000000004</v>
      </c>
      <c r="Q4406" s="74">
        <f t="shared" si="136"/>
        <v>705655.79579887481</v>
      </c>
      <c r="R4406" s="75" t="str">
        <f>IF($O4406&lt;Assumptions!$B$17,"A",IF($O4406&lt;Assumptions!$B$18,"B",IF($O4406&lt;Assumptions!$B$19,"C",IF($O4406&lt;Assumptions!$B$20,"D","E"))))</f>
        <v>B</v>
      </c>
      <c r="S4406" s="75">
        <f t="shared" si="137"/>
        <v>1</v>
      </c>
    </row>
    <row r="4407" spans="1:19" ht="17.399999999999999" x14ac:dyDescent="0.3">
      <c r="A4407" s="39" t="s">
        <v>817</v>
      </c>
      <c r="B4407" s="39" t="s">
        <v>33</v>
      </c>
      <c r="C4407" s="39" t="s">
        <v>135</v>
      </c>
      <c r="D4407" s="39" t="s">
        <v>34</v>
      </c>
      <c r="E4407" s="70" t="s">
        <v>31</v>
      </c>
      <c r="F4407" s="70" t="s">
        <v>40</v>
      </c>
      <c r="G4407" s="78">
        <v>44248</v>
      </c>
      <c r="H4407" s="78">
        <v>45658</v>
      </c>
      <c r="I4407" s="69">
        <v>3114336.14</v>
      </c>
      <c r="J4407" s="70">
        <v>35</v>
      </c>
      <c r="K4407" s="71">
        <v>0.502</v>
      </c>
      <c r="L4407" s="70">
        <v>0</v>
      </c>
      <c r="M4407" s="71">
        <v>0.76300000000000001</v>
      </c>
      <c r="N4407" s="72"/>
      <c r="O4407" s="73">
        <f>MIN(1,MAX(0,(1/(1+EXP(-(Assumptions!$B$5 + Assumptions!$B$6*$N4407))))*Assumptions!$B$3))</f>
        <v>3.9165722796764356E-2</v>
      </c>
      <c r="P4407" s="73">
        <f>VLOOKUP($F4407,Assumptions!$A$23:$B$27,2,FALSE)*Assumptions!$B$4</f>
        <v>0.7</v>
      </c>
      <c r="Q4407" s="74">
        <f t="shared" si="136"/>
        <v>85382.658168629583</v>
      </c>
      <c r="R4407" s="75" t="str">
        <f>IF($O4407&lt;Assumptions!$B$17,"A",IF($O4407&lt;Assumptions!$B$18,"B",IF($O4407&lt;Assumptions!$B$19,"C",IF($O4407&lt;Assumptions!$B$20,"D","E"))))</f>
        <v>B</v>
      </c>
      <c r="S4407" s="75">
        <f t="shared" si="137"/>
        <v>0</v>
      </c>
    </row>
    <row r="4408" spans="1:19" ht="17.399999999999999" x14ac:dyDescent="0.3">
      <c r="A4408" s="39" t="s">
        <v>817</v>
      </c>
      <c r="B4408" s="39" t="s">
        <v>33</v>
      </c>
      <c r="C4408" s="39" t="s">
        <v>135</v>
      </c>
      <c r="D4408" s="39" t="s">
        <v>34</v>
      </c>
      <c r="E4408" s="70" t="s">
        <v>31</v>
      </c>
      <c r="F4408" s="70" t="s">
        <v>40</v>
      </c>
      <c r="G4408" s="78">
        <v>44248</v>
      </c>
      <c r="H4408" s="78">
        <v>45689</v>
      </c>
      <c r="I4408" s="69">
        <v>3031876.03</v>
      </c>
      <c r="J4408" s="70">
        <v>0</v>
      </c>
      <c r="K4408" s="71">
        <v>1.0569999999999999</v>
      </c>
      <c r="L4408" s="70">
        <v>0</v>
      </c>
      <c r="M4408" s="71">
        <v>0.76300000000000001</v>
      </c>
      <c r="N4408" s="72"/>
      <c r="O4408" s="73">
        <f>MIN(1,MAX(0,(1/(1+EXP(-(Assumptions!$B$5 + Assumptions!$B$6*$N4408))))*Assumptions!$B$3))</f>
        <v>3.9165722796764356E-2</v>
      </c>
      <c r="P4408" s="73">
        <f>VLOOKUP($F4408,Assumptions!$A$23:$B$27,2,FALSE)*Assumptions!$B$4</f>
        <v>0.7</v>
      </c>
      <c r="Q4408" s="74">
        <f t="shared" si="136"/>
        <v>83121.931301594086</v>
      </c>
      <c r="R4408" s="75" t="str">
        <f>IF($O4408&lt;Assumptions!$B$17,"A",IF($O4408&lt;Assumptions!$B$18,"B",IF($O4408&lt;Assumptions!$B$19,"C",IF($O4408&lt;Assumptions!$B$20,"D","E"))))</f>
        <v>B</v>
      </c>
      <c r="S4408" s="75">
        <f t="shared" si="137"/>
        <v>0</v>
      </c>
    </row>
    <row r="4409" spans="1:19" ht="17.399999999999999" x14ac:dyDescent="0.3">
      <c r="A4409" s="39" t="s">
        <v>817</v>
      </c>
      <c r="B4409" s="39" t="s">
        <v>33</v>
      </c>
      <c r="C4409" s="39" t="s">
        <v>135</v>
      </c>
      <c r="D4409" s="39" t="s">
        <v>34</v>
      </c>
      <c r="E4409" s="70" t="s">
        <v>31</v>
      </c>
      <c r="F4409" s="70" t="s">
        <v>40</v>
      </c>
      <c r="G4409" s="78">
        <v>44248</v>
      </c>
      <c r="H4409" s="78">
        <v>45717</v>
      </c>
      <c r="I4409" s="69">
        <v>2950901.15</v>
      </c>
      <c r="J4409" s="70">
        <v>0</v>
      </c>
      <c r="K4409" s="71">
        <v>1.107</v>
      </c>
      <c r="L4409" s="70">
        <v>0</v>
      </c>
      <c r="M4409" s="71">
        <v>0.76300000000000001</v>
      </c>
      <c r="N4409" s="72"/>
      <c r="O4409" s="73">
        <f>MIN(1,MAX(0,(1/(1+EXP(-(Assumptions!$B$5 + Assumptions!$B$6*$N4409))))*Assumptions!$B$3))</f>
        <v>3.9165722796764356E-2</v>
      </c>
      <c r="P4409" s="73">
        <f>VLOOKUP($F4409,Assumptions!$A$23:$B$27,2,FALSE)*Assumptions!$B$4</f>
        <v>0.7</v>
      </c>
      <c r="Q4409" s="74">
        <f t="shared" si="136"/>
        <v>80901.923509087195</v>
      </c>
      <c r="R4409" s="75" t="str">
        <f>IF($O4409&lt;Assumptions!$B$17,"A",IF($O4409&lt;Assumptions!$B$18,"B",IF($O4409&lt;Assumptions!$B$19,"C",IF($O4409&lt;Assumptions!$B$20,"D","E"))))</f>
        <v>B</v>
      </c>
      <c r="S4409" s="75">
        <f t="shared" si="137"/>
        <v>0</v>
      </c>
    </row>
    <row r="4410" spans="1:19" ht="17.399999999999999" x14ac:dyDescent="0.3">
      <c r="A4410" s="39" t="s">
        <v>817</v>
      </c>
      <c r="B4410" s="39" t="s">
        <v>33</v>
      </c>
      <c r="C4410" s="39" t="s">
        <v>135</v>
      </c>
      <c r="D4410" s="39" t="s">
        <v>34</v>
      </c>
      <c r="E4410" s="70" t="s">
        <v>31</v>
      </c>
      <c r="F4410" s="70" t="s">
        <v>40</v>
      </c>
      <c r="G4410" s="78">
        <v>44248</v>
      </c>
      <c r="H4410" s="78">
        <v>45748</v>
      </c>
      <c r="I4410" s="69">
        <v>2866959.2</v>
      </c>
      <c r="J4410" s="70">
        <v>0</v>
      </c>
      <c r="K4410" s="71">
        <v>0.96299999999999997</v>
      </c>
      <c r="L4410" s="70">
        <v>0</v>
      </c>
      <c r="M4410" s="71">
        <v>0.76300000000000001</v>
      </c>
      <c r="N4410" s="72"/>
      <c r="O4410" s="73">
        <f>MIN(1,MAX(0,(1/(1+EXP(-(Assumptions!$B$5 + Assumptions!$B$6*$N4410))))*Assumptions!$B$3))</f>
        <v>3.9165722796764356E-2</v>
      </c>
      <c r="P4410" s="73">
        <f>VLOOKUP($F4410,Assumptions!$A$23:$B$27,2,FALSE)*Assumptions!$B$4</f>
        <v>0.7</v>
      </c>
      <c r="Q4410" s="74">
        <f t="shared" si="136"/>
        <v>78600.570507783312</v>
      </c>
      <c r="R4410" s="75" t="str">
        <f>IF($O4410&lt;Assumptions!$B$17,"A",IF($O4410&lt;Assumptions!$B$18,"B",IF($O4410&lt;Assumptions!$B$19,"C",IF($O4410&lt;Assumptions!$B$20,"D","E"))))</f>
        <v>B</v>
      </c>
      <c r="S4410" s="75">
        <f t="shared" si="137"/>
        <v>0</v>
      </c>
    </row>
    <row r="4411" spans="1:19" ht="17.399999999999999" x14ac:dyDescent="0.3">
      <c r="A4411" s="39" t="s">
        <v>817</v>
      </c>
      <c r="B4411" s="39" t="s">
        <v>33</v>
      </c>
      <c r="C4411" s="39" t="s">
        <v>135</v>
      </c>
      <c r="D4411" s="39" t="s">
        <v>34</v>
      </c>
      <c r="E4411" s="70" t="s">
        <v>31</v>
      </c>
      <c r="F4411" s="70" t="s">
        <v>40</v>
      </c>
      <c r="G4411" s="78">
        <v>44248</v>
      </c>
      <c r="H4411" s="78">
        <v>45778</v>
      </c>
      <c r="I4411" s="69">
        <v>2787846.9</v>
      </c>
      <c r="J4411" s="70">
        <v>0</v>
      </c>
      <c r="K4411" s="71">
        <v>1.117</v>
      </c>
      <c r="L4411" s="70">
        <v>0</v>
      </c>
      <c r="M4411" s="71">
        <v>0.76300000000000001</v>
      </c>
      <c r="N4411" s="72"/>
      <c r="O4411" s="73">
        <f>MIN(1,MAX(0,(1/(1+EXP(-(Assumptions!$B$5 + Assumptions!$B$6*$N4411))))*Assumptions!$B$3))</f>
        <v>3.9165722796764356E-2</v>
      </c>
      <c r="P4411" s="73">
        <f>VLOOKUP($F4411,Assumptions!$A$23:$B$27,2,FALSE)*Assumptions!$B$4</f>
        <v>0.7</v>
      </c>
      <c r="Q4411" s="74">
        <f t="shared" si="136"/>
        <v>76431.627219653179</v>
      </c>
      <c r="R4411" s="75" t="str">
        <f>IF($O4411&lt;Assumptions!$B$17,"A",IF($O4411&lt;Assumptions!$B$18,"B",IF($O4411&lt;Assumptions!$B$19,"C",IF($O4411&lt;Assumptions!$B$20,"D","E"))))</f>
        <v>B</v>
      </c>
      <c r="S4411" s="75">
        <f t="shared" si="137"/>
        <v>0</v>
      </c>
    </row>
    <row r="4412" spans="1:19" ht="17.399999999999999" x14ac:dyDescent="0.3">
      <c r="A4412" s="39" t="s">
        <v>817</v>
      </c>
      <c r="B4412" s="39" t="s">
        <v>33</v>
      </c>
      <c r="C4412" s="39" t="s">
        <v>135</v>
      </c>
      <c r="D4412" s="39" t="s">
        <v>34</v>
      </c>
      <c r="E4412" s="70" t="s">
        <v>31</v>
      </c>
      <c r="F4412" s="70" t="s">
        <v>40</v>
      </c>
      <c r="G4412" s="78">
        <v>44248</v>
      </c>
      <c r="H4412" s="78">
        <v>45809</v>
      </c>
      <c r="I4412" s="69">
        <v>2713075.49</v>
      </c>
      <c r="J4412" s="70">
        <v>0</v>
      </c>
      <c r="K4412" s="71">
        <v>0.98799999999999999</v>
      </c>
      <c r="L4412" s="70">
        <v>0</v>
      </c>
      <c r="M4412" s="71">
        <v>0.76300000000000001</v>
      </c>
      <c r="N4412" s="72"/>
      <c r="O4412" s="73">
        <f>MIN(1,MAX(0,(1/(1+EXP(-(Assumptions!$B$5 + Assumptions!$B$6*$N4412))))*Assumptions!$B$3))</f>
        <v>3.9165722796764356E-2</v>
      </c>
      <c r="P4412" s="73">
        <f>VLOOKUP($F4412,Assumptions!$A$23:$B$27,2,FALSE)*Assumptions!$B$4</f>
        <v>0.7</v>
      </c>
      <c r="Q4412" s="74">
        <f t="shared" si="136"/>
        <v>74381.693797624932</v>
      </c>
      <c r="R4412" s="75" t="str">
        <f>IF($O4412&lt;Assumptions!$B$17,"A",IF($O4412&lt;Assumptions!$B$18,"B",IF($O4412&lt;Assumptions!$B$19,"C",IF($O4412&lt;Assumptions!$B$20,"D","E"))))</f>
        <v>B</v>
      </c>
      <c r="S4412" s="75">
        <f t="shared" si="137"/>
        <v>0</v>
      </c>
    </row>
    <row r="4413" spans="1:19" ht="17.399999999999999" x14ac:dyDescent="0.3">
      <c r="A4413" s="39" t="s">
        <v>817</v>
      </c>
      <c r="B4413" s="39" t="s">
        <v>33</v>
      </c>
      <c r="C4413" s="39" t="s">
        <v>135</v>
      </c>
      <c r="D4413" s="39" t="s">
        <v>34</v>
      </c>
      <c r="E4413" s="70" t="s">
        <v>31</v>
      </c>
      <c r="F4413" s="70" t="s">
        <v>40</v>
      </c>
      <c r="G4413" s="78">
        <v>44248</v>
      </c>
      <c r="H4413" s="78">
        <v>45839</v>
      </c>
      <c r="I4413" s="69">
        <v>2629517.91</v>
      </c>
      <c r="J4413" s="70">
        <v>35</v>
      </c>
      <c r="K4413" s="71">
        <v>0.76400000000000001</v>
      </c>
      <c r="L4413" s="70">
        <v>0</v>
      </c>
      <c r="M4413" s="71">
        <v>0.76300000000000001</v>
      </c>
      <c r="N4413" s="72"/>
      <c r="O4413" s="73">
        <f>MIN(1,MAX(0,(1/(1+EXP(-(Assumptions!$B$5 + Assumptions!$B$6*$N4413))))*Assumptions!$B$3))</f>
        <v>3.9165722796764356E-2</v>
      </c>
      <c r="P4413" s="73">
        <f>VLOOKUP($F4413,Assumptions!$A$23:$B$27,2,FALSE)*Assumptions!$B$4</f>
        <v>0.7</v>
      </c>
      <c r="Q4413" s="74">
        <f t="shared" si="136"/>
        <v>72090.878686531025</v>
      </c>
      <c r="R4413" s="75" t="str">
        <f>IF($O4413&lt;Assumptions!$B$17,"A",IF($O4413&lt;Assumptions!$B$18,"B",IF($O4413&lt;Assumptions!$B$19,"C",IF($O4413&lt;Assumptions!$B$20,"D","E"))))</f>
        <v>B</v>
      </c>
      <c r="S4413" s="75">
        <f t="shared" si="137"/>
        <v>0</v>
      </c>
    </row>
    <row r="4414" spans="1:19" ht="17.399999999999999" x14ac:dyDescent="0.3">
      <c r="A4414" s="39" t="s">
        <v>817</v>
      </c>
      <c r="B4414" s="39" t="s">
        <v>33</v>
      </c>
      <c r="C4414" s="39" t="s">
        <v>135</v>
      </c>
      <c r="D4414" s="39" t="s">
        <v>34</v>
      </c>
      <c r="E4414" s="70" t="s">
        <v>31</v>
      </c>
      <c r="F4414" s="70" t="s">
        <v>40</v>
      </c>
      <c r="G4414" s="78">
        <v>44248</v>
      </c>
      <c r="H4414" s="78">
        <v>45870</v>
      </c>
      <c r="I4414" s="69">
        <v>2550167.11</v>
      </c>
      <c r="J4414" s="70">
        <v>0</v>
      </c>
      <c r="K4414" s="71">
        <v>1.133</v>
      </c>
      <c r="L4414" s="70">
        <v>0</v>
      </c>
      <c r="M4414" s="71">
        <v>0.76300000000000001</v>
      </c>
      <c r="N4414" s="72"/>
      <c r="O4414" s="73">
        <f>MIN(1,MAX(0,(1/(1+EXP(-(Assumptions!$B$5 + Assumptions!$B$6*$N4414))))*Assumptions!$B$3))</f>
        <v>3.9165722796764356E-2</v>
      </c>
      <c r="P4414" s="73">
        <f>VLOOKUP($F4414,Assumptions!$A$23:$B$27,2,FALSE)*Assumptions!$B$4</f>
        <v>0.7</v>
      </c>
      <c r="Q4414" s="74">
        <f t="shared" si="136"/>
        <v>69915.39668097996</v>
      </c>
      <c r="R4414" s="75" t="str">
        <f>IF($O4414&lt;Assumptions!$B$17,"A",IF($O4414&lt;Assumptions!$B$18,"B",IF($O4414&lt;Assumptions!$B$19,"C",IF($O4414&lt;Assumptions!$B$20,"D","E"))))</f>
        <v>B</v>
      </c>
      <c r="S4414" s="75">
        <f t="shared" si="137"/>
        <v>0</v>
      </c>
    </row>
    <row r="4415" spans="1:19" ht="17.399999999999999" x14ac:dyDescent="0.3">
      <c r="A4415" s="39" t="s">
        <v>817</v>
      </c>
      <c r="B4415" s="39" t="s">
        <v>33</v>
      </c>
      <c r="C4415" s="39" t="s">
        <v>135</v>
      </c>
      <c r="D4415" s="39" t="s">
        <v>34</v>
      </c>
      <c r="E4415" s="70" t="s">
        <v>31</v>
      </c>
      <c r="F4415" s="70" t="s">
        <v>40</v>
      </c>
      <c r="G4415" s="78">
        <v>44248</v>
      </c>
      <c r="H4415" s="78">
        <v>45901</v>
      </c>
      <c r="I4415" s="69">
        <v>2479368.79</v>
      </c>
      <c r="J4415" s="70">
        <v>0</v>
      </c>
      <c r="K4415" s="71">
        <v>1.0129999999999999</v>
      </c>
      <c r="L4415" s="70">
        <v>0</v>
      </c>
      <c r="M4415" s="71">
        <v>0.76300000000000001</v>
      </c>
      <c r="N4415" s="72"/>
      <c r="O4415" s="73">
        <f>MIN(1,MAX(0,(1/(1+EXP(-(Assumptions!$B$5 + Assumptions!$B$6*$N4415))))*Assumptions!$B$3))</f>
        <v>3.9165722796764356E-2</v>
      </c>
      <c r="P4415" s="73">
        <f>VLOOKUP($F4415,Assumptions!$A$23:$B$27,2,FALSE)*Assumptions!$B$4</f>
        <v>0.7</v>
      </c>
      <c r="Q4415" s="74">
        <f t="shared" si="136"/>
        <v>67974.389518062337</v>
      </c>
      <c r="R4415" s="75" t="str">
        <f>IF($O4415&lt;Assumptions!$B$17,"A",IF($O4415&lt;Assumptions!$B$18,"B",IF($O4415&lt;Assumptions!$B$19,"C",IF($O4415&lt;Assumptions!$B$20,"D","E"))))</f>
        <v>B</v>
      </c>
      <c r="S4415" s="75">
        <f t="shared" si="137"/>
        <v>0</v>
      </c>
    </row>
    <row r="4416" spans="1:19" ht="17.399999999999999" x14ac:dyDescent="0.3">
      <c r="A4416" s="39" t="s">
        <v>817</v>
      </c>
      <c r="B4416" s="39" t="s">
        <v>33</v>
      </c>
      <c r="C4416" s="39" t="s">
        <v>135</v>
      </c>
      <c r="D4416" s="39" t="s">
        <v>34</v>
      </c>
      <c r="E4416" s="70" t="s">
        <v>31</v>
      </c>
      <c r="F4416" s="70" t="s">
        <v>40</v>
      </c>
      <c r="G4416" s="78">
        <v>44248</v>
      </c>
      <c r="H4416" s="78">
        <v>45931</v>
      </c>
      <c r="I4416" s="69">
        <v>2408982.1800000002</v>
      </c>
      <c r="J4416" s="70">
        <v>35</v>
      </c>
      <c r="K4416" s="71">
        <v>0.49399999999999999</v>
      </c>
      <c r="L4416" s="70">
        <v>0</v>
      </c>
      <c r="M4416" s="71">
        <v>0.76300000000000001</v>
      </c>
      <c r="N4416" s="72"/>
      <c r="O4416" s="73">
        <f>MIN(1,MAX(0,(1/(1+EXP(-(Assumptions!$B$5 + Assumptions!$B$6*$N4416))))*Assumptions!$B$3))</f>
        <v>3.9165722796764356E-2</v>
      </c>
      <c r="P4416" s="73">
        <f>VLOOKUP($F4416,Assumptions!$A$23:$B$27,2,FALSE)*Assumptions!$B$4</f>
        <v>0.7</v>
      </c>
      <c r="Q4416" s="74">
        <f t="shared" si="136"/>
        <v>66044.669798957562</v>
      </c>
      <c r="R4416" s="75" t="str">
        <f>IF($O4416&lt;Assumptions!$B$17,"A",IF($O4416&lt;Assumptions!$B$18,"B",IF($O4416&lt;Assumptions!$B$19,"C",IF($O4416&lt;Assumptions!$B$20,"D","E"))))</f>
        <v>B</v>
      </c>
      <c r="S4416" s="75">
        <f t="shared" si="137"/>
        <v>0</v>
      </c>
    </row>
    <row r="4417" spans="1:19" ht="17.399999999999999" x14ac:dyDescent="0.3">
      <c r="A4417" s="39" t="s">
        <v>817</v>
      </c>
      <c r="B4417" s="39" t="s">
        <v>33</v>
      </c>
      <c r="C4417" s="39" t="s">
        <v>135</v>
      </c>
      <c r="D4417" s="39" t="s">
        <v>34</v>
      </c>
      <c r="E4417" s="70" t="s">
        <v>31</v>
      </c>
      <c r="F4417" s="70" t="s">
        <v>40</v>
      </c>
      <c r="G4417" s="78">
        <v>44248</v>
      </c>
      <c r="H4417" s="78">
        <v>45962</v>
      </c>
      <c r="I4417" s="69">
        <v>2331581.7599999998</v>
      </c>
      <c r="J4417" s="70">
        <v>0</v>
      </c>
      <c r="K4417" s="71">
        <v>0.99099999999999999</v>
      </c>
      <c r="L4417" s="70">
        <v>0</v>
      </c>
      <c r="M4417" s="71">
        <v>0.76300000000000001</v>
      </c>
      <c r="N4417" s="72"/>
      <c r="O4417" s="73">
        <f>MIN(1,MAX(0,(1/(1+EXP(-(Assumptions!$B$5 + Assumptions!$B$6*$N4417))))*Assumptions!$B$3))</f>
        <v>3.9165722796764356E-2</v>
      </c>
      <c r="P4417" s="73">
        <f>VLOOKUP($F4417,Assumptions!$A$23:$B$27,2,FALSE)*Assumptions!$B$4</f>
        <v>0.7</v>
      </c>
      <c r="Q4417" s="74">
        <f t="shared" ref="Q4417:Q4480" si="138">$I4417*$O4417*$P4417</f>
        <v>63922.659423106357</v>
      </c>
      <c r="R4417" s="75" t="str">
        <f>IF($O4417&lt;Assumptions!$B$17,"A",IF($O4417&lt;Assumptions!$B$18,"B",IF($O4417&lt;Assumptions!$B$19,"C",IF($O4417&lt;Assumptions!$B$20,"D","E"))))</f>
        <v>B</v>
      </c>
      <c r="S4417" s="75">
        <f t="shared" ref="S4417:S4480" si="139">--($J4417&gt;=180)</f>
        <v>0</v>
      </c>
    </row>
    <row r="4418" spans="1:19" ht="17.399999999999999" x14ac:dyDescent="0.3">
      <c r="A4418" s="39" t="s">
        <v>817</v>
      </c>
      <c r="B4418" s="39" t="s">
        <v>33</v>
      </c>
      <c r="C4418" s="39" t="s">
        <v>135</v>
      </c>
      <c r="D4418" s="39" t="s">
        <v>34</v>
      </c>
      <c r="E4418" s="70" t="s">
        <v>31</v>
      </c>
      <c r="F4418" s="70" t="s">
        <v>40</v>
      </c>
      <c r="G4418" s="78">
        <v>44248</v>
      </c>
      <c r="H4418" s="78">
        <v>45992</v>
      </c>
      <c r="I4418" s="69">
        <v>2270594.46</v>
      </c>
      <c r="J4418" s="70">
        <v>0</v>
      </c>
      <c r="K4418" s="71">
        <v>1.117</v>
      </c>
      <c r="L4418" s="70">
        <v>0</v>
      </c>
      <c r="M4418" s="71">
        <v>0.76300000000000001</v>
      </c>
      <c r="N4418" s="72"/>
      <c r="O4418" s="73">
        <f>MIN(1,MAX(0,(1/(1+EXP(-(Assumptions!$B$5 + Assumptions!$B$6*$N4418))))*Assumptions!$B$3))</f>
        <v>3.9165722796764356E-2</v>
      </c>
      <c r="P4418" s="73">
        <f>VLOOKUP($F4418,Assumptions!$A$23:$B$27,2,FALSE)*Assumptions!$B$4</f>
        <v>0.7</v>
      </c>
      <c r="Q4418" s="74">
        <f t="shared" si="138"/>
        <v>62250.631242960189</v>
      </c>
      <c r="R4418" s="75" t="str">
        <f>IF($O4418&lt;Assumptions!$B$17,"A",IF($O4418&lt;Assumptions!$B$18,"B",IF($O4418&lt;Assumptions!$B$19,"C",IF($O4418&lt;Assumptions!$B$20,"D","E"))))</f>
        <v>B</v>
      </c>
      <c r="S4418" s="75">
        <f t="shared" si="139"/>
        <v>0</v>
      </c>
    </row>
    <row r="4419" spans="1:19" ht="17.399999999999999" x14ac:dyDescent="0.3">
      <c r="A4419" s="39" t="s">
        <v>818</v>
      </c>
      <c r="B4419" s="39" t="s">
        <v>93</v>
      </c>
      <c r="C4419" s="39" t="s">
        <v>22</v>
      </c>
      <c r="D4419" s="39" t="s">
        <v>42</v>
      </c>
      <c r="E4419" s="70" t="s">
        <v>23</v>
      </c>
      <c r="F4419" s="70" t="s">
        <v>36</v>
      </c>
      <c r="G4419" s="78">
        <v>45520</v>
      </c>
      <c r="H4419" s="78">
        <v>45658</v>
      </c>
      <c r="I4419" s="69">
        <v>9429722.8900000006</v>
      </c>
      <c r="J4419" s="70">
        <v>15</v>
      </c>
      <c r="K4419" s="71">
        <v>1.0309999999999999</v>
      </c>
      <c r="L4419" s="70">
        <v>0</v>
      </c>
      <c r="M4419" s="71">
        <v>1.028</v>
      </c>
      <c r="N4419" s="72"/>
      <c r="O4419" s="73">
        <f>MIN(1,MAX(0,(1/(1+EXP(-(Assumptions!$B$5 + Assumptions!$B$6*$N4419))))*Assumptions!$B$3))</f>
        <v>3.9165722796764356E-2</v>
      </c>
      <c r="P4419" s="73">
        <f>VLOOKUP($F4419,Assumptions!$A$23:$B$27,2,FALSE)*Assumptions!$B$4</f>
        <v>0.55000000000000004</v>
      </c>
      <c r="Q4419" s="74">
        <f t="shared" si="138"/>
        <v>203127.05201802406</v>
      </c>
      <c r="R4419" s="75" t="str">
        <f>IF($O4419&lt;Assumptions!$B$17,"A",IF($O4419&lt;Assumptions!$B$18,"B",IF($O4419&lt;Assumptions!$B$19,"C",IF($O4419&lt;Assumptions!$B$20,"D","E"))))</f>
        <v>B</v>
      </c>
      <c r="S4419" s="75">
        <f t="shared" si="139"/>
        <v>0</v>
      </c>
    </row>
    <row r="4420" spans="1:19" ht="17.399999999999999" x14ac:dyDescent="0.3">
      <c r="A4420" s="39" t="s">
        <v>818</v>
      </c>
      <c r="B4420" s="39" t="s">
        <v>93</v>
      </c>
      <c r="C4420" s="39" t="s">
        <v>22</v>
      </c>
      <c r="D4420" s="39" t="s">
        <v>42</v>
      </c>
      <c r="E4420" s="70" t="s">
        <v>23</v>
      </c>
      <c r="F4420" s="70" t="s">
        <v>36</v>
      </c>
      <c r="G4420" s="78">
        <v>45520</v>
      </c>
      <c r="H4420" s="78">
        <v>45689</v>
      </c>
      <c r="I4420" s="69">
        <v>9248443.3200000003</v>
      </c>
      <c r="J4420" s="70">
        <v>35</v>
      </c>
      <c r="K4420" s="71">
        <v>0.442</v>
      </c>
      <c r="L4420" s="70">
        <v>0</v>
      </c>
      <c r="M4420" s="71">
        <v>1.028</v>
      </c>
      <c r="N4420" s="72"/>
      <c r="O4420" s="73">
        <f>MIN(1,MAX(0,(1/(1+EXP(-(Assumptions!$B$5 + Assumptions!$B$6*$N4420))))*Assumptions!$B$3))</f>
        <v>3.9165722796764356E-2</v>
      </c>
      <c r="P4420" s="73">
        <f>VLOOKUP($F4420,Assumptions!$A$23:$B$27,2,FALSE)*Assumptions!$B$4</f>
        <v>0.55000000000000004</v>
      </c>
      <c r="Q4420" s="74">
        <f t="shared" si="138"/>
        <v>199222.08205498889</v>
      </c>
      <c r="R4420" s="75" t="str">
        <f>IF($O4420&lt;Assumptions!$B$17,"A",IF($O4420&lt;Assumptions!$B$18,"B",IF($O4420&lt;Assumptions!$B$19,"C",IF($O4420&lt;Assumptions!$B$20,"D","E"))))</f>
        <v>B</v>
      </c>
      <c r="S4420" s="75">
        <f t="shared" si="139"/>
        <v>0</v>
      </c>
    </row>
    <row r="4421" spans="1:19" ht="17.399999999999999" x14ac:dyDescent="0.3">
      <c r="A4421" s="39" t="s">
        <v>818</v>
      </c>
      <c r="B4421" s="39" t="s">
        <v>93</v>
      </c>
      <c r="C4421" s="39" t="s">
        <v>22</v>
      </c>
      <c r="D4421" s="39" t="s">
        <v>42</v>
      </c>
      <c r="E4421" s="70" t="s">
        <v>23</v>
      </c>
      <c r="F4421" s="70" t="s">
        <v>36</v>
      </c>
      <c r="G4421" s="78">
        <v>45520</v>
      </c>
      <c r="H4421" s="78">
        <v>45717</v>
      </c>
      <c r="I4421" s="69">
        <v>9102147.25</v>
      </c>
      <c r="J4421" s="70">
        <v>0</v>
      </c>
      <c r="K4421" s="71">
        <v>1.0249999999999999</v>
      </c>
      <c r="L4421" s="70">
        <v>0</v>
      </c>
      <c r="M4421" s="71">
        <v>1.028</v>
      </c>
      <c r="N4421" s="72"/>
      <c r="O4421" s="73">
        <f>MIN(1,MAX(0,(1/(1+EXP(-(Assumptions!$B$5 + Assumptions!$B$6*$N4421))))*Assumptions!$B$3))</f>
        <v>3.9165722796764356E-2</v>
      </c>
      <c r="P4421" s="73">
        <f>VLOOKUP($F4421,Assumptions!$A$23:$B$27,2,FALSE)*Assumptions!$B$4</f>
        <v>0.55000000000000004</v>
      </c>
      <c r="Q4421" s="74">
        <f t="shared" si="138"/>
        <v>196070.69682685705</v>
      </c>
      <c r="R4421" s="75" t="str">
        <f>IF($O4421&lt;Assumptions!$B$17,"A",IF($O4421&lt;Assumptions!$B$18,"B",IF($O4421&lt;Assumptions!$B$19,"C",IF($O4421&lt;Assumptions!$B$20,"D","E"))))</f>
        <v>B</v>
      </c>
      <c r="S4421" s="75">
        <f t="shared" si="139"/>
        <v>0</v>
      </c>
    </row>
    <row r="4422" spans="1:19" ht="17.399999999999999" x14ac:dyDescent="0.3">
      <c r="A4422" s="39" t="s">
        <v>818</v>
      </c>
      <c r="B4422" s="39" t="s">
        <v>93</v>
      </c>
      <c r="C4422" s="39" t="s">
        <v>22</v>
      </c>
      <c r="D4422" s="39" t="s">
        <v>42</v>
      </c>
      <c r="E4422" s="70" t="s">
        <v>23</v>
      </c>
      <c r="F4422" s="70" t="s">
        <v>36</v>
      </c>
      <c r="G4422" s="78">
        <v>45520</v>
      </c>
      <c r="H4422" s="78">
        <v>45748</v>
      </c>
      <c r="I4422" s="69">
        <v>8953370.6600000001</v>
      </c>
      <c r="J4422" s="70">
        <v>0</v>
      </c>
      <c r="K4422" s="71">
        <v>1.131</v>
      </c>
      <c r="L4422" s="70">
        <v>0</v>
      </c>
      <c r="M4422" s="71">
        <v>1.028</v>
      </c>
      <c r="N4422" s="72"/>
      <c r="O4422" s="73">
        <f>MIN(1,MAX(0,(1/(1+EXP(-(Assumptions!$B$5 + Assumptions!$B$6*$N4422))))*Assumptions!$B$3))</f>
        <v>3.9165722796764356E-2</v>
      </c>
      <c r="P4422" s="73">
        <f>VLOOKUP($F4422,Assumptions!$A$23:$B$27,2,FALSE)*Assumptions!$B$4</f>
        <v>0.55000000000000004</v>
      </c>
      <c r="Q4422" s="74">
        <f t="shared" si="138"/>
        <v>192865.87835143373</v>
      </c>
      <c r="R4422" s="75" t="str">
        <f>IF($O4422&lt;Assumptions!$B$17,"A",IF($O4422&lt;Assumptions!$B$18,"B",IF($O4422&lt;Assumptions!$B$19,"C",IF($O4422&lt;Assumptions!$B$20,"D","E"))))</f>
        <v>B</v>
      </c>
      <c r="S4422" s="75">
        <f t="shared" si="139"/>
        <v>0</v>
      </c>
    </row>
    <row r="4423" spans="1:19" ht="17.399999999999999" x14ac:dyDescent="0.3">
      <c r="A4423" s="39" t="s">
        <v>818</v>
      </c>
      <c r="B4423" s="39" t="s">
        <v>93</v>
      </c>
      <c r="C4423" s="39" t="s">
        <v>22</v>
      </c>
      <c r="D4423" s="39" t="s">
        <v>42</v>
      </c>
      <c r="E4423" s="70" t="s">
        <v>23</v>
      </c>
      <c r="F4423" s="70" t="s">
        <v>36</v>
      </c>
      <c r="G4423" s="78">
        <v>45520</v>
      </c>
      <c r="H4423" s="78">
        <v>45778</v>
      </c>
      <c r="I4423" s="69">
        <v>8794749.3499999996</v>
      </c>
      <c r="J4423" s="70">
        <v>15</v>
      </c>
      <c r="K4423" s="71">
        <v>1.04</v>
      </c>
      <c r="L4423" s="70">
        <v>0</v>
      </c>
      <c r="M4423" s="71">
        <v>1.028</v>
      </c>
      <c r="N4423" s="72"/>
      <c r="O4423" s="73">
        <f>MIN(1,MAX(0,(1/(1+EXP(-(Assumptions!$B$5 + Assumptions!$B$6*$N4423))))*Assumptions!$B$3))</f>
        <v>3.9165722796764356E-2</v>
      </c>
      <c r="P4423" s="73">
        <f>VLOOKUP($F4423,Assumptions!$A$23:$B$27,2,FALSE)*Assumptions!$B$4</f>
        <v>0.55000000000000004</v>
      </c>
      <c r="Q4423" s="74">
        <f t="shared" si="138"/>
        <v>189448.99331001795</v>
      </c>
      <c r="R4423" s="75" t="str">
        <f>IF($O4423&lt;Assumptions!$B$17,"A",IF($O4423&lt;Assumptions!$B$18,"B",IF($O4423&lt;Assumptions!$B$19,"C",IF($O4423&lt;Assumptions!$B$20,"D","E"))))</f>
        <v>B</v>
      </c>
      <c r="S4423" s="75">
        <f t="shared" si="139"/>
        <v>0</v>
      </c>
    </row>
    <row r="4424" spans="1:19" ht="17.399999999999999" x14ac:dyDescent="0.3">
      <c r="A4424" s="39" t="s">
        <v>818</v>
      </c>
      <c r="B4424" s="39" t="s">
        <v>93</v>
      </c>
      <c r="C4424" s="39" t="s">
        <v>22</v>
      </c>
      <c r="D4424" s="39" t="s">
        <v>42</v>
      </c>
      <c r="E4424" s="70" t="s">
        <v>23</v>
      </c>
      <c r="F4424" s="70" t="s">
        <v>36</v>
      </c>
      <c r="G4424" s="78">
        <v>45520</v>
      </c>
      <c r="H4424" s="78">
        <v>45809</v>
      </c>
      <c r="I4424" s="69">
        <v>8664614.0199999996</v>
      </c>
      <c r="J4424" s="70">
        <v>0</v>
      </c>
      <c r="K4424" s="71">
        <v>1.1299999999999999</v>
      </c>
      <c r="L4424" s="70">
        <v>0</v>
      </c>
      <c r="M4424" s="71">
        <v>1.028</v>
      </c>
      <c r="N4424" s="72"/>
      <c r="O4424" s="73">
        <f>MIN(1,MAX(0,(1/(1+EXP(-(Assumptions!$B$5 + Assumptions!$B$6*$N4424))))*Assumptions!$B$3))</f>
        <v>3.9165722796764356E-2</v>
      </c>
      <c r="P4424" s="73">
        <f>VLOOKUP($F4424,Assumptions!$A$23:$B$27,2,FALSE)*Assumptions!$B$4</f>
        <v>0.55000000000000004</v>
      </c>
      <c r="Q4424" s="74">
        <f t="shared" si="138"/>
        <v>186645.72896655294</v>
      </c>
      <c r="R4424" s="75" t="str">
        <f>IF($O4424&lt;Assumptions!$B$17,"A",IF($O4424&lt;Assumptions!$B$18,"B",IF($O4424&lt;Assumptions!$B$19,"C",IF($O4424&lt;Assumptions!$B$20,"D","E"))))</f>
        <v>B</v>
      </c>
      <c r="S4424" s="75">
        <f t="shared" si="139"/>
        <v>0</v>
      </c>
    </row>
    <row r="4425" spans="1:19" ht="17.399999999999999" x14ac:dyDescent="0.3">
      <c r="A4425" s="39" t="s">
        <v>818</v>
      </c>
      <c r="B4425" s="39" t="s">
        <v>93</v>
      </c>
      <c r="C4425" s="39" t="s">
        <v>22</v>
      </c>
      <c r="D4425" s="39" t="s">
        <v>42</v>
      </c>
      <c r="E4425" s="70" t="s">
        <v>23</v>
      </c>
      <c r="F4425" s="70" t="s">
        <v>36</v>
      </c>
      <c r="G4425" s="78">
        <v>45520</v>
      </c>
      <c r="H4425" s="78">
        <v>45839</v>
      </c>
      <c r="I4425" s="69">
        <v>8490234.1899999995</v>
      </c>
      <c r="J4425" s="70">
        <v>0</v>
      </c>
      <c r="K4425" s="71">
        <v>0.99399999999999999</v>
      </c>
      <c r="L4425" s="70">
        <v>0</v>
      </c>
      <c r="M4425" s="71">
        <v>1.028</v>
      </c>
      <c r="N4425" s="72"/>
      <c r="O4425" s="73">
        <f>MIN(1,MAX(0,(1/(1+EXP(-(Assumptions!$B$5 + Assumptions!$B$6*$N4425))))*Assumptions!$B$3))</f>
        <v>3.9165722796764356E-2</v>
      </c>
      <c r="P4425" s="73">
        <f>VLOOKUP($F4425,Assumptions!$A$23:$B$27,2,FALSE)*Assumptions!$B$4</f>
        <v>0.55000000000000004</v>
      </c>
      <c r="Q4425" s="74">
        <f t="shared" si="138"/>
        <v>182889.38732083314</v>
      </c>
      <c r="R4425" s="75" t="str">
        <f>IF($O4425&lt;Assumptions!$B$17,"A",IF($O4425&lt;Assumptions!$B$18,"B",IF($O4425&lt;Assumptions!$B$19,"C",IF($O4425&lt;Assumptions!$B$20,"D","E"))))</f>
        <v>B</v>
      </c>
      <c r="S4425" s="75">
        <f t="shared" si="139"/>
        <v>0</v>
      </c>
    </row>
    <row r="4426" spans="1:19" ht="17.399999999999999" x14ac:dyDescent="0.3">
      <c r="A4426" s="39" t="s">
        <v>818</v>
      </c>
      <c r="B4426" s="39" t="s">
        <v>93</v>
      </c>
      <c r="C4426" s="39" t="s">
        <v>22</v>
      </c>
      <c r="D4426" s="39" t="s">
        <v>42</v>
      </c>
      <c r="E4426" s="70" t="s">
        <v>23</v>
      </c>
      <c r="F4426" s="70" t="s">
        <v>36</v>
      </c>
      <c r="G4426" s="78">
        <v>45520</v>
      </c>
      <c r="H4426" s="78">
        <v>45870</v>
      </c>
      <c r="I4426" s="69">
        <v>8360368.04</v>
      </c>
      <c r="J4426" s="70">
        <v>0</v>
      </c>
      <c r="K4426" s="71">
        <v>0.98899999999999999</v>
      </c>
      <c r="L4426" s="70">
        <v>0</v>
      </c>
      <c r="M4426" s="71">
        <v>1.028</v>
      </c>
      <c r="N4426" s="72"/>
      <c r="O4426" s="73">
        <f>MIN(1,MAX(0,(1/(1+EXP(-(Assumptions!$B$5 + Assumptions!$B$6*$N4426))))*Assumptions!$B$3))</f>
        <v>3.9165722796764356E-2</v>
      </c>
      <c r="P4426" s="73">
        <f>VLOOKUP($F4426,Assumptions!$A$23:$B$27,2,FALSE)*Assumptions!$B$4</f>
        <v>0.55000000000000004</v>
      </c>
      <c r="Q4426" s="74">
        <f t="shared" si="138"/>
        <v>180091.92142346248</v>
      </c>
      <c r="R4426" s="75" t="str">
        <f>IF($O4426&lt;Assumptions!$B$17,"A",IF($O4426&lt;Assumptions!$B$18,"B",IF($O4426&lt;Assumptions!$B$19,"C",IF($O4426&lt;Assumptions!$B$20,"D","E"))))</f>
        <v>B</v>
      </c>
      <c r="S4426" s="75">
        <f t="shared" si="139"/>
        <v>0</v>
      </c>
    </row>
    <row r="4427" spans="1:19" ht="17.399999999999999" x14ac:dyDescent="0.3">
      <c r="A4427" s="39" t="s">
        <v>818</v>
      </c>
      <c r="B4427" s="39" t="s">
        <v>93</v>
      </c>
      <c r="C4427" s="39" t="s">
        <v>22</v>
      </c>
      <c r="D4427" s="39" t="s">
        <v>42</v>
      </c>
      <c r="E4427" s="70" t="s">
        <v>23</v>
      </c>
      <c r="F4427" s="70" t="s">
        <v>36</v>
      </c>
      <c r="G4427" s="78">
        <v>45520</v>
      </c>
      <c r="H4427" s="78">
        <v>45901</v>
      </c>
      <c r="I4427" s="69">
        <v>8188362.5300000003</v>
      </c>
      <c r="J4427" s="70">
        <v>0</v>
      </c>
      <c r="K4427" s="71">
        <v>1.1120000000000001</v>
      </c>
      <c r="L4427" s="70">
        <v>0</v>
      </c>
      <c r="M4427" s="71">
        <v>1.028</v>
      </c>
      <c r="N4427" s="72"/>
      <c r="O4427" s="73">
        <f>MIN(1,MAX(0,(1/(1+EXP(-(Assumptions!$B$5 + Assumptions!$B$6*$N4427))))*Assumptions!$B$3))</f>
        <v>3.9165722796764356E-2</v>
      </c>
      <c r="P4427" s="73">
        <f>VLOOKUP($F4427,Assumptions!$A$23:$B$27,2,FALSE)*Assumptions!$B$4</f>
        <v>0.55000000000000004</v>
      </c>
      <c r="Q4427" s="74">
        <f t="shared" si="138"/>
        <v>176386.72535516566</v>
      </c>
      <c r="R4427" s="75" t="str">
        <f>IF($O4427&lt;Assumptions!$B$17,"A",IF($O4427&lt;Assumptions!$B$18,"B",IF($O4427&lt;Assumptions!$B$19,"C",IF($O4427&lt;Assumptions!$B$20,"D","E"))))</f>
        <v>B</v>
      </c>
      <c r="S4427" s="75">
        <f t="shared" si="139"/>
        <v>0</v>
      </c>
    </row>
    <row r="4428" spans="1:19" ht="17.399999999999999" x14ac:dyDescent="0.3">
      <c r="A4428" s="39" t="s">
        <v>818</v>
      </c>
      <c r="B4428" s="39" t="s">
        <v>93</v>
      </c>
      <c r="C4428" s="39" t="s">
        <v>22</v>
      </c>
      <c r="D4428" s="39" t="s">
        <v>42</v>
      </c>
      <c r="E4428" s="70" t="s">
        <v>23</v>
      </c>
      <c r="F4428" s="70" t="s">
        <v>36</v>
      </c>
      <c r="G4428" s="78">
        <v>45520</v>
      </c>
      <c r="H4428" s="78">
        <v>45931</v>
      </c>
      <c r="I4428" s="69">
        <v>8188362.5300000003</v>
      </c>
      <c r="J4428" s="70">
        <v>220</v>
      </c>
      <c r="K4428" s="71">
        <v>5.0000000000000001E-3</v>
      </c>
      <c r="L4428" s="70">
        <v>0</v>
      </c>
      <c r="M4428" s="71">
        <v>1.028</v>
      </c>
      <c r="N4428" s="72"/>
      <c r="O4428" s="73">
        <f>MIN(1,MAX(0,(1/(1+EXP(-(Assumptions!$B$5 + Assumptions!$B$6*$N4428))))*Assumptions!$B$3))</f>
        <v>3.9165722796764356E-2</v>
      </c>
      <c r="P4428" s="73">
        <f>VLOOKUP($F4428,Assumptions!$A$23:$B$27,2,FALSE)*Assumptions!$B$4</f>
        <v>0.55000000000000004</v>
      </c>
      <c r="Q4428" s="74">
        <f t="shared" si="138"/>
        <v>176386.72535516566</v>
      </c>
      <c r="R4428" s="75" t="str">
        <f>IF($O4428&lt;Assumptions!$B$17,"A",IF($O4428&lt;Assumptions!$B$18,"B",IF($O4428&lt;Assumptions!$B$19,"C",IF($O4428&lt;Assumptions!$B$20,"D","E"))))</f>
        <v>B</v>
      </c>
      <c r="S4428" s="75">
        <f t="shared" si="139"/>
        <v>1</v>
      </c>
    </row>
    <row r="4429" spans="1:19" ht="17.399999999999999" x14ac:dyDescent="0.3">
      <c r="A4429" s="39" t="s">
        <v>818</v>
      </c>
      <c r="B4429" s="39" t="s">
        <v>93</v>
      </c>
      <c r="C4429" s="39" t="s">
        <v>22</v>
      </c>
      <c r="D4429" s="39" t="s">
        <v>42</v>
      </c>
      <c r="E4429" s="70" t="s">
        <v>23</v>
      </c>
      <c r="F4429" s="70" t="s">
        <v>36</v>
      </c>
      <c r="G4429" s="78">
        <v>45520</v>
      </c>
      <c r="H4429" s="78">
        <v>45962</v>
      </c>
      <c r="I4429" s="69">
        <v>8188362.5300000003</v>
      </c>
      <c r="J4429" s="70">
        <v>999</v>
      </c>
      <c r="K4429" s="71">
        <v>0.16300000000000001</v>
      </c>
      <c r="L4429" s="70">
        <v>0</v>
      </c>
      <c r="M4429" s="71">
        <v>1.028</v>
      </c>
      <c r="N4429" s="72"/>
      <c r="O4429" s="73">
        <f>MIN(1,MAX(0,(1/(1+EXP(-(Assumptions!$B$5 + Assumptions!$B$6*$N4429))))*Assumptions!$B$3))</f>
        <v>3.9165722796764356E-2</v>
      </c>
      <c r="P4429" s="73">
        <f>VLOOKUP($F4429,Assumptions!$A$23:$B$27,2,FALSE)*Assumptions!$B$4</f>
        <v>0.55000000000000004</v>
      </c>
      <c r="Q4429" s="74">
        <f t="shared" si="138"/>
        <v>176386.72535516566</v>
      </c>
      <c r="R4429" s="75" t="str">
        <f>IF($O4429&lt;Assumptions!$B$17,"A",IF($O4429&lt;Assumptions!$B$18,"B",IF($O4429&lt;Assumptions!$B$19,"C",IF($O4429&lt;Assumptions!$B$20,"D","E"))))</f>
        <v>B</v>
      </c>
      <c r="S4429" s="75">
        <f t="shared" si="139"/>
        <v>1</v>
      </c>
    </row>
    <row r="4430" spans="1:19" ht="17.399999999999999" x14ac:dyDescent="0.3">
      <c r="A4430" s="39" t="s">
        <v>818</v>
      </c>
      <c r="B4430" s="39" t="s">
        <v>93</v>
      </c>
      <c r="C4430" s="39" t="s">
        <v>22</v>
      </c>
      <c r="D4430" s="39" t="s">
        <v>42</v>
      </c>
      <c r="E4430" s="70" t="s">
        <v>23</v>
      </c>
      <c r="F4430" s="70" t="s">
        <v>36</v>
      </c>
      <c r="G4430" s="78">
        <v>45520</v>
      </c>
      <c r="H4430" s="78">
        <v>45992</v>
      </c>
      <c r="I4430" s="69">
        <v>8188362.5300000003</v>
      </c>
      <c r="J4430" s="70">
        <v>999</v>
      </c>
      <c r="K4430" s="71">
        <v>0.188</v>
      </c>
      <c r="L4430" s="70">
        <v>0</v>
      </c>
      <c r="M4430" s="71">
        <v>1.028</v>
      </c>
      <c r="N4430" s="72"/>
      <c r="O4430" s="73">
        <f>MIN(1,MAX(0,(1/(1+EXP(-(Assumptions!$B$5 + Assumptions!$B$6*$N4430))))*Assumptions!$B$3))</f>
        <v>3.9165722796764356E-2</v>
      </c>
      <c r="P4430" s="73">
        <f>VLOOKUP($F4430,Assumptions!$A$23:$B$27,2,FALSE)*Assumptions!$B$4</f>
        <v>0.55000000000000004</v>
      </c>
      <c r="Q4430" s="74">
        <f t="shared" si="138"/>
        <v>176386.72535516566</v>
      </c>
      <c r="R4430" s="75" t="str">
        <f>IF($O4430&lt;Assumptions!$B$17,"A",IF($O4430&lt;Assumptions!$B$18,"B",IF($O4430&lt;Assumptions!$B$19,"C",IF($O4430&lt;Assumptions!$B$20,"D","E"))))</f>
        <v>B</v>
      </c>
      <c r="S4430" s="75">
        <f t="shared" si="139"/>
        <v>1</v>
      </c>
    </row>
    <row r="4431" spans="1:19" ht="17.399999999999999" x14ac:dyDescent="0.3">
      <c r="A4431" s="39" t="s">
        <v>819</v>
      </c>
      <c r="B4431" s="39" t="s">
        <v>50</v>
      </c>
      <c r="C4431" s="39" t="s">
        <v>190</v>
      </c>
      <c r="D4431" s="39" t="s">
        <v>48</v>
      </c>
      <c r="E4431" s="70" t="s">
        <v>49</v>
      </c>
      <c r="F4431" s="70" t="s">
        <v>32</v>
      </c>
      <c r="G4431" s="78">
        <v>45081</v>
      </c>
      <c r="H4431" s="78">
        <v>45658</v>
      </c>
      <c r="I4431" s="69">
        <v>92007371.379999995</v>
      </c>
      <c r="J4431" s="70">
        <v>0</v>
      </c>
      <c r="K4431" s="71">
        <v>0.96499999999999997</v>
      </c>
      <c r="L4431" s="70">
        <v>0</v>
      </c>
      <c r="M4431" s="71">
        <v>1.1319999999999999</v>
      </c>
      <c r="N4431" s="72"/>
      <c r="O4431" s="73">
        <f>MIN(1,MAX(0,(1/(1+EXP(-(Assumptions!$B$5 + Assumptions!$B$6*$N4431))))*Assumptions!$B$3))</f>
        <v>3.9165722796764356E-2</v>
      </c>
      <c r="P4431" s="73">
        <f>VLOOKUP($F4431,Assumptions!$A$23:$B$27,2,FALSE)*Assumptions!$B$4</f>
        <v>0.5</v>
      </c>
      <c r="Q4431" s="74">
        <f t="shared" si="138"/>
        <v>1801767.6013640151</v>
      </c>
      <c r="R4431" s="75" t="str">
        <f>IF($O4431&lt;Assumptions!$B$17,"A",IF($O4431&lt;Assumptions!$B$18,"B",IF($O4431&lt;Assumptions!$B$19,"C",IF($O4431&lt;Assumptions!$B$20,"D","E"))))</f>
        <v>B</v>
      </c>
      <c r="S4431" s="75">
        <f t="shared" si="139"/>
        <v>0</v>
      </c>
    </row>
    <row r="4432" spans="1:19" ht="17.399999999999999" x14ac:dyDescent="0.3">
      <c r="A4432" s="39" t="s">
        <v>819</v>
      </c>
      <c r="B4432" s="39" t="s">
        <v>50</v>
      </c>
      <c r="C4432" s="39" t="s">
        <v>190</v>
      </c>
      <c r="D4432" s="39" t="s">
        <v>48</v>
      </c>
      <c r="E4432" s="70" t="s">
        <v>49</v>
      </c>
      <c r="F4432" s="70" t="s">
        <v>32</v>
      </c>
      <c r="G4432" s="78">
        <v>45081</v>
      </c>
      <c r="H4432" s="78">
        <v>45689</v>
      </c>
      <c r="I4432" s="69">
        <v>90092292.030000001</v>
      </c>
      <c r="J4432" s="70">
        <v>0</v>
      </c>
      <c r="K4432" s="71">
        <v>1.0680000000000001</v>
      </c>
      <c r="L4432" s="70">
        <v>0</v>
      </c>
      <c r="M4432" s="71">
        <v>1.1319999999999999</v>
      </c>
      <c r="N4432" s="72"/>
      <c r="O4432" s="73">
        <f>MIN(1,MAX(0,(1/(1+EXP(-(Assumptions!$B$5 + Assumptions!$B$6*$N4432))))*Assumptions!$B$3))</f>
        <v>3.9165722796764356E-2</v>
      </c>
      <c r="P4432" s="73">
        <f>VLOOKUP($F4432,Assumptions!$A$23:$B$27,2,FALSE)*Assumptions!$B$4</f>
        <v>0.5</v>
      </c>
      <c r="Q4432" s="74">
        <f t="shared" si="138"/>
        <v>1764264.8678860613</v>
      </c>
      <c r="R4432" s="75" t="str">
        <f>IF($O4432&lt;Assumptions!$B$17,"A",IF($O4432&lt;Assumptions!$B$18,"B",IF($O4432&lt;Assumptions!$B$19,"C",IF($O4432&lt;Assumptions!$B$20,"D","E"))))</f>
        <v>B</v>
      </c>
      <c r="S4432" s="75">
        <f t="shared" si="139"/>
        <v>0</v>
      </c>
    </row>
    <row r="4433" spans="1:19" ht="17.399999999999999" x14ac:dyDescent="0.3">
      <c r="A4433" s="39" t="s">
        <v>819</v>
      </c>
      <c r="B4433" s="39" t="s">
        <v>50</v>
      </c>
      <c r="C4433" s="39" t="s">
        <v>190</v>
      </c>
      <c r="D4433" s="39" t="s">
        <v>48</v>
      </c>
      <c r="E4433" s="70" t="s">
        <v>49</v>
      </c>
      <c r="F4433" s="70" t="s">
        <v>32</v>
      </c>
      <c r="G4433" s="78">
        <v>45081</v>
      </c>
      <c r="H4433" s="78">
        <v>45717</v>
      </c>
      <c r="I4433" s="69">
        <v>88460727.230000004</v>
      </c>
      <c r="J4433" s="70">
        <v>0</v>
      </c>
      <c r="K4433" s="71">
        <v>1.022</v>
      </c>
      <c r="L4433" s="70">
        <v>0</v>
      </c>
      <c r="M4433" s="71">
        <v>1.1319999999999999</v>
      </c>
      <c r="N4433" s="72"/>
      <c r="O4433" s="73">
        <f>MIN(1,MAX(0,(1/(1+EXP(-(Assumptions!$B$5 + Assumptions!$B$6*$N4433))))*Assumptions!$B$3))</f>
        <v>3.9165722796764356E-2</v>
      </c>
      <c r="P4433" s="73">
        <f>VLOOKUP($F4433,Assumptions!$A$23:$B$27,2,FALSE)*Assumptions!$B$4</f>
        <v>0.5</v>
      </c>
      <c r="Q4433" s="74">
        <f t="shared" si="138"/>
        <v>1732314.1605451822</v>
      </c>
      <c r="R4433" s="75" t="str">
        <f>IF($O4433&lt;Assumptions!$B$17,"A",IF($O4433&lt;Assumptions!$B$18,"B",IF($O4433&lt;Assumptions!$B$19,"C",IF($O4433&lt;Assumptions!$B$20,"D","E"))))</f>
        <v>B</v>
      </c>
      <c r="S4433" s="75">
        <f t="shared" si="139"/>
        <v>0</v>
      </c>
    </row>
    <row r="4434" spans="1:19" ht="17.399999999999999" x14ac:dyDescent="0.3">
      <c r="A4434" s="39" t="s">
        <v>819</v>
      </c>
      <c r="B4434" s="39" t="s">
        <v>50</v>
      </c>
      <c r="C4434" s="39" t="s">
        <v>190</v>
      </c>
      <c r="D4434" s="39" t="s">
        <v>48</v>
      </c>
      <c r="E4434" s="70" t="s">
        <v>49</v>
      </c>
      <c r="F4434" s="70" t="s">
        <v>32</v>
      </c>
      <c r="G4434" s="78">
        <v>45081</v>
      </c>
      <c r="H4434" s="78">
        <v>45748</v>
      </c>
      <c r="I4434" s="69">
        <v>86818490.319999993</v>
      </c>
      <c r="J4434" s="70">
        <v>0</v>
      </c>
      <c r="K4434" s="71">
        <v>1.1180000000000001</v>
      </c>
      <c r="L4434" s="70">
        <v>0</v>
      </c>
      <c r="M4434" s="71">
        <v>1.1319999999999999</v>
      </c>
      <c r="N4434" s="72"/>
      <c r="O4434" s="73">
        <f>MIN(1,MAX(0,(1/(1+EXP(-(Assumptions!$B$5 + Assumptions!$B$6*$N4434))))*Assumptions!$B$3))</f>
        <v>3.9165722796764356E-2</v>
      </c>
      <c r="P4434" s="73">
        <f>VLOOKUP($F4434,Assumptions!$A$23:$B$27,2,FALSE)*Assumptions!$B$4</f>
        <v>0.5</v>
      </c>
      <c r="Q4434" s="74">
        <f t="shared" si="138"/>
        <v>1700154.4627533446</v>
      </c>
      <c r="R4434" s="75" t="str">
        <f>IF($O4434&lt;Assumptions!$B$17,"A",IF($O4434&lt;Assumptions!$B$18,"B",IF($O4434&lt;Assumptions!$B$19,"C",IF($O4434&lt;Assumptions!$B$20,"D","E"))))</f>
        <v>B</v>
      </c>
      <c r="S4434" s="75">
        <f t="shared" si="139"/>
        <v>0</v>
      </c>
    </row>
    <row r="4435" spans="1:19" ht="17.399999999999999" x14ac:dyDescent="0.3">
      <c r="A4435" s="39" t="s">
        <v>819</v>
      </c>
      <c r="B4435" s="39" t="s">
        <v>50</v>
      </c>
      <c r="C4435" s="39" t="s">
        <v>190</v>
      </c>
      <c r="D4435" s="39" t="s">
        <v>48</v>
      </c>
      <c r="E4435" s="70" t="s">
        <v>49</v>
      </c>
      <c r="F4435" s="70" t="s">
        <v>32</v>
      </c>
      <c r="G4435" s="78">
        <v>45081</v>
      </c>
      <c r="H4435" s="78">
        <v>45778</v>
      </c>
      <c r="I4435" s="69">
        <v>85240526.209999993</v>
      </c>
      <c r="J4435" s="70">
        <v>0</v>
      </c>
      <c r="K4435" s="71">
        <v>1.0860000000000001</v>
      </c>
      <c r="L4435" s="70">
        <v>0</v>
      </c>
      <c r="M4435" s="71">
        <v>1.1319999999999999</v>
      </c>
      <c r="N4435" s="72"/>
      <c r="O4435" s="73">
        <f>MIN(1,MAX(0,(1/(1+EXP(-(Assumptions!$B$5 + Assumptions!$B$6*$N4435))))*Assumptions!$B$3))</f>
        <v>3.9165722796764356E-2</v>
      </c>
      <c r="P4435" s="73">
        <f>VLOOKUP($F4435,Assumptions!$A$23:$B$27,2,FALSE)*Assumptions!$B$4</f>
        <v>0.5</v>
      </c>
      <c r="Q4435" s="74">
        <f t="shared" si="138"/>
        <v>1669253.4102955931</v>
      </c>
      <c r="R4435" s="75" t="str">
        <f>IF($O4435&lt;Assumptions!$B$17,"A",IF($O4435&lt;Assumptions!$B$18,"B",IF($O4435&lt;Assumptions!$B$19,"C",IF($O4435&lt;Assumptions!$B$20,"D","E"))))</f>
        <v>B</v>
      </c>
      <c r="S4435" s="75">
        <f t="shared" si="139"/>
        <v>0</v>
      </c>
    </row>
    <row r="4436" spans="1:19" ht="17.399999999999999" x14ac:dyDescent="0.3">
      <c r="A4436" s="39" t="s">
        <v>819</v>
      </c>
      <c r="B4436" s="39" t="s">
        <v>50</v>
      </c>
      <c r="C4436" s="39" t="s">
        <v>190</v>
      </c>
      <c r="D4436" s="39" t="s">
        <v>48</v>
      </c>
      <c r="E4436" s="70" t="s">
        <v>49</v>
      </c>
      <c r="F4436" s="70" t="s">
        <v>32</v>
      </c>
      <c r="G4436" s="78">
        <v>45081</v>
      </c>
      <c r="H4436" s="78">
        <v>45809</v>
      </c>
      <c r="I4436" s="69">
        <v>83679064.799999997</v>
      </c>
      <c r="J4436" s="70">
        <v>0</v>
      </c>
      <c r="K4436" s="71">
        <v>0.96399999999999997</v>
      </c>
      <c r="L4436" s="70">
        <v>0</v>
      </c>
      <c r="M4436" s="71">
        <v>1.1319999999999999</v>
      </c>
      <c r="N4436" s="72"/>
      <c r="O4436" s="73">
        <f>MIN(1,MAX(0,(1/(1+EXP(-(Assumptions!$B$5 + Assumptions!$B$6*$N4436))))*Assumptions!$B$3))</f>
        <v>3.9165722796764356E-2</v>
      </c>
      <c r="P4436" s="73">
        <f>VLOOKUP($F4436,Assumptions!$A$23:$B$27,2,FALSE)*Assumptions!$B$4</f>
        <v>0.5</v>
      </c>
      <c r="Q4436" s="74">
        <f t="shared" si="138"/>
        <v>1638675.5279246408</v>
      </c>
      <c r="R4436" s="75" t="str">
        <f>IF($O4436&lt;Assumptions!$B$17,"A",IF($O4436&lt;Assumptions!$B$18,"B",IF($O4436&lt;Assumptions!$B$19,"C",IF($O4436&lt;Assumptions!$B$20,"D","E"))))</f>
        <v>B</v>
      </c>
      <c r="S4436" s="75">
        <f t="shared" si="139"/>
        <v>0</v>
      </c>
    </row>
    <row r="4437" spans="1:19" ht="17.399999999999999" x14ac:dyDescent="0.3">
      <c r="A4437" s="39" t="s">
        <v>819</v>
      </c>
      <c r="B4437" s="39" t="s">
        <v>50</v>
      </c>
      <c r="C4437" s="39" t="s">
        <v>190</v>
      </c>
      <c r="D4437" s="39" t="s">
        <v>48</v>
      </c>
      <c r="E4437" s="70" t="s">
        <v>49</v>
      </c>
      <c r="F4437" s="70" t="s">
        <v>32</v>
      </c>
      <c r="G4437" s="78">
        <v>45081</v>
      </c>
      <c r="H4437" s="78">
        <v>45839</v>
      </c>
      <c r="I4437" s="69">
        <v>82357507.739999995</v>
      </c>
      <c r="J4437" s="70">
        <v>35</v>
      </c>
      <c r="K4437" s="71">
        <v>0.64600000000000002</v>
      </c>
      <c r="L4437" s="70">
        <v>0</v>
      </c>
      <c r="M4437" s="71">
        <v>1.1319999999999999</v>
      </c>
      <c r="N4437" s="72"/>
      <c r="O4437" s="73">
        <f>MIN(1,MAX(0,(1/(1+EXP(-(Assumptions!$B$5 + Assumptions!$B$6*$N4437))))*Assumptions!$B$3))</f>
        <v>3.9165722796764356E-2</v>
      </c>
      <c r="P4437" s="73">
        <f>VLOOKUP($F4437,Assumptions!$A$23:$B$27,2,FALSE)*Assumptions!$B$4</f>
        <v>0.5</v>
      </c>
      <c r="Q4437" s="74">
        <f t="shared" si="138"/>
        <v>1612795.6591886072</v>
      </c>
      <c r="R4437" s="75" t="str">
        <f>IF($O4437&lt;Assumptions!$B$17,"A",IF($O4437&lt;Assumptions!$B$18,"B",IF($O4437&lt;Assumptions!$B$19,"C",IF($O4437&lt;Assumptions!$B$20,"D","E"))))</f>
        <v>B</v>
      </c>
      <c r="S4437" s="75">
        <f t="shared" si="139"/>
        <v>0</v>
      </c>
    </row>
    <row r="4438" spans="1:19" ht="17.399999999999999" x14ac:dyDescent="0.3">
      <c r="A4438" s="39" t="s">
        <v>819</v>
      </c>
      <c r="B4438" s="39" t="s">
        <v>50</v>
      </c>
      <c r="C4438" s="39" t="s">
        <v>190</v>
      </c>
      <c r="D4438" s="39" t="s">
        <v>48</v>
      </c>
      <c r="E4438" s="70" t="s">
        <v>49</v>
      </c>
      <c r="F4438" s="70" t="s">
        <v>32</v>
      </c>
      <c r="G4438" s="78">
        <v>45081</v>
      </c>
      <c r="H4438" s="78">
        <v>45870</v>
      </c>
      <c r="I4438" s="69">
        <v>80871899.859999999</v>
      </c>
      <c r="J4438" s="70">
        <v>0</v>
      </c>
      <c r="K4438" s="71">
        <v>1.1339999999999999</v>
      </c>
      <c r="L4438" s="70">
        <v>0</v>
      </c>
      <c r="M4438" s="71">
        <v>1.1319999999999999</v>
      </c>
      <c r="N4438" s="72"/>
      <c r="O4438" s="73">
        <f>MIN(1,MAX(0,(1/(1+EXP(-(Assumptions!$B$5 + Assumptions!$B$6*$N4438))))*Assumptions!$B$3))</f>
        <v>3.9165722796764356E-2</v>
      </c>
      <c r="P4438" s="73">
        <f>VLOOKUP($F4438,Assumptions!$A$23:$B$27,2,FALSE)*Assumptions!$B$4</f>
        <v>0.5</v>
      </c>
      <c r="Q4438" s="74">
        <f t="shared" si="138"/>
        <v>1583703.2059822232</v>
      </c>
      <c r="R4438" s="75" t="str">
        <f>IF($O4438&lt;Assumptions!$B$17,"A",IF($O4438&lt;Assumptions!$B$18,"B",IF($O4438&lt;Assumptions!$B$19,"C",IF($O4438&lt;Assumptions!$B$20,"D","E"))))</f>
        <v>B</v>
      </c>
      <c r="S4438" s="75">
        <f t="shared" si="139"/>
        <v>0</v>
      </c>
    </row>
    <row r="4439" spans="1:19" ht="17.399999999999999" x14ac:dyDescent="0.3">
      <c r="A4439" s="39" t="s">
        <v>819</v>
      </c>
      <c r="B4439" s="39" t="s">
        <v>50</v>
      </c>
      <c r="C4439" s="39" t="s">
        <v>190</v>
      </c>
      <c r="D4439" s="39" t="s">
        <v>48</v>
      </c>
      <c r="E4439" s="70" t="s">
        <v>49</v>
      </c>
      <c r="F4439" s="70" t="s">
        <v>32</v>
      </c>
      <c r="G4439" s="78">
        <v>45081</v>
      </c>
      <c r="H4439" s="78">
        <v>45901</v>
      </c>
      <c r="I4439" s="69">
        <v>79492062.290000007</v>
      </c>
      <c r="J4439" s="70">
        <v>0</v>
      </c>
      <c r="K4439" s="71">
        <v>0.98699999999999999</v>
      </c>
      <c r="L4439" s="70">
        <v>0</v>
      </c>
      <c r="M4439" s="71">
        <v>1.1319999999999999</v>
      </c>
      <c r="N4439" s="72"/>
      <c r="O4439" s="73">
        <f>MIN(1,MAX(0,(1/(1+EXP(-(Assumptions!$B$5 + Assumptions!$B$6*$N4439))))*Assumptions!$B$3))</f>
        <v>3.9165722796764356E-2</v>
      </c>
      <c r="P4439" s="73">
        <f>VLOOKUP($F4439,Assumptions!$A$23:$B$27,2,FALSE)*Assumptions!$B$4</f>
        <v>0.5</v>
      </c>
      <c r="Q4439" s="74">
        <f t="shared" si="138"/>
        <v>1556682.0380966328</v>
      </c>
      <c r="R4439" s="75" t="str">
        <f>IF($O4439&lt;Assumptions!$B$17,"A",IF($O4439&lt;Assumptions!$B$18,"B",IF($O4439&lt;Assumptions!$B$19,"C",IF($O4439&lt;Assumptions!$B$20,"D","E"))))</f>
        <v>B</v>
      </c>
      <c r="S4439" s="75">
        <f t="shared" si="139"/>
        <v>0</v>
      </c>
    </row>
    <row r="4440" spans="1:19" ht="17.399999999999999" x14ac:dyDescent="0.3">
      <c r="A4440" s="39" t="s">
        <v>819</v>
      </c>
      <c r="B4440" s="39" t="s">
        <v>50</v>
      </c>
      <c r="C4440" s="39" t="s">
        <v>190</v>
      </c>
      <c r="D4440" s="39" t="s">
        <v>48</v>
      </c>
      <c r="E4440" s="70" t="s">
        <v>49</v>
      </c>
      <c r="F4440" s="70" t="s">
        <v>32</v>
      </c>
      <c r="G4440" s="78">
        <v>45081</v>
      </c>
      <c r="H4440" s="78">
        <v>45931</v>
      </c>
      <c r="I4440" s="69">
        <v>78042443.680000007</v>
      </c>
      <c r="J4440" s="70">
        <v>0</v>
      </c>
      <c r="K4440" s="71">
        <v>1.048</v>
      </c>
      <c r="L4440" s="70">
        <v>0</v>
      </c>
      <c r="M4440" s="71">
        <v>1.1319999999999999</v>
      </c>
      <c r="N4440" s="72"/>
      <c r="O4440" s="73">
        <f>MIN(1,MAX(0,(1/(1+EXP(-(Assumptions!$B$5 + Assumptions!$B$6*$N4440))))*Assumptions!$B$3))</f>
        <v>3.9165722796764356E-2</v>
      </c>
      <c r="P4440" s="73">
        <f>VLOOKUP($F4440,Assumptions!$A$23:$B$27,2,FALSE)*Assumptions!$B$4</f>
        <v>0.5</v>
      </c>
      <c r="Q4440" s="74">
        <f t="shared" si="138"/>
        <v>1528294.3577764872</v>
      </c>
      <c r="R4440" s="75" t="str">
        <f>IF($O4440&lt;Assumptions!$B$17,"A",IF($O4440&lt;Assumptions!$B$18,"B",IF($O4440&lt;Assumptions!$B$19,"C",IF($O4440&lt;Assumptions!$B$20,"D","E"))))</f>
        <v>B</v>
      </c>
      <c r="S4440" s="75">
        <f t="shared" si="139"/>
        <v>0</v>
      </c>
    </row>
    <row r="4441" spans="1:19" ht="17.399999999999999" x14ac:dyDescent="0.3">
      <c r="A4441" s="39" t="s">
        <v>819</v>
      </c>
      <c r="B4441" s="39" t="s">
        <v>50</v>
      </c>
      <c r="C4441" s="39" t="s">
        <v>190</v>
      </c>
      <c r="D4441" s="39" t="s">
        <v>48</v>
      </c>
      <c r="E4441" s="70" t="s">
        <v>49</v>
      </c>
      <c r="F4441" s="70" t="s">
        <v>32</v>
      </c>
      <c r="G4441" s="78">
        <v>45081</v>
      </c>
      <c r="H4441" s="78">
        <v>45962</v>
      </c>
      <c r="I4441" s="69">
        <v>76838003.75</v>
      </c>
      <c r="J4441" s="70">
        <v>15</v>
      </c>
      <c r="K4441" s="71">
        <v>0.95599999999999996</v>
      </c>
      <c r="L4441" s="70">
        <v>0</v>
      </c>
      <c r="M4441" s="71">
        <v>1.1319999999999999</v>
      </c>
      <c r="N4441" s="72"/>
      <c r="O4441" s="73">
        <f>MIN(1,MAX(0,(1/(1+EXP(-(Assumptions!$B$5 + Assumptions!$B$6*$N4441))))*Assumptions!$B$3))</f>
        <v>3.9165722796764356E-2</v>
      </c>
      <c r="P4441" s="73">
        <f>VLOOKUP($F4441,Assumptions!$A$23:$B$27,2,FALSE)*Assumptions!$B$4</f>
        <v>0.5</v>
      </c>
      <c r="Q4441" s="74">
        <f t="shared" si="138"/>
        <v>1504707.9775646201</v>
      </c>
      <c r="R4441" s="75" t="str">
        <f>IF($O4441&lt;Assumptions!$B$17,"A",IF($O4441&lt;Assumptions!$B$18,"B",IF($O4441&lt;Assumptions!$B$19,"C",IF($O4441&lt;Assumptions!$B$20,"D","E"))))</f>
        <v>B</v>
      </c>
      <c r="S4441" s="75">
        <f t="shared" si="139"/>
        <v>0</v>
      </c>
    </row>
    <row r="4442" spans="1:19" ht="17.399999999999999" x14ac:dyDescent="0.3">
      <c r="A4442" s="39" t="s">
        <v>819</v>
      </c>
      <c r="B4442" s="39" t="s">
        <v>50</v>
      </c>
      <c r="C4442" s="39" t="s">
        <v>190</v>
      </c>
      <c r="D4442" s="39" t="s">
        <v>48</v>
      </c>
      <c r="E4442" s="70" t="s">
        <v>49</v>
      </c>
      <c r="F4442" s="70" t="s">
        <v>32</v>
      </c>
      <c r="G4442" s="78">
        <v>45081</v>
      </c>
      <c r="H4442" s="78">
        <v>45992</v>
      </c>
      <c r="I4442" s="69">
        <v>75298630.239999995</v>
      </c>
      <c r="J4442" s="70">
        <v>15</v>
      </c>
      <c r="K4442" s="71">
        <v>1.0980000000000001</v>
      </c>
      <c r="L4442" s="70">
        <v>0</v>
      </c>
      <c r="M4442" s="71">
        <v>1.1319999999999999</v>
      </c>
      <c r="N4442" s="72"/>
      <c r="O4442" s="73">
        <f>MIN(1,MAX(0,(1/(1+EXP(-(Assumptions!$B$5 + Assumptions!$B$6*$N4442))))*Assumptions!$B$3))</f>
        <v>3.9165722796764356E-2</v>
      </c>
      <c r="P4442" s="73">
        <f>VLOOKUP($F4442,Assumptions!$A$23:$B$27,2,FALSE)*Assumptions!$B$4</f>
        <v>0.5</v>
      </c>
      <c r="Q4442" s="74">
        <f t="shared" si="138"/>
        <v>1474562.6394779489</v>
      </c>
      <c r="R4442" s="75" t="str">
        <f>IF($O4442&lt;Assumptions!$B$17,"A",IF($O4442&lt;Assumptions!$B$18,"B",IF($O4442&lt;Assumptions!$B$19,"C",IF($O4442&lt;Assumptions!$B$20,"D","E"))))</f>
        <v>B</v>
      </c>
      <c r="S4442" s="75">
        <f t="shared" si="139"/>
        <v>0</v>
      </c>
    </row>
    <row r="4443" spans="1:19" ht="17.399999999999999" x14ac:dyDescent="0.3">
      <c r="A4443" s="39" t="s">
        <v>820</v>
      </c>
      <c r="B4443" s="39" t="s">
        <v>66</v>
      </c>
      <c r="C4443" s="39" t="s">
        <v>135</v>
      </c>
      <c r="D4443" s="39" t="s">
        <v>26</v>
      </c>
      <c r="E4443" s="70" t="s">
        <v>31</v>
      </c>
      <c r="F4443" s="70" t="s">
        <v>32</v>
      </c>
      <c r="G4443" s="78">
        <v>44396</v>
      </c>
      <c r="H4443" s="78">
        <v>45658</v>
      </c>
      <c r="I4443" s="69">
        <v>1651171.57</v>
      </c>
      <c r="J4443" s="70">
        <v>0</v>
      </c>
      <c r="K4443" s="71">
        <v>1.137</v>
      </c>
      <c r="L4443" s="70">
        <v>0</v>
      </c>
      <c r="M4443" s="71">
        <v>0.88200000000000001</v>
      </c>
      <c r="N4443" s="72"/>
      <c r="O4443" s="73">
        <f>MIN(1,MAX(0,(1/(1+EXP(-(Assumptions!$B$5 + Assumptions!$B$6*$N4443))))*Assumptions!$B$3))</f>
        <v>3.9165722796764356E-2</v>
      </c>
      <c r="P4443" s="73">
        <f>VLOOKUP($F4443,Assumptions!$A$23:$B$27,2,FALSE)*Assumptions!$B$4</f>
        <v>0.5</v>
      </c>
      <c r="Q4443" s="74">
        <f t="shared" si="138"/>
        <v>32334.664000259098</v>
      </c>
      <c r="R4443" s="75" t="str">
        <f>IF($O4443&lt;Assumptions!$B$17,"A",IF($O4443&lt;Assumptions!$B$18,"B",IF($O4443&lt;Assumptions!$B$19,"C",IF($O4443&lt;Assumptions!$B$20,"D","E"))))</f>
        <v>B</v>
      </c>
      <c r="S4443" s="75">
        <f t="shared" si="139"/>
        <v>0</v>
      </c>
    </row>
    <row r="4444" spans="1:19" ht="17.399999999999999" x14ac:dyDescent="0.3">
      <c r="A4444" s="39" t="s">
        <v>820</v>
      </c>
      <c r="B4444" s="39" t="s">
        <v>66</v>
      </c>
      <c r="C4444" s="39" t="s">
        <v>135</v>
      </c>
      <c r="D4444" s="39" t="s">
        <v>26</v>
      </c>
      <c r="E4444" s="70" t="s">
        <v>31</v>
      </c>
      <c r="F4444" s="70" t="s">
        <v>32</v>
      </c>
      <c r="G4444" s="78">
        <v>44396</v>
      </c>
      <c r="H4444" s="78">
        <v>45689</v>
      </c>
      <c r="I4444" s="69">
        <v>1602558.47</v>
      </c>
      <c r="J4444" s="70">
        <v>0</v>
      </c>
      <c r="K4444" s="71">
        <v>0.97199999999999998</v>
      </c>
      <c r="L4444" s="70">
        <v>0</v>
      </c>
      <c r="M4444" s="71">
        <v>0.88200000000000001</v>
      </c>
      <c r="N4444" s="72"/>
      <c r="O4444" s="73">
        <f>MIN(1,MAX(0,(1/(1+EXP(-(Assumptions!$B$5 + Assumptions!$B$6*$N4444))))*Assumptions!$B$3))</f>
        <v>3.9165722796764356E-2</v>
      </c>
      <c r="P4444" s="73">
        <f>VLOOKUP($F4444,Assumptions!$A$23:$B$27,2,FALSE)*Assumptions!$B$4</f>
        <v>0.5</v>
      </c>
      <c r="Q4444" s="74">
        <f t="shared" si="138"/>
        <v>31382.680400813402</v>
      </c>
      <c r="R4444" s="75" t="str">
        <f>IF($O4444&lt;Assumptions!$B$17,"A",IF($O4444&lt;Assumptions!$B$18,"B",IF($O4444&lt;Assumptions!$B$19,"C",IF($O4444&lt;Assumptions!$B$20,"D","E"))))</f>
        <v>B</v>
      </c>
      <c r="S4444" s="75">
        <f t="shared" si="139"/>
        <v>0</v>
      </c>
    </row>
    <row r="4445" spans="1:19" ht="17.399999999999999" x14ac:dyDescent="0.3">
      <c r="A4445" s="39" t="s">
        <v>820</v>
      </c>
      <c r="B4445" s="39" t="s">
        <v>66</v>
      </c>
      <c r="C4445" s="39" t="s">
        <v>135</v>
      </c>
      <c r="D4445" s="39" t="s">
        <v>26</v>
      </c>
      <c r="E4445" s="70" t="s">
        <v>31</v>
      </c>
      <c r="F4445" s="70" t="s">
        <v>32</v>
      </c>
      <c r="G4445" s="78">
        <v>44396</v>
      </c>
      <c r="H4445" s="78">
        <v>45717</v>
      </c>
      <c r="I4445" s="69">
        <v>1560346.6</v>
      </c>
      <c r="J4445" s="70">
        <v>0</v>
      </c>
      <c r="K4445" s="71">
        <v>0.97099999999999997</v>
      </c>
      <c r="L4445" s="70">
        <v>0</v>
      </c>
      <c r="M4445" s="71">
        <v>0.88200000000000001</v>
      </c>
      <c r="N4445" s="72"/>
      <c r="O4445" s="73">
        <f>MIN(1,MAX(0,(1/(1+EXP(-(Assumptions!$B$5 + Assumptions!$B$6*$N4445))))*Assumptions!$B$3))</f>
        <v>3.9165722796764356E-2</v>
      </c>
      <c r="P4445" s="73">
        <f>VLOOKUP($F4445,Assumptions!$A$23:$B$27,2,FALSE)*Assumptions!$B$4</f>
        <v>0.5</v>
      </c>
      <c r="Q4445" s="74">
        <f t="shared" si="138"/>
        <v>30556.051201236878</v>
      </c>
      <c r="R4445" s="75" t="str">
        <f>IF($O4445&lt;Assumptions!$B$17,"A",IF($O4445&lt;Assumptions!$B$18,"B",IF($O4445&lt;Assumptions!$B$19,"C",IF($O4445&lt;Assumptions!$B$20,"D","E"))))</f>
        <v>B</v>
      </c>
      <c r="S4445" s="75">
        <f t="shared" si="139"/>
        <v>0</v>
      </c>
    </row>
    <row r="4446" spans="1:19" ht="17.399999999999999" x14ac:dyDescent="0.3">
      <c r="A4446" s="39" t="s">
        <v>820</v>
      </c>
      <c r="B4446" s="39" t="s">
        <v>66</v>
      </c>
      <c r="C4446" s="39" t="s">
        <v>135</v>
      </c>
      <c r="D4446" s="39" t="s">
        <v>26</v>
      </c>
      <c r="E4446" s="70" t="s">
        <v>31</v>
      </c>
      <c r="F4446" s="70" t="s">
        <v>32</v>
      </c>
      <c r="G4446" s="78">
        <v>44396</v>
      </c>
      <c r="H4446" s="78">
        <v>45748</v>
      </c>
      <c r="I4446" s="69">
        <v>1509523.45</v>
      </c>
      <c r="J4446" s="70">
        <v>0</v>
      </c>
      <c r="K4446" s="71">
        <v>1.081</v>
      </c>
      <c r="L4446" s="70">
        <v>0</v>
      </c>
      <c r="M4446" s="71">
        <v>0.88200000000000001</v>
      </c>
      <c r="N4446" s="72"/>
      <c r="O4446" s="73">
        <f>MIN(1,MAX(0,(1/(1+EXP(-(Assumptions!$B$5 + Assumptions!$B$6*$N4446))))*Assumptions!$B$3))</f>
        <v>3.9165722796764356E-2</v>
      </c>
      <c r="P4446" s="73">
        <f>VLOOKUP($F4446,Assumptions!$A$23:$B$27,2,FALSE)*Assumptions!$B$4</f>
        <v>0.5</v>
      </c>
      <c r="Q4446" s="74">
        <f t="shared" si="138"/>
        <v>29560.788498957689</v>
      </c>
      <c r="R4446" s="75" t="str">
        <f>IF($O4446&lt;Assumptions!$B$17,"A",IF($O4446&lt;Assumptions!$B$18,"B",IF($O4446&lt;Assumptions!$B$19,"C",IF($O4446&lt;Assumptions!$B$20,"D","E"))))</f>
        <v>B</v>
      </c>
      <c r="S4446" s="75">
        <f t="shared" si="139"/>
        <v>0</v>
      </c>
    </row>
    <row r="4447" spans="1:19" ht="17.399999999999999" x14ac:dyDescent="0.3">
      <c r="A4447" s="39" t="s">
        <v>820</v>
      </c>
      <c r="B4447" s="39" t="s">
        <v>66</v>
      </c>
      <c r="C4447" s="39" t="s">
        <v>135</v>
      </c>
      <c r="D4447" s="39" t="s">
        <v>26</v>
      </c>
      <c r="E4447" s="70" t="s">
        <v>31</v>
      </c>
      <c r="F4447" s="70" t="s">
        <v>32</v>
      </c>
      <c r="G4447" s="78">
        <v>44396</v>
      </c>
      <c r="H4447" s="78">
        <v>45778</v>
      </c>
      <c r="I4447" s="69">
        <v>1461867.53</v>
      </c>
      <c r="J4447" s="70">
        <v>0</v>
      </c>
      <c r="K4447" s="71">
        <v>0.95899999999999996</v>
      </c>
      <c r="L4447" s="70">
        <v>0</v>
      </c>
      <c r="M4447" s="71">
        <v>0.88200000000000001</v>
      </c>
      <c r="N4447" s="72"/>
      <c r="O4447" s="73">
        <f>MIN(1,MAX(0,(1/(1+EXP(-(Assumptions!$B$5 + Assumptions!$B$6*$N4447))))*Assumptions!$B$3))</f>
        <v>3.9165722796764356E-2</v>
      </c>
      <c r="P4447" s="73">
        <f>VLOOKUP($F4447,Assumptions!$A$23:$B$27,2,FALSE)*Assumptions!$B$4</f>
        <v>0.5</v>
      </c>
      <c r="Q4447" s="74">
        <f t="shared" si="138"/>
        <v>28627.549222785303</v>
      </c>
      <c r="R4447" s="75" t="str">
        <f>IF($O4447&lt;Assumptions!$B$17,"A",IF($O4447&lt;Assumptions!$B$18,"B",IF($O4447&lt;Assumptions!$B$19,"C",IF($O4447&lt;Assumptions!$B$20,"D","E"))))</f>
        <v>B</v>
      </c>
      <c r="S4447" s="75">
        <f t="shared" si="139"/>
        <v>0</v>
      </c>
    </row>
    <row r="4448" spans="1:19" ht="17.399999999999999" x14ac:dyDescent="0.3">
      <c r="A4448" s="39" t="s">
        <v>820</v>
      </c>
      <c r="B4448" s="39" t="s">
        <v>66</v>
      </c>
      <c r="C4448" s="39" t="s">
        <v>135</v>
      </c>
      <c r="D4448" s="39" t="s">
        <v>26</v>
      </c>
      <c r="E4448" s="70" t="s">
        <v>31</v>
      </c>
      <c r="F4448" s="70" t="s">
        <v>32</v>
      </c>
      <c r="G4448" s="78">
        <v>44396</v>
      </c>
      <c r="H4448" s="78">
        <v>45809</v>
      </c>
      <c r="I4448" s="69">
        <v>1418076.8</v>
      </c>
      <c r="J4448" s="70">
        <v>185</v>
      </c>
      <c r="K4448" s="71">
        <v>0.42</v>
      </c>
      <c r="L4448" s="70">
        <v>1</v>
      </c>
      <c r="M4448" s="71">
        <v>0.88200000000000001</v>
      </c>
      <c r="N4448" s="72"/>
      <c r="O4448" s="73">
        <f>MIN(1,MAX(0,(1/(1+EXP(-(Assumptions!$B$5 + Assumptions!$B$6*$N4448))))*Assumptions!$B$3))</f>
        <v>3.9165722796764356E-2</v>
      </c>
      <c r="P4448" s="73">
        <f>VLOOKUP($F4448,Assumptions!$A$23:$B$27,2,FALSE)*Assumptions!$B$4</f>
        <v>0.5</v>
      </c>
      <c r="Q4448" s="74">
        <f t="shared" si="138"/>
        <v>27770.001426661325</v>
      </c>
      <c r="R4448" s="75" t="str">
        <f>IF($O4448&lt;Assumptions!$B$17,"A",IF($O4448&lt;Assumptions!$B$18,"B",IF($O4448&lt;Assumptions!$B$19,"C",IF($O4448&lt;Assumptions!$B$20,"D","E"))))</f>
        <v>B</v>
      </c>
      <c r="S4448" s="75">
        <f t="shared" si="139"/>
        <v>1</v>
      </c>
    </row>
    <row r="4449" spans="1:19" ht="17.399999999999999" x14ac:dyDescent="0.3">
      <c r="A4449" s="39" t="s">
        <v>820</v>
      </c>
      <c r="B4449" s="39" t="s">
        <v>66</v>
      </c>
      <c r="C4449" s="39" t="s">
        <v>135</v>
      </c>
      <c r="D4449" s="39" t="s">
        <v>26</v>
      </c>
      <c r="E4449" s="70" t="s">
        <v>31</v>
      </c>
      <c r="F4449" s="70" t="s">
        <v>32</v>
      </c>
      <c r="G4449" s="78">
        <v>44396</v>
      </c>
      <c r="H4449" s="78">
        <v>45839</v>
      </c>
      <c r="I4449" s="69">
        <v>1379408.71</v>
      </c>
      <c r="J4449" s="70">
        <v>0</v>
      </c>
      <c r="K4449" s="71">
        <v>1.0880000000000001</v>
      </c>
      <c r="L4449" s="70">
        <v>1</v>
      </c>
      <c r="M4449" s="71">
        <v>0.88200000000000001</v>
      </c>
      <c r="N4449" s="72"/>
      <c r="O4449" s="73">
        <f>MIN(1,MAX(0,(1/(1+EXP(-(Assumptions!$B$5 + Assumptions!$B$6*$N4449))))*Assumptions!$B$3))</f>
        <v>3.9165722796764356E-2</v>
      </c>
      <c r="P4449" s="73">
        <f>VLOOKUP($F4449,Assumptions!$A$23:$B$27,2,FALSE)*Assumptions!$B$4</f>
        <v>0.5</v>
      </c>
      <c r="Q4449" s="74">
        <f t="shared" si="138"/>
        <v>27012.769579651154</v>
      </c>
      <c r="R4449" s="75" t="str">
        <f>IF($O4449&lt;Assumptions!$B$17,"A",IF($O4449&lt;Assumptions!$B$18,"B",IF($O4449&lt;Assumptions!$B$19,"C",IF($O4449&lt;Assumptions!$B$20,"D","E"))))</f>
        <v>B</v>
      </c>
      <c r="S4449" s="75">
        <f t="shared" si="139"/>
        <v>0</v>
      </c>
    </row>
    <row r="4450" spans="1:19" ht="17.399999999999999" x14ac:dyDescent="0.3">
      <c r="A4450" s="39" t="s">
        <v>820</v>
      </c>
      <c r="B4450" s="39" t="s">
        <v>66</v>
      </c>
      <c r="C4450" s="39" t="s">
        <v>135</v>
      </c>
      <c r="D4450" s="39" t="s">
        <v>26</v>
      </c>
      <c r="E4450" s="70" t="s">
        <v>31</v>
      </c>
      <c r="F4450" s="70" t="s">
        <v>32</v>
      </c>
      <c r="G4450" s="78">
        <v>44396</v>
      </c>
      <c r="H4450" s="78">
        <v>45870</v>
      </c>
      <c r="I4450" s="69">
        <v>1334514.78</v>
      </c>
      <c r="J4450" s="70">
        <v>0</v>
      </c>
      <c r="K4450" s="71">
        <v>1.0880000000000001</v>
      </c>
      <c r="L4450" s="70">
        <v>1</v>
      </c>
      <c r="M4450" s="71">
        <v>0.88200000000000001</v>
      </c>
      <c r="N4450" s="72"/>
      <c r="O4450" s="73">
        <f>MIN(1,MAX(0,(1/(1+EXP(-(Assumptions!$B$5 + Assumptions!$B$6*$N4450))))*Assumptions!$B$3))</f>
        <v>3.9165722796764356E-2</v>
      </c>
      <c r="P4450" s="73">
        <f>VLOOKUP($F4450,Assumptions!$A$23:$B$27,2,FALSE)*Assumptions!$B$4</f>
        <v>0.5</v>
      </c>
      <c r="Q4450" s="74">
        <f t="shared" si="138"/>
        <v>26133.617970832485</v>
      </c>
      <c r="R4450" s="75" t="str">
        <f>IF($O4450&lt;Assumptions!$B$17,"A",IF($O4450&lt;Assumptions!$B$18,"B",IF($O4450&lt;Assumptions!$B$19,"C",IF($O4450&lt;Assumptions!$B$20,"D","E"))))</f>
        <v>B</v>
      </c>
      <c r="S4450" s="75">
        <f t="shared" si="139"/>
        <v>0</v>
      </c>
    </row>
    <row r="4451" spans="1:19" ht="17.399999999999999" x14ac:dyDescent="0.3">
      <c r="A4451" s="39" t="s">
        <v>820</v>
      </c>
      <c r="B4451" s="39" t="s">
        <v>66</v>
      </c>
      <c r="C4451" s="39" t="s">
        <v>135</v>
      </c>
      <c r="D4451" s="39" t="s">
        <v>26</v>
      </c>
      <c r="E4451" s="70" t="s">
        <v>31</v>
      </c>
      <c r="F4451" s="70" t="s">
        <v>32</v>
      </c>
      <c r="G4451" s="78">
        <v>44396</v>
      </c>
      <c r="H4451" s="78">
        <v>45901</v>
      </c>
      <c r="I4451" s="69">
        <v>1297174.93</v>
      </c>
      <c r="J4451" s="70">
        <v>0</v>
      </c>
      <c r="K4451" s="71">
        <v>1.0620000000000001</v>
      </c>
      <c r="L4451" s="70">
        <v>1</v>
      </c>
      <c r="M4451" s="71">
        <v>0.88200000000000001</v>
      </c>
      <c r="N4451" s="72"/>
      <c r="O4451" s="73">
        <f>MIN(1,MAX(0,(1/(1+EXP(-(Assumptions!$B$5 + Assumptions!$B$6*$N4451))))*Assumptions!$B$3))</f>
        <v>3.9165722796764356E-2</v>
      </c>
      <c r="P4451" s="73">
        <f>VLOOKUP($F4451,Assumptions!$A$23:$B$27,2,FALSE)*Assumptions!$B$4</f>
        <v>0.5</v>
      </c>
      <c r="Q4451" s="74">
        <f t="shared" si="138"/>
        <v>25402.396863646103</v>
      </c>
      <c r="R4451" s="75" t="str">
        <f>IF($O4451&lt;Assumptions!$B$17,"A",IF($O4451&lt;Assumptions!$B$18,"B",IF($O4451&lt;Assumptions!$B$19,"C",IF($O4451&lt;Assumptions!$B$20,"D","E"))))</f>
        <v>B</v>
      </c>
      <c r="S4451" s="75">
        <f t="shared" si="139"/>
        <v>0</v>
      </c>
    </row>
    <row r="4452" spans="1:19" ht="17.399999999999999" x14ac:dyDescent="0.3">
      <c r="A4452" s="39" t="s">
        <v>820</v>
      </c>
      <c r="B4452" s="39" t="s">
        <v>66</v>
      </c>
      <c r="C4452" s="39" t="s">
        <v>135</v>
      </c>
      <c r="D4452" s="39" t="s">
        <v>26</v>
      </c>
      <c r="E4452" s="70" t="s">
        <v>31</v>
      </c>
      <c r="F4452" s="70" t="s">
        <v>32</v>
      </c>
      <c r="G4452" s="78">
        <v>44396</v>
      </c>
      <c r="H4452" s="78">
        <v>45931</v>
      </c>
      <c r="I4452" s="69">
        <v>1260855.55</v>
      </c>
      <c r="J4452" s="70">
        <v>0</v>
      </c>
      <c r="K4452" s="71">
        <v>0.997</v>
      </c>
      <c r="L4452" s="70">
        <v>1</v>
      </c>
      <c r="M4452" s="71">
        <v>0.88200000000000001</v>
      </c>
      <c r="N4452" s="72"/>
      <c r="O4452" s="73">
        <f>MIN(1,MAX(0,(1/(1+EXP(-(Assumptions!$B$5 + Assumptions!$B$6*$N4452))))*Assumptions!$B$3))</f>
        <v>3.9165722796764356E-2</v>
      </c>
      <c r="P4452" s="73">
        <f>VLOOKUP($F4452,Assumptions!$A$23:$B$27,2,FALSE)*Assumptions!$B$4</f>
        <v>0.5</v>
      </c>
      <c r="Q4452" s="74">
        <f t="shared" si="138"/>
        <v>24691.159479030932</v>
      </c>
      <c r="R4452" s="75" t="str">
        <f>IF($O4452&lt;Assumptions!$B$17,"A",IF($O4452&lt;Assumptions!$B$18,"B",IF($O4452&lt;Assumptions!$B$19,"C",IF($O4452&lt;Assumptions!$B$20,"D","E"))))</f>
        <v>B</v>
      </c>
      <c r="S4452" s="75">
        <f t="shared" si="139"/>
        <v>0</v>
      </c>
    </row>
    <row r="4453" spans="1:19" ht="17.399999999999999" x14ac:dyDescent="0.3">
      <c r="A4453" s="39" t="s">
        <v>820</v>
      </c>
      <c r="B4453" s="39" t="s">
        <v>66</v>
      </c>
      <c r="C4453" s="39" t="s">
        <v>135</v>
      </c>
      <c r="D4453" s="39" t="s">
        <v>26</v>
      </c>
      <c r="E4453" s="70" t="s">
        <v>31</v>
      </c>
      <c r="F4453" s="70" t="s">
        <v>32</v>
      </c>
      <c r="G4453" s="78">
        <v>44396</v>
      </c>
      <c r="H4453" s="78">
        <v>45962</v>
      </c>
      <c r="I4453" s="69">
        <v>1221448.8700000001</v>
      </c>
      <c r="J4453" s="70">
        <v>35</v>
      </c>
      <c r="K4453" s="71">
        <v>0.78200000000000003</v>
      </c>
      <c r="L4453" s="70">
        <v>1</v>
      </c>
      <c r="M4453" s="71">
        <v>0.88200000000000001</v>
      </c>
      <c r="N4453" s="72"/>
      <c r="O4453" s="73">
        <f>MIN(1,MAX(0,(1/(1+EXP(-(Assumptions!$B$5 + Assumptions!$B$6*$N4453))))*Assumptions!$B$3))</f>
        <v>3.9165722796764356E-2</v>
      </c>
      <c r="P4453" s="73">
        <f>VLOOKUP($F4453,Assumptions!$A$23:$B$27,2,FALSE)*Assumptions!$B$4</f>
        <v>0.5</v>
      </c>
      <c r="Q4453" s="74">
        <f t="shared" si="138"/>
        <v>23919.463926420533</v>
      </c>
      <c r="R4453" s="75" t="str">
        <f>IF($O4453&lt;Assumptions!$B$17,"A",IF($O4453&lt;Assumptions!$B$18,"B",IF($O4453&lt;Assumptions!$B$19,"C",IF($O4453&lt;Assumptions!$B$20,"D","E"))))</f>
        <v>B</v>
      </c>
      <c r="S4453" s="75">
        <f t="shared" si="139"/>
        <v>0</v>
      </c>
    </row>
    <row r="4454" spans="1:19" ht="17.399999999999999" x14ac:dyDescent="0.3">
      <c r="A4454" s="39" t="s">
        <v>820</v>
      </c>
      <c r="B4454" s="39" t="s">
        <v>66</v>
      </c>
      <c r="C4454" s="39" t="s">
        <v>135</v>
      </c>
      <c r="D4454" s="39" t="s">
        <v>26</v>
      </c>
      <c r="E4454" s="70" t="s">
        <v>31</v>
      </c>
      <c r="F4454" s="70" t="s">
        <v>32</v>
      </c>
      <c r="G4454" s="78">
        <v>44396</v>
      </c>
      <c r="H4454" s="78">
        <v>45992</v>
      </c>
      <c r="I4454" s="69">
        <v>1187085.23</v>
      </c>
      <c r="J4454" s="70">
        <v>65</v>
      </c>
      <c r="K4454" s="71">
        <v>0.748</v>
      </c>
      <c r="L4454" s="70">
        <v>1</v>
      </c>
      <c r="M4454" s="71">
        <v>0.88200000000000001</v>
      </c>
      <c r="N4454" s="72"/>
      <c r="O4454" s="73">
        <f>MIN(1,MAX(0,(1/(1+EXP(-(Assumptions!$B$5 + Assumptions!$B$6*$N4454))))*Assumptions!$B$3))</f>
        <v>3.9165722796764356E-2</v>
      </c>
      <c r="P4454" s="73">
        <f>VLOOKUP($F4454,Assumptions!$A$23:$B$27,2,FALSE)*Assumptions!$B$4</f>
        <v>0.5</v>
      </c>
      <c r="Q4454" s="74">
        <f t="shared" si="138"/>
        <v>23246.525527156628</v>
      </c>
      <c r="R4454" s="75" t="str">
        <f>IF($O4454&lt;Assumptions!$B$17,"A",IF($O4454&lt;Assumptions!$B$18,"B",IF($O4454&lt;Assumptions!$B$19,"C",IF($O4454&lt;Assumptions!$B$20,"D","E"))))</f>
        <v>B</v>
      </c>
      <c r="S4454" s="75">
        <f t="shared" si="139"/>
        <v>0</v>
      </c>
    </row>
    <row r="4455" spans="1:19" ht="17.399999999999999" x14ac:dyDescent="0.3">
      <c r="A4455" s="39" t="s">
        <v>822</v>
      </c>
      <c r="B4455" s="39" t="s">
        <v>91</v>
      </c>
      <c r="C4455" s="39" t="s">
        <v>135</v>
      </c>
      <c r="D4455" s="39" t="s">
        <v>42</v>
      </c>
      <c r="E4455" s="70" t="s">
        <v>49</v>
      </c>
      <c r="F4455" s="70" t="s">
        <v>40</v>
      </c>
      <c r="G4455" s="78">
        <v>44102</v>
      </c>
      <c r="H4455" s="78">
        <v>45658</v>
      </c>
      <c r="I4455" s="69">
        <v>1009179.75</v>
      </c>
      <c r="J4455" s="70">
        <v>35</v>
      </c>
      <c r="K4455" s="71">
        <v>0.80900000000000005</v>
      </c>
      <c r="L4455" s="70">
        <v>0</v>
      </c>
      <c r="M4455" s="71">
        <v>0.95899999999999996</v>
      </c>
      <c r="N4455" s="72"/>
      <c r="O4455" s="73">
        <f>MIN(1,MAX(0,(1/(1+EXP(-(Assumptions!$B$5 + Assumptions!$B$6*$N4455))))*Assumptions!$B$3))</f>
        <v>3.9165722796764356E-2</v>
      </c>
      <c r="P4455" s="73">
        <f>VLOOKUP($F4455,Assumptions!$A$23:$B$27,2,FALSE)*Assumptions!$B$4</f>
        <v>0.7</v>
      </c>
      <c r="Q4455" s="74">
        <f t="shared" si="138"/>
        <v>27667.678038425569</v>
      </c>
      <c r="R4455" s="75" t="str">
        <f>IF($O4455&lt;Assumptions!$B$17,"A",IF($O4455&lt;Assumptions!$B$18,"B",IF($O4455&lt;Assumptions!$B$19,"C",IF($O4455&lt;Assumptions!$B$20,"D","E"))))</f>
        <v>B</v>
      </c>
      <c r="S4455" s="75">
        <f t="shared" si="139"/>
        <v>0</v>
      </c>
    </row>
    <row r="4456" spans="1:19" ht="17.399999999999999" x14ac:dyDescent="0.3">
      <c r="A4456" s="39" t="s">
        <v>822</v>
      </c>
      <c r="B4456" s="39" t="s">
        <v>91</v>
      </c>
      <c r="C4456" s="39" t="s">
        <v>135</v>
      </c>
      <c r="D4456" s="39" t="s">
        <v>42</v>
      </c>
      <c r="E4456" s="70" t="s">
        <v>49</v>
      </c>
      <c r="F4456" s="70" t="s">
        <v>40</v>
      </c>
      <c r="G4456" s="78">
        <v>44102</v>
      </c>
      <c r="H4456" s="78">
        <v>45689</v>
      </c>
      <c r="I4456" s="69">
        <v>978890.45</v>
      </c>
      <c r="J4456" s="70">
        <v>0</v>
      </c>
      <c r="K4456" s="71">
        <v>1.0469999999999999</v>
      </c>
      <c r="L4456" s="70">
        <v>0</v>
      </c>
      <c r="M4456" s="71">
        <v>0.95899999999999996</v>
      </c>
      <c r="N4456" s="72"/>
      <c r="O4456" s="73">
        <f>MIN(1,MAX(0,(1/(1+EXP(-(Assumptions!$B$5 + Assumptions!$B$6*$N4456))))*Assumptions!$B$3))</f>
        <v>3.9165722796764356E-2</v>
      </c>
      <c r="P4456" s="73">
        <f>VLOOKUP($F4456,Assumptions!$A$23:$B$27,2,FALSE)*Assumptions!$B$4</f>
        <v>0.7</v>
      </c>
      <c r="Q4456" s="74">
        <f t="shared" si="138"/>
        <v>26837.266409169941</v>
      </c>
      <c r="R4456" s="75" t="str">
        <f>IF($O4456&lt;Assumptions!$B$17,"A",IF($O4456&lt;Assumptions!$B$18,"B",IF($O4456&lt;Assumptions!$B$19,"C",IF($O4456&lt;Assumptions!$B$20,"D","E"))))</f>
        <v>B</v>
      </c>
      <c r="S4456" s="75">
        <f t="shared" si="139"/>
        <v>0</v>
      </c>
    </row>
    <row r="4457" spans="1:19" ht="17.399999999999999" x14ac:dyDescent="0.3">
      <c r="A4457" s="39" t="s">
        <v>822</v>
      </c>
      <c r="B4457" s="39" t="s">
        <v>91</v>
      </c>
      <c r="C4457" s="39" t="s">
        <v>135</v>
      </c>
      <c r="D4457" s="39" t="s">
        <v>42</v>
      </c>
      <c r="E4457" s="70" t="s">
        <v>49</v>
      </c>
      <c r="F4457" s="70" t="s">
        <v>40</v>
      </c>
      <c r="G4457" s="78">
        <v>44102</v>
      </c>
      <c r="H4457" s="78">
        <v>45717</v>
      </c>
      <c r="I4457" s="69">
        <v>949643.56</v>
      </c>
      <c r="J4457" s="70">
        <v>0</v>
      </c>
      <c r="K4457" s="71">
        <v>1.1020000000000001</v>
      </c>
      <c r="L4457" s="70">
        <v>0</v>
      </c>
      <c r="M4457" s="71">
        <v>0.95899999999999996</v>
      </c>
      <c r="N4457" s="72"/>
      <c r="O4457" s="73">
        <f>MIN(1,MAX(0,(1/(1+EXP(-(Assumptions!$B$5 + Assumptions!$B$6*$N4457))))*Assumptions!$B$3))</f>
        <v>3.9165722796764356E-2</v>
      </c>
      <c r="P4457" s="73">
        <f>VLOOKUP($F4457,Assumptions!$A$23:$B$27,2,FALSE)*Assumptions!$B$4</f>
        <v>0.7</v>
      </c>
      <c r="Q4457" s="74">
        <f t="shared" si="138"/>
        <v>26035.433498684721</v>
      </c>
      <c r="R4457" s="75" t="str">
        <f>IF($O4457&lt;Assumptions!$B$17,"A",IF($O4457&lt;Assumptions!$B$18,"B",IF($O4457&lt;Assumptions!$B$19,"C",IF($O4457&lt;Assumptions!$B$20,"D","E"))))</f>
        <v>B</v>
      </c>
      <c r="S4457" s="75">
        <f t="shared" si="139"/>
        <v>0</v>
      </c>
    </row>
    <row r="4458" spans="1:19" ht="17.399999999999999" x14ac:dyDescent="0.3">
      <c r="A4458" s="39" t="s">
        <v>822</v>
      </c>
      <c r="B4458" s="39" t="s">
        <v>91</v>
      </c>
      <c r="C4458" s="39" t="s">
        <v>135</v>
      </c>
      <c r="D4458" s="39" t="s">
        <v>42</v>
      </c>
      <c r="E4458" s="70" t="s">
        <v>49</v>
      </c>
      <c r="F4458" s="70" t="s">
        <v>40</v>
      </c>
      <c r="G4458" s="78">
        <v>44102</v>
      </c>
      <c r="H4458" s="78">
        <v>45748</v>
      </c>
      <c r="I4458" s="69">
        <v>923467.3</v>
      </c>
      <c r="J4458" s="70">
        <v>95</v>
      </c>
      <c r="K4458" s="71">
        <v>0.36</v>
      </c>
      <c r="L4458" s="70">
        <v>0</v>
      </c>
      <c r="M4458" s="71">
        <v>0.95899999999999996</v>
      </c>
      <c r="N4458" s="72"/>
      <c r="O4458" s="73">
        <f>MIN(1,MAX(0,(1/(1+EXP(-(Assumptions!$B$5 + Assumptions!$B$6*$N4458))))*Assumptions!$B$3))</f>
        <v>3.9165722796764356E-2</v>
      </c>
      <c r="P4458" s="73">
        <f>VLOOKUP($F4458,Assumptions!$A$23:$B$27,2,FALSE)*Assumptions!$B$4</f>
        <v>0.7</v>
      </c>
      <c r="Q4458" s="74">
        <f t="shared" si="138"/>
        <v>25317.784998573497</v>
      </c>
      <c r="R4458" s="75" t="str">
        <f>IF($O4458&lt;Assumptions!$B$17,"A",IF($O4458&lt;Assumptions!$B$18,"B",IF($O4458&lt;Assumptions!$B$19,"C",IF($O4458&lt;Assumptions!$B$20,"D","E"))))</f>
        <v>B</v>
      </c>
      <c r="S4458" s="75">
        <f t="shared" si="139"/>
        <v>0</v>
      </c>
    </row>
    <row r="4459" spans="1:19" ht="17.399999999999999" x14ac:dyDescent="0.3">
      <c r="A4459" s="39" t="s">
        <v>822</v>
      </c>
      <c r="B4459" s="39" t="s">
        <v>91</v>
      </c>
      <c r="C4459" s="39" t="s">
        <v>135</v>
      </c>
      <c r="D4459" s="39" t="s">
        <v>42</v>
      </c>
      <c r="E4459" s="70" t="s">
        <v>49</v>
      </c>
      <c r="F4459" s="70" t="s">
        <v>40</v>
      </c>
      <c r="G4459" s="78">
        <v>44102</v>
      </c>
      <c r="H4459" s="78">
        <v>45778</v>
      </c>
      <c r="I4459" s="69">
        <v>893304.66</v>
      </c>
      <c r="J4459" s="70">
        <v>35</v>
      </c>
      <c r="K4459" s="71">
        <v>0.82899999999999996</v>
      </c>
      <c r="L4459" s="70">
        <v>0</v>
      </c>
      <c r="M4459" s="71">
        <v>0.95899999999999996</v>
      </c>
      <c r="N4459" s="72"/>
      <c r="O4459" s="73">
        <f>MIN(1,MAX(0,(1/(1+EXP(-(Assumptions!$B$5 + Assumptions!$B$6*$N4459))))*Assumptions!$B$3))</f>
        <v>3.9165722796764356E-2</v>
      </c>
      <c r="P4459" s="73">
        <f>VLOOKUP($F4459,Assumptions!$A$23:$B$27,2,FALSE)*Assumptions!$B$4</f>
        <v>0.7</v>
      </c>
      <c r="Q4459" s="74">
        <f t="shared" si="138"/>
        <v>24490.845880632485</v>
      </c>
      <c r="R4459" s="75" t="str">
        <f>IF($O4459&lt;Assumptions!$B$17,"A",IF($O4459&lt;Assumptions!$B$18,"B",IF($O4459&lt;Assumptions!$B$19,"C",IF($O4459&lt;Assumptions!$B$20,"D","E"))))</f>
        <v>B</v>
      </c>
      <c r="S4459" s="75">
        <f t="shared" si="139"/>
        <v>0</v>
      </c>
    </row>
    <row r="4460" spans="1:19" ht="17.399999999999999" x14ac:dyDescent="0.3">
      <c r="A4460" s="39" t="s">
        <v>822</v>
      </c>
      <c r="B4460" s="39" t="s">
        <v>91</v>
      </c>
      <c r="C4460" s="39" t="s">
        <v>135</v>
      </c>
      <c r="D4460" s="39" t="s">
        <v>42</v>
      </c>
      <c r="E4460" s="70" t="s">
        <v>49</v>
      </c>
      <c r="F4460" s="70" t="s">
        <v>40</v>
      </c>
      <c r="G4460" s="78">
        <v>44102</v>
      </c>
      <c r="H4460" s="78">
        <v>45809</v>
      </c>
      <c r="I4460" s="69">
        <v>864183.04</v>
      </c>
      <c r="J4460" s="70">
        <v>95</v>
      </c>
      <c r="K4460" s="71">
        <v>0.32700000000000001</v>
      </c>
      <c r="L4460" s="70">
        <v>1</v>
      </c>
      <c r="M4460" s="71">
        <v>0.95899999999999996</v>
      </c>
      <c r="N4460" s="72"/>
      <c r="O4460" s="73">
        <f>MIN(1,MAX(0,(1/(1+EXP(-(Assumptions!$B$5 + Assumptions!$B$6*$N4460))))*Assumptions!$B$3))</f>
        <v>3.9165722796764356E-2</v>
      </c>
      <c r="P4460" s="73">
        <f>VLOOKUP($F4460,Assumptions!$A$23:$B$27,2,FALSE)*Assumptions!$B$4</f>
        <v>0.7</v>
      </c>
      <c r="Q4460" s="74">
        <f t="shared" si="138"/>
        <v>23692.447373213585</v>
      </c>
      <c r="R4460" s="75" t="str">
        <f>IF($O4460&lt;Assumptions!$B$17,"A",IF($O4460&lt;Assumptions!$B$18,"B",IF($O4460&lt;Assumptions!$B$19,"C",IF($O4460&lt;Assumptions!$B$20,"D","E"))))</f>
        <v>B</v>
      </c>
      <c r="S4460" s="75">
        <f t="shared" si="139"/>
        <v>0</v>
      </c>
    </row>
    <row r="4461" spans="1:19" ht="17.399999999999999" x14ac:dyDescent="0.3">
      <c r="A4461" s="39" t="s">
        <v>822</v>
      </c>
      <c r="B4461" s="39" t="s">
        <v>91</v>
      </c>
      <c r="C4461" s="39" t="s">
        <v>135</v>
      </c>
      <c r="D4461" s="39" t="s">
        <v>42</v>
      </c>
      <c r="E4461" s="70" t="s">
        <v>49</v>
      </c>
      <c r="F4461" s="70" t="s">
        <v>40</v>
      </c>
      <c r="G4461" s="78">
        <v>44102</v>
      </c>
      <c r="H4461" s="78">
        <v>45839</v>
      </c>
      <c r="I4461" s="69">
        <v>836505.43</v>
      </c>
      <c r="J4461" s="70">
        <v>0</v>
      </c>
      <c r="K4461" s="71">
        <v>1.0940000000000001</v>
      </c>
      <c r="L4461" s="70">
        <v>1</v>
      </c>
      <c r="M4461" s="71">
        <v>0.95899999999999996</v>
      </c>
      <c r="N4461" s="72"/>
      <c r="O4461" s="73">
        <f>MIN(1,MAX(0,(1/(1+EXP(-(Assumptions!$B$5 + Assumptions!$B$6*$N4461))))*Assumptions!$B$3))</f>
        <v>3.9165722796764356E-2</v>
      </c>
      <c r="P4461" s="73">
        <f>VLOOKUP($F4461,Assumptions!$A$23:$B$27,2,FALSE)*Assumptions!$B$4</f>
        <v>0.7</v>
      </c>
      <c r="Q4461" s="74">
        <f t="shared" si="138"/>
        <v>22933.63785255772</v>
      </c>
      <c r="R4461" s="75" t="str">
        <f>IF($O4461&lt;Assumptions!$B$17,"A",IF($O4461&lt;Assumptions!$B$18,"B",IF($O4461&lt;Assumptions!$B$19,"C",IF($O4461&lt;Assumptions!$B$20,"D","E"))))</f>
        <v>B</v>
      </c>
      <c r="S4461" s="75">
        <f t="shared" si="139"/>
        <v>0</v>
      </c>
    </row>
    <row r="4462" spans="1:19" ht="17.399999999999999" x14ac:dyDescent="0.3">
      <c r="A4462" s="39" t="s">
        <v>822</v>
      </c>
      <c r="B4462" s="39" t="s">
        <v>91</v>
      </c>
      <c r="C4462" s="39" t="s">
        <v>135</v>
      </c>
      <c r="D4462" s="39" t="s">
        <v>42</v>
      </c>
      <c r="E4462" s="70" t="s">
        <v>49</v>
      </c>
      <c r="F4462" s="70" t="s">
        <v>40</v>
      </c>
      <c r="G4462" s="78">
        <v>44102</v>
      </c>
      <c r="H4462" s="78">
        <v>45870</v>
      </c>
      <c r="I4462" s="69">
        <v>809954.4</v>
      </c>
      <c r="J4462" s="70">
        <v>0</v>
      </c>
      <c r="K4462" s="71">
        <v>1.018</v>
      </c>
      <c r="L4462" s="70">
        <v>1</v>
      </c>
      <c r="M4462" s="71">
        <v>0.95899999999999996</v>
      </c>
      <c r="N4462" s="72"/>
      <c r="O4462" s="73">
        <f>MIN(1,MAX(0,(1/(1+EXP(-(Assumptions!$B$5 + Assumptions!$B$6*$N4462))))*Assumptions!$B$3))</f>
        <v>3.9165722796764356E-2</v>
      </c>
      <c r="P4462" s="73">
        <f>VLOOKUP($F4462,Assumptions!$A$23:$B$27,2,FALSE)*Assumptions!$B$4</f>
        <v>0.7</v>
      </c>
      <c r="Q4462" s="74">
        <f t="shared" si="138"/>
        <v>22205.714655893717</v>
      </c>
      <c r="R4462" s="75" t="str">
        <f>IF($O4462&lt;Assumptions!$B$17,"A",IF($O4462&lt;Assumptions!$B$18,"B",IF($O4462&lt;Assumptions!$B$19,"C",IF($O4462&lt;Assumptions!$B$20,"D","E"))))</f>
        <v>B</v>
      </c>
      <c r="S4462" s="75">
        <f t="shared" si="139"/>
        <v>0</v>
      </c>
    </row>
    <row r="4463" spans="1:19" ht="17.399999999999999" x14ac:dyDescent="0.3">
      <c r="A4463" s="39" t="s">
        <v>822</v>
      </c>
      <c r="B4463" s="39" t="s">
        <v>91</v>
      </c>
      <c r="C4463" s="39" t="s">
        <v>135</v>
      </c>
      <c r="D4463" s="39" t="s">
        <v>42</v>
      </c>
      <c r="E4463" s="70" t="s">
        <v>49</v>
      </c>
      <c r="F4463" s="70" t="s">
        <v>40</v>
      </c>
      <c r="G4463" s="78">
        <v>44102</v>
      </c>
      <c r="H4463" s="78">
        <v>45901</v>
      </c>
      <c r="I4463" s="69">
        <v>788691.82</v>
      </c>
      <c r="J4463" s="70">
        <v>0</v>
      </c>
      <c r="K4463" s="71">
        <v>1.0389999999999999</v>
      </c>
      <c r="L4463" s="70">
        <v>1</v>
      </c>
      <c r="M4463" s="71">
        <v>0.95899999999999996</v>
      </c>
      <c r="N4463" s="72"/>
      <c r="O4463" s="73">
        <f>MIN(1,MAX(0,(1/(1+EXP(-(Assumptions!$B$5 + Assumptions!$B$6*$N4463))))*Assumptions!$B$3))</f>
        <v>3.9165722796764356E-2</v>
      </c>
      <c r="P4463" s="73">
        <f>VLOOKUP($F4463,Assumptions!$A$23:$B$27,2,FALSE)*Assumptions!$B$4</f>
        <v>0.7</v>
      </c>
      <c r="Q4463" s="74">
        <f t="shared" si="138"/>
        <v>21622.779635936895</v>
      </c>
      <c r="R4463" s="75" t="str">
        <f>IF($O4463&lt;Assumptions!$B$17,"A",IF($O4463&lt;Assumptions!$B$18,"B",IF($O4463&lt;Assumptions!$B$19,"C",IF($O4463&lt;Assumptions!$B$20,"D","E"))))</f>
        <v>B</v>
      </c>
      <c r="S4463" s="75">
        <f t="shared" si="139"/>
        <v>0</v>
      </c>
    </row>
    <row r="4464" spans="1:19" ht="17.399999999999999" x14ac:dyDescent="0.3">
      <c r="A4464" s="39" t="s">
        <v>822</v>
      </c>
      <c r="B4464" s="39" t="s">
        <v>91</v>
      </c>
      <c r="C4464" s="39" t="s">
        <v>135</v>
      </c>
      <c r="D4464" s="39" t="s">
        <v>42</v>
      </c>
      <c r="E4464" s="70" t="s">
        <v>49</v>
      </c>
      <c r="F4464" s="70" t="s">
        <v>40</v>
      </c>
      <c r="G4464" s="78">
        <v>44102</v>
      </c>
      <c r="H4464" s="78">
        <v>45931</v>
      </c>
      <c r="I4464" s="69">
        <v>767316.17</v>
      </c>
      <c r="J4464" s="70">
        <v>0</v>
      </c>
      <c r="K4464" s="71">
        <v>0.95399999999999996</v>
      </c>
      <c r="L4464" s="70">
        <v>1</v>
      </c>
      <c r="M4464" s="71">
        <v>0.95899999999999996</v>
      </c>
      <c r="N4464" s="72"/>
      <c r="O4464" s="73">
        <f>MIN(1,MAX(0,(1/(1+EXP(-(Assumptions!$B$5 + Assumptions!$B$6*$N4464))))*Assumptions!$B$3))</f>
        <v>3.9165722796764356E-2</v>
      </c>
      <c r="P4464" s="73">
        <f>VLOOKUP($F4464,Assumptions!$A$23:$B$27,2,FALSE)*Assumptions!$B$4</f>
        <v>0.7</v>
      </c>
      <c r="Q4464" s="74">
        <f t="shared" si="138"/>
        <v>21036.744688186438</v>
      </c>
      <c r="R4464" s="75" t="str">
        <f>IF($O4464&lt;Assumptions!$B$17,"A",IF($O4464&lt;Assumptions!$B$18,"B",IF($O4464&lt;Assumptions!$B$19,"C",IF($O4464&lt;Assumptions!$B$20,"D","E"))))</f>
        <v>B</v>
      </c>
      <c r="S4464" s="75">
        <f t="shared" si="139"/>
        <v>0</v>
      </c>
    </row>
    <row r="4465" spans="1:19" ht="17.399999999999999" x14ac:dyDescent="0.3">
      <c r="A4465" s="39" t="s">
        <v>822</v>
      </c>
      <c r="B4465" s="39" t="s">
        <v>91</v>
      </c>
      <c r="C4465" s="39" t="s">
        <v>135</v>
      </c>
      <c r="D4465" s="39" t="s">
        <v>42</v>
      </c>
      <c r="E4465" s="70" t="s">
        <v>49</v>
      </c>
      <c r="F4465" s="70" t="s">
        <v>40</v>
      </c>
      <c r="G4465" s="78">
        <v>44102</v>
      </c>
      <c r="H4465" s="78">
        <v>45962</v>
      </c>
      <c r="I4465" s="69">
        <v>742973.82</v>
      </c>
      <c r="J4465" s="70">
        <v>0</v>
      </c>
      <c r="K4465" s="71">
        <v>0.97099999999999997</v>
      </c>
      <c r="L4465" s="70">
        <v>1</v>
      </c>
      <c r="M4465" s="71">
        <v>0.95899999999999996</v>
      </c>
      <c r="N4465" s="72"/>
      <c r="O4465" s="73">
        <f>MIN(1,MAX(0,(1/(1+EXP(-(Assumptions!$B$5 + Assumptions!$B$6*$N4465))))*Assumptions!$B$3))</f>
        <v>3.9165722796764356E-2</v>
      </c>
      <c r="P4465" s="73">
        <f>VLOOKUP($F4465,Assumptions!$A$23:$B$27,2,FALSE)*Assumptions!$B$4</f>
        <v>0.7</v>
      </c>
      <c r="Q4465" s="74">
        <f t="shared" si="138"/>
        <v>20369.374675561165</v>
      </c>
      <c r="R4465" s="75" t="str">
        <f>IF($O4465&lt;Assumptions!$B$17,"A",IF($O4465&lt;Assumptions!$B$18,"B",IF($O4465&lt;Assumptions!$B$19,"C",IF($O4465&lt;Assumptions!$B$20,"D","E"))))</f>
        <v>B</v>
      </c>
      <c r="S4465" s="75">
        <f t="shared" si="139"/>
        <v>0</v>
      </c>
    </row>
    <row r="4466" spans="1:19" ht="17.399999999999999" x14ac:dyDescent="0.3">
      <c r="A4466" s="39" t="s">
        <v>822</v>
      </c>
      <c r="B4466" s="39" t="s">
        <v>91</v>
      </c>
      <c r="C4466" s="39" t="s">
        <v>135</v>
      </c>
      <c r="D4466" s="39" t="s">
        <v>42</v>
      </c>
      <c r="E4466" s="70" t="s">
        <v>49</v>
      </c>
      <c r="F4466" s="70" t="s">
        <v>40</v>
      </c>
      <c r="G4466" s="78">
        <v>44102</v>
      </c>
      <c r="H4466" s="78">
        <v>45992</v>
      </c>
      <c r="I4466" s="69">
        <v>720988</v>
      </c>
      <c r="J4466" s="70">
        <v>95</v>
      </c>
      <c r="K4466" s="71">
        <v>0.47699999999999998</v>
      </c>
      <c r="L4466" s="70">
        <v>1</v>
      </c>
      <c r="M4466" s="71">
        <v>0.95899999999999996</v>
      </c>
      <c r="N4466" s="72"/>
      <c r="O4466" s="73">
        <f>MIN(1,MAX(0,(1/(1+EXP(-(Assumptions!$B$5 + Assumptions!$B$6*$N4466))))*Assumptions!$B$3))</f>
        <v>3.9165722796764356E-2</v>
      </c>
      <c r="P4466" s="73">
        <f>VLOOKUP($F4466,Assumptions!$A$23:$B$27,2,FALSE)*Assumptions!$B$4</f>
        <v>0.7</v>
      </c>
      <c r="Q4466" s="74">
        <f t="shared" si="138"/>
        <v>19766.611303455476</v>
      </c>
      <c r="R4466" s="75" t="str">
        <f>IF($O4466&lt;Assumptions!$B$17,"A",IF($O4466&lt;Assumptions!$B$18,"B",IF($O4466&lt;Assumptions!$B$19,"C",IF($O4466&lt;Assumptions!$B$20,"D","E"))))</f>
        <v>B</v>
      </c>
      <c r="S4466" s="75">
        <f t="shared" si="139"/>
        <v>0</v>
      </c>
    </row>
    <row r="4467" spans="1:19" ht="17.399999999999999" x14ac:dyDescent="0.3">
      <c r="A4467" s="39" t="s">
        <v>823</v>
      </c>
      <c r="B4467" s="39" t="s">
        <v>57</v>
      </c>
      <c r="C4467" s="39" t="s">
        <v>22</v>
      </c>
      <c r="D4467" s="39" t="s">
        <v>26</v>
      </c>
      <c r="E4467" s="70" t="s">
        <v>46</v>
      </c>
      <c r="F4467" s="70" t="s">
        <v>24</v>
      </c>
      <c r="G4467" s="78">
        <v>43572</v>
      </c>
      <c r="H4467" s="78">
        <v>45658</v>
      </c>
      <c r="I4467" s="69">
        <v>1419903.23</v>
      </c>
      <c r="J4467" s="70">
        <v>0</v>
      </c>
      <c r="K4467" s="71">
        <v>0.96399999999999997</v>
      </c>
      <c r="L4467" s="70">
        <v>0</v>
      </c>
      <c r="M4467" s="71">
        <v>0.68700000000000006</v>
      </c>
      <c r="N4467" s="72"/>
      <c r="O4467" s="73">
        <f>MIN(1,MAX(0,(1/(1+EXP(-(Assumptions!$B$5 + Assumptions!$B$6*$N4467))))*Assumptions!$B$3))</f>
        <v>3.9165722796764356E-2</v>
      </c>
      <c r="P4467" s="73">
        <f>VLOOKUP($F4467,Assumptions!$A$23:$B$27,2,FALSE)*Assumptions!$B$4</f>
        <v>0.2</v>
      </c>
      <c r="Q4467" s="74">
        <f t="shared" si="138"/>
        <v>11122.307260882069</v>
      </c>
      <c r="R4467" s="75" t="str">
        <f>IF($O4467&lt;Assumptions!$B$17,"A",IF($O4467&lt;Assumptions!$B$18,"B",IF($O4467&lt;Assumptions!$B$19,"C",IF($O4467&lt;Assumptions!$B$20,"D","E"))))</f>
        <v>B</v>
      </c>
      <c r="S4467" s="75">
        <f t="shared" si="139"/>
        <v>0</v>
      </c>
    </row>
    <row r="4468" spans="1:19" ht="17.399999999999999" x14ac:dyDescent="0.3">
      <c r="A4468" s="39" t="s">
        <v>823</v>
      </c>
      <c r="B4468" s="39" t="s">
        <v>57</v>
      </c>
      <c r="C4468" s="39" t="s">
        <v>22</v>
      </c>
      <c r="D4468" s="39" t="s">
        <v>26</v>
      </c>
      <c r="E4468" s="70" t="s">
        <v>46</v>
      </c>
      <c r="F4468" s="70" t="s">
        <v>24</v>
      </c>
      <c r="G4468" s="78">
        <v>43572</v>
      </c>
      <c r="H4468" s="78">
        <v>45689</v>
      </c>
      <c r="I4468" s="69">
        <v>1394853.55</v>
      </c>
      <c r="J4468" s="70">
        <v>0</v>
      </c>
      <c r="K4468" s="71">
        <v>1.0640000000000001</v>
      </c>
      <c r="L4468" s="70">
        <v>0</v>
      </c>
      <c r="M4468" s="71">
        <v>0.68700000000000006</v>
      </c>
      <c r="N4468" s="72"/>
      <c r="O4468" s="73">
        <f>MIN(1,MAX(0,(1/(1+EXP(-(Assumptions!$B$5 + Assumptions!$B$6*$N4468))))*Assumptions!$B$3))</f>
        <v>3.9165722796764356E-2</v>
      </c>
      <c r="P4468" s="73">
        <f>VLOOKUP($F4468,Assumptions!$A$23:$B$27,2,FALSE)*Assumptions!$B$4</f>
        <v>0.2</v>
      </c>
      <c r="Q4468" s="74">
        <f t="shared" si="138"/>
        <v>10926.089496276538</v>
      </c>
      <c r="R4468" s="75" t="str">
        <f>IF($O4468&lt;Assumptions!$B$17,"A",IF($O4468&lt;Assumptions!$B$18,"B",IF($O4468&lt;Assumptions!$B$19,"C",IF($O4468&lt;Assumptions!$B$20,"D","E"))))</f>
        <v>B</v>
      </c>
      <c r="S4468" s="75">
        <f t="shared" si="139"/>
        <v>0</v>
      </c>
    </row>
    <row r="4469" spans="1:19" ht="17.399999999999999" x14ac:dyDescent="0.3">
      <c r="A4469" s="39" t="s">
        <v>823</v>
      </c>
      <c r="B4469" s="39" t="s">
        <v>57</v>
      </c>
      <c r="C4469" s="39" t="s">
        <v>22</v>
      </c>
      <c r="D4469" s="39" t="s">
        <v>26</v>
      </c>
      <c r="E4469" s="70" t="s">
        <v>46</v>
      </c>
      <c r="F4469" s="70" t="s">
        <v>24</v>
      </c>
      <c r="G4469" s="78">
        <v>43572</v>
      </c>
      <c r="H4469" s="78">
        <v>45717</v>
      </c>
      <c r="I4469" s="69">
        <v>1370869.05</v>
      </c>
      <c r="J4469" s="70">
        <v>0</v>
      </c>
      <c r="K4469" s="71">
        <v>1.1020000000000001</v>
      </c>
      <c r="L4469" s="70">
        <v>0</v>
      </c>
      <c r="M4469" s="71">
        <v>0.68700000000000006</v>
      </c>
      <c r="N4469" s="72"/>
      <c r="O4469" s="73">
        <f>MIN(1,MAX(0,(1/(1+EXP(-(Assumptions!$B$5 + Assumptions!$B$6*$N4469))))*Assumptions!$B$3))</f>
        <v>3.9165722796764356E-2</v>
      </c>
      <c r="P4469" s="73">
        <f>VLOOKUP($F4469,Assumptions!$A$23:$B$27,2,FALSE)*Assumptions!$B$4</f>
        <v>0.2</v>
      </c>
      <c r="Q4469" s="74">
        <f t="shared" si="138"/>
        <v>10738.215440592741</v>
      </c>
      <c r="R4469" s="75" t="str">
        <f>IF($O4469&lt;Assumptions!$B$17,"A",IF($O4469&lt;Assumptions!$B$18,"B",IF($O4469&lt;Assumptions!$B$19,"C",IF($O4469&lt;Assumptions!$B$20,"D","E"))))</f>
        <v>B</v>
      </c>
      <c r="S4469" s="75">
        <f t="shared" si="139"/>
        <v>0</v>
      </c>
    </row>
    <row r="4470" spans="1:19" ht="17.399999999999999" x14ac:dyDescent="0.3">
      <c r="A4470" s="39" t="s">
        <v>823</v>
      </c>
      <c r="B4470" s="39" t="s">
        <v>57</v>
      </c>
      <c r="C4470" s="39" t="s">
        <v>22</v>
      </c>
      <c r="D4470" s="39" t="s">
        <v>26</v>
      </c>
      <c r="E4470" s="70" t="s">
        <v>46</v>
      </c>
      <c r="F4470" s="70" t="s">
        <v>24</v>
      </c>
      <c r="G4470" s="78">
        <v>43572</v>
      </c>
      <c r="H4470" s="78">
        <v>45748</v>
      </c>
      <c r="I4470" s="69">
        <v>1346670.8</v>
      </c>
      <c r="J4470" s="70">
        <v>15</v>
      </c>
      <c r="K4470" s="71">
        <v>1.145</v>
      </c>
      <c r="L4470" s="70">
        <v>0</v>
      </c>
      <c r="M4470" s="71">
        <v>0.68700000000000006</v>
      </c>
      <c r="N4470" s="72"/>
      <c r="O4470" s="73">
        <f>MIN(1,MAX(0,(1/(1+EXP(-(Assumptions!$B$5 + Assumptions!$B$6*$N4470))))*Assumptions!$B$3))</f>
        <v>3.9165722796764356E-2</v>
      </c>
      <c r="P4470" s="73">
        <f>VLOOKUP($F4470,Assumptions!$A$23:$B$27,2,FALSE)*Assumptions!$B$4</f>
        <v>0.2</v>
      </c>
      <c r="Q4470" s="74">
        <f t="shared" si="138"/>
        <v>10548.667050259379</v>
      </c>
      <c r="R4470" s="75" t="str">
        <f>IF($O4470&lt;Assumptions!$B$17,"A",IF($O4470&lt;Assumptions!$B$18,"B",IF($O4470&lt;Assumptions!$B$19,"C",IF($O4470&lt;Assumptions!$B$20,"D","E"))))</f>
        <v>B</v>
      </c>
      <c r="S4470" s="75">
        <f t="shared" si="139"/>
        <v>0</v>
      </c>
    </row>
    <row r="4471" spans="1:19" ht="17.399999999999999" x14ac:dyDescent="0.3">
      <c r="A4471" s="39" t="s">
        <v>823</v>
      </c>
      <c r="B4471" s="39" t="s">
        <v>57</v>
      </c>
      <c r="C4471" s="39" t="s">
        <v>22</v>
      </c>
      <c r="D4471" s="39" t="s">
        <v>26</v>
      </c>
      <c r="E4471" s="70" t="s">
        <v>46</v>
      </c>
      <c r="F4471" s="70" t="s">
        <v>24</v>
      </c>
      <c r="G4471" s="78">
        <v>43572</v>
      </c>
      <c r="H4471" s="78">
        <v>45778</v>
      </c>
      <c r="I4471" s="69">
        <v>1322488.49</v>
      </c>
      <c r="J4471" s="70">
        <v>0</v>
      </c>
      <c r="K4471" s="71">
        <v>1.032</v>
      </c>
      <c r="L4471" s="70">
        <v>0</v>
      </c>
      <c r="M4471" s="71">
        <v>0.68700000000000006</v>
      </c>
      <c r="N4471" s="72"/>
      <c r="O4471" s="73">
        <f>MIN(1,MAX(0,(1/(1+EXP(-(Assumptions!$B$5 + Assumptions!$B$6*$N4471))))*Assumptions!$B$3))</f>
        <v>3.9165722796764356E-2</v>
      </c>
      <c r="P4471" s="73">
        <f>VLOOKUP($F4471,Assumptions!$A$23:$B$27,2,FALSE)*Assumptions!$B$4</f>
        <v>0.2</v>
      </c>
      <c r="Q4471" s="74">
        <f t="shared" si="138"/>
        <v>10359.243520250295</v>
      </c>
      <c r="R4471" s="75" t="str">
        <f>IF($O4471&lt;Assumptions!$B$17,"A",IF($O4471&lt;Assumptions!$B$18,"B",IF($O4471&lt;Assumptions!$B$19,"C",IF($O4471&lt;Assumptions!$B$20,"D","E"))))</f>
        <v>B</v>
      </c>
      <c r="S4471" s="75">
        <f t="shared" si="139"/>
        <v>0</v>
      </c>
    </row>
    <row r="4472" spans="1:19" ht="17.399999999999999" x14ac:dyDescent="0.3">
      <c r="A4472" s="39" t="s">
        <v>823</v>
      </c>
      <c r="B4472" s="39" t="s">
        <v>57</v>
      </c>
      <c r="C4472" s="39" t="s">
        <v>22</v>
      </c>
      <c r="D4472" s="39" t="s">
        <v>26</v>
      </c>
      <c r="E4472" s="70" t="s">
        <v>46</v>
      </c>
      <c r="F4472" s="70" t="s">
        <v>24</v>
      </c>
      <c r="G4472" s="78">
        <v>43572</v>
      </c>
      <c r="H4472" s="78">
        <v>45809</v>
      </c>
      <c r="I4472" s="69">
        <v>1301104.21</v>
      </c>
      <c r="J4472" s="70">
        <v>0</v>
      </c>
      <c r="K4472" s="71">
        <v>1.0529999999999999</v>
      </c>
      <c r="L4472" s="70">
        <v>0</v>
      </c>
      <c r="M4472" s="71">
        <v>0.68700000000000006</v>
      </c>
      <c r="N4472" s="72"/>
      <c r="O4472" s="73">
        <f>MIN(1,MAX(0,(1/(1+EXP(-(Assumptions!$B$5 + Assumptions!$B$6*$N4472))))*Assumptions!$B$3))</f>
        <v>3.9165722796764356E-2</v>
      </c>
      <c r="P4472" s="73">
        <f>VLOOKUP($F4472,Assumptions!$A$23:$B$27,2,FALSE)*Assumptions!$B$4</f>
        <v>0.2</v>
      </c>
      <c r="Q4472" s="74">
        <f t="shared" si="138"/>
        <v>10191.737363712615</v>
      </c>
      <c r="R4472" s="75" t="str">
        <f>IF($O4472&lt;Assumptions!$B$17,"A",IF($O4472&lt;Assumptions!$B$18,"B",IF($O4472&lt;Assumptions!$B$19,"C",IF($O4472&lt;Assumptions!$B$20,"D","E"))))</f>
        <v>B</v>
      </c>
      <c r="S4472" s="75">
        <f t="shared" si="139"/>
        <v>0</v>
      </c>
    </row>
    <row r="4473" spans="1:19" ht="17.399999999999999" x14ac:dyDescent="0.3">
      <c r="A4473" s="39" t="s">
        <v>823</v>
      </c>
      <c r="B4473" s="39" t="s">
        <v>57</v>
      </c>
      <c r="C4473" s="39" t="s">
        <v>22</v>
      </c>
      <c r="D4473" s="39" t="s">
        <v>26</v>
      </c>
      <c r="E4473" s="70" t="s">
        <v>46</v>
      </c>
      <c r="F4473" s="70" t="s">
        <v>24</v>
      </c>
      <c r="G4473" s="78">
        <v>43572</v>
      </c>
      <c r="H4473" s="78">
        <v>45839</v>
      </c>
      <c r="I4473" s="69">
        <v>1277261.25</v>
      </c>
      <c r="J4473" s="70">
        <v>0</v>
      </c>
      <c r="K4473" s="71">
        <v>1.117</v>
      </c>
      <c r="L4473" s="70">
        <v>0</v>
      </c>
      <c r="M4473" s="71">
        <v>0.68700000000000006</v>
      </c>
      <c r="N4473" s="72"/>
      <c r="O4473" s="73">
        <f>MIN(1,MAX(0,(1/(1+EXP(-(Assumptions!$B$5 + Assumptions!$B$6*$N4473))))*Assumptions!$B$3))</f>
        <v>3.9165722796764356E-2</v>
      </c>
      <c r="P4473" s="73">
        <f>VLOOKUP($F4473,Assumptions!$A$23:$B$27,2,FALSE)*Assumptions!$B$4</f>
        <v>0.2</v>
      </c>
      <c r="Q4473" s="74">
        <f t="shared" si="138"/>
        <v>10004.972011309748</v>
      </c>
      <c r="R4473" s="75" t="str">
        <f>IF($O4473&lt;Assumptions!$B$17,"A",IF($O4473&lt;Assumptions!$B$18,"B",IF($O4473&lt;Assumptions!$B$19,"C",IF($O4473&lt;Assumptions!$B$20,"D","E"))))</f>
        <v>B</v>
      </c>
      <c r="S4473" s="75">
        <f t="shared" si="139"/>
        <v>0</v>
      </c>
    </row>
    <row r="4474" spans="1:19" ht="17.399999999999999" x14ac:dyDescent="0.3">
      <c r="A4474" s="39" t="s">
        <v>823</v>
      </c>
      <c r="B4474" s="39" t="s">
        <v>57</v>
      </c>
      <c r="C4474" s="39" t="s">
        <v>22</v>
      </c>
      <c r="D4474" s="39" t="s">
        <v>26</v>
      </c>
      <c r="E4474" s="70" t="s">
        <v>46</v>
      </c>
      <c r="F4474" s="70" t="s">
        <v>24</v>
      </c>
      <c r="G4474" s="78">
        <v>43572</v>
      </c>
      <c r="H4474" s="78">
        <v>45870</v>
      </c>
      <c r="I4474" s="69">
        <v>1256267.73</v>
      </c>
      <c r="J4474" s="70">
        <v>0</v>
      </c>
      <c r="K4474" s="71">
        <v>1.0620000000000001</v>
      </c>
      <c r="L4474" s="70">
        <v>0</v>
      </c>
      <c r="M4474" s="71">
        <v>0.68700000000000006</v>
      </c>
      <c r="N4474" s="72"/>
      <c r="O4474" s="73">
        <f>MIN(1,MAX(0,(1/(1+EXP(-(Assumptions!$B$5 + Assumptions!$B$6*$N4474))))*Assumptions!$B$3))</f>
        <v>3.9165722796764356E-2</v>
      </c>
      <c r="P4474" s="73">
        <f>VLOOKUP($F4474,Assumptions!$A$23:$B$27,2,FALSE)*Assumptions!$B$4</f>
        <v>0.2</v>
      </c>
      <c r="Q4474" s="74">
        <f t="shared" si="138"/>
        <v>9840.5267343400828</v>
      </c>
      <c r="R4474" s="75" t="str">
        <f>IF($O4474&lt;Assumptions!$B$17,"A",IF($O4474&lt;Assumptions!$B$18,"B",IF($O4474&lt;Assumptions!$B$19,"C",IF($O4474&lt;Assumptions!$B$20,"D","E"))))</f>
        <v>B</v>
      </c>
      <c r="S4474" s="75">
        <f t="shared" si="139"/>
        <v>0</v>
      </c>
    </row>
    <row r="4475" spans="1:19" ht="17.399999999999999" x14ac:dyDescent="0.3">
      <c r="A4475" s="39" t="s">
        <v>823</v>
      </c>
      <c r="B4475" s="39" t="s">
        <v>57</v>
      </c>
      <c r="C4475" s="39" t="s">
        <v>22</v>
      </c>
      <c r="D4475" s="39" t="s">
        <v>26</v>
      </c>
      <c r="E4475" s="70" t="s">
        <v>46</v>
      </c>
      <c r="F4475" s="70" t="s">
        <v>24</v>
      </c>
      <c r="G4475" s="78">
        <v>43572</v>
      </c>
      <c r="H4475" s="78">
        <v>45901</v>
      </c>
      <c r="I4475" s="69">
        <v>1232526.3400000001</v>
      </c>
      <c r="J4475" s="70">
        <v>0</v>
      </c>
      <c r="K4475" s="71">
        <v>1.1439999999999999</v>
      </c>
      <c r="L4475" s="70">
        <v>0</v>
      </c>
      <c r="M4475" s="71">
        <v>0.68700000000000006</v>
      </c>
      <c r="N4475" s="72"/>
      <c r="O4475" s="73">
        <f>MIN(1,MAX(0,(1/(1+EXP(-(Assumptions!$B$5 + Assumptions!$B$6*$N4475))))*Assumptions!$B$3))</f>
        <v>3.9165722796764356E-2</v>
      </c>
      <c r="P4475" s="73">
        <f>VLOOKUP($F4475,Assumptions!$A$23:$B$27,2,FALSE)*Assumptions!$B$4</f>
        <v>0.2</v>
      </c>
      <c r="Q4475" s="74">
        <f t="shared" si="138"/>
        <v>9654.5569944301078</v>
      </c>
      <c r="R4475" s="75" t="str">
        <f>IF($O4475&lt;Assumptions!$B$17,"A",IF($O4475&lt;Assumptions!$B$18,"B",IF($O4475&lt;Assumptions!$B$19,"C",IF($O4475&lt;Assumptions!$B$20,"D","E"))))</f>
        <v>B</v>
      </c>
      <c r="S4475" s="75">
        <f t="shared" si="139"/>
        <v>0</v>
      </c>
    </row>
    <row r="4476" spans="1:19" ht="17.399999999999999" x14ac:dyDescent="0.3">
      <c r="A4476" s="39" t="s">
        <v>823</v>
      </c>
      <c r="B4476" s="39" t="s">
        <v>57</v>
      </c>
      <c r="C4476" s="39" t="s">
        <v>22</v>
      </c>
      <c r="D4476" s="39" t="s">
        <v>26</v>
      </c>
      <c r="E4476" s="70" t="s">
        <v>46</v>
      </c>
      <c r="F4476" s="70" t="s">
        <v>24</v>
      </c>
      <c r="G4476" s="78">
        <v>43572</v>
      </c>
      <c r="H4476" s="78">
        <v>45931</v>
      </c>
      <c r="I4476" s="69">
        <v>1212997.3600000001</v>
      </c>
      <c r="J4476" s="70">
        <v>0</v>
      </c>
      <c r="K4476" s="71">
        <v>0.95099999999999996</v>
      </c>
      <c r="L4476" s="70">
        <v>0</v>
      </c>
      <c r="M4476" s="71">
        <v>0.68700000000000006</v>
      </c>
      <c r="N4476" s="72"/>
      <c r="O4476" s="73">
        <f>MIN(1,MAX(0,(1/(1+EXP(-(Assumptions!$B$5 + Assumptions!$B$6*$N4476))))*Assumptions!$B$3))</f>
        <v>3.9165722796764356E-2</v>
      </c>
      <c r="P4476" s="73">
        <f>VLOOKUP($F4476,Assumptions!$A$23:$B$27,2,FALSE)*Assumptions!$B$4</f>
        <v>0.2</v>
      </c>
      <c r="Q4476" s="74">
        <f t="shared" si="138"/>
        <v>9501.5836709933974</v>
      </c>
      <c r="R4476" s="75" t="str">
        <f>IF($O4476&lt;Assumptions!$B$17,"A",IF($O4476&lt;Assumptions!$B$18,"B",IF($O4476&lt;Assumptions!$B$19,"C",IF($O4476&lt;Assumptions!$B$20,"D","E"))))</f>
        <v>B</v>
      </c>
      <c r="S4476" s="75">
        <f t="shared" si="139"/>
        <v>0</v>
      </c>
    </row>
    <row r="4477" spans="1:19" ht="17.399999999999999" x14ac:dyDescent="0.3">
      <c r="A4477" s="39" t="s">
        <v>823</v>
      </c>
      <c r="B4477" s="39" t="s">
        <v>57</v>
      </c>
      <c r="C4477" s="39" t="s">
        <v>22</v>
      </c>
      <c r="D4477" s="39" t="s">
        <v>26</v>
      </c>
      <c r="E4477" s="70" t="s">
        <v>46</v>
      </c>
      <c r="F4477" s="70" t="s">
        <v>24</v>
      </c>
      <c r="G4477" s="78">
        <v>43572</v>
      </c>
      <c r="H4477" s="78">
        <v>45962</v>
      </c>
      <c r="I4477" s="69">
        <v>1193186.21</v>
      </c>
      <c r="J4477" s="70">
        <v>0</v>
      </c>
      <c r="K4477" s="71">
        <v>1.012</v>
      </c>
      <c r="L4477" s="70">
        <v>0</v>
      </c>
      <c r="M4477" s="71">
        <v>0.68700000000000006</v>
      </c>
      <c r="N4477" s="72"/>
      <c r="O4477" s="73">
        <f>MIN(1,MAX(0,(1/(1+EXP(-(Assumptions!$B$5 + Assumptions!$B$6*$N4477))))*Assumptions!$B$3))</f>
        <v>3.9165722796764356E-2</v>
      </c>
      <c r="P4477" s="73">
        <f>VLOOKUP($F4477,Assumptions!$A$23:$B$27,2,FALSE)*Assumptions!$B$4</f>
        <v>0.2</v>
      </c>
      <c r="Q4477" s="74">
        <f t="shared" si="138"/>
        <v>9346.4000691563724</v>
      </c>
      <c r="R4477" s="75" t="str">
        <f>IF($O4477&lt;Assumptions!$B$17,"A",IF($O4477&lt;Assumptions!$B$18,"B",IF($O4477&lt;Assumptions!$B$19,"C",IF($O4477&lt;Assumptions!$B$20,"D","E"))))</f>
        <v>B</v>
      </c>
      <c r="S4477" s="75">
        <f t="shared" si="139"/>
        <v>0</v>
      </c>
    </row>
    <row r="4478" spans="1:19" ht="17.399999999999999" x14ac:dyDescent="0.3">
      <c r="A4478" s="39" t="s">
        <v>823</v>
      </c>
      <c r="B4478" s="39" t="s">
        <v>57</v>
      </c>
      <c r="C4478" s="39" t="s">
        <v>22</v>
      </c>
      <c r="D4478" s="39" t="s">
        <v>26</v>
      </c>
      <c r="E4478" s="70" t="s">
        <v>46</v>
      </c>
      <c r="F4478" s="70" t="s">
        <v>24</v>
      </c>
      <c r="G4478" s="78">
        <v>43572</v>
      </c>
      <c r="H4478" s="78">
        <v>45992</v>
      </c>
      <c r="I4478" s="69">
        <v>1176434.33</v>
      </c>
      <c r="J4478" s="70">
        <v>0</v>
      </c>
      <c r="K4478" s="71">
        <v>1.133</v>
      </c>
      <c r="L4478" s="70">
        <v>0</v>
      </c>
      <c r="M4478" s="71">
        <v>0.68700000000000006</v>
      </c>
      <c r="N4478" s="72"/>
      <c r="O4478" s="73">
        <f>MIN(1,MAX(0,(1/(1+EXP(-(Assumptions!$B$5 + Assumptions!$B$6*$N4478))))*Assumptions!$B$3))</f>
        <v>3.9165722796764356E-2</v>
      </c>
      <c r="P4478" s="73">
        <f>VLOOKUP($F4478,Assumptions!$A$23:$B$27,2,FALSE)*Assumptions!$B$4</f>
        <v>0.2</v>
      </c>
      <c r="Q4478" s="74">
        <f t="shared" si="138"/>
        <v>9215.1801714754401</v>
      </c>
      <c r="R4478" s="75" t="str">
        <f>IF($O4478&lt;Assumptions!$B$17,"A",IF($O4478&lt;Assumptions!$B$18,"B",IF($O4478&lt;Assumptions!$B$19,"C",IF($O4478&lt;Assumptions!$B$20,"D","E"))))</f>
        <v>B</v>
      </c>
      <c r="S4478" s="75">
        <f t="shared" si="139"/>
        <v>0</v>
      </c>
    </row>
    <row r="4479" spans="1:19" ht="17.399999999999999" x14ac:dyDescent="0.3">
      <c r="A4479" s="39" t="s">
        <v>825</v>
      </c>
      <c r="B4479" s="39" t="s">
        <v>79</v>
      </c>
      <c r="C4479" s="39" t="s">
        <v>135</v>
      </c>
      <c r="D4479" s="39" t="s">
        <v>22</v>
      </c>
      <c r="E4479" s="70" t="s">
        <v>39</v>
      </c>
      <c r="F4479" s="70" t="s">
        <v>24</v>
      </c>
      <c r="G4479" s="78">
        <v>43596</v>
      </c>
      <c r="H4479" s="78">
        <v>45658</v>
      </c>
      <c r="I4479" s="69">
        <v>3414720.68</v>
      </c>
      <c r="J4479" s="70">
        <v>15</v>
      </c>
      <c r="K4479" s="71">
        <v>0.97</v>
      </c>
      <c r="L4479" s="70">
        <v>0</v>
      </c>
      <c r="M4479" s="71">
        <v>0.55800000000000005</v>
      </c>
      <c r="N4479" s="72"/>
      <c r="O4479" s="73">
        <f>MIN(1,MAX(0,(1/(1+EXP(-(Assumptions!$B$5 + Assumptions!$B$6*$N4479))))*Assumptions!$B$3))</f>
        <v>3.9165722796764356E-2</v>
      </c>
      <c r="P4479" s="73">
        <f>VLOOKUP($F4479,Assumptions!$A$23:$B$27,2,FALSE)*Assumptions!$B$4</f>
        <v>0.2</v>
      </c>
      <c r="Q4479" s="74">
        <f t="shared" si="138"/>
        <v>26748.000716251743</v>
      </c>
      <c r="R4479" s="75" t="str">
        <f>IF($O4479&lt;Assumptions!$B$17,"A",IF($O4479&lt;Assumptions!$B$18,"B",IF($O4479&lt;Assumptions!$B$19,"C",IF($O4479&lt;Assumptions!$B$20,"D","E"))))</f>
        <v>B</v>
      </c>
      <c r="S4479" s="75">
        <f t="shared" si="139"/>
        <v>0</v>
      </c>
    </row>
    <row r="4480" spans="1:19" ht="17.399999999999999" x14ac:dyDescent="0.3">
      <c r="A4480" s="39" t="s">
        <v>825</v>
      </c>
      <c r="B4480" s="39" t="s">
        <v>79</v>
      </c>
      <c r="C4480" s="39" t="s">
        <v>135</v>
      </c>
      <c r="D4480" s="39" t="s">
        <v>22</v>
      </c>
      <c r="E4480" s="70" t="s">
        <v>39</v>
      </c>
      <c r="F4480" s="70" t="s">
        <v>24</v>
      </c>
      <c r="G4480" s="78">
        <v>43596</v>
      </c>
      <c r="H4480" s="78">
        <v>45689</v>
      </c>
      <c r="I4480" s="69">
        <v>3309839.03</v>
      </c>
      <c r="J4480" s="70">
        <v>0</v>
      </c>
      <c r="K4480" s="71">
        <v>1.038</v>
      </c>
      <c r="L4480" s="70">
        <v>0</v>
      </c>
      <c r="M4480" s="71">
        <v>0.55800000000000005</v>
      </c>
      <c r="N4480" s="72"/>
      <c r="O4480" s="73">
        <f>MIN(1,MAX(0,(1/(1+EXP(-(Assumptions!$B$5 + Assumptions!$B$6*$N4480))))*Assumptions!$B$3))</f>
        <v>3.9165722796764356E-2</v>
      </c>
      <c r="P4480" s="73">
        <f>VLOOKUP($F4480,Assumptions!$A$23:$B$27,2,FALSE)*Assumptions!$B$4</f>
        <v>0.2</v>
      </c>
      <c r="Q4480" s="74">
        <f t="shared" si="138"/>
        <v>25926.447590178286</v>
      </c>
      <c r="R4480" s="75" t="str">
        <f>IF($O4480&lt;Assumptions!$B$17,"A",IF($O4480&lt;Assumptions!$B$18,"B",IF($O4480&lt;Assumptions!$B$19,"C",IF($O4480&lt;Assumptions!$B$20,"D","E"))))</f>
        <v>B</v>
      </c>
      <c r="S4480" s="75">
        <f t="shared" si="139"/>
        <v>0</v>
      </c>
    </row>
    <row r="4481" spans="1:19" ht="17.399999999999999" x14ac:dyDescent="0.3">
      <c r="A4481" s="39" t="s">
        <v>825</v>
      </c>
      <c r="B4481" s="39" t="s">
        <v>79</v>
      </c>
      <c r="C4481" s="39" t="s">
        <v>135</v>
      </c>
      <c r="D4481" s="39" t="s">
        <v>22</v>
      </c>
      <c r="E4481" s="70" t="s">
        <v>39</v>
      </c>
      <c r="F4481" s="70" t="s">
        <v>24</v>
      </c>
      <c r="G4481" s="78">
        <v>43596</v>
      </c>
      <c r="H4481" s="78">
        <v>45717</v>
      </c>
      <c r="I4481" s="69">
        <v>3213448.65</v>
      </c>
      <c r="J4481" s="70">
        <v>220</v>
      </c>
      <c r="K4481" s="71">
        <v>0.192</v>
      </c>
      <c r="L4481" s="70">
        <v>0</v>
      </c>
      <c r="M4481" s="71">
        <v>0.55800000000000005</v>
      </c>
      <c r="N4481" s="72"/>
      <c r="O4481" s="73">
        <f>MIN(1,MAX(0,(1/(1+EXP(-(Assumptions!$B$5 + Assumptions!$B$6*$N4481))))*Assumptions!$B$3))</f>
        <v>3.9165722796764356E-2</v>
      </c>
      <c r="P4481" s="73">
        <f>VLOOKUP($F4481,Assumptions!$A$23:$B$27,2,FALSE)*Assumptions!$B$4</f>
        <v>0.2</v>
      </c>
      <c r="Q4481" s="74">
        <f t="shared" ref="Q4481:Q4544" si="140">$I4481*$O4481*$P4481</f>
        <v>25171.407809507331</v>
      </c>
      <c r="R4481" s="75" t="str">
        <f>IF($O4481&lt;Assumptions!$B$17,"A",IF($O4481&lt;Assumptions!$B$18,"B",IF($O4481&lt;Assumptions!$B$19,"C",IF($O4481&lt;Assumptions!$B$20,"D","E"))))</f>
        <v>B</v>
      </c>
      <c r="S4481" s="75">
        <f t="shared" ref="S4481:S4544" si="141">--($J4481&gt;=180)</f>
        <v>1</v>
      </c>
    </row>
    <row r="4482" spans="1:19" ht="17.399999999999999" x14ac:dyDescent="0.3">
      <c r="A4482" s="39" t="s">
        <v>825</v>
      </c>
      <c r="B4482" s="39" t="s">
        <v>79</v>
      </c>
      <c r="C4482" s="39" t="s">
        <v>135</v>
      </c>
      <c r="D4482" s="39" t="s">
        <v>22</v>
      </c>
      <c r="E4482" s="70" t="s">
        <v>39</v>
      </c>
      <c r="F4482" s="70" t="s">
        <v>24</v>
      </c>
      <c r="G4482" s="78">
        <v>43596</v>
      </c>
      <c r="H4482" s="78">
        <v>45748</v>
      </c>
      <c r="I4482" s="69">
        <v>3119843.45</v>
      </c>
      <c r="J4482" s="70">
        <v>65</v>
      </c>
      <c r="K4482" s="71">
        <v>0.88600000000000001</v>
      </c>
      <c r="L4482" s="70">
        <v>0</v>
      </c>
      <c r="M4482" s="71">
        <v>0.55800000000000005</v>
      </c>
      <c r="N4482" s="72"/>
      <c r="O4482" s="73">
        <f>MIN(1,MAX(0,(1/(1+EXP(-(Assumptions!$B$5 + Assumptions!$B$6*$N4482))))*Assumptions!$B$3))</f>
        <v>3.9165722796764356E-2</v>
      </c>
      <c r="P4482" s="73">
        <f>VLOOKUP($F4482,Assumptions!$A$23:$B$27,2,FALSE)*Assumptions!$B$4</f>
        <v>0.2</v>
      </c>
      <c r="Q4482" s="74">
        <f t="shared" si="140"/>
        <v>24438.184746400195</v>
      </c>
      <c r="R4482" s="75" t="str">
        <f>IF($O4482&lt;Assumptions!$B$17,"A",IF($O4482&lt;Assumptions!$B$18,"B",IF($O4482&lt;Assumptions!$B$19,"C",IF($O4482&lt;Assumptions!$B$20,"D","E"))))</f>
        <v>B</v>
      </c>
      <c r="S4482" s="75">
        <f t="shared" si="141"/>
        <v>0</v>
      </c>
    </row>
    <row r="4483" spans="1:19" ht="17.399999999999999" x14ac:dyDescent="0.3">
      <c r="A4483" s="39" t="s">
        <v>825</v>
      </c>
      <c r="B4483" s="39" t="s">
        <v>79</v>
      </c>
      <c r="C4483" s="39" t="s">
        <v>135</v>
      </c>
      <c r="D4483" s="39" t="s">
        <v>22</v>
      </c>
      <c r="E4483" s="70" t="s">
        <v>39</v>
      </c>
      <c r="F4483" s="70" t="s">
        <v>24</v>
      </c>
      <c r="G4483" s="78">
        <v>43596</v>
      </c>
      <c r="H4483" s="78">
        <v>45778</v>
      </c>
      <c r="I4483" s="69">
        <v>3019413.41</v>
      </c>
      <c r="J4483" s="70">
        <v>95</v>
      </c>
      <c r="K4483" s="71">
        <v>0.49099999999999999</v>
      </c>
      <c r="L4483" s="70">
        <v>1</v>
      </c>
      <c r="M4483" s="71">
        <v>0.55800000000000005</v>
      </c>
      <c r="N4483" s="72"/>
      <c r="O4483" s="73">
        <f>MIN(1,MAX(0,(1/(1+EXP(-(Assumptions!$B$5 + Assumptions!$B$6*$N4483))))*Assumptions!$B$3))</f>
        <v>3.9165722796764356E-2</v>
      </c>
      <c r="P4483" s="73">
        <f>VLOOKUP($F4483,Assumptions!$A$23:$B$27,2,FALSE)*Assumptions!$B$4</f>
        <v>0.2</v>
      </c>
      <c r="Q4483" s="74">
        <f t="shared" si="140"/>
        <v>23651.501724978603</v>
      </c>
      <c r="R4483" s="75" t="str">
        <f>IF($O4483&lt;Assumptions!$B$17,"A",IF($O4483&lt;Assumptions!$B$18,"B",IF($O4483&lt;Assumptions!$B$19,"C",IF($O4483&lt;Assumptions!$B$20,"D","E"))))</f>
        <v>B</v>
      </c>
      <c r="S4483" s="75">
        <f t="shared" si="141"/>
        <v>0</v>
      </c>
    </row>
    <row r="4484" spans="1:19" ht="17.399999999999999" x14ac:dyDescent="0.3">
      <c r="A4484" s="39" t="s">
        <v>825</v>
      </c>
      <c r="B4484" s="39" t="s">
        <v>79</v>
      </c>
      <c r="C4484" s="39" t="s">
        <v>135</v>
      </c>
      <c r="D4484" s="39" t="s">
        <v>22</v>
      </c>
      <c r="E4484" s="70" t="s">
        <v>39</v>
      </c>
      <c r="F4484" s="70" t="s">
        <v>24</v>
      </c>
      <c r="G4484" s="78">
        <v>43596</v>
      </c>
      <c r="H4484" s="78">
        <v>45809</v>
      </c>
      <c r="I4484" s="69">
        <v>2928937.3</v>
      </c>
      <c r="J4484" s="70">
        <v>95</v>
      </c>
      <c r="K4484" s="71">
        <v>0.38100000000000001</v>
      </c>
      <c r="L4484" s="70">
        <v>1</v>
      </c>
      <c r="M4484" s="71">
        <v>0.55800000000000005</v>
      </c>
      <c r="N4484" s="72"/>
      <c r="O4484" s="73">
        <f>MIN(1,MAX(0,(1/(1+EXP(-(Assumptions!$B$5 + Assumptions!$B$6*$N4484))))*Assumptions!$B$3))</f>
        <v>3.9165722796764356E-2</v>
      </c>
      <c r="P4484" s="73">
        <f>VLOOKUP($F4484,Assumptions!$A$23:$B$27,2,FALSE)*Assumptions!$B$4</f>
        <v>0.2</v>
      </c>
      <c r="Q4484" s="74">
        <f t="shared" si="140"/>
        <v>22942.789276180687</v>
      </c>
      <c r="R4484" s="75" t="str">
        <f>IF($O4484&lt;Assumptions!$B$17,"A",IF($O4484&lt;Assumptions!$B$18,"B",IF($O4484&lt;Assumptions!$B$19,"C",IF($O4484&lt;Assumptions!$B$20,"D","E"))))</f>
        <v>B</v>
      </c>
      <c r="S4484" s="75">
        <f t="shared" si="141"/>
        <v>0</v>
      </c>
    </row>
    <row r="4485" spans="1:19" ht="17.399999999999999" x14ac:dyDescent="0.3">
      <c r="A4485" s="39" t="s">
        <v>825</v>
      </c>
      <c r="B4485" s="39" t="s">
        <v>79</v>
      </c>
      <c r="C4485" s="39" t="s">
        <v>135</v>
      </c>
      <c r="D4485" s="39" t="s">
        <v>22</v>
      </c>
      <c r="E4485" s="70" t="s">
        <v>39</v>
      </c>
      <c r="F4485" s="70" t="s">
        <v>24</v>
      </c>
      <c r="G4485" s="78">
        <v>43596</v>
      </c>
      <c r="H4485" s="78">
        <v>45839</v>
      </c>
      <c r="I4485" s="69">
        <v>2844119.15</v>
      </c>
      <c r="J4485" s="70">
        <v>35</v>
      </c>
      <c r="K4485" s="71">
        <v>0.63500000000000001</v>
      </c>
      <c r="L4485" s="70">
        <v>1</v>
      </c>
      <c r="M4485" s="71">
        <v>0.55800000000000005</v>
      </c>
      <c r="N4485" s="72"/>
      <c r="O4485" s="73">
        <f>MIN(1,MAX(0,(1/(1+EXP(-(Assumptions!$B$5 + Assumptions!$B$6*$N4485))))*Assumptions!$B$3))</f>
        <v>3.9165722796764356E-2</v>
      </c>
      <c r="P4485" s="73">
        <f>VLOOKUP($F4485,Assumptions!$A$23:$B$27,2,FALSE)*Assumptions!$B$4</f>
        <v>0.2</v>
      </c>
      <c r="Q4485" s="74">
        <f t="shared" si="140"/>
        <v>22278.396445973813</v>
      </c>
      <c r="R4485" s="75" t="str">
        <f>IF($O4485&lt;Assumptions!$B$17,"A",IF($O4485&lt;Assumptions!$B$18,"B",IF($O4485&lt;Assumptions!$B$19,"C",IF($O4485&lt;Assumptions!$B$20,"D","E"))))</f>
        <v>B</v>
      </c>
      <c r="S4485" s="75">
        <f t="shared" si="141"/>
        <v>0</v>
      </c>
    </row>
    <row r="4486" spans="1:19" ht="17.399999999999999" x14ac:dyDescent="0.3">
      <c r="A4486" s="39" t="s">
        <v>825</v>
      </c>
      <c r="B4486" s="39" t="s">
        <v>79</v>
      </c>
      <c r="C4486" s="39" t="s">
        <v>135</v>
      </c>
      <c r="D4486" s="39" t="s">
        <v>22</v>
      </c>
      <c r="E4486" s="70" t="s">
        <v>39</v>
      </c>
      <c r="F4486" s="70" t="s">
        <v>24</v>
      </c>
      <c r="G4486" s="78">
        <v>43596</v>
      </c>
      <c r="H4486" s="78">
        <v>45870</v>
      </c>
      <c r="I4486" s="69">
        <v>2761937.34</v>
      </c>
      <c r="J4486" s="70">
        <v>0</v>
      </c>
      <c r="K4486" s="71">
        <v>1.008</v>
      </c>
      <c r="L4486" s="70">
        <v>1</v>
      </c>
      <c r="M4486" s="71">
        <v>0.55800000000000005</v>
      </c>
      <c r="N4486" s="72"/>
      <c r="O4486" s="73">
        <f>MIN(1,MAX(0,(1/(1+EXP(-(Assumptions!$B$5 + Assumptions!$B$6*$N4486))))*Assumptions!$B$3))</f>
        <v>3.9165722796764356E-2</v>
      </c>
      <c r="P4486" s="73">
        <f>VLOOKUP($F4486,Assumptions!$A$23:$B$27,2,FALSE)*Assumptions!$B$4</f>
        <v>0.2</v>
      </c>
      <c r="Q4486" s="74">
        <f t="shared" si="140"/>
        <v>21634.654448094541</v>
      </c>
      <c r="R4486" s="75" t="str">
        <f>IF($O4486&lt;Assumptions!$B$17,"A",IF($O4486&lt;Assumptions!$B$18,"B",IF($O4486&lt;Assumptions!$B$19,"C",IF($O4486&lt;Assumptions!$B$20,"D","E"))))</f>
        <v>B</v>
      </c>
      <c r="S4486" s="75">
        <f t="shared" si="141"/>
        <v>0</v>
      </c>
    </row>
    <row r="4487" spans="1:19" ht="17.399999999999999" x14ac:dyDescent="0.3">
      <c r="A4487" s="39" t="s">
        <v>825</v>
      </c>
      <c r="B4487" s="39" t="s">
        <v>79</v>
      </c>
      <c r="C4487" s="39" t="s">
        <v>135</v>
      </c>
      <c r="D4487" s="39" t="s">
        <v>22</v>
      </c>
      <c r="E4487" s="70" t="s">
        <v>39</v>
      </c>
      <c r="F4487" s="70" t="s">
        <v>24</v>
      </c>
      <c r="G4487" s="78">
        <v>43596</v>
      </c>
      <c r="H4487" s="78">
        <v>45901</v>
      </c>
      <c r="I4487" s="69">
        <v>2673100.56</v>
      </c>
      <c r="J4487" s="70">
        <v>185</v>
      </c>
      <c r="K4487" s="71">
        <v>0.182</v>
      </c>
      <c r="L4487" s="70">
        <v>1</v>
      </c>
      <c r="M4487" s="71">
        <v>0.55800000000000005</v>
      </c>
      <c r="N4487" s="72"/>
      <c r="O4487" s="73">
        <f>MIN(1,MAX(0,(1/(1+EXP(-(Assumptions!$B$5 + Assumptions!$B$6*$N4487))))*Assumptions!$B$3))</f>
        <v>3.9165722796764356E-2</v>
      </c>
      <c r="P4487" s="73">
        <f>VLOOKUP($F4487,Assumptions!$A$23:$B$27,2,FALSE)*Assumptions!$B$4</f>
        <v>0.2</v>
      </c>
      <c r="Q4487" s="74">
        <f t="shared" si="140"/>
        <v>20938.783108167117</v>
      </c>
      <c r="R4487" s="75" t="str">
        <f>IF($O4487&lt;Assumptions!$B$17,"A",IF($O4487&lt;Assumptions!$B$18,"B",IF($O4487&lt;Assumptions!$B$19,"C",IF($O4487&lt;Assumptions!$B$20,"D","E"))))</f>
        <v>B</v>
      </c>
      <c r="S4487" s="75">
        <f t="shared" si="141"/>
        <v>1</v>
      </c>
    </row>
    <row r="4488" spans="1:19" ht="17.399999999999999" x14ac:dyDescent="0.3">
      <c r="A4488" s="39" t="s">
        <v>825</v>
      </c>
      <c r="B4488" s="39" t="s">
        <v>79</v>
      </c>
      <c r="C4488" s="39" t="s">
        <v>135</v>
      </c>
      <c r="D4488" s="39" t="s">
        <v>22</v>
      </c>
      <c r="E4488" s="70" t="s">
        <v>39</v>
      </c>
      <c r="F4488" s="70" t="s">
        <v>24</v>
      </c>
      <c r="G4488" s="78">
        <v>43596</v>
      </c>
      <c r="H4488" s="78">
        <v>45931</v>
      </c>
      <c r="I4488" s="69">
        <v>2596841.0499999998</v>
      </c>
      <c r="J4488" s="70">
        <v>35</v>
      </c>
      <c r="K4488" s="71">
        <v>0.438</v>
      </c>
      <c r="L4488" s="70">
        <v>1</v>
      </c>
      <c r="M4488" s="71">
        <v>0.55800000000000005</v>
      </c>
      <c r="N4488" s="72"/>
      <c r="O4488" s="73">
        <f>MIN(1,MAX(0,(1/(1+EXP(-(Assumptions!$B$5 + Assumptions!$B$6*$N4488))))*Assumptions!$B$3))</f>
        <v>3.9165722796764356E-2</v>
      </c>
      <c r="P4488" s="73">
        <f>VLOOKUP($F4488,Assumptions!$A$23:$B$27,2,FALSE)*Assumptions!$B$4</f>
        <v>0.2</v>
      </c>
      <c r="Q4488" s="74">
        <f t="shared" si="140"/>
        <v>20341.431342311698</v>
      </c>
      <c r="R4488" s="75" t="str">
        <f>IF($O4488&lt;Assumptions!$B$17,"A",IF($O4488&lt;Assumptions!$B$18,"B",IF($O4488&lt;Assumptions!$B$19,"C",IF($O4488&lt;Assumptions!$B$20,"D","E"))))</f>
        <v>B</v>
      </c>
      <c r="S4488" s="75">
        <f t="shared" si="141"/>
        <v>0</v>
      </c>
    </row>
    <row r="4489" spans="1:19" ht="17.399999999999999" x14ac:dyDescent="0.3">
      <c r="A4489" s="39" t="s">
        <v>825</v>
      </c>
      <c r="B4489" s="39" t="s">
        <v>79</v>
      </c>
      <c r="C4489" s="39" t="s">
        <v>135</v>
      </c>
      <c r="D4489" s="39" t="s">
        <v>22</v>
      </c>
      <c r="E4489" s="70" t="s">
        <v>39</v>
      </c>
      <c r="F4489" s="70" t="s">
        <v>24</v>
      </c>
      <c r="G4489" s="78">
        <v>43596</v>
      </c>
      <c r="H4489" s="78">
        <v>45962</v>
      </c>
      <c r="I4489" s="69">
        <v>2520285.41</v>
      </c>
      <c r="J4489" s="70">
        <v>0</v>
      </c>
      <c r="K4489" s="71">
        <v>1.069</v>
      </c>
      <c r="L4489" s="70">
        <v>1</v>
      </c>
      <c r="M4489" s="71">
        <v>0.55800000000000005</v>
      </c>
      <c r="N4489" s="72"/>
      <c r="O4489" s="73">
        <f>MIN(1,MAX(0,(1/(1+EXP(-(Assumptions!$B$5 + Assumptions!$B$6*$N4489))))*Assumptions!$B$3))</f>
        <v>3.9165722796764356E-2</v>
      </c>
      <c r="P4489" s="73">
        <f>VLOOKUP($F4489,Assumptions!$A$23:$B$27,2,FALSE)*Assumptions!$B$4</f>
        <v>0.2</v>
      </c>
      <c r="Q4489" s="74">
        <f t="shared" si="140"/>
        <v>19741.759947357921</v>
      </c>
      <c r="R4489" s="75" t="str">
        <f>IF($O4489&lt;Assumptions!$B$17,"A",IF($O4489&lt;Assumptions!$B$18,"B",IF($O4489&lt;Assumptions!$B$19,"C",IF($O4489&lt;Assumptions!$B$20,"D","E"))))</f>
        <v>B</v>
      </c>
      <c r="S4489" s="75">
        <f t="shared" si="141"/>
        <v>0</v>
      </c>
    </row>
    <row r="4490" spans="1:19" ht="17.399999999999999" x14ac:dyDescent="0.3">
      <c r="A4490" s="39" t="s">
        <v>825</v>
      </c>
      <c r="B4490" s="39" t="s">
        <v>79</v>
      </c>
      <c r="C4490" s="39" t="s">
        <v>135</v>
      </c>
      <c r="D4490" s="39" t="s">
        <v>22</v>
      </c>
      <c r="E4490" s="70" t="s">
        <v>39</v>
      </c>
      <c r="F4490" s="70" t="s">
        <v>24</v>
      </c>
      <c r="G4490" s="78">
        <v>43596</v>
      </c>
      <c r="H4490" s="78">
        <v>45992</v>
      </c>
      <c r="I4490" s="69">
        <v>2452484.64</v>
      </c>
      <c r="J4490" s="70">
        <v>0</v>
      </c>
      <c r="K4490" s="71">
        <v>1.0940000000000001</v>
      </c>
      <c r="L4490" s="70">
        <v>1</v>
      </c>
      <c r="M4490" s="71">
        <v>0.55800000000000005</v>
      </c>
      <c r="N4490" s="72"/>
      <c r="O4490" s="73">
        <f>MIN(1,MAX(0,(1/(1+EXP(-(Assumptions!$B$5 + Assumptions!$B$6*$N4490))))*Assumptions!$B$3))</f>
        <v>3.9165722796764356E-2</v>
      </c>
      <c r="P4490" s="73">
        <f>VLOOKUP($F4490,Assumptions!$A$23:$B$27,2,FALSE)*Assumptions!$B$4</f>
        <v>0.2</v>
      </c>
      <c r="Q4490" s="74">
        <f t="shared" si="140"/>
        <v>19210.666714712486</v>
      </c>
      <c r="R4490" s="75" t="str">
        <f>IF($O4490&lt;Assumptions!$B$17,"A",IF($O4490&lt;Assumptions!$B$18,"B",IF($O4490&lt;Assumptions!$B$19,"C",IF($O4490&lt;Assumptions!$B$20,"D","E"))))</f>
        <v>B</v>
      </c>
      <c r="S4490" s="75">
        <f t="shared" si="141"/>
        <v>0</v>
      </c>
    </row>
    <row r="4491" spans="1:19" ht="17.399999999999999" x14ac:dyDescent="0.3">
      <c r="A4491" s="39" t="s">
        <v>826</v>
      </c>
      <c r="B4491" s="39" t="s">
        <v>94</v>
      </c>
      <c r="C4491" s="39" t="s">
        <v>144</v>
      </c>
      <c r="D4491" s="39" t="s">
        <v>30</v>
      </c>
      <c r="E4491" s="70" t="s">
        <v>23</v>
      </c>
      <c r="F4491" s="70" t="s">
        <v>32</v>
      </c>
      <c r="G4491" s="78">
        <v>45751</v>
      </c>
      <c r="H4491" s="78">
        <v>45748</v>
      </c>
      <c r="I4491" s="69">
        <v>3310899.5</v>
      </c>
      <c r="J4491" s="70">
        <v>220</v>
      </c>
      <c r="K4491" s="71">
        <v>1.7999999999999999E-2</v>
      </c>
      <c r="L4491" s="70">
        <v>0</v>
      </c>
      <c r="M4491" s="71">
        <v>0.81399999999999995</v>
      </c>
      <c r="N4491" s="72"/>
      <c r="O4491" s="73">
        <f>MIN(1,MAX(0,(1/(1+EXP(-(Assumptions!$B$5 + Assumptions!$B$6*$N4491))))*Assumptions!$B$3))</f>
        <v>3.9165722796764356E-2</v>
      </c>
      <c r="P4491" s="73">
        <f>VLOOKUP($F4491,Assumptions!$A$23:$B$27,2,FALSE)*Assumptions!$B$4</f>
        <v>0.5</v>
      </c>
      <c r="Q4491" s="74">
        <f t="shared" si="140"/>
        <v>64836.886012472853</v>
      </c>
      <c r="R4491" s="75" t="str">
        <f>IF($O4491&lt;Assumptions!$B$17,"A",IF($O4491&lt;Assumptions!$B$18,"B",IF($O4491&lt;Assumptions!$B$19,"C",IF($O4491&lt;Assumptions!$B$20,"D","E"))))</f>
        <v>B</v>
      </c>
      <c r="S4491" s="75">
        <f t="shared" si="141"/>
        <v>1</v>
      </c>
    </row>
    <row r="4492" spans="1:19" ht="17.399999999999999" x14ac:dyDescent="0.3">
      <c r="A4492" s="39" t="s">
        <v>826</v>
      </c>
      <c r="B4492" s="39" t="s">
        <v>94</v>
      </c>
      <c r="C4492" s="39" t="s">
        <v>144</v>
      </c>
      <c r="D4492" s="39" t="s">
        <v>30</v>
      </c>
      <c r="E4492" s="70" t="s">
        <v>23</v>
      </c>
      <c r="F4492" s="70" t="s">
        <v>32</v>
      </c>
      <c r="G4492" s="78">
        <v>45751</v>
      </c>
      <c r="H4492" s="78">
        <v>45778</v>
      </c>
      <c r="I4492" s="69">
        <v>3310899.5</v>
      </c>
      <c r="J4492" s="70">
        <v>999</v>
      </c>
      <c r="K4492" s="71">
        <v>0.01</v>
      </c>
      <c r="L4492" s="70">
        <v>0</v>
      </c>
      <c r="M4492" s="71">
        <v>0.81399999999999995</v>
      </c>
      <c r="N4492" s="72"/>
      <c r="O4492" s="73">
        <f>MIN(1,MAX(0,(1/(1+EXP(-(Assumptions!$B$5 + Assumptions!$B$6*$N4492))))*Assumptions!$B$3))</f>
        <v>3.9165722796764356E-2</v>
      </c>
      <c r="P4492" s="73">
        <f>VLOOKUP($F4492,Assumptions!$A$23:$B$27,2,FALSE)*Assumptions!$B$4</f>
        <v>0.5</v>
      </c>
      <c r="Q4492" s="74">
        <f t="shared" si="140"/>
        <v>64836.886012472853</v>
      </c>
      <c r="R4492" s="75" t="str">
        <f>IF($O4492&lt;Assumptions!$B$17,"A",IF($O4492&lt;Assumptions!$B$18,"B",IF($O4492&lt;Assumptions!$B$19,"C",IF($O4492&lt;Assumptions!$B$20,"D","E"))))</f>
        <v>B</v>
      </c>
      <c r="S4492" s="75">
        <f t="shared" si="141"/>
        <v>1</v>
      </c>
    </row>
    <row r="4493" spans="1:19" ht="17.399999999999999" x14ac:dyDescent="0.3">
      <c r="A4493" s="39" t="s">
        <v>826</v>
      </c>
      <c r="B4493" s="39" t="s">
        <v>94</v>
      </c>
      <c r="C4493" s="39" t="s">
        <v>144</v>
      </c>
      <c r="D4493" s="39" t="s">
        <v>30</v>
      </c>
      <c r="E4493" s="70" t="s">
        <v>23</v>
      </c>
      <c r="F4493" s="70" t="s">
        <v>32</v>
      </c>
      <c r="G4493" s="78">
        <v>45751</v>
      </c>
      <c r="H4493" s="78">
        <v>45809</v>
      </c>
      <c r="I4493" s="69">
        <v>3310899.5</v>
      </c>
      <c r="J4493" s="70">
        <v>999</v>
      </c>
      <c r="K4493" s="71">
        <v>3.5000000000000003E-2</v>
      </c>
      <c r="L4493" s="70">
        <v>0</v>
      </c>
      <c r="M4493" s="71">
        <v>0.81399999999999995</v>
      </c>
      <c r="N4493" s="72"/>
      <c r="O4493" s="73">
        <f>MIN(1,MAX(0,(1/(1+EXP(-(Assumptions!$B$5 + Assumptions!$B$6*$N4493))))*Assumptions!$B$3))</f>
        <v>3.9165722796764356E-2</v>
      </c>
      <c r="P4493" s="73">
        <f>VLOOKUP($F4493,Assumptions!$A$23:$B$27,2,FALSE)*Assumptions!$B$4</f>
        <v>0.5</v>
      </c>
      <c r="Q4493" s="74">
        <f t="shared" si="140"/>
        <v>64836.886012472853</v>
      </c>
      <c r="R4493" s="75" t="str">
        <f>IF($O4493&lt;Assumptions!$B$17,"A",IF($O4493&lt;Assumptions!$B$18,"B",IF($O4493&lt;Assumptions!$B$19,"C",IF($O4493&lt;Assumptions!$B$20,"D","E"))))</f>
        <v>B</v>
      </c>
      <c r="S4493" s="75">
        <f t="shared" si="141"/>
        <v>1</v>
      </c>
    </row>
    <row r="4494" spans="1:19" ht="17.399999999999999" x14ac:dyDescent="0.3">
      <c r="A4494" s="39" t="s">
        <v>826</v>
      </c>
      <c r="B4494" s="39" t="s">
        <v>94</v>
      </c>
      <c r="C4494" s="39" t="s">
        <v>144</v>
      </c>
      <c r="D4494" s="39" t="s">
        <v>30</v>
      </c>
      <c r="E4494" s="70" t="s">
        <v>23</v>
      </c>
      <c r="F4494" s="70" t="s">
        <v>32</v>
      </c>
      <c r="G4494" s="78">
        <v>45751</v>
      </c>
      <c r="H4494" s="78">
        <v>45839</v>
      </c>
      <c r="I4494" s="69">
        <v>3310899.5</v>
      </c>
      <c r="J4494" s="70">
        <v>999</v>
      </c>
      <c r="K4494" s="71">
        <v>0.16500000000000001</v>
      </c>
      <c r="L4494" s="70">
        <v>0</v>
      </c>
      <c r="M4494" s="71">
        <v>0.81399999999999995</v>
      </c>
      <c r="N4494" s="72"/>
      <c r="O4494" s="73">
        <f>MIN(1,MAX(0,(1/(1+EXP(-(Assumptions!$B$5 + Assumptions!$B$6*$N4494))))*Assumptions!$B$3))</f>
        <v>3.9165722796764356E-2</v>
      </c>
      <c r="P4494" s="73">
        <f>VLOOKUP($F4494,Assumptions!$A$23:$B$27,2,FALSE)*Assumptions!$B$4</f>
        <v>0.5</v>
      </c>
      <c r="Q4494" s="74">
        <f t="shared" si="140"/>
        <v>64836.886012472853</v>
      </c>
      <c r="R4494" s="75" t="str">
        <f>IF($O4494&lt;Assumptions!$B$17,"A",IF($O4494&lt;Assumptions!$B$18,"B",IF($O4494&lt;Assumptions!$B$19,"C",IF($O4494&lt;Assumptions!$B$20,"D","E"))))</f>
        <v>B</v>
      </c>
      <c r="S4494" s="75">
        <f t="shared" si="141"/>
        <v>1</v>
      </c>
    </row>
    <row r="4495" spans="1:19" ht="17.399999999999999" x14ac:dyDescent="0.3">
      <c r="A4495" s="39" t="s">
        <v>826</v>
      </c>
      <c r="B4495" s="39" t="s">
        <v>94</v>
      </c>
      <c r="C4495" s="39" t="s">
        <v>144</v>
      </c>
      <c r="D4495" s="39" t="s">
        <v>30</v>
      </c>
      <c r="E4495" s="70" t="s">
        <v>23</v>
      </c>
      <c r="F4495" s="70" t="s">
        <v>32</v>
      </c>
      <c r="G4495" s="78">
        <v>45751</v>
      </c>
      <c r="H4495" s="78">
        <v>45870</v>
      </c>
      <c r="I4495" s="69">
        <v>3310899.5</v>
      </c>
      <c r="J4495" s="70">
        <v>999</v>
      </c>
      <c r="K4495" s="71">
        <v>9.4E-2</v>
      </c>
      <c r="L4495" s="70">
        <v>0</v>
      </c>
      <c r="M4495" s="71">
        <v>0.81399999999999995</v>
      </c>
      <c r="N4495" s="72"/>
      <c r="O4495" s="73">
        <f>MIN(1,MAX(0,(1/(1+EXP(-(Assumptions!$B$5 + Assumptions!$B$6*$N4495))))*Assumptions!$B$3))</f>
        <v>3.9165722796764356E-2</v>
      </c>
      <c r="P4495" s="73">
        <f>VLOOKUP($F4495,Assumptions!$A$23:$B$27,2,FALSE)*Assumptions!$B$4</f>
        <v>0.5</v>
      </c>
      <c r="Q4495" s="74">
        <f t="shared" si="140"/>
        <v>64836.886012472853</v>
      </c>
      <c r="R4495" s="75" t="str">
        <f>IF($O4495&lt;Assumptions!$B$17,"A",IF($O4495&lt;Assumptions!$B$18,"B",IF($O4495&lt;Assumptions!$B$19,"C",IF($O4495&lt;Assumptions!$B$20,"D","E"))))</f>
        <v>B</v>
      </c>
      <c r="S4495" s="75">
        <f t="shared" si="141"/>
        <v>1</v>
      </c>
    </row>
    <row r="4496" spans="1:19" ht="17.399999999999999" x14ac:dyDescent="0.3">
      <c r="A4496" s="39" t="s">
        <v>826</v>
      </c>
      <c r="B4496" s="39" t="s">
        <v>94</v>
      </c>
      <c r="C4496" s="39" t="s">
        <v>144</v>
      </c>
      <c r="D4496" s="39" t="s">
        <v>30</v>
      </c>
      <c r="E4496" s="70" t="s">
        <v>23</v>
      </c>
      <c r="F4496" s="70" t="s">
        <v>32</v>
      </c>
      <c r="G4496" s="78">
        <v>45751</v>
      </c>
      <c r="H4496" s="78">
        <v>45901</v>
      </c>
      <c r="I4496" s="69">
        <v>3310899.5</v>
      </c>
      <c r="J4496" s="70">
        <v>999</v>
      </c>
      <c r="K4496" s="71">
        <v>0.107</v>
      </c>
      <c r="L4496" s="70">
        <v>0</v>
      </c>
      <c r="M4496" s="71">
        <v>0.81399999999999995</v>
      </c>
      <c r="N4496" s="72"/>
      <c r="O4496" s="73">
        <f>MIN(1,MAX(0,(1/(1+EXP(-(Assumptions!$B$5 + Assumptions!$B$6*$N4496))))*Assumptions!$B$3))</f>
        <v>3.9165722796764356E-2</v>
      </c>
      <c r="P4496" s="73">
        <f>VLOOKUP($F4496,Assumptions!$A$23:$B$27,2,FALSE)*Assumptions!$B$4</f>
        <v>0.5</v>
      </c>
      <c r="Q4496" s="74">
        <f t="shared" si="140"/>
        <v>64836.886012472853</v>
      </c>
      <c r="R4496" s="75" t="str">
        <f>IF($O4496&lt;Assumptions!$B$17,"A",IF($O4496&lt;Assumptions!$B$18,"B",IF($O4496&lt;Assumptions!$B$19,"C",IF($O4496&lt;Assumptions!$B$20,"D","E"))))</f>
        <v>B</v>
      </c>
      <c r="S4496" s="75">
        <f t="shared" si="141"/>
        <v>1</v>
      </c>
    </row>
    <row r="4497" spans="1:19" ht="17.399999999999999" x14ac:dyDescent="0.3">
      <c r="A4497" s="39" t="s">
        <v>826</v>
      </c>
      <c r="B4497" s="39" t="s">
        <v>94</v>
      </c>
      <c r="C4497" s="39" t="s">
        <v>144</v>
      </c>
      <c r="D4497" s="39" t="s">
        <v>30</v>
      </c>
      <c r="E4497" s="70" t="s">
        <v>23</v>
      </c>
      <c r="F4497" s="70" t="s">
        <v>32</v>
      </c>
      <c r="G4497" s="78">
        <v>45751</v>
      </c>
      <c r="H4497" s="78">
        <v>45931</v>
      </c>
      <c r="I4497" s="69">
        <v>3310899.5</v>
      </c>
      <c r="J4497" s="70">
        <v>999</v>
      </c>
      <c r="K4497" s="71">
        <v>8.7999999999999995E-2</v>
      </c>
      <c r="L4497" s="70">
        <v>0</v>
      </c>
      <c r="M4497" s="71">
        <v>0.81399999999999995</v>
      </c>
      <c r="N4497" s="72"/>
      <c r="O4497" s="73">
        <f>MIN(1,MAX(0,(1/(1+EXP(-(Assumptions!$B$5 + Assumptions!$B$6*$N4497))))*Assumptions!$B$3))</f>
        <v>3.9165722796764356E-2</v>
      </c>
      <c r="P4497" s="73">
        <f>VLOOKUP($F4497,Assumptions!$A$23:$B$27,2,FALSE)*Assumptions!$B$4</f>
        <v>0.5</v>
      </c>
      <c r="Q4497" s="74">
        <f t="shared" si="140"/>
        <v>64836.886012472853</v>
      </c>
      <c r="R4497" s="75" t="str">
        <f>IF($O4497&lt;Assumptions!$B$17,"A",IF($O4497&lt;Assumptions!$B$18,"B",IF($O4497&lt;Assumptions!$B$19,"C",IF($O4497&lt;Assumptions!$B$20,"D","E"))))</f>
        <v>B</v>
      </c>
      <c r="S4497" s="75">
        <f t="shared" si="141"/>
        <v>1</v>
      </c>
    </row>
    <row r="4498" spans="1:19" ht="17.399999999999999" x14ac:dyDescent="0.3">
      <c r="A4498" s="39" t="s">
        <v>826</v>
      </c>
      <c r="B4498" s="39" t="s">
        <v>94</v>
      </c>
      <c r="C4498" s="39" t="s">
        <v>144</v>
      </c>
      <c r="D4498" s="39" t="s">
        <v>30</v>
      </c>
      <c r="E4498" s="70" t="s">
        <v>23</v>
      </c>
      <c r="F4498" s="70" t="s">
        <v>32</v>
      </c>
      <c r="G4498" s="78">
        <v>45751</v>
      </c>
      <c r="H4498" s="78">
        <v>45962</v>
      </c>
      <c r="I4498" s="69">
        <v>3310899.5</v>
      </c>
      <c r="J4498" s="70">
        <v>999</v>
      </c>
      <c r="K4498" s="71">
        <v>1.2999999999999999E-2</v>
      </c>
      <c r="L4498" s="70">
        <v>0</v>
      </c>
      <c r="M4498" s="71">
        <v>0.81399999999999995</v>
      </c>
      <c r="N4498" s="72"/>
      <c r="O4498" s="73">
        <f>MIN(1,MAX(0,(1/(1+EXP(-(Assumptions!$B$5 + Assumptions!$B$6*$N4498))))*Assumptions!$B$3))</f>
        <v>3.9165722796764356E-2</v>
      </c>
      <c r="P4498" s="73">
        <f>VLOOKUP($F4498,Assumptions!$A$23:$B$27,2,FALSE)*Assumptions!$B$4</f>
        <v>0.5</v>
      </c>
      <c r="Q4498" s="74">
        <f t="shared" si="140"/>
        <v>64836.886012472853</v>
      </c>
      <c r="R4498" s="75" t="str">
        <f>IF($O4498&lt;Assumptions!$B$17,"A",IF($O4498&lt;Assumptions!$B$18,"B",IF($O4498&lt;Assumptions!$B$19,"C",IF($O4498&lt;Assumptions!$B$20,"D","E"))))</f>
        <v>B</v>
      </c>
      <c r="S4498" s="75">
        <f t="shared" si="141"/>
        <v>1</v>
      </c>
    </row>
    <row r="4499" spans="1:19" ht="17.399999999999999" x14ac:dyDescent="0.3">
      <c r="A4499" s="39" t="s">
        <v>826</v>
      </c>
      <c r="B4499" s="39" t="s">
        <v>94</v>
      </c>
      <c r="C4499" s="39" t="s">
        <v>144</v>
      </c>
      <c r="D4499" s="39" t="s">
        <v>30</v>
      </c>
      <c r="E4499" s="70" t="s">
        <v>23</v>
      </c>
      <c r="F4499" s="70" t="s">
        <v>32</v>
      </c>
      <c r="G4499" s="78">
        <v>45751</v>
      </c>
      <c r="H4499" s="78">
        <v>45992</v>
      </c>
      <c r="I4499" s="69">
        <v>3310899.5</v>
      </c>
      <c r="J4499" s="70">
        <v>999</v>
      </c>
      <c r="K4499" s="71">
        <v>2.9000000000000001E-2</v>
      </c>
      <c r="L4499" s="70">
        <v>0</v>
      </c>
      <c r="M4499" s="71">
        <v>0.81399999999999995</v>
      </c>
      <c r="N4499" s="72"/>
      <c r="O4499" s="73">
        <f>MIN(1,MAX(0,(1/(1+EXP(-(Assumptions!$B$5 + Assumptions!$B$6*$N4499))))*Assumptions!$B$3))</f>
        <v>3.9165722796764356E-2</v>
      </c>
      <c r="P4499" s="73">
        <f>VLOOKUP($F4499,Assumptions!$A$23:$B$27,2,FALSE)*Assumptions!$B$4</f>
        <v>0.5</v>
      </c>
      <c r="Q4499" s="74">
        <f t="shared" si="140"/>
        <v>64836.886012472853</v>
      </c>
      <c r="R4499" s="75" t="str">
        <f>IF($O4499&lt;Assumptions!$B$17,"A",IF($O4499&lt;Assumptions!$B$18,"B",IF($O4499&lt;Assumptions!$B$19,"C",IF($O4499&lt;Assumptions!$B$20,"D","E"))))</f>
        <v>B</v>
      </c>
      <c r="S4499" s="75">
        <f t="shared" si="141"/>
        <v>1</v>
      </c>
    </row>
    <row r="4500" spans="1:19" ht="17.399999999999999" x14ac:dyDescent="0.3">
      <c r="A4500" s="39" t="s">
        <v>827</v>
      </c>
      <c r="B4500" s="39" t="s">
        <v>86</v>
      </c>
      <c r="C4500" s="39" t="s">
        <v>135</v>
      </c>
      <c r="D4500" s="39" t="s">
        <v>22</v>
      </c>
      <c r="E4500" s="70" t="s">
        <v>27</v>
      </c>
      <c r="F4500" s="70" t="s">
        <v>32</v>
      </c>
      <c r="G4500" s="78">
        <v>44619</v>
      </c>
      <c r="H4500" s="78">
        <v>45658</v>
      </c>
      <c r="I4500" s="69">
        <v>1454237.41</v>
      </c>
      <c r="J4500" s="70">
        <v>0</v>
      </c>
      <c r="K4500" s="71">
        <v>1.1160000000000001</v>
      </c>
      <c r="L4500" s="70">
        <v>0</v>
      </c>
      <c r="M4500" s="71">
        <v>0.35</v>
      </c>
      <c r="N4500" s="72"/>
      <c r="O4500" s="73">
        <f>MIN(1,MAX(0,(1/(1+EXP(-(Assumptions!$B$5 + Assumptions!$B$6*$N4500))))*Assumptions!$B$3))</f>
        <v>3.9165722796764356E-2</v>
      </c>
      <c r="P4500" s="73">
        <f>VLOOKUP($F4500,Assumptions!$A$23:$B$27,2,FALSE)*Assumptions!$B$4</f>
        <v>0.5</v>
      </c>
      <c r="Q4500" s="74">
        <f t="shared" si="140"/>
        <v>28478.129640372274</v>
      </c>
      <c r="R4500" s="75" t="str">
        <f>IF($O4500&lt;Assumptions!$B$17,"A",IF($O4500&lt;Assumptions!$B$18,"B",IF($O4500&lt;Assumptions!$B$19,"C",IF($O4500&lt;Assumptions!$B$20,"D","E"))))</f>
        <v>B</v>
      </c>
      <c r="S4500" s="75">
        <f t="shared" si="141"/>
        <v>0</v>
      </c>
    </row>
    <row r="4501" spans="1:19" ht="17.399999999999999" x14ac:dyDescent="0.3">
      <c r="A4501" s="39" t="s">
        <v>827</v>
      </c>
      <c r="B4501" s="39" t="s">
        <v>86</v>
      </c>
      <c r="C4501" s="39" t="s">
        <v>135</v>
      </c>
      <c r="D4501" s="39" t="s">
        <v>22</v>
      </c>
      <c r="E4501" s="70" t="s">
        <v>27</v>
      </c>
      <c r="F4501" s="70" t="s">
        <v>32</v>
      </c>
      <c r="G4501" s="78">
        <v>44619</v>
      </c>
      <c r="H4501" s="78">
        <v>45689</v>
      </c>
      <c r="I4501" s="69">
        <v>1411578.93</v>
      </c>
      <c r="J4501" s="70">
        <v>0</v>
      </c>
      <c r="K4501" s="71">
        <v>0.95399999999999996</v>
      </c>
      <c r="L4501" s="70">
        <v>0</v>
      </c>
      <c r="M4501" s="71">
        <v>0.35</v>
      </c>
      <c r="N4501" s="72"/>
      <c r="O4501" s="73">
        <f>MIN(1,MAX(0,(1/(1+EXP(-(Assumptions!$B$5 + Assumptions!$B$6*$N4501))))*Assumptions!$B$3))</f>
        <v>3.9165722796764356E-2</v>
      </c>
      <c r="P4501" s="73">
        <f>VLOOKUP($F4501,Assumptions!$A$23:$B$27,2,FALSE)*Assumptions!$B$4</f>
        <v>0.5</v>
      </c>
      <c r="Q4501" s="74">
        <f t="shared" si="140"/>
        <v>27642.754539066616</v>
      </c>
      <c r="R4501" s="75" t="str">
        <f>IF($O4501&lt;Assumptions!$B$17,"A",IF($O4501&lt;Assumptions!$B$18,"B",IF($O4501&lt;Assumptions!$B$19,"C",IF($O4501&lt;Assumptions!$B$20,"D","E"))))</f>
        <v>B</v>
      </c>
      <c r="S4501" s="75">
        <f t="shared" si="141"/>
        <v>0</v>
      </c>
    </row>
    <row r="4502" spans="1:19" ht="17.399999999999999" x14ac:dyDescent="0.3">
      <c r="A4502" s="39" t="s">
        <v>827</v>
      </c>
      <c r="B4502" s="39" t="s">
        <v>86</v>
      </c>
      <c r="C4502" s="39" t="s">
        <v>135</v>
      </c>
      <c r="D4502" s="39" t="s">
        <v>22</v>
      </c>
      <c r="E4502" s="70" t="s">
        <v>27</v>
      </c>
      <c r="F4502" s="70" t="s">
        <v>32</v>
      </c>
      <c r="G4502" s="78">
        <v>44619</v>
      </c>
      <c r="H4502" s="78">
        <v>45717</v>
      </c>
      <c r="I4502" s="69">
        <v>1372498.07</v>
      </c>
      <c r="J4502" s="70">
        <v>15</v>
      </c>
      <c r="K4502" s="71">
        <v>1.143</v>
      </c>
      <c r="L4502" s="70">
        <v>0</v>
      </c>
      <c r="M4502" s="71">
        <v>0.35</v>
      </c>
      <c r="N4502" s="72"/>
      <c r="O4502" s="73">
        <f>MIN(1,MAX(0,(1/(1+EXP(-(Assumptions!$B$5 + Assumptions!$B$6*$N4502))))*Assumptions!$B$3))</f>
        <v>3.9165722796764356E-2</v>
      </c>
      <c r="P4502" s="73">
        <f>VLOOKUP($F4502,Assumptions!$A$23:$B$27,2,FALSE)*Assumptions!$B$4</f>
        <v>0.5</v>
      </c>
      <c r="Q4502" s="74">
        <f t="shared" si="140"/>
        <v>26877.439474357041</v>
      </c>
      <c r="R4502" s="75" t="str">
        <f>IF($O4502&lt;Assumptions!$B$17,"A",IF($O4502&lt;Assumptions!$B$18,"B",IF($O4502&lt;Assumptions!$B$19,"C",IF($O4502&lt;Assumptions!$B$20,"D","E"))))</f>
        <v>B</v>
      </c>
      <c r="S4502" s="75">
        <f t="shared" si="141"/>
        <v>0</v>
      </c>
    </row>
    <row r="4503" spans="1:19" ht="17.399999999999999" x14ac:dyDescent="0.3">
      <c r="A4503" s="39" t="s">
        <v>827</v>
      </c>
      <c r="B4503" s="39" t="s">
        <v>86</v>
      </c>
      <c r="C4503" s="39" t="s">
        <v>135</v>
      </c>
      <c r="D4503" s="39" t="s">
        <v>22</v>
      </c>
      <c r="E4503" s="70" t="s">
        <v>27</v>
      </c>
      <c r="F4503" s="70" t="s">
        <v>32</v>
      </c>
      <c r="G4503" s="78">
        <v>44619</v>
      </c>
      <c r="H4503" s="78">
        <v>45748</v>
      </c>
      <c r="I4503" s="69">
        <v>1330241.54</v>
      </c>
      <c r="J4503" s="70">
        <v>0</v>
      </c>
      <c r="K4503" s="71">
        <v>1.1299999999999999</v>
      </c>
      <c r="L4503" s="70">
        <v>0</v>
      </c>
      <c r="M4503" s="71">
        <v>0.35</v>
      </c>
      <c r="N4503" s="72"/>
      <c r="O4503" s="73">
        <f>MIN(1,MAX(0,(1/(1+EXP(-(Assumptions!$B$5 + Assumptions!$B$6*$N4503))))*Assumptions!$B$3))</f>
        <v>3.9165722796764356E-2</v>
      </c>
      <c r="P4503" s="73">
        <f>VLOOKUP($F4503,Assumptions!$A$23:$B$27,2,FALSE)*Assumptions!$B$4</f>
        <v>0.5</v>
      </c>
      <c r="Q4503" s="74">
        <f t="shared" si="140"/>
        <v>26049.935704190462</v>
      </c>
      <c r="R4503" s="75" t="str">
        <f>IF($O4503&lt;Assumptions!$B$17,"A",IF($O4503&lt;Assumptions!$B$18,"B",IF($O4503&lt;Assumptions!$B$19,"C",IF($O4503&lt;Assumptions!$B$20,"D","E"))))</f>
        <v>B</v>
      </c>
      <c r="S4503" s="75">
        <f t="shared" si="141"/>
        <v>0</v>
      </c>
    </row>
    <row r="4504" spans="1:19" ht="17.399999999999999" x14ac:dyDescent="0.3">
      <c r="A4504" s="39" t="s">
        <v>827</v>
      </c>
      <c r="B4504" s="39" t="s">
        <v>86</v>
      </c>
      <c r="C4504" s="39" t="s">
        <v>135</v>
      </c>
      <c r="D4504" s="39" t="s">
        <v>22</v>
      </c>
      <c r="E4504" s="70" t="s">
        <v>27</v>
      </c>
      <c r="F4504" s="70" t="s">
        <v>32</v>
      </c>
      <c r="G4504" s="78">
        <v>44619</v>
      </c>
      <c r="H4504" s="78">
        <v>45778</v>
      </c>
      <c r="I4504" s="69">
        <v>1291462.8</v>
      </c>
      <c r="J4504" s="70">
        <v>0</v>
      </c>
      <c r="K4504" s="71">
        <v>1.016</v>
      </c>
      <c r="L4504" s="70">
        <v>0</v>
      </c>
      <c r="M4504" s="71">
        <v>0.35</v>
      </c>
      <c r="N4504" s="72"/>
      <c r="O4504" s="73">
        <f>MIN(1,MAX(0,(1/(1+EXP(-(Assumptions!$B$5 + Assumptions!$B$6*$N4504))))*Assumptions!$B$3))</f>
        <v>3.9165722796764356E-2</v>
      </c>
      <c r="P4504" s="73">
        <f>VLOOKUP($F4504,Assumptions!$A$23:$B$27,2,FALSE)*Assumptions!$B$4</f>
        <v>0.5</v>
      </c>
      <c r="Q4504" s="74">
        <f t="shared" si="140"/>
        <v>25290.537013566565</v>
      </c>
      <c r="R4504" s="75" t="str">
        <f>IF($O4504&lt;Assumptions!$B$17,"A",IF($O4504&lt;Assumptions!$B$18,"B",IF($O4504&lt;Assumptions!$B$19,"C",IF($O4504&lt;Assumptions!$B$20,"D","E"))))</f>
        <v>B</v>
      </c>
      <c r="S4504" s="75">
        <f t="shared" si="141"/>
        <v>0</v>
      </c>
    </row>
    <row r="4505" spans="1:19" ht="17.399999999999999" x14ac:dyDescent="0.3">
      <c r="A4505" s="39" t="s">
        <v>827</v>
      </c>
      <c r="B4505" s="39" t="s">
        <v>86</v>
      </c>
      <c r="C4505" s="39" t="s">
        <v>135</v>
      </c>
      <c r="D4505" s="39" t="s">
        <v>22</v>
      </c>
      <c r="E4505" s="70" t="s">
        <v>27</v>
      </c>
      <c r="F4505" s="70" t="s">
        <v>32</v>
      </c>
      <c r="G4505" s="78">
        <v>44619</v>
      </c>
      <c r="H4505" s="78">
        <v>45809</v>
      </c>
      <c r="I4505" s="69">
        <v>1255725.23</v>
      </c>
      <c r="J4505" s="70">
        <v>95</v>
      </c>
      <c r="K4505" s="71">
        <v>0.254</v>
      </c>
      <c r="L4505" s="70">
        <v>0</v>
      </c>
      <c r="M4505" s="71">
        <v>0.35</v>
      </c>
      <c r="N4505" s="72"/>
      <c r="O4505" s="73">
        <f>MIN(1,MAX(0,(1/(1+EXP(-(Assumptions!$B$5 + Assumptions!$B$6*$N4505))))*Assumptions!$B$3))</f>
        <v>3.9165722796764356E-2</v>
      </c>
      <c r="P4505" s="73">
        <f>VLOOKUP($F4505,Assumptions!$A$23:$B$27,2,FALSE)*Assumptions!$B$4</f>
        <v>0.5</v>
      </c>
      <c r="Q4505" s="74">
        <f t="shared" si="140"/>
        <v>24590.693133541583</v>
      </c>
      <c r="R4505" s="75" t="str">
        <f>IF($O4505&lt;Assumptions!$B$17,"A",IF($O4505&lt;Assumptions!$B$18,"B",IF($O4505&lt;Assumptions!$B$19,"C",IF($O4505&lt;Assumptions!$B$20,"D","E"))))</f>
        <v>B</v>
      </c>
      <c r="S4505" s="75">
        <f t="shared" si="141"/>
        <v>0</v>
      </c>
    </row>
    <row r="4506" spans="1:19" ht="17.399999999999999" x14ac:dyDescent="0.3">
      <c r="A4506" s="39" t="s">
        <v>827</v>
      </c>
      <c r="B4506" s="39" t="s">
        <v>86</v>
      </c>
      <c r="C4506" s="39" t="s">
        <v>135</v>
      </c>
      <c r="D4506" s="39" t="s">
        <v>22</v>
      </c>
      <c r="E4506" s="70" t="s">
        <v>27</v>
      </c>
      <c r="F4506" s="70" t="s">
        <v>32</v>
      </c>
      <c r="G4506" s="78">
        <v>44619</v>
      </c>
      <c r="H4506" s="78">
        <v>45839</v>
      </c>
      <c r="I4506" s="69">
        <v>1216927.18</v>
      </c>
      <c r="J4506" s="70">
        <v>95</v>
      </c>
      <c r="K4506" s="71">
        <v>0.22600000000000001</v>
      </c>
      <c r="L4506" s="70">
        <v>0</v>
      </c>
      <c r="M4506" s="71">
        <v>0.35</v>
      </c>
      <c r="N4506" s="72"/>
      <c r="O4506" s="73">
        <f>MIN(1,MAX(0,(1/(1+EXP(-(Assumptions!$B$5 + Assumptions!$B$6*$N4506))))*Assumptions!$B$3))</f>
        <v>3.9165722796764356E-2</v>
      </c>
      <c r="P4506" s="73">
        <f>VLOOKUP($F4506,Assumptions!$A$23:$B$27,2,FALSE)*Assumptions!$B$4</f>
        <v>0.5</v>
      </c>
      <c r="Q4506" s="74">
        <f t="shared" si="140"/>
        <v>23830.916297864078</v>
      </c>
      <c r="R4506" s="75" t="str">
        <f>IF($O4506&lt;Assumptions!$B$17,"A",IF($O4506&lt;Assumptions!$B$18,"B",IF($O4506&lt;Assumptions!$B$19,"C",IF($O4506&lt;Assumptions!$B$20,"D","E"))))</f>
        <v>B</v>
      </c>
      <c r="S4506" s="75">
        <f t="shared" si="141"/>
        <v>0</v>
      </c>
    </row>
    <row r="4507" spans="1:19" ht="17.399999999999999" x14ac:dyDescent="0.3">
      <c r="A4507" s="39" t="s">
        <v>827</v>
      </c>
      <c r="B4507" s="39" t="s">
        <v>86</v>
      </c>
      <c r="C4507" s="39" t="s">
        <v>135</v>
      </c>
      <c r="D4507" s="39" t="s">
        <v>22</v>
      </c>
      <c r="E4507" s="70" t="s">
        <v>27</v>
      </c>
      <c r="F4507" s="70" t="s">
        <v>32</v>
      </c>
      <c r="G4507" s="78">
        <v>44619</v>
      </c>
      <c r="H4507" s="78">
        <v>45870</v>
      </c>
      <c r="I4507" s="69">
        <v>1178548.76</v>
      </c>
      <c r="J4507" s="70">
        <v>15</v>
      </c>
      <c r="K4507" s="71">
        <v>0.96199999999999997</v>
      </c>
      <c r="L4507" s="70">
        <v>0</v>
      </c>
      <c r="M4507" s="71">
        <v>0.35</v>
      </c>
      <c r="N4507" s="72"/>
      <c r="O4507" s="73">
        <f>MIN(1,MAX(0,(1/(1+EXP(-(Assumptions!$B$5 + Assumptions!$B$6*$N4507))))*Assumptions!$B$3))</f>
        <v>3.9165722796764356E-2</v>
      </c>
      <c r="P4507" s="73">
        <f>VLOOKUP($F4507,Assumptions!$A$23:$B$27,2,FALSE)*Assumptions!$B$4</f>
        <v>0.5</v>
      </c>
      <c r="Q4507" s="74">
        <f t="shared" si="140"/>
        <v>23079.357018315182</v>
      </c>
      <c r="R4507" s="75" t="str">
        <f>IF($O4507&lt;Assumptions!$B$17,"A",IF($O4507&lt;Assumptions!$B$18,"B",IF($O4507&lt;Assumptions!$B$19,"C",IF($O4507&lt;Assumptions!$B$20,"D","E"))))</f>
        <v>B</v>
      </c>
      <c r="S4507" s="75">
        <f t="shared" si="141"/>
        <v>0</v>
      </c>
    </row>
    <row r="4508" spans="1:19" ht="17.399999999999999" x14ac:dyDescent="0.3">
      <c r="A4508" s="39" t="s">
        <v>827</v>
      </c>
      <c r="B4508" s="39" t="s">
        <v>86</v>
      </c>
      <c r="C4508" s="39" t="s">
        <v>135</v>
      </c>
      <c r="D4508" s="39" t="s">
        <v>22</v>
      </c>
      <c r="E4508" s="70" t="s">
        <v>27</v>
      </c>
      <c r="F4508" s="70" t="s">
        <v>32</v>
      </c>
      <c r="G4508" s="78">
        <v>44619</v>
      </c>
      <c r="H4508" s="78">
        <v>45901</v>
      </c>
      <c r="I4508" s="69">
        <v>1147486.98</v>
      </c>
      <c r="J4508" s="70">
        <v>0</v>
      </c>
      <c r="K4508" s="71">
        <v>1.0580000000000001</v>
      </c>
      <c r="L4508" s="70">
        <v>0</v>
      </c>
      <c r="M4508" s="71">
        <v>0.35</v>
      </c>
      <c r="N4508" s="72"/>
      <c r="O4508" s="73">
        <f>MIN(1,MAX(0,(1/(1+EXP(-(Assumptions!$B$5 + Assumptions!$B$6*$N4508))))*Assumptions!$B$3))</f>
        <v>3.9165722796764356E-2</v>
      </c>
      <c r="P4508" s="73">
        <f>VLOOKUP($F4508,Assumptions!$A$23:$B$27,2,FALSE)*Assumptions!$B$4</f>
        <v>0.5</v>
      </c>
      <c r="Q4508" s="74">
        <f t="shared" si="140"/>
        <v>22471.078485788141</v>
      </c>
      <c r="R4508" s="75" t="str">
        <f>IF($O4508&lt;Assumptions!$B$17,"A",IF($O4508&lt;Assumptions!$B$18,"B",IF($O4508&lt;Assumptions!$B$19,"C",IF($O4508&lt;Assumptions!$B$20,"D","E"))))</f>
        <v>B</v>
      </c>
      <c r="S4508" s="75">
        <f t="shared" si="141"/>
        <v>0</v>
      </c>
    </row>
    <row r="4509" spans="1:19" ht="17.399999999999999" x14ac:dyDescent="0.3">
      <c r="A4509" s="39" t="s">
        <v>827</v>
      </c>
      <c r="B4509" s="39" t="s">
        <v>86</v>
      </c>
      <c r="C4509" s="39" t="s">
        <v>135</v>
      </c>
      <c r="D4509" s="39" t="s">
        <v>22</v>
      </c>
      <c r="E4509" s="70" t="s">
        <v>27</v>
      </c>
      <c r="F4509" s="70" t="s">
        <v>32</v>
      </c>
      <c r="G4509" s="78">
        <v>44619</v>
      </c>
      <c r="H4509" s="78">
        <v>45931</v>
      </c>
      <c r="I4509" s="69">
        <v>1111733.8500000001</v>
      </c>
      <c r="J4509" s="70">
        <v>0</v>
      </c>
      <c r="K4509" s="71">
        <v>0.96</v>
      </c>
      <c r="L4509" s="70">
        <v>0</v>
      </c>
      <c r="M4509" s="71">
        <v>0.35</v>
      </c>
      <c r="N4509" s="72"/>
      <c r="O4509" s="73">
        <f>MIN(1,MAX(0,(1/(1+EXP(-(Assumptions!$B$5 + Assumptions!$B$6*$N4509))))*Assumptions!$B$3))</f>
        <v>3.9165722796764356E-2</v>
      </c>
      <c r="P4509" s="73">
        <f>VLOOKUP($F4509,Assumptions!$A$23:$B$27,2,FALSE)*Assumptions!$B$4</f>
        <v>0.5</v>
      </c>
      <c r="Q4509" s="74">
        <f t="shared" si="140"/>
        <v>21770.929896439804</v>
      </c>
      <c r="R4509" s="75" t="str">
        <f>IF($O4509&lt;Assumptions!$B$17,"A",IF($O4509&lt;Assumptions!$B$18,"B",IF($O4509&lt;Assumptions!$B$19,"C",IF($O4509&lt;Assumptions!$B$20,"D","E"))))</f>
        <v>B</v>
      </c>
      <c r="S4509" s="75">
        <f t="shared" si="141"/>
        <v>0</v>
      </c>
    </row>
    <row r="4510" spans="1:19" ht="17.399999999999999" x14ac:dyDescent="0.3">
      <c r="A4510" s="39" t="s">
        <v>827</v>
      </c>
      <c r="B4510" s="39" t="s">
        <v>86</v>
      </c>
      <c r="C4510" s="39" t="s">
        <v>135</v>
      </c>
      <c r="D4510" s="39" t="s">
        <v>22</v>
      </c>
      <c r="E4510" s="70" t="s">
        <v>27</v>
      </c>
      <c r="F4510" s="70" t="s">
        <v>32</v>
      </c>
      <c r="G4510" s="78">
        <v>44619</v>
      </c>
      <c r="H4510" s="78">
        <v>45962</v>
      </c>
      <c r="I4510" s="69">
        <v>1080362.96</v>
      </c>
      <c r="J4510" s="70">
        <v>0</v>
      </c>
      <c r="K4510" s="71">
        <v>1.0620000000000001</v>
      </c>
      <c r="L4510" s="70">
        <v>0</v>
      </c>
      <c r="M4510" s="71">
        <v>0.35</v>
      </c>
      <c r="N4510" s="72"/>
      <c r="O4510" s="73">
        <f>MIN(1,MAX(0,(1/(1+EXP(-(Assumptions!$B$5 + Assumptions!$B$6*$N4510))))*Assumptions!$B$3))</f>
        <v>3.9165722796764356E-2</v>
      </c>
      <c r="P4510" s="73">
        <f>VLOOKUP($F4510,Assumptions!$A$23:$B$27,2,FALSE)*Assumptions!$B$4</f>
        <v>0.5</v>
      </c>
      <c r="Q4510" s="74">
        <f t="shared" si="140"/>
        <v>21156.598105625908</v>
      </c>
      <c r="R4510" s="75" t="str">
        <f>IF($O4510&lt;Assumptions!$B$17,"A",IF($O4510&lt;Assumptions!$B$18,"B",IF($O4510&lt;Assumptions!$B$19,"C",IF($O4510&lt;Assumptions!$B$20,"D","E"))))</f>
        <v>B</v>
      </c>
      <c r="S4510" s="75">
        <f t="shared" si="141"/>
        <v>0</v>
      </c>
    </row>
    <row r="4511" spans="1:19" ht="17.399999999999999" x14ac:dyDescent="0.3">
      <c r="A4511" s="39" t="s">
        <v>827</v>
      </c>
      <c r="B4511" s="39" t="s">
        <v>86</v>
      </c>
      <c r="C4511" s="39" t="s">
        <v>135</v>
      </c>
      <c r="D4511" s="39" t="s">
        <v>22</v>
      </c>
      <c r="E4511" s="70" t="s">
        <v>27</v>
      </c>
      <c r="F4511" s="70" t="s">
        <v>32</v>
      </c>
      <c r="G4511" s="78">
        <v>44619</v>
      </c>
      <c r="H4511" s="78">
        <v>45992</v>
      </c>
      <c r="I4511" s="69">
        <v>1049591.78</v>
      </c>
      <c r="J4511" s="70">
        <v>0</v>
      </c>
      <c r="K4511" s="71">
        <v>1.002</v>
      </c>
      <c r="L4511" s="70">
        <v>0</v>
      </c>
      <c r="M4511" s="71">
        <v>0.35</v>
      </c>
      <c r="N4511" s="72"/>
      <c r="O4511" s="73">
        <f>MIN(1,MAX(0,(1/(1+EXP(-(Assumptions!$B$5 + Assumptions!$B$6*$N4511))))*Assumptions!$B$3))</f>
        <v>3.9165722796764356E-2</v>
      </c>
      <c r="P4511" s="73">
        <f>VLOOKUP($F4511,Assumptions!$A$23:$B$27,2,FALSE)*Assumptions!$B$4</f>
        <v>0.5</v>
      </c>
      <c r="Q4511" s="74">
        <f t="shared" si="140"/>
        <v>20554.010352621241</v>
      </c>
      <c r="R4511" s="75" t="str">
        <f>IF($O4511&lt;Assumptions!$B$17,"A",IF($O4511&lt;Assumptions!$B$18,"B",IF($O4511&lt;Assumptions!$B$19,"C",IF($O4511&lt;Assumptions!$B$20,"D","E"))))</f>
        <v>B</v>
      </c>
      <c r="S4511" s="75">
        <f t="shared" si="141"/>
        <v>0</v>
      </c>
    </row>
    <row r="4512" spans="1:19" ht="17.399999999999999" x14ac:dyDescent="0.3">
      <c r="A4512" s="39" t="s">
        <v>829</v>
      </c>
      <c r="B4512" s="39" t="s">
        <v>25</v>
      </c>
      <c r="C4512" s="39" t="s">
        <v>135</v>
      </c>
      <c r="D4512" s="39" t="s">
        <v>22</v>
      </c>
      <c r="E4512" s="70" t="s">
        <v>46</v>
      </c>
      <c r="F4512" s="70" t="s">
        <v>36</v>
      </c>
      <c r="G4512" s="78">
        <v>44632</v>
      </c>
      <c r="H4512" s="78">
        <v>45658</v>
      </c>
      <c r="I4512" s="69">
        <v>2768989.02</v>
      </c>
      <c r="J4512" s="70">
        <v>0</v>
      </c>
      <c r="K4512" s="71">
        <v>1.022</v>
      </c>
      <c r="L4512" s="70">
        <v>0</v>
      </c>
      <c r="M4512" s="71">
        <v>0.98699999999999999</v>
      </c>
      <c r="N4512" s="72"/>
      <c r="O4512" s="73">
        <f>MIN(1,MAX(0,(1/(1+EXP(-(Assumptions!$B$5 + Assumptions!$B$6*$N4512))))*Assumptions!$B$3))</f>
        <v>3.9165722796764356E-2</v>
      </c>
      <c r="P4512" s="73">
        <f>VLOOKUP($F4512,Assumptions!$A$23:$B$27,2,FALSE)*Assumptions!$B$4</f>
        <v>0.55000000000000004</v>
      </c>
      <c r="Q4512" s="74">
        <f t="shared" si="140"/>
        <v>59647.201011532314</v>
      </c>
      <c r="R4512" s="75" t="str">
        <f>IF($O4512&lt;Assumptions!$B$17,"A",IF($O4512&lt;Assumptions!$B$18,"B",IF($O4512&lt;Assumptions!$B$19,"C",IF($O4512&lt;Assumptions!$B$20,"D","E"))))</f>
        <v>B</v>
      </c>
      <c r="S4512" s="75">
        <f t="shared" si="141"/>
        <v>0</v>
      </c>
    </row>
    <row r="4513" spans="1:19" ht="17.399999999999999" x14ac:dyDescent="0.3">
      <c r="A4513" s="39" t="s">
        <v>829</v>
      </c>
      <c r="B4513" s="39" t="s">
        <v>25</v>
      </c>
      <c r="C4513" s="39" t="s">
        <v>135</v>
      </c>
      <c r="D4513" s="39" t="s">
        <v>22</v>
      </c>
      <c r="E4513" s="70" t="s">
        <v>46</v>
      </c>
      <c r="F4513" s="70" t="s">
        <v>36</v>
      </c>
      <c r="G4513" s="78">
        <v>44632</v>
      </c>
      <c r="H4513" s="78">
        <v>45689</v>
      </c>
      <c r="I4513" s="69">
        <v>2680121.7999999998</v>
      </c>
      <c r="J4513" s="70">
        <v>0</v>
      </c>
      <c r="K4513" s="71">
        <v>1.1459999999999999</v>
      </c>
      <c r="L4513" s="70">
        <v>0</v>
      </c>
      <c r="M4513" s="71">
        <v>0.98699999999999999</v>
      </c>
      <c r="N4513" s="72"/>
      <c r="O4513" s="73">
        <f>MIN(1,MAX(0,(1/(1+EXP(-(Assumptions!$B$5 + Assumptions!$B$6*$N4513))))*Assumptions!$B$3))</f>
        <v>3.9165722796764356E-2</v>
      </c>
      <c r="P4513" s="73">
        <f>VLOOKUP($F4513,Assumptions!$A$23:$B$27,2,FALSE)*Assumptions!$B$4</f>
        <v>0.55000000000000004</v>
      </c>
      <c r="Q4513" s="74">
        <f t="shared" si="140"/>
        <v>57732.899114200816</v>
      </c>
      <c r="R4513" s="75" t="str">
        <f>IF($O4513&lt;Assumptions!$B$17,"A",IF($O4513&lt;Assumptions!$B$18,"B",IF($O4513&lt;Assumptions!$B$19,"C",IF($O4513&lt;Assumptions!$B$20,"D","E"))))</f>
        <v>B</v>
      </c>
      <c r="S4513" s="75">
        <f t="shared" si="141"/>
        <v>0</v>
      </c>
    </row>
    <row r="4514" spans="1:19" ht="17.399999999999999" x14ac:dyDescent="0.3">
      <c r="A4514" s="39" t="s">
        <v>829</v>
      </c>
      <c r="B4514" s="39" t="s">
        <v>25</v>
      </c>
      <c r="C4514" s="39" t="s">
        <v>135</v>
      </c>
      <c r="D4514" s="39" t="s">
        <v>22</v>
      </c>
      <c r="E4514" s="70" t="s">
        <v>46</v>
      </c>
      <c r="F4514" s="70" t="s">
        <v>36</v>
      </c>
      <c r="G4514" s="78">
        <v>44632</v>
      </c>
      <c r="H4514" s="78">
        <v>45717</v>
      </c>
      <c r="I4514" s="69">
        <v>2605417.7400000002</v>
      </c>
      <c r="J4514" s="70">
        <v>0</v>
      </c>
      <c r="K4514" s="71">
        <v>1.099</v>
      </c>
      <c r="L4514" s="70">
        <v>0</v>
      </c>
      <c r="M4514" s="71">
        <v>0.98699999999999999</v>
      </c>
      <c r="N4514" s="72"/>
      <c r="O4514" s="73">
        <f>MIN(1,MAX(0,(1/(1+EXP(-(Assumptions!$B$5 + Assumptions!$B$6*$N4514))))*Assumptions!$B$3))</f>
        <v>3.9165722796764356E-2</v>
      </c>
      <c r="P4514" s="73">
        <f>VLOOKUP($F4514,Assumptions!$A$23:$B$27,2,FALSE)*Assumptions!$B$4</f>
        <v>0.55000000000000004</v>
      </c>
      <c r="Q4514" s="74">
        <f t="shared" si="140"/>
        <v>56123.68793603676</v>
      </c>
      <c r="R4514" s="75" t="str">
        <f>IF($O4514&lt;Assumptions!$B$17,"A",IF($O4514&lt;Assumptions!$B$18,"B",IF($O4514&lt;Assumptions!$B$19,"C",IF($O4514&lt;Assumptions!$B$20,"D","E"))))</f>
        <v>B</v>
      </c>
      <c r="S4514" s="75">
        <f t="shared" si="141"/>
        <v>0</v>
      </c>
    </row>
    <row r="4515" spans="1:19" ht="17.399999999999999" x14ac:dyDescent="0.3">
      <c r="A4515" s="39" t="s">
        <v>829</v>
      </c>
      <c r="B4515" s="39" t="s">
        <v>25</v>
      </c>
      <c r="C4515" s="39" t="s">
        <v>135</v>
      </c>
      <c r="D4515" s="39" t="s">
        <v>22</v>
      </c>
      <c r="E4515" s="70" t="s">
        <v>46</v>
      </c>
      <c r="F4515" s="70" t="s">
        <v>36</v>
      </c>
      <c r="G4515" s="78">
        <v>44632</v>
      </c>
      <c r="H4515" s="78">
        <v>45748</v>
      </c>
      <c r="I4515" s="69">
        <v>2522885.58</v>
      </c>
      <c r="J4515" s="70">
        <v>35</v>
      </c>
      <c r="K4515" s="71">
        <v>0.77</v>
      </c>
      <c r="L4515" s="70">
        <v>0</v>
      </c>
      <c r="M4515" s="71">
        <v>0.98699999999999999</v>
      </c>
      <c r="N4515" s="72"/>
      <c r="O4515" s="73">
        <f>MIN(1,MAX(0,(1/(1+EXP(-(Assumptions!$B$5 + Assumptions!$B$6*$N4515))))*Assumptions!$B$3))</f>
        <v>3.9165722796764356E-2</v>
      </c>
      <c r="P4515" s="73">
        <f>VLOOKUP($F4515,Assumptions!$A$23:$B$27,2,FALSE)*Assumptions!$B$4</f>
        <v>0.55000000000000004</v>
      </c>
      <c r="Q4515" s="74">
        <f t="shared" si="140"/>
        <v>54345.850500828739</v>
      </c>
      <c r="R4515" s="75" t="str">
        <f>IF($O4515&lt;Assumptions!$B$17,"A",IF($O4515&lt;Assumptions!$B$18,"B",IF($O4515&lt;Assumptions!$B$19,"C",IF($O4515&lt;Assumptions!$B$20,"D","E"))))</f>
        <v>B</v>
      </c>
      <c r="S4515" s="75">
        <f t="shared" si="141"/>
        <v>0</v>
      </c>
    </row>
    <row r="4516" spans="1:19" ht="17.399999999999999" x14ac:dyDescent="0.3">
      <c r="A4516" s="39" t="s">
        <v>829</v>
      </c>
      <c r="B4516" s="39" t="s">
        <v>25</v>
      </c>
      <c r="C4516" s="39" t="s">
        <v>135</v>
      </c>
      <c r="D4516" s="39" t="s">
        <v>22</v>
      </c>
      <c r="E4516" s="70" t="s">
        <v>46</v>
      </c>
      <c r="F4516" s="70" t="s">
        <v>36</v>
      </c>
      <c r="G4516" s="78">
        <v>44632</v>
      </c>
      <c r="H4516" s="78">
        <v>45778</v>
      </c>
      <c r="I4516" s="69">
        <v>2453151.31</v>
      </c>
      <c r="J4516" s="70">
        <v>0</v>
      </c>
      <c r="K4516" s="71">
        <v>0.97399999999999998</v>
      </c>
      <c r="L4516" s="70">
        <v>0</v>
      </c>
      <c r="M4516" s="71">
        <v>0.98699999999999999</v>
      </c>
      <c r="N4516" s="72"/>
      <c r="O4516" s="73">
        <f>MIN(1,MAX(0,(1/(1+EXP(-(Assumptions!$B$5 + Assumptions!$B$6*$N4516))))*Assumptions!$B$3))</f>
        <v>3.9165722796764356E-2</v>
      </c>
      <c r="P4516" s="73">
        <f>VLOOKUP($F4516,Assumptions!$A$23:$B$27,2,FALSE)*Assumptions!$B$4</f>
        <v>0.55000000000000004</v>
      </c>
      <c r="Q4516" s="74">
        <f t="shared" si="140"/>
        <v>52843.694302288641</v>
      </c>
      <c r="R4516" s="75" t="str">
        <f>IF($O4516&lt;Assumptions!$B$17,"A",IF($O4516&lt;Assumptions!$B$18,"B",IF($O4516&lt;Assumptions!$B$19,"C",IF($O4516&lt;Assumptions!$B$20,"D","E"))))</f>
        <v>B</v>
      </c>
      <c r="S4516" s="75">
        <f t="shared" si="141"/>
        <v>0</v>
      </c>
    </row>
    <row r="4517" spans="1:19" ht="17.399999999999999" x14ac:dyDescent="0.3">
      <c r="A4517" s="39" t="s">
        <v>829</v>
      </c>
      <c r="B4517" s="39" t="s">
        <v>25</v>
      </c>
      <c r="C4517" s="39" t="s">
        <v>135</v>
      </c>
      <c r="D4517" s="39" t="s">
        <v>22</v>
      </c>
      <c r="E4517" s="70" t="s">
        <v>46</v>
      </c>
      <c r="F4517" s="70" t="s">
        <v>36</v>
      </c>
      <c r="G4517" s="78">
        <v>44632</v>
      </c>
      <c r="H4517" s="78">
        <v>45809</v>
      </c>
      <c r="I4517" s="69">
        <v>2379336.36</v>
      </c>
      <c r="J4517" s="70">
        <v>0</v>
      </c>
      <c r="K4517" s="71">
        <v>1.0189999999999999</v>
      </c>
      <c r="L4517" s="70">
        <v>0</v>
      </c>
      <c r="M4517" s="71">
        <v>0.98699999999999999</v>
      </c>
      <c r="N4517" s="72"/>
      <c r="O4517" s="73">
        <f>MIN(1,MAX(0,(1/(1+EXP(-(Assumptions!$B$5 + Assumptions!$B$6*$N4517))))*Assumptions!$B$3))</f>
        <v>3.9165722796764356E-2</v>
      </c>
      <c r="P4517" s="73">
        <f>VLOOKUP($F4517,Assumptions!$A$23:$B$27,2,FALSE)*Assumptions!$B$4</f>
        <v>0.55000000000000004</v>
      </c>
      <c r="Q4517" s="74">
        <f t="shared" si="140"/>
        <v>51253.635573812273</v>
      </c>
      <c r="R4517" s="75" t="str">
        <f>IF($O4517&lt;Assumptions!$B$17,"A",IF($O4517&lt;Assumptions!$B$18,"B",IF($O4517&lt;Assumptions!$B$19,"C",IF($O4517&lt;Assumptions!$B$20,"D","E"))))</f>
        <v>B</v>
      </c>
      <c r="S4517" s="75">
        <f t="shared" si="141"/>
        <v>0</v>
      </c>
    </row>
    <row r="4518" spans="1:19" ht="17.399999999999999" x14ac:dyDescent="0.3">
      <c r="A4518" s="39" t="s">
        <v>829</v>
      </c>
      <c r="B4518" s="39" t="s">
        <v>25</v>
      </c>
      <c r="C4518" s="39" t="s">
        <v>135</v>
      </c>
      <c r="D4518" s="39" t="s">
        <v>22</v>
      </c>
      <c r="E4518" s="70" t="s">
        <v>46</v>
      </c>
      <c r="F4518" s="70" t="s">
        <v>36</v>
      </c>
      <c r="G4518" s="78">
        <v>44632</v>
      </c>
      <c r="H4518" s="78">
        <v>45839</v>
      </c>
      <c r="I4518" s="69">
        <v>2302909.35</v>
      </c>
      <c r="J4518" s="70">
        <v>0</v>
      </c>
      <c r="K4518" s="71">
        <v>1.1120000000000001</v>
      </c>
      <c r="L4518" s="70">
        <v>0</v>
      </c>
      <c r="M4518" s="71">
        <v>0.98699999999999999</v>
      </c>
      <c r="N4518" s="72"/>
      <c r="O4518" s="73">
        <f>MIN(1,MAX(0,(1/(1+EXP(-(Assumptions!$B$5 + Assumptions!$B$6*$N4518))))*Assumptions!$B$3))</f>
        <v>3.9165722796764356E-2</v>
      </c>
      <c r="P4518" s="73">
        <f>VLOOKUP($F4518,Assumptions!$A$23:$B$27,2,FALSE)*Assumptions!$B$4</f>
        <v>0.55000000000000004</v>
      </c>
      <c r="Q4518" s="74">
        <f t="shared" si="140"/>
        <v>49607.31007549724</v>
      </c>
      <c r="R4518" s="75" t="str">
        <f>IF($O4518&lt;Assumptions!$B$17,"A",IF($O4518&lt;Assumptions!$B$18,"B",IF($O4518&lt;Assumptions!$B$19,"C",IF($O4518&lt;Assumptions!$B$20,"D","E"))))</f>
        <v>B</v>
      </c>
      <c r="S4518" s="75">
        <f t="shared" si="141"/>
        <v>0</v>
      </c>
    </row>
    <row r="4519" spans="1:19" ht="17.399999999999999" x14ac:dyDescent="0.3">
      <c r="A4519" s="39" t="s">
        <v>829</v>
      </c>
      <c r="B4519" s="39" t="s">
        <v>25</v>
      </c>
      <c r="C4519" s="39" t="s">
        <v>135</v>
      </c>
      <c r="D4519" s="39" t="s">
        <v>22</v>
      </c>
      <c r="E4519" s="70" t="s">
        <v>46</v>
      </c>
      <c r="F4519" s="70" t="s">
        <v>36</v>
      </c>
      <c r="G4519" s="78">
        <v>44632</v>
      </c>
      <c r="H4519" s="78">
        <v>45870</v>
      </c>
      <c r="I4519" s="69">
        <v>2230326.21</v>
      </c>
      <c r="J4519" s="70">
        <v>0</v>
      </c>
      <c r="K4519" s="71">
        <v>0.97399999999999998</v>
      </c>
      <c r="L4519" s="70">
        <v>0</v>
      </c>
      <c r="M4519" s="71">
        <v>0.98699999999999999</v>
      </c>
      <c r="N4519" s="72"/>
      <c r="O4519" s="73">
        <f>MIN(1,MAX(0,(1/(1+EXP(-(Assumptions!$B$5 + Assumptions!$B$6*$N4519))))*Assumptions!$B$3))</f>
        <v>3.9165722796764356E-2</v>
      </c>
      <c r="P4519" s="73">
        <f>VLOOKUP($F4519,Assumptions!$A$23:$B$27,2,FALSE)*Assumptions!$B$4</f>
        <v>0.55000000000000004</v>
      </c>
      <c r="Q4519" s="74">
        <f t="shared" si="140"/>
        <v>48043.785947969925</v>
      </c>
      <c r="R4519" s="75" t="str">
        <f>IF($O4519&lt;Assumptions!$B$17,"A",IF($O4519&lt;Assumptions!$B$18,"B",IF($O4519&lt;Assumptions!$B$19,"C",IF($O4519&lt;Assumptions!$B$20,"D","E"))))</f>
        <v>B</v>
      </c>
      <c r="S4519" s="75">
        <f t="shared" si="141"/>
        <v>0</v>
      </c>
    </row>
    <row r="4520" spans="1:19" ht="17.399999999999999" x14ac:dyDescent="0.3">
      <c r="A4520" s="39" t="s">
        <v>829</v>
      </c>
      <c r="B4520" s="39" t="s">
        <v>25</v>
      </c>
      <c r="C4520" s="39" t="s">
        <v>135</v>
      </c>
      <c r="D4520" s="39" t="s">
        <v>22</v>
      </c>
      <c r="E4520" s="70" t="s">
        <v>46</v>
      </c>
      <c r="F4520" s="70" t="s">
        <v>36</v>
      </c>
      <c r="G4520" s="78">
        <v>44632</v>
      </c>
      <c r="H4520" s="78">
        <v>45901</v>
      </c>
      <c r="I4520" s="69">
        <v>2162784.91</v>
      </c>
      <c r="J4520" s="70">
        <v>0</v>
      </c>
      <c r="K4520" s="71">
        <v>0.98399999999999999</v>
      </c>
      <c r="L4520" s="70">
        <v>0</v>
      </c>
      <c r="M4520" s="71">
        <v>0.98699999999999999</v>
      </c>
      <c r="N4520" s="72"/>
      <c r="O4520" s="73">
        <f>MIN(1,MAX(0,(1/(1+EXP(-(Assumptions!$B$5 + Assumptions!$B$6*$N4520))))*Assumptions!$B$3))</f>
        <v>3.9165722796764356E-2</v>
      </c>
      <c r="P4520" s="73">
        <f>VLOOKUP($F4520,Assumptions!$A$23:$B$27,2,FALSE)*Assumptions!$B$4</f>
        <v>0.55000000000000004</v>
      </c>
      <c r="Q4520" s="74">
        <f t="shared" si="140"/>
        <v>46588.868839746727</v>
      </c>
      <c r="R4520" s="75" t="str">
        <f>IF($O4520&lt;Assumptions!$B$17,"A",IF($O4520&lt;Assumptions!$B$18,"B",IF($O4520&lt;Assumptions!$B$19,"C",IF($O4520&lt;Assumptions!$B$20,"D","E"))))</f>
        <v>B</v>
      </c>
      <c r="S4520" s="75">
        <f t="shared" si="141"/>
        <v>0</v>
      </c>
    </row>
    <row r="4521" spans="1:19" ht="17.399999999999999" x14ac:dyDescent="0.3">
      <c r="A4521" s="39" t="s">
        <v>829</v>
      </c>
      <c r="B4521" s="39" t="s">
        <v>25</v>
      </c>
      <c r="C4521" s="39" t="s">
        <v>135</v>
      </c>
      <c r="D4521" s="39" t="s">
        <v>22</v>
      </c>
      <c r="E4521" s="70" t="s">
        <v>46</v>
      </c>
      <c r="F4521" s="70" t="s">
        <v>36</v>
      </c>
      <c r="G4521" s="78">
        <v>44632</v>
      </c>
      <c r="H4521" s="78">
        <v>45931</v>
      </c>
      <c r="I4521" s="69">
        <v>2092212.45</v>
      </c>
      <c r="J4521" s="70">
        <v>0</v>
      </c>
      <c r="K4521" s="71">
        <v>0.98499999999999999</v>
      </c>
      <c r="L4521" s="70">
        <v>0</v>
      </c>
      <c r="M4521" s="71">
        <v>0.98699999999999999</v>
      </c>
      <c r="N4521" s="72"/>
      <c r="O4521" s="73">
        <f>MIN(1,MAX(0,(1/(1+EXP(-(Assumptions!$B$5 + Assumptions!$B$6*$N4521))))*Assumptions!$B$3))</f>
        <v>3.9165722796764356E-2</v>
      </c>
      <c r="P4521" s="73">
        <f>VLOOKUP($F4521,Assumptions!$A$23:$B$27,2,FALSE)*Assumptions!$B$4</f>
        <v>0.55000000000000004</v>
      </c>
      <c r="Q4521" s="74">
        <f t="shared" si="140"/>
        <v>45068.65706675157</v>
      </c>
      <c r="R4521" s="75" t="str">
        <f>IF($O4521&lt;Assumptions!$B$17,"A",IF($O4521&lt;Assumptions!$B$18,"B",IF($O4521&lt;Assumptions!$B$19,"C",IF($O4521&lt;Assumptions!$B$20,"D","E"))))</f>
        <v>B</v>
      </c>
      <c r="S4521" s="75">
        <f t="shared" si="141"/>
        <v>0</v>
      </c>
    </row>
    <row r="4522" spans="1:19" ht="17.399999999999999" x14ac:dyDescent="0.3">
      <c r="A4522" s="39" t="s">
        <v>829</v>
      </c>
      <c r="B4522" s="39" t="s">
        <v>25</v>
      </c>
      <c r="C4522" s="39" t="s">
        <v>135</v>
      </c>
      <c r="D4522" s="39" t="s">
        <v>22</v>
      </c>
      <c r="E4522" s="70" t="s">
        <v>46</v>
      </c>
      <c r="F4522" s="70" t="s">
        <v>36</v>
      </c>
      <c r="G4522" s="78">
        <v>44632</v>
      </c>
      <c r="H4522" s="78">
        <v>45962</v>
      </c>
      <c r="I4522" s="69">
        <v>2035179.64</v>
      </c>
      <c r="J4522" s="70">
        <v>0</v>
      </c>
      <c r="K4522" s="71">
        <v>1.095</v>
      </c>
      <c r="L4522" s="70">
        <v>0</v>
      </c>
      <c r="M4522" s="71">
        <v>0.98699999999999999</v>
      </c>
      <c r="N4522" s="72"/>
      <c r="O4522" s="73">
        <f>MIN(1,MAX(0,(1/(1+EXP(-(Assumptions!$B$5 + Assumptions!$B$6*$N4522))))*Assumptions!$B$3))</f>
        <v>3.9165722796764356E-2</v>
      </c>
      <c r="P4522" s="73">
        <f>VLOOKUP($F4522,Assumptions!$A$23:$B$27,2,FALSE)*Assumptions!$B$4</f>
        <v>0.55000000000000004</v>
      </c>
      <c r="Q4522" s="74">
        <f t="shared" si="140"/>
        <v>43840.104892022267</v>
      </c>
      <c r="R4522" s="75" t="str">
        <f>IF($O4522&lt;Assumptions!$B$17,"A",IF($O4522&lt;Assumptions!$B$18,"B",IF($O4522&lt;Assumptions!$B$19,"C",IF($O4522&lt;Assumptions!$B$20,"D","E"))))</f>
        <v>B</v>
      </c>
      <c r="S4522" s="75">
        <f t="shared" si="141"/>
        <v>0</v>
      </c>
    </row>
    <row r="4523" spans="1:19" ht="17.399999999999999" x14ac:dyDescent="0.3">
      <c r="A4523" s="39" t="s">
        <v>829</v>
      </c>
      <c r="B4523" s="39" t="s">
        <v>25</v>
      </c>
      <c r="C4523" s="39" t="s">
        <v>135</v>
      </c>
      <c r="D4523" s="39" t="s">
        <v>22</v>
      </c>
      <c r="E4523" s="70" t="s">
        <v>46</v>
      </c>
      <c r="F4523" s="70" t="s">
        <v>36</v>
      </c>
      <c r="G4523" s="78">
        <v>44632</v>
      </c>
      <c r="H4523" s="78">
        <v>45992</v>
      </c>
      <c r="I4523" s="69">
        <v>1970114.72</v>
      </c>
      <c r="J4523" s="70">
        <v>0</v>
      </c>
      <c r="K4523" s="71">
        <v>0.98599999999999999</v>
      </c>
      <c r="L4523" s="70">
        <v>0</v>
      </c>
      <c r="M4523" s="71">
        <v>0.98699999999999999</v>
      </c>
      <c r="N4523" s="72"/>
      <c r="O4523" s="73">
        <f>MIN(1,MAX(0,(1/(1+EXP(-(Assumptions!$B$5 + Assumptions!$B$6*$N4523))))*Assumptions!$B$3))</f>
        <v>3.9165722796764356E-2</v>
      </c>
      <c r="P4523" s="73">
        <f>VLOOKUP($F4523,Assumptions!$A$23:$B$27,2,FALSE)*Assumptions!$B$4</f>
        <v>0.55000000000000004</v>
      </c>
      <c r="Q4523" s="74">
        <f t="shared" si="140"/>
        <v>42438.531850739768</v>
      </c>
      <c r="R4523" s="75" t="str">
        <f>IF($O4523&lt;Assumptions!$B$17,"A",IF($O4523&lt;Assumptions!$B$18,"B",IF($O4523&lt;Assumptions!$B$19,"C",IF($O4523&lt;Assumptions!$B$20,"D","E"))))</f>
        <v>B</v>
      </c>
      <c r="S4523" s="75">
        <f t="shared" si="141"/>
        <v>0</v>
      </c>
    </row>
    <row r="4524" spans="1:19" ht="17.399999999999999" x14ac:dyDescent="0.3">
      <c r="A4524" s="39" t="s">
        <v>831</v>
      </c>
      <c r="B4524" s="39" t="s">
        <v>47</v>
      </c>
      <c r="C4524" s="39" t="s">
        <v>135</v>
      </c>
      <c r="D4524" s="39" t="s">
        <v>26</v>
      </c>
      <c r="E4524" s="70" t="s">
        <v>31</v>
      </c>
      <c r="F4524" s="70" t="s">
        <v>28</v>
      </c>
      <c r="G4524" s="78">
        <v>44975</v>
      </c>
      <c r="H4524" s="78">
        <v>45658</v>
      </c>
      <c r="I4524" s="69">
        <v>2357413.52</v>
      </c>
      <c r="J4524" s="70">
        <v>0</v>
      </c>
      <c r="K4524" s="71">
        <v>1.1060000000000001</v>
      </c>
      <c r="L4524" s="70">
        <v>0</v>
      </c>
      <c r="M4524" s="71">
        <v>0.751</v>
      </c>
      <c r="N4524" s="72"/>
      <c r="O4524" s="73">
        <f>MIN(1,MAX(0,(1/(1+EXP(-(Assumptions!$B$5 + Assumptions!$B$6*$N4524))))*Assumptions!$B$3))</f>
        <v>3.9165722796764356E-2</v>
      </c>
      <c r="P4524" s="73">
        <f>VLOOKUP($F4524,Assumptions!$A$23:$B$27,2,FALSE)*Assumptions!$B$4</f>
        <v>0.35</v>
      </c>
      <c r="Q4524" s="74">
        <f t="shared" si="140"/>
        <v>32315.431554582574</v>
      </c>
      <c r="R4524" s="75" t="str">
        <f>IF($O4524&lt;Assumptions!$B$17,"A",IF($O4524&lt;Assumptions!$B$18,"B",IF($O4524&lt;Assumptions!$B$19,"C",IF($O4524&lt;Assumptions!$B$20,"D","E"))))</f>
        <v>B</v>
      </c>
      <c r="S4524" s="75">
        <f t="shared" si="141"/>
        <v>0</v>
      </c>
    </row>
    <row r="4525" spans="1:19" ht="17.399999999999999" x14ac:dyDescent="0.3">
      <c r="A4525" s="39" t="s">
        <v>831</v>
      </c>
      <c r="B4525" s="39" t="s">
        <v>47</v>
      </c>
      <c r="C4525" s="39" t="s">
        <v>135</v>
      </c>
      <c r="D4525" s="39" t="s">
        <v>26</v>
      </c>
      <c r="E4525" s="70" t="s">
        <v>31</v>
      </c>
      <c r="F4525" s="70" t="s">
        <v>28</v>
      </c>
      <c r="G4525" s="78">
        <v>44975</v>
      </c>
      <c r="H4525" s="78">
        <v>45689</v>
      </c>
      <c r="I4525" s="69">
        <v>2293933.96</v>
      </c>
      <c r="J4525" s="70">
        <v>0</v>
      </c>
      <c r="K4525" s="71">
        <v>1.079</v>
      </c>
      <c r="L4525" s="70">
        <v>0</v>
      </c>
      <c r="M4525" s="71">
        <v>0.751</v>
      </c>
      <c r="N4525" s="72"/>
      <c r="O4525" s="73">
        <f>MIN(1,MAX(0,(1/(1+EXP(-(Assumptions!$B$5 + Assumptions!$B$6*$N4525))))*Assumptions!$B$3))</f>
        <v>3.9165722796764356E-2</v>
      </c>
      <c r="P4525" s="73">
        <f>VLOOKUP($F4525,Assumptions!$A$23:$B$27,2,FALSE)*Assumptions!$B$4</f>
        <v>0.35</v>
      </c>
      <c r="Q4525" s="74">
        <f t="shared" si="140"/>
        <v>31445.253557005373</v>
      </c>
      <c r="R4525" s="75" t="str">
        <f>IF($O4525&lt;Assumptions!$B$17,"A",IF($O4525&lt;Assumptions!$B$18,"B",IF($O4525&lt;Assumptions!$B$19,"C",IF($O4525&lt;Assumptions!$B$20,"D","E"))))</f>
        <v>B</v>
      </c>
      <c r="S4525" s="75">
        <f t="shared" si="141"/>
        <v>0</v>
      </c>
    </row>
    <row r="4526" spans="1:19" ht="17.399999999999999" x14ac:dyDescent="0.3">
      <c r="A4526" s="39" t="s">
        <v>831</v>
      </c>
      <c r="B4526" s="39" t="s">
        <v>47</v>
      </c>
      <c r="C4526" s="39" t="s">
        <v>135</v>
      </c>
      <c r="D4526" s="39" t="s">
        <v>26</v>
      </c>
      <c r="E4526" s="70" t="s">
        <v>31</v>
      </c>
      <c r="F4526" s="70" t="s">
        <v>28</v>
      </c>
      <c r="G4526" s="78">
        <v>44975</v>
      </c>
      <c r="H4526" s="78">
        <v>45717</v>
      </c>
      <c r="I4526" s="69">
        <v>2227505.35</v>
      </c>
      <c r="J4526" s="70">
        <v>0</v>
      </c>
      <c r="K4526" s="71">
        <v>1.014</v>
      </c>
      <c r="L4526" s="70">
        <v>0</v>
      </c>
      <c r="M4526" s="71">
        <v>0.751</v>
      </c>
      <c r="N4526" s="72"/>
      <c r="O4526" s="73">
        <f>MIN(1,MAX(0,(1/(1+EXP(-(Assumptions!$B$5 + Assumptions!$B$6*$N4526))))*Assumptions!$B$3))</f>
        <v>3.9165722796764356E-2</v>
      </c>
      <c r="P4526" s="73">
        <f>VLOOKUP($F4526,Assumptions!$A$23:$B$27,2,FALSE)*Assumptions!$B$4</f>
        <v>0.35</v>
      </c>
      <c r="Q4526" s="74">
        <f t="shared" si="140"/>
        <v>30534.649973243348</v>
      </c>
      <c r="R4526" s="75" t="str">
        <f>IF($O4526&lt;Assumptions!$B$17,"A",IF($O4526&lt;Assumptions!$B$18,"B",IF($O4526&lt;Assumptions!$B$19,"C",IF($O4526&lt;Assumptions!$B$20,"D","E"))))</f>
        <v>B</v>
      </c>
      <c r="S4526" s="75">
        <f t="shared" si="141"/>
        <v>0</v>
      </c>
    </row>
    <row r="4527" spans="1:19" ht="17.399999999999999" x14ac:dyDescent="0.3">
      <c r="A4527" s="39" t="s">
        <v>831</v>
      </c>
      <c r="B4527" s="39" t="s">
        <v>47</v>
      </c>
      <c r="C4527" s="39" t="s">
        <v>135</v>
      </c>
      <c r="D4527" s="39" t="s">
        <v>26</v>
      </c>
      <c r="E4527" s="70" t="s">
        <v>31</v>
      </c>
      <c r="F4527" s="70" t="s">
        <v>28</v>
      </c>
      <c r="G4527" s="78">
        <v>44975</v>
      </c>
      <c r="H4527" s="78">
        <v>45748</v>
      </c>
      <c r="I4527" s="69">
        <v>2164474.38</v>
      </c>
      <c r="J4527" s="70">
        <v>0</v>
      </c>
      <c r="K4527" s="71">
        <v>1.03</v>
      </c>
      <c r="L4527" s="70">
        <v>0</v>
      </c>
      <c r="M4527" s="71">
        <v>0.751</v>
      </c>
      <c r="N4527" s="72"/>
      <c r="O4527" s="73">
        <f>MIN(1,MAX(0,(1/(1+EXP(-(Assumptions!$B$5 + Assumptions!$B$6*$N4527))))*Assumptions!$B$3))</f>
        <v>3.9165722796764356E-2</v>
      </c>
      <c r="P4527" s="73">
        <f>VLOOKUP($F4527,Assumptions!$A$23:$B$27,2,FALSE)*Assumptions!$B$4</f>
        <v>0.35</v>
      </c>
      <c r="Q4527" s="74">
        <f t="shared" si="140"/>
        <v>29670.621248722433</v>
      </c>
      <c r="R4527" s="75" t="str">
        <f>IF($O4527&lt;Assumptions!$B$17,"A",IF($O4527&lt;Assumptions!$B$18,"B",IF($O4527&lt;Assumptions!$B$19,"C",IF($O4527&lt;Assumptions!$B$20,"D","E"))))</f>
        <v>B</v>
      </c>
      <c r="S4527" s="75">
        <f t="shared" si="141"/>
        <v>0</v>
      </c>
    </row>
    <row r="4528" spans="1:19" ht="17.399999999999999" x14ac:dyDescent="0.3">
      <c r="A4528" s="39" t="s">
        <v>831</v>
      </c>
      <c r="B4528" s="39" t="s">
        <v>47</v>
      </c>
      <c r="C4528" s="39" t="s">
        <v>135</v>
      </c>
      <c r="D4528" s="39" t="s">
        <v>26</v>
      </c>
      <c r="E4528" s="70" t="s">
        <v>31</v>
      </c>
      <c r="F4528" s="70" t="s">
        <v>28</v>
      </c>
      <c r="G4528" s="78">
        <v>44975</v>
      </c>
      <c r="H4528" s="78">
        <v>45778</v>
      </c>
      <c r="I4528" s="69">
        <v>2093769.94</v>
      </c>
      <c r="J4528" s="70">
        <v>0</v>
      </c>
      <c r="K4528" s="71">
        <v>1.05</v>
      </c>
      <c r="L4528" s="70">
        <v>0</v>
      </c>
      <c r="M4528" s="71">
        <v>0.751</v>
      </c>
      <c r="N4528" s="72"/>
      <c r="O4528" s="73">
        <f>MIN(1,MAX(0,(1/(1+EXP(-(Assumptions!$B$5 + Assumptions!$B$6*$N4528))))*Assumptions!$B$3))</f>
        <v>3.9165722796764356E-2</v>
      </c>
      <c r="P4528" s="73">
        <f>VLOOKUP($F4528,Assumptions!$A$23:$B$27,2,FALSE)*Assumptions!$B$4</f>
        <v>0.35</v>
      </c>
      <c r="Q4528" s="74">
        <f t="shared" si="140"/>
        <v>28701.404574583277</v>
      </c>
      <c r="R4528" s="75" t="str">
        <f>IF($O4528&lt;Assumptions!$B$17,"A",IF($O4528&lt;Assumptions!$B$18,"B",IF($O4528&lt;Assumptions!$B$19,"C",IF($O4528&lt;Assumptions!$B$20,"D","E"))))</f>
        <v>B</v>
      </c>
      <c r="S4528" s="75">
        <f t="shared" si="141"/>
        <v>0</v>
      </c>
    </row>
    <row r="4529" spans="1:19" ht="17.399999999999999" x14ac:dyDescent="0.3">
      <c r="A4529" s="39" t="s">
        <v>831</v>
      </c>
      <c r="B4529" s="39" t="s">
        <v>47</v>
      </c>
      <c r="C4529" s="39" t="s">
        <v>135</v>
      </c>
      <c r="D4529" s="39" t="s">
        <v>26</v>
      </c>
      <c r="E4529" s="70" t="s">
        <v>31</v>
      </c>
      <c r="F4529" s="70" t="s">
        <v>28</v>
      </c>
      <c r="G4529" s="78">
        <v>44975</v>
      </c>
      <c r="H4529" s="78">
        <v>45809</v>
      </c>
      <c r="I4529" s="69">
        <v>2026232.93</v>
      </c>
      <c r="J4529" s="70">
        <v>0</v>
      </c>
      <c r="K4529" s="71">
        <v>0.96399999999999997</v>
      </c>
      <c r="L4529" s="70">
        <v>0</v>
      </c>
      <c r="M4529" s="71">
        <v>0.751</v>
      </c>
      <c r="N4529" s="72"/>
      <c r="O4529" s="73">
        <f>MIN(1,MAX(0,(1/(1+EXP(-(Assumptions!$B$5 + Assumptions!$B$6*$N4529))))*Assumptions!$B$3))</f>
        <v>3.9165722796764356E-2</v>
      </c>
      <c r="P4529" s="73">
        <f>VLOOKUP($F4529,Assumptions!$A$23:$B$27,2,FALSE)*Assumptions!$B$4</f>
        <v>0.35</v>
      </c>
      <c r="Q4529" s="74">
        <f t="shared" si="140"/>
        <v>27775.607040319472</v>
      </c>
      <c r="R4529" s="75" t="str">
        <f>IF($O4529&lt;Assumptions!$B$17,"A",IF($O4529&lt;Assumptions!$B$18,"B",IF($O4529&lt;Assumptions!$B$19,"C",IF($O4529&lt;Assumptions!$B$20,"D","E"))))</f>
        <v>B</v>
      </c>
      <c r="S4529" s="75">
        <f t="shared" si="141"/>
        <v>0</v>
      </c>
    </row>
    <row r="4530" spans="1:19" ht="17.399999999999999" x14ac:dyDescent="0.3">
      <c r="A4530" s="39" t="s">
        <v>831</v>
      </c>
      <c r="B4530" s="39" t="s">
        <v>47</v>
      </c>
      <c r="C4530" s="39" t="s">
        <v>135</v>
      </c>
      <c r="D4530" s="39" t="s">
        <v>26</v>
      </c>
      <c r="E4530" s="70" t="s">
        <v>31</v>
      </c>
      <c r="F4530" s="70" t="s">
        <v>28</v>
      </c>
      <c r="G4530" s="78">
        <v>44975</v>
      </c>
      <c r="H4530" s="78">
        <v>45839</v>
      </c>
      <c r="I4530" s="69">
        <v>1959453.08</v>
      </c>
      <c r="J4530" s="70">
        <v>15</v>
      </c>
      <c r="K4530" s="71">
        <v>1.006</v>
      </c>
      <c r="L4530" s="70">
        <v>0</v>
      </c>
      <c r="M4530" s="71">
        <v>0.751</v>
      </c>
      <c r="N4530" s="72"/>
      <c r="O4530" s="73">
        <f>MIN(1,MAX(0,(1/(1+EXP(-(Assumptions!$B$5 + Assumptions!$B$6*$N4530))))*Assumptions!$B$3))</f>
        <v>3.9165722796764356E-2</v>
      </c>
      <c r="P4530" s="73">
        <f>VLOOKUP($F4530,Assumptions!$A$23:$B$27,2,FALSE)*Assumptions!$B$4</f>
        <v>0.35</v>
      </c>
      <c r="Q4530" s="74">
        <f t="shared" si="140"/>
        <v>26860.188657591149</v>
      </c>
      <c r="R4530" s="75" t="str">
        <f>IF($O4530&lt;Assumptions!$B$17,"A",IF($O4530&lt;Assumptions!$B$18,"B",IF($O4530&lt;Assumptions!$B$19,"C",IF($O4530&lt;Assumptions!$B$20,"D","E"))))</f>
        <v>B</v>
      </c>
      <c r="S4530" s="75">
        <f t="shared" si="141"/>
        <v>0</v>
      </c>
    </row>
    <row r="4531" spans="1:19" ht="17.399999999999999" x14ac:dyDescent="0.3">
      <c r="A4531" s="39" t="s">
        <v>831</v>
      </c>
      <c r="B4531" s="39" t="s">
        <v>47</v>
      </c>
      <c r="C4531" s="39" t="s">
        <v>135</v>
      </c>
      <c r="D4531" s="39" t="s">
        <v>26</v>
      </c>
      <c r="E4531" s="70" t="s">
        <v>31</v>
      </c>
      <c r="F4531" s="70" t="s">
        <v>28</v>
      </c>
      <c r="G4531" s="78">
        <v>44975</v>
      </c>
      <c r="H4531" s="78">
        <v>45870</v>
      </c>
      <c r="I4531" s="69">
        <v>1902227.82</v>
      </c>
      <c r="J4531" s="70">
        <v>0</v>
      </c>
      <c r="K4531" s="71">
        <v>1.1339999999999999</v>
      </c>
      <c r="L4531" s="70">
        <v>0</v>
      </c>
      <c r="M4531" s="71">
        <v>0.751</v>
      </c>
      <c r="N4531" s="72"/>
      <c r="O4531" s="73">
        <f>MIN(1,MAX(0,(1/(1+EXP(-(Assumptions!$B$5 + Assumptions!$B$6*$N4531))))*Assumptions!$B$3))</f>
        <v>3.9165722796764356E-2</v>
      </c>
      <c r="P4531" s="73">
        <f>VLOOKUP($F4531,Assumptions!$A$23:$B$27,2,FALSE)*Assumptions!$B$4</f>
        <v>0.35</v>
      </c>
      <c r="Q4531" s="74">
        <f t="shared" si="140"/>
        <v>26075.744623044677</v>
      </c>
      <c r="R4531" s="75" t="str">
        <f>IF($O4531&lt;Assumptions!$B$17,"A",IF($O4531&lt;Assumptions!$B$18,"B",IF($O4531&lt;Assumptions!$B$19,"C",IF($O4531&lt;Assumptions!$B$20,"D","E"))))</f>
        <v>B</v>
      </c>
      <c r="S4531" s="75">
        <f t="shared" si="141"/>
        <v>0</v>
      </c>
    </row>
    <row r="4532" spans="1:19" ht="17.399999999999999" x14ac:dyDescent="0.3">
      <c r="A4532" s="39" t="s">
        <v>831</v>
      </c>
      <c r="B4532" s="39" t="s">
        <v>47</v>
      </c>
      <c r="C4532" s="39" t="s">
        <v>135</v>
      </c>
      <c r="D4532" s="39" t="s">
        <v>26</v>
      </c>
      <c r="E4532" s="70" t="s">
        <v>31</v>
      </c>
      <c r="F4532" s="70" t="s">
        <v>28</v>
      </c>
      <c r="G4532" s="78">
        <v>44975</v>
      </c>
      <c r="H4532" s="78">
        <v>45901</v>
      </c>
      <c r="I4532" s="69">
        <v>1845941.36</v>
      </c>
      <c r="J4532" s="70">
        <v>0</v>
      </c>
      <c r="K4532" s="71">
        <v>0.97899999999999998</v>
      </c>
      <c r="L4532" s="70">
        <v>0</v>
      </c>
      <c r="M4532" s="71">
        <v>0.751</v>
      </c>
      <c r="N4532" s="72"/>
      <c r="O4532" s="73">
        <f>MIN(1,MAX(0,(1/(1+EXP(-(Assumptions!$B$5 + Assumptions!$B$6*$N4532))))*Assumptions!$B$3))</f>
        <v>3.9165722796764356E-2</v>
      </c>
      <c r="P4532" s="73">
        <f>VLOOKUP($F4532,Assumptions!$A$23:$B$27,2,FALSE)*Assumptions!$B$4</f>
        <v>0.35</v>
      </c>
      <c r="Q4532" s="74">
        <f t="shared" si="140"/>
        <v>25304.16966169477</v>
      </c>
      <c r="R4532" s="75" t="str">
        <f>IF($O4532&lt;Assumptions!$B$17,"A",IF($O4532&lt;Assumptions!$B$18,"B",IF($O4532&lt;Assumptions!$B$19,"C",IF($O4532&lt;Assumptions!$B$20,"D","E"))))</f>
        <v>B</v>
      </c>
      <c r="S4532" s="75">
        <f t="shared" si="141"/>
        <v>0</v>
      </c>
    </row>
    <row r="4533" spans="1:19" ht="17.399999999999999" x14ac:dyDescent="0.3">
      <c r="A4533" s="39" t="s">
        <v>831</v>
      </c>
      <c r="B4533" s="39" t="s">
        <v>47</v>
      </c>
      <c r="C4533" s="39" t="s">
        <v>135</v>
      </c>
      <c r="D4533" s="39" t="s">
        <v>26</v>
      </c>
      <c r="E4533" s="70" t="s">
        <v>31</v>
      </c>
      <c r="F4533" s="70" t="s">
        <v>28</v>
      </c>
      <c r="G4533" s="78">
        <v>44975</v>
      </c>
      <c r="H4533" s="78">
        <v>45931</v>
      </c>
      <c r="I4533" s="69">
        <v>1794543.02</v>
      </c>
      <c r="J4533" s="70">
        <v>0</v>
      </c>
      <c r="K4533" s="71">
        <v>0.998</v>
      </c>
      <c r="L4533" s="70">
        <v>0</v>
      </c>
      <c r="M4533" s="71">
        <v>0.751</v>
      </c>
      <c r="N4533" s="72"/>
      <c r="O4533" s="73">
        <f>MIN(1,MAX(0,(1/(1+EXP(-(Assumptions!$B$5 + Assumptions!$B$6*$N4533))))*Assumptions!$B$3))</f>
        <v>3.9165722796764356E-2</v>
      </c>
      <c r="P4533" s="73">
        <f>VLOOKUP($F4533,Assumptions!$A$23:$B$27,2,FALSE)*Assumptions!$B$4</f>
        <v>0.35</v>
      </c>
      <c r="Q4533" s="74">
        <f t="shared" si="140"/>
        <v>24599.601063865921</v>
      </c>
      <c r="R4533" s="75" t="str">
        <f>IF($O4533&lt;Assumptions!$B$17,"A",IF($O4533&lt;Assumptions!$B$18,"B",IF($O4533&lt;Assumptions!$B$19,"C",IF($O4533&lt;Assumptions!$B$20,"D","E"))))</f>
        <v>B</v>
      </c>
      <c r="S4533" s="75">
        <f t="shared" si="141"/>
        <v>0</v>
      </c>
    </row>
    <row r="4534" spans="1:19" ht="17.399999999999999" x14ac:dyDescent="0.3">
      <c r="A4534" s="39" t="s">
        <v>831</v>
      </c>
      <c r="B4534" s="39" t="s">
        <v>47</v>
      </c>
      <c r="C4534" s="39" t="s">
        <v>135</v>
      </c>
      <c r="D4534" s="39" t="s">
        <v>26</v>
      </c>
      <c r="E4534" s="70" t="s">
        <v>31</v>
      </c>
      <c r="F4534" s="70" t="s">
        <v>28</v>
      </c>
      <c r="G4534" s="78">
        <v>44975</v>
      </c>
      <c r="H4534" s="78">
        <v>45962</v>
      </c>
      <c r="I4534" s="69">
        <v>1741767.13</v>
      </c>
      <c r="J4534" s="70">
        <v>0</v>
      </c>
      <c r="K4534" s="71">
        <v>1.028</v>
      </c>
      <c r="L4534" s="70">
        <v>0</v>
      </c>
      <c r="M4534" s="71">
        <v>0.751</v>
      </c>
      <c r="N4534" s="72"/>
      <c r="O4534" s="73">
        <f>MIN(1,MAX(0,(1/(1+EXP(-(Assumptions!$B$5 + Assumptions!$B$6*$N4534))))*Assumptions!$B$3))</f>
        <v>3.9165722796764356E-2</v>
      </c>
      <c r="P4534" s="73">
        <f>VLOOKUP($F4534,Assumptions!$A$23:$B$27,2,FALSE)*Assumptions!$B$4</f>
        <v>0.35</v>
      </c>
      <c r="Q4534" s="74">
        <f t="shared" si="140"/>
        <v>23876.149006533535</v>
      </c>
      <c r="R4534" s="75" t="str">
        <f>IF($O4534&lt;Assumptions!$B$17,"A",IF($O4534&lt;Assumptions!$B$18,"B",IF($O4534&lt;Assumptions!$B$19,"C",IF($O4534&lt;Assumptions!$B$20,"D","E"))))</f>
        <v>B</v>
      </c>
      <c r="S4534" s="75">
        <f t="shared" si="141"/>
        <v>0</v>
      </c>
    </row>
    <row r="4535" spans="1:19" ht="17.399999999999999" x14ac:dyDescent="0.3">
      <c r="A4535" s="39" t="s">
        <v>831</v>
      </c>
      <c r="B4535" s="39" t="s">
        <v>47</v>
      </c>
      <c r="C4535" s="39" t="s">
        <v>135</v>
      </c>
      <c r="D4535" s="39" t="s">
        <v>26</v>
      </c>
      <c r="E4535" s="70" t="s">
        <v>31</v>
      </c>
      <c r="F4535" s="70" t="s">
        <v>28</v>
      </c>
      <c r="G4535" s="78">
        <v>44975</v>
      </c>
      <c r="H4535" s="78">
        <v>45992</v>
      </c>
      <c r="I4535" s="69">
        <v>1690690.95</v>
      </c>
      <c r="J4535" s="70">
        <v>0</v>
      </c>
      <c r="K4535" s="71">
        <v>1.018</v>
      </c>
      <c r="L4535" s="70">
        <v>0</v>
      </c>
      <c r="M4535" s="71">
        <v>0.751</v>
      </c>
      <c r="N4535" s="72"/>
      <c r="O4535" s="73">
        <f>MIN(1,MAX(0,(1/(1+EXP(-(Assumptions!$B$5 + Assumptions!$B$6*$N4535))))*Assumptions!$B$3))</f>
        <v>3.9165722796764356E-2</v>
      </c>
      <c r="P4535" s="73">
        <f>VLOOKUP($F4535,Assumptions!$A$23:$B$27,2,FALSE)*Assumptions!$B$4</f>
        <v>0.35</v>
      </c>
      <c r="Q4535" s="74">
        <f t="shared" si="140"/>
        <v>23175.996578944363</v>
      </c>
      <c r="R4535" s="75" t="str">
        <f>IF($O4535&lt;Assumptions!$B$17,"A",IF($O4535&lt;Assumptions!$B$18,"B",IF($O4535&lt;Assumptions!$B$19,"C",IF($O4535&lt;Assumptions!$B$20,"D","E"))))</f>
        <v>B</v>
      </c>
      <c r="S4535" s="75">
        <f t="shared" si="141"/>
        <v>0</v>
      </c>
    </row>
    <row r="4536" spans="1:19" ht="17.399999999999999" x14ac:dyDescent="0.3">
      <c r="A4536" s="39" t="s">
        <v>832</v>
      </c>
      <c r="B4536" s="39" t="s">
        <v>57</v>
      </c>
      <c r="C4536" s="39" t="s">
        <v>135</v>
      </c>
      <c r="D4536" s="39" t="s">
        <v>22</v>
      </c>
      <c r="E4536" s="70" t="s">
        <v>35</v>
      </c>
      <c r="F4536" s="70" t="s">
        <v>40</v>
      </c>
      <c r="G4536" s="78">
        <v>43888</v>
      </c>
      <c r="H4536" s="78">
        <v>45658</v>
      </c>
      <c r="I4536" s="69">
        <v>2001544.48</v>
      </c>
      <c r="J4536" s="70">
        <v>15</v>
      </c>
      <c r="K4536" s="71">
        <v>1.1499999999999999</v>
      </c>
      <c r="L4536" s="70">
        <v>0</v>
      </c>
      <c r="M4536" s="71">
        <v>0.86499999999999999</v>
      </c>
      <c r="N4536" s="72"/>
      <c r="O4536" s="73">
        <f>MIN(1,MAX(0,(1/(1+EXP(-(Assumptions!$B$5 + Assumptions!$B$6*$N4536))))*Assumptions!$B$3))</f>
        <v>3.9165722796764356E-2</v>
      </c>
      <c r="P4536" s="73">
        <f>VLOOKUP($F4536,Assumptions!$A$23:$B$27,2,FALSE)*Assumptions!$B$4</f>
        <v>0.7</v>
      </c>
      <c r="Q4536" s="74">
        <f t="shared" si="140"/>
        <v>54874.355388351702</v>
      </c>
      <c r="R4536" s="75" t="str">
        <f>IF($O4536&lt;Assumptions!$B$17,"A",IF($O4536&lt;Assumptions!$B$18,"B",IF($O4536&lt;Assumptions!$B$19,"C",IF($O4536&lt;Assumptions!$B$20,"D","E"))))</f>
        <v>B</v>
      </c>
      <c r="S4536" s="75">
        <f t="shared" si="141"/>
        <v>0</v>
      </c>
    </row>
    <row r="4537" spans="1:19" ht="17.399999999999999" x14ac:dyDescent="0.3">
      <c r="A4537" s="39" t="s">
        <v>832</v>
      </c>
      <c r="B4537" s="39" t="s">
        <v>57</v>
      </c>
      <c r="C4537" s="39" t="s">
        <v>135</v>
      </c>
      <c r="D4537" s="39" t="s">
        <v>22</v>
      </c>
      <c r="E4537" s="70" t="s">
        <v>35</v>
      </c>
      <c r="F4537" s="70" t="s">
        <v>40</v>
      </c>
      <c r="G4537" s="78">
        <v>43888</v>
      </c>
      <c r="H4537" s="78">
        <v>45689</v>
      </c>
      <c r="I4537" s="69">
        <v>1947885.29</v>
      </c>
      <c r="J4537" s="70">
        <v>15</v>
      </c>
      <c r="K4537" s="71">
        <v>0.95399999999999996</v>
      </c>
      <c r="L4537" s="70">
        <v>0</v>
      </c>
      <c r="M4537" s="71">
        <v>0.86499999999999999</v>
      </c>
      <c r="N4537" s="72"/>
      <c r="O4537" s="73">
        <f>MIN(1,MAX(0,(1/(1+EXP(-(Assumptions!$B$5 + Assumptions!$B$6*$N4537))))*Assumptions!$B$3))</f>
        <v>3.9165722796764356E-2</v>
      </c>
      <c r="P4537" s="73">
        <f>VLOOKUP($F4537,Assumptions!$A$23:$B$27,2,FALSE)*Assumptions!$B$4</f>
        <v>0.7</v>
      </c>
      <c r="Q4537" s="74">
        <f t="shared" si="140"/>
        <v>53403.234715624458</v>
      </c>
      <c r="R4537" s="75" t="str">
        <f>IF($O4537&lt;Assumptions!$B$17,"A",IF($O4537&lt;Assumptions!$B$18,"B",IF($O4537&lt;Assumptions!$B$19,"C",IF($O4537&lt;Assumptions!$B$20,"D","E"))))</f>
        <v>B</v>
      </c>
      <c r="S4537" s="75">
        <f t="shared" si="141"/>
        <v>0</v>
      </c>
    </row>
    <row r="4538" spans="1:19" ht="17.399999999999999" x14ac:dyDescent="0.3">
      <c r="A4538" s="39" t="s">
        <v>832</v>
      </c>
      <c r="B4538" s="39" t="s">
        <v>57</v>
      </c>
      <c r="C4538" s="39" t="s">
        <v>135</v>
      </c>
      <c r="D4538" s="39" t="s">
        <v>22</v>
      </c>
      <c r="E4538" s="70" t="s">
        <v>35</v>
      </c>
      <c r="F4538" s="70" t="s">
        <v>40</v>
      </c>
      <c r="G4538" s="78">
        <v>43888</v>
      </c>
      <c r="H4538" s="78">
        <v>45717</v>
      </c>
      <c r="I4538" s="69">
        <v>1891694.23</v>
      </c>
      <c r="J4538" s="70">
        <v>0</v>
      </c>
      <c r="K4538" s="71">
        <v>1.091</v>
      </c>
      <c r="L4538" s="70">
        <v>0</v>
      </c>
      <c r="M4538" s="71">
        <v>0.86499999999999999</v>
      </c>
      <c r="N4538" s="72"/>
      <c r="O4538" s="73">
        <f>MIN(1,MAX(0,(1/(1+EXP(-(Assumptions!$B$5 + Assumptions!$B$6*$N4538))))*Assumptions!$B$3))</f>
        <v>3.9165722796764356E-2</v>
      </c>
      <c r="P4538" s="73">
        <f>VLOOKUP($F4538,Assumptions!$A$23:$B$27,2,FALSE)*Assumptions!$B$4</f>
        <v>0.7</v>
      </c>
      <c r="Q4538" s="74">
        <f t="shared" si="140"/>
        <v>51862.700279893019</v>
      </c>
      <c r="R4538" s="75" t="str">
        <f>IF($O4538&lt;Assumptions!$B$17,"A",IF($O4538&lt;Assumptions!$B$18,"B",IF($O4538&lt;Assumptions!$B$19,"C",IF($O4538&lt;Assumptions!$B$20,"D","E"))))</f>
        <v>B</v>
      </c>
      <c r="S4538" s="75">
        <f t="shared" si="141"/>
        <v>0</v>
      </c>
    </row>
    <row r="4539" spans="1:19" ht="17.399999999999999" x14ac:dyDescent="0.3">
      <c r="A4539" s="39" t="s">
        <v>832</v>
      </c>
      <c r="B4539" s="39" t="s">
        <v>57</v>
      </c>
      <c r="C4539" s="39" t="s">
        <v>135</v>
      </c>
      <c r="D4539" s="39" t="s">
        <v>22</v>
      </c>
      <c r="E4539" s="70" t="s">
        <v>35</v>
      </c>
      <c r="F4539" s="70" t="s">
        <v>40</v>
      </c>
      <c r="G4539" s="78">
        <v>43888</v>
      </c>
      <c r="H4539" s="78">
        <v>45748</v>
      </c>
      <c r="I4539" s="69">
        <v>1835710.5</v>
      </c>
      <c r="J4539" s="70">
        <v>0</v>
      </c>
      <c r="K4539" s="71">
        <v>1.0529999999999999</v>
      </c>
      <c r="L4539" s="70">
        <v>0</v>
      </c>
      <c r="M4539" s="71">
        <v>0.86499999999999999</v>
      </c>
      <c r="N4539" s="72"/>
      <c r="O4539" s="73">
        <f>MIN(1,MAX(0,(1/(1+EXP(-(Assumptions!$B$5 + Assumptions!$B$6*$N4539))))*Assumptions!$B$3))</f>
        <v>3.9165722796764356E-2</v>
      </c>
      <c r="P4539" s="73">
        <f>VLOOKUP($F4539,Assumptions!$A$23:$B$27,2,FALSE)*Assumptions!$B$4</f>
        <v>0.7</v>
      </c>
      <c r="Q4539" s="74">
        <f t="shared" si="140"/>
        <v>50327.850004676788</v>
      </c>
      <c r="R4539" s="75" t="str">
        <f>IF($O4539&lt;Assumptions!$B$17,"A",IF($O4539&lt;Assumptions!$B$18,"B",IF($O4539&lt;Assumptions!$B$19,"C",IF($O4539&lt;Assumptions!$B$20,"D","E"))))</f>
        <v>B</v>
      </c>
      <c r="S4539" s="75">
        <f t="shared" si="141"/>
        <v>0</v>
      </c>
    </row>
    <row r="4540" spans="1:19" ht="17.399999999999999" x14ac:dyDescent="0.3">
      <c r="A4540" s="39" t="s">
        <v>832</v>
      </c>
      <c r="B4540" s="39" t="s">
        <v>57</v>
      </c>
      <c r="C4540" s="39" t="s">
        <v>135</v>
      </c>
      <c r="D4540" s="39" t="s">
        <v>22</v>
      </c>
      <c r="E4540" s="70" t="s">
        <v>35</v>
      </c>
      <c r="F4540" s="70" t="s">
        <v>40</v>
      </c>
      <c r="G4540" s="78">
        <v>43888</v>
      </c>
      <c r="H4540" s="78">
        <v>45778</v>
      </c>
      <c r="I4540" s="69">
        <v>1784410.66</v>
      </c>
      <c r="J4540" s="70">
        <v>35</v>
      </c>
      <c r="K4540" s="71">
        <v>0.505</v>
      </c>
      <c r="L4540" s="70">
        <v>0</v>
      </c>
      <c r="M4540" s="71">
        <v>0.86499999999999999</v>
      </c>
      <c r="N4540" s="72"/>
      <c r="O4540" s="73">
        <f>MIN(1,MAX(0,(1/(1+EXP(-(Assumptions!$B$5 + Assumptions!$B$6*$N4540))))*Assumptions!$B$3))</f>
        <v>3.9165722796764356E-2</v>
      </c>
      <c r="P4540" s="73">
        <f>VLOOKUP($F4540,Assumptions!$A$23:$B$27,2,FALSE)*Assumptions!$B$4</f>
        <v>0.7</v>
      </c>
      <c r="Q4540" s="74">
        <f t="shared" si="140"/>
        <v>48921.41328560593</v>
      </c>
      <c r="R4540" s="75" t="str">
        <f>IF($O4540&lt;Assumptions!$B$17,"A",IF($O4540&lt;Assumptions!$B$18,"B",IF($O4540&lt;Assumptions!$B$19,"C",IF($O4540&lt;Assumptions!$B$20,"D","E"))))</f>
        <v>B</v>
      </c>
      <c r="S4540" s="75">
        <f t="shared" si="141"/>
        <v>0</v>
      </c>
    </row>
    <row r="4541" spans="1:19" ht="17.399999999999999" x14ac:dyDescent="0.3">
      <c r="A4541" s="39" t="s">
        <v>832</v>
      </c>
      <c r="B4541" s="39" t="s">
        <v>57</v>
      </c>
      <c r="C4541" s="39" t="s">
        <v>135</v>
      </c>
      <c r="D4541" s="39" t="s">
        <v>22</v>
      </c>
      <c r="E4541" s="70" t="s">
        <v>35</v>
      </c>
      <c r="F4541" s="70" t="s">
        <v>40</v>
      </c>
      <c r="G4541" s="78">
        <v>43888</v>
      </c>
      <c r="H4541" s="78">
        <v>45809</v>
      </c>
      <c r="I4541" s="69">
        <v>1725665.06</v>
      </c>
      <c r="J4541" s="70">
        <v>0</v>
      </c>
      <c r="K4541" s="71">
        <v>0.97699999999999998</v>
      </c>
      <c r="L4541" s="70">
        <v>0</v>
      </c>
      <c r="M4541" s="71">
        <v>0.86499999999999999</v>
      </c>
      <c r="N4541" s="72"/>
      <c r="O4541" s="73">
        <f>MIN(1,MAX(0,(1/(1+EXP(-(Assumptions!$B$5 + Assumptions!$B$6*$N4541))))*Assumptions!$B$3))</f>
        <v>3.9165722796764356E-2</v>
      </c>
      <c r="P4541" s="73">
        <f>VLOOKUP($F4541,Assumptions!$A$23:$B$27,2,FALSE)*Assumptions!$B$4</f>
        <v>0.7</v>
      </c>
      <c r="Q4541" s="74">
        <f t="shared" si="140"/>
        <v>47310.84356601521</v>
      </c>
      <c r="R4541" s="75" t="str">
        <f>IF($O4541&lt;Assumptions!$B$17,"A",IF($O4541&lt;Assumptions!$B$18,"B",IF($O4541&lt;Assumptions!$B$19,"C",IF($O4541&lt;Assumptions!$B$20,"D","E"))))</f>
        <v>B</v>
      </c>
      <c r="S4541" s="75">
        <f t="shared" si="141"/>
        <v>0</v>
      </c>
    </row>
    <row r="4542" spans="1:19" ht="17.399999999999999" x14ac:dyDescent="0.3">
      <c r="A4542" s="39" t="s">
        <v>832</v>
      </c>
      <c r="B4542" s="39" t="s">
        <v>57</v>
      </c>
      <c r="C4542" s="39" t="s">
        <v>135</v>
      </c>
      <c r="D4542" s="39" t="s">
        <v>22</v>
      </c>
      <c r="E4542" s="70" t="s">
        <v>35</v>
      </c>
      <c r="F4542" s="70" t="s">
        <v>40</v>
      </c>
      <c r="G4542" s="78">
        <v>43888</v>
      </c>
      <c r="H4542" s="78">
        <v>45839</v>
      </c>
      <c r="I4542" s="69">
        <v>1674116.89</v>
      </c>
      <c r="J4542" s="70">
        <v>35</v>
      </c>
      <c r="K4542" s="71">
        <v>0.55500000000000005</v>
      </c>
      <c r="L4542" s="70">
        <v>0</v>
      </c>
      <c r="M4542" s="71">
        <v>0.86499999999999999</v>
      </c>
      <c r="N4542" s="72"/>
      <c r="O4542" s="73">
        <f>MIN(1,MAX(0,(1/(1+EXP(-(Assumptions!$B$5 + Assumptions!$B$6*$N4542))))*Assumptions!$B$3))</f>
        <v>3.9165722796764356E-2</v>
      </c>
      <c r="P4542" s="73">
        <f>VLOOKUP($F4542,Assumptions!$A$23:$B$27,2,FALSE)*Assumptions!$B$4</f>
        <v>0.7</v>
      </c>
      <c r="Q4542" s="74">
        <f t="shared" si="140"/>
        <v>45897.598630184868</v>
      </c>
      <c r="R4542" s="75" t="str">
        <f>IF($O4542&lt;Assumptions!$B$17,"A",IF($O4542&lt;Assumptions!$B$18,"B",IF($O4542&lt;Assumptions!$B$19,"C",IF($O4542&lt;Assumptions!$B$20,"D","E"))))</f>
        <v>B</v>
      </c>
      <c r="S4542" s="75">
        <f t="shared" si="141"/>
        <v>0</v>
      </c>
    </row>
    <row r="4543" spans="1:19" ht="17.399999999999999" x14ac:dyDescent="0.3">
      <c r="A4543" s="39" t="s">
        <v>832</v>
      </c>
      <c r="B4543" s="39" t="s">
        <v>57</v>
      </c>
      <c r="C4543" s="39" t="s">
        <v>135</v>
      </c>
      <c r="D4543" s="39" t="s">
        <v>22</v>
      </c>
      <c r="E4543" s="70" t="s">
        <v>35</v>
      </c>
      <c r="F4543" s="70" t="s">
        <v>40</v>
      </c>
      <c r="G4543" s="78">
        <v>43888</v>
      </c>
      <c r="H4543" s="78">
        <v>45870</v>
      </c>
      <c r="I4543" s="69">
        <v>1623149.07</v>
      </c>
      <c r="J4543" s="70">
        <v>0</v>
      </c>
      <c r="K4543" s="71">
        <v>1.099</v>
      </c>
      <c r="L4543" s="70">
        <v>0</v>
      </c>
      <c r="M4543" s="71">
        <v>0.86499999999999999</v>
      </c>
      <c r="N4543" s="72"/>
      <c r="O4543" s="73">
        <f>MIN(1,MAX(0,(1/(1+EXP(-(Assumptions!$B$5 + Assumptions!$B$6*$N4543))))*Assumptions!$B$3))</f>
        <v>3.9165722796764356E-2</v>
      </c>
      <c r="P4543" s="73">
        <f>VLOOKUP($F4543,Assumptions!$A$23:$B$27,2,FALSE)*Assumptions!$B$4</f>
        <v>0.7</v>
      </c>
      <c r="Q4543" s="74">
        <f t="shared" si="140"/>
        <v>44500.264573412103</v>
      </c>
      <c r="R4543" s="75" t="str">
        <f>IF($O4543&lt;Assumptions!$B$17,"A",IF($O4543&lt;Assumptions!$B$18,"B",IF($O4543&lt;Assumptions!$B$19,"C",IF($O4543&lt;Assumptions!$B$20,"D","E"))))</f>
        <v>B</v>
      </c>
      <c r="S4543" s="75">
        <f t="shared" si="141"/>
        <v>0</v>
      </c>
    </row>
    <row r="4544" spans="1:19" ht="17.399999999999999" x14ac:dyDescent="0.3">
      <c r="A4544" s="39" t="s">
        <v>832</v>
      </c>
      <c r="B4544" s="39" t="s">
        <v>57</v>
      </c>
      <c r="C4544" s="39" t="s">
        <v>135</v>
      </c>
      <c r="D4544" s="39" t="s">
        <v>22</v>
      </c>
      <c r="E4544" s="70" t="s">
        <v>35</v>
      </c>
      <c r="F4544" s="70" t="s">
        <v>40</v>
      </c>
      <c r="G4544" s="78">
        <v>43888</v>
      </c>
      <c r="H4544" s="78">
        <v>45901</v>
      </c>
      <c r="I4544" s="69">
        <v>1575798.75</v>
      </c>
      <c r="J4544" s="70">
        <v>0</v>
      </c>
      <c r="K4544" s="71">
        <v>1.149</v>
      </c>
      <c r="L4544" s="70">
        <v>0</v>
      </c>
      <c r="M4544" s="71">
        <v>0.86499999999999999</v>
      </c>
      <c r="N4544" s="72"/>
      <c r="O4544" s="73">
        <f>MIN(1,MAX(0,(1/(1+EXP(-(Assumptions!$B$5 + Assumptions!$B$6*$N4544))))*Assumptions!$B$3))</f>
        <v>3.9165722796764356E-2</v>
      </c>
      <c r="P4544" s="73">
        <f>VLOOKUP($F4544,Assumptions!$A$23:$B$27,2,FALSE)*Assumptions!$B$4</f>
        <v>0.7</v>
      </c>
      <c r="Q4544" s="74">
        <f t="shared" si="140"/>
        <v>43202.107918191439</v>
      </c>
      <c r="R4544" s="75" t="str">
        <f>IF($O4544&lt;Assumptions!$B$17,"A",IF($O4544&lt;Assumptions!$B$18,"B",IF($O4544&lt;Assumptions!$B$19,"C",IF($O4544&lt;Assumptions!$B$20,"D","E"))))</f>
        <v>B</v>
      </c>
      <c r="S4544" s="75">
        <f t="shared" si="141"/>
        <v>0</v>
      </c>
    </row>
    <row r="4545" spans="1:19" ht="17.399999999999999" x14ac:dyDescent="0.3">
      <c r="A4545" s="39" t="s">
        <v>832</v>
      </c>
      <c r="B4545" s="39" t="s">
        <v>57</v>
      </c>
      <c r="C4545" s="39" t="s">
        <v>135</v>
      </c>
      <c r="D4545" s="39" t="s">
        <v>22</v>
      </c>
      <c r="E4545" s="70" t="s">
        <v>35</v>
      </c>
      <c r="F4545" s="70" t="s">
        <v>40</v>
      </c>
      <c r="G4545" s="78">
        <v>43888</v>
      </c>
      <c r="H4545" s="78">
        <v>45931</v>
      </c>
      <c r="I4545" s="69">
        <v>1528218.76</v>
      </c>
      <c r="J4545" s="70">
        <v>35</v>
      </c>
      <c r="K4545" s="71">
        <v>0.433</v>
      </c>
      <c r="L4545" s="70">
        <v>0</v>
      </c>
      <c r="M4545" s="71">
        <v>0.86499999999999999</v>
      </c>
      <c r="N4545" s="72"/>
      <c r="O4545" s="73">
        <f>MIN(1,MAX(0,(1/(1+EXP(-(Assumptions!$B$5 + Assumptions!$B$6*$N4545))))*Assumptions!$B$3))</f>
        <v>3.9165722796764356E-2</v>
      </c>
      <c r="P4545" s="73">
        <f>VLOOKUP($F4545,Assumptions!$A$23:$B$27,2,FALSE)*Assumptions!$B$4</f>
        <v>0.7</v>
      </c>
      <c r="Q4545" s="74">
        <f t="shared" ref="Q4545:Q4608" si="142">$I4545*$O4545*$P4545</f>
        <v>41897.654628882468</v>
      </c>
      <c r="R4545" s="75" t="str">
        <f>IF($O4545&lt;Assumptions!$B$17,"A",IF($O4545&lt;Assumptions!$B$18,"B",IF($O4545&lt;Assumptions!$B$19,"C",IF($O4545&lt;Assumptions!$B$20,"D","E"))))</f>
        <v>B</v>
      </c>
      <c r="S4545" s="75">
        <f t="shared" ref="S4545:S4608" si="143">--($J4545&gt;=180)</f>
        <v>0</v>
      </c>
    </row>
    <row r="4546" spans="1:19" ht="17.399999999999999" x14ac:dyDescent="0.3">
      <c r="A4546" s="39" t="s">
        <v>832</v>
      </c>
      <c r="B4546" s="39" t="s">
        <v>57</v>
      </c>
      <c r="C4546" s="39" t="s">
        <v>135</v>
      </c>
      <c r="D4546" s="39" t="s">
        <v>22</v>
      </c>
      <c r="E4546" s="70" t="s">
        <v>35</v>
      </c>
      <c r="F4546" s="70" t="s">
        <v>40</v>
      </c>
      <c r="G4546" s="78">
        <v>43888</v>
      </c>
      <c r="H4546" s="78">
        <v>45962</v>
      </c>
      <c r="I4546" s="69">
        <v>1479896.11</v>
      </c>
      <c r="J4546" s="70">
        <v>95</v>
      </c>
      <c r="K4546" s="71">
        <v>0.14199999999999999</v>
      </c>
      <c r="L4546" s="70">
        <v>0</v>
      </c>
      <c r="M4546" s="71">
        <v>0.86499999999999999</v>
      </c>
      <c r="N4546" s="72"/>
      <c r="O4546" s="73">
        <f>MIN(1,MAX(0,(1/(1+EXP(-(Assumptions!$B$5 + Assumptions!$B$6*$N4546))))*Assumptions!$B$3))</f>
        <v>3.9165722796764356E-2</v>
      </c>
      <c r="P4546" s="73">
        <f>VLOOKUP($F4546,Assumptions!$A$23:$B$27,2,FALSE)*Assumptions!$B$4</f>
        <v>0.7</v>
      </c>
      <c r="Q4546" s="74">
        <f t="shared" si="142"/>
        <v>40572.840568588923</v>
      </c>
      <c r="R4546" s="75" t="str">
        <f>IF($O4546&lt;Assumptions!$B$17,"A",IF($O4546&lt;Assumptions!$B$18,"B",IF($O4546&lt;Assumptions!$B$19,"C",IF($O4546&lt;Assumptions!$B$20,"D","E"))))</f>
        <v>B</v>
      </c>
      <c r="S4546" s="75">
        <f t="shared" si="143"/>
        <v>0</v>
      </c>
    </row>
    <row r="4547" spans="1:19" ht="17.399999999999999" x14ac:dyDescent="0.3">
      <c r="A4547" s="39" t="s">
        <v>832</v>
      </c>
      <c r="B4547" s="39" t="s">
        <v>57</v>
      </c>
      <c r="C4547" s="39" t="s">
        <v>135</v>
      </c>
      <c r="D4547" s="39" t="s">
        <v>22</v>
      </c>
      <c r="E4547" s="70" t="s">
        <v>35</v>
      </c>
      <c r="F4547" s="70" t="s">
        <v>40</v>
      </c>
      <c r="G4547" s="78">
        <v>43888</v>
      </c>
      <c r="H4547" s="78">
        <v>45992</v>
      </c>
      <c r="I4547" s="69">
        <v>1437988.62</v>
      </c>
      <c r="J4547" s="70">
        <v>185</v>
      </c>
      <c r="K4547" s="71">
        <v>0.10199999999999999</v>
      </c>
      <c r="L4547" s="70">
        <v>0</v>
      </c>
      <c r="M4547" s="71">
        <v>0.86499999999999999</v>
      </c>
      <c r="N4547" s="72"/>
      <c r="O4547" s="73">
        <f>MIN(1,MAX(0,(1/(1+EXP(-(Assumptions!$B$5 + Assumptions!$B$6*$N4547))))*Assumptions!$B$3))</f>
        <v>3.9165722796764356E-2</v>
      </c>
      <c r="P4547" s="73">
        <f>VLOOKUP($F4547,Assumptions!$A$23:$B$27,2,FALSE)*Assumptions!$B$4</f>
        <v>0.7</v>
      </c>
      <c r="Q4547" s="74">
        <f t="shared" si="142"/>
        <v>39423.904573075197</v>
      </c>
      <c r="R4547" s="75" t="str">
        <f>IF($O4547&lt;Assumptions!$B$17,"A",IF($O4547&lt;Assumptions!$B$18,"B",IF($O4547&lt;Assumptions!$B$19,"C",IF($O4547&lt;Assumptions!$B$20,"D","E"))))</f>
        <v>B</v>
      </c>
      <c r="S4547" s="75">
        <f t="shared" si="143"/>
        <v>1</v>
      </c>
    </row>
    <row r="4548" spans="1:19" ht="17.399999999999999" x14ac:dyDescent="0.3">
      <c r="A4548" s="39" t="s">
        <v>834</v>
      </c>
      <c r="B4548" s="39" t="s">
        <v>74</v>
      </c>
      <c r="C4548" s="39" t="s">
        <v>135</v>
      </c>
      <c r="D4548" s="39" t="s">
        <v>34</v>
      </c>
      <c r="E4548" s="70" t="s">
        <v>23</v>
      </c>
      <c r="F4548" s="70" t="s">
        <v>36</v>
      </c>
      <c r="G4548" s="78">
        <v>43870</v>
      </c>
      <c r="H4548" s="78">
        <v>45658</v>
      </c>
      <c r="I4548" s="69">
        <v>1737310.91</v>
      </c>
      <c r="J4548" s="70">
        <v>0</v>
      </c>
      <c r="K4548" s="71">
        <v>1.054</v>
      </c>
      <c r="L4548" s="70">
        <v>0</v>
      </c>
      <c r="M4548" s="71">
        <v>0.69499999999999995</v>
      </c>
      <c r="N4548" s="72"/>
      <c r="O4548" s="73">
        <f>MIN(1,MAX(0,(1/(1+EXP(-(Assumptions!$B$5 + Assumptions!$B$6*$N4548))))*Assumptions!$B$3))</f>
        <v>3.9165722796764356E-2</v>
      </c>
      <c r="P4548" s="73">
        <f>VLOOKUP($F4548,Assumptions!$A$23:$B$27,2,FALSE)*Assumptions!$B$4</f>
        <v>0.55000000000000004</v>
      </c>
      <c r="Q4548" s="74">
        <f t="shared" si="142"/>
        <v>37423.670632069938</v>
      </c>
      <c r="R4548" s="75" t="str">
        <f>IF($O4548&lt;Assumptions!$B$17,"A",IF($O4548&lt;Assumptions!$B$18,"B",IF($O4548&lt;Assumptions!$B$19,"C",IF($O4548&lt;Assumptions!$B$20,"D","E"))))</f>
        <v>B</v>
      </c>
      <c r="S4548" s="75">
        <f t="shared" si="143"/>
        <v>0</v>
      </c>
    </row>
    <row r="4549" spans="1:19" ht="17.399999999999999" x14ac:dyDescent="0.3">
      <c r="A4549" s="39" t="s">
        <v>834</v>
      </c>
      <c r="B4549" s="39" t="s">
        <v>74</v>
      </c>
      <c r="C4549" s="39" t="s">
        <v>135</v>
      </c>
      <c r="D4549" s="39" t="s">
        <v>34</v>
      </c>
      <c r="E4549" s="70" t="s">
        <v>23</v>
      </c>
      <c r="F4549" s="70" t="s">
        <v>36</v>
      </c>
      <c r="G4549" s="78">
        <v>43870</v>
      </c>
      <c r="H4549" s="78">
        <v>45689</v>
      </c>
      <c r="I4549" s="69">
        <v>1687170.41</v>
      </c>
      <c r="J4549" s="70">
        <v>0</v>
      </c>
      <c r="K4549" s="71">
        <v>1.038</v>
      </c>
      <c r="L4549" s="70">
        <v>0</v>
      </c>
      <c r="M4549" s="71">
        <v>0.69499999999999995</v>
      </c>
      <c r="N4549" s="72"/>
      <c r="O4549" s="73">
        <f>MIN(1,MAX(0,(1/(1+EXP(-(Assumptions!$B$5 + Assumptions!$B$6*$N4549))))*Assumptions!$B$3))</f>
        <v>3.9165722796764356E-2</v>
      </c>
      <c r="P4549" s="73">
        <f>VLOOKUP($F4549,Assumptions!$A$23:$B$27,2,FALSE)*Assumptions!$B$4</f>
        <v>0.55000000000000004</v>
      </c>
      <c r="Q4549" s="74">
        <f t="shared" si="142"/>
        <v>36343.586723929802</v>
      </c>
      <c r="R4549" s="75" t="str">
        <f>IF($O4549&lt;Assumptions!$B$17,"A",IF($O4549&lt;Assumptions!$B$18,"B",IF($O4549&lt;Assumptions!$B$19,"C",IF($O4549&lt;Assumptions!$B$20,"D","E"))))</f>
        <v>B</v>
      </c>
      <c r="S4549" s="75">
        <f t="shared" si="143"/>
        <v>0</v>
      </c>
    </row>
    <row r="4550" spans="1:19" ht="17.399999999999999" x14ac:dyDescent="0.3">
      <c r="A4550" s="39" t="s">
        <v>834</v>
      </c>
      <c r="B4550" s="39" t="s">
        <v>74</v>
      </c>
      <c r="C4550" s="39" t="s">
        <v>135</v>
      </c>
      <c r="D4550" s="39" t="s">
        <v>34</v>
      </c>
      <c r="E4550" s="70" t="s">
        <v>23</v>
      </c>
      <c r="F4550" s="70" t="s">
        <v>36</v>
      </c>
      <c r="G4550" s="78">
        <v>43870</v>
      </c>
      <c r="H4550" s="78">
        <v>45717</v>
      </c>
      <c r="I4550" s="69">
        <v>1639996.06</v>
      </c>
      <c r="J4550" s="70">
        <v>15</v>
      </c>
      <c r="K4550" s="71">
        <v>0.99399999999999999</v>
      </c>
      <c r="L4550" s="70">
        <v>0</v>
      </c>
      <c r="M4550" s="71">
        <v>0.69499999999999995</v>
      </c>
      <c r="N4550" s="72"/>
      <c r="O4550" s="73">
        <f>MIN(1,MAX(0,(1/(1+EXP(-(Assumptions!$B$5 + Assumptions!$B$6*$N4550))))*Assumptions!$B$3))</f>
        <v>3.9165722796764356E-2</v>
      </c>
      <c r="P4550" s="73">
        <f>VLOOKUP($F4550,Assumptions!$A$23:$B$27,2,FALSE)*Assumptions!$B$4</f>
        <v>0.55000000000000004</v>
      </c>
      <c r="Q4550" s="74">
        <f t="shared" si="142"/>
        <v>35327.397090560153</v>
      </c>
      <c r="R4550" s="75" t="str">
        <f>IF($O4550&lt;Assumptions!$B$17,"A",IF($O4550&lt;Assumptions!$B$18,"B",IF($O4550&lt;Assumptions!$B$19,"C",IF($O4550&lt;Assumptions!$B$20,"D","E"))))</f>
        <v>B</v>
      </c>
      <c r="S4550" s="75">
        <f t="shared" si="143"/>
        <v>0</v>
      </c>
    </row>
    <row r="4551" spans="1:19" ht="17.399999999999999" x14ac:dyDescent="0.3">
      <c r="A4551" s="39" t="s">
        <v>834</v>
      </c>
      <c r="B4551" s="39" t="s">
        <v>74</v>
      </c>
      <c r="C4551" s="39" t="s">
        <v>135</v>
      </c>
      <c r="D4551" s="39" t="s">
        <v>34</v>
      </c>
      <c r="E4551" s="70" t="s">
        <v>23</v>
      </c>
      <c r="F4551" s="70" t="s">
        <v>36</v>
      </c>
      <c r="G4551" s="78">
        <v>43870</v>
      </c>
      <c r="H4551" s="78">
        <v>45748</v>
      </c>
      <c r="I4551" s="69">
        <v>1587066.91</v>
      </c>
      <c r="J4551" s="70">
        <v>0</v>
      </c>
      <c r="K4551" s="71">
        <v>0.97799999999999998</v>
      </c>
      <c r="L4551" s="70">
        <v>0</v>
      </c>
      <c r="M4551" s="71">
        <v>0.69499999999999995</v>
      </c>
      <c r="N4551" s="72"/>
      <c r="O4551" s="73">
        <f>MIN(1,MAX(0,(1/(1+EXP(-(Assumptions!$B$5 + Assumptions!$B$6*$N4551))))*Assumptions!$B$3))</f>
        <v>3.9165722796764356E-2</v>
      </c>
      <c r="P4551" s="73">
        <f>VLOOKUP($F4551,Assumptions!$A$23:$B$27,2,FALSE)*Assumptions!$B$4</f>
        <v>0.55000000000000004</v>
      </c>
      <c r="Q4551" s="74">
        <f t="shared" si="142"/>
        <v>34187.242461337555</v>
      </c>
      <c r="R4551" s="75" t="str">
        <f>IF($O4551&lt;Assumptions!$B$17,"A",IF($O4551&lt;Assumptions!$B$18,"B",IF($O4551&lt;Assumptions!$B$19,"C",IF($O4551&lt;Assumptions!$B$20,"D","E"))))</f>
        <v>B</v>
      </c>
      <c r="S4551" s="75">
        <f t="shared" si="143"/>
        <v>0</v>
      </c>
    </row>
    <row r="4552" spans="1:19" ht="17.399999999999999" x14ac:dyDescent="0.3">
      <c r="A4552" s="39" t="s">
        <v>834</v>
      </c>
      <c r="B4552" s="39" t="s">
        <v>74</v>
      </c>
      <c r="C4552" s="39" t="s">
        <v>135</v>
      </c>
      <c r="D4552" s="39" t="s">
        <v>34</v>
      </c>
      <c r="E4552" s="70" t="s">
        <v>23</v>
      </c>
      <c r="F4552" s="70" t="s">
        <v>36</v>
      </c>
      <c r="G4552" s="78">
        <v>43870</v>
      </c>
      <c r="H4552" s="78">
        <v>45778</v>
      </c>
      <c r="I4552" s="69">
        <v>1545331.21</v>
      </c>
      <c r="J4552" s="70">
        <v>0</v>
      </c>
      <c r="K4552" s="71">
        <v>1.024</v>
      </c>
      <c r="L4552" s="70">
        <v>0</v>
      </c>
      <c r="M4552" s="71">
        <v>0.69499999999999995</v>
      </c>
      <c r="N4552" s="72"/>
      <c r="O4552" s="73">
        <f>MIN(1,MAX(0,(1/(1+EXP(-(Assumptions!$B$5 + Assumptions!$B$6*$N4552))))*Assumptions!$B$3))</f>
        <v>3.9165722796764356E-2</v>
      </c>
      <c r="P4552" s="73">
        <f>VLOOKUP($F4552,Assumptions!$A$23:$B$27,2,FALSE)*Assumptions!$B$4</f>
        <v>0.55000000000000004</v>
      </c>
      <c r="Q4552" s="74">
        <f t="shared" si="142"/>
        <v>33288.20759002665</v>
      </c>
      <c r="R4552" s="75" t="str">
        <f>IF($O4552&lt;Assumptions!$B$17,"A",IF($O4552&lt;Assumptions!$B$18,"B",IF($O4552&lt;Assumptions!$B$19,"C",IF($O4552&lt;Assumptions!$B$20,"D","E"))))</f>
        <v>B</v>
      </c>
      <c r="S4552" s="75">
        <f t="shared" si="143"/>
        <v>0</v>
      </c>
    </row>
    <row r="4553" spans="1:19" ht="17.399999999999999" x14ac:dyDescent="0.3">
      <c r="A4553" s="39" t="s">
        <v>834</v>
      </c>
      <c r="B4553" s="39" t="s">
        <v>74</v>
      </c>
      <c r="C4553" s="39" t="s">
        <v>135</v>
      </c>
      <c r="D4553" s="39" t="s">
        <v>34</v>
      </c>
      <c r="E4553" s="70" t="s">
        <v>23</v>
      </c>
      <c r="F4553" s="70" t="s">
        <v>36</v>
      </c>
      <c r="G4553" s="78">
        <v>43870</v>
      </c>
      <c r="H4553" s="78">
        <v>45809</v>
      </c>
      <c r="I4553" s="69">
        <v>1502682.74</v>
      </c>
      <c r="J4553" s="70">
        <v>0</v>
      </c>
      <c r="K4553" s="71">
        <v>1.0900000000000001</v>
      </c>
      <c r="L4553" s="70">
        <v>0</v>
      </c>
      <c r="M4553" s="71">
        <v>0.69499999999999995</v>
      </c>
      <c r="N4553" s="72"/>
      <c r="O4553" s="73">
        <f>MIN(1,MAX(0,(1/(1+EXP(-(Assumptions!$B$5 + Assumptions!$B$6*$N4553))))*Assumptions!$B$3))</f>
        <v>3.9165722796764356E-2</v>
      </c>
      <c r="P4553" s="73">
        <f>VLOOKUP($F4553,Assumptions!$A$23:$B$27,2,FALSE)*Assumptions!$B$4</f>
        <v>0.55000000000000004</v>
      </c>
      <c r="Q4553" s="74">
        <f t="shared" si="142"/>
        <v>32369.51060547728</v>
      </c>
      <c r="R4553" s="75" t="str">
        <f>IF($O4553&lt;Assumptions!$B$17,"A",IF($O4553&lt;Assumptions!$B$18,"B",IF($O4553&lt;Assumptions!$B$19,"C",IF($O4553&lt;Assumptions!$B$20,"D","E"))))</f>
        <v>B</v>
      </c>
      <c r="S4553" s="75">
        <f t="shared" si="143"/>
        <v>0</v>
      </c>
    </row>
    <row r="4554" spans="1:19" ht="17.399999999999999" x14ac:dyDescent="0.3">
      <c r="A4554" s="39" t="s">
        <v>834</v>
      </c>
      <c r="B4554" s="39" t="s">
        <v>74</v>
      </c>
      <c r="C4554" s="39" t="s">
        <v>135</v>
      </c>
      <c r="D4554" s="39" t="s">
        <v>34</v>
      </c>
      <c r="E4554" s="70" t="s">
        <v>23</v>
      </c>
      <c r="F4554" s="70" t="s">
        <v>36</v>
      </c>
      <c r="G4554" s="78">
        <v>43870</v>
      </c>
      <c r="H4554" s="78">
        <v>45839</v>
      </c>
      <c r="I4554" s="69">
        <v>1461854.51</v>
      </c>
      <c r="J4554" s="70">
        <v>15</v>
      </c>
      <c r="K4554" s="71">
        <v>0.99199999999999999</v>
      </c>
      <c r="L4554" s="70">
        <v>0</v>
      </c>
      <c r="M4554" s="71">
        <v>0.69499999999999995</v>
      </c>
      <c r="N4554" s="72"/>
      <c r="O4554" s="73">
        <f>MIN(1,MAX(0,(1/(1+EXP(-(Assumptions!$B$5 + Assumptions!$B$6*$N4554))))*Assumptions!$B$3))</f>
        <v>3.9165722796764356E-2</v>
      </c>
      <c r="P4554" s="73">
        <f>VLOOKUP($F4554,Assumptions!$A$23:$B$27,2,FALSE)*Assumptions!$B$4</f>
        <v>0.55000000000000004</v>
      </c>
      <c r="Q4554" s="74">
        <f t="shared" si="142"/>
        <v>31490.023679322883</v>
      </c>
      <c r="R4554" s="75" t="str">
        <f>IF($O4554&lt;Assumptions!$B$17,"A",IF($O4554&lt;Assumptions!$B$18,"B",IF($O4554&lt;Assumptions!$B$19,"C",IF($O4554&lt;Assumptions!$B$20,"D","E"))))</f>
        <v>B</v>
      </c>
      <c r="S4554" s="75">
        <f t="shared" si="143"/>
        <v>0</v>
      </c>
    </row>
    <row r="4555" spans="1:19" ht="17.399999999999999" x14ac:dyDescent="0.3">
      <c r="A4555" s="39" t="s">
        <v>834</v>
      </c>
      <c r="B4555" s="39" t="s">
        <v>74</v>
      </c>
      <c r="C4555" s="39" t="s">
        <v>135</v>
      </c>
      <c r="D4555" s="39" t="s">
        <v>34</v>
      </c>
      <c r="E4555" s="70" t="s">
        <v>23</v>
      </c>
      <c r="F4555" s="70" t="s">
        <v>36</v>
      </c>
      <c r="G4555" s="78">
        <v>43870</v>
      </c>
      <c r="H4555" s="78">
        <v>45870</v>
      </c>
      <c r="I4555" s="69">
        <v>1423672.78</v>
      </c>
      <c r="J4555" s="70">
        <v>35</v>
      </c>
      <c r="K4555" s="71">
        <v>0.74299999999999999</v>
      </c>
      <c r="L4555" s="70">
        <v>0</v>
      </c>
      <c r="M4555" s="71">
        <v>0.69499999999999995</v>
      </c>
      <c r="N4555" s="72"/>
      <c r="O4555" s="73">
        <f>MIN(1,MAX(0,(1/(1+EXP(-(Assumptions!$B$5 + Assumptions!$B$6*$N4555))))*Assumptions!$B$3))</f>
        <v>3.9165722796764356E-2</v>
      </c>
      <c r="P4555" s="73">
        <f>VLOOKUP($F4555,Assumptions!$A$23:$B$27,2,FALSE)*Assumptions!$B$4</f>
        <v>0.55000000000000004</v>
      </c>
      <c r="Q4555" s="74">
        <f t="shared" si="142"/>
        <v>30667.545400128391</v>
      </c>
      <c r="R4555" s="75" t="str">
        <f>IF($O4555&lt;Assumptions!$B$17,"A",IF($O4555&lt;Assumptions!$B$18,"B",IF($O4555&lt;Assumptions!$B$19,"C",IF($O4555&lt;Assumptions!$B$20,"D","E"))))</f>
        <v>B</v>
      </c>
      <c r="S4555" s="75">
        <f t="shared" si="143"/>
        <v>0</v>
      </c>
    </row>
    <row r="4556" spans="1:19" ht="17.399999999999999" x14ac:dyDescent="0.3">
      <c r="A4556" s="39" t="s">
        <v>834</v>
      </c>
      <c r="B4556" s="39" t="s">
        <v>74</v>
      </c>
      <c r="C4556" s="39" t="s">
        <v>135</v>
      </c>
      <c r="D4556" s="39" t="s">
        <v>34</v>
      </c>
      <c r="E4556" s="70" t="s">
        <v>23</v>
      </c>
      <c r="F4556" s="70" t="s">
        <v>36</v>
      </c>
      <c r="G4556" s="78">
        <v>43870</v>
      </c>
      <c r="H4556" s="78">
        <v>45901</v>
      </c>
      <c r="I4556" s="69">
        <v>1386067.98</v>
      </c>
      <c r="J4556" s="70">
        <v>0</v>
      </c>
      <c r="K4556" s="71">
        <v>1.044</v>
      </c>
      <c r="L4556" s="70">
        <v>0</v>
      </c>
      <c r="M4556" s="71">
        <v>0.69499999999999995</v>
      </c>
      <c r="N4556" s="72"/>
      <c r="O4556" s="73">
        <f>MIN(1,MAX(0,(1/(1+EXP(-(Assumptions!$B$5 + Assumptions!$B$6*$N4556))))*Assumptions!$B$3))</f>
        <v>3.9165722796764356E-2</v>
      </c>
      <c r="P4556" s="73">
        <f>VLOOKUP($F4556,Assumptions!$A$23:$B$27,2,FALSE)*Assumptions!$B$4</f>
        <v>0.55000000000000004</v>
      </c>
      <c r="Q4556" s="74">
        <f t="shared" si="142"/>
        <v>29857.494855183118</v>
      </c>
      <c r="R4556" s="75" t="str">
        <f>IF($O4556&lt;Assumptions!$B$17,"A",IF($O4556&lt;Assumptions!$B$18,"B",IF($O4556&lt;Assumptions!$B$19,"C",IF($O4556&lt;Assumptions!$B$20,"D","E"))))</f>
        <v>B</v>
      </c>
      <c r="S4556" s="75">
        <f t="shared" si="143"/>
        <v>0</v>
      </c>
    </row>
    <row r="4557" spans="1:19" ht="17.399999999999999" x14ac:dyDescent="0.3">
      <c r="A4557" s="39" t="s">
        <v>834</v>
      </c>
      <c r="B4557" s="39" t="s">
        <v>74</v>
      </c>
      <c r="C4557" s="39" t="s">
        <v>135</v>
      </c>
      <c r="D4557" s="39" t="s">
        <v>34</v>
      </c>
      <c r="E4557" s="70" t="s">
        <v>23</v>
      </c>
      <c r="F4557" s="70" t="s">
        <v>36</v>
      </c>
      <c r="G4557" s="78">
        <v>43870</v>
      </c>
      <c r="H4557" s="78">
        <v>45931</v>
      </c>
      <c r="I4557" s="69">
        <v>1349524.07</v>
      </c>
      <c r="J4557" s="70">
        <v>0</v>
      </c>
      <c r="K4557" s="71">
        <v>1.034</v>
      </c>
      <c r="L4557" s="70">
        <v>0</v>
      </c>
      <c r="M4557" s="71">
        <v>0.69499999999999995</v>
      </c>
      <c r="N4557" s="72"/>
      <c r="O4557" s="73">
        <f>MIN(1,MAX(0,(1/(1+EXP(-(Assumptions!$B$5 + Assumptions!$B$6*$N4557))))*Assumptions!$B$3))</f>
        <v>3.9165722796764356E-2</v>
      </c>
      <c r="P4557" s="73">
        <f>VLOOKUP($F4557,Assumptions!$A$23:$B$27,2,FALSE)*Assumptions!$B$4</f>
        <v>0.55000000000000004</v>
      </c>
      <c r="Q4557" s="74">
        <f t="shared" si="142"/>
        <v>29070.297098249674</v>
      </c>
      <c r="R4557" s="75" t="str">
        <f>IF($O4557&lt;Assumptions!$B$17,"A",IF($O4557&lt;Assumptions!$B$18,"B",IF($O4557&lt;Assumptions!$B$19,"C",IF($O4557&lt;Assumptions!$B$20,"D","E"))))</f>
        <v>B</v>
      </c>
      <c r="S4557" s="75">
        <f t="shared" si="143"/>
        <v>0</v>
      </c>
    </row>
    <row r="4558" spans="1:19" ht="17.399999999999999" x14ac:dyDescent="0.3">
      <c r="A4558" s="39" t="s">
        <v>834</v>
      </c>
      <c r="B4558" s="39" t="s">
        <v>74</v>
      </c>
      <c r="C4558" s="39" t="s">
        <v>135</v>
      </c>
      <c r="D4558" s="39" t="s">
        <v>34</v>
      </c>
      <c r="E4558" s="70" t="s">
        <v>23</v>
      </c>
      <c r="F4558" s="70" t="s">
        <v>36</v>
      </c>
      <c r="G4558" s="78">
        <v>43870</v>
      </c>
      <c r="H4558" s="78">
        <v>45962</v>
      </c>
      <c r="I4558" s="69">
        <v>1314150.8</v>
      </c>
      <c r="J4558" s="70">
        <v>0</v>
      </c>
      <c r="K4558" s="71">
        <v>0.95099999999999996</v>
      </c>
      <c r="L4558" s="70">
        <v>0</v>
      </c>
      <c r="M4558" s="71">
        <v>0.69499999999999995</v>
      </c>
      <c r="N4558" s="72"/>
      <c r="O4558" s="73">
        <f>MIN(1,MAX(0,(1/(1+EXP(-(Assumptions!$B$5 + Assumptions!$B$6*$N4558))))*Assumptions!$B$3))</f>
        <v>3.9165722796764356E-2</v>
      </c>
      <c r="P4558" s="73">
        <f>VLOOKUP($F4558,Assumptions!$A$23:$B$27,2,FALSE)*Assumptions!$B$4</f>
        <v>0.55000000000000004</v>
      </c>
      <c r="Q4558" s="74">
        <f t="shared" si="142"/>
        <v>28308.316270270367</v>
      </c>
      <c r="R4558" s="75" t="str">
        <f>IF($O4558&lt;Assumptions!$B$17,"A",IF($O4558&lt;Assumptions!$B$18,"B",IF($O4558&lt;Assumptions!$B$19,"C",IF($O4558&lt;Assumptions!$B$20,"D","E"))))</f>
        <v>B</v>
      </c>
      <c r="S4558" s="75">
        <f t="shared" si="143"/>
        <v>0</v>
      </c>
    </row>
    <row r="4559" spans="1:19" ht="17.399999999999999" x14ac:dyDescent="0.3">
      <c r="A4559" s="39" t="s">
        <v>834</v>
      </c>
      <c r="B4559" s="39" t="s">
        <v>74</v>
      </c>
      <c r="C4559" s="39" t="s">
        <v>135</v>
      </c>
      <c r="D4559" s="39" t="s">
        <v>34</v>
      </c>
      <c r="E4559" s="70" t="s">
        <v>23</v>
      </c>
      <c r="F4559" s="70" t="s">
        <v>36</v>
      </c>
      <c r="G4559" s="78">
        <v>43870</v>
      </c>
      <c r="H4559" s="78">
        <v>45992</v>
      </c>
      <c r="I4559" s="69">
        <v>1276265.43</v>
      </c>
      <c r="J4559" s="70">
        <v>0</v>
      </c>
      <c r="K4559" s="71">
        <v>1.097</v>
      </c>
      <c r="L4559" s="70">
        <v>0</v>
      </c>
      <c r="M4559" s="71">
        <v>0.69499999999999995</v>
      </c>
      <c r="N4559" s="72"/>
      <c r="O4559" s="73">
        <f>MIN(1,MAX(0,(1/(1+EXP(-(Assumptions!$B$5 + Assumptions!$B$6*$N4559))))*Assumptions!$B$3))</f>
        <v>3.9165722796764356E-2</v>
      </c>
      <c r="P4559" s="73">
        <f>VLOOKUP($F4559,Assumptions!$A$23:$B$27,2,FALSE)*Assumptions!$B$4</f>
        <v>0.55000000000000004</v>
      </c>
      <c r="Q4559" s="74">
        <f t="shared" si="142"/>
        <v>27492.221925560294</v>
      </c>
      <c r="R4559" s="75" t="str">
        <f>IF($O4559&lt;Assumptions!$B$17,"A",IF($O4559&lt;Assumptions!$B$18,"B",IF($O4559&lt;Assumptions!$B$19,"C",IF($O4559&lt;Assumptions!$B$20,"D","E"))))</f>
        <v>B</v>
      </c>
      <c r="S4559" s="75">
        <f t="shared" si="143"/>
        <v>0</v>
      </c>
    </row>
    <row r="4560" spans="1:19" ht="17.399999999999999" x14ac:dyDescent="0.3">
      <c r="A4560" s="39" t="s">
        <v>836</v>
      </c>
      <c r="B4560" s="39" t="s">
        <v>37</v>
      </c>
      <c r="C4560" s="39" t="s">
        <v>190</v>
      </c>
      <c r="D4560" s="39" t="s">
        <v>48</v>
      </c>
      <c r="E4560" s="70" t="s">
        <v>35</v>
      </c>
      <c r="F4560" s="70" t="s">
        <v>36</v>
      </c>
      <c r="G4560" s="78">
        <v>44388</v>
      </c>
      <c r="H4560" s="78">
        <v>45658</v>
      </c>
      <c r="I4560" s="69">
        <v>21337223.859999999</v>
      </c>
      <c r="J4560" s="70">
        <v>0</v>
      </c>
      <c r="K4560" s="71">
        <v>1.0049999999999999</v>
      </c>
      <c r="L4560" s="70">
        <v>0</v>
      </c>
      <c r="M4560" s="71">
        <v>1.113</v>
      </c>
      <c r="N4560" s="72"/>
      <c r="O4560" s="73">
        <f>MIN(1,MAX(0,(1/(1+EXP(-(Assumptions!$B$5 + Assumptions!$B$6*$N4560))))*Assumptions!$B$3))</f>
        <v>3.9165722796764356E-2</v>
      </c>
      <c r="P4560" s="73">
        <f>VLOOKUP($F4560,Assumptions!$A$23:$B$27,2,FALSE)*Assumptions!$B$4</f>
        <v>0.55000000000000004</v>
      </c>
      <c r="Q4560" s="74">
        <f t="shared" si="142"/>
        <v>459628.28722429648</v>
      </c>
      <c r="R4560" s="75" t="str">
        <f>IF($O4560&lt;Assumptions!$B$17,"A",IF($O4560&lt;Assumptions!$B$18,"B",IF($O4560&lt;Assumptions!$B$19,"C",IF($O4560&lt;Assumptions!$B$20,"D","E"))))</f>
        <v>B</v>
      </c>
      <c r="S4560" s="75">
        <f t="shared" si="143"/>
        <v>0</v>
      </c>
    </row>
    <row r="4561" spans="1:19" ht="17.399999999999999" x14ac:dyDescent="0.3">
      <c r="A4561" s="39" t="s">
        <v>836</v>
      </c>
      <c r="B4561" s="39" t="s">
        <v>37</v>
      </c>
      <c r="C4561" s="39" t="s">
        <v>190</v>
      </c>
      <c r="D4561" s="39" t="s">
        <v>48</v>
      </c>
      <c r="E4561" s="70" t="s">
        <v>35</v>
      </c>
      <c r="F4561" s="70" t="s">
        <v>36</v>
      </c>
      <c r="G4561" s="78">
        <v>44388</v>
      </c>
      <c r="H4561" s="78">
        <v>45689</v>
      </c>
      <c r="I4561" s="69">
        <v>20933656.52</v>
      </c>
      <c r="J4561" s="70">
        <v>0</v>
      </c>
      <c r="K4561" s="71">
        <v>1.026</v>
      </c>
      <c r="L4561" s="70">
        <v>0</v>
      </c>
      <c r="M4561" s="71">
        <v>1.113</v>
      </c>
      <c r="N4561" s="72"/>
      <c r="O4561" s="73">
        <f>MIN(1,MAX(0,(1/(1+EXP(-(Assumptions!$B$5 + Assumptions!$B$6*$N4561))))*Assumptions!$B$3))</f>
        <v>3.9165722796764356E-2</v>
      </c>
      <c r="P4561" s="73">
        <f>VLOOKUP($F4561,Assumptions!$A$23:$B$27,2,FALSE)*Assumptions!$B$4</f>
        <v>0.55000000000000004</v>
      </c>
      <c r="Q4561" s="74">
        <f t="shared" si="142"/>
        <v>450934.98361174937</v>
      </c>
      <c r="R4561" s="75" t="str">
        <f>IF($O4561&lt;Assumptions!$B$17,"A",IF($O4561&lt;Assumptions!$B$18,"B",IF($O4561&lt;Assumptions!$B$19,"C",IF($O4561&lt;Assumptions!$B$20,"D","E"))))</f>
        <v>B</v>
      </c>
      <c r="S4561" s="75">
        <f t="shared" si="143"/>
        <v>0</v>
      </c>
    </row>
    <row r="4562" spans="1:19" ht="17.399999999999999" x14ac:dyDescent="0.3">
      <c r="A4562" s="39" t="s">
        <v>836</v>
      </c>
      <c r="B4562" s="39" t="s">
        <v>37</v>
      </c>
      <c r="C4562" s="39" t="s">
        <v>190</v>
      </c>
      <c r="D4562" s="39" t="s">
        <v>48</v>
      </c>
      <c r="E4562" s="70" t="s">
        <v>35</v>
      </c>
      <c r="F4562" s="70" t="s">
        <v>36</v>
      </c>
      <c r="G4562" s="78">
        <v>44388</v>
      </c>
      <c r="H4562" s="78">
        <v>45717</v>
      </c>
      <c r="I4562" s="69">
        <v>20631793.219999999</v>
      </c>
      <c r="J4562" s="70">
        <v>220</v>
      </c>
      <c r="K4562" s="71">
        <v>0.20100000000000001</v>
      </c>
      <c r="L4562" s="70">
        <v>0</v>
      </c>
      <c r="M4562" s="71">
        <v>1.113</v>
      </c>
      <c r="N4562" s="72"/>
      <c r="O4562" s="73">
        <f>MIN(1,MAX(0,(1/(1+EXP(-(Assumptions!$B$5 + Assumptions!$B$6*$N4562))))*Assumptions!$B$3))</f>
        <v>3.9165722796764356E-2</v>
      </c>
      <c r="P4562" s="73">
        <f>VLOOKUP($F4562,Assumptions!$A$23:$B$27,2,FALSE)*Assumptions!$B$4</f>
        <v>0.55000000000000004</v>
      </c>
      <c r="Q4562" s="74">
        <f t="shared" si="142"/>
        <v>444432.50173007522</v>
      </c>
      <c r="R4562" s="75" t="str">
        <f>IF($O4562&lt;Assumptions!$B$17,"A",IF($O4562&lt;Assumptions!$B$18,"B",IF($O4562&lt;Assumptions!$B$19,"C",IF($O4562&lt;Assumptions!$B$20,"D","E"))))</f>
        <v>B</v>
      </c>
      <c r="S4562" s="75">
        <f t="shared" si="143"/>
        <v>1</v>
      </c>
    </row>
    <row r="4563" spans="1:19" ht="17.399999999999999" x14ac:dyDescent="0.3">
      <c r="A4563" s="39" t="s">
        <v>836</v>
      </c>
      <c r="B4563" s="39" t="s">
        <v>37</v>
      </c>
      <c r="C4563" s="39" t="s">
        <v>190</v>
      </c>
      <c r="D4563" s="39" t="s">
        <v>48</v>
      </c>
      <c r="E4563" s="70" t="s">
        <v>35</v>
      </c>
      <c r="F4563" s="70" t="s">
        <v>36</v>
      </c>
      <c r="G4563" s="78">
        <v>44388</v>
      </c>
      <c r="H4563" s="78">
        <v>45748</v>
      </c>
      <c r="I4563" s="69">
        <v>20277638.629999999</v>
      </c>
      <c r="J4563" s="70">
        <v>0</v>
      </c>
      <c r="K4563" s="71">
        <v>1.0309999999999999</v>
      </c>
      <c r="L4563" s="70">
        <v>0</v>
      </c>
      <c r="M4563" s="71">
        <v>1.113</v>
      </c>
      <c r="N4563" s="72"/>
      <c r="O4563" s="73">
        <f>MIN(1,MAX(0,(1/(1+EXP(-(Assumptions!$B$5 + Assumptions!$B$6*$N4563))))*Assumptions!$B$3))</f>
        <v>3.9165722796764356E-2</v>
      </c>
      <c r="P4563" s="73">
        <f>VLOOKUP($F4563,Assumptions!$A$23:$B$27,2,FALSE)*Assumptions!$B$4</f>
        <v>0.55000000000000004</v>
      </c>
      <c r="Q4563" s="74">
        <f t="shared" si="142"/>
        <v>436803.60545554728</v>
      </c>
      <c r="R4563" s="75" t="str">
        <f>IF($O4563&lt;Assumptions!$B$17,"A",IF($O4563&lt;Assumptions!$B$18,"B",IF($O4563&lt;Assumptions!$B$19,"C",IF($O4563&lt;Assumptions!$B$20,"D","E"))))</f>
        <v>B</v>
      </c>
      <c r="S4563" s="75">
        <f t="shared" si="143"/>
        <v>0</v>
      </c>
    </row>
    <row r="4564" spans="1:19" ht="17.399999999999999" x14ac:dyDescent="0.3">
      <c r="A4564" s="39" t="s">
        <v>836</v>
      </c>
      <c r="B4564" s="39" t="s">
        <v>37</v>
      </c>
      <c r="C4564" s="39" t="s">
        <v>190</v>
      </c>
      <c r="D4564" s="39" t="s">
        <v>48</v>
      </c>
      <c r="E4564" s="70" t="s">
        <v>35</v>
      </c>
      <c r="F4564" s="70" t="s">
        <v>36</v>
      </c>
      <c r="G4564" s="78">
        <v>44388</v>
      </c>
      <c r="H4564" s="78">
        <v>45778</v>
      </c>
      <c r="I4564" s="69">
        <v>19932560.98</v>
      </c>
      <c r="J4564" s="70">
        <v>0</v>
      </c>
      <c r="K4564" s="71">
        <v>1.107</v>
      </c>
      <c r="L4564" s="70">
        <v>0</v>
      </c>
      <c r="M4564" s="71">
        <v>1.113</v>
      </c>
      <c r="N4564" s="72"/>
      <c r="O4564" s="73">
        <f>MIN(1,MAX(0,(1/(1+EXP(-(Assumptions!$B$5 + Assumptions!$B$6*$N4564))))*Assumptions!$B$3))</f>
        <v>3.9165722796764356E-2</v>
      </c>
      <c r="P4564" s="73">
        <f>VLOOKUP($F4564,Assumptions!$A$23:$B$27,2,FALSE)*Assumptions!$B$4</f>
        <v>0.55000000000000004</v>
      </c>
      <c r="Q4564" s="74">
        <f t="shared" si="142"/>
        <v>429370.23688475497</v>
      </c>
      <c r="R4564" s="75" t="str">
        <f>IF($O4564&lt;Assumptions!$B$17,"A",IF($O4564&lt;Assumptions!$B$18,"B",IF($O4564&lt;Assumptions!$B$19,"C",IF($O4564&lt;Assumptions!$B$20,"D","E"))))</f>
        <v>B</v>
      </c>
      <c r="S4564" s="75">
        <f t="shared" si="143"/>
        <v>0</v>
      </c>
    </row>
    <row r="4565" spans="1:19" ht="17.399999999999999" x14ac:dyDescent="0.3">
      <c r="A4565" s="39" t="s">
        <v>836</v>
      </c>
      <c r="B4565" s="39" t="s">
        <v>37</v>
      </c>
      <c r="C4565" s="39" t="s">
        <v>190</v>
      </c>
      <c r="D4565" s="39" t="s">
        <v>48</v>
      </c>
      <c r="E4565" s="70" t="s">
        <v>35</v>
      </c>
      <c r="F4565" s="70" t="s">
        <v>36</v>
      </c>
      <c r="G4565" s="78">
        <v>44388</v>
      </c>
      <c r="H4565" s="78">
        <v>45809</v>
      </c>
      <c r="I4565" s="69">
        <v>19605481.129999999</v>
      </c>
      <c r="J4565" s="70">
        <v>0</v>
      </c>
      <c r="K4565" s="71">
        <v>0.98</v>
      </c>
      <c r="L4565" s="70">
        <v>0</v>
      </c>
      <c r="M4565" s="71">
        <v>1.113</v>
      </c>
      <c r="N4565" s="72"/>
      <c r="O4565" s="73">
        <f>MIN(1,MAX(0,(1/(1+EXP(-(Assumptions!$B$5 + Assumptions!$B$6*$N4565))))*Assumptions!$B$3))</f>
        <v>3.9165722796764356E-2</v>
      </c>
      <c r="P4565" s="73">
        <f>VLOOKUP($F4565,Assumptions!$A$23:$B$27,2,FALSE)*Assumptions!$B$4</f>
        <v>0.55000000000000004</v>
      </c>
      <c r="Q4565" s="74">
        <f t="shared" si="142"/>
        <v>422324.56157912593</v>
      </c>
      <c r="R4565" s="75" t="str">
        <f>IF($O4565&lt;Assumptions!$B$17,"A",IF($O4565&lt;Assumptions!$B$18,"B",IF($O4565&lt;Assumptions!$B$19,"C",IF($O4565&lt;Assumptions!$B$20,"D","E"))))</f>
        <v>B</v>
      </c>
      <c r="S4565" s="75">
        <f t="shared" si="143"/>
        <v>0</v>
      </c>
    </row>
    <row r="4566" spans="1:19" ht="17.399999999999999" x14ac:dyDescent="0.3">
      <c r="A4566" s="39" t="s">
        <v>836</v>
      </c>
      <c r="B4566" s="39" t="s">
        <v>37</v>
      </c>
      <c r="C4566" s="39" t="s">
        <v>190</v>
      </c>
      <c r="D4566" s="39" t="s">
        <v>48</v>
      </c>
      <c r="E4566" s="70" t="s">
        <v>35</v>
      </c>
      <c r="F4566" s="70" t="s">
        <v>36</v>
      </c>
      <c r="G4566" s="78">
        <v>44388</v>
      </c>
      <c r="H4566" s="78">
        <v>45839</v>
      </c>
      <c r="I4566" s="69">
        <v>19204259.859999999</v>
      </c>
      <c r="J4566" s="70">
        <v>0</v>
      </c>
      <c r="K4566" s="71">
        <v>1.121</v>
      </c>
      <c r="L4566" s="70">
        <v>0</v>
      </c>
      <c r="M4566" s="71">
        <v>1.113</v>
      </c>
      <c r="N4566" s="72"/>
      <c r="O4566" s="73">
        <f>MIN(1,MAX(0,(1/(1+EXP(-(Assumptions!$B$5 + Assumptions!$B$6*$N4566))))*Assumptions!$B$3))</f>
        <v>3.9165722796764356E-2</v>
      </c>
      <c r="P4566" s="73">
        <f>VLOOKUP($F4566,Assumptions!$A$23:$B$27,2,FALSE)*Assumptions!$B$4</f>
        <v>0.55000000000000004</v>
      </c>
      <c r="Q4566" s="74">
        <f t="shared" si="142"/>
        <v>413681.79500658379</v>
      </c>
      <c r="R4566" s="75" t="str">
        <f>IF($O4566&lt;Assumptions!$B$17,"A",IF($O4566&lt;Assumptions!$B$18,"B",IF($O4566&lt;Assumptions!$B$19,"C",IF($O4566&lt;Assumptions!$B$20,"D","E"))))</f>
        <v>B</v>
      </c>
      <c r="S4566" s="75">
        <f t="shared" si="143"/>
        <v>0</v>
      </c>
    </row>
    <row r="4567" spans="1:19" ht="17.399999999999999" x14ac:dyDescent="0.3">
      <c r="A4567" s="39" t="s">
        <v>836</v>
      </c>
      <c r="B4567" s="39" t="s">
        <v>37</v>
      </c>
      <c r="C4567" s="39" t="s">
        <v>190</v>
      </c>
      <c r="D4567" s="39" t="s">
        <v>48</v>
      </c>
      <c r="E4567" s="70" t="s">
        <v>35</v>
      </c>
      <c r="F4567" s="70" t="s">
        <v>36</v>
      </c>
      <c r="G4567" s="78">
        <v>44388</v>
      </c>
      <c r="H4567" s="78">
        <v>45870</v>
      </c>
      <c r="I4567" s="69">
        <v>18869445.050000001</v>
      </c>
      <c r="J4567" s="70">
        <v>0</v>
      </c>
      <c r="K4567" s="71">
        <v>1.018</v>
      </c>
      <c r="L4567" s="70">
        <v>0</v>
      </c>
      <c r="M4567" s="71">
        <v>1.113</v>
      </c>
      <c r="N4567" s="72"/>
      <c r="O4567" s="73">
        <f>MIN(1,MAX(0,(1/(1+EXP(-(Assumptions!$B$5 + Assumptions!$B$6*$N4567))))*Assumptions!$B$3))</f>
        <v>3.9165722796764356E-2</v>
      </c>
      <c r="P4567" s="73">
        <f>VLOOKUP($F4567,Assumptions!$A$23:$B$27,2,FALSE)*Assumptions!$B$4</f>
        <v>0.55000000000000004</v>
      </c>
      <c r="Q4567" s="74">
        <f t="shared" si="142"/>
        <v>406469.49978639255</v>
      </c>
      <c r="R4567" s="75" t="str">
        <f>IF($O4567&lt;Assumptions!$B$17,"A",IF($O4567&lt;Assumptions!$B$18,"B",IF($O4567&lt;Assumptions!$B$19,"C",IF($O4567&lt;Assumptions!$B$20,"D","E"))))</f>
        <v>B</v>
      </c>
      <c r="S4567" s="75">
        <f t="shared" si="143"/>
        <v>0</v>
      </c>
    </row>
    <row r="4568" spans="1:19" ht="17.399999999999999" x14ac:dyDescent="0.3">
      <c r="A4568" s="39" t="s">
        <v>836</v>
      </c>
      <c r="B4568" s="39" t="s">
        <v>37</v>
      </c>
      <c r="C4568" s="39" t="s">
        <v>190</v>
      </c>
      <c r="D4568" s="39" t="s">
        <v>48</v>
      </c>
      <c r="E4568" s="70" t="s">
        <v>35</v>
      </c>
      <c r="F4568" s="70" t="s">
        <v>36</v>
      </c>
      <c r="G4568" s="78">
        <v>44388</v>
      </c>
      <c r="H4568" s="78">
        <v>45901</v>
      </c>
      <c r="I4568" s="69">
        <v>18486932.039999999</v>
      </c>
      <c r="J4568" s="70">
        <v>0</v>
      </c>
      <c r="K4568" s="71">
        <v>1.036</v>
      </c>
      <c r="L4568" s="70">
        <v>0</v>
      </c>
      <c r="M4568" s="71">
        <v>1.113</v>
      </c>
      <c r="N4568" s="72"/>
      <c r="O4568" s="73">
        <f>MIN(1,MAX(0,(1/(1+EXP(-(Assumptions!$B$5 + Assumptions!$B$6*$N4568))))*Assumptions!$B$3))</f>
        <v>3.9165722796764356E-2</v>
      </c>
      <c r="P4568" s="73">
        <f>VLOOKUP($F4568,Assumptions!$A$23:$B$27,2,FALSE)*Assumptions!$B$4</f>
        <v>0.55000000000000004</v>
      </c>
      <c r="Q4568" s="74">
        <f t="shared" si="142"/>
        <v>398229.7306026938</v>
      </c>
      <c r="R4568" s="75" t="str">
        <f>IF($O4568&lt;Assumptions!$B$17,"A",IF($O4568&lt;Assumptions!$B$18,"B",IF($O4568&lt;Assumptions!$B$19,"C",IF($O4568&lt;Assumptions!$B$20,"D","E"))))</f>
        <v>B</v>
      </c>
      <c r="S4568" s="75">
        <f t="shared" si="143"/>
        <v>0</v>
      </c>
    </row>
    <row r="4569" spans="1:19" ht="17.399999999999999" x14ac:dyDescent="0.3">
      <c r="A4569" s="39" t="s">
        <v>836</v>
      </c>
      <c r="B4569" s="39" t="s">
        <v>37</v>
      </c>
      <c r="C4569" s="39" t="s">
        <v>190</v>
      </c>
      <c r="D4569" s="39" t="s">
        <v>48</v>
      </c>
      <c r="E4569" s="70" t="s">
        <v>35</v>
      </c>
      <c r="F4569" s="70" t="s">
        <v>36</v>
      </c>
      <c r="G4569" s="78">
        <v>44388</v>
      </c>
      <c r="H4569" s="78">
        <v>45931</v>
      </c>
      <c r="I4569" s="69">
        <v>18202387.84</v>
      </c>
      <c r="J4569" s="70">
        <v>0</v>
      </c>
      <c r="K4569" s="71">
        <v>1.046</v>
      </c>
      <c r="L4569" s="70">
        <v>0</v>
      </c>
      <c r="M4569" s="71">
        <v>1.113</v>
      </c>
      <c r="N4569" s="72"/>
      <c r="O4569" s="73">
        <f>MIN(1,MAX(0,(1/(1+EXP(-(Assumptions!$B$5 + Assumptions!$B$6*$N4569))))*Assumptions!$B$3))</f>
        <v>3.9165722796764356E-2</v>
      </c>
      <c r="P4569" s="73">
        <f>VLOOKUP($F4569,Assumptions!$A$23:$B$27,2,FALSE)*Assumptions!$B$4</f>
        <v>0.55000000000000004</v>
      </c>
      <c r="Q4569" s="74">
        <f t="shared" si="142"/>
        <v>392100.32200934889</v>
      </c>
      <c r="R4569" s="75" t="str">
        <f>IF($O4569&lt;Assumptions!$B$17,"A",IF($O4569&lt;Assumptions!$B$18,"B",IF($O4569&lt;Assumptions!$B$19,"C",IF($O4569&lt;Assumptions!$B$20,"D","E"))))</f>
        <v>B</v>
      </c>
      <c r="S4569" s="75">
        <f t="shared" si="143"/>
        <v>0</v>
      </c>
    </row>
    <row r="4570" spans="1:19" ht="17.399999999999999" x14ac:dyDescent="0.3">
      <c r="A4570" s="39" t="s">
        <v>836</v>
      </c>
      <c r="B4570" s="39" t="s">
        <v>37</v>
      </c>
      <c r="C4570" s="39" t="s">
        <v>190</v>
      </c>
      <c r="D4570" s="39" t="s">
        <v>48</v>
      </c>
      <c r="E4570" s="70" t="s">
        <v>35</v>
      </c>
      <c r="F4570" s="70" t="s">
        <v>36</v>
      </c>
      <c r="G4570" s="78">
        <v>44388</v>
      </c>
      <c r="H4570" s="78">
        <v>45962</v>
      </c>
      <c r="I4570" s="69">
        <v>17884134.539999999</v>
      </c>
      <c r="J4570" s="70">
        <v>0</v>
      </c>
      <c r="K4570" s="71">
        <v>1.1140000000000001</v>
      </c>
      <c r="L4570" s="70">
        <v>0</v>
      </c>
      <c r="M4570" s="71">
        <v>1.113</v>
      </c>
      <c r="N4570" s="72"/>
      <c r="O4570" s="73">
        <f>MIN(1,MAX(0,(1/(1+EXP(-(Assumptions!$B$5 + Assumptions!$B$6*$N4570))))*Assumptions!$B$3))</f>
        <v>3.9165722796764356E-2</v>
      </c>
      <c r="P4570" s="73">
        <f>VLOOKUP($F4570,Assumptions!$A$23:$B$27,2,FALSE)*Assumptions!$B$4</f>
        <v>0.55000000000000004</v>
      </c>
      <c r="Q4570" s="74">
        <f t="shared" si="142"/>
        <v>385244.78071952332</v>
      </c>
      <c r="R4570" s="75" t="str">
        <f>IF($O4570&lt;Assumptions!$B$17,"A",IF($O4570&lt;Assumptions!$B$18,"B",IF($O4570&lt;Assumptions!$B$19,"C",IF($O4570&lt;Assumptions!$B$20,"D","E"))))</f>
        <v>B</v>
      </c>
      <c r="S4570" s="75">
        <f t="shared" si="143"/>
        <v>0</v>
      </c>
    </row>
    <row r="4571" spans="1:19" ht="17.399999999999999" x14ac:dyDescent="0.3">
      <c r="A4571" s="39" t="s">
        <v>836</v>
      </c>
      <c r="B4571" s="39" t="s">
        <v>37</v>
      </c>
      <c r="C4571" s="39" t="s">
        <v>190</v>
      </c>
      <c r="D4571" s="39" t="s">
        <v>48</v>
      </c>
      <c r="E4571" s="70" t="s">
        <v>35</v>
      </c>
      <c r="F4571" s="70" t="s">
        <v>36</v>
      </c>
      <c r="G4571" s="78">
        <v>44388</v>
      </c>
      <c r="H4571" s="78">
        <v>45992</v>
      </c>
      <c r="I4571" s="69">
        <v>17536805.16</v>
      </c>
      <c r="J4571" s="70">
        <v>0</v>
      </c>
      <c r="K4571" s="71">
        <v>1.101</v>
      </c>
      <c r="L4571" s="70">
        <v>0</v>
      </c>
      <c r="M4571" s="71">
        <v>1.113</v>
      </c>
      <c r="N4571" s="72"/>
      <c r="O4571" s="73">
        <f>MIN(1,MAX(0,(1/(1+EXP(-(Assumptions!$B$5 + Assumptions!$B$6*$N4571))))*Assumptions!$B$3))</f>
        <v>3.9165722796764356E-2</v>
      </c>
      <c r="P4571" s="73">
        <f>VLOOKUP($F4571,Assumptions!$A$23:$B$27,2,FALSE)*Assumptions!$B$4</f>
        <v>0.55000000000000004</v>
      </c>
      <c r="Q4571" s="74">
        <f t="shared" si="142"/>
        <v>377762.90730058477</v>
      </c>
      <c r="R4571" s="75" t="str">
        <f>IF($O4571&lt;Assumptions!$B$17,"A",IF($O4571&lt;Assumptions!$B$18,"B",IF($O4571&lt;Assumptions!$B$19,"C",IF($O4571&lt;Assumptions!$B$20,"D","E"))))</f>
        <v>B</v>
      </c>
      <c r="S4571" s="75">
        <f t="shared" si="143"/>
        <v>0</v>
      </c>
    </row>
    <row r="4572" spans="1:19" ht="17.399999999999999" x14ac:dyDescent="0.3">
      <c r="A4572" s="39" t="s">
        <v>837</v>
      </c>
      <c r="B4572" s="39" t="s">
        <v>83</v>
      </c>
      <c r="C4572" s="39" t="s">
        <v>190</v>
      </c>
      <c r="D4572" s="39" t="s">
        <v>30</v>
      </c>
      <c r="E4572" s="70" t="s">
        <v>23</v>
      </c>
      <c r="F4572" s="70" t="s">
        <v>28</v>
      </c>
      <c r="G4572" s="78">
        <v>44200</v>
      </c>
      <c r="H4572" s="78">
        <v>45658</v>
      </c>
      <c r="I4572" s="69">
        <v>90787995.569999993</v>
      </c>
      <c r="J4572" s="70">
        <v>0</v>
      </c>
      <c r="K4572" s="71">
        <v>0.96699999999999997</v>
      </c>
      <c r="L4572" s="70">
        <v>0</v>
      </c>
      <c r="M4572" s="71">
        <v>0.72299999999999998</v>
      </c>
      <c r="N4572" s="72"/>
      <c r="O4572" s="73">
        <f>MIN(1,MAX(0,(1/(1+EXP(-(Assumptions!$B$5 + Assumptions!$B$6*$N4572))))*Assumptions!$B$3))</f>
        <v>3.9165722796764356E-2</v>
      </c>
      <c r="P4572" s="73">
        <f>VLOOKUP($F4572,Assumptions!$A$23:$B$27,2,FALSE)*Assumptions!$B$4</f>
        <v>0.35</v>
      </c>
      <c r="Q4572" s="74">
        <f t="shared" si="142"/>
        <v>1244522.1137189714</v>
      </c>
      <c r="R4572" s="75" t="str">
        <f>IF($O4572&lt;Assumptions!$B$17,"A",IF($O4572&lt;Assumptions!$B$18,"B",IF($O4572&lt;Assumptions!$B$19,"C",IF($O4572&lt;Assumptions!$B$20,"D","E"))))</f>
        <v>B</v>
      </c>
      <c r="S4572" s="75">
        <f t="shared" si="143"/>
        <v>0</v>
      </c>
    </row>
    <row r="4573" spans="1:19" ht="17.399999999999999" x14ac:dyDescent="0.3">
      <c r="A4573" s="39" t="s">
        <v>837</v>
      </c>
      <c r="B4573" s="39" t="s">
        <v>83</v>
      </c>
      <c r="C4573" s="39" t="s">
        <v>190</v>
      </c>
      <c r="D4573" s="39" t="s">
        <v>30</v>
      </c>
      <c r="E4573" s="70" t="s">
        <v>23</v>
      </c>
      <c r="F4573" s="70" t="s">
        <v>28</v>
      </c>
      <c r="G4573" s="78">
        <v>44200</v>
      </c>
      <c r="H4573" s="78">
        <v>45689</v>
      </c>
      <c r="I4573" s="69">
        <v>89024521.390000001</v>
      </c>
      <c r="J4573" s="70">
        <v>0</v>
      </c>
      <c r="K4573" s="71">
        <v>1.054</v>
      </c>
      <c r="L4573" s="70">
        <v>0</v>
      </c>
      <c r="M4573" s="71">
        <v>0.72299999999999998</v>
      </c>
      <c r="N4573" s="72"/>
      <c r="O4573" s="73">
        <f>MIN(1,MAX(0,(1/(1+EXP(-(Assumptions!$B$5 + Assumptions!$B$6*$N4573))))*Assumptions!$B$3))</f>
        <v>3.9165722796764356E-2</v>
      </c>
      <c r="P4573" s="73">
        <f>VLOOKUP($F4573,Assumptions!$A$23:$B$27,2,FALSE)*Assumptions!$B$4</f>
        <v>0.35</v>
      </c>
      <c r="Q4573" s="74">
        <f t="shared" si="142"/>
        <v>1220348.4044063757</v>
      </c>
      <c r="R4573" s="75" t="str">
        <f>IF($O4573&lt;Assumptions!$B$17,"A",IF($O4573&lt;Assumptions!$B$18,"B",IF($O4573&lt;Assumptions!$B$19,"C",IF($O4573&lt;Assumptions!$B$20,"D","E"))))</f>
        <v>B</v>
      </c>
      <c r="S4573" s="75">
        <f t="shared" si="143"/>
        <v>0</v>
      </c>
    </row>
    <row r="4574" spans="1:19" ht="17.399999999999999" x14ac:dyDescent="0.3">
      <c r="A4574" s="39" t="s">
        <v>837</v>
      </c>
      <c r="B4574" s="39" t="s">
        <v>83</v>
      </c>
      <c r="C4574" s="39" t="s">
        <v>190</v>
      </c>
      <c r="D4574" s="39" t="s">
        <v>30</v>
      </c>
      <c r="E4574" s="70" t="s">
        <v>23</v>
      </c>
      <c r="F4574" s="70" t="s">
        <v>28</v>
      </c>
      <c r="G4574" s="78">
        <v>44200</v>
      </c>
      <c r="H4574" s="78">
        <v>45717</v>
      </c>
      <c r="I4574" s="69">
        <v>87695781.900000006</v>
      </c>
      <c r="J4574" s="70">
        <v>0</v>
      </c>
      <c r="K4574" s="71">
        <v>1.1200000000000001</v>
      </c>
      <c r="L4574" s="70">
        <v>0</v>
      </c>
      <c r="M4574" s="71">
        <v>0.72299999999999998</v>
      </c>
      <c r="N4574" s="72"/>
      <c r="O4574" s="73">
        <f>MIN(1,MAX(0,(1/(1+EXP(-(Assumptions!$B$5 + Assumptions!$B$6*$N4574))))*Assumptions!$B$3))</f>
        <v>3.9165722796764356E-2</v>
      </c>
      <c r="P4574" s="73">
        <f>VLOOKUP($F4574,Assumptions!$A$23:$B$27,2,FALSE)*Assumptions!$B$4</f>
        <v>0.35</v>
      </c>
      <c r="Q4574" s="74">
        <f t="shared" si="142"/>
        <v>1202134.0395193167</v>
      </c>
      <c r="R4574" s="75" t="str">
        <f>IF($O4574&lt;Assumptions!$B$17,"A",IF($O4574&lt;Assumptions!$B$18,"B",IF($O4574&lt;Assumptions!$B$19,"C",IF($O4574&lt;Assumptions!$B$20,"D","E"))))</f>
        <v>B</v>
      </c>
      <c r="S4574" s="75">
        <f t="shared" si="143"/>
        <v>0</v>
      </c>
    </row>
    <row r="4575" spans="1:19" ht="17.399999999999999" x14ac:dyDescent="0.3">
      <c r="A4575" s="39" t="s">
        <v>837</v>
      </c>
      <c r="B4575" s="39" t="s">
        <v>83</v>
      </c>
      <c r="C4575" s="39" t="s">
        <v>190</v>
      </c>
      <c r="D4575" s="39" t="s">
        <v>30</v>
      </c>
      <c r="E4575" s="70" t="s">
        <v>23</v>
      </c>
      <c r="F4575" s="70" t="s">
        <v>28</v>
      </c>
      <c r="G4575" s="78">
        <v>44200</v>
      </c>
      <c r="H4575" s="78">
        <v>45748</v>
      </c>
      <c r="I4575" s="69">
        <v>86276724.480000004</v>
      </c>
      <c r="J4575" s="70">
        <v>0</v>
      </c>
      <c r="K4575" s="71">
        <v>1.1459999999999999</v>
      </c>
      <c r="L4575" s="70">
        <v>0</v>
      </c>
      <c r="M4575" s="71">
        <v>0.72299999999999998</v>
      </c>
      <c r="N4575" s="72"/>
      <c r="O4575" s="73">
        <f>MIN(1,MAX(0,(1/(1+EXP(-(Assumptions!$B$5 + Assumptions!$B$6*$N4575))))*Assumptions!$B$3))</f>
        <v>3.9165722796764356E-2</v>
      </c>
      <c r="P4575" s="73">
        <f>VLOOKUP($F4575,Assumptions!$A$23:$B$27,2,FALSE)*Assumptions!$B$4</f>
        <v>0.35</v>
      </c>
      <c r="Q4575" s="74">
        <f t="shared" si="142"/>
        <v>1182681.5961787726</v>
      </c>
      <c r="R4575" s="75" t="str">
        <f>IF($O4575&lt;Assumptions!$B$17,"A",IF($O4575&lt;Assumptions!$B$18,"B",IF($O4575&lt;Assumptions!$B$19,"C",IF($O4575&lt;Assumptions!$B$20,"D","E"))))</f>
        <v>B</v>
      </c>
      <c r="S4575" s="75">
        <f t="shared" si="143"/>
        <v>0</v>
      </c>
    </row>
    <row r="4576" spans="1:19" ht="17.399999999999999" x14ac:dyDescent="0.3">
      <c r="A4576" s="39" t="s">
        <v>837</v>
      </c>
      <c r="B4576" s="39" t="s">
        <v>83</v>
      </c>
      <c r="C4576" s="39" t="s">
        <v>190</v>
      </c>
      <c r="D4576" s="39" t="s">
        <v>30</v>
      </c>
      <c r="E4576" s="70" t="s">
        <v>23</v>
      </c>
      <c r="F4576" s="70" t="s">
        <v>28</v>
      </c>
      <c r="G4576" s="78">
        <v>44200</v>
      </c>
      <c r="H4576" s="78">
        <v>45778</v>
      </c>
      <c r="I4576" s="69">
        <v>84511600.439999998</v>
      </c>
      <c r="J4576" s="70">
        <v>0</v>
      </c>
      <c r="K4576" s="71">
        <v>1.111</v>
      </c>
      <c r="L4576" s="70">
        <v>0</v>
      </c>
      <c r="M4576" s="71">
        <v>0.72299999999999998</v>
      </c>
      <c r="N4576" s="72"/>
      <c r="O4576" s="73">
        <f>MIN(1,MAX(0,(1/(1+EXP(-(Assumptions!$B$5 + Assumptions!$B$6*$N4576))))*Assumptions!$B$3))</f>
        <v>3.9165722796764356E-2</v>
      </c>
      <c r="P4576" s="73">
        <f>VLOOKUP($F4576,Assumptions!$A$23:$B$27,2,FALSE)*Assumptions!$B$4</f>
        <v>0.35</v>
      </c>
      <c r="Q4576" s="74">
        <f t="shared" si="142"/>
        <v>1158485.2705803819</v>
      </c>
      <c r="R4576" s="75" t="str">
        <f>IF($O4576&lt;Assumptions!$B$17,"A",IF($O4576&lt;Assumptions!$B$18,"B",IF($O4576&lt;Assumptions!$B$19,"C",IF($O4576&lt;Assumptions!$B$20,"D","E"))))</f>
        <v>B</v>
      </c>
      <c r="S4576" s="75">
        <f t="shared" si="143"/>
        <v>0</v>
      </c>
    </row>
    <row r="4577" spans="1:19" ht="17.399999999999999" x14ac:dyDescent="0.3">
      <c r="A4577" s="39" t="s">
        <v>837</v>
      </c>
      <c r="B4577" s="39" t="s">
        <v>83</v>
      </c>
      <c r="C4577" s="39" t="s">
        <v>190</v>
      </c>
      <c r="D4577" s="39" t="s">
        <v>30</v>
      </c>
      <c r="E4577" s="70" t="s">
        <v>23</v>
      </c>
      <c r="F4577" s="70" t="s">
        <v>28</v>
      </c>
      <c r="G4577" s="78">
        <v>44200</v>
      </c>
      <c r="H4577" s="78">
        <v>45809</v>
      </c>
      <c r="I4577" s="69">
        <v>83128115.599999994</v>
      </c>
      <c r="J4577" s="70">
        <v>0</v>
      </c>
      <c r="K4577" s="71">
        <v>1.145</v>
      </c>
      <c r="L4577" s="70">
        <v>0</v>
      </c>
      <c r="M4577" s="71">
        <v>0.72299999999999998</v>
      </c>
      <c r="N4577" s="72"/>
      <c r="O4577" s="73">
        <f>MIN(1,MAX(0,(1/(1+EXP(-(Assumptions!$B$5 + Assumptions!$B$6*$N4577))))*Assumptions!$B$3))</f>
        <v>3.9165722796764356E-2</v>
      </c>
      <c r="P4577" s="73">
        <f>VLOOKUP($F4577,Assumptions!$A$23:$B$27,2,FALSE)*Assumptions!$B$4</f>
        <v>0.35</v>
      </c>
      <c r="Q4577" s="74">
        <f t="shared" si="142"/>
        <v>1139520.4562724438</v>
      </c>
      <c r="R4577" s="75" t="str">
        <f>IF($O4577&lt;Assumptions!$B$17,"A",IF($O4577&lt;Assumptions!$B$18,"B",IF($O4577&lt;Assumptions!$B$19,"C",IF($O4577&lt;Assumptions!$B$20,"D","E"))))</f>
        <v>B</v>
      </c>
      <c r="S4577" s="75">
        <f t="shared" si="143"/>
        <v>0</v>
      </c>
    </row>
    <row r="4578" spans="1:19" ht="17.399999999999999" x14ac:dyDescent="0.3">
      <c r="A4578" s="39" t="s">
        <v>837</v>
      </c>
      <c r="B4578" s="39" t="s">
        <v>83</v>
      </c>
      <c r="C4578" s="39" t="s">
        <v>190</v>
      </c>
      <c r="D4578" s="39" t="s">
        <v>30</v>
      </c>
      <c r="E4578" s="70" t="s">
        <v>23</v>
      </c>
      <c r="F4578" s="70" t="s">
        <v>28</v>
      </c>
      <c r="G4578" s="78">
        <v>44200</v>
      </c>
      <c r="H4578" s="78">
        <v>45839</v>
      </c>
      <c r="I4578" s="69">
        <v>81958654.650000006</v>
      </c>
      <c r="J4578" s="70">
        <v>15</v>
      </c>
      <c r="K4578" s="71">
        <v>1.0720000000000001</v>
      </c>
      <c r="L4578" s="70">
        <v>0</v>
      </c>
      <c r="M4578" s="71">
        <v>0.72299999999999998</v>
      </c>
      <c r="N4578" s="72"/>
      <c r="O4578" s="73">
        <f>MIN(1,MAX(0,(1/(1+EXP(-(Assumptions!$B$5 + Assumptions!$B$6*$N4578))))*Assumptions!$B$3))</f>
        <v>3.9165722796764356E-2</v>
      </c>
      <c r="P4578" s="73">
        <f>VLOOKUP($F4578,Assumptions!$A$23:$B$27,2,FALSE)*Assumptions!$B$4</f>
        <v>0.35</v>
      </c>
      <c r="Q4578" s="74">
        <f t="shared" si="142"/>
        <v>1123489.4820861747</v>
      </c>
      <c r="R4578" s="75" t="str">
        <f>IF($O4578&lt;Assumptions!$B$17,"A",IF($O4578&lt;Assumptions!$B$18,"B",IF($O4578&lt;Assumptions!$B$19,"C",IF($O4578&lt;Assumptions!$B$20,"D","E"))))</f>
        <v>B</v>
      </c>
      <c r="S4578" s="75">
        <f t="shared" si="143"/>
        <v>0</v>
      </c>
    </row>
    <row r="4579" spans="1:19" ht="17.399999999999999" x14ac:dyDescent="0.3">
      <c r="A4579" s="39" t="s">
        <v>837</v>
      </c>
      <c r="B4579" s="39" t="s">
        <v>83</v>
      </c>
      <c r="C4579" s="39" t="s">
        <v>190</v>
      </c>
      <c r="D4579" s="39" t="s">
        <v>30</v>
      </c>
      <c r="E4579" s="70" t="s">
        <v>23</v>
      </c>
      <c r="F4579" s="70" t="s">
        <v>28</v>
      </c>
      <c r="G4579" s="78">
        <v>44200</v>
      </c>
      <c r="H4579" s="78">
        <v>45870</v>
      </c>
      <c r="I4579" s="69">
        <v>80694380.069999993</v>
      </c>
      <c r="J4579" s="70">
        <v>0</v>
      </c>
      <c r="K4579" s="71">
        <v>1.0109999999999999</v>
      </c>
      <c r="L4579" s="70">
        <v>0</v>
      </c>
      <c r="M4579" s="71">
        <v>0.72299999999999998</v>
      </c>
      <c r="N4579" s="72"/>
      <c r="O4579" s="73">
        <f>MIN(1,MAX(0,(1/(1+EXP(-(Assumptions!$B$5 + Assumptions!$B$6*$N4579))))*Assumptions!$B$3))</f>
        <v>3.9165722796764356E-2</v>
      </c>
      <c r="P4579" s="73">
        <f>VLOOKUP($F4579,Assumptions!$A$23:$B$27,2,FALSE)*Assumptions!$B$4</f>
        <v>0.35</v>
      </c>
      <c r="Q4579" s="74">
        <f t="shared" si="142"/>
        <v>1106158.8023774279</v>
      </c>
      <c r="R4579" s="75" t="str">
        <f>IF($O4579&lt;Assumptions!$B$17,"A",IF($O4579&lt;Assumptions!$B$18,"B",IF($O4579&lt;Assumptions!$B$19,"C",IF($O4579&lt;Assumptions!$B$20,"D","E"))))</f>
        <v>B</v>
      </c>
      <c r="S4579" s="75">
        <f t="shared" si="143"/>
        <v>0</v>
      </c>
    </row>
    <row r="4580" spans="1:19" ht="17.399999999999999" x14ac:dyDescent="0.3">
      <c r="A4580" s="39" t="s">
        <v>837</v>
      </c>
      <c r="B4580" s="39" t="s">
        <v>83</v>
      </c>
      <c r="C4580" s="39" t="s">
        <v>190</v>
      </c>
      <c r="D4580" s="39" t="s">
        <v>30</v>
      </c>
      <c r="E4580" s="70" t="s">
        <v>23</v>
      </c>
      <c r="F4580" s="70" t="s">
        <v>28</v>
      </c>
      <c r="G4580" s="78">
        <v>44200</v>
      </c>
      <c r="H4580" s="78">
        <v>45901</v>
      </c>
      <c r="I4580" s="69">
        <v>79379031.030000001</v>
      </c>
      <c r="J4580" s="70">
        <v>95</v>
      </c>
      <c r="K4580" s="71">
        <v>0.45</v>
      </c>
      <c r="L4580" s="70">
        <v>0</v>
      </c>
      <c r="M4580" s="71">
        <v>0.72299999999999998</v>
      </c>
      <c r="N4580" s="72"/>
      <c r="O4580" s="73">
        <f>MIN(1,MAX(0,(1/(1+EXP(-(Assumptions!$B$5 + Assumptions!$B$6*$N4580))))*Assumptions!$B$3))</f>
        <v>3.9165722796764356E-2</v>
      </c>
      <c r="P4580" s="73">
        <f>VLOOKUP($F4580,Assumptions!$A$23:$B$27,2,FALSE)*Assumptions!$B$4</f>
        <v>0.35</v>
      </c>
      <c r="Q4580" s="74">
        <f t="shared" si="142"/>
        <v>1088127.9938188577</v>
      </c>
      <c r="R4580" s="75" t="str">
        <f>IF($O4580&lt;Assumptions!$B$17,"A",IF($O4580&lt;Assumptions!$B$18,"B",IF($O4580&lt;Assumptions!$B$19,"C",IF($O4580&lt;Assumptions!$B$20,"D","E"))))</f>
        <v>B</v>
      </c>
      <c r="S4580" s="75">
        <f t="shared" si="143"/>
        <v>0</v>
      </c>
    </row>
    <row r="4581" spans="1:19" ht="17.399999999999999" x14ac:dyDescent="0.3">
      <c r="A4581" s="39" t="s">
        <v>837</v>
      </c>
      <c r="B4581" s="39" t="s">
        <v>83</v>
      </c>
      <c r="C4581" s="39" t="s">
        <v>190</v>
      </c>
      <c r="D4581" s="39" t="s">
        <v>30</v>
      </c>
      <c r="E4581" s="70" t="s">
        <v>23</v>
      </c>
      <c r="F4581" s="70" t="s">
        <v>28</v>
      </c>
      <c r="G4581" s="78">
        <v>44200</v>
      </c>
      <c r="H4581" s="78">
        <v>45931</v>
      </c>
      <c r="I4581" s="69">
        <v>77818290.340000004</v>
      </c>
      <c r="J4581" s="70">
        <v>0</v>
      </c>
      <c r="K4581" s="71">
        <v>1.091</v>
      </c>
      <c r="L4581" s="70">
        <v>0</v>
      </c>
      <c r="M4581" s="71">
        <v>0.72299999999999998</v>
      </c>
      <c r="N4581" s="72"/>
      <c r="O4581" s="73">
        <f>MIN(1,MAX(0,(1/(1+EXP(-(Assumptions!$B$5 + Assumptions!$B$6*$N4581))))*Assumptions!$B$3))</f>
        <v>3.9165722796764356E-2</v>
      </c>
      <c r="P4581" s="73">
        <f>VLOOKUP($F4581,Assumptions!$A$23:$B$27,2,FALSE)*Assumptions!$B$4</f>
        <v>0.35</v>
      </c>
      <c r="Q4581" s="74">
        <f t="shared" si="142"/>
        <v>1066733.355791098</v>
      </c>
      <c r="R4581" s="75" t="str">
        <f>IF($O4581&lt;Assumptions!$B$17,"A",IF($O4581&lt;Assumptions!$B$18,"B",IF($O4581&lt;Assumptions!$B$19,"C",IF($O4581&lt;Assumptions!$B$20,"D","E"))))</f>
        <v>B</v>
      </c>
      <c r="S4581" s="75">
        <f t="shared" si="143"/>
        <v>0</v>
      </c>
    </row>
    <row r="4582" spans="1:19" ht="17.399999999999999" x14ac:dyDescent="0.3">
      <c r="A4582" s="39" t="s">
        <v>837</v>
      </c>
      <c r="B4582" s="39" t="s">
        <v>83</v>
      </c>
      <c r="C4582" s="39" t="s">
        <v>190</v>
      </c>
      <c r="D4582" s="39" t="s">
        <v>30</v>
      </c>
      <c r="E4582" s="70" t="s">
        <v>23</v>
      </c>
      <c r="F4582" s="70" t="s">
        <v>28</v>
      </c>
      <c r="G4582" s="78">
        <v>44200</v>
      </c>
      <c r="H4582" s="78">
        <v>45962</v>
      </c>
      <c r="I4582" s="69">
        <v>76378999.5</v>
      </c>
      <c r="J4582" s="70">
        <v>0</v>
      </c>
      <c r="K4582" s="71">
        <v>1.097</v>
      </c>
      <c r="L4582" s="70">
        <v>0</v>
      </c>
      <c r="M4582" s="71">
        <v>0.72299999999999998</v>
      </c>
      <c r="N4582" s="72"/>
      <c r="O4582" s="73">
        <f>MIN(1,MAX(0,(1/(1+EXP(-(Assumptions!$B$5 + Assumptions!$B$6*$N4582))))*Assumptions!$B$3))</f>
        <v>3.9165722796764356E-2</v>
      </c>
      <c r="P4582" s="73">
        <f>VLOOKUP($F4582,Assumptions!$A$23:$B$27,2,FALSE)*Assumptions!$B$4</f>
        <v>0.35</v>
      </c>
      <c r="Q4582" s="74">
        <f t="shared" si="142"/>
        <v>1047003.5526689211</v>
      </c>
      <c r="R4582" s="75" t="str">
        <f>IF($O4582&lt;Assumptions!$B$17,"A",IF($O4582&lt;Assumptions!$B$18,"B",IF($O4582&lt;Assumptions!$B$19,"C",IF($O4582&lt;Assumptions!$B$20,"D","E"))))</f>
        <v>B</v>
      </c>
      <c r="S4582" s="75">
        <f t="shared" si="143"/>
        <v>0</v>
      </c>
    </row>
    <row r="4583" spans="1:19" ht="17.399999999999999" x14ac:dyDescent="0.3">
      <c r="A4583" s="39" t="s">
        <v>837</v>
      </c>
      <c r="B4583" s="39" t="s">
        <v>83</v>
      </c>
      <c r="C4583" s="39" t="s">
        <v>190</v>
      </c>
      <c r="D4583" s="39" t="s">
        <v>30</v>
      </c>
      <c r="E4583" s="70" t="s">
        <v>23</v>
      </c>
      <c r="F4583" s="70" t="s">
        <v>28</v>
      </c>
      <c r="G4583" s="78">
        <v>44200</v>
      </c>
      <c r="H4583" s="78">
        <v>45992</v>
      </c>
      <c r="I4583" s="69">
        <v>74971259.599999994</v>
      </c>
      <c r="J4583" s="70">
        <v>0</v>
      </c>
      <c r="K4583" s="71">
        <v>0.96599999999999997</v>
      </c>
      <c r="L4583" s="70">
        <v>0</v>
      </c>
      <c r="M4583" s="71">
        <v>0.72299999999999998</v>
      </c>
      <c r="N4583" s="72"/>
      <c r="O4583" s="73">
        <f>MIN(1,MAX(0,(1/(1+EXP(-(Assumptions!$B$5 + Assumptions!$B$6*$N4583))))*Assumptions!$B$3))</f>
        <v>3.9165722796764356E-2</v>
      </c>
      <c r="P4583" s="73">
        <f>VLOOKUP($F4583,Assumptions!$A$23:$B$27,2,FALSE)*Assumptions!$B$4</f>
        <v>0.35</v>
      </c>
      <c r="Q4583" s="74">
        <f t="shared" si="142"/>
        <v>1027706.2499262503</v>
      </c>
      <c r="R4583" s="75" t="str">
        <f>IF($O4583&lt;Assumptions!$B$17,"A",IF($O4583&lt;Assumptions!$B$18,"B",IF($O4583&lt;Assumptions!$B$19,"C",IF($O4583&lt;Assumptions!$B$20,"D","E"))))</f>
        <v>B</v>
      </c>
      <c r="S4583" s="75">
        <f t="shared" si="143"/>
        <v>0</v>
      </c>
    </row>
    <row r="4584" spans="1:19" ht="17.399999999999999" x14ac:dyDescent="0.3">
      <c r="A4584" s="39" t="s">
        <v>838</v>
      </c>
      <c r="B4584" s="39" t="s">
        <v>69</v>
      </c>
      <c r="C4584" s="39" t="s">
        <v>144</v>
      </c>
      <c r="D4584" s="39" t="s">
        <v>38</v>
      </c>
      <c r="E4584" s="70" t="s">
        <v>49</v>
      </c>
      <c r="F4584" s="70" t="s">
        <v>24</v>
      </c>
      <c r="G4584" s="78">
        <v>43807</v>
      </c>
      <c r="H4584" s="78">
        <v>45658</v>
      </c>
      <c r="I4584" s="69">
        <v>2849370.12</v>
      </c>
      <c r="J4584" s="70">
        <v>0</v>
      </c>
      <c r="K4584" s="71">
        <v>1.1200000000000001</v>
      </c>
      <c r="L4584" s="70">
        <v>0</v>
      </c>
      <c r="M4584" s="71">
        <v>0.67300000000000004</v>
      </c>
      <c r="N4584" s="72"/>
      <c r="O4584" s="73">
        <f>MIN(1,MAX(0,(1/(1+EXP(-(Assumptions!$B$5 + Assumptions!$B$6*$N4584))))*Assumptions!$B$3))</f>
        <v>3.9165722796764356E-2</v>
      </c>
      <c r="P4584" s="73">
        <f>VLOOKUP($F4584,Assumptions!$A$23:$B$27,2,FALSE)*Assumptions!$B$4</f>
        <v>0.2</v>
      </c>
      <c r="Q4584" s="74">
        <f t="shared" si="142"/>
        <v>22319.52805306064</v>
      </c>
      <c r="R4584" s="75" t="str">
        <f>IF($O4584&lt;Assumptions!$B$17,"A",IF($O4584&lt;Assumptions!$B$18,"B",IF($O4584&lt;Assumptions!$B$19,"C",IF($O4584&lt;Assumptions!$B$20,"D","E"))))</f>
        <v>B</v>
      </c>
      <c r="S4584" s="75">
        <f t="shared" si="143"/>
        <v>0</v>
      </c>
    </row>
    <row r="4585" spans="1:19" ht="17.399999999999999" x14ac:dyDescent="0.3">
      <c r="A4585" s="39" t="s">
        <v>838</v>
      </c>
      <c r="B4585" s="39" t="s">
        <v>69</v>
      </c>
      <c r="C4585" s="39" t="s">
        <v>144</v>
      </c>
      <c r="D4585" s="39" t="s">
        <v>38</v>
      </c>
      <c r="E4585" s="70" t="s">
        <v>49</v>
      </c>
      <c r="F4585" s="70" t="s">
        <v>24</v>
      </c>
      <c r="G4585" s="78">
        <v>43807</v>
      </c>
      <c r="H4585" s="78">
        <v>45689</v>
      </c>
      <c r="I4585" s="69">
        <v>2778642.57</v>
      </c>
      <c r="J4585" s="70">
        <v>0</v>
      </c>
      <c r="K4585" s="71">
        <v>1.133</v>
      </c>
      <c r="L4585" s="70">
        <v>0</v>
      </c>
      <c r="M4585" s="71">
        <v>0.67300000000000004</v>
      </c>
      <c r="N4585" s="72"/>
      <c r="O4585" s="73">
        <f>MIN(1,MAX(0,(1/(1+EXP(-(Assumptions!$B$5 + Assumptions!$B$6*$N4585))))*Assumptions!$B$3))</f>
        <v>3.9165722796764356E-2</v>
      </c>
      <c r="P4585" s="73">
        <f>VLOOKUP($F4585,Assumptions!$A$23:$B$27,2,FALSE)*Assumptions!$B$4</f>
        <v>0.2</v>
      </c>
      <c r="Q4585" s="74">
        <f t="shared" si="142"/>
        <v>21765.508929581778</v>
      </c>
      <c r="R4585" s="75" t="str">
        <f>IF($O4585&lt;Assumptions!$B$17,"A",IF($O4585&lt;Assumptions!$B$18,"B",IF($O4585&lt;Assumptions!$B$19,"C",IF($O4585&lt;Assumptions!$B$20,"D","E"))))</f>
        <v>B</v>
      </c>
      <c r="S4585" s="75">
        <f t="shared" si="143"/>
        <v>0</v>
      </c>
    </row>
    <row r="4586" spans="1:19" ht="17.399999999999999" x14ac:dyDescent="0.3">
      <c r="A4586" s="39" t="s">
        <v>838</v>
      </c>
      <c r="B4586" s="39" t="s">
        <v>69</v>
      </c>
      <c r="C4586" s="39" t="s">
        <v>144</v>
      </c>
      <c r="D4586" s="39" t="s">
        <v>38</v>
      </c>
      <c r="E4586" s="70" t="s">
        <v>49</v>
      </c>
      <c r="F4586" s="70" t="s">
        <v>24</v>
      </c>
      <c r="G4586" s="78">
        <v>43807</v>
      </c>
      <c r="H4586" s="78">
        <v>45717</v>
      </c>
      <c r="I4586" s="69">
        <v>2713196.93</v>
      </c>
      <c r="J4586" s="70">
        <v>0</v>
      </c>
      <c r="K4586" s="71">
        <v>1.1140000000000001</v>
      </c>
      <c r="L4586" s="70">
        <v>0</v>
      </c>
      <c r="M4586" s="71">
        <v>0.67300000000000004</v>
      </c>
      <c r="N4586" s="72"/>
      <c r="O4586" s="73">
        <f>MIN(1,MAX(0,(1/(1+EXP(-(Assumptions!$B$5 + Assumptions!$B$6*$N4586))))*Assumptions!$B$3))</f>
        <v>3.9165722796764356E-2</v>
      </c>
      <c r="P4586" s="73">
        <f>VLOOKUP($F4586,Assumptions!$A$23:$B$27,2,FALSE)*Assumptions!$B$4</f>
        <v>0.2</v>
      </c>
      <c r="Q4586" s="74">
        <f t="shared" si="142"/>
        <v>21252.863770682416</v>
      </c>
      <c r="R4586" s="75" t="str">
        <f>IF($O4586&lt;Assumptions!$B$17,"A",IF($O4586&lt;Assumptions!$B$18,"B",IF($O4586&lt;Assumptions!$B$19,"C",IF($O4586&lt;Assumptions!$B$20,"D","E"))))</f>
        <v>B</v>
      </c>
      <c r="S4586" s="75">
        <f t="shared" si="143"/>
        <v>0</v>
      </c>
    </row>
    <row r="4587" spans="1:19" ht="17.399999999999999" x14ac:dyDescent="0.3">
      <c r="A4587" s="39" t="s">
        <v>838</v>
      </c>
      <c r="B4587" s="39" t="s">
        <v>69</v>
      </c>
      <c r="C4587" s="39" t="s">
        <v>144</v>
      </c>
      <c r="D4587" s="39" t="s">
        <v>38</v>
      </c>
      <c r="E4587" s="70" t="s">
        <v>49</v>
      </c>
      <c r="F4587" s="70" t="s">
        <v>24</v>
      </c>
      <c r="G4587" s="78">
        <v>43807</v>
      </c>
      <c r="H4587" s="78">
        <v>45748</v>
      </c>
      <c r="I4587" s="69">
        <v>2655324.7000000002</v>
      </c>
      <c r="J4587" s="70">
        <v>0</v>
      </c>
      <c r="K4587" s="71">
        <v>1.034</v>
      </c>
      <c r="L4587" s="70">
        <v>0</v>
      </c>
      <c r="M4587" s="71">
        <v>0.67300000000000004</v>
      </c>
      <c r="N4587" s="72"/>
      <c r="O4587" s="73">
        <f>MIN(1,MAX(0,(1/(1+EXP(-(Assumptions!$B$5 + Assumptions!$B$6*$N4587))))*Assumptions!$B$3))</f>
        <v>3.9165722796764356E-2</v>
      </c>
      <c r="P4587" s="73">
        <f>VLOOKUP($F4587,Assumptions!$A$23:$B$27,2,FALSE)*Assumptions!$B$4</f>
        <v>0.2</v>
      </c>
      <c r="Q4587" s="74">
        <f t="shared" si="142"/>
        <v>20799.542227120299</v>
      </c>
      <c r="R4587" s="75" t="str">
        <f>IF($O4587&lt;Assumptions!$B$17,"A",IF($O4587&lt;Assumptions!$B$18,"B",IF($O4587&lt;Assumptions!$B$19,"C",IF($O4587&lt;Assumptions!$B$20,"D","E"))))</f>
        <v>B</v>
      </c>
      <c r="S4587" s="75">
        <f t="shared" si="143"/>
        <v>0</v>
      </c>
    </row>
    <row r="4588" spans="1:19" ht="17.399999999999999" x14ac:dyDescent="0.3">
      <c r="A4588" s="39" t="s">
        <v>838</v>
      </c>
      <c r="B4588" s="39" t="s">
        <v>69</v>
      </c>
      <c r="C4588" s="39" t="s">
        <v>144</v>
      </c>
      <c r="D4588" s="39" t="s">
        <v>38</v>
      </c>
      <c r="E4588" s="70" t="s">
        <v>49</v>
      </c>
      <c r="F4588" s="70" t="s">
        <v>24</v>
      </c>
      <c r="G4588" s="78">
        <v>43807</v>
      </c>
      <c r="H4588" s="78">
        <v>45778</v>
      </c>
      <c r="I4588" s="69">
        <v>2587131.64</v>
      </c>
      <c r="J4588" s="70">
        <v>0</v>
      </c>
      <c r="K4588" s="71">
        <v>1.143</v>
      </c>
      <c r="L4588" s="70">
        <v>0</v>
      </c>
      <c r="M4588" s="71">
        <v>0.67300000000000004</v>
      </c>
      <c r="N4588" s="72"/>
      <c r="O4588" s="73">
        <f>MIN(1,MAX(0,(1/(1+EXP(-(Assumptions!$B$5 + Assumptions!$B$6*$N4588))))*Assumptions!$B$3))</f>
        <v>3.9165722796764356E-2</v>
      </c>
      <c r="P4588" s="73">
        <f>VLOOKUP($F4588,Assumptions!$A$23:$B$27,2,FALSE)*Assumptions!$B$4</f>
        <v>0.2</v>
      </c>
      <c r="Q4588" s="74">
        <f t="shared" si="142"/>
        <v>20265.376130195673</v>
      </c>
      <c r="R4588" s="75" t="str">
        <f>IF($O4588&lt;Assumptions!$B$17,"A",IF($O4588&lt;Assumptions!$B$18,"B",IF($O4588&lt;Assumptions!$B$19,"C",IF($O4588&lt;Assumptions!$B$20,"D","E"))))</f>
        <v>B</v>
      </c>
      <c r="S4588" s="75">
        <f t="shared" si="143"/>
        <v>0</v>
      </c>
    </row>
    <row r="4589" spans="1:19" ht="17.399999999999999" x14ac:dyDescent="0.3">
      <c r="A4589" s="39" t="s">
        <v>838</v>
      </c>
      <c r="B4589" s="39" t="s">
        <v>69</v>
      </c>
      <c r="C4589" s="39" t="s">
        <v>144</v>
      </c>
      <c r="D4589" s="39" t="s">
        <v>38</v>
      </c>
      <c r="E4589" s="70" t="s">
        <v>49</v>
      </c>
      <c r="F4589" s="70" t="s">
        <v>24</v>
      </c>
      <c r="G4589" s="78">
        <v>43807</v>
      </c>
      <c r="H4589" s="78">
        <v>45809</v>
      </c>
      <c r="I4589" s="69">
        <v>2523856.7599999998</v>
      </c>
      <c r="J4589" s="70">
        <v>0</v>
      </c>
      <c r="K4589" s="71">
        <v>1.1399999999999999</v>
      </c>
      <c r="L4589" s="70">
        <v>0</v>
      </c>
      <c r="M4589" s="71">
        <v>0.67300000000000004</v>
      </c>
      <c r="N4589" s="72"/>
      <c r="O4589" s="73">
        <f>MIN(1,MAX(0,(1/(1+EXP(-(Assumptions!$B$5 + Assumptions!$B$6*$N4589))))*Assumptions!$B$3))</f>
        <v>3.9165722796764356E-2</v>
      </c>
      <c r="P4589" s="73">
        <f>VLOOKUP($F4589,Assumptions!$A$23:$B$27,2,FALSE)*Assumptions!$B$4</f>
        <v>0.2</v>
      </c>
      <c r="Q4589" s="74">
        <f t="shared" si="142"/>
        <v>19769.734848179964</v>
      </c>
      <c r="R4589" s="75" t="str">
        <f>IF($O4589&lt;Assumptions!$B$17,"A",IF($O4589&lt;Assumptions!$B$18,"B",IF($O4589&lt;Assumptions!$B$19,"C",IF($O4589&lt;Assumptions!$B$20,"D","E"))))</f>
        <v>B</v>
      </c>
      <c r="S4589" s="75">
        <f t="shared" si="143"/>
        <v>0</v>
      </c>
    </row>
    <row r="4590" spans="1:19" ht="17.399999999999999" x14ac:dyDescent="0.3">
      <c r="A4590" s="39" t="s">
        <v>838</v>
      </c>
      <c r="B4590" s="39" t="s">
        <v>69</v>
      </c>
      <c r="C4590" s="39" t="s">
        <v>144</v>
      </c>
      <c r="D4590" s="39" t="s">
        <v>38</v>
      </c>
      <c r="E4590" s="70" t="s">
        <v>49</v>
      </c>
      <c r="F4590" s="70" t="s">
        <v>24</v>
      </c>
      <c r="G4590" s="78">
        <v>43807</v>
      </c>
      <c r="H4590" s="78">
        <v>45839</v>
      </c>
      <c r="I4590" s="69">
        <v>2468276.4700000002</v>
      </c>
      <c r="J4590" s="70">
        <v>65</v>
      </c>
      <c r="K4590" s="71">
        <v>0.86899999999999999</v>
      </c>
      <c r="L4590" s="70">
        <v>0</v>
      </c>
      <c r="M4590" s="71">
        <v>0.67300000000000004</v>
      </c>
      <c r="N4590" s="72"/>
      <c r="O4590" s="73">
        <f>MIN(1,MAX(0,(1/(1+EXP(-(Assumptions!$B$5 + Assumptions!$B$6*$N4590))))*Assumptions!$B$3))</f>
        <v>3.9165722796764356E-2</v>
      </c>
      <c r="P4590" s="73">
        <f>VLOOKUP($F4590,Assumptions!$A$23:$B$27,2,FALSE)*Assumptions!$B$4</f>
        <v>0.2</v>
      </c>
      <c r="Q4590" s="74">
        <f t="shared" si="142"/>
        <v>19334.366401959211</v>
      </c>
      <c r="R4590" s="75" t="str">
        <f>IF($O4590&lt;Assumptions!$B$17,"A",IF($O4590&lt;Assumptions!$B$18,"B",IF($O4590&lt;Assumptions!$B$19,"C",IF($O4590&lt;Assumptions!$B$20,"D","E"))))</f>
        <v>B</v>
      </c>
      <c r="S4590" s="75">
        <f t="shared" si="143"/>
        <v>0</v>
      </c>
    </row>
    <row r="4591" spans="1:19" ht="17.399999999999999" x14ac:dyDescent="0.3">
      <c r="A4591" s="39" t="s">
        <v>838</v>
      </c>
      <c r="B4591" s="39" t="s">
        <v>69</v>
      </c>
      <c r="C4591" s="39" t="s">
        <v>144</v>
      </c>
      <c r="D4591" s="39" t="s">
        <v>38</v>
      </c>
      <c r="E4591" s="70" t="s">
        <v>49</v>
      </c>
      <c r="F4591" s="70" t="s">
        <v>24</v>
      </c>
      <c r="G4591" s="78">
        <v>43807</v>
      </c>
      <c r="H4591" s="78">
        <v>45870</v>
      </c>
      <c r="I4591" s="69">
        <v>2414091.42</v>
      </c>
      <c r="J4591" s="70">
        <v>0</v>
      </c>
      <c r="K4591" s="71">
        <v>1.0029999999999999</v>
      </c>
      <c r="L4591" s="70">
        <v>0</v>
      </c>
      <c r="M4591" s="71">
        <v>0.67300000000000004</v>
      </c>
      <c r="N4591" s="72"/>
      <c r="O4591" s="73">
        <f>MIN(1,MAX(0,(1/(1+EXP(-(Assumptions!$B$5 + Assumptions!$B$6*$N4591))))*Assumptions!$B$3))</f>
        <v>3.9165722796764356E-2</v>
      </c>
      <c r="P4591" s="73">
        <f>VLOOKUP($F4591,Assumptions!$A$23:$B$27,2,FALSE)*Assumptions!$B$4</f>
        <v>0.2</v>
      </c>
      <c r="Q4591" s="74">
        <f t="shared" si="142"/>
        <v>18909.927072353446</v>
      </c>
      <c r="R4591" s="75" t="str">
        <f>IF($O4591&lt;Assumptions!$B$17,"A",IF($O4591&lt;Assumptions!$B$18,"B",IF($O4591&lt;Assumptions!$B$19,"C",IF($O4591&lt;Assumptions!$B$20,"D","E"))))</f>
        <v>B</v>
      </c>
      <c r="S4591" s="75">
        <f t="shared" si="143"/>
        <v>0</v>
      </c>
    </row>
    <row r="4592" spans="1:19" ht="17.399999999999999" x14ac:dyDescent="0.3">
      <c r="A4592" s="39" t="s">
        <v>838</v>
      </c>
      <c r="B4592" s="39" t="s">
        <v>69</v>
      </c>
      <c r="C4592" s="39" t="s">
        <v>144</v>
      </c>
      <c r="D4592" s="39" t="s">
        <v>38</v>
      </c>
      <c r="E4592" s="70" t="s">
        <v>49</v>
      </c>
      <c r="F4592" s="70" t="s">
        <v>24</v>
      </c>
      <c r="G4592" s="78">
        <v>43807</v>
      </c>
      <c r="H4592" s="78">
        <v>45901</v>
      </c>
      <c r="I4592" s="69">
        <v>2349401.54</v>
      </c>
      <c r="J4592" s="70">
        <v>95</v>
      </c>
      <c r="K4592" s="71">
        <v>0.312</v>
      </c>
      <c r="L4592" s="70">
        <v>1</v>
      </c>
      <c r="M4592" s="71">
        <v>0.67300000000000004</v>
      </c>
      <c r="N4592" s="72"/>
      <c r="O4592" s="73">
        <f>MIN(1,MAX(0,(1/(1+EXP(-(Assumptions!$B$5 + Assumptions!$B$6*$N4592))))*Assumptions!$B$3))</f>
        <v>3.9165722796764356E-2</v>
      </c>
      <c r="P4592" s="73">
        <f>VLOOKUP($F4592,Assumptions!$A$23:$B$27,2,FALSE)*Assumptions!$B$4</f>
        <v>0.2</v>
      </c>
      <c r="Q4592" s="74">
        <f t="shared" si="142"/>
        <v>18403.201890786258</v>
      </c>
      <c r="R4592" s="75" t="str">
        <f>IF($O4592&lt;Assumptions!$B$17,"A",IF($O4592&lt;Assumptions!$B$18,"B",IF($O4592&lt;Assumptions!$B$19,"C",IF($O4592&lt;Assumptions!$B$20,"D","E"))))</f>
        <v>B</v>
      </c>
      <c r="S4592" s="75">
        <f t="shared" si="143"/>
        <v>0</v>
      </c>
    </row>
    <row r="4593" spans="1:19" ht="17.399999999999999" x14ac:dyDescent="0.3">
      <c r="A4593" s="39" t="s">
        <v>838</v>
      </c>
      <c r="B4593" s="39" t="s">
        <v>69</v>
      </c>
      <c r="C4593" s="39" t="s">
        <v>144</v>
      </c>
      <c r="D4593" s="39" t="s">
        <v>38</v>
      </c>
      <c r="E4593" s="70" t="s">
        <v>49</v>
      </c>
      <c r="F4593" s="70" t="s">
        <v>24</v>
      </c>
      <c r="G4593" s="78">
        <v>43807</v>
      </c>
      <c r="H4593" s="78">
        <v>45931</v>
      </c>
      <c r="I4593" s="69">
        <v>2295364.64</v>
      </c>
      <c r="J4593" s="70">
        <v>0</v>
      </c>
      <c r="K4593" s="71">
        <v>0.95899999999999996</v>
      </c>
      <c r="L4593" s="70">
        <v>1</v>
      </c>
      <c r="M4593" s="71">
        <v>0.67300000000000004</v>
      </c>
      <c r="N4593" s="72"/>
      <c r="O4593" s="73">
        <f>MIN(1,MAX(0,(1/(1+EXP(-(Assumptions!$B$5 + Assumptions!$B$6*$N4593))))*Assumptions!$B$3))</f>
        <v>3.9165722796764356E-2</v>
      </c>
      <c r="P4593" s="73">
        <f>VLOOKUP($F4593,Assumptions!$A$23:$B$27,2,FALSE)*Assumptions!$B$4</f>
        <v>0.2</v>
      </c>
      <c r="Q4593" s="74">
        <f t="shared" si="142"/>
        <v>17979.923041546961</v>
      </c>
      <c r="R4593" s="75" t="str">
        <f>IF($O4593&lt;Assumptions!$B$17,"A",IF($O4593&lt;Assumptions!$B$18,"B",IF($O4593&lt;Assumptions!$B$19,"C",IF($O4593&lt;Assumptions!$B$20,"D","E"))))</f>
        <v>B</v>
      </c>
      <c r="S4593" s="75">
        <f t="shared" si="143"/>
        <v>0</v>
      </c>
    </row>
    <row r="4594" spans="1:19" ht="17.399999999999999" x14ac:dyDescent="0.3">
      <c r="A4594" s="39" t="s">
        <v>838</v>
      </c>
      <c r="B4594" s="39" t="s">
        <v>69</v>
      </c>
      <c r="C4594" s="39" t="s">
        <v>144</v>
      </c>
      <c r="D4594" s="39" t="s">
        <v>38</v>
      </c>
      <c r="E4594" s="70" t="s">
        <v>49</v>
      </c>
      <c r="F4594" s="70" t="s">
        <v>24</v>
      </c>
      <c r="G4594" s="78">
        <v>43807</v>
      </c>
      <c r="H4594" s="78">
        <v>45962</v>
      </c>
      <c r="I4594" s="69">
        <v>2246044.63</v>
      </c>
      <c r="J4594" s="70">
        <v>0</v>
      </c>
      <c r="K4594" s="71">
        <v>1.079</v>
      </c>
      <c r="L4594" s="70">
        <v>1</v>
      </c>
      <c r="M4594" s="71">
        <v>0.67300000000000004</v>
      </c>
      <c r="N4594" s="72"/>
      <c r="O4594" s="73">
        <f>MIN(1,MAX(0,(1/(1+EXP(-(Assumptions!$B$5 + Assumptions!$B$6*$N4594))))*Assumptions!$B$3))</f>
        <v>3.9165722796764356E-2</v>
      </c>
      <c r="P4594" s="73">
        <f>VLOOKUP($F4594,Assumptions!$A$23:$B$27,2,FALSE)*Assumptions!$B$4</f>
        <v>0.2</v>
      </c>
      <c r="Q4594" s="74">
        <f t="shared" si="142"/>
        <v>17593.592273548231</v>
      </c>
      <c r="R4594" s="75" t="str">
        <f>IF($O4594&lt;Assumptions!$B$17,"A",IF($O4594&lt;Assumptions!$B$18,"B",IF($O4594&lt;Assumptions!$B$19,"C",IF($O4594&lt;Assumptions!$B$20,"D","E"))))</f>
        <v>B</v>
      </c>
      <c r="S4594" s="75">
        <f t="shared" si="143"/>
        <v>0</v>
      </c>
    </row>
    <row r="4595" spans="1:19" ht="17.399999999999999" x14ac:dyDescent="0.3">
      <c r="A4595" s="39" t="s">
        <v>838</v>
      </c>
      <c r="B4595" s="39" t="s">
        <v>69</v>
      </c>
      <c r="C4595" s="39" t="s">
        <v>144</v>
      </c>
      <c r="D4595" s="39" t="s">
        <v>38</v>
      </c>
      <c r="E4595" s="70" t="s">
        <v>49</v>
      </c>
      <c r="F4595" s="70" t="s">
        <v>24</v>
      </c>
      <c r="G4595" s="78">
        <v>43807</v>
      </c>
      <c r="H4595" s="78">
        <v>45992</v>
      </c>
      <c r="I4595" s="69">
        <v>2194998.88</v>
      </c>
      <c r="J4595" s="70">
        <v>35</v>
      </c>
      <c r="K4595" s="71">
        <v>0.56499999999999995</v>
      </c>
      <c r="L4595" s="70">
        <v>1</v>
      </c>
      <c r="M4595" s="71">
        <v>0.67300000000000004</v>
      </c>
      <c r="N4595" s="72"/>
      <c r="O4595" s="73">
        <f>MIN(1,MAX(0,(1/(1+EXP(-(Assumptions!$B$5 + Assumptions!$B$6*$N4595))))*Assumptions!$B$3))</f>
        <v>3.9165722796764356E-2</v>
      </c>
      <c r="P4595" s="73">
        <f>VLOOKUP($F4595,Assumptions!$A$23:$B$27,2,FALSE)*Assumptions!$B$4</f>
        <v>0.2</v>
      </c>
      <c r="Q4595" s="74">
        <f t="shared" si="142"/>
        <v>17193.743534657646</v>
      </c>
      <c r="R4595" s="75" t="str">
        <f>IF($O4595&lt;Assumptions!$B$17,"A",IF($O4595&lt;Assumptions!$B$18,"B",IF($O4595&lt;Assumptions!$B$19,"C",IF($O4595&lt;Assumptions!$B$20,"D","E"))))</f>
        <v>B</v>
      </c>
      <c r="S4595" s="75">
        <f t="shared" si="143"/>
        <v>0</v>
      </c>
    </row>
    <row r="4596" spans="1:19" ht="17.399999999999999" x14ac:dyDescent="0.3">
      <c r="A4596" s="39" t="s">
        <v>839</v>
      </c>
      <c r="B4596" s="39" t="s">
        <v>84</v>
      </c>
      <c r="C4596" s="39" t="s">
        <v>135</v>
      </c>
      <c r="D4596" s="39" t="s">
        <v>42</v>
      </c>
      <c r="E4596" s="70" t="s">
        <v>35</v>
      </c>
      <c r="F4596" s="70" t="s">
        <v>24</v>
      </c>
      <c r="G4596" s="78">
        <v>45476</v>
      </c>
      <c r="H4596" s="78">
        <v>45658</v>
      </c>
      <c r="I4596" s="69">
        <v>523345.61</v>
      </c>
      <c r="J4596" s="70">
        <v>15</v>
      </c>
      <c r="K4596" s="71">
        <v>1.1379999999999999</v>
      </c>
      <c r="L4596" s="70">
        <v>0</v>
      </c>
      <c r="M4596" s="71">
        <v>0.80900000000000005</v>
      </c>
      <c r="N4596" s="72"/>
      <c r="O4596" s="73">
        <f>MIN(1,MAX(0,(1/(1+EXP(-(Assumptions!$B$5 + Assumptions!$B$6*$N4596))))*Assumptions!$B$3))</f>
        <v>3.9165722796764356E-2</v>
      </c>
      <c r="P4596" s="73">
        <f>VLOOKUP($F4596,Assumptions!$A$23:$B$27,2,FALSE)*Assumptions!$B$4</f>
        <v>0.2</v>
      </c>
      <c r="Q4596" s="74">
        <f t="shared" si="142"/>
        <v>4099.4418176327099</v>
      </c>
      <c r="R4596" s="75" t="str">
        <f>IF($O4596&lt;Assumptions!$B$17,"A",IF($O4596&lt;Assumptions!$B$18,"B",IF($O4596&lt;Assumptions!$B$19,"C",IF($O4596&lt;Assumptions!$B$20,"D","E"))))</f>
        <v>B</v>
      </c>
      <c r="S4596" s="75">
        <f t="shared" si="143"/>
        <v>0</v>
      </c>
    </row>
    <row r="4597" spans="1:19" ht="17.399999999999999" x14ac:dyDescent="0.3">
      <c r="A4597" s="39" t="s">
        <v>839</v>
      </c>
      <c r="B4597" s="39" t="s">
        <v>84</v>
      </c>
      <c r="C4597" s="39" t="s">
        <v>135</v>
      </c>
      <c r="D4597" s="39" t="s">
        <v>42</v>
      </c>
      <c r="E4597" s="70" t="s">
        <v>35</v>
      </c>
      <c r="F4597" s="70" t="s">
        <v>24</v>
      </c>
      <c r="G4597" s="78">
        <v>45476</v>
      </c>
      <c r="H4597" s="78">
        <v>45689</v>
      </c>
      <c r="I4597" s="69">
        <v>508414.78</v>
      </c>
      <c r="J4597" s="70">
        <v>15</v>
      </c>
      <c r="K4597" s="71">
        <v>0.99</v>
      </c>
      <c r="L4597" s="70">
        <v>0</v>
      </c>
      <c r="M4597" s="71">
        <v>0.80900000000000005</v>
      </c>
      <c r="N4597" s="72"/>
      <c r="O4597" s="73">
        <f>MIN(1,MAX(0,(1/(1+EXP(-(Assumptions!$B$5 + Assumptions!$B$6*$N4597))))*Assumptions!$B$3))</f>
        <v>3.9165722796764356E-2</v>
      </c>
      <c r="P4597" s="73">
        <f>VLOOKUP($F4597,Assumptions!$A$23:$B$27,2,FALSE)*Assumptions!$B$4</f>
        <v>0.2</v>
      </c>
      <c r="Q4597" s="74">
        <f t="shared" si="142"/>
        <v>3982.4864678515873</v>
      </c>
      <c r="R4597" s="75" t="str">
        <f>IF($O4597&lt;Assumptions!$B$17,"A",IF($O4597&lt;Assumptions!$B$18,"B",IF($O4597&lt;Assumptions!$B$19,"C",IF($O4597&lt;Assumptions!$B$20,"D","E"))))</f>
        <v>B</v>
      </c>
      <c r="S4597" s="75">
        <f t="shared" si="143"/>
        <v>0</v>
      </c>
    </row>
    <row r="4598" spans="1:19" ht="17.399999999999999" x14ac:dyDescent="0.3">
      <c r="A4598" s="39" t="s">
        <v>839</v>
      </c>
      <c r="B4598" s="39" t="s">
        <v>84</v>
      </c>
      <c r="C4598" s="39" t="s">
        <v>135</v>
      </c>
      <c r="D4598" s="39" t="s">
        <v>42</v>
      </c>
      <c r="E4598" s="70" t="s">
        <v>35</v>
      </c>
      <c r="F4598" s="70" t="s">
        <v>24</v>
      </c>
      <c r="G4598" s="78">
        <v>45476</v>
      </c>
      <c r="H4598" s="78">
        <v>45717</v>
      </c>
      <c r="I4598" s="69">
        <v>494833.5</v>
      </c>
      <c r="J4598" s="70">
        <v>0</v>
      </c>
      <c r="K4598" s="71">
        <v>1.093</v>
      </c>
      <c r="L4598" s="70">
        <v>0</v>
      </c>
      <c r="M4598" s="71">
        <v>0.80900000000000005</v>
      </c>
      <c r="N4598" s="72"/>
      <c r="O4598" s="73">
        <f>MIN(1,MAX(0,(1/(1+EXP(-(Assumptions!$B$5 + Assumptions!$B$6*$N4598))))*Assumptions!$B$3))</f>
        <v>3.9165722796764356E-2</v>
      </c>
      <c r="P4598" s="73">
        <f>VLOOKUP($F4598,Assumptions!$A$23:$B$27,2,FALSE)*Assumptions!$B$4</f>
        <v>0.2</v>
      </c>
      <c r="Q4598" s="74">
        <f t="shared" si="142"/>
        <v>3876.1023383105394</v>
      </c>
      <c r="R4598" s="75" t="str">
        <f>IF($O4598&lt;Assumptions!$B$17,"A",IF($O4598&lt;Assumptions!$B$18,"B",IF($O4598&lt;Assumptions!$B$19,"C",IF($O4598&lt;Assumptions!$B$20,"D","E"))))</f>
        <v>B</v>
      </c>
      <c r="S4598" s="75">
        <f t="shared" si="143"/>
        <v>0</v>
      </c>
    </row>
    <row r="4599" spans="1:19" ht="17.399999999999999" x14ac:dyDescent="0.3">
      <c r="A4599" s="39" t="s">
        <v>839</v>
      </c>
      <c r="B4599" s="39" t="s">
        <v>84</v>
      </c>
      <c r="C4599" s="39" t="s">
        <v>135</v>
      </c>
      <c r="D4599" s="39" t="s">
        <v>42</v>
      </c>
      <c r="E4599" s="70" t="s">
        <v>35</v>
      </c>
      <c r="F4599" s="70" t="s">
        <v>24</v>
      </c>
      <c r="G4599" s="78">
        <v>45476</v>
      </c>
      <c r="H4599" s="78">
        <v>45748</v>
      </c>
      <c r="I4599" s="69">
        <v>479024.07</v>
      </c>
      <c r="J4599" s="70">
        <v>65</v>
      </c>
      <c r="K4599" s="71">
        <v>0.81200000000000006</v>
      </c>
      <c r="L4599" s="70">
        <v>0</v>
      </c>
      <c r="M4599" s="71">
        <v>0.80900000000000005</v>
      </c>
      <c r="N4599" s="72"/>
      <c r="O4599" s="73">
        <f>MIN(1,MAX(0,(1/(1+EXP(-(Assumptions!$B$5 + Assumptions!$B$6*$N4599))))*Assumptions!$B$3))</f>
        <v>3.9165722796764356E-2</v>
      </c>
      <c r="P4599" s="73">
        <f>VLOOKUP($F4599,Assumptions!$A$23:$B$27,2,FALSE)*Assumptions!$B$4</f>
        <v>0.2</v>
      </c>
      <c r="Q4599" s="74">
        <f t="shared" si="142"/>
        <v>3752.2647877195691</v>
      </c>
      <c r="R4599" s="75" t="str">
        <f>IF($O4599&lt;Assumptions!$B$17,"A",IF($O4599&lt;Assumptions!$B$18,"B",IF($O4599&lt;Assumptions!$B$19,"C",IF($O4599&lt;Assumptions!$B$20,"D","E"))))</f>
        <v>B</v>
      </c>
      <c r="S4599" s="75">
        <f t="shared" si="143"/>
        <v>0</v>
      </c>
    </row>
    <row r="4600" spans="1:19" ht="17.399999999999999" x14ac:dyDescent="0.3">
      <c r="A4600" s="39" t="s">
        <v>839</v>
      </c>
      <c r="B4600" s="39" t="s">
        <v>84</v>
      </c>
      <c r="C4600" s="39" t="s">
        <v>135</v>
      </c>
      <c r="D4600" s="39" t="s">
        <v>42</v>
      </c>
      <c r="E4600" s="70" t="s">
        <v>35</v>
      </c>
      <c r="F4600" s="70" t="s">
        <v>24</v>
      </c>
      <c r="G4600" s="78">
        <v>45476</v>
      </c>
      <c r="H4600" s="78">
        <v>45778</v>
      </c>
      <c r="I4600" s="69">
        <v>479024.07</v>
      </c>
      <c r="J4600" s="70">
        <v>220</v>
      </c>
      <c r="K4600" s="71">
        <v>0.192</v>
      </c>
      <c r="L4600" s="70">
        <v>0</v>
      </c>
      <c r="M4600" s="71">
        <v>0.80900000000000005</v>
      </c>
      <c r="N4600" s="72"/>
      <c r="O4600" s="73">
        <f>MIN(1,MAX(0,(1/(1+EXP(-(Assumptions!$B$5 + Assumptions!$B$6*$N4600))))*Assumptions!$B$3))</f>
        <v>3.9165722796764356E-2</v>
      </c>
      <c r="P4600" s="73">
        <f>VLOOKUP($F4600,Assumptions!$A$23:$B$27,2,FALSE)*Assumptions!$B$4</f>
        <v>0.2</v>
      </c>
      <c r="Q4600" s="74">
        <f t="shared" si="142"/>
        <v>3752.2647877195691</v>
      </c>
      <c r="R4600" s="75" t="str">
        <f>IF($O4600&lt;Assumptions!$B$17,"A",IF($O4600&lt;Assumptions!$B$18,"B",IF($O4600&lt;Assumptions!$B$19,"C",IF($O4600&lt;Assumptions!$B$20,"D","E"))))</f>
        <v>B</v>
      </c>
      <c r="S4600" s="75">
        <f t="shared" si="143"/>
        <v>1</v>
      </c>
    </row>
    <row r="4601" spans="1:19" ht="17.399999999999999" x14ac:dyDescent="0.3">
      <c r="A4601" s="39" t="s">
        <v>839</v>
      </c>
      <c r="B4601" s="39" t="s">
        <v>84</v>
      </c>
      <c r="C4601" s="39" t="s">
        <v>135</v>
      </c>
      <c r="D4601" s="39" t="s">
        <v>42</v>
      </c>
      <c r="E4601" s="70" t="s">
        <v>35</v>
      </c>
      <c r="F4601" s="70" t="s">
        <v>24</v>
      </c>
      <c r="G4601" s="78">
        <v>45476</v>
      </c>
      <c r="H4601" s="78">
        <v>45809</v>
      </c>
      <c r="I4601" s="69">
        <v>479024.07</v>
      </c>
      <c r="J4601" s="70">
        <v>999</v>
      </c>
      <c r="K4601" s="71">
        <v>0.154</v>
      </c>
      <c r="L4601" s="70">
        <v>0</v>
      </c>
      <c r="M4601" s="71">
        <v>0.80900000000000005</v>
      </c>
      <c r="N4601" s="72"/>
      <c r="O4601" s="73">
        <f>MIN(1,MAX(0,(1/(1+EXP(-(Assumptions!$B$5 + Assumptions!$B$6*$N4601))))*Assumptions!$B$3))</f>
        <v>3.9165722796764356E-2</v>
      </c>
      <c r="P4601" s="73">
        <f>VLOOKUP($F4601,Assumptions!$A$23:$B$27,2,FALSE)*Assumptions!$B$4</f>
        <v>0.2</v>
      </c>
      <c r="Q4601" s="74">
        <f t="shared" si="142"/>
        <v>3752.2647877195691</v>
      </c>
      <c r="R4601" s="75" t="str">
        <f>IF($O4601&lt;Assumptions!$B$17,"A",IF($O4601&lt;Assumptions!$B$18,"B",IF($O4601&lt;Assumptions!$B$19,"C",IF($O4601&lt;Assumptions!$B$20,"D","E"))))</f>
        <v>B</v>
      </c>
      <c r="S4601" s="75">
        <f t="shared" si="143"/>
        <v>1</v>
      </c>
    </row>
    <row r="4602" spans="1:19" ht="17.399999999999999" x14ac:dyDescent="0.3">
      <c r="A4602" s="39" t="s">
        <v>839</v>
      </c>
      <c r="B4602" s="39" t="s">
        <v>84</v>
      </c>
      <c r="C4602" s="39" t="s">
        <v>135</v>
      </c>
      <c r="D4602" s="39" t="s">
        <v>42</v>
      </c>
      <c r="E4602" s="70" t="s">
        <v>35</v>
      </c>
      <c r="F4602" s="70" t="s">
        <v>24</v>
      </c>
      <c r="G4602" s="78">
        <v>45476</v>
      </c>
      <c r="H4602" s="78">
        <v>45839</v>
      </c>
      <c r="I4602" s="69">
        <v>479024.07</v>
      </c>
      <c r="J4602" s="70">
        <v>999</v>
      </c>
      <c r="K4602" s="71">
        <v>0.11600000000000001</v>
      </c>
      <c r="L4602" s="70">
        <v>0</v>
      </c>
      <c r="M4602" s="71">
        <v>0.80900000000000005</v>
      </c>
      <c r="N4602" s="72"/>
      <c r="O4602" s="73">
        <f>MIN(1,MAX(0,(1/(1+EXP(-(Assumptions!$B$5 + Assumptions!$B$6*$N4602))))*Assumptions!$B$3))</f>
        <v>3.9165722796764356E-2</v>
      </c>
      <c r="P4602" s="73">
        <f>VLOOKUP($F4602,Assumptions!$A$23:$B$27,2,FALSE)*Assumptions!$B$4</f>
        <v>0.2</v>
      </c>
      <c r="Q4602" s="74">
        <f t="shared" si="142"/>
        <v>3752.2647877195691</v>
      </c>
      <c r="R4602" s="75" t="str">
        <f>IF($O4602&lt;Assumptions!$B$17,"A",IF($O4602&lt;Assumptions!$B$18,"B",IF($O4602&lt;Assumptions!$B$19,"C",IF($O4602&lt;Assumptions!$B$20,"D","E"))))</f>
        <v>B</v>
      </c>
      <c r="S4602" s="75">
        <f t="shared" si="143"/>
        <v>1</v>
      </c>
    </row>
    <row r="4603" spans="1:19" ht="17.399999999999999" x14ac:dyDescent="0.3">
      <c r="A4603" s="39" t="s">
        <v>839</v>
      </c>
      <c r="B4603" s="39" t="s">
        <v>84</v>
      </c>
      <c r="C4603" s="39" t="s">
        <v>135</v>
      </c>
      <c r="D4603" s="39" t="s">
        <v>42</v>
      </c>
      <c r="E4603" s="70" t="s">
        <v>35</v>
      </c>
      <c r="F4603" s="70" t="s">
        <v>24</v>
      </c>
      <c r="G4603" s="78">
        <v>45476</v>
      </c>
      <c r="H4603" s="78">
        <v>45870</v>
      </c>
      <c r="I4603" s="69">
        <v>479024.07</v>
      </c>
      <c r="J4603" s="70">
        <v>999</v>
      </c>
      <c r="K4603" s="71">
        <v>0.19400000000000001</v>
      </c>
      <c r="L4603" s="70">
        <v>0</v>
      </c>
      <c r="M4603" s="71">
        <v>0.80900000000000005</v>
      </c>
      <c r="N4603" s="72"/>
      <c r="O4603" s="73">
        <f>MIN(1,MAX(0,(1/(1+EXP(-(Assumptions!$B$5 + Assumptions!$B$6*$N4603))))*Assumptions!$B$3))</f>
        <v>3.9165722796764356E-2</v>
      </c>
      <c r="P4603" s="73">
        <f>VLOOKUP($F4603,Assumptions!$A$23:$B$27,2,FALSE)*Assumptions!$B$4</f>
        <v>0.2</v>
      </c>
      <c r="Q4603" s="74">
        <f t="shared" si="142"/>
        <v>3752.2647877195691</v>
      </c>
      <c r="R4603" s="75" t="str">
        <f>IF($O4603&lt;Assumptions!$B$17,"A",IF($O4603&lt;Assumptions!$B$18,"B",IF($O4603&lt;Assumptions!$B$19,"C",IF($O4603&lt;Assumptions!$B$20,"D","E"))))</f>
        <v>B</v>
      </c>
      <c r="S4603" s="75">
        <f t="shared" si="143"/>
        <v>1</v>
      </c>
    </row>
    <row r="4604" spans="1:19" ht="17.399999999999999" x14ac:dyDescent="0.3">
      <c r="A4604" s="39" t="s">
        <v>839</v>
      </c>
      <c r="B4604" s="39" t="s">
        <v>84</v>
      </c>
      <c r="C4604" s="39" t="s">
        <v>135</v>
      </c>
      <c r="D4604" s="39" t="s">
        <v>42</v>
      </c>
      <c r="E4604" s="70" t="s">
        <v>35</v>
      </c>
      <c r="F4604" s="70" t="s">
        <v>24</v>
      </c>
      <c r="G4604" s="78">
        <v>45476</v>
      </c>
      <c r="H4604" s="78">
        <v>45901</v>
      </c>
      <c r="I4604" s="69">
        <v>479024.07</v>
      </c>
      <c r="J4604" s="70">
        <v>999</v>
      </c>
      <c r="K4604" s="71">
        <v>0.17599999999999999</v>
      </c>
      <c r="L4604" s="70">
        <v>0</v>
      </c>
      <c r="M4604" s="71">
        <v>0.80900000000000005</v>
      </c>
      <c r="N4604" s="72"/>
      <c r="O4604" s="73">
        <f>MIN(1,MAX(0,(1/(1+EXP(-(Assumptions!$B$5 + Assumptions!$B$6*$N4604))))*Assumptions!$B$3))</f>
        <v>3.9165722796764356E-2</v>
      </c>
      <c r="P4604" s="73">
        <f>VLOOKUP($F4604,Assumptions!$A$23:$B$27,2,FALSE)*Assumptions!$B$4</f>
        <v>0.2</v>
      </c>
      <c r="Q4604" s="74">
        <f t="shared" si="142"/>
        <v>3752.2647877195691</v>
      </c>
      <c r="R4604" s="75" t="str">
        <f>IF($O4604&lt;Assumptions!$B$17,"A",IF($O4604&lt;Assumptions!$B$18,"B",IF($O4604&lt;Assumptions!$B$19,"C",IF($O4604&lt;Assumptions!$B$20,"D","E"))))</f>
        <v>B</v>
      </c>
      <c r="S4604" s="75">
        <f t="shared" si="143"/>
        <v>1</v>
      </c>
    </row>
    <row r="4605" spans="1:19" ht="17.399999999999999" x14ac:dyDescent="0.3">
      <c r="A4605" s="39" t="s">
        <v>839</v>
      </c>
      <c r="B4605" s="39" t="s">
        <v>84</v>
      </c>
      <c r="C4605" s="39" t="s">
        <v>135</v>
      </c>
      <c r="D4605" s="39" t="s">
        <v>42</v>
      </c>
      <c r="E4605" s="70" t="s">
        <v>35</v>
      </c>
      <c r="F4605" s="70" t="s">
        <v>24</v>
      </c>
      <c r="G4605" s="78">
        <v>45476</v>
      </c>
      <c r="H4605" s="78">
        <v>45931</v>
      </c>
      <c r="I4605" s="69">
        <v>479024.07</v>
      </c>
      <c r="J4605" s="70">
        <v>999</v>
      </c>
      <c r="K4605" s="71">
        <v>0.13200000000000001</v>
      </c>
      <c r="L4605" s="70">
        <v>0</v>
      </c>
      <c r="M4605" s="71">
        <v>0.80900000000000005</v>
      </c>
      <c r="N4605" s="72"/>
      <c r="O4605" s="73">
        <f>MIN(1,MAX(0,(1/(1+EXP(-(Assumptions!$B$5 + Assumptions!$B$6*$N4605))))*Assumptions!$B$3))</f>
        <v>3.9165722796764356E-2</v>
      </c>
      <c r="P4605" s="73">
        <f>VLOOKUP($F4605,Assumptions!$A$23:$B$27,2,FALSE)*Assumptions!$B$4</f>
        <v>0.2</v>
      </c>
      <c r="Q4605" s="74">
        <f t="shared" si="142"/>
        <v>3752.2647877195691</v>
      </c>
      <c r="R4605" s="75" t="str">
        <f>IF($O4605&lt;Assumptions!$B$17,"A",IF($O4605&lt;Assumptions!$B$18,"B",IF($O4605&lt;Assumptions!$B$19,"C",IF($O4605&lt;Assumptions!$B$20,"D","E"))))</f>
        <v>B</v>
      </c>
      <c r="S4605" s="75">
        <f t="shared" si="143"/>
        <v>1</v>
      </c>
    </row>
    <row r="4606" spans="1:19" ht="17.399999999999999" x14ac:dyDescent="0.3">
      <c r="A4606" s="39" t="s">
        <v>839</v>
      </c>
      <c r="B4606" s="39" t="s">
        <v>84</v>
      </c>
      <c r="C4606" s="39" t="s">
        <v>135</v>
      </c>
      <c r="D4606" s="39" t="s">
        <v>42</v>
      </c>
      <c r="E4606" s="70" t="s">
        <v>35</v>
      </c>
      <c r="F4606" s="70" t="s">
        <v>24</v>
      </c>
      <c r="G4606" s="78">
        <v>45476</v>
      </c>
      <c r="H4606" s="78">
        <v>45962</v>
      </c>
      <c r="I4606" s="69">
        <v>479024.07</v>
      </c>
      <c r="J4606" s="70">
        <v>999</v>
      </c>
      <c r="K4606" s="71">
        <v>1.4999999999999999E-2</v>
      </c>
      <c r="L4606" s="70">
        <v>0</v>
      </c>
      <c r="M4606" s="71">
        <v>0.80900000000000005</v>
      </c>
      <c r="N4606" s="72"/>
      <c r="O4606" s="73">
        <f>MIN(1,MAX(0,(1/(1+EXP(-(Assumptions!$B$5 + Assumptions!$B$6*$N4606))))*Assumptions!$B$3))</f>
        <v>3.9165722796764356E-2</v>
      </c>
      <c r="P4606" s="73">
        <f>VLOOKUP($F4606,Assumptions!$A$23:$B$27,2,FALSE)*Assumptions!$B$4</f>
        <v>0.2</v>
      </c>
      <c r="Q4606" s="74">
        <f t="shared" si="142"/>
        <v>3752.2647877195691</v>
      </c>
      <c r="R4606" s="75" t="str">
        <f>IF($O4606&lt;Assumptions!$B$17,"A",IF($O4606&lt;Assumptions!$B$18,"B",IF($O4606&lt;Assumptions!$B$19,"C",IF($O4606&lt;Assumptions!$B$20,"D","E"))))</f>
        <v>B</v>
      </c>
      <c r="S4606" s="75">
        <f t="shared" si="143"/>
        <v>1</v>
      </c>
    </row>
    <row r="4607" spans="1:19" ht="17.399999999999999" x14ac:dyDescent="0.3">
      <c r="A4607" s="39" t="s">
        <v>839</v>
      </c>
      <c r="B4607" s="39" t="s">
        <v>84</v>
      </c>
      <c r="C4607" s="39" t="s">
        <v>135</v>
      </c>
      <c r="D4607" s="39" t="s">
        <v>42</v>
      </c>
      <c r="E4607" s="70" t="s">
        <v>35</v>
      </c>
      <c r="F4607" s="70" t="s">
        <v>24</v>
      </c>
      <c r="G4607" s="78">
        <v>45476</v>
      </c>
      <c r="H4607" s="78">
        <v>45992</v>
      </c>
      <c r="I4607" s="69">
        <v>479024.07</v>
      </c>
      <c r="J4607" s="70">
        <v>999</v>
      </c>
      <c r="K4607" s="71">
        <v>9.9000000000000005E-2</v>
      </c>
      <c r="L4607" s="70">
        <v>0</v>
      </c>
      <c r="M4607" s="71">
        <v>0.80900000000000005</v>
      </c>
      <c r="N4607" s="72"/>
      <c r="O4607" s="73">
        <f>MIN(1,MAX(0,(1/(1+EXP(-(Assumptions!$B$5 + Assumptions!$B$6*$N4607))))*Assumptions!$B$3))</f>
        <v>3.9165722796764356E-2</v>
      </c>
      <c r="P4607" s="73">
        <f>VLOOKUP($F4607,Assumptions!$A$23:$B$27,2,FALSE)*Assumptions!$B$4</f>
        <v>0.2</v>
      </c>
      <c r="Q4607" s="74">
        <f t="shared" si="142"/>
        <v>3752.2647877195691</v>
      </c>
      <c r="R4607" s="75" t="str">
        <f>IF($O4607&lt;Assumptions!$B$17,"A",IF($O4607&lt;Assumptions!$B$18,"B",IF($O4607&lt;Assumptions!$B$19,"C",IF($O4607&lt;Assumptions!$B$20,"D","E"))))</f>
        <v>B</v>
      </c>
      <c r="S4607" s="75">
        <f t="shared" si="143"/>
        <v>1</v>
      </c>
    </row>
    <row r="4608" spans="1:19" ht="17.399999999999999" x14ac:dyDescent="0.3">
      <c r="A4608" s="39" t="s">
        <v>841</v>
      </c>
      <c r="B4608" s="39" t="s">
        <v>74</v>
      </c>
      <c r="C4608" s="39" t="s">
        <v>135</v>
      </c>
      <c r="D4608" s="39" t="s">
        <v>48</v>
      </c>
      <c r="E4608" s="70" t="s">
        <v>39</v>
      </c>
      <c r="F4608" s="70" t="s">
        <v>28</v>
      </c>
      <c r="G4608" s="78">
        <v>44860</v>
      </c>
      <c r="H4608" s="78">
        <v>45658</v>
      </c>
      <c r="I4608" s="69">
        <v>491499.04</v>
      </c>
      <c r="J4608" s="70">
        <v>0</v>
      </c>
      <c r="K4608" s="71">
        <v>1.054</v>
      </c>
      <c r="L4608" s="70">
        <v>0</v>
      </c>
      <c r="M4608" s="71">
        <v>0.93899999999999995</v>
      </c>
      <c r="N4608" s="72"/>
      <c r="O4608" s="73">
        <f>MIN(1,MAX(0,(1/(1+EXP(-(Assumptions!$B$5 + Assumptions!$B$6*$N4608))))*Assumptions!$B$3))</f>
        <v>3.9165722796764356E-2</v>
      </c>
      <c r="P4608" s="73">
        <f>VLOOKUP($F4608,Assumptions!$A$23:$B$27,2,FALSE)*Assumptions!$B$4</f>
        <v>0.35</v>
      </c>
      <c r="Q4608" s="74">
        <f t="shared" si="142"/>
        <v>6737.4703044305279</v>
      </c>
      <c r="R4608" s="75" t="str">
        <f>IF($O4608&lt;Assumptions!$B$17,"A",IF($O4608&lt;Assumptions!$B$18,"B",IF($O4608&lt;Assumptions!$B$19,"C",IF($O4608&lt;Assumptions!$B$20,"D","E"))))</f>
        <v>B</v>
      </c>
      <c r="S4608" s="75">
        <f t="shared" si="143"/>
        <v>0</v>
      </c>
    </row>
    <row r="4609" spans="1:19" ht="17.399999999999999" x14ac:dyDescent="0.3">
      <c r="A4609" s="39" t="s">
        <v>841</v>
      </c>
      <c r="B4609" s="39" t="s">
        <v>74</v>
      </c>
      <c r="C4609" s="39" t="s">
        <v>135</v>
      </c>
      <c r="D4609" s="39" t="s">
        <v>48</v>
      </c>
      <c r="E4609" s="70" t="s">
        <v>39</v>
      </c>
      <c r="F4609" s="70" t="s">
        <v>28</v>
      </c>
      <c r="G4609" s="78">
        <v>44860</v>
      </c>
      <c r="H4609" s="78">
        <v>45689</v>
      </c>
      <c r="I4609" s="69">
        <v>478014.51</v>
      </c>
      <c r="J4609" s="70">
        <v>0</v>
      </c>
      <c r="K4609" s="71">
        <v>1.133</v>
      </c>
      <c r="L4609" s="70">
        <v>0</v>
      </c>
      <c r="M4609" s="71">
        <v>0.93899999999999995</v>
      </c>
      <c r="N4609" s="72"/>
      <c r="O4609" s="73">
        <f>MIN(1,MAX(0,(1/(1+EXP(-(Assumptions!$B$5 + Assumptions!$B$6*$N4609))))*Assumptions!$B$3))</f>
        <v>3.9165722796764356E-2</v>
      </c>
      <c r="P4609" s="73">
        <f>VLOOKUP($F4609,Assumptions!$A$23:$B$27,2,FALSE)*Assumptions!$B$4</f>
        <v>0.35</v>
      </c>
      <c r="Q4609" s="74">
        <f t="shared" ref="Q4609:Q4672" si="144">$I4609*$O4609*$P4609</f>
        <v>6552.6243270219002</v>
      </c>
      <c r="R4609" s="75" t="str">
        <f>IF($O4609&lt;Assumptions!$B$17,"A",IF($O4609&lt;Assumptions!$B$18,"B",IF($O4609&lt;Assumptions!$B$19,"C",IF($O4609&lt;Assumptions!$B$20,"D","E"))))</f>
        <v>B</v>
      </c>
      <c r="S4609" s="75">
        <f t="shared" ref="S4609:S4672" si="145">--($J4609&gt;=180)</f>
        <v>0</v>
      </c>
    </row>
    <row r="4610" spans="1:19" ht="17.399999999999999" x14ac:dyDescent="0.3">
      <c r="A4610" s="39" t="s">
        <v>841</v>
      </c>
      <c r="B4610" s="39" t="s">
        <v>74</v>
      </c>
      <c r="C4610" s="39" t="s">
        <v>135</v>
      </c>
      <c r="D4610" s="39" t="s">
        <v>48</v>
      </c>
      <c r="E4610" s="70" t="s">
        <v>39</v>
      </c>
      <c r="F4610" s="70" t="s">
        <v>28</v>
      </c>
      <c r="G4610" s="78">
        <v>44860</v>
      </c>
      <c r="H4610" s="78">
        <v>45717</v>
      </c>
      <c r="I4610" s="69">
        <v>478014.51</v>
      </c>
      <c r="J4610" s="70">
        <v>185</v>
      </c>
      <c r="K4610" s="71">
        <v>0.104</v>
      </c>
      <c r="L4610" s="70">
        <v>0</v>
      </c>
      <c r="M4610" s="71">
        <v>0.93899999999999995</v>
      </c>
      <c r="N4610" s="72"/>
      <c r="O4610" s="73">
        <f>MIN(1,MAX(0,(1/(1+EXP(-(Assumptions!$B$5 + Assumptions!$B$6*$N4610))))*Assumptions!$B$3))</f>
        <v>3.9165722796764356E-2</v>
      </c>
      <c r="P4610" s="73">
        <f>VLOOKUP($F4610,Assumptions!$A$23:$B$27,2,FALSE)*Assumptions!$B$4</f>
        <v>0.35</v>
      </c>
      <c r="Q4610" s="74">
        <f t="shared" si="144"/>
        <v>6552.6243270219002</v>
      </c>
      <c r="R4610" s="75" t="str">
        <f>IF($O4610&lt;Assumptions!$B$17,"A",IF($O4610&lt;Assumptions!$B$18,"B",IF($O4610&lt;Assumptions!$B$19,"C",IF($O4610&lt;Assumptions!$B$20,"D","E"))))</f>
        <v>B</v>
      </c>
      <c r="S4610" s="75">
        <f t="shared" si="145"/>
        <v>1</v>
      </c>
    </row>
    <row r="4611" spans="1:19" ht="17.399999999999999" x14ac:dyDescent="0.3">
      <c r="A4611" s="39" t="s">
        <v>841</v>
      </c>
      <c r="B4611" s="39" t="s">
        <v>74</v>
      </c>
      <c r="C4611" s="39" t="s">
        <v>135</v>
      </c>
      <c r="D4611" s="39" t="s">
        <v>48</v>
      </c>
      <c r="E4611" s="70" t="s">
        <v>39</v>
      </c>
      <c r="F4611" s="70" t="s">
        <v>28</v>
      </c>
      <c r="G4611" s="78">
        <v>44860</v>
      </c>
      <c r="H4611" s="78">
        <v>45748</v>
      </c>
      <c r="I4611" s="69">
        <v>478014.51</v>
      </c>
      <c r="J4611" s="70">
        <v>999</v>
      </c>
      <c r="K4611" s="71">
        <v>0.112</v>
      </c>
      <c r="L4611" s="70">
        <v>0</v>
      </c>
      <c r="M4611" s="71">
        <v>0.93899999999999995</v>
      </c>
      <c r="N4611" s="72"/>
      <c r="O4611" s="73">
        <f>MIN(1,MAX(0,(1/(1+EXP(-(Assumptions!$B$5 + Assumptions!$B$6*$N4611))))*Assumptions!$B$3))</f>
        <v>3.9165722796764356E-2</v>
      </c>
      <c r="P4611" s="73">
        <f>VLOOKUP($F4611,Assumptions!$A$23:$B$27,2,FALSE)*Assumptions!$B$4</f>
        <v>0.35</v>
      </c>
      <c r="Q4611" s="74">
        <f t="shared" si="144"/>
        <v>6552.6243270219002</v>
      </c>
      <c r="R4611" s="75" t="str">
        <f>IF($O4611&lt;Assumptions!$B$17,"A",IF($O4611&lt;Assumptions!$B$18,"B",IF($O4611&lt;Assumptions!$B$19,"C",IF($O4611&lt;Assumptions!$B$20,"D","E"))))</f>
        <v>B</v>
      </c>
      <c r="S4611" s="75">
        <f t="shared" si="145"/>
        <v>1</v>
      </c>
    </row>
    <row r="4612" spans="1:19" ht="17.399999999999999" x14ac:dyDescent="0.3">
      <c r="A4612" s="39" t="s">
        <v>841</v>
      </c>
      <c r="B4612" s="39" t="s">
        <v>74</v>
      </c>
      <c r="C4612" s="39" t="s">
        <v>135</v>
      </c>
      <c r="D4612" s="39" t="s">
        <v>48</v>
      </c>
      <c r="E4612" s="70" t="s">
        <v>39</v>
      </c>
      <c r="F4612" s="70" t="s">
        <v>28</v>
      </c>
      <c r="G4612" s="78">
        <v>44860</v>
      </c>
      <c r="H4612" s="78">
        <v>45778</v>
      </c>
      <c r="I4612" s="69">
        <v>478014.51</v>
      </c>
      <c r="J4612" s="70">
        <v>999</v>
      </c>
      <c r="K4612" s="71">
        <v>0.183</v>
      </c>
      <c r="L4612" s="70">
        <v>0</v>
      </c>
      <c r="M4612" s="71">
        <v>0.93899999999999995</v>
      </c>
      <c r="N4612" s="72"/>
      <c r="O4612" s="73">
        <f>MIN(1,MAX(0,(1/(1+EXP(-(Assumptions!$B$5 + Assumptions!$B$6*$N4612))))*Assumptions!$B$3))</f>
        <v>3.9165722796764356E-2</v>
      </c>
      <c r="P4612" s="73">
        <f>VLOOKUP($F4612,Assumptions!$A$23:$B$27,2,FALSE)*Assumptions!$B$4</f>
        <v>0.35</v>
      </c>
      <c r="Q4612" s="74">
        <f t="shared" si="144"/>
        <v>6552.6243270219002</v>
      </c>
      <c r="R4612" s="75" t="str">
        <f>IF($O4612&lt;Assumptions!$B$17,"A",IF($O4612&lt;Assumptions!$B$18,"B",IF($O4612&lt;Assumptions!$B$19,"C",IF($O4612&lt;Assumptions!$B$20,"D","E"))))</f>
        <v>B</v>
      </c>
      <c r="S4612" s="75">
        <f t="shared" si="145"/>
        <v>1</v>
      </c>
    </row>
    <row r="4613" spans="1:19" ht="17.399999999999999" x14ac:dyDescent="0.3">
      <c r="A4613" s="39" t="s">
        <v>841</v>
      </c>
      <c r="B4613" s="39" t="s">
        <v>74</v>
      </c>
      <c r="C4613" s="39" t="s">
        <v>135</v>
      </c>
      <c r="D4613" s="39" t="s">
        <v>48</v>
      </c>
      <c r="E4613" s="70" t="s">
        <v>39</v>
      </c>
      <c r="F4613" s="70" t="s">
        <v>28</v>
      </c>
      <c r="G4613" s="78">
        <v>44860</v>
      </c>
      <c r="H4613" s="78">
        <v>45809</v>
      </c>
      <c r="I4613" s="69">
        <v>478014.51</v>
      </c>
      <c r="J4613" s="70">
        <v>999</v>
      </c>
      <c r="K4613" s="71">
        <v>8.7999999999999995E-2</v>
      </c>
      <c r="L4613" s="70">
        <v>0</v>
      </c>
      <c r="M4613" s="71">
        <v>0.93899999999999995</v>
      </c>
      <c r="N4613" s="72"/>
      <c r="O4613" s="73">
        <f>MIN(1,MAX(0,(1/(1+EXP(-(Assumptions!$B$5 + Assumptions!$B$6*$N4613))))*Assumptions!$B$3))</f>
        <v>3.9165722796764356E-2</v>
      </c>
      <c r="P4613" s="73">
        <f>VLOOKUP($F4613,Assumptions!$A$23:$B$27,2,FALSE)*Assumptions!$B$4</f>
        <v>0.35</v>
      </c>
      <c r="Q4613" s="74">
        <f t="shared" si="144"/>
        <v>6552.6243270219002</v>
      </c>
      <c r="R4613" s="75" t="str">
        <f>IF($O4613&lt;Assumptions!$B$17,"A",IF($O4613&lt;Assumptions!$B$18,"B",IF($O4613&lt;Assumptions!$B$19,"C",IF($O4613&lt;Assumptions!$B$20,"D","E"))))</f>
        <v>B</v>
      </c>
      <c r="S4613" s="75">
        <f t="shared" si="145"/>
        <v>1</v>
      </c>
    </row>
    <row r="4614" spans="1:19" ht="17.399999999999999" x14ac:dyDescent="0.3">
      <c r="A4614" s="39" t="s">
        <v>841</v>
      </c>
      <c r="B4614" s="39" t="s">
        <v>74</v>
      </c>
      <c r="C4614" s="39" t="s">
        <v>135</v>
      </c>
      <c r="D4614" s="39" t="s">
        <v>48</v>
      </c>
      <c r="E4614" s="70" t="s">
        <v>39</v>
      </c>
      <c r="F4614" s="70" t="s">
        <v>28</v>
      </c>
      <c r="G4614" s="78">
        <v>44860</v>
      </c>
      <c r="H4614" s="78">
        <v>45839</v>
      </c>
      <c r="I4614" s="69">
        <v>478014.51</v>
      </c>
      <c r="J4614" s="70">
        <v>999</v>
      </c>
      <c r="K4614" s="71">
        <v>0.125</v>
      </c>
      <c r="L4614" s="70">
        <v>0</v>
      </c>
      <c r="M4614" s="71">
        <v>0.93899999999999995</v>
      </c>
      <c r="N4614" s="72"/>
      <c r="O4614" s="73">
        <f>MIN(1,MAX(0,(1/(1+EXP(-(Assumptions!$B$5 + Assumptions!$B$6*$N4614))))*Assumptions!$B$3))</f>
        <v>3.9165722796764356E-2</v>
      </c>
      <c r="P4614" s="73">
        <f>VLOOKUP($F4614,Assumptions!$A$23:$B$27,2,FALSE)*Assumptions!$B$4</f>
        <v>0.35</v>
      </c>
      <c r="Q4614" s="74">
        <f t="shared" si="144"/>
        <v>6552.6243270219002</v>
      </c>
      <c r="R4614" s="75" t="str">
        <f>IF($O4614&lt;Assumptions!$B$17,"A",IF($O4614&lt;Assumptions!$B$18,"B",IF($O4614&lt;Assumptions!$B$19,"C",IF($O4614&lt;Assumptions!$B$20,"D","E"))))</f>
        <v>B</v>
      </c>
      <c r="S4614" s="75">
        <f t="shared" si="145"/>
        <v>1</v>
      </c>
    </row>
    <row r="4615" spans="1:19" ht="17.399999999999999" x14ac:dyDescent="0.3">
      <c r="A4615" s="39" t="s">
        <v>841</v>
      </c>
      <c r="B4615" s="39" t="s">
        <v>74</v>
      </c>
      <c r="C4615" s="39" t="s">
        <v>135</v>
      </c>
      <c r="D4615" s="39" t="s">
        <v>48</v>
      </c>
      <c r="E4615" s="70" t="s">
        <v>39</v>
      </c>
      <c r="F4615" s="70" t="s">
        <v>28</v>
      </c>
      <c r="G4615" s="78">
        <v>44860</v>
      </c>
      <c r="H4615" s="78">
        <v>45870</v>
      </c>
      <c r="I4615" s="69">
        <v>478014.51</v>
      </c>
      <c r="J4615" s="70">
        <v>999</v>
      </c>
      <c r="K4615" s="71">
        <v>2.5999999999999999E-2</v>
      </c>
      <c r="L4615" s="70">
        <v>0</v>
      </c>
      <c r="M4615" s="71">
        <v>0.93899999999999995</v>
      </c>
      <c r="N4615" s="72"/>
      <c r="O4615" s="73">
        <f>MIN(1,MAX(0,(1/(1+EXP(-(Assumptions!$B$5 + Assumptions!$B$6*$N4615))))*Assumptions!$B$3))</f>
        <v>3.9165722796764356E-2</v>
      </c>
      <c r="P4615" s="73">
        <f>VLOOKUP($F4615,Assumptions!$A$23:$B$27,2,FALSE)*Assumptions!$B$4</f>
        <v>0.35</v>
      </c>
      <c r="Q4615" s="74">
        <f t="shared" si="144"/>
        <v>6552.6243270219002</v>
      </c>
      <c r="R4615" s="75" t="str">
        <f>IF($O4615&lt;Assumptions!$B$17,"A",IF($O4615&lt;Assumptions!$B$18,"B",IF($O4615&lt;Assumptions!$B$19,"C",IF($O4615&lt;Assumptions!$B$20,"D","E"))))</f>
        <v>B</v>
      </c>
      <c r="S4615" s="75">
        <f t="shared" si="145"/>
        <v>1</v>
      </c>
    </row>
    <row r="4616" spans="1:19" ht="17.399999999999999" x14ac:dyDescent="0.3">
      <c r="A4616" s="39" t="s">
        <v>841</v>
      </c>
      <c r="B4616" s="39" t="s">
        <v>74</v>
      </c>
      <c r="C4616" s="39" t="s">
        <v>135</v>
      </c>
      <c r="D4616" s="39" t="s">
        <v>48</v>
      </c>
      <c r="E4616" s="70" t="s">
        <v>39</v>
      </c>
      <c r="F4616" s="70" t="s">
        <v>28</v>
      </c>
      <c r="G4616" s="78">
        <v>44860</v>
      </c>
      <c r="H4616" s="78">
        <v>45901</v>
      </c>
      <c r="I4616" s="69">
        <v>478014.51</v>
      </c>
      <c r="J4616" s="70">
        <v>999</v>
      </c>
      <c r="K4616" s="71">
        <v>0.11799999999999999</v>
      </c>
      <c r="L4616" s="70">
        <v>0</v>
      </c>
      <c r="M4616" s="71">
        <v>0.93899999999999995</v>
      </c>
      <c r="N4616" s="72"/>
      <c r="O4616" s="73">
        <f>MIN(1,MAX(0,(1/(1+EXP(-(Assumptions!$B$5 + Assumptions!$B$6*$N4616))))*Assumptions!$B$3))</f>
        <v>3.9165722796764356E-2</v>
      </c>
      <c r="P4616" s="73">
        <f>VLOOKUP($F4616,Assumptions!$A$23:$B$27,2,FALSE)*Assumptions!$B$4</f>
        <v>0.35</v>
      </c>
      <c r="Q4616" s="74">
        <f t="shared" si="144"/>
        <v>6552.6243270219002</v>
      </c>
      <c r="R4616" s="75" t="str">
        <f>IF($O4616&lt;Assumptions!$B$17,"A",IF($O4616&lt;Assumptions!$B$18,"B",IF($O4616&lt;Assumptions!$B$19,"C",IF($O4616&lt;Assumptions!$B$20,"D","E"))))</f>
        <v>B</v>
      </c>
      <c r="S4616" s="75">
        <f t="shared" si="145"/>
        <v>1</v>
      </c>
    </row>
    <row r="4617" spans="1:19" ht="17.399999999999999" x14ac:dyDescent="0.3">
      <c r="A4617" s="39" t="s">
        <v>841</v>
      </c>
      <c r="B4617" s="39" t="s">
        <v>74</v>
      </c>
      <c r="C4617" s="39" t="s">
        <v>135</v>
      </c>
      <c r="D4617" s="39" t="s">
        <v>48</v>
      </c>
      <c r="E4617" s="70" t="s">
        <v>39</v>
      </c>
      <c r="F4617" s="70" t="s">
        <v>28</v>
      </c>
      <c r="G4617" s="78">
        <v>44860</v>
      </c>
      <c r="H4617" s="78">
        <v>45931</v>
      </c>
      <c r="I4617" s="69">
        <v>478014.51</v>
      </c>
      <c r="J4617" s="70">
        <v>999</v>
      </c>
      <c r="K4617" s="71">
        <v>3.7999999999999999E-2</v>
      </c>
      <c r="L4617" s="70">
        <v>0</v>
      </c>
      <c r="M4617" s="71">
        <v>0.93899999999999995</v>
      </c>
      <c r="N4617" s="72"/>
      <c r="O4617" s="73">
        <f>MIN(1,MAX(0,(1/(1+EXP(-(Assumptions!$B$5 + Assumptions!$B$6*$N4617))))*Assumptions!$B$3))</f>
        <v>3.9165722796764356E-2</v>
      </c>
      <c r="P4617" s="73">
        <f>VLOOKUP($F4617,Assumptions!$A$23:$B$27,2,FALSE)*Assumptions!$B$4</f>
        <v>0.35</v>
      </c>
      <c r="Q4617" s="74">
        <f t="shared" si="144"/>
        <v>6552.6243270219002</v>
      </c>
      <c r="R4617" s="75" t="str">
        <f>IF($O4617&lt;Assumptions!$B$17,"A",IF($O4617&lt;Assumptions!$B$18,"B",IF($O4617&lt;Assumptions!$B$19,"C",IF($O4617&lt;Assumptions!$B$20,"D","E"))))</f>
        <v>B</v>
      </c>
      <c r="S4617" s="75">
        <f t="shared" si="145"/>
        <v>1</v>
      </c>
    </row>
    <row r="4618" spans="1:19" ht="17.399999999999999" x14ac:dyDescent="0.3">
      <c r="A4618" s="39" t="s">
        <v>841</v>
      </c>
      <c r="B4618" s="39" t="s">
        <v>74</v>
      </c>
      <c r="C4618" s="39" t="s">
        <v>135</v>
      </c>
      <c r="D4618" s="39" t="s">
        <v>48</v>
      </c>
      <c r="E4618" s="70" t="s">
        <v>39</v>
      </c>
      <c r="F4618" s="70" t="s">
        <v>28</v>
      </c>
      <c r="G4618" s="78">
        <v>44860</v>
      </c>
      <c r="H4618" s="78">
        <v>45962</v>
      </c>
      <c r="I4618" s="69">
        <v>478014.51</v>
      </c>
      <c r="J4618" s="70">
        <v>999</v>
      </c>
      <c r="K4618" s="71">
        <v>0.185</v>
      </c>
      <c r="L4618" s="70">
        <v>0</v>
      </c>
      <c r="M4618" s="71">
        <v>0.93899999999999995</v>
      </c>
      <c r="N4618" s="72"/>
      <c r="O4618" s="73">
        <f>MIN(1,MAX(0,(1/(1+EXP(-(Assumptions!$B$5 + Assumptions!$B$6*$N4618))))*Assumptions!$B$3))</f>
        <v>3.9165722796764356E-2</v>
      </c>
      <c r="P4618" s="73">
        <f>VLOOKUP($F4618,Assumptions!$A$23:$B$27,2,FALSE)*Assumptions!$B$4</f>
        <v>0.35</v>
      </c>
      <c r="Q4618" s="74">
        <f t="shared" si="144"/>
        <v>6552.6243270219002</v>
      </c>
      <c r="R4618" s="75" t="str">
        <f>IF($O4618&lt;Assumptions!$B$17,"A",IF($O4618&lt;Assumptions!$B$18,"B",IF($O4618&lt;Assumptions!$B$19,"C",IF($O4618&lt;Assumptions!$B$20,"D","E"))))</f>
        <v>B</v>
      </c>
      <c r="S4618" s="75">
        <f t="shared" si="145"/>
        <v>1</v>
      </c>
    </row>
    <row r="4619" spans="1:19" ht="17.399999999999999" x14ac:dyDescent="0.3">
      <c r="A4619" s="39" t="s">
        <v>841</v>
      </c>
      <c r="B4619" s="39" t="s">
        <v>74</v>
      </c>
      <c r="C4619" s="39" t="s">
        <v>135</v>
      </c>
      <c r="D4619" s="39" t="s">
        <v>48</v>
      </c>
      <c r="E4619" s="70" t="s">
        <v>39</v>
      </c>
      <c r="F4619" s="70" t="s">
        <v>28</v>
      </c>
      <c r="G4619" s="78">
        <v>44860</v>
      </c>
      <c r="H4619" s="78">
        <v>45992</v>
      </c>
      <c r="I4619" s="69">
        <v>478014.51</v>
      </c>
      <c r="J4619" s="70">
        <v>999</v>
      </c>
      <c r="K4619" s="71">
        <v>8.8999999999999996E-2</v>
      </c>
      <c r="L4619" s="70">
        <v>0</v>
      </c>
      <c r="M4619" s="71">
        <v>0.93899999999999995</v>
      </c>
      <c r="N4619" s="72"/>
      <c r="O4619" s="73">
        <f>MIN(1,MAX(0,(1/(1+EXP(-(Assumptions!$B$5 + Assumptions!$B$6*$N4619))))*Assumptions!$B$3))</f>
        <v>3.9165722796764356E-2</v>
      </c>
      <c r="P4619" s="73">
        <f>VLOOKUP($F4619,Assumptions!$A$23:$B$27,2,FALSE)*Assumptions!$B$4</f>
        <v>0.35</v>
      </c>
      <c r="Q4619" s="74">
        <f t="shared" si="144"/>
        <v>6552.6243270219002</v>
      </c>
      <c r="R4619" s="75" t="str">
        <f>IF($O4619&lt;Assumptions!$B$17,"A",IF($O4619&lt;Assumptions!$B$18,"B",IF($O4619&lt;Assumptions!$B$19,"C",IF($O4619&lt;Assumptions!$B$20,"D","E"))))</f>
        <v>B</v>
      </c>
      <c r="S4619" s="75">
        <f t="shared" si="145"/>
        <v>1</v>
      </c>
    </row>
    <row r="4620" spans="1:19" ht="17.399999999999999" x14ac:dyDescent="0.3">
      <c r="A4620" s="39" t="s">
        <v>843</v>
      </c>
      <c r="B4620" s="39" t="s">
        <v>85</v>
      </c>
      <c r="C4620" s="39" t="s">
        <v>135</v>
      </c>
      <c r="D4620" s="39" t="s">
        <v>22</v>
      </c>
      <c r="E4620" s="70" t="s">
        <v>31</v>
      </c>
      <c r="F4620" s="70" t="s">
        <v>32</v>
      </c>
      <c r="G4620" s="78">
        <v>43825</v>
      </c>
      <c r="H4620" s="78">
        <v>45658</v>
      </c>
      <c r="I4620" s="69">
        <v>717862.87</v>
      </c>
      <c r="J4620" s="70">
        <v>0</v>
      </c>
      <c r="K4620" s="71">
        <v>1.1459999999999999</v>
      </c>
      <c r="L4620" s="70">
        <v>0</v>
      </c>
      <c r="M4620" s="71">
        <v>0.77800000000000002</v>
      </c>
      <c r="N4620" s="72"/>
      <c r="O4620" s="73">
        <f>MIN(1,MAX(0,(1/(1+EXP(-(Assumptions!$B$5 + Assumptions!$B$6*$N4620))))*Assumptions!$B$3))</f>
        <v>3.9165722796764356E-2</v>
      </c>
      <c r="P4620" s="73">
        <f>VLOOKUP($F4620,Assumptions!$A$23:$B$27,2,FALSE)*Assumptions!$B$4</f>
        <v>0.5</v>
      </c>
      <c r="Q4620" s="74">
        <f t="shared" si="144"/>
        <v>14057.809086254843</v>
      </c>
      <c r="R4620" s="75" t="str">
        <f>IF($O4620&lt;Assumptions!$B$17,"A",IF($O4620&lt;Assumptions!$B$18,"B",IF($O4620&lt;Assumptions!$B$19,"C",IF($O4620&lt;Assumptions!$B$20,"D","E"))))</f>
        <v>B</v>
      </c>
      <c r="S4620" s="75">
        <f t="shared" si="145"/>
        <v>0</v>
      </c>
    </row>
    <row r="4621" spans="1:19" ht="17.399999999999999" x14ac:dyDescent="0.3">
      <c r="A4621" s="39" t="s">
        <v>843</v>
      </c>
      <c r="B4621" s="39" t="s">
        <v>85</v>
      </c>
      <c r="C4621" s="39" t="s">
        <v>135</v>
      </c>
      <c r="D4621" s="39" t="s">
        <v>22</v>
      </c>
      <c r="E4621" s="70" t="s">
        <v>31</v>
      </c>
      <c r="F4621" s="70" t="s">
        <v>32</v>
      </c>
      <c r="G4621" s="78">
        <v>43825</v>
      </c>
      <c r="H4621" s="78">
        <v>45689</v>
      </c>
      <c r="I4621" s="69">
        <v>695380.2</v>
      </c>
      <c r="J4621" s="70">
        <v>0</v>
      </c>
      <c r="K4621" s="71">
        <v>1.01</v>
      </c>
      <c r="L4621" s="70">
        <v>0</v>
      </c>
      <c r="M4621" s="71">
        <v>0.77800000000000002</v>
      </c>
      <c r="N4621" s="72"/>
      <c r="O4621" s="73">
        <f>MIN(1,MAX(0,(1/(1+EXP(-(Assumptions!$B$5 + Assumptions!$B$6*$N4621))))*Assumptions!$B$3))</f>
        <v>3.9165722796764356E-2</v>
      </c>
      <c r="P4621" s="73">
        <f>VLOOKUP($F4621,Assumptions!$A$23:$B$27,2,FALSE)*Assumptions!$B$4</f>
        <v>0.5</v>
      </c>
      <c r="Q4621" s="74">
        <f t="shared" si="144"/>
        <v>13617.534075779278</v>
      </c>
      <c r="R4621" s="75" t="str">
        <f>IF($O4621&lt;Assumptions!$B$17,"A",IF($O4621&lt;Assumptions!$B$18,"B",IF($O4621&lt;Assumptions!$B$19,"C",IF($O4621&lt;Assumptions!$B$20,"D","E"))))</f>
        <v>B</v>
      </c>
      <c r="S4621" s="75">
        <f t="shared" si="145"/>
        <v>0</v>
      </c>
    </row>
    <row r="4622" spans="1:19" ht="17.399999999999999" x14ac:dyDescent="0.3">
      <c r="A4622" s="39" t="s">
        <v>843</v>
      </c>
      <c r="B4622" s="39" t="s">
        <v>85</v>
      </c>
      <c r="C4622" s="39" t="s">
        <v>135</v>
      </c>
      <c r="D4622" s="39" t="s">
        <v>22</v>
      </c>
      <c r="E4622" s="70" t="s">
        <v>31</v>
      </c>
      <c r="F4622" s="70" t="s">
        <v>32</v>
      </c>
      <c r="G4622" s="78">
        <v>43825</v>
      </c>
      <c r="H4622" s="78">
        <v>45717</v>
      </c>
      <c r="I4622" s="69">
        <v>676423.13</v>
      </c>
      <c r="J4622" s="70">
        <v>0</v>
      </c>
      <c r="K4622" s="71">
        <v>1.125</v>
      </c>
      <c r="L4622" s="70">
        <v>0</v>
      </c>
      <c r="M4622" s="71">
        <v>0.77800000000000002</v>
      </c>
      <c r="N4622" s="72"/>
      <c r="O4622" s="73">
        <f>MIN(1,MAX(0,(1/(1+EXP(-(Assumptions!$B$5 + Assumptions!$B$6*$N4622))))*Assumptions!$B$3))</f>
        <v>3.9165722796764356E-2</v>
      </c>
      <c r="P4622" s="73">
        <f>VLOOKUP($F4622,Assumptions!$A$23:$B$27,2,FALSE)*Assumptions!$B$4</f>
        <v>0.5</v>
      </c>
      <c r="Q4622" s="74">
        <f t="shared" si="144"/>
        <v>13246.300401449849</v>
      </c>
      <c r="R4622" s="75" t="str">
        <f>IF($O4622&lt;Assumptions!$B$17,"A",IF($O4622&lt;Assumptions!$B$18,"B",IF($O4622&lt;Assumptions!$B$19,"C",IF($O4622&lt;Assumptions!$B$20,"D","E"))))</f>
        <v>B</v>
      </c>
      <c r="S4622" s="75">
        <f t="shared" si="145"/>
        <v>0</v>
      </c>
    </row>
    <row r="4623" spans="1:19" ht="17.399999999999999" x14ac:dyDescent="0.3">
      <c r="A4623" s="39" t="s">
        <v>843</v>
      </c>
      <c r="B4623" s="39" t="s">
        <v>85</v>
      </c>
      <c r="C4623" s="39" t="s">
        <v>135</v>
      </c>
      <c r="D4623" s="39" t="s">
        <v>22</v>
      </c>
      <c r="E4623" s="70" t="s">
        <v>31</v>
      </c>
      <c r="F4623" s="70" t="s">
        <v>32</v>
      </c>
      <c r="G4623" s="78">
        <v>43825</v>
      </c>
      <c r="H4623" s="78">
        <v>45748</v>
      </c>
      <c r="I4623" s="69">
        <v>654181.43000000005</v>
      </c>
      <c r="J4623" s="70">
        <v>0</v>
      </c>
      <c r="K4623" s="71">
        <v>1.0109999999999999</v>
      </c>
      <c r="L4623" s="70">
        <v>0</v>
      </c>
      <c r="M4623" s="71">
        <v>0.77800000000000002</v>
      </c>
      <c r="N4623" s="72"/>
      <c r="O4623" s="73">
        <f>MIN(1,MAX(0,(1/(1+EXP(-(Assumptions!$B$5 + Assumptions!$B$6*$N4623))))*Assumptions!$B$3))</f>
        <v>3.9165722796764356E-2</v>
      </c>
      <c r="P4623" s="73">
        <f>VLOOKUP($F4623,Assumptions!$A$23:$B$27,2,FALSE)*Assumptions!$B$4</f>
        <v>0.5</v>
      </c>
      <c r="Q4623" s="74">
        <f t="shared" si="144"/>
        <v>12810.744273085455</v>
      </c>
      <c r="R4623" s="75" t="str">
        <f>IF($O4623&lt;Assumptions!$B$17,"A",IF($O4623&lt;Assumptions!$B$18,"B",IF($O4623&lt;Assumptions!$B$19,"C",IF($O4623&lt;Assumptions!$B$20,"D","E"))))</f>
        <v>B</v>
      </c>
      <c r="S4623" s="75">
        <f t="shared" si="145"/>
        <v>0</v>
      </c>
    </row>
    <row r="4624" spans="1:19" ht="17.399999999999999" x14ac:dyDescent="0.3">
      <c r="A4624" s="39" t="s">
        <v>843</v>
      </c>
      <c r="B4624" s="39" t="s">
        <v>85</v>
      </c>
      <c r="C4624" s="39" t="s">
        <v>135</v>
      </c>
      <c r="D4624" s="39" t="s">
        <v>22</v>
      </c>
      <c r="E4624" s="70" t="s">
        <v>31</v>
      </c>
      <c r="F4624" s="70" t="s">
        <v>32</v>
      </c>
      <c r="G4624" s="78">
        <v>43825</v>
      </c>
      <c r="H4624" s="78">
        <v>45778</v>
      </c>
      <c r="I4624" s="69">
        <v>636998.73</v>
      </c>
      <c r="J4624" s="70">
        <v>0</v>
      </c>
      <c r="K4624" s="71">
        <v>1.056</v>
      </c>
      <c r="L4624" s="70">
        <v>0</v>
      </c>
      <c r="M4624" s="71">
        <v>0.77800000000000002</v>
      </c>
      <c r="N4624" s="72"/>
      <c r="O4624" s="73">
        <f>MIN(1,MAX(0,(1/(1+EXP(-(Assumptions!$B$5 + Assumptions!$B$6*$N4624))))*Assumptions!$B$3))</f>
        <v>3.9165722796764356E-2</v>
      </c>
      <c r="P4624" s="73">
        <f>VLOOKUP($F4624,Assumptions!$A$23:$B$27,2,FALSE)*Assumptions!$B$4</f>
        <v>0.5</v>
      </c>
      <c r="Q4624" s="74">
        <f t="shared" si="144"/>
        <v>12474.257840535471</v>
      </c>
      <c r="R4624" s="75" t="str">
        <f>IF($O4624&lt;Assumptions!$B$17,"A",IF($O4624&lt;Assumptions!$B$18,"B",IF($O4624&lt;Assumptions!$B$19,"C",IF($O4624&lt;Assumptions!$B$20,"D","E"))))</f>
        <v>B</v>
      </c>
      <c r="S4624" s="75">
        <f t="shared" si="145"/>
        <v>0</v>
      </c>
    </row>
    <row r="4625" spans="1:19" ht="17.399999999999999" x14ac:dyDescent="0.3">
      <c r="A4625" s="39" t="s">
        <v>843</v>
      </c>
      <c r="B4625" s="39" t="s">
        <v>85</v>
      </c>
      <c r="C4625" s="39" t="s">
        <v>135</v>
      </c>
      <c r="D4625" s="39" t="s">
        <v>22</v>
      </c>
      <c r="E4625" s="70" t="s">
        <v>31</v>
      </c>
      <c r="F4625" s="70" t="s">
        <v>32</v>
      </c>
      <c r="G4625" s="78">
        <v>43825</v>
      </c>
      <c r="H4625" s="78">
        <v>45809</v>
      </c>
      <c r="I4625" s="69">
        <v>617289.93000000005</v>
      </c>
      <c r="J4625" s="70">
        <v>15</v>
      </c>
      <c r="K4625" s="71">
        <v>0.96399999999999997</v>
      </c>
      <c r="L4625" s="70">
        <v>0</v>
      </c>
      <c r="M4625" s="71">
        <v>0.77800000000000002</v>
      </c>
      <c r="N4625" s="72"/>
      <c r="O4625" s="73">
        <f>MIN(1,MAX(0,(1/(1+EXP(-(Assumptions!$B$5 + Assumptions!$B$6*$N4625))))*Assumptions!$B$3))</f>
        <v>3.9165722796764356E-2</v>
      </c>
      <c r="P4625" s="73">
        <f>VLOOKUP($F4625,Assumptions!$A$23:$B$27,2,FALSE)*Assumptions!$B$4</f>
        <v>0.5</v>
      </c>
      <c r="Q4625" s="74">
        <f t="shared" si="144"/>
        <v>12088.303141807039</v>
      </c>
      <c r="R4625" s="75" t="str">
        <f>IF($O4625&lt;Assumptions!$B$17,"A",IF($O4625&lt;Assumptions!$B$18,"B",IF($O4625&lt;Assumptions!$B$19,"C",IF($O4625&lt;Assumptions!$B$20,"D","E"))))</f>
        <v>B</v>
      </c>
      <c r="S4625" s="75">
        <f t="shared" si="145"/>
        <v>0</v>
      </c>
    </row>
    <row r="4626" spans="1:19" ht="17.399999999999999" x14ac:dyDescent="0.3">
      <c r="A4626" s="39" t="s">
        <v>843</v>
      </c>
      <c r="B4626" s="39" t="s">
        <v>85</v>
      </c>
      <c r="C4626" s="39" t="s">
        <v>135</v>
      </c>
      <c r="D4626" s="39" t="s">
        <v>22</v>
      </c>
      <c r="E4626" s="70" t="s">
        <v>31</v>
      </c>
      <c r="F4626" s="70" t="s">
        <v>32</v>
      </c>
      <c r="G4626" s="78">
        <v>43825</v>
      </c>
      <c r="H4626" s="78">
        <v>45839</v>
      </c>
      <c r="I4626" s="69">
        <v>599888.11</v>
      </c>
      <c r="J4626" s="70">
        <v>0</v>
      </c>
      <c r="K4626" s="71">
        <v>1.0049999999999999</v>
      </c>
      <c r="L4626" s="70">
        <v>0</v>
      </c>
      <c r="M4626" s="71">
        <v>0.77800000000000002</v>
      </c>
      <c r="N4626" s="72"/>
      <c r="O4626" s="73">
        <f>MIN(1,MAX(0,(1/(1+EXP(-(Assumptions!$B$5 + Assumptions!$B$6*$N4626))))*Assumptions!$B$3))</f>
        <v>3.9165722796764356E-2</v>
      </c>
      <c r="P4626" s="73">
        <f>VLOOKUP($F4626,Assumptions!$A$23:$B$27,2,FALSE)*Assumptions!$B$4</f>
        <v>0.5</v>
      </c>
      <c r="Q4626" s="74">
        <f t="shared" si="144"/>
        <v>11747.525712667442</v>
      </c>
      <c r="R4626" s="75" t="str">
        <f>IF($O4626&lt;Assumptions!$B$17,"A",IF($O4626&lt;Assumptions!$B$18,"B",IF($O4626&lt;Assumptions!$B$19,"C",IF($O4626&lt;Assumptions!$B$20,"D","E"))))</f>
        <v>B</v>
      </c>
      <c r="S4626" s="75">
        <f t="shared" si="145"/>
        <v>0</v>
      </c>
    </row>
    <row r="4627" spans="1:19" ht="17.399999999999999" x14ac:dyDescent="0.3">
      <c r="A4627" s="39" t="s">
        <v>843</v>
      </c>
      <c r="B4627" s="39" t="s">
        <v>85</v>
      </c>
      <c r="C4627" s="39" t="s">
        <v>135</v>
      </c>
      <c r="D4627" s="39" t="s">
        <v>22</v>
      </c>
      <c r="E4627" s="70" t="s">
        <v>31</v>
      </c>
      <c r="F4627" s="70" t="s">
        <v>32</v>
      </c>
      <c r="G4627" s="78">
        <v>43825</v>
      </c>
      <c r="H4627" s="78">
        <v>45870</v>
      </c>
      <c r="I4627" s="69">
        <v>583183.02</v>
      </c>
      <c r="J4627" s="70">
        <v>0</v>
      </c>
      <c r="K4627" s="71">
        <v>0.95599999999999996</v>
      </c>
      <c r="L4627" s="70">
        <v>0</v>
      </c>
      <c r="M4627" s="71">
        <v>0.77800000000000002</v>
      </c>
      <c r="N4627" s="72"/>
      <c r="O4627" s="73">
        <f>MIN(1,MAX(0,(1/(1+EXP(-(Assumptions!$B$5 + Assumptions!$B$6*$N4627))))*Assumptions!$B$3))</f>
        <v>3.9165722796764356E-2</v>
      </c>
      <c r="P4627" s="73">
        <f>VLOOKUP($F4627,Assumptions!$A$23:$B$27,2,FALSE)*Assumptions!$B$4</f>
        <v>0.5</v>
      </c>
      <c r="Q4627" s="74">
        <f t="shared" si="144"/>
        <v>11420.392250549941</v>
      </c>
      <c r="R4627" s="75" t="str">
        <f>IF($O4627&lt;Assumptions!$B$17,"A",IF($O4627&lt;Assumptions!$B$18,"B",IF($O4627&lt;Assumptions!$B$19,"C",IF($O4627&lt;Assumptions!$B$20,"D","E"))))</f>
        <v>B</v>
      </c>
      <c r="S4627" s="75">
        <f t="shared" si="145"/>
        <v>0</v>
      </c>
    </row>
    <row r="4628" spans="1:19" ht="17.399999999999999" x14ac:dyDescent="0.3">
      <c r="A4628" s="39" t="s">
        <v>843</v>
      </c>
      <c r="B4628" s="39" t="s">
        <v>85</v>
      </c>
      <c r="C4628" s="39" t="s">
        <v>135</v>
      </c>
      <c r="D4628" s="39" t="s">
        <v>22</v>
      </c>
      <c r="E4628" s="70" t="s">
        <v>31</v>
      </c>
      <c r="F4628" s="70" t="s">
        <v>32</v>
      </c>
      <c r="G4628" s="78">
        <v>43825</v>
      </c>
      <c r="H4628" s="78">
        <v>45901</v>
      </c>
      <c r="I4628" s="69">
        <v>566225.82999999996</v>
      </c>
      <c r="J4628" s="70">
        <v>0</v>
      </c>
      <c r="K4628" s="71">
        <v>1.006</v>
      </c>
      <c r="L4628" s="70">
        <v>0</v>
      </c>
      <c r="M4628" s="71">
        <v>0.77800000000000002</v>
      </c>
      <c r="N4628" s="72"/>
      <c r="O4628" s="73">
        <f>MIN(1,MAX(0,(1/(1+EXP(-(Assumptions!$B$5 + Assumptions!$B$6*$N4628))))*Assumptions!$B$3))</f>
        <v>3.9165722796764356E-2</v>
      </c>
      <c r="P4628" s="73">
        <f>VLOOKUP($F4628,Assumptions!$A$23:$B$27,2,FALSE)*Assumptions!$B$4</f>
        <v>0.5</v>
      </c>
      <c r="Q4628" s="74">
        <f t="shared" si="144"/>
        <v>11088.321949073908</v>
      </c>
      <c r="R4628" s="75" t="str">
        <f>IF($O4628&lt;Assumptions!$B$17,"A",IF($O4628&lt;Assumptions!$B$18,"B",IF($O4628&lt;Assumptions!$B$19,"C",IF($O4628&lt;Assumptions!$B$20,"D","E"))))</f>
        <v>B</v>
      </c>
      <c r="S4628" s="75">
        <f t="shared" si="145"/>
        <v>0</v>
      </c>
    </row>
    <row r="4629" spans="1:19" ht="17.399999999999999" x14ac:dyDescent="0.3">
      <c r="A4629" s="39" t="s">
        <v>843</v>
      </c>
      <c r="B4629" s="39" t="s">
        <v>85</v>
      </c>
      <c r="C4629" s="39" t="s">
        <v>135</v>
      </c>
      <c r="D4629" s="39" t="s">
        <v>22</v>
      </c>
      <c r="E4629" s="70" t="s">
        <v>31</v>
      </c>
      <c r="F4629" s="70" t="s">
        <v>32</v>
      </c>
      <c r="G4629" s="78">
        <v>43825</v>
      </c>
      <c r="H4629" s="78">
        <v>45931</v>
      </c>
      <c r="I4629" s="69">
        <v>550216.97</v>
      </c>
      <c r="J4629" s="70">
        <v>0</v>
      </c>
      <c r="K4629" s="71">
        <v>1.081</v>
      </c>
      <c r="L4629" s="70">
        <v>0</v>
      </c>
      <c r="M4629" s="71">
        <v>0.77800000000000002</v>
      </c>
      <c r="N4629" s="72"/>
      <c r="O4629" s="73">
        <f>MIN(1,MAX(0,(1/(1+EXP(-(Assumptions!$B$5 + Assumptions!$B$6*$N4629))))*Assumptions!$B$3))</f>
        <v>3.9165722796764356E-2</v>
      </c>
      <c r="P4629" s="73">
        <f>VLOOKUP($F4629,Assumptions!$A$23:$B$27,2,FALSE)*Assumptions!$B$4</f>
        <v>0.5</v>
      </c>
      <c r="Q4629" s="74">
        <f t="shared" si="144"/>
        <v>10774.822662547804</v>
      </c>
      <c r="R4629" s="75" t="str">
        <f>IF($O4629&lt;Assumptions!$B$17,"A",IF($O4629&lt;Assumptions!$B$18,"B",IF($O4629&lt;Assumptions!$B$19,"C",IF($O4629&lt;Assumptions!$B$20,"D","E"))))</f>
        <v>B</v>
      </c>
      <c r="S4629" s="75">
        <f t="shared" si="145"/>
        <v>0</v>
      </c>
    </row>
    <row r="4630" spans="1:19" ht="17.399999999999999" x14ac:dyDescent="0.3">
      <c r="A4630" s="39" t="s">
        <v>843</v>
      </c>
      <c r="B4630" s="39" t="s">
        <v>85</v>
      </c>
      <c r="C4630" s="39" t="s">
        <v>135</v>
      </c>
      <c r="D4630" s="39" t="s">
        <v>22</v>
      </c>
      <c r="E4630" s="70" t="s">
        <v>31</v>
      </c>
      <c r="F4630" s="70" t="s">
        <v>32</v>
      </c>
      <c r="G4630" s="78">
        <v>43825</v>
      </c>
      <c r="H4630" s="78">
        <v>45962</v>
      </c>
      <c r="I4630" s="69">
        <v>532512.67000000004</v>
      </c>
      <c r="J4630" s="70">
        <v>35</v>
      </c>
      <c r="K4630" s="71">
        <v>0.53500000000000003</v>
      </c>
      <c r="L4630" s="70">
        <v>0</v>
      </c>
      <c r="M4630" s="71">
        <v>0.77800000000000002</v>
      </c>
      <c r="N4630" s="72"/>
      <c r="O4630" s="73">
        <f>MIN(1,MAX(0,(1/(1+EXP(-(Assumptions!$B$5 + Assumptions!$B$6*$N4630))))*Assumptions!$B$3))</f>
        <v>3.9165722796764356E-2</v>
      </c>
      <c r="P4630" s="73">
        <f>VLOOKUP($F4630,Assumptions!$A$23:$B$27,2,FALSE)*Assumptions!$B$4</f>
        <v>0.5</v>
      </c>
      <c r="Q4630" s="74">
        <f t="shared" si="144"/>
        <v>10428.121809492428</v>
      </c>
      <c r="R4630" s="75" t="str">
        <f>IF($O4630&lt;Assumptions!$B$17,"A",IF($O4630&lt;Assumptions!$B$18,"B",IF($O4630&lt;Assumptions!$B$19,"C",IF($O4630&lt;Assumptions!$B$20,"D","E"))))</f>
        <v>B</v>
      </c>
      <c r="S4630" s="75">
        <f t="shared" si="145"/>
        <v>0</v>
      </c>
    </row>
    <row r="4631" spans="1:19" ht="17.399999999999999" x14ac:dyDescent="0.3">
      <c r="A4631" s="39" t="s">
        <v>843</v>
      </c>
      <c r="B4631" s="39" t="s">
        <v>85</v>
      </c>
      <c r="C4631" s="39" t="s">
        <v>135</v>
      </c>
      <c r="D4631" s="39" t="s">
        <v>22</v>
      </c>
      <c r="E4631" s="70" t="s">
        <v>31</v>
      </c>
      <c r="F4631" s="70" t="s">
        <v>32</v>
      </c>
      <c r="G4631" s="78">
        <v>43825</v>
      </c>
      <c r="H4631" s="78">
        <v>45992</v>
      </c>
      <c r="I4631" s="69">
        <v>515274.07</v>
      </c>
      <c r="J4631" s="70">
        <v>15</v>
      </c>
      <c r="K4631" s="71">
        <v>1.1040000000000001</v>
      </c>
      <c r="L4631" s="70">
        <v>0</v>
      </c>
      <c r="M4631" s="71">
        <v>0.77800000000000002</v>
      </c>
      <c r="N4631" s="72"/>
      <c r="O4631" s="73">
        <f>MIN(1,MAX(0,(1/(1+EXP(-(Assumptions!$B$5 + Assumptions!$B$6*$N4631))))*Assumptions!$B$3))</f>
        <v>3.9165722796764356E-2</v>
      </c>
      <c r="P4631" s="73">
        <f>VLOOKUP($F4631,Assumptions!$A$23:$B$27,2,FALSE)*Assumptions!$B$4</f>
        <v>0.5</v>
      </c>
      <c r="Q4631" s="74">
        <f t="shared" si="144"/>
        <v>10090.540694990277</v>
      </c>
      <c r="R4631" s="75" t="str">
        <f>IF($O4631&lt;Assumptions!$B$17,"A",IF($O4631&lt;Assumptions!$B$18,"B",IF($O4631&lt;Assumptions!$B$19,"C",IF($O4631&lt;Assumptions!$B$20,"D","E"))))</f>
        <v>B</v>
      </c>
      <c r="S4631" s="75">
        <f t="shared" si="145"/>
        <v>0</v>
      </c>
    </row>
    <row r="4632" spans="1:19" ht="17.399999999999999" x14ac:dyDescent="0.3">
      <c r="A4632" s="39" t="s">
        <v>844</v>
      </c>
      <c r="B4632" s="39" t="s">
        <v>59</v>
      </c>
      <c r="C4632" s="39" t="s">
        <v>22</v>
      </c>
      <c r="D4632" s="39" t="s">
        <v>42</v>
      </c>
      <c r="E4632" s="70" t="s">
        <v>31</v>
      </c>
      <c r="F4632" s="70" t="s">
        <v>36</v>
      </c>
      <c r="G4632" s="78">
        <v>44922</v>
      </c>
      <c r="H4632" s="78">
        <v>45658</v>
      </c>
      <c r="I4632" s="69">
        <v>9601029.6899999995</v>
      </c>
      <c r="J4632" s="70">
        <v>35</v>
      </c>
      <c r="K4632" s="71">
        <v>0.52900000000000003</v>
      </c>
      <c r="L4632" s="70">
        <v>0</v>
      </c>
      <c r="M4632" s="71">
        <v>0.94599999999999995</v>
      </c>
      <c r="N4632" s="72"/>
      <c r="O4632" s="73">
        <f>MIN(1,MAX(0,(1/(1+EXP(-(Assumptions!$B$5 + Assumptions!$B$6*$N4632))))*Assumptions!$B$3))</f>
        <v>3.9165722796764356E-2</v>
      </c>
      <c r="P4632" s="73">
        <f>VLOOKUP($F4632,Assumptions!$A$23:$B$27,2,FALSE)*Assumptions!$B$4</f>
        <v>0.55000000000000004</v>
      </c>
      <c r="Q4632" s="74">
        <f t="shared" si="144"/>
        <v>206817.19707112442</v>
      </c>
      <c r="R4632" s="75" t="str">
        <f>IF($O4632&lt;Assumptions!$B$17,"A",IF($O4632&lt;Assumptions!$B$18,"B",IF($O4632&lt;Assumptions!$B$19,"C",IF($O4632&lt;Assumptions!$B$20,"D","E"))))</f>
        <v>B</v>
      </c>
      <c r="S4632" s="75">
        <f t="shared" si="145"/>
        <v>0</v>
      </c>
    </row>
    <row r="4633" spans="1:19" ht="17.399999999999999" x14ac:dyDescent="0.3">
      <c r="A4633" s="39" t="s">
        <v>844</v>
      </c>
      <c r="B4633" s="39" t="s">
        <v>59</v>
      </c>
      <c r="C4633" s="39" t="s">
        <v>22</v>
      </c>
      <c r="D4633" s="39" t="s">
        <v>42</v>
      </c>
      <c r="E4633" s="70" t="s">
        <v>31</v>
      </c>
      <c r="F4633" s="70" t="s">
        <v>36</v>
      </c>
      <c r="G4633" s="78">
        <v>44922</v>
      </c>
      <c r="H4633" s="78">
        <v>45689</v>
      </c>
      <c r="I4633" s="69">
        <v>9437920.5899999999</v>
      </c>
      <c r="J4633" s="70">
        <v>0</v>
      </c>
      <c r="K4633" s="71">
        <v>1.1020000000000001</v>
      </c>
      <c r="L4633" s="70">
        <v>0</v>
      </c>
      <c r="M4633" s="71">
        <v>0.94599999999999995</v>
      </c>
      <c r="N4633" s="72"/>
      <c r="O4633" s="73">
        <f>MIN(1,MAX(0,(1/(1+EXP(-(Assumptions!$B$5 + Assumptions!$B$6*$N4633))))*Assumptions!$B$3))</f>
        <v>3.9165722796764356E-2</v>
      </c>
      <c r="P4633" s="73">
        <f>VLOOKUP($F4633,Assumptions!$A$23:$B$27,2,FALSE)*Assumptions!$B$4</f>
        <v>0.55000000000000004</v>
      </c>
      <c r="Q4633" s="74">
        <f t="shared" si="144"/>
        <v>203303.63988319811</v>
      </c>
      <c r="R4633" s="75" t="str">
        <f>IF($O4633&lt;Assumptions!$B$17,"A",IF($O4633&lt;Assumptions!$B$18,"B",IF($O4633&lt;Assumptions!$B$19,"C",IF($O4633&lt;Assumptions!$B$20,"D","E"))))</f>
        <v>B</v>
      </c>
      <c r="S4633" s="75">
        <f t="shared" si="145"/>
        <v>0</v>
      </c>
    </row>
    <row r="4634" spans="1:19" ht="17.399999999999999" x14ac:dyDescent="0.3">
      <c r="A4634" s="39" t="s">
        <v>844</v>
      </c>
      <c r="B4634" s="39" t="s">
        <v>59</v>
      </c>
      <c r="C4634" s="39" t="s">
        <v>22</v>
      </c>
      <c r="D4634" s="39" t="s">
        <v>42</v>
      </c>
      <c r="E4634" s="70" t="s">
        <v>31</v>
      </c>
      <c r="F4634" s="70" t="s">
        <v>36</v>
      </c>
      <c r="G4634" s="78">
        <v>44922</v>
      </c>
      <c r="H4634" s="78">
        <v>45717</v>
      </c>
      <c r="I4634" s="69">
        <v>9302053.3300000001</v>
      </c>
      <c r="J4634" s="70">
        <v>0</v>
      </c>
      <c r="K4634" s="71">
        <v>1.0580000000000001</v>
      </c>
      <c r="L4634" s="70">
        <v>0</v>
      </c>
      <c r="M4634" s="71">
        <v>0.94599999999999995</v>
      </c>
      <c r="N4634" s="72"/>
      <c r="O4634" s="73">
        <f>MIN(1,MAX(0,(1/(1+EXP(-(Assumptions!$B$5 + Assumptions!$B$6*$N4634))))*Assumptions!$B$3))</f>
        <v>3.9165722796764356E-2</v>
      </c>
      <c r="P4634" s="73">
        <f>VLOOKUP($F4634,Assumptions!$A$23:$B$27,2,FALSE)*Assumptions!$B$4</f>
        <v>0.55000000000000004</v>
      </c>
      <c r="Q4634" s="74">
        <f t="shared" si="144"/>
        <v>200376.90318992434</v>
      </c>
      <c r="R4634" s="75" t="str">
        <f>IF($O4634&lt;Assumptions!$B$17,"A",IF($O4634&lt;Assumptions!$B$18,"B",IF($O4634&lt;Assumptions!$B$19,"C",IF($O4634&lt;Assumptions!$B$20,"D","E"))))</f>
        <v>B</v>
      </c>
      <c r="S4634" s="75">
        <f t="shared" si="145"/>
        <v>0</v>
      </c>
    </row>
    <row r="4635" spans="1:19" ht="17.399999999999999" x14ac:dyDescent="0.3">
      <c r="A4635" s="39" t="s">
        <v>844</v>
      </c>
      <c r="B4635" s="39" t="s">
        <v>59</v>
      </c>
      <c r="C4635" s="39" t="s">
        <v>22</v>
      </c>
      <c r="D4635" s="39" t="s">
        <v>42</v>
      </c>
      <c r="E4635" s="70" t="s">
        <v>31</v>
      </c>
      <c r="F4635" s="70" t="s">
        <v>36</v>
      </c>
      <c r="G4635" s="78">
        <v>44922</v>
      </c>
      <c r="H4635" s="78">
        <v>45748</v>
      </c>
      <c r="I4635" s="69">
        <v>9121702.5800000001</v>
      </c>
      <c r="J4635" s="70">
        <v>0</v>
      </c>
      <c r="K4635" s="71">
        <v>1.0820000000000001</v>
      </c>
      <c r="L4635" s="70">
        <v>0</v>
      </c>
      <c r="M4635" s="71">
        <v>0.94599999999999995</v>
      </c>
      <c r="N4635" s="72"/>
      <c r="O4635" s="73">
        <f>MIN(1,MAX(0,(1/(1+EXP(-(Assumptions!$B$5 + Assumptions!$B$6*$N4635))))*Assumptions!$B$3))</f>
        <v>3.9165722796764356E-2</v>
      </c>
      <c r="P4635" s="73">
        <f>VLOOKUP($F4635,Assumptions!$A$23:$B$27,2,FALSE)*Assumptions!$B$4</f>
        <v>0.55000000000000004</v>
      </c>
      <c r="Q4635" s="74">
        <f t="shared" si="144"/>
        <v>196491.94107554565</v>
      </c>
      <c r="R4635" s="75" t="str">
        <f>IF($O4635&lt;Assumptions!$B$17,"A",IF($O4635&lt;Assumptions!$B$18,"B",IF($O4635&lt;Assumptions!$B$19,"C",IF($O4635&lt;Assumptions!$B$20,"D","E"))))</f>
        <v>B</v>
      </c>
      <c r="S4635" s="75">
        <f t="shared" si="145"/>
        <v>0</v>
      </c>
    </row>
    <row r="4636" spans="1:19" ht="17.399999999999999" x14ac:dyDescent="0.3">
      <c r="A4636" s="39" t="s">
        <v>844</v>
      </c>
      <c r="B4636" s="39" t="s">
        <v>59</v>
      </c>
      <c r="C4636" s="39" t="s">
        <v>22</v>
      </c>
      <c r="D4636" s="39" t="s">
        <v>42</v>
      </c>
      <c r="E4636" s="70" t="s">
        <v>31</v>
      </c>
      <c r="F4636" s="70" t="s">
        <v>36</v>
      </c>
      <c r="G4636" s="78">
        <v>44922</v>
      </c>
      <c r="H4636" s="78">
        <v>45778</v>
      </c>
      <c r="I4636" s="69">
        <v>8969312.6400000006</v>
      </c>
      <c r="J4636" s="70">
        <v>65</v>
      </c>
      <c r="K4636" s="71">
        <v>0.76100000000000001</v>
      </c>
      <c r="L4636" s="70">
        <v>0</v>
      </c>
      <c r="M4636" s="71">
        <v>0.94599999999999995</v>
      </c>
      <c r="N4636" s="72"/>
      <c r="O4636" s="73">
        <f>MIN(1,MAX(0,(1/(1+EXP(-(Assumptions!$B$5 + Assumptions!$B$6*$N4636))))*Assumptions!$B$3))</f>
        <v>3.9165722796764356E-2</v>
      </c>
      <c r="P4636" s="73">
        <f>VLOOKUP($F4636,Assumptions!$A$23:$B$27,2,FALSE)*Assumptions!$B$4</f>
        <v>0.55000000000000004</v>
      </c>
      <c r="Q4636" s="74">
        <f t="shared" si="144"/>
        <v>193209.2868946651</v>
      </c>
      <c r="R4636" s="75" t="str">
        <f>IF($O4636&lt;Assumptions!$B$17,"A",IF($O4636&lt;Assumptions!$B$18,"B",IF($O4636&lt;Assumptions!$B$19,"C",IF($O4636&lt;Assumptions!$B$20,"D","E"))))</f>
        <v>B</v>
      </c>
      <c r="S4636" s="75">
        <f t="shared" si="145"/>
        <v>0</v>
      </c>
    </row>
    <row r="4637" spans="1:19" ht="17.399999999999999" x14ac:dyDescent="0.3">
      <c r="A4637" s="39" t="s">
        <v>844</v>
      </c>
      <c r="B4637" s="39" t="s">
        <v>59</v>
      </c>
      <c r="C4637" s="39" t="s">
        <v>22</v>
      </c>
      <c r="D4637" s="39" t="s">
        <v>42</v>
      </c>
      <c r="E4637" s="70" t="s">
        <v>31</v>
      </c>
      <c r="F4637" s="70" t="s">
        <v>36</v>
      </c>
      <c r="G4637" s="78">
        <v>44922</v>
      </c>
      <c r="H4637" s="78">
        <v>45809</v>
      </c>
      <c r="I4637" s="69">
        <v>8797176.5099999998</v>
      </c>
      <c r="J4637" s="70">
        <v>35</v>
      </c>
      <c r="K4637" s="71">
        <v>0.61199999999999999</v>
      </c>
      <c r="L4637" s="70">
        <v>0</v>
      </c>
      <c r="M4637" s="71">
        <v>0.94599999999999995</v>
      </c>
      <c r="N4637" s="72"/>
      <c r="O4637" s="73">
        <f>MIN(1,MAX(0,(1/(1+EXP(-(Assumptions!$B$5 + Assumptions!$B$6*$N4637))))*Assumptions!$B$3))</f>
        <v>3.9165722796764356E-2</v>
      </c>
      <c r="P4637" s="73">
        <f>VLOOKUP($F4637,Assumptions!$A$23:$B$27,2,FALSE)*Assumptions!$B$4</f>
        <v>0.55000000000000004</v>
      </c>
      <c r="Q4637" s="74">
        <f t="shared" si="144"/>
        <v>189501.2771216768</v>
      </c>
      <c r="R4637" s="75" t="str">
        <f>IF($O4637&lt;Assumptions!$B$17,"A",IF($O4637&lt;Assumptions!$B$18,"B",IF($O4637&lt;Assumptions!$B$19,"C",IF($O4637&lt;Assumptions!$B$20,"D","E"))))</f>
        <v>B</v>
      </c>
      <c r="S4637" s="75">
        <f t="shared" si="145"/>
        <v>0</v>
      </c>
    </row>
    <row r="4638" spans="1:19" ht="17.399999999999999" x14ac:dyDescent="0.3">
      <c r="A4638" s="39" t="s">
        <v>844</v>
      </c>
      <c r="B4638" s="39" t="s">
        <v>59</v>
      </c>
      <c r="C4638" s="39" t="s">
        <v>22</v>
      </c>
      <c r="D4638" s="39" t="s">
        <v>42</v>
      </c>
      <c r="E4638" s="70" t="s">
        <v>31</v>
      </c>
      <c r="F4638" s="70" t="s">
        <v>36</v>
      </c>
      <c r="G4638" s="78">
        <v>44922</v>
      </c>
      <c r="H4638" s="78">
        <v>45839</v>
      </c>
      <c r="I4638" s="69">
        <v>8645440.3200000003</v>
      </c>
      <c r="J4638" s="70">
        <v>0</v>
      </c>
      <c r="K4638" s="71">
        <v>1.0089999999999999</v>
      </c>
      <c r="L4638" s="70">
        <v>0</v>
      </c>
      <c r="M4638" s="71">
        <v>0.94599999999999995</v>
      </c>
      <c r="N4638" s="72"/>
      <c r="O4638" s="73">
        <f>MIN(1,MAX(0,(1/(1+EXP(-(Assumptions!$B$5 + Assumptions!$B$6*$N4638))))*Assumptions!$B$3))</f>
        <v>3.9165722796764356E-2</v>
      </c>
      <c r="P4638" s="73">
        <f>VLOOKUP($F4638,Assumptions!$A$23:$B$27,2,FALSE)*Assumptions!$B$4</f>
        <v>0.55000000000000004</v>
      </c>
      <c r="Q4638" s="74">
        <f t="shared" si="144"/>
        <v>186232.70546599937</v>
      </c>
      <c r="R4638" s="75" t="str">
        <f>IF($O4638&lt;Assumptions!$B$17,"A",IF($O4638&lt;Assumptions!$B$18,"B",IF($O4638&lt;Assumptions!$B$19,"C",IF($O4638&lt;Assumptions!$B$20,"D","E"))))</f>
        <v>B</v>
      </c>
      <c r="S4638" s="75">
        <f t="shared" si="145"/>
        <v>0</v>
      </c>
    </row>
    <row r="4639" spans="1:19" ht="17.399999999999999" x14ac:dyDescent="0.3">
      <c r="A4639" s="39" t="s">
        <v>844</v>
      </c>
      <c r="B4639" s="39" t="s">
        <v>59</v>
      </c>
      <c r="C4639" s="39" t="s">
        <v>22</v>
      </c>
      <c r="D4639" s="39" t="s">
        <v>42</v>
      </c>
      <c r="E4639" s="70" t="s">
        <v>31</v>
      </c>
      <c r="F4639" s="70" t="s">
        <v>36</v>
      </c>
      <c r="G4639" s="78">
        <v>44922</v>
      </c>
      <c r="H4639" s="78">
        <v>45870</v>
      </c>
      <c r="I4639" s="69">
        <v>8492272.0099999998</v>
      </c>
      <c r="J4639" s="70">
        <v>0</v>
      </c>
      <c r="K4639" s="71">
        <v>1.0189999999999999</v>
      </c>
      <c r="L4639" s="70">
        <v>0</v>
      </c>
      <c r="M4639" s="71">
        <v>0.94599999999999995</v>
      </c>
      <c r="N4639" s="72"/>
      <c r="O4639" s="73">
        <f>MIN(1,MAX(0,(1/(1+EXP(-(Assumptions!$B$5 + Assumptions!$B$6*$N4639))))*Assumptions!$B$3))</f>
        <v>3.9165722796764356E-2</v>
      </c>
      <c r="P4639" s="73">
        <f>VLOOKUP($F4639,Assumptions!$A$23:$B$27,2,FALSE)*Assumptions!$B$4</f>
        <v>0.55000000000000004</v>
      </c>
      <c r="Q4639" s="74">
        <f t="shared" si="144"/>
        <v>182933.2843021095</v>
      </c>
      <c r="R4639" s="75" t="str">
        <f>IF($O4639&lt;Assumptions!$B$17,"A",IF($O4639&lt;Assumptions!$B$18,"B",IF($O4639&lt;Assumptions!$B$19,"C",IF($O4639&lt;Assumptions!$B$20,"D","E"))))</f>
        <v>B</v>
      </c>
      <c r="S4639" s="75">
        <f t="shared" si="145"/>
        <v>0</v>
      </c>
    </row>
    <row r="4640" spans="1:19" ht="17.399999999999999" x14ac:dyDescent="0.3">
      <c r="A4640" s="39" t="s">
        <v>844</v>
      </c>
      <c r="B4640" s="39" t="s">
        <v>59</v>
      </c>
      <c r="C4640" s="39" t="s">
        <v>22</v>
      </c>
      <c r="D4640" s="39" t="s">
        <v>42</v>
      </c>
      <c r="E4640" s="70" t="s">
        <v>31</v>
      </c>
      <c r="F4640" s="70" t="s">
        <v>36</v>
      </c>
      <c r="G4640" s="78">
        <v>44922</v>
      </c>
      <c r="H4640" s="78">
        <v>45901</v>
      </c>
      <c r="I4640" s="69">
        <v>8329365.6399999997</v>
      </c>
      <c r="J4640" s="70">
        <v>35</v>
      </c>
      <c r="K4640" s="71">
        <v>0.438</v>
      </c>
      <c r="L4640" s="70">
        <v>0</v>
      </c>
      <c r="M4640" s="71">
        <v>0.94599999999999995</v>
      </c>
      <c r="N4640" s="72"/>
      <c r="O4640" s="73">
        <f>MIN(1,MAX(0,(1/(1+EXP(-(Assumptions!$B$5 + Assumptions!$B$6*$N4640))))*Assumptions!$B$3))</f>
        <v>3.9165722796764356E-2</v>
      </c>
      <c r="P4640" s="73">
        <f>VLOOKUP($F4640,Assumptions!$A$23:$B$27,2,FALSE)*Assumptions!$B$4</f>
        <v>0.55000000000000004</v>
      </c>
      <c r="Q4640" s="74">
        <f t="shared" si="144"/>
        <v>179424.09415102357</v>
      </c>
      <c r="R4640" s="75" t="str">
        <f>IF($O4640&lt;Assumptions!$B$17,"A",IF($O4640&lt;Assumptions!$B$18,"B",IF($O4640&lt;Assumptions!$B$19,"C",IF($O4640&lt;Assumptions!$B$20,"D","E"))))</f>
        <v>B</v>
      </c>
      <c r="S4640" s="75">
        <f t="shared" si="145"/>
        <v>0</v>
      </c>
    </row>
    <row r="4641" spans="1:19" ht="17.399999999999999" x14ac:dyDescent="0.3">
      <c r="A4641" s="39" t="s">
        <v>844</v>
      </c>
      <c r="B4641" s="39" t="s">
        <v>59</v>
      </c>
      <c r="C4641" s="39" t="s">
        <v>22</v>
      </c>
      <c r="D4641" s="39" t="s">
        <v>42</v>
      </c>
      <c r="E4641" s="70" t="s">
        <v>31</v>
      </c>
      <c r="F4641" s="70" t="s">
        <v>36</v>
      </c>
      <c r="G4641" s="78">
        <v>44922</v>
      </c>
      <c r="H4641" s="78">
        <v>45931</v>
      </c>
      <c r="I4641" s="69">
        <v>8207272.8300000001</v>
      </c>
      <c r="J4641" s="70">
        <v>0</v>
      </c>
      <c r="K4641" s="71">
        <v>1.038</v>
      </c>
      <c r="L4641" s="70">
        <v>0</v>
      </c>
      <c r="M4641" s="71">
        <v>0.94599999999999995</v>
      </c>
      <c r="N4641" s="72"/>
      <c r="O4641" s="73">
        <f>MIN(1,MAX(0,(1/(1+EXP(-(Assumptions!$B$5 + Assumptions!$B$6*$N4641))))*Assumptions!$B$3))</f>
        <v>3.9165722796764356E-2</v>
      </c>
      <c r="P4641" s="73">
        <f>VLOOKUP($F4641,Assumptions!$A$23:$B$27,2,FALSE)*Assumptions!$B$4</f>
        <v>0.55000000000000004</v>
      </c>
      <c r="Q4641" s="74">
        <f t="shared" si="144"/>
        <v>176794.07491745765</v>
      </c>
      <c r="R4641" s="75" t="str">
        <f>IF($O4641&lt;Assumptions!$B$17,"A",IF($O4641&lt;Assumptions!$B$18,"B",IF($O4641&lt;Assumptions!$B$19,"C",IF($O4641&lt;Assumptions!$B$20,"D","E"))))</f>
        <v>B</v>
      </c>
      <c r="S4641" s="75">
        <f t="shared" si="145"/>
        <v>0</v>
      </c>
    </row>
    <row r="4642" spans="1:19" ht="17.399999999999999" x14ac:dyDescent="0.3">
      <c r="A4642" s="39" t="s">
        <v>844</v>
      </c>
      <c r="B4642" s="39" t="s">
        <v>59</v>
      </c>
      <c r="C4642" s="39" t="s">
        <v>22</v>
      </c>
      <c r="D4642" s="39" t="s">
        <v>42</v>
      </c>
      <c r="E4642" s="70" t="s">
        <v>31</v>
      </c>
      <c r="F4642" s="70" t="s">
        <v>36</v>
      </c>
      <c r="G4642" s="78">
        <v>44922</v>
      </c>
      <c r="H4642" s="78">
        <v>45962</v>
      </c>
      <c r="I4642" s="69">
        <v>8084354.7000000002</v>
      </c>
      <c r="J4642" s="70">
        <v>0</v>
      </c>
      <c r="K4642" s="71">
        <v>1.0740000000000001</v>
      </c>
      <c r="L4642" s="70">
        <v>0</v>
      </c>
      <c r="M4642" s="71">
        <v>0.94599999999999995</v>
      </c>
      <c r="N4642" s="72"/>
      <c r="O4642" s="73">
        <f>MIN(1,MAX(0,(1/(1+EXP(-(Assumptions!$B$5 + Assumptions!$B$6*$N4642))))*Assumptions!$B$3))</f>
        <v>3.9165722796764356E-2</v>
      </c>
      <c r="P4642" s="73">
        <f>VLOOKUP($F4642,Assumptions!$A$23:$B$27,2,FALSE)*Assumptions!$B$4</f>
        <v>0.55000000000000004</v>
      </c>
      <c r="Q4642" s="74">
        <f t="shared" si="144"/>
        <v>174146.2773440055</v>
      </c>
      <c r="R4642" s="75" t="str">
        <f>IF($O4642&lt;Assumptions!$B$17,"A",IF($O4642&lt;Assumptions!$B$18,"B",IF($O4642&lt;Assumptions!$B$19,"C",IF($O4642&lt;Assumptions!$B$20,"D","E"))))</f>
        <v>B</v>
      </c>
      <c r="S4642" s="75">
        <f t="shared" si="145"/>
        <v>0</v>
      </c>
    </row>
    <row r="4643" spans="1:19" ht="17.399999999999999" x14ac:dyDescent="0.3">
      <c r="A4643" s="39" t="s">
        <v>844</v>
      </c>
      <c r="B4643" s="39" t="s">
        <v>59</v>
      </c>
      <c r="C4643" s="39" t="s">
        <v>22</v>
      </c>
      <c r="D4643" s="39" t="s">
        <v>42</v>
      </c>
      <c r="E4643" s="70" t="s">
        <v>31</v>
      </c>
      <c r="F4643" s="70" t="s">
        <v>36</v>
      </c>
      <c r="G4643" s="78">
        <v>44922</v>
      </c>
      <c r="H4643" s="78">
        <v>45992</v>
      </c>
      <c r="I4643" s="69">
        <v>7921884.0800000001</v>
      </c>
      <c r="J4643" s="70">
        <v>0</v>
      </c>
      <c r="K4643" s="71">
        <v>1.0680000000000001</v>
      </c>
      <c r="L4643" s="70">
        <v>0</v>
      </c>
      <c r="M4643" s="71">
        <v>0.94599999999999995</v>
      </c>
      <c r="N4643" s="72"/>
      <c r="O4643" s="73">
        <f>MIN(1,MAX(0,(1/(1+EXP(-(Assumptions!$B$5 + Assumptions!$B$6*$N4643))))*Assumptions!$B$3))</f>
        <v>3.9165722796764356E-2</v>
      </c>
      <c r="P4643" s="73">
        <f>VLOOKUP($F4643,Assumptions!$A$23:$B$27,2,FALSE)*Assumptions!$B$4</f>
        <v>0.55000000000000004</v>
      </c>
      <c r="Q4643" s="74">
        <f t="shared" si="144"/>
        <v>170646.47374795936</v>
      </c>
      <c r="R4643" s="75" t="str">
        <f>IF($O4643&lt;Assumptions!$B$17,"A",IF($O4643&lt;Assumptions!$B$18,"B",IF($O4643&lt;Assumptions!$B$19,"C",IF($O4643&lt;Assumptions!$B$20,"D","E"))))</f>
        <v>B</v>
      </c>
      <c r="S4643" s="75">
        <f t="shared" si="145"/>
        <v>0</v>
      </c>
    </row>
    <row r="4644" spans="1:19" ht="17.399999999999999" x14ac:dyDescent="0.3">
      <c r="A4644" s="39" t="s">
        <v>845</v>
      </c>
      <c r="B4644" s="39" t="s">
        <v>51</v>
      </c>
      <c r="C4644" s="39" t="s">
        <v>135</v>
      </c>
      <c r="D4644" s="39" t="s">
        <v>38</v>
      </c>
      <c r="E4644" s="70" t="s">
        <v>27</v>
      </c>
      <c r="F4644" s="70" t="s">
        <v>28</v>
      </c>
      <c r="G4644" s="78">
        <v>43777</v>
      </c>
      <c r="H4644" s="78">
        <v>45658</v>
      </c>
      <c r="I4644" s="69">
        <v>390479.12</v>
      </c>
      <c r="J4644" s="70">
        <v>35</v>
      </c>
      <c r="K4644" s="71">
        <v>0.63500000000000001</v>
      </c>
      <c r="L4644" s="70">
        <v>0</v>
      </c>
      <c r="M4644" s="71">
        <v>0.85199999999999998</v>
      </c>
      <c r="N4644" s="72"/>
      <c r="O4644" s="73">
        <f>MIN(1,MAX(0,(1/(1+EXP(-(Assumptions!$B$5 + Assumptions!$B$6*$N4644))))*Assumptions!$B$3))</f>
        <v>3.9165722796764356E-2</v>
      </c>
      <c r="P4644" s="73">
        <f>VLOOKUP($F4644,Assumptions!$A$23:$B$27,2,FALSE)*Assumptions!$B$4</f>
        <v>0.35</v>
      </c>
      <c r="Q4644" s="74">
        <f t="shared" si="144"/>
        <v>5352.6889401455692</v>
      </c>
      <c r="R4644" s="75" t="str">
        <f>IF($O4644&lt;Assumptions!$B$17,"A",IF($O4644&lt;Assumptions!$B$18,"B",IF($O4644&lt;Assumptions!$B$19,"C",IF($O4644&lt;Assumptions!$B$20,"D","E"))))</f>
        <v>B</v>
      </c>
      <c r="S4644" s="75">
        <f t="shared" si="145"/>
        <v>0</v>
      </c>
    </row>
    <row r="4645" spans="1:19" ht="17.399999999999999" x14ac:dyDescent="0.3">
      <c r="A4645" s="39" t="s">
        <v>845</v>
      </c>
      <c r="B4645" s="39" t="s">
        <v>51</v>
      </c>
      <c r="C4645" s="39" t="s">
        <v>135</v>
      </c>
      <c r="D4645" s="39" t="s">
        <v>38</v>
      </c>
      <c r="E4645" s="70" t="s">
        <v>27</v>
      </c>
      <c r="F4645" s="70" t="s">
        <v>28</v>
      </c>
      <c r="G4645" s="78">
        <v>43777</v>
      </c>
      <c r="H4645" s="78">
        <v>45689</v>
      </c>
      <c r="I4645" s="69">
        <v>377653.9</v>
      </c>
      <c r="J4645" s="70">
        <v>15</v>
      </c>
      <c r="K4645" s="71">
        <v>1.123</v>
      </c>
      <c r="L4645" s="70">
        <v>0</v>
      </c>
      <c r="M4645" s="71">
        <v>0.85199999999999998</v>
      </c>
      <c r="N4645" s="72"/>
      <c r="O4645" s="73">
        <f>MIN(1,MAX(0,(1/(1+EXP(-(Assumptions!$B$5 + Assumptions!$B$6*$N4645))))*Assumptions!$B$3))</f>
        <v>3.9165722796764356E-2</v>
      </c>
      <c r="P4645" s="73">
        <f>VLOOKUP($F4645,Assumptions!$A$23:$B$27,2,FALSE)*Assumptions!$B$4</f>
        <v>0.35</v>
      </c>
      <c r="Q4645" s="74">
        <f t="shared" si="144"/>
        <v>5176.8807861809382</v>
      </c>
      <c r="R4645" s="75" t="str">
        <f>IF($O4645&lt;Assumptions!$B$17,"A",IF($O4645&lt;Assumptions!$B$18,"B",IF($O4645&lt;Assumptions!$B$19,"C",IF($O4645&lt;Assumptions!$B$20,"D","E"))))</f>
        <v>B</v>
      </c>
      <c r="S4645" s="75">
        <f t="shared" si="145"/>
        <v>0</v>
      </c>
    </row>
    <row r="4646" spans="1:19" ht="17.399999999999999" x14ac:dyDescent="0.3">
      <c r="A4646" s="39" t="s">
        <v>845</v>
      </c>
      <c r="B4646" s="39" t="s">
        <v>51</v>
      </c>
      <c r="C4646" s="39" t="s">
        <v>135</v>
      </c>
      <c r="D4646" s="39" t="s">
        <v>38</v>
      </c>
      <c r="E4646" s="70" t="s">
        <v>27</v>
      </c>
      <c r="F4646" s="70" t="s">
        <v>28</v>
      </c>
      <c r="G4646" s="78">
        <v>43777</v>
      </c>
      <c r="H4646" s="78">
        <v>45717</v>
      </c>
      <c r="I4646" s="69">
        <v>367797.17</v>
      </c>
      <c r="J4646" s="70">
        <v>15</v>
      </c>
      <c r="K4646" s="71">
        <v>0.98199999999999998</v>
      </c>
      <c r="L4646" s="70">
        <v>0</v>
      </c>
      <c r="M4646" s="71">
        <v>0.85199999999999998</v>
      </c>
      <c r="N4646" s="72"/>
      <c r="O4646" s="73">
        <f>MIN(1,MAX(0,(1/(1+EXP(-(Assumptions!$B$5 + Assumptions!$B$6*$N4646))))*Assumptions!$B$3))</f>
        <v>3.9165722796764356E-2</v>
      </c>
      <c r="P4646" s="73">
        <f>VLOOKUP($F4646,Assumptions!$A$23:$B$27,2,FALSE)*Assumptions!$B$4</f>
        <v>0.35</v>
      </c>
      <c r="Q4646" s="74">
        <f t="shared" si="144"/>
        <v>5041.7647019790447</v>
      </c>
      <c r="R4646" s="75" t="str">
        <f>IF($O4646&lt;Assumptions!$B$17,"A",IF($O4646&lt;Assumptions!$B$18,"B",IF($O4646&lt;Assumptions!$B$19,"C",IF($O4646&lt;Assumptions!$B$20,"D","E"))))</f>
        <v>B</v>
      </c>
      <c r="S4646" s="75">
        <f t="shared" si="145"/>
        <v>0</v>
      </c>
    </row>
    <row r="4647" spans="1:19" ht="17.399999999999999" x14ac:dyDescent="0.3">
      <c r="A4647" s="39" t="s">
        <v>845</v>
      </c>
      <c r="B4647" s="39" t="s">
        <v>51</v>
      </c>
      <c r="C4647" s="39" t="s">
        <v>135</v>
      </c>
      <c r="D4647" s="39" t="s">
        <v>38</v>
      </c>
      <c r="E4647" s="70" t="s">
        <v>27</v>
      </c>
      <c r="F4647" s="70" t="s">
        <v>28</v>
      </c>
      <c r="G4647" s="78">
        <v>43777</v>
      </c>
      <c r="H4647" s="78">
        <v>45748</v>
      </c>
      <c r="I4647" s="69">
        <v>358219.46</v>
      </c>
      <c r="J4647" s="70">
        <v>35</v>
      </c>
      <c r="K4647" s="71">
        <v>0.871</v>
      </c>
      <c r="L4647" s="70">
        <v>0</v>
      </c>
      <c r="M4647" s="71">
        <v>0.85199999999999998</v>
      </c>
      <c r="N4647" s="72"/>
      <c r="O4647" s="73">
        <f>MIN(1,MAX(0,(1/(1+EXP(-(Assumptions!$B$5 + Assumptions!$B$6*$N4647))))*Assumptions!$B$3))</f>
        <v>3.9165722796764356E-2</v>
      </c>
      <c r="P4647" s="73">
        <f>VLOOKUP($F4647,Assumptions!$A$23:$B$27,2,FALSE)*Assumptions!$B$4</f>
        <v>0.35</v>
      </c>
      <c r="Q4647" s="74">
        <f t="shared" si="144"/>
        <v>4910.4734247683155</v>
      </c>
      <c r="R4647" s="75" t="str">
        <f>IF($O4647&lt;Assumptions!$B$17,"A",IF($O4647&lt;Assumptions!$B$18,"B",IF($O4647&lt;Assumptions!$B$19,"C",IF($O4647&lt;Assumptions!$B$20,"D","E"))))</f>
        <v>B</v>
      </c>
      <c r="S4647" s="75">
        <f t="shared" si="145"/>
        <v>0</v>
      </c>
    </row>
    <row r="4648" spans="1:19" ht="17.399999999999999" x14ac:dyDescent="0.3">
      <c r="A4648" s="39" t="s">
        <v>845</v>
      </c>
      <c r="B4648" s="39" t="s">
        <v>51</v>
      </c>
      <c r="C4648" s="39" t="s">
        <v>135</v>
      </c>
      <c r="D4648" s="39" t="s">
        <v>38</v>
      </c>
      <c r="E4648" s="70" t="s">
        <v>27</v>
      </c>
      <c r="F4648" s="70" t="s">
        <v>28</v>
      </c>
      <c r="G4648" s="78">
        <v>43777</v>
      </c>
      <c r="H4648" s="78">
        <v>45778</v>
      </c>
      <c r="I4648" s="69">
        <v>346493.33</v>
      </c>
      <c r="J4648" s="70">
        <v>0</v>
      </c>
      <c r="K4648" s="71">
        <v>0.99299999999999999</v>
      </c>
      <c r="L4648" s="70">
        <v>0</v>
      </c>
      <c r="M4648" s="71">
        <v>0.85199999999999998</v>
      </c>
      <c r="N4648" s="72"/>
      <c r="O4648" s="73">
        <f>MIN(1,MAX(0,(1/(1+EXP(-(Assumptions!$B$5 + Assumptions!$B$6*$N4648))))*Assumptions!$B$3))</f>
        <v>3.9165722796764356E-2</v>
      </c>
      <c r="P4648" s="73">
        <f>VLOOKUP($F4648,Assumptions!$A$23:$B$27,2,FALSE)*Assumptions!$B$4</f>
        <v>0.35</v>
      </c>
      <c r="Q4648" s="74">
        <f t="shared" si="144"/>
        <v>4749.7315997977284</v>
      </c>
      <c r="R4648" s="75" t="str">
        <f>IF($O4648&lt;Assumptions!$B$17,"A",IF($O4648&lt;Assumptions!$B$18,"B",IF($O4648&lt;Assumptions!$B$19,"C",IF($O4648&lt;Assumptions!$B$20,"D","E"))))</f>
        <v>B</v>
      </c>
      <c r="S4648" s="75">
        <f t="shared" si="145"/>
        <v>0</v>
      </c>
    </row>
    <row r="4649" spans="1:19" ht="17.399999999999999" x14ac:dyDescent="0.3">
      <c r="A4649" s="39" t="s">
        <v>845</v>
      </c>
      <c r="B4649" s="39" t="s">
        <v>51</v>
      </c>
      <c r="C4649" s="39" t="s">
        <v>135</v>
      </c>
      <c r="D4649" s="39" t="s">
        <v>38</v>
      </c>
      <c r="E4649" s="70" t="s">
        <v>27</v>
      </c>
      <c r="F4649" s="70" t="s">
        <v>28</v>
      </c>
      <c r="G4649" s="78">
        <v>43777</v>
      </c>
      <c r="H4649" s="78">
        <v>45809</v>
      </c>
      <c r="I4649" s="69">
        <v>335716.93</v>
      </c>
      <c r="J4649" s="70">
        <v>0</v>
      </c>
      <c r="K4649" s="71">
        <v>1.115</v>
      </c>
      <c r="L4649" s="70">
        <v>0</v>
      </c>
      <c r="M4649" s="71">
        <v>0.85199999999999998</v>
      </c>
      <c r="N4649" s="72"/>
      <c r="O4649" s="73">
        <f>MIN(1,MAX(0,(1/(1+EXP(-(Assumptions!$B$5 + Assumptions!$B$6*$N4649))))*Assumptions!$B$3))</f>
        <v>3.9165722796764356E-2</v>
      </c>
      <c r="P4649" s="73">
        <f>VLOOKUP($F4649,Assumptions!$A$23:$B$27,2,FALSE)*Assumptions!$B$4</f>
        <v>0.35</v>
      </c>
      <c r="Q4649" s="74">
        <f t="shared" si="144"/>
        <v>4602.0086764962598</v>
      </c>
      <c r="R4649" s="75" t="str">
        <f>IF($O4649&lt;Assumptions!$B$17,"A",IF($O4649&lt;Assumptions!$B$18,"B",IF($O4649&lt;Assumptions!$B$19,"C",IF($O4649&lt;Assumptions!$B$20,"D","E"))))</f>
        <v>B</v>
      </c>
      <c r="S4649" s="75">
        <f t="shared" si="145"/>
        <v>0</v>
      </c>
    </row>
    <row r="4650" spans="1:19" ht="17.399999999999999" x14ac:dyDescent="0.3">
      <c r="A4650" s="39" t="s">
        <v>845</v>
      </c>
      <c r="B4650" s="39" t="s">
        <v>51</v>
      </c>
      <c r="C4650" s="39" t="s">
        <v>135</v>
      </c>
      <c r="D4650" s="39" t="s">
        <v>38</v>
      </c>
      <c r="E4650" s="70" t="s">
        <v>27</v>
      </c>
      <c r="F4650" s="70" t="s">
        <v>28</v>
      </c>
      <c r="G4650" s="78">
        <v>43777</v>
      </c>
      <c r="H4650" s="78">
        <v>45839</v>
      </c>
      <c r="I4650" s="69">
        <v>325342.71999999997</v>
      </c>
      <c r="J4650" s="70">
        <v>0</v>
      </c>
      <c r="K4650" s="71">
        <v>1.103</v>
      </c>
      <c r="L4650" s="70">
        <v>0</v>
      </c>
      <c r="M4650" s="71">
        <v>0.85199999999999998</v>
      </c>
      <c r="N4650" s="72"/>
      <c r="O4650" s="73">
        <f>MIN(1,MAX(0,(1/(1+EXP(-(Assumptions!$B$5 + Assumptions!$B$6*$N4650))))*Assumptions!$B$3))</f>
        <v>3.9165722796764356E-2</v>
      </c>
      <c r="P4650" s="73">
        <f>VLOOKUP($F4650,Assumptions!$A$23:$B$27,2,FALSE)*Assumptions!$B$4</f>
        <v>0.35</v>
      </c>
      <c r="Q4650" s="74">
        <f t="shared" si="144"/>
        <v>4459.7989749128628</v>
      </c>
      <c r="R4650" s="75" t="str">
        <f>IF($O4650&lt;Assumptions!$B$17,"A",IF($O4650&lt;Assumptions!$B$18,"B",IF($O4650&lt;Assumptions!$B$19,"C",IF($O4650&lt;Assumptions!$B$20,"D","E"))))</f>
        <v>B</v>
      </c>
      <c r="S4650" s="75">
        <f t="shared" si="145"/>
        <v>0</v>
      </c>
    </row>
    <row r="4651" spans="1:19" ht="17.399999999999999" x14ac:dyDescent="0.3">
      <c r="A4651" s="39" t="s">
        <v>845</v>
      </c>
      <c r="B4651" s="39" t="s">
        <v>51</v>
      </c>
      <c r="C4651" s="39" t="s">
        <v>135</v>
      </c>
      <c r="D4651" s="39" t="s">
        <v>38</v>
      </c>
      <c r="E4651" s="70" t="s">
        <v>27</v>
      </c>
      <c r="F4651" s="70" t="s">
        <v>28</v>
      </c>
      <c r="G4651" s="78">
        <v>43777</v>
      </c>
      <c r="H4651" s="78">
        <v>45870</v>
      </c>
      <c r="I4651" s="69">
        <v>314785.38</v>
      </c>
      <c r="J4651" s="70">
        <v>15</v>
      </c>
      <c r="K4651" s="71">
        <v>1.0940000000000001</v>
      </c>
      <c r="L4651" s="70">
        <v>0</v>
      </c>
      <c r="M4651" s="71">
        <v>0.85199999999999998</v>
      </c>
      <c r="N4651" s="72"/>
      <c r="O4651" s="73">
        <f>MIN(1,MAX(0,(1/(1+EXP(-(Assumptions!$B$5 + Assumptions!$B$6*$N4651))))*Assumptions!$B$3))</f>
        <v>3.9165722796764356E-2</v>
      </c>
      <c r="P4651" s="73">
        <f>VLOOKUP($F4651,Assumptions!$A$23:$B$27,2,FALSE)*Assumptions!$B$4</f>
        <v>0.35</v>
      </c>
      <c r="Q4651" s="74">
        <f t="shared" si="144"/>
        <v>4315.0789267439459</v>
      </c>
      <c r="R4651" s="75" t="str">
        <f>IF($O4651&lt;Assumptions!$B$17,"A",IF($O4651&lt;Assumptions!$B$18,"B",IF($O4651&lt;Assumptions!$B$19,"C",IF($O4651&lt;Assumptions!$B$20,"D","E"))))</f>
        <v>B</v>
      </c>
      <c r="S4651" s="75">
        <f t="shared" si="145"/>
        <v>0</v>
      </c>
    </row>
    <row r="4652" spans="1:19" ht="17.399999999999999" x14ac:dyDescent="0.3">
      <c r="A4652" s="39" t="s">
        <v>845</v>
      </c>
      <c r="B4652" s="39" t="s">
        <v>51</v>
      </c>
      <c r="C4652" s="39" t="s">
        <v>135</v>
      </c>
      <c r="D4652" s="39" t="s">
        <v>38</v>
      </c>
      <c r="E4652" s="70" t="s">
        <v>27</v>
      </c>
      <c r="F4652" s="70" t="s">
        <v>28</v>
      </c>
      <c r="G4652" s="78">
        <v>43777</v>
      </c>
      <c r="H4652" s="78">
        <v>45901</v>
      </c>
      <c r="I4652" s="69">
        <v>305035.94</v>
      </c>
      <c r="J4652" s="70">
        <v>0</v>
      </c>
      <c r="K4652" s="71">
        <v>0.97299999999999998</v>
      </c>
      <c r="L4652" s="70">
        <v>0</v>
      </c>
      <c r="M4652" s="71">
        <v>0.85199999999999998</v>
      </c>
      <c r="N4652" s="72"/>
      <c r="O4652" s="73">
        <f>MIN(1,MAX(0,(1/(1+EXP(-(Assumptions!$B$5 + Assumptions!$B$6*$N4652))))*Assumptions!$B$3))</f>
        <v>3.9165722796764356E-2</v>
      </c>
      <c r="P4652" s="73">
        <f>VLOOKUP($F4652,Assumptions!$A$23:$B$27,2,FALSE)*Assumptions!$B$4</f>
        <v>0.35</v>
      </c>
      <c r="Q4652" s="74">
        <f t="shared" si="144"/>
        <v>4181.4335741816558</v>
      </c>
      <c r="R4652" s="75" t="str">
        <f>IF($O4652&lt;Assumptions!$B$17,"A",IF($O4652&lt;Assumptions!$B$18,"B",IF($O4652&lt;Assumptions!$B$19,"C",IF($O4652&lt;Assumptions!$B$20,"D","E"))))</f>
        <v>B</v>
      </c>
      <c r="S4652" s="75">
        <f t="shared" si="145"/>
        <v>0</v>
      </c>
    </row>
    <row r="4653" spans="1:19" ht="17.399999999999999" x14ac:dyDescent="0.3">
      <c r="A4653" s="39" t="s">
        <v>845</v>
      </c>
      <c r="B4653" s="39" t="s">
        <v>51</v>
      </c>
      <c r="C4653" s="39" t="s">
        <v>135</v>
      </c>
      <c r="D4653" s="39" t="s">
        <v>38</v>
      </c>
      <c r="E4653" s="70" t="s">
        <v>27</v>
      </c>
      <c r="F4653" s="70" t="s">
        <v>28</v>
      </c>
      <c r="G4653" s="78">
        <v>43777</v>
      </c>
      <c r="H4653" s="78">
        <v>45931</v>
      </c>
      <c r="I4653" s="69">
        <v>296798.74</v>
      </c>
      <c r="J4653" s="70">
        <v>0</v>
      </c>
      <c r="K4653" s="71">
        <v>0.998</v>
      </c>
      <c r="L4653" s="70">
        <v>0</v>
      </c>
      <c r="M4653" s="71">
        <v>0.85199999999999998</v>
      </c>
      <c r="N4653" s="72"/>
      <c r="O4653" s="73">
        <f>MIN(1,MAX(0,(1/(1+EXP(-(Assumptions!$B$5 + Assumptions!$B$6*$N4653))))*Assumptions!$B$3))</f>
        <v>3.9165722796764356E-2</v>
      </c>
      <c r="P4653" s="73">
        <f>VLOOKUP($F4653,Assumptions!$A$23:$B$27,2,FALSE)*Assumptions!$B$4</f>
        <v>0.35</v>
      </c>
      <c r="Q4653" s="74">
        <f t="shared" si="144"/>
        <v>4068.5180120441278</v>
      </c>
      <c r="R4653" s="75" t="str">
        <f>IF($O4653&lt;Assumptions!$B$17,"A",IF($O4653&lt;Assumptions!$B$18,"B",IF($O4653&lt;Assumptions!$B$19,"C",IF($O4653&lt;Assumptions!$B$20,"D","E"))))</f>
        <v>B</v>
      </c>
      <c r="S4653" s="75">
        <f t="shared" si="145"/>
        <v>0</v>
      </c>
    </row>
    <row r="4654" spans="1:19" ht="17.399999999999999" x14ac:dyDescent="0.3">
      <c r="A4654" s="39" t="s">
        <v>845</v>
      </c>
      <c r="B4654" s="39" t="s">
        <v>51</v>
      </c>
      <c r="C4654" s="39" t="s">
        <v>135</v>
      </c>
      <c r="D4654" s="39" t="s">
        <v>38</v>
      </c>
      <c r="E4654" s="70" t="s">
        <v>27</v>
      </c>
      <c r="F4654" s="70" t="s">
        <v>28</v>
      </c>
      <c r="G4654" s="78">
        <v>43777</v>
      </c>
      <c r="H4654" s="78">
        <v>45962</v>
      </c>
      <c r="I4654" s="69">
        <v>287827.34000000003</v>
      </c>
      <c r="J4654" s="70">
        <v>0</v>
      </c>
      <c r="K4654" s="71">
        <v>0.97399999999999998</v>
      </c>
      <c r="L4654" s="70">
        <v>0</v>
      </c>
      <c r="M4654" s="71">
        <v>0.85199999999999998</v>
      </c>
      <c r="N4654" s="72"/>
      <c r="O4654" s="73">
        <f>MIN(1,MAX(0,(1/(1+EXP(-(Assumptions!$B$5 + Assumptions!$B$6*$N4654))))*Assumptions!$B$3))</f>
        <v>3.9165722796764356E-2</v>
      </c>
      <c r="P4654" s="73">
        <f>VLOOKUP($F4654,Assumptions!$A$23:$B$27,2,FALSE)*Assumptions!$B$4</f>
        <v>0.35</v>
      </c>
      <c r="Q4654" s="74">
        <f t="shared" si="144"/>
        <v>3945.5380341195155</v>
      </c>
      <c r="R4654" s="75" t="str">
        <f>IF($O4654&lt;Assumptions!$B$17,"A",IF($O4654&lt;Assumptions!$B$18,"B",IF($O4654&lt;Assumptions!$B$19,"C",IF($O4654&lt;Assumptions!$B$20,"D","E"))))</f>
        <v>B</v>
      </c>
      <c r="S4654" s="75">
        <f t="shared" si="145"/>
        <v>0</v>
      </c>
    </row>
    <row r="4655" spans="1:19" ht="17.399999999999999" x14ac:dyDescent="0.3">
      <c r="A4655" s="39" t="s">
        <v>845</v>
      </c>
      <c r="B4655" s="39" t="s">
        <v>51</v>
      </c>
      <c r="C4655" s="39" t="s">
        <v>135</v>
      </c>
      <c r="D4655" s="39" t="s">
        <v>38</v>
      </c>
      <c r="E4655" s="70" t="s">
        <v>27</v>
      </c>
      <c r="F4655" s="70" t="s">
        <v>28</v>
      </c>
      <c r="G4655" s="78">
        <v>43777</v>
      </c>
      <c r="H4655" s="78">
        <v>45992</v>
      </c>
      <c r="I4655" s="69">
        <v>279809.23</v>
      </c>
      <c r="J4655" s="70">
        <v>0</v>
      </c>
      <c r="K4655" s="71">
        <v>1.0549999999999999</v>
      </c>
      <c r="L4655" s="70">
        <v>0</v>
      </c>
      <c r="M4655" s="71">
        <v>0.85199999999999998</v>
      </c>
      <c r="N4655" s="72"/>
      <c r="O4655" s="73">
        <f>MIN(1,MAX(0,(1/(1+EXP(-(Assumptions!$B$5 + Assumptions!$B$6*$N4655))))*Assumptions!$B$3))</f>
        <v>3.9165722796764356E-2</v>
      </c>
      <c r="P4655" s="73">
        <f>VLOOKUP($F4655,Assumptions!$A$23:$B$27,2,FALSE)*Assumptions!$B$4</f>
        <v>0.35</v>
      </c>
      <c r="Q4655" s="74">
        <f t="shared" si="144"/>
        <v>3835.6257583546276</v>
      </c>
      <c r="R4655" s="75" t="str">
        <f>IF($O4655&lt;Assumptions!$B$17,"A",IF($O4655&lt;Assumptions!$B$18,"B",IF($O4655&lt;Assumptions!$B$19,"C",IF($O4655&lt;Assumptions!$B$20,"D","E"))))</f>
        <v>B</v>
      </c>
      <c r="S4655" s="75">
        <f t="shared" si="145"/>
        <v>0</v>
      </c>
    </row>
    <row r="4656" spans="1:19" ht="17.399999999999999" x14ac:dyDescent="0.3">
      <c r="A4656" s="39" t="s">
        <v>846</v>
      </c>
      <c r="B4656" s="39" t="s">
        <v>89</v>
      </c>
      <c r="C4656" s="39" t="s">
        <v>144</v>
      </c>
      <c r="D4656" s="39" t="s">
        <v>48</v>
      </c>
      <c r="E4656" s="70" t="s">
        <v>35</v>
      </c>
      <c r="F4656" s="70" t="s">
        <v>28</v>
      </c>
      <c r="G4656" s="78">
        <v>44906</v>
      </c>
      <c r="H4656" s="78">
        <v>45658</v>
      </c>
      <c r="I4656" s="69">
        <v>7538947.0800000001</v>
      </c>
      <c r="J4656" s="70">
        <v>0</v>
      </c>
      <c r="K4656" s="71">
        <v>1.026</v>
      </c>
      <c r="L4656" s="70">
        <v>0</v>
      </c>
      <c r="M4656" s="71">
        <v>1.155</v>
      </c>
      <c r="N4656" s="72"/>
      <c r="O4656" s="73">
        <f>MIN(1,MAX(0,(1/(1+EXP(-(Assumptions!$B$5 + Assumptions!$B$6*$N4656))))*Assumptions!$B$3))</f>
        <v>3.9165722796764356E-2</v>
      </c>
      <c r="P4656" s="73">
        <f>VLOOKUP($F4656,Assumptions!$A$23:$B$27,2,FALSE)*Assumptions!$B$4</f>
        <v>0.35</v>
      </c>
      <c r="Q4656" s="74">
        <f t="shared" si="144"/>
        <v>103343.90903016462</v>
      </c>
      <c r="R4656" s="75" t="str">
        <f>IF($O4656&lt;Assumptions!$B$17,"A",IF($O4656&lt;Assumptions!$B$18,"B",IF($O4656&lt;Assumptions!$B$19,"C",IF($O4656&lt;Assumptions!$B$20,"D","E"))))</f>
        <v>B</v>
      </c>
      <c r="S4656" s="75">
        <f t="shared" si="145"/>
        <v>0</v>
      </c>
    </row>
    <row r="4657" spans="1:19" ht="17.399999999999999" x14ac:dyDescent="0.3">
      <c r="A4657" s="39" t="s">
        <v>846</v>
      </c>
      <c r="B4657" s="39" t="s">
        <v>89</v>
      </c>
      <c r="C4657" s="39" t="s">
        <v>144</v>
      </c>
      <c r="D4657" s="39" t="s">
        <v>48</v>
      </c>
      <c r="E4657" s="70" t="s">
        <v>35</v>
      </c>
      <c r="F4657" s="70" t="s">
        <v>28</v>
      </c>
      <c r="G4657" s="78">
        <v>44906</v>
      </c>
      <c r="H4657" s="78">
        <v>45689</v>
      </c>
      <c r="I4657" s="69">
        <v>7342370.3600000003</v>
      </c>
      <c r="J4657" s="70">
        <v>95</v>
      </c>
      <c r="K4657" s="71">
        <v>0.10299999999999999</v>
      </c>
      <c r="L4657" s="70">
        <v>0</v>
      </c>
      <c r="M4657" s="71">
        <v>1.155</v>
      </c>
      <c r="N4657" s="72"/>
      <c r="O4657" s="73">
        <f>MIN(1,MAX(0,(1/(1+EXP(-(Assumptions!$B$5 + Assumptions!$B$6*$N4657))))*Assumptions!$B$3))</f>
        <v>3.9165722796764356E-2</v>
      </c>
      <c r="P4657" s="73">
        <f>VLOOKUP($F4657,Assumptions!$A$23:$B$27,2,FALSE)*Assumptions!$B$4</f>
        <v>0.35</v>
      </c>
      <c r="Q4657" s="74">
        <f t="shared" si="144"/>
        <v>100649.23476682861</v>
      </c>
      <c r="R4657" s="75" t="str">
        <f>IF($O4657&lt;Assumptions!$B$17,"A",IF($O4657&lt;Assumptions!$B$18,"B",IF($O4657&lt;Assumptions!$B$19,"C",IF($O4657&lt;Assumptions!$B$20,"D","E"))))</f>
        <v>B</v>
      </c>
      <c r="S4657" s="75">
        <f t="shared" si="145"/>
        <v>0</v>
      </c>
    </row>
    <row r="4658" spans="1:19" ht="17.399999999999999" x14ac:dyDescent="0.3">
      <c r="A4658" s="39" t="s">
        <v>846</v>
      </c>
      <c r="B4658" s="39" t="s">
        <v>89</v>
      </c>
      <c r="C4658" s="39" t="s">
        <v>144</v>
      </c>
      <c r="D4658" s="39" t="s">
        <v>48</v>
      </c>
      <c r="E4658" s="70" t="s">
        <v>35</v>
      </c>
      <c r="F4658" s="70" t="s">
        <v>28</v>
      </c>
      <c r="G4658" s="78">
        <v>44906</v>
      </c>
      <c r="H4658" s="78">
        <v>45717</v>
      </c>
      <c r="I4658" s="69">
        <v>7162378.8799999999</v>
      </c>
      <c r="J4658" s="70">
        <v>0</v>
      </c>
      <c r="K4658" s="71">
        <v>1.0680000000000001</v>
      </c>
      <c r="L4658" s="70">
        <v>0</v>
      </c>
      <c r="M4658" s="71">
        <v>1.155</v>
      </c>
      <c r="N4658" s="72"/>
      <c r="O4658" s="73">
        <f>MIN(1,MAX(0,(1/(1+EXP(-(Assumptions!$B$5 + Assumptions!$B$6*$N4658))))*Assumptions!$B$3))</f>
        <v>3.9165722796764356E-2</v>
      </c>
      <c r="P4658" s="73">
        <f>VLOOKUP($F4658,Assumptions!$A$23:$B$27,2,FALSE)*Assumptions!$B$4</f>
        <v>0.35</v>
      </c>
      <c r="Q4658" s="74">
        <f t="shared" si="144"/>
        <v>98181.911022817847</v>
      </c>
      <c r="R4658" s="75" t="str">
        <f>IF($O4658&lt;Assumptions!$B$17,"A",IF($O4658&lt;Assumptions!$B$18,"B",IF($O4658&lt;Assumptions!$B$19,"C",IF($O4658&lt;Assumptions!$B$20,"D","E"))))</f>
        <v>B</v>
      </c>
      <c r="S4658" s="75">
        <f t="shared" si="145"/>
        <v>0</v>
      </c>
    </row>
    <row r="4659" spans="1:19" ht="17.399999999999999" x14ac:dyDescent="0.3">
      <c r="A4659" s="39" t="s">
        <v>846</v>
      </c>
      <c r="B4659" s="39" t="s">
        <v>89</v>
      </c>
      <c r="C4659" s="39" t="s">
        <v>144</v>
      </c>
      <c r="D4659" s="39" t="s">
        <v>48</v>
      </c>
      <c r="E4659" s="70" t="s">
        <v>35</v>
      </c>
      <c r="F4659" s="70" t="s">
        <v>28</v>
      </c>
      <c r="G4659" s="78">
        <v>44906</v>
      </c>
      <c r="H4659" s="78">
        <v>45748</v>
      </c>
      <c r="I4659" s="69">
        <v>6972334.71</v>
      </c>
      <c r="J4659" s="70">
        <v>0</v>
      </c>
      <c r="K4659" s="71">
        <v>1.077</v>
      </c>
      <c r="L4659" s="70">
        <v>0</v>
      </c>
      <c r="M4659" s="71">
        <v>1.155</v>
      </c>
      <c r="N4659" s="72"/>
      <c r="O4659" s="73">
        <f>MIN(1,MAX(0,(1/(1+EXP(-(Assumptions!$B$5 + Assumptions!$B$6*$N4659))))*Assumptions!$B$3))</f>
        <v>3.9165722796764356E-2</v>
      </c>
      <c r="P4659" s="73">
        <f>VLOOKUP($F4659,Assumptions!$A$23:$B$27,2,FALSE)*Assumptions!$B$4</f>
        <v>0.35</v>
      </c>
      <c r="Q4659" s="74">
        <f t="shared" si="144"/>
        <v>95576.784974341426</v>
      </c>
      <c r="R4659" s="75" t="str">
        <f>IF($O4659&lt;Assumptions!$B$17,"A",IF($O4659&lt;Assumptions!$B$18,"B",IF($O4659&lt;Assumptions!$B$19,"C",IF($O4659&lt;Assumptions!$B$20,"D","E"))))</f>
        <v>B</v>
      </c>
      <c r="S4659" s="75">
        <f t="shared" si="145"/>
        <v>0</v>
      </c>
    </row>
    <row r="4660" spans="1:19" ht="17.399999999999999" x14ac:dyDescent="0.3">
      <c r="A4660" s="39" t="s">
        <v>846</v>
      </c>
      <c r="B4660" s="39" t="s">
        <v>89</v>
      </c>
      <c r="C4660" s="39" t="s">
        <v>144</v>
      </c>
      <c r="D4660" s="39" t="s">
        <v>48</v>
      </c>
      <c r="E4660" s="70" t="s">
        <v>35</v>
      </c>
      <c r="F4660" s="70" t="s">
        <v>28</v>
      </c>
      <c r="G4660" s="78">
        <v>44906</v>
      </c>
      <c r="H4660" s="78">
        <v>45778</v>
      </c>
      <c r="I4660" s="69">
        <v>6786893.5599999996</v>
      </c>
      <c r="J4660" s="70">
        <v>15</v>
      </c>
      <c r="K4660" s="71">
        <v>1.0429999999999999</v>
      </c>
      <c r="L4660" s="70">
        <v>0</v>
      </c>
      <c r="M4660" s="71">
        <v>1.155</v>
      </c>
      <c r="N4660" s="72"/>
      <c r="O4660" s="73">
        <f>MIN(1,MAX(0,(1/(1+EXP(-(Assumptions!$B$5 + Assumptions!$B$6*$N4660))))*Assumptions!$B$3))</f>
        <v>3.9165722796764356E-2</v>
      </c>
      <c r="P4660" s="73">
        <f>VLOOKUP($F4660,Assumptions!$A$23:$B$27,2,FALSE)*Assumptions!$B$4</f>
        <v>0.35</v>
      </c>
      <c r="Q4660" s="74">
        <f t="shared" si="144"/>
        <v>93034.7571377368</v>
      </c>
      <c r="R4660" s="75" t="str">
        <f>IF($O4660&lt;Assumptions!$B$17,"A",IF($O4660&lt;Assumptions!$B$18,"B",IF($O4660&lt;Assumptions!$B$19,"C",IF($O4660&lt;Assumptions!$B$20,"D","E"))))</f>
        <v>B</v>
      </c>
      <c r="S4660" s="75">
        <f t="shared" si="145"/>
        <v>0</v>
      </c>
    </row>
    <row r="4661" spans="1:19" ht="17.399999999999999" x14ac:dyDescent="0.3">
      <c r="A4661" s="39" t="s">
        <v>846</v>
      </c>
      <c r="B4661" s="39" t="s">
        <v>89</v>
      </c>
      <c r="C4661" s="39" t="s">
        <v>144</v>
      </c>
      <c r="D4661" s="39" t="s">
        <v>48</v>
      </c>
      <c r="E4661" s="70" t="s">
        <v>35</v>
      </c>
      <c r="F4661" s="70" t="s">
        <v>28</v>
      </c>
      <c r="G4661" s="78">
        <v>44906</v>
      </c>
      <c r="H4661" s="78">
        <v>45809</v>
      </c>
      <c r="I4661" s="69">
        <v>6604727.9000000004</v>
      </c>
      <c r="J4661" s="70">
        <v>15</v>
      </c>
      <c r="K4661" s="71">
        <v>1.097</v>
      </c>
      <c r="L4661" s="70">
        <v>0</v>
      </c>
      <c r="M4661" s="71">
        <v>1.155</v>
      </c>
      <c r="N4661" s="72"/>
      <c r="O4661" s="73">
        <f>MIN(1,MAX(0,(1/(1+EXP(-(Assumptions!$B$5 + Assumptions!$B$6*$N4661))))*Assumptions!$B$3))</f>
        <v>3.9165722796764356E-2</v>
      </c>
      <c r="P4661" s="73">
        <f>VLOOKUP($F4661,Assumptions!$A$23:$B$27,2,FALSE)*Assumptions!$B$4</f>
        <v>0.35</v>
      </c>
      <c r="Q4661" s="74">
        <f t="shared" si="144"/>
        <v>90537.629727809457</v>
      </c>
      <c r="R4661" s="75" t="str">
        <f>IF($O4661&lt;Assumptions!$B$17,"A",IF($O4661&lt;Assumptions!$B$18,"B",IF($O4661&lt;Assumptions!$B$19,"C",IF($O4661&lt;Assumptions!$B$20,"D","E"))))</f>
        <v>B</v>
      </c>
      <c r="S4661" s="75">
        <f t="shared" si="145"/>
        <v>0</v>
      </c>
    </row>
    <row r="4662" spans="1:19" ht="17.399999999999999" x14ac:dyDescent="0.3">
      <c r="A4662" s="39" t="s">
        <v>846</v>
      </c>
      <c r="B4662" s="39" t="s">
        <v>89</v>
      </c>
      <c r="C4662" s="39" t="s">
        <v>144</v>
      </c>
      <c r="D4662" s="39" t="s">
        <v>48</v>
      </c>
      <c r="E4662" s="70" t="s">
        <v>35</v>
      </c>
      <c r="F4662" s="70" t="s">
        <v>28</v>
      </c>
      <c r="G4662" s="78">
        <v>44906</v>
      </c>
      <c r="H4662" s="78">
        <v>45839</v>
      </c>
      <c r="I4662" s="69">
        <v>6443103.7300000004</v>
      </c>
      <c r="J4662" s="70">
        <v>15</v>
      </c>
      <c r="K4662" s="71">
        <v>1.139</v>
      </c>
      <c r="L4662" s="70">
        <v>0</v>
      </c>
      <c r="M4662" s="71">
        <v>1.155</v>
      </c>
      <c r="N4662" s="72"/>
      <c r="O4662" s="73">
        <f>MIN(1,MAX(0,(1/(1+EXP(-(Assumptions!$B$5 + Assumptions!$B$6*$N4662))))*Assumptions!$B$3))</f>
        <v>3.9165722796764356E-2</v>
      </c>
      <c r="P4662" s="73">
        <f>VLOOKUP($F4662,Assumptions!$A$23:$B$27,2,FALSE)*Assumptions!$B$4</f>
        <v>0.35</v>
      </c>
      <c r="Q4662" s="74">
        <f t="shared" si="144"/>
        <v>88322.085123992452</v>
      </c>
      <c r="R4662" s="75" t="str">
        <f>IF($O4662&lt;Assumptions!$B$17,"A",IF($O4662&lt;Assumptions!$B$18,"B",IF($O4662&lt;Assumptions!$B$19,"C",IF($O4662&lt;Assumptions!$B$20,"D","E"))))</f>
        <v>B</v>
      </c>
      <c r="S4662" s="75">
        <f t="shared" si="145"/>
        <v>0</v>
      </c>
    </row>
    <row r="4663" spans="1:19" ht="17.399999999999999" x14ac:dyDescent="0.3">
      <c r="A4663" s="39" t="s">
        <v>846</v>
      </c>
      <c r="B4663" s="39" t="s">
        <v>89</v>
      </c>
      <c r="C4663" s="39" t="s">
        <v>144</v>
      </c>
      <c r="D4663" s="39" t="s">
        <v>48</v>
      </c>
      <c r="E4663" s="70" t="s">
        <v>35</v>
      </c>
      <c r="F4663" s="70" t="s">
        <v>28</v>
      </c>
      <c r="G4663" s="78">
        <v>44906</v>
      </c>
      <c r="H4663" s="78">
        <v>45870</v>
      </c>
      <c r="I4663" s="69">
        <v>6273154.2599999998</v>
      </c>
      <c r="J4663" s="70">
        <v>0</v>
      </c>
      <c r="K4663" s="71">
        <v>1.1240000000000001</v>
      </c>
      <c r="L4663" s="70">
        <v>0</v>
      </c>
      <c r="M4663" s="71">
        <v>1.155</v>
      </c>
      <c r="N4663" s="72"/>
      <c r="O4663" s="73">
        <f>MIN(1,MAX(0,(1/(1+EXP(-(Assumptions!$B$5 + Assumptions!$B$6*$N4663))))*Assumptions!$B$3))</f>
        <v>3.9165722796764356E-2</v>
      </c>
      <c r="P4663" s="73">
        <f>VLOOKUP($F4663,Assumptions!$A$23:$B$27,2,FALSE)*Assumptions!$B$4</f>
        <v>0.35</v>
      </c>
      <c r="Q4663" s="74">
        <f t="shared" si="144"/>
        <v>85992.417282975497</v>
      </c>
      <c r="R4663" s="75" t="str">
        <f>IF($O4663&lt;Assumptions!$B$17,"A",IF($O4663&lt;Assumptions!$B$18,"B",IF($O4663&lt;Assumptions!$B$19,"C",IF($O4663&lt;Assumptions!$B$20,"D","E"))))</f>
        <v>B</v>
      </c>
      <c r="S4663" s="75">
        <f t="shared" si="145"/>
        <v>0</v>
      </c>
    </row>
    <row r="4664" spans="1:19" ht="17.399999999999999" x14ac:dyDescent="0.3">
      <c r="A4664" s="39" t="s">
        <v>846</v>
      </c>
      <c r="B4664" s="39" t="s">
        <v>89</v>
      </c>
      <c r="C4664" s="39" t="s">
        <v>144</v>
      </c>
      <c r="D4664" s="39" t="s">
        <v>48</v>
      </c>
      <c r="E4664" s="70" t="s">
        <v>35</v>
      </c>
      <c r="F4664" s="70" t="s">
        <v>28</v>
      </c>
      <c r="G4664" s="78">
        <v>44906</v>
      </c>
      <c r="H4664" s="78">
        <v>45901</v>
      </c>
      <c r="I4664" s="69">
        <v>6118654.5199999996</v>
      </c>
      <c r="J4664" s="70">
        <v>0</v>
      </c>
      <c r="K4664" s="71">
        <v>1.0409999999999999</v>
      </c>
      <c r="L4664" s="70">
        <v>0</v>
      </c>
      <c r="M4664" s="71">
        <v>1.155</v>
      </c>
      <c r="N4664" s="72"/>
      <c r="O4664" s="73">
        <f>MIN(1,MAX(0,(1/(1+EXP(-(Assumptions!$B$5 + Assumptions!$B$6*$N4664))))*Assumptions!$B$3))</f>
        <v>3.9165722796764356E-2</v>
      </c>
      <c r="P4664" s="73">
        <f>VLOOKUP($F4664,Assumptions!$A$23:$B$27,2,FALSE)*Assumptions!$B$4</f>
        <v>0.35</v>
      </c>
      <c r="Q4664" s="74">
        <f t="shared" si="144"/>
        <v>83874.534386821237</v>
      </c>
      <c r="R4664" s="75" t="str">
        <f>IF($O4664&lt;Assumptions!$B$17,"A",IF($O4664&lt;Assumptions!$B$18,"B",IF($O4664&lt;Assumptions!$B$19,"C",IF($O4664&lt;Assumptions!$B$20,"D","E"))))</f>
        <v>B</v>
      </c>
      <c r="S4664" s="75">
        <f t="shared" si="145"/>
        <v>0</v>
      </c>
    </row>
    <row r="4665" spans="1:19" ht="17.399999999999999" x14ac:dyDescent="0.3">
      <c r="A4665" s="39" t="s">
        <v>846</v>
      </c>
      <c r="B4665" s="39" t="s">
        <v>89</v>
      </c>
      <c r="C4665" s="39" t="s">
        <v>144</v>
      </c>
      <c r="D4665" s="39" t="s">
        <v>48</v>
      </c>
      <c r="E4665" s="70" t="s">
        <v>35</v>
      </c>
      <c r="F4665" s="70" t="s">
        <v>28</v>
      </c>
      <c r="G4665" s="78">
        <v>44906</v>
      </c>
      <c r="H4665" s="78">
        <v>45931</v>
      </c>
      <c r="I4665" s="69">
        <v>5961973.8899999997</v>
      </c>
      <c r="J4665" s="70">
        <v>0</v>
      </c>
      <c r="K4665" s="71">
        <v>1.0509999999999999</v>
      </c>
      <c r="L4665" s="70">
        <v>0</v>
      </c>
      <c r="M4665" s="71">
        <v>1.155</v>
      </c>
      <c r="N4665" s="72"/>
      <c r="O4665" s="73">
        <f>MIN(1,MAX(0,(1/(1+EXP(-(Assumptions!$B$5 + Assumptions!$B$6*$N4665))))*Assumptions!$B$3))</f>
        <v>3.9165722796764356E-2</v>
      </c>
      <c r="P4665" s="73">
        <f>VLOOKUP($F4665,Assumptions!$A$23:$B$27,2,FALSE)*Assumptions!$B$4</f>
        <v>0.35</v>
      </c>
      <c r="Q4665" s="74">
        <f t="shared" si="144"/>
        <v>81726.755844050393</v>
      </c>
      <c r="R4665" s="75" t="str">
        <f>IF($O4665&lt;Assumptions!$B$17,"A",IF($O4665&lt;Assumptions!$B$18,"B",IF($O4665&lt;Assumptions!$B$19,"C",IF($O4665&lt;Assumptions!$B$20,"D","E"))))</f>
        <v>B</v>
      </c>
      <c r="S4665" s="75">
        <f t="shared" si="145"/>
        <v>0</v>
      </c>
    </row>
    <row r="4666" spans="1:19" ht="17.399999999999999" x14ac:dyDescent="0.3">
      <c r="A4666" s="39" t="s">
        <v>846</v>
      </c>
      <c r="B4666" s="39" t="s">
        <v>89</v>
      </c>
      <c r="C4666" s="39" t="s">
        <v>144</v>
      </c>
      <c r="D4666" s="39" t="s">
        <v>48</v>
      </c>
      <c r="E4666" s="70" t="s">
        <v>35</v>
      </c>
      <c r="F4666" s="70" t="s">
        <v>28</v>
      </c>
      <c r="G4666" s="78">
        <v>44906</v>
      </c>
      <c r="H4666" s="78">
        <v>45962</v>
      </c>
      <c r="I4666" s="69">
        <v>5825881.4699999997</v>
      </c>
      <c r="J4666" s="70">
        <v>95</v>
      </c>
      <c r="K4666" s="71">
        <v>0.56899999999999995</v>
      </c>
      <c r="L4666" s="70">
        <v>0</v>
      </c>
      <c r="M4666" s="71">
        <v>1.155</v>
      </c>
      <c r="N4666" s="72"/>
      <c r="O4666" s="73">
        <f>MIN(1,MAX(0,(1/(1+EXP(-(Assumptions!$B$5 + Assumptions!$B$6*$N4666))))*Assumptions!$B$3))</f>
        <v>3.9165722796764356E-2</v>
      </c>
      <c r="P4666" s="73">
        <f>VLOOKUP($F4666,Assumptions!$A$23:$B$27,2,FALSE)*Assumptions!$B$4</f>
        <v>0.35</v>
      </c>
      <c r="Q4666" s="74">
        <f t="shared" si="144"/>
        <v>79861.200545289103</v>
      </c>
      <c r="R4666" s="75" t="str">
        <f>IF($O4666&lt;Assumptions!$B$17,"A",IF($O4666&lt;Assumptions!$B$18,"B",IF($O4666&lt;Assumptions!$B$19,"C",IF($O4666&lt;Assumptions!$B$20,"D","E"))))</f>
        <v>B</v>
      </c>
      <c r="S4666" s="75">
        <f t="shared" si="145"/>
        <v>0</v>
      </c>
    </row>
    <row r="4667" spans="1:19" ht="17.399999999999999" x14ac:dyDescent="0.3">
      <c r="A4667" s="39" t="s">
        <v>846</v>
      </c>
      <c r="B4667" s="39" t="s">
        <v>89</v>
      </c>
      <c r="C4667" s="39" t="s">
        <v>144</v>
      </c>
      <c r="D4667" s="39" t="s">
        <v>48</v>
      </c>
      <c r="E4667" s="70" t="s">
        <v>35</v>
      </c>
      <c r="F4667" s="70" t="s">
        <v>28</v>
      </c>
      <c r="G4667" s="78">
        <v>44906</v>
      </c>
      <c r="H4667" s="78">
        <v>45992</v>
      </c>
      <c r="I4667" s="69">
        <v>5682293.75</v>
      </c>
      <c r="J4667" s="70">
        <v>0</v>
      </c>
      <c r="K4667" s="71">
        <v>1.07</v>
      </c>
      <c r="L4667" s="70">
        <v>0</v>
      </c>
      <c r="M4667" s="71">
        <v>1.155</v>
      </c>
      <c r="N4667" s="72"/>
      <c r="O4667" s="73">
        <f>MIN(1,MAX(0,(1/(1+EXP(-(Assumptions!$B$5 + Assumptions!$B$6*$N4667))))*Assumptions!$B$3))</f>
        <v>3.9165722796764356E-2</v>
      </c>
      <c r="P4667" s="73">
        <f>VLOOKUP($F4667,Assumptions!$A$23:$B$27,2,FALSE)*Assumptions!$B$4</f>
        <v>0.35</v>
      </c>
      <c r="Q4667" s="74">
        <f t="shared" si="144"/>
        <v>77892.899651800311</v>
      </c>
      <c r="R4667" s="75" t="str">
        <f>IF($O4667&lt;Assumptions!$B$17,"A",IF($O4667&lt;Assumptions!$B$18,"B",IF($O4667&lt;Assumptions!$B$19,"C",IF($O4667&lt;Assumptions!$B$20,"D","E"))))</f>
        <v>B</v>
      </c>
      <c r="S4667" s="75">
        <f t="shared" si="145"/>
        <v>0</v>
      </c>
    </row>
    <row r="4668" spans="1:19" ht="17.399999999999999" x14ac:dyDescent="0.3">
      <c r="A4668" s="39" t="s">
        <v>848</v>
      </c>
      <c r="B4668" s="39" t="s">
        <v>68</v>
      </c>
      <c r="C4668" s="39" t="s">
        <v>144</v>
      </c>
      <c r="D4668" s="39" t="s">
        <v>45</v>
      </c>
      <c r="E4668" s="70" t="s">
        <v>31</v>
      </c>
      <c r="F4668" s="70" t="s">
        <v>24</v>
      </c>
      <c r="G4668" s="78">
        <v>44252</v>
      </c>
      <c r="H4668" s="78">
        <v>45658</v>
      </c>
      <c r="I4668" s="69">
        <v>9228175.5299999993</v>
      </c>
      <c r="J4668" s="70">
        <v>0</v>
      </c>
      <c r="K4668" s="71">
        <v>1.123</v>
      </c>
      <c r="L4668" s="70">
        <v>0</v>
      </c>
      <c r="M4668" s="71">
        <v>0.83</v>
      </c>
      <c r="N4668" s="72"/>
      <c r="O4668" s="73">
        <f>MIN(1,MAX(0,(1/(1+EXP(-(Assumptions!$B$5 + Assumptions!$B$6*$N4668))))*Assumptions!$B$3))</f>
        <v>3.9165722796764356E-2</v>
      </c>
      <c r="P4668" s="73">
        <f>VLOOKUP($F4668,Assumptions!$A$23:$B$27,2,FALSE)*Assumptions!$B$4</f>
        <v>0.2</v>
      </c>
      <c r="Q4668" s="74">
        <f t="shared" si="144"/>
        <v>72285.632945572797</v>
      </c>
      <c r="R4668" s="75" t="str">
        <f>IF($O4668&lt;Assumptions!$B$17,"A",IF($O4668&lt;Assumptions!$B$18,"B",IF($O4668&lt;Assumptions!$B$19,"C",IF($O4668&lt;Assumptions!$B$20,"D","E"))))</f>
        <v>B</v>
      </c>
      <c r="S4668" s="75">
        <f t="shared" si="145"/>
        <v>0</v>
      </c>
    </row>
    <row r="4669" spans="1:19" ht="17.399999999999999" x14ac:dyDescent="0.3">
      <c r="A4669" s="39" t="s">
        <v>848</v>
      </c>
      <c r="B4669" s="39" t="s">
        <v>68</v>
      </c>
      <c r="C4669" s="39" t="s">
        <v>144</v>
      </c>
      <c r="D4669" s="39" t="s">
        <v>45</v>
      </c>
      <c r="E4669" s="70" t="s">
        <v>31</v>
      </c>
      <c r="F4669" s="70" t="s">
        <v>24</v>
      </c>
      <c r="G4669" s="78">
        <v>44252</v>
      </c>
      <c r="H4669" s="78">
        <v>45689</v>
      </c>
      <c r="I4669" s="69">
        <v>8978053.4299999997</v>
      </c>
      <c r="J4669" s="70">
        <v>0</v>
      </c>
      <c r="K4669" s="71">
        <v>0.97599999999999998</v>
      </c>
      <c r="L4669" s="70">
        <v>0</v>
      </c>
      <c r="M4669" s="71">
        <v>0.83</v>
      </c>
      <c r="N4669" s="72"/>
      <c r="O4669" s="73">
        <f>MIN(1,MAX(0,(1/(1+EXP(-(Assumptions!$B$5 + Assumptions!$B$6*$N4669))))*Assumptions!$B$3))</f>
        <v>3.9165722796764356E-2</v>
      </c>
      <c r="P4669" s="73">
        <f>VLOOKUP($F4669,Assumptions!$A$23:$B$27,2,FALSE)*Assumptions!$B$4</f>
        <v>0.2</v>
      </c>
      <c r="Q4669" s="74">
        <f t="shared" si="144"/>
        <v>70326.390378783879</v>
      </c>
      <c r="R4669" s="75" t="str">
        <f>IF($O4669&lt;Assumptions!$B$17,"A",IF($O4669&lt;Assumptions!$B$18,"B",IF($O4669&lt;Assumptions!$B$19,"C",IF($O4669&lt;Assumptions!$B$20,"D","E"))))</f>
        <v>B</v>
      </c>
      <c r="S4669" s="75">
        <f t="shared" si="145"/>
        <v>0</v>
      </c>
    </row>
    <row r="4670" spans="1:19" ht="17.399999999999999" x14ac:dyDescent="0.3">
      <c r="A4670" s="39" t="s">
        <v>848</v>
      </c>
      <c r="B4670" s="39" t="s">
        <v>68</v>
      </c>
      <c r="C4670" s="39" t="s">
        <v>144</v>
      </c>
      <c r="D4670" s="39" t="s">
        <v>45</v>
      </c>
      <c r="E4670" s="70" t="s">
        <v>31</v>
      </c>
      <c r="F4670" s="70" t="s">
        <v>24</v>
      </c>
      <c r="G4670" s="78">
        <v>44252</v>
      </c>
      <c r="H4670" s="78">
        <v>45717</v>
      </c>
      <c r="I4670" s="69">
        <v>8750754.2799999993</v>
      </c>
      <c r="J4670" s="70">
        <v>0</v>
      </c>
      <c r="K4670" s="71">
        <v>0.96599999999999997</v>
      </c>
      <c r="L4670" s="70">
        <v>0</v>
      </c>
      <c r="M4670" s="71">
        <v>0.83</v>
      </c>
      <c r="N4670" s="72"/>
      <c r="O4670" s="73">
        <f>MIN(1,MAX(0,(1/(1+EXP(-(Assumptions!$B$5 + Assumptions!$B$6*$N4670))))*Assumptions!$B$3))</f>
        <v>3.9165722796764356E-2</v>
      </c>
      <c r="P4670" s="73">
        <f>VLOOKUP($F4670,Assumptions!$A$23:$B$27,2,FALSE)*Assumptions!$B$4</f>
        <v>0.2</v>
      </c>
      <c r="Q4670" s="74">
        <f t="shared" si="144"/>
        <v>68545.923278615854</v>
      </c>
      <c r="R4670" s="75" t="str">
        <f>IF($O4670&lt;Assumptions!$B$17,"A",IF($O4670&lt;Assumptions!$B$18,"B",IF($O4670&lt;Assumptions!$B$19,"C",IF($O4670&lt;Assumptions!$B$20,"D","E"))))</f>
        <v>B</v>
      </c>
      <c r="S4670" s="75">
        <f t="shared" si="145"/>
        <v>0</v>
      </c>
    </row>
    <row r="4671" spans="1:19" ht="17.399999999999999" x14ac:dyDescent="0.3">
      <c r="A4671" s="39" t="s">
        <v>848</v>
      </c>
      <c r="B4671" s="39" t="s">
        <v>68</v>
      </c>
      <c r="C4671" s="39" t="s">
        <v>144</v>
      </c>
      <c r="D4671" s="39" t="s">
        <v>45</v>
      </c>
      <c r="E4671" s="70" t="s">
        <v>31</v>
      </c>
      <c r="F4671" s="70" t="s">
        <v>24</v>
      </c>
      <c r="G4671" s="78">
        <v>44252</v>
      </c>
      <c r="H4671" s="78">
        <v>45748</v>
      </c>
      <c r="I4671" s="69">
        <v>8505812.3100000005</v>
      </c>
      <c r="J4671" s="70">
        <v>0</v>
      </c>
      <c r="K4671" s="71">
        <v>1.0529999999999999</v>
      </c>
      <c r="L4671" s="70">
        <v>0</v>
      </c>
      <c r="M4671" s="71">
        <v>0.83</v>
      </c>
      <c r="N4671" s="72"/>
      <c r="O4671" s="73">
        <f>MIN(1,MAX(0,(1/(1+EXP(-(Assumptions!$B$5 + Assumptions!$B$6*$N4671))))*Assumptions!$B$3))</f>
        <v>3.9165722796764356E-2</v>
      </c>
      <c r="P4671" s="73">
        <f>VLOOKUP($F4671,Assumptions!$A$23:$B$27,2,FALSE)*Assumptions!$B$4</f>
        <v>0.2</v>
      </c>
      <c r="Q4671" s="74">
        <f t="shared" si="144"/>
        <v>66627.257418953188</v>
      </c>
      <c r="R4671" s="75" t="str">
        <f>IF($O4671&lt;Assumptions!$B$17,"A",IF($O4671&lt;Assumptions!$B$18,"B",IF($O4671&lt;Assumptions!$B$19,"C",IF($O4671&lt;Assumptions!$B$20,"D","E"))))</f>
        <v>B</v>
      </c>
      <c r="S4671" s="75">
        <f t="shared" si="145"/>
        <v>0</v>
      </c>
    </row>
    <row r="4672" spans="1:19" ht="17.399999999999999" x14ac:dyDescent="0.3">
      <c r="A4672" s="39" t="s">
        <v>848</v>
      </c>
      <c r="B4672" s="39" t="s">
        <v>68</v>
      </c>
      <c r="C4672" s="39" t="s">
        <v>144</v>
      </c>
      <c r="D4672" s="39" t="s">
        <v>45</v>
      </c>
      <c r="E4672" s="70" t="s">
        <v>31</v>
      </c>
      <c r="F4672" s="70" t="s">
        <v>24</v>
      </c>
      <c r="G4672" s="78">
        <v>44252</v>
      </c>
      <c r="H4672" s="78">
        <v>45778</v>
      </c>
      <c r="I4672" s="69">
        <v>8272155.5800000001</v>
      </c>
      <c r="J4672" s="70">
        <v>0</v>
      </c>
      <c r="K4672" s="71">
        <v>0.99199999999999999</v>
      </c>
      <c r="L4672" s="70">
        <v>0</v>
      </c>
      <c r="M4672" s="71">
        <v>0.83</v>
      </c>
      <c r="N4672" s="72"/>
      <c r="O4672" s="73">
        <f>MIN(1,MAX(0,(1/(1+EXP(-(Assumptions!$B$5 + Assumptions!$B$6*$N4672))))*Assumptions!$B$3))</f>
        <v>3.9165722796764356E-2</v>
      </c>
      <c r="P4672" s="73">
        <f>VLOOKUP($F4672,Assumptions!$A$23:$B$27,2,FALSE)*Assumptions!$B$4</f>
        <v>0.2</v>
      </c>
      <c r="Q4672" s="74">
        <f t="shared" si="144"/>
        <v>64796.9904755975</v>
      </c>
      <c r="R4672" s="75" t="str">
        <f>IF($O4672&lt;Assumptions!$B$17,"A",IF($O4672&lt;Assumptions!$B$18,"B",IF($O4672&lt;Assumptions!$B$19,"C",IF($O4672&lt;Assumptions!$B$20,"D","E"))))</f>
        <v>B</v>
      </c>
      <c r="S4672" s="75">
        <f t="shared" si="145"/>
        <v>0</v>
      </c>
    </row>
    <row r="4673" spans="1:19" ht="17.399999999999999" x14ac:dyDescent="0.3">
      <c r="A4673" s="39" t="s">
        <v>848</v>
      </c>
      <c r="B4673" s="39" t="s">
        <v>68</v>
      </c>
      <c r="C4673" s="39" t="s">
        <v>144</v>
      </c>
      <c r="D4673" s="39" t="s">
        <v>45</v>
      </c>
      <c r="E4673" s="70" t="s">
        <v>31</v>
      </c>
      <c r="F4673" s="70" t="s">
        <v>24</v>
      </c>
      <c r="G4673" s="78">
        <v>44252</v>
      </c>
      <c r="H4673" s="78">
        <v>45809</v>
      </c>
      <c r="I4673" s="69">
        <v>8081767.8099999996</v>
      </c>
      <c r="J4673" s="70">
        <v>15</v>
      </c>
      <c r="K4673" s="71">
        <v>1.1200000000000001</v>
      </c>
      <c r="L4673" s="70">
        <v>0</v>
      </c>
      <c r="M4673" s="71">
        <v>0.83</v>
      </c>
      <c r="N4673" s="72"/>
      <c r="O4673" s="73">
        <f>MIN(1,MAX(0,(1/(1+EXP(-(Assumptions!$B$5 + Assumptions!$B$6*$N4673))))*Assumptions!$B$3))</f>
        <v>3.9165722796764356E-2</v>
      </c>
      <c r="P4673" s="73">
        <f>VLOOKUP($F4673,Assumptions!$A$23:$B$27,2,FALSE)*Assumptions!$B$4</f>
        <v>0.2</v>
      </c>
      <c r="Q4673" s="74">
        <f t="shared" ref="Q4673:Q4736" si="146">$I4673*$O4673*$P4673</f>
        <v>63305.655550854666</v>
      </c>
      <c r="R4673" s="75" t="str">
        <f>IF($O4673&lt;Assumptions!$B$17,"A",IF($O4673&lt;Assumptions!$B$18,"B",IF($O4673&lt;Assumptions!$B$19,"C",IF($O4673&lt;Assumptions!$B$20,"D","E"))))</f>
        <v>B</v>
      </c>
      <c r="S4673" s="75">
        <f t="shared" ref="S4673:S4736" si="147">--($J4673&gt;=180)</f>
        <v>0</v>
      </c>
    </row>
    <row r="4674" spans="1:19" ht="17.399999999999999" x14ac:dyDescent="0.3">
      <c r="A4674" s="39" t="s">
        <v>848</v>
      </c>
      <c r="B4674" s="39" t="s">
        <v>68</v>
      </c>
      <c r="C4674" s="39" t="s">
        <v>144</v>
      </c>
      <c r="D4674" s="39" t="s">
        <v>45</v>
      </c>
      <c r="E4674" s="70" t="s">
        <v>31</v>
      </c>
      <c r="F4674" s="70" t="s">
        <v>24</v>
      </c>
      <c r="G4674" s="78">
        <v>44252</v>
      </c>
      <c r="H4674" s="78">
        <v>45839</v>
      </c>
      <c r="I4674" s="69">
        <v>7884226.7699999996</v>
      </c>
      <c r="J4674" s="70">
        <v>15</v>
      </c>
      <c r="K4674" s="71">
        <v>0.97299999999999998</v>
      </c>
      <c r="L4674" s="70">
        <v>0</v>
      </c>
      <c r="M4674" s="71">
        <v>0.83</v>
      </c>
      <c r="N4674" s="72"/>
      <c r="O4674" s="73">
        <f>MIN(1,MAX(0,(1/(1+EXP(-(Assumptions!$B$5 + Assumptions!$B$6*$N4674))))*Assumptions!$B$3))</f>
        <v>3.9165722796764356E-2</v>
      </c>
      <c r="P4674" s="73">
        <f>VLOOKUP($F4674,Assumptions!$A$23:$B$27,2,FALSE)*Assumptions!$B$4</f>
        <v>0.2</v>
      </c>
      <c r="Q4674" s="74">
        <f t="shared" si="146"/>
        <v>61758.288028129762</v>
      </c>
      <c r="R4674" s="75" t="str">
        <f>IF($O4674&lt;Assumptions!$B$17,"A",IF($O4674&lt;Assumptions!$B$18,"B",IF($O4674&lt;Assumptions!$B$19,"C",IF($O4674&lt;Assumptions!$B$20,"D","E"))))</f>
        <v>B</v>
      </c>
      <c r="S4674" s="75">
        <f t="shared" si="147"/>
        <v>0</v>
      </c>
    </row>
    <row r="4675" spans="1:19" ht="17.399999999999999" x14ac:dyDescent="0.3">
      <c r="A4675" s="39" t="s">
        <v>848</v>
      </c>
      <c r="B4675" s="39" t="s">
        <v>68</v>
      </c>
      <c r="C4675" s="39" t="s">
        <v>144</v>
      </c>
      <c r="D4675" s="39" t="s">
        <v>45</v>
      </c>
      <c r="E4675" s="70" t="s">
        <v>31</v>
      </c>
      <c r="F4675" s="70" t="s">
        <v>24</v>
      </c>
      <c r="G4675" s="78">
        <v>44252</v>
      </c>
      <c r="H4675" s="78">
        <v>45870</v>
      </c>
      <c r="I4675" s="69">
        <v>7672469.71</v>
      </c>
      <c r="J4675" s="70">
        <v>35</v>
      </c>
      <c r="K4675" s="71">
        <v>0.442</v>
      </c>
      <c r="L4675" s="70">
        <v>0</v>
      </c>
      <c r="M4675" s="71">
        <v>0.83</v>
      </c>
      <c r="N4675" s="72"/>
      <c r="O4675" s="73">
        <f>MIN(1,MAX(0,(1/(1+EXP(-(Assumptions!$B$5 + Assumptions!$B$6*$N4675))))*Assumptions!$B$3))</f>
        <v>3.9165722796764356E-2</v>
      </c>
      <c r="P4675" s="73">
        <f>VLOOKUP($F4675,Assumptions!$A$23:$B$27,2,FALSE)*Assumptions!$B$4</f>
        <v>0.2</v>
      </c>
      <c r="Q4675" s="74">
        <f t="shared" si="146"/>
        <v>60099.564365686201</v>
      </c>
      <c r="R4675" s="75" t="str">
        <f>IF($O4675&lt;Assumptions!$B$17,"A",IF($O4675&lt;Assumptions!$B$18,"B",IF($O4675&lt;Assumptions!$B$19,"C",IF($O4675&lt;Assumptions!$B$20,"D","E"))))</f>
        <v>B</v>
      </c>
      <c r="S4675" s="75">
        <f t="shared" si="147"/>
        <v>0</v>
      </c>
    </row>
    <row r="4676" spans="1:19" ht="17.399999999999999" x14ac:dyDescent="0.3">
      <c r="A4676" s="39" t="s">
        <v>848</v>
      </c>
      <c r="B4676" s="39" t="s">
        <v>68</v>
      </c>
      <c r="C4676" s="39" t="s">
        <v>144</v>
      </c>
      <c r="D4676" s="39" t="s">
        <v>45</v>
      </c>
      <c r="E4676" s="70" t="s">
        <v>31</v>
      </c>
      <c r="F4676" s="70" t="s">
        <v>24</v>
      </c>
      <c r="G4676" s="78">
        <v>44252</v>
      </c>
      <c r="H4676" s="78">
        <v>45901</v>
      </c>
      <c r="I4676" s="69">
        <v>7458699.5499999998</v>
      </c>
      <c r="J4676" s="70">
        <v>15</v>
      </c>
      <c r="K4676" s="71">
        <v>1</v>
      </c>
      <c r="L4676" s="70">
        <v>0</v>
      </c>
      <c r="M4676" s="71">
        <v>0.83</v>
      </c>
      <c r="N4676" s="72"/>
      <c r="O4676" s="73">
        <f>MIN(1,MAX(0,(1/(1+EXP(-(Assumptions!$B$5 + Assumptions!$B$6*$N4676))))*Assumptions!$B$3))</f>
        <v>3.9165722796764356E-2</v>
      </c>
      <c r="P4676" s="73">
        <f>VLOOKUP($F4676,Assumptions!$A$23:$B$27,2,FALSE)*Assumptions!$B$4</f>
        <v>0.2</v>
      </c>
      <c r="Q4676" s="74">
        <f t="shared" si="146"/>
        <v>58425.071799930214</v>
      </c>
      <c r="R4676" s="75" t="str">
        <f>IF($O4676&lt;Assumptions!$B$17,"A",IF($O4676&lt;Assumptions!$B$18,"B",IF($O4676&lt;Assumptions!$B$19,"C",IF($O4676&lt;Assumptions!$B$20,"D","E"))))</f>
        <v>B</v>
      </c>
      <c r="S4676" s="75">
        <f t="shared" si="147"/>
        <v>0</v>
      </c>
    </row>
    <row r="4677" spans="1:19" ht="17.399999999999999" x14ac:dyDescent="0.3">
      <c r="A4677" s="39" t="s">
        <v>848</v>
      </c>
      <c r="B4677" s="39" t="s">
        <v>68</v>
      </c>
      <c r="C4677" s="39" t="s">
        <v>144</v>
      </c>
      <c r="D4677" s="39" t="s">
        <v>45</v>
      </c>
      <c r="E4677" s="70" t="s">
        <v>31</v>
      </c>
      <c r="F4677" s="70" t="s">
        <v>24</v>
      </c>
      <c r="G4677" s="78">
        <v>44252</v>
      </c>
      <c r="H4677" s="78">
        <v>45931</v>
      </c>
      <c r="I4677" s="69">
        <v>7297880.8600000003</v>
      </c>
      <c r="J4677" s="70">
        <v>0</v>
      </c>
      <c r="K4677" s="71">
        <v>1.069</v>
      </c>
      <c r="L4677" s="70">
        <v>0</v>
      </c>
      <c r="M4677" s="71">
        <v>0.83</v>
      </c>
      <c r="N4677" s="72"/>
      <c r="O4677" s="73">
        <f>MIN(1,MAX(0,(1/(1+EXP(-(Assumptions!$B$5 + Assumptions!$B$6*$N4677))))*Assumptions!$B$3))</f>
        <v>3.9165722796764356E-2</v>
      </c>
      <c r="P4677" s="73">
        <f>VLOOKUP($F4677,Assumptions!$A$23:$B$27,2,FALSE)*Assumptions!$B$4</f>
        <v>0.2</v>
      </c>
      <c r="Q4677" s="74">
        <f t="shared" si="146"/>
        <v>57165.355753314463</v>
      </c>
      <c r="R4677" s="75" t="str">
        <f>IF($O4677&lt;Assumptions!$B$17,"A",IF($O4677&lt;Assumptions!$B$18,"B",IF($O4677&lt;Assumptions!$B$19,"C",IF($O4677&lt;Assumptions!$B$20,"D","E"))))</f>
        <v>B</v>
      </c>
      <c r="S4677" s="75">
        <f t="shared" si="147"/>
        <v>0</v>
      </c>
    </row>
    <row r="4678" spans="1:19" ht="17.399999999999999" x14ac:dyDescent="0.3">
      <c r="A4678" s="39" t="s">
        <v>848</v>
      </c>
      <c r="B4678" s="39" t="s">
        <v>68</v>
      </c>
      <c r="C4678" s="39" t="s">
        <v>144</v>
      </c>
      <c r="D4678" s="39" t="s">
        <v>45</v>
      </c>
      <c r="E4678" s="70" t="s">
        <v>31</v>
      </c>
      <c r="F4678" s="70" t="s">
        <v>24</v>
      </c>
      <c r="G4678" s="78">
        <v>44252</v>
      </c>
      <c r="H4678" s="78">
        <v>45962</v>
      </c>
      <c r="I4678" s="69">
        <v>7126673.6500000004</v>
      </c>
      <c r="J4678" s="70">
        <v>0</v>
      </c>
      <c r="K4678" s="71">
        <v>1.06</v>
      </c>
      <c r="L4678" s="70">
        <v>0</v>
      </c>
      <c r="M4678" s="71">
        <v>0.83</v>
      </c>
      <c r="N4678" s="72"/>
      <c r="O4678" s="73">
        <f>MIN(1,MAX(0,(1/(1+EXP(-(Assumptions!$B$5 + Assumptions!$B$6*$N4678))))*Assumptions!$B$3))</f>
        <v>3.9165722796764356E-2</v>
      </c>
      <c r="P4678" s="73">
        <f>VLOOKUP($F4678,Assumptions!$A$23:$B$27,2,FALSE)*Assumptions!$B$4</f>
        <v>0.2</v>
      </c>
      <c r="Q4678" s="74">
        <f t="shared" si="146"/>
        <v>55824.264927780969</v>
      </c>
      <c r="R4678" s="75" t="str">
        <f>IF($O4678&lt;Assumptions!$B$17,"A",IF($O4678&lt;Assumptions!$B$18,"B",IF($O4678&lt;Assumptions!$B$19,"C",IF($O4678&lt;Assumptions!$B$20,"D","E"))))</f>
        <v>B</v>
      </c>
      <c r="S4678" s="75">
        <f t="shared" si="147"/>
        <v>0</v>
      </c>
    </row>
    <row r="4679" spans="1:19" ht="17.399999999999999" x14ac:dyDescent="0.3">
      <c r="A4679" s="39" t="s">
        <v>848</v>
      </c>
      <c r="B4679" s="39" t="s">
        <v>68</v>
      </c>
      <c r="C4679" s="39" t="s">
        <v>144</v>
      </c>
      <c r="D4679" s="39" t="s">
        <v>45</v>
      </c>
      <c r="E4679" s="70" t="s">
        <v>31</v>
      </c>
      <c r="F4679" s="70" t="s">
        <v>24</v>
      </c>
      <c r="G4679" s="78">
        <v>44252</v>
      </c>
      <c r="H4679" s="78">
        <v>45992</v>
      </c>
      <c r="I4679" s="69">
        <v>6954339.2199999997</v>
      </c>
      <c r="J4679" s="70">
        <v>0</v>
      </c>
      <c r="K4679" s="71">
        <v>1.143</v>
      </c>
      <c r="L4679" s="70">
        <v>0</v>
      </c>
      <c r="M4679" s="71">
        <v>0.83</v>
      </c>
      <c r="N4679" s="72"/>
      <c r="O4679" s="73">
        <f>MIN(1,MAX(0,(1/(1+EXP(-(Assumptions!$B$5 + Assumptions!$B$6*$N4679))))*Assumptions!$B$3))</f>
        <v>3.9165722796764356E-2</v>
      </c>
      <c r="P4679" s="73">
        <f>VLOOKUP($F4679,Assumptions!$A$23:$B$27,2,FALSE)*Assumptions!$B$4</f>
        <v>0.2</v>
      </c>
      <c r="Q4679" s="74">
        <f t="shared" si="146"/>
        <v>54474.344425037285</v>
      </c>
      <c r="R4679" s="75" t="str">
        <f>IF($O4679&lt;Assumptions!$B$17,"A",IF($O4679&lt;Assumptions!$B$18,"B",IF($O4679&lt;Assumptions!$B$19,"C",IF($O4679&lt;Assumptions!$B$20,"D","E"))))</f>
        <v>B</v>
      </c>
      <c r="S4679" s="75">
        <f t="shared" si="147"/>
        <v>0</v>
      </c>
    </row>
    <row r="4680" spans="1:19" ht="17.399999999999999" x14ac:dyDescent="0.3">
      <c r="A4680" s="39" t="s">
        <v>850</v>
      </c>
      <c r="B4680" s="39" t="s">
        <v>74</v>
      </c>
      <c r="C4680" s="39" t="s">
        <v>22</v>
      </c>
      <c r="D4680" s="39" t="s">
        <v>45</v>
      </c>
      <c r="E4680" s="70" t="s">
        <v>39</v>
      </c>
      <c r="F4680" s="70" t="s">
        <v>28</v>
      </c>
      <c r="G4680" s="78">
        <v>45318</v>
      </c>
      <c r="H4680" s="78">
        <v>45658</v>
      </c>
      <c r="I4680" s="69">
        <v>3341973.92</v>
      </c>
      <c r="J4680" s="70">
        <v>0</v>
      </c>
      <c r="K4680" s="71">
        <v>1.0960000000000001</v>
      </c>
      <c r="L4680" s="70">
        <v>0</v>
      </c>
      <c r="M4680" s="71">
        <v>0.79300000000000004</v>
      </c>
      <c r="N4680" s="72"/>
      <c r="O4680" s="73">
        <f>MIN(1,MAX(0,(1/(1+EXP(-(Assumptions!$B$5 + Assumptions!$B$6*$N4680))))*Assumptions!$B$3))</f>
        <v>3.9165722796764356E-2</v>
      </c>
      <c r="P4680" s="73">
        <f>VLOOKUP($F4680,Assumptions!$A$23:$B$27,2,FALSE)*Assumptions!$B$4</f>
        <v>0.35</v>
      </c>
      <c r="Q4680" s="74">
        <f t="shared" si="146"/>
        <v>45811.788450657572</v>
      </c>
      <c r="R4680" s="75" t="str">
        <f>IF($O4680&lt;Assumptions!$B$17,"A",IF($O4680&lt;Assumptions!$B$18,"B",IF($O4680&lt;Assumptions!$B$19,"C",IF($O4680&lt;Assumptions!$B$20,"D","E"))))</f>
        <v>B</v>
      </c>
      <c r="S4680" s="75">
        <f t="shared" si="147"/>
        <v>0</v>
      </c>
    </row>
    <row r="4681" spans="1:19" ht="17.399999999999999" x14ac:dyDescent="0.3">
      <c r="A4681" s="39" t="s">
        <v>850</v>
      </c>
      <c r="B4681" s="39" t="s">
        <v>74</v>
      </c>
      <c r="C4681" s="39" t="s">
        <v>22</v>
      </c>
      <c r="D4681" s="39" t="s">
        <v>45</v>
      </c>
      <c r="E4681" s="70" t="s">
        <v>39</v>
      </c>
      <c r="F4681" s="70" t="s">
        <v>28</v>
      </c>
      <c r="G4681" s="78">
        <v>45318</v>
      </c>
      <c r="H4681" s="78">
        <v>45689</v>
      </c>
      <c r="I4681" s="69">
        <v>3274902.17</v>
      </c>
      <c r="J4681" s="70">
        <v>35</v>
      </c>
      <c r="K4681" s="71">
        <v>0.58799999999999997</v>
      </c>
      <c r="L4681" s="70">
        <v>0</v>
      </c>
      <c r="M4681" s="71">
        <v>0.79300000000000004</v>
      </c>
      <c r="N4681" s="72"/>
      <c r="O4681" s="73">
        <f>MIN(1,MAX(0,(1/(1+EXP(-(Assumptions!$B$5 + Assumptions!$B$6*$N4681))))*Assumptions!$B$3))</f>
        <v>3.9165722796764356E-2</v>
      </c>
      <c r="P4681" s="73">
        <f>VLOOKUP($F4681,Assumptions!$A$23:$B$27,2,FALSE)*Assumptions!$B$4</f>
        <v>0.35</v>
      </c>
      <c r="Q4681" s="74">
        <f t="shared" si="146"/>
        <v>44892.368701859719</v>
      </c>
      <c r="R4681" s="75" t="str">
        <f>IF($O4681&lt;Assumptions!$B$17,"A",IF($O4681&lt;Assumptions!$B$18,"B",IF($O4681&lt;Assumptions!$B$19,"C",IF($O4681&lt;Assumptions!$B$20,"D","E"))))</f>
        <v>B</v>
      </c>
      <c r="S4681" s="75">
        <f t="shared" si="147"/>
        <v>0</v>
      </c>
    </row>
    <row r="4682" spans="1:19" ht="17.399999999999999" x14ac:dyDescent="0.3">
      <c r="A4682" s="39" t="s">
        <v>850</v>
      </c>
      <c r="B4682" s="39" t="s">
        <v>74</v>
      </c>
      <c r="C4682" s="39" t="s">
        <v>22</v>
      </c>
      <c r="D4682" s="39" t="s">
        <v>45</v>
      </c>
      <c r="E4682" s="70" t="s">
        <v>39</v>
      </c>
      <c r="F4682" s="70" t="s">
        <v>28</v>
      </c>
      <c r="G4682" s="78">
        <v>45318</v>
      </c>
      <c r="H4682" s="78">
        <v>45717</v>
      </c>
      <c r="I4682" s="69">
        <v>3214649.87</v>
      </c>
      <c r="J4682" s="70">
        <v>0</v>
      </c>
      <c r="K4682" s="71">
        <v>1.111</v>
      </c>
      <c r="L4682" s="70">
        <v>0</v>
      </c>
      <c r="M4682" s="71">
        <v>0.79300000000000004</v>
      </c>
      <c r="N4682" s="72"/>
      <c r="O4682" s="73">
        <f>MIN(1,MAX(0,(1/(1+EXP(-(Assumptions!$B$5 + Assumptions!$B$6*$N4682))))*Assumptions!$B$3))</f>
        <v>3.9165722796764356E-2</v>
      </c>
      <c r="P4682" s="73">
        <f>VLOOKUP($F4682,Assumptions!$A$23:$B$27,2,FALSE)*Assumptions!$B$4</f>
        <v>0.35</v>
      </c>
      <c r="Q4682" s="74">
        <f t="shared" si="146"/>
        <v>44066.429993976104</v>
      </c>
      <c r="R4682" s="75" t="str">
        <f>IF($O4682&lt;Assumptions!$B$17,"A",IF($O4682&lt;Assumptions!$B$18,"B",IF($O4682&lt;Assumptions!$B$19,"C",IF($O4682&lt;Assumptions!$B$20,"D","E"))))</f>
        <v>B</v>
      </c>
      <c r="S4682" s="75">
        <f t="shared" si="147"/>
        <v>0</v>
      </c>
    </row>
    <row r="4683" spans="1:19" ht="17.399999999999999" x14ac:dyDescent="0.3">
      <c r="A4683" s="39" t="s">
        <v>850</v>
      </c>
      <c r="B4683" s="39" t="s">
        <v>74</v>
      </c>
      <c r="C4683" s="39" t="s">
        <v>22</v>
      </c>
      <c r="D4683" s="39" t="s">
        <v>45</v>
      </c>
      <c r="E4683" s="70" t="s">
        <v>39</v>
      </c>
      <c r="F4683" s="70" t="s">
        <v>28</v>
      </c>
      <c r="G4683" s="78">
        <v>45318</v>
      </c>
      <c r="H4683" s="78">
        <v>45748</v>
      </c>
      <c r="I4683" s="69">
        <v>3167055.52</v>
      </c>
      <c r="J4683" s="70">
        <v>0</v>
      </c>
      <c r="K4683" s="71">
        <v>0.99399999999999999</v>
      </c>
      <c r="L4683" s="70">
        <v>0</v>
      </c>
      <c r="M4683" s="71">
        <v>0.79300000000000004</v>
      </c>
      <c r="N4683" s="72"/>
      <c r="O4683" s="73">
        <f>MIN(1,MAX(0,(1/(1+EXP(-(Assumptions!$B$5 + Assumptions!$B$6*$N4683))))*Assumptions!$B$3))</f>
        <v>3.9165722796764356E-2</v>
      </c>
      <c r="P4683" s="73">
        <f>VLOOKUP($F4683,Assumptions!$A$23:$B$27,2,FALSE)*Assumptions!$B$4</f>
        <v>0.35</v>
      </c>
      <c r="Q4683" s="74">
        <f t="shared" si="146"/>
        <v>43414.006502398835</v>
      </c>
      <c r="R4683" s="75" t="str">
        <f>IF($O4683&lt;Assumptions!$B$17,"A",IF($O4683&lt;Assumptions!$B$18,"B",IF($O4683&lt;Assumptions!$B$19,"C",IF($O4683&lt;Assumptions!$B$20,"D","E"))))</f>
        <v>B</v>
      </c>
      <c r="S4683" s="75">
        <f t="shared" si="147"/>
        <v>0</v>
      </c>
    </row>
    <row r="4684" spans="1:19" ht="17.399999999999999" x14ac:dyDescent="0.3">
      <c r="A4684" s="39" t="s">
        <v>850</v>
      </c>
      <c r="B4684" s="39" t="s">
        <v>74</v>
      </c>
      <c r="C4684" s="39" t="s">
        <v>22</v>
      </c>
      <c r="D4684" s="39" t="s">
        <v>45</v>
      </c>
      <c r="E4684" s="70" t="s">
        <v>39</v>
      </c>
      <c r="F4684" s="70" t="s">
        <v>28</v>
      </c>
      <c r="G4684" s="78">
        <v>45318</v>
      </c>
      <c r="H4684" s="78">
        <v>45778</v>
      </c>
      <c r="I4684" s="69">
        <v>3116162.65</v>
      </c>
      <c r="J4684" s="70">
        <v>95</v>
      </c>
      <c r="K4684" s="71">
        <v>0.13700000000000001</v>
      </c>
      <c r="L4684" s="70">
        <v>0</v>
      </c>
      <c r="M4684" s="71">
        <v>0.79300000000000004</v>
      </c>
      <c r="N4684" s="72"/>
      <c r="O4684" s="73">
        <f>MIN(1,MAX(0,(1/(1+EXP(-(Assumptions!$B$5 + Assumptions!$B$6*$N4684))))*Assumptions!$B$3))</f>
        <v>3.9165722796764356E-2</v>
      </c>
      <c r="P4684" s="73">
        <f>VLOOKUP($F4684,Assumptions!$A$23:$B$27,2,FALSE)*Assumptions!$B$4</f>
        <v>0.35</v>
      </c>
      <c r="Q4684" s="74">
        <f t="shared" si="146"/>
        <v>42716.366888835713</v>
      </c>
      <c r="R4684" s="75" t="str">
        <f>IF($O4684&lt;Assumptions!$B$17,"A",IF($O4684&lt;Assumptions!$B$18,"B",IF($O4684&lt;Assumptions!$B$19,"C",IF($O4684&lt;Assumptions!$B$20,"D","E"))))</f>
        <v>B</v>
      </c>
      <c r="S4684" s="75">
        <f t="shared" si="147"/>
        <v>0</v>
      </c>
    </row>
    <row r="4685" spans="1:19" ht="17.399999999999999" x14ac:dyDescent="0.3">
      <c r="A4685" s="39" t="s">
        <v>850</v>
      </c>
      <c r="B4685" s="39" t="s">
        <v>74</v>
      </c>
      <c r="C4685" s="39" t="s">
        <v>22</v>
      </c>
      <c r="D4685" s="39" t="s">
        <v>45</v>
      </c>
      <c r="E4685" s="70" t="s">
        <v>39</v>
      </c>
      <c r="F4685" s="70" t="s">
        <v>28</v>
      </c>
      <c r="G4685" s="78">
        <v>45318</v>
      </c>
      <c r="H4685" s="78">
        <v>45809</v>
      </c>
      <c r="I4685" s="69">
        <v>3071152.01</v>
      </c>
      <c r="J4685" s="70">
        <v>0</v>
      </c>
      <c r="K4685" s="71">
        <v>1.113</v>
      </c>
      <c r="L4685" s="70">
        <v>0</v>
      </c>
      <c r="M4685" s="71">
        <v>0.79300000000000004</v>
      </c>
      <c r="N4685" s="72"/>
      <c r="O4685" s="73">
        <f>MIN(1,MAX(0,(1/(1+EXP(-(Assumptions!$B$5 + Assumptions!$B$6*$N4685))))*Assumptions!$B$3))</f>
        <v>3.9165722796764356E-2</v>
      </c>
      <c r="P4685" s="73">
        <f>VLOOKUP($F4685,Assumptions!$A$23:$B$27,2,FALSE)*Assumptions!$B$4</f>
        <v>0.35</v>
      </c>
      <c r="Q4685" s="74">
        <f t="shared" si="146"/>
        <v>42099.36090163498</v>
      </c>
      <c r="R4685" s="75" t="str">
        <f>IF($O4685&lt;Assumptions!$B$17,"A",IF($O4685&lt;Assumptions!$B$18,"B",IF($O4685&lt;Assumptions!$B$19,"C",IF($O4685&lt;Assumptions!$B$20,"D","E"))))</f>
        <v>B</v>
      </c>
      <c r="S4685" s="75">
        <f t="shared" si="147"/>
        <v>0</v>
      </c>
    </row>
    <row r="4686" spans="1:19" ht="17.399999999999999" x14ac:dyDescent="0.3">
      <c r="A4686" s="39" t="s">
        <v>850</v>
      </c>
      <c r="B4686" s="39" t="s">
        <v>74</v>
      </c>
      <c r="C4686" s="39" t="s">
        <v>22</v>
      </c>
      <c r="D4686" s="39" t="s">
        <v>45</v>
      </c>
      <c r="E4686" s="70" t="s">
        <v>39</v>
      </c>
      <c r="F4686" s="70" t="s">
        <v>28</v>
      </c>
      <c r="G4686" s="78">
        <v>45318</v>
      </c>
      <c r="H4686" s="78">
        <v>45839</v>
      </c>
      <c r="I4686" s="69">
        <v>3027904.78</v>
      </c>
      <c r="J4686" s="70">
        <v>15</v>
      </c>
      <c r="K4686" s="71">
        <v>1.0820000000000001</v>
      </c>
      <c r="L4686" s="70">
        <v>0</v>
      </c>
      <c r="M4686" s="71">
        <v>0.79300000000000004</v>
      </c>
      <c r="N4686" s="72"/>
      <c r="O4686" s="73">
        <f>MIN(1,MAX(0,(1/(1+EXP(-(Assumptions!$B$5 + Assumptions!$B$6*$N4686))))*Assumptions!$B$3))</f>
        <v>3.9165722796764356E-2</v>
      </c>
      <c r="P4686" s="73">
        <f>VLOOKUP($F4686,Assumptions!$A$23:$B$27,2,FALSE)*Assumptions!$B$4</f>
        <v>0.35</v>
      </c>
      <c r="Q4686" s="74">
        <f t="shared" si="146"/>
        <v>41506.527743967214</v>
      </c>
      <c r="R4686" s="75" t="str">
        <f>IF($O4686&lt;Assumptions!$B$17,"A",IF($O4686&lt;Assumptions!$B$18,"B",IF($O4686&lt;Assumptions!$B$19,"C",IF($O4686&lt;Assumptions!$B$20,"D","E"))))</f>
        <v>B</v>
      </c>
      <c r="S4686" s="75">
        <f t="shared" si="147"/>
        <v>0</v>
      </c>
    </row>
    <row r="4687" spans="1:19" ht="17.399999999999999" x14ac:dyDescent="0.3">
      <c r="A4687" s="39" t="s">
        <v>850</v>
      </c>
      <c r="B4687" s="39" t="s">
        <v>74</v>
      </c>
      <c r="C4687" s="39" t="s">
        <v>22</v>
      </c>
      <c r="D4687" s="39" t="s">
        <v>45</v>
      </c>
      <c r="E4687" s="70" t="s">
        <v>39</v>
      </c>
      <c r="F4687" s="70" t="s">
        <v>28</v>
      </c>
      <c r="G4687" s="78">
        <v>45318</v>
      </c>
      <c r="H4687" s="78">
        <v>45870</v>
      </c>
      <c r="I4687" s="69">
        <v>2983597.96</v>
      </c>
      <c r="J4687" s="70">
        <v>0</v>
      </c>
      <c r="K4687" s="71">
        <v>1.1040000000000001</v>
      </c>
      <c r="L4687" s="70">
        <v>0</v>
      </c>
      <c r="M4687" s="71">
        <v>0.79300000000000004</v>
      </c>
      <c r="N4687" s="72"/>
      <c r="O4687" s="73">
        <f>MIN(1,MAX(0,(1/(1+EXP(-(Assumptions!$B$5 + Assumptions!$B$6*$N4687))))*Assumptions!$B$3))</f>
        <v>3.9165722796764356E-2</v>
      </c>
      <c r="P4687" s="73">
        <f>VLOOKUP($F4687,Assumptions!$A$23:$B$27,2,FALSE)*Assumptions!$B$4</f>
        <v>0.35</v>
      </c>
      <c r="Q4687" s="74">
        <f t="shared" si="146"/>
        <v>40899.169723423067</v>
      </c>
      <c r="R4687" s="75" t="str">
        <f>IF($O4687&lt;Assumptions!$B$17,"A",IF($O4687&lt;Assumptions!$B$18,"B",IF($O4687&lt;Assumptions!$B$19,"C",IF($O4687&lt;Assumptions!$B$20,"D","E"))))</f>
        <v>B</v>
      </c>
      <c r="S4687" s="75">
        <f t="shared" si="147"/>
        <v>0</v>
      </c>
    </row>
    <row r="4688" spans="1:19" ht="17.399999999999999" x14ac:dyDescent="0.3">
      <c r="A4688" s="39" t="s">
        <v>850</v>
      </c>
      <c r="B4688" s="39" t="s">
        <v>74</v>
      </c>
      <c r="C4688" s="39" t="s">
        <v>22</v>
      </c>
      <c r="D4688" s="39" t="s">
        <v>45</v>
      </c>
      <c r="E4688" s="70" t="s">
        <v>39</v>
      </c>
      <c r="F4688" s="70" t="s">
        <v>28</v>
      </c>
      <c r="G4688" s="78">
        <v>45318</v>
      </c>
      <c r="H4688" s="78">
        <v>45901</v>
      </c>
      <c r="I4688" s="69">
        <v>2924319.7</v>
      </c>
      <c r="J4688" s="70">
        <v>0</v>
      </c>
      <c r="K4688" s="71">
        <v>1.0580000000000001</v>
      </c>
      <c r="L4688" s="70">
        <v>0</v>
      </c>
      <c r="M4688" s="71">
        <v>0.79300000000000004</v>
      </c>
      <c r="N4688" s="72"/>
      <c r="O4688" s="73">
        <f>MIN(1,MAX(0,(1/(1+EXP(-(Assumptions!$B$5 + Assumptions!$B$6*$N4688))))*Assumptions!$B$3))</f>
        <v>3.9165722796764356E-2</v>
      </c>
      <c r="P4688" s="73">
        <f>VLOOKUP($F4688,Assumptions!$A$23:$B$27,2,FALSE)*Assumptions!$B$4</f>
        <v>0.35</v>
      </c>
      <c r="Q4688" s="74">
        <f t="shared" si="146"/>
        <v>40086.583158760986</v>
      </c>
      <c r="R4688" s="75" t="str">
        <f>IF($O4688&lt;Assumptions!$B$17,"A",IF($O4688&lt;Assumptions!$B$18,"B",IF($O4688&lt;Assumptions!$B$19,"C",IF($O4688&lt;Assumptions!$B$20,"D","E"))))</f>
        <v>B</v>
      </c>
      <c r="S4688" s="75">
        <f t="shared" si="147"/>
        <v>0</v>
      </c>
    </row>
    <row r="4689" spans="1:19" ht="17.399999999999999" x14ac:dyDescent="0.3">
      <c r="A4689" s="39" t="s">
        <v>850</v>
      </c>
      <c r="B4689" s="39" t="s">
        <v>74</v>
      </c>
      <c r="C4689" s="39" t="s">
        <v>22</v>
      </c>
      <c r="D4689" s="39" t="s">
        <v>45</v>
      </c>
      <c r="E4689" s="70" t="s">
        <v>39</v>
      </c>
      <c r="F4689" s="70" t="s">
        <v>28</v>
      </c>
      <c r="G4689" s="78">
        <v>45318</v>
      </c>
      <c r="H4689" s="78">
        <v>45931</v>
      </c>
      <c r="I4689" s="69">
        <v>2864430.75</v>
      </c>
      <c r="J4689" s="70">
        <v>0</v>
      </c>
      <c r="K4689" s="71">
        <v>0.96199999999999997</v>
      </c>
      <c r="L4689" s="70">
        <v>0</v>
      </c>
      <c r="M4689" s="71">
        <v>0.79300000000000004</v>
      </c>
      <c r="N4689" s="72"/>
      <c r="O4689" s="73">
        <f>MIN(1,MAX(0,(1/(1+EXP(-(Assumptions!$B$5 + Assumptions!$B$6*$N4689))))*Assumptions!$B$3))</f>
        <v>3.9165722796764356E-2</v>
      </c>
      <c r="P4689" s="73">
        <f>VLOOKUP($F4689,Assumptions!$A$23:$B$27,2,FALSE)*Assumptions!$B$4</f>
        <v>0.35</v>
      </c>
      <c r="Q4689" s="74">
        <f t="shared" si="146"/>
        <v>39265.625253759739</v>
      </c>
      <c r="R4689" s="75" t="str">
        <f>IF($O4689&lt;Assumptions!$B$17,"A",IF($O4689&lt;Assumptions!$B$18,"B",IF($O4689&lt;Assumptions!$B$19,"C",IF($O4689&lt;Assumptions!$B$20,"D","E"))))</f>
        <v>B</v>
      </c>
      <c r="S4689" s="75">
        <f t="shared" si="147"/>
        <v>0</v>
      </c>
    </row>
    <row r="4690" spans="1:19" ht="17.399999999999999" x14ac:dyDescent="0.3">
      <c r="A4690" s="39" t="s">
        <v>850</v>
      </c>
      <c r="B4690" s="39" t="s">
        <v>74</v>
      </c>
      <c r="C4690" s="39" t="s">
        <v>22</v>
      </c>
      <c r="D4690" s="39" t="s">
        <v>45</v>
      </c>
      <c r="E4690" s="70" t="s">
        <v>39</v>
      </c>
      <c r="F4690" s="70" t="s">
        <v>28</v>
      </c>
      <c r="G4690" s="78">
        <v>45318</v>
      </c>
      <c r="H4690" s="78">
        <v>45962</v>
      </c>
      <c r="I4690" s="69">
        <v>2820955.82</v>
      </c>
      <c r="J4690" s="70">
        <v>0</v>
      </c>
      <c r="K4690" s="71">
        <v>1.089</v>
      </c>
      <c r="L4690" s="70">
        <v>0</v>
      </c>
      <c r="M4690" s="71">
        <v>0.79300000000000004</v>
      </c>
      <c r="N4690" s="72"/>
      <c r="O4690" s="73">
        <f>MIN(1,MAX(0,(1/(1+EXP(-(Assumptions!$B$5 + Assumptions!$B$6*$N4690))))*Assumptions!$B$3))</f>
        <v>3.9165722796764356E-2</v>
      </c>
      <c r="P4690" s="73">
        <f>VLOOKUP($F4690,Assumptions!$A$23:$B$27,2,FALSE)*Assumptions!$B$4</f>
        <v>0.35</v>
      </c>
      <c r="Q4690" s="74">
        <f t="shared" si="146"/>
        <v>38669.670783813679</v>
      </c>
      <c r="R4690" s="75" t="str">
        <f>IF($O4690&lt;Assumptions!$B$17,"A",IF($O4690&lt;Assumptions!$B$18,"B",IF($O4690&lt;Assumptions!$B$19,"C",IF($O4690&lt;Assumptions!$B$20,"D","E"))))</f>
        <v>B</v>
      </c>
      <c r="S4690" s="75">
        <f t="shared" si="147"/>
        <v>0</v>
      </c>
    </row>
    <row r="4691" spans="1:19" ht="17.399999999999999" x14ac:dyDescent="0.3">
      <c r="A4691" s="39" t="s">
        <v>850</v>
      </c>
      <c r="B4691" s="39" t="s">
        <v>74</v>
      </c>
      <c r="C4691" s="39" t="s">
        <v>22</v>
      </c>
      <c r="D4691" s="39" t="s">
        <v>45</v>
      </c>
      <c r="E4691" s="70" t="s">
        <v>39</v>
      </c>
      <c r="F4691" s="70" t="s">
        <v>28</v>
      </c>
      <c r="G4691" s="78">
        <v>45318</v>
      </c>
      <c r="H4691" s="78">
        <v>45992</v>
      </c>
      <c r="I4691" s="69">
        <v>2762924.58</v>
      </c>
      <c r="J4691" s="70">
        <v>0</v>
      </c>
      <c r="K4691" s="71">
        <v>1.036</v>
      </c>
      <c r="L4691" s="70">
        <v>0</v>
      </c>
      <c r="M4691" s="71">
        <v>0.79300000000000004</v>
      </c>
      <c r="N4691" s="72"/>
      <c r="O4691" s="73">
        <f>MIN(1,MAX(0,(1/(1+EXP(-(Assumptions!$B$5 + Assumptions!$B$6*$N4691))))*Assumptions!$B$3))</f>
        <v>3.9165722796764356E-2</v>
      </c>
      <c r="P4691" s="73">
        <f>VLOOKUP($F4691,Assumptions!$A$23:$B$27,2,FALSE)*Assumptions!$B$4</f>
        <v>0.35</v>
      </c>
      <c r="Q4691" s="74">
        <f t="shared" si="146"/>
        <v>37874.178373026305</v>
      </c>
      <c r="R4691" s="75" t="str">
        <f>IF($O4691&lt;Assumptions!$B$17,"A",IF($O4691&lt;Assumptions!$B$18,"B",IF($O4691&lt;Assumptions!$B$19,"C",IF($O4691&lt;Assumptions!$B$20,"D","E"))))</f>
        <v>B</v>
      </c>
      <c r="S4691" s="75">
        <f t="shared" si="147"/>
        <v>0</v>
      </c>
    </row>
    <row r="4692" spans="1:19" ht="17.399999999999999" x14ac:dyDescent="0.3">
      <c r="A4692" s="39" t="s">
        <v>851</v>
      </c>
      <c r="B4692" s="39" t="s">
        <v>90</v>
      </c>
      <c r="C4692" s="39" t="s">
        <v>135</v>
      </c>
      <c r="D4692" s="39" t="s">
        <v>42</v>
      </c>
      <c r="E4692" s="70" t="s">
        <v>35</v>
      </c>
      <c r="F4692" s="70" t="s">
        <v>40</v>
      </c>
      <c r="G4692" s="78">
        <v>44889</v>
      </c>
      <c r="H4692" s="78">
        <v>45658</v>
      </c>
      <c r="I4692" s="69">
        <v>3164463.75</v>
      </c>
      <c r="J4692" s="70">
        <v>0</v>
      </c>
      <c r="K4692" s="71">
        <v>1.0469999999999999</v>
      </c>
      <c r="L4692" s="70">
        <v>0</v>
      </c>
      <c r="M4692" s="71">
        <v>0.41599999999999998</v>
      </c>
      <c r="N4692" s="72"/>
      <c r="O4692" s="73">
        <f>MIN(1,MAX(0,(1/(1+EXP(-(Assumptions!$B$5 + Assumptions!$B$6*$N4692))))*Assumptions!$B$3))</f>
        <v>3.9165722796764356E-2</v>
      </c>
      <c r="P4692" s="73">
        <f>VLOOKUP($F4692,Assumptions!$A$23:$B$27,2,FALSE)*Assumptions!$B$4</f>
        <v>0.7</v>
      </c>
      <c r="Q4692" s="74">
        <f t="shared" si="146"/>
        <v>86756.957023036593</v>
      </c>
      <c r="R4692" s="75" t="str">
        <f>IF($O4692&lt;Assumptions!$B$17,"A",IF($O4692&lt;Assumptions!$B$18,"B",IF($O4692&lt;Assumptions!$B$19,"C",IF($O4692&lt;Assumptions!$B$20,"D","E"))))</f>
        <v>B</v>
      </c>
      <c r="S4692" s="75">
        <f t="shared" si="147"/>
        <v>0</v>
      </c>
    </row>
    <row r="4693" spans="1:19" ht="17.399999999999999" x14ac:dyDescent="0.3">
      <c r="A4693" s="39" t="s">
        <v>851</v>
      </c>
      <c r="B4693" s="39" t="s">
        <v>90</v>
      </c>
      <c r="C4693" s="39" t="s">
        <v>135</v>
      </c>
      <c r="D4693" s="39" t="s">
        <v>42</v>
      </c>
      <c r="E4693" s="70" t="s">
        <v>35</v>
      </c>
      <c r="F4693" s="70" t="s">
        <v>40</v>
      </c>
      <c r="G4693" s="78">
        <v>44889</v>
      </c>
      <c r="H4693" s="78">
        <v>45689</v>
      </c>
      <c r="I4693" s="69">
        <v>3066361.43</v>
      </c>
      <c r="J4693" s="70">
        <v>0</v>
      </c>
      <c r="K4693" s="71">
        <v>1.07</v>
      </c>
      <c r="L4693" s="70">
        <v>0</v>
      </c>
      <c r="M4693" s="71">
        <v>0.41599999999999998</v>
      </c>
      <c r="N4693" s="72"/>
      <c r="O4693" s="73">
        <f>MIN(1,MAX(0,(1/(1+EXP(-(Assumptions!$B$5 + Assumptions!$B$6*$N4693))))*Assumptions!$B$3))</f>
        <v>3.9165722796764356E-2</v>
      </c>
      <c r="P4693" s="73">
        <f>VLOOKUP($F4693,Assumptions!$A$23:$B$27,2,FALSE)*Assumptions!$B$4</f>
        <v>0.7</v>
      </c>
      <c r="Q4693" s="74">
        <f t="shared" si="146"/>
        <v>84067.383233448971</v>
      </c>
      <c r="R4693" s="75" t="str">
        <f>IF($O4693&lt;Assumptions!$B$17,"A",IF($O4693&lt;Assumptions!$B$18,"B",IF($O4693&lt;Assumptions!$B$19,"C",IF($O4693&lt;Assumptions!$B$20,"D","E"))))</f>
        <v>B</v>
      </c>
      <c r="S4693" s="75">
        <f t="shared" si="147"/>
        <v>0</v>
      </c>
    </row>
    <row r="4694" spans="1:19" ht="17.399999999999999" x14ac:dyDescent="0.3">
      <c r="A4694" s="39" t="s">
        <v>851</v>
      </c>
      <c r="B4694" s="39" t="s">
        <v>90</v>
      </c>
      <c r="C4694" s="39" t="s">
        <v>135</v>
      </c>
      <c r="D4694" s="39" t="s">
        <v>42</v>
      </c>
      <c r="E4694" s="70" t="s">
        <v>35</v>
      </c>
      <c r="F4694" s="70" t="s">
        <v>40</v>
      </c>
      <c r="G4694" s="78">
        <v>44889</v>
      </c>
      <c r="H4694" s="78">
        <v>45717</v>
      </c>
      <c r="I4694" s="69">
        <v>2975465.84</v>
      </c>
      <c r="J4694" s="70">
        <v>0</v>
      </c>
      <c r="K4694" s="71">
        <v>1.139</v>
      </c>
      <c r="L4694" s="70">
        <v>0</v>
      </c>
      <c r="M4694" s="71">
        <v>0.41599999999999998</v>
      </c>
      <c r="N4694" s="72"/>
      <c r="O4694" s="73">
        <f>MIN(1,MAX(0,(1/(1+EXP(-(Assumptions!$B$5 + Assumptions!$B$6*$N4694))))*Assumptions!$B$3))</f>
        <v>3.9165722796764356E-2</v>
      </c>
      <c r="P4694" s="73">
        <f>VLOOKUP($F4694,Assumptions!$A$23:$B$27,2,FALSE)*Assumptions!$B$4</f>
        <v>0.7</v>
      </c>
      <c r="Q4694" s="74">
        <f t="shared" si="146"/>
        <v>81575.389196477117</v>
      </c>
      <c r="R4694" s="75" t="str">
        <f>IF($O4694&lt;Assumptions!$B$17,"A",IF($O4694&lt;Assumptions!$B$18,"B",IF($O4694&lt;Assumptions!$B$19,"C",IF($O4694&lt;Assumptions!$B$20,"D","E"))))</f>
        <v>B</v>
      </c>
      <c r="S4694" s="75">
        <f t="shared" si="147"/>
        <v>0</v>
      </c>
    </row>
    <row r="4695" spans="1:19" ht="17.399999999999999" x14ac:dyDescent="0.3">
      <c r="A4695" s="39" t="s">
        <v>851</v>
      </c>
      <c r="B4695" s="39" t="s">
        <v>90</v>
      </c>
      <c r="C4695" s="39" t="s">
        <v>135</v>
      </c>
      <c r="D4695" s="39" t="s">
        <v>42</v>
      </c>
      <c r="E4695" s="70" t="s">
        <v>35</v>
      </c>
      <c r="F4695" s="70" t="s">
        <v>40</v>
      </c>
      <c r="G4695" s="78">
        <v>44889</v>
      </c>
      <c r="H4695" s="78">
        <v>45748</v>
      </c>
      <c r="I4695" s="69">
        <v>2895224.67</v>
      </c>
      <c r="J4695" s="70">
        <v>0</v>
      </c>
      <c r="K4695" s="71">
        <v>1.135</v>
      </c>
      <c r="L4695" s="70">
        <v>0</v>
      </c>
      <c r="M4695" s="71">
        <v>0.41599999999999998</v>
      </c>
      <c r="N4695" s="72"/>
      <c r="O4695" s="73">
        <f>MIN(1,MAX(0,(1/(1+EXP(-(Assumptions!$B$5 + Assumptions!$B$6*$N4695))))*Assumptions!$B$3))</f>
        <v>3.9165722796764356E-2</v>
      </c>
      <c r="P4695" s="73">
        <f>VLOOKUP($F4695,Assumptions!$A$23:$B$27,2,FALSE)*Assumptions!$B$4</f>
        <v>0.7</v>
      </c>
      <c r="Q4695" s="74">
        <f t="shared" si="146"/>
        <v>79375.496801701491</v>
      </c>
      <c r="R4695" s="75" t="str">
        <f>IF($O4695&lt;Assumptions!$B$17,"A",IF($O4695&lt;Assumptions!$B$18,"B",IF($O4695&lt;Assumptions!$B$19,"C",IF($O4695&lt;Assumptions!$B$20,"D","E"))))</f>
        <v>B</v>
      </c>
      <c r="S4695" s="75">
        <f t="shared" si="147"/>
        <v>0</v>
      </c>
    </row>
    <row r="4696" spans="1:19" ht="17.399999999999999" x14ac:dyDescent="0.3">
      <c r="A4696" s="39" t="s">
        <v>851</v>
      </c>
      <c r="B4696" s="39" t="s">
        <v>90</v>
      </c>
      <c r="C4696" s="39" t="s">
        <v>135</v>
      </c>
      <c r="D4696" s="39" t="s">
        <v>42</v>
      </c>
      <c r="E4696" s="70" t="s">
        <v>35</v>
      </c>
      <c r="F4696" s="70" t="s">
        <v>40</v>
      </c>
      <c r="G4696" s="78">
        <v>44889</v>
      </c>
      <c r="H4696" s="78">
        <v>45778</v>
      </c>
      <c r="I4696" s="69">
        <v>2805118.41</v>
      </c>
      <c r="J4696" s="70">
        <v>0</v>
      </c>
      <c r="K4696" s="71">
        <v>1.1499999999999999</v>
      </c>
      <c r="L4696" s="70">
        <v>0</v>
      </c>
      <c r="M4696" s="71">
        <v>0.41599999999999998</v>
      </c>
      <c r="N4696" s="72"/>
      <c r="O4696" s="73">
        <f>MIN(1,MAX(0,(1/(1+EXP(-(Assumptions!$B$5 + Assumptions!$B$6*$N4696))))*Assumptions!$B$3))</f>
        <v>3.9165722796764356E-2</v>
      </c>
      <c r="P4696" s="73">
        <f>VLOOKUP($F4696,Assumptions!$A$23:$B$27,2,FALSE)*Assumptions!$B$4</f>
        <v>0.7</v>
      </c>
      <c r="Q4696" s="74">
        <f t="shared" si="146"/>
        <v>76905.143040712268</v>
      </c>
      <c r="R4696" s="75" t="str">
        <f>IF($O4696&lt;Assumptions!$B$17,"A",IF($O4696&lt;Assumptions!$B$18,"B",IF($O4696&lt;Assumptions!$B$19,"C",IF($O4696&lt;Assumptions!$B$20,"D","E"))))</f>
        <v>B</v>
      </c>
      <c r="S4696" s="75">
        <f t="shared" si="147"/>
        <v>0</v>
      </c>
    </row>
    <row r="4697" spans="1:19" ht="17.399999999999999" x14ac:dyDescent="0.3">
      <c r="A4697" s="39" t="s">
        <v>851</v>
      </c>
      <c r="B4697" s="39" t="s">
        <v>90</v>
      </c>
      <c r="C4697" s="39" t="s">
        <v>135</v>
      </c>
      <c r="D4697" s="39" t="s">
        <v>42</v>
      </c>
      <c r="E4697" s="70" t="s">
        <v>35</v>
      </c>
      <c r="F4697" s="70" t="s">
        <v>40</v>
      </c>
      <c r="G4697" s="78">
        <v>44889</v>
      </c>
      <c r="H4697" s="78">
        <v>45809</v>
      </c>
      <c r="I4697" s="69">
        <v>2716770.93</v>
      </c>
      <c r="J4697" s="70">
        <v>15</v>
      </c>
      <c r="K4697" s="71">
        <v>0.998</v>
      </c>
      <c r="L4697" s="70">
        <v>0</v>
      </c>
      <c r="M4697" s="71">
        <v>0.41599999999999998</v>
      </c>
      <c r="N4697" s="72"/>
      <c r="O4697" s="73">
        <f>MIN(1,MAX(0,(1/(1+EXP(-(Assumptions!$B$5 + Assumptions!$B$6*$N4697))))*Assumptions!$B$3))</f>
        <v>3.9165722796764356E-2</v>
      </c>
      <c r="P4697" s="73">
        <f>VLOOKUP($F4697,Assumptions!$A$23:$B$27,2,FALSE)*Assumptions!$B$4</f>
        <v>0.7</v>
      </c>
      <c r="Q4697" s="74">
        <f t="shared" si="146"/>
        <v>74483.008002681396</v>
      </c>
      <c r="R4697" s="75" t="str">
        <f>IF($O4697&lt;Assumptions!$B$17,"A",IF($O4697&lt;Assumptions!$B$18,"B",IF($O4697&lt;Assumptions!$B$19,"C",IF($O4697&lt;Assumptions!$B$20,"D","E"))))</f>
        <v>B</v>
      </c>
      <c r="S4697" s="75">
        <f t="shared" si="147"/>
        <v>0</v>
      </c>
    </row>
    <row r="4698" spans="1:19" ht="17.399999999999999" x14ac:dyDescent="0.3">
      <c r="A4698" s="39" t="s">
        <v>851</v>
      </c>
      <c r="B4698" s="39" t="s">
        <v>90</v>
      </c>
      <c r="C4698" s="39" t="s">
        <v>135</v>
      </c>
      <c r="D4698" s="39" t="s">
        <v>42</v>
      </c>
      <c r="E4698" s="70" t="s">
        <v>35</v>
      </c>
      <c r="F4698" s="70" t="s">
        <v>40</v>
      </c>
      <c r="G4698" s="78">
        <v>44889</v>
      </c>
      <c r="H4698" s="78">
        <v>45839</v>
      </c>
      <c r="I4698" s="69">
        <v>2629295.41</v>
      </c>
      <c r="J4698" s="70">
        <v>0</v>
      </c>
      <c r="K4698" s="71">
        <v>1.026</v>
      </c>
      <c r="L4698" s="70">
        <v>0</v>
      </c>
      <c r="M4698" s="71">
        <v>0.41599999999999998</v>
      </c>
      <c r="N4698" s="72"/>
      <c r="O4698" s="73">
        <f>MIN(1,MAX(0,(1/(1+EXP(-(Assumptions!$B$5 + Assumptions!$B$6*$N4698))))*Assumptions!$B$3))</f>
        <v>3.9165722796764356E-2</v>
      </c>
      <c r="P4698" s="73">
        <f>VLOOKUP($F4698,Assumptions!$A$23:$B$27,2,FALSE)*Assumptions!$B$4</f>
        <v>0.7</v>
      </c>
      <c r="Q4698" s="74">
        <f t="shared" si="146"/>
        <v>72084.778625205421</v>
      </c>
      <c r="R4698" s="75" t="str">
        <f>IF($O4698&lt;Assumptions!$B$17,"A",IF($O4698&lt;Assumptions!$B$18,"B",IF($O4698&lt;Assumptions!$B$19,"C",IF($O4698&lt;Assumptions!$B$20,"D","E"))))</f>
        <v>B</v>
      </c>
      <c r="S4698" s="75">
        <f t="shared" si="147"/>
        <v>0</v>
      </c>
    </row>
    <row r="4699" spans="1:19" ht="17.399999999999999" x14ac:dyDescent="0.3">
      <c r="A4699" s="39" t="s">
        <v>851</v>
      </c>
      <c r="B4699" s="39" t="s">
        <v>90</v>
      </c>
      <c r="C4699" s="39" t="s">
        <v>135</v>
      </c>
      <c r="D4699" s="39" t="s">
        <v>42</v>
      </c>
      <c r="E4699" s="70" t="s">
        <v>35</v>
      </c>
      <c r="F4699" s="70" t="s">
        <v>40</v>
      </c>
      <c r="G4699" s="78">
        <v>44889</v>
      </c>
      <c r="H4699" s="78">
        <v>45870</v>
      </c>
      <c r="I4699" s="69">
        <v>2546958.87</v>
      </c>
      <c r="J4699" s="70">
        <v>15</v>
      </c>
      <c r="K4699" s="71">
        <v>1.0529999999999999</v>
      </c>
      <c r="L4699" s="70">
        <v>0</v>
      </c>
      <c r="M4699" s="71">
        <v>0.41599999999999998</v>
      </c>
      <c r="N4699" s="72"/>
      <c r="O4699" s="73">
        <f>MIN(1,MAX(0,(1/(1+EXP(-(Assumptions!$B$5 + Assumptions!$B$6*$N4699))))*Assumptions!$B$3))</f>
        <v>3.9165722796764356E-2</v>
      </c>
      <c r="P4699" s="73">
        <f>VLOOKUP($F4699,Assumptions!$A$23:$B$27,2,FALSE)*Assumptions!$B$4</f>
        <v>0.7</v>
      </c>
      <c r="Q4699" s="74">
        <f t="shared" si="146"/>
        <v>69827.439554026132</v>
      </c>
      <c r="R4699" s="75" t="str">
        <f>IF($O4699&lt;Assumptions!$B$17,"A",IF($O4699&lt;Assumptions!$B$18,"B",IF($O4699&lt;Assumptions!$B$19,"C",IF($O4699&lt;Assumptions!$B$20,"D","E"))))</f>
        <v>B</v>
      </c>
      <c r="S4699" s="75">
        <f t="shared" si="147"/>
        <v>0</v>
      </c>
    </row>
    <row r="4700" spans="1:19" ht="17.399999999999999" x14ac:dyDescent="0.3">
      <c r="A4700" s="39" t="s">
        <v>851</v>
      </c>
      <c r="B4700" s="39" t="s">
        <v>90</v>
      </c>
      <c r="C4700" s="39" t="s">
        <v>135</v>
      </c>
      <c r="D4700" s="39" t="s">
        <v>42</v>
      </c>
      <c r="E4700" s="70" t="s">
        <v>35</v>
      </c>
      <c r="F4700" s="70" t="s">
        <v>40</v>
      </c>
      <c r="G4700" s="78">
        <v>44889</v>
      </c>
      <c r="H4700" s="78">
        <v>45901</v>
      </c>
      <c r="I4700" s="69">
        <v>2467309.54</v>
      </c>
      <c r="J4700" s="70">
        <v>15</v>
      </c>
      <c r="K4700" s="71">
        <v>1.133</v>
      </c>
      <c r="L4700" s="70">
        <v>0</v>
      </c>
      <c r="M4700" s="71">
        <v>0.41599999999999998</v>
      </c>
      <c r="N4700" s="72"/>
      <c r="O4700" s="73">
        <f>MIN(1,MAX(0,(1/(1+EXP(-(Assumptions!$B$5 + Assumptions!$B$6*$N4700))))*Assumptions!$B$3))</f>
        <v>3.9165722796764356E-2</v>
      </c>
      <c r="P4700" s="73">
        <f>VLOOKUP($F4700,Assumptions!$A$23:$B$27,2,FALSE)*Assumptions!$B$4</f>
        <v>0.7</v>
      </c>
      <c r="Q4700" s="74">
        <f t="shared" si="146"/>
        <v>67643.773048216521</v>
      </c>
      <c r="R4700" s="75" t="str">
        <f>IF($O4700&lt;Assumptions!$B$17,"A",IF($O4700&lt;Assumptions!$B$18,"B",IF($O4700&lt;Assumptions!$B$19,"C",IF($O4700&lt;Assumptions!$B$20,"D","E"))))</f>
        <v>B</v>
      </c>
      <c r="S4700" s="75">
        <f t="shared" si="147"/>
        <v>0</v>
      </c>
    </row>
    <row r="4701" spans="1:19" ht="17.399999999999999" x14ac:dyDescent="0.3">
      <c r="A4701" s="39" t="s">
        <v>851</v>
      </c>
      <c r="B4701" s="39" t="s">
        <v>90</v>
      </c>
      <c r="C4701" s="39" t="s">
        <v>135</v>
      </c>
      <c r="D4701" s="39" t="s">
        <v>42</v>
      </c>
      <c r="E4701" s="70" t="s">
        <v>35</v>
      </c>
      <c r="F4701" s="70" t="s">
        <v>40</v>
      </c>
      <c r="G4701" s="78">
        <v>44889</v>
      </c>
      <c r="H4701" s="78">
        <v>45931</v>
      </c>
      <c r="I4701" s="69">
        <v>2398437.44</v>
      </c>
      <c r="J4701" s="70">
        <v>95</v>
      </c>
      <c r="K4701" s="71">
        <v>0.42</v>
      </c>
      <c r="L4701" s="70">
        <v>0</v>
      </c>
      <c r="M4701" s="71">
        <v>0.41599999999999998</v>
      </c>
      <c r="N4701" s="72"/>
      <c r="O4701" s="73">
        <f>MIN(1,MAX(0,(1/(1+EXP(-(Assumptions!$B$5 + Assumptions!$B$6*$N4701))))*Assumptions!$B$3))</f>
        <v>3.9165722796764356E-2</v>
      </c>
      <c r="P4701" s="73">
        <f>VLOOKUP($F4701,Assumptions!$A$23:$B$27,2,FALSE)*Assumptions!$B$4</f>
        <v>0.7</v>
      </c>
      <c r="Q4701" s="74">
        <f t="shared" si="146"/>
        <v>65755.575144294795</v>
      </c>
      <c r="R4701" s="75" t="str">
        <f>IF($O4701&lt;Assumptions!$B$17,"A",IF($O4701&lt;Assumptions!$B$18,"B",IF($O4701&lt;Assumptions!$B$19,"C",IF($O4701&lt;Assumptions!$B$20,"D","E"))))</f>
        <v>B</v>
      </c>
      <c r="S4701" s="75">
        <f t="shared" si="147"/>
        <v>0</v>
      </c>
    </row>
    <row r="4702" spans="1:19" ht="17.399999999999999" x14ac:dyDescent="0.3">
      <c r="A4702" s="39" t="s">
        <v>851</v>
      </c>
      <c r="B4702" s="39" t="s">
        <v>90</v>
      </c>
      <c r="C4702" s="39" t="s">
        <v>135</v>
      </c>
      <c r="D4702" s="39" t="s">
        <v>42</v>
      </c>
      <c r="E4702" s="70" t="s">
        <v>35</v>
      </c>
      <c r="F4702" s="70" t="s">
        <v>40</v>
      </c>
      <c r="G4702" s="78">
        <v>44889</v>
      </c>
      <c r="H4702" s="78">
        <v>45962</v>
      </c>
      <c r="I4702" s="69">
        <v>2334543.84</v>
      </c>
      <c r="J4702" s="70">
        <v>0</v>
      </c>
      <c r="K4702" s="71">
        <v>1.1459999999999999</v>
      </c>
      <c r="L4702" s="70">
        <v>0</v>
      </c>
      <c r="M4702" s="71">
        <v>0.41599999999999998</v>
      </c>
      <c r="N4702" s="72"/>
      <c r="O4702" s="73">
        <f>MIN(1,MAX(0,(1/(1+EXP(-(Assumptions!$B$5 + Assumptions!$B$6*$N4702))))*Assumptions!$B$3))</f>
        <v>3.9165722796764356E-2</v>
      </c>
      <c r="P4702" s="73">
        <f>VLOOKUP($F4702,Assumptions!$A$23:$B$27,2,FALSE)*Assumptions!$B$4</f>
        <v>0.7</v>
      </c>
      <c r="Q4702" s="74">
        <f t="shared" si="146"/>
        <v>64003.867826033653</v>
      </c>
      <c r="R4702" s="75" t="str">
        <f>IF($O4702&lt;Assumptions!$B$17,"A",IF($O4702&lt;Assumptions!$B$18,"B",IF($O4702&lt;Assumptions!$B$19,"C",IF($O4702&lt;Assumptions!$B$20,"D","E"))))</f>
        <v>B</v>
      </c>
      <c r="S4702" s="75">
        <f t="shared" si="147"/>
        <v>0</v>
      </c>
    </row>
    <row r="4703" spans="1:19" ht="17.399999999999999" x14ac:dyDescent="0.3">
      <c r="A4703" s="39" t="s">
        <v>851</v>
      </c>
      <c r="B4703" s="39" t="s">
        <v>90</v>
      </c>
      <c r="C4703" s="39" t="s">
        <v>135</v>
      </c>
      <c r="D4703" s="39" t="s">
        <v>42</v>
      </c>
      <c r="E4703" s="70" t="s">
        <v>35</v>
      </c>
      <c r="F4703" s="70" t="s">
        <v>40</v>
      </c>
      <c r="G4703" s="78">
        <v>44889</v>
      </c>
      <c r="H4703" s="78">
        <v>45992</v>
      </c>
      <c r="I4703" s="69">
        <v>2259365.9300000002</v>
      </c>
      <c r="J4703" s="70">
        <v>15</v>
      </c>
      <c r="K4703" s="71">
        <v>0.98399999999999999</v>
      </c>
      <c r="L4703" s="70">
        <v>0</v>
      </c>
      <c r="M4703" s="71">
        <v>0.41599999999999998</v>
      </c>
      <c r="N4703" s="72"/>
      <c r="O4703" s="73">
        <f>MIN(1,MAX(0,(1/(1+EXP(-(Assumptions!$B$5 + Assumptions!$B$6*$N4703))))*Assumptions!$B$3))</f>
        <v>3.9165722796764356E-2</v>
      </c>
      <c r="P4703" s="73">
        <f>VLOOKUP($F4703,Assumptions!$A$23:$B$27,2,FALSE)*Assumptions!$B$4</f>
        <v>0.7</v>
      </c>
      <c r="Q4703" s="74">
        <f t="shared" si="146"/>
        <v>61942.789797583595</v>
      </c>
      <c r="R4703" s="75" t="str">
        <f>IF($O4703&lt;Assumptions!$B$17,"A",IF($O4703&lt;Assumptions!$B$18,"B",IF($O4703&lt;Assumptions!$B$19,"C",IF($O4703&lt;Assumptions!$B$20,"D","E"))))</f>
        <v>B</v>
      </c>
      <c r="S4703" s="75">
        <f t="shared" si="147"/>
        <v>0</v>
      </c>
    </row>
    <row r="4704" spans="1:19" ht="17.399999999999999" x14ac:dyDescent="0.3">
      <c r="A4704" s="39" t="s">
        <v>852</v>
      </c>
      <c r="B4704" s="39" t="s">
        <v>68</v>
      </c>
      <c r="C4704" s="39" t="s">
        <v>135</v>
      </c>
      <c r="D4704" s="39" t="s">
        <v>22</v>
      </c>
      <c r="E4704" s="70" t="s">
        <v>46</v>
      </c>
      <c r="F4704" s="70" t="s">
        <v>40</v>
      </c>
      <c r="G4704" s="78">
        <v>45438</v>
      </c>
      <c r="H4704" s="78">
        <v>45658</v>
      </c>
      <c r="I4704" s="69">
        <v>1773579.38</v>
      </c>
      <c r="J4704" s="70">
        <v>0</v>
      </c>
      <c r="K4704" s="71">
        <v>1.073</v>
      </c>
      <c r="L4704" s="70">
        <v>0</v>
      </c>
      <c r="M4704" s="71">
        <v>0.78200000000000003</v>
      </c>
      <c r="N4704" s="72"/>
      <c r="O4704" s="73">
        <f>MIN(1,MAX(0,(1/(1+EXP(-(Assumptions!$B$5 + Assumptions!$B$6*$N4704))))*Assumptions!$B$3))</f>
        <v>3.9165722796764356E-2</v>
      </c>
      <c r="P4704" s="73">
        <f>VLOOKUP($F4704,Assumptions!$A$23:$B$27,2,FALSE)*Assumptions!$B$4</f>
        <v>0.7</v>
      </c>
      <c r="Q4704" s="74">
        <f t="shared" si="146"/>
        <v>48624.462848596027</v>
      </c>
      <c r="R4704" s="75" t="str">
        <f>IF($O4704&lt;Assumptions!$B$17,"A",IF($O4704&lt;Assumptions!$B$18,"B",IF($O4704&lt;Assumptions!$B$19,"C",IF($O4704&lt;Assumptions!$B$20,"D","E"))))</f>
        <v>B</v>
      </c>
      <c r="S4704" s="75">
        <f t="shared" si="147"/>
        <v>0</v>
      </c>
    </row>
    <row r="4705" spans="1:19" ht="17.399999999999999" x14ac:dyDescent="0.3">
      <c r="A4705" s="39" t="s">
        <v>852</v>
      </c>
      <c r="B4705" s="39" t="s">
        <v>68</v>
      </c>
      <c r="C4705" s="39" t="s">
        <v>135</v>
      </c>
      <c r="D4705" s="39" t="s">
        <v>22</v>
      </c>
      <c r="E4705" s="70" t="s">
        <v>46</v>
      </c>
      <c r="F4705" s="70" t="s">
        <v>40</v>
      </c>
      <c r="G4705" s="78">
        <v>45438</v>
      </c>
      <c r="H4705" s="78">
        <v>45689</v>
      </c>
      <c r="I4705" s="69">
        <v>1717878.55</v>
      </c>
      <c r="J4705" s="70">
        <v>0</v>
      </c>
      <c r="K4705" s="71">
        <v>1.052</v>
      </c>
      <c r="L4705" s="70">
        <v>0</v>
      </c>
      <c r="M4705" s="71">
        <v>0.78200000000000003</v>
      </c>
      <c r="N4705" s="72"/>
      <c r="O4705" s="73">
        <f>MIN(1,MAX(0,(1/(1+EXP(-(Assumptions!$B$5 + Assumptions!$B$6*$N4705))))*Assumptions!$B$3))</f>
        <v>3.9165722796764356E-2</v>
      </c>
      <c r="P4705" s="73">
        <f>VLOOKUP($F4705,Assumptions!$A$23:$B$27,2,FALSE)*Assumptions!$B$4</f>
        <v>0.7</v>
      </c>
      <c r="Q4705" s="74">
        <f t="shared" si="146"/>
        <v>47097.368561465242</v>
      </c>
      <c r="R4705" s="75" t="str">
        <f>IF($O4705&lt;Assumptions!$B$17,"A",IF($O4705&lt;Assumptions!$B$18,"B",IF($O4705&lt;Assumptions!$B$19,"C",IF($O4705&lt;Assumptions!$B$20,"D","E"))))</f>
        <v>B</v>
      </c>
      <c r="S4705" s="75">
        <f t="shared" si="147"/>
        <v>0</v>
      </c>
    </row>
    <row r="4706" spans="1:19" ht="17.399999999999999" x14ac:dyDescent="0.3">
      <c r="A4706" s="39" t="s">
        <v>852</v>
      </c>
      <c r="B4706" s="39" t="s">
        <v>68</v>
      </c>
      <c r="C4706" s="39" t="s">
        <v>135</v>
      </c>
      <c r="D4706" s="39" t="s">
        <v>22</v>
      </c>
      <c r="E4706" s="70" t="s">
        <v>46</v>
      </c>
      <c r="F4706" s="70" t="s">
        <v>40</v>
      </c>
      <c r="G4706" s="78">
        <v>45438</v>
      </c>
      <c r="H4706" s="78">
        <v>45717</v>
      </c>
      <c r="I4706" s="69">
        <v>1664656.56</v>
      </c>
      <c r="J4706" s="70">
        <v>0</v>
      </c>
      <c r="K4706" s="71">
        <v>0.96099999999999997</v>
      </c>
      <c r="L4706" s="70">
        <v>0</v>
      </c>
      <c r="M4706" s="71">
        <v>0.78200000000000003</v>
      </c>
      <c r="N4706" s="72"/>
      <c r="O4706" s="73">
        <f>MIN(1,MAX(0,(1/(1+EXP(-(Assumptions!$B$5 + Assumptions!$B$6*$N4706))))*Assumptions!$B$3))</f>
        <v>3.9165722796764356E-2</v>
      </c>
      <c r="P4706" s="73">
        <f>VLOOKUP($F4706,Assumptions!$A$23:$B$27,2,FALSE)*Assumptions!$B$4</f>
        <v>0.7</v>
      </c>
      <c r="Q4706" s="74">
        <f t="shared" si="146"/>
        <v>45638.23416654273</v>
      </c>
      <c r="R4706" s="75" t="str">
        <f>IF($O4706&lt;Assumptions!$B$17,"A",IF($O4706&lt;Assumptions!$B$18,"B",IF($O4706&lt;Assumptions!$B$19,"C",IF($O4706&lt;Assumptions!$B$20,"D","E"))))</f>
        <v>B</v>
      </c>
      <c r="S4706" s="75">
        <f t="shared" si="147"/>
        <v>0</v>
      </c>
    </row>
    <row r="4707" spans="1:19" ht="17.399999999999999" x14ac:dyDescent="0.3">
      <c r="A4707" s="39" t="s">
        <v>852</v>
      </c>
      <c r="B4707" s="39" t="s">
        <v>68</v>
      </c>
      <c r="C4707" s="39" t="s">
        <v>135</v>
      </c>
      <c r="D4707" s="39" t="s">
        <v>22</v>
      </c>
      <c r="E4707" s="70" t="s">
        <v>46</v>
      </c>
      <c r="F4707" s="70" t="s">
        <v>40</v>
      </c>
      <c r="G4707" s="78">
        <v>45438</v>
      </c>
      <c r="H4707" s="78">
        <v>45748</v>
      </c>
      <c r="I4707" s="69">
        <v>1614781.96</v>
      </c>
      <c r="J4707" s="70">
        <v>15</v>
      </c>
      <c r="K4707" s="71">
        <v>1.085</v>
      </c>
      <c r="L4707" s="70">
        <v>0</v>
      </c>
      <c r="M4707" s="71">
        <v>0.78200000000000003</v>
      </c>
      <c r="N4707" s="72"/>
      <c r="O4707" s="73">
        <f>MIN(1,MAX(0,(1/(1+EXP(-(Assumptions!$B$5 + Assumptions!$B$6*$N4707))))*Assumptions!$B$3))</f>
        <v>3.9165722796764356E-2</v>
      </c>
      <c r="P4707" s="73">
        <f>VLOOKUP($F4707,Assumptions!$A$23:$B$27,2,FALSE)*Assumptions!$B$4</f>
        <v>0.7</v>
      </c>
      <c r="Q4707" s="74">
        <f t="shared" si="146"/>
        <v>44270.871835803075</v>
      </c>
      <c r="R4707" s="75" t="str">
        <f>IF($O4707&lt;Assumptions!$B$17,"A",IF($O4707&lt;Assumptions!$B$18,"B",IF($O4707&lt;Assumptions!$B$19,"C",IF($O4707&lt;Assumptions!$B$20,"D","E"))))</f>
        <v>B</v>
      </c>
      <c r="S4707" s="75">
        <f t="shared" si="147"/>
        <v>0</v>
      </c>
    </row>
    <row r="4708" spans="1:19" ht="17.399999999999999" x14ac:dyDescent="0.3">
      <c r="A4708" s="39" t="s">
        <v>852</v>
      </c>
      <c r="B4708" s="39" t="s">
        <v>68</v>
      </c>
      <c r="C4708" s="39" t="s">
        <v>135</v>
      </c>
      <c r="D4708" s="39" t="s">
        <v>22</v>
      </c>
      <c r="E4708" s="70" t="s">
        <v>46</v>
      </c>
      <c r="F4708" s="70" t="s">
        <v>40</v>
      </c>
      <c r="G4708" s="78">
        <v>45438</v>
      </c>
      <c r="H4708" s="78">
        <v>45778</v>
      </c>
      <c r="I4708" s="69">
        <v>1561723.91</v>
      </c>
      <c r="J4708" s="70">
        <v>65</v>
      </c>
      <c r="K4708" s="71">
        <v>0.56999999999999995</v>
      </c>
      <c r="L4708" s="70">
        <v>0</v>
      </c>
      <c r="M4708" s="71">
        <v>0.78200000000000003</v>
      </c>
      <c r="N4708" s="72"/>
      <c r="O4708" s="73">
        <f>MIN(1,MAX(0,(1/(1+EXP(-(Assumptions!$B$5 + Assumptions!$B$6*$N4708))))*Assumptions!$B$3))</f>
        <v>3.9165722796764356E-2</v>
      </c>
      <c r="P4708" s="73">
        <f>VLOOKUP($F4708,Assumptions!$A$23:$B$27,2,FALSE)*Assumptions!$B$4</f>
        <v>0.7</v>
      </c>
      <c r="Q4708" s="74">
        <f t="shared" si="146"/>
        <v>42816.232020897267</v>
      </c>
      <c r="R4708" s="75" t="str">
        <f>IF($O4708&lt;Assumptions!$B$17,"A",IF($O4708&lt;Assumptions!$B$18,"B",IF($O4708&lt;Assumptions!$B$19,"C",IF($O4708&lt;Assumptions!$B$20,"D","E"))))</f>
        <v>B</v>
      </c>
      <c r="S4708" s="75">
        <f t="shared" si="147"/>
        <v>0</v>
      </c>
    </row>
    <row r="4709" spans="1:19" ht="17.399999999999999" x14ac:dyDescent="0.3">
      <c r="A4709" s="39" t="s">
        <v>852</v>
      </c>
      <c r="B4709" s="39" t="s">
        <v>68</v>
      </c>
      <c r="C4709" s="39" t="s">
        <v>135</v>
      </c>
      <c r="D4709" s="39" t="s">
        <v>22</v>
      </c>
      <c r="E4709" s="70" t="s">
        <v>46</v>
      </c>
      <c r="F4709" s="70" t="s">
        <v>40</v>
      </c>
      <c r="G4709" s="78">
        <v>45438</v>
      </c>
      <c r="H4709" s="78">
        <v>45809</v>
      </c>
      <c r="I4709" s="69">
        <v>1519673.69</v>
      </c>
      <c r="J4709" s="70">
        <v>35</v>
      </c>
      <c r="K4709" s="71">
        <v>0.45200000000000001</v>
      </c>
      <c r="L4709" s="70">
        <v>0</v>
      </c>
      <c r="M4709" s="71">
        <v>0.78200000000000003</v>
      </c>
      <c r="N4709" s="72"/>
      <c r="O4709" s="73">
        <f>MIN(1,MAX(0,(1/(1+EXP(-(Assumptions!$B$5 + Assumptions!$B$6*$N4709))))*Assumptions!$B$3))</f>
        <v>3.9165722796764356E-2</v>
      </c>
      <c r="P4709" s="73">
        <f>VLOOKUP($F4709,Assumptions!$A$23:$B$27,2,FALSE)*Assumptions!$B$4</f>
        <v>0.7</v>
      </c>
      <c r="Q4709" s="74">
        <f t="shared" si="146"/>
        <v>41663.382938853203</v>
      </c>
      <c r="R4709" s="75" t="str">
        <f>IF($O4709&lt;Assumptions!$B$17,"A",IF($O4709&lt;Assumptions!$B$18,"B",IF($O4709&lt;Assumptions!$B$19,"C",IF($O4709&lt;Assumptions!$B$20,"D","E"))))</f>
        <v>B</v>
      </c>
      <c r="S4709" s="75">
        <f t="shared" si="147"/>
        <v>0</v>
      </c>
    </row>
    <row r="4710" spans="1:19" ht="17.399999999999999" x14ac:dyDescent="0.3">
      <c r="A4710" s="39" t="s">
        <v>852</v>
      </c>
      <c r="B4710" s="39" t="s">
        <v>68</v>
      </c>
      <c r="C4710" s="39" t="s">
        <v>135</v>
      </c>
      <c r="D4710" s="39" t="s">
        <v>22</v>
      </c>
      <c r="E4710" s="70" t="s">
        <v>46</v>
      </c>
      <c r="F4710" s="70" t="s">
        <v>40</v>
      </c>
      <c r="G4710" s="78">
        <v>45438</v>
      </c>
      <c r="H4710" s="78">
        <v>45839</v>
      </c>
      <c r="I4710" s="69">
        <v>1475011.42</v>
      </c>
      <c r="J4710" s="70">
        <v>35</v>
      </c>
      <c r="K4710" s="71">
        <v>0.71</v>
      </c>
      <c r="L4710" s="70">
        <v>0</v>
      </c>
      <c r="M4710" s="71">
        <v>0.78200000000000003</v>
      </c>
      <c r="N4710" s="72"/>
      <c r="O4710" s="73">
        <f>MIN(1,MAX(0,(1/(1+EXP(-(Assumptions!$B$5 + Assumptions!$B$6*$N4710))))*Assumptions!$B$3))</f>
        <v>3.9165722796764356E-2</v>
      </c>
      <c r="P4710" s="73">
        <f>VLOOKUP($F4710,Assumptions!$A$23:$B$27,2,FALSE)*Assumptions!$B$4</f>
        <v>0.7</v>
      </c>
      <c r="Q4710" s="74">
        <f t="shared" si="146"/>
        <v>40438.921878447232</v>
      </c>
      <c r="R4710" s="75" t="str">
        <f>IF($O4710&lt;Assumptions!$B$17,"A",IF($O4710&lt;Assumptions!$B$18,"B",IF($O4710&lt;Assumptions!$B$19,"C",IF($O4710&lt;Assumptions!$B$20,"D","E"))))</f>
        <v>B</v>
      </c>
      <c r="S4710" s="75">
        <f t="shared" si="147"/>
        <v>0</v>
      </c>
    </row>
    <row r="4711" spans="1:19" ht="17.399999999999999" x14ac:dyDescent="0.3">
      <c r="A4711" s="39" t="s">
        <v>852</v>
      </c>
      <c r="B4711" s="39" t="s">
        <v>68</v>
      </c>
      <c r="C4711" s="39" t="s">
        <v>135</v>
      </c>
      <c r="D4711" s="39" t="s">
        <v>22</v>
      </c>
      <c r="E4711" s="70" t="s">
        <v>46</v>
      </c>
      <c r="F4711" s="70" t="s">
        <v>40</v>
      </c>
      <c r="G4711" s="78">
        <v>45438</v>
      </c>
      <c r="H4711" s="78">
        <v>45870</v>
      </c>
      <c r="I4711" s="69">
        <v>1427186.78</v>
      </c>
      <c r="J4711" s="70">
        <v>0</v>
      </c>
      <c r="K4711" s="71">
        <v>1.0740000000000001</v>
      </c>
      <c r="L4711" s="70">
        <v>0</v>
      </c>
      <c r="M4711" s="71">
        <v>0.78200000000000003</v>
      </c>
      <c r="N4711" s="72"/>
      <c r="O4711" s="73">
        <f>MIN(1,MAX(0,(1/(1+EXP(-(Assumptions!$B$5 + Assumptions!$B$6*$N4711))))*Assumptions!$B$3))</f>
        <v>3.9165722796764356E-2</v>
      </c>
      <c r="P4711" s="73">
        <f>VLOOKUP($F4711,Assumptions!$A$23:$B$27,2,FALSE)*Assumptions!$B$4</f>
        <v>0.7</v>
      </c>
      <c r="Q4711" s="74">
        <f t="shared" si="146"/>
        <v>39127.761263280699</v>
      </c>
      <c r="R4711" s="75" t="str">
        <f>IF($O4711&lt;Assumptions!$B$17,"A",IF($O4711&lt;Assumptions!$B$18,"B",IF($O4711&lt;Assumptions!$B$19,"C",IF($O4711&lt;Assumptions!$B$20,"D","E"))))</f>
        <v>B</v>
      </c>
      <c r="S4711" s="75">
        <f t="shared" si="147"/>
        <v>0</v>
      </c>
    </row>
    <row r="4712" spans="1:19" ht="17.399999999999999" x14ac:dyDescent="0.3">
      <c r="A4712" s="39" t="s">
        <v>852</v>
      </c>
      <c r="B4712" s="39" t="s">
        <v>68</v>
      </c>
      <c r="C4712" s="39" t="s">
        <v>135</v>
      </c>
      <c r="D4712" s="39" t="s">
        <v>22</v>
      </c>
      <c r="E4712" s="70" t="s">
        <v>46</v>
      </c>
      <c r="F4712" s="70" t="s">
        <v>40</v>
      </c>
      <c r="G4712" s="78">
        <v>45438</v>
      </c>
      <c r="H4712" s="78">
        <v>45901</v>
      </c>
      <c r="I4712" s="69">
        <v>1387393.71</v>
      </c>
      <c r="J4712" s="70">
        <v>0</v>
      </c>
      <c r="K4712" s="71">
        <v>1.002</v>
      </c>
      <c r="L4712" s="70">
        <v>0</v>
      </c>
      <c r="M4712" s="71">
        <v>0.78200000000000003</v>
      </c>
      <c r="N4712" s="72"/>
      <c r="O4712" s="73">
        <f>MIN(1,MAX(0,(1/(1+EXP(-(Assumptions!$B$5 + Assumptions!$B$6*$N4712))))*Assumptions!$B$3))</f>
        <v>3.9165722796764356E-2</v>
      </c>
      <c r="P4712" s="73">
        <f>VLOOKUP($F4712,Assumptions!$A$23:$B$27,2,FALSE)*Assumptions!$B$4</f>
        <v>0.7</v>
      </c>
      <c r="Q4712" s="74">
        <f t="shared" si="146"/>
        <v>38036.794219084128</v>
      </c>
      <c r="R4712" s="75" t="str">
        <f>IF($O4712&lt;Assumptions!$B$17,"A",IF($O4712&lt;Assumptions!$B$18,"B",IF($O4712&lt;Assumptions!$B$19,"C",IF($O4712&lt;Assumptions!$B$20,"D","E"))))</f>
        <v>B</v>
      </c>
      <c r="S4712" s="75">
        <f t="shared" si="147"/>
        <v>0</v>
      </c>
    </row>
    <row r="4713" spans="1:19" ht="17.399999999999999" x14ac:dyDescent="0.3">
      <c r="A4713" s="39" t="s">
        <v>852</v>
      </c>
      <c r="B4713" s="39" t="s">
        <v>68</v>
      </c>
      <c r="C4713" s="39" t="s">
        <v>135</v>
      </c>
      <c r="D4713" s="39" t="s">
        <v>22</v>
      </c>
      <c r="E4713" s="70" t="s">
        <v>46</v>
      </c>
      <c r="F4713" s="70" t="s">
        <v>40</v>
      </c>
      <c r="G4713" s="78">
        <v>45438</v>
      </c>
      <c r="H4713" s="78">
        <v>45931</v>
      </c>
      <c r="I4713" s="69">
        <v>1342892.95</v>
      </c>
      <c r="J4713" s="70">
        <v>0</v>
      </c>
      <c r="K4713" s="71">
        <v>1.052</v>
      </c>
      <c r="L4713" s="70">
        <v>0</v>
      </c>
      <c r="M4713" s="71">
        <v>0.78200000000000003</v>
      </c>
      <c r="N4713" s="72"/>
      <c r="O4713" s="73">
        <f>MIN(1,MAX(0,(1/(1+EXP(-(Assumptions!$B$5 + Assumptions!$B$6*$N4713))))*Assumptions!$B$3))</f>
        <v>3.9165722796764356E-2</v>
      </c>
      <c r="P4713" s="73">
        <f>VLOOKUP($F4713,Assumptions!$A$23:$B$27,2,FALSE)*Assumptions!$B$4</f>
        <v>0.7</v>
      </c>
      <c r="Q4713" s="74">
        <f t="shared" si="146"/>
        <v>36816.761117800394</v>
      </c>
      <c r="R4713" s="75" t="str">
        <f>IF($O4713&lt;Assumptions!$B$17,"A",IF($O4713&lt;Assumptions!$B$18,"B",IF($O4713&lt;Assumptions!$B$19,"C",IF($O4713&lt;Assumptions!$B$20,"D","E"))))</f>
        <v>B</v>
      </c>
      <c r="S4713" s="75">
        <f t="shared" si="147"/>
        <v>0</v>
      </c>
    </row>
    <row r="4714" spans="1:19" ht="17.399999999999999" x14ac:dyDescent="0.3">
      <c r="A4714" s="39" t="s">
        <v>852</v>
      </c>
      <c r="B4714" s="39" t="s">
        <v>68</v>
      </c>
      <c r="C4714" s="39" t="s">
        <v>135</v>
      </c>
      <c r="D4714" s="39" t="s">
        <v>22</v>
      </c>
      <c r="E4714" s="70" t="s">
        <v>46</v>
      </c>
      <c r="F4714" s="70" t="s">
        <v>40</v>
      </c>
      <c r="G4714" s="78">
        <v>45438</v>
      </c>
      <c r="H4714" s="78">
        <v>45962</v>
      </c>
      <c r="I4714" s="69">
        <v>1303381.55</v>
      </c>
      <c r="J4714" s="70">
        <v>0</v>
      </c>
      <c r="K4714" s="71">
        <v>1.071</v>
      </c>
      <c r="L4714" s="70">
        <v>0</v>
      </c>
      <c r="M4714" s="71">
        <v>0.78200000000000003</v>
      </c>
      <c r="N4714" s="72"/>
      <c r="O4714" s="73">
        <f>MIN(1,MAX(0,(1/(1+EXP(-(Assumptions!$B$5 + Assumptions!$B$6*$N4714))))*Assumptions!$B$3))</f>
        <v>3.9165722796764356E-2</v>
      </c>
      <c r="P4714" s="73">
        <f>VLOOKUP($F4714,Assumptions!$A$23:$B$27,2,FALSE)*Assumptions!$B$4</f>
        <v>0.7</v>
      </c>
      <c r="Q4714" s="74">
        <f t="shared" si="146"/>
        <v>35733.516340001937</v>
      </c>
      <c r="R4714" s="75" t="str">
        <f>IF($O4714&lt;Assumptions!$B$17,"A",IF($O4714&lt;Assumptions!$B$18,"B",IF($O4714&lt;Assumptions!$B$19,"C",IF($O4714&lt;Assumptions!$B$20,"D","E"))))</f>
        <v>B</v>
      </c>
      <c r="S4714" s="75">
        <f t="shared" si="147"/>
        <v>0</v>
      </c>
    </row>
    <row r="4715" spans="1:19" ht="17.399999999999999" x14ac:dyDescent="0.3">
      <c r="A4715" s="39" t="s">
        <v>852</v>
      </c>
      <c r="B4715" s="39" t="s">
        <v>68</v>
      </c>
      <c r="C4715" s="39" t="s">
        <v>135</v>
      </c>
      <c r="D4715" s="39" t="s">
        <v>22</v>
      </c>
      <c r="E4715" s="70" t="s">
        <v>46</v>
      </c>
      <c r="F4715" s="70" t="s">
        <v>40</v>
      </c>
      <c r="G4715" s="78">
        <v>45438</v>
      </c>
      <c r="H4715" s="78">
        <v>45992</v>
      </c>
      <c r="I4715" s="69">
        <v>1262144.67</v>
      </c>
      <c r="J4715" s="70">
        <v>0</v>
      </c>
      <c r="K4715" s="71">
        <v>1.0029999999999999</v>
      </c>
      <c r="L4715" s="70">
        <v>0</v>
      </c>
      <c r="M4715" s="71">
        <v>0.78200000000000003</v>
      </c>
      <c r="N4715" s="72"/>
      <c r="O4715" s="73">
        <f>MIN(1,MAX(0,(1/(1+EXP(-(Assumptions!$B$5 + Assumptions!$B$6*$N4715))))*Assumptions!$B$3))</f>
        <v>3.9165722796764356E-2</v>
      </c>
      <c r="P4715" s="73">
        <f>VLOOKUP($F4715,Assumptions!$A$23:$B$27,2,FALSE)*Assumptions!$B$4</f>
        <v>0.7</v>
      </c>
      <c r="Q4715" s="74">
        <f t="shared" si="146"/>
        <v>34602.965792243536</v>
      </c>
      <c r="R4715" s="75" t="str">
        <f>IF($O4715&lt;Assumptions!$B$17,"A",IF($O4715&lt;Assumptions!$B$18,"B",IF($O4715&lt;Assumptions!$B$19,"C",IF($O4715&lt;Assumptions!$B$20,"D","E"))))</f>
        <v>B</v>
      </c>
      <c r="S4715" s="75">
        <f t="shared" si="147"/>
        <v>0</v>
      </c>
    </row>
    <row r="4716" spans="1:19" ht="17.399999999999999" x14ac:dyDescent="0.3">
      <c r="A4716" s="39" t="s">
        <v>854</v>
      </c>
      <c r="B4716" s="39" t="s">
        <v>59</v>
      </c>
      <c r="C4716" s="39" t="s">
        <v>135</v>
      </c>
      <c r="D4716" s="39" t="s">
        <v>48</v>
      </c>
      <c r="E4716" s="70" t="s">
        <v>23</v>
      </c>
      <c r="F4716" s="70" t="s">
        <v>36</v>
      </c>
      <c r="G4716" s="78">
        <v>45866</v>
      </c>
      <c r="H4716" s="78">
        <v>45839</v>
      </c>
      <c r="I4716" s="69">
        <v>1540147.78</v>
      </c>
      <c r="J4716" s="70">
        <v>0</v>
      </c>
      <c r="K4716" s="71">
        <v>1.1000000000000001</v>
      </c>
      <c r="L4716" s="70">
        <v>0</v>
      </c>
      <c r="M4716" s="71">
        <v>0.497</v>
      </c>
      <c r="N4716" s="72"/>
      <c r="O4716" s="73">
        <f>MIN(1,MAX(0,(1/(1+EXP(-(Assumptions!$B$5 + Assumptions!$B$6*$N4716))))*Assumptions!$B$3))</f>
        <v>3.9165722796764356E-2</v>
      </c>
      <c r="P4716" s="73">
        <f>VLOOKUP($F4716,Assumptions!$A$23:$B$27,2,FALSE)*Assumptions!$B$4</f>
        <v>0.55000000000000004</v>
      </c>
      <c r="Q4716" s="74">
        <f t="shared" si="146"/>
        <v>33176.550559642608</v>
      </c>
      <c r="R4716" s="75" t="str">
        <f>IF($O4716&lt;Assumptions!$B$17,"A",IF($O4716&lt;Assumptions!$B$18,"B",IF($O4716&lt;Assumptions!$B$19,"C",IF($O4716&lt;Assumptions!$B$20,"D","E"))))</f>
        <v>B</v>
      </c>
      <c r="S4716" s="75">
        <f t="shared" si="147"/>
        <v>0</v>
      </c>
    </row>
    <row r="4717" spans="1:19" ht="17.399999999999999" x14ac:dyDescent="0.3">
      <c r="A4717" s="39" t="s">
        <v>854</v>
      </c>
      <c r="B4717" s="39" t="s">
        <v>59</v>
      </c>
      <c r="C4717" s="39" t="s">
        <v>135</v>
      </c>
      <c r="D4717" s="39" t="s">
        <v>48</v>
      </c>
      <c r="E4717" s="70" t="s">
        <v>23</v>
      </c>
      <c r="F4717" s="70" t="s">
        <v>36</v>
      </c>
      <c r="G4717" s="78">
        <v>45866</v>
      </c>
      <c r="H4717" s="78">
        <v>45870</v>
      </c>
      <c r="I4717" s="69">
        <v>1496283.35</v>
      </c>
      <c r="J4717" s="70">
        <v>185</v>
      </c>
      <c r="K4717" s="71">
        <v>0.10199999999999999</v>
      </c>
      <c r="L4717" s="70">
        <v>0</v>
      </c>
      <c r="M4717" s="71">
        <v>0.497</v>
      </c>
      <c r="N4717" s="72"/>
      <c r="O4717" s="73">
        <f>MIN(1,MAX(0,(1/(1+EXP(-(Assumptions!$B$5 + Assumptions!$B$6*$N4717))))*Assumptions!$B$3))</f>
        <v>3.9165722796764356E-2</v>
      </c>
      <c r="P4717" s="73">
        <f>VLOOKUP($F4717,Assumptions!$A$23:$B$27,2,FALSE)*Assumptions!$B$4</f>
        <v>0.55000000000000004</v>
      </c>
      <c r="Q4717" s="74">
        <f t="shared" si="146"/>
        <v>32231.660401332672</v>
      </c>
      <c r="R4717" s="75" t="str">
        <f>IF($O4717&lt;Assumptions!$B$17,"A",IF($O4717&lt;Assumptions!$B$18,"B",IF($O4717&lt;Assumptions!$B$19,"C",IF($O4717&lt;Assumptions!$B$20,"D","E"))))</f>
        <v>B</v>
      </c>
      <c r="S4717" s="75">
        <f t="shared" si="147"/>
        <v>1</v>
      </c>
    </row>
    <row r="4718" spans="1:19" ht="17.399999999999999" x14ac:dyDescent="0.3">
      <c r="A4718" s="39" t="s">
        <v>854</v>
      </c>
      <c r="B4718" s="39" t="s">
        <v>59</v>
      </c>
      <c r="C4718" s="39" t="s">
        <v>135</v>
      </c>
      <c r="D4718" s="39" t="s">
        <v>48</v>
      </c>
      <c r="E4718" s="70" t="s">
        <v>23</v>
      </c>
      <c r="F4718" s="70" t="s">
        <v>36</v>
      </c>
      <c r="G4718" s="78">
        <v>45866</v>
      </c>
      <c r="H4718" s="78">
        <v>45901</v>
      </c>
      <c r="I4718" s="69">
        <v>1449061.78</v>
      </c>
      <c r="J4718" s="70">
        <v>65</v>
      </c>
      <c r="K4718" s="71">
        <v>0.89600000000000002</v>
      </c>
      <c r="L4718" s="70">
        <v>0</v>
      </c>
      <c r="M4718" s="71">
        <v>0.497</v>
      </c>
      <c r="N4718" s="72"/>
      <c r="O4718" s="73">
        <f>MIN(1,MAX(0,(1/(1+EXP(-(Assumptions!$B$5 + Assumptions!$B$6*$N4718))))*Assumptions!$B$3))</f>
        <v>3.9165722796764356E-2</v>
      </c>
      <c r="P4718" s="73">
        <f>VLOOKUP($F4718,Assumptions!$A$23:$B$27,2,FALSE)*Assumptions!$B$4</f>
        <v>0.55000000000000004</v>
      </c>
      <c r="Q4718" s="74">
        <f t="shared" si="146"/>
        <v>31214.453594976265</v>
      </c>
      <c r="R4718" s="75" t="str">
        <f>IF($O4718&lt;Assumptions!$B$17,"A",IF($O4718&lt;Assumptions!$B$18,"B",IF($O4718&lt;Assumptions!$B$19,"C",IF($O4718&lt;Assumptions!$B$20,"D","E"))))</f>
        <v>B</v>
      </c>
      <c r="S4718" s="75">
        <f t="shared" si="147"/>
        <v>0</v>
      </c>
    </row>
    <row r="4719" spans="1:19" ht="17.399999999999999" x14ac:dyDescent="0.3">
      <c r="A4719" s="39" t="s">
        <v>854</v>
      </c>
      <c r="B4719" s="39" t="s">
        <v>59</v>
      </c>
      <c r="C4719" s="39" t="s">
        <v>135</v>
      </c>
      <c r="D4719" s="39" t="s">
        <v>48</v>
      </c>
      <c r="E4719" s="70" t="s">
        <v>23</v>
      </c>
      <c r="F4719" s="70" t="s">
        <v>36</v>
      </c>
      <c r="G4719" s="78">
        <v>45866</v>
      </c>
      <c r="H4719" s="78">
        <v>45931</v>
      </c>
      <c r="I4719" s="69">
        <v>1408951.42</v>
      </c>
      <c r="J4719" s="70">
        <v>0</v>
      </c>
      <c r="K4719" s="71">
        <v>1.1020000000000001</v>
      </c>
      <c r="L4719" s="70">
        <v>0</v>
      </c>
      <c r="M4719" s="71">
        <v>0.497</v>
      </c>
      <c r="N4719" s="72"/>
      <c r="O4719" s="73">
        <f>MIN(1,MAX(0,(1/(1+EXP(-(Assumptions!$B$5 + Assumptions!$B$6*$N4719))))*Assumptions!$B$3))</f>
        <v>3.9165722796764356E-2</v>
      </c>
      <c r="P4719" s="73">
        <f>VLOOKUP($F4719,Assumptions!$A$23:$B$27,2,FALSE)*Assumptions!$B$4</f>
        <v>0.55000000000000004</v>
      </c>
      <c r="Q4719" s="74">
        <f t="shared" si="146"/>
        <v>30350.43041240513</v>
      </c>
      <c r="R4719" s="75" t="str">
        <f>IF($O4719&lt;Assumptions!$B$17,"A",IF($O4719&lt;Assumptions!$B$18,"B",IF($O4719&lt;Assumptions!$B$19,"C",IF($O4719&lt;Assumptions!$B$20,"D","E"))))</f>
        <v>B</v>
      </c>
      <c r="S4719" s="75">
        <f t="shared" si="147"/>
        <v>0</v>
      </c>
    </row>
    <row r="4720" spans="1:19" ht="17.399999999999999" x14ac:dyDescent="0.3">
      <c r="A4720" s="39" t="s">
        <v>854</v>
      </c>
      <c r="B4720" s="39" t="s">
        <v>59</v>
      </c>
      <c r="C4720" s="39" t="s">
        <v>135</v>
      </c>
      <c r="D4720" s="39" t="s">
        <v>48</v>
      </c>
      <c r="E4720" s="70" t="s">
        <v>23</v>
      </c>
      <c r="F4720" s="70" t="s">
        <v>36</v>
      </c>
      <c r="G4720" s="78">
        <v>45866</v>
      </c>
      <c r="H4720" s="78">
        <v>45962</v>
      </c>
      <c r="I4720" s="69">
        <v>1369309.95</v>
      </c>
      <c r="J4720" s="70">
        <v>35</v>
      </c>
      <c r="K4720" s="71">
        <v>0.85199999999999998</v>
      </c>
      <c r="L4720" s="70">
        <v>0</v>
      </c>
      <c r="M4720" s="71">
        <v>0.497</v>
      </c>
      <c r="N4720" s="72"/>
      <c r="O4720" s="73">
        <f>MIN(1,MAX(0,(1/(1+EXP(-(Assumptions!$B$5 + Assumptions!$B$6*$N4720))))*Assumptions!$B$3))</f>
        <v>3.9165722796764356E-2</v>
      </c>
      <c r="P4720" s="73">
        <f>VLOOKUP($F4720,Assumptions!$A$23:$B$27,2,FALSE)*Assumptions!$B$4</f>
        <v>0.55000000000000004</v>
      </c>
      <c r="Q4720" s="74">
        <f t="shared" si="146"/>
        <v>29496.507658503197</v>
      </c>
      <c r="R4720" s="75" t="str">
        <f>IF($O4720&lt;Assumptions!$B$17,"A",IF($O4720&lt;Assumptions!$B$18,"B",IF($O4720&lt;Assumptions!$B$19,"C",IF($O4720&lt;Assumptions!$B$20,"D","E"))))</f>
        <v>B</v>
      </c>
      <c r="S4720" s="75">
        <f t="shared" si="147"/>
        <v>0</v>
      </c>
    </row>
    <row r="4721" spans="1:19" ht="17.399999999999999" x14ac:dyDescent="0.3">
      <c r="A4721" s="39" t="s">
        <v>854</v>
      </c>
      <c r="B4721" s="39" t="s">
        <v>59</v>
      </c>
      <c r="C4721" s="39" t="s">
        <v>135</v>
      </c>
      <c r="D4721" s="39" t="s">
        <v>48</v>
      </c>
      <c r="E4721" s="70" t="s">
        <v>23</v>
      </c>
      <c r="F4721" s="70" t="s">
        <v>36</v>
      </c>
      <c r="G4721" s="78">
        <v>45866</v>
      </c>
      <c r="H4721" s="78">
        <v>45992</v>
      </c>
      <c r="I4721" s="69">
        <v>1331239.19</v>
      </c>
      <c r="J4721" s="70">
        <v>15</v>
      </c>
      <c r="K4721" s="71">
        <v>1.0429999999999999</v>
      </c>
      <c r="L4721" s="70">
        <v>0</v>
      </c>
      <c r="M4721" s="71">
        <v>0.497</v>
      </c>
      <c r="N4721" s="72"/>
      <c r="O4721" s="73">
        <f>MIN(1,MAX(0,(1/(1+EXP(-(Assumptions!$B$5 + Assumptions!$B$6*$N4721))))*Assumptions!$B$3))</f>
        <v>3.9165722796764356E-2</v>
      </c>
      <c r="P4721" s="73">
        <f>VLOOKUP($F4721,Assumptions!$A$23:$B$27,2,FALSE)*Assumptions!$B$4</f>
        <v>0.55000000000000004</v>
      </c>
      <c r="Q4721" s="74">
        <f t="shared" si="146"/>
        <v>28676.419800451014</v>
      </c>
      <c r="R4721" s="75" t="str">
        <f>IF($O4721&lt;Assumptions!$B$17,"A",IF($O4721&lt;Assumptions!$B$18,"B",IF($O4721&lt;Assumptions!$B$19,"C",IF($O4721&lt;Assumptions!$B$20,"D","E"))))</f>
        <v>B</v>
      </c>
      <c r="S4721" s="75">
        <f t="shared" si="147"/>
        <v>0</v>
      </c>
    </row>
    <row r="4722" spans="1:19" ht="17.399999999999999" x14ac:dyDescent="0.3">
      <c r="A4722" s="39" t="s">
        <v>855</v>
      </c>
      <c r="B4722" s="39" t="s">
        <v>52</v>
      </c>
      <c r="C4722" s="39" t="s">
        <v>135</v>
      </c>
      <c r="D4722" s="39" t="s">
        <v>42</v>
      </c>
      <c r="E4722" s="70" t="s">
        <v>39</v>
      </c>
      <c r="F4722" s="70" t="s">
        <v>24</v>
      </c>
      <c r="G4722" s="78">
        <v>45758</v>
      </c>
      <c r="H4722" s="78">
        <v>45748</v>
      </c>
      <c r="I4722" s="69">
        <v>997207.61</v>
      </c>
      <c r="J4722" s="70">
        <v>0</v>
      </c>
      <c r="K4722" s="71">
        <v>1.0109999999999999</v>
      </c>
      <c r="L4722" s="70">
        <v>0</v>
      </c>
      <c r="M4722" s="71">
        <v>0.73799999999999999</v>
      </c>
      <c r="N4722" s="72"/>
      <c r="O4722" s="73">
        <f>MIN(1,MAX(0,(1/(1+EXP(-(Assumptions!$B$5 + Assumptions!$B$6*$N4722))))*Assumptions!$B$3))</f>
        <v>3.9165722796764356E-2</v>
      </c>
      <c r="P4722" s="73">
        <f>VLOOKUP($F4722,Assumptions!$A$23:$B$27,2,FALSE)*Assumptions!$B$4</f>
        <v>0.2</v>
      </c>
      <c r="Q4722" s="74">
        <f t="shared" si="146"/>
        <v>7811.271364816781</v>
      </c>
      <c r="R4722" s="75" t="str">
        <f>IF($O4722&lt;Assumptions!$B$17,"A",IF($O4722&lt;Assumptions!$B$18,"B",IF($O4722&lt;Assumptions!$B$19,"C",IF($O4722&lt;Assumptions!$B$20,"D","E"))))</f>
        <v>B</v>
      </c>
      <c r="S4722" s="75">
        <f t="shared" si="147"/>
        <v>0</v>
      </c>
    </row>
    <row r="4723" spans="1:19" ht="17.399999999999999" x14ac:dyDescent="0.3">
      <c r="A4723" s="39" t="s">
        <v>855</v>
      </c>
      <c r="B4723" s="39" t="s">
        <v>52</v>
      </c>
      <c r="C4723" s="39" t="s">
        <v>135</v>
      </c>
      <c r="D4723" s="39" t="s">
        <v>42</v>
      </c>
      <c r="E4723" s="70" t="s">
        <v>39</v>
      </c>
      <c r="F4723" s="70" t="s">
        <v>24</v>
      </c>
      <c r="G4723" s="78">
        <v>45758</v>
      </c>
      <c r="H4723" s="78">
        <v>45778</v>
      </c>
      <c r="I4723" s="69">
        <v>966480.73</v>
      </c>
      <c r="J4723" s="70">
        <v>0</v>
      </c>
      <c r="K4723" s="71">
        <v>0.95499999999999996</v>
      </c>
      <c r="L4723" s="70">
        <v>0</v>
      </c>
      <c r="M4723" s="71">
        <v>0.73799999999999999</v>
      </c>
      <c r="N4723" s="72"/>
      <c r="O4723" s="73">
        <f>MIN(1,MAX(0,(1/(1+EXP(-(Assumptions!$B$5 + Assumptions!$B$6*$N4723))))*Assumptions!$B$3))</f>
        <v>3.9165722796764356E-2</v>
      </c>
      <c r="P4723" s="73">
        <f>VLOOKUP($F4723,Assumptions!$A$23:$B$27,2,FALSE)*Assumptions!$B$4</f>
        <v>0.2</v>
      </c>
      <c r="Q4723" s="74">
        <f t="shared" si="146"/>
        <v>7570.5832719188911</v>
      </c>
      <c r="R4723" s="75" t="str">
        <f>IF($O4723&lt;Assumptions!$B$17,"A",IF($O4723&lt;Assumptions!$B$18,"B",IF($O4723&lt;Assumptions!$B$19,"C",IF($O4723&lt;Assumptions!$B$20,"D","E"))))</f>
        <v>B</v>
      </c>
      <c r="S4723" s="75">
        <f t="shared" si="147"/>
        <v>0</v>
      </c>
    </row>
    <row r="4724" spans="1:19" ht="17.399999999999999" x14ac:dyDescent="0.3">
      <c r="A4724" s="39" t="s">
        <v>855</v>
      </c>
      <c r="B4724" s="39" t="s">
        <v>52</v>
      </c>
      <c r="C4724" s="39" t="s">
        <v>135</v>
      </c>
      <c r="D4724" s="39" t="s">
        <v>42</v>
      </c>
      <c r="E4724" s="70" t="s">
        <v>39</v>
      </c>
      <c r="F4724" s="70" t="s">
        <v>24</v>
      </c>
      <c r="G4724" s="78">
        <v>45758</v>
      </c>
      <c r="H4724" s="78">
        <v>45809</v>
      </c>
      <c r="I4724" s="69">
        <v>938015.48</v>
      </c>
      <c r="J4724" s="70">
        <v>15</v>
      </c>
      <c r="K4724" s="71">
        <v>1.0880000000000001</v>
      </c>
      <c r="L4724" s="70">
        <v>0</v>
      </c>
      <c r="M4724" s="71">
        <v>0.73799999999999999</v>
      </c>
      <c r="N4724" s="72"/>
      <c r="O4724" s="73">
        <f>MIN(1,MAX(0,(1/(1+EXP(-(Assumptions!$B$5 + Assumptions!$B$6*$N4724))))*Assumptions!$B$3))</f>
        <v>3.9165722796764356E-2</v>
      </c>
      <c r="P4724" s="73">
        <f>VLOOKUP($F4724,Assumptions!$A$23:$B$27,2,FALSE)*Assumptions!$B$4</f>
        <v>0.2</v>
      </c>
      <c r="Q4724" s="74">
        <f t="shared" si="146"/>
        <v>7347.6108537507725</v>
      </c>
      <c r="R4724" s="75" t="str">
        <f>IF($O4724&lt;Assumptions!$B$17,"A",IF($O4724&lt;Assumptions!$B$18,"B",IF($O4724&lt;Assumptions!$B$19,"C",IF($O4724&lt;Assumptions!$B$20,"D","E"))))</f>
        <v>B</v>
      </c>
      <c r="S4724" s="75">
        <f t="shared" si="147"/>
        <v>0</v>
      </c>
    </row>
    <row r="4725" spans="1:19" ht="17.399999999999999" x14ac:dyDescent="0.3">
      <c r="A4725" s="39" t="s">
        <v>855</v>
      </c>
      <c r="B4725" s="39" t="s">
        <v>52</v>
      </c>
      <c r="C4725" s="39" t="s">
        <v>135</v>
      </c>
      <c r="D4725" s="39" t="s">
        <v>42</v>
      </c>
      <c r="E4725" s="70" t="s">
        <v>39</v>
      </c>
      <c r="F4725" s="70" t="s">
        <v>24</v>
      </c>
      <c r="G4725" s="78">
        <v>45758</v>
      </c>
      <c r="H4725" s="78">
        <v>45839</v>
      </c>
      <c r="I4725" s="69">
        <v>909302.74</v>
      </c>
      <c r="J4725" s="70">
        <v>220</v>
      </c>
      <c r="K4725" s="71">
        <v>0.127</v>
      </c>
      <c r="L4725" s="70">
        <v>0</v>
      </c>
      <c r="M4725" s="71">
        <v>0.73799999999999999</v>
      </c>
      <c r="N4725" s="72"/>
      <c r="O4725" s="73">
        <f>MIN(1,MAX(0,(1/(1+EXP(-(Assumptions!$B$5 + Assumptions!$B$6*$N4725))))*Assumptions!$B$3))</f>
        <v>3.9165722796764356E-2</v>
      </c>
      <c r="P4725" s="73">
        <f>VLOOKUP($F4725,Assumptions!$A$23:$B$27,2,FALSE)*Assumptions!$B$4</f>
        <v>0.2</v>
      </c>
      <c r="Q4725" s="74">
        <f t="shared" si="146"/>
        <v>7122.6998106356587</v>
      </c>
      <c r="R4725" s="75" t="str">
        <f>IF($O4725&lt;Assumptions!$B$17,"A",IF($O4725&lt;Assumptions!$B$18,"B",IF($O4725&lt;Assumptions!$B$19,"C",IF($O4725&lt;Assumptions!$B$20,"D","E"))))</f>
        <v>B</v>
      </c>
      <c r="S4725" s="75">
        <f t="shared" si="147"/>
        <v>1</v>
      </c>
    </row>
    <row r="4726" spans="1:19" ht="17.399999999999999" x14ac:dyDescent="0.3">
      <c r="A4726" s="39" t="s">
        <v>855</v>
      </c>
      <c r="B4726" s="39" t="s">
        <v>52</v>
      </c>
      <c r="C4726" s="39" t="s">
        <v>135</v>
      </c>
      <c r="D4726" s="39" t="s">
        <v>42</v>
      </c>
      <c r="E4726" s="70" t="s">
        <v>39</v>
      </c>
      <c r="F4726" s="70" t="s">
        <v>24</v>
      </c>
      <c r="G4726" s="78">
        <v>45758</v>
      </c>
      <c r="H4726" s="78">
        <v>45870</v>
      </c>
      <c r="I4726" s="69">
        <v>882511.41</v>
      </c>
      <c r="J4726" s="70">
        <v>35</v>
      </c>
      <c r="K4726" s="71">
        <v>0.45200000000000001</v>
      </c>
      <c r="L4726" s="70">
        <v>0</v>
      </c>
      <c r="M4726" s="71">
        <v>0.73799999999999999</v>
      </c>
      <c r="N4726" s="72"/>
      <c r="O4726" s="73">
        <f>MIN(1,MAX(0,(1/(1+EXP(-(Assumptions!$B$5 + Assumptions!$B$6*$N4726))))*Assumptions!$B$3))</f>
        <v>3.9165722796764356E-2</v>
      </c>
      <c r="P4726" s="73">
        <f>VLOOKUP($F4726,Assumptions!$A$23:$B$27,2,FALSE)*Assumptions!$B$4</f>
        <v>0.2</v>
      </c>
      <c r="Q4726" s="74">
        <f t="shared" si="146"/>
        <v>6912.8394498083326</v>
      </c>
      <c r="R4726" s="75" t="str">
        <f>IF($O4726&lt;Assumptions!$B$17,"A",IF($O4726&lt;Assumptions!$B$18,"B",IF($O4726&lt;Assumptions!$B$19,"C",IF($O4726&lt;Assumptions!$B$20,"D","E"))))</f>
        <v>B</v>
      </c>
      <c r="S4726" s="75">
        <f t="shared" si="147"/>
        <v>0</v>
      </c>
    </row>
    <row r="4727" spans="1:19" ht="17.399999999999999" x14ac:dyDescent="0.3">
      <c r="A4727" s="39" t="s">
        <v>855</v>
      </c>
      <c r="B4727" s="39" t="s">
        <v>52</v>
      </c>
      <c r="C4727" s="39" t="s">
        <v>135</v>
      </c>
      <c r="D4727" s="39" t="s">
        <v>42</v>
      </c>
      <c r="E4727" s="70" t="s">
        <v>39</v>
      </c>
      <c r="F4727" s="70" t="s">
        <v>24</v>
      </c>
      <c r="G4727" s="78">
        <v>45758</v>
      </c>
      <c r="H4727" s="78">
        <v>45901</v>
      </c>
      <c r="I4727" s="69">
        <v>853639.04</v>
      </c>
      <c r="J4727" s="70">
        <v>0</v>
      </c>
      <c r="K4727" s="71">
        <v>1.042</v>
      </c>
      <c r="L4727" s="70">
        <v>0</v>
      </c>
      <c r="M4727" s="71">
        <v>0.73799999999999999</v>
      </c>
      <c r="N4727" s="72"/>
      <c r="O4727" s="73">
        <f>MIN(1,MAX(0,(1/(1+EXP(-(Assumptions!$B$5 + Assumptions!$B$6*$N4727))))*Assumptions!$B$3))</f>
        <v>3.9165722796764356E-2</v>
      </c>
      <c r="P4727" s="73">
        <f>VLOOKUP($F4727,Assumptions!$A$23:$B$27,2,FALSE)*Assumptions!$B$4</f>
        <v>0.2</v>
      </c>
      <c r="Q4727" s="74">
        <f t="shared" si="146"/>
        <v>6686.6780018272084</v>
      </c>
      <c r="R4727" s="75" t="str">
        <f>IF($O4727&lt;Assumptions!$B$17,"A",IF($O4727&lt;Assumptions!$B$18,"B",IF($O4727&lt;Assumptions!$B$19,"C",IF($O4727&lt;Assumptions!$B$20,"D","E"))))</f>
        <v>B</v>
      </c>
      <c r="S4727" s="75">
        <f t="shared" si="147"/>
        <v>0</v>
      </c>
    </row>
    <row r="4728" spans="1:19" ht="17.399999999999999" x14ac:dyDescent="0.3">
      <c r="A4728" s="39" t="s">
        <v>855</v>
      </c>
      <c r="B4728" s="39" t="s">
        <v>52</v>
      </c>
      <c r="C4728" s="39" t="s">
        <v>135</v>
      </c>
      <c r="D4728" s="39" t="s">
        <v>42</v>
      </c>
      <c r="E4728" s="70" t="s">
        <v>39</v>
      </c>
      <c r="F4728" s="70" t="s">
        <v>24</v>
      </c>
      <c r="G4728" s="78">
        <v>45758</v>
      </c>
      <c r="H4728" s="78">
        <v>45931</v>
      </c>
      <c r="I4728" s="69">
        <v>830787.58</v>
      </c>
      <c r="J4728" s="70">
        <v>35</v>
      </c>
      <c r="K4728" s="71">
        <v>0.70399999999999996</v>
      </c>
      <c r="L4728" s="70">
        <v>0</v>
      </c>
      <c r="M4728" s="71">
        <v>0.73799999999999999</v>
      </c>
      <c r="N4728" s="72"/>
      <c r="O4728" s="73">
        <f>MIN(1,MAX(0,(1/(1+EXP(-(Assumptions!$B$5 + Assumptions!$B$6*$N4728))))*Assumptions!$B$3))</f>
        <v>3.9165722796764356E-2</v>
      </c>
      <c r="P4728" s="73">
        <f>VLOOKUP($F4728,Assumptions!$A$23:$B$27,2,FALSE)*Assumptions!$B$4</f>
        <v>0.2</v>
      </c>
      <c r="Q4728" s="74">
        <f t="shared" si="146"/>
        <v>6507.6792122549377</v>
      </c>
      <c r="R4728" s="75" t="str">
        <f>IF($O4728&lt;Assumptions!$B$17,"A",IF($O4728&lt;Assumptions!$B$18,"B",IF($O4728&lt;Assumptions!$B$19,"C",IF($O4728&lt;Assumptions!$B$20,"D","E"))))</f>
        <v>B</v>
      </c>
      <c r="S4728" s="75">
        <f t="shared" si="147"/>
        <v>0</v>
      </c>
    </row>
    <row r="4729" spans="1:19" ht="17.399999999999999" x14ac:dyDescent="0.3">
      <c r="A4729" s="39" t="s">
        <v>855</v>
      </c>
      <c r="B4729" s="39" t="s">
        <v>52</v>
      </c>
      <c r="C4729" s="39" t="s">
        <v>135</v>
      </c>
      <c r="D4729" s="39" t="s">
        <v>42</v>
      </c>
      <c r="E4729" s="70" t="s">
        <v>39</v>
      </c>
      <c r="F4729" s="70" t="s">
        <v>24</v>
      </c>
      <c r="G4729" s="78">
        <v>45758</v>
      </c>
      <c r="H4729" s="78">
        <v>45962</v>
      </c>
      <c r="I4729" s="69">
        <v>804684.61</v>
      </c>
      <c r="J4729" s="70">
        <v>15</v>
      </c>
      <c r="K4729" s="71">
        <v>0.96899999999999997</v>
      </c>
      <c r="L4729" s="70">
        <v>0</v>
      </c>
      <c r="M4729" s="71">
        <v>0.73799999999999999</v>
      </c>
      <c r="N4729" s="72"/>
      <c r="O4729" s="73">
        <f>MIN(1,MAX(0,(1/(1+EXP(-(Assumptions!$B$5 + Assumptions!$B$6*$N4729))))*Assumptions!$B$3))</f>
        <v>3.9165722796764356E-2</v>
      </c>
      <c r="P4729" s="73">
        <f>VLOOKUP($F4729,Assumptions!$A$23:$B$27,2,FALSE)*Assumptions!$B$4</f>
        <v>0.2</v>
      </c>
      <c r="Q4729" s="74">
        <f t="shared" si="146"/>
        <v>6303.2108748164874</v>
      </c>
      <c r="R4729" s="75" t="str">
        <f>IF($O4729&lt;Assumptions!$B$17,"A",IF($O4729&lt;Assumptions!$B$18,"B",IF($O4729&lt;Assumptions!$B$19,"C",IF($O4729&lt;Assumptions!$B$20,"D","E"))))</f>
        <v>B</v>
      </c>
      <c r="S4729" s="75">
        <f t="shared" si="147"/>
        <v>0</v>
      </c>
    </row>
    <row r="4730" spans="1:19" ht="17.399999999999999" x14ac:dyDescent="0.3">
      <c r="A4730" s="39" t="s">
        <v>855</v>
      </c>
      <c r="B4730" s="39" t="s">
        <v>52</v>
      </c>
      <c r="C4730" s="39" t="s">
        <v>135</v>
      </c>
      <c r="D4730" s="39" t="s">
        <v>42</v>
      </c>
      <c r="E4730" s="70" t="s">
        <v>39</v>
      </c>
      <c r="F4730" s="70" t="s">
        <v>24</v>
      </c>
      <c r="G4730" s="78">
        <v>45758</v>
      </c>
      <c r="H4730" s="78">
        <v>45992</v>
      </c>
      <c r="I4730" s="69">
        <v>779190.52</v>
      </c>
      <c r="J4730" s="70">
        <v>0</v>
      </c>
      <c r="K4730" s="71">
        <v>0.97199999999999998</v>
      </c>
      <c r="L4730" s="70">
        <v>0</v>
      </c>
      <c r="M4730" s="71">
        <v>0.73799999999999999</v>
      </c>
      <c r="N4730" s="72"/>
      <c r="O4730" s="73">
        <f>MIN(1,MAX(0,(1/(1+EXP(-(Assumptions!$B$5 + Assumptions!$B$6*$N4730))))*Assumptions!$B$3))</f>
        <v>3.9165722796764356E-2</v>
      </c>
      <c r="P4730" s="73">
        <f>VLOOKUP($F4730,Assumptions!$A$23:$B$27,2,FALSE)*Assumptions!$B$4</f>
        <v>0.2</v>
      </c>
      <c r="Q4730" s="74">
        <f t="shared" si="146"/>
        <v>6103.5119824373351</v>
      </c>
      <c r="R4730" s="75" t="str">
        <f>IF($O4730&lt;Assumptions!$B$17,"A",IF($O4730&lt;Assumptions!$B$18,"B",IF($O4730&lt;Assumptions!$B$19,"C",IF($O4730&lt;Assumptions!$B$20,"D","E"))))</f>
        <v>B</v>
      </c>
      <c r="S4730" s="75">
        <f t="shared" si="147"/>
        <v>0</v>
      </c>
    </row>
    <row r="4731" spans="1:19" ht="17.399999999999999" x14ac:dyDescent="0.3">
      <c r="A4731" s="39" t="s">
        <v>856</v>
      </c>
      <c r="B4731" s="39" t="s">
        <v>59</v>
      </c>
      <c r="C4731" s="39" t="s">
        <v>135</v>
      </c>
      <c r="D4731" s="39" t="s">
        <v>48</v>
      </c>
      <c r="E4731" s="70" t="s">
        <v>46</v>
      </c>
      <c r="F4731" s="70" t="s">
        <v>40</v>
      </c>
      <c r="G4731" s="78">
        <v>43659</v>
      </c>
      <c r="H4731" s="78">
        <v>45658</v>
      </c>
      <c r="I4731" s="69">
        <v>3953988.84</v>
      </c>
      <c r="J4731" s="70">
        <v>220</v>
      </c>
      <c r="K4731" s="71">
        <v>3.1E-2</v>
      </c>
      <c r="L4731" s="70">
        <v>0</v>
      </c>
      <c r="M4731" s="71">
        <v>0.90800000000000003</v>
      </c>
      <c r="N4731" s="72"/>
      <c r="O4731" s="73">
        <f>MIN(1,MAX(0,(1/(1+EXP(-(Assumptions!$B$5 + Assumptions!$B$6*$N4731))))*Assumptions!$B$3))</f>
        <v>3.9165722796764356E-2</v>
      </c>
      <c r="P4731" s="73">
        <f>VLOOKUP($F4731,Assumptions!$A$23:$B$27,2,FALSE)*Assumptions!$B$4</f>
        <v>0.7</v>
      </c>
      <c r="Q4731" s="74">
        <f t="shared" si="146"/>
        <v>108402.58159425788</v>
      </c>
      <c r="R4731" s="75" t="str">
        <f>IF($O4731&lt;Assumptions!$B$17,"A",IF($O4731&lt;Assumptions!$B$18,"B",IF($O4731&lt;Assumptions!$B$19,"C",IF($O4731&lt;Assumptions!$B$20,"D","E"))))</f>
        <v>B</v>
      </c>
      <c r="S4731" s="75">
        <f t="shared" si="147"/>
        <v>1</v>
      </c>
    </row>
    <row r="4732" spans="1:19" ht="17.399999999999999" x14ac:dyDescent="0.3">
      <c r="A4732" s="39" t="s">
        <v>856</v>
      </c>
      <c r="B4732" s="39" t="s">
        <v>59</v>
      </c>
      <c r="C4732" s="39" t="s">
        <v>135</v>
      </c>
      <c r="D4732" s="39" t="s">
        <v>48</v>
      </c>
      <c r="E4732" s="70" t="s">
        <v>46</v>
      </c>
      <c r="F4732" s="70" t="s">
        <v>40</v>
      </c>
      <c r="G4732" s="78">
        <v>43659</v>
      </c>
      <c r="H4732" s="78">
        <v>45689</v>
      </c>
      <c r="I4732" s="69">
        <v>3953988.84</v>
      </c>
      <c r="J4732" s="70">
        <v>999</v>
      </c>
      <c r="K4732" s="71">
        <v>8.5000000000000006E-2</v>
      </c>
      <c r="L4732" s="70">
        <v>0</v>
      </c>
      <c r="M4732" s="71">
        <v>0.90800000000000003</v>
      </c>
      <c r="N4732" s="72"/>
      <c r="O4732" s="73">
        <f>MIN(1,MAX(0,(1/(1+EXP(-(Assumptions!$B$5 + Assumptions!$B$6*$N4732))))*Assumptions!$B$3))</f>
        <v>3.9165722796764356E-2</v>
      </c>
      <c r="P4732" s="73">
        <f>VLOOKUP($F4732,Assumptions!$A$23:$B$27,2,FALSE)*Assumptions!$B$4</f>
        <v>0.7</v>
      </c>
      <c r="Q4732" s="74">
        <f t="shared" si="146"/>
        <v>108402.58159425788</v>
      </c>
      <c r="R4732" s="75" t="str">
        <f>IF($O4732&lt;Assumptions!$B$17,"A",IF($O4732&lt;Assumptions!$B$18,"B",IF($O4732&lt;Assumptions!$B$19,"C",IF($O4732&lt;Assumptions!$B$20,"D","E"))))</f>
        <v>B</v>
      </c>
      <c r="S4732" s="75">
        <f t="shared" si="147"/>
        <v>1</v>
      </c>
    </row>
    <row r="4733" spans="1:19" ht="17.399999999999999" x14ac:dyDescent="0.3">
      <c r="A4733" s="39" t="s">
        <v>856</v>
      </c>
      <c r="B4733" s="39" t="s">
        <v>59</v>
      </c>
      <c r="C4733" s="39" t="s">
        <v>135</v>
      </c>
      <c r="D4733" s="39" t="s">
        <v>48</v>
      </c>
      <c r="E4733" s="70" t="s">
        <v>46</v>
      </c>
      <c r="F4733" s="70" t="s">
        <v>40</v>
      </c>
      <c r="G4733" s="78">
        <v>43659</v>
      </c>
      <c r="H4733" s="78">
        <v>45717</v>
      </c>
      <c r="I4733" s="69">
        <v>3953988.84</v>
      </c>
      <c r="J4733" s="70">
        <v>999</v>
      </c>
      <c r="K4733" s="71">
        <v>0.18099999999999999</v>
      </c>
      <c r="L4733" s="70">
        <v>0</v>
      </c>
      <c r="M4733" s="71">
        <v>0.90800000000000003</v>
      </c>
      <c r="N4733" s="72"/>
      <c r="O4733" s="73">
        <f>MIN(1,MAX(0,(1/(1+EXP(-(Assumptions!$B$5 + Assumptions!$B$6*$N4733))))*Assumptions!$B$3))</f>
        <v>3.9165722796764356E-2</v>
      </c>
      <c r="P4733" s="73">
        <f>VLOOKUP($F4733,Assumptions!$A$23:$B$27,2,FALSE)*Assumptions!$B$4</f>
        <v>0.7</v>
      </c>
      <c r="Q4733" s="74">
        <f t="shared" si="146"/>
        <v>108402.58159425788</v>
      </c>
      <c r="R4733" s="75" t="str">
        <f>IF($O4733&lt;Assumptions!$B$17,"A",IF($O4733&lt;Assumptions!$B$18,"B",IF($O4733&lt;Assumptions!$B$19,"C",IF($O4733&lt;Assumptions!$B$20,"D","E"))))</f>
        <v>B</v>
      </c>
      <c r="S4733" s="75">
        <f t="shared" si="147"/>
        <v>1</v>
      </c>
    </row>
    <row r="4734" spans="1:19" ht="17.399999999999999" x14ac:dyDescent="0.3">
      <c r="A4734" s="39" t="s">
        <v>856</v>
      </c>
      <c r="B4734" s="39" t="s">
        <v>59</v>
      </c>
      <c r="C4734" s="39" t="s">
        <v>135</v>
      </c>
      <c r="D4734" s="39" t="s">
        <v>48</v>
      </c>
      <c r="E4734" s="70" t="s">
        <v>46</v>
      </c>
      <c r="F4734" s="70" t="s">
        <v>40</v>
      </c>
      <c r="G4734" s="78">
        <v>43659</v>
      </c>
      <c r="H4734" s="78">
        <v>45748</v>
      </c>
      <c r="I4734" s="69">
        <v>3953988.84</v>
      </c>
      <c r="J4734" s="70">
        <v>999</v>
      </c>
      <c r="K4734" s="71">
        <v>8.3000000000000004E-2</v>
      </c>
      <c r="L4734" s="70">
        <v>0</v>
      </c>
      <c r="M4734" s="71">
        <v>0.90800000000000003</v>
      </c>
      <c r="N4734" s="72"/>
      <c r="O4734" s="73">
        <f>MIN(1,MAX(0,(1/(1+EXP(-(Assumptions!$B$5 + Assumptions!$B$6*$N4734))))*Assumptions!$B$3))</f>
        <v>3.9165722796764356E-2</v>
      </c>
      <c r="P4734" s="73">
        <f>VLOOKUP($F4734,Assumptions!$A$23:$B$27,2,FALSE)*Assumptions!$B$4</f>
        <v>0.7</v>
      </c>
      <c r="Q4734" s="74">
        <f t="shared" si="146"/>
        <v>108402.58159425788</v>
      </c>
      <c r="R4734" s="75" t="str">
        <f>IF($O4734&lt;Assumptions!$B$17,"A",IF($O4734&lt;Assumptions!$B$18,"B",IF($O4734&lt;Assumptions!$B$19,"C",IF($O4734&lt;Assumptions!$B$20,"D","E"))))</f>
        <v>B</v>
      </c>
      <c r="S4734" s="75">
        <f t="shared" si="147"/>
        <v>1</v>
      </c>
    </row>
    <row r="4735" spans="1:19" ht="17.399999999999999" x14ac:dyDescent="0.3">
      <c r="A4735" s="39" t="s">
        <v>856</v>
      </c>
      <c r="B4735" s="39" t="s">
        <v>59</v>
      </c>
      <c r="C4735" s="39" t="s">
        <v>135</v>
      </c>
      <c r="D4735" s="39" t="s">
        <v>48</v>
      </c>
      <c r="E4735" s="70" t="s">
        <v>46</v>
      </c>
      <c r="F4735" s="70" t="s">
        <v>40</v>
      </c>
      <c r="G4735" s="78">
        <v>43659</v>
      </c>
      <c r="H4735" s="78">
        <v>45778</v>
      </c>
      <c r="I4735" s="69">
        <v>3953988.84</v>
      </c>
      <c r="J4735" s="70">
        <v>999</v>
      </c>
      <c r="K4735" s="71">
        <v>0.17899999999999999</v>
      </c>
      <c r="L4735" s="70">
        <v>0</v>
      </c>
      <c r="M4735" s="71">
        <v>0.90800000000000003</v>
      </c>
      <c r="N4735" s="72"/>
      <c r="O4735" s="73">
        <f>MIN(1,MAX(0,(1/(1+EXP(-(Assumptions!$B$5 + Assumptions!$B$6*$N4735))))*Assumptions!$B$3))</f>
        <v>3.9165722796764356E-2</v>
      </c>
      <c r="P4735" s="73">
        <f>VLOOKUP($F4735,Assumptions!$A$23:$B$27,2,FALSE)*Assumptions!$B$4</f>
        <v>0.7</v>
      </c>
      <c r="Q4735" s="74">
        <f t="shared" si="146"/>
        <v>108402.58159425788</v>
      </c>
      <c r="R4735" s="75" t="str">
        <f>IF($O4735&lt;Assumptions!$B$17,"A",IF($O4735&lt;Assumptions!$B$18,"B",IF($O4735&lt;Assumptions!$B$19,"C",IF($O4735&lt;Assumptions!$B$20,"D","E"))))</f>
        <v>B</v>
      </c>
      <c r="S4735" s="75">
        <f t="shared" si="147"/>
        <v>1</v>
      </c>
    </row>
    <row r="4736" spans="1:19" ht="17.399999999999999" x14ac:dyDescent="0.3">
      <c r="A4736" s="39" t="s">
        <v>856</v>
      </c>
      <c r="B4736" s="39" t="s">
        <v>59</v>
      </c>
      <c r="C4736" s="39" t="s">
        <v>135</v>
      </c>
      <c r="D4736" s="39" t="s">
        <v>48</v>
      </c>
      <c r="E4736" s="70" t="s">
        <v>46</v>
      </c>
      <c r="F4736" s="70" t="s">
        <v>40</v>
      </c>
      <c r="G4736" s="78">
        <v>43659</v>
      </c>
      <c r="H4736" s="78">
        <v>45809</v>
      </c>
      <c r="I4736" s="69">
        <v>3953988.84</v>
      </c>
      <c r="J4736" s="70">
        <v>999</v>
      </c>
      <c r="K4736" s="71">
        <v>4.1000000000000002E-2</v>
      </c>
      <c r="L4736" s="70">
        <v>0</v>
      </c>
      <c r="M4736" s="71">
        <v>0.90800000000000003</v>
      </c>
      <c r="N4736" s="72"/>
      <c r="O4736" s="73">
        <f>MIN(1,MAX(0,(1/(1+EXP(-(Assumptions!$B$5 + Assumptions!$B$6*$N4736))))*Assumptions!$B$3))</f>
        <v>3.9165722796764356E-2</v>
      </c>
      <c r="P4736" s="73">
        <f>VLOOKUP($F4736,Assumptions!$A$23:$B$27,2,FALSE)*Assumptions!$B$4</f>
        <v>0.7</v>
      </c>
      <c r="Q4736" s="74">
        <f t="shared" si="146"/>
        <v>108402.58159425788</v>
      </c>
      <c r="R4736" s="75" t="str">
        <f>IF($O4736&lt;Assumptions!$B$17,"A",IF($O4736&lt;Assumptions!$B$18,"B",IF($O4736&lt;Assumptions!$B$19,"C",IF($O4736&lt;Assumptions!$B$20,"D","E"))))</f>
        <v>B</v>
      </c>
      <c r="S4736" s="75">
        <f t="shared" si="147"/>
        <v>1</v>
      </c>
    </row>
    <row r="4737" spans="1:19" ht="17.399999999999999" x14ac:dyDescent="0.3">
      <c r="A4737" s="39" t="s">
        <v>856</v>
      </c>
      <c r="B4737" s="39" t="s">
        <v>59</v>
      </c>
      <c r="C4737" s="39" t="s">
        <v>135</v>
      </c>
      <c r="D4737" s="39" t="s">
        <v>48</v>
      </c>
      <c r="E4737" s="70" t="s">
        <v>46</v>
      </c>
      <c r="F4737" s="70" t="s">
        <v>40</v>
      </c>
      <c r="G4737" s="78">
        <v>43659</v>
      </c>
      <c r="H4737" s="78">
        <v>45839</v>
      </c>
      <c r="I4737" s="69">
        <v>3953988.84</v>
      </c>
      <c r="J4737" s="70">
        <v>999</v>
      </c>
      <c r="K4737" s="71">
        <v>5.5E-2</v>
      </c>
      <c r="L4737" s="70">
        <v>0</v>
      </c>
      <c r="M4737" s="71">
        <v>0.90800000000000003</v>
      </c>
      <c r="N4737" s="72"/>
      <c r="O4737" s="73">
        <f>MIN(1,MAX(0,(1/(1+EXP(-(Assumptions!$B$5 + Assumptions!$B$6*$N4737))))*Assumptions!$B$3))</f>
        <v>3.9165722796764356E-2</v>
      </c>
      <c r="P4737" s="73">
        <f>VLOOKUP($F4737,Assumptions!$A$23:$B$27,2,FALSE)*Assumptions!$B$4</f>
        <v>0.7</v>
      </c>
      <c r="Q4737" s="74">
        <f t="shared" ref="Q4737:Q4800" si="148">$I4737*$O4737*$P4737</f>
        <v>108402.58159425788</v>
      </c>
      <c r="R4737" s="75" t="str">
        <f>IF($O4737&lt;Assumptions!$B$17,"A",IF($O4737&lt;Assumptions!$B$18,"B",IF($O4737&lt;Assumptions!$B$19,"C",IF($O4737&lt;Assumptions!$B$20,"D","E"))))</f>
        <v>B</v>
      </c>
      <c r="S4737" s="75">
        <f t="shared" ref="S4737:S4800" si="149">--($J4737&gt;=180)</f>
        <v>1</v>
      </c>
    </row>
    <row r="4738" spans="1:19" ht="17.399999999999999" x14ac:dyDescent="0.3">
      <c r="A4738" s="39" t="s">
        <v>856</v>
      </c>
      <c r="B4738" s="39" t="s">
        <v>59</v>
      </c>
      <c r="C4738" s="39" t="s">
        <v>135</v>
      </c>
      <c r="D4738" s="39" t="s">
        <v>48</v>
      </c>
      <c r="E4738" s="70" t="s">
        <v>46</v>
      </c>
      <c r="F4738" s="70" t="s">
        <v>40</v>
      </c>
      <c r="G4738" s="78">
        <v>43659</v>
      </c>
      <c r="H4738" s="78">
        <v>45870</v>
      </c>
      <c r="I4738" s="69">
        <v>3953988.84</v>
      </c>
      <c r="J4738" s="70">
        <v>999</v>
      </c>
      <c r="K4738" s="71">
        <v>0.14499999999999999</v>
      </c>
      <c r="L4738" s="70">
        <v>0</v>
      </c>
      <c r="M4738" s="71">
        <v>0.90800000000000003</v>
      </c>
      <c r="N4738" s="72"/>
      <c r="O4738" s="73">
        <f>MIN(1,MAX(0,(1/(1+EXP(-(Assumptions!$B$5 + Assumptions!$B$6*$N4738))))*Assumptions!$B$3))</f>
        <v>3.9165722796764356E-2</v>
      </c>
      <c r="P4738" s="73">
        <f>VLOOKUP($F4738,Assumptions!$A$23:$B$27,2,FALSE)*Assumptions!$B$4</f>
        <v>0.7</v>
      </c>
      <c r="Q4738" s="74">
        <f t="shared" si="148"/>
        <v>108402.58159425788</v>
      </c>
      <c r="R4738" s="75" t="str">
        <f>IF($O4738&lt;Assumptions!$B$17,"A",IF($O4738&lt;Assumptions!$B$18,"B",IF($O4738&lt;Assumptions!$B$19,"C",IF($O4738&lt;Assumptions!$B$20,"D","E"))))</f>
        <v>B</v>
      </c>
      <c r="S4738" s="75">
        <f t="shared" si="149"/>
        <v>1</v>
      </c>
    </row>
    <row r="4739" spans="1:19" ht="17.399999999999999" x14ac:dyDescent="0.3">
      <c r="A4739" s="39" t="s">
        <v>856</v>
      </c>
      <c r="B4739" s="39" t="s">
        <v>59</v>
      </c>
      <c r="C4739" s="39" t="s">
        <v>135</v>
      </c>
      <c r="D4739" s="39" t="s">
        <v>48</v>
      </c>
      <c r="E4739" s="70" t="s">
        <v>46</v>
      </c>
      <c r="F4739" s="70" t="s">
        <v>40</v>
      </c>
      <c r="G4739" s="78">
        <v>43659</v>
      </c>
      <c r="H4739" s="78">
        <v>45901</v>
      </c>
      <c r="I4739" s="69">
        <v>3953988.84</v>
      </c>
      <c r="J4739" s="70">
        <v>999</v>
      </c>
      <c r="K4739" s="71">
        <v>8.3000000000000004E-2</v>
      </c>
      <c r="L4739" s="70">
        <v>0</v>
      </c>
      <c r="M4739" s="71">
        <v>0.90800000000000003</v>
      </c>
      <c r="N4739" s="72"/>
      <c r="O4739" s="73">
        <f>MIN(1,MAX(0,(1/(1+EXP(-(Assumptions!$B$5 + Assumptions!$B$6*$N4739))))*Assumptions!$B$3))</f>
        <v>3.9165722796764356E-2</v>
      </c>
      <c r="P4739" s="73">
        <f>VLOOKUP($F4739,Assumptions!$A$23:$B$27,2,FALSE)*Assumptions!$B$4</f>
        <v>0.7</v>
      </c>
      <c r="Q4739" s="74">
        <f t="shared" si="148"/>
        <v>108402.58159425788</v>
      </c>
      <c r="R4739" s="75" t="str">
        <f>IF($O4739&lt;Assumptions!$B$17,"A",IF($O4739&lt;Assumptions!$B$18,"B",IF($O4739&lt;Assumptions!$B$19,"C",IF($O4739&lt;Assumptions!$B$20,"D","E"))))</f>
        <v>B</v>
      </c>
      <c r="S4739" s="75">
        <f t="shared" si="149"/>
        <v>1</v>
      </c>
    </row>
    <row r="4740" spans="1:19" ht="17.399999999999999" x14ac:dyDescent="0.3">
      <c r="A4740" s="39" t="s">
        <v>856</v>
      </c>
      <c r="B4740" s="39" t="s">
        <v>59</v>
      </c>
      <c r="C4740" s="39" t="s">
        <v>135</v>
      </c>
      <c r="D4740" s="39" t="s">
        <v>48</v>
      </c>
      <c r="E4740" s="70" t="s">
        <v>46</v>
      </c>
      <c r="F4740" s="70" t="s">
        <v>40</v>
      </c>
      <c r="G4740" s="78">
        <v>43659</v>
      </c>
      <c r="H4740" s="78">
        <v>45931</v>
      </c>
      <c r="I4740" s="69">
        <v>3953988.84</v>
      </c>
      <c r="J4740" s="70">
        <v>999</v>
      </c>
      <c r="K4740" s="71">
        <v>0.19700000000000001</v>
      </c>
      <c r="L4740" s="70">
        <v>0</v>
      </c>
      <c r="M4740" s="71">
        <v>0.90800000000000003</v>
      </c>
      <c r="N4740" s="72"/>
      <c r="O4740" s="73">
        <f>MIN(1,MAX(0,(1/(1+EXP(-(Assumptions!$B$5 + Assumptions!$B$6*$N4740))))*Assumptions!$B$3))</f>
        <v>3.9165722796764356E-2</v>
      </c>
      <c r="P4740" s="73">
        <f>VLOOKUP($F4740,Assumptions!$A$23:$B$27,2,FALSE)*Assumptions!$B$4</f>
        <v>0.7</v>
      </c>
      <c r="Q4740" s="74">
        <f t="shared" si="148"/>
        <v>108402.58159425788</v>
      </c>
      <c r="R4740" s="75" t="str">
        <f>IF($O4740&lt;Assumptions!$B$17,"A",IF($O4740&lt;Assumptions!$B$18,"B",IF($O4740&lt;Assumptions!$B$19,"C",IF($O4740&lt;Assumptions!$B$20,"D","E"))))</f>
        <v>B</v>
      </c>
      <c r="S4740" s="75">
        <f t="shared" si="149"/>
        <v>1</v>
      </c>
    </row>
    <row r="4741" spans="1:19" ht="17.399999999999999" x14ac:dyDescent="0.3">
      <c r="A4741" s="39" t="s">
        <v>856</v>
      </c>
      <c r="B4741" s="39" t="s">
        <v>59</v>
      </c>
      <c r="C4741" s="39" t="s">
        <v>135</v>
      </c>
      <c r="D4741" s="39" t="s">
        <v>48</v>
      </c>
      <c r="E4741" s="70" t="s">
        <v>46</v>
      </c>
      <c r="F4741" s="70" t="s">
        <v>40</v>
      </c>
      <c r="G4741" s="78">
        <v>43659</v>
      </c>
      <c r="H4741" s="78">
        <v>45962</v>
      </c>
      <c r="I4741" s="69">
        <v>3953988.84</v>
      </c>
      <c r="J4741" s="70">
        <v>999</v>
      </c>
      <c r="K4741" s="71">
        <v>0.185</v>
      </c>
      <c r="L4741" s="70">
        <v>0</v>
      </c>
      <c r="M4741" s="71">
        <v>0.90800000000000003</v>
      </c>
      <c r="N4741" s="72"/>
      <c r="O4741" s="73">
        <f>MIN(1,MAX(0,(1/(1+EXP(-(Assumptions!$B$5 + Assumptions!$B$6*$N4741))))*Assumptions!$B$3))</f>
        <v>3.9165722796764356E-2</v>
      </c>
      <c r="P4741" s="73">
        <f>VLOOKUP($F4741,Assumptions!$A$23:$B$27,2,FALSE)*Assumptions!$B$4</f>
        <v>0.7</v>
      </c>
      <c r="Q4741" s="74">
        <f t="shared" si="148"/>
        <v>108402.58159425788</v>
      </c>
      <c r="R4741" s="75" t="str">
        <f>IF($O4741&lt;Assumptions!$B$17,"A",IF($O4741&lt;Assumptions!$B$18,"B",IF($O4741&lt;Assumptions!$B$19,"C",IF($O4741&lt;Assumptions!$B$20,"D","E"))))</f>
        <v>B</v>
      </c>
      <c r="S4741" s="75">
        <f t="shared" si="149"/>
        <v>1</v>
      </c>
    </row>
    <row r="4742" spans="1:19" ht="17.399999999999999" x14ac:dyDescent="0.3">
      <c r="A4742" s="39" t="s">
        <v>856</v>
      </c>
      <c r="B4742" s="39" t="s">
        <v>59</v>
      </c>
      <c r="C4742" s="39" t="s">
        <v>135</v>
      </c>
      <c r="D4742" s="39" t="s">
        <v>48</v>
      </c>
      <c r="E4742" s="70" t="s">
        <v>46</v>
      </c>
      <c r="F4742" s="70" t="s">
        <v>40</v>
      </c>
      <c r="G4742" s="78">
        <v>43659</v>
      </c>
      <c r="H4742" s="78">
        <v>45992</v>
      </c>
      <c r="I4742" s="69">
        <v>3953988.84</v>
      </c>
      <c r="J4742" s="70">
        <v>999</v>
      </c>
      <c r="K4742" s="71">
        <v>0.13100000000000001</v>
      </c>
      <c r="L4742" s="70">
        <v>0</v>
      </c>
      <c r="M4742" s="71">
        <v>0.90800000000000003</v>
      </c>
      <c r="N4742" s="72"/>
      <c r="O4742" s="73">
        <f>MIN(1,MAX(0,(1/(1+EXP(-(Assumptions!$B$5 + Assumptions!$B$6*$N4742))))*Assumptions!$B$3))</f>
        <v>3.9165722796764356E-2</v>
      </c>
      <c r="P4742" s="73">
        <f>VLOOKUP($F4742,Assumptions!$A$23:$B$27,2,FALSE)*Assumptions!$B$4</f>
        <v>0.7</v>
      </c>
      <c r="Q4742" s="74">
        <f t="shared" si="148"/>
        <v>108402.58159425788</v>
      </c>
      <c r="R4742" s="75" t="str">
        <f>IF($O4742&lt;Assumptions!$B$17,"A",IF($O4742&lt;Assumptions!$B$18,"B",IF($O4742&lt;Assumptions!$B$19,"C",IF($O4742&lt;Assumptions!$B$20,"D","E"))))</f>
        <v>B</v>
      </c>
      <c r="S4742" s="75">
        <f t="shared" si="149"/>
        <v>1</v>
      </c>
    </row>
    <row r="4743" spans="1:19" ht="17.399999999999999" x14ac:dyDescent="0.3">
      <c r="A4743" s="39" t="s">
        <v>858</v>
      </c>
      <c r="B4743" s="39" t="s">
        <v>85</v>
      </c>
      <c r="C4743" s="39" t="s">
        <v>135</v>
      </c>
      <c r="D4743" s="39" t="s">
        <v>22</v>
      </c>
      <c r="E4743" s="70" t="s">
        <v>35</v>
      </c>
      <c r="F4743" s="70" t="s">
        <v>28</v>
      </c>
      <c r="G4743" s="78">
        <v>45585</v>
      </c>
      <c r="H4743" s="78">
        <v>45658</v>
      </c>
      <c r="I4743" s="69">
        <v>652765.61</v>
      </c>
      <c r="J4743" s="70">
        <v>35</v>
      </c>
      <c r="K4743" s="71">
        <v>0.72499999999999998</v>
      </c>
      <c r="L4743" s="70">
        <v>0</v>
      </c>
      <c r="M4743" s="71">
        <v>0.94499999999999995</v>
      </c>
      <c r="N4743" s="72"/>
      <c r="O4743" s="73">
        <f>MIN(1,MAX(0,(1/(1+EXP(-(Assumptions!$B$5 + Assumptions!$B$6*$N4743))))*Assumptions!$B$3))</f>
        <v>3.9165722796764356E-2</v>
      </c>
      <c r="P4743" s="73">
        <f>VLOOKUP($F4743,Assumptions!$A$23:$B$27,2,FALSE)*Assumptions!$B$4</f>
        <v>0.35</v>
      </c>
      <c r="Q4743" s="74">
        <f t="shared" si="148"/>
        <v>8948.1129263822768</v>
      </c>
      <c r="R4743" s="75" t="str">
        <f>IF($O4743&lt;Assumptions!$B$17,"A",IF($O4743&lt;Assumptions!$B$18,"B",IF($O4743&lt;Assumptions!$B$19,"C",IF($O4743&lt;Assumptions!$B$20,"D","E"))))</f>
        <v>B</v>
      </c>
      <c r="S4743" s="75">
        <f t="shared" si="149"/>
        <v>0</v>
      </c>
    </row>
    <row r="4744" spans="1:19" ht="17.399999999999999" x14ac:dyDescent="0.3">
      <c r="A4744" s="39" t="s">
        <v>858</v>
      </c>
      <c r="B4744" s="39" t="s">
        <v>85</v>
      </c>
      <c r="C4744" s="39" t="s">
        <v>135</v>
      </c>
      <c r="D4744" s="39" t="s">
        <v>22</v>
      </c>
      <c r="E4744" s="70" t="s">
        <v>35</v>
      </c>
      <c r="F4744" s="70" t="s">
        <v>28</v>
      </c>
      <c r="G4744" s="78">
        <v>45585</v>
      </c>
      <c r="H4744" s="78">
        <v>45689</v>
      </c>
      <c r="I4744" s="69">
        <v>633719.34</v>
      </c>
      <c r="J4744" s="70">
        <v>95</v>
      </c>
      <c r="K4744" s="71">
        <v>0.307</v>
      </c>
      <c r="L4744" s="70">
        <v>0</v>
      </c>
      <c r="M4744" s="71">
        <v>0.94499999999999995</v>
      </c>
      <c r="N4744" s="72"/>
      <c r="O4744" s="73">
        <f>MIN(1,MAX(0,(1/(1+EXP(-(Assumptions!$B$5 + Assumptions!$B$6*$N4744))))*Assumptions!$B$3))</f>
        <v>3.9165722796764356E-2</v>
      </c>
      <c r="P4744" s="73">
        <f>VLOOKUP($F4744,Assumptions!$A$23:$B$27,2,FALSE)*Assumptions!$B$4</f>
        <v>0.35</v>
      </c>
      <c r="Q4744" s="74">
        <f t="shared" si="148"/>
        <v>8687.0266004859604</v>
      </c>
      <c r="R4744" s="75" t="str">
        <f>IF($O4744&lt;Assumptions!$B$17,"A",IF($O4744&lt;Assumptions!$B$18,"B",IF($O4744&lt;Assumptions!$B$19,"C",IF($O4744&lt;Assumptions!$B$20,"D","E"))))</f>
        <v>B</v>
      </c>
      <c r="S4744" s="75">
        <f t="shared" si="149"/>
        <v>0</v>
      </c>
    </row>
    <row r="4745" spans="1:19" ht="17.399999999999999" x14ac:dyDescent="0.3">
      <c r="A4745" s="39" t="s">
        <v>858</v>
      </c>
      <c r="B4745" s="39" t="s">
        <v>85</v>
      </c>
      <c r="C4745" s="39" t="s">
        <v>135</v>
      </c>
      <c r="D4745" s="39" t="s">
        <v>22</v>
      </c>
      <c r="E4745" s="70" t="s">
        <v>35</v>
      </c>
      <c r="F4745" s="70" t="s">
        <v>28</v>
      </c>
      <c r="G4745" s="78">
        <v>45585</v>
      </c>
      <c r="H4745" s="78">
        <v>45717</v>
      </c>
      <c r="I4745" s="69">
        <v>614104.99</v>
      </c>
      <c r="J4745" s="70">
        <v>0</v>
      </c>
      <c r="K4745" s="71">
        <v>1.036</v>
      </c>
      <c r="L4745" s="70">
        <v>0</v>
      </c>
      <c r="M4745" s="71">
        <v>0.94499999999999995</v>
      </c>
      <c r="N4745" s="72"/>
      <c r="O4745" s="73">
        <f>MIN(1,MAX(0,(1/(1+EXP(-(Assumptions!$B$5 + Assumptions!$B$6*$N4745))))*Assumptions!$B$3))</f>
        <v>3.9165722796764356E-2</v>
      </c>
      <c r="P4745" s="73">
        <f>VLOOKUP($F4745,Assumptions!$A$23:$B$27,2,FALSE)*Assumptions!$B$4</f>
        <v>0.35</v>
      </c>
      <c r="Q4745" s="74">
        <f t="shared" si="148"/>
        <v>8418.1530322574108</v>
      </c>
      <c r="R4745" s="75" t="str">
        <f>IF($O4745&lt;Assumptions!$B$17,"A",IF($O4745&lt;Assumptions!$B$18,"B",IF($O4745&lt;Assumptions!$B$19,"C",IF($O4745&lt;Assumptions!$B$20,"D","E"))))</f>
        <v>B</v>
      </c>
      <c r="S4745" s="75">
        <f t="shared" si="149"/>
        <v>0</v>
      </c>
    </row>
    <row r="4746" spans="1:19" ht="17.399999999999999" x14ac:dyDescent="0.3">
      <c r="A4746" s="39" t="s">
        <v>858</v>
      </c>
      <c r="B4746" s="39" t="s">
        <v>85</v>
      </c>
      <c r="C4746" s="39" t="s">
        <v>135</v>
      </c>
      <c r="D4746" s="39" t="s">
        <v>22</v>
      </c>
      <c r="E4746" s="70" t="s">
        <v>35</v>
      </c>
      <c r="F4746" s="70" t="s">
        <v>28</v>
      </c>
      <c r="G4746" s="78">
        <v>45585</v>
      </c>
      <c r="H4746" s="78">
        <v>45748</v>
      </c>
      <c r="I4746" s="69">
        <v>596458.1</v>
      </c>
      <c r="J4746" s="70">
        <v>0</v>
      </c>
      <c r="K4746" s="71">
        <v>1.0900000000000001</v>
      </c>
      <c r="L4746" s="70">
        <v>0</v>
      </c>
      <c r="M4746" s="71">
        <v>0.94499999999999995</v>
      </c>
      <c r="N4746" s="72"/>
      <c r="O4746" s="73">
        <f>MIN(1,MAX(0,(1/(1+EXP(-(Assumptions!$B$5 + Assumptions!$B$6*$N4746))))*Assumptions!$B$3))</f>
        <v>3.9165722796764356E-2</v>
      </c>
      <c r="P4746" s="73">
        <f>VLOOKUP($F4746,Assumptions!$A$23:$B$27,2,FALSE)*Assumptions!$B$4</f>
        <v>0.35</v>
      </c>
      <c r="Q4746" s="74">
        <f t="shared" si="148"/>
        <v>8176.2494115696636</v>
      </c>
      <c r="R4746" s="75" t="str">
        <f>IF($O4746&lt;Assumptions!$B$17,"A",IF($O4746&lt;Assumptions!$B$18,"B",IF($O4746&lt;Assumptions!$B$19,"C",IF($O4746&lt;Assumptions!$B$20,"D","E"))))</f>
        <v>B</v>
      </c>
      <c r="S4746" s="75">
        <f t="shared" si="149"/>
        <v>0</v>
      </c>
    </row>
    <row r="4747" spans="1:19" ht="17.399999999999999" x14ac:dyDescent="0.3">
      <c r="A4747" s="39" t="s">
        <v>858</v>
      </c>
      <c r="B4747" s="39" t="s">
        <v>85</v>
      </c>
      <c r="C4747" s="39" t="s">
        <v>135</v>
      </c>
      <c r="D4747" s="39" t="s">
        <v>22</v>
      </c>
      <c r="E4747" s="70" t="s">
        <v>35</v>
      </c>
      <c r="F4747" s="70" t="s">
        <v>28</v>
      </c>
      <c r="G4747" s="78">
        <v>45585</v>
      </c>
      <c r="H4747" s="78">
        <v>45778</v>
      </c>
      <c r="I4747" s="69">
        <v>578192.46</v>
      </c>
      <c r="J4747" s="70">
        <v>185</v>
      </c>
      <c r="K4747" s="71">
        <v>0.27800000000000002</v>
      </c>
      <c r="L4747" s="70">
        <v>0</v>
      </c>
      <c r="M4747" s="71">
        <v>0.94499999999999995</v>
      </c>
      <c r="N4747" s="72"/>
      <c r="O4747" s="73">
        <f>MIN(1,MAX(0,(1/(1+EXP(-(Assumptions!$B$5 + Assumptions!$B$6*$N4747))))*Assumptions!$B$3))</f>
        <v>3.9165722796764356E-2</v>
      </c>
      <c r="P4747" s="73">
        <f>VLOOKUP($F4747,Assumptions!$A$23:$B$27,2,FALSE)*Assumptions!$B$4</f>
        <v>0.35</v>
      </c>
      <c r="Q4747" s="74">
        <f t="shared" si="148"/>
        <v>7925.863964038741</v>
      </c>
      <c r="R4747" s="75" t="str">
        <f>IF($O4747&lt;Assumptions!$B$17,"A",IF($O4747&lt;Assumptions!$B$18,"B",IF($O4747&lt;Assumptions!$B$19,"C",IF($O4747&lt;Assumptions!$B$20,"D","E"))))</f>
        <v>B</v>
      </c>
      <c r="S4747" s="75">
        <f t="shared" si="149"/>
        <v>1</v>
      </c>
    </row>
    <row r="4748" spans="1:19" ht="17.399999999999999" x14ac:dyDescent="0.3">
      <c r="A4748" s="39" t="s">
        <v>858</v>
      </c>
      <c r="B4748" s="39" t="s">
        <v>85</v>
      </c>
      <c r="C4748" s="39" t="s">
        <v>135</v>
      </c>
      <c r="D4748" s="39" t="s">
        <v>22</v>
      </c>
      <c r="E4748" s="70" t="s">
        <v>35</v>
      </c>
      <c r="F4748" s="70" t="s">
        <v>28</v>
      </c>
      <c r="G4748" s="78">
        <v>45585</v>
      </c>
      <c r="H4748" s="78">
        <v>45809</v>
      </c>
      <c r="I4748" s="69">
        <v>562377.21</v>
      </c>
      <c r="J4748" s="70">
        <v>15</v>
      </c>
      <c r="K4748" s="71">
        <v>0.99399999999999999</v>
      </c>
      <c r="L4748" s="70">
        <v>0</v>
      </c>
      <c r="M4748" s="71">
        <v>0.94499999999999995</v>
      </c>
      <c r="N4748" s="72"/>
      <c r="O4748" s="73">
        <f>MIN(1,MAX(0,(1/(1+EXP(-(Assumptions!$B$5 + Assumptions!$B$6*$N4748))))*Assumptions!$B$3))</f>
        <v>3.9165722796764356E-2</v>
      </c>
      <c r="P4748" s="73">
        <f>VLOOKUP($F4748,Assumptions!$A$23:$B$27,2,FALSE)*Assumptions!$B$4</f>
        <v>0.35</v>
      </c>
      <c r="Q4748" s="74">
        <f t="shared" si="148"/>
        <v>7709.068469927206</v>
      </c>
      <c r="R4748" s="75" t="str">
        <f>IF($O4748&lt;Assumptions!$B$17,"A",IF($O4748&lt;Assumptions!$B$18,"B",IF($O4748&lt;Assumptions!$B$19,"C",IF($O4748&lt;Assumptions!$B$20,"D","E"))))</f>
        <v>B</v>
      </c>
      <c r="S4748" s="75">
        <f t="shared" si="149"/>
        <v>0</v>
      </c>
    </row>
    <row r="4749" spans="1:19" ht="17.399999999999999" x14ac:dyDescent="0.3">
      <c r="A4749" s="39" t="s">
        <v>858</v>
      </c>
      <c r="B4749" s="39" t="s">
        <v>85</v>
      </c>
      <c r="C4749" s="39" t="s">
        <v>135</v>
      </c>
      <c r="D4749" s="39" t="s">
        <v>22</v>
      </c>
      <c r="E4749" s="70" t="s">
        <v>35</v>
      </c>
      <c r="F4749" s="70" t="s">
        <v>28</v>
      </c>
      <c r="G4749" s="78">
        <v>45585</v>
      </c>
      <c r="H4749" s="78">
        <v>45839</v>
      </c>
      <c r="I4749" s="69">
        <v>544383.16</v>
      </c>
      <c r="J4749" s="70">
        <v>65</v>
      </c>
      <c r="K4749" s="71">
        <v>0.73399999999999999</v>
      </c>
      <c r="L4749" s="70">
        <v>0</v>
      </c>
      <c r="M4749" s="71">
        <v>0.94499999999999995</v>
      </c>
      <c r="N4749" s="72"/>
      <c r="O4749" s="73">
        <f>MIN(1,MAX(0,(1/(1+EXP(-(Assumptions!$B$5 + Assumptions!$B$6*$N4749))))*Assumptions!$B$3))</f>
        <v>3.9165722796764356E-2</v>
      </c>
      <c r="P4749" s="73">
        <f>VLOOKUP($F4749,Assumptions!$A$23:$B$27,2,FALSE)*Assumptions!$B$4</f>
        <v>0.35</v>
      </c>
      <c r="Q4749" s="74">
        <f t="shared" si="148"/>
        <v>7462.405978925316</v>
      </c>
      <c r="R4749" s="75" t="str">
        <f>IF($O4749&lt;Assumptions!$B$17,"A",IF($O4749&lt;Assumptions!$B$18,"B",IF($O4749&lt;Assumptions!$B$19,"C",IF($O4749&lt;Assumptions!$B$20,"D","E"))))</f>
        <v>B</v>
      </c>
      <c r="S4749" s="75">
        <f t="shared" si="149"/>
        <v>0</v>
      </c>
    </row>
    <row r="4750" spans="1:19" ht="17.399999999999999" x14ac:dyDescent="0.3">
      <c r="A4750" s="39" t="s">
        <v>858</v>
      </c>
      <c r="B4750" s="39" t="s">
        <v>85</v>
      </c>
      <c r="C4750" s="39" t="s">
        <v>135</v>
      </c>
      <c r="D4750" s="39" t="s">
        <v>22</v>
      </c>
      <c r="E4750" s="70" t="s">
        <v>35</v>
      </c>
      <c r="F4750" s="70" t="s">
        <v>28</v>
      </c>
      <c r="G4750" s="78">
        <v>45585</v>
      </c>
      <c r="H4750" s="78">
        <v>45870</v>
      </c>
      <c r="I4750" s="69">
        <v>527875.68999999994</v>
      </c>
      <c r="J4750" s="70">
        <v>65</v>
      </c>
      <c r="K4750" s="71">
        <v>0.60099999999999998</v>
      </c>
      <c r="L4750" s="70">
        <v>0</v>
      </c>
      <c r="M4750" s="71">
        <v>0.94499999999999995</v>
      </c>
      <c r="N4750" s="72"/>
      <c r="O4750" s="73">
        <f>MIN(1,MAX(0,(1/(1+EXP(-(Assumptions!$B$5 + Assumptions!$B$6*$N4750))))*Assumptions!$B$3))</f>
        <v>3.9165722796764356E-2</v>
      </c>
      <c r="P4750" s="73">
        <f>VLOOKUP($F4750,Assumptions!$A$23:$B$27,2,FALSE)*Assumptions!$B$4</f>
        <v>0.35</v>
      </c>
      <c r="Q4750" s="74">
        <f t="shared" si="148"/>
        <v>7236.1215309917488</v>
      </c>
      <c r="R4750" s="75" t="str">
        <f>IF($O4750&lt;Assumptions!$B$17,"A",IF($O4750&lt;Assumptions!$B$18,"B",IF($O4750&lt;Assumptions!$B$19,"C",IF($O4750&lt;Assumptions!$B$20,"D","E"))))</f>
        <v>B</v>
      </c>
      <c r="S4750" s="75">
        <f t="shared" si="149"/>
        <v>0</v>
      </c>
    </row>
    <row r="4751" spans="1:19" ht="17.399999999999999" x14ac:dyDescent="0.3">
      <c r="A4751" s="39" t="s">
        <v>858</v>
      </c>
      <c r="B4751" s="39" t="s">
        <v>85</v>
      </c>
      <c r="C4751" s="39" t="s">
        <v>135</v>
      </c>
      <c r="D4751" s="39" t="s">
        <v>22</v>
      </c>
      <c r="E4751" s="70" t="s">
        <v>35</v>
      </c>
      <c r="F4751" s="70" t="s">
        <v>28</v>
      </c>
      <c r="G4751" s="78">
        <v>45585</v>
      </c>
      <c r="H4751" s="78">
        <v>45901</v>
      </c>
      <c r="I4751" s="69">
        <v>512978.63</v>
      </c>
      <c r="J4751" s="70">
        <v>15</v>
      </c>
      <c r="K4751" s="71">
        <v>0.997</v>
      </c>
      <c r="L4751" s="70">
        <v>0</v>
      </c>
      <c r="M4751" s="71">
        <v>0.94499999999999995</v>
      </c>
      <c r="N4751" s="72"/>
      <c r="O4751" s="73">
        <f>MIN(1,MAX(0,(1/(1+EXP(-(Assumptions!$B$5 + Assumptions!$B$6*$N4751))))*Assumptions!$B$3))</f>
        <v>3.9165722796764356E-2</v>
      </c>
      <c r="P4751" s="73">
        <f>VLOOKUP($F4751,Assumptions!$A$23:$B$27,2,FALSE)*Assumptions!$B$4</f>
        <v>0.35</v>
      </c>
      <c r="Q4751" s="74">
        <f t="shared" si="148"/>
        <v>7031.9125881353812</v>
      </c>
      <c r="R4751" s="75" t="str">
        <f>IF($O4751&lt;Assumptions!$B$17,"A",IF($O4751&lt;Assumptions!$B$18,"B",IF($O4751&lt;Assumptions!$B$19,"C",IF($O4751&lt;Assumptions!$B$20,"D","E"))))</f>
        <v>B</v>
      </c>
      <c r="S4751" s="75">
        <f t="shared" si="149"/>
        <v>0</v>
      </c>
    </row>
    <row r="4752" spans="1:19" ht="17.399999999999999" x14ac:dyDescent="0.3">
      <c r="A4752" s="39" t="s">
        <v>858</v>
      </c>
      <c r="B4752" s="39" t="s">
        <v>85</v>
      </c>
      <c r="C4752" s="39" t="s">
        <v>135</v>
      </c>
      <c r="D4752" s="39" t="s">
        <v>22</v>
      </c>
      <c r="E4752" s="70" t="s">
        <v>35</v>
      </c>
      <c r="F4752" s="70" t="s">
        <v>28</v>
      </c>
      <c r="G4752" s="78">
        <v>45585</v>
      </c>
      <c r="H4752" s="78">
        <v>45931</v>
      </c>
      <c r="I4752" s="69">
        <v>496702.33</v>
      </c>
      <c r="J4752" s="70">
        <v>0</v>
      </c>
      <c r="K4752" s="71">
        <v>1.1140000000000001</v>
      </c>
      <c r="L4752" s="70">
        <v>0</v>
      </c>
      <c r="M4752" s="71">
        <v>0.94499999999999995</v>
      </c>
      <c r="N4752" s="72"/>
      <c r="O4752" s="73">
        <f>MIN(1,MAX(0,(1/(1+EXP(-(Assumptions!$B$5 + Assumptions!$B$6*$N4752))))*Assumptions!$B$3))</f>
        <v>3.9165722796764356E-2</v>
      </c>
      <c r="P4752" s="73">
        <f>VLOOKUP($F4752,Assumptions!$A$23:$B$27,2,FALSE)*Assumptions!$B$4</f>
        <v>0.35</v>
      </c>
      <c r="Q4752" s="74">
        <f t="shared" si="148"/>
        <v>6808.7970192504399</v>
      </c>
      <c r="R4752" s="75" t="str">
        <f>IF($O4752&lt;Assumptions!$B$17,"A",IF($O4752&lt;Assumptions!$B$18,"B",IF($O4752&lt;Assumptions!$B$19,"C",IF($O4752&lt;Assumptions!$B$20,"D","E"))))</f>
        <v>B</v>
      </c>
      <c r="S4752" s="75">
        <f t="shared" si="149"/>
        <v>0</v>
      </c>
    </row>
    <row r="4753" spans="1:19" ht="17.399999999999999" x14ac:dyDescent="0.3">
      <c r="A4753" s="39" t="s">
        <v>858</v>
      </c>
      <c r="B4753" s="39" t="s">
        <v>85</v>
      </c>
      <c r="C4753" s="39" t="s">
        <v>135</v>
      </c>
      <c r="D4753" s="39" t="s">
        <v>22</v>
      </c>
      <c r="E4753" s="70" t="s">
        <v>35</v>
      </c>
      <c r="F4753" s="70" t="s">
        <v>28</v>
      </c>
      <c r="G4753" s="78">
        <v>45585</v>
      </c>
      <c r="H4753" s="78">
        <v>45962</v>
      </c>
      <c r="I4753" s="69">
        <v>483344.63</v>
      </c>
      <c r="J4753" s="70">
        <v>95</v>
      </c>
      <c r="K4753" s="71">
        <v>0.23100000000000001</v>
      </c>
      <c r="L4753" s="70">
        <v>0</v>
      </c>
      <c r="M4753" s="71">
        <v>0.94499999999999995</v>
      </c>
      <c r="N4753" s="72"/>
      <c r="O4753" s="73">
        <f>MIN(1,MAX(0,(1/(1+EXP(-(Assumptions!$B$5 + Assumptions!$B$6*$N4753))))*Assumptions!$B$3))</f>
        <v>3.9165722796764356E-2</v>
      </c>
      <c r="P4753" s="73">
        <f>VLOOKUP($F4753,Assumptions!$A$23:$B$27,2,FALSE)*Assumptions!$B$4</f>
        <v>0.35</v>
      </c>
      <c r="Q4753" s="74">
        <f t="shared" si="148"/>
        <v>6625.6896278596214</v>
      </c>
      <c r="R4753" s="75" t="str">
        <f>IF($O4753&lt;Assumptions!$B$17,"A",IF($O4753&lt;Assumptions!$B$18,"B",IF($O4753&lt;Assumptions!$B$19,"C",IF($O4753&lt;Assumptions!$B$20,"D","E"))))</f>
        <v>B</v>
      </c>
      <c r="S4753" s="75">
        <f t="shared" si="149"/>
        <v>0</v>
      </c>
    </row>
    <row r="4754" spans="1:19" ht="17.399999999999999" x14ac:dyDescent="0.3">
      <c r="A4754" s="39" t="s">
        <v>858</v>
      </c>
      <c r="B4754" s="39" t="s">
        <v>85</v>
      </c>
      <c r="C4754" s="39" t="s">
        <v>135</v>
      </c>
      <c r="D4754" s="39" t="s">
        <v>22</v>
      </c>
      <c r="E4754" s="70" t="s">
        <v>35</v>
      </c>
      <c r="F4754" s="70" t="s">
        <v>28</v>
      </c>
      <c r="G4754" s="78">
        <v>45585</v>
      </c>
      <c r="H4754" s="78">
        <v>45992</v>
      </c>
      <c r="I4754" s="69">
        <v>469361.28</v>
      </c>
      <c r="J4754" s="70">
        <v>0</v>
      </c>
      <c r="K4754" s="71">
        <v>0.96099999999999997</v>
      </c>
      <c r="L4754" s="70">
        <v>0</v>
      </c>
      <c r="M4754" s="71">
        <v>0.94499999999999995</v>
      </c>
      <c r="N4754" s="72"/>
      <c r="O4754" s="73">
        <f>MIN(1,MAX(0,(1/(1+EXP(-(Assumptions!$B$5 + Assumptions!$B$6*$N4754))))*Assumptions!$B$3))</f>
        <v>3.9165722796764356E-2</v>
      </c>
      <c r="P4754" s="73">
        <f>VLOOKUP($F4754,Assumptions!$A$23:$B$27,2,FALSE)*Assumptions!$B$4</f>
        <v>0.35</v>
      </c>
      <c r="Q4754" s="74">
        <f t="shared" si="148"/>
        <v>6434.0058244050751</v>
      </c>
      <c r="R4754" s="75" t="str">
        <f>IF($O4754&lt;Assumptions!$B$17,"A",IF($O4754&lt;Assumptions!$B$18,"B",IF($O4754&lt;Assumptions!$B$19,"C",IF($O4754&lt;Assumptions!$B$20,"D","E"))))</f>
        <v>B</v>
      </c>
      <c r="S4754" s="75">
        <f t="shared" si="149"/>
        <v>0</v>
      </c>
    </row>
    <row r="4755" spans="1:19" ht="17.399999999999999" x14ac:dyDescent="0.3">
      <c r="A4755" s="39" t="s">
        <v>860</v>
      </c>
      <c r="B4755" s="39" t="s">
        <v>62</v>
      </c>
      <c r="C4755" s="39" t="s">
        <v>144</v>
      </c>
      <c r="D4755" s="39" t="s">
        <v>26</v>
      </c>
      <c r="E4755" s="70" t="s">
        <v>23</v>
      </c>
      <c r="F4755" s="70" t="s">
        <v>32</v>
      </c>
      <c r="G4755" s="78">
        <v>45568</v>
      </c>
      <c r="H4755" s="78">
        <v>45658</v>
      </c>
      <c r="I4755" s="69">
        <v>3238096.29</v>
      </c>
      <c r="J4755" s="70">
        <v>15</v>
      </c>
      <c r="K4755" s="71">
        <v>1.107</v>
      </c>
      <c r="L4755" s="70">
        <v>0</v>
      </c>
      <c r="M4755" s="71">
        <v>0.71699999999999997</v>
      </c>
      <c r="N4755" s="72"/>
      <c r="O4755" s="73">
        <f>MIN(1,MAX(0,(1/(1+EXP(-(Assumptions!$B$5 + Assumptions!$B$6*$N4755))))*Assumptions!$B$3))</f>
        <v>3.9165722796764356E-2</v>
      </c>
      <c r="P4755" s="73">
        <f>VLOOKUP($F4755,Assumptions!$A$23:$B$27,2,FALSE)*Assumptions!$B$4</f>
        <v>0.5</v>
      </c>
      <c r="Q4755" s="74">
        <f t="shared" si="148"/>
        <v>63411.190841685544</v>
      </c>
      <c r="R4755" s="75" t="str">
        <f>IF($O4755&lt;Assumptions!$B$17,"A",IF($O4755&lt;Assumptions!$B$18,"B",IF($O4755&lt;Assumptions!$B$19,"C",IF($O4755&lt;Assumptions!$B$20,"D","E"))))</f>
        <v>B</v>
      </c>
      <c r="S4755" s="75">
        <f t="shared" si="149"/>
        <v>0</v>
      </c>
    </row>
    <row r="4756" spans="1:19" ht="17.399999999999999" x14ac:dyDescent="0.3">
      <c r="A4756" s="39" t="s">
        <v>860</v>
      </c>
      <c r="B4756" s="39" t="s">
        <v>62</v>
      </c>
      <c r="C4756" s="39" t="s">
        <v>144</v>
      </c>
      <c r="D4756" s="39" t="s">
        <v>26</v>
      </c>
      <c r="E4756" s="70" t="s">
        <v>23</v>
      </c>
      <c r="F4756" s="70" t="s">
        <v>32</v>
      </c>
      <c r="G4756" s="78">
        <v>45568</v>
      </c>
      <c r="H4756" s="78">
        <v>45689</v>
      </c>
      <c r="I4756" s="69">
        <v>3148233.07</v>
      </c>
      <c r="J4756" s="70">
        <v>0</v>
      </c>
      <c r="K4756" s="71">
        <v>1.089</v>
      </c>
      <c r="L4756" s="70">
        <v>0</v>
      </c>
      <c r="M4756" s="71">
        <v>0.71699999999999997</v>
      </c>
      <c r="N4756" s="72"/>
      <c r="O4756" s="73">
        <f>MIN(1,MAX(0,(1/(1+EXP(-(Assumptions!$B$5 + Assumptions!$B$6*$N4756))))*Assumptions!$B$3))</f>
        <v>3.9165722796764356E-2</v>
      </c>
      <c r="P4756" s="73">
        <f>VLOOKUP($F4756,Assumptions!$A$23:$B$27,2,FALSE)*Assumptions!$B$4</f>
        <v>0.5</v>
      </c>
      <c r="Q4756" s="74">
        <f t="shared" si="148"/>
        <v>61651.41185961321</v>
      </c>
      <c r="R4756" s="75" t="str">
        <f>IF($O4756&lt;Assumptions!$B$17,"A",IF($O4756&lt;Assumptions!$B$18,"B",IF($O4756&lt;Assumptions!$B$19,"C",IF($O4756&lt;Assumptions!$B$20,"D","E"))))</f>
        <v>B</v>
      </c>
      <c r="S4756" s="75">
        <f t="shared" si="149"/>
        <v>0</v>
      </c>
    </row>
    <row r="4757" spans="1:19" ht="17.399999999999999" x14ac:dyDescent="0.3">
      <c r="A4757" s="39" t="s">
        <v>860</v>
      </c>
      <c r="B4757" s="39" t="s">
        <v>62</v>
      </c>
      <c r="C4757" s="39" t="s">
        <v>144</v>
      </c>
      <c r="D4757" s="39" t="s">
        <v>26</v>
      </c>
      <c r="E4757" s="70" t="s">
        <v>23</v>
      </c>
      <c r="F4757" s="70" t="s">
        <v>32</v>
      </c>
      <c r="G4757" s="78">
        <v>45568</v>
      </c>
      <c r="H4757" s="78">
        <v>45717</v>
      </c>
      <c r="I4757" s="69">
        <v>3078681.7</v>
      </c>
      <c r="J4757" s="70">
        <v>0</v>
      </c>
      <c r="K4757" s="71">
        <v>1.004</v>
      </c>
      <c r="L4757" s="70">
        <v>0</v>
      </c>
      <c r="M4757" s="71">
        <v>0.71699999999999997</v>
      </c>
      <c r="N4757" s="72"/>
      <c r="O4757" s="73">
        <f>MIN(1,MAX(0,(1/(1+EXP(-(Assumptions!$B$5 + Assumptions!$B$6*$N4757))))*Assumptions!$B$3))</f>
        <v>3.9165722796764356E-2</v>
      </c>
      <c r="P4757" s="73">
        <f>VLOOKUP($F4757,Assumptions!$A$23:$B$27,2,FALSE)*Assumptions!$B$4</f>
        <v>0.5</v>
      </c>
      <c r="Q4757" s="74">
        <f t="shared" si="148"/>
        <v>60289.397020835626</v>
      </c>
      <c r="R4757" s="75" t="str">
        <f>IF($O4757&lt;Assumptions!$B$17,"A",IF($O4757&lt;Assumptions!$B$18,"B",IF($O4757&lt;Assumptions!$B$19,"C",IF($O4757&lt;Assumptions!$B$20,"D","E"))))</f>
        <v>B</v>
      </c>
      <c r="S4757" s="75">
        <f t="shared" si="149"/>
        <v>0</v>
      </c>
    </row>
    <row r="4758" spans="1:19" ht="17.399999999999999" x14ac:dyDescent="0.3">
      <c r="A4758" s="39" t="s">
        <v>860</v>
      </c>
      <c r="B4758" s="39" t="s">
        <v>62</v>
      </c>
      <c r="C4758" s="39" t="s">
        <v>144</v>
      </c>
      <c r="D4758" s="39" t="s">
        <v>26</v>
      </c>
      <c r="E4758" s="70" t="s">
        <v>23</v>
      </c>
      <c r="F4758" s="70" t="s">
        <v>32</v>
      </c>
      <c r="G4758" s="78">
        <v>45568</v>
      </c>
      <c r="H4758" s="78">
        <v>45748</v>
      </c>
      <c r="I4758" s="69">
        <v>3003193.32</v>
      </c>
      <c r="J4758" s="70">
        <v>35</v>
      </c>
      <c r="K4758" s="71">
        <v>0.71799999999999997</v>
      </c>
      <c r="L4758" s="70">
        <v>0</v>
      </c>
      <c r="M4758" s="71">
        <v>0.71699999999999997</v>
      </c>
      <c r="N4758" s="72"/>
      <c r="O4758" s="73">
        <f>MIN(1,MAX(0,(1/(1+EXP(-(Assumptions!$B$5 + Assumptions!$B$6*$N4758))))*Assumptions!$B$3))</f>
        <v>3.9165722796764356E-2</v>
      </c>
      <c r="P4758" s="73">
        <f>VLOOKUP($F4758,Assumptions!$A$23:$B$27,2,FALSE)*Assumptions!$B$4</f>
        <v>0.5</v>
      </c>
      <c r="Q4758" s="74">
        <f t="shared" si="148"/>
        <v>58811.118538107214</v>
      </c>
      <c r="R4758" s="75" t="str">
        <f>IF($O4758&lt;Assumptions!$B$17,"A",IF($O4758&lt;Assumptions!$B$18,"B",IF($O4758&lt;Assumptions!$B$19,"C",IF($O4758&lt;Assumptions!$B$20,"D","E"))))</f>
        <v>B</v>
      </c>
      <c r="S4758" s="75">
        <f t="shared" si="149"/>
        <v>0</v>
      </c>
    </row>
    <row r="4759" spans="1:19" ht="17.399999999999999" x14ac:dyDescent="0.3">
      <c r="A4759" s="39" t="s">
        <v>860</v>
      </c>
      <c r="B4759" s="39" t="s">
        <v>62</v>
      </c>
      <c r="C4759" s="39" t="s">
        <v>144</v>
      </c>
      <c r="D4759" s="39" t="s">
        <v>26</v>
      </c>
      <c r="E4759" s="70" t="s">
        <v>23</v>
      </c>
      <c r="F4759" s="70" t="s">
        <v>32</v>
      </c>
      <c r="G4759" s="78">
        <v>45568</v>
      </c>
      <c r="H4759" s="78">
        <v>45778</v>
      </c>
      <c r="I4759" s="69">
        <v>2935076.68</v>
      </c>
      <c r="J4759" s="70">
        <v>0</v>
      </c>
      <c r="K4759" s="71">
        <v>1.046</v>
      </c>
      <c r="L4759" s="70">
        <v>0</v>
      </c>
      <c r="M4759" s="71">
        <v>0.71699999999999997</v>
      </c>
      <c r="N4759" s="72"/>
      <c r="O4759" s="73">
        <f>MIN(1,MAX(0,(1/(1+EXP(-(Assumptions!$B$5 + Assumptions!$B$6*$N4759))))*Assumptions!$B$3))</f>
        <v>3.9165722796764356E-2</v>
      </c>
      <c r="P4759" s="73">
        <f>VLOOKUP($F4759,Assumptions!$A$23:$B$27,2,FALSE)*Assumptions!$B$4</f>
        <v>0.5</v>
      </c>
      <c r="Q4759" s="74">
        <f t="shared" si="148"/>
        <v>57477.199818063724</v>
      </c>
      <c r="R4759" s="75" t="str">
        <f>IF($O4759&lt;Assumptions!$B$17,"A",IF($O4759&lt;Assumptions!$B$18,"B",IF($O4759&lt;Assumptions!$B$19,"C",IF($O4759&lt;Assumptions!$B$20,"D","E"))))</f>
        <v>B</v>
      </c>
      <c r="S4759" s="75">
        <f t="shared" si="149"/>
        <v>0</v>
      </c>
    </row>
    <row r="4760" spans="1:19" ht="17.399999999999999" x14ac:dyDescent="0.3">
      <c r="A4760" s="39" t="s">
        <v>860</v>
      </c>
      <c r="B4760" s="39" t="s">
        <v>62</v>
      </c>
      <c r="C4760" s="39" t="s">
        <v>144</v>
      </c>
      <c r="D4760" s="39" t="s">
        <v>26</v>
      </c>
      <c r="E4760" s="70" t="s">
        <v>23</v>
      </c>
      <c r="F4760" s="70" t="s">
        <v>32</v>
      </c>
      <c r="G4760" s="78">
        <v>45568</v>
      </c>
      <c r="H4760" s="78">
        <v>45809</v>
      </c>
      <c r="I4760" s="69">
        <v>2857523.29</v>
      </c>
      <c r="J4760" s="70">
        <v>0</v>
      </c>
      <c r="K4760" s="71">
        <v>1.109</v>
      </c>
      <c r="L4760" s="70">
        <v>0</v>
      </c>
      <c r="M4760" s="71">
        <v>0.71699999999999997</v>
      </c>
      <c r="N4760" s="72"/>
      <c r="O4760" s="73">
        <f>MIN(1,MAX(0,(1/(1+EXP(-(Assumptions!$B$5 + Assumptions!$B$6*$N4760))))*Assumptions!$B$3))</f>
        <v>3.9165722796764356E-2</v>
      </c>
      <c r="P4760" s="73">
        <f>VLOOKUP($F4760,Assumptions!$A$23:$B$27,2,FALSE)*Assumptions!$B$4</f>
        <v>0.5</v>
      </c>
      <c r="Q4760" s="74">
        <f t="shared" si="148"/>
        <v>55958.48253071904</v>
      </c>
      <c r="R4760" s="75" t="str">
        <f>IF($O4760&lt;Assumptions!$B$17,"A",IF($O4760&lt;Assumptions!$B$18,"B",IF($O4760&lt;Assumptions!$B$19,"C",IF($O4760&lt;Assumptions!$B$20,"D","E"))))</f>
        <v>B</v>
      </c>
      <c r="S4760" s="75">
        <f t="shared" si="149"/>
        <v>0</v>
      </c>
    </row>
    <row r="4761" spans="1:19" ht="17.399999999999999" x14ac:dyDescent="0.3">
      <c r="A4761" s="39" t="s">
        <v>860</v>
      </c>
      <c r="B4761" s="39" t="s">
        <v>62</v>
      </c>
      <c r="C4761" s="39" t="s">
        <v>144</v>
      </c>
      <c r="D4761" s="39" t="s">
        <v>26</v>
      </c>
      <c r="E4761" s="70" t="s">
        <v>23</v>
      </c>
      <c r="F4761" s="70" t="s">
        <v>32</v>
      </c>
      <c r="G4761" s="78">
        <v>45568</v>
      </c>
      <c r="H4761" s="78">
        <v>45839</v>
      </c>
      <c r="I4761" s="69">
        <v>2796020.32</v>
      </c>
      <c r="J4761" s="70">
        <v>0</v>
      </c>
      <c r="K4761" s="71">
        <v>1.018</v>
      </c>
      <c r="L4761" s="70">
        <v>0</v>
      </c>
      <c r="M4761" s="71">
        <v>0.71699999999999997</v>
      </c>
      <c r="N4761" s="72"/>
      <c r="O4761" s="73">
        <f>MIN(1,MAX(0,(1/(1+EXP(-(Assumptions!$B$5 + Assumptions!$B$6*$N4761))))*Assumptions!$B$3))</f>
        <v>3.9165722796764356E-2</v>
      </c>
      <c r="P4761" s="73">
        <f>VLOOKUP($F4761,Assumptions!$A$23:$B$27,2,FALSE)*Assumptions!$B$4</f>
        <v>0.5</v>
      </c>
      <c r="Q4761" s="74">
        <f t="shared" si="148"/>
        <v>54754.078393620184</v>
      </c>
      <c r="R4761" s="75" t="str">
        <f>IF($O4761&lt;Assumptions!$B$17,"A",IF($O4761&lt;Assumptions!$B$18,"B",IF($O4761&lt;Assumptions!$B$19,"C",IF($O4761&lt;Assumptions!$B$20,"D","E"))))</f>
        <v>B</v>
      </c>
      <c r="S4761" s="75">
        <f t="shared" si="149"/>
        <v>0</v>
      </c>
    </row>
    <row r="4762" spans="1:19" ht="17.399999999999999" x14ac:dyDescent="0.3">
      <c r="A4762" s="39" t="s">
        <v>860</v>
      </c>
      <c r="B4762" s="39" t="s">
        <v>62</v>
      </c>
      <c r="C4762" s="39" t="s">
        <v>144</v>
      </c>
      <c r="D4762" s="39" t="s">
        <v>26</v>
      </c>
      <c r="E4762" s="70" t="s">
        <v>23</v>
      </c>
      <c r="F4762" s="70" t="s">
        <v>32</v>
      </c>
      <c r="G4762" s="78">
        <v>45568</v>
      </c>
      <c r="H4762" s="78">
        <v>45870</v>
      </c>
      <c r="I4762" s="69">
        <v>2796020.32</v>
      </c>
      <c r="J4762" s="70">
        <v>220</v>
      </c>
      <c r="K4762" s="71">
        <v>5.5E-2</v>
      </c>
      <c r="L4762" s="70">
        <v>0</v>
      </c>
      <c r="M4762" s="71">
        <v>0.71699999999999997</v>
      </c>
      <c r="N4762" s="72"/>
      <c r="O4762" s="73">
        <f>MIN(1,MAX(0,(1/(1+EXP(-(Assumptions!$B$5 + Assumptions!$B$6*$N4762))))*Assumptions!$B$3))</f>
        <v>3.9165722796764356E-2</v>
      </c>
      <c r="P4762" s="73">
        <f>VLOOKUP($F4762,Assumptions!$A$23:$B$27,2,FALSE)*Assumptions!$B$4</f>
        <v>0.5</v>
      </c>
      <c r="Q4762" s="74">
        <f t="shared" si="148"/>
        <v>54754.078393620184</v>
      </c>
      <c r="R4762" s="75" t="str">
        <f>IF($O4762&lt;Assumptions!$B$17,"A",IF($O4762&lt;Assumptions!$B$18,"B",IF($O4762&lt;Assumptions!$B$19,"C",IF($O4762&lt;Assumptions!$B$20,"D","E"))))</f>
        <v>B</v>
      </c>
      <c r="S4762" s="75">
        <f t="shared" si="149"/>
        <v>1</v>
      </c>
    </row>
    <row r="4763" spans="1:19" ht="17.399999999999999" x14ac:dyDescent="0.3">
      <c r="A4763" s="39" t="s">
        <v>860</v>
      </c>
      <c r="B4763" s="39" t="s">
        <v>62</v>
      </c>
      <c r="C4763" s="39" t="s">
        <v>144</v>
      </c>
      <c r="D4763" s="39" t="s">
        <v>26</v>
      </c>
      <c r="E4763" s="70" t="s">
        <v>23</v>
      </c>
      <c r="F4763" s="70" t="s">
        <v>32</v>
      </c>
      <c r="G4763" s="78">
        <v>45568</v>
      </c>
      <c r="H4763" s="78">
        <v>45901</v>
      </c>
      <c r="I4763" s="69">
        <v>2796020.32</v>
      </c>
      <c r="J4763" s="70">
        <v>999</v>
      </c>
      <c r="K4763" s="71">
        <v>0.17</v>
      </c>
      <c r="L4763" s="70">
        <v>0</v>
      </c>
      <c r="M4763" s="71">
        <v>0.71699999999999997</v>
      </c>
      <c r="N4763" s="72"/>
      <c r="O4763" s="73">
        <f>MIN(1,MAX(0,(1/(1+EXP(-(Assumptions!$B$5 + Assumptions!$B$6*$N4763))))*Assumptions!$B$3))</f>
        <v>3.9165722796764356E-2</v>
      </c>
      <c r="P4763" s="73">
        <f>VLOOKUP($F4763,Assumptions!$A$23:$B$27,2,FALSE)*Assumptions!$B$4</f>
        <v>0.5</v>
      </c>
      <c r="Q4763" s="74">
        <f t="shared" si="148"/>
        <v>54754.078393620184</v>
      </c>
      <c r="R4763" s="75" t="str">
        <f>IF($O4763&lt;Assumptions!$B$17,"A",IF($O4763&lt;Assumptions!$B$18,"B",IF($O4763&lt;Assumptions!$B$19,"C",IF($O4763&lt;Assumptions!$B$20,"D","E"))))</f>
        <v>B</v>
      </c>
      <c r="S4763" s="75">
        <f t="shared" si="149"/>
        <v>1</v>
      </c>
    </row>
    <row r="4764" spans="1:19" ht="17.399999999999999" x14ac:dyDescent="0.3">
      <c r="A4764" s="39" t="s">
        <v>860</v>
      </c>
      <c r="B4764" s="39" t="s">
        <v>62</v>
      </c>
      <c r="C4764" s="39" t="s">
        <v>144</v>
      </c>
      <c r="D4764" s="39" t="s">
        <v>26</v>
      </c>
      <c r="E4764" s="70" t="s">
        <v>23</v>
      </c>
      <c r="F4764" s="70" t="s">
        <v>32</v>
      </c>
      <c r="G4764" s="78">
        <v>45568</v>
      </c>
      <c r="H4764" s="78">
        <v>45931</v>
      </c>
      <c r="I4764" s="69">
        <v>2796020.32</v>
      </c>
      <c r="J4764" s="70">
        <v>999</v>
      </c>
      <c r="K4764" s="71">
        <v>6.7000000000000004E-2</v>
      </c>
      <c r="L4764" s="70">
        <v>0</v>
      </c>
      <c r="M4764" s="71">
        <v>0.71699999999999997</v>
      </c>
      <c r="N4764" s="72"/>
      <c r="O4764" s="73">
        <f>MIN(1,MAX(0,(1/(1+EXP(-(Assumptions!$B$5 + Assumptions!$B$6*$N4764))))*Assumptions!$B$3))</f>
        <v>3.9165722796764356E-2</v>
      </c>
      <c r="P4764" s="73">
        <f>VLOOKUP($F4764,Assumptions!$A$23:$B$27,2,FALSE)*Assumptions!$B$4</f>
        <v>0.5</v>
      </c>
      <c r="Q4764" s="74">
        <f t="shared" si="148"/>
        <v>54754.078393620184</v>
      </c>
      <c r="R4764" s="75" t="str">
        <f>IF($O4764&lt;Assumptions!$B$17,"A",IF($O4764&lt;Assumptions!$B$18,"B",IF($O4764&lt;Assumptions!$B$19,"C",IF($O4764&lt;Assumptions!$B$20,"D","E"))))</f>
        <v>B</v>
      </c>
      <c r="S4764" s="75">
        <f t="shared" si="149"/>
        <v>1</v>
      </c>
    </row>
    <row r="4765" spans="1:19" ht="17.399999999999999" x14ac:dyDescent="0.3">
      <c r="A4765" s="39" t="s">
        <v>860</v>
      </c>
      <c r="B4765" s="39" t="s">
        <v>62</v>
      </c>
      <c r="C4765" s="39" t="s">
        <v>144</v>
      </c>
      <c r="D4765" s="39" t="s">
        <v>26</v>
      </c>
      <c r="E4765" s="70" t="s">
        <v>23</v>
      </c>
      <c r="F4765" s="70" t="s">
        <v>32</v>
      </c>
      <c r="G4765" s="78">
        <v>45568</v>
      </c>
      <c r="H4765" s="78">
        <v>45962</v>
      </c>
      <c r="I4765" s="69">
        <v>2796020.32</v>
      </c>
      <c r="J4765" s="70">
        <v>999</v>
      </c>
      <c r="K4765" s="71">
        <v>5.7000000000000002E-2</v>
      </c>
      <c r="L4765" s="70">
        <v>0</v>
      </c>
      <c r="M4765" s="71">
        <v>0.71699999999999997</v>
      </c>
      <c r="N4765" s="72"/>
      <c r="O4765" s="73">
        <f>MIN(1,MAX(0,(1/(1+EXP(-(Assumptions!$B$5 + Assumptions!$B$6*$N4765))))*Assumptions!$B$3))</f>
        <v>3.9165722796764356E-2</v>
      </c>
      <c r="P4765" s="73">
        <f>VLOOKUP($F4765,Assumptions!$A$23:$B$27,2,FALSE)*Assumptions!$B$4</f>
        <v>0.5</v>
      </c>
      <c r="Q4765" s="74">
        <f t="shared" si="148"/>
        <v>54754.078393620184</v>
      </c>
      <c r="R4765" s="75" t="str">
        <f>IF($O4765&lt;Assumptions!$B$17,"A",IF($O4765&lt;Assumptions!$B$18,"B",IF($O4765&lt;Assumptions!$B$19,"C",IF($O4765&lt;Assumptions!$B$20,"D","E"))))</f>
        <v>B</v>
      </c>
      <c r="S4765" s="75">
        <f t="shared" si="149"/>
        <v>1</v>
      </c>
    </row>
    <row r="4766" spans="1:19" ht="17.399999999999999" x14ac:dyDescent="0.3">
      <c r="A4766" s="39" t="s">
        <v>860</v>
      </c>
      <c r="B4766" s="39" t="s">
        <v>62</v>
      </c>
      <c r="C4766" s="39" t="s">
        <v>144</v>
      </c>
      <c r="D4766" s="39" t="s">
        <v>26</v>
      </c>
      <c r="E4766" s="70" t="s">
        <v>23</v>
      </c>
      <c r="F4766" s="70" t="s">
        <v>32</v>
      </c>
      <c r="G4766" s="78">
        <v>45568</v>
      </c>
      <c r="H4766" s="78">
        <v>45992</v>
      </c>
      <c r="I4766" s="69">
        <v>2796020.32</v>
      </c>
      <c r="J4766" s="70">
        <v>999</v>
      </c>
      <c r="K4766" s="71">
        <v>5.5E-2</v>
      </c>
      <c r="L4766" s="70">
        <v>0</v>
      </c>
      <c r="M4766" s="71">
        <v>0.71699999999999997</v>
      </c>
      <c r="N4766" s="72"/>
      <c r="O4766" s="73">
        <f>MIN(1,MAX(0,(1/(1+EXP(-(Assumptions!$B$5 + Assumptions!$B$6*$N4766))))*Assumptions!$B$3))</f>
        <v>3.9165722796764356E-2</v>
      </c>
      <c r="P4766" s="73">
        <f>VLOOKUP($F4766,Assumptions!$A$23:$B$27,2,FALSE)*Assumptions!$B$4</f>
        <v>0.5</v>
      </c>
      <c r="Q4766" s="74">
        <f t="shared" si="148"/>
        <v>54754.078393620184</v>
      </c>
      <c r="R4766" s="75" t="str">
        <f>IF($O4766&lt;Assumptions!$B$17,"A",IF($O4766&lt;Assumptions!$B$18,"B",IF($O4766&lt;Assumptions!$B$19,"C",IF($O4766&lt;Assumptions!$B$20,"D","E"))))</f>
        <v>B</v>
      </c>
      <c r="S4766" s="75">
        <f t="shared" si="149"/>
        <v>1</v>
      </c>
    </row>
    <row r="4767" spans="1:19" ht="17.399999999999999" x14ac:dyDescent="0.3">
      <c r="A4767" s="39" t="s">
        <v>861</v>
      </c>
      <c r="B4767" s="39" t="s">
        <v>21</v>
      </c>
      <c r="C4767" s="39" t="s">
        <v>22</v>
      </c>
      <c r="D4767" s="39" t="s">
        <v>34</v>
      </c>
      <c r="E4767" s="70" t="s">
        <v>27</v>
      </c>
      <c r="F4767" s="70" t="s">
        <v>28</v>
      </c>
      <c r="G4767" s="78">
        <v>44163</v>
      </c>
      <c r="H4767" s="78">
        <v>45658</v>
      </c>
      <c r="I4767" s="69">
        <v>3485496.25</v>
      </c>
      <c r="J4767" s="70">
        <v>0</v>
      </c>
      <c r="K4767" s="71">
        <v>0.99</v>
      </c>
      <c r="L4767" s="70">
        <v>0</v>
      </c>
      <c r="M4767" s="71">
        <v>0.67200000000000004</v>
      </c>
      <c r="N4767" s="72"/>
      <c r="O4767" s="73">
        <f>MIN(1,MAX(0,(1/(1+EXP(-(Assumptions!$B$5 + Assumptions!$B$6*$N4767))))*Assumptions!$B$3))</f>
        <v>3.9165722796764356E-2</v>
      </c>
      <c r="P4767" s="73">
        <f>VLOOKUP($F4767,Assumptions!$A$23:$B$27,2,FALSE)*Assumptions!$B$4</f>
        <v>0.35</v>
      </c>
      <c r="Q4767" s="74">
        <f t="shared" si="148"/>
        <v>47779.192977831583</v>
      </c>
      <c r="R4767" s="75" t="str">
        <f>IF($O4767&lt;Assumptions!$B$17,"A",IF($O4767&lt;Assumptions!$B$18,"B",IF($O4767&lt;Assumptions!$B$19,"C",IF($O4767&lt;Assumptions!$B$20,"D","E"))))</f>
        <v>B</v>
      </c>
      <c r="S4767" s="75">
        <f t="shared" si="149"/>
        <v>0</v>
      </c>
    </row>
    <row r="4768" spans="1:19" ht="17.399999999999999" x14ac:dyDescent="0.3">
      <c r="A4768" s="39" t="s">
        <v>861</v>
      </c>
      <c r="B4768" s="39" t="s">
        <v>21</v>
      </c>
      <c r="C4768" s="39" t="s">
        <v>22</v>
      </c>
      <c r="D4768" s="39" t="s">
        <v>34</v>
      </c>
      <c r="E4768" s="70" t="s">
        <v>27</v>
      </c>
      <c r="F4768" s="70" t="s">
        <v>28</v>
      </c>
      <c r="G4768" s="78">
        <v>44163</v>
      </c>
      <c r="H4768" s="78">
        <v>45689</v>
      </c>
      <c r="I4768" s="69">
        <v>3424379.52</v>
      </c>
      <c r="J4768" s="70">
        <v>0</v>
      </c>
      <c r="K4768" s="71">
        <v>1.1120000000000001</v>
      </c>
      <c r="L4768" s="70">
        <v>0</v>
      </c>
      <c r="M4768" s="71">
        <v>0.67200000000000004</v>
      </c>
      <c r="N4768" s="72"/>
      <c r="O4768" s="73">
        <f>MIN(1,MAX(0,(1/(1+EXP(-(Assumptions!$B$5 + Assumptions!$B$6*$N4768))))*Assumptions!$B$3))</f>
        <v>3.9165722796764356E-2</v>
      </c>
      <c r="P4768" s="73">
        <f>VLOOKUP($F4768,Assumptions!$A$23:$B$27,2,FALSE)*Assumptions!$B$4</f>
        <v>0.35</v>
      </c>
      <c r="Q4768" s="74">
        <f t="shared" si="148"/>
        <v>46941.404660932945</v>
      </c>
      <c r="R4768" s="75" t="str">
        <f>IF($O4768&lt;Assumptions!$B$17,"A",IF($O4768&lt;Assumptions!$B$18,"B",IF($O4768&lt;Assumptions!$B$19,"C",IF($O4768&lt;Assumptions!$B$20,"D","E"))))</f>
        <v>B</v>
      </c>
      <c r="S4768" s="75">
        <f t="shared" si="149"/>
        <v>0</v>
      </c>
    </row>
    <row r="4769" spans="1:19" ht="17.399999999999999" x14ac:dyDescent="0.3">
      <c r="A4769" s="39" t="s">
        <v>861</v>
      </c>
      <c r="B4769" s="39" t="s">
        <v>21</v>
      </c>
      <c r="C4769" s="39" t="s">
        <v>22</v>
      </c>
      <c r="D4769" s="39" t="s">
        <v>34</v>
      </c>
      <c r="E4769" s="70" t="s">
        <v>27</v>
      </c>
      <c r="F4769" s="70" t="s">
        <v>28</v>
      </c>
      <c r="G4769" s="78">
        <v>44163</v>
      </c>
      <c r="H4769" s="78">
        <v>45717</v>
      </c>
      <c r="I4769" s="69">
        <v>3362052.52</v>
      </c>
      <c r="J4769" s="70">
        <v>35</v>
      </c>
      <c r="K4769" s="71">
        <v>0.59199999999999997</v>
      </c>
      <c r="L4769" s="70">
        <v>0</v>
      </c>
      <c r="M4769" s="71">
        <v>0.67200000000000004</v>
      </c>
      <c r="N4769" s="72"/>
      <c r="O4769" s="73">
        <f>MIN(1,MAX(0,(1/(1+EXP(-(Assumptions!$B$5 + Assumptions!$B$6*$N4769))))*Assumptions!$B$3))</f>
        <v>3.9165722796764356E-2</v>
      </c>
      <c r="P4769" s="73">
        <f>VLOOKUP($F4769,Assumptions!$A$23:$B$27,2,FALSE)*Assumptions!$B$4</f>
        <v>0.35</v>
      </c>
      <c r="Q4769" s="74">
        <f t="shared" si="148"/>
        <v>46087.025959269071</v>
      </c>
      <c r="R4769" s="75" t="str">
        <f>IF($O4769&lt;Assumptions!$B$17,"A",IF($O4769&lt;Assumptions!$B$18,"B",IF($O4769&lt;Assumptions!$B$19,"C",IF($O4769&lt;Assumptions!$B$20,"D","E"))))</f>
        <v>B</v>
      </c>
      <c r="S4769" s="75">
        <f t="shared" si="149"/>
        <v>0</v>
      </c>
    </row>
    <row r="4770" spans="1:19" ht="17.399999999999999" x14ac:dyDescent="0.3">
      <c r="A4770" s="39" t="s">
        <v>861</v>
      </c>
      <c r="B4770" s="39" t="s">
        <v>21</v>
      </c>
      <c r="C4770" s="39" t="s">
        <v>22</v>
      </c>
      <c r="D4770" s="39" t="s">
        <v>34</v>
      </c>
      <c r="E4770" s="70" t="s">
        <v>27</v>
      </c>
      <c r="F4770" s="70" t="s">
        <v>28</v>
      </c>
      <c r="G4770" s="78">
        <v>44163</v>
      </c>
      <c r="H4770" s="78">
        <v>45748</v>
      </c>
      <c r="I4770" s="69">
        <v>3298588.83</v>
      </c>
      <c r="J4770" s="70">
        <v>0</v>
      </c>
      <c r="K4770" s="71">
        <v>1.071</v>
      </c>
      <c r="L4770" s="70">
        <v>0</v>
      </c>
      <c r="M4770" s="71">
        <v>0.67200000000000004</v>
      </c>
      <c r="N4770" s="72"/>
      <c r="O4770" s="73">
        <f>MIN(1,MAX(0,(1/(1+EXP(-(Assumptions!$B$5 + Assumptions!$B$6*$N4770))))*Assumptions!$B$3))</f>
        <v>3.9165722796764356E-2</v>
      </c>
      <c r="P4770" s="73">
        <f>VLOOKUP($F4770,Assumptions!$A$23:$B$27,2,FALSE)*Assumptions!$B$4</f>
        <v>0.35</v>
      </c>
      <c r="Q4770" s="74">
        <f t="shared" si="148"/>
        <v>45217.065507699146</v>
      </c>
      <c r="R4770" s="75" t="str">
        <f>IF($O4770&lt;Assumptions!$B$17,"A",IF($O4770&lt;Assumptions!$B$18,"B",IF($O4770&lt;Assumptions!$B$19,"C",IF($O4770&lt;Assumptions!$B$20,"D","E"))))</f>
        <v>B</v>
      </c>
      <c r="S4770" s="75">
        <f t="shared" si="149"/>
        <v>0</v>
      </c>
    </row>
    <row r="4771" spans="1:19" ht="17.399999999999999" x14ac:dyDescent="0.3">
      <c r="A4771" s="39" t="s">
        <v>861</v>
      </c>
      <c r="B4771" s="39" t="s">
        <v>21</v>
      </c>
      <c r="C4771" s="39" t="s">
        <v>22</v>
      </c>
      <c r="D4771" s="39" t="s">
        <v>34</v>
      </c>
      <c r="E4771" s="70" t="s">
        <v>27</v>
      </c>
      <c r="F4771" s="70" t="s">
        <v>28</v>
      </c>
      <c r="G4771" s="78">
        <v>44163</v>
      </c>
      <c r="H4771" s="78">
        <v>45778</v>
      </c>
      <c r="I4771" s="69">
        <v>3229959.95</v>
      </c>
      <c r="J4771" s="70">
        <v>35</v>
      </c>
      <c r="K4771" s="71">
        <v>0.88400000000000001</v>
      </c>
      <c r="L4771" s="70">
        <v>0</v>
      </c>
      <c r="M4771" s="71">
        <v>0.67200000000000004</v>
      </c>
      <c r="N4771" s="72"/>
      <c r="O4771" s="73">
        <f>MIN(1,MAX(0,(1/(1+EXP(-(Assumptions!$B$5 + Assumptions!$B$6*$N4771))))*Assumptions!$B$3))</f>
        <v>3.9165722796764356E-2</v>
      </c>
      <c r="P4771" s="73">
        <f>VLOOKUP($F4771,Assumptions!$A$23:$B$27,2,FALSE)*Assumptions!$B$4</f>
        <v>0.35</v>
      </c>
      <c r="Q4771" s="74">
        <f t="shared" si="148"/>
        <v>44276.300616222798</v>
      </c>
      <c r="R4771" s="75" t="str">
        <f>IF($O4771&lt;Assumptions!$B$17,"A",IF($O4771&lt;Assumptions!$B$18,"B",IF($O4771&lt;Assumptions!$B$19,"C",IF($O4771&lt;Assumptions!$B$20,"D","E"))))</f>
        <v>B</v>
      </c>
      <c r="S4771" s="75">
        <f t="shared" si="149"/>
        <v>0</v>
      </c>
    </row>
    <row r="4772" spans="1:19" ht="17.399999999999999" x14ac:dyDescent="0.3">
      <c r="A4772" s="39" t="s">
        <v>861</v>
      </c>
      <c r="B4772" s="39" t="s">
        <v>21</v>
      </c>
      <c r="C4772" s="39" t="s">
        <v>22</v>
      </c>
      <c r="D4772" s="39" t="s">
        <v>34</v>
      </c>
      <c r="E4772" s="70" t="s">
        <v>27</v>
      </c>
      <c r="F4772" s="70" t="s">
        <v>28</v>
      </c>
      <c r="G4772" s="78">
        <v>44163</v>
      </c>
      <c r="H4772" s="78">
        <v>45809</v>
      </c>
      <c r="I4772" s="69">
        <v>3167865.46</v>
      </c>
      <c r="J4772" s="70">
        <v>95</v>
      </c>
      <c r="K4772" s="71">
        <v>0.49099999999999999</v>
      </c>
      <c r="L4772" s="70">
        <v>0</v>
      </c>
      <c r="M4772" s="71">
        <v>0.67200000000000004</v>
      </c>
      <c r="N4772" s="72"/>
      <c r="O4772" s="73">
        <f>MIN(1,MAX(0,(1/(1+EXP(-(Assumptions!$B$5 + Assumptions!$B$6*$N4772))))*Assumptions!$B$3))</f>
        <v>3.9165722796764356E-2</v>
      </c>
      <c r="P4772" s="73">
        <f>VLOOKUP($F4772,Assumptions!$A$23:$B$27,2,FALSE)*Assumptions!$B$4</f>
        <v>0.35</v>
      </c>
      <c r="Q4772" s="74">
        <f t="shared" si="148"/>
        <v>43425.109162331537</v>
      </c>
      <c r="R4772" s="75" t="str">
        <f>IF($O4772&lt;Assumptions!$B$17,"A",IF($O4772&lt;Assumptions!$B$18,"B",IF($O4772&lt;Assumptions!$B$19,"C",IF($O4772&lt;Assumptions!$B$20,"D","E"))))</f>
        <v>B</v>
      </c>
      <c r="S4772" s="75">
        <f t="shared" si="149"/>
        <v>0</v>
      </c>
    </row>
    <row r="4773" spans="1:19" ht="17.399999999999999" x14ac:dyDescent="0.3">
      <c r="A4773" s="39" t="s">
        <v>861</v>
      </c>
      <c r="B4773" s="39" t="s">
        <v>21</v>
      </c>
      <c r="C4773" s="39" t="s">
        <v>22</v>
      </c>
      <c r="D4773" s="39" t="s">
        <v>34</v>
      </c>
      <c r="E4773" s="70" t="s">
        <v>27</v>
      </c>
      <c r="F4773" s="70" t="s">
        <v>28</v>
      </c>
      <c r="G4773" s="78">
        <v>44163</v>
      </c>
      <c r="H4773" s="78">
        <v>45839</v>
      </c>
      <c r="I4773" s="69">
        <v>3116049.81</v>
      </c>
      <c r="J4773" s="70">
        <v>95</v>
      </c>
      <c r="K4773" s="71">
        <v>0.16400000000000001</v>
      </c>
      <c r="L4773" s="70">
        <v>0</v>
      </c>
      <c r="M4773" s="71">
        <v>0.67200000000000004</v>
      </c>
      <c r="N4773" s="72"/>
      <c r="O4773" s="73">
        <f>MIN(1,MAX(0,(1/(1+EXP(-(Assumptions!$B$5 + Assumptions!$B$6*$N4773))))*Assumptions!$B$3))</f>
        <v>3.9165722796764356E-2</v>
      </c>
      <c r="P4773" s="73">
        <f>VLOOKUP($F4773,Assumptions!$A$23:$B$27,2,FALSE)*Assumptions!$B$4</f>
        <v>0.35</v>
      </c>
      <c r="Q4773" s="74">
        <f t="shared" si="148"/>
        <v>42714.820077779579</v>
      </c>
      <c r="R4773" s="75" t="str">
        <f>IF($O4773&lt;Assumptions!$B$17,"A",IF($O4773&lt;Assumptions!$B$18,"B",IF($O4773&lt;Assumptions!$B$19,"C",IF($O4773&lt;Assumptions!$B$20,"D","E"))))</f>
        <v>B</v>
      </c>
      <c r="S4773" s="75">
        <f t="shared" si="149"/>
        <v>0</v>
      </c>
    </row>
    <row r="4774" spans="1:19" ht="17.399999999999999" x14ac:dyDescent="0.3">
      <c r="A4774" s="39" t="s">
        <v>861</v>
      </c>
      <c r="B4774" s="39" t="s">
        <v>21</v>
      </c>
      <c r="C4774" s="39" t="s">
        <v>22</v>
      </c>
      <c r="D4774" s="39" t="s">
        <v>34</v>
      </c>
      <c r="E4774" s="70" t="s">
        <v>27</v>
      </c>
      <c r="F4774" s="70" t="s">
        <v>28</v>
      </c>
      <c r="G4774" s="78">
        <v>44163</v>
      </c>
      <c r="H4774" s="78">
        <v>45870</v>
      </c>
      <c r="I4774" s="69">
        <v>3062496.88</v>
      </c>
      <c r="J4774" s="70">
        <v>15</v>
      </c>
      <c r="K4774" s="71">
        <v>1.016</v>
      </c>
      <c r="L4774" s="70">
        <v>0</v>
      </c>
      <c r="M4774" s="71">
        <v>0.67200000000000004</v>
      </c>
      <c r="N4774" s="72"/>
      <c r="O4774" s="73">
        <f>MIN(1,MAX(0,(1/(1+EXP(-(Assumptions!$B$5 + Assumptions!$B$6*$N4774))))*Assumptions!$B$3))</f>
        <v>3.9165722796764356E-2</v>
      </c>
      <c r="P4774" s="73">
        <f>VLOOKUP($F4774,Assumptions!$A$23:$B$27,2,FALSE)*Assumptions!$B$4</f>
        <v>0.35</v>
      </c>
      <c r="Q4774" s="74">
        <f t="shared" si="148"/>
        <v>41980.716353812495</v>
      </c>
      <c r="R4774" s="75" t="str">
        <f>IF($O4774&lt;Assumptions!$B$17,"A",IF($O4774&lt;Assumptions!$B$18,"B",IF($O4774&lt;Assumptions!$B$19,"C",IF($O4774&lt;Assumptions!$B$20,"D","E"))))</f>
        <v>B</v>
      </c>
      <c r="S4774" s="75">
        <f t="shared" si="149"/>
        <v>0</v>
      </c>
    </row>
    <row r="4775" spans="1:19" ht="17.399999999999999" x14ac:dyDescent="0.3">
      <c r="A4775" s="39" t="s">
        <v>861</v>
      </c>
      <c r="B4775" s="39" t="s">
        <v>21</v>
      </c>
      <c r="C4775" s="39" t="s">
        <v>22</v>
      </c>
      <c r="D4775" s="39" t="s">
        <v>34</v>
      </c>
      <c r="E4775" s="70" t="s">
        <v>27</v>
      </c>
      <c r="F4775" s="70" t="s">
        <v>28</v>
      </c>
      <c r="G4775" s="78">
        <v>44163</v>
      </c>
      <c r="H4775" s="78">
        <v>45901</v>
      </c>
      <c r="I4775" s="69">
        <v>3011458.48</v>
      </c>
      <c r="J4775" s="70">
        <v>0</v>
      </c>
      <c r="K4775" s="71">
        <v>1.1279999999999999</v>
      </c>
      <c r="L4775" s="70">
        <v>0</v>
      </c>
      <c r="M4775" s="71">
        <v>0.67200000000000004</v>
      </c>
      <c r="N4775" s="72"/>
      <c r="O4775" s="73">
        <f>MIN(1,MAX(0,(1/(1+EXP(-(Assumptions!$B$5 + Assumptions!$B$6*$N4775))))*Assumptions!$B$3))</f>
        <v>3.9165722796764356E-2</v>
      </c>
      <c r="P4775" s="73">
        <f>VLOOKUP($F4775,Assumptions!$A$23:$B$27,2,FALSE)*Assumptions!$B$4</f>
        <v>0.35</v>
      </c>
      <c r="Q4775" s="74">
        <f t="shared" si="148"/>
        <v>41281.08181457586</v>
      </c>
      <c r="R4775" s="75" t="str">
        <f>IF($O4775&lt;Assumptions!$B$17,"A",IF($O4775&lt;Assumptions!$B$18,"B",IF($O4775&lt;Assumptions!$B$19,"C",IF($O4775&lt;Assumptions!$B$20,"D","E"))))</f>
        <v>B</v>
      </c>
      <c r="S4775" s="75">
        <f t="shared" si="149"/>
        <v>0</v>
      </c>
    </row>
    <row r="4776" spans="1:19" ht="17.399999999999999" x14ac:dyDescent="0.3">
      <c r="A4776" s="39" t="s">
        <v>861</v>
      </c>
      <c r="B4776" s="39" t="s">
        <v>21</v>
      </c>
      <c r="C4776" s="39" t="s">
        <v>22</v>
      </c>
      <c r="D4776" s="39" t="s">
        <v>34</v>
      </c>
      <c r="E4776" s="70" t="s">
        <v>27</v>
      </c>
      <c r="F4776" s="70" t="s">
        <v>28</v>
      </c>
      <c r="G4776" s="78">
        <v>44163</v>
      </c>
      <c r="H4776" s="78">
        <v>45931</v>
      </c>
      <c r="I4776" s="69">
        <v>2962872.85</v>
      </c>
      <c r="J4776" s="70">
        <v>0</v>
      </c>
      <c r="K4776" s="71">
        <v>1.1499999999999999</v>
      </c>
      <c r="L4776" s="70">
        <v>0</v>
      </c>
      <c r="M4776" s="71">
        <v>0.67200000000000004</v>
      </c>
      <c r="N4776" s="72"/>
      <c r="O4776" s="73">
        <f>MIN(1,MAX(0,(1/(1+EXP(-(Assumptions!$B$5 + Assumptions!$B$6*$N4776))))*Assumptions!$B$3))</f>
        <v>3.9165722796764356E-2</v>
      </c>
      <c r="P4776" s="73">
        <f>VLOOKUP($F4776,Assumptions!$A$23:$B$27,2,FALSE)*Assumptions!$B$4</f>
        <v>0.35</v>
      </c>
      <c r="Q4776" s="74">
        <f t="shared" si="148"/>
        <v>40615.069853805711</v>
      </c>
      <c r="R4776" s="75" t="str">
        <f>IF($O4776&lt;Assumptions!$B$17,"A",IF($O4776&lt;Assumptions!$B$18,"B",IF($O4776&lt;Assumptions!$B$19,"C",IF($O4776&lt;Assumptions!$B$20,"D","E"))))</f>
        <v>B</v>
      </c>
      <c r="S4776" s="75">
        <f t="shared" si="149"/>
        <v>0</v>
      </c>
    </row>
    <row r="4777" spans="1:19" ht="17.399999999999999" x14ac:dyDescent="0.3">
      <c r="A4777" s="39" t="s">
        <v>861</v>
      </c>
      <c r="B4777" s="39" t="s">
        <v>21</v>
      </c>
      <c r="C4777" s="39" t="s">
        <v>22</v>
      </c>
      <c r="D4777" s="39" t="s">
        <v>34</v>
      </c>
      <c r="E4777" s="70" t="s">
        <v>27</v>
      </c>
      <c r="F4777" s="70" t="s">
        <v>28</v>
      </c>
      <c r="G4777" s="78">
        <v>44163</v>
      </c>
      <c r="H4777" s="78">
        <v>45962</v>
      </c>
      <c r="I4777" s="69">
        <v>2903231.84</v>
      </c>
      <c r="J4777" s="70">
        <v>15</v>
      </c>
      <c r="K4777" s="71">
        <v>0.997</v>
      </c>
      <c r="L4777" s="70">
        <v>0</v>
      </c>
      <c r="M4777" s="71">
        <v>0.67200000000000004</v>
      </c>
      <c r="N4777" s="72"/>
      <c r="O4777" s="73">
        <f>MIN(1,MAX(0,(1/(1+EXP(-(Assumptions!$B$5 + Assumptions!$B$6*$N4777))))*Assumptions!$B$3))</f>
        <v>3.9165722796764356E-2</v>
      </c>
      <c r="P4777" s="73">
        <f>VLOOKUP($F4777,Assumptions!$A$23:$B$27,2,FALSE)*Assumptions!$B$4</f>
        <v>0.35</v>
      </c>
      <c r="Q4777" s="74">
        <f t="shared" si="148"/>
        <v>39797.510711063034</v>
      </c>
      <c r="R4777" s="75" t="str">
        <f>IF($O4777&lt;Assumptions!$B$17,"A",IF($O4777&lt;Assumptions!$B$18,"B",IF($O4777&lt;Assumptions!$B$19,"C",IF($O4777&lt;Assumptions!$B$20,"D","E"))))</f>
        <v>B</v>
      </c>
      <c r="S4777" s="75">
        <f t="shared" si="149"/>
        <v>0</v>
      </c>
    </row>
    <row r="4778" spans="1:19" ht="17.399999999999999" x14ac:dyDescent="0.3">
      <c r="A4778" s="39" t="s">
        <v>861</v>
      </c>
      <c r="B4778" s="39" t="s">
        <v>21</v>
      </c>
      <c r="C4778" s="39" t="s">
        <v>22</v>
      </c>
      <c r="D4778" s="39" t="s">
        <v>34</v>
      </c>
      <c r="E4778" s="70" t="s">
        <v>27</v>
      </c>
      <c r="F4778" s="70" t="s">
        <v>28</v>
      </c>
      <c r="G4778" s="78">
        <v>44163</v>
      </c>
      <c r="H4778" s="78">
        <v>45992</v>
      </c>
      <c r="I4778" s="69">
        <v>2856754.1</v>
      </c>
      <c r="J4778" s="70">
        <v>0</v>
      </c>
      <c r="K4778" s="71">
        <v>1.123</v>
      </c>
      <c r="L4778" s="70">
        <v>0</v>
      </c>
      <c r="M4778" s="71">
        <v>0.67200000000000004</v>
      </c>
      <c r="N4778" s="72"/>
      <c r="O4778" s="73">
        <f>MIN(1,MAX(0,(1/(1+EXP(-(Assumptions!$B$5 + Assumptions!$B$6*$N4778))))*Assumptions!$B$3))</f>
        <v>3.9165722796764356E-2</v>
      </c>
      <c r="P4778" s="73">
        <f>VLOOKUP($F4778,Assumptions!$A$23:$B$27,2,FALSE)*Assumptions!$B$4</f>
        <v>0.35</v>
      </c>
      <c r="Q4778" s="74">
        <f t="shared" si="148"/>
        <v>39160.393712692014</v>
      </c>
      <c r="R4778" s="75" t="str">
        <f>IF($O4778&lt;Assumptions!$B$17,"A",IF($O4778&lt;Assumptions!$B$18,"B",IF($O4778&lt;Assumptions!$B$19,"C",IF($O4778&lt;Assumptions!$B$20,"D","E"))))</f>
        <v>B</v>
      </c>
      <c r="S4778" s="75">
        <f t="shared" si="149"/>
        <v>0</v>
      </c>
    </row>
    <row r="4779" spans="1:19" ht="17.399999999999999" x14ac:dyDescent="0.3">
      <c r="A4779" s="39" t="s">
        <v>862</v>
      </c>
      <c r="B4779" s="39" t="s">
        <v>91</v>
      </c>
      <c r="C4779" s="39" t="s">
        <v>135</v>
      </c>
      <c r="D4779" s="39" t="s">
        <v>48</v>
      </c>
      <c r="E4779" s="70" t="s">
        <v>49</v>
      </c>
      <c r="F4779" s="70" t="s">
        <v>40</v>
      </c>
      <c r="G4779" s="78">
        <v>45488</v>
      </c>
      <c r="H4779" s="78">
        <v>45658</v>
      </c>
      <c r="I4779" s="69">
        <v>3112681.1</v>
      </c>
      <c r="J4779" s="70">
        <v>65</v>
      </c>
      <c r="K4779" s="71">
        <v>0.79500000000000004</v>
      </c>
      <c r="L4779" s="70">
        <v>0</v>
      </c>
      <c r="M4779" s="71">
        <v>0.65200000000000002</v>
      </c>
      <c r="N4779" s="72"/>
      <c r="O4779" s="73">
        <f>MIN(1,MAX(0,(1/(1+EXP(-(Assumptions!$B$5 + Assumptions!$B$6*$N4779))))*Assumptions!$B$3))</f>
        <v>3.9165722796764356E-2</v>
      </c>
      <c r="P4779" s="73">
        <f>VLOOKUP($F4779,Assumptions!$A$23:$B$27,2,FALSE)*Assumptions!$B$4</f>
        <v>0.7</v>
      </c>
      <c r="Q4779" s="74">
        <f t="shared" si="148"/>
        <v>85337.283582129283</v>
      </c>
      <c r="R4779" s="75" t="str">
        <f>IF($O4779&lt;Assumptions!$B$17,"A",IF($O4779&lt;Assumptions!$B$18,"B",IF($O4779&lt;Assumptions!$B$19,"C",IF($O4779&lt;Assumptions!$B$20,"D","E"))))</f>
        <v>B</v>
      </c>
      <c r="S4779" s="75">
        <f t="shared" si="149"/>
        <v>0</v>
      </c>
    </row>
    <row r="4780" spans="1:19" ht="17.399999999999999" x14ac:dyDescent="0.3">
      <c r="A4780" s="39" t="s">
        <v>862</v>
      </c>
      <c r="B4780" s="39" t="s">
        <v>91</v>
      </c>
      <c r="C4780" s="39" t="s">
        <v>135</v>
      </c>
      <c r="D4780" s="39" t="s">
        <v>48</v>
      </c>
      <c r="E4780" s="70" t="s">
        <v>49</v>
      </c>
      <c r="F4780" s="70" t="s">
        <v>40</v>
      </c>
      <c r="G4780" s="78">
        <v>45488</v>
      </c>
      <c r="H4780" s="78">
        <v>45689</v>
      </c>
      <c r="I4780" s="69">
        <v>3016807.91</v>
      </c>
      <c r="J4780" s="70">
        <v>15</v>
      </c>
      <c r="K4780" s="71">
        <v>0.98</v>
      </c>
      <c r="L4780" s="70">
        <v>0</v>
      </c>
      <c r="M4780" s="71">
        <v>0.65200000000000002</v>
      </c>
      <c r="N4780" s="72"/>
      <c r="O4780" s="73">
        <f>MIN(1,MAX(0,(1/(1+EXP(-(Assumptions!$B$5 + Assumptions!$B$6*$N4780))))*Assumptions!$B$3))</f>
        <v>3.9165722796764356E-2</v>
      </c>
      <c r="P4780" s="73">
        <f>VLOOKUP($F4780,Assumptions!$A$23:$B$27,2,FALSE)*Assumptions!$B$4</f>
        <v>0.7</v>
      </c>
      <c r="Q4780" s="74">
        <f t="shared" si="148"/>
        <v>82708.823633902226</v>
      </c>
      <c r="R4780" s="75" t="str">
        <f>IF($O4780&lt;Assumptions!$B$17,"A",IF($O4780&lt;Assumptions!$B$18,"B",IF($O4780&lt;Assumptions!$B$19,"C",IF($O4780&lt;Assumptions!$B$20,"D","E"))))</f>
        <v>B</v>
      </c>
      <c r="S4780" s="75">
        <f t="shared" si="149"/>
        <v>0</v>
      </c>
    </row>
    <row r="4781" spans="1:19" ht="17.399999999999999" x14ac:dyDescent="0.3">
      <c r="A4781" s="39" t="s">
        <v>862</v>
      </c>
      <c r="B4781" s="39" t="s">
        <v>91</v>
      </c>
      <c r="C4781" s="39" t="s">
        <v>135</v>
      </c>
      <c r="D4781" s="39" t="s">
        <v>48</v>
      </c>
      <c r="E4781" s="70" t="s">
        <v>49</v>
      </c>
      <c r="F4781" s="70" t="s">
        <v>40</v>
      </c>
      <c r="G4781" s="78">
        <v>45488</v>
      </c>
      <c r="H4781" s="78">
        <v>45717</v>
      </c>
      <c r="I4781" s="69">
        <v>2933768.96</v>
      </c>
      <c r="J4781" s="70">
        <v>0</v>
      </c>
      <c r="K4781" s="71">
        <v>0.96199999999999997</v>
      </c>
      <c r="L4781" s="70">
        <v>0</v>
      </c>
      <c r="M4781" s="71">
        <v>0.65200000000000002</v>
      </c>
      <c r="N4781" s="72"/>
      <c r="O4781" s="73">
        <f>MIN(1,MAX(0,(1/(1+EXP(-(Assumptions!$B$5 + Assumptions!$B$6*$N4781))))*Assumptions!$B$3))</f>
        <v>3.9165722796764356E-2</v>
      </c>
      <c r="P4781" s="73">
        <f>VLOOKUP($F4781,Assumptions!$A$23:$B$27,2,FALSE)*Assumptions!$B$4</f>
        <v>0.7</v>
      </c>
      <c r="Q4781" s="74">
        <f t="shared" si="148"/>
        <v>80432.227285978151</v>
      </c>
      <c r="R4781" s="75" t="str">
        <f>IF($O4781&lt;Assumptions!$B$17,"A",IF($O4781&lt;Assumptions!$B$18,"B",IF($O4781&lt;Assumptions!$B$19,"C",IF($O4781&lt;Assumptions!$B$20,"D","E"))))</f>
        <v>B</v>
      </c>
      <c r="S4781" s="75">
        <f t="shared" si="149"/>
        <v>0</v>
      </c>
    </row>
    <row r="4782" spans="1:19" ht="17.399999999999999" x14ac:dyDescent="0.3">
      <c r="A4782" s="39" t="s">
        <v>862</v>
      </c>
      <c r="B4782" s="39" t="s">
        <v>91</v>
      </c>
      <c r="C4782" s="39" t="s">
        <v>135</v>
      </c>
      <c r="D4782" s="39" t="s">
        <v>48</v>
      </c>
      <c r="E4782" s="70" t="s">
        <v>49</v>
      </c>
      <c r="F4782" s="70" t="s">
        <v>40</v>
      </c>
      <c r="G4782" s="78">
        <v>45488</v>
      </c>
      <c r="H4782" s="78">
        <v>45748</v>
      </c>
      <c r="I4782" s="69">
        <v>2842793.15</v>
      </c>
      <c r="J4782" s="70">
        <v>95</v>
      </c>
      <c r="K4782" s="71">
        <v>0.29399999999999998</v>
      </c>
      <c r="L4782" s="70">
        <v>0</v>
      </c>
      <c r="M4782" s="71">
        <v>0.65200000000000002</v>
      </c>
      <c r="N4782" s="72"/>
      <c r="O4782" s="73">
        <f>MIN(1,MAX(0,(1/(1+EXP(-(Assumptions!$B$5 + Assumptions!$B$6*$N4782))))*Assumptions!$B$3))</f>
        <v>3.9165722796764356E-2</v>
      </c>
      <c r="P4782" s="73">
        <f>VLOOKUP($F4782,Assumptions!$A$23:$B$27,2,FALSE)*Assumptions!$B$4</f>
        <v>0.7</v>
      </c>
      <c r="Q4782" s="74">
        <f t="shared" si="148"/>
        <v>77938.033937008382</v>
      </c>
      <c r="R4782" s="75" t="str">
        <f>IF($O4782&lt;Assumptions!$B$17,"A",IF($O4782&lt;Assumptions!$B$18,"B",IF($O4782&lt;Assumptions!$B$19,"C",IF($O4782&lt;Assumptions!$B$20,"D","E"))))</f>
        <v>B</v>
      </c>
      <c r="S4782" s="75">
        <f t="shared" si="149"/>
        <v>0</v>
      </c>
    </row>
    <row r="4783" spans="1:19" ht="17.399999999999999" x14ac:dyDescent="0.3">
      <c r="A4783" s="39" t="s">
        <v>862</v>
      </c>
      <c r="B4783" s="39" t="s">
        <v>91</v>
      </c>
      <c r="C4783" s="39" t="s">
        <v>135</v>
      </c>
      <c r="D4783" s="39" t="s">
        <v>48</v>
      </c>
      <c r="E4783" s="70" t="s">
        <v>49</v>
      </c>
      <c r="F4783" s="70" t="s">
        <v>40</v>
      </c>
      <c r="G4783" s="78">
        <v>45488</v>
      </c>
      <c r="H4783" s="78">
        <v>45778</v>
      </c>
      <c r="I4783" s="69">
        <v>2751686.25</v>
      </c>
      <c r="J4783" s="70">
        <v>0</v>
      </c>
      <c r="K4783" s="71">
        <v>0.97699999999999998</v>
      </c>
      <c r="L4783" s="70">
        <v>0</v>
      </c>
      <c r="M4783" s="71">
        <v>0.65200000000000002</v>
      </c>
      <c r="N4783" s="72"/>
      <c r="O4783" s="73">
        <f>MIN(1,MAX(0,(1/(1+EXP(-(Assumptions!$B$5 + Assumptions!$B$6*$N4783))))*Assumptions!$B$3))</f>
        <v>3.9165722796764356E-2</v>
      </c>
      <c r="P4783" s="73">
        <f>VLOOKUP($F4783,Assumptions!$A$23:$B$27,2,FALSE)*Assumptions!$B$4</f>
        <v>0.7</v>
      </c>
      <c r="Q4783" s="74">
        <f t="shared" si="148"/>
        <v>75440.246623817613</v>
      </c>
      <c r="R4783" s="75" t="str">
        <f>IF($O4783&lt;Assumptions!$B$17,"A",IF($O4783&lt;Assumptions!$B$18,"B",IF($O4783&lt;Assumptions!$B$19,"C",IF($O4783&lt;Assumptions!$B$20,"D","E"))))</f>
        <v>B</v>
      </c>
      <c r="S4783" s="75">
        <f t="shared" si="149"/>
        <v>0</v>
      </c>
    </row>
    <row r="4784" spans="1:19" ht="17.399999999999999" x14ac:dyDescent="0.3">
      <c r="A4784" s="39" t="s">
        <v>862</v>
      </c>
      <c r="B4784" s="39" t="s">
        <v>91</v>
      </c>
      <c r="C4784" s="39" t="s">
        <v>135</v>
      </c>
      <c r="D4784" s="39" t="s">
        <v>48</v>
      </c>
      <c r="E4784" s="70" t="s">
        <v>49</v>
      </c>
      <c r="F4784" s="70" t="s">
        <v>40</v>
      </c>
      <c r="G4784" s="78">
        <v>45488</v>
      </c>
      <c r="H4784" s="78">
        <v>45809</v>
      </c>
      <c r="I4784" s="69">
        <v>2668029.23</v>
      </c>
      <c r="J4784" s="70">
        <v>35</v>
      </c>
      <c r="K4784" s="71">
        <v>0.77500000000000002</v>
      </c>
      <c r="L4784" s="70">
        <v>0</v>
      </c>
      <c r="M4784" s="71">
        <v>0.65200000000000002</v>
      </c>
      <c r="N4784" s="72"/>
      <c r="O4784" s="73">
        <f>MIN(1,MAX(0,(1/(1+EXP(-(Assumptions!$B$5 + Assumptions!$B$6*$N4784))))*Assumptions!$B$3))</f>
        <v>3.9165722796764356E-2</v>
      </c>
      <c r="P4784" s="73">
        <f>VLOOKUP($F4784,Assumptions!$A$23:$B$27,2,FALSE)*Assumptions!$B$4</f>
        <v>0.7</v>
      </c>
      <c r="Q4784" s="74">
        <f t="shared" si="148"/>
        <v>73146.705265091252</v>
      </c>
      <c r="R4784" s="75" t="str">
        <f>IF($O4784&lt;Assumptions!$B$17,"A",IF($O4784&lt;Assumptions!$B$18,"B",IF($O4784&lt;Assumptions!$B$19,"C",IF($O4784&lt;Assumptions!$B$20,"D","E"))))</f>
        <v>B</v>
      </c>
      <c r="S4784" s="75">
        <f t="shared" si="149"/>
        <v>0</v>
      </c>
    </row>
    <row r="4785" spans="1:19" ht="17.399999999999999" x14ac:dyDescent="0.3">
      <c r="A4785" s="39" t="s">
        <v>862</v>
      </c>
      <c r="B4785" s="39" t="s">
        <v>91</v>
      </c>
      <c r="C4785" s="39" t="s">
        <v>135</v>
      </c>
      <c r="D4785" s="39" t="s">
        <v>48</v>
      </c>
      <c r="E4785" s="70" t="s">
        <v>49</v>
      </c>
      <c r="F4785" s="70" t="s">
        <v>40</v>
      </c>
      <c r="G4785" s="78">
        <v>45488</v>
      </c>
      <c r="H4785" s="78">
        <v>45839</v>
      </c>
      <c r="I4785" s="69">
        <v>2589117.41</v>
      </c>
      <c r="J4785" s="70">
        <v>0</v>
      </c>
      <c r="K4785" s="71">
        <v>1.054</v>
      </c>
      <c r="L4785" s="70">
        <v>0</v>
      </c>
      <c r="M4785" s="71">
        <v>0.65200000000000002</v>
      </c>
      <c r="N4785" s="72"/>
      <c r="O4785" s="73">
        <f>MIN(1,MAX(0,(1/(1+EXP(-(Assumptions!$B$5 + Assumptions!$B$6*$N4785))))*Assumptions!$B$3))</f>
        <v>3.9165722796764356E-2</v>
      </c>
      <c r="P4785" s="73">
        <f>VLOOKUP($F4785,Assumptions!$A$23:$B$27,2,FALSE)*Assumptions!$B$4</f>
        <v>0.7</v>
      </c>
      <c r="Q4785" s="74">
        <f t="shared" si="148"/>
        <v>70983.258337835534</v>
      </c>
      <c r="R4785" s="75" t="str">
        <f>IF($O4785&lt;Assumptions!$B$17,"A",IF($O4785&lt;Assumptions!$B$18,"B",IF($O4785&lt;Assumptions!$B$19,"C",IF($O4785&lt;Assumptions!$B$20,"D","E"))))</f>
        <v>B</v>
      </c>
      <c r="S4785" s="75">
        <f t="shared" si="149"/>
        <v>0</v>
      </c>
    </row>
    <row r="4786" spans="1:19" ht="17.399999999999999" x14ac:dyDescent="0.3">
      <c r="A4786" s="39" t="s">
        <v>862</v>
      </c>
      <c r="B4786" s="39" t="s">
        <v>91</v>
      </c>
      <c r="C4786" s="39" t="s">
        <v>135</v>
      </c>
      <c r="D4786" s="39" t="s">
        <v>48</v>
      </c>
      <c r="E4786" s="70" t="s">
        <v>49</v>
      </c>
      <c r="F4786" s="70" t="s">
        <v>40</v>
      </c>
      <c r="G4786" s="78">
        <v>45488</v>
      </c>
      <c r="H4786" s="78">
        <v>45870</v>
      </c>
      <c r="I4786" s="69">
        <v>2503785.84</v>
      </c>
      <c r="J4786" s="70">
        <v>65</v>
      </c>
      <c r="K4786" s="71">
        <v>0.88</v>
      </c>
      <c r="L4786" s="70">
        <v>0</v>
      </c>
      <c r="M4786" s="71">
        <v>0.65200000000000002</v>
      </c>
      <c r="N4786" s="72"/>
      <c r="O4786" s="73">
        <f>MIN(1,MAX(0,(1/(1+EXP(-(Assumptions!$B$5 + Assumptions!$B$6*$N4786))))*Assumptions!$B$3))</f>
        <v>3.9165722796764356E-2</v>
      </c>
      <c r="P4786" s="73">
        <f>VLOOKUP($F4786,Assumptions!$A$23:$B$27,2,FALSE)*Assumptions!$B$4</f>
        <v>0.7</v>
      </c>
      <c r="Q4786" s="74">
        <f t="shared" si="148"/>
        <v>68643.80750633264</v>
      </c>
      <c r="R4786" s="75" t="str">
        <f>IF($O4786&lt;Assumptions!$B$17,"A",IF($O4786&lt;Assumptions!$B$18,"B",IF($O4786&lt;Assumptions!$B$19,"C",IF($O4786&lt;Assumptions!$B$20,"D","E"))))</f>
        <v>B</v>
      </c>
      <c r="S4786" s="75">
        <f t="shared" si="149"/>
        <v>0</v>
      </c>
    </row>
    <row r="4787" spans="1:19" ht="17.399999999999999" x14ac:dyDescent="0.3">
      <c r="A4787" s="39" t="s">
        <v>862</v>
      </c>
      <c r="B4787" s="39" t="s">
        <v>91</v>
      </c>
      <c r="C4787" s="39" t="s">
        <v>135</v>
      </c>
      <c r="D4787" s="39" t="s">
        <v>48</v>
      </c>
      <c r="E4787" s="70" t="s">
        <v>49</v>
      </c>
      <c r="F4787" s="70" t="s">
        <v>40</v>
      </c>
      <c r="G4787" s="78">
        <v>45488</v>
      </c>
      <c r="H4787" s="78">
        <v>45901</v>
      </c>
      <c r="I4787" s="69">
        <v>2424834.14</v>
      </c>
      <c r="J4787" s="70">
        <v>0</v>
      </c>
      <c r="K4787" s="71">
        <v>1.0049999999999999</v>
      </c>
      <c r="L4787" s="70">
        <v>0</v>
      </c>
      <c r="M4787" s="71">
        <v>0.65200000000000002</v>
      </c>
      <c r="N4787" s="72"/>
      <c r="O4787" s="73">
        <f>MIN(1,MAX(0,(1/(1+EXP(-(Assumptions!$B$5 + Assumptions!$B$6*$N4787))))*Assumptions!$B$3))</f>
        <v>3.9165722796764356E-2</v>
      </c>
      <c r="P4787" s="73">
        <f>VLOOKUP($F4787,Assumptions!$A$23:$B$27,2,FALSE)*Assumptions!$B$4</f>
        <v>0.7</v>
      </c>
      <c r="Q4787" s="74">
        <f t="shared" si="148"/>
        <v>66479.267228759345</v>
      </c>
      <c r="R4787" s="75" t="str">
        <f>IF($O4787&lt;Assumptions!$B$17,"A",IF($O4787&lt;Assumptions!$B$18,"B",IF($O4787&lt;Assumptions!$B$19,"C",IF($O4787&lt;Assumptions!$B$20,"D","E"))))</f>
        <v>B</v>
      </c>
      <c r="S4787" s="75">
        <f t="shared" si="149"/>
        <v>0</v>
      </c>
    </row>
    <row r="4788" spans="1:19" ht="17.399999999999999" x14ac:dyDescent="0.3">
      <c r="A4788" s="39" t="s">
        <v>862</v>
      </c>
      <c r="B4788" s="39" t="s">
        <v>91</v>
      </c>
      <c r="C4788" s="39" t="s">
        <v>135</v>
      </c>
      <c r="D4788" s="39" t="s">
        <v>48</v>
      </c>
      <c r="E4788" s="70" t="s">
        <v>49</v>
      </c>
      <c r="F4788" s="70" t="s">
        <v>40</v>
      </c>
      <c r="G4788" s="78">
        <v>45488</v>
      </c>
      <c r="H4788" s="78">
        <v>45931</v>
      </c>
      <c r="I4788" s="69">
        <v>2346662.31</v>
      </c>
      <c r="J4788" s="70">
        <v>15</v>
      </c>
      <c r="K4788" s="71">
        <v>1.115</v>
      </c>
      <c r="L4788" s="70">
        <v>0</v>
      </c>
      <c r="M4788" s="71">
        <v>0.65200000000000002</v>
      </c>
      <c r="N4788" s="72"/>
      <c r="O4788" s="73">
        <f>MIN(1,MAX(0,(1/(1+EXP(-(Assumptions!$B$5 + Assumptions!$B$6*$N4788))))*Assumptions!$B$3))</f>
        <v>3.9165722796764356E-2</v>
      </c>
      <c r="P4788" s="73">
        <f>VLOOKUP($F4788,Assumptions!$A$23:$B$27,2,FALSE)*Assumptions!$B$4</f>
        <v>0.7</v>
      </c>
      <c r="Q4788" s="74">
        <f t="shared" si="148"/>
        <v>64336.107871752298</v>
      </c>
      <c r="R4788" s="75" t="str">
        <f>IF($O4788&lt;Assumptions!$B$17,"A",IF($O4788&lt;Assumptions!$B$18,"B",IF($O4788&lt;Assumptions!$B$19,"C",IF($O4788&lt;Assumptions!$B$20,"D","E"))))</f>
        <v>B</v>
      </c>
      <c r="S4788" s="75">
        <f t="shared" si="149"/>
        <v>0</v>
      </c>
    </row>
    <row r="4789" spans="1:19" ht="17.399999999999999" x14ac:dyDescent="0.3">
      <c r="A4789" s="39" t="s">
        <v>862</v>
      </c>
      <c r="B4789" s="39" t="s">
        <v>91</v>
      </c>
      <c r="C4789" s="39" t="s">
        <v>135</v>
      </c>
      <c r="D4789" s="39" t="s">
        <v>48</v>
      </c>
      <c r="E4789" s="70" t="s">
        <v>49</v>
      </c>
      <c r="F4789" s="70" t="s">
        <v>40</v>
      </c>
      <c r="G4789" s="78">
        <v>45488</v>
      </c>
      <c r="H4789" s="78">
        <v>45962</v>
      </c>
      <c r="I4789" s="69">
        <v>2282214.37</v>
      </c>
      <c r="J4789" s="70">
        <v>0</v>
      </c>
      <c r="K4789" s="71">
        <v>0.96899999999999997</v>
      </c>
      <c r="L4789" s="70">
        <v>0</v>
      </c>
      <c r="M4789" s="71">
        <v>0.65200000000000002</v>
      </c>
      <c r="N4789" s="72"/>
      <c r="O4789" s="73">
        <f>MIN(1,MAX(0,(1/(1+EXP(-(Assumptions!$B$5 + Assumptions!$B$6*$N4789))))*Assumptions!$B$3))</f>
        <v>3.9165722796764356E-2</v>
      </c>
      <c r="P4789" s="73">
        <f>VLOOKUP($F4789,Assumptions!$A$23:$B$27,2,FALSE)*Assumptions!$B$4</f>
        <v>0.7</v>
      </c>
      <c r="Q4789" s="74">
        <f t="shared" si="148"/>
        <v>62569.202764748537</v>
      </c>
      <c r="R4789" s="75" t="str">
        <f>IF($O4789&lt;Assumptions!$B$17,"A",IF($O4789&lt;Assumptions!$B$18,"B",IF($O4789&lt;Assumptions!$B$19,"C",IF($O4789&lt;Assumptions!$B$20,"D","E"))))</f>
        <v>B</v>
      </c>
      <c r="S4789" s="75">
        <f t="shared" si="149"/>
        <v>0</v>
      </c>
    </row>
    <row r="4790" spans="1:19" ht="17.399999999999999" x14ac:dyDescent="0.3">
      <c r="A4790" s="39" t="s">
        <v>862</v>
      </c>
      <c r="B4790" s="39" t="s">
        <v>91</v>
      </c>
      <c r="C4790" s="39" t="s">
        <v>135</v>
      </c>
      <c r="D4790" s="39" t="s">
        <v>48</v>
      </c>
      <c r="E4790" s="70" t="s">
        <v>49</v>
      </c>
      <c r="F4790" s="70" t="s">
        <v>40</v>
      </c>
      <c r="G4790" s="78">
        <v>45488</v>
      </c>
      <c r="H4790" s="78">
        <v>45992</v>
      </c>
      <c r="I4790" s="69">
        <v>2216170.83</v>
      </c>
      <c r="J4790" s="70">
        <v>0</v>
      </c>
      <c r="K4790" s="71">
        <v>1.1080000000000001</v>
      </c>
      <c r="L4790" s="70">
        <v>0</v>
      </c>
      <c r="M4790" s="71">
        <v>0.65200000000000002</v>
      </c>
      <c r="N4790" s="72"/>
      <c r="O4790" s="73">
        <f>MIN(1,MAX(0,(1/(1+EXP(-(Assumptions!$B$5 + Assumptions!$B$6*$N4790))))*Assumptions!$B$3))</f>
        <v>3.9165722796764356E-2</v>
      </c>
      <c r="P4790" s="73">
        <f>VLOOKUP($F4790,Assumptions!$A$23:$B$27,2,FALSE)*Assumptions!$B$4</f>
        <v>0.7</v>
      </c>
      <c r="Q4790" s="74">
        <f t="shared" si="148"/>
        <v>60758.552678638625</v>
      </c>
      <c r="R4790" s="75" t="str">
        <f>IF($O4790&lt;Assumptions!$B$17,"A",IF($O4790&lt;Assumptions!$B$18,"B",IF($O4790&lt;Assumptions!$B$19,"C",IF($O4790&lt;Assumptions!$B$20,"D","E"))))</f>
        <v>B</v>
      </c>
      <c r="S4790" s="75">
        <f t="shared" si="149"/>
        <v>0</v>
      </c>
    </row>
    <row r="4791" spans="1:19" ht="17.399999999999999" x14ac:dyDescent="0.3">
      <c r="A4791" s="39" t="s">
        <v>863</v>
      </c>
      <c r="B4791" s="39" t="s">
        <v>52</v>
      </c>
      <c r="C4791" s="39" t="s">
        <v>22</v>
      </c>
      <c r="D4791" s="39" t="s">
        <v>26</v>
      </c>
      <c r="E4791" s="70" t="s">
        <v>39</v>
      </c>
      <c r="F4791" s="70" t="s">
        <v>36</v>
      </c>
      <c r="G4791" s="78">
        <v>44602</v>
      </c>
      <c r="H4791" s="78">
        <v>45658</v>
      </c>
      <c r="I4791" s="69">
        <v>2317037.46</v>
      </c>
      <c r="J4791" s="70">
        <v>0</v>
      </c>
      <c r="K4791" s="71">
        <v>0.96699999999999997</v>
      </c>
      <c r="L4791" s="70">
        <v>0</v>
      </c>
      <c r="M4791" s="71">
        <v>0.93</v>
      </c>
      <c r="N4791" s="72"/>
      <c r="O4791" s="73">
        <f>MIN(1,MAX(0,(1/(1+EXP(-(Assumptions!$B$5 + Assumptions!$B$6*$N4791))))*Assumptions!$B$3))</f>
        <v>3.9165722796764356E-2</v>
      </c>
      <c r="P4791" s="73">
        <f>VLOOKUP($F4791,Assumptions!$A$23:$B$27,2,FALSE)*Assumptions!$B$4</f>
        <v>0.55000000000000004</v>
      </c>
      <c r="Q4791" s="74">
        <f t="shared" si="148"/>
        <v>49911.645777443438</v>
      </c>
      <c r="R4791" s="75" t="str">
        <f>IF($O4791&lt;Assumptions!$B$17,"A",IF($O4791&lt;Assumptions!$B$18,"B",IF($O4791&lt;Assumptions!$B$19,"C",IF($O4791&lt;Assumptions!$B$20,"D","E"))))</f>
        <v>B</v>
      </c>
      <c r="S4791" s="75">
        <f t="shared" si="149"/>
        <v>0</v>
      </c>
    </row>
    <row r="4792" spans="1:19" ht="17.399999999999999" x14ac:dyDescent="0.3">
      <c r="A4792" s="39" t="s">
        <v>863</v>
      </c>
      <c r="B4792" s="39" t="s">
        <v>52</v>
      </c>
      <c r="C4792" s="39" t="s">
        <v>22</v>
      </c>
      <c r="D4792" s="39" t="s">
        <v>26</v>
      </c>
      <c r="E4792" s="70" t="s">
        <v>39</v>
      </c>
      <c r="F4792" s="70" t="s">
        <v>36</v>
      </c>
      <c r="G4792" s="78">
        <v>44602</v>
      </c>
      <c r="H4792" s="78">
        <v>45689</v>
      </c>
      <c r="I4792" s="69">
        <v>2275656.41</v>
      </c>
      <c r="J4792" s="70">
        <v>0</v>
      </c>
      <c r="K4792" s="71">
        <v>0.97899999999999998</v>
      </c>
      <c r="L4792" s="70">
        <v>0</v>
      </c>
      <c r="M4792" s="71">
        <v>0.93</v>
      </c>
      <c r="N4792" s="72"/>
      <c r="O4792" s="73">
        <f>MIN(1,MAX(0,(1/(1+EXP(-(Assumptions!$B$5 + Assumptions!$B$6*$N4792))))*Assumptions!$B$3))</f>
        <v>3.9165722796764356E-2</v>
      </c>
      <c r="P4792" s="73">
        <f>VLOOKUP($F4792,Assumptions!$A$23:$B$27,2,FALSE)*Assumptions!$B$4</f>
        <v>0.55000000000000004</v>
      </c>
      <c r="Q4792" s="74">
        <f t="shared" si="148"/>
        <v>49020.250474106972</v>
      </c>
      <c r="R4792" s="75" t="str">
        <f>IF($O4792&lt;Assumptions!$B$17,"A",IF($O4792&lt;Assumptions!$B$18,"B",IF($O4792&lt;Assumptions!$B$19,"C",IF($O4792&lt;Assumptions!$B$20,"D","E"))))</f>
        <v>B</v>
      </c>
      <c r="S4792" s="75">
        <f t="shared" si="149"/>
        <v>0</v>
      </c>
    </row>
    <row r="4793" spans="1:19" ht="17.399999999999999" x14ac:dyDescent="0.3">
      <c r="A4793" s="39" t="s">
        <v>863</v>
      </c>
      <c r="B4793" s="39" t="s">
        <v>52</v>
      </c>
      <c r="C4793" s="39" t="s">
        <v>22</v>
      </c>
      <c r="D4793" s="39" t="s">
        <v>26</v>
      </c>
      <c r="E4793" s="70" t="s">
        <v>39</v>
      </c>
      <c r="F4793" s="70" t="s">
        <v>36</v>
      </c>
      <c r="G4793" s="78">
        <v>44602</v>
      </c>
      <c r="H4793" s="78">
        <v>45717</v>
      </c>
      <c r="I4793" s="69">
        <v>2228334.37</v>
      </c>
      <c r="J4793" s="70">
        <v>0</v>
      </c>
      <c r="K4793" s="71">
        <v>1.016</v>
      </c>
      <c r="L4793" s="70">
        <v>0</v>
      </c>
      <c r="M4793" s="71">
        <v>0.93</v>
      </c>
      <c r="N4793" s="72"/>
      <c r="O4793" s="73">
        <f>MIN(1,MAX(0,(1/(1+EXP(-(Assumptions!$B$5 + Assumptions!$B$6*$N4793))))*Assumptions!$B$3))</f>
        <v>3.9165722796764356E-2</v>
      </c>
      <c r="P4793" s="73">
        <f>VLOOKUP($F4793,Assumptions!$A$23:$B$27,2,FALSE)*Assumptions!$B$4</f>
        <v>0.55000000000000004</v>
      </c>
      <c r="Q4793" s="74">
        <f t="shared" si="148"/>
        <v>48000.879428657405</v>
      </c>
      <c r="R4793" s="75" t="str">
        <f>IF($O4793&lt;Assumptions!$B$17,"A",IF($O4793&lt;Assumptions!$B$18,"B",IF($O4793&lt;Assumptions!$B$19,"C",IF($O4793&lt;Assumptions!$B$20,"D","E"))))</f>
        <v>B</v>
      </c>
      <c r="S4793" s="75">
        <f t="shared" si="149"/>
        <v>0</v>
      </c>
    </row>
    <row r="4794" spans="1:19" ht="17.399999999999999" x14ac:dyDescent="0.3">
      <c r="A4794" s="39" t="s">
        <v>863</v>
      </c>
      <c r="B4794" s="39" t="s">
        <v>52</v>
      </c>
      <c r="C4794" s="39" t="s">
        <v>22</v>
      </c>
      <c r="D4794" s="39" t="s">
        <v>26</v>
      </c>
      <c r="E4794" s="70" t="s">
        <v>39</v>
      </c>
      <c r="F4794" s="70" t="s">
        <v>36</v>
      </c>
      <c r="G4794" s="78">
        <v>44602</v>
      </c>
      <c r="H4794" s="78">
        <v>45748</v>
      </c>
      <c r="I4794" s="69">
        <v>2196542.67</v>
      </c>
      <c r="J4794" s="70">
        <v>35</v>
      </c>
      <c r="K4794" s="71">
        <v>0.66</v>
      </c>
      <c r="L4794" s="70">
        <v>0</v>
      </c>
      <c r="M4794" s="71">
        <v>0.93</v>
      </c>
      <c r="N4794" s="72"/>
      <c r="O4794" s="73">
        <f>MIN(1,MAX(0,(1/(1+EXP(-(Assumptions!$B$5 + Assumptions!$B$6*$N4794))))*Assumptions!$B$3))</f>
        <v>3.9165722796764356E-2</v>
      </c>
      <c r="P4794" s="73">
        <f>VLOOKUP($F4794,Assumptions!$A$23:$B$27,2,FALSE)*Assumptions!$B$4</f>
        <v>0.55000000000000004</v>
      </c>
      <c r="Q4794" s="74">
        <f t="shared" si="148"/>
        <v>47316.049728466554</v>
      </c>
      <c r="R4794" s="75" t="str">
        <f>IF($O4794&lt;Assumptions!$B$17,"A",IF($O4794&lt;Assumptions!$B$18,"B",IF($O4794&lt;Assumptions!$B$19,"C",IF($O4794&lt;Assumptions!$B$20,"D","E"))))</f>
        <v>B</v>
      </c>
      <c r="S4794" s="75">
        <f t="shared" si="149"/>
        <v>0</v>
      </c>
    </row>
    <row r="4795" spans="1:19" ht="17.399999999999999" x14ac:dyDescent="0.3">
      <c r="A4795" s="39" t="s">
        <v>863</v>
      </c>
      <c r="B4795" s="39" t="s">
        <v>52</v>
      </c>
      <c r="C4795" s="39" t="s">
        <v>22</v>
      </c>
      <c r="D4795" s="39" t="s">
        <v>26</v>
      </c>
      <c r="E4795" s="70" t="s">
        <v>39</v>
      </c>
      <c r="F4795" s="70" t="s">
        <v>36</v>
      </c>
      <c r="G4795" s="78">
        <v>44602</v>
      </c>
      <c r="H4795" s="78">
        <v>45778</v>
      </c>
      <c r="I4795" s="69">
        <v>2160486.19</v>
      </c>
      <c r="J4795" s="70">
        <v>0</v>
      </c>
      <c r="K4795" s="71">
        <v>1.0449999999999999</v>
      </c>
      <c r="L4795" s="70">
        <v>0</v>
      </c>
      <c r="M4795" s="71">
        <v>0.93</v>
      </c>
      <c r="N4795" s="72"/>
      <c r="O4795" s="73">
        <f>MIN(1,MAX(0,(1/(1+EXP(-(Assumptions!$B$5 + Assumptions!$B$6*$N4795))))*Assumptions!$B$3))</f>
        <v>3.9165722796764356E-2</v>
      </c>
      <c r="P4795" s="73">
        <f>VLOOKUP($F4795,Assumptions!$A$23:$B$27,2,FALSE)*Assumptions!$B$4</f>
        <v>0.55000000000000004</v>
      </c>
      <c r="Q4795" s="74">
        <f t="shared" si="148"/>
        <v>46539.351773077658</v>
      </c>
      <c r="R4795" s="75" t="str">
        <f>IF($O4795&lt;Assumptions!$B$17,"A",IF($O4795&lt;Assumptions!$B$18,"B",IF($O4795&lt;Assumptions!$B$19,"C",IF($O4795&lt;Assumptions!$B$20,"D","E"))))</f>
        <v>B</v>
      </c>
      <c r="S4795" s="75">
        <f t="shared" si="149"/>
        <v>0</v>
      </c>
    </row>
    <row r="4796" spans="1:19" ht="17.399999999999999" x14ac:dyDescent="0.3">
      <c r="A4796" s="39" t="s">
        <v>863</v>
      </c>
      <c r="B4796" s="39" t="s">
        <v>52</v>
      </c>
      <c r="C4796" s="39" t="s">
        <v>22</v>
      </c>
      <c r="D4796" s="39" t="s">
        <v>26</v>
      </c>
      <c r="E4796" s="70" t="s">
        <v>39</v>
      </c>
      <c r="F4796" s="70" t="s">
        <v>36</v>
      </c>
      <c r="G4796" s="78">
        <v>44602</v>
      </c>
      <c r="H4796" s="78">
        <v>45809</v>
      </c>
      <c r="I4796" s="69">
        <v>2125822.9300000002</v>
      </c>
      <c r="J4796" s="70">
        <v>0</v>
      </c>
      <c r="K4796" s="71">
        <v>1.133</v>
      </c>
      <c r="L4796" s="70">
        <v>0</v>
      </c>
      <c r="M4796" s="71">
        <v>0.93</v>
      </c>
      <c r="N4796" s="72"/>
      <c r="O4796" s="73">
        <f>MIN(1,MAX(0,(1/(1+EXP(-(Assumptions!$B$5 + Assumptions!$B$6*$N4796))))*Assumptions!$B$3))</f>
        <v>3.9165722796764356E-2</v>
      </c>
      <c r="P4796" s="73">
        <f>VLOOKUP($F4796,Assumptions!$A$23:$B$27,2,FALSE)*Assumptions!$B$4</f>
        <v>0.55000000000000004</v>
      </c>
      <c r="Q4796" s="74">
        <f t="shared" si="148"/>
        <v>45792.665375261975</v>
      </c>
      <c r="R4796" s="75" t="str">
        <f>IF($O4796&lt;Assumptions!$B$17,"A",IF($O4796&lt;Assumptions!$B$18,"B",IF($O4796&lt;Assumptions!$B$19,"C",IF($O4796&lt;Assumptions!$B$20,"D","E"))))</f>
        <v>B</v>
      </c>
      <c r="S4796" s="75">
        <f t="shared" si="149"/>
        <v>0</v>
      </c>
    </row>
    <row r="4797" spans="1:19" ht="17.399999999999999" x14ac:dyDescent="0.3">
      <c r="A4797" s="39" t="s">
        <v>863</v>
      </c>
      <c r="B4797" s="39" t="s">
        <v>52</v>
      </c>
      <c r="C4797" s="39" t="s">
        <v>22</v>
      </c>
      <c r="D4797" s="39" t="s">
        <v>26</v>
      </c>
      <c r="E4797" s="70" t="s">
        <v>39</v>
      </c>
      <c r="F4797" s="70" t="s">
        <v>36</v>
      </c>
      <c r="G4797" s="78">
        <v>44602</v>
      </c>
      <c r="H4797" s="78">
        <v>45839</v>
      </c>
      <c r="I4797" s="69">
        <v>2093121.52</v>
      </c>
      <c r="J4797" s="70">
        <v>0</v>
      </c>
      <c r="K4797" s="71">
        <v>0.95899999999999996</v>
      </c>
      <c r="L4797" s="70">
        <v>0</v>
      </c>
      <c r="M4797" s="71">
        <v>0.93</v>
      </c>
      <c r="N4797" s="72"/>
      <c r="O4797" s="73">
        <f>MIN(1,MAX(0,(1/(1+EXP(-(Assumptions!$B$5 + Assumptions!$B$6*$N4797))))*Assumptions!$B$3))</f>
        <v>3.9165722796764356E-2</v>
      </c>
      <c r="P4797" s="73">
        <f>VLOOKUP($F4797,Assumptions!$A$23:$B$27,2,FALSE)*Assumptions!$B$4</f>
        <v>0.55000000000000004</v>
      </c>
      <c r="Q4797" s="74">
        <f t="shared" si="148"/>
        <v>45088.239477744137</v>
      </c>
      <c r="R4797" s="75" t="str">
        <f>IF($O4797&lt;Assumptions!$B$17,"A",IF($O4797&lt;Assumptions!$B$18,"B",IF($O4797&lt;Assumptions!$B$19,"C",IF($O4797&lt;Assumptions!$B$20,"D","E"))))</f>
        <v>B</v>
      </c>
      <c r="S4797" s="75">
        <f t="shared" si="149"/>
        <v>0</v>
      </c>
    </row>
    <row r="4798" spans="1:19" ht="17.399999999999999" x14ac:dyDescent="0.3">
      <c r="A4798" s="39" t="s">
        <v>863</v>
      </c>
      <c r="B4798" s="39" t="s">
        <v>52</v>
      </c>
      <c r="C4798" s="39" t="s">
        <v>22</v>
      </c>
      <c r="D4798" s="39" t="s">
        <v>26</v>
      </c>
      <c r="E4798" s="70" t="s">
        <v>39</v>
      </c>
      <c r="F4798" s="70" t="s">
        <v>36</v>
      </c>
      <c r="G4798" s="78">
        <v>44602</v>
      </c>
      <c r="H4798" s="78">
        <v>45870</v>
      </c>
      <c r="I4798" s="69">
        <v>2056621.26</v>
      </c>
      <c r="J4798" s="70">
        <v>0</v>
      </c>
      <c r="K4798" s="71">
        <v>1.006</v>
      </c>
      <c r="L4798" s="70">
        <v>0</v>
      </c>
      <c r="M4798" s="71">
        <v>0.93</v>
      </c>
      <c r="N4798" s="72"/>
      <c r="O4798" s="73">
        <f>MIN(1,MAX(0,(1/(1+EXP(-(Assumptions!$B$5 + Assumptions!$B$6*$N4798))))*Assumptions!$B$3))</f>
        <v>3.9165722796764356E-2</v>
      </c>
      <c r="P4798" s="73">
        <f>VLOOKUP($F4798,Assumptions!$A$23:$B$27,2,FALSE)*Assumptions!$B$4</f>
        <v>0.55000000000000004</v>
      </c>
      <c r="Q4798" s="74">
        <f t="shared" si="148"/>
        <v>44301.981991900735</v>
      </c>
      <c r="R4798" s="75" t="str">
        <f>IF($O4798&lt;Assumptions!$B$17,"A",IF($O4798&lt;Assumptions!$B$18,"B",IF($O4798&lt;Assumptions!$B$19,"C",IF($O4798&lt;Assumptions!$B$20,"D","E"))))</f>
        <v>B</v>
      </c>
      <c r="S4798" s="75">
        <f t="shared" si="149"/>
        <v>0</v>
      </c>
    </row>
    <row r="4799" spans="1:19" ht="17.399999999999999" x14ac:dyDescent="0.3">
      <c r="A4799" s="39" t="s">
        <v>863</v>
      </c>
      <c r="B4799" s="39" t="s">
        <v>52</v>
      </c>
      <c r="C4799" s="39" t="s">
        <v>22</v>
      </c>
      <c r="D4799" s="39" t="s">
        <v>26</v>
      </c>
      <c r="E4799" s="70" t="s">
        <v>39</v>
      </c>
      <c r="F4799" s="70" t="s">
        <v>36</v>
      </c>
      <c r="G4799" s="78">
        <v>44602</v>
      </c>
      <c r="H4799" s="78">
        <v>45901</v>
      </c>
      <c r="I4799" s="69">
        <v>2027576</v>
      </c>
      <c r="J4799" s="70">
        <v>0</v>
      </c>
      <c r="K4799" s="71">
        <v>1.0880000000000001</v>
      </c>
      <c r="L4799" s="70">
        <v>0</v>
      </c>
      <c r="M4799" s="71">
        <v>0.93</v>
      </c>
      <c r="N4799" s="72"/>
      <c r="O4799" s="73">
        <f>MIN(1,MAX(0,(1/(1+EXP(-(Assumptions!$B$5 + Assumptions!$B$6*$N4799))))*Assumptions!$B$3))</f>
        <v>3.9165722796764356E-2</v>
      </c>
      <c r="P4799" s="73">
        <f>VLOOKUP($F4799,Assumptions!$A$23:$B$27,2,FALSE)*Assumptions!$B$4</f>
        <v>0.55000000000000004</v>
      </c>
      <c r="Q4799" s="74">
        <f t="shared" si="148"/>
        <v>43676.313760954756</v>
      </c>
      <c r="R4799" s="75" t="str">
        <f>IF($O4799&lt;Assumptions!$B$17,"A",IF($O4799&lt;Assumptions!$B$18,"B",IF($O4799&lt;Assumptions!$B$19,"C",IF($O4799&lt;Assumptions!$B$20,"D","E"))))</f>
        <v>B</v>
      </c>
      <c r="S4799" s="75">
        <f t="shared" si="149"/>
        <v>0</v>
      </c>
    </row>
    <row r="4800" spans="1:19" ht="17.399999999999999" x14ac:dyDescent="0.3">
      <c r="A4800" s="39" t="s">
        <v>863</v>
      </c>
      <c r="B4800" s="39" t="s">
        <v>52</v>
      </c>
      <c r="C4800" s="39" t="s">
        <v>22</v>
      </c>
      <c r="D4800" s="39" t="s">
        <v>26</v>
      </c>
      <c r="E4800" s="70" t="s">
        <v>39</v>
      </c>
      <c r="F4800" s="70" t="s">
        <v>36</v>
      </c>
      <c r="G4800" s="78">
        <v>44602</v>
      </c>
      <c r="H4800" s="78">
        <v>45931</v>
      </c>
      <c r="I4800" s="69">
        <v>1985815.85</v>
      </c>
      <c r="J4800" s="70">
        <v>0</v>
      </c>
      <c r="K4800" s="71">
        <v>1.0649999999999999</v>
      </c>
      <c r="L4800" s="70">
        <v>0</v>
      </c>
      <c r="M4800" s="71">
        <v>0.93</v>
      </c>
      <c r="N4800" s="72"/>
      <c r="O4800" s="73">
        <f>MIN(1,MAX(0,(1/(1+EXP(-(Assumptions!$B$5 + Assumptions!$B$6*$N4800))))*Assumptions!$B$3))</f>
        <v>3.9165722796764356E-2</v>
      </c>
      <c r="P4800" s="73">
        <f>VLOOKUP($F4800,Assumptions!$A$23:$B$27,2,FALSE)*Assumptions!$B$4</f>
        <v>0.55000000000000004</v>
      </c>
      <c r="Q4800" s="74">
        <f t="shared" si="148"/>
        <v>42776.752208586549</v>
      </c>
      <c r="R4800" s="75" t="str">
        <f>IF($O4800&lt;Assumptions!$B$17,"A",IF($O4800&lt;Assumptions!$B$18,"B",IF($O4800&lt;Assumptions!$B$19,"C",IF($O4800&lt;Assumptions!$B$20,"D","E"))))</f>
        <v>B</v>
      </c>
      <c r="S4800" s="75">
        <f t="shared" si="149"/>
        <v>0</v>
      </c>
    </row>
    <row r="4801" spans="1:19" ht="17.399999999999999" x14ac:dyDescent="0.3">
      <c r="A4801" s="39" t="s">
        <v>863</v>
      </c>
      <c r="B4801" s="39" t="s">
        <v>52</v>
      </c>
      <c r="C4801" s="39" t="s">
        <v>22</v>
      </c>
      <c r="D4801" s="39" t="s">
        <v>26</v>
      </c>
      <c r="E4801" s="70" t="s">
        <v>39</v>
      </c>
      <c r="F4801" s="70" t="s">
        <v>36</v>
      </c>
      <c r="G4801" s="78">
        <v>44602</v>
      </c>
      <c r="H4801" s="78">
        <v>45962</v>
      </c>
      <c r="I4801" s="69">
        <v>1948893.01</v>
      </c>
      <c r="J4801" s="70">
        <v>0</v>
      </c>
      <c r="K4801" s="71">
        <v>1.028</v>
      </c>
      <c r="L4801" s="70">
        <v>0</v>
      </c>
      <c r="M4801" s="71">
        <v>0.93</v>
      </c>
      <c r="N4801" s="72"/>
      <c r="O4801" s="73">
        <f>MIN(1,MAX(0,(1/(1+EXP(-(Assumptions!$B$5 + Assumptions!$B$6*$N4801))))*Assumptions!$B$3))</f>
        <v>3.9165722796764356E-2</v>
      </c>
      <c r="P4801" s="73">
        <f>VLOOKUP($F4801,Assumptions!$A$23:$B$27,2,FALSE)*Assumptions!$B$4</f>
        <v>0.55000000000000004</v>
      </c>
      <c r="Q4801" s="74">
        <f t="shared" ref="Q4801:Q4864" si="150">$I4801*$O4801*$P4801</f>
        <v>41981.391864616438</v>
      </c>
      <c r="R4801" s="75" t="str">
        <f>IF($O4801&lt;Assumptions!$B$17,"A",IF($O4801&lt;Assumptions!$B$18,"B",IF($O4801&lt;Assumptions!$B$19,"C",IF($O4801&lt;Assumptions!$B$20,"D","E"))))</f>
        <v>B</v>
      </c>
      <c r="S4801" s="75">
        <f t="shared" ref="S4801:S4864" si="151">--($J4801&gt;=180)</f>
        <v>0</v>
      </c>
    </row>
    <row r="4802" spans="1:19" ht="17.399999999999999" x14ac:dyDescent="0.3">
      <c r="A4802" s="39" t="s">
        <v>863</v>
      </c>
      <c r="B4802" s="39" t="s">
        <v>52</v>
      </c>
      <c r="C4802" s="39" t="s">
        <v>22</v>
      </c>
      <c r="D4802" s="39" t="s">
        <v>26</v>
      </c>
      <c r="E4802" s="70" t="s">
        <v>39</v>
      </c>
      <c r="F4802" s="70" t="s">
        <v>36</v>
      </c>
      <c r="G4802" s="78">
        <v>44602</v>
      </c>
      <c r="H4802" s="78">
        <v>45992</v>
      </c>
      <c r="I4802" s="69">
        <v>1910076.9</v>
      </c>
      <c r="J4802" s="70">
        <v>0</v>
      </c>
      <c r="K4802" s="71">
        <v>1.1240000000000001</v>
      </c>
      <c r="L4802" s="70">
        <v>0</v>
      </c>
      <c r="M4802" s="71">
        <v>0.93</v>
      </c>
      <c r="N4802" s="72"/>
      <c r="O4802" s="73">
        <f>MIN(1,MAX(0,(1/(1+EXP(-(Assumptions!$B$5 + Assumptions!$B$6*$N4802))))*Assumptions!$B$3))</f>
        <v>3.9165722796764356E-2</v>
      </c>
      <c r="P4802" s="73">
        <f>VLOOKUP($F4802,Assumptions!$A$23:$B$27,2,FALSE)*Assumptions!$B$4</f>
        <v>0.55000000000000004</v>
      </c>
      <c r="Q4802" s="74">
        <f t="shared" si="150"/>
        <v>41145.248312246644</v>
      </c>
      <c r="R4802" s="75" t="str">
        <f>IF($O4802&lt;Assumptions!$B$17,"A",IF($O4802&lt;Assumptions!$B$18,"B",IF($O4802&lt;Assumptions!$B$19,"C",IF($O4802&lt;Assumptions!$B$20,"D","E"))))</f>
        <v>B</v>
      </c>
      <c r="S4802" s="75">
        <f t="shared" si="151"/>
        <v>0</v>
      </c>
    </row>
    <row r="4803" spans="1:19" ht="17.399999999999999" x14ac:dyDescent="0.3">
      <c r="A4803" s="39" t="s">
        <v>865</v>
      </c>
      <c r="B4803" s="39" t="s">
        <v>71</v>
      </c>
      <c r="C4803" s="39" t="s">
        <v>135</v>
      </c>
      <c r="D4803" s="39" t="s">
        <v>38</v>
      </c>
      <c r="E4803" s="70" t="s">
        <v>43</v>
      </c>
      <c r="F4803" s="70" t="s">
        <v>32</v>
      </c>
      <c r="G4803" s="78">
        <v>43878</v>
      </c>
      <c r="H4803" s="78">
        <v>45658</v>
      </c>
      <c r="I4803" s="69">
        <v>727682.46</v>
      </c>
      <c r="J4803" s="70">
        <v>0</v>
      </c>
      <c r="K4803" s="71">
        <v>1.0960000000000001</v>
      </c>
      <c r="L4803" s="70">
        <v>0</v>
      </c>
      <c r="M4803" s="71">
        <v>0.90300000000000002</v>
      </c>
      <c r="N4803" s="72"/>
      <c r="O4803" s="73">
        <f>MIN(1,MAX(0,(1/(1+EXP(-(Assumptions!$B$5 + Assumptions!$B$6*$N4803))))*Assumptions!$B$3))</f>
        <v>3.9165722796764356E-2</v>
      </c>
      <c r="P4803" s="73">
        <f>VLOOKUP($F4803,Assumptions!$A$23:$B$27,2,FALSE)*Assumptions!$B$4</f>
        <v>0.5</v>
      </c>
      <c r="Q4803" s="74">
        <f t="shared" si="150"/>
        <v>14250.104756213783</v>
      </c>
      <c r="R4803" s="75" t="str">
        <f>IF($O4803&lt;Assumptions!$B$17,"A",IF($O4803&lt;Assumptions!$B$18,"B",IF($O4803&lt;Assumptions!$B$19,"C",IF($O4803&lt;Assumptions!$B$20,"D","E"))))</f>
        <v>B</v>
      </c>
      <c r="S4803" s="75">
        <f t="shared" si="151"/>
        <v>0</v>
      </c>
    </row>
    <row r="4804" spans="1:19" ht="17.399999999999999" x14ac:dyDescent="0.3">
      <c r="A4804" s="39" t="s">
        <v>865</v>
      </c>
      <c r="B4804" s="39" t="s">
        <v>71</v>
      </c>
      <c r="C4804" s="39" t="s">
        <v>135</v>
      </c>
      <c r="D4804" s="39" t="s">
        <v>38</v>
      </c>
      <c r="E4804" s="70" t="s">
        <v>43</v>
      </c>
      <c r="F4804" s="70" t="s">
        <v>32</v>
      </c>
      <c r="G4804" s="78">
        <v>43878</v>
      </c>
      <c r="H4804" s="78">
        <v>45689</v>
      </c>
      <c r="I4804" s="69">
        <v>707993.76</v>
      </c>
      <c r="J4804" s="70">
        <v>15</v>
      </c>
      <c r="K4804" s="71">
        <v>1</v>
      </c>
      <c r="L4804" s="70">
        <v>0</v>
      </c>
      <c r="M4804" s="71">
        <v>0.90300000000000002</v>
      </c>
      <c r="N4804" s="72"/>
      <c r="O4804" s="73">
        <f>MIN(1,MAX(0,(1/(1+EXP(-(Assumptions!$B$5 + Assumptions!$B$6*$N4804))))*Assumptions!$B$3))</f>
        <v>3.9165722796764356E-2</v>
      </c>
      <c r="P4804" s="73">
        <f>VLOOKUP($F4804,Assumptions!$A$23:$B$27,2,FALSE)*Assumptions!$B$4</f>
        <v>0.5</v>
      </c>
      <c r="Q4804" s="74">
        <f t="shared" si="150"/>
        <v>13864.543672999456</v>
      </c>
      <c r="R4804" s="75" t="str">
        <f>IF($O4804&lt;Assumptions!$B$17,"A",IF($O4804&lt;Assumptions!$B$18,"B",IF($O4804&lt;Assumptions!$B$19,"C",IF($O4804&lt;Assumptions!$B$20,"D","E"))))</f>
        <v>B</v>
      </c>
      <c r="S4804" s="75">
        <f t="shared" si="151"/>
        <v>0</v>
      </c>
    </row>
    <row r="4805" spans="1:19" ht="17.399999999999999" x14ac:dyDescent="0.3">
      <c r="A4805" s="39" t="s">
        <v>865</v>
      </c>
      <c r="B4805" s="39" t="s">
        <v>71</v>
      </c>
      <c r="C4805" s="39" t="s">
        <v>135</v>
      </c>
      <c r="D4805" s="39" t="s">
        <v>38</v>
      </c>
      <c r="E4805" s="70" t="s">
        <v>43</v>
      </c>
      <c r="F4805" s="70" t="s">
        <v>32</v>
      </c>
      <c r="G4805" s="78">
        <v>43878</v>
      </c>
      <c r="H4805" s="78">
        <v>45717</v>
      </c>
      <c r="I4805" s="69">
        <v>686330.22</v>
      </c>
      <c r="J4805" s="70">
        <v>0</v>
      </c>
      <c r="K4805" s="71">
        <v>1.048</v>
      </c>
      <c r="L4805" s="70">
        <v>0</v>
      </c>
      <c r="M4805" s="71">
        <v>0.90300000000000002</v>
      </c>
      <c r="N4805" s="72"/>
      <c r="O4805" s="73">
        <f>MIN(1,MAX(0,(1/(1+EXP(-(Assumptions!$B$5 + Assumptions!$B$6*$N4805))))*Assumptions!$B$3))</f>
        <v>3.9165722796764356E-2</v>
      </c>
      <c r="P4805" s="73">
        <f>VLOOKUP($F4805,Assumptions!$A$23:$B$27,2,FALSE)*Assumptions!$B$4</f>
        <v>0.5</v>
      </c>
      <c r="Q4805" s="74">
        <f t="shared" si="150"/>
        <v>13440.309571781147</v>
      </c>
      <c r="R4805" s="75" t="str">
        <f>IF($O4805&lt;Assumptions!$B$17,"A",IF($O4805&lt;Assumptions!$B$18,"B",IF($O4805&lt;Assumptions!$B$19,"C",IF($O4805&lt;Assumptions!$B$20,"D","E"))))</f>
        <v>B</v>
      </c>
      <c r="S4805" s="75">
        <f t="shared" si="151"/>
        <v>0</v>
      </c>
    </row>
    <row r="4806" spans="1:19" ht="17.399999999999999" x14ac:dyDescent="0.3">
      <c r="A4806" s="39" t="s">
        <v>865</v>
      </c>
      <c r="B4806" s="39" t="s">
        <v>71</v>
      </c>
      <c r="C4806" s="39" t="s">
        <v>135</v>
      </c>
      <c r="D4806" s="39" t="s">
        <v>38</v>
      </c>
      <c r="E4806" s="70" t="s">
        <v>43</v>
      </c>
      <c r="F4806" s="70" t="s">
        <v>32</v>
      </c>
      <c r="G4806" s="78">
        <v>43878</v>
      </c>
      <c r="H4806" s="78">
        <v>45748</v>
      </c>
      <c r="I4806" s="69">
        <v>666842.18999999994</v>
      </c>
      <c r="J4806" s="70">
        <v>0</v>
      </c>
      <c r="K4806" s="71">
        <v>1.0489999999999999</v>
      </c>
      <c r="L4806" s="70">
        <v>0</v>
      </c>
      <c r="M4806" s="71">
        <v>0.90300000000000002</v>
      </c>
      <c r="N4806" s="72"/>
      <c r="O4806" s="73">
        <f>MIN(1,MAX(0,(1/(1+EXP(-(Assumptions!$B$5 + Assumptions!$B$6*$N4806))))*Assumptions!$B$3))</f>
        <v>3.9165722796764356E-2</v>
      </c>
      <c r="P4806" s="73">
        <f>VLOOKUP($F4806,Assumptions!$A$23:$B$27,2,FALSE)*Assumptions!$B$4</f>
        <v>0.5</v>
      </c>
      <c r="Q4806" s="74">
        <f t="shared" si="150"/>
        <v>13058.678181363633</v>
      </c>
      <c r="R4806" s="75" t="str">
        <f>IF($O4806&lt;Assumptions!$B$17,"A",IF($O4806&lt;Assumptions!$B$18,"B",IF($O4806&lt;Assumptions!$B$19,"C",IF($O4806&lt;Assumptions!$B$20,"D","E"))))</f>
        <v>B</v>
      </c>
      <c r="S4806" s="75">
        <f t="shared" si="151"/>
        <v>0</v>
      </c>
    </row>
    <row r="4807" spans="1:19" ht="17.399999999999999" x14ac:dyDescent="0.3">
      <c r="A4807" s="39" t="s">
        <v>865</v>
      </c>
      <c r="B4807" s="39" t="s">
        <v>71</v>
      </c>
      <c r="C4807" s="39" t="s">
        <v>135</v>
      </c>
      <c r="D4807" s="39" t="s">
        <v>38</v>
      </c>
      <c r="E4807" s="70" t="s">
        <v>43</v>
      </c>
      <c r="F4807" s="70" t="s">
        <v>32</v>
      </c>
      <c r="G4807" s="78">
        <v>43878</v>
      </c>
      <c r="H4807" s="78">
        <v>45778</v>
      </c>
      <c r="I4807" s="69">
        <v>647755.79</v>
      </c>
      <c r="J4807" s="70">
        <v>0</v>
      </c>
      <c r="K4807" s="71">
        <v>0.99199999999999999</v>
      </c>
      <c r="L4807" s="70">
        <v>0</v>
      </c>
      <c r="M4807" s="71">
        <v>0.90300000000000002</v>
      </c>
      <c r="N4807" s="72"/>
      <c r="O4807" s="73">
        <f>MIN(1,MAX(0,(1/(1+EXP(-(Assumptions!$B$5 + Assumptions!$B$6*$N4807))))*Assumptions!$B$3))</f>
        <v>3.9165722796764356E-2</v>
      </c>
      <c r="P4807" s="73">
        <f>VLOOKUP($F4807,Assumptions!$A$23:$B$27,2,FALSE)*Assumptions!$B$4</f>
        <v>0.5</v>
      </c>
      <c r="Q4807" s="74">
        <f t="shared" si="150"/>
        <v>12684.911855569553</v>
      </c>
      <c r="R4807" s="75" t="str">
        <f>IF($O4807&lt;Assumptions!$B$17,"A",IF($O4807&lt;Assumptions!$B$18,"B",IF($O4807&lt;Assumptions!$B$19,"C",IF($O4807&lt;Assumptions!$B$20,"D","E"))))</f>
        <v>B</v>
      </c>
      <c r="S4807" s="75">
        <f t="shared" si="151"/>
        <v>0</v>
      </c>
    </row>
    <row r="4808" spans="1:19" ht="17.399999999999999" x14ac:dyDescent="0.3">
      <c r="A4808" s="39" t="s">
        <v>865</v>
      </c>
      <c r="B4808" s="39" t="s">
        <v>71</v>
      </c>
      <c r="C4808" s="39" t="s">
        <v>135</v>
      </c>
      <c r="D4808" s="39" t="s">
        <v>38</v>
      </c>
      <c r="E4808" s="70" t="s">
        <v>43</v>
      </c>
      <c r="F4808" s="70" t="s">
        <v>32</v>
      </c>
      <c r="G4808" s="78">
        <v>43878</v>
      </c>
      <c r="H4808" s="78">
        <v>45809</v>
      </c>
      <c r="I4808" s="69">
        <v>628431.30000000005</v>
      </c>
      <c r="J4808" s="70">
        <v>0</v>
      </c>
      <c r="K4808" s="71">
        <v>1.0860000000000001</v>
      </c>
      <c r="L4808" s="70">
        <v>0</v>
      </c>
      <c r="M4808" s="71">
        <v>0.90300000000000002</v>
      </c>
      <c r="N4808" s="72"/>
      <c r="O4808" s="73">
        <f>MIN(1,MAX(0,(1/(1+EXP(-(Assumptions!$B$5 + Assumptions!$B$6*$N4808))))*Assumptions!$B$3))</f>
        <v>3.9165722796764356E-2</v>
      </c>
      <c r="P4808" s="73">
        <f>VLOOKUP($F4808,Assumptions!$A$23:$B$27,2,FALSE)*Assumptions!$B$4</f>
        <v>0.5</v>
      </c>
      <c r="Q4808" s="74">
        <f t="shared" si="150"/>
        <v>12306.483046305131</v>
      </c>
      <c r="R4808" s="75" t="str">
        <f>IF($O4808&lt;Assumptions!$B$17,"A",IF($O4808&lt;Assumptions!$B$18,"B",IF($O4808&lt;Assumptions!$B$19,"C",IF($O4808&lt;Assumptions!$B$20,"D","E"))))</f>
        <v>B</v>
      </c>
      <c r="S4808" s="75">
        <f t="shared" si="151"/>
        <v>0</v>
      </c>
    </row>
    <row r="4809" spans="1:19" ht="17.399999999999999" x14ac:dyDescent="0.3">
      <c r="A4809" s="39" t="s">
        <v>865</v>
      </c>
      <c r="B4809" s="39" t="s">
        <v>71</v>
      </c>
      <c r="C4809" s="39" t="s">
        <v>135</v>
      </c>
      <c r="D4809" s="39" t="s">
        <v>38</v>
      </c>
      <c r="E4809" s="70" t="s">
        <v>43</v>
      </c>
      <c r="F4809" s="70" t="s">
        <v>32</v>
      </c>
      <c r="G4809" s="78">
        <v>43878</v>
      </c>
      <c r="H4809" s="78">
        <v>45839</v>
      </c>
      <c r="I4809" s="69">
        <v>611627.5</v>
      </c>
      <c r="J4809" s="70">
        <v>0</v>
      </c>
      <c r="K4809" s="71">
        <v>0.997</v>
      </c>
      <c r="L4809" s="70">
        <v>0</v>
      </c>
      <c r="M4809" s="71">
        <v>0.90300000000000002</v>
      </c>
      <c r="N4809" s="72"/>
      <c r="O4809" s="73">
        <f>MIN(1,MAX(0,(1/(1+EXP(-(Assumptions!$B$5 + Assumptions!$B$6*$N4809))))*Assumptions!$B$3))</f>
        <v>3.9165722796764356E-2</v>
      </c>
      <c r="P4809" s="73">
        <f>VLOOKUP($F4809,Assumptions!$A$23:$B$27,2,FALSE)*Assumptions!$B$4</f>
        <v>0.5</v>
      </c>
      <c r="Q4809" s="74">
        <f t="shared" si="150"/>
        <v>11977.416559938996</v>
      </c>
      <c r="R4809" s="75" t="str">
        <f>IF($O4809&lt;Assumptions!$B$17,"A",IF($O4809&lt;Assumptions!$B$18,"B",IF($O4809&lt;Assumptions!$B$19,"C",IF($O4809&lt;Assumptions!$B$20,"D","E"))))</f>
        <v>B</v>
      </c>
      <c r="S4809" s="75">
        <f t="shared" si="151"/>
        <v>0</v>
      </c>
    </row>
    <row r="4810" spans="1:19" ht="17.399999999999999" x14ac:dyDescent="0.3">
      <c r="A4810" s="39" t="s">
        <v>865</v>
      </c>
      <c r="B4810" s="39" t="s">
        <v>71</v>
      </c>
      <c r="C4810" s="39" t="s">
        <v>135</v>
      </c>
      <c r="D4810" s="39" t="s">
        <v>38</v>
      </c>
      <c r="E4810" s="70" t="s">
        <v>43</v>
      </c>
      <c r="F4810" s="70" t="s">
        <v>32</v>
      </c>
      <c r="G4810" s="78">
        <v>43878</v>
      </c>
      <c r="H4810" s="78">
        <v>45870</v>
      </c>
      <c r="I4810" s="69">
        <v>594974.25</v>
      </c>
      <c r="J4810" s="70">
        <v>0</v>
      </c>
      <c r="K4810" s="71">
        <v>0.96099999999999997</v>
      </c>
      <c r="L4810" s="70">
        <v>0</v>
      </c>
      <c r="M4810" s="71">
        <v>0.90300000000000002</v>
      </c>
      <c r="N4810" s="72"/>
      <c r="O4810" s="73">
        <f>MIN(1,MAX(0,(1/(1+EXP(-(Assumptions!$B$5 + Assumptions!$B$6*$N4810))))*Assumptions!$B$3))</f>
        <v>3.9165722796764356E-2</v>
      </c>
      <c r="P4810" s="73">
        <f>VLOOKUP($F4810,Assumptions!$A$23:$B$27,2,FALSE)*Assumptions!$B$4</f>
        <v>0.5</v>
      </c>
      <c r="Q4810" s="74">
        <f t="shared" si="150"/>
        <v>11651.298273356388</v>
      </c>
      <c r="R4810" s="75" t="str">
        <f>IF($O4810&lt;Assumptions!$B$17,"A",IF($O4810&lt;Assumptions!$B$18,"B",IF($O4810&lt;Assumptions!$B$19,"C",IF($O4810&lt;Assumptions!$B$20,"D","E"))))</f>
        <v>B</v>
      </c>
      <c r="S4810" s="75">
        <f t="shared" si="151"/>
        <v>0</v>
      </c>
    </row>
    <row r="4811" spans="1:19" ht="17.399999999999999" x14ac:dyDescent="0.3">
      <c r="A4811" s="39" t="s">
        <v>865</v>
      </c>
      <c r="B4811" s="39" t="s">
        <v>71</v>
      </c>
      <c r="C4811" s="39" t="s">
        <v>135</v>
      </c>
      <c r="D4811" s="39" t="s">
        <v>38</v>
      </c>
      <c r="E4811" s="70" t="s">
        <v>43</v>
      </c>
      <c r="F4811" s="70" t="s">
        <v>32</v>
      </c>
      <c r="G4811" s="78">
        <v>43878</v>
      </c>
      <c r="H4811" s="78">
        <v>45901</v>
      </c>
      <c r="I4811" s="69">
        <v>579431.75</v>
      </c>
      <c r="J4811" s="70">
        <v>0</v>
      </c>
      <c r="K4811" s="71">
        <v>1.022</v>
      </c>
      <c r="L4811" s="70">
        <v>0</v>
      </c>
      <c r="M4811" s="71">
        <v>0.90300000000000002</v>
      </c>
      <c r="N4811" s="72"/>
      <c r="O4811" s="73">
        <f>MIN(1,MAX(0,(1/(1+EXP(-(Assumptions!$B$5 + Assumptions!$B$6*$N4811))))*Assumptions!$B$3))</f>
        <v>3.9165722796764356E-2</v>
      </c>
      <c r="P4811" s="73">
        <f>VLOOKUP($F4811,Assumptions!$A$23:$B$27,2,FALSE)*Assumptions!$B$4</f>
        <v>0.5</v>
      </c>
      <c r="Q4811" s="74">
        <f t="shared" si="150"/>
        <v>11346.931650072032</v>
      </c>
      <c r="R4811" s="75" t="str">
        <f>IF($O4811&lt;Assumptions!$B$17,"A",IF($O4811&lt;Assumptions!$B$18,"B",IF($O4811&lt;Assumptions!$B$19,"C",IF($O4811&lt;Assumptions!$B$20,"D","E"))))</f>
        <v>B</v>
      </c>
      <c r="S4811" s="75">
        <f t="shared" si="151"/>
        <v>0</v>
      </c>
    </row>
    <row r="4812" spans="1:19" ht="17.399999999999999" x14ac:dyDescent="0.3">
      <c r="A4812" s="39" t="s">
        <v>865</v>
      </c>
      <c r="B4812" s="39" t="s">
        <v>71</v>
      </c>
      <c r="C4812" s="39" t="s">
        <v>135</v>
      </c>
      <c r="D4812" s="39" t="s">
        <v>38</v>
      </c>
      <c r="E4812" s="70" t="s">
        <v>43</v>
      </c>
      <c r="F4812" s="70" t="s">
        <v>32</v>
      </c>
      <c r="G4812" s="78">
        <v>43878</v>
      </c>
      <c r="H4812" s="78">
        <v>45931</v>
      </c>
      <c r="I4812" s="69">
        <v>562258.03</v>
      </c>
      <c r="J4812" s="70">
        <v>0</v>
      </c>
      <c r="K4812" s="71">
        <v>1.046</v>
      </c>
      <c r="L4812" s="70">
        <v>0</v>
      </c>
      <c r="M4812" s="71">
        <v>0.90300000000000002</v>
      </c>
      <c r="N4812" s="72"/>
      <c r="O4812" s="73">
        <f>MIN(1,MAX(0,(1/(1+EXP(-(Assumptions!$B$5 + Assumptions!$B$6*$N4812))))*Assumptions!$B$3))</f>
        <v>3.9165722796764356E-2</v>
      </c>
      <c r="P4812" s="73">
        <f>VLOOKUP($F4812,Assumptions!$A$23:$B$27,2,FALSE)*Assumptions!$B$4</f>
        <v>0.5</v>
      </c>
      <c r="Q4812" s="74">
        <f t="shared" si="150"/>
        <v>11010.621071617408</v>
      </c>
      <c r="R4812" s="75" t="str">
        <f>IF($O4812&lt;Assumptions!$B$17,"A",IF($O4812&lt;Assumptions!$B$18,"B",IF($O4812&lt;Assumptions!$B$19,"C",IF($O4812&lt;Assumptions!$B$20,"D","E"))))</f>
        <v>B</v>
      </c>
      <c r="S4812" s="75">
        <f t="shared" si="151"/>
        <v>0</v>
      </c>
    </row>
    <row r="4813" spans="1:19" ht="17.399999999999999" x14ac:dyDescent="0.3">
      <c r="A4813" s="39" t="s">
        <v>865</v>
      </c>
      <c r="B4813" s="39" t="s">
        <v>71</v>
      </c>
      <c r="C4813" s="39" t="s">
        <v>135</v>
      </c>
      <c r="D4813" s="39" t="s">
        <v>38</v>
      </c>
      <c r="E4813" s="70" t="s">
        <v>43</v>
      </c>
      <c r="F4813" s="70" t="s">
        <v>32</v>
      </c>
      <c r="G4813" s="78">
        <v>43878</v>
      </c>
      <c r="H4813" s="78">
        <v>45962</v>
      </c>
      <c r="I4813" s="69">
        <v>546826.06000000006</v>
      </c>
      <c r="J4813" s="70">
        <v>0</v>
      </c>
      <c r="K4813" s="71">
        <v>1.008</v>
      </c>
      <c r="L4813" s="70">
        <v>0</v>
      </c>
      <c r="M4813" s="71">
        <v>0.90300000000000002</v>
      </c>
      <c r="N4813" s="72"/>
      <c r="O4813" s="73">
        <f>MIN(1,MAX(0,(1/(1+EXP(-(Assumptions!$B$5 + Assumptions!$B$6*$N4813))))*Assumptions!$B$3))</f>
        <v>3.9165722796764356E-2</v>
      </c>
      <c r="P4813" s="73">
        <f>VLOOKUP($F4813,Assumptions!$A$23:$B$27,2,FALSE)*Assumptions!$B$4</f>
        <v>0.5</v>
      </c>
      <c r="Q4813" s="74">
        <f t="shared" si="150"/>
        <v>10708.418942003418</v>
      </c>
      <c r="R4813" s="75" t="str">
        <f>IF($O4813&lt;Assumptions!$B$17,"A",IF($O4813&lt;Assumptions!$B$18,"B",IF($O4813&lt;Assumptions!$B$19,"C",IF($O4813&lt;Assumptions!$B$20,"D","E"))))</f>
        <v>B</v>
      </c>
      <c r="S4813" s="75">
        <f t="shared" si="151"/>
        <v>0</v>
      </c>
    </row>
    <row r="4814" spans="1:19" ht="17.399999999999999" x14ac:dyDescent="0.3">
      <c r="A4814" s="39" t="s">
        <v>865</v>
      </c>
      <c r="B4814" s="39" t="s">
        <v>71</v>
      </c>
      <c r="C4814" s="39" t="s">
        <v>135</v>
      </c>
      <c r="D4814" s="39" t="s">
        <v>38</v>
      </c>
      <c r="E4814" s="70" t="s">
        <v>43</v>
      </c>
      <c r="F4814" s="70" t="s">
        <v>32</v>
      </c>
      <c r="G4814" s="78">
        <v>43878</v>
      </c>
      <c r="H4814" s="78">
        <v>45992</v>
      </c>
      <c r="I4814" s="69">
        <v>529549.01</v>
      </c>
      <c r="J4814" s="70">
        <v>0</v>
      </c>
      <c r="K4814" s="71">
        <v>1.1000000000000001</v>
      </c>
      <c r="L4814" s="70">
        <v>0</v>
      </c>
      <c r="M4814" s="71">
        <v>0.90300000000000002</v>
      </c>
      <c r="N4814" s="72"/>
      <c r="O4814" s="73">
        <f>MIN(1,MAX(0,(1/(1+EXP(-(Assumptions!$B$5 + Assumptions!$B$6*$N4814))))*Assumptions!$B$3))</f>
        <v>3.9165722796764356E-2</v>
      </c>
      <c r="P4814" s="73">
        <f>VLOOKUP($F4814,Assumptions!$A$23:$B$27,2,FALSE)*Assumptions!$B$4</f>
        <v>0.5</v>
      </c>
      <c r="Q4814" s="74">
        <f t="shared" si="150"/>
        <v>10370.084866480498</v>
      </c>
      <c r="R4814" s="75" t="str">
        <f>IF($O4814&lt;Assumptions!$B$17,"A",IF($O4814&lt;Assumptions!$B$18,"B",IF($O4814&lt;Assumptions!$B$19,"C",IF($O4814&lt;Assumptions!$B$20,"D","E"))))</f>
        <v>B</v>
      </c>
      <c r="S4814" s="75">
        <f t="shared" si="151"/>
        <v>0</v>
      </c>
    </row>
    <row r="4815" spans="1:19" ht="17.399999999999999" x14ac:dyDescent="0.3">
      <c r="A4815" s="39" t="s">
        <v>866</v>
      </c>
      <c r="B4815" s="39" t="s">
        <v>64</v>
      </c>
      <c r="C4815" s="39" t="s">
        <v>190</v>
      </c>
      <c r="D4815" s="39" t="s">
        <v>42</v>
      </c>
      <c r="E4815" s="70" t="s">
        <v>39</v>
      </c>
      <c r="F4815" s="70" t="s">
        <v>28</v>
      </c>
      <c r="G4815" s="78">
        <v>45272</v>
      </c>
      <c r="H4815" s="78">
        <v>45658</v>
      </c>
      <c r="I4815" s="69">
        <v>49528051.329999998</v>
      </c>
      <c r="J4815" s="70">
        <v>0</v>
      </c>
      <c r="K4815" s="71">
        <v>1.042</v>
      </c>
      <c r="L4815" s="70">
        <v>0</v>
      </c>
      <c r="M4815" s="71">
        <v>0.77500000000000002</v>
      </c>
      <c r="N4815" s="72"/>
      <c r="O4815" s="73">
        <f>MIN(1,MAX(0,(1/(1+EXP(-(Assumptions!$B$5 + Assumptions!$B$6*$N4815))))*Assumptions!$B$3))</f>
        <v>3.9165722796764356E-2</v>
      </c>
      <c r="P4815" s="73">
        <f>VLOOKUP($F4815,Assumptions!$A$23:$B$27,2,FALSE)*Assumptions!$B$4</f>
        <v>0.35</v>
      </c>
      <c r="Q4815" s="74">
        <f t="shared" si="150"/>
        <v>678930.67516914359</v>
      </c>
      <c r="R4815" s="75" t="str">
        <f>IF($O4815&lt;Assumptions!$B$17,"A",IF($O4815&lt;Assumptions!$B$18,"B",IF($O4815&lt;Assumptions!$B$19,"C",IF($O4815&lt;Assumptions!$B$20,"D","E"))))</f>
        <v>B</v>
      </c>
      <c r="S4815" s="75">
        <f t="shared" si="151"/>
        <v>0</v>
      </c>
    </row>
    <row r="4816" spans="1:19" ht="17.399999999999999" x14ac:dyDescent="0.3">
      <c r="A4816" s="39" t="s">
        <v>866</v>
      </c>
      <c r="B4816" s="39" t="s">
        <v>64</v>
      </c>
      <c r="C4816" s="39" t="s">
        <v>190</v>
      </c>
      <c r="D4816" s="39" t="s">
        <v>42</v>
      </c>
      <c r="E4816" s="70" t="s">
        <v>39</v>
      </c>
      <c r="F4816" s="70" t="s">
        <v>28</v>
      </c>
      <c r="G4816" s="78">
        <v>45272</v>
      </c>
      <c r="H4816" s="78">
        <v>45689</v>
      </c>
      <c r="I4816" s="69">
        <v>48614746.090000004</v>
      </c>
      <c r="J4816" s="70">
        <v>0</v>
      </c>
      <c r="K4816" s="71">
        <v>0.97199999999999998</v>
      </c>
      <c r="L4816" s="70">
        <v>0</v>
      </c>
      <c r="M4816" s="71">
        <v>0.77500000000000002</v>
      </c>
      <c r="N4816" s="72"/>
      <c r="O4816" s="73">
        <f>MIN(1,MAX(0,(1/(1+EXP(-(Assumptions!$B$5 + Assumptions!$B$6*$N4816))))*Assumptions!$B$3))</f>
        <v>3.9165722796764356E-2</v>
      </c>
      <c r="P4816" s="73">
        <f>VLOOKUP($F4816,Assumptions!$A$23:$B$27,2,FALSE)*Assumptions!$B$4</f>
        <v>0.35</v>
      </c>
      <c r="Q4816" s="74">
        <f t="shared" si="150"/>
        <v>666411.08421860833</v>
      </c>
      <c r="R4816" s="75" t="str">
        <f>IF($O4816&lt;Assumptions!$B$17,"A",IF($O4816&lt;Assumptions!$B$18,"B",IF($O4816&lt;Assumptions!$B$19,"C",IF($O4816&lt;Assumptions!$B$20,"D","E"))))</f>
        <v>B</v>
      </c>
      <c r="S4816" s="75">
        <f t="shared" si="151"/>
        <v>0</v>
      </c>
    </row>
    <row r="4817" spans="1:19" ht="17.399999999999999" x14ac:dyDescent="0.3">
      <c r="A4817" s="39" t="s">
        <v>866</v>
      </c>
      <c r="B4817" s="39" t="s">
        <v>64</v>
      </c>
      <c r="C4817" s="39" t="s">
        <v>190</v>
      </c>
      <c r="D4817" s="39" t="s">
        <v>42</v>
      </c>
      <c r="E4817" s="70" t="s">
        <v>39</v>
      </c>
      <c r="F4817" s="70" t="s">
        <v>28</v>
      </c>
      <c r="G4817" s="78">
        <v>45272</v>
      </c>
      <c r="H4817" s="78">
        <v>45717</v>
      </c>
      <c r="I4817" s="69">
        <v>47718858.350000001</v>
      </c>
      <c r="J4817" s="70">
        <v>0</v>
      </c>
      <c r="K4817" s="71">
        <v>1.077</v>
      </c>
      <c r="L4817" s="70">
        <v>0</v>
      </c>
      <c r="M4817" s="71">
        <v>0.77500000000000002</v>
      </c>
      <c r="N4817" s="72"/>
      <c r="O4817" s="73">
        <f>MIN(1,MAX(0,(1/(1+EXP(-(Assumptions!$B$5 + Assumptions!$B$6*$N4817))))*Assumptions!$B$3))</f>
        <v>3.9165722796764356E-2</v>
      </c>
      <c r="P4817" s="73">
        <f>VLOOKUP($F4817,Assumptions!$A$23:$B$27,2,FALSE)*Assumptions!$B$4</f>
        <v>0.35</v>
      </c>
      <c r="Q4817" s="74">
        <f t="shared" si="150"/>
        <v>654130.25240995747</v>
      </c>
      <c r="R4817" s="75" t="str">
        <f>IF($O4817&lt;Assumptions!$B$17,"A",IF($O4817&lt;Assumptions!$B$18,"B",IF($O4817&lt;Assumptions!$B$19,"C",IF($O4817&lt;Assumptions!$B$20,"D","E"))))</f>
        <v>B</v>
      </c>
      <c r="S4817" s="75">
        <f t="shared" si="151"/>
        <v>0</v>
      </c>
    </row>
    <row r="4818" spans="1:19" ht="17.399999999999999" x14ac:dyDescent="0.3">
      <c r="A4818" s="39" t="s">
        <v>866</v>
      </c>
      <c r="B4818" s="39" t="s">
        <v>64</v>
      </c>
      <c r="C4818" s="39" t="s">
        <v>190</v>
      </c>
      <c r="D4818" s="39" t="s">
        <v>42</v>
      </c>
      <c r="E4818" s="70" t="s">
        <v>39</v>
      </c>
      <c r="F4818" s="70" t="s">
        <v>28</v>
      </c>
      <c r="G4818" s="78">
        <v>45272</v>
      </c>
      <c r="H4818" s="78">
        <v>45748</v>
      </c>
      <c r="I4818" s="69">
        <v>46944795.380000003</v>
      </c>
      <c r="J4818" s="70">
        <v>0</v>
      </c>
      <c r="K4818" s="71">
        <v>1.1319999999999999</v>
      </c>
      <c r="L4818" s="70">
        <v>0</v>
      </c>
      <c r="M4818" s="71">
        <v>0.77500000000000002</v>
      </c>
      <c r="N4818" s="72"/>
      <c r="O4818" s="73">
        <f>MIN(1,MAX(0,(1/(1+EXP(-(Assumptions!$B$5 + Assumptions!$B$6*$N4818))))*Assumptions!$B$3))</f>
        <v>3.9165722796764356E-2</v>
      </c>
      <c r="P4818" s="73">
        <f>VLOOKUP($F4818,Assumptions!$A$23:$B$27,2,FALSE)*Assumptions!$B$4</f>
        <v>0.35</v>
      </c>
      <c r="Q4818" s="74">
        <f t="shared" si="150"/>
        <v>643519.3949113664</v>
      </c>
      <c r="R4818" s="75" t="str">
        <f>IF($O4818&lt;Assumptions!$B$17,"A",IF($O4818&lt;Assumptions!$B$18,"B",IF($O4818&lt;Assumptions!$B$19,"C",IF($O4818&lt;Assumptions!$B$20,"D","E"))))</f>
        <v>B</v>
      </c>
      <c r="S4818" s="75">
        <f t="shared" si="151"/>
        <v>0</v>
      </c>
    </row>
    <row r="4819" spans="1:19" ht="17.399999999999999" x14ac:dyDescent="0.3">
      <c r="A4819" s="39" t="s">
        <v>866</v>
      </c>
      <c r="B4819" s="39" t="s">
        <v>64</v>
      </c>
      <c r="C4819" s="39" t="s">
        <v>190</v>
      </c>
      <c r="D4819" s="39" t="s">
        <v>42</v>
      </c>
      <c r="E4819" s="70" t="s">
        <v>39</v>
      </c>
      <c r="F4819" s="70" t="s">
        <v>28</v>
      </c>
      <c r="G4819" s="78">
        <v>45272</v>
      </c>
      <c r="H4819" s="78">
        <v>45778</v>
      </c>
      <c r="I4819" s="69">
        <v>45979314.299999997</v>
      </c>
      <c r="J4819" s="70">
        <v>0</v>
      </c>
      <c r="K4819" s="71">
        <v>1.087</v>
      </c>
      <c r="L4819" s="70">
        <v>0</v>
      </c>
      <c r="M4819" s="71">
        <v>0.77500000000000002</v>
      </c>
      <c r="N4819" s="72"/>
      <c r="O4819" s="73">
        <f>MIN(1,MAX(0,(1/(1+EXP(-(Assumptions!$B$5 + Assumptions!$B$6*$N4819))))*Assumptions!$B$3))</f>
        <v>3.9165722796764356E-2</v>
      </c>
      <c r="P4819" s="73">
        <f>VLOOKUP($F4819,Assumptions!$A$23:$B$27,2,FALSE)*Assumptions!$B$4</f>
        <v>0.35</v>
      </c>
      <c r="Q4819" s="74">
        <f t="shared" si="150"/>
        <v>630284.57739068614</v>
      </c>
      <c r="R4819" s="75" t="str">
        <f>IF($O4819&lt;Assumptions!$B$17,"A",IF($O4819&lt;Assumptions!$B$18,"B",IF($O4819&lt;Assumptions!$B$19,"C",IF($O4819&lt;Assumptions!$B$20,"D","E"))))</f>
        <v>B</v>
      </c>
      <c r="S4819" s="75">
        <f t="shared" si="151"/>
        <v>0</v>
      </c>
    </row>
    <row r="4820" spans="1:19" ht="17.399999999999999" x14ac:dyDescent="0.3">
      <c r="A4820" s="39" t="s">
        <v>866</v>
      </c>
      <c r="B4820" s="39" t="s">
        <v>64</v>
      </c>
      <c r="C4820" s="39" t="s">
        <v>190</v>
      </c>
      <c r="D4820" s="39" t="s">
        <v>42</v>
      </c>
      <c r="E4820" s="70" t="s">
        <v>39</v>
      </c>
      <c r="F4820" s="70" t="s">
        <v>28</v>
      </c>
      <c r="G4820" s="78">
        <v>45272</v>
      </c>
      <c r="H4820" s="78">
        <v>45809</v>
      </c>
      <c r="I4820" s="69">
        <v>45091641.579999998</v>
      </c>
      <c r="J4820" s="70">
        <v>65</v>
      </c>
      <c r="K4820" s="71">
        <v>0.55800000000000005</v>
      </c>
      <c r="L4820" s="70">
        <v>0</v>
      </c>
      <c r="M4820" s="71">
        <v>0.77500000000000002</v>
      </c>
      <c r="N4820" s="72"/>
      <c r="O4820" s="73">
        <f>MIN(1,MAX(0,(1/(1+EXP(-(Assumptions!$B$5 + Assumptions!$B$6*$N4820))))*Assumptions!$B$3))</f>
        <v>3.9165722796764356E-2</v>
      </c>
      <c r="P4820" s="73">
        <f>VLOOKUP($F4820,Assumptions!$A$23:$B$27,2,FALSE)*Assumptions!$B$4</f>
        <v>0.35</v>
      </c>
      <c r="Q4820" s="74">
        <f t="shared" si="150"/>
        <v>618116.35710066673</v>
      </c>
      <c r="R4820" s="75" t="str">
        <f>IF($O4820&lt;Assumptions!$B$17,"A",IF($O4820&lt;Assumptions!$B$18,"B",IF($O4820&lt;Assumptions!$B$19,"C",IF($O4820&lt;Assumptions!$B$20,"D","E"))))</f>
        <v>B</v>
      </c>
      <c r="S4820" s="75">
        <f t="shared" si="151"/>
        <v>0</v>
      </c>
    </row>
    <row r="4821" spans="1:19" ht="17.399999999999999" x14ac:dyDescent="0.3">
      <c r="A4821" s="39" t="s">
        <v>866</v>
      </c>
      <c r="B4821" s="39" t="s">
        <v>64</v>
      </c>
      <c r="C4821" s="39" t="s">
        <v>190</v>
      </c>
      <c r="D4821" s="39" t="s">
        <v>42</v>
      </c>
      <c r="E4821" s="70" t="s">
        <v>39</v>
      </c>
      <c r="F4821" s="70" t="s">
        <v>28</v>
      </c>
      <c r="G4821" s="78">
        <v>45272</v>
      </c>
      <c r="H4821" s="78">
        <v>45839</v>
      </c>
      <c r="I4821" s="69">
        <v>44230403.369999997</v>
      </c>
      <c r="J4821" s="70">
        <v>15</v>
      </c>
      <c r="K4821" s="71">
        <v>1.016</v>
      </c>
      <c r="L4821" s="70">
        <v>0</v>
      </c>
      <c r="M4821" s="71">
        <v>0.77500000000000002</v>
      </c>
      <c r="N4821" s="72"/>
      <c r="O4821" s="73">
        <f>MIN(1,MAX(0,(1/(1+EXP(-(Assumptions!$B$5 + Assumptions!$B$6*$N4821))))*Assumptions!$B$3))</f>
        <v>3.9165722796764356E-2</v>
      </c>
      <c r="P4821" s="73">
        <f>VLOOKUP($F4821,Assumptions!$A$23:$B$27,2,FALSE)*Assumptions!$B$4</f>
        <v>0.35</v>
      </c>
      <c r="Q4821" s="74">
        <f t="shared" si="150"/>
        <v>606310.5011524721</v>
      </c>
      <c r="R4821" s="75" t="str">
        <f>IF($O4821&lt;Assumptions!$B$17,"A",IF($O4821&lt;Assumptions!$B$18,"B",IF($O4821&lt;Assumptions!$B$19,"C",IF($O4821&lt;Assumptions!$B$20,"D","E"))))</f>
        <v>B</v>
      </c>
      <c r="S4821" s="75">
        <f t="shared" si="151"/>
        <v>0</v>
      </c>
    </row>
    <row r="4822" spans="1:19" ht="17.399999999999999" x14ac:dyDescent="0.3">
      <c r="A4822" s="39" t="s">
        <v>866</v>
      </c>
      <c r="B4822" s="39" t="s">
        <v>64</v>
      </c>
      <c r="C4822" s="39" t="s">
        <v>190</v>
      </c>
      <c r="D4822" s="39" t="s">
        <v>42</v>
      </c>
      <c r="E4822" s="70" t="s">
        <v>39</v>
      </c>
      <c r="F4822" s="70" t="s">
        <v>28</v>
      </c>
      <c r="G4822" s="78">
        <v>45272</v>
      </c>
      <c r="H4822" s="78">
        <v>45870</v>
      </c>
      <c r="I4822" s="69">
        <v>43536069.32</v>
      </c>
      <c r="J4822" s="70">
        <v>0</v>
      </c>
      <c r="K4822" s="71">
        <v>1.077</v>
      </c>
      <c r="L4822" s="70">
        <v>0</v>
      </c>
      <c r="M4822" s="71">
        <v>0.77500000000000002</v>
      </c>
      <c r="N4822" s="72"/>
      <c r="O4822" s="73">
        <f>MIN(1,MAX(0,(1/(1+EXP(-(Assumptions!$B$5 + Assumptions!$B$6*$N4822))))*Assumptions!$B$3))</f>
        <v>3.9165722796764356E-2</v>
      </c>
      <c r="P4822" s="73">
        <f>VLOOKUP($F4822,Assumptions!$A$23:$B$27,2,FALSE)*Assumptions!$B$4</f>
        <v>0.35</v>
      </c>
      <c r="Q4822" s="74">
        <f t="shared" si="150"/>
        <v>596792.56792674295</v>
      </c>
      <c r="R4822" s="75" t="str">
        <f>IF($O4822&lt;Assumptions!$B$17,"A",IF($O4822&lt;Assumptions!$B$18,"B",IF($O4822&lt;Assumptions!$B$19,"C",IF($O4822&lt;Assumptions!$B$20,"D","E"))))</f>
        <v>B</v>
      </c>
      <c r="S4822" s="75">
        <f t="shared" si="151"/>
        <v>0</v>
      </c>
    </row>
    <row r="4823" spans="1:19" ht="17.399999999999999" x14ac:dyDescent="0.3">
      <c r="A4823" s="39" t="s">
        <v>866</v>
      </c>
      <c r="B4823" s="39" t="s">
        <v>64</v>
      </c>
      <c r="C4823" s="39" t="s">
        <v>190</v>
      </c>
      <c r="D4823" s="39" t="s">
        <v>42</v>
      </c>
      <c r="E4823" s="70" t="s">
        <v>39</v>
      </c>
      <c r="F4823" s="70" t="s">
        <v>28</v>
      </c>
      <c r="G4823" s="78">
        <v>45272</v>
      </c>
      <c r="H4823" s="78">
        <v>45901</v>
      </c>
      <c r="I4823" s="69">
        <v>42623305.359999999</v>
      </c>
      <c r="J4823" s="70">
        <v>0</v>
      </c>
      <c r="K4823" s="71">
        <v>0.96199999999999997</v>
      </c>
      <c r="L4823" s="70">
        <v>0</v>
      </c>
      <c r="M4823" s="71">
        <v>0.77500000000000002</v>
      </c>
      <c r="N4823" s="72"/>
      <c r="O4823" s="73">
        <f>MIN(1,MAX(0,(1/(1+EXP(-(Assumptions!$B$5 + Assumptions!$B$6*$N4823))))*Assumptions!$B$3))</f>
        <v>3.9165722796764356E-2</v>
      </c>
      <c r="P4823" s="73">
        <f>VLOOKUP($F4823,Assumptions!$A$23:$B$27,2,FALSE)*Assumptions!$B$4</f>
        <v>0.35</v>
      </c>
      <c r="Q4823" s="74">
        <f t="shared" si="150"/>
        <v>584280.39684406004</v>
      </c>
      <c r="R4823" s="75" t="str">
        <f>IF($O4823&lt;Assumptions!$B$17,"A",IF($O4823&lt;Assumptions!$B$18,"B",IF($O4823&lt;Assumptions!$B$19,"C",IF($O4823&lt;Assumptions!$B$20,"D","E"))))</f>
        <v>B</v>
      </c>
      <c r="S4823" s="75">
        <f t="shared" si="151"/>
        <v>0</v>
      </c>
    </row>
    <row r="4824" spans="1:19" ht="17.399999999999999" x14ac:dyDescent="0.3">
      <c r="A4824" s="39" t="s">
        <v>866</v>
      </c>
      <c r="B4824" s="39" t="s">
        <v>64</v>
      </c>
      <c r="C4824" s="39" t="s">
        <v>190</v>
      </c>
      <c r="D4824" s="39" t="s">
        <v>42</v>
      </c>
      <c r="E4824" s="70" t="s">
        <v>39</v>
      </c>
      <c r="F4824" s="70" t="s">
        <v>28</v>
      </c>
      <c r="G4824" s="78">
        <v>45272</v>
      </c>
      <c r="H4824" s="78">
        <v>45931</v>
      </c>
      <c r="I4824" s="69">
        <v>41821965.600000001</v>
      </c>
      <c r="J4824" s="70">
        <v>15</v>
      </c>
      <c r="K4824" s="71">
        <v>0.98299999999999998</v>
      </c>
      <c r="L4824" s="70">
        <v>0</v>
      </c>
      <c r="M4824" s="71">
        <v>0.77500000000000002</v>
      </c>
      <c r="N4824" s="72"/>
      <c r="O4824" s="73">
        <f>MIN(1,MAX(0,(1/(1+EXP(-(Assumptions!$B$5 + Assumptions!$B$6*$N4824))))*Assumptions!$B$3))</f>
        <v>3.9165722796764356E-2</v>
      </c>
      <c r="P4824" s="73">
        <f>VLOOKUP($F4824,Assumptions!$A$23:$B$27,2,FALSE)*Assumptions!$B$4</f>
        <v>0.35</v>
      </c>
      <c r="Q4824" s="74">
        <f t="shared" si="150"/>
        <v>573295.62902689516</v>
      </c>
      <c r="R4824" s="75" t="str">
        <f>IF($O4824&lt;Assumptions!$B$17,"A",IF($O4824&lt;Assumptions!$B$18,"B",IF($O4824&lt;Assumptions!$B$19,"C",IF($O4824&lt;Assumptions!$B$20,"D","E"))))</f>
        <v>B</v>
      </c>
      <c r="S4824" s="75">
        <f t="shared" si="151"/>
        <v>0</v>
      </c>
    </row>
    <row r="4825" spans="1:19" ht="17.399999999999999" x14ac:dyDescent="0.3">
      <c r="A4825" s="39" t="s">
        <v>866</v>
      </c>
      <c r="B4825" s="39" t="s">
        <v>64</v>
      </c>
      <c r="C4825" s="39" t="s">
        <v>190</v>
      </c>
      <c r="D4825" s="39" t="s">
        <v>42</v>
      </c>
      <c r="E4825" s="70" t="s">
        <v>39</v>
      </c>
      <c r="F4825" s="70" t="s">
        <v>28</v>
      </c>
      <c r="G4825" s="78">
        <v>45272</v>
      </c>
      <c r="H4825" s="78">
        <v>45962</v>
      </c>
      <c r="I4825" s="69">
        <v>41148118.75</v>
      </c>
      <c r="J4825" s="70">
        <v>0</v>
      </c>
      <c r="K4825" s="71">
        <v>1.097</v>
      </c>
      <c r="L4825" s="70">
        <v>0</v>
      </c>
      <c r="M4825" s="71">
        <v>0.77500000000000002</v>
      </c>
      <c r="N4825" s="72"/>
      <c r="O4825" s="73">
        <f>MIN(1,MAX(0,(1/(1+EXP(-(Assumptions!$B$5 + Assumptions!$B$6*$N4825))))*Assumptions!$B$3))</f>
        <v>3.9165722796764356E-2</v>
      </c>
      <c r="P4825" s="73">
        <f>VLOOKUP($F4825,Assumptions!$A$23:$B$27,2,FALSE)*Assumptions!$B$4</f>
        <v>0.35</v>
      </c>
      <c r="Q4825" s="74">
        <f t="shared" si="150"/>
        <v>564058.53439979453</v>
      </c>
      <c r="R4825" s="75" t="str">
        <f>IF($O4825&lt;Assumptions!$B$17,"A",IF($O4825&lt;Assumptions!$B$18,"B",IF($O4825&lt;Assumptions!$B$19,"C",IF($O4825&lt;Assumptions!$B$20,"D","E"))))</f>
        <v>B</v>
      </c>
      <c r="S4825" s="75">
        <f t="shared" si="151"/>
        <v>0</v>
      </c>
    </row>
    <row r="4826" spans="1:19" ht="17.399999999999999" x14ac:dyDescent="0.3">
      <c r="A4826" s="39" t="s">
        <v>866</v>
      </c>
      <c r="B4826" s="39" t="s">
        <v>64</v>
      </c>
      <c r="C4826" s="39" t="s">
        <v>190</v>
      </c>
      <c r="D4826" s="39" t="s">
        <v>42</v>
      </c>
      <c r="E4826" s="70" t="s">
        <v>39</v>
      </c>
      <c r="F4826" s="70" t="s">
        <v>28</v>
      </c>
      <c r="G4826" s="78">
        <v>45272</v>
      </c>
      <c r="H4826" s="78">
        <v>45992</v>
      </c>
      <c r="I4826" s="69">
        <v>40287385.109999999</v>
      </c>
      <c r="J4826" s="70">
        <v>15</v>
      </c>
      <c r="K4826" s="71">
        <v>1.0760000000000001</v>
      </c>
      <c r="L4826" s="70">
        <v>0</v>
      </c>
      <c r="M4826" s="71">
        <v>0.77500000000000002</v>
      </c>
      <c r="N4826" s="72"/>
      <c r="O4826" s="73">
        <f>MIN(1,MAX(0,(1/(1+EXP(-(Assumptions!$B$5 + Assumptions!$B$6*$N4826))))*Assumptions!$B$3))</f>
        <v>3.9165722796764356E-2</v>
      </c>
      <c r="P4826" s="73">
        <f>VLOOKUP($F4826,Assumptions!$A$23:$B$27,2,FALSE)*Assumptions!$B$4</f>
        <v>0.35</v>
      </c>
      <c r="Q4826" s="74">
        <f t="shared" si="150"/>
        <v>552259.59509866312</v>
      </c>
      <c r="R4826" s="75" t="str">
        <f>IF($O4826&lt;Assumptions!$B$17,"A",IF($O4826&lt;Assumptions!$B$18,"B",IF($O4826&lt;Assumptions!$B$19,"C",IF($O4826&lt;Assumptions!$B$20,"D","E"))))</f>
        <v>B</v>
      </c>
      <c r="S4826" s="75">
        <f t="shared" si="151"/>
        <v>0</v>
      </c>
    </row>
    <row r="4827" spans="1:19" ht="17.399999999999999" x14ac:dyDescent="0.3">
      <c r="A4827" s="39" t="s">
        <v>867</v>
      </c>
      <c r="B4827" s="39" t="s">
        <v>68</v>
      </c>
      <c r="C4827" s="39" t="s">
        <v>135</v>
      </c>
      <c r="D4827" s="39" t="s">
        <v>22</v>
      </c>
      <c r="E4827" s="70" t="s">
        <v>43</v>
      </c>
      <c r="F4827" s="70" t="s">
        <v>28</v>
      </c>
      <c r="G4827" s="78">
        <v>44142</v>
      </c>
      <c r="H4827" s="78">
        <v>45658</v>
      </c>
      <c r="I4827" s="69">
        <v>2279255.2999999998</v>
      </c>
      <c r="J4827" s="70">
        <v>0</v>
      </c>
      <c r="K4827" s="71">
        <v>1.018</v>
      </c>
      <c r="L4827" s="70">
        <v>0</v>
      </c>
      <c r="M4827" s="71">
        <v>0.75700000000000001</v>
      </c>
      <c r="N4827" s="72"/>
      <c r="O4827" s="73">
        <f>MIN(1,MAX(0,(1/(1+EXP(-(Assumptions!$B$5 + Assumptions!$B$6*$N4827))))*Assumptions!$B$3))</f>
        <v>3.9165722796764356E-2</v>
      </c>
      <c r="P4827" s="73">
        <f>VLOOKUP($F4827,Assumptions!$A$23:$B$27,2,FALSE)*Assumptions!$B$4</f>
        <v>0.35</v>
      </c>
      <c r="Q4827" s="74">
        <f t="shared" si="150"/>
        <v>31244.038441999586</v>
      </c>
      <c r="R4827" s="75" t="str">
        <f>IF($O4827&lt;Assumptions!$B$17,"A",IF($O4827&lt;Assumptions!$B$18,"B",IF($O4827&lt;Assumptions!$B$19,"C",IF($O4827&lt;Assumptions!$B$20,"D","E"))))</f>
        <v>B</v>
      </c>
      <c r="S4827" s="75">
        <f t="shared" si="151"/>
        <v>0</v>
      </c>
    </row>
    <row r="4828" spans="1:19" ht="17.399999999999999" x14ac:dyDescent="0.3">
      <c r="A4828" s="39" t="s">
        <v>867</v>
      </c>
      <c r="B4828" s="39" t="s">
        <v>68</v>
      </c>
      <c r="C4828" s="39" t="s">
        <v>135</v>
      </c>
      <c r="D4828" s="39" t="s">
        <v>22</v>
      </c>
      <c r="E4828" s="70" t="s">
        <v>43</v>
      </c>
      <c r="F4828" s="70" t="s">
        <v>28</v>
      </c>
      <c r="G4828" s="78">
        <v>44142</v>
      </c>
      <c r="H4828" s="78">
        <v>45689</v>
      </c>
      <c r="I4828" s="69">
        <v>2204479.6800000002</v>
      </c>
      <c r="J4828" s="70">
        <v>0</v>
      </c>
      <c r="K4828" s="71">
        <v>1.03</v>
      </c>
      <c r="L4828" s="70">
        <v>0</v>
      </c>
      <c r="M4828" s="71">
        <v>0.75700000000000001</v>
      </c>
      <c r="N4828" s="72"/>
      <c r="O4828" s="73">
        <f>MIN(1,MAX(0,(1/(1+EXP(-(Assumptions!$B$5 + Assumptions!$B$6*$N4828))))*Assumptions!$B$3))</f>
        <v>3.9165722796764356E-2</v>
      </c>
      <c r="P4828" s="73">
        <f>VLOOKUP($F4828,Assumptions!$A$23:$B$27,2,FALSE)*Assumptions!$B$4</f>
        <v>0.35</v>
      </c>
      <c r="Q4828" s="74">
        <f t="shared" si="150"/>
        <v>30219.014020292929</v>
      </c>
      <c r="R4828" s="75" t="str">
        <f>IF($O4828&lt;Assumptions!$B$17,"A",IF($O4828&lt;Assumptions!$B$18,"B",IF($O4828&lt;Assumptions!$B$19,"C",IF($O4828&lt;Assumptions!$B$20,"D","E"))))</f>
        <v>B</v>
      </c>
      <c r="S4828" s="75">
        <f t="shared" si="151"/>
        <v>0</v>
      </c>
    </row>
    <row r="4829" spans="1:19" ht="17.399999999999999" x14ac:dyDescent="0.3">
      <c r="A4829" s="39" t="s">
        <v>867</v>
      </c>
      <c r="B4829" s="39" t="s">
        <v>68</v>
      </c>
      <c r="C4829" s="39" t="s">
        <v>135</v>
      </c>
      <c r="D4829" s="39" t="s">
        <v>22</v>
      </c>
      <c r="E4829" s="70" t="s">
        <v>43</v>
      </c>
      <c r="F4829" s="70" t="s">
        <v>28</v>
      </c>
      <c r="G4829" s="78">
        <v>44142</v>
      </c>
      <c r="H4829" s="78">
        <v>45717</v>
      </c>
      <c r="I4829" s="69">
        <v>2132657.14</v>
      </c>
      <c r="J4829" s="70">
        <v>0</v>
      </c>
      <c r="K4829" s="71">
        <v>0.97199999999999998</v>
      </c>
      <c r="L4829" s="70">
        <v>0</v>
      </c>
      <c r="M4829" s="71">
        <v>0.75700000000000001</v>
      </c>
      <c r="N4829" s="72"/>
      <c r="O4829" s="73">
        <f>MIN(1,MAX(0,(1/(1+EXP(-(Assumptions!$B$5 + Assumptions!$B$6*$N4829))))*Assumptions!$B$3))</f>
        <v>3.9165722796764356E-2</v>
      </c>
      <c r="P4829" s="73">
        <f>VLOOKUP($F4829,Assumptions!$A$23:$B$27,2,FALSE)*Assumptions!$B$4</f>
        <v>0.35</v>
      </c>
      <c r="Q4829" s="74">
        <f t="shared" si="150"/>
        <v>29234.470428023094</v>
      </c>
      <c r="R4829" s="75" t="str">
        <f>IF($O4829&lt;Assumptions!$B$17,"A",IF($O4829&lt;Assumptions!$B$18,"B",IF($O4829&lt;Assumptions!$B$19,"C",IF($O4829&lt;Assumptions!$B$20,"D","E"))))</f>
        <v>B</v>
      </c>
      <c r="S4829" s="75">
        <f t="shared" si="151"/>
        <v>0</v>
      </c>
    </row>
    <row r="4830" spans="1:19" ht="17.399999999999999" x14ac:dyDescent="0.3">
      <c r="A4830" s="39" t="s">
        <v>867</v>
      </c>
      <c r="B4830" s="39" t="s">
        <v>68</v>
      </c>
      <c r="C4830" s="39" t="s">
        <v>135</v>
      </c>
      <c r="D4830" s="39" t="s">
        <v>22</v>
      </c>
      <c r="E4830" s="70" t="s">
        <v>43</v>
      </c>
      <c r="F4830" s="70" t="s">
        <v>28</v>
      </c>
      <c r="G4830" s="78">
        <v>44142</v>
      </c>
      <c r="H4830" s="78">
        <v>45748</v>
      </c>
      <c r="I4830" s="69">
        <v>2070783.99</v>
      </c>
      <c r="J4830" s="70">
        <v>65</v>
      </c>
      <c r="K4830" s="71">
        <v>0.78700000000000003</v>
      </c>
      <c r="L4830" s="70">
        <v>0</v>
      </c>
      <c r="M4830" s="71">
        <v>0.75700000000000001</v>
      </c>
      <c r="N4830" s="72"/>
      <c r="O4830" s="73">
        <f>MIN(1,MAX(0,(1/(1+EXP(-(Assumptions!$B$5 + Assumptions!$B$6*$N4830))))*Assumptions!$B$3))</f>
        <v>3.9165722796764356E-2</v>
      </c>
      <c r="P4830" s="73">
        <f>VLOOKUP($F4830,Assumptions!$A$23:$B$27,2,FALSE)*Assumptions!$B$4</f>
        <v>0.35</v>
      </c>
      <c r="Q4830" s="74">
        <f t="shared" si="150"/>
        <v>28386.313103511176</v>
      </c>
      <c r="R4830" s="75" t="str">
        <f>IF($O4830&lt;Assumptions!$B$17,"A",IF($O4830&lt;Assumptions!$B$18,"B",IF($O4830&lt;Assumptions!$B$19,"C",IF($O4830&lt;Assumptions!$B$20,"D","E"))))</f>
        <v>B</v>
      </c>
      <c r="S4830" s="75">
        <f t="shared" si="151"/>
        <v>0</v>
      </c>
    </row>
    <row r="4831" spans="1:19" ht="17.399999999999999" x14ac:dyDescent="0.3">
      <c r="A4831" s="39" t="s">
        <v>867</v>
      </c>
      <c r="B4831" s="39" t="s">
        <v>68</v>
      </c>
      <c r="C4831" s="39" t="s">
        <v>135</v>
      </c>
      <c r="D4831" s="39" t="s">
        <v>22</v>
      </c>
      <c r="E4831" s="70" t="s">
        <v>43</v>
      </c>
      <c r="F4831" s="70" t="s">
        <v>28</v>
      </c>
      <c r="G4831" s="78">
        <v>44142</v>
      </c>
      <c r="H4831" s="78">
        <v>45778</v>
      </c>
      <c r="I4831" s="69">
        <v>2005047.44</v>
      </c>
      <c r="J4831" s="70">
        <v>15</v>
      </c>
      <c r="K4831" s="71">
        <v>1.056</v>
      </c>
      <c r="L4831" s="70">
        <v>0</v>
      </c>
      <c r="M4831" s="71">
        <v>0.75700000000000001</v>
      </c>
      <c r="N4831" s="72"/>
      <c r="O4831" s="73">
        <f>MIN(1,MAX(0,(1/(1+EXP(-(Assumptions!$B$5 + Assumptions!$B$6*$N4831))))*Assumptions!$B$3))</f>
        <v>3.9165722796764356E-2</v>
      </c>
      <c r="P4831" s="73">
        <f>VLOOKUP($F4831,Assumptions!$A$23:$B$27,2,FALSE)*Assumptions!$B$4</f>
        <v>0.35</v>
      </c>
      <c r="Q4831" s="74">
        <f t="shared" si="150"/>
        <v>27485.1962802907</v>
      </c>
      <c r="R4831" s="75" t="str">
        <f>IF($O4831&lt;Assumptions!$B$17,"A",IF($O4831&lt;Assumptions!$B$18,"B",IF($O4831&lt;Assumptions!$B$19,"C",IF($O4831&lt;Assumptions!$B$20,"D","E"))))</f>
        <v>B</v>
      </c>
      <c r="S4831" s="75">
        <f t="shared" si="151"/>
        <v>0</v>
      </c>
    </row>
    <row r="4832" spans="1:19" ht="17.399999999999999" x14ac:dyDescent="0.3">
      <c r="A4832" s="39" t="s">
        <v>867</v>
      </c>
      <c r="B4832" s="39" t="s">
        <v>68</v>
      </c>
      <c r="C4832" s="39" t="s">
        <v>135</v>
      </c>
      <c r="D4832" s="39" t="s">
        <v>22</v>
      </c>
      <c r="E4832" s="70" t="s">
        <v>43</v>
      </c>
      <c r="F4832" s="70" t="s">
        <v>28</v>
      </c>
      <c r="G4832" s="78">
        <v>44142</v>
      </c>
      <c r="H4832" s="78">
        <v>45809</v>
      </c>
      <c r="I4832" s="69">
        <v>1945120.5</v>
      </c>
      <c r="J4832" s="70">
        <v>0</v>
      </c>
      <c r="K4832" s="71">
        <v>1.109</v>
      </c>
      <c r="L4832" s="70">
        <v>0</v>
      </c>
      <c r="M4832" s="71">
        <v>0.75700000000000001</v>
      </c>
      <c r="N4832" s="72"/>
      <c r="O4832" s="73">
        <f>MIN(1,MAX(0,(1/(1+EXP(-(Assumptions!$B$5 + Assumptions!$B$6*$N4832))))*Assumptions!$B$3))</f>
        <v>3.9165722796764356E-2</v>
      </c>
      <c r="P4832" s="73">
        <f>VLOOKUP($F4832,Assumptions!$A$23:$B$27,2,FALSE)*Assumptions!$B$4</f>
        <v>0.35</v>
      </c>
      <c r="Q4832" s="74">
        <f t="shared" si="150"/>
        <v>26663.717608256287</v>
      </c>
      <c r="R4832" s="75" t="str">
        <f>IF($O4832&lt;Assumptions!$B$17,"A",IF($O4832&lt;Assumptions!$B$18,"B",IF($O4832&lt;Assumptions!$B$19,"C",IF($O4832&lt;Assumptions!$B$20,"D","E"))))</f>
        <v>B</v>
      </c>
      <c r="S4832" s="75">
        <f t="shared" si="151"/>
        <v>0</v>
      </c>
    </row>
    <row r="4833" spans="1:19" ht="17.399999999999999" x14ac:dyDescent="0.3">
      <c r="A4833" s="39" t="s">
        <v>867</v>
      </c>
      <c r="B4833" s="39" t="s">
        <v>68</v>
      </c>
      <c r="C4833" s="39" t="s">
        <v>135</v>
      </c>
      <c r="D4833" s="39" t="s">
        <v>22</v>
      </c>
      <c r="E4833" s="70" t="s">
        <v>43</v>
      </c>
      <c r="F4833" s="70" t="s">
        <v>28</v>
      </c>
      <c r="G4833" s="78">
        <v>44142</v>
      </c>
      <c r="H4833" s="78">
        <v>45839</v>
      </c>
      <c r="I4833" s="69">
        <v>1887102.37</v>
      </c>
      <c r="J4833" s="70">
        <v>0</v>
      </c>
      <c r="K4833" s="71">
        <v>1.0429999999999999</v>
      </c>
      <c r="L4833" s="70">
        <v>0</v>
      </c>
      <c r="M4833" s="71">
        <v>0.75700000000000001</v>
      </c>
      <c r="N4833" s="72"/>
      <c r="O4833" s="73">
        <f>MIN(1,MAX(0,(1/(1+EXP(-(Assumptions!$B$5 + Assumptions!$B$6*$N4833))))*Assumptions!$B$3))</f>
        <v>3.9165722796764356E-2</v>
      </c>
      <c r="P4833" s="73">
        <f>VLOOKUP($F4833,Assumptions!$A$23:$B$27,2,FALSE)*Assumptions!$B$4</f>
        <v>0.35</v>
      </c>
      <c r="Q4833" s="74">
        <f t="shared" si="150"/>
        <v>25868.404909387966</v>
      </c>
      <c r="R4833" s="75" t="str">
        <f>IF($O4833&lt;Assumptions!$B$17,"A",IF($O4833&lt;Assumptions!$B$18,"B",IF($O4833&lt;Assumptions!$B$19,"C",IF($O4833&lt;Assumptions!$B$20,"D","E"))))</f>
        <v>B</v>
      </c>
      <c r="S4833" s="75">
        <f t="shared" si="151"/>
        <v>0</v>
      </c>
    </row>
    <row r="4834" spans="1:19" ht="17.399999999999999" x14ac:dyDescent="0.3">
      <c r="A4834" s="39" t="s">
        <v>867</v>
      </c>
      <c r="B4834" s="39" t="s">
        <v>68</v>
      </c>
      <c r="C4834" s="39" t="s">
        <v>135</v>
      </c>
      <c r="D4834" s="39" t="s">
        <v>22</v>
      </c>
      <c r="E4834" s="70" t="s">
        <v>43</v>
      </c>
      <c r="F4834" s="70" t="s">
        <v>28</v>
      </c>
      <c r="G4834" s="78">
        <v>44142</v>
      </c>
      <c r="H4834" s="78">
        <v>45870</v>
      </c>
      <c r="I4834" s="69">
        <v>1836995.02</v>
      </c>
      <c r="J4834" s="70">
        <v>0</v>
      </c>
      <c r="K4834" s="71">
        <v>1.0029999999999999</v>
      </c>
      <c r="L4834" s="70">
        <v>0</v>
      </c>
      <c r="M4834" s="71">
        <v>0.75700000000000001</v>
      </c>
      <c r="N4834" s="72"/>
      <c r="O4834" s="73">
        <f>MIN(1,MAX(0,(1/(1+EXP(-(Assumptions!$B$5 + Assumptions!$B$6*$N4834))))*Assumptions!$B$3))</f>
        <v>3.9165722796764356E-2</v>
      </c>
      <c r="P4834" s="73">
        <f>VLOOKUP($F4834,Assumptions!$A$23:$B$27,2,FALSE)*Assumptions!$B$4</f>
        <v>0.35</v>
      </c>
      <c r="Q4834" s="74">
        <f t="shared" si="150"/>
        <v>25181.533206324806</v>
      </c>
      <c r="R4834" s="75" t="str">
        <f>IF($O4834&lt;Assumptions!$B$17,"A",IF($O4834&lt;Assumptions!$B$18,"B",IF($O4834&lt;Assumptions!$B$19,"C",IF($O4834&lt;Assumptions!$B$20,"D","E"))))</f>
        <v>B</v>
      </c>
      <c r="S4834" s="75">
        <f t="shared" si="151"/>
        <v>0</v>
      </c>
    </row>
    <row r="4835" spans="1:19" ht="17.399999999999999" x14ac:dyDescent="0.3">
      <c r="A4835" s="39" t="s">
        <v>867</v>
      </c>
      <c r="B4835" s="39" t="s">
        <v>68</v>
      </c>
      <c r="C4835" s="39" t="s">
        <v>135</v>
      </c>
      <c r="D4835" s="39" t="s">
        <v>22</v>
      </c>
      <c r="E4835" s="70" t="s">
        <v>43</v>
      </c>
      <c r="F4835" s="70" t="s">
        <v>28</v>
      </c>
      <c r="G4835" s="78">
        <v>44142</v>
      </c>
      <c r="H4835" s="78">
        <v>45901</v>
      </c>
      <c r="I4835" s="69">
        <v>1784984.03</v>
      </c>
      <c r="J4835" s="70">
        <v>35</v>
      </c>
      <c r="K4835" s="71">
        <v>0.79100000000000004</v>
      </c>
      <c r="L4835" s="70">
        <v>0</v>
      </c>
      <c r="M4835" s="71">
        <v>0.75700000000000001</v>
      </c>
      <c r="N4835" s="72"/>
      <c r="O4835" s="73">
        <f>MIN(1,MAX(0,(1/(1+EXP(-(Assumptions!$B$5 + Assumptions!$B$6*$N4835))))*Assumptions!$B$3))</f>
        <v>3.9165722796764356E-2</v>
      </c>
      <c r="P4835" s="73">
        <f>VLOOKUP($F4835,Assumptions!$A$23:$B$27,2,FALSE)*Assumptions!$B$4</f>
        <v>0.35</v>
      </c>
      <c r="Q4835" s="74">
        <f t="shared" si="150"/>
        <v>24468.566400470954</v>
      </c>
      <c r="R4835" s="75" t="str">
        <f>IF($O4835&lt;Assumptions!$B$17,"A",IF($O4835&lt;Assumptions!$B$18,"B",IF($O4835&lt;Assumptions!$B$19,"C",IF($O4835&lt;Assumptions!$B$20,"D","E"))))</f>
        <v>B</v>
      </c>
      <c r="S4835" s="75">
        <f t="shared" si="151"/>
        <v>0</v>
      </c>
    </row>
    <row r="4836" spans="1:19" ht="17.399999999999999" x14ac:dyDescent="0.3">
      <c r="A4836" s="39" t="s">
        <v>867</v>
      </c>
      <c r="B4836" s="39" t="s">
        <v>68</v>
      </c>
      <c r="C4836" s="39" t="s">
        <v>135</v>
      </c>
      <c r="D4836" s="39" t="s">
        <v>22</v>
      </c>
      <c r="E4836" s="70" t="s">
        <v>43</v>
      </c>
      <c r="F4836" s="70" t="s">
        <v>28</v>
      </c>
      <c r="G4836" s="78">
        <v>44142</v>
      </c>
      <c r="H4836" s="78">
        <v>45931</v>
      </c>
      <c r="I4836" s="69">
        <v>1730564.2</v>
      </c>
      <c r="J4836" s="70">
        <v>0</v>
      </c>
      <c r="K4836" s="71">
        <v>1.147</v>
      </c>
      <c r="L4836" s="70">
        <v>0</v>
      </c>
      <c r="M4836" s="71">
        <v>0.75700000000000001</v>
      </c>
      <c r="N4836" s="72"/>
      <c r="O4836" s="73">
        <f>MIN(1,MAX(0,(1/(1+EXP(-(Assumptions!$B$5 + Assumptions!$B$6*$N4836))))*Assumptions!$B$3))</f>
        <v>3.9165722796764356E-2</v>
      </c>
      <c r="P4836" s="73">
        <f>VLOOKUP($F4836,Assumptions!$A$23:$B$27,2,FALSE)*Assumptions!$B$4</f>
        <v>0.35</v>
      </c>
      <c r="Q4836" s="74">
        <f t="shared" si="150"/>
        <v>23722.57920872149</v>
      </c>
      <c r="R4836" s="75" t="str">
        <f>IF($O4836&lt;Assumptions!$B$17,"A",IF($O4836&lt;Assumptions!$B$18,"B",IF($O4836&lt;Assumptions!$B$19,"C",IF($O4836&lt;Assumptions!$B$20,"D","E"))))</f>
        <v>B</v>
      </c>
      <c r="S4836" s="75">
        <f t="shared" si="151"/>
        <v>0</v>
      </c>
    </row>
    <row r="4837" spans="1:19" ht="17.399999999999999" x14ac:dyDescent="0.3">
      <c r="A4837" s="39" t="s">
        <v>867</v>
      </c>
      <c r="B4837" s="39" t="s">
        <v>68</v>
      </c>
      <c r="C4837" s="39" t="s">
        <v>135</v>
      </c>
      <c r="D4837" s="39" t="s">
        <v>22</v>
      </c>
      <c r="E4837" s="70" t="s">
        <v>43</v>
      </c>
      <c r="F4837" s="70" t="s">
        <v>28</v>
      </c>
      <c r="G4837" s="78">
        <v>44142</v>
      </c>
      <c r="H4837" s="78">
        <v>45962</v>
      </c>
      <c r="I4837" s="69">
        <v>1675822.63</v>
      </c>
      <c r="J4837" s="70">
        <v>0</v>
      </c>
      <c r="K4837" s="71">
        <v>1.01</v>
      </c>
      <c r="L4837" s="70">
        <v>0</v>
      </c>
      <c r="M4837" s="71">
        <v>0.75700000000000001</v>
      </c>
      <c r="N4837" s="72"/>
      <c r="O4837" s="73">
        <f>MIN(1,MAX(0,(1/(1+EXP(-(Assumptions!$B$5 + Assumptions!$B$6*$N4837))))*Assumptions!$B$3))</f>
        <v>3.9165722796764356E-2</v>
      </c>
      <c r="P4837" s="73">
        <f>VLOOKUP($F4837,Assumptions!$A$23:$B$27,2,FALSE)*Assumptions!$B$4</f>
        <v>0.35</v>
      </c>
      <c r="Q4837" s="74">
        <f t="shared" si="150"/>
        <v>22972.181604093606</v>
      </c>
      <c r="R4837" s="75" t="str">
        <f>IF($O4837&lt;Assumptions!$B$17,"A",IF($O4837&lt;Assumptions!$B$18,"B",IF($O4837&lt;Assumptions!$B$19,"C",IF($O4837&lt;Assumptions!$B$20,"D","E"))))</f>
        <v>B</v>
      </c>
      <c r="S4837" s="75">
        <f t="shared" si="151"/>
        <v>0</v>
      </c>
    </row>
    <row r="4838" spans="1:19" ht="17.399999999999999" x14ac:dyDescent="0.3">
      <c r="A4838" s="39" t="s">
        <v>867</v>
      </c>
      <c r="B4838" s="39" t="s">
        <v>68</v>
      </c>
      <c r="C4838" s="39" t="s">
        <v>135</v>
      </c>
      <c r="D4838" s="39" t="s">
        <v>22</v>
      </c>
      <c r="E4838" s="70" t="s">
        <v>43</v>
      </c>
      <c r="F4838" s="70" t="s">
        <v>28</v>
      </c>
      <c r="G4838" s="78">
        <v>44142</v>
      </c>
      <c r="H4838" s="78">
        <v>45992</v>
      </c>
      <c r="I4838" s="69">
        <v>1626245.96</v>
      </c>
      <c r="J4838" s="70">
        <v>0</v>
      </c>
      <c r="K4838" s="71">
        <v>1.1319999999999999</v>
      </c>
      <c r="L4838" s="70">
        <v>0</v>
      </c>
      <c r="M4838" s="71">
        <v>0.75700000000000001</v>
      </c>
      <c r="N4838" s="72"/>
      <c r="O4838" s="73">
        <f>MIN(1,MAX(0,(1/(1+EXP(-(Assumptions!$B$5 + Assumptions!$B$6*$N4838))))*Assumptions!$B$3))</f>
        <v>3.9165722796764356E-2</v>
      </c>
      <c r="P4838" s="73">
        <f>VLOOKUP($F4838,Assumptions!$A$23:$B$27,2,FALSE)*Assumptions!$B$4</f>
        <v>0.35</v>
      </c>
      <c r="Q4838" s="74">
        <f t="shared" si="150"/>
        <v>22292.584464051273</v>
      </c>
      <c r="R4838" s="75" t="str">
        <f>IF($O4838&lt;Assumptions!$B$17,"A",IF($O4838&lt;Assumptions!$B$18,"B",IF($O4838&lt;Assumptions!$B$19,"C",IF($O4838&lt;Assumptions!$B$20,"D","E"))))</f>
        <v>B</v>
      </c>
      <c r="S4838" s="75">
        <f t="shared" si="151"/>
        <v>0</v>
      </c>
    </row>
    <row r="4839" spans="1:19" ht="17.399999999999999" x14ac:dyDescent="0.3">
      <c r="A4839" s="39" t="s">
        <v>868</v>
      </c>
      <c r="B4839" s="39" t="s">
        <v>52</v>
      </c>
      <c r="C4839" s="39" t="s">
        <v>144</v>
      </c>
      <c r="D4839" s="39" t="s">
        <v>42</v>
      </c>
      <c r="E4839" s="70" t="s">
        <v>23</v>
      </c>
      <c r="F4839" s="70" t="s">
        <v>24</v>
      </c>
      <c r="G4839" s="78">
        <v>44513</v>
      </c>
      <c r="H4839" s="78">
        <v>45658</v>
      </c>
      <c r="I4839" s="69">
        <v>10178753.59</v>
      </c>
      <c r="J4839" s="70">
        <v>0</v>
      </c>
      <c r="K4839" s="71">
        <v>1.131</v>
      </c>
      <c r="L4839" s="70">
        <v>0</v>
      </c>
      <c r="M4839" s="71">
        <v>0.89400000000000002</v>
      </c>
      <c r="N4839" s="72"/>
      <c r="O4839" s="73">
        <f>MIN(1,MAX(0,(1/(1+EXP(-(Assumptions!$B$5 + Assumptions!$B$6*$N4839))))*Assumptions!$B$3))</f>
        <v>3.9165722796764356E-2</v>
      </c>
      <c r="P4839" s="73">
        <f>VLOOKUP($F4839,Assumptions!$A$23:$B$27,2,FALSE)*Assumptions!$B$4</f>
        <v>0.2</v>
      </c>
      <c r="Q4839" s="74">
        <f t="shared" si="150"/>
        <v>79731.648304502014</v>
      </c>
      <c r="R4839" s="75" t="str">
        <f>IF($O4839&lt;Assumptions!$B$17,"A",IF($O4839&lt;Assumptions!$B$18,"B",IF($O4839&lt;Assumptions!$B$19,"C",IF($O4839&lt;Assumptions!$B$20,"D","E"))))</f>
        <v>B</v>
      </c>
      <c r="S4839" s="75">
        <f t="shared" si="151"/>
        <v>0</v>
      </c>
    </row>
    <row r="4840" spans="1:19" ht="17.399999999999999" x14ac:dyDescent="0.3">
      <c r="A4840" s="39" t="s">
        <v>868</v>
      </c>
      <c r="B4840" s="39" t="s">
        <v>52</v>
      </c>
      <c r="C4840" s="39" t="s">
        <v>144</v>
      </c>
      <c r="D4840" s="39" t="s">
        <v>42</v>
      </c>
      <c r="E4840" s="70" t="s">
        <v>23</v>
      </c>
      <c r="F4840" s="70" t="s">
        <v>24</v>
      </c>
      <c r="G4840" s="78">
        <v>44513</v>
      </c>
      <c r="H4840" s="78">
        <v>45689</v>
      </c>
      <c r="I4840" s="69">
        <v>9943753.8599999994</v>
      </c>
      <c r="J4840" s="70">
        <v>95</v>
      </c>
      <c r="K4840" s="71">
        <v>0.112</v>
      </c>
      <c r="L4840" s="70">
        <v>0</v>
      </c>
      <c r="M4840" s="71">
        <v>0.89400000000000002</v>
      </c>
      <c r="N4840" s="72"/>
      <c r="O4840" s="73">
        <f>MIN(1,MAX(0,(1/(1+EXP(-(Assumptions!$B$5 + Assumptions!$B$6*$N4840))))*Assumptions!$B$3))</f>
        <v>3.9165722796764356E-2</v>
      </c>
      <c r="P4840" s="73">
        <f>VLOOKUP($F4840,Assumptions!$A$23:$B$27,2,FALSE)*Assumptions!$B$4</f>
        <v>0.2</v>
      </c>
      <c r="Q4840" s="74">
        <f t="shared" si="150"/>
        <v>77890.86144800311</v>
      </c>
      <c r="R4840" s="75" t="str">
        <f>IF($O4840&lt;Assumptions!$B$17,"A",IF($O4840&lt;Assumptions!$B$18,"B",IF($O4840&lt;Assumptions!$B$19,"C",IF($O4840&lt;Assumptions!$B$20,"D","E"))))</f>
        <v>B</v>
      </c>
      <c r="S4840" s="75">
        <f t="shared" si="151"/>
        <v>0</v>
      </c>
    </row>
    <row r="4841" spans="1:19" ht="17.399999999999999" x14ac:dyDescent="0.3">
      <c r="A4841" s="39" t="s">
        <v>868</v>
      </c>
      <c r="B4841" s="39" t="s">
        <v>52</v>
      </c>
      <c r="C4841" s="39" t="s">
        <v>144</v>
      </c>
      <c r="D4841" s="39" t="s">
        <v>42</v>
      </c>
      <c r="E4841" s="70" t="s">
        <v>23</v>
      </c>
      <c r="F4841" s="70" t="s">
        <v>24</v>
      </c>
      <c r="G4841" s="78">
        <v>44513</v>
      </c>
      <c r="H4841" s="78">
        <v>45717</v>
      </c>
      <c r="I4841" s="69">
        <v>9675606.0399999991</v>
      </c>
      <c r="J4841" s="70">
        <v>0</v>
      </c>
      <c r="K4841" s="71">
        <v>1.0089999999999999</v>
      </c>
      <c r="L4841" s="70">
        <v>0</v>
      </c>
      <c r="M4841" s="71">
        <v>0.89400000000000002</v>
      </c>
      <c r="N4841" s="72"/>
      <c r="O4841" s="73">
        <f>MIN(1,MAX(0,(1/(1+EXP(-(Assumptions!$B$5 + Assumptions!$B$6*$N4841))))*Assumptions!$B$3))</f>
        <v>3.9165722796764356E-2</v>
      </c>
      <c r="P4841" s="73">
        <f>VLOOKUP($F4841,Assumptions!$A$23:$B$27,2,FALSE)*Assumptions!$B$4</f>
        <v>0.2</v>
      </c>
      <c r="Q4841" s="74">
        <f t="shared" si="150"/>
        <v>75790.420810667783</v>
      </c>
      <c r="R4841" s="75" t="str">
        <f>IF($O4841&lt;Assumptions!$B$17,"A",IF($O4841&lt;Assumptions!$B$18,"B",IF($O4841&lt;Assumptions!$B$19,"C",IF($O4841&lt;Assumptions!$B$20,"D","E"))))</f>
        <v>B</v>
      </c>
      <c r="S4841" s="75">
        <f t="shared" si="151"/>
        <v>0</v>
      </c>
    </row>
    <row r="4842" spans="1:19" ht="17.399999999999999" x14ac:dyDescent="0.3">
      <c r="A4842" s="39" t="s">
        <v>868</v>
      </c>
      <c r="B4842" s="39" t="s">
        <v>52</v>
      </c>
      <c r="C4842" s="39" t="s">
        <v>144</v>
      </c>
      <c r="D4842" s="39" t="s">
        <v>42</v>
      </c>
      <c r="E4842" s="70" t="s">
        <v>23</v>
      </c>
      <c r="F4842" s="70" t="s">
        <v>24</v>
      </c>
      <c r="G4842" s="78">
        <v>44513</v>
      </c>
      <c r="H4842" s="78">
        <v>45748</v>
      </c>
      <c r="I4842" s="69">
        <v>9435135.3399999999</v>
      </c>
      <c r="J4842" s="70">
        <v>0</v>
      </c>
      <c r="K4842" s="71">
        <v>1.0369999999999999</v>
      </c>
      <c r="L4842" s="70">
        <v>0</v>
      </c>
      <c r="M4842" s="71">
        <v>0.89400000000000002</v>
      </c>
      <c r="N4842" s="72"/>
      <c r="O4842" s="73">
        <f>MIN(1,MAX(0,(1/(1+EXP(-(Assumptions!$B$5 + Assumptions!$B$6*$N4842))))*Assumptions!$B$3))</f>
        <v>3.9165722796764356E-2</v>
      </c>
      <c r="P4842" s="73">
        <f>VLOOKUP($F4842,Assumptions!$A$23:$B$27,2,FALSE)*Assumptions!$B$4</f>
        <v>0.2</v>
      </c>
      <c r="Q4842" s="74">
        <f t="shared" si="150"/>
        <v>73906.77905527901</v>
      </c>
      <c r="R4842" s="75" t="str">
        <f>IF($O4842&lt;Assumptions!$B$17,"A",IF($O4842&lt;Assumptions!$B$18,"B",IF($O4842&lt;Assumptions!$B$19,"C",IF($O4842&lt;Assumptions!$B$20,"D","E"))))</f>
        <v>B</v>
      </c>
      <c r="S4842" s="75">
        <f t="shared" si="151"/>
        <v>0</v>
      </c>
    </row>
    <row r="4843" spans="1:19" ht="17.399999999999999" x14ac:dyDescent="0.3">
      <c r="A4843" s="39" t="s">
        <v>868</v>
      </c>
      <c r="B4843" s="39" t="s">
        <v>52</v>
      </c>
      <c r="C4843" s="39" t="s">
        <v>144</v>
      </c>
      <c r="D4843" s="39" t="s">
        <v>42</v>
      </c>
      <c r="E4843" s="70" t="s">
        <v>23</v>
      </c>
      <c r="F4843" s="70" t="s">
        <v>24</v>
      </c>
      <c r="G4843" s="78">
        <v>44513</v>
      </c>
      <c r="H4843" s="78">
        <v>45778</v>
      </c>
      <c r="I4843" s="69">
        <v>9190747.5099999998</v>
      </c>
      <c r="J4843" s="70">
        <v>0</v>
      </c>
      <c r="K4843" s="71">
        <v>0.995</v>
      </c>
      <c r="L4843" s="70">
        <v>0</v>
      </c>
      <c r="M4843" s="71">
        <v>0.89400000000000002</v>
      </c>
      <c r="N4843" s="72"/>
      <c r="O4843" s="73">
        <f>MIN(1,MAX(0,(1/(1+EXP(-(Assumptions!$B$5 + Assumptions!$B$6*$N4843))))*Assumptions!$B$3))</f>
        <v>3.9165722796764356E-2</v>
      </c>
      <c r="P4843" s="73">
        <f>VLOOKUP($F4843,Assumptions!$A$23:$B$27,2,FALSE)*Assumptions!$B$4</f>
        <v>0.2</v>
      </c>
      <c r="Q4843" s="74">
        <f t="shared" si="150"/>
        <v>71992.453854342442</v>
      </c>
      <c r="R4843" s="75" t="str">
        <f>IF($O4843&lt;Assumptions!$B$17,"A",IF($O4843&lt;Assumptions!$B$18,"B",IF($O4843&lt;Assumptions!$B$19,"C",IF($O4843&lt;Assumptions!$B$20,"D","E"))))</f>
        <v>B</v>
      </c>
      <c r="S4843" s="75">
        <f t="shared" si="151"/>
        <v>0</v>
      </c>
    </row>
    <row r="4844" spans="1:19" ht="17.399999999999999" x14ac:dyDescent="0.3">
      <c r="A4844" s="39" t="s">
        <v>868</v>
      </c>
      <c r="B4844" s="39" t="s">
        <v>52</v>
      </c>
      <c r="C4844" s="39" t="s">
        <v>144</v>
      </c>
      <c r="D4844" s="39" t="s">
        <v>42</v>
      </c>
      <c r="E4844" s="70" t="s">
        <v>23</v>
      </c>
      <c r="F4844" s="70" t="s">
        <v>24</v>
      </c>
      <c r="G4844" s="78">
        <v>44513</v>
      </c>
      <c r="H4844" s="78">
        <v>45809</v>
      </c>
      <c r="I4844" s="69">
        <v>8994800.9000000004</v>
      </c>
      <c r="J4844" s="70">
        <v>15</v>
      </c>
      <c r="K4844" s="71">
        <v>1.1439999999999999</v>
      </c>
      <c r="L4844" s="70">
        <v>0</v>
      </c>
      <c r="M4844" s="71">
        <v>0.89400000000000002</v>
      </c>
      <c r="N4844" s="72"/>
      <c r="O4844" s="73">
        <f>MIN(1,MAX(0,(1/(1+EXP(-(Assumptions!$B$5 + Assumptions!$B$6*$N4844))))*Assumptions!$B$3))</f>
        <v>3.9165722796764356E-2</v>
      </c>
      <c r="P4844" s="73">
        <f>VLOOKUP($F4844,Assumptions!$A$23:$B$27,2,FALSE)*Assumptions!$B$4</f>
        <v>0.2</v>
      </c>
      <c r="Q4844" s="74">
        <f t="shared" si="150"/>
        <v>70457.575732297308</v>
      </c>
      <c r="R4844" s="75" t="str">
        <f>IF($O4844&lt;Assumptions!$B$17,"A",IF($O4844&lt;Assumptions!$B$18,"B",IF($O4844&lt;Assumptions!$B$19,"C",IF($O4844&lt;Assumptions!$B$20,"D","E"))))</f>
        <v>B</v>
      </c>
      <c r="S4844" s="75">
        <f t="shared" si="151"/>
        <v>0</v>
      </c>
    </row>
    <row r="4845" spans="1:19" ht="17.399999999999999" x14ac:dyDescent="0.3">
      <c r="A4845" s="39" t="s">
        <v>868</v>
      </c>
      <c r="B4845" s="39" t="s">
        <v>52</v>
      </c>
      <c r="C4845" s="39" t="s">
        <v>144</v>
      </c>
      <c r="D4845" s="39" t="s">
        <v>42</v>
      </c>
      <c r="E4845" s="70" t="s">
        <v>23</v>
      </c>
      <c r="F4845" s="70" t="s">
        <v>24</v>
      </c>
      <c r="G4845" s="78">
        <v>44513</v>
      </c>
      <c r="H4845" s="78">
        <v>45839</v>
      </c>
      <c r="I4845" s="69">
        <v>8803821.9800000004</v>
      </c>
      <c r="J4845" s="70">
        <v>0</v>
      </c>
      <c r="K4845" s="71">
        <v>1.04</v>
      </c>
      <c r="L4845" s="70">
        <v>0</v>
      </c>
      <c r="M4845" s="71">
        <v>0.89400000000000002</v>
      </c>
      <c r="N4845" s="72"/>
      <c r="O4845" s="73">
        <f>MIN(1,MAX(0,(1/(1+EXP(-(Assumptions!$B$5 + Assumptions!$B$6*$N4845))))*Assumptions!$B$3))</f>
        <v>3.9165722796764356E-2</v>
      </c>
      <c r="P4845" s="73">
        <f>VLOOKUP($F4845,Assumptions!$A$23:$B$27,2,FALSE)*Assumptions!$B$4</f>
        <v>0.2</v>
      </c>
      <c r="Q4845" s="74">
        <f t="shared" si="150"/>
        <v>68961.610244148222</v>
      </c>
      <c r="R4845" s="75" t="str">
        <f>IF($O4845&lt;Assumptions!$B$17,"A",IF($O4845&lt;Assumptions!$B$18,"B",IF($O4845&lt;Assumptions!$B$19,"C",IF($O4845&lt;Assumptions!$B$20,"D","E"))))</f>
        <v>B</v>
      </c>
      <c r="S4845" s="75">
        <f t="shared" si="151"/>
        <v>0</v>
      </c>
    </row>
    <row r="4846" spans="1:19" ht="17.399999999999999" x14ac:dyDescent="0.3">
      <c r="A4846" s="39" t="s">
        <v>868</v>
      </c>
      <c r="B4846" s="39" t="s">
        <v>52</v>
      </c>
      <c r="C4846" s="39" t="s">
        <v>144</v>
      </c>
      <c r="D4846" s="39" t="s">
        <v>42</v>
      </c>
      <c r="E4846" s="70" t="s">
        <v>23</v>
      </c>
      <c r="F4846" s="70" t="s">
        <v>24</v>
      </c>
      <c r="G4846" s="78">
        <v>44513</v>
      </c>
      <c r="H4846" s="78">
        <v>45870</v>
      </c>
      <c r="I4846" s="69">
        <v>8612655.25</v>
      </c>
      <c r="J4846" s="70">
        <v>0</v>
      </c>
      <c r="K4846" s="71">
        <v>1.141</v>
      </c>
      <c r="L4846" s="70">
        <v>0</v>
      </c>
      <c r="M4846" s="71">
        <v>0.89400000000000002</v>
      </c>
      <c r="N4846" s="72"/>
      <c r="O4846" s="73">
        <f>MIN(1,MAX(0,(1/(1+EXP(-(Assumptions!$B$5 + Assumptions!$B$6*$N4846))))*Assumptions!$B$3))</f>
        <v>3.9165722796764356E-2</v>
      </c>
      <c r="P4846" s="73">
        <f>VLOOKUP($F4846,Assumptions!$A$23:$B$27,2,FALSE)*Assumptions!$B$4</f>
        <v>0.2</v>
      </c>
      <c r="Q4846" s="74">
        <f t="shared" si="150"/>
        <v>67464.173613119448</v>
      </c>
      <c r="R4846" s="75" t="str">
        <f>IF($O4846&lt;Assumptions!$B$17,"A",IF($O4846&lt;Assumptions!$B$18,"B",IF($O4846&lt;Assumptions!$B$19,"C",IF($O4846&lt;Assumptions!$B$20,"D","E"))))</f>
        <v>B</v>
      </c>
      <c r="S4846" s="75">
        <f t="shared" si="151"/>
        <v>0</v>
      </c>
    </row>
    <row r="4847" spans="1:19" ht="17.399999999999999" x14ac:dyDescent="0.3">
      <c r="A4847" s="39" t="s">
        <v>868</v>
      </c>
      <c r="B4847" s="39" t="s">
        <v>52</v>
      </c>
      <c r="C4847" s="39" t="s">
        <v>144</v>
      </c>
      <c r="D4847" s="39" t="s">
        <v>42</v>
      </c>
      <c r="E4847" s="70" t="s">
        <v>23</v>
      </c>
      <c r="F4847" s="70" t="s">
        <v>24</v>
      </c>
      <c r="G4847" s="78">
        <v>44513</v>
      </c>
      <c r="H4847" s="78">
        <v>45901</v>
      </c>
      <c r="I4847" s="69">
        <v>8412563.5</v>
      </c>
      <c r="J4847" s="70">
        <v>0</v>
      </c>
      <c r="K4847" s="71">
        <v>1.0229999999999999</v>
      </c>
      <c r="L4847" s="70">
        <v>0</v>
      </c>
      <c r="M4847" s="71">
        <v>0.89400000000000002</v>
      </c>
      <c r="N4847" s="72"/>
      <c r="O4847" s="73">
        <f>MIN(1,MAX(0,(1/(1+EXP(-(Assumptions!$B$5 + Assumptions!$B$6*$N4847))))*Assumptions!$B$3))</f>
        <v>3.9165722796764356E-2</v>
      </c>
      <c r="P4847" s="73">
        <f>VLOOKUP($F4847,Assumptions!$A$23:$B$27,2,FALSE)*Assumptions!$B$4</f>
        <v>0.2</v>
      </c>
      <c r="Q4847" s="74">
        <f t="shared" si="150"/>
        <v>65896.826010235556</v>
      </c>
      <c r="R4847" s="75" t="str">
        <f>IF($O4847&lt;Assumptions!$B$17,"A",IF($O4847&lt;Assumptions!$B$18,"B",IF($O4847&lt;Assumptions!$B$19,"C",IF($O4847&lt;Assumptions!$B$20,"D","E"))))</f>
        <v>B</v>
      </c>
      <c r="S4847" s="75">
        <f t="shared" si="151"/>
        <v>0</v>
      </c>
    </row>
    <row r="4848" spans="1:19" ht="17.399999999999999" x14ac:dyDescent="0.3">
      <c r="A4848" s="39" t="s">
        <v>868</v>
      </c>
      <c r="B4848" s="39" t="s">
        <v>52</v>
      </c>
      <c r="C4848" s="39" t="s">
        <v>144</v>
      </c>
      <c r="D4848" s="39" t="s">
        <v>42</v>
      </c>
      <c r="E4848" s="70" t="s">
        <v>23</v>
      </c>
      <c r="F4848" s="70" t="s">
        <v>24</v>
      </c>
      <c r="G4848" s="78">
        <v>44513</v>
      </c>
      <c r="H4848" s="78">
        <v>45931</v>
      </c>
      <c r="I4848" s="69">
        <v>8187683.1399999997</v>
      </c>
      <c r="J4848" s="70">
        <v>0</v>
      </c>
      <c r="K4848" s="71">
        <v>1.117</v>
      </c>
      <c r="L4848" s="70">
        <v>0</v>
      </c>
      <c r="M4848" s="71">
        <v>0.89400000000000002</v>
      </c>
      <c r="N4848" s="72"/>
      <c r="O4848" s="73">
        <f>MIN(1,MAX(0,(1/(1+EXP(-(Assumptions!$B$5 + Assumptions!$B$6*$N4848))))*Assumptions!$B$3))</f>
        <v>3.9165722796764356E-2</v>
      </c>
      <c r="P4848" s="73">
        <f>VLOOKUP($F4848,Assumptions!$A$23:$B$27,2,FALSE)*Assumptions!$B$4</f>
        <v>0.2</v>
      </c>
      <c r="Q4848" s="74">
        <f t="shared" si="150"/>
        <v>64135.305641796236</v>
      </c>
      <c r="R4848" s="75" t="str">
        <f>IF($O4848&lt;Assumptions!$B$17,"A",IF($O4848&lt;Assumptions!$B$18,"B",IF($O4848&lt;Assumptions!$B$19,"C",IF($O4848&lt;Assumptions!$B$20,"D","E"))))</f>
        <v>B</v>
      </c>
      <c r="S4848" s="75">
        <f t="shared" si="151"/>
        <v>0</v>
      </c>
    </row>
    <row r="4849" spans="1:19" ht="17.399999999999999" x14ac:dyDescent="0.3">
      <c r="A4849" s="39" t="s">
        <v>868</v>
      </c>
      <c r="B4849" s="39" t="s">
        <v>52</v>
      </c>
      <c r="C4849" s="39" t="s">
        <v>144</v>
      </c>
      <c r="D4849" s="39" t="s">
        <v>42</v>
      </c>
      <c r="E4849" s="70" t="s">
        <v>23</v>
      </c>
      <c r="F4849" s="70" t="s">
        <v>24</v>
      </c>
      <c r="G4849" s="78">
        <v>44513</v>
      </c>
      <c r="H4849" s="78">
        <v>45962</v>
      </c>
      <c r="I4849" s="69">
        <v>7983561.3200000003</v>
      </c>
      <c r="J4849" s="70">
        <v>0</v>
      </c>
      <c r="K4849" s="71">
        <v>1.083</v>
      </c>
      <c r="L4849" s="70">
        <v>0</v>
      </c>
      <c r="M4849" s="71">
        <v>0.89400000000000002</v>
      </c>
      <c r="N4849" s="72"/>
      <c r="O4849" s="73">
        <f>MIN(1,MAX(0,(1/(1+EXP(-(Assumptions!$B$5 + Assumptions!$B$6*$N4849))))*Assumptions!$B$3))</f>
        <v>3.9165722796764356E-2</v>
      </c>
      <c r="P4849" s="73">
        <f>VLOOKUP($F4849,Assumptions!$A$23:$B$27,2,FALSE)*Assumptions!$B$4</f>
        <v>0.2</v>
      </c>
      <c r="Q4849" s="74">
        <f t="shared" si="150"/>
        <v>62536.389918018031</v>
      </c>
      <c r="R4849" s="75" t="str">
        <f>IF($O4849&lt;Assumptions!$B$17,"A",IF($O4849&lt;Assumptions!$B$18,"B",IF($O4849&lt;Assumptions!$B$19,"C",IF($O4849&lt;Assumptions!$B$20,"D","E"))))</f>
        <v>B</v>
      </c>
      <c r="S4849" s="75">
        <f t="shared" si="151"/>
        <v>0</v>
      </c>
    </row>
    <row r="4850" spans="1:19" ht="17.399999999999999" x14ac:dyDescent="0.3">
      <c r="A4850" s="39" t="s">
        <v>868</v>
      </c>
      <c r="B4850" s="39" t="s">
        <v>52</v>
      </c>
      <c r="C4850" s="39" t="s">
        <v>144</v>
      </c>
      <c r="D4850" s="39" t="s">
        <v>42</v>
      </c>
      <c r="E4850" s="70" t="s">
        <v>23</v>
      </c>
      <c r="F4850" s="70" t="s">
        <v>24</v>
      </c>
      <c r="G4850" s="78">
        <v>44513</v>
      </c>
      <c r="H4850" s="78">
        <v>45992</v>
      </c>
      <c r="I4850" s="69">
        <v>7775543.0300000003</v>
      </c>
      <c r="J4850" s="70">
        <v>0</v>
      </c>
      <c r="K4850" s="71">
        <v>1.147</v>
      </c>
      <c r="L4850" s="70">
        <v>0</v>
      </c>
      <c r="M4850" s="71">
        <v>0.89400000000000002</v>
      </c>
      <c r="N4850" s="72"/>
      <c r="O4850" s="73">
        <f>MIN(1,MAX(0,(1/(1+EXP(-(Assumptions!$B$5 + Assumptions!$B$6*$N4850))))*Assumptions!$B$3))</f>
        <v>3.9165722796764356E-2</v>
      </c>
      <c r="P4850" s="73">
        <f>VLOOKUP($F4850,Assumptions!$A$23:$B$27,2,FALSE)*Assumptions!$B$4</f>
        <v>0.2</v>
      </c>
      <c r="Q4850" s="74">
        <f t="shared" si="150"/>
        <v>60906.952581458645</v>
      </c>
      <c r="R4850" s="75" t="str">
        <f>IF($O4850&lt;Assumptions!$B$17,"A",IF($O4850&lt;Assumptions!$B$18,"B",IF($O4850&lt;Assumptions!$B$19,"C",IF($O4850&lt;Assumptions!$B$20,"D","E"))))</f>
        <v>B</v>
      </c>
      <c r="S4850" s="75">
        <f t="shared" si="151"/>
        <v>0</v>
      </c>
    </row>
    <row r="4851" spans="1:19" ht="17.399999999999999" x14ac:dyDescent="0.3">
      <c r="A4851" s="39" t="s">
        <v>870</v>
      </c>
      <c r="B4851" s="39" t="s">
        <v>93</v>
      </c>
      <c r="C4851" s="39" t="s">
        <v>135</v>
      </c>
      <c r="D4851" s="39" t="s">
        <v>30</v>
      </c>
      <c r="E4851" s="70" t="s">
        <v>31</v>
      </c>
      <c r="F4851" s="70" t="s">
        <v>36</v>
      </c>
      <c r="G4851" s="78">
        <v>44334</v>
      </c>
      <c r="H4851" s="78">
        <v>45658</v>
      </c>
      <c r="I4851" s="69">
        <v>3540903.14</v>
      </c>
      <c r="J4851" s="70">
        <v>0</v>
      </c>
      <c r="K4851" s="71">
        <v>0.98699999999999999</v>
      </c>
      <c r="L4851" s="70">
        <v>0</v>
      </c>
      <c r="M4851" s="71">
        <v>0.97799999999999998</v>
      </c>
      <c r="N4851" s="72"/>
      <c r="O4851" s="73">
        <f>MIN(1,MAX(0,(1/(1+EXP(-(Assumptions!$B$5 + Assumptions!$B$6*$N4851))))*Assumptions!$B$3))</f>
        <v>3.9165722796764356E-2</v>
      </c>
      <c r="P4851" s="73">
        <f>VLOOKUP($F4851,Assumptions!$A$23:$B$27,2,FALSE)*Assumptions!$B$4</f>
        <v>0.55000000000000004</v>
      </c>
      <c r="Q4851" s="74">
        <f t="shared" si="150"/>
        <v>76275.116957287872</v>
      </c>
      <c r="R4851" s="75" t="str">
        <f>IF($O4851&lt;Assumptions!$B$17,"A",IF($O4851&lt;Assumptions!$B$18,"B",IF($O4851&lt;Assumptions!$B$19,"C",IF($O4851&lt;Assumptions!$B$20,"D","E"))))</f>
        <v>B</v>
      </c>
      <c r="S4851" s="75">
        <f t="shared" si="151"/>
        <v>0</v>
      </c>
    </row>
    <row r="4852" spans="1:19" ht="17.399999999999999" x14ac:dyDescent="0.3">
      <c r="A4852" s="39" t="s">
        <v>870</v>
      </c>
      <c r="B4852" s="39" t="s">
        <v>93</v>
      </c>
      <c r="C4852" s="39" t="s">
        <v>135</v>
      </c>
      <c r="D4852" s="39" t="s">
        <v>30</v>
      </c>
      <c r="E4852" s="70" t="s">
        <v>31</v>
      </c>
      <c r="F4852" s="70" t="s">
        <v>36</v>
      </c>
      <c r="G4852" s="78">
        <v>44334</v>
      </c>
      <c r="H4852" s="78">
        <v>45689</v>
      </c>
      <c r="I4852" s="69">
        <v>3435404.32</v>
      </c>
      <c r="J4852" s="70">
        <v>0</v>
      </c>
      <c r="K4852" s="71">
        <v>1.052</v>
      </c>
      <c r="L4852" s="70">
        <v>0</v>
      </c>
      <c r="M4852" s="71">
        <v>0.97799999999999998</v>
      </c>
      <c r="N4852" s="72"/>
      <c r="O4852" s="73">
        <f>MIN(1,MAX(0,(1/(1+EXP(-(Assumptions!$B$5 + Assumptions!$B$6*$N4852))))*Assumptions!$B$3))</f>
        <v>3.9165722796764356E-2</v>
      </c>
      <c r="P4852" s="73">
        <f>VLOOKUP($F4852,Assumptions!$A$23:$B$27,2,FALSE)*Assumptions!$B$4</f>
        <v>0.55000000000000004</v>
      </c>
      <c r="Q4852" s="74">
        <f t="shared" si="150"/>
        <v>74002.55131055972</v>
      </c>
      <c r="R4852" s="75" t="str">
        <f>IF($O4852&lt;Assumptions!$B$17,"A",IF($O4852&lt;Assumptions!$B$18,"B",IF($O4852&lt;Assumptions!$B$19,"C",IF($O4852&lt;Assumptions!$B$20,"D","E"))))</f>
        <v>B</v>
      </c>
      <c r="S4852" s="75">
        <f t="shared" si="151"/>
        <v>0</v>
      </c>
    </row>
    <row r="4853" spans="1:19" ht="17.399999999999999" x14ac:dyDescent="0.3">
      <c r="A4853" s="39" t="s">
        <v>870</v>
      </c>
      <c r="B4853" s="39" t="s">
        <v>93</v>
      </c>
      <c r="C4853" s="39" t="s">
        <v>135</v>
      </c>
      <c r="D4853" s="39" t="s">
        <v>30</v>
      </c>
      <c r="E4853" s="70" t="s">
        <v>31</v>
      </c>
      <c r="F4853" s="70" t="s">
        <v>36</v>
      </c>
      <c r="G4853" s="78">
        <v>44334</v>
      </c>
      <c r="H4853" s="78">
        <v>45717</v>
      </c>
      <c r="I4853" s="69">
        <v>3340062.93</v>
      </c>
      <c r="J4853" s="70">
        <v>0</v>
      </c>
      <c r="K4853" s="71">
        <v>1.0369999999999999</v>
      </c>
      <c r="L4853" s="70">
        <v>0</v>
      </c>
      <c r="M4853" s="71">
        <v>0.97799999999999998</v>
      </c>
      <c r="N4853" s="72"/>
      <c r="O4853" s="73">
        <f>MIN(1,MAX(0,(1/(1+EXP(-(Assumptions!$B$5 + Assumptions!$B$6*$N4853))))*Assumptions!$B$3))</f>
        <v>3.9165722796764356E-2</v>
      </c>
      <c r="P4853" s="73">
        <f>VLOOKUP($F4853,Assumptions!$A$23:$B$27,2,FALSE)*Assumptions!$B$4</f>
        <v>0.55000000000000004</v>
      </c>
      <c r="Q4853" s="74">
        <f t="shared" si="150"/>
        <v>71948.788362070714</v>
      </c>
      <c r="R4853" s="75" t="str">
        <f>IF($O4853&lt;Assumptions!$B$17,"A",IF($O4853&lt;Assumptions!$B$18,"B",IF($O4853&lt;Assumptions!$B$19,"C",IF($O4853&lt;Assumptions!$B$20,"D","E"))))</f>
        <v>B</v>
      </c>
      <c r="S4853" s="75">
        <f t="shared" si="151"/>
        <v>0</v>
      </c>
    </row>
    <row r="4854" spans="1:19" ht="17.399999999999999" x14ac:dyDescent="0.3">
      <c r="A4854" s="39" t="s">
        <v>870</v>
      </c>
      <c r="B4854" s="39" t="s">
        <v>93</v>
      </c>
      <c r="C4854" s="39" t="s">
        <v>135</v>
      </c>
      <c r="D4854" s="39" t="s">
        <v>30</v>
      </c>
      <c r="E4854" s="70" t="s">
        <v>31</v>
      </c>
      <c r="F4854" s="70" t="s">
        <v>36</v>
      </c>
      <c r="G4854" s="78">
        <v>44334</v>
      </c>
      <c r="H4854" s="78">
        <v>45748</v>
      </c>
      <c r="I4854" s="69">
        <v>3241328.75</v>
      </c>
      <c r="J4854" s="70">
        <v>0</v>
      </c>
      <c r="K4854" s="71">
        <v>1.147</v>
      </c>
      <c r="L4854" s="70">
        <v>0</v>
      </c>
      <c r="M4854" s="71">
        <v>0.97799999999999998</v>
      </c>
      <c r="N4854" s="72"/>
      <c r="O4854" s="73">
        <f>MIN(1,MAX(0,(1/(1+EXP(-(Assumptions!$B$5 + Assumptions!$B$6*$N4854))))*Assumptions!$B$3))</f>
        <v>3.9165722796764356E-2</v>
      </c>
      <c r="P4854" s="73">
        <f>VLOOKUP($F4854,Assumptions!$A$23:$B$27,2,FALSE)*Assumptions!$B$4</f>
        <v>0.55000000000000004</v>
      </c>
      <c r="Q4854" s="74">
        <f t="shared" si="150"/>
        <v>69821.940823625497</v>
      </c>
      <c r="R4854" s="75" t="str">
        <f>IF($O4854&lt;Assumptions!$B$17,"A",IF($O4854&lt;Assumptions!$B$18,"B",IF($O4854&lt;Assumptions!$B$19,"C",IF($O4854&lt;Assumptions!$B$20,"D","E"))))</f>
        <v>B</v>
      </c>
      <c r="S4854" s="75">
        <f t="shared" si="151"/>
        <v>0</v>
      </c>
    </row>
    <row r="4855" spans="1:19" ht="17.399999999999999" x14ac:dyDescent="0.3">
      <c r="A4855" s="39" t="s">
        <v>870</v>
      </c>
      <c r="B4855" s="39" t="s">
        <v>93</v>
      </c>
      <c r="C4855" s="39" t="s">
        <v>135</v>
      </c>
      <c r="D4855" s="39" t="s">
        <v>30</v>
      </c>
      <c r="E4855" s="70" t="s">
        <v>31</v>
      </c>
      <c r="F4855" s="70" t="s">
        <v>36</v>
      </c>
      <c r="G4855" s="78">
        <v>44334</v>
      </c>
      <c r="H4855" s="78">
        <v>45778</v>
      </c>
      <c r="I4855" s="69">
        <v>3139318.68</v>
      </c>
      <c r="J4855" s="70">
        <v>95</v>
      </c>
      <c r="K4855" s="71">
        <v>0.58399999999999996</v>
      </c>
      <c r="L4855" s="70">
        <v>0</v>
      </c>
      <c r="M4855" s="71">
        <v>0.97799999999999998</v>
      </c>
      <c r="N4855" s="72"/>
      <c r="O4855" s="73">
        <f>MIN(1,MAX(0,(1/(1+EXP(-(Assumptions!$B$5 + Assumptions!$B$6*$N4855))))*Assumptions!$B$3))</f>
        <v>3.9165722796764356E-2</v>
      </c>
      <c r="P4855" s="73">
        <f>VLOOKUP($F4855,Assumptions!$A$23:$B$27,2,FALSE)*Assumptions!$B$4</f>
        <v>0.55000000000000004</v>
      </c>
      <c r="Q4855" s="74">
        <f t="shared" si="150"/>
        <v>67624.52685537131</v>
      </c>
      <c r="R4855" s="75" t="str">
        <f>IF($O4855&lt;Assumptions!$B$17,"A",IF($O4855&lt;Assumptions!$B$18,"B",IF($O4855&lt;Assumptions!$B$19,"C",IF($O4855&lt;Assumptions!$B$20,"D","E"))))</f>
        <v>B</v>
      </c>
      <c r="S4855" s="75">
        <f t="shared" si="151"/>
        <v>0</v>
      </c>
    </row>
    <row r="4856" spans="1:19" ht="17.399999999999999" x14ac:dyDescent="0.3">
      <c r="A4856" s="39" t="s">
        <v>870</v>
      </c>
      <c r="B4856" s="39" t="s">
        <v>93</v>
      </c>
      <c r="C4856" s="39" t="s">
        <v>135</v>
      </c>
      <c r="D4856" s="39" t="s">
        <v>30</v>
      </c>
      <c r="E4856" s="70" t="s">
        <v>31</v>
      </c>
      <c r="F4856" s="70" t="s">
        <v>36</v>
      </c>
      <c r="G4856" s="78">
        <v>44334</v>
      </c>
      <c r="H4856" s="78">
        <v>45809</v>
      </c>
      <c r="I4856" s="69">
        <v>3047643.99</v>
      </c>
      <c r="J4856" s="70">
        <v>0</v>
      </c>
      <c r="K4856" s="71">
        <v>1.1160000000000001</v>
      </c>
      <c r="L4856" s="70">
        <v>0</v>
      </c>
      <c r="M4856" s="71">
        <v>0.97799999999999998</v>
      </c>
      <c r="N4856" s="72"/>
      <c r="O4856" s="73">
        <f>MIN(1,MAX(0,(1/(1+EXP(-(Assumptions!$B$5 + Assumptions!$B$6*$N4856))))*Assumptions!$B$3))</f>
        <v>3.9165722796764356E-2</v>
      </c>
      <c r="P4856" s="73">
        <f>VLOOKUP($F4856,Assumptions!$A$23:$B$27,2,FALSE)*Assumptions!$B$4</f>
        <v>0.55000000000000004</v>
      </c>
      <c r="Q4856" s="74">
        <f t="shared" si="150"/>
        <v>65649.748832560697</v>
      </c>
      <c r="R4856" s="75" t="str">
        <f>IF($O4856&lt;Assumptions!$B$17,"A",IF($O4856&lt;Assumptions!$B$18,"B",IF($O4856&lt;Assumptions!$B$19,"C",IF($O4856&lt;Assumptions!$B$20,"D","E"))))</f>
        <v>B</v>
      </c>
      <c r="S4856" s="75">
        <f t="shared" si="151"/>
        <v>0</v>
      </c>
    </row>
    <row r="4857" spans="1:19" ht="17.399999999999999" x14ac:dyDescent="0.3">
      <c r="A4857" s="39" t="s">
        <v>870</v>
      </c>
      <c r="B4857" s="39" t="s">
        <v>93</v>
      </c>
      <c r="C4857" s="39" t="s">
        <v>135</v>
      </c>
      <c r="D4857" s="39" t="s">
        <v>30</v>
      </c>
      <c r="E4857" s="70" t="s">
        <v>31</v>
      </c>
      <c r="F4857" s="70" t="s">
        <v>36</v>
      </c>
      <c r="G4857" s="78">
        <v>44334</v>
      </c>
      <c r="H4857" s="78">
        <v>45839</v>
      </c>
      <c r="I4857" s="69">
        <v>2952666.75</v>
      </c>
      <c r="J4857" s="70">
        <v>15</v>
      </c>
      <c r="K4857" s="71">
        <v>0.96199999999999997</v>
      </c>
      <c r="L4857" s="70">
        <v>0</v>
      </c>
      <c r="M4857" s="71">
        <v>0.97799999999999998</v>
      </c>
      <c r="N4857" s="72"/>
      <c r="O4857" s="73">
        <f>MIN(1,MAX(0,(1/(1+EXP(-(Assumptions!$B$5 + Assumptions!$B$6*$N4857))))*Assumptions!$B$3))</f>
        <v>3.9165722796764356E-2</v>
      </c>
      <c r="P4857" s="73">
        <f>VLOOKUP($F4857,Assumptions!$A$23:$B$27,2,FALSE)*Assumptions!$B$4</f>
        <v>0.55000000000000004</v>
      </c>
      <c r="Q4857" s="74">
        <f t="shared" si="150"/>
        <v>63603.830092947719</v>
      </c>
      <c r="R4857" s="75" t="str">
        <f>IF($O4857&lt;Assumptions!$B$17,"A",IF($O4857&lt;Assumptions!$B$18,"B",IF($O4857&lt;Assumptions!$B$19,"C",IF($O4857&lt;Assumptions!$B$20,"D","E"))))</f>
        <v>B</v>
      </c>
      <c r="S4857" s="75">
        <f t="shared" si="151"/>
        <v>0</v>
      </c>
    </row>
    <row r="4858" spans="1:19" ht="17.399999999999999" x14ac:dyDescent="0.3">
      <c r="A4858" s="39" t="s">
        <v>870</v>
      </c>
      <c r="B4858" s="39" t="s">
        <v>93</v>
      </c>
      <c r="C4858" s="39" t="s">
        <v>135</v>
      </c>
      <c r="D4858" s="39" t="s">
        <v>30</v>
      </c>
      <c r="E4858" s="70" t="s">
        <v>31</v>
      </c>
      <c r="F4858" s="70" t="s">
        <v>36</v>
      </c>
      <c r="G4858" s="78">
        <v>44334</v>
      </c>
      <c r="H4858" s="78">
        <v>45870</v>
      </c>
      <c r="I4858" s="69">
        <v>2862140.79</v>
      </c>
      <c r="J4858" s="70">
        <v>0</v>
      </c>
      <c r="K4858" s="71">
        <v>1.0449999999999999</v>
      </c>
      <c r="L4858" s="70">
        <v>0</v>
      </c>
      <c r="M4858" s="71">
        <v>0.97799999999999998</v>
      </c>
      <c r="N4858" s="72"/>
      <c r="O4858" s="73">
        <f>MIN(1,MAX(0,(1/(1+EXP(-(Assumptions!$B$5 + Assumptions!$B$6*$N4858))))*Assumptions!$B$3))</f>
        <v>3.9165722796764356E-2</v>
      </c>
      <c r="P4858" s="73">
        <f>VLOOKUP($F4858,Assumptions!$A$23:$B$27,2,FALSE)*Assumptions!$B$4</f>
        <v>0.55000000000000004</v>
      </c>
      <c r="Q4858" s="74">
        <f t="shared" si="150"/>
        <v>61653.797032548682</v>
      </c>
      <c r="R4858" s="75" t="str">
        <f>IF($O4858&lt;Assumptions!$B$17,"A",IF($O4858&lt;Assumptions!$B$18,"B",IF($O4858&lt;Assumptions!$B$19,"C",IF($O4858&lt;Assumptions!$B$20,"D","E"))))</f>
        <v>B</v>
      </c>
      <c r="S4858" s="75">
        <f t="shared" si="151"/>
        <v>0</v>
      </c>
    </row>
    <row r="4859" spans="1:19" ht="17.399999999999999" x14ac:dyDescent="0.3">
      <c r="A4859" s="39" t="s">
        <v>870</v>
      </c>
      <c r="B4859" s="39" t="s">
        <v>93</v>
      </c>
      <c r="C4859" s="39" t="s">
        <v>135</v>
      </c>
      <c r="D4859" s="39" t="s">
        <v>30</v>
      </c>
      <c r="E4859" s="70" t="s">
        <v>31</v>
      </c>
      <c r="F4859" s="70" t="s">
        <v>36</v>
      </c>
      <c r="G4859" s="78">
        <v>44334</v>
      </c>
      <c r="H4859" s="78">
        <v>45901</v>
      </c>
      <c r="I4859" s="69">
        <v>2784510.52</v>
      </c>
      <c r="J4859" s="70">
        <v>0</v>
      </c>
      <c r="K4859" s="71">
        <v>1.075</v>
      </c>
      <c r="L4859" s="70">
        <v>0</v>
      </c>
      <c r="M4859" s="71">
        <v>0.97799999999999998</v>
      </c>
      <c r="N4859" s="72"/>
      <c r="O4859" s="73">
        <f>MIN(1,MAX(0,(1/(1+EXP(-(Assumptions!$B$5 + Assumptions!$B$6*$N4859))))*Assumptions!$B$3))</f>
        <v>3.9165722796764356E-2</v>
      </c>
      <c r="P4859" s="73">
        <f>VLOOKUP($F4859,Assumptions!$A$23:$B$27,2,FALSE)*Assumptions!$B$4</f>
        <v>0.55000000000000004</v>
      </c>
      <c r="Q4859" s="74">
        <f t="shared" si="150"/>
        <v>59981.551933046801</v>
      </c>
      <c r="R4859" s="75" t="str">
        <f>IF($O4859&lt;Assumptions!$B$17,"A",IF($O4859&lt;Assumptions!$B$18,"B",IF($O4859&lt;Assumptions!$B$19,"C",IF($O4859&lt;Assumptions!$B$20,"D","E"))))</f>
        <v>B</v>
      </c>
      <c r="S4859" s="75">
        <f t="shared" si="151"/>
        <v>0</v>
      </c>
    </row>
    <row r="4860" spans="1:19" ht="17.399999999999999" x14ac:dyDescent="0.3">
      <c r="A4860" s="39" t="s">
        <v>870</v>
      </c>
      <c r="B4860" s="39" t="s">
        <v>93</v>
      </c>
      <c r="C4860" s="39" t="s">
        <v>135</v>
      </c>
      <c r="D4860" s="39" t="s">
        <v>30</v>
      </c>
      <c r="E4860" s="70" t="s">
        <v>31</v>
      </c>
      <c r="F4860" s="70" t="s">
        <v>36</v>
      </c>
      <c r="G4860" s="78">
        <v>44334</v>
      </c>
      <c r="H4860" s="78">
        <v>45931</v>
      </c>
      <c r="I4860" s="69">
        <v>2712100.58</v>
      </c>
      <c r="J4860" s="70">
        <v>0</v>
      </c>
      <c r="K4860" s="71">
        <v>1.0489999999999999</v>
      </c>
      <c r="L4860" s="70">
        <v>0</v>
      </c>
      <c r="M4860" s="71">
        <v>0.97799999999999998</v>
      </c>
      <c r="N4860" s="72"/>
      <c r="O4860" s="73">
        <f>MIN(1,MAX(0,(1/(1+EXP(-(Assumptions!$B$5 + Assumptions!$B$6*$N4860))))*Assumptions!$B$3))</f>
        <v>3.9165722796764356E-2</v>
      </c>
      <c r="P4860" s="73">
        <f>VLOOKUP($F4860,Assumptions!$A$23:$B$27,2,FALSE)*Assumptions!$B$4</f>
        <v>0.55000000000000004</v>
      </c>
      <c r="Q4860" s="74">
        <f t="shared" si="150"/>
        <v>58421.758732273112</v>
      </c>
      <c r="R4860" s="75" t="str">
        <f>IF($O4860&lt;Assumptions!$B$17,"A",IF($O4860&lt;Assumptions!$B$18,"B",IF($O4860&lt;Assumptions!$B$19,"C",IF($O4860&lt;Assumptions!$B$20,"D","E"))))</f>
        <v>B</v>
      </c>
      <c r="S4860" s="75">
        <f t="shared" si="151"/>
        <v>0</v>
      </c>
    </row>
    <row r="4861" spans="1:19" ht="17.399999999999999" x14ac:dyDescent="0.3">
      <c r="A4861" s="39" t="s">
        <v>870</v>
      </c>
      <c r="B4861" s="39" t="s">
        <v>93</v>
      </c>
      <c r="C4861" s="39" t="s">
        <v>135</v>
      </c>
      <c r="D4861" s="39" t="s">
        <v>30</v>
      </c>
      <c r="E4861" s="70" t="s">
        <v>31</v>
      </c>
      <c r="F4861" s="70" t="s">
        <v>36</v>
      </c>
      <c r="G4861" s="78">
        <v>44334</v>
      </c>
      <c r="H4861" s="78">
        <v>45962</v>
      </c>
      <c r="I4861" s="69">
        <v>2640280.0299999998</v>
      </c>
      <c r="J4861" s="70">
        <v>0</v>
      </c>
      <c r="K4861" s="71">
        <v>1.115</v>
      </c>
      <c r="L4861" s="70">
        <v>0</v>
      </c>
      <c r="M4861" s="71">
        <v>0.97799999999999998</v>
      </c>
      <c r="N4861" s="72"/>
      <c r="O4861" s="73">
        <f>MIN(1,MAX(0,(1/(1+EXP(-(Assumptions!$B$5 + Assumptions!$B$6*$N4861))))*Assumptions!$B$3))</f>
        <v>3.9165722796764356E-2</v>
      </c>
      <c r="P4861" s="73">
        <f>VLOOKUP($F4861,Assumptions!$A$23:$B$27,2,FALSE)*Assumptions!$B$4</f>
        <v>0.55000000000000004</v>
      </c>
      <c r="Q4861" s="74">
        <f t="shared" si="150"/>
        <v>56874.66166844697</v>
      </c>
      <c r="R4861" s="75" t="str">
        <f>IF($O4861&lt;Assumptions!$B$17,"A",IF($O4861&lt;Assumptions!$B$18,"B",IF($O4861&lt;Assumptions!$B$19,"C",IF($O4861&lt;Assumptions!$B$20,"D","E"))))</f>
        <v>B</v>
      </c>
      <c r="S4861" s="75">
        <f t="shared" si="151"/>
        <v>0</v>
      </c>
    </row>
    <row r="4862" spans="1:19" ht="17.399999999999999" x14ac:dyDescent="0.3">
      <c r="A4862" s="39" t="s">
        <v>870</v>
      </c>
      <c r="B4862" s="39" t="s">
        <v>93</v>
      </c>
      <c r="C4862" s="39" t="s">
        <v>135</v>
      </c>
      <c r="D4862" s="39" t="s">
        <v>30</v>
      </c>
      <c r="E4862" s="70" t="s">
        <v>31</v>
      </c>
      <c r="F4862" s="70" t="s">
        <v>36</v>
      </c>
      <c r="G4862" s="78">
        <v>44334</v>
      </c>
      <c r="H4862" s="78">
        <v>45992</v>
      </c>
      <c r="I4862" s="69">
        <v>2560964.86</v>
      </c>
      <c r="J4862" s="70">
        <v>0</v>
      </c>
      <c r="K4862" s="71">
        <v>0.95699999999999996</v>
      </c>
      <c r="L4862" s="70">
        <v>0</v>
      </c>
      <c r="M4862" s="71">
        <v>0.97799999999999998</v>
      </c>
      <c r="N4862" s="72"/>
      <c r="O4862" s="73">
        <f>MIN(1,MAX(0,(1/(1+EXP(-(Assumptions!$B$5 + Assumptions!$B$6*$N4862))))*Assumptions!$B$3))</f>
        <v>3.9165722796764356E-2</v>
      </c>
      <c r="P4862" s="73">
        <f>VLOOKUP($F4862,Assumptions!$A$23:$B$27,2,FALSE)*Assumptions!$B$4</f>
        <v>0.55000000000000004</v>
      </c>
      <c r="Q4862" s="74">
        <f t="shared" si="150"/>
        <v>55166.121889457936</v>
      </c>
      <c r="R4862" s="75" t="str">
        <f>IF($O4862&lt;Assumptions!$B$17,"A",IF($O4862&lt;Assumptions!$B$18,"B",IF($O4862&lt;Assumptions!$B$19,"C",IF($O4862&lt;Assumptions!$B$20,"D","E"))))</f>
        <v>B</v>
      </c>
      <c r="S4862" s="75">
        <f t="shared" si="151"/>
        <v>0</v>
      </c>
    </row>
    <row r="4863" spans="1:19" ht="17.399999999999999" x14ac:dyDescent="0.3">
      <c r="A4863" s="39" t="s">
        <v>871</v>
      </c>
      <c r="B4863" s="39" t="s">
        <v>85</v>
      </c>
      <c r="C4863" s="39" t="s">
        <v>135</v>
      </c>
      <c r="D4863" s="39" t="s">
        <v>34</v>
      </c>
      <c r="E4863" s="70" t="s">
        <v>35</v>
      </c>
      <c r="F4863" s="70" t="s">
        <v>36</v>
      </c>
      <c r="G4863" s="78">
        <v>45827</v>
      </c>
      <c r="H4863" s="78">
        <v>45809</v>
      </c>
      <c r="I4863" s="69">
        <v>4293197.0199999996</v>
      </c>
      <c r="J4863" s="70">
        <v>220</v>
      </c>
      <c r="K4863" s="71">
        <v>0.106</v>
      </c>
      <c r="L4863" s="70">
        <v>0</v>
      </c>
      <c r="M4863" s="71">
        <v>0.72499999999999998</v>
      </c>
      <c r="N4863" s="72"/>
      <c r="O4863" s="73">
        <f>MIN(1,MAX(0,(1/(1+EXP(-(Assumptions!$B$5 + Assumptions!$B$6*$N4863))))*Assumptions!$B$3))</f>
        <v>3.9165722796764356E-2</v>
      </c>
      <c r="P4863" s="73">
        <f>VLOOKUP($F4863,Assumptions!$A$23:$B$27,2,FALSE)*Assumptions!$B$4</f>
        <v>0.55000000000000004</v>
      </c>
      <c r="Q4863" s="74">
        <f t="shared" si="150"/>
        <v>92480.390418468131</v>
      </c>
      <c r="R4863" s="75" t="str">
        <f>IF($O4863&lt;Assumptions!$B$17,"A",IF($O4863&lt;Assumptions!$B$18,"B",IF($O4863&lt;Assumptions!$B$19,"C",IF($O4863&lt;Assumptions!$B$20,"D","E"))))</f>
        <v>B</v>
      </c>
      <c r="S4863" s="75">
        <f t="shared" si="151"/>
        <v>1</v>
      </c>
    </row>
    <row r="4864" spans="1:19" ht="17.399999999999999" x14ac:dyDescent="0.3">
      <c r="A4864" s="39" t="s">
        <v>871</v>
      </c>
      <c r="B4864" s="39" t="s">
        <v>85</v>
      </c>
      <c r="C4864" s="39" t="s">
        <v>135</v>
      </c>
      <c r="D4864" s="39" t="s">
        <v>34</v>
      </c>
      <c r="E4864" s="70" t="s">
        <v>35</v>
      </c>
      <c r="F4864" s="70" t="s">
        <v>36</v>
      </c>
      <c r="G4864" s="78">
        <v>45827</v>
      </c>
      <c r="H4864" s="78">
        <v>45839</v>
      </c>
      <c r="I4864" s="69">
        <v>4293197.0199999996</v>
      </c>
      <c r="J4864" s="70">
        <v>999</v>
      </c>
      <c r="K4864" s="71">
        <v>0.156</v>
      </c>
      <c r="L4864" s="70">
        <v>0</v>
      </c>
      <c r="M4864" s="71">
        <v>0.72499999999999998</v>
      </c>
      <c r="N4864" s="72"/>
      <c r="O4864" s="73">
        <f>MIN(1,MAX(0,(1/(1+EXP(-(Assumptions!$B$5 + Assumptions!$B$6*$N4864))))*Assumptions!$B$3))</f>
        <v>3.9165722796764356E-2</v>
      </c>
      <c r="P4864" s="73">
        <f>VLOOKUP($F4864,Assumptions!$A$23:$B$27,2,FALSE)*Assumptions!$B$4</f>
        <v>0.55000000000000004</v>
      </c>
      <c r="Q4864" s="74">
        <f t="shared" si="150"/>
        <v>92480.390418468131</v>
      </c>
      <c r="R4864" s="75" t="str">
        <f>IF($O4864&lt;Assumptions!$B$17,"A",IF($O4864&lt;Assumptions!$B$18,"B",IF($O4864&lt;Assumptions!$B$19,"C",IF($O4864&lt;Assumptions!$B$20,"D","E"))))</f>
        <v>B</v>
      </c>
      <c r="S4864" s="75">
        <f t="shared" si="151"/>
        <v>1</v>
      </c>
    </row>
    <row r="4865" spans="1:19" ht="17.399999999999999" x14ac:dyDescent="0.3">
      <c r="A4865" s="39" t="s">
        <v>871</v>
      </c>
      <c r="B4865" s="39" t="s">
        <v>85</v>
      </c>
      <c r="C4865" s="39" t="s">
        <v>135</v>
      </c>
      <c r="D4865" s="39" t="s">
        <v>34</v>
      </c>
      <c r="E4865" s="70" t="s">
        <v>35</v>
      </c>
      <c r="F4865" s="70" t="s">
        <v>36</v>
      </c>
      <c r="G4865" s="78">
        <v>45827</v>
      </c>
      <c r="H4865" s="78">
        <v>45870</v>
      </c>
      <c r="I4865" s="69">
        <v>4293197.0199999996</v>
      </c>
      <c r="J4865" s="70">
        <v>999</v>
      </c>
      <c r="K4865" s="71">
        <v>0.111</v>
      </c>
      <c r="L4865" s="70">
        <v>0</v>
      </c>
      <c r="M4865" s="71">
        <v>0.72499999999999998</v>
      </c>
      <c r="N4865" s="72"/>
      <c r="O4865" s="73">
        <f>MIN(1,MAX(0,(1/(1+EXP(-(Assumptions!$B$5 + Assumptions!$B$6*$N4865))))*Assumptions!$B$3))</f>
        <v>3.9165722796764356E-2</v>
      </c>
      <c r="P4865" s="73">
        <f>VLOOKUP($F4865,Assumptions!$A$23:$B$27,2,FALSE)*Assumptions!$B$4</f>
        <v>0.55000000000000004</v>
      </c>
      <c r="Q4865" s="74">
        <f t="shared" ref="Q4865:Q4928" si="152">$I4865*$O4865*$P4865</f>
        <v>92480.390418468131</v>
      </c>
      <c r="R4865" s="75" t="str">
        <f>IF($O4865&lt;Assumptions!$B$17,"A",IF($O4865&lt;Assumptions!$B$18,"B",IF($O4865&lt;Assumptions!$B$19,"C",IF($O4865&lt;Assumptions!$B$20,"D","E"))))</f>
        <v>B</v>
      </c>
      <c r="S4865" s="75">
        <f t="shared" ref="S4865:S4928" si="153">--($J4865&gt;=180)</f>
        <v>1</v>
      </c>
    </row>
    <row r="4866" spans="1:19" ht="17.399999999999999" x14ac:dyDescent="0.3">
      <c r="A4866" s="39" t="s">
        <v>871</v>
      </c>
      <c r="B4866" s="39" t="s">
        <v>85</v>
      </c>
      <c r="C4866" s="39" t="s">
        <v>135</v>
      </c>
      <c r="D4866" s="39" t="s">
        <v>34</v>
      </c>
      <c r="E4866" s="70" t="s">
        <v>35</v>
      </c>
      <c r="F4866" s="70" t="s">
        <v>36</v>
      </c>
      <c r="G4866" s="78">
        <v>45827</v>
      </c>
      <c r="H4866" s="78">
        <v>45901</v>
      </c>
      <c r="I4866" s="69">
        <v>4293197.0199999996</v>
      </c>
      <c r="J4866" s="70">
        <v>999</v>
      </c>
      <c r="K4866" s="71">
        <v>0.17299999999999999</v>
      </c>
      <c r="L4866" s="70">
        <v>0</v>
      </c>
      <c r="M4866" s="71">
        <v>0.72499999999999998</v>
      </c>
      <c r="N4866" s="72"/>
      <c r="O4866" s="73">
        <f>MIN(1,MAX(0,(1/(1+EXP(-(Assumptions!$B$5 + Assumptions!$B$6*$N4866))))*Assumptions!$B$3))</f>
        <v>3.9165722796764356E-2</v>
      </c>
      <c r="P4866" s="73">
        <f>VLOOKUP($F4866,Assumptions!$A$23:$B$27,2,FALSE)*Assumptions!$B$4</f>
        <v>0.55000000000000004</v>
      </c>
      <c r="Q4866" s="74">
        <f t="shared" si="152"/>
        <v>92480.390418468131</v>
      </c>
      <c r="R4866" s="75" t="str">
        <f>IF($O4866&lt;Assumptions!$B$17,"A",IF($O4866&lt;Assumptions!$B$18,"B",IF($O4866&lt;Assumptions!$B$19,"C",IF($O4866&lt;Assumptions!$B$20,"D","E"))))</f>
        <v>B</v>
      </c>
      <c r="S4866" s="75">
        <f t="shared" si="153"/>
        <v>1</v>
      </c>
    </row>
    <row r="4867" spans="1:19" ht="17.399999999999999" x14ac:dyDescent="0.3">
      <c r="A4867" s="39" t="s">
        <v>871</v>
      </c>
      <c r="B4867" s="39" t="s">
        <v>85</v>
      </c>
      <c r="C4867" s="39" t="s">
        <v>135</v>
      </c>
      <c r="D4867" s="39" t="s">
        <v>34</v>
      </c>
      <c r="E4867" s="70" t="s">
        <v>35</v>
      </c>
      <c r="F4867" s="70" t="s">
        <v>36</v>
      </c>
      <c r="G4867" s="78">
        <v>45827</v>
      </c>
      <c r="H4867" s="78">
        <v>45931</v>
      </c>
      <c r="I4867" s="69">
        <v>4293197.0199999996</v>
      </c>
      <c r="J4867" s="70">
        <v>999</v>
      </c>
      <c r="K4867" s="71">
        <v>0.183</v>
      </c>
      <c r="L4867" s="70">
        <v>0</v>
      </c>
      <c r="M4867" s="71">
        <v>0.72499999999999998</v>
      </c>
      <c r="N4867" s="72"/>
      <c r="O4867" s="73">
        <f>MIN(1,MAX(0,(1/(1+EXP(-(Assumptions!$B$5 + Assumptions!$B$6*$N4867))))*Assumptions!$B$3))</f>
        <v>3.9165722796764356E-2</v>
      </c>
      <c r="P4867" s="73">
        <f>VLOOKUP($F4867,Assumptions!$A$23:$B$27,2,FALSE)*Assumptions!$B$4</f>
        <v>0.55000000000000004</v>
      </c>
      <c r="Q4867" s="74">
        <f t="shared" si="152"/>
        <v>92480.390418468131</v>
      </c>
      <c r="R4867" s="75" t="str">
        <f>IF($O4867&lt;Assumptions!$B$17,"A",IF($O4867&lt;Assumptions!$B$18,"B",IF($O4867&lt;Assumptions!$B$19,"C",IF($O4867&lt;Assumptions!$B$20,"D","E"))))</f>
        <v>B</v>
      </c>
      <c r="S4867" s="75">
        <f t="shared" si="153"/>
        <v>1</v>
      </c>
    </row>
    <row r="4868" spans="1:19" ht="17.399999999999999" x14ac:dyDescent="0.3">
      <c r="A4868" s="39" t="s">
        <v>871</v>
      </c>
      <c r="B4868" s="39" t="s">
        <v>85</v>
      </c>
      <c r="C4868" s="39" t="s">
        <v>135</v>
      </c>
      <c r="D4868" s="39" t="s">
        <v>34</v>
      </c>
      <c r="E4868" s="70" t="s">
        <v>35</v>
      </c>
      <c r="F4868" s="70" t="s">
        <v>36</v>
      </c>
      <c r="G4868" s="78">
        <v>45827</v>
      </c>
      <c r="H4868" s="78">
        <v>45962</v>
      </c>
      <c r="I4868" s="69">
        <v>4293197.0199999996</v>
      </c>
      <c r="J4868" s="70">
        <v>999</v>
      </c>
      <c r="K4868" s="71">
        <v>3.5999999999999997E-2</v>
      </c>
      <c r="L4868" s="70">
        <v>0</v>
      </c>
      <c r="M4868" s="71">
        <v>0.72499999999999998</v>
      </c>
      <c r="N4868" s="72"/>
      <c r="O4868" s="73">
        <f>MIN(1,MAX(0,(1/(1+EXP(-(Assumptions!$B$5 + Assumptions!$B$6*$N4868))))*Assumptions!$B$3))</f>
        <v>3.9165722796764356E-2</v>
      </c>
      <c r="P4868" s="73">
        <f>VLOOKUP($F4868,Assumptions!$A$23:$B$27,2,FALSE)*Assumptions!$B$4</f>
        <v>0.55000000000000004</v>
      </c>
      <c r="Q4868" s="74">
        <f t="shared" si="152"/>
        <v>92480.390418468131</v>
      </c>
      <c r="R4868" s="75" t="str">
        <f>IF($O4868&lt;Assumptions!$B$17,"A",IF($O4868&lt;Assumptions!$B$18,"B",IF($O4868&lt;Assumptions!$B$19,"C",IF($O4868&lt;Assumptions!$B$20,"D","E"))))</f>
        <v>B</v>
      </c>
      <c r="S4868" s="75">
        <f t="shared" si="153"/>
        <v>1</v>
      </c>
    </row>
    <row r="4869" spans="1:19" ht="17.399999999999999" x14ac:dyDescent="0.3">
      <c r="A4869" s="39" t="s">
        <v>871</v>
      </c>
      <c r="B4869" s="39" t="s">
        <v>85</v>
      </c>
      <c r="C4869" s="39" t="s">
        <v>135</v>
      </c>
      <c r="D4869" s="39" t="s">
        <v>34</v>
      </c>
      <c r="E4869" s="70" t="s">
        <v>35</v>
      </c>
      <c r="F4869" s="70" t="s">
        <v>36</v>
      </c>
      <c r="G4869" s="78">
        <v>45827</v>
      </c>
      <c r="H4869" s="78">
        <v>45992</v>
      </c>
      <c r="I4869" s="69">
        <v>4293197.0199999996</v>
      </c>
      <c r="J4869" s="70">
        <v>999</v>
      </c>
      <c r="K4869" s="71">
        <v>0.09</v>
      </c>
      <c r="L4869" s="70">
        <v>0</v>
      </c>
      <c r="M4869" s="71">
        <v>0.72499999999999998</v>
      </c>
      <c r="N4869" s="72"/>
      <c r="O4869" s="73">
        <f>MIN(1,MAX(0,(1/(1+EXP(-(Assumptions!$B$5 + Assumptions!$B$6*$N4869))))*Assumptions!$B$3))</f>
        <v>3.9165722796764356E-2</v>
      </c>
      <c r="P4869" s="73">
        <f>VLOOKUP($F4869,Assumptions!$A$23:$B$27,2,FALSE)*Assumptions!$B$4</f>
        <v>0.55000000000000004</v>
      </c>
      <c r="Q4869" s="74">
        <f t="shared" si="152"/>
        <v>92480.390418468131</v>
      </c>
      <c r="R4869" s="75" t="str">
        <f>IF($O4869&lt;Assumptions!$B$17,"A",IF($O4869&lt;Assumptions!$B$18,"B",IF($O4869&lt;Assumptions!$B$19,"C",IF($O4869&lt;Assumptions!$B$20,"D","E"))))</f>
        <v>B</v>
      </c>
      <c r="S4869" s="75">
        <f t="shared" si="153"/>
        <v>1</v>
      </c>
    </row>
    <row r="4870" spans="1:19" ht="17.399999999999999" x14ac:dyDescent="0.3">
      <c r="A4870" s="39" t="s">
        <v>873</v>
      </c>
      <c r="B4870" s="39" t="s">
        <v>81</v>
      </c>
      <c r="C4870" s="39" t="s">
        <v>135</v>
      </c>
      <c r="D4870" s="39" t="s">
        <v>22</v>
      </c>
      <c r="E4870" s="70" t="s">
        <v>31</v>
      </c>
      <c r="F4870" s="70" t="s">
        <v>28</v>
      </c>
      <c r="G4870" s="78">
        <v>43551</v>
      </c>
      <c r="H4870" s="78">
        <v>45658</v>
      </c>
      <c r="I4870" s="69">
        <v>302499.84999999998</v>
      </c>
      <c r="J4870" s="70">
        <v>65</v>
      </c>
      <c r="K4870" s="71">
        <v>0.83899999999999997</v>
      </c>
      <c r="L4870" s="70">
        <v>0</v>
      </c>
      <c r="M4870" s="71">
        <v>0.80900000000000005</v>
      </c>
      <c r="N4870" s="72"/>
      <c r="O4870" s="73">
        <f>MIN(1,MAX(0,(1/(1+EXP(-(Assumptions!$B$5 + Assumptions!$B$6*$N4870))))*Assumptions!$B$3))</f>
        <v>3.9165722796764356E-2</v>
      </c>
      <c r="P4870" s="73">
        <f>VLOOKUP($F4870,Assumptions!$A$23:$B$27,2,FALSE)*Assumptions!$B$4</f>
        <v>0.35</v>
      </c>
      <c r="Q4870" s="74">
        <f t="shared" si="152"/>
        <v>4146.6688449069788</v>
      </c>
      <c r="R4870" s="75" t="str">
        <f>IF($O4870&lt;Assumptions!$B$17,"A",IF($O4870&lt;Assumptions!$B$18,"B",IF($O4870&lt;Assumptions!$B$19,"C",IF($O4870&lt;Assumptions!$B$20,"D","E"))))</f>
        <v>B</v>
      </c>
      <c r="S4870" s="75">
        <f t="shared" si="153"/>
        <v>0</v>
      </c>
    </row>
    <row r="4871" spans="1:19" ht="17.399999999999999" x14ac:dyDescent="0.3">
      <c r="A4871" s="39" t="s">
        <v>873</v>
      </c>
      <c r="B4871" s="39" t="s">
        <v>81</v>
      </c>
      <c r="C4871" s="39" t="s">
        <v>135</v>
      </c>
      <c r="D4871" s="39" t="s">
        <v>22</v>
      </c>
      <c r="E4871" s="70" t="s">
        <v>31</v>
      </c>
      <c r="F4871" s="70" t="s">
        <v>28</v>
      </c>
      <c r="G4871" s="78">
        <v>43551</v>
      </c>
      <c r="H4871" s="78">
        <v>45689</v>
      </c>
      <c r="I4871" s="69">
        <v>293756.68</v>
      </c>
      <c r="J4871" s="70">
        <v>0</v>
      </c>
      <c r="K4871" s="71">
        <v>1.1479999999999999</v>
      </c>
      <c r="L4871" s="70">
        <v>0</v>
      </c>
      <c r="M4871" s="71">
        <v>0.80900000000000005</v>
      </c>
      <c r="N4871" s="72"/>
      <c r="O4871" s="73">
        <f>MIN(1,MAX(0,(1/(1+EXP(-(Assumptions!$B$5 + Assumptions!$B$6*$N4871))))*Assumptions!$B$3))</f>
        <v>3.9165722796764356E-2</v>
      </c>
      <c r="P4871" s="73">
        <f>VLOOKUP($F4871,Assumptions!$A$23:$B$27,2,FALSE)*Assumptions!$B$4</f>
        <v>0.35</v>
      </c>
      <c r="Q4871" s="74">
        <f t="shared" si="152"/>
        <v>4026.8174445022337</v>
      </c>
      <c r="R4871" s="75" t="str">
        <f>IF($O4871&lt;Assumptions!$B$17,"A",IF($O4871&lt;Assumptions!$B$18,"B",IF($O4871&lt;Assumptions!$B$19,"C",IF($O4871&lt;Assumptions!$B$20,"D","E"))))</f>
        <v>B</v>
      </c>
      <c r="S4871" s="75">
        <f t="shared" si="153"/>
        <v>0</v>
      </c>
    </row>
    <row r="4872" spans="1:19" ht="17.399999999999999" x14ac:dyDescent="0.3">
      <c r="A4872" s="39" t="s">
        <v>873</v>
      </c>
      <c r="B4872" s="39" t="s">
        <v>81</v>
      </c>
      <c r="C4872" s="39" t="s">
        <v>135</v>
      </c>
      <c r="D4872" s="39" t="s">
        <v>22</v>
      </c>
      <c r="E4872" s="70" t="s">
        <v>31</v>
      </c>
      <c r="F4872" s="70" t="s">
        <v>28</v>
      </c>
      <c r="G4872" s="78">
        <v>43551</v>
      </c>
      <c r="H4872" s="78">
        <v>45717</v>
      </c>
      <c r="I4872" s="69">
        <v>285791.78999999998</v>
      </c>
      <c r="J4872" s="70">
        <v>0</v>
      </c>
      <c r="K4872" s="71">
        <v>0.96099999999999997</v>
      </c>
      <c r="L4872" s="70">
        <v>0</v>
      </c>
      <c r="M4872" s="71">
        <v>0.80900000000000005</v>
      </c>
      <c r="N4872" s="72"/>
      <c r="O4872" s="73">
        <f>MIN(1,MAX(0,(1/(1+EXP(-(Assumptions!$B$5 + Assumptions!$B$6*$N4872))))*Assumptions!$B$3))</f>
        <v>3.9165722796764356E-2</v>
      </c>
      <c r="P4872" s="73">
        <f>VLOOKUP($F4872,Assumptions!$A$23:$B$27,2,FALSE)*Assumptions!$B$4</f>
        <v>0.35</v>
      </c>
      <c r="Q4872" s="74">
        <f t="shared" si="152"/>
        <v>3917.6347086558817</v>
      </c>
      <c r="R4872" s="75" t="str">
        <f>IF($O4872&lt;Assumptions!$B$17,"A",IF($O4872&lt;Assumptions!$B$18,"B",IF($O4872&lt;Assumptions!$B$19,"C",IF($O4872&lt;Assumptions!$B$20,"D","E"))))</f>
        <v>B</v>
      </c>
      <c r="S4872" s="75">
        <f t="shared" si="153"/>
        <v>0</v>
      </c>
    </row>
    <row r="4873" spans="1:19" ht="17.399999999999999" x14ac:dyDescent="0.3">
      <c r="A4873" s="39" t="s">
        <v>873</v>
      </c>
      <c r="B4873" s="39" t="s">
        <v>81</v>
      </c>
      <c r="C4873" s="39" t="s">
        <v>135</v>
      </c>
      <c r="D4873" s="39" t="s">
        <v>22</v>
      </c>
      <c r="E4873" s="70" t="s">
        <v>31</v>
      </c>
      <c r="F4873" s="70" t="s">
        <v>28</v>
      </c>
      <c r="G4873" s="78">
        <v>43551</v>
      </c>
      <c r="H4873" s="78">
        <v>45748</v>
      </c>
      <c r="I4873" s="69">
        <v>277433.15000000002</v>
      </c>
      <c r="J4873" s="70">
        <v>15</v>
      </c>
      <c r="K4873" s="71">
        <v>1.05</v>
      </c>
      <c r="L4873" s="70">
        <v>0</v>
      </c>
      <c r="M4873" s="71">
        <v>0.80900000000000005</v>
      </c>
      <c r="N4873" s="72"/>
      <c r="O4873" s="73">
        <f>MIN(1,MAX(0,(1/(1+EXP(-(Assumptions!$B$5 + Assumptions!$B$6*$N4873))))*Assumptions!$B$3))</f>
        <v>3.9165722796764356E-2</v>
      </c>
      <c r="P4873" s="73">
        <f>VLOOKUP($F4873,Assumptions!$A$23:$B$27,2,FALSE)*Assumptions!$B$4</f>
        <v>0.35</v>
      </c>
      <c r="Q4873" s="74">
        <f t="shared" si="152"/>
        <v>3803.0544466366009</v>
      </c>
      <c r="R4873" s="75" t="str">
        <f>IF($O4873&lt;Assumptions!$B$17,"A",IF($O4873&lt;Assumptions!$B$18,"B",IF($O4873&lt;Assumptions!$B$19,"C",IF($O4873&lt;Assumptions!$B$20,"D","E"))))</f>
        <v>B</v>
      </c>
      <c r="S4873" s="75">
        <f t="shared" si="153"/>
        <v>0</v>
      </c>
    </row>
    <row r="4874" spans="1:19" ht="17.399999999999999" x14ac:dyDescent="0.3">
      <c r="A4874" s="39" t="s">
        <v>873</v>
      </c>
      <c r="B4874" s="39" t="s">
        <v>81</v>
      </c>
      <c r="C4874" s="39" t="s">
        <v>135</v>
      </c>
      <c r="D4874" s="39" t="s">
        <v>22</v>
      </c>
      <c r="E4874" s="70" t="s">
        <v>31</v>
      </c>
      <c r="F4874" s="70" t="s">
        <v>28</v>
      </c>
      <c r="G4874" s="78">
        <v>43551</v>
      </c>
      <c r="H4874" s="78">
        <v>45778</v>
      </c>
      <c r="I4874" s="69">
        <v>268613.78000000003</v>
      </c>
      <c r="J4874" s="70">
        <v>15</v>
      </c>
      <c r="K4874" s="71">
        <v>1.077</v>
      </c>
      <c r="L4874" s="70">
        <v>0</v>
      </c>
      <c r="M4874" s="71">
        <v>0.80900000000000005</v>
      </c>
      <c r="N4874" s="72"/>
      <c r="O4874" s="73">
        <f>MIN(1,MAX(0,(1/(1+EXP(-(Assumptions!$B$5 + Assumptions!$B$6*$N4874))))*Assumptions!$B$3))</f>
        <v>3.9165722796764356E-2</v>
      </c>
      <c r="P4874" s="73">
        <f>VLOOKUP($F4874,Assumptions!$A$23:$B$27,2,FALSE)*Assumptions!$B$4</f>
        <v>0.35</v>
      </c>
      <c r="Q4874" s="74">
        <f t="shared" si="152"/>
        <v>3682.1584964048661</v>
      </c>
      <c r="R4874" s="75" t="str">
        <f>IF($O4874&lt;Assumptions!$B$17,"A",IF($O4874&lt;Assumptions!$B$18,"B",IF($O4874&lt;Assumptions!$B$19,"C",IF($O4874&lt;Assumptions!$B$20,"D","E"))))</f>
        <v>B</v>
      </c>
      <c r="S4874" s="75">
        <f t="shared" si="153"/>
        <v>0</v>
      </c>
    </row>
    <row r="4875" spans="1:19" ht="17.399999999999999" x14ac:dyDescent="0.3">
      <c r="A4875" s="39" t="s">
        <v>873</v>
      </c>
      <c r="B4875" s="39" t="s">
        <v>81</v>
      </c>
      <c r="C4875" s="39" t="s">
        <v>135</v>
      </c>
      <c r="D4875" s="39" t="s">
        <v>22</v>
      </c>
      <c r="E4875" s="70" t="s">
        <v>31</v>
      </c>
      <c r="F4875" s="70" t="s">
        <v>28</v>
      </c>
      <c r="G4875" s="78">
        <v>43551</v>
      </c>
      <c r="H4875" s="78">
        <v>45809</v>
      </c>
      <c r="I4875" s="69">
        <v>260167.31</v>
      </c>
      <c r="J4875" s="70">
        <v>0</v>
      </c>
      <c r="K4875" s="71">
        <v>1.1379999999999999</v>
      </c>
      <c r="L4875" s="70">
        <v>0</v>
      </c>
      <c r="M4875" s="71">
        <v>0.80900000000000005</v>
      </c>
      <c r="N4875" s="72"/>
      <c r="O4875" s="73">
        <f>MIN(1,MAX(0,(1/(1+EXP(-(Assumptions!$B$5 + Assumptions!$B$6*$N4875))))*Assumptions!$B$3))</f>
        <v>3.9165722796764356E-2</v>
      </c>
      <c r="P4875" s="73">
        <f>VLOOKUP($F4875,Assumptions!$A$23:$B$27,2,FALSE)*Assumptions!$B$4</f>
        <v>0.35</v>
      </c>
      <c r="Q4875" s="74">
        <f t="shared" si="152"/>
        <v>3566.3742604839508</v>
      </c>
      <c r="R4875" s="75" t="str">
        <f>IF($O4875&lt;Assumptions!$B$17,"A",IF($O4875&lt;Assumptions!$B$18,"B",IF($O4875&lt;Assumptions!$B$19,"C",IF($O4875&lt;Assumptions!$B$20,"D","E"))))</f>
        <v>B</v>
      </c>
      <c r="S4875" s="75">
        <f t="shared" si="153"/>
        <v>0</v>
      </c>
    </row>
    <row r="4876" spans="1:19" ht="17.399999999999999" x14ac:dyDescent="0.3">
      <c r="A4876" s="39" t="s">
        <v>873</v>
      </c>
      <c r="B4876" s="39" t="s">
        <v>81</v>
      </c>
      <c r="C4876" s="39" t="s">
        <v>135</v>
      </c>
      <c r="D4876" s="39" t="s">
        <v>22</v>
      </c>
      <c r="E4876" s="70" t="s">
        <v>31</v>
      </c>
      <c r="F4876" s="70" t="s">
        <v>28</v>
      </c>
      <c r="G4876" s="78">
        <v>43551</v>
      </c>
      <c r="H4876" s="78">
        <v>45839</v>
      </c>
      <c r="I4876" s="69">
        <v>251695.7</v>
      </c>
      <c r="J4876" s="70">
        <v>0</v>
      </c>
      <c r="K4876" s="71">
        <v>1.008</v>
      </c>
      <c r="L4876" s="70">
        <v>0</v>
      </c>
      <c r="M4876" s="71">
        <v>0.80900000000000005</v>
      </c>
      <c r="N4876" s="72"/>
      <c r="O4876" s="73">
        <f>MIN(1,MAX(0,(1/(1+EXP(-(Assumptions!$B$5 + Assumptions!$B$6*$N4876))))*Assumptions!$B$3))</f>
        <v>3.9165722796764356E-2</v>
      </c>
      <c r="P4876" s="73">
        <f>VLOOKUP($F4876,Assumptions!$A$23:$B$27,2,FALSE)*Assumptions!$B$4</f>
        <v>0.35</v>
      </c>
      <c r="Q4876" s="74">
        <f t="shared" si="152"/>
        <v>3450.2454053681467</v>
      </c>
      <c r="R4876" s="75" t="str">
        <f>IF($O4876&lt;Assumptions!$B$17,"A",IF($O4876&lt;Assumptions!$B$18,"B",IF($O4876&lt;Assumptions!$B$19,"C",IF($O4876&lt;Assumptions!$B$20,"D","E"))))</f>
        <v>B</v>
      </c>
      <c r="S4876" s="75">
        <f t="shared" si="153"/>
        <v>0</v>
      </c>
    </row>
    <row r="4877" spans="1:19" ht="17.399999999999999" x14ac:dyDescent="0.3">
      <c r="A4877" s="39" t="s">
        <v>873</v>
      </c>
      <c r="B4877" s="39" t="s">
        <v>81</v>
      </c>
      <c r="C4877" s="39" t="s">
        <v>135</v>
      </c>
      <c r="D4877" s="39" t="s">
        <v>22</v>
      </c>
      <c r="E4877" s="70" t="s">
        <v>31</v>
      </c>
      <c r="F4877" s="70" t="s">
        <v>28</v>
      </c>
      <c r="G4877" s="78">
        <v>43551</v>
      </c>
      <c r="H4877" s="78">
        <v>45870</v>
      </c>
      <c r="I4877" s="69">
        <v>244079.25</v>
      </c>
      <c r="J4877" s="70">
        <v>0</v>
      </c>
      <c r="K4877" s="71">
        <v>0.98099999999999998</v>
      </c>
      <c r="L4877" s="70">
        <v>0</v>
      </c>
      <c r="M4877" s="71">
        <v>0.80900000000000005</v>
      </c>
      <c r="N4877" s="72"/>
      <c r="O4877" s="73">
        <f>MIN(1,MAX(0,(1/(1+EXP(-(Assumptions!$B$5 + Assumptions!$B$6*$N4877))))*Assumptions!$B$3))</f>
        <v>3.9165722796764356E-2</v>
      </c>
      <c r="P4877" s="73">
        <f>VLOOKUP($F4877,Assumptions!$A$23:$B$27,2,FALSE)*Assumptions!$B$4</f>
        <v>0.35</v>
      </c>
      <c r="Q4877" s="74">
        <f t="shared" si="152"/>
        <v>3345.8390860797508</v>
      </c>
      <c r="R4877" s="75" t="str">
        <f>IF($O4877&lt;Assumptions!$B$17,"A",IF($O4877&lt;Assumptions!$B$18,"B",IF($O4877&lt;Assumptions!$B$19,"C",IF($O4877&lt;Assumptions!$B$20,"D","E"))))</f>
        <v>B</v>
      </c>
      <c r="S4877" s="75">
        <f t="shared" si="153"/>
        <v>0</v>
      </c>
    </row>
    <row r="4878" spans="1:19" ht="17.399999999999999" x14ac:dyDescent="0.3">
      <c r="A4878" s="39" t="s">
        <v>873</v>
      </c>
      <c r="B4878" s="39" t="s">
        <v>81</v>
      </c>
      <c r="C4878" s="39" t="s">
        <v>135</v>
      </c>
      <c r="D4878" s="39" t="s">
        <v>22</v>
      </c>
      <c r="E4878" s="70" t="s">
        <v>31</v>
      </c>
      <c r="F4878" s="70" t="s">
        <v>28</v>
      </c>
      <c r="G4878" s="78">
        <v>43551</v>
      </c>
      <c r="H4878" s="78">
        <v>45901</v>
      </c>
      <c r="I4878" s="69">
        <v>236249.84</v>
      </c>
      <c r="J4878" s="70">
        <v>15</v>
      </c>
      <c r="K4878" s="71">
        <v>1.1120000000000001</v>
      </c>
      <c r="L4878" s="70">
        <v>0</v>
      </c>
      <c r="M4878" s="71">
        <v>0.80900000000000005</v>
      </c>
      <c r="N4878" s="72"/>
      <c r="O4878" s="73">
        <f>MIN(1,MAX(0,(1/(1+EXP(-(Assumptions!$B$5 + Assumptions!$B$6*$N4878))))*Assumptions!$B$3))</f>
        <v>3.9165722796764356E-2</v>
      </c>
      <c r="P4878" s="73">
        <f>VLOOKUP($F4878,Assumptions!$A$23:$B$27,2,FALSE)*Assumptions!$B$4</f>
        <v>0.35</v>
      </c>
      <c r="Q4878" s="74">
        <f t="shared" si="152"/>
        <v>3238.5135104769761</v>
      </c>
      <c r="R4878" s="75" t="str">
        <f>IF($O4878&lt;Assumptions!$B$17,"A",IF($O4878&lt;Assumptions!$B$18,"B",IF($O4878&lt;Assumptions!$B$19,"C",IF($O4878&lt;Assumptions!$B$20,"D","E"))))</f>
        <v>B</v>
      </c>
      <c r="S4878" s="75">
        <f t="shared" si="153"/>
        <v>0</v>
      </c>
    </row>
    <row r="4879" spans="1:19" ht="17.399999999999999" x14ac:dyDescent="0.3">
      <c r="A4879" s="39" t="s">
        <v>873</v>
      </c>
      <c r="B4879" s="39" t="s">
        <v>81</v>
      </c>
      <c r="C4879" s="39" t="s">
        <v>135</v>
      </c>
      <c r="D4879" s="39" t="s">
        <v>22</v>
      </c>
      <c r="E4879" s="70" t="s">
        <v>31</v>
      </c>
      <c r="F4879" s="70" t="s">
        <v>28</v>
      </c>
      <c r="G4879" s="78">
        <v>43551</v>
      </c>
      <c r="H4879" s="78">
        <v>45931</v>
      </c>
      <c r="I4879" s="69">
        <v>229284.46</v>
      </c>
      <c r="J4879" s="70">
        <v>0</v>
      </c>
      <c r="K4879" s="71">
        <v>0.97799999999999998</v>
      </c>
      <c r="L4879" s="70">
        <v>0</v>
      </c>
      <c r="M4879" s="71">
        <v>0.80900000000000005</v>
      </c>
      <c r="N4879" s="72"/>
      <c r="O4879" s="73">
        <f>MIN(1,MAX(0,(1/(1+EXP(-(Assumptions!$B$5 + Assumptions!$B$6*$N4879))))*Assumptions!$B$3))</f>
        <v>3.9165722796764356E-2</v>
      </c>
      <c r="P4879" s="73">
        <f>VLOOKUP($F4879,Assumptions!$A$23:$B$27,2,FALSE)*Assumptions!$B$4</f>
        <v>0.35</v>
      </c>
      <c r="Q4879" s="74">
        <f t="shared" si="152"/>
        <v>3143.0320606880318</v>
      </c>
      <c r="R4879" s="75" t="str">
        <f>IF($O4879&lt;Assumptions!$B$17,"A",IF($O4879&lt;Assumptions!$B$18,"B",IF($O4879&lt;Assumptions!$B$19,"C",IF($O4879&lt;Assumptions!$B$20,"D","E"))))</f>
        <v>B</v>
      </c>
      <c r="S4879" s="75">
        <f t="shared" si="153"/>
        <v>0</v>
      </c>
    </row>
    <row r="4880" spans="1:19" ht="17.399999999999999" x14ac:dyDescent="0.3">
      <c r="A4880" s="39" t="s">
        <v>873</v>
      </c>
      <c r="B4880" s="39" t="s">
        <v>81</v>
      </c>
      <c r="C4880" s="39" t="s">
        <v>135</v>
      </c>
      <c r="D4880" s="39" t="s">
        <v>22</v>
      </c>
      <c r="E4880" s="70" t="s">
        <v>31</v>
      </c>
      <c r="F4880" s="70" t="s">
        <v>28</v>
      </c>
      <c r="G4880" s="78">
        <v>43551</v>
      </c>
      <c r="H4880" s="78">
        <v>45962</v>
      </c>
      <c r="I4880" s="69">
        <v>222065.92000000001</v>
      </c>
      <c r="J4880" s="70">
        <v>0</v>
      </c>
      <c r="K4880" s="71">
        <v>0.95399999999999996</v>
      </c>
      <c r="L4880" s="70">
        <v>0</v>
      </c>
      <c r="M4880" s="71">
        <v>0.80900000000000005</v>
      </c>
      <c r="N4880" s="72"/>
      <c r="O4880" s="73">
        <f>MIN(1,MAX(0,(1/(1+EXP(-(Assumptions!$B$5 + Assumptions!$B$6*$N4880))))*Assumptions!$B$3))</f>
        <v>3.9165722796764356E-2</v>
      </c>
      <c r="P4880" s="73">
        <f>VLOOKUP($F4880,Assumptions!$A$23:$B$27,2,FALSE)*Assumptions!$B$4</f>
        <v>0.35</v>
      </c>
      <c r="Q4880" s="74">
        <f t="shared" si="152"/>
        <v>3044.0802928649573</v>
      </c>
      <c r="R4880" s="75" t="str">
        <f>IF($O4880&lt;Assumptions!$B$17,"A",IF($O4880&lt;Assumptions!$B$18,"B",IF($O4880&lt;Assumptions!$B$19,"C",IF($O4880&lt;Assumptions!$B$20,"D","E"))))</f>
        <v>B</v>
      </c>
      <c r="S4880" s="75">
        <f t="shared" si="153"/>
        <v>0</v>
      </c>
    </row>
    <row r="4881" spans="1:19" ht="17.399999999999999" x14ac:dyDescent="0.3">
      <c r="A4881" s="39" t="s">
        <v>873</v>
      </c>
      <c r="B4881" s="39" t="s">
        <v>81</v>
      </c>
      <c r="C4881" s="39" t="s">
        <v>135</v>
      </c>
      <c r="D4881" s="39" t="s">
        <v>22</v>
      </c>
      <c r="E4881" s="70" t="s">
        <v>31</v>
      </c>
      <c r="F4881" s="70" t="s">
        <v>28</v>
      </c>
      <c r="G4881" s="78">
        <v>43551</v>
      </c>
      <c r="H4881" s="78">
        <v>45992</v>
      </c>
      <c r="I4881" s="69">
        <v>216101.07</v>
      </c>
      <c r="J4881" s="70">
        <v>0</v>
      </c>
      <c r="K4881" s="71">
        <v>1.0009999999999999</v>
      </c>
      <c r="L4881" s="70">
        <v>0</v>
      </c>
      <c r="M4881" s="71">
        <v>0.80900000000000005</v>
      </c>
      <c r="N4881" s="72"/>
      <c r="O4881" s="73">
        <f>MIN(1,MAX(0,(1/(1+EXP(-(Assumptions!$B$5 + Assumptions!$B$6*$N4881))))*Assumptions!$B$3))</f>
        <v>3.9165722796764356E-2</v>
      </c>
      <c r="P4881" s="73">
        <f>VLOOKUP($F4881,Assumptions!$A$23:$B$27,2,FALSE)*Assumptions!$B$4</f>
        <v>0.35</v>
      </c>
      <c r="Q4881" s="74">
        <f t="shared" si="152"/>
        <v>2962.3141112964595</v>
      </c>
      <c r="R4881" s="75" t="str">
        <f>IF($O4881&lt;Assumptions!$B$17,"A",IF($O4881&lt;Assumptions!$B$18,"B",IF($O4881&lt;Assumptions!$B$19,"C",IF($O4881&lt;Assumptions!$B$20,"D","E"))))</f>
        <v>B</v>
      </c>
      <c r="S4881" s="75">
        <f t="shared" si="153"/>
        <v>0</v>
      </c>
    </row>
    <row r="4882" spans="1:19" ht="17.399999999999999" x14ac:dyDescent="0.3">
      <c r="A4882" s="39" t="s">
        <v>875</v>
      </c>
      <c r="B4882" s="39" t="s">
        <v>86</v>
      </c>
      <c r="C4882" s="39" t="s">
        <v>190</v>
      </c>
      <c r="D4882" s="39" t="s">
        <v>48</v>
      </c>
      <c r="E4882" s="70" t="s">
        <v>35</v>
      </c>
      <c r="F4882" s="70" t="s">
        <v>40</v>
      </c>
      <c r="G4882" s="78">
        <v>44511</v>
      </c>
      <c r="H4882" s="78">
        <v>45658</v>
      </c>
      <c r="I4882" s="69">
        <v>24032192.07</v>
      </c>
      <c r="J4882" s="70">
        <v>0</v>
      </c>
      <c r="K4882" s="71">
        <v>1.109</v>
      </c>
      <c r="L4882" s="70">
        <v>0</v>
      </c>
      <c r="M4882" s="71">
        <v>0.89</v>
      </c>
      <c r="N4882" s="72"/>
      <c r="O4882" s="73">
        <f>MIN(1,MAX(0,(1/(1+EXP(-(Assumptions!$B$5 + Assumptions!$B$6*$N4882))))*Assumptions!$B$3))</f>
        <v>3.9165722796764356E-2</v>
      </c>
      <c r="P4882" s="73">
        <f>VLOOKUP($F4882,Assumptions!$A$23:$B$27,2,FALSE)*Assumptions!$B$4</f>
        <v>0.7</v>
      </c>
      <c r="Q4882" s="74">
        <f t="shared" si="152"/>
        <v>658866.72096855298</v>
      </c>
      <c r="R4882" s="75" t="str">
        <f>IF($O4882&lt;Assumptions!$B$17,"A",IF($O4882&lt;Assumptions!$B$18,"B",IF($O4882&lt;Assumptions!$B$19,"C",IF($O4882&lt;Assumptions!$B$20,"D","E"))))</f>
        <v>B</v>
      </c>
      <c r="S4882" s="75">
        <f t="shared" si="153"/>
        <v>0</v>
      </c>
    </row>
    <row r="4883" spans="1:19" ht="17.399999999999999" x14ac:dyDescent="0.3">
      <c r="A4883" s="39" t="s">
        <v>875</v>
      </c>
      <c r="B4883" s="39" t="s">
        <v>86</v>
      </c>
      <c r="C4883" s="39" t="s">
        <v>190</v>
      </c>
      <c r="D4883" s="39" t="s">
        <v>48</v>
      </c>
      <c r="E4883" s="70" t="s">
        <v>35</v>
      </c>
      <c r="F4883" s="70" t="s">
        <v>40</v>
      </c>
      <c r="G4883" s="78">
        <v>44511</v>
      </c>
      <c r="H4883" s="78">
        <v>45689</v>
      </c>
      <c r="I4883" s="69">
        <v>23555819.879999999</v>
      </c>
      <c r="J4883" s="70">
        <v>0</v>
      </c>
      <c r="K4883" s="71">
        <v>1.1339999999999999</v>
      </c>
      <c r="L4883" s="70">
        <v>0</v>
      </c>
      <c r="M4883" s="71">
        <v>0.89</v>
      </c>
      <c r="N4883" s="72"/>
      <c r="O4883" s="73">
        <f>MIN(1,MAX(0,(1/(1+EXP(-(Assumptions!$B$5 + Assumptions!$B$6*$N4883))))*Assumptions!$B$3))</f>
        <v>3.9165722796764356E-2</v>
      </c>
      <c r="P4883" s="73">
        <f>VLOOKUP($F4883,Assumptions!$A$23:$B$27,2,FALSE)*Assumptions!$B$4</f>
        <v>0.7</v>
      </c>
      <c r="Q4883" s="74">
        <f t="shared" si="152"/>
        <v>645806.49816941365</v>
      </c>
      <c r="R4883" s="75" t="str">
        <f>IF($O4883&lt;Assumptions!$B$17,"A",IF($O4883&lt;Assumptions!$B$18,"B",IF($O4883&lt;Assumptions!$B$19,"C",IF($O4883&lt;Assumptions!$B$20,"D","E"))))</f>
        <v>B</v>
      </c>
      <c r="S4883" s="75">
        <f t="shared" si="153"/>
        <v>0</v>
      </c>
    </row>
    <row r="4884" spans="1:19" ht="17.399999999999999" x14ac:dyDescent="0.3">
      <c r="A4884" s="39" t="s">
        <v>875</v>
      </c>
      <c r="B4884" s="39" t="s">
        <v>86</v>
      </c>
      <c r="C4884" s="39" t="s">
        <v>190</v>
      </c>
      <c r="D4884" s="39" t="s">
        <v>48</v>
      </c>
      <c r="E4884" s="70" t="s">
        <v>35</v>
      </c>
      <c r="F4884" s="70" t="s">
        <v>40</v>
      </c>
      <c r="G4884" s="78">
        <v>44511</v>
      </c>
      <c r="H4884" s="78">
        <v>45717</v>
      </c>
      <c r="I4884" s="69">
        <v>23197841.850000001</v>
      </c>
      <c r="J4884" s="70">
        <v>185</v>
      </c>
      <c r="K4884" s="71">
        <v>0.108</v>
      </c>
      <c r="L4884" s="70">
        <v>0</v>
      </c>
      <c r="M4884" s="71">
        <v>0.89</v>
      </c>
      <c r="N4884" s="72"/>
      <c r="O4884" s="73">
        <f>MIN(1,MAX(0,(1/(1+EXP(-(Assumptions!$B$5 + Assumptions!$B$6*$N4884))))*Assumptions!$B$3))</f>
        <v>3.9165722796764356E-2</v>
      </c>
      <c r="P4884" s="73">
        <f>VLOOKUP($F4884,Assumptions!$A$23:$B$27,2,FALSE)*Assumptions!$B$4</f>
        <v>0.7</v>
      </c>
      <c r="Q4884" s="74">
        <f t="shared" si="152"/>
        <v>635992.1703661955</v>
      </c>
      <c r="R4884" s="75" t="str">
        <f>IF($O4884&lt;Assumptions!$B$17,"A",IF($O4884&lt;Assumptions!$B$18,"B",IF($O4884&lt;Assumptions!$B$19,"C",IF($O4884&lt;Assumptions!$B$20,"D","E"))))</f>
        <v>B</v>
      </c>
      <c r="S4884" s="75">
        <f t="shared" si="153"/>
        <v>1</v>
      </c>
    </row>
    <row r="4885" spans="1:19" ht="17.399999999999999" x14ac:dyDescent="0.3">
      <c r="A4885" s="39" t="s">
        <v>875</v>
      </c>
      <c r="B4885" s="39" t="s">
        <v>86</v>
      </c>
      <c r="C4885" s="39" t="s">
        <v>190</v>
      </c>
      <c r="D4885" s="39" t="s">
        <v>48</v>
      </c>
      <c r="E4885" s="70" t="s">
        <v>35</v>
      </c>
      <c r="F4885" s="70" t="s">
        <v>40</v>
      </c>
      <c r="G4885" s="78">
        <v>44511</v>
      </c>
      <c r="H4885" s="78">
        <v>45748</v>
      </c>
      <c r="I4885" s="69">
        <v>22847649.300000001</v>
      </c>
      <c r="J4885" s="70">
        <v>0</v>
      </c>
      <c r="K4885" s="71">
        <v>1.052</v>
      </c>
      <c r="L4885" s="70">
        <v>0</v>
      </c>
      <c r="M4885" s="71">
        <v>0.89</v>
      </c>
      <c r="N4885" s="72"/>
      <c r="O4885" s="73">
        <f>MIN(1,MAX(0,(1/(1+EXP(-(Assumptions!$B$5 + Assumptions!$B$6*$N4885))))*Assumptions!$B$3))</f>
        <v>3.9165722796764356E-2</v>
      </c>
      <c r="P4885" s="73">
        <f>VLOOKUP($F4885,Assumptions!$A$23:$B$27,2,FALSE)*Assumptions!$B$4</f>
        <v>0.7</v>
      </c>
      <c r="Q4885" s="74">
        <f t="shared" si="152"/>
        <v>626391.28932904103</v>
      </c>
      <c r="R4885" s="75" t="str">
        <f>IF($O4885&lt;Assumptions!$B$17,"A",IF($O4885&lt;Assumptions!$B$18,"B",IF($O4885&lt;Assumptions!$B$19,"C",IF($O4885&lt;Assumptions!$B$20,"D","E"))))</f>
        <v>B</v>
      </c>
      <c r="S4885" s="75">
        <f t="shared" si="153"/>
        <v>0</v>
      </c>
    </row>
    <row r="4886" spans="1:19" ht="17.399999999999999" x14ac:dyDescent="0.3">
      <c r="A4886" s="39" t="s">
        <v>875</v>
      </c>
      <c r="B4886" s="39" t="s">
        <v>86</v>
      </c>
      <c r="C4886" s="39" t="s">
        <v>190</v>
      </c>
      <c r="D4886" s="39" t="s">
        <v>48</v>
      </c>
      <c r="E4886" s="70" t="s">
        <v>35</v>
      </c>
      <c r="F4886" s="70" t="s">
        <v>40</v>
      </c>
      <c r="G4886" s="78">
        <v>44511</v>
      </c>
      <c r="H4886" s="78">
        <v>45778</v>
      </c>
      <c r="I4886" s="69">
        <v>22431118.539999999</v>
      </c>
      <c r="J4886" s="70">
        <v>0</v>
      </c>
      <c r="K4886" s="71">
        <v>1.0189999999999999</v>
      </c>
      <c r="L4886" s="70">
        <v>0</v>
      </c>
      <c r="M4886" s="71">
        <v>0.89</v>
      </c>
      <c r="N4886" s="72"/>
      <c r="O4886" s="73">
        <f>MIN(1,MAX(0,(1/(1+EXP(-(Assumptions!$B$5 + Assumptions!$B$6*$N4886))))*Assumptions!$B$3))</f>
        <v>3.9165722796764356E-2</v>
      </c>
      <c r="P4886" s="73">
        <f>VLOOKUP($F4886,Assumptions!$A$23:$B$27,2,FALSE)*Assumptions!$B$4</f>
        <v>0.7</v>
      </c>
      <c r="Q4886" s="74">
        <f t="shared" si="152"/>
        <v>614971.67953130102</v>
      </c>
      <c r="R4886" s="75" t="str">
        <f>IF($O4886&lt;Assumptions!$B$17,"A",IF($O4886&lt;Assumptions!$B$18,"B",IF($O4886&lt;Assumptions!$B$19,"C",IF($O4886&lt;Assumptions!$B$20,"D","E"))))</f>
        <v>B</v>
      </c>
      <c r="S4886" s="75">
        <f t="shared" si="153"/>
        <v>0</v>
      </c>
    </row>
    <row r="4887" spans="1:19" ht="17.399999999999999" x14ac:dyDescent="0.3">
      <c r="A4887" s="39" t="s">
        <v>875</v>
      </c>
      <c r="B4887" s="39" t="s">
        <v>86</v>
      </c>
      <c r="C4887" s="39" t="s">
        <v>190</v>
      </c>
      <c r="D4887" s="39" t="s">
        <v>48</v>
      </c>
      <c r="E4887" s="70" t="s">
        <v>35</v>
      </c>
      <c r="F4887" s="70" t="s">
        <v>40</v>
      </c>
      <c r="G4887" s="78">
        <v>44511</v>
      </c>
      <c r="H4887" s="78">
        <v>45809</v>
      </c>
      <c r="I4887" s="69">
        <v>22048133.489999998</v>
      </c>
      <c r="J4887" s="70">
        <v>0</v>
      </c>
      <c r="K4887" s="71">
        <v>1.149</v>
      </c>
      <c r="L4887" s="70">
        <v>0</v>
      </c>
      <c r="M4887" s="71">
        <v>0.89</v>
      </c>
      <c r="N4887" s="72"/>
      <c r="O4887" s="73">
        <f>MIN(1,MAX(0,(1/(1+EXP(-(Assumptions!$B$5 + Assumptions!$B$6*$N4887))))*Assumptions!$B$3))</f>
        <v>3.9165722796764356E-2</v>
      </c>
      <c r="P4887" s="73">
        <f>VLOOKUP($F4887,Assumptions!$A$23:$B$27,2,FALSE)*Assumptions!$B$4</f>
        <v>0.7</v>
      </c>
      <c r="Q4887" s="74">
        <f t="shared" si="152"/>
        <v>604471.75911877758</v>
      </c>
      <c r="R4887" s="75" t="str">
        <f>IF($O4887&lt;Assumptions!$B$17,"A",IF($O4887&lt;Assumptions!$B$18,"B",IF($O4887&lt;Assumptions!$B$19,"C",IF($O4887&lt;Assumptions!$B$20,"D","E"))))</f>
        <v>B</v>
      </c>
      <c r="S4887" s="75">
        <f t="shared" si="153"/>
        <v>0</v>
      </c>
    </row>
    <row r="4888" spans="1:19" ht="17.399999999999999" x14ac:dyDescent="0.3">
      <c r="A4888" s="39" t="s">
        <v>875</v>
      </c>
      <c r="B4888" s="39" t="s">
        <v>86</v>
      </c>
      <c r="C4888" s="39" t="s">
        <v>190</v>
      </c>
      <c r="D4888" s="39" t="s">
        <v>48</v>
      </c>
      <c r="E4888" s="70" t="s">
        <v>35</v>
      </c>
      <c r="F4888" s="70" t="s">
        <v>40</v>
      </c>
      <c r="G4888" s="78">
        <v>44511</v>
      </c>
      <c r="H4888" s="78">
        <v>45839</v>
      </c>
      <c r="I4888" s="69">
        <v>21626980.02</v>
      </c>
      <c r="J4888" s="70">
        <v>0</v>
      </c>
      <c r="K4888" s="71">
        <v>0.96699999999999997</v>
      </c>
      <c r="L4888" s="70">
        <v>0</v>
      </c>
      <c r="M4888" s="71">
        <v>0.89</v>
      </c>
      <c r="N4888" s="72"/>
      <c r="O4888" s="73">
        <f>MIN(1,MAX(0,(1/(1+EXP(-(Assumptions!$B$5 + Assumptions!$B$6*$N4888))))*Assumptions!$B$3))</f>
        <v>3.9165722796764356E-2</v>
      </c>
      <c r="P4888" s="73">
        <f>VLOOKUP($F4888,Assumptions!$A$23:$B$27,2,FALSE)*Assumptions!$B$4</f>
        <v>0.7</v>
      </c>
      <c r="Q4888" s="74">
        <f t="shared" si="152"/>
        <v>592925.41307613684</v>
      </c>
      <c r="R4888" s="75" t="str">
        <f>IF($O4888&lt;Assumptions!$B$17,"A",IF($O4888&lt;Assumptions!$B$18,"B",IF($O4888&lt;Assumptions!$B$19,"C",IF($O4888&lt;Assumptions!$B$20,"D","E"))))</f>
        <v>B</v>
      </c>
      <c r="S4888" s="75">
        <f t="shared" si="153"/>
        <v>0</v>
      </c>
    </row>
    <row r="4889" spans="1:19" ht="17.399999999999999" x14ac:dyDescent="0.3">
      <c r="A4889" s="39" t="s">
        <v>875</v>
      </c>
      <c r="B4889" s="39" t="s">
        <v>86</v>
      </c>
      <c r="C4889" s="39" t="s">
        <v>190</v>
      </c>
      <c r="D4889" s="39" t="s">
        <v>48</v>
      </c>
      <c r="E4889" s="70" t="s">
        <v>35</v>
      </c>
      <c r="F4889" s="70" t="s">
        <v>40</v>
      </c>
      <c r="G4889" s="78">
        <v>44511</v>
      </c>
      <c r="H4889" s="78">
        <v>45870</v>
      </c>
      <c r="I4889" s="69">
        <v>21626980.02</v>
      </c>
      <c r="J4889" s="70">
        <v>185</v>
      </c>
      <c r="K4889" s="71">
        <v>0.112</v>
      </c>
      <c r="L4889" s="70">
        <v>0</v>
      </c>
      <c r="M4889" s="71">
        <v>0.89</v>
      </c>
      <c r="N4889" s="72"/>
      <c r="O4889" s="73">
        <f>MIN(1,MAX(0,(1/(1+EXP(-(Assumptions!$B$5 + Assumptions!$B$6*$N4889))))*Assumptions!$B$3))</f>
        <v>3.9165722796764356E-2</v>
      </c>
      <c r="P4889" s="73">
        <f>VLOOKUP($F4889,Assumptions!$A$23:$B$27,2,FALSE)*Assumptions!$B$4</f>
        <v>0.7</v>
      </c>
      <c r="Q4889" s="74">
        <f t="shared" si="152"/>
        <v>592925.41307613684</v>
      </c>
      <c r="R4889" s="75" t="str">
        <f>IF($O4889&lt;Assumptions!$B$17,"A",IF($O4889&lt;Assumptions!$B$18,"B",IF($O4889&lt;Assumptions!$B$19,"C",IF($O4889&lt;Assumptions!$B$20,"D","E"))))</f>
        <v>B</v>
      </c>
      <c r="S4889" s="75">
        <f t="shared" si="153"/>
        <v>1</v>
      </c>
    </row>
    <row r="4890" spans="1:19" ht="17.399999999999999" x14ac:dyDescent="0.3">
      <c r="A4890" s="39" t="s">
        <v>875</v>
      </c>
      <c r="B4890" s="39" t="s">
        <v>86</v>
      </c>
      <c r="C4890" s="39" t="s">
        <v>190</v>
      </c>
      <c r="D4890" s="39" t="s">
        <v>48</v>
      </c>
      <c r="E4890" s="70" t="s">
        <v>35</v>
      </c>
      <c r="F4890" s="70" t="s">
        <v>40</v>
      </c>
      <c r="G4890" s="78">
        <v>44511</v>
      </c>
      <c r="H4890" s="78">
        <v>45901</v>
      </c>
      <c r="I4890" s="69">
        <v>21626980.02</v>
      </c>
      <c r="J4890" s="70">
        <v>999</v>
      </c>
      <c r="K4890" s="71">
        <v>1.2999999999999999E-2</v>
      </c>
      <c r="L4890" s="70">
        <v>0</v>
      </c>
      <c r="M4890" s="71">
        <v>0.89</v>
      </c>
      <c r="N4890" s="72"/>
      <c r="O4890" s="73">
        <f>MIN(1,MAX(0,(1/(1+EXP(-(Assumptions!$B$5 + Assumptions!$B$6*$N4890))))*Assumptions!$B$3))</f>
        <v>3.9165722796764356E-2</v>
      </c>
      <c r="P4890" s="73">
        <f>VLOOKUP($F4890,Assumptions!$A$23:$B$27,2,FALSE)*Assumptions!$B$4</f>
        <v>0.7</v>
      </c>
      <c r="Q4890" s="74">
        <f t="shared" si="152"/>
        <v>592925.41307613684</v>
      </c>
      <c r="R4890" s="75" t="str">
        <f>IF($O4890&lt;Assumptions!$B$17,"A",IF($O4890&lt;Assumptions!$B$18,"B",IF($O4890&lt;Assumptions!$B$19,"C",IF($O4890&lt;Assumptions!$B$20,"D","E"))))</f>
        <v>B</v>
      </c>
      <c r="S4890" s="75">
        <f t="shared" si="153"/>
        <v>1</v>
      </c>
    </row>
    <row r="4891" spans="1:19" ht="17.399999999999999" x14ac:dyDescent="0.3">
      <c r="A4891" s="39" t="s">
        <v>875</v>
      </c>
      <c r="B4891" s="39" t="s">
        <v>86</v>
      </c>
      <c r="C4891" s="39" t="s">
        <v>190</v>
      </c>
      <c r="D4891" s="39" t="s">
        <v>48</v>
      </c>
      <c r="E4891" s="70" t="s">
        <v>35</v>
      </c>
      <c r="F4891" s="70" t="s">
        <v>40</v>
      </c>
      <c r="G4891" s="78">
        <v>44511</v>
      </c>
      <c r="H4891" s="78">
        <v>45931</v>
      </c>
      <c r="I4891" s="69">
        <v>21626980.02</v>
      </c>
      <c r="J4891" s="70">
        <v>999</v>
      </c>
      <c r="K4891" s="71">
        <v>0.183</v>
      </c>
      <c r="L4891" s="70">
        <v>0</v>
      </c>
      <c r="M4891" s="71">
        <v>0.89</v>
      </c>
      <c r="N4891" s="72"/>
      <c r="O4891" s="73">
        <f>MIN(1,MAX(0,(1/(1+EXP(-(Assumptions!$B$5 + Assumptions!$B$6*$N4891))))*Assumptions!$B$3))</f>
        <v>3.9165722796764356E-2</v>
      </c>
      <c r="P4891" s="73">
        <f>VLOOKUP($F4891,Assumptions!$A$23:$B$27,2,FALSE)*Assumptions!$B$4</f>
        <v>0.7</v>
      </c>
      <c r="Q4891" s="74">
        <f t="shared" si="152"/>
        <v>592925.41307613684</v>
      </c>
      <c r="R4891" s="75" t="str">
        <f>IF($O4891&lt;Assumptions!$B$17,"A",IF($O4891&lt;Assumptions!$B$18,"B",IF($O4891&lt;Assumptions!$B$19,"C",IF($O4891&lt;Assumptions!$B$20,"D","E"))))</f>
        <v>B</v>
      </c>
      <c r="S4891" s="75">
        <f t="shared" si="153"/>
        <v>1</v>
      </c>
    </row>
    <row r="4892" spans="1:19" ht="17.399999999999999" x14ac:dyDescent="0.3">
      <c r="A4892" s="39" t="s">
        <v>875</v>
      </c>
      <c r="B4892" s="39" t="s">
        <v>86</v>
      </c>
      <c r="C4892" s="39" t="s">
        <v>190</v>
      </c>
      <c r="D4892" s="39" t="s">
        <v>48</v>
      </c>
      <c r="E4892" s="70" t="s">
        <v>35</v>
      </c>
      <c r="F4892" s="70" t="s">
        <v>40</v>
      </c>
      <c r="G4892" s="78">
        <v>44511</v>
      </c>
      <c r="H4892" s="78">
        <v>45962</v>
      </c>
      <c r="I4892" s="69">
        <v>21626980.02</v>
      </c>
      <c r="J4892" s="70">
        <v>999</v>
      </c>
      <c r="K4892" s="71">
        <v>3.1E-2</v>
      </c>
      <c r="L4892" s="70">
        <v>0</v>
      </c>
      <c r="M4892" s="71">
        <v>0.89</v>
      </c>
      <c r="N4892" s="72"/>
      <c r="O4892" s="73">
        <f>MIN(1,MAX(0,(1/(1+EXP(-(Assumptions!$B$5 + Assumptions!$B$6*$N4892))))*Assumptions!$B$3))</f>
        <v>3.9165722796764356E-2</v>
      </c>
      <c r="P4892" s="73">
        <f>VLOOKUP($F4892,Assumptions!$A$23:$B$27,2,FALSE)*Assumptions!$B$4</f>
        <v>0.7</v>
      </c>
      <c r="Q4892" s="74">
        <f t="shared" si="152"/>
        <v>592925.41307613684</v>
      </c>
      <c r="R4892" s="75" t="str">
        <f>IF($O4892&lt;Assumptions!$B$17,"A",IF($O4892&lt;Assumptions!$B$18,"B",IF($O4892&lt;Assumptions!$B$19,"C",IF($O4892&lt;Assumptions!$B$20,"D","E"))))</f>
        <v>B</v>
      </c>
      <c r="S4892" s="75">
        <f t="shared" si="153"/>
        <v>1</v>
      </c>
    </row>
    <row r="4893" spans="1:19" ht="17.399999999999999" x14ac:dyDescent="0.3">
      <c r="A4893" s="39" t="s">
        <v>875</v>
      </c>
      <c r="B4893" s="39" t="s">
        <v>86</v>
      </c>
      <c r="C4893" s="39" t="s">
        <v>190</v>
      </c>
      <c r="D4893" s="39" t="s">
        <v>48</v>
      </c>
      <c r="E4893" s="70" t="s">
        <v>35</v>
      </c>
      <c r="F4893" s="70" t="s">
        <v>40</v>
      </c>
      <c r="G4893" s="78">
        <v>44511</v>
      </c>
      <c r="H4893" s="78">
        <v>45992</v>
      </c>
      <c r="I4893" s="69">
        <v>21626980.02</v>
      </c>
      <c r="J4893" s="70">
        <v>999</v>
      </c>
      <c r="K4893" s="71">
        <v>0.10299999999999999</v>
      </c>
      <c r="L4893" s="70">
        <v>0</v>
      </c>
      <c r="M4893" s="71">
        <v>0.89</v>
      </c>
      <c r="N4893" s="72"/>
      <c r="O4893" s="73">
        <f>MIN(1,MAX(0,(1/(1+EXP(-(Assumptions!$B$5 + Assumptions!$B$6*$N4893))))*Assumptions!$B$3))</f>
        <v>3.9165722796764356E-2</v>
      </c>
      <c r="P4893" s="73">
        <f>VLOOKUP($F4893,Assumptions!$A$23:$B$27,2,FALSE)*Assumptions!$B$4</f>
        <v>0.7</v>
      </c>
      <c r="Q4893" s="74">
        <f t="shared" si="152"/>
        <v>592925.41307613684</v>
      </c>
      <c r="R4893" s="75" t="str">
        <f>IF($O4893&lt;Assumptions!$B$17,"A",IF($O4893&lt;Assumptions!$B$18,"B",IF($O4893&lt;Assumptions!$B$19,"C",IF($O4893&lt;Assumptions!$B$20,"D","E"))))</f>
        <v>B</v>
      </c>
      <c r="S4893" s="75">
        <f t="shared" si="153"/>
        <v>1</v>
      </c>
    </row>
    <row r="4894" spans="1:19" ht="17.399999999999999" x14ac:dyDescent="0.3">
      <c r="A4894" s="39" t="s">
        <v>877</v>
      </c>
      <c r="B4894" s="39" t="s">
        <v>60</v>
      </c>
      <c r="C4894" s="39" t="s">
        <v>135</v>
      </c>
      <c r="D4894" s="39" t="s">
        <v>38</v>
      </c>
      <c r="E4894" s="70" t="s">
        <v>39</v>
      </c>
      <c r="F4894" s="70" t="s">
        <v>40</v>
      </c>
      <c r="G4894" s="78">
        <v>45762</v>
      </c>
      <c r="H4894" s="78">
        <v>45748</v>
      </c>
      <c r="I4894" s="69">
        <v>4710766.92</v>
      </c>
      <c r="J4894" s="70">
        <v>0</v>
      </c>
      <c r="K4894" s="71">
        <v>1.04</v>
      </c>
      <c r="L4894" s="70">
        <v>0</v>
      </c>
      <c r="M4894" s="71">
        <v>0.82499999999999996</v>
      </c>
      <c r="N4894" s="72"/>
      <c r="O4894" s="73">
        <f>MIN(1,MAX(0,(1/(1+EXP(-(Assumptions!$B$5 + Assumptions!$B$6*$N4894))))*Assumptions!$B$3))</f>
        <v>3.9165722796764356E-2</v>
      </c>
      <c r="P4894" s="73">
        <f>VLOOKUP($F4894,Assumptions!$A$23:$B$27,2,FALSE)*Assumptions!$B$4</f>
        <v>0.7</v>
      </c>
      <c r="Q4894" s="74">
        <f t="shared" si="152"/>
        <v>129150.41394422119</v>
      </c>
      <c r="R4894" s="75" t="str">
        <f>IF($O4894&lt;Assumptions!$B$17,"A",IF($O4894&lt;Assumptions!$B$18,"B",IF($O4894&lt;Assumptions!$B$19,"C",IF($O4894&lt;Assumptions!$B$20,"D","E"))))</f>
        <v>B</v>
      </c>
      <c r="S4894" s="75">
        <f t="shared" si="153"/>
        <v>0</v>
      </c>
    </row>
    <row r="4895" spans="1:19" ht="17.399999999999999" x14ac:dyDescent="0.3">
      <c r="A4895" s="39" t="s">
        <v>877</v>
      </c>
      <c r="B4895" s="39" t="s">
        <v>60</v>
      </c>
      <c r="C4895" s="39" t="s">
        <v>135</v>
      </c>
      <c r="D4895" s="39" t="s">
        <v>38</v>
      </c>
      <c r="E4895" s="70" t="s">
        <v>39</v>
      </c>
      <c r="F4895" s="70" t="s">
        <v>40</v>
      </c>
      <c r="G4895" s="78">
        <v>45762</v>
      </c>
      <c r="H4895" s="78">
        <v>45778</v>
      </c>
      <c r="I4895" s="69">
        <v>4561666.58</v>
      </c>
      <c r="J4895" s="70">
        <v>0</v>
      </c>
      <c r="K4895" s="71">
        <v>1.135</v>
      </c>
      <c r="L4895" s="70">
        <v>0</v>
      </c>
      <c r="M4895" s="71">
        <v>0.82499999999999996</v>
      </c>
      <c r="N4895" s="72"/>
      <c r="O4895" s="73">
        <f>MIN(1,MAX(0,(1/(1+EXP(-(Assumptions!$B$5 + Assumptions!$B$6*$N4895))))*Assumptions!$B$3))</f>
        <v>3.9165722796764356E-2</v>
      </c>
      <c r="P4895" s="73">
        <f>VLOOKUP($F4895,Assumptions!$A$23:$B$27,2,FALSE)*Assumptions!$B$4</f>
        <v>0.7</v>
      </c>
      <c r="Q4895" s="74">
        <f t="shared" si="152"/>
        <v>125062.67813448087</v>
      </c>
      <c r="R4895" s="75" t="str">
        <f>IF($O4895&lt;Assumptions!$B$17,"A",IF($O4895&lt;Assumptions!$B$18,"B",IF($O4895&lt;Assumptions!$B$19,"C",IF($O4895&lt;Assumptions!$B$20,"D","E"))))</f>
        <v>B</v>
      </c>
      <c r="S4895" s="75">
        <f t="shared" si="153"/>
        <v>0</v>
      </c>
    </row>
    <row r="4896" spans="1:19" ht="17.399999999999999" x14ac:dyDescent="0.3">
      <c r="A4896" s="39" t="s">
        <v>877</v>
      </c>
      <c r="B4896" s="39" t="s">
        <v>60</v>
      </c>
      <c r="C4896" s="39" t="s">
        <v>135</v>
      </c>
      <c r="D4896" s="39" t="s">
        <v>38</v>
      </c>
      <c r="E4896" s="70" t="s">
        <v>39</v>
      </c>
      <c r="F4896" s="70" t="s">
        <v>40</v>
      </c>
      <c r="G4896" s="78">
        <v>45762</v>
      </c>
      <c r="H4896" s="78">
        <v>45809</v>
      </c>
      <c r="I4896" s="69">
        <v>4434150.07</v>
      </c>
      <c r="J4896" s="70">
        <v>35</v>
      </c>
      <c r="K4896" s="71">
        <v>0.73499999999999999</v>
      </c>
      <c r="L4896" s="70">
        <v>0</v>
      </c>
      <c r="M4896" s="71">
        <v>0.82499999999999996</v>
      </c>
      <c r="N4896" s="72"/>
      <c r="O4896" s="73">
        <f>MIN(1,MAX(0,(1/(1+EXP(-(Assumptions!$B$5 + Assumptions!$B$6*$N4896))))*Assumptions!$B$3))</f>
        <v>3.9165722796764356E-2</v>
      </c>
      <c r="P4896" s="73">
        <f>VLOOKUP($F4896,Assumptions!$A$23:$B$27,2,FALSE)*Assumptions!$B$4</f>
        <v>0.7</v>
      </c>
      <c r="Q4896" s="74">
        <f t="shared" si="152"/>
        <v>121566.68473661129</v>
      </c>
      <c r="R4896" s="75" t="str">
        <f>IF($O4896&lt;Assumptions!$B$17,"A",IF($O4896&lt;Assumptions!$B$18,"B",IF($O4896&lt;Assumptions!$B$19,"C",IF($O4896&lt;Assumptions!$B$20,"D","E"))))</f>
        <v>B</v>
      </c>
      <c r="S4896" s="75">
        <f t="shared" si="153"/>
        <v>0</v>
      </c>
    </row>
    <row r="4897" spans="1:19" ht="17.399999999999999" x14ac:dyDescent="0.3">
      <c r="A4897" s="39" t="s">
        <v>877</v>
      </c>
      <c r="B4897" s="39" t="s">
        <v>60</v>
      </c>
      <c r="C4897" s="39" t="s">
        <v>135</v>
      </c>
      <c r="D4897" s="39" t="s">
        <v>38</v>
      </c>
      <c r="E4897" s="70" t="s">
        <v>39</v>
      </c>
      <c r="F4897" s="70" t="s">
        <v>40</v>
      </c>
      <c r="G4897" s="78">
        <v>45762</v>
      </c>
      <c r="H4897" s="78">
        <v>45839</v>
      </c>
      <c r="I4897" s="69">
        <v>4290202.3499999996</v>
      </c>
      <c r="J4897" s="70">
        <v>15</v>
      </c>
      <c r="K4897" s="71">
        <v>1.0640000000000001</v>
      </c>
      <c r="L4897" s="70">
        <v>0</v>
      </c>
      <c r="M4897" s="71">
        <v>0.82499999999999996</v>
      </c>
      <c r="N4897" s="72"/>
      <c r="O4897" s="73">
        <f>MIN(1,MAX(0,(1/(1+EXP(-(Assumptions!$B$5 + Assumptions!$B$6*$N4897))))*Assumptions!$B$3))</f>
        <v>3.9165722796764356E-2</v>
      </c>
      <c r="P4897" s="73">
        <f>VLOOKUP($F4897,Assumptions!$A$23:$B$27,2,FALSE)*Assumptions!$B$4</f>
        <v>0.7</v>
      </c>
      <c r="Q4897" s="74">
        <f t="shared" si="152"/>
        <v>117620.2131874889</v>
      </c>
      <c r="R4897" s="75" t="str">
        <f>IF($O4897&lt;Assumptions!$B$17,"A",IF($O4897&lt;Assumptions!$B$18,"B",IF($O4897&lt;Assumptions!$B$19,"C",IF($O4897&lt;Assumptions!$B$20,"D","E"))))</f>
        <v>B</v>
      </c>
      <c r="S4897" s="75">
        <f t="shared" si="153"/>
        <v>0</v>
      </c>
    </row>
    <row r="4898" spans="1:19" ht="17.399999999999999" x14ac:dyDescent="0.3">
      <c r="A4898" s="39" t="s">
        <v>877</v>
      </c>
      <c r="B4898" s="39" t="s">
        <v>60</v>
      </c>
      <c r="C4898" s="39" t="s">
        <v>135</v>
      </c>
      <c r="D4898" s="39" t="s">
        <v>38</v>
      </c>
      <c r="E4898" s="70" t="s">
        <v>39</v>
      </c>
      <c r="F4898" s="70" t="s">
        <v>40</v>
      </c>
      <c r="G4898" s="78">
        <v>45762</v>
      </c>
      <c r="H4898" s="78">
        <v>45870</v>
      </c>
      <c r="I4898" s="69">
        <v>4175017.75</v>
      </c>
      <c r="J4898" s="70">
        <v>15</v>
      </c>
      <c r="K4898" s="71">
        <v>1.0569999999999999</v>
      </c>
      <c r="L4898" s="70">
        <v>0</v>
      </c>
      <c r="M4898" s="71">
        <v>0.82499999999999996</v>
      </c>
      <c r="N4898" s="72"/>
      <c r="O4898" s="73">
        <f>MIN(1,MAX(0,(1/(1+EXP(-(Assumptions!$B$5 + Assumptions!$B$6*$N4898))))*Assumptions!$B$3))</f>
        <v>3.9165722796764356E-2</v>
      </c>
      <c r="P4898" s="73">
        <f>VLOOKUP($F4898,Assumptions!$A$23:$B$27,2,FALSE)*Assumptions!$B$4</f>
        <v>0.7</v>
      </c>
      <c r="Q4898" s="74">
        <f t="shared" si="152"/>
        <v>114462.31150764959</v>
      </c>
      <c r="R4898" s="75" t="str">
        <f>IF($O4898&lt;Assumptions!$B$17,"A",IF($O4898&lt;Assumptions!$B$18,"B",IF($O4898&lt;Assumptions!$B$19,"C",IF($O4898&lt;Assumptions!$B$20,"D","E"))))</f>
        <v>B</v>
      </c>
      <c r="S4898" s="75">
        <f t="shared" si="153"/>
        <v>0</v>
      </c>
    </row>
    <row r="4899" spans="1:19" ht="17.399999999999999" x14ac:dyDescent="0.3">
      <c r="A4899" s="39" t="s">
        <v>877</v>
      </c>
      <c r="B4899" s="39" t="s">
        <v>60</v>
      </c>
      <c r="C4899" s="39" t="s">
        <v>135</v>
      </c>
      <c r="D4899" s="39" t="s">
        <v>38</v>
      </c>
      <c r="E4899" s="70" t="s">
        <v>39</v>
      </c>
      <c r="F4899" s="70" t="s">
        <v>40</v>
      </c>
      <c r="G4899" s="78">
        <v>45762</v>
      </c>
      <c r="H4899" s="78">
        <v>45901</v>
      </c>
      <c r="I4899" s="69">
        <v>4044752.39</v>
      </c>
      <c r="J4899" s="70">
        <v>0</v>
      </c>
      <c r="K4899" s="71">
        <v>1.05</v>
      </c>
      <c r="L4899" s="70">
        <v>0</v>
      </c>
      <c r="M4899" s="71">
        <v>0.82499999999999996</v>
      </c>
      <c r="N4899" s="72"/>
      <c r="O4899" s="73">
        <f>MIN(1,MAX(0,(1/(1+EXP(-(Assumptions!$B$5 + Assumptions!$B$6*$N4899))))*Assumptions!$B$3))</f>
        <v>3.9165722796764356E-2</v>
      </c>
      <c r="P4899" s="73">
        <f>VLOOKUP($F4899,Assumptions!$A$23:$B$27,2,FALSE)*Assumptions!$B$4</f>
        <v>0.7</v>
      </c>
      <c r="Q4899" s="74">
        <f t="shared" si="152"/>
        <v>110890.95562180308</v>
      </c>
      <c r="R4899" s="75" t="str">
        <f>IF($O4899&lt;Assumptions!$B$17,"A",IF($O4899&lt;Assumptions!$B$18,"B",IF($O4899&lt;Assumptions!$B$19,"C",IF($O4899&lt;Assumptions!$B$20,"D","E"))))</f>
        <v>B</v>
      </c>
      <c r="S4899" s="75">
        <f t="shared" si="153"/>
        <v>0</v>
      </c>
    </row>
    <row r="4900" spans="1:19" ht="17.399999999999999" x14ac:dyDescent="0.3">
      <c r="A4900" s="39" t="s">
        <v>877</v>
      </c>
      <c r="B4900" s="39" t="s">
        <v>60</v>
      </c>
      <c r="C4900" s="39" t="s">
        <v>135</v>
      </c>
      <c r="D4900" s="39" t="s">
        <v>38</v>
      </c>
      <c r="E4900" s="70" t="s">
        <v>39</v>
      </c>
      <c r="F4900" s="70" t="s">
        <v>40</v>
      </c>
      <c r="G4900" s="78">
        <v>45762</v>
      </c>
      <c r="H4900" s="78">
        <v>45931</v>
      </c>
      <c r="I4900" s="69">
        <v>3925853.31</v>
      </c>
      <c r="J4900" s="70">
        <v>0</v>
      </c>
      <c r="K4900" s="71">
        <v>0.96</v>
      </c>
      <c r="L4900" s="70">
        <v>0</v>
      </c>
      <c r="M4900" s="71">
        <v>0.82499999999999996</v>
      </c>
      <c r="N4900" s="72"/>
      <c r="O4900" s="73">
        <f>MIN(1,MAX(0,(1/(1+EXP(-(Assumptions!$B$5 + Assumptions!$B$6*$N4900))))*Assumptions!$B$3))</f>
        <v>3.9165722796764356E-2</v>
      </c>
      <c r="P4900" s="73">
        <f>VLOOKUP($F4900,Assumptions!$A$23:$B$27,2,FALSE)*Assumptions!$B$4</f>
        <v>0.7</v>
      </c>
      <c r="Q4900" s="74">
        <f t="shared" si="152"/>
        <v>107631.21773615385</v>
      </c>
      <c r="R4900" s="75" t="str">
        <f>IF($O4900&lt;Assumptions!$B$17,"A",IF($O4900&lt;Assumptions!$B$18,"B",IF($O4900&lt;Assumptions!$B$19,"C",IF($O4900&lt;Assumptions!$B$20,"D","E"))))</f>
        <v>B</v>
      </c>
      <c r="S4900" s="75">
        <f t="shared" si="153"/>
        <v>0</v>
      </c>
    </row>
    <row r="4901" spans="1:19" ht="17.399999999999999" x14ac:dyDescent="0.3">
      <c r="A4901" s="39" t="s">
        <v>877</v>
      </c>
      <c r="B4901" s="39" t="s">
        <v>60</v>
      </c>
      <c r="C4901" s="39" t="s">
        <v>135</v>
      </c>
      <c r="D4901" s="39" t="s">
        <v>38</v>
      </c>
      <c r="E4901" s="70" t="s">
        <v>39</v>
      </c>
      <c r="F4901" s="70" t="s">
        <v>40</v>
      </c>
      <c r="G4901" s="78">
        <v>45762</v>
      </c>
      <c r="H4901" s="78">
        <v>45962</v>
      </c>
      <c r="I4901" s="69">
        <v>3801845.54</v>
      </c>
      <c r="J4901" s="70">
        <v>35</v>
      </c>
      <c r="K4901" s="71">
        <v>0.442</v>
      </c>
      <c r="L4901" s="70">
        <v>0</v>
      </c>
      <c r="M4901" s="71">
        <v>0.82499999999999996</v>
      </c>
      <c r="N4901" s="72"/>
      <c r="O4901" s="73">
        <f>MIN(1,MAX(0,(1/(1+EXP(-(Assumptions!$B$5 + Assumptions!$B$6*$N4901))))*Assumptions!$B$3))</f>
        <v>3.9165722796764356E-2</v>
      </c>
      <c r="P4901" s="73">
        <f>VLOOKUP($F4901,Assumptions!$A$23:$B$27,2,FALSE)*Assumptions!$B$4</f>
        <v>0.7</v>
      </c>
      <c r="Q4901" s="74">
        <f t="shared" si="152"/>
        <v>104231.41997502842</v>
      </c>
      <c r="R4901" s="75" t="str">
        <f>IF($O4901&lt;Assumptions!$B$17,"A",IF($O4901&lt;Assumptions!$B$18,"B",IF($O4901&lt;Assumptions!$B$19,"C",IF($O4901&lt;Assumptions!$B$20,"D","E"))))</f>
        <v>B</v>
      </c>
      <c r="S4901" s="75">
        <f t="shared" si="153"/>
        <v>0</v>
      </c>
    </row>
    <row r="4902" spans="1:19" ht="17.399999999999999" x14ac:dyDescent="0.3">
      <c r="A4902" s="39" t="s">
        <v>877</v>
      </c>
      <c r="B4902" s="39" t="s">
        <v>60</v>
      </c>
      <c r="C4902" s="39" t="s">
        <v>135</v>
      </c>
      <c r="D4902" s="39" t="s">
        <v>38</v>
      </c>
      <c r="E4902" s="70" t="s">
        <v>39</v>
      </c>
      <c r="F4902" s="70" t="s">
        <v>40</v>
      </c>
      <c r="G4902" s="78">
        <v>45762</v>
      </c>
      <c r="H4902" s="78">
        <v>45992</v>
      </c>
      <c r="I4902" s="69">
        <v>3692120.18</v>
      </c>
      <c r="J4902" s="70">
        <v>35</v>
      </c>
      <c r="K4902" s="71">
        <v>0.69899999999999995</v>
      </c>
      <c r="L4902" s="70">
        <v>0</v>
      </c>
      <c r="M4902" s="71">
        <v>0.82499999999999996</v>
      </c>
      <c r="N4902" s="72"/>
      <c r="O4902" s="73">
        <f>MIN(1,MAX(0,(1/(1+EXP(-(Assumptions!$B$5 + Assumptions!$B$6*$N4902))))*Assumptions!$B$3))</f>
        <v>3.9165722796764356E-2</v>
      </c>
      <c r="P4902" s="73">
        <f>VLOOKUP($F4902,Assumptions!$A$23:$B$27,2,FALSE)*Assumptions!$B$4</f>
        <v>0.7</v>
      </c>
      <c r="Q4902" s="74">
        <f t="shared" si="152"/>
        <v>101223.18885155382</v>
      </c>
      <c r="R4902" s="75" t="str">
        <f>IF($O4902&lt;Assumptions!$B$17,"A",IF($O4902&lt;Assumptions!$B$18,"B",IF($O4902&lt;Assumptions!$B$19,"C",IF($O4902&lt;Assumptions!$B$20,"D","E"))))</f>
        <v>B</v>
      </c>
      <c r="S4902" s="75">
        <f t="shared" si="153"/>
        <v>0</v>
      </c>
    </row>
    <row r="4903" spans="1:19" ht="17.399999999999999" x14ac:dyDescent="0.3">
      <c r="A4903" s="39" t="s">
        <v>878</v>
      </c>
      <c r="B4903" s="39" t="s">
        <v>56</v>
      </c>
      <c r="C4903" s="39" t="s">
        <v>144</v>
      </c>
      <c r="D4903" s="39" t="s">
        <v>38</v>
      </c>
      <c r="E4903" s="70" t="s">
        <v>27</v>
      </c>
      <c r="F4903" s="70" t="s">
        <v>40</v>
      </c>
      <c r="G4903" s="78">
        <v>45158</v>
      </c>
      <c r="H4903" s="78">
        <v>45658</v>
      </c>
      <c r="I4903" s="69">
        <v>17336477.829999998</v>
      </c>
      <c r="J4903" s="70">
        <v>65</v>
      </c>
      <c r="K4903" s="71">
        <v>0.47599999999999998</v>
      </c>
      <c r="L4903" s="70">
        <v>0</v>
      </c>
      <c r="M4903" s="71">
        <v>0.64400000000000002</v>
      </c>
      <c r="N4903" s="72"/>
      <c r="O4903" s="73">
        <f>MIN(1,MAX(0,(1/(1+EXP(-(Assumptions!$B$5 + Assumptions!$B$6*$N4903))))*Assumptions!$B$3))</f>
        <v>3.9165722796764356E-2</v>
      </c>
      <c r="P4903" s="73">
        <f>VLOOKUP($F4903,Assumptions!$A$23:$B$27,2,FALSE)*Assumptions!$B$4</f>
        <v>0.7</v>
      </c>
      <c r="Q4903" s="74">
        <f t="shared" si="152"/>
        <v>475296.97947342147</v>
      </c>
      <c r="R4903" s="75" t="str">
        <f>IF($O4903&lt;Assumptions!$B$17,"A",IF($O4903&lt;Assumptions!$B$18,"B",IF($O4903&lt;Assumptions!$B$19,"C",IF($O4903&lt;Assumptions!$B$20,"D","E"))))</f>
        <v>B</v>
      </c>
      <c r="S4903" s="75">
        <f t="shared" si="153"/>
        <v>0</v>
      </c>
    </row>
    <row r="4904" spans="1:19" ht="17.399999999999999" x14ac:dyDescent="0.3">
      <c r="A4904" s="39" t="s">
        <v>878</v>
      </c>
      <c r="B4904" s="39" t="s">
        <v>56</v>
      </c>
      <c r="C4904" s="39" t="s">
        <v>144</v>
      </c>
      <c r="D4904" s="39" t="s">
        <v>38</v>
      </c>
      <c r="E4904" s="70" t="s">
        <v>27</v>
      </c>
      <c r="F4904" s="70" t="s">
        <v>40</v>
      </c>
      <c r="G4904" s="78">
        <v>45158</v>
      </c>
      <c r="H4904" s="78">
        <v>45689</v>
      </c>
      <c r="I4904" s="69">
        <v>16858652.899999999</v>
      </c>
      <c r="J4904" s="70">
        <v>0</v>
      </c>
      <c r="K4904" s="71">
        <v>0.97099999999999997</v>
      </c>
      <c r="L4904" s="70">
        <v>0</v>
      </c>
      <c r="M4904" s="71">
        <v>0.64400000000000002</v>
      </c>
      <c r="N4904" s="72"/>
      <c r="O4904" s="73">
        <f>MIN(1,MAX(0,(1/(1+EXP(-(Assumptions!$B$5 + Assumptions!$B$6*$N4904))))*Assumptions!$B$3))</f>
        <v>3.9165722796764356E-2</v>
      </c>
      <c r="P4904" s="73">
        <f>VLOOKUP($F4904,Assumptions!$A$23:$B$27,2,FALSE)*Assumptions!$B$4</f>
        <v>0.7</v>
      </c>
      <c r="Q4904" s="74">
        <f t="shared" si="152"/>
        <v>462196.92834578722</v>
      </c>
      <c r="R4904" s="75" t="str">
        <f>IF($O4904&lt;Assumptions!$B$17,"A",IF($O4904&lt;Assumptions!$B$18,"B",IF($O4904&lt;Assumptions!$B$19,"C",IF($O4904&lt;Assumptions!$B$20,"D","E"))))</f>
        <v>B</v>
      </c>
      <c r="S4904" s="75">
        <f t="shared" si="153"/>
        <v>0</v>
      </c>
    </row>
    <row r="4905" spans="1:19" ht="17.399999999999999" x14ac:dyDescent="0.3">
      <c r="A4905" s="39" t="s">
        <v>878</v>
      </c>
      <c r="B4905" s="39" t="s">
        <v>56</v>
      </c>
      <c r="C4905" s="39" t="s">
        <v>144</v>
      </c>
      <c r="D4905" s="39" t="s">
        <v>38</v>
      </c>
      <c r="E4905" s="70" t="s">
        <v>27</v>
      </c>
      <c r="F4905" s="70" t="s">
        <v>40</v>
      </c>
      <c r="G4905" s="78">
        <v>45158</v>
      </c>
      <c r="H4905" s="78">
        <v>45717</v>
      </c>
      <c r="I4905" s="69">
        <v>16423972.050000001</v>
      </c>
      <c r="J4905" s="70">
        <v>0</v>
      </c>
      <c r="K4905" s="71">
        <v>0.96599999999999997</v>
      </c>
      <c r="L4905" s="70">
        <v>0</v>
      </c>
      <c r="M4905" s="71">
        <v>0.64400000000000002</v>
      </c>
      <c r="N4905" s="72"/>
      <c r="O4905" s="73">
        <f>MIN(1,MAX(0,(1/(1+EXP(-(Assumptions!$B$5 + Assumptions!$B$6*$N4905))))*Assumptions!$B$3))</f>
        <v>3.9165722796764356E-2</v>
      </c>
      <c r="P4905" s="73">
        <f>VLOOKUP($F4905,Assumptions!$A$23:$B$27,2,FALSE)*Assumptions!$B$4</f>
        <v>0.7</v>
      </c>
      <c r="Q4905" s="74">
        <f t="shared" si="152"/>
        <v>450279.71557247388</v>
      </c>
      <c r="R4905" s="75" t="str">
        <f>IF($O4905&lt;Assumptions!$B$17,"A",IF($O4905&lt;Assumptions!$B$18,"B",IF($O4905&lt;Assumptions!$B$19,"C",IF($O4905&lt;Assumptions!$B$20,"D","E"))))</f>
        <v>B</v>
      </c>
      <c r="S4905" s="75">
        <f t="shared" si="153"/>
        <v>0</v>
      </c>
    </row>
    <row r="4906" spans="1:19" ht="17.399999999999999" x14ac:dyDescent="0.3">
      <c r="A4906" s="39" t="s">
        <v>878</v>
      </c>
      <c r="B4906" s="39" t="s">
        <v>56</v>
      </c>
      <c r="C4906" s="39" t="s">
        <v>144</v>
      </c>
      <c r="D4906" s="39" t="s">
        <v>38</v>
      </c>
      <c r="E4906" s="70" t="s">
        <v>27</v>
      </c>
      <c r="F4906" s="70" t="s">
        <v>40</v>
      </c>
      <c r="G4906" s="78">
        <v>45158</v>
      </c>
      <c r="H4906" s="78">
        <v>45748</v>
      </c>
      <c r="I4906" s="69">
        <v>15965477.199999999</v>
      </c>
      <c r="J4906" s="70">
        <v>0</v>
      </c>
      <c r="K4906" s="71">
        <v>0.999</v>
      </c>
      <c r="L4906" s="70">
        <v>0</v>
      </c>
      <c r="M4906" s="71">
        <v>0.64400000000000002</v>
      </c>
      <c r="N4906" s="72"/>
      <c r="O4906" s="73">
        <f>MIN(1,MAX(0,(1/(1+EXP(-(Assumptions!$B$5 + Assumptions!$B$6*$N4906))))*Assumptions!$B$3))</f>
        <v>3.9165722796764356E-2</v>
      </c>
      <c r="P4906" s="73">
        <f>VLOOKUP($F4906,Assumptions!$A$23:$B$27,2,FALSE)*Assumptions!$B$4</f>
        <v>0.7</v>
      </c>
      <c r="Q4906" s="74">
        <f t="shared" si="152"/>
        <v>437709.6180332831</v>
      </c>
      <c r="R4906" s="75" t="str">
        <f>IF($O4906&lt;Assumptions!$B$17,"A",IF($O4906&lt;Assumptions!$B$18,"B",IF($O4906&lt;Assumptions!$B$19,"C",IF($O4906&lt;Assumptions!$B$20,"D","E"))))</f>
        <v>B</v>
      </c>
      <c r="S4906" s="75">
        <f t="shared" si="153"/>
        <v>0</v>
      </c>
    </row>
    <row r="4907" spans="1:19" ht="17.399999999999999" x14ac:dyDescent="0.3">
      <c r="A4907" s="39" t="s">
        <v>878</v>
      </c>
      <c r="B4907" s="39" t="s">
        <v>56</v>
      </c>
      <c r="C4907" s="39" t="s">
        <v>144</v>
      </c>
      <c r="D4907" s="39" t="s">
        <v>38</v>
      </c>
      <c r="E4907" s="70" t="s">
        <v>27</v>
      </c>
      <c r="F4907" s="70" t="s">
        <v>40</v>
      </c>
      <c r="G4907" s="78">
        <v>45158</v>
      </c>
      <c r="H4907" s="78">
        <v>45778</v>
      </c>
      <c r="I4907" s="69">
        <v>15553711.050000001</v>
      </c>
      <c r="J4907" s="70">
        <v>65</v>
      </c>
      <c r="K4907" s="71">
        <v>0.52800000000000002</v>
      </c>
      <c r="L4907" s="70">
        <v>0</v>
      </c>
      <c r="M4907" s="71">
        <v>0.64400000000000002</v>
      </c>
      <c r="N4907" s="72"/>
      <c r="O4907" s="73">
        <f>MIN(1,MAX(0,(1/(1+EXP(-(Assumptions!$B$5 + Assumptions!$B$6*$N4907))))*Assumptions!$B$3))</f>
        <v>3.9165722796764356E-2</v>
      </c>
      <c r="P4907" s="73">
        <f>VLOOKUP($F4907,Assumptions!$A$23:$B$27,2,FALSE)*Assumptions!$B$4</f>
        <v>0.7</v>
      </c>
      <c r="Q4907" s="74">
        <f t="shared" si="152"/>
        <v>426420.63481168944</v>
      </c>
      <c r="R4907" s="75" t="str">
        <f>IF($O4907&lt;Assumptions!$B$17,"A",IF($O4907&lt;Assumptions!$B$18,"B",IF($O4907&lt;Assumptions!$B$19,"C",IF($O4907&lt;Assumptions!$B$20,"D","E"))))</f>
        <v>B</v>
      </c>
      <c r="S4907" s="75">
        <f t="shared" si="153"/>
        <v>0</v>
      </c>
    </row>
    <row r="4908" spans="1:19" ht="17.399999999999999" x14ac:dyDescent="0.3">
      <c r="A4908" s="39" t="s">
        <v>878</v>
      </c>
      <c r="B4908" s="39" t="s">
        <v>56</v>
      </c>
      <c r="C4908" s="39" t="s">
        <v>144</v>
      </c>
      <c r="D4908" s="39" t="s">
        <v>38</v>
      </c>
      <c r="E4908" s="70" t="s">
        <v>27</v>
      </c>
      <c r="F4908" s="70" t="s">
        <v>40</v>
      </c>
      <c r="G4908" s="78">
        <v>45158</v>
      </c>
      <c r="H4908" s="78">
        <v>45809</v>
      </c>
      <c r="I4908" s="69">
        <v>15224673.93</v>
      </c>
      <c r="J4908" s="70">
        <v>15</v>
      </c>
      <c r="K4908" s="71">
        <v>1.127</v>
      </c>
      <c r="L4908" s="70">
        <v>0</v>
      </c>
      <c r="M4908" s="71">
        <v>0.64400000000000002</v>
      </c>
      <c r="N4908" s="72"/>
      <c r="O4908" s="73">
        <f>MIN(1,MAX(0,(1/(1+EXP(-(Assumptions!$B$5 + Assumptions!$B$6*$N4908))))*Assumptions!$B$3))</f>
        <v>3.9165722796764356E-2</v>
      </c>
      <c r="P4908" s="73">
        <f>VLOOKUP($F4908,Assumptions!$A$23:$B$27,2,FALSE)*Assumptions!$B$4</f>
        <v>0.7</v>
      </c>
      <c r="Q4908" s="74">
        <f t="shared" si="152"/>
        <v>417399.75116945343</v>
      </c>
      <c r="R4908" s="75" t="str">
        <f>IF($O4908&lt;Assumptions!$B$17,"A",IF($O4908&lt;Assumptions!$B$18,"B",IF($O4908&lt;Assumptions!$B$19,"C",IF($O4908&lt;Assumptions!$B$20,"D","E"))))</f>
        <v>B</v>
      </c>
      <c r="S4908" s="75">
        <f t="shared" si="153"/>
        <v>0</v>
      </c>
    </row>
    <row r="4909" spans="1:19" ht="17.399999999999999" x14ac:dyDescent="0.3">
      <c r="A4909" s="39" t="s">
        <v>878</v>
      </c>
      <c r="B4909" s="39" t="s">
        <v>56</v>
      </c>
      <c r="C4909" s="39" t="s">
        <v>144</v>
      </c>
      <c r="D4909" s="39" t="s">
        <v>38</v>
      </c>
      <c r="E4909" s="70" t="s">
        <v>27</v>
      </c>
      <c r="F4909" s="70" t="s">
        <v>40</v>
      </c>
      <c r="G4909" s="78">
        <v>45158</v>
      </c>
      <c r="H4909" s="78">
        <v>45839</v>
      </c>
      <c r="I4909" s="69">
        <v>14826793.029999999</v>
      </c>
      <c r="J4909" s="70">
        <v>0</v>
      </c>
      <c r="K4909" s="71">
        <v>1.0129999999999999</v>
      </c>
      <c r="L4909" s="70">
        <v>0</v>
      </c>
      <c r="M4909" s="71">
        <v>0.64400000000000002</v>
      </c>
      <c r="N4909" s="72"/>
      <c r="O4909" s="73">
        <f>MIN(1,MAX(0,(1/(1+EXP(-(Assumptions!$B$5 + Assumptions!$B$6*$N4909))))*Assumptions!$B$3))</f>
        <v>3.9165722796764356E-2</v>
      </c>
      <c r="P4909" s="73">
        <f>VLOOKUP($F4909,Assumptions!$A$23:$B$27,2,FALSE)*Assumptions!$B$4</f>
        <v>0.7</v>
      </c>
      <c r="Q4909" s="74">
        <f t="shared" si="152"/>
        <v>406491.44604458445</v>
      </c>
      <c r="R4909" s="75" t="str">
        <f>IF($O4909&lt;Assumptions!$B$17,"A",IF($O4909&lt;Assumptions!$B$18,"B",IF($O4909&lt;Assumptions!$B$19,"C",IF($O4909&lt;Assumptions!$B$20,"D","E"))))</f>
        <v>B</v>
      </c>
      <c r="S4909" s="75">
        <f t="shared" si="153"/>
        <v>0</v>
      </c>
    </row>
    <row r="4910" spans="1:19" ht="17.399999999999999" x14ac:dyDescent="0.3">
      <c r="A4910" s="39" t="s">
        <v>878</v>
      </c>
      <c r="B4910" s="39" t="s">
        <v>56</v>
      </c>
      <c r="C4910" s="39" t="s">
        <v>144</v>
      </c>
      <c r="D4910" s="39" t="s">
        <v>38</v>
      </c>
      <c r="E4910" s="70" t="s">
        <v>27</v>
      </c>
      <c r="F4910" s="70" t="s">
        <v>40</v>
      </c>
      <c r="G4910" s="78">
        <v>45158</v>
      </c>
      <c r="H4910" s="78">
        <v>45870</v>
      </c>
      <c r="I4910" s="69">
        <v>14497978.17</v>
      </c>
      <c r="J4910" s="70">
        <v>0</v>
      </c>
      <c r="K4910" s="71">
        <v>1.0269999999999999</v>
      </c>
      <c r="L4910" s="70">
        <v>0</v>
      </c>
      <c r="M4910" s="71">
        <v>0.64400000000000002</v>
      </c>
      <c r="N4910" s="72"/>
      <c r="O4910" s="73">
        <f>MIN(1,MAX(0,(1/(1+EXP(-(Assumptions!$B$5 + Assumptions!$B$6*$N4910))))*Assumptions!$B$3))</f>
        <v>3.9165722796764356E-2</v>
      </c>
      <c r="P4910" s="73">
        <f>VLOOKUP($F4910,Assumptions!$A$23:$B$27,2,FALSE)*Assumptions!$B$4</f>
        <v>0.7</v>
      </c>
      <c r="Q4910" s="74">
        <f t="shared" si="152"/>
        <v>397476.65588383266</v>
      </c>
      <c r="R4910" s="75" t="str">
        <f>IF($O4910&lt;Assumptions!$B$17,"A",IF($O4910&lt;Assumptions!$B$18,"B",IF($O4910&lt;Assumptions!$B$19,"C",IF($O4910&lt;Assumptions!$B$20,"D","E"))))</f>
        <v>B</v>
      </c>
      <c r="S4910" s="75">
        <f t="shared" si="153"/>
        <v>0</v>
      </c>
    </row>
    <row r="4911" spans="1:19" ht="17.399999999999999" x14ac:dyDescent="0.3">
      <c r="A4911" s="39" t="s">
        <v>878</v>
      </c>
      <c r="B4911" s="39" t="s">
        <v>56</v>
      </c>
      <c r="C4911" s="39" t="s">
        <v>144</v>
      </c>
      <c r="D4911" s="39" t="s">
        <v>38</v>
      </c>
      <c r="E4911" s="70" t="s">
        <v>27</v>
      </c>
      <c r="F4911" s="70" t="s">
        <v>40</v>
      </c>
      <c r="G4911" s="78">
        <v>45158</v>
      </c>
      <c r="H4911" s="78">
        <v>45901</v>
      </c>
      <c r="I4911" s="69">
        <v>14104987.199999999</v>
      </c>
      <c r="J4911" s="70">
        <v>0</v>
      </c>
      <c r="K4911" s="71">
        <v>1.0329999999999999</v>
      </c>
      <c r="L4911" s="70">
        <v>0</v>
      </c>
      <c r="M4911" s="71">
        <v>0.64400000000000002</v>
      </c>
      <c r="N4911" s="72"/>
      <c r="O4911" s="73">
        <f>MIN(1,MAX(0,(1/(1+EXP(-(Assumptions!$B$5 + Assumptions!$B$6*$N4911))))*Assumptions!$B$3))</f>
        <v>3.9165722796764356E-2</v>
      </c>
      <c r="P4911" s="73">
        <f>VLOOKUP($F4911,Assumptions!$A$23:$B$27,2,FALSE)*Assumptions!$B$4</f>
        <v>0.7</v>
      </c>
      <c r="Q4911" s="74">
        <f t="shared" si="152"/>
        <v>386702.41310897656</v>
      </c>
      <c r="R4911" s="75" t="str">
        <f>IF($O4911&lt;Assumptions!$B$17,"A",IF($O4911&lt;Assumptions!$B$18,"B",IF($O4911&lt;Assumptions!$B$19,"C",IF($O4911&lt;Assumptions!$B$20,"D","E"))))</f>
        <v>B</v>
      </c>
      <c r="S4911" s="75">
        <f t="shared" si="153"/>
        <v>0</v>
      </c>
    </row>
    <row r="4912" spans="1:19" ht="17.399999999999999" x14ac:dyDescent="0.3">
      <c r="A4912" s="39" t="s">
        <v>878</v>
      </c>
      <c r="B4912" s="39" t="s">
        <v>56</v>
      </c>
      <c r="C4912" s="39" t="s">
        <v>144</v>
      </c>
      <c r="D4912" s="39" t="s">
        <v>38</v>
      </c>
      <c r="E4912" s="70" t="s">
        <v>27</v>
      </c>
      <c r="F4912" s="70" t="s">
        <v>40</v>
      </c>
      <c r="G4912" s="78">
        <v>45158</v>
      </c>
      <c r="H4912" s="78">
        <v>45931</v>
      </c>
      <c r="I4912" s="69">
        <v>13733326.960000001</v>
      </c>
      <c r="J4912" s="70">
        <v>65</v>
      </c>
      <c r="K4912" s="71">
        <v>0.58699999999999997</v>
      </c>
      <c r="L4912" s="70">
        <v>0</v>
      </c>
      <c r="M4912" s="71">
        <v>0.64400000000000002</v>
      </c>
      <c r="N4912" s="72"/>
      <c r="O4912" s="73">
        <f>MIN(1,MAX(0,(1/(1+EXP(-(Assumptions!$B$5 + Assumptions!$B$6*$N4912))))*Assumptions!$B$3))</f>
        <v>3.9165722796764356E-2</v>
      </c>
      <c r="P4912" s="73">
        <f>VLOOKUP($F4912,Assumptions!$A$23:$B$27,2,FALSE)*Assumptions!$B$4</f>
        <v>0.7</v>
      </c>
      <c r="Q4912" s="74">
        <f t="shared" si="152"/>
        <v>376512.97375488334</v>
      </c>
      <c r="R4912" s="75" t="str">
        <f>IF($O4912&lt;Assumptions!$B$17,"A",IF($O4912&lt;Assumptions!$B$18,"B",IF($O4912&lt;Assumptions!$B$19,"C",IF($O4912&lt;Assumptions!$B$20,"D","E"))))</f>
        <v>B</v>
      </c>
      <c r="S4912" s="75">
        <f t="shared" si="153"/>
        <v>0</v>
      </c>
    </row>
    <row r="4913" spans="1:19" ht="17.399999999999999" x14ac:dyDescent="0.3">
      <c r="A4913" s="39" t="s">
        <v>878</v>
      </c>
      <c r="B4913" s="39" t="s">
        <v>56</v>
      </c>
      <c r="C4913" s="39" t="s">
        <v>144</v>
      </c>
      <c r="D4913" s="39" t="s">
        <v>38</v>
      </c>
      <c r="E4913" s="70" t="s">
        <v>27</v>
      </c>
      <c r="F4913" s="70" t="s">
        <v>40</v>
      </c>
      <c r="G4913" s="78">
        <v>45158</v>
      </c>
      <c r="H4913" s="78">
        <v>45962</v>
      </c>
      <c r="I4913" s="69">
        <v>13433514.050000001</v>
      </c>
      <c r="J4913" s="70">
        <v>0</v>
      </c>
      <c r="K4913" s="71">
        <v>0.995</v>
      </c>
      <c r="L4913" s="70">
        <v>0</v>
      </c>
      <c r="M4913" s="71">
        <v>0.64400000000000002</v>
      </c>
      <c r="N4913" s="72"/>
      <c r="O4913" s="73">
        <f>MIN(1,MAX(0,(1/(1+EXP(-(Assumptions!$B$5 + Assumptions!$B$6*$N4913))))*Assumptions!$B$3))</f>
        <v>3.9165722796764356E-2</v>
      </c>
      <c r="P4913" s="73">
        <f>VLOOKUP($F4913,Assumptions!$A$23:$B$27,2,FALSE)*Assumptions!$B$4</f>
        <v>0.7</v>
      </c>
      <c r="Q4913" s="74">
        <f t="shared" si="152"/>
        <v>368293.30122811749</v>
      </c>
      <c r="R4913" s="75" t="str">
        <f>IF($O4913&lt;Assumptions!$B$17,"A",IF($O4913&lt;Assumptions!$B$18,"B",IF($O4913&lt;Assumptions!$B$19,"C",IF($O4913&lt;Assumptions!$B$20,"D","E"))))</f>
        <v>B</v>
      </c>
      <c r="S4913" s="75">
        <f t="shared" si="153"/>
        <v>0</v>
      </c>
    </row>
    <row r="4914" spans="1:19" ht="17.399999999999999" x14ac:dyDescent="0.3">
      <c r="A4914" s="39" t="s">
        <v>878</v>
      </c>
      <c r="B4914" s="39" t="s">
        <v>56</v>
      </c>
      <c r="C4914" s="39" t="s">
        <v>144</v>
      </c>
      <c r="D4914" s="39" t="s">
        <v>38</v>
      </c>
      <c r="E4914" s="70" t="s">
        <v>27</v>
      </c>
      <c r="F4914" s="70" t="s">
        <v>40</v>
      </c>
      <c r="G4914" s="78">
        <v>45158</v>
      </c>
      <c r="H4914" s="78">
        <v>45992</v>
      </c>
      <c r="I4914" s="69">
        <v>13101679.84</v>
      </c>
      <c r="J4914" s="70">
        <v>0</v>
      </c>
      <c r="K4914" s="71">
        <v>1.087</v>
      </c>
      <c r="L4914" s="70">
        <v>0</v>
      </c>
      <c r="M4914" s="71">
        <v>0.64400000000000002</v>
      </c>
      <c r="N4914" s="72"/>
      <c r="O4914" s="73">
        <f>MIN(1,MAX(0,(1/(1+EXP(-(Assumptions!$B$5 + Assumptions!$B$6*$N4914))))*Assumptions!$B$3))</f>
        <v>3.9165722796764356E-2</v>
      </c>
      <c r="P4914" s="73">
        <f>VLOOKUP($F4914,Assumptions!$A$23:$B$27,2,FALSE)*Assumptions!$B$4</f>
        <v>0.7</v>
      </c>
      <c r="Q4914" s="74">
        <f t="shared" si="152"/>
        <v>359195.73254977714</v>
      </c>
      <c r="R4914" s="75" t="str">
        <f>IF($O4914&lt;Assumptions!$B$17,"A",IF($O4914&lt;Assumptions!$B$18,"B",IF($O4914&lt;Assumptions!$B$19,"C",IF($O4914&lt;Assumptions!$B$20,"D","E"))))</f>
        <v>B</v>
      </c>
      <c r="S4914" s="75">
        <f t="shared" si="153"/>
        <v>0</v>
      </c>
    </row>
    <row r="4915" spans="1:19" ht="17.399999999999999" x14ac:dyDescent="0.3">
      <c r="A4915" s="39" t="s">
        <v>880</v>
      </c>
      <c r="B4915" s="39" t="s">
        <v>56</v>
      </c>
      <c r="C4915" s="39" t="s">
        <v>135</v>
      </c>
      <c r="D4915" s="39" t="s">
        <v>38</v>
      </c>
      <c r="E4915" s="70" t="s">
        <v>39</v>
      </c>
      <c r="F4915" s="70" t="s">
        <v>36</v>
      </c>
      <c r="G4915" s="78">
        <v>45021</v>
      </c>
      <c r="H4915" s="78">
        <v>45658</v>
      </c>
      <c r="I4915" s="69">
        <v>2038881.09</v>
      </c>
      <c r="J4915" s="70">
        <v>35</v>
      </c>
      <c r="K4915" s="71">
        <v>0.48599999999999999</v>
      </c>
      <c r="L4915" s="70">
        <v>0</v>
      </c>
      <c r="M4915" s="71">
        <v>0.79300000000000004</v>
      </c>
      <c r="N4915" s="72"/>
      <c r="O4915" s="73">
        <f>MIN(1,MAX(0,(1/(1+EXP(-(Assumptions!$B$5 + Assumptions!$B$6*$N4915))))*Assumptions!$B$3))</f>
        <v>3.9165722796764356E-2</v>
      </c>
      <c r="P4915" s="73">
        <f>VLOOKUP($F4915,Assumptions!$A$23:$B$27,2,FALSE)*Assumptions!$B$4</f>
        <v>0.55000000000000004</v>
      </c>
      <c r="Q4915" s="74">
        <f t="shared" si="152"/>
        <v>43919.838372577622</v>
      </c>
      <c r="R4915" s="75" t="str">
        <f>IF($O4915&lt;Assumptions!$B$17,"A",IF($O4915&lt;Assumptions!$B$18,"B",IF($O4915&lt;Assumptions!$B$19,"C",IF($O4915&lt;Assumptions!$B$20,"D","E"))))</f>
        <v>B</v>
      </c>
      <c r="S4915" s="75">
        <f t="shared" si="153"/>
        <v>0</v>
      </c>
    </row>
    <row r="4916" spans="1:19" ht="17.399999999999999" x14ac:dyDescent="0.3">
      <c r="A4916" s="39" t="s">
        <v>880</v>
      </c>
      <c r="B4916" s="39" t="s">
        <v>56</v>
      </c>
      <c r="C4916" s="39" t="s">
        <v>135</v>
      </c>
      <c r="D4916" s="39" t="s">
        <v>38</v>
      </c>
      <c r="E4916" s="70" t="s">
        <v>39</v>
      </c>
      <c r="F4916" s="70" t="s">
        <v>36</v>
      </c>
      <c r="G4916" s="78">
        <v>45021</v>
      </c>
      <c r="H4916" s="78">
        <v>45689</v>
      </c>
      <c r="I4916" s="69">
        <v>1975144.94</v>
      </c>
      <c r="J4916" s="70">
        <v>0</v>
      </c>
      <c r="K4916" s="71">
        <v>1.0029999999999999</v>
      </c>
      <c r="L4916" s="70">
        <v>0</v>
      </c>
      <c r="M4916" s="71">
        <v>0.79300000000000004</v>
      </c>
      <c r="N4916" s="72"/>
      <c r="O4916" s="73">
        <f>MIN(1,MAX(0,(1/(1+EXP(-(Assumptions!$B$5 + Assumptions!$B$6*$N4916))))*Assumptions!$B$3))</f>
        <v>3.9165722796764356E-2</v>
      </c>
      <c r="P4916" s="73">
        <f>VLOOKUP($F4916,Assumptions!$A$23:$B$27,2,FALSE)*Assumptions!$B$4</f>
        <v>0.55000000000000004</v>
      </c>
      <c r="Q4916" s="74">
        <f t="shared" si="152"/>
        <v>42546.888561909473</v>
      </c>
      <c r="R4916" s="75" t="str">
        <f>IF($O4916&lt;Assumptions!$B$17,"A",IF($O4916&lt;Assumptions!$B$18,"B",IF($O4916&lt;Assumptions!$B$19,"C",IF($O4916&lt;Assumptions!$B$20,"D","E"))))</f>
        <v>B</v>
      </c>
      <c r="S4916" s="75">
        <f t="shared" si="153"/>
        <v>0</v>
      </c>
    </row>
    <row r="4917" spans="1:19" ht="17.399999999999999" x14ac:dyDescent="0.3">
      <c r="A4917" s="39" t="s">
        <v>880</v>
      </c>
      <c r="B4917" s="39" t="s">
        <v>56</v>
      </c>
      <c r="C4917" s="39" t="s">
        <v>135</v>
      </c>
      <c r="D4917" s="39" t="s">
        <v>38</v>
      </c>
      <c r="E4917" s="70" t="s">
        <v>39</v>
      </c>
      <c r="F4917" s="70" t="s">
        <v>36</v>
      </c>
      <c r="G4917" s="78">
        <v>45021</v>
      </c>
      <c r="H4917" s="78">
        <v>45717</v>
      </c>
      <c r="I4917" s="69">
        <v>1917168.16</v>
      </c>
      <c r="J4917" s="70">
        <v>0</v>
      </c>
      <c r="K4917" s="71">
        <v>1.121</v>
      </c>
      <c r="L4917" s="70">
        <v>0</v>
      </c>
      <c r="M4917" s="71">
        <v>0.79300000000000004</v>
      </c>
      <c r="N4917" s="72"/>
      <c r="O4917" s="73">
        <f>MIN(1,MAX(0,(1/(1+EXP(-(Assumptions!$B$5 + Assumptions!$B$6*$N4917))))*Assumptions!$B$3))</f>
        <v>3.9165722796764356E-2</v>
      </c>
      <c r="P4917" s="73">
        <f>VLOOKUP($F4917,Assumptions!$A$23:$B$27,2,FALSE)*Assumptions!$B$4</f>
        <v>0.55000000000000004</v>
      </c>
      <c r="Q4917" s="74">
        <f t="shared" si="152"/>
        <v>41298.002190138526</v>
      </c>
      <c r="R4917" s="75" t="str">
        <f>IF($O4917&lt;Assumptions!$B$17,"A",IF($O4917&lt;Assumptions!$B$18,"B",IF($O4917&lt;Assumptions!$B$19,"C",IF($O4917&lt;Assumptions!$B$20,"D","E"))))</f>
        <v>B</v>
      </c>
      <c r="S4917" s="75">
        <f t="shared" si="153"/>
        <v>0</v>
      </c>
    </row>
    <row r="4918" spans="1:19" ht="17.399999999999999" x14ac:dyDescent="0.3">
      <c r="A4918" s="39" t="s">
        <v>880</v>
      </c>
      <c r="B4918" s="39" t="s">
        <v>56</v>
      </c>
      <c r="C4918" s="39" t="s">
        <v>135</v>
      </c>
      <c r="D4918" s="39" t="s">
        <v>38</v>
      </c>
      <c r="E4918" s="70" t="s">
        <v>39</v>
      </c>
      <c r="F4918" s="70" t="s">
        <v>36</v>
      </c>
      <c r="G4918" s="78">
        <v>45021</v>
      </c>
      <c r="H4918" s="78">
        <v>45748</v>
      </c>
      <c r="I4918" s="69">
        <v>1854422.21</v>
      </c>
      <c r="J4918" s="70">
        <v>0</v>
      </c>
      <c r="K4918" s="71">
        <v>1.04</v>
      </c>
      <c r="L4918" s="70">
        <v>0</v>
      </c>
      <c r="M4918" s="71">
        <v>0.79300000000000004</v>
      </c>
      <c r="N4918" s="72"/>
      <c r="O4918" s="73">
        <f>MIN(1,MAX(0,(1/(1+EXP(-(Assumptions!$B$5 + Assumptions!$B$6*$N4918))))*Assumptions!$B$3))</f>
        <v>3.9165722796764356E-2</v>
      </c>
      <c r="P4918" s="73">
        <f>VLOOKUP($F4918,Assumptions!$A$23:$B$27,2,FALSE)*Assumptions!$B$4</f>
        <v>0.55000000000000004</v>
      </c>
      <c r="Q4918" s="74">
        <f t="shared" si="152"/>
        <v>39946.382423762734</v>
      </c>
      <c r="R4918" s="75" t="str">
        <f>IF($O4918&lt;Assumptions!$B$17,"A",IF($O4918&lt;Assumptions!$B$18,"B",IF($O4918&lt;Assumptions!$B$19,"C",IF($O4918&lt;Assumptions!$B$20,"D","E"))))</f>
        <v>B</v>
      </c>
      <c r="S4918" s="75">
        <f t="shared" si="153"/>
        <v>0</v>
      </c>
    </row>
    <row r="4919" spans="1:19" ht="17.399999999999999" x14ac:dyDescent="0.3">
      <c r="A4919" s="39" t="s">
        <v>880</v>
      </c>
      <c r="B4919" s="39" t="s">
        <v>56</v>
      </c>
      <c r="C4919" s="39" t="s">
        <v>135</v>
      </c>
      <c r="D4919" s="39" t="s">
        <v>38</v>
      </c>
      <c r="E4919" s="70" t="s">
        <v>39</v>
      </c>
      <c r="F4919" s="70" t="s">
        <v>36</v>
      </c>
      <c r="G4919" s="78">
        <v>45021</v>
      </c>
      <c r="H4919" s="78">
        <v>45778</v>
      </c>
      <c r="I4919" s="69">
        <v>1800145.49</v>
      </c>
      <c r="J4919" s="70">
        <v>0</v>
      </c>
      <c r="K4919" s="71">
        <v>1.1160000000000001</v>
      </c>
      <c r="L4919" s="70">
        <v>0</v>
      </c>
      <c r="M4919" s="71">
        <v>0.79300000000000004</v>
      </c>
      <c r="N4919" s="72"/>
      <c r="O4919" s="73">
        <f>MIN(1,MAX(0,(1/(1+EXP(-(Assumptions!$B$5 + Assumptions!$B$6*$N4919))))*Assumptions!$B$3))</f>
        <v>3.9165722796764356E-2</v>
      </c>
      <c r="P4919" s="73">
        <f>VLOOKUP($F4919,Assumptions!$A$23:$B$27,2,FALSE)*Assumptions!$B$4</f>
        <v>0.55000000000000004</v>
      </c>
      <c r="Q4919" s="74">
        <f t="shared" si="152"/>
        <v>38777.199590352051</v>
      </c>
      <c r="R4919" s="75" t="str">
        <f>IF($O4919&lt;Assumptions!$B$17,"A",IF($O4919&lt;Assumptions!$B$18,"B",IF($O4919&lt;Assumptions!$B$19,"C",IF($O4919&lt;Assumptions!$B$20,"D","E"))))</f>
        <v>B</v>
      </c>
      <c r="S4919" s="75">
        <f t="shared" si="153"/>
        <v>0</v>
      </c>
    </row>
    <row r="4920" spans="1:19" ht="17.399999999999999" x14ac:dyDescent="0.3">
      <c r="A4920" s="39" t="s">
        <v>880</v>
      </c>
      <c r="B4920" s="39" t="s">
        <v>56</v>
      </c>
      <c r="C4920" s="39" t="s">
        <v>135</v>
      </c>
      <c r="D4920" s="39" t="s">
        <v>38</v>
      </c>
      <c r="E4920" s="70" t="s">
        <v>39</v>
      </c>
      <c r="F4920" s="70" t="s">
        <v>36</v>
      </c>
      <c r="G4920" s="78">
        <v>45021</v>
      </c>
      <c r="H4920" s="78">
        <v>45809</v>
      </c>
      <c r="I4920" s="69">
        <v>1747227.85</v>
      </c>
      <c r="J4920" s="70">
        <v>185</v>
      </c>
      <c r="K4920" s="71">
        <v>0.16300000000000001</v>
      </c>
      <c r="L4920" s="70">
        <v>0</v>
      </c>
      <c r="M4920" s="71">
        <v>0.79300000000000004</v>
      </c>
      <c r="N4920" s="72"/>
      <c r="O4920" s="73">
        <f>MIN(1,MAX(0,(1/(1+EXP(-(Assumptions!$B$5 + Assumptions!$B$6*$N4920))))*Assumptions!$B$3))</f>
        <v>3.9165722796764356E-2</v>
      </c>
      <c r="P4920" s="73">
        <f>VLOOKUP($F4920,Assumptions!$A$23:$B$27,2,FALSE)*Assumptions!$B$4</f>
        <v>0.55000000000000004</v>
      </c>
      <c r="Q4920" s="74">
        <f t="shared" si="152"/>
        <v>37637.292899737615</v>
      </c>
      <c r="R4920" s="75" t="str">
        <f>IF($O4920&lt;Assumptions!$B$17,"A",IF($O4920&lt;Assumptions!$B$18,"B",IF($O4920&lt;Assumptions!$B$19,"C",IF($O4920&lt;Assumptions!$B$20,"D","E"))))</f>
        <v>B</v>
      </c>
      <c r="S4920" s="75">
        <f t="shared" si="153"/>
        <v>1</v>
      </c>
    </row>
    <row r="4921" spans="1:19" ht="17.399999999999999" x14ac:dyDescent="0.3">
      <c r="A4921" s="39" t="s">
        <v>880</v>
      </c>
      <c r="B4921" s="39" t="s">
        <v>56</v>
      </c>
      <c r="C4921" s="39" t="s">
        <v>135</v>
      </c>
      <c r="D4921" s="39" t="s">
        <v>38</v>
      </c>
      <c r="E4921" s="70" t="s">
        <v>39</v>
      </c>
      <c r="F4921" s="70" t="s">
        <v>36</v>
      </c>
      <c r="G4921" s="78">
        <v>45021</v>
      </c>
      <c r="H4921" s="78">
        <v>45839</v>
      </c>
      <c r="I4921" s="69">
        <v>1694369.18</v>
      </c>
      <c r="J4921" s="70">
        <v>0</v>
      </c>
      <c r="K4921" s="71">
        <v>1.0620000000000001</v>
      </c>
      <c r="L4921" s="70">
        <v>0</v>
      </c>
      <c r="M4921" s="71">
        <v>0.79300000000000004</v>
      </c>
      <c r="N4921" s="72"/>
      <c r="O4921" s="73">
        <f>MIN(1,MAX(0,(1/(1+EXP(-(Assumptions!$B$5 + Assumptions!$B$6*$N4921))))*Assumptions!$B$3))</f>
        <v>3.9165722796764356E-2</v>
      </c>
      <c r="P4921" s="73">
        <f>VLOOKUP($F4921,Assumptions!$A$23:$B$27,2,FALSE)*Assumptions!$B$4</f>
        <v>0.55000000000000004</v>
      </c>
      <c r="Q4921" s="74">
        <f t="shared" si="152"/>
        <v>36498.656490593516</v>
      </c>
      <c r="R4921" s="75" t="str">
        <f>IF($O4921&lt;Assumptions!$B$17,"A",IF($O4921&lt;Assumptions!$B$18,"B",IF($O4921&lt;Assumptions!$B$19,"C",IF($O4921&lt;Assumptions!$B$20,"D","E"))))</f>
        <v>B</v>
      </c>
      <c r="S4921" s="75">
        <f t="shared" si="153"/>
        <v>0</v>
      </c>
    </row>
    <row r="4922" spans="1:19" ht="17.399999999999999" x14ac:dyDescent="0.3">
      <c r="A4922" s="39" t="s">
        <v>880</v>
      </c>
      <c r="B4922" s="39" t="s">
        <v>56</v>
      </c>
      <c r="C4922" s="39" t="s">
        <v>135</v>
      </c>
      <c r="D4922" s="39" t="s">
        <v>38</v>
      </c>
      <c r="E4922" s="70" t="s">
        <v>39</v>
      </c>
      <c r="F4922" s="70" t="s">
        <v>36</v>
      </c>
      <c r="G4922" s="78">
        <v>45021</v>
      </c>
      <c r="H4922" s="78">
        <v>45870</v>
      </c>
      <c r="I4922" s="69">
        <v>1641566.08</v>
      </c>
      <c r="J4922" s="70">
        <v>0</v>
      </c>
      <c r="K4922" s="71">
        <v>1.121</v>
      </c>
      <c r="L4922" s="70">
        <v>0</v>
      </c>
      <c r="M4922" s="71">
        <v>0.79300000000000004</v>
      </c>
      <c r="N4922" s="72"/>
      <c r="O4922" s="73">
        <f>MIN(1,MAX(0,(1/(1+EXP(-(Assumptions!$B$5 + Assumptions!$B$6*$N4922))))*Assumptions!$B$3))</f>
        <v>3.9165722796764356E-2</v>
      </c>
      <c r="P4922" s="73">
        <f>VLOOKUP($F4922,Assumptions!$A$23:$B$27,2,FALSE)*Assumptions!$B$4</f>
        <v>0.55000000000000004</v>
      </c>
      <c r="Q4922" s="74">
        <f t="shared" si="152"/>
        <v>35361.217123018105</v>
      </c>
      <c r="R4922" s="75" t="str">
        <f>IF($O4922&lt;Assumptions!$B$17,"A",IF($O4922&lt;Assumptions!$B$18,"B",IF($O4922&lt;Assumptions!$B$19,"C",IF($O4922&lt;Assumptions!$B$20,"D","E"))))</f>
        <v>B</v>
      </c>
      <c r="S4922" s="75">
        <f t="shared" si="153"/>
        <v>0</v>
      </c>
    </row>
    <row r="4923" spans="1:19" ht="17.399999999999999" x14ac:dyDescent="0.3">
      <c r="A4923" s="39" t="s">
        <v>880</v>
      </c>
      <c r="B4923" s="39" t="s">
        <v>56</v>
      </c>
      <c r="C4923" s="39" t="s">
        <v>135</v>
      </c>
      <c r="D4923" s="39" t="s">
        <v>38</v>
      </c>
      <c r="E4923" s="70" t="s">
        <v>39</v>
      </c>
      <c r="F4923" s="70" t="s">
        <v>36</v>
      </c>
      <c r="G4923" s="78">
        <v>45021</v>
      </c>
      <c r="H4923" s="78">
        <v>45901</v>
      </c>
      <c r="I4923" s="69">
        <v>1593013.93</v>
      </c>
      <c r="J4923" s="70">
        <v>0</v>
      </c>
      <c r="K4923" s="71">
        <v>1.024</v>
      </c>
      <c r="L4923" s="70">
        <v>0</v>
      </c>
      <c r="M4923" s="71">
        <v>0.79300000000000004</v>
      </c>
      <c r="N4923" s="72"/>
      <c r="O4923" s="73">
        <f>MIN(1,MAX(0,(1/(1+EXP(-(Assumptions!$B$5 + Assumptions!$B$6*$N4923))))*Assumptions!$B$3))</f>
        <v>3.9165722796764356E-2</v>
      </c>
      <c r="P4923" s="73">
        <f>VLOOKUP($F4923,Assumptions!$A$23:$B$27,2,FALSE)*Assumptions!$B$4</f>
        <v>0.55000000000000004</v>
      </c>
      <c r="Q4923" s="74">
        <f t="shared" si="152"/>
        <v>34315.348096570298</v>
      </c>
      <c r="R4923" s="75" t="str">
        <f>IF($O4923&lt;Assumptions!$B$17,"A",IF($O4923&lt;Assumptions!$B$18,"B",IF($O4923&lt;Assumptions!$B$19,"C",IF($O4923&lt;Assumptions!$B$20,"D","E"))))</f>
        <v>B</v>
      </c>
      <c r="S4923" s="75">
        <f t="shared" si="153"/>
        <v>0</v>
      </c>
    </row>
    <row r="4924" spans="1:19" ht="17.399999999999999" x14ac:dyDescent="0.3">
      <c r="A4924" s="39" t="s">
        <v>880</v>
      </c>
      <c r="B4924" s="39" t="s">
        <v>56</v>
      </c>
      <c r="C4924" s="39" t="s">
        <v>135</v>
      </c>
      <c r="D4924" s="39" t="s">
        <v>38</v>
      </c>
      <c r="E4924" s="70" t="s">
        <v>39</v>
      </c>
      <c r="F4924" s="70" t="s">
        <v>36</v>
      </c>
      <c r="G4924" s="78">
        <v>45021</v>
      </c>
      <c r="H4924" s="78">
        <v>45931</v>
      </c>
      <c r="I4924" s="69">
        <v>1547334.88</v>
      </c>
      <c r="J4924" s="70">
        <v>0</v>
      </c>
      <c r="K4924" s="71">
        <v>0.95699999999999996</v>
      </c>
      <c r="L4924" s="70">
        <v>0</v>
      </c>
      <c r="M4924" s="71">
        <v>0.79300000000000004</v>
      </c>
      <c r="N4924" s="72"/>
      <c r="O4924" s="73">
        <f>MIN(1,MAX(0,(1/(1+EXP(-(Assumptions!$B$5 + Assumptions!$B$6*$N4924))))*Assumptions!$B$3))</f>
        <v>3.9165722796764356E-2</v>
      </c>
      <c r="P4924" s="73">
        <f>VLOOKUP($F4924,Assumptions!$A$23:$B$27,2,FALSE)*Assumptions!$B$4</f>
        <v>0.55000000000000004</v>
      </c>
      <c r="Q4924" s="74">
        <f t="shared" si="152"/>
        <v>33331.368941114553</v>
      </c>
      <c r="R4924" s="75" t="str">
        <f>IF($O4924&lt;Assumptions!$B$17,"A",IF($O4924&lt;Assumptions!$B$18,"B",IF($O4924&lt;Assumptions!$B$19,"C",IF($O4924&lt;Assumptions!$B$20,"D","E"))))</f>
        <v>B</v>
      </c>
      <c r="S4924" s="75">
        <f t="shared" si="153"/>
        <v>0</v>
      </c>
    </row>
    <row r="4925" spans="1:19" ht="17.399999999999999" x14ac:dyDescent="0.3">
      <c r="A4925" s="39" t="s">
        <v>880</v>
      </c>
      <c r="B4925" s="39" t="s">
        <v>56</v>
      </c>
      <c r="C4925" s="39" t="s">
        <v>135</v>
      </c>
      <c r="D4925" s="39" t="s">
        <v>38</v>
      </c>
      <c r="E4925" s="70" t="s">
        <v>39</v>
      </c>
      <c r="F4925" s="70" t="s">
        <v>36</v>
      </c>
      <c r="G4925" s="78">
        <v>45021</v>
      </c>
      <c r="H4925" s="78">
        <v>45962</v>
      </c>
      <c r="I4925" s="69">
        <v>1500291.64</v>
      </c>
      <c r="J4925" s="70">
        <v>15</v>
      </c>
      <c r="K4925" s="71">
        <v>0.95299999999999996</v>
      </c>
      <c r="L4925" s="70">
        <v>0</v>
      </c>
      <c r="M4925" s="71">
        <v>0.79300000000000004</v>
      </c>
      <c r="N4925" s="72"/>
      <c r="O4925" s="73">
        <f>MIN(1,MAX(0,(1/(1+EXP(-(Assumptions!$B$5 + Assumptions!$B$6*$N4925))))*Assumptions!$B$3))</f>
        <v>3.9165722796764356E-2</v>
      </c>
      <c r="P4925" s="73">
        <f>VLOOKUP($F4925,Assumptions!$A$23:$B$27,2,FALSE)*Assumptions!$B$4</f>
        <v>0.55000000000000004</v>
      </c>
      <c r="Q4925" s="74">
        <f t="shared" si="152"/>
        <v>32318.003567598644</v>
      </c>
      <c r="R4925" s="75" t="str">
        <f>IF($O4925&lt;Assumptions!$B$17,"A",IF($O4925&lt;Assumptions!$B$18,"B",IF($O4925&lt;Assumptions!$B$19,"C",IF($O4925&lt;Assumptions!$B$20,"D","E"))))</f>
        <v>B</v>
      </c>
      <c r="S4925" s="75">
        <f t="shared" si="153"/>
        <v>0</v>
      </c>
    </row>
    <row r="4926" spans="1:19" ht="17.399999999999999" x14ac:dyDescent="0.3">
      <c r="A4926" s="39" t="s">
        <v>880</v>
      </c>
      <c r="B4926" s="39" t="s">
        <v>56</v>
      </c>
      <c r="C4926" s="39" t="s">
        <v>135</v>
      </c>
      <c r="D4926" s="39" t="s">
        <v>38</v>
      </c>
      <c r="E4926" s="70" t="s">
        <v>39</v>
      </c>
      <c r="F4926" s="70" t="s">
        <v>36</v>
      </c>
      <c r="G4926" s="78">
        <v>45021</v>
      </c>
      <c r="H4926" s="78">
        <v>45992</v>
      </c>
      <c r="I4926" s="69">
        <v>1460345.83</v>
      </c>
      <c r="J4926" s="70">
        <v>95</v>
      </c>
      <c r="K4926" s="71">
        <v>0.19700000000000001</v>
      </c>
      <c r="L4926" s="70">
        <v>0</v>
      </c>
      <c r="M4926" s="71">
        <v>0.79300000000000004</v>
      </c>
      <c r="N4926" s="72"/>
      <c r="O4926" s="73">
        <f>MIN(1,MAX(0,(1/(1+EXP(-(Assumptions!$B$5 + Assumptions!$B$6*$N4926))))*Assumptions!$B$3))</f>
        <v>3.9165722796764356E-2</v>
      </c>
      <c r="P4926" s="73">
        <f>VLOOKUP($F4926,Assumptions!$A$23:$B$27,2,FALSE)*Assumptions!$B$4</f>
        <v>0.55000000000000004</v>
      </c>
      <c r="Q4926" s="74">
        <f t="shared" si="152"/>
        <v>31457.524980854927</v>
      </c>
      <c r="R4926" s="75" t="str">
        <f>IF($O4926&lt;Assumptions!$B$17,"A",IF($O4926&lt;Assumptions!$B$18,"B",IF($O4926&lt;Assumptions!$B$19,"C",IF($O4926&lt;Assumptions!$B$20,"D","E"))))</f>
        <v>B</v>
      </c>
      <c r="S4926" s="75">
        <f t="shared" si="153"/>
        <v>0</v>
      </c>
    </row>
    <row r="4927" spans="1:19" ht="17.399999999999999" x14ac:dyDescent="0.3">
      <c r="A4927" s="39" t="s">
        <v>881</v>
      </c>
      <c r="B4927" s="39" t="s">
        <v>71</v>
      </c>
      <c r="C4927" s="39" t="s">
        <v>190</v>
      </c>
      <c r="D4927" s="39" t="s">
        <v>42</v>
      </c>
      <c r="E4927" s="70" t="s">
        <v>49</v>
      </c>
      <c r="F4927" s="70" t="s">
        <v>24</v>
      </c>
      <c r="G4927" s="78">
        <v>46017</v>
      </c>
      <c r="H4927" s="78">
        <v>45992</v>
      </c>
      <c r="I4927" s="69">
        <v>49263505.369999997</v>
      </c>
      <c r="J4927" s="70">
        <v>220</v>
      </c>
      <c r="K4927" s="71">
        <v>3.5000000000000003E-2</v>
      </c>
      <c r="L4927" s="70">
        <v>0</v>
      </c>
      <c r="M4927" s="71">
        <v>0.64500000000000002</v>
      </c>
      <c r="N4927" s="72"/>
      <c r="O4927" s="73">
        <f>MIN(1,MAX(0,(1/(1+EXP(-(Assumptions!$B$5 + Assumptions!$B$6*$N4927))))*Assumptions!$B$3))</f>
        <v>3.9165722796764356E-2</v>
      </c>
      <c r="P4927" s="73">
        <f>VLOOKUP($F4927,Assumptions!$A$23:$B$27,2,FALSE)*Assumptions!$B$4</f>
        <v>0.2</v>
      </c>
      <c r="Q4927" s="74">
        <f t="shared" si="152"/>
        <v>385888.15906366648</v>
      </c>
      <c r="R4927" s="75" t="str">
        <f>IF($O4927&lt;Assumptions!$B$17,"A",IF($O4927&lt;Assumptions!$B$18,"B",IF($O4927&lt;Assumptions!$B$19,"C",IF($O4927&lt;Assumptions!$B$20,"D","E"))))</f>
        <v>B</v>
      </c>
      <c r="S4927" s="75">
        <f t="shared" si="153"/>
        <v>1</v>
      </c>
    </row>
    <row r="4928" spans="1:19" ht="17.399999999999999" x14ac:dyDescent="0.3">
      <c r="A4928" s="39" t="s">
        <v>883</v>
      </c>
      <c r="B4928" s="39" t="s">
        <v>90</v>
      </c>
      <c r="C4928" s="39" t="s">
        <v>135</v>
      </c>
      <c r="D4928" s="39" t="s">
        <v>30</v>
      </c>
      <c r="E4928" s="70" t="s">
        <v>46</v>
      </c>
      <c r="F4928" s="70" t="s">
        <v>40</v>
      </c>
      <c r="G4928" s="78">
        <v>45042</v>
      </c>
      <c r="H4928" s="78">
        <v>45658</v>
      </c>
      <c r="I4928" s="69">
        <v>3236357.44</v>
      </c>
      <c r="J4928" s="70">
        <v>15</v>
      </c>
      <c r="K4928" s="71">
        <v>0.97799999999999998</v>
      </c>
      <c r="L4928" s="70">
        <v>0</v>
      </c>
      <c r="M4928" s="71">
        <v>1.1419999999999999</v>
      </c>
      <c r="N4928" s="72"/>
      <c r="O4928" s="73">
        <f>MIN(1,MAX(0,(1/(1+EXP(-(Assumptions!$B$5 + Assumptions!$B$6*$N4928))))*Assumptions!$B$3))</f>
        <v>3.9165722796764356E-2</v>
      </c>
      <c r="P4928" s="73">
        <f>VLOOKUP($F4928,Assumptions!$A$23:$B$27,2,FALSE)*Assumptions!$B$4</f>
        <v>0.7</v>
      </c>
      <c r="Q4928" s="74">
        <f t="shared" si="152"/>
        <v>88727.994856400139</v>
      </c>
      <c r="R4928" s="75" t="str">
        <f>IF($O4928&lt;Assumptions!$B$17,"A",IF($O4928&lt;Assumptions!$B$18,"B",IF($O4928&lt;Assumptions!$B$19,"C",IF($O4928&lt;Assumptions!$B$20,"D","E"))))</f>
        <v>B</v>
      </c>
      <c r="S4928" s="75">
        <f t="shared" si="153"/>
        <v>0</v>
      </c>
    </row>
    <row r="4929" spans="1:19" ht="17.399999999999999" x14ac:dyDescent="0.3">
      <c r="A4929" s="39" t="s">
        <v>883</v>
      </c>
      <c r="B4929" s="39" t="s">
        <v>90</v>
      </c>
      <c r="C4929" s="39" t="s">
        <v>135</v>
      </c>
      <c r="D4929" s="39" t="s">
        <v>30</v>
      </c>
      <c r="E4929" s="70" t="s">
        <v>46</v>
      </c>
      <c r="F4929" s="70" t="s">
        <v>40</v>
      </c>
      <c r="G4929" s="78">
        <v>45042</v>
      </c>
      <c r="H4929" s="78">
        <v>45689</v>
      </c>
      <c r="I4929" s="69">
        <v>3135259.41</v>
      </c>
      <c r="J4929" s="70">
        <v>0</v>
      </c>
      <c r="K4929" s="71">
        <v>1.016</v>
      </c>
      <c r="L4929" s="70">
        <v>0</v>
      </c>
      <c r="M4929" s="71">
        <v>1.1419999999999999</v>
      </c>
      <c r="N4929" s="72"/>
      <c r="O4929" s="73">
        <f>MIN(1,MAX(0,(1/(1+EXP(-(Assumptions!$B$5 + Assumptions!$B$6*$N4929))))*Assumptions!$B$3))</f>
        <v>3.9165722796764356E-2</v>
      </c>
      <c r="P4929" s="73">
        <f>VLOOKUP($F4929,Assumptions!$A$23:$B$27,2,FALSE)*Assumptions!$B$4</f>
        <v>0.7</v>
      </c>
      <c r="Q4929" s="74">
        <f t="shared" ref="Q4929:Q4992" si="154">$I4929*$O4929*$P4929</f>
        <v>85956.290663604872</v>
      </c>
      <c r="R4929" s="75" t="str">
        <f>IF($O4929&lt;Assumptions!$B$17,"A",IF($O4929&lt;Assumptions!$B$18,"B",IF($O4929&lt;Assumptions!$B$19,"C",IF($O4929&lt;Assumptions!$B$20,"D","E"))))</f>
        <v>B</v>
      </c>
      <c r="S4929" s="75">
        <f t="shared" ref="S4929:S4992" si="155">--($J4929&gt;=180)</f>
        <v>0</v>
      </c>
    </row>
    <row r="4930" spans="1:19" ht="17.399999999999999" x14ac:dyDescent="0.3">
      <c r="A4930" s="39" t="s">
        <v>883</v>
      </c>
      <c r="B4930" s="39" t="s">
        <v>90</v>
      </c>
      <c r="C4930" s="39" t="s">
        <v>135</v>
      </c>
      <c r="D4930" s="39" t="s">
        <v>30</v>
      </c>
      <c r="E4930" s="70" t="s">
        <v>46</v>
      </c>
      <c r="F4930" s="70" t="s">
        <v>40</v>
      </c>
      <c r="G4930" s="78">
        <v>45042</v>
      </c>
      <c r="H4930" s="78">
        <v>45717</v>
      </c>
      <c r="I4930" s="69">
        <v>3039066.95</v>
      </c>
      <c r="J4930" s="70">
        <v>0</v>
      </c>
      <c r="K4930" s="71">
        <v>1.069</v>
      </c>
      <c r="L4930" s="70">
        <v>0</v>
      </c>
      <c r="M4930" s="71">
        <v>1.1419999999999999</v>
      </c>
      <c r="N4930" s="72"/>
      <c r="O4930" s="73">
        <f>MIN(1,MAX(0,(1/(1+EXP(-(Assumptions!$B$5 + Assumptions!$B$6*$N4930))))*Assumptions!$B$3))</f>
        <v>3.9165722796764356E-2</v>
      </c>
      <c r="P4930" s="73">
        <f>VLOOKUP($F4930,Assumptions!$A$23:$B$27,2,FALSE)*Assumptions!$B$4</f>
        <v>0.7</v>
      </c>
      <c r="Q4930" s="74">
        <f t="shared" si="154"/>
        <v>83319.07760715569</v>
      </c>
      <c r="R4930" s="75" t="str">
        <f>IF($O4930&lt;Assumptions!$B$17,"A",IF($O4930&lt;Assumptions!$B$18,"B",IF($O4930&lt;Assumptions!$B$19,"C",IF($O4930&lt;Assumptions!$B$20,"D","E"))))</f>
        <v>B</v>
      </c>
      <c r="S4930" s="75">
        <f t="shared" si="155"/>
        <v>0</v>
      </c>
    </row>
    <row r="4931" spans="1:19" ht="17.399999999999999" x14ac:dyDescent="0.3">
      <c r="A4931" s="39" t="s">
        <v>883</v>
      </c>
      <c r="B4931" s="39" t="s">
        <v>90</v>
      </c>
      <c r="C4931" s="39" t="s">
        <v>135</v>
      </c>
      <c r="D4931" s="39" t="s">
        <v>30</v>
      </c>
      <c r="E4931" s="70" t="s">
        <v>46</v>
      </c>
      <c r="F4931" s="70" t="s">
        <v>40</v>
      </c>
      <c r="G4931" s="78">
        <v>45042</v>
      </c>
      <c r="H4931" s="78">
        <v>45748</v>
      </c>
      <c r="I4931" s="69">
        <v>2955433.72</v>
      </c>
      <c r="J4931" s="70">
        <v>0</v>
      </c>
      <c r="K4931" s="71">
        <v>1.03</v>
      </c>
      <c r="L4931" s="70">
        <v>0</v>
      </c>
      <c r="M4931" s="71">
        <v>1.1419999999999999</v>
      </c>
      <c r="N4931" s="72"/>
      <c r="O4931" s="73">
        <f>MIN(1,MAX(0,(1/(1+EXP(-(Assumptions!$B$5 + Assumptions!$B$6*$N4931))))*Assumptions!$B$3))</f>
        <v>3.9165722796764356E-2</v>
      </c>
      <c r="P4931" s="73">
        <f>VLOOKUP($F4931,Assumptions!$A$23:$B$27,2,FALSE)*Assumptions!$B$4</f>
        <v>0.7</v>
      </c>
      <c r="Q4931" s="74">
        <f t="shared" si="154"/>
        <v>81026.188475211064</v>
      </c>
      <c r="R4931" s="75" t="str">
        <f>IF($O4931&lt;Assumptions!$B$17,"A",IF($O4931&lt;Assumptions!$B$18,"B",IF($O4931&lt;Assumptions!$B$19,"C",IF($O4931&lt;Assumptions!$B$20,"D","E"))))</f>
        <v>B</v>
      </c>
      <c r="S4931" s="75">
        <f t="shared" si="155"/>
        <v>0</v>
      </c>
    </row>
    <row r="4932" spans="1:19" ht="17.399999999999999" x14ac:dyDescent="0.3">
      <c r="A4932" s="39" t="s">
        <v>883</v>
      </c>
      <c r="B4932" s="39" t="s">
        <v>90</v>
      </c>
      <c r="C4932" s="39" t="s">
        <v>135</v>
      </c>
      <c r="D4932" s="39" t="s">
        <v>30</v>
      </c>
      <c r="E4932" s="70" t="s">
        <v>46</v>
      </c>
      <c r="F4932" s="70" t="s">
        <v>40</v>
      </c>
      <c r="G4932" s="78">
        <v>45042</v>
      </c>
      <c r="H4932" s="78">
        <v>45778</v>
      </c>
      <c r="I4932" s="69">
        <v>2873733.82</v>
      </c>
      <c r="J4932" s="70">
        <v>15</v>
      </c>
      <c r="K4932" s="71">
        <v>1.139</v>
      </c>
      <c r="L4932" s="70">
        <v>0</v>
      </c>
      <c r="M4932" s="71">
        <v>1.1419999999999999</v>
      </c>
      <c r="N4932" s="72"/>
      <c r="O4932" s="73">
        <f>MIN(1,MAX(0,(1/(1+EXP(-(Assumptions!$B$5 + Assumptions!$B$6*$N4932))))*Assumptions!$B$3))</f>
        <v>3.9165722796764356E-2</v>
      </c>
      <c r="P4932" s="73">
        <f>VLOOKUP($F4932,Assumptions!$A$23:$B$27,2,FALSE)*Assumptions!$B$4</f>
        <v>0.7</v>
      </c>
      <c r="Q4932" s="74">
        <f t="shared" si="154"/>
        <v>78786.303530064688</v>
      </c>
      <c r="R4932" s="75" t="str">
        <f>IF($O4932&lt;Assumptions!$B$17,"A",IF($O4932&lt;Assumptions!$B$18,"B",IF($O4932&lt;Assumptions!$B$19,"C",IF($O4932&lt;Assumptions!$B$20,"D","E"))))</f>
        <v>B</v>
      </c>
      <c r="S4932" s="75">
        <f t="shared" si="155"/>
        <v>0</v>
      </c>
    </row>
    <row r="4933" spans="1:19" ht="17.399999999999999" x14ac:dyDescent="0.3">
      <c r="A4933" s="39" t="s">
        <v>883</v>
      </c>
      <c r="B4933" s="39" t="s">
        <v>90</v>
      </c>
      <c r="C4933" s="39" t="s">
        <v>135</v>
      </c>
      <c r="D4933" s="39" t="s">
        <v>30</v>
      </c>
      <c r="E4933" s="70" t="s">
        <v>46</v>
      </c>
      <c r="F4933" s="70" t="s">
        <v>40</v>
      </c>
      <c r="G4933" s="78">
        <v>45042</v>
      </c>
      <c r="H4933" s="78">
        <v>45809</v>
      </c>
      <c r="I4933" s="69">
        <v>2788244.89</v>
      </c>
      <c r="J4933" s="70">
        <v>65</v>
      </c>
      <c r="K4933" s="71">
        <v>0.75800000000000001</v>
      </c>
      <c r="L4933" s="70">
        <v>0</v>
      </c>
      <c r="M4933" s="71">
        <v>1.1419999999999999</v>
      </c>
      <c r="N4933" s="72"/>
      <c r="O4933" s="73">
        <f>MIN(1,MAX(0,(1/(1+EXP(-(Assumptions!$B$5 + Assumptions!$B$6*$N4933))))*Assumptions!$B$3))</f>
        <v>3.9165722796764356E-2</v>
      </c>
      <c r="P4933" s="73">
        <f>VLOOKUP($F4933,Assumptions!$A$23:$B$27,2,FALSE)*Assumptions!$B$4</f>
        <v>0.7</v>
      </c>
      <c r="Q4933" s="74">
        <f t="shared" si="154"/>
        <v>76442.538515864304</v>
      </c>
      <c r="R4933" s="75" t="str">
        <f>IF($O4933&lt;Assumptions!$B$17,"A",IF($O4933&lt;Assumptions!$B$18,"B",IF($O4933&lt;Assumptions!$B$19,"C",IF($O4933&lt;Assumptions!$B$20,"D","E"))))</f>
        <v>B</v>
      </c>
      <c r="S4933" s="75">
        <f t="shared" si="155"/>
        <v>0</v>
      </c>
    </row>
    <row r="4934" spans="1:19" ht="17.399999999999999" x14ac:dyDescent="0.3">
      <c r="A4934" s="39" t="s">
        <v>883</v>
      </c>
      <c r="B4934" s="39" t="s">
        <v>90</v>
      </c>
      <c r="C4934" s="39" t="s">
        <v>135</v>
      </c>
      <c r="D4934" s="39" t="s">
        <v>30</v>
      </c>
      <c r="E4934" s="70" t="s">
        <v>46</v>
      </c>
      <c r="F4934" s="70" t="s">
        <v>40</v>
      </c>
      <c r="G4934" s="78">
        <v>45042</v>
      </c>
      <c r="H4934" s="78">
        <v>45839</v>
      </c>
      <c r="I4934" s="69">
        <v>2698563.95</v>
      </c>
      <c r="J4934" s="70">
        <v>15</v>
      </c>
      <c r="K4934" s="71">
        <v>1.115</v>
      </c>
      <c r="L4934" s="70">
        <v>0</v>
      </c>
      <c r="M4934" s="71">
        <v>1.1419999999999999</v>
      </c>
      <c r="N4934" s="72"/>
      <c r="O4934" s="73">
        <f>MIN(1,MAX(0,(1/(1+EXP(-(Assumptions!$B$5 + Assumptions!$B$6*$N4934))))*Assumptions!$B$3))</f>
        <v>3.9165722796764356E-2</v>
      </c>
      <c r="P4934" s="73">
        <f>VLOOKUP($F4934,Assumptions!$A$23:$B$27,2,FALSE)*Assumptions!$B$4</f>
        <v>0.7</v>
      </c>
      <c r="Q4934" s="74">
        <f t="shared" si="154"/>
        <v>73983.845330529031</v>
      </c>
      <c r="R4934" s="75" t="str">
        <f>IF($O4934&lt;Assumptions!$B$17,"A",IF($O4934&lt;Assumptions!$B$18,"B",IF($O4934&lt;Assumptions!$B$19,"C",IF($O4934&lt;Assumptions!$B$20,"D","E"))))</f>
        <v>B</v>
      </c>
      <c r="S4934" s="75">
        <f t="shared" si="155"/>
        <v>0</v>
      </c>
    </row>
    <row r="4935" spans="1:19" ht="17.399999999999999" x14ac:dyDescent="0.3">
      <c r="A4935" s="39" t="s">
        <v>883</v>
      </c>
      <c r="B4935" s="39" t="s">
        <v>90</v>
      </c>
      <c r="C4935" s="39" t="s">
        <v>135</v>
      </c>
      <c r="D4935" s="39" t="s">
        <v>30</v>
      </c>
      <c r="E4935" s="70" t="s">
        <v>46</v>
      </c>
      <c r="F4935" s="70" t="s">
        <v>40</v>
      </c>
      <c r="G4935" s="78">
        <v>45042</v>
      </c>
      <c r="H4935" s="78">
        <v>45870</v>
      </c>
      <c r="I4935" s="69">
        <v>2614453.84</v>
      </c>
      <c r="J4935" s="70">
        <v>0</v>
      </c>
      <c r="K4935" s="71">
        <v>1.091</v>
      </c>
      <c r="L4935" s="70">
        <v>0</v>
      </c>
      <c r="M4935" s="71">
        <v>1.1419999999999999</v>
      </c>
      <c r="N4935" s="72"/>
      <c r="O4935" s="73">
        <f>MIN(1,MAX(0,(1/(1+EXP(-(Assumptions!$B$5 + Assumptions!$B$6*$N4935))))*Assumptions!$B$3))</f>
        <v>3.9165722796764356E-2</v>
      </c>
      <c r="P4935" s="73">
        <f>VLOOKUP($F4935,Assumptions!$A$23:$B$27,2,FALSE)*Assumptions!$B$4</f>
        <v>0.7</v>
      </c>
      <c r="Q4935" s="74">
        <f t="shared" si="154"/>
        <v>71677.88205366327</v>
      </c>
      <c r="R4935" s="75" t="str">
        <f>IF($O4935&lt;Assumptions!$B$17,"A",IF($O4935&lt;Assumptions!$B$18,"B",IF($O4935&lt;Assumptions!$B$19,"C",IF($O4935&lt;Assumptions!$B$20,"D","E"))))</f>
        <v>B</v>
      </c>
      <c r="S4935" s="75">
        <f t="shared" si="155"/>
        <v>0</v>
      </c>
    </row>
    <row r="4936" spans="1:19" ht="17.399999999999999" x14ac:dyDescent="0.3">
      <c r="A4936" s="39" t="s">
        <v>883</v>
      </c>
      <c r="B4936" s="39" t="s">
        <v>90</v>
      </c>
      <c r="C4936" s="39" t="s">
        <v>135</v>
      </c>
      <c r="D4936" s="39" t="s">
        <v>30</v>
      </c>
      <c r="E4936" s="70" t="s">
        <v>46</v>
      </c>
      <c r="F4936" s="70" t="s">
        <v>40</v>
      </c>
      <c r="G4936" s="78">
        <v>45042</v>
      </c>
      <c r="H4936" s="78">
        <v>45901</v>
      </c>
      <c r="I4936" s="69">
        <v>2544965.62</v>
      </c>
      <c r="J4936" s="70">
        <v>65</v>
      </c>
      <c r="K4936" s="71">
        <v>0.70099999999999996</v>
      </c>
      <c r="L4936" s="70">
        <v>0</v>
      </c>
      <c r="M4936" s="71">
        <v>1.1419999999999999</v>
      </c>
      <c r="N4936" s="72"/>
      <c r="O4936" s="73">
        <f>MIN(1,MAX(0,(1/(1+EXP(-(Assumptions!$B$5 + Assumptions!$B$6*$N4936))))*Assumptions!$B$3))</f>
        <v>3.9165722796764356E-2</v>
      </c>
      <c r="P4936" s="73">
        <f>VLOOKUP($F4936,Assumptions!$A$23:$B$27,2,FALSE)*Assumptions!$B$4</f>
        <v>0.7</v>
      </c>
      <c r="Q4936" s="74">
        <f t="shared" si="154"/>
        <v>69772.792600150875</v>
      </c>
      <c r="R4936" s="75" t="str">
        <f>IF($O4936&lt;Assumptions!$B$17,"A",IF($O4936&lt;Assumptions!$B$18,"B",IF($O4936&lt;Assumptions!$B$19,"C",IF($O4936&lt;Assumptions!$B$20,"D","E"))))</f>
        <v>B</v>
      </c>
      <c r="S4936" s="75">
        <f t="shared" si="155"/>
        <v>0</v>
      </c>
    </row>
    <row r="4937" spans="1:19" ht="17.399999999999999" x14ac:dyDescent="0.3">
      <c r="A4937" s="39" t="s">
        <v>883</v>
      </c>
      <c r="B4937" s="39" t="s">
        <v>90</v>
      </c>
      <c r="C4937" s="39" t="s">
        <v>135</v>
      </c>
      <c r="D4937" s="39" t="s">
        <v>30</v>
      </c>
      <c r="E4937" s="70" t="s">
        <v>46</v>
      </c>
      <c r="F4937" s="70" t="s">
        <v>40</v>
      </c>
      <c r="G4937" s="78">
        <v>45042</v>
      </c>
      <c r="H4937" s="78">
        <v>45931</v>
      </c>
      <c r="I4937" s="69">
        <v>2471086.84</v>
      </c>
      <c r="J4937" s="70">
        <v>0</v>
      </c>
      <c r="K4937" s="71">
        <v>1.1180000000000001</v>
      </c>
      <c r="L4937" s="70">
        <v>0</v>
      </c>
      <c r="M4937" s="71">
        <v>1.1419999999999999</v>
      </c>
      <c r="N4937" s="72"/>
      <c r="O4937" s="73">
        <f>MIN(1,MAX(0,(1/(1+EXP(-(Assumptions!$B$5 + Assumptions!$B$6*$N4937))))*Assumptions!$B$3))</f>
        <v>3.9165722796764356E-2</v>
      </c>
      <c r="P4937" s="73">
        <f>VLOOKUP($F4937,Assumptions!$A$23:$B$27,2,FALSE)*Assumptions!$B$4</f>
        <v>0.7</v>
      </c>
      <c r="Q4937" s="74">
        <f t="shared" si="154"/>
        <v>67747.33152752067</v>
      </c>
      <c r="R4937" s="75" t="str">
        <f>IF($O4937&lt;Assumptions!$B$17,"A",IF($O4937&lt;Assumptions!$B$18,"B",IF($O4937&lt;Assumptions!$B$19,"C",IF($O4937&lt;Assumptions!$B$20,"D","E"))))</f>
        <v>B</v>
      </c>
      <c r="S4937" s="75">
        <f t="shared" si="155"/>
        <v>0</v>
      </c>
    </row>
    <row r="4938" spans="1:19" ht="17.399999999999999" x14ac:dyDescent="0.3">
      <c r="A4938" s="39" t="s">
        <v>883</v>
      </c>
      <c r="B4938" s="39" t="s">
        <v>90</v>
      </c>
      <c r="C4938" s="39" t="s">
        <v>135</v>
      </c>
      <c r="D4938" s="39" t="s">
        <v>30</v>
      </c>
      <c r="E4938" s="70" t="s">
        <v>46</v>
      </c>
      <c r="F4938" s="70" t="s">
        <v>40</v>
      </c>
      <c r="G4938" s="78">
        <v>45042</v>
      </c>
      <c r="H4938" s="78">
        <v>45962</v>
      </c>
      <c r="I4938" s="69">
        <v>2397481.87</v>
      </c>
      <c r="J4938" s="70">
        <v>95</v>
      </c>
      <c r="K4938" s="71">
        <v>0.30199999999999999</v>
      </c>
      <c r="L4938" s="70">
        <v>1</v>
      </c>
      <c r="M4938" s="71">
        <v>1.1419999999999999</v>
      </c>
      <c r="N4938" s="72"/>
      <c r="O4938" s="73">
        <f>MIN(1,MAX(0,(1/(1+EXP(-(Assumptions!$B$5 + Assumptions!$B$6*$N4938))))*Assumptions!$B$3))</f>
        <v>3.9165722796764356E-2</v>
      </c>
      <c r="P4938" s="73">
        <f>VLOOKUP($F4938,Assumptions!$A$23:$B$27,2,FALSE)*Assumptions!$B$4</f>
        <v>0.7</v>
      </c>
      <c r="Q4938" s="74">
        <f t="shared" si="154"/>
        <v>65729.377231481762</v>
      </c>
      <c r="R4938" s="75" t="str">
        <f>IF($O4938&lt;Assumptions!$B$17,"A",IF($O4938&lt;Assumptions!$B$18,"B",IF($O4938&lt;Assumptions!$B$19,"C",IF($O4938&lt;Assumptions!$B$20,"D","E"))))</f>
        <v>B</v>
      </c>
      <c r="S4938" s="75">
        <f t="shared" si="155"/>
        <v>0</v>
      </c>
    </row>
    <row r="4939" spans="1:19" ht="17.399999999999999" x14ac:dyDescent="0.3">
      <c r="A4939" s="39" t="s">
        <v>883</v>
      </c>
      <c r="B4939" s="39" t="s">
        <v>90</v>
      </c>
      <c r="C4939" s="39" t="s">
        <v>135</v>
      </c>
      <c r="D4939" s="39" t="s">
        <v>30</v>
      </c>
      <c r="E4939" s="70" t="s">
        <v>46</v>
      </c>
      <c r="F4939" s="70" t="s">
        <v>40</v>
      </c>
      <c r="G4939" s="78">
        <v>45042</v>
      </c>
      <c r="H4939" s="78">
        <v>45992</v>
      </c>
      <c r="I4939" s="69">
        <v>2327321.73</v>
      </c>
      <c r="J4939" s="70">
        <v>35</v>
      </c>
      <c r="K4939" s="71">
        <v>0.51800000000000002</v>
      </c>
      <c r="L4939" s="70">
        <v>1</v>
      </c>
      <c r="M4939" s="71">
        <v>1.1419999999999999</v>
      </c>
      <c r="N4939" s="72"/>
      <c r="O4939" s="73">
        <f>MIN(1,MAX(0,(1/(1+EXP(-(Assumptions!$B$5 + Assumptions!$B$6*$N4939))))*Assumptions!$B$3))</f>
        <v>3.9165722796764356E-2</v>
      </c>
      <c r="P4939" s="73">
        <f>VLOOKUP($F4939,Assumptions!$A$23:$B$27,2,FALSE)*Assumptions!$B$4</f>
        <v>0.7</v>
      </c>
      <c r="Q4939" s="74">
        <f t="shared" si="154"/>
        <v>63805.866415246237</v>
      </c>
      <c r="R4939" s="75" t="str">
        <f>IF($O4939&lt;Assumptions!$B$17,"A",IF($O4939&lt;Assumptions!$B$18,"B",IF($O4939&lt;Assumptions!$B$19,"C",IF($O4939&lt;Assumptions!$B$20,"D","E"))))</f>
        <v>B</v>
      </c>
      <c r="S4939" s="75">
        <f t="shared" si="155"/>
        <v>0</v>
      </c>
    </row>
    <row r="4940" spans="1:19" ht="17.399999999999999" x14ac:dyDescent="0.3">
      <c r="A4940" s="39" t="s">
        <v>885</v>
      </c>
      <c r="B4940" s="39" t="s">
        <v>59</v>
      </c>
      <c r="C4940" s="39" t="s">
        <v>135</v>
      </c>
      <c r="D4940" s="39" t="s">
        <v>42</v>
      </c>
      <c r="E4940" s="70" t="s">
        <v>27</v>
      </c>
      <c r="F4940" s="70" t="s">
        <v>32</v>
      </c>
      <c r="G4940" s="78">
        <v>45226</v>
      </c>
      <c r="H4940" s="78">
        <v>45658</v>
      </c>
      <c r="I4940" s="69">
        <v>2236416.83</v>
      </c>
      <c r="J4940" s="70">
        <v>0</v>
      </c>
      <c r="K4940" s="71">
        <v>1.0649999999999999</v>
      </c>
      <c r="L4940" s="70">
        <v>0</v>
      </c>
      <c r="M4940" s="71">
        <v>0.90100000000000002</v>
      </c>
      <c r="N4940" s="72"/>
      <c r="O4940" s="73">
        <f>MIN(1,MAX(0,(1/(1+EXP(-(Assumptions!$B$5 + Assumptions!$B$6*$N4940))))*Assumptions!$B$3))</f>
        <v>3.9165722796764356E-2</v>
      </c>
      <c r="P4940" s="73">
        <f>VLOOKUP($F4940,Assumptions!$A$23:$B$27,2,FALSE)*Assumptions!$B$4</f>
        <v>0.5</v>
      </c>
      <c r="Q4940" s="74">
        <f t="shared" si="154"/>
        <v>43795.440810899236</v>
      </c>
      <c r="R4940" s="75" t="str">
        <f>IF($O4940&lt;Assumptions!$B$17,"A",IF($O4940&lt;Assumptions!$B$18,"B",IF($O4940&lt;Assumptions!$B$19,"C",IF($O4940&lt;Assumptions!$B$20,"D","E"))))</f>
        <v>B</v>
      </c>
      <c r="S4940" s="75">
        <f t="shared" si="155"/>
        <v>0</v>
      </c>
    </row>
    <row r="4941" spans="1:19" ht="17.399999999999999" x14ac:dyDescent="0.3">
      <c r="A4941" s="39" t="s">
        <v>885</v>
      </c>
      <c r="B4941" s="39" t="s">
        <v>59</v>
      </c>
      <c r="C4941" s="39" t="s">
        <v>135</v>
      </c>
      <c r="D4941" s="39" t="s">
        <v>42</v>
      </c>
      <c r="E4941" s="70" t="s">
        <v>27</v>
      </c>
      <c r="F4941" s="70" t="s">
        <v>32</v>
      </c>
      <c r="G4941" s="78">
        <v>45226</v>
      </c>
      <c r="H4941" s="78">
        <v>45689</v>
      </c>
      <c r="I4941" s="69">
        <v>2173874.56</v>
      </c>
      <c r="J4941" s="70">
        <v>0</v>
      </c>
      <c r="K4941" s="71">
        <v>1.101</v>
      </c>
      <c r="L4941" s="70">
        <v>0</v>
      </c>
      <c r="M4941" s="71">
        <v>0.90100000000000002</v>
      </c>
      <c r="N4941" s="72"/>
      <c r="O4941" s="73">
        <f>MIN(1,MAX(0,(1/(1+EXP(-(Assumptions!$B$5 + Assumptions!$B$6*$N4941))))*Assumptions!$B$3))</f>
        <v>3.9165722796764356E-2</v>
      </c>
      <c r="P4941" s="73">
        <f>VLOOKUP($F4941,Assumptions!$A$23:$B$27,2,FALSE)*Assumptions!$B$4</f>
        <v>0.5</v>
      </c>
      <c r="Q4941" s="74">
        <f t="shared" si="154"/>
        <v>42570.684205949045</v>
      </c>
      <c r="R4941" s="75" t="str">
        <f>IF($O4941&lt;Assumptions!$B$17,"A",IF($O4941&lt;Assumptions!$B$18,"B",IF($O4941&lt;Assumptions!$B$19,"C",IF($O4941&lt;Assumptions!$B$20,"D","E"))))</f>
        <v>B</v>
      </c>
      <c r="S4941" s="75">
        <f t="shared" si="155"/>
        <v>0</v>
      </c>
    </row>
    <row r="4942" spans="1:19" ht="17.399999999999999" x14ac:dyDescent="0.3">
      <c r="A4942" s="39" t="s">
        <v>885</v>
      </c>
      <c r="B4942" s="39" t="s">
        <v>59</v>
      </c>
      <c r="C4942" s="39" t="s">
        <v>135</v>
      </c>
      <c r="D4942" s="39" t="s">
        <v>42</v>
      </c>
      <c r="E4942" s="70" t="s">
        <v>27</v>
      </c>
      <c r="F4942" s="70" t="s">
        <v>32</v>
      </c>
      <c r="G4942" s="78">
        <v>45226</v>
      </c>
      <c r="H4942" s="78">
        <v>45717</v>
      </c>
      <c r="I4942" s="69">
        <v>2106367.0699999998</v>
      </c>
      <c r="J4942" s="70">
        <v>0</v>
      </c>
      <c r="K4942" s="71">
        <v>1.145</v>
      </c>
      <c r="L4942" s="70">
        <v>0</v>
      </c>
      <c r="M4942" s="71">
        <v>0.90100000000000002</v>
      </c>
      <c r="N4942" s="72"/>
      <c r="O4942" s="73">
        <f>MIN(1,MAX(0,(1/(1+EXP(-(Assumptions!$B$5 + Assumptions!$B$6*$N4942))))*Assumptions!$B$3))</f>
        <v>3.9165722796764356E-2</v>
      </c>
      <c r="P4942" s="73">
        <f>VLOOKUP($F4942,Assumptions!$A$23:$B$27,2,FALSE)*Assumptions!$B$4</f>
        <v>0.5</v>
      </c>
      <c r="Q4942" s="74">
        <f t="shared" si="154"/>
        <v>41248.69438592637</v>
      </c>
      <c r="R4942" s="75" t="str">
        <f>IF($O4942&lt;Assumptions!$B$17,"A",IF($O4942&lt;Assumptions!$B$18,"B",IF($O4942&lt;Assumptions!$B$19,"C",IF($O4942&lt;Assumptions!$B$20,"D","E"))))</f>
        <v>B</v>
      </c>
      <c r="S4942" s="75">
        <f t="shared" si="155"/>
        <v>0</v>
      </c>
    </row>
    <row r="4943" spans="1:19" ht="17.399999999999999" x14ac:dyDescent="0.3">
      <c r="A4943" s="39" t="s">
        <v>885</v>
      </c>
      <c r="B4943" s="39" t="s">
        <v>59</v>
      </c>
      <c r="C4943" s="39" t="s">
        <v>135</v>
      </c>
      <c r="D4943" s="39" t="s">
        <v>42</v>
      </c>
      <c r="E4943" s="70" t="s">
        <v>27</v>
      </c>
      <c r="F4943" s="70" t="s">
        <v>32</v>
      </c>
      <c r="G4943" s="78">
        <v>45226</v>
      </c>
      <c r="H4943" s="78">
        <v>45748</v>
      </c>
      <c r="I4943" s="69">
        <v>2037075.18</v>
      </c>
      <c r="J4943" s="70">
        <v>0</v>
      </c>
      <c r="K4943" s="71">
        <v>1.0249999999999999</v>
      </c>
      <c r="L4943" s="70">
        <v>0</v>
      </c>
      <c r="M4943" s="71">
        <v>0.90100000000000002</v>
      </c>
      <c r="N4943" s="72"/>
      <c r="O4943" s="73">
        <f>MIN(1,MAX(0,(1/(1+EXP(-(Assumptions!$B$5 + Assumptions!$B$6*$N4943))))*Assumptions!$B$3))</f>
        <v>3.9165722796764356E-2</v>
      </c>
      <c r="P4943" s="73">
        <f>VLOOKUP($F4943,Assumptions!$A$23:$B$27,2,FALSE)*Assumptions!$B$4</f>
        <v>0.5</v>
      </c>
      <c r="Q4943" s="74">
        <f t="shared" si="154"/>
        <v>39891.760908024429</v>
      </c>
      <c r="R4943" s="75" t="str">
        <f>IF($O4943&lt;Assumptions!$B$17,"A",IF($O4943&lt;Assumptions!$B$18,"B",IF($O4943&lt;Assumptions!$B$19,"C",IF($O4943&lt;Assumptions!$B$20,"D","E"))))</f>
        <v>B</v>
      </c>
      <c r="S4943" s="75">
        <f t="shared" si="155"/>
        <v>0</v>
      </c>
    </row>
    <row r="4944" spans="1:19" ht="17.399999999999999" x14ac:dyDescent="0.3">
      <c r="A4944" s="39" t="s">
        <v>885</v>
      </c>
      <c r="B4944" s="39" t="s">
        <v>59</v>
      </c>
      <c r="C4944" s="39" t="s">
        <v>135</v>
      </c>
      <c r="D4944" s="39" t="s">
        <v>42</v>
      </c>
      <c r="E4944" s="70" t="s">
        <v>27</v>
      </c>
      <c r="F4944" s="70" t="s">
        <v>32</v>
      </c>
      <c r="G4944" s="78">
        <v>45226</v>
      </c>
      <c r="H4944" s="78">
        <v>45778</v>
      </c>
      <c r="I4944" s="69">
        <v>1972750.16</v>
      </c>
      <c r="J4944" s="70">
        <v>0</v>
      </c>
      <c r="K4944" s="71">
        <v>1.0329999999999999</v>
      </c>
      <c r="L4944" s="70">
        <v>0</v>
      </c>
      <c r="M4944" s="71">
        <v>0.90100000000000002</v>
      </c>
      <c r="N4944" s="72"/>
      <c r="O4944" s="73">
        <f>MIN(1,MAX(0,(1/(1+EXP(-(Assumptions!$B$5 + Assumptions!$B$6*$N4944))))*Assumptions!$B$3))</f>
        <v>3.9165722796764356E-2</v>
      </c>
      <c r="P4944" s="73">
        <f>VLOOKUP($F4944,Assumptions!$A$23:$B$27,2,FALSE)*Assumptions!$B$4</f>
        <v>0.5</v>
      </c>
      <c r="Q4944" s="74">
        <f t="shared" si="154"/>
        <v>38632.092956916262</v>
      </c>
      <c r="R4944" s="75" t="str">
        <f>IF($O4944&lt;Assumptions!$B$17,"A",IF($O4944&lt;Assumptions!$B$18,"B",IF($O4944&lt;Assumptions!$B$19,"C",IF($O4944&lt;Assumptions!$B$20,"D","E"))))</f>
        <v>B</v>
      </c>
      <c r="S4944" s="75">
        <f t="shared" si="155"/>
        <v>0</v>
      </c>
    </row>
    <row r="4945" spans="1:19" ht="17.399999999999999" x14ac:dyDescent="0.3">
      <c r="A4945" s="39" t="s">
        <v>885</v>
      </c>
      <c r="B4945" s="39" t="s">
        <v>59</v>
      </c>
      <c r="C4945" s="39" t="s">
        <v>135</v>
      </c>
      <c r="D4945" s="39" t="s">
        <v>42</v>
      </c>
      <c r="E4945" s="70" t="s">
        <v>27</v>
      </c>
      <c r="F4945" s="70" t="s">
        <v>32</v>
      </c>
      <c r="G4945" s="78">
        <v>45226</v>
      </c>
      <c r="H4945" s="78">
        <v>45809</v>
      </c>
      <c r="I4945" s="69">
        <v>1908375.74</v>
      </c>
      <c r="J4945" s="70">
        <v>0</v>
      </c>
      <c r="K4945" s="71">
        <v>1.0900000000000001</v>
      </c>
      <c r="L4945" s="70">
        <v>0</v>
      </c>
      <c r="M4945" s="71">
        <v>0.90100000000000002</v>
      </c>
      <c r="N4945" s="72"/>
      <c r="O4945" s="73">
        <f>MIN(1,MAX(0,(1/(1+EXP(-(Assumptions!$B$5 + Assumptions!$B$6*$N4945))))*Assumptions!$B$3))</f>
        <v>3.9165722796764356E-2</v>
      </c>
      <c r="P4945" s="73">
        <f>VLOOKUP($F4945,Assumptions!$A$23:$B$27,2,FALSE)*Assumptions!$B$4</f>
        <v>0.5</v>
      </c>
      <c r="Q4945" s="74">
        <f t="shared" si="154"/>
        <v>37371.457612455022</v>
      </c>
      <c r="R4945" s="75" t="str">
        <f>IF($O4945&lt;Assumptions!$B$17,"A",IF($O4945&lt;Assumptions!$B$18,"B",IF($O4945&lt;Assumptions!$B$19,"C",IF($O4945&lt;Assumptions!$B$20,"D","E"))))</f>
        <v>B</v>
      </c>
      <c r="S4945" s="75">
        <f t="shared" si="155"/>
        <v>0</v>
      </c>
    </row>
    <row r="4946" spans="1:19" ht="17.399999999999999" x14ac:dyDescent="0.3">
      <c r="A4946" s="39" t="s">
        <v>885</v>
      </c>
      <c r="B4946" s="39" t="s">
        <v>59</v>
      </c>
      <c r="C4946" s="39" t="s">
        <v>135</v>
      </c>
      <c r="D4946" s="39" t="s">
        <v>42</v>
      </c>
      <c r="E4946" s="70" t="s">
        <v>27</v>
      </c>
      <c r="F4946" s="70" t="s">
        <v>32</v>
      </c>
      <c r="G4946" s="78">
        <v>45226</v>
      </c>
      <c r="H4946" s="78">
        <v>45839</v>
      </c>
      <c r="I4946" s="69">
        <v>1857452.75</v>
      </c>
      <c r="J4946" s="70">
        <v>0</v>
      </c>
      <c r="K4946" s="71">
        <v>1.046</v>
      </c>
      <c r="L4946" s="70">
        <v>0</v>
      </c>
      <c r="M4946" s="71">
        <v>0.90100000000000002</v>
      </c>
      <c r="N4946" s="72"/>
      <c r="O4946" s="73">
        <f>MIN(1,MAX(0,(1/(1+EXP(-(Assumptions!$B$5 + Assumptions!$B$6*$N4946))))*Assumptions!$B$3))</f>
        <v>3.9165722796764356E-2</v>
      </c>
      <c r="P4946" s="73">
        <f>VLOOKUP($F4946,Assumptions!$A$23:$B$27,2,FALSE)*Assumptions!$B$4</f>
        <v>0.5</v>
      </c>
      <c r="Q4946" s="74">
        <f t="shared" si="154"/>
        <v>36374.239757293821</v>
      </c>
      <c r="R4946" s="75" t="str">
        <f>IF($O4946&lt;Assumptions!$B$17,"A",IF($O4946&lt;Assumptions!$B$18,"B",IF($O4946&lt;Assumptions!$B$19,"C",IF($O4946&lt;Assumptions!$B$20,"D","E"))))</f>
        <v>B</v>
      </c>
      <c r="S4946" s="75">
        <f t="shared" si="155"/>
        <v>0</v>
      </c>
    </row>
    <row r="4947" spans="1:19" ht="17.399999999999999" x14ac:dyDescent="0.3">
      <c r="A4947" s="39" t="s">
        <v>885</v>
      </c>
      <c r="B4947" s="39" t="s">
        <v>59</v>
      </c>
      <c r="C4947" s="39" t="s">
        <v>135</v>
      </c>
      <c r="D4947" s="39" t="s">
        <v>42</v>
      </c>
      <c r="E4947" s="70" t="s">
        <v>27</v>
      </c>
      <c r="F4947" s="70" t="s">
        <v>32</v>
      </c>
      <c r="G4947" s="78">
        <v>45226</v>
      </c>
      <c r="H4947" s="78">
        <v>45870</v>
      </c>
      <c r="I4947" s="69">
        <v>1798589.41</v>
      </c>
      <c r="J4947" s="70">
        <v>0</v>
      </c>
      <c r="K4947" s="71">
        <v>1.0580000000000001</v>
      </c>
      <c r="L4947" s="70">
        <v>0</v>
      </c>
      <c r="M4947" s="71">
        <v>0.90100000000000002</v>
      </c>
      <c r="N4947" s="72"/>
      <c r="O4947" s="73">
        <f>MIN(1,MAX(0,(1/(1+EXP(-(Assumptions!$B$5 + Assumptions!$B$6*$N4947))))*Assumptions!$B$3))</f>
        <v>3.9165722796764356E-2</v>
      </c>
      <c r="P4947" s="73">
        <f>VLOOKUP($F4947,Assumptions!$A$23:$B$27,2,FALSE)*Assumptions!$B$4</f>
        <v>0.5</v>
      </c>
      <c r="Q4947" s="74">
        <f t="shared" si="154"/>
        <v>35221.527128627975</v>
      </c>
      <c r="R4947" s="75" t="str">
        <f>IF($O4947&lt;Assumptions!$B$17,"A",IF($O4947&lt;Assumptions!$B$18,"B",IF($O4947&lt;Assumptions!$B$19,"C",IF($O4947&lt;Assumptions!$B$20,"D","E"))))</f>
        <v>B</v>
      </c>
      <c r="S4947" s="75">
        <f t="shared" si="155"/>
        <v>0</v>
      </c>
    </row>
    <row r="4948" spans="1:19" ht="17.399999999999999" x14ac:dyDescent="0.3">
      <c r="A4948" s="39" t="s">
        <v>885</v>
      </c>
      <c r="B4948" s="39" t="s">
        <v>59</v>
      </c>
      <c r="C4948" s="39" t="s">
        <v>135</v>
      </c>
      <c r="D4948" s="39" t="s">
        <v>42</v>
      </c>
      <c r="E4948" s="70" t="s">
        <v>27</v>
      </c>
      <c r="F4948" s="70" t="s">
        <v>32</v>
      </c>
      <c r="G4948" s="78">
        <v>45226</v>
      </c>
      <c r="H4948" s="78">
        <v>45901</v>
      </c>
      <c r="I4948" s="69">
        <v>1751135.03</v>
      </c>
      <c r="J4948" s="70">
        <v>95</v>
      </c>
      <c r="K4948" s="71">
        <v>0.24299999999999999</v>
      </c>
      <c r="L4948" s="70">
        <v>0</v>
      </c>
      <c r="M4948" s="71">
        <v>0.90100000000000002</v>
      </c>
      <c r="N4948" s="72"/>
      <c r="O4948" s="73">
        <f>MIN(1,MAX(0,(1/(1+EXP(-(Assumptions!$B$5 + Assumptions!$B$6*$N4948))))*Assumptions!$B$3))</f>
        <v>3.9165722796764356E-2</v>
      </c>
      <c r="P4948" s="73">
        <f>VLOOKUP($F4948,Assumptions!$A$23:$B$27,2,FALSE)*Assumptions!$B$4</f>
        <v>0.5</v>
      </c>
      <c r="Q4948" s="74">
        <f t="shared" si="154"/>
        <v>34292.234582341815</v>
      </c>
      <c r="R4948" s="75" t="str">
        <f>IF($O4948&lt;Assumptions!$B$17,"A",IF($O4948&lt;Assumptions!$B$18,"B",IF($O4948&lt;Assumptions!$B$19,"C",IF($O4948&lt;Assumptions!$B$20,"D","E"))))</f>
        <v>B</v>
      </c>
      <c r="S4948" s="75">
        <f t="shared" si="155"/>
        <v>0</v>
      </c>
    </row>
    <row r="4949" spans="1:19" ht="17.399999999999999" x14ac:dyDescent="0.3">
      <c r="A4949" s="39" t="s">
        <v>885</v>
      </c>
      <c r="B4949" s="39" t="s">
        <v>59</v>
      </c>
      <c r="C4949" s="39" t="s">
        <v>135</v>
      </c>
      <c r="D4949" s="39" t="s">
        <v>42</v>
      </c>
      <c r="E4949" s="70" t="s">
        <v>27</v>
      </c>
      <c r="F4949" s="70" t="s">
        <v>32</v>
      </c>
      <c r="G4949" s="78">
        <v>45226</v>
      </c>
      <c r="H4949" s="78">
        <v>45931</v>
      </c>
      <c r="I4949" s="69">
        <v>1693768.76</v>
      </c>
      <c r="J4949" s="70">
        <v>0</v>
      </c>
      <c r="K4949" s="71">
        <v>1.0620000000000001</v>
      </c>
      <c r="L4949" s="70">
        <v>0</v>
      </c>
      <c r="M4949" s="71">
        <v>0.90100000000000002</v>
      </c>
      <c r="N4949" s="72"/>
      <c r="O4949" s="73">
        <f>MIN(1,MAX(0,(1/(1+EXP(-(Assumptions!$B$5 + Assumptions!$B$6*$N4949))))*Assumptions!$B$3))</f>
        <v>3.9165722796764356E-2</v>
      </c>
      <c r="P4949" s="73">
        <f>VLOOKUP($F4949,Assumptions!$A$23:$B$27,2,FALSE)*Assumptions!$B$4</f>
        <v>0.5</v>
      </c>
      <c r="Q4949" s="74">
        <f t="shared" si="154"/>
        <v>33168.838867989645</v>
      </c>
      <c r="R4949" s="75" t="str">
        <f>IF($O4949&lt;Assumptions!$B$17,"A",IF($O4949&lt;Assumptions!$B$18,"B",IF($O4949&lt;Assumptions!$B$19,"C",IF($O4949&lt;Assumptions!$B$20,"D","E"))))</f>
        <v>B</v>
      </c>
      <c r="S4949" s="75">
        <f t="shared" si="155"/>
        <v>0</v>
      </c>
    </row>
    <row r="4950" spans="1:19" ht="17.399999999999999" x14ac:dyDescent="0.3">
      <c r="A4950" s="39" t="s">
        <v>885</v>
      </c>
      <c r="B4950" s="39" t="s">
        <v>59</v>
      </c>
      <c r="C4950" s="39" t="s">
        <v>135</v>
      </c>
      <c r="D4950" s="39" t="s">
        <v>42</v>
      </c>
      <c r="E4950" s="70" t="s">
        <v>27</v>
      </c>
      <c r="F4950" s="70" t="s">
        <v>32</v>
      </c>
      <c r="G4950" s="78">
        <v>45226</v>
      </c>
      <c r="H4950" s="78">
        <v>45962</v>
      </c>
      <c r="I4950" s="69">
        <v>1639887</v>
      </c>
      <c r="J4950" s="70">
        <v>0</v>
      </c>
      <c r="K4950" s="71">
        <v>1.0049999999999999</v>
      </c>
      <c r="L4950" s="70">
        <v>0</v>
      </c>
      <c r="M4950" s="71">
        <v>0.90100000000000002</v>
      </c>
      <c r="N4950" s="72"/>
      <c r="O4950" s="73">
        <f>MIN(1,MAX(0,(1/(1+EXP(-(Assumptions!$B$5 + Assumptions!$B$6*$N4950))))*Assumptions!$B$3))</f>
        <v>3.9165722796764356E-2</v>
      </c>
      <c r="P4950" s="73">
        <f>VLOOKUP($F4950,Assumptions!$A$23:$B$27,2,FALSE)*Assumptions!$B$4</f>
        <v>0.5</v>
      </c>
      <c r="Q4950" s="74">
        <f t="shared" si="154"/>
        <v>32113.679830008754</v>
      </c>
      <c r="R4950" s="75" t="str">
        <f>IF($O4950&lt;Assumptions!$B$17,"A",IF($O4950&lt;Assumptions!$B$18,"B",IF($O4950&lt;Assumptions!$B$19,"C",IF($O4950&lt;Assumptions!$B$20,"D","E"))))</f>
        <v>B</v>
      </c>
      <c r="S4950" s="75">
        <f t="shared" si="155"/>
        <v>0</v>
      </c>
    </row>
    <row r="4951" spans="1:19" ht="17.399999999999999" x14ac:dyDescent="0.3">
      <c r="A4951" s="39" t="s">
        <v>885</v>
      </c>
      <c r="B4951" s="39" t="s">
        <v>59</v>
      </c>
      <c r="C4951" s="39" t="s">
        <v>135</v>
      </c>
      <c r="D4951" s="39" t="s">
        <v>42</v>
      </c>
      <c r="E4951" s="70" t="s">
        <v>27</v>
      </c>
      <c r="F4951" s="70" t="s">
        <v>32</v>
      </c>
      <c r="G4951" s="78">
        <v>45226</v>
      </c>
      <c r="H4951" s="78">
        <v>45992</v>
      </c>
      <c r="I4951" s="69">
        <v>1590287.42</v>
      </c>
      <c r="J4951" s="70">
        <v>0</v>
      </c>
      <c r="K4951" s="71">
        <v>1.133</v>
      </c>
      <c r="L4951" s="70">
        <v>0</v>
      </c>
      <c r="M4951" s="71">
        <v>0.90100000000000002</v>
      </c>
      <c r="N4951" s="72"/>
      <c r="O4951" s="73">
        <f>MIN(1,MAX(0,(1/(1+EXP(-(Assumptions!$B$5 + Assumptions!$B$6*$N4951))))*Assumptions!$B$3))</f>
        <v>3.9165722796764356E-2</v>
      </c>
      <c r="P4951" s="73">
        <f>VLOOKUP($F4951,Assumptions!$A$23:$B$27,2,FALSE)*Assumptions!$B$4</f>
        <v>0.5</v>
      </c>
      <c r="Q4951" s="74">
        <f t="shared" si="154"/>
        <v>31142.378129450786</v>
      </c>
      <c r="R4951" s="75" t="str">
        <f>IF($O4951&lt;Assumptions!$B$17,"A",IF($O4951&lt;Assumptions!$B$18,"B",IF($O4951&lt;Assumptions!$B$19,"C",IF($O4951&lt;Assumptions!$B$20,"D","E"))))</f>
        <v>B</v>
      </c>
      <c r="S4951" s="75">
        <f t="shared" si="155"/>
        <v>0</v>
      </c>
    </row>
    <row r="4952" spans="1:19" ht="17.399999999999999" x14ac:dyDescent="0.3">
      <c r="A4952" s="39" t="s">
        <v>886</v>
      </c>
      <c r="B4952" s="39" t="s">
        <v>78</v>
      </c>
      <c r="C4952" s="39" t="s">
        <v>144</v>
      </c>
      <c r="D4952" s="39" t="s">
        <v>30</v>
      </c>
      <c r="E4952" s="70" t="s">
        <v>31</v>
      </c>
      <c r="F4952" s="70" t="s">
        <v>28</v>
      </c>
      <c r="G4952" s="78">
        <v>43783</v>
      </c>
      <c r="H4952" s="78">
        <v>45658</v>
      </c>
      <c r="I4952" s="69">
        <v>9296892.5899999999</v>
      </c>
      <c r="J4952" s="70">
        <v>185</v>
      </c>
      <c r="K4952" s="71">
        <v>0.188</v>
      </c>
      <c r="L4952" s="70">
        <v>0</v>
      </c>
      <c r="M4952" s="71">
        <v>0.68899999999999995</v>
      </c>
      <c r="N4952" s="72"/>
      <c r="O4952" s="73">
        <f>MIN(1,MAX(0,(1/(1+EXP(-(Assumptions!$B$5 + Assumptions!$B$6*$N4952))))*Assumptions!$B$3))</f>
        <v>3.9165722796764356E-2</v>
      </c>
      <c r="P4952" s="73">
        <f>VLOOKUP($F4952,Assumptions!$A$23:$B$27,2,FALSE)*Assumptions!$B$4</f>
        <v>0.35</v>
      </c>
      <c r="Q4952" s="74">
        <f t="shared" si="154"/>
        <v>127441.83131793141</v>
      </c>
      <c r="R4952" s="75" t="str">
        <f>IF($O4952&lt;Assumptions!$B$17,"A",IF($O4952&lt;Assumptions!$B$18,"B",IF($O4952&lt;Assumptions!$B$19,"C",IF($O4952&lt;Assumptions!$B$20,"D","E"))))</f>
        <v>B</v>
      </c>
      <c r="S4952" s="75">
        <f t="shared" si="155"/>
        <v>1</v>
      </c>
    </row>
    <row r="4953" spans="1:19" ht="17.399999999999999" x14ac:dyDescent="0.3">
      <c r="A4953" s="39" t="s">
        <v>886</v>
      </c>
      <c r="B4953" s="39" t="s">
        <v>78</v>
      </c>
      <c r="C4953" s="39" t="s">
        <v>144</v>
      </c>
      <c r="D4953" s="39" t="s">
        <v>30</v>
      </c>
      <c r="E4953" s="70" t="s">
        <v>31</v>
      </c>
      <c r="F4953" s="70" t="s">
        <v>28</v>
      </c>
      <c r="G4953" s="78">
        <v>43783</v>
      </c>
      <c r="H4953" s="78">
        <v>45689</v>
      </c>
      <c r="I4953" s="69">
        <v>9296892.5899999999</v>
      </c>
      <c r="J4953" s="70">
        <v>999</v>
      </c>
      <c r="K4953" s="71">
        <v>0.13700000000000001</v>
      </c>
      <c r="L4953" s="70">
        <v>0</v>
      </c>
      <c r="M4953" s="71">
        <v>0.68899999999999995</v>
      </c>
      <c r="N4953" s="72"/>
      <c r="O4953" s="73">
        <f>MIN(1,MAX(0,(1/(1+EXP(-(Assumptions!$B$5 + Assumptions!$B$6*$N4953))))*Assumptions!$B$3))</f>
        <v>3.9165722796764356E-2</v>
      </c>
      <c r="P4953" s="73">
        <f>VLOOKUP($F4953,Assumptions!$A$23:$B$27,2,FALSE)*Assumptions!$B$4</f>
        <v>0.35</v>
      </c>
      <c r="Q4953" s="74">
        <f t="shared" si="154"/>
        <v>127441.83131793141</v>
      </c>
      <c r="R4953" s="75" t="str">
        <f>IF($O4953&lt;Assumptions!$B$17,"A",IF($O4953&lt;Assumptions!$B$18,"B",IF($O4953&lt;Assumptions!$B$19,"C",IF($O4953&lt;Assumptions!$B$20,"D","E"))))</f>
        <v>B</v>
      </c>
      <c r="S4953" s="75">
        <f t="shared" si="155"/>
        <v>1</v>
      </c>
    </row>
    <row r="4954" spans="1:19" ht="17.399999999999999" x14ac:dyDescent="0.3">
      <c r="A4954" s="39" t="s">
        <v>886</v>
      </c>
      <c r="B4954" s="39" t="s">
        <v>78</v>
      </c>
      <c r="C4954" s="39" t="s">
        <v>144</v>
      </c>
      <c r="D4954" s="39" t="s">
        <v>30</v>
      </c>
      <c r="E4954" s="70" t="s">
        <v>31</v>
      </c>
      <c r="F4954" s="70" t="s">
        <v>28</v>
      </c>
      <c r="G4954" s="78">
        <v>43783</v>
      </c>
      <c r="H4954" s="78">
        <v>45717</v>
      </c>
      <c r="I4954" s="69">
        <v>9296892.5899999999</v>
      </c>
      <c r="J4954" s="70">
        <v>999</v>
      </c>
      <c r="K4954" s="71">
        <v>0.18</v>
      </c>
      <c r="L4954" s="70">
        <v>0</v>
      </c>
      <c r="M4954" s="71">
        <v>0.68899999999999995</v>
      </c>
      <c r="N4954" s="72"/>
      <c r="O4954" s="73">
        <f>MIN(1,MAX(0,(1/(1+EXP(-(Assumptions!$B$5 + Assumptions!$B$6*$N4954))))*Assumptions!$B$3))</f>
        <v>3.9165722796764356E-2</v>
      </c>
      <c r="P4954" s="73">
        <f>VLOOKUP($F4954,Assumptions!$A$23:$B$27,2,FALSE)*Assumptions!$B$4</f>
        <v>0.35</v>
      </c>
      <c r="Q4954" s="74">
        <f t="shared" si="154"/>
        <v>127441.83131793141</v>
      </c>
      <c r="R4954" s="75" t="str">
        <f>IF($O4954&lt;Assumptions!$B$17,"A",IF($O4954&lt;Assumptions!$B$18,"B",IF($O4954&lt;Assumptions!$B$19,"C",IF($O4954&lt;Assumptions!$B$20,"D","E"))))</f>
        <v>B</v>
      </c>
      <c r="S4954" s="75">
        <f t="shared" si="155"/>
        <v>1</v>
      </c>
    </row>
    <row r="4955" spans="1:19" ht="17.399999999999999" x14ac:dyDescent="0.3">
      <c r="A4955" s="39" t="s">
        <v>886</v>
      </c>
      <c r="B4955" s="39" t="s">
        <v>78</v>
      </c>
      <c r="C4955" s="39" t="s">
        <v>144</v>
      </c>
      <c r="D4955" s="39" t="s">
        <v>30</v>
      </c>
      <c r="E4955" s="70" t="s">
        <v>31</v>
      </c>
      <c r="F4955" s="70" t="s">
        <v>28</v>
      </c>
      <c r="G4955" s="78">
        <v>43783</v>
      </c>
      <c r="H4955" s="78">
        <v>45748</v>
      </c>
      <c r="I4955" s="69">
        <v>9296892.5899999999</v>
      </c>
      <c r="J4955" s="70">
        <v>999</v>
      </c>
      <c r="K4955" s="71">
        <v>0.14599999999999999</v>
      </c>
      <c r="L4955" s="70">
        <v>0</v>
      </c>
      <c r="M4955" s="71">
        <v>0.68899999999999995</v>
      </c>
      <c r="N4955" s="72"/>
      <c r="O4955" s="73">
        <f>MIN(1,MAX(0,(1/(1+EXP(-(Assumptions!$B$5 + Assumptions!$B$6*$N4955))))*Assumptions!$B$3))</f>
        <v>3.9165722796764356E-2</v>
      </c>
      <c r="P4955" s="73">
        <f>VLOOKUP($F4955,Assumptions!$A$23:$B$27,2,FALSE)*Assumptions!$B$4</f>
        <v>0.35</v>
      </c>
      <c r="Q4955" s="74">
        <f t="shared" si="154"/>
        <v>127441.83131793141</v>
      </c>
      <c r="R4955" s="75" t="str">
        <f>IF($O4955&lt;Assumptions!$B$17,"A",IF($O4955&lt;Assumptions!$B$18,"B",IF($O4955&lt;Assumptions!$B$19,"C",IF($O4955&lt;Assumptions!$B$20,"D","E"))))</f>
        <v>B</v>
      </c>
      <c r="S4955" s="75">
        <f t="shared" si="155"/>
        <v>1</v>
      </c>
    </row>
    <row r="4956" spans="1:19" ht="17.399999999999999" x14ac:dyDescent="0.3">
      <c r="A4956" s="39" t="s">
        <v>886</v>
      </c>
      <c r="B4956" s="39" t="s">
        <v>78</v>
      </c>
      <c r="C4956" s="39" t="s">
        <v>144</v>
      </c>
      <c r="D4956" s="39" t="s">
        <v>30</v>
      </c>
      <c r="E4956" s="70" t="s">
        <v>31</v>
      </c>
      <c r="F4956" s="70" t="s">
        <v>28</v>
      </c>
      <c r="G4956" s="78">
        <v>43783</v>
      </c>
      <c r="H4956" s="78">
        <v>45778</v>
      </c>
      <c r="I4956" s="69">
        <v>9296892.5899999999</v>
      </c>
      <c r="J4956" s="70">
        <v>999</v>
      </c>
      <c r="K4956" s="71">
        <v>8.2000000000000003E-2</v>
      </c>
      <c r="L4956" s="70">
        <v>0</v>
      </c>
      <c r="M4956" s="71">
        <v>0.68899999999999995</v>
      </c>
      <c r="N4956" s="72"/>
      <c r="O4956" s="73">
        <f>MIN(1,MAX(0,(1/(1+EXP(-(Assumptions!$B$5 + Assumptions!$B$6*$N4956))))*Assumptions!$B$3))</f>
        <v>3.9165722796764356E-2</v>
      </c>
      <c r="P4956" s="73">
        <f>VLOOKUP($F4956,Assumptions!$A$23:$B$27,2,FALSE)*Assumptions!$B$4</f>
        <v>0.35</v>
      </c>
      <c r="Q4956" s="74">
        <f t="shared" si="154"/>
        <v>127441.83131793141</v>
      </c>
      <c r="R4956" s="75" t="str">
        <f>IF($O4956&lt;Assumptions!$B$17,"A",IF($O4956&lt;Assumptions!$B$18,"B",IF($O4956&lt;Assumptions!$B$19,"C",IF($O4956&lt;Assumptions!$B$20,"D","E"))))</f>
        <v>B</v>
      </c>
      <c r="S4956" s="75">
        <f t="shared" si="155"/>
        <v>1</v>
      </c>
    </row>
    <row r="4957" spans="1:19" ht="17.399999999999999" x14ac:dyDescent="0.3">
      <c r="A4957" s="39" t="s">
        <v>886</v>
      </c>
      <c r="B4957" s="39" t="s">
        <v>78</v>
      </c>
      <c r="C4957" s="39" t="s">
        <v>144</v>
      </c>
      <c r="D4957" s="39" t="s">
        <v>30</v>
      </c>
      <c r="E4957" s="70" t="s">
        <v>31</v>
      </c>
      <c r="F4957" s="70" t="s">
        <v>28</v>
      </c>
      <c r="G4957" s="78">
        <v>43783</v>
      </c>
      <c r="H4957" s="78">
        <v>45809</v>
      </c>
      <c r="I4957" s="69">
        <v>9296892.5899999999</v>
      </c>
      <c r="J4957" s="70">
        <v>999</v>
      </c>
      <c r="K4957" s="71">
        <v>7.8E-2</v>
      </c>
      <c r="L4957" s="70">
        <v>0</v>
      </c>
      <c r="M4957" s="71">
        <v>0.68899999999999995</v>
      </c>
      <c r="N4957" s="72"/>
      <c r="O4957" s="73">
        <f>MIN(1,MAX(0,(1/(1+EXP(-(Assumptions!$B$5 + Assumptions!$B$6*$N4957))))*Assumptions!$B$3))</f>
        <v>3.9165722796764356E-2</v>
      </c>
      <c r="P4957" s="73">
        <f>VLOOKUP($F4957,Assumptions!$A$23:$B$27,2,FALSE)*Assumptions!$B$4</f>
        <v>0.35</v>
      </c>
      <c r="Q4957" s="74">
        <f t="shared" si="154"/>
        <v>127441.83131793141</v>
      </c>
      <c r="R4957" s="75" t="str">
        <f>IF($O4957&lt;Assumptions!$B$17,"A",IF($O4957&lt;Assumptions!$B$18,"B",IF($O4957&lt;Assumptions!$B$19,"C",IF($O4957&lt;Assumptions!$B$20,"D","E"))))</f>
        <v>B</v>
      </c>
      <c r="S4957" s="75">
        <f t="shared" si="155"/>
        <v>1</v>
      </c>
    </row>
    <row r="4958" spans="1:19" ht="17.399999999999999" x14ac:dyDescent="0.3">
      <c r="A4958" s="39" t="s">
        <v>886</v>
      </c>
      <c r="B4958" s="39" t="s">
        <v>78</v>
      </c>
      <c r="C4958" s="39" t="s">
        <v>144</v>
      </c>
      <c r="D4958" s="39" t="s">
        <v>30</v>
      </c>
      <c r="E4958" s="70" t="s">
        <v>31</v>
      </c>
      <c r="F4958" s="70" t="s">
        <v>28</v>
      </c>
      <c r="G4958" s="78">
        <v>43783</v>
      </c>
      <c r="H4958" s="78">
        <v>45839</v>
      </c>
      <c r="I4958" s="69">
        <v>9296892.5899999999</v>
      </c>
      <c r="J4958" s="70">
        <v>999</v>
      </c>
      <c r="K4958" s="71">
        <v>0.17399999999999999</v>
      </c>
      <c r="L4958" s="70">
        <v>0</v>
      </c>
      <c r="M4958" s="71">
        <v>0.68899999999999995</v>
      </c>
      <c r="N4958" s="72"/>
      <c r="O4958" s="73">
        <f>MIN(1,MAX(0,(1/(1+EXP(-(Assumptions!$B$5 + Assumptions!$B$6*$N4958))))*Assumptions!$B$3))</f>
        <v>3.9165722796764356E-2</v>
      </c>
      <c r="P4958" s="73">
        <f>VLOOKUP($F4958,Assumptions!$A$23:$B$27,2,FALSE)*Assumptions!$B$4</f>
        <v>0.35</v>
      </c>
      <c r="Q4958" s="74">
        <f t="shared" si="154"/>
        <v>127441.83131793141</v>
      </c>
      <c r="R4958" s="75" t="str">
        <f>IF($O4958&lt;Assumptions!$B$17,"A",IF($O4958&lt;Assumptions!$B$18,"B",IF($O4958&lt;Assumptions!$B$19,"C",IF($O4958&lt;Assumptions!$B$20,"D","E"))))</f>
        <v>B</v>
      </c>
      <c r="S4958" s="75">
        <f t="shared" si="155"/>
        <v>1</v>
      </c>
    </row>
    <row r="4959" spans="1:19" ht="17.399999999999999" x14ac:dyDescent="0.3">
      <c r="A4959" s="39" t="s">
        <v>886</v>
      </c>
      <c r="B4959" s="39" t="s">
        <v>78</v>
      </c>
      <c r="C4959" s="39" t="s">
        <v>144</v>
      </c>
      <c r="D4959" s="39" t="s">
        <v>30</v>
      </c>
      <c r="E4959" s="70" t="s">
        <v>31</v>
      </c>
      <c r="F4959" s="70" t="s">
        <v>28</v>
      </c>
      <c r="G4959" s="78">
        <v>43783</v>
      </c>
      <c r="H4959" s="78">
        <v>45870</v>
      </c>
      <c r="I4959" s="69">
        <v>9296892.5899999999</v>
      </c>
      <c r="J4959" s="70">
        <v>999</v>
      </c>
      <c r="K4959" s="71">
        <v>1E-3</v>
      </c>
      <c r="L4959" s="70">
        <v>0</v>
      </c>
      <c r="M4959" s="71">
        <v>0.68899999999999995</v>
      </c>
      <c r="N4959" s="72"/>
      <c r="O4959" s="73">
        <f>MIN(1,MAX(0,(1/(1+EXP(-(Assumptions!$B$5 + Assumptions!$B$6*$N4959))))*Assumptions!$B$3))</f>
        <v>3.9165722796764356E-2</v>
      </c>
      <c r="P4959" s="73">
        <f>VLOOKUP($F4959,Assumptions!$A$23:$B$27,2,FALSE)*Assumptions!$B$4</f>
        <v>0.35</v>
      </c>
      <c r="Q4959" s="74">
        <f t="shared" si="154"/>
        <v>127441.83131793141</v>
      </c>
      <c r="R4959" s="75" t="str">
        <f>IF($O4959&lt;Assumptions!$B$17,"A",IF($O4959&lt;Assumptions!$B$18,"B",IF($O4959&lt;Assumptions!$B$19,"C",IF($O4959&lt;Assumptions!$B$20,"D","E"))))</f>
        <v>B</v>
      </c>
      <c r="S4959" s="75">
        <f t="shared" si="155"/>
        <v>1</v>
      </c>
    </row>
    <row r="4960" spans="1:19" ht="17.399999999999999" x14ac:dyDescent="0.3">
      <c r="A4960" s="39" t="s">
        <v>886</v>
      </c>
      <c r="B4960" s="39" t="s">
        <v>78</v>
      </c>
      <c r="C4960" s="39" t="s">
        <v>144</v>
      </c>
      <c r="D4960" s="39" t="s">
        <v>30</v>
      </c>
      <c r="E4960" s="70" t="s">
        <v>31</v>
      </c>
      <c r="F4960" s="70" t="s">
        <v>28</v>
      </c>
      <c r="G4960" s="78">
        <v>43783</v>
      </c>
      <c r="H4960" s="78">
        <v>45901</v>
      </c>
      <c r="I4960" s="69">
        <v>9296892.5899999999</v>
      </c>
      <c r="J4960" s="70">
        <v>999</v>
      </c>
      <c r="K4960" s="71">
        <v>8.1000000000000003E-2</v>
      </c>
      <c r="L4960" s="70">
        <v>0</v>
      </c>
      <c r="M4960" s="71">
        <v>0.68899999999999995</v>
      </c>
      <c r="N4960" s="72"/>
      <c r="O4960" s="73">
        <f>MIN(1,MAX(0,(1/(1+EXP(-(Assumptions!$B$5 + Assumptions!$B$6*$N4960))))*Assumptions!$B$3))</f>
        <v>3.9165722796764356E-2</v>
      </c>
      <c r="P4960" s="73">
        <f>VLOOKUP($F4960,Assumptions!$A$23:$B$27,2,FALSE)*Assumptions!$B$4</f>
        <v>0.35</v>
      </c>
      <c r="Q4960" s="74">
        <f t="shared" si="154"/>
        <v>127441.83131793141</v>
      </c>
      <c r="R4960" s="75" t="str">
        <f>IF($O4960&lt;Assumptions!$B$17,"A",IF($O4960&lt;Assumptions!$B$18,"B",IF($O4960&lt;Assumptions!$B$19,"C",IF($O4960&lt;Assumptions!$B$20,"D","E"))))</f>
        <v>B</v>
      </c>
      <c r="S4960" s="75">
        <f t="shared" si="155"/>
        <v>1</v>
      </c>
    </row>
    <row r="4961" spans="1:19" ht="17.399999999999999" x14ac:dyDescent="0.3">
      <c r="A4961" s="39" t="s">
        <v>886</v>
      </c>
      <c r="B4961" s="39" t="s">
        <v>78</v>
      </c>
      <c r="C4961" s="39" t="s">
        <v>144</v>
      </c>
      <c r="D4961" s="39" t="s">
        <v>30</v>
      </c>
      <c r="E4961" s="70" t="s">
        <v>31</v>
      </c>
      <c r="F4961" s="70" t="s">
        <v>28</v>
      </c>
      <c r="G4961" s="78">
        <v>43783</v>
      </c>
      <c r="H4961" s="78">
        <v>45931</v>
      </c>
      <c r="I4961" s="69">
        <v>9296892.5899999999</v>
      </c>
      <c r="J4961" s="70">
        <v>999</v>
      </c>
      <c r="K4961" s="71">
        <v>6.8000000000000005E-2</v>
      </c>
      <c r="L4961" s="70">
        <v>0</v>
      </c>
      <c r="M4961" s="71">
        <v>0.68899999999999995</v>
      </c>
      <c r="N4961" s="72"/>
      <c r="O4961" s="73">
        <f>MIN(1,MAX(0,(1/(1+EXP(-(Assumptions!$B$5 + Assumptions!$B$6*$N4961))))*Assumptions!$B$3))</f>
        <v>3.9165722796764356E-2</v>
      </c>
      <c r="P4961" s="73">
        <f>VLOOKUP($F4961,Assumptions!$A$23:$B$27,2,FALSE)*Assumptions!$B$4</f>
        <v>0.35</v>
      </c>
      <c r="Q4961" s="74">
        <f t="shared" si="154"/>
        <v>127441.83131793141</v>
      </c>
      <c r="R4961" s="75" t="str">
        <f>IF($O4961&lt;Assumptions!$B$17,"A",IF($O4961&lt;Assumptions!$B$18,"B",IF($O4961&lt;Assumptions!$B$19,"C",IF($O4961&lt;Assumptions!$B$20,"D","E"))))</f>
        <v>B</v>
      </c>
      <c r="S4961" s="75">
        <f t="shared" si="155"/>
        <v>1</v>
      </c>
    </row>
    <row r="4962" spans="1:19" ht="17.399999999999999" x14ac:dyDescent="0.3">
      <c r="A4962" s="39" t="s">
        <v>886</v>
      </c>
      <c r="B4962" s="39" t="s">
        <v>78</v>
      </c>
      <c r="C4962" s="39" t="s">
        <v>144</v>
      </c>
      <c r="D4962" s="39" t="s">
        <v>30</v>
      </c>
      <c r="E4962" s="70" t="s">
        <v>31</v>
      </c>
      <c r="F4962" s="70" t="s">
        <v>28</v>
      </c>
      <c r="G4962" s="78">
        <v>43783</v>
      </c>
      <c r="H4962" s="78">
        <v>45962</v>
      </c>
      <c r="I4962" s="69">
        <v>9296892.5899999999</v>
      </c>
      <c r="J4962" s="70">
        <v>999</v>
      </c>
      <c r="K4962" s="71">
        <v>0.19700000000000001</v>
      </c>
      <c r="L4962" s="70">
        <v>0</v>
      </c>
      <c r="M4962" s="71">
        <v>0.68899999999999995</v>
      </c>
      <c r="N4962" s="72"/>
      <c r="O4962" s="73">
        <f>MIN(1,MAX(0,(1/(1+EXP(-(Assumptions!$B$5 + Assumptions!$B$6*$N4962))))*Assumptions!$B$3))</f>
        <v>3.9165722796764356E-2</v>
      </c>
      <c r="P4962" s="73">
        <f>VLOOKUP($F4962,Assumptions!$A$23:$B$27,2,FALSE)*Assumptions!$B$4</f>
        <v>0.35</v>
      </c>
      <c r="Q4962" s="74">
        <f t="shared" si="154"/>
        <v>127441.83131793141</v>
      </c>
      <c r="R4962" s="75" t="str">
        <f>IF($O4962&lt;Assumptions!$B$17,"A",IF($O4962&lt;Assumptions!$B$18,"B",IF($O4962&lt;Assumptions!$B$19,"C",IF($O4962&lt;Assumptions!$B$20,"D","E"))))</f>
        <v>B</v>
      </c>
      <c r="S4962" s="75">
        <f t="shared" si="155"/>
        <v>1</v>
      </c>
    </row>
    <row r="4963" spans="1:19" ht="17.399999999999999" x14ac:dyDescent="0.3">
      <c r="A4963" s="39" t="s">
        <v>886</v>
      </c>
      <c r="B4963" s="39" t="s">
        <v>78</v>
      </c>
      <c r="C4963" s="39" t="s">
        <v>144</v>
      </c>
      <c r="D4963" s="39" t="s">
        <v>30</v>
      </c>
      <c r="E4963" s="70" t="s">
        <v>31</v>
      </c>
      <c r="F4963" s="70" t="s">
        <v>28</v>
      </c>
      <c r="G4963" s="78">
        <v>43783</v>
      </c>
      <c r="H4963" s="78">
        <v>45992</v>
      </c>
      <c r="I4963" s="69">
        <v>9296892.5899999999</v>
      </c>
      <c r="J4963" s="70">
        <v>999</v>
      </c>
      <c r="K4963" s="71">
        <v>0.08</v>
      </c>
      <c r="L4963" s="70">
        <v>0</v>
      </c>
      <c r="M4963" s="71">
        <v>0.68899999999999995</v>
      </c>
      <c r="N4963" s="72"/>
      <c r="O4963" s="73">
        <f>MIN(1,MAX(0,(1/(1+EXP(-(Assumptions!$B$5 + Assumptions!$B$6*$N4963))))*Assumptions!$B$3))</f>
        <v>3.9165722796764356E-2</v>
      </c>
      <c r="P4963" s="73">
        <f>VLOOKUP($F4963,Assumptions!$A$23:$B$27,2,FALSE)*Assumptions!$B$4</f>
        <v>0.35</v>
      </c>
      <c r="Q4963" s="74">
        <f t="shared" si="154"/>
        <v>127441.83131793141</v>
      </c>
      <c r="R4963" s="75" t="str">
        <f>IF($O4963&lt;Assumptions!$B$17,"A",IF($O4963&lt;Assumptions!$B$18,"B",IF($O4963&lt;Assumptions!$B$19,"C",IF($O4963&lt;Assumptions!$B$20,"D","E"))))</f>
        <v>B</v>
      </c>
      <c r="S4963" s="75">
        <f t="shared" si="155"/>
        <v>1</v>
      </c>
    </row>
    <row r="4964" spans="1:19" ht="17.399999999999999" x14ac:dyDescent="0.3">
      <c r="A4964" s="39" t="s">
        <v>888</v>
      </c>
      <c r="B4964" s="39" t="s">
        <v>51</v>
      </c>
      <c r="C4964" s="39" t="s">
        <v>190</v>
      </c>
      <c r="D4964" s="39" t="s">
        <v>45</v>
      </c>
      <c r="E4964" s="70" t="s">
        <v>31</v>
      </c>
      <c r="F4964" s="70" t="s">
        <v>32</v>
      </c>
      <c r="G4964" s="78">
        <v>44307</v>
      </c>
      <c r="H4964" s="78">
        <v>45658</v>
      </c>
      <c r="I4964" s="69">
        <v>51673372.810000002</v>
      </c>
      <c r="J4964" s="70">
        <v>0</v>
      </c>
      <c r="K4964" s="71">
        <v>1.1060000000000001</v>
      </c>
      <c r="L4964" s="70">
        <v>0</v>
      </c>
      <c r="M4964" s="71">
        <v>0.96799999999999997</v>
      </c>
      <c r="N4964" s="72"/>
      <c r="O4964" s="73">
        <f>MIN(1,MAX(0,(1/(1+EXP(-(Assumptions!$B$5 + Assumptions!$B$6*$N4964))))*Assumptions!$B$3))</f>
        <v>3.9165722796764356E-2</v>
      </c>
      <c r="P4964" s="73">
        <f>VLOOKUP($F4964,Assumptions!$A$23:$B$27,2,FALSE)*Assumptions!$B$4</f>
        <v>0.5</v>
      </c>
      <c r="Q4964" s="74">
        <f t="shared" si="154"/>
        <v>1011912.4977251602</v>
      </c>
      <c r="R4964" s="75" t="str">
        <f>IF($O4964&lt;Assumptions!$B$17,"A",IF($O4964&lt;Assumptions!$B$18,"B",IF($O4964&lt;Assumptions!$B$19,"C",IF($O4964&lt;Assumptions!$B$20,"D","E"))))</f>
        <v>B</v>
      </c>
      <c r="S4964" s="75">
        <f t="shared" si="155"/>
        <v>0</v>
      </c>
    </row>
    <row r="4965" spans="1:19" ht="17.399999999999999" x14ac:dyDescent="0.3">
      <c r="A4965" s="39" t="s">
        <v>888</v>
      </c>
      <c r="B4965" s="39" t="s">
        <v>51</v>
      </c>
      <c r="C4965" s="39" t="s">
        <v>190</v>
      </c>
      <c r="D4965" s="39" t="s">
        <v>45</v>
      </c>
      <c r="E4965" s="70" t="s">
        <v>31</v>
      </c>
      <c r="F4965" s="70" t="s">
        <v>32</v>
      </c>
      <c r="G4965" s="78">
        <v>44307</v>
      </c>
      <c r="H4965" s="78">
        <v>45689</v>
      </c>
      <c r="I4965" s="69">
        <v>50814295.5</v>
      </c>
      <c r="J4965" s="70">
        <v>0</v>
      </c>
      <c r="K4965" s="71">
        <v>0.98899999999999999</v>
      </c>
      <c r="L4965" s="70">
        <v>0</v>
      </c>
      <c r="M4965" s="71">
        <v>0.96799999999999997</v>
      </c>
      <c r="N4965" s="72"/>
      <c r="O4965" s="73">
        <f>MIN(1,MAX(0,(1/(1+EXP(-(Assumptions!$B$5 + Assumptions!$B$6*$N4965))))*Assumptions!$B$3))</f>
        <v>3.9165722796764356E-2</v>
      </c>
      <c r="P4965" s="73">
        <f>VLOOKUP($F4965,Assumptions!$A$23:$B$27,2,FALSE)*Assumptions!$B$4</f>
        <v>0.5</v>
      </c>
      <c r="Q4965" s="74">
        <f t="shared" si="154"/>
        <v>995089.30583293526</v>
      </c>
      <c r="R4965" s="75" t="str">
        <f>IF($O4965&lt;Assumptions!$B$17,"A",IF($O4965&lt;Assumptions!$B$18,"B",IF($O4965&lt;Assumptions!$B$19,"C",IF($O4965&lt;Assumptions!$B$20,"D","E"))))</f>
        <v>B</v>
      </c>
      <c r="S4965" s="75">
        <f t="shared" si="155"/>
        <v>0</v>
      </c>
    </row>
    <row r="4966" spans="1:19" ht="17.399999999999999" x14ac:dyDescent="0.3">
      <c r="A4966" s="39" t="s">
        <v>888</v>
      </c>
      <c r="B4966" s="39" t="s">
        <v>51</v>
      </c>
      <c r="C4966" s="39" t="s">
        <v>190</v>
      </c>
      <c r="D4966" s="39" t="s">
        <v>45</v>
      </c>
      <c r="E4966" s="70" t="s">
        <v>31</v>
      </c>
      <c r="F4966" s="70" t="s">
        <v>32</v>
      </c>
      <c r="G4966" s="78">
        <v>44307</v>
      </c>
      <c r="H4966" s="78">
        <v>45717</v>
      </c>
      <c r="I4966" s="69">
        <v>49782782.969999999</v>
      </c>
      <c r="J4966" s="70">
        <v>0</v>
      </c>
      <c r="K4966" s="71">
        <v>1.1359999999999999</v>
      </c>
      <c r="L4966" s="70">
        <v>0</v>
      </c>
      <c r="M4966" s="71">
        <v>0.96799999999999997</v>
      </c>
      <c r="N4966" s="72"/>
      <c r="O4966" s="73">
        <f>MIN(1,MAX(0,(1/(1+EXP(-(Assumptions!$B$5 + Assumptions!$B$6*$N4966))))*Assumptions!$B$3))</f>
        <v>3.9165722796764356E-2</v>
      </c>
      <c r="P4966" s="73">
        <f>VLOOKUP($F4966,Assumptions!$A$23:$B$27,2,FALSE)*Assumptions!$B$4</f>
        <v>0.5</v>
      </c>
      <c r="Q4966" s="74">
        <f t="shared" si="154"/>
        <v>974889.3389272507</v>
      </c>
      <c r="R4966" s="75" t="str">
        <f>IF($O4966&lt;Assumptions!$B$17,"A",IF($O4966&lt;Assumptions!$B$18,"B",IF($O4966&lt;Assumptions!$B$19,"C",IF($O4966&lt;Assumptions!$B$20,"D","E"))))</f>
        <v>B</v>
      </c>
      <c r="S4966" s="75">
        <f t="shared" si="155"/>
        <v>0</v>
      </c>
    </row>
    <row r="4967" spans="1:19" ht="17.399999999999999" x14ac:dyDescent="0.3">
      <c r="A4967" s="39" t="s">
        <v>888</v>
      </c>
      <c r="B4967" s="39" t="s">
        <v>51</v>
      </c>
      <c r="C4967" s="39" t="s">
        <v>190</v>
      </c>
      <c r="D4967" s="39" t="s">
        <v>45</v>
      </c>
      <c r="E4967" s="70" t="s">
        <v>31</v>
      </c>
      <c r="F4967" s="70" t="s">
        <v>32</v>
      </c>
      <c r="G4967" s="78">
        <v>44307</v>
      </c>
      <c r="H4967" s="78">
        <v>45748</v>
      </c>
      <c r="I4967" s="69">
        <v>48788191.340000004</v>
      </c>
      <c r="J4967" s="70">
        <v>0</v>
      </c>
      <c r="K4967" s="71">
        <v>1.109</v>
      </c>
      <c r="L4967" s="70">
        <v>0</v>
      </c>
      <c r="M4967" s="71">
        <v>0.96799999999999997</v>
      </c>
      <c r="N4967" s="72"/>
      <c r="O4967" s="73">
        <f>MIN(1,MAX(0,(1/(1+EXP(-(Assumptions!$B$5 + Assumptions!$B$6*$N4967))))*Assumptions!$B$3))</f>
        <v>3.9165722796764356E-2</v>
      </c>
      <c r="P4967" s="73">
        <f>VLOOKUP($F4967,Assumptions!$A$23:$B$27,2,FALSE)*Assumptions!$B$4</f>
        <v>0.5</v>
      </c>
      <c r="Q4967" s="74">
        <f t="shared" si="154"/>
        <v>955412.38888896978</v>
      </c>
      <c r="R4967" s="75" t="str">
        <f>IF($O4967&lt;Assumptions!$B$17,"A",IF($O4967&lt;Assumptions!$B$18,"B",IF($O4967&lt;Assumptions!$B$19,"C",IF($O4967&lt;Assumptions!$B$20,"D","E"))))</f>
        <v>B</v>
      </c>
      <c r="S4967" s="75">
        <f t="shared" si="155"/>
        <v>0</v>
      </c>
    </row>
    <row r="4968" spans="1:19" ht="17.399999999999999" x14ac:dyDescent="0.3">
      <c r="A4968" s="39" t="s">
        <v>888</v>
      </c>
      <c r="B4968" s="39" t="s">
        <v>51</v>
      </c>
      <c r="C4968" s="39" t="s">
        <v>190</v>
      </c>
      <c r="D4968" s="39" t="s">
        <v>45</v>
      </c>
      <c r="E4968" s="70" t="s">
        <v>31</v>
      </c>
      <c r="F4968" s="70" t="s">
        <v>32</v>
      </c>
      <c r="G4968" s="78">
        <v>44307</v>
      </c>
      <c r="H4968" s="78">
        <v>45778</v>
      </c>
      <c r="I4968" s="69">
        <v>47951968.909999996</v>
      </c>
      <c r="J4968" s="70">
        <v>0</v>
      </c>
      <c r="K4968" s="71">
        <v>1.089</v>
      </c>
      <c r="L4968" s="70">
        <v>0</v>
      </c>
      <c r="M4968" s="71">
        <v>0.96799999999999997</v>
      </c>
      <c r="N4968" s="72"/>
      <c r="O4968" s="73">
        <f>MIN(1,MAX(0,(1/(1+EXP(-(Assumptions!$B$5 + Assumptions!$B$6*$N4968))))*Assumptions!$B$3))</f>
        <v>3.9165722796764356E-2</v>
      </c>
      <c r="P4968" s="73">
        <f>VLOOKUP($F4968,Assumptions!$A$23:$B$27,2,FALSE)*Assumptions!$B$4</f>
        <v>0.5</v>
      </c>
      <c r="Q4968" s="74">
        <f t="shared" si="154"/>
        <v>939036.76094406121</v>
      </c>
      <c r="R4968" s="75" t="str">
        <f>IF($O4968&lt;Assumptions!$B$17,"A",IF($O4968&lt;Assumptions!$B$18,"B",IF($O4968&lt;Assumptions!$B$19,"C",IF($O4968&lt;Assumptions!$B$20,"D","E"))))</f>
        <v>B</v>
      </c>
      <c r="S4968" s="75">
        <f t="shared" si="155"/>
        <v>0</v>
      </c>
    </row>
    <row r="4969" spans="1:19" ht="17.399999999999999" x14ac:dyDescent="0.3">
      <c r="A4969" s="39" t="s">
        <v>888</v>
      </c>
      <c r="B4969" s="39" t="s">
        <v>51</v>
      </c>
      <c r="C4969" s="39" t="s">
        <v>190</v>
      </c>
      <c r="D4969" s="39" t="s">
        <v>45</v>
      </c>
      <c r="E4969" s="70" t="s">
        <v>31</v>
      </c>
      <c r="F4969" s="70" t="s">
        <v>32</v>
      </c>
      <c r="G4969" s="78">
        <v>44307</v>
      </c>
      <c r="H4969" s="78">
        <v>45809</v>
      </c>
      <c r="I4969" s="69">
        <v>46980251.990000002</v>
      </c>
      <c r="J4969" s="70">
        <v>35</v>
      </c>
      <c r="K4969" s="71">
        <v>0.51</v>
      </c>
      <c r="L4969" s="70">
        <v>0</v>
      </c>
      <c r="M4969" s="71">
        <v>0.96799999999999997</v>
      </c>
      <c r="N4969" s="72"/>
      <c r="O4969" s="73">
        <f>MIN(1,MAX(0,(1/(1+EXP(-(Assumptions!$B$5 + Assumptions!$B$6*$N4969))))*Assumptions!$B$3))</f>
        <v>3.9165722796764356E-2</v>
      </c>
      <c r="P4969" s="73">
        <f>VLOOKUP($F4969,Assumptions!$A$23:$B$27,2,FALSE)*Assumptions!$B$4</f>
        <v>0.5</v>
      </c>
      <c r="Q4969" s="74">
        <f t="shared" si="154"/>
        <v>920007.76318123855</v>
      </c>
      <c r="R4969" s="75" t="str">
        <f>IF($O4969&lt;Assumptions!$B$17,"A",IF($O4969&lt;Assumptions!$B$18,"B",IF($O4969&lt;Assumptions!$B$19,"C",IF($O4969&lt;Assumptions!$B$20,"D","E"))))</f>
        <v>B</v>
      </c>
      <c r="S4969" s="75">
        <f t="shared" si="155"/>
        <v>0</v>
      </c>
    </row>
    <row r="4970" spans="1:19" ht="17.399999999999999" x14ac:dyDescent="0.3">
      <c r="A4970" s="39" t="s">
        <v>888</v>
      </c>
      <c r="B4970" s="39" t="s">
        <v>51</v>
      </c>
      <c r="C4970" s="39" t="s">
        <v>190</v>
      </c>
      <c r="D4970" s="39" t="s">
        <v>45</v>
      </c>
      <c r="E4970" s="70" t="s">
        <v>31</v>
      </c>
      <c r="F4970" s="70" t="s">
        <v>32</v>
      </c>
      <c r="G4970" s="78">
        <v>44307</v>
      </c>
      <c r="H4970" s="78">
        <v>45839</v>
      </c>
      <c r="I4970" s="69">
        <v>46313875.600000001</v>
      </c>
      <c r="J4970" s="70">
        <v>0</v>
      </c>
      <c r="K4970" s="71">
        <v>1.095</v>
      </c>
      <c r="L4970" s="70">
        <v>0</v>
      </c>
      <c r="M4970" s="71">
        <v>0.96799999999999997</v>
      </c>
      <c r="N4970" s="72"/>
      <c r="O4970" s="73">
        <f>MIN(1,MAX(0,(1/(1+EXP(-(Assumptions!$B$5 + Assumptions!$B$6*$N4970))))*Assumptions!$B$3))</f>
        <v>3.9165722796764356E-2</v>
      </c>
      <c r="P4970" s="73">
        <f>VLOOKUP($F4970,Assumptions!$A$23:$B$27,2,FALSE)*Assumptions!$B$4</f>
        <v>0.5</v>
      </c>
      <c r="Q4970" s="74">
        <f t="shared" si="154"/>
        <v>906958.20669671427</v>
      </c>
      <c r="R4970" s="75" t="str">
        <f>IF($O4970&lt;Assumptions!$B$17,"A",IF($O4970&lt;Assumptions!$B$18,"B",IF($O4970&lt;Assumptions!$B$19,"C",IF($O4970&lt;Assumptions!$B$20,"D","E"))))</f>
        <v>B</v>
      </c>
      <c r="S4970" s="75">
        <f t="shared" si="155"/>
        <v>0</v>
      </c>
    </row>
    <row r="4971" spans="1:19" ht="17.399999999999999" x14ac:dyDescent="0.3">
      <c r="A4971" s="39" t="s">
        <v>888</v>
      </c>
      <c r="B4971" s="39" t="s">
        <v>51</v>
      </c>
      <c r="C4971" s="39" t="s">
        <v>190</v>
      </c>
      <c r="D4971" s="39" t="s">
        <v>45</v>
      </c>
      <c r="E4971" s="70" t="s">
        <v>31</v>
      </c>
      <c r="F4971" s="70" t="s">
        <v>32</v>
      </c>
      <c r="G4971" s="78">
        <v>44307</v>
      </c>
      <c r="H4971" s="78">
        <v>45870</v>
      </c>
      <c r="I4971" s="69">
        <v>45653527.850000001</v>
      </c>
      <c r="J4971" s="70">
        <v>0</v>
      </c>
      <c r="K4971" s="71">
        <v>1.046</v>
      </c>
      <c r="L4971" s="70">
        <v>0</v>
      </c>
      <c r="M4971" s="71">
        <v>0.96799999999999997</v>
      </c>
      <c r="N4971" s="72"/>
      <c r="O4971" s="73">
        <f>MIN(1,MAX(0,(1/(1+EXP(-(Assumptions!$B$5 + Assumptions!$B$6*$N4971))))*Assumptions!$B$3))</f>
        <v>3.9165722796764356E-2</v>
      </c>
      <c r="P4971" s="73">
        <f>VLOOKUP($F4971,Assumptions!$A$23:$B$27,2,FALSE)*Assumptions!$B$4</f>
        <v>0.5</v>
      </c>
      <c r="Q4971" s="74">
        <f t="shared" si="154"/>
        <v>894026.70823373075</v>
      </c>
      <c r="R4971" s="75" t="str">
        <f>IF($O4971&lt;Assumptions!$B$17,"A",IF($O4971&lt;Assumptions!$B$18,"B",IF($O4971&lt;Assumptions!$B$19,"C",IF($O4971&lt;Assumptions!$B$20,"D","E"))))</f>
        <v>B</v>
      </c>
      <c r="S4971" s="75">
        <f t="shared" si="155"/>
        <v>0</v>
      </c>
    </row>
    <row r="4972" spans="1:19" ht="17.399999999999999" x14ac:dyDescent="0.3">
      <c r="A4972" s="39" t="s">
        <v>888</v>
      </c>
      <c r="B4972" s="39" t="s">
        <v>51</v>
      </c>
      <c r="C4972" s="39" t="s">
        <v>190</v>
      </c>
      <c r="D4972" s="39" t="s">
        <v>45</v>
      </c>
      <c r="E4972" s="70" t="s">
        <v>31</v>
      </c>
      <c r="F4972" s="70" t="s">
        <v>32</v>
      </c>
      <c r="G4972" s="78">
        <v>44307</v>
      </c>
      <c r="H4972" s="78">
        <v>45901</v>
      </c>
      <c r="I4972" s="69">
        <v>44898826.469999999</v>
      </c>
      <c r="J4972" s="70">
        <v>0</v>
      </c>
      <c r="K4972" s="71">
        <v>1.018</v>
      </c>
      <c r="L4972" s="70">
        <v>0</v>
      </c>
      <c r="M4972" s="71">
        <v>0.96799999999999997</v>
      </c>
      <c r="N4972" s="72"/>
      <c r="O4972" s="73">
        <f>MIN(1,MAX(0,(1/(1+EXP(-(Assumptions!$B$5 + Assumptions!$B$6*$N4972))))*Assumptions!$B$3))</f>
        <v>3.9165722796764356E-2</v>
      </c>
      <c r="P4972" s="73">
        <f>VLOOKUP($F4972,Assumptions!$A$23:$B$27,2,FALSE)*Assumptions!$B$4</f>
        <v>0.5</v>
      </c>
      <c r="Q4972" s="74">
        <f t="shared" si="154"/>
        <v>879247.49571202288</v>
      </c>
      <c r="R4972" s="75" t="str">
        <f>IF($O4972&lt;Assumptions!$B$17,"A",IF($O4972&lt;Assumptions!$B$18,"B",IF($O4972&lt;Assumptions!$B$19,"C",IF($O4972&lt;Assumptions!$B$20,"D","E"))))</f>
        <v>B</v>
      </c>
      <c r="S4972" s="75">
        <f t="shared" si="155"/>
        <v>0</v>
      </c>
    </row>
    <row r="4973" spans="1:19" ht="17.399999999999999" x14ac:dyDescent="0.3">
      <c r="A4973" s="39" t="s">
        <v>888</v>
      </c>
      <c r="B4973" s="39" t="s">
        <v>51</v>
      </c>
      <c r="C4973" s="39" t="s">
        <v>190</v>
      </c>
      <c r="D4973" s="39" t="s">
        <v>45</v>
      </c>
      <c r="E4973" s="70" t="s">
        <v>31</v>
      </c>
      <c r="F4973" s="70" t="s">
        <v>32</v>
      </c>
      <c r="G4973" s="78">
        <v>44307</v>
      </c>
      <c r="H4973" s="78">
        <v>45931</v>
      </c>
      <c r="I4973" s="69">
        <v>44194796.090000004</v>
      </c>
      <c r="J4973" s="70">
        <v>0</v>
      </c>
      <c r="K4973" s="71">
        <v>1.0549999999999999</v>
      </c>
      <c r="L4973" s="70">
        <v>0</v>
      </c>
      <c r="M4973" s="71">
        <v>0.96799999999999997</v>
      </c>
      <c r="N4973" s="72"/>
      <c r="O4973" s="73">
        <f>MIN(1,MAX(0,(1/(1+EXP(-(Assumptions!$B$5 + Assumptions!$B$6*$N4973))))*Assumptions!$B$3))</f>
        <v>3.9165722796764356E-2</v>
      </c>
      <c r="P4973" s="73">
        <f>VLOOKUP($F4973,Assumptions!$A$23:$B$27,2,FALSE)*Assumptions!$B$4</f>
        <v>0.5</v>
      </c>
      <c r="Q4973" s="74">
        <f t="shared" si="154"/>
        <v>865460.56636023265</v>
      </c>
      <c r="R4973" s="75" t="str">
        <f>IF($O4973&lt;Assumptions!$B$17,"A",IF($O4973&lt;Assumptions!$B$18,"B",IF($O4973&lt;Assumptions!$B$19,"C",IF($O4973&lt;Assumptions!$B$20,"D","E"))))</f>
        <v>B</v>
      </c>
      <c r="S4973" s="75">
        <f t="shared" si="155"/>
        <v>0</v>
      </c>
    </row>
    <row r="4974" spans="1:19" ht="17.399999999999999" x14ac:dyDescent="0.3">
      <c r="A4974" s="39" t="s">
        <v>888</v>
      </c>
      <c r="B4974" s="39" t="s">
        <v>51</v>
      </c>
      <c r="C4974" s="39" t="s">
        <v>190</v>
      </c>
      <c r="D4974" s="39" t="s">
        <v>45</v>
      </c>
      <c r="E4974" s="70" t="s">
        <v>31</v>
      </c>
      <c r="F4974" s="70" t="s">
        <v>32</v>
      </c>
      <c r="G4974" s="78">
        <v>44307</v>
      </c>
      <c r="H4974" s="78">
        <v>45962</v>
      </c>
      <c r="I4974" s="69">
        <v>43306534.640000001</v>
      </c>
      <c r="J4974" s="70">
        <v>0</v>
      </c>
      <c r="K4974" s="71">
        <v>1.0349999999999999</v>
      </c>
      <c r="L4974" s="70">
        <v>0</v>
      </c>
      <c r="M4974" s="71">
        <v>0.96799999999999997</v>
      </c>
      <c r="N4974" s="72"/>
      <c r="O4974" s="73">
        <f>MIN(1,MAX(0,(1/(1+EXP(-(Assumptions!$B$5 + Assumptions!$B$6*$N4974))))*Assumptions!$B$3))</f>
        <v>3.9165722796764356E-2</v>
      </c>
      <c r="P4974" s="73">
        <f>VLOOKUP($F4974,Assumptions!$A$23:$B$27,2,FALSE)*Assumptions!$B$4</f>
        <v>0.5</v>
      </c>
      <c r="Q4974" s="74">
        <f t="shared" si="154"/>
        <v>848065.86549935665</v>
      </c>
      <c r="R4974" s="75" t="str">
        <f>IF($O4974&lt;Assumptions!$B$17,"A",IF($O4974&lt;Assumptions!$B$18,"B",IF($O4974&lt;Assumptions!$B$19,"C",IF($O4974&lt;Assumptions!$B$20,"D","E"))))</f>
        <v>B</v>
      </c>
      <c r="S4974" s="75">
        <f t="shared" si="155"/>
        <v>0</v>
      </c>
    </row>
    <row r="4975" spans="1:19" ht="17.399999999999999" x14ac:dyDescent="0.3">
      <c r="A4975" s="39" t="s">
        <v>888</v>
      </c>
      <c r="B4975" s="39" t="s">
        <v>51</v>
      </c>
      <c r="C4975" s="39" t="s">
        <v>190</v>
      </c>
      <c r="D4975" s="39" t="s">
        <v>45</v>
      </c>
      <c r="E4975" s="70" t="s">
        <v>31</v>
      </c>
      <c r="F4975" s="70" t="s">
        <v>32</v>
      </c>
      <c r="G4975" s="78">
        <v>44307</v>
      </c>
      <c r="H4975" s="78">
        <v>45992</v>
      </c>
      <c r="I4975" s="69">
        <v>42699455.759999998</v>
      </c>
      <c r="J4975" s="70">
        <v>0</v>
      </c>
      <c r="K4975" s="71">
        <v>1.004</v>
      </c>
      <c r="L4975" s="70">
        <v>0</v>
      </c>
      <c r="M4975" s="71">
        <v>0.96799999999999997</v>
      </c>
      <c r="N4975" s="72"/>
      <c r="O4975" s="73">
        <f>MIN(1,MAX(0,(1/(1+EXP(-(Assumptions!$B$5 + Assumptions!$B$6*$N4975))))*Assumptions!$B$3))</f>
        <v>3.9165722796764356E-2</v>
      </c>
      <c r="P4975" s="73">
        <f>VLOOKUP($F4975,Assumptions!$A$23:$B$27,2,FALSE)*Assumptions!$B$4</f>
        <v>0.5</v>
      </c>
      <c r="Q4975" s="74">
        <f t="shared" si="154"/>
        <v>836177.52393443149</v>
      </c>
      <c r="R4975" s="75" t="str">
        <f>IF($O4975&lt;Assumptions!$B$17,"A",IF($O4975&lt;Assumptions!$B$18,"B",IF($O4975&lt;Assumptions!$B$19,"C",IF($O4975&lt;Assumptions!$B$20,"D","E"))))</f>
        <v>B</v>
      </c>
      <c r="S4975" s="75">
        <f t="shared" si="155"/>
        <v>0</v>
      </c>
    </row>
    <row r="4976" spans="1:19" ht="17.399999999999999" x14ac:dyDescent="0.3">
      <c r="A4976" s="39" t="s">
        <v>889</v>
      </c>
      <c r="B4976" s="39" t="s">
        <v>54</v>
      </c>
      <c r="C4976" s="39" t="s">
        <v>144</v>
      </c>
      <c r="D4976" s="39" t="s">
        <v>48</v>
      </c>
      <c r="E4976" s="70" t="s">
        <v>49</v>
      </c>
      <c r="F4976" s="70" t="s">
        <v>40</v>
      </c>
      <c r="G4976" s="78">
        <v>45762</v>
      </c>
      <c r="H4976" s="78">
        <v>45748</v>
      </c>
      <c r="I4976" s="69">
        <v>15169126.199999999</v>
      </c>
      <c r="J4976" s="70">
        <v>0</v>
      </c>
      <c r="K4976" s="71">
        <v>1.0660000000000001</v>
      </c>
      <c r="L4976" s="70">
        <v>0</v>
      </c>
      <c r="M4976" s="71">
        <v>1.1140000000000001</v>
      </c>
      <c r="N4976" s="72"/>
      <c r="O4976" s="73">
        <f>MIN(1,MAX(0,(1/(1+EXP(-(Assumptions!$B$5 + Assumptions!$B$6*$N4976))))*Assumptions!$B$3))</f>
        <v>3.9165722796764356E-2</v>
      </c>
      <c r="P4976" s="73">
        <f>VLOOKUP($F4976,Assumptions!$A$23:$B$27,2,FALSE)*Assumptions!$B$4</f>
        <v>0.7</v>
      </c>
      <c r="Q4976" s="74">
        <f t="shared" si="154"/>
        <v>415876.85427283478</v>
      </c>
      <c r="R4976" s="75" t="str">
        <f>IF($O4976&lt;Assumptions!$B$17,"A",IF($O4976&lt;Assumptions!$B$18,"B",IF($O4976&lt;Assumptions!$B$19,"C",IF($O4976&lt;Assumptions!$B$20,"D","E"))))</f>
        <v>B</v>
      </c>
      <c r="S4976" s="75">
        <f t="shared" si="155"/>
        <v>0</v>
      </c>
    </row>
    <row r="4977" spans="1:19" ht="17.399999999999999" x14ac:dyDescent="0.3">
      <c r="A4977" s="39" t="s">
        <v>889</v>
      </c>
      <c r="B4977" s="39" t="s">
        <v>54</v>
      </c>
      <c r="C4977" s="39" t="s">
        <v>144</v>
      </c>
      <c r="D4977" s="39" t="s">
        <v>48</v>
      </c>
      <c r="E4977" s="70" t="s">
        <v>49</v>
      </c>
      <c r="F4977" s="70" t="s">
        <v>40</v>
      </c>
      <c r="G4977" s="78">
        <v>45762</v>
      </c>
      <c r="H4977" s="78">
        <v>45778</v>
      </c>
      <c r="I4977" s="69">
        <v>14780880.1</v>
      </c>
      <c r="J4977" s="70">
        <v>15</v>
      </c>
      <c r="K4977" s="71">
        <v>1.026</v>
      </c>
      <c r="L4977" s="70">
        <v>0</v>
      </c>
      <c r="M4977" s="71">
        <v>1.1140000000000001</v>
      </c>
      <c r="N4977" s="72"/>
      <c r="O4977" s="73">
        <f>MIN(1,MAX(0,(1/(1+EXP(-(Assumptions!$B$5 + Assumptions!$B$6*$N4977))))*Assumptions!$B$3))</f>
        <v>3.9165722796764356E-2</v>
      </c>
      <c r="P4977" s="73">
        <f>VLOOKUP($F4977,Assumptions!$A$23:$B$27,2,FALSE)*Assumptions!$B$4</f>
        <v>0.7</v>
      </c>
      <c r="Q4977" s="74">
        <f t="shared" si="154"/>
        <v>405232.69688216737</v>
      </c>
      <c r="R4977" s="75" t="str">
        <f>IF($O4977&lt;Assumptions!$B$17,"A",IF($O4977&lt;Assumptions!$B$18,"B",IF($O4977&lt;Assumptions!$B$19,"C",IF($O4977&lt;Assumptions!$B$20,"D","E"))))</f>
        <v>B</v>
      </c>
      <c r="S4977" s="75">
        <f t="shared" si="155"/>
        <v>0</v>
      </c>
    </row>
    <row r="4978" spans="1:19" ht="17.399999999999999" x14ac:dyDescent="0.3">
      <c r="A4978" s="39" t="s">
        <v>889</v>
      </c>
      <c r="B4978" s="39" t="s">
        <v>54</v>
      </c>
      <c r="C4978" s="39" t="s">
        <v>144</v>
      </c>
      <c r="D4978" s="39" t="s">
        <v>48</v>
      </c>
      <c r="E4978" s="70" t="s">
        <v>49</v>
      </c>
      <c r="F4978" s="70" t="s">
        <v>40</v>
      </c>
      <c r="G4978" s="78">
        <v>45762</v>
      </c>
      <c r="H4978" s="78">
        <v>45809</v>
      </c>
      <c r="I4978" s="69">
        <v>14398047.449999999</v>
      </c>
      <c r="J4978" s="70">
        <v>0</v>
      </c>
      <c r="K4978" s="71">
        <v>0.97199999999999998</v>
      </c>
      <c r="L4978" s="70">
        <v>0</v>
      </c>
      <c r="M4978" s="71">
        <v>1.1140000000000001</v>
      </c>
      <c r="N4978" s="72"/>
      <c r="O4978" s="73">
        <f>MIN(1,MAX(0,(1/(1+EXP(-(Assumptions!$B$5 + Assumptions!$B$6*$N4978))))*Assumptions!$B$3))</f>
        <v>3.9165722796764356E-2</v>
      </c>
      <c r="P4978" s="73">
        <f>VLOOKUP($F4978,Assumptions!$A$23:$B$27,2,FALSE)*Assumptions!$B$4</f>
        <v>0.7</v>
      </c>
      <c r="Q4978" s="74">
        <f t="shared" si="154"/>
        <v>394736.95466895186</v>
      </c>
      <c r="R4978" s="75" t="str">
        <f>IF($O4978&lt;Assumptions!$B$17,"A",IF($O4978&lt;Assumptions!$B$18,"B",IF($O4978&lt;Assumptions!$B$19,"C",IF($O4978&lt;Assumptions!$B$20,"D","E"))))</f>
        <v>B</v>
      </c>
      <c r="S4978" s="75">
        <f t="shared" si="155"/>
        <v>0</v>
      </c>
    </row>
    <row r="4979" spans="1:19" ht="17.399999999999999" x14ac:dyDescent="0.3">
      <c r="A4979" s="39" t="s">
        <v>889</v>
      </c>
      <c r="B4979" s="39" t="s">
        <v>54</v>
      </c>
      <c r="C4979" s="39" t="s">
        <v>144</v>
      </c>
      <c r="D4979" s="39" t="s">
        <v>48</v>
      </c>
      <c r="E4979" s="70" t="s">
        <v>49</v>
      </c>
      <c r="F4979" s="70" t="s">
        <v>40</v>
      </c>
      <c r="G4979" s="78">
        <v>45762</v>
      </c>
      <c r="H4979" s="78">
        <v>45839</v>
      </c>
      <c r="I4979" s="69">
        <v>14028277.18</v>
      </c>
      <c r="J4979" s="70">
        <v>15</v>
      </c>
      <c r="K4979" s="71">
        <v>0.98699999999999999</v>
      </c>
      <c r="L4979" s="70">
        <v>0</v>
      </c>
      <c r="M4979" s="71">
        <v>1.1140000000000001</v>
      </c>
      <c r="N4979" s="72"/>
      <c r="O4979" s="73">
        <f>MIN(1,MAX(0,(1/(1+EXP(-(Assumptions!$B$5 + Assumptions!$B$6*$N4979))))*Assumptions!$B$3))</f>
        <v>3.9165722796764356E-2</v>
      </c>
      <c r="P4979" s="73">
        <f>VLOOKUP($F4979,Assumptions!$A$23:$B$27,2,FALSE)*Assumptions!$B$4</f>
        <v>0.7</v>
      </c>
      <c r="Q4979" s="74">
        <f t="shared" si="154"/>
        <v>384599.33074363857</v>
      </c>
      <c r="R4979" s="75" t="str">
        <f>IF($O4979&lt;Assumptions!$B$17,"A",IF($O4979&lt;Assumptions!$B$18,"B",IF($O4979&lt;Assumptions!$B$19,"C",IF($O4979&lt;Assumptions!$B$20,"D","E"))))</f>
        <v>B</v>
      </c>
      <c r="S4979" s="75">
        <f t="shared" si="155"/>
        <v>0</v>
      </c>
    </row>
    <row r="4980" spans="1:19" ht="17.399999999999999" x14ac:dyDescent="0.3">
      <c r="A4980" s="39" t="s">
        <v>889</v>
      </c>
      <c r="B4980" s="39" t="s">
        <v>54</v>
      </c>
      <c r="C4980" s="39" t="s">
        <v>144</v>
      </c>
      <c r="D4980" s="39" t="s">
        <v>48</v>
      </c>
      <c r="E4980" s="70" t="s">
        <v>49</v>
      </c>
      <c r="F4980" s="70" t="s">
        <v>40</v>
      </c>
      <c r="G4980" s="78">
        <v>45762</v>
      </c>
      <c r="H4980" s="78">
        <v>45870</v>
      </c>
      <c r="I4980" s="69">
        <v>13690002.08</v>
      </c>
      <c r="J4980" s="70">
        <v>0</v>
      </c>
      <c r="K4980" s="71">
        <v>1.149</v>
      </c>
      <c r="L4980" s="70">
        <v>0</v>
      </c>
      <c r="M4980" s="71">
        <v>1.1140000000000001</v>
      </c>
      <c r="N4980" s="72"/>
      <c r="O4980" s="73">
        <f>MIN(1,MAX(0,(1/(1+EXP(-(Assumptions!$B$5 + Assumptions!$B$6*$N4980))))*Assumptions!$B$3))</f>
        <v>3.9165722796764356E-2</v>
      </c>
      <c r="P4980" s="73">
        <f>VLOOKUP($F4980,Assumptions!$A$23:$B$27,2,FALSE)*Assumptions!$B$4</f>
        <v>0.7</v>
      </c>
      <c r="Q4980" s="74">
        <f t="shared" si="154"/>
        <v>375325.17858668522</v>
      </c>
      <c r="R4980" s="75" t="str">
        <f>IF($O4980&lt;Assumptions!$B$17,"A",IF($O4980&lt;Assumptions!$B$18,"B",IF($O4980&lt;Assumptions!$B$19,"C",IF($O4980&lt;Assumptions!$B$20,"D","E"))))</f>
        <v>B</v>
      </c>
      <c r="S4980" s="75">
        <f t="shared" si="155"/>
        <v>0</v>
      </c>
    </row>
    <row r="4981" spans="1:19" ht="17.399999999999999" x14ac:dyDescent="0.3">
      <c r="A4981" s="39" t="s">
        <v>889</v>
      </c>
      <c r="B4981" s="39" t="s">
        <v>54</v>
      </c>
      <c r="C4981" s="39" t="s">
        <v>144</v>
      </c>
      <c r="D4981" s="39" t="s">
        <v>48</v>
      </c>
      <c r="E4981" s="70" t="s">
        <v>49</v>
      </c>
      <c r="F4981" s="70" t="s">
        <v>40</v>
      </c>
      <c r="G4981" s="78">
        <v>45762</v>
      </c>
      <c r="H4981" s="78">
        <v>45901</v>
      </c>
      <c r="I4981" s="69">
        <v>13368262.73</v>
      </c>
      <c r="J4981" s="70">
        <v>0</v>
      </c>
      <c r="K4981" s="71">
        <v>1.089</v>
      </c>
      <c r="L4981" s="70">
        <v>0</v>
      </c>
      <c r="M4981" s="71">
        <v>1.1140000000000001</v>
      </c>
      <c r="N4981" s="72"/>
      <c r="O4981" s="73">
        <f>MIN(1,MAX(0,(1/(1+EXP(-(Assumptions!$B$5 + Assumptions!$B$6*$N4981))))*Assumptions!$B$3))</f>
        <v>3.9165722796764356E-2</v>
      </c>
      <c r="P4981" s="73">
        <f>VLOOKUP($F4981,Assumptions!$A$23:$B$27,2,FALSE)*Assumptions!$B$4</f>
        <v>0.7</v>
      </c>
      <c r="Q4981" s="74">
        <f t="shared" si="154"/>
        <v>366504.37065024744</v>
      </c>
      <c r="R4981" s="75" t="str">
        <f>IF($O4981&lt;Assumptions!$B$17,"A",IF($O4981&lt;Assumptions!$B$18,"B",IF($O4981&lt;Assumptions!$B$19,"C",IF($O4981&lt;Assumptions!$B$20,"D","E"))))</f>
        <v>B</v>
      </c>
      <c r="S4981" s="75">
        <f t="shared" si="155"/>
        <v>0</v>
      </c>
    </row>
    <row r="4982" spans="1:19" ht="17.399999999999999" x14ac:dyDescent="0.3">
      <c r="A4982" s="39" t="s">
        <v>889</v>
      </c>
      <c r="B4982" s="39" t="s">
        <v>54</v>
      </c>
      <c r="C4982" s="39" t="s">
        <v>144</v>
      </c>
      <c r="D4982" s="39" t="s">
        <v>48</v>
      </c>
      <c r="E4982" s="70" t="s">
        <v>49</v>
      </c>
      <c r="F4982" s="70" t="s">
        <v>40</v>
      </c>
      <c r="G4982" s="78">
        <v>45762</v>
      </c>
      <c r="H4982" s="78">
        <v>45931</v>
      </c>
      <c r="I4982" s="69">
        <v>13006489.42</v>
      </c>
      <c r="J4982" s="70">
        <v>0</v>
      </c>
      <c r="K4982" s="71">
        <v>1.0469999999999999</v>
      </c>
      <c r="L4982" s="70">
        <v>0</v>
      </c>
      <c r="M4982" s="71">
        <v>1.1140000000000001</v>
      </c>
      <c r="N4982" s="72"/>
      <c r="O4982" s="73">
        <f>MIN(1,MAX(0,(1/(1+EXP(-(Assumptions!$B$5 + Assumptions!$B$6*$N4982))))*Assumptions!$B$3))</f>
        <v>3.9165722796764356E-2</v>
      </c>
      <c r="P4982" s="73">
        <f>VLOOKUP($F4982,Assumptions!$A$23:$B$27,2,FALSE)*Assumptions!$B$4</f>
        <v>0.7</v>
      </c>
      <c r="Q4982" s="74">
        <f t="shared" si="154"/>
        <v>356585.99142793787</v>
      </c>
      <c r="R4982" s="75" t="str">
        <f>IF($O4982&lt;Assumptions!$B$17,"A",IF($O4982&lt;Assumptions!$B$18,"B",IF($O4982&lt;Assumptions!$B$19,"C",IF($O4982&lt;Assumptions!$B$20,"D","E"))))</f>
        <v>B</v>
      </c>
      <c r="S4982" s="75">
        <f t="shared" si="155"/>
        <v>0</v>
      </c>
    </row>
    <row r="4983" spans="1:19" ht="17.399999999999999" x14ac:dyDescent="0.3">
      <c r="A4983" s="39" t="s">
        <v>889</v>
      </c>
      <c r="B4983" s="39" t="s">
        <v>54</v>
      </c>
      <c r="C4983" s="39" t="s">
        <v>144</v>
      </c>
      <c r="D4983" s="39" t="s">
        <v>48</v>
      </c>
      <c r="E4983" s="70" t="s">
        <v>49</v>
      </c>
      <c r="F4983" s="70" t="s">
        <v>40</v>
      </c>
      <c r="G4983" s="78">
        <v>45762</v>
      </c>
      <c r="H4983" s="78">
        <v>45962</v>
      </c>
      <c r="I4983" s="69">
        <v>12658185.609999999</v>
      </c>
      <c r="J4983" s="70">
        <v>35</v>
      </c>
      <c r="K4983" s="71">
        <v>0.68600000000000005</v>
      </c>
      <c r="L4983" s="70">
        <v>0</v>
      </c>
      <c r="M4983" s="71">
        <v>1.1140000000000001</v>
      </c>
      <c r="N4983" s="72"/>
      <c r="O4983" s="73">
        <f>MIN(1,MAX(0,(1/(1+EXP(-(Assumptions!$B$5 + Assumptions!$B$6*$N4983))))*Assumptions!$B$3))</f>
        <v>3.9165722796764356E-2</v>
      </c>
      <c r="P4983" s="73">
        <f>VLOOKUP($F4983,Assumptions!$A$23:$B$27,2,FALSE)*Assumptions!$B$4</f>
        <v>0.7</v>
      </c>
      <c r="Q4983" s="74">
        <f t="shared" si="154"/>
        <v>347036.89209787606</v>
      </c>
      <c r="R4983" s="75" t="str">
        <f>IF($O4983&lt;Assumptions!$B$17,"A",IF($O4983&lt;Assumptions!$B$18,"B",IF($O4983&lt;Assumptions!$B$19,"C",IF($O4983&lt;Assumptions!$B$20,"D","E"))))</f>
        <v>B</v>
      </c>
      <c r="S4983" s="75">
        <f t="shared" si="155"/>
        <v>0</v>
      </c>
    </row>
    <row r="4984" spans="1:19" ht="17.399999999999999" x14ac:dyDescent="0.3">
      <c r="A4984" s="39" t="s">
        <v>889</v>
      </c>
      <c r="B4984" s="39" t="s">
        <v>54</v>
      </c>
      <c r="C4984" s="39" t="s">
        <v>144</v>
      </c>
      <c r="D4984" s="39" t="s">
        <v>48</v>
      </c>
      <c r="E4984" s="70" t="s">
        <v>49</v>
      </c>
      <c r="F4984" s="70" t="s">
        <v>40</v>
      </c>
      <c r="G4984" s="78">
        <v>45762</v>
      </c>
      <c r="H4984" s="78">
        <v>45992</v>
      </c>
      <c r="I4984" s="69">
        <v>12329175.5</v>
      </c>
      <c r="J4984" s="70">
        <v>0</v>
      </c>
      <c r="K4984" s="71">
        <v>0.98799999999999999</v>
      </c>
      <c r="L4984" s="70">
        <v>0</v>
      </c>
      <c r="M4984" s="71">
        <v>1.1140000000000001</v>
      </c>
      <c r="N4984" s="72"/>
      <c r="O4984" s="73">
        <f>MIN(1,MAX(0,(1/(1+EXP(-(Assumptions!$B$5 + Assumptions!$B$6*$N4984))))*Assumptions!$B$3))</f>
        <v>3.9165722796764356E-2</v>
      </c>
      <c r="P4984" s="73">
        <f>VLOOKUP($F4984,Assumptions!$A$23:$B$27,2,FALSE)*Assumptions!$B$4</f>
        <v>0.7</v>
      </c>
      <c r="Q4984" s="74">
        <f t="shared" si="154"/>
        <v>338016.74896196096</v>
      </c>
      <c r="R4984" s="75" t="str">
        <f>IF($O4984&lt;Assumptions!$B$17,"A",IF($O4984&lt;Assumptions!$B$18,"B",IF($O4984&lt;Assumptions!$B$19,"C",IF($O4984&lt;Assumptions!$B$20,"D","E"))))</f>
        <v>B</v>
      </c>
      <c r="S4984" s="75">
        <f t="shared" si="155"/>
        <v>0</v>
      </c>
    </row>
    <row r="4985" spans="1:19" ht="17.399999999999999" x14ac:dyDescent="0.3">
      <c r="A4985" s="39" t="s">
        <v>890</v>
      </c>
      <c r="B4985" s="39" t="s">
        <v>61</v>
      </c>
      <c r="C4985" s="39" t="s">
        <v>190</v>
      </c>
      <c r="D4985" s="39" t="s">
        <v>34</v>
      </c>
      <c r="E4985" s="70" t="s">
        <v>31</v>
      </c>
      <c r="F4985" s="70" t="s">
        <v>36</v>
      </c>
      <c r="G4985" s="78">
        <v>43703</v>
      </c>
      <c r="H4985" s="78">
        <v>45658</v>
      </c>
      <c r="I4985" s="69">
        <v>79258874.25</v>
      </c>
      <c r="J4985" s="70">
        <v>0</v>
      </c>
      <c r="K4985" s="71">
        <v>0.95199999999999996</v>
      </c>
      <c r="L4985" s="70">
        <v>0</v>
      </c>
      <c r="M4985" s="71">
        <v>1.0089999999999999</v>
      </c>
      <c r="N4985" s="72"/>
      <c r="O4985" s="73">
        <f>MIN(1,MAX(0,(1/(1+EXP(-(Assumptions!$B$5 + Assumptions!$B$6*$N4985))))*Assumptions!$B$3))</f>
        <v>3.9165722796764356E-2</v>
      </c>
      <c r="P4985" s="73">
        <f>VLOOKUP($F4985,Assumptions!$A$23:$B$27,2,FALSE)*Assumptions!$B$4</f>
        <v>0.55000000000000004</v>
      </c>
      <c r="Q4985" s="74">
        <f t="shared" si="154"/>
        <v>1707327.1039325076</v>
      </c>
      <c r="R4985" s="75" t="str">
        <f>IF($O4985&lt;Assumptions!$B$17,"A",IF($O4985&lt;Assumptions!$B$18,"B",IF($O4985&lt;Assumptions!$B$19,"C",IF($O4985&lt;Assumptions!$B$20,"D","E"))))</f>
        <v>B</v>
      </c>
      <c r="S4985" s="75">
        <f t="shared" si="155"/>
        <v>0</v>
      </c>
    </row>
    <row r="4986" spans="1:19" ht="17.399999999999999" x14ac:dyDescent="0.3">
      <c r="A4986" s="39" t="s">
        <v>890</v>
      </c>
      <c r="B4986" s="39" t="s">
        <v>61</v>
      </c>
      <c r="C4986" s="39" t="s">
        <v>190</v>
      </c>
      <c r="D4986" s="39" t="s">
        <v>34</v>
      </c>
      <c r="E4986" s="70" t="s">
        <v>31</v>
      </c>
      <c r="F4986" s="70" t="s">
        <v>36</v>
      </c>
      <c r="G4986" s="78">
        <v>43703</v>
      </c>
      <c r="H4986" s="78">
        <v>45689</v>
      </c>
      <c r="I4986" s="69">
        <v>77796398.180000007</v>
      </c>
      <c r="J4986" s="70">
        <v>0</v>
      </c>
      <c r="K4986" s="71">
        <v>1.121</v>
      </c>
      <c r="L4986" s="70">
        <v>0</v>
      </c>
      <c r="M4986" s="71">
        <v>1.0089999999999999</v>
      </c>
      <c r="N4986" s="72"/>
      <c r="O4986" s="73">
        <f>MIN(1,MAX(0,(1/(1+EXP(-(Assumptions!$B$5 + Assumptions!$B$6*$N4986))))*Assumptions!$B$3))</f>
        <v>3.9165722796764356E-2</v>
      </c>
      <c r="P4986" s="73">
        <f>VLOOKUP($F4986,Assumptions!$A$23:$B$27,2,FALSE)*Assumptions!$B$4</f>
        <v>0.55000000000000004</v>
      </c>
      <c r="Q4986" s="74">
        <f t="shared" si="154"/>
        <v>1675823.6911375208</v>
      </c>
      <c r="R4986" s="75" t="str">
        <f>IF($O4986&lt;Assumptions!$B$17,"A",IF($O4986&lt;Assumptions!$B$18,"B",IF($O4986&lt;Assumptions!$B$19,"C",IF($O4986&lt;Assumptions!$B$20,"D","E"))))</f>
        <v>B</v>
      </c>
      <c r="S4986" s="75">
        <f t="shared" si="155"/>
        <v>0</v>
      </c>
    </row>
    <row r="4987" spans="1:19" ht="17.399999999999999" x14ac:dyDescent="0.3">
      <c r="A4987" s="39" t="s">
        <v>890</v>
      </c>
      <c r="B4987" s="39" t="s">
        <v>61</v>
      </c>
      <c r="C4987" s="39" t="s">
        <v>190</v>
      </c>
      <c r="D4987" s="39" t="s">
        <v>34</v>
      </c>
      <c r="E4987" s="70" t="s">
        <v>31</v>
      </c>
      <c r="F4987" s="70" t="s">
        <v>36</v>
      </c>
      <c r="G4987" s="78">
        <v>43703</v>
      </c>
      <c r="H4987" s="78">
        <v>45717</v>
      </c>
      <c r="I4987" s="69">
        <v>76535850.230000004</v>
      </c>
      <c r="J4987" s="70">
        <v>0</v>
      </c>
      <c r="K4987" s="71">
        <v>1.103</v>
      </c>
      <c r="L4987" s="70">
        <v>0</v>
      </c>
      <c r="M4987" s="71">
        <v>1.0089999999999999</v>
      </c>
      <c r="N4987" s="72"/>
      <c r="O4987" s="73">
        <f>MIN(1,MAX(0,(1/(1+EXP(-(Assumptions!$B$5 + Assumptions!$B$6*$N4987))))*Assumptions!$B$3))</f>
        <v>3.9165722796764356E-2</v>
      </c>
      <c r="P4987" s="73">
        <f>VLOOKUP($F4987,Assumptions!$A$23:$B$27,2,FALSE)*Assumptions!$B$4</f>
        <v>0.55000000000000004</v>
      </c>
      <c r="Q4987" s="74">
        <f t="shared" si="154"/>
        <v>1648670.0417675695</v>
      </c>
      <c r="R4987" s="75" t="str">
        <f>IF($O4987&lt;Assumptions!$B$17,"A",IF($O4987&lt;Assumptions!$B$18,"B",IF($O4987&lt;Assumptions!$B$19,"C",IF($O4987&lt;Assumptions!$B$20,"D","E"))))</f>
        <v>B</v>
      </c>
      <c r="S4987" s="75">
        <f t="shared" si="155"/>
        <v>0</v>
      </c>
    </row>
    <row r="4988" spans="1:19" ht="17.399999999999999" x14ac:dyDescent="0.3">
      <c r="A4988" s="39" t="s">
        <v>890</v>
      </c>
      <c r="B4988" s="39" t="s">
        <v>61</v>
      </c>
      <c r="C4988" s="39" t="s">
        <v>190</v>
      </c>
      <c r="D4988" s="39" t="s">
        <v>34</v>
      </c>
      <c r="E4988" s="70" t="s">
        <v>31</v>
      </c>
      <c r="F4988" s="70" t="s">
        <v>36</v>
      </c>
      <c r="G4988" s="78">
        <v>43703</v>
      </c>
      <c r="H4988" s="78">
        <v>45748</v>
      </c>
      <c r="I4988" s="69">
        <v>75007920.609999999</v>
      </c>
      <c r="J4988" s="70">
        <v>15</v>
      </c>
      <c r="K4988" s="71">
        <v>0.95299999999999996</v>
      </c>
      <c r="L4988" s="70">
        <v>0</v>
      </c>
      <c r="M4988" s="71">
        <v>1.0089999999999999</v>
      </c>
      <c r="N4988" s="72"/>
      <c r="O4988" s="73">
        <f>MIN(1,MAX(0,(1/(1+EXP(-(Assumptions!$B$5 + Assumptions!$B$6*$N4988))))*Assumptions!$B$3))</f>
        <v>3.9165722796764356E-2</v>
      </c>
      <c r="P4988" s="73">
        <f>VLOOKUP($F4988,Assumptions!$A$23:$B$27,2,FALSE)*Assumptions!$B$4</f>
        <v>0.55000000000000004</v>
      </c>
      <c r="Q4988" s="74">
        <f t="shared" si="154"/>
        <v>1615756.6843951326</v>
      </c>
      <c r="R4988" s="75" t="str">
        <f>IF($O4988&lt;Assumptions!$B$17,"A",IF($O4988&lt;Assumptions!$B$18,"B",IF($O4988&lt;Assumptions!$B$19,"C",IF($O4988&lt;Assumptions!$B$20,"D","E"))))</f>
        <v>B</v>
      </c>
      <c r="S4988" s="75">
        <f t="shared" si="155"/>
        <v>0</v>
      </c>
    </row>
    <row r="4989" spans="1:19" ht="17.399999999999999" x14ac:dyDescent="0.3">
      <c r="A4989" s="39" t="s">
        <v>890</v>
      </c>
      <c r="B4989" s="39" t="s">
        <v>61</v>
      </c>
      <c r="C4989" s="39" t="s">
        <v>190</v>
      </c>
      <c r="D4989" s="39" t="s">
        <v>34</v>
      </c>
      <c r="E4989" s="70" t="s">
        <v>31</v>
      </c>
      <c r="F4989" s="70" t="s">
        <v>36</v>
      </c>
      <c r="G4989" s="78">
        <v>43703</v>
      </c>
      <c r="H4989" s="78">
        <v>45778</v>
      </c>
      <c r="I4989" s="69">
        <v>73695601.430000007</v>
      </c>
      <c r="J4989" s="70">
        <v>0</v>
      </c>
      <c r="K4989" s="71">
        <v>1.0620000000000001</v>
      </c>
      <c r="L4989" s="70">
        <v>0</v>
      </c>
      <c r="M4989" s="71">
        <v>1.0089999999999999</v>
      </c>
      <c r="N4989" s="72"/>
      <c r="O4989" s="73">
        <f>MIN(1,MAX(0,(1/(1+EXP(-(Assumptions!$B$5 + Assumptions!$B$6*$N4989))))*Assumptions!$B$3))</f>
        <v>3.9165722796764356E-2</v>
      </c>
      <c r="P4989" s="73">
        <f>VLOOKUP($F4989,Assumptions!$A$23:$B$27,2,FALSE)*Assumptions!$B$4</f>
        <v>0.55000000000000004</v>
      </c>
      <c r="Q4989" s="74">
        <f t="shared" si="154"/>
        <v>1587487.8233215162</v>
      </c>
      <c r="R4989" s="75" t="str">
        <f>IF($O4989&lt;Assumptions!$B$17,"A",IF($O4989&lt;Assumptions!$B$18,"B",IF($O4989&lt;Assumptions!$B$19,"C",IF($O4989&lt;Assumptions!$B$20,"D","E"))))</f>
        <v>B</v>
      </c>
      <c r="S4989" s="75">
        <f t="shared" si="155"/>
        <v>0</v>
      </c>
    </row>
    <row r="4990" spans="1:19" ht="17.399999999999999" x14ac:dyDescent="0.3">
      <c r="A4990" s="39" t="s">
        <v>890</v>
      </c>
      <c r="B4990" s="39" t="s">
        <v>61</v>
      </c>
      <c r="C4990" s="39" t="s">
        <v>190</v>
      </c>
      <c r="D4990" s="39" t="s">
        <v>34</v>
      </c>
      <c r="E4990" s="70" t="s">
        <v>31</v>
      </c>
      <c r="F4990" s="70" t="s">
        <v>36</v>
      </c>
      <c r="G4990" s="78">
        <v>43703</v>
      </c>
      <c r="H4990" s="78">
        <v>45809</v>
      </c>
      <c r="I4990" s="69">
        <v>72228805.760000005</v>
      </c>
      <c r="J4990" s="70">
        <v>0</v>
      </c>
      <c r="K4990" s="71">
        <v>0.98599999999999999</v>
      </c>
      <c r="L4990" s="70">
        <v>0</v>
      </c>
      <c r="M4990" s="71">
        <v>1.0089999999999999</v>
      </c>
      <c r="N4990" s="72"/>
      <c r="O4990" s="73">
        <f>MIN(1,MAX(0,(1/(1+EXP(-(Assumptions!$B$5 + Assumptions!$B$6*$N4990))))*Assumptions!$B$3))</f>
        <v>3.9165722796764356E-2</v>
      </c>
      <c r="P4990" s="73">
        <f>VLOOKUP($F4990,Assumptions!$A$23:$B$27,2,FALSE)*Assumptions!$B$4</f>
        <v>0.55000000000000004</v>
      </c>
      <c r="Q4990" s="74">
        <f t="shared" si="154"/>
        <v>1555891.3613856235</v>
      </c>
      <c r="R4990" s="75" t="str">
        <f>IF($O4990&lt;Assumptions!$B$17,"A",IF($O4990&lt;Assumptions!$B$18,"B",IF($O4990&lt;Assumptions!$B$19,"C",IF($O4990&lt;Assumptions!$B$20,"D","E"))))</f>
        <v>B</v>
      </c>
      <c r="S4990" s="75">
        <f t="shared" si="155"/>
        <v>0</v>
      </c>
    </row>
    <row r="4991" spans="1:19" ht="17.399999999999999" x14ac:dyDescent="0.3">
      <c r="A4991" s="39" t="s">
        <v>890</v>
      </c>
      <c r="B4991" s="39" t="s">
        <v>61</v>
      </c>
      <c r="C4991" s="39" t="s">
        <v>190</v>
      </c>
      <c r="D4991" s="39" t="s">
        <v>34</v>
      </c>
      <c r="E4991" s="70" t="s">
        <v>31</v>
      </c>
      <c r="F4991" s="70" t="s">
        <v>36</v>
      </c>
      <c r="G4991" s="78">
        <v>43703</v>
      </c>
      <c r="H4991" s="78">
        <v>45839</v>
      </c>
      <c r="I4991" s="69">
        <v>71044028.810000002</v>
      </c>
      <c r="J4991" s="70">
        <v>0</v>
      </c>
      <c r="K4991" s="71">
        <v>1.004</v>
      </c>
      <c r="L4991" s="70">
        <v>0</v>
      </c>
      <c r="M4991" s="71">
        <v>1.0089999999999999</v>
      </c>
      <c r="N4991" s="72"/>
      <c r="O4991" s="73">
        <f>MIN(1,MAX(0,(1/(1+EXP(-(Assumptions!$B$5 + Assumptions!$B$6*$N4991))))*Assumptions!$B$3))</f>
        <v>3.9165722796764356E-2</v>
      </c>
      <c r="P4991" s="73">
        <f>VLOOKUP($F4991,Assumptions!$A$23:$B$27,2,FALSE)*Assumptions!$B$4</f>
        <v>0.55000000000000004</v>
      </c>
      <c r="Q4991" s="74">
        <f t="shared" si="154"/>
        <v>1530369.9063057904</v>
      </c>
      <c r="R4991" s="75" t="str">
        <f>IF($O4991&lt;Assumptions!$B$17,"A",IF($O4991&lt;Assumptions!$B$18,"B",IF($O4991&lt;Assumptions!$B$19,"C",IF($O4991&lt;Assumptions!$B$20,"D","E"))))</f>
        <v>B</v>
      </c>
      <c r="S4991" s="75">
        <f t="shared" si="155"/>
        <v>0</v>
      </c>
    </row>
    <row r="4992" spans="1:19" ht="17.399999999999999" x14ac:dyDescent="0.3">
      <c r="A4992" s="39" t="s">
        <v>890</v>
      </c>
      <c r="B4992" s="39" t="s">
        <v>61</v>
      </c>
      <c r="C4992" s="39" t="s">
        <v>190</v>
      </c>
      <c r="D4992" s="39" t="s">
        <v>34</v>
      </c>
      <c r="E4992" s="70" t="s">
        <v>31</v>
      </c>
      <c r="F4992" s="70" t="s">
        <v>36</v>
      </c>
      <c r="G4992" s="78">
        <v>43703</v>
      </c>
      <c r="H4992" s="78">
        <v>45870</v>
      </c>
      <c r="I4992" s="69">
        <v>69583425.219999999</v>
      </c>
      <c r="J4992" s="70">
        <v>0</v>
      </c>
      <c r="K4992" s="71">
        <v>1.119</v>
      </c>
      <c r="L4992" s="70">
        <v>0</v>
      </c>
      <c r="M4992" s="71">
        <v>1.0089999999999999</v>
      </c>
      <c r="N4992" s="72"/>
      <c r="O4992" s="73">
        <f>MIN(1,MAX(0,(1/(1+EXP(-(Assumptions!$B$5 + Assumptions!$B$6*$N4992))))*Assumptions!$B$3))</f>
        <v>3.9165722796764356E-2</v>
      </c>
      <c r="P4992" s="73">
        <f>VLOOKUP($F4992,Assumptions!$A$23:$B$27,2,FALSE)*Assumptions!$B$4</f>
        <v>0.55000000000000004</v>
      </c>
      <c r="Q4992" s="74">
        <f t="shared" si="154"/>
        <v>1498906.8288787461</v>
      </c>
      <c r="R4992" s="75" t="str">
        <f>IF($O4992&lt;Assumptions!$B$17,"A",IF($O4992&lt;Assumptions!$B$18,"B",IF($O4992&lt;Assumptions!$B$19,"C",IF($O4992&lt;Assumptions!$B$20,"D","E"))))</f>
        <v>B</v>
      </c>
      <c r="S4992" s="75">
        <f t="shared" si="155"/>
        <v>0</v>
      </c>
    </row>
    <row r="4993" spans="1:19" ht="17.399999999999999" x14ac:dyDescent="0.3">
      <c r="A4993" s="39" t="s">
        <v>890</v>
      </c>
      <c r="B4993" s="39" t="s">
        <v>61</v>
      </c>
      <c r="C4993" s="39" t="s">
        <v>190</v>
      </c>
      <c r="D4993" s="39" t="s">
        <v>34</v>
      </c>
      <c r="E4993" s="70" t="s">
        <v>31</v>
      </c>
      <c r="F4993" s="70" t="s">
        <v>36</v>
      </c>
      <c r="G4993" s="78">
        <v>43703</v>
      </c>
      <c r="H4993" s="78">
        <v>45901</v>
      </c>
      <c r="I4993" s="69">
        <v>68295000.290000007</v>
      </c>
      <c r="J4993" s="70">
        <v>0</v>
      </c>
      <c r="K4993" s="71">
        <v>1.006</v>
      </c>
      <c r="L4993" s="70">
        <v>0</v>
      </c>
      <c r="M4993" s="71">
        <v>1.0089999999999999</v>
      </c>
      <c r="N4993" s="72"/>
      <c r="O4993" s="73">
        <f>MIN(1,MAX(0,(1/(1+EXP(-(Assumptions!$B$5 + Assumptions!$B$6*$N4993))))*Assumptions!$B$3))</f>
        <v>3.9165722796764356E-2</v>
      </c>
      <c r="P4993" s="73">
        <f>VLOOKUP($F4993,Assumptions!$A$23:$B$27,2,FALSE)*Assumptions!$B$4</f>
        <v>0.55000000000000004</v>
      </c>
      <c r="Q4993" s="74">
        <f t="shared" ref="Q4993:Q5056" si="156">$I4993*$O4993*$P4993</f>
        <v>1471152.6773696949</v>
      </c>
      <c r="R4993" s="75" t="str">
        <f>IF($O4993&lt;Assumptions!$B$17,"A",IF($O4993&lt;Assumptions!$B$18,"B",IF($O4993&lt;Assumptions!$B$19,"C",IF($O4993&lt;Assumptions!$B$20,"D","E"))))</f>
        <v>B</v>
      </c>
      <c r="S4993" s="75">
        <f t="shared" ref="S4993:S5056" si="157">--($J4993&gt;=180)</f>
        <v>0</v>
      </c>
    </row>
    <row r="4994" spans="1:19" ht="17.399999999999999" x14ac:dyDescent="0.3">
      <c r="A4994" s="39" t="s">
        <v>890</v>
      </c>
      <c r="B4994" s="39" t="s">
        <v>61</v>
      </c>
      <c r="C4994" s="39" t="s">
        <v>190</v>
      </c>
      <c r="D4994" s="39" t="s">
        <v>34</v>
      </c>
      <c r="E4994" s="70" t="s">
        <v>31</v>
      </c>
      <c r="F4994" s="70" t="s">
        <v>36</v>
      </c>
      <c r="G4994" s="78">
        <v>43703</v>
      </c>
      <c r="H4994" s="78">
        <v>45931</v>
      </c>
      <c r="I4994" s="69">
        <v>66896224.75</v>
      </c>
      <c r="J4994" s="70">
        <v>15</v>
      </c>
      <c r="K4994" s="71">
        <v>1.0289999999999999</v>
      </c>
      <c r="L4994" s="70">
        <v>0</v>
      </c>
      <c r="M4994" s="71">
        <v>1.0089999999999999</v>
      </c>
      <c r="N4994" s="72"/>
      <c r="O4994" s="73">
        <f>MIN(1,MAX(0,(1/(1+EXP(-(Assumptions!$B$5 + Assumptions!$B$6*$N4994))))*Assumptions!$B$3))</f>
        <v>3.9165722796764356E-2</v>
      </c>
      <c r="P4994" s="73">
        <f>VLOOKUP($F4994,Assumptions!$A$23:$B$27,2,FALSE)*Assumptions!$B$4</f>
        <v>0.55000000000000004</v>
      </c>
      <c r="Q4994" s="74">
        <f t="shared" si="156"/>
        <v>1441021.447089701</v>
      </c>
      <c r="R4994" s="75" t="str">
        <f>IF($O4994&lt;Assumptions!$B$17,"A",IF($O4994&lt;Assumptions!$B$18,"B",IF($O4994&lt;Assumptions!$B$19,"C",IF($O4994&lt;Assumptions!$B$20,"D","E"))))</f>
        <v>B</v>
      </c>
      <c r="S4994" s="75">
        <f t="shared" si="157"/>
        <v>0</v>
      </c>
    </row>
    <row r="4995" spans="1:19" ht="17.399999999999999" x14ac:dyDescent="0.3">
      <c r="A4995" s="39" t="s">
        <v>890</v>
      </c>
      <c r="B4995" s="39" t="s">
        <v>61</v>
      </c>
      <c r="C4995" s="39" t="s">
        <v>190</v>
      </c>
      <c r="D4995" s="39" t="s">
        <v>34</v>
      </c>
      <c r="E4995" s="70" t="s">
        <v>31</v>
      </c>
      <c r="F4995" s="70" t="s">
        <v>36</v>
      </c>
      <c r="G4995" s="78">
        <v>43703</v>
      </c>
      <c r="H4995" s="78">
        <v>45962</v>
      </c>
      <c r="I4995" s="69">
        <v>65635831.280000001</v>
      </c>
      <c r="J4995" s="70">
        <v>0</v>
      </c>
      <c r="K4995" s="71">
        <v>1.125</v>
      </c>
      <c r="L4995" s="70">
        <v>0</v>
      </c>
      <c r="M4995" s="71">
        <v>1.0089999999999999</v>
      </c>
      <c r="N4995" s="72"/>
      <c r="O4995" s="73">
        <f>MIN(1,MAX(0,(1/(1+EXP(-(Assumptions!$B$5 + Assumptions!$B$6*$N4995))))*Assumptions!$B$3))</f>
        <v>3.9165722796764356E-2</v>
      </c>
      <c r="P4995" s="73">
        <f>VLOOKUP($F4995,Assumptions!$A$23:$B$27,2,FALSE)*Assumptions!$B$4</f>
        <v>0.55000000000000004</v>
      </c>
      <c r="Q4995" s="74">
        <f t="shared" si="156"/>
        <v>1413871.1253962214</v>
      </c>
      <c r="R4995" s="75" t="str">
        <f>IF($O4995&lt;Assumptions!$B$17,"A",IF($O4995&lt;Assumptions!$B$18,"B",IF($O4995&lt;Assumptions!$B$19,"C",IF($O4995&lt;Assumptions!$B$20,"D","E"))))</f>
        <v>B</v>
      </c>
      <c r="S4995" s="75">
        <f t="shared" si="157"/>
        <v>0</v>
      </c>
    </row>
    <row r="4996" spans="1:19" ht="17.399999999999999" x14ac:dyDescent="0.3">
      <c r="A4996" s="39" t="s">
        <v>890</v>
      </c>
      <c r="B4996" s="39" t="s">
        <v>61</v>
      </c>
      <c r="C4996" s="39" t="s">
        <v>190</v>
      </c>
      <c r="D4996" s="39" t="s">
        <v>34</v>
      </c>
      <c r="E4996" s="70" t="s">
        <v>31</v>
      </c>
      <c r="F4996" s="70" t="s">
        <v>36</v>
      </c>
      <c r="G4996" s="78">
        <v>43703</v>
      </c>
      <c r="H4996" s="78">
        <v>45992</v>
      </c>
      <c r="I4996" s="69">
        <v>64524761.43</v>
      </c>
      <c r="J4996" s="70">
        <v>0</v>
      </c>
      <c r="K4996" s="71">
        <v>1.0780000000000001</v>
      </c>
      <c r="L4996" s="70">
        <v>0</v>
      </c>
      <c r="M4996" s="71">
        <v>1.0089999999999999</v>
      </c>
      <c r="N4996" s="72"/>
      <c r="O4996" s="73">
        <f>MIN(1,MAX(0,(1/(1+EXP(-(Assumptions!$B$5 + Assumptions!$B$6*$N4996))))*Assumptions!$B$3))</f>
        <v>3.9165722796764356E-2</v>
      </c>
      <c r="P4996" s="73">
        <f>VLOOKUP($F4996,Assumptions!$A$23:$B$27,2,FALSE)*Assumptions!$B$4</f>
        <v>0.55000000000000004</v>
      </c>
      <c r="Q4996" s="74">
        <f t="shared" si="156"/>
        <v>1389937.405832103</v>
      </c>
      <c r="R4996" s="75" t="str">
        <f>IF($O4996&lt;Assumptions!$B$17,"A",IF($O4996&lt;Assumptions!$B$18,"B",IF($O4996&lt;Assumptions!$B$19,"C",IF($O4996&lt;Assumptions!$B$20,"D","E"))))</f>
        <v>B</v>
      </c>
      <c r="S4996" s="75">
        <f t="shared" si="157"/>
        <v>0</v>
      </c>
    </row>
    <row r="4997" spans="1:19" ht="17.399999999999999" x14ac:dyDescent="0.3">
      <c r="A4997" s="39" t="s">
        <v>891</v>
      </c>
      <c r="B4997" s="39" t="s">
        <v>78</v>
      </c>
      <c r="C4997" s="39" t="s">
        <v>135</v>
      </c>
      <c r="D4997" s="39" t="s">
        <v>22</v>
      </c>
      <c r="E4997" s="70" t="s">
        <v>35</v>
      </c>
      <c r="F4997" s="70" t="s">
        <v>28</v>
      </c>
      <c r="G4997" s="78">
        <v>44343</v>
      </c>
      <c r="H4997" s="78">
        <v>45658</v>
      </c>
      <c r="I4997" s="69">
        <v>2477537.71</v>
      </c>
      <c r="J4997" s="70">
        <v>0</v>
      </c>
      <c r="K4997" s="71">
        <v>0.98899999999999999</v>
      </c>
      <c r="L4997" s="70">
        <v>0</v>
      </c>
      <c r="M4997" s="71">
        <v>1.079</v>
      </c>
      <c r="N4997" s="72"/>
      <c r="O4997" s="73">
        <f>MIN(1,MAX(0,(1/(1+EXP(-(Assumptions!$B$5 + Assumptions!$B$6*$N4997))))*Assumptions!$B$3))</f>
        <v>3.9165722796764356E-2</v>
      </c>
      <c r="P4997" s="73">
        <f>VLOOKUP($F4997,Assumptions!$A$23:$B$27,2,FALSE)*Assumptions!$B$4</f>
        <v>0.35</v>
      </c>
      <c r="Q4997" s="74">
        <f t="shared" si="156"/>
        <v>33962.094308936626</v>
      </c>
      <c r="R4997" s="75" t="str">
        <f>IF($O4997&lt;Assumptions!$B$17,"A",IF($O4997&lt;Assumptions!$B$18,"B",IF($O4997&lt;Assumptions!$B$19,"C",IF($O4997&lt;Assumptions!$B$20,"D","E"))))</f>
        <v>B</v>
      </c>
      <c r="S4997" s="75">
        <f t="shared" si="157"/>
        <v>0</v>
      </c>
    </row>
    <row r="4998" spans="1:19" ht="17.399999999999999" x14ac:dyDescent="0.3">
      <c r="A4998" s="39" t="s">
        <v>891</v>
      </c>
      <c r="B4998" s="39" t="s">
        <v>78</v>
      </c>
      <c r="C4998" s="39" t="s">
        <v>135</v>
      </c>
      <c r="D4998" s="39" t="s">
        <v>22</v>
      </c>
      <c r="E4998" s="70" t="s">
        <v>35</v>
      </c>
      <c r="F4998" s="70" t="s">
        <v>28</v>
      </c>
      <c r="G4998" s="78">
        <v>44343</v>
      </c>
      <c r="H4998" s="78">
        <v>45689</v>
      </c>
      <c r="I4998" s="69">
        <v>2403842.5</v>
      </c>
      <c r="J4998" s="70">
        <v>0</v>
      </c>
      <c r="K4998" s="71">
        <v>0.95499999999999996</v>
      </c>
      <c r="L4998" s="70">
        <v>0</v>
      </c>
      <c r="M4998" s="71">
        <v>1.079</v>
      </c>
      <c r="N4998" s="72"/>
      <c r="O4998" s="73">
        <f>MIN(1,MAX(0,(1/(1+EXP(-(Assumptions!$B$5 + Assumptions!$B$6*$N4998))))*Assumptions!$B$3))</f>
        <v>3.9165722796764356E-2</v>
      </c>
      <c r="P4998" s="73">
        <f>VLOOKUP($F4998,Assumptions!$A$23:$B$27,2,FALSE)*Assumptions!$B$4</f>
        <v>0.35</v>
      </c>
      <c r="Q4998" s="74">
        <f t="shared" si="156"/>
        <v>32951.880150728357</v>
      </c>
      <c r="R4998" s="75" t="str">
        <f>IF($O4998&lt;Assumptions!$B$17,"A",IF($O4998&lt;Assumptions!$B$18,"B",IF($O4998&lt;Assumptions!$B$19,"C",IF($O4998&lt;Assumptions!$B$20,"D","E"))))</f>
        <v>B</v>
      </c>
      <c r="S4998" s="75">
        <f t="shared" si="157"/>
        <v>0</v>
      </c>
    </row>
    <row r="4999" spans="1:19" ht="17.399999999999999" x14ac:dyDescent="0.3">
      <c r="A4999" s="39" t="s">
        <v>891</v>
      </c>
      <c r="B4999" s="39" t="s">
        <v>78</v>
      </c>
      <c r="C4999" s="39" t="s">
        <v>135</v>
      </c>
      <c r="D4999" s="39" t="s">
        <v>22</v>
      </c>
      <c r="E4999" s="70" t="s">
        <v>35</v>
      </c>
      <c r="F4999" s="70" t="s">
        <v>28</v>
      </c>
      <c r="G4999" s="78">
        <v>44343</v>
      </c>
      <c r="H4999" s="78">
        <v>45717</v>
      </c>
      <c r="I4999" s="69">
        <v>2329253.54</v>
      </c>
      <c r="J4999" s="70">
        <v>0</v>
      </c>
      <c r="K4999" s="71">
        <v>1.0680000000000001</v>
      </c>
      <c r="L4999" s="70">
        <v>0</v>
      </c>
      <c r="M4999" s="71">
        <v>1.079</v>
      </c>
      <c r="N4999" s="72"/>
      <c r="O4999" s="73">
        <f>MIN(1,MAX(0,(1/(1+EXP(-(Assumptions!$B$5 + Assumptions!$B$6*$N4999))))*Assumptions!$B$3))</f>
        <v>3.9165722796764356E-2</v>
      </c>
      <c r="P4999" s="73">
        <f>VLOOKUP($F4999,Assumptions!$A$23:$B$27,2,FALSE)*Assumptions!$B$4</f>
        <v>0.35</v>
      </c>
      <c r="Q4999" s="74">
        <f t="shared" si="156"/>
        <v>31929.414464857728</v>
      </c>
      <c r="R4999" s="75" t="str">
        <f>IF($O4999&lt;Assumptions!$B$17,"A",IF($O4999&lt;Assumptions!$B$18,"B",IF($O4999&lt;Assumptions!$B$19,"C",IF($O4999&lt;Assumptions!$B$20,"D","E"))))</f>
        <v>B</v>
      </c>
      <c r="S4999" s="75">
        <f t="shared" si="157"/>
        <v>0</v>
      </c>
    </row>
    <row r="5000" spans="1:19" ht="17.399999999999999" x14ac:dyDescent="0.3">
      <c r="A5000" s="39" t="s">
        <v>891</v>
      </c>
      <c r="B5000" s="39" t="s">
        <v>78</v>
      </c>
      <c r="C5000" s="39" t="s">
        <v>135</v>
      </c>
      <c r="D5000" s="39" t="s">
        <v>22</v>
      </c>
      <c r="E5000" s="70" t="s">
        <v>35</v>
      </c>
      <c r="F5000" s="70" t="s">
        <v>28</v>
      </c>
      <c r="G5000" s="78">
        <v>44343</v>
      </c>
      <c r="H5000" s="78">
        <v>45748</v>
      </c>
      <c r="I5000" s="69">
        <v>2257436.5</v>
      </c>
      <c r="J5000" s="70">
        <v>35</v>
      </c>
      <c r="K5000" s="71">
        <v>0.56599999999999995</v>
      </c>
      <c r="L5000" s="70">
        <v>0</v>
      </c>
      <c r="M5000" s="71">
        <v>1.079</v>
      </c>
      <c r="N5000" s="72"/>
      <c r="O5000" s="73">
        <f>MIN(1,MAX(0,(1/(1+EXP(-(Assumptions!$B$5 + Assumptions!$B$6*$N5000))))*Assumptions!$B$3))</f>
        <v>3.9165722796764356E-2</v>
      </c>
      <c r="P5000" s="73">
        <f>VLOOKUP($F5000,Assumptions!$A$23:$B$27,2,FALSE)*Assumptions!$B$4</f>
        <v>0.35</v>
      </c>
      <c r="Q5000" s="74">
        <f t="shared" si="156"/>
        <v>30944.946266604278</v>
      </c>
      <c r="R5000" s="75" t="str">
        <f>IF($O5000&lt;Assumptions!$B$17,"A",IF($O5000&lt;Assumptions!$B$18,"B",IF($O5000&lt;Assumptions!$B$19,"C",IF($O5000&lt;Assumptions!$B$20,"D","E"))))</f>
        <v>B</v>
      </c>
      <c r="S5000" s="75">
        <f t="shared" si="157"/>
        <v>0</v>
      </c>
    </row>
    <row r="5001" spans="1:19" ht="17.399999999999999" x14ac:dyDescent="0.3">
      <c r="A5001" s="39" t="s">
        <v>891</v>
      </c>
      <c r="B5001" s="39" t="s">
        <v>78</v>
      </c>
      <c r="C5001" s="39" t="s">
        <v>135</v>
      </c>
      <c r="D5001" s="39" t="s">
        <v>22</v>
      </c>
      <c r="E5001" s="70" t="s">
        <v>35</v>
      </c>
      <c r="F5001" s="70" t="s">
        <v>28</v>
      </c>
      <c r="G5001" s="78">
        <v>44343</v>
      </c>
      <c r="H5001" s="78">
        <v>45778</v>
      </c>
      <c r="I5001" s="69">
        <v>2190869.92</v>
      </c>
      <c r="J5001" s="70">
        <v>15</v>
      </c>
      <c r="K5001" s="71">
        <v>1.141</v>
      </c>
      <c r="L5001" s="70">
        <v>0</v>
      </c>
      <c r="M5001" s="71">
        <v>1.079</v>
      </c>
      <c r="N5001" s="72"/>
      <c r="O5001" s="73">
        <f>MIN(1,MAX(0,(1/(1+EXP(-(Assumptions!$B$5 + Assumptions!$B$6*$N5001))))*Assumptions!$B$3))</f>
        <v>3.9165722796764356E-2</v>
      </c>
      <c r="P5001" s="73">
        <f>VLOOKUP($F5001,Assumptions!$A$23:$B$27,2,FALSE)*Assumptions!$B$4</f>
        <v>0.35</v>
      </c>
      <c r="Q5001" s="74">
        <f t="shared" si="156"/>
        <v>30032.451389671252</v>
      </c>
      <c r="R5001" s="75" t="str">
        <f>IF($O5001&lt;Assumptions!$B$17,"A",IF($O5001&lt;Assumptions!$B$18,"B",IF($O5001&lt;Assumptions!$B$19,"C",IF($O5001&lt;Assumptions!$B$20,"D","E"))))</f>
        <v>B</v>
      </c>
      <c r="S5001" s="75">
        <f t="shared" si="157"/>
        <v>0</v>
      </c>
    </row>
    <row r="5002" spans="1:19" ht="17.399999999999999" x14ac:dyDescent="0.3">
      <c r="A5002" s="39" t="s">
        <v>891</v>
      </c>
      <c r="B5002" s="39" t="s">
        <v>78</v>
      </c>
      <c r="C5002" s="39" t="s">
        <v>135</v>
      </c>
      <c r="D5002" s="39" t="s">
        <v>22</v>
      </c>
      <c r="E5002" s="70" t="s">
        <v>35</v>
      </c>
      <c r="F5002" s="70" t="s">
        <v>28</v>
      </c>
      <c r="G5002" s="78">
        <v>44343</v>
      </c>
      <c r="H5002" s="78">
        <v>45809</v>
      </c>
      <c r="I5002" s="69">
        <v>2132613.73</v>
      </c>
      <c r="J5002" s="70">
        <v>65</v>
      </c>
      <c r="K5002" s="71">
        <v>0.83199999999999996</v>
      </c>
      <c r="L5002" s="70">
        <v>0</v>
      </c>
      <c r="M5002" s="71">
        <v>1.079</v>
      </c>
      <c r="N5002" s="72"/>
      <c r="O5002" s="73">
        <f>MIN(1,MAX(0,(1/(1+EXP(-(Assumptions!$B$5 + Assumptions!$B$6*$N5002))))*Assumptions!$B$3))</f>
        <v>3.9165722796764356E-2</v>
      </c>
      <c r="P5002" s="73">
        <f>VLOOKUP($F5002,Assumptions!$A$23:$B$27,2,FALSE)*Assumptions!$B$4</f>
        <v>0.35</v>
      </c>
      <c r="Q5002" s="74">
        <f t="shared" si="156"/>
        <v>29233.875363613781</v>
      </c>
      <c r="R5002" s="75" t="str">
        <f>IF($O5002&lt;Assumptions!$B$17,"A",IF($O5002&lt;Assumptions!$B$18,"B",IF($O5002&lt;Assumptions!$B$19,"C",IF($O5002&lt;Assumptions!$B$20,"D","E"))))</f>
        <v>B</v>
      </c>
      <c r="S5002" s="75">
        <f t="shared" si="157"/>
        <v>0</v>
      </c>
    </row>
    <row r="5003" spans="1:19" ht="17.399999999999999" x14ac:dyDescent="0.3">
      <c r="A5003" s="39" t="s">
        <v>891</v>
      </c>
      <c r="B5003" s="39" t="s">
        <v>78</v>
      </c>
      <c r="C5003" s="39" t="s">
        <v>135</v>
      </c>
      <c r="D5003" s="39" t="s">
        <v>22</v>
      </c>
      <c r="E5003" s="70" t="s">
        <v>35</v>
      </c>
      <c r="F5003" s="70" t="s">
        <v>28</v>
      </c>
      <c r="G5003" s="78">
        <v>44343</v>
      </c>
      <c r="H5003" s="78">
        <v>45839</v>
      </c>
      <c r="I5003" s="69">
        <v>2071246.88</v>
      </c>
      <c r="J5003" s="70">
        <v>15</v>
      </c>
      <c r="K5003" s="71">
        <v>1.101</v>
      </c>
      <c r="L5003" s="70">
        <v>0</v>
      </c>
      <c r="M5003" s="71">
        <v>1.079</v>
      </c>
      <c r="N5003" s="72"/>
      <c r="O5003" s="73">
        <f>MIN(1,MAX(0,(1/(1+EXP(-(Assumptions!$B$5 + Assumptions!$B$6*$N5003))))*Assumptions!$B$3))</f>
        <v>3.9165722796764356E-2</v>
      </c>
      <c r="P5003" s="73">
        <f>VLOOKUP($F5003,Assumptions!$A$23:$B$27,2,FALSE)*Assumptions!$B$4</f>
        <v>0.35</v>
      </c>
      <c r="Q5003" s="74">
        <f t="shared" si="156"/>
        <v>28392.658401010063</v>
      </c>
      <c r="R5003" s="75" t="str">
        <f>IF($O5003&lt;Assumptions!$B$17,"A",IF($O5003&lt;Assumptions!$B$18,"B",IF($O5003&lt;Assumptions!$B$19,"C",IF($O5003&lt;Assumptions!$B$20,"D","E"))))</f>
        <v>B</v>
      </c>
      <c r="S5003" s="75">
        <f t="shared" si="157"/>
        <v>0</v>
      </c>
    </row>
    <row r="5004" spans="1:19" ht="17.399999999999999" x14ac:dyDescent="0.3">
      <c r="A5004" s="39" t="s">
        <v>891</v>
      </c>
      <c r="B5004" s="39" t="s">
        <v>78</v>
      </c>
      <c r="C5004" s="39" t="s">
        <v>135</v>
      </c>
      <c r="D5004" s="39" t="s">
        <v>22</v>
      </c>
      <c r="E5004" s="70" t="s">
        <v>35</v>
      </c>
      <c r="F5004" s="70" t="s">
        <v>28</v>
      </c>
      <c r="G5004" s="78">
        <v>44343</v>
      </c>
      <c r="H5004" s="78">
        <v>45870</v>
      </c>
      <c r="I5004" s="69">
        <v>2005729.37</v>
      </c>
      <c r="J5004" s="70">
        <v>35</v>
      </c>
      <c r="K5004" s="71">
        <v>0.74199999999999999</v>
      </c>
      <c r="L5004" s="70">
        <v>0</v>
      </c>
      <c r="M5004" s="71">
        <v>1.079</v>
      </c>
      <c r="N5004" s="72"/>
      <c r="O5004" s="73">
        <f>MIN(1,MAX(0,(1/(1+EXP(-(Assumptions!$B$5 + Assumptions!$B$6*$N5004))))*Assumptions!$B$3))</f>
        <v>3.9165722796764356E-2</v>
      </c>
      <c r="P5004" s="73">
        <f>VLOOKUP($F5004,Assumptions!$A$23:$B$27,2,FALSE)*Assumptions!$B$4</f>
        <v>0.35</v>
      </c>
      <c r="Q5004" s="74">
        <f t="shared" si="156"/>
        <v>27494.54417876208</v>
      </c>
      <c r="R5004" s="75" t="str">
        <f>IF($O5004&lt;Assumptions!$B$17,"A",IF($O5004&lt;Assumptions!$B$18,"B",IF($O5004&lt;Assumptions!$B$19,"C",IF($O5004&lt;Assumptions!$B$20,"D","E"))))</f>
        <v>B</v>
      </c>
      <c r="S5004" s="75">
        <f t="shared" si="157"/>
        <v>0</v>
      </c>
    </row>
    <row r="5005" spans="1:19" ht="17.399999999999999" x14ac:dyDescent="0.3">
      <c r="A5005" s="39" t="s">
        <v>891</v>
      </c>
      <c r="B5005" s="39" t="s">
        <v>78</v>
      </c>
      <c r="C5005" s="39" t="s">
        <v>135</v>
      </c>
      <c r="D5005" s="39" t="s">
        <v>22</v>
      </c>
      <c r="E5005" s="70" t="s">
        <v>35</v>
      </c>
      <c r="F5005" s="70" t="s">
        <v>28</v>
      </c>
      <c r="G5005" s="78">
        <v>44343</v>
      </c>
      <c r="H5005" s="78">
        <v>45901</v>
      </c>
      <c r="I5005" s="69">
        <v>1943295.01</v>
      </c>
      <c r="J5005" s="70">
        <v>0</v>
      </c>
      <c r="K5005" s="71">
        <v>1.0820000000000001</v>
      </c>
      <c r="L5005" s="70">
        <v>0</v>
      </c>
      <c r="M5005" s="71">
        <v>1.079</v>
      </c>
      <c r="N5005" s="72"/>
      <c r="O5005" s="73">
        <f>MIN(1,MAX(0,(1/(1+EXP(-(Assumptions!$B$5 + Assumptions!$B$6*$N5005))))*Assumptions!$B$3))</f>
        <v>3.9165722796764356E-2</v>
      </c>
      <c r="P5005" s="73">
        <f>VLOOKUP($F5005,Assumptions!$A$23:$B$27,2,FALSE)*Assumptions!$B$4</f>
        <v>0.35</v>
      </c>
      <c r="Q5005" s="74">
        <f t="shared" si="156"/>
        <v>26638.693785898391</v>
      </c>
      <c r="R5005" s="75" t="str">
        <f>IF($O5005&lt;Assumptions!$B$17,"A",IF($O5005&lt;Assumptions!$B$18,"B",IF($O5005&lt;Assumptions!$B$19,"C",IF($O5005&lt;Assumptions!$B$20,"D","E"))))</f>
        <v>B</v>
      </c>
      <c r="S5005" s="75">
        <f t="shared" si="157"/>
        <v>0</v>
      </c>
    </row>
    <row r="5006" spans="1:19" ht="17.399999999999999" x14ac:dyDescent="0.3">
      <c r="A5006" s="39" t="s">
        <v>891</v>
      </c>
      <c r="B5006" s="39" t="s">
        <v>78</v>
      </c>
      <c r="C5006" s="39" t="s">
        <v>135</v>
      </c>
      <c r="D5006" s="39" t="s">
        <v>22</v>
      </c>
      <c r="E5006" s="70" t="s">
        <v>35</v>
      </c>
      <c r="F5006" s="70" t="s">
        <v>28</v>
      </c>
      <c r="G5006" s="78">
        <v>44343</v>
      </c>
      <c r="H5006" s="78">
        <v>45931</v>
      </c>
      <c r="I5006" s="69">
        <v>1882763.15</v>
      </c>
      <c r="J5006" s="70">
        <v>0</v>
      </c>
      <c r="K5006" s="71">
        <v>1.0549999999999999</v>
      </c>
      <c r="L5006" s="70">
        <v>0</v>
      </c>
      <c r="M5006" s="71">
        <v>1.079</v>
      </c>
      <c r="N5006" s="72"/>
      <c r="O5006" s="73">
        <f>MIN(1,MAX(0,(1/(1+EXP(-(Assumptions!$B$5 + Assumptions!$B$6*$N5006))))*Assumptions!$B$3))</f>
        <v>3.9165722796764356E-2</v>
      </c>
      <c r="P5006" s="73">
        <f>VLOOKUP($F5006,Assumptions!$A$23:$B$27,2,FALSE)*Assumptions!$B$4</f>
        <v>0.35</v>
      </c>
      <c r="Q5006" s="74">
        <f t="shared" si="156"/>
        <v>25808.922868702</v>
      </c>
      <c r="R5006" s="75" t="str">
        <f>IF($O5006&lt;Assumptions!$B$17,"A",IF($O5006&lt;Assumptions!$B$18,"B",IF($O5006&lt;Assumptions!$B$19,"C",IF($O5006&lt;Assumptions!$B$20,"D","E"))))</f>
        <v>B</v>
      </c>
      <c r="S5006" s="75">
        <f t="shared" si="157"/>
        <v>0</v>
      </c>
    </row>
    <row r="5007" spans="1:19" ht="17.399999999999999" x14ac:dyDescent="0.3">
      <c r="A5007" s="39" t="s">
        <v>891</v>
      </c>
      <c r="B5007" s="39" t="s">
        <v>78</v>
      </c>
      <c r="C5007" s="39" t="s">
        <v>135</v>
      </c>
      <c r="D5007" s="39" t="s">
        <v>22</v>
      </c>
      <c r="E5007" s="70" t="s">
        <v>35</v>
      </c>
      <c r="F5007" s="70" t="s">
        <v>28</v>
      </c>
      <c r="G5007" s="78">
        <v>44343</v>
      </c>
      <c r="H5007" s="78">
        <v>45962</v>
      </c>
      <c r="I5007" s="69">
        <v>1822811.46</v>
      </c>
      <c r="J5007" s="70">
        <v>0</v>
      </c>
      <c r="K5007" s="71">
        <v>1.008</v>
      </c>
      <c r="L5007" s="70">
        <v>0</v>
      </c>
      <c r="M5007" s="71">
        <v>1.079</v>
      </c>
      <c r="N5007" s="72"/>
      <c r="O5007" s="73">
        <f>MIN(1,MAX(0,(1/(1+EXP(-(Assumptions!$B$5 + Assumptions!$B$6*$N5007))))*Assumptions!$B$3))</f>
        <v>3.9165722796764356E-2</v>
      </c>
      <c r="P5007" s="73">
        <f>VLOOKUP($F5007,Assumptions!$A$23:$B$27,2,FALSE)*Assumptions!$B$4</f>
        <v>0.35</v>
      </c>
      <c r="Q5007" s="74">
        <f t="shared" si="156"/>
        <v>24987.104923593859</v>
      </c>
      <c r="R5007" s="75" t="str">
        <f>IF($O5007&lt;Assumptions!$B$17,"A",IF($O5007&lt;Assumptions!$B$18,"B",IF($O5007&lt;Assumptions!$B$19,"C",IF($O5007&lt;Assumptions!$B$20,"D","E"))))</f>
        <v>B</v>
      </c>
      <c r="S5007" s="75">
        <f t="shared" si="157"/>
        <v>0</v>
      </c>
    </row>
    <row r="5008" spans="1:19" ht="17.399999999999999" x14ac:dyDescent="0.3">
      <c r="A5008" s="39" t="s">
        <v>891</v>
      </c>
      <c r="B5008" s="39" t="s">
        <v>78</v>
      </c>
      <c r="C5008" s="39" t="s">
        <v>135</v>
      </c>
      <c r="D5008" s="39" t="s">
        <v>22</v>
      </c>
      <c r="E5008" s="70" t="s">
        <v>35</v>
      </c>
      <c r="F5008" s="70" t="s">
        <v>28</v>
      </c>
      <c r="G5008" s="78">
        <v>44343</v>
      </c>
      <c r="H5008" s="78">
        <v>45992</v>
      </c>
      <c r="I5008" s="69">
        <v>1769856.54</v>
      </c>
      <c r="J5008" s="70">
        <v>35</v>
      </c>
      <c r="K5008" s="71">
        <v>0.57499999999999996</v>
      </c>
      <c r="L5008" s="70">
        <v>0</v>
      </c>
      <c r="M5008" s="71">
        <v>1.079</v>
      </c>
      <c r="N5008" s="72"/>
      <c r="O5008" s="73">
        <f>MIN(1,MAX(0,(1/(1+EXP(-(Assumptions!$B$5 + Assumptions!$B$6*$N5008))))*Assumptions!$B$3))</f>
        <v>3.9165722796764356E-2</v>
      </c>
      <c r="P5008" s="73">
        <f>VLOOKUP($F5008,Assumptions!$A$23:$B$27,2,FALSE)*Assumptions!$B$4</f>
        <v>0.35</v>
      </c>
      <c r="Q5008" s="74">
        <f t="shared" si="156"/>
        <v>24261.19872248817</v>
      </c>
      <c r="R5008" s="75" t="str">
        <f>IF($O5008&lt;Assumptions!$B$17,"A",IF($O5008&lt;Assumptions!$B$18,"B",IF($O5008&lt;Assumptions!$B$19,"C",IF($O5008&lt;Assumptions!$B$20,"D","E"))))</f>
        <v>B</v>
      </c>
      <c r="S5008" s="75">
        <f t="shared" si="157"/>
        <v>0</v>
      </c>
    </row>
    <row r="5009" spans="1:19" ht="17.399999999999999" x14ac:dyDescent="0.3">
      <c r="A5009" s="39" t="s">
        <v>892</v>
      </c>
      <c r="B5009" s="39" t="s">
        <v>57</v>
      </c>
      <c r="C5009" s="39" t="s">
        <v>135</v>
      </c>
      <c r="D5009" s="39" t="s">
        <v>45</v>
      </c>
      <c r="E5009" s="70" t="s">
        <v>27</v>
      </c>
      <c r="F5009" s="70" t="s">
        <v>36</v>
      </c>
      <c r="G5009" s="78">
        <v>43507</v>
      </c>
      <c r="H5009" s="78">
        <v>45658</v>
      </c>
      <c r="I5009" s="69">
        <v>2306663.73</v>
      </c>
      <c r="J5009" s="70">
        <v>0</v>
      </c>
      <c r="K5009" s="71">
        <v>0.98799999999999999</v>
      </c>
      <c r="L5009" s="70">
        <v>0</v>
      </c>
      <c r="M5009" s="71">
        <v>1.006</v>
      </c>
      <c r="N5009" s="72"/>
      <c r="O5009" s="73">
        <f>MIN(1,MAX(0,(1/(1+EXP(-(Assumptions!$B$5 + Assumptions!$B$6*$N5009))))*Assumptions!$B$3))</f>
        <v>3.9165722796764356E-2</v>
      </c>
      <c r="P5009" s="73">
        <f>VLOOKUP($F5009,Assumptions!$A$23:$B$27,2,FALSE)*Assumptions!$B$4</f>
        <v>0.55000000000000004</v>
      </c>
      <c r="Q5009" s="74">
        <f t="shared" si="156"/>
        <v>49688.183728991775</v>
      </c>
      <c r="R5009" s="75" t="str">
        <f>IF($O5009&lt;Assumptions!$B$17,"A",IF($O5009&lt;Assumptions!$B$18,"B",IF($O5009&lt;Assumptions!$B$19,"C",IF($O5009&lt;Assumptions!$B$20,"D","E"))))</f>
        <v>B</v>
      </c>
      <c r="S5009" s="75">
        <f t="shared" si="157"/>
        <v>0</v>
      </c>
    </row>
    <row r="5010" spans="1:19" ht="17.399999999999999" x14ac:dyDescent="0.3">
      <c r="A5010" s="39" t="s">
        <v>892</v>
      </c>
      <c r="B5010" s="39" t="s">
        <v>57</v>
      </c>
      <c r="C5010" s="39" t="s">
        <v>135</v>
      </c>
      <c r="D5010" s="39" t="s">
        <v>45</v>
      </c>
      <c r="E5010" s="70" t="s">
        <v>27</v>
      </c>
      <c r="F5010" s="70" t="s">
        <v>36</v>
      </c>
      <c r="G5010" s="78">
        <v>43507</v>
      </c>
      <c r="H5010" s="78">
        <v>45689</v>
      </c>
      <c r="I5010" s="69">
        <v>2243103.4700000002</v>
      </c>
      <c r="J5010" s="70">
        <v>0</v>
      </c>
      <c r="K5010" s="71">
        <v>0.98699999999999999</v>
      </c>
      <c r="L5010" s="70">
        <v>0</v>
      </c>
      <c r="M5010" s="71">
        <v>1.006</v>
      </c>
      <c r="N5010" s="72"/>
      <c r="O5010" s="73">
        <f>MIN(1,MAX(0,(1/(1+EXP(-(Assumptions!$B$5 + Assumptions!$B$6*$N5010))))*Assumptions!$B$3))</f>
        <v>3.9165722796764356E-2</v>
      </c>
      <c r="P5010" s="73">
        <f>VLOOKUP($F5010,Assumptions!$A$23:$B$27,2,FALSE)*Assumptions!$B$4</f>
        <v>0.55000000000000004</v>
      </c>
      <c r="Q5010" s="74">
        <f t="shared" si="156"/>
        <v>48319.022790764138</v>
      </c>
      <c r="R5010" s="75" t="str">
        <f>IF($O5010&lt;Assumptions!$B$17,"A",IF($O5010&lt;Assumptions!$B$18,"B",IF($O5010&lt;Assumptions!$B$19,"C",IF($O5010&lt;Assumptions!$B$20,"D","E"))))</f>
        <v>B</v>
      </c>
      <c r="S5010" s="75">
        <f t="shared" si="157"/>
        <v>0</v>
      </c>
    </row>
    <row r="5011" spans="1:19" ht="17.399999999999999" x14ac:dyDescent="0.3">
      <c r="A5011" s="39" t="s">
        <v>892</v>
      </c>
      <c r="B5011" s="39" t="s">
        <v>57</v>
      </c>
      <c r="C5011" s="39" t="s">
        <v>135</v>
      </c>
      <c r="D5011" s="39" t="s">
        <v>45</v>
      </c>
      <c r="E5011" s="70" t="s">
        <v>27</v>
      </c>
      <c r="F5011" s="70" t="s">
        <v>36</v>
      </c>
      <c r="G5011" s="78">
        <v>43507</v>
      </c>
      <c r="H5011" s="78">
        <v>45717</v>
      </c>
      <c r="I5011" s="69">
        <v>2179636.2799999998</v>
      </c>
      <c r="J5011" s="70">
        <v>0</v>
      </c>
      <c r="K5011" s="71">
        <v>1.0029999999999999</v>
      </c>
      <c r="L5011" s="70">
        <v>0</v>
      </c>
      <c r="M5011" s="71">
        <v>1.006</v>
      </c>
      <c r="N5011" s="72"/>
      <c r="O5011" s="73">
        <f>MIN(1,MAX(0,(1/(1+EXP(-(Assumptions!$B$5 + Assumptions!$B$6*$N5011))))*Assumptions!$B$3))</f>
        <v>3.9165722796764356E-2</v>
      </c>
      <c r="P5011" s="73">
        <f>VLOOKUP($F5011,Assumptions!$A$23:$B$27,2,FALSE)*Assumptions!$B$4</f>
        <v>0.55000000000000004</v>
      </c>
      <c r="Q5011" s="74">
        <f t="shared" si="156"/>
        <v>46951.866687137866</v>
      </c>
      <c r="R5011" s="75" t="str">
        <f>IF($O5011&lt;Assumptions!$B$17,"A",IF($O5011&lt;Assumptions!$B$18,"B",IF($O5011&lt;Assumptions!$B$19,"C",IF($O5011&lt;Assumptions!$B$20,"D","E"))))</f>
        <v>B</v>
      </c>
      <c r="S5011" s="75">
        <f t="shared" si="157"/>
        <v>0</v>
      </c>
    </row>
    <row r="5012" spans="1:19" ht="17.399999999999999" x14ac:dyDescent="0.3">
      <c r="A5012" s="39" t="s">
        <v>892</v>
      </c>
      <c r="B5012" s="39" t="s">
        <v>57</v>
      </c>
      <c r="C5012" s="39" t="s">
        <v>135</v>
      </c>
      <c r="D5012" s="39" t="s">
        <v>45</v>
      </c>
      <c r="E5012" s="70" t="s">
        <v>27</v>
      </c>
      <c r="F5012" s="70" t="s">
        <v>36</v>
      </c>
      <c r="G5012" s="78">
        <v>43507</v>
      </c>
      <c r="H5012" s="78">
        <v>45748</v>
      </c>
      <c r="I5012" s="69">
        <v>2112597.77</v>
      </c>
      <c r="J5012" s="70">
        <v>0</v>
      </c>
      <c r="K5012" s="71">
        <v>0.996</v>
      </c>
      <c r="L5012" s="70">
        <v>0</v>
      </c>
      <c r="M5012" s="71">
        <v>1.006</v>
      </c>
      <c r="N5012" s="72"/>
      <c r="O5012" s="73">
        <f>MIN(1,MAX(0,(1/(1+EXP(-(Assumptions!$B$5 + Assumptions!$B$6*$N5012))))*Assumptions!$B$3))</f>
        <v>3.9165722796764356E-2</v>
      </c>
      <c r="P5012" s="73">
        <f>VLOOKUP($F5012,Assumptions!$A$23:$B$27,2,FALSE)*Assumptions!$B$4</f>
        <v>0.55000000000000004</v>
      </c>
      <c r="Q5012" s="74">
        <f t="shared" si="156"/>
        <v>45507.780252485405</v>
      </c>
      <c r="R5012" s="75" t="str">
        <f>IF($O5012&lt;Assumptions!$B$17,"A",IF($O5012&lt;Assumptions!$B$18,"B",IF($O5012&lt;Assumptions!$B$19,"C",IF($O5012&lt;Assumptions!$B$20,"D","E"))))</f>
        <v>B</v>
      </c>
      <c r="S5012" s="75">
        <f t="shared" si="157"/>
        <v>0</v>
      </c>
    </row>
    <row r="5013" spans="1:19" ht="17.399999999999999" x14ac:dyDescent="0.3">
      <c r="A5013" s="39" t="s">
        <v>892</v>
      </c>
      <c r="B5013" s="39" t="s">
        <v>57</v>
      </c>
      <c r="C5013" s="39" t="s">
        <v>135</v>
      </c>
      <c r="D5013" s="39" t="s">
        <v>45</v>
      </c>
      <c r="E5013" s="70" t="s">
        <v>27</v>
      </c>
      <c r="F5013" s="70" t="s">
        <v>36</v>
      </c>
      <c r="G5013" s="78">
        <v>43507</v>
      </c>
      <c r="H5013" s="78">
        <v>45778</v>
      </c>
      <c r="I5013" s="69">
        <v>2053978.56</v>
      </c>
      <c r="J5013" s="70">
        <v>0</v>
      </c>
      <c r="K5013" s="71">
        <v>1.008</v>
      </c>
      <c r="L5013" s="70">
        <v>0</v>
      </c>
      <c r="M5013" s="71">
        <v>1.006</v>
      </c>
      <c r="N5013" s="72"/>
      <c r="O5013" s="73">
        <f>MIN(1,MAX(0,(1/(1+EXP(-(Assumptions!$B$5 + Assumptions!$B$6*$N5013))))*Assumptions!$B$3))</f>
        <v>3.9165722796764356E-2</v>
      </c>
      <c r="P5013" s="73">
        <f>VLOOKUP($F5013,Assumptions!$A$23:$B$27,2,FALSE)*Assumptions!$B$4</f>
        <v>0.55000000000000004</v>
      </c>
      <c r="Q5013" s="74">
        <f t="shared" si="156"/>
        <v>44245.055201301475</v>
      </c>
      <c r="R5013" s="75" t="str">
        <f>IF($O5013&lt;Assumptions!$B$17,"A",IF($O5013&lt;Assumptions!$B$18,"B",IF($O5013&lt;Assumptions!$B$19,"C",IF($O5013&lt;Assumptions!$B$20,"D","E"))))</f>
        <v>B</v>
      </c>
      <c r="S5013" s="75">
        <f t="shared" si="157"/>
        <v>0</v>
      </c>
    </row>
    <row r="5014" spans="1:19" ht="17.399999999999999" x14ac:dyDescent="0.3">
      <c r="A5014" s="39" t="s">
        <v>892</v>
      </c>
      <c r="B5014" s="39" t="s">
        <v>57</v>
      </c>
      <c r="C5014" s="39" t="s">
        <v>135</v>
      </c>
      <c r="D5014" s="39" t="s">
        <v>45</v>
      </c>
      <c r="E5014" s="70" t="s">
        <v>27</v>
      </c>
      <c r="F5014" s="70" t="s">
        <v>36</v>
      </c>
      <c r="G5014" s="78">
        <v>43507</v>
      </c>
      <c r="H5014" s="78">
        <v>45809</v>
      </c>
      <c r="I5014" s="69">
        <v>1997920.11</v>
      </c>
      <c r="J5014" s="70">
        <v>0</v>
      </c>
      <c r="K5014" s="71">
        <v>1.1479999999999999</v>
      </c>
      <c r="L5014" s="70">
        <v>0</v>
      </c>
      <c r="M5014" s="71">
        <v>1.006</v>
      </c>
      <c r="N5014" s="72"/>
      <c r="O5014" s="73">
        <f>MIN(1,MAX(0,(1/(1+EXP(-(Assumptions!$B$5 + Assumptions!$B$6*$N5014))))*Assumptions!$B$3))</f>
        <v>3.9165722796764356E-2</v>
      </c>
      <c r="P5014" s="73">
        <f>VLOOKUP($F5014,Assumptions!$A$23:$B$27,2,FALSE)*Assumptions!$B$4</f>
        <v>0.55000000000000004</v>
      </c>
      <c r="Q5014" s="74">
        <f t="shared" si="156"/>
        <v>43037.491859087531</v>
      </c>
      <c r="R5014" s="75" t="str">
        <f>IF($O5014&lt;Assumptions!$B$17,"A",IF($O5014&lt;Assumptions!$B$18,"B",IF($O5014&lt;Assumptions!$B$19,"C",IF($O5014&lt;Assumptions!$B$20,"D","E"))))</f>
        <v>B</v>
      </c>
      <c r="S5014" s="75">
        <f t="shared" si="157"/>
        <v>0</v>
      </c>
    </row>
    <row r="5015" spans="1:19" ht="17.399999999999999" x14ac:dyDescent="0.3">
      <c r="A5015" s="39" t="s">
        <v>892</v>
      </c>
      <c r="B5015" s="39" t="s">
        <v>57</v>
      </c>
      <c r="C5015" s="39" t="s">
        <v>135</v>
      </c>
      <c r="D5015" s="39" t="s">
        <v>45</v>
      </c>
      <c r="E5015" s="70" t="s">
        <v>27</v>
      </c>
      <c r="F5015" s="70" t="s">
        <v>36</v>
      </c>
      <c r="G5015" s="78">
        <v>43507</v>
      </c>
      <c r="H5015" s="78">
        <v>45839</v>
      </c>
      <c r="I5015" s="69">
        <v>1937026.05</v>
      </c>
      <c r="J5015" s="70">
        <v>0</v>
      </c>
      <c r="K5015" s="71">
        <v>0.96399999999999997</v>
      </c>
      <c r="L5015" s="70">
        <v>0</v>
      </c>
      <c r="M5015" s="71">
        <v>1.006</v>
      </c>
      <c r="N5015" s="72"/>
      <c r="O5015" s="73">
        <f>MIN(1,MAX(0,(1/(1+EXP(-(Assumptions!$B$5 + Assumptions!$B$6*$N5015))))*Assumptions!$B$3))</f>
        <v>3.9165722796764356E-2</v>
      </c>
      <c r="P5015" s="73">
        <f>VLOOKUP($F5015,Assumptions!$A$23:$B$27,2,FALSE)*Assumptions!$B$4</f>
        <v>0.55000000000000004</v>
      </c>
      <c r="Q5015" s="74">
        <f t="shared" si="156"/>
        <v>41725.763928426284</v>
      </c>
      <c r="R5015" s="75" t="str">
        <f>IF($O5015&lt;Assumptions!$B$17,"A",IF($O5015&lt;Assumptions!$B$18,"B",IF($O5015&lt;Assumptions!$B$19,"C",IF($O5015&lt;Assumptions!$B$20,"D","E"))))</f>
        <v>B</v>
      </c>
      <c r="S5015" s="75">
        <f t="shared" si="157"/>
        <v>0</v>
      </c>
    </row>
    <row r="5016" spans="1:19" ht="17.399999999999999" x14ac:dyDescent="0.3">
      <c r="A5016" s="39" t="s">
        <v>892</v>
      </c>
      <c r="B5016" s="39" t="s">
        <v>57</v>
      </c>
      <c r="C5016" s="39" t="s">
        <v>135</v>
      </c>
      <c r="D5016" s="39" t="s">
        <v>45</v>
      </c>
      <c r="E5016" s="70" t="s">
        <v>27</v>
      </c>
      <c r="F5016" s="70" t="s">
        <v>36</v>
      </c>
      <c r="G5016" s="78">
        <v>43507</v>
      </c>
      <c r="H5016" s="78">
        <v>45870</v>
      </c>
      <c r="I5016" s="69">
        <v>1878908.69</v>
      </c>
      <c r="J5016" s="70">
        <v>0</v>
      </c>
      <c r="K5016" s="71">
        <v>1.02</v>
      </c>
      <c r="L5016" s="70">
        <v>0</v>
      </c>
      <c r="M5016" s="71">
        <v>1.006</v>
      </c>
      <c r="N5016" s="72"/>
      <c r="O5016" s="73">
        <f>MIN(1,MAX(0,(1/(1+EXP(-(Assumptions!$B$5 + Assumptions!$B$6*$N5016))))*Assumptions!$B$3))</f>
        <v>3.9165722796764356E-2</v>
      </c>
      <c r="P5016" s="73">
        <f>VLOOKUP($F5016,Assumptions!$A$23:$B$27,2,FALSE)*Assumptions!$B$4</f>
        <v>0.55000000000000004</v>
      </c>
      <c r="Q5016" s="74">
        <f t="shared" si="156"/>
        <v>40473.849302134411</v>
      </c>
      <c r="R5016" s="75" t="str">
        <f>IF($O5016&lt;Assumptions!$B$17,"A",IF($O5016&lt;Assumptions!$B$18,"B",IF($O5016&lt;Assumptions!$B$19,"C",IF($O5016&lt;Assumptions!$B$20,"D","E"))))</f>
        <v>B</v>
      </c>
      <c r="S5016" s="75">
        <f t="shared" si="157"/>
        <v>0</v>
      </c>
    </row>
    <row r="5017" spans="1:19" ht="17.399999999999999" x14ac:dyDescent="0.3">
      <c r="A5017" s="39" t="s">
        <v>892</v>
      </c>
      <c r="B5017" s="39" t="s">
        <v>57</v>
      </c>
      <c r="C5017" s="39" t="s">
        <v>135</v>
      </c>
      <c r="D5017" s="39" t="s">
        <v>45</v>
      </c>
      <c r="E5017" s="70" t="s">
        <v>27</v>
      </c>
      <c r="F5017" s="70" t="s">
        <v>36</v>
      </c>
      <c r="G5017" s="78">
        <v>43507</v>
      </c>
      <c r="H5017" s="78">
        <v>45901</v>
      </c>
      <c r="I5017" s="69">
        <v>1829654.25</v>
      </c>
      <c r="J5017" s="70">
        <v>0</v>
      </c>
      <c r="K5017" s="71">
        <v>1.0169999999999999</v>
      </c>
      <c r="L5017" s="70">
        <v>0</v>
      </c>
      <c r="M5017" s="71">
        <v>1.006</v>
      </c>
      <c r="N5017" s="72"/>
      <c r="O5017" s="73">
        <f>MIN(1,MAX(0,(1/(1+EXP(-(Assumptions!$B$5 + Assumptions!$B$6*$N5017))))*Assumptions!$B$3))</f>
        <v>3.9165722796764356E-2</v>
      </c>
      <c r="P5017" s="73">
        <f>VLOOKUP($F5017,Assumptions!$A$23:$B$27,2,FALSE)*Assumptions!$B$4</f>
        <v>0.55000000000000004</v>
      </c>
      <c r="Q5017" s="74">
        <f t="shared" si="156"/>
        <v>39412.85214318199</v>
      </c>
      <c r="R5017" s="75" t="str">
        <f>IF($O5017&lt;Assumptions!$B$17,"A",IF($O5017&lt;Assumptions!$B$18,"B",IF($O5017&lt;Assumptions!$B$19,"C",IF($O5017&lt;Assumptions!$B$20,"D","E"))))</f>
        <v>B</v>
      </c>
      <c r="S5017" s="75">
        <f t="shared" si="157"/>
        <v>0</v>
      </c>
    </row>
    <row r="5018" spans="1:19" ht="17.399999999999999" x14ac:dyDescent="0.3">
      <c r="A5018" s="39" t="s">
        <v>892</v>
      </c>
      <c r="B5018" s="39" t="s">
        <v>57</v>
      </c>
      <c r="C5018" s="39" t="s">
        <v>135</v>
      </c>
      <c r="D5018" s="39" t="s">
        <v>45</v>
      </c>
      <c r="E5018" s="70" t="s">
        <v>27</v>
      </c>
      <c r="F5018" s="70" t="s">
        <v>36</v>
      </c>
      <c r="G5018" s="78">
        <v>43507</v>
      </c>
      <c r="H5018" s="78">
        <v>45931</v>
      </c>
      <c r="I5018" s="69">
        <v>1771499.39</v>
      </c>
      <c r="J5018" s="70">
        <v>0</v>
      </c>
      <c r="K5018" s="71">
        <v>1.113</v>
      </c>
      <c r="L5018" s="70">
        <v>0</v>
      </c>
      <c r="M5018" s="71">
        <v>1.006</v>
      </c>
      <c r="N5018" s="72"/>
      <c r="O5018" s="73">
        <f>MIN(1,MAX(0,(1/(1+EXP(-(Assumptions!$B$5 + Assumptions!$B$6*$N5018))))*Assumptions!$B$3))</f>
        <v>3.9165722796764356E-2</v>
      </c>
      <c r="P5018" s="73">
        <f>VLOOKUP($F5018,Assumptions!$A$23:$B$27,2,FALSE)*Assumptions!$B$4</f>
        <v>0.55000000000000004</v>
      </c>
      <c r="Q5018" s="74">
        <f t="shared" si="156"/>
        <v>38160.129723857441</v>
      </c>
      <c r="R5018" s="75" t="str">
        <f>IF($O5018&lt;Assumptions!$B$17,"A",IF($O5018&lt;Assumptions!$B$18,"B",IF($O5018&lt;Assumptions!$B$19,"C",IF($O5018&lt;Assumptions!$B$20,"D","E"))))</f>
        <v>B</v>
      </c>
      <c r="S5018" s="75">
        <f t="shared" si="157"/>
        <v>0</v>
      </c>
    </row>
    <row r="5019" spans="1:19" ht="17.399999999999999" x14ac:dyDescent="0.3">
      <c r="A5019" s="39" t="s">
        <v>892</v>
      </c>
      <c r="B5019" s="39" t="s">
        <v>57</v>
      </c>
      <c r="C5019" s="39" t="s">
        <v>135</v>
      </c>
      <c r="D5019" s="39" t="s">
        <v>45</v>
      </c>
      <c r="E5019" s="70" t="s">
        <v>27</v>
      </c>
      <c r="F5019" s="70" t="s">
        <v>36</v>
      </c>
      <c r="G5019" s="78">
        <v>43507</v>
      </c>
      <c r="H5019" s="78">
        <v>45962</v>
      </c>
      <c r="I5019" s="69">
        <v>1716295.15</v>
      </c>
      <c r="J5019" s="70">
        <v>0</v>
      </c>
      <c r="K5019" s="71">
        <v>1.115</v>
      </c>
      <c r="L5019" s="70">
        <v>0</v>
      </c>
      <c r="M5019" s="71">
        <v>1.006</v>
      </c>
      <c r="N5019" s="72"/>
      <c r="O5019" s="73">
        <f>MIN(1,MAX(0,(1/(1+EXP(-(Assumptions!$B$5 + Assumptions!$B$6*$N5019))))*Assumptions!$B$3))</f>
        <v>3.9165722796764356E-2</v>
      </c>
      <c r="P5019" s="73">
        <f>VLOOKUP($F5019,Assumptions!$A$23:$B$27,2,FALSE)*Assumptions!$B$4</f>
        <v>0.55000000000000004</v>
      </c>
      <c r="Q5019" s="74">
        <f t="shared" si="156"/>
        <v>36970.967045282108</v>
      </c>
      <c r="R5019" s="75" t="str">
        <f>IF($O5019&lt;Assumptions!$B$17,"A",IF($O5019&lt;Assumptions!$B$18,"B",IF($O5019&lt;Assumptions!$B$19,"C",IF($O5019&lt;Assumptions!$B$20,"D","E"))))</f>
        <v>B</v>
      </c>
      <c r="S5019" s="75">
        <f t="shared" si="157"/>
        <v>0</v>
      </c>
    </row>
    <row r="5020" spans="1:19" ht="17.399999999999999" x14ac:dyDescent="0.3">
      <c r="A5020" s="39" t="s">
        <v>892</v>
      </c>
      <c r="B5020" s="39" t="s">
        <v>57</v>
      </c>
      <c r="C5020" s="39" t="s">
        <v>135</v>
      </c>
      <c r="D5020" s="39" t="s">
        <v>45</v>
      </c>
      <c r="E5020" s="70" t="s">
        <v>27</v>
      </c>
      <c r="F5020" s="70" t="s">
        <v>36</v>
      </c>
      <c r="G5020" s="78">
        <v>43507</v>
      </c>
      <c r="H5020" s="78">
        <v>45992</v>
      </c>
      <c r="I5020" s="69">
        <v>1660884.92</v>
      </c>
      <c r="J5020" s="70">
        <v>0</v>
      </c>
      <c r="K5020" s="71">
        <v>1.002</v>
      </c>
      <c r="L5020" s="70">
        <v>0</v>
      </c>
      <c r="M5020" s="71">
        <v>1.006</v>
      </c>
      <c r="N5020" s="72"/>
      <c r="O5020" s="73">
        <f>MIN(1,MAX(0,(1/(1+EXP(-(Assumptions!$B$5 + Assumptions!$B$6*$N5020))))*Assumptions!$B$3))</f>
        <v>3.9165722796764356E-2</v>
      </c>
      <c r="P5020" s="73">
        <f>VLOOKUP($F5020,Assumptions!$A$23:$B$27,2,FALSE)*Assumptions!$B$4</f>
        <v>0.55000000000000004</v>
      </c>
      <c r="Q5020" s="74">
        <f t="shared" si="156"/>
        <v>35777.367105725381</v>
      </c>
      <c r="R5020" s="75" t="str">
        <f>IF($O5020&lt;Assumptions!$B$17,"A",IF($O5020&lt;Assumptions!$B$18,"B",IF($O5020&lt;Assumptions!$B$19,"C",IF($O5020&lt;Assumptions!$B$20,"D","E"))))</f>
        <v>B</v>
      </c>
      <c r="S5020" s="75">
        <f t="shared" si="157"/>
        <v>0</v>
      </c>
    </row>
    <row r="5021" spans="1:19" ht="17.399999999999999" x14ac:dyDescent="0.3">
      <c r="A5021" s="39" t="s">
        <v>893</v>
      </c>
      <c r="B5021" s="39" t="s">
        <v>68</v>
      </c>
      <c r="C5021" s="39" t="s">
        <v>190</v>
      </c>
      <c r="D5021" s="39" t="s">
        <v>45</v>
      </c>
      <c r="E5021" s="70" t="s">
        <v>35</v>
      </c>
      <c r="F5021" s="70" t="s">
        <v>28</v>
      </c>
      <c r="G5021" s="78">
        <v>45193</v>
      </c>
      <c r="H5021" s="78">
        <v>45658</v>
      </c>
      <c r="I5021" s="69">
        <v>57089684.950000003</v>
      </c>
      <c r="J5021" s="70">
        <v>15</v>
      </c>
      <c r="K5021" s="71">
        <v>1.099</v>
      </c>
      <c r="L5021" s="70">
        <v>0</v>
      </c>
      <c r="M5021" s="71">
        <v>0.873</v>
      </c>
      <c r="N5021" s="72"/>
      <c r="O5021" s="73">
        <f>MIN(1,MAX(0,(1/(1+EXP(-(Assumptions!$B$5 + Assumptions!$B$6*$N5021))))*Assumptions!$B$3))</f>
        <v>3.9165722796764356E-2</v>
      </c>
      <c r="P5021" s="73">
        <f>VLOOKUP($F5021,Assumptions!$A$23:$B$27,2,FALSE)*Assumptions!$B$4</f>
        <v>0.35</v>
      </c>
      <c r="Q5021" s="74">
        <f t="shared" si="156"/>
        <v>782585.57135720842</v>
      </c>
      <c r="R5021" s="75" t="str">
        <f>IF($O5021&lt;Assumptions!$B$17,"A",IF($O5021&lt;Assumptions!$B$18,"B",IF($O5021&lt;Assumptions!$B$19,"C",IF($O5021&lt;Assumptions!$B$20,"D","E"))))</f>
        <v>B</v>
      </c>
      <c r="S5021" s="75">
        <f t="shared" si="157"/>
        <v>0</v>
      </c>
    </row>
    <row r="5022" spans="1:19" ht="17.399999999999999" x14ac:dyDescent="0.3">
      <c r="A5022" s="39" t="s">
        <v>893</v>
      </c>
      <c r="B5022" s="39" t="s">
        <v>68</v>
      </c>
      <c r="C5022" s="39" t="s">
        <v>190</v>
      </c>
      <c r="D5022" s="39" t="s">
        <v>45</v>
      </c>
      <c r="E5022" s="70" t="s">
        <v>35</v>
      </c>
      <c r="F5022" s="70" t="s">
        <v>28</v>
      </c>
      <c r="G5022" s="78">
        <v>45193</v>
      </c>
      <c r="H5022" s="78">
        <v>45689</v>
      </c>
      <c r="I5022" s="69">
        <v>57089684.950000003</v>
      </c>
      <c r="J5022" s="70">
        <v>185</v>
      </c>
      <c r="K5022" s="71">
        <v>0.121</v>
      </c>
      <c r="L5022" s="70">
        <v>0</v>
      </c>
      <c r="M5022" s="71">
        <v>0.873</v>
      </c>
      <c r="N5022" s="72"/>
      <c r="O5022" s="73">
        <f>MIN(1,MAX(0,(1/(1+EXP(-(Assumptions!$B$5 + Assumptions!$B$6*$N5022))))*Assumptions!$B$3))</f>
        <v>3.9165722796764356E-2</v>
      </c>
      <c r="P5022" s="73">
        <f>VLOOKUP($F5022,Assumptions!$A$23:$B$27,2,FALSE)*Assumptions!$B$4</f>
        <v>0.35</v>
      </c>
      <c r="Q5022" s="74">
        <f t="shared" si="156"/>
        <v>782585.57135720842</v>
      </c>
      <c r="R5022" s="75" t="str">
        <f>IF($O5022&lt;Assumptions!$B$17,"A",IF($O5022&lt;Assumptions!$B$18,"B",IF($O5022&lt;Assumptions!$B$19,"C",IF($O5022&lt;Assumptions!$B$20,"D","E"))))</f>
        <v>B</v>
      </c>
      <c r="S5022" s="75">
        <f t="shared" si="157"/>
        <v>1</v>
      </c>
    </row>
    <row r="5023" spans="1:19" ht="17.399999999999999" x14ac:dyDescent="0.3">
      <c r="A5023" s="39" t="s">
        <v>893</v>
      </c>
      <c r="B5023" s="39" t="s">
        <v>68</v>
      </c>
      <c r="C5023" s="39" t="s">
        <v>190</v>
      </c>
      <c r="D5023" s="39" t="s">
        <v>45</v>
      </c>
      <c r="E5023" s="70" t="s">
        <v>35</v>
      </c>
      <c r="F5023" s="70" t="s">
        <v>28</v>
      </c>
      <c r="G5023" s="78">
        <v>45193</v>
      </c>
      <c r="H5023" s="78">
        <v>45717</v>
      </c>
      <c r="I5023" s="69">
        <v>57089684.950000003</v>
      </c>
      <c r="J5023" s="70">
        <v>999</v>
      </c>
      <c r="K5023" s="71">
        <v>2.8000000000000001E-2</v>
      </c>
      <c r="L5023" s="70">
        <v>0</v>
      </c>
      <c r="M5023" s="71">
        <v>0.873</v>
      </c>
      <c r="N5023" s="72"/>
      <c r="O5023" s="73">
        <f>MIN(1,MAX(0,(1/(1+EXP(-(Assumptions!$B$5 + Assumptions!$B$6*$N5023))))*Assumptions!$B$3))</f>
        <v>3.9165722796764356E-2</v>
      </c>
      <c r="P5023" s="73">
        <f>VLOOKUP($F5023,Assumptions!$A$23:$B$27,2,FALSE)*Assumptions!$B$4</f>
        <v>0.35</v>
      </c>
      <c r="Q5023" s="74">
        <f t="shared" si="156"/>
        <v>782585.57135720842</v>
      </c>
      <c r="R5023" s="75" t="str">
        <f>IF($O5023&lt;Assumptions!$B$17,"A",IF($O5023&lt;Assumptions!$B$18,"B",IF($O5023&lt;Assumptions!$B$19,"C",IF($O5023&lt;Assumptions!$B$20,"D","E"))))</f>
        <v>B</v>
      </c>
      <c r="S5023" s="75">
        <f t="shared" si="157"/>
        <v>1</v>
      </c>
    </row>
    <row r="5024" spans="1:19" ht="17.399999999999999" x14ac:dyDescent="0.3">
      <c r="A5024" s="39" t="s">
        <v>893</v>
      </c>
      <c r="B5024" s="39" t="s">
        <v>68</v>
      </c>
      <c r="C5024" s="39" t="s">
        <v>190</v>
      </c>
      <c r="D5024" s="39" t="s">
        <v>45</v>
      </c>
      <c r="E5024" s="70" t="s">
        <v>35</v>
      </c>
      <c r="F5024" s="70" t="s">
        <v>28</v>
      </c>
      <c r="G5024" s="78">
        <v>45193</v>
      </c>
      <c r="H5024" s="78">
        <v>45748</v>
      </c>
      <c r="I5024" s="69">
        <v>57089684.950000003</v>
      </c>
      <c r="J5024" s="70">
        <v>999</v>
      </c>
      <c r="K5024" s="71">
        <v>7.8E-2</v>
      </c>
      <c r="L5024" s="70">
        <v>0</v>
      </c>
      <c r="M5024" s="71">
        <v>0.873</v>
      </c>
      <c r="N5024" s="72"/>
      <c r="O5024" s="73">
        <f>MIN(1,MAX(0,(1/(1+EXP(-(Assumptions!$B$5 + Assumptions!$B$6*$N5024))))*Assumptions!$B$3))</f>
        <v>3.9165722796764356E-2</v>
      </c>
      <c r="P5024" s="73">
        <f>VLOOKUP($F5024,Assumptions!$A$23:$B$27,2,FALSE)*Assumptions!$B$4</f>
        <v>0.35</v>
      </c>
      <c r="Q5024" s="74">
        <f t="shared" si="156"/>
        <v>782585.57135720842</v>
      </c>
      <c r="R5024" s="75" t="str">
        <f>IF($O5024&lt;Assumptions!$B$17,"A",IF($O5024&lt;Assumptions!$B$18,"B",IF($O5024&lt;Assumptions!$B$19,"C",IF($O5024&lt;Assumptions!$B$20,"D","E"))))</f>
        <v>B</v>
      </c>
      <c r="S5024" s="75">
        <f t="shared" si="157"/>
        <v>1</v>
      </c>
    </row>
    <row r="5025" spans="1:19" ht="17.399999999999999" x14ac:dyDescent="0.3">
      <c r="A5025" s="39" t="s">
        <v>893</v>
      </c>
      <c r="B5025" s="39" t="s">
        <v>68</v>
      </c>
      <c r="C5025" s="39" t="s">
        <v>190</v>
      </c>
      <c r="D5025" s="39" t="s">
        <v>45</v>
      </c>
      <c r="E5025" s="70" t="s">
        <v>35</v>
      </c>
      <c r="F5025" s="70" t="s">
        <v>28</v>
      </c>
      <c r="G5025" s="78">
        <v>45193</v>
      </c>
      <c r="H5025" s="78">
        <v>45778</v>
      </c>
      <c r="I5025" s="69">
        <v>57089684.950000003</v>
      </c>
      <c r="J5025" s="70">
        <v>999</v>
      </c>
      <c r="K5025" s="71">
        <v>0.125</v>
      </c>
      <c r="L5025" s="70">
        <v>0</v>
      </c>
      <c r="M5025" s="71">
        <v>0.873</v>
      </c>
      <c r="N5025" s="72"/>
      <c r="O5025" s="73">
        <f>MIN(1,MAX(0,(1/(1+EXP(-(Assumptions!$B$5 + Assumptions!$B$6*$N5025))))*Assumptions!$B$3))</f>
        <v>3.9165722796764356E-2</v>
      </c>
      <c r="P5025" s="73">
        <f>VLOOKUP($F5025,Assumptions!$A$23:$B$27,2,FALSE)*Assumptions!$B$4</f>
        <v>0.35</v>
      </c>
      <c r="Q5025" s="74">
        <f t="shared" si="156"/>
        <v>782585.57135720842</v>
      </c>
      <c r="R5025" s="75" t="str">
        <f>IF($O5025&lt;Assumptions!$B$17,"A",IF($O5025&lt;Assumptions!$B$18,"B",IF($O5025&lt;Assumptions!$B$19,"C",IF($O5025&lt;Assumptions!$B$20,"D","E"))))</f>
        <v>B</v>
      </c>
      <c r="S5025" s="75">
        <f t="shared" si="157"/>
        <v>1</v>
      </c>
    </row>
    <row r="5026" spans="1:19" ht="17.399999999999999" x14ac:dyDescent="0.3">
      <c r="A5026" s="39" t="s">
        <v>893</v>
      </c>
      <c r="B5026" s="39" t="s">
        <v>68</v>
      </c>
      <c r="C5026" s="39" t="s">
        <v>190</v>
      </c>
      <c r="D5026" s="39" t="s">
        <v>45</v>
      </c>
      <c r="E5026" s="70" t="s">
        <v>35</v>
      </c>
      <c r="F5026" s="70" t="s">
        <v>28</v>
      </c>
      <c r="G5026" s="78">
        <v>45193</v>
      </c>
      <c r="H5026" s="78">
        <v>45809</v>
      </c>
      <c r="I5026" s="69">
        <v>57089684.950000003</v>
      </c>
      <c r="J5026" s="70">
        <v>999</v>
      </c>
      <c r="K5026" s="71">
        <v>8.5000000000000006E-2</v>
      </c>
      <c r="L5026" s="70">
        <v>0</v>
      </c>
      <c r="M5026" s="71">
        <v>0.873</v>
      </c>
      <c r="N5026" s="72"/>
      <c r="O5026" s="73">
        <f>MIN(1,MAX(0,(1/(1+EXP(-(Assumptions!$B$5 + Assumptions!$B$6*$N5026))))*Assumptions!$B$3))</f>
        <v>3.9165722796764356E-2</v>
      </c>
      <c r="P5026" s="73">
        <f>VLOOKUP($F5026,Assumptions!$A$23:$B$27,2,FALSE)*Assumptions!$B$4</f>
        <v>0.35</v>
      </c>
      <c r="Q5026" s="74">
        <f t="shared" si="156"/>
        <v>782585.57135720842</v>
      </c>
      <c r="R5026" s="75" t="str">
        <f>IF($O5026&lt;Assumptions!$B$17,"A",IF($O5026&lt;Assumptions!$B$18,"B",IF($O5026&lt;Assumptions!$B$19,"C",IF($O5026&lt;Assumptions!$B$20,"D","E"))))</f>
        <v>B</v>
      </c>
      <c r="S5026" s="75">
        <f t="shared" si="157"/>
        <v>1</v>
      </c>
    </row>
    <row r="5027" spans="1:19" ht="17.399999999999999" x14ac:dyDescent="0.3">
      <c r="A5027" s="39" t="s">
        <v>893</v>
      </c>
      <c r="B5027" s="39" t="s">
        <v>68</v>
      </c>
      <c r="C5027" s="39" t="s">
        <v>190</v>
      </c>
      <c r="D5027" s="39" t="s">
        <v>45</v>
      </c>
      <c r="E5027" s="70" t="s">
        <v>35</v>
      </c>
      <c r="F5027" s="70" t="s">
        <v>28</v>
      </c>
      <c r="G5027" s="78">
        <v>45193</v>
      </c>
      <c r="H5027" s="78">
        <v>45839</v>
      </c>
      <c r="I5027" s="69">
        <v>57089684.950000003</v>
      </c>
      <c r="J5027" s="70">
        <v>999</v>
      </c>
      <c r="K5027" s="71">
        <v>0.13500000000000001</v>
      </c>
      <c r="L5027" s="70">
        <v>0</v>
      </c>
      <c r="M5027" s="71">
        <v>0.873</v>
      </c>
      <c r="N5027" s="72"/>
      <c r="O5027" s="73">
        <f>MIN(1,MAX(0,(1/(1+EXP(-(Assumptions!$B$5 + Assumptions!$B$6*$N5027))))*Assumptions!$B$3))</f>
        <v>3.9165722796764356E-2</v>
      </c>
      <c r="P5027" s="73">
        <f>VLOOKUP($F5027,Assumptions!$A$23:$B$27,2,FALSE)*Assumptions!$B$4</f>
        <v>0.35</v>
      </c>
      <c r="Q5027" s="74">
        <f t="shared" si="156"/>
        <v>782585.57135720842</v>
      </c>
      <c r="R5027" s="75" t="str">
        <f>IF($O5027&lt;Assumptions!$B$17,"A",IF($O5027&lt;Assumptions!$B$18,"B",IF($O5027&lt;Assumptions!$B$19,"C",IF($O5027&lt;Assumptions!$B$20,"D","E"))))</f>
        <v>B</v>
      </c>
      <c r="S5027" s="75">
        <f t="shared" si="157"/>
        <v>1</v>
      </c>
    </row>
    <row r="5028" spans="1:19" ht="17.399999999999999" x14ac:dyDescent="0.3">
      <c r="A5028" s="39" t="s">
        <v>893</v>
      </c>
      <c r="B5028" s="39" t="s">
        <v>68</v>
      </c>
      <c r="C5028" s="39" t="s">
        <v>190</v>
      </c>
      <c r="D5028" s="39" t="s">
        <v>45</v>
      </c>
      <c r="E5028" s="70" t="s">
        <v>35</v>
      </c>
      <c r="F5028" s="70" t="s">
        <v>28</v>
      </c>
      <c r="G5028" s="78">
        <v>45193</v>
      </c>
      <c r="H5028" s="78">
        <v>45870</v>
      </c>
      <c r="I5028" s="69">
        <v>57089684.950000003</v>
      </c>
      <c r="J5028" s="70">
        <v>999</v>
      </c>
      <c r="K5028" s="71">
        <v>9.1999999999999998E-2</v>
      </c>
      <c r="L5028" s="70">
        <v>0</v>
      </c>
      <c r="M5028" s="71">
        <v>0.873</v>
      </c>
      <c r="N5028" s="72"/>
      <c r="O5028" s="73">
        <f>MIN(1,MAX(0,(1/(1+EXP(-(Assumptions!$B$5 + Assumptions!$B$6*$N5028))))*Assumptions!$B$3))</f>
        <v>3.9165722796764356E-2</v>
      </c>
      <c r="P5028" s="73">
        <f>VLOOKUP($F5028,Assumptions!$A$23:$B$27,2,FALSE)*Assumptions!$B$4</f>
        <v>0.35</v>
      </c>
      <c r="Q5028" s="74">
        <f t="shared" si="156"/>
        <v>782585.57135720842</v>
      </c>
      <c r="R5028" s="75" t="str">
        <f>IF($O5028&lt;Assumptions!$B$17,"A",IF($O5028&lt;Assumptions!$B$18,"B",IF($O5028&lt;Assumptions!$B$19,"C",IF($O5028&lt;Assumptions!$B$20,"D","E"))))</f>
        <v>B</v>
      </c>
      <c r="S5028" s="75">
        <f t="shared" si="157"/>
        <v>1</v>
      </c>
    </row>
    <row r="5029" spans="1:19" ht="17.399999999999999" x14ac:dyDescent="0.3">
      <c r="A5029" s="39" t="s">
        <v>893</v>
      </c>
      <c r="B5029" s="39" t="s">
        <v>68</v>
      </c>
      <c r="C5029" s="39" t="s">
        <v>190</v>
      </c>
      <c r="D5029" s="39" t="s">
        <v>45</v>
      </c>
      <c r="E5029" s="70" t="s">
        <v>35</v>
      </c>
      <c r="F5029" s="70" t="s">
        <v>28</v>
      </c>
      <c r="G5029" s="78">
        <v>45193</v>
      </c>
      <c r="H5029" s="78">
        <v>45901</v>
      </c>
      <c r="I5029" s="69">
        <v>57089684.950000003</v>
      </c>
      <c r="J5029" s="70">
        <v>999</v>
      </c>
      <c r="K5029" s="71">
        <v>0.12</v>
      </c>
      <c r="L5029" s="70">
        <v>0</v>
      </c>
      <c r="M5029" s="71">
        <v>0.873</v>
      </c>
      <c r="N5029" s="72"/>
      <c r="O5029" s="73">
        <f>MIN(1,MAX(0,(1/(1+EXP(-(Assumptions!$B$5 + Assumptions!$B$6*$N5029))))*Assumptions!$B$3))</f>
        <v>3.9165722796764356E-2</v>
      </c>
      <c r="P5029" s="73">
        <f>VLOOKUP($F5029,Assumptions!$A$23:$B$27,2,FALSE)*Assumptions!$B$4</f>
        <v>0.35</v>
      </c>
      <c r="Q5029" s="74">
        <f t="shared" si="156"/>
        <v>782585.57135720842</v>
      </c>
      <c r="R5029" s="75" t="str">
        <f>IF($O5029&lt;Assumptions!$B$17,"A",IF($O5029&lt;Assumptions!$B$18,"B",IF($O5029&lt;Assumptions!$B$19,"C",IF($O5029&lt;Assumptions!$B$20,"D","E"))))</f>
        <v>B</v>
      </c>
      <c r="S5029" s="75">
        <f t="shared" si="157"/>
        <v>1</v>
      </c>
    </row>
    <row r="5030" spans="1:19" ht="17.399999999999999" x14ac:dyDescent="0.3">
      <c r="A5030" s="39" t="s">
        <v>893</v>
      </c>
      <c r="B5030" s="39" t="s">
        <v>68</v>
      </c>
      <c r="C5030" s="39" t="s">
        <v>190</v>
      </c>
      <c r="D5030" s="39" t="s">
        <v>45</v>
      </c>
      <c r="E5030" s="70" t="s">
        <v>35</v>
      </c>
      <c r="F5030" s="70" t="s">
        <v>28</v>
      </c>
      <c r="G5030" s="78">
        <v>45193</v>
      </c>
      <c r="H5030" s="78">
        <v>45931</v>
      </c>
      <c r="I5030" s="69">
        <v>57089684.950000003</v>
      </c>
      <c r="J5030" s="70">
        <v>999</v>
      </c>
      <c r="K5030" s="71">
        <v>3.7999999999999999E-2</v>
      </c>
      <c r="L5030" s="70">
        <v>0</v>
      </c>
      <c r="M5030" s="71">
        <v>0.873</v>
      </c>
      <c r="N5030" s="72"/>
      <c r="O5030" s="73">
        <f>MIN(1,MAX(0,(1/(1+EXP(-(Assumptions!$B$5 + Assumptions!$B$6*$N5030))))*Assumptions!$B$3))</f>
        <v>3.9165722796764356E-2</v>
      </c>
      <c r="P5030" s="73">
        <f>VLOOKUP($F5030,Assumptions!$A$23:$B$27,2,FALSE)*Assumptions!$B$4</f>
        <v>0.35</v>
      </c>
      <c r="Q5030" s="74">
        <f t="shared" si="156"/>
        <v>782585.57135720842</v>
      </c>
      <c r="R5030" s="75" t="str">
        <f>IF($O5030&lt;Assumptions!$B$17,"A",IF($O5030&lt;Assumptions!$B$18,"B",IF($O5030&lt;Assumptions!$B$19,"C",IF($O5030&lt;Assumptions!$B$20,"D","E"))))</f>
        <v>B</v>
      </c>
      <c r="S5030" s="75">
        <f t="shared" si="157"/>
        <v>1</v>
      </c>
    </row>
    <row r="5031" spans="1:19" ht="17.399999999999999" x14ac:dyDescent="0.3">
      <c r="A5031" s="39" t="s">
        <v>893</v>
      </c>
      <c r="B5031" s="39" t="s">
        <v>68</v>
      </c>
      <c r="C5031" s="39" t="s">
        <v>190</v>
      </c>
      <c r="D5031" s="39" t="s">
        <v>45</v>
      </c>
      <c r="E5031" s="70" t="s">
        <v>35</v>
      </c>
      <c r="F5031" s="70" t="s">
        <v>28</v>
      </c>
      <c r="G5031" s="78">
        <v>45193</v>
      </c>
      <c r="H5031" s="78">
        <v>45962</v>
      </c>
      <c r="I5031" s="69">
        <v>57089684.950000003</v>
      </c>
      <c r="J5031" s="70">
        <v>999</v>
      </c>
      <c r="K5031" s="71">
        <v>0.158</v>
      </c>
      <c r="L5031" s="70">
        <v>0</v>
      </c>
      <c r="M5031" s="71">
        <v>0.873</v>
      </c>
      <c r="N5031" s="72"/>
      <c r="O5031" s="73">
        <f>MIN(1,MAX(0,(1/(1+EXP(-(Assumptions!$B$5 + Assumptions!$B$6*$N5031))))*Assumptions!$B$3))</f>
        <v>3.9165722796764356E-2</v>
      </c>
      <c r="P5031" s="73">
        <f>VLOOKUP($F5031,Assumptions!$A$23:$B$27,2,FALSE)*Assumptions!$B$4</f>
        <v>0.35</v>
      </c>
      <c r="Q5031" s="74">
        <f t="shared" si="156"/>
        <v>782585.57135720842</v>
      </c>
      <c r="R5031" s="75" t="str">
        <f>IF($O5031&lt;Assumptions!$B$17,"A",IF($O5031&lt;Assumptions!$B$18,"B",IF($O5031&lt;Assumptions!$B$19,"C",IF($O5031&lt;Assumptions!$B$20,"D","E"))))</f>
        <v>B</v>
      </c>
      <c r="S5031" s="75">
        <f t="shared" si="157"/>
        <v>1</v>
      </c>
    </row>
    <row r="5032" spans="1:19" ht="17.399999999999999" x14ac:dyDescent="0.3">
      <c r="A5032" s="39" t="s">
        <v>893</v>
      </c>
      <c r="B5032" s="39" t="s">
        <v>68</v>
      </c>
      <c r="C5032" s="39" t="s">
        <v>190</v>
      </c>
      <c r="D5032" s="39" t="s">
        <v>45</v>
      </c>
      <c r="E5032" s="70" t="s">
        <v>35</v>
      </c>
      <c r="F5032" s="70" t="s">
        <v>28</v>
      </c>
      <c r="G5032" s="78">
        <v>45193</v>
      </c>
      <c r="H5032" s="78">
        <v>45992</v>
      </c>
      <c r="I5032" s="69">
        <v>57089684.950000003</v>
      </c>
      <c r="J5032" s="70">
        <v>999</v>
      </c>
      <c r="K5032" s="71">
        <v>0.109</v>
      </c>
      <c r="L5032" s="70">
        <v>0</v>
      </c>
      <c r="M5032" s="71">
        <v>0.873</v>
      </c>
      <c r="N5032" s="72"/>
      <c r="O5032" s="73">
        <f>MIN(1,MAX(0,(1/(1+EXP(-(Assumptions!$B$5 + Assumptions!$B$6*$N5032))))*Assumptions!$B$3))</f>
        <v>3.9165722796764356E-2</v>
      </c>
      <c r="P5032" s="73">
        <f>VLOOKUP($F5032,Assumptions!$A$23:$B$27,2,FALSE)*Assumptions!$B$4</f>
        <v>0.35</v>
      </c>
      <c r="Q5032" s="74">
        <f t="shared" si="156"/>
        <v>782585.57135720842</v>
      </c>
      <c r="R5032" s="75" t="str">
        <f>IF($O5032&lt;Assumptions!$B$17,"A",IF($O5032&lt;Assumptions!$B$18,"B",IF($O5032&lt;Assumptions!$B$19,"C",IF($O5032&lt;Assumptions!$B$20,"D","E"))))</f>
        <v>B</v>
      </c>
      <c r="S5032" s="75">
        <f t="shared" si="157"/>
        <v>1</v>
      </c>
    </row>
    <row r="5033" spans="1:19" ht="17.399999999999999" x14ac:dyDescent="0.3">
      <c r="A5033" s="39" t="s">
        <v>894</v>
      </c>
      <c r="B5033" s="39" t="s">
        <v>94</v>
      </c>
      <c r="C5033" s="39" t="s">
        <v>135</v>
      </c>
      <c r="D5033" s="39" t="s">
        <v>45</v>
      </c>
      <c r="E5033" s="70" t="s">
        <v>46</v>
      </c>
      <c r="F5033" s="70" t="s">
        <v>28</v>
      </c>
      <c r="G5033" s="78">
        <v>45031</v>
      </c>
      <c r="H5033" s="78">
        <v>45658</v>
      </c>
      <c r="I5033" s="69">
        <v>4388570.68</v>
      </c>
      <c r="J5033" s="70">
        <v>0</v>
      </c>
      <c r="K5033" s="71">
        <v>0.95499999999999996</v>
      </c>
      <c r="L5033" s="70">
        <v>0</v>
      </c>
      <c r="M5033" s="71">
        <v>0.74</v>
      </c>
      <c r="N5033" s="72"/>
      <c r="O5033" s="73">
        <f>MIN(1,MAX(0,(1/(1+EXP(-(Assumptions!$B$5 + Assumptions!$B$6*$N5033))))*Assumptions!$B$3))</f>
        <v>3.9165722796764356E-2</v>
      </c>
      <c r="P5033" s="73">
        <f>VLOOKUP($F5033,Assumptions!$A$23:$B$27,2,FALSE)*Assumptions!$B$4</f>
        <v>0.35</v>
      </c>
      <c r="Q5033" s="74">
        <f t="shared" si="156"/>
        <v>60158.539954410677</v>
      </c>
      <c r="R5033" s="75" t="str">
        <f>IF($O5033&lt;Assumptions!$B$17,"A",IF($O5033&lt;Assumptions!$B$18,"B",IF($O5033&lt;Assumptions!$B$19,"C",IF($O5033&lt;Assumptions!$B$20,"D","E"))))</f>
        <v>B</v>
      </c>
      <c r="S5033" s="75">
        <f t="shared" si="157"/>
        <v>0</v>
      </c>
    </row>
    <row r="5034" spans="1:19" ht="17.399999999999999" x14ac:dyDescent="0.3">
      <c r="A5034" s="39" t="s">
        <v>894</v>
      </c>
      <c r="B5034" s="39" t="s">
        <v>94</v>
      </c>
      <c r="C5034" s="39" t="s">
        <v>135</v>
      </c>
      <c r="D5034" s="39" t="s">
        <v>45</v>
      </c>
      <c r="E5034" s="70" t="s">
        <v>46</v>
      </c>
      <c r="F5034" s="70" t="s">
        <v>28</v>
      </c>
      <c r="G5034" s="78">
        <v>45031</v>
      </c>
      <c r="H5034" s="78">
        <v>45689</v>
      </c>
      <c r="I5034" s="69">
        <v>4256945.5999999996</v>
      </c>
      <c r="J5034" s="70">
        <v>0</v>
      </c>
      <c r="K5034" s="71">
        <v>1.0609999999999999</v>
      </c>
      <c r="L5034" s="70">
        <v>0</v>
      </c>
      <c r="M5034" s="71">
        <v>0.74</v>
      </c>
      <c r="N5034" s="72"/>
      <c r="O5034" s="73">
        <f>MIN(1,MAX(0,(1/(1+EXP(-(Assumptions!$B$5 + Assumptions!$B$6*$N5034))))*Assumptions!$B$3))</f>
        <v>3.9165722796764356E-2</v>
      </c>
      <c r="P5034" s="73">
        <f>VLOOKUP($F5034,Assumptions!$A$23:$B$27,2,FALSE)*Assumptions!$B$4</f>
        <v>0.35</v>
      </c>
      <c r="Q5034" s="74">
        <f t="shared" si="156"/>
        <v>58354.222965676992</v>
      </c>
      <c r="R5034" s="75" t="str">
        <f>IF($O5034&lt;Assumptions!$B$17,"A",IF($O5034&lt;Assumptions!$B$18,"B",IF($O5034&lt;Assumptions!$B$19,"C",IF($O5034&lt;Assumptions!$B$20,"D","E"))))</f>
        <v>B</v>
      </c>
      <c r="S5034" s="75">
        <f t="shared" si="157"/>
        <v>0</v>
      </c>
    </row>
    <row r="5035" spans="1:19" ht="17.399999999999999" x14ac:dyDescent="0.3">
      <c r="A5035" s="39" t="s">
        <v>894</v>
      </c>
      <c r="B5035" s="39" t="s">
        <v>94</v>
      </c>
      <c r="C5035" s="39" t="s">
        <v>135</v>
      </c>
      <c r="D5035" s="39" t="s">
        <v>45</v>
      </c>
      <c r="E5035" s="70" t="s">
        <v>46</v>
      </c>
      <c r="F5035" s="70" t="s">
        <v>28</v>
      </c>
      <c r="G5035" s="78">
        <v>45031</v>
      </c>
      <c r="H5035" s="78">
        <v>45717</v>
      </c>
      <c r="I5035" s="69">
        <v>4140616.37</v>
      </c>
      <c r="J5035" s="70">
        <v>0</v>
      </c>
      <c r="K5035" s="71">
        <v>1.0569999999999999</v>
      </c>
      <c r="L5035" s="70">
        <v>0</v>
      </c>
      <c r="M5035" s="71">
        <v>0.74</v>
      </c>
      <c r="N5035" s="72"/>
      <c r="O5035" s="73">
        <f>MIN(1,MAX(0,(1/(1+EXP(-(Assumptions!$B$5 + Assumptions!$B$6*$N5035))))*Assumptions!$B$3))</f>
        <v>3.9165722796764356E-2</v>
      </c>
      <c r="P5035" s="73">
        <f>VLOOKUP($F5035,Assumptions!$A$23:$B$27,2,FALSE)*Assumptions!$B$4</f>
        <v>0.35</v>
      </c>
      <c r="Q5035" s="74">
        <f t="shared" si="156"/>
        <v>56759.581534307639</v>
      </c>
      <c r="R5035" s="75" t="str">
        <f>IF($O5035&lt;Assumptions!$B$17,"A",IF($O5035&lt;Assumptions!$B$18,"B",IF($O5035&lt;Assumptions!$B$19,"C",IF($O5035&lt;Assumptions!$B$20,"D","E"))))</f>
        <v>B</v>
      </c>
      <c r="S5035" s="75">
        <f t="shared" si="157"/>
        <v>0</v>
      </c>
    </row>
    <row r="5036" spans="1:19" ht="17.399999999999999" x14ac:dyDescent="0.3">
      <c r="A5036" s="39" t="s">
        <v>894</v>
      </c>
      <c r="B5036" s="39" t="s">
        <v>94</v>
      </c>
      <c r="C5036" s="39" t="s">
        <v>135</v>
      </c>
      <c r="D5036" s="39" t="s">
        <v>45</v>
      </c>
      <c r="E5036" s="70" t="s">
        <v>46</v>
      </c>
      <c r="F5036" s="70" t="s">
        <v>28</v>
      </c>
      <c r="G5036" s="78">
        <v>45031</v>
      </c>
      <c r="H5036" s="78">
        <v>45748</v>
      </c>
      <c r="I5036" s="69">
        <v>4015632.83</v>
      </c>
      <c r="J5036" s="70">
        <v>0</v>
      </c>
      <c r="K5036" s="71">
        <v>0.998</v>
      </c>
      <c r="L5036" s="70">
        <v>0</v>
      </c>
      <c r="M5036" s="71">
        <v>0.74</v>
      </c>
      <c r="N5036" s="72"/>
      <c r="O5036" s="73">
        <f>MIN(1,MAX(0,(1/(1+EXP(-(Assumptions!$B$5 + Assumptions!$B$6*$N5036))))*Assumptions!$B$3))</f>
        <v>3.9165722796764356E-2</v>
      </c>
      <c r="P5036" s="73">
        <f>VLOOKUP($F5036,Assumptions!$A$23:$B$27,2,FALSE)*Assumptions!$B$4</f>
        <v>0.35</v>
      </c>
      <c r="Q5036" s="74">
        <f t="shared" si="156"/>
        <v>55046.306795678232</v>
      </c>
      <c r="R5036" s="75" t="str">
        <f>IF($O5036&lt;Assumptions!$B$17,"A",IF($O5036&lt;Assumptions!$B$18,"B",IF($O5036&lt;Assumptions!$B$19,"C",IF($O5036&lt;Assumptions!$B$20,"D","E"))))</f>
        <v>B</v>
      </c>
      <c r="S5036" s="75">
        <f t="shared" si="157"/>
        <v>0</v>
      </c>
    </row>
    <row r="5037" spans="1:19" ht="17.399999999999999" x14ac:dyDescent="0.3">
      <c r="A5037" s="39" t="s">
        <v>894</v>
      </c>
      <c r="B5037" s="39" t="s">
        <v>94</v>
      </c>
      <c r="C5037" s="39" t="s">
        <v>135</v>
      </c>
      <c r="D5037" s="39" t="s">
        <v>45</v>
      </c>
      <c r="E5037" s="70" t="s">
        <v>46</v>
      </c>
      <c r="F5037" s="70" t="s">
        <v>28</v>
      </c>
      <c r="G5037" s="78">
        <v>45031</v>
      </c>
      <c r="H5037" s="78">
        <v>45778</v>
      </c>
      <c r="I5037" s="69">
        <v>3894503.7</v>
      </c>
      <c r="J5037" s="70">
        <v>35</v>
      </c>
      <c r="K5037" s="71">
        <v>0.55900000000000005</v>
      </c>
      <c r="L5037" s="70">
        <v>0</v>
      </c>
      <c r="M5037" s="71">
        <v>0.74</v>
      </c>
      <c r="N5037" s="72"/>
      <c r="O5037" s="73">
        <f>MIN(1,MAX(0,(1/(1+EXP(-(Assumptions!$B$5 + Assumptions!$B$6*$N5037))))*Assumptions!$B$3))</f>
        <v>3.9165722796764356E-2</v>
      </c>
      <c r="P5037" s="73">
        <f>VLOOKUP($F5037,Assumptions!$A$23:$B$27,2,FALSE)*Assumptions!$B$4</f>
        <v>0.35</v>
      </c>
      <c r="Q5037" s="74">
        <f t="shared" si="156"/>
        <v>53385.868320810594</v>
      </c>
      <c r="R5037" s="75" t="str">
        <f>IF($O5037&lt;Assumptions!$B$17,"A",IF($O5037&lt;Assumptions!$B$18,"B",IF($O5037&lt;Assumptions!$B$19,"C",IF($O5037&lt;Assumptions!$B$20,"D","E"))))</f>
        <v>B</v>
      </c>
      <c r="S5037" s="75">
        <f t="shared" si="157"/>
        <v>0</v>
      </c>
    </row>
    <row r="5038" spans="1:19" ht="17.399999999999999" x14ac:dyDescent="0.3">
      <c r="A5038" s="39" t="s">
        <v>894</v>
      </c>
      <c r="B5038" s="39" t="s">
        <v>94</v>
      </c>
      <c r="C5038" s="39" t="s">
        <v>135</v>
      </c>
      <c r="D5038" s="39" t="s">
        <v>45</v>
      </c>
      <c r="E5038" s="70" t="s">
        <v>46</v>
      </c>
      <c r="F5038" s="70" t="s">
        <v>28</v>
      </c>
      <c r="G5038" s="78">
        <v>45031</v>
      </c>
      <c r="H5038" s="78">
        <v>45809</v>
      </c>
      <c r="I5038" s="69">
        <v>3778591.2</v>
      </c>
      <c r="J5038" s="70">
        <v>0</v>
      </c>
      <c r="K5038" s="71">
        <v>1.018</v>
      </c>
      <c r="L5038" s="70">
        <v>0</v>
      </c>
      <c r="M5038" s="71">
        <v>0.74</v>
      </c>
      <c r="N5038" s="72"/>
      <c r="O5038" s="73">
        <f>MIN(1,MAX(0,(1/(1+EXP(-(Assumptions!$B$5 + Assumptions!$B$6*$N5038))))*Assumptions!$B$3))</f>
        <v>3.9165722796764356E-2</v>
      </c>
      <c r="P5038" s="73">
        <f>VLOOKUP($F5038,Assumptions!$A$23:$B$27,2,FALSE)*Assumptions!$B$4</f>
        <v>0.35</v>
      </c>
      <c r="Q5038" s="74">
        <f t="shared" si="156"/>
        <v>51796.939425522614</v>
      </c>
      <c r="R5038" s="75" t="str">
        <f>IF($O5038&lt;Assumptions!$B$17,"A",IF($O5038&lt;Assumptions!$B$18,"B",IF($O5038&lt;Assumptions!$B$19,"C",IF($O5038&lt;Assumptions!$B$20,"D","E"))))</f>
        <v>B</v>
      </c>
      <c r="S5038" s="75">
        <f t="shared" si="157"/>
        <v>0</v>
      </c>
    </row>
    <row r="5039" spans="1:19" ht="17.399999999999999" x14ac:dyDescent="0.3">
      <c r="A5039" s="39" t="s">
        <v>894</v>
      </c>
      <c r="B5039" s="39" t="s">
        <v>94</v>
      </c>
      <c r="C5039" s="39" t="s">
        <v>135</v>
      </c>
      <c r="D5039" s="39" t="s">
        <v>45</v>
      </c>
      <c r="E5039" s="70" t="s">
        <v>46</v>
      </c>
      <c r="F5039" s="70" t="s">
        <v>28</v>
      </c>
      <c r="G5039" s="78">
        <v>45031</v>
      </c>
      <c r="H5039" s="78">
        <v>45839</v>
      </c>
      <c r="I5039" s="69">
        <v>3655223.59</v>
      </c>
      <c r="J5039" s="70">
        <v>0</v>
      </c>
      <c r="K5039" s="71">
        <v>1.109</v>
      </c>
      <c r="L5039" s="70">
        <v>0</v>
      </c>
      <c r="M5039" s="71">
        <v>0.74</v>
      </c>
      <c r="N5039" s="72"/>
      <c r="O5039" s="73">
        <f>MIN(1,MAX(0,(1/(1+EXP(-(Assumptions!$B$5 + Assumptions!$B$6*$N5039))))*Assumptions!$B$3))</f>
        <v>3.9165722796764356E-2</v>
      </c>
      <c r="P5039" s="73">
        <f>VLOOKUP($F5039,Assumptions!$A$23:$B$27,2,FALSE)*Assumptions!$B$4</f>
        <v>0.35</v>
      </c>
      <c r="Q5039" s="74">
        <f t="shared" si="156"/>
        <v>50105.815860146839</v>
      </c>
      <c r="R5039" s="75" t="str">
        <f>IF($O5039&lt;Assumptions!$B$17,"A",IF($O5039&lt;Assumptions!$B$18,"B",IF($O5039&lt;Assumptions!$B$19,"C",IF($O5039&lt;Assumptions!$B$20,"D","E"))))</f>
        <v>B</v>
      </c>
      <c r="S5039" s="75">
        <f t="shared" si="157"/>
        <v>0</v>
      </c>
    </row>
    <row r="5040" spans="1:19" ht="17.399999999999999" x14ac:dyDescent="0.3">
      <c r="A5040" s="39" t="s">
        <v>894</v>
      </c>
      <c r="B5040" s="39" t="s">
        <v>94</v>
      </c>
      <c r="C5040" s="39" t="s">
        <v>135</v>
      </c>
      <c r="D5040" s="39" t="s">
        <v>45</v>
      </c>
      <c r="E5040" s="70" t="s">
        <v>46</v>
      </c>
      <c r="F5040" s="70" t="s">
        <v>28</v>
      </c>
      <c r="G5040" s="78">
        <v>45031</v>
      </c>
      <c r="H5040" s="78">
        <v>45870</v>
      </c>
      <c r="I5040" s="69">
        <v>3542189.21</v>
      </c>
      <c r="J5040" s="70">
        <v>0</v>
      </c>
      <c r="K5040" s="71">
        <v>1.0669999999999999</v>
      </c>
      <c r="L5040" s="70">
        <v>0</v>
      </c>
      <c r="M5040" s="71">
        <v>0.74</v>
      </c>
      <c r="N5040" s="72"/>
      <c r="O5040" s="73">
        <f>MIN(1,MAX(0,(1/(1+EXP(-(Assumptions!$B$5 + Assumptions!$B$6*$N5040))))*Assumptions!$B$3))</f>
        <v>3.9165722796764356E-2</v>
      </c>
      <c r="P5040" s="73">
        <f>VLOOKUP($F5040,Assumptions!$A$23:$B$27,2,FALSE)*Assumptions!$B$4</f>
        <v>0.35</v>
      </c>
      <c r="Q5040" s="74">
        <f t="shared" si="156"/>
        <v>48556.340242392398</v>
      </c>
      <c r="R5040" s="75" t="str">
        <f>IF($O5040&lt;Assumptions!$B$17,"A",IF($O5040&lt;Assumptions!$B$18,"B",IF($O5040&lt;Assumptions!$B$19,"C",IF($O5040&lt;Assumptions!$B$20,"D","E"))))</f>
        <v>B</v>
      </c>
      <c r="S5040" s="75">
        <f t="shared" si="157"/>
        <v>0</v>
      </c>
    </row>
    <row r="5041" spans="1:19" ht="17.399999999999999" x14ac:dyDescent="0.3">
      <c r="A5041" s="39" t="s">
        <v>894</v>
      </c>
      <c r="B5041" s="39" t="s">
        <v>94</v>
      </c>
      <c r="C5041" s="39" t="s">
        <v>135</v>
      </c>
      <c r="D5041" s="39" t="s">
        <v>45</v>
      </c>
      <c r="E5041" s="70" t="s">
        <v>46</v>
      </c>
      <c r="F5041" s="70" t="s">
        <v>28</v>
      </c>
      <c r="G5041" s="78">
        <v>45031</v>
      </c>
      <c r="H5041" s="78">
        <v>45901</v>
      </c>
      <c r="I5041" s="69">
        <v>3440821.3</v>
      </c>
      <c r="J5041" s="70">
        <v>0</v>
      </c>
      <c r="K5041" s="71">
        <v>1.0509999999999999</v>
      </c>
      <c r="L5041" s="70">
        <v>0</v>
      </c>
      <c r="M5041" s="71">
        <v>0.74</v>
      </c>
      <c r="N5041" s="72"/>
      <c r="O5041" s="73">
        <f>MIN(1,MAX(0,(1/(1+EXP(-(Assumptions!$B$5 + Assumptions!$B$6*$N5041))))*Assumptions!$B$3))</f>
        <v>3.9165722796764356E-2</v>
      </c>
      <c r="P5041" s="73">
        <f>VLOOKUP($F5041,Assumptions!$A$23:$B$27,2,FALSE)*Assumptions!$B$4</f>
        <v>0.35</v>
      </c>
      <c r="Q5041" s="74">
        <f t="shared" si="156"/>
        <v>47166.788630150819</v>
      </c>
      <c r="R5041" s="75" t="str">
        <f>IF($O5041&lt;Assumptions!$B$17,"A",IF($O5041&lt;Assumptions!$B$18,"B",IF($O5041&lt;Assumptions!$B$19,"C",IF($O5041&lt;Assumptions!$B$20,"D","E"))))</f>
        <v>B</v>
      </c>
      <c r="S5041" s="75">
        <f t="shared" si="157"/>
        <v>0</v>
      </c>
    </row>
    <row r="5042" spans="1:19" ht="17.399999999999999" x14ac:dyDescent="0.3">
      <c r="A5042" s="39" t="s">
        <v>894</v>
      </c>
      <c r="B5042" s="39" t="s">
        <v>94</v>
      </c>
      <c r="C5042" s="39" t="s">
        <v>135</v>
      </c>
      <c r="D5042" s="39" t="s">
        <v>45</v>
      </c>
      <c r="E5042" s="70" t="s">
        <v>46</v>
      </c>
      <c r="F5042" s="70" t="s">
        <v>28</v>
      </c>
      <c r="G5042" s="78">
        <v>45031</v>
      </c>
      <c r="H5042" s="78">
        <v>45931</v>
      </c>
      <c r="I5042" s="69">
        <v>3337716.9</v>
      </c>
      <c r="J5042" s="70">
        <v>15</v>
      </c>
      <c r="K5042" s="71">
        <v>1.129</v>
      </c>
      <c r="L5042" s="70">
        <v>0</v>
      </c>
      <c r="M5042" s="71">
        <v>0.74</v>
      </c>
      <c r="N5042" s="72"/>
      <c r="O5042" s="73">
        <f>MIN(1,MAX(0,(1/(1+EXP(-(Assumptions!$B$5 + Assumptions!$B$6*$N5042))))*Assumptions!$B$3))</f>
        <v>3.9165722796764356E-2</v>
      </c>
      <c r="P5042" s="73">
        <f>VLOOKUP($F5042,Assumptions!$A$23:$B$27,2,FALSE)*Assumptions!$B$4</f>
        <v>0.35</v>
      </c>
      <c r="Q5042" s="74">
        <f t="shared" si="156"/>
        <v>45753.433207816473</v>
      </c>
      <c r="R5042" s="75" t="str">
        <f>IF($O5042&lt;Assumptions!$B$17,"A",IF($O5042&lt;Assumptions!$B$18,"B",IF($O5042&lt;Assumptions!$B$19,"C",IF($O5042&lt;Assumptions!$B$20,"D","E"))))</f>
        <v>B</v>
      </c>
      <c r="S5042" s="75">
        <f t="shared" si="157"/>
        <v>0</v>
      </c>
    </row>
    <row r="5043" spans="1:19" ht="17.399999999999999" x14ac:dyDescent="0.3">
      <c r="A5043" s="39" t="s">
        <v>894</v>
      </c>
      <c r="B5043" s="39" t="s">
        <v>94</v>
      </c>
      <c r="C5043" s="39" t="s">
        <v>135</v>
      </c>
      <c r="D5043" s="39" t="s">
        <v>45</v>
      </c>
      <c r="E5043" s="70" t="s">
        <v>46</v>
      </c>
      <c r="F5043" s="70" t="s">
        <v>28</v>
      </c>
      <c r="G5043" s="78">
        <v>45031</v>
      </c>
      <c r="H5043" s="78">
        <v>45962</v>
      </c>
      <c r="I5043" s="69">
        <v>3229905.33</v>
      </c>
      <c r="J5043" s="70">
        <v>15</v>
      </c>
      <c r="K5043" s="71">
        <v>1.1439999999999999</v>
      </c>
      <c r="L5043" s="70">
        <v>0</v>
      </c>
      <c r="M5043" s="71">
        <v>0.74</v>
      </c>
      <c r="N5043" s="72"/>
      <c r="O5043" s="73">
        <f>MIN(1,MAX(0,(1/(1+EXP(-(Assumptions!$B$5 + Assumptions!$B$6*$N5043))))*Assumptions!$B$3))</f>
        <v>3.9165722796764356E-2</v>
      </c>
      <c r="P5043" s="73">
        <f>VLOOKUP($F5043,Assumptions!$A$23:$B$27,2,FALSE)*Assumptions!$B$4</f>
        <v>0.35</v>
      </c>
      <c r="Q5043" s="74">
        <f t="shared" si="156"/>
        <v>44275.551885100096</v>
      </c>
      <c r="R5043" s="75" t="str">
        <f>IF($O5043&lt;Assumptions!$B$17,"A",IF($O5043&lt;Assumptions!$B$18,"B",IF($O5043&lt;Assumptions!$B$19,"C",IF($O5043&lt;Assumptions!$B$20,"D","E"))))</f>
        <v>B</v>
      </c>
      <c r="S5043" s="75">
        <f t="shared" si="157"/>
        <v>0</v>
      </c>
    </row>
    <row r="5044" spans="1:19" ht="17.399999999999999" x14ac:dyDescent="0.3">
      <c r="A5044" s="39" t="s">
        <v>894</v>
      </c>
      <c r="B5044" s="39" t="s">
        <v>94</v>
      </c>
      <c r="C5044" s="39" t="s">
        <v>135</v>
      </c>
      <c r="D5044" s="39" t="s">
        <v>45</v>
      </c>
      <c r="E5044" s="70" t="s">
        <v>46</v>
      </c>
      <c r="F5044" s="70" t="s">
        <v>28</v>
      </c>
      <c r="G5044" s="78">
        <v>45031</v>
      </c>
      <c r="H5044" s="78">
        <v>45992</v>
      </c>
      <c r="I5044" s="69">
        <v>3126121.28</v>
      </c>
      <c r="J5044" s="70">
        <v>0</v>
      </c>
      <c r="K5044" s="71">
        <v>0.96499999999999997</v>
      </c>
      <c r="L5044" s="70">
        <v>0</v>
      </c>
      <c r="M5044" s="71">
        <v>0.74</v>
      </c>
      <c r="N5044" s="72"/>
      <c r="O5044" s="73">
        <f>MIN(1,MAX(0,(1/(1+EXP(-(Assumptions!$B$5 + Assumptions!$B$6*$N5044))))*Assumptions!$B$3))</f>
        <v>3.9165722796764356E-2</v>
      </c>
      <c r="P5044" s="73">
        <f>VLOOKUP($F5044,Assumptions!$A$23:$B$27,2,FALSE)*Assumptions!$B$4</f>
        <v>0.35</v>
      </c>
      <c r="Q5044" s="74">
        <f t="shared" si="156"/>
        <v>42852.879818541151</v>
      </c>
      <c r="R5044" s="75" t="str">
        <f>IF($O5044&lt;Assumptions!$B$17,"A",IF($O5044&lt;Assumptions!$B$18,"B",IF($O5044&lt;Assumptions!$B$19,"C",IF($O5044&lt;Assumptions!$B$20,"D","E"))))</f>
        <v>B</v>
      </c>
      <c r="S5044" s="75">
        <f t="shared" si="157"/>
        <v>0</v>
      </c>
    </row>
    <row r="5045" spans="1:19" ht="17.399999999999999" x14ac:dyDescent="0.3">
      <c r="A5045" s="39" t="s">
        <v>895</v>
      </c>
      <c r="B5045" s="39" t="s">
        <v>21</v>
      </c>
      <c r="C5045" s="39" t="s">
        <v>190</v>
      </c>
      <c r="D5045" s="39" t="s">
        <v>22</v>
      </c>
      <c r="E5045" s="70" t="s">
        <v>39</v>
      </c>
      <c r="F5045" s="70" t="s">
        <v>36</v>
      </c>
      <c r="G5045" s="78">
        <v>43937</v>
      </c>
      <c r="H5045" s="78">
        <v>45658</v>
      </c>
      <c r="I5045" s="69">
        <v>104418661.79000001</v>
      </c>
      <c r="J5045" s="70">
        <v>15</v>
      </c>
      <c r="K5045" s="71">
        <v>1.0349999999999999</v>
      </c>
      <c r="L5045" s="70">
        <v>0</v>
      </c>
      <c r="M5045" s="71">
        <v>0.84399999999999997</v>
      </c>
      <c r="N5045" s="72"/>
      <c r="O5045" s="73">
        <f>MIN(1,MAX(0,(1/(1+EXP(-(Assumptions!$B$5 + Assumptions!$B$6*$N5045))))*Assumptions!$B$3))</f>
        <v>3.9165722796764356E-2</v>
      </c>
      <c r="P5045" s="73">
        <f>VLOOKUP($F5045,Assumptions!$A$23:$B$27,2,FALSE)*Assumptions!$B$4</f>
        <v>0.55000000000000004</v>
      </c>
      <c r="Q5045" s="74">
        <f t="shared" si="156"/>
        <v>2249297.799361927</v>
      </c>
      <c r="R5045" s="75" t="str">
        <f>IF($O5045&lt;Assumptions!$B$17,"A",IF($O5045&lt;Assumptions!$B$18,"B",IF($O5045&lt;Assumptions!$B$19,"C",IF($O5045&lt;Assumptions!$B$20,"D","E"))))</f>
        <v>B</v>
      </c>
      <c r="S5045" s="75">
        <f t="shared" si="157"/>
        <v>0</v>
      </c>
    </row>
    <row r="5046" spans="1:19" ht="17.399999999999999" x14ac:dyDescent="0.3">
      <c r="A5046" s="39" t="s">
        <v>895</v>
      </c>
      <c r="B5046" s="39" t="s">
        <v>21</v>
      </c>
      <c r="C5046" s="39" t="s">
        <v>190</v>
      </c>
      <c r="D5046" s="39" t="s">
        <v>22</v>
      </c>
      <c r="E5046" s="70" t="s">
        <v>39</v>
      </c>
      <c r="F5046" s="70" t="s">
        <v>36</v>
      </c>
      <c r="G5046" s="78">
        <v>43937</v>
      </c>
      <c r="H5046" s="78">
        <v>45689</v>
      </c>
      <c r="I5046" s="69">
        <v>104418661.79000001</v>
      </c>
      <c r="J5046" s="70">
        <v>220</v>
      </c>
      <c r="K5046" s="71">
        <v>4.5999999999999999E-2</v>
      </c>
      <c r="L5046" s="70">
        <v>0</v>
      </c>
      <c r="M5046" s="71">
        <v>0.84399999999999997</v>
      </c>
      <c r="N5046" s="72"/>
      <c r="O5046" s="73">
        <f>MIN(1,MAX(0,(1/(1+EXP(-(Assumptions!$B$5 + Assumptions!$B$6*$N5046))))*Assumptions!$B$3))</f>
        <v>3.9165722796764356E-2</v>
      </c>
      <c r="P5046" s="73">
        <f>VLOOKUP($F5046,Assumptions!$A$23:$B$27,2,FALSE)*Assumptions!$B$4</f>
        <v>0.55000000000000004</v>
      </c>
      <c r="Q5046" s="74">
        <f t="shared" si="156"/>
        <v>2249297.799361927</v>
      </c>
      <c r="R5046" s="75" t="str">
        <f>IF($O5046&lt;Assumptions!$B$17,"A",IF($O5046&lt;Assumptions!$B$18,"B",IF($O5046&lt;Assumptions!$B$19,"C",IF($O5046&lt;Assumptions!$B$20,"D","E"))))</f>
        <v>B</v>
      </c>
      <c r="S5046" s="75">
        <f t="shared" si="157"/>
        <v>1</v>
      </c>
    </row>
    <row r="5047" spans="1:19" ht="17.399999999999999" x14ac:dyDescent="0.3">
      <c r="A5047" s="39" t="s">
        <v>895</v>
      </c>
      <c r="B5047" s="39" t="s">
        <v>21</v>
      </c>
      <c r="C5047" s="39" t="s">
        <v>190</v>
      </c>
      <c r="D5047" s="39" t="s">
        <v>22</v>
      </c>
      <c r="E5047" s="70" t="s">
        <v>39</v>
      </c>
      <c r="F5047" s="70" t="s">
        <v>36</v>
      </c>
      <c r="G5047" s="78">
        <v>43937</v>
      </c>
      <c r="H5047" s="78">
        <v>45717</v>
      </c>
      <c r="I5047" s="69">
        <v>104418661.79000001</v>
      </c>
      <c r="J5047" s="70">
        <v>999</v>
      </c>
      <c r="K5047" s="71">
        <v>0.14399999999999999</v>
      </c>
      <c r="L5047" s="70">
        <v>0</v>
      </c>
      <c r="M5047" s="71">
        <v>0.84399999999999997</v>
      </c>
      <c r="N5047" s="72"/>
      <c r="O5047" s="73">
        <f>MIN(1,MAX(0,(1/(1+EXP(-(Assumptions!$B$5 + Assumptions!$B$6*$N5047))))*Assumptions!$B$3))</f>
        <v>3.9165722796764356E-2</v>
      </c>
      <c r="P5047" s="73">
        <f>VLOOKUP($F5047,Assumptions!$A$23:$B$27,2,FALSE)*Assumptions!$B$4</f>
        <v>0.55000000000000004</v>
      </c>
      <c r="Q5047" s="74">
        <f t="shared" si="156"/>
        <v>2249297.799361927</v>
      </c>
      <c r="R5047" s="75" t="str">
        <f>IF($O5047&lt;Assumptions!$B$17,"A",IF($O5047&lt;Assumptions!$B$18,"B",IF($O5047&lt;Assumptions!$B$19,"C",IF($O5047&lt;Assumptions!$B$20,"D","E"))))</f>
        <v>B</v>
      </c>
      <c r="S5047" s="75">
        <f t="shared" si="157"/>
        <v>1</v>
      </c>
    </row>
    <row r="5048" spans="1:19" ht="17.399999999999999" x14ac:dyDescent="0.3">
      <c r="A5048" s="39" t="s">
        <v>895</v>
      </c>
      <c r="B5048" s="39" t="s">
        <v>21</v>
      </c>
      <c r="C5048" s="39" t="s">
        <v>190</v>
      </c>
      <c r="D5048" s="39" t="s">
        <v>22</v>
      </c>
      <c r="E5048" s="70" t="s">
        <v>39</v>
      </c>
      <c r="F5048" s="70" t="s">
        <v>36</v>
      </c>
      <c r="G5048" s="78">
        <v>43937</v>
      </c>
      <c r="H5048" s="78">
        <v>45748</v>
      </c>
      <c r="I5048" s="69">
        <v>104418661.79000001</v>
      </c>
      <c r="J5048" s="70">
        <v>999</v>
      </c>
      <c r="K5048" s="71">
        <v>0.152</v>
      </c>
      <c r="L5048" s="70">
        <v>0</v>
      </c>
      <c r="M5048" s="71">
        <v>0.84399999999999997</v>
      </c>
      <c r="N5048" s="72"/>
      <c r="O5048" s="73">
        <f>MIN(1,MAX(0,(1/(1+EXP(-(Assumptions!$B$5 + Assumptions!$B$6*$N5048))))*Assumptions!$B$3))</f>
        <v>3.9165722796764356E-2</v>
      </c>
      <c r="P5048" s="73">
        <f>VLOOKUP($F5048,Assumptions!$A$23:$B$27,2,FALSE)*Assumptions!$B$4</f>
        <v>0.55000000000000004</v>
      </c>
      <c r="Q5048" s="74">
        <f t="shared" si="156"/>
        <v>2249297.799361927</v>
      </c>
      <c r="R5048" s="75" t="str">
        <f>IF($O5048&lt;Assumptions!$B$17,"A",IF($O5048&lt;Assumptions!$B$18,"B",IF($O5048&lt;Assumptions!$B$19,"C",IF($O5048&lt;Assumptions!$B$20,"D","E"))))</f>
        <v>B</v>
      </c>
      <c r="S5048" s="75">
        <f t="shared" si="157"/>
        <v>1</v>
      </c>
    </row>
    <row r="5049" spans="1:19" ht="17.399999999999999" x14ac:dyDescent="0.3">
      <c r="A5049" s="39" t="s">
        <v>895</v>
      </c>
      <c r="B5049" s="39" t="s">
        <v>21</v>
      </c>
      <c r="C5049" s="39" t="s">
        <v>190</v>
      </c>
      <c r="D5049" s="39" t="s">
        <v>22</v>
      </c>
      <c r="E5049" s="70" t="s">
        <v>39</v>
      </c>
      <c r="F5049" s="70" t="s">
        <v>36</v>
      </c>
      <c r="G5049" s="78">
        <v>43937</v>
      </c>
      <c r="H5049" s="78">
        <v>45778</v>
      </c>
      <c r="I5049" s="69">
        <v>104418661.79000001</v>
      </c>
      <c r="J5049" s="70">
        <v>999</v>
      </c>
      <c r="K5049" s="71">
        <v>0.1</v>
      </c>
      <c r="L5049" s="70">
        <v>0</v>
      </c>
      <c r="M5049" s="71">
        <v>0.84399999999999997</v>
      </c>
      <c r="N5049" s="72"/>
      <c r="O5049" s="73">
        <f>MIN(1,MAX(0,(1/(1+EXP(-(Assumptions!$B$5 + Assumptions!$B$6*$N5049))))*Assumptions!$B$3))</f>
        <v>3.9165722796764356E-2</v>
      </c>
      <c r="P5049" s="73">
        <f>VLOOKUP($F5049,Assumptions!$A$23:$B$27,2,FALSE)*Assumptions!$B$4</f>
        <v>0.55000000000000004</v>
      </c>
      <c r="Q5049" s="74">
        <f t="shared" si="156"/>
        <v>2249297.799361927</v>
      </c>
      <c r="R5049" s="75" t="str">
        <f>IF($O5049&lt;Assumptions!$B$17,"A",IF($O5049&lt;Assumptions!$B$18,"B",IF($O5049&lt;Assumptions!$B$19,"C",IF($O5049&lt;Assumptions!$B$20,"D","E"))))</f>
        <v>B</v>
      </c>
      <c r="S5049" s="75">
        <f t="shared" si="157"/>
        <v>1</v>
      </c>
    </row>
    <row r="5050" spans="1:19" ht="17.399999999999999" x14ac:dyDescent="0.3">
      <c r="A5050" s="39" t="s">
        <v>895</v>
      </c>
      <c r="B5050" s="39" t="s">
        <v>21</v>
      </c>
      <c r="C5050" s="39" t="s">
        <v>190</v>
      </c>
      <c r="D5050" s="39" t="s">
        <v>22</v>
      </c>
      <c r="E5050" s="70" t="s">
        <v>39</v>
      </c>
      <c r="F5050" s="70" t="s">
        <v>36</v>
      </c>
      <c r="G5050" s="78">
        <v>43937</v>
      </c>
      <c r="H5050" s="78">
        <v>45809</v>
      </c>
      <c r="I5050" s="69">
        <v>104418661.79000001</v>
      </c>
      <c r="J5050" s="70">
        <v>999</v>
      </c>
      <c r="K5050" s="71">
        <v>3.2000000000000001E-2</v>
      </c>
      <c r="L5050" s="70">
        <v>0</v>
      </c>
      <c r="M5050" s="71">
        <v>0.84399999999999997</v>
      </c>
      <c r="N5050" s="72"/>
      <c r="O5050" s="73">
        <f>MIN(1,MAX(0,(1/(1+EXP(-(Assumptions!$B$5 + Assumptions!$B$6*$N5050))))*Assumptions!$B$3))</f>
        <v>3.9165722796764356E-2</v>
      </c>
      <c r="P5050" s="73">
        <f>VLOOKUP($F5050,Assumptions!$A$23:$B$27,2,FALSE)*Assumptions!$B$4</f>
        <v>0.55000000000000004</v>
      </c>
      <c r="Q5050" s="74">
        <f t="shared" si="156"/>
        <v>2249297.799361927</v>
      </c>
      <c r="R5050" s="75" t="str">
        <f>IF($O5050&lt;Assumptions!$B$17,"A",IF($O5050&lt;Assumptions!$B$18,"B",IF($O5050&lt;Assumptions!$B$19,"C",IF($O5050&lt;Assumptions!$B$20,"D","E"))))</f>
        <v>B</v>
      </c>
      <c r="S5050" s="75">
        <f t="shared" si="157"/>
        <v>1</v>
      </c>
    </row>
    <row r="5051" spans="1:19" ht="17.399999999999999" x14ac:dyDescent="0.3">
      <c r="A5051" s="39" t="s">
        <v>895</v>
      </c>
      <c r="B5051" s="39" t="s">
        <v>21</v>
      </c>
      <c r="C5051" s="39" t="s">
        <v>190</v>
      </c>
      <c r="D5051" s="39" t="s">
        <v>22</v>
      </c>
      <c r="E5051" s="70" t="s">
        <v>39</v>
      </c>
      <c r="F5051" s="70" t="s">
        <v>36</v>
      </c>
      <c r="G5051" s="78">
        <v>43937</v>
      </c>
      <c r="H5051" s="78">
        <v>45839</v>
      </c>
      <c r="I5051" s="69">
        <v>104418661.79000001</v>
      </c>
      <c r="J5051" s="70">
        <v>999</v>
      </c>
      <c r="K5051" s="71">
        <v>0.13300000000000001</v>
      </c>
      <c r="L5051" s="70">
        <v>0</v>
      </c>
      <c r="M5051" s="71">
        <v>0.84399999999999997</v>
      </c>
      <c r="N5051" s="72"/>
      <c r="O5051" s="73">
        <f>MIN(1,MAX(0,(1/(1+EXP(-(Assumptions!$B$5 + Assumptions!$B$6*$N5051))))*Assumptions!$B$3))</f>
        <v>3.9165722796764356E-2</v>
      </c>
      <c r="P5051" s="73">
        <f>VLOOKUP($F5051,Assumptions!$A$23:$B$27,2,FALSE)*Assumptions!$B$4</f>
        <v>0.55000000000000004</v>
      </c>
      <c r="Q5051" s="74">
        <f t="shared" si="156"/>
        <v>2249297.799361927</v>
      </c>
      <c r="R5051" s="75" t="str">
        <f>IF($O5051&lt;Assumptions!$B$17,"A",IF($O5051&lt;Assumptions!$B$18,"B",IF($O5051&lt;Assumptions!$B$19,"C",IF($O5051&lt;Assumptions!$B$20,"D","E"))))</f>
        <v>B</v>
      </c>
      <c r="S5051" s="75">
        <f t="shared" si="157"/>
        <v>1</v>
      </c>
    </row>
    <row r="5052" spans="1:19" ht="17.399999999999999" x14ac:dyDescent="0.3">
      <c r="A5052" s="39" t="s">
        <v>895</v>
      </c>
      <c r="B5052" s="39" t="s">
        <v>21</v>
      </c>
      <c r="C5052" s="39" t="s">
        <v>190</v>
      </c>
      <c r="D5052" s="39" t="s">
        <v>22</v>
      </c>
      <c r="E5052" s="70" t="s">
        <v>39</v>
      </c>
      <c r="F5052" s="70" t="s">
        <v>36</v>
      </c>
      <c r="G5052" s="78">
        <v>43937</v>
      </c>
      <c r="H5052" s="78">
        <v>45870</v>
      </c>
      <c r="I5052" s="69">
        <v>104418661.79000001</v>
      </c>
      <c r="J5052" s="70">
        <v>999</v>
      </c>
      <c r="K5052" s="71">
        <v>0.05</v>
      </c>
      <c r="L5052" s="70">
        <v>0</v>
      </c>
      <c r="M5052" s="71">
        <v>0.84399999999999997</v>
      </c>
      <c r="N5052" s="72"/>
      <c r="O5052" s="73">
        <f>MIN(1,MAX(0,(1/(1+EXP(-(Assumptions!$B$5 + Assumptions!$B$6*$N5052))))*Assumptions!$B$3))</f>
        <v>3.9165722796764356E-2</v>
      </c>
      <c r="P5052" s="73">
        <f>VLOOKUP($F5052,Assumptions!$A$23:$B$27,2,FALSE)*Assumptions!$B$4</f>
        <v>0.55000000000000004</v>
      </c>
      <c r="Q5052" s="74">
        <f t="shared" si="156"/>
        <v>2249297.799361927</v>
      </c>
      <c r="R5052" s="75" t="str">
        <f>IF($O5052&lt;Assumptions!$B$17,"A",IF($O5052&lt;Assumptions!$B$18,"B",IF($O5052&lt;Assumptions!$B$19,"C",IF($O5052&lt;Assumptions!$B$20,"D","E"))))</f>
        <v>B</v>
      </c>
      <c r="S5052" s="75">
        <f t="shared" si="157"/>
        <v>1</v>
      </c>
    </row>
    <row r="5053" spans="1:19" ht="17.399999999999999" x14ac:dyDescent="0.3">
      <c r="A5053" s="39" t="s">
        <v>895</v>
      </c>
      <c r="B5053" s="39" t="s">
        <v>21</v>
      </c>
      <c r="C5053" s="39" t="s">
        <v>190</v>
      </c>
      <c r="D5053" s="39" t="s">
        <v>22</v>
      </c>
      <c r="E5053" s="70" t="s">
        <v>39</v>
      </c>
      <c r="F5053" s="70" t="s">
        <v>36</v>
      </c>
      <c r="G5053" s="78">
        <v>43937</v>
      </c>
      <c r="H5053" s="78">
        <v>45901</v>
      </c>
      <c r="I5053" s="69">
        <v>104418661.79000001</v>
      </c>
      <c r="J5053" s="70">
        <v>999</v>
      </c>
      <c r="K5053" s="71">
        <v>0.192</v>
      </c>
      <c r="L5053" s="70">
        <v>0</v>
      </c>
      <c r="M5053" s="71">
        <v>0.84399999999999997</v>
      </c>
      <c r="N5053" s="72"/>
      <c r="O5053" s="73">
        <f>MIN(1,MAX(0,(1/(1+EXP(-(Assumptions!$B$5 + Assumptions!$B$6*$N5053))))*Assumptions!$B$3))</f>
        <v>3.9165722796764356E-2</v>
      </c>
      <c r="P5053" s="73">
        <f>VLOOKUP($F5053,Assumptions!$A$23:$B$27,2,FALSE)*Assumptions!$B$4</f>
        <v>0.55000000000000004</v>
      </c>
      <c r="Q5053" s="74">
        <f t="shared" si="156"/>
        <v>2249297.799361927</v>
      </c>
      <c r="R5053" s="75" t="str">
        <f>IF($O5053&lt;Assumptions!$B$17,"A",IF($O5053&lt;Assumptions!$B$18,"B",IF($O5053&lt;Assumptions!$B$19,"C",IF($O5053&lt;Assumptions!$B$20,"D","E"))))</f>
        <v>B</v>
      </c>
      <c r="S5053" s="75">
        <f t="shared" si="157"/>
        <v>1</v>
      </c>
    </row>
    <row r="5054" spans="1:19" ht="17.399999999999999" x14ac:dyDescent="0.3">
      <c r="A5054" s="39" t="s">
        <v>895</v>
      </c>
      <c r="B5054" s="39" t="s">
        <v>21</v>
      </c>
      <c r="C5054" s="39" t="s">
        <v>190</v>
      </c>
      <c r="D5054" s="39" t="s">
        <v>22</v>
      </c>
      <c r="E5054" s="70" t="s">
        <v>39</v>
      </c>
      <c r="F5054" s="70" t="s">
        <v>36</v>
      </c>
      <c r="G5054" s="78">
        <v>43937</v>
      </c>
      <c r="H5054" s="78">
        <v>45931</v>
      </c>
      <c r="I5054" s="69">
        <v>104418661.79000001</v>
      </c>
      <c r="J5054" s="70">
        <v>999</v>
      </c>
      <c r="K5054" s="71">
        <v>0.16900000000000001</v>
      </c>
      <c r="L5054" s="70">
        <v>0</v>
      </c>
      <c r="M5054" s="71">
        <v>0.84399999999999997</v>
      </c>
      <c r="N5054" s="72"/>
      <c r="O5054" s="73">
        <f>MIN(1,MAX(0,(1/(1+EXP(-(Assumptions!$B$5 + Assumptions!$B$6*$N5054))))*Assumptions!$B$3))</f>
        <v>3.9165722796764356E-2</v>
      </c>
      <c r="P5054" s="73">
        <f>VLOOKUP($F5054,Assumptions!$A$23:$B$27,2,FALSE)*Assumptions!$B$4</f>
        <v>0.55000000000000004</v>
      </c>
      <c r="Q5054" s="74">
        <f t="shared" si="156"/>
        <v>2249297.799361927</v>
      </c>
      <c r="R5054" s="75" t="str">
        <f>IF($O5054&lt;Assumptions!$B$17,"A",IF($O5054&lt;Assumptions!$B$18,"B",IF($O5054&lt;Assumptions!$B$19,"C",IF($O5054&lt;Assumptions!$B$20,"D","E"))))</f>
        <v>B</v>
      </c>
      <c r="S5054" s="75">
        <f t="shared" si="157"/>
        <v>1</v>
      </c>
    </row>
    <row r="5055" spans="1:19" ht="17.399999999999999" x14ac:dyDescent="0.3">
      <c r="A5055" s="39" t="s">
        <v>895</v>
      </c>
      <c r="B5055" s="39" t="s">
        <v>21</v>
      </c>
      <c r="C5055" s="39" t="s">
        <v>190</v>
      </c>
      <c r="D5055" s="39" t="s">
        <v>22</v>
      </c>
      <c r="E5055" s="70" t="s">
        <v>39</v>
      </c>
      <c r="F5055" s="70" t="s">
        <v>36</v>
      </c>
      <c r="G5055" s="78">
        <v>43937</v>
      </c>
      <c r="H5055" s="78">
        <v>45962</v>
      </c>
      <c r="I5055" s="69">
        <v>104418661.79000001</v>
      </c>
      <c r="J5055" s="70">
        <v>999</v>
      </c>
      <c r="K5055" s="71">
        <v>0.11700000000000001</v>
      </c>
      <c r="L5055" s="70">
        <v>0</v>
      </c>
      <c r="M5055" s="71">
        <v>0.84399999999999997</v>
      </c>
      <c r="N5055" s="72"/>
      <c r="O5055" s="73">
        <f>MIN(1,MAX(0,(1/(1+EXP(-(Assumptions!$B$5 + Assumptions!$B$6*$N5055))))*Assumptions!$B$3))</f>
        <v>3.9165722796764356E-2</v>
      </c>
      <c r="P5055" s="73">
        <f>VLOOKUP($F5055,Assumptions!$A$23:$B$27,2,FALSE)*Assumptions!$B$4</f>
        <v>0.55000000000000004</v>
      </c>
      <c r="Q5055" s="74">
        <f t="shared" si="156"/>
        <v>2249297.799361927</v>
      </c>
      <c r="R5055" s="75" t="str">
        <f>IF($O5055&lt;Assumptions!$B$17,"A",IF($O5055&lt;Assumptions!$B$18,"B",IF($O5055&lt;Assumptions!$B$19,"C",IF($O5055&lt;Assumptions!$B$20,"D","E"))))</f>
        <v>B</v>
      </c>
      <c r="S5055" s="75">
        <f t="shared" si="157"/>
        <v>1</v>
      </c>
    </row>
    <row r="5056" spans="1:19" ht="17.399999999999999" x14ac:dyDescent="0.3">
      <c r="A5056" s="39" t="s">
        <v>895</v>
      </c>
      <c r="B5056" s="39" t="s">
        <v>21</v>
      </c>
      <c r="C5056" s="39" t="s">
        <v>190</v>
      </c>
      <c r="D5056" s="39" t="s">
        <v>22</v>
      </c>
      <c r="E5056" s="70" t="s">
        <v>39</v>
      </c>
      <c r="F5056" s="70" t="s">
        <v>36</v>
      </c>
      <c r="G5056" s="78">
        <v>43937</v>
      </c>
      <c r="H5056" s="78">
        <v>45992</v>
      </c>
      <c r="I5056" s="69">
        <v>104418661.79000001</v>
      </c>
      <c r="J5056" s="70">
        <v>999</v>
      </c>
      <c r="K5056" s="71">
        <v>0.17499999999999999</v>
      </c>
      <c r="L5056" s="70">
        <v>0</v>
      </c>
      <c r="M5056" s="71">
        <v>0.84399999999999997</v>
      </c>
      <c r="N5056" s="72"/>
      <c r="O5056" s="73">
        <f>MIN(1,MAX(0,(1/(1+EXP(-(Assumptions!$B$5 + Assumptions!$B$6*$N5056))))*Assumptions!$B$3))</f>
        <v>3.9165722796764356E-2</v>
      </c>
      <c r="P5056" s="73">
        <f>VLOOKUP($F5056,Assumptions!$A$23:$B$27,2,FALSE)*Assumptions!$B$4</f>
        <v>0.55000000000000004</v>
      </c>
      <c r="Q5056" s="74">
        <f t="shared" si="156"/>
        <v>2249297.799361927</v>
      </c>
      <c r="R5056" s="75" t="str">
        <f>IF($O5056&lt;Assumptions!$B$17,"A",IF($O5056&lt;Assumptions!$B$18,"B",IF($O5056&lt;Assumptions!$B$19,"C",IF($O5056&lt;Assumptions!$B$20,"D","E"))))</f>
        <v>B</v>
      </c>
      <c r="S5056" s="75">
        <f t="shared" si="157"/>
        <v>1</v>
      </c>
    </row>
    <row r="5057" spans="1:19" ht="17.399999999999999" x14ac:dyDescent="0.3">
      <c r="A5057" s="39" t="s">
        <v>896</v>
      </c>
      <c r="B5057" s="39" t="s">
        <v>83</v>
      </c>
      <c r="C5057" s="39" t="s">
        <v>135</v>
      </c>
      <c r="D5057" s="39" t="s">
        <v>45</v>
      </c>
      <c r="E5057" s="70" t="s">
        <v>23</v>
      </c>
      <c r="F5057" s="70" t="s">
        <v>36</v>
      </c>
      <c r="G5057" s="78">
        <v>44797</v>
      </c>
      <c r="H5057" s="78">
        <v>45658</v>
      </c>
      <c r="I5057" s="69">
        <v>2980870.97</v>
      </c>
      <c r="J5057" s="70">
        <v>0</v>
      </c>
      <c r="K5057" s="71">
        <v>0.96</v>
      </c>
      <c r="L5057" s="70">
        <v>0</v>
      </c>
      <c r="M5057" s="71">
        <v>1.077</v>
      </c>
      <c r="N5057" s="72"/>
      <c r="O5057" s="73">
        <f>MIN(1,MAX(0,(1/(1+EXP(-(Assumptions!$B$5 + Assumptions!$B$6*$N5057))))*Assumptions!$B$3))</f>
        <v>3.9165722796764356E-2</v>
      </c>
      <c r="P5057" s="73">
        <f>VLOOKUP($F5057,Assumptions!$A$23:$B$27,2,FALSE)*Assumptions!$B$4</f>
        <v>0.55000000000000004</v>
      </c>
      <c r="Q5057" s="74">
        <f t="shared" ref="Q5057:Q5120" si="158">$I5057*$O5057*$P5057</f>
        <v>64211.381357168153</v>
      </c>
      <c r="R5057" s="75" t="str">
        <f>IF($O5057&lt;Assumptions!$B$17,"A",IF($O5057&lt;Assumptions!$B$18,"B",IF($O5057&lt;Assumptions!$B$19,"C",IF($O5057&lt;Assumptions!$B$20,"D","E"))))</f>
        <v>B</v>
      </c>
      <c r="S5057" s="75">
        <f t="shared" ref="S5057:S5120" si="159">--($J5057&gt;=180)</f>
        <v>0</v>
      </c>
    </row>
    <row r="5058" spans="1:19" ht="17.399999999999999" x14ac:dyDescent="0.3">
      <c r="A5058" s="39" t="s">
        <v>896</v>
      </c>
      <c r="B5058" s="39" t="s">
        <v>83</v>
      </c>
      <c r="C5058" s="39" t="s">
        <v>135</v>
      </c>
      <c r="D5058" s="39" t="s">
        <v>45</v>
      </c>
      <c r="E5058" s="70" t="s">
        <v>23</v>
      </c>
      <c r="F5058" s="70" t="s">
        <v>36</v>
      </c>
      <c r="G5058" s="78">
        <v>44797</v>
      </c>
      <c r="H5058" s="78">
        <v>45689</v>
      </c>
      <c r="I5058" s="69">
        <v>2897191.02</v>
      </c>
      <c r="J5058" s="70">
        <v>0</v>
      </c>
      <c r="K5058" s="71">
        <v>1.012</v>
      </c>
      <c r="L5058" s="70">
        <v>0</v>
      </c>
      <c r="M5058" s="71">
        <v>1.077</v>
      </c>
      <c r="N5058" s="72"/>
      <c r="O5058" s="73">
        <f>MIN(1,MAX(0,(1/(1+EXP(-(Assumptions!$B$5 + Assumptions!$B$6*$N5058))))*Assumptions!$B$3))</f>
        <v>3.9165722796764356E-2</v>
      </c>
      <c r="P5058" s="73">
        <f>VLOOKUP($F5058,Assumptions!$A$23:$B$27,2,FALSE)*Assumptions!$B$4</f>
        <v>0.55000000000000004</v>
      </c>
      <c r="Q5058" s="74">
        <f t="shared" si="158"/>
        <v>62408.819208227244</v>
      </c>
      <c r="R5058" s="75" t="str">
        <f>IF($O5058&lt;Assumptions!$B$17,"A",IF($O5058&lt;Assumptions!$B$18,"B",IF($O5058&lt;Assumptions!$B$19,"C",IF($O5058&lt;Assumptions!$B$20,"D","E"))))</f>
        <v>B</v>
      </c>
      <c r="S5058" s="75">
        <f t="shared" si="159"/>
        <v>0</v>
      </c>
    </row>
    <row r="5059" spans="1:19" ht="17.399999999999999" x14ac:dyDescent="0.3">
      <c r="A5059" s="39" t="s">
        <v>896</v>
      </c>
      <c r="B5059" s="39" t="s">
        <v>83</v>
      </c>
      <c r="C5059" s="39" t="s">
        <v>135</v>
      </c>
      <c r="D5059" s="39" t="s">
        <v>45</v>
      </c>
      <c r="E5059" s="70" t="s">
        <v>23</v>
      </c>
      <c r="F5059" s="70" t="s">
        <v>36</v>
      </c>
      <c r="G5059" s="78">
        <v>44797</v>
      </c>
      <c r="H5059" s="78">
        <v>45717</v>
      </c>
      <c r="I5059" s="69">
        <v>2818539.18</v>
      </c>
      <c r="J5059" s="70">
        <v>0</v>
      </c>
      <c r="K5059" s="71">
        <v>1.0069999999999999</v>
      </c>
      <c r="L5059" s="70">
        <v>0</v>
      </c>
      <c r="M5059" s="71">
        <v>1.077</v>
      </c>
      <c r="N5059" s="72"/>
      <c r="O5059" s="73">
        <f>MIN(1,MAX(0,(1/(1+EXP(-(Assumptions!$B$5 + Assumptions!$B$6*$N5059))))*Assumptions!$B$3))</f>
        <v>3.9165722796764356E-2</v>
      </c>
      <c r="P5059" s="73">
        <f>VLOOKUP($F5059,Assumptions!$A$23:$B$27,2,FALSE)*Assumptions!$B$4</f>
        <v>0.55000000000000004</v>
      </c>
      <c r="Q5059" s="74">
        <f t="shared" si="158"/>
        <v>60714.568318634738</v>
      </c>
      <c r="R5059" s="75" t="str">
        <f>IF($O5059&lt;Assumptions!$B$17,"A",IF($O5059&lt;Assumptions!$B$18,"B",IF($O5059&lt;Assumptions!$B$19,"C",IF($O5059&lt;Assumptions!$B$20,"D","E"))))</f>
        <v>B</v>
      </c>
      <c r="S5059" s="75">
        <f t="shared" si="159"/>
        <v>0</v>
      </c>
    </row>
    <row r="5060" spans="1:19" ht="17.399999999999999" x14ac:dyDescent="0.3">
      <c r="A5060" s="39" t="s">
        <v>896</v>
      </c>
      <c r="B5060" s="39" t="s">
        <v>83</v>
      </c>
      <c r="C5060" s="39" t="s">
        <v>135</v>
      </c>
      <c r="D5060" s="39" t="s">
        <v>45</v>
      </c>
      <c r="E5060" s="70" t="s">
        <v>23</v>
      </c>
      <c r="F5060" s="70" t="s">
        <v>36</v>
      </c>
      <c r="G5060" s="78">
        <v>44797</v>
      </c>
      <c r="H5060" s="78">
        <v>45748</v>
      </c>
      <c r="I5060" s="69">
        <v>2741095.9</v>
      </c>
      <c r="J5060" s="70">
        <v>0</v>
      </c>
      <c r="K5060" s="71">
        <v>1.131</v>
      </c>
      <c r="L5060" s="70">
        <v>0</v>
      </c>
      <c r="M5060" s="71">
        <v>1.077</v>
      </c>
      <c r="N5060" s="72"/>
      <c r="O5060" s="73">
        <f>MIN(1,MAX(0,(1/(1+EXP(-(Assumptions!$B$5 + Assumptions!$B$6*$N5060))))*Assumptions!$B$3))</f>
        <v>3.9165722796764356E-2</v>
      </c>
      <c r="P5060" s="73">
        <f>VLOOKUP($F5060,Assumptions!$A$23:$B$27,2,FALSE)*Assumptions!$B$4</f>
        <v>0.55000000000000004</v>
      </c>
      <c r="Q5060" s="74">
        <f t="shared" si="158"/>
        <v>59046.351198311022</v>
      </c>
      <c r="R5060" s="75" t="str">
        <f>IF($O5060&lt;Assumptions!$B$17,"A",IF($O5060&lt;Assumptions!$B$18,"B",IF($O5060&lt;Assumptions!$B$19,"C",IF($O5060&lt;Assumptions!$B$20,"D","E"))))</f>
        <v>B</v>
      </c>
      <c r="S5060" s="75">
        <f t="shared" si="159"/>
        <v>0</v>
      </c>
    </row>
    <row r="5061" spans="1:19" ht="17.399999999999999" x14ac:dyDescent="0.3">
      <c r="A5061" s="39" t="s">
        <v>896</v>
      </c>
      <c r="B5061" s="39" t="s">
        <v>83</v>
      </c>
      <c r="C5061" s="39" t="s">
        <v>135</v>
      </c>
      <c r="D5061" s="39" t="s">
        <v>45</v>
      </c>
      <c r="E5061" s="70" t="s">
        <v>23</v>
      </c>
      <c r="F5061" s="70" t="s">
        <v>36</v>
      </c>
      <c r="G5061" s="78">
        <v>44797</v>
      </c>
      <c r="H5061" s="78">
        <v>45778</v>
      </c>
      <c r="I5061" s="69">
        <v>2659759.21</v>
      </c>
      <c r="J5061" s="70">
        <v>0</v>
      </c>
      <c r="K5061" s="71">
        <v>1.0720000000000001</v>
      </c>
      <c r="L5061" s="70">
        <v>0</v>
      </c>
      <c r="M5061" s="71">
        <v>1.077</v>
      </c>
      <c r="N5061" s="72"/>
      <c r="O5061" s="73">
        <f>MIN(1,MAX(0,(1/(1+EXP(-(Assumptions!$B$5 + Assumptions!$B$6*$N5061))))*Assumptions!$B$3))</f>
        <v>3.9165722796764356E-2</v>
      </c>
      <c r="P5061" s="73">
        <f>VLOOKUP($F5061,Assumptions!$A$23:$B$27,2,FALSE)*Assumptions!$B$4</f>
        <v>0.55000000000000004</v>
      </c>
      <c r="Q5061" s="74">
        <f t="shared" si="158"/>
        <v>57294.265558750529</v>
      </c>
      <c r="R5061" s="75" t="str">
        <f>IF($O5061&lt;Assumptions!$B$17,"A",IF($O5061&lt;Assumptions!$B$18,"B",IF($O5061&lt;Assumptions!$B$19,"C",IF($O5061&lt;Assumptions!$B$20,"D","E"))))</f>
        <v>B</v>
      </c>
      <c r="S5061" s="75">
        <f t="shared" si="159"/>
        <v>0</v>
      </c>
    </row>
    <row r="5062" spans="1:19" ht="17.399999999999999" x14ac:dyDescent="0.3">
      <c r="A5062" s="39" t="s">
        <v>896</v>
      </c>
      <c r="B5062" s="39" t="s">
        <v>83</v>
      </c>
      <c r="C5062" s="39" t="s">
        <v>135</v>
      </c>
      <c r="D5062" s="39" t="s">
        <v>45</v>
      </c>
      <c r="E5062" s="70" t="s">
        <v>23</v>
      </c>
      <c r="F5062" s="70" t="s">
        <v>36</v>
      </c>
      <c r="G5062" s="78">
        <v>44797</v>
      </c>
      <c r="H5062" s="78">
        <v>45809</v>
      </c>
      <c r="I5062" s="69">
        <v>2580060</v>
      </c>
      <c r="J5062" s="70">
        <v>0</v>
      </c>
      <c r="K5062" s="71">
        <v>1.02</v>
      </c>
      <c r="L5062" s="70">
        <v>0</v>
      </c>
      <c r="M5062" s="71">
        <v>1.077</v>
      </c>
      <c r="N5062" s="72"/>
      <c r="O5062" s="73">
        <f>MIN(1,MAX(0,(1/(1+EXP(-(Assumptions!$B$5 + Assumptions!$B$6*$N5062))))*Assumptions!$B$3))</f>
        <v>3.9165722796764356E-2</v>
      </c>
      <c r="P5062" s="73">
        <f>VLOOKUP($F5062,Assumptions!$A$23:$B$27,2,FALSE)*Assumptions!$B$4</f>
        <v>0.55000000000000004</v>
      </c>
      <c r="Q5062" s="74">
        <f t="shared" si="158"/>
        <v>55577.453117460915</v>
      </c>
      <c r="R5062" s="75" t="str">
        <f>IF($O5062&lt;Assumptions!$B$17,"A",IF($O5062&lt;Assumptions!$B$18,"B",IF($O5062&lt;Assumptions!$B$19,"C",IF($O5062&lt;Assumptions!$B$20,"D","E"))))</f>
        <v>B</v>
      </c>
      <c r="S5062" s="75">
        <f t="shared" si="159"/>
        <v>0</v>
      </c>
    </row>
    <row r="5063" spans="1:19" ht="17.399999999999999" x14ac:dyDescent="0.3">
      <c r="A5063" s="39" t="s">
        <v>896</v>
      </c>
      <c r="B5063" s="39" t="s">
        <v>83</v>
      </c>
      <c r="C5063" s="39" t="s">
        <v>135</v>
      </c>
      <c r="D5063" s="39" t="s">
        <v>45</v>
      </c>
      <c r="E5063" s="70" t="s">
        <v>23</v>
      </c>
      <c r="F5063" s="70" t="s">
        <v>36</v>
      </c>
      <c r="G5063" s="78">
        <v>44797</v>
      </c>
      <c r="H5063" s="78">
        <v>45839</v>
      </c>
      <c r="I5063" s="69">
        <v>2580060</v>
      </c>
      <c r="J5063" s="70">
        <v>220</v>
      </c>
      <c r="K5063" s="71">
        <v>0.128</v>
      </c>
      <c r="L5063" s="70">
        <v>0</v>
      </c>
      <c r="M5063" s="71">
        <v>1.077</v>
      </c>
      <c r="N5063" s="72"/>
      <c r="O5063" s="73">
        <f>MIN(1,MAX(0,(1/(1+EXP(-(Assumptions!$B$5 + Assumptions!$B$6*$N5063))))*Assumptions!$B$3))</f>
        <v>3.9165722796764356E-2</v>
      </c>
      <c r="P5063" s="73">
        <f>VLOOKUP($F5063,Assumptions!$A$23:$B$27,2,FALSE)*Assumptions!$B$4</f>
        <v>0.55000000000000004</v>
      </c>
      <c r="Q5063" s="74">
        <f t="shared" si="158"/>
        <v>55577.453117460915</v>
      </c>
      <c r="R5063" s="75" t="str">
        <f>IF($O5063&lt;Assumptions!$B$17,"A",IF($O5063&lt;Assumptions!$B$18,"B",IF($O5063&lt;Assumptions!$B$19,"C",IF($O5063&lt;Assumptions!$B$20,"D","E"))))</f>
        <v>B</v>
      </c>
      <c r="S5063" s="75">
        <f t="shared" si="159"/>
        <v>1</v>
      </c>
    </row>
    <row r="5064" spans="1:19" ht="17.399999999999999" x14ac:dyDescent="0.3">
      <c r="A5064" s="39" t="s">
        <v>896</v>
      </c>
      <c r="B5064" s="39" t="s">
        <v>83</v>
      </c>
      <c r="C5064" s="39" t="s">
        <v>135</v>
      </c>
      <c r="D5064" s="39" t="s">
        <v>45</v>
      </c>
      <c r="E5064" s="70" t="s">
        <v>23</v>
      </c>
      <c r="F5064" s="70" t="s">
        <v>36</v>
      </c>
      <c r="G5064" s="78">
        <v>44797</v>
      </c>
      <c r="H5064" s="78">
        <v>45870</v>
      </c>
      <c r="I5064" s="69">
        <v>2580060</v>
      </c>
      <c r="J5064" s="70">
        <v>999</v>
      </c>
      <c r="K5064" s="71">
        <v>7.0999999999999994E-2</v>
      </c>
      <c r="L5064" s="70">
        <v>0</v>
      </c>
      <c r="M5064" s="71">
        <v>1.077</v>
      </c>
      <c r="N5064" s="72"/>
      <c r="O5064" s="73">
        <f>MIN(1,MAX(0,(1/(1+EXP(-(Assumptions!$B$5 + Assumptions!$B$6*$N5064))))*Assumptions!$B$3))</f>
        <v>3.9165722796764356E-2</v>
      </c>
      <c r="P5064" s="73">
        <f>VLOOKUP($F5064,Assumptions!$A$23:$B$27,2,FALSE)*Assumptions!$B$4</f>
        <v>0.55000000000000004</v>
      </c>
      <c r="Q5064" s="74">
        <f t="shared" si="158"/>
        <v>55577.453117460915</v>
      </c>
      <c r="R5064" s="75" t="str">
        <f>IF($O5064&lt;Assumptions!$B$17,"A",IF($O5064&lt;Assumptions!$B$18,"B",IF($O5064&lt;Assumptions!$B$19,"C",IF($O5064&lt;Assumptions!$B$20,"D","E"))))</f>
        <v>B</v>
      </c>
      <c r="S5064" s="75">
        <f t="shared" si="159"/>
        <v>1</v>
      </c>
    </row>
    <row r="5065" spans="1:19" ht="17.399999999999999" x14ac:dyDescent="0.3">
      <c r="A5065" s="39" t="s">
        <v>896</v>
      </c>
      <c r="B5065" s="39" t="s">
        <v>83</v>
      </c>
      <c r="C5065" s="39" t="s">
        <v>135</v>
      </c>
      <c r="D5065" s="39" t="s">
        <v>45</v>
      </c>
      <c r="E5065" s="70" t="s">
        <v>23</v>
      </c>
      <c r="F5065" s="70" t="s">
        <v>36</v>
      </c>
      <c r="G5065" s="78">
        <v>44797</v>
      </c>
      <c r="H5065" s="78">
        <v>45901</v>
      </c>
      <c r="I5065" s="69">
        <v>2580060</v>
      </c>
      <c r="J5065" s="70">
        <v>999</v>
      </c>
      <c r="K5065" s="71">
        <v>0.105</v>
      </c>
      <c r="L5065" s="70">
        <v>0</v>
      </c>
      <c r="M5065" s="71">
        <v>1.077</v>
      </c>
      <c r="N5065" s="72"/>
      <c r="O5065" s="73">
        <f>MIN(1,MAX(0,(1/(1+EXP(-(Assumptions!$B$5 + Assumptions!$B$6*$N5065))))*Assumptions!$B$3))</f>
        <v>3.9165722796764356E-2</v>
      </c>
      <c r="P5065" s="73">
        <f>VLOOKUP($F5065,Assumptions!$A$23:$B$27,2,FALSE)*Assumptions!$B$4</f>
        <v>0.55000000000000004</v>
      </c>
      <c r="Q5065" s="74">
        <f t="shared" si="158"/>
        <v>55577.453117460915</v>
      </c>
      <c r="R5065" s="75" t="str">
        <f>IF($O5065&lt;Assumptions!$B$17,"A",IF($O5065&lt;Assumptions!$B$18,"B",IF($O5065&lt;Assumptions!$B$19,"C",IF($O5065&lt;Assumptions!$B$20,"D","E"))))</f>
        <v>B</v>
      </c>
      <c r="S5065" s="75">
        <f t="shared" si="159"/>
        <v>1</v>
      </c>
    </row>
    <row r="5066" spans="1:19" ht="17.399999999999999" x14ac:dyDescent="0.3">
      <c r="A5066" s="39" t="s">
        <v>896</v>
      </c>
      <c r="B5066" s="39" t="s">
        <v>83</v>
      </c>
      <c r="C5066" s="39" t="s">
        <v>135</v>
      </c>
      <c r="D5066" s="39" t="s">
        <v>45</v>
      </c>
      <c r="E5066" s="70" t="s">
        <v>23</v>
      </c>
      <c r="F5066" s="70" t="s">
        <v>36</v>
      </c>
      <c r="G5066" s="78">
        <v>44797</v>
      </c>
      <c r="H5066" s="78">
        <v>45931</v>
      </c>
      <c r="I5066" s="69">
        <v>2580060</v>
      </c>
      <c r="J5066" s="70">
        <v>999</v>
      </c>
      <c r="K5066" s="71">
        <v>0.14499999999999999</v>
      </c>
      <c r="L5066" s="70">
        <v>0</v>
      </c>
      <c r="M5066" s="71">
        <v>1.077</v>
      </c>
      <c r="N5066" s="72"/>
      <c r="O5066" s="73">
        <f>MIN(1,MAX(0,(1/(1+EXP(-(Assumptions!$B$5 + Assumptions!$B$6*$N5066))))*Assumptions!$B$3))</f>
        <v>3.9165722796764356E-2</v>
      </c>
      <c r="P5066" s="73">
        <f>VLOOKUP($F5066,Assumptions!$A$23:$B$27,2,FALSE)*Assumptions!$B$4</f>
        <v>0.55000000000000004</v>
      </c>
      <c r="Q5066" s="74">
        <f t="shared" si="158"/>
        <v>55577.453117460915</v>
      </c>
      <c r="R5066" s="75" t="str">
        <f>IF($O5066&lt;Assumptions!$B$17,"A",IF($O5066&lt;Assumptions!$B$18,"B",IF($O5066&lt;Assumptions!$B$19,"C",IF($O5066&lt;Assumptions!$B$20,"D","E"))))</f>
        <v>B</v>
      </c>
      <c r="S5066" s="75">
        <f t="shared" si="159"/>
        <v>1</v>
      </c>
    </row>
    <row r="5067" spans="1:19" ht="17.399999999999999" x14ac:dyDescent="0.3">
      <c r="A5067" s="39" t="s">
        <v>896</v>
      </c>
      <c r="B5067" s="39" t="s">
        <v>83</v>
      </c>
      <c r="C5067" s="39" t="s">
        <v>135</v>
      </c>
      <c r="D5067" s="39" t="s">
        <v>45</v>
      </c>
      <c r="E5067" s="70" t="s">
        <v>23</v>
      </c>
      <c r="F5067" s="70" t="s">
        <v>36</v>
      </c>
      <c r="G5067" s="78">
        <v>44797</v>
      </c>
      <c r="H5067" s="78">
        <v>45962</v>
      </c>
      <c r="I5067" s="69">
        <v>2580060</v>
      </c>
      <c r="J5067" s="70">
        <v>999</v>
      </c>
      <c r="K5067" s="71">
        <v>6.7000000000000004E-2</v>
      </c>
      <c r="L5067" s="70">
        <v>0</v>
      </c>
      <c r="M5067" s="71">
        <v>1.077</v>
      </c>
      <c r="N5067" s="72"/>
      <c r="O5067" s="73">
        <f>MIN(1,MAX(0,(1/(1+EXP(-(Assumptions!$B$5 + Assumptions!$B$6*$N5067))))*Assumptions!$B$3))</f>
        <v>3.9165722796764356E-2</v>
      </c>
      <c r="P5067" s="73">
        <f>VLOOKUP($F5067,Assumptions!$A$23:$B$27,2,FALSE)*Assumptions!$B$4</f>
        <v>0.55000000000000004</v>
      </c>
      <c r="Q5067" s="74">
        <f t="shared" si="158"/>
        <v>55577.453117460915</v>
      </c>
      <c r="R5067" s="75" t="str">
        <f>IF($O5067&lt;Assumptions!$B$17,"A",IF($O5067&lt;Assumptions!$B$18,"B",IF($O5067&lt;Assumptions!$B$19,"C",IF($O5067&lt;Assumptions!$B$20,"D","E"))))</f>
        <v>B</v>
      </c>
      <c r="S5067" s="75">
        <f t="shared" si="159"/>
        <v>1</v>
      </c>
    </row>
    <row r="5068" spans="1:19" ht="17.399999999999999" x14ac:dyDescent="0.3">
      <c r="A5068" s="39" t="s">
        <v>896</v>
      </c>
      <c r="B5068" s="39" t="s">
        <v>83</v>
      </c>
      <c r="C5068" s="39" t="s">
        <v>135</v>
      </c>
      <c r="D5068" s="39" t="s">
        <v>45</v>
      </c>
      <c r="E5068" s="70" t="s">
        <v>23</v>
      </c>
      <c r="F5068" s="70" t="s">
        <v>36</v>
      </c>
      <c r="G5068" s="78">
        <v>44797</v>
      </c>
      <c r="H5068" s="78">
        <v>45992</v>
      </c>
      <c r="I5068" s="69">
        <v>2580060</v>
      </c>
      <c r="J5068" s="70">
        <v>999</v>
      </c>
      <c r="K5068" s="71">
        <v>6.7000000000000004E-2</v>
      </c>
      <c r="L5068" s="70">
        <v>0</v>
      </c>
      <c r="M5068" s="71">
        <v>1.077</v>
      </c>
      <c r="N5068" s="72"/>
      <c r="O5068" s="73">
        <f>MIN(1,MAX(0,(1/(1+EXP(-(Assumptions!$B$5 + Assumptions!$B$6*$N5068))))*Assumptions!$B$3))</f>
        <v>3.9165722796764356E-2</v>
      </c>
      <c r="P5068" s="73">
        <f>VLOOKUP($F5068,Assumptions!$A$23:$B$27,2,FALSE)*Assumptions!$B$4</f>
        <v>0.55000000000000004</v>
      </c>
      <c r="Q5068" s="74">
        <f t="shared" si="158"/>
        <v>55577.453117460915</v>
      </c>
      <c r="R5068" s="75" t="str">
        <f>IF($O5068&lt;Assumptions!$B$17,"A",IF($O5068&lt;Assumptions!$B$18,"B",IF($O5068&lt;Assumptions!$B$19,"C",IF($O5068&lt;Assumptions!$B$20,"D","E"))))</f>
        <v>B</v>
      </c>
      <c r="S5068" s="75">
        <f t="shared" si="159"/>
        <v>1</v>
      </c>
    </row>
    <row r="5069" spans="1:19" ht="17.399999999999999" x14ac:dyDescent="0.3">
      <c r="A5069" s="39" t="s">
        <v>897</v>
      </c>
      <c r="B5069" s="39" t="s">
        <v>92</v>
      </c>
      <c r="C5069" s="39" t="s">
        <v>135</v>
      </c>
      <c r="D5069" s="39" t="s">
        <v>30</v>
      </c>
      <c r="E5069" s="70" t="s">
        <v>27</v>
      </c>
      <c r="F5069" s="70" t="s">
        <v>24</v>
      </c>
      <c r="G5069" s="78">
        <v>43586</v>
      </c>
      <c r="H5069" s="78">
        <v>45658</v>
      </c>
      <c r="I5069" s="69">
        <v>4461119.58</v>
      </c>
      <c r="J5069" s="70">
        <v>15</v>
      </c>
      <c r="K5069" s="71">
        <v>1.016</v>
      </c>
      <c r="L5069" s="70">
        <v>0</v>
      </c>
      <c r="M5069" s="71">
        <v>1.0860000000000001</v>
      </c>
      <c r="N5069" s="72"/>
      <c r="O5069" s="73">
        <f>MIN(1,MAX(0,(1/(1+EXP(-(Assumptions!$B$5 + Assumptions!$B$6*$N5069))))*Assumptions!$B$3))</f>
        <v>3.9165722796764356E-2</v>
      </c>
      <c r="P5069" s="73">
        <f>VLOOKUP($F5069,Assumptions!$A$23:$B$27,2,FALSE)*Assumptions!$B$4</f>
        <v>0.2</v>
      </c>
      <c r="Q5069" s="74">
        <f t="shared" si="158"/>
        <v>34944.594566699569</v>
      </c>
      <c r="R5069" s="75" t="str">
        <f>IF($O5069&lt;Assumptions!$B$17,"A",IF($O5069&lt;Assumptions!$B$18,"B",IF($O5069&lt;Assumptions!$B$19,"C",IF($O5069&lt;Assumptions!$B$20,"D","E"))))</f>
        <v>B</v>
      </c>
      <c r="S5069" s="75">
        <f t="shared" si="159"/>
        <v>0</v>
      </c>
    </row>
    <row r="5070" spans="1:19" ht="17.399999999999999" x14ac:dyDescent="0.3">
      <c r="A5070" s="39" t="s">
        <v>897</v>
      </c>
      <c r="B5070" s="39" t="s">
        <v>92</v>
      </c>
      <c r="C5070" s="39" t="s">
        <v>135</v>
      </c>
      <c r="D5070" s="39" t="s">
        <v>30</v>
      </c>
      <c r="E5070" s="70" t="s">
        <v>27</v>
      </c>
      <c r="F5070" s="70" t="s">
        <v>24</v>
      </c>
      <c r="G5070" s="78">
        <v>43586</v>
      </c>
      <c r="H5070" s="78">
        <v>45689</v>
      </c>
      <c r="I5070" s="69">
        <v>4335689.12</v>
      </c>
      <c r="J5070" s="70">
        <v>15</v>
      </c>
      <c r="K5070" s="71">
        <v>1.137</v>
      </c>
      <c r="L5070" s="70">
        <v>0</v>
      </c>
      <c r="M5070" s="71">
        <v>1.0860000000000001</v>
      </c>
      <c r="N5070" s="72"/>
      <c r="O5070" s="73">
        <f>MIN(1,MAX(0,(1/(1+EXP(-(Assumptions!$B$5 + Assumptions!$B$6*$N5070))))*Assumptions!$B$3))</f>
        <v>3.9165722796764356E-2</v>
      </c>
      <c r="P5070" s="73">
        <f>VLOOKUP($F5070,Assumptions!$A$23:$B$27,2,FALSE)*Assumptions!$B$4</f>
        <v>0.2</v>
      </c>
      <c r="Q5070" s="74">
        <f t="shared" si="158"/>
        <v>33962.079641373442</v>
      </c>
      <c r="R5070" s="75" t="str">
        <f>IF($O5070&lt;Assumptions!$B$17,"A",IF($O5070&lt;Assumptions!$B$18,"B",IF($O5070&lt;Assumptions!$B$19,"C",IF($O5070&lt;Assumptions!$B$20,"D","E"))))</f>
        <v>B</v>
      </c>
      <c r="S5070" s="75">
        <f t="shared" si="159"/>
        <v>0</v>
      </c>
    </row>
    <row r="5071" spans="1:19" ht="17.399999999999999" x14ac:dyDescent="0.3">
      <c r="A5071" s="39" t="s">
        <v>897</v>
      </c>
      <c r="B5071" s="39" t="s">
        <v>92</v>
      </c>
      <c r="C5071" s="39" t="s">
        <v>135</v>
      </c>
      <c r="D5071" s="39" t="s">
        <v>30</v>
      </c>
      <c r="E5071" s="70" t="s">
        <v>27</v>
      </c>
      <c r="F5071" s="70" t="s">
        <v>24</v>
      </c>
      <c r="G5071" s="78">
        <v>43586</v>
      </c>
      <c r="H5071" s="78">
        <v>45717</v>
      </c>
      <c r="I5071" s="69">
        <v>4219274.84</v>
      </c>
      <c r="J5071" s="70">
        <v>0</v>
      </c>
      <c r="K5071" s="71">
        <v>0.97099999999999997</v>
      </c>
      <c r="L5071" s="70">
        <v>0</v>
      </c>
      <c r="M5071" s="71">
        <v>1.0860000000000001</v>
      </c>
      <c r="N5071" s="72"/>
      <c r="O5071" s="73">
        <f>MIN(1,MAX(0,(1/(1+EXP(-(Assumptions!$B$5 + Assumptions!$B$6*$N5071))))*Assumptions!$B$3))</f>
        <v>3.9165722796764356E-2</v>
      </c>
      <c r="P5071" s="73">
        <f>VLOOKUP($F5071,Assumptions!$A$23:$B$27,2,FALSE)*Assumptions!$B$4</f>
        <v>0.2</v>
      </c>
      <c r="Q5071" s="74">
        <f t="shared" si="158"/>
        <v>33050.189757360458</v>
      </c>
      <c r="R5071" s="75" t="str">
        <f>IF($O5071&lt;Assumptions!$B$17,"A",IF($O5071&lt;Assumptions!$B$18,"B",IF($O5071&lt;Assumptions!$B$19,"C",IF($O5071&lt;Assumptions!$B$20,"D","E"))))</f>
        <v>B</v>
      </c>
      <c r="S5071" s="75">
        <f t="shared" si="159"/>
        <v>0</v>
      </c>
    </row>
    <row r="5072" spans="1:19" ht="17.399999999999999" x14ac:dyDescent="0.3">
      <c r="A5072" s="39" t="s">
        <v>897</v>
      </c>
      <c r="B5072" s="39" t="s">
        <v>92</v>
      </c>
      <c r="C5072" s="39" t="s">
        <v>135</v>
      </c>
      <c r="D5072" s="39" t="s">
        <v>30</v>
      </c>
      <c r="E5072" s="70" t="s">
        <v>27</v>
      </c>
      <c r="F5072" s="70" t="s">
        <v>24</v>
      </c>
      <c r="G5072" s="78">
        <v>43586</v>
      </c>
      <c r="H5072" s="78">
        <v>45748</v>
      </c>
      <c r="I5072" s="69">
        <v>4087814.2</v>
      </c>
      <c r="J5072" s="70">
        <v>0</v>
      </c>
      <c r="K5072" s="71">
        <v>1.04</v>
      </c>
      <c r="L5072" s="70">
        <v>0</v>
      </c>
      <c r="M5072" s="71">
        <v>1.0860000000000001</v>
      </c>
      <c r="N5072" s="72"/>
      <c r="O5072" s="73">
        <f>MIN(1,MAX(0,(1/(1+EXP(-(Assumptions!$B$5 + Assumptions!$B$6*$N5072))))*Assumptions!$B$3))</f>
        <v>3.9165722796764356E-2</v>
      </c>
      <c r="P5072" s="73">
        <f>VLOOKUP($F5072,Assumptions!$A$23:$B$27,2,FALSE)*Assumptions!$B$4</f>
        <v>0.2</v>
      </c>
      <c r="Q5072" s="74">
        <f t="shared" si="158"/>
        <v>32020.439560375409</v>
      </c>
      <c r="R5072" s="75" t="str">
        <f>IF($O5072&lt;Assumptions!$B$17,"A",IF($O5072&lt;Assumptions!$B$18,"B",IF($O5072&lt;Assumptions!$B$19,"C",IF($O5072&lt;Assumptions!$B$20,"D","E"))))</f>
        <v>B</v>
      </c>
      <c r="S5072" s="75">
        <f t="shared" si="159"/>
        <v>0</v>
      </c>
    </row>
    <row r="5073" spans="1:19" ht="17.399999999999999" x14ac:dyDescent="0.3">
      <c r="A5073" s="39" t="s">
        <v>897</v>
      </c>
      <c r="B5073" s="39" t="s">
        <v>92</v>
      </c>
      <c r="C5073" s="39" t="s">
        <v>135</v>
      </c>
      <c r="D5073" s="39" t="s">
        <v>30</v>
      </c>
      <c r="E5073" s="70" t="s">
        <v>27</v>
      </c>
      <c r="F5073" s="70" t="s">
        <v>24</v>
      </c>
      <c r="G5073" s="78">
        <v>43586</v>
      </c>
      <c r="H5073" s="78">
        <v>45778</v>
      </c>
      <c r="I5073" s="69">
        <v>3960152.55</v>
      </c>
      <c r="J5073" s="70">
        <v>35</v>
      </c>
      <c r="K5073" s="71">
        <v>0.48699999999999999</v>
      </c>
      <c r="L5073" s="70">
        <v>0</v>
      </c>
      <c r="M5073" s="71">
        <v>1.0860000000000001</v>
      </c>
      <c r="N5073" s="72"/>
      <c r="O5073" s="73">
        <f>MIN(1,MAX(0,(1/(1+EXP(-(Assumptions!$B$5 + Assumptions!$B$6*$N5073))))*Assumptions!$B$3))</f>
        <v>3.9165722796764356E-2</v>
      </c>
      <c r="P5073" s="73">
        <f>VLOOKUP($F5073,Assumptions!$A$23:$B$27,2,FALSE)*Assumptions!$B$4</f>
        <v>0.2</v>
      </c>
      <c r="Q5073" s="74">
        <f t="shared" si="158"/>
        <v>31020.447401239901</v>
      </c>
      <c r="R5073" s="75" t="str">
        <f>IF($O5073&lt;Assumptions!$B$17,"A",IF($O5073&lt;Assumptions!$B$18,"B",IF($O5073&lt;Assumptions!$B$19,"C",IF($O5073&lt;Assumptions!$B$20,"D","E"))))</f>
        <v>B</v>
      </c>
      <c r="S5073" s="75">
        <f t="shared" si="159"/>
        <v>0</v>
      </c>
    </row>
    <row r="5074" spans="1:19" ht="17.399999999999999" x14ac:dyDescent="0.3">
      <c r="A5074" s="39" t="s">
        <v>897</v>
      </c>
      <c r="B5074" s="39" t="s">
        <v>92</v>
      </c>
      <c r="C5074" s="39" t="s">
        <v>135</v>
      </c>
      <c r="D5074" s="39" t="s">
        <v>30</v>
      </c>
      <c r="E5074" s="70" t="s">
        <v>27</v>
      </c>
      <c r="F5074" s="70" t="s">
        <v>24</v>
      </c>
      <c r="G5074" s="78">
        <v>43586</v>
      </c>
      <c r="H5074" s="78">
        <v>45809</v>
      </c>
      <c r="I5074" s="69">
        <v>3845600.53</v>
      </c>
      <c r="J5074" s="70">
        <v>0</v>
      </c>
      <c r="K5074" s="71">
        <v>1.07</v>
      </c>
      <c r="L5074" s="70">
        <v>0</v>
      </c>
      <c r="M5074" s="71">
        <v>1.0860000000000001</v>
      </c>
      <c r="N5074" s="72"/>
      <c r="O5074" s="73">
        <f>MIN(1,MAX(0,(1/(1+EXP(-(Assumptions!$B$5 + Assumptions!$B$6*$N5074))))*Assumptions!$B$3))</f>
        <v>3.9165722796764356E-2</v>
      </c>
      <c r="P5074" s="73">
        <f>VLOOKUP($F5074,Assumptions!$A$23:$B$27,2,FALSE)*Assumptions!$B$4</f>
        <v>0.2</v>
      </c>
      <c r="Q5074" s="74">
        <f t="shared" si="158"/>
        <v>30123.144869014017</v>
      </c>
      <c r="R5074" s="75" t="str">
        <f>IF($O5074&lt;Assumptions!$B$17,"A",IF($O5074&lt;Assumptions!$B$18,"B",IF($O5074&lt;Assumptions!$B$19,"C",IF($O5074&lt;Assumptions!$B$20,"D","E"))))</f>
        <v>B</v>
      </c>
      <c r="S5074" s="75">
        <f t="shared" si="159"/>
        <v>0</v>
      </c>
    </row>
    <row r="5075" spans="1:19" ht="17.399999999999999" x14ac:dyDescent="0.3">
      <c r="A5075" s="39" t="s">
        <v>897</v>
      </c>
      <c r="B5075" s="39" t="s">
        <v>92</v>
      </c>
      <c r="C5075" s="39" t="s">
        <v>135</v>
      </c>
      <c r="D5075" s="39" t="s">
        <v>30</v>
      </c>
      <c r="E5075" s="70" t="s">
        <v>27</v>
      </c>
      <c r="F5075" s="70" t="s">
        <v>24</v>
      </c>
      <c r="G5075" s="78">
        <v>43586</v>
      </c>
      <c r="H5075" s="78">
        <v>45839</v>
      </c>
      <c r="I5075" s="69">
        <v>3728657.77</v>
      </c>
      <c r="J5075" s="70">
        <v>15</v>
      </c>
      <c r="K5075" s="71">
        <v>1.03</v>
      </c>
      <c r="L5075" s="70">
        <v>0</v>
      </c>
      <c r="M5075" s="71">
        <v>1.0860000000000001</v>
      </c>
      <c r="N5075" s="72"/>
      <c r="O5075" s="73">
        <f>MIN(1,MAX(0,(1/(1+EXP(-(Assumptions!$B$5 + Assumptions!$B$6*$N5075))))*Assumptions!$B$3))</f>
        <v>3.9165722796764356E-2</v>
      </c>
      <c r="P5075" s="73">
        <f>VLOOKUP($F5075,Assumptions!$A$23:$B$27,2,FALSE)*Assumptions!$B$4</f>
        <v>0.2</v>
      </c>
      <c r="Q5075" s="74">
        <f t="shared" si="158"/>
        <v>29207.115324764309</v>
      </c>
      <c r="R5075" s="75" t="str">
        <f>IF($O5075&lt;Assumptions!$B$17,"A",IF($O5075&lt;Assumptions!$B$18,"B",IF($O5075&lt;Assumptions!$B$19,"C",IF($O5075&lt;Assumptions!$B$20,"D","E"))))</f>
        <v>B</v>
      </c>
      <c r="S5075" s="75">
        <f t="shared" si="159"/>
        <v>0</v>
      </c>
    </row>
    <row r="5076" spans="1:19" ht="17.399999999999999" x14ac:dyDescent="0.3">
      <c r="A5076" s="39" t="s">
        <v>897</v>
      </c>
      <c r="B5076" s="39" t="s">
        <v>92</v>
      </c>
      <c r="C5076" s="39" t="s">
        <v>135</v>
      </c>
      <c r="D5076" s="39" t="s">
        <v>30</v>
      </c>
      <c r="E5076" s="70" t="s">
        <v>27</v>
      </c>
      <c r="F5076" s="70" t="s">
        <v>24</v>
      </c>
      <c r="G5076" s="78">
        <v>43586</v>
      </c>
      <c r="H5076" s="78">
        <v>45870</v>
      </c>
      <c r="I5076" s="69">
        <v>3619015.23</v>
      </c>
      <c r="J5076" s="70">
        <v>0</v>
      </c>
      <c r="K5076" s="71">
        <v>1.1240000000000001</v>
      </c>
      <c r="L5076" s="70">
        <v>0</v>
      </c>
      <c r="M5076" s="71">
        <v>1.0860000000000001</v>
      </c>
      <c r="N5076" s="72"/>
      <c r="O5076" s="73">
        <f>MIN(1,MAX(0,(1/(1+EXP(-(Assumptions!$B$5 + Assumptions!$B$6*$N5076))))*Assumptions!$B$3))</f>
        <v>3.9165722796764356E-2</v>
      </c>
      <c r="P5076" s="73">
        <f>VLOOKUP($F5076,Assumptions!$A$23:$B$27,2,FALSE)*Assumptions!$B$4</f>
        <v>0.2</v>
      </c>
      <c r="Q5076" s="74">
        <f t="shared" si="158"/>
        <v>28348.269459089679</v>
      </c>
      <c r="R5076" s="75" t="str">
        <f>IF($O5076&lt;Assumptions!$B$17,"A",IF($O5076&lt;Assumptions!$B$18,"B",IF($O5076&lt;Assumptions!$B$19,"C",IF($O5076&lt;Assumptions!$B$20,"D","E"))))</f>
        <v>B</v>
      </c>
      <c r="S5076" s="75">
        <f t="shared" si="159"/>
        <v>0</v>
      </c>
    </row>
    <row r="5077" spans="1:19" ht="17.399999999999999" x14ac:dyDescent="0.3">
      <c r="A5077" s="39" t="s">
        <v>897</v>
      </c>
      <c r="B5077" s="39" t="s">
        <v>92</v>
      </c>
      <c r="C5077" s="39" t="s">
        <v>135</v>
      </c>
      <c r="D5077" s="39" t="s">
        <v>30</v>
      </c>
      <c r="E5077" s="70" t="s">
        <v>27</v>
      </c>
      <c r="F5077" s="70" t="s">
        <v>24</v>
      </c>
      <c r="G5077" s="78">
        <v>43586</v>
      </c>
      <c r="H5077" s="78">
        <v>45901</v>
      </c>
      <c r="I5077" s="69">
        <v>3502571.29</v>
      </c>
      <c r="J5077" s="70">
        <v>0</v>
      </c>
      <c r="K5077" s="71">
        <v>1.0269999999999999</v>
      </c>
      <c r="L5077" s="70">
        <v>0</v>
      </c>
      <c r="M5077" s="71">
        <v>1.0860000000000001</v>
      </c>
      <c r="N5077" s="72"/>
      <c r="O5077" s="73">
        <f>MIN(1,MAX(0,(1/(1+EXP(-(Assumptions!$B$5 + Assumptions!$B$6*$N5077))))*Assumptions!$B$3))</f>
        <v>3.9165722796764356E-2</v>
      </c>
      <c r="P5077" s="73">
        <f>VLOOKUP($F5077,Assumptions!$A$23:$B$27,2,FALSE)*Assumptions!$B$4</f>
        <v>0.2</v>
      </c>
      <c r="Q5077" s="74">
        <f t="shared" si="158"/>
        <v>27436.147244009069</v>
      </c>
      <c r="R5077" s="75" t="str">
        <f>IF($O5077&lt;Assumptions!$B$17,"A",IF($O5077&lt;Assumptions!$B$18,"B",IF($O5077&lt;Assumptions!$B$19,"C",IF($O5077&lt;Assumptions!$B$20,"D","E"))))</f>
        <v>B</v>
      </c>
      <c r="S5077" s="75">
        <f t="shared" si="159"/>
        <v>0</v>
      </c>
    </row>
    <row r="5078" spans="1:19" ht="17.399999999999999" x14ac:dyDescent="0.3">
      <c r="A5078" s="39" t="s">
        <v>897</v>
      </c>
      <c r="B5078" s="39" t="s">
        <v>92</v>
      </c>
      <c r="C5078" s="39" t="s">
        <v>135</v>
      </c>
      <c r="D5078" s="39" t="s">
        <v>30</v>
      </c>
      <c r="E5078" s="70" t="s">
        <v>27</v>
      </c>
      <c r="F5078" s="70" t="s">
        <v>24</v>
      </c>
      <c r="G5078" s="78">
        <v>43586</v>
      </c>
      <c r="H5078" s="78">
        <v>45931</v>
      </c>
      <c r="I5078" s="69">
        <v>3396376.63</v>
      </c>
      <c r="J5078" s="70">
        <v>0</v>
      </c>
      <c r="K5078" s="71">
        <v>1.052</v>
      </c>
      <c r="L5078" s="70">
        <v>0</v>
      </c>
      <c r="M5078" s="71">
        <v>1.0860000000000001</v>
      </c>
      <c r="N5078" s="72"/>
      <c r="O5078" s="73">
        <f>MIN(1,MAX(0,(1/(1+EXP(-(Assumptions!$B$5 + Assumptions!$B$6*$N5078))))*Assumptions!$B$3))</f>
        <v>3.9165722796764356E-2</v>
      </c>
      <c r="P5078" s="73">
        <f>VLOOKUP($F5078,Assumptions!$A$23:$B$27,2,FALSE)*Assumptions!$B$4</f>
        <v>0.2</v>
      </c>
      <c r="Q5078" s="74">
        <f t="shared" si="158"/>
        <v>26604.309120797741</v>
      </c>
      <c r="R5078" s="75" t="str">
        <f>IF($O5078&lt;Assumptions!$B$17,"A",IF($O5078&lt;Assumptions!$B$18,"B",IF($O5078&lt;Assumptions!$B$19,"C",IF($O5078&lt;Assumptions!$B$20,"D","E"))))</f>
        <v>B</v>
      </c>
      <c r="S5078" s="75">
        <f t="shared" si="159"/>
        <v>0</v>
      </c>
    </row>
    <row r="5079" spans="1:19" ht="17.399999999999999" x14ac:dyDescent="0.3">
      <c r="A5079" s="39" t="s">
        <v>897</v>
      </c>
      <c r="B5079" s="39" t="s">
        <v>92</v>
      </c>
      <c r="C5079" s="39" t="s">
        <v>135</v>
      </c>
      <c r="D5079" s="39" t="s">
        <v>30</v>
      </c>
      <c r="E5079" s="70" t="s">
        <v>27</v>
      </c>
      <c r="F5079" s="70" t="s">
        <v>24</v>
      </c>
      <c r="G5079" s="78">
        <v>43586</v>
      </c>
      <c r="H5079" s="78">
        <v>45962</v>
      </c>
      <c r="I5079" s="69">
        <v>3301003.6</v>
      </c>
      <c r="J5079" s="70">
        <v>0</v>
      </c>
      <c r="K5079" s="71">
        <v>1.125</v>
      </c>
      <c r="L5079" s="70">
        <v>0</v>
      </c>
      <c r="M5079" s="71">
        <v>1.0860000000000001</v>
      </c>
      <c r="N5079" s="72"/>
      <c r="O5079" s="73">
        <f>MIN(1,MAX(0,(1/(1+EXP(-(Assumptions!$B$5 + Assumptions!$B$6*$N5079))))*Assumptions!$B$3))</f>
        <v>3.9165722796764356E-2</v>
      </c>
      <c r="P5079" s="73">
        <f>VLOOKUP($F5079,Assumptions!$A$23:$B$27,2,FALSE)*Assumptions!$B$4</f>
        <v>0.2</v>
      </c>
      <c r="Q5079" s="74">
        <f t="shared" si="158"/>
        <v>25857.238389744245</v>
      </c>
      <c r="R5079" s="75" t="str">
        <f>IF($O5079&lt;Assumptions!$B$17,"A",IF($O5079&lt;Assumptions!$B$18,"B",IF($O5079&lt;Assumptions!$B$19,"C",IF($O5079&lt;Assumptions!$B$20,"D","E"))))</f>
        <v>B</v>
      </c>
      <c r="S5079" s="75">
        <f t="shared" si="159"/>
        <v>0</v>
      </c>
    </row>
    <row r="5080" spans="1:19" ht="17.399999999999999" x14ac:dyDescent="0.3">
      <c r="A5080" s="39" t="s">
        <v>897</v>
      </c>
      <c r="B5080" s="39" t="s">
        <v>92</v>
      </c>
      <c r="C5080" s="39" t="s">
        <v>135</v>
      </c>
      <c r="D5080" s="39" t="s">
        <v>30</v>
      </c>
      <c r="E5080" s="70" t="s">
        <v>27</v>
      </c>
      <c r="F5080" s="70" t="s">
        <v>24</v>
      </c>
      <c r="G5080" s="78">
        <v>43586</v>
      </c>
      <c r="H5080" s="78">
        <v>45992</v>
      </c>
      <c r="I5080" s="69">
        <v>3205100.99</v>
      </c>
      <c r="J5080" s="70">
        <v>0</v>
      </c>
      <c r="K5080" s="71">
        <v>0.96099999999999997</v>
      </c>
      <c r="L5080" s="70">
        <v>0</v>
      </c>
      <c r="M5080" s="71">
        <v>1.0860000000000001</v>
      </c>
      <c r="N5080" s="72"/>
      <c r="O5080" s="73">
        <f>MIN(1,MAX(0,(1/(1+EXP(-(Assumptions!$B$5 + Assumptions!$B$6*$N5080))))*Assumptions!$B$3))</f>
        <v>3.9165722796764356E-2</v>
      </c>
      <c r="P5080" s="73">
        <f>VLOOKUP($F5080,Assumptions!$A$23:$B$27,2,FALSE)*Assumptions!$B$4</f>
        <v>0.2</v>
      </c>
      <c r="Q5080" s="74">
        <f t="shared" si="158"/>
        <v>25106.019381995007</v>
      </c>
      <c r="R5080" s="75" t="str">
        <f>IF($O5080&lt;Assumptions!$B$17,"A",IF($O5080&lt;Assumptions!$B$18,"B",IF($O5080&lt;Assumptions!$B$19,"C",IF($O5080&lt;Assumptions!$B$20,"D","E"))))</f>
        <v>B</v>
      </c>
      <c r="S5080" s="75">
        <f t="shared" si="159"/>
        <v>0</v>
      </c>
    </row>
    <row r="5081" spans="1:19" ht="17.399999999999999" x14ac:dyDescent="0.3">
      <c r="A5081" s="39" t="s">
        <v>899</v>
      </c>
      <c r="B5081" s="39" t="s">
        <v>68</v>
      </c>
      <c r="C5081" s="39" t="s">
        <v>144</v>
      </c>
      <c r="D5081" s="39" t="s">
        <v>26</v>
      </c>
      <c r="E5081" s="70" t="s">
        <v>27</v>
      </c>
      <c r="F5081" s="70" t="s">
        <v>32</v>
      </c>
      <c r="G5081" s="78">
        <v>44786</v>
      </c>
      <c r="H5081" s="78">
        <v>45658</v>
      </c>
      <c r="I5081" s="69">
        <v>18067338.66</v>
      </c>
      <c r="J5081" s="70">
        <v>15</v>
      </c>
      <c r="K5081" s="71">
        <v>1.1439999999999999</v>
      </c>
      <c r="L5081" s="70">
        <v>0</v>
      </c>
      <c r="M5081" s="71">
        <v>0.92800000000000005</v>
      </c>
      <c r="N5081" s="72"/>
      <c r="O5081" s="73">
        <f>MIN(1,MAX(0,(1/(1+EXP(-(Assumptions!$B$5 + Assumptions!$B$6*$N5081))))*Assumptions!$B$3))</f>
        <v>3.9165722796764356E-2</v>
      </c>
      <c r="P5081" s="73">
        <f>VLOOKUP($F5081,Assumptions!$A$23:$B$27,2,FALSE)*Assumptions!$B$4</f>
        <v>0.5</v>
      </c>
      <c r="Q5081" s="74">
        <f t="shared" si="158"/>
        <v>353810.188816412</v>
      </c>
      <c r="R5081" s="75" t="str">
        <f>IF($O5081&lt;Assumptions!$B$17,"A",IF($O5081&lt;Assumptions!$B$18,"B",IF($O5081&lt;Assumptions!$B$19,"C",IF($O5081&lt;Assumptions!$B$20,"D","E"))))</f>
        <v>B</v>
      </c>
      <c r="S5081" s="75">
        <f t="shared" si="159"/>
        <v>0</v>
      </c>
    </row>
    <row r="5082" spans="1:19" ht="17.399999999999999" x14ac:dyDescent="0.3">
      <c r="A5082" s="39" t="s">
        <v>899</v>
      </c>
      <c r="B5082" s="39" t="s">
        <v>68</v>
      </c>
      <c r="C5082" s="39" t="s">
        <v>144</v>
      </c>
      <c r="D5082" s="39" t="s">
        <v>26</v>
      </c>
      <c r="E5082" s="70" t="s">
        <v>27</v>
      </c>
      <c r="F5082" s="70" t="s">
        <v>32</v>
      </c>
      <c r="G5082" s="78">
        <v>44786</v>
      </c>
      <c r="H5082" s="78">
        <v>45689</v>
      </c>
      <c r="I5082" s="69">
        <v>17653655.640000001</v>
      </c>
      <c r="J5082" s="70">
        <v>0</v>
      </c>
      <c r="K5082" s="71">
        <v>1.097</v>
      </c>
      <c r="L5082" s="70">
        <v>0</v>
      </c>
      <c r="M5082" s="71">
        <v>0.92800000000000005</v>
      </c>
      <c r="N5082" s="72"/>
      <c r="O5082" s="73">
        <f>MIN(1,MAX(0,(1/(1+EXP(-(Assumptions!$B$5 + Assumptions!$B$6*$N5082))))*Assumptions!$B$3))</f>
        <v>3.9165722796764356E-2</v>
      </c>
      <c r="P5082" s="73">
        <f>VLOOKUP($F5082,Assumptions!$A$23:$B$27,2,FALSE)*Assumptions!$B$4</f>
        <v>0.5</v>
      </c>
      <c r="Q5082" s="74">
        <f t="shared" si="158"/>
        <v>345709.09157288785</v>
      </c>
      <c r="R5082" s="75" t="str">
        <f>IF($O5082&lt;Assumptions!$B$17,"A",IF($O5082&lt;Assumptions!$B$18,"B",IF($O5082&lt;Assumptions!$B$19,"C",IF($O5082&lt;Assumptions!$B$20,"D","E"))))</f>
        <v>B</v>
      </c>
      <c r="S5082" s="75">
        <f t="shared" si="159"/>
        <v>0</v>
      </c>
    </row>
    <row r="5083" spans="1:19" ht="17.399999999999999" x14ac:dyDescent="0.3">
      <c r="A5083" s="39" t="s">
        <v>899</v>
      </c>
      <c r="B5083" s="39" t="s">
        <v>68</v>
      </c>
      <c r="C5083" s="39" t="s">
        <v>144</v>
      </c>
      <c r="D5083" s="39" t="s">
        <v>26</v>
      </c>
      <c r="E5083" s="70" t="s">
        <v>27</v>
      </c>
      <c r="F5083" s="70" t="s">
        <v>32</v>
      </c>
      <c r="G5083" s="78">
        <v>44786</v>
      </c>
      <c r="H5083" s="78">
        <v>45717</v>
      </c>
      <c r="I5083" s="69">
        <v>17202769.899999999</v>
      </c>
      <c r="J5083" s="70">
        <v>0</v>
      </c>
      <c r="K5083" s="71">
        <v>1.014</v>
      </c>
      <c r="L5083" s="70">
        <v>0</v>
      </c>
      <c r="M5083" s="71">
        <v>0.92800000000000005</v>
      </c>
      <c r="N5083" s="72"/>
      <c r="O5083" s="73">
        <f>MIN(1,MAX(0,(1/(1+EXP(-(Assumptions!$B$5 + Assumptions!$B$6*$N5083))))*Assumptions!$B$3))</f>
        <v>3.9165722796764356E-2</v>
      </c>
      <c r="P5083" s="73">
        <f>VLOOKUP($F5083,Assumptions!$A$23:$B$27,2,FALSE)*Assumptions!$B$4</f>
        <v>0.5</v>
      </c>
      <c r="Q5083" s="74">
        <f t="shared" si="158"/>
        <v>336879.45861996082</v>
      </c>
      <c r="R5083" s="75" t="str">
        <f>IF($O5083&lt;Assumptions!$B$17,"A",IF($O5083&lt;Assumptions!$B$18,"B",IF($O5083&lt;Assumptions!$B$19,"C",IF($O5083&lt;Assumptions!$B$20,"D","E"))))</f>
        <v>B</v>
      </c>
      <c r="S5083" s="75">
        <f t="shared" si="159"/>
        <v>0</v>
      </c>
    </row>
    <row r="5084" spans="1:19" ht="17.399999999999999" x14ac:dyDescent="0.3">
      <c r="A5084" s="39" t="s">
        <v>899</v>
      </c>
      <c r="B5084" s="39" t="s">
        <v>68</v>
      </c>
      <c r="C5084" s="39" t="s">
        <v>144</v>
      </c>
      <c r="D5084" s="39" t="s">
        <v>26</v>
      </c>
      <c r="E5084" s="70" t="s">
        <v>27</v>
      </c>
      <c r="F5084" s="70" t="s">
        <v>32</v>
      </c>
      <c r="G5084" s="78">
        <v>44786</v>
      </c>
      <c r="H5084" s="78">
        <v>45748</v>
      </c>
      <c r="I5084" s="69">
        <v>16840002.100000001</v>
      </c>
      <c r="J5084" s="70">
        <v>15</v>
      </c>
      <c r="K5084" s="71">
        <v>0.98599999999999999</v>
      </c>
      <c r="L5084" s="70">
        <v>0</v>
      </c>
      <c r="M5084" s="71">
        <v>0.92800000000000005</v>
      </c>
      <c r="N5084" s="72"/>
      <c r="O5084" s="73">
        <f>MIN(1,MAX(0,(1/(1+EXP(-(Assumptions!$B$5 + Assumptions!$B$6*$N5084))))*Assumptions!$B$3))</f>
        <v>3.9165722796764356E-2</v>
      </c>
      <c r="P5084" s="73">
        <f>VLOOKUP($F5084,Assumptions!$A$23:$B$27,2,FALSE)*Assumptions!$B$4</f>
        <v>0.5</v>
      </c>
      <c r="Q5084" s="74">
        <f t="shared" si="158"/>
        <v>329775.42707276484</v>
      </c>
      <c r="R5084" s="75" t="str">
        <f>IF($O5084&lt;Assumptions!$B$17,"A",IF($O5084&lt;Assumptions!$B$18,"B",IF($O5084&lt;Assumptions!$B$19,"C",IF($O5084&lt;Assumptions!$B$20,"D","E"))))</f>
        <v>B</v>
      </c>
      <c r="S5084" s="75">
        <f t="shared" si="159"/>
        <v>0</v>
      </c>
    </row>
    <row r="5085" spans="1:19" ht="17.399999999999999" x14ac:dyDescent="0.3">
      <c r="A5085" s="39" t="s">
        <v>899</v>
      </c>
      <c r="B5085" s="39" t="s">
        <v>68</v>
      </c>
      <c r="C5085" s="39" t="s">
        <v>144</v>
      </c>
      <c r="D5085" s="39" t="s">
        <v>26</v>
      </c>
      <c r="E5085" s="70" t="s">
        <v>27</v>
      </c>
      <c r="F5085" s="70" t="s">
        <v>32</v>
      </c>
      <c r="G5085" s="78">
        <v>44786</v>
      </c>
      <c r="H5085" s="78">
        <v>45778</v>
      </c>
      <c r="I5085" s="69">
        <v>16436070.68</v>
      </c>
      <c r="J5085" s="70">
        <v>0</v>
      </c>
      <c r="K5085" s="71">
        <v>1.0620000000000001</v>
      </c>
      <c r="L5085" s="70">
        <v>0</v>
      </c>
      <c r="M5085" s="71">
        <v>0.92800000000000005</v>
      </c>
      <c r="N5085" s="72"/>
      <c r="O5085" s="73">
        <f>MIN(1,MAX(0,(1/(1+EXP(-(Assumptions!$B$5 + Assumptions!$B$6*$N5085))))*Assumptions!$B$3))</f>
        <v>3.9165722796764356E-2</v>
      </c>
      <c r="P5085" s="73">
        <f>VLOOKUP($F5085,Assumptions!$A$23:$B$27,2,FALSE)*Assumptions!$B$4</f>
        <v>0.5</v>
      </c>
      <c r="Q5085" s="74">
        <f t="shared" si="158"/>
        <v>321865.29406045313</v>
      </c>
      <c r="R5085" s="75" t="str">
        <f>IF($O5085&lt;Assumptions!$B$17,"A",IF($O5085&lt;Assumptions!$B$18,"B",IF($O5085&lt;Assumptions!$B$19,"C",IF($O5085&lt;Assumptions!$B$20,"D","E"))))</f>
        <v>B</v>
      </c>
      <c r="S5085" s="75">
        <f t="shared" si="159"/>
        <v>0</v>
      </c>
    </row>
    <row r="5086" spans="1:19" ht="17.399999999999999" x14ac:dyDescent="0.3">
      <c r="A5086" s="39" t="s">
        <v>899</v>
      </c>
      <c r="B5086" s="39" t="s">
        <v>68</v>
      </c>
      <c r="C5086" s="39" t="s">
        <v>144</v>
      </c>
      <c r="D5086" s="39" t="s">
        <v>26</v>
      </c>
      <c r="E5086" s="70" t="s">
        <v>27</v>
      </c>
      <c r="F5086" s="70" t="s">
        <v>32</v>
      </c>
      <c r="G5086" s="78">
        <v>44786</v>
      </c>
      <c r="H5086" s="78">
        <v>45809</v>
      </c>
      <c r="I5086" s="69">
        <v>16071812.16</v>
      </c>
      <c r="J5086" s="70">
        <v>0</v>
      </c>
      <c r="K5086" s="71">
        <v>1.0860000000000001</v>
      </c>
      <c r="L5086" s="70">
        <v>0</v>
      </c>
      <c r="M5086" s="71">
        <v>0.92800000000000005</v>
      </c>
      <c r="N5086" s="72"/>
      <c r="O5086" s="73">
        <f>MIN(1,MAX(0,(1/(1+EXP(-(Assumptions!$B$5 + Assumptions!$B$6*$N5086))))*Assumptions!$B$3))</f>
        <v>3.9165722796764356E-2</v>
      </c>
      <c r="P5086" s="73">
        <f>VLOOKUP($F5086,Assumptions!$A$23:$B$27,2,FALSE)*Assumptions!$B$4</f>
        <v>0.5</v>
      </c>
      <c r="Q5086" s="74">
        <f t="shared" si="158"/>
        <v>314732.06995011331</v>
      </c>
      <c r="R5086" s="75" t="str">
        <f>IF($O5086&lt;Assumptions!$B$17,"A",IF($O5086&lt;Assumptions!$B$18,"B",IF($O5086&lt;Assumptions!$B$19,"C",IF($O5086&lt;Assumptions!$B$20,"D","E"))))</f>
        <v>B</v>
      </c>
      <c r="S5086" s="75">
        <f t="shared" si="159"/>
        <v>0</v>
      </c>
    </row>
    <row r="5087" spans="1:19" ht="17.399999999999999" x14ac:dyDescent="0.3">
      <c r="A5087" s="39" t="s">
        <v>899</v>
      </c>
      <c r="B5087" s="39" t="s">
        <v>68</v>
      </c>
      <c r="C5087" s="39" t="s">
        <v>144</v>
      </c>
      <c r="D5087" s="39" t="s">
        <v>26</v>
      </c>
      <c r="E5087" s="70" t="s">
        <v>27</v>
      </c>
      <c r="F5087" s="70" t="s">
        <v>32</v>
      </c>
      <c r="G5087" s="78">
        <v>44786</v>
      </c>
      <c r="H5087" s="78">
        <v>45839</v>
      </c>
      <c r="I5087" s="69">
        <v>16071812.16</v>
      </c>
      <c r="J5087" s="70">
        <v>185</v>
      </c>
      <c r="K5087" s="71">
        <v>0.121</v>
      </c>
      <c r="L5087" s="70">
        <v>0</v>
      </c>
      <c r="M5087" s="71">
        <v>0.92800000000000005</v>
      </c>
      <c r="N5087" s="72"/>
      <c r="O5087" s="73">
        <f>MIN(1,MAX(0,(1/(1+EXP(-(Assumptions!$B$5 + Assumptions!$B$6*$N5087))))*Assumptions!$B$3))</f>
        <v>3.9165722796764356E-2</v>
      </c>
      <c r="P5087" s="73">
        <f>VLOOKUP($F5087,Assumptions!$A$23:$B$27,2,FALSE)*Assumptions!$B$4</f>
        <v>0.5</v>
      </c>
      <c r="Q5087" s="74">
        <f t="shared" si="158"/>
        <v>314732.06995011331</v>
      </c>
      <c r="R5087" s="75" t="str">
        <f>IF($O5087&lt;Assumptions!$B$17,"A",IF($O5087&lt;Assumptions!$B$18,"B",IF($O5087&lt;Assumptions!$B$19,"C",IF($O5087&lt;Assumptions!$B$20,"D","E"))))</f>
        <v>B</v>
      </c>
      <c r="S5087" s="75">
        <f t="shared" si="159"/>
        <v>1</v>
      </c>
    </row>
    <row r="5088" spans="1:19" ht="17.399999999999999" x14ac:dyDescent="0.3">
      <c r="A5088" s="39" t="s">
        <v>899</v>
      </c>
      <c r="B5088" s="39" t="s">
        <v>68</v>
      </c>
      <c r="C5088" s="39" t="s">
        <v>144</v>
      </c>
      <c r="D5088" s="39" t="s">
        <v>26</v>
      </c>
      <c r="E5088" s="70" t="s">
        <v>27</v>
      </c>
      <c r="F5088" s="70" t="s">
        <v>32</v>
      </c>
      <c r="G5088" s="78">
        <v>44786</v>
      </c>
      <c r="H5088" s="78">
        <v>45870</v>
      </c>
      <c r="I5088" s="69">
        <v>16071812.16</v>
      </c>
      <c r="J5088" s="70">
        <v>999</v>
      </c>
      <c r="K5088" s="71">
        <v>0.14000000000000001</v>
      </c>
      <c r="L5088" s="70">
        <v>0</v>
      </c>
      <c r="M5088" s="71">
        <v>0.92800000000000005</v>
      </c>
      <c r="N5088" s="72"/>
      <c r="O5088" s="73">
        <f>MIN(1,MAX(0,(1/(1+EXP(-(Assumptions!$B$5 + Assumptions!$B$6*$N5088))))*Assumptions!$B$3))</f>
        <v>3.9165722796764356E-2</v>
      </c>
      <c r="P5088" s="73">
        <f>VLOOKUP($F5088,Assumptions!$A$23:$B$27,2,FALSE)*Assumptions!$B$4</f>
        <v>0.5</v>
      </c>
      <c r="Q5088" s="74">
        <f t="shared" si="158"/>
        <v>314732.06995011331</v>
      </c>
      <c r="R5088" s="75" t="str">
        <f>IF($O5088&lt;Assumptions!$B$17,"A",IF($O5088&lt;Assumptions!$B$18,"B",IF($O5088&lt;Assumptions!$B$19,"C",IF($O5088&lt;Assumptions!$B$20,"D","E"))))</f>
        <v>B</v>
      </c>
      <c r="S5088" s="75">
        <f t="shared" si="159"/>
        <v>1</v>
      </c>
    </row>
    <row r="5089" spans="1:19" ht="17.399999999999999" x14ac:dyDescent="0.3">
      <c r="A5089" s="39" t="s">
        <v>899</v>
      </c>
      <c r="B5089" s="39" t="s">
        <v>68</v>
      </c>
      <c r="C5089" s="39" t="s">
        <v>144</v>
      </c>
      <c r="D5089" s="39" t="s">
        <v>26</v>
      </c>
      <c r="E5089" s="70" t="s">
        <v>27</v>
      </c>
      <c r="F5089" s="70" t="s">
        <v>32</v>
      </c>
      <c r="G5089" s="78">
        <v>44786</v>
      </c>
      <c r="H5089" s="78">
        <v>45901</v>
      </c>
      <c r="I5089" s="69">
        <v>16071812.16</v>
      </c>
      <c r="J5089" s="70">
        <v>999</v>
      </c>
      <c r="K5089" s="71">
        <v>0.123</v>
      </c>
      <c r="L5089" s="70">
        <v>0</v>
      </c>
      <c r="M5089" s="71">
        <v>0.92800000000000005</v>
      </c>
      <c r="N5089" s="72"/>
      <c r="O5089" s="73">
        <f>MIN(1,MAX(0,(1/(1+EXP(-(Assumptions!$B$5 + Assumptions!$B$6*$N5089))))*Assumptions!$B$3))</f>
        <v>3.9165722796764356E-2</v>
      </c>
      <c r="P5089" s="73">
        <f>VLOOKUP($F5089,Assumptions!$A$23:$B$27,2,FALSE)*Assumptions!$B$4</f>
        <v>0.5</v>
      </c>
      <c r="Q5089" s="74">
        <f t="shared" si="158"/>
        <v>314732.06995011331</v>
      </c>
      <c r="R5089" s="75" t="str">
        <f>IF($O5089&lt;Assumptions!$B$17,"A",IF($O5089&lt;Assumptions!$B$18,"B",IF($O5089&lt;Assumptions!$B$19,"C",IF($O5089&lt;Assumptions!$B$20,"D","E"))))</f>
        <v>B</v>
      </c>
      <c r="S5089" s="75">
        <f t="shared" si="159"/>
        <v>1</v>
      </c>
    </row>
    <row r="5090" spans="1:19" ht="17.399999999999999" x14ac:dyDescent="0.3">
      <c r="A5090" s="39" t="s">
        <v>899</v>
      </c>
      <c r="B5090" s="39" t="s">
        <v>68</v>
      </c>
      <c r="C5090" s="39" t="s">
        <v>144</v>
      </c>
      <c r="D5090" s="39" t="s">
        <v>26</v>
      </c>
      <c r="E5090" s="70" t="s">
        <v>27</v>
      </c>
      <c r="F5090" s="70" t="s">
        <v>32</v>
      </c>
      <c r="G5090" s="78">
        <v>44786</v>
      </c>
      <c r="H5090" s="78">
        <v>45931</v>
      </c>
      <c r="I5090" s="69">
        <v>16071812.16</v>
      </c>
      <c r="J5090" s="70">
        <v>999</v>
      </c>
      <c r="K5090" s="71">
        <v>0.19800000000000001</v>
      </c>
      <c r="L5090" s="70">
        <v>0</v>
      </c>
      <c r="M5090" s="71">
        <v>0.92800000000000005</v>
      </c>
      <c r="N5090" s="72"/>
      <c r="O5090" s="73">
        <f>MIN(1,MAX(0,(1/(1+EXP(-(Assumptions!$B$5 + Assumptions!$B$6*$N5090))))*Assumptions!$B$3))</f>
        <v>3.9165722796764356E-2</v>
      </c>
      <c r="P5090" s="73">
        <f>VLOOKUP($F5090,Assumptions!$A$23:$B$27,2,FALSE)*Assumptions!$B$4</f>
        <v>0.5</v>
      </c>
      <c r="Q5090" s="74">
        <f t="shared" si="158"/>
        <v>314732.06995011331</v>
      </c>
      <c r="R5090" s="75" t="str">
        <f>IF($O5090&lt;Assumptions!$B$17,"A",IF($O5090&lt;Assumptions!$B$18,"B",IF($O5090&lt;Assumptions!$B$19,"C",IF($O5090&lt;Assumptions!$B$20,"D","E"))))</f>
        <v>B</v>
      </c>
      <c r="S5090" s="75">
        <f t="shared" si="159"/>
        <v>1</v>
      </c>
    </row>
    <row r="5091" spans="1:19" ht="17.399999999999999" x14ac:dyDescent="0.3">
      <c r="A5091" s="39" t="s">
        <v>899</v>
      </c>
      <c r="B5091" s="39" t="s">
        <v>68</v>
      </c>
      <c r="C5091" s="39" t="s">
        <v>144</v>
      </c>
      <c r="D5091" s="39" t="s">
        <v>26</v>
      </c>
      <c r="E5091" s="70" t="s">
        <v>27</v>
      </c>
      <c r="F5091" s="70" t="s">
        <v>32</v>
      </c>
      <c r="G5091" s="78">
        <v>44786</v>
      </c>
      <c r="H5091" s="78">
        <v>45962</v>
      </c>
      <c r="I5091" s="69">
        <v>16071812.16</v>
      </c>
      <c r="J5091" s="70">
        <v>999</v>
      </c>
      <c r="K5091" s="71">
        <v>0.19600000000000001</v>
      </c>
      <c r="L5091" s="70">
        <v>0</v>
      </c>
      <c r="M5091" s="71">
        <v>0.92800000000000005</v>
      </c>
      <c r="N5091" s="72"/>
      <c r="O5091" s="73">
        <f>MIN(1,MAX(0,(1/(1+EXP(-(Assumptions!$B$5 + Assumptions!$B$6*$N5091))))*Assumptions!$B$3))</f>
        <v>3.9165722796764356E-2</v>
      </c>
      <c r="P5091" s="73">
        <f>VLOOKUP($F5091,Assumptions!$A$23:$B$27,2,FALSE)*Assumptions!$B$4</f>
        <v>0.5</v>
      </c>
      <c r="Q5091" s="74">
        <f t="shared" si="158"/>
        <v>314732.06995011331</v>
      </c>
      <c r="R5091" s="75" t="str">
        <f>IF($O5091&lt;Assumptions!$B$17,"A",IF($O5091&lt;Assumptions!$B$18,"B",IF($O5091&lt;Assumptions!$B$19,"C",IF($O5091&lt;Assumptions!$B$20,"D","E"))))</f>
        <v>B</v>
      </c>
      <c r="S5091" s="75">
        <f t="shared" si="159"/>
        <v>1</v>
      </c>
    </row>
    <row r="5092" spans="1:19" ht="17.399999999999999" x14ac:dyDescent="0.3">
      <c r="A5092" s="39" t="s">
        <v>899</v>
      </c>
      <c r="B5092" s="39" t="s">
        <v>68</v>
      </c>
      <c r="C5092" s="39" t="s">
        <v>144</v>
      </c>
      <c r="D5092" s="39" t="s">
        <v>26</v>
      </c>
      <c r="E5092" s="70" t="s">
        <v>27</v>
      </c>
      <c r="F5092" s="70" t="s">
        <v>32</v>
      </c>
      <c r="G5092" s="78">
        <v>44786</v>
      </c>
      <c r="H5092" s="78">
        <v>45992</v>
      </c>
      <c r="I5092" s="69">
        <v>16071812.16</v>
      </c>
      <c r="J5092" s="70">
        <v>999</v>
      </c>
      <c r="K5092" s="71">
        <v>0.19700000000000001</v>
      </c>
      <c r="L5092" s="70">
        <v>0</v>
      </c>
      <c r="M5092" s="71">
        <v>0.92800000000000005</v>
      </c>
      <c r="N5092" s="72"/>
      <c r="O5092" s="73">
        <f>MIN(1,MAX(0,(1/(1+EXP(-(Assumptions!$B$5 + Assumptions!$B$6*$N5092))))*Assumptions!$B$3))</f>
        <v>3.9165722796764356E-2</v>
      </c>
      <c r="P5092" s="73">
        <f>VLOOKUP($F5092,Assumptions!$A$23:$B$27,2,FALSE)*Assumptions!$B$4</f>
        <v>0.5</v>
      </c>
      <c r="Q5092" s="74">
        <f t="shared" si="158"/>
        <v>314732.06995011331</v>
      </c>
      <c r="R5092" s="75" t="str">
        <f>IF($O5092&lt;Assumptions!$B$17,"A",IF($O5092&lt;Assumptions!$B$18,"B",IF($O5092&lt;Assumptions!$B$19,"C",IF($O5092&lt;Assumptions!$B$20,"D","E"))))</f>
        <v>B</v>
      </c>
      <c r="S5092" s="75">
        <f t="shared" si="159"/>
        <v>1</v>
      </c>
    </row>
    <row r="5093" spans="1:19" ht="17.399999999999999" x14ac:dyDescent="0.3">
      <c r="A5093" s="39" t="s">
        <v>900</v>
      </c>
      <c r="B5093" s="39" t="s">
        <v>90</v>
      </c>
      <c r="C5093" s="39" t="s">
        <v>135</v>
      </c>
      <c r="D5093" s="39" t="s">
        <v>38</v>
      </c>
      <c r="E5093" s="70" t="s">
        <v>27</v>
      </c>
      <c r="F5093" s="70" t="s">
        <v>32</v>
      </c>
      <c r="G5093" s="78">
        <v>44709</v>
      </c>
      <c r="H5093" s="78">
        <v>45658</v>
      </c>
      <c r="I5093" s="69">
        <v>907934.95</v>
      </c>
      <c r="J5093" s="70">
        <v>0</v>
      </c>
      <c r="K5093" s="71">
        <v>0.97399999999999998</v>
      </c>
      <c r="L5093" s="70">
        <v>0</v>
      </c>
      <c r="M5093" s="71">
        <v>1.089</v>
      </c>
      <c r="N5093" s="72"/>
      <c r="O5093" s="73">
        <f>MIN(1,MAX(0,(1/(1+EXP(-(Assumptions!$B$5 + Assumptions!$B$6*$N5093))))*Assumptions!$B$3))</f>
        <v>3.9165722796764356E-2</v>
      </c>
      <c r="P5093" s="73">
        <f>VLOOKUP($F5093,Assumptions!$A$23:$B$27,2,FALSE)*Assumptions!$B$4</f>
        <v>0.5</v>
      </c>
      <c r="Q5093" s="74">
        <f t="shared" si="158"/>
        <v>17779.964284597052</v>
      </c>
      <c r="R5093" s="75" t="str">
        <f>IF($O5093&lt;Assumptions!$B$17,"A",IF($O5093&lt;Assumptions!$B$18,"B",IF($O5093&lt;Assumptions!$B$19,"C",IF($O5093&lt;Assumptions!$B$20,"D","E"))))</f>
        <v>B</v>
      </c>
      <c r="S5093" s="75">
        <f t="shared" si="159"/>
        <v>0</v>
      </c>
    </row>
    <row r="5094" spans="1:19" ht="17.399999999999999" x14ac:dyDescent="0.3">
      <c r="A5094" s="39" t="s">
        <v>900</v>
      </c>
      <c r="B5094" s="39" t="s">
        <v>90</v>
      </c>
      <c r="C5094" s="39" t="s">
        <v>135</v>
      </c>
      <c r="D5094" s="39" t="s">
        <v>38</v>
      </c>
      <c r="E5094" s="70" t="s">
        <v>27</v>
      </c>
      <c r="F5094" s="70" t="s">
        <v>32</v>
      </c>
      <c r="G5094" s="78">
        <v>44709</v>
      </c>
      <c r="H5094" s="78">
        <v>45689</v>
      </c>
      <c r="I5094" s="69">
        <v>881440.14</v>
      </c>
      <c r="J5094" s="70">
        <v>0</v>
      </c>
      <c r="K5094" s="71">
        <v>1.0429999999999999</v>
      </c>
      <c r="L5094" s="70">
        <v>0</v>
      </c>
      <c r="M5094" s="71">
        <v>1.089</v>
      </c>
      <c r="N5094" s="72"/>
      <c r="O5094" s="73">
        <f>MIN(1,MAX(0,(1/(1+EXP(-(Assumptions!$B$5 + Assumptions!$B$6*$N5094))))*Assumptions!$B$3))</f>
        <v>3.9165722796764356E-2</v>
      </c>
      <c r="P5094" s="73">
        <f>VLOOKUP($F5094,Assumptions!$A$23:$B$27,2,FALSE)*Assumptions!$B$4</f>
        <v>0.5</v>
      </c>
      <c r="Q5094" s="74">
        <f t="shared" si="158"/>
        <v>17261.120092590583</v>
      </c>
      <c r="R5094" s="75" t="str">
        <f>IF($O5094&lt;Assumptions!$B$17,"A",IF($O5094&lt;Assumptions!$B$18,"B",IF($O5094&lt;Assumptions!$B$19,"C",IF($O5094&lt;Assumptions!$B$20,"D","E"))))</f>
        <v>B</v>
      </c>
      <c r="S5094" s="75">
        <f t="shared" si="159"/>
        <v>0</v>
      </c>
    </row>
    <row r="5095" spans="1:19" ht="17.399999999999999" x14ac:dyDescent="0.3">
      <c r="A5095" s="39" t="s">
        <v>900</v>
      </c>
      <c r="B5095" s="39" t="s">
        <v>90</v>
      </c>
      <c r="C5095" s="39" t="s">
        <v>135</v>
      </c>
      <c r="D5095" s="39" t="s">
        <v>38</v>
      </c>
      <c r="E5095" s="70" t="s">
        <v>27</v>
      </c>
      <c r="F5095" s="70" t="s">
        <v>32</v>
      </c>
      <c r="G5095" s="78">
        <v>44709</v>
      </c>
      <c r="H5095" s="78">
        <v>45717</v>
      </c>
      <c r="I5095" s="69">
        <v>856431.16</v>
      </c>
      <c r="J5095" s="70">
        <v>0</v>
      </c>
      <c r="K5095" s="71">
        <v>1.014</v>
      </c>
      <c r="L5095" s="70">
        <v>0</v>
      </c>
      <c r="M5095" s="71">
        <v>1.089</v>
      </c>
      <c r="N5095" s="72"/>
      <c r="O5095" s="73">
        <f>MIN(1,MAX(0,(1/(1+EXP(-(Assumptions!$B$5 + Assumptions!$B$6*$N5095))))*Assumptions!$B$3))</f>
        <v>3.9165722796764356E-2</v>
      </c>
      <c r="P5095" s="73">
        <f>VLOOKUP($F5095,Assumptions!$A$23:$B$27,2,FALSE)*Assumptions!$B$4</f>
        <v>0.5</v>
      </c>
      <c r="Q5095" s="74">
        <f t="shared" si="158"/>
        <v>16771.372703535671</v>
      </c>
      <c r="R5095" s="75" t="str">
        <f>IF($O5095&lt;Assumptions!$B$17,"A",IF($O5095&lt;Assumptions!$B$18,"B",IF($O5095&lt;Assumptions!$B$19,"C",IF($O5095&lt;Assumptions!$B$20,"D","E"))))</f>
        <v>B</v>
      </c>
      <c r="S5095" s="75">
        <f t="shared" si="159"/>
        <v>0</v>
      </c>
    </row>
    <row r="5096" spans="1:19" ht="17.399999999999999" x14ac:dyDescent="0.3">
      <c r="A5096" s="39" t="s">
        <v>900</v>
      </c>
      <c r="B5096" s="39" t="s">
        <v>90</v>
      </c>
      <c r="C5096" s="39" t="s">
        <v>135</v>
      </c>
      <c r="D5096" s="39" t="s">
        <v>38</v>
      </c>
      <c r="E5096" s="70" t="s">
        <v>27</v>
      </c>
      <c r="F5096" s="70" t="s">
        <v>32</v>
      </c>
      <c r="G5096" s="78">
        <v>44709</v>
      </c>
      <c r="H5096" s="78">
        <v>45748</v>
      </c>
      <c r="I5096" s="69">
        <v>831998.72</v>
      </c>
      <c r="J5096" s="70">
        <v>0</v>
      </c>
      <c r="K5096" s="71">
        <v>1.0309999999999999</v>
      </c>
      <c r="L5096" s="70">
        <v>0</v>
      </c>
      <c r="M5096" s="71">
        <v>1.089</v>
      </c>
      <c r="N5096" s="72"/>
      <c r="O5096" s="73">
        <f>MIN(1,MAX(0,(1/(1+EXP(-(Assumptions!$B$5 + Assumptions!$B$6*$N5096))))*Assumptions!$B$3))</f>
        <v>3.9165722796764356E-2</v>
      </c>
      <c r="P5096" s="73">
        <f>VLOOKUP($F5096,Assumptions!$A$23:$B$27,2,FALSE)*Assumptions!$B$4</f>
        <v>0.5</v>
      </c>
      <c r="Q5096" s="74">
        <f t="shared" si="158"/>
        <v>16292.915617391382</v>
      </c>
      <c r="R5096" s="75" t="str">
        <f>IF($O5096&lt;Assumptions!$B$17,"A",IF($O5096&lt;Assumptions!$B$18,"B",IF($O5096&lt;Assumptions!$B$19,"C",IF($O5096&lt;Assumptions!$B$20,"D","E"))))</f>
        <v>B</v>
      </c>
      <c r="S5096" s="75">
        <f t="shared" si="159"/>
        <v>0</v>
      </c>
    </row>
    <row r="5097" spans="1:19" ht="17.399999999999999" x14ac:dyDescent="0.3">
      <c r="A5097" s="39" t="s">
        <v>900</v>
      </c>
      <c r="B5097" s="39" t="s">
        <v>90</v>
      </c>
      <c r="C5097" s="39" t="s">
        <v>135</v>
      </c>
      <c r="D5097" s="39" t="s">
        <v>38</v>
      </c>
      <c r="E5097" s="70" t="s">
        <v>27</v>
      </c>
      <c r="F5097" s="70" t="s">
        <v>32</v>
      </c>
      <c r="G5097" s="78">
        <v>44709</v>
      </c>
      <c r="H5097" s="78">
        <v>45778</v>
      </c>
      <c r="I5097" s="69">
        <v>807765.06</v>
      </c>
      <c r="J5097" s="70">
        <v>0</v>
      </c>
      <c r="K5097" s="71">
        <v>1.087</v>
      </c>
      <c r="L5097" s="70">
        <v>0</v>
      </c>
      <c r="M5097" s="71">
        <v>1.089</v>
      </c>
      <c r="N5097" s="72"/>
      <c r="O5097" s="73">
        <f>MIN(1,MAX(0,(1/(1+EXP(-(Assumptions!$B$5 + Assumptions!$B$6*$N5097))))*Assumptions!$B$3))</f>
        <v>3.9165722796764356E-2</v>
      </c>
      <c r="P5097" s="73">
        <f>VLOOKUP($F5097,Assumptions!$A$23:$B$27,2,FALSE)*Assumptions!$B$4</f>
        <v>0.5</v>
      </c>
      <c r="Q5097" s="74">
        <f t="shared" si="158"/>
        <v>15818.351212435866</v>
      </c>
      <c r="R5097" s="75" t="str">
        <f>IF($O5097&lt;Assumptions!$B$17,"A",IF($O5097&lt;Assumptions!$B$18,"B",IF($O5097&lt;Assumptions!$B$19,"C",IF($O5097&lt;Assumptions!$B$20,"D","E"))))</f>
        <v>B</v>
      </c>
      <c r="S5097" s="75">
        <f t="shared" si="159"/>
        <v>0</v>
      </c>
    </row>
    <row r="5098" spans="1:19" ht="17.399999999999999" x14ac:dyDescent="0.3">
      <c r="A5098" s="39" t="s">
        <v>900</v>
      </c>
      <c r="B5098" s="39" t="s">
        <v>90</v>
      </c>
      <c r="C5098" s="39" t="s">
        <v>135</v>
      </c>
      <c r="D5098" s="39" t="s">
        <v>38</v>
      </c>
      <c r="E5098" s="70" t="s">
        <v>27</v>
      </c>
      <c r="F5098" s="70" t="s">
        <v>32</v>
      </c>
      <c r="G5098" s="78">
        <v>44709</v>
      </c>
      <c r="H5098" s="78">
        <v>45809</v>
      </c>
      <c r="I5098" s="69">
        <v>786058.77</v>
      </c>
      <c r="J5098" s="70">
        <v>0</v>
      </c>
      <c r="K5098" s="71">
        <v>1.113</v>
      </c>
      <c r="L5098" s="70">
        <v>0</v>
      </c>
      <c r="M5098" s="71">
        <v>1.089</v>
      </c>
      <c r="N5098" s="72"/>
      <c r="O5098" s="73">
        <f>MIN(1,MAX(0,(1/(1+EXP(-(Assumptions!$B$5 + Assumptions!$B$6*$N5098))))*Assumptions!$B$3))</f>
        <v>3.9165722796764356E-2</v>
      </c>
      <c r="P5098" s="73">
        <f>VLOOKUP($F5098,Assumptions!$A$23:$B$27,2,FALSE)*Assumptions!$B$4</f>
        <v>0.5</v>
      </c>
      <c r="Q5098" s="74">
        <f t="shared" si="158"/>
        <v>15393.279943892776</v>
      </c>
      <c r="R5098" s="75" t="str">
        <f>IF($O5098&lt;Assumptions!$B$17,"A",IF($O5098&lt;Assumptions!$B$18,"B",IF($O5098&lt;Assumptions!$B$19,"C",IF($O5098&lt;Assumptions!$B$20,"D","E"))))</f>
        <v>B</v>
      </c>
      <c r="S5098" s="75">
        <f t="shared" si="159"/>
        <v>0</v>
      </c>
    </row>
    <row r="5099" spans="1:19" ht="17.399999999999999" x14ac:dyDescent="0.3">
      <c r="A5099" s="39" t="s">
        <v>900</v>
      </c>
      <c r="B5099" s="39" t="s">
        <v>90</v>
      </c>
      <c r="C5099" s="39" t="s">
        <v>135</v>
      </c>
      <c r="D5099" s="39" t="s">
        <v>38</v>
      </c>
      <c r="E5099" s="70" t="s">
        <v>27</v>
      </c>
      <c r="F5099" s="70" t="s">
        <v>32</v>
      </c>
      <c r="G5099" s="78">
        <v>44709</v>
      </c>
      <c r="H5099" s="78">
        <v>45839</v>
      </c>
      <c r="I5099" s="69">
        <v>763061.1</v>
      </c>
      <c r="J5099" s="70">
        <v>0</v>
      </c>
      <c r="K5099" s="71">
        <v>1.056</v>
      </c>
      <c r="L5099" s="70">
        <v>0</v>
      </c>
      <c r="M5099" s="71">
        <v>1.089</v>
      </c>
      <c r="N5099" s="72"/>
      <c r="O5099" s="73">
        <f>MIN(1,MAX(0,(1/(1+EXP(-(Assumptions!$B$5 + Assumptions!$B$6*$N5099))))*Assumptions!$B$3))</f>
        <v>3.9165722796764356E-2</v>
      </c>
      <c r="P5099" s="73">
        <f>VLOOKUP($F5099,Assumptions!$A$23:$B$27,2,FALSE)*Assumptions!$B$4</f>
        <v>0.5</v>
      </c>
      <c r="Q5099" s="74">
        <f t="shared" si="158"/>
        <v>14942.919759797043</v>
      </c>
      <c r="R5099" s="75" t="str">
        <f>IF($O5099&lt;Assumptions!$B$17,"A",IF($O5099&lt;Assumptions!$B$18,"B",IF($O5099&lt;Assumptions!$B$19,"C",IF($O5099&lt;Assumptions!$B$20,"D","E"))))</f>
        <v>B</v>
      </c>
      <c r="S5099" s="75">
        <f t="shared" si="159"/>
        <v>0</v>
      </c>
    </row>
    <row r="5100" spans="1:19" ht="17.399999999999999" x14ac:dyDescent="0.3">
      <c r="A5100" s="39" t="s">
        <v>900</v>
      </c>
      <c r="B5100" s="39" t="s">
        <v>90</v>
      </c>
      <c r="C5100" s="39" t="s">
        <v>135</v>
      </c>
      <c r="D5100" s="39" t="s">
        <v>38</v>
      </c>
      <c r="E5100" s="70" t="s">
        <v>27</v>
      </c>
      <c r="F5100" s="70" t="s">
        <v>32</v>
      </c>
      <c r="G5100" s="78">
        <v>44709</v>
      </c>
      <c r="H5100" s="78">
        <v>45870</v>
      </c>
      <c r="I5100" s="69">
        <v>741437.87</v>
      </c>
      <c r="J5100" s="70">
        <v>15</v>
      </c>
      <c r="K5100" s="71">
        <v>0.95399999999999996</v>
      </c>
      <c r="L5100" s="70">
        <v>0</v>
      </c>
      <c r="M5100" s="71">
        <v>1.089</v>
      </c>
      <c r="N5100" s="72"/>
      <c r="O5100" s="73">
        <f>MIN(1,MAX(0,(1/(1+EXP(-(Assumptions!$B$5 + Assumptions!$B$6*$N5100))))*Assumptions!$B$3))</f>
        <v>3.9165722796764356E-2</v>
      </c>
      <c r="P5100" s="73">
        <f>VLOOKUP($F5100,Assumptions!$A$23:$B$27,2,FALSE)*Assumptions!$B$4</f>
        <v>0.5</v>
      </c>
      <c r="Q5100" s="74">
        <f t="shared" si="158"/>
        <v>14519.475043721703</v>
      </c>
      <c r="R5100" s="75" t="str">
        <f>IF($O5100&lt;Assumptions!$B$17,"A",IF($O5100&lt;Assumptions!$B$18,"B",IF($O5100&lt;Assumptions!$B$19,"C",IF($O5100&lt;Assumptions!$B$20,"D","E"))))</f>
        <v>B</v>
      </c>
      <c r="S5100" s="75">
        <f t="shared" si="159"/>
        <v>0</v>
      </c>
    </row>
    <row r="5101" spans="1:19" ht="17.399999999999999" x14ac:dyDescent="0.3">
      <c r="A5101" s="39" t="s">
        <v>900</v>
      </c>
      <c r="B5101" s="39" t="s">
        <v>90</v>
      </c>
      <c r="C5101" s="39" t="s">
        <v>135</v>
      </c>
      <c r="D5101" s="39" t="s">
        <v>38</v>
      </c>
      <c r="E5101" s="70" t="s">
        <v>27</v>
      </c>
      <c r="F5101" s="70" t="s">
        <v>32</v>
      </c>
      <c r="G5101" s="78">
        <v>44709</v>
      </c>
      <c r="H5101" s="78">
        <v>45901</v>
      </c>
      <c r="I5101" s="69">
        <v>720364.76</v>
      </c>
      <c r="J5101" s="70">
        <v>35</v>
      </c>
      <c r="K5101" s="71">
        <v>0.83599999999999997</v>
      </c>
      <c r="L5101" s="70">
        <v>0</v>
      </c>
      <c r="M5101" s="71">
        <v>1.089</v>
      </c>
      <c r="N5101" s="72"/>
      <c r="O5101" s="73">
        <f>MIN(1,MAX(0,(1/(1+EXP(-(Assumptions!$B$5 + Assumptions!$B$6*$N5101))))*Assumptions!$B$3))</f>
        <v>3.9165722796764356E-2</v>
      </c>
      <c r="P5101" s="73">
        <f>VLOOKUP($F5101,Assumptions!$A$23:$B$27,2,FALSE)*Assumptions!$B$4</f>
        <v>0.5</v>
      </c>
      <c r="Q5101" s="74">
        <f t="shared" si="158"/>
        <v>14106.803251358842</v>
      </c>
      <c r="R5101" s="75" t="str">
        <f>IF($O5101&lt;Assumptions!$B$17,"A",IF($O5101&lt;Assumptions!$B$18,"B",IF($O5101&lt;Assumptions!$B$19,"C",IF($O5101&lt;Assumptions!$B$20,"D","E"))))</f>
        <v>B</v>
      </c>
      <c r="S5101" s="75">
        <f t="shared" si="159"/>
        <v>0</v>
      </c>
    </row>
    <row r="5102" spans="1:19" ht="17.399999999999999" x14ac:dyDescent="0.3">
      <c r="A5102" s="39" t="s">
        <v>900</v>
      </c>
      <c r="B5102" s="39" t="s">
        <v>90</v>
      </c>
      <c r="C5102" s="39" t="s">
        <v>135</v>
      </c>
      <c r="D5102" s="39" t="s">
        <v>38</v>
      </c>
      <c r="E5102" s="70" t="s">
        <v>27</v>
      </c>
      <c r="F5102" s="70" t="s">
        <v>32</v>
      </c>
      <c r="G5102" s="78">
        <v>44709</v>
      </c>
      <c r="H5102" s="78">
        <v>45931</v>
      </c>
      <c r="I5102" s="69">
        <v>697063.62</v>
      </c>
      <c r="J5102" s="70">
        <v>0</v>
      </c>
      <c r="K5102" s="71">
        <v>1.085</v>
      </c>
      <c r="L5102" s="70">
        <v>0</v>
      </c>
      <c r="M5102" s="71">
        <v>1.089</v>
      </c>
      <c r="N5102" s="72"/>
      <c r="O5102" s="73">
        <f>MIN(1,MAX(0,(1/(1+EXP(-(Assumptions!$B$5 + Assumptions!$B$6*$N5102))))*Assumptions!$B$3))</f>
        <v>3.9165722796764356E-2</v>
      </c>
      <c r="P5102" s="73">
        <f>VLOOKUP($F5102,Assumptions!$A$23:$B$27,2,FALSE)*Assumptions!$B$4</f>
        <v>0.5</v>
      </c>
      <c r="Q5102" s="74">
        <f t="shared" si="158"/>
        <v>13650.500256314543</v>
      </c>
      <c r="R5102" s="75" t="str">
        <f>IF($O5102&lt;Assumptions!$B$17,"A",IF($O5102&lt;Assumptions!$B$18,"B",IF($O5102&lt;Assumptions!$B$19,"C",IF($O5102&lt;Assumptions!$B$20,"D","E"))))</f>
        <v>B</v>
      </c>
      <c r="S5102" s="75">
        <f t="shared" si="159"/>
        <v>0</v>
      </c>
    </row>
    <row r="5103" spans="1:19" ht="17.399999999999999" x14ac:dyDescent="0.3">
      <c r="A5103" s="39" t="s">
        <v>900</v>
      </c>
      <c r="B5103" s="39" t="s">
        <v>90</v>
      </c>
      <c r="C5103" s="39" t="s">
        <v>135</v>
      </c>
      <c r="D5103" s="39" t="s">
        <v>38</v>
      </c>
      <c r="E5103" s="70" t="s">
        <v>27</v>
      </c>
      <c r="F5103" s="70" t="s">
        <v>32</v>
      </c>
      <c r="G5103" s="78">
        <v>44709</v>
      </c>
      <c r="H5103" s="78">
        <v>45962</v>
      </c>
      <c r="I5103" s="69">
        <v>676696.28</v>
      </c>
      <c r="J5103" s="70">
        <v>0</v>
      </c>
      <c r="K5103" s="71">
        <v>1.0289999999999999</v>
      </c>
      <c r="L5103" s="70">
        <v>0</v>
      </c>
      <c r="M5103" s="71">
        <v>1.089</v>
      </c>
      <c r="N5103" s="72"/>
      <c r="O5103" s="73">
        <f>MIN(1,MAX(0,(1/(1+EXP(-(Assumptions!$B$5 + Assumptions!$B$6*$N5103))))*Assumptions!$B$3))</f>
        <v>3.9165722796764356E-2</v>
      </c>
      <c r="P5103" s="73">
        <f>VLOOKUP($F5103,Assumptions!$A$23:$B$27,2,FALSE)*Assumptions!$B$4</f>
        <v>0.5</v>
      </c>
      <c r="Q5103" s="74">
        <f t="shared" si="158"/>
        <v>13251.649460040819</v>
      </c>
      <c r="R5103" s="75" t="str">
        <f>IF($O5103&lt;Assumptions!$B$17,"A",IF($O5103&lt;Assumptions!$B$18,"B",IF($O5103&lt;Assumptions!$B$19,"C",IF($O5103&lt;Assumptions!$B$20,"D","E"))))</f>
        <v>B</v>
      </c>
      <c r="S5103" s="75">
        <f t="shared" si="159"/>
        <v>0</v>
      </c>
    </row>
    <row r="5104" spans="1:19" ht="17.399999999999999" x14ac:dyDescent="0.3">
      <c r="A5104" s="39" t="s">
        <v>900</v>
      </c>
      <c r="B5104" s="39" t="s">
        <v>90</v>
      </c>
      <c r="C5104" s="39" t="s">
        <v>135</v>
      </c>
      <c r="D5104" s="39" t="s">
        <v>38</v>
      </c>
      <c r="E5104" s="70" t="s">
        <v>27</v>
      </c>
      <c r="F5104" s="70" t="s">
        <v>32</v>
      </c>
      <c r="G5104" s="78">
        <v>44709</v>
      </c>
      <c r="H5104" s="78">
        <v>45992</v>
      </c>
      <c r="I5104" s="69">
        <v>658291.46</v>
      </c>
      <c r="J5104" s="70">
        <v>0</v>
      </c>
      <c r="K5104" s="71">
        <v>0.98299999999999998</v>
      </c>
      <c r="L5104" s="70">
        <v>0</v>
      </c>
      <c r="M5104" s="71">
        <v>1.089</v>
      </c>
      <c r="N5104" s="72"/>
      <c r="O5104" s="73">
        <f>MIN(1,MAX(0,(1/(1+EXP(-(Assumptions!$B$5 + Assumptions!$B$6*$N5104))))*Assumptions!$B$3))</f>
        <v>3.9165722796764356E-2</v>
      </c>
      <c r="P5104" s="73">
        <f>VLOOKUP($F5104,Assumptions!$A$23:$B$27,2,FALSE)*Assumptions!$B$4</f>
        <v>0.5</v>
      </c>
      <c r="Q5104" s="74">
        <f t="shared" si="158"/>
        <v>12891.230420918644</v>
      </c>
      <c r="R5104" s="75" t="str">
        <f>IF($O5104&lt;Assumptions!$B$17,"A",IF($O5104&lt;Assumptions!$B$18,"B",IF($O5104&lt;Assumptions!$B$19,"C",IF($O5104&lt;Assumptions!$B$20,"D","E"))))</f>
        <v>B</v>
      </c>
      <c r="S5104" s="75">
        <f t="shared" si="159"/>
        <v>0</v>
      </c>
    </row>
    <row r="5105" spans="1:19" ht="17.399999999999999" x14ac:dyDescent="0.3">
      <c r="A5105" s="39" t="s">
        <v>901</v>
      </c>
      <c r="B5105" s="39" t="s">
        <v>75</v>
      </c>
      <c r="C5105" s="39" t="s">
        <v>135</v>
      </c>
      <c r="D5105" s="39" t="s">
        <v>30</v>
      </c>
      <c r="E5105" s="70" t="s">
        <v>46</v>
      </c>
      <c r="F5105" s="70" t="s">
        <v>28</v>
      </c>
      <c r="G5105" s="78">
        <v>45751</v>
      </c>
      <c r="H5105" s="78">
        <v>45748</v>
      </c>
      <c r="I5105" s="69">
        <v>2125768.23</v>
      </c>
      <c r="J5105" s="70">
        <v>95</v>
      </c>
      <c r="K5105" s="71">
        <v>0.48899999999999999</v>
      </c>
      <c r="L5105" s="70">
        <v>0</v>
      </c>
      <c r="M5105" s="71">
        <v>0.39</v>
      </c>
      <c r="N5105" s="72"/>
      <c r="O5105" s="73">
        <f>MIN(1,MAX(0,(1/(1+EXP(-(Assumptions!$B$5 + Assumptions!$B$6*$N5105))))*Assumptions!$B$3))</f>
        <v>3.9165722796764356E-2</v>
      </c>
      <c r="P5105" s="73">
        <f>VLOOKUP($F5105,Assumptions!$A$23:$B$27,2,FALSE)*Assumptions!$B$4</f>
        <v>0.35</v>
      </c>
      <c r="Q5105" s="74">
        <f t="shared" si="158"/>
        <v>29140.037229221944</v>
      </c>
      <c r="R5105" s="75" t="str">
        <f>IF($O5105&lt;Assumptions!$B$17,"A",IF($O5105&lt;Assumptions!$B$18,"B",IF($O5105&lt;Assumptions!$B$19,"C",IF($O5105&lt;Assumptions!$B$20,"D","E"))))</f>
        <v>B</v>
      </c>
      <c r="S5105" s="75">
        <f t="shared" si="159"/>
        <v>0</v>
      </c>
    </row>
    <row r="5106" spans="1:19" ht="17.399999999999999" x14ac:dyDescent="0.3">
      <c r="A5106" s="39" t="s">
        <v>901</v>
      </c>
      <c r="B5106" s="39" t="s">
        <v>75</v>
      </c>
      <c r="C5106" s="39" t="s">
        <v>135</v>
      </c>
      <c r="D5106" s="39" t="s">
        <v>30</v>
      </c>
      <c r="E5106" s="70" t="s">
        <v>46</v>
      </c>
      <c r="F5106" s="70" t="s">
        <v>28</v>
      </c>
      <c r="G5106" s="78">
        <v>45751</v>
      </c>
      <c r="H5106" s="78">
        <v>45778</v>
      </c>
      <c r="I5106" s="69">
        <v>2057510.91</v>
      </c>
      <c r="J5106" s="70">
        <v>0</v>
      </c>
      <c r="K5106" s="71">
        <v>0.997</v>
      </c>
      <c r="L5106" s="70">
        <v>0</v>
      </c>
      <c r="M5106" s="71">
        <v>0.39</v>
      </c>
      <c r="N5106" s="72"/>
      <c r="O5106" s="73">
        <f>MIN(1,MAX(0,(1/(1+EXP(-(Assumptions!$B$5 + Assumptions!$B$6*$N5106))))*Assumptions!$B$3))</f>
        <v>3.9165722796764356E-2</v>
      </c>
      <c r="P5106" s="73">
        <f>VLOOKUP($F5106,Assumptions!$A$23:$B$27,2,FALSE)*Assumptions!$B$4</f>
        <v>0.35</v>
      </c>
      <c r="Q5106" s="74">
        <f t="shared" si="158"/>
        <v>28204.365683332428</v>
      </c>
      <c r="R5106" s="75" t="str">
        <f>IF($O5106&lt;Assumptions!$B$17,"A",IF($O5106&lt;Assumptions!$B$18,"B",IF($O5106&lt;Assumptions!$B$19,"C",IF($O5106&lt;Assumptions!$B$20,"D","E"))))</f>
        <v>B</v>
      </c>
      <c r="S5106" s="75">
        <f t="shared" si="159"/>
        <v>0</v>
      </c>
    </row>
    <row r="5107" spans="1:19" ht="17.399999999999999" x14ac:dyDescent="0.3">
      <c r="A5107" s="39" t="s">
        <v>901</v>
      </c>
      <c r="B5107" s="39" t="s">
        <v>75</v>
      </c>
      <c r="C5107" s="39" t="s">
        <v>135</v>
      </c>
      <c r="D5107" s="39" t="s">
        <v>30</v>
      </c>
      <c r="E5107" s="70" t="s">
        <v>46</v>
      </c>
      <c r="F5107" s="70" t="s">
        <v>28</v>
      </c>
      <c r="G5107" s="78">
        <v>45751</v>
      </c>
      <c r="H5107" s="78">
        <v>45809</v>
      </c>
      <c r="I5107" s="69">
        <v>1999206.77</v>
      </c>
      <c r="J5107" s="70">
        <v>0</v>
      </c>
      <c r="K5107" s="71">
        <v>0.98699999999999999</v>
      </c>
      <c r="L5107" s="70">
        <v>0</v>
      </c>
      <c r="M5107" s="71">
        <v>0.39</v>
      </c>
      <c r="N5107" s="72"/>
      <c r="O5107" s="73">
        <f>MIN(1,MAX(0,(1/(1+EXP(-(Assumptions!$B$5 + Assumptions!$B$6*$N5107))))*Assumptions!$B$3))</f>
        <v>3.9165722796764356E-2</v>
      </c>
      <c r="P5107" s="73">
        <f>VLOOKUP($F5107,Assumptions!$A$23:$B$27,2,FALSE)*Assumptions!$B$4</f>
        <v>0.35</v>
      </c>
      <c r="Q5107" s="74">
        <f t="shared" si="158"/>
        <v>27405.132358532122</v>
      </c>
      <c r="R5107" s="75" t="str">
        <f>IF($O5107&lt;Assumptions!$B$17,"A",IF($O5107&lt;Assumptions!$B$18,"B",IF($O5107&lt;Assumptions!$B$19,"C",IF($O5107&lt;Assumptions!$B$20,"D","E"))))</f>
        <v>B</v>
      </c>
      <c r="S5107" s="75">
        <f t="shared" si="159"/>
        <v>0</v>
      </c>
    </row>
    <row r="5108" spans="1:19" ht="17.399999999999999" x14ac:dyDescent="0.3">
      <c r="A5108" s="39" t="s">
        <v>901</v>
      </c>
      <c r="B5108" s="39" t="s">
        <v>75</v>
      </c>
      <c r="C5108" s="39" t="s">
        <v>135</v>
      </c>
      <c r="D5108" s="39" t="s">
        <v>30</v>
      </c>
      <c r="E5108" s="70" t="s">
        <v>46</v>
      </c>
      <c r="F5108" s="70" t="s">
        <v>28</v>
      </c>
      <c r="G5108" s="78">
        <v>45751</v>
      </c>
      <c r="H5108" s="78">
        <v>45839</v>
      </c>
      <c r="I5108" s="69">
        <v>1941983.39</v>
      </c>
      <c r="J5108" s="70">
        <v>0</v>
      </c>
      <c r="K5108" s="71">
        <v>0.96</v>
      </c>
      <c r="L5108" s="70">
        <v>0</v>
      </c>
      <c r="M5108" s="71">
        <v>0.39</v>
      </c>
      <c r="N5108" s="72"/>
      <c r="O5108" s="73">
        <f>MIN(1,MAX(0,(1/(1+EXP(-(Assumptions!$B$5 + Assumptions!$B$6*$N5108))))*Assumptions!$B$3))</f>
        <v>3.9165722796764356E-2</v>
      </c>
      <c r="P5108" s="73">
        <f>VLOOKUP($F5108,Assumptions!$A$23:$B$27,2,FALSE)*Assumptions!$B$4</f>
        <v>0.35</v>
      </c>
      <c r="Q5108" s="74">
        <f t="shared" si="158"/>
        <v>26620.71409503125</v>
      </c>
      <c r="R5108" s="75" t="str">
        <f>IF($O5108&lt;Assumptions!$B$17,"A",IF($O5108&lt;Assumptions!$B$18,"B",IF($O5108&lt;Assumptions!$B$19,"C",IF($O5108&lt;Assumptions!$B$20,"D","E"))))</f>
        <v>B</v>
      </c>
      <c r="S5108" s="75">
        <f t="shared" si="159"/>
        <v>0</v>
      </c>
    </row>
    <row r="5109" spans="1:19" ht="17.399999999999999" x14ac:dyDescent="0.3">
      <c r="A5109" s="39" t="s">
        <v>901</v>
      </c>
      <c r="B5109" s="39" t="s">
        <v>75</v>
      </c>
      <c r="C5109" s="39" t="s">
        <v>135</v>
      </c>
      <c r="D5109" s="39" t="s">
        <v>30</v>
      </c>
      <c r="E5109" s="70" t="s">
        <v>46</v>
      </c>
      <c r="F5109" s="70" t="s">
        <v>28</v>
      </c>
      <c r="G5109" s="78">
        <v>45751</v>
      </c>
      <c r="H5109" s="78">
        <v>45870</v>
      </c>
      <c r="I5109" s="69">
        <v>1882409.11</v>
      </c>
      <c r="J5109" s="70">
        <v>65</v>
      </c>
      <c r="K5109" s="71">
        <v>0.879</v>
      </c>
      <c r="L5109" s="70">
        <v>0</v>
      </c>
      <c r="M5109" s="71">
        <v>0.39</v>
      </c>
      <c r="N5109" s="72"/>
      <c r="O5109" s="73">
        <f>MIN(1,MAX(0,(1/(1+EXP(-(Assumptions!$B$5 + Assumptions!$B$6*$N5109))))*Assumptions!$B$3))</f>
        <v>3.9165722796764356E-2</v>
      </c>
      <c r="P5109" s="73">
        <f>VLOOKUP($F5109,Assumptions!$A$23:$B$27,2,FALSE)*Assumptions!$B$4</f>
        <v>0.35</v>
      </c>
      <c r="Q5109" s="74">
        <f t="shared" si="158"/>
        <v>25804.069687327363</v>
      </c>
      <c r="R5109" s="75" t="str">
        <f>IF($O5109&lt;Assumptions!$B$17,"A",IF($O5109&lt;Assumptions!$B$18,"B",IF($O5109&lt;Assumptions!$B$19,"C",IF($O5109&lt;Assumptions!$B$20,"D","E"))))</f>
        <v>B</v>
      </c>
      <c r="S5109" s="75">
        <f t="shared" si="159"/>
        <v>0</v>
      </c>
    </row>
    <row r="5110" spans="1:19" ht="17.399999999999999" x14ac:dyDescent="0.3">
      <c r="A5110" s="39" t="s">
        <v>901</v>
      </c>
      <c r="B5110" s="39" t="s">
        <v>75</v>
      </c>
      <c r="C5110" s="39" t="s">
        <v>135</v>
      </c>
      <c r="D5110" s="39" t="s">
        <v>30</v>
      </c>
      <c r="E5110" s="70" t="s">
        <v>46</v>
      </c>
      <c r="F5110" s="70" t="s">
        <v>28</v>
      </c>
      <c r="G5110" s="78">
        <v>45751</v>
      </c>
      <c r="H5110" s="78">
        <v>45901</v>
      </c>
      <c r="I5110" s="69">
        <v>1830515.82</v>
      </c>
      <c r="J5110" s="70">
        <v>95</v>
      </c>
      <c r="K5110" s="71">
        <v>0.16800000000000001</v>
      </c>
      <c r="L5110" s="70">
        <v>0</v>
      </c>
      <c r="M5110" s="71">
        <v>0.39</v>
      </c>
      <c r="N5110" s="72"/>
      <c r="O5110" s="73">
        <f>MIN(1,MAX(0,(1/(1+EXP(-(Assumptions!$B$5 + Assumptions!$B$6*$N5110))))*Assumptions!$B$3))</f>
        <v>3.9165722796764356E-2</v>
      </c>
      <c r="P5110" s="73">
        <f>VLOOKUP($F5110,Assumptions!$A$23:$B$27,2,FALSE)*Assumptions!$B$4</f>
        <v>0.35</v>
      </c>
      <c r="Q5110" s="74">
        <f t="shared" si="158"/>
        <v>25092.716313424131</v>
      </c>
      <c r="R5110" s="75" t="str">
        <f>IF($O5110&lt;Assumptions!$B$17,"A",IF($O5110&lt;Assumptions!$B$18,"B",IF($O5110&lt;Assumptions!$B$19,"C",IF($O5110&lt;Assumptions!$B$20,"D","E"))))</f>
        <v>B</v>
      </c>
      <c r="S5110" s="75">
        <f t="shared" si="159"/>
        <v>0</v>
      </c>
    </row>
    <row r="5111" spans="1:19" ht="17.399999999999999" x14ac:dyDescent="0.3">
      <c r="A5111" s="39" t="s">
        <v>901</v>
      </c>
      <c r="B5111" s="39" t="s">
        <v>75</v>
      </c>
      <c r="C5111" s="39" t="s">
        <v>135</v>
      </c>
      <c r="D5111" s="39" t="s">
        <v>30</v>
      </c>
      <c r="E5111" s="70" t="s">
        <v>46</v>
      </c>
      <c r="F5111" s="70" t="s">
        <v>28</v>
      </c>
      <c r="G5111" s="78">
        <v>45751</v>
      </c>
      <c r="H5111" s="78">
        <v>45931</v>
      </c>
      <c r="I5111" s="69">
        <v>1777100.68</v>
      </c>
      <c r="J5111" s="70">
        <v>0</v>
      </c>
      <c r="K5111" s="71">
        <v>0.997</v>
      </c>
      <c r="L5111" s="70">
        <v>0</v>
      </c>
      <c r="M5111" s="71">
        <v>0.39</v>
      </c>
      <c r="N5111" s="72"/>
      <c r="O5111" s="73">
        <f>MIN(1,MAX(0,(1/(1+EXP(-(Assumptions!$B$5 + Assumptions!$B$6*$N5111))))*Assumptions!$B$3))</f>
        <v>3.9165722796764356E-2</v>
      </c>
      <c r="P5111" s="73">
        <f>VLOOKUP($F5111,Assumptions!$A$23:$B$27,2,FALSE)*Assumptions!$B$4</f>
        <v>0.35</v>
      </c>
      <c r="Q5111" s="74">
        <f t="shared" si="158"/>
        <v>24360.5014151875</v>
      </c>
      <c r="R5111" s="75" t="str">
        <f>IF($O5111&lt;Assumptions!$B$17,"A",IF($O5111&lt;Assumptions!$B$18,"B",IF($O5111&lt;Assumptions!$B$19,"C",IF($O5111&lt;Assumptions!$B$20,"D","E"))))</f>
        <v>B</v>
      </c>
      <c r="S5111" s="75">
        <f t="shared" si="159"/>
        <v>0</v>
      </c>
    </row>
    <row r="5112" spans="1:19" ht="17.399999999999999" x14ac:dyDescent="0.3">
      <c r="A5112" s="39" t="s">
        <v>901</v>
      </c>
      <c r="B5112" s="39" t="s">
        <v>75</v>
      </c>
      <c r="C5112" s="39" t="s">
        <v>135</v>
      </c>
      <c r="D5112" s="39" t="s">
        <v>30</v>
      </c>
      <c r="E5112" s="70" t="s">
        <v>46</v>
      </c>
      <c r="F5112" s="70" t="s">
        <v>28</v>
      </c>
      <c r="G5112" s="78">
        <v>45751</v>
      </c>
      <c r="H5112" s="78">
        <v>45962</v>
      </c>
      <c r="I5112" s="69">
        <v>1727651.53</v>
      </c>
      <c r="J5112" s="70">
        <v>0</v>
      </c>
      <c r="K5112" s="71">
        <v>1.032</v>
      </c>
      <c r="L5112" s="70">
        <v>0</v>
      </c>
      <c r="M5112" s="71">
        <v>0.39</v>
      </c>
      <c r="N5112" s="72"/>
      <c r="O5112" s="73">
        <f>MIN(1,MAX(0,(1/(1+EXP(-(Assumptions!$B$5 + Assumptions!$B$6*$N5112))))*Assumptions!$B$3))</f>
        <v>3.9165722796764356E-2</v>
      </c>
      <c r="P5112" s="73">
        <f>VLOOKUP($F5112,Assumptions!$A$23:$B$27,2,FALSE)*Assumptions!$B$4</f>
        <v>0.35</v>
      </c>
      <c r="Q5112" s="74">
        <f t="shared" si="158"/>
        <v>23682.652319685039</v>
      </c>
      <c r="R5112" s="75" t="str">
        <f>IF($O5112&lt;Assumptions!$B$17,"A",IF($O5112&lt;Assumptions!$B$18,"B",IF($O5112&lt;Assumptions!$B$19,"C",IF($O5112&lt;Assumptions!$B$20,"D","E"))))</f>
        <v>B</v>
      </c>
      <c r="S5112" s="75">
        <f t="shared" si="159"/>
        <v>0</v>
      </c>
    </row>
    <row r="5113" spans="1:19" ht="17.399999999999999" x14ac:dyDescent="0.3">
      <c r="A5113" s="39" t="s">
        <v>901</v>
      </c>
      <c r="B5113" s="39" t="s">
        <v>75</v>
      </c>
      <c r="C5113" s="39" t="s">
        <v>135</v>
      </c>
      <c r="D5113" s="39" t="s">
        <v>30</v>
      </c>
      <c r="E5113" s="70" t="s">
        <v>46</v>
      </c>
      <c r="F5113" s="70" t="s">
        <v>28</v>
      </c>
      <c r="G5113" s="78">
        <v>45751</v>
      </c>
      <c r="H5113" s="78">
        <v>45992</v>
      </c>
      <c r="I5113" s="69">
        <v>1672384.07</v>
      </c>
      <c r="J5113" s="70">
        <v>35</v>
      </c>
      <c r="K5113" s="71">
        <v>0.42799999999999999</v>
      </c>
      <c r="L5113" s="70">
        <v>0</v>
      </c>
      <c r="M5113" s="71">
        <v>0.39</v>
      </c>
      <c r="N5113" s="72"/>
      <c r="O5113" s="73">
        <f>MIN(1,MAX(0,(1/(1+EXP(-(Assumptions!$B$5 + Assumptions!$B$6*$N5113))))*Assumptions!$B$3))</f>
        <v>3.9165722796764356E-2</v>
      </c>
      <c r="P5113" s="73">
        <f>VLOOKUP($F5113,Assumptions!$A$23:$B$27,2,FALSE)*Assumptions!$B$4</f>
        <v>0.35</v>
      </c>
      <c r="Q5113" s="74">
        <f t="shared" si="158"/>
        <v>22925.045813370594</v>
      </c>
      <c r="R5113" s="75" t="str">
        <f>IF($O5113&lt;Assumptions!$B$17,"A",IF($O5113&lt;Assumptions!$B$18,"B",IF($O5113&lt;Assumptions!$B$19,"C",IF($O5113&lt;Assumptions!$B$20,"D","E"))))</f>
        <v>B</v>
      </c>
      <c r="S5113" s="75">
        <f t="shared" si="159"/>
        <v>0</v>
      </c>
    </row>
    <row r="5114" spans="1:19" ht="17.399999999999999" x14ac:dyDescent="0.3">
      <c r="A5114" s="39" t="s">
        <v>902</v>
      </c>
      <c r="B5114" s="39" t="s">
        <v>90</v>
      </c>
      <c r="C5114" s="39" t="s">
        <v>135</v>
      </c>
      <c r="D5114" s="39" t="s">
        <v>26</v>
      </c>
      <c r="E5114" s="70" t="s">
        <v>27</v>
      </c>
      <c r="F5114" s="70" t="s">
        <v>40</v>
      </c>
      <c r="G5114" s="78">
        <v>44698</v>
      </c>
      <c r="H5114" s="78">
        <v>45658</v>
      </c>
      <c r="I5114" s="69">
        <v>284340.3</v>
      </c>
      <c r="J5114" s="70">
        <v>0</v>
      </c>
      <c r="K5114" s="71">
        <v>1.0660000000000001</v>
      </c>
      <c r="L5114" s="70">
        <v>0</v>
      </c>
      <c r="M5114" s="71">
        <v>1.018</v>
      </c>
      <c r="N5114" s="72"/>
      <c r="O5114" s="73">
        <f>MIN(1,MAX(0,(1/(1+EXP(-(Assumptions!$B$5 + Assumptions!$B$6*$N5114))))*Assumptions!$B$3))</f>
        <v>3.9165722796764356E-2</v>
      </c>
      <c r="P5114" s="73">
        <f>VLOOKUP($F5114,Assumptions!$A$23:$B$27,2,FALSE)*Assumptions!$B$4</f>
        <v>0.7</v>
      </c>
      <c r="Q5114" s="74">
        <f t="shared" si="158"/>
        <v>7795.4753588241701</v>
      </c>
      <c r="R5114" s="75" t="str">
        <f>IF($O5114&lt;Assumptions!$B$17,"A",IF($O5114&lt;Assumptions!$B$18,"B",IF($O5114&lt;Assumptions!$B$19,"C",IF($O5114&lt;Assumptions!$B$20,"D","E"))))</f>
        <v>B</v>
      </c>
      <c r="S5114" s="75">
        <f t="shared" si="159"/>
        <v>0</v>
      </c>
    </row>
    <row r="5115" spans="1:19" ht="17.399999999999999" x14ac:dyDescent="0.3">
      <c r="A5115" s="39" t="s">
        <v>902</v>
      </c>
      <c r="B5115" s="39" t="s">
        <v>90</v>
      </c>
      <c r="C5115" s="39" t="s">
        <v>135</v>
      </c>
      <c r="D5115" s="39" t="s">
        <v>26</v>
      </c>
      <c r="E5115" s="70" t="s">
        <v>27</v>
      </c>
      <c r="F5115" s="70" t="s">
        <v>40</v>
      </c>
      <c r="G5115" s="78">
        <v>44698</v>
      </c>
      <c r="H5115" s="78">
        <v>45689</v>
      </c>
      <c r="I5115" s="69">
        <v>276493.89</v>
      </c>
      <c r="J5115" s="70">
        <v>35</v>
      </c>
      <c r="K5115" s="71">
        <v>0.623</v>
      </c>
      <c r="L5115" s="70">
        <v>0</v>
      </c>
      <c r="M5115" s="71">
        <v>1.018</v>
      </c>
      <c r="N5115" s="72"/>
      <c r="O5115" s="73">
        <f>MIN(1,MAX(0,(1/(1+EXP(-(Assumptions!$B$5 + Assumptions!$B$6*$N5115))))*Assumptions!$B$3))</f>
        <v>3.9165722796764356E-2</v>
      </c>
      <c r="P5115" s="73">
        <f>VLOOKUP($F5115,Assumptions!$A$23:$B$27,2,FALSE)*Assumptions!$B$4</f>
        <v>0.7</v>
      </c>
      <c r="Q5115" s="74">
        <f t="shared" si="158"/>
        <v>7580.3581355173392</v>
      </c>
      <c r="R5115" s="75" t="str">
        <f>IF($O5115&lt;Assumptions!$B$17,"A",IF($O5115&lt;Assumptions!$B$18,"B",IF($O5115&lt;Assumptions!$B$19,"C",IF($O5115&lt;Assumptions!$B$20,"D","E"))))</f>
        <v>B</v>
      </c>
      <c r="S5115" s="75">
        <f t="shared" si="159"/>
        <v>0</v>
      </c>
    </row>
    <row r="5116" spans="1:19" ht="17.399999999999999" x14ac:dyDescent="0.3">
      <c r="A5116" s="39" t="s">
        <v>902</v>
      </c>
      <c r="B5116" s="39" t="s">
        <v>90</v>
      </c>
      <c r="C5116" s="39" t="s">
        <v>135</v>
      </c>
      <c r="D5116" s="39" t="s">
        <v>26</v>
      </c>
      <c r="E5116" s="70" t="s">
        <v>27</v>
      </c>
      <c r="F5116" s="70" t="s">
        <v>40</v>
      </c>
      <c r="G5116" s="78">
        <v>44698</v>
      </c>
      <c r="H5116" s="78">
        <v>45717</v>
      </c>
      <c r="I5116" s="69">
        <v>268355.61</v>
      </c>
      <c r="J5116" s="70">
        <v>65</v>
      </c>
      <c r="K5116" s="71">
        <v>0.47</v>
      </c>
      <c r="L5116" s="70">
        <v>0</v>
      </c>
      <c r="M5116" s="71">
        <v>1.018</v>
      </c>
      <c r="N5116" s="72"/>
      <c r="O5116" s="73">
        <f>MIN(1,MAX(0,(1/(1+EXP(-(Assumptions!$B$5 + Assumptions!$B$6*$N5116))))*Assumptions!$B$3))</f>
        <v>3.9165722796764356E-2</v>
      </c>
      <c r="P5116" s="73">
        <f>VLOOKUP($F5116,Assumptions!$A$23:$B$27,2,FALSE)*Assumptions!$B$4</f>
        <v>0.7</v>
      </c>
      <c r="Q5116" s="74">
        <f t="shared" si="158"/>
        <v>7357.2390025516224</v>
      </c>
      <c r="R5116" s="75" t="str">
        <f>IF($O5116&lt;Assumptions!$B$17,"A",IF($O5116&lt;Assumptions!$B$18,"B",IF($O5116&lt;Assumptions!$B$19,"C",IF($O5116&lt;Assumptions!$B$20,"D","E"))))</f>
        <v>B</v>
      </c>
      <c r="S5116" s="75">
        <f t="shared" si="159"/>
        <v>0</v>
      </c>
    </row>
    <row r="5117" spans="1:19" ht="17.399999999999999" x14ac:dyDescent="0.3">
      <c r="A5117" s="39" t="s">
        <v>902</v>
      </c>
      <c r="B5117" s="39" t="s">
        <v>90</v>
      </c>
      <c r="C5117" s="39" t="s">
        <v>135</v>
      </c>
      <c r="D5117" s="39" t="s">
        <v>26</v>
      </c>
      <c r="E5117" s="70" t="s">
        <v>27</v>
      </c>
      <c r="F5117" s="70" t="s">
        <v>40</v>
      </c>
      <c r="G5117" s="78">
        <v>44698</v>
      </c>
      <c r="H5117" s="78">
        <v>45748</v>
      </c>
      <c r="I5117" s="69">
        <v>259807.77</v>
      </c>
      <c r="J5117" s="70">
        <v>0</v>
      </c>
      <c r="K5117" s="71">
        <v>1.0649999999999999</v>
      </c>
      <c r="L5117" s="70">
        <v>0</v>
      </c>
      <c r="M5117" s="71">
        <v>1.018</v>
      </c>
      <c r="N5117" s="72"/>
      <c r="O5117" s="73">
        <f>MIN(1,MAX(0,(1/(1+EXP(-(Assumptions!$B$5 + Assumptions!$B$6*$N5117))))*Assumptions!$B$3))</f>
        <v>3.9165722796764356E-2</v>
      </c>
      <c r="P5117" s="73">
        <f>VLOOKUP($F5117,Assumptions!$A$23:$B$27,2,FALSE)*Assumptions!$B$4</f>
        <v>0.7</v>
      </c>
      <c r="Q5117" s="74">
        <f t="shared" si="158"/>
        <v>7122.8913701858573</v>
      </c>
      <c r="R5117" s="75" t="str">
        <f>IF($O5117&lt;Assumptions!$B$17,"A",IF($O5117&lt;Assumptions!$B$18,"B",IF($O5117&lt;Assumptions!$B$19,"C",IF($O5117&lt;Assumptions!$B$20,"D","E"))))</f>
        <v>B</v>
      </c>
      <c r="S5117" s="75">
        <f t="shared" si="159"/>
        <v>0</v>
      </c>
    </row>
    <row r="5118" spans="1:19" ht="17.399999999999999" x14ac:dyDescent="0.3">
      <c r="A5118" s="39" t="s">
        <v>902</v>
      </c>
      <c r="B5118" s="39" t="s">
        <v>90</v>
      </c>
      <c r="C5118" s="39" t="s">
        <v>135</v>
      </c>
      <c r="D5118" s="39" t="s">
        <v>26</v>
      </c>
      <c r="E5118" s="70" t="s">
        <v>27</v>
      </c>
      <c r="F5118" s="70" t="s">
        <v>40</v>
      </c>
      <c r="G5118" s="78">
        <v>44698</v>
      </c>
      <c r="H5118" s="78">
        <v>45778</v>
      </c>
      <c r="I5118" s="69">
        <v>259807.77</v>
      </c>
      <c r="J5118" s="70">
        <v>185</v>
      </c>
      <c r="K5118" s="71">
        <v>2E-3</v>
      </c>
      <c r="L5118" s="70">
        <v>0</v>
      </c>
      <c r="M5118" s="71">
        <v>1.018</v>
      </c>
      <c r="N5118" s="72"/>
      <c r="O5118" s="73">
        <f>MIN(1,MAX(0,(1/(1+EXP(-(Assumptions!$B$5 + Assumptions!$B$6*$N5118))))*Assumptions!$B$3))</f>
        <v>3.9165722796764356E-2</v>
      </c>
      <c r="P5118" s="73">
        <f>VLOOKUP($F5118,Assumptions!$A$23:$B$27,2,FALSE)*Assumptions!$B$4</f>
        <v>0.7</v>
      </c>
      <c r="Q5118" s="74">
        <f t="shared" si="158"/>
        <v>7122.8913701858573</v>
      </c>
      <c r="R5118" s="75" t="str">
        <f>IF($O5118&lt;Assumptions!$B$17,"A",IF($O5118&lt;Assumptions!$B$18,"B",IF($O5118&lt;Assumptions!$B$19,"C",IF($O5118&lt;Assumptions!$B$20,"D","E"))))</f>
        <v>B</v>
      </c>
      <c r="S5118" s="75">
        <f t="shared" si="159"/>
        <v>1</v>
      </c>
    </row>
    <row r="5119" spans="1:19" ht="17.399999999999999" x14ac:dyDescent="0.3">
      <c r="A5119" s="39" t="s">
        <v>902</v>
      </c>
      <c r="B5119" s="39" t="s">
        <v>90</v>
      </c>
      <c r="C5119" s="39" t="s">
        <v>135</v>
      </c>
      <c r="D5119" s="39" t="s">
        <v>26</v>
      </c>
      <c r="E5119" s="70" t="s">
        <v>27</v>
      </c>
      <c r="F5119" s="70" t="s">
        <v>40</v>
      </c>
      <c r="G5119" s="78">
        <v>44698</v>
      </c>
      <c r="H5119" s="78">
        <v>45809</v>
      </c>
      <c r="I5119" s="69">
        <v>259807.77</v>
      </c>
      <c r="J5119" s="70">
        <v>999</v>
      </c>
      <c r="K5119" s="71">
        <v>0.191</v>
      </c>
      <c r="L5119" s="70">
        <v>0</v>
      </c>
      <c r="M5119" s="71">
        <v>1.018</v>
      </c>
      <c r="N5119" s="72"/>
      <c r="O5119" s="73">
        <f>MIN(1,MAX(0,(1/(1+EXP(-(Assumptions!$B$5 + Assumptions!$B$6*$N5119))))*Assumptions!$B$3))</f>
        <v>3.9165722796764356E-2</v>
      </c>
      <c r="P5119" s="73">
        <f>VLOOKUP($F5119,Assumptions!$A$23:$B$27,2,FALSE)*Assumptions!$B$4</f>
        <v>0.7</v>
      </c>
      <c r="Q5119" s="74">
        <f t="shared" si="158"/>
        <v>7122.8913701858573</v>
      </c>
      <c r="R5119" s="75" t="str">
        <f>IF($O5119&lt;Assumptions!$B$17,"A",IF($O5119&lt;Assumptions!$B$18,"B",IF($O5119&lt;Assumptions!$B$19,"C",IF($O5119&lt;Assumptions!$B$20,"D","E"))))</f>
        <v>B</v>
      </c>
      <c r="S5119" s="75">
        <f t="shared" si="159"/>
        <v>1</v>
      </c>
    </row>
    <row r="5120" spans="1:19" ht="17.399999999999999" x14ac:dyDescent="0.3">
      <c r="A5120" s="39" t="s">
        <v>902</v>
      </c>
      <c r="B5120" s="39" t="s">
        <v>90</v>
      </c>
      <c r="C5120" s="39" t="s">
        <v>135</v>
      </c>
      <c r="D5120" s="39" t="s">
        <v>26</v>
      </c>
      <c r="E5120" s="70" t="s">
        <v>27</v>
      </c>
      <c r="F5120" s="70" t="s">
        <v>40</v>
      </c>
      <c r="G5120" s="78">
        <v>44698</v>
      </c>
      <c r="H5120" s="78">
        <v>45839</v>
      </c>
      <c r="I5120" s="69">
        <v>259807.77</v>
      </c>
      <c r="J5120" s="70">
        <v>999</v>
      </c>
      <c r="K5120" s="71">
        <v>0.153</v>
      </c>
      <c r="L5120" s="70">
        <v>0</v>
      </c>
      <c r="M5120" s="71">
        <v>1.018</v>
      </c>
      <c r="N5120" s="72"/>
      <c r="O5120" s="73">
        <f>MIN(1,MAX(0,(1/(1+EXP(-(Assumptions!$B$5 + Assumptions!$B$6*$N5120))))*Assumptions!$B$3))</f>
        <v>3.9165722796764356E-2</v>
      </c>
      <c r="P5120" s="73">
        <f>VLOOKUP($F5120,Assumptions!$A$23:$B$27,2,FALSE)*Assumptions!$B$4</f>
        <v>0.7</v>
      </c>
      <c r="Q5120" s="74">
        <f t="shared" si="158"/>
        <v>7122.8913701858573</v>
      </c>
      <c r="R5120" s="75" t="str">
        <f>IF($O5120&lt;Assumptions!$B$17,"A",IF($O5120&lt;Assumptions!$B$18,"B",IF($O5120&lt;Assumptions!$B$19,"C",IF($O5120&lt;Assumptions!$B$20,"D","E"))))</f>
        <v>B</v>
      </c>
      <c r="S5120" s="75">
        <f t="shared" si="159"/>
        <v>1</v>
      </c>
    </row>
    <row r="5121" spans="1:19" ht="17.399999999999999" x14ac:dyDescent="0.3">
      <c r="A5121" s="39" t="s">
        <v>902</v>
      </c>
      <c r="B5121" s="39" t="s">
        <v>90</v>
      </c>
      <c r="C5121" s="39" t="s">
        <v>135</v>
      </c>
      <c r="D5121" s="39" t="s">
        <v>26</v>
      </c>
      <c r="E5121" s="70" t="s">
        <v>27</v>
      </c>
      <c r="F5121" s="70" t="s">
        <v>40</v>
      </c>
      <c r="G5121" s="78">
        <v>44698</v>
      </c>
      <c r="H5121" s="78">
        <v>45870</v>
      </c>
      <c r="I5121" s="69">
        <v>259807.77</v>
      </c>
      <c r="J5121" s="70">
        <v>999</v>
      </c>
      <c r="K5121" s="71">
        <v>0.191</v>
      </c>
      <c r="L5121" s="70">
        <v>0</v>
      </c>
      <c r="M5121" s="71">
        <v>1.018</v>
      </c>
      <c r="N5121" s="72"/>
      <c r="O5121" s="73">
        <f>MIN(1,MAX(0,(1/(1+EXP(-(Assumptions!$B$5 + Assumptions!$B$6*$N5121))))*Assumptions!$B$3))</f>
        <v>3.9165722796764356E-2</v>
      </c>
      <c r="P5121" s="73">
        <f>VLOOKUP($F5121,Assumptions!$A$23:$B$27,2,FALSE)*Assumptions!$B$4</f>
        <v>0.7</v>
      </c>
      <c r="Q5121" s="74">
        <f t="shared" ref="Q5121:Q5184" si="160">$I5121*$O5121*$P5121</f>
        <v>7122.8913701858573</v>
      </c>
      <c r="R5121" s="75" t="str">
        <f>IF($O5121&lt;Assumptions!$B$17,"A",IF($O5121&lt;Assumptions!$B$18,"B",IF($O5121&lt;Assumptions!$B$19,"C",IF($O5121&lt;Assumptions!$B$20,"D","E"))))</f>
        <v>B</v>
      </c>
      <c r="S5121" s="75">
        <f t="shared" ref="S5121:S5184" si="161">--($J5121&gt;=180)</f>
        <v>1</v>
      </c>
    </row>
    <row r="5122" spans="1:19" ht="17.399999999999999" x14ac:dyDescent="0.3">
      <c r="A5122" s="39" t="s">
        <v>902</v>
      </c>
      <c r="B5122" s="39" t="s">
        <v>90</v>
      </c>
      <c r="C5122" s="39" t="s">
        <v>135</v>
      </c>
      <c r="D5122" s="39" t="s">
        <v>26</v>
      </c>
      <c r="E5122" s="70" t="s">
        <v>27</v>
      </c>
      <c r="F5122" s="70" t="s">
        <v>40</v>
      </c>
      <c r="G5122" s="78">
        <v>44698</v>
      </c>
      <c r="H5122" s="78">
        <v>45901</v>
      </c>
      <c r="I5122" s="69">
        <v>259807.77</v>
      </c>
      <c r="J5122" s="70">
        <v>999</v>
      </c>
      <c r="K5122" s="71">
        <v>3.9E-2</v>
      </c>
      <c r="L5122" s="70">
        <v>0</v>
      </c>
      <c r="M5122" s="71">
        <v>1.018</v>
      </c>
      <c r="N5122" s="72"/>
      <c r="O5122" s="73">
        <f>MIN(1,MAX(0,(1/(1+EXP(-(Assumptions!$B$5 + Assumptions!$B$6*$N5122))))*Assumptions!$B$3))</f>
        <v>3.9165722796764356E-2</v>
      </c>
      <c r="P5122" s="73">
        <f>VLOOKUP($F5122,Assumptions!$A$23:$B$27,2,FALSE)*Assumptions!$B$4</f>
        <v>0.7</v>
      </c>
      <c r="Q5122" s="74">
        <f t="shared" si="160"/>
        <v>7122.8913701858573</v>
      </c>
      <c r="R5122" s="75" t="str">
        <f>IF($O5122&lt;Assumptions!$B$17,"A",IF($O5122&lt;Assumptions!$B$18,"B",IF($O5122&lt;Assumptions!$B$19,"C",IF($O5122&lt;Assumptions!$B$20,"D","E"))))</f>
        <v>B</v>
      </c>
      <c r="S5122" s="75">
        <f t="shared" si="161"/>
        <v>1</v>
      </c>
    </row>
    <row r="5123" spans="1:19" ht="17.399999999999999" x14ac:dyDescent="0.3">
      <c r="A5123" s="39" t="s">
        <v>902</v>
      </c>
      <c r="B5123" s="39" t="s">
        <v>90</v>
      </c>
      <c r="C5123" s="39" t="s">
        <v>135</v>
      </c>
      <c r="D5123" s="39" t="s">
        <v>26</v>
      </c>
      <c r="E5123" s="70" t="s">
        <v>27</v>
      </c>
      <c r="F5123" s="70" t="s">
        <v>40</v>
      </c>
      <c r="G5123" s="78">
        <v>44698</v>
      </c>
      <c r="H5123" s="78">
        <v>45931</v>
      </c>
      <c r="I5123" s="69">
        <v>259807.77</v>
      </c>
      <c r="J5123" s="70">
        <v>999</v>
      </c>
      <c r="K5123" s="71">
        <v>4.9000000000000002E-2</v>
      </c>
      <c r="L5123" s="70">
        <v>0</v>
      </c>
      <c r="M5123" s="71">
        <v>1.018</v>
      </c>
      <c r="N5123" s="72"/>
      <c r="O5123" s="73">
        <f>MIN(1,MAX(0,(1/(1+EXP(-(Assumptions!$B$5 + Assumptions!$B$6*$N5123))))*Assumptions!$B$3))</f>
        <v>3.9165722796764356E-2</v>
      </c>
      <c r="P5123" s="73">
        <f>VLOOKUP($F5123,Assumptions!$A$23:$B$27,2,FALSE)*Assumptions!$B$4</f>
        <v>0.7</v>
      </c>
      <c r="Q5123" s="74">
        <f t="shared" si="160"/>
        <v>7122.8913701858573</v>
      </c>
      <c r="R5123" s="75" t="str">
        <f>IF($O5123&lt;Assumptions!$B$17,"A",IF($O5123&lt;Assumptions!$B$18,"B",IF($O5123&lt;Assumptions!$B$19,"C",IF($O5123&lt;Assumptions!$B$20,"D","E"))))</f>
        <v>B</v>
      </c>
      <c r="S5123" s="75">
        <f t="shared" si="161"/>
        <v>1</v>
      </c>
    </row>
    <row r="5124" spans="1:19" ht="17.399999999999999" x14ac:dyDescent="0.3">
      <c r="A5124" s="39" t="s">
        <v>902</v>
      </c>
      <c r="B5124" s="39" t="s">
        <v>90</v>
      </c>
      <c r="C5124" s="39" t="s">
        <v>135</v>
      </c>
      <c r="D5124" s="39" t="s">
        <v>26</v>
      </c>
      <c r="E5124" s="70" t="s">
        <v>27</v>
      </c>
      <c r="F5124" s="70" t="s">
        <v>40</v>
      </c>
      <c r="G5124" s="78">
        <v>44698</v>
      </c>
      <c r="H5124" s="78">
        <v>45962</v>
      </c>
      <c r="I5124" s="69">
        <v>259807.77</v>
      </c>
      <c r="J5124" s="70">
        <v>999</v>
      </c>
      <c r="K5124" s="71">
        <v>4.4999999999999998E-2</v>
      </c>
      <c r="L5124" s="70">
        <v>0</v>
      </c>
      <c r="M5124" s="71">
        <v>1.018</v>
      </c>
      <c r="N5124" s="72"/>
      <c r="O5124" s="73">
        <f>MIN(1,MAX(0,(1/(1+EXP(-(Assumptions!$B$5 + Assumptions!$B$6*$N5124))))*Assumptions!$B$3))</f>
        <v>3.9165722796764356E-2</v>
      </c>
      <c r="P5124" s="73">
        <f>VLOOKUP($F5124,Assumptions!$A$23:$B$27,2,FALSE)*Assumptions!$B$4</f>
        <v>0.7</v>
      </c>
      <c r="Q5124" s="74">
        <f t="shared" si="160"/>
        <v>7122.8913701858573</v>
      </c>
      <c r="R5124" s="75" t="str">
        <f>IF($O5124&lt;Assumptions!$B$17,"A",IF($O5124&lt;Assumptions!$B$18,"B",IF($O5124&lt;Assumptions!$B$19,"C",IF($O5124&lt;Assumptions!$B$20,"D","E"))))</f>
        <v>B</v>
      </c>
      <c r="S5124" s="75">
        <f t="shared" si="161"/>
        <v>1</v>
      </c>
    </row>
    <row r="5125" spans="1:19" ht="17.399999999999999" x14ac:dyDescent="0.3">
      <c r="A5125" s="39" t="s">
        <v>902</v>
      </c>
      <c r="B5125" s="39" t="s">
        <v>90</v>
      </c>
      <c r="C5125" s="39" t="s">
        <v>135</v>
      </c>
      <c r="D5125" s="39" t="s">
        <v>26</v>
      </c>
      <c r="E5125" s="70" t="s">
        <v>27</v>
      </c>
      <c r="F5125" s="70" t="s">
        <v>40</v>
      </c>
      <c r="G5125" s="78">
        <v>44698</v>
      </c>
      <c r="H5125" s="78">
        <v>45992</v>
      </c>
      <c r="I5125" s="69">
        <v>259807.77</v>
      </c>
      <c r="J5125" s="70">
        <v>999</v>
      </c>
      <c r="K5125" s="71">
        <v>0.122</v>
      </c>
      <c r="L5125" s="70">
        <v>0</v>
      </c>
      <c r="M5125" s="71">
        <v>1.018</v>
      </c>
      <c r="N5125" s="72"/>
      <c r="O5125" s="73">
        <f>MIN(1,MAX(0,(1/(1+EXP(-(Assumptions!$B$5 + Assumptions!$B$6*$N5125))))*Assumptions!$B$3))</f>
        <v>3.9165722796764356E-2</v>
      </c>
      <c r="P5125" s="73">
        <f>VLOOKUP($F5125,Assumptions!$A$23:$B$27,2,FALSE)*Assumptions!$B$4</f>
        <v>0.7</v>
      </c>
      <c r="Q5125" s="74">
        <f t="shared" si="160"/>
        <v>7122.8913701858573</v>
      </c>
      <c r="R5125" s="75" t="str">
        <f>IF($O5125&lt;Assumptions!$B$17,"A",IF($O5125&lt;Assumptions!$B$18,"B",IF($O5125&lt;Assumptions!$B$19,"C",IF($O5125&lt;Assumptions!$B$20,"D","E"))))</f>
        <v>B</v>
      </c>
      <c r="S5125" s="75">
        <f t="shared" si="161"/>
        <v>1</v>
      </c>
    </row>
    <row r="5126" spans="1:19" ht="17.399999999999999" x14ac:dyDescent="0.3">
      <c r="A5126" s="39" t="s">
        <v>904</v>
      </c>
      <c r="B5126" s="39" t="s">
        <v>25</v>
      </c>
      <c r="C5126" s="39" t="s">
        <v>135</v>
      </c>
      <c r="D5126" s="39" t="s">
        <v>30</v>
      </c>
      <c r="E5126" s="70" t="s">
        <v>35</v>
      </c>
      <c r="F5126" s="70" t="s">
        <v>36</v>
      </c>
      <c r="G5126" s="78">
        <v>43715</v>
      </c>
      <c r="H5126" s="78">
        <v>45658</v>
      </c>
      <c r="I5126" s="69">
        <v>522608.84</v>
      </c>
      <c r="J5126" s="70">
        <v>0</v>
      </c>
      <c r="K5126" s="71">
        <v>1.1419999999999999</v>
      </c>
      <c r="L5126" s="70">
        <v>0</v>
      </c>
      <c r="M5126" s="71">
        <v>1.083</v>
      </c>
      <c r="N5126" s="72"/>
      <c r="O5126" s="73">
        <f>MIN(1,MAX(0,(1/(1+EXP(-(Assumptions!$B$5 + Assumptions!$B$6*$N5126))))*Assumptions!$B$3))</f>
        <v>3.9165722796764356E-2</v>
      </c>
      <c r="P5126" s="73">
        <f>VLOOKUP($F5126,Assumptions!$A$23:$B$27,2,FALSE)*Assumptions!$B$4</f>
        <v>0.55000000000000004</v>
      </c>
      <c r="Q5126" s="74">
        <f t="shared" si="160"/>
        <v>11257.594127218217</v>
      </c>
      <c r="R5126" s="75" t="str">
        <f>IF($O5126&lt;Assumptions!$B$17,"A",IF($O5126&lt;Assumptions!$B$18,"B",IF($O5126&lt;Assumptions!$B$19,"C",IF($O5126&lt;Assumptions!$B$20,"D","E"))))</f>
        <v>B</v>
      </c>
      <c r="S5126" s="75">
        <f t="shared" si="161"/>
        <v>0</v>
      </c>
    </row>
    <row r="5127" spans="1:19" ht="17.399999999999999" x14ac:dyDescent="0.3">
      <c r="A5127" s="39" t="s">
        <v>904</v>
      </c>
      <c r="B5127" s="39" t="s">
        <v>25</v>
      </c>
      <c r="C5127" s="39" t="s">
        <v>135</v>
      </c>
      <c r="D5127" s="39" t="s">
        <v>30</v>
      </c>
      <c r="E5127" s="70" t="s">
        <v>35</v>
      </c>
      <c r="F5127" s="70" t="s">
        <v>36</v>
      </c>
      <c r="G5127" s="78">
        <v>43715</v>
      </c>
      <c r="H5127" s="78">
        <v>45689</v>
      </c>
      <c r="I5127" s="69">
        <v>508321.17</v>
      </c>
      <c r="J5127" s="70">
        <v>15</v>
      </c>
      <c r="K5127" s="71">
        <v>1.026</v>
      </c>
      <c r="L5127" s="70">
        <v>0</v>
      </c>
      <c r="M5127" s="71">
        <v>1.083</v>
      </c>
      <c r="N5127" s="72"/>
      <c r="O5127" s="73">
        <f>MIN(1,MAX(0,(1/(1+EXP(-(Assumptions!$B$5 + Assumptions!$B$6*$N5127))))*Assumptions!$B$3))</f>
        <v>3.9165722796764356E-2</v>
      </c>
      <c r="P5127" s="73">
        <f>VLOOKUP($F5127,Assumptions!$A$23:$B$27,2,FALSE)*Assumptions!$B$4</f>
        <v>0.55000000000000004</v>
      </c>
      <c r="Q5127" s="74">
        <f t="shared" si="160"/>
        <v>10949.821319770812</v>
      </c>
      <c r="R5127" s="75" t="str">
        <f>IF($O5127&lt;Assumptions!$B$17,"A",IF($O5127&lt;Assumptions!$B$18,"B",IF($O5127&lt;Assumptions!$B$19,"C",IF($O5127&lt;Assumptions!$B$20,"D","E"))))</f>
        <v>B</v>
      </c>
      <c r="S5127" s="75">
        <f t="shared" si="161"/>
        <v>0</v>
      </c>
    </row>
    <row r="5128" spans="1:19" ht="17.399999999999999" x14ac:dyDescent="0.3">
      <c r="A5128" s="39" t="s">
        <v>904</v>
      </c>
      <c r="B5128" s="39" t="s">
        <v>25</v>
      </c>
      <c r="C5128" s="39" t="s">
        <v>135</v>
      </c>
      <c r="D5128" s="39" t="s">
        <v>30</v>
      </c>
      <c r="E5128" s="70" t="s">
        <v>35</v>
      </c>
      <c r="F5128" s="70" t="s">
        <v>36</v>
      </c>
      <c r="G5128" s="78">
        <v>43715</v>
      </c>
      <c r="H5128" s="78">
        <v>45717</v>
      </c>
      <c r="I5128" s="69">
        <v>491741.93</v>
      </c>
      <c r="J5128" s="70">
        <v>0</v>
      </c>
      <c r="K5128" s="71">
        <v>1.143</v>
      </c>
      <c r="L5128" s="70">
        <v>0</v>
      </c>
      <c r="M5128" s="71">
        <v>1.083</v>
      </c>
      <c r="N5128" s="72"/>
      <c r="O5128" s="73">
        <f>MIN(1,MAX(0,(1/(1+EXP(-(Assumptions!$B$5 + Assumptions!$B$6*$N5128))))*Assumptions!$B$3))</f>
        <v>3.9165722796764356E-2</v>
      </c>
      <c r="P5128" s="73">
        <f>VLOOKUP($F5128,Assumptions!$A$23:$B$27,2,FALSE)*Assumptions!$B$4</f>
        <v>0.55000000000000004</v>
      </c>
      <c r="Q5128" s="74">
        <f t="shared" si="160"/>
        <v>10592.685464859247</v>
      </c>
      <c r="R5128" s="75" t="str">
        <f>IF($O5128&lt;Assumptions!$B$17,"A",IF($O5128&lt;Assumptions!$B$18,"B",IF($O5128&lt;Assumptions!$B$19,"C",IF($O5128&lt;Assumptions!$B$20,"D","E"))))</f>
        <v>B</v>
      </c>
      <c r="S5128" s="75">
        <f t="shared" si="161"/>
        <v>0</v>
      </c>
    </row>
    <row r="5129" spans="1:19" ht="17.399999999999999" x14ac:dyDescent="0.3">
      <c r="A5129" s="39" t="s">
        <v>904</v>
      </c>
      <c r="B5129" s="39" t="s">
        <v>25</v>
      </c>
      <c r="C5129" s="39" t="s">
        <v>135</v>
      </c>
      <c r="D5129" s="39" t="s">
        <v>30</v>
      </c>
      <c r="E5129" s="70" t="s">
        <v>35</v>
      </c>
      <c r="F5129" s="70" t="s">
        <v>36</v>
      </c>
      <c r="G5129" s="78">
        <v>43715</v>
      </c>
      <c r="H5129" s="78">
        <v>45748</v>
      </c>
      <c r="I5129" s="69">
        <v>478562.52</v>
      </c>
      <c r="J5129" s="70">
        <v>0</v>
      </c>
      <c r="K5129" s="71">
        <v>1.149</v>
      </c>
      <c r="L5129" s="70">
        <v>0</v>
      </c>
      <c r="M5129" s="71">
        <v>1.083</v>
      </c>
      <c r="N5129" s="72"/>
      <c r="O5129" s="73">
        <f>MIN(1,MAX(0,(1/(1+EXP(-(Assumptions!$B$5 + Assumptions!$B$6*$N5129))))*Assumptions!$B$3))</f>
        <v>3.9165722796764356E-2</v>
      </c>
      <c r="P5129" s="73">
        <f>VLOOKUP($F5129,Assumptions!$A$23:$B$27,2,FALSE)*Assumptions!$B$4</f>
        <v>0.55000000000000004</v>
      </c>
      <c r="Q5129" s="74">
        <f t="shared" si="160"/>
        <v>10308.785849582549</v>
      </c>
      <c r="R5129" s="75" t="str">
        <f>IF($O5129&lt;Assumptions!$B$17,"A",IF($O5129&lt;Assumptions!$B$18,"B",IF($O5129&lt;Assumptions!$B$19,"C",IF($O5129&lt;Assumptions!$B$20,"D","E"))))</f>
        <v>B</v>
      </c>
      <c r="S5129" s="75">
        <f t="shared" si="161"/>
        <v>0</v>
      </c>
    </row>
    <row r="5130" spans="1:19" ht="17.399999999999999" x14ac:dyDescent="0.3">
      <c r="A5130" s="39" t="s">
        <v>904</v>
      </c>
      <c r="B5130" s="39" t="s">
        <v>25</v>
      </c>
      <c r="C5130" s="39" t="s">
        <v>135</v>
      </c>
      <c r="D5130" s="39" t="s">
        <v>30</v>
      </c>
      <c r="E5130" s="70" t="s">
        <v>35</v>
      </c>
      <c r="F5130" s="70" t="s">
        <v>36</v>
      </c>
      <c r="G5130" s="78">
        <v>43715</v>
      </c>
      <c r="H5130" s="78">
        <v>45778</v>
      </c>
      <c r="I5130" s="69">
        <v>465615.3</v>
      </c>
      <c r="J5130" s="70">
        <v>0</v>
      </c>
      <c r="K5130" s="71">
        <v>0.97499999999999998</v>
      </c>
      <c r="L5130" s="70">
        <v>0</v>
      </c>
      <c r="M5130" s="71">
        <v>1.083</v>
      </c>
      <c r="N5130" s="72"/>
      <c r="O5130" s="73">
        <f>MIN(1,MAX(0,(1/(1+EXP(-(Assumptions!$B$5 + Assumptions!$B$6*$N5130))))*Assumptions!$B$3))</f>
        <v>3.9165722796764356E-2</v>
      </c>
      <c r="P5130" s="73">
        <f>VLOOKUP($F5130,Assumptions!$A$23:$B$27,2,FALSE)*Assumptions!$B$4</f>
        <v>0.55000000000000004</v>
      </c>
      <c r="Q5130" s="74">
        <f t="shared" si="160"/>
        <v>10029.887873352753</v>
      </c>
      <c r="R5130" s="75" t="str">
        <f>IF($O5130&lt;Assumptions!$B$17,"A",IF($O5130&lt;Assumptions!$B$18,"B",IF($O5130&lt;Assumptions!$B$19,"C",IF($O5130&lt;Assumptions!$B$20,"D","E"))))</f>
        <v>B</v>
      </c>
      <c r="S5130" s="75">
        <f t="shared" si="161"/>
        <v>0</v>
      </c>
    </row>
    <row r="5131" spans="1:19" ht="17.399999999999999" x14ac:dyDescent="0.3">
      <c r="A5131" s="39" t="s">
        <v>904</v>
      </c>
      <c r="B5131" s="39" t="s">
        <v>25</v>
      </c>
      <c r="C5131" s="39" t="s">
        <v>135</v>
      </c>
      <c r="D5131" s="39" t="s">
        <v>30</v>
      </c>
      <c r="E5131" s="70" t="s">
        <v>35</v>
      </c>
      <c r="F5131" s="70" t="s">
        <v>36</v>
      </c>
      <c r="G5131" s="78">
        <v>43715</v>
      </c>
      <c r="H5131" s="78">
        <v>45809</v>
      </c>
      <c r="I5131" s="69">
        <v>450648.96</v>
      </c>
      <c r="J5131" s="70">
        <v>35</v>
      </c>
      <c r="K5131" s="71">
        <v>0.56299999999999994</v>
      </c>
      <c r="L5131" s="70">
        <v>0</v>
      </c>
      <c r="M5131" s="71">
        <v>1.083</v>
      </c>
      <c r="N5131" s="72"/>
      <c r="O5131" s="73">
        <f>MIN(1,MAX(0,(1/(1+EXP(-(Assumptions!$B$5 + Assumptions!$B$6*$N5131))))*Assumptions!$B$3))</f>
        <v>3.9165722796764356E-2</v>
      </c>
      <c r="P5131" s="73">
        <f>VLOOKUP($F5131,Assumptions!$A$23:$B$27,2,FALSE)*Assumptions!$B$4</f>
        <v>0.55000000000000004</v>
      </c>
      <c r="Q5131" s="74">
        <f t="shared" si="160"/>
        <v>9707.4957353055815</v>
      </c>
      <c r="R5131" s="75" t="str">
        <f>IF($O5131&lt;Assumptions!$B$17,"A",IF($O5131&lt;Assumptions!$B$18,"B",IF($O5131&lt;Assumptions!$B$19,"C",IF($O5131&lt;Assumptions!$B$20,"D","E"))))</f>
        <v>B</v>
      </c>
      <c r="S5131" s="75">
        <f t="shared" si="161"/>
        <v>0</v>
      </c>
    </row>
    <row r="5132" spans="1:19" ht="17.399999999999999" x14ac:dyDescent="0.3">
      <c r="A5132" s="39" t="s">
        <v>904</v>
      </c>
      <c r="B5132" s="39" t="s">
        <v>25</v>
      </c>
      <c r="C5132" s="39" t="s">
        <v>135</v>
      </c>
      <c r="D5132" s="39" t="s">
        <v>30</v>
      </c>
      <c r="E5132" s="70" t="s">
        <v>35</v>
      </c>
      <c r="F5132" s="70" t="s">
        <v>36</v>
      </c>
      <c r="G5132" s="78">
        <v>43715</v>
      </c>
      <c r="H5132" s="78">
        <v>45839</v>
      </c>
      <c r="I5132" s="69">
        <v>438413.25</v>
      </c>
      <c r="J5132" s="70">
        <v>35</v>
      </c>
      <c r="K5132" s="71">
        <v>0.59099999999999997</v>
      </c>
      <c r="L5132" s="70">
        <v>0</v>
      </c>
      <c r="M5132" s="71">
        <v>1.083</v>
      </c>
      <c r="N5132" s="72"/>
      <c r="O5132" s="73">
        <f>MIN(1,MAX(0,(1/(1+EXP(-(Assumptions!$B$5 + Assumptions!$B$6*$N5132))))*Assumptions!$B$3))</f>
        <v>3.9165722796764356E-2</v>
      </c>
      <c r="P5132" s="73">
        <f>VLOOKUP($F5132,Assumptions!$A$23:$B$27,2,FALSE)*Assumptions!$B$4</f>
        <v>0.55000000000000004</v>
      </c>
      <c r="Q5132" s="74">
        <f t="shared" si="160"/>
        <v>9443.9245009607039</v>
      </c>
      <c r="R5132" s="75" t="str">
        <f>IF($O5132&lt;Assumptions!$B$17,"A",IF($O5132&lt;Assumptions!$B$18,"B",IF($O5132&lt;Assumptions!$B$19,"C",IF($O5132&lt;Assumptions!$B$20,"D","E"))))</f>
        <v>B</v>
      </c>
      <c r="S5132" s="75">
        <f t="shared" si="161"/>
        <v>0</v>
      </c>
    </row>
    <row r="5133" spans="1:19" ht="17.399999999999999" x14ac:dyDescent="0.3">
      <c r="A5133" s="39" t="s">
        <v>904</v>
      </c>
      <c r="B5133" s="39" t="s">
        <v>25</v>
      </c>
      <c r="C5133" s="39" t="s">
        <v>135</v>
      </c>
      <c r="D5133" s="39" t="s">
        <v>30</v>
      </c>
      <c r="E5133" s="70" t="s">
        <v>35</v>
      </c>
      <c r="F5133" s="70" t="s">
        <v>36</v>
      </c>
      <c r="G5133" s="78">
        <v>43715</v>
      </c>
      <c r="H5133" s="78">
        <v>45870</v>
      </c>
      <c r="I5133" s="69">
        <v>423966.11</v>
      </c>
      <c r="J5133" s="70">
        <v>0</v>
      </c>
      <c r="K5133" s="71">
        <v>1.0189999999999999</v>
      </c>
      <c r="L5133" s="70">
        <v>0</v>
      </c>
      <c r="M5133" s="71">
        <v>1.083</v>
      </c>
      <c r="N5133" s="72"/>
      <c r="O5133" s="73">
        <f>MIN(1,MAX(0,(1/(1+EXP(-(Assumptions!$B$5 + Assumptions!$B$6*$N5133))))*Assumptions!$B$3))</f>
        <v>3.9165722796764356E-2</v>
      </c>
      <c r="P5133" s="73">
        <f>VLOOKUP($F5133,Assumptions!$A$23:$B$27,2,FALSE)*Assumptions!$B$4</f>
        <v>0.55000000000000004</v>
      </c>
      <c r="Q5133" s="74">
        <f t="shared" si="160"/>
        <v>9132.7165267153778</v>
      </c>
      <c r="R5133" s="75" t="str">
        <f>IF($O5133&lt;Assumptions!$B$17,"A",IF($O5133&lt;Assumptions!$B$18,"B",IF($O5133&lt;Assumptions!$B$19,"C",IF($O5133&lt;Assumptions!$B$20,"D","E"))))</f>
        <v>B</v>
      </c>
      <c r="S5133" s="75">
        <f t="shared" si="161"/>
        <v>0</v>
      </c>
    </row>
    <row r="5134" spans="1:19" ht="17.399999999999999" x14ac:dyDescent="0.3">
      <c r="A5134" s="39" t="s">
        <v>904</v>
      </c>
      <c r="B5134" s="39" t="s">
        <v>25</v>
      </c>
      <c r="C5134" s="39" t="s">
        <v>135</v>
      </c>
      <c r="D5134" s="39" t="s">
        <v>30</v>
      </c>
      <c r="E5134" s="70" t="s">
        <v>35</v>
      </c>
      <c r="F5134" s="70" t="s">
        <v>36</v>
      </c>
      <c r="G5134" s="78">
        <v>43715</v>
      </c>
      <c r="H5134" s="78">
        <v>45901</v>
      </c>
      <c r="I5134" s="69">
        <v>412165.24</v>
      </c>
      <c r="J5134" s="70">
        <v>0</v>
      </c>
      <c r="K5134" s="71">
        <v>1.04</v>
      </c>
      <c r="L5134" s="70">
        <v>0</v>
      </c>
      <c r="M5134" s="71">
        <v>1.083</v>
      </c>
      <c r="N5134" s="72"/>
      <c r="O5134" s="73">
        <f>MIN(1,MAX(0,(1/(1+EXP(-(Assumptions!$B$5 + Assumptions!$B$6*$N5134))))*Assumptions!$B$3))</f>
        <v>3.9165722796764356E-2</v>
      </c>
      <c r="P5134" s="73">
        <f>VLOOKUP($F5134,Assumptions!$A$23:$B$27,2,FALSE)*Assumptions!$B$4</f>
        <v>0.55000000000000004</v>
      </c>
      <c r="Q5134" s="74">
        <f t="shared" si="160"/>
        <v>8878.5122449660194</v>
      </c>
      <c r="R5134" s="75" t="str">
        <f>IF($O5134&lt;Assumptions!$B$17,"A",IF($O5134&lt;Assumptions!$B$18,"B",IF($O5134&lt;Assumptions!$B$19,"C",IF($O5134&lt;Assumptions!$B$20,"D","E"))))</f>
        <v>B</v>
      </c>
      <c r="S5134" s="75">
        <f t="shared" si="161"/>
        <v>0</v>
      </c>
    </row>
    <row r="5135" spans="1:19" ht="17.399999999999999" x14ac:dyDescent="0.3">
      <c r="A5135" s="39" t="s">
        <v>904</v>
      </c>
      <c r="B5135" s="39" t="s">
        <v>25</v>
      </c>
      <c r="C5135" s="39" t="s">
        <v>135</v>
      </c>
      <c r="D5135" s="39" t="s">
        <v>30</v>
      </c>
      <c r="E5135" s="70" t="s">
        <v>35</v>
      </c>
      <c r="F5135" s="70" t="s">
        <v>36</v>
      </c>
      <c r="G5135" s="78">
        <v>43715</v>
      </c>
      <c r="H5135" s="78">
        <v>45931</v>
      </c>
      <c r="I5135" s="69">
        <v>399404.43</v>
      </c>
      <c r="J5135" s="70">
        <v>0</v>
      </c>
      <c r="K5135" s="71">
        <v>1.0249999999999999</v>
      </c>
      <c r="L5135" s="70">
        <v>0</v>
      </c>
      <c r="M5135" s="71">
        <v>1.083</v>
      </c>
      <c r="N5135" s="72"/>
      <c r="O5135" s="73">
        <f>MIN(1,MAX(0,(1/(1+EXP(-(Assumptions!$B$5 + Assumptions!$B$6*$N5135))))*Assumptions!$B$3))</f>
        <v>3.9165722796764356E-2</v>
      </c>
      <c r="P5135" s="73">
        <f>VLOOKUP($F5135,Assumptions!$A$23:$B$27,2,FALSE)*Assumptions!$B$4</f>
        <v>0.55000000000000004</v>
      </c>
      <c r="Q5135" s="74">
        <f t="shared" si="160"/>
        <v>8603.6297540488213</v>
      </c>
      <c r="R5135" s="75" t="str">
        <f>IF($O5135&lt;Assumptions!$B$17,"A",IF($O5135&lt;Assumptions!$B$18,"B",IF($O5135&lt;Assumptions!$B$19,"C",IF($O5135&lt;Assumptions!$B$20,"D","E"))))</f>
        <v>B</v>
      </c>
      <c r="S5135" s="75">
        <f t="shared" si="161"/>
        <v>0</v>
      </c>
    </row>
    <row r="5136" spans="1:19" ht="17.399999999999999" x14ac:dyDescent="0.3">
      <c r="A5136" s="39" t="s">
        <v>904</v>
      </c>
      <c r="B5136" s="39" t="s">
        <v>25</v>
      </c>
      <c r="C5136" s="39" t="s">
        <v>135</v>
      </c>
      <c r="D5136" s="39" t="s">
        <v>30</v>
      </c>
      <c r="E5136" s="70" t="s">
        <v>35</v>
      </c>
      <c r="F5136" s="70" t="s">
        <v>36</v>
      </c>
      <c r="G5136" s="78">
        <v>43715</v>
      </c>
      <c r="H5136" s="78">
        <v>45962</v>
      </c>
      <c r="I5136" s="69">
        <v>387896.15</v>
      </c>
      <c r="J5136" s="70">
        <v>65</v>
      </c>
      <c r="K5136" s="71">
        <v>0.76</v>
      </c>
      <c r="L5136" s="70">
        <v>0</v>
      </c>
      <c r="M5136" s="71">
        <v>1.083</v>
      </c>
      <c r="N5136" s="72"/>
      <c r="O5136" s="73">
        <f>MIN(1,MAX(0,(1/(1+EXP(-(Assumptions!$B$5 + Assumptions!$B$6*$N5136))))*Assumptions!$B$3))</f>
        <v>3.9165722796764356E-2</v>
      </c>
      <c r="P5136" s="73">
        <f>VLOOKUP($F5136,Assumptions!$A$23:$B$27,2,FALSE)*Assumptions!$B$4</f>
        <v>0.55000000000000004</v>
      </c>
      <c r="Q5136" s="74">
        <f t="shared" si="160"/>
        <v>8355.7281966576702</v>
      </c>
      <c r="R5136" s="75" t="str">
        <f>IF($O5136&lt;Assumptions!$B$17,"A",IF($O5136&lt;Assumptions!$B$18,"B",IF($O5136&lt;Assumptions!$B$19,"C",IF($O5136&lt;Assumptions!$B$20,"D","E"))))</f>
        <v>B</v>
      </c>
      <c r="S5136" s="75">
        <f t="shared" si="161"/>
        <v>0</v>
      </c>
    </row>
    <row r="5137" spans="1:19" ht="17.399999999999999" x14ac:dyDescent="0.3">
      <c r="A5137" s="39" t="s">
        <v>904</v>
      </c>
      <c r="B5137" s="39" t="s">
        <v>25</v>
      </c>
      <c r="C5137" s="39" t="s">
        <v>135</v>
      </c>
      <c r="D5137" s="39" t="s">
        <v>30</v>
      </c>
      <c r="E5137" s="70" t="s">
        <v>35</v>
      </c>
      <c r="F5137" s="70" t="s">
        <v>36</v>
      </c>
      <c r="G5137" s="78">
        <v>43715</v>
      </c>
      <c r="H5137" s="78">
        <v>45992</v>
      </c>
      <c r="I5137" s="69">
        <v>377529.34</v>
      </c>
      <c r="J5137" s="70">
        <v>65</v>
      </c>
      <c r="K5137" s="71">
        <v>0.44</v>
      </c>
      <c r="L5137" s="70">
        <v>0</v>
      </c>
      <c r="M5137" s="71">
        <v>1.083</v>
      </c>
      <c r="N5137" s="72"/>
      <c r="O5137" s="73">
        <f>MIN(1,MAX(0,(1/(1+EXP(-(Assumptions!$B$5 + Assumptions!$B$6*$N5137))))*Assumptions!$B$3))</f>
        <v>3.9165722796764356E-2</v>
      </c>
      <c r="P5137" s="73">
        <f>VLOOKUP($F5137,Assumptions!$A$23:$B$27,2,FALSE)*Assumptions!$B$4</f>
        <v>0.55000000000000004</v>
      </c>
      <c r="Q5137" s="74">
        <f t="shared" si="160"/>
        <v>8132.4152129469721</v>
      </c>
      <c r="R5137" s="75" t="str">
        <f>IF($O5137&lt;Assumptions!$B$17,"A",IF($O5137&lt;Assumptions!$B$18,"B",IF($O5137&lt;Assumptions!$B$19,"C",IF($O5137&lt;Assumptions!$B$20,"D","E"))))</f>
        <v>B</v>
      </c>
      <c r="S5137" s="75">
        <f t="shared" si="161"/>
        <v>0</v>
      </c>
    </row>
    <row r="5138" spans="1:19" ht="17.399999999999999" x14ac:dyDescent="0.3">
      <c r="A5138" s="39" t="s">
        <v>906</v>
      </c>
      <c r="B5138" s="39" t="s">
        <v>33</v>
      </c>
      <c r="C5138" s="39" t="s">
        <v>190</v>
      </c>
      <c r="D5138" s="39" t="s">
        <v>26</v>
      </c>
      <c r="E5138" s="70" t="s">
        <v>46</v>
      </c>
      <c r="F5138" s="70" t="s">
        <v>28</v>
      </c>
      <c r="G5138" s="78">
        <v>45692</v>
      </c>
      <c r="H5138" s="78">
        <v>45689</v>
      </c>
      <c r="I5138" s="69">
        <v>71633358.430000007</v>
      </c>
      <c r="J5138" s="70">
        <v>0</v>
      </c>
      <c r="K5138" s="71">
        <v>0.998</v>
      </c>
      <c r="L5138" s="70">
        <v>0</v>
      </c>
      <c r="M5138" s="71">
        <v>0.80400000000000005</v>
      </c>
      <c r="N5138" s="72"/>
      <c r="O5138" s="73">
        <f>MIN(1,MAX(0,(1/(1+EXP(-(Assumptions!$B$5 + Assumptions!$B$6*$N5138))))*Assumptions!$B$3))</f>
        <v>3.9165722796764356E-2</v>
      </c>
      <c r="P5138" s="73">
        <f>VLOOKUP($F5138,Assumptions!$A$23:$B$27,2,FALSE)*Assumptions!$B$4</f>
        <v>0.35</v>
      </c>
      <c r="Q5138" s="74">
        <f t="shared" si="160"/>
        <v>981950.29074472515</v>
      </c>
      <c r="R5138" s="75" t="str">
        <f>IF($O5138&lt;Assumptions!$B$17,"A",IF($O5138&lt;Assumptions!$B$18,"B",IF($O5138&lt;Assumptions!$B$19,"C",IF($O5138&lt;Assumptions!$B$20,"D","E"))))</f>
        <v>B</v>
      </c>
      <c r="S5138" s="75">
        <f t="shared" si="161"/>
        <v>0</v>
      </c>
    </row>
    <row r="5139" spans="1:19" ht="17.399999999999999" x14ac:dyDescent="0.3">
      <c r="A5139" s="39" t="s">
        <v>906</v>
      </c>
      <c r="B5139" s="39" t="s">
        <v>33</v>
      </c>
      <c r="C5139" s="39" t="s">
        <v>190</v>
      </c>
      <c r="D5139" s="39" t="s">
        <v>26</v>
      </c>
      <c r="E5139" s="70" t="s">
        <v>46</v>
      </c>
      <c r="F5139" s="70" t="s">
        <v>28</v>
      </c>
      <c r="G5139" s="78">
        <v>45692</v>
      </c>
      <c r="H5139" s="78">
        <v>45717</v>
      </c>
      <c r="I5139" s="69">
        <v>70322264.010000005</v>
      </c>
      <c r="J5139" s="70">
        <v>0</v>
      </c>
      <c r="K5139" s="71">
        <v>0.95799999999999996</v>
      </c>
      <c r="L5139" s="70">
        <v>0</v>
      </c>
      <c r="M5139" s="71">
        <v>0.80400000000000005</v>
      </c>
      <c r="N5139" s="72"/>
      <c r="O5139" s="73">
        <f>MIN(1,MAX(0,(1/(1+EXP(-(Assumptions!$B$5 + Assumptions!$B$6*$N5139))))*Assumptions!$B$3))</f>
        <v>3.9165722796764356E-2</v>
      </c>
      <c r="P5139" s="73">
        <f>VLOOKUP($F5139,Assumptions!$A$23:$B$27,2,FALSE)*Assumptions!$B$4</f>
        <v>0.35</v>
      </c>
      <c r="Q5139" s="74">
        <f t="shared" si="160"/>
        <v>963977.80452978844</v>
      </c>
      <c r="R5139" s="75" t="str">
        <f>IF($O5139&lt;Assumptions!$B$17,"A",IF($O5139&lt;Assumptions!$B$18,"B",IF($O5139&lt;Assumptions!$B$19,"C",IF($O5139&lt;Assumptions!$B$20,"D","E"))))</f>
        <v>B</v>
      </c>
      <c r="S5139" s="75">
        <f t="shared" si="161"/>
        <v>0</v>
      </c>
    </row>
    <row r="5140" spans="1:19" ht="17.399999999999999" x14ac:dyDescent="0.3">
      <c r="A5140" s="39" t="s">
        <v>906</v>
      </c>
      <c r="B5140" s="39" t="s">
        <v>33</v>
      </c>
      <c r="C5140" s="39" t="s">
        <v>190</v>
      </c>
      <c r="D5140" s="39" t="s">
        <v>26</v>
      </c>
      <c r="E5140" s="70" t="s">
        <v>46</v>
      </c>
      <c r="F5140" s="70" t="s">
        <v>28</v>
      </c>
      <c r="G5140" s="78">
        <v>45692</v>
      </c>
      <c r="H5140" s="78">
        <v>45748</v>
      </c>
      <c r="I5140" s="69">
        <v>69276151.400000006</v>
      </c>
      <c r="J5140" s="70">
        <v>65</v>
      </c>
      <c r="K5140" s="71">
        <v>0.48599999999999999</v>
      </c>
      <c r="L5140" s="70">
        <v>0</v>
      </c>
      <c r="M5140" s="71">
        <v>0.80400000000000005</v>
      </c>
      <c r="N5140" s="72"/>
      <c r="O5140" s="73">
        <f>MIN(1,MAX(0,(1/(1+EXP(-(Assumptions!$B$5 + Assumptions!$B$6*$N5140))))*Assumptions!$B$3))</f>
        <v>3.9165722796764356E-2</v>
      </c>
      <c r="P5140" s="73">
        <f>VLOOKUP($F5140,Assumptions!$A$23:$B$27,2,FALSE)*Assumptions!$B$4</f>
        <v>0.35</v>
      </c>
      <c r="Q5140" s="74">
        <f t="shared" si="160"/>
        <v>949637.68975567759</v>
      </c>
      <c r="R5140" s="75" t="str">
        <f>IF($O5140&lt;Assumptions!$B$17,"A",IF($O5140&lt;Assumptions!$B$18,"B",IF($O5140&lt;Assumptions!$B$19,"C",IF($O5140&lt;Assumptions!$B$20,"D","E"))))</f>
        <v>B</v>
      </c>
      <c r="S5140" s="75">
        <f t="shared" si="161"/>
        <v>0</v>
      </c>
    </row>
    <row r="5141" spans="1:19" ht="17.399999999999999" x14ac:dyDescent="0.3">
      <c r="A5141" s="39" t="s">
        <v>906</v>
      </c>
      <c r="B5141" s="39" t="s">
        <v>33</v>
      </c>
      <c r="C5141" s="39" t="s">
        <v>190</v>
      </c>
      <c r="D5141" s="39" t="s">
        <v>26</v>
      </c>
      <c r="E5141" s="70" t="s">
        <v>46</v>
      </c>
      <c r="F5141" s="70" t="s">
        <v>28</v>
      </c>
      <c r="G5141" s="78">
        <v>45692</v>
      </c>
      <c r="H5141" s="78">
        <v>45778</v>
      </c>
      <c r="I5141" s="69">
        <v>67945726.560000002</v>
      </c>
      <c r="J5141" s="70">
        <v>35</v>
      </c>
      <c r="K5141" s="71">
        <v>0.69199999999999995</v>
      </c>
      <c r="L5141" s="70">
        <v>0</v>
      </c>
      <c r="M5141" s="71">
        <v>0.80400000000000005</v>
      </c>
      <c r="N5141" s="72"/>
      <c r="O5141" s="73">
        <f>MIN(1,MAX(0,(1/(1+EXP(-(Assumptions!$B$5 + Assumptions!$B$6*$N5141))))*Assumptions!$B$3))</f>
        <v>3.9165722796764356E-2</v>
      </c>
      <c r="P5141" s="73">
        <f>VLOOKUP($F5141,Assumptions!$A$23:$B$27,2,FALSE)*Assumptions!$B$4</f>
        <v>0.35</v>
      </c>
      <c r="Q5141" s="74">
        <f t="shared" si="160"/>
        <v>931400.22208579816</v>
      </c>
      <c r="R5141" s="75" t="str">
        <f>IF($O5141&lt;Assumptions!$B$17,"A",IF($O5141&lt;Assumptions!$B$18,"B",IF($O5141&lt;Assumptions!$B$19,"C",IF($O5141&lt;Assumptions!$B$20,"D","E"))))</f>
        <v>B</v>
      </c>
      <c r="S5141" s="75">
        <f t="shared" si="161"/>
        <v>0</v>
      </c>
    </row>
    <row r="5142" spans="1:19" ht="17.399999999999999" x14ac:dyDescent="0.3">
      <c r="A5142" s="39" t="s">
        <v>906</v>
      </c>
      <c r="B5142" s="39" t="s">
        <v>33</v>
      </c>
      <c r="C5142" s="39" t="s">
        <v>190</v>
      </c>
      <c r="D5142" s="39" t="s">
        <v>26</v>
      </c>
      <c r="E5142" s="70" t="s">
        <v>46</v>
      </c>
      <c r="F5142" s="70" t="s">
        <v>28</v>
      </c>
      <c r="G5142" s="78">
        <v>45692</v>
      </c>
      <c r="H5142" s="78">
        <v>45809</v>
      </c>
      <c r="I5142" s="69">
        <v>66855988.619999997</v>
      </c>
      <c r="J5142" s="70">
        <v>15</v>
      </c>
      <c r="K5142" s="71">
        <v>1.052</v>
      </c>
      <c r="L5142" s="70">
        <v>0</v>
      </c>
      <c r="M5142" s="71">
        <v>0.80400000000000005</v>
      </c>
      <c r="N5142" s="72"/>
      <c r="O5142" s="73">
        <f>MIN(1,MAX(0,(1/(1+EXP(-(Assumptions!$B$5 + Assumptions!$B$6*$N5142))))*Assumptions!$B$3))</f>
        <v>3.9165722796764356E-2</v>
      </c>
      <c r="P5142" s="73">
        <f>VLOOKUP($F5142,Assumptions!$A$23:$B$27,2,FALSE)*Assumptions!$B$4</f>
        <v>0.35</v>
      </c>
      <c r="Q5142" s="74">
        <f t="shared" si="160"/>
        <v>916462.09115809319</v>
      </c>
      <c r="R5142" s="75" t="str">
        <f>IF($O5142&lt;Assumptions!$B$17,"A",IF($O5142&lt;Assumptions!$B$18,"B",IF($O5142&lt;Assumptions!$B$19,"C",IF($O5142&lt;Assumptions!$B$20,"D","E"))))</f>
        <v>B</v>
      </c>
      <c r="S5142" s="75">
        <f t="shared" si="161"/>
        <v>0</v>
      </c>
    </row>
    <row r="5143" spans="1:19" ht="17.399999999999999" x14ac:dyDescent="0.3">
      <c r="A5143" s="39" t="s">
        <v>906</v>
      </c>
      <c r="B5143" s="39" t="s">
        <v>33</v>
      </c>
      <c r="C5143" s="39" t="s">
        <v>190</v>
      </c>
      <c r="D5143" s="39" t="s">
        <v>26</v>
      </c>
      <c r="E5143" s="70" t="s">
        <v>46</v>
      </c>
      <c r="F5143" s="70" t="s">
        <v>28</v>
      </c>
      <c r="G5143" s="78">
        <v>45692</v>
      </c>
      <c r="H5143" s="78">
        <v>45839</v>
      </c>
      <c r="I5143" s="69">
        <v>65787761.710000001</v>
      </c>
      <c r="J5143" s="70">
        <v>15</v>
      </c>
      <c r="K5143" s="71">
        <v>0.97199999999999998</v>
      </c>
      <c r="L5143" s="70">
        <v>0</v>
      </c>
      <c r="M5143" s="71">
        <v>0.80400000000000005</v>
      </c>
      <c r="N5143" s="72"/>
      <c r="O5143" s="73">
        <f>MIN(1,MAX(0,(1/(1+EXP(-(Assumptions!$B$5 + Assumptions!$B$6*$N5143))))*Assumptions!$B$3))</f>
        <v>3.9165722796764356E-2</v>
      </c>
      <c r="P5143" s="73">
        <f>VLOOKUP($F5143,Assumptions!$A$23:$B$27,2,FALSE)*Assumptions!$B$4</f>
        <v>0.35</v>
      </c>
      <c r="Q5143" s="74">
        <f t="shared" si="160"/>
        <v>901818.83349370677</v>
      </c>
      <c r="R5143" s="75" t="str">
        <f>IF($O5143&lt;Assumptions!$B$17,"A",IF($O5143&lt;Assumptions!$B$18,"B",IF($O5143&lt;Assumptions!$B$19,"C",IF($O5143&lt;Assumptions!$B$20,"D","E"))))</f>
        <v>B</v>
      </c>
      <c r="S5143" s="75">
        <f t="shared" si="161"/>
        <v>0</v>
      </c>
    </row>
    <row r="5144" spans="1:19" ht="17.399999999999999" x14ac:dyDescent="0.3">
      <c r="A5144" s="39" t="s">
        <v>906</v>
      </c>
      <c r="B5144" s="39" t="s">
        <v>33</v>
      </c>
      <c r="C5144" s="39" t="s">
        <v>190</v>
      </c>
      <c r="D5144" s="39" t="s">
        <v>26</v>
      </c>
      <c r="E5144" s="70" t="s">
        <v>46</v>
      </c>
      <c r="F5144" s="70" t="s">
        <v>28</v>
      </c>
      <c r="G5144" s="78">
        <v>45692</v>
      </c>
      <c r="H5144" s="78">
        <v>45870</v>
      </c>
      <c r="I5144" s="69">
        <v>64633010.280000001</v>
      </c>
      <c r="J5144" s="70">
        <v>35</v>
      </c>
      <c r="K5144" s="71">
        <v>0.88900000000000001</v>
      </c>
      <c r="L5144" s="70">
        <v>0</v>
      </c>
      <c r="M5144" s="71">
        <v>0.80400000000000005</v>
      </c>
      <c r="N5144" s="72"/>
      <c r="O5144" s="73">
        <f>MIN(1,MAX(0,(1/(1+EXP(-(Assumptions!$B$5 + Assumptions!$B$6*$N5144))))*Assumptions!$B$3))</f>
        <v>3.9165722796764356E-2</v>
      </c>
      <c r="P5144" s="73">
        <f>VLOOKUP($F5144,Assumptions!$A$23:$B$27,2,FALSE)*Assumptions!$B$4</f>
        <v>0.35</v>
      </c>
      <c r="Q5144" s="74">
        <f t="shared" si="160"/>
        <v>885989.49745141529</v>
      </c>
      <c r="R5144" s="75" t="str">
        <f>IF($O5144&lt;Assumptions!$B$17,"A",IF($O5144&lt;Assumptions!$B$18,"B",IF($O5144&lt;Assumptions!$B$19,"C",IF($O5144&lt;Assumptions!$B$20,"D","E"))))</f>
        <v>B</v>
      </c>
      <c r="S5144" s="75">
        <f t="shared" si="161"/>
        <v>0</v>
      </c>
    </row>
    <row r="5145" spans="1:19" ht="17.399999999999999" x14ac:dyDescent="0.3">
      <c r="A5145" s="39" t="s">
        <v>906</v>
      </c>
      <c r="B5145" s="39" t="s">
        <v>33</v>
      </c>
      <c r="C5145" s="39" t="s">
        <v>190</v>
      </c>
      <c r="D5145" s="39" t="s">
        <v>26</v>
      </c>
      <c r="E5145" s="70" t="s">
        <v>46</v>
      </c>
      <c r="F5145" s="70" t="s">
        <v>28</v>
      </c>
      <c r="G5145" s="78">
        <v>45692</v>
      </c>
      <c r="H5145" s="78">
        <v>45901</v>
      </c>
      <c r="I5145" s="69">
        <v>63625880.350000001</v>
      </c>
      <c r="J5145" s="70">
        <v>95</v>
      </c>
      <c r="K5145" s="71">
        <v>0.29699999999999999</v>
      </c>
      <c r="L5145" s="70">
        <v>0</v>
      </c>
      <c r="M5145" s="71">
        <v>0.80400000000000005</v>
      </c>
      <c r="N5145" s="72"/>
      <c r="O5145" s="73">
        <f>MIN(1,MAX(0,(1/(1+EXP(-(Assumptions!$B$5 + Assumptions!$B$6*$N5145))))*Assumptions!$B$3))</f>
        <v>3.9165722796764356E-2</v>
      </c>
      <c r="P5145" s="73">
        <f>VLOOKUP($F5145,Assumptions!$A$23:$B$27,2,FALSE)*Assumptions!$B$4</f>
        <v>0.35</v>
      </c>
      <c r="Q5145" s="74">
        <f t="shared" si="160"/>
        <v>872183.75737086858</v>
      </c>
      <c r="R5145" s="75" t="str">
        <f>IF($O5145&lt;Assumptions!$B$17,"A",IF($O5145&lt;Assumptions!$B$18,"B",IF($O5145&lt;Assumptions!$B$19,"C",IF($O5145&lt;Assumptions!$B$20,"D","E"))))</f>
        <v>B</v>
      </c>
      <c r="S5145" s="75">
        <f t="shared" si="161"/>
        <v>0</v>
      </c>
    </row>
    <row r="5146" spans="1:19" ht="17.399999999999999" x14ac:dyDescent="0.3">
      <c r="A5146" s="39" t="s">
        <v>906</v>
      </c>
      <c r="B5146" s="39" t="s">
        <v>33</v>
      </c>
      <c r="C5146" s="39" t="s">
        <v>190</v>
      </c>
      <c r="D5146" s="39" t="s">
        <v>26</v>
      </c>
      <c r="E5146" s="70" t="s">
        <v>46</v>
      </c>
      <c r="F5146" s="70" t="s">
        <v>28</v>
      </c>
      <c r="G5146" s="78">
        <v>45692</v>
      </c>
      <c r="H5146" s="78">
        <v>45931</v>
      </c>
      <c r="I5146" s="69">
        <v>62315531.909999996</v>
      </c>
      <c r="J5146" s="70">
        <v>0</v>
      </c>
      <c r="K5146" s="71">
        <v>1.1479999999999999</v>
      </c>
      <c r="L5146" s="70">
        <v>0</v>
      </c>
      <c r="M5146" s="71">
        <v>0.80400000000000005</v>
      </c>
      <c r="N5146" s="72"/>
      <c r="O5146" s="73">
        <f>MIN(1,MAX(0,(1/(1+EXP(-(Assumptions!$B$5 + Assumptions!$B$6*$N5146))))*Assumptions!$B$3))</f>
        <v>3.9165722796764356E-2</v>
      </c>
      <c r="P5146" s="73">
        <f>VLOOKUP($F5146,Assumptions!$A$23:$B$27,2,FALSE)*Assumptions!$B$4</f>
        <v>0.35</v>
      </c>
      <c r="Q5146" s="74">
        <f t="shared" si="160"/>
        <v>854221.49705199408</v>
      </c>
      <c r="R5146" s="75" t="str">
        <f>IF($O5146&lt;Assumptions!$B$17,"A",IF($O5146&lt;Assumptions!$B$18,"B",IF($O5146&lt;Assumptions!$B$19,"C",IF($O5146&lt;Assumptions!$B$20,"D","E"))))</f>
        <v>B</v>
      </c>
      <c r="S5146" s="75">
        <f t="shared" si="161"/>
        <v>0</v>
      </c>
    </row>
    <row r="5147" spans="1:19" ht="17.399999999999999" x14ac:dyDescent="0.3">
      <c r="A5147" s="39" t="s">
        <v>906</v>
      </c>
      <c r="B5147" s="39" t="s">
        <v>33</v>
      </c>
      <c r="C5147" s="39" t="s">
        <v>190</v>
      </c>
      <c r="D5147" s="39" t="s">
        <v>26</v>
      </c>
      <c r="E5147" s="70" t="s">
        <v>46</v>
      </c>
      <c r="F5147" s="70" t="s">
        <v>28</v>
      </c>
      <c r="G5147" s="78">
        <v>45692</v>
      </c>
      <c r="H5147" s="78">
        <v>45962</v>
      </c>
      <c r="I5147" s="69">
        <v>61405225.359999999</v>
      </c>
      <c r="J5147" s="70">
        <v>0</v>
      </c>
      <c r="K5147" s="71">
        <v>1.024</v>
      </c>
      <c r="L5147" s="70">
        <v>0</v>
      </c>
      <c r="M5147" s="71">
        <v>0.80400000000000005</v>
      </c>
      <c r="N5147" s="72"/>
      <c r="O5147" s="73">
        <f>MIN(1,MAX(0,(1/(1+EXP(-(Assumptions!$B$5 + Assumptions!$B$6*$N5147))))*Assumptions!$B$3))</f>
        <v>3.9165722796764356E-2</v>
      </c>
      <c r="P5147" s="73">
        <f>VLOOKUP($F5147,Assumptions!$A$23:$B$27,2,FALSE)*Assumptions!$B$4</f>
        <v>0.35</v>
      </c>
      <c r="Q5147" s="74">
        <f t="shared" si="160"/>
        <v>841743.01215291163</v>
      </c>
      <c r="R5147" s="75" t="str">
        <f>IF($O5147&lt;Assumptions!$B$17,"A",IF($O5147&lt;Assumptions!$B$18,"B",IF($O5147&lt;Assumptions!$B$19,"C",IF($O5147&lt;Assumptions!$B$20,"D","E"))))</f>
        <v>B</v>
      </c>
      <c r="S5147" s="75">
        <f t="shared" si="161"/>
        <v>0</v>
      </c>
    </row>
    <row r="5148" spans="1:19" ht="17.399999999999999" x14ac:dyDescent="0.3">
      <c r="A5148" s="39" t="s">
        <v>906</v>
      </c>
      <c r="B5148" s="39" t="s">
        <v>33</v>
      </c>
      <c r="C5148" s="39" t="s">
        <v>190</v>
      </c>
      <c r="D5148" s="39" t="s">
        <v>26</v>
      </c>
      <c r="E5148" s="70" t="s">
        <v>46</v>
      </c>
      <c r="F5148" s="70" t="s">
        <v>28</v>
      </c>
      <c r="G5148" s="78">
        <v>45692</v>
      </c>
      <c r="H5148" s="78">
        <v>45992</v>
      </c>
      <c r="I5148" s="69">
        <v>60509985.259999998</v>
      </c>
      <c r="J5148" s="70">
        <v>15</v>
      </c>
      <c r="K5148" s="71">
        <v>1.056</v>
      </c>
      <c r="L5148" s="70">
        <v>0</v>
      </c>
      <c r="M5148" s="71">
        <v>0.80400000000000005</v>
      </c>
      <c r="N5148" s="72"/>
      <c r="O5148" s="73">
        <f>MIN(1,MAX(0,(1/(1+EXP(-(Assumptions!$B$5 + Assumptions!$B$6*$N5148))))*Assumptions!$B$3))</f>
        <v>3.9165722796764356E-2</v>
      </c>
      <c r="P5148" s="73">
        <f>VLOOKUP($F5148,Assumptions!$A$23:$B$27,2,FALSE)*Assumptions!$B$4</f>
        <v>0.35</v>
      </c>
      <c r="Q5148" s="74">
        <f t="shared" si="160"/>
        <v>829471.05819530995</v>
      </c>
      <c r="R5148" s="75" t="str">
        <f>IF($O5148&lt;Assumptions!$B$17,"A",IF($O5148&lt;Assumptions!$B$18,"B",IF($O5148&lt;Assumptions!$B$19,"C",IF($O5148&lt;Assumptions!$B$20,"D","E"))))</f>
        <v>B</v>
      </c>
      <c r="S5148" s="75">
        <f t="shared" si="161"/>
        <v>0</v>
      </c>
    </row>
    <row r="5149" spans="1:19" ht="17.399999999999999" x14ac:dyDescent="0.3">
      <c r="A5149" s="39" t="s">
        <v>907</v>
      </c>
      <c r="B5149" s="39" t="s">
        <v>73</v>
      </c>
      <c r="C5149" s="39" t="s">
        <v>135</v>
      </c>
      <c r="D5149" s="39" t="s">
        <v>38</v>
      </c>
      <c r="E5149" s="70" t="s">
        <v>31</v>
      </c>
      <c r="F5149" s="70" t="s">
        <v>32</v>
      </c>
      <c r="G5149" s="78">
        <v>44427</v>
      </c>
      <c r="H5149" s="78">
        <v>45658</v>
      </c>
      <c r="I5149" s="69">
        <v>2751584.12</v>
      </c>
      <c r="J5149" s="70">
        <v>0</v>
      </c>
      <c r="K5149" s="71">
        <v>0.98399999999999999</v>
      </c>
      <c r="L5149" s="70">
        <v>0</v>
      </c>
      <c r="M5149" s="71">
        <v>0.752</v>
      </c>
      <c r="N5149" s="72"/>
      <c r="O5149" s="73">
        <f>MIN(1,MAX(0,(1/(1+EXP(-(Assumptions!$B$5 + Assumptions!$B$6*$N5149))))*Assumptions!$B$3))</f>
        <v>3.9165722796764356E-2</v>
      </c>
      <c r="P5149" s="73">
        <f>VLOOKUP($F5149,Assumptions!$A$23:$B$27,2,FALSE)*Assumptions!$B$4</f>
        <v>0.5</v>
      </c>
      <c r="Q5149" s="74">
        <f t="shared" si="160"/>
        <v>53883.890447949394</v>
      </c>
      <c r="R5149" s="75" t="str">
        <f>IF($O5149&lt;Assumptions!$B$17,"A",IF($O5149&lt;Assumptions!$B$18,"B",IF($O5149&lt;Assumptions!$B$19,"C",IF($O5149&lt;Assumptions!$B$20,"D","E"))))</f>
        <v>B</v>
      </c>
      <c r="S5149" s="75">
        <f t="shared" si="161"/>
        <v>0</v>
      </c>
    </row>
    <row r="5150" spans="1:19" ht="17.399999999999999" x14ac:dyDescent="0.3">
      <c r="A5150" s="39" t="s">
        <v>907</v>
      </c>
      <c r="B5150" s="39" t="s">
        <v>73</v>
      </c>
      <c r="C5150" s="39" t="s">
        <v>135</v>
      </c>
      <c r="D5150" s="39" t="s">
        <v>38</v>
      </c>
      <c r="E5150" s="70" t="s">
        <v>31</v>
      </c>
      <c r="F5150" s="70" t="s">
        <v>32</v>
      </c>
      <c r="G5150" s="78">
        <v>44427</v>
      </c>
      <c r="H5150" s="78">
        <v>45689</v>
      </c>
      <c r="I5150" s="69">
        <v>2666115.09</v>
      </c>
      <c r="J5150" s="70">
        <v>0</v>
      </c>
      <c r="K5150" s="71">
        <v>1.0780000000000001</v>
      </c>
      <c r="L5150" s="70">
        <v>0</v>
      </c>
      <c r="M5150" s="71">
        <v>0.752</v>
      </c>
      <c r="N5150" s="72"/>
      <c r="O5150" s="73">
        <f>MIN(1,MAX(0,(1/(1+EXP(-(Assumptions!$B$5 + Assumptions!$B$6*$N5150))))*Assumptions!$B$3))</f>
        <v>3.9165722796764356E-2</v>
      </c>
      <c r="P5150" s="73">
        <f>VLOOKUP($F5150,Assumptions!$A$23:$B$27,2,FALSE)*Assumptions!$B$4</f>
        <v>0.5</v>
      </c>
      <c r="Q5150" s="74">
        <f t="shared" si="160"/>
        <v>52210.162279605225</v>
      </c>
      <c r="R5150" s="75" t="str">
        <f>IF($O5150&lt;Assumptions!$B$17,"A",IF($O5150&lt;Assumptions!$B$18,"B",IF($O5150&lt;Assumptions!$B$19,"C",IF($O5150&lt;Assumptions!$B$20,"D","E"))))</f>
        <v>B</v>
      </c>
      <c r="S5150" s="75">
        <f t="shared" si="161"/>
        <v>0</v>
      </c>
    </row>
    <row r="5151" spans="1:19" ht="17.399999999999999" x14ac:dyDescent="0.3">
      <c r="A5151" s="39" t="s">
        <v>907</v>
      </c>
      <c r="B5151" s="39" t="s">
        <v>73</v>
      </c>
      <c r="C5151" s="39" t="s">
        <v>135</v>
      </c>
      <c r="D5151" s="39" t="s">
        <v>38</v>
      </c>
      <c r="E5151" s="70" t="s">
        <v>31</v>
      </c>
      <c r="F5151" s="70" t="s">
        <v>32</v>
      </c>
      <c r="G5151" s="78">
        <v>44427</v>
      </c>
      <c r="H5151" s="78">
        <v>45717</v>
      </c>
      <c r="I5151" s="69">
        <v>2594021.35</v>
      </c>
      <c r="J5151" s="70">
        <v>0</v>
      </c>
      <c r="K5151" s="71">
        <v>0.95299999999999996</v>
      </c>
      <c r="L5151" s="70">
        <v>0</v>
      </c>
      <c r="M5151" s="71">
        <v>0.752</v>
      </c>
      <c r="N5151" s="72"/>
      <c r="O5151" s="73">
        <f>MIN(1,MAX(0,(1/(1+EXP(-(Assumptions!$B$5 + Assumptions!$B$6*$N5151))))*Assumptions!$B$3))</f>
        <v>3.9165722796764356E-2</v>
      </c>
      <c r="P5151" s="73">
        <f>VLOOKUP($F5151,Assumptions!$A$23:$B$27,2,FALSE)*Assumptions!$B$4</f>
        <v>0.5</v>
      </c>
      <c r="Q5151" s="74">
        <f t="shared" si="160"/>
        <v>50798.360561494228</v>
      </c>
      <c r="R5151" s="75" t="str">
        <f>IF($O5151&lt;Assumptions!$B$17,"A",IF($O5151&lt;Assumptions!$B$18,"B",IF($O5151&lt;Assumptions!$B$19,"C",IF($O5151&lt;Assumptions!$B$20,"D","E"))))</f>
        <v>B</v>
      </c>
      <c r="S5151" s="75">
        <f t="shared" si="161"/>
        <v>0</v>
      </c>
    </row>
    <row r="5152" spans="1:19" ht="17.399999999999999" x14ac:dyDescent="0.3">
      <c r="A5152" s="39" t="s">
        <v>907</v>
      </c>
      <c r="B5152" s="39" t="s">
        <v>73</v>
      </c>
      <c r="C5152" s="39" t="s">
        <v>135</v>
      </c>
      <c r="D5152" s="39" t="s">
        <v>38</v>
      </c>
      <c r="E5152" s="70" t="s">
        <v>31</v>
      </c>
      <c r="F5152" s="70" t="s">
        <v>32</v>
      </c>
      <c r="G5152" s="78">
        <v>44427</v>
      </c>
      <c r="H5152" s="78">
        <v>45748</v>
      </c>
      <c r="I5152" s="69">
        <v>2522088.96</v>
      </c>
      <c r="J5152" s="70">
        <v>0</v>
      </c>
      <c r="K5152" s="71">
        <v>1.109</v>
      </c>
      <c r="L5152" s="70">
        <v>0</v>
      </c>
      <c r="M5152" s="71">
        <v>0.752</v>
      </c>
      <c r="N5152" s="72"/>
      <c r="O5152" s="73">
        <f>MIN(1,MAX(0,(1/(1+EXP(-(Assumptions!$B$5 + Assumptions!$B$6*$N5152))))*Assumptions!$B$3))</f>
        <v>3.9165722796764356E-2</v>
      </c>
      <c r="P5152" s="73">
        <f>VLOOKUP($F5152,Assumptions!$A$23:$B$27,2,FALSE)*Assumptions!$B$4</f>
        <v>0.5</v>
      </c>
      <c r="Q5152" s="74">
        <f t="shared" si="160"/>
        <v>49389.71853806985</v>
      </c>
      <c r="R5152" s="75" t="str">
        <f>IF($O5152&lt;Assumptions!$B$17,"A",IF($O5152&lt;Assumptions!$B$18,"B",IF($O5152&lt;Assumptions!$B$19,"C",IF($O5152&lt;Assumptions!$B$20,"D","E"))))</f>
        <v>B</v>
      </c>
      <c r="S5152" s="75">
        <f t="shared" si="161"/>
        <v>0</v>
      </c>
    </row>
    <row r="5153" spans="1:19" ht="17.399999999999999" x14ac:dyDescent="0.3">
      <c r="A5153" s="39" t="s">
        <v>907</v>
      </c>
      <c r="B5153" s="39" t="s">
        <v>73</v>
      </c>
      <c r="C5153" s="39" t="s">
        <v>135</v>
      </c>
      <c r="D5153" s="39" t="s">
        <v>38</v>
      </c>
      <c r="E5153" s="70" t="s">
        <v>31</v>
      </c>
      <c r="F5153" s="70" t="s">
        <v>32</v>
      </c>
      <c r="G5153" s="78">
        <v>44427</v>
      </c>
      <c r="H5153" s="78">
        <v>45778</v>
      </c>
      <c r="I5153" s="69">
        <v>2446009.9900000002</v>
      </c>
      <c r="J5153" s="70">
        <v>65</v>
      </c>
      <c r="K5153" s="71">
        <v>0.64400000000000002</v>
      </c>
      <c r="L5153" s="70">
        <v>0</v>
      </c>
      <c r="M5153" s="71">
        <v>0.752</v>
      </c>
      <c r="N5153" s="72"/>
      <c r="O5153" s="73">
        <f>MIN(1,MAX(0,(1/(1+EXP(-(Assumptions!$B$5 + Assumptions!$B$6*$N5153))))*Assumptions!$B$3))</f>
        <v>3.9165722796764356E-2</v>
      </c>
      <c r="P5153" s="73">
        <f>VLOOKUP($F5153,Assumptions!$A$23:$B$27,2,FALSE)*Assumptions!$B$4</f>
        <v>0.5</v>
      </c>
      <c r="Q5153" s="74">
        <f t="shared" si="160"/>
        <v>47899.874613228181</v>
      </c>
      <c r="R5153" s="75" t="str">
        <f>IF($O5153&lt;Assumptions!$B$17,"A",IF($O5153&lt;Assumptions!$B$18,"B",IF($O5153&lt;Assumptions!$B$19,"C",IF($O5153&lt;Assumptions!$B$20,"D","E"))))</f>
        <v>B</v>
      </c>
      <c r="S5153" s="75">
        <f t="shared" si="161"/>
        <v>0</v>
      </c>
    </row>
    <row r="5154" spans="1:19" ht="17.399999999999999" x14ac:dyDescent="0.3">
      <c r="A5154" s="39" t="s">
        <v>907</v>
      </c>
      <c r="B5154" s="39" t="s">
        <v>73</v>
      </c>
      <c r="C5154" s="39" t="s">
        <v>135</v>
      </c>
      <c r="D5154" s="39" t="s">
        <v>38</v>
      </c>
      <c r="E5154" s="70" t="s">
        <v>31</v>
      </c>
      <c r="F5154" s="70" t="s">
        <v>32</v>
      </c>
      <c r="G5154" s="78">
        <v>44427</v>
      </c>
      <c r="H5154" s="78">
        <v>45809</v>
      </c>
      <c r="I5154" s="69">
        <v>2380963.16</v>
      </c>
      <c r="J5154" s="70">
        <v>0</v>
      </c>
      <c r="K5154" s="71">
        <v>1.008</v>
      </c>
      <c r="L5154" s="70">
        <v>0</v>
      </c>
      <c r="M5154" s="71">
        <v>0.752</v>
      </c>
      <c r="N5154" s="72"/>
      <c r="O5154" s="73">
        <f>MIN(1,MAX(0,(1/(1+EXP(-(Assumptions!$B$5 + Assumptions!$B$6*$N5154))))*Assumptions!$B$3))</f>
        <v>3.9165722796764356E-2</v>
      </c>
      <c r="P5154" s="73">
        <f>VLOOKUP($F5154,Assumptions!$A$23:$B$27,2,FALSE)*Assumptions!$B$4</f>
        <v>0.5</v>
      </c>
      <c r="Q5154" s="74">
        <f t="shared" si="160"/>
        <v>46626.071556934054</v>
      </c>
      <c r="R5154" s="75" t="str">
        <f>IF($O5154&lt;Assumptions!$B$17,"A",IF($O5154&lt;Assumptions!$B$18,"B",IF($O5154&lt;Assumptions!$B$19,"C",IF($O5154&lt;Assumptions!$B$20,"D","E"))))</f>
        <v>B</v>
      </c>
      <c r="S5154" s="75">
        <f t="shared" si="161"/>
        <v>0</v>
      </c>
    </row>
    <row r="5155" spans="1:19" ht="17.399999999999999" x14ac:dyDescent="0.3">
      <c r="A5155" s="39" t="s">
        <v>907</v>
      </c>
      <c r="B5155" s="39" t="s">
        <v>73</v>
      </c>
      <c r="C5155" s="39" t="s">
        <v>135</v>
      </c>
      <c r="D5155" s="39" t="s">
        <v>38</v>
      </c>
      <c r="E5155" s="70" t="s">
        <v>31</v>
      </c>
      <c r="F5155" s="70" t="s">
        <v>32</v>
      </c>
      <c r="G5155" s="78">
        <v>44427</v>
      </c>
      <c r="H5155" s="78">
        <v>45839</v>
      </c>
      <c r="I5155" s="69">
        <v>2303858.44</v>
      </c>
      <c r="J5155" s="70">
        <v>0</v>
      </c>
      <c r="K5155" s="71">
        <v>1.03</v>
      </c>
      <c r="L5155" s="70">
        <v>0</v>
      </c>
      <c r="M5155" s="71">
        <v>0.752</v>
      </c>
      <c r="N5155" s="72"/>
      <c r="O5155" s="73">
        <f>MIN(1,MAX(0,(1/(1+EXP(-(Assumptions!$B$5 + Assumptions!$B$6*$N5155))))*Assumptions!$B$3))</f>
        <v>3.9165722796764356E-2</v>
      </c>
      <c r="P5155" s="73">
        <f>VLOOKUP($F5155,Assumptions!$A$23:$B$27,2,FALSE)*Assumptions!$B$4</f>
        <v>0.5</v>
      </c>
      <c r="Q5155" s="74">
        <f t="shared" si="160"/>
        <v>45116.140512012978</v>
      </c>
      <c r="R5155" s="75" t="str">
        <f>IF($O5155&lt;Assumptions!$B$17,"A",IF($O5155&lt;Assumptions!$B$18,"B",IF($O5155&lt;Assumptions!$B$19,"C",IF($O5155&lt;Assumptions!$B$20,"D","E"))))</f>
        <v>B</v>
      </c>
      <c r="S5155" s="75">
        <f t="shared" si="161"/>
        <v>0</v>
      </c>
    </row>
    <row r="5156" spans="1:19" ht="17.399999999999999" x14ac:dyDescent="0.3">
      <c r="A5156" s="39" t="s">
        <v>907</v>
      </c>
      <c r="B5156" s="39" t="s">
        <v>73</v>
      </c>
      <c r="C5156" s="39" t="s">
        <v>135</v>
      </c>
      <c r="D5156" s="39" t="s">
        <v>38</v>
      </c>
      <c r="E5156" s="70" t="s">
        <v>31</v>
      </c>
      <c r="F5156" s="70" t="s">
        <v>32</v>
      </c>
      <c r="G5156" s="78">
        <v>44427</v>
      </c>
      <c r="H5156" s="78">
        <v>45870</v>
      </c>
      <c r="I5156" s="69">
        <v>2235445.9</v>
      </c>
      <c r="J5156" s="70">
        <v>15</v>
      </c>
      <c r="K5156" s="71">
        <v>1.0780000000000001</v>
      </c>
      <c r="L5156" s="70">
        <v>0</v>
      </c>
      <c r="M5156" s="71">
        <v>0.752</v>
      </c>
      <c r="N5156" s="72"/>
      <c r="O5156" s="73">
        <f>MIN(1,MAX(0,(1/(1+EXP(-(Assumptions!$B$5 + Assumptions!$B$6*$N5156))))*Assumptions!$B$3))</f>
        <v>3.9165722796764356E-2</v>
      </c>
      <c r="P5156" s="73">
        <f>VLOOKUP($F5156,Assumptions!$A$23:$B$27,2,FALSE)*Assumptions!$B$4</f>
        <v>0.5</v>
      </c>
      <c r="Q5156" s="74">
        <f t="shared" si="160"/>
        <v>43776.427223281702</v>
      </c>
      <c r="R5156" s="75" t="str">
        <f>IF($O5156&lt;Assumptions!$B$17,"A",IF($O5156&lt;Assumptions!$B$18,"B",IF($O5156&lt;Assumptions!$B$19,"C",IF($O5156&lt;Assumptions!$B$20,"D","E"))))</f>
        <v>B</v>
      </c>
      <c r="S5156" s="75">
        <f t="shared" si="161"/>
        <v>0</v>
      </c>
    </row>
    <row r="5157" spans="1:19" ht="17.399999999999999" x14ac:dyDescent="0.3">
      <c r="A5157" s="39" t="s">
        <v>907</v>
      </c>
      <c r="B5157" s="39" t="s">
        <v>73</v>
      </c>
      <c r="C5157" s="39" t="s">
        <v>135</v>
      </c>
      <c r="D5157" s="39" t="s">
        <v>38</v>
      </c>
      <c r="E5157" s="70" t="s">
        <v>31</v>
      </c>
      <c r="F5157" s="70" t="s">
        <v>32</v>
      </c>
      <c r="G5157" s="78">
        <v>44427</v>
      </c>
      <c r="H5157" s="78">
        <v>45901</v>
      </c>
      <c r="I5157" s="69">
        <v>2176437.2799999998</v>
      </c>
      <c r="J5157" s="70">
        <v>0</v>
      </c>
      <c r="K5157" s="71">
        <v>0.96099999999999997</v>
      </c>
      <c r="L5157" s="70">
        <v>0</v>
      </c>
      <c r="M5157" s="71">
        <v>0.752</v>
      </c>
      <c r="N5157" s="72"/>
      <c r="O5157" s="73">
        <f>MIN(1,MAX(0,(1/(1+EXP(-(Assumptions!$B$5 + Assumptions!$B$6*$N5157))))*Assumptions!$B$3))</f>
        <v>3.9165722796764356E-2</v>
      </c>
      <c r="P5157" s="73">
        <f>VLOOKUP($F5157,Assumptions!$A$23:$B$27,2,FALSE)*Assumptions!$B$4</f>
        <v>0.5</v>
      </c>
      <c r="Q5157" s="74">
        <f t="shared" si="160"/>
        <v>42620.869596511897</v>
      </c>
      <c r="R5157" s="75" t="str">
        <f>IF($O5157&lt;Assumptions!$B$17,"A",IF($O5157&lt;Assumptions!$B$18,"B",IF($O5157&lt;Assumptions!$B$19,"C",IF($O5157&lt;Assumptions!$B$20,"D","E"))))</f>
        <v>B</v>
      </c>
      <c r="S5157" s="75">
        <f t="shared" si="161"/>
        <v>0</v>
      </c>
    </row>
    <row r="5158" spans="1:19" ht="17.399999999999999" x14ac:dyDescent="0.3">
      <c r="A5158" s="39" t="s">
        <v>907</v>
      </c>
      <c r="B5158" s="39" t="s">
        <v>73</v>
      </c>
      <c r="C5158" s="39" t="s">
        <v>135</v>
      </c>
      <c r="D5158" s="39" t="s">
        <v>38</v>
      </c>
      <c r="E5158" s="70" t="s">
        <v>31</v>
      </c>
      <c r="F5158" s="70" t="s">
        <v>32</v>
      </c>
      <c r="G5158" s="78">
        <v>44427</v>
      </c>
      <c r="H5158" s="78">
        <v>45931</v>
      </c>
      <c r="I5158" s="69">
        <v>2118784.77</v>
      </c>
      <c r="J5158" s="70">
        <v>65</v>
      </c>
      <c r="K5158" s="71">
        <v>0.78500000000000003</v>
      </c>
      <c r="L5158" s="70">
        <v>0</v>
      </c>
      <c r="M5158" s="71">
        <v>0.752</v>
      </c>
      <c r="N5158" s="72"/>
      <c r="O5158" s="73">
        <f>MIN(1,MAX(0,(1/(1+EXP(-(Assumptions!$B$5 + Assumptions!$B$6*$N5158))))*Assumptions!$B$3))</f>
        <v>3.9165722796764356E-2</v>
      </c>
      <c r="P5158" s="73">
        <f>VLOOKUP($F5158,Assumptions!$A$23:$B$27,2,FALSE)*Assumptions!$B$4</f>
        <v>0.5</v>
      </c>
      <c r="Q5158" s="74">
        <f t="shared" si="160"/>
        <v>41491.868483913058</v>
      </c>
      <c r="R5158" s="75" t="str">
        <f>IF($O5158&lt;Assumptions!$B$17,"A",IF($O5158&lt;Assumptions!$B$18,"B",IF($O5158&lt;Assumptions!$B$19,"C",IF($O5158&lt;Assumptions!$B$20,"D","E"))))</f>
        <v>B</v>
      </c>
      <c r="S5158" s="75">
        <f t="shared" si="161"/>
        <v>0</v>
      </c>
    </row>
    <row r="5159" spans="1:19" ht="17.399999999999999" x14ac:dyDescent="0.3">
      <c r="A5159" s="39" t="s">
        <v>907</v>
      </c>
      <c r="B5159" s="39" t="s">
        <v>73</v>
      </c>
      <c r="C5159" s="39" t="s">
        <v>135</v>
      </c>
      <c r="D5159" s="39" t="s">
        <v>38</v>
      </c>
      <c r="E5159" s="70" t="s">
        <v>31</v>
      </c>
      <c r="F5159" s="70" t="s">
        <v>32</v>
      </c>
      <c r="G5159" s="78">
        <v>44427</v>
      </c>
      <c r="H5159" s="78">
        <v>45962</v>
      </c>
      <c r="I5159" s="69">
        <v>2050605.81</v>
      </c>
      <c r="J5159" s="70">
        <v>0</v>
      </c>
      <c r="K5159" s="71">
        <v>1.0720000000000001</v>
      </c>
      <c r="L5159" s="70">
        <v>0</v>
      </c>
      <c r="M5159" s="71">
        <v>0.752</v>
      </c>
      <c r="N5159" s="72"/>
      <c r="O5159" s="73">
        <f>MIN(1,MAX(0,(1/(1+EXP(-(Assumptions!$B$5 + Assumptions!$B$6*$N5159))))*Assumptions!$B$3))</f>
        <v>3.9165722796764356E-2</v>
      </c>
      <c r="P5159" s="73">
        <f>VLOOKUP($F5159,Assumptions!$A$23:$B$27,2,FALSE)*Assumptions!$B$4</f>
        <v>0.5</v>
      </c>
      <c r="Q5159" s="74">
        <f t="shared" si="160"/>
        <v>40156.729359947218</v>
      </c>
      <c r="R5159" s="75" t="str">
        <f>IF($O5159&lt;Assumptions!$B$17,"A",IF($O5159&lt;Assumptions!$B$18,"B",IF($O5159&lt;Assumptions!$B$19,"C",IF($O5159&lt;Assumptions!$B$20,"D","E"))))</f>
        <v>B</v>
      </c>
      <c r="S5159" s="75">
        <f t="shared" si="161"/>
        <v>0</v>
      </c>
    </row>
    <row r="5160" spans="1:19" ht="17.399999999999999" x14ac:dyDescent="0.3">
      <c r="A5160" s="39" t="s">
        <v>907</v>
      </c>
      <c r="B5160" s="39" t="s">
        <v>73</v>
      </c>
      <c r="C5160" s="39" t="s">
        <v>135</v>
      </c>
      <c r="D5160" s="39" t="s">
        <v>38</v>
      </c>
      <c r="E5160" s="70" t="s">
        <v>31</v>
      </c>
      <c r="F5160" s="70" t="s">
        <v>32</v>
      </c>
      <c r="G5160" s="78">
        <v>44427</v>
      </c>
      <c r="H5160" s="78">
        <v>45992</v>
      </c>
      <c r="I5160" s="69">
        <v>1989012.85</v>
      </c>
      <c r="J5160" s="70">
        <v>15</v>
      </c>
      <c r="K5160" s="71">
        <v>1.121</v>
      </c>
      <c r="L5160" s="70">
        <v>0</v>
      </c>
      <c r="M5160" s="71">
        <v>0.752</v>
      </c>
      <c r="N5160" s="72"/>
      <c r="O5160" s="73">
        <f>MIN(1,MAX(0,(1/(1+EXP(-(Assumptions!$B$5 + Assumptions!$B$6*$N5160))))*Assumptions!$B$3))</f>
        <v>3.9165722796764356E-2</v>
      </c>
      <c r="P5160" s="73">
        <f>VLOOKUP($F5160,Assumptions!$A$23:$B$27,2,FALSE)*Assumptions!$B$4</f>
        <v>0.5</v>
      </c>
      <c r="Q5160" s="74">
        <f t="shared" si="160"/>
        <v>38950.562961151125</v>
      </c>
      <c r="R5160" s="75" t="str">
        <f>IF($O5160&lt;Assumptions!$B$17,"A",IF($O5160&lt;Assumptions!$B$18,"B",IF($O5160&lt;Assumptions!$B$19,"C",IF($O5160&lt;Assumptions!$B$20,"D","E"))))</f>
        <v>B</v>
      </c>
      <c r="S5160" s="75">
        <f t="shared" si="161"/>
        <v>0</v>
      </c>
    </row>
    <row r="5161" spans="1:19" ht="17.399999999999999" x14ac:dyDescent="0.3">
      <c r="A5161" s="39" t="s">
        <v>908</v>
      </c>
      <c r="B5161" s="39" t="s">
        <v>47</v>
      </c>
      <c r="C5161" s="39" t="s">
        <v>135</v>
      </c>
      <c r="D5161" s="39" t="s">
        <v>42</v>
      </c>
      <c r="E5161" s="70" t="s">
        <v>39</v>
      </c>
      <c r="F5161" s="70" t="s">
        <v>36</v>
      </c>
      <c r="G5161" s="78">
        <v>44029</v>
      </c>
      <c r="H5161" s="78">
        <v>45658</v>
      </c>
      <c r="I5161" s="69">
        <v>4758406.38</v>
      </c>
      <c r="J5161" s="70">
        <v>0</v>
      </c>
      <c r="K5161" s="71">
        <v>1.1000000000000001</v>
      </c>
      <c r="L5161" s="70">
        <v>0</v>
      </c>
      <c r="M5161" s="71">
        <v>0.84399999999999997</v>
      </c>
      <c r="N5161" s="72"/>
      <c r="O5161" s="73">
        <f>MIN(1,MAX(0,(1/(1+EXP(-(Assumptions!$B$5 + Assumptions!$B$6*$N5161))))*Assumptions!$B$3))</f>
        <v>3.9165722796764356E-2</v>
      </c>
      <c r="P5161" s="73">
        <f>VLOOKUP($F5161,Assumptions!$A$23:$B$27,2,FALSE)*Assumptions!$B$4</f>
        <v>0.55000000000000004</v>
      </c>
      <c r="Q5161" s="74">
        <f t="shared" si="160"/>
        <v>102501.53387838922</v>
      </c>
      <c r="R5161" s="75" t="str">
        <f>IF($O5161&lt;Assumptions!$B$17,"A",IF($O5161&lt;Assumptions!$B$18,"B",IF($O5161&lt;Assumptions!$B$19,"C",IF($O5161&lt;Assumptions!$B$20,"D","E"))))</f>
        <v>B</v>
      </c>
      <c r="S5161" s="75">
        <f t="shared" si="161"/>
        <v>0</v>
      </c>
    </row>
    <row r="5162" spans="1:19" ht="17.399999999999999" x14ac:dyDescent="0.3">
      <c r="A5162" s="39" t="s">
        <v>908</v>
      </c>
      <c r="B5162" s="39" t="s">
        <v>47</v>
      </c>
      <c r="C5162" s="39" t="s">
        <v>135</v>
      </c>
      <c r="D5162" s="39" t="s">
        <v>42</v>
      </c>
      <c r="E5162" s="70" t="s">
        <v>39</v>
      </c>
      <c r="F5162" s="70" t="s">
        <v>36</v>
      </c>
      <c r="G5162" s="78">
        <v>44029</v>
      </c>
      <c r="H5162" s="78">
        <v>45689</v>
      </c>
      <c r="I5162" s="69">
        <v>4625198.71</v>
      </c>
      <c r="J5162" s="70">
        <v>15</v>
      </c>
      <c r="K5162" s="71">
        <v>1.0129999999999999</v>
      </c>
      <c r="L5162" s="70">
        <v>0</v>
      </c>
      <c r="M5162" s="71">
        <v>0.84399999999999997</v>
      </c>
      <c r="N5162" s="72"/>
      <c r="O5162" s="73">
        <f>MIN(1,MAX(0,(1/(1+EXP(-(Assumptions!$B$5 + Assumptions!$B$6*$N5162))))*Assumptions!$B$3))</f>
        <v>3.9165722796764356E-2</v>
      </c>
      <c r="P5162" s="73">
        <f>VLOOKUP($F5162,Assumptions!$A$23:$B$27,2,FALSE)*Assumptions!$B$4</f>
        <v>0.55000000000000004</v>
      </c>
      <c r="Q5162" s="74">
        <f t="shared" si="160"/>
        <v>99632.087805696661</v>
      </c>
      <c r="R5162" s="75" t="str">
        <f>IF($O5162&lt;Assumptions!$B$17,"A",IF($O5162&lt;Assumptions!$B$18,"B",IF($O5162&lt;Assumptions!$B$19,"C",IF($O5162&lt;Assumptions!$B$20,"D","E"))))</f>
        <v>B</v>
      </c>
      <c r="S5162" s="75">
        <f t="shared" si="161"/>
        <v>0</v>
      </c>
    </row>
    <row r="5163" spans="1:19" ht="17.399999999999999" x14ac:dyDescent="0.3">
      <c r="A5163" s="39" t="s">
        <v>908</v>
      </c>
      <c r="B5163" s="39" t="s">
        <v>47</v>
      </c>
      <c r="C5163" s="39" t="s">
        <v>135</v>
      </c>
      <c r="D5163" s="39" t="s">
        <v>42</v>
      </c>
      <c r="E5163" s="70" t="s">
        <v>39</v>
      </c>
      <c r="F5163" s="70" t="s">
        <v>36</v>
      </c>
      <c r="G5163" s="78">
        <v>44029</v>
      </c>
      <c r="H5163" s="78">
        <v>45717</v>
      </c>
      <c r="I5163" s="69">
        <v>4501653.3099999996</v>
      </c>
      <c r="J5163" s="70">
        <v>0</v>
      </c>
      <c r="K5163" s="71">
        <v>1.111</v>
      </c>
      <c r="L5163" s="70">
        <v>0</v>
      </c>
      <c r="M5163" s="71">
        <v>0.84399999999999997</v>
      </c>
      <c r="N5163" s="72"/>
      <c r="O5163" s="73">
        <f>MIN(1,MAX(0,(1/(1+EXP(-(Assumptions!$B$5 + Assumptions!$B$6*$N5163))))*Assumptions!$B$3))</f>
        <v>3.9165722796764356E-2</v>
      </c>
      <c r="P5163" s="73">
        <f>VLOOKUP($F5163,Assumptions!$A$23:$B$27,2,FALSE)*Assumptions!$B$4</f>
        <v>0.55000000000000004</v>
      </c>
      <c r="Q5163" s="74">
        <f t="shared" si="160"/>
        <v>96970.778116628193</v>
      </c>
      <c r="R5163" s="75" t="str">
        <f>IF($O5163&lt;Assumptions!$B$17,"A",IF($O5163&lt;Assumptions!$B$18,"B",IF($O5163&lt;Assumptions!$B$19,"C",IF($O5163&lt;Assumptions!$B$20,"D","E"))))</f>
        <v>B</v>
      </c>
      <c r="S5163" s="75">
        <f t="shared" si="161"/>
        <v>0</v>
      </c>
    </row>
    <row r="5164" spans="1:19" ht="17.399999999999999" x14ac:dyDescent="0.3">
      <c r="A5164" s="39" t="s">
        <v>908</v>
      </c>
      <c r="B5164" s="39" t="s">
        <v>47</v>
      </c>
      <c r="C5164" s="39" t="s">
        <v>135</v>
      </c>
      <c r="D5164" s="39" t="s">
        <v>42</v>
      </c>
      <c r="E5164" s="70" t="s">
        <v>39</v>
      </c>
      <c r="F5164" s="70" t="s">
        <v>36</v>
      </c>
      <c r="G5164" s="78">
        <v>44029</v>
      </c>
      <c r="H5164" s="78">
        <v>45748</v>
      </c>
      <c r="I5164" s="69">
        <v>4368395.92</v>
      </c>
      <c r="J5164" s="70">
        <v>0</v>
      </c>
      <c r="K5164" s="71">
        <v>0.96499999999999997</v>
      </c>
      <c r="L5164" s="70">
        <v>0</v>
      </c>
      <c r="M5164" s="71">
        <v>0.84399999999999997</v>
      </c>
      <c r="N5164" s="72"/>
      <c r="O5164" s="73">
        <f>MIN(1,MAX(0,(1/(1+EXP(-(Assumptions!$B$5 + Assumptions!$B$6*$N5164))))*Assumptions!$B$3))</f>
        <v>3.9165722796764356E-2</v>
      </c>
      <c r="P5164" s="73">
        <f>VLOOKUP($F5164,Assumptions!$A$23:$B$27,2,FALSE)*Assumptions!$B$4</f>
        <v>0.55000000000000004</v>
      </c>
      <c r="Q5164" s="74">
        <f t="shared" si="160"/>
        <v>94100.26101808004</v>
      </c>
      <c r="R5164" s="75" t="str">
        <f>IF($O5164&lt;Assumptions!$B$17,"A",IF($O5164&lt;Assumptions!$B$18,"B",IF($O5164&lt;Assumptions!$B$19,"C",IF($O5164&lt;Assumptions!$B$20,"D","E"))))</f>
        <v>B</v>
      </c>
      <c r="S5164" s="75">
        <f t="shared" si="161"/>
        <v>0</v>
      </c>
    </row>
    <row r="5165" spans="1:19" ht="17.399999999999999" x14ac:dyDescent="0.3">
      <c r="A5165" s="39" t="s">
        <v>908</v>
      </c>
      <c r="B5165" s="39" t="s">
        <v>47</v>
      </c>
      <c r="C5165" s="39" t="s">
        <v>135</v>
      </c>
      <c r="D5165" s="39" t="s">
        <v>42</v>
      </c>
      <c r="E5165" s="70" t="s">
        <v>39</v>
      </c>
      <c r="F5165" s="70" t="s">
        <v>36</v>
      </c>
      <c r="G5165" s="78">
        <v>44029</v>
      </c>
      <c r="H5165" s="78">
        <v>45778</v>
      </c>
      <c r="I5165" s="69">
        <v>4368395.92</v>
      </c>
      <c r="J5165" s="70">
        <v>185</v>
      </c>
      <c r="K5165" s="71">
        <v>9.0999999999999998E-2</v>
      </c>
      <c r="L5165" s="70">
        <v>0</v>
      </c>
      <c r="M5165" s="71">
        <v>0.84399999999999997</v>
      </c>
      <c r="N5165" s="72"/>
      <c r="O5165" s="73">
        <f>MIN(1,MAX(0,(1/(1+EXP(-(Assumptions!$B$5 + Assumptions!$B$6*$N5165))))*Assumptions!$B$3))</f>
        <v>3.9165722796764356E-2</v>
      </c>
      <c r="P5165" s="73">
        <f>VLOOKUP($F5165,Assumptions!$A$23:$B$27,2,FALSE)*Assumptions!$B$4</f>
        <v>0.55000000000000004</v>
      </c>
      <c r="Q5165" s="74">
        <f t="shared" si="160"/>
        <v>94100.26101808004</v>
      </c>
      <c r="R5165" s="75" t="str">
        <f>IF($O5165&lt;Assumptions!$B$17,"A",IF($O5165&lt;Assumptions!$B$18,"B",IF($O5165&lt;Assumptions!$B$19,"C",IF($O5165&lt;Assumptions!$B$20,"D","E"))))</f>
        <v>B</v>
      </c>
      <c r="S5165" s="75">
        <f t="shared" si="161"/>
        <v>1</v>
      </c>
    </row>
    <row r="5166" spans="1:19" ht="17.399999999999999" x14ac:dyDescent="0.3">
      <c r="A5166" s="39" t="s">
        <v>908</v>
      </c>
      <c r="B5166" s="39" t="s">
        <v>47</v>
      </c>
      <c r="C5166" s="39" t="s">
        <v>135</v>
      </c>
      <c r="D5166" s="39" t="s">
        <v>42</v>
      </c>
      <c r="E5166" s="70" t="s">
        <v>39</v>
      </c>
      <c r="F5166" s="70" t="s">
        <v>36</v>
      </c>
      <c r="G5166" s="78">
        <v>44029</v>
      </c>
      <c r="H5166" s="78">
        <v>45809</v>
      </c>
      <c r="I5166" s="69">
        <v>4368395.92</v>
      </c>
      <c r="J5166" s="70">
        <v>999</v>
      </c>
      <c r="K5166" s="71">
        <v>0.14799999999999999</v>
      </c>
      <c r="L5166" s="70">
        <v>0</v>
      </c>
      <c r="M5166" s="71">
        <v>0.84399999999999997</v>
      </c>
      <c r="N5166" s="72"/>
      <c r="O5166" s="73">
        <f>MIN(1,MAX(0,(1/(1+EXP(-(Assumptions!$B$5 + Assumptions!$B$6*$N5166))))*Assumptions!$B$3))</f>
        <v>3.9165722796764356E-2</v>
      </c>
      <c r="P5166" s="73">
        <f>VLOOKUP($F5166,Assumptions!$A$23:$B$27,2,FALSE)*Assumptions!$B$4</f>
        <v>0.55000000000000004</v>
      </c>
      <c r="Q5166" s="74">
        <f t="shared" si="160"/>
        <v>94100.26101808004</v>
      </c>
      <c r="R5166" s="75" t="str">
        <f>IF($O5166&lt;Assumptions!$B$17,"A",IF($O5166&lt;Assumptions!$B$18,"B",IF($O5166&lt;Assumptions!$B$19,"C",IF($O5166&lt;Assumptions!$B$20,"D","E"))))</f>
        <v>B</v>
      </c>
      <c r="S5166" s="75">
        <f t="shared" si="161"/>
        <v>1</v>
      </c>
    </row>
    <row r="5167" spans="1:19" ht="17.399999999999999" x14ac:dyDescent="0.3">
      <c r="A5167" s="39" t="s">
        <v>908</v>
      </c>
      <c r="B5167" s="39" t="s">
        <v>47</v>
      </c>
      <c r="C5167" s="39" t="s">
        <v>135</v>
      </c>
      <c r="D5167" s="39" t="s">
        <v>42</v>
      </c>
      <c r="E5167" s="70" t="s">
        <v>39</v>
      </c>
      <c r="F5167" s="70" t="s">
        <v>36</v>
      </c>
      <c r="G5167" s="78">
        <v>44029</v>
      </c>
      <c r="H5167" s="78">
        <v>45839</v>
      </c>
      <c r="I5167" s="69">
        <v>4368395.92</v>
      </c>
      <c r="J5167" s="70">
        <v>999</v>
      </c>
      <c r="K5167" s="71">
        <v>2.5000000000000001E-2</v>
      </c>
      <c r="L5167" s="70">
        <v>0</v>
      </c>
      <c r="M5167" s="71">
        <v>0.84399999999999997</v>
      </c>
      <c r="N5167" s="72"/>
      <c r="O5167" s="73">
        <f>MIN(1,MAX(0,(1/(1+EXP(-(Assumptions!$B$5 + Assumptions!$B$6*$N5167))))*Assumptions!$B$3))</f>
        <v>3.9165722796764356E-2</v>
      </c>
      <c r="P5167" s="73">
        <f>VLOOKUP($F5167,Assumptions!$A$23:$B$27,2,FALSE)*Assumptions!$B$4</f>
        <v>0.55000000000000004</v>
      </c>
      <c r="Q5167" s="74">
        <f t="shared" si="160"/>
        <v>94100.26101808004</v>
      </c>
      <c r="R5167" s="75" t="str">
        <f>IF($O5167&lt;Assumptions!$B$17,"A",IF($O5167&lt;Assumptions!$B$18,"B",IF($O5167&lt;Assumptions!$B$19,"C",IF($O5167&lt;Assumptions!$B$20,"D","E"))))</f>
        <v>B</v>
      </c>
      <c r="S5167" s="75">
        <f t="shared" si="161"/>
        <v>1</v>
      </c>
    </row>
    <row r="5168" spans="1:19" ht="17.399999999999999" x14ac:dyDescent="0.3">
      <c r="A5168" s="39" t="s">
        <v>908</v>
      </c>
      <c r="B5168" s="39" t="s">
        <v>47</v>
      </c>
      <c r="C5168" s="39" t="s">
        <v>135</v>
      </c>
      <c r="D5168" s="39" t="s">
        <v>42</v>
      </c>
      <c r="E5168" s="70" t="s">
        <v>39</v>
      </c>
      <c r="F5168" s="70" t="s">
        <v>36</v>
      </c>
      <c r="G5168" s="78">
        <v>44029</v>
      </c>
      <c r="H5168" s="78">
        <v>45870</v>
      </c>
      <c r="I5168" s="69">
        <v>4368395.92</v>
      </c>
      <c r="J5168" s="70">
        <v>999</v>
      </c>
      <c r="K5168" s="71">
        <v>6.8000000000000005E-2</v>
      </c>
      <c r="L5168" s="70">
        <v>0</v>
      </c>
      <c r="M5168" s="71">
        <v>0.84399999999999997</v>
      </c>
      <c r="N5168" s="72"/>
      <c r="O5168" s="73">
        <f>MIN(1,MAX(0,(1/(1+EXP(-(Assumptions!$B$5 + Assumptions!$B$6*$N5168))))*Assumptions!$B$3))</f>
        <v>3.9165722796764356E-2</v>
      </c>
      <c r="P5168" s="73">
        <f>VLOOKUP($F5168,Assumptions!$A$23:$B$27,2,FALSE)*Assumptions!$B$4</f>
        <v>0.55000000000000004</v>
      </c>
      <c r="Q5168" s="74">
        <f t="shared" si="160"/>
        <v>94100.26101808004</v>
      </c>
      <c r="R5168" s="75" t="str">
        <f>IF($O5168&lt;Assumptions!$B$17,"A",IF($O5168&lt;Assumptions!$B$18,"B",IF($O5168&lt;Assumptions!$B$19,"C",IF($O5168&lt;Assumptions!$B$20,"D","E"))))</f>
        <v>B</v>
      </c>
      <c r="S5168" s="75">
        <f t="shared" si="161"/>
        <v>1</v>
      </c>
    </row>
    <row r="5169" spans="1:19" ht="17.399999999999999" x14ac:dyDescent="0.3">
      <c r="A5169" s="39" t="s">
        <v>908</v>
      </c>
      <c r="B5169" s="39" t="s">
        <v>47</v>
      </c>
      <c r="C5169" s="39" t="s">
        <v>135</v>
      </c>
      <c r="D5169" s="39" t="s">
        <v>42</v>
      </c>
      <c r="E5169" s="70" t="s">
        <v>39</v>
      </c>
      <c r="F5169" s="70" t="s">
        <v>36</v>
      </c>
      <c r="G5169" s="78">
        <v>44029</v>
      </c>
      <c r="H5169" s="78">
        <v>45901</v>
      </c>
      <c r="I5169" s="69">
        <v>4368395.92</v>
      </c>
      <c r="J5169" s="70">
        <v>999</v>
      </c>
      <c r="K5169" s="71">
        <v>0.107</v>
      </c>
      <c r="L5169" s="70">
        <v>0</v>
      </c>
      <c r="M5169" s="71">
        <v>0.84399999999999997</v>
      </c>
      <c r="N5169" s="72"/>
      <c r="O5169" s="73">
        <f>MIN(1,MAX(0,(1/(1+EXP(-(Assumptions!$B$5 + Assumptions!$B$6*$N5169))))*Assumptions!$B$3))</f>
        <v>3.9165722796764356E-2</v>
      </c>
      <c r="P5169" s="73">
        <f>VLOOKUP($F5169,Assumptions!$A$23:$B$27,2,FALSE)*Assumptions!$B$4</f>
        <v>0.55000000000000004</v>
      </c>
      <c r="Q5169" s="74">
        <f t="shared" si="160"/>
        <v>94100.26101808004</v>
      </c>
      <c r="R5169" s="75" t="str">
        <f>IF($O5169&lt;Assumptions!$B$17,"A",IF($O5169&lt;Assumptions!$B$18,"B",IF($O5169&lt;Assumptions!$B$19,"C",IF($O5169&lt;Assumptions!$B$20,"D","E"))))</f>
        <v>B</v>
      </c>
      <c r="S5169" s="75">
        <f t="shared" si="161"/>
        <v>1</v>
      </c>
    </row>
    <row r="5170" spans="1:19" ht="17.399999999999999" x14ac:dyDescent="0.3">
      <c r="A5170" s="39" t="s">
        <v>908</v>
      </c>
      <c r="B5170" s="39" t="s">
        <v>47</v>
      </c>
      <c r="C5170" s="39" t="s">
        <v>135</v>
      </c>
      <c r="D5170" s="39" t="s">
        <v>42</v>
      </c>
      <c r="E5170" s="70" t="s">
        <v>39</v>
      </c>
      <c r="F5170" s="70" t="s">
        <v>36</v>
      </c>
      <c r="G5170" s="78">
        <v>44029</v>
      </c>
      <c r="H5170" s="78">
        <v>45931</v>
      </c>
      <c r="I5170" s="69">
        <v>4368395.92</v>
      </c>
      <c r="J5170" s="70">
        <v>999</v>
      </c>
      <c r="K5170" s="71">
        <v>2.1000000000000001E-2</v>
      </c>
      <c r="L5170" s="70">
        <v>0</v>
      </c>
      <c r="M5170" s="71">
        <v>0.84399999999999997</v>
      </c>
      <c r="N5170" s="72"/>
      <c r="O5170" s="73">
        <f>MIN(1,MAX(0,(1/(1+EXP(-(Assumptions!$B$5 + Assumptions!$B$6*$N5170))))*Assumptions!$B$3))</f>
        <v>3.9165722796764356E-2</v>
      </c>
      <c r="P5170" s="73">
        <f>VLOOKUP($F5170,Assumptions!$A$23:$B$27,2,FALSE)*Assumptions!$B$4</f>
        <v>0.55000000000000004</v>
      </c>
      <c r="Q5170" s="74">
        <f t="shared" si="160"/>
        <v>94100.26101808004</v>
      </c>
      <c r="R5170" s="75" t="str">
        <f>IF($O5170&lt;Assumptions!$B$17,"A",IF($O5170&lt;Assumptions!$B$18,"B",IF($O5170&lt;Assumptions!$B$19,"C",IF($O5170&lt;Assumptions!$B$20,"D","E"))))</f>
        <v>B</v>
      </c>
      <c r="S5170" s="75">
        <f t="shared" si="161"/>
        <v>1</v>
      </c>
    </row>
    <row r="5171" spans="1:19" ht="17.399999999999999" x14ac:dyDescent="0.3">
      <c r="A5171" s="39" t="s">
        <v>908</v>
      </c>
      <c r="B5171" s="39" t="s">
        <v>47</v>
      </c>
      <c r="C5171" s="39" t="s">
        <v>135</v>
      </c>
      <c r="D5171" s="39" t="s">
        <v>42</v>
      </c>
      <c r="E5171" s="70" t="s">
        <v>39</v>
      </c>
      <c r="F5171" s="70" t="s">
        <v>36</v>
      </c>
      <c r="G5171" s="78">
        <v>44029</v>
      </c>
      <c r="H5171" s="78">
        <v>45962</v>
      </c>
      <c r="I5171" s="69">
        <v>4368395.92</v>
      </c>
      <c r="J5171" s="70">
        <v>999</v>
      </c>
      <c r="K5171" s="71">
        <v>3.1E-2</v>
      </c>
      <c r="L5171" s="70">
        <v>0</v>
      </c>
      <c r="M5171" s="71">
        <v>0.84399999999999997</v>
      </c>
      <c r="N5171" s="72"/>
      <c r="O5171" s="73">
        <f>MIN(1,MAX(0,(1/(1+EXP(-(Assumptions!$B$5 + Assumptions!$B$6*$N5171))))*Assumptions!$B$3))</f>
        <v>3.9165722796764356E-2</v>
      </c>
      <c r="P5171" s="73">
        <f>VLOOKUP($F5171,Assumptions!$A$23:$B$27,2,FALSE)*Assumptions!$B$4</f>
        <v>0.55000000000000004</v>
      </c>
      <c r="Q5171" s="74">
        <f t="shared" si="160"/>
        <v>94100.26101808004</v>
      </c>
      <c r="R5171" s="75" t="str">
        <f>IF($O5171&lt;Assumptions!$B$17,"A",IF($O5171&lt;Assumptions!$B$18,"B",IF($O5171&lt;Assumptions!$B$19,"C",IF($O5171&lt;Assumptions!$B$20,"D","E"))))</f>
        <v>B</v>
      </c>
      <c r="S5171" s="75">
        <f t="shared" si="161"/>
        <v>1</v>
      </c>
    </row>
    <row r="5172" spans="1:19" ht="17.399999999999999" x14ac:dyDescent="0.3">
      <c r="A5172" s="39" t="s">
        <v>908</v>
      </c>
      <c r="B5172" s="39" t="s">
        <v>47</v>
      </c>
      <c r="C5172" s="39" t="s">
        <v>135</v>
      </c>
      <c r="D5172" s="39" t="s">
        <v>42</v>
      </c>
      <c r="E5172" s="70" t="s">
        <v>39</v>
      </c>
      <c r="F5172" s="70" t="s">
        <v>36</v>
      </c>
      <c r="G5172" s="78">
        <v>44029</v>
      </c>
      <c r="H5172" s="78">
        <v>45992</v>
      </c>
      <c r="I5172" s="69">
        <v>4368395.92</v>
      </c>
      <c r="J5172" s="70">
        <v>999</v>
      </c>
      <c r="K5172" s="71">
        <v>0.12</v>
      </c>
      <c r="L5172" s="70">
        <v>0</v>
      </c>
      <c r="M5172" s="71">
        <v>0.84399999999999997</v>
      </c>
      <c r="N5172" s="72"/>
      <c r="O5172" s="73">
        <f>MIN(1,MAX(0,(1/(1+EXP(-(Assumptions!$B$5 + Assumptions!$B$6*$N5172))))*Assumptions!$B$3))</f>
        <v>3.9165722796764356E-2</v>
      </c>
      <c r="P5172" s="73">
        <f>VLOOKUP($F5172,Assumptions!$A$23:$B$27,2,FALSE)*Assumptions!$B$4</f>
        <v>0.55000000000000004</v>
      </c>
      <c r="Q5172" s="74">
        <f t="shared" si="160"/>
        <v>94100.26101808004</v>
      </c>
      <c r="R5172" s="75" t="str">
        <f>IF($O5172&lt;Assumptions!$B$17,"A",IF($O5172&lt;Assumptions!$B$18,"B",IF($O5172&lt;Assumptions!$B$19,"C",IF($O5172&lt;Assumptions!$B$20,"D","E"))))</f>
        <v>B</v>
      </c>
      <c r="S5172" s="75">
        <f t="shared" si="161"/>
        <v>1</v>
      </c>
    </row>
    <row r="5173" spans="1:19" ht="17.399999999999999" x14ac:dyDescent="0.3">
      <c r="A5173" s="39" t="s">
        <v>910</v>
      </c>
      <c r="B5173" s="39" t="s">
        <v>94</v>
      </c>
      <c r="C5173" s="39" t="s">
        <v>135</v>
      </c>
      <c r="D5173" s="39" t="s">
        <v>34</v>
      </c>
      <c r="E5173" s="70" t="s">
        <v>31</v>
      </c>
      <c r="F5173" s="70" t="s">
        <v>40</v>
      </c>
      <c r="G5173" s="78">
        <v>44075</v>
      </c>
      <c r="H5173" s="78">
        <v>45658</v>
      </c>
      <c r="I5173" s="69">
        <v>4209747.0599999996</v>
      </c>
      <c r="J5173" s="70">
        <v>0</v>
      </c>
      <c r="K5173" s="71">
        <v>1.1100000000000001</v>
      </c>
      <c r="L5173" s="70">
        <v>0</v>
      </c>
      <c r="M5173" s="71">
        <v>0.83299999999999996</v>
      </c>
      <c r="N5173" s="72"/>
      <c r="O5173" s="73">
        <f>MIN(1,MAX(0,(1/(1+EXP(-(Assumptions!$B$5 + Assumptions!$B$6*$N5173))))*Assumptions!$B$3))</f>
        <v>3.9165722796764356E-2</v>
      </c>
      <c r="P5173" s="73">
        <f>VLOOKUP($F5173,Assumptions!$A$23:$B$27,2,FALSE)*Assumptions!$B$4</f>
        <v>0.7</v>
      </c>
      <c r="Q5173" s="74">
        <f t="shared" si="160"/>
        <v>115414.45047751759</v>
      </c>
      <c r="R5173" s="75" t="str">
        <f>IF($O5173&lt;Assumptions!$B$17,"A",IF($O5173&lt;Assumptions!$B$18,"B",IF($O5173&lt;Assumptions!$B$19,"C",IF($O5173&lt;Assumptions!$B$20,"D","E"))))</f>
        <v>B</v>
      </c>
      <c r="S5173" s="75">
        <f t="shared" si="161"/>
        <v>0</v>
      </c>
    </row>
    <row r="5174" spans="1:19" ht="17.399999999999999" x14ac:dyDescent="0.3">
      <c r="A5174" s="39" t="s">
        <v>910</v>
      </c>
      <c r="B5174" s="39" t="s">
        <v>94</v>
      </c>
      <c r="C5174" s="39" t="s">
        <v>135</v>
      </c>
      <c r="D5174" s="39" t="s">
        <v>34</v>
      </c>
      <c r="E5174" s="70" t="s">
        <v>31</v>
      </c>
      <c r="F5174" s="70" t="s">
        <v>40</v>
      </c>
      <c r="G5174" s="78">
        <v>44075</v>
      </c>
      <c r="H5174" s="78">
        <v>45689</v>
      </c>
      <c r="I5174" s="69">
        <v>4092223.76</v>
      </c>
      <c r="J5174" s="70">
        <v>0</v>
      </c>
      <c r="K5174" s="71">
        <v>1.022</v>
      </c>
      <c r="L5174" s="70">
        <v>0</v>
      </c>
      <c r="M5174" s="71">
        <v>0.83299999999999996</v>
      </c>
      <c r="N5174" s="72"/>
      <c r="O5174" s="73">
        <f>MIN(1,MAX(0,(1/(1+EXP(-(Assumptions!$B$5 + Assumptions!$B$6*$N5174))))*Assumptions!$B$3))</f>
        <v>3.9165722796764356E-2</v>
      </c>
      <c r="P5174" s="73">
        <f>VLOOKUP($F5174,Assumptions!$A$23:$B$27,2,FALSE)*Assumptions!$B$4</f>
        <v>0.7</v>
      </c>
      <c r="Q5174" s="74">
        <f t="shared" si="160"/>
        <v>112192.43098454492</v>
      </c>
      <c r="R5174" s="75" t="str">
        <f>IF($O5174&lt;Assumptions!$B$17,"A",IF($O5174&lt;Assumptions!$B$18,"B",IF($O5174&lt;Assumptions!$B$19,"C",IF($O5174&lt;Assumptions!$B$20,"D","E"))))</f>
        <v>B</v>
      </c>
      <c r="S5174" s="75">
        <f t="shared" si="161"/>
        <v>0</v>
      </c>
    </row>
    <row r="5175" spans="1:19" ht="17.399999999999999" x14ac:dyDescent="0.3">
      <c r="A5175" s="39" t="s">
        <v>910</v>
      </c>
      <c r="B5175" s="39" t="s">
        <v>94</v>
      </c>
      <c r="C5175" s="39" t="s">
        <v>135</v>
      </c>
      <c r="D5175" s="39" t="s">
        <v>34</v>
      </c>
      <c r="E5175" s="70" t="s">
        <v>31</v>
      </c>
      <c r="F5175" s="70" t="s">
        <v>40</v>
      </c>
      <c r="G5175" s="78">
        <v>44075</v>
      </c>
      <c r="H5175" s="78">
        <v>45717</v>
      </c>
      <c r="I5175" s="69">
        <v>3965322.84</v>
      </c>
      <c r="J5175" s="70">
        <v>0</v>
      </c>
      <c r="K5175" s="71">
        <v>1.1080000000000001</v>
      </c>
      <c r="L5175" s="70">
        <v>0</v>
      </c>
      <c r="M5175" s="71">
        <v>0.83299999999999996</v>
      </c>
      <c r="N5175" s="72"/>
      <c r="O5175" s="73">
        <f>MIN(1,MAX(0,(1/(1+EXP(-(Assumptions!$B$5 + Assumptions!$B$6*$N5175))))*Assumptions!$B$3))</f>
        <v>3.9165722796764356E-2</v>
      </c>
      <c r="P5175" s="73">
        <f>VLOOKUP($F5175,Assumptions!$A$23:$B$27,2,FALSE)*Assumptions!$B$4</f>
        <v>0.7</v>
      </c>
      <c r="Q5175" s="74">
        <f t="shared" si="160"/>
        <v>108713.31460578286</v>
      </c>
      <c r="R5175" s="75" t="str">
        <f>IF($O5175&lt;Assumptions!$B$17,"A",IF($O5175&lt;Assumptions!$B$18,"B",IF($O5175&lt;Assumptions!$B$19,"C",IF($O5175&lt;Assumptions!$B$20,"D","E"))))</f>
        <v>B</v>
      </c>
      <c r="S5175" s="75">
        <f t="shared" si="161"/>
        <v>0</v>
      </c>
    </row>
    <row r="5176" spans="1:19" ht="17.399999999999999" x14ac:dyDescent="0.3">
      <c r="A5176" s="39" t="s">
        <v>910</v>
      </c>
      <c r="B5176" s="39" t="s">
        <v>94</v>
      </c>
      <c r="C5176" s="39" t="s">
        <v>135</v>
      </c>
      <c r="D5176" s="39" t="s">
        <v>34</v>
      </c>
      <c r="E5176" s="70" t="s">
        <v>31</v>
      </c>
      <c r="F5176" s="70" t="s">
        <v>40</v>
      </c>
      <c r="G5176" s="78">
        <v>44075</v>
      </c>
      <c r="H5176" s="78">
        <v>45748</v>
      </c>
      <c r="I5176" s="69">
        <v>3853965.27</v>
      </c>
      <c r="J5176" s="70">
        <v>15</v>
      </c>
      <c r="K5176" s="71">
        <v>1.0209999999999999</v>
      </c>
      <c r="L5176" s="70">
        <v>0</v>
      </c>
      <c r="M5176" s="71">
        <v>0.83299999999999996</v>
      </c>
      <c r="N5176" s="72"/>
      <c r="O5176" s="73">
        <f>MIN(1,MAX(0,(1/(1+EXP(-(Assumptions!$B$5 + Assumptions!$B$6*$N5176))))*Assumptions!$B$3))</f>
        <v>3.9165722796764356E-2</v>
      </c>
      <c r="P5176" s="73">
        <f>VLOOKUP($F5176,Assumptions!$A$23:$B$27,2,FALSE)*Assumptions!$B$4</f>
        <v>0.7</v>
      </c>
      <c r="Q5176" s="74">
        <f t="shared" si="160"/>
        <v>105660.33480322396</v>
      </c>
      <c r="R5176" s="75" t="str">
        <f>IF($O5176&lt;Assumptions!$B$17,"A",IF($O5176&lt;Assumptions!$B$18,"B",IF($O5176&lt;Assumptions!$B$19,"C",IF($O5176&lt;Assumptions!$B$20,"D","E"))))</f>
        <v>B</v>
      </c>
      <c r="S5176" s="75">
        <f t="shared" si="161"/>
        <v>0</v>
      </c>
    </row>
    <row r="5177" spans="1:19" ht="17.399999999999999" x14ac:dyDescent="0.3">
      <c r="A5177" s="39" t="s">
        <v>910</v>
      </c>
      <c r="B5177" s="39" t="s">
        <v>94</v>
      </c>
      <c r="C5177" s="39" t="s">
        <v>135</v>
      </c>
      <c r="D5177" s="39" t="s">
        <v>34</v>
      </c>
      <c r="E5177" s="70" t="s">
        <v>31</v>
      </c>
      <c r="F5177" s="70" t="s">
        <v>40</v>
      </c>
      <c r="G5177" s="78">
        <v>44075</v>
      </c>
      <c r="H5177" s="78">
        <v>45778</v>
      </c>
      <c r="I5177" s="69">
        <v>3739306.48</v>
      </c>
      <c r="J5177" s="70">
        <v>0</v>
      </c>
      <c r="K5177" s="71">
        <v>1.0549999999999999</v>
      </c>
      <c r="L5177" s="70">
        <v>0</v>
      </c>
      <c r="M5177" s="71">
        <v>0.83299999999999996</v>
      </c>
      <c r="N5177" s="72"/>
      <c r="O5177" s="73">
        <f>MIN(1,MAX(0,(1/(1+EXP(-(Assumptions!$B$5 + Assumptions!$B$6*$N5177))))*Assumptions!$B$3))</f>
        <v>3.9165722796764356E-2</v>
      </c>
      <c r="P5177" s="73">
        <f>VLOOKUP($F5177,Assumptions!$A$23:$B$27,2,FALSE)*Assumptions!$B$4</f>
        <v>0.7</v>
      </c>
      <c r="Q5177" s="74">
        <f t="shared" si="160"/>
        <v>102516.84873347727</v>
      </c>
      <c r="R5177" s="75" t="str">
        <f>IF($O5177&lt;Assumptions!$B$17,"A",IF($O5177&lt;Assumptions!$B$18,"B",IF($O5177&lt;Assumptions!$B$19,"C",IF($O5177&lt;Assumptions!$B$20,"D","E"))))</f>
        <v>B</v>
      </c>
      <c r="S5177" s="75">
        <f t="shared" si="161"/>
        <v>0</v>
      </c>
    </row>
    <row r="5178" spans="1:19" ht="17.399999999999999" x14ac:dyDescent="0.3">
      <c r="A5178" s="39" t="s">
        <v>910</v>
      </c>
      <c r="B5178" s="39" t="s">
        <v>94</v>
      </c>
      <c r="C5178" s="39" t="s">
        <v>135</v>
      </c>
      <c r="D5178" s="39" t="s">
        <v>34</v>
      </c>
      <c r="E5178" s="70" t="s">
        <v>31</v>
      </c>
      <c r="F5178" s="70" t="s">
        <v>40</v>
      </c>
      <c r="G5178" s="78">
        <v>44075</v>
      </c>
      <c r="H5178" s="78">
        <v>45809</v>
      </c>
      <c r="I5178" s="69">
        <v>3625883.87</v>
      </c>
      <c r="J5178" s="70">
        <v>35</v>
      </c>
      <c r="K5178" s="71">
        <v>0.59899999999999998</v>
      </c>
      <c r="L5178" s="70">
        <v>0</v>
      </c>
      <c r="M5178" s="71">
        <v>0.83299999999999996</v>
      </c>
      <c r="N5178" s="72"/>
      <c r="O5178" s="73">
        <f>MIN(1,MAX(0,(1/(1+EXP(-(Assumptions!$B$5 + Assumptions!$B$6*$N5178))))*Assumptions!$B$3))</f>
        <v>3.9165722796764356E-2</v>
      </c>
      <c r="P5178" s="73">
        <f>VLOOKUP($F5178,Assumptions!$A$23:$B$27,2,FALSE)*Assumptions!$B$4</f>
        <v>0.7</v>
      </c>
      <c r="Q5178" s="74">
        <f t="shared" si="160"/>
        <v>99407.253781975422</v>
      </c>
      <c r="R5178" s="75" t="str">
        <f>IF($O5178&lt;Assumptions!$B$17,"A",IF($O5178&lt;Assumptions!$B$18,"B",IF($O5178&lt;Assumptions!$B$19,"C",IF($O5178&lt;Assumptions!$B$20,"D","E"))))</f>
        <v>B</v>
      </c>
      <c r="S5178" s="75">
        <f t="shared" si="161"/>
        <v>0</v>
      </c>
    </row>
    <row r="5179" spans="1:19" ht="17.399999999999999" x14ac:dyDescent="0.3">
      <c r="A5179" s="39" t="s">
        <v>910</v>
      </c>
      <c r="B5179" s="39" t="s">
        <v>94</v>
      </c>
      <c r="C5179" s="39" t="s">
        <v>135</v>
      </c>
      <c r="D5179" s="39" t="s">
        <v>34</v>
      </c>
      <c r="E5179" s="70" t="s">
        <v>31</v>
      </c>
      <c r="F5179" s="70" t="s">
        <v>40</v>
      </c>
      <c r="G5179" s="78">
        <v>44075</v>
      </c>
      <c r="H5179" s="78">
        <v>45839</v>
      </c>
      <c r="I5179" s="69">
        <v>3515143.5</v>
      </c>
      <c r="J5179" s="70">
        <v>0</v>
      </c>
      <c r="K5179" s="71">
        <v>0.95199999999999996</v>
      </c>
      <c r="L5179" s="70">
        <v>0</v>
      </c>
      <c r="M5179" s="71">
        <v>0.83299999999999996</v>
      </c>
      <c r="N5179" s="72"/>
      <c r="O5179" s="73">
        <f>MIN(1,MAX(0,(1/(1+EXP(-(Assumptions!$B$5 + Assumptions!$B$6*$N5179))))*Assumptions!$B$3))</f>
        <v>3.9165722796764356E-2</v>
      </c>
      <c r="P5179" s="73">
        <f>VLOOKUP($F5179,Assumptions!$A$23:$B$27,2,FALSE)*Assumptions!$B$4</f>
        <v>0.7</v>
      </c>
      <c r="Q5179" s="74">
        <f t="shared" si="160"/>
        <v>96371.195138293624</v>
      </c>
      <c r="R5179" s="75" t="str">
        <f>IF($O5179&lt;Assumptions!$B$17,"A",IF($O5179&lt;Assumptions!$B$18,"B",IF($O5179&lt;Assumptions!$B$19,"C",IF($O5179&lt;Assumptions!$B$20,"D","E"))))</f>
        <v>B</v>
      </c>
      <c r="S5179" s="75">
        <f t="shared" si="161"/>
        <v>0</v>
      </c>
    </row>
    <row r="5180" spans="1:19" ht="17.399999999999999" x14ac:dyDescent="0.3">
      <c r="A5180" s="39" t="s">
        <v>910</v>
      </c>
      <c r="B5180" s="39" t="s">
        <v>94</v>
      </c>
      <c r="C5180" s="39" t="s">
        <v>135</v>
      </c>
      <c r="D5180" s="39" t="s">
        <v>34</v>
      </c>
      <c r="E5180" s="70" t="s">
        <v>31</v>
      </c>
      <c r="F5180" s="70" t="s">
        <v>40</v>
      </c>
      <c r="G5180" s="78">
        <v>44075</v>
      </c>
      <c r="H5180" s="78">
        <v>45870</v>
      </c>
      <c r="I5180" s="69">
        <v>3407244.77</v>
      </c>
      <c r="J5180" s="70">
        <v>0</v>
      </c>
      <c r="K5180" s="71">
        <v>1</v>
      </c>
      <c r="L5180" s="70">
        <v>0</v>
      </c>
      <c r="M5180" s="71">
        <v>0.83299999999999996</v>
      </c>
      <c r="N5180" s="72"/>
      <c r="O5180" s="73">
        <f>MIN(1,MAX(0,(1/(1+EXP(-(Assumptions!$B$5 + Assumptions!$B$6*$N5180))))*Assumptions!$B$3))</f>
        <v>3.9165722796764356E-2</v>
      </c>
      <c r="P5180" s="73">
        <f>VLOOKUP($F5180,Assumptions!$A$23:$B$27,2,FALSE)*Assumptions!$B$4</f>
        <v>0.7</v>
      </c>
      <c r="Q5180" s="74">
        <f t="shared" si="160"/>
        <v>93413.042913781581</v>
      </c>
      <c r="R5180" s="75" t="str">
        <f>IF($O5180&lt;Assumptions!$B$17,"A",IF($O5180&lt;Assumptions!$B$18,"B",IF($O5180&lt;Assumptions!$B$19,"C",IF($O5180&lt;Assumptions!$B$20,"D","E"))))</f>
        <v>B</v>
      </c>
      <c r="S5180" s="75">
        <f t="shared" si="161"/>
        <v>0</v>
      </c>
    </row>
    <row r="5181" spans="1:19" ht="17.399999999999999" x14ac:dyDescent="0.3">
      <c r="A5181" s="39" t="s">
        <v>910</v>
      </c>
      <c r="B5181" s="39" t="s">
        <v>94</v>
      </c>
      <c r="C5181" s="39" t="s">
        <v>135</v>
      </c>
      <c r="D5181" s="39" t="s">
        <v>34</v>
      </c>
      <c r="E5181" s="70" t="s">
        <v>31</v>
      </c>
      <c r="F5181" s="70" t="s">
        <v>40</v>
      </c>
      <c r="G5181" s="78">
        <v>44075</v>
      </c>
      <c r="H5181" s="78">
        <v>45901</v>
      </c>
      <c r="I5181" s="69">
        <v>3316339.26</v>
      </c>
      <c r="J5181" s="70">
        <v>0</v>
      </c>
      <c r="K5181" s="71">
        <v>1.0620000000000001</v>
      </c>
      <c r="L5181" s="70">
        <v>0</v>
      </c>
      <c r="M5181" s="71">
        <v>0.83299999999999996</v>
      </c>
      <c r="N5181" s="72"/>
      <c r="O5181" s="73">
        <f>MIN(1,MAX(0,(1/(1+EXP(-(Assumptions!$B$5 + Assumptions!$B$6*$N5181))))*Assumptions!$B$3))</f>
        <v>3.9165722796764356E-2</v>
      </c>
      <c r="P5181" s="73">
        <f>VLOOKUP($F5181,Assumptions!$A$23:$B$27,2,FALSE)*Assumptions!$B$4</f>
        <v>0.7</v>
      </c>
      <c r="Q5181" s="74">
        <f t="shared" si="160"/>
        <v>90920.776910030632</v>
      </c>
      <c r="R5181" s="75" t="str">
        <f>IF($O5181&lt;Assumptions!$B$17,"A",IF($O5181&lt;Assumptions!$B$18,"B",IF($O5181&lt;Assumptions!$B$19,"C",IF($O5181&lt;Assumptions!$B$20,"D","E"))))</f>
        <v>B</v>
      </c>
      <c r="S5181" s="75">
        <f t="shared" si="161"/>
        <v>0</v>
      </c>
    </row>
    <row r="5182" spans="1:19" ht="17.399999999999999" x14ac:dyDescent="0.3">
      <c r="A5182" s="39" t="s">
        <v>910</v>
      </c>
      <c r="B5182" s="39" t="s">
        <v>94</v>
      </c>
      <c r="C5182" s="39" t="s">
        <v>135</v>
      </c>
      <c r="D5182" s="39" t="s">
        <v>34</v>
      </c>
      <c r="E5182" s="70" t="s">
        <v>31</v>
      </c>
      <c r="F5182" s="70" t="s">
        <v>40</v>
      </c>
      <c r="G5182" s="78">
        <v>44075</v>
      </c>
      <c r="H5182" s="78">
        <v>45931</v>
      </c>
      <c r="I5182" s="69">
        <v>3209357.5</v>
      </c>
      <c r="J5182" s="70">
        <v>15</v>
      </c>
      <c r="K5182" s="71">
        <v>1.06</v>
      </c>
      <c r="L5182" s="70">
        <v>0</v>
      </c>
      <c r="M5182" s="71">
        <v>0.83299999999999996</v>
      </c>
      <c r="N5182" s="72"/>
      <c r="O5182" s="73">
        <f>MIN(1,MAX(0,(1/(1+EXP(-(Assumptions!$B$5 + Assumptions!$B$6*$N5182))))*Assumptions!$B$3))</f>
        <v>3.9165722796764356E-2</v>
      </c>
      <c r="P5182" s="73">
        <f>VLOOKUP($F5182,Assumptions!$A$23:$B$27,2,FALSE)*Assumptions!$B$4</f>
        <v>0.7</v>
      </c>
      <c r="Q5182" s="74">
        <f t="shared" si="160"/>
        <v>87987.764340501657</v>
      </c>
      <c r="R5182" s="75" t="str">
        <f>IF($O5182&lt;Assumptions!$B$17,"A",IF($O5182&lt;Assumptions!$B$18,"B",IF($O5182&lt;Assumptions!$B$19,"C",IF($O5182&lt;Assumptions!$B$20,"D","E"))))</f>
        <v>B</v>
      </c>
      <c r="S5182" s="75">
        <f t="shared" si="161"/>
        <v>0</v>
      </c>
    </row>
    <row r="5183" spans="1:19" ht="17.399999999999999" x14ac:dyDescent="0.3">
      <c r="A5183" s="39" t="s">
        <v>910</v>
      </c>
      <c r="B5183" s="39" t="s">
        <v>94</v>
      </c>
      <c r="C5183" s="39" t="s">
        <v>135</v>
      </c>
      <c r="D5183" s="39" t="s">
        <v>34</v>
      </c>
      <c r="E5183" s="70" t="s">
        <v>31</v>
      </c>
      <c r="F5183" s="70" t="s">
        <v>40</v>
      </c>
      <c r="G5183" s="78">
        <v>44075</v>
      </c>
      <c r="H5183" s="78">
        <v>45962</v>
      </c>
      <c r="I5183" s="69">
        <v>3118361.99</v>
      </c>
      <c r="J5183" s="70">
        <v>15</v>
      </c>
      <c r="K5183" s="71">
        <v>0.97099999999999997</v>
      </c>
      <c r="L5183" s="70">
        <v>0</v>
      </c>
      <c r="M5183" s="71">
        <v>0.83299999999999996</v>
      </c>
      <c r="N5183" s="72"/>
      <c r="O5183" s="73">
        <f>MIN(1,MAX(0,(1/(1+EXP(-(Assumptions!$B$5 + Assumptions!$B$6*$N5183))))*Assumptions!$B$3))</f>
        <v>3.9165722796764356E-2</v>
      </c>
      <c r="P5183" s="73">
        <f>VLOOKUP($F5183,Assumptions!$A$23:$B$27,2,FALSE)*Assumptions!$B$4</f>
        <v>0.7</v>
      </c>
      <c r="Q5183" s="74">
        <f t="shared" si="160"/>
        <v>85493.030896214521</v>
      </c>
      <c r="R5183" s="75" t="str">
        <f>IF($O5183&lt;Assumptions!$B$17,"A",IF($O5183&lt;Assumptions!$B$18,"B",IF($O5183&lt;Assumptions!$B$19,"C",IF($O5183&lt;Assumptions!$B$20,"D","E"))))</f>
        <v>B</v>
      </c>
      <c r="S5183" s="75">
        <f t="shared" si="161"/>
        <v>0</v>
      </c>
    </row>
    <row r="5184" spans="1:19" ht="17.399999999999999" x14ac:dyDescent="0.3">
      <c r="A5184" s="39" t="s">
        <v>910</v>
      </c>
      <c r="B5184" s="39" t="s">
        <v>94</v>
      </c>
      <c r="C5184" s="39" t="s">
        <v>135</v>
      </c>
      <c r="D5184" s="39" t="s">
        <v>34</v>
      </c>
      <c r="E5184" s="70" t="s">
        <v>31</v>
      </c>
      <c r="F5184" s="70" t="s">
        <v>40</v>
      </c>
      <c r="G5184" s="78">
        <v>44075</v>
      </c>
      <c r="H5184" s="78">
        <v>45992</v>
      </c>
      <c r="I5184" s="69">
        <v>3020906.05</v>
      </c>
      <c r="J5184" s="70">
        <v>0</v>
      </c>
      <c r="K5184" s="71">
        <v>1.0109999999999999</v>
      </c>
      <c r="L5184" s="70">
        <v>0</v>
      </c>
      <c r="M5184" s="71">
        <v>0.83299999999999996</v>
      </c>
      <c r="N5184" s="72"/>
      <c r="O5184" s="73">
        <f>MIN(1,MAX(0,(1/(1+EXP(-(Assumptions!$B$5 + Assumptions!$B$6*$N5184))))*Assumptions!$B$3))</f>
        <v>3.9165722796764356E-2</v>
      </c>
      <c r="P5184" s="73">
        <f>VLOOKUP($F5184,Assumptions!$A$23:$B$27,2,FALSE)*Assumptions!$B$4</f>
        <v>0.7</v>
      </c>
      <c r="Q5184" s="74">
        <f t="shared" si="160"/>
        <v>82821.17826455785</v>
      </c>
      <c r="R5184" s="75" t="str">
        <f>IF($O5184&lt;Assumptions!$B$17,"A",IF($O5184&lt;Assumptions!$B$18,"B",IF($O5184&lt;Assumptions!$B$19,"C",IF($O5184&lt;Assumptions!$B$20,"D","E"))))</f>
        <v>B</v>
      </c>
      <c r="S5184" s="75">
        <f t="shared" si="161"/>
        <v>0</v>
      </c>
    </row>
    <row r="5185" spans="1:19" ht="17.399999999999999" x14ac:dyDescent="0.3">
      <c r="A5185" s="39" t="s">
        <v>912</v>
      </c>
      <c r="B5185" s="39" t="s">
        <v>83</v>
      </c>
      <c r="C5185" s="39" t="s">
        <v>135</v>
      </c>
      <c r="D5185" s="39" t="s">
        <v>26</v>
      </c>
      <c r="E5185" s="70" t="s">
        <v>39</v>
      </c>
      <c r="F5185" s="70" t="s">
        <v>36</v>
      </c>
      <c r="G5185" s="78">
        <v>44064</v>
      </c>
      <c r="H5185" s="78">
        <v>45658</v>
      </c>
      <c r="I5185" s="69">
        <v>3393931.7</v>
      </c>
      <c r="J5185" s="70">
        <v>0</v>
      </c>
      <c r="K5185" s="71">
        <v>1.0209999999999999</v>
      </c>
      <c r="L5185" s="70">
        <v>0</v>
      </c>
      <c r="M5185" s="71">
        <v>1.1539999999999999</v>
      </c>
      <c r="N5185" s="72"/>
      <c r="O5185" s="73">
        <f>MIN(1,MAX(0,(1/(1+EXP(-(Assumptions!$B$5 + Assumptions!$B$6*$N5185))))*Assumptions!$B$3))</f>
        <v>3.9165722796764356E-2</v>
      </c>
      <c r="P5185" s="73">
        <f>VLOOKUP($F5185,Assumptions!$A$23:$B$27,2,FALSE)*Assumptions!$B$4</f>
        <v>0.55000000000000004</v>
      </c>
      <c r="Q5185" s="74">
        <f t="shared" ref="Q5185:Q5248" si="162">$I5185*$O5185*$P5185</f>
        <v>73109.183484343186</v>
      </c>
      <c r="R5185" s="75" t="str">
        <f>IF($O5185&lt;Assumptions!$B$17,"A",IF($O5185&lt;Assumptions!$B$18,"B",IF($O5185&lt;Assumptions!$B$19,"C",IF($O5185&lt;Assumptions!$B$20,"D","E"))))</f>
        <v>B</v>
      </c>
      <c r="S5185" s="75">
        <f t="shared" ref="S5185:S5248" si="163">--($J5185&gt;=180)</f>
        <v>0</v>
      </c>
    </row>
    <row r="5186" spans="1:19" ht="17.399999999999999" x14ac:dyDescent="0.3">
      <c r="A5186" s="39" t="s">
        <v>912</v>
      </c>
      <c r="B5186" s="39" t="s">
        <v>83</v>
      </c>
      <c r="C5186" s="39" t="s">
        <v>135</v>
      </c>
      <c r="D5186" s="39" t="s">
        <v>26</v>
      </c>
      <c r="E5186" s="70" t="s">
        <v>39</v>
      </c>
      <c r="F5186" s="70" t="s">
        <v>36</v>
      </c>
      <c r="G5186" s="78">
        <v>44064</v>
      </c>
      <c r="H5186" s="78">
        <v>45689</v>
      </c>
      <c r="I5186" s="69">
        <v>3287250.33</v>
      </c>
      <c r="J5186" s="70">
        <v>15</v>
      </c>
      <c r="K5186" s="71">
        <v>1.0249999999999999</v>
      </c>
      <c r="L5186" s="70">
        <v>0</v>
      </c>
      <c r="M5186" s="71">
        <v>1.1539999999999999</v>
      </c>
      <c r="N5186" s="72"/>
      <c r="O5186" s="73">
        <f>MIN(1,MAX(0,(1/(1+EXP(-(Assumptions!$B$5 + Assumptions!$B$6*$N5186))))*Assumptions!$B$3))</f>
        <v>3.9165722796764356E-2</v>
      </c>
      <c r="P5186" s="73">
        <f>VLOOKUP($F5186,Assumptions!$A$23:$B$27,2,FALSE)*Assumptions!$B$4</f>
        <v>0.55000000000000004</v>
      </c>
      <c r="Q5186" s="74">
        <f t="shared" si="162"/>
        <v>70811.144353593685</v>
      </c>
      <c r="R5186" s="75" t="str">
        <f>IF($O5186&lt;Assumptions!$B$17,"A",IF($O5186&lt;Assumptions!$B$18,"B",IF($O5186&lt;Assumptions!$B$19,"C",IF($O5186&lt;Assumptions!$B$20,"D","E"))))</f>
        <v>B</v>
      </c>
      <c r="S5186" s="75">
        <f t="shared" si="163"/>
        <v>0</v>
      </c>
    </row>
    <row r="5187" spans="1:19" ht="17.399999999999999" x14ac:dyDescent="0.3">
      <c r="A5187" s="39" t="s">
        <v>912</v>
      </c>
      <c r="B5187" s="39" t="s">
        <v>83</v>
      </c>
      <c r="C5187" s="39" t="s">
        <v>135</v>
      </c>
      <c r="D5187" s="39" t="s">
        <v>26</v>
      </c>
      <c r="E5187" s="70" t="s">
        <v>39</v>
      </c>
      <c r="F5187" s="70" t="s">
        <v>36</v>
      </c>
      <c r="G5187" s="78">
        <v>44064</v>
      </c>
      <c r="H5187" s="78">
        <v>45717</v>
      </c>
      <c r="I5187" s="69">
        <v>3182063.57</v>
      </c>
      <c r="J5187" s="70">
        <v>15</v>
      </c>
      <c r="K5187" s="71">
        <v>1.0389999999999999</v>
      </c>
      <c r="L5187" s="70">
        <v>0</v>
      </c>
      <c r="M5187" s="71">
        <v>1.1539999999999999</v>
      </c>
      <c r="N5187" s="72"/>
      <c r="O5187" s="73">
        <f>MIN(1,MAX(0,(1/(1+EXP(-(Assumptions!$B$5 + Assumptions!$B$6*$N5187))))*Assumptions!$B$3))</f>
        <v>3.9165722796764356E-2</v>
      </c>
      <c r="P5187" s="73">
        <f>VLOOKUP($F5187,Assumptions!$A$23:$B$27,2,FALSE)*Assumptions!$B$4</f>
        <v>0.55000000000000004</v>
      </c>
      <c r="Q5187" s="74">
        <f t="shared" si="162"/>
        <v>68545.300837366303</v>
      </c>
      <c r="R5187" s="75" t="str">
        <f>IF($O5187&lt;Assumptions!$B$17,"A",IF($O5187&lt;Assumptions!$B$18,"B",IF($O5187&lt;Assumptions!$B$19,"C",IF($O5187&lt;Assumptions!$B$20,"D","E"))))</f>
        <v>B</v>
      </c>
      <c r="S5187" s="75">
        <f t="shared" si="163"/>
        <v>0</v>
      </c>
    </row>
    <row r="5188" spans="1:19" ht="17.399999999999999" x14ac:dyDescent="0.3">
      <c r="A5188" s="39" t="s">
        <v>912</v>
      </c>
      <c r="B5188" s="39" t="s">
        <v>83</v>
      </c>
      <c r="C5188" s="39" t="s">
        <v>135</v>
      </c>
      <c r="D5188" s="39" t="s">
        <v>26</v>
      </c>
      <c r="E5188" s="70" t="s">
        <v>39</v>
      </c>
      <c r="F5188" s="70" t="s">
        <v>36</v>
      </c>
      <c r="G5188" s="78">
        <v>44064</v>
      </c>
      <c r="H5188" s="78">
        <v>45748</v>
      </c>
      <c r="I5188" s="69">
        <v>3096372.86</v>
      </c>
      <c r="J5188" s="70">
        <v>0</v>
      </c>
      <c r="K5188" s="71">
        <v>1.0529999999999999</v>
      </c>
      <c r="L5188" s="70">
        <v>0</v>
      </c>
      <c r="M5188" s="71">
        <v>1.1539999999999999</v>
      </c>
      <c r="N5188" s="72"/>
      <c r="O5188" s="73">
        <f>MIN(1,MAX(0,(1/(1+EXP(-(Assumptions!$B$5 + Assumptions!$B$6*$N5188))))*Assumptions!$B$3))</f>
        <v>3.9165722796764356E-2</v>
      </c>
      <c r="P5188" s="73">
        <f>VLOOKUP($F5188,Assumptions!$A$23:$B$27,2,FALSE)*Assumptions!$B$4</f>
        <v>0.55000000000000004</v>
      </c>
      <c r="Q5188" s="74">
        <f t="shared" si="162"/>
        <v>66699.424610601447</v>
      </c>
      <c r="R5188" s="75" t="str">
        <f>IF($O5188&lt;Assumptions!$B$17,"A",IF($O5188&lt;Assumptions!$B$18,"B",IF($O5188&lt;Assumptions!$B$19,"C",IF($O5188&lt;Assumptions!$B$20,"D","E"))))</f>
        <v>B</v>
      </c>
      <c r="S5188" s="75">
        <f t="shared" si="163"/>
        <v>0</v>
      </c>
    </row>
    <row r="5189" spans="1:19" ht="17.399999999999999" x14ac:dyDescent="0.3">
      <c r="A5189" s="39" t="s">
        <v>912</v>
      </c>
      <c r="B5189" s="39" t="s">
        <v>83</v>
      </c>
      <c r="C5189" s="39" t="s">
        <v>135</v>
      </c>
      <c r="D5189" s="39" t="s">
        <v>26</v>
      </c>
      <c r="E5189" s="70" t="s">
        <v>39</v>
      </c>
      <c r="F5189" s="70" t="s">
        <v>36</v>
      </c>
      <c r="G5189" s="78">
        <v>44064</v>
      </c>
      <c r="H5189" s="78">
        <v>45778</v>
      </c>
      <c r="I5189" s="69">
        <v>3006885.16</v>
      </c>
      <c r="J5189" s="70">
        <v>0</v>
      </c>
      <c r="K5189" s="71">
        <v>1.0960000000000001</v>
      </c>
      <c r="L5189" s="70">
        <v>0</v>
      </c>
      <c r="M5189" s="71">
        <v>1.1539999999999999</v>
      </c>
      <c r="N5189" s="72"/>
      <c r="O5189" s="73">
        <f>MIN(1,MAX(0,(1/(1+EXP(-(Assumptions!$B$5 + Assumptions!$B$6*$N5189))))*Assumptions!$B$3))</f>
        <v>3.9165722796764356E-2</v>
      </c>
      <c r="P5189" s="73">
        <f>VLOOKUP($F5189,Assumptions!$A$23:$B$27,2,FALSE)*Assumptions!$B$4</f>
        <v>0.55000000000000004</v>
      </c>
      <c r="Q5189" s="74">
        <f t="shared" si="162"/>
        <v>64771.756862045448</v>
      </c>
      <c r="R5189" s="75" t="str">
        <f>IF($O5189&lt;Assumptions!$B$17,"A",IF($O5189&lt;Assumptions!$B$18,"B",IF($O5189&lt;Assumptions!$B$19,"C",IF($O5189&lt;Assumptions!$B$20,"D","E"))))</f>
        <v>B</v>
      </c>
      <c r="S5189" s="75">
        <f t="shared" si="163"/>
        <v>0</v>
      </c>
    </row>
    <row r="5190" spans="1:19" ht="17.399999999999999" x14ac:dyDescent="0.3">
      <c r="A5190" s="39" t="s">
        <v>912</v>
      </c>
      <c r="B5190" s="39" t="s">
        <v>83</v>
      </c>
      <c r="C5190" s="39" t="s">
        <v>135</v>
      </c>
      <c r="D5190" s="39" t="s">
        <v>26</v>
      </c>
      <c r="E5190" s="70" t="s">
        <v>39</v>
      </c>
      <c r="F5190" s="70" t="s">
        <v>36</v>
      </c>
      <c r="G5190" s="78">
        <v>44064</v>
      </c>
      <c r="H5190" s="78">
        <v>45809</v>
      </c>
      <c r="I5190" s="69">
        <v>2914307.19</v>
      </c>
      <c r="J5190" s="70">
        <v>0</v>
      </c>
      <c r="K5190" s="71">
        <v>1.034</v>
      </c>
      <c r="L5190" s="70">
        <v>0</v>
      </c>
      <c r="M5190" s="71">
        <v>1.1539999999999999</v>
      </c>
      <c r="N5190" s="72"/>
      <c r="O5190" s="73">
        <f>MIN(1,MAX(0,(1/(1+EXP(-(Assumptions!$B$5 + Assumptions!$B$6*$N5190))))*Assumptions!$B$3))</f>
        <v>3.9165722796764356E-2</v>
      </c>
      <c r="P5190" s="73">
        <f>VLOOKUP($F5190,Assumptions!$A$23:$B$27,2,FALSE)*Assumptions!$B$4</f>
        <v>0.55000000000000004</v>
      </c>
      <c r="Q5190" s="74">
        <f t="shared" si="162"/>
        <v>62777.521151486508</v>
      </c>
      <c r="R5190" s="75" t="str">
        <f>IF($O5190&lt;Assumptions!$B$17,"A",IF($O5190&lt;Assumptions!$B$18,"B",IF($O5190&lt;Assumptions!$B$19,"C",IF($O5190&lt;Assumptions!$B$20,"D","E"))))</f>
        <v>B</v>
      </c>
      <c r="S5190" s="75">
        <f t="shared" si="163"/>
        <v>0</v>
      </c>
    </row>
    <row r="5191" spans="1:19" ht="17.399999999999999" x14ac:dyDescent="0.3">
      <c r="A5191" s="39" t="s">
        <v>912</v>
      </c>
      <c r="B5191" s="39" t="s">
        <v>83</v>
      </c>
      <c r="C5191" s="39" t="s">
        <v>135</v>
      </c>
      <c r="D5191" s="39" t="s">
        <v>26</v>
      </c>
      <c r="E5191" s="70" t="s">
        <v>39</v>
      </c>
      <c r="F5191" s="70" t="s">
        <v>36</v>
      </c>
      <c r="G5191" s="78">
        <v>44064</v>
      </c>
      <c r="H5191" s="78">
        <v>45839</v>
      </c>
      <c r="I5191" s="69">
        <v>2827971.05</v>
      </c>
      <c r="J5191" s="70">
        <v>15</v>
      </c>
      <c r="K5191" s="71">
        <v>0.97599999999999998</v>
      </c>
      <c r="L5191" s="70">
        <v>0</v>
      </c>
      <c r="M5191" s="71">
        <v>1.1539999999999999</v>
      </c>
      <c r="N5191" s="72"/>
      <c r="O5191" s="73">
        <f>MIN(1,MAX(0,(1/(1+EXP(-(Assumptions!$B$5 + Assumptions!$B$6*$N5191))))*Assumptions!$B$3))</f>
        <v>3.9165722796764356E-2</v>
      </c>
      <c r="P5191" s="73">
        <f>VLOOKUP($F5191,Assumptions!$A$23:$B$27,2,FALSE)*Assumptions!$B$4</f>
        <v>0.55000000000000004</v>
      </c>
      <c r="Q5191" s="74">
        <f t="shared" si="162"/>
        <v>60917.741621866044</v>
      </c>
      <c r="R5191" s="75" t="str">
        <f>IF($O5191&lt;Assumptions!$B$17,"A",IF($O5191&lt;Assumptions!$B$18,"B",IF($O5191&lt;Assumptions!$B$19,"C",IF($O5191&lt;Assumptions!$B$20,"D","E"))))</f>
        <v>B</v>
      </c>
      <c r="S5191" s="75">
        <f t="shared" si="163"/>
        <v>0</v>
      </c>
    </row>
    <row r="5192" spans="1:19" ht="17.399999999999999" x14ac:dyDescent="0.3">
      <c r="A5192" s="39" t="s">
        <v>912</v>
      </c>
      <c r="B5192" s="39" t="s">
        <v>83</v>
      </c>
      <c r="C5192" s="39" t="s">
        <v>135</v>
      </c>
      <c r="D5192" s="39" t="s">
        <v>26</v>
      </c>
      <c r="E5192" s="70" t="s">
        <v>39</v>
      </c>
      <c r="F5192" s="70" t="s">
        <v>36</v>
      </c>
      <c r="G5192" s="78">
        <v>44064</v>
      </c>
      <c r="H5192" s="78">
        <v>45870</v>
      </c>
      <c r="I5192" s="69">
        <v>2751498.96</v>
      </c>
      <c r="J5192" s="70">
        <v>95</v>
      </c>
      <c r="K5192" s="71">
        <v>0.308</v>
      </c>
      <c r="L5192" s="70">
        <v>0</v>
      </c>
      <c r="M5192" s="71">
        <v>1.1539999999999999</v>
      </c>
      <c r="N5192" s="72"/>
      <c r="O5192" s="73">
        <f>MIN(1,MAX(0,(1/(1+EXP(-(Assumptions!$B$5 + Assumptions!$B$6*$N5192))))*Assumptions!$B$3))</f>
        <v>3.9165722796764356E-2</v>
      </c>
      <c r="P5192" s="73">
        <f>VLOOKUP($F5192,Assumptions!$A$23:$B$27,2,FALSE)*Assumptions!$B$4</f>
        <v>0.55000000000000004</v>
      </c>
      <c r="Q5192" s="74">
        <f t="shared" si="162"/>
        <v>59270.445048619978</v>
      </c>
      <c r="R5192" s="75" t="str">
        <f>IF($O5192&lt;Assumptions!$B$17,"A",IF($O5192&lt;Assumptions!$B$18,"B",IF($O5192&lt;Assumptions!$B$19,"C",IF($O5192&lt;Assumptions!$B$20,"D","E"))))</f>
        <v>B</v>
      </c>
      <c r="S5192" s="75">
        <f t="shared" si="163"/>
        <v>0</v>
      </c>
    </row>
    <row r="5193" spans="1:19" ht="17.399999999999999" x14ac:dyDescent="0.3">
      <c r="A5193" s="39" t="s">
        <v>912</v>
      </c>
      <c r="B5193" s="39" t="s">
        <v>83</v>
      </c>
      <c r="C5193" s="39" t="s">
        <v>135</v>
      </c>
      <c r="D5193" s="39" t="s">
        <v>26</v>
      </c>
      <c r="E5193" s="70" t="s">
        <v>39</v>
      </c>
      <c r="F5193" s="70" t="s">
        <v>36</v>
      </c>
      <c r="G5193" s="78">
        <v>44064</v>
      </c>
      <c r="H5193" s="78">
        <v>45901</v>
      </c>
      <c r="I5193" s="69">
        <v>2670600.77</v>
      </c>
      <c r="J5193" s="70">
        <v>35</v>
      </c>
      <c r="K5193" s="71">
        <v>0.80900000000000005</v>
      </c>
      <c r="L5193" s="70">
        <v>0</v>
      </c>
      <c r="M5193" s="71">
        <v>1.1539999999999999</v>
      </c>
      <c r="N5193" s="72"/>
      <c r="O5193" s="73">
        <f>MIN(1,MAX(0,(1/(1+EXP(-(Assumptions!$B$5 + Assumptions!$B$6*$N5193))))*Assumptions!$B$3))</f>
        <v>3.9165722796764356E-2</v>
      </c>
      <c r="P5193" s="73">
        <f>VLOOKUP($F5193,Assumptions!$A$23:$B$27,2,FALSE)*Assumptions!$B$4</f>
        <v>0.55000000000000004</v>
      </c>
      <c r="Q5193" s="74">
        <f t="shared" si="162"/>
        <v>57527.805202254996</v>
      </c>
      <c r="R5193" s="75" t="str">
        <f>IF($O5193&lt;Assumptions!$B$17,"A",IF($O5193&lt;Assumptions!$B$18,"B",IF($O5193&lt;Assumptions!$B$19,"C",IF($O5193&lt;Assumptions!$B$20,"D","E"))))</f>
        <v>B</v>
      </c>
      <c r="S5193" s="75">
        <f t="shared" si="163"/>
        <v>0</v>
      </c>
    </row>
    <row r="5194" spans="1:19" ht="17.399999999999999" x14ac:dyDescent="0.3">
      <c r="A5194" s="39" t="s">
        <v>912</v>
      </c>
      <c r="B5194" s="39" t="s">
        <v>83</v>
      </c>
      <c r="C5194" s="39" t="s">
        <v>135</v>
      </c>
      <c r="D5194" s="39" t="s">
        <v>26</v>
      </c>
      <c r="E5194" s="70" t="s">
        <v>39</v>
      </c>
      <c r="F5194" s="70" t="s">
        <v>36</v>
      </c>
      <c r="G5194" s="78">
        <v>44064</v>
      </c>
      <c r="H5194" s="78">
        <v>45931</v>
      </c>
      <c r="I5194" s="69">
        <v>2583389.25</v>
      </c>
      <c r="J5194" s="70">
        <v>0</v>
      </c>
      <c r="K5194" s="71">
        <v>1.1339999999999999</v>
      </c>
      <c r="L5194" s="70">
        <v>0</v>
      </c>
      <c r="M5194" s="71">
        <v>1.1539999999999999</v>
      </c>
      <c r="N5194" s="72"/>
      <c r="O5194" s="73">
        <f>MIN(1,MAX(0,(1/(1+EXP(-(Assumptions!$B$5 + Assumptions!$B$6*$N5194))))*Assumptions!$B$3))</f>
        <v>3.9165722796764356E-2</v>
      </c>
      <c r="P5194" s="73">
        <f>VLOOKUP($F5194,Assumptions!$A$23:$B$27,2,FALSE)*Assumptions!$B$4</f>
        <v>0.55000000000000004</v>
      </c>
      <c r="Q5194" s="74">
        <f t="shared" si="162"/>
        <v>55649.168982902542</v>
      </c>
      <c r="R5194" s="75" t="str">
        <f>IF($O5194&lt;Assumptions!$B$17,"A",IF($O5194&lt;Assumptions!$B$18,"B",IF($O5194&lt;Assumptions!$B$19,"C",IF($O5194&lt;Assumptions!$B$20,"D","E"))))</f>
        <v>B</v>
      </c>
      <c r="S5194" s="75">
        <f t="shared" si="163"/>
        <v>0</v>
      </c>
    </row>
    <row r="5195" spans="1:19" ht="17.399999999999999" x14ac:dyDescent="0.3">
      <c r="A5195" s="39" t="s">
        <v>912</v>
      </c>
      <c r="B5195" s="39" t="s">
        <v>83</v>
      </c>
      <c r="C5195" s="39" t="s">
        <v>135</v>
      </c>
      <c r="D5195" s="39" t="s">
        <v>26</v>
      </c>
      <c r="E5195" s="70" t="s">
        <v>39</v>
      </c>
      <c r="F5195" s="70" t="s">
        <v>36</v>
      </c>
      <c r="G5195" s="78">
        <v>44064</v>
      </c>
      <c r="H5195" s="78">
        <v>45962</v>
      </c>
      <c r="I5195" s="69">
        <v>2509492.83</v>
      </c>
      <c r="J5195" s="70">
        <v>0</v>
      </c>
      <c r="K5195" s="71">
        <v>1.056</v>
      </c>
      <c r="L5195" s="70">
        <v>0</v>
      </c>
      <c r="M5195" s="71">
        <v>1.1539999999999999</v>
      </c>
      <c r="N5195" s="72"/>
      <c r="O5195" s="73">
        <f>MIN(1,MAX(0,(1/(1+EXP(-(Assumptions!$B$5 + Assumptions!$B$6*$N5195))))*Assumptions!$B$3))</f>
        <v>3.9165722796764356E-2</v>
      </c>
      <c r="P5195" s="73">
        <f>VLOOKUP($F5195,Assumptions!$A$23:$B$27,2,FALSE)*Assumptions!$B$4</f>
        <v>0.55000000000000004</v>
      </c>
      <c r="Q5195" s="74">
        <f t="shared" si="162"/>
        <v>54057.355297136237</v>
      </c>
      <c r="R5195" s="75" t="str">
        <f>IF($O5195&lt;Assumptions!$B$17,"A",IF($O5195&lt;Assumptions!$B$18,"B",IF($O5195&lt;Assumptions!$B$19,"C",IF($O5195&lt;Assumptions!$B$20,"D","E"))))</f>
        <v>B</v>
      </c>
      <c r="S5195" s="75">
        <f t="shared" si="163"/>
        <v>0</v>
      </c>
    </row>
    <row r="5196" spans="1:19" ht="17.399999999999999" x14ac:dyDescent="0.3">
      <c r="A5196" s="39" t="s">
        <v>912</v>
      </c>
      <c r="B5196" s="39" t="s">
        <v>83</v>
      </c>
      <c r="C5196" s="39" t="s">
        <v>135</v>
      </c>
      <c r="D5196" s="39" t="s">
        <v>26</v>
      </c>
      <c r="E5196" s="70" t="s">
        <v>39</v>
      </c>
      <c r="F5196" s="70" t="s">
        <v>36</v>
      </c>
      <c r="G5196" s="78">
        <v>44064</v>
      </c>
      <c r="H5196" s="78">
        <v>45992</v>
      </c>
      <c r="I5196" s="69">
        <v>2428076.9500000002</v>
      </c>
      <c r="J5196" s="70">
        <v>35</v>
      </c>
      <c r="K5196" s="71">
        <v>0.81899999999999995</v>
      </c>
      <c r="L5196" s="70">
        <v>0</v>
      </c>
      <c r="M5196" s="71">
        <v>1.1539999999999999</v>
      </c>
      <c r="N5196" s="72"/>
      <c r="O5196" s="73">
        <f>MIN(1,MAX(0,(1/(1+EXP(-(Assumptions!$B$5 + Assumptions!$B$6*$N5196))))*Assumptions!$B$3))</f>
        <v>3.9165722796764356E-2</v>
      </c>
      <c r="P5196" s="73">
        <f>VLOOKUP($F5196,Assumptions!$A$23:$B$27,2,FALSE)*Assumptions!$B$4</f>
        <v>0.55000000000000004</v>
      </c>
      <c r="Q5196" s="74">
        <f t="shared" si="162"/>
        <v>52303.563814102192</v>
      </c>
      <c r="R5196" s="75" t="str">
        <f>IF($O5196&lt;Assumptions!$B$17,"A",IF($O5196&lt;Assumptions!$B$18,"B",IF($O5196&lt;Assumptions!$B$19,"C",IF($O5196&lt;Assumptions!$B$20,"D","E"))))</f>
        <v>B</v>
      </c>
      <c r="S5196" s="75">
        <f t="shared" si="163"/>
        <v>0</v>
      </c>
    </row>
    <row r="5197" spans="1:19" ht="17.399999999999999" x14ac:dyDescent="0.3">
      <c r="A5197" s="39" t="s">
        <v>913</v>
      </c>
      <c r="B5197" s="39" t="s">
        <v>85</v>
      </c>
      <c r="C5197" s="39" t="s">
        <v>135</v>
      </c>
      <c r="D5197" s="39" t="s">
        <v>45</v>
      </c>
      <c r="E5197" s="70" t="s">
        <v>35</v>
      </c>
      <c r="F5197" s="70" t="s">
        <v>28</v>
      </c>
      <c r="G5197" s="78">
        <v>45281</v>
      </c>
      <c r="H5197" s="78">
        <v>45658</v>
      </c>
      <c r="I5197" s="69">
        <v>3269571.48</v>
      </c>
      <c r="J5197" s="70">
        <v>35</v>
      </c>
      <c r="K5197" s="71">
        <v>0.51500000000000001</v>
      </c>
      <c r="L5197" s="70">
        <v>0</v>
      </c>
      <c r="M5197" s="71">
        <v>0.67600000000000005</v>
      </c>
      <c r="N5197" s="72"/>
      <c r="O5197" s="73">
        <f>MIN(1,MAX(0,(1/(1+EXP(-(Assumptions!$B$5 + Assumptions!$B$6*$N5197))))*Assumptions!$B$3))</f>
        <v>3.9165722796764356E-2</v>
      </c>
      <c r="P5197" s="73">
        <f>VLOOKUP($F5197,Assumptions!$A$23:$B$27,2,FALSE)*Assumptions!$B$4</f>
        <v>0.35</v>
      </c>
      <c r="Q5197" s="74">
        <f t="shared" si="162"/>
        <v>44819.295587460299</v>
      </c>
      <c r="R5197" s="75" t="str">
        <f>IF($O5197&lt;Assumptions!$B$17,"A",IF($O5197&lt;Assumptions!$B$18,"B",IF($O5197&lt;Assumptions!$B$19,"C",IF($O5197&lt;Assumptions!$B$20,"D","E"))))</f>
        <v>B</v>
      </c>
      <c r="S5197" s="75">
        <f t="shared" si="163"/>
        <v>0</v>
      </c>
    </row>
    <row r="5198" spans="1:19" ht="17.399999999999999" x14ac:dyDescent="0.3">
      <c r="A5198" s="39" t="s">
        <v>913</v>
      </c>
      <c r="B5198" s="39" t="s">
        <v>85</v>
      </c>
      <c r="C5198" s="39" t="s">
        <v>135</v>
      </c>
      <c r="D5198" s="39" t="s">
        <v>45</v>
      </c>
      <c r="E5198" s="70" t="s">
        <v>35</v>
      </c>
      <c r="F5198" s="70" t="s">
        <v>28</v>
      </c>
      <c r="G5198" s="78">
        <v>45281</v>
      </c>
      <c r="H5198" s="78">
        <v>45689</v>
      </c>
      <c r="I5198" s="69">
        <v>3170968.98</v>
      </c>
      <c r="J5198" s="70">
        <v>15</v>
      </c>
      <c r="K5198" s="71">
        <v>0.95399999999999996</v>
      </c>
      <c r="L5198" s="70">
        <v>0</v>
      </c>
      <c r="M5198" s="71">
        <v>0.67600000000000005</v>
      </c>
      <c r="N5198" s="72"/>
      <c r="O5198" s="73">
        <f>MIN(1,MAX(0,(1/(1+EXP(-(Assumptions!$B$5 + Assumptions!$B$6*$N5198))))*Assumptions!$B$3))</f>
        <v>3.9165722796764356E-2</v>
      </c>
      <c r="P5198" s="73">
        <f>VLOOKUP($F5198,Assumptions!$A$23:$B$27,2,FALSE)*Assumptions!$B$4</f>
        <v>0.35</v>
      </c>
      <c r="Q5198" s="74">
        <f t="shared" si="162"/>
        <v>43467.652223736513</v>
      </c>
      <c r="R5198" s="75" t="str">
        <f>IF($O5198&lt;Assumptions!$B$17,"A",IF($O5198&lt;Assumptions!$B$18,"B",IF($O5198&lt;Assumptions!$B$19,"C",IF($O5198&lt;Assumptions!$B$20,"D","E"))))</f>
        <v>B</v>
      </c>
      <c r="S5198" s="75">
        <f t="shared" si="163"/>
        <v>0</v>
      </c>
    </row>
    <row r="5199" spans="1:19" ht="17.399999999999999" x14ac:dyDescent="0.3">
      <c r="A5199" s="39" t="s">
        <v>913</v>
      </c>
      <c r="B5199" s="39" t="s">
        <v>85</v>
      </c>
      <c r="C5199" s="39" t="s">
        <v>135</v>
      </c>
      <c r="D5199" s="39" t="s">
        <v>45</v>
      </c>
      <c r="E5199" s="70" t="s">
        <v>35</v>
      </c>
      <c r="F5199" s="70" t="s">
        <v>28</v>
      </c>
      <c r="G5199" s="78">
        <v>45281</v>
      </c>
      <c r="H5199" s="78">
        <v>45717</v>
      </c>
      <c r="I5199" s="69">
        <v>3085003.98</v>
      </c>
      <c r="J5199" s="70">
        <v>35</v>
      </c>
      <c r="K5199" s="71">
        <v>0.45700000000000002</v>
      </c>
      <c r="L5199" s="70">
        <v>0</v>
      </c>
      <c r="M5199" s="71">
        <v>0.67600000000000005</v>
      </c>
      <c r="N5199" s="72"/>
      <c r="O5199" s="73">
        <f>MIN(1,MAX(0,(1/(1+EXP(-(Assumptions!$B$5 + Assumptions!$B$6*$N5199))))*Assumptions!$B$3))</f>
        <v>3.9165722796764356E-2</v>
      </c>
      <c r="P5199" s="73">
        <f>VLOOKUP($F5199,Assumptions!$A$23:$B$27,2,FALSE)*Assumptions!$B$4</f>
        <v>0.35</v>
      </c>
      <c r="Q5199" s="74">
        <f t="shared" si="162"/>
        <v>42289.243747658169</v>
      </c>
      <c r="R5199" s="75" t="str">
        <f>IF($O5199&lt;Assumptions!$B$17,"A",IF($O5199&lt;Assumptions!$B$18,"B",IF($O5199&lt;Assumptions!$B$19,"C",IF($O5199&lt;Assumptions!$B$20,"D","E"))))</f>
        <v>B</v>
      </c>
      <c r="S5199" s="75">
        <f t="shared" si="163"/>
        <v>0</v>
      </c>
    </row>
    <row r="5200" spans="1:19" ht="17.399999999999999" x14ac:dyDescent="0.3">
      <c r="A5200" s="39" t="s">
        <v>913</v>
      </c>
      <c r="B5200" s="39" t="s">
        <v>85</v>
      </c>
      <c r="C5200" s="39" t="s">
        <v>135</v>
      </c>
      <c r="D5200" s="39" t="s">
        <v>45</v>
      </c>
      <c r="E5200" s="70" t="s">
        <v>35</v>
      </c>
      <c r="F5200" s="70" t="s">
        <v>28</v>
      </c>
      <c r="G5200" s="78">
        <v>45281</v>
      </c>
      <c r="H5200" s="78">
        <v>45748</v>
      </c>
      <c r="I5200" s="69">
        <v>2992491.91</v>
      </c>
      <c r="J5200" s="70">
        <v>15</v>
      </c>
      <c r="K5200" s="71">
        <v>0.999</v>
      </c>
      <c r="L5200" s="70">
        <v>0</v>
      </c>
      <c r="M5200" s="71">
        <v>0.67600000000000005</v>
      </c>
      <c r="N5200" s="72"/>
      <c r="O5200" s="73">
        <f>MIN(1,MAX(0,(1/(1+EXP(-(Assumptions!$B$5 + Assumptions!$B$6*$N5200))))*Assumptions!$B$3))</f>
        <v>3.9165722796764356E-2</v>
      </c>
      <c r="P5200" s="73">
        <f>VLOOKUP($F5200,Assumptions!$A$23:$B$27,2,FALSE)*Assumptions!$B$4</f>
        <v>0.35</v>
      </c>
      <c r="Q5200" s="74">
        <f t="shared" si="162"/>
        <v>41021.088016516966</v>
      </c>
      <c r="R5200" s="75" t="str">
        <f>IF($O5200&lt;Assumptions!$B$17,"A",IF($O5200&lt;Assumptions!$B$18,"B",IF($O5200&lt;Assumptions!$B$19,"C",IF($O5200&lt;Assumptions!$B$20,"D","E"))))</f>
        <v>B</v>
      </c>
      <c r="S5200" s="75">
        <f t="shared" si="163"/>
        <v>0</v>
      </c>
    </row>
    <row r="5201" spans="1:19" ht="17.399999999999999" x14ac:dyDescent="0.3">
      <c r="A5201" s="39" t="s">
        <v>913</v>
      </c>
      <c r="B5201" s="39" t="s">
        <v>85</v>
      </c>
      <c r="C5201" s="39" t="s">
        <v>135</v>
      </c>
      <c r="D5201" s="39" t="s">
        <v>45</v>
      </c>
      <c r="E5201" s="70" t="s">
        <v>35</v>
      </c>
      <c r="F5201" s="70" t="s">
        <v>28</v>
      </c>
      <c r="G5201" s="78">
        <v>45281</v>
      </c>
      <c r="H5201" s="78">
        <v>45778</v>
      </c>
      <c r="I5201" s="69">
        <v>2903887.24</v>
      </c>
      <c r="J5201" s="70">
        <v>35</v>
      </c>
      <c r="K5201" s="71">
        <v>0.72899999999999998</v>
      </c>
      <c r="L5201" s="70">
        <v>0</v>
      </c>
      <c r="M5201" s="71">
        <v>0.67600000000000005</v>
      </c>
      <c r="N5201" s="72"/>
      <c r="O5201" s="73">
        <f>MIN(1,MAX(0,(1/(1+EXP(-(Assumptions!$B$5 + Assumptions!$B$6*$N5201))))*Assumptions!$B$3))</f>
        <v>3.9165722796764356E-2</v>
      </c>
      <c r="P5201" s="73">
        <f>VLOOKUP($F5201,Assumptions!$A$23:$B$27,2,FALSE)*Assumptions!$B$4</f>
        <v>0.35</v>
      </c>
      <c r="Q5201" s="74">
        <f t="shared" si="162"/>
        <v>39806.4949362154</v>
      </c>
      <c r="R5201" s="75" t="str">
        <f>IF($O5201&lt;Assumptions!$B$17,"A",IF($O5201&lt;Assumptions!$B$18,"B",IF($O5201&lt;Assumptions!$B$19,"C",IF($O5201&lt;Assumptions!$B$20,"D","E"))))</f>
        <v>B</v>
      </c>
      <c r="S5201" s="75">
        <f t="shared" si="163"/>
        <v>0</v>
      </c>
    </row>
    <row r="5202" spans="1:19" ht="17.399999999999999" x14ac:dyDescent="0.3">
      <c r="A5202" s="39" t="s">
        <v>913</v>
      </c>
      <c r="B5202" s="39" t="s">
        <v>85</v>
      </c>
      <c r="C5202" s="39" t="s">
        <v>135</v>
      </c>
      <c r="D5202" s="39" t="s">
        <v>45</v>
      </c>
      <c r="E5202" s="70" t="s">
        <v>35</v>
      </c>
      <c r="F5202" s="70" t="s">
        <v>28</v>
      </c>
      <c r="G5202" s="78">
        <v>45281</v>
      </c>
      <c r="H5202" s="78">
        <v>45809</v>
      </c>
      <c r="I5202" s="69">
        <v>2827915.99</v>
      </c>
      <c r="J5202" s="70">
        <v>0</v>
      </c>
      <c r="K5202" s="71">
        <v>0.97299999999999998</v>
      </c>
      <c r="L5202" s="70">
        <v>0</v>
      </c>
      <c r="M5202" s="71">
        <v>0.67600000000000005</v>
      </c>
      <c r="N5202" s="72"/>
      <c r="O5202" s="73">
        <f>MIN(1,MAX(0,(1/(1+EXP(-(Assumptions!$B$5 + Assumptions!$B$6*$N5202))))*Assumptions!$B$3))</f>
        <v>3.9165722796764356E-2</v>
      </c>
      <c r="P5202" s="73">
        <f>VLOOKUP($F5202,Assumptions!$A$23:$B$27,2,FALSE)*Assumptions!$B$4</f>
        <v>0.35</v>
      </c>
      <c r="Q5202" s="74">
        <f t="shared" si="162"/>
        <v>38765.080814907109</v>
      </c>
      <c r="R5202" s="75" t="str">
        <f>IF($O5202&lt;Assumptions!$B$17,"A",IF($O5202&lt;Assumptions!$B$18,"B",IF($O5202&lt;Assumptions!$B$19,"C",IF($O5202&lt;Assumptions!$B$20,"D","E"))))</f>
        <v>B</v>
      </c>
      <c r="S5202" s="75">
        <f t="shared" si="163"/>
        <v>0</v>
      </c>
    </row>
    <row r="5203" spans="1:19" ht="17.399999999999999" x14ac:dyDescent="0.3">
      <c r="A5203" s="39" t="s">
        <v>913</v>
      </c>
      <c r="B5203" s="39" t="s">
        <v>85</v>
      </c>
      <c r="C5203" s="39" t="s">
        <v>135</v>
      </c>
      <c r="D5203" s="39" t="s">
        <v>45</v>
      </c>
      <c r="E5203" s="70" t="s">
        <v>35</v>
      </c>
      <c r="F5203" s="70" t="s">
        <v>28</v>
      </c>
      <c r="G5203" s="78">
        <v>45281</v>
      </c>
      <c r="H5203" s="78">
        <v>45839</v>
      </c>
      <c r="I5203" s="69">
        <v>2738178.92</v>
      </c>
      <c r="J5203" s="70">
        <v>0</v>
      </c>
      <c r="K5203" s="71">
        <v>1.077</v>
      </c>
      <c r="L5203" s="70">
        <v>0</v>
      </c>
      <c r="M5203" s="71">
        <v>0.67600000000000005</v>
      </c>
      <c r="N5203" s="72"/>
      <c r="O5203" s="73">
        <f>MIN(1,MAX(0,(1/(1+EXP(-(Assumptions!$B$5 + Assumptions!$B$6*$N5203))))*Assumptions!$B$3))</f>
        <v>3.9165722796764356E-2</v>
      </c>
      <c r="P5203" s="73">
        <f>VLOOKUP($F5203,Assumptions!$A$23:$B$27,2,FALSE)*Assumptions!$B$4</f>
        <v>0.35</v>
      </c>
      <c r="Q5203" s="74">
        <f t="shared" si="162"/>
        <v>37534.96479203226</v>
      </c>
      <c r="R5203" s="75" t="str">
        <f>IF($O5203&lt;Assumptions!$B$17,"A",IF($O5203&lt;Assumptions!$B$18,"B",IF($O5203&lt;Assumptions!$B$19,"C",IF($O5203&lt;Assumptions!$B$20,"D","E"))))</f>
        <v>B</v>
      </c>
      <c r="S5203" s="75">
        <f t="shared" si="163"/>
        <v>0</v>
      </c>
    </row>
    <row r="5204" spans="1:19" ht="17.399999999999999" x14ac:dyDescent="0.3">
      <c r="A5204" s="39" t="s">
        <v>913</v>
      </c>
      <c r="B5204" s="39" t="s">
        <v>85</v>
      </c>
      <c r="C5204" s="39" t="s">
        <v>135</v>
      </c>
      <c r="D5204" s="39" t="s">
        <v>45</v>
      </c>
      <c r="E5204" s="70" t="s">
        <v>35</v>
      </c>
      <c r="F5204" s="70" t="s">
        <v>28</v>
      </c>
      <c r="G5204" s="78">
        <v>45281</v>
      </c>
      <c r="H5204" s="78">
        <v>45870</v>
      </c>
      <c r="I5204" s="69">
        <v>2653561.9500000002</v>
      </c>
      <c r="J5204" s="70">
        <v>15</v>
      </c>
      <c r="K5204" s="71">
        <v>1.127</v>
      </c>
      <c r="L5204" s="70">
        <v>0</v>
      </c>
      <c r="M5204" s="71">
        <v>0.67600000000000005</v>
      </c>
      <c r="N5204" s="72"/>
      <c r="O5204" s="73">
        <f>MIN(1,MAX(0,(1/(1+EXP(-(Assumptions!$B$5 + Assumptions!$B$6*$N5204))))*Assumptions!$B$3))</f>
        <v>3.9165722796764356E-2</v>
      </c>
      <c r="P5204" s="73">
        <f>VLOOKUP($F5204,Assumptions!$A$23:$B$27,2,FALSE)*Assumptions!$B$4</f>
        <v>0.35</v>
      </c>
      <c r="Q5204" s="74">
        <f t="shared" si="162"/>
        <v>36375.035115209517</v>
      </c>
      <c r="R5204" s="75" t="str">
        <f>IF($O5204&lt;Assumptions!$B$17,"A",IF($O5204&lt;Assumptions!$B$18,"B",IF($O5204&lt;Assumptions!$B$19,"C",IF($O5204&lt;Assumptions!$B$20,"D","E"))))</f>
        <v>B</v>
      </c>
      <c r="S5204" s="75">
        <f t="shared" si="163"/>
        <v>0</v>
      </c>
    </row>
    <row r="5205" spans="1:19" ht="17.399999999999999" x14ac:dyDescent="0.3">
      <c r="A5205" s="39" t="s">
        <v>913</v>
      </c>
      <c r="B5205" s="39" t="s">
        <v>85</v>
      </c>
      <c r="C5205" s="39" t="s">
        <v>135</v>
      </c>
      <c r="D5205" s="39" t="s">
        <v>45</v>
      </c>
      <c r="E5205" s="70" t="s">
        <v>35</v>
      </c>
      <c r="F5205" s="70" t="s">
        <v>28</v>
      </c>
      <c r="G5205" s="78">
        <v>45281</v>
      </c>
      <c r="H5205" s="78">
        <v>45901</v>
      </c>
      <c r="I5205" s="69">
        <v>2571287.11</v>
      </c>
      <c r="J5205" s="70">
        <v>0</v>
      </c>
      <c r="K5205" s="71">
        <v>1.145</v>
      </c>
      <c r="L5205" s="70">
        <v>0</v>
      </c>
      <c r="M5205" s="71">
        <v>0.67600000000000005</v>
      </c>
      <c r="N5205" s="72"/>
      <c r="O5205" s="73">
        <f>MIN(1,MAX(0,(1/(1+EXP(-(Assumptions!$B$5 + Assumptions!$B$6*$N5205))))*Assumptions!$B$3))</f>
        <v>3.9165722796764356E-2</v>
      </c>
      <c r="P5205" s="73">
        <f>VLOOKUP($F5205,Assumptions!$A$23:$B$27,2,FALSE)*Assumptions!$B$4</f>
        <v>0.35</v>
      </c>
      <c r="Q5205" s="74">
        <f t="shared" si="162"/>
        <v>35247.211363403665</v>
      </c>
      <c r="R5205" s="75" t="str">
        <f>IF($O5205&lt;Assumptions!$B$17,"A",IF($O5205&lt;Assumptions!$B$18,"B",IF($O5205&lt;Assumptions!$B$19,"C",IF($O5205&lt;Assumptions!$B$20,"D","E"))))</f>
        <v>B</v>
      </c>
      <c r="S5205" s="75">
        <f t="shared" si="163"/>
        <v>0</v>
      </c>
    </row>
    <row r="5206" spans="1:19" ht="17.399999999999999" x14ac:dyDescent="0.3">
      <c r="A5206" s="39" t="s">
        <v>913</v>
      </c>
      <c r="B5206" s="39" t="s">
        <v>85</v>
      </c>
      <c r="C5206" s="39" t="s">
        <v>135</v>
      </c>
      <c r="D5206" s="39" t="s">
        <v>45</v>
      </c>
      <c r="E5206" s="70" t="s">
        <v>35</v>
      </c>
      <c r="F5206" s="70" t="s">
        <v>28</v>
      </c>
      <c r="G5206" s="78">
        <v>45281</v>
      </c>
      <c r="H5206" s="78">
        <v>45931</v>
      </c>
      <c r="I5206" s="69">
        <v>2493489.77</v>
      </c>
      <c r="J5206" s="70">
        <v>15</v>
      </c>
      <c r="K5206" s="71">
        <v>1.006</v>
      </c>
      <c r="L5206" s="70">
        <v>0</v>
      </c>
      <c r="M5206" s="71">
        <v>0.67600000000000005</v>
      </c>
      <c r="N5206" s="72"/>
      <c r="O5206" s="73">
        <f>MIN(1,MAX(0,(1/(1+EXP(-(Assumptions!$B$5 + Assumptions!$B$6*$N5206))))*Assumptions!$B$3))</f>
        <v>3.9165722796764356E-2</v>
      </c>
      <c r="P5206" s="73">
        <f>VLOOKUP($F5206,Assumptions!$A$23:$B$27,2,FALSE)*Assumptions!$B$4</f>
        <v>0.35</v>
      </c>
      <c r="Q5206" s="74">
        <f t="shared" si="162"/>
        <v>34180.765194935695</v>
      </c>
      <c r="R5206" s="75" t="str">
        <f>IF($O5206&lt;Assumptions!$B$17,"A",IF($O5206&lt;Assumptions!$B$18,"B",IF($O5206&lt;Assumptions!$B$19,"C",IF($O5206&lt;Assumptions!$B$20,"D","E"))))</f>
        <v>B</v>
      </c>
      <c r="S5206" s="75">
        <f t="shared" si="163"/>
        <v>0</v>
      </c>
    </row>
    <row r="5207" spans="1:19" ht="17.399999999999999" x14ac:dyDescent="0.3">
      <c r="A5207" s="39" t="s">
        <v>913</v>
      </c>
      <c r="B5207" s="39" t="s">
        <v>85</v>
      </c>
      <c r="C5207" s="39" t="s">
        <v>135</v>
      </c>
      <c r="D5207" s="39" t="s">
        <v>45</v>
      </c>
      <c r="E5207" s="70" t="s">
        <v>35</v>
      </c>
      <c r="F5207" s="70" t="s">
        <v>28</v>
      </c>
      <c r="G5207" s="78">
        <v>45281</v>
      </c>
      <c r="H5207" s="78">
        <v>45962</v>
      </c>
      <c r="I5207" s="69">
        <v>2426122.2000000002</v>
      </c>
      <c r="J5207" s="70">
        <v>15</v>
      </c>
      <c r="K5207" s="71">
        <v>1.0469999999999999</v>
      </c>
      <c r="L5207" s="70">
        <v>0</v>
      </c>
      <c r="M5207" s="71">
        <v>0.67600000000000005</v>
      </c>
      <c r="N5207" s="72"/>
      <c r="O5207" s="73">
        <f>MIN(1,MAX(0,(1/(1+EXP(-(Assumptions!$B$5 + Assumptions!$B$6*$N5207))))*Assumptions!$B$3))</f>
        <v>3.9165722796764356E-2</v>
      </c>
      <c r="P5207" s="73">
        <f>VLOOKUP($F5207,Assumptions!$A$23:$B$27,2,FALSE)*Assumptions!$B$4</f>
        <v>0.35</v>
      </c>
      <c r="Q5207" s="74">
        <f t="shared" si="162"/>
        <v>33257.290344696637</v>
      </c>
      <c r="R5207" s="75" t="str">
        <f>IF($O5207&lt;Assumptions!$B$17,"A",IF($O5207&lt;Assumptions!$B$18,"B",IF($O5207&lt;Assumptions!$B$19,"C",IF($O5207&lt;Assumptions!$B$20,"D","E"))))</f>
        <v>B</v>
      </c>
      <c r="S5207" s="75">
        <f t="shared" si="163"/>
        <v>0</v>
      </c>
    </row>
    <row r="5208" spans="1:19" ht="17.399999999999999" x14ac:dyDescent="0.3">
      <c r="A5208" s="39" t="s">
        <v>913</v>
      </c>
      <c r="B5208" s="39" t="s">
        <v>85</v>
      </c>
      <c r="C5208" s="39" t="s">
        <v>135</v>
      </c>
      <c r="D5208" s="39" t="s">
        <v>45</v>
      </c>
      <c r="E5208" s="70" t="s">
        <v>35</v>
      </c>
      <c r="F5208" s="70" t="s">
        <v>28</v>
      </c>
      <c r="G5208" s="78">
        <v>45281</v>
      </c>
      <c r="H5208" s="78">
        <v>45992</v>
      </c>
      <c r="I5208" s="69">
        <v>2357532.61</v>
      </c>
      <c r="J5208" s="70">
        <v>65</v>
      </c>
      <c r="K5208" s="71">
        <v>0.60299999999999998</v>
      </c>
      <c r="L5208" s="70">
        <v>0</v>
      </c>
      <c r="M5208" s="71">
        <v>0.67600000000000005</v>
      </c>
      <c r="N5208" s="72"/>
      <c r="O5208" s="73">
        <f>MIN(1,MAX(0,(1/(1+EXP(-(Assumptions!$B$5 + Assumptions!$B$6*$N5208))))*Assumptions!$B$3))</f>
        <v>3.9165722796764356E-2</v>
      </c>
      <c r="P5208" s="73">
        <f>VLOOKUP($F5208,Assumptions!$A$23:$B$27,2,FALSE)*Assumptions!$B$4</f>
        <v>0.35</v>
      </c>
      <c r="Q5208" s="74">
        <f t="shared" si="162"/>
        <v>32317.064040657326</v>
      </c>
      <c r="R5208" s="75" t="str">
        <f>IF($O5208&lt;Assumptions!$B$17,"A",IF($O5208&lt;Assumptions!$B$18,"B",IF($O5208&lt;Assumptions!$B$19,"C",IF($O5208&lt;Assumptions!$B$20,"D","E"))))</f>
        <v>B</v>
      </c>
      <c r="S5208" s="75">
        <f t="shared" si="163"/>
        <v>0</v>
      </c>
    </row>
    <row r="5209" spans="1:19" ht="17.399999999999999" x14ac:dyDescent="0.3">
      <c r="A5209" s="39" t="s">
        <v>914</v>
      </c>
      <c r="B5209" s="39" t="s">
        <v>77</v>
      </c>
      <c r="C5209" s="39" t="s">
        <v>190</v>
      </c>
      <c r="D5209" s="39" t="s">
        <v>48</v>
      </c>
      <c r="E5209" s="70" t="s">
        <v>23</v>
      </c>
      <c r="F5209" s="70" t="s">
        <v>40</v>
      </c>
      <c r="G5209" s="78">
        <v>45629</v>
      </c>
      <c r="H5209" s="78">
        <v>45658</v>
      </c>
      <c r="I5209" s="69">
        <v>110986651</v>
      </c>
      <c r="J5209" s="70">
        <v>0</v>
      </c>
      <c r="K5209" s="71">
        <v>0.95399999999999996</v>
      </c>
      <c r="L5209" s="70">
        <v>0</v>
      </c>
      <c r="M5209" s="71">
        <v>0.98299999999999998</v>
      </c>
      <c r="N5209" s="72"/>
      <c r="O5209" s="73">
        <f>MIN(1,MAX(0,(1/(1+EXP(-(Assumptions!$B$5 + Assumptions!$B$6*$N5209))))*Assumptions!$B$3))</f>
        <v>3.9165722796764356E-2</v>
      </c>
      <c r="P5209" s="73">
        <f>VLOOKUP($F5209,Assumptions!$A$23:$B$27,2,FALSE)*Assumptions!$B$4</f>
        <v>0.7</v>
      </c>
      <c r="Q5209" s="74">
        <f t="shared" si="162"/>
        <v>3042810.6850450602</v>
      </c>
      <c r="R5209" s="75" t="str">
        <f>IF($O5209&lt;Assumptions!$B$17,"A",IF($O5209&lt;Assumptions!$B$18,"B",IF($O5209&lt;Assumptions!$B$19,"C",IF($O5209&lt;Assumptions!$B$20,"D","E"))))</f>
        <v>B</v>
      </c>
      <c r="S5209" s="75">
        <f t="shared" si="163"/>
        <v>0</v>
      </c>
    </row>
    <row r="5210" spans="1:19" ht="17.399999999999999" x14ac:dyDescent="0.3">
      <c r="A5210" s="39" t="s">
        <v>914</v>
      </c>
      <c r="B5210" s="39" t="s">
        <v>77</v>
      </c>
      <c r="C5210" s="39" t="s">
        <v>190</v>
      </c>
      <c r="D5210" s="39" t="s">
        <v>48</v>
      </c>
      <c r="E5210" s="70" t="s">
        <v>23</v>
      </c>
      <c r="F5210" s="70" t="s">
        <v>40</v>
      </c>
      <c r="G5210" s="78">
        <v>45629</v>
      </c>
      <c r="H5210" s="78">
        <v>45689</v>
      </c>
      <c r="I5210" s="69">
        <v>109048782.23</v>
      </c>
      <c r="J5210" s="70">
        <v>0</v>
      </c>
      <c r="K5210" s="71">
        <v>0.997</v>
      </c>
      <c r="L5210" s="70">
        <v>0</v>
      </c>
      <c r="M5210" s="71">
        <v>0.98299999999999998</v>
      </c>
      <c r="N5210" s="72"/>
      <c r="O5210" s="73">
        <f>MIN(1,MAX(0,(1/(1+EXP(-(Assumptions!$B$5 + Assumptions!$B$6*$N5210))))*Assumptions!$B$3))</f>
        <v>3.9165722796764356E-2</v>
      </c>
      <c r="P5210" s="73">
        <f>VLOOKUP($F5210,Assumptions!$A$23:$B$27,2,FALSE)*Assumptions!$B$4</f>
        <v>0.7</v>
      </c>
      <c r="Q5210" s="74">
        <f t="shared" si="162"/>
        <v>2989682.0633014319</v>
      </c>
      <c r="R5210" s="75" t="str">
        <f>IF($O5210&lt;Assumptions!$B$17,"A",IF($O5210&lt;Assumptions!$B$18,"B",IF($O5210&lt;Assumptions!$B$19,"C",IF($O5210&lt;Assumptions!$B$20,"D","E"))))</f>
        <v>B</v>
      </c>
      <c r="S5210" s="75">
        <f t="shared" si="163"/>
        <v>0</v>
      </c>
    </row>
    <row r="5211" spans="1:19" ht="17.399999999999999" x14ac:dyDescent="0.3">
      <c r="A5211" s="39" t="s">
        <v>914</v>
      </c>
      <c r="B5211" s="39" t="s">
        <v>77</v>
      </c>
      <c r="C5211" s="39" t="s">
        <v>190</v>
      </c>
      <c r="D5211" s="39" t="s">
        <v>48</v>
      </c>
      <c r="E5211" s="70" t="s">
        <v>23</v>
      </c>
      <c r="F5211" s="70" t="s">
        <v>40</v>
      </c>
      <c r="G5211" s="78">
        <v>45629</v>
      </c>
      <c r="H5211" s="78">
        <v>45717</v>
      </c>
      <c r="I5211" s="69">
        <v>106828754.7</v>
      </c>
      <c r="J5211" s="70">
        <v>35</v>
      </c>
      <c r="K5211" s="71">
        <v>0.4</v>
      </c>
      <c r="L5211" s="70">
        <v>0</v>
      </c>
      <c r="M5211" s="71">
        <v>0.98299999999999998</v>
      </c>
      <c r="N5211" s="72"/>
      <c r="O5211" s="73">
        <f>MIN(1,MAX(0,(1/(1+EXP(-(Assumptions!$B$5 + Assumptions!$B$6*$N5211))))*Assumptions!$B$3))</f>
        <v>3.9165722796764356E-2</v>
      </c>
      <c r="P5211" s="73">
        <f>VLOOKUP($F5211,Assumptions!$A$23:$B$27,2,FALSE)*Assumptions!$B$4</f>
        <v>0.7</v>
      </c>
      <c r="Q5211" s="74">
        <f t="shared" si="162"/>
        <v>2928817.775312616</v>
      </c>
      <c r="R5211" s="75" t="str">
        <f>IF($O5211&lt;Assumptions!$B$17,"A",IF($O5211&lt;Assumptions!$B$18,"B",IF($O5211&lt;Assumptions!$B$19,"C",IF($O5211&lt;Assumptions!$B$20,"D","E"))))</f>
        <v>B</v>
      </c>
      <c r="S5211" s="75">
        <f t="shared" si="163"/>
        <v>0</v>
      </c>
    </row>
    <row r="5212" spans="1:19" ht="17.399999999999999" x14ac:dyDescent="0.3">
      <c r="A5212" s="39" t="s">
        <v>914</v>
      </c>
      <c r="B5212" s="39" t="s">
        <v>77</v>
      </c>
      <c r="C5212" s="39" t="s">
        <v>190</v>
      </c>
      <c r="D5212" s="39" t="s">
        <v>48</v>
      </c>
      <c r="E5212" s="70" t="s">
        <v>23</v>
      </c>
      <c r="F5212" s="70" t="s">
        <v>40</v>
      </c>
      <c r="G5212" s="78">
        <v>45629</v>
      </c>
      <c r="H5212" s="78">
        <v>45748</v>
      </c>
      <c r="I5212" s="69">
        <v>104884299.43000001</v>
      </c>
      <c r="J5212" s="70">
        <v>15</v>
      </c>
      <c r="K5212" s="71">
        <v>1.0980000000000001</v>
      </c>
      <c r="L5212" s="70">
        <v>0</v>
      </c>
      <c r="M5212" s="71">
        <v>0.98299999999999998</v>
      </c>
      <c r="N5212" s="72"/>
      <c r="O5212" s="73">
        <f>MIN(1,MAX(0,(1/(1+EXP(-(Assumptions!$B$5 + Assumptions!$B$6*$N5212))))*Assumptions!$B$3))</f>
        <v>3.9165722796764356E-2</v>
      </c>
      <c r="P5212" s="73">
        <f>VLOOKUP($F5212,Assumptions!$A$23:$B$27,2,FALSE)*Assumptions!$B$4</f>
        <v>0.7</v>
      </c>
      <c r="Q5212" s="74">
        <f t="shared" si="162"/>
        <v>2875508.5780457468</v>
      </c>
      <c r="R5212" s="75" t="str">
        <f>IF($O5212&lt;Assumptions!$B$17,"A",IF($O5212&lt;Assumptions!$B$18,"B",IF($O5212&lt;Assumptions!$B$19,"C",IF($O5212&lt;Assumptions!$B$20,"D","E"))))</f>
        <v>B</v>
      </c>
      <c r="S5212" s="75">
        <f t="shared" si="163"/>
        <v>0</v>
      </c>
    </row>
    <row r="5213" spans="1:19" ht="17.399999999999999" x14ac:dyDescent="0.3">
      <c r="A5213" s="39" t="s">
        <v>914</v>
      </c>
      <c r="B5213" s="39" t="s">
        <v>77</v>
      </c>
      <c r="C5213" s="39" t="s">
        <v>190</v>
      </c>
      <c r="D5213" s="39" t="s">
        <v>48</v>
      </c>
      <c r="E5213" s="70" t="s">
        <v>23</v>
      </c>
      <c r="F5213" s="70" t="s">
        <v>40</v>
      </c>
      <c r="G5213" s="78">
        <v>45629</v>
      </c>
      <c r="H5213" s="78">
        <v>45778</v>
      </c>
      <c r="I5213" s="69">
        <v>103091704.76000001</v>
      </c>
      <c r="J5213" s="70">
        <v>0</v>
      </c>
      <c r="K5213" s="71">
        <v>0.99</v>
      </c>
      <c r="L5213" s="70">
        <v>0</v>
      </c>
      <c r="M5213" s="71">
        <v>0.98299999999999998</v>
      </c>
      <c r="N5213" s="72"/>
      <c r="O5213" s="73">
        <f>MIN(1,MAX(0,(1/(1+EXP(-(Assumptions!$B$5 + Assumptions!$B$6*$N5213))))*Assumptions!$B$3))</f>
        <v>3.9165722796764356E-2</v>
      </c>
      <c r="P5213" s="73">
        <f>VLOOKUP($F5213,Assumptions!$A$23:$B$27,2,FALSE)*Assumptions!$B$4</f>
        <v>0.7</v>
      </c>
      <c r="Q5213" s="74">
        <f t="shared" si="162"/>
        <v>2826362.7918932228</v>
      </c>
      <c r="R5213" s="75" t="str">
        <f>IF($O5213&lt;Assumptions!$B$17,"A",IF($O5213&lt;Assumptions!$B$18,"B",IF($O5213&lt;Assumptions!$B$19,"C",IF($O5213&lt;Assumptions!$B$20,"D","E"))))</f>
        <v>B</v>
      </c>
      <c r="S5213" s="75">
        <f t="shared" si="163"/>
        <v>0</v>
      </c>
    </row>
    <row r="5214" spans="1:19" ht="17.399999999999999" x14ac:dyDescent="0.3">
      <c r="A5214" s="39" t="s">
        <v>914</v>
      </c>
      <c r="B5214" s="39" t="s">
        <v>77</v>
      </c>
      <c r="C5214" s="39" t="s">
        <v>190</v>
      </c>
      <c r="D5214" s="39" t="s">
        <v>48</v>
      </c>
      <c r="E5214" s="70" t="s">
        <v>23</v>
      </c>
      <c r="F5214" s="70" t="s">
        <v>40</v>
      </c>
      <c r="G5214" s="78">
        <v>45629</v>
      </c>
      <c r="H5214" s="78">
        <v>45809</v>
      </c>
      <c r="I5214" s="69">
        <v>103091704.76000001</v>
      </c>
      <c r="J5214" s="70">
        <v>220</v>
      </c>
      <c r="K5214" s="71">
        <v>0.154</v>
      </c>
      <c r="L5214" s="70">
        <v>0</v>
      </c>
      <c r="M5214" s="71">
        <v>0.98299999999999998</v>
      </c>
      <c r="N5214" s="72"/>
      <c r="O5214" s="73">
        <f>MIN(1,MAX(0,(1/(1+EXP(-(Assumptions!$B$5 + Assumptions!$B$6*$N5214))))*Assumptions!$B$3))</f>
        <v>3.9165722796764356E-2</v>
      </c>
      <c r="P5214" s="73">
        <f>VLOOKUP($F5214,Assumptions!$A$23:$B$27,2,FALSE)*Assumptions!$B$4</f>
        <v>0.7</v>
      </c>
      <c r="Q5214" s="74">
        <f t="shared" si="162"/>
        <v>2826362.7918932228</v>
      </c>
      <c r="R5214" s="75" t="str">
        <f>IF($O5214&lt;Assumptions!$B$17,"A",IF($O5214&lt;Assumptions!$B$18,"B",IF($O5214&lt;Assumptions!$B$19,"C",IF($O5214&lt;Assumptions!$B$20,"D","E"))))</f>
        <v>B</v>
      </c>
      <c r="S5214" s="75">
        <f t="shared" si="163"/>
        <v>1</v>
      </c>
    </row>
    <row r="5215" spans="1:19" ht="17.399999999999999" x14ac:dyDescent="0.3">
      <c r="A5215" s="39" t="s">
        <v>914</v>
      </c>
      <c r="B5215" s="39" t="s">
        <v>77</v>
      </c>
      <c r="C5215" s="39" t="s">
        <v>190</v>
      </c>
      <c r="D5215" s="39" t="s">
        <v>48</v>
      </c>
      <c r="E5215" s="70" t="s">
        <v>23</v>
      </c>
      <c r="F5215" s="70" t="s">
        <v>40</v>
      </c>
      <c r="G5215" s="78">
        <v>45629</v>
      </c>
      <c r="H5215" s="78">
        <v>45839</v>
      </c>
      <c r="I5215" s="69">
        <v>103091704.76000001</v>
      </c>
      <c r="J5215" s="70">
        <v>999</v>
      </c>
      <c r="K5215" s="71">
        <v>0</v>
      </c>
      <c r="L5215" s="70">
        <v>0</v>
      </c>
      <c r="M5215" s="71">
        <v>0.98299999999999998</v>
      </c>
      <c r="N5215" s="72"/>
      <c r="O5215" s="73">
        <f>MIN(1,MAX(0,(1/(1+EXP(-(Assumptions!$B$5 + Assumptions!$B$6*$N5215))))*Assumptions!$B$3))</f>
        <v>3.9165722796764356E-2</v>
      </c>
      <c r="P5215" s="73">
        <f>VLOOKUP($F5215,Assumptions!$A$23:$B$27,2,FALSE)*Assumptions!$B$4</f>
        <v>0.7</v>
      </c>
      <c r="Q5215" s="74">
        <f t="shared" si="162"/>
        <v>2826362.7918932228</v>
      </c>
      <c r="R5215" s="75" t="str">
        <f>IF($O5215&lt;Assumptions!$B$17,"A",IF($O5215&lt;Assumptions!$B$18,"B",IF($O5215&lt;Assumptions!$B$19,"C",IF($O5215&lt;Assumptions!$B$20,"D","E"))))</f>
        <v>B</v>
      </c>
      <c r="S5215" s="75">
        <f t="shared" si="163"/>
        <v>1</v>
      </c>
    </row>
    <row r="5216" spans="1:19" ht="17.399999999999999" x14ac:dyDescent="0.3">
      <c r="A5216" s="39" t="s">
        <v>914</v>
      </c>
      <c r="B5216" s="39" t="s">
        <v>77</v>
      </c>
      <c r="C5216" s="39" t="s">
        <v>190</v>
      </c>
      <c r="D5216" s="39" t="s">
        <v>48</v>
      </c>
      <c r="E5216" s="70" t="s">
        <v>23</v>
      </c>
      <c r="F5216" s="70" t="s">
        <v>40</v>
      </c>
      <c r="G5216" s="78">
        <v>45629</v>
      </c>
      <c r="H5216" s="78">
        <v>45870</v>
      </c>
      <c r="I5216" s="69">
        <v>103091704.76000001</v>
      </c>
      <c r="J5216" s="70">
        <v>999</v>
      </c>
      <c r="K5216" s="71">
        <v>3.9E-2</v>
      </c>
      <c r="L5216" s="70">
        <v>0</v>
      </c>
      <c r="M5216" s="71">
        <v>0.98299999999999998</v>
      </c>
      <c r="N5216" s="72"/>
      <c r="O5216" s="73">
        <f>MIN(1,MAX(0,(1/(1+EXP(-(Assumptions!$B$5 + Assumptions!$B$6*$N5216))))*Assumptions!$B$3))</f>
        <v>3.9165722796764356E-2</v>
      </c>
      <c r="P5216" s="73">
        <f>VLOOKUP($F5216,Assumptions!$A$23:$B$27,2,FALSE)*Assumptions!$B$4</f>
        <v>0.7</v>
      </c>
      <c r="Q5216" s="74">
        <f t="shared" si="162"/>
        <v>2826362.7918932228</v>
      </c>
      <c r="R5216" s="75" t="str">
        <f>IF($O5216&lt;Assumptions!$B$17,"A",IF($O5216&lt;Assumptions!$B$18,"B",IF($O5216&lt;Assumptions!$B$19,"C",IF($O5216&lt;Assumptions!$B$20,"D","E"))))</f>
        <v>B</v>
      </c>
      <c r="S5216" s="75">
        <f t="shared" si="163"/>
        <v>1</v>
      </c>
    </row>
    <row r="5217" spans="1:19" ht="17.399999999999999" x14ac:dyDescent="0.3">
      <c r="A5217" s="39" t="s">
        <v>914</v>
      </c>
      <c r="B5217" s="39" t="s">
        <v>77</v>
      </c>
      <c r="C5217" s="39" t="s">
        <v>190</v>
      </c>
      <c r="D5217" s="39" t="s">
        <v>48</v>
      </c>
      <c r="E5217" s="70" t="s">
        <v>23</v>
      </c>
      <c r="F5217" s="70" t="s">
        <v>40</v>
      </c>
      <c r="G5217" s="78">
        <v>45629</v>
      </c>
      <c r="H5217" s="78">
        <v>45901</v>
      </c>
      <c r="I5217" s="69">
        <v>103091704.76000001</v>
      </c>
      <c r="J5217" s="70">
        <v>999</v>
      </c>
      <c r="K5217" s="71">
        <v>7.9000000000000001E-2</v>
      </c>
      <c r="L5217" s="70">
        <v>0</v>
      </c>
      <c r="M5217" s="71">
        <v>0.98299999999999998</v>
      </c>
      <c r="N5217" s="72"/>
      <c r="O5217" s="73">
        <f>MIN(1,MAX(0,(1/(1+EXP(-(Assumptions!$B$5 + Assumptions!$B$6*$N5217))))*Assumptions!$B$3))</f>
        <v>3.9165722796764356E-2</v>
      </c>
      <c r="P5217" s="73">
        <f>VLOOKUP($F5217,Assumptions!$A$23:$B$27,2,FALSE)*Assumptions!$B$4</f>
        <v>0.7</v>
      </c>
      <c r="Q5217" s="74">
        <f t="shared" si="162"/>
        <v>2826362.7918932228</v>
      </c>
      <c r="R5217" s="75" t="str">
        <f>IF($O5217&lt;Assumptions!$B$17,"A",IF($O5217&lt;Assumptions!$B$18,"B",IF($O5217&lt;Assumptions!$B$19,"C",IF($O5217&lt;Assumptions!$B$20,"D","E"))))</f>
        <v>B</v>
      </c>
      <c r="S5217" s="75">
        <f t="shared" si="163"/>
        <v>1</v>
      </c>
    </row>
    <row r="5218" spans="1:19" ht="17.399999999999999" x14ac:dyDescent="0.3">
      <c r="A5218" s="39" t="s">
        <v>914</v>
      </c>
      <c r="B5218" s="39" t="s">
        <v>77</v>
      </c>
      <c r="C5218" s="39" t="s">
        <v>190</v>
      </c>
      <c r="D5218" s="39" t="s">
        <v>48</v>
      </c>
      <c r="E5218" s="70" t="s">
        <v>23</v>
      </c>
      <c r="F5218" s="70" t="s">
        <v>40</v>
      </c>
      <c r="G5218" s="78">
        <v>45629</v>
      </c>
      <c r="H5218" s="78">
        <v>45931</v>
      </c>
      <c r="I5218" s="69">
        <v>103091704.76000001</v>
      </c>
      <c r="J5218" s="70">
        <v>999</v>
      </c>
      <c r="K5218" s="71">
        <v>0.12</v>
      </c>
      <c r="L5218" s="70">
        <v>0</v>
      </c>
      <c r="M5218" s="71">
        <v>0.98299999999999998</v>
      </c>
      <c r="N5218" s="72"/>
      <c r="O5218" s="73">
        <f>MIN(1,MAX(0,(1/(1+EXP(-(Assumptions!$B$5 + Assumptions!$B$6*$N5218))))*Assumptions!$B$3))</f>
        <v>3.9165722796764356E-2</v>
      </c>
      <c r="P5218" s="73">
        <f>VLOOKUP($F5218,Assumptions!$A$23:$B$27,2,FALSE)*Assumptions!$B$4</f>
        <v>0.7</v>
      </c>
      <c r="Q5218" s="74">
        <f t="shared" si="162"/>
        <v>2826362.7918932228</v>
      </c>
      <c r="R5218" s="75" t="str">
        <f>IF($O5218&lt;Assumptions!$B$17,"A",IF($O5218&lt;Assumptions!$B$18,"B",IF($O5218&lt;Assumptions!$B$19,"C",IF($O5218&lt;Assumptions!$B$20,"D","E"))))</f>
        <v>B</v>
      </c>
      <c r="S5218" s="75">
        <f t="shared" si="163"/>
        <v>1</v>
      </c>
    </row>
    <row r="5219" spans="1:19" ht="17.399999999999999" x14ac:dyDescent="0.3">
      <c r="A5219" s="39" t="s">
        <v>914</v>
      </c>
      <c r="B5219" s="39" t="s">
        <v>77</v>
      </c>
      <c r="C5219" s="39" t="s">
        <v>190</v>
      </c>
      <c r="D5219" s="39" t="s">
        <v>48</v>
      </c>
      <c r="E5219" s="70" t="s">
        <v>23</v>
      </c>
      <c r="F5219" s="70" t="s">
        <v>40</v>
      </c>
      <c r="G5219" s="78">
        <v>45629</v>
      </c>
      <c r="H5219" s="78">
        <v>45962</v>
      </c>
      <c r="I5219" s="69">
        <v>103091704.76000001</v>
      </c>
      <c r="J5219" s="70">
        <v>999</v>
      </c>
      <c r="K5219" s="71">
        <v>5.0000000000000001E-3</v>
      </c>
      <c r="L5219" s="70">
        <v>0</v>
      </c>
      <c r="M5219" s="71">
        <v>0.98299999999999998</v>
      </c>
      <c r="N5219" s="72"/>
      <c r="O5219" s="73">
        <f>MIN(1,MAX(0,(1/(1+EXP(-(Assumptions!$B$5 + Assumptions!$B$6*$N5219))))*Assumptions!$B$3))</f>
        <v>3.9165722796764356E-2</v>
      </c>
      <c r="P5219" s="73">
        <f>VLOOKUP($F5219,Assumptions!$A$23:$B$27,2,FALSE)*Assumptions!$B$4</f>
        <v>0.7</v>
      </c>
      <c r="Q5219" s="74">
        <f t="shared" si="162"/>
        <v>2826362.7918932228</v>
      </c>
      <c r="R5219" s="75" t="str">
        <f>IF($O5219&lt;Assumptions!$B$17,"A",IF($O5219&lt;Assumptions!$B$18,"B",IF($O5219&lt;Assumptions!$B$19,"C",IF($O5219&lt;Assumptions!$B$20,"D","E"))))</f>
        <v>B</v>
      </c>
      <c r="S5219" s="75">
        <f t="shared" si="163"/>
        <v>1</v>
      </c>
    </row>
    <row r="5220" spans="1:19" ht="17.399999999999999" x14ac:dyDescent="0.3">
      <c r="A5220" s="39" t="s">
        <v>914</v>
      </c>
      <c r="B5220" s="39" t="s">
        <v>77</v>
      </c>
      <c r="C5220" s="39" t="s">
        <v>190</v>
      </c>
      <c r="D5220" s="39" t="s">
        <v>48</v>
      </c>
      <c r="E5220" s="70" t="s">
        <v>23</v>
      </c>
      <c r="F5220" s="70" t="s">
        <v>40</v>
      </c>
      <c r="G5220" s="78">
        <v>45629</v>
      </c>
      <c r="H5220" s="78">
        <v>45992</v>
      </c>
      <c r="I5220" s="69">
        <v>103091704.76000001</v>
      </c>
      <c r="J5220" s="70">
        <v>999</v>
      </c>
      <c r="K5220" s="71">
        <v>0.123</v>
      </c>
      <c r="L5220" s="70">
        <v>0</v>
      </c>
      <c r="M5220" s="71">
        <v>0.98299999999999998</v>
      </c>
      <c r="N5220" s="72"/>
      <c r="O5220" s="73">
        <f>MIN(1,MAX(0,(1/(1+EXP(-(Assumptions!$B$5 + Assumptions!$B$6*$N5220))))*Assumptions!$B$3))</f>
        <v>3.9165722796764356E-2</v>
      </c>
      <c r="P5220" s="73">
        <f>VLOOKUP($F5220,Assumptions!$A$23:$B$27,2,FALSE)*Assumptions!$B$4</f>
        <v>0.7</v>
      </c>
      <c r="Q5220" s="74">
        <f t="shared" si="162"/>
        <v>2826362.7918932228</v>
      </c>
      <c r="R5220" s="75" t="str">
        <f>IF($O5220&lt;Assumptions!$B$17,"A",IF($O5220&lt;Assumptions!$B$18,"B",IF($O5220&lt;Assumptions!$B$19,"C",IF($O5220&lt;Assumptions!$B$20,"D","E"))))</f>
        <v>B</v>
      </c>
      <c r="S5220" s="75">
        <f t="shared" si="163"/>
        <v>1</v>
      </c>
    </row>
    <row r="5221" spans="1:19" ht="17.399999999999999" x14ac:dyDescent="0.3">
      <c r="A5221" s="39" t="s">
        <v>916</v>
      </c>
      <c r="B5221" s="39" t="s">
        <v>71</v>
      </c>
      <c r="C5221" s="39" t="s">
        <v>190</v>
      </c>
      <c r="D5221" s="39" t="s">
        <v>48</v>
      </c>
      <c r="E5221" s="70" t="s">
        <v>43</v>
      </c>
      <c r="F5221" s="70" t="s">
        <v>28</v>
      </c>
      <c r="G5221" s="78">
        <v>45744</v>
      </c>
      <c r="H5221" s="78">
        <v>45717</v>
      </c>
      <c r="I5221" s="69">
        <v>28882507.600000001</v>
      </c>
      <c r="J5221" s="70">
        <v>0</v>
      </c>
      <c r="K5221" s="71">
        <v>0.99</v>
      </c>
      <c r="L5221" s="70">
        <v>0</v>
      </c>
      <c r="M5221" s="71">
        <v>1.0609999999999999</v>
      </c>
      <c r="N5221" s="72"/>
      <c r="O5221" s="73">
        <f>MIN(1,MAX(0,(1/(1+EXP(-(Assumptions!$B$5 + Assumptions!$B$6*$N5221))))*Assumptions!$B$3))</f>
        <v>3.9165722796764356E-2</v>
      </c>
      <c r="P5221" s="73">
        <f>VLOOKUP($F5221,Assumptions!$A$23:$B$27,2,FALSE)*Assumptions!$B$4</f>
        <v>0.35</v>
      </c>
      <c r="Q5221" s="74">
        <f t="shared" si="162"/>
        <v>395921.50021796394</v>
      </c>
      <c r="R5221" s="75" t="str">
        <f>IF($O5221&lt;Assumptions!$B$17,"A",IF($O5221&lt;Assumptions!$B$18,"B",IF($O5221&lt;Assumptions!$B$19,"C",IF($O5221&lt;Assumptions!$B$20,"D","E"))))</f>
        <v>B</v>
      </c>
      <c r="S5221" s="75">
        <f t="shared" si="163"/>
        <v>0</v>
      </c>
    </row>
    <row r="5222" spans="1:19" ht="17.399999999999999" x14ac:dyDescent="0.3">
      <c r="A5222" s="39" t="s">
        <v>916</v>
      </c>
      <c r="B5222" s="39" t="s">
        <v>71</v>
      </c>
      <c r="C5222" s="39" t="s">
        <v>190</v>
      </c>
      <c r="D5222" s="39" t="s">
        <v>48</v>
      </c>
      <c r="E5222" s="70" t="s">
        <v>43</v>
      </c>
      <c r="F5222" s="70" t="s">
        <v>28</v>
      </c>
      <c r="G5222" s="78">
        <v>45744</v>
      </c>
      <c r="H5222" s="78">
        <v>45748</v>
      </c>
      <c r="I5222" s="69">
        <v>28396711.739999998</v>
      </c>
      <c r="J5222" s="70">
        <v>15</v>
      </c>
      <c r="K5222" s="71">
        <v>0.96599999999999997</v>
      </c>
      <c r="L5222" s="70">
        <v>0</v>
      </c>
      <c r="M5222" s="71">
        <v>1.0609999999999999</v>
      </c>
      <c r="N5222" s="72"/>
      <c r="O5222" s="73">
        <f>MIN(1,MAX(0,(1/(1+EXP(-(Assumptions!$B$5 + Assumptions!$B$6*$N5222))))*Assumptions!$B$3))</f>
        <v>3.9165722796764356E-2</v>
      </c>
      <c r="P5222" s="73">
        <f>VLOOKUP($F5222,Assumptions!$A$23:$B$27,2,FALSE)*Assumptions!$B$4</f>
        <v>0.35</v>
      </c>
      <c r="Q5222" s="74">
        <f t="shared" si="162"/>
        <v>389262.20912196231</v>
      </c>
      <c r="R5222" s="75" t="str">
        <f>IF($O5222&lt;Assumptions!$B$17,"A",IF($O5222&lt;Assumptions!$B$18,"B",IF($O5222&lt;Assumptions!$B$19,"C",IF($O5222&lt;Assumptions!$B$20,"D","E"))))</f>
        <v>B</v>
      </c>
      <c r="S5222" s="75">
        <f t="shared" si="163"/>
        <v>0</v>
      </c>
    </row>
    <row r="5223" spans="1:19" ht="17.399999999999999" x14ac:dyDescent="0.3">
      <c r="A5223" s="39" t="s">
        <v>916</v>
      </c>
      <c r="B5223" s="39" t="s">
        <v>71</v>
      </c>
      <c r="C5223" s="39" t="s">
        <v>190</v>
      </c>
      <c r="D5223" s="39" t="s">
        <v>48</v>
      </c>
      <c r="E5223" s="70" t="s">
        <v>43</v>
      </c>
      <c r="F5223" s="70" t="s">
        <v>28</v>
      </c>
      <c r="G5223" s="78">
        <v>45744</v>
      </c>
      <c r="H5223" s="78">
        <v>45778</v>
      </c>
      <c r="I5223" s="69">
        <v>27856038.420000002</v>
      </c>
      <c r="J5223" s="70">
        <v>0</v>
      </c>
      <c r="K5223" s="71">
        <v>0.95199999999999996</v>
      </c>
      <c r="L5223" s="70">
        <v>0</v>
      </c>
      <c r="M5223" s="71">
        <v>1.0609999999999999</v>
      </c>
      <c r="N5223" s="72"/>
      <c r="O5223" s="73">
        <f>MIN(1,MAX(0,(1/(1+EXP(-(Assumptions!$B$5 + Assumptions!$B$6*$N5223))))*Assumptions!$B$3))</f>
        <v>3.9165722796764356E-2</v>
      </c>
      <c r="P5223" s="73">
        <f>VLOOKUP($F5223,Assumptions!$A$23:$B$27,2,FALSE)*Assumptions!$B$4</f>
        <v>0.35</v>
      </c>
      <c r="Q5223" s="74">
        <f t="shared" si="162"/>
        <v>381850.6576408082</v>
      </c>
      <c r="R5223" s="75" t="str">
        <f>IF($O5223&lt;Assumptions!$B$17,"A",IF($O5223&lt;Assumptions!$B$18,"B",IF($O5223&lt;Assumptions!$B$19,"C",IF($O5223&lt;Assumptions!$B$20,"D","E"))))</f>
        <v>B</v>
      </c>
      <c r="S5223" s="75">
        <f t="shared" si="163"/>
        <v>0</v>
      </c>
    </row>
    <row r="5224" spans="1:19" ht="17.399999999999999" x14ac:dyDescent="0.3">
      <c r="A5224" s="39" t="s">
        <v>916</v>
      </c>
      <c r="B5224" s="39" t="s">
        <v>71</v>
      </c>
      <c r="C5224" s="39" t="s">
        <v>190</v>
      </c>
      <c r="D5224" s="39" t="s">
        <v>48</v>
      </c>
      <c r="E5224" s="70" t="s">
        <v>43</v>
      </c>
      <c r="F5224" s="70" t="s">
        <v>28</v>
      </c>
      <c r="G5224" s="78">
        <v>45744</v>
      </c>
      <c r="H5224" s="78">
        <v>45809</v>
      </c>
      <c r="I5224" s="69">
        <v>27287162.620000001</v>
      </c>
      <c r="J5224" s="70">
        <v>0</v>
      </c>
      <c r="K5224" s="71">
        <v>1.0880000000000001</v>
      </c>
      <c r="L5224" s="70">
        <v>0</v>
      </c>
      <c r="M5224" s="71">
        <v>1.0609999999999999</v>
      </c>
      <c r="N5224" s="72"/>
      <c r="O5224" s="73">
        <f>MIN(1,MAX(0,(1/(1+EXP(-(Assumptions!$B$5 + Assumptions!$B$6*$N5224))))*Assumptions!$B$3))</f>
        <v>3.9165722796764356E-2</v>
      </c>
      <c r="P5224" s="73">
        <f>VLOOKUP($F5224,Assumptions!$A$23:$B$27,2,FALSE)*Assumptions!$B$4</f>
        <v>0.35</v>
      </c>
      <c r="Q5224" s="74">
        <f t="shared" si="162"/>
        <v>374052.5064798026</v>
      </c>
      <c r="R5224" s="75" t="str">
        <f>IF($O5224&lt;Assumptions!$B$17,"A",IF($O5224&lt;Assumptions!$B$18,"B",IF($O5224&lt;Assumptions!$B$19,"C",IF($O5224&lt;Assumptions!$B$20,"D","E"))))</f>
        <v>B</v>
      </c>
      <c r="S5224" s="75">
        <f t="shared" si="163"/>
        <v>0</v>
      </c>
    </row>
    <row r="5225" spans="1:19" ht="17.399999999999999" x14ac:dyDescent="0.3">
      <c r="A5225" s="39" t="s">
        <v>916</v>
      </c>
      <c r="B5225" s="39" t="s">
        <v>71</v>
      </c>
      <c r="C5225" s="39" t="s">
        <v>190</v>
      </c>
      <c r="D5225" s="39" t="s">
        <v>48</v>
      </c>
      <c r="E5225" s="70" t="s">
        <v>43</v>
      </c>
      <c r="F5225" s="70" t="s">
        <v>28</v>
      </c>
      <c r="G5225" s="78">
        <v>45744</v>
      </c>
      <c r="H5225" s="78">
        <v>45839</v>
      </c>
      <c r="I5225" s="69">
        <v>26754437.010000002</v>
      </c>
      <c r="J5225" s="70">
        <v>0</v>
      </c>
      <c r="K5225" s="71">
        <v>1.1100000000000001</v>
      </c>
      <c r="L5225" s="70">
        <v>0</v>
      </c>
      <c r="M5225" s="71">
        <v>1.0609999999999999</v>
      </c>
      <c r="N5225" s="72"/>
      <c r="O5225" s="73">
        <f>MIN(1,MAX(0,(1/(1+EXP(-(Assumptions!$B$5 + Assumptions!$B$6*$N5225))))*Assumptions!$B$3))</f>
        <v>3.9165722796764356E-2</v>
      </c>
      <c r="P5225" s="73">
        <f>VLOOKUP($F5225,Assumptions!$A$23:$B$27,2,FALSE)*Assumptions!$B$4</f>
        <v>0.35</v>
      </c>
      <c r="Q5225" s="74">
        <f t="shared" si="162"/>
        <v>366749.90223100357</v>
      </c>
      <c r="R5225" s="75" t="str">
        <f>IF($O5225&lt;Assumptions!$B$17,"A",IF($O5225&lt;Assumptions!$B$18,"B",IF($O5225&lt;Assumptions!$B$19,"C",IF($O5225&lt;Assumptions!$B$20,"D","E"))))</f>
        <v>B</v>
      </c>
      <c r="S5225" s="75">
        <f t="shared" si="163"/>
        <v>0</v>
      </c>
    </row>
    <row r="5226" spans="1:19" ht="17.399999999999999" x14ac:dyDescent="0.3">
      <c r="A5226" s="39" t="s">
        <v>916</v>
      </c>
      <c r="B5226" s="39" t="s">
        <v>71</v>
      </c>
      <c r="C5226" s="39" t="s">
        <v>190</v>
      </c>
      <c r="D5226" s="39" t="s">
        <v>48</v>
      </c>
      <c r="E5226" s="70" t="s">
        <v>43</v>
      </c>
      <c r="F5226" s="70" t="s">
        <v>28</v>
      </c>
      <c r="G5226" s="78">
        <v>45744</v>
      </c>
      <c r="H5226" s="78">
        <v>45870</v>
      </c>
      <c r="I5226" s="69">
        <v>26353847.879999999</v>
      </c>
      <c r="J5226" s="70">
        <v>15</v>
      </c>
      <c r="K5226" s="71">
        <v>1.0089999999999999</v>
      </c>
      <c r="L5226" s="70">
        <v>0</v>
      </c>
      <c r="M5226" s="71">
        <v>1.0609999999999999</v>
      </c>
      <c r="N5226" s="72"/>
      <c r="O5226" s="73">
        <f>MIN(1,MAX(0,(1/(1+EXP(-(Assumptions!$B$5 + Assumptions!$B$6*$N5226))))*Assumptions!$B$3))</f>
        <v>3.9165722796764356E-2</v>
      </c>
      <c r="P5226" s="73">
        <f>VLOOKUP($F5226,Assumptions!$A$23:$B$27,2,FALSE)*Assumptions!$B$4</f>
        <v>0.35</v>
      </c>
      <c r="Q5226" s="74">
        <f t="shared" si="162"/>
        <v>361258.62524366158</v>
      </c>
      <c r="R5226" s="75" t="str">
        <f>IF($O5226&lt;Assumptions!$B$17,"A",IF($O5226&lt;Assumptions!$B$18,"B",IF($O5226&lt;Assumptions!$B$19,"C",IF($O5226&lt;Assumptions!$B$20,"D","E"))))</f>
        <v>B</v>
      </c>
      <c r="S5226" s="75">
        <f t="shared" si="163"/>
        <v>0</v>
      </c>
    </row>
    <row r="5227" spans="1:19" ht="17.399999999999999" x14ac:dyDescent="0.3">
      <c r="A5227" s="39" t="s">
        <v>916</v>
      </c>
      <c r="B5227" s="39" t="s">
        <v>71</v>
      </c>
      <c r="C5227" s="39" t="s">
        <v>190</v>
      </c>
      <c r="D5227" s="39" t="s">
        <v>48</v>
      </c>
      <c r="E5227" s="70" t="s">
        <v>43</v>
      </c>
      <c r="F5227" s="70" t="s">
        <v>28</v>
      </c>
      <c r="G5227" s="78">
        <v>45744</v>
      </c>
      <c r="H5227" s="78">
        <v>45901</v>
      </c>
      <c r="I5227" s="69">
        <v>25880791.390000001</v>
      </c>
      <c r="J5227" s="70">
        <v>35</v>
      </c>
      <c r="K5227" s="71">
        <v>0.878</v>
      </c>
      <c r="L5227" s="70">
        <v>0</v>
      </c>
      <c r="M5227" s="71">
        <v>1.0609999999999999</v>
      </c>
      <c r="N5227" s="72"/>
      <c r="O5227" s="73">
        <f>MIN(1,MAX(0,(1/(1+EXP(-(Assumptions!$B$5 + Assumptions!$B$6*$N5227))))*Assumptions!$B$3))</f>
        <v>3.9165722796764356E-2</v>
      </c>
      <c r="P5227" s="73">
        <f>VLOOKUP($F5227,Assumptions!$A$23:$B$27,2,FALSE)*Assumptions!$B$4</f>
        <v>0.35</v>
      </c>
      <c r="Q5227" s="74">
        <f t="shared" si="162"/>
        <v>354773.96546956897</v>
      </c>
      <c r="R5227" s="75" t="str">
        <f>IF($O5227&lt;Assumptions!$B$17,"A",IF($O5227&lt;Assumptions!$B$18,"B",IF($O5227&lt;Assumptions!$B$19,"C",IF($O5227&lt;Assumptions!$B$20,"D","E"))))</f>
        <v>B</v>
      </c>
      <c r="S5227" s="75">
        <f t="shared" si="163"/>
        <v>0</v>
      </c>
    </row>
    <row r="5228" spans="1:19" ht="17.399999999999999" x14ac:dyDescent="0.3">
      <c r="A5228" s="39" t="s">
        <v>916</v>
      </c>
      <c r="B5228" s="39" t="s">
        <v>71</v>
      </c>
      <c r="C5228" s="39" t="s">
        <v>190</v>
      </c>
      <c r="D5228" s="39" t="s">
        <v>48</v>
      </c>
      <c r="E5228" s="70" t="s">
        <v>43</v>
      </c>
      <c r="F5228" s="70" t="s">
        <v>28</v>
      </c>
      <c r="G5228" s="78">
        <v>45744</v>
      </c>
      <c r="H5228" s="78">
        <v>45931</v>
      </c>
      <c r="I5228" s="69">
        <v>25385161.760000002</v>
      </c>
      <c r="J5228" s="70">
        <v>95</v>
      </c>
      <c r="K5228" s="71">
        <v>0.14099999999999999</v>
      </c>
      <c r="L5228" s="70">
        <v>0</v>
      </c>
      <c r="M5228" s="71">
        <v>1.0609999999999999</v>
      </c>
      <c r="N5228" s="72"/>
      <c r="O5228" s="73">
        <f>MIN(1,MAX(0,(1/(1+EXP(-(Assumptions!$B$5 + Assumptions!$B$6*$N5228))))*Assumptions!$B$3))</f>
        <v>3.9165722796764356E-2</v>
      </c>
      <c r="P5228" s="73">
        <f>VLOOKUP($F5228,Assumptions!$A$23:$B$27,2,FALSE)*Assumptions!$B$4</f>
        <v>0.35</v>
      </c>
      <c r="Q5228" s="74">
        <f t="shared" si="162"/>
        <v>347979.87302511401</v>
      </c>
      <c r="R5228" s="75" t="str">
        <f>IF($O5228&lt;Assumptions!$B$17,"A",IF($O5228&lt;Assumptions!$B$18,"B",IF($O5228&lt;Assumptions!$B$19,"C",IF($O5228&lt;Assumptions!$B$20,"D","E"))))</f>
        <v>B</v>
      </c>
      <c r="S5228" s="75">
        <f t="shared" si="163"/>
        <v>0</v>
      </c>
    </row>
    <row r="5229" spans="1:19" ht="17.399999999999999" x14ac:dyDescent="0.3">
      <c r="A5229" s="39" t="s">
        <v>916</v>
      </c>
      <c r="B5229" s="39" t="s">
        <v>71</v>
      </c>
      <c r="C5229" s="39" t="s">
        <v>190</v>
      </c>
      <c r="D5229" s="39" t="s">
        <v>48</v>
      </c>
      <c r="E5229" s="70" t="s">
        <v>43</v>
      </c>
      <c r="F5229" s="70" t="s">
        <v>28</v>
      </c>
      <c r="G5229" s="78">
        <v>45744</v>
      </c>
      <c r="H5229" s="78">
        <v>45962</v>
      </c>
      <c r="I5229" s="69">
        <v>25385161.760000002</v>
      </c>
      <c r="J5229" s="70">
        <v>185</v>
      </c>
      <c r="K5229" s="71">
        <v>0.17399999999999999</v>
      </c>
      <c r="L5229" s="70">
        <v>1</v>
      </c>
      <c r="M5229" s="71">
        <v>1.0609999999999999</v>
      </c>
      <c r="N5229" s="72"/>
      <c r="O5229" s="73">
        <f>MIN(1,MAX(0,(1/(1+EXP(-(Assumptions!$B$5 + Assumptions!$B$6*$N5229))))*Assumptions!$B$3))</f>
        <v>3.9165722796764356E-2</v>
      </c>
      <c r="P5229" s="73">
        <f>VLOOKUP($F5229,Assumptions!$A$23:$B$27,2,FALSE)*Assumptions!$B$4</f>
        <v>0.35</v>
      </c>
      <c r="Q5229" s="74">
        <f t="shared" si="162"/>
        <v>347979.87302511401</v>
      </c>
      <c r="R5229" s="75" t="str">
        <f>IF($O5229&lt;Assumptions!$B$17,"A",IF($O5229&lt;Assumptions!$B$18,"B",IF($O5229&lt;Assumptions!$B$19,"C",IF($O5229&lt;Assumptions!$B$20,"D","E"))))</f>
        <v>B</v>
      </c>
      <c r="S5229" s="75">
        <f t="shared" si="163"/>
        <v>1</v>
      </c>
    </row>
    <row r="5230" spans="1:19" ht="17.399999999999999" x14ac:dyDescent="0.3">
      <c r="A5230" s="39" t="s">
        <v>916</v>
      </c>
      <c r="B5230" s="39" t="s">
        <v>71</v>
      </c>
      <c r="C5230" s="39" t="s">
        <v>190</v>
      </c>
      <c r="D5230" s="39" t="s">
        <v>48</v>
      </c>
      <c r="E5230" s="70" t="s">
        <v>43</v>
      </c>
      <c r="F5230" s="70" t="s">
        <v>28</v>
      </c>
      <c r="G5230" s="78">
        <v>45744</v>
      </c>
      <c r="H5230" s="78">
        <v>45992</v>
      </c>
      <c r="I5230" s="69">
        <v>25385161.760000002</v>
      </c>
      <c r="J5230" s="70">
        <v>999</v>
      </c>
      <c r="K5230" s="71">
        <v>0.11700000000000001</v>
      </c>
      <c r="L5230" s="70">
        <v>1</v>
      </c>
      <c r="M5230" s="71">
        <v>1.0609999999999999</v>
      </c>
      <c r="N5230" s="72"/>
      <c r="O5230" s="73">
        <f>MIN(1,MAX(0,(1/(1+EXP(-(Assumptions!$B$5 + Assumptions!$B$6*$N5230))))*Assumptions!$B$3))</f>
        <v>3.9165722796764356E-2</v>
      </c>
      <c r="P5230" s="73">
        <f>VLOOKUP($F5230,Assumptions!$A$23:$B$27,2,FALSE)*Assumptions!$B$4</f>
        <v>0.35</v>
      </c>
      <c r="Q5230" s="74">
        <f t="shared" si="162"/>
        <v>347979.87302511401</v>
      </c>
      <c r="R5230" s="75" t="str">
        <f>IF($O5230&lt;Assumptions!$B$17,"A",IF($O5230&lt;Assumptions!$B$18,"B",IF($O5230&lt;Assumptions!$B$19,"C",IF($O5230&lt;Assumptions!$B$20,"D","E"))))</f>
        <v>B</v>
      </c>
      <c r="S5230" s="75">
        <f t="shared" si="163"/>
        <v>1</v>
      </c>
    </row>
    <row r="5231" spans="1:19" ht="17.399999999999999" x14ac:dyDescent="0.3">
      <c r="A5231" s="39" t="s">
        <v>917</v>
      </c>
      <c r="B5231" s="39" t="s">
        <v>51</v>
      </c>
      <c r="C5231" s="39" t="s">
        <v>135</v>
      </c>
      <c r="D5231" s="39" t="s">
        <v>30</v>
      </c>
      <c r="E5231" s="70" t="s">
        <v>35</v>
      </c>
      <c r="F5231" s="70" t="s">
        <v>40</v>
      </c>
      <c r="G5231" s="78">
        <v>44326</v>
      </c>
      <c r="H5231" s="78">
        <v>45658</v>
      </c>
      <c r="I5231" s="69">
        <v>1153726.0900000001</v>
      </c>
      <c r="J5231" s="70">
        <v>65</v>
      </c>
      <c r="K5231" s="71">
        <v>0.78</v>
      </c>
      <c r="L5231" s="70">
        <v>0</v>
      </c>
      <c r="M5231" s="71">
        <v>0.68</v>
      </c>
      <c r="N5231" s="72"/>
      <c r="O5231" s="73">
        <f>MIN(1,MAX(0,(1/(1+EXP(-(Assumptions!$B$5 + Assumptions!$B$6*$N5231))))*Assumptions!$B$3))</f>
        <v>3.9165722796764356E-2</v>
      </c>
      <c r="P5231" s="73">
        <f>VLOOKUP($F5231,Assumptions!$A$23:$B$27,2,FALSE)*Assumptions!$B$4</f>
        <v>0.7</v>
      </c>
      <c r="Q5231" s="74">
        <f t="shared" si="162"/>
        <v>31630.561357034363</v>
      </c>
      <c r="R5231" s="75" t="str">
        <f>IF($O5231&lt;Assumptions!$B$17,"A",IF($O5231&lt;Assumptions!$B$18,"B",IF($O5231&lt;Assumptions!$B$19,"C",IF($O5231&lt;Assumptions!$B$20,"D","E"))))</f>
        <v>B</v>
      </c>
      <c r="S5231" s="75">
        <f t="shared" si="163"/>
        <v>0</v>
      </c>
    </row>
    <row r="5232" spans="1:19" ht="17.399999999999999" x14ac:dyDescent="0.3">
      <c r="A5232" s="39" t="s">
        <v>917</v>
      </c>
      <c r="B5232" s="39" t="s">
        <v>51</v>
      </c>
      <c r="C5232" s="39" t="s">
        <v>135</v>
      </c>
      <c r="D5232" s="39" t="s">
        <v>30</v>
      </c>
      <c r="E5232" s="70" t="s">
        <v>35</v>
      </c>
      <c r="F5232" s="70" t="s">
        <v>40</v>
      </c>
      <c r="G5232" s="78">
        <v>44326</v>
      </c>
      <c r="H5232" s="78">
        <v>45689</v>
      </c>
      <c r="I5232" s="69">
        <v>1115741.6399999999</v>
      </c>
      <c r="J5232" s="70">
        <v>0</v>
      </c>
      <c r="K5232" s="71">
        <v>1.141</v>
      </c>
      <c r="L5232" s="70">
        <v>0</v>
      </c>
      <c r="M5232" s="71">
        <v>0.68</v>
      </c>
      <c r="N5232" s="72"/>
      <c r="O5232" s="73">
        <f>MIN(1,MAX(0,(1/(1+EXP(-(Assumptions!$B$5 + Assumptions!$B$6*$N5232))))*Assumptions!$B$3))</f>
        <v>3.9165722796764356E-2</v>
      </c>
      <c r="P5232" s="73">
        <f>VLOOKUP($F5232,Assumptions!$A$23:$B$27,2,FALSE)*Assumptions!$B$4</f>
        <v>0.7</v>
      </c>
      <c r="Q5232" s="74">
        <f t="shared" si="162"/>
        <v>30589.179449533069</v>
      </c>
      <c r="R5232" s="75" t="str">
        <f>IF($O5232&lt;Assumptions!$B$17,"A",IF($O5232&lt;Assumptions!$B$18,"B",IF($O5232&lt;Assumptions!$B$19,"C",IF($O5232&lt;Assumptions!$B$20,"D","E"))))</f>
        <v>B</v>
      </c>
      <c r="S5232" s="75">
        <f t="shared" si="163"/>
        <v>0</v>
      </c>
    </row>
    <row r="5233" spans="1:19" ht="17.399999999999999" x14ac:dyDescent="0.3">
      <c r="A5233" s="39" t="s">
        <v>917</v>
      </c>
      <c r="B5233" s="39" t="s">
        <v>51</v>
      </c>
      <c r="C5233" s="39" t="s">
        <v>135</v>
      </c>
      <c r="D5233" s="39" t="s">
        <v>30</v>
      </c>
      <c r="E5233" s="70" t="s">
        <v>35</v>
      </c>
      <c r="F5233" s="70" t="s">
        <v>40</v>
      </c>
      <c r="G5233" s="78">
        <v>44326</v>
      </c>
      <c r="H5233" s="78">
        <v>45717</v>
      </c>
      <c r="I5233" s="69">
        <v>1079020.95</v>
      </c>
      <c r="J5233" s="70">
        <v>65</v>
      </c>
      <c r="K5233" s="71">
        <v>0.46100000000000002</v>
      </c>
      <c r="L5233" s="70">
        <v>0</v>
      </c>
      <c r="M5233" s="71">
        <v>0.68</v>
      </c>
      <c r="N5233" s="72"/>
      <c r="O5233" s="73">
        <f>MIN(1,MAX(0,(1/(1+EXP(-(Assumptions!$B$5 + Assumptions!$B$6*$N5233))))*Assumptions!$B$3))</f>
        <v>3.9165722796764356E-2</v>
      </c>
      <c r="P5233" s="73">
        <f>VLOOKUP($F5233,Assumptions!$A$23:$B$27,2,FALSE)*Assumptions!$B$4</f>
        <v>0.7</v>
      </c>
      <c r="Q5233" s="74">
        <f t="shared" si="162"/>
        <v>29582.444793720926</v>
      </c>
      <c r="R5233" s="75" t="str">
        <f>IF($O5233&lt;Assumptions!$B$17,"A",IF($O5233&lt;Assumptions!$B$18,"B",IF($O5233&lt;Assumptions!$B$19,"C",IF($O5233&lt;Assumptions!$B$20,"D","E"))))</f>
        <v>B</v>
      </c>
      <c r="S5233" s="75">
        <f t="shared" si="163"/>
        <v>0</v>
      </c>
    </row>
    <row r="5234" spans="1:19" ht="17.399999999999999" x14ac:dyDescent="0.3">
      <c r="A5234" s="39" t="s">
        <v>917</v>
      </c>
      <c r="B5234" s="39" t="s">
        <v>51</v>
      </c>
      <c r="C5234" s="39" t="s">
        <v>135</v>
      </c>
      <c r="D5234" s="39" t="s">
        <v>30</v>
      </c>
      <c r="E5234" s="70" t="s">
        <v>35</v>
      </c>
      <c r="F5234" s="70" t="s">
        <v>40</v>
      </c>
      <c r="G5234" s="78">
        <v>44326</v>
      </c>
      <c r="H5234" s="78">
        <v>45748</v>
      </c>
      <c r="I5234" s="69">
        <v>1046239.53</v>
      </c>
      <c r="J5234" s="70">
        <v>15</v>
      </c>
      <c r="K5234" s="71">
        <v>0.97099999999999997</v>
      </c>
      <c r="L5234" s="70">
        <v>0</v>
      </c>
      <c r="M5234" s="71">
        <v>0.68</v>
      </c>
      <c r="N5234" s="72"/>
      <c r="O5234" s="73">
        <f>MIN(1,MAX(0,(1/(1+EXP(-(Assumptions!$B$5 + Assumptions!$B$6*$N5234))))*Assumptions!$B$3))</f>
        <v>3.9165722796764356E-2</v>
      </c>
      <c r="P5234" s="73">
        <f>VLOOKUP($F5234,Assumptions!$A$23:$B$27,2,FALSE)*Assumptions!$B$4</f>
        <v>0.7</v>
      </c>
      <c r="Q5234" s="74">
        <f t="shared" si="162"/>
        <v>28683.709187697914</v>
      </c>
      <c r="R5234" s="75" t="str">
        <f>IF($O5234&lt;Assumptions!$B$17,"A",IF($O5234&lt;Assumptions!$B$18,"B",IF($O5234&lt;Assumptions!$B$19,"C",IF($O5234&lt;Assumptions!$B$20,"D","E"))))</f>
        <v>B</v>
      </c>
      <c r="S5234" s="75">
        <f t="shared" si="163"/>
        <v>0</v>
      </c>
    </row>
    <row r="5235" spans="1:19" ht="17.399999999999999" x14ac:dyDescent="0.3">
      <c r="A5235" s="39" t="s">
        <v>917</v>
      </c>
      <c r="B5235" s="39" t="s">
        <v>51</v>
      </c>
      <c r="C5235" s="39" t="s">
        <v>135</v>
      </c>
      <c r="D5235" s="39" t="s">
        <v>30</v>
      </c>
      <c r="E5235" s="70" t="s">
        <v>35</v>
      </c>
      <c r="F5235" s="70" t="s">
        <v>40</v>
      </c>
      <c r="G5235" s="78">
        <v>44326</v>
      </c>
      <c r="H5235" s="78">
        <v>45778</v>
      </c>
      <c r="I5235" s="69">
        <v>1014591.85</v>
      </c>
      <c r="J5235" s="70">
        <v>65</v>
      </c>
      <c r="K5235" s="71">
        <v>0.69599999999999995</v>
      </c>
      <c r="L5235" s="70">
        <v>0</v>
      </c>
      <c r="M5235" s="71">
        <v>0.68</v>
      </c>
      <c r="N5235" s="72"/>
      <c r="O5235" s="73">
        <f>MIN(1,MAX(0,(1/(1+EXP(-(Assumptions!$B$5 + Assumptions!$B$6*$N5235))))*Assumptions!$B$3))</f>
        <v>3.9165722796764356E-2</v>
      </c>
      <c r="P5235" s="73">
        <f>VLOOKUP($F5235,Assumptions!$A$23:$B$27,2,FALSE)*Assumptions!$B$4</f>
        <v>0.7</v>
      </c>
      <c r="Q5235" s="74">
        <f t="shared" si="162"/>
        <v>27816.056204269422</v>
      </c>
      <c r="R5235" s="75" t="str">
        <f>IF($O5235&lt;Assumptions!$B$17,"A",IF($O5235&lt;Assumptions!$B$18,"B",IF($O5235&lt;Assumptions!$B$19,"C",IF($O5235&lt;Assumptions!$B$20,"D","E"))))</f>
        <v>B</v>
      </c>
      <c r="S5235" s="75">
        <f t="shared" si="163"/>
        <v>0</v>
      </c>
    </row>
    <row r="5236" spans="1:19" ht="17.399999999999999" x14ac:dyDescent="0.3">
      <c r="A5236" s="39" t="s">
        <v>917</v>
      </c>
      <c r="B5236" s="39" t="s">
        <v>51</v>
      </c>
      <c r="C5236" s="39" t="s">
        <v>135</v>
      </c>
      <c r="D5236" s="39" t="s">
        <v>30</v>
      </c>
      <c r="E5236" s="70" t="s">
        <v>35</v>
      </c>
      <c r="F5236" s="70" t="s">
        <v>40</v>
      </c>
      <c r="G5236" s="78">
        <v>44326</v>
      </c>
      <c r="H5236" s="78">
        <v>45809</v>
      </c>
      <c r="I5236" s="69">
        <v>981671.81</v>
      </c>
      <c r="J5236" s="70">
        <v>0</v>
      </c>
      <c r="K5236" s="71">
        <v>1.1319999999999999</v>
      </c>
      <c r="L5236" s="70">
        <v>0</v>
      </c>
      <c r="M5236" s="71">
        <v>0.68</v>
      </c>
      <c r="N5236" s="72"/>
      <c r="O5236" s="73">
        <f>MIN(1,MAX(0,(1/(1+EXP(-(Assumptions!$B$5 + Assumptions!$B$6*$N5236))))*Assumptions!$B$3))</f>
        <v>3.9165722796764356E-2</v>
      </c>
      <c r="P5236" s="73">
        <f>VLOOKUP($F5236,Assumptions!$A$23:$B$27,2,FALSE)*Assumptions!$B$4</f>
        <v>0.7</v>
      </c>
      <c r="Q5236" s="74">
        <f t="shared" si="162"/>
        <v>26913.520191500549</v>
      </c>
      <c r="R5236" s="75" t="str">
        <f>IF($O5236&lt;Assumptions!$B$17,"A",IF($O5236&lt;Assumptions!$B$18,"B",IF($O5236&lt;Assumptions!$B$19,"C",IF($O5236&lt;Assumptions!$B$20,"D","E"))))</f>
        <v>B</v>
      </c>
      <c r="S5236" s="75">
        <f t="shared" si="163"/>
        <v>0</v>
      </c>
    </row>
    <row r="5237" spans="1:19" ht="17.399999999999999" x14ac:dyDescent="0.3">
      <c r="A5237" s="39" t="s">
        <v>917</v>
      </c>
      <c r="B5237" s="39" t="s">
        <v>51</v>
      </c>
      <c r="C5237" s="39" t="s">
        <v>135</v>
      </c>
      <c r="D5237" s="39" t="s">
        <v>30</v>
      </c>
      <c r="E5237" s="70" t="s">
        <v>35</v>
      </c>
      <c r="F5237" s="70" t="s">
        <v>40</v>
      </c>
      <c r="G5237" s="78">
        <v>44326</v>
      </c>
      <c r="H5237" s="78">
        <v>45839</v>
      </c>
      <c r="I5237" s="69">
        <v>953624.37</v>
      </c>
      <c r="J5237" s="70">
        <v>0</v>
      </c>
      <c r="K5237" s="71">
        <v>1.111</v>
      </c>
      <c r="L5237" s="70">
        <v>0</v>
      </c>
      <c r="M5237" s="71">
        <v>0.68</v>
      </c>
      <c r="N5237" s="72"/>
      <c r="O5237" s="73">
        <f>MIN(1,MAX(0,(1/(1+EXP(-(Assumptions!$B$5 + Assumptions!$B$6*$N5237))))*Assumptions!$B$3))</f>
        <v>3.9165722796764356E-2</v>
      </c>
      <c r="P5237" s="73">
        <f>VLOOKUP($F5237,Assumptions!$A$23:$B$27,2,FALSE)*Assumptions!$B$4</f>
        <v>0.7</v>
      </c>
      <c r="Q5237" s="74">
        <f t="shared" si="162"/>
        <v>26144.571409361335</v>
      </c>
      <c r="R5237" s="75" t="str">
        <f>IF($O5237&lt;Assumptions!$B$17,"A",IF($O5237&lt;Assumptions!$B$18,"B",IF($O5237&lt;Assumptions!$B$19,"C",IF($O5237&lt;Assumptions!$B$20,"D","E"))))</f>
        <v>B</v>
      </c>
      <c r="S5237" s="75">
        <f t="shared" si="163"/>
        <v>0</v>
      </c>
    </row>
    <row r="5238" spans="1:19" ht="17.399999999999999" x14ac:dyDescent="0.3">
      <c r="A5238" s="39" t="s">
        <v>917</v>
      </c>
      <c r="B5238" s="39" t="s">
        <v>51</v>
      </c>
      <c r="C5238" s="39" t="s">
        <v>135</v>
      </c>
      <c r="D5238" s="39" t="s">
        <v>30</v>
      </c>
      <c r="E5238" s="70" t="s">
        <v>35</v>
      </c>
      <c r="F5238" s="70" t="s">
        <v>40</v>
      </c>
      <c r="G5238" s="78">
        <v>44326</v>
      </c>
      <c r="H5238" s="78">
        <v>45870</v>
      </c>
      <c r="I5238" s="69">
        <v>927547.34</v>
      </c>
      <c r="J5238" s="70">
        <v>0</v>
      </c>
      <c r="K5238" s="71">
        <v>1.0820000000000001</v>
      </c>
      <c r="L5238" s="70">
        <v>0</v>
      </c>
      <c r="M5238" s="71">
        <v>0.68</v>
      </c>
      <c r="N5238" s="72"/>
      <c r="O5238" s="73">
        <f>MIN(1,MAX(0,(1/(1+EXP(-(Assumptions!$B$5 + Assumptions!$B$6*$N5238))))*Assumptions!$B$3))</f>
        <v>3.9165722796764356E-2</v>
      </c>
      <c r="P5238" s="73">
        <f>VLOOKUP($F5238,Assumptions!$A$23:$B$27,2,FALSE)*Assumptions!$B$4</f>
        <v>0.7</v>
      </c>
      <c r="Q5238" s="74">
        <f t="shared" si="162"/>
        <v>25429.643399521294</v>
      </c>
      <c r="R5238" s="75" t="str">
        <f>IF($O5238&lt;Assumptions!$B$17,"A",IF($O5238&lt;Assumptions!$B$18,"B",IF($O5238&lt;Assumptions!$B$19,"C",IF($O5238&lt;Assumptions!$B$20,"D","E"))))</f>
        <v>B</v>
      </c>
      <c r="S5238" s="75">
        <f t="shared" si="163"/>
        <v>0</v>
      </c>
    </row>
    <row r="5239" spans="1:19" ht="17.399999999999999" x14ac:dyDescent="0.3">
      <c r="A5239" s="39" t="s">
        <v>917</v>
      </c>
      <c r="B5239" s="39" t="s">
        <v>51</v>
      </c>
      <c r="C5239" s="39" t="s">
        <v>135</v>
      </c>
      <c r="D5239" s="39" t="s">
        <v>30</v>
      </c>
      <c r="E5239" s="70" t="s">
        <v>35</v>
      </c>
      <c r="F5239" s="70" t="s">
        <v>40</v>
      </c>
      <c r="G5239" s="78">
        <v>44326</v>
      </c>
      <c r="H5239" s="78">
        <v>45901</v>
      </c>
      <c r="I5239" s="69">
        <v>897937.68</v>
      </c>
      <c r="J5239" s="70">
        <v>0</v>
      </c>
      <c r="K5239" s="71">
        <v>1</v>
      </c>
      <c r="L5239" s="70">
        <v>0</v>
      </c>
      <c r="M5239" s="71">
        <v>0.68</v>
      </c>
      <c r="N5239" s="72"/>
      <c r="O5239" s="73">
        <f>MIN(1,MAX(0,(1/(1+EXP(-(Assumptions!$B$5 + Assumptions!$B$6*$N5239))))*Assumptions!$B$3))</f>
        <v>3.9165722796764356E-2</v>
      </c>
      <c r="P5239" s="73">
        <f>VLOOKUP($F5239,Assumptions!$A$23:$B$27,2,FALSE)*Assumptions!$B$4</f>
        <v>0.7</v>
      </c>
      <c r="Q5239" s="74">
        <f t="shared" si="162"/>
        <v>24617.864784554786</v>
      </c>
      <c r="R5239" s="75" t="str">
        <f>IF($O5239&lt;Assumptions!$B$17,"A",IF($O5239&lt;Assumptions!$B$18,"B",IF($O5239&lt;Assumptions!$B$19,"C",IF($O5239&lt;Assumptions!$B$20,"D","E"))))</f>
        <v>B</v>
      </c>
      <c r="S5239" s="75">
        <f t="shared" si="163"/>
        <v>0</v>
      </c>
    </row>
    <row r="5240" spans="1:19" ht="17.399999999999999" x14ac:dyDescent="0.3">
      <c r="A5240" s="39" t="s">
        <v>917</v>
      </c>
      <c r="B5240" s="39" t="s">
        <v>51</v>
      </c>
      <c r="C5240" s="39" t="s">
        <v>135</v>
      </c>
      <c r="D5240" s="39" t="s">
        <v>30</v>
      </c>
      <c r="E5240" s="70" t="s">
        <v>35</v>
      </c>
      <c r="F5240" s="70" t="s">
        <v>40</v>
      </c>
      <c r="G5240" s="78">
        <v>44326</v>
      </c>
      <c r="H5240" s="78">
        <v>45931</v>
      </c>
      <c r="I5240" s="69">
        <v>871371.8</v>
      </c>
      <c r="J5240" s="70">
        <v>15</v>
      </c>
      <c r="K5240" s="71">
        <v>0.98899999999999999</v>
      </c>
      <c r="L5240" s="70">
        <v>0</v>
      </c>
      <c r="M5240" s="71">
        <v>0.68</v>
      </c>
      <c r="N5240" s="72"/>
      <c r="O5240" s="73">
        <f>MIN(1,MAX(0,(1/(1+EXP(-(Assumptions!$B$5 + Assumptions!$B$6*$N5240))))*Assumptions!$B$3))</f>
        <v>3.9165722796764356E-2</v>
      </c>
      <c r="P5240" s="73">
        <f>VLOOKUP($F5240,Assumptions!$A$23:$B$27,2,FALSE)*Assumptions!$B$4</f>
        <v>0.7</v>
      </c>
      <c r="Q5240" s="74">
        <f t="shared" si="162"/>
        <v>23889.534460202314</v>
      </c>
      <c r="R5240" s="75" t="str">
        <f>IF($O5240&lt;Assumptions!$B$17,"A",IF($O5240&lt;Assumptions!$B$18,"B",IF($O5240&lt;Assumptions!$B$19,"C",IF($O5240&lt;Assumptions!$B$20,"D","E"))))</f>
        <v>B</v>
      </c>
      <c r="S5240" s="75">
        <f t="shared" si="163"/>
        <v>0</v>
      </c>
    </row>
    <row r="5241" spans="1:19" ht="17.399999999999999" x14ac:dyDescent="0.3">
      <c r="A5241" s="39" t="s">
        <v>917</v>
      </c>
      <c r="B5241" s="39" t="s">
        <v>51</v>
      </c>
      <c r="C5241" s="39" t="s">
        <v>135</v>
      </c>
      <c r="D5241" s="39" t="s">
        <v>30</v>
      </c>
      <c r="E5241" s="70" t="s">
        <v>35</v>
      </c>
      <c r="F5241" s="70" t="s">
        <v>40</v>
      </c>
      <c r="G5241" s="78">
        <v>44326</v>
      </c>
      <c r="H5241" s="78">
        <v>45962</v>
      </c>
      <c r="I5241" s="69">
        <v>845064.07</v>
      </c>
      <c r="J5241" s="70">
        <v>0</v>
      </c>
      <c r="K5241" s="71">
        <v>0.97</v>
      </c>
      <c r="L5241" s="70">
        <v>0</v>
      </c>
      <c r="M5241" s="71">
        <v>0.68</v>
      </c>
      <c r="N5241" s="72"/>
      <c r="O5241" s="73">
        <f>MIN(1,MAX(0,(1/(1+EXP(-(Assumptions!$B$5 + Assumptions!$B$6*$N5241))))*Assumptions!$B$3))</f>
        <v>3.9165722796764356E-2</v>
      </c>
      <c r="P5241" s="73">
        <f>VLOOKUP($F5241,Assumptions!$A$23:$B$27,2,FALSE)*Assumptions!$B$4</f>
        <v>0.7</v>
      </c>
      <c r="Q5241" s="74">
        <f t="shared" si="162"/>
        <v>23168.281577787824</v>
      </c>
      <c r="R5241" s="75" t="str">
        <f>IF($O5241&lt;Assumptions!$B$17,"A",IF($O5241&lt;Assumptions!$B$18,"B",IF($O5241&lt;Assumptions!$B$19,"C",IF($O5241&lt;Assumptions!$B$20,"D","E"))))</f>
        <v>B</v>
      </c>
      <c r="S5241" s="75">
        <f t="shared" si="163"/>
        <v>0</v>
      </c>
    </row>
    <row r="5242" spans="1:19" ht="17.399999999999999" x14ac:dyDescent="0.3">
      <c r="A5242" s="39" t="s">
        <v>917</v>
      </c>
      <c r="B5242" s="39" t="s">
        <v>51</v>
      </c>
      <c r="C5242" s="39" t="s">
        <v>135</v>
      </c>
      <c r="D5242" s="39" t="s">
        <v>30</v>
      </c>
      <c r="E5242" s="70" t="s">
        <v>35</v>
      </c>
      <c r="F5242" s="70" t="s">
        <v>40</v>
      </c>
      <c r="G5242" s="78">
        <v>44326</v>
      </c>
      <c r="H5242" s="78">
        <v>45992</v>
      </c>
      <c r="I5242" s="69">
        <v>820707.66</v>
      </c>
      <c r="J5242" s="70">
        <v>0</v>
      </c>
      <c r="K5242" s="71">
        <v>0.98699999999999999</v>
      </c>
      <c r="L5242" s="70">
        <v>0</v>
      </c>
      <c r="M5242" s="71">
        <v>0.68</v>
      </c>
      <c r="N5242" s="72"/>
      <c r="O5242" s="73">
        <f>MIN(1,MAX(0,(1/(1+EXP(-(Assumptions!$B$5 + Assumptions!$B$6*$N5242))))*Assumptions!$B$3))</f>
        <v>3.9165722796764356E-2</v>
      </c>
      <c r="P5242" s="73">
        <f>VLOOKUP($F5242,Assumptions!$A$23:$B$27,2,FALSE)*Assumptions!$B$4</f>
        <v>0.7</v>
      </c>
      <c r="Q5242" s="74">
        <f t="shared" si="162"/>
        <v>22500.526096118792</v>
      </c>
      <c r="R5242" s="75" t="str">
        <f>IF($O5242&lt;Assumptions!$B$17,"A",IF($O5242&lt;Assumptions!$B$18,"B",IF($O5242&lt;Assumptions!$B$19,"C",IF($O5242&lt;Assumptions!$B$20,"D","E"))))</f>
        <v>B</v>
      </c>
      <c r="S5242" s="75">
        <f t="shared" si="163"/>
        <v>0</v>
      </c>
    </row>
    <row r="5243" spans="1:19" ht="17.399999999999999" x14ac:dyDescent="0.3">
      <c r="A5243" s="39" t="s">
        <v>918</v>
      </c>
      <c r="B5243" s="39" t="s">
        <v>21</v>
      </c>
      <c r="C5243" s="39" t="s">
        <v>135</v>
      </c>
      <c r="D5243" s="39" t="s">
        <v>48</v>
      </c>
      <c r="E5243" s="70" t="s">
        <v>46</v>
      </c>
      <c r="F5243" s="70" t="s">
        <v>36</v>
      </c>
      <c r="G5243" s="78">
        <v>44021</v>
      </c>
      <c r="H5243" s="78">
        <v>45658</v>
      </c>
      <c r="I5243" s="69">
        <v>2950299.8</v>
      </c>
      <c r="J5243" s="70">
        <v>35</v>
      </c>
      <c r="K5243" s="71">
        <v>0.46899999999999997</v>
      </c>
      <c r="L5243" s="70">
        <v>0</v>
      </c>
      <c r="M5243" s="71">
        <v>0.56499999999999995</v>
      </c>
      <c r="N5243" s="72"/>
      <c r="O5243" s="73">
        <f>MIN(1,MAX(0,(1/(1+EXP(-(Assumptions!$B$5 + Assumptions!$B$6*$N5243))))*Assumptions!$B$3))</f>
        <v>3.9165722796764356E-2</v>
      </c>
      <c r="P5243" s="73">
        <f>VLOOKUP($F5243,Assumptions!$A$23:$B$27,2,FALSE)*Assumptions!$B$4</f>
        <v>0.55000000000000004</v>
      </c>
      <c r="Q5243" s="74">
        <f t="shared" si="162"/>
        <v>63552.843273782128</v>
      </c>
      <c r="R5243" s="75" t="str">
        <f>IF($O5243&lt;Assumptions!$B$17,"A",IF($O5243&lt;Assumptions!$B$18,"B",IF($O5243&lt;Assumptions!$B$19,"C",IF($O5243&lt;Assumptions!$B$20,"D","E"))))</f>
        <v>B</v>
      </c>
      <c r="S5243" s="75">
        <f t="shared" si="163"/>
        <v>0</v>
      </c>
    </row>
    <row r="5244" spans="1:19" ht="17.399999999999999" x14ac:dyDescent="0.3">
      <c r="A5244" s="39" t="s">
        <v>918</v>
      </c>
      <c r="B5244" s="39" t="s">
        <v>21</v>
      </c>
      <c r="C5244" s="39" t="s">
        <v>135</v>
      </c>
      <c r="D5244" s="39" t="s">
        <v>48</v>
      </c>
      <c r="E5244" s="70" t="s">
        <v>46</v>
      </c>
      <c r="F5244" s="70" t="s">
        <v>36</v>
      </c>
      <c r="G5244" s="78">
        <v>44021</v>
      </c>
      <c r="H5244" s="78">
        <v>45689</v>
      </c>
      <c r="I5244" s="69">
        <v>2859918.32</v>
      </c>
      <c r="J5244" s="70">
        <v>0</v>
      </c>
      <c r="K5244" s="71">
        <v>1.077</v>
      </c>
      <c r="L5244" s="70">
        <v>0</v>
      </c>
      <c r="M5244" s="71">
        <v>0.56499999999999995</v>
      </c>
      <c r="N5244" s="72"/>
      <c r="O5244" s="73">
        <f>MIN(1,MAX(0,(1/(1+EXP(-(Assumptions!$B$5 + Assumptions!$B$6*$N5244))))*Assumptions!$B$3))</f>
        <v>3.9165722796764356E-2</v>
      </c>
      <c r="P5244" s="73">
        <f>VLOOKUP($F5244,Assumptions!$A$23:$B$27,2,FALSE)*Assumptions!$B$4</f>
        <v>0.55000000000000004</v>
      </c>
      <c r="Q5244" s="74">
        <f t="shared" si="162"/>
        <v>61605.922478379412</v>
      </c>
      <c r="R5244" s="75" t="str">
        <f>IF($O5244&lt;Assumptions!$B$17,"A",IF($O5244&lt;Assumptions!$B$18,"B",IF($O5244&lt;Assumptions!$B$19,"C",IF($O5244&lt;Assumptions!$B$20,"D","E"))))</f>
        <v>B</v>
      </c>
      <c r="S5244" s="75">
        <f t="shared" si="163"/>
        <v>0</v>
      </c>
    </row>
    <row r="5245" spans="1:19" ht="17.399999999999999" x14ac:dyDescent="0.3">
      <c r="A5245" s="39" t="s">
        <v>918</v>
      </c>
      <c r="B5245" s="39" t="s">
        <v>21</v>
      </c>
      <c r="C5245" s="39" t="s">
        <v>135</v>
      </c>
      <c r="D5245" s="39" t="s">
        <v>48</v>
      </c>
      <c r="E5245" s="70" t="s">
        <v>46</v>
      </c>
      <c r="F5245" s="70" t="s">
        <v>36</v>
      </c>
      <c r="G5245" s="78">
        <v>44021</v>
      </c>
      <c r="H5245" s="78">
        <v>45717</v>
      </c>
      <c r="I5245" s="69">
        <v>2782305.7</v>
      </c>
      <c r="J5245" s="70">
        <v>0</v>
      </c>
      <c r="K5245" s="71">
        <v>0.98599999999999999</v>
      </c>
      <c r="L5245" s="70">
        <v>0</v>
      </c>
      <c r="M5245" s="71">
        <v>0.56499999999999995</v>
      </c>
      <c r="N5245" s="72"/>
      <c r="O5245" s="73">
        <f>MIN(1,MAX(0,(1/(1+EXP(-(Assumptions!$B$5 + Assumptions!$B$6*$N5245))))*Assumptions!$B$3))</f>
        <v>3.9165722796764356E-2</v>
      </c>
      <c r="P5245" s="73">
        <f>VLOOKUP($F5245,Assumptions!$A$23:$B$27,2,FALSE)*Assumptions!$B$4</f>
        <v>0.55000000000000004</v>
      </c>
      <c r="Q5245" s="74">
        <f t="shared" si="162"/>
        <v>59934.057580131586</v>
      </c>
      <c r="R5245" s="75" t="str">
        <f>IF($O5245&lt;Assumptions!$B$17,"A",IF($O5245&lt;Assumptions!$B$18,"B",IF($O5245&lt;Assumptions!$B$19,"C",IF($O5245&lt;Assumptions!$B$20,"D","E"))))</f>
        <v>B</v>
      </c>
      <c r="S5245" s="75">
        <f t="shared" si="163"/>
        <v>0</v>
      </c>
    </row>
    <row r="5246" spans="1:19" ht="17.399999999999999" x14ac:dyDescent="0.3">
      <c r="A5246" s="39" t="s">
        <v>918</v>
      </c>
      <c r="B5246" s="39" t="s">
        <v>21</v>
      </c>
      <c r="C5246" s="39" t="s">
        <v>135</v>
      </c>
      <c r="D5246" s="39" t="s">
        <v>48</v>
      </c>
      <c r="E5246" s="70" t="s">
        <v>46</v>
      </c>
      <c r="F5246" s="70" t="s">
        <v>36</v>
      </c>
      <c r="G5246" s="78">
        <v>44021</v>
      </c>
      <c r="H5246" s="78">
        <v>45748</v>
      </c>
      <c r="I5246" s="69">
        <v>2701237.92</v>
      </c>
      <c r="J5246" s="70">
        <v>15</v>
      </c>
      <c r="K5246" s="71">
        <v>0.998</v>
      </c>
      <c r="L5246" s="70">
        <v>0</v>
      </c>
      <c r="M5246" s="71">
        <v>0.56499999999999995</v>
      </c>
      <c r="N5246" s="72"/>
      <c r="O5246" s="73">
        <f>MIN(1,MAX(0,(1/(1+EXP(-(Assumptions!$B$5 + Assumptions!$B$6*$N5246))))*Assumptions!$B$3))</f>
        <v>3.9165722796764356E-2</v>
      </c>
      <c r="P5246" s="73">
        <f>VLOOKUP($F5246,Assumptions!$A$23:$B$27,2,FALSE)*Assumptions!$B$4</f>
        <v>0.55000000000000004</v>
      </c>
      <c r="Q5246" s="74">
        <f t="shared" si="162"/>
        <v>58187.764570555584</v>
      </c>
      <c r="R5246" s="75" t="str">
        <f>IF($O5246&lt;Assumptions!$B$17,"A",IF($O5246&lt;Assumptions!$B$18,"B",IF($O5246&lt;Assumptions!$B$19,"C",IF($O5246&lt;Assumptions!$B$20,"D","E"))))</f>
        <v>B</v>
      </c>
      <c r="S5246" s="75">
        <f t="shared" si="163"/>
        <v>0</v>
      </c>
    </row>
    <row r="5247" spans="1:19" ht="17.399999999999999" x14ac:dyDescent="0.3">
      <c r="A5247" s="39" t="s">
        <v>918</v>
      </c>
      <c r="B5247" s="39" t="s">
        <v>21</v>
      </c>
      <c r="C5247" s="39" t="s">
        <v>135</v>
      </c>
      <c r="D5247" s="39" t="s">
        <v>48</v>
      </c>
      <c r="E5247" s="70" t="s">
        <v>46</v>
      </c>
      <c r="F5247" s="70" t="s">
        <v>36</v>
      </c>
      <c r="G5247" s="78">
        <v>44021</v>
      </c>
      <c r="H5247" s="78">
        <v>45778</v>
      </c>
      <c r="I5247" s="69">
        <v>2615799.94</v>
      </c>
      <c r="J5247" s="70">
        <v>15</v>
      </c>
      <c r="K5247" s="71">
        <v>1.113</v>
      </c>
      <c r="L5247" s="70">
        <v>0</v>
      </c>
      <c r="M5247" s="71">
        <v>0.56499999999999995</v>
      </c>
      <c r="N5247" s="72"/>
      <c r="O5247" s="73">
        <f>MIN(1,MAX(0,(1/(1+EXP(-(Assumptions!$B$5 + Assumptions!$B$6*$N5247))))*Assumptions!$B$3))</f>
        <v>3.9165722796764356E-2</v>
      </c>
      <c r="P5247" s="73">
        <f>VLOOKUP($F5247,Assumptions!$A$23:$B$27,2,FALSE)*Assumptions!$B$4</f>
        <v>0.55000000000000004</v>
      </c>
      <c r="Q5247" s="74">
        <f t="shared" si="162"/>
        <v>56347.332438008067</v>
      </c>
      <c r="R5247" s="75" t="str">
        <f>IF($O5247&lt;Assumptions!$B$17,"A",IF($O5247&lt;Assumptions!$B$18,"B",IF($O5247&lt;Assumptions!$B$19,"C",IF($O5247&lt;Assumptions!$B$20,"D","E"))))</f>
        <v>B</v>
      </c>
      <c r="S5247" s="75">
        <f t="shared" si="163"/>
        <v>0</v>
      </c>
    </row>
    <row r="5248" spans="1:19" ht="17.399999999999999" x14ac:dyDescent="0.3">
      <c r="A5248" s="39" t="s">
        <v>918</v>
      </c>
      <c r="B5248" s="39" t="s">
        <v>21</v>
      </c>
      <c r="C5248" s="39" t="s">
        <v>135</v>
      </c>
      <c r="D5248" s="39" t="s">
        <v>48</v>
      </c>
      <c r="E5248" s="70" t="s">
        <v>46</v>
      </c>
      <c r="F5248" s="70" t="s">
        <v>36</v>
      </c>
      <c r="G5248" s="78">
        <v>44021</v>
      </c>
      <c r="H5248" s="78">
        <v>45809</v>
      </c>
      <c r="I5248" s="69">
        <v>2546589.94</v>
      </c>
      <c r="J5248" s="70">
        <v>65</v>
      </c>
      <c r="K5248" s="71">
        <v>0.73099999999999998</v>
      </c>
      <c r="L5248" s="70">
        <v>0</v>
      </c>
      <c r="M5248" s="71">
        <v>0.56499999999999995</v>
      </c>
      <c r="N5248" s="72"/>
      <c r="O5248" s="73">
        <f>MIN(1,MAX(0,(1/(1+EXP(-(Assumptions!$B$5 + Assumptions!$B$6*$N5248))))*Assumptions!$B$3))</f>
        <v>3.9165722796764356E-2</v>
      </c>
      <c r="P5248" s="73">
        <f>VLOOKUP($F5248,Assumptions!$A$23:$B$27,2,FALSE)*Assumptions!$B$4</f>
        <v>0.55000000000000004</v>
      </c>
      <c r="Q5248" s="74">
        <f t="shared" si="162"/>
        <v>54856.469616887829</v>
      </c>
      <c r="R5248" s="75" t="str">
        <f>IF($O5248&lt;Assumptions!$B$17,"A",IF($O5248&lt;Assumptions!$B$18,"B",IF($O5248&lt;Assumptions!$B$19,"C",IF($O5248&lt;Assumptions!$B$20,"D","E"))))</f>
        <v>B</v>
      </c>
      <c r="S5248" s="75">
        <f t="shared" si="163"/>
        <v>0</v>
      </c>
    </row>
    <row r="5249" spans="1:19" ht="17.399999999999999" x14ac:dyDescent="0.3">
      <c r="A5249" s="39" t="s">
        <v>918</v>
      </c>
      <c r="B5249" s="39" t="s">
        <v>21</v>
      </c>
      <c r="C5249" s="39" t="s">
        <v>135</v>
      </c>
      <c r="D5249" s="39" t="s">
        <v>48</v>
      </c>
      <c r="E5249" s="70" t="s">
        <v>46</v>
      </c>
      <c r="F5249" s="70" t="s">
        <v>36</v>
      </c>
      <c r="G5249" s="78">
        <v>44021</v>
      </c>
      <c r="H5249" s="78">
        <v>45839</v>
      </c>
      <c r="I5249" s="69">
        <v>2472331.8199999998</v>
      </c>
      <c r="J5249" s="70">
        <v>0</v>
      </c>
      <c r="K5249" s="71">
        <v>1.0389999999999999</v>
      </c>
      <c r="L5249" s="70">
        <v>0</v>
      </c>
      <c r="M5249" s="71">
        <v>0.56499999999999995</v>
      </c>
      <c r="N5249" s="72"/>
      <c r="O5249" s="73">
        <f>MIN(1,MAX(0,(1/(1+EXP(-(Assumptions!$B$5 + Assumptions!$B$6*$N5249))))*Assumptions!$B$3))</f>
        <v>3.9165722796764356E-2</v>
      </c>
      <c r="P5249" s="73">
        <f>VLOOKUP($F5249,Assumptions!$A$23:$B$27,2,FALSE)*Assumptions!$B$4</f>
        <v>0.55000000000000004</v>
      </c>
      <c r="Q5249" s="74">
        <f t="shared" ref="Q5249:Q5312" si="164">$I5249*$O5249*$P5249</f>
        <v>53256.864498056952</v>
      </c>
      <c r="R5249" s="75" t="str">
        <f>IF($O5249&lt;Assumptions!$B$17,"A",IF($O5249&lt;Assumptions!$B$18,"B",IF($O5249&lt;Assumptions!$B$19,"C",IF($O5249&lt;Assumptions!$B$20,"D","E"))))</f>
        <v>B</v>
      </c>
      <c r="S5249" s="75">
        <f t="shared" ref="S5249:S5312" si="165">--($J5249&gt;=180)</f>
        <v>0</v>
      </c>
    </row>
    <row r="5250" spans="1:19" ht="17.399999999999999" x14ac:dyDescent="0.3">
      <c r="A5250" s="39" t="s">
        <v>918</v>
      </c>
      <c r="B5250" s="39" t="s">
        <v>21</v>
      </c>
      <c r="C5250" s="39" t="s">
        <v>135</v>
      </c>
      <c r="D5250" s="39" t="s">
        <v>48</v>
      </c>
      <c r="E5250" s="70" t="s">
        <v>46</v>
      </c>
      <c r="F5250" s="70" t="s">
        <v>36</v>
      </c>
      <c r="G5250" s="78">
        <v>44021</v>
      </c>
      <c r="H5250" s="78">
        <v>45870</v>
      </c>
      <c r="I5250" s="69">
        <v>2403983.65</v>
      </c>
      <c r="J5250" s="70">
        <v>0</v>
      </c>
      <c r="K5250" s="71">
        <v>1.0449999999999999</v>
      </c>
      <c r="L5250" s="70">
        <v>0</v>
      </c>
      <c r="M5250" s="71">
        <v>0.56499999999999995</v>
      </c>
      <c r="N5250" s="72"/>
      <c r="O5250" s="73">
        <f>MIN(1,MAX(0,(1/(1+EXP(-(Assumptions!$B$5 + Assumptions!$B$6*$N5250))))*Assumptions!$B$3))</f>
        <v>3.9165722796764356E-2</v>
      </c>
      <c r="P5250" s="73">
        <f>VLOOKUP($F5250,Assumptions!$A$23:$B$27,2,FALSE)*Assumptions!$B$4</f>
        <v>0.55000000000000004</v>
      </c>
      <c r="Q5250" s="74">
        <f t="shared" si="164"/>
        <v>51784.566484119583</v>
      </c>
      <c r="R5250" s="75" t="str">
        <f>IF($O5250&lt;Assumptions!$B$17,"A",IF($O5250&lt;Assumptions!$B$18,"B",IF($O5250&lt;Assumptions!$B$19,"C",IF($O5250&lt;Assumptions!$B$20,"D","E"))))</f>
        <v>B</v>
      </c>
      <c r="S5250" s="75">
        <f t="shared" si="165"/>
        <v>0</v>
      </c>
    </row>
    <row r="5251" spans="1:19" ht="17.399999999999999" x14ac:dyDescent="0.3">
      <c r="A5251" s="39" t="s">
        <v>918</v>
      </c>
      <c r="B5251" s="39" t="s">
        <v>21</v>
      </c>
      <c r="C5251" s="39" t="s">
        <v>135</v>
      </c>
      <c r="D5251" s="39" t="s">
        <v>48</v>
      </c>
      <c r="E5251" s="70" t="s">
        <v>46</v>
      </c>
      <c r="F5251" s="70" t="s">
        <v>36</v>
      </c>
      <c r="G5251" s="78">
        <v>44021</v>
      </c>
      <c r="H5251" s="78">
        <v>45901</v>
      </c>
      <c r="I5251" s="69">
        <v>2331969.12</v>
      </c>
      <c r="J5251" s="70">
        <v>0</v>
      </c>
      <c r="K5251" s="71">
        <v>1.0589999999999999</v>
      </c>
      <c r="L5251" s="70">
        <v>0</v>
      </c>
      <c r="M5251" s="71">
        <v>0.56499999999999995</v>
      </c>
      <c r="N5251" s="72"/>
      <c r="O5251" s="73">
        <f>MIN(1,MAX(0,(1/(1+EXP(-(Assumptions!$B$5 + Assumptions!$B$6*$N5251))))*Assumptions!$B$3))</f>
        <v>3.9165722796764356E-2</v>
      </c>
      <c r="P5251" s="73">
        <f>VLOOKUP($F5251,Assumptions!$A$23:$B$27,2,FALSE)*Assumptions!$B$4</f>
        <v>0.55000000000000004</v>
      </c>
      <c r="Q5251" s="74">
        <f t="shared" si="164"/>
        <v>50233.290868493983</v>
      </c>
      <c r="R5251" s="75" t="str">
        <f>IF($O5251&lt;Assumptions!$B$17,"A",IF($O5251&lt;Assumptions!$B$18,"B",IF($O5251&lt;Assumptions!$B$19,"C",IF($O5251&lt;Assumptions!$B$20,"D","E"))))</f>
        <v>B</v>
      </c>
      <c r="S5251" s="75">
        <f t="shared" si="165"/>
        <v>0</v>
      </c>
    </row>
    <row r="5252" spans="1:19" ht="17.399999999999999" x14ac:dyDescent="0.3">
      <c r="A5252" s="39" t="s">
        <v>918</v>
      </c>
      <c r="B5252" s="39" t="s">
        <v>21</v>
      </c>
      <c r="C5252" s="39" t="s">
        <v>135</v>
      </c>
      <c r="D5252" s="39" t="s">
        <v>48</v>
      </c>
      <c r="E5252" s="70" t="s">
        <v>46</v>
      </c>
      <c r="F5252" s="70" t="s">
        <v>36</v>
      </c>
      <c r="G5252" s="78">
        <v>44021</v>
      </c>
      <c r="H5252" s="78">
        <v>45931</v>
      </c>
      <c r="I5252" s="69">
        <v>2256138.58</v>
      </c>
      <c r="J5252" s="70">
        <v>0</v>
      </c>
      <c r="K5252" s="71">
        <v>1.117</v>
      </c>
      <c r="L5252" s="70">
        <v>0</v>
      </c>
      <c r="M5252" s="71">
        <v>0.56499999999999995</v>
      </c>
      <c r="N5252" s="72"/>
      <c r="O5252" s="73">
        <f>MIN(1,MAX(0,(1/(1+EXP(-(Assumptions!$B$5 + Assumptions!$B$6*$N5252))))*Assumptions!$B$3))</f>
        <v>3.9165722796764356E-2</v>
      </c>
      <c r="P5252" s="73">
        <f>VLOOKUP($F5252,Assumptions!$A$23:$B$27,2,FALSE)*Assumptions!$B$4</f>
        <v>0.55000000000000004</v>
      </c>
      <c r="Q5252" s="74">
        <f t="shared" si="164"/>
        <v>48599.814018451063</v>
      </c>
      <c r="R5252" s="75" t="str">
        <f>IF($O5252&lt;Assumptions!$B$17,"A",IF($O5252&lt;Assumptions!$B$18,"B",IF($O5252&lt;Assumptions!$B$19,"C",IF($O5252&lt;Assumptions!$B$20,"D","E"))))</f>
        <v>B</v>
      </c>
      <c r="S5252" s="75">
        <f t="shared" si="165"/>
        <v>0</v>
      </c>
    </row>
    <row r="5253" spans="1:19" ht="17.399999999999999" x14ac:dyDescent="0.3">
      <c r="A5253" s="39" t="s">
        <v>918</v>
      </c>
      <c r="B5253" s="39" t="s">
        <v>21</v>
      </c>
      <c r="C5253" s="39" t="s">
        <v>135</v>
      </c>
      <c r="D5253" s="39" t="s">
        <v>48</v>
      </c>
      <c r="E5253" s="70" t="s">
        <v>46</v>
      </c>
      <c r="F5253" s="70" t="s">
        <v>36</v>
      </c>
      <c r="G5253" s="78">
        <v>44021</v>
      </c>
      <c r="H5253" s="78">
        <v>45962</v>
      </c>
      <c r="I5253" s="69">
        <v>2188142.9</v>
      </c>
      <c r="J5253" s="70">
        <v>0</v>
      </c>
      <c r="K5253" s="71">
        <v>1.089</v>
      </c>
      <c r="L5253" s="70">
        <v>0</v>
      </c>
      <c r="M5253" s="71">
        <v>0.56499999999999995</v>
      </c>
      <c r="N5253" s="72"/>
      <c r="O5253" s="73">
        <f>MIN(1,MAX(0,(1/(1+EXP(-(Assumptions!$B$5 + Assumptions!$B$6*$N5253))))*Assumptions!$B$3))</f>
        <v>3.9165722796764356E-2</v>
      </c>
      <c r="P5253" s="73">
        <f>VLOOKUP($F5253,Assumptions!$A$23:$B$27,2,FALSE)*Assumptions!$B$4</f>
        <v>0.55000000000000004</v>
      </c>
      <c r="Q5253" s="74">
        <f t="shared" si="164"/>
        <v>47135.109043609438</v>
      </c>
      <c r="R5253" s="75" t="str">
        <f>IF($O5253&lt;Assumptions!$B$17,"A",IF($O5253&lt;Assumptions!$B$18,"B",IF($O5253&lt;Assumptions!$B$19,"C",IF($O5253&lt;Assumptions!$B$20,"D","E"))))</f>
        <v>B</v>
      </c>
      <c r="S5253" s="75">
        <f t="shared" si="165"/>
        <v>0</v>
      </c>
    </row>
    <row r="5254" spans="1:19" ht="17.399999999999999" x14ac:dyDescent="0.3">
      <c r="A5254" s="39" t="s">
        <v>918</v>
      </c>
      <c r="B5254" s="39" t="s">
        <v>21</v>
      </c>
      <c r="C5254" s="39" t="s">
        <v>135</v>
      </c>
      <c r="D5254" s="39" t="s">
        <v>48</v>
      </c>
      <c r="E5254" s="70" t="s">
        <v>46</v>
      </c>
      <c r="F5254" s="70" t="s">
        <v>36</v>
      </c>
      <c r="G5254" s="78">
        <v>44021</v>
      </c>
      <c r="H5254" s="78">
        <v>45992</v>
      </c>
      <c r="I5254" s="69">
        <v>2116551.46</v>
      </c>
      <c r="J5254" s="70">
        <v>35</v>
      </c>
      <c r="K5254" s="71">
        <v>0.878</v>
      </c>
      <c r="L5254" s="70">
        <v>0</v>
      </c>
      <c r="M5254" s="71">
        <v>0.56499999999999995</v>
      </c>
      <c r="N5254" s="72"/>
      <c r="O5254" s="73">
        <f>MIN(1,MAX(0,(1/(1+EXP(-(Assumptions!$B$5 + Assumptions!$B$6*$N5254))))*Assumptions!$B$3))</f>
        <v>3.9165722796764356E-2</v>
      </c>
      <c r="P5254" s="73">
        <f>VLOOKUP($F5254,Assumptions!$A$23:$B$27,2,FALSE)*Assumptions!$B$4</f>
        <v>0.55000000000000004</v>
      </c>
      <c r="Q5254" s="74">
        <f t="shared" si="164"/>
        <v>45592.947272095786</v>
      </c>
      <c r="R5254" s="75" t="str">
        <f>IF($O5254&lt;Assumptions!$B$17,"A",IF($O5254&lt;Assumptions!$B$18,"B",IF($O5254&lt;Assumptions!$B$19,"C",IF($O5254&lt;Assumptions!$B$20,"D","E"))))</f>
        <v>B</v>
      </c>
      <c r="S5254" s="75">
        <f t="shared" si="165"/>
        <v>0</v>
      </c>
    </row>
    <row r="5255" spans="1:19" ht="17.399999999999999" x14ac:dyDescent="0.3">
      <c r="A5255" s="39" t="s">
        <v>919</v>
      </c>
      <c r="B5255" s="39" t="s">
        <v>33</v>
      </c>
      <c r="C5255" s="39" t="s">
        <v>135</v>
      </c>
      <c r="D5255" s="39" t="s">
        <v>42</v>
      </c>
      <c r="E5255" s="70" t="s">
        <v>23</v>
      </c>
      <c r="F5255" s="70" t="s">
        <v>40</v>
      </c>
      <c r="G5255" s="78">
        <v>45931</v>
      </c>
      <c r="H5255" s="78">
        <v>45931</v>
      </c>
      <c r="I5255" s="69">
        <v>2919340.75</v>
      </c>
      <c r="J5255" s="70">
        <v>95</v>
      </c>
      <c r="K5255" s="71">
        <v>0.315</v>
      </c>
      <c r="L5255" s="70">
        <v>0</v>
      </c>
      <c r="M5255" s="71">
        <v>1.008</v>
      </c>
      <c r="N5255" s="72"/>
      <c r="O5255" s="73">
        <f>MIN(1,MAX(0,(1/(1+EXP(-(Assumptions!$B$5 + Assumptions!$B$6*$N5255))))*Assumptions!$B$3))</f>
        <v>3.9165722796764356E-2</v>
      </c>
      <c r="P5255" s="73">
        <f>VLOOKUP($F5255,Assumptions!$A$23:$B$27,2,FALSE)*Assumptions!$B$4</f>
        <v>0.7</v>
      </c>
      <c r="Q5255" s="74">
        <f t="shared" si="164"/>
        <v>80036.663394658695</v>
      </c>
      <c r="R5255" s="75" t="str">
        <f>IF($O5255&lt;Assumptions!$B$17,"A",IF($O5255&lt;Assumptions!$B$18,"B",IF($O5255&lt;Assumptions!$B$19,"C",IF($O5255&lt;Assumptions!$B$20,"D","E"))))</f>
        <v>B</v>
      </c>
      <c r="S5255" s="75">
        <f t="shared" si="165"/>
        <v>0</v>
      </c>
    </row>
    <row r="5256" spans="1:19" ht="17.399999999999999" x14ac:dyDescent="0.3">
      <c r="A5256" s="39" t="s">
        <v>919</v>
      </c>
      <c r="B5256" s="39" t="s">
        <v>33</v>
      </c>
      <c r="C5256" s="39" t="s">
        <v>135</v>
      </c>
      <c r="D5256" s="39" t="s">
        <v>42</v>
      </c>
      <c r="E5256" s="70" t="s">
        <v>23</v>
      </c>
      <c r="F5256" s="70" t="s">
        <v>40</v>
      </c>
      <c r="G5256" s="78">
        <v>45931</v>
      </c>
      <c r="H5256" s="78">
        <v>45962</v>
      </c>
      <c r="I5256" s="69">
        <v>2831356.78</v>
      </c>
      <c r="J5256" s="70">
        <v>0</v>
      </c>
      <c r="K5256" s="71">
        <v>0.998</v>
      </c>
      <c r="L5256" s="70">
        <v>0</v>
      </c>
      <c r="M5256" s="71">
        <v>1.008</v>
      </c>
      <c r="N5256" s="72"/>
      <c r="O5256" s="73">
        <f>MIN(1,MAX(0,(1/(1+EXP(-(Assumptions!$B$5 + Assumptions!$B$6*$N5256))))*Assumptions!$B$3))</f>
        <v>3.9165722796764356E-2</v>
      </c>
      <c r="P5256" s="73">
        <f>VLOOKUP($F5256,Assumptions!$A$23:$B$27,2,FALSE)*Assumptions!$B$4</f>
        <v>0.7</v>
      </c>
      <c r="Q5256" s="74">
        <f t="shared" si="164"/>
        <v>77624.494348953507</v>
      </c>
      <c r="R5256" s="75" t="str">
        <f>IF($O5256&lt;Assumptions!$B$17,"A",IF($O5256&lt;Assumptions!$B$18,"B",IF($O5256&lt;Assumptions!$B$19,"C",IF($O5256&lt;Assumptions!$B$20,"D","E"))))</f>
        <v>B</v>
      </c>
      <c r="S5256" s="75">
        <f t="shared" si="165"/>
        <v>0</v>
      </c>
    </row>
    <row r="5257" spans="1:19" ht="17.399999999999999" x14ac:dyDescent="0.3">
      <c r="A5257" s="39" t="s">
        <v>919</v>
      </c>
      <c r="B5257" s="39" t="s">
        <v>33</v>
      </c>
      <c r="C5257" s="39" t="s">
        <v>135</v>
      </c>
      <c r="D5257" s="39" t="s">
        <v>42</v>
      </c>
      <c r="E5257" s="70" t="s">
        <v>23</v>
      </c>
      <c r="F5257" s="70" t="s">
        <v>40</v>
      </c>
      <c r="G5257" s="78">
        <v>45931</v>
      </c>
      <c r="H5257" s="78">
        <v>45992</v>
      </c>
      <c r="I5257" s="69">
        <v>2749152.73</v>
      </c>
      <c r="J5257" s="70">
        <v>0</v>
      </c>
      <c r="K5257" s="71">
        <v>1.149</v>
      </c>
      <c r="L5257" s="70">
        <v>0</v>
      </c>
      <c r="M5257" s="71">
        <v>1.008</v>
      </c>
      <c r="N5257" s="72"/>
      <c r="O5257" s="73">
        <f>MIN(1,MAX(0,(1/(1+EXP(-(Assumptions!$B$5 + Assumptions!$B$6*$N5257))))*Assumptions!$B$3))</f>
        <v>3.9165722796764356E-2</v>
      </c>
      <c r="P5257" s="73">
        <f>VLOOKUP($F5257,Assumptions!$A$23:$B$27,2,FALSE)*Assumptions!$B$4</f>
        <v>0.7</v>
      </c>
      <c r="Q5257" s="74">
        <f t="shared" si="164"/>
        <v>75370.787624403572</v>
      </c>
      <c r="R5257" s="75" t="str">
        <f>IF($O5257&lt;Assumptions!$B$17,"A",IF($O5257&lt;Assumptions!$B$18,"B",IF($O5257&lt;Assumptions!$B$19,"C",IF($O5257&lt;Assumptions!$B$20,"D","E"))))</f>
        <v>B</v>
      </c>
      <c r="S5257" s="75">
        <f t="shared" si="165"/>
        <v>0</v>
      </c>
    </row>
    <row r="5258" spans="1:19" ht="17.399999999999999" x14ac:dyDescent="0.3">
      <c r="A5258" s="39" t="s">
        <v>921</v>
      </c>
      <c r="B5258" s="39" t="s">
        <v>51</v>
      </c>
      <c r="C5258" s="39" t="s">
        <v>190</v>
      </c>
      <c r="D5258" s="39" t="s">
        <v>48</v>
      </c>
      <c r="E5258" s="70" t="s">
        <v>39</v>
      </c>
      <c r="F5258" s="70" t="s">
        <v>28</v>
      </c>
      <c r="G5258" s="78">
        <v>43884</v>
      </c>
      <c r="H5258" s="78">
        <v>45658</v>
      </c>
      <c r="I5258" s="69">
        <v>94675608.349999994</v>
      </c>
      <c r="J5258" s="70">
        <v>0</v>
      </c>
      <c r="K5258" s="71">
        <v>1.032</v>
      </c>
      <c r="L5258" s="70">
        <v>0</v>
      </c>
      <c r="M5258" s="71">
        <v>0.72899999999999998</v>
      </c>
      <c r="N5258" s="72"/>
      <c r="O5258" s="73">
        <f>MIN(1,MAX(0,(1/(1+EXP(-(Assumptions!$B$5 + Assumptions!$B$6*$N5258))))*Assumptions!$B$3))</f>
        <v>3.9165722796764356E-2</v>
      </c>
      <c r="P5258" s="73">
        <f>VLOOKUP($F5258,Assumptions!$A$23:$B$27,2,FALSE)*Assumptions!$B$4</f>
        <v>0.35</v>
      </c>
      <c r="Q5258" s="74">
        <f t="shared" si="164"/>
        <v>1297813.5212878948</v>
      </c>
      <c r="R5258" s="75" t="str">
        <f>IF($O5258&lt;Assumptions!$B$17,"A",IF($O5258&lt;Assumptions!$B$18,"B",IF($O5258&lt;Assumptions!$B$19,"C",IF($O5258&lt;Assumptions!$B$20,"D","E"))))</f>
        <v>B</v>
      </c>
      <c r="S5258" s="75">
        <f t="shared" si="165"/>
        <v>0</v>
      </c>
    </row>
    <row r="5259" spans="1:19" ht="17.399999999999999" x14ac:dyDescent="0.3">
      <c r="A5259" s="39" t="s">
        <v>921</v>
      </c>
      <c r="B5259" s="39" t="s">
        <v>51</v>
      </c>
      <c r="C5259" s="39" t="s">
        <v>190</v>
      </c>
      <c r="D5259" s="39" t="s">
        <v>48</v>
      </c>
      <c r="E5259" s="70" t="s">
        <v>39</v>
      </c>
      <c r="F5259" s="70" t="s">
        <v>28</v>
      </c>
      <c r="G5259" s="78">
        <v>43884</v>
      </c>
      <c r="H5259" s="78">
        <v>45689</v>
      </c>
      <c r="I5259" s="69">
        <v>93219783</v>
      </c>
      <c r="J5259" s="70">
        <v>0</v>
      </c>
      <c r="K5259" s="71">
        <v>1.07</v>
      </c>
      <c r="L5259" s="70">
        <v>0</v>
      </c>
      <c r="M5259" s="71">
        <v>0.72899999999999998</v>
      </c>
      <c r="N5259" s="72"/>
      <c r="O5259" s="73">
        <f>MIN(1,MAX(0,(1/(1+EXP(-(Assumptions!$B$5 + Assumptions!$B$6*$N5259))))*Assumptions!$B$3))</f>
        <v>3.9165722796764356E-2</v>
      </c>
      <c r="P5259" s="73">
        <f>VLOOKUP($F5259,Assumptions!$A$23:$B$27,2,FALSE)*Assumptions!$B$4</f>
        <v>0.35</v>
      </c>
      <c r="Q5259" s="74">
        <f t="shared" si="164"/>
        <v>1277857.0630533842</v>
      </c>
      <c r="R5259" s="75" t="str">
        <f>IF($O5259&lt;Assumptions!$B$17,"A",IF($O5259&lt;Assumptions!$B$18,"B",IF($O5259&lt;Assumptions!$B$19,"C",IF($O5259&lt;Assumptions!$B$20,"D","E"))))</f>
        <v>B</v>
      </c>
      <c r="S5259" s="75">
        <f t="shared" si="165"/>
        <v>0</v>
      </c>
    </row>
    <row r="5260" spans="1:19" ht="17.399999999999999" x14ac:dyDescent="0.3">
      <c r="A5260" s="39" t="s">
        <v>921</v>
      </c>
      <c r="B5260" s="39" t="s">
        <v>51</v>
      </c>
      <c r="C5260" s="39" t="s">
        <v>190</v>
      </c>
      <c r="D5260" s="39" t="s">
        <v>48</v>
      </c>
      <c r="E5260" s="70" t="s">
        <v>39</v>
      </c>
      <c r="F5260" s="70" t="s">
        <v>28</v>
      </c>
      <c r="G5260" s="78">
        <v>43884</v>
      </c>
      <c r="H5260" s="78">
        <v>45717</v>
      </c>
      <c r="I5260" s="69">
        <v>91566334.370000005</v>
      </c>
      <c r="J5260" s="70">
        <v>0</v>
      </c>
      <c r="K5260" s="71">
        <v>1.1100000000000001</v>
      </c>
      <c r="L5260" s="70">
        <v>0</v>
      </c>
      <c r="M5260" s="71">
        <v>0.72899999999999998</v>
      </c>
      <c r="N5260" s="72"/>
      <c r="O5260" s="73">
        <f>MIN(1,MAX(0,(1/(1+EXP(-(Assumptions!$B$5 + Assumptions!$B$6*$N5260))))*Assumptions!$B$3))</f>
        <v>3.9165722796764356E-2</v>
      </c>
      <c r="P5260" s="73">
        <f>VLOOKUP($F5260,Assumptions!$A$23:$B$27,2,FALSE)*Assumptions!$B$4</f>
        <v>0.35</v>
      </c>
      <c r="Q5260" s="74">
        <f t="shared" si="164"/>
        <v>1255191.5843079397</v>
      </c>
      <c r="R5260" s="75" t="str">
        <f>IF($O5260&lt;Assumptions!$B$17,"A",IF($O5260&lt;Assumptions!$B$18,"B",IF($O5260&lt;Assumptions!$B$19,"C",IF($O5260&lt;Assumptions!$B$20,"D","E"))))</f>
        <v>B</v>
      </c>
      <c r="S5260" s="75">
        <f t="shared" si="165"/>
        <v>0</v>
      </c>
    </row>
    <row r="5261" spans="1:19" ht="17.399999999999999" x14ac:dyDescent="0.3">
      <c r="A5261" s="39" t="s">
        <v>921</v>
      </c>
      <c r="B5261" s="39" t="s">
        <v>51</v>
      </c>
      <c r="C5261" s="39" t="s">
        <v>190</v>
      </c>
      <c r="D5261" s="39" t="s">
        <v>48</v>
      </c>
      <c r="E5261" s="70" t="s">
        <v>39</v>
      </c>
      <c r="F5261" s="70" t="s">
        <v>28</v>
      </c>
      <c r="G5261" s="78">
        <v>43884</v>
      </c>
      <c r="H5261" s="78">
        <v>45748</v>
      </c>
      <c r="I5261" s="69">
        <v>89935051.079999998</v>
      </c>
      <c r="J5261" s="70">
        <v>35</v>
      </c>
      <c r="K5261" s="71">
        <v>0.45900000000000002</v>
      </c>
      <c r="L5261" s="70">
        <v>0</v>
      </c>
      <c r="M5261" s="71">
        <v>0.72899999999999998</v>
      </c>
      <c r="N5261" s="72"/>
      <c r="O5261" s="73">
        <f>MIN(1,MAX(0,(1/(1+EXP(-(Assumptions!$B$5 + Assumptions!$B$6*$N5261))))*Assumptions!$B$3))</f>
        <v>3.9165722796764356E-2</v>
      </c>
      <c r="P5261" s="73">
        <f>VLOOKUP($F5261,Assumptions!$A$23:$B$27,2,FALSE)*Assumptions!$B$4</f>
        <v>0.35</v>
      </c>
      <c r="Q5261" s="74">
        <f t="shared" si="164"/>
        <v>1232829.9481092428</v>
      </c>
      <c r="R5261" s="75" t="str">
        <f>IF($O5261&lt;Assumptions!$B$17,"A",IF($O5261&lt;Assumptions!$B$18,"B",IF($O5261&lt;Assumptions!$B$19,"C",IF($O5261&lt;Assumptions!$B$20,"D","E"))))</f>
        <v>B</v>
      </c>
      <c r="S5261" s="75">
        <f t="shared" si="165"/>
        <v>0</v>
      </c>
    </row>
    <row r="5262" spans="1:19" ht="17.399999999999999" x14ac:dyDescent="0.3">
      <c r="A5262" s="39" t="s">
        <v>921</v>
      </c>
      <c r="B5262" s="39" t="s">
        <v>51</v>
      </c>
      <c r="C5262" s="39" t="s">
        <v>190</v>
      </c>
      <c r="D5262" s="39" t="s">
        <v>48</v>
      </c>
      <c r="E5262" s="70" t="s">
        <v>39</v>
      </c>
      <c r="F5262" s="70" t="s">
        <v>28</v>
      </c>
      <c r="G5262" s="78">
        <v>43884</v>
      </c>
      <c r="H5262" s="78">
        <v>45778</v>
      </c>
      <c r="I5262" s="69">
        <v>88381382.109999999</v>
      </c>
      <c r="J5262" s="70">
        <v>15</v>
      </c>
      <c r="K5262" s="71">
        <v>1.1120000000000001</v>
      </c>
      <c r="L5262" s="70">
        <v>0</v>
      </c>
      <c r="M5262" s="71">
        <v>0.72899999999999998</v>
      </c>
      <c r="N5262" s="72"/>
      <c r="O5262" s="73">
        <f>MIN(1,MAX(0,(1/(1+EXP(-(Assumptions!$B$5 + Assumptions!$B$6*$N5262))))*Assumptions!$B$3))</f>
        <v>3.9165722796764356E-2</v>
      </c>
      <c r="P5262" s="73">
        <f>VLOOKUP($F5262,Assumptions!$A$23:$B$27,2,FALSE)*Assumptions!$B$4</f>
        <v>0.35</v>
      </c>
      <c r="Q5262" s="74">
        <f t="shared" si="164"/>
        <v>1211532.249240309</v>
      </c>
      <c r="R5262" s="75" t="str">
        <f>IF($O5262&lt;Assumptions!$B$17,"A",IF($O5262&lt;Assumptions!$B$18,"B",IF($O5262&lt;Assumptions!$B$19,"C",IF($O5262&lt;Assumptions!$B$20,"D","E"))))</f>
        <v>B</v>
      </c>
      <c r="S5262" s="75">
        <f t="shared" si="165"/>
        <v>0</v>
      </c>
    </row>
    <row r="5263" spans="1:19" ht="17.399999999999999" x14ac:dyDescent="0.3">
      <c r="A5263" s="39" t="s">
        <v>921</v>
      </c>
      <c r="B5263" s="39" t="s">
        <v>51</v>
      </c>
      <c r="C5263" s="39" t="s">
        <v>190</v>
      </c>
      <c r="D5263" s="39" t="s">
        <v>48</v>
      </c>
      <c r="E5263" s="70" t="s">
        <v>39</v>
      </c>
      <c r="F5263" s="70" t="s">
        <v>28</v>
      </c>
      <c r="G5263" s="78">
        <v>43884</v>
      </c>
      <c r="H5263" s="78">
        <v>45809</v>
      </c>
      <c r="I5263" s="69">
        <v>86820818.280000001</v>
      </c>
      <c r="J5263" s="70">
        <v>15</v>
      </c>
      <c r="K5263" s="71">
        <v>1.0660000000000001</v>
      </c>
      <c r="L5263" s="70">
        <v>0</v>
      </c>
      <c r="M5263" s="71">
        <v>0.72899999999999998</v>
      </c>
      <c r="N5263" s="72"/>
      <c r="O5263" s="73">
        <f>MIN(1,MAX(0,(1/(1+EXP(-(Assumptions!$B$5 + Assumptions!$B$6*$N5263))))*Assumptions!$B$3))</f>
        <v>3.9165722796764356E-2</v>
      </c>
      <c r="P5263" s="73">
        <f>VLOOKUP($F5263,Assumptions!$A$23:$B$27,2,FALSE)*Assumptions!$B$4</f>
        <v>0.35</v>
      </c>
      <c r="Q5263" s="74">
        <f t="shared" si="164"/>
        <v>1190140.0356099559</v>
      </c>
      <c r="R5263" s="75" t="str">
        <f>IF($O5263&lt;Assumptions!$B$17,"A",IF($O5263&lt;Assumptions!$B$18,"B",IF($O5263&lt;Assumptions!$B$19,"C",IF($O5263&lt;Assumptions!$B$20,"D","E"))))</f>
        <v>B</v>
      </c>
      <c r="S5263" s="75">
        <f t="shared" si="165"/>
        <v>0</v>
      </c>
    </row>
    <row r="5264" spans="1:19" ht="17.399999999999999" x14ac:dyDescent="0.3">
      <c r="A5264" s="39" t="s">
        <v>921</v>
      </c>
      <c r="B5264" s="39" t="s">
        <v>51</v>
      </c>
      <c r="C5264" s="39" t="s">
        <v>190</v>
      </c>
      <c r="D5264" s="39" t="s">
        <v>48</v>
      </c>
      <c r="E5264" s="70" t="s">
        <v>39</v>
      </c>
      <c r="F5264" s="70" t="s">
        <v>28</v>
      </c>
      <c r="G5264" s="78">
        <v>43884</v>
      </c>
      <c r="H5264" s="78">
        <v>45839</v>
      </c>
      <c r="I5264" s="69">
        <v>85280358.930000007</v>
      </c>
      <c r="J5264" s="70">
        <v>95</v>
      </c>
      <c r="K5264" s="71">
        <v>0.26700000000000002</v>
      </c>
      <c r="L5264" s="70">
        <v>0</v>
      </c>
      <c r="M5264" s="71">
        <v>0.72899999999999998</v>
      </c>
      <c r="N5264" s="72"/>
      <c r="O5264" s="73">
        <f>MIN(1,MAX(0,(1/(1+EXP(-(Assumptions!$B$5 + Assumptions!$B$6*$N5264))))*Assumptions!$B$3))</f>
        <v>3.9165722796764356E-2</v>
      </c>
      <c r="P5264" s="73">
        <f>VLOOKUP($F5264,Assumptions!$A$23:$B$27,2,FALSE)*Assumptions!$B$4</f>
        <v>0.35</v>
      </c>
      <c r="Q5264" s="74">
        <f t="shared" si="164"/>
        <v>1169023.4142513317</v>
      </c>
      <c r="R5264" s="75" t="str">
        <f>IF($O5264&lt;Assumptions!$B$17,"A",IF($O5264&lt;Assumptions!$B$18,"B",IF($O5264&lt;Assumptions!$B$19,"C",IF($O5264&lt;Assumptions!$B$20,"D","E"))))</f>
        <v>B</v>
      </c>
      <c r="S5264" s="75">
        <f t="shared" si="165"/>
        <v>0</v>
      </c>
    </row>
    <row r="5265" spans="1:19" ht="17.399999999999999" x14ac:dyDescent="0.3">
      <c r="A5265" s="39" t="s">
        <v>921</v>
      </c>
      <c r="B5265" s="39" t="s">
        <v>51</v>
      </c>
      <c r="C5265" s="39" t="s">
        <v>190</v>
      </c>
      <c r="D5265" s="39" t="s">
        <v>48</v>
      </c>
      <c r="E5265" s="70" t="s">
        <v>39</v>
      </c>
      <c r="F5265" s="70" t="s">
        <v>28</v>
      </c>
      <c r="G5265" s="78">
        <v>43884</v>
      </c>
      <c r="H5265" s="78">
        <v>45870</v>
      </c>
      <c r="I5265" s="69">
        <v>83750747.329999998</v>
      </c>
      <c r="J5265" s="70">
        <v>95</v>
      </c>
      <c r="K5265" s="71">
        <v>0.254</v>
      </c>
      <c r="L5265" s="70">
        <v>0</v>
      </c>
      <c r="M5265" s="71">
        <v>0.72899999999999998</v>
      </c>
      <c r="N5265" s="72"/>
      <c r="O5265" s="73">
        <f>MIN(1,MAX(0,(1/(1+EXP(-(Assumptions!$B$5 + Assumptions!$B$6*$N5265))))*Assumptions!$B$3))</f>
        <v>3.9165722796764356E-2</v>
      </c>
      <c r="P5265" s="73">
        <f>VLOOKUP($F5265,Assumptions!$A$23:$B$27,2,FALSE)*Assumptions!$B$4</f>
        <v>0.35</v>
      </c>
      <c r="Q5265" s="74">
        <f t="shared" si="164"/>
        <v>1148055.4938820212</v>
      </c>
      <c r="R5265" s="75" t="str">
        <f>IF($O5265&lt;Assumptions!$B$17,"A",IF($O5265&lt;Assumptions!$B$18,"B",IF($O5265&lt;Assumptions!$B$19,"C",IF($O5265&lt;Assumptions!$B$20,"D","E"))))</f>
        <v>B</v>
      </c>
      <c r="S5265" s="75">
        <f t="shared" si="165"/>
        <v>0</v>
      </c>
    </row>
    <row r="5266" spans="1:19" ht="17.399999999999999" x14ac:dyDescent="0.3">
      <c r="A5266" s="39" t="s">
        <v>921</v>
      </c>
      <c r="B5266" s="39" t="s">
        <v>51</v>
      </c>
      <c r="C5266" s="39" t="s">
        <v>190</v>
      </c>
      <c r="D5266" s="39" t="s">
        <v>48</v>
      </c>
      <c r="E5266" s="70" t="s">
        <v>39</v>
      </c>
      <c r="F5266" s="70" t="s">
        <v>28</v>
      </c>
      <c r="G5266" s="78">
        <v>43884</v>
      </c>
      <c r="H5266" s="78">
        <v>45901</v>
      </c>
      <c r="I5266" s="69">
        <v>82158567.25</v>
      </c>
      <c r="J5266" s="70">
        <v>0</v>
      </c>
      <c r="K5266" s="71">
        <v>1.0760000000000001</v>
      </c>
      <c r="L5266" s="70">
        <v>0</v>
      </c>
      <c r="M5266" s="71">
        <v>0.72899999999999998</v>
      </c>
      <c r="N5266" s="72"/>
      <c r="O5266" s="73">
        <f>MIN(1,MAX(0,(1/(1+EXP(-(Assumptions!$B$5 + Assumptions!$B$6*$N5266))))*Assumptions!$B$3))</f>
        <v>3.9165722796764356E-2</v>
      </c>
      <c r="P5266" s="73">
        <f>VLOOKUP($F5266,Assumptions!$A$23:$B$27,2,FALSE)*Assumptions!$B$4</f>
        <v>0.35</v>
      </c>
      <c r="Q5266" s="74">
        <f t="shared" si="164"/>
        <v>1126229.8846024878</v>
      </c>
      <c r="R5266" s="75" t="str">
        <f>IF($O5266&lt;Assumptions!$B$17,"A",IF($O5266&lt;Assumptions!$B$18,"B",IF($O5266&lt;Assumptions!$B$19,"C",IF($O5266&lt;Assumptions!$B$20,"D","E"))))</f>
        <v>B</v>
      </c>
      <c r="S5266" s="75">
        <f t="shared" si="165"/>
        <v>0</v>
      </c>
    </row>
    <row r="5267" spans="1:19" ht="17.399999999999999" x14ac:dyDescent="0.3">
      <c r="A5267" s="39" t="s">
        <v>921</v>
      </c>
      <c r="B5267" s="39" t="s">
        <v>51</v>
      </c>
      <c r="C5267" s="39" t="s">
        <v>190</v>
      </c>
      <c r="D5267" s="39" t="s">
        <v>48</v>
      </c>
      <c r="E5267" s="70" t="s">
        <v>39</v>
      </c>
      <c r="F5267" s="70" t="s">
        <v>28</v>
      </c>
      <c r="G5267" s="78">
        <v>43884</v>
      </c>
      <c r="H5267" s="78">
        <v>45931</v>
      </c>
      <c r="I5267" s="69">
        <v>80914129.769999996</v>
      </c>
      <c r="J5267" s="70">
        <v>35</v>
      </c>
      <c r="K5267" s="71">
        <v>0.57199999999999995</v>
      </c>
      <c r="L5267" s="70">
        <v>0</v>
      </c>
      <c r="M5267" s="71">
        <v>0.72899999999999998</v>
      </c>
      <c r="N5267" s="72"/>
      <c r="O5267" s="73">
        <f>MIN(1,MAX(0,(1/(1+EXP(-(Assumptions!$B$5 + Assumptions!$B$6*$N5267))))*Assumptions!$B$3))</f>
        <v>3.9165722796764356E-2</v>
      </c>
      <c r="P5267" s="73">
        <f>VLOOKUP($F5267,Assumptions!$A$23:$B$27,2,FALSE)*Assumptions!$B$4</f>
        <v>0.35</v>
      </c>
      <c r="Q5267" s="74">
        <f t="shared" si="164"/>
        <v>1109171.1319196334</v>
      </c>
      <c r="R5267" s="75" t="str">
        <f>IF($O5267&lt;Assumptions!$B$17,"A",IF($O5267&lt;Assumptions!$B$18,"B",IF($O5267&lt;Assumptions!$B$19,"C",IF($O5267&lt;Assumptions!$B$20,"D","E"))))</f>
        <v>B</v>
      </c>
      <c r="S5267" s="75">
        <f t="shared" si="165"/>
        <v>0</v>
      </c>
    </row>
    <row r="5268" spans="1:19" ht="17.399999999999999" x14ac:dyDescent="0.3">
      <c r="A5268" s="39" t="s">
        <v>921</v>
      </c>
      <c r="B5268" s="39" t="s">
        <v>51</v>
      </c>
      <c r="C5268" s="39" t="s">
        <v>190</v>
      </c>
      <c r="D5268" s="39" t="s">
        <v>48</v>
      </c>
      <c r="E5268" s="70" t="s">
        <v>39</v>
      </c>
      <c r="F5268" s="70" t="s">
        <v>28</v>
      </c>
      <c r="G5268" s="78">
        <v>43884</v>
      </c>
      <c r="H5268" s="78">
        <v>45962</v>
      </c>
      <c r="I5268" s="69">
        <v>79677291.25</v>
      </c>
      <c r="J5268" s="70">
        <v>0</v>
      </c>
      <c r="K5268" s="71">
        <v>1.1399999999999999</v>
      </c>
      <c r="L5268" s="70">
        <v>0</v>
      </c>
      <c r="M5268" s="71">
        <v>0.72899999999999998</v>
      </c>
      <c r="N5268" s="72"/>
      <c r="O5268" s="73">
        <f>MIN(1,MAX(0,(1/(1+EXP(-(Assumptions!$B$5 + Assumptions!$B$6*$N5268))))*Assumptions!$B$3))</f>
        <v>3.9165722796764356E-2</v>
      </c>
      <c r="P5268" s="73">
        <f>VLOOKUP($F5268,Assumptions!$A$23:$B$27,2,FALSE)*Assumptions!$B$4</f>
        <v>0.35</v>
      </c>
      <c r="Q5268" s="74">
        <f t="shared" si="164"/>
        <v>1092216.5458030954</v>
      </c>
      <c r="R5268" s="75" t="str">
        <f>IF($O5268&lt;Assumptions!$B$17,"A",IF($O5268&lt;Assumptions!$B$18,"B",IF($O5268&lt;Assumptions!$B$19,"C",IF($O5268&lt;Assumptions!$B$20,"D","E"))))</f>
        <v>B</v>
      </c>
      <c r="S5268" s="75">
        <f t="shared" si="165"/>
        <v>0</v>
      </c>
    </row>
    <row r="5269" spans="1:19" ht="17.399999999999999" x14ac:dyDescent="0.3">
      <c r="A5269" s="39" t="s">
        <v>921</v>
      </c>
      <c r="B5269" s="39" t="s">
        <v>51</v>
      </c>
      <c r="C5269" s="39" t="s">
        <v>190</v>
      </c>
      <c r="D5269" s="39" t="s">
        <v>48</v>
      </c>
      <c r="E5269" s="70" t="s">
        <v>39</v>
      </c>
      <c r="F5269" s="70" t="s">
        <v>28</v>
      </c>
      <c r="G5269" s="78">
        <v>43884</v>
      </c>
      <c r="H5269" s="78">
        <v>45992</v>
      </c>
      <c r="I5269" s="69">
        <v>78506582.760000005</v>
      </c>
      <c r="J5269" s="70">
        <v>65</v>
      </c>
      <c r="K5269" s="71">
        <v>0.76100000000000001</v>
      </c>
      <c r="L5269" s="70">
        <v>0</v>
      </c>
      <c r="M5269" s="71">
        <v>0.72899999999999998</v>
      </c>
      <c r="N5269" s="72"/>
      <c r="O5269" s="73">
        <f>MIN(1,MAX(0,(1/(1+EXP(-(Assumptions!$B$5 + Assumptions!$B$6*$N5269))))*Assumptions!$B$3))</f>
        <v>3.9165722796764356E-2</v>
      </c>
      <c r="P5269" s="73">
        <f>VLOOKUP($F5269,Assumptions!$A$23:$B$27,2,FALSE)*Assumptions!$B$4</f>
        <v>0.35</v>
      </c>
      <c r="Q5269" s="74">
        <f t="shared" si="164"/>
        <v>1076168.4703347899</v>
      </c>
      <c r="R5269" s="75" t="str">
        <f>IF($O5269&lt;Assumptions!$B$17,"A",IF($O5269&lt;Assumptions!$B$18,"B",IF($O5269&lt;Assumptions!$B$19,"C",IF($O5269&lt;Assumptions!$B$20,"D","E"))))</f>
        <v>B</v>
      </c>
      <c r="S5269" s="75">
        <f t="shared" si="165"/>
        <v>0</v>
      </c>
    </row>
    <row r="5270" spans="1:19" ht="17.399999999999999" x14ac:dyDescent="0.3">
      <c r="A5270" s="39" t="s">
        <v>922</v>
      </c>
      <c r="B5270" s="39" t="s">
        <v>62</v>
      </c>
      <c r="C5270" s="39" t="s">
        <v>144</v>
      </c>
      <c r="D5270" s="39" t="s">
        <v>22</v>
      </c>
      <c r="E5270" s="70" t="s">
        <v>43</v>
      </c>
      <c r="F5270" s="70" t="s">
        <v>32</v>
      </c>
      <c r="G5270" s="78">
        <v>44339</v>
      </c>
      <c r="H5270" s="78">
        <v>45658</v>
      </c>
      <c r="I5270" s="69">
        <v>18450784.52</v>
      </c>
      <c r="J5270" s="70">
        <v>0</v>
      </c>
      <c r="K5270" s="71">
        <v>1.0529999999999999</v>
      </c>
      <c r="L5270" s="70">
        <v>0</v>
      </c>
      <c r="M5270" s="71">
        <v>1.0509999999999999</v>
      </c>
      <c r="N5270" s="72"/>
      <c r="O5270" s="73">
        <f>MIN(1,MAX(0,(1/(1+EXP(-(Assumptions!$B$5 + Assumptions!$B$6*$N5270))))*Assumptions!$B$3))</f>
        <v>3.9165722796764356E-2</v>
      </c>
      <c r="P5270" s="73">
        <f>VLOOKUP($F5270,Assumptions!$A$23:$B$27,2,FALSE)*Assumptions!$B$4</f>
        <v>0.5</v>
      </c>
      <c r="Q5270" s="74">
        <f t="shared" si="164"/>
        <v>361319.15594657545</v>
      </c>
      <c r="R5270" s="75" t="str">
        <f>IF($O5270&lt;Assumptions!$B$17,"A",IF($O5270&lt;Assumptions!$B$18,"B",IF($O5270&lt;Assumptions!$B$19,"C",IF($O5270&lt;Assumptions!$B$20,"D","E"))))</f>
        <v>B</v>
      </c>
      <c r="S5270" s="75">
        <f t="shared" si="165"/>
        <v>0</v>
      </c>
    </row>
    <row r="5271" spans="1:19" ht="17.399999999999999" x14ac:dyDescent="0.3">
      <c r="A5271" s="39" t="s">
        <v>922</v>
      </c>
      <c r="B5271" s="39" t="s">
        <v>62</v>
      </c>
      <c r="C5271" s="39" t="s">
        <v>144</v>
      </c>
      <c r="D5271" s="39" t="s">
        <v>22</v>
      </c>
      <c r="E5271" s="70" t="s">
        <v>43</v>
      </c>
      <c r="F5271" s="70" t="s">
        <v>32</v>
      </c>
      <c r="G5271" s="78">
        <v>44339</v>
      </c>
      <c r="H5271" s="78">
        <v>45689</v>
      </c>
      <c r="I5271" s="69">
        <v>17972454.280000001</v>
      </c>
      <c r="J5271" s="70">
        <v>0</v>
      </c>
      <c r="K5271" s="71">
        <v>1.048</v>
      </c>
      <c r="L5271" s="70">
        <v>0</v>
      </c>
      <c r="M5271" s="71">
        <v>1.0509999999999999</v>
      </c>
      <c r="N5271" s="72"/>
      <c r="O5271" s="73">
        <f>MIN(1,MAX(0,(1/(1+EXP(-(Assumptions!$B$5 + Assumptions!$B$6*$N5271))))*Assumptions!$B$3))</f>
        <v>3.9165722796764356E-2</v>
      </c>
      <c r="P5271" s="73">
        <f>VLOOKUP($F5271,Assumptions!$A$23:$B$27,2,FALSE)*Assumptions!$B$4</f>
        <v>0.5</v>
      </c>
      <c r="Q5271" s="74">
        <f t="shared" si="164"/>
        <v>351952.0811540006</v>
      </c>
      <c r="R5271" s="75" t="str">
        <f>IF($O5271&lt;Assumptions!$B$17,"A",IF($O5271&lt;Assumptions!$B$18,"B",IF($O5271&lt;Assumptions!$B$19,"C",IF($O5271&lt;Assumptions!$B$20,"D","E"))))</f>
        <v>B</v>
      </c>
      <c r="S5271" s="75">
        <f t="shared" si="165"/>
        <v>0</v>
      </c>
    </row>
    <row r="5272" spans="1:19" ht="17.399999999999999" x14ac:dyDescent="0.3">
      <c r="A5272" s="39" t="s">
        <v>922</v>
      </c>
      <c r="B5272" s="39" t="s">
        <v>62</v>
      </c>
      <c r="C5272" s="39" t="s">
        <v>144</v>
      </c>
      <c r="D5272" s="39" t="s">
        <v>22</v>
      </c>
      <c r="E5272" s="70" t="s">
        <v>43</v>
      </c>
      <c r="F5272" s="70" t="s">
        <v>32</v>
      </c>
      <c r="G5272" s="78">
        <v>44339</v>
      </c>
      <c r="H5272" s="78">
        <v>45717</v>
      </c>
      <c r="I5272" s="69">
        <v>17530197.620000001</v>
      </c>
      <c r="J5272" s="70">
        <v>95</v>
      </c>
      <c r="K5272" s="71">
        <v>0.47599999999999998</v>
      </c>
      <c r="L5272" s="70">
        <v>0</v>
      </c>
      <c r="M5272" s="71">
        <v>1.0509999999999999</v>
      </c>
      <c r="N5272" s="72"/>
      <c r="O5272" s="73">
        <f>MIN(1,MAX(0,(1/(1+EXP(-(Assumptions!$B$5 + Assumptions!$B$6*$N5272))))*Assumptions!$B$3))</f>
        <v>3.9165722796764356E-2</v>
      </c>
      <c r="P5272" s="73">
        <f>VLOOKUP($F5272,Assumptions!$A$23:$B$27,2,FALSE)*Assumptions!$B$4</f>
        <v>0.5</v>
      </c>
      <c r="Q5272" s="74">
        <f t="shared" si="164"/>
        <v>343291.43027870916</v>
      </c>
      <c r="R5272" s="75" t="str">
        <f>IF($O5272&lt;Assumptions!$B$17,"A",IF($O5272&lt;Assumptions!$B$18,"B",IF($O5272&lt;Assumptions!$B$19,"C",IF($O5272&lt;Assumptions!$B$20,"D","E"))))</f>
        <v>B</v>
      </c>
      <c r="S5272" s="75">
        <f t="shared" si="165"/>
        <v>0</v>
      </c>
    </row>
    <row r="5273" spans="1:19" ht="17.399999999999999" x14ac:dyDescent="0.3">
      <c r="A5273" s="39" t="s">
        <v>922</v>
      </c>
      <c r="B5273" s="39" t="s">
        <v>62</v>
      </c>
      <c r="C5273" s="39" t="s">
        <v>144</v>
      </c>
      <c r="D5273" s="39" t="s">
        <v>22</v>
      </c>
      <c r="E5273" s="70" t="s">
        <v>43</v>
      </c>
      <c r="F5273" s="70" t="s">
        <v>32</v>
      </c>
      <c r="G5273" s="78">
        <v>44339</v>
      </c>
      <c r="H5273" s="78">
        <v>45748</v>
      </c>
      <c r="I5273" s="69">
        <v>17085267.800000001</v>
      </c>
      <c r="J5273" s="70">
        <v>0</v>
      </c>
      <c r="K5273" s="71">
        <v>1.1240000000000001</v>
      </c>
      <c r="L5273" s="70">
        <v>0</v>
      </c>
      <c r="M5273" s="71">
        <v>1.0509999999999999</v>
      </c>
      <c r="N5273" s="72"/>
      <c r="O5273" s="73">
        <f>MIN(1,MAX(0,(1/(1+EXP(-(Assumptions!$B$5 + Assumptions!$B$6*$N5273))))*Assumptions!$B$3))</f>
        <v>3.9165722796764356E-2</v>
      </c>
      <c r="P5273" s="73">
        <f>VLOOKUP($F5273,Assumptions!$A$23:$B$27,2,FALSE)*Assumptions!$B$4</f>
        <v>0.5</v>
      </c>
      <c r="Q5273" s="74">
        <f t="shared" si="164"/>
        <v>334578.431281642</v>
      </c>
      <c r="R5273" s="75" t="str">
        <f>IF($O5273&lt;Assumptions!$B$17,"A",IF($O5273&lt;Assumptions!$B$18,"B",IF($O5273&lt;Assumptions!$B$19,"C",IF($O5273&lt;Assumptions!$B$20,"D","E"))))</f>
        <v>B</v>
      </c>
      <c r="S5273" s="75">
        <f t="shared" si="165"/>
        <v>0</v>
      </c>
    </row>
    <row r="5274" spans="1:19" ht="17.399999999999999" x14ac:dyDescent="0.3">
      <c r="A5274" s="39" t="s">
        <v>922</v>
      </c>
      <c r="B5274" s="39" t="s">
        <v>62</v>
      </c>
      <c r="C5274" s="39" t="s">
        <v>144</v>
      </c>
      <c r="D5274" s="39" t="s">
        <v>22</v>
      </c>
      <c r="E5274" s="70" t="s">
        <v>43</v>
      </c>
      <c r="F5274" s="70" t="s">
        <v>32</v>
      </c>
      <c r="G5274" s="78">
        <v>44339</v>
      </c>
      <c r="H5274" s="78">
        <v>45778</v>
      </c>
      <c r="I5274" s="69">
        <v>16637314.470000001</v>
      </c>
      <c r="J5274" s="70">
        <v>0</v>
      </c>
      <c r="K5274" s="71">
        <v>1.056</v>
      </c>
      <c r="L5274" s="70">
        <v>0</v>
      </c>
      <c r="M5274" s="71">
        <v>1.0509999999999999</v>
      </c>
      <c r="N5274" s="72"/>
      <c r="O5274" s="73">
        <f>MIN(1,MAX(0,(1/(1+EXP(-(Assumptions!$B$5 + Assumptions!$B$6*$N5274))))*Assumptions!$B$3))</f>
        <v>3.9165722796764356E-2</v>
      </c>
      <c r="P5274" s="73">
        <f>VLOOKUP($F5274,Assumptions!$A$23:$B$27,2,FALSE)*Assumptions!$B$4</f>
        <v>0.5</v>
      </c>
      <c r="Q5274" s="74">
        <f t="shared" si="164"/>
        <v>325806.22330730828</v>
      </c>
      <c r="R5274" s="75" t="str">
        <f>IF($O5274&lt;Assumptions!$B$17,"A",IF($O5274&lt;Assumptions!$B$18,"B",IF($O5274&lt;Assumptions!$B$19,"C",IF($O5274&lt;Assumptions!$B$20,"D","E"))))</f>
        <v>B</v>
      </c>
      <c r="S5274" s="75">
        <f t="shared" si="165"/>
        <v>0</v>
      </c>
    </row>
    <row r="5275" spans="1:19" ht="17.399999999999999" x14ac:dyDescent="0.3">
      <c r="A5275" s="39" t="s">
        <v>922</v>
      </c>
      <c r="B5275" s="39" t="s">
        <v>62</v>
      </c>
      <c r="C5275" s="39" t="s">
        <v>144</v>
      </c>
      <c r="D5275" s="39" t="s">
        <v>22</v>
      </c>
      <c r="E5275" s="70" t="s">
        <v>43</v>
      </c>
      <c r="F5275" s="70" t="s">
        <v>32</v>
      </c>
      <c r="G5275" s="78">
        <v>44339</v>
      </c>
      <c r="H5275" s="78">
        <v>45809</v>
      </c>
      <c r="I5275" s="69">
        <v>16280715.48</v>
      </c>
      <c r="J5275" s="70">
        <v>0</v>
      </c>
      <c r="K5275" s="71">
        <v>1.0629999999999999</v>
      </c>
      <c r="L5275" s="70">
        <v>0</v>
      </c>
      <c r="M5275" s="71">
        <v>1.0509999999999999</v>
      </c>
      <c r="N5275" s="72"/>
      <c r="O5275" s="73">
        <f>MIN(1,MAX(0,(1/(1+EXP(-(Assumptions!$B$5 + Assumptions!$B$6*$N5275))))*Assumptions!$B$3))</f>
        <v>3.9165722796764356E-2</v>
      </c>
      <c r="P5275" s="73">
        <f>VLOOKUP($F5275,Assumptions!$A$23:$B$27,2,FALSE)*Assumptions!$B$4</f>
        <v>0.5</v>
      </c>
      <c r="Q5275" s="74">
        <f t="shared" si="164"/>
        <v>318822.99471133517</v>
      </c>
      <c r="R5275" s="75" t="str">
        <f>IF($O5275&lt;Assumptions!$B$17,"A",IF($O5275&lt;Assumptions!$B$18,"B",IF($O5275&lt;Assumptions!$B$19,"C",IF($O5275&lt;Assumptions!$B$20,"D","E"))))</f>
        <v>B</v>
      </c>
      <c r="S5275" s="75">
        <f t="shared" si="165"/>
        <v>0</v>
      </c>
    </row>
    <row r="5276" spans="1:19" ht="17.399999999999999" x14ac:dyDescent="0.3">
      <c r="A5276" s="39" t="s">
        <v>922</v>
      </c>
      <c r="B5276" s="39" t="s">
        <v>62</v>
      </c>
      <c r="C5276" s="39" t="s">
        <v>144</v>
      </c>
      <c r="D5276" s="39" t="s">
        <v>22</v>
      </c>
      <c r="E5276" s="70" t="s">
        <v>43</v>
      </c>
      <c r="F5276" s="70" t="s">
        <v>32</v>
      </c>
      <c r="G5276" s="78">
        <v>44339</v>
      </c>
      <c r="H5276" s="78">
        <v>45839</v>
      </c>
      <c r="I5276" s="69">
        <v>15883424.59</v>
      </c>
      <c r="J5276" s="70">
        <v>65</v>
      </c>
      <c r="K5276" s="71">
        <v>0.747</v>
      </c>
      <c r="L5276" s="70">
        <v>0</v>
      </c>
      <c r="M5276" s="71">
        <v>1.0509999999999999</v>
      </c>
      <c r="N5276" s="72"/>
      <c r="O5276" s="73">
        <f>MIN(1,MAX(0,(1/(1+EXP(-(Assumptions!$B$5 + Assumptions!$B$6*$N5276))))*Assumptions!$B$3))</f>
        <v>3.9165722796764356E-2</v>
      </c>
      <c r="P5276" s="73">
        <f>VLOOKUP($F5276,Assumptions!$A$23:$B$27,2,FALSE)*Assumptions!$B$4</f>
        <v>0.5</v>
      </c>
      <c r="Q5276" s="74">
        <f t="shared" si="164"/>
        <v>311042.90227762528</v>
      </c>
      <c r="R5276" s="75" t="str">
        <f>IF($O5276&lt;Assumptions!$B$17,"A",IF($O5276&lt;Assumptions!$B$18,"B",IF($O5276&lt;Assumptions!$B$19,"C",IF($O5276&lt;Assumptions!$B$20,"D","E"))))</f>
        <v>B</v>
      </c>
      <c r="S5276" s="75">
        <f t="shared" si="165"/>
        <v>0</v>
      </c>
    </row>
    <row r="5277" spans="1:19" ht="17.399999999999999" x14ac:dyDescent="0.3">
      <c r="A5277" s="39" t="s">
        <v>922</v>
      </c>
      <c r="B5277" s="39" t="s">
        <v>62</v>
      </c>
      <c r="C5277" s="39" t="s">
        <v>144</v>
      </c>
      <c r="D5277" s="39" t="s">
        <v>22</v>
      </c>
      <c r="E5277" s="70" t="s">
        <v>43</v>
      </c>
      <c r="F5277" s="70" t="s">
        <v>32</v>
      </c>
      <c r="G5277" s="78">
        <v>44339</v>
      </c>
      <c r="H5277" s="78">
        <v>45870</v>
      </c>
      <c r="I5277" s="69">
        <v>15503026.66</v>
      </c>
      <c r="J5277" s="70">
        <v>0</v>
      </c>
      <c r="K5277" s="71">
        <v>1.034</v>
      </c>
      <c r="L5277" s="70">
        <v>0</v>
      </c>
      <c r="M5277" s="71">
        <v>1.0509999999999999</v>
      </c>
      <c r="N5277" s="72"/>
      <c r="O5277" s="73">
        <f>MIN(1,MAX(0,(1/(1+EXP(-(Assumptions!$B$5 + Assumptions!$B$6*$N5277))))*Assumptions!$B$3))</f>
        <v>3.9165722796764356E-2</v>
      </c>
      <c r="P5277" s="73">
        <f>VLOOKUP($F5277,Assumptions!$A$23:$B$27,2,FALSE)*Assumptions!$B$4</f>
        <v>0.5</v>
      </c>
      <c r="Q5277" s="74">
        <f t="shared" si="164"/>
        <v>303593.62233820377</v>
      </c>
      <c r="R5277" s="75" t="str">
        <f>IF($O5277&lt;Assumptions!$B$17,"A",IF($O5277&lt;Assumptions!$B$18,"B",IF($O5277&lt;Assumptions!$B$19,"C",IF($O5277&lt;Assumptions!$B$20,"D","E"))))</f>
        <v>B</v>
      </c>
      <c r="S5277" s="75">
        <f t="shared" si="165"/>
        <v>0</v>
      </c>
    </row>
    <row r="5278" spans="1:19" ht="17.399999999999999" x14ac:dyDescent="0.3">
      <c r="A5278" s="39" t="s">
        <v>922</v>
      </c>
      <c r="B5278" s="39" t="s">
        <v>62</v>
      </c>
      <c r="C5278" s="39" t="s">
        <v>144</v>
      </c>
      <c r="D5278" s="39" t="s">
        <v>22</v>
      </c>
      <c r="E5278" s="70" t="s">
        <v>43</v>
      </c>
      <c r="F5278" s="70" t="s">
        <v>32</v>
      </c>
      <c r="G5278" s="78">
        <v>44339</v>
      </c>
      <c r="H5278" s="78">
        <v>45901</v>
      </c>
      <c r="I5278" s="69">
        <v>15078261.640000001</v>
      </c>
      <c r="J5278" s="70">
        <v>0</v>
      </c>
      <c r="K5278" s="71">
        <v>1.022</v>
      </c>
      <c r="L5278" s="70">
        <v>0</v>
      </c>
      <c r="M5278" s="71">
        <v>1.0509999999999999</v>
      </c>
      <c r="N5278" s="72"/>
      <c r="O5278" s="73">
        <f>MIN(1,MAX(0,(1/(1+EXP(-(Assumptions!$B$5 + Assumptions!$B$6*$N5278))))*Assumptions!$B$3))</f>
        <v>3.9165722796764356E-2</v>
      </c>
      <c r="P5278" s="73">
        <f>VLOOKUP($F5278,Assumptions!$A$23:$B$27,2,FALSE)*Assumptions!$B$4</f>
        <v>0.5</v>
      </c>
      <c r="Q5278" s="74">
        <f t="shared" si="164"/>
        <v>295275.50782466278</v>
      </c>
      <c r="R5278" s="75" t="str">
        <f>IF($O5278&lt;Assumptions!$B$17,"A",IF($O5278&lt;Assumptions!$B$18,"B",IF($O5278&lt;Assumptions!$B$19,"C",IF($O5278&lt;Assumptions!$B$20,"D","E"))))</f>
        <v>B</v>
      </c>
      <c r="S5278" s="75">
        <f t="shared" si="165"/>
        <v>0</v>
      </c>
    </row>
    <row r="5279" spans="1:19" ht="17.399999999999999" x14ac:dyDescent="0.3">
      <c r="A5279" s="39" t="s">
        <v>922</v>
      </c>
      <c r="B5279" s="39" t="s">
        <v>62</v>
      </c>
      <c r="C5279" s="39" t="s">
        <v>144</v>
      </c>
      <c r="D5279" s="39" t="s">
        <v>22</v>
      </c>
      <c r="E5279" s="70" t="s">
        <v>43</v>
      </c>
      <c r="F5279" s="70" t="s">
        <v>32</v>
      </c>
      <c r="G5279" s="78">
        <v>44339</v>
      </c>
      <c r="H5279" s="78">
        <v>45931</v>
      </c>
      <c r="I5279" s="69">
        <v>14680230.02</v>
      </c>
      <c r="J5279" s="70">
        <v>65</v>
      </c>
      <c r="K5279" s="71">
        <v>0.74099999999999999</v>
      </c>
      <c r="L5279" s="70">
        <v>0</v>
      </c>
      <c r="M5279" s="71">
        <v>1.0509999999999999</v>
      </c>
      <c r="N5279" s="72"/>
      <c r="O5279" s="73">
        <f>MIN(1,MAX(0,(1/(1+EXP(-(Assumptions!$B$5 + Assumptions!$B$6*$N5279))))*Assumptions!$B$3))</f>
        <v>3.9165722796764356E-2</v>
      </c>
      <c r="P5279" s="73">
        <f>VLOOKUP($F5279,Assumptions!$A$23:$B$27,2,FALSE)*Assumptions!$B$4</f>
        <v>0.5</v>
      </c>
      <c r="Q5279" s="74">
        <f t="shared" si="164"/>
        <v>287480.90977802919</v>
      </c>
      <c r="R5279" s="75" t="str">
        <f>IF($O5279&lt;Assumptions!$B$17,"A",IF($O5279&lt;Assumptions!$B$18,"B",IF($O5279&lt;Assumptions!$B$19,"C",IF($O5279&lt;Assumptions!$B$20,"D","E"))))</f>
        <v>B</v>
      </c>
      <c r="S5279" s="75">
        <f t="shared" si="165"/>
        <v>0</v>
      </c>
    </row>
    <row r="5280" spans="1:19" ht="17.399999999999999" x14ac:dyDescent="0.3">
      <c r="A5280" s="39" t="s">
        <v>922</v>
      </c>
      <c r="B5280" s="39" t="s">
        <v>62</v>
      </c>
      <c r="C5280" s="39" t="s">
        <v>144</v>
      </c>
      <c r="D5280" s="39" t="s">
        <v>22</v>
      </c>
      <c r="E5280" s="70" t="s">
        <v>43</v>
      </c>
      <c r="F5280" s="70" t="s">
        <v>32</v>
      </c>
      <c r="G5280" s="78">
        <v>44339</v>
      </c>
      <c r="H5280" s="78">
        <v>45962</v>
      </c>
      <c r="I5280" s="69">
        <v>14298702.140000001</v>
      </c>
      <c r="J5280" s="70">
        <v>185</v>
      </c>
      <c r="K5280" s="71">
        <v>0.55300000000000005</v>
      </c>
      <c r="L5280" s="70">
        <v>0</v>
      </c>
      <c r="M5280" s="71">
        <v>1.0509999999999999</v>
      </c>
      <c r="N5280" s="72"/>
      <c r="O5280" s="73">
        <f>MIN(1,MAX(0,(1/(1+EXP(-(Assumptions!$B$5 + Assumptions!$B$6*$N5280))))*Assumptions!$B$3))</f>
        <v>3.9165722796764356E-2</v>
      </c>
      <c r="P5280" s="73">
        <f>VLOOKUP($F5280,Assumptions!$A$23:$B$27,2,FALSE)*Assumptions!$B$4</f>
        <v>0.5</v>
      </c>
      <c r="Q5280" s="74">
        <f t="shared" si="164"/>
        <v>280009.50218437065</v>
      </c>
      <c r="R5280" s="75" t="str">
        <f>IF($O5280&lt;Assumptions!$B$17,"A",IF($O5280&lt;Assumptions!$B$18,"B",IF($O5280&lt;Assumptions!$B$19,"C",IF($O5280&lt;Assumptions!$B$20,"D","E"))))</f>
        <v>B</v>
      </c>
      <c r="S5280" s="75">
        <f t="shared" si="165"/>
        <v>1</v>
      </c>
    </row>
    <row r="5281" spans="1:19" ht="17.399999999999999" x14ac:dyDescent="0.3">
      <c r="A5281" s="39" t="s">
        <v>922</v>
      </c>
      <c r="B5281" s="39" t="s">
        <v>62</v>
      </c>
      <c r="C5281" s="39" t="s">
        <v>144</v>
      </c>
      <c r="D5281" s="39" t="s">
        <v>22</v>
      </c>
      <c r="E5281" s="70" t="s">
        <v>43</v>
      </c>
      <c r="F5281" s="70" t="s">
        <v>32</v>
      </c>
      <c r="G5281" s="78">
        <v>44339</v>
      </c>
      <c r="H5281" s="78">
        <v>45992</v>
      </c>
      <c r="I5281" s="69">
        <v>13994453.25</v>
      </c>
      <c r="J5281" s="70">
        <v>0</v>
      </c>
      <c r="K5281" s="71">
        <v>1.087</v>
      </c>
      <c r="L5281" s="70">
        <v>0</v>
      </c>
      <c r="M5281" s="71">
        <v>1.0509999999999999</v>
      </c>
      <c r="N5281" s="72"/>
      <c r="O5281" s="73">
        <f>MIN(1,MAX(0,(1/(1+EXP(-(Assumptions!$B$5 + Assumptions!$B$6*$N5281))))*Assumptions!$B$3))</f>
        <v>3.9165722796764356E-2</v>
      </c>
      <c r="P5281" s="73">
        <f>VLOOKUP($F5281,Assumptions!$A$23:$B$27,2,FALSE)*Assumptions!$B$4</f>
        <v>0.5</v>
      </c>
      <c r="Q5281" s="74">
        <f t="shared" si="164"/>
        <v>274051.438340889</v>
      </c>
      <c r="R5281" s="75" t="str">
        <f>IF($O5281&lt;Assumptions!$B$17,"A",IF($O5281&lt;Assumptions!$B$18,"B",IF($O5281&lt;Assumptions!$B$19,"C",IF($O5281&lt;Assumptions!$B$20,"D","E"))))</f>
        <v>B</v>
      </c>
      <c r="S5281" s="75">
        <f t="shared" si="165"/>
        <v>0</v>
      </c>
    </row>
    <row r="5282" spans="1:19" ht="17.399999999999999" x14ac:dyDescent="0.3">
      <c r="A5282" s="39" t="s">
        <v>924</v>
      </c>
      <c r="B5282" s="39" t="s">
        <v>70</v>
      </c>
      <c r="C5282" s="39" t="s">
        <v>190</v>
      </c>
      <c r="D5282" s="39" t="s">
        <v>48</v>
      </c>
      <c r="E5282" s="70" t="s">
        <v>49</v>
      </c>
      <c r="F5282" s="70" t="s">
        <v>32</v>
      </c>
      <c r="G5282" s="78">
        <v>44250</v>
      </c>
      <c r="H5282" s="78">
        <v>45658</v>
      </c>
      <c r="I5282" s="69">
        <v>97129411.680000007</v>
      </c>
      <c r="J5282" s="70">
        <v>0</v>
      </c>
      <c r="K5282" s="71">
        <v>1.016</v>
      </c>
      <c r="L5282" s="70">
        <v>0</v>
      </c>
      <c r="M5282" s="71">
        <v>0.66200000000000003</v>
      </c>
      <c r="N5282" s="72"/>
      <c r="O5282" s="73">
        <f>MIN(1,MAX(0,(1/(1+EXP(-(Assumptions!$B$5 + Assumptions!$B$6*$N5282))))*Assumptions!$B$3))</f>
        <v>3.9165722796764356E-2</v>
      </c>
      <c r="P5282" s="73">
        <f>VLOOKUP($F5282,Assumptions!$A$23:$B$27,2,FALSE)*Assumptions!$B$4</f>
        <v>0.5</v>
      </c>
      <c r="Q5282" s="74">
        <f t="shared" si="164"/>
        <v>1902071.8066358431</v>
      </c>
      <c r="R5282" s="75" t="str">
        <f>IF($O5282&lt;Assumptions!$B$17,"A",IF($O5282&lt;Assumptions!$B$18,"B",IF($O5282&lt;Assumptions!$B$19,"C",IF($O5282&lt;Assumptions!$B$20,"D","E"))))</f>
        <v>B</v>
      </c>
      <c r="S5282" s="75">
        <f t="shared" si="165"/>
        <v>0</v>
      </c>
    </row>
    <row r="5283" spans="1:19" ht="17.399999999999999" x14ac:dyDescent="0.3">
      <c r="A5283" s="39" t="s">
        <v>924</v>
      </c>
      <c r="B5283" s="39" t="s">
        <v>70</v>
      </c>
      <c r="C5283" s="39" t="s">
        <v>190</v>
      </c>
      <c r="D5283" s="39" t="s">
        <v>48</v>
      </c>
      <c r="E5283" s="70" t="s">
        <v>49</v>
      </c>
      <c r="F5283" s="70" t="s">
        <v>32</v>
      </c>
      <c r="G5283" s="78">
        <v>44250</v>
      </c>
      <c r="H5283" s="78">
        <v>45689</v>
      </c>
      <c r="I5283" s="69">
        <v>95382119.799999997</v>
      </c>
      <c r="J5283" s="70">
        <v>0</v>
      </c>
      <c r="K5283" s="71">
        <v>1.014</v>
      </c>
      <c r="L5283" s="70">
        <v>0</v>
      </c>
      <c r="M5283" s="71">
        <v>0.66200000000000003</v>
      </c>
      <c r="N5283" s="72"/>
      <c r="O5283" s="73">
        <f>MIN(1,MAX(0,(1/(1+EXP(-(Assumptions!$B$5 + Assumptions!$B$6*$N5283))))*Assumptions!$B$3))</f>
        <v>3.9165722796764356E-2</v>
      </c>
      <c r="P5283" s="73">
        <f>VLOOKUP($F5283,Assumptions!$A$23:$B$27,2,FALSE)*Assumptions!$B$4</f>
        <v>0.5</v>
      </c>
      <c r="Q5283" s="74">
        <f t="shared" si="164"/>
        <v>1867854.8319272844</v>
      </c>
      <c r="R5283" s="75" t="str">
        <f>IF($O5283&lt;Assumptions!$B$17,"A",IF($O5283&lt;Assumptions!$B$18,"B",IF($O5283&lt;Assumptions!$B$19,"C",IF($O5283&lt;Assumptions!$B$20,"D","E"))))</f>
        <v>B</v>
      </c>
      <c r="S5283" s="75">
        <f t="shared" si="165"/>
        <v>0</v>
      </c>
    </row>
    <row r="5284" spans="1:19" ht="17.399999999999999" x14ac:dyDescent="0.3">
      <c r="A5284" s="39" t="s">
        <v>924</v>
      </c>
      <c r="B5284" s="39" t="s">
        <v>70</v>
      </c>
      <c r="C5284" s="39" t="s">
        <v>190</v>
      </c>
      <c r="D5284" s="39" t="s">
        <v>48</v>
      </c>
      <c r="E5284" s="70" t="s">
        <v>49</v>
      </c>
      <c r="F5284" s="70" t="s">
        <v>32</v>
      </c>
      <c r="G5284" s="78">
        <v>44250</v>
      </c>
      <c r="H5284" s="78">
        <v>45717</v>
      </c>
      <c r="I5284" s="69">
        <v>93497334.099999994</v>
      </c>
      <c r="J5284" s="70">
        <v>0</v>
      </c>
      <c r="K5284" s="71">
        <v>1.048</v>
      </c>
      <c r="L5284" s="70">
        <v>0</v>
      </c>
      <c r="M5284" s="71">
        <v>0.66200000000000003</v>
      </c>
      <c r="N5284" s="72"/>
      <c r="O5284" s="73">
        <f>MIN(1,MAX(0,(1/(1+EXP(-(Assumptions!$B$5 + Assumptions!$B$6*$N5284))))*Assumptions!$B$3))</f>
        <v>3.9165722796764356E-2</v>
      </c>
      <c r="P5284" s="73">
        <f>VLOOKUP($F5284,Assumptions!$A$23:$B$27,2,FALSE)*Assumptions!$B$4</f>
        <v>0.5</v>
      </c>
      <c r="Q5284" s="74">
        <f t="shared" si="164"/>
        <v>1830945.3347985316</v>
      </c>
      <c r="R5284" s="75" t="str">
        <f>IF($O5284&lt;Assumptions!$B$17,"A",IF($O5284&lt;Assumptions!$B$18,"B",IF($O5284&lt;Assumptions!$B$19,"C",IF($O5284&lt;Assumptions!$B$20,"D","E"))))</f>
        <v>B</v>
      </c>
      <c r="S5284" s="75">
        <f t="shared" si="165"/>
        <v>0</v>
      </c>
    </row>
    <row r="5285" spans="1:19" ht="17.399999999999999" x14ac:dyDescent="0.3">
      <c r="A5285" s="39" t="s">
        <v>924</v>
      </c>
      <c r="B5285" s="39" t="s">
        <v>70</v>
      </c>
      <c r="C5285" s="39" t="s">
        <v>190</v>
      </c>
      <c r="D5285" s="39" t="s">
        <v>48</v>
      </c>
      <c r="E5285" s="70" t="s">
        <v>49</v>
      </c>
      <c r="F5285" s="70" t="s">
        <v>32</v>
      </c>
      <c r="G5285" s="78">
        <v>44250</v>
      </c>
      <c r="H5285" s="78">
        <v>45748</v>
      </c>
      <c r="I5285" s="69">
        <v>91958741.579999998</v>
      </c>
      <c r="J5285" s="70">
        <v>0</v>
      </c>
      <c r="K5285" s="71">
        <v>1.0549999999999999</v>
      </c>
      <c r="L5285" s="70">
        <v>0</v>
      </c>
      <c r="M5285" s="71">
        <v>0.66200000000000003</v>
      </c>
      <c r="N5285" s="72"/>
      <c r="O5285" s="73">
        <f>MIN(1,MAX(0,(1/(1+EXP(-(Assumptions!$B$5 + Assumptions!$B$6*$N5285))))*Assumptions!$B$3))</f>
        <v>3.9165722796764356E-2</v>
      </c>
      <c r="P5285" s="73">
        <f>VLOOKUP($F5285,Assumptions!$A$23:$B$27,2,FALSE)*Assumptions!$B$4</f>
        <v>0.5</v>
      </c>
      <c r="Q5285" s="74">
        <f t="shared" si="164"/>
        <v>1800815.2907307842</v>
      </c>
      <c r="R5285" s="75" t="str">
        <f>IF($O5285&lt;Assumptions!$B$17,"A",IF($O5285&lt;Assumptions!$B$18,"B",IF($O5285&lt;Assumptions!$B$19,"C",IF($O5285&lt;Assumptions!$B$20,"D","E"))))</f>
        <v>B</v>
      </c>
      <c r="S5285" s="75">
        <f t="shared" si="165"/>
        <v>0</v>
      </c>
    </row>
    <row r="5286" spans="1:19" ht="17.399999999999999" x14ac:dyDescent="0.3">
      <c r="A5286" s="39" t="s">
        <v>924</v>
      </c>
      <c r="B5286" s="39" t="s">
        <v>70</v>
      </c>
      <c r="C5286" s="39" t="s">
        <v>190</v>
      </c>
      <c r="D5286" s="39" t="s">
        <v>48</v>
      </c>
      <c r="E5286" s="70" t="s">
        <v>49</v>
      </c>
      <c r="F5286" s="70" t="s">
        <v>32</v>
      </c>
      <c r="G5286" s="78">
        <v>44250</v>
      </c>
      <c r="H5286" s="78">
        <v>45778</v>
      </c>
      <c r="I5286" s="69">
        <v>90126416.379999995</v>
      </c>
      <c r="J5286" s="70">
        <v>0</v>
      </c>
      <c r="K5286" s="71">
        <v>0.97099999999999997</v>
      </c>
      <c r="L5286" s="70">
        <v>0</v>
      </c>
      <c r="M5286" s="71">
        <v>0.66200000000000003</v>
      </c>
      <c r="N5286" s="72"/>
      <c r="O5286" s="73">
        <f>MIN(1,MAX(0,(1/(1+EXP(-(Assumptions!$B$5 + Assumptions!$B$6*$N5286))))*Assumptions!$B$3))</f>
        <v>3.9165722796764356E-2</v>
      </c>
      <c r="P5286" s="73">
        <f>VLOOKUP($F5286,Assumptions!$A$23:$B$27,2,FALSE)*Assumptions!$B$4</f>
        <v>0.5</v>
      </c>
      <c r="Q5286" s="74">
        <f t="shared" si="164"/>
        <v>1764933.120302421</v>
      </c>
      <c r="R5286" s="75" t="str">
        <f>IF($O5286&lt;Assumptions!$B$17,"A",IF($O5286&lt;Assumptions!$B$18,"B",IF($O5286&lt;Assumptions!$B$19,"C",IF($O5286&lt;Assumptions!$B$20,"D","E"))))</f>
        <v>B</v>
      </c>
      <c r="S5286" s="75">
        <f t="shared" si="165"/>
        <v>0</v>
      </c>
    </row>
    <row r="5287" spans="1:19" ht="17.399999999999999" x14ac:dyDescent="0.3">
      <c r="A5287" s="39" t="s">
        <v>924</v>
      </c>
      <c r="B5287" s="39" t="s">
        <v>70</v>
      </c>
      <c r="C5287" s="39" t="s">
        <v>190</v>
      </c>
      <c r="D5287" s="39" t="s">
        <v>48</v>
      </c>
      <c r="E5287" s="70" t="s">
        <v>49</v>
      </c>
      <c r="F5287" s="70" t="s">
        <v>32</v>
      </c>
      <c r="G5287" s="78">
        <v>44250</v>
      </c>
      <c r="H5287" s="78">
        <v>45809</v>
      </c>
      <c r="I5287" s="69">
        <v>88382523.599999994</v>
      </c>
      <c r="J5287" s="70">
        <v>65</v>
      </c>
      <c r="K5287" s="71">
        <v>0.443</v>
      </c>
      <c r="L5287" s="70">
        <v>0</v>
      </c>
      <c r="M5287" s="71">
        <v>0.66200000000000003</v>
      </c>
      <c r="N5287" s="72"/>
      <c r="O5287" s="73">
        <f>MIN(1,MAX(0,(1/(1+EXP(-(Assumptions!$B$5 + Assumptions!$B$6*$N5287))))*Assumptions!$B$3))</f>
        <v>3.9165722796764356E-2</v>
      </c>
      <c r="P5287" s="73">
        <f>VLOOKUP($F5287,Assumptions!$A$23:$B$27,2,FALSE)*Assumptions!$B$4</f>
        <v>0.5</v>
      </c>
      <c r="Q5287" s="74">
        <f t="shared" si="164"/>
        <v>1730782.7096980417</v>
      </c>
      <c r="R5287" s="75" t="str">
        <f>IF($O5287&lt;Assumptions!$B$17,"A",IF($O5287&lt;Assumptions!$B$18,"B",IF($O5287&lt;Assumptions!$B$19,"C",IF($O5287&lt;Assumptions!$B$20,"D","E"))))</f>
        <v>B</v>
      </c>
      <c r="S5287" s="75">
        <f t="shared" si="165"/>
        <v>0</v>
      </c>
    </row>
    <row r="5288" spans="1:19" ht="17.399999999999999" x14ac:dyDescent="0.3">
      <c r="A5288" s="39" t="s">
        <v>924</v>
      </c>
      <c r="B5288" s="39" t="s">
        <v>70</v>
      </c>
      <c r="C5288" s="39" t="s">
        <v>190</v>
      </c>
      <c r="D5288" s="39" t="s">
        <v>48</v>
      </c>
      <c r="E5288" s="70" t="s">
        <v>49</v>
      </c>
      <c r="F5288" s="70" t="s">
        <v>32</v>
      </c>
      <c r="G5288" s="78">
        <v>44250</v>
      </c>
      <c r="H5288" s="78">
        <v>45839</v>
      </c>
      <c r="I5288" s="69">
        <v>86756287.290000007</v>
      </c>
      <c r="J5288" s="70">
        <v>0</v>
      </c>
      <c r="K5288" s="71">
        <v>1.073</v>
      </c>
      <c r="L5288" s="70">
        <v>0</v>
      </c>
      <c r="M5288" s="71">
        <v>0.66200000000000003</v>
      </c>
      <c r="N5288" s="72"/>
      <c r="O5288" s="73">
        <f>MIN(1,MAX(0,(1/(1+EXP(-(Assumptions!$B$5 + Assumptions!$B$6*$N5288))))*Assumptions!$B$3))</f>
        <v>3.9165722796764356E-2</v>
      </c>
      <c r="P5288" s="73">
        <f>VLOOKUP($F5288,Assumptions!$A$23:$B$27,2,FALSE)*Assumptions!$B$4</f>
        <v>0.5</v>
      </c>
      <c r="Q5288" s="74">
        <f t="shared" si="164"/>
        <v>1698936.3494382955</v>
      </c>
      <c r="R5288" s="75" t="str">
        <f>IF($O5288&lt;Assumptions!$B$17,"A",IF($O5288&lt;Assumptions!$B$18,"B",IF($O5288&lt;Assumptions!$B$19,"C",IF($O5288&lt;Assumptions!$B$20,"D","E"))))</f>
        <v>B</v>
      </c>
      <c r="S5288" s="75">
        <f t="shared" si="165"/>
        <v>0</v>
      </c>
    </row>
    <row r="5289" spans="1:19" ht="17.399999999999999" x14ac:dyDescent="0.3">
      <c r="A5289" s="39" t="s">
        <v>924</v>
      </c>
      <c r="B5289" s="39" t="s">
        <v>70</v>
      </c>
      <c r="C5289" s="39" t="s">
        <v>190</v>
      </c>
      <c r="D5289" s="39" t="s">
        <v>48</v>
      </c>
      <c r="E5289" s="70" t="s">
        <v>49</v>
      </c>
      <c r="F5289" s="70" t="s">
        <v>32</v>
      </c>
      <c r="G5289" s="78">
        <v>44250</v>
      </c>
      <c r="H5289" s="78">
        <v>45870</v>
      </c>
      <c r="I5289" s="69">
        <v>85389250.569999993</v>
      </c>
      <c r="J5289" s="70">
        <v>35</v>
      </c>
      <c r="K5289" s="71">
        <v>0.80400000000000005</v>
      </c>
      <c r="L5289" s="70">
        <v>0</v>
      </c>
      <c r="M5289" s="71">
        <v>0.66200000000000003</v>
      </c>
      <c r="N5289" s="72"/>
      <c r="O5289" s="73">
        <f>MIN(1,MAX(0,(1/(1+EXP(-(Assumptions!$B$5 + Assumptions!$B$6*$N5289))))*Assumptions!$B$3))</f>
        <v>3.9165722796764356E-2</v>
      </c>
      <c r="P5289" s="73">
        <f>VLOOKUP($F5289,Assumptions!$A$23:$B$27,2,FALSE)*Assumptions!$B$4</f>
        <v>0.5</v>
      </c>
      <c r="Q5289" s="74">
        <f t="shared" si="164"/>
        <v>1672165.8588240363</v>
      </c>
      <c r="R5289" s="75" t="str">
        <f>IF($O5289&lt;Assumptions!$B$17,"A",IF($O5289&lt;Assumptions!$B$18,"B",IF($O5289&lt;Assumptions!$B$19,"C",IF($O5289&lt;Assumptions!$B$20,"D","E"))))</f>
        <v>B</v>
      </c>
      <c r="S5289" s="75">
        <f t="shared" si="165"/>
        <v>0</v>
      </c>
    </row>
    <row r="5290" spans="1:19" ht="17.399999999999999" x14ac:dyDescent="0.3">
      <c r="A5290" s="39" t="s">
        <v>924</v>
      </c>
      <c r="B5290" s="39" t="s">
        <v>70</v>
      </c>
      <c r="C5290" s="39" t="s">
        <v>190</v>
      </c>
      <c r="D5290" s="39" t="s">
        <v>48</v>
      </c>
      <c r="E5290" s="70" t="s">
        <v>49</v>
      </c>
      <c r="F5290" s="70" t="s">
        <v>32</v>
      </c>
      <c r="G5290" s="78">
        <v>44250</v>
      </c>
      <c r="H5290" s="78">
        <v>45901</v>
      </c>
      <c r="I5290" s="69">
        <v>84016823.650000006</v>
      </c>
      <c r="J5290" s="70">
        <v>0</v>
      </c>
      <c r="K5290" s="71">
        <v>1.022</v>
      </c>
      <c r="L5290" s="70">
        <v>0</v>
      </c>
      <c r="M5290" s="71">
        <v>0.66200000000000003</v>
      </c>
      <c r="N5290" s="72"/>
      <c r="O5290" s="73">
        <f>MIN(1,MAX(0,(1/(1+EXP(-(Assumptions!$B$5 + Assumptions!$B$6*$N5290))))*Assumptions!$B$3))</f>
        <v>3.9165722796764356E-2</v>
      </c>
      <c r="P5290" s="73">
        <f>VLOOKUP($F5290,Assumptions!$A$23:$B$27,2,FALSE)*Assumptions!$B$4</f>
        <v>0.5</v>
      </c>
      <c r="Q5290" s="74">
        <f t="shared" si="164"/>
        <v>1645289.8126702679</v>
      </c>
      <c r="R5290" s="75" t="str">
        <f>IF($O5290&lt;Assumptions!$B$17,"A",IF($O5290&lt;Assumptions!$B$18,"B",IF($O5290&lt;Assumptions!$B$19,"C",IF($O5290&lt;Assumptions!$B$20,"D","E"))))</f>
        <v>B</v>
      </c>
      <c r="S5290" s="75">
        <f t="shared" si="165"/>
        <v>0</v>
      </c>
    </row>
    <row r="5291" spans="1:19" ht="17.399999999999999" x14ac:dyDescent="0.3">
      <c r="A5291" s="39" t="s">
        <v>924</v>
      </c>
      <c r="B5291" s="39" t="s">
        <v>70</v>
      </c>
      <c r="C5291" s="39" t="s">
        <v>190</v>
      </c>
      <c r="D5291" s="39" t="s">
        <v>48</v>
      </c>
      <c r="E5291" s="70" t="s">
        <v>49</v>
      </c>
      <c r="F5291" s="70" t="s">
        <v>32</v>
      </c>
      <c r="G5291" s="78">
        <v>44250</v>
      </c>
      <c r="H5291" s="78">
        <v>45931</v>
      </c>
      <c r="I5291" s="69">
        <v>82459946.430000007</v>
      </c>
      <c r="J5291" s="70">
        <v>0</v>
      </c>
      <c r="K5291" s="71">
        <v>0.97099999999999997</v>
      </c>
      <c r="L5291" s="70">
        <v>0</v>
      </c>
      <c r="M5291" s="71">
        <v>0.66200000000000003</v>
      </c>
      <c r="N5291" s="72"/>
      <c r="O5291" s="73">
        <f>MIN(1,MAX(0,(1/(1+EXP(-(Assumptions!$B$5 + Assumptions!$B$6*$N5291))))*Assumptions!$B$3))</f>
        <v>3.9165722796764356E-2</v>
      </c>
      <c r="P5291" s="73">
        <f>VLOOKUP($F5291,Assumptions!$A$23:$B$27,2,FALSE)*Assumptions!$B$4</f>
        <v>0.5</v>
      </c>
      <c r="Q5291" s="74">
        <f t="shared" si="164"/>
        <v>1614801.7018567093</v>
      </c>
      <c r="R5291" s="75" t="str">
        <f>IF($O5291&lt;Assumptions!$B$17,"A",IF($O5291&lt;Assumptions!$B$18,"B",IF($O5291&lt;Assumptions!$B$19,"C",IF($O5291&lt;Assumptions!$B$20,"D","E"))))</f>
        <v>B</v>
      </c>
      <c r="S5291" s="75">
        <f t="shared" si="165"/>
        <v>0</v>
      </c>
    </row>
    <row r="5292" spans="1:19" ht="17.399999999999999" x14ac:dyDescent="0.3">
      <c r="A5292" s="39" t="s">
        <v>924</v>
      </c>
      <c r="B5292" s="39" t="s">
        <v>70</v>
      </c>
      <c r="C5292" s="39" t="s">
        <v>190</v>
      </c>
      <c r="D5292" s="39" t="s">
        <v>48</v>
      </c>
      <c r="E5292" s="70" t="s">
        <v>49</v>
      </c>
      <c r="F5292" s="70" t="s">
        <v>32</v>
      </c>
      <c r="G5292" s="78">
        <v>44250</v>
      </c>
      <c r="H5292" s="78">
        <v>45962</v>
      </c>
      <c r="I5292" s="69">
        <v>80800014.829999998</v>
      </c>
      <c r="J5292" s="70">
        <v>0</v>
      </c>
      <c r="K5292" s="71">
        <v>1.0389999999999999</v>
      </c>
      <c r="L5292" s="70">
        <v>0</v>
      </c>
      <c r="M5292" s="71">
        <v>0.66200000000000003</v>
      </c>
      <c r="N5292" s="72"/>
      <c r="O5292" s="73">
        <f>MIN(1,MAX(0,(1/(1+EXP(-(Assumptions!$B$5 + Assumptions!$B$6*$N5292))))*Assumptions!$B$3))</f>
        <v>3.9165722796764356E-2</v>
      </c>
      <c r="P5292" s="73">
        <f>VLOOKUP($F5292,Assumptions!$A$23:$B$27,2,FALSE)*Assumptions!$B$4</f>
        <v>0.5</v>
      </c>
      <c r="Q5292" s="74">
        <f t="shared" si="164"/>
        <v>1582295.4914031145</v>
      </c>
      <c r="R5292" s="75" t="str">
        <f>IF($O5292&lt;Assumptions!$B$17,"A",IF($O5292&lt;Assumptions!$B$18,"B",IF($O5292&lt;Assumptions!$B$19,"C",IF($O5292&lt;Assumptions!$B$20,"D","E"))))</f>
        <v>B</v>
      </c>
      <c r="S5292" s="75">
        <f t="shared" si="165"/>
        <v>0</v>
      </c>
    </row>
    <row r="5293" spans="1:19" ht="17.399999999999999" x14ac:dyDescent="0.3">
      <c r="A5293" s="39" t="s">
        <v>924</v>
      </c>
      <c r="B5293" s="39" t="s">
        <v>70</v>
      </c>
      <c r="C5293" s="39" t="s">
        <v>190</v>
      </c>
      <c r="D5293" s="39" t="s">
        <v>48</v>
      </c>
      <c r="E5293" s="70" t="s">
        <v>49</v>
      </c>
      <c r="F5293" s="70" t="s">
        <v>32</v>
      </c>
      <c r="G5293" s="78">
        <v>44250</v>
      </c>
      <c r="H5293" s="78">
        <v>45992</v>
      </c>
      <c r="I5293" s="69">
        <v>79611826.099999994</v>
      </c>
      <c r="J5293" s="70">
        <v>0</v>
      </c>
      <c r="K5293" s="71">
        <v>1.149</v>
      </c>
      <c r="L5293" s="70">
        <v>0</v>
      </c>
      <c r="M5293" s="71">
        <v>0.66200000000000003</v>
      </c>
      <c r="N5293" s="72"/>
      <c r="O5293" s="73">
        <f>MIN(1,MAX(0,(1/(1+EXP(-(Assumptions!$B$5 + Assumptions!$B$6*$N5293))))*Assumptions!$B$3))</f>
        <v>3.9165722796764356E-2</v>
      </c>
      <c r="P5293" s="73">
        <f>VLOOKUP($F5293,Assumptions!$A$23:$B$27,2,FALSE)*Assumptions!$B$4</f>
        <v>0.5</v>
      </c>
      <c r="Q5293" s="74">
        <f t="shared" si="164"/>
        <v>1559027.3561884046</v>
      </c>
      <c r="R5293" s="75" t="str">
        <f>IF($O5293&lt;Assumptions!$B$17,"A",IF($O5293&lt;Assumptions!$B$18,"B",IF($O5293&lt;Assumptions!$B$19,"C",IF($O5293&lt;Assumptions!$B$20,"D","E"))))</f>
        <v>B</v>
      </c>
      <c r="S5293" s="75">
        <f t="shared" si="165"/>
        <v>0</v>
      </c>
    </row>
    <row r="5294" spans="1:19" ht="17.399999999999999" x14ac:dyDescent="0.3">
      <c r="A5294" s="39" t="s">
        <v>925</v>
      </c>
      <c r="B5294" s="39" t="s">
        <v>84</v>
      </c>
      <c r="C5294" s="39" t="s">
        <v>135</v>
      </c>
      <c r="D5294" s="39" t="s">
        <v>42</v>
      </c>
      <c r="E5294" s="70" t="s">
        <v>35</v>
      </c>
      <c r="F5294" s="70" t="s">
        <v>40</v>
      </c>
      <c r="G5294" s="78">
        <v>44799</v>
      </c>
      <c r="H5294" s="78">
        <v>45658</v>
      </c>
      <c r="I5294" s="69">
        <v>4085198.69</v>
      </c>
      <c r="J5294" s="70">
        <v>0</v>
      </c>
      <c r="K5294" s="71">
        <v>1.0349999999999999</v>
      </c>
      <c r="L5294" s="70">
        <v>0</v>
      </c>
      <c r="M5294" s="71">
        <v>0.42499999999999999</v>
      </c>
      <c r="N5294" s="72"/>
      <c r="O5294" s="73">
        <f>MIN(1,MAX(0,(1/(1+EXP(-(Assumptions!$B$5 + Assumptions!$B$6*$N5294))))*Assumptions!$B$3))</f>
        <v>3.9165722796764356E-2</v>
      </c>
      <c r="P5294" s="73">
        <f>VLOOKUP($F5294,Assumptions!$A$23:$B$27,2,FALSE)*Assumptions!$B$4</f>
        <v>0.7</v>
      </c>
      <c r="Q5294" s="74">
        <f t="shared" si="164"/>
        <v>111999.8316235714</v>
      </c>
      <c r="R5294" s="75" t="str">
        <f>IF($O5294&lt;Assumptions!$B$17,"A",IF($O5294&lt;Assumptions!$B$18,"B",IF($O5294&lt;Assumptions!$B$19,"C",IF($O5294&lt;Assumptions!$B$20,"D","E"))))</f>
        <v>B</v>
      </c>
      <c r="S5294" s="75">
        <f t="shared" si="165"/>
        <v>0</v>
      </c>
    </row>
    <row r="5295" spans="1:19" ht="17.399999999999999" x14ac:dyDescent="0.3">
      <c r="A5295" s="39" t="s">
        <v>925</v>
      </c>
      <c r="B5295" s="39" t="s">
        <v>84</v>
      </c>
      <c r="C5295" s="39" t="s">
        <v>135</v>
      </c>
      <c r="D5295" s="39" t="s">
        <v>42</v>
      </c>
      <c r="E5295" s="70" t="s">
        <v>35</v>
      </c>
      <c r="F5295" s="70" t="s">
        <v>40</v>
      </c>
      <c r="G5295" s="78">
        <v>44799</v>
      </c>
      <c r="H5295" s="78">
        <v>45689</v>
      </c>
      <c r="I5295" s="69">
        <v>4085198.69</v>
      </c>
      <c r="J5295" s="70">
        <v>185</v>
      </c>
      <c r="K5295" s="71">
        <v>0.04</v>
      </c>
      <c r="L5295" s="70">
        <v>0</v>
      </c>
      <c r="M5295" s="71">
        <v>0.42499999999999999</v>
      </c>
      <c r="N5295" s="72"/>
      <c r="O5295" s="73">
        <f>MIN(1,MAX(0,(1/(1+EXP(-(Assumptions!$B$5 + Assumptions!$B$6*$N5295))))*Assumptions!$B$3))</f>
        <v>3.9165722796764356E-2</v>
      </c>
      <c r="P5295" s="73">
        <f>VLOOKUP($F5295,Assumptions!$A$23:$B$27,2,FALSE)*Assumptions!$B$4</f>
        <v>0.7</v>
      </c>
      <c r="Q5295" s="74">
        <f t="shared" si="164"/>
        <v>111999.8316235714</v>
      </c>
      <c r="R5295" s="75" t="str">
        <f>IF($O5295&lt;Assumptions!$B$17,"A",IF($O5295&lt;Assumptions!$B$18,"B",IF($O5295&lt;Assumptions!$B$19,"C",IF($O5295&lt;Assumptions!$B$20,"D","E"))))</f>
        <v>B</v>
      </c>
      <c r="S5295" s="75">
        <f t="shared" si="165"/>
        <v>1</v>
      </c>
    </row>
    <row r="5296" spans="1:19" ht="17.399999999999999" x14ac:dyDescent="0.3">
      <c r="A5296" s="39" t="s">
        <v>925</v>
      </c>
      <c r="B5296" s="39" t="s">
        <v>84</v>
      </c>
      <c r="C5296" s="39" t="s">
        <v>135</v>
      </c>
      <c r="D5296" s="39" t="s">
        <v>42</v>
      </c>
      <c r="E5296" s="70" t="s">
        <v>35</v>
      </c>
      <c r="F5296" s="70" t="s">
        <v>40</v>
      </c>
      <c r="G5296" s="78">
        <v>44799</v>
      </c>
      <c r="H5296" s="78">
        <v>45717</v>
      </c>
      <c r="I5296" s="69">
        <v>4085198.69</v>
      </c>
      <c r="J5296" s="70">
        <v>999</v>
      </c>
      <c r="K5296" s="71">
        <v>0.152</v>
      </c>
      <c r="L5296" s="70">
        <v>0</v>
      </c>
      <c r="M5296" s="71">
        <v>0.42499999999999999</v>
      </c>
      <c r="N5296" s="72"/>
      <c r="O5296" s="73">
        <f>MIN(1,MAX(0,(1/(1+EXP(-(Assumptions!$B$5 + Assumptions!$B$6*$N5296))))*Assumptions!$B$3))</f>
        <v>3.9165722796764356E-2</v>
      </c>
      <c r="P5296" s="73">
        <f>VLOOKUP($F5296,Assumptions!$A$23:$B$27,2,FALSE)*Assumptions!$B$4</f>
        <v>0.7</v>
      </c>
      <c r="Q5296" s="74">
        <f t="shared" si="164"/>
        <v>111999.8316235714</v>
      </c>
      <c r="R5296" s="75" t="str">
        <f>IF($O5296&lt;Assumptions!$B$17,"A",IF($O5296&lt;Assumptions!$B$18,"B",IF($O5296&lt;Assumptions!$B$19,"C",IF($O5296&lt;Assumptions!$B$20,"D","E"))))</f>
        <v>B</v>
      </c>
      <c r="S5296" s="75">
        <f t="shared" si="165"/>
        <v>1</v>
      </c>
    </row>
    <row r="5297" spans="1:19" ht="17.399999999999999" x14ac:dyDescent="0.3">
      <c r="A5297" s="39" t="s">
        <v>925</v>
      </c>
      <c r="B5297" s="39" t="s">
        <v>84</v>
      </c>
      <c r="C5297" s="39" t="s">
        <v>135</v>
      </c>
      <c r="D5297" s="39" t="s">
        <v>42</v>
      </c>
      <c r="E5297" s="70" t="s">
        <v>35</v>
      </c>
      <c r="F5297" s="70" t="s">
        <v>40</v>
      </c>
      <c r="G5297" s="78">
        <v>44799</v>
      </c>
      <c r="H5297" s="78">
        <v>45748</v>
      </c>
      <c r="I5297" s="69">
        <v>4085198.69</v>
      </c>
      <c r="J5297" s="70">
        <v>999</v>
      </c>
      <c r="K5297" s="71">
        <v>0.12</v>
      </c>
      <c r="L5297" s="70">
        <v>0</v>
      </c>
      <c r="M5297" s="71">
        <v>0.42499999999999999</v>
      </c>
      <c r="N5297" s="72"/>
      <c r="O5297" s="73">
        <f>MIN(1,MAX(0,(1/(1+EXP(-(Assumptions!$B$5 + Assumptions!$B$6*$N5297))))*Assumptions!$B$3))</f>
        <v>3.9165722796764356E-2</v>
      </c>
      <c r="P5297" s="73">
        <f>VLOOKUP($F5297,Assumptions!$A$23:$B$27,2,FALSE)*Assumptions!$B$4</f>
        <v>0.7</v>
      </c>
      <c r="Q5297" s="74">
        <f t="shared" si="164"/>
        <v>111999.8316235714</v>
      </c>
      <c r="R5297" s="75" t="str">
        <f>IF($O5297&lt;Assumptions!$B$17,"A",IF($O5297&lt;Assumptions!$B$18,"B",IF($O5297&lt;Assumptions!$B$19,"C",IF($O5297&lt;Assumptions!$B$20,"D","E"))))</f>
        <v>B</v>
      </c>
      <c r="S5297" s="75">
        <f t="shared" si="165"/>
        <v>1</v>
      </c>
    </row>
    <row r="5298" spans="1:19" ht="17.399999999999999" x14ac:dyDescent="0.3">
      <c r="A5298" s="39" t="s">
        <v>925</v>
      </c>
      <c r="B5298" s="39" t="s">
        <v>84</v>
      </c>
      <c r="C5298" s="39" t="s">
        <v>135</v>
      </c>
      <c r="D5298" s="39" t="s">
        <v>42</v>
      </c>
      <c r="E5298" s="70" t="s">
        <v>35</v>
      </c>
      <c r="F5298" s="70" t="s">
        <v>40</v>
      </c>
      <c r="G5298" s="78">
        <v>44799</v>
      </c>
      <c r="H5298" s="78">
        <v>45778</v>
      </c>
      <c r="I5298" s="69">
        <v>4085198.69</v>
      </c>
      <c r="J5298" s="70">
        <v>999</v>
      </c>
      <c r="K5298" s="71">
        <v>0.19800000000000001</v>
      </c>
      <c r="L5298" s="70">
        <v>0</v>
      </c>
      <c r="M5298" s="71">
        <v>0.42499999999999999</v>
      </c>
      <c r="N5298" s="72"/>
      <c r="O5298" s="73">
        <f>MIN(1,MAX(0,(1/(1+EXP(-(Assumptions!$B$5 + Assumptions!$B$6*$N5298))))*Assumptions!$B$3))</f>
        <v>3.9165722796764356E-2</v>
      </c>
      <c r="P5298" s="73">
        <f>VLOOKUP($F5298,Assumptions!$A$23:$B$27,2,FALSE)*Assumptions!$B$4</f>
        <v>0.7</v>
      </c>
      <c r="Q5298" s="74">
        <f t="shared" si="164"/>
        <v>111999.8316235714</v>
      </c>
      <c r="R5298" s="75" t="str">
        <f>IF($O5298&lt;Assumptions!$B$17,"A",IF($O5298&lt;Assumptions!$B$18,"B",IF($O5298&lt;Assumptions!$B$19,"C",IF($O5298&lt;Assumptions!$B$20,"D","E"))))</f>
        <v>B</v>
      </c>
      <c r="S5298" s="75">
        <f t="shared" si="165"/>
        <v>1</v>
      </c>
    </row>
    <row r="5299" spans="1:19" ht="17.399999999999999" x14ac:dyDescent="0.3">
      <c r="A5299" s="39" t="s">
        <v>925</v>
      </c>
      <c r="B5299" s="39" t="s">
        <v>84</v>
      </c>
      <c r="C5299" s="39" t="s">
        <v>135</v>
      </c>
      <c r="D5299" s="39" t="s">
        <v>42</v>
      </c>
      <c r="E5299" s="70" t="s">
        <v>35</v>
      </c>
      <c r="F5299" s="70" t="s">
        <v>40</v>
      </c>
      <c r="G5299" s="78">
        <v>44799</v>
      </c>
      <c r="H5299" s="78">
        <v>45809</v>
      </c>
      <c r="I5299" s="69">
        <v>4085198.69</v>
      </c>
      <c r="J5299" s="70">
        <v>999</v>
      </c>
      <c r="K5299" s="71">
        <v>1.9E-2</v>
      </c>
      <c r="L5299" s="70">
        <v>0</v>
      </c>
      <c r="M5299" s="71">
        <v>0.42499999999999999</v>
      </c>
      <c r="N5299" s="72"/>
      <c r="O5299" s="73">
        <f>MIN(1,MAX(0,(1/(1+EXP(-(Assumptions!$B$5 + Assumptions!$B$6*$N5299))))*Assumptions!$B$3))</f>
        <v>3.9165722796764356E-2</v>
      </c>
      <c r="P5299" s="73">
        <f>VLOOKUP($F5299,Assumptions!$A$23:$B$27,2,FALSE)*Assumptions!$B$4</f>
        <v>0.7</v>
      </c>
      <c r="Q5299" s="74">
        <f t="shared" si="164"/>
        <v>111999.8316235714</v>
      </c>
      <c r="R5299" s="75" t="str">
        <f>IF($O5299&lt;Assumptions!$B$17,"A",IF($O5299&lt;Assumptions!$B$18,"B",IF($O5299&lt;Assumptions!$B$19,"C",IF($O5299&lt;Assumptions!$B$20,"D","E"))))</f>
        <v>B</v>
      </c>
      <c r="S5299" s="75">
        <f t="shared" si="165"/>
        <v>1</v>
      </c>
    </row>
    <row r="5300" spans="1:19" ht="17.399999999999999" x14ac:dyDescent="0.3">
      <c r="A5300" s="39" t="s">
        <v>925</v>
      </c>
      <c r="B5300" s="39" t="s">
        <v>84</v>
      </c>
      <c r="C5300" s="39" t="s">
        <v>135</v>
      </c>
      <c r="D5300" s="39" t="s">
        <v>42</v>
      </c>
      <c r="E5300" s="70" t="s">
        <v>35</v>
      </c>
      <c r="F5300" s="70" t="s">
        <v>40</v>
      </c>
      <c r="G5300" s="78">
        <v>44799</v>
      </c>
      <c r="H5300" s="78">
        <v>45839</v>
      </c>
      <c r="I5300" s="69">
        <v>4085198.69</v>
      </c>
      <c r="J5300" s="70">
        <v>999</v>
      </c>
      <c r="K5300" s="71">
        <v>0.156</v>
      </c>
      <c r="L5300" s="70">
        <v>0</v>
      </c>
      <c r="M5300" s="71">
        <v>0.42499999999999999</v>
      </c>
      <c r="N5300" s="72"/>
      <c r="O5300" s="73">
        <f>MIN(1,MAX(0,(1/(1+EXP(-(Assumptions!$B$5 + Assumptions!$B$6*$N5300))))*Assumptions!$B$3))</f>
        <v>3.9165722796764356E-2</v>
      </c>
      <c r="P5300" s="73">
        <f>VLOOKUP($F5300,Assumptions!$A$23:$B$27,2,FALSE)*Assumptions!$B$4</f>
        <v>0.7</v>
      </c>
      <c r="Q5300" s="74">
        <f t="shared" si="164"/>
        <v>111999.8316235714</v>
      </c>
      <c r="R5300" s="75" t="str">
        <f>IF($O5300&lt;Assumptions!$B$17,"A",IF($O5300&lt;Assumptions!$B$18,"B",IF($O5300&lt;Assumptions!$B$19,"C",IF($O5300&lt;Assumptions!$B$20,"D","E"))))</f>
        <v>B</v>
      </c>
      <c r="S5300" s="75">
        <f t="shared" si="165"/>
        <v>1</v>
      </c>
    </row>
    <row r="5301" spans="1:19" ht="17.399999999999999" x14ac:dyDescent="0.3">
      <c r="A5301" s="39" t="s">
        <v>925</v>
      </c>
      <c r="B5301" s="39" t="s">
        <v>84</v>
      </c>
      <c r="C5301" s="39" t="s">
        <v>135</v>
      </c>
      <c r="D5301" s="39" t="s">
        <v>42</v>
      </c>
      <c r="E5301" s="70" t="s">
        <v>35</v>
      </c>
      <c r="F5301" s="70" t="s">
        <v>40</v>
      </c>
      <c r="G5301" s="78">
        <v>44799</v>
      </c>
      <c r="H5301" s="78">
        <v>45870</v>
      </c>
      <c r="I5301" s="69">
        <v>4085198.69</v>
      </c>
      <c r="J5301" s="70">
        <v>999</v>
      </c>
      <c r="K5301" s="71">
        <v>0.16400000000000001</v>
      </c>
      <c r="L5301" s="70">
        <v>0</v>
      </c>
      <c r="M5301" s="71">
        <v>0.42499999999999999</v>
      </c>
      <c r="N5301" s="72"/>
      <c r="O5301" s="73">
        <f>MIN(1,MAX(0,(1/(1+EXP(-(Assumptions!$B$5 + Assumptions!$B$6*$N5301))))*Assumptions!$B$3))</f>
        <v>3.9165722796764356E-2</v>
      </c>
      <c r="P5301" s="73">
        <f>VLOOKUP($F5301,Assumptions!$A$23:$B$27,2,FALSE)*Assumptions!$B$4</f>
        <v>0.7</v>
      </c>
      <c r="Q5301" s="74">
        <f t="shared" si="164"/>
        <v>111999.8316235714</v>
      </c>
      <c r="R5301" s="75" t="str">
        <f>IF($O5301&lt;Assumptions!$B$17,"A",IF($O5301&lt;Assumptions!$B$18,"B",IF($O5301&lt;Assumptions!$B$19,"C",IF($O5301&lt;Assumptions!$B$20,"D","E"))))</f>
        <v>B</v>
      </c>
      <c r="S5301" s="75">
        <f t="shared" si="165"/>
        <v>1</v>
      </c>
    </row>
    <row r="5302" spans="1:19" ht="17.399999999999999" x14ac:dyDescent="0.3">
      <c r="A5302" s="39" t="s">
        <v>925</v>
      </c>
      <c r="B5302" s="39" t="s">
        <v>84</v>
      </c>
      <c r="C5302" s="39" t="s">
        <v>135</v>
      </c>
      <c r="D5302" s="39" t="s">
        <v>42</v>
      </c>
      <c r="E5302" s="70" t="s">
        <v>35</v>
      </c>
      <c r="F5302" s="70" t="s">
        <v>40</v>
      </c>
      <c r="G5302" s="78">
        <v>44799</v>
      </c>
      <c r="H5302" s="78">
        <v>45901</v>
      </c>
      <c r="I5302" s="69">
        <v>4085198.69</v>
      </c>
      <c r="J5302" s="70">
        <v>999</v>
      </c>
      <c r="K5302" s="71">
        <v>1.6E-2</v>
      </c>
      <c r="L5302" s="70">
        <v>0</v>
      </c>
      <c r="M5302" s="71">
        <v>0.42499999999999999</v>
      </c>
      <c r="N5302" s="72"/>
      <c r="O5302" s="73">
        <f>MIN(1,MAX(0,(1/(1+EXP(-(Assumptions!$B$5 + Assumptions!$B$6*$N5302))))*Assumptions!$B$3))</f>
        <v>3.9165722796764356E-2</v>
      </c>
      <c r="P5302" s="73">
        <f>VLOOKUP($F5302,Assumptions!$A$23:$B$27,2,FALSE)*Assumptions!$B$4</f>
        <v>0.7</v>
      </c>
      <c r="Q5302" s="74">
        <f t="shared" si="164"/>
        <v>111999.8316235714</v>
      </c>
      <c r="R5302" s="75" t="str">
        <f>IF($O5302&lt;Assumptions!$B$17,"A",IF($O5302&lt;Assumptions!$B$18,"B",IF($O5302&lt;Assumptions!$B$19,"C",IF($O5302&lt;Assumptions!$B$20,"D","E"))))</f>
        <v>B</v>
      </c>
      <c r="S5302" s="75">
        <f t="shared" si="165"/>
        <v>1</v>
      </c>
    </row>
    <row r="5303" spans="1:19" ht="17.399999999999999" x14ac:dyDescent="0.3">
      <c r="A5303" s="39" t="s">
        <v>925</v>
      </c>
      <c r="B5303" s="39" t="s">
        <v>84</v>
      </c>
      <c r="C5303" s="39" t="s">
        <v>135</v>
      </c>
      <c r="D5303" s="39" t="s">
        <v>42</v>
      </c>
      <c r="E5303" s="70" t="s">
        <v>35</v>
      </c>
      <c r="F5303" s="70" t="s">
        <v>40</v>
      </c>
      <c r="G5303" s="78">
        <v>44799</v>
      </c>
      <c r="H5303" s="78">
        <v>45931</v>
      </c>
      <c r="I5303" s="69">
        <v>4085198.69</v>
      </c>
      <c r="J5303" s="70">
        <v>999</v>
      </c>
      <c r="K5303" s="71">
        <v>6.0000000000000001E-3</v>
      </c>
      <c r="L5303" s="70">
        <v>0</v>
      </c>
      <c r="M5303" s="71">
        <v>0.42499999999999999</v>
      </c>
      <c r="N5303" s="72"/>
      <c r="O5303" s="73">
        <f>MIN(1,MAX(0,(1/(1+EXP(-(Assumptions!$B$5 + Assumptions!$B$6*$N5303))))*Assumptions!$B$3))</f>
        <v>3.9165722796764356E-2</v>
      </c>
      <c r="P5303" s="73">
        <f>VLOOKUP($F5303,Assumptions!$A$23:$B$27,2,FALSE)*Assumptions!$B$4</f>
        <v>0.7</v>
      </c>
      <c r="Q5303" s="74">
        <f t="shared" si="164"/>
        <v>111999.8316235714</v>
      </c>
      <c r="R5303" s="75" t="str">
        <f>IF($O5303&lt;Assumptions!$B$17,"A",IF($O5303&lt;Assumptions!$B$18,"B",IF($O5303&lt;Assumptions!$B$19,"C",IF($O5303&lt;Assumptions!$B$20,"D","E"))))</f>
        <v>B</v>
      </c>
      <c r="S5303" s="75">
        <f t="shared" si="165"/>
        <v>1</v>
      </c>
    </row>
    <row r="5304" spans="1:19" ht="17.399999999999999" x14ac:dyDescent="0.3">
      <c r="A5304" s="39" t="s">
        <v>925</v>
      </c>
      <c r="B5304" s="39" t="s">
        <v>84</v>
      </c>
      <c r="C5304" s="39" t="s">
        <v>135</v>
      </c>
      <c r="D5304" s="39" t="s">
        <v>42</v>
      </c>
      <c r="E5304" s="70" t="s">
        <v>35</v>
      </c>
      <c r="F5304" s="70" t="s">
        <v>40</v>
      </c>
      <c r="G5304" s="78">
        <v>44799</v>
      </c>
      <c r="H5304" s="78">
        <v>45962</v>
      </c>
      <c r="I5304" s="69">
        <v>4085198.69</v>
      </c>
      <c r="J5304" s="70">
        <v>999</v>
      </c>
      <c r="K5304" s="71">
        <v>0.16400000000000001</v>
      </c>
      <c r="L5304" s="70">
        <v>0</v>
      </c>
      <c r="M5304" s="71">
        <v>0.42499999999999999</v>
      </c>
      <c r="N5304" s="72"/>
      <c r="O5304" s="73">
        <f>MIN(1,MAX(0,(1/(1+EXP(-(Assumptions!$B$5 + Assumptions!$B$6*$N5304))))*Assumptions!$B$3))</f>
        <v>3.9165722796764356E-2</v>
      </c>
      <c r="P5304" s="73">
        <f>VLOOKUP($F5304,Assumptions!$A$23:$B$27,2,FALSE)*Assumptions!$B$4</f>
        <v>0.7</v>
      </c>
      <c r="Q5304" s="74">
        <f t="shared" si="164"/>
        <v>111999.8316235714</v>
      </c>
      <c r="R5304" s="75" t="str">
        <f>IF($O5304&lt;Assumptions!$B$17,"A",IF($O5304&lt;Assumptions!$B$18,"B",IF($O5304&lt;Assumptions!$B$19,"C",IF($O5304&lt;Assumptions!$B$20,"D","E"))))</f>
        <v>B</v>
      </c>
      <c r="S5304" s="75">
        <f t="shared" si="165"/>
        <v>1</v>
      </c>
    </row>
    <row r="5305" spans="1:19" ht="17.399999999999999" x14ac:dyDescent="0.3">
      <c r="A5305" s="39" t="s">
        <v>925</v>
      </c>
      <c r="B5305" s="39" t="s">
        <v>84</v>
      </c>
      <c r="C5305" s="39" t="s">
        <v>135</v>
      </c>
      <c r="D5305" s="39" t="s">
        <v>42</v>
      </c>
      <c r="E5305" s="70" t="s">
        <v>35</v>
      </c>
      <c r="F5305" s="70" t="s">
        <v>40</v>
      </c>
      <c r="G5305" s="78">
        <v>44799</v>
      </c>
      <c r="H5305" s="78">
        <v>45992</v>
      </c>
      <c r="I5305" s="69">
        <v>4085198.69</v>
      </c>
      <c r="J5305" s="70">
        <v>999</v>
      </c>
      <c r="K5305" s="71">
        <v>0.159</v>
      </c>
      <c r="L5305" s="70">
        <v>0</v>
      </c>
      <c r="M5305" s="71">
        <v>0.42499999999999999</v>
      </c>
      <c r="N5305" s="72"/>
      <c r="O5305" s="73">
        <f>MIN(1,MAX(0,(1/(1+EXP(-(Assumptions!$B$5 + Assumptions!$B$6*$N5305))))*Assumptions!$B$3))</f>
        <v>3.9165722796764356E-2</v>
      </c>
      <c r="P5305" s="73">
        <f>VLOOKUP($F5305,Assumptions!$A$23:$B$27,2,FALSE)*Assumptions!$B$4</f>
        <v>0.7</v>
      </c>
      <c r="Q5305" s="74">
        <f t="shared" si="164"/>
        <v>111999.8316235714</v>
      </c>
      <c r="R5305" s="75" t="str">
        <f>IF($O5305&lt;Assumptions!$B$17,"A",IF($O5305&lt;Assumptions!$B$18,"B",IF($O5305&lt;Assumptions!$B$19,"C",IF($O5305&lt;Assumptions!$B$20,"D","E"))))</f>
        <v>B</v>
      </c>
      <c r="S5305" s="75">
        <f t="shared" si="165"/>
        <v>1</v>
      </c>
    </row>
    <row r="5306" spans="1:19" ht="17.399999999999999" x14ac:dyDescent="0.3">
      <c r="A5306" s="39" t="s">
        <v>926</v>
      </c>
      <c r="B5306" s="39" t="s">
        <v>70</v>
      </c>
      <c r="C5306" s="39" t="s">
        <v>135</v>
      </c>
      <c r="D5306" s="39" t="s">
        <v>22</v>
      </c>
      <c r="E5306" s="70" t="s">
        <v>23</v>
      </c>
      <c r="F5306" s="70" t="s">
        <v>40</v>
      </c>
      <c r="G5306" s="78">
        <v>44807</v>
      </c>
      <c r="H5306" s="78">
        <v>45658</v>
      </c>
      <c r="I5306" s="69">
        <v>4159727.57</v>
      </c>
      <c r="J5306" s="70">
        <v>0</v>
      </c>
      <c r="K5306" s="71">
        <v>1.04</v>
      </c>
      <c r="L5306" s="70">
        <v>0</v>
      </c>
      <c r="M5306" s="71">
        <v>0.71099999999999997</v>
      </c>
      <c r="N5306" s="72"/>
      <c r="O5306" s="73">
        <f>MIN(1,MAX(0,(1/(1+EXP(-(Assumptions!$B$5 + Assumptions!$B$6*$N5306))))*Assumptions!$B$3))</f>
        <v>3.9165722796764356E-2</v>
      </c>
      <c r="P5306" s="73">
        <f>VLOOKUP($F5306,Assumptions!$A$23:$B$27,2,FALSE)*Assumptions!$B$4</f>
        <v>0.7</v>
      </c>
      <c r="Q5306" s="74">
        <f t="shared" si="164"/>
        <v>114043.11584167473</v>
      </c>
      <c r="R5306" s="75" t="str">
        <f>IF($O5306&lt;Assumptions!$B$17,"A",IF($O5306&lt;Assumptions!$B$18,"B",IF($O5306&lt;Assumptions!$B$19,"C",IF($O5306&lt;Assumptions!$B$20,"D","E"))))</f>
        <v>B</v>
      </c>
      <c r="S5306" s="75">
        <f t="shared" si="165"/>
        <v>0</v>
      </c>
    </row>
    <row r="5307" spans="1:19" ht="17.399999999999999" x14ac:dyDescent="0.3">
      <c r="A5307" s="39" t="s">
        <v>926</v>
      </c>
      <c r="B5307" s="39" t="s">
        <v>70</v>
      </c>
      <c r="C5307" s="39" t="s">
        <v>135</v>
      </c>
      <c r="D5307" s="39" t="s">
        <v>22</v>
      </c>
      <c r="E5307" s="70" t="s">
        <v>23</v>
      </c>
      <c r="F5307" s="70" t="s">
        <v>40</v>
      </c>
      <c r="G5307" s="78">
        <v>44807</v>
      </c>
      <c r="H5307" s="78">
        <v>45689</v>
      </c>
      <c r="I5307" s="69">
        <v>4029528.06</v>
      </c>
      <c r="J5307" s="70">
        <v>0</v>
      </c>
      <c r="K5307" s="71">
        <v>1.1279999999999999</v>
      </c>
      <c r="L5307" s="70">
        <v>0</v>
      </c>
      <c r="M5307" s="71">
        <v>0.71099999999999997</v>
      </c>
      <c r="N5307" s="72"/>
      <c r="O5307" s="73">
        <f>MIN(1,MAX(0,(1/(1+EXP(-(Assumptions!$B$5 + Assumptions!$B$6*$N5307))))*Assumptions!$B$3))</f>
        <v>3.9165722796764356E-2</v>
      </c>
      <c r="P5307" s="73">
        <f>VLOOKUP($F5307,Assumptions!$A$23:$B$27,2,FALSE)*Assumptions!$B$4</f>
        <v>0.7</v>
      </c>
      <c r="Q5307" s="74">
        <f t="shared" si="164"/>
        <v>110473.56529982055</v>
      </c>
      <c r="R5307" s="75" t="str">
        <f>IF($O5307&lt;Assumptions!$B$17,"A",IF($O5307&lt;Assumptions!$B$18,"B",IF($O5307&lt;Assumptions!$B$19,"C",IF($O5307&lt;Assumptions!$B$20,"D","E"))))</f>
        <v>B</v>
      </c>
      <c r="S5307" s="75">
        <f t="shared" si="165"/>
        <v>0</v>
      </c>
    </row>
    <row r="5308" spans="1:19" ht="17.399999999999999" x14ac:dyDescent="0.3">
      <c r="A5308" s="39" t="s">
        <v>926</v>
      </c>
      <c r="B5308" s="39" t="s">
        <v>70</v>
      </c>
      <c r="C5308" s="39" t="s">
        <v>135</v>
      </c>
      <c r="D5308" s="39" t="s">
        <v>22</v>
      </c>
      <c r="E5308" s="70" t="s">
        <v>23</v>
      </c>
      <c r="F5308" s="70" t="s">
        <v>40</v>
      </c>
      <c r="G5308" s="78">
        <v>44807</v>
      </c>
      <c r="H5308" s="78">
        <v>45717</v>
      </c>
      <c r="I5308" s="69">
        <v>3912842.86</v>
      </c>
      <c r="J5308" s="70">
        <v>0</v>
      </c>
      <c r="K5308" s="71">
        <v>0.96099999999999997</v>
      </c>
      <c r="L5308" s="70">
        <v>0</v>
      </c>
      <c r="M5308" s="71">
        <v>0.71099999999999997</v>
      </c>
      <c r="N5308" s="72"/>
      <c r="O5308" s="73">
        <f>MIN(1,MAX(0,(1/(1+EXP(-(Assumptions!$B$5 + Assumptions!$B$6*$N5308))))*Assumptions!$B$3))</f>
        <v>3.9165722796764356E-2</v>
      </c>
      <c r="P5308" s="73">
        <f>VLOOKUP($F5308,Assumptions!$A$23:$B$27,2,FALSE)*Assumptions!$B$4</f>
        <v>0.7</v>
      </c>
      <c r="Q5308" s="74">
        <f t="shared" si="164"/>
        <v>107274.52316144104</v>
      </c>
      <c r="R5308" s="75" t="str">
        <f>IF($O5308&lt;Assumptions!$B$17,"A",IF($O5308&lt;Assumptions!$B$18,"B",IF($O5308&lt;Assumptions!$B$19,"C",IF($O5308&lt;Assumptions!$B$20,"D","E"))))</f>
        <v>B</v>
      </c>
      <c r="S5308" s="75">
        <f t="shared" si="165"/>
        <v>0</v>
      </c>
    </row>
    <row r="5309" spans="1:19" ht="17.399999999999999" x14ac:dyDescent="0.3">
      <c r="A5309" s="39" t="s">
        <v>926</v>
      </c>
      <c r="B5309" s="39" t="s">
        <v>70</v>
      </c>
      <c r="C5309" s="39" t="s">
        <v>135</v>
      </c>
      <c r="D5309" s="39" t="s">
        <v>22</v>
      </c>
      <c r="E5309" s="70" t="s">
        <v>23</v>
      </c>
      <c r="F5309" s="70" t="s">
        <v>40</v>
      </c>
      <c r="G5309" s="78">
        <v>44807</v>
      </c>
      <c r="H5309" s="78">
        <v>45748</v>
      </c>
      <c r="I5309" s="69">
        <v>3794637.78</v>
      </c>
      <c r="J5309" s="70">
        <v>35</v>
      </c>
      <c r="K5309" s="71">
        <v>0.42299999999999999</v>
      </c>
      <c r="L5309" s="70">
        <v>0</v>
      </c>
      <c r="M5309" s="71">
        <v>0.71099999999999997</v>
      </c>
      <c r="N5309" s="72"/>
      <c r="O5309" s="73">
        <f>MIN(1,MAX(0,(1/(1+EXP(-(Assumptions!$B$5 + Assumptions!$B$6*$N5309))))*Assumptions!$B$3))</f>
        <v>3.9165722796764356E-2</v>
      </c>
      <c r="P5309" s="73">
        <f>VLOOKUP($F5309,Assumptions!$A$23:$B$27,2,FALSE)*Assumptions!$B$4</f>
        <v>0.7</v>
      </c>
      <c r="Q5309" s="74">
        <f t="shared" si="164"/>
        <v>104033.8119839265</v>
      </c>
      <c r="R5309" s="75" t="str">
        <f>IF($O5309&lt;Assumptions!$B$17,"A",IF($O5309&lt;Assumptions!$B$18,"B",IF($O5309&lt;Assumptions!$B$19,"C",IF($O5309&lt;Assumptions!$B$20,"D","E"))))</f>
        <v>B</v>
      </c>
      <c r="S5309" s="75">
        <f t="shared" si="165"/>
        <v>0</v>
      </c>
    </row>
    <row r="5310" spans="1:19" ht="17.399999999999999" x14ac:dyDescent="0.3">
      <c r="A5310" s="39" t="s">
        <v>926</v>
      </c>
      <c r="B5310" s="39" t="s">
        <v>70</v>
      </c>
      <c r="C5310" s="39" t="s">
        <v>135</v>
      </c>
      <c r="D5310" s="39" t="s">
        <v>22</v>
      </c>
      <c r="E5310" s="70" t="s">
        <v>23</v>
      </c>
      <c r="F5310" s="70" t="s">
        <v>40</v>
      </c>
      <c r="G5310" s="78">
        <v>44807</v>
      </c>
      <c r="H5310" s="78">
        <v>45778</v>
      </c>
      <c r="I5310" s="69">
        <v>3682527.1</v>
      </c>
      <c r="J5310" s="70">
        <v>0</v>
      </c>
      <c r="K5310" s="71">
        <v>1.103</v>
      </c>
      <c r="L5310" s="70">
        <v>0</v>
      </c>
      <c r="M5310" s="71">
        <v>0.71099999999999997</v>
      </c>
      <c r="N5310" s="72"/>
      <c r="O5310" s="73">
        <f>MIN(1,MAX(0,(1/(1+EXP(-(Assumptions!$B$5 + Assumptions!$B$6*$N5310))))*Assumptions!$B$3))</f>
        <v>3.9165722796764356E-2</v>
      </c>
      <c r="P5310" s="73">
        <f>VLOOKUP($F5310,Assumptions!$A$23:$B$27,2,FALSE)*Assumptions!$B$4</f>
        <v>0.7</v>
      </c>
      <c r="Q5310" s="74">
        <f t="shared" si="164"/>
        <v>100960.18491312077</v>
      </c>
      <c r="R5310" s="75" t="str">
        <f>IF($O5310&lt;Assumptions!$B$17,"A",IF($O5310&lt;Assumptions!$B$18,"B",IF($O5310&lt;Assumptions!$B$19,"C",IF($O5310&lt;Assumptions!$B$20,"D","E"))))</f>
        <v>B</v>
      </c>
      <c r="S5310" s="75">
        <f t="shared" si="165"/>
        <v>0</v>
      </c>
    </row>
    <row r="5311" spans="1:19" ht="17.399999999999999" x14ac:dyDescent="0.3">
      <c r="A5311" s="39" t="s">
        <v>926</v>
      </c>
      <c r="B5311" s="39" t="s">
        <v>70</v>
      </c>
      <c r="C5311" s="39" t="s">
        <v>135</v>
      </c>
      <c r="D5311" s="39" t="s">
        <v>22</v>
      </c>
      <c r="E5311" s="70" t="s">
        <v>23</v>
      </c>
      <c r="F5311" s="70" t="s">
        <v>40</v>
      </c>
      <c r="G5311" s="78">
        <v>44807</v>
      </c>
      <c r="H5311" s="78">
        <v>45809</v>
      </c>
      <c r="I5311" s="69">
        <v>3576190.13</v>
      </c>
      <c r="J5311" s="70">
        <v>95</v>
      </c>
      <c r="K5311" s="71">
        <v>0.48799999999999999</v>
      </c>
      <c r="L5311" s="70">
        <v>0</v>
      </c>
      <c r="M5311" s="71">
        <v>0.71099999999999997</v>
      </c>
      <c r="N5311" s="72"/>
      <c r="O5311" s="73">
        <f>MIN(1,MAX(0,(1/(1+EXP(-(Assumptions!$B$5 + Assumptions!$B$6*$N5311))))*Assumptions!$B$3))</f>
        <v>3.9165722796764356E-2</v>
      </c>
      <c r="P5311" s="73">
        <f>VLOOKUP($F5311,Assumptions!$A$23:$B$27,2,FALSE)*Assumptions!$B$4</f>
        <v>0.7</v>
      </c>
      <c r="Q5311" s="74">
        <f t="shared" si="164"/>
        <v>98044.849910073259</v>
      </c>
      <c r="R5311" s="75" t="str">
        <f>IF($O5311&lt;Assumptions!$B$17,"A",IF($O5311&lt;Assumptions!$B$18,"B",IF($O5311&lt;Assumptions!$B$19,"C",IF($O5311&lt;Assumptions!$B$20,"D","E"))))</f>
        <v>B</v>
      </c>
      <c r="S5311" s="75">
        <f t="shared" si="165"/>
        <v>0</v>
      </c>
    </row>
    <row r="5312" spans="1:19" ht="17.399999999999999" x14ac:dyDescent="0.3">
      <c r="A5312" s="39" t="s">
        <v>926</v>
      </c>
      <c r="B5312" s="39" t="s">
        <v>70</v>
      </c>
      <c r="C5312" s="39" t="s">
        <v>135</v>
      </c>
      <c r="D5312" s="39" t="s">
        <v>22</v>
      </c>
      <c r="E5312" s="70" t="s">
        <v>23</v>
      </c>
      <c r="F5312" s="70" t="s">
        <v>40</v>
      </c>
      <c r="G5312" s="78">
        <v>44807</v>
      </c>
      <c r="H5312" s="78">
        <v>45839</v>
      </c>
      <c r="I5312" s="69">
        <v>3576190.13</v>
      </c>
      <c r="J5312" s="70">
        <v>220</v>
      </c>
      <c r="K5312" s="71">
        <v>0.115</v>
      </c>
      <c r="L5312" s="70">
        <v>0</v>
      </c>
      <c r="M5312" s="71">
        <v>0.71099999999999997</v>
      </c>
      <c r="N5312" s="72"/>
      <c r="O5312" s="73">
        <f>MIN(1,MAX(0,(1/(1+EXP(-(Assumptions!$B$5 + Assumptions!$B$6*$N5312))))*Assumptions!$B$3))</f>
        <v>3.9165722796764356E-2</v>
      </c>
      <c r="P5312" s="73">
        <f>VLOOKUP($F5312,Assumptions!$A$23:$B$27,2,FALSE)*Assumptions!$B$4</f>
        <v>0.7</v>
      </c>
      <c r="Q5312" s="74">
        <f t="shared" si="164"/>
        <v>98044.849910073259</v>
      </c>
      <c r="R5312" s="75" t="str">
        <f>IF($O5312&lt;Assumptions!$B$17,"A",IF($O5312&lt;Assumptions!$B$18,"B",IF($O5312&lt;Assumptions!$B$19,"C",IF($O5312&lt;Assumptions!$B$20,"D","E"))))</f>
        <v>B</v>
      </c>
      <c r="S5312" s="75">
        <f t="shared" si="165"/>
        <v>1</v>
      </c>
    </row>
    <row r="5313" spans="1:19" ht="17.399999999999999" x14ac:dyDescent="0.3">
      <c r="A5313" s="39" t="s">
        <v>926</v>
      </c>
      <c r="B5313" s="39" t="s">
        <v>70</v>
      </c>
      <c r="C5313" s="39" t="s">
        <v>135</v>
      </c>
      <c r="D5313" s="39" t="s">
        <v>22</v>
      </c>
      <c r="E5313" s="70" t="s">
        <v>23</v>
      </c>
      <c r="F5313" s="70" t="s">
        <v>40</v>
      </c>
      <c r="G5313" s="78">
        <v>44807</v>
      </c>
      <c r="H5313" s="78">
        <v>45870</v>
      </c>
      <c r="I5313" s="69">
        <v>3576190.13</v>
      </c>
      <c r="J5313" s="70">
        <v>999</v>
      </c>
      <c r="K5313" s="71">
        <v>0.05</v>
      </c>
      <c r="L5313" s="70">
        <v>0</v>
      </c>
      <c r="M5313" s="71">
        <v>0.71099999999999997</v>
      </c>
      <c r="N5313" s="72"/>
      <c r="O5313" s="73">
        <f>MIN(1,MAX(0,(1/(1+EXP(-(Assumptions!$B$5 + Assumptions!$B$6*$N5313))))*Assumptions!$B$3))</f>
        <v>3.9165722796764356E-2</v>
      </c>
      <c r="P5313" s="73">
        <f>VLOOKUP($F5313,Assumptions!$A$23:$B$27,2,FALSE)*Assumptions!$B$4</f>
        <v>0.7</v>
      </c>
      <c r="Q5313" s="74">
        <f t="shared" ref="Q5313:Q5376" si="166">$I5313*$O5313*$P5313</f>
        <v>98044.849910073259</v>
      </c>
      <c r="R5313" s="75" t="str">
        <f>IF($O5313&lt;Assumptions!$B$17,"A",IF($O5313&lt;Assumptions!$B$18,"B",IF($O5313&lt;Assumptions!$B$19,"C",IF($O5313&lt;Assumptions!$B$20,"D","E"))))</f>
        <v>B</v>
      </c>
      <c r="S5313" s="75">
        <f t="shared" ref="S5313:S5376" si="167">--($J5313&gt;=180)</f>
        <v>1</v>
      </c>
    </row>
    <row r="5314" spans="1:19" ht="17.399999999999999" x14ac:dyDescent="0.3">
      <c r="A5314" s="39" t="s">
        <v>926</v>
      </c>
      <c r="B5314" s="39" t="s">
        <v>70</v>
      </c>
      <c r="C5314" s="39" t="s">
        <v>135</v>
      </c>
      <c r="D5314" s="39" t="s">
        <v>22</v>
      </c>
      <c r="E5314" s="70" t="s">
        <v>23</v>
      </c>
      <c r="F5314" s="70" t="s">
        <v>40</v>
      </c>
      <c r="G5314" s="78">
        <v>44807</v>
      </c>
      <c r="H5314" s="78">
        <v>45901</v>
      </c>
      <c r="I5314" s="69">
        <v>3576190.13</v>
      </c>
      <c r="J5314" s="70">
        <v>999</v>
      </c>
      <c r="K5314" s="71">
        <v>7.8E-2</v>
      </c>
      <c r="L5314" s="70">
        <v>0</v>
      </c>
      <c r="M5314" s="71">
        <v>0.71099999999999997</v>
      </c>
      <c r="N5314" s="72"/>
      <c r="O5314" s="73">
        <f>MIN(1,MAX(0,(1/(1+EXP(-(Assumptions!$B$5 + Assumptions!$B$6*$N5314))))*Assumptions!$B$3))</f>
        <v>3.9165722796764356E-2</v>
      </c>
      <c r="P5314" s="73">
        <f>VLOOKUP($F5314,Assumptions!$A$23:$B$27,2,FALSE)*Assumptions!$B$4</f>
        <v>0.7</v>
      </c>
      <c r="Q5314" s="74">
        <f t="shared" si="166"/>
        <v>98044.849910073259</v>
      </c>
      <c r="R5314" s="75" t="str">
        <f>IF($O5314&lt;Assumptions!$B$17,"A",IF($O5314&lt;Assumptions!$B$18,"B",IF($O5314&lt;Assumptions!$B$19,"C",IF($O5314&lt;Assumptions!$B$20,"D","E"))))</f>
        <v>B</v>
      </c>
      <c r="S5314" s="75">
        <f t="shared" si="167"/>
        <v>1</v>
      </c>
    </row>
    <row r="5315" spans="1:19" ht="17.399999999999999" x14ac:dyDescent="0.3">
      <c r="A5315" s="39" t="s">
        <v>926</v>
      </c>
      <c r="B5315" s="39" t="s">
        <v>70</v>
      </c>
      <c r="C5315" s="39" t="s">
        <v>135</v>
      </c>
      <c r="D5315" s="39" t="s">
        <v>22</v>
      </c>
      <c r="E5315" s="70" t="s">
        <v>23</v>
      </c>
      <c r="F5315" s="70" t="s">
        <v>40</v>
      </c>
      <c r="G5315" s="78">
        <v>44807</v>
      </c>
      <c r="H5315" s="78">
        <v>45931</v>
      </c>
      <c r="I5315" s="69">
        <v>3576190.13</v>
      </c>
      <c r="J5315" s="70">
        <v>999</v>
      </c>
      <c r="K5315" s="71">
        <v>0.157</v>
      </c>
      <c r="L5315" s="70">
        <v>0</v>
      </c>
      <c r="M5315" s="71">
        <v>0.71099999999999997</v>
      </c>
      <c r="N5315" s="72"/>
      <c r="O5315" s="73">
        <f>MIN(1,MAX(0,(1/(1+EXP(-(Assumptions!$B$5 + Assumptions!$B$6*$N5315))))*Assumptions!$B$3))</f>
        <v>3.9165722796764356E-2</v>
      </c>
      <c r="P5315" s="73">
        <f>VLOOKUP($F5315,Assumptions!$A$23:$B$27,2,FALSE)*Assumptions!$B$4</f>
        <v>0.7</v>
      </c>
      <c r="Q5315" s="74">
        <f t="shared" si="166"/>
        <v>98044.849910073259</v>
      </c>
      <c r="R5315" s="75" t="str">
        <f>IF($O5315&lt;Assumptions!$B$17,"A",IF($O5315&lt;Assumptions!$B$18,"B",IF($O5315&lt;Assumptions!$B$19,"C",IF($O5315&lt;Assumptions!$B$20,"D","E"))))</f>
        <v>B</v>
      </c>
      <c r="S5315" s="75">
        <f t="shared" si="167"/>
        <v>1</v>
      </c>
    </row>
    <row r="5316" spans="1:19" ht="17.399999999999999" x14ac:dyDescent="0.3">
      <c r="A5316" s="39" t="s">
        <v>926</v>
      </c>
      <c r="B5316" s="39" t="s">
        <v>70</v>
      </c>
      <c r="C5316" s="39" t="s">
        <v>135</v>
      </c>
      <c r="D5316" s="39" t="s">
        <v>22</v>
      </c>
      <c r="E5316" s="70" t="s">
        <v>23</v>
      </c>
      <c r="F5316" s="70" t="s">
        <v>40</v>
      </c>
      <c r="G5316" s="78">
        <v>44807</v>
      </c>
      <c r="H5316" s="78">
        <v>45962</v>
      </c>
      <c r="I5316" s="69">
        <v>3576190.13</v>
      </c>
      <c r="J5316" s="70">
        <v>999</v>
      </c>
      <c r="K5316" s="71">
        <v>1.4E-2</v>
      </c>
      <c r="L5316" s="70">
        <v>0</v>
      </c>
      <c r="M5316" s="71">
        <v>0.71099999999999997</v>
      </c>
      <c r="N5316" s="72"/>
      <c r="O5316" s="73">
        <f>MIN(1,MAX(0,(1/(1+EXP(-(Assumptions!$B$5 + Assumptions!$B$6*$N5316))))*Assumptions!$B$3))</f>
        <v>3.9165722796764356E-2</v>
      </c>
      <c r="P5316" s="73">
        <f>VLOOKUP($F5316,Assumptions!$A$23:$B$27,2,FALSE)*Assumptions!$B$4</f>
        <v>0.7</v>
      </c>
      <c r="Q5316" s="74">
        <f t="shared" si="166"/>
        <v>98044.849910073259</v>
      </c>
      <c r="R5316" s="75" t="str">
        <f>IF($O5316&lt;Assumptions!$B$17,"A",IF($O5316&lt;Assumptions!$B$18,"B",IF($O5316&lt;Assumptions!$B$19,"C",IF($O5316&lt;Assumptions!$B$20,"D","E"))))</f>
        <v>B</v>
      </c>
      <c r="S5316" s="75">
        <f t="shared" si="167"/>
        <v>1</v>
      </c>
    </row>
    <row r="5317" spans="1:19" ht="17.399999999999999" x14ac:dyDescent="0.3">
      <c r="A5317" s="39" t="s">
        <v>926</v>
      </c>
      <c r="B5317" s="39" t="s">
        <v>70</v>
      </c>
      <c r="C5317" s="39" t="s">
        <v>135</v>
      </c>
      <c r="D5317" s="39" t="s">
        <v>22</v>
      </c>
      <c r="E5317" s="70" t="s">
        <v>23</v>
      </c>
      <c r="F5317" s="70" t="s">
        <v>40</v>
      </c>
      <c r="G5317" s="78">
        <v>44807</v>
      </c>
      <c r="H5317" s="78">
        <v>45992</v>
      </c>
      <c r="I5317" s="69">
        <v>3576190.13</v>
      </c>
      <c r="J5317" s="70">
        <v>999</v>
      </c>
      <c r="K5317" s="71">
        <v>0.189</v>
      </c>
      <c r="L5317" s="70">
        <v>0</v>
      </c>
      <c r="M5317" s="71">
        <v>0.71099999999999997</v>
      </c>
      <c r="N5317" s="72"/>
      <c r="O5317" s="73">
        <f>MIN(1,MAX(0,(1/(1+EXP(-(Assumptions!$B$5 + Assumptions!$B$6*$N5317))))*Assumptions!$B$3))</f>
        <v>3.9165722796764356E-2</v>
      </c>
      <c r="P5317" s="73">
        <f>VLOOKUP($F5317,Assumptions!$A$23:$B$27,2,FALSE)*Assumptions!$B$4</f>
        <v>0.7</v>
      </c>
      <c r="Q5317" s="74">
        <f t="shared" si="166"/>
        <v>98044.849910073259</v>
      </c>
      <c r="R5317" s="75" t="str">
        <f>IF($O5317&lt;Assumptions!$B$17,"A",IF($O5317&lt;Assumptions!$B$18,"B",IF($O5317&lt;Assumptions!$B$19,"C",IF($O5317&lt;Assumptions!$B$20,"D","E"))))</f>
        <v>B</v>
      </c>
      <c r="S5317" s="75">
        <f t="shared" si="167"/>
        <v>1</v>
      </c>
    </row>
    <row r="5318" spans="1:19" ht="17.399999999999999" x14ac:dyDescent="0.3">
      <c r="A5318" s="39" t="s">
        <v>928</v>
      </c>
      <c r="B5318" s="39" t="s">
        <v>33</v>
      </c>
      <c r="C5318" s="39" t="s">
        <v>135</v>
      </c>
      <c r="D5318" s="39" t="s">
        <v>22</v>
      </c>
      <c r="E5318" s="70" t="s">
        <v>43</v>
      </c>
      <c r="F5318" s="70" t="s">
        <v>24</v>
      </c>
      <c r="G5318" s="78">
        <v>44659</v>
      </c>
      <c r="H5318" s="78">
        <v>45658</v>
      </c>
      <c r="I5318" s="69">
        <v>250112.35</v>
      </c>
      <c r="J5318" s="70">
        <v>0</v>
      </c>
      <c r="K5318" s="71">
        <v>0.98699999999999999</v>
      </c>
      <c r="L5318" s="70">
        <v>0</v>
      </c>
      <c r="M5318" s="71">
        <v>0.76600000000000001</v>
      </c>
      <c r="N5318" s="72"/>
      <c r="O5318" s="73">
        <f>MIN(1,MAX(0,(1/(1+EXP(-(Assumptions!$B$5 + Assumptions!$B$6*$N5318))))*Assumptions!$B$3))</f>
        <v>3.9165722796764356E-2</v>
      </c>
      <c r="P5318" s="73">
        <f>VLOOKUP($F5318,Assumptions!$A$23:$B$27,2,FALSE)*Assumptions!$B$4</f>
        <v>0.2</v>
      </c>
      <c r="Q5318" s="74">
        <f t="shared" si="166"/>
        <v>1959.1661936294613</v>
      </c>
      <c r="R5318" s="75" t="str">
        <f>IF($O5318&lt;Assumptions!$B$17,"A",IF($O5318&lt;Assumptions!$B$18,"B",IF($O5318&lt;Assumptions!$B$19,"C",IF($O5318&lt;Assumptions!$B$20,"D","E"))))</f>
        <v>B</v>
      </c>
      <c r="S5318" s="75">
        <f t="shared" si="167"/>
        <v>0</v>
      </c>
    </row>
    <row r="5319" spans="1:19" ht="17.399999999999999" x14ac:dyDescent="0.3">
      <c r="A5319" s="39" t="s">
        <v>928</v>
      </c>
      <c r="B5319" s="39" t="s">
        <v>33</v>
      </c>
      <c r="C5319" s="39" t="s">
        <v>135</v>
      </c>
      <c r="D5319" s="39" t="s">
        <v>22</v>
      </c>
      <c r="E5319" s="70" t="s">
        <v>43</v>
      </c>
      <c r="F5319" s="70" t="s">
        <v>24</v>
      </c>
      <c r="G5319" s="78">
        <v>44659</v>
      </c>
      <c r="H5319" s="78">
        <v>45689</v>
      </c>
      <c r="I5319" s="69">
        <v>243419.89</v>
      </c>
      <c r="J5319" s="70">
        <v>0</v>
      </c>
      <c r="K5319" s="71">
        <v>0.95099999999999996</v>
      </c>
      <c r="L5319" s="70">
        <v>0</v>
      </c>
      <c r="M5319" s="71">
        <v>0.76600000000000001</v>
      </c>
      <c r="N5319" s="72"/>
      <c r="O5319" s="73">
        <f>MIN(1,MAX(0,(1/(1+EXP(-(Assumptions!$B$5 + Assumptions!$B$6*$N5319))))*Assumptions!$B$3))</f>
        <v>3.9165722796764356E-2</v>
      </c>
      <c r="P5319" s="73">
        <f>VLOOKUP($F5319,Assumptions!$A$23:$B$27,2,FALSE)*Assumptions!$B$4</f>
        <v>0.2</v>
      </c>
      <c r="Q5319" s="74">
        <f t="shared" si="166"/>
        <v>1906.7431869917746</v>
      </c>
      <c r="R5319" s="75" t="str">
        <f>IF($O5319&lt;Assumptions!$B$17,"A",IF($O5319&lt;Assumptions!$B$18,"B",IF($O5319&lt;Assumptions!$B$19,"C",IF($O5319&lt;Assumptions!$B$20,"D","E"))))</f>
        <v>B</v>
      </c>
      <c r="S5319" s="75">
        <f t="shared" si="167"/>
        <v>0</v>
      </c>
    </row>
    <row r="5320" spans="1:19" ht="17.399999999999999" x14ac:dyDescent="0.3">
      <c r="A5320" s="39" t="s">
        <v>928</v>
      </c>
      <c r="B5320" s="39" t="s">
        <v>33</v>
      </c>
      <c r="C5320" s="39" t="s">
        <v>135</v>
      </c>
      <c r="D5320" s="39" t="s">
        <v>22</v>
      </c>
      <c r="E5320" s="70" t="s">
        <v>43</v>
      </c>
      <c r="F5320" s="70" t="s">
        <v>24</v>
      </c>
      <c r="G5320" s="78">
        <v>44659</v>
      </c>
      <c r="H5320" s="78">
        <v>45717</v>
      </c>
      <c r="I5320" s="69">
        <v>236991.21</v>
      </c>
      <c r="J5320" s="70">
        <v>0</v>
      </c>
      <c r="K5320" s="71">
        <v>1.0469999999999999</v>
      </c>
      <c r="L5320" s="70">
        <v>0</v>
      </c>
      <c r="M5320" s="71">
        <v>0.76600000000000001</v>
      </c>
      <c r="N5320" s="72"/>
      <c r="O5320" s="73">
        <f>MIN(1,MAX(0,(1/(1+EXP(-(Assumptions!$B$5 + Assumptions!$B$6*$N5320))))*Assumptions!$B$3))</f>
        <v>3.9165722796764356E-2</v>
      </c>
      <c r="P5320" s="73">
        <f>VLOOKUP($F5320,Assumptions!$A$23:$B$27,2,FALSE)*Assumptions!$B$4</f>
        <v>0.2</v>
      </c>
      <c r="Q5320" s="74">
        <f t="shared" si="166"/>
        <v>1856.3864072259539</v>
      </c>
      <c r="R5320" s="75" t="str">
        <f>IF($O5320&lt;Assumptions!$B$17,"A",IF($O5320&lt;Assumptions!$B$18,"B",IF($O5320&lt;Assumptions!$B$19,"C",IF($O5320&lt;Assumptions!$B$20,"D","E"))))</f>
        <v>B</v>
      </c>
      <c r="S5320" s="75">
        <f t="shared" si="167"/>
        <v>0</v>
      </c>
    </row>
    <row r="5321" spans="1:19" ht="17.399999999999999" x14ac:dyDescent="0.3">
      <c r="A5321" s="39" t="s">
        <v>928</v>
      </c>
      <c r="B5321" s="39" t="s">
        <v>33</v>
      </c>
      <c r="C5321" s="39" t="s">
        <v>135</v>
      </c>
      <c r="D5321" s="39" t="s">
        <v>22</v>
      </c>
      <c r="E5321" s="70" t="s">
        <v>43</v>
      </c>
      <c r="F5321" s="70" t="s">
        <v>24</v>
      </c>
      <c r="G5321" s="78">
        <v>44659</v>
      </c>
      <c r="H5321" s="78">
        <v>45748</v>
      </c>
      <c r="I5321" s="69">
        <v>230606.36</v>
      </c>
      <c r="J5321" s="70">
        <v>95</v>
      </c>
      <c r="K5321" s="71">
        <v>0.152</v>
      </c>
      <c r="L5321" s="70">
        <v>0</v>
      </c>
      <c r="M5321" s="71">
        <v>0.76600000000000001</v>
      </c>
      <c r="N5321" s="72"/>
      <c r="O5321" s="73">
        <f>MIN(1,MAX(0,(1/(1+EXP(-(Assumptions!$B$5 + Assumptions!$B$6*$N5321))))*Assumptions!$B$3))</f>
        <v>3.9165722796764356E-2</v>
      </c>
      <c r="P5321" s="73">
        <f>VLOOKUP($F5321,Assumptions!$A$23:$B$27,2,FALSE)*Assumptions!$B$4</f>
        <v>0.2</v>
      </c>
      <c r="Q5321" s="74">
        <f t="shared" si="166"/>
        <v>1806.3729541861696</v>
      </c>
      <c r="R5321" s="75" t="str">
        <f>IF($O5321&lt;Assumptions!$B$17,"A",IF($O5321&lt;Assumptions!$B$18,"B",IF($O5321&lt;Assumptions!$B$19,"C",IF($O5321&lt;Assumptions!$B$20,"D","E"))))</f>
        <v>B</v>
      </c>
      <c r="S5321" s="75">
        <f t="shared" si="167"/>
        <v>0</v>
      </c>
    </row>
    <row r="5322" spans="1:19" ht="17.399999999999999" x14ac:dyDescent="0.3">
      <c r="A5322" s="39" t="s">
        <v>928</v>
      </c>
      <c r="B5322" s="39" t="s">
        <v>33</v>
      </c>
      <c r="C5322" s="39" t="s">
        <v>135</v>
      </c>
      <c r="D5322" s="39" t="s">
        <v>22</v>
      </c>
      <c r="E5322" s="70" t="s">
        <v>43</v>
      </c>
      <c r="F5322" s="70" t="s">
        <v>24</v>
      </c>
      <c r="G5322" s="78">
        <v>44659</v>
      </c>
      <c r="H5322" s="78">
        <v>45778</v>
      </c>
      <c r="I5322" s="69">
        <v>224022.36</v>
      </c>
      <c r="J5322" s="70">
        <v>0</v>
      </c>
      <c r="K5322" s="71">
        <v>1.02</v>
      </c>
      <c r="L5322" s="70">
        <v>0</v>
      </c>
      <c r="M5322" s="71">
        <v>0.76600000000000001</v>
      </c>
      <c r="N5322" s="72"/>
      <c r="O5322" s="73">
        <f>MIN(1,MAX(0,(1/(1+EXP(-(Assumptions!$B$5 + Assumptions!$B$6*$N5322))))*Assumptions!$B$3))</f>
        <v>3.9165722796764356E-2</v>
      </c>
      <c r="P5322" s="73">
        <f>VLOOKUP($F5322,Assumptions!$A$23:$B$27,2,FALSE)*Assumptions!$B$4</f>
        <v>0.2</v>
      </c>
      <c r="Q5322" s="74">
        <f t="shared" si="166"/>
        <v>1754.7995304073902</v>
      </c>
      <c r="R5322" s="75" t="str">
        <f>IF($O5322&lt;Assumptions!$B$17,"A",IF($O5322&lt;Assumptions!$B$18,"B",IF($O5322&lt;Assumptions!$B$19,"C",IF($O5322&lt;Assumptions!$B$20,"D","E"))))</f>
        <v>B</v>
      </c>
      <c r="S5322" s="75">
        <f t="shared" si="167"/>
        <v>0</v>
      </c>
    </row>
    <row r="5323" spans="1:19" ht="17.399999999999999" x14ac:dyDescent="0.3">
      <c r="A5323" s="39" t="s">
        <v>928</v>
      </c>
      <c r="B5323" s="39" t="s">
        <v>33</v>
      </c>
      <c r="C5323" s="39" t="s">
        <v>135</v>
      </c>
      <c r="D5323" s="39" t="s">
        <v>22</v>
      </c>
      <c r="E5323" s="70" t="s">
        <v>43</v>
      </c>
      <c r="F5323" s="70" t="s">
        <v>24</v>
      </c>
      <c r="G5323" s="78">
        <v>44659</v>
      </c>
      <c r="H5323" s="78">
        <v>45809</v>
      </c>
      <c r="I5323" s="69">
        <v>217181.11</v>
      </c>
      <c r="J5323" s="70">
        <v>0</v>
      </c>
      <c r="K5323" s="71">
        <v>1.141</v>
      </c>
      <c r="L5323" s="70">
        <v>0</v>
      </c>
      <c r="M5323" s="71">
        <v>0.76600000000000001</v>
      </c>
      <c r="N5323" s="72"/>
      <c r="O5323" s="73">
        <f>MIN(1,MAX(0,(1/(1+EXP(-(Assumptions!$B$5 + Assumptions!$B$6*$N5323))))*Assumptions!$B$3))</f>
        <v>3.9165722796764356E-2</v>
      </c>
      <c r="P5323" s="73">
        <f>VLOOKUP($F5323,Assumptions!$A$23:$B$27,2,FALSE)*Assumptions!$B$4</f>
        <v>0.2</v>
      </c>
      <c r="Q5323" s="74">
        <f t="shared" si="166"/>
        <v>1701.2110301907176</v>
      </c>
      <c r="R5323" s="75" t="str">
        <f>IF($O5323&lt;Assumptions!$B$17,"A",IF($O5323&lt;Assumptions!$B$18,"B",IF($O5323&lt;Assumptions!$B$19,"C",IF($O5323&lt;Assumptions!$B$20,"D","E"))))</f>
        <v>B</v>
      </c>
      <c r="S5323" s="75">
        <f t="shared" si="167"/>
        <v>0</v>
      </c>
    </row>
    <row r="5324" spans="1:19" ht="17.399999999999999" x14ac:dyDescent="0.3">
      <c r="A5324" s="39" t="s">
        <v>928</v>
      </c>
      <c r="B5324" s="39" t="s">
        <v>33</v>
      </c>
      <c r="C5324" s="39" t="s">
        <v>135</v>
      </c>
      <c r="D5324" s="39" t="s">
        <v>22</v>
      </c>
      <c r="E5324" s="70" t="s">
        <v>43</v>
      </c>
      <c r="F5324" s="70" t="s">
        <v>24</v>
      </c>
      <c r="G5324" s="78">
        <v>44659</v>
      </c>
      <c r="H5324" s="78">
        <v>45839</v>
      </c>
      <c r="I5324" s="69">
        <v>211061.53</v>
      </c>
      <c r="J5324" s="70">
        <v>0</v>
      </c>
      <c r="K5324" s="71">
        <v>1.022</v>
      </c>
      <c r="L5324" s="70">
        <v>0</v>
      </c>
      <c r="M5324" s="71">
        <v>0.76600000000000001</v>
      </c>
      <c r="N5324" s="72"/>
      <c r="O5324" s="73">
        <f>MIN(1,MAX(0,(1/(1+EXP(-(Assumptions!$B$5 + Assumptions!$B$6*$N5324))))*Assumptions!$B$3))</f>
        <v>3.9165722796764356E-2</v>
      </c>
      <c r="P5324" s="73">
        <f>VLOOKUP($F5324,Assumptions!$A$23:$B$27,2,FALSE)*Assumptions!$B$4</f>
        <v>0.2</v>
      </c>
      <c r="Q5324" s="74">
        <f t="shared" si="166"/>
        <v>1653.275475408193</v>
      </c>
      <c r="R5324" s="75" t="str">
        <f>IF($O5324&lt;Assumptions!$B$17,"A",IF($O5324&lt;Assumptions!$B$18,"B",IF($O5324&lt;Assumptions!$B$19,"C",IF($O5324&lt;Assumptions!$B$20,"D","E"))))</f>
        <v>B</v>
      </c>
      <c r="S5324" s="75">
        <f t="shared" si="167"/>
        <v>0</v>
      </c>
    </row>
    <row r="5325" spans="1:19" ht="17.399999999999999" x14ac:dyDescent="0.3">
      <c r="A5325" s="39" t="s">
        <v>928</v>
      </c>
      <c r="B5325" s="39" t="s">
        <v>33</v>
      </c>
      <c r="C5325" s="39" t="s">
        <v>135</v>
      </c>
      <c r="D5325" s="39" t="s">
        <v>22</v>
      </c>
      <c r="E5325" s="70" t="s">
        <v>43</v>
      </c>
      <c r="F5325" s="70" t="s">
        <v>24</v>
      </c>
      <c r="G5325" s="78">
        <v>44659</v>
      </c>
      <c r="H5325" s="78">
        <v>45870</v>
      </c>
      <c r="I5325" s="69">
        <v>205433.49</v>
      </c>
      <c r="J5325" s="70">
        <v>15</v>
      </c>
      <c r="K5325" s="71">
        <v>1.125</v>
      </c>
      <c r="L5325" s="70">
        <v>0</v>
      </c>
      <c r="M5325" s="71">
        <v>0.76600000000000001</v>
      </c>
      <c r="N5325" s="72"/>
      <c r="O5325" s="73">
        <f>MIN(1,MAX(0,(1/(1+EXP(-(Assumptions!$B$5 + Assumptions!$B$6*$N5325))))*Assumptions!$B$3))</f>
        <v>3.9165722796764356E-2</v>
      </c>
      <c r="P5325" s="73">
        <f>VLOOKUP($F5325,Assumptions!$A$23:$B$27,2,FALSE)*Assumptions!$B$4</f>
        <v>0.2</v>
      </c>
      <c r="Q5325" s="74">
        <f t="shared" si="166"/>
        <v>1609.1902245023725</v>
      </c>
      <c r="R5325" s="75" t="str">
        <f>IF($O5325&lt;Assumptions!$B$17,"A",IF($O5325&lt;Assumptions!$B$18,"B",IF($O5325&lt;Assumptions!$B$19,"C",IF($O5325&lt;Assumptions!$B$20,"D","E"))))</f>
        <v>B</v>
      </c>
      <c r="S5325" s="75">
        <f t="shared" si="167"/>
        <v>0</v>
      </c>
    </row>
    <row r="5326" spans="1:19" ht="17.399999999999999" x14ac:dyDescent="0.3">
      <c r="A5326" s="39" t="s">
        <v>928</v>
      </c>
      <c r="B5326" s="39" t="s">
        <v>33</v>
      </c>
      <c r="C5326" s="39" t="s">
        <v>135</v>
      </c>
      <c r="D5326" s="39" t="s">
        <v>22</v>
      </c>
      <c r="E5326" s="70" t="s">
        <v>43</v>
      </c>
      <c r="F5326" s="70" t="s">
        <v>24</v>
      </c>
      <c r="G5326" s="78">
        <v>44659</v>
      </c>
      <c r="H5326" s="78">
        <v>45901</v>
      </c>
      <c r="I5326" s="69">
        <v>199390.78</v>
      </c>
      <c r="J5326" s="70">
        <v>35</v>
      </c>
      <c r="K5326" s="71">
        <v>0.70499999999999996</v>
      </c>
      <c r="L5326" s="70">
        <v>0</v>
      </c>
      <c r="M5326" s="71">
        <v>0.76600000000000001</v>
      </c>
      <c r="N5326" s="72"/>
      <c r="O5326" s="73">
        <f>MIN(1,MAX(0,(1/(1+EXP(-(Assumptions!$B$5 + Assumptions!$B$6*$N5326))))*Assumptions!$B$3))</f>
        <v>3.9165722796764356E-2</v>
      </c>
      <c r="P5326" s="73">
        <f>VLOOKUP($F5326,Assumptions!$A$23:$B$27,2,FALSE)*Assumptions!$B$4</f>
        <v>0.2</v>
      </c>
      <c r="Q5326" s="74">
        <f t="shared" si="166"/>
        <v>1561.8568035421254</v>
      </c>
      <c r="R5326" s="75" t="str">
        <f>IF($O5326&lt;Assumptions!$B$17,"A",IF($O5326&lt;Assumptions!$B$18,"B",IF($O5326&lt;Assumptions!$B$19,"C",IF($O5326&lt;Assumptions!$B$20,"D","E"))))</f>
        <v>B</v>
      </c>
      <c r="S5326" s="75">
        <f t="shared" si="167"/>
        <v>0</v>
      </c>
    </row>
    <row r="5327" spans="1:19" ht="17.399999999999999" x14ac:dyDescent="0.3">
      <c r="A5327" s="39" t="s">
        <v>928</v>
      </c>
      <c r="B5327" s="39" t="s">
        <v>33</v>
      </c>
      <c r="C5327" s="39" t="s">
        <v>135</v>
      </c>
      <c r="D5327" s="39" t="s">
        <v>22</v>
      </c>
      <c r="E5327" s="70" t="s">
        <v>43</v>
      </c>
      <c r="F5327" s="70" t="s">
        <v>24</v>
      </c>
      <c r="G5327" s="78">
        <v>44659</v>
      </c>
      <c r="H5327" s="78">
        <v>45931</v>
      </c>
      <c r="I5327" s="69">
        <v>192835.02</v>
      </c>
      <c r="J5327" s="70">
        <v>0</v>
      </c>
      <c r="K5327" s="71">
        <v>1.075</v>
      </c>
      <c r="L5327" s="70">
        <v>0</v>
      </c>
      <c r="M5327" s="71">
        <v>0.76600000000000001</v>
      </c>
      <c r="N5327" s="72"/>
      <c r="O5327" s="73">
        <f>MIN(1,MAX(0,(1/(1+EXP(-(Assumptions!$B$5 + Assumptions!$B$6*$N5327))))*Assumptions!$B$3))</f>
        <v>3.9165722796764356E-2</v>
      </c>
      <c r="P5327" s="73">
        <f>VLOOKUP($F5327,Assumptions!$A$23:$B$27,2,FALSE)*Assumptions!$B$4</f>
        <v>0.2</v>
      </c>
      <c r="Q5327" s="74">
        <f t="shared" si="166"/>
        <v>1510.5045877657021</v>
      </c>
      <c r="R5327" s="75" t="str">
        <f>IF($O5327&lt;Assumptions!$B$17,"A",IF($O5327&lt;Assumptions!$B$18,"B",IF($O5327&lt;Assumptions!$B$19,"C",IF($O5327&lt;Assumptions!$B$20,"D","E"))))</f>
        <v>B</v>
      </c>
      <c r="S5327" s="75">
        <f t="shared" si="167"/>
        <v>0</v>
      </c>
    </row>
    <row r="5328" spans="1:19" ht="17.399999999999999" x14ac:dyDescent="0.3">
      <c r="A5328" s="39" t="s">
        <v>928</v>
      </c>
      <c r="B5328" s="39" t="s">
        <v>33</v>
      </c>
      <c r="C5328" s="39" t="s">
        <v>135</v>
      </c>
      <c r="D5328" s="39" t="s">
        <v>22</v>
      </c>
      <c r="E5328" s="70" t="s">
        <v>43</v>
      </c>
      <c r="F5328" s="70" t="s">
        <v>24</v>
      </c>
      <c r="G5328" s="78">
        <v>44659</v>
      </c>
      <c r="H5328" s="78">
        <v>45962</v>
      </c>
      <c r="I5328" s="69">
        <v>187743.67</v>
      </c>
      <c r="J5328" s="70">
        <v>65</v>
      </c>
      <c r="K5328" s="71">
        <v>0.67500000000000004</v>
      </c>
      <c r="L5328" s="70">
        <v>0</v>
      </c>
      <c r="M5328" s="71">
        <v>0.76600000000000001</v>
      </c>
      <c r="N5328" s="72"/>
      <c r="O5328" s="73">
        <f>MIN(1,MAX(0,(1/(1+EXP(-(Assumptions!$B$5 + Assumptions!$B$6*$N5328))))*Assumptions!$B$3))</f>
        <v>3.9165722796764356E-2</v>
      </c>
      <c r="P5328" s="73">
        <f>VLOOKUP($F5328,Assumptions!$A$23:$B$27,2,FALSE)*Assumptions!$B$4</f>
        <v>0.2</v>
      </c>
      <c r="Q5328" s="74">
        <f t="shared" si="166"/>
        <v>1470.623307213441</v>
      </c>
      <c r="R5328" s="75" t="str">
        <f>IF($O5328&lt;Assumptions!$B$17,"A",IF($O5328&lt;Assumptions!$B$18,"B",IF($O5328&lt;Assumptions!$B$19,"C",IF($O5328&lt;Assumptions!$B$20,"D","E"))))</f>
        <v>B</v>
      </c>
      <c r="S5328" s="75">
        <f t="shared" si="167"/>
        <v>0</v>
      </c>
    </row>
    <row r="5329" spans="1:19" ht="17.399999999999999" x14ac:dyDescent="0.3">
      <c r="A5329" s="39" t="s">
        <v>928</v>
      </c>
      <c r="B5329" s="39" t="s">
        <v>33</v>
      </c>
      <c r="C5329" s="39" t="s">
        <v>135</v>
      </c>
      <c r="D5329" s="39" t="s">
        <v>22</v>
      </c>
      <c r="E5329" s="70" t="s">
        <v>43</v>
      </c>
      <c r="F5329" s="70" t="s">
        <v>24</v>
      </c>
      <c r="G5329" s="78">
        <v>44659</v>
      </c>
      <c r="H5329" s="78">
        <v>45992</v>
      </c>
      <c r="I5329" s="69">
        <v>182453</v>
      </c>
      <c r="J5329" s="70">
        <v>95</v>
      </c>
      <c r="K5329" s="71">
        <v>0.47</v>
      </c>
      <c r="L5329" s="70">
        <v>0</v>
      </c>
      <c r="M5329" s="71">
        <v>0.76600000000000001</v>
      </c>
      <c r="N5329" s="72"/>
      <c r="O5329" s="73">
        <f>MIN(1,MAX(0,(1/(1+EXP(-(Assumptions!$B$5 + Assumptions!$B$6*$N5329))))*Assumptions!$B$3))</f>
        <v>3.9165722796764356E-2</v>
      </c>
      <c r="P5329" s="73">
        <f>VLOOKUP($F5329,Assumptions!$A$23:$B$27,2,FALSE)*Assumptions!$B$4</f>
        <v>0.2</v>
      </c>
      <c r="Q5329" s="74">
        <f t="shared" si="166"/>
        <v>1429.1807242876093</v>
      </c>
      <c r="R5329" s="75" t="str">
        <f>IF($O5329&lt;Assumptions!$B$17,"A",IF($O5329&lt;Assumptions!$B$18,"B",IF($O5329&lt;Assumptions!$B$19,"C",IF($O5329&lt;Assumptions!$B$20,"D","E"))))</f>
        <v>B</v>
      </c>
      <c r="S5329" s="75">
        <f t="shared" si="167"/>
        <v>0</v>
      </c>
    </row>
    <row r="5330" spans="1:19" ht="17.399999999999999" x14ac:dyDescent="0.3">
      <c r="A5330" s="39" t="s">
        <v>929</v>
      </c>
      <c r="B5330" s="39" t="s">
        <v>73</v>
      </c>
      <c r="C5330" s="39" t="s">
        <v>190</v>
      </c>
      <c r="D5330" s="39" t="s">
        <v>48</v>
      </c>
      <c r="E5330" s="70" t="s">
        <v>43</v>
      </c>
      <c r="F5330" s="70" t="s">
        <v>40</v>
      </c>
      <c r="G5330" s="78">
        <v>44845</v>
      </c>
      <c r="H5330" s="78">
        <v>45658</v>
      </c>
      <c r="I5330" s="69">
        <v>51452257.829999998</v>
      </c>
      <c r="J5330" s="70">
        <v>0</v>
      </c>
      <c r="K5330" s="71">
        <v>1.0189999999999999</v>
      </c>
      <c r="L5330" s="70">
        <v>0</v>
      </c>
      <c r="M5330" s="71">
        <v>0.79100000000000004</v>
      </c>
      <c r="N5330" s="72"/>
      <c r="O5330" s="73">
        <f>MIN(1,MAX(0,(1/(1+EXP(-(Assumptions!$B$5 + Assumptions!$B$6*$N5330))))*Assumptions!$B$3))</f>
        <v>3.9165722796764356E-2</v>
      </c>
      <c r="P5330" s="73">
        <f>VLOOKUP($F5330,Assumptions!$A$23:$B$27,2,FALSE)*Assumptions!$B$4</f>
        <v>0.7</v>
      </c>
      <c r="Q5330" s="74">
        <f t="shared" si="166"/>
        <v>1410615.4072061998</v>
      </c>
      <c r="R5330" s="75" t="str">
        <f>IF($O5330&lt;Assumptions!$B$17,"A",IF($O5330&lt;Assumptions!$B$18,"B",IF($O5330&lt;Assumptions!$B$19,"C",IF($O5330&lt;Assumptions!$B$20,"D","E"))))</f>
        <v>B</v>
      </c>
      <c r="S5330" s="75">
        <f t="shared" si="167"/>
        <v>0</v>
      </c>
    </row>
    <row r="5331" spans="1:19" ht="17.399999999999999" x14ac:dyDescent="0.3">
      <c r="A5331" s="39" t="s">
        <v>929</v>
      </c>
      <c r="B5331" s="39" t="s">
        <v>73</v>
      </c>
      <c r="C5331" s="39" t="s">
        <v>190</v>
      </c>
      <c r="D5331" s="39" t="s">
        <v>48</v>
      </c>
      <c r="E5331" s="70" t="s">
        <v>43</v>
      </c>
      <c r="F5331" s="70" t="s">
        <v>40</v>
      </c>
      <c r="G5331" s="78">
        <v>44845</v>
      </c>
      <c r="H5331" s="78">
        <v>45689</v>
      </c>
      <c r="I5331" s="69">
        <v>50566039.149999999</v>
      </c>
      <c r="J5331" s="70">
        <v>0</v>
      </c>
      <c r="K5331" s="71">
        <v>1.071</v>
      </c>
      <c r="L5331" s="70">
        <v>0</v>
      </c>
      <c r="M5331" s="71">
        <v>0.79100000000000004</v>
      </c>
      <c r="N5331" s="72"/>
      <c r="O5331" s="73">
        <f>MIN(1,MAX(0,(1/(1+EXP(-(Assumptions!$B$5 + Assumptions!$B$6*$N5331))))*Assumptions!$B$3))</f>
        <v>3.9165722796764356E-2</v>
      </c>
      <c r="P5331" s="73">
        <f>VLOOKUP($F5331,Assumptions!$A$23:$B$27,2,FALSE)*Assumptions!$B$4</f>
        <v>0.7</v>
      </c>
      <c r="Q5331" s="74">
        <f t="shared" si="166"/>
        <v>1386318.8305954635</v>
      </c>
      <c r="R5331" s="75" t="str">
        <f>IF($O5331&lt;Assumptions!$B$17,"A",IF($O5331&lt;Assumptions!$B$18,"B",IF($O5331&lt;Assumptions!$B$19,"C",IF($O5331&lt;Assumptions!$B$20,"D","E"))))</f>
        <v>B</v>
      </c>
      <c r="S5331" s="75">
        <f t="shared" si="167"/>
        <v>0</v>
      </c>
    </row>
    <row r="5332" spans="1:19" ht="17.399999999999999" x14ac:dyDescent="0.3">
      <c r="A5332" s="39" t="s">
        <v>929</v>
      </c>
      <c r="B5332" s="39" t="s">
        <v>73</v>
      </c>
      <c r="C5332" s="39" t="s">
        <v>190</v>
      </c>
      <c r="D5332" s="39" t="s">
        <v>48</v>
      </c>
      <c r="E5332" s="70" t="s">
        <v>43</v>
      </c>
      <c r="F5332" s="70" t="s">
        <v>40</v>
      </c>
      <c r="G5332" s="78">
        <v>44845</v>
      </c>
      <c r="H5332" s="78">
        <v>45717</v>
      </c>
      <c r="I5332" s="69">
        <v>49843688.909999996</v>
      </c>
      <c r="J5332" s="70">
        <v>15</v>
      </c>
      <c r="K5332" s="71">
        <v>1.054</v>
      </c>
      <c r="L5332" s="70">
        <v>0</v>
      </c>
      <c r="M5332" s="71">
        <v>0.79100000000000004</v>
      </c>
      <c r="N5332" s="72"/>
      <c r="O5332" s="73">
        <f>MIN(1,MAX(0,(1/(1+EXP(-(Assumptions!$B$5 + Assumptions!$B$6*$N5332))))*Assumptions!$B$3))</f>
        <v>3.9165722796764356E-2</v>
      </c>
      <c r="P5332" s="73">
        <f>VLOOKUP($F5332,Assumptions!$A$23:$B$27,2,FALSE)*Assumptions!$B$4</f>
        <v>0.7</v>
      </c>
      <c r="Q5332" s="74">
        <f t="shared" si="166"/>
        <v>1366514.872112052</v>
      </c>
      <c r="R5332" s="75" t="str">
        <f>IF($O5332&lt;Assumptions!$B$17,"A",IF($O5332&lt;Assumptions!$B$18,"B",IF($O5332&lt;Assumptions!$B$19,"C",IF($O5332&lt;Assumptions!$B$20,"D","E"))))</f>
        <v>B</v>
      </c>
      <c r="S5332" s="75">
        <f t="shared" si="167"/>
        <v>0</v>
      </c>
    </row>
    <row r="5333" spans="1:19" ht="17.399999999999999" x14ac:dyDescent="0.3">
      <c r="A5333" s="39" t="s">
        <v>929</v>
      </c>
      <c r="B5333" s="39" t="s">
        <v>73</v>
      </c>
      <c r="C5333" s="39" t="s">
        <v>190</v>
      </c>
      <c r="D5333" s="39" t="s">
        <v>48</v>
      </c>
      <c r="E5333" s="70" t="s">
        <v>43</v>
      </c>
      <c r="F5333" s="70" t="s">
        <v>40</v>
      </c>
      <c r="G5333" s="78">
        <v>44845</v>
      </c>
      <c r="H5333" s="78">
        <v>45748</v>
      </c>
      <c r="I5333" s="69">
        <v>48816445.240000002</v>
      </c>
      <c r="J5333" s="70">
        <v>0</v>
      </c>
      <c r="K5333" s="71">
        <v>1.1319999999999999</v>
      </c>
      <c r="L5333" s="70">
        <v>0</v>
      </c>
      <c r="M5333" s="71">
        <v>0.79100000000000004</v>
      </c>
      <c r="N5333" s="72"/>
      <c r="O5333" s="73">
        <f>MIN(1,MAX(0,(1/(1+EXP(-(Assumptions!$B$5 + Assumptions!$B$6*$N5333))))*Assumptions!$B$3))</f>
        <v>3.9165722796764356E-2</v>
      </c>
      <c r="P5333" s="73">
        <f>VLOOKUP($F5333,Assumptions!$A$23:$B$27,2,FALSE)*Assumptions!$B$4</f>
        <v>0.7</v>
      </c>
      <c r="Q5333" s="74">
        <f t="shared" si="166"/>
        <v>1338351.9535352867</v>
      </c>
      <c r="R5333" s="75" t="str">
        <f>IF($O5333&lt;Assumptions!$B$17,"A",IF($O5333&lt;Assumptions!$B$18,"B",IF($O5333&lt;Assumptions!$B$19,"C",IF($O5333&lt;Assumptions!$B$20,"D","E"))))</f>
        <v>B</v>
      </c>
      <c r="S5333" s="75">
        <f t="shared" si="167"/>
        <v>0</v>
      </c>
    </row>
    <row r="5334" spans="1:19" ht="17.399999999999999" x14ac:dyDescent="0.3">
      <c r="A5334" s="39" t="s">
        <v>929</v>
      </c>
      <c r="B5334" s="39" t="s">
        <v>73</v>
      </c>
      <c r="C5334" s="39" t="s">
        <v>190</v>
      </c>
      <c r="D5334" s="39" t="s">
        <v>48</v>
      </c>
      <c r="E5334" s="70" t="s">
        <v>43</v>
      </c>
      <c r="F5334" s="70" t="s">
        <v>40</v>
      </c>
      <c r="G5334" s="78">
        <v>44845</v>
      </c>
      <c r="H5334" s="78">
        <v>45778</v>
      </c>
      <c r="I5334" s="69">
        <v>48057383.57</v>
      </c>
      <c r="J5334" s="70">
        <v>0</v>
      </c>
      <c r="K5334" s="71">
        <v>1.1240000000000001</v>
      </c>
      <c r="L5334" s="70">
        <v>0</v>
      </c>
      <c r="M5334" s="71">
        <v>0.79100000000000004</v>
      </c>
      <c r="N5334" s="72"/>
      <c r="O5334" s="73">
        <f>MIN(1,MAX(0,(1/(1+EXP(-(Assumptions!$B$5 + Assumptions!$B$6*$N5334))))*Assumptions!$B$3))</f>
        <v>3.9165722796764356E-2</v>
      </c>
      <c r="P5334" s="73">
        <f>VLOOKUP($F5334,Assumptions!$A$23:$B$27,2,FALSE)*Assumptions!$B$4</f>
        <v>0.7</v>
      </c>
      <c r="Q5334" s="74">
        <f t="shared" si="166"/>
        <v>1317541.5142682784</v>
      </c>
      <c r="R5334" s="75" t="str">
        <f>IF($O5334&lt;Assumptions!$B$17,"A",IF($O5334&lt;Assumptions!$B$18,"B",IF($O5334&lt;Assumptions!$B$19,"C",IF($O5334&lt;Assumptions!$B$20,"D","E"))))</f>
        <v>B</v>
      </c>
      <c r="S5334" s="75">
        <f t="shared" si="167"/>
        <v>0</v>
      </c>
    </row>
    <row r="5335" spans="1:19" ht="17.399999999999999" x14ac:dyDescent="0.3">
      <c r="A5335" s="39" t="s">
        <v>929</v>
      </c>
      <c r="B5335" s="39" t="s">
        <v>73</v>
      </c>
      <c r="C5335" s="39" t="s">
        <v>190</v>
      </c>
      <c r="D5335" s="39" t="s">
        <v>48</v>
      </c>
      <c r="E5335" s="70" t="s">
        <v>43</v>
      </c>
      <c r="F5335" s="70" t="s">
        <v>40</v>
      </c>
      <c r="G5335" s="78">
        <v>44845</v>
      </c>
      <c r="H5335" s="78">
        <v>45809</v>
      </c>
      <c r="I5335" s="69">
        <v>47089494.450000003</v>
      </c>
      <c r="J5335" s="70">
        <v>0</v>
      </c>
      <c r="K5335" s="71">
        <v>1.1040000000000001</v>
      </c>
      <c r="L5335" s="70">
        <v>0</v>
      </c>
      <c r="M5335" s="71">
        <v>0.79100000000000004</v>
      </c>
      <c r="N5335" s="72"/>
      <c r="O5335" s="73">
        <f>MIN(1,MAX(0,(1/(1+EXP(-(Assumptions!$B$5 + Assumptions!$B$6*$N5335))))*Assumptions!$B$3))</f>
        <v>3.9165722796764356E-2</v>
      </c>
      <c r="P5335" s="73">
        <f>VLOOKUP($F5335,Assumptions!$A$23:$B$27,2,FALSE)*Assumptions!$B$4</f>
        <v>0.7</v>
      </c>
      <c r="Q5335" s="74">
        <f t="shared" si="166"/>
        <v>1291005.8603879316</v>
      </c>
      <c r="R5335" s="75" t="str">
        <f>IF($O5335&lt;Assumptions!$B$17,"A",IF($O5335&lt;Assumptions!$B$18,"B",IF($O5335&lt;Assumptions!$B$19,"C",IF($O5335&lt;Assumptions!$B$20,"D","E"))))</f>
        <v>B</v>
      </c>
      <c r="S5335" s="75">
        <f t="shared" si="167"/>
        <v>0</v>
      </c>
    </row>
    <row r="5336" spans="1:19" ht="17.399999999999999" x14ac:dyDescent="0.3">
      <c r="A5336" s="39" t="s">
        <v>929</v>
      </c>
      <c r="B5336" s="39" t="s">
        <v>73</v>
      </c>
      <c r="C5336" s="39" t="s">
        <v>190</v>
      </c>
      <c r="D5336" s="39" t="s">
        <v>48</v>
      </c>
      <c r="E5336" s="70" t="s">
        <v>43</v>
      </c>
      <c r="F5336" s="70" t="s">
        <v>40</v>
      </c>
      <c r="G5336" s="78">
        <v>44845</v>
      </c>
      <c r="H5336" s="78">
        <v>45839</v>
      </c>
      <c r="I5336" s="69">
        <v>46327688.030000001</v>
      </c>
      <c r="J5336" s="70">
        <v>0</v>
      </c>
      <c r="K5336" s="71">
        <v>1.04</v>
      </c>
      <c r="L5336" s="70">
        <v>0</v>
      </c>
      <c r="M5336" s="71">
        <v>0.79100000000000004</v>
      </c>
      <c r="N5336" s="72"/>
      <c r="O5336" s="73">
        <f>MIN(1,MAX(0,(1/(1+EXP(-(Assumptions!$B$5 + Assumptions!$B$6*$N5336))))*Assumptions!$B$3))</f>
        <v>3.9165722796764356E-2</v>
      </c>
      <c r="P5336" s="73">
        <f>VLOOKUP($F5336,Assumptions!$A$23:$B$27,2,FALSE)*Assumptions!$B$4</f>
        <v>0.7</v>
      </c>
      <c r="Q5336" s="74">
        <f t="shared" si="166"/>
        <v>1270120.1710385708</v>
      </c>
      <c r="R5336" s="75" t="str">
        <f>IF($O5336&lt;Assumptions!$B$17,"A",IF($O5336&lt;Assumptions!$B$18,"B",IF($O5336&lt;Assumptions!$B$19,"C",IF($O5336&lt;Assumptions!$B$20,"D","E"))))</f>
        <v>B</v>
      </c>
      <c r="S5336" s="75">
        <f t="shared" si="167"/>
        <v>0</v>
      </c>
    </row>
    <row r="5337" spans="1:19" ht="17.399999999999999" x14ac:dyDescent="0.3">
      <c r="A5337" s="39" t="s">
        <v>929</v>
      </c>
      <c r="B5337" s="39" t="s">
        <v>73</v>
      </c>
      <c r="C5337" s="39" t="s">
        <v>190</v>
      </c>
      <c r="D5337" s="39" t="s">
        <v>48</v>
      </c>
      <c r="E5337" s="70" t="s">
        <v>43</v>
      </c>
      <c r="F5337" s="70" t="s">
        <v>40</v>
      </c>
      <c r="G5337" s="78">
        <v>44845</v>
      </c>
      <c r="H5337" s="78">
        <v>45870</v>
      </c>
      <c r="I5337" s="69">
        <v>45639978.130000003</v>
      </c>
      <c r="J5337" s="70">
        <v>0</v>
      </c>
      <c r="K5337" s="71">
        <v>0.99</v>
      </c>
      <c r="L5337" s="70">
        <v>0</v>
      </c>
      <c r="M5337" s="71">
        <v>0.79100000000000004</v>
      </c>
      <c r="N5337" s="72"/>
      <c r="O5337" s="73">
        <f>MIN(1,MAX(0,(1/(1+EXP(-(Assumptions!$B$5 + Assumptions!$B$6*$N5337))))*Assumptions!$B$3))</f>
        <v>3.9165722796764356E-2</v>
      </c>
      <c r="P5337" s="73">
        <f>VLOOKUP($F5337,Assumptions!$A$23:$B$27,2,FALSE)*Assumptions!$B$4</f>
        <v>0.7</v>
      </c>
      <c r="Q5337" s="74">
        <f t="shared" si="166"/>
        <v>1251265.9123229773</v>
      </c>
      <c r="R5337" s="75" t="str">
        <f>IF($O5337&lt;Assumptions!$B$17,"A",IF($O5337&lt;Assumptions!$B$18,"B",IF($O5337&lt;Assumptions!$B$19,"C",IF($O5337&lt;Assumptions!$B$20,"D","E"))))</f>
        <v>B</v>
      </c>
      <c r="S5337" s="75">
        <f t="shared" si="167"/>
        <v>0</v>
      </c>
    </row>
    <row r="5338" spans="1:19" ht="17.399999999999999" x14ac:dyDescent="0.3">
      <c r="A5338" s="39" t="s">
        <v>929</v>
      </c>
      <c r="B5338" s="39" t="s">
        <v>73</v>
      </c>
      <c r="C5338" s="39" t="s">
        <v>190</v>
      </c>
      <c r="D5338" s="39" t="s">
        <v>48</v>
      </c>
      <c r="E5338" s="70" t="s">
        <v>43</v>
      </c>
      <c r="F5338" s="70" t="s">
        <v>40</v>
      </c>
      <c r="G5338" s="78">
        <v>44845</v>
      </c>
      <c r="H5338" s="78">
        <v>45901</v>
      </c>
      <c r="I5338" s="69">
        <v>44876293.75</v>
      </c>
      <c r="J5338" s="70">
        <v>95</v>
      </c>
      <c r="K5338" s="71">
        <v>0.21099999999999999</v>
      </c>
      <c r="L5338" s="70">
        <v>0</v>
      </c>
      <c r="M5338" s="71">
        <v>0.79100000000000004</v>
      </c>
      <c r="N5338" s="72"/>
      <c r="O5338" s="73">
        <f>MIN(1,MAX(0,(1/(1+EXP(-(Assumptions!$B$5 + Assumptions!$B$6*$N5338))))*Assumptions!$B$3))</f>
        <v>3.9165722796764356E-2</v>
      </c>
      <c r="P5338" s="73">
        <f>VLOOKUP($F5338,Assumptions!$A$23:$B$27,2,FALSE)*Assumptions!$B$4</f>
        <v>0.7</v>
      </c>
      <c r="Q5338" s="74">
        <f t="shared" si="166"/>
        <v>1230328.7368110681</v>
      </c>
      <c r="R5338" s="75" t="str">
        <f>IF($O5338&lt;Assumptions!$B$17,"A",IF($O5338&lt;Assumptions!$B$18,"B",IF($O5338&lt;Assumptions!$B$19,"C",IF($O5338&lt;Assumptions!$B$20,"D","E"))))</f>
        <v>B</v>
      </c>
      <c r="S5338" s="75">
        <f t="shared" si="167"/>
        <v>0</v>
      </c>
    </row>
    <row r="5339" spans="1:19" ht="17.399999999999999" x14ac:dyDescent="0.3">
      <c r="A5339" s="39" t="s">
        <v>929</v>
      </c>
      <c r="B5339" s="39" t="s">
        <v>73</v>
      </c>
      <c r="C5339" s="39" t="s">
        <v>190</v>
      </c>
      <c r="D5339" s="39" t="s">
        <v>48</v>
      </c>
      <c r="E5339" s="70" t="s">
        <v>43</v>
      </c>
      <c r="F5339" s="70" t="s">
        <v>40</v>
      </c>
      <c r="G5339" s="78">
        <v>44845</v>
      </c>
      <c r="H5339" s="78">
        <v>45931</v>
      </c>
      <c r="I5339" s="69">
        <v>44062144.170000002</v>
      </c>
      <c r="J5339" s="70">
        <v>15</v>
      </c>
      <c r="K5339" s="71">
        <v>1.111</v>
      </c>
      <c r="L5339" s="70">
        <v>0</v>
      </c>
      <c r="M5339" s="71">
        <v>0.79100000000000004</v>
      </c>
      <c r="N5339" s="72"/>
      <c r="O5339" s="73">
        <f>MIN(1,MAX(0,(1/(1+EXP(-(Assumptions!$B$5 + Assumptions!$B$6*$N5339))))*Assumptions!$B$3))</f>
        <v>3.9165722796764356E-2</v>
      </c>
      <c r="P5339" s="73">
        <f>VLOOKUP($F5339,Assumptions!$A$23:$B$27,2,FALSE)*Assumptions!$B$4</f>
        <v>0.7</v>
      </c>
      <c r="Q5339" s="74">
        <f t="shared" si="166"/>
        <v>1208008.0070753007</v>
      </c>
      <c r="R5339" s="75" t="str">
        <f>IF($O5339&lt;Assumptions!$B$17,"A",IF($O5339&lt;Assumptions!$B$18,"B",IF($O5339&lt;Assumptions!$B$19,"C",IF($O5339&lt;Assumptions!$B$20,"D","E"))))</f>
        <v>B</v>
      </c>
      <c r="S5339" s="75">
        <f t="shared" si="167"/>
        <v>0</v>
      </c>
    </row>
    <row r="5340" spans="1:19" ht="17.399999999999999" x14ac:dyDescent="0.3">
      <c r="A5340" s="39" t="s">
        <v>929</v>
      </c>
      <c r="B5340" s="39" t="s">
        <v>73</v>
      </c>
      <c r="C5340" s="39" t="s">
        <v>190</v>
      </c>
      <c r="D5340" s="39" t="s">
        <v>48</v>
      </c>
      <c r="E5340" s="70" t="s">
        <v>43</v>
      </c>
      <c r="F5340" s="70" t="s">
        <v>40</v>
      </c>
      <c r="G5340" s="78">
        <v>44845</v>
      </c>
      <c r="H5340" s="78">
        <v>45962</v>
      </c>
      <c r="I5340" s="69">
        <v>43199657.170000002</v>
      </c>
      <c r="J5340" s="70">
        <v>0</v>
      </c>
      <c r="K5340" s="71">
        <v>1.0860000000000001</v>
      </c>
      <c r="L5340" s="70">
        <v>0</v>
      </c>
      <c r="M5340" s="71">
        <v>0.79100000000000004</v>
      </c>
      <c r="N5340" s="72"/>
      <c r="O5340" s="73">
        <f>MIN(1,MAX(0,(1/(1+EXP(-(Assumptions!$B$5 + Assumptions!$B$6*$N5340))))*Assumptions!$B$3))</f>
        <v>3.9165722796764356E-2</v>
      </c>
      <c r="P5340" s="73">
        <f>VLOOKUP($F5340,Assumptions!$A$23:$B$27,2,FALSE)*Assumptions!$B$4</f>
        <v>0.7</v>
      </c>
      <c r="Q5340" s="74">
        <f t="shared" si="166"/>
        <v>1184362.0583448315</v>
      </c>
      <c r="R5340" s="75" t="str">
        <f>IF($O5340&lt;Assumptions!$B$17,"A",IF($O5340&lt;Assumptions!$B$18,"B",IF($O5340&lt;Assumptions!$B$19,"C",IF($O5340&lt;Assumptions!$B$20,"D","E"))))</f>
        <v>B</v>
      </c>
      <c r="S5340" s="75">
        <f t="shared" si="167"/>
        <v>0</v>
      </c>
    </row>
    <row r="5341" spans="1:19" ht="17.399999999999999" x14ac:dyDescent="0.3">
      <c r="A5341" s="39" t="s">
        <v>929</v>
      </c>
      <c r="B5341" s="39" t="s">
        <v>73</v>
      </c>
      <c r="C5341" s="39" t="s">
        <v>190</v>
      </c>
      <c r="D5341" s="39" t="s">
        <v>48</v>
      </c>
      <c r="E5341" s="70" t="s">
        <v>43</v>
      </c>
      <c r="F5341" s="70" t="s">
        <v>40</v>
      </c>
      <c r="G5341" s="78">
        <v>44845</v>
      </c>
      <c r="H5341" s="78">
        <v>45992</v>
      </c>
      <c r="I5341" s="69">
        <v>42380657.68</v>
      </c>
      <c r="J5341" s="70">
        <v>35</v>
      </c>
      <c r="K5341" s="71">
        <v>0.46</v>
      </c>
      <c r="L5341" s="70">
        <v>0</v>
      </c>
      <c r="M5341" s="71">
        <v>0.79100000000000004</v>
      </c>
      <c r="N5341" s="72"/>
      <c r="O5341" s="73">
        <f>MIN(1,MAX(0,(1/(1+EXP(-(Assumptions!$B$5 + Assumptions!$B$6*$N5341))))*Assumptions!$B$3))</f>
        <v>3.9165722796764356E-2</v>
      </c>
      <c r="P5341" s="73">
        <f>VLOOKUP($F5341,Assumptions!$A$23:$B$27,2,FALSE)*Assumptions!$B$4</f>
        <v>0.7</v>
      </c>
      <c r="Q5341" s="74">
        <f t="shared" si="166"/>
        <v>1161908.3634476096</v>
      </c>
      <c r="R5341" s="75" t="str">
        <f>IF($O5341&lt;Assumptions!$B$17,"A",IF($O5341&lt;Assumptions!$B$18,"B",IF($O5341&lt;Assumptions!$B$19,"C",IF($O5341&lt;Assumptions!$B$20,"D","E"))))</f>
        <v>B</v>
      </c>
      <c r="S5341" s="75">
        <f t="shared" si="167"/>
        <v>0</v>
      </c>
    </row>
    <row r="5342" spans="1:19" ht="17.399999999999999" x14ac:dyDescent="0.3">
      <c r="A5342" s="39" t="s">
        <v>930</v>
      </c>
      <c r="B5342" s="39" t="s">
        <v>44</v>
      </c>
      <c r="C5342" s="39" t="s">
        <v>135</v>
      </c>
      <c r="D5342" s="39" t="s">
        <v>45</v>
      </c>
      <c r="E5342" s="70" t="s">
        <v>27</v>
      </c>
      <c r="F5342" s="70" t="s">
        <v>32</v>
      </c>
      <c r="G5342" s="78">
        <v>45920</v>
      </c>
      <c r="H5342" s="78">
        <v>45901</v>
      </c>
      <c r="I5342" s="69">
        <v>3596459.54</v>
      </c>
      <c r="J5342" s="70">
        <v>0</v>
      </c>
      <c r="K5342" s="71">
        <v>1.054</v>
      </c>
      <c r="L5342" s="70">
        <v>0</v>
      </c>
      <c r="M5342" s="71">
        <v>0.79400000000000004</v>
      </c>
      <c r="N5342" s="72"/>
      <c r="O5342" s="73">
        <f>MIN(1,MAX(0,(1/(1+EXP(-(Assumptions!$B$5 + Assumptions!$B$6*$N5342))))*Assumptions!$B$3))</f>
        <v>3.9165722796764356E-2</v>
      </c>
      <c r="P5342" s="73">
        <f>VLOOKUP($F5342,Assumptions!$A$23:$B$27,2,FALSE)*Assumptions!$B$4</f>
        <v>0.5</v>
      </c>
      <c r="Q5342" s="74">
        <f t="shared" si="166"/>
        <v>70428.968696709329</v>
      </c>
      <c r="R5342" s="75" t="str">
        <f>IF($O5342&lt;Assumptions!$B$17,"A",IF($O5342&lt;Assumptions!$B$18,"B",IF($O5342&lt;Assumptions!$B$19,"C",IF($O5342&lt;Assumptions!$B$20,"D","E"))))</f>
        <v>B</v>
      </c>
      <c r="S5342" s="75">
        <f t="shared" si="167"/>
        <v>0</v>
      </c>
    </row>
    <row r="5343" spans="1:19" ht="17.399999999999999" x14ac:dyDescent="0.3">
      <c r="A5343" s="39" t="s">
        <v>930</v>
      </c>
      <c r="B5343" s="39" t="s">
        <v>44</v>
      </c>
      <c r="C5343" s="39" t="s">
        <v>135</v>
      </c>
      <c r="D5343" s="39" t="s">
        <v>45</v>
      </c>
      <c r="E5343" s="70" t="s">
        <v>27</v>
      </c>
      <c r="F5343" s="70" t="s">
        <v>32</v>
      </c>
      <c r="G5343" s="78">
        <v>45920</v>
      </c>
      <c r="H5343" s="78">
        <v>45931</v>
      </c>
      <c r="I5343" s="69">
        <v>3502424.82</v>
      </c>
      <c r="J5343" s="70">
        <v>0</v>
      </c>
      <c r="K5343" s="71">
        <v>1.097</v>
      </c>
      <c r="L5343" s="70">
        <v>0</v>
      </c>
      <c r="M5343" s="71">
        <v>0.79400000000000004</v>
      </c>
      <c r="N5343" s="72"/>
      <c r="O5343" s="73">
        <f>MIN(1,MAX(0,(1/(1+EXP(-(Assumptions!$B$5 + Assumptions!$B$6*$N5343))))*Assumptions!$B$3))</f>
        <v>3.9165722796764356E-2</v>
      </c>
      <c r="P5343" s="73">
        <f>VLOOKUP($F5343,Assumptions!$A$23:$B$27,2,FALSE)*Assumptions!$B$4</f>
        <v>0.5</v>
      </c>
      <c r="Q5343" s="74">
        <f t="shared" si="166"/>
        <v>68587.499808313645</v>
      </c>
      <c r="R5343" s="75" t="str">
        <f>IF($O5343&lt;Assumptions!$B$17,"A",IF($O5343&lt;Assumptions!$B$18,"B",IF($O5343&lt;Assumptions!$B$19,"C",IF($O5343&lt;Assumptions!$B$20,"D","E"))))</f>
        <v>B</v>
      </c>
      <c r="S5343" s="75">
        <f t="shared" si="167"/>
        <v>0</v>
      </c>
    </row>
    <row r="5344" spans="1:19" ht="17.399999999999999" x14ac:dyDescent="0.3">
      <c r="A5344" s="39" t="s">
        <v>930</v>
      </c>
      <c r="B5344" s="39" t="s">
        <v>44</v>
      </c>
      <c r="C5344" s="39" t="s">
        <v>135</v>
      </c>
      <c r="D5344" s="39" t="s">
        <v>45</v>
      </c>
      <c r="E5344" s="70" t="s">
        <v>27</v>
      </c>
      <c r="F5344" s="70" t="s">
        <v>32</v>
      </c>
      <c r="G5344" s="78">
        <v>45920</v>
      </c>
      <c r="H5344" s="78">
        <v>45962</v>
      </c>
      <c r="I5344" s="69">
        <v>3393455.6</v>
      </c>
      <c r="J5344" s="70">
        <v>0</v>
      </c>
      <c r="K5344" s="71">
        <v>0.98699999999999999</v>
      </c>
      <c r="L5344" s="70">
        <v>0</v>
      </c>
      <c r="M5344" s="71">
        <v>0.79400000000000004</v>
      </c>
      <c r="N5344" s="72"/>
      <c r="O5344" s="73">
        <f>MIN(1,MAX(0,(1/(1+EXP(-(Assumptions!$B$5 + Assumptions!$B$6*$N5344))))*Assumptions!$B$3))</f>
        <v>3.9165722796764356E-2</v>
      </c>
      <c r="P5344" s="73">
        <f>VLOOKUP($F5344,Assumptions!$A$23:$B$27,2,FALSE)*Assumptions!$B$4</f>
        <v>0.5</v>
      </c>
      <c r="Q5344" s="74">
        <f t="shared" si="166"/>
        <v>66453.57067636383</v>
      </c>
      <c r="R5344" s="75" t="str">
        <f>IF($O5344&lt;Assumptions!$B$17,"A",IF($O5344&lt;Assumptions!$B$18,"B",IF($O5344&lt;Assumptions!$B$19,"C",IF($O5344&lt;Assumptions!$B$20,"D","E"))))</f>
        <v>B</v>
      </c>
      <c r="S5344" s="75">
        <f t="shared" si="167"/>
        <v>0</v>
      </c>
    </row>
    <row r="5345" spans="1:19" ht="17.399999999999999" x14ac:dyDescent="0.3">
      <c r="A5345" s="39" t="s">
        <v>930</v>
      </c>
      <c r="B5345" s="39" t="s">
        <v>44</v>
      </c>
      <c r="C5345" s="39" t="s">
        <v>135</v>
      </c>
      <c r="D5345" s="39" t="s">
        <v>45</v>
      </c>
      <c r="E5345" s="70" t="s">
        <v>27</v>
      </c>
      <c r="F5345" s="70" t="s">
        <v>32</v>
      </c>
      <c r="G5345" s="78">
        <v>45920</v>
      </c>
      <c r="H5345" s="78">
        <v>45992</v>
      </c>
      <c r="I5345" s="69">
        <v>3285259.14</v>
      </c>
      <c r="J5345" s="70">
        <v>0</v>
      </c>
      <c r="K5345" s="71">
        <v>1.0920000000000001</v>
      </c>
      <c r="L5345" s="70">
        <v>0</v>
      </c>
      <c r="M5345" s="71">
        <v>0.79400000000000004</v>
      </c>
      <c r="N5345" s="72"/>
      <c r="O5345" s="73">
        <f>MIN(1,MAX(0,(1/(1+EXP(-(Assumptions!$B$5 + Assumptions!$B$6*$N5345))))*Assumptions!$B$3))</f>
        <v>3.9165722796764356E-2</v>
      </c>
      <c r="P5345" s="73">
        <f>VLOOKUP($F5345,Assumptions!$A$23:$B$27,2,FALSE)*Assumptions!$B$4</f>
        <v>0.5</v>
      </c>
      <c r="Q5345" s="74">
        <f t="shared" si="166"/>
        <v>64334.774396388231</v>
      </c>
      <c r="R5345" s="75" t="str">
        <f>IF($O5345&lt;Assumptions!$B$17,"A",IF($O5345&lt;Assumptions!$B$18,"B",IF($O5345&lt;Assumptions!$B$19,"C",IF($O5345&lt;Assumptions!$B$20,"D","E"))))</f>
        <v>B</v>
      </c>
      <c r="S5345" s="75">
        <f t="shared" si="167"/>
        <v>0</v>
      </c>
    </row>
    <row r="5346" spans="1:19" ht="17.399999999999999" x14ac:dyDescent="0.3">
      <c r="A5346" s="39" t="s">
        <v>931</v>
      </c>
      <c r="B5346" s="39" t="s">
        <v>29</v>
      </c>
      <c r="C5346" s="39" t="s">
        <v>190</v>
      </c>
      <c r="D5346" s="39" t="s">
        <v>45</v>
      </c>
      <c r="E5346" s="70" t="s">
        <v>39</v>
      </c>
      <c r="F5346" s="70" t="s">
        <v>36</v>
      </c>
      <c r="G5346" s="78">
        <v>45877</v>
      </c>
      <c r="H5346" s="78">
        <v>45870</v>
      </c>
      <c r="I5346" s="69">
        <v>60570540.259999998</v>
      </c>
      <c r="J5346" s="70">
        <v>0</v>
      </c>
      <c r="K5346" s="71">
        <v>1.002</v>
      </c>
      <c r="L5346" s="70">
        <v>0</v>
      </c>
      <c r="M5346" s="71">
        <v>0.64300000000000002</v>
      </c>
      <c r="N5346" s="72"/>
      <c r="O5346" s="73">
        <f>MIN(1,MAX(0,(1/(1+EXP(-(Assumptions!$B$5 + Assumptions!$B$6*$N5346))))*Assumptions!$B$3))</f>
        <v>3.9165722796764356E-2</v>
      </c>
      <c r="P5346" s="73">
        <f>VLOOKUP($F5346,Assumptions!$A$23:$B$27,2,FALSE)*Assumptions!$B$4</f>
        <v>0.55000000000000004</v>
      </c>
      <c r="Q5346" s="74">
        <f t="shared" si="166"/>
        <v>1304758.9442103785</v>
      </c>
      <c r="R5346" s="75" t="str">
        <f>IF($O5346&lt;Assumptions!$B$17,"A",IF($O5346&lt;Assumptions!$B$18,"B",IF($O5346&lt;Assumptions!$B$19,"C",IF($O5346&lt;Assumptions!$B$20,"D","E"))))</f>
        <v>B</v>
      </c>
      <c r="S5346" s="75">
        <f t="shared" si="167"/>
        <v>0</v>
      </c>
    </row>
    <row r="5347" spans="1:19" ht="17.399999999999999" x14ac:dyDescent="0.3">
      <c r="A5347" s="39" t="s">
        <v>931</v>
      </c>
      <c r="B5347" s="39" t="s">
        <v>29</v>
      </c>
      <c r="C5347" s="39" t="s">
        <v>190</v>
      </c>
      <c r="D5347" s="39" t="s">
        <v>45</v>
      </c>
      <c r="E5347" s="70" t="s">
        <v>39</v>
      </c>
      <c r="F5347" s="70" t="s">
        <v>36</v>
      </c>
      <c r="G5347" s="78">
        <v>45877</v>
      </c>
      <c r="H5347" s="78">
        <v>45901</v>
      </c>
      <c r="I5347" s="69">
        <v>59677157.700000003</v>
      </c>
      <c r="J5347" s="70">
        <v>0</v>
      </c>
      <c r="K5347" s="71">
        <v>0.96399999999999997</v>
      </c>
      <c r="L5347" s="70">
        <v>0</v>
      </c>
      <c r="M5347" s="71">
        <v>0.64300000000000002</v>
      </c>
      <c r="N5347" s="72"/>
      <c r="O5347" s="73">
        <f>MIN(1,MAX(0,(1/(1+EXP(-(Assumptions!$B$5 + Assumptions!$B$6*$N5347))))*Assumptions!$B$3))</f>
        <v>3.9165722796764356E-2</v>
      </c>
      <c r="P5347" s="73">
        <f>VLOOKUP($F5347,Assumptions!$A$23:$B$27,2,FALSE)*Assumptions!$B$4</f>
        <v>0.55000000000000004</v>
      </c>
      <c r="Q5347" s="74">
        <f t="shared" si="166"/>
        <v>1285514.4586773457</v>
      </c>
      <c r="R5347" s="75" t="str">
        <f>IF($O5347&lt;Assumptions!$B$17,"A",IF($O5347&lt;Assumptions!$B$18,"B",IF($O5347&lt;Assumptions!$B$19,"C",IF($O5347&lt;Assumptions!$B$20,"D","E"))))</f>
        <v>B</v>
      </c>
      <c r="S5347" s="75">
        <f t="shared" si="167"/>
        <v>0</v>
      </c>
    </row>
    <row r="5348" spans="1:19" ht="17.399999999999999" x14ac:dyDescent="0.3">
      <c r="A5348" s="39" t="s">
        <v>931</v>
      </c>
      <c r="B5348" s="39" t="s">
        <v>29</v>
      </c>
      <c r="C5348" s="39" t="s">
        <v>190</v>
      </c>
      <c r="D5348" s="39" t="s">
        <v>45</v>
      </c>
      <c r="E5348" s="70" t="s">
        <v>39</v>
      </c>
      <c r="F5348" s="70" t="s">
        <v>36</v>
      </c>
      <c r="G5348" s="78">
        <v>45877</v>
      </c>
      <c r="H5348" s="78">
        <v>45931</v>
      </c>
      <c r="I5348" s="69">
        <v>58678648.229999997</v>
      </c>
      <c r="J5348" s="70">
        <v>35</v>
      </c>
      <c r="K5348" s="71">
        <v>0.746</v>
      </c>
      <c r="L5348" s="70">
        <v>0</v>
      </c>
      <c r="M5348" s="71">
        <v>0.64300000000000002</v>
      </c>
      <c r="N5348" s="72"/>
      <c r="O5348" s="73">
        <f>MIN(1,MAX(0,(1/(1+EXP(-(Assumptions!$B$5 + Assumptions!$B$6*$N5348))))*Assumptions!$B$3))</f>
        <v>3.9165722796764356E-2</v>
      </c>
      <c r="P5348" s="73">
        <f>VLOOKUP($F5348,Assumptions!$A$23:$B$27,2,FALSE)*Assumptions!$B$4</f>
        <v>0.55000000000000004</v>
      </c>
      <c r="Q5348" s="74">
        <f t="shared" si="166"/>
        <v>1264005.418865765</v>
      </c>
      <c r="R5348" s="75" t="str">
        <f>IF($O5348&lt;Assumptions!$B$17,"A",IF($O5348&lt;Assumptions!$B$18,"B",IF($O5348&lt;Assumptions!$B$19,"C",IF($O5348&lt;Assumptions!$B$20,"D","E"))))</f>
        <v>B</v>
      </c>
      <c r="S5348" s="75">
        <f t="shared" si="167"/>
        <v>0</v>
      </c>
    </row>
    <row r="5349" spans="1:19" ht="17.399999999999999" x14ac:dyDescent="0.3">
      <c r="A5349" s="39" t="s">
        <v>931</v>
      </c>
      <c r="B5349" s="39" t="s">
        <v>29</v>
      </c>
      <c r="C5349" s="39" t="s">
        <v>190</v>
      </c>
      <c r="D5349" s="39" t="s">
        <v>45</v>
      </c>
      <c r="E5349" s="70" t="s">
        <v>39</v>
      </c>
      <c r="F5349" s="70" t="s">
        <v>36</v>
      </c>
      <c r="G5349" s="78">
        <v>45877</v>
      </c>
      <c r="H5349" s="78">
        <v>45962</v>
      </c>
      <c r="I5349" s="69">
        <v>57484567.039999999</v>
      </c>
      <c r="J5349" s="70">
        <v>0</v>
      </c>
      <c r="K5349" s="71">
        <v>1.0980000000000001</v>
      </c>
      <c r="L5349" s="70">
        <v>0</v>
      </c>
      <c r="M5349" s="71">
        <v>0.64300000000000002</v>
      </c>
      <c r="N5349" s="72"/>
      <c r="O5349" s="73">
        <f>MIN(1,MAX(0,(1/(1+EXP(-(Assumptions!$B$5 + Assumptions!$B$6*$N5349))))*Assumptions!$B$3))</f>
        <v>3.9165722796764356E-2</v>
      </c>
      <c r="P5349" s="73">
        <f>VLOOKUP($F5349,Assumptions!$A$23:$B$27,2,FALSE)*Assumptions!$B$4</f>
        <v>0.55000000000000004</v>
      </c>
      <c r="Q5349" s="74">
        <f t="shared" si="166"/>
        <v>1238283.5397793616</v>
      </c>
      <c r="R5349" s="75" t="str">
        <f>IF($O5349&lt;Assumptions!$B$17,"A",IF($O5349&lt;Assumptions!$B$18,"B",IF($O5349&lt;Assumptions!$B$19,"C",IF($O5349&lt;Assumptions!$B$20,"D","E"))))</f>
        <v>B</v>
      </c>
      <c r="S5349" s="75">
        <f t="shared" si="167"/>
        <v>0</v>
      </c>
    </row>
    <row r="5350" spans="1:19" ht="17.399999999999999" x14ac:dyDescent="0.3">
      <c r="A5350" s="39" t="s">
        <v>931</v>
      </c>
      <c r="B5350" s="39" t="s">
        <v>29</v>
      </c>
      <c r="C5350" s="39" t="s">
        <v>190</v>
      </c>
      <c r="D5350" s="39" t="s">
        <v>45</v>
      </c>
      <c r="E5350" s="70" t="s">
        <v>39</v>
      </c>
      <c r="F5350" s="70" t="s">
        <v>36</v>
      </c>
      <c r="G5350" s="78">
        <v>45877</v>
      </c>
      <c r="H5350" s="78">
        <v>45992</v>
      </c>
      <c r="I5350" s="69">
        <v>56457599.670000002</v>
      </c>
      <c r="J5350" s="70">
        <v>0</v>
      </c>
      <c r="K5350" s="71">
        <v>1.079</v>
      </c>
      <c r="L5350" s="70">
        <v>0</v>
      </c>
      <c r="M5350" s="71">
        <v>0.64300000000000002</v>
      </c>
      <c r="N5350" s="72"/>
      <c r="O5350" s="73">
        <f>MIN(1,MAX(0,(1/(1+EXP(-(Assumptions!$B$5 + Assumptions!$B$6*$N5350))))*Assumptions!$B$3))</f>
        <v>3.9165722796764356E-2</v>
      </c>
      <c r="P5350" s="73">
        <f>VLOOKUP($F5350,Assumptions!$A$23:$B$27,2,FALSE)*Assumptions!$B$4</f>
        <v>0.55000000000000004</v>
      </c>
      <c r="Q5350" s="74">
        <f t="shared" si="166"/>
        <v>1216161.4841452532</v>
      </c>
      <c r="R5350" s="75" t="str">
        <f>IF($O5350&lt;Assumptions!$B$17,"A",IF($O5350&lt;Assumptions!$B$18,"B",IF($O5350&lt;Assumptions!$B$19,"C",IF($O5350&lt;Assumptions!$B$20,"D","E"))))</f>
        <v>B</v>
      </c>
      <c r="S5350" s="75">
        <f t="shared" si="167"/>
        <v>0</v>
      </c>
    </row>
    <row r="5351" spans="1:19" ht="17.399999999999999" x14ac:dyDescent="0.3">
      <c r="A5351" s="39" t="s">
        <v>933</v>
      </c>
      <c r="B5351" s="39" t="s">
        <v>94</v>
      </c>
      <c r="C5351" s="39" t="s">
        <v>144</v>
      </c>
      <c r="D5351" s="39" t="s">
        <v>45</v>
      </c>
      <c r="E5351" s="70" t="s">
        <v>23</v>
      </c>
      <c r="F5351" s="70" t="s">
        <v>28</v>
      </c>
      <c r="G5351" s="78">
        <v>45645</v>
      </c>
      <c r="H5351" s="78">
        <v>45658</v>
      </c>
      <c r="I5351" s="69">
        <v>12513300.74</v>
      </c>
      <c r="J5351" s="70">
        <v>0</v>
      </c>
      <c r="K5351" s="71">
        <v>1.1439999999999999</v>
      </c>
      <c r="L5351" s="70">
        <v>0</v>
      </c>
      <c r="M5351" s="71">
        <v>0.63400000000000001</v>
      </c>
      <c r="N5351" s="72"/>
      <c r="O5351" s="73">
        <f>MIN(1,MAX(0,(1/(1+EXP(-(Assumptions!$B$5 + Assumptions!$B$6*$N5351))))*Assumptions!$B$3))</f>
        <v>3.9165722796764356E-2</v>
      </c>
      <c r="P5351" s="73">
        <f>VLOOKUP($F5351,Assumptions!$A$23:$B$27,2,FALSE)*Assumptions!$B$4</f>
        <v>0.35</v>
      </c>
      <c r="Q5351" s="74">
        <f t="shared" si="166"/>
        <v>171532.36381938518</v>
      </c>
      <c r="R5351" s="75" t="str">
        <f>IF($O5351&lt;Assumptions!$B$17,"A",IF($O5351&lt;Assumptions!$B$18,"B",IF($O5351&lt;Assumptions!$B$19,"C",IF($O5351&lt;Assumptions!$B$20,"D","E"))))</f>
        <v>B</v>
      </c>
      <c r="S5351" s="75">
        <f t="shared" si="167"/>
        <v>0</v>
      </c>
    </row>
    <row r="5352" spans="1:19" ht="17.399999999999999" x14ac:dyDescent="0.3">
      <c r="A5352" s="39" t="s">
        <v>933</v>
      </c>
      <c r="B5352" s="39" t="s">
        <v>94</v>
      </c>
      <c r="C5352" s="39" t="s">
        <v>144</v>
      </c>
      <c r="D5352" s="39" t="s">
        <v>45</v>
      </c>
      <c r="E5352" s="70" t="s">
        <v>23</v>
      </c>
      <c r="F5352" s="70" t="s">
        <v>28</v>
      </c>
      <c r="G5352" s="78">
        <v>45645</v>
      </c>
      <c r="H5352" s="78">
        <v>45689</v>
      </c>
      <c r="I5352" s="69">
        <v>12175009.039999999</v>
      </c>
      <c r="J5352" s="70">
        <v>0</v>
      </c>
      <c r="K5352" s="71">
        <v>1.0389999999999999</v>
      </c>
      <c r="L5352" s="70">
        <v>0</v>
      </c>
      <c r="M5352" s="71">
        <v>0.63400000000000001</v>
      </c>
      <c r="N5352" s="72"/>
      <c r="O5352" s="73">
        <f>MIN(1,MAX(0,(1/(1+EXP(-(Assumptions!$B$5 + Assumptions!$B$6*$N5352))))*Assumptions!$B$3))</f>
        <v>3.9165722796764356E-2</v>
      </c>
      <c r="P5352" s="73">
        <f>VLOOKUP($F5352,Assumptions!$A$23:$B$27,2,FALSE)*Assumptions!$B$4</f>
        <v>0.35</v>
      </c>
      <c r="Q5352" s="74">
        <f t="shared" si="166"/>
        <v>166895.06018805903</v>
      </c>
      <c r="R5352" s="75" t="str">
        <f>IF($O5352&lt;Assumptions!$B$17,"A",IF($O5352&lt;Assumptions!$B$18,"B",IF($O5352&lt;Assumptions!$B$19,"C",IF($O5352&lt;Assumptions!$B$20,"D","E"))))</f>
        <v>B</v>
      </c>
      <c r="S5352" s="75">
        <f t="shared" si="167"/>
        <v>0</v>
      </c>
    </row>
    <row r="5353" spans="1:19" ht="17.399999999999999" x14ac:dyDescent="0.3">
      <c r="A5353" s="39" t="s">
        <v>933</v>
      </c>
      <c r="B5353" s="39" t="s">
        <v>94</v>
      </c>
      <c r="C5353" s="39" t="s">
        <v>144</v>
      </c>
      <c r="D5353" s="39" t="s">
        <v>45</v>
      </c>
      <c r="E5353" s="70" t="s">
        <v>23</v>
      </c>
      <c r="F5353" s="70" t="s">
        <v>28</v>
      </c>
      <c r="G5353" s="78">
        <v>45645</v>
      </c>
      <c r="H5353" s="78">
        <v>45717</v>
      </c>
      <c r="I5353" s="69">
        <v>11895705.039999999</v>
      </c>
      <c r="J5353" s="70">
        <v>15</v>
      </c>
      <c r="K5353" s="71">
        <v>0.98299999999999998</v>
      </c>
      <c r="L5353" s="70">
        <v>0</v>
      </c>
      <c r="M5353" s="71">
        <v>0.63400000000000001</v>
      </c>
      <c r="N5353" s="72"/>
      <c r="O5353" s="73">
        <f>MIN(1,MAX(0,(1/(1+EXP(-(Assumptions!$B$5 + Assumptions!$B$6*$N5353))))*Assumptions!$B$3))</f>
        <v>3.9165722796764356E-2</v>
      </c>
      <c r="P5353" s="73">
        <f>VLOOKUP($F5353,Assumptions!$A$23:$B$27,2,FALSE)*Assumptions!$B$4</f>
        <v>0.35</v>
      </c>
      <c r="Q5353" s="74">
        <f t="shared" si="166"/>
        <v>163066.36012404942</v>
      </c>
      <c r="R5353" s="75" t="str">
        <f>IF($O5353&lt;Assumptions!$B$17,"A",IF($O5353&lt;Assumptions!$B$18,"B",IF($O5353&lt;Assumptions!$B$19,"C",IF($O5353&lt;Assumptions!$B$20,"D","E"))))</f>
        <v>B</v>
      </c>
      <c r="S5353" s="75">
        <f t="shared" si="167"/>
        <v>0</v>
      </c>
    </row>
    <row r="5354" spans="1:19" ht="17.399999999999999" x14ac:dyDescent="0.3">
      <c r="A5354" s="39" t="s">
        <v>933</v>
      </c>
      <c r="B5354" s="39" t="s">
        <v>94</v>
      </c>
      <c r="C5354" s="39" t="s">
        <v>144</v>
      </c>
      <c r="D5354" s="39" t="s">
        <v>45</v>
      </c>
      <c r="E5354" s="70" t="s">
        <v>23</v>
      </c>
      <c r="F5354" s="70" t="s">
        <v>28</v>
      </c>
      <c r="G5354" s="78">
        <v>45645</v>
      </c>
      <c r="H5354" s="78">
        <v>45748</v>
      </c>
      <c r="I5354" s="69">
        <v>11609121.189999999</v>
      </c>
      <c r="J5354" s="70">
        <v>0</v>
      </c>
      <c r="K5354" s="71">
        <v>1.0880000000000001</v>
      </c>
      <c r="L5354" s="70">
        <v>0</v>
      </c>
      <c r="M5354" s="71">
        <v>0.63400000000000001</v>
      </c>
      <c r="N5354" s="72"/>
      <c r="O5354" s="73">
        <f>MIN(1,MAX(0,(1/(1+EXP(-(Assumptions!$B$5 + Assumptions!$B$6*$N5354))))*Assumptions!$B$3))</f>
        <v>3.9165722796764356E-2</v>
      </c>
      <c r="P5354" s="73">
        <f>VLOOKUP($F5354,Assumptions!$A$23:$B$27,2,FALSE)*Assumptions!$B$4</f>
        <v>0.35</v>
      </c>
      <c r="Q5354" s="74">
        <f t="shared" si="166"/>
        <v>159137.86785455409</v>
      </c>
      <c r="R5354" s="75" t="str">
        <f>IF($O5354&lt;Assumptions!$B$17,"A",IF($O5354&lt;Assumptions!$B$18,"B",IF($O5354&lt;Assumptions!$B$19,"C",IF($O5354&lt;Assumptions!$B$20,"D","E"))))</f>
        <v>B</v>
      </c>
      <c r="S5354" s="75">
        <f t="shared" si="167"/>
        <v>0</v>
      </c>
    </row>
    <row r="5355" spans="1:19" ht="17.399999999999999" x14ac:dyDescent="0.3">
      <c r="A5355" s="39" t="s">
        <v>933</v>
      </c>
      <c r="B5355" s="39" t="s">
        <v>94</v>
      </c>
      <c r="C5355" s="39" t="s">
        <v>144</v>
      </c>
      <c r="D5355" s="39" t="s">
        <v>45</v>
      </c>
      <c r="E5355" s="70" t="s">
        <v>23</v>
      </c>
      <c r="F5355" s="70" t="s">
        <v>28</v>
      </c>
      <c r="G5355" s="78">
        <v>45645</v>
      </c>
      <c r="H5355" s="78">
        <v>45778</v>
      </c>
      <c r="I5355" s="69">
        <v>11319848.91</v>
      </c>
      <c r="J5355" s="70">
        <v>0</v>
      </c>
      <c r="K5355" s="71">
        <v>1.117</v>
      </c>
      <c r="L5355" s="70">
        <v>0</v>
      </c>
      <c r="M5355" s="71">
        <v>0.63400000000000001</v>
      </c>
      <c r="N5355" s="72"/>
      <c r="O5355" s="73">
        <f>MIN(1,MAX(0,(1/(1+EXP(-(Assumptions!$B$5 + Assumptions!$B$6*$N5355))))*Assumptions!$B$3))</f>
        <v>3.9165722796764356E-2</v>
      </c>
      <c r="P5355" s="73">
        <f>VLOOKUP($F5355,Assumptions!$A$23:$B$27,2,FALSE)*Assumptions!$B$4</f>
        <v>0.35</v>
      </c>
      <c r="Q5355" s="74">
        <f t="shared" si="166"/>
        <v>155172.52257861028</v>
      </c>
      <c r="R5355" s="75" t="str">
        <f>IF($O5355&lt;Assumptions!$B$17,"A",IF($O5355&lt;Assumptions!$B$18,"B",IF($O5355&lt;Assumptions!$B$19,"C",IF($O5355&lt;Assumptions!$B$20,"D","E"))))</f>
        <v>B</v>
      </c>
      <c r="S5355" s="75">
        <f t="shared" si="167"/>
        <v>0</v>
      </c>
    </row>
    <row r="5356" spans="1:19" ht="17.399999999999999" x14ac:dyDescent="0.3">
      <c r="A5356" s="39" t="s">
        <v>933</v>
      </c>
      <c r="B5356" s="39" t="s">
        <v>94</v>
      </c>
      <c r="C5356" s="39" t="s">
        <v>144</v>
      </c>
      <c r="D5356" s="39" t="s">
        <v>45</v>
      </c>
      <c r="E5356" s="70" t="s">
        <v>23</v>
      </c>
      <c r="F5356" s="70" t="s">
        <v>28</v>
      </c>
      <c r="G5356" s="78">
        <v>45645</v>
      </c>
      <c r="H5356" s="78">
        <v>45809</v>
      </c>
      <c r="I5356" s="69">
        <v>11019810.220000001</v>
      </c>
      <c r="J5356" s="70">
        <v>15</v>
      </c>
      <c r="K5356" s="71">
        <v>0.95199999999999996</v>
      </c>
      <c r="L5356" s="70">
        <v>0</v>
      </c>
      <c r="M5356" s="71">
        <v>0.63400000000000001</v>
      </c>
      <c r="N5356" s="72"/>
      <c r="O5356" s="73">
        <f>MIN(1,MAX(0,(1/(1+EXP(-(Assumptions!$B$5 + Assumptions!$B$6*$N5356))))*Assumptions!$B$3))</f>
        <v>3.9165722796764356E-2</v>
      </c>
      <c r="P5356" s="73">
        <f>VLOOKUP($F5356,Assumptions!$A$23:$B$27,2,FALSE)*Assumptions!$B$4</f>
        <v>0.35</v>
      </c>
      <c r="Q5356" s="74">
        <f t="shared" si="166"/>
        <v>151059.59132231481</v>
      </c>
      <c r="R5356" s="75" t="str">
        <f>IF($O5356&lt;Assumptions!$B$17,"A",IF($O5356&lt;Assumptions!$B$18,"B",IF($O5356&lt;Assumptions!$B$19,"C",IF($O5356&lt;Assumptions!$B$20,"D","E"))))</f>
        <v>B</v>
      </c>
      <c r="S5356" s="75">
        <f t="shared" si="167"/>
        <v>0</v>
      </c>
    </row>
    <row r="5357" spans="1:19" ht="17.399999999999999" x14ac:dyDescent="0.3">
      <c r="A5357" s="39" t="s">
        <v>933</v>
      </c>
      <c r="B5357" s="39" t="s">
        <v>94</v>
      </c>
      <c r="C5357" s="39" t="s">
        <v>144</v>
      </c>
      <c r="D5357" s="39" t="s">
        <v>45</v>
      </c>
      <c r="E5357" s="70" t="s">
        <v>23</v>
      </c>
      <c r="F5357" s="70" t="s">
        <v>28</v>
      </c>
      <c r="G5357" s="78">
        <v>45645</v>
      </c>
      <c r="H5357" s="78">
        <v>45839</v>
      </c>
      <c r="I5357" s="69">
        <v>10724620.289999999</v>
      </c>
      <c r="J5357" s="70">
        <v>0</v>
      </c>
      <c r="K5357" s="71">
        <v>1.0720000000000001</v>
      </c>
      <c r="L5357" s="70">
        <v>0</v>
      </c>
      <c r="M5357" s="71">
        <v>0.63400000000000001</v>
      </c>
      <c r="N5357" s="72"/>
      <c r="O5357" s="73">
        <f>MIN(1,MAX(0,(1/(1+EXP(-(Assumptions!$B$5 + Assumptions!$B$6*$N5357))))*Assumptions!$B$3))</f>
        <v>3.9165722796764356E-2</v>
      </c>
      <c r="P5357" s="73">
        <f>VLOOKUP($F5357,Assumptions!$A$23:$B$27,2,FALSE)*Assumptions!$B$4</f>
        <v>0.35</v>
      </c>
      <c r="Q5357" s="74">
        <f t="shared" si="166"/>
        <v>147013.12688254306</v>
      </c>
      <c r="R5357" s="75" t="str">
        <f>IF($O5357&lt;Assumptions!$B$17,"A",IF($O5357&lt;Assumptions!$B$18,"B",IF($O5357&lt;Assumptions!$B$19,"C",IF($O5357&lt;Assumptions!$B$20,"D","E"))))</f>
        <v>B</v>
      </c>
      <c r="S5357" s="75">
        <f t="shared" si="167"/>
        <v>0</v>
      </c>
    </row>
    <row r="5358" spans="1:19" ht="17.399999999999999" x14ac:dyDescent="0.3">
      <c r="A5358" s="39" t="s">
        <v>933</v>
      </c>
      <c r="B5358" s="39" t="s">
        <v>94</v>
      </c>
      <c r="C5358" s="39" t="s">
        <v>144</v>
      </c>
      <c r="D5358" s="39" t="s">
        <v>45</v>
      </c>
      <c r="E5358" s="70" t="s">
        <v>23</v>
      </c>
      <c r="F5358" s="70" t="s">
        <v>28</v>
      </c>
      <c r="G5358" s="78">
        <v>45645</v>
      </c>
      <c r="H5358" s="78">
        <v>45870</v>
      </c>
      <c r="I5358" s="69">
        <v>10433896.779999999</v>
      </c>
      <c r="J5358" s="70">
        <v>15</v>
      </c>
      <c r="K5358" s="71">
        <v>1.099</v>
      </c>
      <c r="L5358" s="70">
        <v>0</v>
      </c>
      <c r="M5358" s="71">
        <v>0.63400000000000001</v>
      </c>
      <c r="N5358" s="72"/>
      <c r="O5358" s="73">
        <f>MIN(1,MAX(0,(1/(1+EXP(-(Assumptions!$B$5 + Assumptions!$B$6*$N5358))))*Assumptions!$B$3))</f>
        <v>3.9165722796764356E-2</v>
      </c>
      <c r="P5358" s="73">
        <f>VLOOKUP($F5358,Assumptions!$A$23:$B$27,2,FALSE)*Assumptions!$B$4</f>
        <v>0.35</v>
      </c>
      <c r="Q5358" s="74">
        <f t="shared" si="166"/>
        <v>143027.88814143624</v>
      </c>
      <c r="R5358" s="75" t="str">
        <f>IF($O5358&lt;Assumptions!$B$17,"A",IF($O5358&lt;Assumptions!$B$18,"B",IF($O5358&lt;Assumptions!$B$19,"C",IF($O5358&lt;Assumptions!$B$20,"D","E"))))</f>
        <v>B</v>
      </c>
      <c r="S5358" s="75">
        <f t="shared" si="167"/>
        <v>0</v>
      </c>
    </row>
    <row r="5359" spans="1:19" ht="17.399999999999999" x14ac:dyDescent="0.3">
      <c r="A5359" s="39" t="s">
        <v>933</v>
      </c>
      <c r="B5359" s="39" t="s">
        <v>94</v>
      </c>
      <c r="C5359" s="39" t="s">
        <v>144</v>
      </c>
      <c r="D5359" s="39" t="s">
        <v>45</v>
      </c>
      <c r="E5359" s="70" t="s">
        <v>23</v>
      </c>
      <c r="F5359" s="70" t="s">
        <v>28</v>
      </c>
      <c r="G5359" s="78">
        <v>45645</v>
      </c>
      <c r="H5359" s="78">
        <v>45901</v>
      </c>
      <c r="I5359" s="69">
        <v>10187471.310000001</v>
      </c>
      <c r="J5359" s="70">
        <v>0</v>
      </c>
      <c r="K5359" s="71">
        <v>1.0960000000000001</v>
      </c>
      <c r="L5359" s="70">
        <v>0</v>
      </c>
      <c r="M5359" s="71">
        <v>0.63400000000000001</v>
      </c>
      <c r="N5359" s="72"/>
      <c r="O5359" s="73">
        <f>MIN(1,MAX(0,(1/(1+EXP(-(Assumptions!$B$5 + Assumptions!$B$6*$N5359))))*Assumptions!$B$3))</f>
        <v>3.9165722796764356E-2</v>
      </c>
      <c r="P5359" s="73">
        <f>VLOOKUP($F5359,Assumptions!$A$23:$B$27,2,FALSE)*Assumptions!$B$4</f>
        <v>0.35</v>
      </c>
      <c r="Q5359" s="74">
        <f t="shared" si="166"/>
        <v>139649.88706460744</v>
      </c>
      <c r="R5359" s="75" t="str">
        <f>IF($O5359&lt;Assumptions!$B$17,"A",IF($O5359&lt;Assumptions!$B$18,"B",IF($O5359&lt;Assumptions!$B$19,"C",IF($O5359&lt;Assumptions!$B$20,"D","E"))))</f>
        <v>B</v>
      </c>
      <c r="S5359" s="75">
        <f t="shared" si="167"/>
        <v>0</v>
      </c>
    </row>
    <row r="5360" spans="1:19" ht="17.399999999999999" x14ac:dyDescent="0.3">
      <c r="A5360" s="39" t="s">
        <v>933</v>
      </c>
      <c r="B5360" s="39" t="s">
        <v>94</v>
      </c>
      <c r="C5360" s="39" t="s">
        <v>144</v>
      </c>
      <c r="D5360" s="39" t="s">
        <v>45</v>
      </c>
      <c r="E5360" s="70" t="s">
        <v>23</v>
      </c>
      <c r="F5360" s="70" t="s">
        <v>28</v>
      </c>
      <c r="G5360" s="78">
        <v>45645</v>
      </c>
      <c r="H5360" s="78">
        <v>45931</v>
      </c>
      <c r="I5360" s="69">
        <v>9965172.9499999993</v>
      </c>
      <c r="J5360" s="70">
        <v>65</v>
      </c>
      <c r="K5360" s="71">
        <v>0.63</v>
      </c>
      <c r="L5360" s="70">
        <v>0</v>
      </c>
      <c r="M5360" s="71">
        <v>0.63400000000000001</v>
      </c>
      <c r="N5360" s="72"/>
      <c r="O5360" s="73">
        <f>MIN(1,MAX(0,(1/(1+EXP(-(Assumptions!$B$5 + Assumptions!$B$6*$N5360))))*Assumptions!$B$3))</f>
        <v>3.9165722796764356E-2</v>
      </c>
      <c r="P5360" s="73">
        <f>VLOOKUP($F5360,Assumptions!$A$23:$B$27,2,FALSE)*Assumptions!$B$4</f>
        <v>0.35</v>
      </c>
      <c r="Q5360" s="74">
        <f t="shared" si="166"/>
        <v>136602.62048353007</v>
      </c>
      <c r="R5360" s="75" t="str">
        <f>IF($O5360&lt;Assumptions!$B$17,"A",IF($O5360&lt;Assumptions!$B$18,"B",IF($O5360&lt;Assumptions!$B$19,"C",IF($O5360&lt;Assumptions!$B$20,"D","E"))))</f>
        <v>B</v>
      </c>
      <c r="S5360" s="75">
        <f t="shared" si="167"/>
        <v>0</v>
      </c>
    </row>
    <row r="5361" spans="1:19" ht="17.399999999999999" x14ac:dyDescent="0.3">
      <c r="A5361" s="39" t="s">
        <v>933</v>
      </c>
      <c r="B5361" s="39" t="s">
        <v>94</v>
      </c>
      <c r="C5361" s="39" t="s">
        <v>144</v>
      </c>
      <c r="D5361" s="39" t="s">
        <v>45</v>
      </c>
      <c r="E5361" s="70" t="s">
        <v>23</v>
      </c>
      <c r="F5361" s="70" t="s">
        <v>28</v>
      </c>
      <c r="G5361" s="78">
        <v>45645</v>
      </c>
      <c r="H5361" s="78">
        <v>45962</v>
      </c>
      <c r="I5361" s="69">
        <v>9747646.6400000006</v>
      </c>
      <c r="J5361" s="70">
        <v>35</v>
      </c>
      <c r="K5361" s="71">
        <v>0.57999999999999996</v>
      </c>
      <c r="L5361" s="70">
        <v>0</v>
      </c>
      <c r="M5361" s="71">
        <v>0.63400000000000001</v>
      </c>
      <c r="N5361" s="72"/>
      <c r="O5361" s="73">
        <f>MIN(1,MAX(0,(1/(1+EXP(-(Assumptions!$B$5 + Assumptions!$B$6*$N5361))))*Assumptions!$B$3))</f>
        <v>3.9165722796764356E-2</v>
      </c>
      <c r="P5361" s="73">
        <f>VLOOKUP($F5361,Assumptions!$A$23:$B$27,2,FALSE)*Assumptions!$B$4</f>
        <v>0.35</v>
      </c>
      <c r="Q5361" s="74">
        <f t="shared" si="166"/>
        <v>133620.76917806803</v>
      </c>
      <c r="R5361" s="75" t="str">
        <f>IF($O5361&lt;Assumptions!$B$17,"A",IF($O5361&lt;Assumptions!$B$18,"B",IF($O5361&lt;Assumptions!$B$19,"C",IF($O5361&lt;Assumptions!$B$20,"D","E"))))</f>
        <v>B</v>
      </c>
      <c r="S5361" s="75">
        <f t="shared" si="167"/>
        <v>0</v>
      </c>
    </row>
    <row r="5362" spans="1:19" ht="17.399999999999999" x14ac:dyDescent="0.3">
      <c r="A5362" s="39" t="s">
        <v>933</v>
      </c>
      <c r="B5362" s="39" t="s">
        <v>94</v>
      </c>
      <c r="C5362" s="39" t="s">
        <v>144</v>
      </c>
      <c r="D5362" s="39" t="s">
        <v>45</v>
      </c>
      <c r="E5362" s="70" t="s">
        <v>23</v>
      </c>
      <c r="F5362" s="70" t="s">
        <v>28</v>
      </c>
      <c r="G5362" s="78">
        <v>45645</v>
      </c>
      <c r="H5362" s="78">
        <v>45992</v>
      </c>
      <c r="I5362" s="69">
        <v>9539844.2300000004</v>
      </c>
      <c r="J5362" s="70">
        <v>0</v>
      </c>
      <c r="K5362" s="71">
        <v>1.0169999999999999</v>
      </c>
      <c r="L5362" s="70">
        <v>0</v>
      </c>
      <c r="M5362" s="71">
        <v>0.63400000000000001</v>
      </c>
      <c r="N5362" s="72"/>
      <c r="O5362" s="73">
        <f>MIN(1,MAX(0,(1/(1+EXP(-(Assumptions!$B$5 + Assumptions!$B$6*$N5362))))*Assumptions!$B$3))</f>
        <v>3.9165722796764356E-2</v>
      </c>
      <c r="P5362" s="73">
        <f>VLOOKUP($F5362,Assumptions!$A$23:$B$27,2,FALSE)*Assumptions!$B$4</f>
        <v>0.35</v>
      </c>
      <c r="Q5362" s="74">
        <f t="shared" si="166"/>
        <v>130772.21312277215</v>
      </c>
      <c r="R5362" s="75" t="str">
        <f>IF($O5362&lt;Assumptions!$B$17,"A",IF($O5362&lt;Assumptions!$B$18,"B",IF($O5362&lt;Assumptions!$B$19,"C",IF($O5362&lt;Assumptions!$B$20,"D","E"))))</f>
        <v>B</v>
      </c>
      <c r="S5362" s="75">
        <f t="shared" si="167"/>
        <v>0</v>
      </c>
    </row>
    <row r="5363" spans="1:19" ht="17.399999999999999" x14ac:dyDescent="0.3">
      <c r="A5363" s="39" t="s">
        <v>935</v>
      </c>
      <c r="B5363" s="39" t="s">
        <v>60</v>
      </c>
      <c r="C5363" s="39" t="s">
        <v>135</v>
      </c>
      <c r="D5363" s="39" t="s">
        <v>22</v>
      </c>
      <c r="E5363" s="70" t="s">
        <v>31</v>
      </c>
      <c r="F5363" s="70" t="s">
        <v>28</v>
      </c>
      <c r="G5363" s="78">
        <v>43556</v>
      </c>
      <c r="H5363" s="78">
        <v>45658</v>
      </c>
      <c r="I5363" s="69">
        <v>963716.82</v>
      </c>
      <c r="J5363" s="70">
        <v>65</v>
      </c>
      <c r="K5363" s="71">
        <v>0.81799999999999995</v>
      </c>
      <c r="L5363" s="70">
        <v>0</v>
      </c>
      <c r="M5363" s="71">
        <v>0.80500000000000005</v>
      </c>
      <c r="N5363" s="72"/>
      <c r="O5363" s="73">
        <f>MIN(1,MAX(0,(1/(1+EXP(-(Assumptions!$B$5 + Assumptions!$B$6*$N5363))))*Assumptions!$B$3))</f>
        <v>3.9165722796764356E-2</v>
      </c>
      <c r="P5363" s="73">
        <f>VLOOKUP($F5363,Assumptions!$A$23:$B$27,2,FALSE)*Assumptions!$B$4</f>
        <v>0.35</v>
      </c>
      <c r="Q5363" s="74">
        <f t="shared" si="166"/>
        <v>13210.633039344737</v>
      </c>
      <c r="R5363" s="75" t="str">
        <f>IF($O5363&lt;Assumptions!$B$17,"A",IF($O5363&lt;Assumptions!$B$18,"B",IF($O5363&lt;Assumptions!$B$19,"C",IF($O5363&lt;Assumptions!$B$20,"D","E"))))</f>
        <v>B</v>
      </c>
      <c r="S5363" s="75">
        <f t="shared" si="167"/>
        <v>0</v>
      </c>
    </row>
    <row r="5364" spans="1:19" ht="17.399999999999999" x14ac:dyDescent="0.3">
      <c r="A5364" s="39" t="s">
        <v>935</v>
      </c>
      <c r="B5364" s="39" t="s">
        <v>60</v>
      </c>
      <c r="C5364" s="39" t="s">
        <v>135</v>
      </c>
      <c r="D5364" s="39" t="s">
        <v>22</v>
      </c>
      <c r="E5364" s="70" t="s">
        <v>31</v>
      </c>
      <c r="F5364" s="70" t="s">
        <v>28</v>
      </c>
      <c r="G5364" s="78">
        <v>43556</v>
      </c>
      <c r="H5364" s="78">
        <v>45689</v>
      </c>
      <c r="I5364" s="69">
        <v>937956</v>
      </c>
      <c r="J5364" s="70">
        <v>0</v>
      </c>
      <c r="K5364" s="71">
        <v>0.96199999999999997</v>
      </c>
      <c r="L5364" s="70">
        <v>0</v>
      </c>
      <c r="M5364" s="71">
        <v>0.80500000000000005</v>
      </c>
      <c r="N5364" s="72"/>
      <c r="O5364" s="73">
        <f>MIN(1,MAX(0,(1/(1+EXP(-(Assumptions!$B$5 + Assumptions!$B$6*$N5364))))*Assumptions!$B$3))</f>
        <v>3.9165722796764356E-2</v>
      </c>
      <c r="P5364" s="73">
        <f>VLOOKUP($F5364,Assumptions!$A$23:$B$27,2,FALSE)*Assumptions!$B$4</f>
        <v>0.35</v>
      </c>
      <c r="Q5364" s="74">
        <f t="shared" si="166"/>
        <v>12857.503642046668</v>
      </c>
      <c r="R5364" s="75" t="str">
        <f>IF($O5364&lt;Assumptions!$B$17,"A",IF($O5364&lt;Assumptions!$B$18,"B",IF($O5364&lt;Assumptions!$B$19,"C",IF($O5364&lt;Assumptions!$B$20,"D","E"))))</f>
        <v>B</v>
      </c>
      <c r="S5364" s="75">
        <f t="shared" si="167"/>
        <v>0</v>
      </c>
    </row>
    <row r="5365" spans="1:19" ht="17.399999999999999" x14ac:dyDescent="0.3">
      <c r="A5365" s="39" t="s">
        <v>935</v>
      </c>
      <c r="B5365" s="39" t="s">
        <v>60</v>
      </c>
      <c r="C5365" s="39" t="s">
        <v>135</v>
      </c>
      <c r="D5365" s="39" t="s">
        <v>22</v>
      </c>
      <c r="E5365" s="70" t="s">
        <v>31</v>
      </c>
      <c r="F5365" s="70" t="s">
        <v>28</v>
      </c>
      <c r="G5365" s="78">
        <v>43556</v>
      </c>
      <c r="H5365" s="78">
        <v>45717</v>
      </c>
      <c r="I5365" s="69">
        <v>911110.31</v>
      </c>
      <c r="J5365" s="70">
        <v>95</v>
      </c>
      <c r="K5365" s="71">
        <v>0.42599999999999999</v>
      </c>
      <c r="L5365" s="70">
        <v>1</v>
      </c>
      <c r="M5365" s="71">
        <v>0.80500000000000005</v>
      </c>
      <c r="N5365" s="72"/>
      <c r="O5365" s="73">
        <f>MIN(1,MAX(0,(1/(1+EXP(-(Assumptions!$B$5 + Assumptions!$B$6*$N5365))))*Assumptions!$B$3))</f>
        <v>3.9165722796764356E-2</v>
      </c>
      <c r="P5365" s="73">
        <f>VLOOKUP($F5365,Assumptions!$A$23:$B$27,2,FALSE)*Assumptions!$B$4</f>
        <v>0.35</v>
      </c>
      <c r="Q5365" s="74">
        <f t="shared" si="166"/>
        <v>12489.502843556913</v>
      </c>
      <c r="R5365" s="75" t="str">
        <f>IF($O5365&lt;Assumptions!$B$17,"A",IF($O5365&lt;Assumptions!$B$18,"B",IF($O5365&lt;Assumptions!$B$19,"C",IF($O5365&lt;Assumptions!$B$20,"D","E"))))</f>
        <v>B</v>
      </c>
      <c r="S5365" s="75">
        <f t="shared" si="167"/>
        <v>0</v>
      </c>
    </row>
    <row r="5366" spans="1:19" ht="17.399999999999999" x14ac:dyDescent="0.3">
      <c r="A5366" s="39" t="s">
        <v>935</v>
      </c>
      <c r="B5366" s="39" t="s">
        <v>60</v>
      </c>
      <c r="C5366" s="39" t="s">
        <v>135</v>
      </c>
      <c r="D5366" s="39" t="s">
        <v>22</v>
      </c>
      <c r="E5366" s="70" t="s">
        <v>31</v>
      </c>
      <c r="F5366" s="70" t="s">
        <v>28</v>
      </c>
      <c r="G5366" s="78">
        <v>43556</v>
      </c>
      <c r="H5366" s="78">
        <v>45748</v>
      </c>
      <c r="I5366" s="69">
        <v>885815.67</v>
      </c>
      <c r="J5366" s="70">
        <v>0</v>
      </c>
      <c r="K5366" s="71">
        <v>1.0549999999999999</v>
      </c>
      <c r="L5366" s="70">
        <v>1</v>
      </c>
      <c r="M5366" s="71">
        <v>0.80500000000000005</v>
      </c>
      <c r="N5366" s="72"/>
      <c r="O5366" s="73">
        <f>MIN(1,MAX(0,(1/(1+EXP(-(Assumptions!$B$5 + Assumptions!$B$6*$N5366))))*Assumptions!$B$3))</f>
        <v>3.9165722796764356E-2</v>
      </c>
      <c r="P5366" s="73">
        <f>VLOOKUP($F5366,Assumptions!$A$23:$B$27,2,FALSE)*Assumptions!$B$4</f>
        <v>0.35</v>
      </c>
      <c r="Q5366" s="74">
        <f t="shared" si="166"/>
        <v>12142.763843087532</v>
      </c>
      <c r="R5366" s="75" t="str">
        <f>IF($O5366&lt;Assumptions!$B$17,"A",IF($O5366&lt;Assumptions!$B$18,"B",IF($O5366&lt;Assumptions!$B$19,"C",IF($O5366&lt;Assumptions!$B$20,"D","E"))))</f>
        <v>B</v>
      </c>
      <c r="S5366" s="75">
        <f t="shared" si="167"/>
        <v>0</v>
      </c>
    </row>
    <row r="5367" spans="1:19" ht="17.399999999999999" x14ac:dyDescent="0.3">
      <c r="A5367" s="39" t="s">
        <v>935</v>
      </c>
      <c r="B5367" s="39" t="s">
        <v>60</v>
      </c>
      <c r="C5367" s="39" t="s">
        <v>135</v>
      </c>
      <c r="D5367" s="39" t="s">
        <v>22</v>
      </c>
      <c r="E5367" s="70" t="s">
        <v>31</v>
      </c>
      <c r="F5367" s="70" t="s">
        <v>28</v>
      </c>
      <c r="G5367" s="78">
        <v>43556</v>
      </c>
      <c r="H5367" s="78">
        <v>45778</v>
      </c>
      <c r="I5367" s="69">
        <v>861654.34</v>
      </c>
      <c r="J5367" s="70">
        <v>15</v>
      </c>
      <c r="K5367" s="71">
        <v>0.95599999999999996</v>
      </c>
      <c r="L5367" s="70">
        <v>1</v>
      </c>
      <c r="M5367" s="71">
        <v>0.80500000000000005</v>
      </c>
      <c r="N5367" s="72"/>
      <c r="O5367" s="73">
        <f>MIN(1,MAX(0,(1/(1+EXP(-(Assumptions!$B$5 + Assumptions!$B$6*$N5367))))*Assumptions!$B$3))</f>
        <v>3.9165722796764356E-2</v>
      </c>
      <c r="P5367" s="73">
        <f>VLOOKUP($F5367,Assumptions!$A$23:$B$27,2,FALSE)*Assumptions!$B$4</f>
        <v>0.35</v>
      </c>
      <c r="Q5367" s="74">
        <f t="shared" si="166"/>
        <v>11811.56025947413</v>
      </c>
      <c r="R5367" s="75" t="str">
        <f>IF($O5367&lt;Assumptions!$B$17,"A",IF($O5367&lt;Assumptions!$B$18,"B",IF($O5367&lt;Assumptions!$B$19,"C",IF($O5367&lt;Assumptions!$B$20,"D","E"))))</f>
        <v>B</v>
      </c>
      <c r="S5367" s="75">
        <f t="shared" si="167"/>
        <v>0</v>
      </c>
    </row>
    <row r="5368" spans="1:19" ht="17.399999999999999" x14ac:dyDescent="0.3">
      <c r="A5368" s="39" t="s">
        <v>935</v>
      </c>
      <c r="B5368" s="39" t="s">
        <v>60</v>
      </c>
      <c r="C5368" s="39" t="s">
        <v>135</v>
      </c>
      <c r="D5368" s="39" t="s">
        <v>22</v>
      </c>
      <c r="E5368" s="70" t="s">
        <v>31</v>
      </c>
      <c r="F5368" s="70" t="s">
        <v>28</v>
      </c>
      <c r="G5368" s="78">
        <v>43556</v>
      </c>
      <c r="H5368" s="78">
        <v>45809</v>
      </c>
      <c r="I5368" s="69">
        <v>833283.42</v>
      </c>
      <c r="J5368" s="70">
        <v>0</v>
      </c>
      <c r="K5368" s="71">
        <v>1.054</v>
      </c>
      <c r="L5368" s="70">
        <v>1</v>
      </c>
      <c r="M5368" s="71">
        <v>0.80500000000000005</v>
      </c>
      <c r="N5368" s="72"/>
      <c r="O5368" s="73">
        <f>MIN(1,MAX(0,(1/(1+EXP(-(Assumptions!$B$5 + Assumptions!$B$6*$N5368))))*Assumptions!$B$3))</f>
        <v>3.9165722796764356E-2</v>
      </c>
      <c r="P5368" s="73">
        <f>VLOOKUP($F5368,Assumptions!$A$23:$B$27,2,FALSE)*Assumptions!$B$4</f>
        <v>0.35</v>
      </c>
      <c r="Q5368" s="74">
        <f t="shared" si="166"/>
        <v>11422.65160360092</v>
      </c>
      <c r="R5368" s="75" t="str">
        <f>IF($O5368&lt;Assumptions!$B$17,"A",IF($O5368&lt;Assumptions!$B$18,"B",IF($O5368&lt;Assumptions!$B$19,"C",IF($O5368&lt;Assumptions!$B$20,"D","E"))))</f>
        <v>B</v>
      </c>
      <c r="S5368" s="75">
        <f t="shared" si="167"/>
        <v>0</v>
      </c>
    </row>
    <row r="5369" spans="1:19" ht="17.399999999999999" x14ac:dyDescent="0.3">
      <c r="A5369" s="39" t="s">
        <v>935</v>
      </c>
      <c r="B5369" s="39" t="s">
        <v>60</v>
      </c>
      <c r="C5369" s="39" t="s">
        <v>135</v>
      </c>
      <c r="D5369" s="39" t="s">
        <v>22</v>
      </c>
      <c r="E5369" s="70" t="s">
        <v>31</v>
      </c>
      <c r="F5369" s="70" t="s">
        <v>28</v>
      </c>
      <c r="G5369" s="78">
        <v>43556</v>
      </c>
      <c r="H5369" s="78">
        <v>45839</v>
      </c>
      <c r="I5369" s="69">
        <v>808051.16</v>
      </c>
      <c r="J5369" s="70">
        <v>35</v>
      </c>
      <c r="K5369" s="71">
        <v>0.80500000000000005</v>
      </c>
      <c r="L5369" s="70">
        <v>1</v>
      </c>
      <c r="M5369" s="71">
        <v>0.80500000000000005</v>
      </c>
      <c r="N5369" s="72"/>
      <c r="O5369" s="73">
        <f>MIN(1,MAX(0,(1/(1+EXP(-(Assumptions!$B$5 + Assumptions!$B$6*$N5369))))*Assumptions!$B$3))</f>
        <v>3.9165722796764356E-2</v>
      </c>
      <c r="P5369" s="73">
        <f>VLOOKUP($F5369,Assumptions!$A$23:$B$27,2,FALSE)*Assumptions!$B$4</f>
        <v>0.35</v>
      </c>
      <c r="Q5369" s="74">
        <f t="shared" si="166"/>
        <v>11076.767708357358</v>
      </c>
      <c r="R5369" s="75" t="str">
        <f>IF($O5369&lt;Assumptions!$B$17,"A",IF($O5369&lt;Assumptions!$B$18,"B",IF($O5369&lt;Assumptions!$B$19,"C",IF($O5369&lt;Assumptions!$B$20,"D","E"))))</f>
        <v>B</v>
      </c>
      <c r="S5369" s="75">
        <f t="shared" si="167"/>
        <v>0</v>
      </c>
    </row>
    <row r="5370" spans="1:19" ht="17.399999999999999" x14ac:dyDescent="0.3">
      <c r="A5370" s="39" t="s">
        <v>935</v>
      </c>
      <c r="B5370" s="39" t="s">
        <v>60</v>
      </c>
      <c r="C5370" s="39" t="s">
        <v>135</v>
      </c>
      <c r="D5370" s="39" t="s">
        <v>22</v>
      </c>
      <c r="E5370" s="70" t="s">
        <v>31</v>
      </c>
      <c r="F5370" s="70" t="s">
        <v>28</v>
      </c>
      <c r="G5370" s="78">
        <v>43556</v>
      </c>
      <c r="H5370" s="78">
        <v>45870</v>
      </c>
      <c r="I5370" s="69">
        <v>784189.38</v>
      </c>
      <c r="J5370" s="70">
        <v>0</v>
      </c>
      <c r="K5370" s="71">
        <v>0.98799999999999999</v>
      </c>
      <c r="L5370" s="70">
        <v>1</v>
      </c>
      <c r="M5370" s="71">
        <v>0.80500000000000005</v>
      </c>
      <c r="N5370" s="72"/>
      <c r="O5370" s="73">
        <f>MIN(1,MAX(0,(1/(1+EXP(-(Assumptions!$B$5 + Assumptions!$B$6*$N5370))))*Assumptions!$B$3))</f>
        <v>3.9165722796764356E-2</v>
      </c>
      <c r="P5370" s="73">
        <f>VLOOKUP($F5370,Assumptions!$A$23:$B$27,2,FALSE)*Assumptions!$B$4</f>
        <v>0.35</v>
      </c>
      <c r="Q5370" s="74">
        <f t="shared" si="166"/>
        <v>10749.670357036277</v>
      </c>
      <c r="R5370" s="75" t="str">
        <f>IF($O5370&lt;Assumptions!$B$17,"A",IF($O5370&lt;Assumptions!$B$18,"B",IF($O5370&lt;Assumptions!$B$19,"C",IF($O5370&lt;Assumptions!$B$20,"D","E"))))</f>
        <v>B</v>
      </c>
      <c r="S5370" s="75">
        <f t="shared" si="167"/>
        <v>0</v>
      </c>
    </row>
    <row r="5371" spans="1:19" ht="17.399999999999999" x14ac:dyDescent="0.3">
      <c r="A5371" s="39" t="s">
        <v>935</v>
      </c>
      <c r="B5371" s="39" t="s">
        <v>60</v>
      </c>
      <c r="C5371" s="39" t="s">
        <v>135</v>
      </c>
      <c r="D5371" s="39" t="s">
        <v>22</v>
      </c>
      <c r="E5371" s="70" t="s">
        <v>31</v>
      </c>
      <c r="F5371" s="70" t="s">
        <v>28</v>
      </c>
      <c r="G5371" s="78">
        <v>43556</v>
      </c>
      <c r="H5371" s="78">
        <v>45901</v>
      </c>
      <c r="I5371" s="69">
        <v>763362.44</v>
      </c>
      <c r="J5371" s="70">
        <v>35</v>
      </c>
      <c r="K5371" s="71">
        <v>0.81</v>
      </c>
      <c r="L5371" s="70">
        <v>1</v>
      </c>
      <c r="M5371" s="71">
        <v>0.80500000000000005</v>
      </c>
      <c r="N5371" s="72"/>
      <c r="O5371" s="73">
        <f>MIN(1,MAX(0,(1/(1+EXP(-(Assumptions!$B$5 + Assumptions!$B$6*$N5371))))*Assumptions!$B$3))</f>
        <v>3.9165722796764356E-2</v>
      </c>
      <c r="P5371" s="73">
        <f>VLOOKUP($F5371,Assumptions!$A$23:$B$27,2,FALSE)*Assumptions!$B$4</f>
        <v>0.35</v>
      </c>
      <c r="Q5371" s="74">
        <f t="shared" si="166"/>
        <v>10464.174601475581</v>
      </c>
      <c r="R5371" s="75" t="str">
        <f>IF($O5371&lt;Assumptions!$B$17,"A",IF($O5371&lt;Assumptions!$B$18,"B",IF($O5371&lt;Assumptions!$B$19,"C",IF($O5371&lt;Assumptions!$B$20,"D","E"))))</f>
        <v>B</v>
      </c>
      <c r="S5371" s="75">
        <f t="shared" si="167"/>
        <v>0</v>
      </c>
    </row>
    <row r="5372" spans="1:19" ht="17.399999999999999" x14ac:dyDescent="0.3">
      <c r="A5372" s="39" t="s">
        <v>935</v>
      </c>
      <c r="B5372" s="39" t="s">
        <v>60</v>
      </c>
      <c r="C5372" s="39" t="s">
        <v>135</v>
      </c>
      <c r="D5372" s="39" t="s">
        <v>22</v>
      </c>
      <c r="E5372" s="70" t="s">
        <v>31</v>
      </c>
      <c r="F5372" s="70" t="s">
        <v>28</v>
      </c>
      <c r="G5372" s="78">
        <v>43556</v>
      </c>
      <c r="H5372" s="78">
        <v>45931</v>
      </c>
      <c r="I5372" s="69">
        <v>743276.46</v>
      </c>
      <c r="J5372" s="70">
        <v>0</v>
      </c>
      <c r="K5372" s="71">
        <v>0.98899999999999999</v>
      </c>
      <c r="L5372" s="70">
        <v>1</v>
      </c>
      <c r="M5372" s="71">
        <v>0.80500000000000005</v>
      </c>
      <c r="N5372" s="72"/>
      <c r="O5372" s="73">
        <f>MIN(1,MAX(0,(1/(1+EXP(-(Assumptions!$B$5 + Assumptions!$B$6*$N5372))))*Assumptions!$B$3))</f>
        <v>3.9165722796764356E-2</v>
      </c>
      <c r="P5372" s="73">
        <f>VLOOKUP($F5372,Assumptions!$A$23:$B$27,2,FALSE)*Assumptions!$B$4</f>
        <v>0.35</v>
      </c>
      <c r="Q5372" s="74">
        <f t="shared" si="166"/>
        <v>10188.835927802107</v>
      </c>
      <c r="R5372" s="75" t="str">
        <f>IF($O5372&lt;Assumptions!$B$17,"A",IF($O5372&lt;Assumptions!$B$18,"B",IF($O5372&lt;Assumptions!$B$19,"C",IF($O5372&lt;Assumptions!$B$20,"D","E"))))</f>
        <v>B</v>
      </c>
      <c r="S5372" s="75">
        <f t="shared" si="167"/>
        <v>0</v>
      </c>
    </row>
    <row r="5373" spans="1:19" ht="17.399999999999999" x14ac:dyDescent="0.3">
      <c r="A5373" s="39" t="s">
        <v>935</v>
      </c>
      <c r="B5373" s="39" t="s">
        <v>60</v>
      </c>
      <c r="C5373" s="39" t="s">
        <v>135</v>
      </c>
      <c r="D5373" s="39" t="s">
        <v>22</v>
      </c>
      <c r="E5373" s="70" t="s">
        <v>31</v>
      </c>
      <c r="F5373" s="70" t="s">
        <v>28</v>
      </c>
      <c r="G5373" s="78">
        <v>43556</v>
      </c>
      <c r="H5373" s="78">
        <v>45962</v>
      </c>
      <c r="I5373" s="69">
        <v>718834.79</v>
      </c>
      <c r="J5373" s="70">
        <v>0</v>
      </c>
      <c r="K5373" s="71">
        <v>0.95299999999999996</v>
      </c>
      <c r="L5373" s="70">
        <v>1</v>
      </c>
      <c r="M5373" s="71">
        <v>0.80500000000000005</v>
      </c>
      <c r="N5373" s="72"/>
      <c r="O5373" s="73">
        <f>MIN(1,MAX(0,(1/(1+EXP(-(Assumptions!$B$5 + Assumptions!$B$6*$N5373))))*Assumptions!$B$3))</f>
        <v>3.9165722796764356E-2</v>
      </c>
      <c r="P5373" s="73">
        <f>VLOOKUP($F5373,Assumptions!$A$23:$B$27,2,FALSE)*Assumptions!$B$4</f>
        <v>0.35</v>
      </c>
      <c r="Q5373" s="74">
        <f t="shared" si="166"/>
        <v>9853.7894426336115</v>
      </c>
      <c r="R5373" s="75" t="str">
        <f>IF($O5373&lt;Assumptions!$B$17,"A",IF($O5373&lt;Assumptions!$B$18,"B",IF($O5373&lt;Assumptions!$B$19,"C",IF($O5373&lt;Assumptions!$B$20,"D","E"))))</f>
        <v>B</v>
      </c>
      <c r="S5373" s="75">
        <f t="shared" si="167"/>
        <v>0</v>
      </c>
    </row>
    <row r="5374" spans="1:19" ht="17.399999999999999" x14ac:dyDescent="0.3">
      <c r="A5374" s="39" t="s">
        <v>935</v>
      </c>
      <c r="B5374" s="39" t="s">
        <v>60</v>
      </c>
      <c r="C5374" s="39" t="s">
        <v>135</v>
      </c>
      <c r="D5374" s="39" t="s">
        <v>22</v>
      </c>
      <c r="E5374" s="70" t="s">
        <v>31</v>
      </c>
      <c r="F5374" s="70" t="s">
        <v>28</v>
      </c>
      <c r="G5374" s="78">
        <v>43556</v>
      </c>
      <c r="H5374" s="78">
        <v>45992</v>
      </c>
      <c r="I5374" s="69">
        <v>696401.72</v>
      </c>
      <c r="J5374" s="70">
        <v>0</v>
      </c>
      <c r="K5374" s="71">
        <v>1.0389999999999999</v>
      </c>
      <c r="L5374" s="70">
        <v>1</v>
      </c>
      <c r="M5374" s="71">
        <v>0.80500000000000005</v>
      </c>
      <c r="N5374" s="72"/>
      <c r="O5374" s="73">
        <f>MIN(1,MAX(0,(1/(1+EXP(-(Assumptions!$B$5 + Assumptions!$B$6*$N5374))))*Assumptions!$B$3))</f>
        <v>3.9165722796764356E-2</v>
      </c>
      <c r="P5374" s="73">
        <f>VLOOKUP($F5374,Assumptions!$A$23:$B$27,2,FALSE)*Assumptions!$B$4</f>
        <v>0.35</v>
      </c>
      <c r="Q5374" s="74">
        <f t="shared" si="166"/>
        <v>9546.2768522484657</v>
      </c>
      <c r="R5374" s="75" t="str">
        <f>IF($O5374&lt;Assumptions!$B$17,"A",IF($O5374&lt;Assumptions!$B$18,"B",IF($O5374&lt;Assumptions!$B$19,"C",IF($O5374&lt;Assumptions!$B$20,"D","E"))))</f>
        <v>B</v>
      </c>
      <c r="S5374" s="75">
        <f t="shared" si="167"/>
        <v>0</v>
      </c>
    </row>
    <row r="5375" spans="1:19" ht="17.399999999999999" x14ac:dyDescent="0.3">
      <c r="A5375" s="39" t="s">
        <v>937</v>
      </c>
      <c r="B5375" s="39" t="s">
        <v>80</v>
      </c>
      <c r="C5375" s="39" t="s">
        <v>144</v>
      </c>
      <c r="D5375" s="39" t="s">
        <v>42</v>
      </c>
      <c r="E5375" s="70" t="s">
        <v>31</v>
      </c>
      <c r="F5375" s="70" t="s">
        <v>40</v>
      </c>
      <c r="G5375" s="78">
        <v>45696</v>
      </c>
      <c r="H5375" s="78">
        <v>45689</v>
      </c>
      <c r="I5375" s="69">
        <v>17427056.899999999</v>
      </c>
      <c r="J5375" s="70">
        <v>15</v>
      </c>
      <c r="K5375" s="71">
        <v>1.0509999999999999</v>
      </c>
      <c r="L5375" s="70">
        <v>0</v>
      </c>
      <c r="M5375" s="71">
        <v>0.433</v>
      </c>
      <c r="N5375" s="72"/>
      <c r="O5375" s="73">
        <f>MIN(1,MAX(0,(1/(1+EXP(-(Assumptions!$B$5 + Assumptions!$B$6*$N5375))))*Assumptions!$B$3))</f>
        <v>3.9165722796764356E-2</v>
      </c>
      <c r="P5375" s="73">
        <f>VLOOKUP($F5375,Assumptions!$A$23:$B$27,2,FALSE)*Assumptions!$B$4</f>
        <v>0.7</v>
      </c>
      <c r="Q5375" s="74">
        <f t="shared" si="166"/>
        <v>477780.29579618759</v>
      </c>
      <c r="R5375" s="75" t="str">
        <f>IF($O5375&lt;Assumptions!$B$17,"A",IF($O5375&lt;Assumptions!$B$18,"B",IF($O5375&lt;Assumptions!$B$19,"C",IF($O5375&lt;Assumptions!$B$20,"D","E"))))</f>
        <v>B</v>
      </c>
      <c r="S5375" s="75">
        <f t="shared" si="167"/>
        <v>0</v>
      </c>
    </row>
    <row r="5376" spans="1:19" ht="17.399999999999999" x14ac:dyDescent="0.3">
      <c r="A5376" s="39" t="s">
        <v>937</v>
      </c>
      <c r="B5376" s="39" t="s">
        <v>80</v>
      </c>
      <c r="C5376" s="39" t="s">
        <v>144</v>
      </c>
      <c r="D5376" s="39" t="s">
        <v>42</v>
      </c>
      <c r="E5376" s="70" t="s">
        <v>31</v>
      </c>
      <c r="F5376" s="70" t="s">
        <v>40</v>
      </c>
      <c r="G5376" s="78">
        <v>45696</v>
      </c>
      <c r="H5376" s="78">
        <v>45717</v>
      </c>
      <c r="I5376" s="69">
        <v>17007051.899999999</v>
      </c>
      <c r="J5376" s="70">
        <v>65</v>
      </c>
      <c r="K5376" s="71">
        <v>0.85499999999999998</v>
      </c>
      <c r="L5376" s="70">
        <v>0</v>
      </c>
      <c r="M5376" s="71">
        <v>0.433</v>
      </c>
      <c r="N5376" s="72"/>
      <c r="O5376" s="73">
        <f>MIN(1,MAX(0,(1/(1+EXP(-(Assumptions!$B$5 + Assumptions!$B$6*$N5376))))*Assumptions!$B$3))</f>
        <v>3.9165722796764356E-2</v>
      </c>
      <c r="P5376" s="73">
        <f>VLOOKUP($F5376,Assumptions!$A$23:$B$27,2,FALSE)*Assumptions!$B$4</f>
        <v>0.7</v>
      </c>
      <c r="Q5376" s="74">
        <f t="shared" si="166"/>
        <v>466265.43621390912</v>
      </c>
      <c r="R5376" s="75" t="str">
        <f>IF($O5376&lt;Assumptions!$B$17,"A",IF($O5376&lt;Assumptions!$B$18,"B",IF($O5376&lt;Assumptions!$B$19,"C",IF($O5376&lt;Assumptions!$B$20,"D","E"))))</f>
        <v>B</v>
      </c>
      <c r="S5376" s="75">
        <f t="shared" si="167"/>
        <v>0</v>
      </c>
    </row>
    <row r="5377" spans="1:19" ht="17.399999999999999" x14ac:dyDescent="0.3">
      <c r="A5377" s="39" t="s">
        <v>937</v>
      </c>
      <c r="B5377" s="39" t="s">
        <v>80</v>
      </c>
      <c r="C5377" s="39" t="s">
        <v>144</v>
      </c>
      <c r="D5377" s="39" t="s">
        <v>42</v>
      </c>
      <c r="E5377" s="70" t="s">
        <v>31</v>
      </c>
      <c r="F5377" s="70" t="s">
        <v>40</v>
      </c>
      <c r="G5377" s="78">
        <v>45696</v>
      </c>
      <c r="H5377" s="78">
        <v>45748</v>
      </c>
      <c r="I5377" s="69">
        <v>16586322.390000001</v>
      </c>
      <c r="J5377" s="70">
        <v>35</v>
      </c>
      <c r="K5377" s="71">
        <v>0.64900000000000002</v>
      </c>
      <c r="L5377" s="70">
        <v>0</v>
      </c>
      <c r="M5377" s="71">
        <v>0.433</v>
      </c>
      <c r="N5377" s="72"/>
      <c r="O5377" s="73">
        <f>MIN(1,MAX(0,(1/(1+EXP(-(Assumptions!$B$5 + Assumptions!$B$6*$N5377))))*Assumptions!$B$3))</f>
        <v>3.9165722796764356E-2</v>
      </c>
      <c r="P5377" s="73">
        <f>VLOOKUP($F5377,Assumptions!$A$23:$B$27,2,FALSE)*Assumptions!$B$4</f>
        <v>0.7</v>
      </c>
      <c r="Q5377" s="74">
        <f t="shared" ref="Q5377:Q5440" si="168">$I5377*$O5377*$P5377</f>
        <v>454730.7134611542</v>
      </c>
      <c r="R5377" s="75" t="str">
        <f>IF($O5377&lt;Assumptions!$B$17,"A",IF($O5377&lt;Assumptions!$B$18,"B",IF($O5377&lt;Assumptions!$B$19,"C",IF($O5377&lt;Assumptions!$B$20,"D","E"))))</f>
        <v>B</v>
      </c>
      <c r="S5377" s="75">
        <f t="shared" ref="S5377:S5440" si="169">--($J5377&gt;=180)</f>
        <v>0</v>
      </c>
    </row>
    <row r="5378" spans="1:19" ht="17.399999999999999" x14ac:dyDescent="0.3">
      <c r="A5378" s="39" t="s">
        <v>937</v>
      </c>
      <c r="B5378" s="39" t="s">
        <v>80</v>
      </c>
      <c r="C5378" s="39" t="s">
        <v>144</v>
      </c>
      <c r="D5378" s="39" t="s">
        <v>42</v>
      </c>
      <c r="E5378" s="70" t="s">
        <v>31</v>
      </c>
      <c r="F5378" s="70" t="s">
        <v>40</v>
      </c>
      <c r="G5378" s="78">
        <v>45696</v>
      </c>
      <c r="H5378" s="78">
        <v>45778</v>
      </c>
      <c r="I5378" s="69">
        <v>16187268.52</v>
      </c>
      <c r="J5378" s="70">
        <v>0</v>
      </c>
      <c r="K5378" s="71">
        <v>0.96099999999999997</v>
      </c>
      <c r="L5378" s="70">
        <v>0</v>
      </c>
      <c r="M5378" s="71">
        <v>0.433</v>
      </c>
      <c r="N5378" s="72"/>
      <c r="O5378" s="73">
        <f>MIN(1,MAX(0,(1/(1+EXP(-(Assumptions!$B$5 + Assumptions!$B$6*$N5378))))*Assumptions!$B$3))</f>
        <v>3.9165722796764356E-2</v>
      </c>
      <c r="P5378" s="73">
        <f>VLOOKUP($F5378,Assumptions!$A$23:$B$27,2,FALSE)*Assumptions!$B$4</f>
        <v>0.7</v>
      </c>
      <c r="Q5378" s="74">
        <f t="shared" si="168"/>
        <v>443790.25018377701</v>
      </c>
      <c r="R5378" s="75" t="str">
        <f>IF($O5378&lt;Assumptions!$B$17,"A",IF($O5378&lt;Assumptions!$B$18,"B",IF($O5378&lt;Assumptions!$B$19,"C",IF($O5378&lt;Assumptions!$B$20,"D","E"))))</f>
        <v>B</v>
      </c>
      <c r="S5378" s="75">
        <f t="shared" si="169"/>
        <v>0</v>
      </c>
    </row>
    <row r="5379" spans="1:19" ht="17.399999999999999" x14ac:dyDescent="0.3">
      <c r="A5379" s="39" t="s">
        <v>937</v>
      </c>
      <c r="B5379" s="39" t="s">
        <v>80</v>
      </c>
      <c r="C5379" s="39" t="s">
        <v>144</v>
      </c>
      <c r="D5379" s="39" t="s">
        <v>42</v>
      </c>
      <c r="E5379" s="70" t="s">
        <v>31</v>
      </c>
      <c r="F5379" s="70" t="s">
        <v>40</v>
      </c>
      <c r="G5379" s="78">
        <v>45696</v>
      </c>
      <c r="H5379" s="78">
        <v>45809</v>
      </c>
      <c r="I5379" s="69">
        <v>15835569.57</v>
      </c>
      <c r="J5379" s="70">
        <v>0</v>
      </c>
      <c r="K5379" s="71">
        <v>1.115</v>
      </c>
      <c r="L5379" s="70">
        <v>0</v>
      </c>
      <c r="M5379" s="71">
        <v>0.433</v>
      </c>
      <c r="N5379" s="72"/>
      <c r="O5379" s="73">
        <f>MIN(1,MAX(0,(1/(1+EXP(-(Assumptions!$B$5 + Assumptions!$B$6*$N5379))))*Assumptions!$B$3))</f>
        <v>3.9165722796764356E-2</v>
      </c>
      <c r="P5379" s="73">
        <f>VLOOKUP($F5379,Assumptions!$A$23:$B$27,2,FALSE)*Assumptions!$B$4</f>
        <v>0.7</v>
      </c>
      <c r="Q5379" s="74">
        <f t="shared" si="168"/>
        <v>434148.06967524783</v>
      </c>
      <c r="R5379" s="75" t="str">
        <f>IF($O5379&lt;Assumptions!$B$17,"A",IF($O5379&lt;Assumptions!$B$18,"B",IF($O5379&lt;Assumptions!$B$19,"C",IF($O5379&lt;Assumptions!$B$20,"D","E"))))</f>
        <v>B</v>
      </c>
      <c r="S5379" s="75">
        <f t="shared" si="169"/>
        <v>0</v>
      </c>
    </row>
    <row r="5380" spans="1:19" ht="17.399999999999999" x14ac:dyDescent="0.3">
      <c r="A5380" s="39" t="s">
        <v>937</v>
      </c>
      <c r="B5380" s="39" t="s">
        <v>80</v>
      </c>
      <c r="C5380" s="39" t="s">
        <v>144</v>
      </c>
      <c r="D5380" s="39" t="s">
        <v>42</v>
      </c>
      <c r="E5380" s="70" t="s">
        <v>31</v>
      </c>
      <c r="F5380" s="70" t="s">
        <v>40</v>
      </c>
      <c r="G5380" s="78">
        <v>45696</v>
      </c>
      <c r="H5380" s="78">
        <v>45839</v>
      </c>
      <c r="I5380" s="69">
        <v>15393738.51</v>
      </c>
      <c r="J5380" s="70">
        <v>0</v>
      </c>
      <c r="K5380" s="71">
        <v>1.1439999999999999</v>
      </c>
      <c r="L5380" s="70">
        <v>0</v>
      </c>
      <c r="M5380" s="71">
        <v>0.433</v>
      </c>
      <c r="N5380" s="72"/>
      <c r="O5380" s="73">
        <f>MIN(1,MAX(0,(1/(1+EXP(-(Assumptions!$B$5 + Assumptions!$B$6*$N5380))))*Assumptions!$B$3))</f>
        <v>3.9165722796764356E-2</v>
      </c>
      <c r="P5380" s="73">
        <f>VLOOKUP($F5380,Assumptions!$A$23:$B$27,2,FALSE)*Assumptions!$B$4</f>
        <v>0.7</v>
      </c>
      <c r="Q5380" s="74">
        <f t="shared" si="168"/>
        <v>422034.82670197543</v>
      </c>
      <c r="R5380" s="75" t="str">
        <f>IF($O5380&lt;Assumptions!$B$17,"A",IF($O5380&lt;Assumptions!$B$18,"B",IF($O5380&lt;Assumptions!$B$19,"C",IF($O5380&lt;Assumptions!$B$20,"D","E"))))</f>
        <v>B</v>
      </c>
      <c r="S5380" s="75">
        <f t="shared" si="169"/>
        <v>0</v>
      </c>
    </row>
    <row r="5381" spans="1:19" ht="17.399999999999999" x14ac:dyDescent="0.3">
      <c r="A5381" s="39" t="s">
        <v>937</v>
      </c>
      <c r="B5381" s="39" t="s">
        <v>80</v>
      </c>
      <c r="C5381" s="39" t="s">
        <v>144</v>
      </c>
      <c r="D5381" s="39" t="s">
        <v>42</v>
      </c>
      <c r="E5381" s="70" t="s">
        <v>31</v>
      </c>
      <c r="F5381" s="70" t="s">
        <v>40</v>
      </c>
      <c r="G5381" s="78">
        <v>45696</v>
      </c>
      <c r="H5381" s="78">
        <v>45870</v>
      </c>
      <c r="I5381" s="69">
        <v>15036903.85</v>
      </c>
      <c r="J5381" s="70">
        <v>15</v>
      </c>
      <c r="K5381" s="71">
        <v>1.0009999999999999</v>
      </c>
      <c r="L5381" s="70">
        <v>0</v>
      </c>
      <c r="M5381" s="71">
        <v>0.433</v>
      </c>
      <c r="N5381" s="72"/>
      <c r="O5381" s="73">
        <f>MIN(1,MAX(0,(1/(1+EXP(-(Assumptions!$B$5 + Assumptions!$B$6*$N5381))))*Assumptions!$B$3))</f>
        <v>3.9165722796764356E-2</v>
      </c>
      <c r="P5381" s="73">
        <f>VLOOKUP($F5381,Assumptions!$A$23:$B$27,2,FALSE)*Assumptions!$B$4</f>
        <v>0.7</v>
      </c>
      <c r="Q5381" s="74">
        <f t="shared" si="168"/>
        <v>412251.84553748911</v>
      </c>
      <c r="R5381" s="75" t="str">
        <f>IF($O5381&lt;Assumptions!$B$17,"A",IF($O5381&lt;Assumptions!$B$18,"B",IF($O5381&lt;Assumptions!$B$19,"C",IF($O5381&lt;Assumptions!$B$20,"D","E"))))</f>
        <v>B</v>
      </c>
      <c r="S5381" s="75">
        <f t="shared" si="169"/>
        <v>0</v>
      </c>
    </row>
    <row r="5382" spans="1:19" ht="17.399999999999999" x14ac:dyDescent="0.3">
      <c r="A5382" s="39" t="s">
        <v>937</v>
      </c>
      <c r="B5382" s="39" t="s">
        <v>80</v>
      </c>
      <c r="C5382" s="39" t="s">
        <v>144</v>
      </c>
      <c r="D5382" s="39" t="s">
        <v>42</v>
      </c>
      <c r="E5382" s="70" t="s">
        <v>31</v>
      </c>
      <c r="F5382" s="70" t="s">
        <v>40</v>
      </c>
      <c r="G5382" s="78">
        <v>45696</v>
      </c>
      <c r="H5382" s="78">
        <v>45901</v>
      </c>
      <c r="I5382" s="69">
        <v>14714646.02</v>
      </c>
      <c r="J5382" s="70">
        <v>0</v>
      </c>
      <c r="K5382" s="71">
        <v>1.006</v>
      </c>
      <c r="L5382" s="70">
        <v>0</v>
      </c>
      <c r="M5382" s="71">
        <v>0.433</v>
      </c>
      <c r="N5382" s="72"/>
      <c r="O5382" s="73">
        <f>MIN(1,MAX(0,(1/(1+EXP(-(Assumptions!$B$5 + Assumptions!$B$6*$N5382))))*Assumptions!$B$3))</f>
        <v>3.9165722796764356E-2</v>
      </c>
      <c r="P5382" s="73">
        <f>VLOOKUP($F5382,Assumptions!$A$23:$B$27,2,FALSE)*Assumptions!$B$4</f>
        <v>0.7</v>
      </c>
      <c r="Q5382" s="74">
        <f t="shared" si="168"/>
        <v>403416.82295028225</v>
      </c>
      <c r="R5382" s="75" t="str">
        <f>IF($O5382&lt;Assumptions!$B$17,"A",IF($O5382&lt;Assumptions!$B$18,"B",IF($O5382&lt;Assumptions!$B$19,"C",IF($O5382&lt;Assumptions!$B$20,"D","E"))))</f>
        <v>B</v>
      </c>
      <c r="S5382" s="75">
        <f t="shared" si="169"/>
        <v>0</v>
      </c>
    </row>
    <row r="5383" spans="1:19" ht="17.399999999999999" x14ac:dyDescent="0.3">
      <c r="A5383" s="39" t="s">
        <v>937</v>
      </c>
      <c r="B5383" s="39" t="s">
        <v>80</v>
      </c>
      <c r="C5383" s="39" t="s">
        <v>144</v>
      </c>
      <c r="D5383" s="39" t="s">
        <v>42</v>
      </c>
      <c r="E5383" s="70" t="s">
        <v>31</v>
      </c>
      <c r="F5383" s="70" t="s">
        <v>40</v>
      </c>
      <c r="G5383" s="78">
        <v>45696</v>
      </c>
      <c r="H5383" s="78">
        <v>45931</v>
      </c>
      <c r="I5383" s="69">
        <v>14384023.189999999</v>
      </c>
      <c r="J5383" s="70">
        <v>0</v>
      </c>
      <c r="K5383" s="71">
        <v>1.1040000000000001</v>
      </c>
      <c r="L5383" s="70">
        <v>0</v>
      </c>
      <c r="M5383" s="71">
        <v>0.433</v>
      </c>
      <c r="N5383" s="72"/>
      <c r="O5383" s="73">
        <f>MIN(1,MAX(0,(1/(1+EXP(-(Assumptions!$B$5 + Assumptions!$B$6*$N5383))))*Assumptions!$B$3))</f>
        <v>3.9165722796764356E-2</v>
      </c>
      <c r="P5383" s="73">
        <f>VLOOKUP($F5383,Assumptions!$A$23:$B$27,2,FALSE)*Assumptions!$B$4</f>
        <v>0.7</v>
      </c>
      <c r="Q5383" s="74">
        <f t="shared" si="168"/>
        <v>394352.46547323908</v>
      </c>
      <c r="R5383" s="75" t="str">
        <f>IF($O5383&lt;Assumptions!$B$17,"A",IF($O5383&lt;Assumptions!$B$18,"B",IF($O5383&lt;Assumptions!$B$19,"C",IF($O5383&lt;Assumptions!$B$20,"D","E"))))</f>
        <v>B</v>
      </c>
      <c r="S5383" s="75">
        <f t="shared" si="169"/>
        <v>0</v>
      </c>
    </row>
    <row r="5384" spans="1:19" ht="17.399999999999999" x14ac:dyDescent="0.3">
      <c r="A5384" s="39" t="s">
        <v>937</v>
      </c>
      <c r="B5384" s="39" t="s">
        <v>80</v>
      </c>
      <c r="C5384" s="39" t="s">
        <v>144</v>
      </c>
      <c r="D5384" s="39" t="s">
        <v>42</v>
      </c>
      <c r="E5384" s="70" t="s">
        <v>31</v>
      </c>
      <c r="F5384" s="70" t="s">
        <v>40</v>
      </c>
      <c r="G5384" s="78">
        <v>45696</v>
      </c>
      <c r="H5384" s="78">
        <v>45962</v>
      </c>
      <c r="I5384" s="69">
        <v>14058262.210000001</v>
      </c>
      <c r="J5384" s="70">
        <v>65</v>
      </c>
      <c r="K5384" s="71">
        <v>0.50700000000000001</v>
      </c>
      <c r="L5384" s="70">
        <v>0</v>
      </c>
      <c r="M5384" s="71">
        <v>0.433</v>
      </c>
      <c r="N5384" s="72"/>
      <c r="O5384" s="73">
        <f>MIN(1,MAX(0,(1/(1+EXP(-(Assumptions!$B$5 + Assumptions!$B$6*$N5384))))*Assumptions!$B$3))</f>
        <v>3.9165722796764356E-2</v>
      </c>
      <c r="P5384" s="73">
        <f>VLOOKUP($F5384,Assumptions!$A$23:$B$27,2,FALSE)*Assumptions!$B$4</f>
        <v>0.7</v>
      </c>
      <c r="Q5384" s="74">
        <f t="shared" si="168"/>
        <v>385421.40050476149</v>
      </c>
      <c r="R5384" s="75" t="str">
        <f>IF($O5384&lt;Assumptions!$B$17,"A",IF($O5384&lt;Assumptions!$B$18,"B",IF($O5384&lt;Assumptions!$B$19,"C",IF($O5384&lt;Assumptions!$B$20,"D","E"))))</f>
        <v>B</v>
      </c>
      <c r="S5384" s="75">
        <f t="shared" si="169"/>
        <v>0</v>
      </c>
    </row>
    <row r="5385" spans="1:19" ht="17.399999999999999" x14ac:dyDescent="0.3">
      <c r="A5385" s="39" t="s">
        <v>937</v>
      </c>
      <c r="B5385" s="39" t="s">
        <v>80</v>
      </c>
      <c r="C5385" s="39" t="s">
        <v>144</v>
      </c>
      <c r="D5385" s="39" t="s">
        <v>42</v>
      </c>
      <c r="E5385" s="70" t="s">
        <v>31</v>
      </c>
      <c r="F5385" s="70" t="s">
        <v>40</v>
      </c>
      <c r="G5385" s="78">
        <v>45696</v>
      </c>
      <c r="H5385" s="78">
        <v>45992</v>
      </c>
      <c r="I5385" s="69">
        <v>13731638.85</v>
      </c>
      <c r="J5385" s="70">
        <v>0</v>
      </c>
      <c r="K5385" s="71">
        <v>0.95</v>
      </c>
      <c r="L5385" s="70">
        <v>0</v>
      </c>
      <c r="M5385" s="71">
        <v>0.433</v>
      </c>
      <c r="N5385" s="72"/>
      <c r="O5385" s="73">
        <f>MIN(1,MAX(0,(1/(1+EXP(-(Assumptions!$B$5 + Assumptions!$B$6*$N5385))))*Assumptions!$B$3))</f>
        <v>3.9165722796764356E-2</v>
      </c>
      <c r="P5385" s="73">
        <f>VLOOKUP($F5385,Assumptions!$A$23:$B$27,2,FALSE)*Assumptions!$B$4</f>
        <v>0.7</v>
      </c>
      <c r="Q5385" s="74">
        <f t="shared" si="168"/>
        <v>376466.69252106606</v>
      </c>
      <c r="R5385" s="75" t="str">
        <f>IF($O5385&lt;Assumptions!$B$17,"A",IF($O5385&lt;Assumptions!$B$18,"B",IF($O5385&lt;Assumptions!$B$19,"C",IF($O5385&lt;Assumptions!$B$20,"D","E"))))</f>
        <v>B</v>
      </c>
      <c r="S5385" s="75">
        <f t="shared" si="169"/>
        <v>0</v>
      </c>
    </row>
    <row r="5386" spans="1:19" ht="17.399999999999999" x14ac:dyDescent="0.3">
      <c r="A5386" s="39" t="s">
        <v>938</v>
      </c>
      <c r="B5386" s="39" t="s">
        <v>77</v>
      </c>
      <c r="C5386" s="39" t="s">
        <v>135</v>
      </c>
      <c r="D5386" s="39" t="s">
        <v>38</v>
      </c>
      <c r="E5386" s="70" t="s">
        <v>43</v>
      </c>
      <c r="F5386" s="70" t="s">
        <v>24</v>
      </c>
      <c r="G5386" s="78">
        <v>45871</v>
      </c>
      <c r="H5386" s="78">
        <v>45870</v>
      </c>
      <c r="I5386" s="69">
        <v>956487.51</v>
      </c>
      <c r="J5386" s="70">
        <v>65</v>
      </c>
      <c r="K5386" s="71">
        <v>0.65200000000000002</v>
      </c>
      <c r="L5386" s="70">
        <v>0</v>
      </c>
      <c r="M5386" s="71">
        <v>0.629</v>
      </c>
      <c r="N5386" s="72"/>
      <c r="O5386" s="73">
        <f>MIN(1,MAX(0,(1/(1+EXP(-(Assumptions!$B$5 + Assumptions!$B$6*$N5386))))*Assumptions!$B$3))</f>
        <v>3.9165722796764356E-2</v>
      </c>
      <c r="P5386" s="73">
        <f>VLOOKUP($F5386,Assumptions!$A$23:$B$27,2,FALSE)*Assumptions!$B$4</f>
        <v>0.2</v>
      </c>
      <c r="Q5386" s="74">
        <f t="shared" si="168"/>
        <v>7492.3049350454748</v>
      </c>
      <c r="R5386" s="75" t="str">
        <f>IF($O5386&lt;Assumptions!$B$17,"A",IF($O5386&lt;Assumptions!$B$18,"B",IF($O5386&lt;Assumptions!$B$19,"C",IF($O5386&lt;Assumptions!$B$20,"D","E"))))</f>
        <v>B</v>
      </c>
      <c r="S5386" s="75">
        <f t="shared" si="169"/>
        <v>0</v>
      </c>
    </row>
    <row r="5387" spans="1:19" ht="17.399999999999999" x14ac:dyDescent="0.3">
      <c r="A5387" s="39" t="s">
        <v>938</v>
      </c>
      <c r="B5387" s="39" t="s">
        <v>77</v>
      </c>
      <c r="C5387" s="39" t="s">
        <v>135</v>
      </c>
      <c r="D5387" s="39" t="s">
        <v>38</v>
      </c>
      <c r="E5387" s="70" t="s">
        <v>43</v>
      </c>
      <c r="F5387" s="70" t="s">
        <v>24</v>
      </c>
      <c r="G5387" s="78">
        <v>45871</v>
      </c>
      <c r="H5387" s="78">
        <v>45901</v>
      </c>
      <c r="I5387" s="69">
        <v>926029.43</v>
      </c>
      <c r="J5387" s="70">
        <v>65</v>
      </c>
      <c r="K5387" s="71">
        <v>0.48699999999999999</v>
      </c>
      <c r="L5387" s="70">
        <v>0</v>
      </c>
      <c r="M5387" s="71">
        <v>0.629</v>
      </c>
      <c r="N5387" s="72"/>
      <c r="O5387" s="73">
        <f>MIN(1,MAX(0,(1/(1+EXP(-(Assumptions!$B$5 + Assumptions!$B$6*$N5387))))*Assumptions!$B$3))</f>
        <v>3.9165722796764356E-2</v>
      </c>
      <c r="P5387" s="73">
        <f>VLOOKUP($F5387,Assumptions!$A$23:$B$27,2,FALSE)*Assumptions!$B$4</f>
        <v>0.2</v>
      </c>
      <c r="Q5387" s="74">
        <f t="shared" si="168"/>
        <v>7253.7223914051419</v>
      </c>
      <c r="R5387" s="75" t="str">
        <f>IF($O5387&lt;Assumptions!$B$17,"A",IF($O5387&lt;Assumptions!$B$18,"B",IF($O5387&lt;Assumptions!$B$19,"C",IF($O5387&lt;Assumptions!$B$20,"D","E"))))</f>
        <v>B</v>
      </c>
      <c r="S5387" s="75">
        <f t="shared" si="169"/>
        <v>0</v>
      </c>
    </row>
    <row r="5388" spans="1:19" ht="17.399999999999999" x14ac:dyDescent="0.3">
      <c r="A5388" s="39" t="s">
        <v>938</v>
      </c>
      <c r="B5388" s="39" t="s">
        <v>77</v>
      </c>
      <c r="C5388" s="39" t="s">
        <v>135</v>
      </c>
      <c r="D5388" s="39" t="s">
        <v>38</v>
      </c>
      <c r="E5388" s="70" t="s">
        <v>43</v>
      </c>
      <c r="F5388" s="70" t="s">
        <v>24</v>
      </c>
      <c r="G5388" s="78">
        <v>45871</v>
      </c>
      <c r="H5388" s="78">
        <v>45931</v>
      </c>
      <c r="I5388" s="69">
        <v>898266.98</v>
      </c>
      <c r="J5388" s="70">
        <v>35</v>
      </c>
      <c r="K5388" s="71">
        <v>0.77200000000000002</v>
      </c>
      <c r="L5388" s="70">
        <v>0</v>
      </c>
      <c r="M5388" s="71">
        <v>0.629</v>
      </c>
      <c r="N5388" s="72"/>
      <c r="O5388" s="73">
        <f>MIN(1,MAX(0,(1/(1+EXP(-(Assumptions!$B$5 + Assumptions!$B$6*$N5388))))*Assumptions!$B$3))</f>
        <v>3.9165722796764356E-2</v>
      </c>
      <c r="P5388" s="73">
        <f>VLOOKUP($F5388,Assumptions!$A$23:$B$27,2,FALSE)*Assumptions!$B$4</f>
        <v>0.2</v>
      </c>
      <c r="Q5388" s="74">
        <f t="shared" si="168"/>
        <v>7036.2551072333345</v>
      </c>
      <c r="R5388" s="75" t="str">
        <f>IF($O5388&lt;Assumptions!$B$17,"A",IF($O5388&lt;Assumptions!$B$18,"B",IF($O5388&lt;Assumptions!$B$19,"C",IF($O5388&lt;Assumptions!$B$20,"D","E"))))</f>
        <v>B</v>
      </c>
      <c r="S5388" s="75">
        <f t="shared" si="169"/>
        <v>0</v>
      </c>
    </row>
    <row r="5389" spans="1:19" ht="17.399999999999999" x14ac:dyDescent="0.3">
      <c r="A5389" s="39" t="s">
        <v>938</v>
      </c>
      <c r="B5389" s="39" t="s">
        <v>77</v>
      </c>
      <c r="C5389" s="39" t="s">
        <v>135</v>
      </c>
      <c r="D5389" s="39" t="s">
        <v>38</v>
      </c>
      <c r="E5389" s="70" t="s">
        <v>43</v>
      </c>
      <c r="F5389" s="70" t="s">
        <v>24</v>
      </c>
      <c r="G5389" s="78">
        <v>45871</v>
      </c>
      <c r="H5389" s="78">
        <v>45962</v>
      </c>
      <c r="I5389" s="69">
        <v>868811.57</v>
      </c>
      <c r="J5389" s="70">
        <v>35</v>
      </c>
      <c r="K5389" s="71">
        <v>0.56000000000000005</v>
      </c>
      <c r="L5389" s="70">
        <v>0</v>
      </c>
      <c r="M5389" s="71">
        <v>0.629</v>
      </c>
      <c r="N5389" s="72"/>
      <c r="O5389" s="73">
        <f>MIN(1,MAX(0,(1/(1+EXP(-(Assumptions!$B$5 + Assumptions!$B$6*$N5389))))*Assumptions!$B$3))</f>
        <v>3.9165722796764356E-2</v>
      </c>
      <c r="P5389" s="73">
        <f>VLOOKUP($F5389,Assumptions!$A$23:$B$27,2,FALSE)*Assumptions!$B$4</f>
        <v>0.2</v>
      </c>
      <c r="Q5389" s="74">
        <f t="shared" si="168"/>
        <v>6805.5266226483263</v>
      </c>
      <c r="R5389" s="75" t="str">
        <f>IF($O5389&lt;Assumptions!$B$17,"A",IF($O5389&lt;Assumptions!$B$18,"B",IF($O5389&lt;Assumptions!$B$19,"C",IF($O5389&lt;Assumptions!$B$20,"D","E"))))</f>
        <v>B</v>
      </c>
      <c r="S5389" s="75">
        <f t="shared" si="169"/>
        <v>0</v>
      </c>
    </row>
    <row r="5390" spans="1:19" ht="17.399999999999999" x14ac:dyDescent="0.3">
      <c r="A5390" s="39" t="s">
        <v>938</v>
      </c>
      <c r="B5390" s="39" t="s">
        <v>77</v>
      </c>
      <c r="C5390" s="39" t="s">
        <v>135</v>
      </c>
      <c r="D5390" s="39" t="s">
        <v>38</v>
      </c>
      <c r="E5390" s="70" t="s">
        <v>43</v>
      </c>
      <c r="F5390" s="70" t="s">
        <v>24</v>
      </c>
      <c r="G5390" s="78">
        <v>45871</v>
      </c>
      <c r="H5390" s="78">
        <v>45992</v>
      </c>
      <c r="I5390" s="69">
        <v>845700.94</v>
      </c>
      <c r="J5390" s="70">
        <v>95</v>
      </c>
      <c r="K5390" s="71">
        <v>0.2</v>
      </c>
      <c r="L5390" s="70">
        <v>0</v>
      </c>
      <c r="M5390" s="71">
        <v>0.629</v>
      </c>
      <c r="N5390" s="72"/>
      <c r="O5390" s="73">
        <f>MIN(1,MAX(0,(1/(1+EXP(-(Assumptions!$B$5 + Assumptions!$B$6*$N5390))))*Assumptions!$B$3))</f>
        <v>3.9165722796764356E-2</v>
      </c>
      <c r="P5390" s="73">
        <f>VLOOKUP($F5390,Assumptions!$A$23:$B$27,2,FALSE)*Assumptions!$B$4</f>
        <v>0.2</v>
      </c>
      <c r="Q5390" s="74">
        <f t="shared" si="168"/>
        <v>6624.4977170006086</v>
      </c>
      <c r="R5390" s="75" t="str">
        <f>IF($O5390&lt;Assumptions!$B$17,"A",IF($O5390&lt;Assumptions!$B$18,"B",IF($O5390&lt;Assumptions!$B$19,"C",IF($O5390&lt;Assumptions!$B$20,"D","E"))))</f>
        <v>B</v>
      </c>
      <c r="S5390" s="75">
        <f t="shared" si="169"/>
        <v>0</v>
      </c>
    </row>
    <row r="5391" spans="1:19" ht="17.399999999999999" x14ac:dyDescent="0.3">
      <c r="A5391" s="39" t="s">
        <v>940</v>
      </c>
      <c r="B5391" s="39" t="s">
        <v>37</v>
      </c>
      <c r="C5391" s="39" t="s">
        <v>135</v>
      </c>
      <c r="D5391" s="39" t="s">
        <v>30</v>
      </c>
      <c r="E5391" s="70" t="s">
        <v>46</v>
      </c>
      <c r="F5391" s="70" t="s">
        <v>28</v>
      </c>
      <c r="G5391" s="78">
        <v>45262</v>
      </c>
      <c r="H5391" s="78">
        <v>45658</v>
      </c>
      <c r="I5391" s="69">
        <v>760060.64</v>
      </c>
      <c r="J5391" s="70">
        <v>35</v>
      </c>
      <c r="K5391" s="71">
        <v>0.42699999999999999</v>
      </c>
      <c r="L5391" s="70">
        <v>0</v>
      </c>
      <c r="M5391" s="71">
        <v>1.0169999999999999</v>
      </c>
      <c r="N5391" s="72"/>
      <c r="O5391" s="73">
        <f>MIN(1,MAX(0,(1/(1+EXP(-(Assumptions!$B$5 + Assumptions!$B$6*$N5391))))*Assumptions!$B$3))</f>
        <v>3.9165722796764356E-2</v>
      </c>
      <c r="P5391" s="73">
        <f>VLOOKUP($F5391,Assumptions!$A$23:$B$27,2,FALSE)*Assumptions!$B$4</f>
        <v>0.35</v>
      </c>
      <c r="Q5391" s="74">
        <f t="shared" si="168"/>
        <v>10418.913517239956</v>
      </c>
      <c r="R5391" s="75" t="str">
        <f>IF($O5391&lt;Assumptions!$B$17,"A",IF($O5391&lt;Assumptions!$B$18,"B",IF($O5391&lt;Assumptions!$B$19,"C",IF($O5391&lt;Assumptions!$B$20,"D","E"))))</f>
        <v>B</v>
      </c>
      <c r="S5391" s="75">
        <f t="shared" si="169"/>
        <v>0</v>
      </c>
    </row>
    <row r="5392" spans="1:19" ht="17.399999999999999" x14ac:dyDescent="0.3">
      <c r="A5392" s="39" t="s">
        <v>940</v>
      </c>
      <c r="B5392" s="39" t="s">
        <v>37</v>
      </c>
      <c r="C5392" s="39" t="s">
        <v>135</v>
      </c>
      <c r="D5392" s="39" t="s">
        <v>30</v>
      </c>
      <c r="E5392" s="70" t="s">
        <v>46</v>
      </c>
      <c r="F5392" s="70" t="s">
        <v>28</v>
      </c>
      <c r="G5392" s="78">
        <v>45262</v>
      </c>
      <c r="H5392" s="78">
        <v>45689</v>
      </c>
      <c r="I5392" s="69">
        <v>736234.68</v>
      </c>
      <c r="J5392" s="70">
        <v>65</v>
      </c>
      <c r="K5392" s="71">
        <v>0.46700000000000003</v>
      </c>
      <c r="L5392" s="70">
        <v>0</v>
      </c>
      <c r="M5392" s="71">
        <v>1.0169999999999999</v>
      </c>
      <c r="N5392" s="72"/>
      <c r="O5392" s="73">
        <f>MIN(1,MAX(0,(1/(1+EXP(-(Assumptions!$B$5 + Assumptions!$B$6*$N5392))))*Assumptions!$B$3))</f>
        <v>3.9165722796764356E-2</v>
      </c>
      <c r="P5392" s="73">
        <f>VLOOKUP($F5392,Assumptions!$A$23:$B$27,2,FALSE)*Assumptions!$B$4</f>
        <v>0.35</v>
      </c>
      <c r="Q5392" s="74">
        <f t="shared" si="168"/>
        <v>10092.30718658558</v>
      </c>
      <c r="R5392" s="75" t="str">
        <f>IF($O5392&lt;Assumptions!$B$17,"A",IF($O5392&lt;Assumptions!$B$18,"B",IF($O5392&lt;Assumptions!$B$19,"C",IF($O5392&lt;Assumptions!$B$20,"D","E"))))</f>
        <v>B</v>
      </c>
      <c r="S5392" s="75">
        <f t="shared" si="169"/>
        <v>0</v>
      </c>
    </row>
    <row r="5393" spans="1:19" ht="17.399999999999999" x14ac:dyDescent="0.3">
      <c r="A5393" s="39" t="s">
        <v>940</v>
      </c>
      <c r="B5393" s="39" t="s">
        <v>37</v>
      </c>
      <c r="C5393" s="39" t="s">
        <v>135</v>
      </c>
      <c r="D5393" s="39" t="s">
        <v>30</v>
      </c>
      <c r="E5393" s="70" t="s">
        <v>46</v>
      </c>
      <c r="F5393" s="70" t="s">
        <v>28</v>
      </c>
      <c r="G5393" s="78">
        <v>45262</v>
      </c>
      <c r="H5393" s="78">
        <v>45717</v>
      </c>
      <c r="I5393" s="69">
        <v>716462.88</v>
      </c>
      <c r="J5393" s="70">
        <v>65</v>
      </c>
      <c r="K5393" s="71">
        <v>0.54100000000000004</v>
      </c>
      <c r="L5393" s="70">
        <v>0</v>
      </c>
      <c r="M5393" s="71">
        <v>1.0169999999999999</v>
      </c>
      <c r="N5393" s="72"/>
      <c r="O5393" s="73">
        <f>MIN(1,MAX(0,(1/(1+EXP(-(Assumptions!$B$5 + Assumptions!$B$6*$N5393))))*Assumptions!$B$3))</f>
        <v>3.9165722796764356E-2</v>
      </c>
      <c r="P5393" s="73">
        <f>VLOOKUP($F5393,Assumptions!$A$23:$B$27,2,FALSE)*Assumptions!$B$4</f>
        <v>0.35</v>
      </c>
      <c r="Q5393" s="74">
        <f t="shared" si="168"/>
        <v>9821.2752932880048</v>
      </c>
      <c r="R5393" s="75" t="str">
        <f>IF($O5393&lt;Assumptions!$B$17,"A",IF($O5393&lt;Assumptions!$B$18,"B",IF($O5393&lt;Assumptions!$B$19,"C",IF($O5393&lt;Assumptions!$B$20,"D","E"))))</f>
        <v>B</v>
      </c>
      <c r="S5393" s="75">
        <f t="shared" si="169"/>
        <v>0</v>
      </c>
    </row>
    <row r="5394" spans="1:19" ht="17.399999999999999" x14ac:dyDescent="0.3">
      <c r="A5394" s="39" t="s">
        <v>940</v>
      </c>
      <c r="B5394" s="39" t="s">
        <v>37</v>
      </c>
      <c r="C5394" s="39" t="s">
        <v>135</v>
      </c>
      <c r="D5394" s="39" t="s">
        <v>30</v>
      </c>
      <c r="E5394" s="70" t="s">
        <v>46</v>
      </c>
      <c r="F5394" s="70" t="s">
        <v>28</v>
      </c>
      <c r="G5394" s="78">
        <v>45262</v>
      </c>
      <c r="H5394" s="78">
        <v>45748</v>
      </c>
      <c r="I5394" s="69">
        <v>696743.44</v>
      </c>
      <c r="J5394" s="70">
        <v>35</v>
      </c>
      <c r="K5394" s="71">
        <v>0.441</v>
      </c>
      <c r="L5394" s="70">
        <v>0</v>
      </c>
      <c r="M5394" s="71">
        <v>1.0169999999999999</v>
      </c>
      <c r="N5394" s="72"/>
      <c r="O5394" s="73">
        <f>MIN(1,MAX(0,(1/(1+EXP(-(Assumptions!$B$5 + Assumptions!$B$6*$N5394))))*Assumptions!$B$3))</f>
        <v>3.9165722796764356E-2</v>
      </c>
      <c r="P5394" s="73">
        <f>VLOOKUP($F5394,Assumptions!$A$23:$B$27,2,FALSE)*Assumptions!$B$4</f>
        <v>0.35</v>
      </c>
      <c r="Q5394" s="74">
        <f t="shared" si="168"/>
        <v>9550.9611510264058</v>
      </c>
      <c r="R5394" s="75" t="str">
        <f>IF($O5394&lt;Assumptions!$B$17,"A",IF($O5394&lt;Assumptions!$B$18,"B",IF($O5394&lt;Assumptions!$B$19,"C",IF($O5394&lt;Assumptions!$B$20,"D","E"))))</f>
        <v>B</v>
      </c>
      <c r="S5394" s="75">
        <f t="shared" si="169"/>
        <v>0</v>
      </c>
    </row>
    <row r="5395" spans="1:19" ht="17.399999999999999" x14ac:dyDescent="0.3">
      <c r="A5395" s="39" t="s">
        <v>940</v>
      </c>
      <c r="B5395" s="39" t="s">
        <v>37</v>
      </c>
      <c r="C5395" s="39" t="s">
        <v>135</v>
      </c>
      <c r="D5395" s="39" t="s">
        <v>30</v>
      </c>
      <c r="E5395" s="70" t="s">
        <v>46</v>
      </c>
      <c r="F5395" s="70" t="s">
        <v>28</v>
      </c>
      <c r="G5395" s="78">
        <v>45262</v>
      </c>
      <c r="H5395" s="78">
        <v>45778</v>
      </c>
      <c r="I5395" s="69">
        <v>675303.24</v>
      </c>
      <c r="J5395" s="70">
        <v>35</v>
      </c>
      <c r="K5395" s="71">
        <v>0.71099999999999997</v>
      </c>
      <c r="L5395" s="70">
        <v>0</v>
      </c>
      <c r="M5395" s="71">
        <v>1.0169999999999999</v>
      </c>
      <c r="N5395" s="72"/>
      <c r="O5395" s="73">
        <f>MIN(1,MAX(0,(1/(1+EXP(-(Assumptions!$B$5 + Assumptions!$B$6*$N5395))))*Assumptions!$B$3))</f>
        <v>3.9165722796764356E-2</v>
      </c>
      <c r="P5395" s="73">
        <f>VLOOKUP($F5395,Assumptions!$A$23:$B$27,2,FALSE)*Assumptions!$B$4</f>
        <v>0.35</v>
      </c>
      <c r="Q5395" s="74">
        <f t="shared" si="168"/>
        <v>9257.05882555889</v>
      </c>
      <c r="R5395" s="75" t="str">
        <f>IF($O5395&lt;Assumptions!$B$17,"A",IF($O5395&lt;Assumptions!$B$18,"B",IF($O5395&lt;Assumptions!$B$19,"C",IF($O5395&lt;Assumptions!$B$20,"D","E"))))</f>
        <v>B</v>
      </c>
      <c r="S5395" s="75">
        <f t="shared" si="169"/>
        <v>0</v>
      </c>
    </row>
    <row r="5396" spans="1:19" ht="17.399999999999999" x14ac:dyDescent="0.3">
      <c r="A5396" s="39" t="s">
        <v>940</v>
      </c>
      <c r="B5396" s="39" t="s">
        <v>37</v>
      </c>
      <c r="C5396" s="39" t="s">
        <v>135</v>
      </c>
      <c r="D5396" s="39" t="s">
        <v>30</v>
      </c>
      <c r="E5396" s="70" t="s">
        <v>46</v>
      </c>
      <c r="F5396" s="70" t="s">
        <v>28</v>
      </c>
      <c r="G5396" s="78">
        <v>45262</v>
      </c>
      <c r="H5396" s="78">
        <v>45809</v>
      </c>
      <c r="I5396" s="69">
        <v>656794.18000000005</v>
      </c>
      <c r="J5396" s="70">
        <v>0</v>
      </c>
      <c r="K5396" s="71">
        <v>1.0629999999999999</v>
      </c>
      <c r="L5396" s="70">
        <v>0</v>
      </c>
      <c r="M5396" s="71">
        <v>1.0169999999999999</v>
      </c>
      <c r="N5396" s="72"/>
      <c r="O5396" s="73">
        <f>MIN(1,MAX(0,(1/(1+EXP(-(Assumptions!$B$5 + Assumptions!$B$6*$N5396))))*Assumptions!$B$3))</f>
        <v>3.9165722796764356E-2</v>
      </c>
      <c r="P5396" s="73">
        <f>VLOOKUP($F5396,Assumptions!$A$23:$B$27,2,FALSE)*Assumptions!$B$4</f>
        <v>0.35</v>
      </c>
      <c r="Q5396" s="74">
        <f t="shared" si="168"/>
        <v>9003.3365759428525</v>
      </c>
      <c r="R5396" s="75" t="str">
        <f>IF($O5396&lt;Assumptions!$B$17,"A",IF($O5396&lt;Assumptions!$B$18,"B",IF($O5396&lt;Assumptions!$B$19,"C",IF($O5396&lt;Assumptions!$B$20,"D","E"))))</f>
        <v>B</v>
      </c>
      <c r="S5396" s="75">
        <f t="shared" si="169"/>
        <v>0</v>
      </c>
    </row>
    <row r="5397" spans="1:19" ht="17.399999999999999" x14ac:dyDescent="0.3">
      <c r="A5397" s="39" t="s">
        <v>940</v>
      </c>
      <c r="B5397" s="39" t="s">
        <v>37</v>
      </c>
      <c r="C5397" s="39" t="s">
        <v>135</v>
      </c>
      <c r="D5397" s="39" t="s">
        <v>30</v>
      </c>
      <c r="E5397" s="70" t="s">
        <v>46</v>
      </c>
      <c r="F5397" s="70" t="s">
        <v>28</v>
      </c>
      <c r="G5397" s="78">
        <v>45262</v>
      </c>
      <c r="H5397" s="78">
        <v>45839</v>
      </c>
      <c r="I5397" s="69">
        <v>638288.41</v>
      </c>
      <c r="J5397" s="70">
        <v>15</v>
      </c>
      <c r="K5397" s="71">
        <v>1.0269999999999999</v>
      </c>
      <c r="L5397" s="70">
        <v>0</v>
      </c>
      <c r="M5397" s="71">
        <v>1.0169999999999999</v>
      </c>
      <c r="N5397" s="72"/>
      <c r="O5397" s="73">
        <f>MIN(1,MAX(0,(1/(1+EXP(-(Assumptions!$B$5 + Assumptions!$B$6*$N5397))))*Assumptions!$B$3))</f>
        <v>3.9165722796764356E-2</v>
      </c>
      <c r="P5397" s="73">
        <f>VLOOKUP($F5397,Assumptions!$A$23:$B$27,2,FALSE)*Assumptions!$B$4</f>
        <v>0.35</v>
      </c>
      <c r="Q5397" s="74">
        <f t="shared" si="168"/>
        <v>8749.659425656615</v>
      </c>
      <c r="R5397" s="75" t="str">
        <f>IF($O5397&lt;Assumptions!$B$17,"A",IF($O5397&lt;Assumptions!$B$18,"B",IF($O5397&lt;Assumptions!$B$19,"C",IF($O5397&lt;Assumptions!$B$20,"D","E"))))</f>
        <v>B</v>
      </c>
      <c r="S5397" s="75">
        <f t="shared" si="169"/>
        <v>0</v>
      </c>
    </row>
    <row r="5398" spans="1:19" ht="17.399999999999999" x14ac:dyDescent="0.3">
      <c r="A5398" s="39" t="s">
        <v>940</v>
      </c>
      <c r="B5398" s="39" t="s">
        <v>37</v>
      </c>
      <c r="C5398" s="39" t="s">
        <v>135</v>
      </c>
      <c r="D5398" s="39" t="s">
        <v>30</v>
      </c>
      <c r="E5398" s="70" t="s">
        <v>46</v>
      </c>
      <c r="F5398" s="70" t="s">
        <v>28</v>
      </c>
      <c r="G5398" s="78">
        <v>45262</v>
      </c>
      <c r="H5398" s="78">
        <v>45870</v>
      </c>
      <c r="I5398" s="69">
        <v>620384.51</v>
      </c>
      <c r="J5398" s="70">
        <v>0</v>
      </c>
      <c r="K5398" s="71">
        <v>1.115</v>
      </c>
      <c r="L5398" s="70">
        <v>0</v>
      </c>
      <c r="M5398" s="71">
        <v>1.0169999999999999</v>
      </c>
      <c r="N5398" s="72"/>
      <c r="O5398" s="73">
        <f>MIN(1,MAX(0,(1/(1+EXP(-(Assumptions!$B$5 + Assumptions!$B$6*$N5398))))*Assumptions!$B$3))</f>
        <v>3.9165722796764356E-2</v>
      </c>
      <c r="P5398" s="73">
        <f>VLOOKUP($F5398,Assumptions!$A$23:$B$27,2,FALSE)*Assumptions!$B$4</f>
        <v>0.35</v>
      </c>
      <c r="Q5398" s="74">
        <f t="shared" si="168"/>
        <v>8504.2327111232698</v>
      </c>
      <c r="R5398" s="75" t="str">
        <f>IF($O5398&lt;Assumptions!$B$17,"A",IF($O5398&lt;Assumptions!$B$18,"B",IF($O5398&lt;Assumptions!$B$19,"C",IF($O5398&lt;Assumptions!$B$20,"D","E"))))</f>
        <v>B</v>
      </c>
      <c r="S5398" s="75">
        <f t="shared" si="169"/>
        <v>0</v>
      </c>
    </row>
    <row r="5399" spans="1:19" ht="17.399999999999999" x14ac:dyDescent="0.3">
      <c r="A5399" s="39" t="s">
        <v>940</v>
      </c>
      <c r="B5399" s="39" t="s">
        <v>37</v>
      </c>
      <c r="C5399" s="39" t="s">
        <v>135</v>
      </c>
      <c r="D5399" s="39" t="s">
        <v>30</v>
      </c>
      <c r="E5399" s="70" t="s">
        <v>46</v>
      </c>
      <c r="F5399" s="70" t="s">
        <v>28</v>
      </c>
      <c r="G5399" s="78">
        <v>45262</v>
      </c>
      <c r="H5399" s="78">
        <v>45901</v>
      </c>
      <c r="I5399" s="69">
        <v>601458.46</v>
      </c>
      <c r="J5399" s="70">
        <v>0</v>
      </c>
      <c r="K5399" s="71">
        <v>1.135</v>
      </c>
      <c r="L5399" s="70">
        <v>0</v>
      </c>
      <c r="M5399" s="71">
        <v>1.0169999999999999</v>
      </c>
      <c r="N5399" s="72"/>
      <c r="O5399" s="73">
        <f>MIN(1,MAX(0,(1/(1+EXP(-(Assumptions!$B$5 + Assumptions!$B$6*$N5399))))*Assumptions!$B$3))</f>
        <v>3.9165722796764356E-2</v>
      </c>
      <c r="P5399" s="73">
        <f>VLOOKUP($F5399,Assumptions!$A$23:$B$27,2,FALSE)*Assumptions!$B$4</f>
        <v>0.35</v>
      </c>
      <c r="Q5399" s="74">
        <f t="shared" si="168"/>
        <v>8244.7943613450716</v>
      </c>
      <c r="R5399" s="75" t="str">
        <f>IF($O5399&lt;Assumptions!$B$17,"A",IF($O5399&lt;Assumptions!$B$18,"B",IF($O5399&lt;Assumptions!$B$19,"C",IF($O5399&lt;Assumptions!$B$20,"D","E"))))</f>
        <v>B</v>
      </c>
      <c r="S5399" s="75">
        <f t="shared" si="169"/>
        <v>0</v>
      </c>
    </row>
    <row r="5400" spans="1:19" ht="17.399999999999999" x14ac:dyDescent="0.3">
      <c r="A5400" s="39" t="s">
        <v>940</v>
      </c>
      <c r="B5400" s="39" t="s">
        <v>37</v>
      </c>
      <c r="C5400" s="39" t="s">
        <v>135</v>
      </c>
      <c r="D5400" s="39" t="s">
        <v>30</v>
      </c>
      <c r="E5400" s="70" t="s">
        <v>46</v>
      </c>
      <c r="F5400" s="70" t="s">
        <v>28</v>
      </c>
      <c r="G5400" s="78">
        <v>45262</v>
      </c>
      <c r="H5400" s="78">
        <v>45931</v>
      </c>
      <c r="I5400" s="69">
        <v>584123.46</v>
      </c>
      <c r="J5400" s="70">
        <v>65</v>
      </c>
      <c r="K5400" s="71">
        <v>0.82099999999999995</v>
      </c>
      <c r="L5400" s="70">
        <v>0</v>
      </c>
      <c r="M5400" s="71">
        <v>1.0169999999999999</v>
      </c>
      <c r="N5400" s="72"/>
      <c r="O5400" s="73">
        <f>MIN(1,MAX(0,(1/(1+EXP(-(Assumptions!$B$5 + Assumptions!$B$6*$N5400))))*Assumptions!$B$3))</f>
        <v>3.9165722796764356E-2</v>
      </c>
      <c r="P5400" s="73">
        <f>VLOOKUP($F5400,Assumptions!$A$23:$B$27,2,FALSE)*Assumptions!$B$4</f>
        <v>0.35</v>
      </c>
      <c r="Q5400" s="74">
        <f t="shared" si="168"/>
        <v>8007.1661297064047</v>
      </c>
      <c r="R5400" s="75" t="str">
        <f>IF($O5400&lt;Assumptions!$B$17,"A",IF($O5400&lt;Assumptions!$B$18,"B",IF($O5400&lt;Assumptions!$B$19,"C",IF($O5400&lt;Assumptions!$B$20,"D","E"))))</f>
        <v>B</v>
      </c>
      <c r="S5400" s="75">
        <f t="shared" si="169"/>
        <v>0</v>
      </c>
    </row>
    <row r="5401" spans="1:19" ht="17.399999999999999" x14ac:dyDescent="0.3">
      <c r="A5401" s="39" t="s">
        <v>940</v>
      </c>
      <c r="B5401" s="39" t="s">
        <v>37</v>
      </c>
      <c r="C5401" s="39" t="s">
        <v>135</v>
      </c>
      <c r="D5401" s="39" t="s">
        <v>30</v>
      </c>
      <c r="E5401" s="70" t="s">
        <v>46</v>
      </c>
      <c r="F5401" s="70" t="s">
        <v>28</v>
      </c>
      <c r="G5401" s="78">
        <v>45262</v>
      </c>
      <c r="H5401" s="78">
        <v>45962</v>
      </c>
      <c r="I5401" s="69">
        <v>567400.39</v>
      </c>
      <c r="J5401" s="70">
        <v>15</v>
      </c>
      <c r="K5401" s="71">
        <v>1.0449999999999999</v>
      </c>
      <c r="L5401" s="70">
        <v>0</v>
      </c>
      <c r="M5401" s="71">
        <v>1.0169999999999999</v>
      </c>
      <c r="N5401" s="72"/>
      <c r="O5401" s="73">
        <f>MIN(1,MAX(0,(1/(1+EXP(-(Assumptions!$B$5 + Assumptions!$B$6*$N5401))))*Assumptions!$B$3))</f>
        <v>3.9165722796764356E-2</v>
      </c>
      <c r="P5401" s="73">
        <f>VLOOKUP($F5401,Assumptions!$A$23:$B$27,2,FALSE)*Assumptions!$B$4</f>
        <v>0.35</v>
      </c>
      <c r="Q5401" s="74">
        <f t="shared" si="168"/>
        <v>7777.9262363305952</v>
      </c>
      <c r="R5401" s="75" t="str">
        <f>IF($O5401&lt;Assumptions!$B$17,"A",IF($O5401&lt;Assumptions!$B$18,"B",IF($O5401&lt;Assumptions!$B$19,"C",IF($O5401&lt;Assumptions!$B$20,"D","E"))))</f>
        <v>B</v>
      </c>
      <c r="S5401" s="75">
        <f t="shared" si="169"/>
        <v>0</v>
      </c>
    </row>
    <row r="5402" spans="1:19" ht="17.399999999999999" x14ac:dyDescent="0.3">
      <c r="A5402" s="39" t="s">
        <v>940</v>
      </c>
      <c r="B5402" s="39" t="s">
        <v>37</v>
      </c>
      <c r="C5402" s="39" t="s">
        <v>135</v>
      </c>
      <c r="D5402" s="39" t="s">
        <v>30</v>
      </c>
      <c r="E5402" s="70" t="s">
        <v>46</v>
      </c>
      <c r="F5402" s="70" t="s">
        <v>28</v>
      </c>
      <c r="G5402" s="78">
        <v>45262</v>
      </c>
      <c r="H5402" s="78">
        <v>45992</v>
      </c>
      <c r="I5402" s="69">
        <v>551957.44999999995</v>
      </c>
      <c r="J5402" s="70">
        <v>0</v>
      </c>
      <c r="K5402" s="71">
        <v>1.0569999999999999</v>
      </c>
      <c r="L5402" s="70">
        <v>0</v>
      </c>
      <c r="M5402" s="71">
        <v>1.0169999999999999</v>
      </c>
      <c r="N5402" s="72"/>
      <c r="O5402" s="73">
        <f>MIN(1,MAX(0,(1/(1+EXP(-(Assumptions!$B$5 + Assumptions!$B$6*$N5402))))*Assumptions!$B$3))</f>
        <v>3.9165722796764356E-2</v>
      </c>
      <c r="P5402" s="73">
        <f>VLOOKUP($F5402,Assumptions!$A$23:$B$27,2,FALSE)*Assumptions!$B$4</f>
        <v>0.35</v>
      </c>
      <c r="Q5402" s="74">
        <f t="shared" si="168"/>
        <v>7566.2343688081219</v>
      </c>
      <c r="R5402" s="75" t="str">
        <f>IF($O5402&lt;Assumptions!$B$17,"A",IF($O5402&lt;Assumptions!$B$18,"B",IF($O5402&lt;Assumptions!$B$19,"C",IF($O5402&lt;Assumptions!$B$20,"D","E"))))</f>
        <v>B</v>
      </c>
      <c r="S5402" s="75">
        <f t="shared" si="169"/>
        <v>0</v>
      </c>
    </row>
    <row r="5403" spans="1:19" ht="17.399999999999999" x14ac:dyDescent="0.3">
      <c r="A5403" s="39" t="s">
        <v>942</v>
      </c>
      <c r="B5403" s="39" t="s">
        <v>94</v>
      </c>
      <c r="C5403" s="39" t="s">
        <v>144</v>
      </c>
      <c r="D5403" s="39" t="s">
        <v>26</v>
      </c>
      <c r="E5403" s="70" t="s">
        <v>35</v>
      </c>
      <c r="F5403" s="70" t="s">
        <v>40</v>
      </c>
      <c r="G5403" s="78">
        <v>45785</v>
      </c>
      <c r="H5403" s="78">
        <v>45778</v>
      </c>
      <c r="I5403" s="69">
        <v>1975434.91</v>
      </c>
      <c r="J5403" s="70">
        <v>0</v>
      </c>
      <c r="K5403" s="71">
        <v>0.95099999999999996</v>
      </c>
      <c r="L5403" s="70">
        <v>0</v>
      </c>
      <c r="M5403" s="71">
        <v>0.82599999999999996</v>
      </c>
      <c r="N5403" s="72"/>
      <c r="O5403" s="73">
        <f>MIN(1,MAX(0,(1/(1+EXP(-(Assumptions!$B$5 + Assumptions!$B$6*$N5403))))*Assumptions!$B$3))</f>
        <v>3.9165722796764356E-2</v>
      </c>
      <c r="P5403" s="73">
        <f>VLOOKUP($F5403,Assumptions!$A$23:$B$27,2,FALSE)*Assumptions!$B$4</f>
        <v>0.7</v>
      </c>
      <c r="Q5403" s="74">
        <f t="shared" si="168"/>
        <v>54158.535261677796</v>
      </c>
      <c r="R5403" s="75" t="str">
        <f>IF($O5403&lt;Assumptions!$B$17,"A",IF($O5403&lt;Assumptions!$B$18,"B",IF($O5403&lt;Assumptions!$B$19,"C",IF($O5403&lt;Assumptions!$B$20,"D","E"))))</f>
        <v>B</v>
      </c>
      <c r="S5403" s="75">
        <f t="shared" si="169"/>
        <v>0</v>
      </c>
    </row>
    <row r="5404" spans="1:19" ht="17.399999999999999" x14ac:dyDescent="0.3">
      <c r="A5404" s="39" t="s">
        <v>942</v>
      </c>
      <c r="B5404" s="39" t="s">
        <v>94</v>
      </c>
      <c r="C5404" s="39" t="s">
        <v>144</v>
      </c>
      <c r="D5404" s="39" t="s">
        <v>26</v>
      </c>
      <c r="E5404" s="70" t="s">
        <v>35</v>
      </c>
      <c r="F5404" s="70" t="s">
        <v>40</v>
      </c>
      <c r="G5404" s="78">
        <v>45785</v>
      </c>
      <c r="H5404" s="78">
        <v>45809</v>
      </c>
      <c r="I5404" s="69">
        <v>1927505.35</v>
      </c>
      <c r="J5404" s="70">
        <v>15</v>
      </c>
      <c r="K5404" s="71">
        <v>1.0169999999999999</v>
      </c>
      <c r="L5404" s="70">
        <v>0</v>
      </c>
      <c r="M5404" s="71">
        <v>0.82599999999999996</v>
      </c>
      <c r="N5404" s="72"/>
      <c r="O5404" s="73">
        <f>MIN(1,MAX(0,(1/(1+EXP(-(Assumptions!$B$5 + Assumptions!$B$6*$N5404))))*Assumptions!$B$3))</f>
        <v>3.9165722796764356E-2</v>
      </c>
      <c r="P5404" s="73">
        <f>VLOOKUP($F5404,Assumptions!$A$23:$B$27,2,FALSE)*Assumptions!$B$4</f>
        <v>0.7</v>
      </c>
      <c r="Q5404" s="74">
        <f t="shared" si="168"/>
        <v>52844.498159166185</v>
      </c>
      <c r="R5404" s="75" t="str">
        <f>IF($O5404&lt;Assumptions!$B$17,"A",IF($O5404&lt;Assumptions!$B$18,"B",IF($O5404&lt;Assumptions!$B$19,"C",IF($O5404&lt;Assumptions!$B$20,"D","E"))))</f>
        <v>B</v>
      </c>
      <c r="S5404" s="75">
        <f t="shared" si="169"/>
        <v>0</v>
      </c>
    </row>
    <row r="5405" spans="1:19" ht="17.399999999999999" x14ac:dyDescent="0.3">
      <c r="A5405" s="39" t="s">
        <v>942</v>
      </c>
      <c r="B5405" s="39" t="s">
        <v>94</v>
      </c>
      <c r="C5405" s="39" t="s">
        <v>144</v>
      </c>
      <c r="D5405" s="39" t="s">
        <v>26</v>
      </c>
      <c r="E5405" s="70" t="s">
        <v>35</v>
      </c>
      <c r="F5405" s="70" t="s">
        <v>40</v>
      </c>
      <c r="G5405" s="78">
        <v>45785</v>
      </c>
      <c r="H5405" s="78">
        <v>45839</v>
      </c>
      <c r="I5405" s="69">
        <v>1875735.54</v>
      </c>
      <c r="J5405" s="70">
        <v>0</v>
      </c>
      <c r="K5405" s="71">
        <v>1.0920000000000001</v>
      </c>
      <c r="L5405" s="70">
        <v>0</v>
      </c>
      <c r="M5405" s="71">
        <v>0.82599999999999996</v>
      </c>
      <c r="N5405" s="72"/>
      <c r="O5405" s="73">
        <f>MIN(1,MAX(0,(1/(1+EXP(-(Assumptions!$B$5 + Assumptions!$B$6*$N5405))))*Assumptions!$B$3))</f>
        <v>3.9165722796764356E-2</v>
      </c>
      <c r="P5405" s="73">
        <f>VLOOKUP($F5405,Assumptions!$A$23:$B$27,2,FALSE)*Assumptions!$B$4</f>
        <v>0.7</v>
      </c>
      <c r="Q5405" s="74">
        <f t="shared" si="168"/>
        <v>51425.176739775365</v>
      </c>
      <c r="R5405" s="75" t="str">
        <f>IF($O5405&lt;Assumptions!$B$17,"A",IF($O5405&lt;Assumptions!$B$18,"B",IF($O5405&lt;Assumptions!$B$19,"C",IF($O5405&lt;Assumptions!$B$20,"D","E"))))</f>
        <v>B</v>
      </c>
      <c r="S5405" s="75">
        <f t="shared" si="169"/>
        <v>0</v>
      </c>
    </row>
    <row r="5406" spans="1:19" ht="17.399999999999999" x14ac:dyDescent="0.3">
      <c r="A5406" s="39" t="s">
        <v>942</v>
      </c>
      <c r="B5406" s="39" t="s">
        <v>94</v>
      </c>
      <c r="C5406" s="39" t="s">
        <v>144</v>
      </c>
      <c r="D5406" s="39" t="s">
        <v>26</v>
      </c>
      <c r="E5406" s="70" t="s">
        <v>35</v>
      </c>
      <c r="F5406" s="70" t="s">
        <v>40</v>
      </c>
      <c r="G5406" s="78">
        <v>45785</v>
      </c>
      <c r="H5406" s="78">
        <v>45870</v>
      </c>
      <c r="I5406" s="69">
        <v>1832464.91</v>
      </c>
      <c r="J5406" s="70">
        <v>0</v>
      </c>
      <c r="K5406" s="71">
        <v>1.0089999999999999</v>
      </c>
      <c r="L5406" s="70">
        <v>0</v>
      </c>
      <c r="M5406" s="71">
        <v>0.82599999999999996</v>
      </c>
      <c r="N5406" s="72"/>
      <c r="O5406" s="73">
        <f>MIN(1,MAX(0,(1/(1+EXP(-(Assumptions!$B$5 + Assumptions!$B$6*$N5406))))*Assumptions!$B$3))</f>
        <v>3.9165722796764356E-2</v>
      </c>
      <c r="P5406" s="73">
        <f>VLOOKUP($F5406,Assumptions!$A$23:$B$27,2,FALSE)*Assumptions!$B$4</f>
        <v>0.7</v>
      </c>
      <c r="Q5406" s="74">
        <f t="shared" si="168"/>
        <v>50238.868889900412</v>
      </c>
      <c r="R5406" s="75" t="str">
        <f>IF($O5406&lt;Assumptions!$B$17,"A",IF($O5406&lt;Assumptions!$B$18,"B",IF($O5406&lt;Assumptions!$B$19,"C",IF($O5406&lt;Assumptions!$B$20,"D","E"))))</f>
        <v>B</v>
      </c>
      <c r="S5406" s="75">
        <f t="shared" si="169"/>
        <v>0</v>
      </c>
    </row>
    <row r="5407" spans="1:19" ht="17.399999999999999" x14ac:dyDescent="0.3">
      <c r="A5407" s="39" t="s">
        <v>942</v>
      </c>
      <c r="B5407" s="39" t="s">
        <v>94</v>
      </c>
      <c r="C5407" s="39" t="s">
        <v>144</v>
      </c>
      <c r="D5407" s="39" t="s">
        <v>26</v>
      </c>
      <c r="E5407" s="70" t="s">
        <v>35</v>
      </c>
      <c r="F5407" s="70" t="s">
        <v>40</v>
      </c>
      <c r="G5407" s="78">
        <v>45785</v>
      </c>
      <c r="H5407" s="78">
        <v>45901</v>
      </c>
      <c r="I5407" s="69">
        <v>1832464.91</v>
      </c>
      <c r="J5407" s="70">
        <v>185</v>
      </c>
      <c r="K5407" s="71">
        <v>8.4000000000000005E-2</v>
      </c>
      <c r="L5407" s="70">
        <v>0</v>
      </c>
      <c r="M5407" s="71">
        <v>0.82599999999999996</v>
      </c>
      <c r="N5407" s="72"/>
      <c r="O5407" s="73">
        <f>MIN(1,MAX(0,(1/(1+EXP(-(Assumptions!$B$5 + Assumptions!$B$6*$N5407))))*Assumptions!$B$3))</f>
        <v>3.9165722796764356E-2</v>
      </c>
      <c r="P5407" s="73">
        <f>VLOOKUP($F5407,Assumptions!$A$23:$B$27,2,FALSE)*Assumptions!$B$4</f>
        <v>0.7</v>
      </c>
      <c r="Q5407" s="74">
        <f t="shared" si="168"/>
        <v>50238.868889900412</v>
      </c>
      <c r="R5407" s="75" t="str">
        <f>IF($O5407&lt;Assumptions!$B$17,"A",IF($O5407&lt;Assumptions!$B$18,"B",IF($O5407&lt;Assumptions!$B$19,"C",IF($O5407&lt;Assumptions!$B$20,"D","E"))))</f>
        <v>B</v>
      </c>
      <c r="S5407" s="75">
        <f t="shared" si="169"/>
        <v>1</v>
      </c>
    </row>
    <row r="5408" spans="1:19" ht="17.399999999999999" x14ac:dyDescent="0.3">
      <c r="A5408" s="39" t="s">
        <v>942</v>
      </c>
      <c r="B5408" s="39" t="s">
        <v>94</v>
      </c>
      <c r="C5408" s="39" t="s">
        <v>144</v>
      </c>
      <c r="D5408" s="39" t="s">
        <v>26</v>
      </c>
      <c r="E5408" s="70" t="s">
        <v>35</v>
      </c>
      <c r="F5408" s="70" t="s">
        <v>40</v>
      </c>
      <c r="G5408" s="78">
        <v>45785</v>
      </c>
      <c r="H5408" s="78">
        <v>45931</v>
      </c>
      <c r="I5408" s="69">
        <v>1832464.91</v>
      </c>
      <c r="J5408" s="70">
        <v>999</v>
      </c>
      <c r="K5408" s="71">
        <v>0.14499999999999999</v>
      </c>
      <c r="L5408" s="70">
        <v>0</v>
      </c>
      <c r="M5408" s="71">
        <v>0.82599999999999996</v>
      </c>
      <c r="N5408" s="72"/>
      <c r="O5408" s="73">
        <f>MIN(1,MAX(0,(1/(1+EXP(-(Assumptions!$B$5 + Assumptions!$B$6*$N5408))))*Assumptions!$B$3))</f>
        <v>3.9165722796764356E-2</v>
      </c>
      <c r="P5408" s="73">
        <f>VLOOKUP($F5408,Assumptions!$A$23:$B$27,2,FALSE)*Assumptions!$B$4</f>
        <v>0.7</v>
      </c>
      <c r="Q5408" s="74">
        <f t="shared" si="168"/>
        <v>50238.868889900412</v>
      </c>
      <c r="R5408" s="75" t="str">
        <f>IF($O5408&lt;Assumptions!$B$17,"A",IF($O5408&lt;Assumptions!$B$18,"B",IF($O5408&lt;Assumptions!$B$19,"C",IF($O5408&lt;Assumptions!$B$20,"D","E"))))</f>
        <v>B</v>
      </c>
      <c r="S5408" s="75">
        <f t="shared" si="169"/>
        <v>1</v>
      </c>
    </row>
    <row r="5409" spans="1:19" ht="17.399999999999999" x14ac:dyDescent="0.3">
      <c r="A5409" s="39" t="s">
        <v>942</v>
      </c>
      <c r="B5409" s="39" t="s">
        <v>94</v>
      </c>
      <c r="C5409" s="39" t="s">
        <v>144</v>
      </c>
      <c r="D5409" s="39" t="s">
        <v>26</v>
      </c>
      <c r="E5409" s="70" t="s">
        <v>35</v>
      </c>
      <c r="F5409" s="70" t="s">
        <v>40</v>
      </c>
      <c r="G5409" s="78">
        <v>45785</v>
      </c>
      <c r="H5409" s="78">
        <v>45962</v>
      </c>
      <c r="I5409" s="69">
        <v>1832464.91</v>
      </c>
      <c r="J5409" s="70">
        <v>999</v>
      </c>
      <c r="K5409" s="71">
        <v>0.19</v>
      </c>
      <c r="L5409" s="70">
        <v>0</v>
      </c>
      <c r="M5409" s="71">
        <v>0.82599999999999996</v>
      </c>
      <c r="N5409" s="72"/>
      <c r="O5409" s="73">
        <f>MIN(1,MAX(0,(1/(1+EXP(-(Assumptions!$B$5 + Assumptions!$B$6*$N5409))))*Assumptions!$B$3))</f>
        <v>3.9165722796764356E-2</v>
      </c>
      <c r="P5409" s="73">
        <f>VLOOKUP($F5409,Assumptions!$A$23:$B$27,2,FALSE)*Assumptions!$B$4</f>
        <v>0.7</v>
      </c>
      <c r="Q5409" s="74">
        <f t="shared" si="168"/>
        <v>50238.868889900412</v>
      </c>
      <c r="R5409" s="75" t="str">
        <f>IF($O5409&lt;Assumptions!$B$17,"A",IF($O5409&lt;Assumptions!$B$18,"B",IF($O5409&lt;Assumptions!$B$19,"C",IF($O5409&lt;Assumptions!$B$20,"D","E"))))</f>
        <v>B</v>
      </c>
      <c r="S5409" s="75">
        <f t="shared" si="169"/>
        <v>1</v>
      </c>
    </row>
    <row r="5410" spans="1:19" ht="17.399999999999999" x14ac:dyDescent="0.3">
      <c r="A5410" s="39" t="s">
        <v>942</v>
      </c>
      <c r="B5410" s="39" t="s">
        <v>94</v>
      </c>
      <c r="C5410" s="39" t="s">
        <v>144</v>
      </c>
      <c r="D5410" s="39" t="s">
        <v>26</v>
      </c>
      <c r="E5410" s="70" t="s">
        <v>35</v>
      </c>
      <c r="F5410" s="70" t="s">
        <v>40</v>
      </c>
      <c r="G5410" s="78">
        <v>45785</v>
      </c>
      <c r="H5410" s="78">
        <v>45992</v>
      </c>
      <c r="I5410" s="69">
        <v>1832464.91</v>
      </c>
      <c r="J5410" s="70">
        <v>999</v>
      </c>
      <c r="K5410" s="71">
        <v>0.106</v>
      </c>
      <c r="L5410" s="70">
        <v>0</v>
      </c>
      <c r="M5410" s="71">
        <v>0.82599999999999996</v>
      </c>
      <c r="N5410" s="72"/>
      <c r="O5410" s="73">
        <f>MIN(1,MAX(0,(1/(1+EXP(-(Assumptions!$B$5 + Assumptions!$B$6*$N5410))))*Assumptions!$B$3))</f>
        <v>3.9165722796764356E-2</v>
      </c>
      <c r="P5410" s="73">
        <f>VLOOKUP($F5410,Assumptions!$A$23:$B$27,2,FALSE)*Assumptions!$B$4</f>
        <v>0.7</v>
      </c>
      <c r="Q5410" s="74">
        <f t="shared" si="168"/>
        <v>50238.868889900412</v>
      </c>
      <c r="R5410" s="75" t="str">
        <f>IF($O5410&lt;Assumptions!$B$17,"A",IF($O5410&lt;Assumptions!$B$18,"B",IF($O5410&lt;Assumptions!$B$19,"C",IF($O5410&lt;Assumptions!$B$20,"D","E"))))</f>
        <v>B</v>
      </c>
      <c r="S5410" s="75">
        <f t="shared" si="169"/>
        <v>1</v>
      </c>
    </row>
    <row r="5411" spans="1:19" ht="17.399999999999999" x14ac:dyDescent="0.3">
      <c r="A5411" s="39" t="s">
        <v>943</v>
      </c>
      <c r="B5411" s="39" t="s">
        <v>93</v>
      </c>
      <c r="C5411" s="39" t="s">
        <v>144</v>
      </c>
      <c r="D5411" s="39" t="s">
        <v>42</v>
      </c>
      <c r="E5411" s="70" t="s">
        <v>31</v>
      </c>
      <c r="F5411" s="70" t="s">
        <v>40</v>
      </c>
      <c r="G5411" s="78">
        <v>45609</v>
      </c>
      <c r="H5411" s="78">
        <v>45658</v>
      </c>
      <c r="I5411" s="69">
        <v>16663838.57</v>
      </c>
      <c r="J5411" s="70">
        <v>0</v>
      </c>
      <c r="K5411" s="71">
        <v>1.0620000000000001</v>
      </c>
      <c r="L5411" s="70">
        <v>0</v>
      </c>
      <c r="M5411" s="71">
        <v>1.32</v>
      </c>
      <c r="N5411" s="72"/>
      <c r="O5411" s="73">
        <f>MIN(1,MAX(0,(1/(1+EXP(-(Assumptions!$B$5 + Assumptions!$B$6*$N5411))))*Assumptions!$B$3))</f>
        <v>3.9165722796764356E-2</v>
      </c>
      <c r="P5411" s="73">
        <f>VLOOKUP($F5411,Assumptions!$A$23:$B$27,2,FALSE)*Assumptions!$B$4</f>
        <v>0.7</v>
      </c>
      <c r="Q5411" s="74">
        <f t="shared" si="168"/>
        <v>456855.89751385507</v>
      </c>
      <c r="R5411" s="75" t="str">
        <f>IF($O5411&lt;Assumptions!$B$17,"A",IF($O5411&lt;Assumptions!$B$18,"B",IF($O5411&lt;Assumptions!$B$19,"C",IF($O5411&lt;Assumptions!$B$20,"D","E"))))</f>
        <v>B</v>
      </c>
      <c r="S5411" s="75">
        <f t="shared" si="169"/>
        <v>0</v>
      </c>
    </row>
    <row r="5412" spans="1:19" ht="17.399999999999999" x14ac:dyDescent="0.3">
      <c r="A5412" s="39" t="s">
        <v>943</v>
      </c>
      <c r="B5412" s="39" t="s">
        <v>93</v>
      </c>
      <c r="C5412" s="39" t="s">
        <v>144</v>
      </c>
      <c r="D5412" s="39" t="s">
        <v>42</v>
      </c>
      <c r="E5412" s="70" t="s">
        <v>31</v>
      </c>
      <c r="F5412" s="70" t="s">
        <v>40</v>
      </c>
      <c r="G5412" s="78">
        <v>45609</v>
      </c>
      <c r="H5412" s="78">
        <v>45689</v>
      </c>
      <c r="I5412" s="69">
        <v>16279914.310000001</v>
      </c>
      <c r="J5412" s="70">
        <v>0</v>
      </c>
      <c r="K5412" s="71">
        <v>1.0960000000000001</v>
      </c>
      <c r="L5412" s="70">
        <v>0</v>
      </c>
      <c r="M5412" s="71">
        <v>1.32</v>
      </c>
      <c r="N5412" s="72"/>
      <c r="O5412" s="73">
        <f>MIN(1,MAX(0,(1/(1+EXP(-(Assumptions!$B$5 + Assumptions!$B$6*$N5412))))*Assumptions!$B$3))</f>
        <v>3.9165722796764356E-2</v>
      </c>
      <c r="P5412" s="73">
        <f>VLOOKUP($F5412,Assumptions!$A$23:$B$27,2,FALSE)*Assumptions!$B$4</f>
        <v>0.7</v>
      </c>
      <c r="Q5412" s="74">
        <f t="shared" si="168"/>
        <v>446330.22771437612</v>
      </c>
      <c r="R5412" s="75" t="str">
        <f>IF($O5412&lt;Assumptions!$B$17,"A",IF($O5412&lt;Assumptions!$B$18,"B",IF($O5412&lt;Assumptions!$B$19,"C",IF($O5412&lt;Assumptions!$B$20,"D","E"))))</f>
        <v>B</v>
      </c>
      <c r="S5412" s="75">
        <f t="shared" si="169"/>
        <v>0</v>
      </c>
    </row>
    <row r="5413" spans="1:19" ht="17.399999999999999" x14ac:dyDescent="0.3">
      <c r="A5413" s="39" t="s">
        <v>943</v>
      </c>
      <c r="B5413" s="39" t="s">
        <v>93</v>
      </c>
      <c r="C5413" s="39" t="s">
        <v>144</v>
      </c>
      <c r="D5413" s="39" t="s">
        <v>42</v>
      </c>
      <c r="E5413" s="70" t="s">
        <v>31</v>
      </c>
      <c r="F5413" s="70" t="s">
        <v>40</v>
      </c>
      <c r="G5413" s="78">
        <v>45609</v>
      </c>
      <c r="H5413" s="78">
        <v>45717</v>
      </c>
      <c r="I5413" s="69">
        <v>15892322.75</v>
      </c>
      <c r="J5413" s="70">
        <v>0</v>
      </c>
      <c r="K5413" s="71">
        <v>1.02</v>
      </c>
      <c r="L5413" s="70">
        <v>0</v>
      </c>
      <c r="M5413" s="71">
        <v>1.32</v>
      </c>
      <c r="N5413" s="72"/>
      <c r="O5413" s="73">
        <f>MIN(1,MAX(0,(1/(1+EXP(-(Assumptions!$B$5 + Assumptions!$B$6*$N5413))))*Assumptions!$B$3))</f>
        <v>3.9165722796764356E-2</v>
      </c>
      <c r="P5413" s="73">
        <f>VLOOKUP($F5413,Assumptions!$A$23:$B$27,2,FALSE)*Assumptions!$B$4</f>
        <v>0.7</v>
      </c>
      <c r="Q5413" s="74">
        <f t="shared" si="168"/>
        <v>435704.01519624819</v>
      </c>
      <c r="R5413" s="75" t="str">
        <f>IF($O5413&lt;Assumptions!$B$17,"A",IF($O5413&lt;Assumptions!$B$18,"B",IF($O5413&lt;Assumptions!$B$19,"C",IF($O5413&lt;Assumptions!$B$20,"D","E"))))</f>
        <v>B</v>
      </c>
      <c r="S5413" s="75">
        <f t="shared" si="169"/>
        <v>0</v>
      </c>
    </row>
    <row r="5414" spans="1:19" ht="17.399999999999999" x14ac:dyDescent="0.3">
      <c r="A5414" s="39" t="s">
        <v>943</v>
      </c>
      <c r="B5414" s="39" t="s">
        <v>93</v>
      </c>
      <c r="C5414" s="39" t="s">
        <v>144</v>
      </c>
      <c r="D5414" s="39" t="s">
        <v>42</v>
      </c>
      <c r="E5414" s="70" t="s">
        <v>31</v>
      </c>
      <c r="F5414" s="70" t="s">
        <v>40</v>
      </c>
      <c r="G5414" s="78">
        <v>45609</v>
      </c>
      <c r="H5414" s="78">
        <v>45748</v>
      </c>
      <c r="I5414" s="69">
        <v>15498850.1</v>
      </c>
      <c r="J5414" s="70">
        <v>0</v>
      </c>
      <c r="K5414" s="71">
        <v>1.0780000000000001</v>
      </c>
      <c r="L5414" s="70">
        <v>0</v>
      </c>
      <c r="M5414" s="71">
        <v>1.32</v>
      </c>
      <c r="N5414" s="72"/>
      <c r="O5414" s="73">
        <f>MIN(1,MAX(0,(1/(1+EXP(-(Assumptions!$B$5 + Assumptions!$B$6*$N5414))))*Assumptions!$B$3))</f>
        <v>3.9165722796764356E-2</v>
      </c>
      <c r="P5414" s="73">
        <f>VLOOKUP($F5414,Assumptions!$A$23:$B$27,2,FALSE)*Assumptions!$B$4</f>
        <v>0.7</v>
      </c>
      <c r="Q5414" s="74">
        <f t="shared" si="168"/>
        <v>424916.56667964248</v>
      </c>
      <c r="R5414" s="75" t="str">
        <f>IF($O5414&lt;Assumptions!$B$17,"A",IF($O5414&lt;Assumptions!$B$18,"B",IF($O5414&lt;Assumptions!$B$19,"C",IF($O5414&lt;Assumptions!$B$20,"D","E"))))</f>
        <v>B</v>
      </c>
      <c r="S5414" s="75">
        <f t="shared" si="169"/>
        <v>0</v>
      </c>
    </row>
    <row r="5415" spans="1:19" ht="17.399999999999999" x14ac:dyDescent="0.3">
      <c r="A5415" s="39" t="s">
        <v>943</v>
      </c>
      <c r="B5415" s="39" t="s">
        <v>93</v>
      </c>
      <c r="C5415" s="39" t="s">
        <v>144</v>
      </c>
      <c r="D5415" s="39" t="s">
        <v>42</v>
      </c>
      <c r="E5415" s="70" t="s">
        <v>31</v>
      </c>
      <c r="F5415" s="70" t="s">
        <v>40</v>
      </c>
      <c r="G5415" s="78">
        <v>45609</v>
      </c>
      <c r="H5415" s="78">
        <v>45778</v>
      </c>
      <c r="I5415" s="69">
        <v>15159597.5</v>
      </c>
      <c r="J5415" s="70">
        <v>0</v>
      </c>
      <c r="K5415" s="71">
        <v>1.0629999999999999</v>
      </c>
      <c r="L5415" s="70">
        <v>0</v>
      </c>
      <c r="M5415" s="71">
        <v>1.32</v>
      </c>
      <c r="N5415" s="72"/>
      <c r="O5415" s="73">
        <f>MIN(1,MAX(0,(1/(1+EXP(-(Assumptions!$B$5 + Assumptions!$B$6*$N5415))))*Assumptions!$B$3))</f>
        <v>3.9165722796764356E-2</v>
      </c>
      <c r="P5415" s="73">
        <f>VLOOKUP($F5415,Assumptions!$A$23:$B$27,2,FALSE)*Assumptions!$B$4</f>
        <v>0.7</v>
      </c>
      <c r="Q5415" s="74">
        <f t="shared" si="168"/>
        <v>415615.61537686537</v>
      </c>
      <c r="R5415" s="75" t="str">
        <f>IF($O5415&lt;Assumptions!$B$17,"A",IF($O5415&lt;Assumptions!$B$18,"B",IF($O5415&lt;Assumptions!$B$19,"C",IF($O5415&lt;Assumptions!$B$20,"D","E"))))</f>
        <v>B</v>
      </c>
      <c r="S5415" s="75">
        <f t="shared" si="169"/>
        <v>0</v>
      </c>
    </row>
    <row r="5416" spans="1:19" ht="17.399999999999999" x14ac:dyDescent="0.3">
      <c r="A5416" s="39" t="s">
        <v>943</v>
      </c>
      <c r="B5416" s="39" t="s">
        <v>93</v>
      </c>
      <c r="C5416" s="39" t="s">
        <v>144</v>
      </c>
      <c r="D5416" s="39" t="s">
        <v>42</v>
      </c>
      <c r="E5416" s="70" t="s">
        <v>31</v>
      </c>
      <c r="F5416" s="70" t="s">
        <v>40</v>
      </c>
      <c r="G5416" s="78">
        <v>45609</v>
      </c>
      <c r="H5416" s="78">
        <v>45809</v>
      </c>
      <c r="I5416" s="69">
        <v>14819817.449999999</v>
      </c>
      <c r="J5416" s="70">
        <v>0</v>
      </c>
      <c r="K5416" s="71">
        <v>1.117</v>
      </c>
      <c r="L5416" s="70">
        <v>0</v>
      </c>
      <c r="M5416" s="71">
        <v>1.32</v>
      </c>
      <c r="N5416" s="72"/>
      <c r="O5416" s="73">
        <f>MIN(1,MAX(0,(1/(1+EXP(-(Assumptions!$B$5 + Assumptions!$B$6*$N5416))))*Assumptions!$B$3))</f>
        <v>3.9165722796764356E-2</v>
      </c>
      <c r="P5416" s="73">
        <f>VLOOKUP($F5416,Assumptions!$A$23:$B$27,2,FALSE)*Assumptions!$B$4</f>
        <v>0.7</v>
      </c>
      <c r="Q5416" s="74">
        <f t="shared" si="168"/>
        <v>406300.20350174577</v>
      </c>
      <c r="R5416" s="75" t="str">
        <f>IF($O5416&lt;Assumptions!$B$17,"A",IF($O5416&lt;Assumptions!$B$18,"B",IF($O5416&lt;Assumptions!$B$19,"C",IF($O5416&lt;Assumptions!$B$20,"D","E"))))</f>
        <v>B</v>
      </c>
      <c r="S5416" s="75">
        <f t="shared" si="169"/>
        <v>0</v>
      </c>
    </row>
    <row r="5417" spans="1:19" ht="17.399999999999999" x14ac:dyDescent="0.3">
      <c r="A5417" s="39" t="s">
        <v>943</v>
      </c>
      <c r="B5417" s="39" t="s">
        <v>93</v>
      </c>
      <c r="C5417" s="39" t="s">
        <v>144</v>
      </c>
      <c r="D5417" s="39" t="s">
        <v>42</v>
      </c>
      <c r="E5417" s="70" t="s">
        <v>31</v>
      </c>
      <c r="F5417" s="70" t="s">
        <v>40</v>
      </c>
      <c r="G5417" s="78">
        <v>45609</v>
      </c>
      <c r="H5417" s="78">
        <v>45839</v>
      </c>
      <c r="I5417" s="69">
        <v>14405190.560000001</v>
      </c>
      <c r="J5417" s="70">
        <v>0</v>
      </c>
      <c r="K5417" s="71">
        <v>1.0820000000000001</v>
      </c>
      <c r="L5417" s="70">
        <v>0</v>
      </c>
      <c r="M5417" s="71">
        <v>1.32</v>
      </c>
      <c r="N5417" s="72"/>
      <c r="O5417" s="73">
        <f>MIN(1,MAX(0,(1/(1+EXP(-(Assumptions!$B$5 + Assumptions!$B$6*$N5417))))*Assumptions!$B$3))</f>
        <v>3.9165722796764356E-2</v>
      </c>
      <c r="P5417" s="73">
        <f>VLOOKUP($F5417,Assumptions!$A$23:$B$27,2,FALSE)*Assumptions!$B$4</f>
        <v>0.7</v>
      </c>
      <c r="Q5417" s="74">
        <f t="shared" si="168"/>
        <v>394932.79021526867</v>
      </c>
      <c r="R5417" s="75" t="str">
        <f>IF($O5417&lt;Assumptions!$B$17,"A",IF($O5417&lt;Assumptions!$B$18,"B",IF($O5417&lt;Assumptions!$B$19,"C",IF($O5417&lt;Assumptions!$B$20,"D","E"))))</f>
        <v>B</v>
      </c>
      <c r="S5417" s="75">
        <f t="shared" si="169"/>
        <v>0</v>
      </c>
    </row>
    <row r="5418" spans="1:19" ht="17.399999999999999" x14ac:dyDescent="0.3">
      <c r="A5418" s="39" t="s">
        <v>943</v>
      </c>
      <c r="B5418" s="39" t="s">
        <v>93</v>
      </c>
      <c r="C5418" s="39" t="s">
        <v>144</v>
      </c>
      <c r="D5418" s="39" t="s">
        <v>42</v>
      </c>
      <c r="E5418" s="70" t="s">
        <v>31</v>
      </c>
      <c r="F5418" s="70" t="s">
        <v>40</v>
      </c>
      <c r="G5418" s="78">
        <v>45609</v>
      </c>
      <c r="H5418" s="78">
        <v>45870</v>
      </c>
      <c r="I5418" s="69">
        <v>14004451.300000001</v>
      </c>
      <c r="J5418" s="70">
        <v>15</v>
      </c>
      <c r="K5418" s="71">
        <v>0.98599999999999999</v>
      </c>
      <c r="L5418" s="70">
        <v>0</v>
      </c>
      <c r="M5418" s="71">
        <v>1.32</v>
      </c>
      <c r="N5418" s="72"/>
      <c r="O5418" s="73">
        <f>MIN(1,MAX(0,(1/(1+EXP(-(Assumptions!$B$5 + Assumptions!$B$6*$N5418))))*Assumptions!$B$3))</f>
        <v>3.9165722796764356E-2</v>
      </c>
      <c r="P5418" s="73">
        <f>VLOOKUP($F5418,Assumptions!$A$23:$B$27,2,FALSE)*Assumptions!$B$4</f>
        <v>0.7</v>
      </c>
      <c r="Q5418" s="74">
        <f t="shared" si="168"/>
        <v>383946.1202756103</v>
      </c>
      <c r="R5418" s="75" t="str">
        <f>IF($O5418&lt;Assumptions!$B$17,"A",IF($O5418&lt;Assumptions!$B$18,"B",IF($O5418&lt;Assumptions!$B$19,"C",IF($O5418&lt;Assumptions!$B$20,"D","E"))))</f>
        <v>B</v>
      </c>
      <c r="S5418" s="75">
        <f t="shared" si="169"/>
        <v>0</v>
      </c>
    </row>
    <row r="5419" spans="1:19" ht="17.399999999999999" x14ac:dyDescent="0.3">
      <c r="A5419" s="39" t="s">
        <v>943</v>
      </c>
      <c r="B5419" s="39" t="s">
        <v>93</v>
      </c>
      <c r="C5419" s="39" t="s">
        <v>144</v>
      </c>
      <c r="D5419" s="39" t="s">
        <v>42</v>
      </c>
      <c r="E5419" s="70" t="s">
        <v>31</v>
      </c>
      <c r="F5419" s="70" t="s">
        <v>40</v>
      </c>
      <c r="G5419" s="78">
        <v>45609</v>
      </c>
      <c r="H5419" s="78">
        <v>45901</v>
      </c>
      <c r="I5419" s="69">
        <v>13616641.710000001</v>
      </c>
      <c r="J5419" s="70">
        <v>0</v>
      </c>
      <c r="K5419" s="71">
        <v>1.0880000000000001</v>
      </c>
      <c r="L5419" s="70">
        <v>0</v>
      </c>
      <c r="M5419" s="71">
        <v>1.32</v>
      </c>
      <c r="N5419" s="72"/>
      <c r="O5419" s="73">
        <f>MIN(1,MAX(0,(1/(1+EXP(-(Assumptions!$B$5 + Assumptions!$B$6*$N5419))))*Assumptions!$B$3))</f>
        <v>3.9165722796764356E-2</v>
      </c>
      <c r="P5419" s="73">
        <f>VLOOKUP($F5419,Assumptions!$A$23:$B$27,2,FALSE)*Assumptions!$B$4</f>
        <v>0.7</v>
      </c>
      <c r="Q5419" s="74">
        <f t="shared" si="168"/>
        <v>373313.93024570361</v>
      </c>
      <c r="R5419" s="75" t="str">
        <f>IF($O5419&lt;Assumptions!$B$17,"A",IF($O5419&lt;Assumptions!$B$18,"B",IF($O5419&lt;Assumptions!$B$19,"C",IF($O5419&lt;Assumptions!$B$20,"D","E"))))</f>
        <v>B</v>
      </c>
      <c r="S5419" s="75">
        <f t="shared" si="169"/>
        <v>0</v>
      </c>
    </row>
    <row r="5420" spans="1:19" ht="17.399999999999999" x14ac:dyDescent="0.3">
      <c r="A5420" s="39" t="s">
        <v>943</v>
      </c>
      <c r="B5420" s="39" t="s">
        <v>93</v>
      </c>
      <c r="C5420" s="39" t="s">
        <v>144</v>
      </c>
      <c r="D5420" s="39" t="s">
        <v>42</v>
      </c>
      <c r="E5420" s="70" t="s">
        <v>31</v>
      </c>
      <c r="F5420" s="70" t="s">
        <v>40</v>
      </c>
      <c r="G5420" s="78">
        <v>45609</v>
      </c>
      <c r="H5420" s="78">
        <v>45931</v>
      </c>
      <c r="I5420" s="69">
        <v>13310729.99</v>
      </c>
      <c r="J5420" s="70">
        <v>0</v>
      </c>
      <c r="K5420" s="71">
        <v>1.1080000000000001</v>
      </c>
      <c r="L5420" s="70">
        <v>0</v>
      </c>
      <c r="M5420" s="71">
        <v>1.32</v>
      </c>
      <c r="N5420" s="72"/>
      <c r="O5420" s="73">
        <f>MIN(1,MAX(0,(1/(1+EXP(-(Assumptions!$B$5 + Assumptions!$B$6*$N5420))))*Assumptions!$B$3))</f>
        <v>3.9165722796764356E-2</v>
      </c>
      <c r="P5420" s="73">
        <f>VLOOKUP($F5420,Assumptions!$A$23:$B$27,2,FALSE)*Assumptions!$B$4</f>
        <v>0.7</v>
      </c>
      <c r="Q5420" s="74">
        <f t="shared" si="168"/>
        <v>364927.05270764255</v>
      </c>
      <c r="R5420" s="75" t="str">
        <f>IF($O5420&lt;Assumptions!$B$17,"A",IF($O5420&lt;Assumptions!$B$18,"B",IF($O5420&lt;Assumptions!$B$19,"C",IF($O5420&lt;Assumptions!$B$20,"D","E"))))</f>
        <v>B</v>
      </c>
      <c r="S5420" s="75">
        <f t="shared" si="169"/>
        <v>0</v>
      </c>
    </row>
    <row r="5421" spans="1:19" ht="17.399999999999999" x14ac:dyDescent="0.3">
      <c r="A5421" s="39" t="s">
        <v>943</v>
      </c>
      <c r="B5421" s="39" t="s">
        <v>93</v>
      </c>
      <c r="C5421" s="39" t="s">
        <v>144</v>
      </c>
      <c r="D5421" s="39" t="s">
        <v>42</v>
      </c>
      <c r="E5421" s="70" t="s">
        <v>31</v>
      </c>
      <c r="F5421" s="70" t="s">
        <v>40</v>
      </c>
      <c r="G5421" s="78">
        <v>45609</v>
      </c>
      <c r="H5421" s="78">
        <v>45962</v>
      </c>
      <c r="I5421" s="69">
        <v>12995850.199999999</v>
      </c>
      <c r="J5421" s="70">
        <v>0</v>
      </c>
      <c r="K5421" s="71">
        <v>1</v>
      </c>
      <c r="L5421" s="70">
        <v>0</v>
      </c>
      <c r="M5421" s="71">
        <v>1.32</v>
      </c>
      <c r="N5421" s="72"/>
      <c r="O5421" s="73">
        <f>MIN(1,MAX(0,(1/(1+EXP(-(Assumptions!$B$5 + Assumptions!$B$6*$N5421))))*Assumptions!$B$3))</f>
        <v>3.9165722796764356E-2</v>
      </c>
      <c r="P5421" s="73">
        <f>VLOOKUP($F5421,Assumptions!$A$23:$B$27,2,FALSE)*Assumptions!$B$4</f>
        <v>0.7</v>
      </c>
      <c r="Q5421" s="74">
        <f t="shared" si="168"/>
        <v>356294.30650903221</v>
      </c>
      <c r="R5421" s="75" t="str">
        <f>IF($O5421&lt;Assumptions!$B$17,"A",IF($O5421&lt;Assumptions!$B$18,"B",IF($O5421&lt;Assumptions!$B$19,"C",IF($O5421&lt;Assumptions!$B$20,"D","E"))))</f>
        <v>B</v>
      </c>
      <c r="S5421" s="75">
        <f t="shared" si="169"/>
        <v>0</v>
      </c>
    </row>
    <row r="5422" spans="1:19" ht="17.399999999999999" x14ac:dyDescent="0.3">
      <c r="A5422" s="39" t="s">
        <v>943</v>
      </c>
      <c r="B5422" s="39" t="s">
        <v>93</v>
      </c>
      <c r="C5422" s="39" t="s">
        <v>144</v>
      </c>
      <c r="D5422" s="39" t="s">
        <v>42</v>
      </c>
      <c r="E5422" s="70" t="s">
        <v>31</v>
      </c>
      <c r="F5422" s="70" t="s">
        <v>40</v>
      </c>
      <c r="G5422" s="78">
        <v>45609</v>
      </c>
      <c r="H5422" s="78">
        <v>45992</v>
      </c>
      <c r="I5422" s="69">
        <v>12649955.699999999</v>
      </c>
      <c r="J5422" s="70">
        <v>0</v>
      </c>
      <c r="K5422" s="71">
        <v>1.046</v>
      </c>
      <c r="L5422" s="70">
        <v>0</v>
      </c>
      <c r="M5422" s="71">
        <v>1.32</v>
      </c>
      <c r="N5422" s="72"/>
      <c r="O5422" s="73">
        <f>MIN(1,MAX(0,(1/(1+EXP(-(Assumptions!$B$5 + Assumptions!$B$6*$N5422))))*Assumptions!$B$3))</f>
        <v>3.9165722796764356E-2</v>
      </c>
      <c r="P5422" s="73">
        <f>VLOOKUP($F5422,Assumptions!$A$23:$B$27,2,FALSE)*Assumptions!$B$4</f>
        <v>0.7</v>
      </c>
      <c r="Q5422" s="74">
        <f t="shared" si="168"/>
        <v>346811.26083628443</v>
      </c>
      <c r="R5422" s="75" t="str">
        <f>IF($O5422&lt;Assumptions!$B$17,"A",IF($O5422&lt;Assumptions!$B$18,"B",IF($O5422&lt;Assumptions!$B$19,"C",IF($O5422&lt;Assumptions!$B$20,"D","E"))))</f>
        <v>B</v>
      </c>
      <c r="S5422" s="75">
        <f t="shared" si="169"/>
        <v>0</v>
      </c>
    </row>
    <row r="5423" spans="1:19" ht="17.399999999999999" x14ac:dyDescent="0.3">
      <c r="A5423" s="39" t="s">
        <v>945</v>
      </c>
      <c r="B5423" s="39" t="s">
        <v>53</v>
      </c>
      <c r="C5423" s="39" t="s">
        <v>144</v>
      </c>
      <c r="D5423" s="39" t="s">
        <v>30</v>
      </c>
      <c r="E5423" s="70" t="s">
        <v>43</v>
      </c>
      <c r="F5423" s="70" t="s">
        <v>40</v>
      </c>
      <c r="G5423" s="78">
        <v>45627</v>
      </c>
      <c r="H5423" s="78">
        <v>45658</v>
      </c>
      <c r="I5423" s="69">
        <v>3238363.41</v>
      </c>
      <c r="J5423" s="70">
        <v>0</v>
      </c>
      <c r="K5423" s="71">
        <v>0.95199999999999996</v>
      </c>
      <c r="L5423" s="70">
        <v>0</v>
      </c>
      <c r="M5423" s="71">
        <v>0.86899999999999999</v>
      </c>
      <c r="N5423" s="72"/>
      <c r="O5423" s="73">
        <f>MIN(1,MAX(0,(1/(1+EXP(-(Assumptions!$B$5 + Assumptions!$B$6*$N5423))))*Assumptions!$B$3))</f>
        <v>3.9165722796764356E-2</v>
      </c>
      <c r="P5423" s="73">
        <f>VLOOKUP($F5423,Assumptions!$A$23:$B$27,2,FALSE)*Assumptions!$B$4</f>
        <v>0.7</v>
      </c>
      <c r="Q5423" s="74">
        <f t="shared" si="168"/>
        <v>88782.990541871186</v>
      </c>
      <c r="R5423" s="75" t="str">
        <f>IF($O5423&lt;Assumptions!$B$17,"A",IF($O5423&lt;Assumptions!$B$18,"B",IF($O5423&lt;Assumptions!$B$19,"C",IF($O5423&lt;Assumptions!$B$20,"D","E"))))</f>
        <v>B</v>
      </c>
      <c r="S5423" s="75">
        <f t="shared" si="169"/>
        <v>0</v>
      </c>
    </row>
    <row r="5424" spans="1:19" ht="17.399999999999999" x14ac:dyDescent="0.3">
      <c r="A5424" s="39" t="s">
        <v>945</v>
      </c>
      <c r="B5424" s="39" t="s">
        <v>53</v>
      </c>
      <c r="C5424" s="39" t="s">
        <v>144</v>
      </c>
      <c r="D5424" s="39" t="s">
        <v>30</v>
      </c>
      <c r="E5424" s="70" t="s">
        <v>43</v>
      </c>
      <c r="F5424" s="70" t="s">
        <v>40</v>
      </c>
      <c r="G5424" s="78">
        <v>45627</v>
      </c>
      <c r="H5424" s="78">
        <v>45689</v>
      </c>
      <c r="I5424" s="69">
        <v>3149715.85</v>
      </c>
      <c r="J5424" s="70">
        <v>0</v>
      </c>
      <c r="K5424" s="71">
        <v>0.996</v>
      </c>
      <c r="L5424" s="70">
        <v>0</v>
      </c>
      <c r="M5424" s="71">
        <v>0.86899999999999999</v>
      </c>
      <c r="N5424" s="72"/>
      <c r="O5424" s="73">
        <f>MIN(1,MAX(0,(1/(1+EXP(-(Assumptions!$B$5 + Assumptions!$B$6*$N5424))))*Assumptions!$B$3))</f>
        <v>3.9165722796764356E-2</v>
      </c>
      <c r="P5424" s="73">
        <f>VLOOKUP($F5424,Assumptions!$A$23:$B$27,2,FALSE)*Assumptions!$B$4</f>
        <v>0.7</v>
      </c>
      <c r="Q5424" s="74">
        <f t="shared" si="168"/>
        <v>86352.628508772512</v>
      </c>
      <c r="R5424" s="75" t="str">
        <f>IF($O5424&lt;Assumptions!$B$17,"A",IF($O5424&lt;Assumptions!$B$18,"B",IF($O5424&lt;Assumptions!$B$19,"C",IF($O5424&lt;Assumptions!$B$20,"D","E"))))</f>
        <v>B</v>
      </c>
      <c r="S5424" s="75">
        <f t="shared" si="169"/>
        <v>0</v>
      </c>
    </row>
    <row r="5425" spans="1:19" ht="17.399999999999999" x14ac:dyDescent="0.3">
      <c r="A5425" s="39" t="s">
        <v>945</v>
      </c>
      <c r="B5425" s="39" t="s">
        <v>53</v>
      </c>
      <c r="C5425" s="39" t="s">
        <v>144</v>
      </c>
      <c r="D5425" s="39" t="s">
        <v>30</v>
      </c>
      <c r="E5425" s="70" t="s">
        <v>43</v>
      </c>
      <c r="F5425" s="70" t="s">
        <v>40</v>
      </c>
      <c r="G5425" s="78">
        <v>45627</v>
      </c>
      <c r="H5425" s="78">
        <v>45717</v>
      </c>
      <c r="I5425" s="69">
        <v>3080186.44</v>
      </c>
      <c r="J5425" s="70">
        <v>0</v>
      </c>
      <c r="K5425" s="71">
        <v>1.121</v>
      </c>
      <c r="L5425" s="70">
        <v>0</v>
      </c>
      <c r="M5425" s="71">
        <v>0.86899999999999999</v>
      </c>
      <c r="N5425" s="72"/>
      <c r="O5425" s="73">
        <f>MIN(1,MAX(0,(1/(1+EXP(-(Assumptions!$B$5 + Assumptions!$B$6*$N5425))))*Assumptions!$B$3))</f>
        <v>3.9165722796764356E-2</v>
      </c>
      <c r="P5425" s="73">
        <f>VLOOKUP($F5425,Assumptions!$A$23:$B$27,2,FALSE)*Assumptions!$B$4</f>
        <v>0.7</v>
      </c>
      <c r="Q5425" s="74">
        <f t="shared" si="168"/>
        <v>84446.409789974699</v>
      </c>
      <c r="R5425" s="75" t="str">
        <f>IF($O5425&lt;Assumptions!$B$17,"A",IF($O5425&lt;Assumptions!$B$18,"B",IF($O5425&lt;Assumptions!$B$19,"C",IF($O5425&lt;Assumptions!$B$20,"D","E"))))</f>
        <v>B</v>
      </c>
      <c r="S5425" s="75">
        <f t="shared" si="169"/>
        <v>0</v>
      </c>
    </row>
    <row r="5426" spans="1:19" ht="17.399999999999999" x14ac:dyDescent="0.3">
      <c r="A5426" s="39" t="s">
        <v>945</v>
      </c>
      <c r="B5426" s="39" t="s">
        <v>53</v>
      </c>
      <c r="C5426" s="39" t="s">
        <v>144</v>
      </c>
      <c r="D5426" s="39" t="s">
        <v>30</v>
      </c>
      <c r="E5426" s="70" t="s">
        <v>43</v>
      </c>
      <c r="F5426" s="70" t="s">
        <v>40</v>
      </c>
      <c r="G5426" s="78">
        <v>45627</v>
      </c>
      <c r="H5426" s="78">
        <v>45748</v>
      </c>
      <c r="I5426" s="69">
        <v>3015428.84</v>
      </c>
      <c r="J5426" s="70">
        <v>15</v>
      </c>
      <c r="K5426" s="71">
        <v>0.995</v>
      </c>
      <c r="L5426" s="70">
        <v>0</v>
      </c>
      <c r="M5426" s="71">
        <v>0.86899999999999999</v>
      </c>
      <c r="N5426" s="72"/>
      <c r="O5426" s="73">
        <f>MIN(1,MAX(0,(1/(1+EXP(-(Assumptions!$B$5 + Assumptions!$B$6*$N5426))))*Assumptions!$B$3))</f>
        <v>3.9165722796764356E-2</v>
      </c>
      <c r="P5426" s="73">
        <f>VLOOKUP($F5426,Assumptions!$A$23:$B$27,2,FALSE)*Assumptions!$B$4</f>
        <v>0.7</v>
      </c>
      <c r="Q5426" s="74">
        <f t="shared" si="168"/>
        <v>82671.015042566083</v>
      </c>
      <c r="R5426" s="75" t="str">
        <f>IF($O5426&lt;Assumptions!$B$17,"A",IF($O5426&lt;Assumptions!$B$18,"B",IF($O5426&lt;Assumptions!$B$19,"C",IF($O5426&lt;Assumptions!$B$20,"D","E"))))</f>
        <v>B</v>
      </c>
      <c r="S5426" s="75">
        <f t="shared" si="169"/>
        <v>0</v>
      </c>
    </row>
    <row r="5427" spans="1:19" ht="17.399999999999999" x14ac:dyDescent="0.3">
      <c r="A5427" s="39" t="s">
        <v>945</v>
      </c>
      <c r="B5427" s="39" t="s">
        <v>53</v>
      </c>
      <c r="C5427" s="39" t="s">
        <v>144</v>
      </c>
      <c r="D5427" s="39" t="s">
        <v>30</v>
      </c>
      <c r="E5427" s="70" t="s">
        <v>43</v>
      </c>
      <c r="F5427" s="70" t="s">
        <v>40</v>
      </c>
      <c r="G5427" s="78">
        <v>45627</v>
      </c>
      <c r="H5427" s="78">
        <v>45778</v>
      </c>
      <c r="I5427" s="69">
        <v>2941528.68</v>
      </c>
      <c r="J5427" s="70">
        <v>65</v>
      </c>
      <c r="K5427" s="71">
        <v>0.88500000000000001</v>
      </c>
      <c r="L5427" s="70">
        <v>0</v>
      </c>
      <c r="M5427" s="71">
        <v>0.86899999999999999</v>
      </c>
      <c r="N5427" s="72"/>
      <c r="O5427" s="73">
        <f>MIN(1,MAX(0,(1/(1+EXP(-(Assumptions!$B$5 + Assumptions!$B$6*$N5427))))*Assumptions!$B$3))</f>
        <v>3.9165722796764356E-2</v>
      </c>
      <c r="P5427" s="73">
        <f>VLOOKUP($F5427,Assumptions!$A$23:$B$27,2,FALSE)*Assumptions!$B$4</f>
        <v>0.7</v>
      </c>
      <c r="Q5427" s="74">
        <f t="shared" si="168"/>
        <v>80644.967815728523</v>
      </c>
      <c r="R5427" s="75" t="str">
        <f>IF($O5427&lt;Assumptions!$B$17,"A",IF($O5427&lt;Assumptions!$B$18,"B",IF($O5427&lt;Assumptions!$B$19,"C",IF($O5427&lt;Assumptions!$B$20,"D","E"))))</f>
        <v>B</v>
      </c>
      <c r="S5427" s="75">
        <f t="shared" si="169"/>
        <v>0</v>
      </c>
    </row>
    <row r="5428" spans="1:19" ht="17.399999999999999" x14ac:dyDescent="0.3">
      <c r="A5428" s="39" t="s">
        <v>945</v>
      </c>
      <c r="B5428" s="39" t="s">
        <v>53</v>
      </c>
      <c r="C5428" s="39" t="s">
        <v>144</v>
      </c>
      <c r="D5428" s="39" t="s">
        <v>30</v>
      </c>
      <c r="E5428" s="70" t="s">
        <v>43</v>
      </c>
      <c r="F5428" s="70" t="s">
        <v>40</v>
      </c>
      <c r="G5428" s="78">
        <v>45627</v>
      </c>
      <c r="H5428" s="78">
        <v>45809</v>
      </c>
      <c r="I5428" s="69">
        <v>2868138.12</v>
      </c>
      <c r="J5428" s="70">
        <v>35</v>
      </c>
      <c r="K5428" s="71">
        <v>0.54700000000000004</v>
      </c>
      <c r="L5428" s="70">
        <v>0</v>
      </c>
      <c r="M5428" s="71">
        <v>0.86899999999999999</v>
      </c>
      <c r="N5428" s="72"/>
      <c r="O5428" s="73">
        <f>MIN(1,MAX(0,(1/(1+EXP(-(Assumptions!$B$5 + Assumptions!$B$6*$N5428))))*Assumptions!$B$3))</f>
        <v>3.9165722796764356E-2</v>
      </c>
      <c r="P5428" s="73">
        <f>VLOOKUP($F5428,Assumptions!$A$23:$B$27,2,FALSE)*Assumptions!$B$4</f>
        <v>0.7</v>
      </c>
      <c r="Q5428" s="74">
        <f t="shared" si="168"/>
        <v>78632.891785526997</v>
      </c>
      <c r="R5428" s="75" t="str">
        <f>IF($O5428&lt;Assumptions!$B$17,"A",IF($O5428&lt;Assumptions!$B$18,"B",IF($O5428&lt;Assumptions!$B$19,"C",IF($O5428&lt;Assumptions!$B$20,"D","E"))))</f>
        <v>B</v>
      </c>
      <c r="S5428" s="75">
        <f t="shared" si="169"/>
        <v>0</v>
      </c>
    </row>
    <row r="5429" spans="1:19" ht="17.399999999999999" x14ac:dyDescent="0.3">
      <c r="A5429" s="39" t="s">
        <v>945</v>
      </c>
      <c r="B5429" s="39" t="s">
        <v>53</v>
      </c>
      <c r="C5429" s="39" t="s">
        <v>144</v>
      </c>
      <c r="D5429" s="39" t="s">
        <v>30</v>
      </c>
      <c r="E5429" s="70" t="s">
        <v>43</v>
      </c>
      <c r="F5429" s="70" t="s">
        <v>40</v>
      </c>
      <c r="G5429" s="78">
        <v>45627</v>
      </c>
      <c r="H5429" s="78">
        <v>45839</v>
      </c>
      <c r="I5429" s="69">
        <v>2807054.81</v>
      </c>
      <c r="J5429" s="70">
        <v>35</v>
      </c>
      <c r="K5429" s="71">
        <v>0.83</v>
      </c>
      <c r="L5429" s="70">
        <v>0</v>
      </c>
      <c r="M5429" s="71">
        <v>0.86899999999999999</v>
      </c>
      <c r="N5429" s="72"/>
      <c r="O5429" s="73">
        <f>MIN(1,MAX(0,(1/(1+EXP(-(Assumptions!$B$5 + Assumptions!$B$6*$N5429))))*Assumptions!$B$3))</f>
        <v>3.9165722796764356E-2</v>
      </c>
      <c r="P5429" s="73">
        <f>VLOOKUP($F5429,Assumptions!$A$23:$B$27,2,FALSE)*Assumptions!$B$4</f>
        <v>0.7</v>
      </c>
      <c r="Q5429" s="74">
        <f t="shared" si="168"/>
        <v>76958.231394648828</v>
      </c>
      <c r="R5429" s="75" t="str">
        <f>IF($O5429&lt;Assumptions!$B$17,"A",IF($O5429&lt;Assumptions!$B$18,"B",IF($O5429&lt;Assumptions!$B$19,"C",IF($O5429&lt;Assumptions!$B$20,"D","E"))))</f>
        <v>B</v>
      </c>
      <c r="S5429" s="75">
        <f t="shared" si="169"/>
        <v>0</v>
      </c>
    </row>
    <row r="5430" spans="1:19" ht="17.399999999999999" x14ac:dyDescent="0.3">
      <c r="A5430" s="39" t="s">
        <v>945</v>
      </c>
      <c r="B5430" s="39" t="s">
        <v>53</v>
      </c>
      <c r="C5430" s="39" t="s">
        <v>144</v>
      </c>
      <c r="D5430" s="39" t="s">
        <v>30</v>
      </c>
      <c r="E5430" s="70" t="s">
        <v>43</v>
      </c>
      <c r="F5430" s="70" t="s">
        <v>40</v>
      </c>
      <c r="G5430" s="78">
        <v>45627</v>
      </c>
      <c r="H5430" s="78">
        <v>45870</v>
      </c>
      <c r="I5430" s="69">
        <v>2807054.81</v>
      </c>
      <c r="J5430" s="70">
        <v>185</v>
      </c>
      <c r="K5430" s="71">
        <v>0.14899999999999999</v>
      </c>
      <c r="L5430" s="70">
        <v>0</v>
      </c>
      <c r="M5430" s="71">
        <v>0.86899999999999999</v>
      </c>
      <c r="N5430" s="72"/>
      <c r="O5430" s="73">
        <f>MIN(1,MAX(0,(1/(1+EXP(-(Assumptions!$B$5 + Assumptions!$B$6*$N5430))))*Assumptions!$B$3))</f>
        <v>3.9165722796764356E-2</v>
      </c>
      <c r="P5430" s="73">
        <f>VLOOKUP($F5430,Assumptions!$A$23:$B$27,2,FALSE)*Assumptions!$B$4</f>
        <v>0.7</v>
      </c>
      <c r="Q5430" s="74">
        <f t="shared" si="168"/>
        <v>76958.231394648828</v>
      </c>
      <c r="R5430" s="75" t="str">
        <f>IF($O5430&lt;Assumptions!$B$17,"A",IF($O5430&lt;Assumptions!$B$18,"B",IF($O5430&lt;Assumptions!$B$19,"C",IF($O5430&lt;Assumptions!$B$20,"D","E"))))</f>
        <v>B</v>
      </c>
      <c r="S5430" s="75">
        <f t="shared" si="169"/>
        <v>1</v>
      </c>
    </row>
    <row r="5431" spans="1:19" ht="17.399999999999999" x14ac:dyDescent="0.3">
      <c r="A5431" s="39" t="s">
        <v>945</v>
      </c>
      <c r="B5431" s="39" t="s">
        <v>53</v>
      </c>
      <c r="C5431" s="39" t="s">
        <v>144</v>
      </c>
      <c r="D5431" s="39" t="s">
        <v>30</v>
      </c>
      <c r="E5431" s="70" t="s">
        <v>43</v>
      </c>
      <c r="F5431" s="70" t="s">
        <v>40</v>
      </c>
      <c r="G5431" s="78">
        <v>45627</v>
      </c>
      <c r="H5431" s="78">
        <v>45901</v>
      </c>
      <c r="I5431" s="69">
        <v>2807054.81</v>
      </c>
      <c r="J5431" s="70">
        <v>999</v>
      </c>
      <c r="K5431" s="71">
        <v>9.4E-2</v>
      </c>
      <c r="L5431" s="70">
        <v>0</v>
      </c>
      <c r="M5431" s="71">
        <v>0.86899999999999999</v>
      </c>
      <c r="N5431" s="72"/>
      <c r="O5431" s="73">
        <f>MIN(1,MAX(0,(1/(1+EXP(-(Assumptions!$B$5 + Assumptions!$B$6*$N5431))))*Assumptions!$B$3))</f>
        <v>3.9165722796764356E-2</v>
      </c>
      <c r="P5431" s="73">
        <f>VLOOKUP($F5431,Assumptions!$A$23:$B$27,2,FALSE)*Assumptions!$B$4</f>
        <v>0.7</v>
      </c>
      <c r="Q5431" s="74">
        <f t="shared" si="168"/>
        <v>76958.231394648828</v>
      </c>
      <c r="R5431" s="75" t="str">
        <f>IF($O5431&lt;Assumptions!$B$17,"A",IF($O5431&lt;Assumptions!$B$18,"B",IF($O5431&lt;Assumptions!$B$19,"C",IF($O5431&lt;Assumptions!$B$20,"D","E"))))</f>
        <v>B</v>
      </c>
      <c r="S5431" s="75">
        <f t="shared" si="169"/>
        <v>1</v>
      </c>
    </row>
    <row r="5432" spans="1:19" ht="17.399999999999999" x14ac:dyDescent="0.3">
      <c r="A5432" s="39" t="s">
        <v>945</v>
      </c>
      <c r="B5432" s="39" t="s">
        <v>53</v>
      </c>
      <c r="C5432" s="39" t="s">
        <v>144</v>
      </c>
      <c r="D5432" s="39" t="s">
        <v>30</v>
      </c>
      <c r="E5432" s="70" t="s">
        <v>43</v>
      </c>
      <c r="F5432" s="70" t="s">
        <v>40</v>
      </c>
      <c r="G5432" s="78">
        <v>45627</v>
      </c>
      <c r="H5432" s="78">
        <v>45931</v>
      </c>
      <c r="I5432" s="69">
        <v>2807054.81</v>
      </c>
      <c r="J5432" s="70">
        <v>999</v>
      </c>
      <c r="K5432" s="71">
        <v>8.6999999999999994E-2</v>
      </c>
      <c r="L5432" s="70">
        <v>0</v>
      </c>
      <c r="M5432" s="71">
        <v>0.86899999999999999</v>
      </c>
      <c r="N5432" s="72"/>
      <c r="O5432" s="73">
        <f>MIN(1,MAX(0,(1/(1+EXP(-(Assumptions!$B$5 + Assumptions!$B$6*$N5432))))*Assumptions!$B$3))</f>
        <v>3.9165722796764356E-2</v>
      </c>
      <c r="P5432" s="73">
        <f>VLOOKUP($F5432,Assumptions!$A$23:$B$27,2,FALSE)*Assumptions!$B$4</f>
        <v>0.7</v>
      </c>
      <c r="Q5432" s="74">
        <f t="shared" si="168"/>
        <v>76958.231394648828</v>
      </c>
      <c r="R5432" s="75" t="str">
        <f>IF($O5432&lt;Assumptions!$B$17,"A",IF($O5432&lt;Assumptions!$B$18,"B",IF($O5432&lt;Assumptions!$B$19,"C",IF($O5432&lt;Assumptions!$B$20,"D","E"))))</f>
        <v>B</v>
      </c>
      <c r="S5432" s="75">
        <f t="shared" si="169"/>
        <v>1</v>
      </c>
    </row>
    <row r="5433" spans="1:19" ht="17.399999999999999" x14ac:dyDescent="0.3">
      <c r="A5433" s="39" t="s">
        <v>945</v>
      </c>
      <c r="B5433" s="39" t="s">
        <v>53</v>
      </c>
      <c r="C5433" s="39" t="s">
        <v>144</v>
      </c>
      <c r="D5433" s="39" t="s">
        <v>30</v>
      </c>
      <c r="E5433" s="70" t="s">
        <v>43</v>
      </c>
      <c r="F5433" s="70" t="s">
        <v>40</v>
      </c>
      <c r="G5433" s="78">
        <v>45627</v>
      </c>
      <c r="H5433" s="78">
        <v>45962</v>
      </c>
      <c r="I5433" s="69">
        <v>2807054.81</v>
      </c>
      <c r="J5433" s="70">
        <v>999</v>
      </c>
      <c r="K5433" s="71">
        <v>0.128</v>
      </c>
      <c r="L5433" s="70">
        <v>0</v>
      </c>
      <c r="M5433" s="71">
        <v>0.86899999999999999</v>
      </c>
      <c r="N5433" s="72"/>
      <c r="O5433" s="73">
        <f>MIN(1,MAX(0,(1/(1+EXP(-(Assumptions!$B$5 + Assumptions!$B$6*$N5433))))*Assumptions!$B$3))</f>
        <v>3.9165722796764356E-2</v>
      </c>
      <c r="P5433" s="73">
        <f>VLOOKUP($F5433,Assumptions!$A$23:$B$27,2,FALSE)*Assumptions!$B$4</f>
        <v>0.7</v>
      </c>
      <c r="Q5433" s="74">
        <f t="shared" si="168"/>
        <v>76958.231394648828</v>
      </c>
      <c r="R5433" s="75" t="str">
        <f>IF($O5433&lt;Assumptions!$B$17,"A",IF($O5433&lt;Assumptions!$B$18,"B",IF($O5433&lt;Assumptions!$B$19,"C",IF($O5433&lt;Assumptions!$B$20,"D","E"))))</f>
        <v>B</v>
      </c>
      <c r="S5433" s="75">
        <f t="shared" si="169"/>
        <v>1</v>
      </c>
    </row>
    <row r="5434" spans="1:19" ht="17.399999999999999" x14ac:dyDescent="0.3">
      <c r="A5434" s="39" t="s">
        <v>945</v>
      </c>
      <c r="B5434" s="39" t="s">
        <v>53</v>
      </c>
      <c r="C5434" s="39" t="s">
        <v>144</v>
      </c>
      <c r="D5434" s="39" t="s">
        <v>30</v>
      </c>
      <c r="E5434" s="70" t="s">
        <v>43</v>
      </c>
      <c r="F5434" s="70" t="s">
        <v>40</v>
      </c>
      <c r="G5434" s="78">
        <v>45627</v>
      </c>
      <c r="H5434" s="78">
        <v>45992</v>
      </c>
      <c r="I5434" s="69">
        <v>2807054.81</v>
      </c>
      <c r="J5434" s="70">
        <v>999</v>
      </c>
      <c r="K5434" s="71">
        <v>8.3000000000000004E-2</v>
      </c>
      <c r="L5434" s="70">
        <v>0</v>
      </c>
      <c r="M5434" s="71">
        <v>0.86899999999999999</v>
      </c>
      <c r="N5434" s="72"/>
      <c r="O5434" s="73">
        <f>MIN(1,MAX(0,(1/(1+EXP(-(Assumptions!$B$5 + Assumptions!$B$6*$N5434))))*Assumptions!$B$3))</f>
        <v>3.9165722796764356E-2</v>
      </c>
      <c r="P5434" s="73">
        <f>VLOOKUP($F5434,Assumptions!$A$23:$B$27,2,FALSE)*Assumptions!$B$4</f>
        <v>0.7</v>
      </c>
      <c r="Q5434" s="74">
        <f t="shared" si="168"/>
        <v>76958.231394648828</v>
      </c>
      <c r="R5434" s="75" t="str">
        <f>IF($O5434&lt;Assumptions!$B$17,"A",IF($O5434&lt;Assumptions!$B$18,"B",IF($O5434&lt;Assumptions!$B$19,"C",IF($O5434&lt;Assumptions!$B$20,"D","E"))))</f>
        <v>B</v>
      </c>
      <c r="S5434" s="75">
        <f t="shared" si="169"/>
        <v>1</v>
      </c>
    </row>
    <row r="5435" spans="1:19" ht="17.399999999999999" x14ac:dyDescent="0.3">
      <c r="A5435" s="39" t="s">
        <v>946</v>
      </c>
      <c r="B5435" s="39" t="s">
        <v>85</v>
      </c>
      <c r="C5435" s="39" t="s">
        <v>22</v>
      </c>
      <c r="D5435" s="39" t="s">
        <v>48</v>
      </c>
      <c r="E5435" s="70" t="s">
        <v>31</v>
      </c>
      <c r="F5435" s="70" t="s">
        <v>28</v>
      </c>
      <c r="G5435" s="78">
        <v>44383</v>
      </c>
      <c r="H5435" s="78">
        <v>45658</v>
      </c>
      <c r="I5435" s="69">
        <v>994945.69</v>
      </c>
      <c r="J5435" s="70">
        <v>35</v>
      </c>
      <c r="K5435" s="71">
        <v>0.88700000000000001</v>
      </c>
      <c r="L5435" s="70">
        <v>0</v>
      </c>
      <c r="M5435" s="71">
        <v>0.66300000000000003</v>
      </c>
      <c r="N5435" s="72"/>
      <c r="O5435" s="73">
        <f>MIN(1,MAX(0,(1/(1+EXP(-(Assumptions!$B$5 + Assumptions!$B$6*$N5435))))*Assumptions!$B$3))</f>
        <v>3.9165722796764356E-2</v>
      </c>
      <c r="P5435" s="73">
        <f>VLOOKUP($F5435,Assumptions!$A$23:$B$27,2,FALSE)*Assumptions!$B$4</f>
        <v>0.35</v>
      </c>
      <c r="Q5435" s="74">
        <f t="shared" si="168"/>
        <v>13638.718482331404</v>
      </c>
      <c r="R5435" s="75" t="str">
        <f>IF($O5435&lt;Assumptions!$B$17,"A",IF($O5435&lt;Assumptions!$B$18,"B",IF($O5435&lt;Assumptions!$B$19,"C",IF($O5435&lt;Assumptions!$B$20,"D","E"))))</f>
        <v>B</v>
      </c>
      <c r="S5435" s="75">
        <f t="shared" si="169"/>
        <v>0</v>
      </c>
    </row>
    <row r="5436" spans="1:19" ht="17.399999999999999" x14ac:dyDescent="0.3">
      <c r="A5436" s="39" t="s">
        <v>946</v>
      </c>
      <c r="B5436" s="39" t="s">
        <v>85</v>
      </c>
      <c r="C5436" s="39" t="s">
        <v>22</v>
      </c>
      <c r="D5436" s="39" t="s">
        <v>48</v>
      </c>
      <c r="E5436" s="70" t="s">
        <v>31</v>
      </c>
      <c r="F5436" s="70" t="s">
        <v>28</v>
      </c>
      <c r="G5436" s="78">
        <v>44383</v>
      </c>
      <c r="H5436" s="78">
        <v>45689</v>
      </c>
      <c r="I5436" s="69">
        <v>980273.5</v>
      </c>
      <c r="J5436" s="70">
        <v>0</v>
      </c>
      <c r="K5436" s="71">
        <v>1.0629999999999999</v>
      </c>
      <c r="L5436" s="70">
        <v>0</v>
      </c>
      <c r="M5436" s="71">
        <v>0.66300000000000003</v>
      </c>
      <c r="N5436" s="72"/>
      <c r="O5436" s="73">
        <f>MIN(1,MAX(0,(1/(1+EXP(-(Assumptions!$B$5 + Assumptions!$B$6*$N5436))))*Assumptions!$B$3))</f>
        <v>3.9165722796764356E-2</v>
      </c>
      <c r="P5436" s="73">
        <f>VLOOKUP($F5436,Assumptions!$A$23:$B$27,2,FALSE)*Assumptions!$B$4</f>
        <v>0.35</v>
      </c>
      <c r="Q5436" s="74">
        <f t="shared" si="168"/>
        <v>13437.592058104894</v>
      </c>
      <c r="R5436" s="75" t="str">
        <f>IF($O5436&lt;Assumptions!$B$17,"A",IF($O5436&lt;Assumptions!$B$18,"B",IF($O5436&lt;Assumptions!$B$19,"C",IF($O5436&lt;Assumptions!$B$20,"D","E"))))</f>
        <v>B</v>
      </c>
      <c r="S5436" s="75">
        <f t="shared" si="169"/>
        <v>0</v>
      </c>
    </row>
    <row r="5437" spans="1:19" ht="17.399999999999999" x14ac:dyDescent="0.3">
      <c r="A5437" s="39" t="s">
        <v>946</v>
      </c>
      <c r="B5437" s="39" t="s">
        <v>85</v>
      </c>
      <c r="C5437" s="39" t="s">
        <v>22</v>
      </c>
      <c r="D5437" s="39" t="s">
        <v>48</v>
      </c>
      <c r="E5437" s="70" t="s">
        <v>31</v>
      </c>
      <c r="F5437" s="70" t="s">
        <v>28</v>
      </c>
      <c r="G5437" s="78">
        <v>44383</v>
      </c>
      <c r="H5437" s="78">
        <v>45717</v>
      </c>
      <c r="I5437" s="69">
        <v>961967.24</v>
      </c>
      <c r="J5437" s="70">
        <v>35</v>
      </c>
      <c r="K5437" s="71">
        <v>0.71199999999999997</v>
      </c>
      <c r="L5437" s="70">
        <v>0</v>
      </c>
      <c r="M5437" s="71">
        <v>0.66300000000000003</v>
      </c>
      <c r="N5437" s="72"/>
      <c r="O5437" s="73">
        <f>MIN(1,MAX(0,(1/(1+EXP(-(Assumptions!$B$5 + Assumptions!$B$6*$N5437))))*Assumptions!$B$3))</f>
        <v>3.9165722796764356E-2</v>
      </c>
      <c r="P5437" s="73">
        <f>VLOOKUP($F5437,Assumptions!$A$23:$B$27,2,FALSE)*Assumptions!$B$4</f>
        <v>0.35</v>
      </c>
      <c r="Q5437" s="74">
        <f t="shared" si="168"/>
        <v>13186.64979149297</v>
      </c>
      <c r="R5437" s="75" t="str">
        <f>IF($O5437&lt;Assumptions!$B$17,"A",IF($O5437&lt;Assumptions!$B$18,"B",IF($O5437&lt;Assumptions!$B$19,"C",IF($O5437&lt;Assumptions!$B$20,"D","E"))))</f>
        <v>B</v>
      </c>
      <c r="S5437" s="75">
        <f t="shared" si="169"/>
        <v>0</v>
      </c>
    </row>
    <row r="5438" spans="1:19" ht="17.399999999999999" x14ac:dyDescent="0.3">
      <c r="A5438" s="39" t="s">
        <v>946</v>
      </c>
      <c r="B5438" s="39" t="s">
        <v>85</v>
      </c>
      <c r="C5438" s="39" t="s">
        <v>22</v>
      </c>
      <c r="D5438" s="39" t="s">
        <v>48</v>
      </c>
      <c r="E5438" s="70" t="s">
        <v>31</v>
      </c>
      <c r="F5438" s="70" t="s">
        <v>28</v>
      </c>
      <c r="G5438" s="78">
        <v>44383</v>
      </c>
      <c r="H5438" s="78">
        <v>45748</v>
      </c>
      <c r="I5438" s="69">
        <v>943293.25</v>
      </c>
      <c r="J5438" s="70">
        <v>0</v>
      </c>
      <c r="K5438" s="71">
        <v>0.97099999999999997</v>
      </c>
      <c r="L5438" s="70">
        <v>0</v>
      </c>
      <c r="M5438" s="71">
        <v>0.66300000000000003</v>
      </c>
      <c r="N5438" s="72"/>
      <c r="O5438" s="73">
        <f>MIN(1,MAX(0,(1/(1+EXP(-(Assumptions!$B$5 + Assumptions!$B$6*$N5438))))*Assumptions!$B$3))</f>
        <v>3.9165722796764356E-2</v>
      </c>
      <c r="P5438" s="73">
        <f>VLOOKUP($F5438,Assumptions!$A$23:$B$27,2,FALSE)*Assumptions!$B$4</f>
        <v>0.35</v>
      </c>
      <c r="Q5438" s="74">
        <f t="shared" si="168"/>
        <v>12930.666680945627</v>
      </c>
      <c r="R5438" s="75" t="str">
        <f>IF($O5438&lt;Assumptions!$B$17,"A",IF($O5438&lt;Assumptions!$B$18,"B",IF($O5438&lt;Assumptions!$B$19,"C",IF($O5438&lt;Assumptions!$B$20,"D","E"))))</f>
        <v>B</v>
      </c>
      <c r="S5438" s="75">
        <f t="shared" si="169"/>
        <v>0</v>
      </c>
    </row>
    <row r="5439" spans="1:19" ht="17.399999999999999" x14ac:dyDescent="0.3">
      <c r="A5439" s="39" t="s">
        <v>946</v>
      </c>
      <c r="B5439" s="39" t="s">
        <v>85</v>
      </c>
      <c r="C5439" s="39" t="s">
        <v>22</v>
      </c>
      <c r="D5439" s="39" t="s">
        <v>48</v>
      </c>
      <c r="E5439" s="70" t="s">
        <v>31</v>
      </c>
      <c r="F5439" s="70" t="s">
        <v>28</v>
      </c>
      <c r="G5439" s="78">
        <v>44383</v>
      </c>
      <c r="H5439" s="78">
        <v>45778</v>
      </c>
      <c r="I5439" s="69">
        <v>923521.33</v>
      </c>
      <c r="J5439" s="70">
        <v>0</v>
      </c>
      <c r="K5439" s="71">
        <v>1.0880000000000001</v>
      </c>
      <c r="L5439" s="70">
        <v>0</v>
      </c>
      <c r="M5439" s="71">
        <v>0.66300000000000003</v>
      </c>
      <c r="N5439" s="72"/>
      <c r="O5439" s="73">
        <f>MIN(1,MAX(0,(1/(1+EXP(-(Assumptions!$B$5 + Assumptions!$B$6*$N5439))))*Assumptions!$B$3))</f>
        <v>3.9165722796764356E-2</v>
      </c>
      <c r="P5439" s="73">
        <f>VLOOKUP($F5439,Assumptions!$A$23:$B$27,2,FALSE)*Assumptions!$B$4</f>
        <v>0.35</v>
      </c>
      <c r="Q5439" s="74">
        <f t="shared" si="168"/>
        <v>12659.633142687697</v>
      </c>
      <c r="R5439" s="75" t="str">
        <f>IF($O5439&lt;Assumptions!$B$17,"A",IF($O5439&lt;Assumptions!$B$18,"B",IF($O5439&lt;Assumptions!$B$19,"C",IF($O5439&lt;Assumptions!$B$20,"D","E"))))</f>
        <v>B</v>
      </c>
      <c r="S5439" s="75">
        <f t="shared" si="169"/>
        <v>0</v>
      </c>
    </row>
    <row r="5440" spans="1:19" ht="17.399999999999999" x14ac:dyDescent="0.3">
      <c r="A5440" s="39" t="s">
        <v>946</v>
      </c>
      <c r="B5440" s="39" t="s">
        <v>85</v>
      </c>
      <c r="C5440" s="39" t="s">
        <v>22</v>
      </c>
      <c r="D5440" s="39" t="s">
        <v>48</v>
      </c>
      <c r="E5440" s="70" t="s">
        <v>31</v>
      </c>
      <c r="F5440" s="70" t="s">
        <v>28</v>
      </c>
      <c r="G5440" s="78">
        <v>44383</v>
      </c>
      <c r="H5440" s="78">
        <v>45809</v>
      </c>
      <c r="I5440" s="69">
        <v>906280.79</v>
      </c>
      <c r="J5440" s="70">
        <v>35</v>
      </c>
      <c r="K5440" s="71">
        <v>0.76600000000000001</v>
      </c>
      <c r="L5440" s="70">
        <v>0</v>
      </c>
      <c r="M5440" s="71">
        <v>0.66300000000000003</v>
      </c>
      <c r="N5440" s="72"/>
      <c r="O5440" s="73">
        <f>MIN(1,MAX(0,(1/(1+EXP(-(Assumptions!$B$5 + Assumptions!$B$6*$N5440))))*Assumptions!$B$3))</f>
        <v>3.9165722796764356E-2</v>
      </c>
      <c r="P5440" s="73">
        <f>VLOOKUP($F5440,Assumptions!$A$23:$B$27,2,FALSE)*Assumptions!$B$4</f>
        <v>0.35</v>
      </c>
      <c r="Q5440" s="74">
        <f t="shared" si="168"/>
        <v>12423.299769010413</v>
      </c>
      <c r="R5440" s="75" t="str">
        <f>IF($O5440&lt;Assumptions!$B$17,"A",IF($O5440&lt;Assumptions!$B$18,"B",IF($O5440&lt;Assumptions!$B$19,"C",IF($O5440&lt;Assumptions!$B$20,"D","E"))))</f>
        <v>B</v>
      </c>
      <c r="S5440" s="75">
        <f t="shared" si="169"/>
        <v>0</v>
      </c>
    </row>
    <row r="5441" spans="1:19" ht="17.399999999999999" x14ac:dyDescent="0.3">
      <c r="A5441" s="39" t="s">
        <v>946</v>
      </c>
      <c r="B5441" s="39" t="s">
        <v>85</v>
      </c>
      <c r="C5441" s="39" t="s">
        <v>22</v>
      </c>
      <c r="D5441" s="39" t="s">
        <v>48</v>
      </c>
      <c r="E5441" s="70" t="s">
        <v>31</v>
      </c>
      <c r="F5441" s="70" t="s">
        <v>28</v>
      </c>
      <c r="G5441" s="78">
        <v>44383</v>
      </c>
      <c r="H5441" s="78">
        <v>45839</v>
      </c>
      <c r="I5441" s="69">
        <v>893379.06</v>
      </c>
      <c r="J5441" s="70">
        <v>0</v>
      </c>
      <c r="K5441" s="71">
        <v>1.08</v>
      </c>
      <c r="L5441" s="70">
        <v>0</v>
      </c>
      <c r="M5441" s="71">
        <v>0.66300000000000003</v>
      </c>
      <c r="N5441" s="72"/>
      <c r="O5441" s="73">
        <f>MIN(1,MAX(0,(1/(1+EXP(-(Assumptions!$B$5 + Assumptions!$B$6*$N5441))))*Assumptions!$B$3))</f>
        <v>3.9165722796764356E-2</v>
      </c>
      <c r="P5441" s="73">
        <f>VLOOKUP($F5441,Assumptions!$A$23:$B$27,2,FALSE)*Assumptions!$B$4</f>
        <v>0.35</v>
      </c>
      <c r="Q5441" s="74">
        <f t="shared" ref="Q5441:Q5504" si="170">$I5441*$O5441*$P5441</f>
        <v>12246.44281573787</v>
      </c>
      <c r="R5441" s="75" t="str">
        <f>IF($O5441&lt;Assumptions!$B$17,"A",IF($O5441&lt;Assumptions!$B$18,"B",IF($O5441&lt;Assumptions!$B$19,"C",IF($O5441&lt;Assumptions!$B$20,"D","E"))))</f>
        <v>B</v>
      </c>
      <c r="S5441" s="75">
        <f t="shared" ref="S5441:S5504" si="171">--($J5441&gt;=180)</f>
        <v>0</v>
      </c>
    </row>
    <row r="5442" spans="1:19" ht="17.399999999999999" x14ac:dyDescent="0.3">
      <c r="A5442" s="39" t="s">
        <v>946</v>
      </c>
      <c r="B5442" s="39" t="s">
        <v>85</v>
      </c>
      <c r="C5442" s="39" t="s">
        <v>22</v>
      </c>
      <c r="D5442" s="39" t="s">
        <v>48</v>
      </c>
      <c r="E5442" s="70" t="s">
        <v>31</v>
      </c>
      <c r="F5442" s="70" t="s">
        <v>28</v>
      </c>
      <c r="G5442" s="78">
        <v>44383</v>
      </c>
      <c r="H5442" s="78">
        <v>45870</v>
      </c>
      <c r="I5442" s="69">
        <v>878273.81</v>
      </c>
      <c r="J5442" s="70">
        <v>0</v>
      </c>
      <c r="K5442" s="71">
        <v>0.98699999999999999</v>
      </c>
      <c r="L5442" s="70">
        <v>0</v>
      </c>
      <c r="M5442" s="71">
        <v>0.66300000000000003</v>
      </c>
      <c r="N5442" s="72"/>
      <c r="O5442" s="73">
        <f>MIN(1,MAX(0,(1/(1+EXP(-(Assumptions!$B$5 + Assumptions!$B$6*$N5442))))*Assumptions!$B$3))</f>
        <v>3.9165722796764356E-2</v>
      </c>
      <c r="P5442" s="73">
        <f>VLOOKUP($F5442,Assumptions!$A$23:$B$27,2,FALSE)*Assumptions!$B$4</f>
        <v>0.35</v>
      </c>
      <c r="Q5442" s="74">
        <f t="shared" si="170"/>
        <v>12039.380003741331</v>
      </c>
      <c r="R5442" s="75" t="str">
        <f>IF($O5442&lt;Assumptions!$B$17,"A",IF($O5442&lt;Assumptions!$B$18,"B",IF($O5442&lt;Assumptions!$B$19,"C",IF($O5442&lt;Assumptions!$B$20,"D","E"))))</f>
        <v>B</v>
      </c>
      <c r="S5442" s="75">
        <f t="shared" si="171"/>
        <v>0</v>
      </c>
    </row>
    <row r="5443" spans="1:19" ht="17.399999999999999" x14ac:dyDescent="0.3">
      <c r="A5443" s="39" t="s">
        <v>946</v>
      </c>
      <c r="B5443" s="39" t="s">
        <v>85</v>
      </c>
      <c r="C5443" s="39" t="s">
        <v>22</v>
      </c>
      <c r="D5443" s="39" t="s">
        <v>48</v>
      </c>
      <c r="E5443" s="70" t="s">
        <v>31</v>
      </c>
      <c r="F5443" s="70" t="s">
        <v>28</v>
      </c>
      <c r="G5443" s="78">
        <v>44383</v>
      </c>
      <c r="H5443" s="78">
        <v>45901</v>
      </c>
      <c r="I5443" s="69">
        <v>863675.97</v>
      </c>
      <c r="J5443" s="70">
        <v>220</v>
      </c>
      <c r="K5443" s="71">
        <v>0.14899999999999999</v>
      </c>
      <c r="L5443" s="70">
        <v>1</v>
      </c>
      <c r="M5443" s="71">
        <v>0.66300000000000003</v>
      </c>
      <c r="N5443" s="72"/>
      <c r="O5443" s="73">
        <f>MIN(1,MAX(0,(1/(1+EXP(-(Assumptions!$B$5 + Assumptions!$B$6*$N5443))))*Assumptions!$B$3))</f>
        <v>3.9165722796764356E-2</v>
      </c>
      <c r="P5443" s="73">
        <f>VLOOKUP($F5443,Assumptions!$A$23:$B$27,2,FALSE)*Assumptions!$B$4</f>
        <v>0.35</v>
      </c>
      <c r="Q5443" s="74">
        <f t="shared" si="170"/>
        <v>11839.272769536297</v>
      </c>
      <c r="R5443" s="75" t="str">
        <f>IF($O5443&lt;Assumptions!$B$17,"A",IF($O5443&lt;Assumptions!$B$18,"B",IF($O5443&lt;Assumptions!$B$19,"C",IF($O5443&lt;Assumptions!$B$20,"D","E"))))</f>
        <v>B</v>
      </c>
      <c r="S5443" s="75">
        <f t="shared" si="171"/>
        <v>1</v>
      </c>
    </row>
    <row r="5444" spans="1:19" ht="17.399999999999999" x14ac:dyDescent="0.3">
      <c r="A5444" s="39" t="s">
        <v>946</v>
      </c>
      <c r="B5444" s="39" t="s">
        <v>85</v>
      </c>
      <c r="C5444" s="39" t="s">
        <v>22</v>
      </c>
      <c r="D5444" s="39" t="s">
        <v>48</v>
      </c>
      <c r="E5444" s="70" t="s">
        <v>31</v>
      </c>
      <c r="F5444" s="70" t="s">
        <v>28</v>
      </c>
      <c r="G5444" s="78">
        <v>44383</v>
      </c>
      <c r="H5444" s="78">
        <v>45931</v>
      </c>
      <c r="I5444" s="69">
        <v>846906.44</v>
      </c>
      <c r="J5444" s="70">
        <v>65</v>
      </c>
      <c r="K5444" s="71">
        <v>0.47199999999999998</v>
      </c>
      <c r="L5444" s="70">
        <v>1</v>
      </c>
      <c r="M5444" s="71">
        <v>0.66300000000000003</v>
      </c>
      <c r="N5444" s="72"/>
      <c r="O5444" s="73">
        <f>MIN(1,MAX(0,(1/(1+EXP(-(Assumptions!$B$5 + Assumptions!$B$6*$N5444))))*Assumptions!$B$3))</f>
        <v>3.9165722796764356E-2</v>
      </c>
      <c r="P5444" s="73">
        <f>VLOOKUP($F5444,Assumptions!$A$23:$B$27,2,FALSE)*Assumptions!$B$4</f>
        <v>0.35</v>
      </c>
      <c r="Q5444" s="74">
        <f t="shared" si="170"/>
        <v>11609.39600234209</v>
      </c>
      <c r="R5444" s="75" t="str">
        <f>IF($O5444&lt;Assumptions!$B$17,"A",IF($O5444&lt;Assumptions!$B$18,"B",IF($O5444&lt;Assumptions!$B$19,"C",IF($O5444&lt;Assumptions!$B$20,"D","E"))))</f>
        <v>B</v>
      </c>
      <c r="S5444" s="75">
        <f t="shared" si="171"/>
        <v>0</v>
      </c>
    </row>
    <row r="5445" spans="1:19" ht="17.399999999999999" x14ac:dyDescent="0.3">
      <c r="A5445" s="39" t="s">
        <v>946</v>
      </c>
      <c r="B5445" s="39" t="s">
        <v>85</v>
      </c>
      <c r="C5445" s="39" t="s">
        <v>22</v>
      </c>
      <c r="D5445" s="39" t="s">
        <v>48</v>
      </c>
      <c r="E5445" s="70" t="s">
        <v>31</v>
      </c>
      <c r="F5445" s="70" t="s">
        <v>28</v>
      </c>
      <c r="G5445" s="78">
        <v>44383</v>
      </c>
      <c r="H5445" s="78">
        <v>45962</v>
      </c>
      <c r="I5445" s="69">
        <v>834881.38</v>
      </c>
      <c r="J5445" s="70">
        <v>0</v>
      </c>
      <c r="K5445" s="71">
        <v>1.071</v>
      </c>
      <c r="L5445" s="70">
        <v>1</v>
      </c>
      <c r="M5445" s="71">
        <v>0.66300000000000003</v>
      </c>
      <c r="N5445" s="72"/>
      <c r="O5445" s="73">
        <f>MIN(1,MAX(0,(1/(1+EXP(-(Assumptions!$B$5 + Assumptions!$B$6*$N5445))))*Assumptions!$B$3))</f>
        <v>3.9165722796764356E-2</v>
      </c>
      <c r="P5445" s="73">
        <f>VLOOKUP($F5445,Assumptions!$A$23:$B$27,2,FALSE)*Assumptions!$B$4</f>
        <v>0.35</v>
      </c>
      <c r="Q5445" s="74">
        <f t="shared" si="170"/>
        <v>11444.556444041029</v>
      </c>
      <c r="R5445" s="75" t="str">
        <f>IF($O5445&lt;Assumptions!$B$17,"A",IF($O5445&lt;Assumptions!$B$18,"B",IF($O5445&lt;Assumptions!$B$19,"C",IF($O5445&lt;Assumptions!$B$20,"D","E"))))</f>
        <v>B</v>
      </c>
      <c r="S5445" s="75">
        <f t="shared" si="171"/>
        <v>0</v>
      </c>
    </row>
    <row r="5446" spans="1:19" ht="17.399999999999999" x14ac:dyDescent="0.3">
      <c r="A5446" s="39" t="s">
        <v>946</v>
      </c>
      <c r="B5446" s="39" t="s">
        <v>85</v>
      </c>
      <c r="C5446" s="39" t="s">
        <v>22</v>
      </c>
      <c r="D5446" s="39" t="s">
        <v>48</v>
      </c>
      <c r="E5446" s="70" t="s">
        <v>31</v>
      </c>
      <c r="F5446" s="70" t="s">
        <v>28</v>
      </c>
      <c r="G5446" s="78">
        <v>44383</v>
      </c>
      <c r="H5446" s="78">
        <v>45992</v>
      </c>
      <c r="I5446" s="69">
        <v>820834.36</v>
      </c>
      <c r="J5446" s="70">
        <v>15</v>
      </c>
      <c r="K5446" s="71">
        <v>1.0960000000000001</v>
      </c>
      <c r="L5446" s="70">
        <v>1</v>
      </c>
      <c r="M5446" s="71">
        <v>0.66300000000000003</v>
      </c>
      <c r="N5446" s="72"/>
      <c r="O5446" s="73">
        <f>MIN(1,MAX(0,(1/(1+EXP(-(Assumptions!$B$5 + Assumptions!$B$6*$N5446))))*Assumptions!$B$3))</f>
        <v>3.9165722796764356E-2</v>
      </c>
      <c r="P5446" s="73">
        <f>VLOOKUP($F5446,Assumptions!$A$23:$B$27,2,FALSE)*Assumptions!$B$4</f>
        <v>0.35</v>
      </c>
      <c r="Q5446" s="74">
        <f t="shared" si="170"/>
        <v>11251.999852036817</v>
      </c>
      <c r="R5446" s="75" t="str">
        <f>IF($O5446&lt;Assumptions!$B$17,"A",IF($O5446&lt;Assumptions!$B$18,"B",IF($O5446&lt;Assumptions!$B$19,"C",IF($O5446&lt;Assumptions!$B$20,"D","E"))))</f>
        <v>B</v>
      </c>
      <c r="S5446" s="75">
        <f t="shared" si="171"/>
        <v>0</v>
      </c>
    </row>
    <row r="5447" spans="1:19" ht="17.399999999999999" x14ac:dyDescent="0.3">
      <c r="A5447" s="39" t="s">
        <v>947</v>
      </c>
      <c r="B5447" s="39" t="s">
        <v>50</v>
      </c>
      <c r="C5447" s="39" t="s">
        <v>135</v>
      </c>
      <c r="D5447" s="39" t="s">
        <v>34</v>
      </c>
      <c r="E5447" s="70" t="s">
        <v>49</v>
      </c>
      <c r="F5447" s="70" t="s">
        <v>36</v>
      </c>
      <c r="G5447" s="78">
        <v>44880</v>
      </c>
      <c r="H5447" s="78">
        <v>45658</v>
      </c>
      <c r="I5447" s="69">
        <v>2044793.69</v>
      </c>
      <c r="J5447" s="70">
        <v>0</v>
      </c>
      <c r="K5447" s="71">
        <v>1.093</v>
      </c>
      <c r="L5447" s="70">
        <v>0</v>
      </c>
      <c r="M5447" s="71">
        <v>0.65</v>
      </c>
      <c r="N5447" s="72"/>
      <c r="O5447" s="73">
        <f>MIN(1,MAX(0,(1/(1+EXP(-(Assumptions!$B$5 + Assumptions!$B$6*$N5447))))*Assumptions!$B$3))</f>
        <v>3.9165722796764356E-2</v>
      </c>
      <c r="P5447" s="73">
        <f>VLOOKUP($F5447,Assumptions!$A$23:$B$27,2,FALSE)*Assumptions!$B$4</f>
        <v>0.55000000000000004</v>
      </c>
      <c r="Q5447" s="74">
        <f t="shared" si="170"/>
        <v>44047.202561512102</v>
      </c>
      <c r="R5447" s="75" t="str">
        <f>IF($O5447&lt;Assumptions!$B$17,"A",IF($O5447&lt;Assumptions!$B$18,"B",IF($O5447&lt;Assumptions!$B$19,"C",IF($O5447&lt;Assumptions!$B$20,"D","E"))))</f>
        <v>B</v>
      </c>
      <c r="S5447" s="75">
        <f t="shared" si="171"/>
        <v>0</v>
      </c>
    </row>
    <row r="5448" spans="1:19" ht="17.399999999999999" x14ac:dyDescent="0.3">
      <c r="A5448" s="39" t="s">
        <v>947</v>
      </c>
      <c r="B5448" s="39" t="s">
        <v>50</v>
      </c>
      <c r="C5448" s="39" t="s">
        <v>135</v>
      </c>
      <c r="D5448" s="39" t="s">
        <v>34</v>
      </c>
      <c r="E5448" s="70" t="s">
        <v>49</v>
      </c>
      <c r="F5448" s="70" t="s">
        <v>36</v>
      </c>
      <c r="G5448" s="78">
        <v>44880</v>
      </c>
      <c r="H5448" s="78">
        <v>45689</v>
      </c>
      <c r="I5448" s="69">
        <v>1983814.53</v>
      </c>
      <c r="J5448" s="70">
        <v>0</v>
      </c>
      <c r="K5448" s="71">
        <v>1.0509999999999999</v>
      </c>
      <c r="L5448" s="70">
        <v>0</v>
      </c>
      <c r="M5448" s="71">
        <v>0.65</v>
      </c>
      <c r="N5448" s="72"/>
      <c r="O5448" s="73">
        <f>MIN(1,MAX(0,(1/(1+EXP(-(Assumptions!$B$5 + Assumptions!$B$6*$N5448))))*Assumptions!$B$3))</f>
        <v>3.9165722796764356E-2</v>
      </c>
      <c r="P5448" s="73">
        <f>VLOOKUP($F5448,Assumptions!$A$23:$B$27,2,FALSE)*Assumptions!$B$4</f>
        <v>0.55000000000000004</v>
      </c>
      <c r="Q5448" s="74">
        <f t="shared" si="170"/>
        <v>42733.641479195358</v>
      </c>
      <c r="R5448" s="75" t="str">
        <f>IF($O5448&lt;Assumptions!$B$17,"A",IF($O5448&lt;Assumptions!$B$18,"B",IF($O5448&lt;Assumptions!$B$19,"C",IF($O5448&lt;Assumptions!$B$20,"D","E"))))</f>
        <v>B</v>
      </c>
      <c r="S5448" s="75">
        <f t="shared" si="171"/>
        <v>0</v>
      </c>
    </row>
    <row r="5449" spans="1:19" ht="17.399999999999999" x14ac:dyDescent="0.3">
      <c r="A5449" s="39" t="s">
        <v>947</v>
      </c>
      <c r="B5449" s="39" t="s">
        <v>50</v>
      </c>
      <c r="C5449" s="39" t="s">
        <v>135</v>
      </c>
      <c r="D5449" s="39" t="s">
        <v>34</v>
      </c>
      <c r="E5449" s="70" t="s">
        <v>49</v>
      </c>
      <c r="F5449" s="70" t="s">
        <v>36</v>
      </c>
      <c r="G5449" s="78">
        <v>44880</v>
      </c>
      <c r="H5449" s="78">
        <v>45717</v>
      </c>
      <c r="I5449" s="69">
        <v>1928121.38</v>
      </c>
      <c r="J5449" s="70">
        <v>65</v>
      </c>
      <c r="K5449" s="71">
        <v>0.47099999999999997</v>
      </c>
      <c r="L5449" s="70">
        <v>0</v>
      </c>
      <c r="M5449" s="71">
        <v>0.65</v>
      </c>
      <c r="N5449" s="72"/>
      <c r="O5449" s="73">
        <f>MIN(1,MAX(0,(1/(1+EXP(-(Assumptions!$B$5 + Assumptions!$B$6*$N5449))))*Assumptions!$B$3))</f>
        <v>3.9165722796764356E-2</v>
      </c>
      <c r="P5449" s="73">
        <f>VLOOKUP($F5449,Assumptions!$A$23:$B$27,2,FALSE)*Assumptions!$B$4</f>
        <v>0.55000000000000004</v>
      </c>
      <c r="Q5449" s="74">
        <f t="shared" si="170"/>
        <v>41533.947118177108</v>
      </c>
      <c r="R5449" s="75" t="str">
        <f>IF($O5449&lt;Assumptions!$B$17,"A",IF($O5449&lt;Assumptions!$B$18,"B",IF($O5449&lt;Assumptions!$B$19,"C",IF($O5449&lt;Assumptions!$B$20,"D","E"))))</f>
        <v>B</v>
      </c>
      <c r="S5449" s="75">
        <f t="shared" si="171"/>
        <v>0</v>
      </c>
    </row>
    <row r="5450" spans="1:19" ht="17.399999999999999" x14ac:dyDescent="0.3">
      <c r="A5450" s="39" t="s">
        <v>947</v>
      </c>
      <c r="B5450" s="39" t="s">
        <v>50</v>
      </c>
      <c r="C5450" s="39" t="s">
        <v>135</v>
      </c>
      <c r="D5450" s="39" t="s">
        <v>34</v>
      </c>
      <c r="E5450" s="70" t="s">
        <v>49</v>
      </c>
      <c r="F5450" s="70" t="s">
        <v>36</v>
      </c>
      <c r="G5450" s="78">
        <v>44880</v>
      </c>
      <c r="H5450" s="78">
        <v>45748</v>
      </c>
      <c r="I5450" s="69">
        <v>1877659.02</v>
      </c>
      <c r="J5450" s="70">
        <v>0</v>
      </c>
      <c r="K5450" s="71">
        <v>1.0369999999999999</v>
      </c>
      <c r="L5450" s="70">
        <v>0</v>
      </c>
      <c r="M5450" s="71">
        <v>0.65</v>
      </c>
      <c r="N5450" s="72"/>
      <c r="O5450" s="73">
        <f>MIN(1,MAX(0,(1/(1+EXP(-(Assumptions!$B$5 + Assumptions!$B$6*$N5450))))*Assumptions!$B$3))</f>
        <v>3.9165722796764356E-2</v>
      </c>
      <c r="P5450" s="73">
        <f>VLOOKUP($F5450,Assumptions!$A$23:$B$27,2,FALSE)*Assumptions!$B$4</f>
        <v>0.55000000000000004</v>
      </c>
      <c r="Q5450" s="74">
        <f t="shared" si="170"/>
        <v>40446.929976290325</v>
      </c>
      <c r="R5450" s="75" t="str">
        <f>IF($O5450&lt;Assumptions!$B$17,"A",IF($O5450&lt;Assumptions!$B$18,"B",IF($O5450&lt;Assumptions!$B$19,"C",IF($O5450&lt;Assumptions!$B$20,"D","E"))))</f>
        <v>B</v>
      </c>
      <c r="S5450" s="75">
        <f t="shared" si="171"/>
        <v>0</v>
      </c>
    </row>
    <row r="5451" spans="1:19" ht="17.399999999999999" x14ac:dyDescent="0.3">
      <c r="A5451" s="39" t="s">
        <v>947</v>
      </c>
      <c r="B5451" s="39" t="s">
        <v>50</v>
      </c>
      <c r="C5451" s="39" t="s">
        <v>135</v>
      </c>
      <c r="D5451" s="39" t="s">
        <v>34</v>
      </c>
      <c r="E5451" s="70" t="s">
        <v>49</v>
      </c>
      <c r="F5451" s="70" t="s">
        <v>36</v>
      </c>
      <c r="G5451" s="78">
        <v>44880</v>
      </c>
      <c r="H5451" s="78">
        <v>45778</v>
      </c>
      <c r="I5451" s="69">
        <v>1823912.19</v>
      </c>
      <c r="J5451" s="70">
        <v>35</v>
      </c>
      <c r="K5451" s="71">
        <v>0.85</v>
      </c>
      <c r="L5451" s="70">
        <v>0</v>
      </c>
      <c r="M5451" s="71">
        <v>0.65</v>
      </c>
      <c r="N5451" s="72"/>
      <c r="O5451" s="73">
        <f>MIN(1,MAX(0,(1/(1+EXP(-(Assumptions!$B$5 + Assumptions!$B$6*$N5451))))*Assumptions!$B$3))</f>
        <v>3.9165722796764356E-2</v>
      </c>
      <c r="P5451" s="73">
        <f>VLOOKUP($F5451,Assumptions!$A$23:$B$27,2,FALSE)*Assumptions!$B$4</f>
        <v>0.55000000000000004</v>
      </c>
      <c r="Q5451" s="74">
        <f t="shared" si="170"/>
        <v>39289.161581548673</v>
      </c>
      <c r="R5451" s="75" t="str">
        <f>IF($O5451&lt;Assumptions!$B$17,"A",IF($O5451&lt;Assumptions!$B$18,"B",IF($O5451&lt;Assumptions!$B$19,"C",IF($O5451&lt;Assumptions!$B$20,"D","E"))))</f>
        <v>B</v>
      </c>
      <c r="S5451" s="75">
        <f t="shared" si="171"/>
        <v>0</v>
      </c>
    </row>
    <row r="5452" spans="1:19" ht="17.399999999999999" x14ac:dyDescent="0.3">
      <c r="A5452" s="39" t="s">
        <v>947</v>
      </c>
      <c r="B5452" s="39" t="s">
        <v>50</v>
      </c>
      <c r="C5452" s="39" t="s">
        <v>135</v>
      </c>
      <c r="D5452" s="39" t="s">
        <v>34</v>
      </c>
      <c r="E5452" s="70" t="s">
        <v>49</v>
      </c>
      <c r="F5452" s="70" t="s">
        <v>36</v>
      </c>
      <c r="G5452" s="78">
        <v>44880</v>
      </c>
      <c r="H5452" s="78">
        <v>45809</v>
      </c>
      <c r="I5452" s="69">
        <v>1773414.48</v>
      </c>
      <c r="J5452" s="70">
        <v>0</v>
      </c>
      <c r="K5452" s="71">
        <v>1.0369999999999999</v>
      </c>
      <c r="L5452" s="70">
        <v>0</v>
      </c>
      <c r="M5452" s="71">
        <v>0.65</v>
      </c>
      <c r="N5452" s="72"/>
      <c r="O5452" s="73">
        <f>MIN(1,MAX(0,(1/(1+EXP(-(Assumptions!$B$5 + Assumptions!$B$6*$N5452))))*Assumptions!$B$3))</f>
        <v>3.9165722796764356E-2</v>
      </c>
      <c r="P5452" s="73">
        <f>VLOOKUP($F5452,Assumptions!$A$23:$B$27,2,FALSE)*Assumptions!$B$4</f>
        <v>0.55000000000000004</v>
      </c>
      <c r="Q5452" s="74">
        <f t="shared" si="170"/>
        <v>38201.382960096409</v>
      </c>
      <c r="R5452" s="75" t="str">
        <f>IF($O5452&lt;Assumptions!$B$17,"A",IF($O5452&lt;Assumptions!$B$18,"B",IF($O5452&lt;Assumptions!$B$19,"C",IF($O5452&lt;Assumptions!$B$20,"D","E"))))</f>
        <v>B</v>
      </c>
      <c r="S5452" s="75">
        <f t="shared" si="171"/>
        <v>0</v>
      </c>
    </row>
    <row r="5453" spans="1:19" ht="17.399999999999999" x14ac:dyDescent="0.3">
      <c r="A5453" s="39" t="s">
        <v>947</v>
      </c>
      <c r="B5453" s="39" t="s">
        <v>50</v>
      </c>
      <c r="C5453" s="39" t="s">
        <v>135</v>
      </c>
      <c r="D5453" s="39" t="s">
        <v>34</v>
      </c>
      <c r="E5453" s="70" t="s">
        <v>49</v>
      </c>
      <c r="F5453" s="70" t="s">
        <v>36</v>
      </c>
      <c r="G5453" s="78">
        <v>44880</v>
      </c>
      <c r="H5453" s="78">
        <v>45839</v>
      </c>
      <c r="I5453" s="69">
        <v>1715037.16</v>
      </c>
      <c r="J5453" s="70">
        <v>0</v>
      </c>
      <c r="K5453" s="71">
        <v>1.107</v>
      </c>
      <c r="L5453" s="70">
        <v>0</v>
      </c>
      <c r="M5453" s="71">
        <v>0.65</v>
      </c>
      <c r="N5453" s="72"/>
      <c r="O5453" s="73">
        <f>MIN(1,MAX(0,(1/(1+EXP(-(Assumptions!$B$5 + Assumptions!$B$6*$N5453))))*Assumptions!$B$3))</f>
        <v>3.9165722796764356E-2</v>
      </c>
      <c r="P5453" s="73">
        <f>VLOOKUP($F5453,Assumptions!$A$23:$B$27,2,FALSE)*Assumptions!$B$4</f>
        <v>0.55000000000000004</v>
      </c>
      <c r="Q5453" s="74">
        <f t="shared" si="170"/>
        <v>36943.868497090501</v>
      </c>
      <c r="R5453" s="75" t="str">
        <f>IF($O5453&lt;Assumptions!$B$17,"A",IF($O5453&lt;Assumptions!$B$18,"B",IF($O5453&lt;Assumptions!$B$19,"C",IF($O5453&lt;Assumptions!$B$20,"D","E"))))</f>
        <v>B</v>
      </c>
      <c r="S5453" s="75">
        <f t="shared" si="171"/>
        <v>0</v>
      </c>
    </row>
    <row r="5454" spans="1:19" ht="17.399999999999999" x14ac:dyDescent="0.3">
      <c r="A5454" s="39" t="s">
        <v>947</v>
      </c>
      <c r="B5454" s="39" t="s">
        <v>50</v>
      </c>
      <c r="C5454" s="39" t="s">
        <v>135</v>
      </c>
      <c r="D5454" s="39" t="s">
        <v>34</v>
      </c>
      <c r="E5454" s="70" t="s">
        <v>49</v>
      </c>
      <c r="F5454" s="70" t="s">
        <v>36</v>
      </c>
      <c r="G5454" s="78">
        <v>44880</v>
      </c>
      <c r="H5454" s="78">
        <v>45870</v>
      </c>
      <c r="I5454" s="69">
        <v>1665670.34</v>
      </c>
      <c r="J5454" s="70">
        <v>0</v>
      </c>
      <c r="K5454" s="71">
        <v>1.1299999999999999</v>
      </c>
      <c r="L5454" s="70">
        <v>0</v>
      </c>
      <c r="M5454" s="71">
        <v>0.65</v>
      </c>
      <c r="N5454" s="72"/>
      <c r="O5454" s="73">
        <f>MIN(1,MAX(0,(1/(1+EXP(-(Assumptions!$B$5 + Assumptions!$B$6*$N5454))))*Assumptions!$B$3))</f>
        <v>3.9165722796764356E-2</v>
      </c>
      <c r="P5454" s="73">
        <f>VLOOKUP($F5454,Assumptions!$A$23:$B$27,2,FALSE)*Assumptions!$B$4</f>
        <v>0.55000000000000004</v>
      </c>
      <c r="Q5454" s="74">
        <f t="shared" si="170"/>
        <v>35880.450543977735</v>
      </c>
      <c r="R5454" s="75" t="str">
        <f>IF($O5454&lt;Assumptions!$B$17,"A",IF($O5454&lt;Assumptions!$B$18,"B",IF($O5454&lt;Assumptions!$B$19,"C",IF($O5454&lt;Assumptions!$B$20,"D","E"))))</f>
        <v>B</v>
      </c>
      <c r="S5454" s="75">
        <f t="shared" si="171"/>
        <v>0</v>
      </c>
    </row>
    <row r="5455" spans="1:19" ht="17.399999999999999" x14ac:dyDescent="0.3">
      <c r="A5455" s="39" t="s">
        <v>947</v>
      </c>
      <c r="B5455" s="39" t="s">
        <v>50</v>
      </c>
      <c r="C5455" s="39" t="s">
        <v>135</v>
      </c>
      <c r="D5455" s="39" t="s">
        <v>34</v>
      </c>
      <c r="E5455" s="70" t="s">
        <v>49</v>
      </c>
      <c r="F5455" s="70" t="s">
        <v>36</v>
      </c>
      <c r="G5455" s="78">
        <v>44880</v>
      </c>
      <c r="H5455" s="78">
        <v>45901</v>
      </c>
      <c r="I5455" s="69">
        <v>1618760.89</v>
      </c>
      <c r="J5455" s="70">
        <v>0</v>
      </c>
      <c r="K5455" s="71">
        <v>1.0429999999999999</v>
      </c>
      <c r="L5455" s="70">
        <v>0</v>
      </c>
      <c r="M5455" s="71">
        <v>0.65</v>
      </c>
      <c r="N5455" s="72"/>
      <c r="O5455" s="73">
        <f>MIN(1,MAX(0,(1/(1+EXP(-(Assumptions!$B$5 + Assumptions!$B$6*$N5455))))*Assumptions!$B$3))</f>
        <v>3.9165722796764356E-2</v>
      </c>
      <c r="P5455" s="73">
        <f>VLOOKUP($F5455,Assumptions!$A$23:$B$27,2,FALSE)*Assumptions!$B$4</f>
        <v>0.55000000000000004</v>
      </c>
      <c r="Q5455" s="74">
        <f t="shared" si="170"/>
        <v>34869.967160590961</v>
      </c>
      <c r="R5455" s="75" t="str">
        <f>IF($O5455&lt;Assumptions!$B$17,"A",IF($O5455&lt;Assumptions!$B$18,"B",IF($O5455&lt;Assumptions!$B$19,"C",IF($O5455&lt;Assumptions!$B$20,"D","E"))))</f>
        <v>B</v>
      </c>
      <c r="S5455" s="75">
        <f t="shared" si="171"/>
        <v>0</v>
      </c>
    </row>
    <row r="5456" spans="1:19" ht="17.399999999999999" x14ac:dyDescent="0.3">
      <c r="A5456" s="39" t="s">
        <v>947</v>
      </c>
      <c r="B5456" s="39" t="s">
        <v>50</v>
      </c>
      <c r="C5456" s="39" t="s">
        <v>135</v>
      </c>
      <c r="D5456" s="39" t="s">
        <v>34</v>
      </c>
      <c r="E5456" s="70" t="s">
        <v>49</v>
      </c>
      <c r="F5456" s="70" t="s">
        <v>36</v>
      </c>
      <c r="G5456" s="78">
        <v>44880</v>
      </c>
      <c r="H5456" s="78">
        <v>45931</v>
      </c>
      <c r="I5456" s="69">
        <v>1573655.56</v>
      </c>
      <c r="J5456" s="70">
        <v>65</v>
      </c>
      <c r="K5456" s="71">
        <v>0.441</v>
      </c>
      <c r="L5456" s="70">
        <v>0</v>
      </c>
      <c r="M5456" s="71">
        <v>0.65</v>
      </c>
      <c r="N5456" s="72"/>
      <c r="O5456" s="73">
        <f>MIN(1,MAX(0,(1/(1+EXP(-(Assumptions!$B$5 + Assumptions!$B$6*$N5456))))*Assumptions!$B$3))</f>
        <v>3.9165722796764356E-2</v>
      </c>
      <c r="P5456" s="73">
        <f>VLOOKUP($F5456,Assumptions!$A$23:$B$27,2,FALSE)*Assumptions!$B$4</f>
        <v>0.55000000000000004</v>
      </c>
      <c r="Q5456" s="74">
        <f t="shared" si="170"/>
        <v>33898.346592300841</v>
      </c>
      <c r="R5456" s="75" t="str">
        <f>IF($O5456&lt;Assumptions!$B$17,"A",IF($O5456&lt;Assumptions!$B$18,"B",IF($O5456&lt;Assumptions!$B$19,"C",IF($O5456&lt;Assumptions!$B$20,"D","E"))))</f>
        <v>B</v>
      </c>
      <c r="S5456" s="75">
        <f t="shared" si="171"/>
        <v>0</v>
      </c>
    </row>
    <row r="5457" spans="1:19" ht="17.399999999999999" x14ac:dyDescent="0.3">
      <c r="A5457" s="39" t="s">
        <v>947</v>
      </c>
      <c r="B5457" s="39" t="s">
        <v>50</v>
      </c>
      <c r="C5457" s="39" t="s">
        <v>135</v>
      </c>
      <c r="D5457" s="39" t="s">
        <v>34</v>
      </c>
      <c r="E5457" s="70" t="s">
        <v>49</v>
      </c>
      <c r="F5457" s="70" t="s">
        <v>36</v>
      </c>
      <c r="G5457" s="78">
        <v>44880</v>
      </c>
      <c r="H5457" s="78">
        <v>45962</v>
      </c>
      <c r="I5457" s="69">
        <v>1532632.95</v>
      </c>
      <c r="J5457" s="70">
        <v>35</v>
      </c>
      <c r="K5457" s="71">
        <v>0.79700000000000004</v>
      </c>
      <c r="L5457" s="70">
        <v>0</v>
      </c>
      <c r="M5457" s="71">
        <v>0.65</v>
      </c>
      <c r="N5457" s="72"/>
      <c r="O5457" s="73">
        <f>MIN(1,MAX(0,(1/(1+EXP(-(Assumptions!$B$5 + Assumptions!$B$6*$N5457))))*Assumptions!$B$3))</f>
        <v>3.9165722796764356E-2</v>
      </c>
      <c r="P5457" s="73">
        <f>VLOOKUP($F5457,Assumptions!$A$23:$B$27,2,FALSE)*Assumptions!$B$4</f>
        <v>0.55000000000000004</v>
      </c>
      <c r="Q5457" s="74">
        <f t="shared" si="170"/>
        <v>33014.672497887965</v>
      </c>
      <c r="R5457" s="75" t="str">
        <f>IF($O5457&lt;Assumptions!$B$17,"A",IF($O5457&lt;Assumptions!$B$18,"B",IF($O5457&lt;Assumptions!$B$19,"C",IF($O5457&lt;Assumptions!$B$20,"D","E"))))</f>
        <v>B</v>
      </c>
      <c r="S5457" s="75">
        <f t="shared" si="171"/>
        <v>0</v>
      </c>
    </row>
    <row r="5458" spans="1:19" ht="17.399999999999999" x14ac:dyDescent="0.3">
      <c r="A5458" s="39" t="s">
        <v>947</v>
      </c>
      <c r="B5458" s="39" t="s">
        <v>50</v>
      </c>
      <c r="C5458" s="39" t="s">
        <v>135</v>
      </c>
      <c r="D5458" s="39" t="s">
        <v>34</v>
      </c>
      <c r="E5458" s="70" t="s">
        <v>49</v>
      </c>
      <c r="F5458" s="70" t="s">
        <v>36</v>
      </c>
      <c r="G5458" s="78">
        <v>44880</v>
      </c>
      <c r="H5458" s="78">
        <v>45992</v>
      </c>
      <c r="I5458" s="69">
        <v>1482511.14</v>
      </c>
      <c r="J5458" s="70">
        <v>0</v>
      </c>
      <c r="K5458" s="71">
        <v>0.95799999999999996</v>
      </c>
      <c r="L5458" s="70">
        <v>0</v>
      </c>
      <c r="M5458" s="71">
        <v>0.65</v>
      </c>
      <c r="N5458" s="72"/>
      <c r="O5458" s="73">
        <f>MIN(1,MAX(0,(1/(1+EXP(-(Assumptions!$B$5 + Assumptions!$B$6*$N5458))))*Assumptions!$B$3))</f>
        <v>3.9165722796764356E-2</v>
      </c>
      <c r="P5458" s="73">
        <f>VLOOKUP($F5458,Assumptions!$A$23:$B$27,2,FALSE)*Assumptions!$B$4</f>
        <v>0.55000000000000004</v>
      </c>
      <c r="Q5458" s="74">
        <f t="shared" si="170"/>
        <v>31934.991193795311</v>
      </c>
      <c r="R5458" s="75" t="str">
        <f>IF($O5458&lt;Assumptions!$B$17,"A",IF($O5458&lt;Assumptions!$B$18,"B",IF($O5458&lt;Assumptions!$B$19,"C",IF($O5458&lt;Assumptions!$B$20,"D","E"))))</f>
        <v>B</v>
      </c>
      <c r="S5458" s="75">
        <f t="shared" si="171"/>
        <v>0</v>
      </c>
    </row>
    <row r="5459" spans="1:19" ht="17.399999999999999" x14ac:dyDescent="0.3">
      <c r="A5459" s="39" t="s">
        <v>949</v>
      </c>
      <c r="B5459" s="39" t="s">
        <v>86</v>
      </c>
      <c r="C5459" s="39" t="s">
        <v>144</v>
      </c>
      <c r="D5459" s="39" t="s">
        <v>30</v>
      </c>
      <c r="E5459" s="70" t="s">
        <v>46</v>
      </c>
      <c r="F5459" s="70" t="s">
        <v>24</v>
      </c>
      <c r="G5459" s="78">
        <v>44340</v>
      </c>
      <c r="H5459" s="78">
        <v>45658</v>
      </c>
      <c r="I5459" s="69">
        <v>9298158.0700000003</v>
      </c>
      <c r="J5459" s="70">
        <v>185</v>
      </c>
      <c r="K5459" s="71">
        <v>0.18</v>
      </c>
      <c r="L5459" s="70">
        <v>0</v>
      </c>
      <c r="M5459" s="71">
        <v>0.72699999999999998</v>
      </c>
      <c r="N5459" s="72"/>
      <c r="O5459" s="73">
        <f>MIN(1,MAX(0,(1/(1+EXP(-(Assumptions!$B$5 + Assumptions!$B$6*$N5459))))*Assumptions!$B$3))</f>
        <v>3.9165722796764356E-2</v>
      </c>
      <c r="P5459" s="73">
        <f>VLOOKUP($F5459,Assumptions!$A$23:$B$27,2,FALSE)*Assumptions!$B$4</f>
        <v>0.2</v>
      </c>
      <c r="Q5459" s="74">
        <f t="shared" si="170"/>
        <v>72833.816298023492</v>
      </c>
      <c r="R5459" s="75" t="str">
        <f>IF($O5459&lt;Assumptions!$B$17,"A",IF($O5459&lt;Assumptions!$B$18,"B",IF($O5459&lt;Assumptions!$B$19,"C",IF($O5459&lt;Assumptions!$B$20,"D","E"))))</f>
        <v>B</v>
      </c>
      <c r="S5459" s="75">
        <f t="shared" si="171"/>
        <v>1</v>
      </c>
    </row>
    <row r="5460" spans="1:19" ht="17.399999999999999" x14ac:dyDescent="0.3">
      <c r="A5460" s="39" t="s">
        <v>949</v>
      </c>
      <c r="B5460" s="39" t="s">
        <v>86</v>
      </c>
      <c r="C5460" s="39" t="s">
        <v>144</v>
      </c>
      <c r="D5460" s="39" t="s">
        <v>30</v>
      </c>
      <c r="E5460" s="70" t="s">
        <v>46</v>
      </c>
      <c r="F5460" s="70" t="s">
        <v>24</v>
      </c>
      <c r="G5460" s="78">
        <v>44340</v>
      </c>
      <c r="H5460" s="78">
        <v>45689</v>
      </c>
      <c r="I5460" s="69">
        <v>9298158.0700000003</v>
      </c>
      <c r="J5460" s="70">
        <v>999</v>
      </c>
      <c r="K5460" s="71">
        <v>0.16400000000000001</v>
      </c>
      <c r="L5460" s="70">
        <v>0</v>
      </c>
      <c r="M5460" s="71">
        <v>0.72699999999999998</v>
      </c>
      <c r="N5460" s="72"/>
      <c r="O5460" s="73">
        <f>MIN(1,MAX(0,(1/(1+EXP(-(Assumptions!$B$5 + Assumptions!$B$6*$N5460))))*Assumptions!$B$3))</f>
        <v>3.9165722796764356E-2</v>
      </c>
      <c r="P5460" s="73">
        <f>VLOOKUP($F5460,Assumptions!$A$23:$B$27,2,FALSE)*Assumptions!$B$4</f>
        <v>0.2</v>
      </c>
      <c r="Q5460" s="74">
        <f t="shared" si="170"/>
        <v>72833.816298023492</v>
      </c>
      <c r="R5460" s="75" t="str">
        <f>IF($O5460&lt;Assumptions!$B$17,"A",IF($O5460&lt;Assumptions!$B$18,"B",IF($O5460&lt;Assumptions!$B$19,"C",IF($O5460&lt;Assumptions!$B$20,"D","E"))))</f>
        <v>B</v>
      </c>
      <c r="S5460" s="75">
        <f t="shared" si="171"/>
        <v>1</v>
      </c>
    </row>
    <row r="5461" spans="1:19" ht="17.399999999999999" x14ac:dyDescent="0.3">
      <c r="A5461" s="39" t="s">
        <v>949</v>
      </c>
      <c r="B5461" s="39" t="s">
        <v>86</v>
      </c>
      <c r="C5461" s="39" t="s">
        <v>144</v>
      </c>
      <c r="D5461" s="39" t="s">
        <v>30</v>
      </c>
      <c r="E5461" s="70" t="s">
        <v>46</v>
      </c>
      <c r="F5461" s="70" t="s">
        <v>24</v>
      </c>
      <c r="G5461" s="78">
        <v>44340</v>
      </c>
      <c r="H5461" s="78">
        <v>45717</v>
      </c>
      <c r="I5461" s="69">
        <v>9298158.0700000003</v>
      </c>
      <c r="J5461" s="70">
        <v>999</v>
      </c>
      <c r="K5461" s="71">
        <v>4.2999999999999997E-2</v>
      </c>
      <c r="L5461" s="70">
        <v>0</v>
      </c>
      <c r="M5461" s="71">
        <v>0.72699999999999998</v>
      </c>
      <c r="N5461" s="72"/>
      <c r="O5461" s="73">
        <f>MIN(1,MAX(0,(1/(1+EXP(-(Assumptions!$B$5 + Assumptions!$B$6*$N5461))))*Assumptions!$B$3))</f>
        <v>3.9165722796764356E-2</v>
      </c>
      <c r="P5461" s="73">
        <f>VLOOKUP($F5461,Assumptions!$A$23:$B$27,2,FALSE)*Assumptions!$B$4</f>
        <v>0.2</v>
      </c>
      <c r="Q5461" s="74">
        <f t="shared" si="170"/>
        <v>72833.816298023492</v>
      </c>
      <c r="R5461" s="75" t="str">
        <f>IF($O5461&lt;Assumptions!$B$17,"A",IF($O5461&lt;Assumptions!$B$18,"B",IF($O5461&lt;Assumptions!$B$19,"C",IF($O5461&lt;Assumptions!$B$20,"D","E"))))</f>
        <v>B</v>
      </c>
      <c r="S5461" s="75">
        <f t="shared" si="171"/>
        <v>1</v>
      </c>
    </row>
    <row r="5462" spans="1:19" ht="17.399999999999999" x14ac:dyDescent="0.3">
      <c r="A5462" s="39" t="s">
        <v>949</v>
      </c>
      <c r="B5462" s="39" t="s">
        <v>86</v>
      </c>
      <c r="C5462" s="39" t="s">
        <v>144</v>
      </c>
      <c r="D5462" s="39" t="s">
        <v>30</v>
      </c>
      <c r="E5462" s="70" t="s">
        <v>46</v>
      </c>
      <c r="F5462" s="70" t="s">
        <v>24</v>
      </c>
      <c r="G5462" s="78">
        <v>44340</v>
      </c>
      <c r="H5462" s="78">
        <v>45748</v>
      </c>
      <c r="I5462" s="69">
        <v>9298158.0700000003</v>
      </c>
      <c r="J5462" s="70">
        <v>999</v>
      </c>
      <c r="K5462" s="71">
        <v>0.191</v>
      </c>
      <c r="L5462" s="70">
        <v>0</v>
      </c>
      <c r="M5462" s="71">
        <v>0.72699999999999998</v>
      </c>
      <c r="N5462" s="72"/>
      <c r="O5462" s="73">
        <f>MIN(1,MAX(0,(1/(1+EXP(-(Assumptions!$B$5 + Assumptions!$B$6*$N5462))))*Assumptions!$B$3))</f>
        <v>3.9165722796764356E-2</v>
      </c>
      <c r="P5462" s="73">
        <f>VLOOKUP($F5462,Assumptions!$A$23:$B$27,2,FALSE)*Assumptions!$B$4</f>
        <v>0.2</v>
      </c>
      <c r="Q5462" s="74">
        <f t="shared" si="170"/>
        <v>72833.816298023492</v>
      </c>
      <c r="R5462" s="75" t="str">
        <f>IF($O5462&lt;Assumptions!$B$17,"A",IF($O5462&lt;Assumptions!$B$18,"B",IF($O5462&lt;Assumptions!$B$19,"C",IF($O5462&lt;Assumptions!$B$20,"D","E"))))</f>
        <v>B</v>
      </c>
      <c r="S5462" s="75">
        <f t="shared" si="171"/>
        <v>1</v>
      </c>
    </row>
    <row r="5463" spans="1:19" ht="17.399999999999999" x14ac:dyDescent="0.3">
      <c r="A5463" s="39" t="s">
        <v>949</v>
      </c>
      <c r="B5463" s="39" t="s">
        <v>86</v>
      </c>
      <c r="C5463" s="39" t="s">
        <v>144</v>
      </c>
      <c r="D5463" s="39" t="s">
        <v>30</v>
      </c>
      <c r="E5463" s="70" t="s">
        <v>46</v>
      </c>
      <c r="F5463" s="70" t="s">
        <v>24</v>
      </c>
      <c r="G5463" s="78">
        <v>44340</v>
      </c>
      <c r="H5463" s="78">
        <v>45778</v>
      </c>
      <c r="I5463" s="69">
        <v>9298158.0700000003</v>
      </c>
      <c r="J5463" s="70">
        <v>999</v>
      </c>
      <c r="K5463" s="71">
        <v>4.9000000000000002E-2</v>
      </c>
      <c r="L5463" s="70">
        <v>0</v>
      </c>
      <c r="M5463" s="71">
        <v>0.72699999999999998</v>
      </c>
      <c r="N5463" s="72"/>
      <c r="O5463" s="73">
        <f>MIN(1,MAX(0,(1/(1+EXP(-(Assumptions!$B$5 + Assumptions!$B$6*$N5463))))*Assumptions!$B$3))</f>
        <v>3.9165722796764356E-2</v>
      </c>
      <c r="P5463" s="73">
        <f>VLOOKUP($F5463,Assumptions!$A$23:$B$27,2,FALSE)*Assumptions!$B$4</f>
        <v>0.2</v>
      </c>
      <c r="Q5463" s="74">
        <f t="shared" si="170"/>
        <v>72833.816298023492</v>
      </c>
      <c r="R5463" s="75" t="str">
        <f>IF($O5463&lt;Assumptions!$B$17,"A",IF($O5463&lt;Assumptions!$B$18,"B",IF($O5463&lt;Assumptions!$B$19,"C",IF($O5463&lt;Assumptions!$B$20,"D","E"))))</f>
        <v>B</v>
      </c>
      <c r="S5463" s="75">
        <f t="shared" si="171"/>
        <v>1</v>
      </c>
    </row>
    <row r="5464" spans="1:19" ht="17.399999999999999" x14ac:dyDescent="0.3">
      <c r="A5464" s="39" t="s">
        <v>949</v>
      </c>
      <c r="B5464" s="39" t="s">
        <v>86</v>
      </c>
      <c r="C5464" s="39" t="s">
        <v>144</v>
      </c>
      <c r="D5464" s="39" t="s">
        <v>30</v>
      </c>
      <c r="E5464" s="70" t="s">
        <v>46</v>
      </c>
      <c r="F5464" s="70" t="s">
        <v>24</v>
      </c>
      <c r="G5464" s="78">
        <v>44340</v>
      </c>
      <c r="H5464" s="78">
        <v>45809</v>
      </c>
      <c r="I5464" s="69">
        <v>9298158.0700000003</v>
      </c>
      <c r="J5464" s="70">
        <v>999</v>
      </c>
      <c r="K5464" s="71">
        <v>3.1E-2</v>
      </c>
      <c r="L5464" s="70">
        <v>0</v>
      </c>
      <c r="M5464" s="71">
        <v>0.72699999999999998</v>
      </c>
      <c r="N5464" s="72"/>
      <c r="O5464" s="73">
        <f>MIN(1,MAX(0,(1/(1+EXP(-(Assumptions!$B$5 + Assumptions!$B$6*$N5464))))*Assumptions!$B$3))</f>
        <v>3.9165722796764356E-2</v>
      </c>
      <c r="P5464" s="73">
        <f>VLOOKUP($F5464,Assumptions!$A$23:$B$27,2,FALSE)*Assumptions!$B$4</f>
        <v>0.2</v>
      </c>
      <c r="Q5464" s="74">
        <f t="shared" si="170"/>
        <v>72833.816298023492</v>
      </c>
      <c r="R5464" s="75" t="str">
        <f>IF($O5464&lt;Assumptions!$B$17,"A",IF($O5464&lt;Assumptions!$B$18,"B",IF($O5464&lt;Assumptions!$B$19,"C",IF($O5464&lt;Assumptions!$B$20,"D","E"))))</f>
        <v>B</v>
      </c>
      <c r="S5464" s="75">
        <f t="shared" si="171"/>
        <v>1</v>
      </c>
    </row>
    <row r="5465" spans="1:19" ht="17.399999999999999" x14ac:dyDescent="0.3">
      <c r="A5465" s="39" t="s">
        <v>949</v>
      </c>
      <c r="B5465" s="39" t="s">
        <v>86</v>
      </c>
      <c r="C5465" s="39" t="s">
        <v>144</v>
      </c>
      <c r="D5465" s="39" t="s">
        <v>30</v>
      </c>
      <c r="E5465" s="70" t="s">
        <v>46</v>
      </c>
      <c r="F5465" s="70" t="s">
        <v>24</v>
      </c>
      <c r="G5465" s="78">
        <v>44340</v>
      </c>
      <c r="H5465" s="78">
        <v>45839</v>
      </c>
      <c r="I5465" s="69">
        <v>9298158.0700000003</v>
      </c>
      <c r="J5465" s="70">
        <v>999</v>
      </c>
      <c r="K5465" s="71">
        <v>3.6999999999999998E-2</v>
      </c>
      <c r="L5465" s="70">
        <v>0</v>
      </c>
      <c r="M5465" s="71">
        <v>0.72699999999999998</v>
      </c>
      <c r="N5465" s="72"/>
      <c r="O5465" s="73">
        <f>MIN(1,MAX(0,(1/(1+EXP(-(Assumptions!$B$5 + Assumptions!$B$6*$N5465))))*Assumptions!$B$3))</f>
        <v>3.9165722796764356E-2</v>
      </c>
      <c r="P5465" s="73">
        <f>VLOOKUP($F5465,Assumptions!$A$23:$B$27,2,FALSE)*Assumptions!$B$4</f>
        <v>0.2</v>
      </c>
      <c r="Q5465" s="74">
        <f t="shared" si="170"/>
        <v>72833.816298023492</v>
      </c>
      <c r="R5465" s="75" t="str">
        <f>IF($O5465&lt;Assumptions!$B$17,"A",IF($O5465&lt;Assumptions!$B$18,"B",IF($O5465&lt;Assumptions!$B$19,"C",IF($O5465&lt;Assumptions!$B$20,"D","E"))))</f>
        <v>B</v>
      </c>
      <c r="S5465" s="75">
        <f t="shared" si="171"/>
        <v>1</v>
      </c>
    </row>
    <row r="5466" spans="1:19" ht="17.399999999999999" x14ac:dyDescent="0.3">
      <c r="A5466" s="39" t="s">
        <v>949</v>
      </c>
      <c r="B5466" s="39" t="s">
        <v>86</v>
      </c>
      <c r="C5466" s="39" t="s">
        <v>144</v>
      </c>
      <c r="D5466" s="39" t="s">
        <v>30</v>
      </c>
      <c r="E5466" s="70" t="s">
        <v>46</v>
      </c>
      <c r="F5466" s="70" t="s">
        <v>24</v>
      </c>
      <c r="G5466" s="78">
        <v>44340</v>
      </c>
      <c r="H5466" s="78">
        <v>45870</v>
      </c>
      <c r="I5466" s="69">
        <v>9298158.0700000003</v>
      </c>
      <c r="J5466" s="70">
        <v>999</v>
      </c>
      <c r="K5466" s="71">
        <v>0.10299999999999999</v>
      </c>
      <c r="L5466" s="70">
        <v>0</v>
      </c>
      <c r="M5466" s="71">
        <v>0.72699999999999998</v>
      </c>
      <c r="N5466" s="72"/>
      <c r="O5466" s="73">
        <f>MIN(1,MAX(0,(1/(1+EXP(-(Assumptions!$B$5 + Assumptions!$B$6*$N5466))))*Assumptions!$B$3))</f>
        <v>3.9165722796764356E-2</v>
      </c>
      <c r="P5466" s="73">
        <f>VLOOKUP($F5466,Assumptions!$A$23:$B$27,2,FALSE)*Assumptions!$B$4</f>
        <v>0.2</v>
      </c>
      <c r="Q5466" s="74">
        <f t="shared" si="170"/>
        <v>72833.816298023492</v>
      </c>
      <c r="R5466" s="75" t="str">
        <f>IF($O5466&lt;Assumptions!$B$17,"A",IF($O5466&lt;Assumptions!$B$18,"B",IF($O5466&lt;Assumptions!$B$19,"C",IF($O5466&lt;Assumptions!$B$20,"D","E"))))</f>
        <v>B</v>
      </c>
      <c r="S5466" s="75">
        <f t="shared" si="171"/>
        <v>1</v>
      </c>
    </row>
    <row r="5467" spans="1:19" ht="17.399999999999999" x14ac:dyDescent="0.3">
      <c r="A5467" s="39" t="s">
        <v>949</v>
      </c>
      <c r="B5467" s="39" t="s">
        <v>86</v>
      </c>
      <c r="C5467" s="39" t="s">
        <v>144</v>
      </c>
      <c r="D5467" s="39" t="s">
        <v>30</v>
      </c>
      <c r="E5467" s="70" t="s">
        <v>46</v>
      </c>
      <c r="F5467" s="70" t="s">
        <v>24</v>
      </c>
      <c r="G5467" s="78">
        <v>44340</v>
      </c>
      <c r="H5467" s="78">
        <v>45901</v>
      </c>
      <c r="I5467" s="69">
        <v>9298158.0700000003</v>
      </c>
      <c r="J5467" s="70">
        <v>999</v>
      </c>
      <c r="K5467" s="71">
        <v>0.10299999999999999</v>
      </c>
      <c r="L5467" s="70">
        <v>0</v>
      </c>
      <c r="M5467" s="71">
        <v>0.72699999999999998</v>
      </c>
      <c r="N5467" s="72"/>
      <c r="O5467" s="73">
        <f>MIN(1,MAX(0,(1/(1+EXP(-(Assumptions!$B$5 + Assumptions!$B$6*$N5467))))*Assumptions!$B$3))</f>
        <v>3.9165722796764356E-2</v>
      </c>
      <c r="P5467" s="73">
        <f>VLOOKUP($F5467,Assumptions!$A$23:$B$27,2,FALSE)*Assumptions!$B$4</f>
        <v>0.2</v>
      </c>
      <c r="Q5467" s="74">
        <f t="shared" si="170"/>
        <v>72833.816298023492</v>
      </c>
      <c r="R5467" s="75" t="str">
        <f>IF($O5467&lt;Assumptions!$B$17,"A",IF($O5467&lt;Assumptions!$B$18,"B",IF($O5467&lt;Assumptions!$B$19,"C",IF($O5467&lt;Assumptions!$B$20,"D","E"))))</f>
        <v>B</v>
      </c>
      <c r="S5467" s="75">
        <f t="shared" si="171"/>
        <v>1</v>
      </c>
    </row>
    <row r="5468" spans="1:19" ht="17.399999999999999" x14ac:dyDescent="0.3">
      <c r="A5468" s="39" t="s">
        <v>949</v>
      </c>
      <c r="B5468" s="39" t="s">
        <v>86</v>
      </c>
      <c r="C5468" s="39" t="s">
        <v>144</v>
      </c>
      <c r="D5468" s="39" t="s">
        <v>30</v>
      </c>
      <c r="E5468" s="70" t="s">
        <v>46</v>
      </c>
      <c r="F5468" s="70" t="s">
        <v>24</v>
      </c>
      <c r="G5468" s="78">
        <v>44340</v>
      </c>
      <c r="H5468" s="78">
        <v>45931</v>
      </c>
      <c r="I5468" s="69">
        <v>9298158.0700000003</v>
      </c>
      <c r="J5468" s="70">
        <v>999</v>
      </c>
      <c r="K5468" s="71">
        <v>0.14399999999999999</v>
      </c>
      <c r="L5468" s="70">
        <v>0</v>
      </c>
      <c r="M5468" s="71">
        <v>0.72699999999999998</v>
      </c>
      <c r="N5468" s="72"/>
      <c r="O5468" s="73">
        <f>MIN(1,MAX(0,(1/(1+EXP(-(Assumptions!$B$5 + Assumptions!$B$6*$N5468))))*Assumptions!$B$3))</f>
        <v>3.9165722796764356E-2</v>
      </c>
      <c r="P5468" s="73">
        <f>VLOOKUP($F5468,Assumptions!$A$23:$B$27,2,FALSE)*Assumptions!$B$4</f>
        <v>0.2</v>
      </c>
      <c r="Q5468" s="74">
        <f t="shared" si="170"/>
        <v>72833.816298023492</v>
      </c>
      <c r="R5468" s="75" t="str">
        <f>IF($O5468&lt;Assumptions!$B$17,"A",IF($O5468&lt;Assumptions!$B$18,"B",IF($O5468&lt;Assumptions!$B$19,"C",IF($O5468&lt;Assumptions!$B$20,"D","E"))))</f>
        <v>B</v>
      </c>
      <c r="S5468" s="75">
        <f t="shared" si="171"/>
        <v>1</v>
      </c>
    </row>
    <row r="5469" spans="1:19" ht="17.399999999999999" x14ac:dyDescent="0.3">
      <c r="A5469" s="39" t="s">
        <v>949</v>
      </c>
      <c r="B5469" s="39" t="s">
        <v>86</v>
      </c>
      <c r="C5469" s="39" t="s">
        <v>144</v>
      </c>
      <c r="D5469" s="39" t="s">
        <v>30</v>
      </c>
      <c r="E5469" s="70" t="s">
        <v>46</v>
      </c>
      <c r="F5469" s="70" t="s">
        <v>24</v>
      </c>
      <c r="G5469" s="78">
        <v>44340</v>
      </c>
      <c r="H5469" s="78">
        <v>45962</v>
      </c>
      <c r="I5469" s="69">
        <v>9298158.0700000003</v>
      </c>
      <c r="J5469" s="70">
        <v>999</v>
      </c>
      <c r="K5469" s="71">
        <v>0.09</v>
      </c>
      <c r="L5469" s="70">
        <v>0</v>
      </c>
      <c r="M5469" s="71">
        <v>0.72699999999999998</v>
      </c>
      <c r="N5469" s="72"/>
      <c r="O5469" s="73">
        <f>MIN(1,MAX(0,(1/(1+EXP(-(Assumptions!$B$5 + Assumptions!$B$6*$N5469))))*Assumptions!$B$3))</f>
        <v>3.9165722796764356E-2</v>
      </c>
      <c r="P5469" s="73">
        <f>VLOOKUP($F5469,Assumptions!$A$23:$B$27,2,FALSE)*Assumptions!$B$4</f>
        <v>0.2</v>
      </c>
      <c r="Q5469" s="74">
        <f t="shared" si="170"/>
        <v>72833.816298023492</v>
      </c>
      <c r="R5469" s="75" t="str">
        <f>IF($O5469&lt;Assumptions!$B$17,"A",IF($O5469&lt;Assumptions!$B$18,"B",IF($O5469&lt;Assumptions!$B$19,"C",IF($O5469&lt;Assumptions!$B$20,"D","E"))))</f>
        <v>B</v>
      </c>
      <c r="S5469" s="75">
        <f t="shared" si="171"/>
        <v>1</v>
      </c>
    </row>
    <row r="5470" spans="1:19" ht="17.399999999999999" x14ac:dyDescent="0.3">
      <c r="A5470" s="39" t="s">
        <v>949</v>
      </c>
      <c r="B5470" s="39" t="s">
        <v>86</v>
      </c>
      <c r="C5470" s="39" t="s">
        <v>144</v>
      </c>
      <c r="D5470" s="39" t="s">
        <v>30</v>
      </c>
      <c r="E5470" s="70" t="s">
        <v>46</v>
      </c>
      <c r="F5470" s="70" t="s">
        <v>24</v>
      </c>
      <c r="G5470" s="78">
        <v>44340</v>
      </c>
      <c r="H5470" s="78">
        <v>45992</v>
      </c>
      <c r="I5470" s="69">
        <v>9298158.0700000003</v>
      </c>
      <c r="J5470" s="70">
        <v>999</v>
      </c>
      <c r="K5470" s="71">
        <v>0.16700000000000001</v>
      </c>
      <c r="L5470" s="70">
        <v>0</v>
      </c>
      <c r="M5470" s="71">
        <v>0.72699999999999998</v>
      </c>
      <c r="N5470" s="72"/>
      <c r="O5470" s="73">
        <f>MIN(1,MAX(0,(1/(1+EXP(-(Assumptions!$B$5 + Assumptions!$B$6*$N5470))))*Assumptions!$B$3))</f>
        <v>3.9165722796764356E-2</v>
      </c>
      <c r="P5470" s="73">
        <f>VLOOKUP($F5470,Assumptions!$A$23:$B$27,2,FALSE)*Assumptions!$B$4</f>
        <v>0.2</v>
      </c>
      <c r="Q5470" s="74">
        <f t="shared" si="170"/>
        <v>72833.816298023492</v>
      </c>
      <c r="R5470" s="75" t="str">
        <f>IF($O5470&lt;Assumptions!$B$17,"A",IF($O5470&lt;Assumptions!$B$18,"B",IF($O5470&lt;Assumptions!$B$19,"C",IF($O5470&lt;Assumptions!$B$20,"D","E"))))</f>
        <v>B</v>
      </c>
      <c r="S5470" s="75">
        <f t="shared" si="171"/>
        <v>1</v>
      </c>
    </row>
    <row r="5471" spans="1:19" ht="17.399999999999999" x14ac:dyDescent="0.3">
      <c r="A5471" s="39" t="s">
        <v>950</v>
      </c>
      <c r="B5471" s="39" t="s">
        <v>72</v>
      </c>
      <c r="C5471" s="39" t="s">
        <v>144</v>
      </c>
      <c r="D5471" s="39" t="s">
        <v>38</v>
      </c>
      <c r="E5471" s="70" t="s">
        <v>46</v>
      </c>
      <c r="F5471" s="70" t="s">
        <v>36</v>
      </c>
      <c r="G5471" s="78">
        <v>43680</v>
      </c>
      <c r="H5471" s="78">
        <v>45658</v>
      </c>
      <c r="I5471" s="69">
        <v>16972058.190000001</v>
      </c>
      <c r="J5471" s="70">
        <v>0</v>
      </c>
      <c r="K5471" s="71">
        <v>1.02</v>
      </c>
      <c r="L5471" s="70">
        <v>0</v>
      </c>
      <c r="M5471" s="71">
        <v>0.84399999999999997</v>
      </c>
      <c r="N5471" s="72"/>
      <c r="O5471" s="73">
        <f>MIN(1,MAX(0,(1/(1+EXP(-(Assumptions!$B$5 + Assumptions!$B$6*$N5471))))*Assumptions!$B$3))</f>
        <v>3.9165722796764356E-2</v>
      </c>
      <c r="P5471" s="73">
        <f>VLOOKUP($F5471,Assumptions!$A$23:$B$27,2,FALSE)*Assumptions!$B$4</f>
        <v>0.55000000000000004</v>
      </c>
      <c r="Q5471" s="74">
        <f t="shared" si="170"/>
        <v>365597.60949805187</v>
      </c>
      <c r="R5471" s="75" t="str">
        <f>IF($O5471&lt;Assumptions!$B$17,"A",IF($O5471&lt;Assumptions!$B$18,"B",IF($O5471&lt;Assumptions!$B$19,"C",IF($O5471&lt;Assumptions!$B$20,"D","E"))))</f>
        <v>B</v>
      </c>
      <c r="S5471" s="75">
        <f t="shared" si="171"/>
        <v>0</v>
      </c>
    </row>
    <row r="5472" spans="1:19" ht="17.399999999999999" x14ac:dyDescent="0.3">
      <c r="A5472" s="39" t="s">
        <v>950</v>
      </c>
      <c r="B5472" s="39" t="s">
        <v>72</v>
      </c>
      <c r="C5472" s="39" t="s">
        <v>144</v>
      </c>
      <c r="D5472" s="39" t="s">
        <v>38</v>
      </c>
      <c r="E5472" s="70" t="s">
        <v>46</v>
      </c>
      <c r="F5472" s="70" t="s">
        <v>36</v>
      </c>
      <c r="G5472" s="78">
        <v>43680</v>
      </c>
      <c r="H5472" s="78">
        <v>45689</v>
      </c>
      <c r="I5472" s="69">
        <v>16598004.74</v>
      </c>
      <c r="J5472" s="70">
        <v>0</v>
      </c>
      <c r="K5472" s="71">
        <v>1.056</v>
      </c>
      <c r="L5472" s="70">
        <v>0</v>
      </c>
      <c r="M5472" s="71">
        <v>0.84399999999999997</v>
      </c>
      <c r="N5472" s="72"/>
      <c r="O5472" s="73">
        <f>MIN(1,MAX(0,(1/(1+EXP(-(Assumptions!$B$5 + Assumptions!$B$6*$N5472))))*Assumptions!$B$3))</f>
        <v>3.9165722796764356E-2</v>
      </c>
      <c r="P5472" s="73">
        <f>VLOOKUP($F5472,Assumptions!$A$23:$B$27,2,FALSE)*Assumptions!$B$4</f>
        <v>0.55000000000000004</v>
      </c>
      <c r="Q5472" s="74">
        <f t="shared" si="170"/>
        <v>357540.06894442148</v>
      </c>
      <c r="R5472" s="75" t="str">
        <f>IF($O5472&lt;Assumptions!$B$17,"A",IF($O5472&lt;Assumptions!$B$18,"B",IF($O5472&lt;Assumptions!$B$19,"C",IF($O5472&lt;Assumptions!$B$20,"D","E"))))</f>
        <v>B</v>
      </c>
      <c r="S5472" s="75">
        <f t="shared" si="171"/>
        <v>0</v>
      </c>
    </row>
    <row r="5473" spans="1:19" ht="17.399999999999999" x14ac:dyDescent="0.3">
      <c r="A5473" s="39" t="s">
        <v>950</v>
      </c>
      <c r="B5473" s="39" t="s">
        <v>72</v>
      </c>
      <c r="C5473" s="39" t="s">
        <v>144</v>
      </c>
      <c r="D5473" s="39" t="s">
        <v>38</v>
      </c>
      <c r="E5473" s="70" t="s">
        <v>46</v>
      </c>
      <c r="F5473" s="70" t="s">
        <v>36</v>
      </c>
      <c r="G5473" s="78">
        <v>43680</v>
      </c>
      <c r="H5473" s="78">
        <v>45717</v>
      </c>
      <c r="I5473" s="69">
        <v>16192859.789999999</v>
      </c>
      <c r="J5473" s="70">
        <v>65</v>
      </c>
      <c r="K5473" s="71">
        <v>0.46700000000000003</v>
      </c>
      <c r="L5473" s="70">
        <v>0</v>
      </c>
      <c r="M5473" s="71">
        <v>0.84399999999999997</v>
      </c>
      <c r="N5473" s="72"/>
      <c r="O5473" s="73">
        <f>MIN(1,MAX(0,(1/(1+EXP(-(Assumptions!$B$5 + Assumptions!$B$6*$N5473))))*Assumptions!$B$3))</f>
        <v>3.9165722796764356E-2</v>
      </c>
      <c r="P5473" s="73">
        <f>VLOOKUP($F5473,Assumptions!$A$23:$B$27,2,FALSE)*Assumptions!$B$4</f>
        <v>0.55000000000000004</v>
      </c>
      <c r="Q5473" s="74">
        <f t="shared" si="170"/>
        <v>348812.78180210653</v>
      </c>
      <c r="R5473" s="75" t="str">
        <f>IF($O5473&lt;Assumptions!$B$17,"A",IF($O5473&lt;Assumptions!$B$18,"B",IF($O5473&lt;Assumptions!$B$19,"C",IF($O5473&lt;Assumptions!$B$20,"D","E"))))</f>
        <v>B</v>
      </c>
      <c r="S5473" s="75">
        <f t="shared" si="171"/>
        <v>0</v>
      </c>
    </row>
    <row r="5474" spans="1:19" ht="17.399999999999999" x14ac:dyDescent="0.3">
      <c r="A5474" s="39" t="s">
        <v>950</v>
      </c>
      <c r="B5474" s="39" t="s">
        <v>72</v>
      </c>
      <c r="C5474" s="39" t="s">
        <v>144</v>
      </c>
      <c r="D5474" s="39" t="s">
        <v>38</v>
      </c>
      <c r="E5474" s="70" t="s">
        <v>46</v>
      </c>
      <c r="F5474" s="70" t="s">
        <v>36</v>
      </c>
      <c r="G5474" s="78">
        <v>43680</v>
      </c>
      <c r="H5474" s="78">
        <v>45748</v>
      </c>
      <c r="I5474" s="69">
        <v>15795545.460000001</v>
      </c>
      <c r="J5474" s="70">
        <v>35</v>
      </c>
      <c r="K5474" s="71">
        <v>0.69599999999999995</v>
      </c>
      <c r="L5474" s="70">
        <v>0</v>
      </c>
      <c r="M5474" s="71">
        <v>0.84399999999999997</v>
      </c>
      <c r="N5474" s="72"/>
      <c r="O5474" s="73">
        <f>MIN(1,MAX(0,(1/(1+EXP(-(Assumptions!$B$5 + Assumptions!$B$6*$N5474))))*Assumptions!$B$3))</f>
        <v>3.9165722796764356E-2</v>
      </c>
      <c r="P5474" s="73">
        <f>VLOOKUP($F5474,Assumptions!$A$23:$B$27,2,FALSE)*Assumptions!$B$4</f>
        <v>0.55000000000000004</v>
      </c>
      <c r="Q5474" s="74">
        <f t="shared" si="170"/>
        <v>340254.17520052742</v>
      </c>
      <c r="R5474" s="75" t="str">
        <f>IF($O5474&lt;Assumptions!$B$17,"A",IF($O5474&lt;Assumptions!$B$18,"B",IF($O5474&lt;Assumptions!$B$19,"C",IF($O5474&lt;Assumptions!$B$20,"D","E"))))</f>
        <v>B</v>
      </c>
      <c r="S5474" s="75">
        <f t="shared" si="171"/>
        <v>0</v>
      </c>
    </row>
    <row r="5475" spans="1:19" ht="17.399999999999999" x14ac:dyDescent="0.3">
      <c r="A5475" s="39" t="s">
        <v>950</v>
      </c>
      <c r="B5475" s="39" t="s">
        <v>72</v>
      </c>
      <c r="C5475" s="39" t="s">
        <v>144</v>
      </c>
      <c r="D5475" s="39" t="s">
        <v>38</v>
      </c>
      <c r="E5475" s="70" t="s">
        <v>46</v>
      </c>
      <c r="F5475" s="70" t="s">
        <v>36</v>
      </c>
      <c r="G5475" s="78">
        <v>43680</v>
      </c>
      <c r="H5475" s="78">
        <v>45778</v>
      </c>
      <c r="I5475" s="69">
        <v>15386021.720000001</v>
      </c>
      <c r="J5475" s="70">
        <v>35</v>
      </c>
      <c r="K5475" s="71">
        <v>0.84899999999999998</v>
      </c>
      <c r="L5475" s="70">
        <v>0</v>
      </c>
      <c r="M5475" s="71">
        <v>0.84399999999999997</v>
      </c>
      <c r="N5475" s="72"/>
      <c r="O5475" s="73">
        <f>MIN(1,MAX(0,(1/(1+EXP(-(Assumptions!$B$5 + Assumptions!$B$6*$N5475))))*Assumptions!$B$3))</f>
        <v>3.9165722796764356E-2</v>
      </c>
      <c r="P5475" s="73">
        <f>VLOOKUP($F5475,Assumptions!$A$23:$B$27,2,FALSE)*Assumptions!$B$4</f>
        <v>0.55000000000000004</v>
      </c>
      <c r="Q5475" s="74">
        <f t="shared" si="170"/>
        <v>331432.56389678363</v>
      </c>
      <c r="R5475" s="75" t="str">
        <f>IF($O5475&lt;Assumptions!$B$17,"A",IF($O5475&lt;Assumptions!$B$18,"B",IF($O5475&lt;Assumptions!$B$19,"C",IF($O5475&lt;Assumptions!$B$20,"D","E"))))</f>
        <v>B</v>
      </c>
      <c r="S5475" s="75">
        <f t="shared" si="171"/>
        <v>0</v>
      </c>
    </row>
    <row r="5476" spans="1:19" ht="17.399999999999999" x14ac:dyDescent="0.3">
      <c r="A5476" s="39" t="s">
        <v>950</v>
      </c>
      <c r="B5476" s="39" t="s">
        <v>72</v>
      </c>
      <c r="C5476" s="39" t="s">
        <v>144</v>
      </c>
      <c r="D5476" s="39" t="s">
        <v>38</v>
      </c>
      <c r="E5476" s="70" t="s">
        <v>46</v>
      </c>
      <c r="F5476" s="70" t="s">
        <v>36</v>
      </c>
      <c r="G5476" s="78">
        <v>43680</v>
      </c>
      <c r="H5476" s="78">
        <v>45809</v>
      </c>
      <c r="I5476" s="69">
        <v>15034808.49</v>
      </c>
      <c r="J5476" s="70">
        <v>0</v>
      </c>
      <c r="K5476" s="71">
        <v>1.026</v>
      </c>
      <c r="L5476" s="70">
        <v>0</v>
      </c>
      <c r="M5476" s="71">
        <v>0.84399999999999997</v>
      </c>
      <c r="N5476" s="72"/>
      <c r="O5476" s="73">
        <f>MIN(1,MAX(0,(1/(1+EXP(-(Assumptions!$B$5 + Assumptions!$B$6*$N5476))))*Assumptions!$B$3))</f>
        <v>3.9165722796764356E-2</v>
      </c>
      <c r="P5476" s="73">
        <f>VLOOKUP($F5476,Assumptions!$A$23:$B$27,2,FALSE)*Assumptions!$B$4</f>
        <v>0.55000000000000004</v>
      </c>
      <c r="Q5476" s="74">
        <f t="shared" si="170"/>
        <v>323867.02789197862</v>
      </c>
      <c r="R5476" s="75" t="str">
        <f>IF($O5476&lt;Assumptions!$B$17,"A",IF($O5476&lt;Assumptions!$B$18,"B",IF($O5476&lt;Assumptions!$B$19,"C",IF($O5476&lt;Assumptions!$B$20,"D","E"))))</f>
        <v>B</v>
      </c>
      <c r="S5476" s="75">
        <f t="shared" si="171"/>
        <v>0</v>
      </c>
    </row>
    <row r="5477" spans="1:19" ht="17.399999999999999" x14ac:dyDescent="0.3">
      <c r="A5477" s="39" t="s">
        <v>950</v>
      </c>
      <c r="B5477" s="39" t="s">
        <v>72</v>
      </c>
      <c r="C5477" s="39" t="s">
        <v>144</v>
      </c>
      <c r="D5477" s="39" t="s">
        <v>38</v>
      </c>
      <c r="E5477" s="70" t="s">
        <v>46</v>
      </c>
      <c r="F5477" s="70" t="s">
        <v>36</v>
      </c>
      <c r="G5477" s="78">
        <v>43680</v>
      </c>
      <c r="H5477" s="78">
        <v>45839</v>
      </c>
      <c r="I5477" s="69">
        <v>14672160.6</v>
      </c>
      <c r="J5477" s="70">
        <v>0</v>
      </c>
      <c r="K5477" s="71">
        <v>1.0329999999999999</v>
      </c>
      <c r="L5477" s="70">
        <v>0</v>
      </c>
      <c r="M5477" s="71">
        <v>0.84399999999999997</v>
      </c>
      <c r="N5477" s="72"/>
      <c r="O5477" s="73">
        <f>MIN(1,MAX(0,(1/(1+EXP(-(Assumptions!$B$5 + Assumptions!$B$6*$N5477))))*Assumptions!$B$3))</f>
        <v>3.9165722796764356E-2</v>
      </c>
      <c r="P5477" s="73">
        <f>VLOOKUP($F5477,Assumptions!$A$23:$B$27,2,FALSE)*Assumptions!$B$4</f>
        <v>0.55000000000000004</v>
      </c>
      <c r="Q5477" s="74">
        <f t="shared" si="170"/>
        <v>316055.17618906434</v>
      </c>
      <c r="R5477" s="75" t="str">
        <f>IF($O5477&lt;Assumptions!$B$17,"A",IF($O5477&lt;Assumptions!$B$18,"B",IF($O5477&lt;Assumptions!$B$19,"C",IF($O5477&lt;Assumptions!$B$20,"D","E"))))</f>
        <v>B</v>
      </c>
      <c r="S5477" s="75">
        <f t="shared" si="171"/>
        <v>0</v>
      </c>
    </row>
    <row r="5478" spans="1:19" ht="17.399999999999999" x14ac:dyDescent="0.3">
      <c r="A5478" s="39" t="s">
        <v>950</v>
      </c>
      <c r="B5478" s="39" t="s">
        <v>72</v>
      </c>
      <c r="C5478" s="39" t="s">
        <v>144</v>
      </c>
      <c r="D5478" s="39" t="s">
        <v>38</v>
      </c>
      <c r="E5478" s="70" t="s">
        <v>46</v>
      </c>
      <c r="F5478" s="70" t="s">
        <v>36</v>
      </c>
      <c r="G5478" s="78">
        <v>43680</v>
      </c>
      <c r="H5478" s="78">
        <v>45870</v>
      </c>
      <c r="I5478" s="69">
        <v>14363638.85</v>
      </c>
      <c r="J5478" s="70">
        <v>95</v>
      </c>
      <c r="K5478" s="71">
        <v>0.52700000000000002</v>
      </c>
      <c r="L5478" s="70">
        <v>0</v>
      </c>
      <c r="M5478" s="71">
        <v>0.84399999999999997</v>
      </c>
      <c r="N5478" s="72"/>
      <c r="O5478" s="73">
        <f>MIN(1,MAX(0,(1/(1+EXP(-(Assumptions!$B$5 + Assumptions!$B$6*$N5478))))*Assumptions!$B$3))</f>
        <v>3.9165722796764356E-2</v>
      </c>
      <c r="P5478" s="73">
        <f>VLOOKUP($F5478,Assumptions!$A$23:$B$27,2,FALSE)*Assumptions!$B$4</f>
        <v>0.55000000000000004</v>
      </c>
      <c r="Q5478" s="74">
        <f t="shared" si="170"/>
        <v>309409.26365356438</v>
      </c>
      <c r="R5478" s="75" t="str">
        <f>IF($O5478&lt;Assumptions!$B$17,"A",IF($O5478&lt;Assumptions!$B$18,"B",IF($O5478&lt;Assumptions!$B$19,"C",IF($O5478&lt;Assumptions!$B$20,"D","E"))))</f>
        <v>B</v>
      </c>
      <c r="S5478" s="75">
        <f t="shared" si="171"/>
        <v>0</v>
      </c>
    </row>
    <row r="5479" spans="1:19" ht="17.399999999999999" x14ac:dyDescent="0.3">
      <c r="A5479" s="39" t="s">
        <v>950</v>
      </c>
      <c r="B5479" s="39" t="s">
        <v>72</v>
      </c>
      <c r="C5479" s="39" t="s">
        <v>144</v>
      </c>
      <c r="D5479" s="39" t="s">
        <v>38</v>
      </c>
      <c r="E5479" s="70" t="s">
        <v>46</v>
      </c>
      <c r="F5479" s="70" t="s">
        <v>36</v>
      </c>
      <c r="G5479" s="78">
        <v>43680</v>
      </c>
      <c r="H5479" s="78">
        <v>45901</v>
      </c>
      <c r="I5479" s="69">
        <v>14014697.9</v>
      </c>
      <c r="J5479" s="70">
        <v>0</v>
      </c>
      <c r="K5479" s="71">
        <v>1.1439999999999999</v>
      </c>
      <c r="L5479" s="70">
        <v>0</v>
      </c>
      <c r="M5479" s="71">
        <v>0.84399999999999997</v>
      </c>
      <c r="N5479" s="72"/>
      <c r="O5479" s="73">
        <f>MIN(1,MAX(0,(1/(1+EXP(-(Assumptions!$B$5 + Assumptions!$B$6*$N5479))))*Assumptions!$B$3))</f>
        <v>3.9165722796764356E-2</v>
      </c>
      <c r="P5479" s="73">
        <f>VLOOKUP($F5479,Assumptions!$A$23:$B$27,2,FALSE)*Assumptions!$B$4</f>
        <v>0.55000000000000004</v>
      </c>
      <c r="Q5479" s="74">
        <f t="shared" si="170"/>
        <v>301892.67516748758</v>
      </c>
      <c r="R5479" s="75" t="str">
        <f>IF($O5479&lt;Assumptions!$B$17,"A",IF($O5479&lt;Assumptions!$B$18,"B",IF($O5479&lt;Assumptions!$B$19,"C",IF($O5479&lt;Assumptions!$B$20,"D","E"))))</f>
        <v>B</v>
      </c>
      <c r="S5479" s="75">
        <f t="shared" si="171"/>
        <v>0</v>
      </c>
    </row>
    <row r="5480" spans="1:19" ht="17.399999999999999" x14ac:dyDescent="0.3">
      <c r="A5480" s="39" t="s">
        <v>950</v>
      </c>
      <c r="B5480" s="39" t="s">
        <v>72</v>
      </c>
      <c r="C5480" s="39" t="s">
        <v>144</v>
      </c>
      <c r="D5480" s="39" t="s">
        <v>38</v>
      </c>
      <c r="E5480" s="70" t="s">
        <v>46</v>
      </c>
      <c r="F5480" s="70" t="s">
        <v>36</v>
      </c>
      <c r="G5480" s="78">
        <v>43680</v>
      </c>
      <c r="H5480" s="78">
        <v>45931</v>
      </c>
      <c r="I5480" s="69">
        <v>13646380.800000001</v>
      </c>
      <c r="J5480" s="70">
        <v>15</v>
      </c>
      <c r="K5480" s="71">
        <v>1.113</v>
      </c>
      <c r="L5480" s="70">
        <v>0</v>
      </c>
      <c r="M5480" s="71">
        <v>0.84399999999999997</v>
      </c>
      <c r="N5480" s="72"/>
      <c r="O5480" s="73">
        <f>MIN(1,MAX(0,(1/(1+EXP(-(Assumptions!$B$5 + Assumptions!$B$6*$N5480))))*Assumptions!$B$3))</f>
        <v>3.9165722796764356E-2</v>
      </c>
      <c r="P5480" s="73">
        <f>VLOOKUP($F5480,Assumptions!$A$23:$B$27,2,FALSE)*Assumptions!$B$4</f>
        <v>0.55000000000000004</v>
      </c>
      <c r="Q5480" s="74">
        <f t="shared" si="170"/>
        <v>293958.70217553811</v>
      </c>
      <c r="R5480" s="75" t="str">
        <f>IF($O5480&lt;Assumptions!$B$17,"A",IF($O5480&lt;Assumptions!$B$18,"B",IF($O5480&lt;Assumptions!$B$19,"C",IF($O5480&lt;Assumptions!$B$20,"D","E"))))</f>
        <v>B</v>
      </c>
      <c r="S5480" s="75">
        <f t="shared" si="171"/>
        <v>0</v>
      </c>
    </row>
    <row r="5481" spans="1:19" ht="17.399999999999999" x14ac:dyDescent="0.3">
      <c r="A5481" s="39" t="s">
        <v>950</v>
      </c>
      <c r="B5481" s="39" t="s">
        <v>72</v>
      </c>
      <c r="C5481" s="39" t="s">
        <v>144</v>
      </c>
      <c r="D5481" s="39" t="s">
        <v>38</v>
      </c>
      <c r="E5481" s="70" t="s">
        <v>46</v>
      </c>
      <c r="F5481" s="70" t="s">
        <v>36</v>
      </c>
      <c r="G5481" s="78">
        <v>43680</v>
      </c>
      <c r="H5481" s="78">
        <v>45962</v>
      </c>
      <c r="I5481" s="69">
        <v>13281825.470000001</v>
      </c>
      <c r="J5481" s="70">
        <v>0</v>
      </c>
      <c r="K5481" s="71">
        <v>1.089</v>
      </c>
      <c r="L5481" s="70">
        <v>0</v>
      </c>
      <c r="M5481" s="71">
        <v>0.84399999999999997</v>
      </c>
      <c r="N5481" s="72"/>
      <c r="O5481" s="73">
        <f>MIN(1,MAX(0,(1/(1+EXP(-(Assumptions!$B$5 + Assumptions!$B$6*$N5481))))*Assumptions!$B$3))</f>
        <v>3.9165722796764356E-2</v>
      </c>
      <c r="P5481" s="73">
        <f>VLOOKUP($F5481,Assumptions!$A$23:$B$27,2,FALSE)*Assumptions!$B$4</f>
        <v>0.55000000000000004</v>
      </c>
      <c r="Q5481" s="74">
        <f t="shared" si="170"/>
        <v>286105.76202616346</v>
      </c>
      <c r="R5481" s="75" t="str">
        <f>IF($O5481&lt;Assumptions!$B$17,"A",IF($O5481&lt;Assumptions!$B$18,"B",IF($O5481&lt;Assumptions!$B$19,"C",IF($O5481&lt;Assumptions!$B$20,"D","E"))))</f>
        <v>B</v>
      </c>
      <c r="S5481" s="75">
        <f t="shared" si="171"/>
        <v>0</v>
      </c>
    </row>
    <row r="5482" spans="1:19" ht="17.399999999999999" x14ac:dyDescent="0.3">
      <c r="A5482" s="39" t="s">
        <v>950</v>
      </c>
      <c r="B5482" s="39" t="s">
        <v>72</v>
      </c>
      <c r="C5482" s="39" t="s">
        <v>144</v>
      </c>
      <c r="D5482" s="39" t="s">
        <v>38</v>
      </c>
      <c r="E5482" s="70" t="s">
        <v>46</v>
      </c>
      <c r="F5482" s="70" t="s">
        <v>36</v>
      </c>
      <c r="G5482" s="78">
        <v>43680</v>
      </c>
      <c r="H5482" s="78">
        <v>45992</v>
      </c>
      <c r="I5482" s="69">
        <v>12972497.34</v>
      </c>
      <c r="J5482" s="70">
        <v>0</v>
      </c>
      <c r="K5482" s="71">
        <v>1.0389999999999999</v>
      </c>
      <c r="L5482" s="70">
        <v>0</v>
      </c>
      <c r="M5482" s="71">
        <v>0.84399999999999997</v>
      </c>
      <c r="N5482" s="72"/>
      <c r="O5482" s="73">
        <f>MIN(1,MAX(0,(1/(1+EXP(-(Assumptions!$B$5 + Assumptions!$B$6*$N5482))))*Assumptions!$B$3))</f>
        <v>3.9165722796764356E-2</v>
      </c>
      <c r="P5482" s="73">
        <f>VLOOKUP($F5482,Assumptions!$A$23:$B$27,2,FALSE)*Assumptions!$B$4</f>
        <v>0.55000000000000004</v>
      </c>
      <c r="Q5482" s="74">
        <f t="shared" si="170"/>
        <v>279442.47914011165</v>
      </c>
      <c r="R5482" s="75" t="str">
        <f>IF($O5482&lt;Assumptions!$B$17,"A",IF($O5482&lt;Assumptions!$B$18,"B",IF($O5482&lt;Assumptions!$B$19,"C",IF($O5482&lt;Assumptions!$B$20,"D","E"))))</f>
        <v>B</v>
      </c>
      <c r="S5482" s="75">
        <f t="shared" si="171"/>
        <v>0</v>
      </c>
    </row>
    <row r="5483" spans="1:19" ht="17.399999999999999" x14ac:dyDescent="0.3">
      <c r="A5483" s="39" t="s">
        <v>952</v>
      </c>
      <c r="B5483" s="39" t="s">
        <v>74</v>
      </c>
      <c r="C5483" s="39" t="s">
        <v>144</v>
      </c>
      <c r="D5483" s="39" t="s">
        <v>45</v>
      </c>
      <c r="E5483" s="70" t="s">
        <v>35</v>
      </c>
      <c r="F5483" s="70" t="s">
        <v>40</v>
      </c>
      <c r="G5483" s="78">
        <v>44725</v>
      </c>
      <c r="H5483" s="78">
        <v>45658</v>
      </c>
      <c r="I5483" s="69">
        <v>11297020.310000001</v>
      </c>
      <c r="J5483" s="70">
        <v>0</v>
      </c>
      <c r="K5483" s="71">
        <v>1.0489999999999999</v>
      </c>
      <c r="L5483" s="70">
        <v>0</v>
      </c>
      <c r="M5483" s="71">
        <v>0.95199999999999996</v>
      </c>
      <c r="N5483" s="72"/>
      <c r="O5483" s="73">
        <f>MIN(1,MAX(0,(1/(1+EXP(-(Assumptions!$B$5 + Assumptions!$B$6*$N5483))))*Assumptions!$B$3))</f>
        <v>3.9165722796764356E-2</v>
      </c>
      <c r="P5483" s="73">
        <f>VLOOKUP($F5483,Assumptions!$A$23:$B$27,2,FALSE)*Assumptions!$B$4</f>
        <v>0.7</v>
      </c>
      <c r="Q5483" s="74">
        <f t="shared" si="170"/>
        <v>309719.17612361384</v>
      </c>
      <c r="R5483" s="75" t="str">
        <f>IF($O5483&lt;Assumptions!$B$17,"A",IF($O5483&lt;Assumptions!$B$18,"B",IF($O5483&lt;Assumptions!$B$19,"C",IF($O5483&lt;Assumptions!$B$20,"D","E"))))</f>
        <v>B</v>
      </c>
      <c r="S5483" s="75">
        <f t="shared" si="171"/>
        <v>0</v>
      </c>
    </row>
    <row r="5484" spans="1:19" ht="17.399999999999999" x14ac:dyDescent="0.3">
      <c r="A5484" s="39" t="s">
        <v>952</v>
      </c>
      <c r="B5484" s="39" t="s">
        <v>74</v>
      </c>
      <c r="C5484" s="39" t="s">
        <v>144</v>
      </c>
      <c r="D5484" s="39" t="s">
        <v>45</v>
      </c>
      <c r="E5484" s="70" t="s">
        <v>35</v>
      </c>
      <c r="F5484" s="70" t="s">
        <v>40</v>
      </c>
      <c r="G5484" s="78">
        <v>44725</v>
      </c>
      <c r="H5484" s="78">
        <v>45689</v>
      </c>
      <c r="I5484" s="69">
        <v>10984317.52</v>
      </c>
      <c r="J5484" s="70">
        <v>0</v>
      </c>
      <c r="K5484" s="71">
        <v>0.999</v>
      </c>
      <c r="L5484" s="70">
        <v>0</v>
      </c>
      <c r="M5484" s="71">
        <v>0.95199999999999996</v>
      </c>
      <c r="N5484" s="72"/>
      <c r="O5484" s="73">
        <f>MIN(1,MAX(0,(1/(1+EXP(-(Assumptions!$B$5 + Assumptions!$B$6*$N5484))))*Assumptions!$B$3))</f>
        <v>3.9165722796764356E-2</v>
      </c>
      <c r="P5484" s="73">
        <f>VLOOKUP($F5484,Assumptions!$A$23:$B$27,2,FALSE)*Assumptions!$B$4</f>
        <v>0.7</v>
      </c>
      <c r="Q5484" s="74">
        <f t="shared" si="170"/>
        <v>301146.11456997343</v>
      </c>
      <c r="R5484" s="75" t="str">
        <f>IF($O5484&lt;Assumptions!$B$17,"A",IF($O5484&lt;Assumptions!$B$18,"B",IF($O5484&lt;Assumptions!$B$19,"C",IF($O5484&lt;Assumptions!$B$20,"D","E"))))</f>
        <v>B</v>
      </c>
      <c r="S5484" s="75">
        <f t="shared" si="171"/>
        <v>0</v>
      </c>
    </row>
    <row r="5485" spans="1:19" ht="17.399999999999999" x14ac:dyDescent="0.3">
      <c r="A5485" s="39" t="s">
        <v>952</v>
      </c>
      <c r="B5485" s="39" t="s">
        <v>74</v>
      </c>
      <c r="C5485" s="39" t="s">
        <v>144</v>
      </c>
      <c r="D5485" s="39" t="s">
        <v>45</v>
      </c>
      <c r="E5485" s="70" t="s">
        <v>35</v>
      </c>
      <c r="F5485" s="70" t="s">
        <v>40</v>
      </c>
      <c r="G5485" s="78">
        <v>44725</v>
      </c>
      <c r="H5485" s="78">
        <v>45717</v>
      </c>
      <c r="I5485" s="69">
        <v>10732746.550000001</v>
      </c>
      <c r="J5485" s="70">
        <v>35</v>
      </c>
      <c r="K5485" s="71">
        <v>0.85899999999999999</v>
      </c>
      <c r="L5485" s="70">
        <v>0</v>
      </c>
      <c r="M5485" s="71">
        <v>0.95199999999999996</v>
      </c>
      <c r="N5485" s="72"/>
      <c r="O5485" s="73">
        <f>MIN(1,MAX(0,(1/(1+EXP(-(Assumptions!$B$5 + Assumptions!$B$6*$N5485))))*Assumptions!$B$3))</f>
        <v>3.9165722796764356E-2</v>
      </c>
      <c r="P5485" s="73">
        <f>VLOOKUP($F5485,Assumptions!$A$23:$B$27,2,FALSE)*Assumptions!$B$4</f>
        <v>0.7</v>
      </c>
      <c r="Q5485" s="74">
        <f t="shared" si="170"/>
        <v>294249.0433576603</v>
      </c>
      <c r="R5485" s="75" t="str">
        <f>IF($O5485&lt;Assumptions!$B$17,"A",IF($O5485&lt;Assumptions!$B$18,"B",IF($O5485&lt;Assumptions!$B$19,"C",IF($O5485&lt;Assumptions!$B$20,"D","E"))))</f>
        <v>B</v>
      </c>
      <c r="S5485" s="75">
        <f t="shared" si="171"/>
        <v>0</v>
      </c>
    </row>
    <row r="5486" spans="1:19" ht="17.399999999999999" x14ac:dyDescent="0.3">
      <c r="A5486" s="39" t="s">
        <v>952</v>
      </c>
      <c r="B5486" s="39" t="s">
        <v>74</v>
      </c>
      <c r="C5486" s="39" t="s">
        <v>144</v>
      </c>
      <c r="D5486" s="39" t="s">
        <v>45</v>
      </c>
      <c r="E5486" s="70" t="s">
        <v>35</v>
      </c>
      <c r="F5486" s="70" t="s">
        <v>40</v>
      </c>
      <c r="G5486" s="78">
        <v>44725</v>
      </c>
      <c r="H5486" s="78">
        <v>45748</v>
      </c>
      <c r="I5486" s="69">
        <v>10500155.859999999</v>
      </c>
      <c r="J5486" s="70">
        <v>35</v>
      </c>
      <c r="K5486" s="71">
        <v>0.86199999999999999</v>
      </c>
      <c r="L5486" s="70">
        <v>0</v>
      </c>
      <c r="M5486" s="71">
        <v>0.95199999999999996</v>
      </c>
      <c r="N5486" s="72"/>
      <c r="O5486" s="73">
        <f>MIN(1,MAX(0,(1/(1+EXP(-(Assumptions!$B$5 + Assumptions!$B$6*$N5486))))*Assumptions!$B$3))</f>
        <v>3.9165722796764356E-2</v>
      </c>
      <c r="P5486" s="73">
        <f>VLOOKUP($F5486,Assumptions!$A$23:$B$27,2,FALSE)*Assumptions!$B$4</f>
        <v>0.7</v>
      </c>
      <c r="Q5486" s="74">
        <f t="shared" si="170"/>
        <v>287872.33561490657</v>
      </c>
      <c r="R5486" s="75" t="str">
        <f>IF($O5486&lt;Assumptions!$B$17,"A",IF($O5486&lt;Assumptions!$B$18,"B",IF($O5486&lt;Assumptions!$B$19,"C",IF($O5486&lt;Assumptions!$B$20,"D","E"))))</f>
        <v>B</v>
      </c>
      <c r="S5486" s="75">
        <f t="shared" si="171"/>
        <v>0</v>
      </c>
    </row>
    <row r="5487" spans="1:19" ht="17.399999999999999" x14ac:dyDescent="0.3">
      <c r="A5487" s="39" t="s">
        <v>952</v>
      </c>
      <c r="B5487" s="39" t="s">
        <v>74</v>
      </c>
      <c r="C5487" s="39" t="s">
        <v>144</v>
      </c>
      <c r="D5487" s="39" t="s">
        <v>45</v>
      </c>
      <c r="E5487" s="70" t="s">
        <v>35</v>
      </c>
      <c r="F5487" s="70" t="s">
        <v>40</v>
      </c>
      <c r="G5487" s="78">
        <v>44725</v>
      </c>
      <c r="H5487" s="78">
        <v>45778</v>
      </c>
      <c r="I5487" s="69">
        <v>10246526.939999999</v>
      </c>
      <c r="J5487" s="70">
        <v>95</v>
      </c>
      <c r="K5487" s="71">
        <v>0.57999999999999996</v>
      </c>
      <c r="L5487" s="70">
        <v>0</v>
      </c>
      <c r="M5487" s="71">
        <v>0.95199999999999996</v>
      </c>
      <c r="N5487" s="72"/>
      <c r="O5487" s="73">
        <f>MIN(1,MAX(0,(1/(1+EXP(-(Assumptions!$B$5 + Assumptions!$B$6*$N5487))))*Assumptions!$B$3))</f>
        <v>3.9165722796764356E-2</v>
      </c>
      <c r="P5487" s="73">
        <f>VLOOKUP($F5487,Assumptions!$A$23:$B$27,2,FALSE)*Assumptions!$B$4</f>
        <v>0.7</v>
      </c>
      <c r="Q5487" s="74">
        <f t="shared" si="170"/>
        <v>280918.84363313264</v>
      </c>
      <c r="R5487" s="75" t="str">
        <f>IF($O5487&lt;Assumptions!$B$17,"A",IF($O5487&lt;Assumptions!$B$18,"B",IF($O5487&lt;Assumptions!$B$19,"C",IF($O5487&lt;Assumptions!$B$20,"D","E"))))</f>
        <v>B</v>
      </c>
      <c r="S5487" s="75">
        <f t="shared" si="171"/>
        <v>0</v>
      </c>
    </row>
    <row r="5488" spans="1:19" ht="17.399999999999999" x14ac:dyDescent="0.3">
      <c r="A5488" s="39" t="s">
        <v>952</v>
      </c>
      <c r="B5488" s="39" t="s">
        <v>74</v>
      </c>
      <c r="C5488" s="39" t="s">
        <v>144</v>
      </c>
      <c r="D5488" s="39" t="s">
        <v>45</v>
      </c>
      <c r="E5488" s="70" t="s">
        <v>35</v>
      </c>
      <c r="F5488" s="70" t="s">
        <v>40</v>
      </c>
      <c r="G5488" s="78">
        <v>44725</v>
      </c>
      <c r="H5488" s="78">
        <v>45809</v>
      </c>
      <c r="I5488" s="69">
        <v>10015620.18</v>
      </c>
      <c r="J5488" s="70">
        <v>0</v>
      </c>
      <c r="K5488" s="71">
        <v>1.1459999999999999</v>
      </c>
      <c r="L5488" s="70">
        <v>0</v>
      </c>
      <c r="M5488" s="71">
        <v>0.95199999999999996</v>
      </c>
      <c r="N5488" s="72"/>
      <c r="O5488" s="73">
        <f>MIN(1,MAX(0,(1/(1+EXP(-(Assumptions!$B$5 + Assumptions!$B$6*$N5488))))*Assumptions!$B$3))</f>
        <v>3.9165722796764356E-2</v>
      </c>
      <c r="P5488" s="73">
        <f>VLOOKUP($F5488,Assumptions!$A$23:$B$27,2,FALSE)*Assumptions!$B$4</f>
        <v>0.7</v>
      </c>
      <c r="Q5488" s="74">
        <f t="shared" si="170"/>
        <v>274588.30252529139</v>
      </c>
      <c r="R5488" s="75" t="str">
        <f>IF($O5488&lt;Assumptions!$B$17,"A",IF($O5488&lt;Assumptions!$B$18,"B",IF($O5488&lt;Assumptions!$B$19,"C",IF($O5488&lt;Assumptions!$B$20,"D","E"))))</f>
        <v>B</v>
      </c>
      <c r="S5488" s="75">
        <f t="shared" si="171"/>
        <v>0</v>
      </c>
    </row>
    <row r="5489" spans="1:19" ht="17.399999999999999" x14ac:dyDescent="0.3">
      <c r="A5489" s="39" t="s">
        <v>952</v>
      </c>
      <c r="B5489" s="39" t="s">
        <v>74</v>
      </c>
      <c r="C5489" s="39" t="s">
        <v>144</v>
      </c>
      <c r="D5489" s="39" t="s">
        <v>45</v>
      </c>
      <c r="E5489" s="70" t="s">
        <v>35</v>
      </c>
      <c r="F5489" s="70" t="s">
        <v>40</v>
      </c>
      <c r="G5489" s="78">
        <v>44725</v>
      </c>
      <c r="H5489" s="78">
        <v>45839</v>
      </c>
      <c r="I5489" s="69">
        <v>9800789.0399999991</v>
      </c>
      <c r="J5489" s="70">
        <v>0</v>
      </c>
      <c r="K5489" s="71">
        <v>0.96199999999999997</v>
      </c>
      <c r="L5489" s="70">
        <v>0</v>
      </c>
      <c r="M5489" s="71">
        <v>0.95199999999999996</v>
      </c>
      <c r="N5489" s="72"/>
      <c r="O5489" s="73">
        <f>MIN(1,MAX(0,(1/(1+EXP(-(Assumptions!$B$5 + Assumptions!$B$6*$N5489))))*Assumptions!$B$3))</f>
        <v>3.9165722796764356E-2</v>
      </c>
      <c r="P5489" s="73">
        <f>VLOOKUP($F5489,Assumptions!$A$23:$B$27,2,FALSE)*Assumptions!$B$4</f>
        <v>0.7</v>
      </c>
      <c r="Q5489" s="74">
        <f t="shared" si="170"/>
        <v>268698.49071114435</v>
      </c>
      <c r="R5489" s="75" t="str">
        <f>IF($O5489&lt;Assumptions!$B$17,"A",IF($O5489&lt;Assumptions!$B$18,"B",IF($O5489&lt;Assumptions!$B$19,"C",IF($O5489&lt;Assumptions!$B$20,"D","E"))))</f>
        <v>B</v>
      </c>
      <c r="S5489" s="75">
        <f t="shared" si="171"/>
        <v>0</v>
      </c>
    </row>
    <row r="5490" spans="1:19" ht="17.399999999999999" x14ac:dyDescent="0.3">
      <c r="A5490" s="39" t="s">
        <v>952</v>
      </c>
      <c r="B5490" s="39" t="s">
        <v>74</v>
      </c>
      <c r="C5490" s="39" t="s">
        <v>144</v>
      </c>
      <c r="D5490" s="39" t="s">
        <v>45</v>
      </c>
      <c r="E5490" s="70" t="s">
        <v>35</v>
      </c>
      <c r="F5490" s="70" t="s">
        <v>40</v>
      </c>
      <c r="G5490" s="78">
        <v>44725</v>
      </c>
      <c r="H5490" s="78">
        <v>45870</v>
      </c>
      <c r="I5490" s="69">
        <v>9545582.3200000003</v>
      </c>
      <c r="J5490" s="70">
        <v>15</v>
      </c>
      <c r="K5490" s="71">
        <v>1.0209999999999999</v>
      </c>
      <c r="L5490" s="70">
        <v>0</v>
      </c>
      <c r="M5490" s="71">
        <v>0.95199999999999996</v>
      </c>
      <c r="N5490" s="72"/>
      <c r="O5490" s="73">
        <f>MIN(1,MAX(0,(1/(1+EXP(-(Assumptions!$B$5 + Assumptions!$B$6*$N5490))))*Assumptions!$B$3))</f>
        <v>3.9165722796764356E-2</v>
      </c>
      <c r="P5490" s="73">
        <f>VLOOKUP($F5490,Assumptions!$A$23:$B$27,2,FALSE)*Assumptions!$B$4</f>
        <v>0.7</v>
      </c>
      <c r="Q5490" s="74">
        <f t="shared" si="170"/>
        <v>261701.74175517034</v>
      </c>
      <c r="R5490" s="75" t="str">
        <f>IF($O5490&lt;Assumptions!$B$17,"A",IF($O5490&lt;Assumptions!$B$18,"B",IF($O5490&lt;Assumptions!$B$19,"C",IF($O5490&lt;Assumptions!$B$20,"D","E"))))</f>
        <v>B</v>
      </c>
      <c r="S5490" s="75">
        <f t="shared" si="171"/>
        <v>0</v>
      </c>
    </row>
    <row r="5491" spans="1:19" ht="17.399999999999999" x14ac:dyDescent="0.3">
      <c r="A5491" s="39" t="s">
        <v>952</v>
      </c>
      <c r="B5491" s="39" t="s">
        <v>74</v>
      </c>
      <c r="C5491" s="39" t="s">
        <v>144</v>
      </c>
      <c r="D5491" s="39" t="s">
        <v>45</v>
      </c>
      <c r="E5491" s="70" t="s">
        <v>35</v>
      </c>
      <c r="F5491" s="70" t="s">
        <v>40</v>
      </c>
      <c r="G5491" s="78">
        <v>44725</v>
      </c>
      <c r="H5491" s="78">
        <v>45901</v>
      </c>
      <c r="I5491" s="69">
        <v>9281309.2100000009</v>
      </c>
      <c r="J5491" s="70">
        <v>0</v>
      </c>
      <c r="K5491" s="71">
        <v>1.0529999999999999</v>
      </c>
      <c r="L5491" s="70">
        <v>0</v>
      </c>
      <c r="M5491" s="71">
        <v>0.95199999999999996</v>
      </c>
      <c r="N5491" s="72"/>
      <c r="O5491" s="73">
        <f>MIN(1,MAX(0,(1/(1+EXP(-(Assumptions!$B$5 + Assumptions!$B$6*$N5491))))*Assumptions!$B$3))</f>
        <v>3.9165722796764356E-2</v>
      </c>
      <c r="P5491" s="73">
        <f>VLOOKUP($F5491,Assumptions!$A$23:$B$27,2,FALSE)*Assumptions!$B$4</f>
        <v>0.7</v>
      </c>
      <c r="Q5491" s="74">
        <f t="shared" si="170"/>
        <v>254456.4285969412</v>
      </c>
      <c r="R5491" s="75" t="str">
        <f>IF($O5491&lt;Assumptions!$B$17,"A",IF($O5491&lt;Assumptions!$B$18,"B",IF($O5491&lt;Assumptions!$B$19,"C",IF($O5491&lt;Assumptions!$B$20,"D","E"))))</f>
        <v>B</v>
      </c>
      <c r="S5491" s="75">
        <f t="shared" si="171"/>
        <v>0</v>
      </c>
    </row>
    <row r="5492" spans="1:19" ht="17.399999999999999" x14ac:dyDescent="0.3">
      <c r="A5492" s="39" t="s">
        <v>952</v>
      </c>
      <c r="B5492" s="39" t="s">
        <v>74</v>
      </c>
      <c r="C5492" s="39" t="s">
        <v>144</v>
      </c>
      <c r="D5492" s="39" t="s">
        <v>45</v>
      </c>
      <c r="E5492" s="70" t="s">
        <v>35</v>
      </c>
      <c r="F5492" s="70" t="s">
        <v>40</v>
      </c>
      <c r="G5492" s="78">
        <v>44725</v>
      </c>
      <c r="H5492" s="78">
        <v>45931</v>
      </c>
      <c r="I5492" s="69">
        <v>9040171.3200000003</v>
      </c>
      <c r="J5492" s="70">
        <v>0</v>
      </c>
      <c r="K5492" s="71">
        <v>1.101</v>
      </c>
      <c r="L5492" s="70">
        <v>0</v>
      </c>
      <c r="M5492" s="71">
        <v>0.95199999999999996</v>
      </c>
      <c r="N5492" s="72"/>
      <c r="O5492" s="73">
        <f>MIN(1,MAX(0,(1/(1+EXP(-(Assumptions!$B$5 + Assumptions!$B$6*$N5492))))*Assumptions!$B$3))</f>
        <v>3.9165722796764356E-2</v>
      </c>
      <c r="P5492" s="73">
        <f>VLOOKUP($F5492,Assumptions!$A$23:$B$27,2,FALSE)*Assumptions!$B$4</f>
        <v>0.7</v>
      </c>
      <c r="Q5492" s="74">
        <f t="shared" si="170"/>
        <v>247845.3907680655</v>
      </c>
      <c r="R5492" s="75" t="str">
        <f>IF($O5492&lt;Assumptions!$B$17,"A",IF($O5492&lt;Assumptions!$B$18,"B",IF($O5492&lt;Assumptions!$B$19,"C",IF($O5492&lt;Assumptions!$B$20,"D","E"))))</f>
        <v>B</v>
      </c>
      <c r="S5492" s="75">
        <f t="shared" si="171"/>
        <v>0</v>
      </c>
    </row>
    <row r="5493" spans="1:19" ht="17.399999999999999" x14ac:dyDescent="0.3">
      <c r="A5493" s="39" t="s">
        <v>952</v>
      </c>
      <c r="B5493" s="39" t="s">
        <v>74</v>
      </c>
      <c r="C5493" s="39" t="s">
        <v>144</v>
      </c>
      <c r="D5493" s="39" t="s">
        <v>45</v>
      </c>
      <c r="E5493" s="70" t="s">
        <v>35</v>
      </c>
      <c r="F5493" s="70" t="s">
        <v>40</v>
      </c>
      <c r="G5493" s="78">
        <v>44725</v>
      </c>
      <c r="H5493" s="78">
        <v>45962</v>
      </c>
      <c r="I5493" s="69">
        <v>9040171.3200000003</v>
      </c>
      <c r="J5493" s="70">
        <v>185</v>
      </c>
      <c r="K5493" s="71">
        <v>0.15</v>
      </c>
      <c r="L5493" s="70">
        <v>0</v>
      </c>
      <c r="M5493" s="71">
        <v>0.95199999999999996</v>
      </c>
      <c r="N5493" s="72"/>
      <c r="O5493" s="73">
        <f>MIN(1,MAX(0,(1/(1+EXP(-(Assumptions!$B$5 + Assumptions!$B$6*$N5493))))*Assumptions!$B$3))</f>
        <v>3.9165722796764356E-2</v>
      </c>
      <c r="P5493" s="73">
        <f>VLOOKUP($F5493,Assumptions!$A$23:$B$27,2,FALSE)*Assumptions!$B$4</f>
        <v>0.7</v>
      </c>
      <c r="Q5493" s="74">
        <f t="shared" si="170"/>
        <v>247845.3907680655</v>
      </c>
      <c r="R5493" s="75" t="str">
        <f>IF($O5493&lt;Assumptions!$B$17,"A",IF($O5493&lt;Assumptions!$B$18,"B",IF($O5493&lt;Assumptions!$B$19,"C",IF($O5493&lt;Assumptions!$B$20,"D","E"))))</f>
        <v>B</v>
      </c>
      <c r="S5493" s="75">
        <f t="shared" si="171"/>
        <v>1</v>
      </c>
    </row>
    <row r="5494" spans="1:19" ht="17.399999999999999" x14ac:dyDescent="0.3">
      <c r="A5494" s="39" t="s">
        <v>952</v>
      </c>
      <c r="B5494" s="39" t="s">
        <v>74</v>
      </c>
      <c r="C5494" s="39" t="s">
        <v>144</v>
      </c>
      <c r="D5494" s="39" t="s">
        <v>45</v>
      </c>
      <c r="E5494" s="70" t="s">
        <v>35</v>
      </c>
      <c r="F5494" s="70" t="s">
        <v>40</v>
      </c>
      <c r="G5494" s="78">
        <v>44725</v>
      </c>
      <c r="H5494" s="78">
        <v>45992</v>
      </c>
      <c r="I5494" s="69">
        <v>9040171.3200000003</v>
      </c>
      <c r="J5494" s="70">
        <v>999</v>
      </c>
      <c r="K5494" s="71">
        <v>0.13200000000000001</v>
      </c>
      <c r="L5494" s="70">
        <v>0</v>
      </c>
      <c r="M5494" s="71">
        <v>0.95199999999999996</v>
      </c>
      <c r="N5494" s="72"/>
      <c r="O5494" s="73">
        <f>MIN(1,MAX(0,(1/(1+EXP(-(Assumptions!$B$5 + Assumptions!$B$6*$N5494))))*Assumptions!$B$3))</f>
        <v>3.9165722796764356E-2</v>
      </c>
      <c r="P5494" s="73">
        <f>VLOOKUP($F5494,Assumptions!$A$23:$B$27,2,FALSE)*Assumptions!$B$4</f>
        <v>0.7</v>
      </c>
      <c r="Q5494" s="74">
        <f t="shared" si="170"/>
        <v>247845.3907680655</v>
      </c>
      <c r="R5494" s="75" t="str">
        <f>IF($O5494&lt;Assumptions!$B$17,"A",IF($O5494&lt;Assumptions!$B$18,"B",IF($O5494&lt;Assumptions!$B$19,"C",IF($O5494&lt;Assumptions!$B$20,"D","E"))))</f>
        <v>B</v>
      </c>
      <c r="S5494" s="75">
        <f t="shared" si="171"/>
        <v>1</v>
      </c>
    </row>
    <row r="5495" spans="1:19" ht="17.399999999999999" x14ac:dyDescent="0.3">
      <c r="A5495" s="39" t="s">
        <v>954</v>
      </c>
      <c r="B5495" s="39" t="s">
        <v>61</v>
      </c>
      <c r="C5495" s="39" t="s">
        <v>144</v>
      </c>
      <c r="D5495" s="39" t="s">
        <v>45</v>
      </c>
      <c r="E5495" s="70" t="s">
        <v>31</v>
      </c>
      <c r="F5495" s="70" t="s">
        <v>28</v>
      </c>
      <c r="G5495" s="78">
        <v>45879</v>
      </c>
      <c r="H5495" s="78">
        <v>45870</v>
      </c>
      <c r="I5495" s="69">
        <v>17788020.84</v>
      </c>
      <c r="J5495" s="70">
        <v>0</v>
      </c>
      <c r="K5495" s="71">
        <v>1.0189999999999999</v>
      </c>
      <c r="L5495" s="70">
        <v>0</v>
      </c>
      <c r="M5495" s="71">
        <v>0.35</v>
      </c>
      <c r="N5495" s="72"/>
      <c r="O5495" s="73">
        <f>MIN(1,MAX(0,(1/(1+EXP(-(Assumptions!$B$5 + Assumptions!$B$6*$N5495))))*Assumptions!$B$3))</f>
        <v>3.9165722796764356E-2</v>
      </c>
      <c r="P5495" s="73">
        <f>VLOOKUP($F5495,Assumptions!$A$23:$B$27,2,FALSE)*Assumptions!$B$4</f>
        <v>0.35</v>
      </c>
      <c r="Q5495" s="74">
        <f t="shared" si="170"/>
        <v>243838.24266287757</v>
      </c>
      <c r="R5495" s="75" t="str">
        <f>IF($O5495&lt;Assumptions!$B$17,"A",IF($O5495&lt;Assumptions!$B$18,"B",IF($O5495&lt;Assumptions!$B$19,"C",IF($O5495&lt;Assumptions!$B$20,"D","E"))))</f>
        <v>B</v>
      </c>
      <c r="S5495" s="75">
        <f t="shared" si="171"/>
        <v>0</v>
      </c>
    </row>
    <row r="5496" spans="1:19" ht="17.399999999999999" x14ac:dyDescent="0.3">
      <c r="A5496" s="39" t="s">
        <v>954</v>
      </c>
      <c r="B5496" s="39" t="s">
        <v>61</v>
      </c>
      <c r="C5496" s="39" t="s">
        <v>144</v>
      </c>
      <c r="D5496" s="39" t="s">
        <v>45</v>
      </c>
      <c r="E5496" s="70" t="s">
        <v>31</v>
      </c>
      <c r="F5496" s="70" t="s">
        <v>28</v>
      </c>
      <c r="G5496" s="78">
        <v>45879</v>
      </c>
      <c r="H5496" s="78">
        <v>45901</v>
      </c>
      <c r="I5496" s="69">
        <v>17294818.219999999</v>
      </c>
      <c r="J5496" s="70">
        <v>0</v>
      </c>
      <c r="K5496" s="71">
        <v>1.06</v>
      </c>
      <c r="L5496" s="70">
        <v>0</v>
      </c>
      <c r="M5496" s="71">
        <v>0.35</v>
      </c>
      <c r="N5496" s="72"/>
      <c r="O5496" s="73">
        <f>MIN(1,MAX(0,(1/(1+EXP(-(Assumptions!$B$5 + Assumptions!$B$6*$N5496))))*Assumptions!$B$3))</f>
        <v>3.9165722796764356E-2</v>
      </c>
      <c r="P5496" s="73">
        <f>VLOOKUP($F5496,Assumptions!$A$23:$B$27,2,FALSE)*Assumptions!$B$4</f>
        <v>0.35</v>
      </c>
      <c r="Q5496" s="74">
        <f t="shared" si="170"/>
        <v>237077.41967873232</v>
      </c>
      <c r="R5496" s="75" t="str">
        <f>IF($O5496&lt;Assumptions!$B$17,"A",IF($O5496&lt;Assumptions!$B$18,"B",IF($O5496&lt;Assumptions!$B$19,"C",IF($O5496&lt;Assumptions!$B$20,"D","E"))))</f>
        <v>B</v>
      </c>
      <c r="S5496" s="75">
        <f t="shared" si="171"/>
        <v>0</v>
      </c>
    </row>
    <row r="5497" spans="1:19" ht="17.399999999999999" x14ac:dyDescent="0.3">
      <c r="A5497" s="39" t="s">
        <v>954</v>
      </c>
      <c r="B5497" s="39" t="s">
        <v>61</v>
      </c>
      <c r="C5497" s="39" t="s">
        <v>144</v>
      </c>
      <c r="D5497" s="39" t="s">
        <v>45</v>
      </c>
      <c r="E5497" s="70" t="s">
        <v>31</v>
      </c>
      <c r="F5497" s="70" t="s">
        <v>28</v>
      </c>
      <c r="G5497" s="78">
        <v>45879</v>
      </c>
      <c r="H5497" s="78">
        <v>45931</v>
      </c>
      <c r="I5497" s="69">
        <v>16825978.48</v>
      </c>
      <c r="J5497" s="70">
        <v>0</v>
      </c>
      <c r="K5497" s="71">
        <v>1.048</v>
      </c>
      <c r="L5497" s="70">
        <v>0</v>
      </c>
      <c r="M5497" s="71">
        <v>0.35</v>
      </c>
      <c r="N5497" s="72"/>
      <c r="O5497" s="73">
        <f>MIN(1,MAX(0,(1/(1+EXP(-(Assumptions!$B$5 + Assumptions!$B$6*$N5497))))*Assumptions!$B$3))</f>
        <v>3.9165722796764356E-2</v>
      </c>
      <c r="P5497" s="73">
        <f>VLOOKUP($F5497,Assumptions!$A$23:$B$27,2,FALSE)*Assumptions!$B$4</f>
        <v>0.35</v>
      </c>
      <c r="Q5497" s="74">
        <f t="shared" si="170"/>
        <v>230650.56312620084</v>
      </c>
      <c r="R5497" s="75" t="str">
        <f>IF($O5497&lt;Assumptions!$B$17,"A",IF($O5497&lt;Assumptions!$B$18,"B",IF($O5497&lt;Assumptions!$B$19,"C",IF($O5497&lt;Assumptions!$B$20,"D","E"))))</f>
        <v>B</v>
      </c>
      <c r="S5497" s="75">
        <f t="shared" si="171"/>
        <v>0</v>
      </c>
    </row>
    <row r="5498" spans="1:19" ht="17.399999999999999" x14ac:dyDescent="0.3">
      <c r="A5498" s="39" t="s">
        <v>954</v>
      </c>
      <c r="B5498" s="39" t="s">
        <v>61</v>
      </c>
      <c r="C5498" s="39" t="s">
        <v>144</v>
      </c>
      <c r="D5498" s="39" t="s">
        <v>45</v>
      </c>
      <c r="E5498" s="70" t="s">
        <v>31</v>
      </c>
      <c r="F5498" s="70" t="s">
        <v>28</v>
      </c>
      <c r="G5498" s="78">
        <v>45879</v>
      </c>
      <c r="H5498" s="78">
        <v>45962</v>
      </c>
      <c r="I5498" s="69">
        <v>16358079.060000001</v>
      </c>
      <c r="J5498" s="70">
        <v>0</v>
      </c>
      <c r="K5498" s="71">
        <v>1.0109999999999999</v>
      </c>
      <c r="L5498" s="70">
        <v>0</v>
      </c>
      <c r="M5498" s="71">
        <v>0.35</v>
      </c>
      <c r="N5498" s="72"/>
      <c r="O5498" s="73">
        <f>MIN(1,MAX(0,(1/(1+EXP(-(Assumptions!$B$5 + Assumptions!$B$6*$N5498))))*Assumptions!$B$3))</f>
        <v>3.9165722796764356E-2</v>
      </c>
      <c r="P5498" s="73">
        <f>VLOOKUP($F5498,Assumptions!$A$23:$B$27,2,FALSE)*Assumptions!$B$4</f>
        <v>0.35</v>
      </c>
      <c r="Q5498" s="74">
        <f t="shared" si="170"/>
        <v>224236.59648303047</v>
      </c>
      <c r="R5498" s="75" t="str">
        <f>IF($O5498&lt;Assumptions!$B$17,"A",IF($O5498&lt;Assumptions!$B$18,"B",IF($O5498&lt;Assumptions!$B$19,"C",IF($O5498&lt;Assumptions!$B$20,"D","E"))))</f>
        <v>B</v>
      </c>
      <c r="S5498" s="75">
        <f t="shared" si="171"/>
        <v>0</v>
      </c>
    </row>
    <row r="5499" spans="1:19" ht="17.399999999999999" x14ac:dyDescent="0.3">
      <c r="A5499" s="39" t="s">
        <v>954</v>
      </c>
      <c r="B5499" s="39" t="s">
        <v>61</v>
      </c>
      <c r="C5499" s="39" t="s">
        <v>144</v>
      </c>
      <c r="D5499" s="39" t="s">
        <v>45</v>
      </c>
      <c r="E5499" s="70" t="s">
        <v>31</v>
      </c>
      <c r="F5499" s="70" t="s">
        <v>28</v>
      </c>
      <c r="G5499" s="78">
        <v>45879</v>
      </c>
      <c r="H5499" s="78">
        <v>45992</v>
      </c>
      <c r="I5499" s="69">
        <v>15918590.15</v>
      </c>
      <c r="J5499" s="70">
        <v>0</v>
      </c>
      <c r="K5499" s="71">
        <v>1.07</v>
      </c>
      <c r="L5499" s="70">
        <v>0</v>
      </c>
      <c r="M5499" s="71">
        <v>0.35</v>
      </c>
      <c r="N5499" s="72"/>
      <c r="O5499" s="73">
        <f>MIN(1,MAX(0,(1/(1+EXP(-(Assumptions!$B$5 + Assumptions!$B$6*$N5499))))*Assumptions!$B$3))</f>
        <v>3.9165722796764356E-2</v>
      </c>
      <c r="P5499" s="73">
        <f>VLOOKUP($F5499,Assumptions!$A$23:$B$27,2,FALSE)*Assumptions!$B$4</f>
        <v>0.35</v>
      </c>
      <c r="Q5499" s="74">
        <f t="shared" si="170"/>
        <v>218212.08119557126</v>
      </c>
      <c r="R5499" s="75" t="str">
        <f>IF($O5499&lt;Assumptions!$B$17,"A",IF($O5499&lt;Assumptions!$B$18,"B",IF($O5499&lt;Assumptions!$B$19,"C",IF($O5499&lt;Assumptions!$B$20,"D","E"))))</f>
        <v>B</v>
      </c>
      <c r="S5499" s="75">
        <f t="shared" si="171"/>
        <v>0</v>
      </c>
    </row>
    <row r="5500" spans="1:19" ht="17.399999999999999" x14ac:dyDescent="0.3">
      <c r="A5500" s="39" t="s">
        <v>955</v>
      </c>
      <c r="B5500" s="39" t="s">
        <v>74</v>
      </c>
      <c r="C5500" s="39" t="s">
        <v>135</v>
      </c>
      <c r="D5500" s="39" t="s">
        <v>22</v>
      </c>
      <c r="E5500" s="70" t="s">
        <v>46</v>
      </c>
      <c r="F5500" s="70" t="s">
        <v>36</v>
      </c>
      <c r="G5500" s="78">
        <v>43613</v>
      </c>
      <c r="H5500" s="78">
        <v>45658</v>
      </c>
      <c r="I5500" s="69">
        <v>2504931.65</v>
      </c>
      <c r="J5500" s="70">
        <v>15</v>
      </c>
      <c r="K5500" s="71">
        <v>1.085</v>
      </c>
      <c r="L5500" s="70">
        <v>0</v>
      </c>
      <c r="M5500" s="71">
        <v>0.92800000000000005</v>
      </c>
      <c r="N5500" s="72"/>
      <c r="O5500" s="73">
        <f>MIN(1,MAX(0,(1/(1+EXP(-(Assumptions!$B$5 + Assumptions!$B$6*$N5500))))*Assumptions!$B$3))</f>
        <v>3.9165722796764356E-2</v>
      </c>
      <c r="P5500" s="73">
        <f>VLOOKUP($F5500,Assumptions!$A$23:$B$27,2,FALSE)*Assumptions!$B$4</f>
        <v>0.55000000000000004</v>
      </c>
      <c r="Q5500" s="74">
        <f t="shared" si="170"/>
        <v>53959.102245807851</v>
      </c>
      <c r="R5500" s="75" t="str">
        <f>IF($O5500&lt;Assumptions!$B$17,"A",IF($O5500&lt;Assumptions!$B$18,"B",IF($O5500&lt;Assumptions!$B$19,"C",IF($O5500&lt;Assumptions!$B$20,"D","E"))))</f>
        <v>B</v>
      </c>
      <c r="S5500" s="75">
        <f t="shared" si="171"/>
        <v>0</v>
      </c>
    </row>
    <row r="5501" spans="1:19" ht="17.399999999999999" x14ac:dyDescent="0.3">
      <c r="A5501" s="39" t="s">
        <v>955</v>
      </c>
      <c r="B5501" s="39" t="s">
        <v>74</v>
      </c>
      <c r="C5501" s="39" t="s">
        <v>135</v>
      </c>
      <c r="D5501" s="39" t="s">
        <v>22</v>
      </c>
      <c r="E5501" s="70" t="s">
        <v>46</v>
      </c>
      <c r="F5501" s="70" t="s">
        <v>36</v>
      </c>
      <c r="G5501" s="78">
        <v>43613</v>
      </c>
      <c r="H5501" s="78">
        <v>45689</v>
      </c>
      <c r="I5501" s="69">
        <v>2434942.61</v>
      </c>
      <c r="J5501" s="70">
        <v>0</v>
      </c>
      <c r="K5501" s="71">
        <v>1.1020000000000001</v>
      </c>
      <c r="L5501" s="70">
        <v>0</v>
      </c>
      <c r="M5501" s="71">
        <v>0.92800000000000005</v>
      </c>
      <c r="N5501" s="72"/>
      <c r="O5501" s="73">
        <f>MIN(1,MAX(0,(1/(1+EXP(-(Assumptions!$B$5 + Assumptions!$B$6*$N5501))))*Assumptions!$B$3))</f>
        <v>3.9165722796764356E-2</v>
      </c>
      <c r="P5501" s="73">
        <f>VLOOKUP($F5501,Assumptions!$A$23:$B$27,2,FALSE)*Assumptions!$B$4</f>
        <v>0.55000000000000004</v>
      </c>
      <c r="Q5501" s="74">
        <f t="shared" si="170"/>
        <v>52451.458009109439</v>
      </c>
      <c r="R5501" s="75" t="str">
        <f>IF($O5501&lt;Assumptions!$B$17,"A",IF($O5501&lt;Assumptions!$B$18,"B",IF($O5501&lt;Assumptions!$B$19,"C",IF($O5501&lt;Assumptions!$B$20,"D","E"))))</f>
        <v>B</v>
      </c>
      <c r="S5501" s="75">
        <f t="shared" si="171"/>
        <v>0</v>
      </c>
    </row>
    <row r="5502" spans="1:19" ht="17.399999999999999" x14ac:dyDescent="0.3">
      <c r="A5502" s="39" t="s">
        <v>955</v>
      </c>
      <c r="B5502" s="39" t="s">
        <v>74</v>
      </c>
      <c r="C5502" s="39" t="s">
        <v>135</v>
      </c>
      <c r="D5502" s="39" t="s">
        <v>22</v>
      </c>
      <c r="E5502" s="70" t="s">
        <v>46</v>
      </c>
      <c r="F5502" s="70" t="s">
        <v>36</v>
      </c>
      <c r="G5502" s="78">
        <v>43613</v>
      </c>
      <c r="H5502" s="78">
        <v>45717</v>
      </c>
      <c r="I5502" s="69">
        <v>2363633.06</v>
      </c>
      <c r="J5502" s="70">
        <v>0</v>
      </c>
      <c r="K5502" s="71">
        <v>1.0980000000000001</v>
      </c>
      <c r="L5502" s="70">
        <v>0</v>
      </c>
      <c r="M5502" s="71">
        <v>0.92800000000000005</v>
      </c>
      <c r="N5502" s="72"/>
      <c r="O5502" s="73">
        <f>MIN(1,MAX(0,(1/(1+EXP(-(Assumptions!$B$5 + Assumptions!$B$6*$N5502))))*Assumptions!$B$3))</f>
        <v>3.9165722796764356E-2</v>
      </c>
      <c r="P5502" s="73">
        <f>VLOOKUP($F5502,Assumptions!$A$23:$B$27,2,FALSE)*Assumptions!$B$4</f>
        <v>0.55000000000000004</v>
      </c>
      <c r="Q5502" s="74">
        <f t="shared" si="170"/>
        <v>50915.368471675341</v>
      </c>
      <c r="R5502" s="75" t="str">
        <f>IF($O5502&lt;Assumptions!$B$17,"A",IF($O5502&lt;Assumptions!$B$18,"B",IF($O5502&lt;Assumptions!$B$19,"C",IF($O5502&lt;Assumptions!$B$20,"D","E"))))</f>
        <v>B</v>
      </c>
      <c r="S5502" s="75">
        <f t="shared" si="171"/>
        <v>0</v>
      </c>
    </row>
    <row r="5503" spans="1:19" ht="17.399999999999999" x14ac:dyDescent="0.3">
      <c r="A5503" s="39" t="s">
        <v>955</v>
      </c>
      <c r="B5503" s="39" t="s">
        <v>74</v>
      </c>
      <c r="C5503" s="39" t="s">
        <v>135</v>
      </c>
      <c r="D5503" s="39" t="s">
        <v>22</v>
      </c>
      <c r="E5503" s="70" t="s">
        <v>46</v>
      </c>
      <c r="F5503" s="70" t="s">
        <v>36</v>
      </c>
      <c r="G5503" s="78">
        <v>43613</v>
      </c>
      <c r="H5503" s="78">
        <v>45748</v>
      </c>
      <c r="I5503" s="69">
        <v>2298344.0299999998</v>
      </c>
      <c r="J5503" s="70">
        <v>0</v>
      </c>
      <c r="K5503" s="71">
        <v>0.95599999999999996</v>
      </c>
      <c r="L5503" s="70">
        <v>0</v>
      </c>
      <c r="M5503" s="71">
        <v>0.92800000000000005</v>
      </c>
      <c r="N5503" s="72"/>
      <c r="O5503" s="73">
        <f>MIN(1,MAX(0,(1/(1+EXP(-(Assumptions!$B$5 + Assumptions!$B$6*$N5503))))*Assumptions!$B$3))</f>
        <v>3.9165722796764356E-2</v>
      </c>
      <c r="P5503" s="73">
        <f>VLOOKUP($F5503,Assumptions!$A$23:$B$27,2,FALSE)*Assumptions!$B$4</f>
        <v>0.55000000000000004</v>
      </c>
      <c r="Q5503" s="74">
        <f t="shared" si="170"/>
        <v>49508.967843818042</v>
      </c>
      <c r="R5503" s="75" t="str">
        <f>IF($O5503&lt;Assumptions!$B$17,"A",IF($O5503&lt;Assumptions!$B$18,"B",IF($O5503&lt;Assumptions!$B$19,"C",IF($O5503&lt;Assumptions!$B$20,"D","E"))))</f>
        <v>B</v>
      </c>
      <c r="S5503" s="75">
        <f t="shared" si="171"/>
        <v>0</v>
      </c>
    </row>
    <row r="5504" spans="1:19" ht="17.399999999999999" x14ac:dyDescent="0.3">
      <c r="A5504" s="39" t="s">
        <v>955</v>
      </c>
      <c r="B5504" s="39" t="s">
        <v>74</v>
      </c>
      <c r="C5504" s="39" t="s">
        <v>135</v>
      </c>
      <c r="D5504" s="39" t="s">
        <v>22</v>
      </c>
      <c r="E5504" s="70" t="s">
        <v>46</v>
      </c>
      <c r="F5504" s="70" t="s">
        <v>36</v>
      </c>
      <c r="G5504" s="78">
        <v>43613</v>
      </c>
      <c r="H5504" s="78">
        <v>45778</v>
      </c>
      <c r="I5504" s="69">
        <v>2232588.96</v>
      </c>
      <c r="J5504" s="70">
        <v>0</v>
      </c>
      <c r="K5504" s="71">
        <v>1.02</v>
      </c>
      <c r="L5504" s="70">
        <v>0</v>
      </c>
      <c r="M5504" s="71">
        <v>0.92800000000000005</v>
      </c>
      <c r="N5504" s="72"/>
      <c r="O5504" s="73">
        <f>MIN(1,MAX(0,(1/(1+EXP(-(Assumptions!$B$5 + Assumptions!$B$6*$N5504))))*Assumptions!$B$3))</f>
        <v>3.9165722796764356E-2</v>
      </c>
      <c r="P5504" s="73">
        <f>VLOOKUP($F5504,Assumptions!$A$23:$B$27,2,FALSE)*Assumptions!$B$4</f>
        <v>0.55000000000000004</v>
      </c>
      <c r="Q5504" s="74">
        <f t="shared" si="170"/>
        <v>48092.528179562039</v>
      </c>
      <c r="R5504" s="75" t="str">
        <f>IF($O5504&lt;Assumptions!$B$17,"A",IF($O5504&lt;Assumptions!$B$18,"B",IF($O5504&lt;Assumptions!$B$19,"C",IF($O5504&lt;Assumptions!$B$20,"D","E"))))</f>
        <v>B</v>
      </c>
      <c r="S5504" s="75">
        <f t="shared" si="171"/>
        <v>0</v>
      </c>
    </row>
    <row r="5505" spans="1:19" ht="17.399999999999999" x14ac:dyDescent="0.3">
      <c r="A5505" s="39" t="s">
        <v>955</v>
      </c>
      <c r="B5505" s="39" t="s">
        <v>74</v>
      </c>
      <c r="C5505" s="39" t="s">
        <v>135</v>
      </c>
      <c r="D5505" s="39" t="s">
        <v>22</v>
      </c>
      <c r="E5505" s="70" t="s">
        <v>46</v>
      </c>
      <c r="F5505" s="70" t="s">
        <v>36</v>
      </c>
      <c r="G5505" s="78">
        <v>43613</v>
      </c>
      <c r="H5505" s="78">
        <v>45809</v>
      </c>
      <c r="I5505" s="69">
        <v>2165084.73</v>
      </c>
      <c r="J5505" s="70">
        <v>35</v>
      </c>
      <c r="K5505" s="71">
        <v>0.66300000000000003</v>
      </c>
      <c r="L5505" s="70">
        <v>0</v>
      </c>
      <c r="M5505" s="71">
        <v>0.92800000000000005</v>
      </c>
      <c r="N5505" s="72"/>
      <c r="O5505" s="73">
        <f>MIN(1,MAX(0,(1/(1+EXP(-(Assumptions!$B$5 + Assumptions!$B$6*$N5505))))*Assumptions!$B$3))</f>
        <v>3.9165722796764356E-2</v>
      </c>
      <c r="P5505" s="73">
        <f>VLOOKUP($F5505,Assumptions!$A$23:$B$27,2,FALSE)*Assumptions!$B$4</f>
        <v>0.55000000000000004</v>
      </c>
      <c r="Q5505" s="74">
        <f t="shared" ref="Q5505:Q5568" si="172">$I5505*$O5505*$P5505</f>
        <v>46638.409601678075</v>
      </c>
      <c r="R5505" s="75" t="str">
        <f>IF($O5505&lt;Assumptions!$B$17,"A",IF($O5505&lt;Assumptions!$B$18,"B",IF($O5505&lt;Assumptions!$B$19,"C",IF($O5505&lt;Assumptions!$B$20,"D","E"))))</f>
        <v>B</v>
      </c>
      <c r="S5505" s="75">
        <f t="shared" ref="S5505:S5568" si="173">--($J5505&gt;=180)</f>
        <v>0</v>
      </c>
    </row>
    <row r="5506" spans="1:19" ht="17.399999999999999" x14ac:dyDescent="0.3">
      <c r="A5506" s="39" t="s">
        <v>955</v>
      </c>
      <c r="B5506" s="39" t="s">
        <v>74</v>
      </c>
      <c r="C5506" s="39" t="s">
        <v>135</v>
      </c>
      <c r="D5506" s="39" t="s">
        <v>22</v>
      </c>
      <c r="E5506" s="70" t="s">
        <v>46</v>
      </c>
      <c r="F5506" s="70" t="s">
        <v>36</v>
      </c>
      <c r="G5506" s="78">
        <v>43613</v>
      </c>
      <c r="H5506" s="78">
        <v>45839</v>
      </c>
      <c r="I5506" s="69">
        <v>2104768.9</v>
      </c>
      <c r="J5506" s="70">
        <v>35</v>
      </c>
      <c r="K5506" s="71">
        <v>0.71699999999999997</v>
      </c>
      <c r="L5506" s="70">
        <v>0</v>
      </c>
      <c r="M5506" s="71">
        <v>0.92800000000000005</v>
      </c>
      <c r="N5506" s="72"/>
      <c r="O5506" s="73">
        <f>MIN(1,MAX(0,(1/(1+EXP(-(Assumptions!$B$5 + Assumptions!$B$6*$N5506))))*Assumptions!$B$3))</f>
        <v>3.9165722796764356E-2</v>
      </c>
      <c r="P5506" s="73">
        <f>VLOOKUP($F5506,Assumptions!$A$23:$B$27,2,FALSE)*Assumptions!$B$4</f>
        <v>0.55000000000000004</v>
      </c>
      <c r="Q5506" s="74">
        <f t="shared" si="172"/>
        <v>45339.137408757859</v>
      </c>
      <c r="R5506" s="75" t="str">
        <f>IF($O5506&lt;Assumptions!$B$17,"A",IF($O5506&lt;Assumptions!$B$18,"B",IF($O5506&lt;Assumptions!$B$19,"C",IF($O5506&lt;Assumptions!$B$20,"D","E"))))</f>
        <v>B</v>
      </c>
      <c r="S5506" s="75">
        <f t="shared" si="173"/>
        <v>0</v>
      </c>
    </row>
    <row r="5507" spans="1:19" ht="17.399999999999999" x14ac:dyDescent="0.3">
      <c r="A5507" s="39" t="s">
        <v>955</v>
      </c>
      <c r="B5507" s="39" t="s">
        <v>74</v>
      </c>
      <c r="C5507" s="39" t="s">
        <v>135</v>
      </c>
      <c r="D5507" s="39" t="s">
        <v>22</v>
      </c>
      <c r="E5507" s="70" t="s">
        <v>46</v>
      </c>
      <c r="F5507" s="70" t="s">
        <v>36</v>
      </c>
      <c r="G5507" s="78">
        <v>43613</v>
      </c>
      <c r="H5507" s="78">
        <v>45870</v>
      </c>
      <c r="I5507" s="69">
        <v>2038395.11</v>
      </c>
      <c r="J5507" s="70">
        <v>0</v>
      </c>
      <c r="K5507" s="71">
        <v>1.1240000000000001</v>
      </c>
      <c r="L5507" s="70">
        <v>0</v>
      </c>
      <c r="M5507" s="71">
        <v>0.92800000000000005</v>
      </c>
      <c r="N5507" s="72"/>
      <c r="O5507" s="73">
        <f>MIN(1,MAX(0,(1/(1+EXP(-(Assumptions!$B$5 + Assumptions!$B$6*$N5507))))*Assumptions!$B$3))</f>
        <v>3.9165722796764356E-2</v>
      </c>
      <c r="P5507" s="73">
        <f>VLOOKUP($F5507,Assumptions!$A$23:$B$27,2,FALSE)*Assumptions!$B$4</f>
        <v>0.55000000000000004</v>
      </c>
      <c r="Q5507" s="74">
        <f t="shared" si="172"/>
        <v>43909.369805696995</v>
      </c>
      <c r="R5507" s="75" t="str">
        <f>IF($O5507&lt;Assumptions!$B$17,"A",IF($O5507&lt;Assumptions!$B$18,"B",IF($O5507&lt;Assumptions!$B$19,"C",IF($O5507&lt;Assumptions!$B$20,"D","E"))))</f>
        <v>B</v>
      </c>
      <c r="S5507" s="75">
        <f t="shared" si="173"/>
        <v>0</v>
      </c>
    </row>
    <row r="5508" spans="1:19" ht="17.399999999999999" x14ac:dyDescent="0.3">
      <c r="A5508" s="39" t="s">
        <v>955</v>
      </c>
      <c r="B5508" s="39" t="s">
        <v>74</v>
      </c>
      <c r="C5508" s="39" t="s">
        <v>135</v>
      </c>
      <c r="D5508" s="39" t="s">
        <v>22</v>
      </c>
      <c r="E5508" s="70" t="s">
        <v>46</v>
      </c>
      <c r="F5508" s="70" t="s">
        <v>36</v>
      </c>
      <c r="G5508" s="78">
        <v>43613</v>
      </c>
      <c r="H5508" s="78">
        <v>45901</v>
      </c>
      <c r="I5508" s="69">
        <v>1984925.59</v>
      </c>
      <c r="J5508" s="70">
        <v>0</v>
      </c>
      <c r="K5508" s="71">
        <v>1.073</v>
      </c>
      <c r="L5508" s="70">
        <v>0</v>
      </c>
      <c r="M5508" s="71">
        <v>0.92800000000000005</v>
      </c>
      <c r="N5508" s="72"/>
      <c r="O5508" s="73">
        <f>MIN(1,MAX(0,(1/(1+EXP(-(Assumptions!$B$5 + Assumptions!$B$6*$N5508))))*Assumptions!$B$3))</f>
        <v>3.9165722796764356E-2</v>
      </c>
      <c r="P5508" s="73">
        <f>VLOOKUP($F5508,Assumptions!$A$23:$B$27,2,FALSE)*Assumptions!$B$4</f>
        <v>0.55000000000000004</v>
      </c>
      <c r="Q5508" s="74">
        <f t="shared" si="172"/>
        <v>42757.574986579173</v>
      </c>
      <c r="R5508" s="75" t="str">
        <f>IF($O5508&lt;Assumptions!$B$17,"A",IF($O5508&lt;Assumptions!$B$18,"B",IF($O5508&lt;Assumptions!$B$19,"C",IF($O5508&lt;Assumptions!$B$20,"D","E"))))</f>
        <v>B</v>
      </c>
      <c r="S5508" s="75">
        <f t="shared" si="173"/>
        <v>0</v>
      </c>
    </row>
    <row r="5509" spans="1:19" ht="17.399999999999999" x14ac:dyDescent="0.3">
      <c r="A5509" s="39" t="s">
        <v>955</v>
      </c>
      <c r="B5509" s="39" t="s">
        <v>74</v>
      </c>
      <c r="C5509" s="39" t="s">
        <v>135</v>
      </c>
      <c r="D5509" s="39" t="s">
        <v>22</v>
      </c>
      <c r="E5509" s="70" t="s">
        <v>46</v>
      </c>
      <c r="F5509" s="70" t="s">
        <v>36</v>
      </c>
      <c r="G5509" s="78">
        <v>43613</v>
      </c>
      <c r="H5509" s="78">
        <v>45931</v>
      </c>
      <c r="I5509" s="69">
        <v>1928153.87</v>
      </c>
      <c r="J5509" s="70">
        <v>0</v>
      </c>
      <c r="K5509" s="71">
        <v>1.139</v>
      </c>
      <c r="L5509" s="70">
        <v>0</v>
      </c>
      <c r="M5509" s="71">
        <v>0.92800000000000005</v>
      </c>
      <c r="N5509" s="72"/>
      <c r="O5509" s="73">
        <f>MIN(1,MAX(0,(1/(1+EXP(-(Assumptions!$B$5 + Assumptions!$B$6*$N5509))))*Assumptions!$B$3))</f>
        <v>3.9165722796764356E-2</v>
      </c>
      <c r="P5509" s="73">
        <f>VLOOKUP($F5509,Assumptions!$A$23:$B$27,2,FALSE)*Assumptions!$B$4</f>
        <v>0.55000000000000004</v>
      </c>
      <c r="Q5509" s="74">
        <f t="shared" si="172"/>
        <v>41534.646990060632</v>
      </c>
      <c r="R5509" s="75" t="str">
        <f>IF($O5509&lt;Assumptions!$B$17,"A",IF($O5509&lt;Assumptions!$B$18,"B",IF($O5509&lt;Assumptions!$B$19,"C",IF($O5509&lt;Assumptions!$B$20,"D","E"))))</f>
        <v>B</v>
      </c>
      <c r="S5509" s="75">
        <f t="shared" si="173"/>
        <v>0</v>
      </c>
    </row>
    <row r="5510" spans="1:19" ht="17.399999999999999" x14ac:dyDescent="0.3">
      <c r="A5510" s="39" t="s">
        <v>955</v>
      </c>
      <c r="B5510" s="39" t="s">
        <v>74</v>
      </c>
      <c r="C5510" s="39" t="s">
        <v>135</v>
      </c>
      <c r="D5510" s="39" t="s">
        <v>22</v>
      </c>
      <c r="E5510" s="70" t="s">
        <v>46</v>
      </c>
      <c r="F5510" s="70" t="s">
        <v>36</v>
      </c>
      <c r="G5510" s="78">
        <v>43613</v>
      </c>
      <c r="H5510" s="78">
        <v>45962</v>
      </c>
      <c r="I5510" s="69">
        <v>1876202.04</v>
      </c>
      <c r="J5510" s="70">
        <v>0</v>
      </c>
      <c r="K5510" s="71">
        <v>1.1120000000000001</v>
      </c>
      <c r="L5510" s="70">
        <v>0</v>
      </c>
      <c r="M5510" s="71">
        <v>0.92800000000000005</v>
      </c>
      <c r="N5510" s="72"/>
      <c r="O5510" s="73">
        <f>MIN(1,MAX(0,(1/(1+EXP(-(Assumptions!$B$5 + Assumptions!$B$6*$N5510))))*Assumptions!$B$3))</f>
        <v>3.9165722796764356E-2</v>
      </c>
      <c r="P5510" s="73">
        <f>VLOOKUP($F5510,Assumptions!$A$23:$B$27,2,FALSE)*Assumptions!$B$4</f>
        <v>0.55000000000000004</v>
      </c>
      <c r="Q5510" s="74">
        <f t="shared" si="172"/>
        <v>40415.544955150086</v>
      </c>
      <c r="R5510" s="75" t="str">
        <f>IF($O5510&lt;Assumptions!$B$17,"A",IF($O5510&lt;Assumptions!$B$18,"B",IF($O5510&lt;Assumptions!$B$19,"C",IF($O5510&lt;Assumptions!$B$20,"D","E"))))</f>
        <v>B</v>
      </c>
      <c r="S5510" s="75">
        <f t="shared" si="173"/>
        <v>0</v>
      </c>
    </row>
    <row r="5511" spans="1:19" ht="17.399999999999999" x14ac:dyDescent="0.3">
      <c r="A5511" s="39" t="s">
        <v>955</v>
      </c>
      <c r="B5511" s="39" t="s">
        <v>74</v>
      </c>
      <c r="C5511" s="39" t="s">
        <v>135</v>
      </c>
      <c r="D5511" s="39" t="s">
        <v>22</v>
      </c>
      <c r="E5511" s="70" t="s">
        <v>46</v>
      </c>
      <c r="F5511" s="70" t="s">
        <v>36</v>
      </c>
      <c r="G5511" s="78">
        <v>43613</v>
      </c>
      <c r="H5511" s="78">
        <v>45992</v>
      </c>
      <c r="I5511" s="69">
        <v>1823628.26</v>
      </c>
      <c r="J5511" s="70">
        <v>0</v>
      </c>
      <c r="K5511" s="71">
        <v>0.97899999999999998</v>
      </c>
      <c r="L5511" s="70">
        <v>0</v>
      </c>
      <c r="M5511" s="71">
        <v>0.92800000000000005</v>
      </c>
      <c r="N5511" s="72"/>
      <c r="O5511" s="73">
        <f>MIN(1,MAX(0,(1/(1+EXP(-(Assumptions!$B$5 + Assumptions!$B$6*$N5511))))*Assumptions!$B$3))</f>
        <v>3.9165722796764356E-2</v>
      </c>
      <c r="P5511" s="73">
        <f>VLOOKUP($F5511,Assumptions!$A$23:$B$27,2,FALSE)*Assumptions!$B$4</f>
        <v>0.55000000000000004</v>
      </c>
      <c r="Q5511" s="74">
        <f t="shared" si="172"/>
        <v>39283.045403528144</v>
      </c>
      <c r="R5511" s="75" t="str">
        <f>IF($O5511&lt;Assumptions!$B$17,"A",IF($O5511&lt;Assumptions!$B$18,"B",IF($O5511&lt;Assumptions!$B$19,"C",IF($O5511&lt;Assumptions!$B$20,"D","E"))))</f>
        <v>B</v>
      </c>
      <c r="S5511" s="75">
        <f t="shared" si="173"/>
        <v>0</v>
      </c>
    </row>
    <row r="5512" spans="1:19" ht="17.399999999999999" x14ac:dyDescent="0.3">
      <c r="A5512" s="39" t="s">
        <v>956</v>
      </c>
      <c r="B5512" s="39" t="s">
        <v>71</v>
      </c>
      <c r="C5512" s="39" t="s">
        <v>190</v>
      </c>
      <c r="D5512" s="39" t="s">
        <v>45</v>
      </c>
      <c r="E5512" s="70" t="s">
        <v>35</v>
      </c>
      <c r="F5512" s="70" t="s">
        <v>36</v>
      </c>
      <c r="G5512" s="78">
        <v>45325</v>
      </c>
      <c r="H5512" s="78">
        <v>45658</v>
      </c>
      <c r="I5512" s="69">
        <v>117178764.88</v>
      </c>
      <c r="J5512" s="70">
        <v>65</v>
      </c>
      <c r="K5512" s="71">
        <v>0.81699999999999995</v>
      </c>
      <c r="L5512" s="70">
        <v>0</v>
      </c>
      <c r="M5512" s="71">
        <v>0.91200000000000003</v>
      </c>
      <c r="N5512" s="72"/>
      <c r="O5512" s="73">
        <f>MIN(1,MAX(0,(1/(1+EXP(-(Assumptions!$B$5 + Assumptions!$B$6*$N5512))))*Assumptions!$B$3))</f>
        <v>3.9165722796764356E-2</v>
      </c>
      <c r="P5512" s="73">
        <f>VLOOKUP($F5512,Assumptions!$A$23:$B$27,2,FALSE)*Assumptions!$B$4</f>
        <v>0.55000000000000004</v>
      </c>
      <c r="Q5512" s="74">
        <f t="shared" si="172"/>
        <v>2524165.0626265188</v>
      </c>
      <c r="R5512" s="75" t="str">
        <f>IF($O5512&lt;Assumptions!$B$17,"A",IF($O5512&lt;Assumptions!$B$18,"B",IF($O5512&lt;Assumptions!$B$19,"C",IF($O5512&lt;Assumptions!$B$20,"D","E"))))</f>
        <v>B</v>
      </c>
      <c r="S5512" s="75">
        <f t="shared" si="173"/>
        <v>0</v>
      </c>
    </row>
    <row r="5513" spans="1:19" ht="17.399999999999999" x14ac:dyDescent="0.3">
      <c r="A5513" s="39" t="s">
        <v>956</v>
      </c>
      <c r="B5513" s="39" t="s">
        <v>71</v>
      </c>
      <c r="C5513" s="39" t="s">
        <v>190</v>
      </c>
      <c r="D5513" s="39" t="s">
        <v>45</v>
      </c>
      <c r="E5513" s="70" t="s">
        <v>35</v>
      </c>
      <c r="F5513" s="70" t="s">
        <v>36</v>
      </c>
      <c r="G5513" s="78">
        <v>45325</v>
      </c>
      <c r="H5513" s="78">
        <v>45689</v>
      </c>
      <c r="I5513" s="69">
        <v>115019265.18000001</v>
      </c>
      <c r="J5513" s="70">
        <v>0</v>
      </c>
      <c r="K5513" s="71">
        <v>1.0169999999999999</v>
      </c>
      <c r="L5513" s="70">
        <v>0</v>
      </c>
      <c r="M5513" s="71">
        <v>0.91200000000000003</v>
      </c>
      <c r="N5513" s="72"/>
      <c r="O5513" s="73">
        <f>MIN(1,MAX(0,(1/(1+EXP(-(Assumptions!$B$5 + Assumptions!$B$6*$N5513))))*Assumptions!$B$3))</f>
        <v>3.9165722796764356E-2</v>
      </c>
      <c r="P5513" s="73">
        <f>VLOOKUP($F5513,Assumptions!$A$23:$B$27,2,FALSE)*Assumptions!$B$4</f>
        <v>0.55000000000000004</v>
      </c>
      <c r="Q5513" s="74">
        <f t="shared" si="172"/>
        <v>2477646.9609800759</v>
      </c>
      <c r="R5513" s="75" t="str">
        <f>IF($O5513&lt;Assumptions!$B$17,"A",IF($O5513&lt;Assumptions!$B$18,"B",IF($O5513&lt;Assumptions!$B$19,"C",IF($O5513&lt;Assumptions!$B$20,"D","E"))))</f>
        <v>B</v>
      </c>
      <c r="S5513" s="75">
        <f t="shared" si="173"/>
        <v>0</v>
      </c>
    </row>
    <row r="5514" spans="1:19" ht="17.399999999999999" x14ac:dyDescent="0.3">
      <c r="A5514" s="39" t="s">
        <v>956</v>
      </c>
      <c r="B5514" s="39" t="s">
        <v>71</v>
      </c>
      <c r="C5514" s="39" t="s">
        <v>190</v>
      </c>
      <c r="D5514" s="39" t="s">
        <v>45</v>
      </c>
      <c r="E5514" s="70" t="s">
        <v>35</v>
      </c>
      <c r="F5514" s="70" t="s">
        <v>36</v>
      </c>
      <c r="G5514" s="78">
        <v>45325</v>
      </c>
      <c r="H5514" s="78">
        <v>45717</v>
      </c>
      <c r="I5514" s="69">
        <v>115019265.18000001</v>
      </c>
      <c r="J5514" s="70">
        <v>220</v>
      </c>
      <c r="K5514" s="71">
        <v>4.4999999999999998E-2</v>
      </c>
      <c r="L5514" s="70">
        <v>0</v>
      </c>
      <c r="M5514" s="71">
        <v>0.91200000000000003</v>
      </c>
      <c r="N5514" s="72"/>
      <c r="O5514" s="73">
        <f>MIN(1,MAX(0,(1/(1+EXP(-(Assumptions!$B$5 + Assumptions!$B$6*$N5514))))*Assumptions!$B$3))</f>
        <v>3.9165722796764356E-2</v>
      </c>
      <c r="P5514" s="73">
        <f>VLOOKUP($F5514,Assumptions!$A$23:$B$27,2,FALSE)*Assumptions!$B$4</f>
        <v>0.55000000000000004</v>
      </c>
      <c r="Q5514" s="74">
        <f t="shared" si="172"/>
        <v>2477646.9609800759</v>
      </c>
      <c r="R5514" s="75" t="str">
        <f>IF($O5514&lt;Assumptions!$B$17,"A",IF($O5514&lt;Assumptions!$B$18,"B",IF($O5514&lt;Assumptions!$B$19,"C",IF($O5514&lt;Assumptions!$B$20,"D","E"))))</f>
        <v>B</v>
      </c>
      <c r="S5514" s="75">
        <f t="shared" si="173"/>
        <v>1</v>
      </c>
    </row>
    <row r="5515" spans="1:19" ht="17.399999999999999" x14ac:dyDescent="0.3">
      <c r="A5515" s="39" t="s">
        <v>956</v>
      </c>
      <c r="B5515" s="39" t="s">
        <v>71</v>
      </c>
      <c r="C5515" s="39" t="s">
        <v>190</v>
      </c>
      <c r="D5515" s="39" t="s">
        <v>45</v>
      </c>
      <c r="E5515" s="70" t="s">
        <v>35</v>
      </c>
      <c r="F5515" s="70" t="s">
        <v>36</v>
      </c>
      <c r="G5515" s="78">
        <v>45325</v>
      </c>
      <c r="H5515" s="78">
        <v>45748</v>
      </c>
      <c r="I5515" s="69">
        <v>115019265.18000001</v>
      </c>
      <c r="J5515" s="70">
        <v>999</v>
      </c>
      <c r="K5515" s="71">
        <v>5.0999999999999997E-2</v>
      </c>
      <c r="L5515" s="70">
        <v>0</v>
      </c>
      <c r="M5515" s="71">
        <v>0.91200000000000003</v>
      </c>
      <c r="N5515" s="72"/>
      <c r="O5515" s="73">
        <f>MIN(1,MAX(0,(1/(1+EXP(-(Assumptions!$B$5 + Assumptions!$B$6*$N5515))))*Assumptions!$B$3))</f>
        <v>3.9165722796764356E-2</v>
      </c>
      <c r="P5515" s="73">
        <f>VLOOKUP($F5515,Assumptions!$A$23:$B$27,2,FALSE)*Assumptions!$B$4</f>
        <v>0.55000000000000004</v>
      </c>
      <c r="Q5515" s="74">
        <f t="shared" si="172"/>
        <v>2477646.9609800759</v>
      </c>
      <c r="R5515" s="75" t="str">
        <f>IF($O5515&lt;Assumptions!$B$17,"A",IF($O5515&lt;Assumptions!$B$18,"B",IF($O5515&lt;Assumptions!$B$19,"C",IF($O5515&lt;Assumptions!$B$20,"D","E"))))</f>
        <v>B</v>
      </c>
      <c r="S5515" s="75">
        <f t="shared" si="173"/>
        <v>1</v>
      </c>
    </row>
    <row r="5516" spans="1:19" ht="17.399999999999999" x14ac:dyDescent="0.3">
      <c r="A5516" s="39" t="s">
        <v>956</v>
      </c>
      <c r="B5516" s="39" t="s">
        <v>71</v>
      </c>
      <c r="C5516" s="39" t="s">
        <v>190</v>
      </c>
      <c r="D5516" s="39" t="s">
        <v>45</v>
      </c>
      <c r="E5516" s="70" t="s">
        <v>35</v>
      </c>
      <c r="F5516" s="70" t="s">
        <v>36</v>
      </c>
      <c r="G5516" s="78">
        <v>45325</v>
      </c>
      <c r="H5516" s="78">
        <v>45778</v>
      </c>
      <c r="I5516" s="69">
        <v>115019265.18000001</v>
      </c>
      <c r="J5516" s="70">
        <v>999</v>
      </c>
      <c r="K5516" s="71">
        <v>0.14199999999999999</v>
      </c>
      <c r="L5516" s="70">
        <v>0</v>
      </c>
      <c r="M5516" s="71">
        <v>0.91200000000000003</v>
      </c>
      <c r="N5516" s="72"/>
      <c r="O5516" s="73">
        <f>MIN(1,MAX(0,(1/(1+EXP(-(Assumptions!$B$5 + Assumptions!$B$6*$N5516))))*Assumptions!$B$3))</f>
        <v>3.9165722796764356E-2</v>
      </c>
      <c r="P5516" s="73">
        <f>VLOOKUP($F5516,Assumptions!$A$23:$B$27,2,FALSE)*Assumptions!$B$4</f>
        <v>0.55000000000000004</v>
      </c>
      <c r="Q5516" s="74">
        <f t="shared" si="172"/>
        <v>2477646.9609800759</v>
      </c>
      <c r="R5516" s="75" t="str">
        <f>IF($O5516&lt;Assumptions!$B$17,"A",IF($O5516&lt;Assumptions!$B$18,"B",IF($O5516&lt;Assumptions!$B$19,"C",IF($O5516&lt;Assumptions!$B$20,"D","E"))))</f>
        <v>B</v>
      </c>
      <c r="S5516" s="75">
        <f t="shared" si="173"/>
        <v>1</v>
      </c>
    </row>
    <row r="5517" spans="1:19" ht="17.399999999999999" x14ac:dyDescent="0.3">
      <c r="A5517" s="39" t="s">
        <v>956</v>
      </c>
      <c r="B5517" s="39" t="s">
        <v>71</v>
      </c>
      <c r="C5517" s="39" t="s">
        <v>190</v>
      </c>
      <c r="D5517" s="39" t="s">
        <v>45</v>
      </c>
      <c r="E5517" s="70" t="s">
        <v>35</v>
      </c>
      <c r="F5517" s="70" t="s">
        <v>36</v>
      </c>
      <c r="G5517" s="78">
        <v>45325</v>
      </c>
      <c r="H5517" s="78">
        <v>45809</v>
      </c>
      <c r="I5517" s="69">
        <v>115019265.18000001</v>
      </c>
      <c r="J5517" s="70">
        <v>999</v>
      </c>
      <c r="K5517" s="71">
        <v>0.09</v>
      </c>
      <c r="L5517" s="70">
        <v>0</v>
      </c>
      <c r="M5517" s="71">
        <v>0.91200000000000003</v>
      </c>
      <c r="N5517" s="72"/>
      <c r="O5517" s="73">
        <f>MIN(1,MAX(0,(1/(1+EXP(-(Assumptions!$B$5 + Assumptions!$B$6*$N5517))))*Assumptions!$B$3))</f>
        <v>3.9165722796764356E-2</v>
      </c>
      <c r="P5517" s="73">
        <f>VLOOKUP($F5517,Assumptions!$A$23:$B$27,2,FALSE)*Assumptions!$B$4</f>
        <v>0.55000000000000004</v>
      </c>
      <c r="Q5517" s="74">
        <f t="shared" si="172"/>
        <v>2477646.9609800759</v>
      </c>
      <c r="R5517" s="75" t="str">
        <f>IF($O5517&lt;Assumptions!$B$17,"A",IF($O5517&lt;Assumptions!$B$18,"B",IF($O5517&lt;Assumptions!$B$19,"C",IF($O5517&lt;Assumptions!$B$20,"D","E"))))</f>
        <v>B</v>
      </c>
      <c r="S5517" s="75">
        <f t="shared" si="173"/>
        <v>1</v>
      </c>
    </row>
    <row r="5518" spans="1:19" ht="17.399999999999999" x14ac:dyDescent="0.3">
      <c r="A5518" s="39" t="s">
        <v>956</v>
      </c>
      <c r="B5518" s="39" t="s">
        <v>71</v>
      </c>
      <c r="C5518" s="39" t="s">
        <v>190</v>
      </c>
      <c r="D5518" s="39" t="s">
        <v>45</v>
      </c>
      <c r="E5518" s="70" t="s">
        <v>35</v>
      </c>
      <c r="F5518" s="70" t="s">
        <v>36</v>
      </c>
      <c r="G5518" s="78">
        <v>45325</v>
      </c>
      <c r="H5518" s="78">
        <v>45839</v>
      </c>
      <c r="I5518" s="69">
        <v>115019265.18000001</v>
      </c>
      <c r="J5518" s="70">
        <v>999</v>
      </c>
      <c r="K5518" s="71">
        <v>0.129</v>
      </c>
      <c r="L5518" s="70">
        <v>0</v>
      </c>
      <c r="M5518" s="71">
        <v>0.91200000000000003</v>
      </c>
      <c r="N5518" s="72"/>
      <c r="O5518" s="73">
        <f>MIN(1,MAX(0,(1/(1+EXP(-(Assumptions!$B$5 + Assumptions!$B$6*$N5518))))*Assumptions!$B$3))</f>
        <v>3.9165722796764356E-2</v>
      </c>
      <c r="P5518" s="73">
        <f>VLOOKUP($F5518,Assumptions!$A$23:$B$27,2,FALSE)*Assumptions!$B$4</f>
        <v>0.55000000000000004</v>
      </c>
      <c r="Q5518" s="74">
        <f t="shared" si="172"/>
        <v>2477646.9609800759</v>
      </c>
      <c r="R5518" s="75" t="str">
        <f>IF($O5518&lt;Assumptions!$B$17,"A",IF($O5518&lt;Assumptions!$B$18,"B",IF($O5518&lt;Assumptions!$B$19,"C",IF($O5518&lt;Assumptions!$B$20,"D","E"))))</f>
        <v>B</v>
      </c>
      <c r="S5518" s="75">
        <f t="shared" si="173"/>
        <v>1</v>
      </c>
    </row>
    <row r="5519" spans="1:19" ht="17.399999999999999" x14ac:dyDescent="0.3">
      <c r="A5519" s="39" t="s">
        <v>956</v>
      </c>
      <c r="B5519" s="39" t="s">
        <v>71</v>
      </c>
      <c r="C5519" s="39" t="s">
        <v>190</v>
      </c>
      <c r="D5519" s="39" t="s">
        <v>45</v>
      </c>
      <c r="E5519" s="70" t="s">
        <v>35</v>
      </c>
      <c r="F5519" s="70" t="s">
        <v>36</v>
      </c>
      <c r="G5519" s="78">
        <v>45325</v>
      </c>
      <c r="H5519" s="78">
        <v>45870</v>
      </c>
      <c r="I5519" s="69">
        <v>115019265.18000001</v>
      </c>
      <c r="J5519" s="70">
        <v>999</v>
      </c>
      <c r="K5519" s="71">
        <v>0.13200000000000001</v>
      </c>
      <c r="L5519" s="70">
        <v>0</v>
      </c>
      <c r="M5519" s="71">
        <v>0.91200000000000003</v>
      </c>
      <c r="N5519" s="72"/>
      <c r="O5519" s="73">
        <f>MIN(1,MAX(0,(1/(1+EXP(-(Assumptions!$B$5 + Assumptions!$B$6*$N5519))))*Assumptions!$B$3))</f>
        <v>3.9165722796764356E-2</v>
      </c>
      <c r="P5519" s="73">
        <f>VLOOKUP($F5519,Assumptions!$A$23:$B$27,2,FALSE)*Assumptions!$B$4</f>
        <v>0.55000000000000004</v>
      </c>
      <c r="Q5519" s="74">
        <f t="shared" si="172"/>
        <v>2477646.9609800759</v>
      </c>
      <c r="R5519" s="75" t="str">
        <f>IF($O5519&lt;Assumptions!$B$17,"A",IF($O5519&lt;Assumptions!$B$18,"B",IF($O5519&lt;Assumptions!$B$19,"C",IF($O5519&lt;Assumptions!$B$20,"D","E"))))</f>
        <v>B</v>
      </c>
      <c r="S5519" s="75">
        <f t="shared" si="173"/>
        <v>1</v>
      </c>
    </row>
    <row r="5520" spans="1:19" ht="17.399999999999999" x14ac:dyDescent="0.3">
      <c r="A5520" s="39" t="s">
        <v>956</v>
      </c>
      <c r="B5520" s="39" t="s">
        <v>71</v>
      </c>
      <c r="C5520" s="39" t="s">
        <v>190</v>
      </c>
      <c r="D5520" s="39" t="s">
        <v>45</v>
      </c>
      <c r="E5520" s="70" t="s">
        <v>35</v>
      </c>
      <c r="F5520" s="70" t="s">
        <v>36</v>
      </c>
      <c r="G5520" s="78">
        <v>45325</v>
      </c>
      <c r="H5520" s="78">
        <v>45901</v>
      </c>
      <c r="I5520" s="69">
        <v>115019265.18000001</v>
      </c>
      <c r="J5520" s="70">
        <v>999</v>
      </c>
      <c r="K5520" s="71">
        <v>0.09</v>
      </c>
      <c r="L5520" s="70">
        <v>0</v>
      </c>
      <c r="M5520" s="71">
        <v>0.91200000000000003</v>
      </c>
      <c r="N5520" s="72"/>
      <c r="O5520" s="73">
        <f>MIN(1,MAX(0,(1/(1+EXP(-(Assumptions!$B$5 + Assumptions!$B$6*$N5520))))*Assumptions!$B$3))</f>
        <v>3.9165722796764356E-2</v>
      </c>
      <c r="P5520" s="73">
        <f>VLOOKUP($F5520,Assumptions!$A$23:$B$27,2,FALSE)*Assumptions!$B$4</f>
        <v>0.55000000000000004</v>
      </c>
      <c r="Q5520" s="74">
        <f t="shared" si="172"/>
        <v>2477646.9609800759</v>
      </c>
      <c r="R5520" s="75" t="str">
        <f>IF($O5520&lt;Assumptions!$B$17,"A",IF($O5520&lt;Assumptions!$B$18,"B",IF($O5520&lt;Assumptions!$B$19,"C",IF($O5520&lt;Assumptions!$B$20,"D","E"))))</f>
        <v>B</v>
      </c>
      <c r="S5520" s="75">
        <f t="shared" si="173"/>
        <v>1</v>
      </c>
    </row>
    <row r="5521" spans="1:19" ht="17.399999999999999" x14ac:dyDescent="0.3">
      <c r="A5521" s="39" t="s">
        <v>956</v>
      </c>
      <c r="B5521" s="39" t="s">
        <v>71</v>
      </c>
      <c r="C5521" s="39" t="s">
        <v>190</v>
      </c>
      <c r="D5521" s="39" t="s">
        <v>45</v>
      </c>
      <c r="E5521" s="70" t="s">
        <v>35</v>
      </c>
      <c r="F5521" s="70" t="s">
        <v>36</v>
      </c>
      <c r="G5521" s="78">
        <v>45325</v>
      </c>
      <c r="H5521" s="78">
        <v>45931</v>
      </c>
      <c r="I5521" s="69">
        <v>115019265.18000001</v>
      </c>
      <c r="J5521" s="70">
        <v>999</v>
      </c>
      <c r="K5521" s="71">
        <v>9.5000000000000001E-2</v>
      </c>
      <c r="L5521" s="70">
        <v>0</v>
      </c>
      <c r="M5521" s="71">
        <v>0.91200000000000003</v>
      </c>
      <c r="N5521" s="72"/>
      <c r="O5521" s="73">
        <f>MIN(1,MAX(0,(1/(1+EXP(-(Assumptions!$B$5 + Assumptions!$B$6*$N5521))))*Assumptions!$B$3))</f>
        <v>3.9165722796764356E-2</v>
      </c>
      <c r="P5521" s="73">
        <f>VLOOKUP($F5521,Assumptions!$A$23:$B$27,2,FALSE)*Assumptions!$B$4</f>
        <v>0.55000000000000004</v>
      </c>
      <c r="Q5521" s="74">
        <f t="shared" si="172"/>
        <v>2477646.9609800759</v>
      </c>
      <c r="R5521" s="75" t="str">
        <f>IF($O5521&lt;Assumptions!$B$17,"A",IF($O5521&lt;Assumptions!$B$18,"B",IF($O5521&lt;Assumptions!$B$19,"C",IF($O5521&lt;Assumptions!$B$20,"D","E"))))</f>
        <v>B</v>
      </c>
      <c r="S5521" s="75">
        <f t="shared" si="173"/>
        <v>1</v>
      </c>
    </row>
    <row r="5522" spans="1:19" ht="17.399999999999999" x14ac:dyDescent="0.3">
      <c r="A5522" s="39" t="s">
        <v>956</v>
      </c>
      <c r="B5522" s="39" t="s">
        <v>71</v>
      </c>
      <c r="C5522" s="39" t="s">
        <v>190</v>
      </c>
      <c r="D5522" s="39" t="s">
        <v>45</v>
      </c>
      <c r="E5522" s="70" t="s">
        <v>35</v>
      </c>
      <c r="F5522" s="70" t="s">
        <v>36</v>
      </c>
      <c r="G5522" s="78">
        <v>45325</v>
      </c>
      <c r="H5522" s="78">
        <v>45962</v>
      </c>
      <c r="I5522" s="69">
        <v>115019265.18000001</v>
      </c>
      <c r="J5522" s="70">
        <v>999</v>
      </c>
      <c r="K5522" s="71">
        <v>0.193</v>
      </c>
      <c r="L5522" s="70">
        <v>0</v>
      </c>
      <c r="M5522" s="71">
        <v>0.91200000000000003</v>
      </c>
      <c r="N5522" s="72"/>
      <c r="O5522" s="73">
        <f>MIN(1,MAX(0,(1/(1+EXP(-(Assumptions!$B$5 + Assumptions!$B$6*$N5522))))*Assumptions!$B$3))</f>
        <v>3.9165722796764356E-2</v>
      </c>
      <c r="P5522" s="73">
        <f>VLOOKUP($F5522,Assumptions!$A$23:$B$27,2,FALSE)*Assumptions!$B$4</f>
        <v>0.55000000000000004</v>
      </c>
      <c r="Q5522" s="74">
        <f t="shared" si="172"/>
        <v>2477646.9609800759</v>
      </c>
      <c r="R5522" s="75" t="str">
        <f>IF($O5522&lt;Assumptions!$B$17,"A",IF($O5522&lt;Assumptions!$B$18,"B",IF($O5522&lt;Assumptions!$B$19,"C",IF($O5522&lt;Assumptions!$B$20,"D","E"))))</f>
        <v>B</v>
      </c>
      <c r="S5522" s="75">
        <f t="shared" si="173"/>
        <v>1</v>
      </c>
    </row>
    <row r="5523" spans="1:19" ht="17.399999999999999" x14ac:dyDescent="0.3">
      <c r="A5523" s="39" t="s">
        <v>956</v>
      </c>
      <c r="B5523" s="39" t="s">
        <v>71</v>
      </c>
      <c r="C5523" s="39" t="s">
        <v>190</v>
      </c>
      <c r="D5523" s="39" t="s">
        <v>45</v>
      </c>
      <c r="E5523" s="70" t="s">
        <v>35</v>
      </c>
      <c r="F5523" s="70" t="s">
        <v>36</v>
      </c>
      <c r="G5523" s="78">
        <v>45325</v>
      </c>
      <c r="H5523" s="78">
        <v>45992</v>
      </c>
      <c r="I5523" s="69">
        <v>115019265.18000001</v>
      </c>
      <c r="J5523" s="70">
        <v>999</v>
      </c>
      <c r="K5523" s="71">
        <v>3.7999999999999999E-2</v>
      </c>
      <c r="L5523" s="70">
        <v>0</v>
      </c>
      <c r="M5523" s="71">
        <v>0.91200000000000003</v>
      </c>
      <c r="N5523" s="72"/>
      <c r="O5523" s="73">
        <f>MIN(1,MAX(0,(1/(1+EXP(-(Assumptions!$B$5 + Assumptions!$B$6*$N5523))))*Assumptions!$B$3))</f>
        <v>3.9165722796764356E-2</v>
      </c>
      <c r="P5523" s="73">
        <f>VLOOKUP($F5523,Assumptions!$A$23:$B$27,2,FALSE)*Assumptions!$B$4</f>
        <v>0.55000000000000004</v>
      </c>
      <c r="Q5523" s="74">
        <f t="shared" si="172"/>
        <v>2477646.9609800759</v>
      </c>
      <c r="R5523" s="75" t="str">
        <f>IF($O5523&lt;Assumptions!$B$17,"A",IF($O5523&lt;Assumptions!$B$18,"B",IF($O5523&lt;Assumptions!$B$19,"C",IF($O5523&lt;Assumptions!$B$20,"D","E"))))</f>
        <v>B</v>
      </c>
      <c r="S5523" s="75">
        <f t="shared" si="173"/>
        <v>1</v>
      </c>
    </row>
    <row r="5524" spans="1:19" ht="17.399999999999999" x14ac:dyDescent="0.3">
      <c r="A5524" s="39" t="s">
        <v>957</v>
      </c>
      <c r="B5524" s="39" t="s">
        <v>82</v>
      </c>
      <c r="C5524" s="39" t="s">
        <v>22</v>
      </c>
      <c r="D5524" s="39" t="s">
        <v>45</v>
      </c>
      <c r="E5524" s="70" t="s">
        <v>43</v>
      </c>
      <c r="F5524" s="70" t="s">
        <v>28</v>
      </c>
      <c r="G5524" s="78">
        <v>43602</v>
      </c>
      <c r="H5524" s="78">
        <v>45658</v>
      </c>
      <c r="I5524" s="69">
        <v>7442574.9699999997</v>
      </c>
      <c r="J5524" s="70">
        <v>0</v>
      </c>
      <c r="K5524" s="71">
        <v>0.98499999999999999</v>
      </c>
      <c r="L5524" s="70">
        <v>0</v>
      </c>
      <c r="M5524" s="71">
        <v>1.0529999999999999</v>
      </c>
      <c r="N5524" s="72"/>
      <c r="O5524" s="73">
        <f>MIN(1,MAX(0,(1/(1+EXP(-(Assumptions!$B$5 + Assumptions!$B$6*$N5524))))*Assumptions!$B$3))</f>
        <v>3.9165722796764356E-2</v>
      </c>
      <c r="P5524" s="73">
        <f>VLOOKUP($F5524,Assumptions!$A$23:$B$27,2,FALSE)*Assumptions!$B$4</f>
        <v>0.35</v>
      </c>
      <c r="Q5524" s="74">
        <f t="shared" si="172"/>
        <v>102022.83985920488</v>
      </c>
      <c r="R5524" s="75" t="str">
        <f>IF($O5524&lt;Assumptions!$B$17,"A",IF($O5524&lt;Assumptions!$B$18,"B",IF($O5524&lt;Assumptions!$B$19,"C",IF($O5524&lt;Assumptions!$B$20,"D","E"))))</f>
        <v>B</v>
      </c>
      <c r="S5524" s="75">
        <f t="shared" si="173"/>
        <v>0</v>
      </c>
    </row>
    <row r="5525" spans="1:19" ht="17.399999999999999" x14ac:dyDescent="0.3">
      <c r="A5525" s="39" t="s">
        <v>957</v>
      </c>
      <c r="B5525" s="39" t="s">
        <v>82</v>
      </c>
      <c r="C5525" s="39" t="s">
        <v>22</v>
      </c>
      <c r="D5525" s="39" t="s">
        <v>45</v>
      </c>
      <c r="E5525" s="70" t="s">
        <v>43</v>
      </c>
      <c r="F5525" s="70" t="s">
        <v>28</v>
      </c>
      <c r="G5525" s="78">
        <v>43602</v>
      </c>
      <c r="H5525" s="78">
        <v>45689</v>
      </c>
      <c r="I5525" s="69">
        <v>7303262.8399999999</v>
      </c>
      <c r="J5525" s="70">
        <v>15</v>
      </c>
      <c r="K5525" s="71">
        <v>1.0820000000000001</v>
      </c>
      <c r="L5525" s="70">
        <v>0</v>
      </c>
      <c r="M5525" s="71">
        <v>1.0529999999999999</v>
      </c>
      <c r="N5525" s="72"/>
      <c r="O5525" s="73">
        <f>MIN(1,MAX(0,(1/(1+EXP(-(Assumptions!$B$5 + Assumptions!$B$6*$N5525))))*Assumptions!$B$3))</f>
        <v>3.9165722796764356E-2</v>
      </c>
      <c r="P5525" s="73">
        <f>VLOOKUP($F5525,Assumptions!$A$23:$B$27,2,FALSE)*Assumptions!$B$4</f>
        <v>0.35</v>
      </c>
      <c r="Q5525" s="74">
        <f t="shared" si="172"/>
        <v>100113.1487661725</v>
      </c>
      <c r="R5525" s="75" t="str">
        <f>IF($O5525&lt;Assumptions!$B$17,"A",IF($O5525&lt;Assumptions!$B$18,"B",IF($O5525&lt;Assumptions!$B$19,"C",IF($O5525&lt;Assumptions!$B$20,"D","E"))))</f>
        <v>B</v>
      </c>
      <c r="S5525" s="75">
        <f t="shared" si="173"/>
        <v>0</v>
      </c>
    </row>
    <row r="5526" spans="1:19" ht="17.399999999999999" x14ac:dyDescent="0.3">
      <c r="A5526" s="39" t="s">
        <v>957</v>
      </c>
      <c r="B5526" s="39" t="s">
        <v>82</v>
      </c>
      <c r="C5526" s="39" t="s">
        <v>22</v>
      </c>
      <c r="D5526" s="39" t="s">
        <v>45</v>
      </c>
      <c r="E5526" s="70" t="s">
        <v>43</v>
      </c>
      <c r="F5526" s="70" t="s">
        <v>28</v>
      </c>
      <c r="G5526" s="78">
        <v>43602</v>
      </c>
      <c r="H5526" s="78">
        <v>45717</v>
      </c>
      <c r="I5526" s="69">
        <v>7151458.3899999997</v>
      </c>
      <c r="J5526" s="70">
        <v>15</v>
      </c>
      <c r="K5526" s="71">
        <v>0.98199999999999998</v>
      </c>
      <c r="L5526" s="70">
        <v>0</v>
      </c>
      <c r="M5526" s="71">
        <v>1.0529999999999999</v>
      </c>
      <c r="N5526" s="72"/>
      <c r="O5526" s="73">
        <f>MIN(1,MAX(0,(1/(1+EXP(-(Assumptions!$B$5 + Assumptions!$B$6*$N5526))))*Assumptions!$B$3))</f>
        <v>3.9165722796764356E-2</v>
      </c>
      <c r="P5526" s="73">
        <f>VLOOKUP($F5526,Assumptions!$A$23:$B$27,2,FALSE)*Assumptions!$B$4</f>
        <v>0.35</v>
      </c>
      <c r="Q5526" s="74">
        <f t="shared" si="172"/>
        <v>98032.212913367141</v>
      </c>
      <c r="R5526" s="75" t="str">
        <f>IF($O5526&lt;Assumptions!$B$17,"A",IF($O5526&lt;Assumptions!$B$18,"B",IF($O5526&lt;Assumptions!$B$19,"C",IF($O5526&lt;Assumptions!$B$20,"D","E"))))</f>
        <v>B</v>
      </c>
      <c r="S5526" s="75">
        <f t="shared" si="173"/>
        <v>0</v>
      </c>
    </row>
    <row r="5527" spans="1:19" ht="17.399999999999999" x14ac:dyDescent="0.3">
      <c r="A5527" s="39" t="s">
        <v>957</v>
      </c>
      <c r="B5527" s="39" t="s">
        <v>82</v>
      </c>
      <c r="C5527" s="39" t="s">
        <v>22</v>
      </c>
      <c r="D5527" s="39" t="s">
        <v>45</v>
      </c>
      <c r="E5527" s="70" t="s">
        <v>43</v>
      </c>
      <c r="F5527" s="70" t="s">
        <v>28</v>
      </c>
      <c r="G5527" s="78">
        <v>43602</v>
      </c>
      <c r="H5527" s="78">
        <v>45748</v>
      </c>
      <c r="I5527" s="69">
        <v>7151458.3899999997</v>
      </c>
      <c r="J5527" s="70">
        <v>185</v>
      </c>
      <c r="K5527" s="71">
        <v>6.3E-2</v>
      </c>
      <c r="L5527" s="70">
        <v>1</v>
      </c>
      <c r="M5527" s="71">
        <v>1.0529999999999999</v>
      </c>
      <c r="N5527" s="72"/>
      <c r="O5527" s="73">
        <f>MIN(1,MAX(0,(1/(1+EXP(-(Assumptions!$B$5 + Assumptions!$B$6*$N5527))))*Assumptions!$B$3))</f>
        <v>3.9165722796764356E-2</v>
      </c>
      <c r="P5527" s="73">
        <f>VLOOKUP($F5527,Assumptions!$A$23:$B$27,2,FALSE)*Assumptions!$B$4</f>
        <v>0.35</v>
      </c>
      <c r="Q5527" s="74">
        <f t="shared" si="172"/>
        <v>98032.212913367141</v>
      </c>
      <c r="R5527" s="75" t="str">
        <f>IF($O5527&lt;Assumptions!$B$17,"A",IF($O5527&lt;Assumptions!$B$18,"B",IF($O5527&lt;Assumptions!$B$19,"C",IF($O5527&lt;Assumptions!$B$20,"D","E"))))</f>
        <v>B</v>
      </c>
      <c r="S5527" s="75">
        <f t="shared" si="173"/>
        <v>1</v>
      </c>
    </row>
    <row r="5528" spans="1:19" ht="17.399999999999999" x14ac:dyDescent="0.3">
      <c r="A5528" s="39" t="s">
        <v>957</v>
      </c>
      <c r="B5528" s="39" t="s">
        <v>82</v>
      </c>
      <c r="C5528" s="39" t="s">
        <v>22</v>
      </c>
      <c r="D5528" s="39" t="s">
        <v>45</v>
      </c>
      <c r="E5528" s="70" t="s">
        <v>43</v>
      </c>
      <c r="F5528" s="70" t="s">
        <v>28</v>
      </c>
      <c r="G5528" s="78">
        <v>43602</v>
      </c>
      <c r="H5528" s="78">
        <v>45778</v>
      </c>
      <c r="I5528" s="69">
        <v>7151458.3899999997</v>
      </c>
      <c r="J5528" s="70">
        <v>999</v>
      </c>
      <c r="K5528" s="71">
        <v>0.125</v>
      </c>
      <c r="L5528" s="70">
        <v>1</v>
      </c>
      <c r="M5528" s="71">
        <v>1.0529999999999999</v>
      </c>
      <c r="N5528" s="72"/>
      <c r="O5528" s="73">
        <f>MIN(1,MAX(0,(1/(1+EXP(-(Assumptions!$B$5 + Assumptions!$B$6*$N5528))))*Assumptions!$B$3))</f>
        <v>3.9165722796764356E-2</v>
      </c>
      <c r="P5528" s="73">
        <f>VLOOKUP($F5528,Assumptions!$A$23:$B$27,2,FALSE)*Assumptions!$B$4</f>
        <v>0.35</v>
      </c>
      <c r="Q5528" s="74">
        <f t="shared" si="172"/>
        <v>98032.212913367141</v>
      </c>
      <c r="R5528" s="75" t="str">
        <f>IF($O5528&lt;Assumptions!$B$17,"A",IF($O5528&lt;Assumptions!$B$18,"B",IF($O5528&lt;Assumptions!$B$19,"C",IF($O5528&lt;Assumptions!$B$20,"D","E"))))</f>
        <v>B</v>
      </c>
      <c r="S5528" s="75">
        <f t="shared" si="173"/>
        <v>1</v>
      </c>
    </row>
    <row r="5529" spans="1:19" ht="17.399999999999999" x14ac:dyDescent="0.3">
      <c r="A5529" s="39" t="s">
        <v>957</v>
      </c>
      <c r="B5529" s="39" t="s">
        <v>82</v>
      </c>
      <c r="C5529" s="39" t="s">
        <v>22</v>
      </c>
      <c r="D5529" s="39" t="s">
        <v>45</v>
      </c>
      <c r="E5529" s="70" t="s">
        <v>43</v>
      </c>
      <c r="F5529" s="70" t="s">
        <v>28</v>
      </c>
      <c r="G5529" s="78">
        <v>43602</v>
      </c>
      <c r="H5529" s="78">
        <v>45809</v>
      </c>
      <c r="I5529" s="69">
        <v>7151458.3899999997</v>
      </c>
      <c r="J5529" s="70">
        <v>999</v>
      </c>
      <c r="K5529" s="71">
        <v>0.152</v>
      </c>
      <c r="L5529" s="70">
        <v>1</v>
      </c>
      <c r="M5529" s="71">
        <v>1.0529999999999999</v>
      </c>
      <c r="N5529" s="72"/>
      <c r="O5529" s="73">
        <f>MIN(1,MAX(0,(1/(1+EXP(-(Assumptions!$B$5 + Assumptions!$B$6*$N5529))))*Assumptions!$B$3))</f>
        <v>3.9165722796764356E-2</v>
      </c>
      <c r="P5529" s="73">
        <f>VLOOKUP($F5529,Assumptions!$A$23:$B$27,2,FALSE)*Assumptions!$B$4</f>
        <v>0.35</v>
      </c>
      <c r="Q5529" s="74">
        <f t="shared" si="172"/>
        <v>98032.212913367141</v>
      </c>
      <c r="R5529" s="75" t="str">
        <f>IF($O5529&lt;Assumptions!$B$17,"A",IF($O5529&lt;Assumptions!$B$18,"B",IF($O5529&lt;Assumptions!$B$19,"C",IF($O5529&lt;Assumptions!$B$20,"D","E"))))</f>
        <v>B</v>
      </c>
      <c r="S5529" s="75">
        <f t="shared" si="173"/>
        <v>1</v>
      </c>
    </row>
    <row r="5530" spans="1:19" ht="17.399999999999999" x14ac:dyDescent="0.3">
      <c r="A5530" s="39" t="s">
        <v>957</v>
      </c>
      <c r="B5530" s="39" t="s">
        <v>82</v>
      </c>
      <c r="C5530" s="39" t="s">
        <v>22</v>
      </c>
      <c r="D5530" s="39" t="s">
        <v>45</v>
      </c>
      <c r="E5530" s="70" t="s">
        <v>43</v>
      </c>
      <c r="F5530" s="70" t="s">
        <v>28</v>
      </c>
      <c r="G5530" s="78">
        <v>43602</v>
      </c>
      <c r="H5530" s="78">
        <v>45839</v>
      </c>
      <c r="I5530" s="69">
        <v>7151458.3899999997</v>
      </c>
      <c r="J5530" s="70">
        <v>999</v>
      </c>
      <c r="K5530" s="71">
        <v>0.19500000000000001</v>
      </c>
      <c r="L5530" s="70">
        <v>1</v>
      </c>
      <c r="M5530" s="71">
        <v>1.0529999999999999</v>
      </c>
      <c r="N5530" s="72"/>
      <c r="O5530" s="73">
        <f>MIN(1,MAX(0,(1/(1+EXP(-(Assumptions!$B$5 + Assumptions!$B$6*$N5530))))*Assumptions!$B$3))</f>
        <v>3.9165722796764356E-2</v>
      </c>
      <c r="P5530" s="73">
        <f>VLOOKUP($F5530,Assumptions!$A$23:$B$27,2,FALSE)*Assumptions!$B$4</f>
        <v>0.35</v>
      </c>
      <c r="Q5530" s="74">
        <f t="shared" si="172"/>
        <v>98032.212913367141</v>
      </c>
      <c r="R5530" s="75" t="str">
        <f>IF($O5530&lt;Assumptions!$B$17,"A",IF($O5530&lt;Assumptions!$B$18,"B",IF($O5530&lt;Assumptions!$B$19,"C",IF($O5530&lt;Assumptions!$B$20,"D","E"))))</f>
        <v>B</v>
      </c>
      <c r="S5530" s="75">
        <f t="shared" si="173"/>
        <v>1</v>
      </c>
    </row>
    <row r="5531" spans="1:19" ht="17.399999999999999" x14ac:dyDescent="0.3">
      <c r="A5531" s="39" t="s">
        <v>957</v>
      </c>
      <c r="B5531" s="39" t="s">
        <v>82</v>
      </c>
      <c r="C5531" s="39" t="s">
        <v>22</v>
      </c>
      <c r="D5531" s="39" t="s">
        <v>45</v>
      </c>
      <c r="E5531" s="70" t="s">
        <v>43</v>
      </c>
      <c r="F5531" s="70" t="s">
        <v>28</v>
      </c>
      <c r="G5531" s="78">
        <v>43602</v>
      </c>
      <c r="H5531" s="78">
        <v>45870</v>
      </c>
      <c r="I5531" s="69">
        <v>7151458.3899999997</v>
      </c>
      <c r="J5531" s="70">
        <v>999</v>
      </c>
      <c r="K5531" s="71">
        <v>0.05</v>
      </c>
      <c r="L5531" s="70">
        <v>1</v>
      </c>
      <c r="M5531" s="71">
        <v>1.0529999999999999</v>
      </c>
      <c r="N5531" s="72"/>
      <c r="O5531" s="73">
        <f>MIN(1,MAX(0,(1/(1+EXP(-(Assumptions!$B$5 + Assumptions!$B$6*$N5531))))*Assumptions!$B$3))</f>
        <v>3.9165722796764356E-2</v>
      </c>
      <c r="P5531" s="73">
        <f>VLOOKUP($F5531,Assumptions!$A$23:$B$27,2,FALSE)*Assumptions!$B$4</f>
        <v>0.35</v>
      </c>
      <c r="Q5531" s="74">
        <f t="shared" si="172"/>
        <v>98032.212913367141</v>
      </c>
      <c r="R5531" s="75" t="str">
        <f>IF($O5531&lt;Assumptions!$B$17,"A",IF($O5531&lt;Assumptions!$B$18,"B",IF($O5531&lt;Assumptions!$B$19,"C",IF($O5531&lt;Assumptions!$B$20,"D","E"))))</f>
        <v>B</v>
      </c>
      <c r="S5531" s="75">
        <f t="shared" si="173"/>
        <v>1</v>
      </c>
    </row>
    <row r="5532" spans="1:19" ht="17.399999999999999" x14ac:dyDescent="0.3">
      <c r="A5532" s="39" t="s">
        <v>957</v>
      </c>
      <c r="B5532" s="39" t="s">
        <v>82</v>
      </c>
      <c r="C5532" s="39" t="s">
        <v>22</v>
      </c>
      <c r="D5532" s="39" t="s">
        <v>45</v>
      </c>
      <c r="E5532" s="70" t="s">
        <v>43</v>
      </c>
      <c r="F5532" s="70" t="s">
        <v>28</v>
      </c>
      <c r="G5532" s="78">
        <v>43602</v>
      </c>
      <c r="H5532" s="78">
        <v>45901</v>
      </c>
      <c r="I5532" s="69">
        <v>7151458.3899999997</v>
      </c>
      <c r="J5532" s="70">
        <v>999</v>
      </c>
      <c r="K5532" s="71">
        <v>0.186</v>
      </c>
      <c r="L5532" s="70">
        <v>1</v>
      </c>
      <c r="M5532" s="71">
        <v>1.0529999999999999</v>
      </c>
      <c r="N5532" s="72"/>
      <c r="O5532" s="73">
        <f>MIN(1,MAX(0,(1/(1+EXP(-(Assumptions!$B$5 + Assumptions!$B$6*$N5532))))*Assumptions!$B$3))</f>
        <v>3.9165722796764356E-2</v>
      </c>
      <c r="P5532" s="73">
        <f>VLOOKUP($F5532,Assumptions!$A$23:$B$27,2,FALSE)*Assumptions!$B$4</f>
        <v>0.35</v>
      </c>
      <c r="Q5532" s="74">
        <f t="shared" si="172"/>
        <v>98032.212913367141</v>
      </c>
      <c r="R5532" s="75" t="str">
        <f>IF($O5532&lt;Assumptions!$B$17,"A",IF($O5532&lt;Assumptions!$B$18,"B",IF($O5532&lt;Assumptions!$B$19,"C",IF($O5532&lt;Assumptions!$B$20,"D","E"))))</f>
        <v>B</v>
      </c>
      <c r="S5532" s="75">
        <f t="shared" si="173"/>
        <v>1</v>
      </c>
    </row>
    <row r="5533" spans="1:19" ht="17.399999999999999" x14ac:dyDescent="0.3">
      <c r="A5533" s="39" t="s">
        <v>957</v>
      </c>
      <c r="B5533" s="39" t="s">
        <v>82</v>
      </c>
      <c r="C5533" s="39" t="s">
        <v>22</v>
      </c>
      <c r="D5533" s="39" t="s">
        <v>45</v>
      </c>
      <c r="E5533" s="70" t="s">
        <v>43</v>
      </c>
      <c r="F5533" s="70" t="s">
        <v>28</v>
      </c>
      <c r="G5533" s="78">
        <v>43602</v>
      </c>
      <c r="H5533" s="78">
        <v>45931</v>
      </c>
      <c r="I5533" s="69">
        <v>7151458.3899999997</v>
      </c>
      <c r="J5533" s="70">
        <v>999</v>
      </c>
      <c r="K5533" s="71">
        <v>2.9000000000000001E-2</v>
      </c>
      <c r="L5533" s="70">
        <v>1</v>
      </c>
      <c r="M5533" s="71">
        <v>1.0529999999999999</v>
      </c>
      <c r="N5533" s="72"/>
      <c r="O5533" s="73">
        <f>MIN(1,MAX(0,(1/(1+EXP(-(Assumptions!$B$5 + Assumptions!$B$6*$N5533))))*Assumptions!$B$3))</f>
        <v>3.9165722796764356E-2</v>
      </c>
      <c r="P5533" s="73">
        <f>VLOOKUP($F5533,Assumptions!$A$23:$B$27,2,FALSE)*Assumptions!$B$4</f>
        <v>0.35</v>
      </c>
      <c r="Q5533" s="74">
        <f t="shared" si="172"/>
        <v>98032.212913367141</v>
      </c>
      <c r="R5533" s="75" t="str">
        <f>IF($O5533&lt;Assumptions!$B$17,"A",IF($O5533&lt;Assumptions!$B$18,"B",IF($O5533&lt;Assumptions!$B$19,"C",IF($O5533&lt;Assumptions!$B$20,"D","E"))))</f>
        <v>B</v>
      </c>
      <c r="S5533" s="75">
        <f t="shared" si="173"/>
        <v>1</v>
      </c>
    </row>
    <row r="5534" spans="1:19" ht="17.399999999999999" x14ac:dyDescent="0.3">
      <c r="A5534" s="39" t="s">
        <v>957</v>
      </c>
      <c r="B5534" s="39" t="s">
        <v>82</v>
      </c>
      <c r="C5534" s="39" t="s">
        <v>22</v>
      </c>
      <c r="D5534" s="39" t="s">
        <v>45</v>
      </c>
      <c r="E5534" s="70" t="s">
        <v>43</v>
      </c>
      <c r="F5534" s="70" t="s">
        <v>28</v>
      </c>
      <c r="G5534" s="78">
        <v>43602</v>
      </c>
      <c r="H5534" s="78">
        <v>45962</v>
      </c>
      <c r="I5534" s="69">
        <v>7151458.3899999997</v>
      </c>
      <c r="J5534" s="70">
        <v>999</v>
      </c>
      <c r="K5534" s="71">
        <v>7.0000000000000007E-2</v>
      </c>
      <c r="L5534" s="70">
        <v>1</v>
      </c>
      <c r="M5534" s="71">
        <v>1.0529999999999999</v>
      </c>
      <c r="N5534" s="72"/>
      <c r="O5534" s="73">
        <f>MIN(1,MAX(0,(1/(1+EXP(-(Assumptions!$B$5 + Assumptions!$B$6*$N5534))))*Assumptions!$B$3))</f>
        <v>3.9165722796764356E-2</v>
      </c>
      <c r="P5534" s="73">
        <f>VLOOKUP($F5534,Assumptions!$A$23:$B$27,2,FALSE)*Assumptions!$B$4</f>
        <v>0.35</v>
      </c>
      <c r="Q5534" s="74">
        <f t="shared" si="172"/>
        <v>98032.212913367141</v>
      </c>
      <c r="R5534" s="75" t="str">
        <f>IF($O5534&lt;Assumptions!$B$17,"A",IF($O5534&lt;Assumptions!$B$18,"B",IF($O5534&lt;Assumptions!$B$19,"C",IF($O5534&lt;Assumptions!$B$20,"D","E"))))</f>
        <v>B</v>
      </c>
      <c r="S5534" s="75">
        <f t="shared" si="173"/>
        <v>1</v>
      </c>
    </row>
    <row r="5535" spans="1:19" ht="17.399999999999999" x14ac:dyDescent="0.3">
      <c r="A5535" s="39" t="s">
        <v>957</v>
      </c>
      <c r="B5535" s="39" t="s">
        <v>82</v>
      </c>
      <c r="C5535" s="39" t="s">
        <v>22</v>
      </c>
      <c r="D5535" s="39" t="s">
        <v>45</v>
      </c>
      <c r="E5535" s="70" t="s">
        <v>43</v>
      </c>
      <c r="F5535" s="70" t="s">
        <v>28</v>
      </c>
      <c r="G5535" s="78">
        <v>43602</v>
      </c>
      <c r="H5535" s="78">
        <v>45992</v>
      </c>
      <c r="I5535" s="69">
        <v>7151458.3899999997</v>
      </c>
      <c r="J5535" s="70">
        <v>999</v>
      </c>
      <c r="K5535" s="71">
        <v>2.1000000000000001E-2</v>
      </c>
      <c r="L5535" s="70">
        <v>1</v>
      </c>
      <c r="M5535" s="71">
        <v>1.0529999999999999</v>
      </c>
      <c r="N5535" s="72"/>
      <c r="O5535" s="73">
        <f>MIN(1,MAX(0,(1/(1+EXP(-(Assumptions!$B$5 + Assumptions!$B$6*$N5535))))*Assumptions!$B$3))</f>
        <v>3.9165722796764356E-2</v>
      </c>
      <c r="P5535" s="73">
        <f>VLOOKUP($F5535,Assumptions!$A$23:$B$27,2,FALSE)*Assumptions!$B$4</f>
        <v>0.35</v>
      </c>
      <c r="Q5535" s="74">
        <f t="shared" si="172"/>
        <v>98032.212913367141</v>
      </c>
      <c r="R5535" s="75" t="str">
        <f>IF($O5535&lt;Assumptions!$B$17,"A",IF($O5535&lt;Assumptions!$B$18,"B",IF($O5535&lt;Assumptions!$B$19,"C",IF($O5535&lt;Assumptions!$B$20,"D","E"))))</f>
        <v>B</v>
      </c>
      <c r="S5535" s="75">
        <f t="shared" si="173"/>
        <v>1</v>
      </c>
    </row>
    <row r="5536" spans="1:19" ht="17.399999999999999" x14ac:dyDescent="0.3">
      <c r="A5536" s="39" t="s">
        <v>958</v>
      </c>
      <c r="B5536" s="39" t="s">
        <v>68</v>
      </c>
      <c r="C5536" s="39" t="s">
        <v>135</v>
      </c>
      <c r="D5536" s="39" t="s">
        <v>30</v>
      </c>
      <c r="E5536" s="70" t="s">
        <v>35</v>
      </c>
      <c r="F5536" s="70" t="s">
        <v>40</v>
      </c>
      <c r="G5536" s="78">
        <v>45183</v>
      </c>
      <c r="H5536" s="78">
        <v>45658</v>
      </c>
      <c r="I5536" s="69">
        <v>1996965.69</v>
      </c>
      <c r="J5536" s="70">
        <v>0</v>
      </c>
      <c r="K5536" s="71">
        <v>1.1240000000000001</v>
      </c>
      <c r="L5536" s="70">
        <v>0</v>
      </c>
      <c r="M5536" s="71">
        <v>0.84299999999999997</v>
      </c>
      <c r="N5536" s="72"/>
      <c r="O5536" s="73">
        <f>MIN(1,MAX(0,(1/(1+EXP(-(Assumptions!$B$5 + Assumptions!$B$6*$N5536))))*Assumptions!$B$3))</f>
        <v>3.9165722796764356E-2</v>
      </c>
      <c r="P5536" s="73">
        <f>VLOOKUP($F5536,Assumptions!$A$23:$B$27,2,FALSE)*Assumptions!$B$4</f>
        <v>0.7</v>
      </c>
      <c r="Q5536" s="74">
        <f t="shared" si="172"/>
        <v>54748.823254432478</v>
      </c>
      <c r="R5536" s="75" t="str">
        <f>IF($O5536&lt;Assumptions!$B$17,"A",IF($O5536&lt;Assumptions!$B$18,"B",IF($O5536&lt;Assumptions!$B$19,"C",IF($O5536&lt;Assumptions!$B$20,"D","E"))))</f>
        <v>B</v>
      </c>
      <c r="S5536" s="75">
        <f t="shared" si="173"/>
        <v>0</v>
      </c>
    </row>
    <row r="5537" spans="1:19" ht="17.399999999999999" x14ac:dyDescent="0.3">
      <c r="A5537" s="39" t="s">
        <v>958</v>
      </c>
      <c r="B5537" s="39" t="s">
        <v>68</v>
      </c>
      <c r="C5537" s="39" t="s">
        <v>135</v>
      </c>
      <c r="D5537" s="39" t="s">
        <v>30</v>
      </c>
      <c r="E5537" s="70" t="s">
        <v>35</v>
      </c>
      <c r="F5537" s="70" t="s">
        <v>40</v>
      </c>
      <c r="G5537" s="78">
        <v>45183</v>
      </c>
      <c r="H5537" s="78">
        <v>45689</v>
      </c>
      <c r="I5537" s="69">
        <v>1944453.01</v>
      </c>
      <c r="J5537" s="70">
        <v>0</v>
      </c>
      <c r="K5537" s="71">
        <v>1.1499999999999999</v>
      </c>
      <c r="L5537" s="70">
        <v>0</v>
      </c>
      <c r="M5537" s="71">
        <v>0.84299999999999997</v>
      </c>
      <c r="N5537" s="72"/>
      <c r="O5537" s="73">
        <f>MIN(1,MAX(0,(1/(1+EXP(-(Assumptions!$B$5 + Assumptions!$B$6*$N5537))))*Assumptions!$B$3))</f>
        <v>3.9165722796764356E-2</v>
      </c>
      <c r="P5537" s="73">
        <f>VLOOKUP($F5537,Assumptions!$A$23:$B$27,2,FALSE)*Assumptions!$B$4</f>
        <v>0.7</v>
      </c>
      <c r="Q5537" s="74">
        <f t="shared" si="172"/>
        <v>53309.135306695847</v>
      </c>
      <c r="R5537" s="75" t="str">
        <f>IF($O5537&lt;Assumptions!$B$17,"A",IF($O5537&lt;Assumptions!$B$18,"B",IF($O5537&lt;Assumptions!$B$19,"C",IF($O5537&lt;Assumptions!$B$20,"D","E"))))</f>
        <v>B</v>
      </c>
      <c r="S5537" s="75">
        <f t="shared" si="173"/>
        <v>0</v>
      </c>
    </row>
    <row r="5538" spans="1:19" ht="17.399999999999999" x14ac:dyDescent="0.3">
      <c r="A5538" s="39" t="s">
        <v>958</v>
      </c>
      <c r="B5538" s="39" t="s">
        <v>68</v>
      </c>
      <c r="C5538" s="39" t="s">
        <v>135</v>
      </c>
      <c r="D5538" s="39" t="s">
        <v>30</v>
      </c>
      <c r="E5538" s="70" t="s">
        <v>35</v>
      </c>
      <c r="F5538" s="70" t="s">
        <v>40</v>
      </c>
      <c r="G5538" s="78">
        <v>45183</v>
      </c>
      <c r="H5538" s="78">
        <v>45717</v>
      </c>
      <c r="I5538" s="69">
        <v>1882441.51</v>
      </c>
      <c r="J5538" s="70">
        <v>15</v>
      </c>
      <c r="K5538" s="71">
        <v>1.014</v>
      </c>
      <c r="L5538" s="70">
        <v>0</v>
      </c>
      <c r="M5538" s="71">
        <v>0.84299999999999997</v>
      </c>
      <c r="N5538" s="72"/>
      <c r="O5538" s="73">
        <f>MIN(1,MAX(0,(1/(1+EXP(-(Assumptions!$B$5 + Assumptions!$B$6*$N5538))))*Assumptions!$B$3))</f>
        <v>3.9165722796764356E-2</v>
      </c>
      <c r="P5538" s="73">
        <f>VLOOKUP($F5538,Assumptions!$A$23:$B$27,2,FALSE)*Assumptions!$B$4</f>
        <v>0.7</v>
      </c>
      <c r="Q5538" s="74">
        <f t="shared" si="172"/>
        <v>51609.027653247758</v>
      </c>
      <c r="R5538" s="75" t="str">
        <f>IF($O5538&lt;Assumptions!$B$17,"A",IF($O5538&lt;Assumptions!$B$18,"B",IF($O5538&lt;Assumptions!$B$19,"C",IF($O5538&lt;Assumptions!$B$20,"D","E"))))</f>
        <v>B</v>
      </c>
      <c r="S5538" s="75">
        <f t="shared" si="173"/>
        <v>0</v>
      </c>
    </row>
    <row r="5539" spans="1:19" ht="17.399999999999999" x14ac:dyDescent="0.3">
      <c r="A5539" s="39" t="s">
        <v>958</v>
      </c>
      <c r="B5539" s="39" t="s">
        <v>68</v>
      </c>
      <c r="C5539" s="39" t="s">
        <v>135</v>
      </c>
      <c r="D5539" s="39" t="s">
        <v>30</v>
      </c>
      <c r="E5539" s="70" t="s">
        <v>35</v>
      </c>
      <c r="F5539" s="70" t="s">
        <v>40</v>
      </c>
      <c r="G5539" s="78">
        <v>45183</v>
      </c>
      <c r="H5539" s="78">
        <v>45748</v>
      </c>
      <c r="I5539" s="69">
        <v>1830983.46</v>
      </c>
      <c r="J5539" s="70">
        <v>0</v>
      </c>
      <c r="K5539" s="71">
        <v>1.014</v>
      </c>
      <c r="L5539" s="70">
        <v>0</v>
      </c>
      <c r="M5539" s="71">
        <v>0.84299999999999997</v>
      </c>
      <c r="N5539" s="72"/>
      <c r="O5539" s="73">
        <f>MIN(1,MAX(0,(1/(1+EXP(-(Assumptions!$B$5 + Assumptions!$B$6*$N5539))))*Assumptions!$B$3))</f>
        <v>3.9165722796764356E-2</v>
      </c>
      <c r="P5539" s="73">
        <f>VLOOKUP($F5539,Assumptions!$A$23:$B$27,2,FALSE)*Assumptions!$B$4</f>
        <v>0.7</v>
      </c>
      <c r="Q5539" s="74">
        <f t="shared" si="172"/>
        <v>50198.253447874333</v>
      </c>
      <c r="R5539" s="75" t="str">
        <f>IF($O5539&lt;Assumptions!$B$17,"A",IF($O5539&lt;Assumptions!$B$18,"B",IF($O5539&lt;Assumptions!$B$19,"C",IF($O5539&lt;Assumptions!$B$20,"D","E"))))</f>
        <v>B</v>
      </c>
      <c r="S5539" s="75">
        <f t="shared" si="173"/>
        <v>0</v>
      </c>
    </row>
    <row r="5540" spans="1:19" ht="17.399999999999999" x14ac:dyDescent="0.3">
      <c r="A5540" s="39" t="s">
        <v>958</v>
      </c>
      <c r="B5540" s="39" t="s">
        <v>68</v>
      </c>
      <c r="C5540" s="39" t="s">
        <v>135</v>
      </c>
      <c r="D5540" s="39" t="s">
        <v>30</v>
      </c>
      <c r="E5540" s="70" t="s">
        <v>35</v>
      </c>
      <c r="F5540" s="70" t="s">
        <v>40</v>
      </c>
      <c r="G5540" s="78">
        <v>45183</v>
      </c>
      <c r="H5540" s="78">
        <v>45778</v>
      </c>
      <c r="I5540" s="69">
        <v>1772567.34</v>
      </c>
      <c r="J5540" s="70">
        <v>0</v>
      </c>
      <c r="K5540" s="71">
        <v>0.98</v>
      </c>
      <c r="L5540" s="70">
        <v>0</v>
      </c>
      <c r="M5540" s="71">
        <v>0.84299999999999997</v>
      </c>
      <c r="N5540" s="72"/>
      <c r="O5540" s="73">
        <f>MIN(1,MAX(0,(1/(1+EXP(-(Assumptions!$B$5 + Assumptions!$B$6*$N5540))))*Assumptions!$B$3))</f>
        <v>3.9165722796764356E-2</v>
      </c>
      <c r="P5540" s="73">
        <f>VLOOKUP($F5540,Assumptions!$A$23:$B$27,2,FALSE)*Assumptions!$B$4</f>
        <v>0.7</v>
      </c>
      <c r="Q5540" s="74">
        <f t="shared" si="172"/>
        <v>48596.716753926572</v>
      </c>
      <c r="R5540" s="75" t="str">
        <f>IF($O5540&lt;Assumptions!$B$17,"A",IF($O5540&lt;Assumptions!$B$18,"B",IF($O5540&lt;Assumptions!$B$19,"C",IF($O5540&lt;Assumptions!$B$20,"D","E"))))</f>
        <v>B</v>
      </c>
      <c r="S5540" s="75">
        <f t="shared" si="173"/>
        <v>0</v>
      </c>
    </row>
    <row r="5541" spans="1:19" ht="17.399999999999999" x14ac:dyDescent="0.3">
      <c r="A5541" s="39" t="s">
        <v>958</v>
      </c>
      <c r="B5541" s="39" t="s">
        <v>68</v>
      </c>
      <c r="C5541" s="39" t="s">
        <v>135</v>
      </c>
      <c r="D5541" s="39" t="s">
        <v>30</v>
      </c>
      <c r="E5541" s="70" t="s">
        <v>35</v>
      </c>
      <c r="F5541" s="70" t="s">
        <v>40</v>
      </c>
      <c r="G5541" s="78">
        <v>45183</v>
      </c>
      <c r="H5541" s="78">
        <v>45809</v>
      </c>
      <c r="I5541" s="69">
        <v>1714567.07</v>
      </c>
      <c r="J5541" s="70">
        <v>0</v>
      </c>
      <c r="K5541" s="71">
        <v>1.127</v>
      </c>
      <c r="L5541" s="70">
        <v>0</v>
      </c>
      <c r="M5541" s="71">
        <v>0.84299999999999997</v>
      </c>
      <c r="N5541" s="72"/>
      <c r="O5541" s="73">
        <f>MIN(1,MAX(0,(1/(1+EXP(-(Assumptions!$B$5 + Assumptions!$B$6*$N5541))))*Assumptions!$B$3))</f>
        <v>3.9165722796764356E-2</v>
      </c>
      <c r="P5541" s="73">
        <f>VLOOKUP($F5541,Assumptions!$A$23:$B$27,2,FALSE)*Assumptions!$B$4</f>
        <v>0.7</v>
      </c>
      <c r="Q5541" s="74">
        <f t="shared" si="172"/>
        <v>47006.581006056324</v>
      </c>
      <c r="R5541" s="75" t="str">
        <f>IF($O5541&lt;Assumptions!$B$17,"A",IF($O5541&lt;Assumptions!$B$18,"B",IF($O5541&lt;Assumptions!$B$19,"C",IF($O5541&lt;Assumptions!$B$20,"D","E"))))</f>
        <v>B</v>
      </c>
      <c r="S5541" s="75">
        <f t="shared" si="173"/>
        <v>0</v>
      </c>
    </row>
    <row r="5542" spans="1:19" ht="17.399999999999999" x14ac:dyDescent="0.3">
      <c r="A5542" s="39" t="s">
        <v>958</v>
      </c>
      <c r="B5542" s="39" t="s">
        <v>68</v>
      </c>
      <c r="C5542" s="39" t="s">
        <v>135</v>
      </c>
      <c r="D5542" s="39" t="s">
        <v>30</v>
      </c>
      <c r="E5542" s="70" t="s">
        <v>35</v>
      </c>
      <c r="F5542" s="70" t="s">
        <v>40</v>
      </c>
      <c r="G5542" s="78">
        <v>45183</v>
      </c>
      <c r="H5542" s="78">
        <v>45839</v>
      </c>
      <c r="I5542" s="69">
        <v>1669365.26</v>
      </c>
      <c r="J5542" s="70">
        <v>35</v>
      </c>
      <c r="K5542" s="71">
        <v>0.64700000000000002</v>
      </c>
      <c r="L5542" s="70">
        <v>0</v>
      </c>
      <c r="M5542" s="71">
        <v>0.84299999999999997</v>
      </c>
      <c r="N5542" s="72"/>
      <c r="O5542" s="73">
        <f>MIN(1,MAX(0,(1/(1+EXP(-(Assumptions!$B$5 + Assumptions!$B$6*$N5542))))*Assumptions!$B$3))</f>
        <v>3.9165722796764356E-2</v>
      </c>
      <c r="P5542" s="73">
        <f>VLOOKUP($F5542,Assumptions!$A$23:$B$27,2,FALSE)*Assumptions!$B$4</f>
        <v>0.7</v>
      </c>
      <c r="Q5542" s="74">
        <f t="shared" si="172"/>
        <v>45767.327913795918</v>
      </c>
      <c r="R5542" s="75" t="str">
        <f>IF($O5542&lt;Assumptions!$B$17,"A",IF($O5542&lt;Assumptions!$B$18,"B",IF($O5542&lt;Assumptions!$B$19,"C",IF($O5542&lt;Assumptions!$B$20,"D","E"))))</f>
        <v>B</v>
      </c>
      <c r="S5542" s="75">
        <f t="shared" si="173"/>
        <v>0</v>
      </c>
    </row>
    <row r="5543" spans="1:19" ht="17.399999999999999" x14ac:dyDescent="0.3">
      <c r="A5543" s="39" t="s">
        <v>958</v>
      </c>
      <c r="B5543" s="39" t="s">
        <v>68</v>
      </c>
      <c r="C5543" s="39" t="s">
        <v>135</v>
      </c>
      <c r="D5543" s="39" t="s">
        <v>30</v>
      </c>
      <c r="E5543" s="70" t="s">
        <v>35</v>
      </c>
      <c r="F5543" s="70" t="s">
        <v>40</v>
      </c>
      <c r="G5543" s="78">
        <v>45183</v>
      </c>
      <c r="H5543" s="78">
        <v>45870</v>
      </c>
      <c r="I5543" s="69">
        <v>1622861.09</v>
      </c>
      <c r="J5543" s="70">
        <v>15</v>
      </c>
      <c r="K5543" s="71">
        <v>0.97599999999999998</v>
      </c>
      <c r="L5543" s="70">
        <v>0</v>
      </c>
      <c r="M5543" s="71">
        <v>0.84299999999999997</v>
      </c>
      <c r="N5543" s="72"/>
      <c r="O5543" s="73">
        <f>MIN(1,MAX(0,(1/(1+EXP(-(Assumptions!$B$5 + Assumptions!$B$6*$N5543))))*Assumptions!$B$3))</f>
        <v>3.9165722796764356E-2</v>
      </c>
      <c r="P5543" s="73">
        <f>VLOOKUP($F5543,Assumptions!$A$23:$B$27,2,FALSE)*Assumptions!$B$4</f>
        <v>0.7</v>
      </c>
      <c r="Q5543" s="74">
        <f t="shared" si="172"/>
        <v>44492.369312016395</v>
      </c>
      <c r="R5543" s="75" t="str">
        <f>IF($O5543&lt;Assumptions!$B$17,"A",IF($O5543&lt;Assumptions!$B$18,"B",IF($O5543&lt;Assumptions!$B$19,"C",IF($O5543&lt;Assumptions!$B$20,"D","E"))))</f>
        <v>B</v>
      </c>
      <c r="S5543" s="75">
        <f t="shared" si="173"/>
        <v>0</v>
      </c>
    </row>
    <row r="5544" spans="1:19" ht="17.399999999999999" x14ac:dyDescent="0.3">
      <c r="A5544" s="39" t="s">
        <v>958</v>
      </c>
      <c r="B5544" s="39" t="s">
        <v>68</v>
      </c>
      <c r="C5544" s="39" t="s">
        <v>135</v>
      </c>
      <c r="D5544" s="39" t="s">
        <v>30</v>
      </c>
      <c r="E5544" s="70" t="s">
        <v>35</v>
      </c>
      <c r="F5544" s="70" t="s">
        <v>40</v>
      </c>
      <c r="G5544" s="78">
        <v>45183</v>
      </c>
      <c r="H5544" s="78">
        <v>45901</v>
      </c>
      <c r="I5544" s="69">
        <v>1570279.51</v>
      </c>
      <c r="J5544" s="70">
        <v>35</v>
      </c>
      <c r="K5544" s="71">
        <v>0.73299999999999998</v>
      </c>
      <c r="L5544" s="70">
        <v>0</v>
      </c>
      <c r="M5544" s="71">
        <v>0.84299999999999997</v>
      </c>
      <c r="N5544" s="72"/>
      <c r="O5544" s="73">
        <f>MIN(1,MAX(0,(1/(1+EXP(-(Assumptions!$B$5 + Assumptions!$B$6*$N5544))))*Assumptions!$B$3))</f>
        <v>3.9165722796764356E-2</v>
      </c>
      <c r="P5544" s="73">
        <f>VLOOKUP($F5544,Assumptions!$A$23:$B$27,2,FALSE)*Assumptions!$B$4</f>
        <v>0.7</v>
      </c>
      <c r="Q5544" s="74">
        <f t="shared" si="172"/>
        <v>43050.792401469276</v>
      </c>
      <c r="R5544" s="75" t="str">
        <f>IF($O5544&lt;Assumptions!$B$17,"A",IF($O5544&lt;Assumptions!$B$18,"B",IF($O5544&lt;Assumptions!$B$19,"C",IF($O5544&lt;Assumptions!$B$20,"D","E"))))</f>
        <v>B</v>
      </c>
      <c r="S5544" s="75">
        <f t="shared" si="173"/>
        <v>0</v>
      </c>
    </row>
    <row r="5545" spans="1:19" ht="17.399999999999999" x14ac:dyDescent="0.3">
      <c r="A5545" s="39" t="s">
        <v>958</v>
      </c>
      <c r="B5545" s="39" t="s">
        <v>68</v>
      </c>
      <c r="C5545" s="39" t="s">
        <v>135</v>
      </c>
      <c r="D5545" s="39" t="s">
        <v>30</v>
      </c>
      <c r="E5545" s="70" t="s">
        <v>35</v>
      </c>
      <c r="F5545" s="70" t="s">
        <v>40</v>
      </c>
      <c r="G5545" s="78">
        <v>45183</v>
      </c>
      <c r="H5545" s="78">
        <v>45931</v>
      </c>
      <c r="I5545" s="69">
        <v>1528295.74</v>
      </c>
      <c r="J5545" s="70">
        <v>0</v>
      </c>
      <c r="K5545" s="71">
        <v>1.0489999999999999</v>
      </c>
      <c r="L5545" s="70">
        <v>0</v>
      </c>
      <c r="M5545" s="71">
        <v>0.84299999999999997</v>
      </c>
      <c r="N5545" s="72"/>
      <c r="O5545" s="73">
        <f>MIN(1,MAX(0,(1/(1+EXP(-(Assumptions!$B$5 + Assumptions!$B$6*$N5545))))*Assumptions!$B$3))</f>
        <v>3.9165722796764356E-2</v>
      </c>
      <c r="P5545" s="73">
        <f>VLOOKUP($F5545,Assumptions!$A$23:$B$27,2,FALSE)*Assumptions!$B$4</f>
        <v>0.7</v>
      </c>
      <c r="Q5545" s="74">
        <f t="shared" si="172"/>
        <v>41899.765113021094</v>
      </c>
      <c r="R5545" s="75" t="str">
        <f>IF($O5545&lt;Assumptions!$B$17,"A",IF($O5545&lt;Assumptions!$B$18,"B",IF($O5545&lt;Assumptions!$B$19,"C",IF($O5545&lt;Assumptions!$B$20,"D","E"))))</f>
        <v>B</v>
      </c>
      <c r="S5545" s="75">
        <f t="shared" si="173"/>
        <v>0</v>
      </c>
    </row>
    <row r="5546" spans="1:19" ht="17.399999999999999" x14ac:dyDescent="0.3">
      <c r="A5546" s="39" t="s">
        <v>958</v>
      </c>
      <c r="B5546" s="39" t="s">
        <v>68</v>
      </c>
      <c r="C5546" s="39" t="s">
        <v>135</v>
      </c>
      <c r="D5546" s="39" t="s">
        <v>30</v>
      </c>
      <c r="E5546" s="70" t="s">
        <v>35</v>
      </c>
      <c r="F5546" s="70" t="s">
        <v>40</v>
      </c>
      <c r="G5546" s="78">
        <v>45183</v>
      </c>
      <c r="H5546" s="78">
        <v>45962</v>
      </c>
      <c r="I5546" s="69">
        <v>1487745.37</v>
      </c>
      <c r="J5546" s="70">
        <v>65</v>
      </c>
      <c r="K5546" s="71">
        <v>0.65700000000000003</v>
      </c>
      <c r="L5546" s="70">
        <v>0</v>
      </c>
      <c r="M5546" s="71">
        <v>0.84299999999999997</v>
      </c>
      <c r="N5546" s="72"/>
      <c r="O5546" s="73">
        <f>MIN(1,MAX(0,(1/(1+EXP(-(Assumptions!$B$5 + Assumptions!$B$6*$N5546))))*Assumptions!$B$3))</f>
        <v>3.9165722796764356E-2</v>
      </c>
      <c r="P5546" s="73">
        <f>VLOOKUP($F5546,Assumptions!$A$23:$B$27,2,FALSE)*Assumptions!$B$4</f>
        <v>0.7</v>
      </c>
      <c r="Q5546" s="74">
        <f t="shared" si="172"/>
        <v>40788.035927512734</v>
      </c>
      <c r="R5546" s="75" t="str">
        <f>IF($O5546&lt;Assumptions!$B$17,"A",IF($O5546&lt;Assumptions!$B$18,"B",IF($O5546&lt;Assumptions!$B$19,"C",IF($O5546&lt;Assumptions!$B$20,"D","E"))))</f>
        <v>B</v>
      </c>
      <c r="S5546" s="75">
        <f t="shared" si="173"/>
        <v>0</v>
      </c>
    </row>
    <row r="5547" spans="1:19" ht="17.399999999999999" x14ac:dyDescent="0.3">
      <c r="A5547" s="39" t="s">
        <v>958</v>
      </c>
      <c r="B5547" s="39" t="s">
        <v>68</v>
      </c>
      <c r="C5547" s="39" t="s">
        <v>135</v>
      </c>
      <c r="D5547" s="39" t="s">
        <v>30</v>
      </c>
      <c r="E5547" s="70" t="s">
        <v>35</v>
      </c>
      <c r="F5547" s="70" t="s">
        <v>40</v>
      </c>
      <c r="G5547" s="78">
        <v>45183</v>
      </c>
      <c r="H5547" s="78">
        <v>45992</v>
      </c>
      <c r="I5547" s="69">
        <v>1445417.16</v>
      </c>
      <c r="J5547" s="70">
        <v>35</v>
      </c>
      <c r="K5547" s="71">
        <v>0.629</v>
      </c>
      <c r="L5547" s="70">
        <v>0</v>
      </c>
      <c r="M5547" s="71">
        <v>0.84299999999999997</v>
      </c>
      <c r="N5547" s="72"/>
      <c r="O5547" s="73">
        <f>MIN(1,MAX(0,(1/(1+EXP(-(Assumptions!$B$5 + Assumptions!$B$6*$N5547))))*Assumptions!$B$3))</f>
        <v>3.9165722796764356E-2</v>
      </c>
      <c r="P5547" s="73">
        <f>VLOOKUP($F5547,Assumptions!$A$23:$B$27,2,FALSE)*Assumptions!$B$4</f>
        <v>0.7</v>
      </c>
      <c r="Q5547" s="74">
        <f t="shared" si="172"/>
        <v>39627.565469972469</v>
      </c>
      <c r="R5547" s="75" t="str">
        <f>IF($O5547&lt;Assumptions!$B$17,"A",IF($O5547&lt;Assumptions!$B$18,"B",IF($O5547&lt;Assumptions!$B$19,"C",IF($O5547&lt;Assumptions!$B$20,"D","E"))))</f>
        <v>B</v>
      </c>
      <c r="S5547" s="75">
        <f t="shared" si="173"/>
        <v>0</v>
      </c>
    </row>
    <row r="5548" spans="1:19" ht="17.399999999999999" x14ac:dyDescent="0.3">
      <c r="A5548" s="39" t="s">
        <v>959</v>
      </c>
      <c r="B5548" s="39" t="s">
        <v>33</v>
      </c>
      <c r="C5548" s="39" t="s">
        <v>135</v>
      </c>
      <c r="D5548" s="39" t="s">
        <v>30</v>
      </c>
      <c r="E5548" s="70" t="s">
        <v>23</v>
      </c>
      <c r="F5548" s="70" t="s">
        <v>28</v>
      </c>
      <c r="G5548" s="78">
        <v>43563</v>
      </c>
      <c r="H5548" s="78">
        <v>45658</v>
      </c>
      <c r="I5548" s="69">
        <v>1587019.37</v>
      </c>
      <c r="J5548" s="70">
        <v>0</v>
      </c>
      <c r="K5548" s="71">
        <v>1.0029999999999999</v>
      </c>
      <c r="L5548" s="70">
        <v>0</v>
      </c>
      <c r="M5548" s="71">
        <v>0.79</v>
      </c>
      <c r="N5548" s="72"/>
      <c r="O5548" s="73">
        <f>MIN(1,MAX(0,(1/(1+EXP(-(Assumptions!$B$5 + Assumptions!$B$6*$N5548))))*Assumptions!$B$3))</f>
        <v>3.9165722796764356E-2</v>
      </c>
      <c r="P5548" s="73">
        <f>VLOOKUP($F5548,Assumptions!$A$23:$B$27,2,FALSE)*Assumptions!$B$4</f>
        <v>0.35</v>
      </c>
      <c r="Q5548" s="74">
        <f t="shared" si="172"/>
        <v>21754.86625148046</v>
      </c>
      <c r="R5548" s="75" t="str">
        <f>IF($O5548&lt;Assumptions!$B$17,"A",IF($O5548&lt;Assumptions!$B$18,"B",IF($O5548&lt;Assumptions!$B$19,"C",IF($O5548&lt;Assumptions!$B$20,"D","E"))))</f>
        <v>B</v>
      </c>
      <c r="S5548" s="75">
        <f t="shared" si="173"/>
        <v>0</v>
      </c>
    </row>
    <row r="5549" spans="1:19" ht="17.399999999999999" x14ac:dyDescent="0.3">
      <c r="A5549" s="39" t="s">
        <v>959</v>
      </c>
      <c r="B5549" s="39" t="s">
        <v>33</v>
      </c>
      <c r="C5549" s="39" t="s">
        <v>135</v>
      </c>
      <c r="D5549" s="39" t="s">
        <v>30</v>
      </c>
      <c r="E5549" s="70" t="s">
        <v>23</v>
      </c>
      <c r="F5549" s="70" t="s">
        <v>28</v>
      </c>
      <c r="G5549" s="78">
        <v>43563</v>
      </c>
      <c r="H5549" s="78">
        <v>45689</v>
      </c>
      <c r="I5549" s="69">
        <v>1543872.12</v>
      </c>
      <c r="J5549" s="70">
        <v>0</v>
      </c>
      <c r="K5549" s="71">
        <v>0.97899999999999998</v>
      </c>
      <c r="L5549" s="70">
        <v>0</v>
      </c>
      <c r="M5549" s="71">
        <v>0.79</v>
      </c>
      <c r="N5549" s="72"/>
      <c r="O5549" s="73">
        <f>MIN(1,MAX(0,(1/(1+EXP(-(Assumptions!$B$5 + Assumptions!$B$6*$N5549))))*Assumptions!$B$3))</f>
        <v>3.9165722796764356E-2</v>
      </c>
      <c r="P5549" s="73">
        <f>VLOOKUP($F5549,Assumptions!$A$23:$B$27,2,FALSE)*Assumptions!$B$4</f>
        <v>0.35</v>
      </c>
      <c r="Q5549" s="74">
        <f t="shared" si="172"/>
        <v>21163.403619950521</v>
      </c>
      <c r="R5549" s="75" t="str">
        <f>IF($O5549&lt;Assumptions!$B$17,"A",IF($O5549&lt;Assumptions!$B$18,"B",IF($O5549&lt;Assumptions!$B$19,"C",IF($O5549&lt;Assumptions!$B$20,"D","E"))))</f>
        <v>B</v>
      </c>
      <c r="S5549" s="75">
        <f t="shared" si="173"/>
        <v>0</v>
      </c>
    </row>
    <row r="5550" spans="1:19" ht="17.399999999999999" x14ac:dyDescent="0.3">
      <c r="A5550" s="39" t="s">
        <v>959</v>
      </c>
      <c r="B5550" s="39" t="s">
        <v>33</v>
      </c>
      <c r="C5550" s="39" t="s">
        <v>135</v>
      </c>
      <c r="D5550" s="39" t="s">
        <v>30</v>
      </c>
      <c r="E5550" s="70" t="s">
        <v>23</v>
      </c>
      <c r="F5550" s="70" t="s">
        <v>28</v>
      </c>
      <c r="G5550" s="78">
        <v>43563</v>
      </c>
      <c r="H5550" s="78">
        <v>45717</v>
      </c>
      <c r="I5550" s="69">
        <v>1501707.39</v>
      </c>
      <c r="J5550" s="70">
        <v>0</v>
      </c>
      <c r="K5550" s="71">
        <v>1.0980000000000001</v>
      </c>
      <c r="L5550" s="70">
        <v>0</v>
      </c>
      <c r="M5550" s="71">
        <v>0.79</v>
      </c>
      <c r="N5550" s="72"/>
      <c r="O5550" s="73">
        <f>MIN(1,MAX(0,(1/(1+EXP(-(Assumptions!$B$5 + Assumptions!$B$6*$N5550))))*Assumptions!$B$3))</f>
        <v>3.9165722796764356E-2</v>
      </c>
      <c r="P5550" s="73">
        <f>VLOOKUP($F5550,Assumptions!$A$23:$B$27,2,FALSE)*Assumptions!$B$4</f>
        <v>0.35</v>
      </c>
      <c r="Q5550" s="74">
        <f t="shared" si="172"/>
        <v>20585.409375507374</v>
      </c>
      <c r="R5550" s="75" t="str">
        <f>IF($O5550&lt;Assumptions!$B$17,"A",IF($O5550&lt;Assumptions!$B$18,"B",IF($O5550&lt;Assumptions!$B$19,"C",IF($O5550&lt;Assumptions!$B$20,"D","E"))))</f>
        <v>B</v>
      </c>
      <c r="S5550" s="75">
        <f t="shared" si="173"/>
        <v>0</v>
      </c>
    </row>
    <row r="5551" spans="1:19" ht="17.399999999999999" x14ac:dyDescent="0.3">
      <c r="A5551" s="39" t="s">
        <v>959</v>
      </c>
      <c r="B5551" s="39" t="s">
        <v>33</v>
      </c>
      <c r="C5551" s="39" t="s">
        <v>135</v>
      </c>
      <c r="D5551" s="39" t="s">
        <v>30</v>
      </c>
      <c r="E5551" s="70" t="s">
        <v>23</v>
      </c>
      <c r="F5551" s="70" t="s">
        <v>28</v>
      </c>
      <c r="G5551" s="78">
        <v>43563</v>
      </c>
      <c r="H5551" s="78">
        <v>45748</v>
      </c>
      <c r="I5551" s="69">
        <v>1460781.87</v>
      </c>
      <c r="J5551" s="70">
        <v>15</v>
      </c>
      <c r="K5551" s="71">
        <v>1.0580000000000001</v>
      </c>
      <c r="L5551" s="70">
        <v>0</v>
      </c>
      <c r="M5551" s="71">
        <v>0.79</v>
      </c>
      <c r="N5551" s="72"/>
      <c r="O5551" s="73">
        <f>MIN(1,MAX(0,(1/(1+EXP(-(Assumptions!$B$5 + Assumptions!$B$6*$N5551))))*Assumptions!$B$3))</f>
        <v>3.9165722796764356E-2</v>
      </c>
      <c r="P5551" s="73">
        <f>VLOOKUP($F5551,Assumptions!$A$23:$B$27,2,FALSE)*Assumptions!$B$4</f>
        <v>0.35</v>
      </c>
      <c r="Q5551" s="74">
        <f t="shared" si="172"/>
        <v>20024.402225435671</v>
      </c>
      <c r="R5551" s="75" t="str">
        <f>IF($O5551&lt;Assumptions!$B$17,"A",IF($O5551&lt;Assumptions!$B$18,"B",IF($O5551&lt;Assumptions!$B$19,"C",IF($O5551&lt;Assumptions!$B$20,"D","E"))))</f>
        <v>B</v>
      </c>
      <c r="S5551" s="75">
        <f t="shared" si="173"/>
        <v>0</v>
      </c>
    </row>
    <row r="5552" spans="1:19" ht="17.399999999999999" x14ac:dyDescent="0.3">
      <c r="A5552" s="39" t="s">
        <v>959</v>
      </c>
      <c r="B5552" s="39" t="s">
        <v>33</v>
      </c>
      <c r="C5552" s="39" t="s">
        <v>135</v>
      </c>
      <c r="D5552" s="39" t="s">
        <v>30</v>
      </c>
      <c r="E5552" s="70" t="s">
        <v>23</v>
      </c>
      <c r="F5552" s="70" t="s">
        <v>28</v>
      </c>
      <c r="G5552" s="78">
        <v>43563</v>
      </c>
      <c r="H5552" s="78">
        <v>45778</v>
      </c>
      <c r="I5552" s="69">
        <v>1418145.94</v>
      </c>
      <c r="J5552" s="70">
        <v>0</v>
      </c>
      <c r="K5552" s="71">
        <v>0.98299999999999998</v>
      </c>
      <c r="L5552" s="70">
        <v>0</v>
      </c>
      <c r="M5552" s="71">
        <v>0.79</v>
      </c>
      <c r="N5552" s="72"/>
      <c r="O5552" s="73">
        <f>MIN(1,MAX(0,(1/(1+EXP(-(Assumptions!$B$5 + Assumptions!$B$6*$N5552))))*Assumptions!$B$3))</f>
        <v>3.9165722796764356E-2</v>
      </c>
      <c r="P5552" s="73">
        <f>VLOOKUP($F5552,Assumptions!$A$23:$B$27,2,FALSE)*Assumptions!$B$4</f>
        <v>0.35</v>
      </c>
      <c r="Q5552" s="74">
        <f t="shared" si="172"/>
        <v>19439.948769988885</v>
      </c>
      <c r="R5552" s="75" t="str">
        <f>IF($O5552&lt;Assumptions!$B$17,"A",IF($O5552&lt;Assumptions!$B$18,"B",IF($O5552&lt;Assumptions!$B$19,"C",IF($O5552&lt;Assumptions!$B$20,"D","E"))))</f>
        <v>B</v>
      </c>
      <c r="S5552" s="75">
        <f t="shared" si="173"/>
        <v>0</v>
      </c>
    </row>
    <row r="5553" spans="1:19" ht="17.399999999999999" x14ac:dyDescent="0.3">
      <c r="A5553" s="39" t="s">
        <v>959</v>
      </c>
      <c r="B5553" s="39" t="s">
        <v>33</v>
      </c>
      <c r="C5553" s="39" t="s">
        <v>135</v>
      </c>
      <c r="D5553" s="39" t="s">
        <v>30</v>
      </c>
      <c r="E5553" s="70" t="s">
        <v>23</v>
      </c>
      <c r="F5553" s="70" t="s">
        <v>28</v>
      </c>
      <c r="G5553" s="78">
        <v>43563</v>
      </c>
      <c r="H5553" s="78">
        <v>45809</v>
      </c>
      <c r="I5553" s="69">
        <v>1378718.78</v>
      </c>
      <c r="J5553" s="70">
        <v>0</v>
      </c>
      <c r="K5553" s="71">
        <v>1.115</v>
      </c>
      <c r="L5553" s="70">
        <v>0</v>
      </c>
      <c r="M5553" s="71">
        <v>0.79</v>
      </c>
      <c r="N5553" s="72"/>
      <c r="O5553" s="73">
        <f>MIN(1,MAX(0,(1/(1+EXP(-(Assumptions!$B$5 + Assumptions!$B$6*$N5553))))*Assumptions!$B$3))</f>
        <v>3.9165722796764356E-2</v>
      </c>
      <c r="P5553" s="73">
        <f>VLOOKUP($F5553,Assumptions!$A$23:$B$27,2,FALSE)*Assumptions!$B$4</f>
        <v>0.35</v>
      </c>
      <c r="Q5553" s="74">
        <f t="shared" si="172"/>
        <v>18899.4811432606</v>
      </c>
      <c r="R5553" s="75" t="str">
        <f>IF($O5553&lt;Assumptions!$B$17,"A",IF($O5553&lt;Assumptions!$B$18,"B",IF($O5553&lt;Assumptions!$B$19,"C",IF($O5553&lt;Assumptions!$B$20,"D","E"))))</f>
        <v>B</v>
      </c>
      <c r="S5553" s="75">
        <f t="shared" si="173"/>
        <v>0</v>
      </c>
    </row>
    <row r="5554" spans="1:19" ht="17.399999999999999" x14ac:dyDescent="0.3">
      <c r="A5554" s="39" t="s">
        <v>959</v>
      </c>
      <c r="B5554" s="39" t="s">
        <v>33</v>
      </c>
      <c r="C5554" s="39" t="s">
        <v>135</v>
      </c>
      <c r="D5554" s="39" t="s">
        <v>30</v>
      </c>
      <c r="E5554" s="70" t="s">
        <v>23</v>
      </c>
      <c r="F5554" s="70" t="s">
        <v>28</v>
      </c>
      <c r="G5554" s="78">
        <v>43563</v>
      </c>
      <c r="H5554" s="78">
        <v>45839</v>
      </c>
      <c r="I5554" s="69">
        <v>1336227.99</v>
      </c>
      <c r="J5554" s="70">
        <v>0</v>
      </c>
      <c r="K5554" s="71">
        <v>0.97599999999999998</v>
      </c>
      <c r="L5554" s="70">
        <v>0</v>
      </c>
      <c r="M5554" s="71">
        <v>0.79</v>
      </c>
      <c r="N5554" s="72"/>
      <c r="O5554" s="73">
        <f>MIN(1,MAX(0,(1/(1+EXP(-(Assumptions!$B$5 + Assumptions!$B$6*$N5554))))*Assumptions!$B$3))</f>
        <v>3.9165722796764356E-2</v>
      </c>
      <c r="P5554" s="73">
        <f>VLOOKUP($F5554,Assumptions!$A$23:$B$27,2,FALSE)*Assumptions!$B$4</f>
        <v>0.35</v>
      </c>
      <c r="Q5554" s="74">
        <f t="shared" si="172"/>
        <v>18317.017267366162</v>
      </c>
      <c r="R5554" s="75" t="str">
        <f>IF($O5554&lt;Assumptions!$B$17,"A",IF($O5554&lt;Assumptions!$B$18,"B",IF($O5554&lt;Assumptions!$B$19,"C",IF($O5554&lt;Assumptions!$B$20,"D","E"))))</f>
        <v>B</v>
      </c>
      <c r="S5554" s="75">
        <f t="shared" si="173"/>
        <v>0</v>
      </c>
    </row>
    <row r="5555" spans="1:19" ht="17.399999999999999" x14ac:dyDescent="0.3">
      <c r="A5555" s="39" t="s">
        <v>959</v>
      </c>
      <c r="B5555" s="39" t="s">
        <v>33</v>
      </c>
      <c r="C5555" s="39" t="s">
        <v>135</v>
      </c>
      <c r="D5555" s="39" t="s">
        <v>30</v>
      </c>
      <c r="E5555" s="70" t="s">
        <v>23</v>
      </c>
      <c r="F5555" s="70" t="s">
        <v>28</v>
      </c>
      <c r="G5555" s="78">
        <v>43563</v>
      </c>
      <c r="H5555" s="78">
        <v>45870</v>
      </c>
      <c r="I5555" s="69">
        <v>1293732.75</v>
      </c>
      <c r="J5555" s="70">
        <v>15</v>
      </c>
      <c r="K5555" s="71">
        <v>0.995</v>
      </c>
      <c r="L5555" s="70">
        <v>0</v>
      </c>
      <c r="M5555" s="71">
        <v>0.79</v>
      </c>
      <c r="N5555" s="72"/>
      <c r="O5555" s="73">
        <f>MIN(1,MAX(0,(1/(1+EXP(-(Assumptions!$B$5 + Assumptions!$B$6*$N5555))))*Assumptions!$B$3))</f>
        <v>3.9165722796764356E-2</v>
      </c>
      <c r="P5555" s="73">
        <f>VLOOKUP($F5555,Assumptions!$A$23:$B$27,2,FALSE)*Assumptions!$B$4</f>
        <v>0.35</v>
      </c>
      <c r="Q5555" s="74">
        <f t="shared" si="172"/>
        <v>17734.492390858475</v>
      </c>
      <c r="R5555" s="75" t="str">
        <f>IF($O5555&lt;Assumptions!$B$17,"A",IF($O5555&lt;Assumptions!$B$18,"B",IF($O5555&lt;Assumptions!$B$19,"C",IF($O5555&lt;Assumptions!$B$20,"D","E"))))</f>
        <v>B</v>
      </c>
      <c r="S5555" s="75">
        <f t="shared" si="173"/>
        <v>0</v>
      </c>
    </row>
    <row r="5556" spans="1:19" ht="17.399999999999999" x14ac:dyDescent="0.3">
      <c r="A5556" s="39" t="s">
        <v>959</v>
      </c>
      <c r="B5556" s="39" t="s">
        <v>33</v>
      </c>
      <c r="C5556" s="39" t="s">
        <v>135</v>
      </c>
      <c r="D5556" s="39" t="s">
        <v>30</v>
      </c>
      <c r="E5556" s="70" t="s">
        <v>23</v>
      </c>
      <c r="F5556" s="70" t="s">
        <v>28</v>
      </c>
      <c r="G5556" s="78">
        <v>43563</v>
      </c>
      <c r="H5556" s="78">
        <v>45901</v>
      </c>
      <c r="I5556" s="69">
        <v>1259391.68</v>
      </c>
      <c r="J5556" s="70">
        <v>0</v>
      </c>
      <c r="K5556" s="71">
        <v>0.97</v>
      </c>
      <c r="L5556" s="70">
        <v>0</v>
      </c>
      <c r="M5556" s="71">
        <v>0.79</v>
      </c>
      <c r="N5556" s="72"/>
      <c r="O5556" s="73">
        <f>MIN(1,MAX(0,(1/(1+EXP(-(Assumptions!$B$5 + Assumptions!$B$6*$N5556))))*Assumptions!$B$3))</f>
        <v>3.9165722796764356E-2</v>
      </c>
      <c r="P5556" s="73">
        <f>VLOOKUP($F5556,Assumptions!$A$23:$B$27,2,FALSE)*Assumptions!$B$4</f>
        <v>0.35</v>
      </c>
      <c r="Q5556" s="74">
        <f t="shared" si="172"/>
        <v>17263.744901000973</v>
      </c>
      <c r="R5556" s="75" t="str">
        <f>IF($O5556&lt;Assumptions!$B$17,"A",IF($O5556&lt;Assumptions!$B$18,"B",IF($O5556&lt;Assumptions!$B$19,"C",IF($O5556&lt;Assumptions!$B$20,"D","E"))))</f>
        <v>B</v>
      </c>
      <c r="S5556" s="75">
        <f t="shared" si="173"/>
        <v>0</v>
      </c>
    </row>
    <row r="5557" spans="1:19" ht="17.399999999999999" x14ac:dyDescent="0.3">
      <c r="A5557" s="39" t="s">
        <v>959</v>
      </c>
      <c r="B5557" s="39" t="s">
        <v>33</v>
      </c>
      <c r="C5557" s="39" t="s">
        <v>135</v>
      </c>
      <c r="D5557" s="39" t="s">
        <v>30</v>
      </c>
      <c r="E5557" s="70" t="s">
        <v>23</v>
      </c>
      <c r="F5557" s="70" t="s">
        <v>28</v>
      </c>
      <c r="G5557" s="78">
        <v>43563</v>
      </c>
      <c r="H5557" s="78">
        <v>45931</v>
      </c>
      <c r="I5557" s="69">
        <v>1224495.67</v>
      </c>
      <c r="J5557" s="70">
        <v>35</v>
      </c>
      <c r="K5557" s="71">
        <v>0.58499999999999996</v>
      </c>
      <c r="L5557" s="70">
        <v>0</v>
      </c>
      <c r="M5557" s="71">
        <v>0.79</v>
      </c>
      <c r="N5557" s="72"/>
      <c r="O5557" s="73">
        <f>MIN(1,MAX(0,(1/(1+EXP(-(Assumptions!$B$5 + Assumptions!$B$6*$N5557))))*Assumptions!$B$3))</f>
        <v>3.9165722796764356E-2</v>
      </c>
      <c r="P5557" s="73">
        <f>VLOOKUP($F5557,Assumptions!$A$23:$B$27,2,FALSE)*Assumptions!$B$4</f>
        <v>0.35</v>
      </c>
      <c r="Q5557" s="74">
        <f t="shared" si="172"/>
        <v>16785.390291970383</v>
      </c>
      <c r="R5557" s="75" t="str">
        <f>IF($O5557&lt;Assumptions!$B$17,"A",IF($O5557&lt;Assumptions!$B$18,"B",IF($O5557&lt;Assumptions!$B$19,"C",IF($O5557&lt;Assumptions!$B$20,"D","E"))))</f>
        <v>B</v>
      </c>
      <c r="S5557" s="75">
        <f t="shared" si="173"/>
        <v>0</v>
      </c>
    </row>
    <row r="5558" spans="1:19" ht="17.399999999999999" x14ac:dyDescent="0.3">
      <c r="A5558" s="39" t="s">
        <v>959</v>
      </c>
      <c r="B5558" s="39" t="s">
        <v>33</v>
      </c>
      <c r="C5558" s="39" t="s">
        <v>135</v>
      </c>
      <c r="D5558" s="39" t="s">
        <v>30</v>
      </c>
      <c r="E5558" s="70" t="s">
        <v>23</v>
      </c>
      <c r="F5558" s="70" t="s">
        <v>28</v>
      </c>
      <c r="G5558" s="78">
        <v>43563</v>
      </c>
      <c r="H5558" s="78">
        <v>45962</v>
      </c>
      <c r="I5558" s="69">
        <v>1191963.76</v>
      </c>
      <c r="J5558" s="70">
        <v>0</v>
      </c>
      <c r="K5558" s="71">
        <v>0.97499999999999998</v>
      </c>
      <c r="L5558" s="70">
        <v>0</v>
      </c>
      <c r="M5558" s="71">
        <v>0.79</v>
      </c>
      <c r="N5558" s="72"/>
      <c r="O5558" s="73">
        <f>MIN(1,MAX(0,(1/(1+EXP(-(Assumptions!$B$5 + Assumptions!$B$6*$N5558))))*Assumptions!$B$3))</f>
        <v>3.9165722796764356E-2</v>
      </c>
      <c r="P5558" s="73">
        <f>VLOOKUP($F5558,Assumptions!$A$23:$B$27,2,FALSE)*Assumptions!$B$4</f>
        <v>0.35</v>
      </c>
      <c r="Q5558" s="74">
        <f t="shared" si="172"/>
        <v>16339.442772782135</v>
      </c>
      <c r="R5558" s="75" t="str">
        <f>IF($O5558&lt;Assumptions!$B$17,"A",IF($O5558&lt;Assumptions!$B$18,"B",IF($O5558&lt;Assumptions!$B$19,"C",IF($O5558&lt;Assumptions!$B$20,"D","E"))))</f>
        <v>B</v>
      </c>
      <c r="S5558" s="75">
        <f t="shared" si="173"/>
        <v>0</v>
      </c>
    </row>
    <row r="5559" spans="1:19" ht="17.399999999999999" x14ac:dyDescent="0.3">
      <c r="A5559" s="39" t="s">
        <v>959</v>
      </c>
      <c r="B5559" s="39" t="s">
        <v>33</v>
      </c>
      <c r="C5559" s="39" t="s">
        <v>135</v>
      </c>
      <c r="D5559" s="39" t="s">
        <v>30</v>
      </c>
      <c r="E5559" s="70" t="s">
        <v>23</v>
      </c>
      <c r="F5559" s="70" t="s">
        <v>28</v>
      </c>
      <c r="G5559" s="78">
        <v>43563</v>
      </c>
      <c r="H5559" s="78">
        <v>45992</v>
      </c>
      <c r="I5559" s="69">
        <v>1154156.28</v>
      </c>
      <c r="J5559" s="70">
        <v>0</v>
      </c>
      <c r="K5559" s="71">
        <v>1.0760000000000001</v>
      </c>
      <c r="L5559" s="70">
        <v>0</v>
      </c>
      <c r="M5559" s="71">
        <v>0.79</v>
      </c>
      <c r="N5559" s="72"/>
      <c r="O5559" s="73">
        <f>MIN(1,MAX(0,(1/(1+EXP(-(Assumptions!$B$5 + Assumptions!$B$6*$N5559))))*Assumptions!$B$3))</f>
        <v>3.9165722796764356E-2</v>
      </c>
      <c r="P5559" s="73">
        <f>VLOOKUP($F5559,Assumptions!$A$23:$B$27,2,FALSE)*Assumptions!$B$4</f>
        <v>0.35</v>
      </c>
      <c r="Q5559" s="74">
        <f t="shared" si="172"/>
        <v>15821.177724318659</v>
      </c>
      <c r="R5559" s="75" t="str">
        <f>IF($O5559&lt;Assumptions!$B$17,"A",IF($O5559&lt;Assumptions!$B$18,"B",IF($O5559&lt;Assumptions!$B$19,"C",IF($O5559&lt;Assumptions!$B$20,"D","E"))))</f>
        <v>B</v>
      </c>
      <c r="S5559" s="75">
        <f t="shared" si="173"/>
        <v>0</v>
      </c>
    </row>
    <row r="5560" spans="1:19" ht="17.399999999999999" x14ac:dyDescent="0.3">
      <c r="A5560" s="39" t="s">
        <v>960</v>
      </c>
      <c r="B5560" s="39" t="s">
        <v>37</v>
      </c>
      <c r="C5560" s="39" t="s">
        <v>135</v>
      </c>
      <c r="D5560" s="39" t="s">
        <v>30</v>
      </c>
      <c r="E5560" s="70" t="s">
        <v>35</v>
      </c>
      <c r="F5560" s="70" t="s">
        <v>36</v>
      </c>
      <c r="G5560" s="78">
        <v>44101</v>
      </c>
      <c r="H5560" s="78">
        <v>45658</v>
      </c>
      <c r="I5560" s="69">
        <v>1879855.56</v>
      </c>
      <c r="J5560" s="70">
        <v>0</v>
      </c>
      <c r="K5560" s="71">
        <v>1.1220000000000001</v>
      </c>
      <c r="L5560" s="70">
        <v>0</v>
      </c>
      <c r="M5560" s="71">
        <v>0.745</v>
      </c>
      <c r="N5560" s="72"/>
      <c r="O5560" s="73">
        <f>MIN(1,MAX(0,(1/(1+EXP(-(Assumptions!$B$5 + Assumptions!$B$6*$N5560))))*Assumptions!$B$3))</f>
        <v>3.9165722796764356E-2</v>
      </c>
      <c r="P5560" s="73">
        <f>VLOOKUP($F5560,Assumptions!$A$23:$B$27,2,FALSE)*Assumptions!$B$4</f>
        <v>0.55000000000000004</v>
      </c>
      <c r="Q5560" s="74">
        <f t="shared" si="172"/>
        <v>40494.245968503928</v>
      </c>
      <c r="R5560" s="75" t="str">
        <f>IF($O5560&lt;Assumptions!$B$17,"A",IF($O5560&lt;Assumptions!$B$18,"B",IF($O5560&lt;Assumptions!$B$19,"C",IF($O5560&lt;Assumptions!$B$20,"D","E"))))</f>
        <v>B</v>
      </c>
      <c r="S5560" s="75">
        <f t="shared" si="173"/>
        <v>0</v>
      </c>
    </row>
    <row r="5561" spans="1:19" ht="17.399999999999999" x14ac:dyDescent="0.3">
      <c r="A5561" s="39" t="s">
        <v>960</v>
      </c>
      <c r="B5561" s="39" t="s">
        <v>37</v>
      </c>
      <c r="C5561" s="39" t="s">
        <v>135</v>
      </c>
      <c r="D5561" s="39" t="s">
        <v>30</v>
      </c>
      <c r="E5561" s="70" t="s">
        <v>35</v>
      </c>
      <c r="F5561" s="70" t="s">
        <v>36</v>
      </c>
      <c r="G5561" s="78">
        <v>44101</v>
      </c>
      <c r="H5561" s="78">
        <v>45689</v>
      </c>
      <c r="I5561" s="69">
        <v>1830149.58</v>
      </c>
      <c r="J5561" s="70">
        <v>95</v>
      </c>
      <c r="K5561" s="71">
        <v>0.104</v>
      </c>
      <c r="L5561" s="70">
        <v>0</v>
      </c>
      <c r="M5561" s="71">
        <v>0.745</v>
      </c>
      <c r="N5561" s="72"/>
      <c r="O5561" s="73">
        <f>MIN(1,MAX(0,(1/(1+EXP(-(Assumptions!$B$5 + Assumptions!$B$6*$N5561))))*Assumptions!$B$3))</f>
        <v>3.9165722796764356E-2</v>
      </c>
      <c r="P5561" s="73">
        <f>VLOOKUP($F5561,Assumptions!$A$23:$B$27,2,FALSE)*Assumptions!$B$4</f>
        <v>0.55000000000000004</v>
      </c>
      <c r="Q5561" s="74">
        <f t="shared" si="172"/>
        <v>39423.522119792098</v>
      </c>
      <c r="R5561" s="75" t="str">
        <f>IF($O5561&lt;Assumptions!$B$17,"A",IF($O5561&lt;Assumptions!$B$18,"B",IF($O5561&lt;Assumptions!$B$19,"C",IF($O5561&lt;Assumptions!$B$20,"D","E"))))</f>
        <v>B</v>
      </c>
      <c r="S5561" s="75">
        <f t="shared" si="173"/>
        <v>0</v>
      </c>
    </row>
    <row r="5562" spans="1:19" ht="17.399999999999999" x14ac:dyDescent="0.3">
      <c r="A5562" s="39" t="s">
        <v>960</v>
      </c>
      <c r="B5562" s="39" t="s">
        <v>37</v>
      </c>
      <c r="C5562" s="39" t="s">
        <v>135</v>
      </c>
      <c r="D5562" s="39" t="s">
        <v>30</v>
      </c>
      <c r="E5562" s="70" t="s">
        <v>35</v>
      </c>
      <c r="F5562" s="70" t="s">
        <v>36</v>
      </c>
      <c r="G5562" s="78">
        <v>44101</v>
      </c>
      <c r="H5562" s="78">
        <v>45717</v>
      </c>
      <c r="I5562" s="69">
        <v>1781419.25</v>
      </c>
      <c r="J5562" s="70">
        <v>95</v>
      </c>
      <c r="K5562" s="71">
        <v>0.35</v>
      </c>
      <c r="L5562" s="70">
        <v>0</v>
      </c>
      <c r="M5562" s="71">
        <v>0.745</v>
      </c>
      <c r="N5562" s="72"/>
      <c r="O5562" s="73">
        <f>MIN(1,MAX(0,(1/(1+EXP(-(Assumptions!$B$5 + Assumptions!$B$6*$N5562))))*Assumptions!$B$3))</f>
        <v>3.9165722796764356E-2</v>
      </c>
      <c r="P5562" s="73">
        <f>VLOOKUP($F5562,Assumptions!$A$23:$B$27,2,FALSE)*Assumptions!$B$4</f>
        <v>0.55000000000000004</v>
      </c>
      <c r="Q5562" s="74">
        <f t="shared" si="172"/>
        <v>38373.814891675924</v>
      </c>
      <c r="R5562" s="75" t="str">
        <f>IF($O5562&lt;Assumptions!$B$17,"A",IF($O5562&lt;Assumptions!$B$18,"B",IF($O5562&lt;Assumptions!$B$19,"C",IF($O5562&lt;Assumptions!$B$20,"D","E"))))</f>
        <v>B</v>
      </c>
      <c r="S5562" s="75">
        <f t="shared" si="173"/>
        <v>0</v>
      </c>
    </row>
    <row r="5563" spans="1:19" ht="17.399999999999999" x14ac:dyDescent="0.3">
      <c r="A5563" s="39" t="s">
        <v>960</v>
      </c>
      <c r="B5563" s="39" t="s">
        <v>37</v>
      </c>
      <c r="C5563" s="39" t="s">
        <v>135</v>
      </c>
      <c r="D5563" s="39" t="s">
        <v>30</v>
      </c>
      <c r="E5563" s="70" t="s">
        <v>35</v>
      </c>
      <c r="F5563" s="70" t="s">
        <v>36</v>
      </c>
      <c r="G5563" s="78">
        <v>44101</v>
      </c>
      <c r="H5563" s="78">
        <v>45748</v>
      </c>
      <c r="I5563" s="69">
        <v>1726375.26</v>
      </c>
      <c r="J5563" s="70">
        <v>0</v>
      </c>
      <c r="K5563" s="71">
        <v>1.024</v>
      </c>
      <c r="L5563" s="70">
        <v>0</v>
      </c>
      <c r="M5563" s="71">
        <v>0.745</v>
      </c>
      <c r="N5563" s="72"/>
      <c r="O5563" s="73">
        <f>MIN(1,MAX(0,(1/(1+EXP(-(Assumptions!$B$5 + Assumptions!$B$6*$N5563))))*Assumptions!$B$3))</f>
        <v>3.9165722796764356E-2</v>
      </c>
      <c r="P5563" s="73">
        <f>VLOOKUP($F5563,Assumptions!$A$23:$B$27,2,FALSE)*Assumptions!$B$4</f>
        <v>0.55000000000000004</v>
      </c>
      <c r="Q5563" s="74">
        <f t="shared" si="172"/>
        <v>37188.1041819936</v>
      </c>
      <c r="R5563" s="75" t="str">
        <f>IF($O5563&lt;Assumptions!$B$17,"A",IF($O5563&lt;Assumptions!$B$18,"B",IF($O5563&lt;Assumptions!$B$19,"C",IF($O5563&lt;Assumptions!$B$20,"D","E"))))</f>
        <v>B</v>
      </c>
      <c r="S5563" s="75">
        <f t="shared" si="173"/>
        <v>0</v>
      </c>
    </row>
    <row r="5564" spans="1:19" ht="17.399999999999999" x14ac:dyDescent="0.3">
      <c r="A5564" s="39" t="s">
        <v>960</v>
      </c>
      <c r="B5564" s="39" t="s">
        <v>37</v>
      </c>
      <c r="C5564" s="39" t="s">
        <v>135</v>
      </c>
      <c r="D5564" s="39" t="s">
        <v>30</v>
      </c>
      <c r="E5564" s="70" t="s">
        <v>35</v>
      </c>
      <c r="F5564" s="70" t="s">
        <v>36</v>
      </c>
      <c r="G5564" s="78">
        <v>44101</v>
      </c>
      <c r="H5564" s="78">
        <v>45778</v>
      </c>
      <c r="I5564" s="69">
        <v>1675120.19</v>
      </c>
      <c r="J5564" s="70">
        <v>0</v>
      </c>
      <c r="K5564" s="71">
        <v>0.97899999999999998</v>
      </c>
      <c r="L5564" s="70">
        <v>0</v>
      </c>
      <c r="M5564" s="71">
        <v>0.745</v>
      </c>
      <c r="N5564" s="72"/>
      <c r="O5564" s="73">
        <f>MIN(1,MAX(0,(1/(1+EXP(-(Assumptions!$B$5 + Assumptions!$B$6*$N5564))))*Assumptions!$B$3))</f>
        <v>3.9165722796764356E-2</v>
      </c>
      <c r="P5564" s="73">
        <f>VLOOKUP($F5564,Assumptions!$A$23:$B$27,2,FALSE)*Assumptions!$B$4</f>
        <v>0.55000000000000004</v>
      </c>
      <c r="Q5564" s="74">
        <f t="shared" si="172"/>
        <v>36084.011157041779</v>
      </c>
      <c r="R5564" s="75" t="str">
        <f>IF($O5564&lt;Assumptions!$B$17,"A",IF($O5564&lt;Assumptions!$B$18,"B",IF($O5564&lt;Assumptions!$B$19,"C",IF($O5564&lt;Assumptions!$B$20,"D","E"))))</f>
        <v>B</v>
      </c>
      <c r="S5564" s="75">
        <f t="shared" si="173"/>
        <v>0</v>
      </c>
    </row>
    <row r="5565" spans="1:19" ht="17.399999999999999" x14ac:dyDescent="0.3">
      <c r="A5565" s="39" t="s">
        <v>960</v>
      </c>
      <c r="B5565" s="39" t="s">
        <v>37</v>
      </c>
      <c r="C5565" s="39" t="s">
        <v>135</v>
      </c>
      <c r="D5565" s="39" t="s">
        <v>30</v>
      </c>
      <c r="E5565" s="70" t="s">
        <v>35</v>
      </c>
      <c r="F5565" s="70" t="s">
        <v>36</v>
      </c>
      <c r="G5565" s="78">
        <v>44101</v>
      </c>
      <c r="H5565" s="78">
        <v>45809</v>
      </c>
      <c r="I5565" s="69">
        <v>1629195.12</v>
      </c>
      <c r="J5565" s="70">
        <v>0</v>
      </c>
      <c r="K5565" s="71">
        <v>1.022</v>
      </c>
      <c r="L5565" s="70">
        <v>0</v>
      </c>
      <c r="M5565" s="71">
        <v>0.745</v>
      </c>
      <c r="N5565" s="72"/>
      <c r="O5565" s="73">
        <f>MIN(1,MAX(0,(1/(1+EXP(-(Assumptions!$B$5 + Assumptions!$B$6*$N5565))))*Assumptions!$B$3))</f>
        <v>3.9165722796764356E-2</v>
      </c>
      <c r="P5565" s="73">
        <f>VLOOKUP($F5565,Assumptions!$A$23:$B$27,2,FALSE)*Assumptions!$B$4</f>
        <v>0.55000000000000004</v>
      </c>
      <c r="Q5565" s="74">
        <f t="shared" si="172"/>
        <v>35094.732448468691</v>
      </c>
      <c r="R5565" s="75" t="str">
        <f>IF($O5565&lt;Assumptions!$B$17,"A",IF($O5565&lt;Assumptions!$B$18,"B",IF($O5565&lt;Assumptions!$B$19,"C",IF($O5565&lt;Assumptions!$B$20,"D","E"))))</f>
        <v>B</v>
      </c>
      <c r="S5565" s="75">
        <f t="shared" si="173"/>
        <v>0</v>
      </c>
    </row>
    <row r="5566" spans="1:19" ht="17.399999999999999" x14ac:dyDescent="0.3">
      <c r="A5566" s="39" t="s">
        <v>960</v>
      </c>
      <c r="B5566" s="39" t="s">
        <v>37</v>
      </c>
      <c r="C5566" s="39" t="s">
        <v>135</v>
      </c>
      <c r="D5566" s="39" t="s">
        <v>30</v>
      </c>
      <c r="E5566" s="70" t="s">
        <v>35</v>
      </c>
      <c r="F5566" s="70" t="s">
        <v>36</v>
      </c>
      <c r="G5566" s="78">
        <v>44101</v>
      </c>
      <c r="H5566" s="78">
        <v>45839</v>
      </c>
      <c r="I5566" s="69">
        <v>1578029.32</v>
      </c>
      <c r="J5566" s="70">
        <v>0</v>
      </c>
      <c r="K5566" s="71">
        <v>1.1120000000000001</v>
      </c>
      <c r="L5566" s="70">
        <v>0</v>
      </c>
      <c r="M5566" s="71">
        <v>0.745</v>
      </c>
      <c r="N5566" s="72"/>
      <c r="O5566" s="73">
        <f>MIN(1,MAX(0,(1/(1+EXP(-(Assumptions!$B$5 + Assumptions!$B$6*$N5566))))*Assumptions!$B$3))</f>
        <v>3.9165722796764356E-2</v>
      </c>
      <c r="P5566" s="73">
        <f>VLOOKUP($F5566,Assumptions!$A$23:$B$27,2,FALSE)*Assumptions!$B$4</f>
        <v>0.55000000000000004</v>
      </c>
      <c r="Q5566" s="74">
        <f t="shared" si="172"/>
        <v>33992.562401757605</v>
      </c>
      <c r="R5566" s="75" t="str">
        <f>IF($O5566&lt;Assumptions!$B$17,"A",IF($O5566&lt;Assumptions!$B$18,"B",IF($O5566&lt;Assumptions!$B$19,"C",IF($O5566&lt;Assumptions!$B$20,"D","E"))))</f>
        <v>B</v>
      </c>
      <c r="S5566" s="75">
        <f t="shared" si="173"/>
        <v>0</v>
      </c>
    </row>
    <row r="5567" spans="1:19" ht="17.399999999999999" x14ac:dyDescent="0.3">
      <c r="A5567" s="39" t="s">
        <v>960</v>
      </c>
      <c r="B5567" s="39" t="s">
        <v>37</v>
      </c>
      <c r="C5567" s="39" t="s">
        <v>135</v>
      </c>
      <c r="D5567" s="39" t="s">
        <v>30</v>
      </c>
      <c r="E5567" s="70" t="s">
        <v>35</v>
      </c>
      <c r="F5567" s="70" t="s">
        <v>36</v>
      </c>
      <c r="G5567" s="78">
        <v>44101</v>
      </c>
      <c r="H5567" s="78">
        <v>45870</v>
      </c>
      <c r="I5567" s="69">
        <v>1529294.56</v>
      </c>
      <c r="J5567" s="70">
        <v>0</v>
      </c>
      <c r="K5567" s="71">
        <v>1.1279999999999999</v>
      </c>
      <c r="L5567" s="70">
        <v>0</v>
      </c>
      <c r="M5567" s="71">
        <v>0.745</v>
      </c>
      <c r="N5567" s="72"/>
      <c r="O5567" s="73">
        <f>MIN(1,MAX(0,(1/(1+EXP(-(Assumptions!$B$5 + Assumptions!$B$6*$N5567))))*Assumptions!$B$3))</f>
        <v>3.9165722796764356E-2</v>
      </c>
      <c r="P5567" s="73">
        <f>VLOOKUP($F5567,Assumptions!$A$23:$B$27,2,FALSE)*Assumptions!$B$4</f>
        <v>0.55000000000000004</v>
      </c>
      <c r="Q5567" s="74">
        <f t="shared" si="172"/>
        <v>32942.75974635785</v>
      </c>
      <c r="R5567" s="75" t="str">
        <f>IF($O5567&lt;Assumptions!$B$17,"A",IF($O5567&lt;Assumptions!$B$18,"B",IF($O5567&lt;Assumptions!$B$19,"C",IF($O5567&lt;Assumptions!$B$20,"D","E"))))</f>
        <v>B</v>
      </c>
      <c r="S5567" s="75">
        <f t="shared" si="173"/>
        <v>0</v>
      </c>
    </row>
    <row r="5568" spans="1:19" ht="17.399999999999999" x14ac:dyDescent="0.3">
      <c r="A5568" s="39" t="s">
        <v>960</v>
      </c>
      <c r="B5568" s="39" t="s">
        <v>37</v>
      </c>
      <c r="C5568" s="39" t="s">
        <v>135</v>
      </c>
      <c r="D5568" s="39" t="s">
        <v>30</v>
      </c>
      <c r="E5568" s="70" t="s">
        <v>35</v>
      </c>
      <c r="F5568" s="70" t="s">
        <v>36</v>
      </c>
      <c r="G5568" s="78">
        <v>44101</v>
      </c>
      <c r="H5568" s="78">
        <v>45901</v>
      </c>
      <c r="I5568" s="69">
        <v>1483714.45</v>
      </c>
      <c r="J5568" s="70">
        <v>0</v>
      </c>
      <c r="K5568" s="71">
        <v>1.137</v>
      </c>
      <c r="L5568" s="70">
        <v>0</v>
      </c>
      <c r="M5568" s="71">
        <v>0.745</v>
      </c>
      <c r="N5568" s="72"/>
      <c r="O5568" s="73">
        <f>MIN(1,MAX(0,(1/(1+EXP(-(Assumptions!$B$5 + Assumptions!$B$6*$N5568))))*Assumptions!$B$3))</f>
        <v>3.9165722796764356E-2</v>
      </c>
      <c r="P5568" s="73">
        <f>VLOOKUP($F5568,Assumptions!$A$23:$B$27,2,FALSE)*Assumptions!$B$4</f>
        <v>0.55000000000000004</v>
      </c>
      <c r="Q5568" s="74">
        <f t="shared" si="172"/>
        <v>31960.911872039531</v>
      </c>
      <c r="R5568" s="75" t="str">
        <f>IF($O5568&lt;Assumptions!$B$17,"A",IF($O5568&lt;Assumptions!$B$18,"B",IF($O5568&lt;Assumptions!$B$19,"C",IF($O5568&lt;Assumptions!$B$20,"D","E"))))</f>
        <v>B</v>
      </c>
      <c r="S5568" s="75">
        <f t="shared" si="173"/>
        <v>0</v>
      </c>
    </row>
    <row r="5569" spans="1:19" ht="17.399999999999999" x14ac:dyDescent="0.3">
      <c r="A5569" s="39" t="s">
        <v>960</v>
      </c>
      <c r="B5569" s="39" t="s">
        <v>37</v>
      </c>
      <c r="C5569" s="39" t="s">
        <v>135</v>
      </c>
      <c r="D5569" s="39" t="s">
        <v>30</v>
      </c>
      <c r="E5569" s="70" t="s">
        <v>35</v>
      </c>
      <c r="F5569" s="70" t="s">
        <v>36</v>
      </c>
      <c r="G5569" s="78">
        <v>44101</v>
      </c>
      <c r="H5569" s="78">
        <v>45931</v>
      </c>
      <c r="I5569" s="69">
        <v>1436012.71</v>
      </c>
      <c r="J5569" s="70">
        <v>0</v>
      </c>
      <c r="K5569" s="71">
        <v>1.046</v>
      </c>
      <c r="L5569" s="70">
        <v>0</v>
      </c>
      <c r="M5569" s="71">
        <v>0.745</v>
      </c>
      <c r="N5569" s="72"/>
      <c r="O5569" s="73">
        <f>MIN(1,MAX(0,(1/(1+EXP(-(Assumptions!$B$5 + Assumptions!$B$6*$N5569))))*Assumptions!$B$3))</f>
        <v>3.9165722796764356E-2</v>
      </c>
      <c r="P5569" s="73">
        <f>VLOOKUP($F5569,Assumptions!$A$23:$B$27,2,FALSE)*Assumptions!$B$4</f>
        <v>0.55000000000000004</v>
      </c>
      <c r="Q5569" s="74">
        <f t="shared" ref="Q5569:Q5632" si="174">$I5569*$O5569*$P5569</f>
        <v>30933.361652869702</v>
      </c>
      <c r="R5569" s="75" t="str">
        <f>IF($O5569&lt;Assumptions!$B$17,"A",IF($O5569&lt;Assumptions!$B$18,"B",IF($O5569&lt;Assumptions!$B$19,"C",IF($O5569&lt;Assumptions!$B$20,"D","E"))))</f>
        <v>B</v>
      </c>
      <c r="S5569" s="75">
        <f t="shared" ref="S5569:S5632" si="175">--($J5569&gt;=180)</f>
        <v>0</v>
      </c>
    </row>
    <row r="5570" spans="1:19" ht="17.399999999999999" x14ac:dyDescent="0.3">
      <c r="A5570" s="39" t="s">
        <v>960</v>
      </c>
      <c r="B5570" s="39" t="s">
        <v>37</v>
      </c>
      <c r="C5570" s="39" t="s">
        <v>135</v>
      </c>
      <c r="D5570" s="39" t="s">
        <v>30</v>
      </c>
      <c r="E5570" s="70" t="s">
        <v>35</v>
      </c>
      <c r="F5570" s="70" t="s">
        <v>36</v>
      </c>
      <c r="G5570" s="78">
        <v>44101</v>
      </c>
      <c r="H5570" s="78">
        <v>45962</v>
      </c>
      <c r="I5570" s="69">
        <v>1396897.38</v>
      </c>
      <c r="J5570" s="70">
        <v>0</v>
      </c>
      <c r="K5570" s="71">
        <v>0.99099999999999999</v>
      </c>
      <c r="L5570" s="70">
        <v>0</v>
      </c>
      <c r="M5570" s="71">
        <v>0.745</v>
      </c>
      <c r="N5570" s="72"/>
      <c r="O5570" s="73">
        <f>MIN(1,MAX(0,(1/(1+EXP(-(Assumptions!$B$5 + Assumptions!$B$6*$N5570))))*Assumptions!$B$3))</f>
        <v>3.9165722796764356E-2</v>
      </c>
      <c r="P5570" s="73">
        <f>VLOOKUP($F5570,Assumptions!$A$23:$B$27,2,FALSE)*Assumptions!$B$4</f>
        <v>0.55000000000000004</v>
      </c>
      <c r="Q5570" s="74">
        <f t="shared" si="174"/>
        <v>30090.77255833352</v>
      </c>
      <c r="R5570" s="75" t="str">
        <f>IF($O5570&lt;Assumptions!$B$17,"A",IF($O5570&lt;Assumptions!$B$18,"B",IF($O5570&lt;Assumptions!$B$19,"C",IF($O5570&lt;Assumptions!$B$20,"D","E"))))</f>
        <v>B</v>
      </c>
      <c r="S5570" s="75">
        <f t="shared" si="175"/>
        <v>0</v>
      </c>
    </row>
    <row r="5571" spans="1:19" ht="17.399999999999999" x14ac:dyDescent="0.3">
      <c r="A5571" s="39" t="s">
        <v>960</v>
      </c>
      <c r="B5571" s="39" t="s">
        <v>37</v>
      </c>
      <c r="C5571" s="39" t="s">
        <v>135</v>
      </c>
      <c r="D5571" s="39" t="s">
        <v>30</v>
      </c>
      <c r="E5571" s="70" t="s">
        <v>35</v>
      </c>
      <c r="F5571" s="70" t="s">
        <v>36</v>
      </c>
      <c r="G5571" s="78">
        <v>44101</v>
      </c>
      <c r="H5571" s="78">
        <v>45992</v>
      </c>
      <c r="I5571" s="69">
        <v>1353990.98</v>
      </c>
      <c r="J5571" s="70">
        <v>0</v>
      </c>
      <c r="K5571" s="71">
        <v>1.1080000000000001</v>
      </c>
      <c r="L5571" s="70">
        <v>0</v>
      </c>
      <c r="M5571" s="71">
        <v>0.745</v>
      </c>
      <c r="N5571" s="72"/>
      <c r="O5571" s="73">
        <f>MIN(1,MAX(0,(1/(1+EXP(-(Assumptions!$B$5 + Assumptions!$B$6*$N5571))))*Assumptions!$B$3))</f>
        <v>3.9165722796764356E-2</v>
      </c>
      <c r="P5571" s="73">
        <f>VLOOKUP($F5571,Assumptions!$A$23:$B$27,2,FALSE)*Assumptions!$B$4</f>
        <v>0.55000000000000004</v>
      </c>
      <c r="Q5571" s="74">
        <f t="shared" si="174"/>
        <v>29166.51946559962</v>
      </c>
      <c r="R5571" s="75" t="str">
        <f>IF($O5571&lt;Assumptions!$B$17,"A",IF($O5571&lt;Assumptions!$B$18,"B",IF($O5571&lt;Assumptions!$B$19,"C",IF($O5571&lt;Assumptions!$B$20,"D","E"))))</f>
        <v>B</v>
      </c>
      <c r="S5571" s="75">
        <f t="shared" si="175"/>
        <v>0</v>
      </c>
    </row>
    <row r="5572" spans="1:19" ht="17.399999999999999" x14ac:dyDescent="0.3">
      <c r="A5572" s="39" t="s">
        <v>961</v>
      </c>
      <c r="B5572" s="39" t="s">
        <v>29</v>
      </c>
      <c r="C5572" s="39" t="s">
        <v>144</v>
      </c>
      <c r="D5572" s="39" t="s">
        <v>45</v>
      </c>
      <c r="E5572" s="70" t="s">
        <v>39</v>
      </c>
      <c r="F5572" s="70" t="s">
        <v>28</v>
      </c>
      <c r="G5572" s="78">
        <v>44270</v>
      </c>
      <c r="H5572" s="78">
        <v>45658</v>
      </c>
      <c r="I5572" s="69">
        <v>16083379.789999999</v>
      </c>
      <c r="J5572" s="70">
        <v>0</v>
      </c>
      <c r="K5572" s="71">
        <v>1.0029999999999999</v>
      </c>
      <c r="L5572" s="70">
        <v>0</v>
      </c>
      <c r="M5572" s="71">
        <v>1.0569999999999999</v>
      </c>
      <c r="N5572" s="72"/>
      <c r="O5572" s="73">
        <f>MIN(1,MAX(0,(1/(1+EXP(-(Assumptions!$B$5 + Assumptions!$B$6*$N5572))))*Assumptions!$B$3))</f>
        <v>3.9165722796764356E-2</v>
      </c>
      <c r="P5572" s="73">
        <f>VLOOKUP($F5572,Assumptions!$A$23:$B$27,2,FALSE)*Assumptions!$B$4</f>
        <v>0.35</v>
      </c>
      <c r="Q5572" s="74">
        <f t="shared" si="174"/>
        <v>220471.01807157771</v>
      </c>
      <c r="R5572" s="75" t="str">
        <f>IF($O5572&lt;Assumptions!$B$17,"A",IF($O5572&lt;Assumptions!$B$18,"B",IF($O5572&lt;Assumptions!$B$19,"C",IF($O5572&lt;Assumptions!$B$20,"D","E"))))</f>
        <v>B</v>
      </c>
      <c r="S5572" s="75">
        <f t="shared" si="175"/>
        <v>0</v>
      </c>
    </row>
    <row r="5573" spans="1:19" ht="17.399999999999999" x14ac:dyDescent="0.3">
      <c r="A5573" s="39" t="s">
        <v>961</v>
      </c>
      <c r="B5573" s="39" t="s">
        <v>29</v>
      </c>
      <c r="C5573" s="39" t="s">
        <v>144</v>
      </c>
      <c r="D5573" s="39" t="s">
        <v>45</v>
      </c>
      <c r="E5573" s="70" t="s">
        <v>39</v>
      </c>
      <c r="F5573" s="70" t="s">
        <v>28</v>
      </c>
      <c r="G5573" s="78">
        <v>44270</v>
      </c>
      <c r="H5573" s="78">
        <v>45689</v>
      </c>
      <c r="I5573" s="69">
        <v>15669703.16</v>
      </c>
      <c r="J5573" s="70">
        <v>15</v>
      </c>
      <c r="K5573" s="71">
        <v>1.056</v>
      </c>
      <c r="L5573" s="70">
        <v>0</v>
      </c>
      <c r="M5573" s="71">
        <v>1.0569999999999999</v>
      </c>
      <c r="N5573" s="72"/>
      <c r="O5573" s="73">
        <f>MIN(1,MAX(0,(1/(1+EXP(-(Assumptions!$B$5 + Assumptions!$B$6*$N5573))))*Assumptions!$B$3))</f>
        <v>3.9165722796764356E-2</v>
      </c>
      <c r="P5573" s="73">
        <f>VLOOKUP($F5573,Assumptions!$A$23:$B$27,2,FALSE)*Assumptions!$B$4</f>
        <v>0.35</v>
      </c>
      <c r="Q5573" s="74">
        <f t="shared" si="174"/>
        <v>214800.33759524985</v>
      </c>
      <c r="R5573" s="75" t="str">
        <f>IF($O5573&lt;Assumptions!$B$17,"A",IF($O5573&lt;Assumptions!$B$18,"B",IF($O5573&lt;Assumptions!$B$19,"C",IF($O5573&lt;Assumptions!$B$20,"D","E"))))</f>
        <v>B</v>
      </c>
      <c r="S5573" s="75">
        <f t="shared" si="175"/>
        <v>0</v>
      </c>
    </row>
    <row r="5574" spans="1:19" ht="17.399999999999999" x14ac:dyDescent="0.3">
      <c r="A5574" s="39" t="s">
        <v>961</v>
      </c>
      <c r="B5574" s="39" t="s">
        <v>29</v>
      </c>
      <c r="C5574" s="39" t="s">
        <v>144</v>
      </c>
      <c r="D5574" s="39" t="s">
        <v>45</v>
      </c>
      <c r="E5574" s="70" t="s">
        <v>39</v>
      </c>
      <c r="F5574" s="70" t="s">
        <v>28</v>
      </c>
      <c r="G5574" s="78">
        <v>44270</v>
      </c>
      <c r="H5574" s="78">
        <v>45717</v>
      </c>
      <c r="I5574" s="69">
        <v>15339986.619999999</v>
      </c>
      <c r="J5574" s="70">
        <v>15</v>
      </c>
      <c r="K5574" s="71">
        <v>1.1240000000000001</v>
      </c>
      <c r="L5574" s="70">
        <v>0</v>
      </c>
      <c r="M5574" s="71">
        <v>1.0569999999999999</v>
      </c>
      <c r="N5574" s="72"/>
      <c r="O5574" s="73">
        <f>MIN(1,MAX(0,(1/(1+EXP(-(Assumptions!$B$5 + Assumptions!$B$6*$N5574))))*Assumptions!$B$3))</f>
        <v>3.9165722796764356E-2</v>
      </c>
      <c r="P5574" s="73">
        <f>VLOOKUP($F5574,Assumptions!$A$23:$B$27,2,FALSE)*Assumptions!$B$4</f>
        <v>0.35</v>
      </c>
      <c r="Q5574" s="74">
        <f t="shared" si="174"/>
        <v>210280.58228274796</v>
      </c>
      <c r="R5574" s="75" t="str">
        <f>IF($O5574&lt;Assumptions!$B$17,"A",IF($O5574&lt;Assumptions!$B$18,"B",IF($O5574&lt;Assumptions!$B$19,"C",IF($O5574&lt;Assumptions!$B$20,"D","E"))))</f>
        <v>B</v>
      </c>
      <c r="S5574" s="75">
        <f t="shared" si="175"/>
        <v>0</v>
      </c>
    </row>
    <row r="5575" spans="1:19" ht="17.399999999999999" x14ac:dyDescent="0.3">
      <c r="A5575" s="39" t="s">
        <v>961</v>
      </c>
      <c r="B5575" s="39" t="s">
        <v>29</v>
      </c>
      <c r="C5575" s="39" t="s">
        <v>144</v>
      </c>
      <c r="D5575" s="39" t="s">
        <v>45</v>
      </c>
      <c r="E5575" s="70" t="s">
        <v>39</v>
      </c>
      <c r="F5575" s="70" t="s">
        <v>28</v>
      </c>
      <c r="G5575" s="78">
        <v>44270</v>
      </c>
      <c r="H5575" s="78">
        <v>45748</v>
      </c>
      <c r="I5575" s="69">
        <v>15339986.619999999</v>
      </c>
      <c r="J5575" s="70">
        <v>185</v>
      </c>
      <c r="K5575" s="71">
        <v>0.16600000000000001</v>
      </c>
      <c r="L5575" s="70">
        <v>0</v>
      </c>
      <c r="M5575" s="71">
        <v>1.0569999999999999</v>
      </c>
      <c r="N5575" s="72"/>
      <c r="O5575" s="73">
        <f>MIN(1,MAX(0,(1/(1+EXP(-(Assumptions!$B$5 + Assumptions!$B$6*$N5575))))*Assumptions!$B$3))</f>
        <v>3.9165722796764356E-2</v>
      </c>
      <c r="P5575" s="73">
        <f>VLOOKUP($F5575,Assumptions!$A$23:$B$27,2,FALSE)*Assumptions!$B$4</f>
        <v>0.35</v>
      </c>
      <c r="Q5575" s="74">
        <f t="shared" si="174"/>
        <v>210280.58228274796</v>
      </c>
      <c r="R5575" s="75" t="str">
        <f>IF($O5575&lt;Assumptions!$B$17,"A",IF($O5575&lt;Assumptions!$B$18,"B",IF($O5575&lt;Assumptions!$B$19,"C",IF($O5575&lt;Assumptions!$B$20,"D","E"))))</f>
        <v>B</v>
      </c>
      <c r="S5575" s="75">
        <f t="shared" si="175"/>
        <v>1</v>
      </c>
    </row>
    <row r="5576" spans="1:19" ht="17.399999999999999" x14ac:dyDescent="0.3">
      <c r="A5576" s="39" t="s">
        <v>961</v>
      </c>
      <c r="B5576" s="39" t="s">
        <v>29</v>
      </c>
      <c r="C5576" s="39" t="s">
        <v>144</v>
      </c>
      <c r="D5576" s="39" t="s">
        <v>45</v>
      </c>
      <c r="E5576" s="70" t="s">
        <v>39</v>
      </c>
      <c r="F5576" s="70" t="s">
        <v>28</v>
      </c>
      <c r="G5576" s="78">
        <v>44270</v>
      </c>
      <c r="H5576" s="78">
        <v>45778</v>
      </c>
      <c r="I5576" s="69">
        <v>15339986.619999999</v>
      </c>
      <c r="J5576" s="70">
        <v>999</v>
      </c>
      <c r="K5576" s="71">
        <v>2.3E-2</v>
      </c>
      <c r="L5576" s="70">
        <v>0</v>
      </c>
      <c r="M5576" s="71">
        <v>1.0569999999999999</v>
      </c>
      <c r="N5576" s="72"/>
      <c r="O5576" s="73">
        <f>MIN(1,MAX(0,(1/(1+EXP(-(Assumptions!$B$5 + Assumptions!$B$6*$N5576))))*Assumptions!$B$3))</f>
        <v>3.9165722796764356E-2</v>
      </c>
      <c r="P5576" s="73">
        <f>VLOOKUP($F5576,Assumptions!$A$23:$B$27,2,FALSE)*Assumptions!$B$4</f>
        <v>0.35</v>
      </c>
      <c r="Q5576" s="74">
        <f t="shared" si="174"/>
        <v>210280.58228274796</v>
      </c>
      <c r="R5576" s="75" t="str">
        <f>IF($O5576&lt;Assumptions!$B$17,"A",IF($O5576&lt;Assumptions!$B$18,"B",IF($O5576&lt;Assumptions!$B$19,"C",IF($O5576&lt;Assumptions!$B$20,"D","E"))))</f>
        <v>B</v>
      </c>
      <c r="S5576" s="75">
        <f t="shared" si="175"/>
        <v>1</v>
      </c>
    </row>
    <row r="5577" spans="1:19" ht="17.399999999999999" x14ac:dyDescent="0.3">
      <c r="A5577" s="39" t="s">
        <v>961</v>
      </c>
      <c r="B5577" s="39" t="s">
        <v>29</v>
      </c>
      <c r="C5577" s="39" t="s">
        <v>144</v>
      </c>
      <c r="D5577" s="39" t="s">
        <v>45</v>
      </c>
      <c r="E5577" s="70" t="s">
        <v>39</v>
      </c>
      <c r="F5577" s="70" t="s">
        <v>28</v>
      </c>
      <c r="G5577" s="78">
        <v>44270</v>
      </c>
      <c r="H5577" s="78">
        <v>45809</v>
      </c>
      <c r="I5577" s="69">
        <v>15339986.619999999</v>
      </c>
      <c r="J5577" s="70">
        <v>999</v>
      </c>
      <c r="K5577" s="71">
        <v>0</v>
      </c>
      <c r="L5577" s="70">
        <v>0</v>
      </c>
      <c r="M5577" s="71">
        <v>1.0569999999999999</v>
      </c>
      <c r="N5577" s="72"/>
      <c r="O5577" s="73">
        <f>MIN(1,MAX(0,(1/(1+EXP(-(Assumptions!$B$5 + Assumptions!$B$6*$N5577))))*Assumptions!$B$3))</f>
        <v>3.9165722796764356E-2</v>
      </c>
      <c r="P5577" s="73">
        <f>VLOOKUP($F5577,Assumptions!$A$23:$B$27,2,FALSE)*Assumptions!$B$4</f>
        <v>0.35</v>
      </c>
      <c r="Q5577" s="74">
        <f t="shared" si="174"/>
        <v>210280.58228274796</v>
      </c>
      <c r="R5577" s="75" t="str">
        <f>IF($O5577&lt;Assumptions!$B$17,"A",IF($O5577&lt;Assumptions!$B$18,"B",IF($O5577&lt;Assumptions!$B$19,"C",IF($O5577&lt;Assumptions!$B$20,"D","E"))))</f>
        <v>B</v>
      </c>
      <c r="S5577" s="75">
        <f t="shared" si="175"/>
        <v>1</v>
      </c>
    </row>
    <row r="5578" spans="1:19" ht="17.399999999999999" x14ac:dyDescent="0.3">
      <c r="A5578" s="39" t="s">
        <v>961</v>
      </c>
      <c r="B5578" s="39" t="s">
        <v>29</v>
      </c>
      <c r="C5578" s="39" t="s">
        <v>144</v>
      </c>
      <c r="D5578" s="39" t="s">
        <v>45</v>
      </c>
      <c r="E5578" s="70" t="s">
        <v>39</v>
      </c>
      <c r="F5578" s="70" t="s">
        <v>28</v>
      </c>
      <c r="G5578" s="78">
        <v>44270</v>
      </c>
      <c r="H5578" s="78">
        <v>45839</v>
      </c>
      <c r="I5578" s="69">
        <v>15339986.619999999</v>
      </c>
      <c r="J5578" s="70">
        <v>999</v>
      </c>
      <c r="K5578" s="71">
        <v>0.109</v>
      </c>
      <c r="L5578" s="70">
        <v>0</v>
      </c>
      <c r="M5578" s="71">
        <v>1.0569999999999999</v>
      </c>
      <c r="N5578" s="72"/>
      <c r="O5578" s="73">
        <f>MIN(1,MAX(0,(1/(1+EXP(-(Assumptions!$B$5 + Assumptions!$B$6*$N5578))))*Assumptions!$B$3))</f>
        <v>3.9165722796764356E-2</v>
      </c>
      <c r="P5578" s="73">
        <f>VLOOKUP($F5578,Assumptions!$A$23:$B$27,2,FALSE)*Assumptions!$B$4</f>
        <v>0.35</v>
      </c>
      <c r="Q5578" s="74">
        <f t="shared" si="174"/>
        <v>210280.58228274796</v>
      </c>
      <c r="R5578" s="75" t="str">
        <f>IF($O5578&lt;Assumptions!$B$17,"A",IF($O5578&lt;Assumptions!$B$18,"B",IF($O5578&lt;Assumptions!$B$19,"C",IF($O5578&lt;Assumptions!$B$20,"D","E"))))</f>
        <v>B</v>
      </c>
      <c r="S5578" s="75">
        <f t="shared" si="175"/>
        <v>1</v>
      </c>
    </row>
    <row r="5579" spans="1:19" ht="17.399999999999999" x14ac:dyDescent="0.3">
      <c r="A5579" s="39" t="s">
        <v>961</v>
      </c>
      <c r="B5579" s="39" t="s">
        <v>29</v>
      </c>
      <c r="C5579" s="39" t="s">
        <v>144</v>
      </c>
      <c r="D5579" s="39" t="s">
        <v>45</v>
      </c>
      <c r="E5579" s="70" t="s">
        <v>39</v>
      </c>
      <c r="F5579" s="70" t="s">
        <v>28</v>
      </c>
      <c r="G5579" s="78">
        <v>44270</v>
      </c>
      <c r="H5579" s="78">
        <v>45870</v>
      </c>
      <c r="I5579" s="69">
        <v>15339986.619999999</v>
      </c>
      <c r="J5579" s="70">
        <v>999</v>
      </c>
      <c r="K5579" s="71">
        <v>0.19600000000000001</v>
      </c>
      <c r="L5579" s="70">
        <v>0</v>
      </c>
      <c r="M5579" s="71">
        <v>1.0569999999999999</v>
      </c>
      <c r="N5579" s="72"/>
      <c r="O5579" s="73">
        <f>MIN(1,MAX(0,(1/(1+EXP(-(Assumptions!$B$5 + Assumptions!$B$6*$N5579))))*Assumptions!$B$3))</f>
        <v>3.9165722796764356E-2</v>
      </c>
      <c r="P5579" s="73">
        <f>VLOOKUP($F5579,Assumptions!$A$23:$B$27,2,FALSE)*Assumptions!$B$4</f>
        <v>0.35</v>
      </c>
      <c r="Q5579" s="74">
        <f t="shared" si="174"/>
        <v>210280.58228274796</v>
      </c>
      <c r="R5579" s="75" t="str">
        <f>IF($O5579&lt;Assumptions!$B$17,"A",IF($O5579&lt;Assumptions!$B$18,"B",IF($O5579&lt;Assumptions!$B$19,"C",IF($O5579&lt;Assumptions!$B$20,"D","E"))))</f>
        <v>B</v>
      </c>
      <c r="S5579" s="75">
        <f t="shared" si="175"/>
        <v>1</v>
      </c>
    </row>
    <row r="5580" spans="1:19" ht="17.399999999999999" x14ac:dyDescent="0.3">
      <c r="A5580" s="39" t="s">
        <v>961</v>
      </c>
      <c r="B5580" s="39" t="s">
        <v>29</v>
      </c>
      <c r="C5580" s="39" t="s">
        <v>144</v>
      </c>
      <c r="D5580" s="39" t="s">
        <v>45</v>
      </c>
      <c r="E5580" s="70" t="s">
        <v>39</v>
      </c>
      <c r="F5580" s="70" t="s">
        <v>28</v>
      </c>
      <c r="G5580" s="78">
        <v>44270</v>
      </c>
      <c r="H5580" s="78">
        <v>45901</v>
      </c>
      <c r="I5580" s="69">
        <v>15339986.619999999</v>
      </c>
      <c r="J5580" s="70">
        <v>999</v>
      </c>
      <c r="K5580" s="71">
        <v>0.129</v>
      </c>
      <c r="L5580" s="70">
        <v>0</v>
      </c>
      <c r="M5580" s="71">
        <v>1.0569999999999999</v>
      </c>
      <c r="N5580" s="72"/>
      <c r="O5580" s="73">
        <f>MIN(1,MAX(0,(1/(1+EXP(-(Assumptions!$B$5 + Assumptions!$B$6*$N5580))))*Assumptions!$B$3))</f>
        <v>3.9165722796764356E-2</v>
      </c>
      <c r="P5580" s="73">
        <f>VLOOKUP($F5580,Assumptions!$A$23:$B$27,2,FALSE)*Assumptions!$B$4</f>
        <v>0.35</v>
      </c>
      <c r="Q5580" s="74">
        <f t="shared" si="174"/>
        <v>210280.58228274796</v>
      </c>
      <c r="R5580" s="75" t="str">
        <f>IF($O5580&lt;Assumptions!$B$17,"A",IF($O5580&lt;Assumptions!$B$18,"B",IF($O5580&lt;Assumptions!$B$19,"C",IF($O5580&lt;Assumptions!$B$20,"D","E"))))</f>
        <v>B</v>
      </c>
      <c r="S5580" s="75">
        <f t="shared" si="175"/>
        <v>1</v>
      </c>
    </row>
    <row r="5581" spans="1:19" ht="17.399999999999999" x14ac:dyDescent="0.3">
      <c r="A5581" s="39" t="s">
        <v>961</v>
      </c>
      <c r="B5581" s="39" t="s">
        <v>29</v>
      </c>
      <c r="C5581" s="39" t="s">
        <v>144</v>
      </c>
      <c r="D5581" s="39" t="s">
        <v>45</v>
      </c>
      <c r="E5581" s="70" t="s">
        <v>39</v>
      </c>
      <c r="F5581" s="70" t="s">
        <v>28</v>
      </c>
      <c r="G5581" s="78">
        <v>44270</v>
      </c>
      <c r="H5581" s="78">
        <v>45931</v>
      </c>
      <c r="I5581" s="69">
        <v>15339986.619999999</v>
      </c>
      <c r="J5581" s="70">
        <v>999</v>
      </c>
      <c r="K5581" s="71">
        <v>0.161</v>
      </c>
      <c r="L5581" s="70">
        <v>0</v>
      </c>
      <c r="M5581" s="71">
        <v>1.0569999999999999</v>
      </c>
      <c r="N5581" s="72"/>
      <c r="O5581" s="73">
        <f>MIN(1,MAX(0,(1/(1+EXP(-(Assumptions!$B$5 + Assumptions!$B$6*$N5581))))*Assumptions!$B$3))</f>
        <v>3.9165722796764356E-2</v>
      </c>
      <c r="P5581" s="73">
        <f>VLOOKUP($F5581,Assumptions!$A$23:$B$27,2,FALSE)*Assumptions!$B$4</f>
        <v>0.35</v>
      </c>
      <c r="Q5581" s="74">
        <f t="shared" si="174"/>
        <v>210280.58228274796</v>
      </c>
      <c r="R5581" s="75" t="str">
        <f>IF($O5581&lt;Assumptions!$B$17,"A",IF($O5581&lt;Assumptions!$B$18,"B",IF($O5581&lt;Assumptions!$B$19,"C",IF($O5581&lt;Assumptions!$B$20,"D","E"))))</f>
        <v>B</v>
      </c>
      <c r="S5581" s="75">
        <f t="shared" si="175"/>
        <v>1</v>
      </c>
    </row>
    <row r="5582" spans="1:19" ht="17.399999999999999" x14ac:dyDescent="0.3">
      <c r="A5582" s="39" t="s">
        <v>961</v>
      </c>
      <c r="B5582" s="39" t="s">
        <v>29</v>
      </c>
      <c r="C5582" s="39" t="s">
        <v>144</v>
      </c>
      <c r="D5582" s="39" t="s">
        <v>45</v>
      </c>
      <c r="E5582" s="70" t="s">
        <v>39</v>
      </c>
      <c r="F5582" s="70" t="s">
        <v>28</v>
      </c>
      <c r="G5582" s="78">
        <v>44270</v>
      </c>
      <c r="H5582" s="78">
        <v>45962</v>
      </c>
      <c r="I5582" s="69">
        <v>15339986.619999999</v>
      </c>
      <c r="J5582" s="70">
        <v>999</v>
      </c>
      <c r="K5582" s="71">
        <v>0.14199999999999999</v>
      </c>
      <c r="L5582" s="70">
        <v>0</v>
      </c>
      <c r="M5582" s="71">
        <v>1.0569999999999999</v>
      </c>
      <c r="N5582" s="72"/>
      <c r="O5582" s="73">
        <f>MIN(1,MAX(0,(1/(1+EXP(-(Assumptions!$B$5 + Assumptions!$B$6*$N5582))))*Assumptions!$B$3))</f>
        <v>3.9165722796764356E-2</v>
      </c>
      <c r="P5582" s="73">
        <f>VLOOKUP($F5582,Assumptions!$A$23:$B$27,2,FALSE)*Assumptions!$B$4</f>
        <v>0.35</v>
      </c>
      <c r="Q5582" s="74">
        <f t="shared" si="174"/>
        <v>210280.58228274796</v>
      </c>
      <c r="R5582" s="75" t="str">
        <f>IF($O5582&lt;Assumptions!$B$17,"A",IF($O5582&lt;Assumptions!$B$18,"B",IF($O5582&lt;Assumptions!$B$19,"C",IF($O5582&lt;Assumptions!$B$20,"D","E"))))</f>
        <v>B</v>
      </c>
      <c r="S5582" s="75">
        <f t="shared" si="175"/>
        <v>1</v>
      </c>
    </row>
    <row r="5583" spans="1:19" ht="17.399999999999999" x14ac:dyDescent="0.3">
      <c r="A5583" s="39" t="s">
        <v>961</v>
      </c>
      <c r="B5583" s="39" t="s">
        <v>29</v>
      </c>
      <c r="C5583" s="39" t="s">
        <v>144</v>
      </c>
      <c r="D5583" s="39" t="s">
        <v>45</v>
      </c>
      <c r="E5583" s="70" t="s">
        <v>39</v>
      </c>
      <c r="F5583" s="70" t="s">
        <v>28</v>
      </c>
      <c r="G5583" s="78">
        <v>44270</v>
      </c>
      <c r="H5583" s="78">
        <v>45992</v>
      </c>
      <c r="I5583" s="69">
        <v>15339986.619999999</v>
      </c>
      <c r="J5583" s="70">
        <v>999</v>
      </c>
      <c r="K5583" s="71">
        <v>0.15</v>
      </c>
      <c r="L5583" s="70">
        <v>0</v>
      </c>
      <c r="M5583" s="71">
        <v>1.0569999999999999</v>
      </c>
      <c r="N5583" s="72"/>
      <c r="O5583" s="73">
        <f>MIN(1,MAX(0,(1/(1+EXP(-(Assumptions!$B$5 + Assumptions!$B$6*$N5583))))*Assumptions!$B$3))</f>
        <v>3.9165722796764356E-2</v>
      </c>
      <c r="P5583" s="73">
        <f>VLOOKUP($F5583,Assumptions!$A$23:$B$27,2,FALSE)*Assumptions!$B$4</f>
        <v>0.35</v>
      </c>
      <c r="Q5583" s="74">
        <f t="shared" si="174"/>
        <v>210280.58228274796</v>
      </c>
      <c r="R5583" s="75" t="str">
        <f>IF($O5583&lt;Assumptions!$B$17,"A",IF($O5583&lt;Assumptions!$B$18,"B",IF($O5583&lt;Assumptions!$B$19,"C",IF($O5583&lt;Assumptions!$B$20,"D","E"))))</f>
        <v>B</v>
      </c>
      <c r="S5583" s="75">
        <f t="shared" si="175"/>
        <v>1</v>
      </c>
    </row>
    <row r="5584" spans="1:19" ht="17.399999999999999" x14ac:dyDescent="0.3">
      <c r="A5584" s="39" t="s">
        <v>963</v>
      </c>
      <c r="B5584" s="39" t="s">
        <v>50</v>
      </c>
      <c r="C5584" s="39" t="s">
        <v>190</v>
      </c>
      <c r="D5584" s="39" t="s">
        <v>45</v>
      </c>
      <c r="E5584" s="70" t="s">
        <v>27</v>
      </c>
      <c r="F5584" s="70" t="s">
        <v>28</v>
      </c>
      <c r="G5584" s="78">
        <v>45430</v>
      </c>
      <c r="H5584" s="78">
        <v>45658</v>
      </c>
      <c r="I5584" s="69">
        <v>96986151.980000004</v>
      </c>
      <c r="J5584" s="70">
        <v>0</v>
      </c>
      <c r="K5584" s="71">
        <v>0.96599999999999997</v>
      </c>
      <c r="L5584" s="70">
        <v>0</v>
      </c>
      <c r="M5584" s="71">
        <v>0.622</v>
      </c>
      <c r="N5584" s="72"/>
      <c r="O5584" s="73">
        <f>MIN(1,MAX(0,(1/(1+EXP(-(Assumptions!$B$5 + Assumptions!$B$6*$N5584))))*Assumptions!$B$3))</f>
        <v>3.9165722796764356E-2</v>
      </c>
      <c r="P5584" s="73">
        <f>VLOOKUP($F5584,Assumptions!$A$23:$B$27,2,FALSE)*Assumptions!$B$4</f>
        <v>0.35</v>
      </c>
      <c r="Q5584" s="74">
        <f t="shared" si="174"/>
        <v>1329486.4602507383</v>
      </c>
      <c r="R5584" s="75" t="str">
        <f>IF($O5584&lt;Assumptions!$B$17,"A",IF($O5584&lt;Assumptions!$B$18,"B",IF($O5584&lt;Assumptions!$B$19,"C",IF($O5584&lt;Assumptions!$B$20,"D","E"))))</f>
        <v>B</v>
      </c>
      <c r="S5584" s="75">
        <f t="shared" si="175"/>
        <v>0</v>
      </c>
    </row>
    <row r="5585" spans="1:19" ht="17.399999999999999" x14ac:dyDescent="0.3">
      <c r="A5585" s="39" t="s">
        <v>963</v>
      </c>
      <c r="B5585" s="39" t="s">
        <v>50</v>
      </c>
      <c r="C5585" s="39" t="s">
        <v>190</v>
      </c>
      <c r="D5585" s="39" t="s">
        <v>45</v>
      </c>
      <c r="E5585" s="70" t="s">
        <v>27</v>
      </c>
      <c r="F5585" s="70" t="s">
        <v>28</v>
      </c>
      <c r="G5585" s="78">
        <v>45430</v>
      </c>
      <c r="H5585" s="78">
        <v>45689</v>
      </c>
      <c r="I5585" s="69">
        <v>94997273.819999993</v>
      </c>
      <c r="J5585" s="70">
        <v>0</v>
      </c>
      <c r="K5585" s="71">
        <v>1.0069999999999999</v>
      </c>
      <c r="L5585" s="70">
        <v>0</v>
      </c>
      <c r="M5585" s="71">
        <v>0.622</v>
      </c>
      <c r="N5585" s="72"/>
      <c r="O5585" s="73">
        <f>MIN(1,MAX(0,(1/(1+EXP(-(Assumptions!$B$5 + Assumptions!$B$6*$N5585))))*Assumptions!$B$3))</f>
        <v>3.9165722796764356E-2</v>
      </c>
      <c r="P5585" s="73">
        <f>VLOOKUP($F5585,Assumptions!$A$23:$B$27,2,FALSE)*Assumptions!$B$4</f>
        <v>0.35</v>
      </c>
      <c r="Q5585" s="74">
        <f t="shared" si="174"/>
        <v>1302222.9125088537</v>
      </c>
      <c r="R5585" s="75" t="str">
        <f>IF($O5585&lt;Assumptions!$B$17,"A",IF($O5585&lt;Assumptions!$B$18,"B",IF($O5585&lt;Assumptions!$B$19,"C",IF($O5585&lt;Assumptions!$B$20,"D","E"))))</f>
        <v>B</v>
      </c>
      <c r="S5585" s="75">
        <f t="shared" si="175"/>
        <v>0</v>
      </c>
    </row>
    <row r="5586" spans="1:19" ht="17.399999999999999" x14ac:dyDescent="0.3">
      <c r="A5586" s="39" t="s">
        <v>963</v>
      </c>
      <c r="B5586" s="39" t="s">
        <v>50</v>
      </c>
      <c r="C5586" s="39" t="s">
        <v>190</v>
      </c>
      <c r="D5586" s="39" t="s">
        <v>45</v>
      </c>
      <c r="E5586" s="70" t="s">
        <v>27</v>
      </c>
      <c r="F5586" s="70" t="s">
        <v>28</v>
      </c>
      <c r="G5586" s="78">
        <v>45430</v>
      </c>
      <c r="H5586" s="78">
        <v>45717</v>
      </c>
      <c r="I5586" s="69">
        <v>93151456.260000005</v>
      </c>
      <c r="J5586" s="70">
        <v>0</v>
      </c>
      <c r="K5586" s="71">
        <v>1.145</v>
      </c>
      <c r="L5586" s="70">
        <v>0</v>
      </c>
      <c r="M5586" s="71">
        <v>0.622</v>
      </c>
      <c r="N5586" s="72"/>
      <c r="O5586" s="73">
        <f>MIN(1,MAX(0,(1/(1+EXP(-(Assumptions!$B$5 + Assumptions!$B$6*$N5586))))*Assumptions!$B$3))</f>
        <v>3.9165722796764356E-2</v>
      </c>
      <c r="P5586" s="73">
        <f>VLOOKUP($F5586,Assumptions!$A$23:$B$27,2,FALSE)*Assumptions!$B$4</f>
        <v>0.35</v>
      </c>
      <c r="Q5586" s="74">
        <f t="shared" si="174"/>
        <v>1276920.4398979279</v>
      </c>
      <c r="R5586" s="75" t="str">
        <f>IF($O5586&lt;Assumptions!$B$17,"A",IF($O5586&lt;Assumptions!$B$18,"B",IF($O5586&lt;Assumptions!$B$19,"C",IF($O5586&lt;Assumptions!$B$20,"D","E"))))</f>
        <v>B</v>
      </c>
      <c r="S5586" s="75">
        <f t="shared" si="175"/>
        <v>0</v>
      </c>
    </row>
    <row r="5587" spans="1:19" ht="17.399999999999999" x14ac:dyDescent="0.3">
      <c r="A5587" s="39" t="s">
        <v>963</v>
      </c>
      <c r="B5587" s="39" t="s">
        <v>50</v>
      </c>
      <c r="C5587" s="39" t="s">
        <v>190</v>
      </c>
      <c r="D5587" s="39" t="s">
        <v>45</v>
      </c>
      <c r="E5587" s="70" t="s">
        <v>27</v>
      </c>
      <c r="F5587" s="70" t="s">
        <v>28</v>
      </c>
      <c r="G5587" s="78">
        <v>45430</v>
      </c>
      <c r="H5587" s="78">
        <v>45748</v>
      </c>
      <c r="I5587" s="69">
        <v>91740874.180000007</v>
      </c>
      <c r="J5587" s="70">
        <v>15</v>
      </c>
      <c r="K5587" s="71">
        <v>1.115</v>
      </c>
      <c r="L5587" s="70">
        <v>0</v>
      </c>
      <c r="M5587" s="71">
        <v>0.622</v>
      </c>
      <c r="N5587" s="72"/>
      <c r="O5587" s="73">
        <f>MIN(1,MAX(0,(1/(1+EXP(-(Assumptions!$B$5 + Assumptions!$B$6*$N5587))))*Assumptions!$B$3))</f>
        <v>3.9165722796764356E-2</v>
      </c>
      <c r="P5587" s="73">
        <f>VLOOKUP($F5587,Assumptions!$A$23:$B$27,2,FALSE)*Assumptions!$B$4</f>
        <v>0.35</v>
      </c>
      <c r="Q5587" s="74">
        <f t="shared" si="174"/>
        <v>1257584.1765433508</v>
      </c>
      <c r="R5587" s="75" t="str">
        <f>IF($O5587&lt;Assumptions!$B$17,"A",IF($O5587&lt;Assumptions!$B$18,"B",IF($O5587&lt;Assumptions!$B$19,"C",IF($O5587&lt;Assumptions!$B$20,"D","E"))))</f>
        <v>B</v>
      </c>
      <c r="S5587" s="75">
        <f t="shared" si="175"/>
        <v>0</v>
      </c>
    </row>
    <row r="5588" spans="1:19" ht="17.399999999999999" x14ac:dyDescent="0.3">
      <c r="A5588" s="39" t="s">
        <v>963</v>
      </c>
      <c r="B5588" s="39" t="s">
        <v>50</v>
      </c>
      <c r="C5588" s="39" t="s">
        <v>190</v>
      </c>
      <c r="D5588" s="39" t="s">
        <v>45</v>
      </c>
      <c r="E5588" s="70" t="s">
        <v>27</v>
      </c>
      <c r="F5588" s="70" t="s">
        <v>28</v>
      </c>
      <c r="G5588" s="78">
        <v>45430</v>
      </c>
      <c r="H5588" s="78">
        <v>45778</v>
      </c>
      <c r="I5588" s="69">
        <v>90082372.790000007</v>
      </c>
      <c r="J5588" s="70">
        <v>95</v>
      </c>
      <c r="K5588" s="71">
        <v>0.41</v>
      </c>
      <c r="L5588" s="70">
        <v>1</v>
      </c>
      <c r="M5588" s="71">
        <v>0.622</v>
      </c>
      <c r="N5588" s="72"/>
      <c r="O5588" s="73">
        <f>MIN(1,MAX(0,(1/(1+EXP(-(Assumptions!$B$5 + Assumptions!$B$6*$N5588))))*Assumptions!$B$3))</f>
        <v>3.9165722796764356E-2</v>
      </c>
      <c r="P5588" s="73">
        <f>VLOOKUP($F5588,Assumptions!$A$23:$B$27,2,FALSE)*Assumptions!$B$4</f>
        <v>0.35</v>
      </c>
      <c r="Q5588" s="74">
        <f t="shared" si="174"/>
        <v>1234849.4345487747</v>
      </c>
      <c r="R5588" s="75" t="str">
        <f>IF($O5588&lt;Assumptions!$B$17,"A",IF($O5588&lt;Assumptions!$B$18,"B",IF($O5588&lt;Assumptions!$B$19,"C",IF($O5588&lt;Assumptions!$B$20,"D","E"))))</f>
        <v>B</v>
      </c>
      <c r="S5588" s="75">
        <f t="shared" si="175"/>
        <v>0</v>
      </c>
    </row>
    <row r="5589" spans="1:19" ht="17.399999999999999" x14ac:dyDescent="0.3">
      <c r="A5589" s="39" t="s">
        <v>963</v>
      </c>
      <c r="B5589" s="39" t="s">
        <v>50</v>
      </c>
      <c r="C5589" s="39" t="s">
        <v>190</v>
      </c>
      <c r="D5589" s="39" t="s">
        <v>45</v>
      </c>
      <c r="E5589" s="70" t="s">
        <v>27</v>
      </c>
      <c r="F5589" s="70" t="s">
        <v>28</v>
      </c>
      <c r="G5589" s="78">
        <v>45430</v>
      </c>
      <c r="H5589" s="78">
        <v>45809</v>
      </c>
      <c r="I5589" s="69">
        <v>88715532.680000007</v>
      </c>
      <c r="J5589" s="70">
        <v>0</v>
      </c>
      <c r="K5589" s="71">
        <v>1.1220000000000001</v>
      </c>
      <c r="L5589" s="70">
        <v>1</v>
      </c>
      <c r="M5589" s="71">
        <v>0.622</v>
      </c>
      <c r="N5589" s="72"/>
      <c r="O5589" s="73">
        <f>MIN(1,MAX(0,(1/(1+EXP(-(Assumptions!$B$5 + Assumptions!$B$6*$N5589))))*Assumptions!$B$3))</f>
        <v>3.9165722796764356E-2</v>
      </c>
      <c r="P5589" s="73">
        <f>VLOOKUP($F5589,Assumptions!$A$23:$B$27,2,FALSE)*Assumptions!$B$4</f>
        <v>0.35</v>
      </c>
      <c r="Q5589" s="74">
        <f t="shared" si="174"/>
        <v>1216112.7862492593</v>
      </c>
      <c r="R5589" s="75" t="str">
        <f>IF($O5589&lt;Assumptions!$B$17,"A",IF($O5589&lt;Assumptions!$B$18,"B",IF($O5589&lt;Assumptions!$B$19,"C",IF($O5589&lt;Assumptions!$B$20,"D","E"))))</f>
        <v>B</v>
      </c>
      <c r="S5589" s="75">
        <f t="shared" si="175"/>
        <v>0</v>
      </c>
    </row>
    <row r="5590" spans="1:19" ht="17.399999999999999" x14ac:dyDescent="0.3">
      <c r="A5590" s="39" t="s">
        <v>963</v>
      </c>
      <c r="B5590" s="39" t="s">
        <v>50</v>
      </c>
      <c r="C5590" s="39" t="s">
        <v>190</v>
      </c>
      <c r="D5590" s="39" t="s">
        <v>45</v>
      </c>
      <c r="E5590" s="70" t="s">
        <v>27</v>
      </c>
      <c r="F5590" s="70" t="s">
        <v>28</v>
      </c>
      <c r="G5590" s="78">
        <v>45430</v>
      </c>
      <c r="H5590" s="78">
        <v>45839</v>
      </c>
      <c r="I5590" s="69">
        <v>87352604.950000003</v>
      </c>
      <c r="J5590" s="70">
        <v>0</v>
      </c>
      <c r="K5590" s="71">
        <v>0.98599999999999999</v>
      </c>
      <c r="L5590" s="70">
        <v>1</v>
      </c>
      <c r="M5590" s="71">
        <v>0.622</v>
      </c>
      <c r="N5590" s="72"/>
      <c r="O5590" s="73">
        <f>MIN(1,MAX(0,(1/(1+EXP(-(Assumptions!$B$5 + Assumptions!$B$6*$N5590))))*Assumptions!$B$3))</f>
        <v>3.9165722796764356E-2</v>
      </c>
      <c r="P5590" s="73">
        <f>VLOOKUP($F5590,Assumptions!$A$23:$B$27,2,FALSE)*Assumptions!$B$4</f>
        <v>0.35</v>
      </c>
      <c r="Q5590" s="74">
        <f t="shared" si="174"/>
        <v>1197429.768866438</v>
      </c>
      <c r="R5590" s="75" t="str">
        <f>IF($O5590&lt;Assumptions!$B$17,"A",IF($O5590&lt;Assumptions!$B$18,"B",IF($O5590&lt;Assumptions!$B$19,"C",IF($O5590&lt;Assumptions!$B$20,"D","E"))))</f>
        <v>B</v>
      </c>
      <c r="S5590" s="75">
        <f t="shared" si="175"/>
        <v>0</v>
      </c>
    </row>
    <row r="5591" spans="1:19" ht="17.399999999999999" x14ac:dyDescent="0.3">
      <c r="A5591" s="39" t="s">
        <v>963</v>
      </c>
      <c r="B5591" s="39" t="s">
        <v>50</v>
      </c>
      <c r="C5591" s="39" t="s">
        <v>190</v>
      </c>
      <c r="D5591" s="39" t="s">
        <v>45</v>
      </c>
      <c r="E5591" s="70" t="s">
        <v>27</v>
      </c>
      <c r="F5591" s="70" t="s">
        <v>28</v>
      </c>
      <c r="G5591" s="78">
        <v>45430</v>
      </c>
      <c r="H5591" s="78">
        <v>45870</v>
      </c>
      <c r="I5591" s="69">
        <v>86063883.439999998</v>
      </c>
      <c r="J5591" s="70">
        <v>35</v>
      </c>
      <c r="K5591" s="71">
        <v>0.877</v>
      </c>
      <c r="L5591" s="70">
        <v>1</v>
      </c>
      <c r="M5591" s="71">
        <v>0.622</v>
      </c>
      <c r="N5591" s="72"/>
      <c r="O5591" s="73">
        <f>MIN(1,MAX(0,(1/(1+EXP(-(Assumptions!$B$5 + Assumptions!$B$6*$N5591))))*Assumptions!$B$3))</f>
        <v>3.9165722796764356E-2</v>
      </c>
      <c r="P5591" s="73">
        <f>VLOOKUP($F5591,Assumptions!$A$23:$B$27,2,FALSE)*Assumptions!$B$4</f>
        <v>0.35</v>
      </c>
      <c r="Q5591" s="74">
        <f t="shared" si="174"/>
        <v>1179763.9705684274</v>
      </c>
      <c r="R5591" s="75" t="str">
        <f>IF($O5591&lt;Assumptions!$B$17,"A",IF($O5591&lt;Assumptions!$B$18,"B",IF($O5591&lt;Assumptions!$B$19,"C",IF($O5591&lt;Assumptions!$B$20,"D","E"))))</f>
        <v>B</v>
      </c>
      <c r="S5591" s="75">
        <f t="shared" si="175"/>
        <v>0</v>
      </c>
    </row>
    <row r="5592" spans="1:19" ht="17.399999999999999" x14ac:dyDescent="0.3">
      <c r="A5592" s="39" t="s">
        <v>963</v>
      </c>
      <c r="B5592" s="39" t="s">
        <v>50</v>
      </c>
      <c r="C5592" s="39" t="s">
        <v>190</v>
      </c>
      <c r="D5592" s="39" t="s">
        <v>45</v>
      </c>
      <c r="E5592" s="70" t="s">
        <v>27</v>
      </c>
      <c r="F5592" s="70" t="s">
        <v>28</v>
      </c>
      <c r="G5592" s="78">
        <v>45430</v>
      </c>
      <c r="H5592" s="78">
        <v>45901</v>
      </c>
      <c r="I5592" s="69">
        <v>84299214.689999998</v>
      </c>
      <c r="J5592" s="70">
        <v>0</v>
      </c>
      <c r="K5592" s="71">
        <v>1.0189999999999999</v>
      </c>
      <c r="L5592" s="70">
        <v>1</v>
      </c>
      <c r="M5592" s="71">
        <v>0.622</v>
      </c>
      <c r="N5592" s="72"/>
      <c r="O5592" s="73">
        <f>MIN(1,MAX(0,(1/(1+EXP(-(Assumptions!$B$5 + Assumptions!$B$6*$N5592))))*Assumptions!$B$3))</f>
        <v>3.9165722796764356E-2</v>
      </c>
      <c r="P5592" s="73">
        <f>VLOOKUP($F5592,Assumptions!$A$23:$B$27,2,FALSE)*Assumptions!$B$4</f>
        <v>0.35</v>
      </c>
      <c r="Q5592" s="74">
        <f t="shared" si="174"/>
        <v>1155573.8860867128</v>
      </c>
      <c r="R5592" s="75" t="str">
        <f>IF($O5592&lt;Assumptions!$B$17,"A",IF($O5592&lt;Assumptions!$B$18,"B",IF($O5592&lt;Assumptions!$B$19,"C",IF($O5592&lt;Assumptions!$B$20,"D","E"))))</f>
        <v>B</v>
      </c>
      <c r="S5592" s="75">
        <f t="shared" si="175"/>
        <v>0</v>
      </c>
    </row>
    <row r="5593" spans="1:19" ht="17.399999999999999" x14ac:dyDescent="0.3">
      <c r="A5593" s="39" t="s">
        <v>963</v>
      </c>
      <c r="B5593" s="39" t="s">
        <v>50</v>
      </c>
      <c r="C5593" s="39" t="s">
        <v>190</v>
      </c>
      <c r="D5593" s="39" t="s">
        <v>45</v>
      </c>
      <c r="E5593" s="70" t="s">
        <v>27</v>
      </c>
      <c r="F5593" s="70" t="s">
        <v>28</v>
      </c>
      <c r="G5593" s="78">
        <v>45430</v>
      </c>
      <c r="H5593" s="78">
        <v>45931</v>
      </c>
      <c r="I5593" s="69">
        <v>82582187.219999999</v>
      </c>
      <c r="J5593" s="70">
        <v>0</v>
      </c>
      <c r="K5593" s="71">
        <v>1.0109999999999999</v>
      </c>
      <c r="L5593" s="70">
        <v>1</v>
      </c>
      <c r="M5593" s="71">
        <v>0.622</v>
      </c>
      <c r="N5593" s="72"/>
      <c r="O5593" s="73">
        <f>MIN(1,MAX(0,(1/(1+EXP(-(Assumptions!$B$5 + Assumptions!$B$6*$N5593))))*Assumptions!$B$3))</f>
        <v>3.9165722796764356E-2</v>
      </c>
      <c r="P5593" s="73">
        <f>VLOOKUP($F5593,Assumptions!$A$23:$B$27,2,FALSE)*Assumptions!$B$4</f>
        <v>0.35</v>
      </c>
      <c r="Q5593" s="74">
        <f t="shared" si="174"/>
        <v>1132036.8684131557</v>
      </c>
      <c r="R5593" s="75" t="str">
        <f>IF($O5593&lt;Assumptions!$B$17,"A",IF($O5593&lt;Assumptions!$B$18,"B",IF($O5593&lt;Assumptions!$B$19,"C",IF($O5593&lt;Assumptions!$B$20,"D","E"))))</f>
        <v>B</v>
      </c>
      <c r="S5593" s="75">
        <f t="shared" si="175"/>
        <v>0</v>
      </c>
    </row>
    <row r="5594" spans="1:19" ht="17.399999999999999" x14ac:dyDescent="0.3">
      <c r="A5594" s="39" t="s">
        <v>963</v>
      </c>
      <c r="B5594" s="39" t="s">
        <v>50</v>
      </c>
      <c r="C5594" s="39" t="s">
        <v>190</v>
      </c>
      <c r="D5594" s="39" t="s">
        <v>45</v>
      </c>
      <c r="E5594" s="70" t="s">
        <v>27</v>
      </c>
      <c r="F5594" s="70" t="s">
        <v>28</v>
      </c>
      <c r="G5594" s="78">
        <v>45430</v>
      </c>
      <c r="H5594" s="78">
        <v>45962</v>
      </c>
      <c r="I5594" s="69">
        <v>81187082.439999998</v>
      </c>
      <c r="J5594" s="70">
        <v>0</v>
      </c>
      <c r="K5594" s="71">
        <v>1.0980000000000001</v>
      </c>
      <c r="L5594" s="70">
        <v>1</v>
      </c>
      <c r="M5594" s="71">
        <v>0.622</v>
      </c>
      <c r="N5594" s="72"/>
      <c r="O5594" s="73">
        <f>MIN(1,MAX(0,(1/(1+EXP(-(Assumptions!$B$5 + Assumptions!$B$6*$N5594))))*Assumptions!$B$3))</f>
        <v>3.9165722796764356E-2</v>
      </c>
      <c r="P5594" s="73">
        <f>VLOOKUP($F5594,Assumptions!$A$23:$B$27,2,FALSE)*Assumptions!$B$4</f>
        <v>0.35</v>
      </c>
      <c r="Q5594" s="74">
        <f t="shared" si="174"/>
        <v>1112912.7679330832</v>
      </c>
      <c r="R5594" s="75" t="str">
        <f>IF($O5594&lt;Assumptions!$B$17,"A",IF($O5594&lt;Assumptions!$B$18,"B",IF($O5594&lt;Assumptions!$B$19,"C",IF($O5594&lt;Assumptions!$B$20,"D","E"))))</f>
        <v>B</v>
      </c>
      <c r="S5594" s="75">
        <f t="shared" si="175"/>
        <v>0</v>
      </c>
    </row>
    <row r="5595" spans="1:19" ht="17.399999999999999" x14ac:dyDescent="0.3">
      <c r="A5595" s="39" t="s">
        <v>963</v>
      </c>
      <c r="B5595" s="39" t="s">
        <v>50</v>
      </c>
      <c r="C5595" s="39" t="s">
        <v>190</v>
      </c>
      <c r="D5595" s="39" t="s">
        <v>45</v>
      </c>
      <c r="E5595" s="70" t="s">
        <v>27</v>
      </c>
      <c r="F5595" s="70" t="s">
        <v>28</v>
      </c>
      <c r="G5595" s="78">
        <v>45430</v>
      </c>
      <c r="H5595" s="78">
        <v>45992</v>
      </c>
      <c r="I5595" s="69">
        <v>79886962.879999995</v>
      </c>
      <c r="J5595" s="70">
        <v>0</v>
      </c>
      <c r="K5595" s="71">
        <v>0.98899999999999999</v>
      </c>
      <c r="L5595" s="70">
        <v>1</v>
      </c>
      <c r="M5595" s="71">
        <v>0.622</v>
      </c>
      <c r="N5595" s="72"/>
      <c r="O5595" s="73">
        <f>MIN(1,MAX(0,(1/(1+EXP(-(Assumptions!$B$5 + Assumptions!$B$6*$N5595))))*Assumptions!$B$3))</f>
        <v>3.9165722796764356E-2</v>
      </c>
      <c r="P5595" s="73">
        <f>VLOOKUP($F5595,Assumptions!$A$23:$B$27,2,FALSE)*Assumptions!$B$4</f>
        <v>0.35</v>
      </c>
      <c r="Q5595" s="74">
        <f t="shared" si="174"/>
        <v>1095090.7251317191</v>
      </c>
      <c r="R5595" s="75" t="str">
        <f>IF($O5595&lt;Assumptions!$B$17,"A",IF($O5595&lt;Assumptions!$B$18,"B",IF($O5595&lt;Assumptions!$B$19,"C",IF($O5595&lt;Assumptions!$B$20,"D","E"))))</f>
        <v>B</v>
      </c>
      <c r="S5595" s="75">
        <f t="shared" si="175"/>
        <v>0</v>
      </c>
    </row>
    <row r="5596" spans="1:19" ht="17.399999999999999" x14ac:dyDescent="0.3">
      <c r="A5596" s="39" t="s">
        <v>964</v>
      </c>
      <c r="B5596" s="39" t="s">
        <v>69</v>
      </c>
      <c r="C5596" s="39" t="s">
        <v>135</v>
      </c>
      <c r="D5596" s="39" t="s">
        <v>42</v>
      </c>
      <c r="E5596" s="70" t="s">
        <v>39</v>
      </c>
      <c r="F5596" s="70" t="s">
        <v>32</v>
      </c>
      <c r="G5596" s="78">
        <v>45392</v>
      </c>
      <c r="H5596" s="78">
        <v>45658</v>
      </c>
      <c r="I5596" s="69">
        <v>3141869.01</v>
      </c>
      <c r="J5596" s="70">
        <v>65</v>
      </c>
      <c r="K5596" s="71">
        <v>0.51500000000000001</v>
      </c>
      <c r="L5596" s="70">
        <v>0</v>
      </c>
      <c r="M5596" s="71">
        <v>1.054</v>
      </c>
      <c r="N5596" s="72"/>
      <c r="O5596" s="73">
        <f>MIN(1,MAX(0,(1/(1+EXP(-(Assumptions!$B$5 + Assumptions!$B$6*$N5596))))*Assumptions!$B$3))</f>
        <v>3.9165722796764356E-2</v>
      </c>
      <c r="P5596" s="73">
        <f>VLOOKUP($F5596,Assumptions!$A$23:$B$27,2,FALSE)*Assumptions!$B$4</f>
        <v>0.5</v>
      </c>
      <c r="Q5596" s="74">
        <f t="shared" si="174"/>
        <v>61526.785354702224</v>
      </c>
      <c r="R5596" s="75" t="str">
        <f>IF($O5596&lt;Assumptions!$B$17,"A",IF($O5596&lt;Assumptions!$B$18,"B",IF($O5596&lt;Assumptions!$B$19,"C",IF($O5596&lt;Assumptions!$B$20,"D","E"))))</f>
        <v>B</v>
      </c>
      <c r="S5596" s="75">
        <f t="shared" si="175"/>
        <v>0</v>
      </c>
    </row>
    <row r="5597" spans="1:19" ht="17.399999999999999" x14ac:dyDescent="0.3">
      <c r="A5597" s="39" t="s">
        <v>964</v>
      </c>
      <c r="B5597" s="39" t="s">
        <v>69</v>
      </c>
      <c r="C5597" s="39" t="s">
        <v>135</v>
      </c>
      <c r="D5597" s="39" t="s">
        <v>42</v>
      </c>
      <c r="E5597" s="70" t="s">
        <v>39</v>
      </c>
      <c r="F5597" s="70" t="s">
        <v>32</v>
      </c>
      <c r="G5597" s="78">
        <v>45392</v>
      </c>
      <c r="H5597" s="78">
        <v>45689</v>
      </c>
      <c r="I5597" s="69">
        <v>3052505.78</v>
      </c>
      <c r="J5597" s="70">
        <v>0</v>
      </c>
      <c r="K5597" s="71">
        <v>1.022</v>
      </c>
      <c r="L5597" s="70">
        <v>0</v>
      </c>
      <c r="M5597" s="71">
        <v>1.054</v>
      </c>
      <c r="N5597" s="72"/>
      <c r="O5597" s="73">
        <f>MIN(1,MAX(0,(1/(1+EXP(-(Assumptions!$B$5 + Assumptions!$B$6*$N5597))))*Assumptions!$B$3))</f>
        <v>3.9165722796764356E-2</v>
      </c>
      <c r="P5597" s="73">
        <f>VLOOKUP($F5597,Assumptions!$A$23:$B$27,2,FALSE)*Assumptions!$B$4</f>
        <v>0.5</v>
      </c>
      <c r="Q5597" s="74">
        <f t="shared" si="174"/>
        <v>59776.797607500477</v>
      </c>
      <c r="R5597" s="75" t="str">
        <f>IF($O5597&lt;Assumptions!$B$17,"A",IF($O5597&lt;Assumptions!$B$18,"B",IF($O5597&lt;Assumptions!$B$19,"C",IF($O5597&lt;Assumptions!$B$20,"D","E"))))</f>
        <v>B</v>
      </c>
      <c r="S5597" s="75">
        <f t="shared" si="175"/>
        <v>0</v>
      </c>
    </row>
    <row r="5598" spans="1:19" ht="17.399999999999999" x14ac:dyDescent="0.3">
      <c r="A5598" s="39" t="s">
        <v>964</v>
      </c>
      <c r="B5598" s="39" t="s">
        <v>69</v>
      </c>
      <c r="C5598" s="39" t="s">
        <v>135</v>
      </c>
      <c r="D5598" s="39" t="s">
        <v>42</v>
      </c>
      <c r="E5598" s="70" t="s">
        <v>39</v>
      </c>
      <c r="F5598" s="70" t="s">
        <v>32</v>
      </c>
      <c r="G5598" s="78">
        <v>45392</v>
      </c>
      <c r="H5598" s="78">
        <v>45717</v>
      </c>
      <c r="I5598" s="69">
        <v>2952852.89</v>
      </c>
      <c r="J5598" s="70">
        <v>0</v>
      </c>
      <c r="K5598" s="71">
        <v>0.98199999999999998</v>
      </c>
      <c r="L5598" s="70">
        <v>0</v>
      </c>
      <c r="M5598" s="71">
        <v>1.054</v>
      </c>
      <c r="N5598" s="72"/>
      <c r="O5598" s="73">
        <f>MIN(1,MAX(0,(1/(1+EXP(-(Assumptions!$B$5 + Assumptions!$B$6*$N5598))))*Assumptions!$B$3))</f>
        <v>3.9165722796764356E-2</v>
      </c>
      <c r="P5598" s="73">
        <f>VLOOKUP($F5598,Assumptions!$A$23:$B$27,2,FALSE)*Assumptions!$B$4</f>
        <v>0.5</v>
      </c>
      <c r="Q5598" s="74">
        <f t="shared" si="174"/>
        <v>57825.308874682261</v>
      </c>
      <c r="R5598" s="75" t="str">
        <f>IF($O5598&lt;Assumptions!$B$17,"A",IF($O5598&lt;Assumptions!$B$18,"B",IF($O5598&lt;Assumptions!$B$19,"C",IF($O5598&lt;Assumptions!$B$20,"D","E"))))</f>
        <v>B</v>
      </c>
      <c r="S5598" s="75">
        <f t="shared" si="175"/>
        <v>0</v>
      </c>
    </row>
    <row r="5599" spans="1:19" ht="17.399999999999999" x14ac:dyDescent="0.3">
      <c r="A5599" s="39" t="s">
        <v>964</v>
      </c>
      <c r="B5599" s="39" t="s">
        <v>69</v>
      </c>
      <c r="C5599" s="39" t="s">
        <v>135</v>
      </c>
      <c r="D5599" s="39" t="s">
        <v>42</v>
      </c>
      <c r="E5599" s="70" t="s">
        <v>39</v>
      </c>
      <c r="F5599" s="70" t="s">
        <v>32</v>
      </c>
      <c r="G5599" s="78">
        <v>45392</v>
      </c>
      <c r="H5599" s="78">
        <v>45748</v>
      </c>
      <c r="I5599" s="69">
        <v>2875465.5</v>
      </c>
      <c r="J5599" s="70">
        <v>0</v>
      </c>
      <c r="K5599" s="71">
        <v>1.0669999999999999</v>
      </c>
      <c r="L5599" s="70">
        <v>0</v>
      </c>
      <c r="M5599" s="71">
        <v>1.054</v>
      </c>
      <c r="N5599" s="72"/>
      <c r="O5599" s="73">
        <f>MIN(1,MAX(0,(1/(1+EXP(-(Assumptions!$B$5 + Assumptions!$B$6*$N5599))))*Assumptions!$B$3))</f>
        <v>3.9165722796764356E-2</v>
      </c>
      <c r="P5599" s="73">
        <f>VLOOKUP($F5599,Assumptions!$A$23:$B$27,2,FALSE)*Assumptions!$B$4</f>
        <v>0.5</v>
      </c>
      <c r="Q5599" s="74">
        <f t="shared" si="174"/>
        <v>56309.842342329706</v>
      </c>
      <c r="R5599" s="75" t="str">
        <f>IF($O5599&lt;Assumptions!$B$17,"A",IF($O5599&lt;Assumptions!$B$18,"B",IF($O5599&lt;Assumptions!$B$19,"C",IF($O5599&lt;Assumptions!$B$20,"D","E"))))</f>
        <v>B</v>
      </c>
      <c r="S5599" s="75">
        <f t="shared" si="175"/>
        <v>0</v>
      </c>
    </row>
    <row r="5600" spans="1:19" ht="17.399999999999999" x14ac:dyDescent="0.3">
      <c r="A5600" s="39" t="s">
        <v>964</v>
      </c>
      <c r="B5600" s="39" t="s">
        <v>69</v>
      </c>
      <c r="C5600" s="39" t="s">
        <v>135</v>
      </c>
      <c r="D5600" s="39" t="s">
        <v>42</v>
      </c>
      <c r="E5600" s="70" t="s">
        <v>39</v>
      </c>
      <c r="F5600" s="70" t="s">
        <v>32</v>
      </c>
      <c r="G5600" s="78">
        <v>45392</v>
      </c>
      <c r="H5600" s="78">
        <v>45778</v>
      </c>
      <c r="I5600" s="69">
        <v>2790437.98</v>
      </c>
      <c r="J5600" s="70">
        <v>0</v>
      </c>
      <c r="K5600" s="71">
        <v>0.98099999999999998</v>
      </c>
      <c r="L5600" s="70">
        <v>0</v>
      </c>
      <c r="M5600" s="71">
        <v>1.054</v>
      </c>
      <c r="N5600" s="72"/>
      <c r="O5600" s="73">
        <f>MIN(1,MAX(0,(1/(1+EXP(-(Assumptions!$B$5 + Assumptions!$B$6*$N5600))))*Assumptions!$B$3))</f>
        <v>3.9165722796764356E-2</v>
      </c>
      <c r="P5600" s="73">
        <f>VLOOKUP($F5600,Assumptions!$A$23:$B$27,2,FALSE)*Assumptions!$B$4</f>
        <v>0.5</v>
      </c>
      <c r="Q5600" s="74">
        <f t="shared" si="174"/>
        <v>54644.760203121543</v>
      </c>
      <c r="R5600" s="75" t="str">
        <f>IF($O5600&lt;Assumptions!$B$17,"A",IF($O5600&lt;Assumptions!$B$18,"B",IF($O5600&lt;Assumptions!$B$19,"C",IF($O5600&lt;Assumptions!$B$20,"D","E"))))</f>
        <v>B</v>
      </c>
      <c r="S5600" s="75">
        <f t="shared" si="175"/>
        <v>0</v>
      </c>
    </row>
    <row r="5601" spans="1:19" ht="17.399999999999999" x14ac:dyDescent="0.3">
      <c r="A5601" s="39" t="s">
        <v>964</v>
      </c>
      <c r="B5601" s="39" t="s">
        <v>69</v>
      </c>
      <c r="C5601" s="39" t="s">
        <v>135</v>
      </c>
      <c r="D5601" s="39" t="s">
        <v>42</v>
      </c>
      <c r="E5601" s="70" t="s">
        <v>39</v>
      </c>
      <c r="F5601" s="70" t="s">
        <v>32</v>
      </c>
      <c r="G5601" s="78">
        <v>45392</v>
      </c>
      <c r="H5601" s="78">
        <v>45809</v>
      </c>
      <c r="I5601" s="69">
        <v>2707672.7</v>
      </c>
      <c r="J5601" s="70">
        <v>0</v>
      </c>
      <c r="K5601" s="71">
        <v>1.0549999999999999</v>
      </c>
      <c r="L5601" s="70">
        <v>0</v>
      </c>
      <c r="M5601" s="71">
        <v>1.054</v>
      </c>
      <c r="N5601" s="72"/>
      <c r="O5601" s="73">
        <f>MIN(1,MAX(0,(1/(1+EXP(-(Assumptions!$B$5 + Assumptions!$B$6*$N5601))))*Assumptions!$B$3))</f>
        <v>3.9165722796764356E-2</v>
      </c>
      <c r="P5601" s="73">
        <f>VLOOKUP($F5601,Assumptions!$A$23:$B$27,2,FALSE)*Assumptions!$B$4</f>
        <v>0.5</v>
      </c>
      <c r="Q5601" s="74">
        <f t="shared" si="174"/>
        <v>53023.979196283253</v>
      </c>
      <c r="R5601" s="75" t="str">
        <f>IF($O5601&lt;Assumptions!$B$17,"A",IF($O5601&lt;Assumptions!$B$18,"B",IF($O5601&lt;Assumptions!$B$19,"C",IF($O5601&lt;Assumptions!$B$20,"D","E"))))</f>
        <v>B</v>
      </c>
      <c r="S5601" s="75">
        <f t="shared" si="175"/>
        <v>0</v>
      </c>
    </row>
    <row r="5602" spans="1:19" ht="17.399999999999999" x14ac:dyDescent="0.3">
      <c r="A5602" s="39" t="s">
        <v>964</v>
      </c>
      <c r="B5602" s="39" t="s">
        <v>69</v>
      </c>
      <c r="C5602" s="39" t="s">
        <v>135</v>
      </c>
      <c r="D5602" s="39" t="s">
        <v>42</v>
      </c>
      <c r="E5602" s="70" t="s">
        <v>39</v>
      </c>
      <c r="F5602" s="70" t="s">
        <v>32</v>
      </c>
      <c r="G5602" s="78">
        <v>45392</v>
      </c>
      <c r="H5602" s="78">
        <v>45839</v>
      </c>
      <c r="I5602" s="69">
        <v>2632545.64</v>
      </c>
      <c r="J5602" s="70">
        <v>0</v>
      </c>
      <c r="K5602" s="71">
        <v>1.1200000000000001</v>
      </c>
      <c r="L5602" s="70">
        <v>0</v>
      </c>
      <c r="M5602" s="71">
        <v>1.054</v>
      </c>
      <c r="N5602" s="72"/>
      <c r="O5602" s="73">
        <f>MIN(1,MAX(0,(1/(1+EXP(-(Assumptions!$B$5 + Assumptions!$B$6*$N5602))))*Assumptions!$B$3))</f>
        <v>3.9165722796764356E-2</v>
      </c>
      <c r="P5602" s="73">
        <f>VLOOKUP($F5602,Assumptions!$A$23:$B$27,2,FALSE)*Assumptions!$B$4</f>
        <v>0.5</v>
      </c>
      <c r="Q5602" s="74">
        <f t="shared" si="174"/>
        <v>51552.77639303531</v>
      </c>
      <c r="R5602" s="75" t="str">
        <f>IF($O5602&lt;Assumptions!$B$17,"A",IF($O5602&lt;Assumptions!$B$18,"B",IF($O5602&lt;Assumptions!$B$19,"C",IF($O5602&lt;Assumptions!$B$20,"D","E"))))</f>
        <v>B</v>
      </c>
      <c r="S5602" s="75">
        <f t="shared" si="175"/>
        <v>0</v>
      </c>
    </row>
    <row r="5603" spans="1:19" ht="17.399999999999999" x14ac:dyDescent="0.3">
      <c r="A5603" s="39" t="s">
        <v>964</v>
      </c>
      <c r="B5603" s="39" t="s">
        <v>69</v>
      </c>
      <c r="C5603" s="39" t="s">
        <v>135</v>
      </c>
      <c r="D5603" s="39" t="s">
        <v>42</v>
      </c>
      <c r="E5603" s="70" t="s">
        <v>39</v>
      </c>
      <c r="F5603" s="70" t="s">
        <v>32</v>
      </c>
      <c r="G5603" s="78">
        <v>45392</v>
      </c>
      <c r="H5603" s="78">
        <v>45870</v>
      </c>
      <c r="I5603" s="69">
        <v>2551596.33</v>
      </c>
      <c r="J5603" s="70">
        <v>65</v>
      </c>
      <c r="K5603" s="71">
        <v>0.47399999999999998</v>
      </c>
      <c r="L5603" s="70">
        <v>0</v>
      </c>
      <c r="M5603" s="71">
        <v>1.054</v>
      </c>
      <c r="N5603" s="72"/>
      <c r="O5603" s="73">
        <f>MIN(1,MAX(0,(1/(1+EXP(-(Assumptions!$B$5 + Assumptions!$B$6*$N5603))))*Assumptions!$B$3))</f>
        <v>3.9165722796764356E-2</v>
      </c>
      <c r="P5603" s="73">
        <f>VLOOKUP($F5603,Assumptions!$A$23:$B$27,2,FALSE)*Assumptions!$B$4</f>
        <v>0.5</v>
      </c>
      <c r="Q5603" s="74">
        <f t="shared" si="174"/>
        <v>49967.557275010637</v>
      </c>
      <c r="R5603" s="75" t="str">
        <f>IF($O5603&lt;Assumptions!$B$17,"A",IF($O5603&lt;Assumptions!$B$18,"B",IF($O5603&lt;Assumptions!$B$19,"C",IF($O5603&lt;Assumptions!$B$20,"D","E"))))</f>
        <v>B</v>
      </c>
      <c r="S5603" s="75">
        <f t="shared" si="175"/>
        <v>0</v>
      </c>
    </row>
    <row r="5604" spans="1:19" ht="17.399999999999999" x14ac:dyDescent="0.3">
      <c r="A5604" s="39" t="s">
        <v>964</v>
      </c>
      <c r="B5604" s="39" t="s">
        <v>69</v>
      </c>
      <c r="C5604" s="39" t="s">
        <v>135</v>
      </c>
      <c r="D5604" s="39" t="s">
        <v>42</v>
      </c>
      <c r="E5604" s="70" t="s">
        <v>39</v>
      </c>
      <c r="F5604" s="70" t="s">
        <v>32</v>
      </c>
      <c r="G5604" s="78">
        <v>45392</v>
      </c>
      <c r="H5604" s="78">
        <v>45901</v>
      </c>
      <c r="I5604" s="69">
        <v>2476966.79</v>
      </c>
      <c r="J5604" s="70">
        <v>0</v>
      </c>
      <c r="K5604" s="71">
        <v>1.087</v>
      </c>
      <c r="L5604" s="70">
        <v>0</v>
      </c>
      <c r="M5604" s="71">
        <v>1.054</v>
      </c>
      <c r="N5604" s="72"/>
      <c r="O5604" s="73">
        <f>MIN(1,MAX(0,(1/(1+EXP(-(Assumptions!$B$5 + Assumptions!$B$6*$N5604))))*Assumptions!$B$3))</f>
        <v>3.9165722796764356E-2</v>
      </c>
      <c r="P5604" s="73">
        <f>VLOOKUP($F5604,Assumptions!$A$23:$B$27,2,FALSE)*Assumptions!$B$4</f>
        <v>0.5</v>
      </c>
      <c r="Q5604" s="74">
        <f t="shared" si="174"/>
        <v>48506.097336965613</v>
      </c>
      <c r="R5604" s="75" t="str">
        <f>IF($O5604&lt;Assumptions!$B$17,"A",IF($O5604&lt;Assumptions!$B$18,"B",IF($O5604&lt;Assumptions!$B$19,"C",IF($O5604&lt;Assumptions!$B$20,"D","E"))))</f>
        <v>B</v>
      </c>
      <c r="S5604" s="75">
        <f t="shared" si="175"/>
        <v>0</v>
      </c>
    </row>
    <row r="5605" spans="1:19" ht="17.399999999999999" x14ac:dyDescent="0.3">
      <c r="A5605" s="39" t="s">
        <v>964</v>
      </c>
      <c r="B5605" s="39" t="s">
        <v>69</v>
      </c>
      <c r="C5605" s="39" t="s">
        <v>135</v>
      </c>
      <c r="D5605" s="39" t="s">
        <v>42</v>
      </c>
      <c r="E5605" s="70" t="s">
        <v>39</v>
      </c>
      <c r="F5605" s="70" t="s">
        <v>32</v>
      </c>
      <c r="G5605" s="78">
        <v>45392</v>
      </c>
      <c r="H5605" s="78">
        <v>45931</v>
      </c>
      <c r="I5605" s="69">
        <v>2399971.4700000002</v>
      </c>
      <c r="J5605" s="70">
        <v>0</v>
      </c>
      <c r="K5605" s="71">
        <v>1.097</v>
      </c>
      <c r="L5605" s="70">
        <v>0</v>
      </c>
      <c r="M5605" s="71">
        <v>1.054</v>
      </c>
      <c r="N5605" s="72"/>
      <c r="O5605" s="73">
        <f>MIN(1,MAX(0,(1/(1+EXP(-(Assumptions!$B$5 + Assumptions!$B$6*$N5605))))*Assumptions!$B$3))</f>
        <v>3.9165722796764356E-2</v>
      </c>
      <c r="P5605" s="73">
        <f>VLOOKUP($F5605,Assumptions!$A$23:$B$27,2,FALSE)*Assumptions!$B$4</f>
        <v>0.5</v>
      </c>
      <c r="Q5605" s="74">
        <f t="shared" si="174"/>
        <v>46998.308657081536</v>
      </c>
      <c r="R5605" s="75" t="str">
        <f>IF($O5605&lt;Assumptions!$B$17,"A",IF($O5605&lt;Assumptions!$B$18,"B",IF($O5605&lt;Assumptions!$B$19,"C",IF($O5605&lt;Assumptions!$B$20,"D","E"))))</f>
        <v>B</v>
      </c>
      <c r="S5605" s="75">
        <f t="shared" si="175"/>
        <v>0</v>
      </c>
    </row>
    <row r="5606" spans="1:19" ht="17.399999999999999" x14ac:dyDescent="0.3">
      <c r="A5606" s="39" t="s">
        <v>964</v>
      </c>
      <c r="B5606" s="39" t="s">
        <v>69</v>
      </c>
      <c r="C5606" s="39" t="s">
        <v>135</v>
      </c>
      <c r="D5606" s="39" t="s">
        <v>42</v>
      </c>
      <c r="E5606" s="70" t="s">
        <v>39</v>
      </c>
      <c r="F5606" s="70" t="s">
        <v>32</v>
      </c>
      <c r="G5606" s="78">
        <v>45392</v>
      </c>
      <c r="H5606" s="78">
        <v>45962</v>
      </c>
      <c r="I5606" s="69">
        <v>2320924.77</v>
      </c>
      <c r="J5606" s="70">
        <v>0</v>
      </c>
      <c r="K5606" s="71">
        <v>0.96</v>
      </c>
      <c r="L5606" s="70">
        <v>0</v>
      </c>
      <c r="M5606" s="71">
        <v>1.054</v>
      </c>
      <c r="N5606" s="72"/>
      <c r="O5606" s="73">
        <f>MIN(1,MAX(0,(1/(1+EXP(-(Assumptions!$B$5 + Assumptions!$B$6*$N5606))))*Assumptions!$B$3))</f>
        <v>3.9165722796764356E-2</v>
      </c>
      <c r="P5606" s="73">
        <f>VLOOKUP($F5606,Assumptions!$A$23:$B$27,2,FALSE)*Assumptions!$B$4</f>
        <v>0.5</v>
      </c>
      <c r="Q5606" s="74">
        <f t="shared" si="174"/>
        <v>45450.348086982034</v>
      </c>
      <c r="R5606" s="75" t="str">
        <f>IF($O5606&lt;Assumptions!$B$17,"A",IF($O5606&lt;Assumptions!$B$18,"B",IF($O5606&lt;Assumptions!$B$19,"C",IF($O5606&lt;Assumptions!$B$20,"D","E"))))</f>
        <v>B</v>
      </c>
      <c r="S5606" s="75">
        <f t="shared" si="175"/>
        <v>0</v>
      </c>
    </row>
    <row r="5607" spans="1:19" ht="17.399999999999999" x14ac:dyDescent="0.3">
      <c r="A5607" s="39" t="s">
        <v>964</v>
      </c>
      <c r="B5607" s="39" t="s">
        <v>69</v>
      </c>
      <c r="C5607" s="39" t="s">
        <v>135</v>
      </c>
      <c r="D5607" s="39" t="s">
        <v>42</v>
      </c>
      <c r="E5607" s="70" t="s">
        <v>39</v>
      </c>
      <c r="F5607" s="70" t="s">
        <v>32</v>
      </c>
      <c r="G5607" s="78">
        <v>45392</v>
      </c>
      <c r="H5607" s="78">
        <v>45992</v>
      </c>
      <c r="I5607" s="69">
        <v>2258020.7200000002</v>
      </c>
      <c r="J5607" s="70">
        <v>0</v>
      </c>
      <c r="K5607" s="71">
        <v>0.96199999999999997</v>
      </c>
      <c r="L5607" s="70">
        <v>0</v>
      </c>
      <c r="M5607" s="71">
        <v>1.054</v>
      </c>
      <c r="N5607" s="72"/>
      <c r="O5607" s="73">
        <f>MIN(1,MAX(0,(1/(1+EXP(-(Assumptions!$B$5 + Assumptions!$B$6*$N5607))))*Assumptions!$B$3))</f>
        <v>3.9165722796764356E-2</v>
      </c>
      <c r="P5607" s="73">
        <f>VLOOKUP($F5607,Assumptions!$A$23:$B$27,2,FALSE)*Assumptions!$B$4</f>
        <v>0.5</v>
      </c>
      <c r="Q5607" s="74">
        <f t="shared" si="174"/>
        <v>44218.506794435139</v>
      </c>
      <c r="R5607" s="75" t="str">
        <f>IF($O5607&lt;Assumptions!$B$17,"A",IF($O5607&lt;Assumptions!$B$18,"B",IF($O5607&lt;Assumptions!$B$19,"C",IF($O5607&lt;Assumptions!$B$20,"D","E"))))</f>
        <v>B</v>
      </c>
      <c r="S5607" s="75">
        <f t="shared" si="175"/>
        <v>0</v>
      </c>
    </row>
    <row r="5608" spans="1:19" ht="17.399999999999999" x14ac:dyDescent="0.3">
      <c r="A5608" s="39" t="s">
        <v>965</v>
      </c>
      <c r="B5608" s="39" t="s">
        <v>66</v>
      </c>
      <c r="C5608" s="39" t="s">
        <v>190</v>
      </c>
      <c r="D5608" s="39" t="s">
        <v>26</v>
      </c>
      <c r="E5608" s="70" t="s">
        <v>23</v>
      </c>
      <c r="F5608" s="70" t="s">
        <v>32</v>
      </c>
      <c r="G5608" s="78">
        <v>43756</v>
      </c>
      <c r="H5608" s="78">
        <v>45658</v>
      </c>
      <c r="I5608" s="69">
        <v>77943291.909999996</v>
      </c>
      <c r="J5608" s="70">
        <v>15</v>
      </c>
      <c r="K5608" s="71">
        <v>1.0189999999999999</v>
      </c>
      <c r="L5608" s="70">
        <v>0</v>
      </c>
      <c r="M5608" s="71">
        <v>0.61499999999999999</v>
      </c>
      <c r="N5608" s="72"/>
      <c r="O5608" s="73">
        <f>MIN(1,MAX(0,(1/(1+EXP(-(Assumptions!$B$5 + Assumptions!$B$6*$N5608))))*Assumptions!$B$3))</f>
        <v>3.9165722796764356E-2</v>
      </c>
      <c r="P5608" s="73">
        <f>VLOOKUP($F5608,Assumptions!$A$23:$B$27,2,FALSE)*Assumptions!$B$4</f>
        <v>0.5</v>
      </c>
      <c r="Q5608" s="74">
        <f t="shared" si="174"/>
        <v>1526352.6824071729</v>
      </c>
      <c r="R5608" s="75" t="str">
        <f>IF($O5608&lt;Assumptions!$B$17,"A",IF($O5608&lt;Assumptions!$B$18,"B",IF($O5608&lt;Assumptions!$B$19,"C",IF($O5608&lt;Assumptions!$B$20,"D","E"))))</f>
        <v>B</v>
      </c>
      <c r="S5608" s="75">
        <f t="shared" si="175"/>
        <v>0</v>
      </c>
    </row>
    <row r="5609" spans="1:19" ht="17.399999999999999" x14ac:dyDescent="0.3">
      <c r="A5609" s="39" t="s">
        <v>965</v>
      </c>
      <c r="B5609" s="39" t="s">
        <v>66</v>
      </c>
      <c r="C5609" s="39" t="s">
        <v>190</v>
      </c>
      <c r="D5609" s="39" t="s">
        <v>26</v>
      </c>
      <c r="E5609" s="70" t="s">
        <v>23</v>
      </c>
      <c r="F5609" s="70" t="s">
        <v>32</v>
      </c>
      <c r="G5609" s="78">
        <v>43756</v>
      </c>
      <c r="H5609" s="78">
        <v>45689</v>
      </c>
      <c r="I5609" s="69">
        <v>76815892.439999998</v>
      </c>
      <c r="J5609" s="70">
        <v>0</v>
      </c>
      <c r="K5609" s="71">
        <v>1.089</v>
      </c>
      <c r="L5609" s="70">
        <v>0</v>
      </c>
      <c r="M5609" s="71">
        <v>0.61499999999999999</v>
      </c>
      <c r="N5609" s="72"/>
      <c r="O5609" s="73">
        <f>MIN(1,MAX(0,(1/(1+EXP(-(Assumptions!$B$5 + Assumptions!$B$6*$N5609))))*Assumptions!$B$3))</f>
        <v>3.9165722796764356E-2</v>
      </c>
      <c r="P5609" s="73">
        <f>VLOOKUP($F5609,Assumptions!$A$23:$B$27,2,FALSE)*Assumptions!$B$4</f>
        <v>0.5</v>
      </c>
      <c r="Q5609" s="74">
        <f t="shared" si="174"/>
        <v>1504274.9748455533</v>
      </c>
      <c r="R5609" s="75" t="str">
        <f>IF($O5609&lt;Assumptions!$B$17,"A",IF($O5609&lt;Assumptions!$B$18,"B",IF($O5609&lt;Assumptions!$B$19,"C",IF($O5609&lt;Assumptions!$B$20,"D","E"))))</f>
        <v>B</v>
      </c>
      <c r="S5609" s="75">
        <f t="shared" si="175"/>
        <v>0</v>
      </c>
    </row>
    <row r="5610" spans="1:19" ht="17.399999999999999" x14ac:dyDescent="0.3">
      <c r="A5610" s="39" t="s">
        <v>965</v>
      </c>
      <c r="B5610" s="39" t="s">
        <v>66</v>
      </c>
      <c r="C5610" s="39" t="s">
        <v>190</v>
      </c>
      <c r="D5610" s="39" t="s">
        <v>26</v>
      </c>
      <c r="E5610" s="70" t="s">
        <v>23</v>
      </c>
      <c r="F5610" s="70" t="s">
        <v>32</v>
      </c>
      <c r="G5610" s="78">
        <v>43756</v>
      </c>
      <c r="H5610" s="78">
        <v>45717</v>
      </c>
      <c r="I5610" s="69">
        <v>75280906.870000005</v>
      </c>
      <c r="J5610" s="70">
        <v>35</v>
      </c>
      <c r="K5610" s="71">
        <v>0.76</v>
      </c>
      <c r="L5610" s="70">
        <v>0</v>
      </c>
      <c r="M5610" s="71">
        <v>0.61499999999999999</v>
      </c>
      <c r="N5610" s="72"/>
      <c r="O5610" s="73">
        <f>MIN(1,MAX(0,(1/(1+EXP(-(Assumptions!$B$5 + Assumptions!$B$6*$N5610))))*Assumptions!$B$3))</f>
        <v>3.9165722796764356E-2</v>
      </c>
      <c r="P5610" s="73">
        <f>VLOOKUP($F5610,Assumptions!$A$23:$B$27,2,FALSE)*Assumptions!$B$4</f>
        <v>0.5</v>
      </c>
      <c r="Q5610" s="74">
        <f t="shared" si="174"/>
        <v>1474215.5651797268</v>
      </c>
      <c r="R5610" s="75" t="str">
        <f>IF($O5610&lt;Assumptions!$B$17,"A",IF($O5610&lt;Assumptions!$B$18,"B",IF($O5610&lt;Assumptions!$B$19,"C",IF($O5610&lt;Assumptions!$B$20,"D","E"))))</f>
        <v>B</v>
      </c>
      <c r="S5610" s="75">
        <f t="shared" si="175"/>
        <v>0</v>
      </c>
    </row>
    <row r="5611" spans="1:19" ht="17.399999999999999" x14ac:dyDescent="0.3">
      <c r="A5611" s="39" t="s">
        <v>965</v>
      </c>
      <c r="B5611" s="39" t="s">
        <v>66</v>
      </c>
      <c r="C5611" s="39" t="s">
        <v>190</v>
      </c>
      <c r="D5611" s="39" t="s">
        <v>26</v>
      </c>
      <c r="E5611" s="70" t="s">
        <v>23</v>
      </c>
      <c r="F5611" s="70" t="s">
        <v>32</v>
      </c>
      <c r="G5611" s="78">
        <v>43756</v>
      </c>
      <c r="H5611" s="78">
        <v>45748</v>
      </c>
      <c r="I5611" s="69">
        <v>73996496.890000001</v>
      </c>
      <c r="J5611" s="70">
        <v>0</v>
      </c>
      <c r="K5611" s="71">
        <v>1.0649999999999999</v>
      </c>
      <c r="L5611" s="70">
        <v>0</v>
      </c>
      <c r="M5611" s="71">
        <v>0.61499999999999999</v>
      </c>
      <c r="N5611" s="72"/>
      <c r="O5611" s="73">
        <f>MIN(1,MAX(0,(1/(1+EXP(-(Assumptions!$B$5 + Assumptions!$B$6*$N5611))))*Assumptions!$B$3))</f>
        <v>3.9165722796764356E-2</v>
      </c>
      <c r="P5611" s="73">
        <f>VLOOKUP($F5611,Assumptions!$A$23:$B$27,2,FALSE)*Assumptions!$B$4</f>
        <v>0.5</v>
      </c>
      <c r="Q5611" s="74">
        <f t="shared" si="174"/>
        <v>1449063.1425626879</v>
      </c>
      <c r="R5611" s="75" t="str">
        <f>IF($O5611&lt;Assumptions!$B$17,"A",IF($O5611&lt;Assumptions!$B$18,"B",IF($O5611&lt;Assumptions!$B$19,"C",IF($O5611&lt;Assumptions!$B$20,"D","E"))))</f>
        <v>B</v>
      </c>
      <c r="S5611" s="75">
        <f t="shared" si="175"/>
        <v>0</v>
      </c>
    </row>
    <row r="5612" spans="1:19" ht="17.399999999999999" x14ac:dyDescent="0.3">
      <c r="A5612" s="39" t="s">
        <v>965</v>
      </c>
      <c r="B5612" s="39" t="s">
        <v>66</v>
      </c>
      <c r="C5612" s="39" t="s">
        <v>190</v>
      </c>
      <c r="D5612" s="39" t="s">
        <v>26</v>
      </c>
      <c r="E5612" s="70" t="s">
        <v>23</v>
      </c>
      <c r="F5612" s="70" t="s">
        <v>32</v>
      </c>
      <c r="G5612" s="78">
        <v>43756</v>
      </c>
      <c r="H5612" s="78">
        <v>45778</v>
      </c>
      <c r="I5612" s="69">
        <v>72542428.359999999</v>
      </c>
      <c r="J5612" s="70">
        <v>35</v>
      </c>
      <c r="K5612" s="71">
        <v>0.72399999999999998</v>
      </c>
      <c r="L5612" s="70">
        <v>0</v>
      </c>
      <c r="M5612" s="71">
        <v>0.61499999999999999</v>
      </c>
      <c r="N5612" s="72"/>
      <c r="O5612" s="73">
        <f>MIN(1,MAX(0,(1/(1+EXP(-(Assumptions!$B$5 + Assumptions!$B$6*$N5612))))*Assumptions!$B$3))</f>
        <v>3.9165722796764356E-2</v>
      </c>
      <c r="P5612" s="73">
        <f>VLOOKUP($F5612,Assumptions!$A$23:$B$27,2,FALSE)*Assumptions!$B$4</f>
        <v>0.5</v>
      </c>
      <c r="Q5612" s="74">
        <f t="shared" si="174"/>
        <v>1420588.3200759485</v>
      </c>
      <c r="R5612" s="75" t="str">
        <f>IF($O5612&lt;Assumptions!$B$17,"A",IF($O5612&lt;Assumptions!$B$18,"B",IF($O5612&lt;Assumptions!$B$19,"C",IF($O5612&lt;Assumptions!$B$20,"D","E"))))</f>
        <v>B</v>
      </c>
      <c r="S5612" s="75">
        <f t="shared" si="175"/>
        <v>0</v>
      </c>
    </row>
    <row r="5613" spans="1:19" ht="17.399999999999999" x14ac:dyDescent="0.3">
      <c r="A5613" s="39" t="s">
        <v>965</v>
      </c>
      <c r="B5613" s="39" t="s">
        <v>66</v>
      </c>
      <c r="C5613" s="39" t="s">
        <v>190</v>
      </c>
      <c r="D5613" s="39" t="s">
        <v>26</v>
      </c>
      <c r="E5613" s="70" t="s">
        <v>23</v>
      </c>
      <c r="F5613" s="70" t="s">
        <v>32</v>
      </c>
      <c r="G5613" s="78">
        <v>43756</v>
      </c>
      <c r="H5613" s="78">
        <v>45809</v>
      </c>
      <c r="I5613" s="69">
        <v>71120964.370000005</v>
      </c>
      <c r="J5613" s="70">
        <v>0</v>
      </c>
      <c r="K5613" s="71">
        <v>1.0780000000000001</v>
      </c>
      <c r="L5613" s="70">
        <v>0</v>
      </c>
      <c r="M5613" s="71">
        <v>0.61499999999999999</v>
      </c>
      <c r="N5613" s="72"/>
      <c r="O5613" s="73">
        <f>MIN(1,MAX(0,(1/(1+EXP(-(Assumptions!$B$5 + Assumptions!$B$6*$N5613))))*Assumptions!$B$3))</f>
        <v>3.9165722796764356E-2</v>
      </c>
      <c r="P5613" s="73">
        <f>VLOOKUP($F5613,Assumptions!$A$23:$B$27,2,FALSE)*Assumptions!$B$4</f>
        <v>0.5</v>
      </c>
      <c r="Q5613" s="74">
        <f t="shared" si="174"/>
        <v>1392751.9877769873</v>
      </c>
      <c r="R5613" s="75" t="str">
        <f>IF($O5613&lt;Assumptions!$B$17,"A",IF($O5613&lt;Assumptions!$B$18,"B",IF($O5613&lt;Assumptions!$B$19,"C",IF($O5613&lt;Assumptions!$B$20,"D","E"))))</f>
        <v>B</v>
      </c>
      <c r="S5613" s="75">
        <f t="shared" si="175"/>
        <v>0</v>
      </c>
    </row>
    <row r="5614" spans="1:19" ht="17.399999999999999" x14ac:dyDescent="0.3">
      <c r="A5614" s="39" t="s">
        <v>965</v>
      </c>
      <c r="B5614" s="39" t="s">
        <v>66</v>
      </c>
      <c r="C5614" s="39" t="s">
        <v>190</v>
      </c>
      <c r="D5614" s="39" t="s">
        <v>26</v>
      </c>
      <c r="E5614" s="70" t="s">
        <v>23</v>
      </c>
      <c r="F5614" s="70" t="s">
        <v>32</v>
      </c>
      <c r="G5614" s="78">
        <v>43756</v>
      </c>
      <c r="H5614" s="78">
        <v>45839</v>
      </c>
      <c r="I5614" s="69">
        <v>70086660.739999995</v>
      </c>
      <c r="J5614" s="70">
        <v>15</v>
      </c>
      <c r="K5614" s="71">
        <v>1.1339999999999999</v>
      </c>
      <c r="L5614" s="70">
        <v>0</v>
      </c>
      <c r="M5614" s="71">
        <v>0.61499999999999999</v>
      </c>
      <c r="N5614" s="72"/>
      <c r="O5614" s="73">
        <f>MIN(1,MAX(0,(1/(1+EXP(-(Assumptions!$B$5 + Assumptions!$B$6*$N5614))))*Assumptions!$B$3))</f>
        <v>3.9165722796764356E-2</v>
      </c>
      <c r="P5614" s="73">
        <f>VLOOKUP($F5614,Assumptions!$A$23:$B$27,2,FALSE)*Assumptions!$B$4</f>
        <v>0.5</v>
      </c>
      <c r="Q5614" s="74">
        <f t="shared" si="174"/>
        <v>1372497.3631468536</v>
      </c>
      <c r="R5614" s="75" t="str">
        <f>IF($O5614&lt;Assumptions!$B$17,"A",IF($O5614&lt;Assumptions!$B$18,"B",IF($O5614&lt;Assumptions!$B$19,"C",IF($O5614&lt;Assumptions!$B$20,"D","E"))))</f>
        <v>B</v>
      </c>
      <c r="S5614" s="75">
        <f t="shared" si="175"/>
        <v>0</v>
      </c>
    </row>
    <row r="5615" spans="1:19" ht="17.399999999999999" x14ac:dyDescent="0.3">
      <c r="A5615" s="39" t="s">
        <v>965</v>
      </c>
      <c r="B5615" s="39" t="s">
        <v>66</v>
      </c>
      <c r="C5615" s="39" t="s">
        <v>190</v>
      </c>
      <c r="D5615" s="39" t="s">
        <v>26</v>
      </c>
      <c r="E5615" s="70" t="s">
        <v>23</v>
      </c>
      <c r="F5615" s="70" t="s">
        <v>32</v>
      </c>
      <c r="G5615" s="78">
        <v>43756</v>
      </c>
      <c r="H5615" s="78">
        <v>45870</v>
      </c>
      <c r="I5615" s="69">
        <v>68823213.810000002</v>
      </c>
      <c r="J5615" s="70">
        <v>0</v>
      </c>
      <c r="K5615" s="71">
        <v>1.0960000000000001</v>
      </c>
      <c r="L5615" s="70">
        <v>0</v>
      </c>
      <c r="M5615" s="71">
        <v>0.61499999999999999</v>
      </c>
      <c r="N5615" s="72"/>
      <c r="O5615" s="73">
        <f>MIN(1,MAX(0,(1/(1+EXP(-(Assumptions!$B$5 + Assumptions!$B$6*$N5615))))*Assumptions!$B$3))</f>
        <v>3.9165722796764356E-2</v>
      </c>
      <c r="P5615" s="73">
        <f>VLOOKUP($F5615,Assumptions!$A$23:$B$27,2,FALSE)*Assumptions!$B$4</f>
        <v>0.5</v>
      </c>
      <c r="Q5615" s="74">
        <f t="shared" si="174"/>
        <v>1347755.4570324523</v>
      </c>
      <c r="R5615" s="75" t="str">
        <f>IF($O5615&lt;Assumptions!$B$17,"A",IF($O5615&lt;Assumptions!$B$18,"B",IF($O5615&lt;Assumptions!$B$19,"C",IF($O5615&lt;Assumptions!$B$20,"D","E"))))</f>
        <v>B</v>
      </c>
      <c r="S5615" s="75">
        <f t="shared" si="175"/>
        <v>0</v>
      </c>
    </row>
    <row r="5616" spans="1:19" ht="17.399999999999999" x14ac:dyDescent="0.3">
      <c r="A5616" s="39" t="s">
        <v>965</v>
      </c>
      <c r="B5616" s="39" t="s">
        <v>66</v>
      </c>
      <c r="C5616" s="39" t="s">
        <v>190</v>
      </c>
      <c r="D5616" s="39" t="s">
        <v>26</v>
      </c>
      <c r="E5616" s="70" t="s">
        <v>23</v>
      </c>
      <c r="F5616" s="70" t="s">
        <v>32</v>
      </c>
      <c r="G5616" s="78">
        <v>43756</v>
      </c>
      <c r="H5616" s="78">
        <v>45901</v>
      </c>
      <c r="I5616" s="69">
        <v>67653588.959999993</v>
      </c>
      <c r="J5616" s="70">
        <v>15</v>
      </c>
      <c r="K5616" s="71">
        <v>0.97899999999999998</v>
      </c>
      <c r="L5616" s="70">
        <v>0</v>
      </c>
      <c r="M5616" s="71">
        <v>0.61499999999999999</v>
      </c>
      <c r="N5616" s="72"/>
      <c r="O5616" s="73">
        <f>MIN(1,MAX(0,(1/(1+EXP(-(Assumptions!$B$5 + Assumptions!$B$6*$N5616))))*Assumptions!$B$3))</f>
        <v>3.9165722796764356E-2</v>
      </c>
      <c r="P5616" s="73">
        <f>VLOOKUP($F5616,Assumptions!$A$23:$B$27,2,FALSE)*Assumptions!$B$4</f>
        <v>0.5</v>
      </c>
      <c r="Q5616" s="74">
        <f t="shared" si="174"/>
        <v>1324850.8557067986</v>
      </c>
      <c r="R5616" s="75" t="str">
        <f>IF($O5616&lt;Assumptions!$B$17,"A",IF($O5616&lt;Assumptions!$B$18,"B",IF($O5616&lt;Assumptions!$B$19,"C",IF($O5616&lt;Assumptions!$B$20,"D","E"))))</f>
        <v>B</v>
      </c>
      <c r="S5616" s="75">
        <f t="shared" si="175"/>
        <v>0</v>
      </c>
    </row>
    <row r="5617" spans="1:19" ht="17.399999999999999" x14ac:dyDescent="0.3">
      <c r="A5617" s="39" t="s">
        <v>965</v>
      </c>
      <c r="B5617" s="39" t="s">
        <v>66</v>
      </c>
      <c r="C5617" s="39" t="s">
        <v>190</v>
      </c>
      <c r="D5617" s="39" t="s">
        <v>26</v>
      </c>
      <c r="E5617" s="70" t="s">
        <v>23</v>
      </c>
      <c r="F5617" s="70" t="s">
        <v>32</v>
      </c>
      <c r="G5617" s="78">
        <v>43756</v>
      </c>
      <c r="H5617" s="78">
        <v>45931</v>
      </c>
      <c r="I5617" s="69">
        <v>66320557.219999999</v>
      </c>
      <c r="J5617" s="70">
        <v>0</v>
      </c>
      <c r="K5617" s="71">
        <v>1.0069999999999999</v>
      </c>
      <c r="L5617" s="70">
        <v>0</v>
      </c>
      <c r="M5617" s="71">
        <v>0.61499999999999999</v>
      </c>
      <c r="N5617" s="72"/>
      <c r="O5617" s="73">
        <f>MIN(1,MAX(0,(1/(1+EXP(-(Assumptions!$B$5 + Assumptions!$B$6*$N5617))))*Assumptions!$B$3))</f>
        <v>3.9165722796764356E-2</v>
      </c>
      <c r="P5617" s="73">
        <f>VLOOKUP($F5617,Assumptions!$A$23:$B$27,2,FALSE)*Assumptions!$B$4</f>
        <v>0.5</v>
      </c>
      <c r="Q5617" s="74">
        <f t="shared" si="174"/>
        <v>1298746.2799027343</v>
      </c>
      <c r="R5617" s="75" t="str">
        <f>IF($O5617&lt;Assumptions!$B$17,"A",IF($O5617&lt;Assumptions!$B$18,"B",IF($O5617&lt;Assumptions!$B$19,"C",IF($O5617&lt;Assumptions!$B$20,"D","E"))))</f>
        <v>B</v>
      </c>
      <c r="S5617" s="75">
        <f t="shared" si="175"/>
        <v>0</v>
      </c>
    </row>
    <row r="5618" spans="1:19" ht="17.399999999999999" x14ac:dyDescent="0.3">
      <c r="A5618" s="39" t="s">
        <v>965</v>
      </c>
      <c r="B5618" s="39" t="s">
        <v>66</v>
      </c>
      <c r="C5618" s="39" t="s">
        <v>190</v>
      </c>
      <c r="D5618" s="39" t="s">
        <v>26</v>
      </c>
      <c r="E5618" s="70" t="s">
        <v>23</v>
      </c>
      <c r="F5618" s="70" t="s">
        <v>32</v>
      </c>
      <c r="G5618" s="78">
        <v>43756</v>
      </c>
      <c r="H5618" s="78">
        <v>45962</v>
      </c>
      <c r="I5618" s="69">
        <v>65089708.740000002</v>
      </c>
      <c r="J5618" s="70">
        <v>35</v>
      </c>
      <c r="K5618" s="71">
        <v>0.73499999999999999</v>
      </c>
      <c r="L5618" s="70">
        <v>0</v>
      </c>
      <c r="M5618" s="71">
        <v>0.61499999999999999</v>
      </c>
      <c r="N5618" s="72"/>
      <c r="O5618" s="73">
        <f>MIN(1,MAX(0,(1/(1+EXP(-(Assumptions!$B$5 + Assumptions!$B$6*$N5618))))*Assumptions!$B$3))</f>
        <v>3.9165722796764356E-2</v>
      </c>
      <c r="P5618" s="73">
        <f>VLOOKUP($F5618,Assumptions!$A$23:$B$27,2,FALSE)*Assumptions!$B$4</f>
        <v>0.5</v>
      </c>
      <c r="Q5618" s="74">
        <f t="shared" si="174"/>
        <v>1274642.744716485</v>
      </c>
      <c r="R5618" s="75" t="str">
        <f>IF($O5618&lt;Assumptions!$B$17,"A",IF($O5618&lt;Assumptions!$B$18,"B",IF($O5618&lt;Assumptions!$B$19,"C",IF($O5618&lt;Assumptions!$B$20,"D","E"))))</f>
        <v>B</v>
      </c>
      <c r="S5618" s="75">
        <f t="shared" si="175"/>
        <v>0</v>
      </c>
    </row>
    <row r="5619" spans="1:19" ht="17.399999999999999" x14ac:dyDescent="0.3">
      <c r="A5619" s="39" t="s">
        <v>965</v>
      </c>
      <c r="B5619" s="39" t="s">
        <v>66</v>
      </c>
      <c r="C5619" s="39" t="s">
        <v>190</v>
      </c>
      <c r="D5619" s="39" t="s">
        <v>26</v>
      </c>
      <c r="E5619" s="70" t="s">
        <v>23</v>
      </c>
      <c r="F5619" s="70" t="s">
        <v>32</v>
      </c>
      <c r="G5619" s="78">
        <v>43756</v>
      </c>
      <c r="H5619" s="78">
        <v>45992</v>
      </c>
      <c r="I5619" s="69">
        <v>63731773.850000001</v>
      </c>
      <c r="J5619" s="70">
        <v>65</v>
      </c>
      <c r="K5619" s="71">
        <v>0.73199999999999998</v>
      </c>
      <c r="L5619" s="70">
        <v>0</v>
      </c>
      <c r="M5619" s="71">
        <v>0.61499999999999999</v>
      </c>
      <c r="N5619" s="72"/>
      <c r="O5619" s="73">
        <f>MIN(1,MAX(0,(1/(1+EXP(-(Assumptions!$B$5 + Assumptions!$B$6*$N5619))))*Assumptions!$B$3))</f>
        <v>3.9165722796764356E-2</v>
      </c>
      <c r="P5619" s="73">
        <f>VLOOKUP($F5619,Assumptions!$A$23:$B$27,2,FALSE)*Assumptions!$B$4</f>
        <v>0.5</v>
      </c>
      <c r="Q5619" s="74">
        <f t="shared" si="174"/>
        <v>1248050.4939775877</v>
      </c>
      <c r="R5619" s="75" t="str">
        <f>IF($O5619&lt;Assumptions!$B$17,"A",IF($O5619&lt;Assumptions!$B$18,"B",IF($O5619&lt;Assumptions!$B$19,"C",IF($O5619&lt;Assumptions!$B$20,"D","E"))))</f>
        <v>B</v>
      </c>
      <c r="S5619" s="75">
        <f t="shared" si="175"/>
        <v>0</v>
      </c>
    </row>
    <row r="5620" spans="1:19" ht="17.399999999999999" x14ac:dyDescent="0.3">
      <c r="A5620" s="39" t="s">
        <v>966</v>
      </c>
      <c r="B5620" s="39" t="s">
        <v>73</v>
      </c>
      <c r="C5620" s="39" t="s">
        <v>190</v>
      </c>
      <c r="D5620" s="39" t="s">
        <v>22</v>
      </c>
      <c r="E5620" s="70" t="s">
        <v>49</v>
      </c>
      <c r="F5620" s="70" t="s">
        <v>36</v>
      </c>
      <c r="G5620" s="78">
        <v>44433</v>
      </c>
      <c r="H5620" s="78">
        <v>45658</v>
      </c>
      <c r="I5620" s="69">
        <v>37795430.530000001</v>
      </c>
      <c r="J5620" s="70">
        <v>0</v>
      </c>
      <c r="K5620" s="71">
        <v>1.1000000000000001</v>
      </c>
      <c r="L5620" s="70">
        <v>0</v>
      </c>
      <c r="M5620" s="71">
        <v>0.85299999999999998</v>
      </c>
      <c r="N5620" s="72"/>
      <c r="O5620" s="73">
        <f>MIN(1,MAX(0,(1/(1+EXP(-(Assumptions!$B$5 + Assumptions!$B$6*$N5620))))*Assumptions!$B$3))</f>
        <v>3.9165722796764356E-2</v>
      </c>
      <c r="P5620" s="73">
        <f>VLOOKUP($F5620,Assumptions!$A$23:$B$27,2,FALSE)*Assumptions!$B$4</f>
        <v>0.55000000000000004</v>
      </c>
      <c r="Q5620" s="74">
        <f t="shared" si="174"/>
        <v>814156.94531728956</v>
      </c>
      <c r="R5620" s="75" t="str">
        <f>IF($O5620&lt;Assumptions!$B$17,"A",IF($O5620&lt;Assumptions!$B$18,"B",IF($O5620&lt;Assumptions!$B$19,"C",IF($O5620&lt;Assumptions!$B$20,"D","E"))))</f>
        <v>B</v>
      </c>
      <c r="S5620" s="75">
        <f t="shared" si="175"/>
        <v>0</v>
      </c>
    </row>
    <row r="5621" spans="1:19" ht="17.399999999999999" x14ac:dyDescent="0.3">
      <c r="A5621" s="39" t="s">
        <v>966</v>
      </c>
      <c r="B5621" s="39" t="s">
        <v>73</v>
      </c>
      <c r="C5621" s="39" t="s">
        <v>190</v>
      </c>
      <c r="D5621" s="39" t="s">
        <v>22</v>
      </c>
      <c r="E5621" s="70" t="s">
        <v>49</v>
      </c>
      <c r="F5621" s="70" t="s">
        <v>36</v>
      </c>
      <c r="G5621" s="78">
        <v>44433</v>
      </c>
      <c r="H5621" s="78">
        <v>45689</v>
      </c>
      <c r="I5621" s="69">
        <v>37169846.219999999</v>
      </c>
      <c r="J5621" s="70">
        <v>0</v>
      </c>
      <c r="K5621" s="71">
        <v>0.995</v>
      </c>
      <c r="L5621" s="70">
        <v>0</v>
      </c>
      <c r="M5621" s="71">
        <v>0.85299999999999998</v>
      </c>
      <c r="N5621" s="72"/>
      <c r="O5621" s="73">
        <f>MIN(1,MAX(0,(1/(1+EXP(-(Assumptions!$B$5 + Assumptions!$B$6*$N5621))))*Assumptions!$B$3))</f>
        <v>3.9165722796764356E-2</v>
      </c>
      <c r="P5621" s="73">
        <f>VLOOKUP($F5621,Assumptions!$A$23:$B$27,2,FALSE)*Assumptions!$B$4</f>
        <v>0.55000000000000004</v>
      </c>
      <c r="Q5621" s="74">
        <f t="shared" si="174"/>
        <v>800681.14139798377</v>
      </c>
      <c r="R5621" s="75" t="str">
        <f>IF($O5621&lt;Assumptions!$B$17,"A",IF($O5621&lt;Assumptions!$B$18,"B",IF($O5621&lt;Assumptions!$B$19,"C",IF($O5621&lt;Assumptions!$B$20,"D","E"))))</f>
        <v>B</v>
      </c>
      <c r="S5621" s="75">
        <f t="shared" si="175"/>
        <v>0</v>
      </c>
    </row>
    <row r="5622" spans="1:19" ht="17.399999999999999" x14ac:dyDescent="0.3">
      <c r="A5622" s="39" t="s">
        <v>966</v>
      </c>
      <c r="B5622" s="39" t="s">
        <v>73</v>
      </c>
      <c r="C5622" s="39" t="s">
        <v>190</v>
      </c>
      <c r="D5622" s="39" t="s">
        <v>22</v>
      </c>
      <c r="E5622" s="70" t="s">
        <v>49</v>
      </c>
      <c r="F5622" s="70" t="s">
        <v>36</v>
      </c>
      <c r="G5622" s="78">
        <v>44433</v>
      </c>
      <c r="H5622" s="78">
        <v>45717</v>
      </c>
      <c r="I5622" s="69">
        <v>36506365.549999997</v>
      </c>
      <c r="J5622" s="70">
        <v>0</v>
      </c>
      <c r="K5622" s="71">
        <v>0.96899999999999997</v>
      </c>
      <c r="L5622" s="70">
        <v>0</v>
      </c>
      <c r="M5622" s="71">
        <v>0.85299999999999998</v>
      </c>
      <c r="N5622" s="72"/>
      <c r="O5622" s="73">
        <f>MIN(1,MAX(0,(1/(1+EXP(-(Assumptions!$B$5 + Assumptions!$B$6*$N5622))))*Assumptions!$B$3))</f>
        <v>3.9165722796764356E-2</v>
      </c>
      <c r="P5622" s="73">
        <f>VLOOKUP($F5622,Assumptions!$A$23:$B$27,2,FALSE)*Assumptions!$B$4</f>
        <v>0.55000000000000004</v>
      </c>
      <c r="Q5622" s="74">
        <f t="shared" si="174"/>
        <v>786389.00639675639</v>
      </c>
      <c r="R5622" s="75" t="str">
        <f>IF($O5622&lt;Assumptions!$B$17,"A",IF($O5622&lt;Assumptions!$B$18,"B",IF($O5622&lt;Assumptions!$B$19,"C",IF($O5622&lt;Assumptions!$B$20,"D","E"))))</f>
        <v>B</v>
      </c>
      <c r="S5622" s="75">
        <f t="shared" si="175"/>
        <v>0</v>
      </c>
    </row>
    <row r="5623" spans="1:19" ht="17.399999999999999" x14ac:dyDescent="0.3">
      <c r="A5623" s="39" t="s">
        <v>966</v>
      </c>
      <c r="B5623" s="39" t="s">
        <v>73</v>
      </c>
      <c r="C5623" s="39" t="s">
        <v>190</v>
      </c>
      <c r="D5623" s="39" t="s">
        <v>22</v>
      </c>
      <c r="E5623" s="70" t="s">
        <v>49</v>
      </c>
      <c r="F5623" s="70" t="s">
        <v>36</v>
      </c>
      <c r="G5623" s="78">
        <v>44433</v>
      </c>
      <c r="H5623" s="78">
        <v>45748</v>
      </c>
      <c r="I5623" s="69">
        <v>35817059.670000002</v>
      </c>
      <c r="J5623" s="70">
        <v>0</v>
      </c>
      <c r="K5623" s="71">
        <v>1.1240000000000001</v>
      </c>
      <c r="L5623" s="70">
        <v>0</v>
      </c>
      <c r="M5623" s="71">
        <v>0.85299999999999998</v>
      </c>
      <c r="N5623" s="72"/>
      <c r="O5623" s="73">
        <f>MIN(1,MAX(0,(1/(1+EXP(-(Assumptions!$B$5 + Assumptions!$B$6*$N5623))))*Assumptions!$B$3))</f>
        <v>3.9165722796764356E-2</v>
      </c>
      <c r="P5623" s="73">
        <f>VLOOKUP($F5623,Assumptions!$A$23:$B$27,2,FALSE)*Assumptions!$B$4</f>
        <v>0.55000000000000004</v>
      </c>
      <c r="Q5623" s="74">
        <f t="shared" si="174"/>
        <v>771540.56673671363</v>
      </c>
      <c r="R5623" s="75" t="str">
        <f>IF($O5623&lt;Assumptions!$B$17,"A",IF($O5623&lt;Assumptions!$B$18,"B",IF($O5623&lt;Assumptions!$B$19,"C",IF($O5623&lt;Assumptions!$B$20,"D","E"))))</f>
        <v>B</v>
      </c>
      <c r="S5623" s="75">
        <f t="shared" si="175"/>
        <v>0</v>
      </c>
    </row>
    <row r="5624" spans="1:19" ht="17.399999999999999" x14ac:dyDescent="0.3">
      <c r="A5624" s="39" t="s">
        <v>966</v>
      </c>
      <c r="B5624" s="39" t="s">
        <v>73</v>
      </c>
      <c r="C5624" s="39" t="s">
        <v>190</v>
      </c>
      <c r="D5624" s="39" t="s">
        <v>22</v>
      </c>
      <c r="E5624" s="70" t="s">
        <v>49</v>
      </c>
      <c r="F5624" s="70" t="s">
        <v>36</v>
      </c>
      <c r="G5624" s="78">
        <v>44433</v>
      </c>
      <c r="H5624" s="78">
        <v>45778</v>
      </c>
      <c r="I5624" s="69">
        <v>35174803.909999996</v>
      </c>
      <c r="J5624" s="70">
        <v>0</v>
      </c>
      <c r="K5624" s="71">
        <v>1.1379999999999999</v>
      </c>
      <c r="L5624" s="70">
        <v>0</v>
      </c>
      <c r="M5624" s="71">
        <v>0.85299999999999998</v>
      </c>
      <c r="N5624" s="72"/>
      <c r="O5624" s="73">
        <f>MIN(1,MAX(0,(1/(1+EXP(-(Assumptions!$B$5 + Assumptions!$B$6*$N5624))))*Assumptions!$B$3))</f>
        <v>3.9165722796764356E-2</v>
      </c>
      <c r="P5624" s="73">
        <f>VLOOKUP($F5624,Assumptions!$A$23:$B$27,2,FALSE)*Assumptions!$B$4</f>
        <v>0.55000000000000004</v>
      </c>
      <c r="Q5624" s="74">
        <f t="shared" si="174"/>
        <v>757705.64065328159</v>
      </c>
      <c r="R5624" s="75" t="str">
        <f>IF($O5624&lt;Assumptions!$B$17,"A",IF($O5624&lt;Assumptions!$B$18,"B",IF($O5624&lt;Assumptions!$B$19,"C",IF($O5624&lt;Assumptions!$B$20,"D","E"))))</f>
        <v>B</v>
      </c>
      <c r="S5624" s="75">
        <f t="shared" si="175"/>
        <v>0</v>
      </c>
    </row>
    <row r="5625" spans="1:19" ht="17.399999999999999" x14ac:dyDescent="0.3">
      <c r="A5625" s="39" t="s">
        <v>966</v>
      </c>
      <c r="B5625" s="39" t="s">
        <v>73</v>
      </c>
      <c r="C5625" s="39" t="s">
        <v>190</v>
      </c>
      <c r="D5625" s="39" t="s">
        <v>22</v>
      </c>
      <c r="E5625" s="70" t="s">
        <v>49</v>
      </c>
      <c r="F5625" s="70" t="s">
        <v>36</v>
      </c>
      <c r="G5625" s="78">
        <v>44433</v>
      </c>
      <c r="H5625" s="78">
        <v>45809</v>
      </c>
      <c r="I5625" s="69">
        <v>34574225.359999999</v>
      </c>
      <c r="J5625" s="70">
        <v>0</v>
      </c>
      <c r="K5625" s="71">
        <v>1.0329999999999999</v>
      </c>
      <c r="L5625" s="70">
        <v>0</v>
      </c>
      <c r="M5625" s="71">
        <v>0.85299999999999998</v>
      </c>
      <c r="N5625" s="72"/>
      <c r="O5625" s="73">
        <f>MIN(1,MAX(0,(1/(1+EXP(-(Assumptions!$B$5 + Assumptions!$B$6*$N5625))))*Assumptions!$B$3))</f>
        <v>3.9165722796764356E-2</v>
      </c>
      <c r="P5625" s="73">
        <f>VLOOKUP($F5625,Assumptions!$A$23:$B$27,2,FALSE)*Assumptions!$B$4</f>
        <v>0.55000000000000004</v>
      </c>
      <c r="Q5625" s="74">
        <f t="shared" si="174"/>
        <v>744768.48949944123</v>
      </c>
      <c r="R5625" s="75" t="str">
        <f>IF($O5625&lt;Assumptions!$B$17,"A",IF($O5625&lt;Assumptions!$B$18,"B",IF($O5625&lt;Assumptions!$B$19,"C",IF($O5625&lt;Assumptions!$B$20,"D","E"))))</f>
        <v>B</v>
      </c>
      <c r="S5625" s="75">
        <f t="shared" si="175"/>
        <v>0</v>
      </c>
    </row>
    <row r="5626" spans="1:19" ht="17.399999999999999" x14ac:dyDescent="0.3">
      <c r="A5626" s="39" t="s">
        <v>966</v>
      </c>
      <c r="B5626" s="39" t="s">
        <v>73</v>
      </c>
      <c r="C5626" s="39" t="s">
        <v>190</v>
      </c>
      <c r="D5626" s="39" t="s">
        <v>22</v>
      </c>
      <c r="E5626" s="70" t="s">
        <v>49</v>
      </c>
      <c r="F5626" s="70" t="s">
        <v>36</v>
      </c>
      <c r="G5626" s="78">
        <v>44433</v>
      </c>
      <c r="H5626" s="78">
        <v>45839</v>
      </c>
      <c r="I5626" s="69">
        <v>34087164.109999999</v>
      </c>
      <c r="J5626" s="70">
        <v>0</v>
      </c>
      <c r="K5626" s="71">
        <v>1.0029999999999999</v>
      </c>
      <c r="L5626" s="70">
        <v>0</v>
      </c>
      <c r="M5626" s="71">
        <v>0.85299999999999998</v>
      </c>
      <c r="N5626" s="72"/>
      <c r="O5626" s="73">
        <f>MIN(1,MAX(0,(1/(1+EXP(-(Assumptions!$B$5 + Assumptions!$B$6*$N5626))))*Assumptions!$B$3))</f>
        <v>3.9165722796764356E-2</v>
      </c>
      <c r="P5626" s="73">
        <f>VLOOKUP($F5626,Assumptions!$A$23:$B$27,2,FALSE)*Assumptions!$B$4</f>
        <v>0.55000000000000004</v>
      </c>
      <c r="Q5626" s="74">
        <f t="shared" si="174"/>
        <v>734276.63125304109</v>
      </c>
      <c r="R5626" s="75" t="str">
        <f>IF($O5626&lt;Assumptions!$B$17,"A",IF($O5626&lt;Assumptions!$B$18,"B",IF($O5626&lt;Assumptions!$B$19,"C",IF($O5626&lt;Assumptions!$B$20,"D","E"))))</f>
        <v>B</v>
      </c>
      <c r="S5626" s="75">
        <f t="shared" si="175"/>
        <v>0</v>
      </c>
    </row>
    <row r="5627" spans="1:19" ht="17.399999999999999" x14ac:dyDescent="0.3">
      <c r="A5627" s="39" t="s">
        <v>966</v>
      </c>
      <c r="B5627" s="39" t="s">
        <v>73</v>
      </c>
      <c r="C5627" s="39" t="s">
        <v>190</v>
      </c>
      <c r="D5627" s="39" t="s">
        <v>22</v>
      </c>
      <c r="E5627" s="70" t="s">
        <v>49</v>
      </c>
      <c r="F5627" s="70" t="s">
        <v>36</v>
      </c>
      <c r="G5627" s="78">
        <v>44433</v>
      </c>
      <c r="H5627" s="78">
        <v>45870</v>
      </c>
      <c r="I5627" s="69">
        <v>33421224.23</v>
      </c>
      <c r="J5627" s="70">
        <v>0</v>
      </c>
      <c r="K5627" s="71">
        <v>1.111</v>
      </c>
      <c r="L5627" s="70">
        <v>0</v>
      </c>
      <c r="M5627" s="71">
        <v>0.85299999999999998</v>
      </c>
      <c r="N5627" s="72"/>
      <c r="O5627" s="73">
        <f>MIN(1,MAX(0,(1/(1+EXP(-(Assumptions!$B$5 + Assumptions!$B$6*$N5627))))*Assumptions!$B$3))</f>
        <v>3.9165722796764356E-2</v>
      </c>
      <c r="P5627" s="73">
        <f>VLOOKUP($F5627,Assumptions!$A$23:$B$27,2,FALSE)*Assumptions!$B$4</f>
        <v>0.55000000000000004</v>
      </c>
      <c r="Q5627" s="74">
        <f t="shared" si="174"/>
        <v>719931.52204637649</v>
      </c>
      <c r="R5627" s="75" t="str">
        <f>IF($O5627&lt;Assumptions!$B$17,"A",IF($O5627&lt;Assumptions!$B$18,"B",IF($O5627&lt;Assumptions!$B$19,"C",IF($O5627&lt;Assumptions!$B$20,"D","E"))))</f>
        <v>B</v>
      </c>
      <c r="S5627" s="75">
        <f t="shared" si="175"/>
        <v>0</v>
      </c>
    </row>
    <row r="5628" spans="1:19" ht="17.399999999999999" x14ac:dyDescent="0.3">
      <c r="A5628" s="39" t="s">
        <v>966</v>
      </c>
      <c r="B5628" s="39" t="s">
        <v>73</v>
      </c>
      <c r="C5628" s="39" t="s">
        <v>190</v>
      </c>
      <c r="D5628" s="39" t="s">
        <v>22</v>
      </c>
      <c r="E5628" s="70" t="s">
        <v>49</v>
      </c>
      <c r="F5628" s="70" t="s">
        <v>36</v>
      </c>
      <c r="G5628" s="78">
        <v>44433</v>
      </c>
      <c r="H5628" s="78">
        <v>45901</v>
      </c>
      <c r="I5628" s="69">
        <v>32912501.239999998</v>
      </c>
      <c r="J5628" s="70">
        <v>0</v>
      </c>
      <c r="K5628" s="71">
        <v>0.97599999999999998</v>
      </c>
      <c r="L5628" s="70">
        <v>0</v>
      </c>
      <c r="M5628" s="71">
        <v>0.85299999999999998</v>
      </c>
      <c r="N5628" s="72"/>
      <c r="O5628" s="73">
        <f>MIN(1,MAX(0,(1/(1+EXP(-(Assumptions!$B$5 + Assumptions!$B$6*$N5628))))*Assumptions!$B$3))</f>
        <v>3.9165722796764356E-2</v>
      </c>
      <c r="P5628" s="73">
        <f>VLOOKUP($F5628,Assumptions!$A$23:$B$27,2,FALSE)*Assumptions!$B$4</f>
        <v>0.55000000000000004</v>
      </c>
      <c r="Q5628" s="74">
        <f t="shared" si="174"/>
        <v>708973.0450627018</v>
      </c>
      <c r="R5628" s="75" t="str">
        <f>IF($O5628&lt;Assumptions!$B$17,"A",IF($O5628&lt;Assumptions!$B$18,"B",IF($O5628&lt;Assumptions!$B$19,"C",IF($O5628&lt;Assumptions!$B$20,"D","E"))))</f>
        <v>B</v>
      </c>
      <c r="S5628" s="75">
        <f t="shared" si="175"/>
        <v>0</v>
      </c>
    </row>
    <row r="5629" spans="1:19" ht="17.399999999999999" x14ac:dyDescent="0.3">
      <c r="A5629" s="39" t="s">
        <v>966</v>
      </c>
      <c r="B5629" s="39" t="s">
        <v>73</v>
      </c>
      <c r="C5629" s="39" t="s">
        <v>190</v>
      </c>
      <c r="D5629" s="39" t="s">
        <v>22</v>
      </c>
      <c r="E5629" s="70" t="s">
        <v>49</v>
      </c>
      <c r="F5629" s="70" t="s">
        <v>36</v>
      </c>
      <c r="G5629" s="78">
        <v>44433</v>
      </c>
      <c r="H5629" s="78">
        <v>45931</v>
      </c>
      <c r="I5629" s="69">
        <v>32304812.640000001</v>
      </c>
      <c r="J5629" s="70">
        <v>65</v>
      </c>
      <c r="K5629" s="71">
        <v>0.80100000000000005</v>
      </c>
      <c r="L5629" s="70">
        <v>0</v>
      </c>
      <c r="M5629" s="71">
        <v>0.85299999999999998</v>
      </c>
      <c r="N5629" s="72"/>
      <c r="O5629" s="73">
        <f>MIN(1,MAX(0,(1/(1+EXP(-(Assumptions!$B$5 + Assumptions!$B$6*$N5629))))*Assumptions!$B$3))</f>
        <v>3.9165722796764356E-2</v>
      </c>
      <c r="P5629" s="73">
        <f>VLOOKUP($F5629,Assumptions!$A$23:$B$27,2,FALSE)*Assumptions!$B$4</f>
        <v>0.55000000000000004</v>
      </c>
      <c r="Q5629" s="74">
        <f t="shared" si="174"/>
        <v>695882.73527280719</v>
      </c>
      <c r="R5629" s="75" t="str">
        <f>IF($O5629&lt;Assumptions!$B$17,"A",IF($O5629&lt;Assumptions!$B$18,"B",IF($O5629&lt;Assumptions!$B$19,"C",IF($O5629&lt;Assumptions!$B$20,"D","E"))))</f>
        <v>B</v>
      </c>
      <c r="S5629" s="75">
        <f t="shared" si="175"/>
        <v>0</v>
      </c>
    </row>
    <row r="5630" spans="1:19" ht="17.399999999999999" x14ac:dyDescent="0.3">
      <c r="A5630" s="39" t="s">
        <v>966</v>
      </c>
      <c r="B5630" s="39" t="s">
        <v>73</v>
      </c>
      <c r="C5630" s="39" t="s">
        <v>190</v>
      </c>
      <c r="D5630" s="39" t="s">
        <v>22</v>
      </c>
      <c r="E5630" s="70" t="s">
        <v>49</v>
      </c>
      <c r="F5630" s="70" t="s">
        <v>36</v>
      </c>
      <c r="G5630" s="78">
        <v>44433</v>
      </c>
      <c r="H5630" s="78">
        <v>45962</v>
      </c>
      <c r="I5630" s="69">
        <v>31805548.710000001</v>
      </c>
      <c r="J5630" s="70">
        <v>0</v>
      </c>
      <c r="K5630" s="71">
        <v>1.1100000000000001</v>
      </c>
      <c r="L5630" s="70">
        <v>0</v>
      </c>
      <c r="M5630" s="71">
        <v>0.85299999999999998</v>
      </c>
      <c r="N5630" s="72"/>
      <c r="O5630" s="73">
        <f>MIN(1,MAX(0,(1/(1+EXP(-(Assumptions!$B$5 + Assumptions!$B$6*$N5630))))*Assumptions!$B$3))</f>
        <v>3.9165722796764356E-2</v>
      </c>
      <c r="P5630" s="73">
        <f>VLOOKUP($F5630,Assumptions!$A$23:$B$27,2,FALSE)*Assumptions!$B$4</f>
        <v>0.55000000000000004</v>
      </c>
      <c r="Q5630" s="74">
        <f t="shared" si="174"/>
        <v>685128.01729616546</v>
      </c>
      <c r="R5630" s="75" t="str">
        <f>IF($O5630&lt;Assumptions!$B$17,"A",IF($O5630&lt;Assumptions!$B$18,"B",IF($O5630&lt;Assumptions!$B$19,"C",IF($O5630&lt;Assumptions!$B$20,"D","E"))))</f>
        <v>B</v>
      </c>
      <c r="S5630" s="75">
        <f t="shared" si="175"/>
        <v>0</v>
      </c>
    </row>
    <row r="5631" spans="1:19" ht="17.399999999999999" x14ac:dyDescent="0.3">
      <c r="A5631" s="39" t="s">
        <v>966</v>
      </c>
      <c r="B5631" s="39" t="s">
        <v>73</v>
      </c>
      <c r="C5631" s="39" t="s">
        <v>190</v>
      </c>
      <c r="D5631" s="39" t="s">
        <v>22</v>
      </c>
      <c r="E5631" s="70" t="s">
        <v>49</v>
      </c>
      <c r="F5631" s="70" t="s">
        <v>36</v>
      </c>
      <c r="G5631" s="78">
        <v>44433</v>
      </c>
      <c r="H5631" s="78">
        <v>45992</v>
      </c>
      <c r="I5631" s="69">
        <v>31266985.07</v>
      </c>
      <c r="J5631" s="70">
        <v>65</v>
      </c>
      <c r="K5631" s="71">
        <v>0.53500000000000003</v>
      </c>
      <c r="L5631" s="70">
        <v>0</v>
      </c>
      <c r="M5631" s="71">
        <v>0.85299999999999998</v>
      </c>
      <c r="N5631" s="72"/>
      <c r="O5631" s="73">
        <f>MIN(1,MAX(0,(1/(1+EXP(-(Assumptions!$B$5 + Assumptions!$B$6*$N5631))))*Assumptions!$B$3))</f>
        <v>3.9165722796764356E-2</v>
      </c>
      <c r="P5631" s="73">
        <f>VLOOKUP($F5631,Assumptions!$A$23:$B$27,2,FALSE)*Assumptions!$B$4</f>
        <v>0.55000000000000004</v>
      </c>
      <c r="Q5631" s="74">
        <f t="shared" si="174"/>
        <v>673526.73846820451</v>
      </c>
      <c r="R5631" s="75" t="str">
        <f>IF($O5631&lt;Assumptions!$B$17,"A",IF($O5631&lt;Assumptions!$B$18,"B",IF($O5631&lt;Assumptions!$B$19,"C",IF($O5631&lt;Assumptions!$B$20,"D","E"))))</f>
        <v>B</v>
      </c>
      <c r="S5631" s="75">
        <f t="shared" si="175"/>
        <v>0</v>
      </c>
    </row>
    <row r="5632" spans="1:19" ht="17.399999999999999" x14ac:dyDescent="0.3">
      <c r="A5632" s="39" t="s">
        <v>967</v>
      </c>
      <c r="B5632" s="39" t="s">
        <v>93</v>
      </c>
      <c r="C5632" s="39" t="s">
        <v>190</v>
      </c>
      <c r="D5632" s="39" t="s">
        <v>34</v>
      </c>
      <c r="E5632" s="70" t="s">
        <v>39</v>
      </c>
      <c r="F5632" s="70" t="s">
        <v>32</v>
      </c>
      <c r="G5632" s="78">
        <v>44172</v>
      </c>
      <c r="H5632" s="78">
        <v>45658</v>
      </c>
      <c r="I5632" s="69">
        <v>53040829.18</v>
      </c>
      <c r="J5632" s="70">
        <v>0</v>
      </c>
      <c r="K5632" s="71">
        <v>1.0409999999999999</v>
      </c>
      <c r="L5632" s="70">
        <v>0</v>
      </c>
      <c r="M5632" s="71">
        <v>0.70799999999999996</v>
      </c>
      <c r="N5632" s="72"/>
      <c r="O5632" s="73">
        <f>MIN(1,MAX(0,(1/(1+EXP(-(Assumptions!$B$5 + Assumptions!$B$6*$N5632))))*Assumptions!$B$3))</f>
        <v>3.9165722796764356E-2</v>
      </c>
      <c r="P5632" s="73">
        <f>VLOOKUP($F5632,Assumptions!$A$23:$B$27,2,FALSE)*Assumptions!$B$4</f>
        <v>0.5</v>
      </c>
      <c r="Q5632" s="74">
        <f t="shared" si="174"/>
        <v>1038691.206287205</v>
      </c>
      <c r="R5632" s="75" t="str">
        <f>IF($O5632&lt;Assumptions!$B$17,"A",IF($O5632&lt;Assumptions!$B$18,"B",IF($O5632&lt;Assumptions!$B$19,"C",IF($O5632&lt;Assumptions!$B$20,"D","E"))))</f>
        <v>B</v>
      </c>
      <c r="S5632" s="75">
        <f t="shared" si="175"/>
        <v>0</v>
      </c>
    </row>
    <row r="5633" spans="1:19" ht="17.399999999999999" x14ac:dyDescent="0.3">
      <c r="A5633" s="39" t="s">
        <v>967</v>
      </c>
      <c r="B5633" s="39" t="s">
        <v>93</v>
      </c>
      <c r="C5633" s="39" t="s">
        <v>190</v>
      </c>
      <c r="D5633" s="39" t="s">
        <v>34</v>
      </c>
      <c r="E5633" s="70" t="s">
        <v>39</v>
      </c>
      <c r="F5633" s="70" t="s">
        <v>32</v>
      </c>
      <c r="G5633" s="78">
        <v>44172</v>
      </c>
      <c r="H5633" s="78">
        <v>45689</v>
      </c>
      <c r="I5633" s="69">
        <v>53040829.18</v>
      </c>
      <c r="J5633" s="70">
        <v>185</v>
      </c>
      <c r="K5633" s="71">
        <v>0.16300000000000001</v>
      </c>
      <c r="L5633" s="70">
        <v>1</v>
      </c>
      <c r="M5633" s="71">
        <v>0.70799999999999996</v>
      </c>
      <c r="N5633" s="72"/>
      <c r="O5633" s="73">
        <f>MIN(1,MAX(0,(1/(1+EXP(-(Assumptions!$B$5 + Assumptions!$B$6*$N5633))))*Assumptions!$B$3))</f>
        <v>3.9165722796764356E-2</v>
      </c>
      <c r="P5633" s="73">
        <f>VLOOKUP($F5633,Assumptions!$A$23:$B$27,2,FALSE)*Assumptions!$B$4</f>
        <v>0.5</v>
      </c>
      <c r="Q5633" s="74">
        <f t="shared" ref="Q5633:Q5696" si="176">$I5633*$O5633*$P5633</f>
        <v>1038691.206287205</v>
      </c>
      <c r="R5633" s="75" t="str">
        <f>IF($O5633&lt;Assumptions!$B$17,"A",IF($O5633&lt;Assumptions!$B$18,"B",IF($O5633&lt;Assumptions!$B$19,"C",IF($O5633&lt;Assumptions!$B$20,"D","E"))))</f>
        <v>B</v>
      </c>
      <c r="S5633" s="75">
        <f t="shared" ref="S5633:S5696" si="177">--($J5633&gt;=180)</f>
        <v>1</v>
      </c>
    </row>
    <row r="5634" spans="1:19" ht="17.399999999999999" x14ac:dyDescent="0.3">
      <c r="A5634" s="39" t="s">
        <v>967</v>
      </c>
      <c r="B5634" s="39" t="s">
        <v>93</v>
      </c>
      <c r="C5634" s="39" t="s">
        <v>190</v>
      </c>
      <c r="D5634" s="39" t="s">
        <v>34</v>
      </c>
      <c r="E5634" s="70" t="s">
        <v>39</v>
      </c>
      <c r="F5634" s="70" t="s">
        <v>32</v>
      </c>
      <c r="G5634" s="78">
        <v>44172</v>
      </c>
      <c r="H5634" s="78">
        <v>45717</v>
      </c>
      <c r="I5634" s="69">
        <v>53040829.18</v>
      </c>
      <c r="J5634" s="70">
        <v>999</v>
      </c>
      <c r="K5634" s="71">
        <v>8.5999999999999993E-2</v>
      </c>
      <c r="L5634" s="70">
        <v>1</v>
      </c>
      <c r="M5634" s="71">
        <v>0.70799999999999996</v>
      </c>
      <c r="N5634" s="72"/>
      <c r="O5634" s="73">
        <f>MIN(1,MAX(0,(1/(1+EXP(-(Assumptions!$B$5 + Assumptions!$B$6*$N5634))))*Assumptions!$B$3))</f>
        <v>3.9165722796764356E-2</v>
      </c>
      <c r="P5634" s="73">
        <f>VLOOKUP($F5634,Assumptions!$A$23:$B$27,2,FALSE)*Assumptions!$B$4</f>
        <v>0.5</v>
      </c>
      <c r="Q5634" s="74">
        <f t="shared" si="176"/>
        <v>1038691.206287205</v>
      </c>
      <c r="R5634" s="75" t="str">
        <f>IF($O5634&lt;Assumptions!$B$17,"A",IF($O5634&lt;Assumptions!$B$18,"B",IF($O5634&lt;Assumptions!$B$19,"C",IF($O5634&lt;Assumptions!$B$20,"D","E"))))</f>
        <v>B</v>
      </c>
      <c r="S5634" s="75">
        <f t="shared" si="177"/>
        <v>1</v>
      </c>
    </row>
    <row r="5635" spans="1:19" ht="17.399999999999999" x14ac:dyDescent="0.3">
      <c r="A5635" s="39" t="s">
        <v>967</v>
      </c>
      <c r="B5635" s="39" t="s">
        <v>93</v>
      </c>
      <c r="C5635" s="39" t="s">
        <v>190</v>
      </c>
      <c r="D5635" s="39" t="s">
        <v>34</v>
      </c>
      <c r="E5635" s="70" t="s">
        <v>39</v>
      </c>
      <c r="F5635" s="70" t="s">
        <v>32</v>
      </c>
      <c r="G5635" s="78">
        <v>44172</v>
      </c>
      <c r="H5635" s="78">
        <v>45748</v>
      </c>
      <c r="I5635" s="69">
        <v>53040829.18</v>
      </c>
      <c r="J5635" s="70">
        <v>999</v>
      </c>
      <c r="K5635" s="71">
        <v>0.161</v>
      </c>
      <c r="L5635" s="70">
        <v>1</v>
      </c>
      <c r="M5635" s="71">
        <v>0.70799999999999996</v>
      </c>
      <c r="N5635" s="72"/>
      <c r="O5635" s="73">
        <f>MIN(1,MAX(0,(1/(1+EXP(-(Assumptions!$B$5 + Assumptions!$B$6*$N5635))))*Assumptions!$B$3))</f>
        <v>3.9165722796764356E-2</v>
      </c>
      <c r="P5635" s="73">
        <f>VLOOKUP($F5635,Assumptions!$A$23:$B$27,2,FALSE)*Assumptions!$B$4</f>
        <v>0.5</v>
      </c>
      <c r="Q5635" s="74">
        <f t="shared" si="176"/>
        <v>1038691.206287205</v>
      </c>
      <c r="R5635" s="75" t="str">
        <f>IF($O5635&lt;Assumptions!$B$17,"A",IF($O5635&lt;Assumptions!$B$18,"B",IF($O5635&lt;Assumptions!$B$19,"C",IF($O5635&lt;Assumptions!$B$20,"D","E"))))</f>
        <v>B</v>
      </c>
      <c r="S5635" s="75">
        <f t="shared" si="177"/>
        <v>1</v>
      </c>
    </row>
    <row r="5636" spans="1:19" ht="17.399999999999999" x14ac:dyDescent="0.3">
      <c r="A5636" s="39" t="s">
        <v>967</v>
      </c>
      <c r="B5636" s="39" t="s">
        <v>93</v>
      </c>
      <c r="C5636" s="39" t="s">
        <v>190</v>
      </c>
      <c r="D5636" s="39" t="s">
        <v>34</v>
      </c>
      <c r="E5636" s="70" t="s">
        <v>39</v>
      </c>
      <c r="F5636" s="70" t="s">
        <v>32</v>
      </c>
      <c r="G5636" s="78">
        <v>44172</v>
      </c>
      <c r="H5636" s="78">
        <v>45778</v>
      </c>
      <c r="I5636" s="69">
        <v>53040829.18</v>
      </c>
      <c r="J5636" s="70">
        <v>999</v>
      </c>
      <c r="K5636" s="71">
        <v>0.03</v>
      </c>
      <c r="L5636" s="70">
        <v>1</v>
      </c>
      <c r="M5636" s="71">
        <v>0.70799999999999996</v>
      </c>
      <c r="N5636" s="72"/>
      <c r="O5636" s="73">
        <f>MIN(1,MAX(0,(1/(1+EXP(-(Assumptions!$B$5 + Assumptions!$B$6*$N5636))))*Assumptions!$B$3))</f>
        <v>3.9165722796764356E-2</v>
      </c>
      <c r="P5636" s="73">
        <f>VLOOKUP($F5636,Assumptions!$A$23:$B$27,2,FALSE)*Assumptions!$B$4</f>
        <v>0.5</v>
      </c>
      <c r="Q5636" s="74">
        <f t="shared" si="176"/>
        <v>1038691.206287205</v>
      </c>
      <c r="R5636" s="75" t="str">
        <f>IF($O5636&lt;Assumptions!$B$17,"A",IF($O5636&lt;Assumptions!$B$18,"B",IF($O5636&lt;Assumptions!$B$19,"C",IF($O5636&lt;Assumptions!$B$20,"D","E"))))</f>
        <v>B</v>
      </c>
      <c r="S5636" s="75">
        <f t="shared" si="177"/>
        <v>1</v>
      </c>
    </row>
    <row r="5637" spans="1:19" ht="17.399999999999999" x14ac:dyDescent="0.3">
      <c r="A5637" s="39" t="s">
        <v>967</v>
      </c>
      <c r="B5637" s="39" t="s">
        <v>93</v>
      </c>
      <c r="C5637" s="39" t="s">
        <v>190</v>
      </c>
      <c r="D5637" s="39" t="s">
        <v>34</v>
      </c>
      <c r="E5637" s="70" t="s">
        <v>39</v>
      </c>
      <c r="F5637" s="70" t="s">
        <v>32</v>
      </c>
      <c r="G5637" s="78">
        <v>44172</v>
      </c>
      <c r="H5637" s="78">
        <v>45809</v>
      </c>
      <c r="I5637" s="69">
        <v>53040829.18</v>
      </c>
      <c r="J5637" s="70">
        <v>999</v>
      </c>
      <c r="K5637" s="71">
        <v>7.6999999999999999E-2</v>
      </c>
      <c r="L5637" s="70">
        <v>1</v>
      </c>
      <c r="M5637" s="71">
        <v>0.70799999999999996</v>
      </c>
      <c r="N5637" s="72"/>
      <c r="O5637" s="73">
        <f>MIN(1,MAX(0,(1/(1+EXP(-(Assumptions!$B$5 + Assumptions!$B$6*$N5637))))*Assumptions!$B$3))</f>
        <v>3.9165722796764356E-2</v>
      </c>
      <c r="P5637" s="73">
        <f>VLOOKUP($F5637,Assumptions!$A$23:$B$27,2,FALSE)*Assumptions!$B$4</f>
        <v>0.5</v>
      </c>
      <c r="Q5637" s="74">
        <f t="shared" si="176"/>
        <v>1038691.206287205</v>
      </c>
      <c r="R5637" s="75" t="str">
        <f>IF($O5637&lt;Assumptions!$B$17,"A",IF($O5637&lt;Assumptions!$B$18,"B",IF($O5637&lt;Assumptions!$B$19,"C",IF($O5637&lt;Assumptions!$B$20,"D","E"))))</f>
        <v>B</v>
      </c>
      <c r="S5637" s="75">
        <f t="shared" si="177"/>
        <v>1</v>
      </c>
    </row>
    <row r="5638" spans="1:19" ht="17.399999999999999" x14ac:dyDescent="0.3">
      <c r="A5638" s="39" t="s">
        <v>967</v>
      </c>
      <c r="B5638" s="39" t="s">
        <v>93</v>
      </c>
      <c r="C5638" s="39" t="s">
        <v>190</v>
      </c>
      <c r="D5638" s="39" t="s">
        <v>34</v>
      </c>
      <c r="E5638" s="70" t="s">
        <v>39</v>
      </c>
      <c r="F5638" s="70" t="s">
        <v>32</v>
      </c>
      <c r="G5638" s="78">
        <v>44172</v>
      </c>
      <c r="H5638" s="78">
        <v>45839</v>
      </c>
      <c r="I5638" s="69">
        <v>53040829.18</v>
      </c>
      <c r="J5638" s="70">
        <v>999</v>
      </c>
      <c r="K5638" s="71">
        <v>0.124</v>
      </c>
      <c r="L5638" s="70">
        <v>1</v>
      </c>
      <c r="M5638" s="71">
        <v>0.70799999999999996</v>
      </c>
      <c r="N5638" s="72"/>
      <c r="O5638" s="73">
        <f>MIN(1,MAX(0,(1/(1+EXP(-(Assumptions!$B$5 + Assumptions!$B$6*$N5638))))*Assumptions!$B$3))</f>
        <v>3.9165722796764356E-2</v>
      </c>
      <c r="P5638" s="73">
        <f>VLOOKUP($F5638,Assumptions!$A$23:$B$27,2,FALSE)*Assumptions!$B$4</f>
        <v>0.5</v>
      </c>
      <c r="Q5638" s="74">
        <f t="shared" si="176"/>
        <v>1038691.206287205</v>
      </c>
      <c r="R5638" s="75" t="str">
        <f>IF($O5638&lt;Assumptions!$B$17,"A",IF($O5638&lt;Assumptions!$B$18,"B",IF($O5638&lt;Assumptions!$B$19,"C",IF($O5638&lt;Assumptions!$B$20,"D","E"))))</f>
        <v>B</v>
      </c>
      <c r="S5638" s="75">
        <f t="shared" si="177"/>
        <v>1</v>
      </c>
    </row>
    <row r="5639" spans="1:19" ht="17.399999999999999" x14ac:dyDescent="0.3">
      <c r="A5639" s="39" t="s">
        <v>967</v>
      </c>
      <c r="B5639" s="39" t="s">
        <v>93</v>
      </c>
      <c r="C5639" s="39" t="s">
        <v>190</v>
      </c>
      <c r="D5639" s="39" t="s">
        <v>34</v>
      </c>
      <c r="E5639" s="70" t="s">
        <v>39</v>
      </c>
      <c r="F5639" s="70" t="s">
        <v>32</v>
      </c>
      <c r="G5639" s="78">
        <v>44172</v>
      </c>
      <c r="H5639" s="78">
        <v>45870</v>
      </c>
      <c r="I5639" s="69">
        <v>53040829.18</v>
      </c>
      <c r="J5639" s="70">
        <v>999</v>
      </c>
      <c r="K5639" s="71">
        <v>0.188</v>
      </c>
      <c r="L5639" s="70">
        <v>1</v>
      </c>
      <c r="M5639" s="71">
        <v>0.70799999999999996</v>
      </c>
      <c r="N5639" s="72"/>
      <c r="O5639" s="73">
        <f>MIN(1,MAX(0,(1/(1+EXP(-(Assumptions!$B$5 + Assumptions!$B$6*$N5639))))*Assumptions!$B$3))</f>
        <v>3.9165722796764356E-2</v>
      </c>
      <c r="P5639" s="73">
        <f>VLOOKUP($F5639,Assumptions!$A$23:$B$27,2,FALSE)*Assumptions!$B$4</f>
        <v>0.5</v>
      </c>
      <c r="Q5639" s="74">
        <f t="shared" si="176"/>
        <v>1038691.206287205</v>
      </c>
      <c r="R5639" s="75" t="str">
        <f>IF($O5639&lt;Assumptions!$B$17,"A",IF($O5639&lt;Assumptions!$B$18,"B",IF($O5639&lt;Assumptions!$B$19,"C",IF($O5639&lt;Assumptions!$B$20,"D","E"))))</f>
        <v>B</v>
      </c>
      <c r="S5639" s="75">
        <f t="shared" si="177"/>
        <v>1</v>
      </c>
    </row>
    <row r="5640" spans="1:19" ht="17.399999999999999" x14ac:dyDescent="0.3">
      <c r="A5640" s="39" t="s">
        <v>967</v>
      </c>
      <c r="B5640" s="39" t="s">
        <v>93</v>
      </c>
      <c r="C5640" s="39" t="s">
        <v>190</v>
      </c>
      <c r="D5640" s="39" t="s">
        <v>34</v>
      </c>
      <c r="E5640" s="70" t="s">
        <v>39</v>
      </c>
      <c r="F5640" s="70" t="s">
        <v>32</v>
      </c>
      <c r="G5640" s="78">
        <v>44172</v>
      </c>
      <c r="H5640" s="78">
        <v>45901</v>
      </c>
      <c r="I5640" s="69">
        <v>53040829.18</v>
      </c>
      <c r="J5640" s="70">
        <v>999</v>
      </c>
      <c r="K5640" s="71">
        <v>0.16300000000000001</v>
      </c>
      <c r="L5640" s="70">
        <v>1</v>
      </c>
      <c r="M5640" s="71">
        <v>0.70799999999999996</v>
      </c>
      <c r="N5640" s="72"/>
      <c r="O5640" s="73">
        <f>MIN(1,MAX(0,(1/(1+EXP(-(Assumptions!$B$5 + Assumptions!$B$6*$N5640))))*Assumptions!$B$3))</f>
        <v>3.9165722796764356E-2</v>
      </c>
      <c r="P5640" s="73">
        <f>VLOOKUP($F5640,Assumptions!$A$23:$B$27,2,FALSE)*Assumptions!$B$4</f>
        <v>0.5</v>
      </c>
      <c r="Q5640" s="74">
        <f t="shared" si="176"/>
        <v>1038691.206287205</v>
      </c>
      <c r="R5640" s="75" t="str">
        <f>IF($O5640&lt;Assumptions!$B$17,"A",IF($O5640&lt;Assumptions!$B$18,"B",IF($O5640&lt;Assumptions!$B$19,"C",IF($O5640&lt;Assumptions!$B$20,"D","E"))))</f>
        <v>B</v>
      </c>
      <c r="S5640" s="75">
        <f t="shared" si="177"/>
        <v>1</v>
      </c>
    </row>
    <row r="5641" spans="1:19" ht="17.399999999999999" x14ac:dyDescent="0.3">
      <c r="A5641" s="39" t="s">
        <v>967</v>
      </c>
      <c r="B5641" s="39" t="s">
        <v>93</v>
      </c>
      <c r="C5641" s="39" t="s">
        <v>190</v>
      </c>
      <c r="D5641" s="39" t="s">
        <v>34</v>
      </c>
      <c r="E5641" s="70" t="s">
        <v>39</v>
      </c>
      <c r="F5641" s="70" t="s">
        <v>32</v>
      </c>
      <c r="G5641" s="78">
        <v>44172</v>
      </c>
      <c r="H5641" s="78">
        <v>45931</v>
      </c>
      <c r="I5641" s="69">
        <v>53040829.18</v>
      </c>
      <c r="J5641" s="70">
        <v>999</v>
      </c>
      <c r="K5641" s="71">
        <v>0.14000000000000001</v>
      </c>
      <c r="L5641" s="70">
        <v>1</v>
      </c>
      <c r="M5641" s="71">
        <v>0.70799999999999996</v>
      </c>
      <c r="N5641" s="72"/>
      <c r="O5641" s="73">
        <f>MIN(1,MAX(0,(1/(1+EXP(-(Assumptions!$B$5 + Assumptions!$B$6*$N5641))))*Assumptions!$B$3))</f>
        <v>3.9165722796764356E-2</v>
      </c>
      <c r="P5641" s="73">
        <f>VLOOKUP($F5641,Assumptions!$A$23:$B$27,2,FALSE)*Assumptions!$B$4</f>
        <v>0.5</v>
      </c>
      <c r="Q5641" s="74">
        <f t="shared" si="176"/>
        <v>1038691.206287205</v>
      </c>
      <c r="R5641" s="75" t="str">
        <f>IF($O5641&lt;Assumptions!$B$17,"A",IF($O5641&lt;Assumptions!$B$18,"B",IF($O5641&lt;Assumptions!$B$19,"C",IF($O5641&lt;Assumptions!$B$20,"D","E"))))</f>
        <v>B</v>
      </c>
      <c r="S5641" s="75">
        <f t="shared" si="177"/>
        <v>1</v>
      </c>
    </row>
    <row r="5642" spans="1:19" ht="17.399999999999999" x14ac:dyDescent="0.3">
      <c r="A5642" s="39" t="s">
        <v>967</v>
      </c>
      <c r="B5642" s="39" t="s">
        <v>93</v>
      </c>
      <c r="C5642" s="39" t="s">
        <v>190</v>
      </c>
      <c r="D5642" s="39" t="s">
        <v>34</v>
      </c>
      <c r="E5642" s="70" t="s">
        <v>39</v>
      </c>
      <c r="F5642" s="70" t="s">
        <v>32</v>
      </c>
      <c r="G5642" s="78">
        <v>44172</v>
      </c>
      <c r="H5642" s="78">
        <v>45962</v>
      </c>
      <c r="I5642" s="69">
        <v>53040829.18</v>
      </c>
      <c r="J5642" s="70">
        <v>999</v>
      </c>
      <c r="K5642" s="71">
        <v>3.1E-2</v>
      </c>
      <c r="L5642" s="70">
        <v>1</v>
      </c>
      <c r="M5642" s="71">
        <v>0.70799999999999996</v>
      </c>
      <c r="N5642" s="72"/>
      <c r="O5642" s="73">
        <f>MIN(1,MAX(0,(1/(1+EXP(-(Assumptions!$B$5 + Assumptions!$B$6*$N5642))))*Assumptions!$B$3))</f>
        <v>3.9165722796764356E-2</v>
      </c>
      <c r="P5642" s="73">
        <f>VLOOKUP($F5642,Assumptions!$A$23:$B$27,2,FALSE)*Assumptions!$B$4</f>
        <v>0.5</v>
      </c>
      <c r="Q5642" s="74">
        <f t="shared" si="176"/>
        <v>1038691.206287205</v>
      </c>
      <c r="R5642" s="75" t="str">
        <f>IF($O5642&lt;Assumptions!$B$17,"A",IF($O5642&lt;Assumptions!$B$18,"B",IF($O5642&lt;Assumptions!$B$19,"C",IF($O5642&lt;Assumptions!$B$20,"D","E"))))</f>
        <v>B</v>
      </c>
      <c r="S5642" s="75">
        <f t="shared" si="177"/>
        <v>1</v>
      </c>
    </row>
    <row r="5643" spans="1:19" ht="17.399999999999999" x14ac:dyDescent="0.3">
      <c r="A5643" s="39" t="s">
        <v>967</v>
      </c>
      <c r="B5643" s="39" t="s">
        <v>93</v>
      </c>
      <c r="C5643" s="39" t="s">
        <v>190</v>
      </c>
      <c r="D5643" s="39" t="s">
        <v>34</v>
      </c>
      <c r="E5643" s="70" t="s">
        <v>39</v>
      </c>
      <c r="F5643" s="70" t="s">
        <v>32</v>
      </c>
      <c r="G5643" s="78">
        <v>44172</v>
      </c>
      <c r="H5643" s="78">
        <v>45992</v>
      </c>
      <c r="I5643" s="69">
        <v>53040829.18</v>
      </c>
      <c r="J5643" s="70">
        <v>999</v>
      </c>
      <c r="K5643" s="71">
        <v>0.125</v>
      </c>
      <c r="L5643" s="70">
        <v>1</v>
      </c>
      <c r="M5643" s="71">
        <v>0.70799999999999996</v>
      </c>
      <c r="N5643" s="72"/>
      <c r="O5643" s="73">
        <f>MIN(1,MAX(0,(1/(1+EXP(-(Assumptions!$B$5 + Assumptions!$B$6*$N5643))))*Assumptions!$B$3))</f>
        <v>3.9165722796764356E-2</v>
      </c>
      <c r="P5643" s="73">
        <f>VLOOKUP($F5643,Assumptions!$A$23:$B$27,2,FALSE)*Assumptions!$B$4</f>
        <v>0.5</v>
      </c>
      <c r="Q5643" s="74">
        <f t="shared" si="176"/>
        <v>1038691.206287205</v>
      </c>
      <c r="R5643" s="75" t="str">
        <f>IF($O5643&lt;Assumptions!$B$17,"A",IF($O5643&lt;Assumptions!$B$18,"B",IF($O5643&lt;Assumptions!$B$19,"C",IF($O5643&lt;Assumptions!$B$20,"D","E"))))</f>
        <v>B</v>
      </c>
      <c r="S5643" s="75">
        <f t="shared" si="177"/>
        <v>1</v>
      </c>
    </row>
    <row r="5644" spans="1:19" ht="17.399999999999999" x14ac:dyDescent="0.3">
      <c r="A5644" s="39" t="s">
        <v>968</v>
      </c>
      <c r="B5644" s="39" t="s">
        <v>88</v>
      </c>
      <c r="C5644" s="39" t="s">
        <v>135</v>
      </c>
      <c r="D5644" s="39" t="s">
        <v>38</v>
      </c>
      <c r="E5644" s="70" t="s">
        <v>27</v>
      </c>
      <c r="F5644" s="70" t="s">
        <v>28</v>
      </c>
      <c r="G5644" s="78">
        <v>43871</v>
      </c>
      <c r="H5644" s="78">
        <v>45658</v>
      </c>
      <c r="I5644" s="69">
        <v>2586588.2799999998</v>
      </c>
      <c r="J5644" s="70">
        <v>0</v>
      </c>
      <c r="K5644" s="71">
        <v>1.0109999999999999</v>
      </c>
      <c r="L5644" s="70">
        <v>0</v>
      </c>
      <c r="M5644" s="71">
        <v>1.3180000000000001</v>
      </c>
      <c r="N5644" s="72"/>
      <c r="O5644" s="73">
        <f>MIN(1,MAX(0,(1/(1+EXP(-(Assumptions!$B$5 + Assumptions!$B$6*$N5644))))*Assumptions!$B$3))</f>
        <v>3.9165722796764356E-2</v>
      </c>
      <c r="P5644" s="73">
        <f>VLOOKUP($F5644,Assumptions!$A$23:$B$27,2,FALSE)*Assumptions!$B$4</f>
        <v>0.35</v>
      </c>
      <c r="Q5644" s="74">
        <f t="shared" si="176"/>
        <v>35456.959847343824</v>
      </c>
      <c r="R5644" s="75" t="str">
        <f>IF($O5644&lt;Assumptions!$B$17,"A",IF($O5644&lt;Assumptions!$B$18,"B",IF($O5644&lt;Assumptions!$B$19,"C",IF($O5644&lt;Assumptions!$B$20,"D","E"))))</f>
        <v>B</v>
      </c>
      <c r="S5644" s="75">
        <f t="shared" si="177"/>
        <v>0</v>
      </c>
    </row>
    <row r="5645" spans="1:19" ht="17.399999999999999" x14ac:dyDescent="0.3">
      <c r="A5645" s="39" t="s">
        <v>968</v>
      </c>
      <c r="B5645" s="39" t="s">
        <v>88</v>
      </c>
      <c r="C5645" s="39" t="s">
        <v>135</v>
      </c>
      <c r="D5645" s="39" t="s">
        <v>38</v>
      </c>
      <c r="E5645" s="70" t="s">
        <v>27</v>
      </c>
      <c r="F5645" s="70" t="s">
        <v>28</v>
      </c>
      <c r="G5645" s="78">
        <v>43871</v>
      </c>
      <c r="H5645" s="78">
        <v>45689</v>
      </c>
      <c r="I5645" s="69">
        <v>2501964.9</v>
      </c>
      <c r="J5645" s="70">
        <v>0</v>
      </c>
      <c r="K5645" s="71">
        <v>1.04</v>
      </c>
      <c r="L5645" s="70">
        <v>0</v>
      </c>
      <c r="M5645" s="71">
        <v>1.3180000000000001</v>
      </c>
      <c r="N5645" s="72"/>
      <c r="O5645" s="73">
        <f>MIN(1,MAX(0,(1/(1+EXP(-(Assumptions!$B$5 + Assumptions!$B$6*$N5645))))*Assumptions!$B$3))</f>
        <v>3.9165722796764356E-2</v>
      </c>
      <c r="P5645" s="73">
        <f>VLOOKUP($F5645,Assumptions!$A$23:$B$27,2,FALSE)*Assumptions!$B$4</f>
        <v>0.35</v>
      </c>
      <c r="Q5645" s="74">
        <f t="shared" si="176"/>
        <v>34296.942302221985</v>
      </c>
      <c r="R5645" s="75" t="str">
        <f>IF($O5645&lt;Assumptions!$B$17,"A",IF($O5645&lt;Assumptions!$B$18,"B",IF($O5645&lt;Assumptions!$B$19,"C",IF($O5645&lt;Assumptions!$B$20,"D","E"))))</f>
        <v>B</v>
      </c>
      <c r="S5645" s="75">
        <f t="shared" si="177"/>
        <v>0</v>
      </c>
    </row>
    <row r="5646" spans="1:19" ht="17.399999999999999" x14ac:dyDescent="0.3">
      <c r="A5646" s="39" t="s">
        <v>968</v>
      </c>
      <c r="B5646" s="39" t="s">
        <v>88</v>
      </c>
      <c r="C5646" s="39" t="s">
        <v>135</v>
      </c>
      <c r="D5646" s="39" t="s">
        <v>38</v>
      </c>
      <c r="E5646" s="70" t="s">
        <v>27</v>
      </c>
      <c r="F5646" s="70" t="s">
        <v>28</v>
      </c>
      <c r="G5646" s="78">
        <v>43871</v>
      </c>
      <c r="H5646" s="78">
        <v>45717</v>
      </c>
      <c r="I5646" s="69">
        <v>2420795.23</v>
      </c>
      <c r="J5646" s="70">
        <v>0</v>
      </c>
      <c r="K5646" s="71">
        <v>1.07</v>
      </c>
      <c r="L5646" s="70">
        <v>0</v>
      </c>
      <c r="M5646" s="71">
        <v>1.3180000000000001</v>
      </c>
      <c r="N5646" s="72"/>
      <c r="O5646" s="73">
        <f>MIN(1,MAX(0,(1/(1+EXP(-(Assumptions!$B$5 + Assumptions!$B$6*$N5646))))*Assumptions!$B$3))</f>
        <v>3.9165722796764356E-2</v>
      </c>
      <c r="P5646" s="73">
        <f>VLOOKUP($F5646,Assumptions!$A$23:$B$27,2,FALSE)*Assumptions!$B$4</f>
        <v>0.35</v>
      </c>
      <c r="Q5646" s="74">
        <f t="shared" si="176"/>
        <v>33184.268224068292</v>
      </c>
      <c r="R5646" s="75" t="str">
        <f>IF($O5646&lt;Assumptions!$B$17,"A",IF($O5646&lt;Assumptions!$B$18,"B",IF($O5646&lt;Assumptions!$B$19,"C",IF($O5646&lt;Assumptions!$B$20,"D","E"))))</f>
        <v>B</v>
      </c>
      <c r="S5646" s="75">
        <f t="shared" si="177"/>
        <v>0</v>
      </c>
    </row>
    <row r="5647" spans="1:19" ht="17.399999999999999" x14ac:dyDescent="0.3">
      <c r="A5647" s="39" t="s">
        <v>968</v>
      </c>
      <c r="B5647" s="39" t="s">
        <v>88</v>
      </c>
      <c r="C5647" s="39" t="s">
        <v>135</v>
      </c>
      <c r="D5647" s="39" t="s">
        <v>38</v>
      </c>
      <c r="E5647" s="70" t="s">
        <v>27</v>
      </c>
      <c r="F5647" s="70" t="s">
        <v>28</v>
      </c>
      <c r="G5647" s="78">
        <v>43871</v>
      </c>
      <c r="H5647" s="78">
        <v>45748</v>
      </c>
      <c r="I5647" s="69">
        <v>2347178.12</v>
      </c>
      <c r="J5647" s="70">
        <v>0</v>
      </c>
      <c r="K5647" s="71">
        <v>0.97399999999999998</v>
      </c>
      <c r="L5647" s="70">
        <v>0</v>
      </c>
      <c r="M5647" s="71">
        <v>1.3180000000000001</v>
      </c>
      <c r="N5647" s="72"/>
      <c r="O5647" s="73">
        <f>MIN(1,MAX(0,(1/(1+EXP(-(Assumptions!$B$5 + Assumptions!$B$6*$N5647))))*Assumptions!$B$3))</f>
        <v>3.9165722796764356E-2</v>
      </c>
      <c r="P5647" s="73">
        <f>VLOOKUP($F5647,Assumptions!$A$23:$B$27,2,FALSE)*Assumptions!$B$4</f>
        <v>0.35</v>
      </c>
      <c r="Q5647" s="74">
        <f t="shared" si="176"/>
        <v>32175.124660892678</v>
      </c>
      <c r="R5647" s="75" t="str">
        <f>IF($O5647&lt;Assumptions!$B$17,"A",IF($O5647&lt;Assumptions!$B$18,"B",IF($O5647&lt;Assumptions!$B$19,"C",IF($O5647&lt;Assumptions!$B$20,"D","E"))))</f>
        <v>B</v>
      </c>
      <c r="S5647" s="75">
        <f t="shared" si="177"/>
        <v>0</v>
      </c>
    </row>
    <row r="5648" spans="1:19" ht="17.399999999999999" x14ac:dyDescent="0.3">
      <c r="A5648" s="39" t="s">
        <v>968</v>
      </c>
      <c r="B5648" s="39" t="s">
        <v>88</v>
      </c>
      <c r="C5648" s="39" t="s">
        <v>135</v>
      </c>
      <c r="D5648" s="39" t="s">
        <v>38</v>
      </c>
      <c r="E5648" s="70" t="s">
        <v>27</v>
      </c>
      <c r="F5648" s="70" t="s">
        <v>28</v>
      </c>
      <c r="G5648" s="78">
        <v>43871</v>
      </c>
      <c r="H5648" s="78">
        <v>45778</v>
      </c>
      <c r="I5648" s="69">
        <v>2279637.4300000002</v>
      </c>
      <c r="J5648" s="70">
        <v>0</v>
      </c>
      <c r="K5648" s="71">
        <v>1.113</v>
      </c>
      <c r="L5648" s="70">
        <v>0</v>
      </c>
      <c r="M5648" s="71">
        <v>1.3180000000000001</v>
      </c>
      <c r="N5648" s="72"/>
      <c r="O5648" s="73">
        <f>MIN(1,MAX(0,(1/(1+EXP(-(Assumptions!$B$5 + Assumptions!$B$6*$N5648))))*Assumptions!$B$3))</f>
        <v>3.9165722796764356E-2</v>
      </c>
      <c r="P5648" s="73">
        <f>VLOOKUP($F5648,Assumptions!$A$23:$B$27,2,FALSE)*Assumptions!$B$4</f>
        <v>0.35</v>
      </c>
      <c r="Q5648" s="74">
        <f t="shared" si="176"/>
        <v>31249.276681177907</v>
      </c>
      <c r="R5648" s="75" t="str">
        <f>IF($O5648&lt;Assumptions!$B$17,"A",IF($O5648&lt;Assumptions!$B$18,"B",IF($O5648&lt;Assumptions!$B$19,"C",IF($O5648&lt;Assumptions!$B$20,"D","E"))))</f>
        <v>B</v>
      </c>
      <c r="S5648" s="75">
        <f t="shared" si="177"/>
        <v>0</v>
      </c>
    </row>
    <row r="5649" spans="1:19" ht="17.399999999999999" x14ac:dyDescent="0.3">
      <c r="A5649" s="39" t="s">
        <v>968</v>
      </c>
      <c r="B5649" s="39" t="s">
        <v>88</v>
      </c>
      <c r="C5649" s="39" t="s">
        <v>135</v>
      </c>
      <c r="D5649" s="39" t="s">
        <v>38</v>
      </c>
      <c r="E5649" s="70" t="s">
        <v>27</v>
      </c>
      <c r="F5649" s="70" t="s">
        <v>28</v>
      </c>
      <c r="G5649" s="78">
        <v>43871</v>
      </c>
      <c r="H5649" s="78">
        <v>45809</v>
      </c>
      <c r="I5649" s="69">
        <v>2210345.42</v>
      </c>
      <c r="J5649" s="70">
        <v>15</v>
      </c>
      <c r="K5649" s="71">
        <v>1.123</v>
      </c>
      <c r="L5649" s="70">
        <v>0</v>
      </c>
      <c r="M5649" s="71">
        <v>1.3180000000000001</v>
      </c>
      <c r="N5649" s="72"/>
      <c r="O5649" s="73">
        <f>MIN(1,MAX(0,(1/(1+EXP(-(Assumptions!$B$5 + Assumptions!$B$6*$N5649))))*Assumptions!$B$3))</f>
        <v>3.9165722796764356E-2</v>
      </c>
      <c r="P5649" s="73">
        <f>VLOOKUP($F5649,Assumptions!$A$23:$B$27,2,FALSE)*Assumptions!$B$4</f>
        <v>0.35</v>
      </c>
      <c r="Q5649" s="74">
        <f t="shared" si="176"/>
        <v>30299.421601686186</v>
      </c>
      <c r="R5649" s="75" t="str">
        <f>IF($O5649&lt;Assumptions!$B$17,"A",IF($O5649&lt;Assumptions!$B$18,"B",IF($O5649&lt;Assumptions!$B$19,"C",IF($O5649&lt;Assumptions!$B$20,"D","E"))))</f>
        <v>B</v>
      </c>
      <c r="S5649" s="75">
        <f t="shared" si="177"/>
        <v>0</v>
      </c>
    </row>
    <row r="5650" spans="1:19" ht="17.399999999999999" x14ac:dyDescent="0.3">
      <c r="A5650" s="39" t="s">
        <v>968</v>
      </c>
      <c r="B5650" s="39" t="s">
        <v>88</v>
      </c>
      <c r="C5650" s="39" t="s">
        <v>135</v>
      </c>
      <c r="D5650" s="39" t="s">
        <v>38</v>
      </c>
      <c r="E5650" s="70" t="s">
        <v>27</v>
      </c>
      <c r="F5650" s="70" t="s">
        <v>28</v>
      </c>
      <c r="G5650" s="78">
        <v>43871</v>
      </c>
      <c r="H5650" s="78">
        <v>45839</v>
      </c>
      <c r="I5650" s="69">
        <v>2142471.14</v>
      </c>
      <c r="J5650" s="70">
        <v>35</v>
      </c>
      <c r="K5650" s="71">
        <v>0.47799999999999998</v>
      </c>
      <c r="L5650" s="70">
        <v>0</v>
      </c>
      <c r="M5650" s="71">
        <v>1.3180000000000001</v>
      </c>
      <c r="N5650" s="72"/>
      <c r="O5650" s="73">
        <f>MIN(1,MAX(0,(1/(1+EXP(-(Assumptions!$B$5 + Assumptions!$B$6*$N5650))))*Assumptions!$B$3))</f>
        <v>3.9165722796764356E-2</v>
      </c>
      <c r="P5650" s="73">
        <f>VLOOKUP($F5650,Assumptions!$A$23:$B$27,2,FALSE)*Assumptions!$B$4</f>
        <v>0.35</v>
      </c>
      <c r="Q5650" s="74">
        <f t="shared" si="176"/>
        <v>29369.000769257702</v>
      </c>
      <c r="R5650" s="75" t="str">
        <f>IF($O5650&lt;Assumptions!$B$17,"A",IF($O5650&lt;Assumptions!$B$18,"B",IF($O5650&lt;Assumptions!$B$19,"C",IF($O5650&lt;Assumptions!$B$20,"D","E"))))</f>
        <v>B</v>
      </c>
      <c r="S5650" s="75">
        <f t="shared" si="177"/>
        <v>0</v>
      </c>
    </row>
    <row r="5651" spans="1:19" ht="17.399999999999999" x14ac:dyDescent="0.3">
      <c r="A5651" s="39" t="s">
        <v>968</v>
      </c>
      <c r="B5651" s="39" t="s">
        <v>88</v>
      </c>
      <c r="C5651" s="39" t="s">
        <v>135</v>
      </c>
      <c r="D5651" s="39" t="s">
        <v>38</v>
      </c>
      <c r="E5651" s="70" t="s">
        <v>27</v>
      </c>
      <c r="F5651" s="70" t="s">
        <v>28</v>
      </c>
      <c r="G5651" s="78">
        <v>43871</v>
      </c>
      <c r="H5651" s="78">
        <v>45870</v>
      </c>
      <c r="I5651" s="69">
        <v>2080876.61</v>
      </c>
      <c r="J5651" s="70">
        <v>15</v>
      </c>
      <c r="K5651" s="71">
        <v>1.135</v>
      </c>
      <c r="L5651" s="70">
        <v>0</v>
      </c>
      <c r="M5651" s="71">
        <v>1.3180000000000001</v>
      </c>
      <c r="N5651" s="72"/>
      <c r="O5651" s="73">
        <f>MIN(1,MAX(0,(1/(1+EXP(-(Assumptions!$B$5 + Assumptions!$B$6*$N5651))))*Assumptions!$B$3))</f>
        <v>3.9165722796764356E-2</v>
      </c>
      <c r="P5651" s="73">
        <f>VLOOKUP($F5651,Assumptions!$A$23:$B$27,2,FALSE)*Assumptions!$B$4</f>
        <v>0.35</v>
      </c>
      <c r="Q5651" s="74">
        <f t="shared" si="176"/>
        <v>28524.662768535756</v>
      </c>
      <c r="R5651" s="75" t="str">
        <f>IF($O5651&lt;Assumptions!$B$17,"A",IF($O5651&lt;Assumptions!$B$18,"B",IF($O5651&lt;Assumptions!$B$19,"C",IF($O5651&lt;Assumptions!$B$20,"D","E"))))</f>
        <v>B</v>
      </c>
      <c r="S5651" s="75">
        <f t="shared" si="177"/>
        <v>0</v>
      </c>
    </row>
    <row r="5652" spans="1:19" ht="17.399999999999999" x14ac:dyDescent="0.3">
      <c r="A5652" s="39" t="s">
        <v>968</v>
      </c>
      <c r="B5652" s="39" t="s">
        <v>88</v>
      </c>
      <c r="C5652" s="39" t="s">
        <v>135</v>
      </c>
      <c r="D5652" s="39" t="s">
        <v>38</v>
      </c>
      <c r="E5652" s="70" t="s">
        <v>27</v>
      </c>
      <c r="F5652" s="70" t="s">
        <v>28</v>
      </c>
      <c r="G5652" s="78">
        <v>43871</v>
      </c>
      <c r="H5652" s="78">
        <v>45901</v>
      </c>
      <c r="I5652" s="69">
        <v>2026370.16</v>
      </c>
      <c r="J5652" s="70">
        <v>0</v>
      </c>
      <c r="K5652" s="71">
        <v>1.085</v>
      </c>
      <c r="L5652" s="70">
        <v>0</v>
      </c>
      <c r="M5652" s="71">
        <v>1.3180000000000001</v>
      </c>
      <c r="N5652" s="72"/>
      <c r="O5652" s="73">
        <f>MIN(1,MAX(0,(1/(1+EXP(-(Assumptions!$B$5 + Assumptions!$B$6*$N5652))))*Assumptions!$B$3))</f>
        <v>3.9165722796764356E-2</v>
      </c>
      <c r="P5652" s="73">
        <f>VLOOKUP($F5652,Assumptions!$A$23:$B$27,2,FALSE)*Assumptions!$B$4</f>
        <v>0.35</v>
      </c>
      <c r="Q5652" s="74">
        <f t="shared" si="176"/>
        <v>27777.488189568263</v>
      </c>
      <c r="R5652" s="75" t="str">
        <f>IF($O5652&lt;Assumptions!$B$17,"A",IF($O5652&lt;Assumptions!$B$18,"B",IF($O5652&lt;Assumptions!$B$19,"C",IF($O5652&lt;Assumptions!$B$20,"D","E"))))</f>
        <v>B</v>
      </c>
      <c r="S5652" s="75">
        <f t="shared" si="177"/>
        <v>0</v>
      </c>
    </row>
    <row r="5653" spans="1:19" ht="17.399999999999999" x14ac:dyDescent="0.3">
      <c r="A5653" s="39" t="s">
        <v>968</v>
      </c>
      <c r="B5653" s="39" t="s">
        <v>88</v>
      </c>
      <c r="C5653" s="39" t="s">
        <v>135</v>
      </c>
      <c r="D5653" s="39" t="s">
        <v>38</v>
      </c>
      <c r="E5653" s="70" t="s">
        <v>27</v>
      </c>
      <c r="F5653" s="70" t="s">
        <v>28</v>
      </c>
      <c r="G5653" s="78">
        <v>43871</v>
      </c>
      <c r="H5653" s="78">
        <v>45931</v>
      </c>
      <c r="I5653" s="69">
        <v>1960608.45</v>
      </c>
      <c r="J5653" s="70">
        <v>0</v>
      </c>
      <c r="K5653" s="71">
        <v>1.095</v>
      </c>
      <c r="L5653" s="70">
        <v>0</v>
      </c>
      <c r="M5653" s="71">
        <v>1.3180000000000001</v>
      </c>
      <c r="N5653" s="72"/>
      <c r="O5653" s="73">
        <f>MIN(1,MAX(0,(1/(1+EXP(-(Assumptions!$B$5 + Assumptions!$B$6*$N5653))))*Assumptions!$B$3))</f>
        <v>3.9165722796764356E-2</v>
      </c>
      <c r="P5653" s="73">
        <f>VLOOKUP($F5653,Assumptions!$A$23:$B$27,2,FALSE)*Assumptions!$B$4</f>
        <v>0.35</v>
      </c>
      <c r="Q5653" s="74">
        <f t="shared" si="176"/>
        <v>26876.026472992839</v>
      </c>
      <c r="R5653" s="75" t="str">
        <f>IF($O5653&lt;Assumptions!$B$17,"A",IF($O5653&lt;Assumptions!$B$18,"B",IF($O5653&lt;Assumptions!$B$19,"C",IF($O5653&lt;Assumptions!$B$20,"D","E"))))</f>
        <v>B</v>
      </c>
      <c r="S5653" s="75">
        <f t="shared" si="177"/>
        <v>0</v>
      </c>
    </row>
    <row r="5654" spans="1:19" ht="17.399999999999999" x14ac:dyDescent="0.3">
      <c r="A5654" s="39" t="s">
        <v>968</v>
      </c>
      <c r="B5654" s="39" t="s">
        <v>88</v>
      </c>
      <c r="C5654" s="39" t="s">
        <v>135</v>
      </c>
      <c r="D5654" s="39" t="s">
        <v>38</v>
      </c>
      <c r="E5654" s="70" t="s">
        <v>27</v>
      </c>
      <c r="F5654" s="70" t="s">
        <v>28</v>
      </c>
      <c r="G5654" s="78">
        <v>43871</v>
      </c>
      <c r="H5654" s="78">
        <v>45962</v>
      </c>
      <c r="I5654" s="69">
        <v>1899773.32</v>
      </c>
      <c r="J5654" s="70">
        <v>0</v>
      </c>
      <c r="K5654" s="71">
        <v>1.0880000000000001</v>
      </c>
      <c r="L5654" s="70">
        <v>0</v>
      </c>
      <c r="M5654" s="71">
        <v>1.3180000000000001</v>
      </c>
      <c r="N5654" s="72"/>
      <c r="O5654" s="73">
        <f>MIN(1,MAX(0,(1/(1+EXP(-(Assumptions!$B$5 + Assumptions!$B$6*$N5654))))*Assumptions!$B$3))</f>
        <v>3.9165722796764356E-2</v>
      </c>
      <c r="P5654" s="73">
        <f>VLOOKUP($F5654,Assumptions!$A$23:$B$27,2,FALSE)*Assumptions!$B$4</f>
        <v>0.35</v>
      </c>
      <c r="Q5654" s="74">
        <f t="shared" si="176"/>
        <v>26042.098329733049</v>
      </c>
      <c r="R5654" s="75" t="str">
        <f>IF($O5654&lt;Assumptions!$B$17,"A",IF($O5654&lt;Assumptions!$B$18,"B",IF($O5654&lt;Assumptions!$B$19,"C",IF($O5654&lt;Assumptions!$B$20,"D","E"))))</f>
        <v>B</v>
      </c>
      <c r="S5654" s="75">
        <f t="shared" si="177"/>
        <v>0</v>
      </c>
    </row>
    <row r="5655" spans="1:19" ht="17.399999999999999" x14ac:dyDescent="0.3">
      <c r="A5655" s="39" t="s">
        <v>968</v>
      </c>
      <c r="B5655" s="39" t="s">
        <v>88</v>
      </c>
      <c r="C5655" s="39" t="s">
        <v>135</v>
      </c>
      <c r="D5655" s="39" t="s">
        <v>38</v>
      </c>
      <c r="E5655" s="70" t="s">
        <v>27</v>
      </c>
      <c r="F5655" s="70" t="s">
        <v>28</v>
      </c>
      <c r="G5655" s="78">
        <v>43871</v>
      </c>
      <c r="H5655" s="78">
        <v>45992</v>
      </c>
      <c r="I5655" s="69">
        <v>1842281.35</v>
      </c>
      <c r="J5655" s="70">
        <v>0</v>
      </c>
      <c r="K5655" s="71">
        <v>1.0660000000000001</v>
      </c>
      <c r="L5655" s="70">
        <v>0</v>
      </c>
      <c r="M5655" s="71">
        <v>1.3180000000000001</v>
      </c>
      <c r="N5655" s="72"/>
      <c r="O5655" s="73">
        <f>MIN(1,MAX(0,(1/(1+EXP(-(Assumptions!$B$5 + Assumptions!$B$6*$N5655))))*Assumptions!$B$3))</f>
        <v>3.9165722796764356E-2</v>
      </c>
      <c r="P5655" s="73">
        <f>VLOOKUP($F5655,Assumptions!$A$23:$B$27,2,FALSE)*Assumptions!$B$4</f>
        <v>0.35</v>
      </c>
      <c r="Q5655" s="74">
        <f t="shared" si="176"/>
        <v>25253.998233712082</v>
      </c>
      <c r="R5655" s="75" t="str">
        <f>IF($O5655&lt;Assumptions!$B$17,"A",IF($O5655&lt;Assumptions!$B$18,"B",IF($O5655&lt;Assumptions!$B$19,"C",IF($O5655&lt;Assumptions!$B$20,"D","E"))))</f>
        <v>B</v>
      </c>
      <c r="S5655" s="75">
        <f t="shared" si="177"/>
        <v>0</v>
      </c>
    </row>
    <row r="5656" spans="1:19" ht="17.399999999999999" x14ac:dyDescent="0.3">
      <c r="A5656" s="39" t="s">
        <v>969</v>
      </c>
      <c r="B5656" s="39" t="s">
        <v>90</v>
      </c>
      <c r="C5656" s="39" t="s">
        <v>190</v>
      </c>
      <c r="D5656" s="39" t="s">
        <v>42</v>
      </c>
      <c r="E5656" s="70" t="s">
        <v>39</v>
      </c>
      <c r="F5656" s="70" t="s">
        <v>36</v>
      </c>
      <c r="G5656" s="78">
        <v>43566</v>
      </c>
      <c r="H5656" s="78">
        <v>45658</v>
      </c>
      <c r="I5656" s="69">
        <v>94192833.829999998</v>
      </c>
      <c r="J5656" s="70">
        <v>0</v>
      </c>
      <c r="K5656" s="71">
        <v>0.98699999999999999</v>
      </c>
      <c r="L5656" s="70">
        <v>0</v>
      </c>
      <c r="M5656" s="71">
        <v>0.83399999999999996</v>
      </c>
      <c r="N5656" s="72"/>
      <c r="O5656" s="73">
        <f>MIN(1,MAX(0,(1/(1+EXP(-(Assumptions!$B$5 + Assumptions!$B$6*$N5656))))*Assumptions!$B$3))</f>
        <v>3.9165722796764356E-2</v>
      </c>
      <c r="P5656" s="73">
        <f>VLOOKUP($F5656,Assumptions!$A$23:$B$27,2,FALSE)*Assumptions!$B$4</f>
        <v>0.55000000000000004</v>
      </c>
      <c r="Q5656" s="74">
        <f t="shared" si="176"/>
        <v>2029021.7305751075</v>
      </c>
      <c r="R5656" s="75" t="str">
        <f>IF($O5656&lt;Assumptions!$B$17,"A",IF($O5656&lt;Assumptions!$B$18,"B",IF($O5656&lt;Assumptions!$B$19,"C",IF($O5656&lt;Assumptions!$B$20,"D","E"))))</f>
        <v>B</v>
      </c>
      <c r="S5656" s="75">
        <f t="shared" si="177"/>
        <v>0</v>
      </c>
    </row>
    <row r="5657" spans="1:19" ht="17.399999999999999" x14ac:dyDescent="0.3">
      <c r="A5657" s="39" t="s">
        <v>969</v>
      </c>
      <c r="B5657" s="39" t="s">
        <v>90</v>
      </c>
      <c r="C5657" s="39" t="s">
        <v>190</v>
      </c>
      <c r="D5657" s="39" t="s">
        <v>42</v>
      </c>
      <c r="E5657" s="70" t="s">
        <v>39</v>
      </c>
      <c r="F5657" s="70" t="s">
        <v>36</v>
      </c>
      <c r="G5657" s="78">
        <v>43566</v>
      </c>
      <c r="H5657" s="78">
        <v>45689</v>
      </c>
      <c r="I5657" s="69">
        <v>92534332.620000005</v>
      </c>
      <c r="J5657" s="70">
        <v>15</v>
      </c>
      <c r="K5657" s="71">
        <v>1.026</v>
      </c>
      <c r="L5657" s="70">
        <v>0</v>
      </c>
      <c r="M5657" s="71">
        <v>0.83399999999999996</v>
      </c>
      <c r="N5657" s="72"/>
      <c r="O5657" s="73">
        <f>MIN(1,MAX(0,(1/(1+EXP(-(Assumptions!$B$5 + Assumptions!$B$6*$N5657))))*Assumptions!$B$3))</f>
        <v>3.9165722796764356E-2</v>
      </c>
      <c r="P5657" s="73">
        <f>VLOOKUP($F5657,Assumptions!$A$23:$B$27,2,FALSE)*Assumptions!$B$4</f>
        <v>0.55000000000000004</v>
      </c>
      <c r="Q5657" s="74">
        <f t="shared" si="176"/>
        <v>1993295.7113181804</v>
      </c>
      <c r="R5657" s="75" t="str">
        <f>IF($O5657&lt;Assumptions!$B$17,"A",IF($O5657&lt;Assumptions!$B$18,"B",IF($O5657&lt;Assumptions!$B$19,"C",IF($O5657&lt;Assumptions!$B$20,"D","E"))))</f>
        <v>B</v>
      </c>
      <c r="S5657" s="75">
        <f t="shared" si="177"/>
        <v>0</v>
      </c>
    </row>
    <row r="5658" spans="1:19" ht="17.399999999999999" x14ac:dyDescent="0.3">
      <c r="A5658" s="39" t="s">
        <v>969</v>
      </c>
      <c r="B5658" s="39" t="s">
        <v>90</v>
      </c>
      <c r="C5658" s="39" t="s">
        <v>190</v>
      </c>
      <c r="D5658" s="39" t="s">
        <v>42</v>
      </c>
      <c r="E5658" s="70" t="s">
        <v>39</v>
      </c>
      <c r="F5658" s="70" t="s">
        <v>36</v>
      </c>
      <c r="G5658" s="78">
        <v>43566</v>
      </c>
      <c r="H5658" s="78">
        <v>45717</v>
      </c>
      <c r="I5658" s="69">
        <v>90951889.379999995</v>
      </c>
      <c r="J5658" s="70">
        <v>35</v>
      </c>
      <c r="K5658" s="71">
        <v>0.46600000000000003</v>
      </c>
      <c r="L5658" s="70">
        <v>0</v>
      </c>
      <c r="M5658" s="71">
        <v>0.83399999999999996</v>
      </c>
      <c r="N5658" s="72"/>
      <c r="O5658" s="73">
        <f>MIN(1,MAX(0,(1/(1+EXP(-(Assumptions!$B$5 + Assumptions!$B$6*$N5658))))*Assumptions!$B$3))</f>
        <v>3.9165722796764356E-2</v>
      </c>
      <c r="P5658" s="73">
        <f>VLOOKUP($F5658,Assumptions!$A$23:$B$27,2,FALSE)*Assumptions!$B$4</f>
        <v>0.55000000000000004</v>
      </c>
      <c r="Q5658" s="74">
        <f t="shared" si="176"/>
        <v>1959208.0680144809</v>
      </c>
      <c r="R5658" s="75" t="str">
        <f>IF($O5658&lt;Assumptions!$B$17,"A",IF($O5658&lt;Assumptions!$B$18,"B",IF($O5658&lt;Assumptions!$B$19,"C",IF($O5658&lt;Assumptions!$B$20,"D","E"))))</f>
        <v>B</v>
      </c>
      <c r="S5658" s="75">
        <f t="shared" si="177"/>
        <v>0</v>
      </c>
    </row>
    <row r="5659" spans="1:19" ht="17.399999999999999" x14ac:dyDescent="0.3">
      <c r="A5659" s="39" t="s">
        <v>969</v>
      </c>
      <c r="B5659" s="39" t="s">
        <v>90</v>
      </c>
      <c r="C5659" s="39" t="s">
        <v>190</v>
      </c>
      <c r="D5659" s="39" t="s">
        <v>42</v>
      </c>
      <c r="E5659" s="70" t="s">
        <v>39</v>
      </c>
      <c r="F5659" s="70" t="s">
        <v>36</v>
      </c>
      <c r="G5659" s="78">
        <v>43566</v>
      </c>
      <c r="H5659" s="78">
        <v>45748</v>
      </c>
      <c r="I5659" s="69">
        <v>89084587.950000003</v>
      </c>
      <c r="J5659" s="70">
        <v>65</v>
      </c>
      <c r="K5659" s="71">
        <v>0.626</v>
      </c>
      <c r="L5659" s="70">
        <v>0</v>
      </c>
      <c r="M5659" s="71">
        <v>0.83399999999999996</v>
      </c>
      <c r="N5659" s="72"/>
      <c r="O5659" s="73">
        <f>MIN(1,MAX(0,(1/(1+EXP(-(Assumptions!$B$5 + Assumptions!$B$6*$N5659))))*Assumptions!$B$3))</f>
        <v>3.9165722796764356E-2</v>
      </c>
      <c r="P5659" s="73">
        <f>VLOOKUP($F5659,Assumptions!$A$23:$B$27,2,FALSE)*Assumptions!$B$4</f>
        <v>0.55000000000000004</v>
      </c>
      <c r="Q5659" s="74">
        <f t="shared" si="176"/>
        <v>1918984.252412521</v>
      </c>
      <c r="R5659" s="75" t="str">
        <f>IF($O5659&lt;Assumptions!$B$17,"A",IF($O5659&lt;Assumptions!$B$18,"B",IF($O5659&lt;Assumptions!$B$19,"C",IF($O5659&lt;Assumptions!$B$20,"D","E"))))</f>
        <v>B</v>
      </c>
      <c r="S5659" s="75">
        <f t="shared" si="177"/>
        <v>0</v>
      </c>
    </row>
    <row r="5660" spans="1:19" ht="17.399999999999999" x14ac:dyDescent="0.3">
      <c r="A5660" s="39" t="s">
        <v>969</v>
      </c>
      <c r="B5660" s="39" t="s">
        <v>90</v>
      </c>
      <c r="C5660" s="39" t="s">
        <v>190</v>
      </c>
      <c r="D5660" s="39" t="s">
        <v>42</v>
      </c>
      <c r="E5660" s="70" t="s">
        <v>39</v>
      </c>
      <c r="F5660" s="70" t="s">
        <v>36</v>
      </c>
      <c r="G5660" s="78">
        <v>43566</v>
      </c>
      <c r="H5660" s="78">
        <v>45778</v>
      </c>
      <c r="I5660" s="69">
        <v>87789029.959999993</v>
      </c>
      <c r="J5660" s="70">
        <v>15</v>
      </c>
      <c r="K5660" s="71">
        <v>1.0880000000000001</v>
      </c>
      <c r="L5660" s="70">
        <v>0</v>
      </c>
      <c r="M5660" s="71">
        <v>0.83399999999999996</v>
      </c>
      <c r="N5660" s="72"/>
      <c r="O5660" s="73">
        <f>MIN(1,MAX(0,(1/(1+EXP(-(Assumptions!$B$5 + Assumptions!$B$6*$N5660))))*Assumptions!$B$3))</f>
        <v>3.9165722796764356E-2</v>
      </c>
      <c r="P5660" s="73">
        <f>VLOOKUP($F5660,Assumptions!$A$23:$B$27,2,FALSE)*Assumptions!$B$4</f>
        <v>0.55000000000000004</v>
      </c>
      <c r="Q5660" s="74">
        <f t="shared" si="176"/>
        <v>1891076.4466056104</v>
      </c>
      <c r="R5660" s="75" t="str">
        <f>IF($O5660&lt;Assumptions!$B$17,"A",IF($O5660&lt;Assumptions!$B$18,"B",IF($O5660&lt;Assumptions!$B$19,"C",IF($O5660&lt;Assumptions!$B$20,"D","E"))))</f>
        <v>B</v>
      </c>
      <c r="S5660" s="75">
        <f t="shared" si="177"/>
        <v>0</v>
      </c>
    </row>
    <row r="5661" spans="1:19" ht="17.399999999999999" x14ac:dyDescent="0.3">
      <c r="A5661" s="39" t="s">
        <v>969</v>
      </c>
      <c r="B5661" s="39" t="s">
        <v>90</v>
      </c>
      <c r="C5661" s="39" t="s">
        <v>190</v>
      </c>
      <c r="D5661" s="39" t="s">
        <v>42</v>
      </c>
      <c r="E5661" s="70" t="s">
        <v>39</v>
      </c>
      <c r="F5661" s="70" t="s">
        <v>36</v>
      </c>
      <c r="G5661" s="78">
        <v>43566</v>
      </c>
      <c r="H5661" s="78">
        <v>45809</v>
      </c>
      <c r="I5661" s="69">
        <v>86195478.989999995</v>
      </c>
      <c r="J5661" s="70">
        <v>0</v>
      </c>
      <c r="K5661" s="71">
        <v>0.98899999999999999</v>
      </c>
      <c r="L5661" s="70">
        <v>0</v>
      </c>
      <c r="M5661" s="71">
        <v>0.83399999999999996</v>
      </c>
      <c r="N5661" s="72"/>
      <c r="O5661" s="73">
        <f>MIN(1,MAX(0,(1/(1+EXP(-(Assumptions!$B$5 + Assumptions!$B$6*$N5661))))*Assumptions!$B$3))</f>
        <v>3.9165722796764356E-2</v>
      </c>
      <c r="P5661" s="73">
        <f>VLOOKUP($F5661,Assumptions!$A$23:$B$27,2,FALSE)*Assumptions!$B$4</f>
        <v>0.55000000000000004</v>
      </c>
      <c r="Q5661" s="74">
        <f t="shared" si="176"/>
        <v>1856749.5300511662</v>
      </c>
      <c r="R5661" s="75" t="str">
        <f>IF($O5661&lt;Assumptions!$B$17,"A",IF($O5661&lt;Assumptions!$B$18,"B",IF($O5661&lt;Assumptions!$B$19,"C",IF($O5661&lt;Assumptions!$B$20,"D","E"))))</f>
        <v>B</v>
      </c>
      <c r="S5661" s="75">
        <f t="shared" si="177"/>
        <v>0</v>
      </c>
    </row>
    <row r="5662" spans="1:19" ht="17.399999999999999" x14ac:dyDescent="0.3">
      <c r="A5662" s="39" t="s">
        <v>969</v>
      </c>
      <c r="B5662" s="39" t="s">
        <v>90</v>
      </c>
      <c r="C5662" s="39" t="s">
        <v>190</v>
      </c>
      <c r="D5662" s="39" t="s">
        <v>42</v>
      </c>
      <c r="E5662" s="70" t="s">
        <v>39</v>
      </c>
      <c r="F5662" s="70" t="s">
        <v>36</v>
      </c>
      <c r="G5662" s="78">
        <v>43566</v>
      </c>
      <c r="H5662" s="78">
        <v>45839</v>
      </c>
      <c r="I5662" s="69">
        <v>84981469.549999997</v>
      </c>
      <c r="J5662" s="70">
        <v>15</v>
      </c>
      <c r="K5662" s="71">
        <v>1.0049999999999999</v>
      </c>
      <c r="L5662" s="70">
        <v>0</v>
      </c>
      <c r="M5662" s="71">
        <v>0.83399999999999996</v>
      </c>
      <c r="N5662" s="72"/>
      <c r="O5662" s="73">
        <f>MIN(1,MAX(0,(1/(1+EXP(-(Assumptions!$B$5 + Assumptions!$B$6*$N5662))))*Assumptions!$B$3))</f>
        <v>3.9165722796764356E-2</v>
      </c>
      <c r="P5662" s="73">
        <f>VLOOKUP($F5662,Assumptions!$A$23:$B$27,2,FALSE)*Assumptions!$B$4</f>
        <v>0.55000000000000004</v>
      </c>
      <c r="Q5662" s="74">
        <f t="shared" si="176"/>
        <v>1830598.3735913341</v>
      </c>
      <c r="R5662" s="75" t="str">
        <f>IF($O5662&lt;Assumptions!$B$17,"A",IF($O5662&lt;Assumptions!$B$18,"B",IF($O5662&lt;Assumptions!$B$19,"C",IF($O5662&lt;Assumptions!$B$20,"D","E"))))</f>
        <v>B</v>
      </c>
      <c r="S5662" s="75">
        <f t="shared" si="177"/>
        <v>0</v>
      </c>
    </row>
    <row r="5663" spans="1:19" ht="17.399999999999999" x14ac:dyDescent="0.3">
      <c r="A5663" s="39" t="s">
        <v>969</v>
      </c>
      <c r="B5663" s="39" t="s">
        <v>90</v>
      </c>
      <c r="C5663" s="39" t="s">
        <v>190</v>
      </c>
      <c r="D5663" s="39" t="s">
        <v>42</v>
      </c>
      <c r="E5663" s="70" t="s">
        <v>39</v>
      </c>
      <c r="F5663" s="70" t="s">
        <v>36</v>
      </c>
      <c r="G5663" s="78">
        <v>43566</v>
      </c>
      <c r="H5663" s="78">
        <v>45870</v>
      </c>
      <c r="I5663" s="69">
        <v>83567240.709999993</v>
      </c>
      <c r="J5663" s="70">
        <v>65</v>
      </c>
      <c r="K5663" s="71">
        <v>0.89200000000000002</v>
      </c>
      <c r="L5663" s="70">
        <v>0</v>
      </c>
      <c r="M5663" s="71">
        <v>0.83399999999999996</v>
      </c>
      <c r="N5663" s="72"/>
      <c r="O5663" s="73">
        <f>MIN(1,MAX(0,(1/(1+EXP(-(Assumptions!$B$5 + Assumptions!$B$6*$N5663))))*Assumptions!$B$3))</f>
        <v>3.9165722796764356E-2</v>
      </c>
      <c r="P5663" s="73">
        <f>VLOOKUP($F5663,Assumptions!$A$23:$B$27,2,FALSE)*Assumptions!$B$4</f>
        <v>0.55000000000000004</v>
      </c>
      <c r="Q5663" s="74">
        <f t="shared" si="176"/>
        <v>1800134.2614960878</v>
      </c>
      <c r="R5663" s="75" t="str">
        <f>IF($O5663&lt;Assumptions!$B$17,"A",IF($O5663&lt;Assumptions!$B$18,"B",IF($O5663&lt;Assumptions!$B$19,"C",IF($O5663&lt;Assumptions!$B$20,"D","E"))))</f>
        <v>B</v>
      </c>
      <c r="S5663" s="75">
        <f t="shared" si="177"/>
        <v>0</v>
      </c>
    </row>
    <row r="5664" spans="1:19" ht="17.399999999999999" x14ac:dyDescent="0.3">
      <c r="A5664" s="39" t="s">
        <v>969</v>
      </c>
      <c r="B5664" s="39" t="s">
        <v>90</v>
      </c>
      <c r="C5664" s="39" t="s">
        <v>190</v>
      </c>
      <c r="D5664" s="39" t="s">
        <v>42</v>
      </c>
      <c r="E5664" s="70" t="s">
        <v>39</v>
      </c>
      <c r="F5664" s="70" t="s">
        <v>36</v>
      </c>
      <c r="G5664" s="78">
        <v>43566</v>
      </c>
      <c r="H5664" s="78">
        <v>45901</v>
      </c>
      <c r="I5664" s="69">
        <v>82297149.430000007</v>
      </c>
      <c r="J5664" s="70">
        <v>0</v>
      </c>
      <c r="K5664" s="71">
        <v>1.044</v>
      </c>
      <c r="L5664" s="70">
        <v>0</v>
      </c>
      <c r="M5664" s="71">
        <v>0.83399999999999996</v>
      </c>
      <c r="N5664" s="72"/>
      <c r="O5664" s="73">
        <f>MIN(1,MAX(0,(1/(1+EXP(-(Assumptions!$B$5 + Assumptions!$B$6*$N5664))))*Assumptions!$B$3))</f>
        <v>3.9165722796764356E-2</v>
      </c>
      <c r="P5664" s="73">
        <f>VLOOKUP($F5664,Assumptions!$A$23:$B$27,2,FALSE)*Assumptions!$B$4</f>
        <v>0.55000000000000004</v>
      </c>
      <c r="Q5664" s="74">
        <f t="shared" si="176"/>
        <v>1772775.0378466009</v>
      </c>
      <c r="R5664" s="75" t="str">
        <f>IF($O5664&lt;Assumptions!$B$17,"A",IF($O5664&lt;Assumptions!$B$18,"B",IF($O5664&lt;Assumptions!$B$19,"C",IF($O5664&lt;Assumptions!$B$20,"D","E"))))</f>
        <v>B</v>
      </c>
      <c r="S5664" s="75">
        <f t="shared" si="177"/>
        <v>0</v>
      </c>
    </row>
    <row r="5665" spans="1:19" ht="17.399999999999999" x14ac:dyDescent="0.3">
      <c r="A5665" s="39" t="s">
        <v>969</v>
      </c>
      <c r="B5665" s="39" t="s">
        <v>90</v>
      </c>
      <c r="C5665" s="39" t="s">
        <v>190</v>
      </c>
      <c r="D5665" s="39" t="s">
        <v>42</v>
      </c>
      <c r="E5665" s="70" t="s">
        <v>39</v>
      </c>
      <c r="F5665" s="70" t="s">
        <v>36</v>
      </c>
      <c r="G5665" s="78">
        <v>43566</v>
      </c>
      <c r="H5665" s="78">
        <v>45931</v>
      </c>
      <c r="I5665" s="69">
        <v>81096707.510000005</v>
      </c>
      <c r="J5665" s="70">
        <v>0</v>
      </c>
      <c r="K5665" s="71">
        <v>1.0029999999999999</v>
      </c>
      <c r="L5665" s="70">
        <v>0</v>
      </c>
      <c r="M5665" s="71">
        <v>0.83399999999999996</v>
      </c>
      <c r="N5665" s="72"/>
      <c r="O5665" s="73">
        <f>MIN(1,MAX(0,(1/(1+EXP(-(Assumptions!$B$5 + Assumptions!$B$6*$N5665))))*Assumptions!$B$3))</f>
        <v>3.9165722796764356E-2</v>
      </c>
      <c r="P5665" s="73">
        <f>VLOOKUP($F5665,Assumptions!$A$23:$B$27,2,FALSE)*Assumptions!$B$4</f>
        <v>0.55000000000000004</v>
      </c>
      <c r="Q5665" s="74">
        <f t="shared" si="176"/>
        <v>1746916.1413368164</v>
      </c>
      <c r="R5665" s="75" t="str">
        <f>IF($O5665&lt;Assumptions!$B$17,"A",IF($O5665&lt;Assumptions!$B$18,"B",IF($O5665&lt;Assumptions!$B$19,"C",IF($O5665&lt;Assumptions!$B$20,"D","E"))))</f>
        <v>B</v>
      </c>
      <c r="S5665" s="75">
        <f t="shared" si="177"/>
        <v>0</v>
      </c>
    </row>
    <row r="5666" spans="1:19" ht="17.399999999999999" x14ac:dyDescent="0.3">
      <c r="A5666" s="39" t="s">
        <v>969</v>
      </c>
      <c r="B5666" s="39" t="s">
        <v>90</v>
      </c>
      <c r="C5666" s="39" t="s">
        <v>190</v>
      </c>
      <c r="D5666" s="39" t="s">
        <v>42</v>
      </c>
      <c r="E5666" s="70" t="s">
        <v>39</v>
      </c>
      <c r="F5666" s="70" t="s">
        <v>36</v>
      </c>
      <c r="G5666" s="78">
        <v>43566</v>
      </c>
      <c r="H5666" s="78">
        <v>45962</v>
      </c>
      <c r="I5666" s="69">
        <v>81096707.510000005</v>
      </c>
      <c r="J5666" s="70">
        <v>220</v>
      </c>
      <c r="K5666" s="71">
        <v>0.18</v>
      </c>
      <c r="L5666" s="70">
        <v>0</v>
      </c>
      <c r="M5666" s="71">
        <v>0.83399999999999996</v>
      </c>
      <c r="N5666" s="72"/>
      <c r="O5666" s="73">
        <f>MIN(1,MAX(0,(1/(1+EXP(-(Assumptions!$B$5 + Assumptions!$B$6*$N5666))))*Assumptions!$B$3))</f>
        <v>3.9165722796764356E-2</v>
      </c>
      <c r="P5666" s="73">
        <f>VLOOKUP($F5666,Assumptions!$A$23:$B$27,2,FALSE)*Assumptions!$B$4</f>
        <v>0.55000000000000004</v>
      </c>
      <c r="Q5666" s="74">
        <f t="shared" si="176"/>
        <v>1746916.1413368164</v>
      </c>
      <c r="R5666" s="75" t="str">
        <f>IF($O5666&lt;Assumptions!$B$17,"A",IF($O5666&lt;Assumptions!$B$18,"B",IF($O5666&lt;Assumptions!$B$19,"C",IF($O5666&lt;Assumptions!$B$20,"D","E"))))</f>
        <v>B</v>
      </c>
      <c r="S5666" s="75">
        <f t="shared" si="177"/>
        <v>1</v>
      </c>
    </row>
    <row r="5667" spans="1:19" ht="17.399999999999999" x14ac:dyDescent="0.3">
      <c r="A5667" s="39" t="s">
        <v>969</v>
      </c>
      <c r="B5667" s="39" t="s">
        <v>90</v>
      </c>
      <c r="C5667" s="39" t="s">
        <v>190</v>
      </c>
      <c r="D5667" s="39" t="s">
        <v>42</v>
      </c>
      <c r="E5667" s="70" t="s">
        <v>39</v>
      </c>
      <c r="F5667" s="70" t="s">
        <v>36</v>
      </c>
      <c r="G5667" s="78">
        <v>43566</v>
      </c>
      <c r="H5667" s="78">
        <v>45992</v>
      </c>
      <c r="I5667" s="69">
        <v>81096707.510000005</v>
      </c>
      <c r="J5667" s="70">
        <v>999</v>
      </c>
      <c r="K5667" s="71">
        <v>0.161</v>
      </c>
      <c r="L5667" s="70">
        <v>0</v>
      </c>
      <c r="M5667" s="71">
        <v>0.83399999999999996</v>
      </c>
      <c r="N5667" s="72"/>
      <c r="O5667" s="73">
        <f>MIN(1,MAX(0,(1/(1+EXP(-(Assumptions!$B$5 + Assumptions!$B$6*$N5667))))*Assumptions!$B$3))</f>
        <v>3.9165722796764356E-2</v>
      </c>
      <c r="P5667" s="73">
        <f>VLOOKUP($F5667,Assumptions!$A$23:$B$27,2,FALSE)*Assumptions!$B$4</f>
        <v>0.55000000000000004</v>
      </c>
      <c r="Q5667" s="74">
        <f t="shared" si="176"/>
        <v>1746916.1413368164</v>
      </c>
      <c r="R5667" s="75" t="str">
        <f>IF($O5667&lt;Assumptions!$B$17,"A",IF($O5667&lt;Assumptions!$B$18,"B",IF($O5667&lt;Assumptions!$B$19,"C",IF($O5667&lt;Assumptions!$B$20,"D","E"))))</f>
        <v>B</v>
      </c>
      <c r="S5667" s="75">
        <f t="shared" si="177"/>
        <v>1</v>
      </c>
    </row>
    <row r="5668" spans="1:19" ht="17.399999999999999" x14ac:dyDescent="0.3">
      <c r="A5668" s="39" t="s">
        <v>970</v>
      </c>
      <c r="B5668" s="39" t="s">
        <v>21</v>
      </c>
      <c r="C5668" s="39" t="s">
        <v>135</v>
      </c>
      <c r="D5668" s="39" t="s">
        <v>38</v>
      </c>
      <c r="E5668" s="70" t="s">
        <v>31</v>
      </c>
      <c r="F5668" s="70" t="s">
        <v>28</v>
      </c>
      <c r="G5668" s="78">
        <v>45454</v>
      </c>
      <c r="H5668" s="78">
        <v>45658</v>
      </c>
      <c r="I5668" s="69">
        <v>1031243.54</v>
      </c>
      <c r="J5668" s="70">
        <v>35</v>
      </c>
      <c r="K5668" s="71">
        <v>0.67900000000000005</v>
      </c>
      <c r="L5668" s="70">
        <v>0</v>
      </c>
      <c r="M5668" s="71">
        <v>1.0509999999999999</v>
      </c>
      <c r="N5668" s="72"/>
      <c r="O5668" s="73">
        <f>MIN(1,MAX(0,(1/(1+EXP(-(Assumptions!$B$5 + Assumptions!$B$6*$N5668))))*Assumptions!$B$3))</f>
        <v>3.9165722796764356E-2</v>
      </c>
      <c r="P5668" s="73">
        <f>VLOOKUP($F5668,Assumptions!$A$23:$B$27,2,FALSE)*Assumptions!$B$4</f>
        <v>0.35</v>
      </c>
      <c r="Q5668" s="74">
        <f t="shared" si="176"/>
        <v>14136.28951825789</v>
      </c>
      <c r="R5668" s="75" t="str">
        <f>IF($O5668&lt;Assumptions!$B$17,"A",IF($O5668&lt;Assumptions!$B$18,"B",IF($O5668&lt;Assumptions!$B$19,"C",IF($O5668&lt;Assumptions!$B$20,"D","E"))))</f>
        <v>B</v>
      </c>
      <c r="S5668" s="75">
        <f t="shared" si="177"/>
        <v>0</v>
      </c>
    </row>
    <row r="5669" spans="1:19" ht="17.399999999999999" x14ac:dyDescent="0.3">
      <c r="A5669" s="39" t="s">
        <v>970</v>
      </c>
      <c r="B5669" s="39" t="s">
        <v>21</v>
      </c>
      <c r="C5669" s="39" t="s">
        <v>135</v>
      </c>
      <c r="D5669" s="39" t="s">
        <v>38</v>
      </c>
      <c r="E5669" s="70" t="s">
        <v>31</v>
      </c>
      <c r="F5669" s="70" t="s">
        <v>28</v>
      </c>
      <c r="G5669" s="78">
        <v>45454</v>
      </c>
      <c r="H5669" s="78">
        <v>45689</v>
      </c>
      <c r="I5669" s="69">
        <v>1000238.7</v>
      </c>
      <c r="J5669" s="70">
        <v>0</v>
      </c>
      <c r="K5669" s="71">
        <v>0.97599999999999998</v>
      </c>
      <c r="L5669" s="70">
        <v>0</v>
      </c>
      <c r="M5669" s="71">
        <v>1.0509999999999999</v>
      </c>
      <c r="N5669" s="72"/>
      <c r="O5669" s="73">
        <f>MIN(1,MAX(0,(1/(1+EXP(-(Assumptions!$B$5 + Assumptions!$B$6*$N5669))))*Assumptions!$B$3))</f>
        <v>3.9165722796764356E-2</v>
      </c>
      <c r="P5669" s="73">
        <f>VLOOKUP($F5669,Assumptions!$A$23:$B$27,2,FALSE)*Assumptions!$B$4</f>
        <v>0.35</v>
      </c>
      <c r="Q5669" s="74">
        <f t="shared" si="176"/>
        <v>13711.275079178578</v>
      </c>
      <c r="R5669" s="75" t="str">
        <f>IF($O5669&lt;Assumptions!$B$17,"A",IF($O5669&lt;Assumptions!$B$18,"B",IF($O5669&lt;Assumptions!$B$19,"C",IF($O5669&lt;Assumptions!$B$20,"D","E"))))</f>
        <v>B</v>
      </c>
      <c r="S5669" s="75">
        <f t="shared" si="177"/>
        <v>0</v>
      </c>
    </row>
    <row r="5670" spans="1:19" ht="17.399999999999999" x14ac:dyDescent="0.3">
      <c r="A5670" s="39" t="s">
        <v>970</v>
      </c>
      <c r="B5670" s="39" t="s">
        <v>21</v>
      </c>
      <c r="C5670" s="39" t="s">
        <v>135</v>
      </c>
      <c r="D5670" s="39" t="s">
        <v>38</v>
      </c>
      <c r="E5670" s="70" t="s">
        <v>31</v>
      </c>
      <c r="F5670" s="70" t="s">
        <v>28</v>
      </c>
      <c r="G5670" s="78">
        <v>45454</v>
      </c>
      <c r="H5670" s="78">
        <v>45717</v>
      </c>
      <c r="I5670" s="69">
        <v>973841.46</v>
      </c>
      <c r="J5670" s="70">
        <v>0</v>
      </c>
      <c r="K5670" s="71">
        <v>1.01</v>
      </c>
      <c r="L5670" s="70">
        <v>0</v>
      </c>
      <c r="M5670" s="71">
        <v>1.0509999999999999</v>
      </c>
      <c r="N5670" s="72"/>
      <c r="O5670" s="73">
        <f>MIN(1,MAX(0,(1/(1+EXP(-(Assumptions!$B$5 + Assumptions!$B$6*$N5670))))*Assumptions!$B$3))</f>
        <v>3.9165722796764356E-2</v>
      </c>
      <c r="P5670" s="73">
        <f>VLOOKUP($F5670,Assumptions!$A$23:$B$27,2,FALSE)*Assumptions!$B$4</f>
        <v>0.35</v>
      </c>
      <c r="Q5670" s="74">
        <f t="shared" si="176"/>
        <v>13349.421634624698</v>
      </c>
      <c r="R5670" s="75" t="str">
        <f>IF($O5670&lt;Assumptions!$B$17,"A",IF($O5670&lt;Assumptions!$B$18,"B",IF($O5670&lt;Assumptions!$B$19,"C",IF($O5670&lt;Assumptions!$B$20,"D","E"))))</f>
        <v>B</v>
      </c>
      <c r="S5670" s="75">
        <f t="shared" si="177"/>
        <v>0</v>
      </c>
    </row>
    <row r="5671" spans="1:19" ht="17.399999999999999" x14ac:dyDescent="0.3">
      <c r="A5671" s="39" t="s">
        <v>970</v>
      </c>
      <c r="B5671" s="39" t="s">
        <v>21</v>
      </c>
      <c r="C5671" s="39" t="s">
        <v>135</v>
      </c>
      <c r="D5671" s="39" t="s">
        <v>38</v>
      </c>
      <c r="E5671" s="70" t="s">
        <v>31</v>
      </c>
      <c r="F5671" s="70" t="s">
        <v>28</v>
      </c>
      <c r="G5671" s="78">
        <v>45454</v>
      </c>
      <c r="H5671" s="78">
        <v>45748</v>
      </c>
      <c r="I5671" s="69">
        <v>944277.78</v>
      </c>
      <c r="J5671" s="70">
        <v>35</v>
      </c>
      <c r="K5671" s="71">
        <v>0.40300000000000002</v>
      </c>
      <c r="L5671" s="70">
        <v>0</v>
      </c>
      <c r="M5671" s="71">
        <v>1.0509999999999999</v>
      </c>
      <c r="N5671" s="72"/>
      <c r="O5671" s="73">
        <f>MIN(1,MAX(0,(1/(1+EXP(-(Assumptions!$B$5 + Assumptions!$B$6*$N5671))))*Assumptions!$B$3))</f>
        <v>3.9165722796764356E-2</v>
      </c>
      <c r="P5671" s="73">
        <f>VLOOKUP($F5671,Assumptions!$A$23:$B$27,2,FALSE)*Assumptions!$B$4</f>
        <v>0.35</v>
      </c>
      <c r="Q5671" s="74">
        <f t="shared" si="176"/>
        <v>12944.162621118414</v>
      </c>
      <c r="R5671" s="75" t="str">
        <f>IF($O5671&lt;Assumptions!$B$17,"A",IF($O5671&lt;Assumptions!$B$18,"B",IF($O5671&lt;Assumptions!$B$19,"C",IF($O5671&lt;Assumptions!$B$20,"D","E"))))</f>
        <v>B</v>
      </c>
      <c r="S5671" s="75">
        <f t="shared" si="177"/>
        <v>0</v>
      </c>
    </row>
    <row r="5672" spans="1:19" ht="17.399999999999999" x14ac:dyDescent="0.3">
      <c r="A5672" s="39" t="s">
        <v>970</v>
      </c>
      <c r="B5672" s="39" t="s">
        <v>21</v>
      </c>
      <c r="C5672" s="39" t="s">
        <v>135</v>
      </c>
      <c r="D5672" s="39" t="s">
        <v>38</v>
      </c>
      <c r="E5672" s="70" t="s">
        <v>31</v>
      </c>
      <c r="F5672" s="70" t="s">
        <v>28</v>
      </c>
      <c r="G5672" s="78">
        <v>45454</v>
      </c>
      <c r="H5672" s="78">
        <v>45778</v>
      </c>
      <c r="I5672" s="69">
        <v>916692.22</v>
      </c>
      <c r="J5672" s="70">
        <v>0</v>
      </c>
      <c r="K5672" s="71">
        <v>1.109</v>
      </c>
      <c r="L5672" s="70">
        <v>0</v>
      </c>
      <c r="M5672" s="71">
        <v>1.0509999999999999</v>
      </c>
      <c r="N5672" s="72"/>
      <c r="O5672" s="73">
        <f>MIN(1,MAX(0,(1/(1+EXP(-(Assumptions!$B$5 + Assumptions!$B$6*$N5672))))*Assumptions!$B$3))</f>
        <v>3.9165722796764356E-2</v>
      </c>
      <c r="P5672" s="73">
        <f>VLOOKUP($F5672,Assumptions!$A$23:$B$27,2,FALSE)*Assumptions!$B$4</f>
        <v>0.35</v>
      </c>
      <c r="Q5672" s="74">
        <f t="shared" si="176"/>
        <v>12566.019682464683</v>
      </c>
      <c r="R5672" s="75" t="str">
        <f>IF($O5672&lt;Assumptions!$B$17,"A",IF($O5672&lt;Assumptions!$B$18,"B",IF($O5672&lt;Assumptions!$B$19,"C",IF($O5672&lt;Assumptions!$B$20,"D","E"))))</f>
        <v>B</v>
      </c>
      <c r="S5672" s="75">
        <f t="shared" si="177"/>
        <v>0</v>
      </c>
    </row>
    <row r="5673" spans="1:19" ht="17.399999999999999" x14ac:dyDescent="0.3">
      <c r="A5673" s="39" t="s">
        <v>970</v>
      </c>
      <c r="B5673" s="39" t="s">
        <v>21</v>
      </c>
      <c r="C5673" s="39" t="s">
        <v>135</v>
      </c>
      <c r="D5673" s="39" t="s">
        <v>38</v>
      </c>
      <c r="E5673" s="70" t="s">
        <v>31</v>
      </c>
      <c r="F5673" s="70" t="s">
        <v>28</v>
      </c>
      <c r="G5673" s="78">
        <v>45454</v>
      </c>
      <c r="H5673" s="78">
        <v>45809</v>
      </c>
      <c r="I5673" s="69">
        <v>891362</v>
      </c>
      <c r="J5673" s="70">
        <v>0</v>
      </c>
      <c r="K5673" s="71">
        <v>1.119</v>
      </c>
      <c r="L5673" s="70">
        <v>0</v>
      </c>
      <c r="M5673" s="71">
        <v>1.0509999999999999</v>
      </c>
      <c r="N5673" s="72"/>
      <c r="O5673" s="73">
        <f>MIN(1,MAX(0,(1/(1+EXP(-(Assumptions!$B$5 + Assumptions!$B$6*$N5673))))*Assumptions!$B$3))</f>
        <v>3.9165722796764356E-2</v>
      </c>
      <c r="P5673" s="73">
        <f>VLOOKUP($F5673,Assumptions!$A$23:$B$27,2,FALSE)*Assumptions!$B$4</f>
        <v>0.35</v>
      </c>
      <c r="Q5673" s="74">
        <f t="shared" si="176"/>
        <v>12218.792951249314</v>
      </c>
      <c r="R5673" s="75" t="str">
        <f>IF($O5673&lt;Assumptions!$B$17,"A",IF($O5673&lt;Assumptions!$B$18,"B",IF($O5673&lt;Assumptions!$B$19,"C",IF($O5673&lt;Assumptions!$B$20,"D","E"))))</f>
        <v>B</v>
      </c>
      <c r="S5673" s="75">
        <f t="shared" si="177"/>
        <v>0</v>
      </c>
    </row>
    <row r="5674" spans="1:19" ht="17.399999999999999" x14ac:dyDescent="0.3">
      <c r="A5674" s="39" t="s">
        <v>970</v>
      </c>
      <c r="B5674" s="39" t="s">
        <v>21</v>
      </c>
      <c r="C5674" s="39" t="s">
        <v>135</v>
      </c>
      <c r="D5674" s="39" t="s">
        <v>38</v>
      </c>
      <c r="E5674" s="70" t="s">
        <v>31</v>
      </c>
      <c r="F5674" s="70" t="s">
        <v>28</v>
      </c>
      <c r="G5674" s="78">
        <v>45454</v>
      </c>
      <c r="H5674" s="78">
        <v>45839</v>
      </c>
      <c r="I5674" s="69">
        <v>863880.38</v>
      </c>
      <c r="J5674" s="70">
        <v>15</v>
      </c>
      <c r="K5674" s="71">
        <v>0.97599999999999998</v>
      </c>
      <c r="L5674" s="70">
        <v>0</v>
      </c>
      <c r="M5674" s="71">
        <v>1.0509999999999999</v>
      </c>
      <c r="N5674" s="72"/>
      <c r="O5674" s="73">
        <f>MIN(1,MAX(0,(1/(1+EXP(-(Assumptions!$B$5 + Assumptions!$B$6*$N5674))))*Assumptions!$B$3))</f>
        <v>3.9165722796764356E-2</v>
      </c>
      <c r="P5674" s="73">
        <f>VLOOKUP($F5674,Assumptions!$A$23:$B$27,2,FALSE)*Assumptions!$B$4</f>
        <v>0.35</v>
      </c>
      <c r="Q5674" s="74">
        <f t="shared" si="176"/>
        <v>11842.074822425207</v>
      </c>
      <c r="R5674" s="75" t="str">
        <f>IF($O5674&lt;Assumptions!$B$17,"A",IF($O5674&lt;Assumptions!$B$18,"B",IF($O5674&lt;Assumptions!$B$19,"C",IF($O5674&lt;Assumptions!$B$20,"D","E"))))</f>
        <v>B</v>
      </c>
      <c r="S5674" s="75">
        <f t="shared" si="177"/>
        <v>0</v>
      </c>
    </row>
    <row r="5675" spans="1:19" ht="17.399999999999999" x14ac:dyDescent="0.3">
      <c r="A5675" s="39" t="s">
        <v>970</v>
      </c>
      <c r="B5675" s="39" t="s">
        <v>21</v>
      </c>
      <c r="C5675" s="39" t="s">
        <v>135</v>
      </c>
      <c r="D5675" s="39" t="s">
        <v>38</v>
      </c>
      <c r="E5675" s="70" t="s">
        <v>31</v>
      </c>
      <c r="F5675" s="70" t="s">
        <v>28</v>
      </c>
      <c r="G5675" s="78">
        <v>45454</v>
      </c>
      <c r="H5675" s="78">
        <v>45870</v>
      </c>
      <c r="I5675" s="69">
        <v>836205.18</v>
      </c>
      <c r="J5675" s="70">
        <v>0</v>
      </c>
      <c r="K5675" s="71">
        <v>1.131</v>
      </c>
      <c r="L5675" s="70">
        <v>0</v>
      </c>
      <c r="M5675" s="71">
        <v>1.0509999999999999</v>
      </c>
      <c r="N5675" s="72"/>
      <c r="O5675" s="73">
        <f>MIN(1,MAX(0,(1/(1+EXP(-(Assumptions!$B$5 + Assumptions!$B$6*$N5675))))*Assumptions!$B$3))</f>
        <v>3.9165722796764356E-2</v>
      </c>
      <c r="P5675" s="73">
        <f>VLOOKUP($F5675,Assumptions!$A$23:$B$27,2,FALSE)*Assumptions!$B$4</f>
        <v>0.35</v>
      </c>
      <c r="Q5675" s="74">
        <f t="shared" si="176"/>
        <v>11462.703098384454</v>
      </c>
      <c r="R5675" s="75" t="str">
        <f>IF($O5675&lt;Assumptions!$B$17,"A",IF($O5675&lt;Assumptions!$B$18,"B",IF($O5675&lt;Assumptions!$B$19,"C",IF($O5675&lt;Assumptions!$B$20,"D","E"))))</f>
        <v>B</v>
      </c>
      <c r="S5675" s="75">
        <f t="shared" si="177"/>
        <v>0</v>
      </c>
    </row>
    <row r="5676" spans="1:19" ht="17.399999999999999" x14ac:dyDescent="0.3">
      <c r="A5676" s="39" t="s">
        <v>970</v>
      </c>
      <c r="B5676" s="39" t="s">
        <v>21</v>
      </c>
      <c r="C5676" s="39" t="s">
        <v>135</v>
      </c>
      <c r="D5676" s="39" t="s">
        <v>38</v>
      </c>
      <c r="E5676" s="70" t="s">
        <v>31</v>
      </c>
      <c r="F5676" s="70" t="s">
        <v>28</v>
      </c>
      <c r="G5676" s="78">
        <v>45454</v>
      </c>
      <c r="H5676" s="78">
        <v>45901</v>
      </c>
      <c r="I5676" s="69">
        <v>811906.55</v>
      </c>
      <c r="J5676" s="70">
        <v>0</v>
      </c>
      <c r="K5676" s="71">
        <v>1.109</v>
      </c>
      <c r="L5676" s="70">
        <v>0</v>
      </c>
      <c r="M5676" s="71">
        <v>1.0509999999999999</v>
      </c>
      <c r="N5676" s="72"/>
      <c r="O5676" s="73">
        <f>MIN(1,MAX(0,(1/(1+EXP(-(Assumptions!$B$5 + Assumptions!$B$6*$N5676))))*Assumptions!$B$3))</f>
        <v>3.9165722796764356E-2</v>
      </c>
      <c r="P5676" s="73">
        <f>VLOOKUP($F5676,Assumptions!$A$23:$B$27,2,FALSE)*Assumptions!$B$4</f>
        <v>0.35</v>
      </c>
      <c r="Q5676" s="74">
        <f t="shared" si="176"/>
        <v>11129.617405962055</v>
      </c>
      <c r="R5676" s="75" t="str">
        <f>IF($O5676&lt;Assumptions!$B$17,"A",IF($O5676&lt;Assumptions!$B$18,"B",IF($O5676&lt;Assumptions!$B$19,"C",IF($O5676&lt;Assumptions!$B$20,"D","E"))))</f>
        <v>B</v>
      </c>
      <c r="S5676" s="75">
        <f t="shared" si="177"/>
        <v>0</v>
      </c>
    </row>
    <row r="5677" spans="1:19" ht="17.399999999999999" x14ac:dyDescent="0.3">
      <c r="A5677" s="39" t="s">
        <v>970</v>
      </c>
      <c r="B5677" s="39" t="s">
        <v>21</v>
      </c>
      <c r="C5677" s="39" t="s">
        <v>135</v>
      </c>
      <c r="D5677" s="39" t="s">
        <v>38</v>
      </c>
      <c r="E5677" s="70" t="s">
        <v>31</v>
      </c>
      <c r="F5677" s="70" t="s">
        <v>28</v>
      </c>
      <c r="G5677" s="78">
        <v>45454</v>
      </c>
      <c r="H5677" s="78">
        <v>45931</v>
      </c>
      <c r="I5677" s="69">
        <v>790267.5</v>
      </c>
      <c r="J5677" s="70">
        <v>0</v>
      </c>
      <c r="K5677" s="71">
        <v>1.1299999999999999</v>
      </c>
      <c r="L5677" s="70">
        <v>0</v>
      </c>
      <c r="M5677" s="71">
        <v>1.0509999999999999</v>
      </c>
      <c r="N5677" s="72"/>
      <c r="O5677" s="73">
        <f>MIN(1,MAX(0,(1/(1+EXP(-(Assumptions!$B$5 + Assumptions!$B$6*$N5677))))*Assumptions!$B$3))</f>
        <v>3.9165722796764356E-2</v>
      </c>
      <c r="P5677" s="73">
        <f>VLOOKUP($F5677,Assumptions!$A$23:$B$27,2,FALSE)*Assumptions!$B$4</f>
        <v>0.35</v>
      </c>
      <c r="Q5677" s="74">
        <f t="shared" si="176"/>
        <v>10832.989244102191</v>
      </c>
      <c r="R5677" s="75" t="str">
        <f>IF($O5677&lt;Assumptions!$B$17,"A",IF($O5677&lt;Assumptions!$B$18,"B",IF($O5677&lt;Assumptions!$B$19,"C",IF($O5677&lt;Assumptions!$B$20,"D","E"))))</f>
        <v>B</v>
      </c>
      <c r="S5677" s="75">
        <f t="shared" si="177"/>
        <v>0</v>
      </c>
    </row>
    <row r="5678" spans="1:19" ht="17.399999999999999" x14ac:dyDescent="0.3">
      <c r="A5678" s="39" t="s">
        <v>970</v>
      </c>
      <c r="B5678" s="39" t="s">
        <v>21</v>
      </c>
      <c r="C5678" s="39" t="s">
        <v>135</v>
      </c>
      <c r="D5678" s="39" t="s">
        <v>38</v>
      </c>
      <c r="E5678" s="70" t="s">
        <v>31</v>
      </c>
      <c r="F5678" s="70" t="s">
        <v>28</v>
      </c>
      <c r="G5678" s="78">
        <v>45454</v>
      </c>
      <c r="H5678" s="78">
        <v>45962</v>
      </c>
      <c r="I5678" s="69">
        <v>764246.65</v>
      </c>
      <c r="J5678" s="70">
        <v>35</v>
      </c>
      <c r="K5678" s="71">
        <v>0.40799999999999997</v>
      </c>
      <c r="L5678" s="70">
        <v>0</v>
      </c>
      <c r="M5678" s="71">
        <v>1.0509999999999999</v>
      </c>
      <c r="N5678" s="72"/>
      <c r="O5678" s="73">
        <f>MIN(1,MAX(0,(1/(1+EXP(-(Assumptions!$B$5 + Assumptions!$B$6*$N5678))))*Assumptions!$B$3))</f>
        <v>3.9165722796764356E-2</v>
      </c>
      <c r="P5678" s="73">
        <f>VLOOKUP($F5678,Assumptions!$A$23:$B$27,2,FALSE)*Assumptions!$B$4</f>
        <v>0.35</v>
      </c>
      <c r="Q5678" s="74">
        <f t="shared" si="176"/>
        <v>10476.295354789527</v>
      </c>
      <c r="R5678" s="75" t="str">
        <f>IF($O5678&lt;Assumptions!$B$17,"A",IF($O5678&lt;Assumptions!$B$18,"B",IF($O5678&lt;Assumptions!$B$19,"C",IF($O5678&lt;Assumptions!$B$20,"D","E"))))</f>
        <v>B</v>
      </c>
      <c r="S5678" s="75">
        <f t="shared" si="177"/>
        <v>0</v>
      </c>
    </row>
    <row r="5679" spans="1:19" ht="17.399999999999999" x14ac:dyDescent="0.3">
      <c r="A5679" s="39" t="s">
        <v>970</v>
      </c>
      <c r="B5679" s="39" t="s">
        <v>21</v>
      </c>
      <c r="C5679" s="39" t="s">
        <v>135</v>
      </c>
      <c r="D5679" s="39" t="s">
        <v>38</v>
      </c>
      <c r="E5679" s="70" t="s">
        <v>31</v>
      </c>
      <c r="F5679" s="70" t="s">
        <v>28</v>
      </c>
      <c r="G5679" s="78">
        <v>45454</v>
      </c>
      <c r="H5679" s="78">
        <v>45992</v>
      </c>
      <c r="I5679" s="69">
        <v>742119.35</v>
      </c>
      <c r="J5679" s="70">
        <v>15</v>
      </c>
      <c r="K5679" s="71">
        <v>1.05</v>
      </c>
      <c r="L5679" s="70">
        <v>0</v>
      </c>
      <c r="M5679" s="71">
        <v>1.0509999999999999</v>
      </c>
      <c r="N5679" s="72"/>
      <c r="O5679" s="73">
        <f>MIN(1,MAX(0,(1/(1+EXP(-(Assumptions!$B$5 + Assumptions!$B$6*$N5679))))*Assumptions!$B$3))</f>
        <v>3.9165722796764356E-2</v>
      </c>
      <c r="P5679" s="73">
        <f>VLOOKUP($F5679,Assumptions!$A$23:$B$27,2,FALSE)*Assumptions!$B$4</f>
        <v>0.35</v>
      </c>
      <c r="Q5679" s="74">
        <f t="shared" si="176"/>
        <v>10172.97426047523</v>
      </c>
      <c r="R5679" s="75" t="str">
        <f>IF($O5679&lt;Assumptions!$B$17,"A",IF($O5679&lt;Assumptions!$B$18,"B",IF($O5679&lt;Assumptions!$B$19,"C",IF($O5679&lt;Assumptions!$B$20,"D","E"))))</f>
        <v>B</v>
      </c>
      <c r="S5679" s="75">
        <f t="shared" si="177"/>
        <v>0</v>
      </c>
    </row>
    <row r="5680" spans="1:19" ht="17.399999999999999" x14ac:dyDescent="0.3">
      <c r="A5680" s="39" t="s">
        <v>972</v>
      </c>
      <c r="B5680" s="39" t="s">
        <v>65</v>
      </c>
      <c r="C5680" s="39" t="s">
        <v>144</v>
      </c>
      <c r="D5680" s="39" t="s">
        <v>22</v>
      </c>
      <c r="E5680" s="70" t="s">
        <v>43</v>
      </c>
      <c r="F5680" s="70" t="s">
        <v>28</v>
      </c>
      <c r="G5680" s="78">
        <v>45795</v>
      </c>
      <c r="H5680" s="78">
        <v>45778</v>
      </c>
      <c r="I5680" s="69">
        <v>10207090.560000001</v>
      </c>
      <c r="J5680" s="70">
        <v>0</v>
      </c>
      <c r="K5680" s="71">
        <v>1.026</v>
      </c>
      <c r="L5680" s="70">
        <v>0</v>
      </c>
      <c r="M5680" s="71">
        <v>0.85599999999999998</v>
      </c>
      <c r="N5680" s="72"/>
      <c r="O5680" s="73">
        <f>MIN(1,MAX(0,(1/(1+EXP(-(Assumptions!$B$5 + Assumptions!$B$6*$N5680))))*Assumptions!$B$3))</f>
        <v>3.9165722796764356E-2</v>
      </c>
      <c r="P5680" s="73">
        <f>VLOOKUP($F5680,Assumptions!$A$23:$B$27,2,FALSE)*Assumptions!$B$4</f>
        <v>0.35</v>
      </c>
      <c r="Q5680" s="74">
        <f t="shared" si="176"/>
        <v>139918.8278020506</v>
      </c>
      <c r="R5680" s="75" t="str">
        <f>IF($O5680&lt;Assumptions!$B$17,"A",IF($O5680&lt;Assumptions!$B$18,"B",IF($O5680&lt;Assumptions!$B$19,"C",IF($O5680&lt;Assumptions!$B$20,"D","E"))))</f>
        <v>B</v>
      </c>
      <c r="S5680" s="75">
        <f t="shared" si="177"/>
        <v>0</v>
      </c>
    </row>
    <row r="5681" spans="1:19" ht="17.399999999999999" x14ac:dyDescent="0.3">
      <c r="A5681" s="39" t="s">
        <v>972</v>
      </c>
      <c r="B5681" s="39" t="s">
        <v>65</v>
      </c>
      <c r="C5681" s="39" t="s">
        <v>144</v>
      </c>
      <c r="D5681" s="39" t="s">
        <v>22</v>
      </c>
      <c r="E5681" s="70" t="s">
        <v>43</v>
      </c>
      <c r="F5681" s="70" t="s">
        <v>28</v>
      </c>
      <c r="G5681" s="78">
        <v>45795</v>
      </c>
      <c r="H5681" s="78">
        <v>45809</v>
      </c>
      <c r="I5681" s="69">
        <v>9990979.7200000007</v>
      </c>
      <c r="J5681" s="70">
        <v>0</v>
      </c>
      <c r="K5681" s="71">
        <v>1.083</v>
      </c>
      <c r="L5681" s="70">
        <v>0</v>
      </c>
      <c r="M5681" s="71">
        <v>0.85599999999999998</v>
      </c>
      <c r="N5681" s="72"/>
      <c r="O5681" s="73">
        <f>MIN(1,MAX(0,(1/(1+EXP(-(Assumptions!$B$5 + Assumptions!$B$6*$N5681))))*Assumptions!$B$3))</f>
        <v>3.9165722796764356E-2</v>
      </c>
      <c r="P5681" s="73">
        <f>VLOOKUP($F5681,Assumptions!$A$23:$B$27,2,FALSE)*Assumptions!$B$4</f>
        <v>0.35</v>
      </c>
      <c r="Q5681" s="74">
        <f t="shared" si="176"/>
        <v>136956.37976356503</v>
      </c>
      <c r="R5681" s="75" t="str">
        <f>IF($O5681&lt;Assumptions!$B$17,"A",IF($O5681&lt;Assumptions!$B$18,"B",IF($O5681&lt;Assumptions!$B$19,"C",IF($O5681&lt;Assumptions!$B$20,"D","E"))))</f>
        <v>B</v>
      </c>
      <c r="S5681" s="75">
        <f t="shared" si="177"/>
        <v>0</v>
      </c>
    </row>
    <row r="5682" spans="1:19" ht="17.399999999999999" x14ac:dyDescent="0.3">
      <c r="A5682" s="39" t="s">
        <v>972</v>
      </c>
      <c r="B5682" s="39" t="s">
        <v>65</v>
      </c>
      <c r="C5682" s="39" t="s">
        <v>144</v>
      </c>
      <c r="D5682" s="39" t="s">
        <v>22</v>
      </c>
      <c r="E5682" s="70" t="s">
        <v>43</v>
      </c>
      <c r="F5682" s="70" t="s">
        <v>28</v>
      </c>
      <c r="G5682" s="78">
        <v>45795</v>
      </c>
      <c r="H5682" s="78">
        <v>45839</v>
      </c>
      <c r="I5682" s="69">
        <v>9743088.5600000005</v>
      </c>
      <c r="J5682" s="70">
        <v>0</v>
      </c>
      <c r="K5682" s="71">
        <v>0.98199999999999998</v>
      </c>
      <c r="L5682" s="70">
        <v>0</v>
      </c>
      <c r="M5682" s="71">
        <v>0.85599999999999998</v>
      </c>
      <c r="N5682" s="72"/>
      <c r="O5682" s="73">
        <f>MIN(1,MAX(0,(1/(1+EXP(-(Assumptions!$B$5 + Assumptions!$B$6*$N5682))))*Assumptions!$B$3))</f>
        <v>3.9165722796764356E-2</v>
      </c>
      <c r="P5682" s="73">
        <f>VLOOKUP($F5682,Assumptions!$A$23:$B$27,2,FALSE)*Assumptions!$B$4</f>
        <v>0.35</v>
      </c>
      <c r="Q5682" s="74">
        <f t="shared" si="176"/>
        <v>133558.2870038501</v>
      </c>
      <c r="R5682" s="75" t="str">
        <f>IF($O5682&lt;Assumptions!$B$17,"A",IF($O5682&lt;Assumptions!$B$18,"B",IF($O5682&lt;Assumptions!$B$19,"C",IF($O5682&lt;Assumptions!$B$20,"D","E"))))</f>
        <v>B</v>
      </c>
      <c r="S5682" s="75">
        <f t="shared" si="177"/>
        <v>0</v>
      </c>
    </row>
    <row r="5683" spans="1:19" ht="17.399999999999999" x14ac:dyDescent="0.3">
      <c r="A5683" s="39" t="s">
        <v>972</v>
      </c>
      <c r="B5683" s="39" t="s">
        <v>65</v>
      </c>
      <c r="C5683" s="39" t="s">
        <v>144</v>
      </c>
      <c r="D5683" s="39" t="s">
        <v>22</v>
      </c>
      <c r="E5683" s="70" t="s">
        <v>43</v>
      </c>
      <c r="F5683" s="70" t="s">
        <v>28</v>
      </c>
      <c r="G5683" s="78">
        <v>45795</v>
      </c>
      <c r="H5683" s="78">
        <v>45870</v>
      </c>
      <c r="I5683" s="69">
        <v>9524117.8100000005</v>
      </c>
      <c r="J5683" s="70">
        <v>65</v>
      </c>
      <c r="K5683" s="71">
        <v>0.64</v>
      </c>
      <c r="L5683" s="70">
        <v>0</v>
      </c>
      <c r="M5683" s="71">
        <v>0.85599999999999998</v>
      </c>
      <c r="N5683" s="72"/>
      <c r="O5683" s="73">
        <f>MIN(1,MAX(0,(1/(1+EXP(-(Assumptions!$B$5 + Assumptions!$B$6*$N5683))))*Assumptions!$B$3))</f>
        <v>3.9165722796764356E-2</v>
      </c>
      <c r="P5683" s="73">
        <f>VLOOKUP($F5683,Assumptions!$A$23:$B$27,2,FALSE)*Assumptions!$B$4</f>
        <v>0.35</v>
      </c>
      <c r="Q5683" s="74">
        <f t="shared" si="176"/>
        <v>130556.63531056524</v>
      </c>
      <c r="R5683" s="75" t="str">
        <f>IF($O5683&lt;Assumptions!$B$17,"A",IF($O5683&lt;Assumptions!$B$18,"B",IF($O5683&lt;Assumptions!$B$19,"C",IF($O5683&lt;Assumptions!$B$20,"D","E"))))</f>
        <v>B</v>
      </c>
      <c r="S5683" s="75">
        <f t="shared" si="177"/>
        <v>0</v>
      </c>
    </row>
    <row r="5684" spans="1:19" ht="17.399999999999999" x14ac:dyDescent="0.3">
      <c r="A5684" s="39" t="s">
        <v>972</v>
      </c>
      <c r="B5684" s="39" t="s">
        <v>65</v>
      </c>
      <c r="C5684" s="39" t="s">
        <v>144</v>
      </c>
      <c r="D5684" s="39" t="s">
        <v>22</v>
      </c>
      <c r="E5684" s="70" t="s">
        <v>43</v>
      </c>
      <c r="F5684" s="70" t="s">
        <v>28</v>
      </c>
      <c r="G5684" s="78">
        <v>45795</v>
      </c>
      <c r="H5684" s="78">
        <v>45901</v>
      </c>
      <c r="I5684" s="69">
        <v>9300322.7599999998</v>
      </c>
      <c r="J5684" s="70">
        <v>0</v>
      </c>
      <c r="K5684" s="71">
        <v>1.1100000000000001</v>
      </c>
      <c r="L5684" s="70">
        <v>0</v>
      </c>
      <c r="M5684" s="71">
        <v>0.85599999999999998</v>
      </c>
      <c r="N5684" s="72"/>
      <c r="O5684" s="73">
        <f>MIN(1,MAX(0,(1/(1+EXP(-(Assumptions!$B$5 + Assumptions!$B$6*$N5684))))*Assumptions!$B$3))</f>
        <v>3.9165722796764356E-2</v>
      </c>
      <c r="P5684" s="73">
        <f>VLOOKUP($F5684,Assumptions!$A$23:$B$27,2,FALSE)*Assumptions!$B$4</f>
        <v>0.35</v>
      </c>
      <c r="Q5684" s="74">
        <f t="shared" si="176"/>
        <v>127488.85209850942</v>
      </c>
      <c r="R5684" s="75" t="str">
        <f>IF($O5684&lt;Assumptions!$B$17,"A",IF($O5684&lt;Assumptions!$B$18,"B",IF($O5684&lt;Assumptions!$B$19,"C",IF($O5684&lt;Assumptions!$B$20,"D","E"))))</f>
        <v>B</v>
      </c>
      <c r="S5684" s="75">
        <f t="shared" si="177"/>
        <v>0</v>
      </c>
    </row>
    <row r="5685" spans="1:19" ht="17.399999999999999" x14ac:dyDescent="0.3">
      <c r="A5685" s="39" t="s">
        <v>972</v>
      </c>
      <c r="B5685" s="39" t="s">
        <v>65</v>
      </c>
      <c r="C5685" s="39" t="s">
        <v>144</v>
      </c>
      <c r="D5685" s="39" t="s">
        <v>22</v>
      </c>
      <c r="E5685" s="70" t="s">
        <v>43</v>
      </c>
      <c r="F5685" s="70" t="s">
        <v>28</v>
      </c>
      <c r="G5685" s="78">
        <v>45795</v>
      </c>
      <c r="H5685" s="78">
        <v>45931</v>
      </c>
      <c r="I5685" s="69">
        <v>9047964.4700000007</v>
      </c>
      <c r="J5685" s="70">
        <v>0</v>
      </c>
      <c r="K5685" s="71">
        <v>1.099</v>
      </c>
      <c r="L5685" s="70">
        <v>0</v>
      </c>
      <c r="M5685" s="71">
        <v>0.85599999999999998</v>
      </c>
      <c r="N5685" s="72"/>
      <c r="O5685" s="73">
        <f>MIN(1,MAX(0,(1/(1+EXP(-(Assumptions!$B$5 + Assumptions!$B$6*$N5685))))*Assumptions!$B$3))</f>
        <v>3.9165722796764356E-2</v>
      </c>
      <c r="P5685" s="73">
        <f>VLOOKUP($F5685,Assumptions!$A$23:$B$27,2,FALSE)*Assumptions!$B$4</f>
        <v>0.35</v>
      </c>
      <c r="Q5685" s="74">
        <f t="shared" si="176"/>
        <v>124029.52390744752</v>
      </c>
      <c r="R5685" s="75" t="str">
        <f>IF($O5685&lt;Assumptions!$B$17,"A",IF($O5685&lt;Assumptions!$B$18,"B",IF($O5685&lt;Assumptions!$B$19,"C",IF($O5685&lt;Assumptions!$B$20,"D","E"))))</f>
        <v>B</v>
      </c>
      <c r="S5685" s="75">
        <f t="shared" si="177"/>
        <v>0</v>
      </c>
    </row>
    <row r="5686" spans="1:19" ht="17.399999999999999" x14ac:dyDescent="0.3">
      <c r="A5686" s="39" t="s">
        <v>972</v>
      </c>
      <c r="B5686" s="39" t="s">
        <v>65</v>
      </c>
      <c r="C5686" s="39" t="s">
        <v>144</v>
      </c>
      <c r="D5686" s="39" t="s">
        <v>22</v>
      </c>
      <c r="E5686" s="70" t="s">
        <v>43</v>
      </c>
      <c r="F5686" s="70" t="s">
        <v>28</v>
      </c>
      <c r="G5686" s="78">
        <v>45795</v>
      </c>
      <c r="H5686" s="78">
        <v>45962</v>
      </c>
      <c r="I5686" s="69">
        <v>8834707.6099999994</v>
      </c>
      <c r="J5686" s="70">
        <v>0</v>
      </c>
      <c r="K5686" s="71">
        <v>1.075</v>
      </c>
      <c r="L5686" s="70">
        <v>0</v>
      </c>
      <c r="M5686" s="71">
        <v>0.85599999999999998</v>
      </c>
      <c r="N5686" s="72"/>
      <c r="O5686" s="73">
        <f>MIN(1,MAX(0,(1/(1+EXP(-(Assumptions!$B$5 + Assumptions!$B$6*$N5686))))*Assumptions!$B$3))</f>
        <v>3.9165722796764356E-2</v>
      </c>
      <c r="P5686" s="73">
        <f>VLOOKUP($F5686,Assumptions!$A$23:$B$27,2,FALSE)*Assumptions!$B$4</f>
        <v>0.35</v>
      </c>
      <c r="Q5686" s="74">
        <f t="shared" si="176"/>
        <v>121106.19823530357</v>
      </c>
      <c r="R5686" s="75" t="str">
        <f>IF($O5686&lt;Assumptions!$B$17,"A",IF($O5686&lt;Assumptions!$B$18,"B",IF($O5686&lt;Assumptions!$B$19,"C",IF($O5686&lt;Assumptions!$B$20,"D","E"))))</f>
        <v>B</v>
      </c>
      <c r="S5686" s="75">
        <f t="shared" si="177"/>
        <v>0</v>
      </c>
    </row>
    <row r="5687" spans="1:19" ht="17.399999999999999" x14ac:dyDescent="0.3">
      <c r="A5687" s="39" t="s">
        <v>972</v>
      </c>
      <c r="B5687" s="39" t="s">
        <v>65</v>
      </c>
      <c r="C5687" s="39" t="s">
        <v>144</v>
      </c>
      <c r="D5687" s="39" t="s">
        <v>22</v>
      </c>
      <c r="E5687" s="70" t="s">
        <v>43</v>
      </c>
      <c r="F5687" s="70" t="s">
        <v>28</v>
      </c>
      <c r="G5687" s="78">
        <v>45795</v>
      </c>
      <c r="H5687" s="78">
        <v>45992</v>
      </c>
      <c r="I5687" s="69">
        <v>8588686.7100000009</v>
      </c>
      <c r="J5687" s="70">
        <v>0</v>
      </c>
      <c r="K5687" s="71">
        <v>1.0580000000000001</v>
      </c>
      <c r="L5687" s="70">
        <v>0</v>
      </c>
      <c r="M5687" s="71">
        <v>0.85599999999999998</v>
      </c>
      <c r="N5687" s="72"/>
      <c r="O5687" s="73">
        <f>MIN(1,MAX(0,(1/(1+EXP(-(Assumptions!$B$5 + Assumptions!$B$6*$N5687))))*Assumptions!$B$3))</f>
        <v>3.9165722796764356E-2</v>
      </c>
      <c r="P5687" s="73">
        <f>VLOOKUP($F5687,Assumptions!$A$23:$B$27,2,FALSE)*Assumptions!$B$4</f>
        <v>0.35</v>
      </c>
      <c r="Q5687" s="74">
        <f t="shared" si="176"/>
        <v>117733.74300523991</v>
      </c>
      <c r="R5687" s="75" t="str">
        <f>IF($O5687&lt;Assumptions!$B$17,"A",IF($O5687&lt;Assumptions!$B$18,"B",IF($O5687&lt;Assumptions!$B$19,"C",IF($O5687&lt;Assumptions!$B$20,"D","E"))))</f>
        <v>B</v>
      </c>
      <c r="S5687" s="75">
        <f t="shared" si="177"/>
        <v>0</v>
      </c>
    </row>
    <row r="5688" spans="1:19" ht="17.399999999999999" x14ac:dyDescent="0.3">
      <c r="A5688" s="39" t="s">
        <v>973</v>
      </c>
      <c r="B5688" s="39" t="s">
        <v>57</v>
      </c>
      <c r="C5688" s="39" t="s">
        <v>22</v>
      </c>
      <c r="D5688" s="39" t="s">
        <v>22</v>
      </c>
      <c r="E5688" s="70" t="s">
        <v>35</v>
      </c>
      <c r="F5688" s="70" t="s">
        <v>36</v>
      </c>
      <c r="G5688" s="78">
        <v>44096</v>
      </c>
      <c r="H5688" s="78">
        <v>45658</v>
      </c>
      <c r="I5688" s="69">
        <v>3632672.26</v>
      </c>
      <c r="J5688" s="70">
        <v>0</v>
      </c>
      <c r="K5688" s="71">
        <v>1.0780000000000001</v>
      </c>
      <c r="L5688" s="70">
        <v>0</v>
      </c>
      <c r="M5688" s="71">
        <v>1.02</v>
      </c>
      <c r="N5688" s="72"/>
      <c r="O5688" s="73">
        <f>MIN(1,MAX(0,(1/(1+EXP(-(Assumptions!$B$5 + Assumptions!$B$6*$N5688))))*Assumptions!$B$3))</f>
        <v>3.9165722796764356E-2</v>
      </c>
      <c r="P5688" s="73">
        <f>VLOOKUP($F5688,Assumptions!$A$23:$B$27,2,FALSE)*Assumptions!$B$4</f>
        <v>0.55000000000000004</v>
      </c>
      <c r="Q5688" s="74">
        <f t="shared" si="176"/>
        <v>78251.929110660523</v>
      </c>
      <c r="R5688" s="75" t="str">
        <f>IF($O5688&lt;Assumptions!$B$17,"A",IF($O5688&lt;Assumptions!$B$18,"B",IF($O5688&lt;Assumptions!$B$19,"C",IF($O5688&lt;Assumptions!$B$20,"D","E"))))</f>
        <v>B</v>
      </c>
      <c r="S5688" s="75">
        <f t="shared" si="177"/>
        <v>0</v>
      </c>
    </row>
    <row r="5689" spans="1:19" ht="17.399999999999999" x14ac:dyDescent="0.3">
      <c r="A5689" s="39" t="s">
        <v>973</v>
      </c>
      <c r="B5689" s="39" t="s">
        <v>57</v>
      </c>
      <c r="C5689" s="39" t="s">
        <v>22</v>
      </c>
      <c r="D5689" s="39" t="s">
        <v>22</v>
      </c>
      <c r="E5689" s="70" t="s">
        <v>35</v>
      </c>
      <c r="F5689" s="70" t="s">
        <v>36</v>
      </c>
      <c r="G5689" s="78">
        <v>44096</v>
      </c>
      <c r="H5689" s="78">
        <v>45689</v>
      </c>
      <c r="I5689" s="69">
        <v>3575690.12</v>
      </c>
      <c r="J5689" s="70">
        <v>0</v>
      </c>
      <c r="K5689" s="71">
        <v>1.0309999999999999</v>
      </c>
      <c r="L5689" s="70">
        <v>0</v>
      </c>
      <c r="M5689" s="71">
        <v>1.02</v>
      </c>
      <c r="N5689" s="72"/>
      <c r="O5689" s="73">
        <f>MIN(1,MAX(0,(1/(1+EXP(-(Assumptions!$B$5 + Assumptions!$B$6*$N5689))))*Assumptions!$B$3))</f>
        <v>3.9165722796764356E-2</v>
      </c>
      <c r="P5689" s="73">
        <f>VLOOKUP($F5689,Assumptions!$A$23:$B$27,2,FALSE)*Assumptions!$B$4</f>
        <v>0.55000000000000004</v>
      </c>
      <c r="Q5689" s="74">
        <f t="shared" si="176"/>
        <v>77024.468425876999</v>
      </c>
      <c r="R5689" s="75" t="str">
        <f>IF($O5689&lt;Assumptions!$B$17,"A",IF($O5689&lt;Assumptions!$B$18,"B",IF($O5689&lt;Assumptions!$B$19,"C",IF($O5689&lt;Assumptions!$B$20,"D","E"))))</f>
        <v>B</v>
      </c>
      <c r="S5689" s="75">
        <f t="shared" si="177"/>
        <v>0</v>
      </c>
    </row>
    <row r="5690" spans="1:19" ht="17.399999999999999" x14ac:dyDescent="0.3">
      <c r="A5690" s="39" t="s">
        <v>973</v>
      </c>
      <c r="B5690" s="39" t="s">
        <v>57</v>
      </c>
      <c r="C5690" s="39" t="s">
        <v>22</v>
      </c>
      <c r="D5690" s="39" t="s">
        <v>22</v>
      </c>
      <c r="E5690" s="70" t="s">
        <v>35</v>
      </c>
      <c r="F5690" s="70" t="s">
        <v>36</v>
      </c>
      <c r="G5690" s="78">
        <v>44096</v>
      </c>
      <c r="H5690" s="78">
        <v>45717</v>
      </c>
      <c r="I5690" s="69">
        <v>3512916.93</v>
      </c>
      <c r="J5690" s="70">
        <v>0</v>
      </c>
      <c r="K5690" s="71">
        <v>1.048</v>
      </c>
      <c r="L5690" s="70">
        <v>0</v>
      </c>
      <c r="M5690" s="71">
        <v>1.02</v>
      </c>
      <c r="N5690" s="72"/>
      <c r="O5690" s="73">
        <f>MIN(1,MAX(0,(1/(1+EXP(-(Assumptions!$B$5 + Assumptions!$B$6*$N5690))))*Assumptions!$B$3))</f>
        <v>3.9165722796764356E-2</v>
      </c>
      <c r="P5690" s="73">
        <f>VLOOKUP($F5690,Assumptions!$A$23:$B$27,2,FALSE)*Assumptions!$B$4</f>
        <v>0.55000000000000004</v>
      </c>
      <c r="Q5690" s="74">
        <f t="shared" si="176"/>
        <v>75672.261878642254</v>
      </c>
      <c r="R5690" s="75" t="str">
        <f>IF($O5690&lt;Assumptions!$B$17,"A",IF($O5690&lt;Assumptions!$B$18,"B",IF($O5690&lt;Assumptions!$B$19,"C",IF($O5690&lt;Assumptions!$B$20,"D","E"))))</f>
        <v>B</v>
      </c>
      <c r="S5690" s="75">
        <f t="shared" si="177"/>
        <v>0</v>
      </c>
    </row>
    <row r="5691" spans="1:19" ht="17.399999999999999" x14ac:dyDescent="0.3">
      <c r="A5691" s="39" t="s">
        <v>973</v>
      </c>
      <c r="B5691" s="39" t="s">
        <v>57</v>
      </c>
      <c r="C5691" s="39" t="s">
        <v>22</v>
      </c>
      <c r="D5691" s="39" t="s">
        <v>22</v>
      </c>
      <c r="E5691" s="70" t="s">
        <v>35</v>
      </c>
      <c r="F5691" s="70" t="s">
        <v>36</v>
      </c>
      <c r="G5691" s="78">
        <v>44096</v>
      </c>
      <c r="H5691" s="78">
        <v>45748</v>
      </c>
      <c r="I5691" s="69">
        <v>3457504.47</v>
      </c>
      <c r="J5691" s="70">
        <v>0</v>
      </c>
      <c r="K5691" s="71">
        <v>1.1160000000000001</v>
      </c>
      <c r="L5691" s="70">
        <v>0</v>
      </c>
      <c r="M5691" s="71">
        <v>1.02</v>
      </c>
      <c r="N5691" s="72"/>
      <c r="O5691" s="73">
        <f>MIN(1,MAX(0,(1/(1+EXP(-(Assumptions!$B$5 + Assumptions!$B$6*$N5691))))*Assumptions!$B$3))</f>
        <v>3.9165722796764356E-2</v>
      </c>
      <c r="P5691" s="73">
        <f>VLOOKUP($F5691,Assumptions!$A$23:$B$27,2,FALSE)*Assumptions!$B$4</f>
        <v>0.55000000000000004</v>
      </c>
      <c r="Q5691" s="74">
        <f t="shared" si="176"/>
        <v>74478.613902326528</v>
      </c>
      <c r="R5691" s="75" t="str">
        <f>IF($O5691&lt;Assumptions!$B$17,"A",IF($O5691&lt;Assumptions!$B$18,"B",IF($O5691&lt;Assumptions!$B$19,"C",IF($O5691&lt;Assumptions!$B$20,"D","E"))))</f>
        <v>B</v>
      </c>
      <c r="S5691" s="75">
        <f t="shared" si="177"/>
        <v>0</v>
      </c>
    </row>
    <row r="5692" spans="1:19" ht="17.399999999999999" x14ac:dyDescent="0.3">
      <c r="A5692" s="39" t="s">
        <v>973</v>
      </c>
      <c r="B5692" s="39" t="s">
        <v>57</v>
      </c>
      <c r="C5692" s="39" t="s">
        <v>22</v>
      </c>
      <c r="D5692" s="39" t="s">
        <v>22</v>
      </c>
      <c r="E5692" s="70" t="s">
        <v>35</v>
      </c>
      <c r="F5692" s="70" t="s">
        <v>36</v>
      </c>
      <c r="G5692" s="78">
        <v>44096</v>
      </c>
      <c r="H5692" s="78">
        <v>45778</v>
      </c>
      <c r="I5692" s="69">
        <v>3393919.1</v>
      </c>
      <c r="J5692" s="70">
        <v>0</v>
      </c>
      <c r="K5692" s="71">
        <v>0.96499999999999997</v>
      </c>
      <c r="L5692" s="70">
        <v>0</v>
      </c>
      <c r="M5692" s="71">
        <v>1.02</v>
      </c>
      <c r="N5692" s="72"/>
      <c r="O5692" s="73">
        <f>MIN(1,MAX(0,(1/(1+EXP(-(Assumptions!$B$5 + Assumptions!$B$6*$N5692))))*Assumptions!$B$3))</f>
        <v>3.9165722796764356E-2</v>
      </c>
      <c r="P5692" s="73">
        <f>VLOOKUP($F5692,Assumptions!$A$23:$B$27,2,FALSE)*Assumptions!$B$4</f>
        <v>0.55000000000000004</v>
      </c>
      <c r="Q5692" s="74">
        <f t="shared" si="176"/>
        <v>73108.912065884186</v>
      </c>
      <c r="R5692" s="75" t="str">
        <f>IF($O5692&lt;Assumptions!$B$17,"A",IF($O5692&lt;Assumptions!$B$18,"B",IF($O5692&lt;Assumptions!$B$19,"C",IF($O5692&lt;Assumptions!$B$20,"D","E"))))</f>
        <v>B</v>
      </c>
      <c r="S5692" s="75">
        <f t="shared" si="177"/>
        <v>0</v>
      </c>
    </row>
    <row r="5693" spans="1:19" ht="17.399999999999999" x14ac:dyDescent="0.3">
      <c r="A5693" s="39" t="s">
        <v>973</v>
      </c>
      <c r="B5693" s="39" t="s">
        <v>57</v>
      </c>
      <c r="C5693" s="39" t="s">
        <v>22</v>
      </c>
      <c r="D5693" s="39" t="s">
        <v>22</v>
      </c>
      <c r="E5693" s="70" t="s">
        <v>35</v>
      </c>
      <c r="F5693" s="70" t="s">
        <v>36</v>
      </c>
      <c r="G5693" s="78">
        <v>44096</v>
      </c>
      <c r="H5693" s="78">
        <v>45809</v>
      </c>
      <c r="I5693" s="69">
        <v>3336313.88</v>
      </c>
      <c r="J5693" s="70">
        <v>0</v>
      </c>
      <c r="K5693" s="71">
        <v>0.98499999999999999</v>
      </c>
      <c r="L5693" s="70">
        <v>0</v>
      </c>
      <c r="M5693" s="71">
        <v>1.02</v>
      </c>
      <c r="N5693" s="72"/>
      <c r="O5693" s="73">
        <f>MIN(1,MAX(0,(1/(1+EXP(-(Assumptions!$B$5 + Assumptions!$B$6*$N5693))))*Assumptions!$B$3))</f>
        <v>3.9165722796764356E-2</v>
      </c>
      <c r="P5693" s="73">
        <f>VLOOKUP($F5693,Assumptions!$A$23:$B$27,2,FALSE)*Assumptions!$B$4</f>
        <v>0.55000000000000004</v>
      </c>
      <c r="Q5693" s="74">
        <f t="shared" si="176"/>
        <v>71868.029522892539</v>
      </c>
      <c r="R5693" s="75" t="str">
        <f>IF($O5693&lt;Assumptions!$B$17,"A",IF($O5693&lt;Assumptions!$B$18,"B",IF($O5693&lt;Assumptions!$B$19,"C",IF($O5693&lt;Assumptions!$B$20,"D","E"))))</f>
        <v>B</v>
      </c>
      <c r="S5693" s="75">
        <f t="shared" si="177"/>
        <v>0</v>
      </c>
    </row>
    <row r="5694" spans="1:19" ht="17.399999999999999" x14ac:dyDescent="0.3">
      <c r="A5694" s="39" t="s">
        <v>973</v>
      </c>
      <c r="B5694" s="39" t="s">
        <v>57</v>
      </c>
      <c r="C5694" s="39" t="s">
        <v>22</v>
      </c>
      <c r="D5694" s="39" t="s">
        <v>22</v>
      </c>
      <c r="E5694" s="70" t="s">
        <v>35</v>
      </c>
      <c r="F5694" s="70" t="s">
        <v>36</v>
      </c>
      <c r="G5694" s="78">
        <v>44096</v>
      </c>
      <c r="H5694" s="78">
        <v>45839</v>
      </c>
      <c r="I5694" s="69">
        <v>3287363.01</v>
      </c>
      <c r="J5694" s="70">
        <v>0</v>
      </c>
      <c r="K5694" s="71">
        <v>1.1499999999999999</v>
      </c>
      <c r="L5694" s="70">
        <v>0</v>
      </c>
      <c r="M5694" s="71">
        <v>1.02</v>
      </c>
      <c r="N5694" s="72"/>
      <c r="O5694" s="73">
        <f>MIN(1,MAX(0,(1/(1+EXP(-(Assumptions!$B$5 + Assumptions!$B$6*$N5694))))*Assumptions!$B$3))</f>
        <v>3.9165722796764356E-2</v>
      </c>
      <c r="P5694" s="73">
        <f>VLOOKUP($F5694,Assumptions!$A$23:$B$27,2,FALSE)*Assumptions!$B$4</f>
        <v>0.55000000000000004</v>
      </c>
      <c r="Q5694" s="74">
        <f t="shared" si="176"/>
        <v>70813.571610098297</v>
      </c>
      <c r="R5694" s="75" t="str">
        <f>IF($O5694&lt;Assumptions!$B$17,"A",IF($O5694&lt;Assumptions!$B$18,"B",IF($O5694&lt;Assumptions!$B$19,"C",IF($O5694&lt;Assumptions!$B$20,"D","E"))))</f>
        <v>B</v>
      </c>
      <c r="S5694" s="75">
        <f t="shared" si="177"/>
        <v>0</v>
      </c>
    </row>
    <row r="5695" spans="1:19" ht="17.399999999999999" x14ac:dyDescent="0.3">
      <c r="A5695" s="39" t="s">
        <v>973</v>
      </c>
      <c r="B5695" s="39" t="s">
        <v>57</v>
      </c>
      <c r="C5695" s="39" t="s">
        <v>22</v>
      </c>
      <c r="D5695" s="39" t="s">
        <v>22</v>
      </c>
      <c r="E5695" s="70" t="s">
        <v>35</v>
      </c>
      <c r="F5695" s="70" t="s">
        <v>36</v>
      </c>
      <c r="G5695" s="78">
        <v>44096</v>
      </c>
      <c r="H5695" s="78">
        <v>45870</v>
      </c>
      <c r="I5695" s="69">
        <v>3236249.9</v>
      </c>
      <c r="J5695" s="70">
        <v>0</v>
      </c>
      <c r="K5695" s="71">
        <v>1.069</v>
      </c>
      <c r="L5695" s="70">
        <v>0</v>
      </c>
      <c r="M5695" s="71">
        <v>1.02</v>
      </c>
      <c r="N5695" s="72"/>
      <c r="O5695" s="73">
        <f>MIN(1,MAX(0,(1/(1+EXP(-(Assumptions!$B$5 + Assumptions!$B$6*$N5695))))*Assumptions!$B$3))</f>
        <v>3.9165722796764356E-2</v>
      </c>
      <c r="P5695" s="73">
        <f>VLOOKUP($F5695,Assumptions!$A$23:$B$27,2,FALSE)*Assumptions!$B$4</f>
        <v>0.55000000000000004</v>
      </c>
      <c r="Q5695" s="74">
        <f t="shared" si="176"/>
        <v>69712.536566451003</v>
      </c>
      <c r="R5695" s="75" t="str">
        <f>IF($O5695&lt;Assumptions!$B$17,"A",IF($O5695&lt;Assumptions!$B$18,"B",IF($O5695&lt;Assumptions!$B$19,"C",IF($O5695&lt;Assumptions!$B$20,"D","E"))))</f>
        <v>B</v>
      </c>
      <c r="S5695" s="75">
        <f t="shared" si="177"/>
        <v>0</v>
      </c>
    </row>
    <row r="5696" spans="1:19" ht="17.399999999999999" x14ac:dyDescent="0.3">
      <c r="A5696" s="39" t="s">
        <v>973</v>
      </c>
      <c r="B5696" s="39" t="s">
        <v>57</v>
      </c>
      <c r="C5696" s="39" t="s">
        <v>22</v>
      </c>
      <c r="D5696" s="39" t="s">
        <v>22</v>
      </c>
      <c r="E5696" s="70" t="s">
        <v>35</v>
      </c>
      <c r="F5696" s="70" t="s">
        <v>36</v>
      </c>
      <c r="G5696" s="78">
        <v>44096</v>
      </c>
      <c r="H5696" s="78">
        <v>45901</v>
      </c>
      <c r="I5696" s="69">
        <v>3176675.66</v>
      </c>
      <c r="J5696" s="70">
        <v>0</v>
      </c>
      <c r="K5696" s="71">
        <v>1.109</v>
      </c>
      <c r="L5696" s="70">
        <v>0</v>
      </c>
      <c r="M5696" s="71">
        <v>1.02</v>
      </c>
      <c r="N5696" s="72"/>
      <c r="O5696" s="73">
        <f>MIN(1,MAX(0,(1/(1+EXP(-(Assumptions!$B$5 + Assumptions!$B$6*$N5696))))*Assumptions!$B$3))</f>
        <v>3.9165722796764356E-2</v>
      </c>
      <c r="P5696" s="73">
        <f>VLOOKUP($F5696,Assumptions!$A$23:$B$27,2,FALSE)*Assumptions!$B$4</f>
        <v>0.55000000000000004</v>
      </c>
      <c r="Q5696" s="74">
        <f t="shared" si="176"/>
        <v>68429.239073133664</v>
      </c>
      <c r="R5696" s="75" t="str">
        <f>IF($O5696&lt;Assumptions!$B$17,"A",IF($O5696&lt;Assumptions!$B$18,"B",IF($O5696&lt;Assumptions!$B$19,"C",IF($O5696&lt;Assumptions!$B$20,"D","E"))))</f>
        <v>B</v>
      </c>
      <c r="S5696" s="75">
        <f t="shared" si="177"/>
        <v>0</v>
      </c>
    </row>
    <row r="5697" spans="1:19" ht="17.399999999999999" x14ac:dyDescent="0.3">
      <c r="A5697" s="39" t="s">
        <v>973</v>
      </c>
      <c r="B5697" s="39" t="s">
        <v>57</v>
      </c>
      <c r="C5697" s="39" t="s">
        <v>22</v>
      </c>
      <c r="D5697" s="39" t="s">
        <v>22</v>
      </c>
      <c r="E5697" s="70" t="s">
        <v>35</v>
      </c>
      <c r="F5697" s="70" t="s">
        <v>36</v>
      </c>
      <c r="G5697" s="78">
        <v>44096</v>
      </c>
      <c r="H5697" s="78">
        <v>45931</v>
      </c>
      <c r="I5697" s="69">
        <v>3130644.65</v>
      </c>
      <c r="J5697" s="70">
        <v>0</v>
      </c>
      <c r="K5697" s="71">
        <v>1.0580000000000001</v>
      </c>
      <c r="L5697" s="70">
        <v>0</v>
      </c>
      <c r="M5697" s="71">
        <v>1.02</v>
      </c>
      <c r="N5697" s="72"/>
      <c r="O5697" s="73">
        <f>MIN(1,MAX(0,(1/(1+EXP(-(Assumptions!$B$5 + Assumptions!$B$6*$N5697))))*Assumptions!$B$3))</f>
        <v>3.9165722796764356E-2</v>
      </c>
      <c r="P5697" s="73">
        <f>VLOOKUP($F5697,Assumptions!$A$23:$B$27,2,FALSE)*Assumptions!$B$4</f>
        <v>0.55000000000000004</v>
      </c>
      <c r="Q5697" s="74">
        <f t="shared" ref="Q5697:Q5760" si="178">$I5697*$O5697*$P5697</f>
        <v>67437.67829539036</v>
      </c>
      <c r="R5697" s="75" t="str">
        <f>IF($O5697&lt;Assumptions!$B$17,"A",IF($O5697&lt;Assumptions!$B$18,"B",IF($O5697&lt;Assumptions!$B$19,"C",IF($O5697&lt;Assumptions!$B$20,"D","E"))))</f>
        <v>B</v>
      </c>
      <c r="S5697" s="75">
        <f t="shared" ref="S5697:S5760" si="179">--($J5697&gt;=180)</f>
        <v>0</v>
      </c>
    </row>
    <row r="5698" spans="1:19" ht="17.399999999999999" x14ac:dyDescent="0.3">
      <c r="A5698" s="39" t="s">
        <v>973</v>
      </c>
      <c r="B5698" s="39" t="s">
        <v>57</v>
      </c>
      <c r="C5698" s="39" t="s">
        <v>22</v>
      </c>
      <c r="D5698" s="39" t="s">
        <v>22</v>
      </c>
      <c r="E5698" s="70" t="s">
        <v>35</v>
      </c>
      <c r="F5698" s="70" t="s">
        <v>36</v>
      </c>
      <c r="G5698" s="78">
        <v>44096</v>
      </c>
      <c r="H5698" s="78">
        <v>45962</v>
      </c>
      <c r="I5698" s="69">
        <v>3086563.18</v>
      </c>
      <c r="J5698" s="70">
        <v>0</v>
      </c>
      <c r="K5698" s="71">
        <v>1.016</v>
      </c>
      <c r="L5698" s="70">
        <v>0</v>
      </c>
      <c r="M5698" s="71">
        <v>1.02</v>
      </c>
      <c r="N5698" s="72"/>
      <c r="O5698" s="73">
        <f>MIN(1,MAX(0,(1/(1+EXP(-(Assumptions!$B$5 + Assumptions!$B$6*$N5698))))*Assumptions!$B$3))</f>
        <v>3.9165722796764356E-2</v>
      </c>
      <c r="P5698" s="73">
        <f>VLOOKUP($F5698,Assumptions!$A$23:$B$27,2,FALSE)*Assumptions!$B$4</f>
        <v>0.55000000000000004</v>
      </c>
      <c r="Q5698" s="74">
        <f t="shared" si="178"/>
        <v>66488.11284641872</v>
      </c>
      <c r="R5698" s="75" t="str">
        <f>IF($O5698&lt;Assumptions!$B$17,"A",IF($O5698&lt;Assumptions!$B$18,"B",IF($O5698&lt;Assumptions!$B$19,"C",IF($O5698&lt;Assumptions!$B$20,"D","E"))))</f>
        <v>B</v>
      </c>
      <c r="S5698" s="75">
        <f t="shared" si="179"/>
        <v>0</v>
      </c>
    </row>
    <row r="5699" spans="1:19" ht="17.399999999999999" x14ac:dyDescent="0.3">
      <c r="A5699" s="39" t="s">
        <v>973</v>
      </c>
      <c r="B5699" s="39" t="s">
        <v>57</v>
      </c>
      <c r="C5699" s="39" t="s">
        <v>22</v>
      </c>
      <c r="D5699" s="39" t="s">
        <v>22</v>
      </c>
      <c r="E5699" s="70" t="s">
        <v>35</v>
      </c>
      <c r="F5699" s="70" t="s">
        <v>36</v>
      </c>
      <c r="G5699" s="78">
        <v>44096</v>
      </c>
      <c r="H5699" s="78">
        <v>45992</v>
      </c>
      <c r="I5699" s="69">
        <v>3039363.6</v>
      </c>
      <c r="J5699" s="70">
        <v>0</v>
      </c>
      <c r="K5699" s="71">
        <v>1.0580000000000001</v>
      </c>
      <c r="L5699" s="70">
        <v>0</v>
      </c>
      <c r="M5699" s="71">
        <v>1.02</v>
      </c>
      <c r="N5699" s="72"/>
      <c r="O5699" s="73">
        <f>MIN(1,MAX(0,(1/(1+EXP(-(Assumptions!$B$5 + Assumptions!$B$6*$N5699))))*Assumptions!$B$3))</f>
        <v>3.9165722796764356E-2</v>
      </c>
      <c r="P5699" s="73">
        <f>VLOOKUP($F5699,Assumptions!$A$23:$B$27,2,FALSE)*Assumptions!$B$4</f>
        <v>0.55000000000000004</v>
      </c>
      <c r="Q5699" s="74">
        <f t="shared" si="178"/>
        <v>65471.379729896689</v>
      </c>
      <c r="R5699" s="75" t="str">
        <f>IF($O5699&lt;Assumptions!$B$17,"A",IF($O5699&lt;Assumptions!$B$18,"B",IF($O5699&lt;Assumptions!$B$19,"C",IF($O5699&lt;Assumptions!$B$20,"D","E"))))</f>
        <v>B</v>
      </c>
      <c r="S5699" s="75">
        <f t="shared" si="179"/>
        <v>0</v>
      </c>
    </row>
    <row r="5700" spans="1:19" ht="17.399999999999999" x14ac:dyDescent="0.3">
      <c r="A5700" s="39" t="s">
        <v>974</v>
      </c>
      <c r="B5700" s="39" t="s">
        <v>56</v>
      </c>
      <c r="C5700" s="39" t="s">
        <v>144</v>
      </c>
      <c r="D5700" s="39" t="s">
        <v>45</v>
      </c>
      <c r="E5700" s="70" t="s">
        <v>49</v>
      </c>
      <c r="F5700" s="70" t="s">
        <v>28</v>
      </c>
      <c r="G5700" s="78">
        <v>44199</v>
      </c>
      <c r="H5700" s="78">
        <v>45658</v>
      </c>
      <c r="I5700" s="69">
        <v>3155662.2</v>
      </c>
      <c r="J5700" s="70">
        <v>0</v>
      </c>
      <c r="K5700" s="71">
        <v>1.103</v>
      </c>
      <c r="L5700" s="70">
        <v>0</v>
      </c>
      <c r="M5700" s="71">
        <v>0.71599999999999997</v>
      </c>
      <c r="N5700" s="72"/>
      <c r="O5700" s="73">
        <f>MIN(1,MAX(0,(1/(1+EXP(-(Assumptions!$B$5 + Assumptions!$B$6*$N5700))))*Assumptions!$B$3))</f>
        <v>3.9165722796764356E-2</v>
      </c>
      <c r="P5700" s="73">
        <f>VLOOKUP($F5700,Assumptions!$A$23:$B$27,2,FALSE)*Assumptions!$B$4</f>
        <v>0.35</v>
      </c>
      <c r="Q5700" s="74">
        <f t="shared" si="178"/>
        <v>43257.826837899651</v>
      </c>
      <c r="R5700" s="75" t="str">
        <f>IF($O5700&lt;Assumptions!$B$17,"A",IF($O5700&lt;Assumptions!$B$18,"B",IF($O5700&lt;Assumptions!$B$19,"C",IF($O5700&lt;Assumptions!$B$20,"D","E"))))</f>
        <v>B</v>
      </c>
      <c r="S5700" s="75">
        <f t="shared" si="179"/>
        <v>0</v>
      </c>
    </row>
    <row r="5701" spans="1:19" ht="17.399999999999999" x14ac:dyDescent="0.3">
      <c r="A5701" s="39" t="s">
        <v>974</v>
      </c>
      <c r="B5701" s="39" t="s">
        <v>56</v>
      </c>
      <c r="C5701" s="39" t="s">
        <v>144</v>
      </c>
      <c r="D5701" s="39" t="s">
        <v>45</v>
      </c>
      <c r="E5701" s="70" t="s">
        <v>49</v>
      </c>
      <c r="F5701" s="70" t="s">
        <v>28</v>
      </c>
      <c r="G5701" s="78">
        <v>44199</v>
      </c>
      <c r="H5701" s="78">
        <v>45689</v>
      </c>
      <c r="I5701" s="69">
        <v>3088573.63</v>
      </c>
      <c r="J5701" s="70">
        <v>0</v>
      </c>
      <c r="K5701" s="71">
        <v>0.98899999999999999</v>
      </c>
      <c r="L5701" s="70">
        <v>0</v>
      </c>
      <c r="M5701" s="71">
        <v>0.71599999999999997</v>
      </c>
      <c r="N5701" s="72"/>
      <c r="O5701" s="73">
        <f>MIN(1,MAX(0,(1/(1+EXP(-(Assumptions!$B$5 + Assumptions!$B$6*$N5701))))*Assumptions!$B$3))</f>
        <v>3.9165722796764356E-2</v>
      </c>
      <c r="P5701" s="73">
        <f>VLOOKUP($F5701,Assumptions!$A$23:$B$27,2,FALSE)*Assumptions!$B$4</f>
        <v>0.35</v>
      </c>
      <c r="Q5701" s="74">
        <f t="shared" si="178"/>
        <v>42338.176520491681</v>
      </c>
      <c r="R5701" s="75" t="str">
        <f>IF($O5701&lt;Assumptions!$B$17,"A",IF($O5701&lt;Assumptions!$B$18,"B",IF($O5701&lt;Assumptions!$B$19,"C",IF($O5701&lt;Assumptions!$B$20,"D","E"))))</f>
        <v>B</v>
      </c>
      <c r="S5701" s="75">
        <f t="shared" si="179"/>
        <v>0</v>
      </c>
    </row>
    <row r="5702" spans="1:19" ht="17.399999999999999" x14ac:dyDescent="0.3">
      <c r="A5702" s="39" t="s">
        <v>974</v>
      </c>
      <c r="B5702" s="39" t="s">
        <v>56</v>
      </c>
      <c r="C5702" s="39" t="s">
        <v>144</v>
      </c>
      <c r="D5702" s="39" t="s">
        <v>45</v>
      </c>
      <c r="E5702" s="70" t="s">
        <v>49</v>
      </c>
      <c r="F5702" s="70" t="s">
        <v>28</v>
      </c>
      <c r="G5702" s="78">
        <v>44199</v>
      </c>
      <c r="H5702" s="78">
        <v>45717</v>
      </c>
      <c r="I5702" s="69">
        <v>3016467.74</v>
      </c>
      <c r="J5702" s="70">
        <v>65</v>
      </c>
      <c r="K5702" s="71">
        <v>0.82299999999999995</v>
      </c>
      <c r="L5702" s="70">
        <v>0</v>
      </c>
      <c r="M5702" s="71">
        <v>0.71599999999999997</v>
      </c>
      <c r="N5702" s="72"/>
      <c r="O5702" s="73">
        <f>MIN(1,MAX(0,(1/(1+EXP(-(Assumptions!$B$5 + Assumptions!$B$6*$N5702))))*Assumptions!$B$3))</f>
        <v>3.9165722796764356E-2</v>
      </c>
      <c r="P5702" s="73">
        <f>VLOOKUP($F5702,Assumptions!$A$23:$B$27,2,FALSE)*Assumptions!$B$4</f>
        <v>0.35</v>
      </c>
      <c r="Q5702" s="74">
        <f t="shared" si="178"/>
        <v>41349.748765577795</v>
      </c>
      <c r="R5702" s="75" t="str">
        <f>IF($O5702&lt;Assumptions!$B$17,"A",IF($O5702&lt;Assumptions!$B$18,"B",IF($O5702&lt;Assumptions!$B$19,"C",IF($O5702&lt;Assumptions!$B$20,"D","E"))))</f>
        <v>B</v>
      </c>
      <c r="S5702" s="75">
        <f t="shared" si="179"/>
        <v>0</v>
      </c>
    </row>
    <row r="5703" spans="1:19" ht="17.399999999999999" x14ac:dyDescent="0.3">
      <c r="A5703" s="39" t="s">
        <v>974</v>
      </c>
      <c r="B5703" s="39" t="s">
        <v>56</v>
      </c>
      <c r="C5703" s="39" t="s">
        <v>144</v>
      </c>
      <c r="D5703" s="39" t="s">
        <v>45</v>
      </c>
      <c r="E5703" s="70" t="s">
        <v>49</v>
      </c>
      <c r="F5703" s="70" t="s">
        <v>28</v>
      </c>
      <c r="G5703" s="78">
        <v>44199</v>
      </c>
      <c r="H5703" s="78">
        <v>45748</v>
      </c>
      <c r="I5703" s="69">
        <v>2937447.06</v>
      </c>
      <c r="J5703" s="70">
        <v>65</v>
      </c>
      <c r="K5703" s="71">
        <v>0.58099999999999996</v>
      </c>
      <c r="L5703" s="70">
        <v>0</v>
      </c>
      <c r="M5703" s="71">
        <v>0.71599999999999997</v>
      </c>
      <c r="N5703" s="72"/>
      <c r="O5703" s="73">
        <f>MIN(1,MAX(0,(1/(1+EXP(-(Assumptions!$B$5 + Assumptions!$B$6*$N5703))))*Assumptions!$B$3))</f>
        <v>3.9165722796764356E-2</v>
      </c>
      <c r="P5703" s="73">
        <f>VLOOKUP($F5703,Assumptions!$A$23:$B$27,2,FALSE)*Assumptions!$B$4</f>
        <v>0.35</v>
      </c>
      <c r="Q5703" s="74">
        <f t="shared" si="178"/>
        <v>40266.533048745645</v>
      </c>
      <c r="R5703" s="75" t="str">
        <f>IF($O5703&lt;Assumptions!$B$17,"A",IF($O5703&lt;Assumptions!$B$18,"B",IF($O5703&lt;Assumptions!$B$19,"C",IF($O5703&lt;Assumptions!$B$20,"D","E"))))</f>
        <v>B</v>
      </c>
      <c r="S5703" s="75">
        <f t="shared" si="179"/>
        <v>0</v>
      </c>
    </row>
    <row r="5704" spans="1:19" ht="17.399999999999999" x14ac:dyDescent="0.3">
      <c r="A5704" s="39" t="s">
        <v>974</v>
      </c>
      <c r="B5704" s="39" t="s">
        <v>56</v>
      </c>
      <c r="C5704" s="39" t="s">
        <v>144</v>
      </c>
      <c r="D5704" s="39" t="s">
        <v>45</v>
      </c>
      <c r="E5704" s="70" t="s">
        <v>49</v>
      </c>
      <c r="F5704" s="70" t="s">
        <v>28</v>
      </c>
      <c r="G5704" s="78">
        <v>44199</v>
      </c>
      <c r="H5704" s="78">
        <v>45778</v>
      </c>
      <c r="I5704" s="69">
        <v>2875179.52</v>
      </c>
      <c r="J5704" s="70">
        <v>35</v>
      </c>
      <c r="K5704" s="71">
        <v>0.80100000000000005</v>
      </c>
      <c r="L5704" s="70">
        <v>0</v>
      </c>
      <c r="M5704" s="71">
        <v>0.71599999999999997</v>
      </c>
      <c r="N5704" s="72"/>
      <c r="O5704" s="73">
        <f>MIN(1,MAX(0,(1/(1+EXP(-(Assumptions!$B$5 + Assumptions!$B$6*$N5704))))*Assumptions!$B$3))</f>
        <v>3.9165722796764356E-2</v>
      </c>
      <c r="P5704" s="73">
        <f>VLOOKUP($F5704,Assumptions!$A$23:$B$27,2,FALSE)*Assumptions!$B$4</f>
        <v>0.35</v>
      </c>
      <c r="Q5704" s="74">
        <f t="shared" si="178"/>
        <v>39412.969424938899</v>
      </c>
      <c r="R5704" s="75" t="str">
        <f>IF($O5704&lt;Assumptions!$B$17,"A",IF($O5704&lt;Assumptions!$B$18,"B",IF($O5704&lt;Assumptions!$B$19,"C",IF($O5704&lt;Assumptions!$B$20,"D","E"))))</f>
        <v>B</v>
      </c>
      <c r="S5704" s="75">
        <f t="shared" si="179"/>
        <v>0</v>
      </c>
    </row>
    <row r="5705" spans="1:19" ht="17.399999999999999" x14ac:dyDescent="0.3">
      <c r="A5705" s="39" t="s">
        <v>974</v>
      </c>
      <c r="B5705" s="39" t="s">
        <v>56</v>
      </c>
      <c r="C5705" s="39" t="s">
        <v>144</v>
      </c>
      <c r="D5705" s="39" t="s">
        <v>45</v>
      </c>
      <c r="E5705" s="70" t="s">
        <v>49</v>
      </c>
      <c r="F5705" s="70" t="s">
        <v>28</v>
      </c>
      <c r="G5705" s="78">
        <v>44199</v>
      </c>
      <c r="H5705" s="78">
        <v>45809</v>
      </c>
      <c r="I5705" s="69">
        <v>2802311.97</v>
      </c>
      <c r="J5705" s="70">
        <v>35</v>
      </c>
      <c r="K5705" s="71">
        <v>0.66500000000000004</v>
      </c>
      <c r="L5705" s="70">
        <v>0</v>
      </c>
      <c r="M5705" s="71">
        <v>0.71599999999999997</v>
      </c>
      <c r="N5705" s="72"/>
      <c r="O5705" s="73">
        <f>MIN(1,MAX(0,(1/(1+EXP(-(Assumptions!$B$5 + Assumptions!$B$6*$N5705))))*Assumptions!$B$3))</f>
        <v>3.9165722796764356E-2</v>
      </c>
      <c r="P5705" s="73">
        <f>VLOOKUP($F5705,Assumptions!$A$23:$B$27,2,FALSE)*Assumptions!$B$4</f>
        <v>0.35</v>
      </c>
      <c r="Q5705" s="74">
        <f t="shared" si="178"/>
        <v>38414.100832476121</v>
      </c>
      <c r="R5705" s="75" t="str">
        <f>IF($O5705&lt;Assumptions!$B$17,"A",IF($O5705&lt;Assumptions!$B$18,"B",IF($O5705&lt;Assumptions!$B$19,"C",IF($O5705&lt;Assumptions!$B$20,"D","E"))))</f>
        <v>B</v>
      </c>
      <c r="S5705" s="75">
        <f t="shared" si="179"/>
        <v>0</v>
      </c>
    </row>
    <row r="5706" spans="1:19" ht="17.399999999999999" x14ac:dyDescent="0.3">
      <c r="A5706" s="39" t="s">
        <v>974</v>
      </c>
      <c r="B5706" s="39" t="s">
        <v>56</v>
      </c>
      <c r="C5706" s="39" t="s">
        <v>144</v>
      </c>
      <c r="D5706" s="39" t="s">
        <v>45</v>
      </c>
      <c r="E5706" s="70" t="s">
        <v>49</v>
      </c>
      <c r="F5706" s="70" t="s">
        <v>28</v>
      </c>
      <c r="G5706" s="78">
        <v>44199</v>
      </c>
      <c r="H5706" s="78">
        <v>45839</v>
      </c>
      <c r="I5706" s="69">
        <v>2729536.38</v>
      </c>
      <c r="J5706" s="70">
        <v>0</v>
      </c>
      <c r="K5706" s="71">
        <v>1.0960000000000001</v>
      </c>
      <c r="L5706" s="70">
        <v>0</v>
      </c>
      <c r="M5706" s="71">
        <v>0.71599999999999997</v>
      </c>
      <c r="N5706" s="72"/>
      <c r="O5706" s="73">
        <f>MIN(1,MAX(0,(1/(1+EXP(-(Assumptions!$B$5 + Assumptions!$B$6*$N5706))))*Assumptions!$B$3))</f>
        <v>3.9165722796764356E-2</v>
      </c>
      <c r="P5706" s="73">
        <f>VLOOKUP($F5706,Assumptions!$A$23:$B$27,2,FALSE)*Assumptions!$B$4</f>
        <v>0.35</v>
      </c>
      <c r="Q5706" s="74">
        <f t="shared" si="178"/>
        <v>37416.492827967275</v>
      </c>
      <c r="R5706" s="75" t="str">
        <f>IF($O5706&lt;Assumptions!$B$17,"A",IF($O5706&lt;Assumptions!$B$18,"B",IF($O5706&lt;Assumptions!$B$19,"C",IF($O5706&lt;Assumptions!$B$20,"D","E"))))</f>
        <v>B</v>
      </c>
      <c r="S5706" s="75">
        <f t="shared" si="179"/>
        <v>0</v>
      </c>
    </row>
    <row r="5707" spans="1:19" ht="17.399999999999999" x14ac:dyDescent="0.3">
      <c r="A5707" s="39" t="s">
        <v>974</v>
      </c>
      <c r="B5707" s="39" t="s">
        <v>56</v>
      </c>
      <c r="C5707" s="39" t="s">
        <v>144</v>
      </c>
      <c r="D5707" s="39" t="s">
        <v>45</v>
      </c>
      <c r="E5707" s="70" t="s">
        <v>49</v>
      </c>
      <c r="F5707" s="70" t="s">
        <v>28</v>
      </c>
      <c r="G5707" s="78">
        <v>44199</v>
      </c>
      <c r="H5707" s="78">
        <v>45870</v>
      </c>
      <c r="I5707" s="69">
        <v>2657850.0099999998</v>
      </c>
      <c r="J5707" s="70">
        <v>65</v>
      </c>
      <c r="K5707" s="71">
        <v>0.46600000000000003</v>
      </c>
      <c r="L5707" s="70">
        <v>0</v>
      </c>
      <c r="M5707" s="71">
        <v>0.71599999999999997</v>
      </c>
      <c r="N5707" s="72"/>
      <c r="O5707" s="73">
        <f>MIN(1,MAX(0,(1/(1+EXP(-(Assumptions!$B$5 + Assumptions!$B$6*$N5707))))*Assumptions!$B$3))</f>
        <v>3.9165722796764356E-2</v>
      </c>
      <c r="P5707" s="73">
        <f>VLOOKUP($F5707,Assumptions!$A$23:$B$27,2,FALSE)*Assumptions!$B$4</f>
        <v>0.35</v>
      </c>
      <c r="Q5707" s="74">
        <f t="shared" si="178"/>
        <v>36433.815854463079</v>
      </c>
      <c r="R5707" s="75" t="str">
        <f>IF($O5707&lt;Assumptions!$B$17,"A",IF($O5707&lt;Assumptions!$B$18,"B",IF($O5707&lt;Assumptions!$B$19,"C",IF($O5707&lt;Assumptions!$B$20,"D","E"))))</f>
        <v>B</v>
      </c>
      <c r="S5707" s="75">
        <f t="shared" si="179"/>
        <v>0</v>
      </c>
    </row>
    <row r="5708" spans="1:19" ht="17.399999999999999" x14ac:dyDescent="0.3">
      <c r="A5708" s="39" t="s">
        <v>974</v>
      </c>
      <c r="B5708" s="39" t="s">
        <v>56</v>
      </c>
      <c r="C5708" s="39" t="s">
        <v>144</v>
      </c>
      <c r="D5708" s="39" t="s">
        <v>45</v>
      </c>
      <c r="E5708" s="70" t="s">
        <v>49</v>
      </c>
      <c r="F5708" s="70" t="s">
        <v>28</v>
      </c>
      <c r="G5708" s="78">
        <v>44199</v>
      </c>
      <c r="H5708" s="78">
        <v>45901</v>
      </c>
      <c r="I5708" s="69">
        <v>2590387.59</v>
      </c>
      <c r="J5708" s="70">
        <v>0</v>
      </c>
      <c r="K5708" s="71">
        <v>0.97199999999999998</v>
      </c>
      <c r="L5708" s="70">
        <v>0</v>
      </c>
      <c r="M5708" s="71">
        <v>0.71599999999999997</v>
      </c>
      <c r="N5708" s="72"/>
      <c r="O5708" s="73">
        <f>MIN(1,MAX(0,(1/(1+EXP(-(Assumptions!$B$5 + Assumptions!$B$6*$N5708))))*Assumptions!$B$3))</f>
        <v>3.9165722796764356E-2</v>
      </c>
      <c r="P5708" s="73">
        <f>VLOOKUP($F5708,Assumptions!$A$23:$B$27,2,FALSE)*Assumptions!$B$4</f>
        <v>0.35</v>
      </c>
      <c r="Q5708" s="74">
        <f t="shared" si="178"/>
        <v>35509.040800141462</v>
      </c>
      <c r="R5708" s="75" t="str">
        <f>IF($O5708&lt;Assumptions!$B$17,"A",IF($O5708&lt;Assumptions!$B$18,"B",IF($O5708&lt;Assumptions!$B$19,"C",IF($O5708&lt;Assumptions!$B$20,"D","E"))))</f>
        <v>B</v>
      </c>
      <c r="S5708" s="75">
        <f t="shared" si="179"/>
        <v>0</v>
      </c>
    </row>
    <row r="5709" spans="1:19" ht="17.399999999999999" x14ac:dyDescent="0.3">
      <c r="A5709" s="39" t="s">
        <v>974</v>
      </c>
      <c r="B5709" s="39" t="s">
        <v>56</v>
      </c>
      <c r="C5709" s="39" t="s">
        <v>144</v>
      </c>
      <c r="D5709" s="39" t="s">
        <v>45</v>
      </c>
      <c r="E5709" s="70" t="s">
        <v>49</v>
      </c>
      <c r="F5709" s="70" t="s">
        <v>28</v>
      </c>
      <c r="G5709" s="78">
        <v>44199</v>
      </c>
      <c r="H5709" s="78">
        <v>45931</v>
      </c>
      <c r="I5709" s="69">
        <v>2525728.96</v>
      </c>
      <c r="J5709" s="70">
        <v>0</v>
      </c>
      <c r="K5709" s="71">
        <v>1.0549999999999999</v>
      </c>
      <c r="L5709" s="70">
        <v>0</v>
      </c>
      <c r="M5709" s="71">
        <v>0.71599999999999997</v>
      </c>
      <c r="N5709" s="72"/>
      <c r="O5709" s="73">
        <f>MIN(1,MAX(0,(1/(1+EXP(-(Assumptions!$B$5 + Assumptions!$B$6*$N5709))))*Assumptions!$B$3))</f>
        <v>3.9165722796764356E-2</v>
      </c>
      <c r="P5709" s="73">
        <f>VLOOKUP($F5709,Assumptions!$A$23:$B$27,2,FALSE)*Assumptions!$B$4</f>
        <v>0.35</v>
      </c>
      <c r="Q5709" s="74">
        <f t="shared" si="178"/>
        <v>34622.700107491975</v>
      </c>
      <c r="R5709" s="75" t="str">
        <f>IF($O5709&lt;Assumptions!$B$17,"A",IF($O5709&lt;Assumptions!$B$18,"B",IF($O5709&lt;Assumptions!$B$19,"C",IF($O5709&lt;Assumptions!$B$20,"D","E"))))</f>
        <v>B</v>
      </c>
      <c r="S5709" s="75">
        <f t="shared" si="179"/>
        <v>0</v>
      </c>
    </row>
    <row r="5710" spans="1:19" ht="17.399999999999999" x14ac:dyDescent="0.3">
      <c r="A5710" s="39" t="s">
        <v>974</v>
      </c>
      <c r="B5710" s="39" t="s">
        <v>56</v>
      </c>
      <c r="C5710" s="39" t="s">
        <v>144</v>
      </c>
      <c r="D5710" s="39" t="s">
        <v>45</v>
      </c>
      <c r="E5710" s="70" t="s">
        <v>49</v>
      </c>
      <c r="F5710" s="70" t="s">
        <v>28</v>
      </c>
      <c r="G5710" s="78">
        <v>44199</v>
      </c>
      <c r="H5710" s="78">
        <v>45962</v>
      </c>
      <c r="I5710" s="69">
        <v>2459610.39</v>
      </c>
      <c r="J5710" s="70">
        <v>0</v>
      </c>
      <c r="K5710" s="71">
        <v>1.115</v>
      </c>
      <c r="L5710" s="70">
        <v>0</v>
      </c>
      <c r="M5710" s="71">
        <v>0.71599999999999997</v>
      </c>
      <c r="N5710" s="72"/>
      <c r="O5710" s="73">
        <f>MIN(1,MAX(0,(1/(1+EXP(-(Assumptions!$B$5 + Assumptions!$B$6*$N5710))))*Assumptions!$B$3))</f>
        <v>3.9165722796764356E-2</v>
      </c>
      <c r="P5710" s="73">
        <f>VLOOKUP($F5710,Assumptions!$A$23:$B$27,2,FALSE)*Assumptions!$B$4</f>
        <v>0.35</v>
      </c>
      <c r="Q5710" s="74">
        <f t="shared" si="178"/>
        <v>33716.346552973511</v>
      </c>
      <c r="R5710" s="75" t="str">
        <f>IF($O5710&lt;Assumptions!$B$17,"A",IF($O5710&lt;Assumptions!$B$18,"B",IF($O5710&lt;Assumptions!$B$19,"C",IF($O5710&lt;Assumptions!$B$20,"D","E"))))</f>
        <v>B</v>
      </c>
      <c r="S5710" s="75">
        <f t="shared" si="179"/>
        <v>0</v>
      </c>
    </row>
    <row r="5711" spans="1:19" ht="17.399999999999999" x14ac:dyDescent="0.3">
      <c r="A5711" s="39" t="s">
        <v>974</v>
      </c>
      <c r="B5711" s="39" t="s">
        <v>56</v>
      </c>
      <c r="C5711" s="39" t="s">
        <v>144</v>
      </c>
      <c r="D5711" s="39" t="s">
        <v>45</v>
      </c>
      <c r="E5711" s="70" t="s">
        <v>49</v>
      </c>
      <c r="F5711" s="70" t="s">
        <v>28</v>
      </c>
      <c r="G5711" s="78">
        <v>44199</v>
      </c>
      <c r="H5711" s="78">
        <v>45992</v>
      </c>
      <c r="I5711" s="69">
        <v>2400155.42</v>
      </c>
      <c r="J5711" s="70">
        <v>0</v>
      </c>
      <c r="K5711" s="71">
        <v>1.0449999999999999</v>
      </c>
      <c r="L5711" s="70">
        <v>0</v>
      </c>
      <c r="M5711" s="71">
        <v>0.71599999999999997</v>
      </c>
      <c r="N5711" s="72"/>
      <c r="O5711" s="73">
        <f>MIN(1,MAX(0,(1/(1+EXP(-(Assumptions!$B$5 + Assumptions!$B$6*$N5711))))*Assumptions!$B$3))</f>
        <v>3.9165722796764356E-2</v>
      </c>
      <c r="P5711" s="73">
        <f>VLOOKUP($F5711,Assumptions!$A$23:$B$27,2,FALSE)*Assumptions!$B$4</f>
        <v>0.35</v>
      </c>
      <c r="Q5711" s="74">
        <f t="shared" si="178"/>
        <v>32901.337647105029</v>
      </c>
      <c r="R5711" s="75" t="str">
        <f>IF($O5711&lt;Assumptions!$B$17,"A",IF($O5711&lt;Assumptions!$B$18,"B",IF($O5711&lt;Assumptions!$B$19,"C",IF($O5711&lt;Assumptions!$B$20,"D","E"))))</f>
        <v>B</v>
      </c>
      <c r="S5711" s="75">
        <f t="shared" si="179"/>
        <v>0</v>
      </c>
    </row>
    <row r="5712" spans="1:19" ht="17.399999999999999" x14ac:dyDescent="0.3">
      <c r="A5712" s="39" t="s">
        <v>976</v>
      </c>
      <c r="B5712" s="39" t="s">
        <v>51</v>
      </c>
      <c r="C5712" s="39" t="s">
        <v>144</v>
      </c>
      <c r="D5712" s="39" t="s">
        <v>45</v>
      </c>
      <c r="E5712" s="70" t="s">
        <v>31</v>
      </c>
      <c r="F5712" s="70" t="s">
        <v>28</v>
      </c>
      <c r="G5712" s="78">
        <v>45824</v>
      </c>
      <c r="H5712" s="78">
        <v>45809</v>
      </c>
      <c r="I5712" s="69">
        <v>9835107.5199999996</v>
      </c>
      <c r="J5712" s="70">
        <v>0</v>
      </c>
      <c r="K5712" s="71">
        <v>0.99299999999999999</v>
      </c>
      <c r="L5712" s="70">
        <v>0</v>
      </c>
      <c r="M5712" s="71">
        <v>0.82599999999999996</v>
      </c>
      <c r="N5712" s="72"/>
      <c r="O5712" s="73">
        <f>MIN(1,MAX(0,(1/(1+EXP(-(Assumptions!$B$5 + Assumptions!$B$6*$N5712))))*Assumptions!$B$3))</f>
        <v>3.9165722796764356E-2</v>
      </c>
      <c r="P5712" s="73">
        <f>VLOOKUP($F5712,Assumptions!$A$23:$B$27,2,FALSE)*Assumptions!$B$4</f>
        <v>0.35</v>
      </c>
      <c r="Q5712" s="74">
        <f t="shared" si="178"/>
        <v>134819.68318164238</v>
      </c>
      <c r="R5712" s="75" t="str">
        <f>IF($O5712&lt;Assumptions!$B$17,"A",IF($O5712&lt;Assumptions!$B$18,"B",IF($O5712&lt;Assumptions!$B$19,"C",IF($O5712&lt;Assumptions!$B$20,"D","E"))))</f>
        <v>B</v>
      </c>
      <c r="S5712" s="75">
        <f t="shared" si="179"/>
        <v>0</v>
      </c>
    </row>
    <row r="5713" spans="1:19" ht="17.399999999999999" x14ac:dyDescent="0.3">
      <c r="A5713" s="39" t="s">
        <v>976</v>
      </c>
      <c r="B5713" s="39" t="s">
        <v>51</v>
      </c>
      <c r="C5713" s="39" t="s">
        <v>144</v>
      </c>
      <c r="D5713" s="39" t="s">
        <v>45</v>
      </c>
      <c r="E5713" s="70" t="s">
        <v>31</v>
      </c>
      <c r="F5713" s="70" t="s">
        <v>28</v>
      </c>
      <c r="G5713" s="78">
        <v>45824</v>
      </c>
      <c r="H5713" s="78">
        <v>45839</v>
      </c>
      <c r="I5713" s="69">
        <v>9605262.3399999999</v>
      </c>
      <c r="J5713" s="70">
        <v>65</v>
      </c>
      <c r="K5713" s="71">
        <v>0.89200000000000002</v>
      </c>
      <c r="L5713" s="70">
        <v>0</v>
      </c>
      <c r="M5713" s="71">
        <v>0.82599999999999996</v>
      </c>
      <c r="N5713" s="72"/>
      <c r="O5713" s="73">
        <f>MIN(1,MAX(0,(1/(1+EXP(-(Assumptions!$B$5 + Assumptions!$B$6*$N5713))))*Assumptions!$B$3))</f>
        <v>3.9165722796764356E-2</v>
      </c>
      <c r="P5713" s="73">
        <f>VLOOKUP($F5713,Assumptions!$A$23:$B$27,2,FALSE)*Assumptions!$B$4</f>
        <v>0.35</v>
      </c>
      <c r="Q5713" s="74">
        <f t="shared" si="178"/>
        <v>131668.96476952403</v>
      </c>
      <c r="R5713" s="75" t="str">
        <f>IF($O5713&lt;Assumptions!$B$17,"A",IF($O5713&lt;Assumptions!$B$18,"B",IF($O5713&lt;Assumptions!$B$19,"C",IF($O5713&lt;Assumptions!$B$20,"D","E"))))</f>
        <v>B</v>
      </c>
      <c r="S5713" s="75">
        <f t="shared" si="179"/>
        <v>0</v>
      </c>
    </row>
    <row r="5714" spans="1:19" ht="17.399999999999999" x14ac:dyDescent="0.3">
      <c r="A5714" s="39" t="s">
        <v>976</v>
      </c>
      <c r="B5714" s="39" t="s">
        <v>51</v>
      </c>
      <c r="C5714" s="39" t="s">
        <v>144</v>
      </c>
      <c r="D5714" s="39" t="s">
        <v>45</v>
      </c>
      <c r="E5714" s="70" t="s">
        <v>31</v>
      </c>
      <c r="F5714" s="70" t="s">
        <v>28</v>
      </c>
      <c r="G5714" s="78">
        <v>45824</v>
      </c>
      <c r="H5714" s="78">
        <v>45870</v>
      </c>
      <c r="I5714" s="69">
        <v>9394992.3499999996</v>
      </c>
      <c r="J5714" s="70">
        <v>15</v>
      </c>
      <c r="K5714" s="71">
        <v>0.99099999999999999</v>
      </c>
      <c r="L5714" s="70">
        <v>0</v>
      </c>
      <c r="M5714" s="71">
        <v>0.82599999999999996</v>
      </c>
      <c r="N5714" s="72"/>
      <c r="O5714" s="73">
        <f>MIN(1,MAX(0,(1/(1+EXP(-(Assumptions!$B$5 + Assumptions!$B$6*$N5714))))*Assumptions!$B$3))</f>
        <v>3.9165722796764356E-2</v>
      </c>
      <c r="P5714" s="73">
        <f>VLOOKUP($F5714,Assumptions!$A$23:$B$27,2,FALSE)*Assumptions!$B$4</f>
        <v>0.35</v>
      </c>
      <c r="Q5714" s="74">
        <f t="shared" si="178"/>
        <v>128786.58312023758</v>
      </c>
      <c r="R5714" s="75" t="str">
        <f>IF($O5714&lt;Assumptions!$B$17,"A",IF($O5714&lt;Assumptions!$B$18,"B",IF($O5714&lt;Assumptions!$B$19,"C",IF($O5714&lt;Assumptions!$B$20,"D","E"))))</f>
        <v>B</v>
      </c>
      <c r="S5714" s="75">
        <f t="shared" si="179"/>
        <v>0</v>
      </c>
    </row>
    <row r="5715" spans="1:19" ht="17.399999999999999" x14ac:dyDescent="0.3">
      <c r="A5715" s="39" t="s">
        <v>976</v>
      </c>
      <c r="B5715" s="39" t="s">
        <v>51</v>
      </c>
      <c r="C5715" s="39" t="s">
        <v>144</v>
      </c>
      <c r="D5715" s="39" t="s">
        <v>45</v>
      </c>
      <c r="E5715" s="70" t="s">
        <v>31</v>
      </c>
      <c r="F5715" s="70" t="s">
        <v>28</v>
      </c>
      <c r="G5715" s="78">
        <v>45824</v>
      </c>
      <c r="H5715" s="78">
        <v>45901</v>
      </c>
      <c r="I5715" s="69">
        <v>9171760.3300000001</v>
      </c>
      <c r="J5715" s="70">
        <v>0</v>
      </c>
      <c r="K5715" s="71">
        <v>0.95599999999999996</v>
      </c>
      <c r="L5715" s="70">
        <v>0</v>
      </c>
      <c r="M5715" s="71">
        <v>0.82599999999999996</v>
      </c>
      <c r="N5715" s="72"/>
      <c r="O5715" s="73">
        <f>MIN(1,MAX(0,(1/(1+EXP(-(Assumptions!$B$5 + Assumptions!$B$6*$N5715))))*Assumptions!$B$3))</f>
        <v>3.9165722796764356E-2</v>
      </c>
      <c r="P5715" s="73">
        <f>VLOOKUP($F5715,Assumptions!$A$23:$B$27,2,FALSE)*Assumptions!$B$4</f>
        <v>0.35</v>
      </c>
      <c r="Q5715" s="74">
        <f t="shared" si="178"/>
        <v>125726.51792509897</v>
      </c>
      <c r="R5715" s="75" t="str">
        <f>IF($O5715&lt;Assumptions!$B$17,"A",IF($O5715&lt;Assumptions!$B$18,"B",IF($O5715&lt;Assumptions!$B$19,"C",IF($O5715&lt;Assumptions!$B$20,"D","E"))))</f>
        <v>B</v>
      </c>
      <c r="S5715" s="75">
        <f t="shared" si="179"/>
        <v>0</v>
      </c>
    </row>
    <row r="5716" spans="1:19" ht="17.399999999999999" x14ac:dyDescent="0.3">
      <c r="A5716" s="39" t="s">
        <v>976</v>
      </c>
      <c r="B5716" s="39" t="s">
        <v>51</v>
      </c>
      <c r="C5716" s="39" t="s">
        <v>144</v>
      </c>
      <c r="D5716" s="39" t="s">
        <v>45</v>
      </c>
      <c r="E5716" s="70" t="s">
        <v>31</v>
      </c>
      <c r="F5716" s="70" t="s">
        <v>28</v>
      </c>
      <c r="G5716" s="78">
        <v>45824</v>
      </c>
      <c r="H5716" s="78">
        <v>45931</v>
      </c>
      <c r="I5716" s="69">
        <v>8915026.4299999997</v>
      </c>
      <c r="J5716" s="70">
        <v>0</v>
      </c>
      <c r="K5716" s="71">
        <v>1.0640000000000001</v>
      </c>
      <c r="L5716" s="70">
        <v>0</v>
      </c>
      <c r="M5716" s="71">
        <v>0.82599999999999996</v>
      </c>
      <c r="N5716" s="72"/>
      <c r="O5716" s="73">
        <f>MIN(1,MAX(0,(1/(1+EXP(-(Assumptions!$B$5 + Assumptions!$B$6*$N5716))))*Assumptions!$B$3))</f>
        <v>3.9165722796764356E-2</v>
      </c>
      <c r="P5716" s="73">
        <f>VLOOKUP($F5716,Assumptions!$A$23:$B$27,2,FALSE)*Assumptions!$B$4</f>
        <v>0.35</v>
      </c>
      <c r="Q5716" s="74">
        <f t="shared" si="178"/>
        <v>122207.20885912271</v>
      </c>
      <c r="R5716" s="75" t="str">
        <f>IF($O5716&lt;Assumptions!$B$17,"A",IF($O5716&lt;Assumptions!$B$18,"B",IF($O5716&lt;Assumptions!$B$19,"C",IF($O5716&lt;Assumptions!$B$20,"D","E"))))</f>
        <v>B</v>
      </c>
      <c r="S5716" s="75">
        <f t="shared" si="179"/>
        <v>0</v>
      </c>
    </row>
    <row r="5717" spans="1:19" ht="17.399999999999999" x14ac:dyDescent="0.3">
      <c r="A5717" s="39" t="s">
        <v>976</v>
      </c>
      <c r="B5717" s="39" t="s">
        <v>51</v>
      </c>
      <c r="C5717" s="39" t="s">
        <v>144</v>
      </c>
      <c r="D5717" s="39" t="s">
        <v>45</v>
      </c>
      <c r="E5717" s="70" t="s">
        <v>31</v>
      </c>
      <c r="F5717" s="70" t="s">
        <v>28</v>
      </c>
      <c r="G5717" s="78">
        <v>45824</v>
      </c>
      <c r="H5717" s="78">
        <v>45962</v>
      </c>
      <c r="I5717" s="69">
        <v>8722300.5899999999</v>
      </c>
      <c r="J5717" s="70">
        <v>0</v>
      </c>
      <c r="K5717" s="71">
        <v>1.0589999999999999</v>
      </c>
      <c r="L5717" s="70">
        <v>0</v>
      </c>
      <c r="M5717" s="71">
        <v>0.82599999999999996</v>
      </c>
      <c r="N5717" s="72"/>
      <c r="O5717" s="73">
        <f>MIN(1,MAX(0,(1/(1+EXP(-(Assumptions!$B$5 + Assumptions!$B$6*$N5717))))*Assumptions!$B$3))</f>
        <v>3.9165722796764356E-2</v>
      </c>
      <c r="P5717" s="73">
        <f>VLOOKUP($F5717,Assumptions!$A$23:$B$27,2,FALSE)*Assumptions!$B$4</f>
        <v>0.35</v>
      </c>
      <c r="Q5717" s="74">
        <f t="shared" si="178"/>
        <v>119565.32247029796</v>
      </c>
      <c r="R5717" s="75" t="str">
        <f>IF($O5717&lt;Assumptions!$B$17,"A",IF($O5717&lt;Assumptions!$B$18,"B",IF($O5717&lt;Assumptions!$B$19,"C",IF($O5717&lt;Assumptions!$B$20,"D","E"))))</f>
        <v>B</v>
      </c>
      <c r="S5717" s="75">
        <f t="shared" si="179"/>
        <v>0</v>
      </c>
    </row>
    <row r="5718" spans="1:19" ht="17.399999999999999" x14ac:dyDescent="0.3">
      <c r="A5718" s="39" t="s">
        <v>976</v>
      </c>
      <c r="B5718" s="39" t="s">
        <v>51</v>
      </c>
      <c r="C5718" s="39" t="s">
        <v>144</v>
      </c>
      <c r="D5718" s="39" t="s">
        <v>45</v>
      </c>
      <c r="E5718" s="70" t="s">
        <v>31</v>
      </c>
      <c r="F5718" s="70" t="s">
        <v>28</v>
      </c>
      <c r="G5718" s="78">
        <v>45824</v>
      </c>
      <c r="H5718" s="78">
        <v>45992</v>
      </c>
      <c r="I5718" s="69">
        <v>8538989.4299999997</v>
      </c>
      <c r="J5718" s="70">
        <v>15</v>
      </c>
      <c r="K5718" s="71">
        <v>1.008</v>
      </c>
      <c r="L5718" s="70">
        <v>0</v>
      </c>
      <c r="M5718" s="71">
        <v>0.82599999999999996</v>
      </c>
      <c r="N5718" s="72"/>
      <c r="O5718" s="73">
        <f>MIN(1,MAX(0,(1/(1+EXP(-(Assumptions!$B$5 + Assumptions!$B$6*$N5718))))*Assumptions!$B$3))</f>
        <v>3.9165722796764356E-2</v>
      </c>
      <c r="P5718" s="73">
        <f>VLOOKUP($F5718,Assumptions!$A$23:$B$27,2,FALSE)*Assumptions!$B$4</f>
        <v>0.35</v>
      </c>
      <c r="Q5718" s="74">
        <f t="shared" si="178"/>
        <v>117052.49254295828</v>
      </c>
      <c r="R5718" s="75" t="str">
        <f>IF($O5718&lt;Assumptions!$B$17,"A",IF($O5718&lt;Assumptions!$B$18,"B",IF($O5718&lt;Assumptions!$B$19,"C",IF($O5718&lt;Assumptions!$B$20,"D","E"))))</f>
        <v>B</v>
      </c>
      <c r="S5718" s="75">
        <f t="shared" si="179"/>
        <v>0</v>
      </c>
    </row>
    <row r="5719" spans="1:19" ht="17.399999999999999" x14ac:dyDescent="0.3">
      <c r="A5719" s="39" t="s">
        <v>978</v>
      </c>
      <c r="B5719" s="39" t="s">
        <v>73</v>
      </c>
      <c r="C5719" s="39" t="s">
        <v>135</v>
      </c>
      <c r="D5719" s="39" t="s">
        <v>48</v>
      </c>
      <c r="E5719" s="70" t="s">
        <v>35</v>
      </c>
      <c r="F5719" s="70" t="s">
        <v>28</v>
      </c>
      <c r="G5719" s="78">
        <v>43827</v>
      </c>
      <c r="H5719" s="78">
        <v>45658</v>
      </c>
      <c r="I5719" s="69">
        <v>4690696.1100000003</v>
      </c>
      <c r="J5719" s="70">
        <v>0</v>
      </c>
      <c r="K5719" s="71">
        <v>1.1000000000000001</v>
      </c>
      <c r="L5719" s="70">
        <v>0</v>
      </c>
      <c r="M5719" s="71">
        <v>0.86799999999999999</v>
      </c>
      <c r="N5719" s="72"/>
      <c r="O5719" s="73">
        <f>MIN(1,MAX(0,(1/(1+EXP(-(Assumptions!$B$5 + Assumptions!$B$6*$N5719))))*Assumptions!$B$3))</f>
        <v>3.9165722796764356E-2</v>
      </c>
      <c r="P5719" s="73">
        <f>VLOOKUP($F5719,Assumptions!$A$23:$B$27,2,FALSE)*Assumptions!$B$4</f>
        <v>0.35</v>
      </c>
      <c r="Q5719" s="74">
        <f t="shared" si="178"/>
        <v>64300.076248842313</v>
      </c>
      <c r="R5719" s="75" t="str">
        <f>IF($O5719&lt;Assumptions!$B$17,"A",IF($O5719&lt;Assumptions!$B$18,"B",IF($O5719&lt;Assumptions!$B$19,"C",IF($O5719&lt;Assumptions!$B$20,"D","E"))))</f>
        <v>B</v>
      </c>
      <c r="S5719" s="75">
        <f t="shared" si="179"/>
        <v>0</v>
      </c>
    </row>
    <row r="5720" spans="1:19" ht="17.399999999999999" x14ac:dyDescent="0.3">
      <c r="A5720" s="39" t="s">
        <v>978</v>
      </c>
      <c r="B5720" s="39" t="s">
        <v>73</v>
      </c>
      <c r="C5720" s="39" t="s">
        <v>135</v>
      </c>
      <c r="D5720" s="39" t="s">
        <v>48</v>
      </c>
      <c r="E5720" s="70" t="s">
        <v>35</v>
      </c>
      <c r="F5720" s="70" t="s">
        <v>28</v>
      </c>
      <c r="G5720" s="78">
        <v>43827</v>
      </c>
      <c r="H5720" s="78">
        <v>45689</v>
      </c>
      <c r="I5720" s="69">
        <v>4551918.57</v>
      </c>
      <c r="J5720" s="70">
        <v>0</v>
      </c>
      <c r="K5720" s="71">
        <v>1.0149999999999999</v>
      </c>
      <c r="L5720" s="70">
        <v>0</v>
      </c>
      <c r="M5720" s="71">
        <v>0.86799999999999999</v>
      </c>
      <c r="N5720" s="72"/>
      <c r="O5720" s="73">
        <f>MIN(1,MAX(0,(1/(1+EXP(-(Assumptions!$B$5 + Assumptions!$B$6*$N5720))))*Assumptions!$B$3))</f>
        <v>3.9165722796764356E-2</v>
      </c>
      <c r="P5720" s="73">
        <f>VLOOKUP($F5720,Assumptions!$A$23:$B$27,2,FALSE)*Assumptions!$B$4</f>
        <v>0.35</v>
      </c>
      <c r="Q5720" s="74">
        <f t="shared" si="178"/>
        <v>62397.713317122405</v>
      </c>
      <c r="R5720" s="75" t="str">
        <f>IF($O5720&lt;Assumptions!$B$17,"A",IF($O5720&lt;Assumptions!$B$18,"B",IF($O5720&lt;Assumptions!$B$19,"C",IF($O5720&lt;Assumptions!$B$20,"D","E"))))</f>
        <v>B</v>
      </c>
      <c r="S5720" s="75">
        <f t="shared" si="179"/>
        <v>0</v>
      </c>
    </row>
    <row r="5721" spans="1:19" ht="17.399999999999999" x14ac:dyDescent="0.3">
      <c r="A5721" s="39" t="s">
        <v>978</v>
      </c>
      <c r="B5721" s="39" t="s">
        <v>73</v>
      </c>
      <c r="C5721" s="39" t="s">
        <v>135</v>
      </c>
      <c r="D5721" s="39" t="s">
        <v>48</v>
      </c>
      <c r="E5721" s="70" t="s">
        <v>35</v>
      </c>
      <c r="F5721" s="70" t="s">
        <v>28</v>
      </c>
      <c r="G5721" s="78">
        <v>43827</v>
      </c>
      <c r="H5721" s="78">
        <v>45717</v>
      </c>
      <c r="I5721" s="69">
        <v>4429900.55</v>
      </c>
      <c r="J5721" s="70">
        <v>0</v>
      </c>
      <c r="K5721" s="71">
        <v>1.119</v>
      </c>
      <c r="L5721" s="70">
        <v>0</v>
      </c>
      <c r="M5721" s="71">
        <v>0.86799999999999999</v>
      </c>
      <c r="N5721" s="72"/>
      <c r="O5721" s="73">
        <f>MIN(1,MAX(0,(1/(1+EXP(-(Assumptions!$B$5 + Assumptions!$B$6*$N5721))))*Assumptions!$B$3))</f>
        <v>3.9165722796764356E-2</v>
      </c>
      <c r="P5721" s="73">
        <f>VLOOKUP($F5721,Assumptions!$A$23:$B$27,2,FALSE)*Assumptions!$B$4</f>
        <v>0.35</v>
      </c>
      <c r="Q5721" s="74">
        <f t="shared" si="178"/>
        <v>60725.089935486882</v>
      </c>
      <c r="R5721" s="75" t="str">
        <f>IF($O5721&lt;Assumptions!$B$17,"A",IF($O5721&lt;Assumptions!$B$18,"B",IF($O5721&lt;Assumptions!$B$19,"C",IF($O5721&lt;Assumptions!$B$20,"D","E"))))</f>
        <v>B</v>
      </c>
      <c r="S5721" s="75">
        <f t="shared" si="179"/>
        <v>0</v>
      </c>
    </row>
    <row r="5722" spans="1:19" ht="17.399999999999999" x14ac:dyDescent="0.3">
      <c r="A5722" s="39" t="s">
        <v>978</v>
      </c>
      <c r="B5722" s="39" t="s">
        <v>73</v>
      </c>
      <c r="C5722" s="39" t="s">
        <v>135</v>
      </c>
      <c r="D5722" s="39" t="s">
        <v>48</v>
      </c>
      <c r="E5722" s="70" t="s">
        <v>35</v>
      </c>
      <c r="F5722" s="70" t="s">
        <v>28</v>
      </c>
      <c r="G5722" s="78">
        <v>43827</v>
      </c>
      <c r="H5722" s="78">
        <v>45748</v>
      </c>
      <c r="I5722" s="69">
        <v>4298721.82</v>
      </c>
      <c r="J5722" s="70">
        <v>0</v>
      </c>
      <c r="K5722" s="71">
        <v>1.103</v>
      </c>
      <c r="L5722" s="70">
        <v>0</v>
      </c>
      <c r="M5722" s="71">
        <v>0.86799999999999999</v>
      </c>
      <c r="N5722" s="72"/>
      <c r="O5722" s="73">
        <f>MIN(1,MAX(0,(1/(1+EXP(-(Assumptions!$B$5 + Assumptions!$B$6*$N5722))))*Assumptions!$B$3))</f>
        <v>3.9165722796764356E-2</v>
      </c>
      <c r="P5722" s="73">
        <f>VLOOKUP($F5722,Assumptions!$A$23:$B$27,2,FALSE)*Assumptions!$B$4</f>
        <v>0.35</v>
      </c>
      <c r="Q5722" s="74">
        <f t="shared" si="178"/>
        <v>58926.891513882823</v>
      </c>
      <c r="R5722" s="75" t="str">
        <f>IF($O5722&lt;Assumptions!$B$17,"A",IF($O5722&lt;Assumptions!$B$18,"B",IF($O5722&lt;Assumptions!$B$19,"C",IF($O5722&lt;Assumptions!$B$20,"D","E"))))</f>
        <v>B</v>
      </c>
      <c r="S5722" s="75">
        <f t="shared" si="179"/>
        <v>0</v>
      </c>
    </row>
    <row r="5723" spans="1:19" ht="17.399999999999999" x14ac:dyDescent="0.3">
      <c r="A5723" s="39" t="s">
        <v>978</v>
      </c>
      <c r="B5723" s="39" t="s">
        <v>73</v>
      </c>
      <c r="C5723" s="39" t="s">
        <v>135</v>
      </c>
      <c r="D5723" s="39" t="s">
        <v>48</v>
      </c>
      <c r="E5723" s="70" t="s">
        <v>35</v>
      </c>
      <c r="F5723" s="70" t="s">
        <v>28</v>
      </c>
      <c r="G5723" s="78">
        <v>43827</v>
      </c>
      <c r="H5723" s="78">
        <v>45778</v>
      </c>
      <c r="I5723" s="69">
        <v>4169672</v>
      </c>
      <c r="J5723" s="70">
        <v>0</v>
      </c>
      <c r="K5723" s="71">
        <v>1.01</v>
      </c>
      <c r="L5723" s="70">
        <v>0</v>
      </c>
      <c r="M5723" s="71">
        <v>0.86799999999999999</v>
      </c>
      <c r="N5723" s="72"/>
      <c r="O5723" s="73">
        <f>MIN(1,MAX(0,(1/(1+EXP(-(Assumptions!$B$5 + Assumptions!$B$6*$N5723))))*Assumptions!$B$3))</f>
        <v>3.9165722796764356E-2</v>
      </c>
      <c r="P5723" s="73">
        <f>VLOOKUP($F5723,Assumptions!$A$23:$B$27,2,FALSE)*Assumptions!$B$4</f>
        <v>0.35</v>
      </c>
      <c r="Q5723" s="74">
        <f t="shared" si="178"/>
        <v>57157.876196900506</v>
      </c>
      <c r="R5723" s="75" t="str">
        <f>IF($O5723&lt;Assumptions!$B$17,"A",IF($O5723&lt;Assumptions!$B$18,"B",IF($O5723&lt;Assumptions!$B$19,"C",IF($O5723&lt;Assumptions!$B$20,"D","E"))))</f>
        <v>B</v>
      </c>
      <c r="S5723" s="75">
        <f t="shared" si="179"/>
        <v>0</v>
      </c>
    </row>
    <row r="5724" spans="1:19" ht="17.399999999999999" x14ac:dyDescent="0.3">
      <c r="A5724" s="39" t="s">
        <v>978</v>
      </c>
      <c r="B5724" s="39" t="s">
        <v>73</v>
      </c>
      <c r="C5724" s="39" t="s">
        <v>135</v>
      </c>
      <c r="D5724" s="39" t="s">
        <v>48</v>
      </c>
      <c r="E5724" s="70" t="s">
        <v>35</v>
      </c>
      <c r="F5724" s="70" t="s">
        <v>28</v>
      </c>
      <c r="G5724" s="78">
        <v>43827</v>
      </c>
      <c r="H5724" s="78">
        <v>45809</v>
      </c>
      <c r="I5724" s="69">
        <v>4044913.9</v>
      </c>
      <c r="J5724" s="70">
        <v>0</v>
      </c>
      <c r="K5724" s="71">
        <v>1.0249999999999999</v>
      </c>
      <c r="L5724" s="70">
        <v>0</v>
      </c>
      <c r="M5724" s="71">
        <v>0.86799999999999999</v>
      </c>
      <c r="N5724" s="72"/>
      <c r="O5724" s="73">
        <f>MIN(1,MAX(0,(1/(1+EXP(-(Assumptions!$B$5 + Assumptions!$B$6*$N5724))))*Assumptions!$B$3))</f>
        <v>3.9165722796764356E-2</v>
      </c>
      <c r="P5724" s="73">
        <f>VLOOKUP($F5724,Assumptions!$A$23:$B$27,2,FALSE)*Assumptions!$B$4</f>
        <v>0.35</v>
      </c>
      <c r="Q5724" s="74">
        <f t="shared" si="178"/>
        <v>55447.691790462653</v>
      </c>
      <c r="R5724" s="75" t="str">
        <f>IF($O5724&lt;Assumptions!$B$17,"A",IF($O5724&lt;Assumptions!$B$18,"B",IF($O5724&lt;Assumptions!$B$19,"C",IF($O5724&lt;Assumptions!$B$20,"D","E"))))</f>
        <v>B</v>
      </c>
      <c r="S5724" s="75">
        <f t="shared" si="179"/>
        <v>0</v>
      </c>
    </row>
    <row r="5725" spans="1:19" ht="17.399999999999999" x14ac:dyDescent="0.3">
      <c r="A5725" s="39" t="s">
        <v>978</v>
      </c>
      <c r="B5725" s="39" t="s">
        <v>73</v>
      </c>
      <c r="C5725" s="39" t="s">
        <v>135</v>
      </c>
      <c r="D5725" s="39" t="s">
        <v>48</v>
      </c>
      <c r="E5725" s="70" t="s">
        <v>35</v>
      </c>
      <c r="F5725" s="70" t="s">
        <v>28</v>
      </c>
      <c r="G5725" s="78">
        <v>43827</v>
      </c>
      <c r="H5725" s="78">
        <v>45839</v>
      </c>
      <c r="I5725" s="69">
        <v>3923130.61</v>
      </c>
      <c r="J5725" s="70">
        <v>15</v>
      </c>
      <c r="K5725" s="71">
        <v>0.98399999999999999</v>
      </c>
      <c r="L5725" s="70">
        <v>0</v>
      </c>
      <c r="M5725" s="71">
        <v>0.86799999999999999</v>
      </c>
      <c r="N5725" s="72"/>
      <c r="O5725" s="73">
        <f>MIN(1,MAX(0,(1/(1+EXP(-(Assumptions!$B$5 + Assumptions!$B$6*$N5725))))*Assumptions!$B$3))</f>
        <v>3.9165722796764356E-2</v>
      </c>
      <c r="P5725" s="73">
        <f>VLOOKUP($F5725,Assumptions!$A$23:$B$27,2,FALSE)*Assumptions!$B$4</f>
        <v>0.35</v>
      </c>
      <c r="Q5725" s="74">
        <f t="shared" si="178"/>
        <v>53778.286088366367</v>
      </c>
      <c r="R5725" s="75" t="str">
        <f>IF($O5725&lt;Assumptions!$B$17,"A",IF($O5725&lt;Assumptions!$B$18,"B",IF($O5725&lt;Assumptions!$B$19,"C",IF($O5725&lt;Assumptions!$B$20,"D","E"))))</f>
        <v>B</v>
      </c>
      <c r="S5725" s="75">
        <f t="shared" si="179"/>
        <v>0</v>
      </c>
    </row>
    <row r="5726" spans="1:19" ht="17.399999999999999" x14ac:dyDescent="0.3">
      <c r="A5726" s="39" t="s">
        <v>978</v>
      </c>
      <c r="B5726" s="39" t="s">
        <v>73</v>
      </c>
      <c r="C5726" s="39" t="s">
        <v>135</v>
      </c>
      <c r="D5726" s="39" t="s">
        <v>48</v>
      </c>
      <c r="E5726" s="70" t="s">
        <v>35</v>
      </c>
      <c r="F5726" s="70" t="s">
        <v>28</v>
      </c>
      <c r="G5726" s="78">
        <v>43827</v>
      </c>
      <c r="H5726" s="78">
        <v>45870</v>
      </c>
      <c r="I5726" s="69">
        <v>3820352.65</v>
      </c>
      <c r="J5726" s="70">
        <v>0</v>
      </c>
      <c r="K5726" s="71">
        <v>1.0329999999999999</v>
      </c>
      <c r="L5726" s="70">
        <v>0</v>
      </c>
      <c r="M5726" s="71">
        <v>0.86799999999999999</v>
      </c>
      <c r="N5726" s="72"/>
      <c r="O5726" s="73">
        <f>MIN(1,MAX(0,(1/(1+EXP(-(Assumptions!$B$5 + Assumptions!$B$6*$N5726))))*Assumptions!$B$3))</f>
        <v>3.9165722796764356E-2</v>
      </c>
      <c r="P5726" s="73">
        <f>VLOOKUP($F5726,Assumptions!$A$23:$B$27,2,FALSE)*Assumptions!$B$4</f>
        <v>0.35</v>
      </c>
      <c r="Q5726" s="74">
        <f t="shared" si="178"/>
        <v>52369.405506524439</v>
      </c>
      <c r="R5726" s="75" t="str">
        <f>IF($O5726&lt;Assumptions!$B$17,"A",IF($O5726&lt;Assumptions!$B$18,"B",IF($O5726&lt;Assumptions!$B$19,"C",IF($O5726&lt;Assumptions!$B$20,"D","E"))))</f>
        <v>B</v>
      </c>
      <c r="S5726" s="75">
        <f t="shared" si="179"/>
        <v>0</v>
      </c>
    </row>
    <row r="5727" spans="1:19" ht="17.399999999999999" x14ac:dyDescent="0.3">
      <c r="A5727" s="39" t="s">
        <v>978</v>
      </c>
      <c r="B5727" s="39" t="s">
        <v>73</v>
      </c>
      <c r="C5727" s="39" t="s">
        <v>135</v>
      </c>
      <c r="D5727" s="39" t="s">
        <v>48</v>
      </c>
      <c r="E5727" s="70" t="s">
        <v>35</v>
      </c>
      <c r="F5727" s="70" t="s">
        <v>28</v>
      </c>
      <c r="G5727" s="78">
        <v>43827</v>
      </c>
      <c r="H5727" s="78">
        <v>45901</v>
      </c>
      <c r="I5727" s="69">
        <v>3702505.29</v>
      </c>
      <c r="J5727" s="70">
        <v>0</v>
      </c>
      <c r="K5727" s="71">
        <v>1.0960000000000001</v>
      </c>
      <c r="L5727" s="70">
        <v>0</v>
      </c>
      <c r="M5727" s="71">
        <v>0.86799999999999999</v>
      </c>
      <c r="N5727" s="72"/>
      <c r="O5727" s="73">
        <f>MIN(1,MAX(0,(1/(1+EXP(-(Assumptions!$B$5 + Assumptions!$B$6*$N5727))))*Assumptions!$B$3))</f>
        <v>3.9165722796764356E-2</v>
      </c>
      <c r="P5727" s="73">
        <f>VLOOKUP($F5727,Assumptions!$A$23:$B$27,2,FALSE)*Assumptions!$B$4</f>
        <v>0.35</v>
      </c>
      <c r="Q5727" s="74">
        <f t="shared" si="178"/>
        <v>50753.953544592761</v>
      </c>
      <c r="R5727" s="75" t="str">
        <f>IF($O5727&lt;Assumptions!$B$17,"A",IF($O5727&lt;Assumptions!$B$18,"B",IF($O5727&lt;Assumptions!$B$19,"C",IF($O5727&lt;Assumptions!$B$20,"D","E"))))</f>
        <v>B</v>
      </c>
      <c r="S5727" s="75">
        <f t="shared" si="179"/>
        <v>0</v>
      </c>
    </row>
    <row r="5728" spans="1:19" ht="17.399999999999999" x14ac:dyDescent="0.3">
      <c r="A5728" s="39" t="s">
        <v>978</v>
      </c>
      <c r="B5728" s="39" t="s">
        <v>73</v>
      </c>
      <c r="C5728" s="39" t="s">
        <v>135</v>
      </c>
      <c r="D5728" s="39" t="s">
        <v>48</v>
      </c>
      <c r="E5728" s="70" t="s">
        <v>35</v>
      </c>
      <c r="F5728" s="70" t="s">
        <v>28</v>
      </c>
      <c r="G5728" s="78">
        <v>43827</v>
      </c>
      <c r="H5728" s="78">
        <v>45931</v>
      </c>
      <c r="I5728" s="69">
        <v>3586692.64</v>
      </c>
      <c r="J5728" s="70">
        <v>0</v>
      </c>
      <c r="K5728" s="71">
        <v>1.131</v>
      </c>
      <c r="L5728" s="70">
        <v>0</v>
      </c>
      <c r="M5728" s="71">
        <v>0.86799999999999999</v>
      </c>
      <c r="N5728" s="72"/>
      <c r="O5728" s="73">
        <f>MIN(1,MAX(0,(1/(1+EXP(-(Assumptions!$B$5 + Assumptions!$B$6*$N5728))))*Assumptions!$B$3))</f>
        <v>3.9165722796764356E-2</v>
      </c>
      <c r="P5728" s="73">
        <f>VLOOKUP($F5728,Assumptions!$A$23:$B$27,2,FALSE)*Assumptions!$B$4</f>
        <v>0.35</v>
      </c>
      <c r="Q5728" s="74">
        <f t="shared" si="178"/>
        <v>49166.393393402228</v>
      </c>
      <c r="R5728" s="75" t="str">
        <f>IF($O5728&lt;Assumptions!$B$17,"A",IF($O5728&lt;Assumptions!$B$18,"B",IF($O5728&lt;Assumptions!$B$19,"C",IF($O5728&lt;Assumptions!$B$20,"D","E"))))</f>
        <v>B</v>
      </c>
      <c r="S5728" s="75">
        <f t="shared" si="179"/>
        <v>0</v>
      </c>
    </row>
    <row r="5729" spans="1:19" ht="17.399999999999999" x14ac:dyDescent="0.3">
      <c r="A5729" s="39" t="s">
        <v>978</v>
      </c>
      <c r="B5729" s="39" t="s">
        <v>73</v>
      </c>
      <c r="C5729" s="39" t="s">
        <v>135</v>
      </c>
      <c r="D5729" s="39" t="s">
        <v>48</v>
      </c>
      <c r="E5729" s="70" t="s">
        <v>35</v>
      </c>
      <c r="F5729" s="70" t="s">
        <v>28</v>
      </c>
      <c r="G5729" s="78">
        <v>43827</v>
      </c>
      <c r="H5729" s="78">
        <v>45962</v>
      </c>
      <c r="I5729" s="69">
        <v>3473658.45</v>
      </c>
      <c r="J5729" s="70">
        <v>0</v>
      </c>
      <c r="K5729" s="71">
        <v>0.97</v>
      </c>
      <c r="L5729" s="70">
        <v>0</v>
      </c>
      <c r="M5729" s="71">
        <v>0.86799999999999999</v>
      </c>
      <c r="N5729" s="72"/>
      <c r="O5729" s="73">
        <f>MIN(1,MAX(0,(1/(1+EXP(-(Assumptions!$B$5 + Assumptions!$B$6*$N5729))))*Assumptions!$B$3))</f>
        <v>3.9165722796764356E-2</v>
      </c>
      <c r="P5729" s="73">
        <f>VLOOKUP($F5729,Assumptions!$A$23:$B$27,2,FALSE)*Assumptions!$B$4</f>
        <v>0.35</v>
      </c>
      <c r="Q5729" s="74">
        <f t="shared" si="178"/>
        <v>47616.920380168347</v>
      </c>
      <c r="R5729" s="75" t="str">
        <f>IF($O5729&lt;Assumptions!$B$17,"A",IF($O5729&lt;Assumptions!$B$18,"B",IF($O5729&lt;Assumptions!$B$19,"C",IF($O5729&lt;Assumptions!$B$20,"D","E"))))</f>
        <v>B</v>
      </c>
      <c r="S5729" s="75">
        <f t="shared" si="179"/>
        <v>0</v>
      </c>
    </row>
    <row r="5730" spans="1:19" ht="17.399999999999999" x14ac:dyDescent="0.3">
      <c r="A5730" s="39" t="s">
        <v>978</v>
      </c>
      <c r="B5730" s="39" t="s">
        <v>73</v>
      </c>
      <c r="C5730" s="39" t="s">
        <v>135</v>
      </c>
      <c r="D5730" s="39" t="s">
        <v>48</v>
      </c>
      <c r="E5730" s="70" t="s">
        <v>35</v>
      </c>
      <c r="F5730" s="70" t="s">
        <v>28</v>
      </c>
      <c r="G5730" s="78">
        <v>43827</v>
      </c>
      <c r="H5730" s="78">
        <v>45992</v>
      </c>
      <c r="I5730" s="69">
        <v>3378376.89</v>
      </c>
      <c r="J5730" s="70">
        <v>0</v>
      </c>
      <c r="K5730" s="71">
        <v>1</v>
      </c>
      <c r="L5730" s="70">
        <v>0</v>
      </c>
      <c r="M5730" s="71">
        <v>0.86799999999999999</v>
      </c>
      <c r="N5730" s="72"/>
      <c r="O5730" s="73">
        <f>MIN(1,MAX(0,(1/(1+EXP(-(Assumptions!$B$5 + Assumptions!$B$6*$N5730))))*Assumptions!$B$3))</f>
        <v>3.9165722796764356E-2</v>
      </c>
      <c r="P5730" s="73">
        <f>VLOOKUP($F5730,Assumptions!$A$23:$B$27,2,FALSE)*Assumptions!$B$4</f>
        <v>0.35</v>
      </c>
      <c r="Q5730" s="74">
        <f t="shared" si="178"/>
        <v>46310.800471857197</v>
      </c>
      <c r="R5730" s="75" t="str">
        <f>IF($O5730&lt;Assumptions!$B$17,"A",IF($O5730&lt;Assumptions!$B$18,"B",IF($O5730&lt;Assumptions!$B$19,"C",IF($O5730&lt;Assumptions!$B$20,"D","E"))))</f>
        <v>B</v>
      </c>
      <c r="S5730" s="75">
        <f t="shared" si="179"/>
        <v>0</v>
      </c>
    </row>
    <row r="5731" spans="1:19" ht="17.399999999999999" x14ac:dyDescent="0.3">
      <c r="A5731" s="39" t="s">
        <v>979</v>
      </c>
      <c r="B5731" s="39" t="s">
        <v>88</v>
      </c>
      <c r="C5731" s="39" t="s">
        <v>190</v>
      </c>
      <c r="D5731" s="39" t="s">
        <v>42</v>
      </c>
      <c r="E5731" s="70" t="s">
        <v>43</v>
      </c>
      <c r="F5731" s="70" t="s">
        <v>36</v>
      </c>
      <c r="G5731" s="78">
        <v>43710</v>
      </c>
      <c r="H5731" s="78">
        <v>45658</v>
      </c>
      <c r="I5731" s="69">
        <v>77271293.549999997</v>
      </c>
      <c r="J5731" s="70">
        <v>0</v>
      </c>
      <c r="K5731" s="71">
        <v>1.085</v>
      </c>
      <c r="L5731" s="70">
        <v>0</v>
      </c>
      <c r="M5731" s="71">
        <v>0.65100000000000002</v>
      </c>
      <c r="N5731" s="72"/>
      <c r="O5731" s="73">
        <f>MIN(1,MAX(0,(1/(1+EXP(-(Assumptions!$B$5 + Assumptions!$B$6*$N5731))))*Assumptions!$B$3))</f>
        <v>3.9165722796764356E-2</v>
      </c>
      <c r="P5731" s="73">
        <f>VLOOKUP($F5731,Assumptions!$A$23:$B$27,2,FALSE)*Assumptions!$B$4</f>
        <v>0.55000000000000004</v>
      </c>
      <c r="Q5731" s="74">
        <f t="shared" si="178"/>
        <v>1664512.3348296881</v>
      </c>
      <c r="R5731" s="75" t="str">
        <f>IF($O5731&lt;Assumptions!$B$17,"A",IF($O5731&lt;Assumptions!$B$18,"B",IF($O5731&lt;Assumptions!$B$19,"C",IF($O5731&lt;Assumptions!$B$20,"D","E"))))</f>
        <v>B</v>
      </c>
      <c r="S5731" s="75">
        <f t="shared" si="179"/>
        <v>0</v>
      </c>
    </row>
    <row r="5732" spans="1:19" ht="17.399999999999999" x14ac:dyDescent="0.3">
      <c r="A5732" s="39" t="s">
        <v>979</v>
      </c>
      <c r="B5732" s="39" t="s">
        <v>88</v>
      </c>
      <c r="C5732" s="39" t="s">
        <v>190</v>
      </c>
      <c r="D5732" s="39" t="s">
        <v>42</v>
      </c>
      <c r="E5732" s="70" t="s">
        <v>43</v>
      </c>
      <c r="F5732" s="70" t="s">
        <v>36</v>
      </c>
      <c r="G5732" s="78">
        <v>43710</v>
      </c>
      <c r="H5732" s="78">
        <v>45689</v>
      </c>
      <c r="I5732" s="69">
        <v>76134729.109999999</v>
      </c>
      <c r="J5732" s="70">
        <v>65</v>
      </c>
      <c r="K5732" s="71">
        <v>0.89300000000000002</v>
      </c>
      <c r="L5732" s="70">
        <v>0</v>
      </c>
      <c r="M5732" s="71">
        <v>0.65100000000000002</v>
      </c>
      <c r="N5732" s="72"/>
      <c r="O5732" s="73">
        <f>MIN(1,MAX(0,(1/(1+EXP(-(Assumptions!$B$5 + Assumptions!$B$6*$N5732))))*Assumptions!$B$3))</f>
        <v>3.9165722796764356E-2</v>
      </c>
      <c r="P5732" s="73">
        <f>VLOOKUP($F5732,Assumptions!$A$23:$B$27,2,FALSE)*Assumptions!$B$4</f>
        <v>0.55000000000000004</v>
      </c>
      <c r="Q5732" s="74">
        <f t="shared" si="178"/>
        <v>1640029.4325409534</v>
      </c>
      <c r="R5732" s="75" t="str">
        <f>IF($O5732&lt;Assumptions!$B$17,"A",IF($O5732&lt;Assumptions!$B$18,"B",IF($O5732&lt;Assumptions!$B$19,"C",IF($O5732&lt;Assumptions!$B$20,"D","E"))))</f>
        <v>B</v>
      </c>
      <c r="S5732" s="75">
        <f t="shared" si="179"/>
        <v>0</v>
      </c>
    </row>
    <row r="5733" spans="1:19" ht="17.399999999999999" x14ac:dyDescent="0.3">
      <c r="A5733" s="39" t="s">
        <v>979</v>
      </c>
      <c r="B5733" s="39" t="s">
        <v>88</v>
      </c>
      <c r="C5733" s="39" t="s">
        <v>190</v>
      </c>
      <c r="D5733" s="39" t="s">
        <v>42</v>
      </c>
      <c r="E5733" s="70" t="s">
        <v>43</v>
      </c>
      <c r="F5733" s="70" t="s">
        <v>36</v>
      </c>
      <c r="G5733" s="78">
        <v>43710</v>
      </c>
      <c r="H5733" s="78">
        <v>45717</v>
      </c>
      <c r="I5733" s="69">
        <v>74583326.099999994</v>
      </c>
      <c r="J5733" s="70">
        <v>0</v>
      </c>
      <c r="K5733" s="71">
        <v>1.0489999999999999</v>
      </c>
      <c r="L5733" s="70">
        <v>0</v>
      </c>
      <c r="M5733" s="71">
        <v>0.65100000000000002</v>
      </c>
      <c r="N5733" s="72"/>
      <c r="O5733" s="73">
        <f>MIN(1,MAX(0,(1/(1+EXP(-(Assumptions!$B$5 + Assumptions!$B$6*$N5733))))*Assumptions!$B$3))</f>
        <v>3.9165722796764356E-2</v>
      </c>
      <c r="P5733" s="73">
        <f>VLOOKUP($F5733,Assumptions!$A$23:$B$27,2,FALSE)*Assumptions!$B$4</f>
        <v>0.55000000000000004</v>
      </c>
      <c r="Q5733" s="74">
        <f t="shared" si="178"/>
        <v>1606610.4314113038</v>
      </c>
      <c r="R5733" s="75" t="str">
        <f>IF($O5733&lt;Assumptions!$B$17,"A",IF($O5733&lt;Assumptions!$B$18,"B",IF($O5733&lt;Assumptions!$B$19,"C",IF($O5733&lt;Assumptions!$B$20,"D","E"))))</f>
        <v>B</v>
      </c>
      <c r="S5733" s="75">
        <f t="shared" si="179"/>
        <v>0</v>
      </c>
    </row>
    <row r="5734" spans="1:19" ht="17.399999999999999" x14ac:dyDescent="0.3">
      <c r="A5734" s="39" t="s">
        <v>979</v>
      </c>
      <c r="B5734" s="39" t="s">
        <v>88</v>
      </c>
      <c r="C5734" s="39" t="s">
        <v>190</v>
      </c>
      <c r="D5734" s="39" t="s">
        <v>42</v>
      </c>
      <c r="E5734" s="70" t="s">
        <v>43</v>
      </c>
      <c r="F5734" s="70" t="s">
        <v>36</v>
      </c>
      <c r="G5734" s="78">
        <v>43710</v>
      </c>
      <c r="H5734" s="78">
        <v>45748</v>
      </c>
      <c r="I5734" s="69">
        <v>73179212.939999998</v>
      </c>
      <c r="J5734" s="70">
        <v>65</v>
      </c>
      <c r="K5734" s="71">
        <v>0.76</v>
      </c>
      <c r="L5734" s="70">
        <v>0</v>
      </c>
      <c r="M5734" s="71">
        <v>0.65100000000000002</v>
      </c>
      <c r="N5734" s="72"/>
      <c r="O5734" s="73">
        <f>MIN(1,MAX(0,(1/(1+EXP(-(Assumptions!$B$5 + Assumptions!$B$6*$N5734))))*Assumptions!$B$3))</f>
        <v>3.9165722796764356E-2</v>
      </c>
      <c r="P5734" s="73">
        <f>VLOOKUP($F5734,Assumptions!$A$23:$B$27,2,FALSE)*Assumptions!$B$4</f>
        <v>0.55000000000000004</v>
      </c>
      <c r="Q5734" s="74">
        <f t="shared" si="178"/>
        <v>1576364.2226713873</v>
      </c>
      <c r="R5734" s="75" t="str">
        <f>IF($O5734&lt;Assumptions!$B$17,"A",IF($O5734&lt;Assumptions!$B$18,"B",IF($O5734&lt;Assumptions!$B$19,"C",IF($O5734&lt;Assumptions!$B$20,"D","E"))))</f>
        <v>B</v>
      </c>
      <c r="S5734" s="75">
        <f t="shared" si="179"/>
        <v>0</v>
      </c>
    </row>
    <row r="5735" spans="1:19" ht="17.399999999999999" x14ac:dyDescent="0.3">
      <c r="A5735" s="39" t="s">
        <v>979</v>
      </c>
      <c r="B5735" s="39" t="s">
        <v>88</v>
      </c>
      <c r="C5735" s="39" t="s">
        <v>190</v>
      </c>
      <c r="D5735" s="39" t="s">
        <v>42</v>
      </c>
      <c r="E5735" s="70" t="s">
        <v>43</v>
      </c>
      <c r="F5735" s="70" t="s">
        <v>36</v>
      </c>
      <c r="G5735" s="78">
        <v>43710</v>
      </c>
      <c r="H5735" s="78">
        <v>45778</v>
      </c>
      <c r="I5735" s="69">
        <v>71818741.469999999</v>
      </c>
      <c r="J5735" s="70">
        <v>15</v>
      </c>
      <c r="K5735" s="71">
        <v>1.109</v>
      </c>
      <c r="L5735" s="70">
        <v>0</v>
      </c>
      <c r="M5735" s="71">
        <v>0.65100000000000002</v>
      </c>
      <c r="N5735" s="72"/>
      <c r="O5735" s="73">
        <f>MIN(1,MAX(0,(1/(1+EXP(-(Assumptions!$B$5 + Assumptions!$B$6*$N5735))))*Assumptions!$B$3))</f>
        <v>3.9165722796764356E-2</v>
      </c>
      <c r="P5735" s="73">
        <f>VLOOKUP($F5735,Assumptions!$A$23:$B$27,2,FALSE)*Assumptions!$B$4</f>
        <v>0.55000000000000004</v>
      </c>
      <c r="Q5735" s="74">
        <f t="shared" si="178"/>
        <v>1547058.1060145777</v>
      </c>
      <c r="R5735" s="75" t="str">
        <f>IF($O5735&lt;Assumptions!$B$17,"A",IF($O5735&lt;Assumptions!$B$18,"B",IF($O5735&lt;Assumptions!$B$19,"C",IF($O5735&lt;Assumptions!$B$20,"D","E"))))</f>
        <v>B</v>
      </c>
      <c r="S5735" s="75">
        <f t="shared" si="179"/>
        <v>0</v>
      </c>
    </row>
    <row r="5736" spans="1:19" ht="17.399999999999999" x14ac:dyDescent="0.3">
      <c r="A5736" s="39" t="s">
        <v>979</v>
      </c>
      <c r="B5736" s="39" t="s">
        <v>88</v>
      </c>
      <c r="C5736" s="39" t="s">
        <v>190</v>
      </c>
      <c r="D5736" s="39" t="s">
        <v>42</v>
      </c>
      <c r="E5736" s="70" t="s">
        <v>43</v>
      </c>
      <c r="F5736" s="70" t="s">
        <v>36</v>
      </c>
      <c r="G5736" s="78">
        <v>43710</v>
      </c>
      <c r="H5736" s="78">
        <v>45809</v>
      </c>
      <c r="I5736" s="69">
        <v>70355563.739999995</v>
      </c>
      <c r="J5736" s="70">
        <v>0</v>
      </c>
      <c r="K5736" s="71">
        <v>1.139</v>
      </c>
      <c r="L5736" s="70">
        <v>0</v>
      </c>
      <c r="M5736" s="71">
        <v>0.65100000000000002</v>
      </c>
      <c r="N5736" s="72"/>
      <c r="O5736" s="73">
        <f>MIN(1,MAX(0,(1/(1+EXP(-(Assumptions!$B$5 + Assumptions!$B$6*$N5736))))*Assumptions!$B$3))</f>
        <v>3.9165722796764356E-2</v>
      </c>
      <c r="P5736" s="73">
        <f>VLOOKUP($F5736,Assumptions!$A$23:$B$27,2,FALSE)*Assumptions!$B$4</f>
        <v>0.55000000000000004</v>
      </c>
      <c r="Q5736" s="74">
        <f t="shared" si="178"/>
        <v>1515539.5786580092</v>
      </c>
      <c r="R5736" s="75" t="str">
        <f>IF($O5736&lt;Assumptions!$B$17,"A",IF($O5736&lt;Assumptions!$B$18,"B",IF($O5736&lt;Assumptions!$B$19,"C",IF($O5736&lt;Assumptions!$B$20,"D","E"))))</f>
        <v>B</v>
      </c>
      <c r="S5736" s="75">
        <f t="shared" si="179"/>
        <v>0</v>
      </c>
    </row>
    <row r="5737" spans="1:19" ht="17.399999999999999" x14ac:dyDescent="0.3">
      <c r="A5737" s="39" t="s">
        <v>979</v>
      </c>
      <c r="B5737" s="39" t="s">
        <v>88</v>
      </c>
      <c r="C5737" s="39" t="s">
        <v>190</v>
      </c>
      <c r="D5737" s="39" t="s">
        <v>42</v>
      </c>
      <c r="E5737" s="70" t="s">
        <v>43</v>
      </c>
      <c r="F5737" s="70" t="s">
        <v>36</v>
      </c>
      <c r="G5737" s="78">
        <v>43710</v>
      </c>
      <c r="H5737" s="78">
        <v>45839</v>
      </c>
      <c r="I5737" s="69">
        <v>69257781.810000002</v>
      </c>
      <c r="J5737" s="70">
        <v>0</v>
      </c>
      <c r="K5737" s="71">
        <v>0.95599999999999996</v>
      </c>
      <c r="L5737" s="70">
        <v>0</v>
      </c>
      <c r="M5737" s="71">
        <v>0.65100000000000002</v>
      </c>
      <c r="N5737" s="72"/>
      <c r="O5737" s="73">
        <f>MIN(1,MAX(0,(1/(1+EXP(-(Assumptions!$B$5 + Assumptions!$B$6*$N5737))))*Assumptions!$B$3))</f>
        <v>3.9165722796764356E-2</v>
      </c>
      <c r="P5737" s="73">
        <f>VLOOKUP($F5737,Assumptions!$A$23:$B$27,2,FALSE)*Assumptions!$B$4</f>
        <v>0.55000000000000004</v>
      </c>
      <c r="Q5737" s="74">
        <f t="shared" si="178"/>
        <v>1491892.0961390869</v>
      </c>
      <c r="R5737" s="75" t="str">
        <f>IF($O5737&lt;Assumptions!$B$17,"A",IF($O5737&lt;Assumptions!$B$18,"B",IF($O5737&lt;Assumptions!$B$19,"C",IF($O5737&lt;Assumptions!$B$20,"D","E"))))</f>
        <v>B</v>
      </c>
      <c r="S5737" s="75">
        <f t="shared" si="179"/>
        <v>0</v>
      </c>
    </row>
    <row r="5738" spans="1:19" ht="17.399999999999999" x14ac:dyDescent="0.3">
      <c r="A5738" s="39" t="s">
        <v>979</v>
      </c>
      <c r="B5738" s="39" t="s">
        <v>88</v>
      </c>
      <c r="C5738" s="39" t="s">
        <v>190</v>
      </c>
      <c r="D5738" s="39" t="s">
        <v>42</v>
      </c>
      <c r="E5738" s="70" t="s">
        <v>43</v>
      </c>
      <c r="F5738" s="70" t="s">
        <v>36</v>
      </c>
      <c r="G5738" s="78">
        <v>43710</v>
      </c>
      <c r="H5738" s="78">
        <v>45870</v>
      </c>
      <c r="I5738" s="69">
        <v>68065842.609999999</v>
      </c>
      <c r="J5738" s="70">
        <v>0</v>
      </c>
      <c r="K5738" s="71">
        <v>1.1399999999999999</v>
      </c>
      <c r="L5738" s="70">
        <v>0</v>
      </c>
      <c r="M5738" s="71">
        <v>0.65100000000000002</v>
      </c>
      <c r="N5738" s="72"/>
      <c r="O5738" s="73">
        <f>MIN(1,MAX(0,(1/(1+EXP(-(Assumptions!$B$5 + Assumptions!$B$6*$N5738))))*Assumptions!$B$3))</f>
        <v>3.9165722796764356E-2</v>
      </c>
      <c r="P5738" s="73">
        <f>VLOOKUP($F5738,Assumptions!$A$23:$B$27,2,FALSE)*Assumptions!$B$4</f>
        <v>0.55000000000000004</v>
      </c>
      <c r="Q5738" s="74">
        <f t="shared" si="178"/>
        <v>1466216.3579752985</v>
      </c>
      <c r="R5738" s="75" t="str">
        <f>IF($O5738&lt;Assumptions!$B$17,"A",IF($O5738&lt;Assumptions!$B$18,"B",IF($O5738&lt;Assumptions!$B$19,"C",IF($O5738&lt;Assumptions!$B$20,"D","E"))))</f>
        <v>B</v>
      </c>
      <c r="S5738" s="75">
        <f t="shared" si="179"/>
        <v>0</v>
      </c>
    </row>
    <row r="5739" spans="1:19" ht="17.399999999999999" x14ac:dyDescent="0.3">
      <c r="A5739" s="39" t="s">
        <v>979</v>
      </c>
      <c r="B5739" s="39" t="s">
        <v>88</v>
      </c>
      <c r="C5739" s="39" t="s">
        <v>190</v>
      </c>
      <c r="D5739" s="39" t="s">
        <v>42</v>
      </c>
      <c r="E5739" s="70" t="s">
        <v>43</v>
      </c>
      <c r="F5739" s="70" t="s">
        <v>36</v>
      </c>
      <c r="G5739" s="78">
        <v>43710</v>
      </c>
      <c r="H5739" s="78">
        <v>45901</v>
      </c>
      <c r="I5739" s="69">
        <v>66765460.380000003</v>
      </c>
      <c r="J5739" s="70">
        <v>0</v>
      </c>
      <c r="K5739" s="71">
        <v>0.97899999999999998</v>
      </c>
      <c r="L5739" s="70">
        <v>0</v>
      </c>
      <c r="M5739" s="71">
        <v>0.65100000000000002</v>
      </c>
      <c r="N5739" s="72"/>
      <c r="O5739" s="73">
        <f>MIN(1,MAX(0,(1/(1+EXP(-(Assumptions!$B$5 + Assumptions!$B$6*$N5739))))*Assumptions!$B$3))</f>
        <v>3.9165722796764356E-2</v>
      </c>
      <c r="P5739" s="73">
        <f>VLOOKUP($F5739,Assumptions!$A$23:$B$27,2,FALSE)*Assumptions!$B$4</f>
        <v>0.55000000000000004</v>
      </c>
      <c r="Q5739" s="74">
        <f t="shared" si="178"/>
        <v>1438204.6325027884</v>
      </c>
      <c r="R5739" s="75" t="str">
        <f>IF($O5739&lt;Assumptions!$B$17,"A",IF($O5739&lt;Assumptions!$B$18,"B",IF($O5739&lt;Assumptions!$B$19,"C",IF($O5739&lt;Assumptions!$B$20,"D","E"))))</f>
        <v>B</v>
      </c>
      <c r="S5739" s="75">
        <f t="shared" si="179"/>
        <v>0</v>
      </c>
    </row>
    <row r="5740" spans="1:19" ht="17.399999999999999" x14ac:dyDescent="0.3">
      <c r="A5740" s="39" t="s">
        <v>979</v>
      </c>
      <c r="B5740" s="39" t="s">
        <v>88</v>
      </c>
      <c r="C5740" s="39" t="s">
        <v>190</v>
      </c>
      <c r="D5740" s="39" t="s">
        <v>42</v>
      </c>
      <c r="E5740" s="70" t="s">
        <v>43</v>
      </c>
      <c r="F5740" s="70" t="s">
        <v>36</v>
      </c>
      <c r="G5740" s="78">
        <v>43710</v>
      </c>
      <c r="H5740" s="78">
        <v>45931</v>
      </c>
      <c r="I5740" s="69">
        <v>65660608.710000001</v>
      </c>
      <c r="J5740" s="70">
        <v>0</v>
      </c>
      <c r="K5740" s="71">
        <v>0.95499999999999996</v>
      </c>
      <c r="L5740" s="70">
        <v>0</v>
      </c>
      <c r="M5740" s="71">
        <v>0.65100000000000002</v>
      </c>
      <c r="N5740" s="72"/>
      <c r="O5740" s="73">
        <f>MIN(1,MAX(0,(1/(1+EXP(-(Assumptions!$B$5 + Assumptions!$B$6*$N5740))))*Assumptions!$B$3))</f>
        <v>3.9165722796764356E-2</v>
      </c>
      <c r="P5740" s="73">
        <f>VLOOKUP($F5740,Assumptions!$A$23:$B$27,2,FALSE)*Assumptions!$B$4</f>
        <v>0.55000000000000004</v>
      </c>
      <c r="Q5740" s="74">
        <f t="shared" si="178"/>
        <v>1414404.8596714693</v>
      </c>
      <c r="R5740" s="75" t="str">
        <f>IF($O5740&lt;Assumptions!$B$17,"A",IF($O5740&lt;Assumptions!$B$18,"B",IF($O5740&lt;Assumptions!$B$19,"C",IF($O5740&lt;Assumptions!$B$20,"D","E"))))</f>
        <v>B</v>
      </c>
      <c r="S5740" s="75">
        <f t="shared" si="179"/>
        <v>0</v>
      </c>
    </row>
    <row r="5741" spans="1:19" ht="17.399999999999999" x14ac:dyDescent="0.3">
      <c r="A5741" s="39" t="s">
        <v>979</v>
      </c>
      <c r="B5741" s="39" t="s">
        <v>88</v>
      </c>
      <c r="C5741" s="39" t="s">
        <v>190</v>
      </c>
      <c r="D5741" s="39" t="s">
        <v>42</v>
      </c>
      <c r="E5741" s="70" t="s">
        <v>43</v>
      </c>
      <c r="F5741" s="70" t="s">
        <v>36</v>
      </c>
      <c r="G5741" s="78">
        <v>43710</v>
      </c>
      <c r="H5741" s="78">
        <v>45962</v>
      </c>
      <c r="I5741" s="69">
        <v>64466039.729999997</v>
      </c>
      <c r="J5741" s="70">
        <v>15</v>
      </c>
      <c r="K5741" s="71">
        <v>1.0369999999999999</v>
      </c>
      <c r="L5741" s="70">
        <v>0</v>
      </c>
      <c r="M5741" s="71">
        <v>0.65100000000000002</v>
      </c>
      <c r="N5741" s="72"/>
      <c r="O5741" s="73">
        <f>MIN(1,MAX(0,(1/(1+EXP(-(Assumptions!$B$5 + Assumptions!$B$6*$N5741))))*Assumptions!$B$3))</f>
        <v>3.9165722796764356E-2</v>
      </c>
      <c r="P5741" s="73">
        <f>VLOOKUP($F5741,Assumptions!$A$23:$B$27,2,FALSE)*Assumptions!$B$4</f>
        <v>0.55000000000000004</v>
      </c>
      <c r="Q5741" s="74">
        <f t="shared" si="178"/>
        <v>1388672.4730287078</v>
      </c>
      <c r="R5741" s="75" t="str">
        <f>IF($O5741&lt;Assumptions!$B$17,"A",IF($O5741&lt;Assumptions!$B$18,"B",IF($O5741&lt;Assumptions!$B$19,"C",IF($O5741&lt;Assumptions!$B$20,"D","E"))))</f>
        <v>B</v>
      </c>
      <c r="S5741" s="75">
        <f t="shared" si="179"/>
        <v>0</v>
      </c>
    </row>
    <row r="5742" spans="1:19" ht="17.399999999999999" x14ac:dyDescent="0.3">
      <c r="A5742" s="39" t="s">
        <v>979</v>
      </c>
      <c r="B5742" s="39" t="s">
        <v>88</v>
      </c>
      <c r="C5742" s="39" t="s">
        <v>190</v>
      </c>
      <c r="D5742" s="39" t="s">
        <v>42</v>
      </c>
      <c r="E5742" s="70" t="s">
        <v>43</v>
      </c>
      <c r="F5742" s="70" t="s">
        <v>36</v>
      </c>
      <c r="G5742" s="78">
        <v>43710</v>
      </c>
      <c r="H5742" s="78">
        <v>45992</v>
      </c>
      <c r="I5742" s="69">
        <v>63203024.560000002</v>
      </c>
      <c r="J5742" s="70">
        <v>0</v>
      </c>
      <c r="K5742" s="71">
        <v>0.98599999999999999</v>
      </c>
      <c r="L5742" s="70">
        <v>0</v>
      </c>
      <c r="M5742" s="71">
        <v>0.65100000000000002</v>
      </c>
      <c r="N5742" s="72"/>
      <c r="O5742" s="73">
        <f>MIN(1,MAX(0,(1/(1+EXP(-(Assumptions!$B$5 + Assumptions!$B$6*$N5742))))*Assumptions!$B$3))</f>
        <v>3.9165722796764356E-2</v>
      </c>
      <c r="P5742" s="73">
        <f>VLOOKUP($F5742,Assumptions!$A$23:$B$27,2,FALSE)*Assumptions!$B$4</f>
        <v>0.55000000000000004</v>
      </c>
      <c r="Q5742" s="74">
        <f t="shared" si="178"/>
        <v>1361465.6769087275</v>
      </c>
      <c r="R5742" s="75" t="str">
        <f>IF($O5742&lt;Assumptions!$B$17,"A",IF($O5742&lt;Assumptions!$B$18,"B",IF($O5742&lt;Assumptions!$B$19,"C",IF($O5742&lt;Assumptions!$B$20,"D","E"))))</f>
        <v>B</v>
      </c>
      <c r="S5742" s="75">
        <f t="shared" si="179"/>
        <v>0</v>
      </c>
    </row>
    <row r="5743" spans="1:19" ht="17.399999999999999" x14ac:dyDescent="0.3">
      <c r="A5743" s="39" t="s">
        <v>980</v>
      </c>
      <c r="B5743" s="39" t="s">
        <v>61</v>
      </c>
      <c r="C5743" s="39" t="s">
        <v>190</v>
      </c>
      <c r="D5743" s="39" t="s">
        <v>22</v>
      </c>
      <c r="E5743" s="70" t="s">
        <v>35</v>
      </c>
      <c r="F5743" s="70" t="s">
        <v>32</v>
      </c>
      <c r="G5743" s="78">
        <v>44004</v>
      </c>
      <c r="H5743" s="78">
        <v>45658</v>
      </c>
      <c r="I5743" s="69">
        <v>30209669.640000001</v>
      </c>
      <c r="J5743" s="70">
        <v>35</v>
      </c>
      <c r="K5743" s="71">
        <v>0.55700000000000005</v>
      </c>
      <c r="L5743" s="70">
        <v>0</v>
      </c>
      <c r="M5743" s="71">
        <v>1.1519999999999999</v>
      </c>
      <c r="N5743" s="72"/>
      <c r="O5743" s="73">
        <f>MIN(1,MAX(0,(1/(1+EXP(-(Assumptions!$B$5 + Assumptions!$B$6*$N5743))))*Assumptions!$B$3))</f>
        <v>3.9165722796764356E-2</v>
      </c>
      <c r="P5743" s="73">
        <f>VLOOKUP($F5743,Assumptions!$A$23:$B$27,2,FALSE)*Assumptions!$B$4</f>
        <v>0.5</v>
      </c>
      <c r="Q5743" s="74">
        <f t="shared" si="178"/>
        <v>591591.7734510341</v>
      </c>
      <c r="R5743" s="75" t="str">
        <f>IF($O5743&lt;Assumptions!$B$17,"A",IF($O5743&lt;Assumptions!$B$18,"B",IF($O5743&lt;Assumptions!$B$19,"C",IF($O5743&lt;Assumptions!$B$20,"D","E"))))</f>
        <v>B</v>
      </c>
      <c r="S5743" s="75">
        <f t="shared" si="179"/>
        <v>0</v>
      </c>
    </row>
    <row r="5744" spans="1:19" ht="17.399999999999999" x14ac:dyDescent="0.3">
      <c r="A5744" s="39" t="s">
        <v>980</v>
      </c>
      <c r="B5744" s="39" t="s">
        <v>61</v>
      </c>
      <c r="C5744" s="39" t="s">
        <v>190</v>
      </c>
      <c r="D5744" s="39" t="s">
        <v>22</v>
      </c>
      <c r="E5744" s="70" t="s">
        <v>35</v>
      </c>
      <c r="F5744" s="70" t="s">
        <v>32</v>
      </c>
      <c r="G5744" s="78">
        <v>44004</v>
      </c>
      <c r="H5744" s="78">
        <v>45689</v>
      </c>
      <c r="I5744" s="69">
        <v>29618265.57</v>
      </c>
      <c r="J5744" s="70">
        <v>0</v>
      </c>
      <c r="K5744" s="71">
        <v>1.1279999999999999</v>
      </c>
      <c r="L5744" s="70">
        <v>0</v>
      </c>
      <c r="M5744" s="71">
        <v>1.1519999999999999</v>
      </c>
      <c r="N5744" s="72"/>
      <c r="O5744" s="73">
        <f>MIN(1,MAX(0,(1/(1+EXP(-(Assumptions!$B$5 + Assumptions!$B$6*$N5744))))*Assumptions!$B$3))</f>
        <v>3.9165722796764356E-2</v>
      </c>
      <c r="P5744" s="73">
        <f>VLOOKUP($F5744,Assumptions!$A$23:$B$27,2,FALSE)*Assumptions!$B$4</f>
        <v>0.5</v>
      </c>
      <c r="Q5744" s="74">
        <f t="shared" si="178"/>
        <v>580010.38951778493</v>
      </c>
      <c r="R5744" s="75" t="str">
        <f>IF($O5744&lt;Assumptions!$B$17,"A",IF($O5744&lt;Assumptions!$B$18,"B",IF($O5744&lt;Assumptions!$B$19,"C",IF($O5744&lt;Assumptions!$B$20,"D","E"))))</f>
        <v>B</v>
      </c>
      <c r="S5744" s="75">
        <f t="shared" si="179"/>
        <v>0</v>
      </c>
    </row>
    <row r="5745" spans="1:19" ht="17.399999999999999" x14ac:dyDescent="0.3">
      <c r="A5745" s="39" t="s">
        <v>980</v>
      </c>
      <c r="B5745" s="39" t="s">
        <v>61</v>
      </c>
      <c r="C5745" s="39" t="s">
        <v>190</v>
      </c>
      <c r="D5745" s="39" t="s">
        <v>22</v>
      </c>
      <c r="E5745" s="70" t="s">
        <v>35</v>
      </c>
      <c r="F5745" s="70" t="s">
        <v>32</v>
      </c>
      <c r="G5745" s="78">
        <v>44004</v>
      </c>
      <c r="H5745" s="78">
        <v>45717</v>
      </c>
      <c r="I5745" s="69">
        <v>29192536.66</v>
      </c>
      <c r="J5745" s="70">
        <v>35</v>
      </c>
      <c r="K5745" s="71">
        <v>0.47599999999999998</v>
      </c>
      <c r="L5745" s="70">
        <v>0</v>
      </c>
      <c r="M5745" s="71">
        <v>1.1519999999999999</v>
      </c>
      <c r="N5745" s="72"/>
      <c r="O5745" s="73">
        <f>MIN(1,MAX(0,(1/(1+EXP(-(Assumptions!$B$5 + Assumptions!$B$6*$N5745))))*Assumptions!$B$3))</f>
        <v>3.9165722796764356E-2</v>
      </c>
      <c r="P5745" s="73">
        <f>VLOOKUP($F5745,Assumptions!$A$23:$B$27,2,FALSE)*Assumptions!$B$4</f>
        <v>0.5</v>
      </c>
      <c r="Q5745" s="74">
        <f t="shared" si="178"/>
        <v>571673.39927997056</v>
      </c>
      <c r="R5745" s="75" t="str">
        <f>IF($O5745&lt;Assumptions!$B$17,"A",IF($O5745&lt;Assumptions!$B$18,"B",IF($O5745&lt;Assumptions!$B$19,"C",IF($O5745&lt;Assumptions!$B$20,"D","E"))))</f>
        <v>B</v>
      </c>
      <c r="S5745" s="75">
        <f t="shared" si="179"/>
        <v>0</v>
      </c>
    </row>
    <row r="5746" spans="1:19" ht="17.399999999999999" x14ac:dyDescent="0.3">
      <c r="A5746" s="39" t="s">
        <v>980</v>
      </c>
      <c r="B5746" s="39" t="s">
        <v>61</v>
      </c>
      <c r="C5746" s="39" t="s">
        <v>190</v>
      </c>
      <c r="D5746" s="39" t="s">
        <v>22</v>
      </c>
      <c r="E5746" s="70" t="s">
        <v>35</v>
      </c>
      <c r="F5746" s="70" t="s">
        <v>32</v>
      </c>
      <c r="G5746" s="78">
        <v>44004</v>
      </c>
      <c r="H5746" s="78">
        <v>45748</v>
      </c>
      <c r="I5746" s="69">
        <v>28737783.07</v>
      </c>
      <c r="J5746" s="70">
        <v>0</v>
      </c>
      <c r="K5746" s="71">
        <v>1.069</v>
      </c>
      <c r="L5746" s="70">
        <v>0</v>
      </c>
      <c r="M5746" s="71">
        <v>1.1519999999999999</v>
      </c>
      <c r="N5746" s="72"/>
      <c r="O5746" s="73">
        <f>MIN(1,MAX(0,(1/(1+EXP(-(Assumptions!$B$5 + Assumptions!$B$6*$N5746))))*Assumptions!$B$3))</f>
        <v>3.9165722796764356E-2</v>
      </c>
      <c r="P5746" s="73">
        <f>VLOOKUP($F5746,Assumptions!$A$23:$B$27,2,FALSE)*Assumptions!$B$4</f>
        <v>0.5</v>
      </c>
      <c r="Q5746" s="74">
        <f t="shared" si="178"/>
        <v>562768.02275658387</v>
      </c>
      <c r="R5746" s="75" t="str">
        <f>IF($O5746&lt;Assumptions!$B$17,"A",IF($O5746&lt;Assumptions!$B$18,"B",IF($O5746&lt;Assumptions!$B$19,"C",IF($O5746&lt;Assumptions!$B$20,"D","E"))))</f>
        <v>B</v>
      </c>
      <c r="S5746" s="75">
        <f t="shared" si="179"/>
        <v>0</v>
      </c>
    </row>
    <row r="5747" spans="1:19" ht="17.399999999999999" x14ac:dyDescent="0.3">
      <c r="A5747" s="39" t="s">
        <v>980</v>
      </c>
      <c r="B5747" s="39" t="s">
        <v>61</v>
      </c>
      <c r="C5747" s="39" t="s">
        <v>190</v>
      </c>
      <c r="D5747" s="39" t="s">
        <v>22</v>
      </c>
      <c r="E5747" s="70" t="s">
        <v>35</v>
      </c>
      <c r="F5747" s="70" t="s">
        <v>32</v>
      </c>
      <c r="G5747" s="78">
        <v>44004</v>
      </c>
      <c r="H5747" s="78">
        <v>45778</v>
      </c>
      <c r="I5747" s="69">
        <v>28280697.690000001</v>
      </c>
      <c r="J5747" s="70">
        <v>95</v>
      </c>
      <c r="K5747" s="71">
        <v>0.41799999999999998</v>
      </c>
      <c r="L5747" s="70">
        <v>0</v>
      </c>
      <c r="M5747" s="71">
        <v>1.1519999999999999</v>
      </c>
      <c r="N5747" s="72"/>
      <c r="O5747" s="73">
        <f>MIN(1,MAX(0,(1/(1+EXP(-(Assumptions!$B$5 + Assumptions!$B$6*$N5747))))*Assumptions!$B$3))</f>
        <v>3.9165722796764356E-2</v>
      </c>
      <c r="P5747" s="73">
        <f>VLOOKUP($F5747,Assumptions!$A$23:$B$27,2,FALSE)*Assumptions!$B$4</f>
        <v>0.5</v>
      </c>
      <c r="Q5747" s="74">
        <f t="shared" si="178"/>
        <v>553816.98311281705</v>
      </c>
      <c r="R5747" s="75" t="str">
        <f>IF($O5747&lt;Assumptions!$B$17,"A",IF($O5747&lt;Assumptions!$B$18,"B",IF($O5747&lt;Assumptions!$B$19,"C",IF($O5747&lt;Assumptions!$B$20,"D","E"))))</f>
        <v>B</v>
      </c>
      <c r="S5747" s="75">
        <f t="shared" si="179"/>
        <v>0</v>
      </c>
    </row>
    <row r="5748" spans="1:19" ht="17.399999999999999" x14ac:dyDescent="0.3">
      <c r="A5748" s="39" t="s">
        <v>980</v>
      </c>
      <c r="B5748" s="39" t="s">
        <v>61</v>
      </c>
      <c r="C5748" s="39" t="s">
        <v>190</v>
      </c>
      <c r="D5748" s="39" t="s">
        <v>22</v>
      </c>
      <c r="E5748" s="70" t="s">
        <v>35</v>
      </c>
      <c r="F5748" s="70" t="s">
        <v>32</v>
      </c>
      <c r="G5748" s="78">
        <v>44004</v>
      </c>
      <c r="H5748" s="78">
        <v>45809</v>
      </c>
      <c r="I5748" s="69">
        <v>27737536.359999999</v>
      </c>
      <c r="J5748" s="70">
        <v>0</v>
      </c>
      <c r="K5748" s="71">
        <v>1</v>
      </c>
      <c r="L5748" s="70">
        <v>0</v>
      </c>
      <c r="M5748" s="71">
        <v>1.1519999999999999</v>
      </c>
      <c r="N5748" s="72"/>
      <c r="O5748" s="73">
        <f>MIN(1,MAX(0,(1/(1+EXP(-(Assumptions!$B$5 + Assumptions!$B$6*$N5748))))*Assumptions!$B$3))</f>
        <v>3.9165722796764356E-2</v>
      </c>
      <c r="P5748" s="73">
        <f>VLOOKUP($F5748,Assumptions!$A$23:$B$27,2,FALSE)*Assumptions!$B$4</f>
        <v>0.5</v>
      </c>
      <c r="Q5748" s="74">
        <f t="shared" si="178"/>
        <v>543180.33007046615</v>
      </c>
      <c r="R5748" s="75" t="str">
        <f>IF($O5748&lt;Assumptions!$B$17,"A",IF($O5748&lt;Assumptions!$B$18,"B",IF($O5748&lt;Assumptions!$B$19,"C",IF($O5748&lt;Assumptions!$B$20,"D","E"))))</f>
        <v>B</v>
      </c>
      <c r="S5748" s="75">
        <f t="shared" si="179"/>
        <v>0</v>
      </c>
    </row>
    <row r="5749" spans="1:19" ht="17.399999999999999" x14ac:dyDescent="0.3">
      <c r="A5749" s="39" t="s">
        <v>980</v>
      </c>
      <c r="B5749" s="39" t="s">
        <v>61</v>
      </c>
      <c r="C5749" s="39" t="s">
        <v>190</v>
      </c>
      <c r="D5749" s="39" t="s">
        <v>22</v>
      </c>
      <c r="E5749" s="70" t="s">
        <v>35</v>
      </c>
      <c r="F5749" s="70" t="s">
        <v>32</v>
      </c>
      <c r="G5749" s="78">
        <v>44004</v>
      </c>
      <c r="H5749" s="78">
        <v>45839</v>
      </c>
      <c r="I5749" s="69">
        <v>27160942.600000001</v>
      </c>
      <c r="J5749" s="70">
        <v>0</v>
      </c>
      <c r="K5749" s="71">
        <v>1.1140000000000001</v>
      </c>
      <c r="L5749" s="70">
        <v>0</v>
      </c>
      <c r="M5749" s="71">
        <v>1.1519999999999999</v>
      </c>
      <c r="N5749" s="72"/>
      <c r="O5749" s="73">
        <f>MIN(1,MAX(0,(1/(1+EXP(-(Assumptions!$B$5 + Assumptions!$B$6*$N5749))))*Assumptions!$B$3))</f>
        <v>3.9165722796764356E-2</v>
      </c>
      <c r="P5749" s="73">
        <f>VLOOKUP($F5749,Assumptions!$A$23:$B$27,2,FALSE)*Assumptions!$B$4</f>
        <v>0.5</v>
      </c>
      <c r="Q5749" s="74">
        <f t="shared" si="178"/>
        <v>531888.97438521415</v>
      </c>
      <c r="R5749" s="75" t="str">
        <f>IF($O5749&lt;Assumptions!$B$17,"A",IF($O5749&lt;Assumptions!$B$18,"B",IF($O5749&lt;Assumptions!$B$19,"C",IF($O5749&lt;Assumptions!$B$20,"D","E"))))</f>
        <v>B</v>
      </c>
      <c r="S5749" s="75">
        <f t="shared" si="179"/>
        <v>0</v>
      </c>
    </row>
    <row r="5750" spans="1:19" ht="17.399999999999999" x14ac:dyDescent="0.3">
      <c r="A5750" s="39" t="s">
        <v>980</v>
      </c>
      <c r="B5750" s="39" t="s">
        <v>61</v>
      </c>
      <c r="C5750" s="39" t="s">
        <v>190</v>
      </c>
      <c r="D5750" s="39" t="s">
        <v>22</v>
      </c>
      <c r="E5750" s="70" t="s">
        <v>35</v>
      </c>
      <c r="F5750" s="70" t="s">
        <v>32</v>
      </c>
      <c r="G5750" s="78">
        <v>44004</v>
      </c>
      <c r="H5750" s="78">
        <v>45870</v>
      </c>
      <c r="I5750" s="69">
        <v>26627865.969999999</v>
      </c>
      <c r="J5750" s="70">
        <v>65</v>
      </c>
      <c r="K5750" s="71">
        <v>0.55700000000000005</v>
      </c>
      <c r="L5750" s="70">
        <v>0</v>
      </c>
      <c r="M5750" s="71">
        <v>1.1519999999999999</v>
      </c>
      <c r="N5750" s="72"/>
      <c r="O5750" s="73">
        <f>MIN(1,MAX(0,(1/(1+EXP(-(Assumptions!$B$5 + Assumptions!$B$6*$N5750))))*Assumptions!$B$3))</f>
        <v>3.9165722796764356E-2</v>
      </c>
      <c r="P5750" s="73">
        <f>VLOOKUP($F5750,Assumptions!$A$23:$B$27,2,FALSE)*Assumptions!$B$4</f>
        <v>0.5</v>
      </c>
      <c r="Q5750" s="74">
        <f t="shared" si="178"/>
        <v>521449.8086252074</v>
      </c>
      <c r="R5750" s="75" t="str">
        <f>IF($O5750&lt;Assumptions!$B$17,"A",IF($O5750&lt;Assumptions!$B$18,"B",IF($O5750&lt;Assumptions!$B$19,"C",IF($O5750&lt;Assumptions!$B$20,"D","E"))))</f>
        <v>B</v>
      </c>
      <c r="S5750" s="75">
        <f t="shared" si="179"/>
        <v>0</v>
      </c>
    </row>
    <row r="5751" spans="1:19" ht="17.399999999999999" x14ac:dyDescent="0.3">
      <c r="A5751" s="39" t="s">
        <v>980</v>
      </c>
      <c r="B5751" s="39" t="s">
        <v>61</v>
      </c>
      <c r="C5751" s="39" t="s">
        <v>190</v>
      </c>
      <c r="D5751" s="39" t="s">
        <v>22</v>
      </c>
      <c r="E5751" s="70" t="s">
        <v>35</v>
      </c>
      <c r="F5751" s="70" t="s">
        <v>32</v>
      </c>
      <c r="G5751" s="78">
        <v>44004</v>
      </c>
      <c r="H5751" s="78">
        <v>45901</v>
      </c>
      <c r="I5751" s="69">
        <v>26112566.260000002</v>
      </c>
      <c r="J5751" s="70">
        <v>0</v>
      </c>
      <c r="K5751" s="71">
        <v>1.137</v>
      </c>
      <c r="L5751" s="70">
        <v>0</v>
      </c>
      <c r="M5751" s="71">
        <v>1.1519999999999999</v>
      </c>
      <c r="N5751" s="72"/>
      <c r="O5751" s="73">
        <f>MIN(1,MAX(0,(1/(1+EXP(-(Assumptions!$B$5 + Assumptions!$B$6*$N5751))))*Assumptions!$B$3))</f>
        <v>3.9165722796764356E-2</v>
      </c>
      <c r="P5751" s="73">
        <f>VLOOKUP($F5751,Assumptions!$A$23:$B$27,2,FALSE)*Assumptions!$B$4</f>
        <v>0.5</v>
      </c>
      <c r="Q5751" s="74">
        <f t="shared" si="178"/>
        <v>511358.76582565089</v>
      </c>
      <c r="R5751" s="75" t="str">
        <f>IF($O5751&lt;Assumptions!$B$17,"A",IF($O5751&lt;Assumptions!$B$18,"B",IF($O5751&lt;Assumptions!$B$19,"C",IF($O5751&lt;Assumptions!$B$20,"D","E"))))</f>
        <v>B</v>
      </c>
      <c r="S5751" s="75">
        <f t="shared" si="179"/>
        <v>0</v>
      </c>
    </row>
    <row r="5752" spans="1:19" ht="17.399999999999999" x14ac:dyDescent="0.3">
      <c r="A5752" s="39" t="s">
        <v>980</v>
      </c>
      <c r="B5752" s="39" t="s">
        <v>61</v>
      </c>
      <c r="C5752" s="39" t="s">
        <v>190</v>
      </c>
      <c r="D5752" s="39" t="s">
        <v>22</v>
      </c>
      <c r="E5752" s="70" t="s">
        <v>35</v>
      </c>
      <c r="F5752" s="70" t="s">
        <v>32</v>
      </c>
      <c r="G5752" s="78">
        <v>44004</v>
      </c>
      <c r="H5752" s="78">
        <v>45931</v>
      </c>
      <c r="I5752" s="69">
        <v>25663274.27</v>
      </c>
      <c r="J5752" s="70">
        <v>35</v>
      </c>
      <c r="K5752" s="71">
        <v>0.44500000000000001</v>
      </c>
      <c r="L5752" s="70">
        <v>0</v>
      </c>
      <c r="M5752" s="71">
        <v>1.1519999999999999</v>
      </c>
      <c r="N5752" s="72"/>
      <c r="O5752" s="73">
        <f>MIN(1,MAX(0,(1/(1+EXP(-(Assumptions!$B$5 + Assumptions!$B$6*$N5752))))*Assumptions!$B$3))</f>
        <v>3.9165722796764356E-2</v>
      </c>
      <c r="P5752" s="73">
        <f>VLOOKUP($F5752,Assumptions!$A$23:$B$27,2,FALSE)*Assumptions!$B$4</f>
        <v>0.5</v>
      </c>
      <c r="Q5752" s="74">
        <f t="shared" si="178"/>
        <v>502560.34305807756</v>
      </c>
      <c r="R5752" s="75" t="str">
        <f>IF($O5752&lt;Assumptions!$B$17,"A",IF($O5752&lt;Assumptions!$B$18,"B",IF($O5752&lt;Assumptions!$B$19,"C",IF($O5752&lt;Assumptions!$B$20,"D","E"))))</f>
        <v>B</v>
      </c>
      <c r="S5752" s="75">
        <f t="shared" si="179"/>
        <v>0</v>
      </c>
    </row>
    <row r="5753" spans="1:19" ht="17.399999999999999" x14ac:dyDescent="0.3">
      <c r="A5753" s="39" t="s">
        <v>980</v>
      </c>
      <c r="B5753" s="39" t="s">
        <v>61</v>
      </c>
      <c r="C5753" s="39" t="s">
        <v>190</v>
      </c>
      <c r="D5753" s="39" t="s">
        <v>22</v>
      </c>
      <c r="E5753" s="70" t="s">
        <v>35</v>
      </c>
      <c r="F5753" s="70" t="s">
        <v>32</v>
      </c>
      <c r="G5753" s="78">
        <v>44004</v>
      </c>
      <c r="H5753" s="78">
        <v>45962</v>
      </c>
      <c r="I5753" s="69">
        <v>25188925.43</v>
      </c>
      <c r="J5753" s="70">
        <v>0</v>
      </c>
      <c r="K5753" s="71">
        <v>1.0449999999999999</v>
      </c>
      <c r="L5753" s="70">
        <v>0</v>
      </c>
      <c r="M5753" s="71">
        <v>1.1519999999999999</v>
      </c>
      <c r="N5753" s="72"/>
      <c r="O5753" s="73">
        <f>MIN(1,MAX(0,(1/(1+EXP(-(Assumptions!$B$5 + Assumptions!$B$6*$N5753))))*Assumptions!$B$3))</f>
        <v>3.9165722796764356E-2</v>
      </c>
      <c r="P5753" s="73">
        <f>VLOOKUP($F5753,Assumptions!$A$23:$B$27,2,FALSE)*Assumptions!$B$4</f>
        <v>0.5</v>
      </c>
      <c r="Q5753" s="74">
        <f t="shared" si="178"/>
        <v>493271.23546987417</v>
      </c>
      <c r="R5753" s="75" t="str">
        <f>IF($O5753&lt;Assumptions!$B$17,"A",IF($O5753&lt;Assumptions!$B$18,"B",IF($O5753&lt;Assumptions!$B$19,"C",IF($O5753&lt;Assumptions!$B$20,"D","E"))))</f>
        <v>B</v>
      </c>
      <c r="S5753" s="75">
        <f t="shared" si="179"/>
        <v>0</v>
      </c>
    </row>
    <row r="5754" spans="1:19" ht="17.399999999999999" x14ac:dyDescent="0.3">
      <c r="A5754" s="39" t="s">
        <v>980</v>
      </c>
      <c r="B5754" s="39" t="s">
        <v>61</v>
      </c>
      <c r="C5754" s="39" t="s">
        <v>190</v>
      </c>
      <c r="D5754" s="39" t="s">
        <v>22</v>
      </c>
      <c r="E5754" s="70" t="s">
        <v>35</v>
      </c>
      <c r="F5754" s="70" t="s">
        <v>32</v>
      </c>
      <c r="G5754" s="78">
        <v>44004</v>
      </c>
      <c r="H5754" s="78">
        <v>45992</v>
      </c>
      <c r="I5754" s="69">
        <v>24669297.850000001</v>
      </c>
      <c r="J5754" s="70">
        <v>0</v>
      </c>
      <c r="K5754" s="71">
        <v>1.119</v>
      </c>
      <c r="L5754" s="70">
        <v>0</v>
      </c>
      <c r="M5754" s="71">
        <v>1.1519999999999999</v>
      </c>
      <c r="N5754" s="72"/>
      <c r="O5754" s="73">
        <f>MIN(1,MAX(0,(1/(1+EXP(-(Assumptions!$B$5 + Assumptions!$B$6*$N5754))))*Assumptions!$B$3))</f>
        <v>3.9165722796764356E-2</v>
      </c>
      <c r="P5754" s="73">
        <f>VLOOKUP($F5754,Assumptions!$A$23:$B$27,2,FALSE)*Assumptions!$B$4</f>
        <v>0.5</v>
      </c>
      <c r="Q5754" s="74">
        <f t="shared" si="178"/>
        <v>483095.44059195748</v>
      </c>
      <c r="R5754" s="75" t="str">
        <f>IF($O5754&lt;Assumptions!$B$17,"A",IF($O5754&lt;Assumptions!$B$18,"B",IF($O5754&lt;Assumptions!$B$19,"C",IF($O5754&lt;Assumptions!$B$20,"D","E"))))</f>
        <v>B</v>
      </c>
      <c r="S5754" s="75">
        <f t="shared" si="179"/>
        <v>0</v>
      </c>
    </row>
    <row r="5755" spans="1:19" ht="17.399999999999999" x14ac:dyDescent="0.3">
      <c r="A5755" s="39" t="s">
        <v>981</v>
      </c>
      <c r="B5755" s="39" t="s">
        <v>80</v>
      </c>
      <c r="C5755" s="39" t="s">
        <v>144</v>
      </c>
      <c r="D5755" s="39" t="s">
        <v>30</v>
      </c>
      <c r="E5755" s="70" t="s">
        <v>23</v>
      </c>
      <c r="F5755" s="70" t="s">
        <v>32</v>
      </c>
      <c r="G5755" s="78">
        <v>44856</v>
      </c>
      <c r="H5755" s="78">
        <v>45658</v>
      </c>
      <c r="I5755" s="69">
        <v>6228976.2699999996</v>
      </c>
      <c r="J5755" s="70">
        <v>185</v>
      </c>
      <c r="K5755" s="71">
        <v>7.3999999999999996E-2</v>
      </c>
      <c r="L5755" s="70">
        <v>0</v>
      </c>
      <c r="M5755" s="71">
        <v>0.97699999999999998</v>
      </c>
      <c r="N5755" s="72"/>
      <c r="O5755" s="73">
        <f>MIN(1,MAX(0,(1/(1+EXP(-(Assumptions!$B$5 + Assumptions!$B$6*$N5755))))*Assumptions!$B$3))</f>
        <v>3.9165722796764356E-2</v>
      </c>
      <c r="P5755" s="73">
        <f>VLOOKUP($F5755,Assumptions!$A$23:$B$27,2,FALSE)*Assumptions!$B$4</f>
        <v>0.5</v>
      </c>
      <c r="Q5755" s="74">
        <f t="shared" si="178"/>
        <v>121981.17894922159</v>
      </c>
      <c r="R5755" s="75" t="str">
        <f>IF($O5755&lt;Assumptions!$B$17,"A",IF($O5755&lt;Assumptions!$B$18,"B",IF($O5755&lt;Assumptions!$B$19,"C",IF($O5755&lt;Assumptions!$B$20,"D","E"))))</f>
        <v>B</v>
      </c>
      <c r="S5755" s="75">
        <f t="shared" si="179"/>
        <v>1</v>
      </c>
    </row>
    <row r="5756" spans="1:19" ht="17.399999999999999" x14ac:dyDescent="0.3">
      <c r="A5756" s="39" t="s">
        <v>981</v>
      </c>
      <c r="B5756" s="39" t="s">
        <v>80</v>
      </c>
      <c r="C5756" s="39" t="s">
        <v>144</v>
      </c>
      <c r="D5756" s="39" t="s">
        <v>30</v>
      </c>
      <c r="E5756" s="70" t="s">
        <v>23</v>
      </c>
      <c r="F5756" s="70" t="s">
        <v>32</v>
      </c>
      <c r="G5756" s="78">
        <v>44856</v>
      </c>
      <c r="H5756" s="78">
        <v>45689</v>
      </c>
      <c r="I5756" s="69">
        <v>6228976.2699999996</v>
      </c>
      <c r="J5756" s="70">
        <v>999</v>
      </c>
      <c r="K5756" s="71">
        <v>6.6000000000000003E-2</v>
      </c>
      <c r="L5756" s="70">
        <v>0</v>
      </c>
      <c r="M5756" s="71">
        <v>0.97699999999999998</v>
      </c>
      <c r="N5756" s="72"/>
      <c r="O5756" s="73">
        <f>MIN(1,MAX(0,(1/(1+EXP(-(Assumptions!$B$5 + Assumptions!$B$6*$N5756))))*Assumptions!$B$3))</f>
        <v>3.9165722796764356E-2</v>
      </c>
      <c r="P5756" s="73">
        <f>VLOOKUP($F5756,Assumptions!$A$23:$B$27,2,FALSE)*Assumptions!$B$4</f>
        <v>0.5</v>
      </c>
      <c r="Q5756" s="74">
        <f t="shared" si="178"/>
        <v>121981.17894922159</v>
      </c>
      <c r="R5756" s="75" t="str">
        <f>IF($O5756&lt;Assumptions!$B$17,"A",IF($O5756&lt;Assumptions!$B$18,"B",IF($O5756&lt;Assumptions!$B$19,"C",IF($O5756&lt;Assumptions!$B$20,"D","E"))))</f>
        <v>B</v>
      </c>
      <c r="S5756" s="75">
        <f t="shared" si="179"/>
        <v>1</v>
      </c>
    </row>
    <row r="5757" spans="1:19" ht="17.399999999999999" x14ac:dyDescent="0.3">
      <c r="A5757" s="39" t="s">
        <v>981</v>
      </c>
      <c r="B5757" s="39" t="s">
        <v>80</v>
      </c>
      <c r="C5757" s="39" t="s">
        <v>144</v>
      </c>
      <c r="D5757" s="39" t="s">
        <v>30</v>
      </c>
      <c r="E5757" s="70" t="s">
        <v>23</v>
      </c>
      <c r="F5757" s="70" t="s">
        <v>32</v>
      </c>
      <c r="G5757" s="78">
        <v>44856</v>
      </c>
      <c r="H5757" s="78">
        <v>45717</v>
      </c>
      <c r="I5757" s="69">
        <v>6228976.2699999996</v>
      </c>
      <c r="J5757" s="70">
        <v>999</v>
      </c>
      <c r="K5757" s="71">
        <v>2.5999999999999999E-2</v>
      </c>
      <c r="L5757" s="70">
        <v>0</v>
      </c>
      <c r="M5757" s="71">
        <v>0.97699999999999998</v>
      </c>
      <c r="N5757" s="72"/>
      <c r="O5757" s="73">
        <f>MIN(1,MAX(0,(1/(1+EXP(-(Assumptions!$B$5 + Assumptions!$B$6*$N5757))))*Assumptions!$B$3))</f>
        <v>3.9165722796764356E-2</v>
      </c>
      <c r="P5757" s="73">
        <f>VLOOKUP($F5757,Assumptions!$A$23:$B$27,2,FALSE)*Assumptions!$B$4</f>
        <v>0.5</v>
      </c>
      <c r="Q5757" s="74">
        <f t="shared" si="178"/>
        <v>121981.17894922159</v>
      </c>
      <c r="R5757" s="75" t="str">
        <f>IF($O5757&lt;Assumptions!$B$17,"A",IF($O5757&lt;Assumptions!$B$18,"B",IF($O5757&lt;Assumptions!$B$19,"C",IF($O5757&lt;Assumptions!$B$20,"D","E"))))</f>
        <v>B</v>
      </c>
      <c r="S5757" s="75">
        <f t="shared" si="179"/>
        <v>1</v>
      </c>
    </row>
    <row r="5758" spans="1:19" ht="17.399999999999999" x14ac:dyDescent="0.3">
      <c r="A5758" s="39" t="s">
        <v>981</v>
      </c>
      <c r="B5758" s="39" t="s">
        <v>80</v>
      </c>
      <c r="C5758" s="39" t="s">
        <v>144</v>
      </c>
      <c r="D5758" s="39" t="s">
        <v>30</v>
      </c>
      <c r="E5758" s="70" t="s">
        <v>23</v>
      </c>
      <c r="F5758" s="70" t="s">
        <v>32</v>
      </c>
      <c r="G5758" s="78">
        <v>44856</v>
      </c>
      <c r="H5758" s="78">
        <v>45748</v>
      </c>
      <c r="I5758" s="69">
        <v>6228976.2699999996</v>
      </c>
      <c r="J5758" s="70">
        <v>999</v>
      </c>
      <c r="K5758" s="71">
        <v>0.153</v>
      </c>
      <c r="L5758" s="70">
        <v>0</v>
      </c>
      <c r="M5758" s="71">
        <v>0.97699999999999998</v>
      </c>
      <c r="N5758" s="72"/>
      <c r="O5758" s="73">
        <f>MIN(1,MAX(0,(1/(1+EXP(-(Assumptions!$B$5 + Assumptions!$B$6*$N5758))))*Assumptions!$B$3))</f>
        <v>3.9165722796764356E-2</v>
      </c>
      <c r="P5758" s="73">
        <f>VLOOKUP($F5758,Assumptions!$A$23:$B$27,2,FALSE)*Assumptions!$B$4</f>
        <v>0.5</v>
      </c>
      <c r="Q5758" s="74">
        <f t="shared" si="178"/>
        <v>121981.17894922159</v>
      </c>
      <c r="R5758" s="75" t="str">
        <f>IF($O5758&lt;Assumptions!$B$17,"A",IF($O5758&lt;Assumptions!$B$18,"B",IF($O5758&lt;Assumptions!$B$19,"C",IF($O5758&lt;Assumptions!$B$20,"D","E"))))</f>
        <v>B</v>
      </c>
      <c r="S5758" s="75">
        <f t="shared" si="179"/>
        <v>1</v>
      </c>
    </row>
    <row r="5759" spans="1:19" ht="17.399999999999999" x14ac:dyDescent="0.3">
      <c r="A5759" s="39" t="s">
        <v>981</v>
      </c>
      <c r="B5759" s="39" t="s">
        <v>80</v>
      </c>
      <c r="C5759" s="39" t="s">
        <v>144</v>
      </c>
      <c r="D5759" s="39" t="s">
        <v>30</v>
      </c>
      <c r="E5759" s="70" t="s">
        <v>23</v>
      </c>
      <c r="F5759" s="70" t="s">
        <v>32</v>
      </c>
      <c r="G5759" s="78">
        <v>44856</v>
      </c>
      <c r="H5759" s="78">
        <v>45778</v>
      </c>
      <c r="I5759" s="69">
        <v>6228976.2699999996</v>
      </c>
      <c r="J5759" s="70">
        <v>999</v>
      </c>
      <c r="K5759" s="71">
        <v>5.1999999999999998E-2</v>
      </c>
      <c r="L5759" s="70">
        <v>0</v>
      </c>
      <c r="M5759" s="71">
        <v>0.97699999999999998</v>
      </c>
      <c r="N5759" s="72"/>
      <c r="O5759" s="73">
        <f>MIN(1,MAX(0,(1/(1+EXP(-(Assumptions!$B$5 + Assumptions!$B$6*$N5759))))*Assumptions!$B$3))</f>
        <v>3.9165722796764356E-2</v>
      </c>
      <c r="P5759" s="73">
        <f>VLOOKUP($F5759,Assumptions!$A$23:$B$27,2,FALSE)*Assumptions!$B$4</f>
        <v>0.5</v>
      </c>
      <c r="Q5759" s="74">
        <f t="shared" si="178"/>
        <v>121981.17894922159</v>
      </c>
      <c r="R5759" s="75" t="str">
        <f>IF($O5759&lt;Assumptions!$B$17,"A",IF($O5759&lt;Assumptions!$B$18,"B",IF($O5759&lt;Assumptions!$B$19,"C",IF($O5759&lt;Assumptions!$B$20,"D","E"))))</f>
        <v>B</v>
      </c>
      <c r="S5759" s="75">
        <f t="shared" si="179"/>
        <v>1</v>
      </c>
    </row>
    <row r="5760" spans="1:19" ht="17.399999999999999" x14ac:dyDescent="0.3">
      <c r="A5760" s="39" t="s">
        <v>981</v>
      </c>
      <c r="B5760" s="39" t="s">
        <v>80</v>
      </c>
      <c r="C5760" s="39" t="s">
        <v>144</v>
      </c>
      <c r="D5760" s="39" t="s">
        <v>30</v>
      </c>
      <c r="E5760" s="70" t="s">
        <v>23</v>
      </c>
      <c r="F5760" s="70" t="s">
        <v>32</v>
      </c>
      <c r="G5760" s="78">
        <v>44856</v>
      </c>
      <c r="H5760" s="78">
        <v>45809</v>
      </c>
      <c r="I5760" s="69">
        <v>6228976.2699999996</v>
      </c>
      <c r="J5760" s="70">
        <v>999</v>
      </c>
      <c r="K5760" s="71">
        <v>7.9000000000000001E-2</v>
      </c>
      <c r="L5760" s="70">
        <v>0</v>
      </c>
      <c r="M5760" s="71">
        <v>0.97699999999999998</v>
      </c>
      <c r="N5760" s="72"/>
      <c r="O5760" s="73">
        <f>MIN(1,MAX(0,(1/(1+EXP(-(Assumptions!$B$5 + Assumptions!$B$6*$N5760))))*Assumptions!$B$3))</f>
        <v>3.9165722796764356E-2</v>
      </c>
      <c r="P5760" s="73">
        <f>VLOOKUP($F5760,Assumptions!$A$23:$B$27,2,FALSE)*Assumptions!$B$4</f>
        <v>0.5</v>
      </c>
      <c r="Q5760" s="74">
        <f t="shared" si="178"/>
        <v>121981.17894922159</v>
      </c>
      <c r="R5760" s="75" t="str">
        <f>IF($O5760&lt;Assumptions!$B$17,"A",IF($O5760&lt;Assumptions!$B$18,"B",IF($O5760&lt;Assumptions!$B$19,"C",IF($O5760&lt;Assumptions!$B$20,"D","E"))))</f>
        <v>B</v>
      </c>
      <c r="S5760" s="75">
        <f t="shared" si="179"/>
        <v>1</v>
      </c>
    </row>
    <row r="5761" spans="1:19" ht="17.399999999999999" x14ac:dyDescent="0.3">
      <c r="A5761" s="39" t="s">
        <v>981</v>
      </c>
      <c r="B5761" s="39" t="s">
        <v>80</v>
      </c>
      <c r="C5761" s="39" t="s">
        <v>144</v>
      </c>
      <c r="D5761" s="39" t="s">
        <v>30</v>
      </c>
      <c r="E5761" s="70" t="s">
        <v>23</v>
      </c>
      <c r="F5761" s="70" t="s">
        <v>32</v>
      </c>
      <c r="G5761" s="78">
        <v>44856</v>
      </c>
      <c r="H5761" s="78">
        <v>45839</v>
      </c>
      <c r="I5761" s="69">
        <v>6228976.2699999996</v>
      </c>
      <c r="J5761" s="70">
        <v>999</v>
      </c>
      <c r="K5761" s="71">
        <v>0.11799999999999999</v>
      </c>
      <c r="L5761" s="70">
        <v>0</v>
      </c>
      <c r="M5761" s="71">
        <v>0.97699999999999998</v>
      </c>
      <c r="N5761" s="72"/>
      <c r="O5761" s="73">
        <f>MIN(1,MAX(0,(1/(1+EXP(-(Assumptions!$B$5 + Assumptions!$B$6*$N5761))))*Assumptions!$B$3))</f>
        <v>3.9165722796764356E-2</v>
      </c>
      <c r="P5761" s="73">
        <f>VLOOKUP($F5761,Assumptions!$A$23:$B$27,2,FALSE)*Assumptions!$B$4</f>
        <v>0.5</v>
      </c>
      <c r="Q5761" s="74">
        <f t="shared" ref="Q5761:Q5824" si="180">$I5761*$O5761*$P5761</f>
        <v>121981.17894922159</v>
      </c>
      <c r="R5761" s="75" t="str">
        <f>IF($O5761&lt;Assumptions!$B$17,"A",IF($O5761&lt;Assumptions!$B$18,"B",IF($O5761&lt;Assumptions!$B$19,"C",IF($O5761&lt;Assumptions!$B$20,"D","E"))))</f>
        <v>B</v>
      </c>
      <c r="S5761" s="75">
        <f t="shared" ref="S5761:S5824" si="181">--($J5761&gt;=180)</f>
        <v>1</v>
      </c>
    </row>
    <row r="5762" spans="1:19" ht="17.399999999999999" x14ac:dyDescent="0.3">
      <c r="A5762" s="39" t="s">
        <v>981</v>
      </c>
      <c r="B5762" s="39" t="s">
        <v>80</v>
      </c>
      <c r="C5762" s="39" t="s">
        <v>144</v>
      </c>
      <c r="D5762" s="39" t="s">
        <v>30</v>
      </c>
      <c r="E5762" s="70" t="s">
        <v>23</v>
      </c>
      <c r="F5762" s="70" t="s">
        <v>32</v>
      </c>
      <c r="G5762" s="78">
        <v>44856</v>
      </c>
      <c r="H5762" s="78">
        <v>45870</v>
      </c>
      <c r="I5762" s="69">
        <v>6228976.2699999996</v>
      </c>
      <c r="J5762" s="70">
        <v>999</v>
      </c>
      <c r="K5762" s="71">
        <v>0.186</v>
      </c>
      <c r="L5762" s="70">
        <v>0</v>
      </c>
      <c r="M5762" s="71">
        <v>0.97699999999999998</v>
      </c>
      <c r="N5762" s="72"/>
      <c r="O5762" s="73">
        <f>MIN(1,MAX(0,(1/(1+EXP(-(Assumptions!$B$5 + Assumptions!$B$6*$N5762))))*Assumptions!$B$3))</f>
        <v>3.9165722796764356E-2</v>
      </c>
      <c r="P5762" s="73">
        <f>VLOOKUP($F5762,Assumptions!$A$23:$B$27,2,FALSE)*Assumptions!$B$4</f>
        <v>0.5</v>
      </c>
      <c r="Q5762" s="74">
        <f t="shared" si="180"/>
        <v>121981.17894922159</v>
      </c>
      <c r="R5762" s="75" t="str">
        <f>IF($O5762&lt;Assumptions!$B$17,"A",IF($O5762&lt;Assumptions!$B$18,"B",IF($O5762&lt;Assumptions!$B$19,"C",IF($O5762&lt;Assumptions!$B$20,"D","E"))))</f>
        <v>B</v>
      </c>
      <c r="S5762" s="75">
        <f t="shared" si="181"/>
        <v>1</v>
      </c>
    </row>
    <row r="5763" spans="1:19" ht="17.399999999999999" x14ac:dyDescent="0.3">
      <c r="A5763" s="39" t="s">
        <v>981</v>
      </c>
      <c r="B5763" s="39" t="s">
        <v>80</v>
      </c>
      <c r="C5763" s="39" t="s">
        <v>144</v>
      </c>
      <c r="D5763" s="39" t="s">
        <v>30</v>
      </c>
      <c r="E5763" s="70" t="s">
        <v>23</v>
      </c>
      <c r="F5763" s="70" t="s">
        <v>32</v>
      </c>
      <c r="G5763" s="78">
        <v>44856</v>
      </c>
      <c r="H5763" s="78">
        <v>45901</v>
      </c>
      <c r="I5763" s="69">
        <v>6228976.2699999996</v>
      </c>
      <c r="J5763" s="70">
        <v>999</v>
      </c>
      <c r="K5763" s="71">
        <v>0.10199999999999999</v>
      </c>
      <c r="L5763" s="70">
        <v>0</v>
      </c>
      <c r="M5763" s="71">
        <v>0.97699999999999998</v>
      </c>
      <c r="N5763" s="72"/>
      <c r="O5763" s="73">
        <f>MIN(1,MAX(0,(1/(1+EXP(-(Assumptions!$B$5 + Assumptions!$B$6*$N5763))))*Assumptions!$B$3))</f>
        <v>3.9165722796764356E-2</v>
      </c>
      <c r="P5763" s="73">
        <f>VLOOKUP($F5763,Assumptions!$A$23:$B$27,2,FALSE)*Assumptions!$B$4</f>
        <v>0.5</v>
      </c>
      <c r="Q5763" s="74">
        <f t="shared" si="180"/>
        <v>121981.17894922159</v>
      </c>
      <c r="R5763" s="75" t="str">
        <f>IF($O5763&lt;Assumptions!$B$17,"A",IF($O5763&lt;Assumptions!$B$18,"B",IF($O5763&lt;Assumptions!$B$19,"C",IF($O5763&lt;Assumptions!$B$20,"D","E"))))</f>
        <v>B</v>
      </c>
      <c r="S5763" s="75">
        <f t="shared" si="181"/>
        <v>1</v>
      </c>
    </row>
    <row r="5764" spans="1:19" ht="17.399999999999999" x14ac:dyDescent="0.3">
      <c r="A5764" s="39" t="s">
        <v>981</v>
      </c>
      <c r="B5764" s="39" t="s">
        <v>80</v>
      </c>
      <c r="C5764" s="39" t="s">
        <v>144</v>
      </c>
      <c r="D5764" s="39" t="s">
        <v>30</v>
      </c>
      <c r="E5764" s="70" t="s">
        <v>23</v>
      </c>
      <c r="F5764" s="70" t="s">
        <v>32</v>
      </c>
      <c r="G5764" s="78">
        <v>44856</v>
      </c>
      <c r="H5764" s="78">
        <v>45931</v>
      </c>
      <c r="I5764" s="69">
        <v>6228976.2699999996</v>
      </c>
      <c r="J5764" s="70">
        <v>999</v>
      </c>
      <c r="K5764" s="71">
        <v>0.14399999999999999</v>
      </c>
      <c r="L5764" s="70">
        <v>0</v>
      </c>
      <c r="M5764" s="71">
        <v>0.97699999999999998</v>
      </c>
      <c r="N5764" s="72"/>
      <c r="O5764" s="73">
        <f>MIN(1,MAX(0,(1/(1+EXP(-(Assumptions!$B$5 + Assumptions!$B$6*$N5764))))*Assumptions!$B$3))</f>
        <v>3.9165722796764356E-2</v>
      </c>
      <c r="P5764" s="73">
        <f>VLOOKUP($F5764,Assumptions!$A$23:$B$27,2,FALSE)*Assumptions!$B$4</f>
        <v>0.5</v>
      </c>
      <c r="Q5764" s="74">
        <f t="shared" si="180"/>
        <v>121981.17894922159</v>
      </c>
      <c r="R5764" s="75" t="str">
        <f>IF($O5764&lt;Assumptions!$B$17,"A",IF($O5764&lt;Assumptions!$B$18,"B",IF($O5764&lt;Assumptions!$B$19,"C",IF($O5764&lt;Assumptions!$B$20,"D","E"))))</f>
        <v>B</v>
      </c>
      <c r="S5764" s="75">
        <f t="shared" si="181"/>
        <v>1</v>
      </c>
    </row>
    <row r="5765" spans="1:19" ht="17.399999999999999" x14ac:dyDescent="0.3">
      <c r="A5765" s="39" t="s">
        <v>981</v>
      </c>
      <c r="B5765" s="39" t="s">
        <v>80</v>
      </c>
      <c r="C5765" s="39" t="s">
        <v>144</v>
      </c>
      <c r="D5765" s="39" t="s">
        <v>30</v>
      </c>
      <c r="E5765" s="70" t="s">
        <v>23</v>
      </c>
      <c r="F5765" s="70" t="s">
        <v>32</v>
      </c>
      <c r="G5765" s="78">
        <v>44856</v>
      </c>
      <c r="H5765" s="78">
        <v>45962</v>
      </c>
      <c r="I5765" s="69">
        <v>6228976.2699999996</v>
      </c>
      <c r="J5765" s="70">
        <v>999</v>
      </c>
      <c r="K5765" s="71">
        <v>0.18</v>
      </c>
      <c r="L5765" s="70">
        <v>0</v>
      </c>
      <c r="M5765" s="71">
        <v>0.97699999999999998</v>
      </c>
      <c r="N5765" s="72"/>
      <c r="O5765" s="73">
        <f>MIN(1,MAX(0,(1/(1+EXP(-(Assumptions!$B$5 + Assumptions!$B$6*$N5765))))*Assumptions!$B$3))</f>
        <v>3.9165722796764356E-2</v>
      </c>
      <c r="P5765" s="73">
        <f>VLOOKUP($F5765,Assumptions!$A$23:$B$27,2,FALSE)*Assumptions!$B$4</f>
        <v>0.5</v>
      </c>
      <c r="Q5765" s="74">
        <f t="shared" si="180"/>
        <v>121981.17894922159</v>
      </c>
      <c r="R5765" s="75" t="str">
        <f>IF($O5765&lt;Assumptions!$B$17,"A",IF($O5765&lt;Assumptions!$B$18,"B",IF($O5765&lt;Assumptions!$B$19,"C",IF($O5765&lt;Assumptions!$B$20,"D","E"))))</f>
        <v>B</v>
      </c>
      <c r="S5765" s="75">
        <f t="shared" si="181"/>
        <v>1</v>
      </c>
    </row>
    <row r="5766" spans="1:19" ht="17.399999999999999" x14ac:dyDescent="0.3">
      <c r="A5766" s="39" t="s">
        <v>981</v>
      </c>
      <c r="B5766" s="39" t="s">
        <v>80</v>
      </c>
      <c r="C5766" s="39" t="s">
        <v>144</v>
      </c>
      <c r="D5766" s="39" t="s">
        <v>30</v>
      </c>
      <c r="E5766" s="70" t="s">
        <v>23</v>
      </c>
      <c r="F5766" s="70" t="s">
        <v>32</v>
      </c>
      <c r="G5766" s="78">
        <v>44856</v>
      </c>
      <c r="H5766" s="78">
        <v>45992</v>
      </c>
      <c r="I5766" s="69">
        <v>6228976.2699999996</v>
      </c>
      <c r="J5766" s="70">
        <v>999</v>
      </c>
      <c r="K5766" s="71">
        <v>8.0000000000000002E-3</v>
      </c>
      <c r="L5766" s="70">
        <v>0</v>
      </c>
      <c r="M5766" s="71">
        <v>0.97699999999999998</v>
      </c>
      <c r="N5766" s="72"/>
      <c r="O5766" s="73">
        <f>MIN(1,MAX(0,(1/(1+EXP(-(Assumptions!$B$5 + Assumptions!$B$6*$N5766))))*Assumptions!$B$3))</f>
        <v>3.9165722796764356E-2</v>
      </c>
      <c r="P5766" s="73">
        <f>VLOOKUP($F5766,Assumptions!$A$23:$B$27,2,FALSE)*Assumptions!$B$4</f>
        <v>0.5</v>
      </c>
      <c r="Q5766" s="74">
        <f t="shared" si="180"/>
        <v>121981.17894922159</v>
      </c>
      <c r="R5766" s="75" t="str">
        <f>IF($O5766&lt;Assumptions!$B$17,"A",IF($O5766&lt;Assumptions!$B$18,"B",IF($O5766&lt;Assumptions!$B$19,"C",IF($O5766&lt;Assumptions!$B$20,"D","E"))))</f>
        <v>B</v>
      </c>
      <c r="S5766" s="75">
        <f t="shared" si="181"/>
        <v>1</v>
      </c>
    </row>
    <row r="5767" spans="1:19" ht="17.399999999999999" x14ac:dyDescent="0.3">
      <c r="A5767" s="39" t="s">
        <v>982</v>
      </c>
      <c r="B5767" s="39" t="s">
        <v>59</v>
      </c>
      <c r="C5767" s="39" t="s">
        <v>144</v>
      </c>
      <c r="D5767" s="39" t="s">
        <v>30</v>
      </c>
      <c r="E5767" s="70" t="s">
        <v>49</v>
      </c>
      <c r="F5767" s="70" t="s">
        <v>40</v>
      </c>
      <c r="G5767" s="78">
        <v>45755</v>
      </c>
      <c r="H5767" s="78">
        <v>45748</v>
      </c>
      <c r="I5767" s="69">
        <v>17650052.670000002</v>
      </c>
      <c r="J5767" s="70">
        <v>0</v>
      </c>
      <c r="K5767" s="71">
        <v>1.1180000000000001</v>
      </c>
      <c r="L5767" s="70">
        <v>0</v>
      </c>
      <c r="M5767" s="71">
        <v>0.749</v>
      </c>
      <c r="N5767" s="72"/>
      <c r="O5767" s="73">
        <f>MIN(1,MAX(0,(1/(1+EXP(-(Assumptions!$B$5 + Assumptions!$B$6*$N5767))))*Assumptions!$B$3))</f>
        <v>3.9165722796764356E-2</v>
      </c>
      <c r="P5767" s="73">
        <f>VLOOKUP($F5767,Assumptions!$A$23:$B$27,2,FALSE)*Assumptions!$B$4</f>
        <v>0.7</v>
      </c>
      <c r="Q5767" s="74">
        <f t="shared" si="180"/>
        <v>483893.94915505749</v>
      </c>
      <c r="R5767" s="75" t="str">
        <f>IF($O5767&lt;Assumptions!$B$17,"A",IF($O5767&lt;Assumptions!$B$18,"B",IF($O5767&lt;Assumptions!$B$19,"C",IF($O5767&lt;Assumptions!$B$20,"D","E"))))</f>
        <v>B</v>
      </c>
      <c r="S5767" s="75">
        <f t="shared" si="181"/>
        <v>0</v>
      </c>
    </row>
    <row r="5768" spans="1:19" ht="17.399999999999999" x14ac:dyDescent="0.3">
      <c r="A5768" s="39" t="s">
        <v>982</v>
      </c>
      <c r="B5768" s="39" t="s">
        <v>59</v>
      </c>
      <c r="C5768" s="39" t="s">
        <v>144</v>
      </c>
      <c r="D5768" s="39" t="s">
        <v>30</v>
      </c>
      <c r="E5768" s="70" t="s">
        <v>49</v>
      </c>
      <c r="F5768" s="70" t="s">
        <v>40</v>
      </c>
      <c r="G5768" s="78">
        <v>45755</v>
      </c>
      <c r="H5768" s="78">
        <v>45778</v>
      </c>
      <c r="I5768" s="69">
        <v>17186647.420000002</v>
      </c>
      <c r="J5768" s="70">
        <v>65</v>
      </c>
      <c r="K5768" s="71">
        <v>0.81499999999999995</v>
      </c>
      <c r="L5768" s="70">
        <v>0</v>
      </c>
      <c r="M5768" s="71">
        <v>0.749</v>
      </c>
      <c r="N5768" s="72"/>
      <c r="O5768" s="73">
        <f>MIN(1,MAX(0,(1/(1+EXP(-(Assumptions!$B$5 + Assumptions!$B$6*$N5768))))*Assumptions!$B$3))</f>
        <v>3.9165722796764356E-2</v>
      </c>
      <c r="P5768" s="73">
        <f>VLOOKUP($F5768,Assumptions!$A$23:$B$27,2,FALSE)*Assumptions!$B$4</f>
        <v>0.7</v>
      </c>
      <c r="Q5768" s="74">
        <f t="shared" si="180"/>
        <v>471189.22806021175</v>
      </c>
      <c r="R5768" s="75" t="str">
        <f>IF($O5768&lt;Assumptions!$B$17,"A",IF($O5768&lt;Assumptions!$B$18,"B",IF($O5768&lt;Assumptions!$B$19,"C",IF($O5768&lt;Assumptions!$B$20,"D","E"))))</f>
        <v>B</v>
      </c>
      <c r="S5768" s="75">
        <f t="shared" si="181"/>
        <v>0</v>
      </c>
    </row>
    <row r="5769" spans="1:19" ht="17.399999999999999" x14ac:dyDescent="0.3">
      <c r="A5769" s="39" t="s">
        <v>982</v>
      </c>
      <c r="B5769" s="39" t="s">
        <v>59</v>
      </c>
      <c r="C5769" s="39" t="s">
        <v>144</v>
      </c>
      <c r="D5769" s="39" t="s">
        <v>30</v>
      </c>
      <c r="E5769" s="70" t="s">
        <v>49</v>
      </c>
      <c r="F5769" s="70" t="s">
        <v>40</v>
      </c>
      <c r="G5769" s="78">
        <v>45755</v>
      </c>
      <c r="H5769" s="78">
        <v>45809</v>
      </c>
      <c r="I5769" s="69">
        <v>16747647.380000001</v>
      </c>
      <c r="J5769" s="70">
        <v>0</v>
      </c>
      <c r="K5769" s="71">
        <v>1.135</v>
      </c>
      <c r="L5769" s="70">
        <v>0</v>
      </c>
      <c r="M5769" s="71">
        <v>0.749</v>
      </c>
      <c r="N5769" s="72"/>
      <c r="O5769" s="73">
        <f>MIN(1,MAX(0,(1/(1+EXP(-(Assumptions!$B$5 + Assumptions!$B$6*$N5769))))*Assumptions!$B$3))</f>
        <v>3.9165722796764356E-2</v>
      </c>
      <c r="P5769" s="73">
        <f>VLOOKUP($F5769,Assumptions!$A$23:$B$27,2,FALSE)*Assumptions!$B$4</f>
        <v>0.7</v>
      </c>
      <c r="Q5769" s="74">
        <f t="shared" si="180"/>
        <v>459153.60034812574</v>
      </c>
      <c r="R5769" s="75" t="str">
        <f>IF($O5769&lt;Assumptions!$B$17,"A",IF($O5769&lt;Assumptions!$B$18,"B",IF($O5769&lt;Assumptions!$B$19,"C",IF($O5769&lt;Assumptions!$B$20,"D","E"))))</f>
        <v>B</v>
      </c>
      <c r="S5769" s="75">
        <f t="shared" si="181"/>
        <v>0</v>
      </c>
    </row>
    <row r="5770" spans="1:19" ht="17.399999999999999" x14ac:dyDescent="0.3">
      <c r="A5770" s="39" t="s">
        <v>982</v>
      </c>
      <c r="B5770" s="39" t="s">
        <v>59</v>
      </c>
      <c r="C5770" s="39" t="s">
        <v>144</v>
      </c>
      <c r="D5770" s="39" t="s">
        <v>30</v>
      </c>
      <c r="E5770" s="70" t="s">
        <v>49</v>
      </c>
      <c r="F5770" s="70" t="s">
        <v>40</v>
      </c>
      <c r="G5770" s="78">
        <v>45755</v>
      </c>
      <c r="H5770" s="78">
        <v>45839</v>
      </c>
      <c r="I5770" s="69">
        <v>16386077.609999999</v>
      </c>
      <c r="J5770" s="70">
        <v>0</v>
      </c>
      <c r="K5770" s="71">
        <v>1.1459999999999999</v>
      </c>
      <c r="L5770" s="70">
        <v>0</v>
      </c>
      <c r="M5770" s="71">
        <v>0.749</v>
      </c>
      <c r="N5770" s="72"/>
      <c r="O5770" s="73">
        <f>MIN(1,MAX(0,(1/(1+EXP(-(Assumptions!$B$5 + Assumptions!$B$6*$N5770))))*Assumptions!$B$3))</f>
        <v>3.9165722796764356E-2</v>
      </c>
      <c r="P5770" s="73">
        <f>VLOOKUP($F5770,Assumptions!$A$23:$B$27,2,FALSE)*Assumptions!$B$4</f>
        <v>0.7</v>
      </c>
      <c r="Q5770" s="74">
        <f t="shared" si="180"/>
        <v>449240.80137966888</v>
      </c>
      <c r="R5770" s="75" t="str">
        <f>IF($O5770&lt;Assumptions!$B$17,"A",IF($O5770&lt;Assumptions!$B$18,"B",IF($O5770&lt;Assumptions!$B$19,"C",IF($O5770&lt;Assumptions!$B$20,"D","E"))))</f>
        <v>B</v>
      </c>
      <c r="S5770" s="75">
        <f t="shared" si="181"/>
        <v>0</v>
      </c>
    </row>
    <row r="5771" spans="1:19" ht="17.399999999999999" x14ac:dyDescent="0.3">
      <c r="A5771" s="39" t="s">
        <v>982</v>
      </c>
      <c r="B5771" s="39" t="s">
        <v>59</v>
      </c>
      <c r="C5771" s="39" t="s">
        <v>144</v>
      </c>
      <c r="D5771" s="39" t="s">
        <v>30</v>
      </c>
      <c r="E5771" s="70" t="s">
        <v>49</v>
      </c>
      <c r="F5771" s="70" t="s">
        <v>40</v>
      </c>
      <c r="G5771" s="78">
        <v>45755</v>
      </c>
      <c r="H5771" s="78">
        <v>45870</v>
      </c>
      <c r="I5771" s="69">
        <v>15979652.869999999</v>
      </c>
      <c r="J5771" s="70">
        <v>0</v>
      </c>
      <c r="K5771" s="71">
        <v>1.0860000000000001</v>
      </c>
      <c r="L5771" s="70">
        <v>0</v>
      </c>
      <c r="M5771" s="71">
        <v>0.749</v>
      </c>
      <c r="N5771" s="72"/>
      <c r="O5771" s="73">
        <f>MIN(1,MAX(0,(1/(1+EXP(-(Assumptions!$B$5 + Assumptions!$B$6*$N5771))))*Assumptions!$B$3))</f>
        <v>3.9165722796764356E-2</v>
      </c>
      <c r="P5771" s="73">
        <f>VLOOKUP($F5771,Assumptions!$A$23:$B$27,2,FALSE)*Assumptions!$B$4</f>
        <v>0.7</v>
      </c>
      <c r="Q5771" s="74">
        <f t="shared" si="180"/>
        <v>438098.25828645797</v>
      </c>
      <c r="R5771" s="75" t="str">
        <f>IF($O5771&lt;Assumptions!$B$17,"A",IF($O5771&lt;Assumptions!$B$18,"B",IF($O5771&lt;Assumptions!$B$19,"C",IF($O5771&lt;Assumptions!$B$20,"D","E"))))</f>
        <v>B</v>
      </c>
      <c r="S5771" s="75">
        <f t="shared" si="181"/>
        <v>0</v>
      </c>
    </row>
    <row r="5772" spans="1:19" ht="17.399999999999999" x14ac:dyDescent="0.3">
      <c r="A5772" s="39" t="s">
        <v>982</v>
      </c>
      <c r="B5772" s="39" t="s">
        <v>59</v>
      </c>
      <c r="C5772" s="39" t="s">
        <v>144</v>
      </c>
      <c r="D5772" s="39" t="s">
        <v>30</v>
      </c>
      <c r="E5772" s="70" t="s">
        <v>49</v>
      </c>
      <c r="F5772" s="70" t="s">
        <v>40</v>
      </c>
      <c r="G5772" s="78">
        <v>45755</v>
      </c>
      <c r="H5772" s="78">
        <v>45901</v>
      </c>
      <c r="I5772" s="69">
        <v>15603085.4</v>
      </c>
      <c r="J5772" s="70">
        <v>0</v>
      </c>
      <c r="K5772" s="71">
        <v>0.96799999999999997</v>
      </c>
      <c r="L5772" s="70">
        <v>0</v>
      </c>
      <c r="M5772" s="71">
        <v>0.749</v>
      </c>
      <c r="N5772" s="72"/>
      <c r="O5772" s="73">
        <f>MIN(1,MAX(0,(1/(1+EXP(-(Assumptions!$B$5 + Assumptions!$B$6*$N5772))))*Assumptions!$B$3))</f>
        <v>3.9165722796764356E-2</v>
      </c>
      <c r="P5772" s="73">
        <f>VLOOKUP($F5772,Assumptions!$A$23:$B$27,2,FALSE)*Assumptions!$B$4</f>
        <v>0.7</v>
      </c>
      <c r="Q5772" s="74">
        <f t="shared" si="180"/>
        <v>427774.28228544875</v>
      </c>
      <c r="R5772" s="75" t="str">
        <f>IF($O5772&lt;Assumptions!$B$17,"A",IF($O5772&lt;Assumptions!$B$18,"B",IF($O5772&lt;Assumptions!$B$19,"C",IF($O5772&lt;Assumptions!$B$20,"D","E"))))</f>
        <v>B</v>
      </c>
      <c r="S5772" s="75">
        <f t="shared" si="181"/>
        <v>0</v>
      </c>
    </row>
    <row r="5773" spans="1:19" ht="17.399999999999999" x14ac:dyDescent="0.3">
      <c r="A5773" s="39" t="s">
        <v>982</v>
      </c>
      <c r="B5773" s="39" t="s">
        <v>59</v>
      </c>
      <c r="C5773" s="39" t="s">
        <v>144</v>
      </c>
      <c r="D5773" s="39" t="s">
        <v>30</v>
      </c>
      <c r="E5773" s="70" t="s">
        <v>49</v>
      </c>
      <c r="F5773" s="70" t="s">
        <v>40</v>
      </c>
      <c r="G5773" s="78">
        <v>45755</v>
      </c>
      <c r="H5773" s="78">
        <v>45931</v>
      </c>
      <c r="I5773" s="69">
        <v>15250348.289999999</v>
      </c>
      <c r="J5773" s="70">
        <v>0</v>
      </c>
      <c r="K5773" s="71">
        <v>1.032</v>
      </c>
      <c r="L5773" s="70">
        <v>0</v>
      </c>
      <c r="M5773" s="71">
        <v>0.749</v>
      </c>
      <c r="N5773" s="72"/>
      <c r="O5773" s="73">
        <f>MIN(1,MAX(0,(1/(1+EXP(-(Assumptions!$B$5 + Assumptions!$B$6*$N5773))))*Assumptions!$B$3))</f>
        <v>3.9165722796764356E-2</v>
      </c>
      <c r="P5773" s="73">
        <f>VLOOKUP($F5773,Assumptions!$A$23:$B$27,2,FALSE)*Assumptions!$B$4</f>
        <v>0.7</v>
      </c>
      <c r="Q5773" s="74">
        <f t="shared" si="180"/>
        <v>418103.63957617444</v>
      </c>
      <c r="R5773" s="75" t="str">
        <f>IF($O5773&lt;Assumptions!$B$17,"A",IF($O5773&lt;Assumptions!$B$18,"B",IF($O5773&lt;Assumptions!$B$19,"C",IF($O5773&lt;Assumptions!$B$20,"D","E"))))</f>
        <v>B</v>
      </c>
      <c r="S5773" s="75">
        <f t="shared" si="181"/>
        <v>0</v>
      </c>
    </row>
    <row r="5774" spans="1:19" ht="17.399999999999999" x14ac:dyDescent="0.3">
      <c r="A5774" s="39" t="s">
        <v>982</v>
      </c>
      <c r="B5774" s="39" t="s">
        <v>59</v>
      </c>
      <c r="C5774" s="39" t="s">
        <v>144</v>
      </c>
      <c r="D5774" s="39" t="s">
        <v>30</v>
      </c>
      <c r="E5774" s="70" t="s">
        <v>49</v>
      </c>
      <c r="F5774" s="70" t="s">
        <v>40</v>
      </c>
      <c r="G5774" s="78">
        <v>45755</v>
      </c>
      <c r="H5774" s="78">
        <v>45962</v>
      </c>
      <c r="I5774" s="69">
        <v>14878566.76</v>
      </c>
      <c r="J5774" s="70">
        <v>35</v>
      </c>
      <c r="K5774" s="71">
        <v>0.64700000000000002</v>
      </c>
      <c r="L5774" s="70">
        <v>0</v>
      </c>
      <c r="M5774" s="71">
        <v>0.749</v>
      </c>
      <c r="N5774" s="72"/>
      <c r="O5774" s="73">
        <f>MIN(1,MAX(0,(1/(1+EXP(-(Assumptions!$B$5 + Assumptions!$B$6*$N5774))))*Assumptions!$B$3))</f>
        <v>3.9165722796764356E-2</v>
      </c>
      <c r="P5774" s="73">
        <f>VLOOKUP($F5774,Assumptions!$A$23:$B$27,2,FALSE)*Assumptions!$B$4</f>
        <v>0.7</v>
      </c>
      <c r="Q5774" s="74">
        <f t="shared" si="180"/>
        <v>407910.87493471859</v>
      </c>
      <c r="R5774" s="75" t="str">
        <f>IF($O5774&lt;Assumptions!$B$17,"A",IF($O5774&lt;Assumptions!$B$18,"B",IF($O5774&lt;Assumptions!$B$19,"C",IF($O5774&lt;Assumptions!$B$20,"D","E"))))</f>
        <v>B</v>
      </c>
      <c r="S5774" s="75">
        <f t="shared" si="181"/>
        <v>0</v>
      </c>
    </row>
    <row r="5775" spans="1:19" ht="17.399999999999999" x14ac:dyDescent="0.3">
      <c r="A5775" s="39" t="s">
        <v>982</v>
      </c>
      <c r="B5775" s="39" t="s">
        <v>59</v>
      </c>
      <c r="C5775" s="39" t="s">
        <v>144</v>
      </c>
      <c r="D5775" s="39" t="s">
        <v>30</v>
      </c>
      <c r="E5775" s="70" t="s">
        <v>49</v>
      </c>
      <c r="F5775" s="70" t="s">
        <v>40</v>
      </c>
      <c r="G5775" s="78">
        <v>45755</v>
      </c>
      <c r="H5775" s="78">
        <v>45992</v>
      </c>
      <c r="I5775" s="69">
        <v>14557688.369999999</v>
      </c>
      <c r="J5775" s="70">
        <v>65</v>
      </c>
      <c r="K5775" s="71">
        <v>0.73899999999999999</v>
      </c>
      <c r="L5775" s="70">
        <v>0</v>
      </c>
      <c r="M5775" s="71">
        <v>0.749</v>
      </c>
      <c r="N5775" s="72"/>
      <c r="O5775" s="73">
        <f>MIN(1,MAX(0,(1/(1+EXP(-(Assumptions!$B$5 + Assumptions!$B$6*$N5775))))*Assumptions!$B$3))</f>
        <v>3.9165722796764356E-2</v>
      </c>
      <c r="P5775" s="73">
        <f>VLOOKUP($F5775,Assumptions!$A$23:$B$27,2,FALSE)*Assumptions!$B$4</f>
        <v>0.7</v>
      </c>
      <c r="Q5775" s="74">
        <f t="shared" si="180"/>
        <v>399113.67108277022</v>
      </c>
      <c r="R5775" s="75" t="str">
        <f>IF($O5775&lt;Assumptions!$B$17,"A",IF($O5775&lt;Assumptions!$B$18,"B",IF($O5775&lt;Assumptions!$B$19,"C",IF($O5775&lt;Assumptions!$B$20,"D","E"))))</f>
        <v>B</v>
      </c>
      <c r="S5775" s="75">
        <f t="shared" si="181"/>
        <v>0</v>
      </c>
    </row>
    <row r="5776" spans="1:19" ht="17.399999999999999" x14ac:dyDescent="0.3">
      <c r="A5776" s="39" t="s">
        <v>984</v>
      </c>
      <c r="B5776" s="39" t="s">
        <v>69</v>
      </c>
      <c r="C5776" s="39" t="s">
        <v>190</v>
      </c>
      <c r="D5776" s="39" t="s">
        <v>45</v>
      </c>
      <c r="E5776" s="70" t="s">
        <v>23</v>
      </c>
      <c r="F5776" s="70" t="s">
        <v>32</v>
      </c>
      <c r="G5776" s="78">
        <v>44861</v>
      </c>
      <c r="H5776" s="78">
        <v>45658</v>
      </c>
      <c r="I5776" s="69">
        <v>103994526.83</v>
      </c>
      <c r="J5776" s="70">
        <v>0</v>
      </c>
      <c r="K5776" s="71">
        <v>0.95499999999999996</v>
      </c>
      <c r="L5776" s="70">
        <v>0</v>
      </c>
      <c r="M5776" s="71">
        <v>0.79200000000000004</v>
      </c>
      <c r="N5776" s="72"/>
      <c r="O5776" s="73">
        <f>MIN(1,MAX(0,(1/(1+EXP(-(Assumptions!$B$5 + Assumptions!$B$6*$N5776))))*Assumptions!$B$3))</f>
        <v>3.9165722796764356E-2</v>
      </c>
      <c r="P5776" s="73">
        <f>VLOOKUP($F5776,Assumptions!$A$23:$B$27,2,FALSE)*Assumptions!$B$4</f>
        <v>0.5</v>
      </c>
      <c r="Q5776" s="74">
        <f t="shared" si="180"/>
        <v>2036510.4051022267</v>
      </c>
      <c r="R5776" s="75" t="str">
        <f>IF($O5776&lt;Assumptions!$B$17,"A",IF($O5776&lt;Assumptions!$B$18,"B",IF($O5776&lt;Assumptions!$B$19,"C",IF($O5776&lt;Assumptions!$B$20,"D","E"))))</f>
        <v>B</v>
      </c>
      <c r="S5776" s="75">
        <f t="shared" si="181"/>
        <v>0</v>
      </c>
    </row>
    <row r="5777" spans="1:19" ht="17.399999999999999" x14ac:dyDescent="0.3">
      <c r="A5777" s="39" t="s">
        <v>984</v>
      </c>
      <c r="B5777" s="39" t="s">
        <v>69</v>
      </c>
      <c r="C5777" s="39" t="s">
        <v>190</v>
      </c>
      <c r="D5777" s="39" t="s">
        <v>45</v>
      </c>
      <c r="E5777" s="70" t="s">
        <v>23</v>
      </c>
      <c r="F5777" s="70" t="s">
        <v>32</v>
      </c>
      <c r="G5777" s="78">
        <v>44861</v>
      </c>
      <c r="H5777" s="78">
        <v>45689</v>
      </c>
      <c r="I5777" s="69">
        <v>102318881.08</v>
      </c>
      <c r="J5777" s="70">
        <v>0</v>
      </c>
      <c r="K5777" s="71">
        <v>1.0660000000000001</v>
      </c>
      <c r="L5777" s="70">
        <v>0</v>
      </c>
      <c r="M5777" s="71">
        <v>0.79200000000000004</v>
      </c>
      <c r="N5777" s="72"/>
      <c r="O5777" s="73">
        <f>MIN(1,MAX(0,(1/(1+EXP(-(Assumptions!$B$5 + Assumptions!$B$6*$N5777))))*Assumptions!$B$3))</f>
        <v>3.9165722796764356E-2</v>
      </c>
      <c r="P5777" s="73">
        <f>VLOOKUP($F5777,Assumptions!$A$23:$B$27,2,FALSE)*Assumptions!$B$4</f>
        <v>0.5</v>
      </c>
      <c r="Q5777" s="74">
        <f t="shared" si="180"/>
        <v>2003696.4666271885</v>
      </c>
      <c r="R5777" s="75" t="str">
        <f>IF($O5777&lt;Assumptions!$B$17,"A",IF($O5777&lt;Assumptions!$B$18,"B",IF($O5777&lt;Assumptions!$B$19,"C",IF($O5777&lt;Assumptions!$B$20,"D","E"))))</f>
        <v>B</v>
      </c>
      <c r="S5777" s="75">
        <f t="shared" si="181"/>
        <v>0</v>
      </c>
    </row>
    <row r="5778" spans="1:19" ht="17.399999999999999" x14ac:dyDescent="0.3">
      <c r="A5778" s="39" t="s">
        <v>984</v>
      </c>
      <c r="B5778" s="39" t="s">
        <v>69</v>
      </c>
      <c r="C5778" s="39" t="s">
        <v>190</v>
      </c>
      <c r="D5778" s="39" t="s">
        <v>45</v>
      </c>
      <c r="E5778" s="70" t="s">
        <v>23</v>
      </c>
      <c r="F5778" s="70" t="s">
        <v>32</v>
      </c>
      <c r="G5778" s="78">
        <v>44861</v>
      </c>
      <c r="H5778" s="78">
        <v>45717</v>
      </c>
      <c r="I5778" s="69">
        <v>100216664.09999999</v>
      </c>
      <c r="J5778" s="70">
        <v>15</v>
      </c>
      <c r="K5778" s="71">
        <v>0.97</v>
      </c>
      <c r="L5778" s="70">
        <v>0</v>
      </c>
      <c r="M5778" s="71">
        <v>0.79200000000000004</v>
      </c>
      <c r="N5778" s="72"/>
      <c r="O5778" s="73">
        <f>MIN(1,MAX(0,(1/(1+EXP(-(Assumptions!$B$5 + Assumptions!$B$6*$N5778))))*Assumptions!$B$3))</f>
        <v>3.9165722796764356E-2</v>
      </c>
      <c r="P5778" s="73">
        <f>VLOOKUP($F5778,Assumptions!$A$23:$B$27,2,FALSE)*Assumptions!$B$4</f>
        <v>0.5</v>
      </c>
      <c r="Q5778" s="74">
        <f t="shared" si="180"/>
        <v>1962529.042878523</v>
      </c>
      <c r="R5778" s="75" t="str">
        <f>IF($O5778&lt;Assumptions!$B$17,"A",IF($O5778&lt;Assumptions!$B$18,"B",IF($O5778&lt;Assumptions!$B$19,"C",IF($O5778&lt;Assumptions!$B$20,"D","E"))))</f>
        <v>B</v>
      </c>
      <c r="S5778" s="75">
        <f t="shared" si="181"/>
        <v>0</v>
      </c>
    </row>
    <row r="5779" spans="1:19" ht="17.399999999999999" x14ac:dyDescent="0.3">
      <c r="A5779" s="39" t="s">
        <v>984</v>
      </c>
      <c r="B5779" s="39" t="s">
        <v>69</v>
      </c>
      <c r="C5779" s="39" t="s">
        <v>190</v>
      </c>
      <c r="D5779" s="39" t="s">
        <v>45</v>
      </c>
      <c r="E5779" s="70" t="s">
        <v>23</v>
      </c>
      <c r="F5779" s="70" t="s">
        <v>32</v>
      </c>
      <c r="G5779" s="78">
        <v>44861</v>
      </c>
      <c r="H5779" s="78">
        <v>45748</v>
      </c>
      <c r="I5779" s="69">
        <v>98586101.349999994</v>
      </c>
      <c r="J5779" s="70">
        <v>0</v>
      </c>
      <c r="K5779" s="71">
        <v>0.98699999999999999</v>
      </c>
      <c r="L5779" s="70">
        <v>0</v>
      </c>
      <c r="M5779" s="71">
        <v>0.79200000000000004</v>
      </c>
      <c r="N5779" s="72"/>
      <c r="O5779" s="73">
        <f>MIN(1,MAX(0,(1/(1+EXP(-(Assumptions!$B$5 + Assumptions!$B$6*$N5779))))*Assumptions!$B$3))</f>
        <v>3.9165722796764356E-2</v>
      </c>
      <c r="P5779" s="73">
        <f>VLOOKUP($F5779,Assumptions!$A$23:$B$27,2,FALSE)*Assumptions!$B$4</f>
        <v>0.5</v>
      </c>
      <c r="Q5779" s="74">
        <f t="shared" si="180"/>
        <v>1930597.9585439081</v>
      </c>
      <c r="R5779" s="75" t="str">
        <f>IF($O5779&lt;Assumptions!$B$17,"A",IF($O5779&lt;Assumptions!$B$18,"B",IF($O5779&lt;Assumptions!$B$19,"C",IF($O5779&lt;Assumptions!$B$20,"D","E"))))</f>
        <v>B</v>
      </c>
      <c r="S5779" s="75">
        <f t="shared" si="181"/>
        <v>0</v>
      </c>
    </row>
    <row r="5780" spans="1:19" ht="17.399999999999999" x14ac:dyDescent="0.3">
      <c r="A5780" s="39" t="s">
        <v>984</v>
      </c>
      <c r="B5780" s="39" t="s">
        <v>69</v>
      </c>
      <c r="C5780" s="39" t="s">
        <v>190</v>
      </c>
      <c r="D5780" s="39" t="s">
        <v>45</v>
      </c>
      <c r="E5780" s="70" t="s">
        <v>23</v>
      </c>
      <c r="F5780" s="70" t="s">
        <v>32</v>
      </c>
      <c r="G5780" s="78">
        <v>44861</v>
      </c>
      <c r="H5780" s="78">
        <v>45778</v>
      </c>
      <c r="I5780" s="69">
        <v>97152718.400000006</v>
      </c>
      <c r="J5780" s="70">
        <v>35</v>
      </c>
      <c r="K5780" s="71">
        <v>0.86</v>
      </c>
      <c r="L5780" s="70">
        <v>0</v>
      </c>
      <c r="M5780" s="71">
        <v>0.79200000000000004</v>
      </c>
      <c r="N5780" s="72"/>
      <c r="O5780" s="73">
        <f>MIN(1,MAX(0,(1/(1+EXP(-(Assumptions!$B$5 + Assumptions!$B$6*$N5780))))*Assumptions!$B$3))</f>
        <v>3.9165722796764356E-2</v>
      </c>
      <c r="P5780" s="73">
        <f>VLOOKUP($F5780,Assumptions!$A$23:$B$27,2,FALSE)*Assumptions!$B$4</f>
        <v>0.5</v>
      </c>
      <c r="Q5780" s="74">
        <f t="shared" si="180"/>
        <v>1902528.218903254</v>
      </c>
      <c r="R5780" s="75" t="str">
        <f>IF($O5780&lt;Assumptions!$B$17,"A",IF($O5780&lt;Assumptions!$B$18,"B",IF($O5780&lt;Assumptions!$B$19,"C",IF($O5780&lt;Assumptions!$B$20,"D","E"))))</f>
        <v>B</v>
      </c>
      <c r="S5780" s="75">
        <f t="shared" si="181"/>
        <v>0</v>
      </c>
    </row>
    <row r="5781" spans="1:19" ht="17.399999999999999" x14ac:dyDescent="0.3">
      <c r="A5781" s="39" t="s">
        <v>984</v>
      </c>
      <c r="B5781" s="39" t="s">
        <v>69</v>
      </c>
      <c r="C5781" s="39" t="s">
        <v>190</v>
      </c>
      <c r="D5781" s="39" t="s">
        <v>45</v>
      </c>
      <c r="E5781" s="70" t="s">
        <v>23</v>
      </c>
      <c r="F5781" s="70" t="s">
        <v>32</v>
      </c>
      <c r="G5781" s="78">
        <v>44861</v>
      </c>
      <c r="H5781" s="78">
        <v>45809</v>
      </c>
      <c r="I5781" s="69">
        <v>95571930.370000005</v>
      </c>
      <c r="J5781" s="70">
        <v>0</v>
      </c>
      <c r="K5781" s="71">
        <v>1.0980000000000001</v>
      </c>
      <c r="L5781" s="70">
        <v>0</v>
      </c>
      <c r="M5781" s="71">
        <v>0.79200000000000004</v>
      </c>
      <c r="N5781" s="72"/>
      <c r="O5781" s="73">
        <f>MIN(1,MAX(0,(1/(1+EXP(-(Assumptions!$B$5 + Assumptions!$B$6*$N5781))))*Assumptions!$B$3))</f>
        <v>3.9165722796764356E-2</v>
      </c>
      <c r="P5781" s="73">
        <f>VLOOKUP($F5781,Assumptions!$A$23:$B$27,2,FALSE)*Assumptions!$B$4</f>
        <v>0.5</v>
      </c>
      <c r="Q5781" s="74">
        <f t="shared" si="180"/>
        <v>1871571.8660115425</v>
      </c>
      <c r="R5781" s="75" t="str">
        <f>IF($O5781&lt;Assumptions!$B$17,"A",IF($O5781&lt;Assumptions!$B$18,"B",IF($O5781&lt;Assumptions!$B$19,"C",IF($O5781&lt;Assumptions!$B$20,"D","E"))))</f>
        <v>B</v>
      </c>
      <c r="S5781" s="75">
        <f t="shared" si="181"/>
        <v>0</v>
      </c>
    </row>
    <row r="5782" spans="1:19" ht="17.399999999999999" x14ac:dyDescent="0.3">
      <c r="A5782" s="39" t="s">
        <v>984</v>
      </c>
      <c r="B5782" s="39" t="s">
        <v>69</v>
      </c>
      <c r="C5782" s="39" t="s">
        <v>190</v>
      </c>
      <c r="D5782" s="39" t="s">
        <v>45</v>
      </c>
      <c r="E5782" s="70" t="s">
        <v>23</v>
      </c>
      <c r="F5782" s="70" t="s">
        <v>32</v>
      </c>
      <c r="G5782" s="78">
        <v>44861</v>
      </c>
      <c r="H5782" s="78">
        <v>45839</v>
      </c>
      <c r="I5782" s="69">
        <v>93969775.780000001</v>
      </c>
      <c r="J5782" s="70">
        <v>35</v>
      </c>
      <c r="K5782" s="71">
        <v>0.501</v>
      </c>
      <c r="L5782" s="70">
        <v>0</v>
      </c>
      <c r="M5782" s="71">
        <v>0.79200000000000004</v>
      </c>
      <c r="N5782" s="72"/>
      <c r="O5782" s="73">
        <f>MIN(1,MAX(0,(1/(1+EXP(-(Assumptions!$B$5 + Assumptions!$B$6*$N5782))))*Assumptions!$B$3))</f>
        <v>3.9165722796764356E-2</v>
      </c>
      <c r="P5782" s="73">
        <f>VLOOKUP($F5782,Assumptions!$A$23:$B$27,2,FALSE)*Assumptions!$B$4</f>
        <v>0.5</v>
      </c>
      <c r="Q5782" s="74">
        <f t="shared" si="180"/>
        <v>1840197.0947367905</v>
      </c>
      <c r="R5782" s="75" t="str">
        <f>IF($O5782&lt;Assumptions!$B$17,"A",IF($O5782&lt;Assumptions!$B$18,"B",IF($O5782&lt;Assumptions!$B$19,"C",IF($O5782&lt;Assumptions!$B$20,"D","E"))))</f>
        <v>B</v>
      </c>
      <c r="S5782" s="75">
        <f t="shared" si="181"/>
        <v>0</v>
      </c>
    </row>
    <row r="5783" spans="1:19" ht="17.399999999999999" x14ac:dyDescent="0.3">
      <c r="A5783" s="39" t="s">
        <v>984</v>
      </c>
      <c r="B5783" s="39" t="s">
        <v>69</v>
      </c>
      <c r="C5783" s="39" t="s">
        <v>190</v>
      </c>
      <c r="D5783" s="39" t="s">
        <v>45</v>
      </c>
      <c r="E5783" s="70" t="s">
        <v>23</v>
      </c>
      <c r="F5783" s="70" t="s">
        <v>32</v>
      </c>
      <c r="G5783" s="78">
        <v>44861</v>
      </c>
      <c r="H5783" s="78">
        <v>45870</v>
      </c>
      <c r="I5783" s="69">
        <v>92380586.299999997</v>
      </c>
      <c r="J5783" s="70">
        <v>0</v>
      </c>
      <c r="K5783" s="71">
        <v>1.1359999999999999</v>
      </c>
      <c r="L5783" s="70">
        <v>0</v>
      </c>
      <c r="M5783" s="71">
        <v>0.79200000000000004</v>
      </c>
      <c r="N5783" s="72"/>
      <c r="O5783" s="73">
        <f>MIN(1,MAX(0,(1/(1+EXP(-(Assumptions!$B$5 + Assumptions!$B$6*$N5783))))*Assumptions!$B$3))</f>
        <v>3.9165722796764356E-2</v>
      </c>
      <c r="P5783" s="73">
        <f>VLOOKUP($F5783,Assumptions!$A$23:$B$27,2,FALSE)*Assumptions!$B$4</f>
        <v>0.5</v>
      </c>
      <c r="Q5783" s="74">
        <f t="shared" si="180"/>
        <v>1809076.2174141833</v>
      </c>
      <c r="R5783" s="75" t="str">
        <f>IF($O5783&lt;Assumptions!$B$17,"A",IF($O5783&lt;Assumptions!$B$18,"B",IF($O5783&lt;Assumptions!$B$19,"C",IF($O5783&lt;Assumptions!$B$20,"D","E"))))</f>
        <v>B</v>
      </c>
      <c r="S5783" s="75">
        <f t="shared" si="181"/>
        <v>0</v>
      </c>
    </row>
    <row r="5784" spans="1:19" ht="17.399999999999999" x14ac:dyDescent="0.3">
      <c r="A5784" s="39" t="s">
        <v>984</v>
      </c>
      <c r="B5784" s="39" t="s">
        <v>69</v>
      </c>
      <c r="C5784" s="39" t="s">
        <v>190</v>
      </c>
      <c r="D5784" s="39" t="s">
        <v>45</v>
      </c>
      <c r="E5784" s="70" t="s">
        <v>23</v>
      </c>
      <c r="F5784" s="70" t="s">
        <v>32</v>
      </c>
      <c r="G5784" s="78">
        <v>44861</v>
      </c>
      <c r="H5784" s="78">
        <v>45901</v>
      </c>
      <c r="I5784" s="69">
        <v>90846752.459999993</v>
      </c>
      <c r="J5784" s="70">
        <v>0</v>
      </c>
      <c r="K5784" s="71">
        <v>1.115</v>
      </c>
      <c r="L5784" s="70">
        <v>0</v>
      </c>
      <c r="M5784" s="71">
        <v>0.79200000000000004</v>
      </c>
      <c r="N5784" s="72"/>
      <c r="O5784" s="73">
        <f>MIN(1,MAX(0,(1/(1+EXP(-(Assumptions!$B$5 + Assumptions!$B$6*$N5784))))*Assumptions!$B$3))</f>
        <v>3.9165722796764356E-2</v>
      </c>
      <c r="P5784" s="73">
        <f>VLOOKUP($F5784,Assumptions!$A$23:$B$27,2,FALSE)*Assumptions!$B$4</f>
        <v>0.5</v>
      </c>
      <c r="Q5784" s="74">
        <f t="shared" si="180"/>
        <v>1779039.3619173151</v>
      </c>
      <c r="R5784" s="75" t="str">
        <f>IF($O5784&lt;Assumptions!$B$17,"A",IF($O5784&lt;Assumptions!$B$18,"B",IF($O5784&lt;Assumptions!$B$19,"C",IF($O5784&lt;Assumptions!$B$20,"D","E"))))</f>
        <v>B</v>
      </c>
      <c r="S5784" s="75">
        <f t="shared" si="181"/>
        <v>0</v>
      </c>
    </row>
    <row r="5785" spans="1:19" ht="17.399999999999999" x14ac:dyDescent="0.3">
      <c r="A5785" s="39" t="s">
        <v>984</v>
      </c>
      <c r="B5785" s="39" t="s">
        <v>69</v>
      </c>
      <c r="C5785" s="39" t="s">
        <v>190</v>
      </c>
      <c r="D5785" s="39" t="s">
        <v>45</v>
      </c>
      <c r="E5785" s="70" t="s">
        <v>23</v>
      </c>
      <c r="F5785" s="70" t="s">
        <v>32</v>
      </c>
      <c r="G5785" s="78">
        <v>44861</v>
      </c>
      <c r="H5785" s="78">
        <v>45931</v>
      </c>
      <c r="I5785" s="69">
        <v>89261186.280000001</v>
      </c>
      <c r="J5785" s="70">
        <v>0</v>
      </c>
      <c r="K5785" s="71">
        <v>1.1180000000000001</v>
      </c>
      <c r="L5785" s="70">
        <v>0</v>
      </c>
      <c r="M5785" s="71">
        <v>0.79200000000000004</v>
      </c>
      <c r="N5785" s="72"/>
      <c r="O5785" s="73">
        <f>MIN(1,MAX(0,(1/(1+EXP(-(Assumptions!$B$5 + Assumptions!$B$6*$N5785))))*Assumptions!$B$3))</f>
        <v>3.9165722796764356E-2</v>
      </c>
      <c r="P5785" s="73">
        <f>VLOOKUP($F5785,Assumptions!$A$23:$B$27,2,FALSE)*Assumptions!$B$4</f>
        <v>0.5</v>
      </c>
      <c r="Q5785" s="74">
        <f t="shared" si="180"/>
        <v>1747989.439176413</v>
      </c>
      <c r="R5785" s="75" t="str">
        <f>IF($O5785&lt;Assumptions!$B$17,"A",IF($O5785&lt;Assumptions!$B$18,"B",IF($O5785&lt;Assumptions!$B$19,"C",IF($O5785&lt;Assumptions!$B$20,"D","E"))))</f>
        <v>B</v>
      </c>
      <c r="S5785" s="75">
        <f t="shared" si="181"/>
        <v>0</v>
      </c>
    </row>
    <row r="5786" spans="1:19" ht="17.399999999999999" x14ac:dyDescent="0.3">
      <c r="A5786" s="39" t="s">
        <v>984</v>
      </c>
      <c r="B5786" s="39" t="s">
        <v>69</v>
      </c>
      <c r="C5786" s="39" t="s">
        <v>190</v>
      </c>
      <c r="D5786" s="39" t="s">
        <v>45</v>
      </c>
      <c r="E5786" s="70" t="s">
        <v>23</v>
      </c>
      <c r="F5786" s="70" t="s">
        <v>32</v>
      </c>
      <c r="G5786" s="78">
        <v>44861</v>
      </c>
      <c r="H5786" s="78">
        <v>45962</v>
      </c>
      <c r="I5786" s="69">
        <v>87785045.620000005</v>
      </c>
      <c r="J5786" s="70">
        <v>35</v>
      </c>
      <c r="K5786" s="71">
        <v>0.47599999999999998</v>
      </c>
      <c r="L5786" s="70">
        <v>0</v>
      </c>
      <c r="M5786" s="71">
        <v>0.79200000000000004</v>
      </c>
      <c r="N5786" s="72"/>
      <c r="O5786" s="73">
        <f>MIN(1,MAX(0,(1/(1+EXP(-(Assumptions!$B$5 + Assumptions!$B$6*$N5786))))*Assumptions!$B$3))</f>
        <v>3.9165722796764356E-2</v>
      </c>
      <c r="P5786" s="73">
        <f>VLOOKUP($F5786,Assumptions!$A$23:$B$27,2,FALSE)*Assumptions!$B$4</f>
        <v>0.5</v>
      </c>
      <c r="Q5786" s="74">
        <f t="shared" si="180"/>
        <v>1719082.3812271166</v>
      </c>
      <c r="R5786" s="75" t="str">
        <f>IF($O5786&lt;Assumptions!$B$17,"A",IF($O5786&lt;Assumptions!$B$18,"B",IF($O5786&lt;Assumptions!$B$19,"C",IF($O5786&lt;Assumptions!$B$20,"D","E"))))</f>
        <v>B</v>
      </c>
      <c r="S5786" s="75">
        <f t="shared" si="181"/>
        <v>0</v>
      </c>
    </row>
    <row r="5787" spans="1:19" ht="17.399999999999999" x14ac:dyDescent="0.3">
      <c r="A5787" s="39" t="s">
        <v>984</v>
      </c>
      <c r="B5787" s="39" t="s">
        <v>69</v>
      </c>
      <c r="C5787" s="39" t="s">
        <v>190</v>
      </c>
      <c r="D5787" s="39" t="s">
        <v>45</v>
      </c>
      <c r="E5787" s="70" t="s">
        <v>23</v>
      </c>
      <c r="F5787" s="70" t="s">
        <v>32</v>
      </c>
      <c r="G5787" s="78">
        <v>44861</v>
      </c>
      <c r="H5787" s="78">
        <v>45992</v>
      </c>
      <c r="I5787" s="69">
        <v>86232863.280000001</v>
      </c>
      <c r="J5787" s="70">
        <v>35</v>
      </c>
      <c r="K5787" s="71">
        <v>0.89400000000000002</v>
      </c>
      <c r="L5787" s="70">
        <v>0</v>
      </c>
      <c r="M5787" s="71">
        <v>0.79200000000000004</v>
      </c>
      <c r="N5787" s="72"/>
      <c r="O5787" s="73">
        <f>MIN(1,MAX(0,(1/(1+EXP(-(Assumptions!$B$5 + Assumptions!$B$6*$N5787))))*Assumptions!$B$3))</f>
        <v>3.9165722796764356E-2</v>
      </c>
      <c r="P5787" s="73">
        <f>VLOOKUP($F5787,Assumptions!$A$23:$B$27,2,FALSE)*Assumptions!$B$4</f>
        <v>0.5</v>
      </c>
      <c r="Q5787" s="74">
        <f t="shared" si="180"/>
        <v>1688686.20959788</v>
      </c>
      <c r="R5787" s="75" t="str">
        <f>IF($O5787&lt;Assumptions!$B$17,"A",IF($O5787&lt;Assumptions!$B$18,"B",IF($O5787&lt;Assumptions!$B$19,"C",IF($O5787&lt;Assumptions!$B$20,"D","E"))))</f>
        <v>B</v>
      </c>
      <c r="S5787" s="75">
        <f t="shared" si="181"/>
        <v>0</v>
      </c>
    </row>
    <row r="5788" spans="1:19" ht="17.399999999999999" x14ac:dyDescent="0.3">
      <c r="A5788" s="39" t="s">
        <v>985</v>
      </c>
      <c r="B5788" s="39" t="s">
        <v>51</v>
      </c>
      <c r="C5788" s="39" t="s">
        <v>144</v>
      </c>
      <c r="D5788" s="39" t="s">
        <v>45</v>
      </c>
      <c r="E5788" s="70" t="s">
        <v>31</v>
      </c>
      <c r="F5788" s="70" t="s">
        <v>32</v>
      </c>
      <c r="G5788" s="78">
        <v>44319</v>
      </c>
      <c r="H5788" s="78">
        <v>45658</v>
      </c>
      <c r="I5788" s="69">
        <v>9495714.0199999996</v>
      </c>
      <c r="J5788" s="70">
        <v>15</v>
      </c>
      <c r="K5788" s="71">
        <v>0.96799999999999997</v>
      </c>
      <c r="L5788" s="70">
        <v>0</v>
      </c>
      <c r="M5788" s="71">
        <v>0.432</v>
      </c>
      <c r="N5788" s="72"/>
      <c r="O5788" s="73">
        <f>MIN(1,MAX(0,(1/(1+EXP(-(Assumptions!$B$5 + Assumptions!$B$6*$N5788))))*Assumptions!$B$3))</f>
        <v>3.9165722796764356E-2</v>
      </c>
      <c r="P5788" s="73">
        <f>VLOOKUP($F5788,Assumptions!$A$23:$B$27,2,FALSE)*Assumptions!$B$4</f>
        <v>0.5</v>
      </c>
      <c r="Q5788" s="74">
        <f t="shared" si="180"/>
        <v>185953.25153233446</v>
      </c>
      <c r="R5788" s="75" t="str">
        <f>IF($O5788&lt;Assumptions!$B$17,"A",IF($O5788&lt;Assumptions!$B$18,"B",IF($O5788&lt;Assumptions!$B$19,"C",IF($O5788&lt;Assumptions!$B$20,"D","E"))))</f>
        <v>B</v>
      </c>
      <c r="S5788" s="75">
        <f t="shared" si="181"/>
        <v>0</v>
      </c>
    </row>
    <row r="5789" spans="1:19" ht="17.399999999999999" x14ac:dyDescent="0.3">
      <c r="A5789" s="39" t="s">
        <v>985</v>
      </c>
      <c r="B5789" s="39" t="s">
        <v>51</v>
      </c>
      <c r="C5789" s="39" t="s">
        <v>144</v>
      </c>
      <c r="D5789" s="39" t="s">
        <v>45</v>
      </c>
      <c r="E5789" s="70" t="s">
        <v>31</v>
      </c>
      <c r="F5789" s="70" t="s">
        <v>32</v>
      </c>
      <c r="G5789" s="78">
        <v>44319</v>
      </c>
      <c r="H5789" s="78">
        <v>45689</v>
      </c>
      <c r="I5789" s="69">
        <v>9295796.3900000006</v>
      </c>
      <c r="J5789" s="70">
        <v>0</v>
      </c>
      <c r="K5789" s="71">
        <v>0.96799999999999997</v>
      </c>
      <c r="L5789" s="70">
        <v>0</v>
      </c>
      <c r="M5789" s="71">
        <v>0.432</v>
      </c>
      <c r="N5789" s="72"/>
      <c r="O5789" s="73">
        <f>MIN(1,MAX(0,(1/(1+EXP(-(Assumptions!$B$5 + Assumptions!$B$6*$N5789))))*Assumptions!$B$3))</f>
        <v>3.9165722796764356E-2</v>
      </c>
      <c r="P5789" s="73">
        <f>VLOOKUP($F5789,Assumptions!$A$23:$B$27,2,FALSE)*Assumptions!$B$4</f>
        <v>0.5</v>
      </c>
      <c r="Q5789" s="74">
        <f t="shared" si="180"/>
        <v>182038.2922929514</v>
      </c>
      <c r="R5789" s="75" t="str">
        <f>IF($O5789&lt;Assumptions!$B$17,"A",IF($O5789&lt;Assumptions!$B$18,"B",IF($O5789&lt;Assumptions!$B$19,"C",IF($O5789&lt;Assumptions!$B$20,"D","E"))))</f>
        <v>B</v>
      </c>
      <c r="S5789" s="75">
        <f t="shared" si="181"/>
        <v>0</v>
      </c>
    </row>
    <row r="5790" spans="1:19" ht="17.399999999999999" x14ac:dyDescent="0.3">
      <c r="A5790" s="39" t="s">
        <v>985</v>
      </c>
      <c r="B5790" s="39" t="s">
        <v>51</v>
      </c>
      <c r="C5790" s="39" t="s">
        <v>144</v>
      </c>
      <c r="D5790" s="39" t="s">
        <v>45</v>
      </c>
      <c r="E5790" s="70" t="s">
        <v>31</v>
      </c>
      <c r="F5790" s="70" t="s">
        <v>32</v>
      </c>
      <c r="G5790" s="78">
        <v>44319</v>
      </c>
      <c r="H5790" s="78">
        <v>45717</v>
      </c>
      <c r="I5790" s="69">
        <v>9040156.1999999993</v>
      </c>
      <c r="J5790" s="70">
        <v>0</v>
      </c>
      <c r="K5790" s="71">
        <v>1.1100000000000001</v>
      </c>
      <c r="L5790" s="70">
        <v>0</v>
      </c>
      <c r="M5790" s="71">
        <v>0.432</v>
      </c>
      <c r="N5790" s="72"/>
      <c r="O5790" s="73">
        <f>MIN(1,MAX(0,(1/(1+EXP(-(Assumptions!$B$5 + Assumptions!$B$6*$N5790))))*Assumptions!$B$3))</f>
        <v>3.9165722796764356E-2</v>
      </c>
      <c r="P5790" s="73">
        <f>VLOOKUP($F5790,Assumptions!$A$23:$B$27,2,FALSE)*Assumptions!$B$4</f>
        <v>0.5</v>
      </c>
      <c r="Q5790" s="74">
        <f t="shared" si="180"/>
        <v>177032.1258843253</v>
      </c>
      <c r="R5790" s="75" t="str">
        <f>IF($O5790&lt;Assumptions!$B$17,"A",IF($O5790&lt;Assumptions!$B$18,"B",IF($O5790&lt;Assumptions!$B$19,"C",IF($O5790&lt;Assumptions!$B$20,"D","E"))))</f>
        <v>B</v>
      </c>
      <c r="S5790" s="75">
        <f t="shared" si="181"/>
        <v>0</v>
      </c>
    </row>
    <row r="5791" spans="1:19" ht="17.399999999999999" x14ac:dyDescent="0.3">
      <c r="A5791" s="39" t="s">
        <v>985</v>
      </c>
      <c r="B5791" s="39" t="s">
        <v>51</v>
      </c>
      <c r="C5791" s="39" t="s">
        <v>144</v>
      </c>
      <c r="D5791" s="39" t="s">
        <v>45</v>
      </c>
      <c r="E5791" s="70" t="s">
        <v>31</v>
      </c>
      <c r="F5791" s="70" t="s">
        <v>32</v>
      </c>
      <c r="G5791" s="78">
        <v>44319</v>
      </c>
      <c r="H5791" s="78">
        <v>45748</v>
      </c>
      <c r="I5791" s="69">
        <v>8817922.0399999991</v>
      </c>
      <c r="J5791" s="70">
        <v>15</v>
      </c>
      <c r="K5791" s="71">
        <v>1.08</v>
      </c>
      <c r="L5791" s="70">
        <v>0</v>
      </c>
      <c r="M5791" s="71">
        <v>0.432</v>
      </c>
      <c r="N5791" s="72"/>
      <c r="O5791" s="73">
        <f>MIN(1,MAX(0,(1/(1+EXP(-(Assumptions!$B$5 + Assumptions!$B$6*$N5791))))*Assumptions!$B$3))</f>
        <v>3.9165722796764356E-2</v>
      </c>
      <c r="P5791" s="73">
        <f>VLOOKUP($F5791,Assumptions!$A$23:$B$27,2,FALSE)*Assumptions!$B$4</f>
        <v>0.5</v>
      </c>
      <c r="Q5791" s="74">
        <f t="shared" si="180"/>
        <v>172680.1451310594</v>
      </c>
      <c r="R5791" s="75" t="str">
        <f>IF($O5791&lt;Assumptions!$B$17,"A",IF($O5791&lt;Assumptions!$B$18,"B",IF($O5791&lt;Assumptions!$B$19,"C",IF($O5791&lt;Assumptions!$B$20,"D","E"))))</f>
        <v>B</v>
      </c>
      <c r="S5791" s="75">
        <f t="shared" si="181"/>
        <v>0</v>
      </c>
    </row>
    <row r="5792" spans="1:19" ht="17.399999999999999" x14ac:dyDescent="0.3">
      <c r="A5792" s="39" t="s">
        <v>985</v>
      </c>
      <c r="B5792" s="39" t="s">
        <v>51</v>
      </c>
      <c r="C5792" s="39" t="s">
        <v>144</v>
      </c>
      <c r="D5792" s="39" t="s">
        <v>45</v>
      </c>
      <c r="E5792" s="70" t="s">
        <v>31</v>
      </c>
      <c r="F5792" s="70" t="s">
        <v>32</v>
      </c>
      <c r="G5792" s="78">
        <v>44319</v>
      </c>
      <c r="H5792" s="78">
        <v>45778</v>
      </c>
      <c r="I5792" s="69">
        <v>8579409.7200000007</v>
      </c>
      <c r="J5792" s="70">
        <v>0</v>
      </c>
      <c r="K5792" s="71">
        <v>1.0660000000000001</v>
      </c>
      <c r="L5792" s="70">
        <v>0</v>
      </c>
      <c r="M5792" s="71">
        <v>0.432</v>
      </c>
      <c r="N5792" s="72"/>
      <c r="O5792" s="73">
        <f>MIN(1,MAX(0,(1/(1+EXP(-(Assumptions!$B$5 + Assumptions!$B$6*$N5792))))*Assumptions!$B$3))</f>
        <v>3.9165722796764356E-2</v>
      </c>
      <c r="P5792" s="73">
        <f>VLOOKUP($F5792,Assumptions!$A$23:$B$27,2,FALSE)*Assumptions!$B$4</f>
        <v>0.5</v>
      </c>
      <c r="Q5792" s="74">
        <f t="shared" si="180"/>
        <v>168009.39142669286</v>
      </c>
      <c r="R5792" s="75" t="str">
        <f>IF($O5792&lt;Assumptions!$B$17,"A",IF($O5792&lt;Assumptions!$B$18,"B",IF($O5792&lt;Assumptions!$B$19,"C",IF($O5792&lt;Assumptions!$B$20,"D","E"))))</f>
        <v>B</v>
      </c>
      <c r="S5792" s="75">
        <f t="shared" si="181"/>
        <v>0</v>
      </c>
    </row>
    <row r="5793" spans="1:19" ht="17.399999999999999" x14ac:dyDescent="0.3">
      <c r="A5793" s="39" t="s">
        <v>985</v>
      </c>
      <c r="B5793" s="39" t="s">
        <v>51</v>
      </c>
      <c r="C5793" s="39" t="s">
        <v>144</v>
      </c>
      <c r="D5793" s="39" t="s">
        <v>45</v>
      </c>
      <c r="E5793" s="70" t="s">
        <v>31</v>
      </c>
      <c r="F5793" s="70" t="s">
        <v>32</v>
      </c>
      <c r="G5793" s="78">
        <v>44319</v>
      </c>
      <c r="H5793" s="78">
        <v>45809</v>
      </c>
      <c r="I5793" s="69">
        <v>8381389.0199999996</v>
      </c>
      <c r="J5793" s="70">
        <v>35</v>
      </c>
      <c r="K5793" s="71">
        <v>0.59599999999999997</v>
      </c>
      <c r="L5793" s="70">
        <v>0</v>
      </c>
      <c r="M5793" s="71">
        <v>0.432</v>
      </c>
      <c r="N5793" s="72"/>
      <c r="O5793" s="73">
        <f>MIN(1,MAX(0,(1/(1+EXP(-(Assumptions!$B$5 + Assumptions!$B$6*$N5793))))*Assumptions!$B$3))</f>
        <v>3.9165722796764356E-2</v>
      </c>
      <c r="P5793" s="73">
        <f>VLOOKUP($F5793,Assumptions!$A$23:$B$27,2,FALSE)*Assumptions!$B$4</f>
        <v>0.5</v>
      </c>
      <c r="Q5793" s="74">
        <f t="shared" si="180"/>
        <v>164131.57950458222</v>
      </c>
      <c r="R5793" s="75" t="str">
        <f>IF($O5793&lt;Assumptions!$B$17,"A",IF($O5793&lt;Assumptions!$B$18,"B",IF($O5793&lt;Assumptions!$B$19,"C",IF($O5793&lt;Assumptions!$B$20,"D","E"))))</f>
        <v>B</v>
      </c>
      <c r="S5793" s="75">
        <f t="shared" si="181"/>
        <v>0</v>
      </c>
    </row>
    <row r="5794" spans="1:19" ht="17.399999999999999" x14ac:dyDescent="0.3">
      <c r="A5794" s="39" t="s">
        <v>985</v>
      </c>
      <c r="B5794" s="39" t="s">
        <v>51</v>
      </c>
      <c r="C5794" s="39" t="s">
        <v>144</v>
      </c>
      <c r="D5794" s="39" t="s">
        <v>45</v>
      </c>
      <c r="E5794" s="70" t="s">
        <v>31</v>
      </c>
      <c r="F5794" s="70" t="s">
        <v>32</v>
      </c>
      <c r="G5794" s="78">
        <v>44319</v>
      </c>
      <c r="H5794" s="78">
        <v>45839</v>
      </c>
      <c r="I5794" s="69">
        <v>8150562.2999999998</v>
      </c>
      <c r="J5794" s="70">
        <v>0</v>
      </c>
      <c r="K5794" s="71">
        <v>1.048</v>
      </c>
      <c r="L5794" s="70">
        <v>0</v>
      </c>
      <c r="M5794" s="71">
        <v>0.432</v>
      </c>
      <c r="N5794" s="72"/>
      <c r="O5794" s="73">
        <f>MIN(1,MAX(0,(1/(1+EXP(-(Assumptions!$B$5 + Assumptions!$B$6*$N5794))))*Assumptions!$B$3))</f>
        <v>3.9165722796764356E-2</v>
      </c>
      <c r="P5794" s="73">
        <f>VLOOKUP($F5794,Assumptions!$A$23:$B$27,2,FALSE)*Assumptions!$B$4</f>
        <v>0.5</v>
      </c>
      <c r="Q5794" s="74">
        <f t="shared" si="180"/>
        <v>159611.33183977904</v>
      </c>
      <c r="R5794" s="75" t="str">
        <f>IF($O5794&lt;Assumptions!$B$17,"A",IF($O5794&lt;Assumptions!$B$18,"B",IF($O5794&lt;Assumptions!$B$19,"C",IF($O5794&lt;Assumptions!$B$20,"D","E"))))</f>
        <v>B</v>
      </c>
      <c r="S5794" s="75">
        <f t="shared" si="181"/>
        <v>0</v>
      </c>
    </row>
    <row r="5795" spans="1:19" ht="17.399999999999999" x14ac:dyDescent="0.3">
      <c r="A5795" s="39" t="s">
        <v>985</v>
      </c>
      <c r="B5795" s="39" t="s">
        <v>51</v>
      </c>
      <c r="C5795" s="39" t="s">
        <v>144</v>
      </c>
      <c r="D5795" s="39" t="s">
        <v>45</v>
      </c>
      <c r="E5795" s="70" t="s">
        <v>31</v>
      </c>
      <c r="F5795" s="70" t="s">
        <v>32</v>
      </c>
      <c r="G5795" s="78">
        <v>44319</v>
      </c>
      <c r="H5795" s="78">
        <v>45870</v>
      </c>
      <c r="I5795" s="69">
        <v>7935939.0700000003</v>
      </c>
      <c r="J5795" s="70">
        <v>95</v>
      </c>
      <c r="K5795" s="71">
        <v>0.26800000000000002</v>
      </c>
      <c r="L5795" s="70">
        <v>0</v>
      </c>
      <c r="M5795" s="71">
        <v>0.432</v>
      </c>
      <c r="N5795" s="72"/>
      <c r="O5795" s="73">
        <f>MIN(1,MAX(0,(1/(1+EXP(-(Assumptions!$B$5 + Assumptions!$B$6*$N5795))))*Assumptions!$B$3))</f>
        <v>3.9165722796764356E-2</v>
      </c>
      <c r="P5795" s="73">
        <f>VLOOKUP($F5795,Assumptions!$A$23:$B$27,2,FALSE)*Assumptions!$B$4</f>
        <v>0.5</v>
      </c>
      <c r="Q5795" s="74">
        <f t="shared" si="180"/>
        <v>155408.39487381597</v>
      </c>
      <c r="R5795" s="75" t="str">
        <f>IF($O5795&lt;Assumptions!$B$17,"A",IF($O5795&lt;Assumptions!$B$18,"B",IF($O5795&lt;Assumptions!$B$19,"C",IF($O5795&lt;Assumptions!$B$20,"D","E"))))</f>
        <v>B</v>
      </c>
      <c r="S5795" s="75">
        <f t="shared" si="181"/>
        <v>0</v>
      </c>
    </row>
    <row r="5796" spans="1:19" ht="17.399999999999999" x14ac:dyDescent="0.3">
      <c r="A5796" s="39" t="s">
        <v>985</v>
      </c>
      <c r="B5796" s="39" t="s">
        <v>51</v>
      </c>
      <c r="C5796" s="39" t="s">
        <v>144</v>
      </c>
      <c r="D5796" s="39" t="s">
        <v>45</v>
      </c>
      <c r="E5796" s="70" t="s">
        <v>31</v>
      </c>
      <c r="F5796" s="70" t="s">
        <v>32</v>
      </c>
      <c r="G5796" s="78">
        <v>44319</v>
      </c>
      <c r="H5796" s="78">
        <v>45901</v>
      </c>
      <c r="I5796" s="69">
        <v>7729750.8899999997</v>
      </c>
      <c r="J5796" s="70">
        <v>95</v>
      </c>
      <c r="K5796" s="71">
        <v>0.52500000000000002</v>
      </c>
      <c r="L5796" s="70">
        <v>1</v>
      </c>
      <c r="M5796" s="71">
        <v>0.432</v>
      </c>
      <c r="N5796" s="72"/>
      <c r="O5796" s="73">
        <f>MIN(1,MAX(0,(1/(1+EXP(-(Assumptions!$B$5 + Assumptions!$B$6*$N5796))))*Assumptions!$B$3))</f>
        <v>3.9165722796764356E-2</v>
      </c>
      <c r="P5796" s="73">
        <f>VLOOKUP($F5796,Assumptions!$A$23:$B$27,2,FALSE)*Assumptions!$B$4</f>
        <v>0.5</v>
      </c>
      <c r="Q5796" s="74">
        <f t="shared" si="180"/>
        <v>151370.64032289127</v>
      </c>
      <c r="R5796" s="75" t="str">
        <f>IF($O5796&lt;Assumptions!$B$17,"A",IF($O5796&lt;Assumptions!$B$18,"B",IF($O5796&lt;Assumptions!$B$19,"C",IF($O5796&lt;Assumptions!$B$20,"D","E"))))</f>
        <v>B</v>
      </c>
      <c r="S5796" s="75">
        <f t="shared" si="181"/>
        <v>0</v>
      </c>
    </row>
    <row r="5797" spans="1:19" ht="17.399999999999999" x14ac:dyDescent="0.3">
      <c r="A5797" s="39" t="s">
        <v>985</v>
      </c>
      <c r="B5797" s="39" t="s">
        <v>51</v>
      </c>
      <c r="C5797" s="39" t="s">
        <v>144</v>
      </c>
      <c r="D5797" s="39" t="s">
        <v>45</v>
      </c>
      <c r="E5797" s="70" t="s">
        <v>31</v>
      </c>
      <c r="F5797" s="70" t="s">
        <v>32</v>
      </c>
      <c r="G5797" s="78">
        <v>44319</v>
      </c>
      <c r="H5797" s="78">
        <v>45931</v>
      </c>
      <c r="I5797" s="69">
        <v>7522007.4400000004</v>
      </c>
      <c r="J5797" s="70">
        <v>35</v>
      </c>
      <c r="K5797" s="71">
        <v>0.70299999999999996</v>
      </c>
      <c r="L5797" s="70">
        <v>1</v>
      </c>
      <c r="M5797" s="71">
        <v>0.432</v>
      </c>
      <c r="N5797" s="72"/>
      <c r="O5797" s="73">
        <f>MIN(1,MAX(0,(1/(1+EXP(-(Assumptions!$B$5 + Assumptions!$B$6*$N5797))))*Assumptions!$B$3))</f>
        <v>3.9165722796764356E-2</v>
      </c>
      <c r="P5797" s="73">
        <f>VLOOKUP($F5797,Assumptions!$A$23:$B$27,2,FALSE)*Assumptions!$B$4</f>
        <v>0.5</v>
      </c>
      <c r="Q5797" s="74">
        <f t="shared" si="180"/>
        <v>147302.42913511954</v>
      </c>
      <c r="R5797" s="75" t="str">
        <f>IF($O5797&lt;Assumptions!$B$17,"A",IF($O5797&lt;Assumptions!$B$18,"B",IF($O5797&lt;Assumptions!$B$19,"C",IF($O5797&lt;Assumptions!$B$20,"D","E"))))</f>
        <v>B</v>
      </c>
      <c r="S5797" s="75">
        <f t="shared" si="181"/>
        <v>0</v>
      </c>
    </row>
    <row r="5798" spans="1:19" ht="17.399999999999999" x14ac:dyDescent="0.3">
      <c r="A5798" s="39" t="s">
        <v>985</v>
      </c>
      <c r="B5798" s="39" t="s">
        <v>51</v>
      </c>
      <c r="C5798" s="39" t="s">
        <v>144</v>
      </c>
      <c r="D5798" s="39" t="s">
        <v>45</v>
      </c>
      <c r="E5798" s="70" t="s">
        <v>31</v>
      </c>
      <c r="F5798" s="70" t="s">
        <v>32</v>
      </c>
      <c r="G5798" s="78">
        <v>44319</v>
      </c>
      <c r="H5798" s="78">
        <v>45962</v>
      </c>
      <c r="I5798" s="69">
        <v>7342833.1399999997</v>
      </c>
      <c r="J5798" s="70">
        <v>35</v>
      </c>
      <c r="K5798" s="71">
        <v>0.67900000000000005</v>
      </c>
      <c r="L5798" s="70">
        <v>1</v>
      </c>
      <c r="M5798" s="71">
        <v>0.432</v>
      </c>
      <c r="N5798" s="72"/>
      <c r="O5798" s="73">
        <f>MIN(1,MAX(0,(1/(1+EXP(-(Assumptions!$B$5 + Assumptions!$B$6*$N5798))))*Assumptions!$B$3))</f>
        <v>3.9165722796764356E-2</v>
      </c>
      <c r="P5798" s="73">
        <f>VLOOKUP($F5798,Assumptions!$A$23:$B$27,2,FALSE)*Assumptions!$B$4</f>
        <v>0.5</v>
      </c>
      <c r="Q5798" s="74">
        <f t="shared" si="180"/>
        <v>143793.68365206738</v>
      </c>
      <c r="R5798" s="75" t="str">
        <f>IF($O5798&lt;Assumptions!$B$17,"A",IF($O5798&lt;Assumptions!$B$18,"B",IF($O5798&lt;Assumptions!$B$19,"C",IF($O5798&lt;Assumptions!$B$20,"D","E"))))</f>
        <v>B</v>
      </c>
      <c r="S5798" s="75">
        <f t="shared" si="181"/>
        <v>0</v>
      </c>
    </row>
    <row r="5799" spans="1:19" ht="17.399999999999999" x14ac:dyDescent="0.3">
      <c r="A5799" s="39" t="s">
        <v>985</v>
      </c>
      <c r="B5799" s="39" t="s">
        <v>51</v>
      </c>
      <c r="C5799" s="39" t="s">
        <v>144</v>
      </c>
      <c r="D5799" s="39" t="s">
        <v>45</v>
      </c>
      <c r="E5799" s="70" t="s">
        <v>31</v>
      </c>
      <c r="F5799" s="70" t="s">
        <v>32</v>
      </c>
      <c r="G5799" s="78">
        <v>44319</v>
      </c>
      <c r="H5799" s="78">
        <v>45992</v>
      </c>
      <c r="I5799" s="69">
        <v>7164535.29</v>
      </c>
      <c r="J5799" s="70">
        <v>220</v>
      </c>
      <c r="K5799" s="71">
        <v>0.32900000000000001</v>
      </c>
      <c r="L5799" s="70">
        <v>1</v>
      </c>
      <c r="M5799" s="71">
        <v>0.432</v>
      </c>
      <c r="N5799" s="72"/>
      <c r="O5799" s="73">
        <f>MIN(1,MAX(0,(1/(1+EXP(-(Assumptions!$B$5 + Assumptions!$B$6*$N5799))))*Assumptions!$B$3))</f>
        <v>3.9165722796764356E-2</v>
      </c>
      <c r="P5799" s="73">
        <f>VLOOKUP($F5799,Assumptions!$A$23:$B$27,2,FALSE)*Assumptions!$B$4</f>
        <v>0.5</v>
      </c>
      <c r="Q5799" s="74">
        <f t="shared" si="180"/>
        <v>140302.10156788788</v>
      </c>
      <c r="R5799" s="75" t="str">
        <f>IF($O5799&lt;Assumptions!$B$17,"A",IF($O5799&lt;Assumptions!$B$18,"B",IF($O5799&lt;Assumptions!$B$19,"C",IF($O5799&lt;Assumptions!$B$20,"D","E"))))</f>
        <v>B</v>
      </c>
      <c r="S5799" s="75">
        <f t="shared" si="181"/>
        <v>1</v>
      </c>
    </row>
    <row r="5800" spans="1:19" ht="17.399999999999999" x14ac:dyDescent="0.3">
      <c r="A5800" s="39" t="s">
        <v>987</v>
      </c>
      <c r="B5800" s="39" t="s">
        <v>75</v>
      </c>
      <c r="C5800" s="39" t="s">
        <v>135</v>
      </c>
      <c r="D5800" s="39" t="s">
        <v>34</v>
      </c>
      <c r="E5800" s="70" t="s">
        <v>31</v>
      </c>
      <c r="F5800" s="70" t="s">
        <v>24</v>
      </c>
      <c r="G5800" s="78">
        <v>43990</v>
      </c>
      <c r="H5800" s="78">
        <v>45658</v>
      </c>
      <c r="I5800" s="69">
        <v>2140618.2799999998</v>
      </c>
      <c r="J5800" s="70">
        <v>0</v>
      </c>
      <c r="K5800" s="71">
        <v>1.127</v>
      </c>
      <c r="L5800" s="70">
        <v>0</v>
      </c>
      <c r="M5800" s="71">
        <v>0.65400000000000003</v>
      </c>
      <c r="N5800" s="72"/>
      <c r="O5800" s="73">
        <f>MIN(1,MAX(0,(1/(1+EXP(-(Assumptions!$B$5 + Assumptions!$B$6*$N5800))))*Assumptions!$B$3))</f>
        <v>3.9165722796764356E-2</v>
      </c>
      <c r="P5800" s="73">
        <f>VLOOKUP($F5800,Assumptions!$A$23:$B$27,2,FALSE)*Assumptions!$B$4</f>
        <v>0.2</v>
      </c>
      <c r="Q5800" s="74">
        <f t="shared" si="180"/>
        <v>16767.772433633301</v>
      </c>
      <c r="R5800" s="75" t="str">
        <f>IF($O5800&lt;Assumptions!$B$17,"A",IF($O5800&lt;Assumptions!$B$18,"B",IF($O5800&lt;Assumptions!$B$19,"C",IF($O5800&lt;Assumptions!$B$20,"D","E"))))</f>
        <v>B</v>
      </c>
      <c r="S5800" s="75">
        <f t="shared" si="181"/>
        <v>0</v>
      </c>
    </row>
    <row r="5801" spans="1:19" ht="17.399999999999999" x14ac:dyDescent="0.3">
      <c r="A5801" s="39" t="s">
        <v>987</v>
      </c>
      <c r="B5801" s="39" t="s">
        <v>75</v>
      </c>
      <c r="C5801" s="39" t="s">
        <v>135</v>
      </c>
      <c r="D5801" s="39" t="s">
        <v>34</v>
      </c>
      <c r="E5801" s="70" t="s">
        <v>31</v>
      </c>
      <c r="F5801" s="70" t="s">
        <v>24</v>
      </c>
      <c r="G5801" s="78">
        <v>43990</v>
      </c>
      <c r="H5801" s="78">
        <v>45689</v>
      </c>
      <c r="I5801" s="69">
        <v>2083846.33</v>
      </c>
      <c r="J5801" s="70">
        <v>0</v>
      </c>
      <c r="K5801" s="71">
        <v>1.046</v>
      </c>
      <c r="L5801" s="70">
        <v>0</v>
      </c>
      <c r="M5801" s="71">
        <v>0.65400000000000003</v>
      </c>
      <c r="N5801" s="72"/>
      <c r="O5801" s="73">
        <f>MIN(1,MAX(0,(1/(1+EXP(-(Assumptions!$B$5 + Assumptions!$B$6*$N5801))))*Assumptions!$B$3))</f>
        <v>3.9165722796764356E-2</v>
      </c>
      <c r="P5801" s="73">
        <f>VLOOKUP($F5801,Assumptions!$A$23:$B$27,2,FALSE)*Assumptions!$B$4</f>
        <v>0.2</v>
      </c>
      <c r="Q5801" s="74">
        <f t="shared" si="180"/>
        <v>16323.069542366948</v>
      </c>
      <c r="R5801" s="75" t="str">
        <f>IF($O5801&lt;Assumptions!$B$17,"A",IF($O5801&lt;Assumptions!$B$18,"B",IF($O5801&lt;Assumptions!$B$19,"C",IF($O5801&lt;Assumptions!$B$20,"D","E"))))</f>
        <v>B</v>
      </c>
      <c r="S5801" s="75">
        <f t="shared" si="181"/>
        <v>0</v>
      </c>
    </row>
    <row r="5802" spans="1:19" ht="17.399999999999999" x14ac:dyDescent="0.3">
      <c r="A5802" s="39" t="s">
        <v>987</v>
      </c>
      <c r="B5802" s="39" t="s">
        <v>75</v>
      </c>
      <c r="C5802" s="39" t="s">
        <v>135</v>
      </c>
      <c r="D5802" s="39" t="s">
        <v>34</v>
      </c>
      <c r="E5802" s="70" t="s">
        <v>31</v>
      </c>
      <c r="F5802" s="70" t="s">
        <v>24</v>
      </c>
      <c r="G5802" s="78">
        <v>43990</v>
      </c>
      <c r="H5802" s="78">
        <v>45717</v>
      </c>
      <c r="I5802" s="69">
        <v>2015285.23</v>
      </c>
      <c r="J5802" s="70">
        <v>0</v>
      </c>
      <c r="K5802" s="71">
        <v>1.0089999999999999</v>
      </c>
      <c r="L5802" s="70">
        <v>0</v>
      </c>
      <c r="M5802" s="71">
        <v>0.65400000000000003</v>
      </c>
      <c r="N5802" s="72"/>
      <c r="O5802" s="73">
        <f>MIN(1,MAX(0,(1/(1+EXP(-(Assumptions!$B$5 + Assumptions!$B$6*$N5802))))*Assumptions!$B$3))</f>
        <v>3.9165722796764356E-2</v>
      </c>
      <c r="P5802" s="73">
        <f>VLOOKUP($F5802,Assumptions!$A$23:$B$27,2,FALSE)*Assumptions!$B$4</f>
        <v>0.2</v>
      </c>
      <c r="Q5802" s="74">
        <f t="shared" si="180"/>
        <v>15786.0205349187</v>
      </c>
      <c r="R5802" s="75" t="str">
        <f>IF($O5802&lt;Assumptions!$B$17,"A",IF($O5802&lt;Assumptions!$B$18,"B",IF($O5802&lt;Assumptions!$B$19,"C",IF($O5802&lt;Assumptions!$B$20,"D","E"))))</f>
        <v>B</v>
      </c>
      <c r="S5802" s="75">
        <f t="shared" si="181"/>
        <v>0</v>
      </c>
    </row>
    <row r="5803" spans="1:19" ht="17.399999999999999" x14ac:dyDescent="0.3">
      <c r="A5803" s="39" t="s">
        <v>987</v>
      </c>
      <c r="B5803" s="39" t="s">
        <v>75</v>
      </c>
      <c r="C5803" s="39" t="s">
        <v>135</v>
      </c>
      <c r="D5803" s="39" t="s">
        <v>34</v>
      </c>
      <c r="E5803" s="70" t="s">
        <v>31</v>
      </c>
      <c r="F5803" s="70" t="s">
        <v>24</v>
      </c>
      <c r="G5803" s="78">
        <v>43990</v>
      </c>
      <c r="H5803" s="78">
        <v>45748</v>
      </c>
      <c r="I5803" s="69">
        <v>1961497.83</v>
      </c>
      <c r="J5803" s="70">
        <v>0</v>
      </c>
      <c r="K5803" s="71">
        <v>1.05</v>
      </c>
      <c r="L5803" s="70">
        <v>0</v>
      </c>
      <c r="M5803" s="71">
        <v>0.65400000000000003</v>
      </c>
      <c r="N5803" s="72"/>
      <c r="O5803" s="73">
        <f>MIN(1,MAX(0,(1/(1+EXP(-(Assumptions!$B$5 + Assumptions!$B$6*$N5803))))*Assumptions!$B$3))</f>
        <v>3.9165722796764356E-2</v>
      </c>
      <c r="P5803" s="73">
        <f>VLOOKUP($F5803,Assumptions!$A$23:$B$27,2,FALSE)*Assumptions!$B$4</f>
        <v>0.2</v>
      </c>
      <c r="Q5803" s="74">
        <f t="shared" si="180"/>
        <v>15364.696055246963</v>
      </c>
      <c r="R5803" s="75" t="str">
        <f>IF($O5803&lt;Assumptions!$B$17,"A",IF($O5803&lt;Assumptions!$B$18,"B",IF($O5803&lt;Assumptions!$B$19,"C",IF($O5803&lt;Assumptions!$B$20,"D","E"))))</f>
        <v>B</v>
      </c>
      <c r="S5803" s="75">
        <f t="shared" si="181"/>
        <v>0</v>
      </c>
    </row>
    <row r="5804" spans="1:19" ht="17.399999999999999" x14ac:dyDescent="0.3">
      <c r="A5804" s="39" t="s">
        <v>987</v>
      </c>
      <c r="B5804" s="39" t="s">
        <v>75</v>
      </c>
      <c r="C5804" s="39" t="s">
        <v>135</v>
      </c>
      <c r="D5804" s="39" t="s">
        <v>34</v>
      </c>
      <c r="E5804" s="70" t="s">
        <v>31</v>
      </c>
      <c r="F5804" s="70" t="s">
        <v>24</v>
      </c>
      <c r="G5804" s="78">
        <v>43990</v>
      </c>
      <c r="H5804" s="78">
        <v>45778</v>
      </c>
      <c r="I5804" s="69">
        <v>1902493.82</v>
      </c>
      <c r="J5804" s="70">
        <v>0</v>
      </c>
      <c r="K5804" s="71">
        <v>1.04</v>
      </c>
      <c r="L5804" s="70">
        <v>0</v>
      </c>
      <c r="M5804" s="71">
        <v>0.65400000000000003</v>
      </c>
      <c r="N5804" s="72"/>
      <c r="O5804" s="73">
        <f>MIN(1,MAX(0,(1/(1+EXP(-(Assumptions!$B$5 + Assumptions!$B$6*$N5804))))*Assumptions!$B$3))</f>
        <v>3.9165722796764356E-2</v>
      </c>
      <c r="P5804" s="73">
        <f>VLOOKUP($F5804,Assumptions!$A$23:$B$27,2,FALSE)*Assumptions!$B$4</f>
        <v>0.2</v>
      </c>
      <c r="Q5804" s="74">
        <f t="shared" si="180"/>
        <v>14902.509115335462</v>
      </c>
      <c r="R5804" s="75" t="str">
        <f>IF($O5804&lt;Assumptions!$B$17,"A",IF($O5804&lt;Assumptions!$B$18,"B",IF($O5804&lt;Assumptions!$B$19,"C",IF($O5804&lt;Assumptions!$B$20,"D","E"))))</f>
        <v>B</v>
      </c>
      <c r="S5804" s="75">
        <f t="shared" si="181"/>
        <v>0</v>
      </c>
    </row>
    <row r="5805" spans="1:19" ht="17.399999999999999" x14ac:dyDescent="0.3">
      <c r="A5805" s="39" t="s">
        <v>987</v>
      </c>
      <c r="B5805" s="39" t="s">
        <v>75</v>
      </c>
      <c r="C5805" s="39" t="s">
        <v>135</v>
      </c>
      <c r="D5805" s="39" t="s">
        <v>34</v>
      </c>
      <c r="E5805" s="70" t="s">
        <v>31</v>
      </c>
      <c r="F5805" s="70" t="s">
        <v>24</v>
      </c>
      <c r="G5805" s="78">
        <v>43990</v>
      </c>
      <c r="H5805" s="78">
        <v>45809</v>
      </c>
      <c r="I5805" s="69">
        <v>1850362.65</v>
      </c>
      <c r="J5805" s="70">
        <v>15</v>
      </c>
      <c r="K5805" s="71">
        <v>1.0009999999999999</v>
      </c>
      <c r="L5805" s="70">
        <v>0</v>
      </c>
      <c r="M5805" s="71">
        <v>0.65400000000000003</v>
      </c>
      <c r="N5805" s="72"/>
      <c r="O5805" s="73">
        <f>MIN(1,MAX(0,(1/(1+EXP(-(Assumptions!$B$5 + Assumptions!$B$6*$N5805))))*Assumptions!$B$3))</f>
        <v>3.9165722796764356E-2</v>
      </c>
      <c r="P5805" s="73">
        <f>VLOOKUP($F5805,Assumptions!$A$23:$B$27,2,FALSE)*Assumptions!$B$4</f>
        <v>0.2</v>
      </c>
      <c r="Q5805" s="74">
        <f t="shared" si="180"/>
        <v>14494.158124677262</v>
      </c>
      <c r="R5805" s="75" t="str">
        <f>IF($O5805&lt;Assumptions!$B$17,"A",IF($O5805&lt;Assumptions!$B$18,"B",IF($O5805&lt;Assumptions!$B$19,"C",IF($O5805&lt;Assumptions!$B$20,"D","E"))))</f>
        <v>B</v>
      </c>
      <c r="S5805" s="75">
        <f t="shared" si="181"/>
        <v>0</v>
      </c>
    </row>
    <row r="5806" spans="1:19" ht="17.399999999999999" x14ac:dyDescent="0.3">
      <c r="A5806" s="39" t="s">
        <v>987</v>
      </c>
      <c r="B5806" s="39" t="s">
        <v>75</v>
      </c>
      <c r="C5806" s="39" t="s">
        <v>135</v>
      </c>
      <c r="D5806" s="39" t="s">
        <v>34</v>
      </c>
      <c r="E5806" s="70" t="s">
        <v>31</v>
      </c>
      <c r="F5806" s="70" t="s">
        <v>24</v>
      </c>
      <c r="G5806" s="78">
        <v>43990</v>
      </c>
      <c r="H5806" s="78">
        <v>45839</v>
      </c>
      <c r="I5806" s="69">
        <v>1791256.12</v>
      </c>
      <c r="J5806" s="70">
        <v>0</v>
      </c>
      <c r="K5806" s="71">
        <v>1.042</v>
      </c>
      <c r="L5806" s="70">
        <v>0</v>
      </c>
      <c r="M5806" s="71">
        <v>0.65400000000000003</v>
      </c>
      <c r="N5806" s="72"/>
      <c r="O5806" s="73">
        <f>MIN(1,MAX(0,(1/(1+EXP(-(Assumptions!$B$5 + Assumptions!$B$6*$N5806))))*Assumptions!$B$3))</f>
        <v>3.9165722796764356E-2</v>
      </c>
      <c r="P5806" s="73">
        <f>VLOOKUP($F5806,Assumptions!$A$23:$B$27,2,FALSE)*Assumptions!$B$4</f>
        <v>0.2</v>
      </c>
      <c r="Q5806" s="74">
        <f t="shared" si="180"/>
        <v>14031.168130785536</v>
      </c>
      <c r="R5806" s="75" t="str">
        <f>IF($O5806&lt;Assumptions!$B$17,"A",IF($O5806&lt;Assumptions!$B$18,"B",IF($O5806&lt;Assumptions!$B$19,"C",IF($O5806&lt;Assumptions!$B$20,"D","E"))))</f>
        <v>B</v>
      </c>
      <c r="S5806" s="75">
        <f t="shared" si="181"/>
        <v>0</v>
      </c>
    </row>
    <row r="5807" spans="1:19" ht="17.399999999999999" x14ac:dyDescent="0.3">
      <c r="A5807" s="39" t="s">
        <v>987</v>
      </c>
      <c r="B5807" s="39" t="s">
        <v>75</v>
      </c>
      <c r="C5807" s="39" t="s">
        <v>135</v>
      </c>
      <c r="D5807" s="39" t="s">
        <v>34</v>
      </c>
      <c r="E5807" s="70" t="s">
        <v>31</v>
      </c>
      <c r="F5807" s="70" t="s">
        <v>24</v>
      </c>
      <c r="G5807" s="78">
        <v>43990</v>
      </c>
      <c r="H5807" s="78">
        <v>45870</v>
      </c>
      <c r="I5807" s="69">
        <v>1740905.11</v>
      </c>
      <c r="J5807" s="70">
        <v>15</v>
      </c>
      <c r="K5807" s="71">
        <v>1.0740000000000001</v>
      </c>
      <c r="L5807" s="70">
        <v>0</v>
      </c>
      <c r="M5807" s="71">
        <v>0.65400000000000003</v>
      </c>
      <c r="N5807" s="72"/>
      <c r="O5807" s="73">
        <f>MIN(1,MAX(0,(1/(1+EXP(-(Assumptions!$B$5 + Assumptions!$B$6*$N5807))))*Assumptions!$B$3))</f>
        <v>3.9165722796764356E-2</v>
      </c>
      <c r="P5807" s="73">
        <f>VLOOKUP($F5807,Assumptions!$A$23:$B$27,2,FALSE)*Assumptions!$B$4</f>
        <v>0.2</v>
      </c>
      <c r="Q5807" s="74">
        <f t="shared" si="180"/>
        <v>13636.761390746113</v>
      </c>
      <c r="R5807" s="75" t="str">
        <f>IF($O5807&lt;Assumptions!$B$17,"A",IF($O5807&lt;Assumptions!$B$18,"B",IF($O5807&lt;Assumptions!$B$19,"C",IF($O5807&lt;Assumptions!$B$20,"D","E"))))</f>
        <v>B</v>
      </c>
      <c r="S5807" s="75">
        <f t="shared" si="181"/>
        <v>0</v>
      </c>
    </row>
    <row r="5808" spans="1:19" ht="17.399999999999999" x14ac:dyDescent="0.3">
      <c r="A5808" s="39" t="s">
        <v>987</v>
      </c>
      <c r="B5808" s="39" t="s">
        <v>75</v>
      </c>
      <c r="C5808" s="39" t="s">
        <v>135</v>
      </c>
      <c r="D5808" s="39" t="s">
        <v>34</v>
      </c>
      <c r="E5808" s="70" t="s">
        <v>31</v>
      </c>
      <c r="F5808" s="70" t="s">
        <v>24</v>
      </c>
      <c r="G5808" s="78">
        <v>43990</v>
      </c>
      <c r="H5808" s="78">
        <v>45901</v>
      </c>
      <c r="I5808" s="69">
        <v>1693112.33</v>
      </c>
      <c r="J5808" s="70">
        <v>0</v>
      </c>
      <c r="K5808" s="71">
        <v>0.97499999999999998</v>
      </c>
      <c r="L5808" s="70">
        <v>0</v>
      </c>
      <c r="M5808" s="71">
        <v>0.65400000000000003</v>
      </c>
      <c r="N5808" s="72"/>
      <c r="O5808" s="73">
        <f>MIN(1,MAX(0,(1/(1+EXP(-(Assumptions!$B$5 + Assumptions!$B$6*$N5808))))*Assumptions!$B$3))</f>
        <v>3.9165722796764356E-2</v>
      </c>
      <c r="P5808" s="73">
        <f>VLOOKUP($F5808,Assumptions!$A$23:$B$27,2,FALSE)*Assumptions!$B$4</f>
        <v>0.2</v>
      </c>
      <c r="Q5808" s="74">
        <f t="shared" si="180"/>
        <v>13262.393636112765</v>
      </c>
      <c r="R5808" s="75" t="str">
        <f>IF($O5808&lt;Assumptions!$B$17,"A",IF($O5808&lt;Assumptions!$B$18,"B",IF($O5808&lt;Assumptions!$B$19,"C",IF($O5808&lt;Assumptions!$B$20,"D","E"))))</f>
        <v>B</v>
      </c>
      <c r="S5808" s="75">
        <f t="shared" si="181"/>
        <v>0</v>
      </c>
    </row>
    <row r="5809" spans="1:19" ht="17.399999999999999" x14ac:dyDescent="0.3">
      <c r="A5809" s="39" t="s">
        <v>987</v>
      </c>
      <c r="B5809" s="39" t="s">
        <v>75</v>
      </c>
      <c r="C5809" s="39" t="s">
        <v>135</v>
      </c>
      <c r="D5809" s="39" t="s">
        <v>34</v>
      </c>
      <c r="E5809" s="70" t="s">
        <v>31</v>
      </c>
      <c r="F5809" s="70" t="s">
        <v>24</v>
      </c>
      <c r="G5809" s="78">
        <v>43990</v>
      </c>
      <c r="H5809" s="78">
        <v>45931</v>
      </c>
      <c r="I5809" s="69">
        <v>1647696.81</v>
      </c>
      <c r="J5809" s="70">
        <v>95</v>
      </c>
      <c r="K5809" s="71">
        <v>0.29899999999999999</v>
      </c>
      <c r="L5809" s="70">
        <v>1</v>
      </c>
      <c r="M5809" s="71">
        <v>0.65400000000000003</v>
      </c>
      <c r="N5809" s="72"/>
      <c r="O5809" s="73">
        <f>MIN(1,MAX(0,(1/(1+EXP(-(Assumptions!$B$5 + Assumptions!$B$6*$N5809))))*Assumptions!$B$3))</f>
        <v>3.9165722796764356E-2</v>
      </c>
      <c r="P5809" s="73">
        <f>VLOOKUP($F5809,Assumptions!$A$23:$B$27,2,FALSE)*Assumptions!$B$4</f>
        <v>0.2</v>
      </c>
      <c r="Q5809" s="74">
        <f t="shared" si="180"/>
        <v>12906.647302714584</v>
      </c>
      <c r="R5809" s="75" t="str">
        <f>IF($O5809&lt;Assumptions!$B$17,"A",IF($O5809&lt;Assumptions!$B$18,"B",IF($O5809&lt;Assumptions!$B$19,"C",IF($O5809&lt;Assumptions!$B$20,"D","E"))))</f>
        <v>B</v>
      </c>
      <c r="S5809" s="75">
        <f t="shared" si="181"/>
        <v>0</v>
      </c>
    </row>
    <row r="5810" spans="1:19" ht="17.399999999999999" x14ac:dyDescent="0.3">
      <c r="A5810" s="39" t="s">
        <v>987</v>
      </c>
      <c r="B5810" s="39" t="s">
        <v>75</v>
      </c>
      <c r="C5810" s="39" t="s">
        <v>135</v>
      </c>
      <c r="D5810" s="39" t="s">
        <v>34</v>
      </c>
      <c r="E5810" s="70" t="s">
        <v>31</v>
      </c>
      <c r="F5810" s="70" t="s">
        <v>24</v>
      </c>
      <c r="G5810" s="78">
        <v>43990</v>
      </c>
      <c r="H5810" s="78">
        <v>45962</v>
      </c>
      <c r="I5810" s="69">
        <v>1598226.35</v>
      </c>
      <c r="J5810" s="70">
        <v>0</v>
      </c>
      <c r="K5810" s="71">
        <v>0.95299999999999996</v>
      </c>
      <c r="L5810" s="70">
        <v>1</v>
      </c>
      <c r="M5810" s="71">
        <v>0.65400000000000003</v>
      </c>
      <c r="N5810" s="72"/>
      <c r="O5810" s="73">
        <f>MIN(1,MAX(0,(1/(1+EXP(-(Assumptions!$B$5 + Assumptions!$B$6*$N5810))))*Assumptions!$B$3))</f>
        <v>3.9165722796764356E-2</v>
      </c>
      <c r="P5810" s="73">
        <f>VLOOKUP($F5810,Assumptions!$A$23:$B$27,2,FALSE)*Assumptions!$B$4</f>
        <v>0.2</v>
      </c>
      <c r="Q5810" s="74">
        <f t="shared" si="180"/>
        <v>12519.1380381169</v>
      </c>
      <c r="R5810" s="75" t="str">
        <f>IF($O5810&lt;Assumptions!$B$17,"A",IF($O5810&lt;Assumptions!$B$18,"B",IF($O5810&lt;Assumptions!$B$19,"C",IF($O5810&lt;Assumptions!$B$20,"D","E"))))</f>
        <v>B</v>
      </c>
      <c r="S5810" s="75">
        <f t="shared" si="181"/>
        <v>0</v>
      </c>
    </row>
    <row r="5811" spans="1:19" ht="17.399999999999999" x14ac:dyDescent="0.3">
      <c r="A5811" s="39" t="s">
        <v>987</v>
      </c>
      <c r="B5811" s="39" t="s">
        <v>75</v>
      </c>
      <c r="C5811" s="39" t="s">
        <v>135</v>
      </c>
      <c r="D5811" s="39" t="s">
        <v>34</v>
      </c>
      <c r="E5811" s="70" t="s">
        <v>31</v>
      </c>
      <c r="F5811" s="70" t="s">
        <v>24</v>
      </c>
      <c r="G5811" s="78">
        <v>43990</v>
      </c>
      <c r="H5811" s="78">
        <v>45992</v>
      </c>
      <c r="I5811" s="69">
        <v>1548261.11</v>
      </c>
      <c r="J5811" s="70">
        <v>15</v>
      </c>
      <c r="K5811" s="71">
        <v>1.0960000000000001</v>
      </c>
      <c r="L5811" s="70">
        <v>1</v>
      </c>
      <c r="M5811" s="71">
        <v>0.65400000000000003</v>
      </c>
      <c r="N5811" s="72"/>
      <c r="O5811" s="73">
        <f>MIN(1,MAX(0,(1/(1+EXP(-(Assumptions!$B$5 + Assumptions!$B$6*$N5811))))*Assumptions!$B$3))</f>
        <v>3.9165722796764356E-2</v>
      </c>
      <c r="P5811" s="73">
        <f>VLOOKUP($F5811,Assumptions!$A$23:$B$27,2,FALSE)*Assumptions!$B$4</f>
        <v>0.2</v>
      </c>
      <c r="Q5811" s="74">
        <f t="shared" si="180"/>
        <v>12127.753090254138</v>
      </c>
      <c r="R5811" s="75" t="str">
        <f>IF($O5811&lt;Assumptions!$B$17,"A",IF($O5811&lt;Assumptions!$B$18,"B",IF($O5811&lt;Assumptions!$B$19,"C",IF($O5811&lt;Assumptions!$B$20,"D","E"))))</f>
        <v>B</v>
      </c>
      <c r="S5811" s="75">
        <f t="shared" si="181"/>
        <v>0</v>
      </c>
    </row>
    <row r="5812" spans="1:19" ht="17.399999999999999" x14ac:dyDescent="0.3">
      <c r="A5812" s="39" t="s">
        <v>989</v>
      </c>
      <c r="B5812" s="39" t="s">
        <v>84</v>
      </c>
      <c r="C5812" s="39" t="s">
        <v>190</v>
      </c>
      <c r="D5812" s="39" t="s">
        <v>34</v>
      </c>
      <c r="E5812" s="70" t="s">
        <v>46</v>
      </c>
      <c r="F5812" s="70" t="s">
        <v>28</v>
      </c>
      <c r="G5812" s="78">
        <v>45387</v>
      </c>
      <c r="H5812" s="78">
        <v>45658</v>
      </c>
      <c r="I5812" s="69">
        <v>74416426.670000002</v>
      </c>
      <c r="J5812" s="70">
        <v>0</v>
      </c>
      <c r="K5812" s="71">
        <v>0.96499999999999997</v>
      </c>
      <c r="L5812" s="70">
        <v>0</v>
      </c>
      <c r="M5812" s="71">
        <v>0.95</v>
      </c>
      <c r="N5812" s="72"/>
      <c r="O5812" s="73">
        <f>MIN(1,MAX(0,(1/(1+EXP(-(Assumptions!$B$5 + Assumptions!$B$6*$N5812))))*Assumptions!$B$3))</f>
        <v>3.9165722796764356E-2</v>
      </c>
      <c r="P5812" s="73">
        <f>VLOOKUP($F5812,Assumptions!$A$23:$B$27,2,FALSE)*Assumptions!$B$4</f>
        <v>0.35</v>
      </c>
      <c r="Q5812" s="74">
        <f t="shared" si="180"/>
        <v>1020100.5984690367</v>
      </c>
      <c r="R5812" s="75" t="str">
        <f>IF($O5812&lt;Assumptions!$B$17,"A",IF($O5812&lt;Assumptions!$B$18,"B",IF($O5812&lt;Assumptions!$B$19,"C",IF($O5812&lt;Assumptions!$B$20,"D","E"))))</f>
        <v>B</v>
      </c>
      <c r="S5812" s="75">
        <f t="shared" si="181"/>
        <v>0</v>
      </c>
    </row>
    <row r="5813" spans="1:19" ht="17.399999999999999" x14ac:dyDescent="0.3">
      <c r="A5813" s="39" t="s">
        <v>989</v>
      </c>
      <c r="B5813" s="39" t="s">
        <v>84</v>
      </c>
      <c r="C5813" s="39" t="s">
        <v>190</v>
      </c>
      <c r="D5813" s="39" t="s">
        <v>34</v>
      </c>
      <c r="E5813" s="70" t="s">
        <v>46</v>
      </c>
      <c r="F5813" s="70" t="s">
        <v>28</v>
      </c>
      <c r="G5813" s="78">
        <v>45387</v>
      </c>
      <c r="H5813" s="78">
        <v>45689</v>
      </c>
      <c r="I5813" s="69">
        <v>73032316.439999998</v>
      </c>
      <c r="J5813" s="70">
        <v>185</v>
      </c>
      <c r="K5813" s="71">
        <v>0.47199999999999998</v>
      </c>
      <c r="L5813" s="70">
        <v>1</v>
      </c>
      <c r="M5813" s="71">
        <v>0.95</v>
      </c>
      <c r="N5813" s="72"/>
      <c r="O5813" s="73">
        <f>MIN(1,MAX(0,(1/(1+EXP(-(Assumptions!$B$5 + Assumptions!$B$6*$N5813))))*Assumptions!$B$3))</f>
        <v>3.9165722796764356E-2</v>
      </c>
      <c r="P5813" s="73">
        <f>VLOOKUP($F5813,Assumptions!$A$23:$B$27,2,FALSE)*Assumptions!$B$4</f>
        <v>0.35</v>
      </c>
      <c r="Q5813" s="74">
        <f t="shared" si="180"/>
        <v>1001127.2113131157</v>
      </c>
      <c r="R5813" s="75" t="str">
        <f>IF($O5813&lt;Assumptions!$B$17,"A",IF($O5813&lt;Assumptions!$B$18,"B",IF($O5813&lt;Assumptions!$B$19,"C",IF($O5813&lt;Assumptions!$B$20,"D","E"))))</f>
        <v>B</v>
      </c>
      <c r="S5813" s="75">
        <f t="shared" si="181"/>
        <v>1</v>
      </c>
    </row>
    <row r="5814" spans="1:19" ht="17.399999999999999" x14ac:dyDescent="0.3">
      <c r="A5814" s="39" t="s">
        <v>989</v>
      </c>
      <c r="B5814" s="39" t="s">
        <v>84</v>
      </c>
      <c r="C5814" s="39" t="s">
        <v>190</v>
      </c>
      <c r="D5814" s="39" t="s">
        <v>34</v>
      </c>
      <c r="E5814" s="70" t="s">
        <v>46</v>
      </c>
      <c r="F5814" s="70" t="s">
        <v>28</v>
      </c>
      <c r="G5814" s="78">
        <v>45387</v>
      </c>
      <c r="H5814" s="78">
        <v>45717</v>
      </c>
      <c r="I5814" s="69">
        <v>71730908.75</v>
      </c>
      <c r="J5814" s="70">
        <v>0</v>
      </c>
      <c r="K5814" s="71">
        <v>1.113</v>
      </c>
      <c r="L5814" s="70">
        <v>1</v>
      </c>
      <c r="M5814" s="71">
        <v>0.95</v>
      </c>
      <c r="N5814" s="72"/>
      <c r="O5814" s="73">
        <f>MIN(1,MAX(0,(1/(1+EXP(-(Assumptions!$B$5 + Assumptions!$B$6*$N5814))))*Assumptions!$B$3))</f>
        <v>3.9165722796764356E-2</v>
      </c>
      <c r="P5814" s="73">
        <f>VLOOKUP($F5814,Assumptions!$A$23:$B$27,2,FALSE)*Assumptions!$B$4</f>
        <v>0.35</v>
      </c>
      <c r="Q5814" s="74">
        <f t="shared" si="180"/>
        <v>983287.5108218746</v>
      </c>
      <c r="R5814" s="75" t="str">
        <f>IF($O5814&lt;Assumptions!$B$17,"A",IF($O5814&lt;Assumptions!$B$18,"B",IF($O5814&lt;Assumptions!$B$19,"C",IF($O5814&lt;Assumptions!$B$20,"D","E"))))</f>
        <v>B</v>
      </c>
      <c r="S5814" s="75">
        <f t="shared" si="181"/>
        <v>0</v>
      </c>
    </row>
    <row r="5815" spans="1:19" ht="17.399999999999999" x14ac:dyDescent="0.3">
      <c r="A5815" s="39" t="s">
        <v>989</v>
      </c>
      <c r="B5815" s="39" t="s">
        <v>84</v>
      </c>
      <c r="C5815" s="39" t="s">
        <v>190</v>
      </c>
      <c r="D5815" s="39" t="s">
        <v>34</v>
      </c>
      <c r="E5815" s="70" t="s">
        <v>46</v>
      </c>
      <c r="F5815" s="70" t="s">
        <v>28</v>
      </c>
      <c r="G5815" s="78">
        <v>45387</v>
      </c>
      <c r="H5815" s="78">
        <v>45748</v>
      </c>
      <c r="I5815" s="69">
        <v>70721890.939999998</v>
      </c>
      <c r="J5815" s="70">
        <v>0</v>
      </c>
      <c r="K5815" s="71">
        <v>1.1240000000000001</v>
      </c>
      <c r="L5815" s="70">
        <v>1</v>
      </c>
      <c r="M5815" s="71">
        <v>0.95</v>
      </c>
      <c r="N5815" s="72"/>
      <c r="O5815" s="73">
        <f>MIN(1,MAX(0,(1/(1+EXP(-(Assumptions!$B$5 + Assumptions!$B$6*$N5815))))*Assumptions!$B$3))</f>
        <v>3.9165722796764356E-2</v>
      </c>
      <c r="P5815" s="73">
        <f>VLOOKUP($F5815,Assumptions!$A$23:$B$27,2,FALSE)*Assumptions!$B$4</f>
        <v>0.35</v>
      </c>
      <c r="Q5815" s="74">
        <f t="shared" si="180"/>
        <v>969455.891676664</v>
      </c>
      <c r="R5815" s="75" t="str">
        <f>IF($O5815&lt;Assumptions!$B$17,"A",IF($O5815&lt;Assumptions!$B$18,"B",IF($O5815&lt;Assumptions!$B$19,"C",IF($O5815&lt;Assumptions!$B$20,"D","E"))))</f>
        <v>B</v>
      </c>
      <c r="S5815" s="75">
        <f t="shared" si="181"/>
        <v>0</v>
      </c>
    </row>
    <row r="5816" spans="1:19" ht="17.399999999999999" x14ac:dyDescent="0.3">
      <c r="A5816" s="39" t="s">
        <v>989</v>
      </c>
      <c r="B5816" s="39" t="s">
        <v>84</v>
      </c>
      <c r="C5816" s="39" t="s">
        <v>190</v>
      </c>
      <c r="D5816" s="39" t="s">
        <v>34</v>
      </c>
      <c r="E5816" s="70" t="s">
        <v>46</v>
      </c>
      <c r="F5816" s="70" t="s">
        <v>28</v>
      </c>
      <c r="G5816" s="78">
        <v>45387</v>
      </c>
      <c r="H5816" s="78">
        <v>45778</v>
      </c>
      <c r="I5816" s="69">
        <v>69641075.180000007</v>
      </c>
      <c r="J5816" s="70">
        <v>185</v>
      </c>
      <c r="K5816" s="71">
        <v>0.502</v>
      </c>
      <c r="L5816" s="70">
        <v>1</v>
      </c>
      <c r="M5816" s="71">
        <v>0.95</v>
      </c>
      <c r="N5816" s="72"/>
      <c r="O5816" s="73">
        <f>MIN(1,MAX(0,(1/(1+EXP(-(Assumptions!$B$5 + Assumptions!$B$6*$N5816))))*Assumptions!$B$3))</f>
        <v>3.9165722796764356E-2</v>
      </c>
      <c r="P5816" s="73">
        <f>VLOOKUP($F5816,Assumptions!$A$23:$B$27,2,FALSE)*Assumptions!$B$4</f>
        <v>0.35</v>
      </c>
      <c r="Q5816" s="74">
        <f t="shared" si="180"/>
        <v>954640.06601897732</v>
      </c>
      <c r="R5816" s="75" t="str">
        <f>IF($O5816&lt;Assumptions!$B$17,"A",IF($O5816&lt;Assumptions!$B$18,"B",IF($O5816&lt;Assumptions!$B$19,"C",IF($O5816&lt;Assumptions!$B$20,"D","E"))))</f>
        <v>B</v>
      </c>
      <c r="S5816" s="75">
        <f t="shared" si="181"/>
        <v>1</v>
      </c>
    </row>
    <row r="5817" spans="1:19" ht="17.399999999999999" x14ac:dyDescent="0.3">
      <c r="A5817" s="39" t="s">
        <v>989</v>
      </c>
      <c r="B5817" s="39" t="s">
        <v>84</v>
      </c>
      <c r="C5817" s="39" t="s">
        <v>190</v>
      </c>
      <c r="D5817" s="39" t="s">
        <v>34</v>
      </c>
      <c r="E5817" s="70" t="s">
        <v>46</v>
      </c>
      <c r="F5817" s="70" t="s">
        <v>28</v>
      </c>
      <c r="G5817" s="78">
        <v>45387</v>
      </c>
      <c r="H5817" s="78">
        <v>45809</v>
      </c>
      <c r="I5817" s="69">
        <v>68439844.420000002</v>
      </c>
      <c r="J5817" s="70">
        <v>65</v>
      </c>
      <c r="K5817" s="71">
        <v>0.41399999999999998</v>
      </c>
      <c r="L5817" s="70">
        <v>1</v>
      </c>
      <c r="M5817" s="71">
        <v>0.95</v>
      </c>
      <c r="N5817" s="72"/>
      <c r="O5817" s="73">
        <f>MIN(1,MAX(0,(1/(1+EXP(-(Assumptions!$B$5 + Assumptions!$B$6*$N5817))))*Assumptions!$B$3))</f>
        <v>3.9165722796764356E-2</v>
      </c>
      <c r="P5817" s="73">
        <f>VLOOKUP($F5817,Assumptions!$A$23:$B$27,2,FALSE)*Assumptions!$B$4</f>
        <v>0.35</v>
      </c>
      <c r="Q5817" s="74">
        <f t="shared" si="180"/>
        <v>938173.59118258988</v>
      </c>
      <c r="R5817" s="75" t="str">
        <f>IF($O5817&lt;Assumptions!$B$17,"A",IF($O5817&lt;Assumptions!$B$18,"B",IF($O5817&lt;Assumptions!$B$19,"C",IF($O5817&lt;Assumptions!$B$20,"D","E"))))</f>
        <v>B</v>
      </c>
      <c r="S5817" s="75">
        <f t="shared" si="181"/>
        <v>0</v>
      </c>
    </row>
    <row r="5818" spans="1:19" ht="17.399999999999999" x14ac:dyDescent="0.3">
      <c r="A5818" s="39" t="s">
        <v>989</v>
      </c>
      <c r="B5818" s="39" t="s">
        <v>84</v>
      </c>
      <c r="C5818" s="39" t="s">
        <v>190</v>
      </c>
      <c r="D5818" s="39" t="s">
        <v>34</v>
      </c>
      <c r="E5818" s="70" t="s">
        <v>46</v>
      </c>
      <c r="F5818" s="70" t="s">
        <v>28</v>
      </c>
      <c r="G5818" s="78">
        <v>45387</v>
      </c>
      <c r="H5818" s="78">
        <v>45839</v>
      </c>
      <c r="I5818" s="69">
        <v>67337909.549999997</v>
      </c>
      <c r="J5818" s="70">
        <v>0</v>
      </c>
      <c r="K5818" s="71">
        <v>1.05</v>
      </c>
      <c r="L5818" s="70">
        <v>1</v>
      </c>
      <c r="M5818" s="71">
        <v>0.95</v>
      </c>
      <c r="N5818" s="72"/>
      <c r="O5818" s="73">
        <f>MIN(1,MAX(0,(1/(1+EXP(-(Assumptions!$B$5 + Assumptions!$B$6*$N5818))))*Assumptions!$B$3))</f>
        <v>3.9165722796764356E-2</v>
      </c>
      <c r="P5818" s="73">
        <f>VLOOKUP($F5818,Assumptions!$A$23:$B$27,2,FALSE)*Assumptions!$B$4</f>
        <v>0.35</v>
      </c>
      <c r="Q5818" s="74">
        <f t="shared" si="180"/>
        <v>923068.26470211183</v>
      </c>
      <c r="R5818" s="75" t="str">
        <f>IF($O5818&lt;Assumptions!$B$17,"A",IF($O5818&lt;Assumptions!$B$18,"B",IF($O5818&lt;Assumptions!$B$19,"C",IF($O5818&lt;Assumptions!$B$20,"D","E"))))</f>
        <v>B</v>
      </c>
      <c r="S5818" s="75">
        <f t="shared" si="181"/>
        <v>0</v>
      </c>
    </row>
    <row r="5819" spans="1:19" ht="17.399999999999999" x14ac:dyDescent="0.3">
      <c r="A5819" s="39" t="s">
        <v>989</v>
      </c>
      <c r="B5819" s="39" t="s">
        <v>84</v>
      </c>
      <c r="C5819" s="39" t="s">
        <v>190</v>
      </c>
      <c r="D5819" s="39" t="s">
        <v>34</v>
      </c>
      <c r="E5819" s="70" t="s">
        <v>46</v>
      </c>
      <c r="F5819" s="70" t="s">
        <v>28</v>
      </c>
      <c r="G5819" s="78">
        <v>45387</v>
      </c>
      <c r="H5819" s="78">
        <v>45870</v>
      </c>
      <c r="I5819" s="69">
        <v>66216691.280000001</v>
      </c>
      <c r="J5819" s="70">
        <v>0</v>
      </c>
      <c r="K5819" s="71">
        <v>1.111</v>
      </c>
      <c r="L5819" s="70">
        <v>1</v>
      </c>
      <c r="M5819" s="71">
        <v>0.95</v>
      </c>
      <c r="N5819" s="72"/>
      <c r="O5819" s="73">
        <f>MIN(1,MAX(0,(1/(1+EXP(-(Assumptions!$B$5 + Assumptions!$B$6*$N5819))))*Assumptions!$B$3))</f>
        <v>3.9165722796764356E-2</v>
      </c>
      <c r="P5819" s="73">
        <f>VLOOKUP($F5819,Assumptions!$A$23:$B$27,2,FALSE)*Assumptions!$B$4</f>
        <v>0.35</v>
      </c>
      <c r="Q5819" s="74">
        <f t="shared" si="180"/>
        <v>907698.60131699126</v>
      </c>
      <c r="R5819" s="75" t="str">
        <f>IF($O5819&lt;Assumptions!$B$17,"A",IF($O5819&lt;Assumptions!$B$18,"B",IF($O5819&lt;Assumptions!$B$19,"C",IF($O5819&lt;Assumptions!$B$20,"D","E"))))</f>
        <v>B</v>
      </c>
      <c r="S5819" s="75">
        <f t="shared" si="181"/>
        <v>0</v>
      </c>
    </row>
    <row r="5820" spans="1:19" ht="17.399999999999999" x14ac:dyDescent="0.3">
      <c r="A5820" s="39" t="s">
        <v>989</v>
      </c>
      <c r="B5820" s="39" t="s">
        <v>84</v>
      </c>
      <c r="C5820" s="39" t="s">
        <v>190</v>
      </c>
      <c r="D5820" s="39" t="s">
        <v>34</v>
      </c>
      <c r="E5820" s="70" t="s">
        <v>46</v>
      </c>
      <c r="F5820" s="70" t="s">
        <v>28</v>
      </c>
      <c r="G5820" s="78">
        <v>45387</v>
      </c>
      <c r="H5820" s="78">
        <v>45901</v>
      </c>
      <c r="I5820" s="69">
        <v>65170206.899999999</v>
      </c>
      <c r="J5820" s="70">
        <v>15</v>
      </c>
      <c r="K5820" s="71">
        <v>1.135</v>
      </c>
      <c r="L5820" s="70">
        <v>1</v>
      </c>
      <c r="M5820" s="71">
        <v>0.95</v>
      </c>
      <c r="N5820" s="72"/>
      <c r="O5820" s="73">
        <f>MIN(1,MAX(0,(1/(1+EXP(-(Assumptions!$B$5 + Assumptions!$B$6*$N5820))))*Assumptions!$B$3))</f>
        <v>3.9165722796764356E-2</v>
      </c>
      <c r="P5820" s="73">
        <f>VLOOKUP($F5820,Assumptions!$A$23:$B$27,2,FALSE)*Assumptions!$B$4</f>
        <v>0.35</v>
      </c>
      <c r="Q5820" s="74">
        <f t="shared" si="180"/>
        <v>893353.39031861292</v>
      </c>
      <c r="R5820" s="75" t="str">
        <f>IF($O5820&lt;Assumptions!$B$17,"A",IF($O5820&lt;Assumptions!$B$18,"B",IF($O5820&lt;Assumptions!$B$19,"C",IF($O5820&lt;Assumptions!$B$20,"D","E"))))</f>
        <v>B</v>
      </c>
      <c r="S5820" s="75">
        <f t="shared" si="181"/>
        <v>0</v>
      </c>
    </row>
    <row r="5821" spans="1:19" ht="17.399999999999999" x14ac:dyDescent="0.3">
      <c r="A5821" s="39" t="s">
        <v>989</v>
      </c>
      <c r="B5821" s="39" t="s">
        <v>84</v>
      </c>
      <c r="C5821" s="39" t="s">
        <v>190</v>
      </c>
      <c r="D5821" s="39" t="s">
        <v>34</v>
      </c>
      <c r="E5821" s="70" t="s">
        <v>46</v>
      </c>
      <c r="F5821" s="70" t="s">
        <v>28</v>
      </c>
      <c r="G5821" s="78">
        <v>45387</v>
      </c>
      <c r="H5821" s="78">
        <v>45931</v>
      </c>
      <c r="I5821" s="69">
        <v>64255261.039999999</v>
      </c>
      <c r="J5821" s="70">
        <v>35</v>
      </c>
      <c r="K5821" s="71">
        <v>0.78500000000000003</v>
      </c>
      <c r="L5821" s="70">
        <v>1</v>
      </c>
      <c r="M5821" s="71">
        <v>0.95</v>
      </c>
      <c r="N5821" s="72"/>
      <c r="O5821" s="73">
        <f>MIN(1,MAX(0,(1/(1+EXP(-(Assumptions!$B$5 + Assumptions!$B$6*$N5821))))*Assumptions!$B$3))</f>
        <v>3.9165722796764356E-2</v>
      </c>
      <c r="P5821" s="73">
        <f>VLOOKUP($F5821,Assumptions!$A$23:$B$27,2,FALSE)*Assumptions!$B$4</f>
        <v>0.35</v>
      </c>
      <c r="Q5821" s="74">
        <f t="shared" si="180"/>
        <v>880811.30974423036</v>
      </c>
      <c r="R5821" s="75" t="str">
        <f>IF($O5821&lt;Assumptions!$B$17,"A",IF($O5821&lt;Assumptions!$B$18,"B",IF($O5821&lt;Assumptions!$B$19,"C",IF($O5821&lt;Assumptions!$B$20,"D","E"))))</f>
        <v>B</v>
      </c>
      <c r="S5821" s="75">
        <f t="shared" si="181"/>
        <v>0</v>
      </c>
    </row>
    <row r="5822" spans="1:19" ht="17.399999999999999" x14ac:dyDescent="0.3">
      <c r="A5822" s="39" t="s">
        <v>989</v>
      </c>
      <c r="B5822" s="39" t="s">
        <v>84</v>
      </c>
      <c r="C5822" s="39" t="s">
        <v>190</v>
      </c>
      <c r="D5822" s="39" t="s">
        <v>34</v>
      </c>
      <c r="E5822" s="70" t="s">
        <v>46</v>
      </c>
      <c r="F5822" s="70" t="s">
        <v>28</v>
      </c>
      <c r="G5822" s="78">
        <v>45387</v>
      </c>
      <c r="H5822" s="78">
        <v>45962</v>
      </c>
      <c r="I5822" s="69">
        <v>63311554.450000003</v>
      </c>
      <c r="J5822" s="70">
        <v>0</v>
      </c>
      <c r="K5822" s="71">
        <v>1.091</v>
      </c>
      <c r="L5822" s="70">
        <v>1</v>
      </c>
      <c r="M5822" s="71">
        <v>0.95</v>
      </c>
      <c r="N5822" s="72"/>
      <c r="O5822" s="73">
        <f>MIN(1,MAX(0,(1/(1+EXP(-(Assumptions!$B$5 + Assumptions!$B$6*$N5822))))*Assumptions!$B$3))</f>
        <v>3.9165722796764356E-2</v>
      </c>
      <c r="P5822" s="73">
        <f>VLOOKUP($F5822,Assumptions!$A$23:$B$27,2,FALSE)*Assumptions!$B$4</f>
        <v>0.35</v>
      </c>
      <c r="Q5822" s="74">
        <f t="shared" si="180"/>
        <v>867874.97699733346</v>
      </c>
      <c r="R5822" s="75" t="str">
        <f>IF($O5822&lt;Assumptions!$B$17,"A",IF($O5822&lt;Assumptions!$B$18,"B",IF($O5822&lt;Assumptions!$B$19,"C",IF($O5822&lt;Assumptions!$B$20,"D","E"))))</f>
        <v>B</v>
      </c>
      <c r="S5822" s="75">
        <f t="shared" si="181"/>
        <v>0</v>
      </c>
    </row>
    <row r="5823" spans="1:19" ht="17.399999999999999" x14ac:dyDescent="0.3">
      <c r="A5823" s="39" t="s">
        <v>989</v>
      </c>
      <c r="B5823" s="39" t="s">
        <v>84</v>
      </c>
      <c r="C5823" s="39" t="s">
        <v>190</v>
      </c>
      <c r="D5823" s="39" t="s">
        <v>34</v>
      </c>
      <c r="E5823" s="70" t="s">
        <v>46</v>
      </c>
      <c r="F5823" s="70" t="s">
        <v>28</v>
      </c>
      <c r="G5823" s="78">
        <v>45387</v>
      </c>
      <c r="H5823" s="78">
        <v>45992</v>
      </c>
      <c r="I5823" s="69">
        <v>62325954.119999997</v>
      </c>
      <c r="J5823" s="70">
        <v>0</v>
      </c>
      <c r="K5823" s="71">
        <v>1.103</v>
      </c>
      <c r="L5823" s="70">
        <v>1</v>
      </c>
      <c r="M5823" s="71">
        <v>0.95</v>
      </c>
      <c r="N5823" s="72"/>
      <c r="O5823" s="73">
        <f>MIN(1,MAX(0,(1/(1+EXP(-(Assumptions!$B$5 + Assumptions!$B$6*$N5823))))*Assumptions!$B$3))</f>
        <v>3.9165722796764356E-2</v>
      </c>
      <c r="P5823" s="73">
        <f>VLOOKUP($F5823,Assumptions!$A$23:$B$27,2,FALSE)*Assumptions!$B$4</f>
        <v>0.35</v>
      </c>
      <c r="Q5823" s="74">
        <f t="shared" si="180"/>
        <v>854364.36473772046</v>
      </c>
      <c r="R5823" s="75" t="str">
        <f>IF($O5823&lt;Assumptions!$B$17,"A",IF($O5823&lt;Assumptions!$B$18,"B",IF($O5823&lt;Assumptions!$B$19,"C",IF($O5823&lt;Assumptions!$B$20,"D","E"))))</f>
        <v>B</v>
      </c>
      <c r="S5823" s="75">
        <f t="shared" si="181"/>
        <v>0</v>
      </c>
    </row>
    <row r="5824" spans="1:19" ht="17.399999999999999" x14ac:dyDescent="0.3">
      <c r="A5824" s="39" t="s">
        <v>990</v>
      </c>
      <c r="B5824" s="39" t="s">
        <v>47</v>
      </c>
      <c r="C5824" s="39" t="s">
        <v>135</v>
      </c>
      <c r="D5824" s="39" t="s">
        <v>34</v>
      </c>
      <c r="E5824" s="70" t="s">
        <v>49</v>
      </c>
      <c r="F5824" s="70" t="s">
        <v>28</v>
      </c>
      <c r="G5824" s="78">
        <v>45637</v>
      </c>
      <c r="H5824" s="78">
        <v>45658</v>
      </c>
      <c r="I5824" s="69">
        <v>3820989.28</v>
      </c>
      <c r="J5824" s="70">
        <v>35</v>
      </c>
      <c r="K5824" s="71">
        <v>0.623</v>
      </c>
      <c r="L5824" s="70">
        <v>0</v>
      </c>
      <c r="M5824" s="71">
        <v>1.026</v>
      </c>
      <c r="N5824" s="72"/>
      <c r="O5824" s="73">
        <f>MIN(1,MAX(0,(1/(1+EXP(-(Assumptions!$B$5 + Assumptions!$B$6*$N5824))))*Assumptions!$B$3))</f>
        <v>3.9165722796764356E-2</v>
      </c>
      <c r="P5824" s="73">
        <f>VLOOKUP($F5824,Assumptions!$A$23:$B$27,2,FALSE)*Assumptions!$B$4</f>
        <v>0.35</v>
      </c>
      <c r="Q5824" s="74">
        <f t="shared" si="180"/>
        <v>52378.132432460872</v>
      </c>
      <c r="R5824" s="75" t="str">
        <f>IF($O5824&lt;Assumptions!$B$17,"A",IF($O5824&lt;Assumptions!$B$18,"B",IF($O5824&lt;Assumptions!$B$19,"C",IF($O5824&lt;Assumptions!$B$20,"D","E"))))</f>
        <v>B</v>
      </c>
      <c r="S5824" s="75">
        <f t="shared" si="181"/>
        <v>0</v>
      </c>
    </row>
    <row r="5825" spans="1:19" ht="17.399999999999999" x14ac:dyDescent="0.3">
      <c r="A5825" s="39" t="s">
        <v>990</v>
      </c>
      <c r="B5825" s="39" t="s">
        <v>47</v>
      </c>
      <c r="C5825" s="39" t="s">
        <v>135</v>
      </c>
      <c r="D5825" s="39" t="s">
        <v>34</v>
      </c>
      <c r="E5825" s="70" t="s">
        <v>49</v>
      </c>
      <c r="F5825" s="70" t="s">
        <v>28</v>
      </c>
      <c r="G5825" s="78">
        <v>45637</v>
      </c>
      <c r="H5825" s="78">
        <v>45689</v>
      </c>
      <c r="I5825" s="69">
        <v>3697341.37</v>
      </c>
      <c r="J5825" s="70">
        <v>0</v>
      </c>
      <c r="K5825" s="71">
        <v>0.97699999999999998</v>
      </c>
      <c r="L5825" s="70">
        <v>0</v>
      </c>
      <c r="M5825" s="71">
        <v>1.026</v>
      </c>
      <c r="N5825" s="72"/>
      <c r="O5825" s="73">
        <f>MIN(1,MAX(0,(1/(1+EXP(-(Assumptions!$B$5 + Assumptions!$B$6*$N5825))))*Assumptions!$B$3))</f>
        <v>3.9165722796764356E-2</v>
      </c>
      <c r="P5825" s="73">
        <f>VLOOKUP($F5825,Assumptions!$A$23:$B$27,2,FALSE)*Assumptions!$B$4</f>
        <v>0.35</v>
      </c>
      <c r="Q5825" s="74">
        <f t="shared" ref="Q5825:Q5888" si="182">$I5825*$O5825*$P5825</f>
        <v>50683.166513850134</v>
      </c>
      <c r="R5825" s="75" t="str">
        <f>IF($O5825&lt;Assumptions!$B$17,"A",IF($O5825&lt;Assumptions!$B$18,"B",IF($O5825&lt;Assumptions!$B$19,"C",IF($O5825&lt;Assumptions!$B$20,"D","E"))))</f>
        <v>B</v>
      </c>
      <c r="S5825" s="75">
        <f t="shared" ref="S5825:S5888" si="183">--($J5825&gt;=180)</f>
        <v>0</v>
      </c>
    </row>
    <row r="5826" spans="1:19" ht="17.399999999999999" x14ac:dyDescent="0.3">
      <c r="A5826" s="39" t="s">
        <v>990</v>
      </c>
      <c r="B5826" s="39" t="s">
        <v>47</v>
      </c>
      <c r="C5826" s="39" t="s">
        <v>135</v>
      </c>
      <c r="D5826" s="39" t="s">
        <v>34</v>
      </c>
      <c r="E5826" s="70" t="s">
        <v>49</v>
      </c>
      <c r="F5826" s="70" t="s">
        <v>28</v>
      </c>
      <c r="G5826" s="78">
        <v>45637</v>
      </c>
      <c r="H5826" s="78">
        <v>45717</v>
      </c>
      <c r="I5826" s="69">
        <v>3578860.69</v>
      </c>
      <c r="J5826" s="70">
        <v>0</v>
      </c>
      <c r="K5826" s="71">
        <v>1.05</v>
      </c>
      <c r="L5826" s="70">
        <v>0</v>
      </c>
      <c r="M5826" s="71">
        <v>1.026</v>
      </c>
      <c r="N5826" s="72"/>
      <c r="O5826" s="73">
        <f>MIN(1,MAX(0,(1/(1+EXP(-(Assumptions!$B$5 + Assumptions!$B$6*$N5826))))*Assumptions!$B$3))</f>
        <v>3.9165722796764356E-2</v>
      </c>
      <c r="P5826" s="73">
        <f>VLOOKUP($F5826,Assumptions!$A$23:$B$27,2,FALSE)*Assumptions!$B$4</f>
        <v>0.35</v>
      </c>
      <c r="Q5826" s="74">
        <f t="shared" si="182"/>
        <v>49059.032999471878</v>
      </c>
      <c r="R5826" s="75" t="str">
        <f>IF($O5826&lt;Assumptions!$B$17,"A",IF($O5826&lt;Assumptions!$B$18,"B",IF($O5826&lt;Assumptions!$B$19,"C",IF($O5826&lt;Assumptions!$B$20,"D","E"))))</f>
        <v>B</v>
      </c>
      <c r="S5826" s="75">
        <f t="shared" si="183"/>
        <v>0</v>
      </c>
    </row>
    <row r="5827" spans="1:19" ht="17.399999999999999" x14ac:dyDescent="0.3">
      <c r="A5827" s="39" t="s">
        <v>990</v>
      </c>
      <c r="B5827" s="39" t="s">
        <v>47</v>
      </c>
      <c r="C5827" s="39" t="s">
        <v>135</v>
      </c>
      <c r="D5827" s="39" t="s">
        <v>34</v>
      </c>
      <c r="E5827" s="70" t="s">
        <v>49</v>
      </c>
      <c r="F5827" s="70" t="s">
        <v>28</v>
      </c>
      <c r="G5827" s="78">
        <v>45637</v>
      </c>
      <c r="H5827" s="78">
        <v>45748</v>
      </c>
      <c r="I5827" s="69">
        <v>3475215.41</v>
      </c>
      <c r="J5827" s="70">
        <v>0</v>
      </c>
      <c r="K5827" s="71">
        <v>0.99099999999999999</v>
      </c>
      <c r="L5827" s="70">
        <v>0</v>
      </c>
      <c r="M5827" s="71">
        <v>1.026</v>
      </c>
      <c r="N5827" s="72"/>
      <c r="O5827" s="73">
        <f>MIN(1,MAX(0,(1/(1+EXP(-(Assumptions!$B$5 + Assumptions!$B$6*$N5827))))*Assumptions!$B$3))</f>
        <v>3.9165722796764356E-2</v>
      </c>
      <c r="P5827" s="73">
        <f>VLOOKUP($F5827,Assumptions!$A$23:$B$27,2,FALSE)*Assumptions!$B$4</f>
        <v>0.35</v>
      </c>
      <c r="Q5827" s="74">
        <f t="shared" si="182"/>
        <v>47638.263192486331</v>
      </c>
      <c r="R5827" s="75" t="str">
        <f>IF($O5827&lt;Assumptions!$B$17,"A",IF($O5827&lt;Assumptions!$B$18,"B",IF($O5827&lt;Assumptions!$B$19,"C",IF($O5827&lt;Assumptions!$B$20,"D","E"))))</f>
        <v>B</v>
      </c>
      <c r="S5827" s="75">
        <f t="shared" si="183"/>
        <v>0</v>
      </c>
    </row>
    <row r="5828" spans="1:19" ht="17.399999999999999" x14ac:dyDescent="0.3">
      <c r="A5828" s="39" t="s">
        <v>990</v>
      </c>
      <c r="B5828" s="39" t="s">
        <v>47</v>
      </c>
      <c r="C5828" s="39" t="s">
        <v>135</v>
      </c>
      <c r="D5828" s="39" t="s">
        <v>34</v>
      </c>
      <c r="E5828" s="70" t="s">
        <v>49</v>
      </c>
      <c r="F5828" s="70" t="s">
        <v>28</v>
      </c>
      <c r="G5828" s="78">
        <v>45637</v>
      </c>
      <c r="H5828" s="78">
        <v>45778</v>
      </c>
      <c r="I5828" s="69">
        <v>3384150.5</v>
      </c>
      <c r="J5828" s="70">
        <v>0</v>
      </c>
      <c r="K5828" s="71">
        <v>1.0960000000000001</v>
      </c>
      <c r="L5828" s="70">
        <v>0</v>
      </c>
      <c r="M5828" s="71">
        <v>1.026</v>
      </c>
      <c r="N5828" s="72"/>
      <c r="O5828" s="73">
        <f>MIN(1,MAX(0,(1/(1+EXP(-(Assumptions!$B$5 + Assumptions!$B$6*$N5828))))*Assumptions!$B$3))</f>
        <v>3.9165722796764356E-2</v>
      </c>
      <c r="P5828" s="73">
        <f>VLOOKUP($F5828,Assumptions!$A$23:$B$27,2,FALSE)*Assumptions!$B$4</f>
        <v>0.35</v>
      </c>
      <c r="Q5828" s="74">
        <f t="shared" si="182"/>
        <v>46389.945134936024</v>
      </c>
      <c r="R5828" s="75" t="str">
        <f>IF($O5828&lt;Assumptions!$B$17,"A",IF($O5828&lt;Assumptions!$B$18,"B",IF($O5828&lt;Assumptions!$B$19,"C",IF($O5828&lt;Assumptions!$B$20,"D","E"))))</f>
        <v>B</v>
      </c>
      <c r="S5828" s="75">
        <f t="shared" si="183"/>
        <v>0</v>
      </c>
    </row>
    <row r="5829" spans="1:19" ht="17.399999999999999" x14ac:dyDescent="0.3">
      <c r="A5829" s="39" t="s">
        <v>990</v>
      </c>
      <c r="B5829" s="39" t="s">
        <v>47</v>
      </c>
      <c r="C5829" s="39" t="s">
        <v>135</v>
      </c>
      <c r="D5829" s="39" t="s">
        <v>34</v>
      </c>
      <c r="E5829" s="70" t="s">
        <v>49</v>
      </c>
      <c r="F5829" s="70" t="s">
        <v>28</v>
      </c>
      <c r="G5829" s="78">
        <v>45637</v>
      </c>
      <c r="H5829" s="78">
        <v>45809</v>
      </c>
      <c r="I5829" s="69">
        <v>3274524.42</v>
      </c>
      <c r="J5829" s="70">
        <v>0</v>
      </c>
      <c r="K5829" s="71">
        <v>1.079</v>
      </c>
      <c r="L5829" s="70">
        <v>0</v>
      </c>
      <c r="M5829" s="71">
        <v>1.026</v>
      </c>
      <c r="N5829" s="72"/>
      <c r="O5829" s="73">
        <f>MIN(1,MAX(0,(1/(1+EXP(-(Assumptions!$B$5 + Assumptions!$B$6*$N5829))))*Assumptions!$B$3))</f>
        <v>3.9165722796764356E-2</v>
      </c>
      <c r="P5829" s="73">
        <f>VLOOKUP($F5829,Assumptions!$A$23:$B$27,2,FALSE)*Assumptions!$B$4</f>
        <v>0.35</v>
      </c>
      <c r="Q5829" s="74">
        <f t="shared" si="182"/>
        <v>44887.190503734455</v>
      </c>
      <c r="R5829" s="75" t="str">
        <f>IF($O5829&lt;Assumptions!$B$17,"A",IF($O5829&lt;Assumptions!$B$18,"B",IF($O5829&lt;Assumptions!$B$19,"C",IF($O5829&lt;Assumptions!$B$20,"D","E"))))</f>
        <v>B</v>
      </c>
      <c r="S5829" s="75">
        <f t="shared" si="183"/>
        <v>0</v>
      </c>
    </row>
    <row r="5830" spans="1:19" ht="17.399999999999999" x14ac:dyDescent="0.3">
      <c r="A5830" s="39" t="s">
        <v>990</v>
      </c>
      <c r="B5830" s="39" t="s">
        <v>47</v>
      </c>
      <c r="C5830" s="39" t="s">
        <v>135</v>
      </c>
      <c r="D5830" s="39" t="s">
        <v>34</v>
      </c>
      <c r="E5830" s="70" t="s">
        <v>49</v>
      </c>
      <c r="F5830" s="70" t="s">
        <v>28</v>
      </c>
      <c r="G5830" s="78">
        <v>45637</v>
      </c>
      <c r="H5830" s="78">
        <v>45839</v>
      </c>
      <c r="I5830" s="69">
        <v>3274524.42</v>
      </c>
      <c r="J5830" s="70">
        <v>185</v>
      </c>
      <c r="K5830" s="71">
        <v>0.122</v>
      </c>
      <c r="L5830" s="70">
        <v>0</v>
      </c>
      <c r="M5830" s="71">
        <v>1.026</v>
      </c>
      <c r="N5830" s="72"/>
      <c r="O5830" s="73">
        <f>MIN(1,MAX(0,(1/(1+EXP(-(Assumptions!$B$5 + Assumptions!$B$6*$N5830))))*Assumptions!$B$3))</f>
        <v>3.9165722796764356E-2</v>
      </c>
      <c r="P5830" s="73">
        <f>VLOOKUP($F5830,Assumptions!$A$23:$B$27,2,FALSE)*Assumptions!$B$4</f>
        <v>0.35</v>
      </c>
      <c r="Q5830" s="74">
        <f t="shared" si="182"/>
        <v>44887.190503734455</v>
      </c>
      <c r="R5830" s="75" t="str">
        <f>IF($O5830&lt;Assumptions!$B$17,"A",IF($O5830&lt;Assumptions!$B$18,"B",IF($O5830&lt;Assumptions!$B$19,"C",IF($O5830&lt;Assumptions!$B$20,"D","E"))))</f>
        <v>B</v>
      </c>
      <c r="S5830" s="75">
        <f t="shared" si="183"/>
        <v>1</v>
      </c>
    </row>
    <row r="5831" spans="1:19" ht="17.399999999999999" x14ac:dyDescent="0.3">
      <c r="A5831" s="39" t="s">
        <v>990</v>
      </c>
      <c r="B5831" s="39" t="s">
        <v>47</v>
      </c>
      <c r="C5831" s="39" t="s">
        <v>135</v>
      </c>
      <c r="D5831" s="39" t="s">
        <v>34</v>
      </c>
      <c r="E5831" s="70" t="s">
        <v>49</v>
      </c>
      <c r="F5831" s="70" t="s">
        <v>28</v>
      </c>
      <c r="G5831" s="78">
        <v>45637</v>
      </c>
      <c r="H5831" s="78">
        <v>45870</v>
      </c>
      <c r="I5831" s="69">
        <v>3274524.42</v>
      </c>
      <c r="J5831" s="70">
        <v>999</v>
      </c>
      <c r="K5831" s="71">
        <v>0.11799999999999999</v>
      </c>
      <c r="L5831" s="70">
        <v>0</v>
      </c>
      <c r="M5831" s="71">
        <v>1.026</v>
      </c>
      <c r="N5831" s="72"/>
      <c r="O5831" s="73">
        <f>MIN(1,MAX(0,(1/(1+EXP(-(Assumptions!$B$5 + Assumptions!$B$6*$N5831))))*Assumptions!$B$3))</f>
        <v>3.9165722796764356E-2</v>
      </c>
      <c r="P5831" s="73">
        <f>VLOOKUP($F5831,Assumptions!$A$23:$B$27,2,FALSE)*Assumptions!$B$4</f>
        <v>0.35</v>
      </c>
      <c r="Q5831" s="74">
        <f t="shared" si="182"/>
        <v>44887.190503734455</v>
      </c>
      <c r="R5831" s="75" t="str">
        <f>IF($O5831&lt;Assumptions!$B$17,"A",IF($O5831&lt;Assumptions!$B$18,"B",IF($O5831&lt;Assumptions!$B$19,"C",IF($O5831&lt;Assumptions!$B$20,"D","E"))))</f>
        <v>B</v>
      </c>
      <c r="S5831" s="75">
        <f t="shared" si="183"/>
        <v>1</v>
      </c>
    </row>
    <row r="5832" spans="1:19" ht="17.399999999999999" x14ac:dyDescent="0.3">
      <c r="A5832" s="39" t="s">
        <v>990</v>
      </c>
      <c r="B5832" s="39" t="s">
        <v>47</v>
      </c>
      <c r="C5832" s="39" t="s">
        <v>135</v>
      </c>
      <c r="D5832" s="39" t="s">
        <v>34</v>
      </c>
      <c r="E5832" s="70" t="s">
        <v>49</v>
      </c>
      <c r="F5832" s="70" t="s">
        <v>28</v>
      </c>
      <c r="G5832" s="78">
        <v>45637</v>
      </c>
      <c r="H5832" s="78">
        <v>45901</v>
      </c>
      <c r="I5832" s="69">
        <v>3274524.42</v>
      </c>
      <c r="J5832" s="70">
        <v>999</v>
      </c>
      <c r="K5832" s="71">
        <v>7.3999999999999996E-2</v>
      </c>
      <c r="L5832" s="70">
        <v>0</v>
      </c>
      <c r="M5832" s="71">
        <v>1.026</v>
      </c>
      <c r="N5832" s="72"/>
      <c r="O5832" s="73">
        <f>MIN(1,MAX(0,(1/(1+EXP(-(Assumptions!$B$5 + Assumptions!$B$6*$N5832))))*Assumptions!$B$3))</f>
        <v>3.9165722796764356E-2</v>
      </c>
      <c r="P5832" s="73">
        <f>VLOOKUP($F5832,Assumptions!$A$23:$B$27,2,FALSE)*Assumptions!$B$4</f>
        <v>0.35</v>
      </c>
      <c r="Q5832" s="74">
        <f t="shared" si="182"/>
        <v>44887.190503734455</v>
      </c>
      <c r="R5832" s="75" t="str">
        <f>IF($O5832&lt;Assumptions!$B$17,"A",IF($O5832&lt;Assumptions!$B$18,"B",IF($O5832&lt;Assumptions!$B$19,"C",IF($O5832&lt;Assumptions!$B$20,"D","E"))))</f>
        <v>B</v>
      </c>
      <c r="S5832" s="75">
        <f t="shared" si="183"/>
        <v>1</v>
      </c>
    </row>
    <row r="5833" spans="1:19" ht="17.399999999999999" x14ac:dyDescent="0.3">
      <c r="A5833" s="39" t="s">
        <v>990</v>
      </c>
      <c r="B5833" s="39" t="s">
        <v>47</v>
      </c>
      <c r="C5833" s="39" t="s">
        <v>135</v>
      </c>
      <c r="D5833" s="39" t="s">
        <v>34</v>
      </c>
      <c r="E5833" s="70" t="s">
        <v>49</v>
      </c>
      <c r="F5833" s="70" t="s">
        <v>28</v>
      </c>
      <c r="G5833" s="78">
        <v>45637</v>
      </c>
      <c r="H5833" s="78">
        <v>45931</v>
      </c>
      <c r="I5833" s="69">
        <v>3274524.42</v>
      </c>
      <c r="J5833" s="70">
        <v>999</v>
      </c>
      <c r="K5833" s="71">
        <v>0.14799999999999999</v>
      </c>
      <c r="L5833" s="70">
        <v>0</v>
      </c>
      <c r="M5833" s="71">
        <v>1.026</v>
      </c>
      <c r="N5833" s="72"/>
      <c r="O5833" s="73">
        <f>MIN(1,MAX(0,(1/(1+EXP(-(Assumptions!$B$5 + Assumptions!$B$6*$N5833))))*Assumptions!$B$3))</f>
        <v>3.9165722796764356E-2</v>
      </c>
      <c r="P5833" s="73">
        <f>VLOOKUP($F5833,Assumptions!$A$23:$B$27,2,FALSE)*Assumptions!$B$4</f>
        <v>0.35</v>
      </c>
      <c r="Q5833" s="74">
        <f t="shared" si="182"/>
        <v>44887.190503734455</v>
      </c>
      <c r="R5833" s="75" t="str">
        <f>IF($O5833&lt;Assumptions!$B$17,"A",IF($O5833&lt;Assumptions!$B$18,"B",IF($O5833&lt;Assumptions!$B$19,"C",IF($O5833&lt;Assumptions!$B$20,"D","E"))))</f>
        <v>B</v>
      </c>
      <c r="S5833" s="75">
        <f t="shared" si="183"/>
        <v>1</v>
      </c>
    </row>
    <row r="5834" spans="1:19" ht="17.399999999999999" x14ac:dyDescent="0.3">
      <c r="A5834" s="39" t="s">
        <v>990</v>
      </c>
      <c r="B5834" s="39" t="s">
        <v>47</v>
      </c>
      <c r="C5834" s="39" t="s">
        <v>135</v>
      </c>
      <c r="D5834" s="39" t="s">
        <v>34</v>
      </c>
      <c r="E5834" s="70" t="s">
        <v>49</v>
      </c>
      <c r="F5834" s="70" t="s">
        <v>28</v>
      </c>
      <c r="G5834" s="78">
        <v>45637</v>
      </c>
      <c r="H5834" s="78">
        <v>45962</v>
      </c>
      <c r="I5834" s="69">
        <v>3274524.42</v>
      </c>
      <c r="J5834" s="70">
        <v>999</v>
      </c>
      <c r="K5834" s="71">
        <v>0.14399999999999999</v>
      </c>
      <c r="L5834" s="70">
        <v>0</v>
      </c>
      <c r="M5834" s="71">
        <v>1.026</v>
      </c>
      <c r="N5834" s="72"/>
      <c r="O5834" s="73">
        <f>MIN(1,MAX(0,(1/(1+EXP(-(Assumptions!$B$5 + Assumptions!$B$6*$N5834))))*Assumptions!$B$3))</f>
        <v>3.9165722796764356E-2</v>
      </c>
      <c r="P5834" s="73">
        <f>VLOOKUP($F5834,Assumptions!$A$23:$B$27,2,FALSE)*Assumptions!$B$4</f>
        <v>0.35</v>
      </c>
      <c r="Q5834" s="74">
        <f t="shared" si="182"/>
        <v>44887.190503734455</v>
      </c>
      <c r="R5834" s="75" t="str">
        <f>IF($O5834&lt;Assumptions!$B$17,"A",IF($O5834&lt;Assumptions!$B$18,"B",IF($O5834&lt;Assumptions!$B$19,"C",IF($O5834&lt;Assumptions!$B$20,"D","E"))))</f>
        <v>B</v>
      </c>
      <c r="S5834" s="75">
        <f t="shared" si="183"/>
        <v>1</v>
      </c>
    </row>
    <row r="5835" spans="1:19" ht="17.399999999999999" x14ac:dyDescent="0.3">
      <c r="A5835" s="39" t="s">
        <v>990</v>
      </c>
      <c r="B5835" s="39" t="s">
        <v>47</v>
      </c>
      <c r="C5835" s="39" t="s">
        <v>135</v>
      </c>
      <c r="D5835" s="39" t="s">
        <v>34</v>
      </c>
      <c r="E5835" s="70" t="s">
        <v>49</v>
      </c>
      <c r="F5835" s="70" t="s">
        <v>28</v>
      </c>
      <c r="G5835" s="78">
        <v>45637</v>
      </c>
      <c r="H5835" s="78">
        <v>45992</v>
      </c>
      <c r="I5835" s="69">
        <v>3274524.42</v>
      </c>
      <c r="J5835" s="70">
        <v>999</v>
      </c>
      <c r="K5835" s="71">
        <v>0.14399999999999999</v>
      </c>
      <c r="L5835" s="70">
        <v>0</v>
      </c>
      <c r="M5835" s="71">
        <v>1.026</v>
      </c>
      <c r="N5835" s="72"/>
      <c r="O5835" s="73">
        <f>MIN(1,MAX(0,(1/(1+EXP(-(Assumptions!$B$5 + Assumptions!$B$6*$N5835))))*Assumptions!$B$3))</f>
        <v>3.9165722796764356E-2</v>
      </c>
      <c r="P5835" s="73">
        <f>VLOOKUP($F5835,Assumptions!$A$23:$B$27,2,FALSE)*Assumptions!$B$4</f>
        <v>0.35</v>
      </c>
      <c r="Q5835" s="74">
        <f t="shared" si="182"/>
        <v>44887.190503734455</v>
      </c>
      <c r="R5835" s="75" t="str">
        <f>IF($O5835&lt;Assumptions!$B$17,"A",IF($O5835&lt;Assumptions!$B$18,"B",IF($O5835&lt;Assumptions!$B$19,"C",IF($O5835&lt;Assumptions!$B$20,"D","E"))))</f>
        <v>B</v>
      </c>
      <c r="S5835" s="75">
        <f t="shared" si="183"/>
        <v>1</v>
      </c>
    </row>
    <row r="5836" spans="1:19" ht="17.399999999999999" x14ac:dyDescent="0.3">
      <c r="A5836" s="39" t="s">
        <v>992</v>
      </c>
      <c r="B5836" s="39" t="s">
        <v>33</v>
      </c>
      <c r="C5836" s="39" t="s">
        <v>144</v>
      </c>
      <c r="D5836" s="39" t="s">
        <v>38</v>
      </c>
      <c r="E5836" s="70" t="s">
        <v>23</v>
      </c>
      <c r="F5836" s="70" t="s">
        <v>32</v>
      </c>
      <c r="G5836" s="78">
        <v>44836</v>
      </c>
      <c r="H5836" s="78">
        <v>45658</v>
      </c>
      <c r="I5836" s="69">
        <v>8880621.6099999994</v>
      </c>
      <c r="J5836" s="70">
        <v>0</v>
      </c>
      <c r="K5836" s="71">
        <v>1.137</v>
      </c>
      <c r="L5836" s="70">
        <v>0</v>
      </c>
      <c r="M5836" s="71">
        <v>0.59299999999999997</v>
      </c>
      <c r="N5836" s="72"/>
      <c r="O5836" s="73">
        <f>MIN(1,MAX(0,(1/(1+EXP(-(Assumptions!$B$5 + Assumptions!$B$6*$N5836))))*Assumptions!$B$3))</f>
        <v>3.9165722796764356E-2</v>
      </c>
      <c r="P5836" s="73">
        <f>VLOOKUP($F5836,Assumptions!$A$23:$B$27,2,FALSE)*Assumptions!$B$4</f>
        <v>0.5</v>
      </c>
      <c r="Q5836" s="74">
        <f t="shared" si="182"/>
        <v>173907.98212010757</v>
      </c>
      <c r="R5836" s="75" t="str">
        <f>IF($O5836&lt;Assumptions!$B$17,"A",IF($O5836&lt;Assumptions!$B$18,"B",IF($O5836&lt;Assumptions!$B$19,"C",IF($O5836&lt;Assumptions!$B$20,"D","E"))))</f>
        <v>B</v>
      </c>
      <c r="S5836" s="75">
        <f t="shared" si="183"/>
        <v>0</v>
      </c>
    </row>
    <row r="5837" spans="1:19" ht="17.399999999999999" x14ac:dyDescent="0.3">
      <c r="A5837" s="39" t="s">
        <v>992</v>
      </c>
      <c r="B5837" s="39" t="s">
        <v>33</v>
      </c>
      <c r="C5837" s="39" t="s">
        <v>144</v>
      </c>
      <c r="D5837" s="39" t="s">
        <v>38</v>
      </c>
      <c r="E5837" s="70" t="s">
        <v>23</v>
      </c>
      <c r="F5837" s="70" t="s">
        <v>32</v>
      </c>
      <c r="G5837" s="78">
        <v>44836</v>
      </c>
      <c r="H5837" s="78">
        <v>45689</v>
      </c>
      <c r="I5837" s="69">
        <v>8640873.2200000007</v>
      </c>
      <c r="J5837" s="70">
        <v>0</v>
      </c>
      <c r="K5837" s="71">
        <v>1.0369999999999999</v>
      </c>
      <c r="L5837" s="70">
        <v>0</v>
      </c>
      <c r="M5837" s="71">
        <v>0.59299999999999997</v>
      </c>
      <c r="N5837" s="72"/>
      <c r="O5837" s="73">
        <f>MIN(1,MAX(0,(1/(1+EXP(-(Assumptions!$B$5 + Assumptions!$B$6*$N5837))))*Assumptions!$B$3))</f>
        <v>3.9165722796764356E-2</v>
      </c>
      <c r="P5837" s="73">
        <f>VLOOKUP($F5837,Assumptions!$A$23:$B$27,2,FALSE)*Assumptions!$B$4</f>
        <v>0.5</v>
      </c>
      <c r="Q5837" s="74">
        <f t="shared" si="182"/>
        <v>169213.02262825234</v>
      </c>
      <c r="R5837" s="75" t="str">
        <f>IF($O5837&lt;Assumptions!$B$17,"A",IF($O5837&lt;Assumptions!$B$18,"B",IF($O5837&lt;Assumptions!$B$19,"C",IF($O5837&lt;Assumptions!$B$20,"D","E"))))</f>
        <v>B</v>
      </c>
      <c r="S5837" s="75">
        <f t="shared" si="183"/>
        <v>0</v>
      </c>
    </row>
    <row r="5838" spans="1:19" ht="17.399999999999999" x14ac:dyDescent="0.3">
      <c r="A5838" s="39" t="s">
        <v>992</v>
      </c>
      <c r="B5838" s="39" t="s">
        <v>33</v>
      </c>
      <c r="C5838" s="39" t="s">
        <v>144</v>
      </c>
      <c r="D5838" s="39" t="s">
        <v>38</v>
      </c>
      <c r="E5838" s="70" t="s">
        <v>23</v>
      </c>
      <c r="F5838" s="70" t="s">
        <v>32</v>
      </c>
      <c r="G5838" s="78">
        <v>44836</v>
      </c>
      <c r="H5838" s="78">
        <v>45717</v>
      </c>
      <c r="I5838" s="69">
        <v>8438778.4000000004</v>
      </c>
      <c r="J5838" s="70">
        <v>0</v>
      </c>
      <c r="K5838" s="71">
        <v>1.0649999999999999</v>
      </c>
      <c r="L5838" s="70">
        <v>0</v>
      </c>
      <c r="M5838" s="71">
        <v>0.59299999999999997</v>
      </c>
      <c r="N5838" s="72"/>
      <c r="O5838" s="73">
        <f>MIN(1,MAX(0,(1/(1+EXP(-(Assumptions!$B$5 + Assumptions!$B$6*$N5838))))*Assumptions!$B$3))</f>
        <v>3.9165722796764356E-2</v>
      </c>
      <c r="P5838" s="73">
        <f>VLOOKUP($F5838,Assumptions!$A$23:$B$27,2,FALSE)*Assumptions!$B$4</f>
        <v>0.5</v>
      </c>
      <c r="Q5838" s="74">
        <f t="shared" si="182"/>
        <v>165255.42777886134</v>
      </c>
      <c r="R5838" s="75" t="str">
        <f>IF($O5838&lt;Assumptions!$B$17,"A",IF($O5838&lt;Assumptions!$B$18,"B",IF($O5838&lt;Assumptions!$B$19,"C",IF($O5838&lt;Assumptions!$B$20,"D","E"))))</f>
        <v>B</v>
      </c>
      <c r="S5838" s="75">
        <f t="shared" si="183"/>
        <v>0</v>
      </c>
    </row>
    <row r="5839" spans="1:19" ht="17.399999999999999" x14ac:dyDescent="0.3">
      <c r="A5839" s="39" t="s">
        <v>992</v>
      </c>
      <c r="B5839" s="39" t="s">
        <v>33</v>
      </c>
      <c r="C5839" s="39" t="s">
        <v>144</v>
      </c>
      <c r="D5839" s="39" t="s">
        <v>38</v>
      </c>
      <c r="E5839" s="70" t="s">
        <v>23</v>
      </c>
      <c r="F5839" s="70" t="s">
        <v>32</v>
      </c>
      <c r="G5839" s="78">
        <v>44836</v>
      </c>
      <c r="H5839" s="78">
        <v>45748</v>
      </c>
      <c r="I5839" s="69">
        <v>8242608.8099999996</v>
      </c>
      <c r="J5839" s="70">
        <v>0</v>
      </c>
      <c r="K5839" s="71">
        <v>1.054</v>
      </c>
      <c r="L5839" s="70">
        <v>0</v>
      </c>
      <c r="M5839" s="71">
        <v>0.59299999999999997</v>
      </c>
      <c r="N5839" s="72"/>
      <c r="O5839" s="73">
        <f>MIN(1,MAX(0,(1/(1+EXP(-(Assumptions!$B$5 + Assumptions!$B$6*$N5839))))*Assumptions!$B$3))</f>
        <v>3.9165722796764356E-2</v>
      </c>
      <c r="P5839" s="73">
        <f>VLOOKUP($F5839,Assumptions!$A$23:$B$27,2,FALSE)*Assumptions!$B$4</f>
        <v>0.5</v>
      </c>
      <c r="Q5839" s="74">
        <f t="shared" si="182"/>
        <v>161413.86588731385</v>
      </c>
      <c r="R5839" s="75" t="str">
        <f>IF($O5839&lt;Assumptions!$B$17,"A",IF($O5839&lt;Assumptions!$B$18,"B",IF($O5839&lt;Assumptions!$B$19,"C",IF($O5839&lt;Assumptions!$B$20,"D","E"))))</f>
        <v>B</v>
      </c>
      <c r="S5839" s="75">
        <f t="shared" si="183"/>
        <v>0</v>
      </c>
    </row>
    <row r="5840" spans="1:19" ht="17.399999999999999" x14ac:dyDescent="0.3">
      <c r="A5840" s="39" t="s">
        <v>992</v>
      </c>
      <c r="B5840" s="39" t="s">
        <v>33</v>
      </c>
      <c r="C5840" s="39" t="s">
        <v>144</v>
      </c>
      <c r="D5840" s="39" t="s">
        <v>38</v>
      </c>
      <c r="E5840" s="70" t="s">
        <v>23</v>
      </c>
      <c r="F5840" s="70" t="s">
        <v>32</v>
      </c>
      <c r="G5840" s="78">
        <v>44836</v>
      </c>
      <c r="H5840" s="78">
        <v>45778</v>
      </c>
      <c r="I5840" s="69">
        <v>8056675.4100000001</v>
      </c>
      <c r="J5840" s="70">
        <v>65</v>
      </c>
      <c r="K5840" s="71">
        <v>0.58899999999999997</v>
      </c>
      <c r="L5840" s="70">
        <v>0</v>
      </c>
      <c r="M5840" s="71">
        <v>0.59299999999999997</v>
      </c>
      <c r="N5840" s="72"/>
      <c r="O5840" s="73">
        <f>MIN(1,MAX(0,(1/(1+EXP(-(Assumptions!$B$5 + Assumptions!$B$6*$N5840))))*Assumptions!$B$3))</f>
        <v>3.9165722796764356E-2</v>
      </c>
      <c r="P5840" s="73">
        <f>VLOOKUP($F5840,Assumptions!$A$23:$B$27,2,FALSE)*Assumptions!$B$4</f>
        <v>0.5</v>
      </c>
      <c r="Q5840" s="74">
        <f t="shared" si="182"/>
        <v>157772.75788578391</v>
      </c>
      <c r="R5840" s="75" t="str">
        <f>IF($O5840&lt;Assumptions!$B$17,"A",IF($O5840&lt;Assumptions!$B$18,"B",IF($O5840&lt;Assumptions!$B$19,"C",IF($O5840&lt;Assumptions!$B$20,"D","E"))))</f>
        <v>B</v>
      </c>
      <c r="S5840" s="75">
        <f t="shared" si="183"/>
        <v>0</v>
      </c>
    </row>
    <row r="5841" spans="1:19" ht="17.399999999999999" x14ac:dyDescent="0.3">
      <c r="A5841" s="39" t="s">
        <v>992</v>
      </c>
      <c r="B5841" s="39" t="s">
        <v>33</v>
      </c>
      <c r="C5841" s="39" t="s">
        <v>144</v>
      </c>
      <c r="D5841" s="39" t="s">
        <v>38</v>
      </c>
      <c r="E5841" s="70" t="s">
        <v>23</v>
      </c>
      <c r="F5841" s="70" t="s">
        <v>32</v>
      </c>
      <c r="G5841" s="78">
        <v>44836</v>
      </c>
      <c r="H5841" s="78">
        <v>45809</v>
      </c>
      <c r="I5841" s="69">
        <v>7864232.5</v>
      </c>
      <c r="J5841" s="70">
        <v>0</v>
      </c>
      <c r="K5841" s="71">
        <v>0.96</v>
      </c>
      <c r="L5841" s="70">
        <v>0</v>
      </c>
      <c r="M5841" s="71">
        <v>0.59299999999999997</v>
      </c>
      <c r="N5841" s="72"/>
      <c r="O5841" s="73">
        <f>MIN(1,MAX(0,(1/(1+EXP(-(Assumptions!$B$5 + Assumptions!$B$6*$N5841))))*Assumptions!$B$3))</f>
        <v>3.9165722796764356E-2</v>
      </c>
      <c r="P5841" s="73">
        <f>VLOOKUP($F5841,Assumptions!$A$23:$B$27,2,FALSE)*Assumptions!$B$4</f>
        <v>0.5</v>
      </c>
      <c r="Q5841" s="74">
        <f t="shared" si="182"/>
        <v>154004.17505215257</v>
      </c>
      <c r="R5841" s="75" t="str">
        <f>IF($O5841&lt;Assumptions!$B$17,"A",IF($O5841&lt;Assumptions!$B$18,"B",IF($O5841&lt;Assumptions!$B$19,"C",IF($O5841&lt;Assumptions!$B$20,"D","E"))))</f>
        <v>B</v>
      </c>
      <c r="S5841" s="75">
        <f t="shared" si="183"/>
        <v>0</v>
      </c>
    </row>
    <row r="5842" spans="1:19" ht="17.399999999999999" x14ac:dyDescent="0.3">
      <c r="A5842" s="39" t="s">
        <v>992</v>
      </c>
      <c r="B5842" s="39" t="s">
        <v>33</v>
      </c>
      <c r="C5842" s="39" t="s">
        <v>144</v>
      </c>
      <c r="D5842" s="39" t="s">
        <v>38</v>
      </c>
      <c r="E5842" s="70" t="s">
        <v>23</v>
      </c>
      <c r="F5842" s="70" t="s">
        <v>32</v>
      </c>
      <c r="G5842" s="78">
        <v>44836</v>
      </c>
      <c r="H5842" s="78">
        <v>45839</v>
      </c>
      <c r="I5842" s="69">
        <v>7675930.71</v>
      </c>
      <c r="J5842" s="70">
        <v>95</v>
      </c>
      <c r="K5842" s="71">
        <v>0.109</v>
      </c>
      <c r="L5842" s="70">
        <v>0</v>
      </c>
      <c r="M5842" s="71">
        <v>0.59299999999999997</v>
      </c>
      <c r="N5842" s="72"/>
      <c r="O5842" s="73">
        <f>MIN(1,MAX(0,(1/(1+EXP(-(Assumptions!$B$5 + Assumptions!$B$6*$N5842))))*Assumptions!$B$3))</f>
        <v>3.9165722796764356E-2</v>
      </c>
      <c r="P5842" s="73">
        <f>VLOOKUP($F5842,Assumptions!$A$23:$B$27,2,FALSE)*Assumptions!$B$4</f>
        <v>0.5</v>
      </c>
      <c r="Q5842" s="74">
        <f t="shared" si="182"/>
        <v>150316.6871975153</v>
      </c>
      <c r="R5842" s="75" t="str">
        <f>IF($O5842&lt;Assumptions!$B$17,"A",IF($O5842&lt;Assumptions!$B$18,"B",IF($O5842&lt;Assumptions!$B$19,"C",IF($O5842&lt;Assumptions!$B$20,"D","E"))))</f>
        <v>B</v>
      </c>
      <c r="S5842" s="75">
        <f t="shared" si="183"/>
        <v>0</v>
      </c>
    </row>
    <row r="5843" spans="1:19" ht="17.399999999999999" x14ac:dyDescent="0.3">
      <c r="A5843" s="39" t="s">
        <v>992</v>
      </c>
      <c r="B5843" s="39" t="s">
        <v>33</v>
      </c>
      <c r="C5843" s="39" t="s">
        <v>144</v>
      </c>
      <c r="D5843" s="39" t="s">
        <v>38</v>
      </c>
      <c r="E5843" s="70" t="s">
        <v>23</v>
      </c>
      <c r="F5843" s="70" t="s">
        <v>32</v>
      </c>
      <c r="G5843" s="78">
        <v>44836</v>
      </c>
      <c r="H5843" s="78">
        <v>45870</v>
      </c>
      <c r="I5843" s="69">
        <v>7465470.6699999999</v>
      </c>
      <c r="J5843" s="70">
        <v>35</v>
      </c>
      <c r="K5843" s="71">
        <v>0.70199999999999996</v>
      </c>
      <c r="L5843" s="70">
        <v>0</v>
      </c>
      <c r="M5843" s="71">
        <v>0.59299999999999997</v>
      </c>
      <c r="N5843" s="72"/>
      <c r="O5843" s="73">
        <f>MIN(1,MAX(0,(1/(1+EXP(-(Assumptions!$B$5 + Assumptions!$B$6*$N5843))))*Assumptions!$B$3))</f>
        <v>3.9165722796764356E-2</v>
      </c>
      <c r="P5843" s="73">
        <f>VLOOKUP($F5843,Assumptions!$A$23:$B$27,2,FALSE)*Assumptions!$B$4</f>
        <v>0.5</v>
      </c>
      <c r="Q5843" s="74">
        <f t="shared" si="182"/>
        <v>146195.27740429735</v>
      </c>
      <c r="R5843" s="75" t="str">
        <f>IF($O5843&lt;Assumptions!$B$17,"A",IF($O5843&lt;Assumptions!$B$18,"B",IF($O5843&lt;Assumptions!$B$19,"C",IF($O5843&lt;Assumptions!$B$20,"D","E"))))</f>
        <v>B</v>
      </c>
      <c r="S5843" s="75">
        <f t="shared" si="183"/>
        <v>0</v>
      </c>
    </row>
    <row r="5844" spans="1:19" ht="17.399999999999999" x14ac:dyDescent="0.3">
      <c r="A5844" s="39" t="s">
        <v>992</v>
      </c>
      <c r="B5844" s="39" t="s">
        <v>33</v>
      </c>
      <c r="C5844" s="39" t="s">
        <v>144</v>
      </c>
      <c r="D5844" s="39" t="s">
        <v>38</v>
      </c>
      <c r="E5844" s="70" t="s">
        <v>23</v>
      </c>
      <c r="F5844" s="70" t="s">
        <v>32</v>
      </c>
      <c r="G5844" s="78">
        <v>44836</v>
      </c>
      <c r="H5844" s="78">
        <v>45901</v>
      </c>
      <c r="I5844" s="69">
        <v>7277472.3300000001</v>
      </c>
      <c r="J5844" s="70">
        <v>65</v>
      </c>
      <c r="K5844" s="71">
        <v>0.79</v>
      </c>
      <c r="L5844" s="70">
        <v>0</v>
      </c>
      <c r="M5844" s="71">
        <v>0.59299999999999997</v>
      </c>
      <c r="N5844" s="72"/>
      <c r="O5844" s="73">
        <f>MIN(1,MAX(0,(1/(1+EXP(-(Assumptions!$B$5 + Assumptions!$B$6*$N5844))))*Assumptions!$B$3))</f>
        <v>3.9165722796764356E-2</v>
      </c>
      <c r="P5844" s="73">
        <f>VLOOKUP($F5844,Assumptions!$A$23:$B$27,2,FALSE)*Assumptions!$B$4</f>
        <v>0.5</v>
      </c>
      <c r="Q5844" s="74">
        <f t="shared" si="182"/>
        <v>142513.73196895141</v>
      </c>
      <c r="R5844" s="75" t="str">
        <f>IF($O5844&lt;Assumptions!$B$17,"A",IF($O5844&lt;Assumptions!$B$18,"B",IF($O5844&lt;Assumptions!$B$19,"C",IF($O5844&lt;Assumptions!$B$20,"D","E"))))</f>
        <v>B</v>
      </c>
      <c r="S5844" s="75">
        <f t="shared" si="183"/>
        <v>0</v>
      </c>
    </row>
    <row r="5845" spans="1:19" ht="17.399999999999999" x14ac:dyDescent="0.3">
      <c r="A5845" s="39" t="s">
        <v>992</v>
      </c>
      <c r="B5845" s="39" t="s">
        <v>33</v>
      </c>
      <c r="C5845" s="39" t="s">
        <v>144</v>
      </c>
      <c r="D5845" s="39" t="s">
        <v>38</v>
      </c>
      <c r="E5845" s="70" t="s">
        <v>23</v>
      </c>
      <c r="F5845" s="70" t="s">
        <v>32</v>
      </c>
      <c r="G5845" s="78">
        <v>44836</v>
      </c>
      <c r="H5845" s="78">
        <v>45931</v>
      </c>
      <c r="I5845" s="69">
        <v>7086623.1100000003</v>
      </c>
      <c r="J5845" s="70">
        <v>0</v>
      </c>
      <c r="K5845" s="71">
        <v>1.0049999999999999</v>
      </c>
      <c r="L5845" s="70">
        <v>0</v>
      </c>
      <c r="M5845" s="71">
        <v>0.59299999999999997</v>
      </c>
      <c r="N5845" s="72"/>
      <c r="O5845" s="73">
        <f>MIN(1,MAX(0,(1/(1+EXP(-(Assumptions!$B$5 + Assumptions!$B$6*$N5845))))*Assumptions!$B$3))</f>
        <v>3.9165722796764356E-2</v>
      </c>
      <c r="P5845" s="73">
        <f>VLOOKUP($F5845,Assumptions!$A$23:$B$27,2,FALSE)*Assumptions!$B$4</f>
        <v>0.5</v>
      </c>
      <c r="Q5845" s="74">
        <f t="shared" si="182"/>
        <v>138776.35814570208</v>
      </c>
      <c r="R5845" s="75" t="str">
        <f>IF($O5845&lt;Assumptions!$B$17,"A",IF($O5845&lt;Assumptions!$B$18,"B",IF($O5845&lt;Assumptions!$B$19,"C",IF($O5845&lt;Assumptions!$B$20,"D","E"))))</f>
        <v>B</v>
      </c>
      <c r="S5845" s="75">
        <f t="shared" si="183"/>
        <v>0</v>
      </c>
    </row>
    <row r="5846" spans="1:19" ht="17.399999999999999" x14ac:dyDescent="0.3">
      <c r="A5846" s="39" t="s">
        <v>992</v>
      </c>
      <c r="B5846" s="39" t="s">
        <v>33</v>
      </c>
      <c r="C5846" s="39" t="s">
        <v>144</v>
      </c>
      <c r="D5846" s="39" t="s">
        <v>38</v>
      </c>
      <c r="E5846" s="70" t="s">
        <v>23</v>
      </c>
      <c r="F5846" s="70" t="s">
        <v>32</v>
      </c>
      <c r="G5846" s="78">
        <v>44836</v>
      </c>
      <c r="H5846" s="78">
        <v>45962</v>
      </c>
      <c r="I5846" s="69">
        <v>6915716.6600000001</v>
      </c>
      <c r="J5846" s="70">
        <v>0</v>
      </c>
      <c r="K5846" s="71">
        <v>0.98699999999999999</v>
      </c>
      <c r="L5846" s="70">
        <v>0</v>
      </c>
      <c r="M5846" s="71">
        <v>0.59299999999999997</v>
      </c>
      <c r="N5846" s="72"/>
      <c r="O5846" s="73">
        <f>MIN(1,MAX(0,(1/(1+EXP(-(Assumptions!$B$5 + Assumptions!$B$6*$N5846))))*Assumptions!$B$3))</f>
        <v>3.9165722796764356E-2</v>
      </c>
      <c r="P5846" s="73">
        <f>VLOOKUP($F5846,Assumptions!$A$23:$B$27,2,FALSE)*Assumptions!$B$4</f>
        <v>0.5</v>
      </c>
      <c r="Q5846" s="74">
        <f t="shared" si="182"/>
        <v>135429.52082326252</v>
      </c>
      <c r="R5846" s="75" t="str">
        <f>IF($O5846&lt;Assumptions!$B$17,"A",IF($O5846&lt;Assumptions!$B$18,"B",IF($O5846&lt;Assumptions!$B$19,"C",IF($O5846&lt;Assumptions!$B$20,"D","E"))))</f>
        <v>B</v>
      </c>
      <c r="S5846" s="75">
        <f t="shared" si="183"/>
        <v>0</v>
      </c>
    </row>
    <row r="5847" spans="1:19" ht="17.399999999999999" x14ac:dyDescent="0.3">
      <c r="A5847" s="39" t="s">
        <v>992</v>
      </c>
      <c r="B5847" s="39" t="s">
        <v>33</v>
      </c>
      <c r="C5847" s="39" t="s">
        <v>144</v>
      </c>
      <c r="D5847" s="39" t="s">
        <v>38</v>
      </c>
      <c r="E5847" s="70" t="s">
        <v>23</v>
      </c>
      <c r="F5847" s="70" t="s">
        <v>32</v>
      </c>
      <c r="G5847" s="78">
        <v>44836</v>
      </c>
      <c r="H5847" s="78">
        <v>45992</v>
      </c>
      <c r="I5847" s="69">
        <v>6759883.4199999999</v>
      </c>
      <c r="J5847" s="70">
        <v>0</v>
      </c>
      <c r="K5847" s="71">
        <v>0.995</v>
      </c>
      <c r="L5847" s="70">
        <v>0</v>
      </c>
      <c r="M5847" s="71">
        <v>0.59299999999999997</v>
      </c>
      <c r="N5847" s="72"/>
      <c r="O5847" s="73">
        <f>MIN(1,MAX(0,(1/(1+EXP(-(Assumptions!$B$5 + Assumptions!$B$6*$N5847))))*Assumptions!$B$3))</f>
        <v>3.9165722796764356E-2</v>
      </c>
      <c r="P5847" s="73">
        <f>VLOOKUP($F5847,Assumptions!$A$23:$B$27,2,FALSE)*Assumptions!$B$4</f>
        <v>0.5</v>
      </c>
      <c r="Q5847" s="74">
        <f t="shared" si="182"/>
        <v>132377.8600830817</v>
      </c>
      <c r="R5847" s="75" t="str">
        <f>IF($O5847&lt;Assumptions!$B$17,"A",IF($O5847&lt;Assumptions!$B$18,"B",IF($O5847&lt;Assumptions!$B$19,"C",IF($O5847&lt;Assumptions!$B$20,"D","E"))))</f>
        <v>B</v>
      </c>
      <c r="S5847" s="75">
        <f t="shared" si="183"/>
        <v>0</v>
      </c>
    </row>
    <row r="5848" spans="1:19" ht="17.399999999999999" x14ac:dyDescent="0.3">
      <c r="A5848" s="39" t="s">
        <v>994</v>
      </c>
      <c r="B5848" s="39" t="s">
        <v>58</v>
      </c>
      <c r="C5848" s="39" t="s">
        <v>135</v>
      </c>
      <c r="D5848" s="39" t="s">
        <v>42</v>
      </c>
      <c r="E5848" s="70" t="s">
        <v>39</v>
      </c>
      <c r="F5848" s="70" t="s">
        <v>40</v>
      </c>
      <c r="G5848" s="78">
        <v>44572</v>
      </c>
      <c r="H5848" s="78">
        <v>45658</v>
      </c>
      <c r="I5848" s="69">
        <v>2029111.35</v>
      </c>
      <c r="J5848" s="70">
        <v>0</v>
      </c>
      <c r="K5848" s="71">
        <v>1.024</v>
      </c>
      <c r="L5848" s="70">
        <v>0</v>
      </c>
      <c r="M5848" s="71">
        <v>0.96699999999999997</v>
      </c>
      <c r="N5848" s="72"/>
      <c r="O5848" s="73">
        <f>MIN(1,MAX(0,(1/(1+EXP(-(Assumptions!$B$5 + Assumptions!$B$6*$N5848))))*Assumptions!$B$3))</f>
        <v>3.9165722796764356E-2</v>
      </c>
      <c r="P5848" s="73">
        <f>VLOOKUP($F5848,Assumptions!$A$23:$B$27,2,FALSE)*Assumptions!$B$4</f>
        <v>0.7</v>
      </c>
      <c r="Q5848" s="74">
        <f t="shared" si="182"/>
        <v>55630.128860507808</v>
      </c>
      <c r="R5848" s="75" t="str">
        <f>IF($O5848&lt;Assumptions!$B$17,"A",IF($O5848&lt;Assumptions!$B$18,"B",IF($O5848&lt;Assumptions!$B$19,"C",IF($O5848&lt;Assumptions!$B$20,"D","E"))))</f>
        <v>B</v>
      </c>
      <c r="S5848" s="75">
        <f t="shared" si="183"/>
        <v>0</v>
      </c>
    </row>
    <row r="5849" spans="1:19" ht="17.399999999999999" x14ac:dyDescent="0.3">
      <c r="A5849" s="39" t="s">
        <v>994</v>
      </c>
      <c r="B5849" s="39" t="s">
        <v>58</v>
      </c>
      <c r="C5849" s="39" t="s">
        <v>135</v>
      </c>
      <c r="D5849" s="39" t="s">
        <v>42</v>
      </c>
      <c r="E5849" s="70" t="s">
        <v>39</v>
      </c>
      <c r="F5849" s="70" t="s">
        <v>40</v>
      </c>
      <c r="G5849" s="78">
        <v>44572</v>
      </c>
      <c r="H5849" s="78">
        <v>45689</v>
      </c>
      <c r="I5849" s="69">
        <v>1969891.02</v>
      </c>
      <c r="J5849" s="70">
        <v>0</v>
      </c>
      <c r="K5849" s="71">
        <v>1.0680000000000001</v>
      </c>
      <c r="L5849" s="70">
        <v>0</v>
      </c>
      <c r="M5849" s="71">
        <v>0.96699999999999997</v>
      </c>
      <c r="N5849" s="72"/>
      <c r="O5849" s="73">
        <f>MIN(1,MAX(0,(1/(1+EXP(-(Assumptions!$B$5 + Assumptions!$B$6*$N5849))))*Assumptions!$B$3))</f>
        <v>3.9165722796764356E-2</v>
      </c>
      <c r="P5849" s="73">
        <f>VLOOKUP($F5849,Assumptions!$A$23:$B$27,2,FALSE)*Assumptions!$B$4</f>
        <v>0.7</v>
      </c>
      <c r="Q5849" s="74">
        <f t="shared" si="182"/>
        <v>54006.543940408767</v>
      </c>
      <c r="R5849" s="75" t="str">
        <f>IF($O5849&lt;Assumptions!$B$17,"A",IF($O5849&lt;Assumptions!$B$18,"B",IF($O5849&lt;Assumptions!$B$19,"C",IF($O5849&lt;Assumptions!$B$20,"D","E"))))</f>
        <v>B</v>
      </c>
      <c r="S5849" s="75">
        <f t="shared" si="183"/>
        <v>0</v>
      </c>
    </row>
    <row r="5850" spans="1:19" ht="17.399999999999999" x14ac:dyDescent="0.3">
      <c r="A5850" s="39" t="s">
        <v>994</v>
      </c>
      <c r="B5850" s="39" t="s">
        <v>58</v>
      </c>
      <c r="C5850" s="39" t="s">
        <v>135</v>
      </c>
      <c r="D5850" s="39" t="s">
        <v>42</v>
      </c>
      <c r="E5850" s="70" t="s">
        <v>39</v>
      </c>
      <c r="F5850" s="70" t="s">
        <v>40</v>
      </c>
      <c r="G5850" s="78">
        <v>44572</v>
      </c>
      <c r="H5850" s="78">
        <v>45717</v>
      </c>
      <c r="I5850" s="69">
        <v>1911720.15</v>
      </c>
      <c r="J5850" s="70">
        <v>0</v>
      </c>
      <c r="K5850" s="71">
        <v>0.95799999999999996</v>
      </c>
      <c r="L5850" s="70">
        <v>0</v>
      </c>
      <c r="M5850" s="71">
        <v>0.96699999999999997</v>
      </c>
      <c r="N5850" s="72"/>
      <c r="O5850" s="73">
        <f>MIN(1,MAX(0,(1/(1+EXP(-(Assumptions!$B$5 + Assumptions!$B$6*$N5850))))*Assumptions!$B$3))</f>
        <v>3.9165722796764356E-2</v>
      </c>
      <c r="P5850" s="73">
        <f>VLOOKUP($F5850,Assumptions!$A$23:$B$27,2,FALSE)*Assumptions!$B$4</f>
        <v>0.7</v>
      </c>
      <c r="Q5850" s="74">
        <f t="shared" si="182"/>
        <v>52411.73102192214</v>
      </c>
      <c r="R5850" s="75" t="str">
        <f>IF($O5850&lt;Assumptions!$B$17,"A",IF($O5850&lt;Assumptions!$B$18,"B",IF($O5850&lt;Assumptions!$B$19,"C",IF($O5850&lt;Assumptions!$B$20,"D","E"))))</f>
        <v>B</v>
      </c>
      <c r="S5850" s="75">
        <f t="shared" si="183"/>
        <v>0</v>
      </c>
    </row>
    <row r="5851" spans="1:19" ht="17.399999999999999" x14ac:dyDescent="0.3">
      <c r="A5851" s="39" t="s">
        <v>994</v>
      </c>
      <c r="B5851" s="39" t="s">
        <v>58</v>
      </c>
      <c r="C5851" s="39" t="s">
        <v>135</v>
      </c>
      <c r="D5851" s="39" t="s">
        <v>42</v>
      </c>
      <c r="E5851" s="70" t="s">
        <v>39</v>
      </c>
      <c r="F5851" s="70" t="s">
        <v>40</v>
      </c>
      <c r="G5851" s="78">
        <v>44572</v>
      </c>
      <c r="H5851" s="78">
        <v>45748</v>
      </c>
      <c r="I5851" s="69">
        <v>1849967.27</v>
      </c>
      <c r="J5851" s="70">
        <v>0</v>
      </c>
      <c r="K5851" s="71">
        <v>1.135</v>
      </c>
      <c r="L5851" s="70">
        <v>0</v>
      </c>
      <c r="M5851" s="71">
        <v>0.96699999999999997</v>
      </c>
      <c r="N5851" s="72"/>
      <c r="O5851" s="73">
        <f>MIN(1,MAX(0,(1/(1+EXP(-(Assumptions!$B$5 + Assumptions!$B$6*$N5851))))*Assumptions!$B$3))</f>
        <v>3.9165722796764356E-2</v>
      </c>
      <c r="P5851" s="73">
        <f>VLOOKUP($F5851,Assumptions!$A$23:$B$27,2,FALSE)*Assumptions!$B$4</f>
        <v>0.7</v>
      </c>
      <c r="Q5851" s="74">
        <f t="shared" si="182"/>
        <v>50718.713695934843</v>
      </c>
      <c r="R5851" s="75" t="str">
        <f>IF($O5851&lt;Assumptions!$B$17,"A",IF($O5851&lt;Assumptions!$B$18,"B",IF($O5851&lt;Assumptions!$B$19,"C",IF($O5851&lt;Assumptions!$B$20,"D","E"))))</f>
        <v>B</v>
      </c>
      <c r="S5851" s="75">
        <f t="shared" si="183"/>
        <v>0</v>
      </c>
    </row>
    <row r="5852" spans="1:19" ht="17.399999999999999" x14ac:dyDescent="0.3">
      <c r="A5852" s="39" t="s">
        <v>994</v>
      </c>
      <c r="B5852" s="39" t="s">
        <v>58</v>
      </c>
      <c r="C5852" s="39" t="s">
        <v>135</v>
      </c>
      <c r="D5852" s="39" t="s">
        <v>42</v>
      </c>
      <c r="E5852" s="70" t="s">
        <v>39</v>
      </c>
      <c r="F5852" s="70" t="s">
        <v>40</v>
      </c>
      <c r="G5852" s="78">
        <v>44572</v>
      </c>
      <c r="H5852" s="78">
        <v>45778</v>
      </c>
      <c r="I5852" s="69">
        <v>1795696.74</v>
      </c>
      <c r="J5852" s="70">
        <v>0</v>
      </c>
      <c r="K5852" s="71">
        <v>1.002</v>
      </c>
      <c r="L5852" s="70">
        <v>0</v>
      </c>
      <c r="M5852" s="71">
        <v>0.96699999999999997</v>
      </c>
      <c r="N5852" s="72"/>
      <c r="O5852" s="73">
        <f>MIN(1,MAX(0,(1/(1+EXP(-(Assumptions!$B$5 + Assumptions!$B$6*$N5852))))*Assumptions!$B$3))</f>
        <v>3.9165722796764356E-2</v>
      </c>
      <c r="P5852" s="73">
        <f>VLOOKUP($F5852,Assumptions!$A$23:$B$27,2,FALSE)*Assumptions!$B$4</f>
        <v>0.7</v>
      </c>
      <c r="Q5852" s="74">
        <f t="shared" si="182"/>
        <v>49230.832522125405</v>
      </c>
      <c r="R5852" s="75" t="str">
        <f>IF($O5852&lt;Assumptions!$B$17,"A",IF($O5852&lt;Assumptions!$B$18,"B",IF($O5852&lt;Assumptions!$B$19,"C",IF($O5852&lt;Assumptions!$B$20,"D","E"))))</f>
        <v>B</v>
      </c>
      <c r="S5852" s="75">
        <f t="shared" si="183"/>
        <v>0</v>
      </c>
    </row>
    <row r="5853" spans="1:19" ht="17.399999999999999" x14ac:dyDescent="0.3">
      <c r="A5853" s="39" t="s">
        <v>994</v>
      </c>
      <c r="B5853" s="39" t="s">
        <v>58</v>
      </c>
      <c r="C5853" s="39" t="s">
        <v>135</v>
      </c>
      <c r="D5853" s="39" t="s">
        <v>42</v>
      </c>
      <c r="E5853" s="70" t="s">
        <v>39</v>
      </c>
      <c r="F5853" s="70" t="s">
        <v>40</v>
      </c>
      <c r="G5853" s="78">
        <v>44572</v>
      </c>
      <c r="H5853" s="78">
        <v>45809</v>
      </c>
      <c r="I5853" s="69">
        <v>1742480.31</v>
      </c>
      <c r="J5853" s="70">
        <v>15</v>
      </c>
      <c r="K5853" s="71">
        <v>1.137</v>
      </c>
      <c r="L5853" s="70">
        <v>0</v>
      </c>
      <c r="M5853" s="71">
        <v>0.96699999999999997</v>
      </c>
      <c r="N5853" s="72"/>
      <c r="O5853" s="73">
        <f>MIN(1,MAX(0,(1/(1+EXP(-(Assumptions!$B$5 + Assumptions!$B$6*$N5853))))*Assumptions!$B$3))</f>
        <v>3.9165722796764356E-2</v>
      </c>
      <c r="P5853" s="73">
        <f>VLOOKUP($F5853,Assumptions!$A$23:$B$27,2,FALSE)*Assumptions!$B$4</f>
        <v>0.7</v>
      </c>
      <c r="Q5853" s="74">
        <f t="shared" si="182"/>
        <v>47771.850560196006</v>
      </c>
      <c r="R5853" s="75" t="str">
        <f>IF($O5853&lt;Assumptions!$B$17,"A",IF($O5853&lt;Assumptions!$B$18,"B",IF($O5853&lt;Assumptions!$B$19,"C",IF($O5853&lt;Assumptions!$B$20,"D","E"))))</f>
        <v>B</v>
      </c>
      <c r="S5853" s="75">
        <f t="shared" si="183"/>
        <v>0</v>
      </c>
    </row>
    <row r="5854" spans="1:19" ht="17.399999999999999" x14ac:dyDescent="0.3">
      <c r="A5854" s="39" t="s">
        <v>994</v>
      </c>
      <c r="B5854" s="39" t="s">
        <v>58</v>
      </c>
      <c r="C5854" s="39" t="s">
        <v>135</v>
      </c>
      <c r="D5854" s="39" t="s">
        <v>42</v>
      </c>
      <c r="E5854" s="70" t="s">
        <v>39</v>
      </c>
      <c r="F5854" s="70" t="s">
        <v>40</v>
      </c>
      <c r="G5854" s="78">
        <v>44572</v>
      </c>
      <c r="H5854" s="78">
        <v>45839</v>
      </c>
      <c r="I5854" s="69">
        <v>1697150.05</v>
      </c>
      <c r="J5854" s="70">
        <v>0</v>
      </c>
      <c r="K5854" s="71">
        <v>1.048</v>
      </c>
      <c r="L5854" s="70">
        <v>0</v>
      </c>
      <c r="M5854" s="71">
        <v>0.96699999999999997</v>
      </c>
      <c r="N5854" s="72"/>
      <c r="O5854" s="73">
        <f>MIN(1,MAX(0,(1/(1+EXP(-(Assumptions!$B$5 + Assumptions!$B$6*$N5854))))*Assumptions!$B$3))</f>
        <v>3.9165722796764356E-2</v>
      </c>
      <c r="P5854" s="73">
        <f>VLOOKUP($F5854,Assumptions!$A$23:$B$27,2,FALSE)*Assumptions!$B$4</f>
        <v>0.7</v>
      </c>
      <c r="Q5854" s="74">
        <f t="shared" si="182"/>
        <v>46529.075881970341</v>
      </c>
      <c r="R5854" s="75" t="str">
        <f>IF($O5854&lt;Assumptions!$B$17,"A",IF($O5854&lt;Assumptions!$B$18,"B",IF($O5854&lt;Assumptions!$B$19,"C",IF($O5854&lt;Assumptions!$B$20,"D","E"))))</f>
        <v>B</v>
      </c>
      <c r="S5854" s="75">
        <f t="shared" si="183"/>
        <v>0</v>
      </c>
    </row>
    <row r="5855" spans="1:19" ht="17.399999999999999" x14ac:dyDescent="0.3">
      <c r="A5855" s="39" t="s">
        <v>994</v>
      </c>
      <c r="B5855" s="39" t="s">
        <v>58</v>
      </c>
      <c r="C5855" s="39" t="s">
        <v>135</v>
      </c>
      <c r="D5855" s="39" t="s">
        <v>42</v>
      </c>
      <c r="E5855" s="70" t="s">
        <v>39</v>
      </c>
      <c r="F5855" s="70" t="s">
        <v>40</v>
      </c>
      <c r="G5855" s="78">
        <v>44572</v>
      </c>
      <c r="H5855" s="78">
        <v>45870</v>
      </c>
      <c r="I5855" s="69">
        <v>1650680.44</v>
      </c>
      <c r="J5855" s="70">
        <v>0</v>
      </c>
      <c r="K5855" s="71">
        <v>1.014</v>
      </c>
      <c r="L5855" s="70">
        <v>0</v>
      </c>
      <c r="M5855" s="71">
        <v>0.96699999999999997</v>
      </c>
      <c r="N5855" s="72"/>
      <c r="O5855" s="73">
        <f>MIN(1,MAX(0,(1/(1+EXP(-(Assumptions!$B$5 + Assumptions!$B$6*$N5855))))*Assumptions!$B$3))</f>
        <v>3.9165722796764356E-2</v>
      </c>
      <c r="P5855" s="73">
        <f>VLOOKUP($F5855,Assumptions!$A$23:$B$27,2,FALSE)*Assumptions!$B$4</f>
        <v>0.7</v>
      </c>
      <c r="Q5855" s="74">
        <f t="shared" si="182"/>
        <v>45255.064777356711</v>
      </c>
      <c r="R5855" s="75" t="str">
        <f>IF($O5855&lt;Assumptions!$B$17,"A",IF($O5855&lt;Assumptions!$B$18,"B",IF($O5855&lt;Assumptions!$B$19,"C",IF($O5855&lt;Assumptions!$B$20,"D","E"))))</f>
        <v>B</v>
      </c>
      <c r="S5855" s="75">
        <f t="shared" si="183"/>
        <v>0</v>
      </c>
    </row>
    <row r="5856" spans="1:19" ht="17.399999999999999" x14ac:dyDescent="0.3">
      <c r="A5856" s="39" t="s">
        <v>994</v>
      </c>
      <c r="B5856" s="39" t="s">
        <v>58</v>
      </c>
      <c r="C5856" s="39" t="s">
        <v>135</v>
      </c>
      <c r="D5856" s="39" t="s">
        <v>42</v>
      </c>
      <c r="E5856" s="70" t="s">
        <v>39</v>
      </c>
      <c r="F5856" s="70" t="s">
        <v>40</v>
      </c>
      <c r="G5856" s="78">
        <v>44572</v>
      </c>
      <c r="H5856" s="78">
        <v>45901</v>
      </c>
      <c r="I5856" s="69">
        <v>1650680.44</v>
      </c>
      <c r="J5856" s="70">
        <v>185</v>
      </c>
      <c r="K5856" s="71">
        <v>7.0000000000000007E-2</v>
      </c>
      <c r="L5856" s="70">
        <v>1</v>
      </c>
      <c r="M5856" s="71">
        <v>0.96699999999999997</v>
      </c>
      <c r="N5856" s="72"/>
      <c r="O5856" s="73">
        <f>MIN(1,MAX(0,(1/(1+EXP(-(Assumptions!$B$5 + Assumptions!$B$6*$N5856))))*Assumptions!$B$3))</f>
        <v>3.9165722796764356E-2</v>
      </c>
      <c r="P5856" s="73">
        <f>VLOOKUP($F5856,Assumptions!$A$23:$B$27,2,FALSE)*Assumptions!$B$4</f>
        <v>0.7</v>
      </c>
      <c r="Q5856" s="74">
        <f t="shared" si="182"/>
        <v>45255.064777356711</v>
      </c>
      <c r="R5856" s="75" t="str">
        <f>IF($O5856&lt;Assumptions!$B$17,"A",IF($O5856&lt;Assumptions!$B$18,"B",IF($O5856&lt;Assumptions!$B$19,"C",IF($O5856&lt;Assumptions!$B$20,"D","E"))))</f>
        <v>B</v>
      </c>
      <c r="S5856" s="75">
        <f t="shared" si="183"/>
        <v>1</v>
      </c>
    </row>
    <row r="5857" spans="1:19" ht="17.399999999999999" x14ac:dyDescent="0.3">
      <c r="A5857" s="39" t="s">
        <v>994</v>
      </c>
      <c r="B5857" s="39" t="s">
        <v>58</v>
      </c>
      <c r="C5857" s="39" t="s">
        <v>135</v>
      </c>
      <c r="D5857" s="39" t="s">
        <v>42</v>
      </c>
      <c r="E5857" s="70" t="s">
        <v>39</v>
      </c>
      <c r="F5857" s="70" t="s">
        <v>40</v>
      </c>
      <c r="G5857" s="78">
        <v>44572</v>
      </c>
      <c r="H5857" s="78">
        <v>45931</v>
      </c>
      <c r="I5857" s="69">
        <v>1650680.44</v>
      </c>
      <c r="J5857" s="70">
        <v>999</v>
      </c>
      <c r="K5857" s="71">
        <v>0.153</v>
      </c>
      <c r="L5857" s="70">
        <v>1</v>
      </c>
      <c r="M5857" s="71">
        <v>0.96699999999999997</v>
      </c>
      <c r="N5857" s="72"/>
      <c r="O5857" s="73">
        <f>MIN(1,MAX(0,(1/(1+EXP(-(Assumptions!$B$5 + Assumptions!$B$6*$N5857))))*Assumptions!$B$3))</f>
        <v>3.9165722796764356E-2</v>
      </c>
      <c r="P5857" s="73">
        <f>VLOOKUP($F5857,Assumptions!$A$23:$B$27,2,FALSE)*Assumptions!$B$4</f>
        <v>0.7</v>
      </c>
      <c r="Q5857" s="74">
        <f t="shared" si="182"/>
        <v>45255.064777356711</v>
      </c>
      <c r="R5857" s="75" t="str">
        <f>IF($O5857&lt;Assumptions!$B$17,"A",IF($O5857&lt;Assumptions!$B$18,"B",IF($O5857&lt;Assumptions!$B$19,"C",IF($O5857&lt;Assumptions!$B$20,"D","E"))))</f>
        <v>B</v>
      </c>
      <c r="S5857" s="75">
        <f t="shared" si="183"/>
        <v>1</v>
      </c>
    </row>
    <row r="5858" spans="1:19" ht="17.399999999999999" x14ac:dyDescent="0.3">
      <c r="A5858" s="39" t="s">
        <v>994</v>
      </c>
      <c r="B5858" s="39" t="s">
        <v>58</v>
      </c>
      <c r="C5858" s="39" t="s">
        <v>135</v>
      </c>
      <c r="D5858" s="39" t="s">
        <v>42</v>
      </c>
      <c r="E5858" s="70" t="s">
        <v>39</v>
      </c>
      <c r="F5858" s="70" t="s">
        <v>40</v>
      </c>
      <c r="G5858" s="78">
        <v>44572</v>
      </c>
      <c r="H5858" s="78">
        <v>45962</v>
      </c>
      <c r="I5858" s="69">
        <v>1650680.44</v>
      </c>
      <c r="J5858" s="70">
        <v>999</v>
      </c>
      <c r="K5858" s="71">
        <v>9.2999999999999999E-2</v>
      </c>
      <c r="L5858" s="70">
        <v>1</v>
      </c>
      <c r="M5858" s="71">
        <v>0.96699999999999997</v>
      </c>
      <c r="N5858" s="72"/>
      <c r="O5858" s="73">
        <f>MIN(1,MAX(0,(1/(1+EXP(-(Assumptions!$B$5 + Assumptions!$B$6*$N5858))))*Assumptions!$B$3))</f>
        <v>3.9165722796764356E-2</v>
      </c>
      <c r="P5858" s="73">
        <f>VLOOKUP($F5858,Assumptions!$A$23:$B$27,2,FALSE)*Assumptions!$B$4</f>
        <v>0.7</v>
      </c>
      <c r="Q5858" s="74">
        <f t="shared" si="182"/>
        <v>45255.064777356711</v>
      </c>
      <c r="R5858" s="75" t="str">
        <f>IF($O5858&lt;Assumptions!$B$17,"A",IF($O5858&lt;Assumptions!$B$18,"B",IF($O5858&lt;Assumptions!$B$19,"C",IF($O5858&lt;Assumptions!$B$20,"D","E"))))</f>
        <v>B</v>
      </c>
      <c r="S5858" s="75">
        <f t="shared" si="183"/>
        <v>1</v>
      </c>
    </row>
    <row r="5859" spans="1:19" ht="17.399999999999999" x14ac:dyDescent="0.3">
      <c r="A5859" s="39" t="s">
        <v>994</v>
      </c>
      <c r="B5859" s="39" t="s">
        <v>58</v>
      </c>
      <c r="C5859" s="39" t="s">
        <v>135</v>
      </c>
      <c r="D5859" s="39" t="s">
        <v>42</v>
      </c>
      <c r="E5859" s="70" t="s">
        <v>39</v>
      </c>
      <c r="F5859" s="70" t="s">
        <v>40</v>
      </c>
      <c r="G5859" s="78">
        <v>44572</v>
      </c>
      <c r="H5859" s="78">
        <v>45992</v>
      </c>
      <c r="I5859" s="69">
        <v>1650680.44</v>
      </c>
      <c r="J5859" s="70">
        <v>999</v>
      </c>
      <c r="K5859" s="71">
        <v>2.1999999999999999E-2</v>
      </c>
      <c r="L5859" s="70">
        <v>1</v>
      </c>
      <c r="M5859" s="71">
        <v>0.96699999999999997</v>
      </c>
      <c r="N5859" s="72"/>
      <c r="O5859" s="73">
        <f>MIN(1,MAX(0,(1/(1+EXP(-(Assumptions!$B$5 + Assumptions!$B$6*$N5859))))*Assumptions!$B$3))</f>
        <v>3.9165722796764356E-2</v>
      </c>
      <c r="P5859" s="73">
        <f>VLOOKUP($F5859,Assumptions!$A$23:$B$27,2,FALSE)*Assumptions!$B$4</f>
        <v>0.7</v>
      </c>
      <c r="Q5859" s="74">
        <f t="shared" si="182"/>
        <v>45255.064777356711</v>
      </c>
      <c r="R5859" s="75" t="str">
        <f>IF($O5859&lt;Assumptions!$B$17,"A",IF($O5859&lt;Assumptions!$B$18,"B",IF($O5859&lt;Assumptions!$B$19,"C",IF($O5859&lt;Assumptions!$B$20,"D","E"))))</f>
        <v>B</v>
      </c>
      <c r="S5859" s="75">
        <f t="shared" si="183"/>
        <v>1</v>
      </c>
    </row>
    <row r="5860" spans="1:19" ht="17.399999999999999" x14ac:dyDescent="0.3">
      <c r="A5860" s="39" t="s">
        <v>995</v>
      </c>
      <c r="B5860" s="39" t="s">
        <v>78</v>
      </c>
      <c r="C5860" s="39" t="s">
        <v>135</v>
      </c>
      <c r="D5860" s="39" t="s">
        <v>22</v>
      </c>
      <c r="E5860" s="70" t="s">
        <v>31</v>
      </c>
      <c r="F5860" s="70" t="s">
        <v>40</v>
      </c>
      <c r="G5860" s="78">
        <v>44430</v>
      </c>
      <c r="H5860" s="78">
        <v>45658</v>
      </c>
      <c r="I5860" s="69">
        <v>465093.23</v>
      </c>
      <c r="J5860" s="70">
        <v>0</v>
      </c>
      <c r="K5860" s="71">
        <v>1.0720000000000001</v>
      </c>
      <c r="L5860" s="70">
        <v>0</v>
      </c>
      <c r="M5860" s="71">
        <v>0.93400000000000005</v>
      </c>
      <c r="N5860" s="72"/>
      <c r="O5860" s="73">
        <f>MIN(1,MAX(0,(1/(1+EXP(-(Assumptions!$B$5 + Assumptions!$B$6*$N5860))))*Assumptions!$B$3))</f>
        <v>3.9165722796764356E-2</v>
      </c>
      <c r="P5860" s="73">
        <f>VLOOKUP($F5860,Assumptions!$A$23:$B$27,2,FALSE)*Assumptions!$B$4</f>
        <v>0.7</v>
      </c>
      <c r="Q5860" s="74">
        <f t="shared" si="182"/>
        <v>12750.998764582237</v>
      </c>
      <c r="R5860" s="75" t="str">
        <f>IF($O5860&lt;Assumptions!$B$17,"A",IF($O5860&lt;Assumptions!$B$18,"B",IF($O5860&lt;Assumptions!$B$19,"C",IF($O5860&lt;Assumptions!$B$20,"D","E"))))</f>
        <v>B</v>
      </c>
      <c r="S5860" s="75">
        <f t="shared" si="183"/>
        <v>0</v>
      </c>
    </row>
    <row r="5861" spans="1:19" ht="17.399999999999999" x14ac:dyDescent="0.3">
      <c r="A5861" s="39" t="s">
        <v>995</v>
      </c>
      <c r="B5861" s="39" t="s">
        <v>78</v>
      </c>
      <c r="C5861" s="39" t="s">
        <v>135</v>
      </c>
      <c r="D5861" s="39" t="s">
        <v>22</v>
      </c>
      <c r="E5861" s="70" t="s">
        <v>31</v>
      </c>
      <c r="F5861" s="70" t="s">
        <v>40</v>
      </c>
      <c r="G5861" s="78">
        <v>44430</v>
      </c>
      <c r="H5861" s="78">
        <v>45689</v>
      </c>
      <c r="I5861" s="69">
        <v>452166.88</v>
      </c>
      <c r="J5861" s="70">
        <v>0</v>
      </c>
      <c r="K5861" s="71">
        <v>1.0620000000000001</v>
      </c>
      <c r="L5861" s="70">
        <v>0</v>
      </c>
      <c r="M5861" s="71">
        <v>0.93400000000000005</v>
      </c>
      <c r="N5861" s="72"/>
      <c r="O5861" s="73">
        <f>MIN(1,MAX(0,(1/(1+EXP(-(Assumptions!$B$5 + Assumptions!$B$6*$N5861))))*Assumptions!$B$3))</f>
        <v>3.9165722796764356E-2</v>
      </c>
      <c r="P5861" s="73">
        <f>VLOOKUP($F5861,Assumptions!$A$23:$B$27,2,FALSE)*Assumptions!$B$4</f>
        <v>0.7</v>
      </c>
      <c r="Q5861" s="74">
        <f t="shared" si="182"/>
        <v>12396.609875970469</v>
      </c>
      <c r="R5861" s="75" t="str">
        <f>IF($O5861&lt;Assumptions!$B$17,"A",IF($O5861&lt;Assumptions!$B$18,"B",IF($O5861&lt;Assumptions!$B$19,"C",IF($O5861&lt;Assumptions!$B$20,"D","E"))))</f>
        <v>B</v>
      </c>
      <c r="S5861" s="75">
        <f t="shared" si="183"/>
        <v>0</v>
      </c>
    </row>
    <row r="5862" spans="1:19" ht="17.399999999999999" x14ac:dyDescent="0.3">
      <c r="A5862" s="39" t="s">
        <v>995</v>
      </c>
      <c r="B5862" s="39" t="s">
        <v>78</v>
      </c>
      <c r="C5862" s="39" t="s">
        <v>135</v>
      </c>
      <c r="D5862" s="39" t="s">
        <v>22</v>
      </c>
      <c r="E5862" s="70" t="s">
        <v>31</v>
      </c>
      <c r="F5862" s="70" t="s">
        <v>40</v>
      </c>
      <c r="G5862" s="78">
        <v>44430</v>
      </c>
      <c r="H5862" s="78">
        <v>45717</v>
      </c>
      <c r="I5862" s="69">
        <v>439365.35</v>
      </c>
      <c r="J5862" s="70">
        <v>0</v>
      </c>
      <c r="K5862" s="71">
        <v>1.1379999999999999</v>
      </c>
      <c r="L5862" s="70">
        <v>0</v>
      </c>
      <c r="M5862" s="71">
        <v>0.93400000000000005</v>
      </c>
      <c r="N5862" s="72"/>
      <c r="O5862" s="73">
        <f>MIN(1,MAX(0,(1/(1+EXP(-(Assumptions!$B$5 + Assumptions!$B$6*$N5862))))*Assumptions!$B$3))</f>
        <v>3.9165722796764356E-2</v>
      </c>
      <c r="P5862" s="73">
        <f>VLOOKUP($F5862,Assumptions!$A$23:$B$27,2,FALSE)*Assumptions!$B$4</f>
        <v>0.7</v>
      </c>
      <c r="Q5862" s="74">
        <f t="shared" si="182"/>
        <v>12045.643053222344</v>
      </c>
      <c r="R5862" s="75" t="str">
        <f>IF($O5862&lt;Assumptions!$B$17,"A",IF($O5862&lt;Assumptions!$B$18,"B",IF($O5862&lt;Assumptions!$B$19,"C",IF($O5862&lt;Assumptions!$B$20,"D","E"))))</f>
        <v>B</v>
      </c>
      <c r="S5862" s="75">
        <f t="shared" si="183"/>
        <v>0</v>
      </c>
    </row>
    <row r="5863" spans="1:19" ht="17.399999999999999" x14ac:dyDescent="0.3">
      <c r="A5863" s="39" t="s">
        <v>995</v>
      </c>
      <c r="B5863" s="39" t="s">
        <v>78</v>
      </c>
      <c r="C5863" s="39" t="s">
        <v>135</v>
      </c>
      <c r="D5863" s="39" t="s">
        <v>22</v>
      </c>
      <c r="E5863" s="70" t="s">
        <v>31</v>
      </c>
      <c r="F5863" s="70" t="s">
        <v>40</v>
      </c>
      <c r="G5863" s="78">
        <v>44430</v>
      </c>
      <c r="H5863" s="78">
        <v>45748</v>
      </c>
      <c r="I5863" s="69">
        <v>427091.29</v>
      </c>
      <c r="J5863" s="70">
        <v>95</v>
      </c>
      <c r="K5863" s="71">
        <v>0.28799999999999998</v>
      </c>
      <c r="L5863" s="70">
        <v>0</v>
      </c>
      <c r="M5863" s="71">
        <v>0.93400000000000005</v>
      </c>
      <c r="N5863" s="72"/>
      <c r="O5863" s="73">
        <f>MIN(1,MAX(0,(1/(1+EXP(-(Assumptions!$B$5 + Assumptions!$B$6*$N5863))))*Assumptions!$B$3))</f>
        <v>3.9165722796764356E-2</v>
      </c>
      <c r="P5863" s="73">
        <f>VLOOKUP($F5863,Assumptions!$A$23:$B$27,2,FALSE)*Assumptions!$B$4</f>
        <v>0.7</v>
      </c>
      <c r="Q5863" s="74">
        <f t="shared" si="182"/>
        <v>11709.137351136746</v>
      </c>
      <c r="R5863" s="75" t="str">
        <f>IF($O5863&lt;Assumptions!$B$17,"A",IF($O5863&lt;Assumptions!$B$18,"B",IF($O5863&lt;Assumptions!$B$19,"C",IF($O5863&lt;Assumptions!$B$20,"D","E"))))</f>
        <v>B</v>
      </c>
      <c r="S5863" s="75">
        <f t="shared" si="183"/>
        <v>0</v>
      </c>
    </row>
    <row r="5864" spans="1:19" ht="17.399999999999999" x14ac:dyDescent="0.3">
      <c r="A5864" s="39" t="s">
        <v>995</v>
      </c>
      <c r="B5864" s="39" t="s">
        <v>78</v>
      </c>
      <c r="C5864" s="39" t="s">
        <v>135</v>
      </c>
      <c r="D5864" s="39" t="s">
        <v>22</v>
      </c>
      <c r="E5864" s="70" t="s">
        <v>31</v>
      </c>
      <c r="F5864" s="70" t="s">
        <v>40</v>
      </c>
      <c r="G5864" s="78">
        <v>44430</v>
      </c>
      <c r="H5864" s="78">
        <v>45778</v>
      </c>
      <c r="I5864" s="69">
        <v>413890.17</v>
      </c>
      <c r="J5864" s="70">
        <v>0</v>
      </c>
      <c r="K5864" s="71">
        <v>1.0229999999999999</v>
      </c>
      <c r="L5864" s="70">
        <v>0</v>
      </c>
      <c r="M5864" s="71">
        <v>0.93400000000000005</v>
      </c>
      <c r="N5864" s="72"/>
      <c r="O5864" s="73">
        <f>MIN(1,MAX(0,(1/(1+EXP(-(Assumptions!$B$5 + Assumptions!$B$6*$N5864))))*Assumptions!$B$3))</f>
        <v>3.9165722796764356E-2</v>
      </c>
      <c r="P5864" s="73">
        <f>VLOOKUP($F5864,Assumptions!$A$23:$B$27,2,FALSE)*Assumptions!$B$4</f>
        <v>0.7</v>
      </c>
      <c r="Q5864" s="74">
        <f t="shared" si="182"/>
        <v>11347.215366567971</v>
      </c>
      <c r="R5864" s="75" t="str">
        <f>IF($O5864&lt;Assumptions!$B$17,"A",IF($O5864&lt;Assumptions!$B$18,"B",IF($O5864&lt;Assumptions!$B$19,"C",IF($O5864&lt;Assumptions!$B$20,"D","E"))))</f>
        <v>B</v>
      </c>
      <c r="S5864" s="75">
        <f t="shared" si="183"/>
        <v>0</v>
      </c>
    </row>
    <row r="5865" spans="1:19" ht="17.399999999999999" x14ac:dyDescent="0.3">
      <c r="A5865" s="39" t="s">
        <v>995</v>
      </c>
      <c r="B5865" s="39" t="s">
        <v>78</v>
      </c>
      <c r="C5865" s="39" t="s">
        <v>135</v>
      </c>
      <c r="D5865" s="39" t="s">
        <v>22</v>
      </c>
      <c r="E5865" s="70" t="s">
        <v>31</v>
      </c>
      <c r="F5865" s="70" t="s">
        <v>40</v>
      </c>
      <c r="G5865" s="78">
        <v>44430</v>
      </c>
      <c r="H5865" s="78">
        <v>45809</v>
      </c>
      <c r="I5865" s="69">
        <v>402048.57</v>
      </c>
      <c r="J5865" s="70">
        <v>0</v>
      </c>
      <c r="K5865" s="71">
        <v>1.1419999999999999</v>
      </c>
      <c r="L5865" s="70">
        <v>0</v>
      </c>
      <c r="M5865" s="71">
        <v>0.93400000000000005</v>
      </c>
      <c r="N5865" s="72"/>
      <c r="O5865" s="73">
        <f>MIN(1,MAX(0,(1/(1+EXP(-(Assumptions!$B$5 + Assumptions!$B$6*$N5865))))*Assumptions!$B$3))</f>
        <v>3.9165722796764356E-2</v>
      </c>
      <c r="P5865" s="73">
        <f>VLOOKUP($F5865,Assumptions!$A$23:$B$27,2,FALSE)*Assumptions!$B$4</f>
        <v>0.7</v>
      </c>
      <c r="Q5865" s="74">
        <f t="shared" si="182"/>
        <v>11022.565990418856</v>
      </c>
      <c r="R5865" s="75" t="str">
        <f>IF($O5865&lt;Assumptions!$B$17,"A",IF($O5865&lt;Assumptions!$B$18,"B",IF($O5865&lt;Assumptions!$B$19,"C",IF($O5865&lt;Assumptions!$B$20,"D","E"))))</f>
        <v>B</v>
      </c>
      <c r="S5865" s="75">
        <f t="shared" si="183"/>
        <v>0</v>
      </c>
    </row>
    <row r="5866" spans="1:19" ht="17.399999999999999" x14ac:dyDescent="0.3">
      <c r="A5866" s="39" t="s">
        <v>995</v>
      </c>
      <c r="B5866" s="39" t="s">
        <v>78</v>
      </c>
      <c r="C5866" s="39" t="s">
        <v>135</v>
      </c>
      <c r="D5866" s="39" t="s">
        <v>22</v>
      </c>
      <c r="E5866" s="70" t="s">
        <v>31</v>
      </c>
      <c r="F5866" s="70" t="s">
        <v>40</v>
      </c>
      <c r="G5866" s="78">
        <v>44430</v>
      </c>
      <c r="H5866" s="78">
        <v>45839</v>
      </c>
      <c r="I5866" s="69">
        <v>389846.56</v>
      </c>
      <c r="J5866" s="70">
        <v>35</v>
      </c>
      <c r="K5866" s="71">
        <v>0.745</v>
      </c>
      <c r="L5866" s="70">
        <v>0</v>
      </c>
      <c r="M5866" s="71">
        <v>0.93400000000000005</v>
      </c>
      <c r="N5866" s="72"/>
      <c r="O5866" s="73">
        <f>MIN(1,MAX(0,(1/(1+EXP(-(Assumptions!$B$5 + Assumptions!$B$6*$N5866))))*Assumptions!$B$3))</f>
        <v>3.9165722796764356E-2</v>
      </c>
      <c r="P5866" s="73">
        <f>VLOOKUP($F5866,Assumptions!$A$23:$B$27,2,FALSE)*Assumptions!$B$4</f>
        <v>0.7</v>
      </c>
      <c r="Q5866" s="74">
        <f t="shared" si="182"/>
        <v>10688.035611562513</v>
      </c>
      <c r="R5866" s="75" t="str">
        <f>IF($O5866&lt;Assumptions!$B$17,"A",IF($O5866&lt;Assumptions!$B$18,"B",IF($O5866&lt;Assumptions!$B$19,"C",IF($O5866&lt;Assumptions!$B$20,"D","E"))))</f>
        <v>B</v>
      </c>
      <c r="S5866" s="75">
        <f t="shared" si="183"/>
        <v>0</v>
      </c>
    </row>
    <row r="5867" spans="1:19" ht="17.399999999999999" x14ac:dyDescent="0.3">
      <c r="A5867" s="39" t="s">
        <v>995</v>
      </c>
      <c r="B5867" s="39" t="s">
        <v>78</v>
      </c>
      <c r="C5867" s="39" t="s">
        <v>135</v>
      </c>
      <c r="D5867" s="39" t="s">
        <v>22</v>
      </c>
      <c r="E5867" s="70" t="s">
        <v>31</v>
      </c>
      <c r="F5867" s="70" t="s">
        <v>40</v>
      </c>
      <c r="G5867" s="78">
        <v>44430</v>
      </c>
      <c r="H5867" s="78">
        <v>45870</v>
      </c>
      <c r="I5867" s="69">
        <v>378861.93</v>
      </c>
      <c r="J5867" s="70">
        <v>15</v>
      </c>
      <c r="K5867" s="71">
        <v>1.143</v>
      </c>
      <c r="L5867" s="70">
        <v>0</v>
      </c>
      <c r="M5867" s="71">
        <v>0.93400000000000005</v>
      </c>
      <c r="N5867" s="72"/>
      <c r="O5867" s="73">
        <f>MIN(1,MAX(0,(1/(1+EXP(-(Assumptions!$B$5 + Assumptions!$B$6*$N5867))))*Assumptions!$B$3))</f>
        <v>3.9165722796764356E-2</v>
      </c>
      <c r="P5867" s="73">
        <f>VLOOKUP($F5867,Assumptions!$A$23:$B$27,2,FALSE)*Assumptions!$B$4</f>
        <v>0.7</v>
      </c>
      <c r="Q5867" s="74">
        <f t="shared" si="182"/>
        <v>10386.880930038998</v>
      </c>
      <c r="R5867" s="75" t="str">
        <f>IF($O5867&lt;Assumptions!$B$17,"A",IF($O5867&lt;Assumptions!$B$18,"B",IF($O5867&lt;Assumptions!$B$19,"C",IF($O5867&lt;Assumptions!$B$20,"D","E"))))</f>
        <v>B</v>
      </c>
      <c r="S5867" s="75">
        <f t="shared" si="183"/>
        <v>0</v>
      </c>
    </row>
    <row r="5868" spans="1:19" ht="17.399999999999999" x14ac:dyDescent="0.3">
      <c r="A5868" s="39" t="s">
        <v>995</v>
      </c>
      <c r="B5868" s="39" t="s">
        <v>78</v>
      </c>
      <c r="C5868" s="39" t="s">
        <v>135</v>
      </c>
      <c r="D5868" s="39" t="s">
        <v>22</v>
      </c>
      <c r="E5868" s="70" t="s">
        <v>31</v>
      </c>
      <c r="F5868" s="70" t="s">
        <v>40</v>
      </c>
      <c r="G5868" s="78">
        <v>44430</v>
      </c>
      <c r="H5868" s="78">
        <v>45901</v>
      </c>
      <c r="I5868" s="69">
        <v>367208.5</v>
      </c>
      <c r="J5868" s="70">
        <v>0</v>
      </c>
      <c r="K5868" s="71">
        <v>1.0389999999999999</v>
      </c>
      <c r="L5868" s="70">
        <v>0</v>
      </c>
      <c r="M5868" s="71">
        <v>0.93400000000000005</v>
      </c>
      <c r="N5868" s="72"/>
      <c r="O5868" s="73">
        <f>MIN(1,MAX(0,(1/(1+EXP(-(Assumptions!$B$5 + Assumptions!$B$6*$N5868))))*Assumptions!$B$3))</f>
        <v>3.9165722796764356E-2</v>
      </c>
      <c r="P5868" s="73">
        <f>VLOOKUP($F5868,Assumptions!$A$23:$B$27,2,FALSE)*Assumptions!$B$4</f>
        <v>0.7</v>
      </c>
      <c r="Q5868" s="74">
        <f t="shared" si="182"/>
        <v>10067.390423730951</v>
      </c>
      <c r="R5868" s="75" t="str">
        <f>IF($O5868&lt;Assumptions!$B$17,"A",IF($O5868&lt;Assumptions!$B$18,"B",IF($O5868&lt;Assumptions!$B$19,"C",IF($O5868&lt;Assumptions!$B$20,"D","E"))))</f>
        <v>B</v>
      </c>
      <c r="S5868" s="75">
        <f t="shared" si="183"/>
        <v>0</v>
      </c>
    </row>
    <row r="5869" spans="1:19" ht="17.399999999999999" x14ac:dyDescent="0.3">
      <c r="A5869" s="39" t="s">
        <v>995</v>
      </c>
      <c r="B5869" s="39" t="s">
        <v>78</v>
      </c>
      <c r="C5869" s="39" t="s">
        <v>135</v>
      </c>
      <c r="D5869" s="39" t="s">
        <v>22</v>
      </c>
      <c r="E5869" s="70" t="s">
        <v>31</v>
      </c>
      <c r="F5869" s="70" t="s">
        <v>40</v>
      </c>
      <c r="G5869" s="78">
        <v>44430</v>
      </c>
      <c r="H5869" s="78">
        <v>45931</v>
      </c>
      <c r="I5869" s="69">
        <v>356694.3</v>
      </c>
      <c r="J5869" s="70">
        <v>95</v>
      </c>
      <c r="K5869" s="71">
        <v>0.53400000000000003</v>
      </c>
      <c r="L5869" s="70">
        <v>0</v>
      </c>
      <c r="M5869" s="71">
        <v>0.93400000000000005</v>
      </c>
      <c r="N5869" s="72"/>
      <c r="O5869" s="73">
        <f>MIN(1,MAX(0,(1/(1+EXP(-(Assumptions!$B$5 + Assumptions!$B$6*$N5869))))*Assumptions!$B$3))</f>
        <v>3.9165722796764356E-2</v>
      </c>
      <c r="P5869" s="73">
        <f>VLOOKUP($F5869,Assumptions!$A$23:$B$27,2,FALSE)*Assumptions!$B$4</f>
        <v>0.7</v>
      </c>
      <c r="Q5869" s="74">
        <f t="shared" si="182"/>
        <v>9779.1330538901329</v>
      </c>
      <c r="R5869" s="75" t="str">
        <f>IF($O5869&lt;Assumptions!$B$17,"A",IF($O5869&lt;Assumptions!$B$18,"B",IF($O5869&lt;Assumptions!$B$19,"C",IF($O5869&lt;Assumptions!$B$20,"D","E"))))</f>
        <v>B</v>
      </c>
      <c r="S5869" s="75">
        <f t="shared" si="183"/>
        <v>0</v>
      </c>
    </row>
    <row r="5870" spans="1:19" ht="17.399999999999999" x14ac:dyDescent="0.3">
      <c r="A5870" s="39" t="s">
        <v>995</v>
      </c>
      <c r="B5870" s="39" t="s">
        <v>78</v>
      </c>
      <c r="C5870" s="39" t="s">
        <v>135</v>
      </c>
      <c r="D5870" s="39" t="s">
        <v>22</v>
      </c>
      <c r="E5870" s="70" t="s">
        <v>31</v>
      </c>
      <c r="F5870" s="70" t="s">
        <v>40</v>
      </c>
      <c r="G5870" s="78">
        <v>44430</v>
      </c>
      <c r="H5870" s="78">
        <v>45962</v>
      </c>
      <c r="I5870" s="69">
        <v>346387.7</v>
      </c>
      <c r="J5870" s="70">
        <v>0</v>
      </c>
      <c r="K5870" s="71">
        <v>1.04</v>
      </c>
      <c r="L5870" s="70">
        <v>0</v>
      </c>
      <c r="M5870" s="71">
        <v>0.93400000000000005</v>
      </c>
      <c r="N5870" s="72"/>
      <c r="O5870" s="73">
        <f>MIN(1,MAX(0,(1/(1+EXP(-(Assumptions!$B$5 + Assumptions!$B$6*$N5870))))*Assumptions!$B$3))</f>
        <v>3.9165722796764356E-2</v>
      </c>
      <c r="P5870" s="73">
        <f>VLOOKUP($F5870,Assumptions!$A$23:$B$27,2,FALSE)*Assumptions!$B$4</f>
        <v>0.7</v>
      </c>
      <c r="Q5870" s="74">
        <f t="shared" si="182"/>
        <v>9496.5672468861412</v>
      </c>
      <c r="R5870" s="75" t="str">
        <f>IF($O5870&lt;Assumptions!$B$17,"A",IF($O5870&lt;Assumptions!$B$18,"B",IF($O5870&lt;Assumptions!$B$19,"C",IF($O5870&lt;Assumptions!$B$20,"D","E"))))</f>
        <v>B</v>
      </c>
      <c r="S5870" s="75">
        <f t="shared" si="183"/>
        <v>0</v>
      </c>
    </row>
    <row r="5871" spans="1:19" ht="17.399999999999999" x14ac:dyDescent="0.3">
      <c r="A5871" s="39" t="s">
        <v>995</v>
      </c>
      <c r="B5871" s="39" t="s">
        <v>78</v>
      </c>
      <c r="C5871" s="39" t="s">
        <v>135</v>
      </c>
      <c r="D5871" s="39" t="s">
        <v>22</v>
      </c>
      <c r="E5871" s="70" t="s">
        <v>31</v>
      </c>
      <c r="F5871" s="70" t="s">
        <v>40</v>
      </c>
      <c r="G5871" s="78">
        <v>44430</v>
      </c>
      <c r="H5871" s="78">
        <v>45992</v>
      </c>
      <c r="I5871" s="69">
        <v>335641</v>
      </c>
      <c r="J5871" s="70">
        <v>0</v>
      </c>
      <c r="K5871" s="71">
        <v>1.052</v>
      </c>
      <c r="L5871" s="70">
        <v>0</v>
      </c>
      <c r="M5871" s="71">
        <v>0.93400000000000005</v>
      </c>
      <c r="N5871" s="72"/>
      <c r="O5871" s="73">
        <f>MIN(1,MAX(0,(1/(1+EXP(-(Assumptions!$B$5 + Assumptions!$B$6*$N5871))))*Assumptions!$B$3))</f>
        <v>3.9165722796764356E-2</v>
      </c>
      <c r="P5871" s="73">
        <f>VLOOKUP($F5871,Assumptions!$A$23:$B$27,2,FALSE)*Assumptions!$B$4</f>
        <v>0.7</v>
      </c>
      <c r="Q5871" s="74">
        <f t="shared" si="182"/>
        <v>9201.9356556601488</v>
      </c>
      <c r="R5871" s="75" t="str">
        <f>IF($O5871&lt;Assumptions!$B$17,"A",IF($O5871&lt;Assumptions!$B$18,"B",IF($O5871&lt;Assumptions!$B$19,"C",IF($O5871&lt;Assumptions!$B$20,"D","E"))))</f>
        <v>B</v>
      </c>
      <c r="S5871" s="75">
        <f t="shared" si="183"/>
        <v>0</v>
      </c>
    </row>
    <row r="5872" spans="1:19" ht="17.399999999999999" x14ac:dyDescent="0.3">
      <c r="A5872" s="39" t="s">
        <v>996</v>
      </c>
      <c r="B5872" s="39" t="s">
        <v>72</v>
      </c>
      <c r="C5872" s="39" t="s">
        <v>190</v>
      </c>
      <c r="D5872" s="39" t="s">
        <v>48</v>
      </c>
      <c r="E5872" s="70" t="s">
        <v>46</v>
      </c>
      <c r="F5872" s="70" t="s">
        <v>28</v>
      </c>
      <c r="G5872" s="78">
        <v>45812</v>
      </c>
      <c r="H5872" s="78">
        <v>45809</v>
      </c>
      <c r="I5872" s="69">
        <v>97947244.040000007</v>
      </c>
      <c r="J5872" s="70">
        <v>185</v>
      </c>
      <c r="K5872" s="71">
        <v>0.17199999999999999</v>
      </c>
      <c r="L5872" s="70">
        <v>1</v>
      </c>
      <c r="M5872" s="71">
        <v>0.71</v>
      </c>
      <c r="N5872" s="72"/>
      <c r="O5872" s="73">
        <f>MIN(1,MAX(0,(1/(1+EXP(-(Assumptions!$B$5 + Assumptions!$B$6*$N5872))))*Assumptions!$B$3))</f>
        <v>3.9165722796764356E-2</v>
      </c>
      <c r="P5872" s="73">
        <f>VLOOKUP($F5872,Assumptions!$A$23:$B$27,2,FALSE)*Assumptions!$B$4</f>
        <v>0.35</v>
      </c>
      <c r="Q5872" s="74">
        <f t="shared" si="182"/>
        <v>1342661.1130721844</v>
      </c>
      <c r="R5872" s="75" t="str">
        <f>IF($O5872&lt;Assumptions!$B$17,"A",IF($O5872&lt;Assumptions!$B$18,"B",IF($O5872&lt;Assumptions!$B$19,"C",IF($O5872&lt;Assumptions!$B$20,"D","E"))))</f>
        <v>B</v>
      </c>
      <c r="S5872" s="75">
        <f t="shared" si="183"/>
        <v>1</v>
      </c>
    </row>
    <row r="5873" spans="1:19" ht="17.399999999999999" x14ac:dyDescent="0.3">
      <c r="A5873" s="39" t="s">
        <v>996</v>
      </c>
      <c r="B5873" s="39" t="s">
        <v>72</v>
      </c>
      <c r="C5873" s="39" t="s">
        <v>190</v>
      </c>
      <c r="D5873" s="39" t="s">
        <v>48</v>
      </c>
      <c r="E5873" s="70" t="s">
        <v>46</v>
      </c>
      <c r="F5873" s="70" t="s">
        <v>28</v>
      </c>
      <c r="G5873" s="78">
        <v>45812</v>
      </c>
      <c r="H5873" s="78">
        <v>45839</v>
      </c>
      <c r="I5873" s="69">
        <v>96081735.969999999</v>
      </c>
      <c r="J5873" s="70">
        <v>0</v>
      </c>
      <c r="K5873" s="71">
        <v>1.1479999999999999</v>
      </c>
      <c r="L5873" s="70">
        <v>1</v>
      </c>
      <c r="M5873" s="71">
        <v>0.71</v>
      </c>
      <c r="N5873" s="72"/>
      <c r="O5873" s="73">
        <f>MIN(1,MAX(0,(1/(1+EXP(-(Assumptions!$B$5 + Assumptions!$B$6*$N5873))))*Assumptions!$B$3))</f>
        <v>3.9165722796764356E-2</v>
      </c>
      <c r="P5873" s="73">
        <f>VLOOKUP($F5873,Assumptions!$A$23:$B$27,2,FALSE)*Assumptions!$B$4</f>
        <v>0.35</v>
      </c>
      <c r="Q5873" s="74">
        <f t="shared" si="182"/>
        <v>1317088.7228915228</v>
      </c>
      <c r="R5873" s="75" t="str">
        <f>IF($O5873&lt;Assumptions!$B$17,"A",IF($O5873&lt;Assumptions!$B$18,"B",IF($O5873&lt;Assumptions!$B$19,"C",IF($O5873&lt;Assumptions!$B$20,"D","E"))))</f>
        <v>B</v>
      </c>
      <c r="S5873" s="75">
        <f t="shared" si="183"/>
        <v>0</v>
      </c>
    </row>
    <row r="5874" spans="1:19" ht="17.399999999999999" x14ac:dyDescent="0.3">
      <c r="A5874" s="39" t="s">
        <v>996</v>
      </c>
      <c r="B5874" s="39" t="s">
        <v>72</v>
      </c>
      <c r="C5874" s="39" t="s">
        <v>190</v>
      </c>
      <c r="D5874" s="39" t="s">
        <v>48</v>
      </c>
      <c r="E5874" s="70" t="s">
        <v>46</v>
      </c>
      <c r="F5874" s="70" t="s">
        <v>28</v>
      </c>
      <c r="G5874" s="78">
        <v>45812</v>
      </c>
      <c r="H5874" s="78">
        <v>45870</v>
      </c>
      <c r="I5874" s="69">
        <v>94337507.629999995</v>
      </c>
      <c r="J5874" s="70">
        <v>15</v>
      </c>
      <c r="K5874" s="71">
        <v>0.97399999999999998</v>
      </c>
      <c r="L5874" s="70">
        <v>1</v>
      </c>
      <c r="M5874" s="71">
        <v>0.71</v>
      </c>
      <c r="N5874" s="72"/>
      <c r="O5874" s="73">
        <f>MIN(1,MAX(0,(1/(1+EXP(-(Assumptions!$B$5 + Assumptions!$B$6*$N5874))))*Assumptions!$B$3))</f>
        <v>3.9165722796764356E-2</v>
      </c>
      <c r="P5874" s="73">
        <f>VLOOKUP($F5874,Assumptions!$A$23:$B$27,2,FALSE)*Assumptions!$B$4</f>
        <v>0.35</v>
      </c>
      <c r="Q5874" s="74">
        <f t="shared" si="182"/>
        <v>1293178.8356109776</v>
      </c>
      <c r="R5874" s="75" t="str">
        <f>IF($O5874&lt;Assumptions!$B$17,"A",IF($O5874&lt;Assumptions!$B$18,"B",IF($O5874&lt;Assumptions!$B$19,"C",IF($O5874&lt;Assumptions!$B$20,"D","E"))))</f>
        <v>B</v>
      </c>
      <c r="S5874" s="75">
        <f t="shared" si="183"/>
        <v>0</v>
      </c>
    </row>
    <row r="5875" spans="1:19" ht="17.399999999999999" x14ac:dyDescent="0.3">
      <c r="A5875" s="39" t="s">
        <v>996</v>
      </c>
      <c r="B5875" s="39" t="s">
        <v>72</v>
      </c>
      <c r="C5875" s="39" t="s">
        <v>190</v>
      </c>
      <c r="D5875" s="39" t="s">
        <v>48</v>
      </c>
      <c r="E5875" s="70" t="s">
        <v>46</v>
      </c>
      <c r="F5875" s="70" t="s">
        <v>28</v>
      </c>
      <c r="G5875" s="78">
        <v>45812</v>
      </c>
      <c r="H5875" s="78">
        <v>45901</v>
      </c>
      <c r="I5875" s="69">
        <v>92716271.790000007</v>
      </c>
      <c r="J5875" s="70">
        <v>15</v>
      </c>
      <c r="K5875" s="71">
        <v>1.006</v>
      </c>
      <c r="L5875" s="70">
        <v>1</v>
      </c>
      <c r="M5875" s="71">
        <v>0.71</v>
      </c>
      <c r="N5875" s="72"/>
      <c r="O5875" s="73">
        <f>MIN(1,MAX(0,(1/(1+EXP(-(Assumptions!$B$5 + Assumptions!$B$6*$N5875))))*Assumptions!$B$3))</f>
        <v>3.9165722796764356E-2</v>
      </c>
      <c r="P5875" s="73">
        <f>VLOOKUP($F5875,Assumptions!$A$23:$B$27,2,FALSE)*Assumptions!$B$4</f>
        <v>0.35</v>
      </c>
      <c r="Q5875" s="74">
        <f t="shared" si="182"/>
        <v>1270954.9298868109</v>
      </c>
      <c r="R5875" s="75" t="str">
        <f>IF($O5875&lt;Assumptions!$B$17,"A",IF($O5875&lt;Assumptions!$B$18,"B",IF($O5875&lt;Assumptions!$B$19,"C",IF($O5875&lt;Assumptions!$B$20,"D","E"))))</f>
        <v>B</v>
      </c>
      <c r="S5875" s="75">
        <f t="shared" si="183"/>
        <v>0</v>
      </c>
    </row>
    <row r="5876" spans="1:19" ht="17.399999999999999" x14ac:dyDescent="0.3">
      <c r="A5876" s="39" t="s">
        <v>996</v>
      </c>
      <c r="B5876" s="39" t="s">
        <v>72</v>
      </c>
      <c r="C5876" s="39" t="s">
        <v>190</v>
      </c>
      <c r="D5876" s="39" t="s">
        <v>48</v>
      </c>
      <c r="E5876" s="70" t="s">
        <v>46</v>
      </c>
      <c r="F5876" s="70" t="s">
        <v>28</v>
      </c>
      <c r="G5876" s="78">
        <v>45812</v>
      </c>
      <c r="H5876" s="78">
        <v>45931</v>
      </c>
      <c r="I5876" s="69">
        <v>90996104.010000005</v>
      </c>
      <c r="J5876" s="70">
        <v>35</v>
      </c>
      <c r="K5876" s="71">
        <v>0.84199999999999997</v>
      </c>
      <c r="L5876" s="70">
        <v>1</v>
      </c>
      <c r="M5876" s="71">
        <v>0.71</v>
      </c>
      <c r="N5876" s="72"/>
      <c r="O5876" s="73">
        <f>MIN(1,MAX(0,(1/(1+EXP(-(Assumptions!$B$5 + Assumptions!$B$6*$N5876))))*Assumptions!$B$3))</f>
        <v>3.9165722796764356E-2</v>
      </c>
      <c r="P5876" s="73">
        <f>VLOOKUP($F5876,Assumptions!$A$23:$B$27,2,FALSE)*Assumptions!$B$4</f>
        <v>0.35</v>
      </c>
      <c r="Q5876" s="74">
        <f t="shared" si="182"/>
        <v>1247374.8648344192</v>
      </c>
      <c r="R5876" s="75" t="str">
        <f>IF($O5876&lt;Assumptions!$B$17,"A",IF($O5876&lt;Assumptions!$B$18,"B",IF($O5876&lt;Assumptions!$B$19,"C",IF($O5876&lt;Assumptions!$B$20,"D","E"))))</f>
        <v>B</v>
      </c>
      <c r="S5876" s="75">
        <f t="shared" si="183"/>
        <v>0</v>
      </c>
    </row>
    <row r="5877" spans="1:19" ht="17.399999999999999" x14ac:dyDescent="0.3">
      <c r="A5877" s="39" t="s">
        <v>996</v>
      </c>
      <c r="B5877" s="39" t="s">
        <v>72</v>
      </c>
      <c r="C5877" s="39" t="s">
        <v>190</v>
      </c>
      <c r="D5877" s="39" t="s">
        <v>48</v>
      </c>
      <c r="E5877" s="70" t="s">
        <v>46</v>
      </c>
      <c r="F5877" s="70" t="s">
        <v>28</v>
      </c>
      <c r="G5877" s="78">
        <v>45812</v>
      </c>
      <c r="H5877" s="78">
        <v>45962</v>
      </c>
      <c r="I5877" s="69">
        <v>89441266.159999996</v>
      </c>
      <c r="J5877" s="70">
        <v>0</v>
      </c>
      <c r="K5877" s="71">
        <v>0.996</v>
      </c>
      <c r="L5877" s="70">
        <v>1</v>
      </c>
      <c r="M5877" s="71">
        <v>0.71</v>
      </c>
      <c r="N5877" s="72"/>
      <c r="O5877" s="73">
        <f>MIN(1,MAX(0,(1/(1+EXP(-(Assumptions!$B$5 + Assumptions!$B$6*$N5877))))*Assumptions!$B$3))</f>
        <v>3.9165722796764356E-2</v>
      </c>
      <c r="P5877" s="73">
        <f>VLOOKUP($F5877,Assumptions!$A$23:$B$27,2,FALSE)*Assumptions!$B$4</f>
        <v>0.35</v>
      </c>
      <c r="Q5877" s="74">
        <f t="shared" si="182"/>
        <v>1226061.142954963</v>
      </c>
      <c r="R5877" s="75" t="str">
        <f>IF($O5877&lt;Assumptions!$B$17,"A",IF($O5877&lt;Assumptions!$B$18,"B",IF($O5877&lt;Assumptions!$B$19,"C",IF($O5877&lt;Assumptions!$B$20,"D","E"))))</f>
        <v>B</v>
      </c>
      <c r="S5877" s="75">
        <f t="shared" si="183"/>
        <v>0</v>
      </c>
    </row>
    <row r="5878" spans="1:19" ht="17.399999999999999" x14ac:dyDescent="0.3">
      <c r="A5878" s="39" t="s">
        <v>996</v>
      </c>
      <c r="B5878" s="39" t="s">
        <v>72</v>
      </c>
      <c r="C5878" s="39" t="s">
        <v>190</v>
      </c>
      <c r="D5878" s="39" t="s">
        <v>48</v>
      </c>
      <c r="E5878" s="70" t="s">
        <v>46</v>
      </c>
      <c r="F5878" s="70" t="s">
        <v>28</v>
      </c>
      <c r="G5878" s="78">
        <v>45812</v>
      </c>
      <c r="H5878" s="78">
        <v>45992</v>
      </c>
      <c r="I5878" s="69">
        <v>87701722.209999993</v>
      </c>
      <c r="J5878" s="70">
        <v>65</v>
      </c>
      <c r="K5878" s="71">
        <v>0.89800000000000002</v>
      </c>
      <c r="L5878" s="70">
        <v>1</v>
      </c>
      <c r="M5878" s="71">
        <v>0.71</v>
      </c>
      <c r="N5878" s="72"/>
      <c r="O5878" s="73">
        <f>MIN(1,MAX(0,(1/(1+EXP(-(Assumptions!$B$5 + Assumptions!$B$6*$N5878))))*Assumptions!$B$3))</f>
        <v>3.9165722796764356E-2</v>
      </c>
      <c r="P5878" s="73">
        <f>VLOOKUP($F5878,Assumptions!$A$23:$B$27,2,FALSE)*Assumptions!$B$4</f>
        <v>0.35</v>
      </c>
      <c r="Q5878" s="74">
        <f t="shared" si="182"/>
        <v>1202215.469306492</v>
      </c>
      <c r="R5878" s="75" t="str">
        <f>IF($O5878&lt;Assumptions!$B$17,"A",IF($O5878&lt;Assumptions!$B$18,"B",IF($O5878&lt;Assumptions!$B$19,"C",IF($O5878&lt;Assumptions!$B$20,"D","E"))))</f>
        <v>B</v>
      </c>
      <c r="S5878" s="75">
        <f t="shared" si="183"/>
        <v>0</v>
      </c>
    </row>
    <row r="5879" spans="1:19" ht="17.399999999999999" x14ac:dyDescent="0.3">
      <c r="A5879" s="39" t="s">
        <v>997</v>
      </c>
      <c r="B5879" s="39" t="s">
        <v>33</v>
      </c>
      <c r="C5879" s="39" t="s">
        <v>135</v>
      </c>
      <c r="D5879" s="39" t="s">
        <v>45</v>
      </c>
      <c r="E5879" s="70" t="s">
        <v>35</v>
      </c>
      <c r="F5879" s="70" t="s">
        <v>24</v>
      </c>
      <c r="G5879" s="78">
        <v>44884</v>
      </c>
      <c r="H5879" s="78">
        <v>45658</v>
      </c>
      <c r="I5879" s="69">
        <v>4354641.68</v>
      </c>
      <c r="J5879" s="70">
        <v>0</v>
      </c>
      <c r="K5879" s="71">
        <v>0.99</v>
      </c>
      <c r="L5879" s="70">
        <v>0</v>
      </c>
      <c r="M5879" s="71">
        <v>0.77500000000000002</v>
      </c>
      <c r="N5879" s="72"/>
      <c r="O5879" s="73">
        <f>MIN(1,MAX(0,(1/(1+EXP(-(Assumptions!$B$5 + Assumptions!$B$6*$N5879))))*Assumptions!$B$3))</f>
        <v>3.9165722796764356E-2</v>
      </c>
      <c r="P5879" s="73">
        <f>VLOOKUP($F5879,Assumptions!$A$23:$B$27,2,FALSE)*Assumptions!$B$4</f>
        <v>0.2</v>
      </c>
      <c r="Q5879" s="74">
        <f t="shared" si="182"/>
        <v>34110.537783623244</v>
      </c>
      <c r="R5879" s="75" t="str">
        <f>IF($O5879&lt;Assumptions!$B$17,"A",IF($O5879&lt;Assumptions!$B$18,"B",IF($O5879&lt;Assumptions!$B$19,"C",IF($O5879&lt;Assumptions!$B$20,"D","E"))))</f>
        <v>B</v>
      </c>
      <c r="S5879" s="75">
        <f t="shared" si="183"/>
        <v>0</v>
      </c>
    </row>
    <row r="5880" spans="1:19" ht="17.399999999999999" x14ac:dyDescent="0.3">
      <c r="A5880" s="39" t="s">
        <v>997</v>
      </c>
      <c r="B5880" s="39" t="s">
        <v>33</v>
      </c>
      <c r="C5880" s="39" t="s">
        <v>135</v>
      </c>
      <c r="D5880" s="39" t="s">
        <v>45</v>
      </c>
      <c r="E5880" s="70" t="s">
        <v>35</v>
      </c>
      <c r="F5880" s="70" t="s">
        <v>24</v>
      </c>
      <c r="G5880" s="78">
        <v>44884</v>
      </c>
      <c r="H5880" s="78">
        <v>45689</v>
      </c>
      <c r="I5880" s="69">
        <v>4239116.3899999997</v>
      </c>
      <c r="J5880" s="70">
        <v>0</v>
      </c>
      <c r="K5880" s="71">
        <v>0.97799999999999998</v>
      </c>
      <c r="L5880" s="70">
        <v>0</v>
      </c>
      <c r="M5880" s="71">
        <v>0.77500000000000002</v>
      </c>
      <c r="N5880" s="72"/>
      <c r="O5880" s="73">
        <f>MIN(1,MAX(0,(1/(1+EXP(-(Assumptions!$B$5 + Assumptions!$B$6*$N5880))))*Assumptions!$B$3))</f>
        <v>3.9165722796764356E-2</v>
      </c>
      <c r="P5880" s="73">
        <f>VLOOKUP($F5880,Assumptions!$A$23:$B$27,2,FALSE)*Assumptions!$B$4</f>
        <v>0.2</v>
      </c>
      <c r="Q5880" s="74">
        <f t="shared" si="182"/>
        <v>33205.611486792084</v>
      </c>
      <c r="R5880" s="75" t="str">
        <f>IF($O5880&lt;Assumptions!$B$17,"A",IF($O5880&lt;Assumptions!$B$18,"B",IF($O5880&lt;Assumptions!$B$19,"C",IF($O5880&lt;Assumptions!$B$20,"D","E"))))</f>
        <v>B</v>
      </c>
      <c r="S5880" s="75">
        <f t="shared" si="183"/>
        <v>0</v>
      </c>
    </row>
    <row r="5881" spans="1:19" ht="17.399999999999999" x14ac:dyDescent="0.3">
      <c r="A5881" s="39" t="s">
        <v>997</v>
      </c>
      <c r="B5881" s="39" t="s">
        <v>33</v>
      </c>
      <c r="C5881" s="39" t="s">
        <v>135</v>
      </c>
      <c r="D5881" s="39" t="s">
        <v>45</v>
      </c>
      <c r="E5881" s="70" t="s">
        <v>35</v>
      </c>
      <c r="F5881" s="70" t="s">
        <v>24</v>
      </c>
      <c r="G5881" s="78">
        <v>44884</v>
      </c>
      <c r="H5881" s="78">
        <v>45717</v>
      </c>
      <c r="I5881" s="69">
        <v>4120630.21</v>
      </c>
      <c r="J5881" s="70">
        <v>0</v>
      </c>
      <c r="K5881" s="71">
        <v>1.109</v>
      </c>
      <c r="L5881" s="70">
        <v>0</v>
      </c>
      <c r="M5881" s="71">
        <v>0.77500000000000002</v>
      </c>
      <c r="N5881" s="72"/>
      <c r="O5881" s="73">
        <f>MIN(1,MAX(0,(1/(1+EXP(-(Assumptions!$B$5 + Assumptions!$B$6*$N5881))))*Assumptions!$B$3))</f>
        <v>3.9165722796764356E-2</v>
      </c>
      <c r="P5881" s="73">
        <f>VLOOKUP($F5881,Assumptions!$A$23:$B$27,2,FALSE)*Assumptions!$B$4</f>
        <v>0.2</v>
      </c>
      <c r="Q5881" s="74">
        <f t="shared" si="182"/>
        <v>32277.492110566582</v>
      </c>
      <c r="R5881" s="75" t="str">
        <f>IF($O5881&lt;Assumptions!$B$17,"A",IF($O5881&lt;Assumptions!$B$18,"B",IF($O5881&lt;Assumptions!$B$19,"C",IF($O5881&lt;Assumptions!$B$20,"D","E"))))</f>
        <v>B</v>
      </c>
      <c r="S5881" s="75">
        <f t="shared" si="183"/>
        <v>0</v>
      </c>
    </row>
    <row r="5882" spans="1:19" ht="17.399999999999999" x14ac:dyDescent="0.3">
      <c r="A5882" s="39" t="s">
        <v>997</v>
      </c>
      <c r="B5882" s="39" t="s">
        <v>33</v>
      </c>
      <c r="C5882" s="39" t="s">
        <v>135</v>
      </c>
      <c r="D5882" s="39" t="s">
        <v>45</v>
      </c>
      <c r="E5882" s="70" t="s">
        <v>35</v>
      </c>
      <c r="F5882" s="70" t="s">
        <v>24</v>
      </c>
      <c r="G5882" s="78">
        <v>44884</v>
      </c>
      <c r="H5882" s="78">
        <v>45748</v>
      </c>
      <c r="I5882" s="69">
        <v>4012093.82</v>
      </c>
      <c r="J5882" s="70">
        <v>0</v>
      </c>
      <c r="K5882" s="71">
        <v>1.038</v>
      </c>
      <c r="L5882" s="70">
        <v>0</v>
      </c>
      <c r="M5882" s="71">
        <v>0.77500000000000002</v>
      </c>
      <c r="N5882" s="72"/>
      <c r="O5882" s="73">
        <f>MIN(1,MAX(0,(1/(1+EXP(-(Assumptions!$B$5 + Assumptions!$B$6*$N5882))))*Assumptions!$B$3))</f>
        <v>3.9165722796764356E-2</v>
      </c>
      <c r="P5882" s="73">
        <f>VLOOKUP($F5882,Assumptions!$A$23:$B$27,2,FALSE)*Assumptions!$B$4</f>
        <v>0.2</v>
      </c>
      <c r="Q5882" s="74">
        <f t="shared" si="182"/>
        <v>31427.310877746277</v>
      </c>
      <c r="R5882" s="75" t="str">
        <f>IF($O5882&lt;Assumptions!$B$17,"A",IF($O5882&lt;Assumptions!$B$18,"B",IF($O5882&lt;Assumptions!$B$19,"C",IF($O5882&lt;Assumptions!$B$20,"D","E"))))</f>
        <v>B</v>
      </c>
      <c r="S5882" s="75">
        <f t="shared" si="183"/>
        <v>0</v>
      </c>
    </row>
    <row r="5883" spans="1:19" ht="17.399999999999999" x14ac:dyDescent="0.3">
      <c r="A5883" s="39" t="s">
        <v>997</v>
      </c>
      <c r="B5883" s="39" t="s">
        <v>33</v>
      </c>
      <c r="C5883" s="39" t="s">
        <v>135</v>
      </c>
      <c r="D5883" s="39" t="s">
        <v>45</v>
      </c>
      <c r="E5883" s="70" t="s">
        <v>35</v>
      </c>
      <c r="F5883" s="70" t="s">
        <v>24</v>
      </c>
      <c r="G5883" s="78">
        <v>44884</v>
      </c>
      <c r="H5883" s="78">
        <v>45778</v>
      </c>
      <c r="I5883" s="69">
        <v>3897303.65</v>
      </c>
      <c r="J5883" s="70">
        <v>15</v>
      </c>
      <c r="K5883" s="71">
        <v>1.018</v>
      </c>
      <c r="L5883" s="70">
        <v>0</v>
      </c>
      <c r="M5883" s="71">
        <v>0.77500000000000002</v>
      </c>
      <c r="N5883" s="72"/>
      <c r="O5883" s="73">
        <f>MIN(1,MAX(0,(1/(1+EXP(-(Assumptions!$B$5 + Assumptions!$B$6*$N5883))))*Assumptions!$B$3))</f>
        <v>3.9165722796764356E-2</v>
      </c>
      <c r="P5883" s="73">
        <f>VLOOKUP($F5883,Assumptions!$A$23:$B$27,2,FALSE)*Assumptions!$B$4</f>
        <v>0.2</v>
      </c>
      <c r="Q5883" s="74">
        <f t="shared" si="182"/>
        <v>30528.142882143584</v>
      </c>
      <c r="R5883" s="75" t="str">
        <f>IF($O5883&lt;Assumptions!$B$17,"A",IF($O5883&lt;Assumptions!$B$18,"B",IF($O5883&lt;Assumptions!$B$19,"C",IF($O5883&lt;Assumptions!$B$20,"D","E"))))</f>
        <v>B</v>
      </c>
      <c r="S5883" s="75">
        <f t="shared" si="183"/>
        <v>0</v>
      </c>
    </row>
    <row r="5884" spans="1:19" ht="17.399999999999999" x14ac:dyDescent="0.3">
      <c r="A5884" s="39" t="s">
        <v>997</v>
      </c>
      <c r="B5884" s="39" t="s">
        <v>33</v>
      </c>
      <c r="C5884" s="39" t="s">
        <v>135</v>
      </c>
      <c r="D5884" s="39" t="s">
        <v>45</v>
      </c>
      <c r="E5884" s="70" t="s">
        <v>35</v>
      </c>
      <c r="F5884" s="70" t="s">
        <v>24</v>
      </c>
      <c r="G5884" s="78">
        <v>44884</v>
      </c>
      <c r="H5884" s="78">
        <v>45809</v>
      </c>
      <c r="I5884" s="69">
        <v>3788954.61</v>
      </c>
      <c r="J5884" s="70">
        <v>35</v>
      </c>
      <c r="K5884" s="71">
        <v>0.82299999999999995</v>
      </c>
      <c r="L5884" s="70">
        <v>0</v>
      </c>
      <c r="M5884" s="71">
        <v>0.77500000000000002</v>
      </c>
      <c r="N5884" s="72"/>
      <c r="O5884" s="73">
        <f>MIN(1,MAX(0,(1/(1+EXP(-(Assumptions!$B$5 + Assumptions!$B$6*$N5884))))*Assumptions!$B$3))</f>
        <v>3.9165722796764356E-2</v>
      </c>
      <c r="P5884" s="73">
        <f>VLOOKUP($F5884,Assumptions!$A$23:$B$27,2,FALSE)*Assumptions!$B$4</f>
        <v>0.2</v>
      </c>
      <c r="Q5884" s="74">
        <f t="shared" si="182"/>
        <v>29679.429188956477</v>
      </c>
      <c r="R5884" s="75" t="str">
        <f>IF($O5884&lt;Assumptions!$B$17,"A",IF($O5884&lt;Assumptions!$B$18,"B",IF($O5884&lt;Assumptions!$B$19,"C",IF($O5884&lt;Assumptions!$B$20,"D","E"))))</f>
        <v>B</v>
      </c>
      <c r="S5884" s="75">
        <f t="shared" si="183"/>
        <v>0</v>
      </c>
    </row>
    <row r="5885" spans="1:19" ht="17.399999999999999" x14ac:dyDescent="0.3">
      <c r="A5885" s="39" t="s">
        <v>997</v>
      </c>
      <c r="B5885" s="39" t="s">
        <v>33</v>
      </c>
      <c r="C5885" s="39" t="s">
        <v>135</v>
      </c>
      <c r="D5885" s="39" t="s">
        <v>45</v>
      </c>
      <c r="E5885" s="70" t="s">
        <v>35</v>
      </c>
      <c r="F5885" s="70" t="s">
        <v>24</v>
      </c>
      <c r="G5885" s="78">
        <v>44884</v>
      </c>
      <c r="H5885" s="78">
        <v>45839</v>
      </c>
      <c r="I5885" s="69">
        <v>3669318.91</v>
      </c>
      <c r="J5885" s="70">
        <v>0</v>
      </c>
      <c r="K5885" s="71">
        <v>0.98</v>
      </c>
      <c r="L5885" s="70">
        <v>0</v>
      </c>
      <c r="M5885" s="71">
        <v>0.77500000000000002</v>
      </c>
      <c r="N5885" s="72"/>
      <c r="O5885" s="73">
        <f>MIN(1,MAX(0,(1/(1+EXP(-(Assumptions!$B$5 + Assumptions!$B$6*$N5885))))*Assumptions!$B$3))</f>
        <v>3.9165722796764356E-2</v>
      </c>
      <c r="P5885" s="73">
        <f>VLOOKUP($F5885,Assumptions!$A$23:$B$27,2,FALSE)*Assumptions!$B$4</f>
        <v>0.2</v>
      </c>
      <c r="Q5885" s="74">
        <f t="shared" si="182"/>
        <v>28742.305456397109</v>
      </c>
      <c r="R5885" s="75" t="str">
        <f>IF($O5885&lt;Assumptions!$B$17,"A",IF($O5885&lt;Assumptions!$B$18,"B",IF($O5885&lt;Assumptions!$B$19,"C",IF($O5885&lt;Assumptions!$B$20,"D","E"))))</f>
        <v>B</v>
      </c>
      <c r="S5885" s="75">
        <f t="shared" si="183"/>
        <v>0</v>
      </c>
    </row>
    <row r="5886" spans="1:19" ht="17.399999999999999" x14ac:dyDescent="0.3">
      <c r="A5886" s="39" t="s">
        <v>997</v>
      </c>
      <c r="B5886" s="39" t="s">
        <v>33</v>
      </c>
      <c r="C5886" s="39" t="s">
        <v>135</v>
      </c>
      <c r="D5886" s="39" t="s">
        <v>45</v>
      </c>
      <c r="E5886" s="70" t="s">
        <v>35</v>
      </c>
      <c r="F5886" s="70" t="s">
        <v>24</v>
      </c>
      <c r="G5886" s="78">
        <v>44884</v>
      </c>
      <c r="H5886" s="78">
        <v>45870</v>
      </c>
      <c r="I5886" s="69">
        <v>3554928.15</v>
      </c>
      <c r="J5886" s="70">
        <v>0</v>
      </c>
      <c r="K5886" s="71">
        <v>1.0069999999999999</v>
      </c>
      <c r="L5886" s="70">
        <v>0</v>
      </c>
      <c r="M5886" s="71">
        <v>0.77500000000000002</v>
      </c>
      <c r="N5886" s="72"/>
      <c r="O5886" s="73">
        <f>MIN(1,MAX(0,(1/(1+EXP(-(Assumptions!$B$5 + Assumptions!$B$6*$N5886))))*Assumptions!$B$3))</f>
        <v>3.9165722796764356E-2</v>
      </c>
      <c r="P5886" s="73">
        <f>VLOOKUP($F5886,Assumptions!$A$23:$B$27,2,FALSE)*Assumptions!$B$4</f>
        <v>0.2</v>
      </c>
      <c r="Q5886" s="74">
        <f t="shared" si="182"/>
        <v>27846.266097062868</v>
      </c>
      <c r="R5886" s="75" t="str">
        <f>IF($O5886&lt;Assumptions!$B$17,"A",IF($O5886&lt;Assumptions!$B$18,"B",IF($O5886&lt;Assumptions!$B$19,"C",IF($O5886&lt;Assumptions!$B$20,"D","E"))))</f>
        <v>B</v>
      </c>
      <c r="S5886" s="75">
        <f t="shared" si="183"/>
        <v>0</v>
      </c>
    </row>
    <row r="5887" spans="1:19" ht="17.399999999999999" x14ac:dyDescent="0.3">
      <c r="A5887" s="39" t="s">
        <v>997</v>
      </c>
      <c r="B5887" s="39" t="s">
        <v>33</v>
      </c>
      <c r="C5887" s="39" t="s">
        <v>135</v>
      </c>
      <c r="D5887" s="39" t="s">
        <v>45</v>
      </c>
      <c r="E5887" s="70" t="s">
        <v>35</v>
      </c>
      <c r="F5887" s="70" t="s">
        <v>24</v>
      </c>
      <c r="G5887" s="78">
        <v>44884</v>
      </c>
      <c r="H5887" s="78">
        <v>45901</v>
      </c>
      <c r="I5887" s="69">
        <v>3449247.08</v>
      </c>
      <c r="J5887" s="70">
        <v>0</v>
      </c>
      <c r="K5887" s="71">
        <v>1.0580000000000001</v>
      </c>
      <c r="L5887" s="70">
        <v>0</v>
      </c>
      <c r="M5887" s="71">
        <v>0.77500000000000002</v>
      </c>
      <c r="N5887" s="72"/>
      <c r="O5887" s="73">
        <f>MIN(1,MAX(0,(1/(1+EXP(-(Assumptions!$B$5 + Assumptions!$B$6*$N5887))))*Assumptions!$B$3))</f>
        <v>3.9165722796764356E-2</v>
      </c>
      <c r="P5887" s="73">
        <f>VLOOKUP($F5887,Assumptions!$A$23:$B$27,2,FALSE)*Assumptions!$B$4</f>
        <v>0.2</v>
      </c>
      <c r="Q5887" s="74">
        <f t="shared" si="182"/>
        <v>27018.450998565779</v>
      </c>
      <c r="R5887" s="75" t="str">
        <f>IF($O5887&lt;Assumptions!$B$17,"A",IF($O5887&lt;Assumptions!$B$18,"B",IF($O5887&lt;Assumptions!$B$19,"C",IF($O5887&lt;Assumptions!$B$20,"D","E"))))</f>
        <v>B</v>
      </c>
      <c r="S5887" s="75">
        <f t="shared" si="183"/>
        <v>0</v>
      </c>
    </row>
    <row r="5888" spans="1:19" ht="17.399999999999999" x14ac:dyDescent="0.3">
      <c r="A5888" s="39" t="s">
        <v>997</v>
      </c>
      <c r="B5888" s="39" t="s">
        <v>33</v>
      </c>
      <c r="C5888" s="39" t="s">
        <v>135</v>
      </c>
      <c r="D5888" s="39" t="s">
        <v>45</v>
      </c>
      <c r="E5888" s="70" t="s">
        <v>35</v>
      </c>
      <c r="F5888" s="70" t="s">
        <v>24</v>
      </c>
      <c r="G5888" s="78">
        <v>44884</v>
      </c>
      <c r="H5888" s="78">
        <v>45931</v>
      </c>
      <c r="I5888" s="69">
        <v>3335924.41</v>
      </c>
      <c r="J5888" s="70">
        <v>0</v>
      </c>
      <c r="K5888" s="71">
        <v>1.0469999999999999</v>
      </c>
      <c r="L5888" s="70">
        <v>0</v>
      </c>
      <c r="M5888" s="71">
        <v>0.77500000000000002</v>
      </c>
      <c r="N5888" s="72"/>
      <c r="O5888" s="73">
        <f>MIN(1,MAX(0,(1/(1+EXP(-(Assumptions!$B$5 + Assumptions!$B$6*$N5888))))*Assumptions!$B$3))</f>
        <v>3.9165722796764356E-2</v>
      </c>
      <c r="P5888" s="73">
        <f>VLOOKUP($F5888,Assumptions!$A$23:$B$27,2,FALSE)*Assumptions!$B$4</f>
        <v>0.2</v>
      </c>
      <c r="Q5888" s="74">
        <f t="shared" si="182"/>
        <v>26130.77814260394</v>
      </c>
      <c r="R5888" s="75" t="str">
        <f>IF($O5888&lt;Assumptions!$B$17,"A",IF($O5888&lt;Assumptions!$B$18,"B",IF($O5888&lt;Assumptions!$B$19,"C",IF($O5888&lt;Assumptions!$B$20,"D","E"))))</f>
        <v>B</v>
      </c>
      <c r="S5888" s="75">
        <f t="shared" si="183"/>
        <v>0</v>
      </c>
    </row>
    <row r="5889" spans="1:19" ht="17.399999999999999" x14ac:dyDescent="0.3">
      <c r="A5889" s="39" t="s">
        <v>997</v>
      </c>
      <c r="B5889" s="39" t="s">
        <v>33</v>
      </c>
      <c r="C5889" s="39" t="s">
        <v>135</v>
      </c>
      <c r="D5889" s="39" t="s">
        <v>45</v>
      </c>
      <c r="E5889" s="70" t="s">
        <v>35</v>
      </c>
      <c r="F5889" s="70" t="s">
        <v>24</v>
      </c>
      <c r="G5889" s="78">
        <v>44884</v>
      </c>
      <c r="H5889" s="78">
        <v>45962</v>
      </c>
      <c r="I5889" s="69">
        <v>3242466.32</v>
      </c>
      <c r="J5889" s="70">
        <v>0</v>
      </c>
      <c r="K5889" s="71">
        <v>1.1379999999999999</v>
      </c>
      <c r="L5889" s="70">
        <v>0</v>
      </c>
      <c r="M5889" s="71">
        <v>0.77500000000000002</v>
      </c>
      <c r="N5889" s="72"/>
      <c r="O5889" s="73">
        <f>MIN(1,MAX(0,(1/(1+EXP(-(Assumptions!$B$5 + Assumptions!$B$6*$N5889))))*Assumptions!$B$3))</f>
        <v>3.9165722796764356E-2</v>
      </c>
      <c r="P5889" s="73">
        <f>VLOOKUP($F5889,Assumptions!$A$23:$B$27,2,FALSE)*Assumptions!$B$4</f>
        <v>0.2</v>
      </c>
      <c r="Q5889" s="74">
        <f t="shared" ref="Q5889:Q5952" si="184">$I5889*$O5889*$P5889</f>
        <v>25398.707413392927</v>
      </c>
      <c r="R5889" s="75" t="str">
        <f>IF($O5889&lt;Assumptions!$B$17,"A",IF($O5889&lt;Assumptions!$B$18,"B",IF($O5889&lt;Assumptions!$B$19,"C",IF($O5889&lt;Assumptions!$B$20,"D","E"))))</f>
        <v>B</v>
      </c>
      <c r="S5889" s="75">
        <f t="shared" ref="S5889:S5952" si="185">--($J5889&gt;=180)</f>
        <v>0</v>
      </c>
    </row>
    <row r="5890" spans="1:19" ht="17.399999999999999" x14ac:dyDescent="0.3">
      <c r="A5890" s="39" t="s">
        <v>997</v>
      </c>
      <c r="B5890" s="39" t="s">
        <v>33</v>
      </c>
      <c r="C5890" s="39" t="s">
        <v>135</v>
      </c>
      <c r="D5890" s="39" t="s">
        <v>45</v>
      </c>
      <c r="E5890" s="70" t="s">
        <v>35</v>
      </c>
      <c r="F5890" s="70" t="s">
        <v>24</v>
      </c>
      <c r="G5890" s="78">
        <v>44884</v>
      </c>
      <c r="H5890" s="78">
        <v>45992</v>
      </c>
      <c r="I5890" s="69">
        <v>3138038.84</v>
      </c>
      <c r="J5890" s="70">
        <v>0</v>
      </c>
      <c r="K5890" s="71">
        <v>0.96499999999999997</v>
      </c>
      <c r="L5890" s="70">
        <v>0</v>
      </c>
      <c r="M5890" s="71">
        <v>0.77500000000000002</v>
      </c>
      <c r="N5890" s="72"/>
      <c r="O5890" s="73">
        <f>MIN(1,MAX(0,(1/(1+EXP(-(Assumptions!$B$5 + Assumptions!$B$6*$N5890))))*Assumptions!$B$3))</f>
        <v>3.9165722796764356E-2</v>
      </c>
      <c r="P5890" s="73">
        <f>VLOOKUP($F5890,Assumptions!$A$23:$B$27,2,FALSE)*Assumptions!$B$4</f>
        <v>0.2</v>
      </c>
      <c r="Q5890" s="74">
        <f t="shared" si="184"/>
        <v>24580.711866583995</v>
      </c>
      <c r="R5890" s="75" t="str">
        <f>IF($O5890&lt;Assumptions!$B$17,"A",IF($O5890&lt;Assumptions!$B$18,"B",IF($O5890&lt;Assumptions!$B$19,"C",IF($O5890&lt;Assumptions!$B$20,"D","E"))))</f>
        <v>B</v>
      </c>
      <c r="S5890" s="75">
        <f t="shared" si="185"/>
        <v>0</v>
      </c>
    </row>
    <row r="5891" spans="1:19" ht="17.399999999999999" x14ac:dyDescent="0.3">
      <c r="A5891" s="39" t="s">
        <v>999</v>
      </c>
      <c r="B5891" s="39" t="s">
        <v>74</v>
      </c>
      <c r="C5891" s="39" t="s">
        <v>135</v>
      </c>
      <c r="D5891" s="39" t="s">
        <v>26</v>
      </c>
      <c r="E5891" s="70" t="s">
        <v>35</v>
      </c>
      <c r="F5891" s="70" t="s">
        <v>28</v>
      </c>
      <c r="G5891" s="78">
        <v>45080</v>
      </c>
      <c r="H5891" s="78">
        <v>45658</v>
      </c>
      <c r="I5891" s="69">
        <v>3990007.48</v>
      </c>
      <c r="J5891" s="70">
        <v>0</v>
      </c>
      <c r="K5891" s="71">
        <v>1.0860000000000001</v>
      </c>
      <c r="L5891" s="70">
        <v>0</v>
      </c>
      <c r="M5891" s="71">
        <v>0.78300000000000003</v>
      </c>
      <c r="N5891" s="72"/>
      <c r="O5891" s="73">
        <f>MIN(1,MAX(0,(1/(1+EXP(-(Assumptions!$B$5 + Assumptions!$B$6*$N5891))))*Assumptions!$B$3))</f>
        <v>3.9165722796764356E-2</v>
      </c>
      <c r="P5891" s="73">
        <f>VLOOKUP($F5891,Assumptions!$A$23:$B$27,2,FALSE)*Assumptions!$B$4</f>
        <v>0.35</v>
      </c>
      <c r="Q5891" s="74">
        <f t="shared" si="184"/>
        <v>54695.0344215437</v>
      </c>
      <c r="R5891" s="75" t="str">
        <f>IF($O5891&lt;Assumptions!$B$17,"A",IF($O5891&lt;Assumptions!$B$18,"B",IF($O5891&lt;Assumptions!$B$19,"C",IF($O5891&lt;Assumptions!$B$20,"D","E"))))</f>
        <v>B</v>
      </c>
      <c r="S5891" s="75">
        <f t="shared" si="185"/>
        <v>0</v>
      </c>
    </row>
    <row r="5892" spans="1:19" ht="17.399999999999999" x14ac:dyDescent="0.3">
      <c r="A5892" s="39" t="s">
        <v>999</v>
      </c>
      <c r="B5892" s="39" t="s">
        <v>74</v>
      </c>
      <c r="C5892" s="39" t="s">
        <v>135</v>
      </c>
      <c r="D5892" s="39" t="s">
        <v>26</v>
      </c>
      <c r="E5892" s="70" t="s">
        <v>35</v>
      </c>
      <c r="F5892" s="70" t="s">
        <v>28</v>
      </c>
      <c r="G5892" s="78">
        <v>45080</v>
      </c>
      <c r="H5892" s="78">
        <v>45689</v>
      </c>
      <c r="I5892" s="69">
        <v>3870406.02</v>
      </c>
      <c r="J5892" s="70">
        <v>0</v>
      </c>
      <c r="K5892" s="71">
        <v>0.995</v>
      </c>
      <c r="L5892" s="70">
        <v>0</v>
      </c>
      <c r="M5892" s="71">
        <v>0.78300000000000003</v>
      </c>
      <c r="N5892" s="72"/>
      <c r="O5892" s="73">
        <f>MIN(1,MAX(0,(1/(1+EXP(-(Assumptions!$B$5 + Assumptions!$B$6*$N5892))))*Assumptions!$B$3))</f>
        <v>3.9165722796764356E-2</v>
      </c>
      <c r="P5892" s="73">
        <f>VLOOKUP($F5892,Assumptions!$A$23:$B$27,2,FALSE)*Assumptions!$B$4</f>
        <v>0.35</v>
      </c>
      <c r="Q5892" s="74">
        <f t="shared" si="184"/>
        <v>53055.5372515868</v>
      </c>
      <c r="R5892" s="75" t="str">
        <f>IF($O5892&lt;Assumptions!$B$17,"A",IF($O5892&lt;Assumptions!$B$18,"B",IF($O5892&lt;Assumptions!$B$19,"C",IF($O5892&lt;Assumptions!$B$20,"D","E"))))</f>
        <v>B</v>
      </c>
      <c r="S5892" s="75">
        <f t="shared" si="185"/>
        <v>0</v>
      </c>
    </row>
    <row r="5893" spans="1:19" ht="17.399999999999999" x14ac:dyDescent="0.3">
      <c r="A5893" s="39" t="s">
        <v>999</v>
      </c>
      <c r="B5893" s="39" t="s">
        <v>74</v>
      </c>
      <c r="C5893" s="39" t="s">
        <v>135</v>
      </c>
      <c r="D5893" s="39" t="s">
        <v>26</v>
      </c>
      <c r="E5893" s="70" t="s">
        <v>35</v>
      </c>
      <c r="F5893" s="70" t="s">
        <v>28</v>
      </c>
      <c r="G5893" s="78">
        <v>45080</v>
      </c>
      <c r="H5893" s="78">
        <v>45717</v>
      </c>
      <c r="I5893" s="69">
        <v>3758059.96</v>
      </c>
      <c r="J5893" s="70">
        <v>0</v>
      </c>
      <c r="K5893" s="71">
        <v>0.95399999999999996</v>
      </c>
      <c r="L5893" s="70">
        <v>0</v>
      </c>
      <c r="M5893" s="71">
        <v>0.78300000000000003</v>
      </c>
      <c r="N5893" s="72"/>
      <c r="O5893" s="73">
        <f>MIN(1,MAX(0,(1/(1+EXP(-(Assumptions!$B$5 + Assumptions!$B$6*$N5893))))*Assumptions!$B$3))</f>
        <v>3.9165722796764356E-2</v>
      </c>
      <c r="P5893" s="73">
        <f>VLOOKUP($F5893,Assumptions!$A$23:$B$27,2,FALSE)*Assumptions!$B$4</f>
        <v>0.35</v>
      </c>
      <c r="Q5893" s="74">
        <f t="shared" si="184"/>
        <v>51515.497126442766</v>
      </c>
      <c r="R5893" s="75" t="str">
        <f>IF($O5893&lt;Assumptions!$B$17,"A",IF($O5893&lt;Assumptions!$B$18,"B",IF($O5893&lt;Assumptions!$B$19,"C",IF($O5893&lt;Assumptions!$B$20,"D","E"))))</f>
        <v>B</v>
      </c>
      <c r="S5893" s="75">
        <f t="shared" si="185"/>
        <v>0</v>
      </c>
    </row>
    <row r="5894" spans="1:19" ht="17.399999999999999" x14ac:dyDescent="0.3">
      <c r="A5894" s="39" t="s">
        <v>999</v>
      </c>
      <c r="B5894" s="39" t="s">
        <v>74</v>
      </c>
      <c r="C5894" s="39" t="s">
        <v>135</v>
      </c>
      <c r="D5894" s="39" t="s">
        <v>26</v>
      </c>
      <c r="E5894" s="70" t="s">
        <v>35</v>
      </c>
      <c r="F5894" s="70" t="s">
        <v>28</v>
      </c>
      <c r="G5894" s="78">
        <v>45080</v>
      </c>
      <c r="H5894" s="78">
        <v>45748</v>
      </c>
      <c r="I5894" s="69">
        <v>3641679.62</v>
      </c>
      <c r="J5894" s="70">
        <v>0</v>
      </c>
      <c r="K5894" s="71">
        <v>1.0289999999999999</v>
      </c>
      <c r="L5894" s="70">
        <v>0</v>
      </c>
      <c r="M5894" s="71">
        <v>0.78300000000000003</v>
      </c>
      <c r="N5894" s="72"/>
      <c r="O5894" s="73">
        <f>MIN(1,MAX(0,(1/(1+EXP(-(Assumptions!$B$5 + Assumptions!$B$6*$N5894))))*Assumptions!$B$3))</f>
        <v>3.9165722796764356E-2</v>
      </c>
      <c r="P5894" s="73">
        <f>VLOOKUP($F5894,Assumptions!$A$23:$B$27,2,FALSE)*Assumptions!$B$4</f>
        <v>0.35</v>
      </c>
      <c r="Q5894" s="74">
        <f t="shared" si="184"/>
        <v>49920.155079041149</v>
      </c>
      <c r="R5894" s="75" t="str">
        <f>IF($O5894&lt;Assumptions!$B$17,"A",IF($O5894&lt;Assumptions!$B$18,"B",IF($O5894&lt;Assumptions!$B$19,"C",IF($O5894&lt;Assumptions!$B$20,"D","E"))))</f>
        <v>B</v>
      </c>
      <c r="S5894" s="75">
        <f t="shared" si="185"/>
        <v>0</v>
      </c>
    </row>
    <row r="5895" spans="1:19" ht="17.399999999999999" x14ac:dyDescent="0.3">
      <c r="A5895" s="39" t="s">
        <v>999</v>
      </c>
      <c r="B5895" s="39" t="s">
        <v>74</v>
      </c>
      <c r="C5895" s="39" t="s">
        <v>135</v>
      </c>
      <c r="D5895" s="39" t="s">
        <v>26</v>
      </c>
      <c r="E5895" s="70" t="s">
        <v>35</v>
      </c>
      <c r="F5895" s="70" t="s">
        <v>28</v>
      </c>
      <c r="G5895" s="78">
        <v>45080</v>
      </c>
      <c r="H5895" s="78">
        <v>45778</v>
      </c>
      <c r="I5895" s="69">
        <v>3537094.67</v>
      </c>
      <c r="J5895" s="70">
        <v>0</v>
      </c>
      <c r="K5895" s="71">
        <v>1.113</v>
      </c>
      <c r="L5895" s="70">
        <v>0</v>
      </c>
      <c r="M5895" s="71">
        <v>0.78300000000000003</v>
      </c>
      <c r="N5895" s="72"/>
      <c r="O5895" s="73">
        <f>MIN(1,MAX(0,(1/(1+EXP(-(Assumptions!$B$5 + Assumptions!$B$6*$N5895))))*Assumptions!$B$3))</f>
        <v>3.9165722796764356E-2</v>
      </c>
      <c r="P5895" s="73">
        <f>VLOOKUP($F5895,Assumptions!$A$23:$B$27,2,FALSE)*Assumptions!$B$4</f>
        <v>0.35</v>
      </c>
      <c r="Q5895" s="74">
        <f t="shared" si="184"/>
        <v>48486.50427289644</v>
      </c>
      <c r="R5895" s="75" t="str">
        <f>IF($O5895&lt;Assumptions!$B$17,"A",IF($O5895&lt;Assumptions!$B$18,"B",IF($O5895&lt;Assumptions!$B$19,"C",IF($O5895&lt;Assumptions!$B$20,"D","E"))))</f>
        <v>B</v>
      </c>
      <c r="S5895" s="75">
        <f t="shared" si="185"/>
        <v>0</v>
      </c>
    </row>
    <row r="5896" spans="1:19" ht="17.399999999999999" x14ac:dyDescent="0.3">
      <c r="A5896" s="39" t="s">
        <v>999</v>
      </c>
      <c r="B5896" s="39" t="s">
        <v>74</v>
      </c>
      <c r="C5896" s="39" t="s">
        <v>135</v>
      </c>
      <c r="D5896" s="39" t="s">
        <v>26</v>
      </c>
      <c r="E5896" s="70" t="s">
        <v>35</v>
      </c>
      <c r="F5896" s="70" t="s">
        <v>28</v>
      </c>
      <c r="G5896" s="78">
        <v>45080</v>
      </c>
      <c r="H5896" s="78">
        <v>45809</v>
      </c>
      <c r="I5896" s="69">
        <v>3444447.91</v>
      </c>
      <c r="J5896" s="70">
        <v>0</v>
      </c>
      <c r="K5896" s="71">
        <v>1.0409999999999999</v>
      </c>
      <c r="L5896" s="70">
        <v>0</v>
      </c>
      <c r="M5896" s="71">
        <v>0.78300000000000003</v>
      </c>
      <c r="N5896" s="72"/>
      <c r="O5896" s="73">
        <f>MIN(1,MAX(0,(1/(1+EXP(-(Assumptions!$B$5 + Assumptions!$B$6*$N5896))))*Assumptions!$B$3))</f>
        <v>3.9165722796764356E-2</v>
      </c>
      <c r="P5896" s="73">
        <f>VLOOKUP($F5896,Assumptions!$A$23:$B$27,2,FALSE)*Assumptions!$B$4</f>
        <v>0.35</v>
      </c>
      <c r="Q5896" s="74">
        <f t="shared" si="184"/>
        <v>47216.50221083402</v>
      </c>
      <c r="R5896" s="75" t="str">
        <f>IF($O5896&lt;Assumptions!$B$17,"A",IF($O5896&lt;Assumptions!$B$18,"B",IF($O5896&lt;Assumptions!$B$19,"C",IF($O5896&lt;Assumptions!$B$20,"D","E"))))</f>
        <v>B</v>
      </c>
      <c r="S5896" s="75">
        <f t="shared" si="185"/>
        <v>0</v>
      </c>
    </row>
    <row r="5897" spans="1:19" ht="17.399999999999999" x14ac:dyDescent="0.3">
      <c r="A5897" s="39" t="s">
        <v>999</v>
      </c>
      <c r="B5897" s="39" t="s">
        <v>74</v>
      </c>
      <c r="C5897" s="39" t="s">
        <v>135</v>
      </c>
      <c r="D5897" s="39" t="s">
        <v>26</v>
      </c>
      <c r="E5897" s="70" t="s">
        <v>35</v>
      </c>
      <c r="F5897" s="70" t="s">
        <v>28</v>
      </c>
      <c r="G5897" s="78">
        <v>45080</v>
      </c>
      <c r="H5897" s="78">
        <v>45839</v>
      </c>
      <c r="I5897" s="69">
        <v>3337548.77</v>
      </c>
      <c r="J5897" s="70">
        <v>35</v>
      </c>
      <c r="K5897" s="71">
        <v>0.84</v>
      </c>
      <c r="L5897" s="70">
        <v>0</v>
      </c>
      <c r="M5897" s="71">
        <v>0.78300000000000003</v>
      </c>
      <c r="N5897" s="72"/>
      <c r="O5897" s="73">
        <f>MIN(1,MAX(0,(1/(1+EXP(-(Assumptions!$B$5 + Assumptions!$B$6*$N5897))))*Assumptions!$B$3))</f>
        <v>3.9165722796764356E-2</v>
      </c>
      <c r="P5897" s="73">
        <f>VLOOKUP($F5897,Assumptions!$A$23:$B$27,2,FALSE)*Assumptions!$B$4</f>
        <v>0.35</v>
      </c>
      <c r="Q5897" s="74">
        <f t="shared" si="184"/>
        <v>45751.128481275642</v>
      </c>
      <c r="R5897" s="75" t="str">
        <f>IF($O5897&lt;Assumptions!$B$17,"A",IF($O5897&lt;Assumptions!$B$18,"B",IF($O5897&lt;Assumptions!$B$19,"C",IF($O5897&lt;Assumptions!$B$20,"D","E"))))</f>
        <v>B</v>
      </c>
      <c r="S5897" s="75">
        <f t="shared" si="185"/>
        <v>0</v>
      </c>
    </row>
    <row r="5898" spans="1:19" ht="17.399999999999999" x14ac:dyDescent="0.3">
      <c r="A5898" s="39" t="s">
        <v>999</v>
      </c>
      <c r="B5898" s="39" t="s">
        <v>74</v>
      </c>
      <c r="C5898" s="39" t="s">
        <v>135</v>
      </c>
      <c r="D5898" s="39" t="s">
        <v>26</v>
      </c>
      <c r="E5898" s="70" t="s">
        <v>35</v>
      </c>
      <c r="F5898" s="70" t="s">
        <v>28</v>
      </c>
      <c r="G5898" s="78">
        <v>45080</v>
      </c>
      <c r="H5898" s="78">
        <v>45870</v>
      </c>
      <c r="I5898" s="69">
        <v>3246723.3</v>
      </c>
      <c r="J5898" s="70">
        <v>0</v>
      </c>
      <c r="K5898" s="71">
        <v>1.0169999999999999</v>
      </c>
      <c r="L5898" s="70">
        <v>0</v>
      </c>
      <c r="M5898" s="71">
        <v>0.78300000000000003</v>
      </c>
      <c r="N5898" s="72"/>
      <c r="O5898" s="73">
        <f>MIN(1,MAX(0,(1/(1+EXP(-(Assumptions!$B$5 + Assumptions!$B$6*$N5898))))*Assumptions!$B$3))</f>
        <v>3.9165722796764356E-2</v>
      </c>
      <c r="P5898" s="73">
        <f>VLOOKUP($F5898,Assumptions!$A$23:$B$27,2,FALSE)*Assumptions!$B$4</f>
        <v>0.35</v>
      </c>
      <c r="Q5898" s="74">
        <f t="shared" si="184"/>
        <v>44506.09266795859</v>
      </c>
      <c r="R5898" s="75" t="str">
        <f>IF($O5898&lt;Assumptions!$B$17,"A",IF($O5898&lt;Assumptions!$B$18,"B",IF($O5898&lt;Assumptions!$B$19,"C",IF($O5898&lt;Assumptions!$B$20,"D","E"))))</f>
        <v>B</v>
      </c>
      <c r="S5898" s="75">
        <f t="shared" si="185"/>
        <v>0</v>
      </c>
    </row>
    <row r="5899" spans="1:19" ht="17.399999999999999" x14ac:dyDescent="0.3">
      <c r="A5899" s="39" t="s">
        <v>999</v>
      </c>
      <c r="B5899" s="39" t="s">
        <v>74</v>
      </c>
      <c r="C5899" s="39" t="s">
        <v>135</v>
      </c>
      <c r="D5899" s="39" t="s">
        <v>26</v>
      </c>
      <c r="E5899" s="70" t="s">
        <v>35</v>
      </c>
      <c r="F5899" s="70" t="s">
        <v>28</v>
      </c>
      <c r="G5899" s="78">
        <v>45080</v>
      </c>
      <c r="H5899" s="78">
        <v>45901</v>
      </c>
      <c r="I5899" s="69">
        <v>3140310</v>
      </c>
      <c r="J5899" s="70">
        <v>15</v>
      </c>
      <c r="K5899" s="71">
        <v>1.0609999999999999</v>
      </c>
      <c r="L5899" s="70">
        <v>0</v>
      </c>
      <c r="M5899" s="71">
        <v>0.78300000000000003</v>
      </c>
      <c r="N5899" s="72"/>
      <c r="O5899" s="73">
        <f>MIN(1,MAX(0,(1/(1+EXP(-(Assumptions!$B$5 + Assumptions!$B$6*$N5899))))*Assumptions!$B$3))</f>
        <v>3.9165722796764356E-2</v>
      </c>
      <c r="P5899" s="73">
        <f>VLOOKUP($F5899,Assumptions!$A$23:$B$27,2,FALSE)*Assumptions!$B$4</f>
        <v>0.35</v>
      </c>
      <c r="Q5899" s="74">
        <f t="shared" si="184"/>
        <v>43047.378834567469</v>
      </c>
      <c r="R5899" s="75" t="str">
        <f>IF($O5899&lt;Assumptions!$B$17,"A",IF($O5899&lt;Assumptions!$B$18,"B",IF($O5899&lt;Assumptions!$B$19,"C",IF($O5899&lt;Assumptions!$B$20,"D","E"))))</f>
        <v>B</v>
      </c>
      <c r="S5899" s="75">
        <f t="shared" si="185"/>
        <v>0</v>
      </c>
    </row>
    <row r="5900" spans="1:19" ht="17.399999999999999" x14ac:dyDescent="0.3">
      <c r="A5900" s="39" t="s">
        <v>999</v>
      </c>
      <c r="B5900" s="39" t="s">
        <v>74</v>
      </c>
      <c r="C5900" s="39" t="s">
        <v>135</v>
      </c>
      <c r="D5900" s="39" t="s">
        <v>26</v>
      </c>
      <c r="E5900" s="70" t="s">
        <v>35</v>
      </c>
      <c r="F5900" s="70" t="s">
        <v>28</v>
      </c>
      <c r="G5900" s="78">
        <v>45080</v>
      </c>
      <c r="H5900" s="78">
        <v>45931</v>
      </c>
      <c r="I5900" s="69">
        <v>3047111.88</v>
      </c>
      <c r="J5900" s="70">
        <v>35</v>
      </c>
      <c r="K5900" s="71">
        <v>0.79600000000000004</v>
      </c>
      <c r="L5900" s="70">
        <v>0</v>
      </c>
      <c r="M5900" s="71">
        <v>0.78300000000000003</v>
      </c>
      <c r="N5900" s="72"/>
      <c r="O5900" s="73">
        <f>MIN(1,MAX(0,(1/(1+EXP(-(Assumptions!$B$5 + Assumptions!$B$6*$N5900))))*Assumptions!$B$3))</f>
        <v>3.9165722796764356E-2</v>
      </c>
      <c r="P5900" s="73">
        <f>VLOOKUP($F5900,Assumptions!$A$23:$B$27,2,FALSE)*Assumptions!$B$4</f>
        <v>0.35</v>
      </c>
      <c r="Q5900" s="74">
        <f t="shared" si="184"/>
        <v>41769.818727982623</v>
      </c>
      <c r="R5900" s="75" t="str">
        <f>IF($O5900&lt;Assumptions!$B$17,"A",IF($O5900&lt;Assumptions!$B$18,"B",IF($O5900&lt;Assumptions!$B$19,"C",IF($O5900&lt;Assumptions!$B$20,"D","E"))))</f>
        <v>B</v>
      </c>
      <c r="S5900" s="75">
        <f t="shared" si="185"/>
        <v>0</v>
      </c>
    </row>
    <row r="5901" spans="1:19" ht="17.399999999999999" x14ac:dyDescent="0.3">
      <c r="A5901" s="39" t="s">
        <v>999</v>
      </c>
      <c r="B5901" s="39" t="s">
        <v>74</v>
      </c>
      <c r="C5901" s="39" t="s">
        <v>135</v>
      </c>
      <c r="D5901" s="39" t="s">
        <v>26</v>
      </c>
      <c r="E5901" s="70" t="s">
        <v>35</v>
      </c>
      <c r="F5901" s="70" t="s">
        <v>28</v>
      </c>
      <c r="G5901" s="78">
        <v>45080</v>
      </c>
      <c r="H5901" s="78">
        <v>45962</v>
      </c>
      <c r="I5901" s="69">
        <v>2955853.01</v>
      </c>
      <c r="J5901" s="70">
        <v>95</v>
      </c>
      <c r="K5901" s="71">
        <v>0.309</v>
      </c>
      <c r="L5901" s="70">
        <v>0</v>
      </c>
      <c r="M5901" s="71">
        <v>0.78300000000000003</v>
      </c>
      <c r="N5901" s="72"/>
      <c r="O5901" s="73">
        <f>MIN(1,MAX(0,(1/(1+EXP(-(Assumptions!$B$5 + Assumptions!$B$6*$N5901))))*Assumptions!$B$3))</f>
        <v>3.9165722796764356E-2</v>
      </c>
      <c r="P5901" s="73">
        <f>VLOOKUP($F5901,Assumptions!$A$23:$B$27,2,FALSE)*Assumptions!$B$4</f>
        <v>0.35</v>
      </c>
      <c r="Q5901" s="74">
        <f t="shared" si="184"/>
        <v>40518.841866174531</v>
      </c>
      <c r="R5901" s="75" t="str">
        <f>IF($O5901&lt;Assumptions!$B$17,"A",IF($O5901&lt;Assumptions!$B$18,"B",IF($O5901&lt;Assumptions!$B$19,"C",IF($O5901&lt;Assumptions!$B$20,"D","E"))))</f>
        <v>B</v>
      </c>
      <c r="S5901" s="75">
        <f t="shared" si="185"/>
        <v>0</v>
      </c>
    </row>
    <row r="5902" spans="1:19" ht="17.399999999999999" x14ac:dyDescent="0.3">
      <c r="A5902" s="39" t="s">
        <v>999</v>
      </c>
      <c r="B5902" s="39" t="s">
        <v>74</v>
      </c>
      <c r="C5902" s="39" t="s">
        <v>135</v>
      </c>
      <c r="D5902" s="39" t="s">
        <v>26</v>
      </c>
      <c r="E5902" s="70" t="s">
        <v>35</v>
      </c>
      <c r="F5902" s="70" t="s">
        <v>28</v>
      </c>
      <c r="G5902" s="78">
        <v>45080</v>
      </c>
      <c r="H5902" s="78">
        <v>45992</v>
      </c>
      <c r="I5902" s="69">
        <v>2874961.26</v>
      </c>
      <c r="J5902" s="70">
        <v>0</v>
      </c>
      <c r="K5902" s="71">
        <v>1.024</v>
      </c>
      <c r="L5902" s="70">
        <v>0</v>
      </c>
      <c r="M5902" s="71">
        <v>0.78300000000000003</v>
      </c>
      <c r="N5902" s="72"/>
      <c r="O5902" s="73">
        <f>MIN(1,MAX(0,(1/(1+EXP(-(Assumptions!$B$5 + Assumptions!$B$6*$N5902))))*Assumptions!$B$3))</f>
        <v>3.9165722796764356E-2</v>
      </c>
      <c r="P5902" s="73">
        <f>VLOOKUP($F5902,Assumptions!$A$23:$B$27,2,FALSE)*Assumptions!$B$4</f>
        <v>0.35</v>
      </c>
      <c r="Q5902" s="74">
        <f t="shared" si="184"/>
        <v>39409.977516208732</v>
      </c>
      <c r="R5902" s="75" t="str">
        <f>IF($O5902&lt;Assumptions!$B$17,"A",IF($O5902&lt;Assumptions!$B$18,"B",IF($O5902&lt;Assumptions!$B$19,"C",IF($O5902&lt;Assumptions!$B$20,"D","E"))))</f>
        <v>B</v>
      </c>
      <c r="S5902" s="75">
        <f t="shared" si="185"/>
        <v>0</v>
      </c>
    </row>
    <row r="5903" spans="1:19" ht="17.399999999999999" x14ac:dyDescent="0.3">
      <c r="A5903" s="39" t="s">
        <v>1000</v>
      </c>
      <c r="B5903" s="39" t="s">
        <v>88</v>
      </c>
      <c r="C5903" s="39" t="s">
        <v>22</v>
      </c>
      <c r="D5903" s="39" t="s">
        <v>26</v>
      </c>
      <c r="E5903" s="70" t="s">
        <v>43</v>
      </c>
      <c r="F5903" s="70" t="s">
        <v>40</v>
      </c>
      <c r="G5903" s="78">
        <v>43599</v>
      </c>
      <c r="H5903" s="78">
        <v>45658</v>
      </c>
      <c r="I5903" s="69">
        <v>1957751.4</v>
      </c>
      <c r="J5903" s="70">
        <v>0</v>
      </c>
      <c r="K5903" s="71">
        <v>1.089</v>
      </c>
      <c r="L5903" s="70">
        <v>0</v>
      </c>
      <c r="M5903" s="71">
        <v>0.98199999999999998</v>
      </c>
      <c r="N5903" s="72"/>
      <c r="O5903" s="73">
        <f>MIN(1,MAX(0,(1/(1+EXP(-(Assumptions!$B$5 + Assumptions!$B$6*$N5903))))*Assumptions!$B$3))</f>
        <v>3.9165722796764356E-2</v>
      </c>
      <c r="P5903" s="73">
        <f>VLOOKUP($F5903,Assumptions!$A$23:$B$27,2,FALSE)*Assumptions!$B$4</f>
        <v>0.7</v>
      </c>
      <c r="Q5903" s="74">
        <f t="shared" si="184"/>
        <v>53673.724046164127</v>
      </c>
      <c r="R5903" s="75" t="str">
        <f>IF($O5903&lt;Assumptions!$B$17,"A",IF($O5903&lt;Assumptions!$B$18,"B",IF($O5903&lt;Assumptions!$B$19,"C",IF($O5903&lt;Assumptions!$B$20,"D","E"))))</f>
        <v>B</v>
      </c>
      <c r="S5903" s="75">
        <f t="shared" si="185"/>
        <v>0</v>
      </c>
    </row>
    <row r="5904" spans="1:19" ht="17.399999999999999" x14ac:dyDescent="0.3">
      <c r="A5904" s="39" t="s">
        <v>1000</v>
      </c>
      <c r="B5904" s="39" t="s">
        <v>88</v>
      </c>
      <c r="C5904" s="39" t="s">
        <v>22</v>
      </c>
      <c r="D5904" s="39" t="s">
        <v>26</v>
      </c>
      <c r="E5904" s="70" t="s">
        <v>43</v>
      </c>
      <c r="F5904" s="70" t="s">
        <v>40</v>
      </c>
      <c r="G5904" s="78">
        <v>43599</v>
      </c>
      <c r="H5904" s="78">
        <v>45689</v>
      </c>
      <c r="I5904" s="69">
        <v>1921910.76</v>
      </c>
      <c r="J5904" s="70">
        <v>0</v>
      </c>
      <c r="K5904" s="71">
        <v>1.103</v>
      </c>
      <c r="L5904" s="70">
        <v>0</v>
      </c>
      <c r="M5904" s="71">
        <v>0.98199999999999998</v>
      </c>
      <c r="N5904" s="72"/>
      <c r="O5904" s="73">
        <f>MIN(1,MAX(0,(1/(1+EXP(-(Assumptions!$B$5 + Assumptions!$B$6*$N5904))))*Assumptions!$B$3))</f>
        <v>3.9165722796764356E-2</v>
      </c>
      <c r="P5904" s="73">
        <f>VLOOKUP($F5904,Assumptions!$A$23:$B$27,2,FALSE)*Assumptions!$B$4</f>
        <v>0.7</v>
      </c>
      <c r="Q5904" s="74">
        <f t="shared" si="184"/>
        <v>52691.116846395096</v>
      </c>
      <c r="R5904" s="75" t="str">
        <f>IF($O5904&lt;Assumptions!$B$17,"A",IF($O5904&lt;Assumptions!$B$18,"B",IF($O5904&lt;Assumptions!$B$19,"C",IF($O5904&lt;Assumptions!$B$20,"D","E"))))</f>
        <v>B</v>
      </c>
      <c r="S5904" s="75">
        <f t="shared" si="185"/>
        <v>0</v>
      </c>
    </row>
    <row r="5905" spans="1:19" ht="17.399999999999999" x14ac:dyDescent="0.3">
      <c r="A5905" s="39" t="s">
        <v>1000</v>
      </c>
      <c r="B5905" s="39" t="s">
        <v>88</v>
      </c>
      <c r="C5905" s="39" t="s">
        <v>22</v>
      </c>
      <c r="D5905" s="39" t="s">
        <v>26</v>
      </c>
      <c r="E5905" s="70" t="s">
        <v>43</v>
      </c>
      <c r="F5905" s="70" t="s">
        <v>40</v>
      </c>
      <c r="G5905" s="78">
        <v>43599</v>
      </c>
      <c r="H5905" s="78">
        <v>45717</v>
      </c>
      <c r="I5905" s="69">
        <v>1882731.77</v>
      </c>
      <c r="J5905" s="70">
        <v>0</v>
      </c>
      <c r="K5905" s="71">
        <v>0.98699999999999999</v>
      </c>
      <c r="L5905" s="70">
        <v>0</v>
      </c>
      <c r="M5905" s="71">
        <v>0.98199999999999998</v>
      </c>
      <c r="N5905" s="72"/>
      <c r="O5905" s="73">
        <f>MIN(1,MAX(0,(1/(1+EXP(-(Assumptions!$B$5 + Assumptions!$B$6*$N5905))))*Assumptions!$B$3))</f>
        <v>3.9165722796764356E-2</v>
      </c>
      <c r="P5905" s="73">
        <f>VLOOKUP($F5905,Assumptions!$A$23:$B$27,2,FALSE)*Assumptions!$B$4</f>
        <v>0.7</v>
      </c>
      <c r="Q5905" s="74">
        <f t="shared" si="184"/>
        <v>51616.985423137055</v>
      </c>
      <c r="R5905" s="75" t="str">
        <f>IF($O5905&lt;Assumptions!$B$17,"A",IF($O5905&lt;Assumptions!$B$18,"B",IF($O5905&lt;Assumptions!$B$19,"C",IF($O5905&lt;Assumptions!$B$20,"D","E"))))</f>
        <v>B</v>
      </c>
      <c r="S5905" s="75">
        <f t="shared" si="185"/>
        <v>0</v>
      </c>
    </row>
    <row r="5906" spans="1:19" ht="17.399999999999999" x14ac:dyDescent="0.3">
      <c r="A5906" s="39" t="s">
        <v>1000</v>
      </c>
      <c r="B5906" s="39" t="s">
        <v>88</v>
      </c>
      <c r="C5906" s="39" t="s">
        <v>22</v>
      </c>
      <c r="D5906" s="39" t="s">
        <v>26</v>
      </c>
      <c r="E5906" s="70" t="s">
        <v>43</v>
      </c>
      <c r="F5906" s="70" t="s">
        <v>40</v>
      </c>
      <c r="G5906" s="78">
        <v>43599</v>
      </c>
      <c r="H5906" s="78">
        <v>45748</v>
      </c>
      <c r="I5906" s="69">
        <v>1854429.31</v>
      </c>
      <c r="J5906" s="70">
        <v>15</v>
      </c>
      <c r="K5906" s="71">
        <v>1.089</v>
      </c>
      <c r="L5906" s="70">
        <v>0</v>
      </c>
      <c r="M5906" s="71">
        <v>0.98199999999999998</v>
      </c>
      <c r="N5906" s="72"/>
      <c r="O5906" s="73">
        <f>MIN(1,MAX(0,(1/(1+EXP(-(Assumptions!$B$5 + Assumptions!$B$6*$N5906))))*Assumptions!$B$3))</f>
        <v>3.9165722796764356E-2</v>
      </c>
      <c r="P5906" s="73">
        <f>VLOOKUP($F5906,Assumptions!$A$23:$B$27,2,FALSE)*Assumptions!$B$4</f>
        <v>0.7</v>
      </c>
      <c r="Q5906" s="74">
        <f t="shared" si="184"/>
        <v>50841.045011158501</v>
      </c>
      <c r="R5906" s="75" t="str">
        <f>IF($O5906&lt;Assumptions!$B$17,"A",IF($O5906&lt;Assumptions!$B$18,"B",IF($O5906&lt;Assumptions!$B$19,"C",IF($O5906&lt;Assumptions!$B$20,"D","E"))))</f>
        <v>B</v>
      </c>
      <c r="S5906" s="75">
        <f t="shared" si="185"/>
        <v>0</v>
      </c>
    </row>
    <row r="5907" spans="1:19" ht="17.399999999999999" x14ac:dyDescent="0.3">
      <c r="A5907" s="39" t="s">
        <v>1000</v>
      </c>
      <c r="B5907" s="39" t="s">
        <v>88</v>
      </c>
      <c r="C5907" s="39" t="s">
        <v>22</v>
      </c>
      <c r="D5907" s="39" t="s">
        <v>26</v>
      </c>
      <c r="E5907" s="70" t="s">
        <v>43</v>
      </c>
      <c r="F5907" s="70" t="s">
        <v>40</v>
      </c>
      <c r="G5907" s="78">
        <v>43599</v>
      </c>
      <c r="H5907" s="78">
        <v>45778</v>
      </c>
      <c r="I5907" s="69">
        <v>1826925.76</v>
      </c>
      <c r="J5907" s="70">
        <v>0</v>
      </c>
      <c r="K5907" s="71">
        <v>0.97299999999999998</v>
      </c>
      <c r="L5907" s="70">
        <v>0</v>
      </c>
      <c r="M5907" s="71">
        <v>0.98199999999999998</v>
      </c>
      <c r="N5907" s="72"/>
      <c r="O5907" s="73">
        <f>MIN(1,MAX(0,(1/(1+EXP(-(Assumptions!$B$5 + Assumptions!$B$6*$N5907))))*Assumptions!$B$3))</f>
        <v>3.9165722796764356E-2</v>
      </c>
      <c r="P5907" s="73">
        <f>VLOOKUP($F5907,Assumptions!$A$23:$B$27,2,FALSE)*Assumptions!$B$4</f>
        <v>0.7</v>
      </c>
      <c r="Q5907" s="74">
        <f t="shared" si="184"/>
        <v>50087.007520499632</v>
      </c>
      <c r="R5907" s="75" t="str">
        <f>IF($O5907&lt;Assumptions!$B$17,"A",IF($O5907&lt;Assumptions!$B$18,"B",IF($O5907&lt;Assumptions!$B$19,"C",IF($O5907&lt;Assumptions!$B$20,"D","E"))))</f>
        <v>B</v>
      </c>
      <c r="S5907" s="75">
        <f t="shared" si="185"/>
        <v>0</v>
      </c>
    </row>
    <row r="5908" spans="1:19" ht="17.399999999999999" x14ac:dyDescent="0.3">
      <c r="A5908" s="39" t="s">
        <v>1000</v>
      </c>
      <c r="B5908" s="39" t="s">
        <v>88</v>
      </c>
      <c r="C5908" s="39" t="s">
        <v>22</v>
      </c>
      <c r="D5908" s="39" t="s">
        <v>26</v>
      </c>
      <c r="E5908" s="70" t="s">
        <v>43</v>
      </c>
      <c r="F5908" s="70" t="s">
        <v>40</v>
      </c>
      <c r="G5908" s="78">
        <v>43599</v>
      </c>
      <c r="H5908" s="78">
        <v>45809</v>
      </c>
      <c r="I5908" s="69">
        <v>1796372.19</v>
      </c>
      <c r="J5908" s="70">
        <v>15</v>
      </c>
      <c r="K5908" s="71">
        <v>1.141</v>
      </c>
      <c r="L5908" s="70">
        <v>0</v>
      </c>
      <c r="M5908" s="71">
        <v>0.98199999999999998</v>
      </c>
      <c r="N5908" s="72"/>
      <c r="O5908" s="73">
        <f>MIN(1,MAX(0,(1/(1+EXP(-(Assumptions!$B$5 + Assumptions!$B$6*$N5908))))*Assumptions!$B$3))</f>
        <v>3.9165722796764356E-2</v>
      </c>
      <c r="P5908" s="73">
        <f>VLOOKUP($F5908,Assumptions!$A$23:$B$27,2,FALSE)*Assumptions!$B$4</f>
        <v>0.7</v>
      </c>
      <c r="Q5908" s="74">
        <f t="shared" si="184"/>
        <v>49249.350663349549</v>
      </c>
      <c r="R5908" s="75" t="str">
        <f>IF($O5908&lt;Assumptions!$B$17,"A",IF($O5908&lt;Assumptions!$B$18,"B",IF($O5908&lt;Assumptions!$B$19,"C",IF($O5908&lt;Assumptions!$B$20,"D","E"))))</f>
        <v>B</v>
      </c>
      <c r="S5908" s="75">
        <f t="shared" si="185"/>
        <v>0</v>
      </c>
    </row>
    <row r="5909" spans="1:19" ht="17.399999999999999" x14ac:dyDescent="0.3">
      <c r="A5909" s="39" t="s">
        <v>1000</v>
      </c>
      <c r="B5909" s="39" t="s">
        <v>88</v>
      </c>
      <c r="C5909" s="39" t="s">
        <v>22</v>
      </c>
      <c r="D5909" s="39" t="s">
        <v>26</v>
      </c>
      <c r="E5909" s="70" t="s">
        <v>43</v>
      </c>
      <c r="F5909" s="70" t="s">
        <v>40</v>
      </c>
      <c r="G5909" s="78">
        <v>43599</v>
      </c>
      <c r="H5909" s="78">
        <v>45839</v>
      </c>
      <c r="I5909" s="69">
        <v>1761273.25</v>
      </c>
      <c r="J5909" s="70">
        <v>0</v>
      </c>
      <c r="K5909" s="71">
        <v>1.0129999999999999</v>
      </c>
      <c r="L5909" s="70">
        <v>0</v>
      </c>
      <c r="M5909" s="71">
        <v>0.98199999999999998</v>
      </c>
      <c r="N5909" s="72"/>
      <c r="O5909" s="73">
        <f>MIN(1,MAX(0,(1/(1+EXP(-(Assumptions!$B$5 + Assumptions!$B$6*$N5909))))*Assumptions!$B$3))</f>
        <v>3.9165722796764356E-2</v>
      </c>
      <c r="P5909" s="73">
        <f>VLOOKUP($F5909,Assumptions!$A$23:$B$27,2,FALSE)*Assumptions!$B$4</f>
        <v>0.7</v>
      </c>
      <c r="Q5909" s="74">
        <f t="shared" si="184"/>
        <v>48287.07791519937</v>
      </c>
      <c r="R5909" s="75" t="str">
        <f>IF($O5909&lt;Assumptions!$B$17,"A",IF($O5909&lt;Assumptions!$B$18,"B",IF($O5909&lt;Assumptions!$B$19,"C",IF($O5909&lt;Assumptions!$B$20,"D","E"))))</f>
        <v>B</v>
      </c>
      <c r="S5909" s="75">
        <f t="shared" si="185"/>
        <v>0</v>
      </c>
    </row>
    <row r="5910" spans="1:19" ht="17.399999999999999" x14ac:dyDescent="0.3">
      <c r="A5910" s="39" t="s">
        <v>1000</v>
      </c>
      <c r="B5910" s="39" t="s">
        <v>88</v>
      </c>
      <c r="C5910" s="39" t="s">
        <v>22</v>
      </c>
      <c r="D5910" s="39" t="s">
        <v>26</v>
      </c>
      <c r="E5910" s="70" t="s">
        <v>43</v>
      </c>
      <c r="F5910" s="70" t="s">
        <v>40</v>
      </c>
      <c r="G5910" s="78">
        <v>43599</v>
      </c>
      <c r="H5910" s="78">
        <v>45870</v>
      </c>
      <c r="I5910" s="69">
        <v>1731531.83</v>
      </c>
      <c r="J5910" s="70">
        <v>0</v>
      </c>
      <c r="K5910" s="71">
        <v>1.0409999999999999</v>
      </c>
      <c r="L5910" s="70">
        <v>0</v>
      </c>
      <c r="M5910" s="71">
        <v>0.98199999999999998</v>
      </c>
      <c r="N5910" s="72"/>
      <c r="O5910" s="73">
        <f>MIN(1,MAX(0,(1/(1+EXP(-(Assumptions!$B$5 + Assumptions!$B$6*$N5910))))*Assumptions!$B$3))</f>
        <v>3.9165722796764356E-2</v>
      </c>
      <c r="P5910" s="73">
        <f>VLOOKUP($F5910,Assumptions!$A$23:$B$27,2,FALSE)*Assumptions!$B$4</f>
        <v>0.7</v>
      </c>
      <c r="Q5910" s="74">
        <f t="shared" si="184"/>
        <v>47471.686967287867</v>
      </c>
      <c r="R5910" s="75" t="str">
        <f>IF($O5910&lt;Assumptions!$B$17,"A",IF($O5910&lt;Assumptions!$B$18,"B",IF($O5910&lt;Assumptions!$B$19,"C",IF($O5910&lt;Assumptions!$B$20,"D","E"))))</f>
        <v>B</v>
      </c>
      <c r="S5910" s="75">
        <f t="shared" si="185"/>
        <v>0</v>
      </c>
    </row>
    <row r="5911" spans="1:19" ht="17.399999999999999" x14ac:dyDescent="0.3">
      <c r="A5911" s="39" t="s">
        <v>1000</v>
      </c>
      <c r="B5911" s="39" t="s">
        <v>88</v>
      </c>
      <c r="C5911" s="39" t="s">
        <v>22</v>
      </c>
      <c r="D5911" s="39" t="s">
        <v>26</v>
      </c>
      <c r="E5911" s="70" t="s">
        <v>43</v>
      </c>
      <c r="F5911" s="70" t="s">
        <v>40</v>
      </c>
      <c r="G5911" s="78">
        <v>43599</v>
      </c>
      <c r="H5911" s="78">
        <v>45901</v>
      </c>
      <c r="I5911" s="69">
        <v>1705686.98</v>
      </c>
      <c r="J5911" s="70">
        <v>0</v>
      </c>
      <c r="K5911" s="71">
        <v>1.1140000000000001</v>
      </c>
      <c r="L5911" s="70">
        <v>0</v>
      </c>
      <c r="M5911" s="71">
        <v>0.98199999999999998</v>
      </c>
      <c r="N5911" s="72"/>
      <c r="O5911" s="73">
        <f>MIN(1,MAX(0,(1/(1+EXP(-(Assumptions!$B$5 + Assumptions!$B$6*$N5911))))*Assumptions!$B$3))</f>
        <v>3.9165722796764356E-2</v>
      </c>
      <c r="P5911" s="73">
        <f>VLOOKUP($F5911,Assumptions!$A$23:$B$27,2,FALSE)*Assumptions!$B$4</f>
        <v>0.7</v>
      </c>
      <c r="Q5911" s="74">
        <f t="shared" si="184"/>
        <v>46763.124405711103</v>
      </c>
      <c r="R5911" s="75" t="str">
        <f>IF($O5911&lt;Assumptions!$B$17,"A",IF($O5911&lt;Assumptions!$B$18,"B",IF($O5911&lt;Assumptions!$B$19,"C",IF($O5911&lt;Assumptions!$B$20,"D","E"))))</f>
        <v>B</v>
      </c>
      <c r="S5911" s="75">
        <f t="shared" si="185"/>
        <v>0</v>
      </c>
    </row>
    <row r="5912" spans="1:19" ht="17.399999999999999" x14ac:dyDescent="0.3">
      <c r="A5912" s="39" t="s">
        <v>1000</v>
      </c>
      <c r="B5912" s="39" t="s">
        <v>88</v>
      </c>
      <c r="C5912" s="39" t="s">
        <v>22</v>
      </c>
      <c r="D5912" s="39" t="s">
        <v>26</v>
      </c>
      <c r="E5912" s="70" t="s">
        <v>43</v>
      </c>
      <c r="F5912" s="70" t="s">
        <v>40</v>
      </c>
      <c r="G5912" s="78">
        <v>43599</v>
      </c>
      <c r="H5912" s="78">
        <v>45931</v>
      </c>
      <c r="I5912" s="69">
        <v>1672964.28</v>
      </c>
      <c r="J5912" s="70">
        <v>0</v>
      </c>
      <c r="K5912" s="71">
        <v>1.0569999999999999</v>
      </c>
      <c r="L5912" s="70">
        <v>0</v>
      </c>
      <c r="M5912" s="71">
        <v>0.98199999999999998</v>
      </c>
      <c r="N5912" s="72"/>
      <c r="O5912" s="73">
        <f>MIN(1,MAX(0,(1/(1+EXP(-(Assumptions!$B$5 + Assumptions!$B$6*$N5912))))*Assumptions!$B$3))</f>
        <v>3.9165722796764356E-2</v>
      </c>
      <c r="P5912" s="73">
        <f>VLOOKUP($F5912,Assumptions!$A$23:$B$27,2,FALSE)*Assumptions!$B$4</f>
        <v>0.7</v>
      </c>
      <c r="Q5912" s="74">
        <f t="shared" si="184"/>
        <v>45865.99866755792</v>
      </c>
      <c r="R5912" s="75" t="str">
        <f>IF($O5912&lt;Assumptions!$B$17,"A",IF($O5912&lt;Assumptions!$B$18,"B",IF($O5912&lt;Assumptions!$B$19,"C",IF($O5912&lt;Assumptions!$B$20,"D","E"))))</f>
        <v>B</v>
      </c>
      <c r="S5912" s="75">
        <f t="shared" si="185"/>
        <v>0</v>
      </c>
    </row>
    <row r="5913" spans="1:19" ht="17.399999999999999" x14ac:dyDescent="0.3">
      <c r="A5913" s="39" t="s">
        <v>1000</v>
      </c>
      <c r="B5913" s="39" t="s">
        <v>88</v>
      </c>
      <c r="C5913" s="39" t="s">
        <v>22</v>
      </c>
      <c r="D5913" s="39" t="s">
        <v>26</v>
      </c>
      <c r="E5913" s="70" t="s">
        <v>43</v>
      </c>
      <c r="F5913" s="70" t="s">
        <v>40</v>
      </c>
      <c r="G5913" s="78">
        <v>43599</v>
      </c>
      <c r="H5913" s="78">
        <v>45962</v>
      </c>
      <c r="I5913" s="69">
        <v>1643019.18</v>
      </c>
      <c r="J5913" s="70">
        <v>65</v>
      </c>
      <c r="K5913" s="71">
        <v>0.73499999999999999</v>
      </c>
      <c r="L5913" s="70">
        <v>0</v>
      </c>
      <c r="M5913" s="71">
        <v>0.98199999999999998</v>
      </c>
      <c r="N5913" s="72"/>
      <c r="O5913" s="73">
        <f>MIN(1,MAX(0,(1/(1+EXP(-(Assumptions!$B$5 + Assumptions!$B$6*$N5913))))*Assumptions!$B$3))</f>
        <v>3.9165722796764356E-2</v>
      </c>
      <c r="P5913" s="73">
        <f>VLOOKUP($F5913,Assumptions!$A$23:$B$27,2,FALSE)*Assumptions!$B$4</f>
        <v>0.7</v>
      </c>
      <c r="Q5913" s="74">
        <f t="shared" si="184"/>
        <v>45045.023627552953</v>
      </c>
      <c r="R5913" s="75" t="str">
        <f>IF($O5913&lt;Assumptions!$B$17,"A",IF($O5913&lt;Assumptions!$B$18,"B",IF($O5913&lt;Assumptions!$B$19,"C",IF($O5913&lt;Assumptions!$B$20,"D","E"))))</f>
        <v>B</v>
      </c>
      <c r="S5913" s="75">
        <f t="shared" si="185"/>
        <v>0</v>
      </c>
    </row>
    <row r="5914" spans="1:19" ht="17.399999999999999" x14ac:dyDescent="0.3">
      <c r="A5914" s="39" t="s">
        <v>1000</v>
      </c>
      <c r="B5914" s="39" t="s">
        <v>88</v>
      </c>
      <c r="C5914" s="39" t="s">
        <v>22</v>
      </c>
      <c r="D5914" s="39" t="s">
        <v>26</v>
      </c>
      <c r="E5914" s="70" t="s">
        <v>43</v>
      </c>
      <c r="F5914" s="70" t="s">
        <v>40</v>
      </c>
      <c r="G5914" s="78">
        <v>43599</v>
      </c>
      <c r="H5914" s="78">
        <v>45992</v>
      </c>
      <c r="I5914" s="69">
        <v>1616621.94</v>
      </c>
      <c r="J5914" s="70">
        <v>35</v>
      </c>
      <c r="K5914" s="71">
        <v>0.86599999999999999</v>
      </c>
      <c r="L5914" s="70">
        <v>0</v>
      </c>
      <c r="M5914" s="71">
        <v>0.98199999999999998</v>
      </c>
      <c r="N5914" s="72"/>
      <c r="O5914" s="73">
        <f>MIN(1,MAX(0,(1/(1+EXP(-(Assumptions!$B$5 + Assumptions!$B$6*$N5914))))*Assumptions!$B$3))</f>
        <v>3.9165722796764356E-2</v>
      </c>
      <c r="P5914" s="73">
        <f>VLOOKUP($F5914,Assumptions!$A$23:$B$27,2,FALSE)*Assumptions!$B$4</f>
        <v>0.7</v>
      </c>
      <c r="Q5914" s="74">
        <f t="shared" si="184"/>
        <v>44321.316738445188</v>
      </c>
      <c r="R5914" s="75" t="str">
        <f>IF($O5914&lt;Assumptions!$B$17,"A",IF($O5914&lt;Assumptions!$B$18,"B",IF($O5914&lt;Assumptions!$B$19,"C",IF($O5914&lt;Assumptions!$B$20,"D","E"))))</f>
        <v>B</v>
      </c>
      <c r="S5914" s="75">
        <f t="shared" si="185"/>
        <v>0</v>
      </c>
    </row>
    <row r="5915" spans="1:19" ht="17.399999999999999" x14ac:dyDescent="0.3">
      <c r="A5915" s="39" t="s">
        <v>1001</v>
      </c>
      <c r="B5915" s="39" t="s">
        <v>61</v>
      </c>
      <c r="C5915" s="39" t="s">
        <v>135</v>
      </c>
      <c r="D5915" s="39" t="s">
        <v>30</v>
      </c>
      <c r="E5915" s="70" t="s">
        <v>39</v>
      </c>
      <c r="F5915" s="70" t="s">
        <v>28</v>
      </c>
      <c r="G5915" s="78">
        <v>45427</v>
      </c>
      <c r="H5915" s="78">
        <v>45658</v>
      </c>
      <c r="I5915" s="69">
        <v>919922.49</v>
      </c>
      <c r="J5915" s="70">
        <v>0</v>
      </c>
      <c r="K5915" s="71">
        <v>1.0209999999999999</v>
      </c>
      <c r="L5915" s="70">
        <v>0</v>
      </c>
      <c r="M5915" s="71">
        <v>0.65</v>
      </c>
      <c r="N5915" s="72"/>
      <c r="O5915" s="73">
        <f>MIN(1,MAX(0,(1/(1+EXP(-(Assumptions!$B$5 + Assumptions!$B$6*$N5915))))*Assumptions!$B$3))</f>
        <v>3.9165722796764356E-2</v>
      </c>
      <c r="P5915" s="73">
        <f>VLOOKUP($F5915,Assumptions!$A$23:$B$27,2,FALSE)*Assumptions!$B$4</f>
        <v>0.35</v>
      </c>
      <c r="Q5915" s="74">
        <f t="shared" si="184"/>
        <v>12610.30023324723</v>
      </c>
      <c r="R5915" s="75" t="str">
        <f>IF($O5915&lt;Assumptions!$B$17,"A",IF($O5915&lt;Assumptions!$B$18,"B",IF($O5915&lt;Assumptions!$B$19,"C",IF($O5915&lt;Assumptions!$B$20,"D","E"))))</f>
        <v>B</v>
      </c>
      <c r="S5915" s="75">
        <f t="shared" si="185"/>
        <v>0</v>
      </c>
    </row>
    <row r="5916" spans="1:19" ht="17.399999999999999" x14ac:dyDescent="0.3">
      <c r="A5916" s="39" t="s">
        <v>1001</v>
      </c>
      <c r="B5916" s="39" t="s">
        <v>61</v>
      </c>
      <c r="C5916" s="39" t="s">
        <v>135</v>
      </c>
      <c r="D5916" s="39" t="s">
        <v>30</v>
      </c>
      <c r="E5916" s="70" t="s">
        <v>39</v>
      </c>
      <c r="F5916" s="70" t="s">
        <v>28</v>
      </c>
      <c r="G5916" s="78">
        <v>45427</v>
      </c>
      <c r="H5916" s="78">
        <v>45689</v>
      </c>
      <c r="I5916" s="69">
        <v>895958.04</v>
      </c>
      <c r="J5916" s="70">
        <v>0</v>
      </c>
      <c r="K5916" s="71">
        <v>1.1419999999999999</v>
      </c>
      <c r="L5916" s="70">
        <v>0</v>
      </c>
      <c r="M5916" s="71">
        <v>0.65</v>
      </c>
      <c r="N5916" s="72"/>
      <c r="O5916" s="73">
        <f>MIN(1,MAX(0,(1/(1+EXP(-(Assumptions!$B$5 + Assumptions!$B$6*$N5916))))*Assumptions!$B$3))</f>
        <v>3.9165722796764356E-2</v>
      </c>
      <c r="P5916" s="73">
        <f>VLOOKUP($F5916,Assumptions!$A$23:$B$27,2,FALSE)*Assumptions!$B$4</f>
        <v>0.35</v>
      </c>
      <c r="Q5916" s="74">
        <f t="shared" si="184"/>
        <v>12281.795481260309</v>
      </c>
      <c r="R5916" s="75" t="str">
        <f>IF($O5916&lt;Assumptions!$B$17,"A",IF($O5916&lt;Assumptions!$B$18,"B",IF($O5916&lt;Assumptions!$B$19,"C",IF($O5916&lt;Assumptions!$B$20,"D","E"))))</f>
        <v>B</v>
      </c>
      <c r="S5916" s="75">
        <f t="shared" si="185"/>
        <v>0</v>
      </c>
    </row>
    <row r="5917" spans="1:19" ht="17.399999999999999" x14ac:dyDescent="0.3">
      <c r="A5917" s="39" t="s">
        <v>1001</v>
      </c>
      <c r="B5917" s="39" t="s">
        <v>61</v>
      </c>
      <c r="C5917" s="39" t="s">
        <v>135</v>
      </c>
      <c r="D5917" s="39" t="s">
        <v>30</v>
      </c>
      <c r="E5917" s="70" t="s">
        <v>39</v>
      </c>
      <c r="F5917" s="70" t="s">
        <v>28</v>
      </c>
      <c r="G5917" s="78">
        <v>45427</v>
      </c>
      <c r="H5917" s="78">
        <v>45717</v>
      </c>
      <c r="I5917" s="69">
        <v>871778.81</v>
      </c>
      <c r="J5917" s="70">
        <v>0</v>
      </c>
      <c r="K5917" s="71">
        <v>1.147</v>
      </c>
      <c r="L5917" s="70">
        <v>0</v>
      </c>
      <c r="M5917" s="71">
        <v>0.65</v>
      </c>
      <c r="N5917" s="72"/>
      <c r="O5917" s="73">
        <f>MIN(1,MAX(0,(1/(1+EXP(-(Assumptions!$B$5 + Assumptions!$B$6*$N5917))))*Assumptions!$B$3))</f>
        <v>3.9165722796764356E-2</v>
      </c>
      <c r="P5917" s="73">
        <f>VLOOKUP($F5917,Assumptions!$A$23:$B$27,2,FALSE)*Assumptions!$B$4</f>
        <v>0.35</v>
      </c>
      <c r="Q5917" s="74">
        <f t="shared" si="184"/>
        <v>11950.346524393586</v>
      </c>
      <c r="R5917" s="75" t="str">
        <f>IF($O5917&lt;Assumptions!$B$17,"A",IF($O5917&lt;Assumptions!$B$18,"B",IF($O5917&lt;Assumptions!$B$19,"C",IF($O5917&lt;Assumptions!$B$20,"D","E"))))</f>
        <v>B</v>
      </c>
      <c r="S5917" s="75">
        <f t="shared" si="185"/>
        <v>0</v>
      </c>
    </row>
    <row r="5918" spans="1:19" ht="17.399999999999999" x14ac:dyDescent="0.3">
      <c r="A5918" s="39" t="s">
        <v>1001</v>
      </c>
      <c r="B5918" s="39" t="s">
        <v>61</v>
      </c>
      <c r="C5918" s="39" t="s">
        <v>135</v>
      </c>
      <c r="D5918" s="39" t="s">
        <v>30</v>
      </c>
      <c r="E5918" s="70" t="s">
        <v>39</v>
      </c>
      <c r="F5918" s="70" t="s">
        <v>28</v>
      </c>
      <c r="G5918" s="78">
        <v>45427</v>
      </c>
      <c r="H5918" s="78">
        <v>45748</v>
      </c>
      <c r="I5918" s="69">
        <v>846292.02</v>
      </c>
      <c r="J5918" s="70">
        <v>15</v>
      </c>
      <c r="K5918" s="71">
        <v>0.98399999999999999</v>
      </c>
      <c r="L5918" s="70">
        <v>0</v>
      </c>
      <c r="M5918" s="71">
        <v>0.65</v>
      </c>
      <c r="N5918" s="72"/>
      <c r="O5918" s="73">
        <f>MIN(1,MAX(0,(1/(1+EXP(-(Assumptions!$B$5 + Assumptions!$B$6*$N5918))))*Assumptions!$B$3))</f>
        <v>3.9165722796764356E-2</v>
      </c>
      <c r="P5918" s="73">
        <f>VLOOKUP($F5918,Assumptions!$A$23:$B$27,2,FALSE)*Assumptions!$B$4</f>
        <v>0.35</v>
      </c>
      <c r="Q5918" s="74">
        <f t="shared" si="184"/>
        <v>11600.973531151816</v>
      </c>
      <c r="R5918" s="75" t="str">
        <f>IF($O5918&lt;Assumptions!$B$17,"A",IF($O5918&lt;Assumptions!$B$18,"B",IF($O5918&lt;Assumptions!$B$19,"C",IF($O5918&lt;Assumptions!$B$20,"D","E"))))</f>
        <v>B</v>
      </c>
      <c r="S5918" s="75">
        <f t="shared" si="185"/>
        <v>0</v>
      </c>
    </row>
    <row r="5919" spans="1:19" ht="17.399999999999999" x14ac:dyDescent="0.3">
      <c r="A5919" s="39" t="s">
        <v>1001</v>
      </c>
      <c r="B5919" s="39" t="s">
        <v>61</v>
      </c>
      <c r="C5919" s="39" t="s">
        <v>135</v>
      </c>
      <c r="D5919" s="39" t="s">
        <v>30</v>
      </c>
      <c r="E5919" s="70" t="s">
        <v>39</v>
      </c>
      <c r="F5919" s="70" t="s">
        <v>28</v>
      </c>
      <c r="G5919" s="78">
        <v>45427</v>
      </c>
      <c r="H5919" s="78">
        <v>45778</v>
      </c>
      <c r="I5919" s="69">
        <v>820007.43</v>
      </c>
      <c r="J5919" s="70">
        <v>0</v>
      </c>
      <c r="K5919" s="71">
        <v>1.0660000000000001</v>
      </c>
      <c r="L5919" s="70">
        <v>0</v>
      </c>
      <c r="M5919" s="71">
        <v>0.65</v>
      </c>
      <c r="N5919" s="72"/>
      <c r="O5919" s="73">
        <f>MIN(1,MAX(0,(1/(1+EXP(-(Assumptions!$B$5 + Assumptions!$B$6*$N5919))))*Assumptions!$B$3))</f>
        <v>3.9165722796764356E-2</v>
      </c>
      <c r="P5919" s="73">
        <f>VLOOKUP($F5919,Assumptions!$A$23:$B$27,2,FALSE)*Assumptions!$B$4</f>
        <v>0.35</v>
      </c>
      <c r="Q5919" s="74">
        <f t="shared" si="184"/>
        <v>11240.664293133503</v>
      </c>
      <c r="R5919" s="75" t="str">
        <f>IF($O5919&lt;Assumptions!$B$17,"A",IF($O5919&lt;Assumptions!$B$18,"B",IF($O5919&lt;Assumptions!$B$19,"C",IF($O5919&lt;Assumptions!$B$20,"D","E"))))</f>
        <v>B</v>
      </c>
      <c r="S5919" s="75">
        <f t="shared" si="185"/>
        <v>0</v>
      </c>
    </row>
    <row r="5920" spans="1:19" ht="17.399999999999999" x14ac:dyDescent="0.3">
      <c r="A5920" s="39" t="s">
        <v>1001</v>
      </c>
      <c r="B5920" s="39" t="s">
        <v>61</v>
      </c>
      <c r="C5920" s="39" t="s">
        <v>135</v>
      </c>
      <c r="D5920" s="39" t="s">
        <v>30</v>
      </c>
      <c r="E5920" s="70" t="s">
        <v>39</v>
      </c>
      <c r="F5920" s="70" t="s">
        <v>28</v>
      </c>
      <c r="G5920" s="78">
        <v>45427</v>
      </c>
      <c r="H5920" s="78">
        <v>45809</v>
      </c>
      <c r="I5920" s="69">
        <v>794244.98</v>
      </c>
      <c r="J5920" s="70">
        <v>0</v>
      </c>
      <c r="K5920" s="71">
        <v>1.0129999999999999</v>
      </c>
      <c r="L5920" s="70">
        <v>0</v>
      </c>
      <c r="M5920" s="71">
        <v>0.65</v>
      </c>
      <c r="N5920" s="72"/>
      <c r="O5920" s="73">
        <f>MIN(1,MAX(0,(1/(1+EXP(-(Assumptions!$B$5 + Assumptions!$B$6*$N5920))))*Assumptions!$B$3))</f>
        <v>3.9165722796764356E-2</v>
      </c>
      <c r="P5920" s="73">
        <f>VLOOKUP($F5920,Assumptions!$A$23:$B$27,2,FALSE)*Assumptions!$B$4</f>
        <v>0.35</v>
      </c>
      <c r="Q5920" s="74">
        <f t="shared" si="184"/>
        <v>10887.512551790576</v>
      </c>
      <c r="R5920" s="75" t="str">
        <f>IF($O5920&lt;Assumptions!$B$17,"A",IF($O5920&lt;Assumptions!$B$18,"B",IF($O5920&lt;Assumptions!$B$19,"C",IF($O5920&lt;Assumptions!$B$20,"D","E"))))</f>
        <v>B</v>
      </c>
      <c r="S5920" s="75">
        <f t="shared" si="185"/>
        <v>0</v>
      </c>
    </row>
    <row r="5921" spans="1:19" ht="17.399999999999999" x14ac:dyDescent="0.3">
      <c r="A5921" s="39" t="s">
        <v>1001</v>
      </c>
      <c r="B5921" s="39" t="s">
        <v>61</v>
      </c>
      <c r="C5921" s="39" t="s">
        <v>135</v>
      </c>
      <c r="D5921" s="39" t="s">
        <v>30</v>
      </c>
      <c r="E5921" s="70" t="s">
        <v>39</v>
      </c>
      <c r="F5921" s="70" t="s">
        <v>28</v>
      </c>
      <c r="G5921" s="78">
        <v>45427</v>
      </c>
      <c r="H5921" s="78">
        <v>45839</v>
      </c>
      <c r="I5921" s="69">
        <v>769284.74</v>
      </c>
      <c r="J5921" s="70">
        <v>0</v>
      </c>
      <c r="K5921" s="71">
        <v>1.113</v>
      </c>
      <c r="L5921" s="70">
        <v>0</v>
      </c>
      <c r="M5921" s="71">
        <v>0.65</v>
      </c>
      <c r="N5921" s="72"/>
      <c r="O5921" s="73">
        <f>MIN(1,MAX(0,(1/(1+EXP(-(Assumptions!$B$5 + Assumptions!$B$6*$N5921))))*Assumptions!$B$3))</f>
        <v>3.9165722796764356E-2</v>
      </c>
      <c r="P5921" s="73">
        <f>VLOOKUP($F5921,Assumptions!$A$23:$B$27,2,FALSE)*Assumptions!$B$4</f>
        <v>0.35</v>
      </c>
      <c r="Q5921" s="74">
        <f t="shared" si="184"/>
        <v>10545.357507517328</v>
      </c>
      <c r="R5921" s="75" t="str">
        <f>IF($O5921&lt;Assumptions!$B$17,"A",IF($O5921&lt;Assumptions!$B$18,"B",IF($O5921&lt;Assumptions!$B$19,"C",IF($O5921&lt;Assumptions!$B$20,"D","E"))))</f>
        <v>B</v>
      </c>
      <c r="S5921" s="75">
        <f t="shared" si="185"/>
        <v>0</v>
      </c>
    </row>
    <row r="5922" spans="1:19" ht="17.399999999999999" x14ac:dyDescent="0.3">
      <c r="A5922" s="39" t="s">
        <v>1001</v>
      </c>
      <c r="B5922" s="39" t="s">
        <v>61</v>
      </c>
      <c r="C5922" s="39" t="s">
        <v>135</v>
      </c>
      <c r="D5922" s="39" t="s">
        <v>30</v>
      </c>
      <c r="E5922" s="70" t="s">
        <v>39</v>
      </c>
      <c r="F5922" s="70" t="s">
        <v>28</v>
      </c>
      <c r="G5922" s="78">
        <v>45427</v>
      </c>
      <c r="H5922" s="78">
        <v>45870</v>
      </c>
      <c r="I5922" s="69">
        <v>745972.24</v>
      </c>
      <c r="J5922" s="70">
        <v>35</v>
      </c>
      <c r="K5922" s="71">
        <v>0.45800000000000002</v>
      </c>
      <c r="L5922" s="70">
        <v>0</v>
      </c>
      <c r="M5922" s="71">
        <v>0.65</v>
      </c>
      <c r="N5922" s="72"/>
      <c r="O5922" s="73">
        <f>MIN(1,MAX(0,(1/(1+EXP(-(Assumptions!$B$5 + Assumptions!$B$6*$N5922))))*Assumptions!$B$3))</f>
        <v>3.9165722796764356E-2</v>
      </c>
      <c r="P5922" s="73">
        <f>VLOOKUP($F5922,Assumptions!$A$23:$B$27,2,FALSE)*Assumptions!$B$4</f>
        <v>0.35</v>
      </c>
      <c r="Q5922" s="74">
        <f t="shared" si="184"/>
        <v>10225.789688072478</v>
      </c>
      <c r="R5922" s="75" t="str">
        <f>IF($O5922&lt;Assumptions!$B$17,"A",IF($O5922&lt;Assumptions!$B$18,"B",IF($O5922&lt;Assumptions!$B$19,"C",IF($O5922&lt;Assumptions!$B$20,"D","E"))))</f>
        <v>B</v>
      </c>
      <c r="S5922" s="75">
        <f t="shared" si="185"/>
        <v>0</v>
      </c>
    </row>
    <row r="5923" spans="1:19" ht="17.399999999999999" x14ac:dyDescent="0.3">
      <c r="A5923" s="39" t="s">
        <v>1001</v>
      </c>
      <c r="B5923" s="39" t="s">
        <v>61</v>
      </c>
      <c r="C5923" s="39" t="s">
        <v>135</v>
      </c>
      <c r="D5923" s="39" t="s">
        <v>30</v>
      </c>
      <c r="E5923" s="70" t="s">
        <v>39</v>
      </c>
      <c r="F5923" s="70" t="s">
        <v>28</v>
      </c>
      <c r="G5923" s="78">
        <v>45427</v>
      </c>
      <c r="H5923" s="78">
        <v>45901</v>
      </c>
      <c r="I5923" s="69">
        <v>721485.71</v>
      </c>
      <c r="J5923" s="70">
        <v>0</v>
      </c>
      <c r="K5923" s="71">
        <v>0.95199999999999996</v>
      </c>
      <c r="L5923" s="70">
        <v>0</v>
      </c>
      <c r="M5923" s="71">
        <v>0.65</v>
      </c>
      <c r="N5923" s="72"/>
      <c r="O5923" s="73">
        <f>MIN(1,MAX(0,(1/(1+EXP(-(Assumptions!$B$5 + Assumptions!$B$6*$N5923))))*Assumptions!$B$3))</f>
        <v>3.9165722796764356E-2</v>
      </c>
      <c r="P5923" s="73">
        <f>VLOOKUP($F5923,Assumptions!$A$23:$B$27,2,FALSE)*Assumptions!$B$4</f>
        <v>0.35</v>
      </c>
      <c r="Q5923" s="74">
        <f t="shared" si="184"/>
        <v>9890.1282618903497</v>
      </c>
      <c r="R5923" s="75" t="str">
        <f>IF($O5923&lt;Assumptions!$B$17,"A",IF($O5923&lt;Assumptions!$B$18,"B",IF($O5923&lt;Assumptions!$B$19,"C",IF($O5923&lt;Assumptions!$B$20,"D","E"))))</f>
        <v>B</v>
      </c>
      <c r="S5923" s="75">
        <f t="shared" si="185"/>
        <v>0</v>
      </c>
    </row>
    <row r="5924" spans="1:19" ht="17.399999999999999" x14ac:dyDescent="0.3">
      <c r="A5924" s="39" t="s">
        <v>1001</v>
      </c>
      <c r="B5924" s="39" t="s">
        <v>61</v>
      </c>
      <c r="C5924" s="39" t="s">
        <v>135</v>
      </c>
      <c r="D5924" s="39" t="s">
        <v>30</v>
      </c>
      <c r="E5924" s="70" t="s">
        <v>39</v>
      </c>
      <c r="F5924" s="70" t="s">
        <v>28</v>
      </c>
      <c r="G5924" s="78">
        <v>45427</v>
      </c>
      <c r="H5924" s="78">
        <v>45931</v>
      </c>
      <c r="I5924" s="69">
        <v>698319.6</v>
      </c>
      <c r="J5924" s="70">
        <v>0</v>
      </c>
      <c r="K5924" s="71">
        <v>0.98599999999999999</v>
      </c>
      <c r="L5924" s="70">
        <v>0</v>
      </c>
      <c r="M5924" s="71">
        <v>0.65</v>
      </c>
      <c r="N5924" s="72"/>
      <c r="O5924" s="73">
        <f>MIN(1,MAX(0,(1/(1+EXP(-(Assumptions!$B$5 + Assumptions!$B$6*$N5924))))*Assumptions!$B$3))</f>
        <v>3.9165722796764356E-2</v>
      </c>
      <c r="P5924" s="73">
        <f>VLOOKUP($F5924,Assumptions!$A$23:$B$27,2,FALSE)*Assumptions!$B$4</f>
        <v>0.35</v>
      </c>
      <c r="Q5924" s="74">
        <f t="shared" si="184"/>
        <v>9572.5671570015766</v>
      </c>
      <c r="R5924" s="75" t="str">
        <f>IF($O5924&lt;Assumptions!$B$17,"A",IF($O5924&lt;Assumptions!$B$18,"B",IF($O5924&lt;Assumptions!$B$19,"C",IF($O5924&lt;Assumptions!$B$20,"D","E"))))</f>
        <v>B</v>
      </c>
      <c r="S5924" s="75">
        <f t="shared" si="185"/>
        <v>0</v>
      </c>
    </row>
    <row r="5925" spans="1:19" ht="17.399999999999999" x14ac:dyDescent="0.3">
      <c r="A5925" s="39" t="s">
        <v>1001</v>
      </c>
      <c r="B5925" s="39" t="s">
        <v>61</v>
      </c>
      <c r="C5925" s="39" t="s">
        <v>135</v>
      </c>
      <c r="D5925" s="39" t="s">
        <v>30</v>
      </c>
      <c r="E5925" s="70" t="s">
        <v>39</v>
      </c>
      <c r="F5925" s="70" t="s">
        <v>28</v>
      </c>
      <c r="G5925" s="78">
        <v>45427</v>
      </c>
      <c r="H5925" s="78">
        <v>45962</v>
      </c>
      <c r="I5925" s="69">
        <v>677135.61</v>
      </c>
      <c r="J5925" s="70">
        <v>0</v>
      </c>
      <c r="K5925" s="71">
        <v>1.0269999999999999</v>
      </c>
      <c r="L5925" s="70">
        <v>0</v>
      </c>
      <c r="M5925" s="71">
        <v>0.65</v>
      </c>
      <c r="N5925" s="72"/>
      <c r="O5925" s="73">
        <f>MIN(1,MAX(0,(1/(1+EXP(-(Assumptions!$B$5 + Assumptions!$B$6*$N5925))))*Assumptions!$B$3))</f>
        <v>3.9165722796764356E-2</v>
      </c>
      <c r="P5925" s="73">
        <f>VLOOKUP($F5925,Assumptions!$A$23:$B$27,2,FALSE)*Assumptions!$B$4</f>
        <v>0.35</v>
      </c>
      <c r="Q5925" s="74">
        <f t="shared" si="184"/>
        <v>9282.1769589772775</v>
      </c>
      <c r="R5925" s="75" t="str">
        <f>IF($O5925&lt;Assumptions!$B$17,"A",IF($O5925&lt;Assumptions!$B$18,"B",IF($O5925&lt;Assumptions!$B$19,"C",IF($O5925&lt;Assumptions!$B$20,"D","E"))))</f>
        <v>B</v>
      </c>
      <c r="S5925" s="75">
        <f t="shared" si="185"/>
        <v>0</v>
      </c>
    </row>
    <row r="5926" spans="1:19" ht="17.399999999999999" x14ac:dyDescent="0.3">
      <c r="A5926" s="39" t="s">
        <v>1001</v>
      </c>
      <c r="B5926" s="39" t="s">
        <v>61</v>
      </c>
      <c r="C5926" s="39" t="s">
        <v>135</v>
      </c>
      <c r="D5926" s="39" t="s">
        <v>30</v>
      </c>
      <c r="E5926" s="70" t="s">
        <v>39</v>
      </c>
      <c r="F5926" s="70" t="s">
        <v>28</v>
      </c>
      <c r="G5926" s="78">
        <v>45427</v>
      </c>
      <c r="H5926" s="78">
        <v>45992</v>
      </c>
      <c r="I5926" s="69">
        <v>657855.75</v>
      </c>
      <c r="J5926" s="70">
        <v>0</v>
      </c>
      <c r="K5926" s="71">
        <v>1.071</v>
      </c>
      <c r="L5926" s="70">
        <v>0</v>
      </c>
      <c r="M5926" s="71">
        <v>0.65</v>
      </c>
      <c r="N5926" s="72"/>
      <c r="O5926" s="73">
        <f>MIN(1,MAX(0,(1/(1+EXP(-(Assumptions!$B$5 + Assumptions!$B$6*$N5926))))*Assumptions!$B$3))</f>
        <v>3.9165722796764356E-2</v>
      </c>
      <c r="P5926" s="73">
        <f>VLOOKUP($F5926,Assumptions!$A$23:$B$27,2,FALSE)*Assumptions!$B$4</f>
        <v>0.35</v>
      </c>
      <c r="Q5926" s="74">
        <f t="shared" si="184"/>
        <v>9017.8885806651288</v>
      </c>
      <c r="R5926" s="75" t="str">
        <f>IF($O5926&lt;Assumptions!$B$17,"A",IF($O5926&lt;Assumptions!$B$18,"B",IF($O5926&lt;Assumptions!$B$19,"C",IF($O5926&lt;Assumptions!$B$20,"D","E"))))</f>
        <v>B</v>
      </c>
      <c r="S5926" s="75">
        <f t="shared" si="185"/>
        <v>0</v>
      </c>
    </row>
    <row r="5927" spans="1:19" ht="17.399999999999999" x14ac:dyDescent="0.3">
      <c r="A5927" s="39" t="s">
        <v>1003</v>
      </c>
      <c r="B5927" s="39" t="s">
        <v>79</v>
      </c>
      <c r="C5927" s="39" t="s">
        <v>144</v>
      </c>
      <c r="D5927" s="39" t="s">
        <v>34</v>
      </c>
      <c r="E5927" s="70" t="s">
        <v>49</v>
      </c>
      <c r="F5927" s="70" t="s">
        <v>28</v>
      </c>
      <c r="G5927" s="78">
        <v>45449</v>
      </c>
      <c r="H5927" s="78">
        <v>45658</v>
      </c>
      <c r="I5927" s="69">
        <v>15034005.699999999</v>
      </c>
      <c r="J5927" s="70">
        <v>0</v>
      </c>
      <c r="K5927" s="71">
        <v>1.109</v>
      </c>
      <c r="L5927" s="70">
        <v>0</v>
      </c>
      <c r="M5927" s="71">
        <v>0.63200000000000001</v>
      </c>
      <c r="N5927" s="72"/>
      <c r="O5927" s="73">
        <f>MIN(1,MAX(0,(1/(1+EXP(-(Assumptions!$B$5 + Assumptions!$B$6*$N5927))))*Assumptions!$B$3))</f>
        <v>3.9165722796764356E-2</v>
      </c>
      <c r="P5927" s="73">
        <f>VLOOKUP($F5927,Assumptions!$A$23:$B$27,2,FALSE)*Assumptions!$B$4</f>
        <v>0.35</v>
      </c>
      <c r="Q5927" s="74">
        <f t="shared" si="184"/>
        <v>206086.19491991133</v>
      </c>
      <c r="R5927" s="75" t="str">
        <f>IF($O5927&lt;Assumptions!$B$17,"A",IF($O5927&lt;Assumptions!$B$18,"B",IF($O5927&lt;Assumptions!$B$19,"C",IF($O5927&lt;Assumptions!$B$20,"D","E"))))</f>
        <v>B</v>
      </c>
      <c r="S5927" s="75">
        <f t="shared" si="185"/>
        <v>0</v>
      </c>
    </row>
    <row r="5928" spans="1:19" ht="17.399999999999999" x14ac:dyDescent="0.3">
      <c r="A5928" s="39" t="s">
        <v>1003</v>
      </c>
      <c r="B5928" s="39" t="s">
        <v>79</v>
      </c>
      <c r="C5928" s="39" t="s">
        <v>144</v>
      </c>
      <c r="D5928" s="39" t="s">
        <v>34</v>
      </c>
      <c r="E5928" s="70" t="s">
        <v>49</v>
      </c>
      <c r="F5928" s="70" t="s">
        <v>28</v>
      </c>
      <c r="G5928" s="78">
        <v>45449</v>
      </c>
      <c r="H5928" s="78">
        <v>45689</v>
      </c>
      <c r="I5928" s="69">
        <v>14634458.140000001</v>
      </c>
      <c r="J5928" s="70">
        <v>0</v>
      </c>
      <c r="K5928" s="71">
        <v>1.121</v>
      </c>
      <c r="L5928" s="70">
        <v>0</v>
      </c>
      <c r="M5928" s="71">
        <v>0.63200000000000001</v>
      </c>
      <c r="N5928" s="72"/>
      <c r="O5928" s="73">
        <f>MIN(1,MAX(0,(1/(1+EXP(-(Assumptions!$B$5 + Assumptions!$B$6*$N5928))))*Assumptions!$B$3))</f>
        <v>3.9165722796764356E-2</v>
      </c>
      <c r="P5928" s="73">
        <f>VLOOKUP($F5928,Assumptions!$A$23:$B$27,2,FALSE)*Assumptions!$B$4</f>
        <v>0.35</v>
      </c>
      <c r="Q5928" s="74">
        <f t="shared" si="184"/>
        <v>200609.19577723209</v>
      </c>
      <c r="R5928" s="75" t="str">
        <f>IF($O5928&lt;Assumptions!$B$17,"A",IF($O5928&lt;Assumptions!$B$18,"B",IF($O5928&lt;Assumptions!$B$19,"C",IF($O5928&lt;Assumptions!$B$20,"D","E"))))</f>
        <v>B</v>
      </c>
      <c r="S5928" s="75">
        <f t="shared" si="185"/>
        <v>0</v>
      </c>
    </row>
    <row r="5929" spans="1:19" ht="17.399999999999999" x14ac:dyDescent="0.3">
      <c r="A5929" s="39" t="s">
        <v>1003</v>
      </c>
      <c r="B5929" s="39" t="s">
        <v>79</v>
      </c>
      <c r="C5929" s="39" t="s">
        <v>144</v>
      </c>
      <c r="D5929" s="39" t="s">
        <v>34</v>
      </c>
      <c r="E5929" s="70" t="s">
        <v>49</v>
      </c>
      <c r="F5929" s="70" t="s">
        <v>28</v>
      </c>
      <c r="G5929" s="78">
        <v>45449</v>
      </c>
      <c r="H5929" s="78">
        <v>45717</v>
      </c>
      <c r="I5929" s="69">
        <v>14228735.33</v>
      </c>
      <c r="J5929" s="70">
        <v>0</v>
      </c>
      <c r="K5929" s="71">
        <v>1.0229999999999999</v>
      </c>
      <c r="L5929" s="70">
        <v>0</v>
      </c>
      <c r="M5929" s="71">
        <v>0.63200000000000001</v>
      </c>
      <c r="N5929" s="72"/>
      <c r="O5929" s="73">
        <f>MIN(1,MAX(0,(1/(1+EXP(-(Assumptions!$B$5 + Assumptions!$B$6*$N5929))))*Assumptions!$B$3))</f>
        <v>3.9165722796764356E-2</v>
      </c>
      <c r="P5929" s="73">
        <f>VLOOKUP($F5929,Assumptions!$A$23:$B$27,2,FALSE)*Assumptions!$B$4</f>
        <v>0.35</v>
      </c>
      <c r="Q5929" s="74">
        <f t="shared" si="184"/>
        <v>195047.54628915759</v>
      </c>
      <c r="R5929" s="75" t="str">
        <f>IF($O5929&lt;Assumptions!$B$17,"A",IF($O5929&lt;Assumptions!$B$18,"B",IF($O5929&lt;Assumptions!$B$19,"C",IF($O5929&lt;Assumptions!$B$20,"D","E"))))</f>
        <v>B</v>
      </c>
      <c r="S5929" s="75">
        <f t="shared" si="185"/>
        <v>0</v>
      </c>
    </row>
    <row r="5930" spans="1:19" ht="17.399999999999999" x14ac:dyDescent="0.3">
      <c r="A5930" s="39" t="s">
        <v>1003</v>
      </c>
      <c r="B5930" s="39" t="s">
        <v>79</v>
      </c>
      <c r="C5930" s="39" t="s">
        <v>144</v>
      </c>
      <c r="D5930" s="39" t="s">
        <v>34</v>
      </c>
      <c r="E5930" s="70" t="s">
        <v>49</v>
      </c>
      <c r="F5930" s="70" t="s">
        <v>28</v>
      </c>
      <c r="G5930" s="78">
        <v>45449</v>
      </c>
      <c r="H5930" s="78">
        <v>45748</v>
      </c>
      <c r="I5930" s="69">
        <v>13887295.970000001</v>
      </c>
      <c r="J5930" s="70">
        <v>15</v>
      </c>
      <c r="K5930" s="71">
        <v>1.0629999999999999</v>
      </c>
      <c r="L5930" s="70">
        <v>0</v>
      </c>
      <c r="M5930" s="71">
        <v>0.63200000000000001</v>
      </c>
      <c r="N5930" s="72"/>
      <c r="O5930" s="73">
        <f>MIN(1,MAX(0,(1/(1+EXP(-(Assumptions!$B$5 + Assumptions!$B$6*$N5930))))*Assumptions!$B$3))</f>
        <v>3.9165722796764356E-2</v>
      </c>
      <c r="P5930" s="73">
        <f>VLOOKUP($F5930,Assumptions!$A$23:$B$27,2,FALSE)*Assumptions!$B$4</f>
        <v>0.35</v>
      </c>
      <c r="Q5930" s="74">
        <f t="shared" si="184"/>
        <v>190367.09452517497</v>
      </c>
      <c r="R5930" s="75" t="str">
        <f>IF($O5930&lt;Assumptions!$B$17,"A",IF($O5930&lt;Assumptions!$B$18,"B",IF($O5930&lt;Assumptions!$B$19,"C",IF($O5930&lt;Assumptions!$B$20,"D","E"))))</f>
        <v>B</v>
      </c>
      <c r="S5930" s="75">
        <f t="shared" si="185"/>
        <v>0</v>
      </c>
    </row>
    <row r="5931" spans="1:19" ht="17.399999999999999" x14ac:dyDescent="0.3">
      <c r="A5931" s="39" t="s">
        <v>1003</v>
      </c>
      <c r="B5931" s="39" t="s">
        <v>79</v>
      </c>
      <c r="C5931" s="39" t="s">
        <v>144</v>
      </c>
      <c r="D5931" s="39" t="s">
        <v>34</v>
      </c>
      <c r="E5931" s="70" t="s">
        <v>49</v>
      </c>
      <c r="F5931" s="70" t="s">
        <v>28</v>
      </c>
      <c r="G5931" s="78">
        <v>45449</v>
      </c>
      <c r="H5931" s="78">
        <v>45778</v>
      </c>
      <c r="I5931" s="69">
        <v>13544056.24</v>
      </c>
      <c r="J5931" s="70">
        <v>0</v>
      </c>
      <c r="K5931" s="71">
        <v>1.012</v>
      </c>
      <c r="L5931" s="70">
        <v>0</v>
      </c>
      <c r="M5931" s="71">
        <v>0.63200000000000001</v>
      </c>
      <c r="N5931" s="72"/>
      <c r="O5931" s="73">
        <f>MIN(1,MAX(0,(1/(1+EXP(-(Assumptions!$B$5 + Assumptions!$B$6*$N5931))))*Assumptions!$B$3))</f>
        <v>3.9165722796764356E-2</v>
      </c>
      <c r="P5931" s="73">
        <f>VLOOKUP($F5931,Assumptions!$A$23:$B$27,2,FALSE)*Assumptions!$B$4</f>
        <v>0.35</v>
      </c>
      <c r="Q5931" s="74">
        <f t="shared" si="184"/>
        <v>185661.96328386926</v>
      </c>
      <c r="R5931" s="75" t="str">
        <f>IF($O5931&lt;Assumptions!$B$17,"A",IF($O5931&lt;Assumptions!$B$18,"B",IF($O5931&lt;Assumptions!$B$19,"C",IF($O5931&lt;Assumptions!$B$20,"D","E"))))</f>
        <v>B</v>
      </c>
      <c r="S5931" s="75">
        <f t="shared" si="185"/>
        <v>0</v>
      </c>
    </row>
    <row r="5932" spans="1:19" ht="17.399999999999999" x14ac:dyDescent="0.3">
      <c r="A5932" s="39" t="s">
        <v>1003</v>
      </c>
      <c r="B5932" s="39" t="s">
        <v>79</v>
      </c>
      <c r="C5932" s="39" t="s">
        <v>144</v>
      </c>
      <c r="D5932" s="39" t="s">
        <v>34</v>
      </c>
      <c r="E5932" s="70" t="s">
        <v>49</v>
      </c>
      <c r="F5932" s="70" t="s">
        <v>28</v>
      </c>
      <c r="G5932" s="78">
        <v>45449</v>
      </c>
      <c r="H5932" s="78">
        <v>45809</v>
      </c>
      <c r="I5932" s="69">
        <v>13198811.43</v>
      </c>
      <c r="J5932" s="70">
        <v>0</v>
      </c>
      <c r="K5932" s="71">
        <v>1.0880000000000001</v>
      </c>
      <c r="L5932" s="70">
        <v>0</v>
      </c>
      <c r="M5932" s="71">
        <v>0.63200000000000001</v>
      </c>
      <c r="N5932" s="72"/>
      <c r="O5932" s="73">
        <f>MIN(1,MAX(0,(1/(1+EXP(-(Assumptions!$B$5 + Assumptions!$B$6*$N5932))))*Assumptions!$B$3))</f>
        <v>3.9165722796764356E-2</v>
      </c>
      <c r="P5932" s="73">
        <f>VLOOKUP($F5932,Assumptions!$A$23:$B$27,2,FALSE)*Assumptions!$B$4</f>
        <v>0.35</v>
      </c>
      <c r="Q5932" s="74">
        <f t="shared" si="184"/>
        <v>180929.34639995074</v>
      </c>
      <c r="R5932" s="75" t="str">
        <f>IF($O5932&lt;Assumptions!$B$17,"A",IF($O5932&lt;Assumptions!$B$18,"B",IF($O5932&lt;Assumptions!$B$19,"C",IF($O5932&lt;Assumptions!$B$20,"D","E"))))</f>
        <v>B</v>
      </c>
      <c r="S5932" s="75">
        <f t="shared" si="185"/>
        <v>0</v>
      </c>
    </row>
    <row r="5933" spans="1:19" ht="17.399999999999999" x14ac:dyDescent="0.3">
      <c r="A5933" s="39" t="s">
        <v>1003</v>
      </c>
      <c r="B5933" s="39" t="s">
        <v>79</v>
      </c>
      <c r="C5933" s="39" t="s">
        <v>144</v>
      </c>
      <c r="D5933" s="39" t="s">
        <v>34</v>
      </c>
      <c r="E5933" s="70" t="s">
        <v>49</v>
      </c>
      <c r="F5933" s="70" t="s">
        <v>28</v>
      </c>
      <c r="G5933" s="78">
        <v>45449</v>
      </c>
      <c r="H5933" s="78">
        <v>45839</v>
      </c>
      <c r="I5933" s="69">
        <v>12856808.33</v>
      </c>
      <c r="J5933" s="70">
        <v>15</v>
      </c>
      <c r="K5933" s="71">
        <v>0.99</v>
      </c>
      <c r="L5933" s="70">
        <v>0</v>
      </c>
      <c r="M5933" s="71">
        <v>0.63200000000000001</v>
      </c>
      <c r="N5933" s="72"/>
      <c r="O5933" s="73">
        <f>MIN(1,MAX(0,(1/(1+EXP(-(Assumptions!$B$5 + Assumptions!$B$6*$N5933))))*Assumptions!$B$3))</f>
        <v>3.9165722796764356E-2</v>
      </c>
      <c r="P5933" s="73">
        <f>VLOOKUP($F5933,Assumptions!$A$23:$B$27,2,FALSE)*Assumptions!$B$4</f>
        <v>0.35</v>
      </c>
      <c r="Q5933" s="74">
        <f t="shared" si="184"/>
        <v>176241.1668863688</v>
      </c>
      <c r="R5933" s="75" t="str">
        <f>IF($O5933&lt;Assumptions!$B$17,"A",IF($O5933&lt;Assumptions!$B$18,"B",IF($O5933&lt;Assumptions!$B$19,"C",IF($O5933&lt;Assumptions!$B$20,"D","E"))))</f>
        <v>B</v>
      </c>
      <c r="S5933" s="75">
        <f t="shared" si="185"/>
        <v>0</v>
      </c>
    </row>
    <row r="5934" spans="1:19" ht="17.399999999999999" x14ac:dyDescent="0.3">
      <c r="A5934" s="39" t="s">
        <v>1003</v>
      </c>
      <c r="B5934" s="39" t="s">
        <v>79</v>
      </c>
      <c r="C5934" s="39" t="s">
        <v>144</v>
      </c>
      <c r="D5934" s="39" t="s">
        <v>34</v>
      </c>
      <c r="E5934" s="70" t="s">
        <v>49</v>
      </c>
      <c r="F5934" s="70" t="s">
        <v>28</v>
      </c>
      <c r="G5934" s="78">
        <v>45449</v>
      </c>
      <c r="H5934" s="78">
        <v>45870</v>
      </c>
      <c r="I5934" s="69">
        <v>12573097.939999999</v>
      </c>
      <c r="J5934" s="70">
        <v>65</v>
      </c>
      <c r="K5934" s="71">
        <v>0.69</v>
      </c>
      <c r="L5934" s="70">
        <v>0</v>
      </c>
      <c r="M5934" s="71">
        <v>0.63200000000000001</v>
      </c>
      <c r="N5934" s="72"/>
      <c r="O5934" s="73">
        <f>MIN(1,MAX(0,(1/(1+EXP(-(Assumptions!$B$5 + Assumptions!$B$6*$N5934))))*Assumptions!$B$3))</f>
        <v>3.9165722796764356E-2</v>
      </c>
      <c r="P5934" s="73">
        <f>VLOOKUP($F5934,Assumptions!$A$23:$B$27,2,FALSE)*Assumptions!$B$4</f>
        <v>0.35</v>
      </c>
      <c r="Q5934" s="74">
        <f t="shared" si="184"/>
        <v>172352.06401511311</v>
      </c>
      <c r="R5934" s="75" t="str">
        <f>IF($O5934&lt;Assumptions!$B$17,"A",IF($O5934&lt;Assumptions!$B$18,"B",IF($O5934&lt;Assumptions!$B$19,"C",IF($O5934&lt;Assumptions!$B$20,"D","E"))))</f>
        <v>B</v>
      </c>
      <c r="S5934" s="75">
        <f t="shared" si="185"/>
        <v>0</v>
      </c>
    </row>
    <row r="5935" spans="1:19" ht="17.399999999999999" x14ac:dyDescent="0.3">
      <c r="A5935" s="39" t="s">
        <v>1003</v>
      </c>
      <c r="B5935" s="39" t="s">
        <v>79</v>
      </c>
      <c r="C5935" s="39" t="s">
        <v>144</v>
      </c>
      <c r="D5935" s="39" t="s">
        <v>34</v>
      </c>
      <c r="E5935" s="70" t="s">
        <v>49</v>
      </c>
      <c r="F5935" s="70" t="s">
        <v>28</v>
      </c>
      <c r="G5935" s="78">
        <v>45449</v>
      </c>
      <c r="H5935" s="78">
        <v>45901</v>
      </c>
      <c r="I5935" s="69">
        <v>12242690.109999999</v>
      </c>
      <c r="J5935" s="70">
        <v>0</v>
      </c>
      <c r="K5935" s="71">
        <v>1.1419999999999999</v>
      </c>
      <c r="L5935" s="70">
        <v>0</v>
      </c>
      <c r="M5935" s="71">
        <v>0.63200000000000001</v>
      </c>
      <c r="N5935" s="72"/>
      <c r="O5935" s="73">
        <f>MIN(1,MAX(0,(1/(1+EXP(-(Assumptions!$B$5 + Assumptions!$B$6*$N5935))))*Assumptions!$B$3))</f>
        <v>3.9165722796764356E-2</v>
      </c>
      <c r="P5935" s="73">
        <f>VLOOKUP($F5935,Assumptions!$A$23:$B$27,2,FALSE)*Assumptions!$B$4</f>
        <v>0.35</v>
      </c>
      <c r="Q5935" s="74">
        <f t="shared" si="184"/>
        <v>167822.83249723195</v>
      </c>
      <c r="R5935" s="75" t="str">
        <f>IF($O5935&lt;Assumptions!$B$17,"A",IF($O5935&lt;Assumptions!$B$18,"B",IF($O5935&lt;Assumptions!$B$19,"C",IF($O5935&lt;Assumptions!$B$20,"D","E"))))</f>
        <v>B</v>
      </c>
      <c r="S5935" s="75">
        <f t="shared" si="185"/>
        <v>0</v>
      </c>
    </row>
    <row r="5936" spans="1:19" ht="17.399999999999999" x14ac:dyDescent="0.3">
      <c r="A5936" s="39" t="s">
        <v>1003</v>
      </c>
      <c r="B5936" s="39" t="s">
        <v>79</v>
      </c>
      <c r="C5936" s="39" t="s">
        <v>144</v>
      </c>
      <c r="D5936" s="39" t="s">
        <v>34</v>
      </c>
      <c r="E5936" s="70" t="s">
        <v>49</v>
      </c>
      <c r="F5936" s="70" t="s">
        <v>28</v>
      </c>
      <c r="G5936" s="78">
        <v>45449</v>
      </c>
      <c r="H5936" s="78">
        <v>45931</v>
      </c>
      <c r="I5936" s="69">
        <v>11938441.130000001</v>
      </c>
      <c r="J5936" s="70">
        <v>15</v>
      </c>
      <c r="K5936" s="71">
        <v>1.0269999999999999</v>
      </c>
      <c r="L5936" s="70">
        <v>0</v>
      </c>
      <c r="M5936" s="71">
        <v>0.63200000000000001</v>
      </c>
      <c r="N5936" s="72"/>
      <c r="O5936" s="73">
        <f>MIN(1,MAX(0,(1/(1+EXP(-(Assumptions!$B$5 + Assumptions!$B$6*$N5936))))*Assumptions!$B$3))</f>
        <v>3.9165722796764356E-2</v>
      </c>
      <c r="P5936" s="73">
        <f>VLOOKUP($F5936,Assumptions!$A$23:$B$27,2,FALSE)*Assumptions!$B$4</f>
        <v>0.35</v>
      </c>
      <c r="Q5936" s="74">
        <f t="shared" si="184"/>
        <v>163652.18657307458</v>
      </c>
      <c r="R5936" s="75" t="str">
        <f>IF($O5936&lt;Assumptions!$B$17,"A",IF($O5936&lt;Assumptions!$B$18,"B",IF($O5936&lt;Assumptions!$B$19,"C",IF($O5936&lt;Assumptions!$B$20,"D","E"))))</f>
        <v>B</v>
      </c>
      <c r="S5936" s="75">
        <f t="shared" si="185"/>
        <v>0</v>
      </c>
    </row>
    <row r="5937" spans="1:19" ht="17.399999999999999" x14ac:dyDescent="0.3">
      <c r="A5937" s="39" t="s">
        <v>1003</v>
      </c>
      <c r="B5937" s="39" t="s">
        <v>79</v>
      </c>
      <c r="C5937" s="39" t="s">
        <v>144</v>
      </c>
      <c r="D5937" s="39" t="s">
        <v>34</v>
      </c>
      <c r="E5937" s="70" t="s">
        <v>49</v>
      </c>
      <c r="F5937" s="70" t="s">
        <v>28</v>
      </c>
      <c r="G5937" s="78">
        <v>45449</v>
      </c>
      <c r="H5937" s="78">
        <v>45962</v>
      </c>
      <c r="I5937" s="69">
        <v>11685114</v>
      </c>
      <c r="J5937" s="70">
        <v>0</v>
      </c>
      <c r="K5937" s="71">
        <v>0.95499999999999996</v>
      </c>
      <c r="L5937" s="70">
        <v>0</v>
      </c>
      <c r="M5937" s="71">
        <v>0.63200000000000001</v>
      </c>
      <c r="N5937" s="72"/>
      <c r="O5937" s="73">
        <f>MIN(1,MAX(0,(1/(1+EXP(-(Assumptions!$B$5 + Assumptions!$B$6*$N5937))))*Assumptions!$B$3))</f>
        <v>3.9165722796764356E-2</v>
      </c>
      <c r="P5937" s="73">
        <f>VLOOKUP($F5937,Assumptions!$A$23:$B$27,2,FALSE)*Assumptions!$B$4</f>
        <v>0.35</v>
      </c>
      <c r="Q5937" s="74">
        <f t="shared" si="184"/>
        <v>160179.5775204066</v>
      </c>
      <c r="R5937" s="75" t="str">
        <f>IF($O5937&lt;Assumptions!$B$17,"A",IF($O5937&lt;Assumptions!$B$18,"B",IF($O5937&lt;Assumptions!$B$19,"C",IF($O5937&lt;Assumptions!$B$20,"D","E"))))</f>
        <v>B</v>
      </c>
      <c r="S5937" s="75">
        <f t="shared" si="185"/>
        <v>0</v>
      </c>
    </row>
    <row r="5938" spans="1:19" ht="17.399999999999999" x14ac:dyDescent="0.3">
      <c r="A5938" s="39" t="s">
        <v>1003</v>
      </c>
      <c r="B5938" s="39" t="s">
        <v>79</v>
      </c>
      <c r="C5938" s="39" t="s">
        <v>144</v>
      </c>
      <c r="D5938" s="39" t="s">
        <v>34</v>
      </c>
      <c r="E5938" s="70" t="s">
        <v>49</v>
      </c>
      <c r="F5938" s="70" t="s">
        <v>28</v>
      </c>
      <c r="G5938" s="78">
        <v>45449</v>
      </c>
      <c r="H5938" s="78">
        <v>45992</v>
      </c>
      <c r="I5938" s="69">
        <v>11432095.560000001</v>
      </c>
      <c r="J5938" s="70">
        <v>35</v>
      </c>
      <c r="K5938" s="71">
        <v>0.60599999999999998</v>
      </c>
      <c r="L5938" s="70">
        <v>0</v>
      </c>
      <c r="M5938" s="71">
        <v>0.63200000000000001</v>
      </c>
      <c r="N5938" s="72"/>
      <c r="O5938" s="73">
        <f>MIN(1,MAX(0,(1/(1+EXP(-(Assumptions!$B$5 + Assumptions!$B$6*$N5938))))*Assumptions!$B$3))</f>
        <v>3.9165722796764356E-2</v>
      </c>
      <c r="P5938" s="73">
        <f>VLOOKUP($F5938,Assumptions!$A$23:$B$27,2,FALSE)*Assumptions!$B$4</f>
        <v>0.35</v>
      </c>
      <c r="Q5938" s="74">
        <f t="shared" si="184"/>
        <v>156711.1999911782</v>
      </c>
      <c r="R5938" s="75" t="str">
        <f>IF($O5938&lt;Assumptions!$B$17,"A",IF($O5938&lt;Assumptions!$B$18,"B",IF($O5938&lt;Assumptions!$B$19,"C",IF($O5938&lt;Assumptions!$B$20,"D","E"))))</f>
        <v>B</v>
      </c>
      <c r="S5938" s="75">
        <f t="shared" si="185"/>
        <v>0</v>
      </c>
    </row>
    <row r="5939" spans="1:19" ht="17.399999999999999" x14ac:dyDescent="0.3">
      <c r="A5939" s="39" t="s">
        <v>1004</v>
      </c>
      <c r="B5939" s="39" t="s">
        <v>94</v>
      </c>
      <c r="C5939" s="39" t="s">
        <v>135</v>
      </c>
      <c r="D5939" s="39" t="s">
        <v>38</v>
      </c>
      <c r="E5939" s="70" t="s">
        <v>31</v>
      </c>
      <c r="F5939" s="70" t="s">
        <v>40</v>
      </c>
      <c r="G5939" s="78">
        <v>44507</v>
      </c>
      <c r="H5939" s="78">
        <v>45658</v>
      </c>
      <c r="I5939" s="69">
        <v>1455232.42</v>
      </c>
      <c r="J5939" s="70">
        <v>0</v>
      </c>
      <c r="K5939" s="71">
        <v>0.99099999999999999</v>
      </c>
      <c r="L5939" s="70">
        <v>0</v>
      </c>
      <c r="M5939" s="71">
        <v>0.88400000000000001</v>
      </c>
      <c r="N5939" s="72"/>
      <c r="O5939" s="73">
        <f>MIN(1,MAX(0,(1/(1+EXP(-(Assumptions!$B$5 + Assumptions!$B$6*$N5939))))*Assumptions!$B$3))</f>
        <v>3.9165722796764356E-2</v>
      </c>
      <c r="P5939" s="73">
        <f>VLOOKUP($F5939,Assumptions!$A$23:$B$27,2,FALSE)*Assumptions!$B$4</f>
        <v>0.7</v>
      </c>
      <c r="Q5939" s="74">
        <f t="shared" si="184"/>
        <v>39896.660696609186</v>
      </c>
      <c r="R5939" s="75" t="str">
        <f>IF($O5939&lt;Assumptions!$B$17,"A",IF($O5939&lt;Assumptions!$B$18,"B",IF($O5939&lt;Assumptions!$B$19,"C",IF($O5939&lt;Assumptions!$B$20,"D","E"))))</f>
        <v>B</v>
      </c>
      <c r="S5939" s="75">
        <f t="shared" si="185"/>
        <v>0</v>
      </c>
    </row>
    <row r="5940" spans="1:19" ht="17.399999999999999" x14ac:dyDescent="0.3">
      <c r="A5940" s="39" t="s">
        <v>1004</v>
      </c>
      <c r="B5940" s="39" t="s">
        <v>94</v>
      </c>
      <c r="C5940" s="39" t="s">
        <v>135</v>
      </c>
      <c r="D5940" s="39" t="s">
        <v>38</v>
      </c>
      <c r="E5940" s="70" t="s">
        <v>31</v>
      </c>
      <c r="F5940" s="70" t="s">
        <v>40</v>
      </c>
      <c r="G5940" s="78">
        <v>44507</v>
      </c>
      <c r="H5940" s="78">
        <v>45689</v>
      </c>
      <c r="I5940" s="69">
        <v>1408578.19</v>
      </c>
      <c r="J5940" s="70">
        <v>35</v>
      </c>
      <c r="K5940" s="71">
        <v>0.47099999999999997</v>
      </c>
      <c r="L5940" s="70">
        <v>0</v>
      </c>
      <c r="M5940" s="71">
        <v>0.88400000000000001</v>
      </c>
      <c r="N5940" s="72"/>
      <c r="O5940" s="73">
        <f>MIN(1,MAX(0,(1/(1+EXP(-(Assumptions!$B$5 + Assumptions!$B$6*$N5940))))*Assumptions!$B$3))</f>
        <v>3.9165722796764356E-2</v>
      </c>
      <c r="P5940" s="73">
        <f>VLOOKUP($F5940,Assumptions!$A$23:$B$27,2,FALSE)*Assumptions!$B$4</f>
        <v>0.7</v>
      </c>
      <c r="Q5940" s="74">
        <f t="shared" si="184"/>
        <v>38617.588048975653</v>
      </c>
      <c r="R5940" s="75" t="str">
        <f>IF($O5940&lt;Assumptions!$B$17,"A",IF($O5940&lt;Assumptions!$B$18,"B",IF($O5940&lt;Assumptions!$B$19,"C",IF($O5940&lt;Assumptions!$B$20,"D","E"))))</f>
        <v>B</v>
      </c>
      <c r="S5940" s="75">
        <f t="shared" si="185"/>
        <v>0</v>
      </c>
    </row>
    <row r="5941" spans="1:19" ht="17.399999999999999" x14ac:dyDescent="0.3">
      <c r="A5941" s="39" t="s">
        <v>1004</v>
      </c>
      <c r="B5941" s="39" t="s">
        <v>94</v>
      </c>
      <c r="C5941" s="39" t="s">
        <v>135</v>
      </c>
      <c r="D5941" s="39" t="s">
        <v>38</v>
      </c>
      <c r="E5941" s="70" t="s">
        <v>31</v>
      </c>
      <c r="F5941" s="70" t="s">
        <v>40</v>
      </c>
      <c r="G5941" s="78">
        <v>44507</v>
      </c>
      <c r="H5941" s="78">
        <v>45717</v>
      </c>
      <c r="I5941" s="69">
        <v>1368758.45</v>
      </c>
      <c r="J5941" s="70">
        <v>0</v>
      </c>
      <c r="K5941" s="71">
        <v>0.98099999999999998</v>
      </c>
      <c r="L5941" s="70">
        <v>0</v>
      </c>
      <c r="M5941" s="71">
        <v>0.88400000000000001</v>
      </c>
      <c r="N5941" s="72"/>
      <c r="O5941" s="73">
        <f>MIN(1,MAX(0,(1/(1+EXP(-(Assumptions!$B$5 + Assumptions!$B$6*$N5941))))*Assumptions!$B$3))</f>
        <v>3.9165722796764356E-2</v>
      </c>
      <c r="P5941" s="73">
        <f>VLOOKUP($F5941,Assumptions!$A$23:$B$27,2,FALSE)*Assumptions!$B$4</f>
        <v>0.7</v>
      </c>
      <c r="Q5941" s="74">
        <f t="shared" si="184"/>
        <v>37525.889819900185</v>
      </c>
      <c r="R5941" s="75" t="str">
        <f>IF($O5941&lt;Assumptions!$B$17,"A",IF($O5941&lt;Assumptions!$B$18,"B",IF($O5941&lt;Assumptions!$B$19,"C",IF($O5941&lt;Assumptions!$B$20,"D","E"))))</f>
        <v>B</v>
      </c>
      <c r="S5941" s="75">
        <f t="shared" si="185"/>
        <v>0</v>
      </c>
    </row>
    <row r="5942" spans="1:19" ht="17.399999999999999" x14ac:dyDescent="0.3">
      <c r="A5942" s="39" t="s">
        <v>1004</v>
      </c>
      <c r="B5942" s="39" t="s">
        <v>94</v>
      </c>
      <c r="C5942" s="39" t="s">
        <v>135</v>
      </c>
      <c r="D5942" s="39" t="s">
        <v>38</v>
      </c>
      <c r="E5942" s="70" t="s">
        <v>31</v>
      </c>
      <c r="F5942" s="70" t="s">
        <v>40</v>
      </c>
      <c r="G5942" s="78">
        <v>44507</v>
      </c>
      <c r="H5942" s="78">
        <v>45748</v>
      </c>
      <c r="I5942" s="69">
        <v>1331204.4099999999</v>
      </c>
      <c r="J5942" s="70">
        <v>65</v>
      </c>
      <c r="K5942" s="71">
        <v>0.43099999999999999</v>
      </c>
      <c r="L5942" s="70">
        <v>0</v>
      </c>
      <c r="M5942" s="71">
        <v>0.88400000000000001</v>
      </c>
      <c r="N5942" s="72"/>
      <c r="O5942" s="73">
        <f>MIN(1,MAX(0,(1/(1+EXP(-(Assumptions!$B$5 + Assumptions!$B$6*$N5942))))*Assumptions!$B$3))</f>
        <v>3.9165722796764356E-2</v>
      </c>
      <c r="P5942" s="73">
        <f>VLOOKUP($F5942,Assumptions!$A$23:$B$27,2,FALSE)*Assumptions!$B$4</f>
        <v>0.7</v>
      </c>
      <c r="Q5942" s="74">
        <f t="shared" si="184"/>
        <v>36496.308035523165</v>
      </c>
      <c r="R5942" s="75" t="str">
        <f>IF($O5942&lt;Assumptions!$B$17,"A",IF($O5942&lt;Assumptions!$B$18,"B",IF($O5942&lt;Assumptions!$B$19,"C",IF($O5942&lt;Assumptions!$B$20,"D","E"))))</f>
        <v>B</v>
      </c>
      <c r="S5942" s="75">
        <f t="shared" si="185"/>
        <v>0</v>
      </c>
    </row>
    <row r="5943" spans="1:19" ht="17.399999999999999" x14ac:dyDescent="0.3">
      <c r="A5943" s="39" t="s">
        <v>1004</v>
      </c>
      <c r="B5943" s="39" t="s">
        <v>94</v>
      </c>
      <c r="C5943" s="39" t="s">
        <v>135</v>
      </c>
      <c r="D5943" s="39" t="s">
        <v>38</v>
      </c>
      <c r="E5943" s="70" t="s">
        <v>31</v>
      </c>
      <c r="F5943" s="70" t="s">
        <v>40</v>
      </c>
      <c r="G5943" s="78">
        <v>44507</v>
      </c>
      <c r="H5943" s="78">
        <v>45778</v>
      </c>
      <c r="I5943" s="69">
        <v>1289123.21</v>
      </c>
      <c r="J5943" s="70">
        <v>15</v>
      </c>
      <c r="K5943" s="71">
        <v>1.115</v>
      </c>
      <c r="L5943" s="70">
        <v>0</v>
      </c>
      <c r="M5943" s="71">
        <v>0.88400000000000001</v>
      </c>
      <c r="N5943" s="72"/>
      <c r="O5943" s="73">
        <f>MIN(1,MAX(0,(1/(1+EXP(-(Assumptions!$B$5 + Assumptions!$B$6*$N5943))))*Assumptions!$B$3))</f>
        <v>3.9165722796764356E-2</v>
      </c>
      <c r="P5943" s="73">
        <f>VLOOKUP($F5943,Assumptions!$A$23:$B$27,2,FALSE)*Assumptions!$B$4</f>
        <v>0.7</v>
      </c>
      <c r="Q5943" s="74">
        <f t="shared" si="184"/>
        <v>35342.609605614525</v>
      </c>
      <c r="R5943" s="75" t="str">
        <f>IF($O5943&lt;Assumptions!$B$17,"A",IF($O5943&lt;Assumptions!$B$18,"B",IF($O5943&lt;Assumptions!$B$19,"C",IF($O5943&lt;Assumptions!$B$20,"D","E"))))</f>
        <v>B</v>
      </c>
      <c r="S5943" s="75">
        <f t="shared" si="185"/>
        <v>0</v>
      </c>
    </row>
    <row r="5944" spans="1:19" ht="17.399999999999999" x14ac:dyDescent="0.3">
      <c r="A5944" s="39" t="s">
        <v>1004</v>
      </c>
      <c r="B5944" s="39" t="s">
        <v>94</v>
      </c>
      <c r="C5944" s="39" t="s">
        <v>135</v>
      </c>
      <c r="D5944" s="39" t="s">
        <v>38</v>
      </c>
      <c r="E5944" s="70" t="s">
        <v>31</v>
      </c>
      <c r="F5944" s="70" t="s">
        <v>40</v>
      </c>
      <c r="G5944" s="78">
        <v>44507</v>
      </c>
      <c r="H5944" s="78">
        <v>45809</v>
      </c>
      <c r="I5944" s="69">
        <v>1253925.1000000001</v>
      </c>
      <c r="J5944" s="70">
        <v>15</v>
      </c>
      <c r="K5944" s="71">
        <v>1</v>
      </c>
      <c r="L5944" s="70">
        <v>0</v>
      </c>
      <c r="M5944" s="71">
        <v>0.88400000000000001</v>
      </c>
      <c r="N5944" s="72"/>
      <c r="O5944" s="73">
        <f>MIN(1,MAX(0,(1/(1+EXP(-(Assumptions!$B$5 + Assumptions!$B$6*$N5944))))*Assumptions!$B$3))</f>
        <v>3.9165722796764356E-2</v>
      </c>
      <c r="P5944" s="73">
        <f>VLOOKUP($F5944,Assumptions!$A$23:$B$27,2,FALSE)*Assumptions!$B$4</f>
        <v>0.7</v>
      </c>
      <c r="Q5944" s="74">
        <f t="shared" si="184"/>
        <v>34377.618012153514</v>
      </c>
      <c r="R5944" s="75" t="str">
        <f>IF($O5944&lt;Assumptions!$B$17,"A",IF($O5944&lt;Assumptions!$B$18,"B",IF($O5944&lt;Assumptions!$B$19,"C",IF($O5944&lt;Assumptions!$B$20,"D","E"))))</f>
        <v>B</v>
      </c>
      <c r="S5944" s="75">
        <f t="shared" si="185"/>
        <v>0</v>
      </c>
    </row>
    <row r="5945" spans="1:19" ht="17.399999999999999" x14ac:dyDescent="0.3">
      <c r="A5945" s="39" t="s">
        <v>1004</v>
      </c>
      <c r="B5945" s="39" t="s">
        <v>94</v>
      </c>
      <c r="C5945" s="39" t="s">
        <v>135</v>
      </c>
      <c r="D5945" s="39" t="s">
        <v>38</v>
      </c>
      <c r="E5945" s="70" t="s">
        <v>31</v>
      </c>
      <c r="F5945" s="70" t="s">
        <v>40</v>
      </c>
      <c r="G5945" s="78">
        <v>44507</v>
      </c>
      <c r="H5945" s="78">
        <v>45839</v>
      </c>
      <c r="I5945" s="69">
        <v>1219997.23</v>
      </c>
      <c r="J5945" s="70">
        <v>15</v>
      </c>
      <c r="K5945" s="71">
        <v>1.105</v>
      </c>
      <c r="L5945" s="70">
        <v>0</v>
      </c>
      <c r="M5945" s="71">
        <v>0.88400000000000001</v>
      </c>
      <c r="N5945" s="72"/>
      <c r="O5945" s="73">
        <f>MIN(1,MAX(0,(1/(1+EXP(-(Assumptions!$B$5 + Assumptions!$B$6*$N5945))))*Assumptions!$B$3))</f>
        <v>3.9165722796764356E-2</v>
      </c>
      <c r="P5945" s="73">
        <f>VLOOKUP($F5945,Assumptions!$A$23:$B$27,2,FALSE)*Assumptions!$B$4</f>
        <v>0.7</v>
      </c>
      <c r="Q5945" s="74">
        <f t="shared" si="184"/>
        <v>33447.451326100258</v>
      </c>
      <c r="R5945" s="75" t="str">
        <f>IF($O5945&lt;Assumptions!$B$17,"A",IF($O5945&lt;Assumptions!$B$18,"B",IF($O5945&lt;Assumptions!$B$19,"C",IF($O5945&lt;Assumptions!$B$20,"D","E"))))</f>
        <v>B</v>
      </c>
      <c r="S5945" s="75">
        <f t="shared" si="185"/>
        <v>0</v>
      </c>
    </row>
    <row r="5946" spans="1:19" ht="17.399999999999999" x14ac:dyDescent="0.3">
      <c r="A5946" s="39" t="s">
        <v>1004</v>
      </c>
      <c r="B5946" s="39" t="s">
        <v>94</v>
      </c>
      <c r="C5946" s="39" t="s">
        <v>135</v>
      </c>
      <c r="D5946" s="39" t="s">
        <v>38</v>
      </c>
      <c r="E5946" s="70" t="s">
        <v>31</v>
      </c>
      <c r="F5946" s="70" t="s">
        <v>40</v>
      </c>
      <c r="G5946" s="78">
        <v>44507</v>
      </c>
      <c r="H5946" s="78">
        <v>45870</v>
      </c>
      <c r="I5946" s="69">
        <v>1181123.53</v>
      </c>
      <c r="J5946" s="70">
        <v>0</v>
      </c>
      <c r="K5946" s="71">
        <v>1.056</v>
      </c>
      <c r="L5946" s="70">
        <v>0</v>
      </c>
      <c r="M5946" s="71">
        <v>0.88400000000000001</v>
      </c>
      <c r="N5946" s="72"/>
      <c r="O5946" s="73">
        <f>MIN(1,MAX(0,(1/(1+EXP(-(Assumptions!$B$5 + Assumptions!$B$6*$N5946))))*Assumptions!$B$3))</f>
        <v>3.9165722796764356E-2</v>
      </c>
      <c r="P5946" s="73">
        <f>VLOOKUP($F5946,Assumptions!$A$23:$B$27,2,FALSE)*Assumptions!$B$4</f>
        <v>0.7</v>
      </c>
      <c r="Q5946" s="74">
        <f t="shared" si="184"/>
        <v>32381.68973530105</v>
      </c>
      <c r="R5946" s="75" t="str">
        <f>IF($O5946&lt;Assumptions!$B$17,"A",IF($O5946&lt;Assumptions!$B$18,"B",IF($O5946&lt;Assumptions!$B$19,"C",IF($O5946&lt;Assumptions!$B$20,"D","E"))))</f>
        <v>B</v>
      </c>
      <c r="S5946" s="75">
        <f t="shared" si="185"/>
        <v>0</v>
      </c>
    </row>
    <row r="5947" spans="1:19" ht="17.399999999999999" x14ac:dyDescent="0.3">
      <c r="A5947" s="39" t="s">
        <v>1004</v>
      </c>
      <c r="B5947" s="39" t="s">
        <v>94</v>
      </c>
      <c r="C5947" s="39" t="s">
        <v>135</v>
      </c>
      <c r="D5947" s="39" t="s">
        <v>38</v>
      </c>
      <c r="E5947" s="70" t="s">
        <v>31</v>
      </c>
      <c r="F5947" s="70" t="s">
        <v>40</v>
      </c>
      <c r="G5947" s="78">
        <v>44507</v>
      </c>
      <c r="H5947" s="78">
        <v>45901</v>
      </c>
      <c r="I5947" s="69">
        <v>1150002.48</v>
      </c>
      <c r="J5947" s="70">
        <v>0</v>
      </c>
      <c r="K5947" s="71">
        <v>1.1120000000000001</v>
      </c>
      <c r="L5947" s="70">
        <v>0</v>
      </c>
      <c r="M5947" s="71">
        <v>0.88400000000000001</v>
      </c>
      <c r="N5947" s="72"/>
      <c r="O5947" s="73">
        <f>MIN(1,MAX(0,(1/(1+EXP(-(Assumptions!$B$5 + Assumptions!$B$6*$N5947))))*Assumptions!$B$3))</f>
        <v>3.9165722796764356E-2</v>
      </c>
      <c r="P5947" s="73">
        <f>VLOOKUP($F5947,Assumptions!$A$23:$B$27,2,FALSE)*Assumptions!$B$4</f>
        <v>0.7</v>
      </c>
      <c r="Q5947" s="74">
        <f t="shared" si="184"/>
        <v>31528.47484309008</v>
      </c>
      <c r="R5947" s="75" t="str">
        <f>IF($O5947&lt;Assumptions!$B$17,"A",IF($O5947&lt;Assumptions!$B$18,"B",IF($O5947&lt;Assumptions!$B$19,"C",IF($O5947&lt;Assumptions!$B$20,"D","E"))))</f>
        <v>B</v>
      </c>
      <c r="S5947" s="75">
        <f t="shared" si="185"/>
        <v>0</v>
      </c>
    </row>
    <row r="5948" spans="1:19" ht="17.399999999999999" x14ac:dyDescent="0.3">
      <c r="A5948" s="39" t="s">
        <v>1004</v>
      </c>
      <c r="B5948" s="39" t="s">
        <v>94</v>
      </c>
      <c r="C5948" s="39" t="s">
        <v>135</v>
      </c>
      <c r="D5948" s="39" t="s">
        <v>38</v>
      </c>
      <c r="E5948" s="70" t="s">
        <v>31</v>
      </c>
      <c r="F5948" s="70" t="s">
        <v>40</v>
      </c>
      <c r="G5948" s="78">
        <v>44507</v>
      </c>
      <c r="H5948" s="78">
        <v>45931</v>
      </c>
      <c r="I5948" s="69">
        <v>1119544.4099999999</v>
      </c>
      <c r="J5948" s="70">
        <v>0</v>
      </c>
      <c r="K5948" s="71">
        <v>1.0489999999999999</v>
      </c>
      <c r="L5948" s="70">
        <v>0</v>
      </c>
      <c r="M5948" s="71">
        <v>0.88400000000000001</v>
      </c>
      <c r="N5948" s="72"/>
      <c r="O5948" s="73">
        <f>MIN(1,MAX(0,(1/(1+EXP(-(Assumptions!$B$5 + Assumptions!$B$6*$N5948))))*Assumptions!$B$3))</f>
        <v>3.9165722796764356E-2</v>
      </c>
      <c r="P5948" s="73">
        <f>VLOOKUP($F5948,Assumptions!$A$23:$B$27,2,FALSE)*Assumptions!$B$4</f>
        <v>0.7</v>
      </c>
      <c r="Q5948" s="74">
        <f t="shared" si="184"/>
        <v>30693.436214508965</v>
      </c>
      <c r="R5948" s="75" t="str">
        <f>IF($O5948&lt;Assumptions!$B$17,"A",IF($O5948&lt;Assumptions!$B$18,"B",IF($O5948&lt;Assumptions!$B$19,"C",IF($O5948&lt;Assumptions!$B$20,"D","E"))))</f>
        <v>B</v>
      </c>
      <c r="S5948" s="75">
        <f t="shared" si="185"/>
        <v>0</v>
      </c>
    </row>
    <row r="5949" spans="1:19" ht="17.399999999999999" x14ac:dyDescent="0.3">
      <c r="A5949" s="39" t="s">
        <v>1004</v>
      </c>
      <c r="B5949" s="39" t="s">
        <v>94</v>
      </c>
      <c r="C5949" s="39" t="s">
        <v>135</v>
      </c>
      <c r="D5949" s="39" t="s">
        <v>38</v>
      </c>
      <c r="E5949" s="70" t="s">
        <v>31</v>
      </c>
      <c r="F5949" s="70" t="s">
        <v>40</v>
      </c>
      <c r="G5949" s="78">
        <v>44507</v>
      </c>
      <c r="H5949" s="78">
        <v>45962</v>
      </c>
      <c r="I5949" s="69">
        <v>1082898.83</v>
      </c>
      <c r="J5949" s="70">
        <v>15</v>
      </c>
      <c r="K5949" s="71">
        <v>1.0069999999999999</v>
      </c>
      <c r="L5949" s="70">
        <v>0</v>
      </c>
      <c r="M5949" s="71">
        <v>0.88400000000000001</v>
      </c>
      <c r="N5949" s="72"/>
      <c r="O5949" s="73">
        <f>MIN(1,MAX(0,(1/(1+EXP(-(Assumptions!$B$5 + Assumptions!$B$6*$N5949))))*Assumptions!$B$3))</f>
        <v>3.9165722796764356E-2</v>
      </c>
      <c r="P5949" s="73">
        <f>VLOOKUP($F5949,Assumptions!$A$23:$B$27,2,FALSE)*Assumptions!$B$4</f>
        <v>0.7</v>
      </c>
      <c r="Q5949" s="74">
        <f t="shared" si="184"/>
        <v>29688.760774904313</v>
      </c>
      <c r="R5949" s="75" t="str">
        <f>IF($O5949&lt;Assumptions!$B$17,"A",IF($O5949&lt;Assumptions!$B$18,"B",IF($O5949&lt;Assumptions!$B$19,"C",IF($O5949&lt;Assumptions!$B$20,"D","E"))))</f>
        <v>B</v>
      </c>
      <c r="S5949" s="75">
        <f t="shared" si="185"/>
        <v>0</v>
      </c>
    </row>
    <row r="5950" spans="1:19" ht="17.399999999999999" x14ac:dyDescent="0.3">
      <c r="A5950" s="39" t="s">
        <v>1004</v>
      </c>
      <c r="B5950" s="39" t="s">
        <v>94</v>
      </c>
      <c r="C5950" s="39" t="s">
        <v>135</v>
      </c>
      <c r="D5950" s="39" t="s">
        <v>38</v>
      </c>
      <c r="E5950" s="70" t="s">
        <v>31</v>
      </c>
      <c r="F5950" s="70" t="s">
        <v>40</v>
      </c>
      <c r="G5950" s="78">
        <v>44507</v>
      </c>
      <c r="H5950" s="78">
        <v>45992</v>
      </c>
      <c r="I5950" s="69">
        <v>1050355.94</v>
      </c>
      <c r="J5950" s="70">
        <v>35</v>
      </c>
      <c r="K5950" s="71">
        <v>0.42099999999999999</v>
      </c>
      <c r="L5950" s="70">
        <v>0</v>
      </c>
      <c r="M5950" s="71">
        <v>0.88400000000000001</v>
      </c>
      <c r="N5950" s="72"/>
      <c r="O5950" s="73">
        <f>MIN(1,MAX(0,(1/(1+EXP(-(Assumptions!$B$5 + Assumptions!$B$6*$N5950))))*Assumptions!$B$3))</f>
        <v>3.9165722796764356E-2</v>
      </c>
      <c r="P5950" s="73">
        <f>VLOOKUP($F5950,Assumptions!$A$23:$B$27,2,FALSE)*Assumptions!$B$4</f>
        <v>0.7</v>
      </c>
      <c r="Q5950" s="74">
        <f t="shared" si="184"/>
        <v>28796.564708782393</v>
      </c>
      <c r="R5950" s="75" t="str">
        <f>IF($O5950&lt;Assumptions!$B$17,"A",IF($O5950&lt;Assumptions!$B$18,"B",IF($O5950&lt;Assumptions!$B$19,"C",IF($O5950&lt;Assumptions!$B$20,"D","E"))))</f>
        <v>B</v>
      </c>
      <c r="S5950" s="75">
        <f t="shared" si="185"/>
        <v>0</v>
      </c>
    </row>
    <row r="5951" spans="1:19" ht="17.399999999999999" x14ac:dyDescent="0.3">
      <c r="A5951" s="39" t="s">
        <v>1005</v>
      </c>
      <c r="B5951" s="39" t="s">
        <v>94</v>
      </c>
      <c r="C5951" s="39" t="s">
        <v>22</v>
      </c>
      <c r="D5951" s="39" t="s">
        <v>48</v>
      </c>
      <c r="E5951" s="70" t="s">
        <v>35</v>
      </c>
      <c r="F5951" s="70" t="s">
        <v>28</v>
      </c>
      <c r="G5951" s="78">
        <v>44525</v>
      </c>
      <c r="H5951" s="78">
        <v>45658</v>
      </c>
      <c r="I5951" s="69">
        <v>317634.53000000003</v>
      </c>
      <c r="J5951" s="70">
        <v>0</v>
      </c>
      <c r="K5951" s="71">
        <v>1.1120000000000001</v>
      </c>
      <c r="L5951" s="70">
        <v>0</v>
      </c>
      <c r="M5951" s="71">
        <v>0.77400000000000002</v>
      </c>
      <c r="N5951" s="72"/>
      <c r="O5951" s="73">
        <f>MIN(1,MAX(0,(1/(1+EXP(-(Assumptions!$B$5 + Assumptions!$B$6*$N5951))))*Assumptions!$B$3))</f>
        <v>3.9165722796764356E-2</v>
      </c>
      <c r="P5951" s="73">
        <f>VLOOKUP($F5951,Assumptions!$A$23:$B$27,2,FALSE)*Assumptions!$B$4</f>
        <v>0.35</v>
      </c>
      <c r="Q5951" s="74">
        <f t="shared" si="184"/>
        <v>4354.1350834311861</v>
      </c>
      <c r="R5951" s="75" t="str">
        <f>IF($O5951&lt;Assumptions!$B$17,"A",IF($O5951&lt;Assumptions!$B$18,"B",IF($O5951&lt;Assumptions!$B$19,"C",IF($O5951&lt;Assumptions!$B$20,"D","E"))))</f>
        <v>B</v>
      </c>
      <c r="S5951" s="75">
        <f t="shared" si="185"/>
        <v>0</v>
      </c>
    </row>
    <row r="5952" spans="1:19" ht="17.399999999999999" x14ac:dyDescent="0.3">
      <c r="A5952" s="39" t="s">
        <v>1005</v>
      </c>
      <c r="B5952" s="39" t="s">
        <v>94</v>
      </c>
      <c r="C5952" s="39" t="s">
        <v>22</v>
      </c>
      <c r="D5952" s="39" t="s">
        <v>48</v>
      </c>
      <c r="E5952" s="70" t="s">
        <v>35</v>
      </c>
      <c r="F5952" s="70" t="s">
        <v>28</v>
      </c>
      <c r="G5952" s="78">
        <v>44525</v>
      </c>
      <c r="H5952" s="78">
        <v>45689</v>
      </c>
      <c r="I5952" s="69">
        <v>311174.02</v>
      </c>
      <c r="J5952" s="70">
        <v>0</v>
      </c>
      <c r="K5952" s="71">
        <v>1.1060000000000001</v>
      </c>
      <c r="L5952" s="70">
        <v>0</v>
      </c>
      <c r="M5952" s="71">
        <v>0.77400000000000002</v>
      </c>
      <c r="N5952" s="72"/>
      <c r="O5952" s="73">
        <f>MIN(1,MAX(0,(1/(1+EXP(-(Assumptions!$B$5 + Assumptions!$B$6*$N5952))))*Assumptions!$B$3))</f>
        <v>3.9165722796764356E-2</v>
      </c>
      <c r="P5952" s="73">
        <f>VLOOKUP($F5952,Assumptions!$A$23:$B$27,2,FALSE)*Assumptions!$B$4</f>
        <v>0.35</v>
      </c>
      <c r="Q5952" s="74">
        <f t="shared" si="184"/>
        <v>4265.5743931061825</v>
      </c>
      <c r="R5952" s="75" t="str">
        <f>IF($O5952&lt;Assumptions!$B$17,"A",IF($O5952&lt;Assumptions!$B$18,"B",IF($O5952&lt;Assumptions!$B$19,"C",IF($O5952&lt;Assumptions!$B$20,"D","E"))))</f>
        <v>B</v>
      </c>
      <c r="S5952" s="75">
        <f t="shared" si="185"/>
        <v>0</v>
      </c>
    </row>
    <row r="5953" spans="1:19" ht="17.399999999999999" x14ac:dyDescent="0.3">
      <c r="A5953" s="39" t="s">
        <v>1005</v>
      </c>
      <c r="B5953" s="39" t="s">
        <v>94</v>
      </c>
      <c r="C5953" s="39" t="s">
        <v>22</v>
      </c>
      <c r="D5953" s="39" t="s">
        <v>48</v>
      </c>
      <c r="E5953" s="70" t="s">
        <v>35</v>
      </c>
      <c r="F5953" s="70" t="s">
        <v>28</v>
      </c>
      <c r="G5953" s="78">
        <v>44525</v>
      </c>
      <c r="H5953" s="78">
        <v>45717</v>
      </c>
      <c r="I5953" s="69">
        <v>306659.65999999997</v>
      </c>
      <c r="J5953" s="70">
        <v>0</v>
      </c>
      <c r="K5953" s="71">
        <v>0.95499999999999996</v>
      </c>
      <c r="L5953" s="70">
        <v>0</v>
      </c>
      <c r="M5953" s="71">
        <v>0.77400000000000002</v>
      </c>
      <c r="N5953" s="72"/>
      <c r="O5953" s="73">
        <f>MIN(1,MAX(0,(1/(1+EXP(-(Assumptions!$B$5 + Assumptions!$B$6*$N5953))))*Assumptions!$B$3))</f>
        <v>3.9165722796764356E-2</v>
      </c>
      <c r="P5953" s="73">
        <f>VLOOKUP($F5953,Assumptions!$A$23:$B$27,2,FALSE)*Assumptions!$B$4</f>
        <v>0.35</v>
      </c>
      <c r="Q5953" s="74">
        <f t="shared" ref="Q5953:Q6016" si="186">$I5953*$O5953*$P5953</f>
        <v>4203.6915327785018</v>
      </c>
      <c r="R5953" s="75" t="str">
        <f>IF($O5953&lt;Assumptions!$B$17,"A",IF($O5953&lt;Assumptions!$B$18,"B",IF($O5953&lt;Assumptions!$B$19,"C",IF($O5953&lt;Assumptions!$B$20,"D","E"))))</f>
        <v>B</v>
      </c>
      <c r="S5953" s="75">
        <f t="shared" ref="S5953:S6016" si="187">--($J5953&gt;=180)</f>
        <v>0</v>
      </c>
    </row>
    <row r="5954" spans="1:19" ht="17.399999999999999" x14ac:dyDescent="0.3">
      <c r="A5954" s="39" t="s">
        <v>1005</v>
      </c>
      <c r="B5954" s="39" t="s">
        <v>94</v>
      </c>
      <c r="C5954" s="39" t="s">
        <v>22</v>
      </c>
      <c r="D5954" s="39" t="s">
        <v>48</v>
      </c>
      <c r="E5954" s="70" t="s">
        <v>35</v>
      </c>
      <c r="F5954" s="70" t="s">
        <v>28</v>
      </c>
      <c r="G5954" s="78">
        <v>44525</v>
      </c>
      <c r="H5954" s="78">
        <v>45748</v>
      </c>
      <c r="I5954" s="69">
        <v>301254.74</v>
      </c>
      <c r="J5954" s="70">
        <v>0</v>
      </c>
      <c r="K5954" s="71">
        <v>1.133</v>
      </c>
      <c r="L5954" s="70">
        <v>0</v>
      </c>
      <c r="M5954" s="71">
        <v>0.77400000000000002</v>
      </c>
      <c r="N5954" s="72"/>
      <c r="O5954" s="73">
        <f>MIN(1,MAX(0,(1/(1+EXP(-(Assumptions!$B$5 + Assumptions!$B$6*$N5954))))*Assumptions!$B$3))</f>
        <v>3.9165722796764356E-2</v>
      </c>
      <c r="P5954" s="73">
        <f>VLOOKUP($F5954,Assumptions!$A$23:$B$27,2,FALSE)*Assumptions!$B$4</f>
        <v>0.35</v>
      </c>
      <c r="Q5954" s="74">
        <f t="shared" si="186"/>
        <v>4129.6008733179615</v>
      </c>
      <c r="R5954" s="75" t="str">
        <f>IF($O5954&lt;Assumptions!$B$17,"A",IF($O5954&lt;Assumptions!$B$18,"B",IF($O5954&lt;Assumptions!$B$19,"C",IF($O5954&lt;Assumptions!$B$20,"D","E"))))</f>
        <v>B</v>
      </c>
      <c r="S5954" s="75">
        <f t="shared" si="187"/>
        <v>0</v>
      </c>
    </row>
    <row r="5955" spans="1:19" ht="17.399999999999999" x14ac:dyDescent="0.3">
      <c r="A5955" s="39" t="s">
        <v>1005</v>
      </c>
      <c r="B5955" s="39" t="s">
        <v>94</v>
      </c>
      <c r="C5955" s="39" t="s">
        <v>22</v>
      </c>
      <c r="D5955" s="39" t="s">
        <v>48</v>
      </c>
      <c r="E5955" s="70" t="s">
        <v>35</v>
      </c>
      <c r="F5955" s="70" t="s">
        <v>28</v>
      </c>
      <c r="G5955" s="78">
        <v>44525</v>
      </c>
      <c r="H5955" s="78">
        <v>45778</v>
      </c>
      <c r="I5955" s="69">
        <v>296447.32</v>
      </c>
      <c r="J5955" s="70">
        <v>0</v>
      </c>
      <c r="K5955" s="71">
        <v>1.046</v>
      </c>
      <c r="L5955" s="70">
        <v>0</v>
      </c>
      <c r="M5955" s="71">
        <v>0.77400000000000002</v>
      </c>
      <c r="N5955" s="72"/>
      <c r="O5955" s="73">
        <f>MIN(1,MAX(0,(1/(1+EXP(-(Assumptions!$B$5 + Assumptions!$B$6*$N5955))))*Assumptions!$B$3))</f>
        <v>3.9165722796764356E-2</v>
      </c>
      <c r="P5955" s="73">
        <f>VLOOKUP($F5955,Assumptions!$A$23:$B$27,2,FALSE)*Assumptions!$B$4</f>
        <v>0.35</v>
      </c>
      <c r="Q5955" s="74">
        <f t="shared" si="186"/>
        <v>4063.7007456372944</v>
      </c>
      <c r="R5955" s="75" t="str">
        <f>IF($O5955&lt;Assumptions!$B$17,"A",IF($O5955&lt;Assumptions!$B$18,"B",IF($O5955&lt;Assumptions!$B$19,"C",IF($O5955&lt;Assumptions!$B$20,"D","E"))))</f>
        <v>B</v>
      </c>
      <c r="S5955" s="75">
        <f t="shared" si="187"/>
        <v>0</v>
      </c>
    </row>
    <row r="5956" spans="1:19" ht="17.399999999999999" x14ac:dyDescent="0.3">
      <c r="A5956" s="39" t="s">
        <v>1005</v>
      </c>
      <c r="B5956" s="39" t="s">
        <v>94</v>
      </c>
      <c r="C5956" s="39" t="s">
        <v>22</v>
      </c>
      <c r="D5956" s="39" t="s">
        <v>48</v>
      </c>
      <c r="E5956" s="70" t="s">
        <v>35</v>
      </c>
      <c r="F5956" s="70" t="s">
        <v>28</v>
      </c>
      <c r="G5956" s="78">
        <v>44525</v>
      </c>
      <c r="H5956" s="78">
        <v>45809</v>
      </c>
      <c r="I5956" s="69">
        <v>290583.40999999997</v>
      </c>
      <c r="J5956" s="70">
        <v>0</v>
      </c>
      <c r="K5956" s="71">
        <v>1.1120000000000001</v>
      </c>
      <c r="L5956" s="70">
        <v>0</v>
      </c>
      <c r="M5956" s="71">
        <v>0.77400000000000002</v>
      </c>
      <c r="N5956" s="72"/>
      <c r="O5956" s="73">
        <f>MIN(1,MAX(0,(1/(1+EXP(-(Assumptions!$B$5 + Assumptions!$B$6*$N5956))))*Assumptions!$B$3))</f>
        <v>3.9165722796764356E-2</v>
      </c>
      <c r="P5956" s="73">
        <f>VLOOKUP($F5956,Assumptions!$A$23:$B$27,2,FALSE)*Assumptions!$B$4</f>
        <v>0.35</v>
      </c>
      <c r="Q5956" s="74">
        <f t="shared" si="186"/>
        <v>3983.3182498894826</v>
      </c>
      <c r="R5956" s="75" t="str">
        <f>IF($O5956&lt;Assumptions!$B$17,"A",IF($O5956&lt;Assumptions!$B$18,"B",IF($O5956&lt;Assumptions!$B$19,"C",IF($O5956&lt;Assumptions!$B$20,"D","E"))))</f>
        <v>B</v>
      </c>
      <c r="S5956" s="75">
        <f t="shared" si="187"/>
        <v>0</v>
      </c>
    </row>
    <row r="5957" spans="1:19" ht="17.399999999999999" x14ac:dyDescent="0.3">
      <c r="A5957" s="39" t="s">
        <v>1005</v>
      </c>
      <c r="B5957" s="39" t="s">
        <v>94</v>
      </c>
      <c r="C5957" s="39" t="s">
        <v>22</v>
      </c>
      <c r="D5957" s="39" t="s">
        <v>48</v>
      </c>
      <c r="E5957" s="70" t="s">
        <v>35</v>
      </c>
      <c r="F5957" s="70" t="s">
        <v>28</v>
      </c>
      <c r="G5957" s="78">
        <v>44525</v>
      </c>
      <c r="H5957" s="78">
        <v>45839</v>
      </c>
      <c r="I5957" s="69">
        <v>285705.96000000002</v>
      </c>
      <c r="J5957" s="70">
        <v>0</v>
      </c>
      <c r="K5957" s="71">
        <v>1.0529999999999999</v>
      </c>
      <c r="L5957" s="70">
        <v>0</v>
      </c>
      <c r="M5957" s="71">
        <v>0.77400000000000002</v>
      </c>
      <c r="N5957" s="72"/>
      <c r="O5957" s="73">
        <f>MIN(1,MAX(0,(1/(1+EXP(-(Assumptions!$B$5 + Assumptions!$B$6*$N5957))))*Assumptions!$B$3))</f>
        <v>3.9165722796764356E-2</v>
      </c>
      <c r="P5957" s="73">
        <f>VLOOKUP($F5957,Assumptions!$A$23:$B$27,2,FALSE)*Assumptions!$B$4</f>
        <v>0.35</v>
      </c>
      <c r="Q5957" s="74">
        <f t="shared" si="186"/>
        <v>3916.4581507602056</v>
      </c>
      <c r="R5957" s="75" t="str">
        <f>IF($O5957&lt;Assumptions!$B$17,"A",IF($O5957&lt;Assumptions!$B$18,"B",IF($O5957&lt;Assumptions!$B$19,"C",IF($O5957&lt;Assumptions!$B$20,"D","E"))))</f>
        <v>B</v>
      </c>
      <c r="S5957" s="75">
        <f t="shared" si="187"/>
        <v>0</v>
      </c>
    </row>
    <row r="5958" spans="1:19" ht="17.399999999999999" x14ac:dyDescent="0.3">
      <c r="A5958" s="39" t="s">
        <v>1005</v>
      </c>
      <c r="B5958" s="39" t="s">
        <v>94</v>
      </c>
      <c r="C5958" s="39" t="s">
        <v>22</v>
      </c>
      <c r="D5958" s="39" t="s">
        <v>48</v>
      </c>
      <c r="E5958" s="70" t="s">
        <v>35</v>
      </c>
      <c r="F5958" s="70" t="s">
        <v>28</v>
      </c>
      <c r="G5958" s="78">
        <v>44525</v>
      </c>
      <c r="H5958" s="78">
        <v>45870</v>
      </c>
      <c r="I5958" s="69">
        <v>280416.53999999998</v>
      </c>
      <c r="J5958" s="70">
        <v>0</v>
      </c>
      <c r="K5958" s="71">
        <v>0.98799999999999999</v>
      </c>
      <c r="L5958" s="70">
        <v>0</v>
      </c>
      <c r="M5958" s="71">
        <v>0.77400000000000002</v>
      </c>
      <c r="N5958" s="72"/>
      <c r="O5958" s="73">
        <f>MIN(1,MAX(0,(1/(1+EXP(-(Assumptions!$B$5 + Assumptions!$B$6*$N5958))))*Assumptions!$B$3))</f>
        <v>3.9165722796764356E-2</v>
      </c>
      <c r="P5958" s="73">
        <f>VLOOKUP($F5958,Assumptions!$A$23:$B$27,2,FALSE)*Assumptions!$B$4</f>
        <v>0.35</v>
      </c>
      <c r="Q5958" s="74">
        <f t="shared" si="186"/>
        <v>3843.9507656437236</v>
      </c>
      <c r="R5958" s="75" t="str">
        <f>IF($O5958&lt;Assumptions!$B$17,"A",IF($O5958&lt;Assumptions!$B$18,"B",IF($O5958&lt;Assumptions!$B$19,"C",IF($O5958&lt;Assumptions!$B$20,"D","E"))))</f>
        <v>B</v>
      </c>
      <c r="S5958" s="75">
        <f t="shared" si="187"/>
        <v>0</v>
      </c>
    </row>
    <row r="5959" spans="1:19" ht="17.399999999999999" x14ac:dyDescent="0.3">
      <c r="A5959" s="39" t="s">
        <v>1005</v>
      </c>
      <c r="B5959" s="39" t="s">
        <v>94</v>
      </c>
      <c r="C5959" s="39" t="s">
        <v>22</v>
      </c>
      <c r="D5959" s="39" t="s">
        <v>48</v>
      </c>
      <c r="E5959" s="70" t="s">
        <v>35</v>
      </c>
      <c r="F5959" s="70" t="s">
        <v>28</v>
      </c>
      <c r="G5959" s="78">
        <v>44525</v>
      </c>
      <c r="H5959" s="78">
        <v>45901</v>
      </c>
      <c r="I5959" s="69">
        <v>274572.03999999998</v>
      </c>
      <c r="J5959" s="70">
        <v>65</v>
      </c>
      <c r="K5959" s="71">
        <v>0.48099999999999998</v>
      </c>
      <c r="L5959" s="70">
        <v>0</v>
      </c>
      <c r="M5959" s="71">
        <v>0.77400000000000002</v>
      </c>
      <c r="N5959" s="72"/>
      <c r="O5959" s="73">
        <f>MIN(1,MAX(0,(1/(1+EXP(-(Assumptions!$B$5 + Assumptions!$B$6*$N5959))))*Assumptions!$B$3))</f>
        <v>3.9165722796764356E-2</v>
      </c>
      <c r="P5959" s="73">
        <f>VLOOKUP($F5959,Assumptions!$A$23:$B$27,2,FALSE)*Assumptions!$B$4</f>
        <v>0.35</v>
      </c>
      <c r="Q5959" s="74">
        <f t="shared" si="186"/>
        <v>3763.8343422337325</v>
      </c>
      <c r="R5959" s="75" t="str">
        <f>IF($O5959&lt;Assumptions!$B$17,"A",IF($O5959&lt;Assumptions!$B$18,"B",IF($O5959&lt;Assumptions!$B$19,"C",IF($O5959&lt;Assumptions!$B$20,"D","E"))))</f>
        <v>B</v>
      </c>
      <c r="S5959" s="75">
        <f t="shared" si="187"/>
        <v>0</v>
      </c>
    </row>
    <row r="5960" spans="1:19" ht="17.399999999999999" x14ac:dyDescent="0.3">
      <c r="A5960" s="39" t="s">
        <v>1005</v>
      </c>
      <c r="B5960" s="39" t="s">
        <v>94</v>
      </c>
      <c r="C5960" s="39" t="s">
        <v>22</v>
      </c>
      <c r="D5960" s="39" t="s">
        <v>48</v>
      </c>
      <c r="E5960" s="70" t="s">
        <v>35</v>
      </c>
      <c r="F5960" s="70" t="s">
        <v>28</v>
      </c>
      <c r="G5960" s="78">
        <v>44525</v>
      </c>
      <c r="H5960" s="78">
        <v>45931</v>
      </c>
      <c r="I5960" s="69">
        <v>269670.51</v>
      </c>
      <c r="J5960" s="70">
        <v>0</v>
      </c>
      <c r="K5960" s="71">
        <v>1.0509999999999999</v>
      </c>
      <c r="L5960" s="70">
        <v>0</v>
      </c>
      <c r="M5960" s="71">
        <v>0.77400000000000002</v>
      </c>
      <c r="N5960" s="72"/>
      <c r="O5960" s="73">
        <f>MIN(1,MAX(0,(1/(1+EXP(-(Assumptions!$B$5 + Assumptions!$B$6*$N5960))))*Assumptions!$B$3))</f>
        <v>3.9165722796764356E-2</v>
      </c>
      <c r="P5960" s="73">
        <f>VLOOKUP($F5960,Assumptions!$A$23:$B$27,2,FALSE)*Assumptions!$B$4</f>
        <v>0.35</v>
      </c>
      <c r="Q5960" s="74">
        <f t="shared" si="186"/>
        <v>3696.6441543927244</v>
      </c>
      <c r="R5960" s="75" t="str">
        <f>IF($O5960&lt;Assumptions!$B$17,"A",IF($O5960&lt;Assumptions!$B$18,"B",IF($O5960&lt;Assumptions!$B$19,"C",IF($O5960&lt;Assumptions!$B$20,"D","E"))))</f>
        <v>B</v>
      </c>
      <c r="S5960" s="75">
        <f t="shared" si="187"/>
        <v>0</v>
      </c>
    </row>
    <row r="5961" spans="1:19" ht="17.399999999999999" x14ac:dyDescent="0.3">
      <c r="A5961" s="39" t="s">
        <v>1005</v>
      </c>
      <c r="B5961" s="39" t="s">
        <v>94</v>
      </c>
      <c r="C5961" s="39" t="s">
        <v>22</v>
      </c>
      <c r="D5961" s="39" t="s">
        <v>48</v>
      </c>
      <c r="E5961" s="70" t="s">
        <v>35</v>
      </c>
      <c r="F5961" s="70" t="s">
        <v>28</v>
      </c>
      <c r="G5961" s="78">
        <v>44525</v>
      </c>
      <c r="H5961" s="78">
        <v>45962</v>
      </c>
      <c r="I5961" s="69">
        <v>265456.42</v>
      </c>
      <c r="J5961" s="70">
        <v>65</v>
      </c>
      <c r="K5961" s="71">
        <v>0.74399999999999999</v>
      </c>
      <c r="L5961" s="70">
        <v>0</v>
      </c>
      <c r="M5961" s="71">
        <v>0.77400000000000002</v>
      </c>
      <c r="N5961" s="72"/>
      <c r="O5961" s="73">
        <f>MIN(1,MAX(0,(1/(1+EXP(-(Assumptions!$B$5 + Assumptions!$B$6*$N5961))))*Assumptions!$B$3))</f>
        <v>3.9165722796764356E-2</v>
      </c>
      <c r="P5961" s="73">
        <f>VLOOKUP($F5961,Assumptions!$A$23:$B$27,2,FALSE)*Assumptions!$B$4</f>
        <v>0.35</v>
      </c>
      <c r="Q5961" s="74">
        <f t="shared" si="186"/>
        <v>3638.8773961195084</v>
      </c>
      <c r="R5961" s="75" t="str">
        <f>IF($O5961&lt;Assumptions!$B$17,"A",IF($O5961&lt;Assumptions!$B$18,"B",IF($O5961&lt;Assumptions!$B$19,"C",IF($O5961&lt;Assumptions!$B$20,"D","E"))))</f>
        <v>B</v>
      </c>
      <c r="S5961" s="75">
        <f t="shared" si="187"/>
        <v>0</v>
      </c>
    </row>
    <row r="5962" spans="1:19" ht="17.399999999999999" x14ac:dyDescent="0.3">
      <c r="A5962" s="39" t="s">
        <v>1005</v>
      </c>
      <c r="B5962" s="39" t="s">
        <v>94</v>
      </c>
      <c r="C5962" s="39" t="s">
        <v>22</v>
      </c>
      <c r="D5962" s="39" t="s">
        <v>48</v>
      </c>
      <c r="E5962" s="70" t="s">
        <v>35</v>
      </c>
      <c r="F5962" s="70" t="s">
        <v>28</v>
      </c>
      <c r="G5962" s="78">
        <v>44525</v>
      </c>
      <c r="H5962" s="78">
        <v>45992</v>
      </c>
      <c r="I5962" s="69">
        <v>260372.05</v>
      </c>
      <c r="J5962" s="70">
        <v>0</v>
      </c>
      <c r="K5962" s="71">
        <v>1.0229999999999999</v>
      </c>
      <c r="L5962" s="70">
        <v>0</v>
      </c>
      <c r="M5962" s="71">
        <v>0.77400000000000002</v>
      </c>
      <c r="N5962" s="72"/>
      <c r="O5962" s="73">
        <f>MIN(1,MAX(0,(1/(1+EXP(-(Assumptions!$B$5 + Assumptions!$B$6*$N5962))))*Assumptions!$B$3))</f>
        <v>3.9165722796764356E-2</v>
      </c>
      <c r="P5962" s="73">
        <f>VLOOKUP($F5962,Assumptions!$A$23:$B$27,2,FALSE)*Assumptions!$B$4</f>
        <v>0.35</v>
      </c>
      <c r="Q5962" s="74">
        <f t="shared" si="186"/>
        <v>3569.1808370138438</v>
      </c>
      <c r="R5962" s="75" t="str">
        <f>IF($O5962&lt;Assumptions!$B$17,"A",IF($O5962&lt;Assumptions!$B$18,"B",IF($O5962&lt;Assumptions!$B$19,"C",IF($O5962&lt;Assumptions!$B$20,"D","E"))))</f>
        <v>B</v>
      </c>
      <c r="S5962" s="75">
        <f t="shared" si="187"/>
        <v>0</v>
      </c>
    </row>
    <row r="5963" spans="1:19" ht="17.399999999999999" x14ac:dyDescent="0.3">
      <c r="A5963" s="39" t="s">
        <v>1007</v>
      </c>
      <c r="B5963" s="39" t="s">
        <v>60</v>
      </c>
      <c r="C5963" s="39" t="s">
        <v>135</v>
      </c>
      <c r="D5963" s="39" t="s">
        <v>48</v>
      </c>
      <c r="E5963" s="70" t="s">
        <v>43</v>
      </c>
      <c r="F5963" s="70" t="s">
        <v>32</v>
      </c>
      <c r="G5963" s="78">
        <v>45803</v>
      </c>
      <c r="H5963" s="78">
        <v>45778</v>
      </c>
      <c r="I5963" s="69">
        <v>3889554.15</v>
      </c>
      <c r="J5963" s="70">
        <v>0</v>
      </c>
      <c r="K5963" s="71">
        <v>1.111</v>
      </c>
      <c r="L5963" s="70">
        <v>0</v>
      </c>
      <c r="M5963" s="71">
        <v>0.88400000000000001</v>
      </c>
      <c r="N5963" s="72"/>
      <c r="O5963" s="73">
        <f>MIN(1,MAX(0,(1/(1+EXP(-(Assumptions!$B$5 + Assumptions!$B$6*$N5963))))*Assumptions!$B$3))</f>
        <v>3.9165722796764356E-2</v>
      </c>
      <c r="P5963" s="73">
        <f>VLOOKUP($F5963,Assumptions!$A$23:$B$27,2,FALSE)*Assumptions!$B$4</f>
        <v>0.5</v>
      </c>
      <c r="Q5963" s="74">
        <f t="shared" si="186"/>
        <v>76168.599820952208</v>
      </c>
      <c r="R5963" s="75" t="str">
        <f>IF($O5963&lt;Assumptions!$B$17,"A",IF($O5963&lt;Assumptions!$B$18,"B",IF($O5963&lt;Assumptions!$B$19,"C",IF($O5963&lt;Assumptions!$B$20,"D","E"))))</f>
        <v>B</v>
      </c>
      <c r="S5963" s="75">
        <f t="shared" si="187"/>
        <v>0</v>
      </c>
    </row>
    <row r="5964" spans="1:19" ht="17.399999999999999" x14ac:dyDescent="0.3">
      <c r="A5964" s="39" t="s">
        <v>1007</v>
      </c>
      <c r="B5964" s="39" t="s">
        <v>60</v>
      </c>
      <c r="C5964" s="39" t="s">
        <v>135</v>
      </c>
      <c r="D5964" s="39" t="s">
        <v>48</v>
      </c>
      <c r="E5964" s="70" t="s">
        <v>43</v>
      </c>
      <c r="F5964" s="70" t="s">
        <v>32</v>
      </c>
      <c r="G5964" s="78">
        <v>45803</v>
      </c>
      <c r="H5964" s="78">
        <v>45809</v>
      </c>
      <c r="I5964" s="69">
        <v>3770090.44</v>
      </c>
      <c r="J5964" s="70">
        <v>95</v>
      </c>
      <c r="K5964" s="71">
        <v>0.32600000000000001</v>
      </c>
      <c r="L5964" s="70">
        <v>1</v>
      </c>
      <c r="M5964" s="71">
        <v>0.88400000000000001</v>
      </c>
      <c r="N5964" s="72"/>
      <c r="O5964" s="73">
        <f>MIN(1,MAX(0,(1/(1+EXP(-(Assumptions!$B$5 + Assumptions!$B$6*$N5964))))*Assumptions!$B$3))</f>
        <v>3.9165722796764356E-2</v>
      </c>
      <c r="P5964" s="73">
        <f>VLOOKUP($F5964,Assumptions!$A$23:$B$27,2,FALSE)*Assumptions!$B$4</f>
        <v>0.5</v>
      </c>
      <c r="Q5964" s="74">
        <f t="shared" si="186"/>
        <v>73829.158545885686</v>
      </c>
      <c r="R5964" s="75" t="str">
        <f>IF($O5964&lt;Assumptions!$B$17,"A",IF($O5964&lt;Assumptions!$B$18,"B",IF($O5964&lt;Assumptions!$B$19,"C",IF($O5964&lt;Assumptions!$B$20,"D","E"))))</f>
        <v>B</v>
      </c>
      <c r="S5964" s="75">
        <f t="shared" si="187"/>
        <v>0</v>
      </c>
    </row>
    <row r="5965" spans="1:19" ht="17.399999999999999" x14ac:dyDescent="0.3">
      <c r="A5965" s="39" t="s">
        <v>1007</v>
      </c>
      <c r="B5965" s="39" t="s">
        <v>60</v>
      </c>
      <c r="C5965" s="39" t="s">
        <v>135</v>
      </c>
      <c r="D5965" s="39" t="s">
        <v>48</v>
      </c>
      <c r="E5965" s="70" t="s">
        <v>43</v>
      </c>
      <c r="F5965" s="70" t="s">
        <v>32</v>
      </c>
      <c r="G5965" s="78">
        <v>45803</v>
      </c>
      <c r="H5965" s="78">
        <v>45839</v>
      </c>
      <c r="I5965" s="69">
        <v>3657010.24</v>
      </c>
      <c r="J5965" s="70">
        <v>95</v>
      </c>
      <c r="K5965" s="71">
        <v>0.48699999999999999</v>
      </c>
      <c r="L5965" s="70">
        <v>1</v>
      </c>
      <c r="M5965" s="71">
        <v>0.88400000000000001</v>
      </c>
      <c r="N5965" s="72"/>
      <c r="O5965" s="73">
        <f>MIN(1,MAX(0,(1/(1+EXP(-(Assumptions!$B$5 + Assumptions!$B$6*$N5965))))*Assumptions!$B$3))</f>
        <v>3.9165722796764356E-2</v>
      </c>
      <c r="P5965" s="73">
        <f>VLOOKUP($F5965,Assumptions!$A$23:$B$27,2,FALSE)*Assumptions!$B$4</f>
        <v>0.5</v>
      </c>
      <c r="Q5965" s="74">
        <f t="shared" si="186"/>
        <v>71614.724662384353</v>
      </c>
      <c r="R5965" s="75" t="str">
        <f>IF($O5965&lt;Assumptions!$B$17,"A",IF($O5965&lt;Assumptions!$B$18,"B",IF($O5965&lt;Assumptions!$B$19,"C",IF($O5965&lt;Assumptions!$B$20,"D","E"))))</f>
        <v>B</v>
      </c>
      <c r="S5965" s="75">
        <f t="shared" si="187"/>
        <v>0</v>
      </c>
    </row>
    <row r="5966" spans="1:19" ht="17.399999999999999" x14ac:dyDescent="0.3">
      <c r="A5966" s="39" t="s">
        <v>1007</v>
      </c>
      <c r="B5966" s="39" t="s">
        <v>60</v>
      </c>
      <c r="C5966" s="39" t="s">
        <v>135</v>
      </c>
      <c r="D5966" s="39" t="s">
        <v>48</v>
      </c>
      <c r="E5966" s="70" t="s">
        <v>43</v>
      </c>
      <c r="F5966" s="70" t="s">
        <v>32</v>
      </c>
      <c r="G5966" s="78">
        <v>45803</v>
      </c>
      <c r="H5966" s="78">
        <v>45870</v>
      </c>
      <c r="I5966" s="69">
        <v>3547263.96</v>
      </c>
      <c r="J5966" s="70">
        <v>0</v>
      </c>
      <c r="K5966" s="71">
        <v>1.0760000000000001</v>
      </c>
      <c r="L5966" s="70">
        <v>1</v>
      </c>
      <c r="M5966" s="71">
        <v>0.88400000000000001</v>
      </c>
      <c r="N5966" s="72"/>
      <c r="O5966" s="73">
        <f>MIN(1,MAX(0,(1/(1+EXP(-(Assumptions!$B$5 + Assumptions!$B$6*$N5966))))*Assumptions!$B$3))</f>
        <v>3.9165722796764356E-2</v>
      </c>
      <c r="P5966" s="73">
        <f>VLOOKUP($F5966,Assumptions!$A$23:$B$27,2,FALSE)*Assumptions!$B$4</f>
        <v>0.5</v>
      </c>
      <c r="Q5966" s="74">
        <f t="shared" si="186"/>
        <v>69465.578472156296</v>
      </c>
      <c r="R5966" s="75" t="str">
        <f>IF($O5966&lt;Assumptions!$B$17,"A",IF($O5966&lt;Assumptions!$B$18,"B",IF($O5966&lt;Assumptions!$B$19,"C",IF($O5966&lt;Assumptions!$B$20,"D","E"))))</f>
        <v>B</v>
      </c>
      <c r="S5966" s="75">
        <f t="shared" si="187"/>
        <v>0</v>
      </c>
    </row>
    <row r="5967" spans="1:19" ht="17.399999999999999" x14ac:dyDescent="0.3">
      <c r="A5967" s="39" t="s">
        <v>1007</v>
      </c>
      <c r="B5967" s="39" t="s">
        <v>60</v>
      </c>
      <c r="C5967" s="39" t="s">
        <v>135</v>
      </c>
      <c r="D5967" s="39" t="s">
        <v>48</v>
      </c>
      <c r="E5967" s="70" t="s">
        <v>43</v>
      </c>
      <c r="F5967" s="70" t="s">
        <v>32</v>
      </c>
      <c r="G5967" s="78">
        <v>45803</v>
      </c>
      <c r="H5967" s="78">
        <v>45901</v>
      </c>
      <c r="I5967" s="69">
        <v>3451476.89</v>
      </c>
      <c r="J5967" s="70">
        <v>0</v>
      </c>
      <c r="K5967" s="71">
        <v>1.004</v>
      </c>
      <c r="L5967" s="70">
        <v>1</v>
      </c>
      <c r="M5967" s="71">
        <v>0.88400000000000001</v>
      </c>
      <c r="N5967" s="72"/>
      <c r="O5967" s="73">
        <f>MIN(1,MAX(0,(1/(1+EXP(-(Assumptions!$B$5 + Assumptions!$B$6*$N5967))))*Assumptions!$B$3))</f>
        <v>3.9165722796764356E-2</v>
      </c>
      <c r="P5967" s="73">
        <f>VLOOKUP($F5967,Assumptions!$A$23:$B$27,2,FALSE)*Assumptions!$B$4</f>
        <v>0.5</v>
      </c>
      <c r="Q5967" s="74">
        <f t="shared" si="186"/>
        <v>67589.793556589168</v>
      </c>
      <c r="R5967" s="75" t="str">
        <f>IF($O5967&lt;Assumptions!$B$17,"A",IF($O5967&lt;Assumptions!$B$18,"B",IF($O5967&lt;Assumptions!$B$19,"C",IF($O5967&lt;Assumptions!$B$20,"D","E"))))</f>
        <v>B</v>
      </c>
      <c r="S5967" s="75">
        <f t="shared" si="187"/>
        <v>0</v>
      </c>
    </row>
    <row r="5968" spans="1:19" ht="17.399999999999999" x14ac:dyDescent="0.3">
      <c r="A5968" s="39" t="s">
        <v>1007</v>
      </c>
      <c r="B5968" s="39" t="s">
        <v>60</v>
      </c>
      <c r="C5968" s="39" t="s">
        <v>135</v>
      </c>
      <c r="D5968" s="39" t="s">
        <v>48</v>
      </c>
      <c r="E5968" s="70" t="s">
        <v>43</v>
      </c>
      <c r="F5968" s="70" t="s">
        <v>32</v>
      </c>
      <c r="G5968" s="78">
        <v>45803</v>
      </c>
      <c r="H5968" s="78">
        <v>45931</v>
      </c>
      <c r="I5968" s="69">
        <v>3340982.36</v>
      </c>
      <c r="J5968" s="70">
        <v>0</v>
      </c>
      <c r="K5968" s="71">
        <v>1.054</v>
      </c>
      <c r="L5968" s="70">
        <v>1</v>
      </c>
      <c r="M5968" s="71">
        <v>0.88400000000000001</v>
      </c>
      <c r="N5968" s="72"/>
      <c r="O5968" s="73">
        <f>MIN(1,MAX(0,(1/(1+EXP(-(Assumptions!$B$5 + Assumptions!$B$6*$N5968))))*Assumptions!$B$3))</f>
        <v>3.9165722796764356E-2</v>
      </c>
      <c r="P5968" s="73">
        <f>VLOOKUP($F5968,Assumptions!$A$23:$B$27,2,FALSE)*Assumptions!$B$4</f>
        <v>0.5</v>
      </c>
      <c r="Q5968" s="74">
        <f t="shared" si="186"/>
        <v>65425.994490319783</v>
      </c>
      <c r="R5968" s="75" t="str">
        <f>IF($O5968&lt;Assumptions!$B$17,"A",IF($O5968&lt;Assumptions!$B$18,"B",IF($O5968&lt;Assumptions!$B$19,"C",IF($O5968&lt;Assumptions!$B$20,"D","E"))))</f>
        <v>B</v>
      </c>
      <c r="S5968" s="75">
        <f t="shared" si="187"/>
        <v>0</v>
      </c>
    </row>
    <row r="5969" spans="1:19" ht="17.399999999999999" x14ac:dyDescent="0.3">
      <c r="A5969" s="39" t="s">
        <v>1007</v>
      </c>
      <c r="B5969" s="39" t="s">
        <v>60</v>
      </c>
      <c r="C5969" s="39" t="s">
        <v>135</v>
      </c>
      <c r="D5969" s="39" t="s">
        <v>48</v>
      </c>
      <c r="E5969" s="70" t="s">
        <v>43</v>
      </c>
      <c r="F5969" s="70" t="s">
        <v>32</v>
      </c>
      <c r="G5969" s="78">
        <v>45803</v>
      </c>
      <c r="H5969" s="78">
        <v>45962</v>
      </c>
      <c r="I5969" s="69">
        <v>3251161.29</v>
      </c>
      <c r="J5969" s="70">
        <v>0</v>
      </c>
      <c r="K5969" s="71">
        <v>1.1459999999999999</v>
      </c>
      <c r="L5969" s="70">
        <v>1</v>
      </c>
      <c r="M5969" s="71">
        <v>0.88400000000000001</v>
      </c>
      <c r="N5969" s="72"/>
      <c r="O5969" s="73">
        <f>MIN(1,MAX(0,(1/(1+EXP(-(Assumptions!$B$5 + Assumptions!$B$6*$N5969))))*Assumptions!$B$3))</f>
        <v>3.9165722796764356E-2</v>
      </c>
      <c r="P5969" s="73">
        <f>VLOOKUP($F5969,Assumptions!$A$23:$B$27,2,FALSE)*Assumptions!$B$4</f>
        <v>0.5</v>
      </c>
      <c r="Q5969" s="74">
        <f t="shared" si="186"/>
        <v>63667.040925855406</v>
      </c>
      <c r="R5969" s="75" t="str">
        <f>IF($O5969&lt;Assumptions!$B$17,"A",IF($O5969&lt;Assumptions!$B$18,"B",IF($O5969&lt;Assumptions!$B$19,"C",IF($O5969&lt;Assumptions!$B$20,"D","E"))))</f>
        <v>B</v>
      </c>
      <c r="S5969" s="75">
        <f t="shared" si="187"/>
        <v>0</v>
      </c>
    </row>
    <row r="5970" spans="1:19" ht="17.399999999999999" x14ac:dyDescent="0.3">
      <c r="A5970" s="39" t="s">
        <v>1007</v>
      </c>
      <c r="B5970" s="39" t="s">
        <v>60</v>
      </c>
      <c r="C5970" s="39" t="s">
        <v>135</v>
      </c>
      <c r="D5970" s="39" t="s">
        <v>48</v>
      </c>
      <c r="E5970" s="70" t="s">
        <v>43</v>
      </c>
      <c r="F5970" s="70" t="s">
        <v>32</v>
      </c>
      <c r="G5970" s="78">
        <v>45803</v>
      </c>
      <c r="H5970" s="78">
        <v>45992</v>
      </c>
      <c r="I5970" s="69">
        <v>3162711.02</v>
      </c>
      <c r="J5970" s="70">
        <v>95</v>
      </c>
      <c r="K5970" s="71">
        <v>0.17199999999999999</v>
      </c>
      <c r="L5970" s="70">
        <v>1</v>
      </c>
      <c r="M5970" s="71">
        <v>0.88400000000000001</v>
      </c>
      <c r="N5970" s="72"/>
      <c r="O5970" s="73">
        <f>MIN(1,MAX(0,(1/(1+EXP(-(Assumptions!$B$5 + Assumptions!$B$6*$N5970))))*Assumptions!$B$3))</f>
        <v>3.9165722796764356E-2</v>
      </c>
      <c r="P5970" s="73">
        <f>VLOOKUP($F5970,Assumptions!$A$23:$B$27,2,FALSE)*Assumptions!$B$4</f>
        <v>0.5</v>
      </c>
      <c r="Q5970" s="74">
        <f t="shared" si="186"/>
        <v>61934.931547795924</v>
      </c>
      <c r="R5970" s="75" t="str">
        <f>IF($O5970&lt;Assumptions!$B$17,"A",IF($O5970&lt;Assumptions!$B$18,"B",IF($O5970&lt;Assumptions!$B$19,"C",IF($O5970&lt;Assumptions!$B$20,"D","E"))))</f>
        <v>B</v>
      </c>
      <c r="S5970" s="75">
        <f t="shared" si="187"/>
        <v>0</v>
      </c>
    </row>
    <row r="5971" spans="1:19" ht="17.399999999999999" x14ac:dyDescent="0.3">
      <c r="A5971" s="39" t="s">
        <v>1009</v>
      </c>
      <c r="B5971" s="39" t="s">
        <v>84</v>
      </c>
      <c r="C5971" s="39" t="s">
        <v>144</v>
      </c>
      <c r="D5971" s="39" t="s">
        <v>26</v>
      </c>
      <c r="E5971" s="70" t="s">
        <v>23</v>
      </c>
      <c r="F5971" s="70" t="s">
        <v>24</v>
      </c>
      <c r="G5971" s="78">
        <v>44442</v>
      </c>
      <c r="H5971" s="78">
        <v>45658</v>
      </c>
      <c r="I5971" s="69">
        <v>11828127.640000001</v>
      </c>
      <c r="J5971" s="70">
        <v>15</v>
      </c>
      <c r="K5971" s="71">
        <v>1.0860000000000001</v>
      </c>
      <c r="L5971" s="70">
        <v>0</v>
      </c>
      <c r="M5971" s="71">
        <v>0.88100000000000001</v>
      </c>
      <c r="N5971" s="72"/>
      <c r="O5971" s="73">
        <f>MIN(1,MAX(0,(1/(1+EXP(-(Assumptions!$B$5 + Assumptions!$B$6*$N5971))))*Assumptions!$B$3))</f>
        <v>3.9165722796764356E-2</v>
      </c>
      <c r="P5971" s="73">
        <f>VLOOKUP($F5971,Assumptions!$A$23:$B$27,2,FALSE)*Assumptions!$B$4</f>
        <v>0.2</v>
      </c>
      <c r="Q5971" s="74">
        <f t="shared" si="186"/>
        <v>92651.433670597326</v>
      </c>
      <c r="R5971" s="75" t="str">
        <f>IF($O5971&lt;Assumptions!$B$17,"A",IF($O5971&lt;Assumptions!$B$18,"B",IF($O5971&lt;Assumptions!$B$19,"C",IF($O5971&lt;Assumptions!$B$20,"D","E"))))</f>
        <v>B</v>
      </c>
      <c r="S5971" s="75">
        <f t="shared" si="187"/>
        <v>0</v>
      </c>
    </row>
    <row r="5972" spans="1:19" ht="17.399999999999999" x14ac:dyDescent="0.3">
      <c r="A5972" s="39" t="s">
        <v>1009</v>
      </c>
      <c r="B5972" s="39" t="s">
        <v>84</v>
      </c>
      <c r="C5972" s="39" t="s">
        <v>144</v>
      </c>
      <c r="D5972" s="39" t="s">
        <v>26</v>
      </c>
      <c r="E5972" s="70" t="s">
        <v>23</v>
      </c>
      <c r="F5972" s="70" t="s">
        <v>24</v>
      </c>
      <c r="G5972" s="78">
        <v>44442</v>
      </c>
      <c r="H5972" s="78">
        <v>45689</v>
      </c>
      <c r="I5972" s="69">
        <v>11498696.18</v>
      </c>
      <c r="J5972" s="70">
        <v>0</v>
      </c>
      <c r="K5972" s="71">
        <v>1.075</v>
      </c>
      <c r="L5972" s="70">
        <v>0</v>
      </c>
      <c r="M5972" s="71">
        <v>0.88100000000000001</v>
      </c>
      <c r="N5972" s="72"/>
      <c r="O5972" s="73">
        <f>MIN(1,MAX(0,(1/(1+EXP(-(Assumptions!$B$5 + Assumptions!$B$6*$N5972))))*Assumptions!$B$3))</f>
        <v>3.9165722796764356E-2</v>
      </c>
      <c r="P5972" s="73">
        <f>VLOOKUP($F5972,Assumptions!$A$23:$B$27,2,FALSE)*Assumptions!$B$4</f>
        <v>0.2</v>
      </c>
      <c r="Q5972" s="74">
        <f t="shared" si="186"/>
        <v>90070.949422018646</v>
      </c>
      <c r="R5972" s="75" t="str">
        <f>IF($O5972&lt;Assumptions!$B$17,"A",IF($O5972&lt;Assumptions!$B$18,"B",IF($O5972&lt;Assumptions!$B$19,"C",IF($O5972&lt;Assumptions!$B$20,"D","E"))))</f>
        <v>B</v>
      </c>
      <c r="S5972" s="75">
        <f t="shared" si="187"/>
        <v>0</v>
      </c>
    </row>
    <row r="5973" spans="1:19" ht="17.399999999999999" x14ac:dyDescent="0.3">
      <c r="A5973" s="39" t="s">
        <v>1009</v>
      </c>
      <c r="B5973" s="39" t="s">
        <v>84</v>
      </c>
      <c r="C5973" s="39" t="s">
        <v>144</v>
      </c>
      <c r="D5973" s="39" t="s">
        <v>26</v>
      </c>
      <c r="E5973" s="70" t="s">
        <v>23</v>
      </c>
      <c r="F5973" s="70" t="s">
        <v>24</v>
      </c>
      <c r="G5973" s="78">
        <v>44442</v>
      </c>
      <c r="H5973" s="78">
        <v>45717</v>
      </c>
      <c r="I5973" s="69">
        <v>11212235.43</v>
      </c>
      <c r="J5973" s="70">
        <v>65</v>
      </c>
      <c r="K5973" s="71">
        <v>0.74299999999999999</v>
      </c>
      <c r="L5973" s="70">
        <v>0</v>
      </c>
      <c r="M5973" s="71">
        <v>0.88100000000000001</v>
      </c>
      <c r="N5973" s="72"/>
      <c r="O5973" s="73">
        <f>MIN(1,MAX(0,(1/(1+EXP(-(Assumptions!$B$5 + Assumptions!$B$6*$N5973))))*Assumptions!$B$3))</f>
        <v>3.9165722796764356E-2</v>
      </c>
      <c r="P5973" s="73">
        <f>VLOOKUP($F5973,Assumptions!$A$23:$B$27,2,FALSE)*Assumptions!$B$4</f>
        <v>0.2</v>
      </c>
      <c r="Q5973" s="74">
        <f t="shared" si="186"/>
        <v>87827.060956688001</v>
      </c>
      <c r="R5973" s="75" t="str">
        <f>IF($O5973&lt;Assumptions!$B$17,"A",IF($O5973&lt;Assumptions!$B$18,"B",IF($O5973&lt;Assumptions!$B$19,"C",IF($O5973&lt;Assumptions!$B$20,"D","E"))))</f>
        <v>B</v>
      </c>
      <c r="S5973" s="75">
        <f t="shared" si="187"/>
        <v>0</v>
      </c>
    </row>
    <row r="5974" spans="1:19" ht="17.399999999999999" x14ac:dyDescent="0.3">
      <c r="A5974" s="39" t="s">
        <v>1009</v>
      </c>
      <c r="B5974" s="39" t="s">
        <v>84</v>
      </c>
      <c r="C5974" s="39" t="s">
        <v>144</v>
      </c>
      <c r="D5974" s="39" t="s">
        <v>26</v>
      </c>
      <c r="E5974" s="70" t="s">
        <v>23</v>
      </c>
      <c r="F5974" s="70" t="s">
        <v>24</v>
      </c>
      <c r="G5974" s="78">
        <v>44442</v>
      </c>
      <c r="H5974" s="78">
        <v>45748</v>
      </c>
      <c r="I5974" s="69">
        <v>10935674.939999999</v>
      </c>
      <c r="J5974" s="70">
        <v>95</v>
      </c>
      <c r="K5974" s="71">
        <v>0.38400000000000001</v>
      </c>
      <c r="L5974" s="70">
        <v>1</v>
      </c>
      <c r="M5974" s="71">
        <v>0.88100000000000001</v>
      </c>
      <c r="N5974" s="72"/>
      <c r="O5974" s="73">
        <f>MIN(1,MAX(0,(1/(1+EXP(-(Assumptions!$B$5 + Assumptions!$B$6*$N5974))))*Assumptions!$B$3))</f>
        <v>3.9165722796764356E-2</v>
      </c>
      <c r="P5974" s="73">
        <f>VLOOKUP($F5974,Assumptions!$A$23:$B$27,2,FALSE)*Assumptions!$B$4</f>
        <v>0.2</v>
      </c>
      <c r="Q5974" s="74">
        <f t="shared" si="186"/>
        <v>85660.722659112536</v>
      </c>
      <c r="R5974" s="75" t="str">
        <f>IF($O5974&lt;Assumptions!$B$17,"A",IF($O5974&lt;Assumptions!$B$18,"B",IF($O5974&lt;Assumptions!$B$19,"C",IF($O5974&lt;Assumptions!$B$20,"D","E"))))</f>
        <v>B</v>
      </c>
      <c r="S5974" s="75">
        <f t="shared" si="187"/>
        <v>0</v>
      </c>
    </row>
    <row r="5975" spans="1:19" ht="17.399999999999999" x14ac:dyDescent="0.3">
      <c r="A5975" s="39" t="s">
        <v>1009</v>
      </c>
      <c r="B5975" s="39" t="s">
        <v>84</v>
      </c>
      <c r="C5975" s="39" t="s">
        <v>144</v>
      </c>
      <c r="D5975" s="39" t="s">
        <v>26</v>
      </c>
      <c r="E5975" s="70" t="s">
        <v>23</v>
      </c>
      <c r="F5975" s="70" t="s">
        <v>24</v>
      </c>
      <c r="G5975" s="78">
        <v>44442</v>
      </c>
      <c r="H5975" s="78">
        <v>45778</v>
      </c>
      <c r="I5975" s="69">
        <v>10658846.98</v>
      </c>
      <c r="J5975" s="70">
        <v>0</v>
      </c>
      <c r="K5975" s="71">
        <v>1.054</v>
      </c>
      <c r="L5975" s="70">
        <v>1</v>
      </c>
      <c r="M5975" s="71">
        <v>0.88100000000000001</v>
      </c>
      <c r="N5975" s="72"/>
      <c r="O5975" s="73">
        <f>MIN(1,MAX(0,(1/(1+EXP(-(Assumptions!$B$5 + Assumptions!$B$6*$N5975))))*Assumptions!$B$3))</f>
        <v>3.9165722796764356E-2</v>
      </c>
      <c r="P5975" s="73">
        <f>VLOOKUP($F5975,Assumptions!$A$23:$B$27,2,FALSE)*Assumptions!$B$4</f>
        <v>0.2</v>
      </c>
      <c r="Q5975" s="74">
        <f t="shared" si="186"/>
        <v>83492.289230361799</v>
      </c>
      <c r="R5975" s="75" t="str">
        <f>IF($O5975&lt;Assumptions!$B$17,"A",IF($O5975&lt;Assumptions!$B$18,"B",IF($O5975&lt;Assumptions!$B$19,"C",IF($O5975&lt;Assumptions!$B$20,"D","E"))))</f>
        <v>B</v>
      </c>
      <c r="S5975" s="75">
        <f t="shared" si="187"/>
        <v>0</v>
      </c>
    </row>
    <row r="5976" spans="1:19" ht="17.399999999999999" x14ac:dyDescent="0.3">
      <c r="A5976" s="39" t="s">
        <v>1009</v>
      </c>
      <c r="B5976" s="39" t="s">
        <v>84</v>
      </c>
      <c r="C5976" s="39" t="s">
        <v>144</v>
      </c>
      <c r="D5976" s="39" t="s">
        <v>26</v>
      </c>
      <c r="E5976" s="70" t="s">
        <v>23</v>
      </c>
      <c r="F5976" s="70" t="s">
        <v>24</v>
      </c>
      <c r="G5976" s="78">
        <v>44442</v>
      </c>
      <c r="H5976" s="78">
        <v>45809</v>
      </c>
      <c r="I5976" s="69">
        <v>10399674.35</v>
      </c>
      <c r="J5976" s="70">
        <v>15</v>
      </c>
      <c r="K5976" s="71">
        <v>1.1060000000000001</v>
      </c>
      <c r="L5976" s="70">
        <v>1</v>
      </c>
      <c r="M5976" s="71">
        <v>0.88100000000000001</v>
      </c>
      <c r="N5976" s="72"/>
      <c r="O5976" s="73">
        <f>MIN(1,MAX(0,(1/(1+EXP(-(Assumptions!$B$5 + Assumptions!$B$6*$N5976))))*Assumptions!$B$3))</f>
        <v>3.9165722796764356E-2</v>
      </c>
      <c r="P5976" s="73">
        <f>VLOOKUP($F5976,Assumptions!$A$23:$B$27,2,FALSE)*Assumptions!$B$4</f>
        <v>0.2</v>
      </c>
      <c r="Q5976" s="74">
        <f t="shared" si="186"/>
        <v>81462.152553744105</v>
      </c>
      <c r="R5976" s="75" t="str">
        <f>IF($O5976&lt;Assumptions!$B$17,"A",IF($O5976&lt;Assumptions!$B$18,"B",IF($O5976&lt;Assumptions!$B$19,"C",IF($O5976&lt;Assumptions!$B$20,"D","E"))))</f>
        <v>B</v>
      </c>
      <c r="S5976" s="75">
        <f t="shared" si="187"/>
        <v>0</v>
      </c>
    </row>
    <row r="5977" spans="1:19" ht="17.399999999999999" x14ac:dyDescent="0.3">
      <c r="A5977" s="39" t="s">
        <v>1009</v>
      </c>
      <c r="B5977" s="39" t="s">
        <v>84</v>
      </c>
      <c r="C5977" s="39" t="s">
        <v>144</v>
      </c>
      <c r="D5977" s="39" t="s">
        <v>26</v>
      </c>
      <c r="E5977" s="70" t="s">
        <v>23</v>
      </c>
      <c r="F5977" s="70" t="s">
        <v>24</v>
      </c>
      <c r="G5977" s="78">
        <v>44442</v>
      </c>
      <c r="H5977" s="78">
        <v>45839</v>
      </c>
      <c r="I5977" s="69">
        <v>10159800.380000001</v>
      </c>
      <c r="J5977" s="70">
        <v>65</v>
      </c>
      <c r="K5977" s="71">
        <v>0.65400000000000003</v>
      </c>
      <c r="L5977" s="70">
        <v>1</v>
      </c>
      <c r="M5977" s="71">
        <v>0.88100000000000001</v>
      </c>
      <c r="N5977" s="72"/>
      <c r="O5977" s="73">
        <f>MIN(1,MAX(0,(1/(1+EXP(-(Assumptions!$B$5 + Assumptions!$B$6*$N5977))))*Assumptions!$B$3))</f>
        <v>3.9165722796764356E-2</v>
      </c>
      <c r="P5977" s="73">
        <f>VLOOKUP($F5977,Assumptions!$A$23:$B$27,2,FALSE)*Assumptions!$B$4</f>
        <v>0.2</v>
      </c>
      <c r="Q5977" s="74">
        <f t="shared" si="186"/>
        <v>79583.185070708249</v>
      </c>
      <c r="R5977" s="75" t="str">
        <f>IF($O5977&lt;Assumptions!$B$17,"A",IF($O5977&lt;Assumptions!$B$18,"B",IF($O5977&lt;Assumptions!$B$19,"C",IF($O5977&lt;Assumptions!$B$20,"D","E"))))</f>
        <v>B</v>
      </c>
      <c r="S5977" s="75">
        <f t="shared" si="187"/>
        <v>0</v>
      </c>
    </row>
    <row r="5978" spans="1:19" ht="17.399999999999999" x14ac:dyDescent="0.3">
      <c r="A5978" s="39" t="s">
        <v>1009</v>
      </c>
      <c r="B5978" s="39" t="s">
        <v>84</v>
      </c>
      <c r="C5978" s="39" t="s">
        <v>144</v>
      </c>
      <c r="D5978" s="39" t="s">
        <v>26</v>
      </c>
      <c r="E5978" s="70" t="s">
        <v>23</v>
      </c>
      <c r="F5978" s="70" t="s">
        <v>24</v>
      </c>
      <c r="G5978" s="78">
        <v>44442</v>
      </c>
      <c r="H5978" s="78">
        <v>45870</v>
      </c>
      <c r="I5978" s="69">
        <v>9937517.1600000001</v>
      </c>
      <c r="J5978" s="70">
        <v>35</v>
      </c>
      <c r="K5978" s="71">
        <v>0.41899999999999998</v>
      </c>
      <c r="L5978" s="70">
        <v>1</v>
      </c>
      <c r="M5978" s="71">
        <v>0.88100000000000001</v>
      </c>
      <c r="N5978" s="72"/>
      <c r="O5978" s="73">
        <f>MIN(1,MAX(0,(1/(1+EXP(-(Assumptions!$B$5 + Assumptions!$B$6*$N5978))))*Assumptions!$B$3))</f>
        <v>3.9165722796764356E-2</v>
      </c>
      <c r="P5978" s="73">
        <f>VLOOKUP($F5978,Assumptions!$A$23:$B$27,2,FALSE)*Assumptions!$B$4</f>
        <v>0.2</v>
      </c>
      <c r="Q5978" s="74">
        <f t="shared" si="186"/>
        <v>77842.0084753298</v>
      </c>
      <c r="R5978" s="75" t="str">
        <f>IF($O5978&lt;Assumptions!$B$17,"A",IF($O5978&lt;Assumptions!$B$18,"B",IF($O5978&lt;Assumptions!$B$19,"C",IF($O5978&lt;Assumptions!$B$20,"D","E"))))</f>
        <v>B</v>
      </c>
      <c r="S5978" s="75">
        <f t="shared" si="187"/>
        <v>0</v>
      </c>
    </row>
    <row r="5979" spans="1:19" ht="17.399999999999999" x14ac:dyDescent="0.3">
      <c r="A5979" s="39" t="s">
        <v>1009</v>
      </c>
      <c r="B5979" s="39" t="s">
        <v>84</v>
      </c>
      <c r="C5979" s="39" t="s">
        <v>144</v>
      </c>
      <c r="D5979" s="39" t="s">
        <v>26</v>
      </c>
      <c r="E5979" s="70" t="s">
        <v>23</v>
      </c>
      <c r="F5979" s="70" t="s">
        <v>24</v>
      </c>
      <c r="G5979" s="78">
        <v>44442</v>
      </c>
      <c r="H5979" s="78">
        <v>45901</v>
      </c>
      <c r="I5979" s="69">
        <v>9727230.8900000006</v>
      </c>
      <c r="J5979" s="70">
        <v>95</v>
      </c>
      <c r="K5979" s="71">
        <v>0.55500000000000005</v>
      </c>
      <c r="L5979" s="70">
        <v>1</v>
      </c>
      <c r="M5979" s="71">
        <v>0.88100000000000001</v>
      </c>
      <c r="N5979" s="72"/>
      <c r="O5979" s="73">
        <f>MIN(1,MAX(0,(1/(1+EXP(-(Assumptions!$B$5 + Assumptions!$B$6*$N5979))))*Assumptions!$B$3))</f>
        <v>3.9165722796764356E-2</v>
      </c>
      <c r="P5979" s="73">
        <f>VLOOKUP($F5979,Assumptions!$A$23:$B$27,2,FALSE)*Assumptions!$B$4</f>
        <v>0.2</v>
      </c>
      <c r="Q5979" s="74">
        <f t="shared" si="186"/>
        <v>76194.805723572703</v>
      </c>
      <c r="R5979" s="75" t="str">
        <f>IF($O5979&lt;Assumptions!$B$17,"A",IF($O5979&lt;Assumptions!$B$18,"B",IF($O5979&lt;Assumptions!$B$19,"C",IF($O5979&lt;Assumptions!$B$20,"D","E"))))</f>
        <v>B</v>
      </c>
      <c r="S5979" s="75">
        <f t="shared" si="187"/>
        <v>0</v>
      </c>
    </row>
    <row r="5980" spans="1:19" ht="17.399999999999999" x14ac:dyDescent="0.3">
      <c r="A5980" s="39" t="s">
        <v>1009</v>
      </c>
      <c r="B5980" s="39" t="s">
        <v>84</v>
      </c>
      <c r="C5980" s="39" t="s">
        <v>144</v>
      </c>
      <c r="D5980" s="39" t="s">
        <v>26</v>
      </c>
      <c r="E5980" s="70" t="s">
        <v>23</v>
      </c>
      <c r="F5980" s="70" t="s">
        <v>24</v>
      </c>
      <c r="G5980" s="78">
        <v>44442</v>
      </c>
      <c r="H5980" s="78">
        <v>45931</v>
      </c>
      <c r="I5980" s="69">
        <v>9456664.8000000007</v>
      </c>
      <c r="J5980" s="70">
        <v>0</v>
      </c>
      <c r="K5980" s="71">
        <v>0.98899999999999999</v>
      </c>
      <c r="L5980" s="70">
        <v>1</v>
      </c>
      <c r="M5980" s="71">
        <v>0.88100000000000001</v>
      </c>
      <c r="N5980" s="72"/>
      <c r="O5980" s="73">
        <f>MIN(1,MAX(0,(1/(1+EXP(-(Assumptions!$B$5 + Assumptions!$B$6*$N5980))))*Assumptions!$B$3))</f>
        <v>3.9165722796764356E-2</v>
      </c>
      <c r="P5980" s="73">
        <f>VLOOKUP($F5980,Assumptions!$A$23:$B$27,2,FALSE)*Assumptions!$B$4</f>
        <v>0.2</v>
      </c>
      <c r="Q5980" s="74">
        <f t="shared" si="186"/>
        <v>74075.422427743819</v>
      </c>
      <c r="R5980" s="75" t="str">
        <f>IF($O5980&lt;Assumptions!$B$17,"A",IF($O5980&lt;Assumptions!$B$18,"B",IF($O5980&lt;Assumptions!$B$19,"C",IF($O5980&lt;Assumptions!$B$20,"D","E"))))</f>
        <v>B</v>
      </c>
      <c r="S5980" s="75">
        <f t="shared" si="187"/>
        <v>0</v>
      </c>
    </row>
    <row r="5981" spans="1:19" ht="17.399999999999999" x14ac:dyDescent="0.3">
      <c r="A5981" s="39" t="s">
        <v>1009</v>
      </c>
      <c r="B5981" s="39" t="s">
        <v>84</v>
      </c>
      <c r="C5981" s="39" t="s">
        <v>144</v>
      </c>
      <c r="D5981" s="39" t="s">
        <v>26</v>
      </c>
      <c r="E5981" s="70" t="s">
        <v>23</v>
      </c>
      <c r="F5981" s="70" t="s">
        <v>24</v>
      </c>
      <c r="G5981" s="78">
        <v>44442</v>
      </c>
      <c r="H5981" s="78">
        <v>45962</v>
      </c>
      <c r="I5981" s="69">
        <v>9230112.1099999994</v>
      </c>
      <c r="J5981" s="70">
        <v>0</v>
      </c>
      <c r="K5981" s="71">
        <v>0.99399999999999999</v>
      </c>
      <c r="L5981" s="70">
        <v>1</v>
      </c>
      <c r="M5981" s="71">
        <v>0.88100000000000001</v>
      </c>
      <c r="N5981" s="72"/>
      <c r="O5981" s="73">
        <f>MIN(1,MAX(0,(1/(1+EXP(-(Assumptions!$B$5 + Assumptions!$B$6*$N5981))))*Assumptions!$B$3))</f>
        <v>3.9165722796764356E-2</v>
      </c>
      <c r="P5981" s="73">
        <f>VLOOKUP($F5981,Assumptions!$A$23:$B$27,2,FALSE)*Assumptions!$B$4</f>
        <v>0.2</v>
      </c>
      <c r="Q5981" s="74">
        <f t="shared" si="186"/>
        <v>72300.802456663558</v>
      </c>
      <c r="R5981" s="75" t="str">
        <f>IF($O5981&lt;Assumptions!$B$17,"A",IF($O5981&lt;Assumptions!$B$18,"B",IF($O5981&lt;Assumptions!$B$19,"C",IF($O5981&lt;Assumptions!$B$20,"D","E"))))</f>
        <v>B</v>
      </c>
      <c r="S5981" s="75">
        <f t="shared" si="187"/>
        <v>0</v>
      </c>
    </row>
    <row r="5982" spans="1:19" ht="17.399999999999999" x14ac:dyDescent="0.3">
      <c r="A5982" s="39" t="s">
        <v>1009</v>
      </c>
      <c r="B5982" s="39" t="s">
        <v>84</v>
      </c>
      <c r="C5982" s="39" t="s">
        <v>144</v>
      </c>
      <c r="D5982" s="39" t="s">
        <v>26</v>
      </c>
      <c r="E5982" s="70" t="s">
        <v>23</v>
      </c>
      <c r="F5982" s="70" t="s">
        <v>24</v>
      </c>
      <c r="G5982" s="78">
        <v>44442</v>
      </c>
      <c r="H5982" s="78">
        <v>45992</v>
      </c>
      <c r="I5982" s="69">
        <v>9004436.2300000004</v>
      </c>
      <c r="J5982" s="70">
        <v>95</v>
      </c>
      <c r="K5982" s="71">
        <v>0.18099999999999999</v>
      </c>
      <c r="L5982" s="70">
        <v>1</v>
      </c>
      <c r="M5982" s="71">
        <v>0.88100000000000001</v>
      </c>
      <c r="N5982" s="72"/>
      <c r="O5982" s="73">
        <f>MIN(1,MAX(0,(1/(1+EXP(-(Assumptions!$B$5 + Assumptions!$B$6*$N5982))))*Assumptions!$B$3))</f>
        <v>3.9165722796764356E-2</v>
      </c>
      <c r="P5982" s="73">
        <f>VLOOKUP($F5982,Assumptions!$A$23:$B$27,2,FALSE)*Assumptions!$B$4</f>
        <v>0.2</v>
      </c>
      <c r="Q5982" s="74">
        <f t="shared" si="186"/>
        <v>70533.05066506438</v>
      </c>
      <c r="R5982" s="75" t="str">
        <f>IF($O5982&lt;Assumptions!$B$17,"A",IF($O5982&lt;Assumptions!$B$18,"B",IF($O5982&lt;Assumptions!$B$19,"C",IF($O5982&lt;Assumptions!$B$20,"D","E"))))</f>
        <v>B</v>
      </c>
      <c r="S5982" s="75">
        <f t="shared" si="187"/>
        <v>0</v>
      </c>
    </row>
    <row r="5983" spans="1:19" ht="17.399999999999999" x14ac:dyDescent="0.3">
      <c r="A5983" s="39" t="s">
        <v>1010</v>
      </c>
      <c r="B5983" s="39" t="s">
        <v>61</v>
      </c>
      <c r="C5983" s="39" t="s">
        <v>144</v>
      </c>
      <c r="D5983" s="39" t="s">
        <v>38</v>
      </c>
      <c r="E5983" s="70" t="s">
        <v>27</v>
      </c>
      <c r="F5983" s="70" t="s">
        <v>28</v>
      </c>
      <c r="G5983" s="78">
        <v>44449</v>
      </c>
      <c r="H5983" s="78">
        <v>45658</v>
      </c>
      <c r="I5983" s="69">
        <v>14784442.359999999</v>
      </c>
      <c r="J5983" s="70">
        <v>0</v>
      </c>
      <c r="K5983" s="71">
        <v>1.0369999999999999</v>
      </c>
      <c r="L5983" s="70">
        <v>0</v>
      </c>
      <c r="M5983" s="71">
        <v>1.35</v>
      </c>
      <c r="N5983" s="72"/>
      <c r="O5983" s="73">
        <f>MIN(1,MAX(0,(1/(1+EXP(-(Assumptions!$B$5 + Assumptions!$B$6*$N5983))))*Assumptions!$B$3))</f>
        <v>3.9165722796764356E-2</v>
      </c>
      <c r="P5983" s="73">
        <f>VLOOKUP($F5983,Assumptions!$A$23:$B$27,2,FALSE)*Assumptions!$B$4</f>
        <v>0.35</v>
      </c>
      <c r="Q5983" s="74">
        <f t="shared" si="186"/>
        <v>202665.17991177519</v>
      </c>
      <c r="R5983" s="75" t="str">
        <f>IF($O5983&lt;Assumptions!$B$17,"A",IF($O5983&lt;Assumptions!$B$18,"B",IF($O5983&lt;Assumptions!$B$19,"C",IF($O5983&lt;Assumptions!$B$20,"D","E"))))</f>
        <v>B</v>
      </c>
      <c r="S5983" s="75">
        <f t="shared" si="187"/>
        <v>0</v>
      </c>
    </row>
    <row r="5984" spans="1:19" ht="17.399999999999999" x14ac:dyDescent="0.3">
      <c r="A5984" s="39" t="s">
        <v>1010</v>
      </c>
      <c r="B5984" s="39" t="s">
        <v>61</v>
      </c>
      <c r="C5984" s="39" t="s">
        <v>144</v>
      </c>
      <c r="D5984" s="39" t="s">
        <v>38</v>
      </c>
      <c r="E5984" s="70" t="s">
        <v>27</v>
      </c>
      <c r="F5984" s="70" t="s">
        <v>28</v>
      </c>
      <c r="G5984" s="78">
        <v>44449</v>
      </c>
      <c r="H5984" s="78">
        <v>45689</v>
      </c>
      <c r="I5984" s="69">
        <v>14436571.630000001</v>
      </c>
      <c r="J5984" s="70">
        <v>0</v>
      </c>
      <c r="K5984" s="71">
        <v>1.1200000000000001</v>
      </c>
      <c r="L5984" s="70">
        <v>0</v>
      </c>
      <c r="M5984" s="71">
        <v>1.35</v>
      </c>
      <c r="N5984" s="72"/>
      <c r="O5984" s="73">
        <f>MIN(1,MAX(0,(1/(1+EXP(-(Assumptions!$B$5 + Assumptions!$B$6*$N5984))))*Assumptions!$B$3))</f>
        <v>3.9165722796764356E-2</v>
      </c>
      <c r="P5984" s="73">
        <f>VLOOKUP($F5984,Assumptions!$A$23:$B$27,2,FALSE)*Assumptions!$B$4</f>
        <v>0.35</v>
      </c>
      <c r="Q5984" s="74">
        <f t="shared" si="186"/>
        <v>197896.56690867437</v>
      </c>
      <c r="R5984" s="75" t="str">
        <f>IF($O5984&lt;Assumptions!$B$17,"A",IF($O5984&lt;Assumptions!$B$18,"B",IF($O5984&lt;Assumptions!$B$19,"C",IF($O5984&lt;Assumptions!$B$20,"D","E"))))</f>
        <v>B</v>
      </c>
      <c r="S5984" s="75">
        <f t="shared" si="187"/>
        <v>0</v>
      </c>
    </row>
    <row r="5985" spans="1:19" ht="17.399999999999999" x14ac:dyDescent="0.3">
      <c r="A5985" s="39" t="s">
        <v>1010</v>
      </c>
      <c r="B5985" s="39" t="s">
        <v>61</v>
      </c>
      <c r="C5985" s="39" t="s">
        <v>144</v>
      </c>
      <c r="D5985" s="39" t="s">
        <v>38</v>
      </c>
      <c r="E5985" s="70" t="s">
        <v>27</v>
      </c>
      <c r="F5985" s="70" t="s">
        <v>28</v>
      </c>
      <c r="G5985" s="78">
        <v>44449</v>
      </c>
      <c r="H5985" s="78">
        <v>45717</v>
      </c>
      <c r="I5985" s="69">
        <v>14037087.970000001</v>
      </c>
      <c r="J5985" s="70">
        <v>15</v>
      </c>
      <c r="K5985" s="71">
        <v>1.0149999999999999</v>
      </c>
      <c r="L5985" s="70">
        <v>0</v>
      </c>
      <c r="M5985" s="71">
        <v>1.35</v>
      </c>
      <c r="N5985" s="72"/>
      <c r="O5985" s="73">
        <f>MIN(1,MAX(0,(1/(1+EXP(-(Assumptions!$B$5 + Assumptions!$B$6*$N5985))))*Assumptions!$B$3))</f>
        <v>3.9165722796764356E-2</v>
      </c>
      <c r="P5985" s="73">
        <f>VLOOKUP($F5985,Assumptions!$A$23:$B$27,2,FALSE)*Assumptions!$B$4</f>
        <v>0.35</v>
      </c>
      <c r="Q5985" s="74">
        <f t="shared" si="186"/>
        <v>192420.44370738548</v>
      </c>
      <c r="R5985" s="75" t="str">
        <f>IF($O5985&lt;Assumptions!$B$17,"A",IF($O5985&lt;Assumptions!$B$18,"B",IF($O5985&lt;Assumptions!$B$19,"C",IF($O5985&lt;Assumptions!$B$20,"D","E"))))</f>
        <v>B</v>
      </c>
      <c r="S5985" s="75">
        <f t="shared" si="187"/>
        <v>0</v>
      </c>
    </row>
    <row r="5986" spans="1:19" ht="17.399999999999999" x14ac:dyDescent="0.3">
      <c r="A5986" s="39" t="s">
        <v>1010</v>
      </c>
      <c r="B5986" s="39" t="s">
        <v>61</v>
      </c>
      <c r="C5986" s="39" t="s">
        <v>144</v>
      </c>
      <c r="D5986" s="39" t="s">
        <v>38</v>
      </c>
      <c r="E5986" s="70" t="s">
        <v>27</v>
      </c>
      <c r="F5986" s="70" t="s">
        <v>28</v>
      </c>
      <c r="G5986" s="78">
        <v>44449</v>
      </c>
      <c r="H5986" s="78">
        <v>45748</v>
      </c>
      <c r="I5986" s="69">
        <v>13662575.77</v>
      </c>
      <c r="J5986" s="70">
        <v>0</v>
      </c>
      <c r="K5986" s="71">
        <v>1.034</v>
      </c>
      <c r="L5986" s="70">
        <v>0</v>
      </c>
      <c r="M5986" s="71">
        <v>1.35</v>
      </c>
      <c r="N5986" s="72"/>
      <c r="O5986" s="73">
        <f>MIN(1,MAX(0,(1/(1+EXP(-(Assumptions!$B$5 + Assumptions!$B$6*$N5986))))*Assumptions!$B$3))</f>
        <v>3.9165722796764356E-2</v>
      </c>
      <c r="P5986" s="73">
        <f>VLOOKUP($F5986,Assumptions!$A$23:$B$27,2,FALSE)*Assumptions!$B$4</f>
        <v>0.35</v>
      </c>
      <c r="Q5986" s="74">
        <f t="shared" si="186"/>
        <v>187286.62935416325</v>
      </c>
      <c r="R5986" s="75" t="str">
        <f>IF($O5986&lt;Assumptions!$B$17,"A",IF($O5986&lt;Assumptions!$B$18,"B",IF($O5986&lt;Assumptions!$B$19,"C",IF($O5986&lt;Assumptions!$B$20,"D","E"))))</f>
        <v>B</v>
      </c>
      <c r="S5986" s="75">
        <f t="shared" si="187"/>
        <v>0</v>
      </c>
    </row>
    <row r="5987" spans="1:19" ht="17.399999999999999" x14ac:dyDescent="0.3">
      <c r="A5987" s="39" t="s">
        <v>1010</v>
      </c>
      <c r="B5987" s="39" t="s">
        <v>61</v>
      </c>
      <c r="C5987" s="39" t="s">
        <v>144</v>
      </c>
      <c r="D5987" s="39" t="s">
        <v>38</v>
      </c>
      <c r="E5987" s="70" t="s">
        <v>27</v>
      </c>
      <c r="F5987" s="70" t="s">
        <v>28</v>
      </c>
      <c r="G5987" s="78">
        <v>44449</v>
      </c>
      <c r="H5987" s="78">
        <v>45778</v>
      </c>
      <c r="I5987" s="69">
        <v>13662575.77</v>
      </c>
      <c r="J5987" s="70">
        <v>185</v>
      </c>
      <c r="K5987" s="71">
        <v>3.1E-2</v>
      </c>
      <c r="L5987" s="70">
        <v>0</v>
      </c>
      <c r="M5987" s="71">
        <v>1.35</v>
      </c>
      <c r="N5987" s="72"/>
      <c r="O5987" s="73">
        <f>MIN(1,MAX(0,(1/(1+EXP(-(Assumptions!$B$5 + Assumptions!$B$6*$N5987))))*Assumptions!$B$3))</f>
        <v>3.9165722796764356E-2</v>
      </c>
      <c r="P5987" s="73">
        <f>VLOOKUP($F5987,Assumptions!$A$23:$B$27,2,FALSE)*Assumptions!$B$4</f>
        <v>0.35</v>
      </c>
      <c r="Q5987" s="74">
        <f t="shared" si="186"/>
        <v>187286.62935416325</v>
      </c>
      <c r="R5987" s="75" t="str">
        <f>IF($O5987&lt;Assumptions!$B$17,"A",IF($O5987&lt;Assumptions!$B$18,"B",IF($O5987&lt;Assumptions!$B$19,"C",IF($O5987&lt;Assumptions!$B$20,"D","E"))))</f>
        <v>B</v>
      </c>
      <c r="S5987" s="75">
        <f t="shared" si="187"/>
        <v>1</v>
      </c>
    </row>
    <row r="5988" spans="1:19" ht="17.399999999999999" x14ac:dyDescent="0.3">
      <c r="A5988" s="39" t="s">
        <v>1010</v>
      </c>
      <c r="B5988" s="39" t="s">
        <v>61</v>
      </c>
      <c r="C5988" s="39" t="s">
        <v>144</v>
      </c>
      <c r="D5988" s="39" t="s">
        <v>38</v>
      </c>
      <c r="E5988" s="70" t="s">
        <v>27</v>
      </c>
      <c r="F5988" s="70" t="s">
        <v>28</v>
      </c>
      <c r="G5988" s="78">
        <v>44449</v>
      </c>
      <c r="H5988" s="78">
        <v>45809</v>
      </c>
      <c r="I5988" s="69">
        <v>13662575.77</v>
      </c>
      <c r="J5988" s="70">
        <v>999</v>
      </c>
      <c r="K5988" s="71">
        <v>1.2999999999999999E-2</v>
      </c>
      <c r="L5988" s="70">
        <v>0</v>
      </c>
      <c r="M5988" s="71">
        <v>1.35</v>
      </c>
      <c r="N5988" s="72"/>
      <c r="O5988" s="73">
        <f>MIN(1,MAX(0,(1/(1+EXP(-(Assumptions!$B$5 + Assumptions!$B$6*$N5988))))*Assumptions!$B$3))</f>
        <v>3.9165722796764356E-2</v>
      </c>
      <c r="P5988" s="73">
        <f>VLOOKUP($F5988,Assumptions!$A$23:$B$27,2,FALSE)*Assumptions!$B$4</f>
        <v>0.35</v>
      </c>
      <c r="Q5988" s="74">
        <f t="shared" si="186"/>
        <v>187286.62935416325</v>
      </c>
      <c r="R5988" s="75" t="str">
        <f>IF($O5988&lt;Assumptions!$B$17,"A",IF($O5988&lt;Assumptions!$B$18,"B",IF($O5988&lt;Assumptions!$B$19,"C",IF($O5988&lt;Assumptions!$B$20,"D","E"))))</f>
        <v>B</v>
      </c>
      <c r="S5988" s="75">
        <f t="shared" si="187"/>
        <v>1</v>
      </c>
    </row>
    <row r="5989" spans="1:19" ht="17.399999999999999" x14ac:dyDescent="0.3">
      <c r="A5989" s="39" t="s">
        <v>1010</v>
      </c>
      <c r="B5989" s="39" t="s">
        <v>61</v>
      </c>
      <c r="C5989" s="39" t="s">
        <v>144</v>
      </c>
      <c r="D5989" s="39" t="s">
        <v>38</v>
      </c>
      <c r="E5989" s="70" t="s">
        <v>27</v>
      </c>
      <c r="F5989" s="70" t="s">
        <v>28</v>
      </c>
      <c r="G5989" s="78">
        <v>44449</v>
      </c>
      <c r="H5989" s="78">
        <v>45839</v>
      </c>
      <c r="I5989" s="69">
        <v>13662575.77</v>
      </c>
      <c r="J5989" s="70">
        <v>999</v>
      </c>
      <c r="K5989" s="71">
        <v>3.6999999999999998E-2</v>
      </c>
      <c r="L5989" s="70">
        <v>0</v>
      </c>
      <c r="M5989" s="71">
        <v>1.35</v>
      </c>
      <c r="N5989" s="72"/>
      <c r="O5989" s="73">
        <f>MIN(1,MAX(0,(1/(1+EXP(-(Assumptions!$B$5 + Assumptions!$B$6*$N5989))))*Assumptions!$B$3))</f>
        <v>3.9165722796764356E-2</v>
      </c>
      <c r="P5989" s="73">
        <f>VLOOKUP($F5989,Assumptions!$A$23:$B$27,2,FALSE)*Assumptions!$B$4</f>
        <v>0.35</v>
      </c>
      <c r="Q5989" s="74">
        <f t="shared" si="186"/>
        <v>187286.62935416325</v>
      </c>
      <c r="R5989" s="75" t="str">
        <f>IF($O5989&lt;Assumptions!$B$17,"A",IF($O5989&lt;Assumptions!$B$18,"B",IF($O5989&lt;Assumptions!$B$19,"C",IF($O5989&lt;Assumptions!$B$20,"D","E"))))</f>
        <v>B</v>
      </c>
      <c r="S5989" s="75">
        <f t="shared" si="187"/>
        <v>1</v>
      </c>
    </row>
    <row r="5990" spans="1:19" ht="17.399999999999999" x14ac:dyDescent="0.3">
      <c r="A5990" s="39" t="s">
        <v>1010</v>
      </c>
      <c r="B5990" s="39" t="s">
        <v>61</v>
      </c>
      <c r="C5990" s="39" t="s">
        <v>144</v>
      </c>
      <c r="D5990" s="39" t="s">
        <v>38</v>
      </c>
      <c r="E5990" s="70" t="s">
        <v>27</v>
      </c>
      <c r="F5990" s="70" t="s">
        <v>28</v>
      </c>
      <c r="G5990" s="78">
        <v>44449</v>
      </c>
      <c r="H5990" s="78">
        <v>45870</v>
      </c>
      <c r="I5990" s="69">
        <v>13662575.77</v>
      </c>
      <c r="J5990" s="70">
        <v>999</v>
      </c>
      <c r="K5990" s="71">
        <v>3.2000000000000001E-2</v>
      </c>
      <c r="L5990" s="70">
        <v>0</v>
      </c>
      <c r="M5990" s="71">
        <v>1.35</v>
      </c>
      <c r="N5990" s="72"/>
      <c r="O5990" s="73">
        <f>MIN(1,MAX(0,(1/(1+EXP(-(Assumptions!$B$5 + Assumptions!$B$6*$N5990))))*Assumptions!$B$3))</f>
        <v>3.9165722796764356E-2</v>
      </c>
      <c r="P5990" s="73">
        <f>VLOOKUP($F5990,Assumptions!$A$23:$B$27,2,FALSE)*Assumptions!$B$4</f>
        <v>0.35</v>
      </c>
      <c r="Q5990" s="74">
        <f t="shared" si="186"/>
        <v>187286.62935416325</v>
      </c>
      <c r="R5990" s="75" t="str">
        <f>IF($O5990&lt;Assumptions!$B$17,"A",IF($O5990&lt;Assumptions!$B$18,"B",IF($O5990&lt;Assumptions!$B$19,"C",IF($O5990&lt;Assumptions!$B$20,"D","E"))))</f>
        <v>B</v>
      </c>
      <c r="S5990" s="75">
        <f t="shared" si="187"/>
        <v>1</v>
      </c>
    </row>
    <row r="5991" spans="1:19" ht="17.399999999999999" x14ac:dyDescent="0.3">
      <c r="A5991" s="39" t="s">
        <v>1010</v>
      </c>
      <c r="B5991" s="39" t="s">
        <v>61</v>
      </c>
      <c r="C5991" s="39" t="s">
        <v>144</v>
      </c>
      <c r="D5991" s="39" t="s">
        <v>38</v>
      </c>
      <c r="E5991" s="70" t="s">
        <v>27</v>
      </c>
      <c r="F5991" s="70" t="s">
        <v>28</v>
      </c>
      <c r="G5991" s="78">
        <v>44449</v>
      </c>
      <c r="H5991" s="78">
        <v>45901</v>
      </c>
      <c r="I5991" s="69">
        <v>13662575.77</v>
      </c>
      <c r="J5991" s="70">
        <v>999</v>
      </c>
      <c r="K5991" s="71">
        <v>0.105</v>
      </c>
      <c r="L5991" s="70">
        <v>0</v>
      </c>
      <c r="M5991" s="71">
        <v>1.35</v>
      </c>
      <c r="N5991" s="72"/>
      <c r="O5991" s="73">
        <f>MIN(1,MAX(0,(1/(1+EXP(-(Assumptions!$B$5 + Assumptions!$B$6*$N5991))))*Assumptions!$B$3))</f>
        <v>3.9165722796764356E-2</v>
      </c>
      <c r="P5991" s="73">
        <f>VLOOKUP($F5991,Assumptions!$A$23:$B$27,2,FALSE)*Assumptions!$B$4</f>
        <v>0.35</v>
      </c>
      <c r="Q5991" s="74">
        <f t="shared" si="186"/>
        <v>187286.62935416325</v>
      </c>
      <c r="R5991" s="75" t="str">
        <f>IF($O5991&lt;Assumptions!$B$17,"A",IF($O5991&lt;Assumptions!$B$18,"B",IF($O5991&lt;Assumptions!$B$19,"C",IF($O5991&lt;Assumptions!$B$20,"D","E"))))</f>
        <v>B</v>
      </c>
      <c r="S5991" s="75">
        <f t="shared" si="187"/>
        <v>1</v>
      </c>
    </row>
    <row r="5992" spans="1:19" ht="17.399999999999999" x14ac:dyDescent="0.3">
      <c r="A5992" s="39" t="s">
        <v>1010</v>
      </c>
      <c r="B5992" s="39" t="s">
        <v>61</v>
      </c>
      <c r="C5992" s="39" t="s">
        <v>144</v>
      </c>
      <c r="D5992" s="39" t="s">
        <v>38</v>
      </c>
      <c r="E5992" s="70" t="s">
        <v>27</v>
      </c>
      <c r="F5992" s="70" t="s">
        <v>28</v>
      </c>
      <c r="G5992" s="78">
        <v>44449</v>
      </c>
      <c r="H5992" s="78">
        <v>45931</v>
      </c>
      <c r="I5992" s="69">
        <v>13662575.77</v>
      </c>
      <c r="J5992" s="70">
        <v>999</v>
      </c>
      <c r="K5992" s="71">
        <v>0.17399999999999999</v>
      </c>
      <c r="L5992" s="70">
        <v>0</v>
      </c>
      <c r="M5992" s="71">
        <v>1.35</v>
      </c>
      <c r="N5992" s="72"/>
      <c r="O5992" s="73">
        <f>MIN(1,MAX(0,(1/(1+EXP(-(Assumptions!$B$5 + Assumptions!$B$6*$N5992))))*Assumptions!$B$3))</f>
        <v>3.9165722796764356E-2</v>
      </c>
      <c r="P5992" s="73">
        <f>VLOOKUP($F5992,Assumptions!$A$23:$B$27,2,FALSE)*Assumptions!$B$4</f>
        <v>0.35</v>
      </c>
      <c r="Q5992" s="74">
        <f t="shared" si="186"/>
        <v>187286.62935416325</v>
      </c>
      <c r="R5992" s="75" t="str">
        <f>IF($O5992&lt;Assumptions!$B$17,"A",IF($O5992&lt;Assumptions!$B$18,"B",IF($O5992&lt;Assumptions!$B$19,"C",IF($O5992&lt;Assumptions!$B$20,"D","E"))))</f>
        <v>B</v>
      </c>
      <c r="S5992" s="75">
        <f t="shared" si="187"/>
        <v>1</v>
      </c>
    </row>
    <row r="5993" spans="1:19" ht="17.399999999999999" x14ac:dyDescent="0.3">
      <c r="A5993" s="39" t="s">
        <v>1010</v>
      </c>
      <c r="B5993" s="39" t="s">
        <v>61</v>
      </c>
      <c r="C5993" s="39" t="s">
        <v>144</v>
      </c>
      <c r="D5993" s="39" t="s">
        <v>38</v>
      </c>
      <c r="E5993" s="70" t="s">
        <v>27</v>
      </c>
      <c r="F5993" s="70" t="s">
        <v>28</v>
      </c>
      <c r="G5993" s="78">
        <v>44449</v>
      </c>
      <c r="H5993" s="78">
        <v>45962</v>
      </c>
      <c r="I5993" s="69">
        <v>13662575.77</v>
      </c>
      <c r="J5993" s="70">
        <v>999</v>
      </c>
      <c r="K5993" s="71">
        <v>6.0000000000000001E-3</v>
      </c>
      <c r="L5993" s="70">
        <v>0</v>
      </c>
      <c r="M5993" s="71">
        <v>1.35</v>
      </c>
      <c r="N5993" s="72"/>
      <c r="O5993" s="73">
        <f>MIN(1,MAX(0,(1/(1+EXP(-(Assumptions!$B$5 + Assumptions!$B$6*$N5993))))*Assumptions!$B$3))</f>
        <v>3.9165722796764356E-2</v>
      </c>
      <c r="P5993" s="73">
        <f>VLOOKUP($F5993,Assumptions!$A$23:$B$27,2,FALSE)*Assumptions!$B$4</f>
        <v>0.35</v>
      </c>
      <c r="Q5993" s="74">
        <f t="shared" si="186"/>
        <v>187286.62935416325</v>
      </c>
      <c r="R5993" s="75" t="str">
        <f>IF($O5993&lt;Assumptions!$B$17,"A",IF($O5993&lt;Assumptions!$B$18,"B",IF($O5993&lt;Assumptions!$B$19,"C",IF($O5993&lt;Assumptions!$B$20,"D","E"))))</f>
        <v>B</v>
      </c>
      <c r="S5993" s="75">
        <f t="shared" si="187"/>
        <v>1</v>
      </c>
    </row>
    <row r="5994" spans="1:19" ht="17.399999999999999" x14ac:dyDescent="0.3">
      <c r="A5994" s="39" t="s">
        <v>1010</v>
      </c>
      <c r="B5994" s="39" t="s">
        <v>61</v>
      </c>
      <c r="C5994" s="39" t="s">
        <v>144</v>
      </c>
      <c r="D5994" s="39" t="s">
        <v>38</v>
      </c>
      <c r="E5994" s="70" t="s">
        <v>27</v>
      </c>
      <c r="F5994" s="70" t="s">
        <v>28</v>
      </c>
      <c r="G5994" s="78">
        <v>44449</v>
      </c>
      <c r="H5994" s="78">
        <v>45992</v>
      </c>
      <c r="I5994" s="69">
        <v>13662575.77</v>
      </c>
      <c r="J5994" s="70">
        <v>999</v>
      </c>
      <c r="K5994" s="71">
        <v>7.8E-2</v>
      </c>
      <c r="L5994" s="70">
        <v>0</v>
      </c>
      <c r="M5994" s="71">
        <v>1.35</v>
      </c>
      <c r="N5994" s="72"/>
      <c r="O5994" s="73">
        <f>MIN(1,MAX(0,(1/(1+EXP(-(Assumptions!$B$5 + Assumptions!$B$6*$N5994))))*Assumptions!$B$3))</f>
        <v>3.9165722796764356E-2</v>
      </c>
      <c r="P5994" s="73">
        <f>VLOOKUP($F5994,Assumptions!$A$23:$B$27,2,FALSE)*Assumptions!$B$4</f>
        <v>0.35</v>
      </c>
      <c r="Q5994" s="74">
        <f t="shared" si="186"/>
        <v>187286.62935416325</v>
      </c>
      <c r="R5994" s="75" t="str">
        <f>IF($O5994&lt;Assumptions!$B$17,"A",IF($O5994&lt;Assumptions!$B$18,"B",IF($O5994&lt;Assumptions!$B$19,"C",IF($O5994&lt;Assumptions!$B$20,"D","E"))))</f>
        <v>B</v>
      </c>
      <c r="S5994" s="75">
        <f t="shared" si="187"/>
        <v>1</v>
      </c>
    </row>
    <row r="5995" spans="1:19" ht="17.399999999999999" x14ac:dyDescent="0.3">
      <c r="A5995" s="39" t="s">
        <v>1011</v>
      </c>
      <c r="B5995" s="39" t="s">
        <v>85</v>
      </c>
      <c r="C5995" s="39" t="s">
        <v>144</v>
      </c>
      <c r="D5995" s="39" t="s">
        <v>42</v>
      </c>
      <c r="E5995" s="70" t="s">
        <v>39</v>
      </c>
      <c r="F5995" s="70" t="s">
        <v>28</v>
      </c>
      <c r="G5995" s="78">
        <v>43580</v>
      </c>
      <c r="H5995" s="78">
        <v>45658</v>
      </c>
      <c r="I5995" s="69">
        <v>12365653.130000001</v>
      </c>
      <c r="J5995" s="70">
        <v>0</v>
      </c>
      <c r="K5995" s="71">
        <v>1.105</v>
      </c>
      <c r="L5995" s="70">
        <v>0</v>
      </c>
      <c r="M5995" s="71">
        <v>0.94099999999999995</v>
      </c>
      <c r="N5995" s="72"/>
      <c r="O5995" s="73">
        <f>MIN(1,MAX(0,(1/(1+EXP(-(Assumptions!$B$5 + Assumptions!$B$6*$N5995))))*Assumptions!$B$3))</f>
        <v>3.9165722796764356E-2</v>
      </c>
      <c r="P5995" s="73">
        <f>VLOOKUP($F5995,Assumptions!$A$23:$B$27,2,FALSE)*Assumptions!$B$4</f>
        <v>0.35</v>
      </c>
      <c r="Q5995" s="74">
        <f t="shared" si="186"/>
        <v>169508.40994168253</v>
      </c>
      <c r="R5995" s="75" t="str">
        <f>IF($O5995&lt;Assumptions!$B$17,"A",IF($O5995&lt;Assumptions!$B$18,"B",IF($O5995&lt;Assumptions!$B$19,"C",IF($O5995&lt;Assumptions!$B$20,"D","E"))))</f>
        <v>B</v>
      </c>
      <c r="S5995" s="75">
        <f t="shared" si="187"/>
        <v>0</v>
      </c>
    </row>
    <row r="5996" spans="1:19" ht="17.399999999999999" x14ac:dyDescent="0.3">
      <c r="A5996" s="39" t="s">
        <v>1011</v>
      </c>
      <c r="B5996" s="39" t="s">
        <v>85</v>
      </c>
      <c r="C5996" s="39" t="s">
        <v>144</v>
      </c>
      <c r="D5996" s="39" t="s">
        <v>42</v>
      </c>
      <c r="E5996" s="70" t="s">
        <v>39</v>
      </c>
      <c r="F5996" s="70" t="s">
        <v>28</v>
      </c>
      <c r="G5996" s="78">
        <v>43580</v>
      </c>
      <c r="H5996" s="78">
        <v>45689</v>
      </c>
      <c r="I5996" s="69">
        <v>12084617.09</v>
      </c>
      <c r="J5996" s="70">
        <v>0</v>
      </c>
      <c r="K5996" s="71">
        <v>1.1200000000000001</v>
      </c>
      <c r="L5996" s="70">
        <v>0</v>
      </c>
      <c r="M5996" s="71">
        <v>0.94099999999999995</v>
      </c>
      <c r="N5996" s="72"/>
      <c r="O5996" s="73">
        <f>MIN(1,MAX(0,(1/(1+EXP(-(Assumptions!$B$5 + Assumptions!$B$6*$N5996))))*Assumptions!$B$3))</f>
        <v>3.9165722796764356E-2</v>
      </c>
      <c r="P5996" s="73">
        <f>VLOOKUP($F5996,Assumptions!$A$23:$B$27,2,FALSE)*Assumptions!$B$4</f>
        <v>0.35</v>
      </c>
      <c r="Q5996" s="74">
        <f t="shared" si="186"/>
        <v>165655.96706819336</v>
      </c>
      <c r="R5996" s="75" t="str">
        <f>IF($O5996&lt;Assumptions!$B$17,"A",IF($O5996&lt;Assumptions!$B$18,"B",IF($O5996&lt;Assumptions!$B$19,"C",IF($O5996&lt;Assumptions!$B$20,"D","E"))))</f>
        <v>B</v>
      </c>
      <c r="S5996" s="75">
        <f t="shared" si="187"/>
        <v>0</v>
      </c>
    </row>
    <row r="5997" spans="1:19" ht="17.399999999999999" x14ac:dyDescent="0.3">
      <c r="A5997" s="39" t="s">
        <v>1011</v>
      </c>
      <c r="B5997" s="39" t="s">
        <v>85</v>
      </c>
      <c r="C5997" s="39" t="s">
        <v>144</v>
      </c>
      <c r="D5997" s="39" t="s">
        <v>42</v>
      </c>
      <c r="E5997" s="70" t="s">
        <v>39</v>
      </c>
      <c r="F5997" s="70" t="s">
        <v>28</v>
      </c>
      <c r="G5997" s="78">
        <v>43580</v>
      </c>
      <c r="H5997" s="78">
        <v>45717</v>
      </c>
      <c r="I5997" s="69">
        <v>11778848.83</v>
      </c>
      <c r="J5997" s="70">
        <v>0</v>
      </c>
      <c r="K5997" s="71">
        <v>1.0369999999999999</v>
      </c>
      <c r="L5997" s="70">
        <v>0</v>
      </c>
      <c r="M5997" s="71">
        <v>0.94099999999999995</v>
      </c>
      <c r="N5997" s="72"/>
      <c r="O5997" s="73">
        <f>MIN(1,MAX(0,(1/(1+EXP(-(Assumptions!$B$5 + Assumptions!$B$6*$N5997))))*Assumptions!$B$3))</f>
        <v>3.9165722796764356E-2</v>
      </c>
      <c r="P5997" s="73">
        <f>VLOOKUP($F5997,Assumptions!$A$23:$B$27,2,FALSE)*Assumptions!$B$4</f>
        <v>0.35</v>
      </c>
      <c r="Q5997" s="74">
        <f t="shared" si="186"/>
        <v>161464.49484927024</v>
      </c>
      <c r="R5997" s="75" t="str">
        <f>IF($O5997&lt;Assumptions!$B$17,"A",IF($O5997&lt;Assumptions!$B$18,"B",IF($O5997&lt;Assumptions!$B$19,"C",IF($O5997&lt;Assumptions!$B$20,"D","E"))))</f>
        <v>B</v>
      </c>
      <c r="S5997" s="75">
        <f t="shared" si="187"/>
        <v>0</v>
      </c>
    </row>
    <row r="5998" spans="1:19" ht="17.399999999999999" x14ac:dyDescent="0.3">
      <c r="A5998" s="39" t="s">
        <v>1011</v>
      </c>
      <c r="B5998" s="39" t="s">
        <v>85</v>
      </c>
      <c r="C5998" s="39" t="s">
        <v>144</v>
      </c>
      <c r="D5998" s="39" t="s">
        <v>42</v>
      </c>
      <c r="E5998" s="70" t="s">
        <v>39</v>
      </c>
      <c r="F5998" s="70" t="s">
        <v>28</v>
      </c>
      <c r="G5998" s="78">
        <v>43580</v>
      </c>
      <c r="H5998" s="78">
        <v>45748</v>
      </c>
      <c r="I5998" s="69">
        <v>11487133.189999999</v>
      </c>
      <c r="J5998" s="70">
        <v>35</v>
      </c>
      <c r="K5998" s="71">
        <v>0.52400000000000002</v>
      </c>
      <c r="L5998" s="70">
        <v>0</v>
      </c>
      <c r="M5998" s="71">
        <v>0.94099999999999995</v>
      </c>
      <c r="N5998" s="72"/>
      <c r="O5998" s="73">
        <f>MIN(1,MAX(0,(1/(1+EXP(-(Assumptions!$B$5 + Assumptions!$B$6*$N5998))))*Assumptions!$B$3))</f>
        <v>3.9165722796764356E-2</v>
      </c>
      <c r="P5998" s="73">
        <f>VLOOKUP($F5998,Assumptions!$A$23:$B$27,2,FALSE)*Assumptions!$B$4</f>
        <v>0.35</v>
      </c>
      <c r="Q5998" s="74">
        <f t="shared" si="186"/>
        <v>157465.65598716799</v>
      </c>
      <c r="R5998" s="75" t="str">
        <f>IF($O5998&lt;Assumptions!$B$17,"A",IF($O5998&lt;Assumptions!$B$18,"B",IF($O5998&lt;Assumptions!$B$19,"C",IF($O5998&lt;Assumptions!$B$20,"D","E"))))</f>
        <v>B</v>
      </c>
      <c r="S5998" s="75">
        <f t="shared" si="187"/>
        <v>0</v>
      </c>
    </row>
    <row r="5999" spans="1:19" ht="17.399999999999999" x14ac:dyDescent="0.3">
      <c r="A5999" s="39" t="s">
        <v>1011</v>
      </c>
      <c r="B5999" s="39" t="s">
        <v>85</v>
      </c>
      <c r="C5999" s="39" t="s">
        <v>144</v>
      </c>
      <c r="D5999" s="39" t="s">
        <v>42</v>
      </c>
      <c r="E5999" s="70" t="s">
        <v>39</v>
      </c>
      <c r="F5999" s="70" t="s">
        <v>28</v>
      </c>
      <c r="G5999" s="78">
        <v>43580</v>
      </c>
      <c r="H5999" s="78">
        <v>45778</v>
      </c>
      <c r="I5999" s="69">
        <v>11193721.33</v>
      </c>
      <c r="J5999" s="70">
        <v>0</v>
      </c>
      <c r="K5999" s="71">
        <v>1.056</v>
      </c>
      <c r="L5999" s="70">
        <v>0</v>
      </c>
      <c r="M5999" s="71">
        <v>0.94099999999999995</v>
      </c>
      <c r="N5999" s="72"/>
      <c r="O5999" s="73">
        <f>MIN(1,MAX(0,(1/(1+EXP(-(Assumptions!$B$5 + Assumptions!$B$6*$N5999))))*Assumptions!$B$3))</f>
        <v>3.9165722796764356E-2</v>
      </c>
      <c r="P5999" s="73">
        <f>VLOOKUP($F5999,Assumptions!$A$23:$B$27,2,FALSE)*Assumptions!$B$4</f>
        <v>0.35</v>
      </c>
      <c r="Q5999" s="74">
        <f t="shared" si="186"/>
        <v>153443.56533625294</v>
      </c>
      <c r="R5999" s="75" t="str">
        <f>IF($O5999&lt;Assumptions!$B$17,"A",IF($O5999&lt;Assumptions!$B$18,"B",IF($O5999&lt;Assumptions!$B$19,"C",IF($O5999&lt;Assumptions!$B$20,"D","E"))))</f>
        <v>B</v>
      </c>
      <c r="S5999" s="75">
        <f t="shared" si="187"/>
        <v>0</v>
      </c>
    </row>
    <row r="6000" spans="1:19" ht="17.399999999999999" x14ac:dyDescent="0.3">
      <c r="A6000" s="39" t="s">
        <v>1011</v>
      </c>
      <c r="B6000" s="39" t="s">
        <v>85</v>
      </c>
      <c r="C6000" s="39" t="s">
        <v>144</v>
      </c>
      <c r="D6000" s="39" t="s">
        <v>42</v>
      </c>
      <c r="E6000" s="70" t="s">
        <v>39</v>
      </c>
      <c r="F6000" s="70" t="s">
        <v>28</v>
      </c>
      <c r="G6000" s="78">
        <v>43580</v>
      </c>
      <c r="H6000" s="78">
        <v>45809</v>
      </c>
      <c r="I6000" s="69">
        <v>10953042.84</v>
      </c>
      <c r="J6000" s="70">
        <v>65</v>
      </c>
      <c r="K6000" s="71">
        <v>0.48299999999999998</v>
      </c>
      <c r="L6000" s="70">
        <v>0</v>
      </c>
      <c r="M6000" s="71">
        <v>0.94099999999999995</v>
      </c>
      <c r="N6000" s="72"/>
      <c r="O6000" s="73">
        <f>MIN(1,MAX(0,(1/(1+EXP(-(Assumptions!$B$5 + Assumptions!$B$6*$N6000))))*Assumptions!$B$3))</f>
        <v>3.9165722796764356E-2</v>
      </c>
      <c r="P6000" s="73">
        <f>VLOOKUP($F6000,Assumptions!$A$23:$B$27,2,FALSE)*Assumptions!$B$4</f>
        <v>0.35</v>
      </c>
      <c r="Q6000" s="74">
        <f t="shared" si="186"/>
        <v>150144.3438783836</v>
      </c>
      <c r="R6000" s="75" t="str">
        <f>IF($O6000&lt;Assumptions!$B$17,"A",IF($O6000&lt;Assumptions!$B$18,"B",IF($O6000&lt;Assumptions!$B$19,"C",IF($O6000&lt;Assumptions!$B$20,"D","E"))))</f>
        <v>B</v>
      </c>
      <c r="S6000" s="75">
        <f t="shared" si="187"/>
        <v>0</v>
      </c>
    </row>
    <row r="6001" spans="1:19" ht="17.399999999999999" x14ac:dyDescent="0.3">
      <c r="A6001" s="39" t="s">
        <v>1011</v>
      </c>
      <c r="B6001" s="39" t="s">
        <v>85</v>
      </c>
      <c r="C6001" s="39" t="s">
        <v>144</v>
      </c>
      <c r="D6001" s="39" t="s">
        <v>42</v>
      </c>
      <c r="E6001" s="70" t="s">
        <v>39</v>
      </c>
      <c r="F6001" s="70" t="s">
        <v>28</v>
      </c>
      <c r="G6001" s="78">
        <v>43580</v>
      </c>
      <c r="H6001" s="78">
        <v>45839</v>
      </c>
      <c r="I6001" s="69">
        <v>10656008.460000001</v>
      </c>
      <c r="J6001" s="70">
        <v>0</v>
      </c>
      <c r="K6001" s="71">
        <v>0.97799999999999998</v>
      </c>
      <c r="L6001" s="70">
        <v>0</v>
      </c>
      <c r="M6001" s="71">
        <v>0.94099999999999995</v>
      </c>
      <c r="N6001" s="72"/>
      <c r="O6001" s="73">
        <f>MIN(1,MAX(0,(1/(1+EXP(-(Assumptions!$B$5 + Assumptions!$B$6*$N6001))))*Assumptions!$B$3))</f>
        <v>3.9165722796764356E-2</v>
      </c>
      <c r="P6001" s="73">
        <f>VLOOKUP($F6001,Assumptions!$A$23:$B$27,2,FALSE)*Assumptions!$B$4</f>
        <v>0.35</v>
      </c>
      <c r="Q6001" s="74">
        <f t="shared" si="186"/>
        <v>146072.59571251756</v>
      </c>
      <c r="R6001" s="75" t="str">
        <f>IF($O6001&lt;Assumptions!$B$17,"A",IF($O6001&lt;Assumptions!$B$18,"B",IF($O6001&lt;Assumptions!$B$19,"C",IF($O6001&lt;Assumptions!$B$20,"D","E"))))</f>
        <v>B</v>
      </c>
      <c r="S6001" s="75">
        <f t="shared" si="187"/>
        <v>0</v>
      </c>
    </row>
    <row r="6002" spans="1:19" ht="17.399999999999999" x14ac:dyDescent="0.3">
      <c r="A6002" s="39" t="s">
        <v>1011</v>
      </c>
      <c r="B6002" s="39" t="s">
        <v>85</v>
      </c>
      <c r="C6002" s="39" t="s">
        <v>144</v>
      </c>
      <c r="D6002" s="39" t="s">
        <v>42</v>
      </c>
      <c r="E6002" s="70" t="s">
        <v>39</v>
      </c>
      <c r="F6002" s="70" t="s">
        <v>28</v>
      </c>
      <c r="G6002" s="78">
        <v>43580</v>
      </c>
      <c r="H6002" s="78">
        <v>45870</v>
      </c>
      <c r="I6002" s="69">
        <v>10367687.75</v>
      </c>
      <c r="J6002" s="70">
        <v>0</v>
      </c>
      <c r="K6002" s="71">
        <v>0.97599999999999998</v>
      </c>
      <c r="L6002" s="70">
        <v>0</v>
      </c>
      <c r="M6002" s="71">
        <v>0.94099999999999995</v>
      </c>
      <c r="N6002" s="72"/>
      <c r="O6002" s="73">
        <f>MIN(1,MAX(0,(1/(1+EXP(-(Assumptions!$B$5 + Assumptions!$B$6*$N6002))))*Assumptions!$B$3))</f>
        <v>3.9165722796764356E-2</v>
      </c>
      <c r="P6002" s="73">
        <f>VLOOKUP($F6002,Assumptions!$A$23:$B$27,2,FALSE)*Assumptions!$B$4</f>
        <v>0.35</v>
      </c>
      <c r="Q6002" s="74">
        <f t="shared" si="186"/>
        <v>142120.29456096832</v>
      </c>
      <c r="R6002" s="75" t="str">
        <f>IF($O6002&lt;Assumptions!$B$17,"A",IF($O6002&lt;Assumptions!$B$18,"B",IF($O6002&lt;Assumptions!$B$19,"C",IF($O6002&lt;Assumptions!$B$20,"D","E"))))</f>
        <v>B</v>
      </c>
      <c r="S6002" s="75">
        <f t="shared" si="187"/>
        <v>0</v>
      </c>
    </row>
    <row r="6003" spans="1:19" ht="17.399999999999999" x14ac:dyDescent="0.3">
      <c r="A6003" s="39" t="s">
        <v>1011</v>
      </c>
      <c r="B6003" s="39" t="s">
        <v>85</v>
      </c>
      <c r="C6003" s="39" t="s">
        <v>144</v>
      </c>
      <c r="D6003" s="39" t="s">
        <v>42</v>
      </c>
      <c r="E6003" s="70" t="s">
        <v>39</v>
      </c>
      <c r="F6003" s="70" t="s">
        <v>28</v>
      </c>
      <c r="G6003" s="78">
        <v>43580</v>
      </c>
      <c r="H6003" s="78">
        <v>45901</v>
      </c>
      <c r="I6003" s="69">
        <v>10134557.91</v>
      </c>
      <c r="J6003" s="70">
        <v>0</v>
      </c>
      <c r="K6003" s="71">
        <v>1.0569999999999999</v>
      </c>
      <c r="L6003" s="70">
        <v>0</v>
      </c>
      <c r="M6003" s="71">
        <v>0.94099999999999995</v>
      </c>
      <c r="N6003" s="72"/>
      <c r="O6003" s="73">
        <f>MIN(1,MAX(0,(1/(1+EXP(-(Assumptions!$B$5 + Assumptions!$B$6*$N6003))))*Assumptions!$B$3))</f>
        <v>3.9165722796764356E-2</v>
      </c>
      <c r="P6003" s="73">
        <f>VLOOKUP($F6003,Assumptions!$A$23:$B$27,2,FALSE)*Assumptions!$B$4</f>
        <v>0.35</v>
      </c>
      <c r="Q6003" s="74">
        <f t="shared" si="186"/>
        <v>138924.55001978541</v>
      </c>
      <c r="R6003" s="75" t="str">
        <f>IF($O6003&lt;Assumptions!$B$17,"A",IF($O6003&lt;Assumptions!$B$18,"B",IF($O6003&lt;Assumptions!$B$19,"C",IF($O6003&lt;Assumptions!$B$20,"D","E"))))</f>
        <v>B</v>
      </c>
      <c r="S6003" s="75">
        <f t="shared" si="187"/>
        <v>0</v>
      </c>
    </row>
    <row r="6004" spans="1:19" ht="17.399999999999999" x14ac:dyDescent="0.3">
      <c r="A6004" s="39" t="s">
        <v>1011</v>
      </c>
      <c r="B6004" s="39" t="s">
        <v>85</v>
      </c>
      <c r="C6004" s="39" t="s">
        <v>144</v>
      </c>
      <c r="D6004" s="39" t="s">
        <v>42</v>
      </c>
      <c r="E6004" s="70" t="s">
        <v>39</v>
      </c>
      <c r="F6004" s="70" t="s">
        <v>28</v>
      </c>
      <c r="G6004" s="78">
        <v>43580</v>
      </c>
      <c r="H6004" s="78">
        <v>45931</v>
      </c>
      <c r="I6004" s="69">
        <v>9901368.9700000007</v>
      </c>
      <c r="J6004" s="70">
        <v>0</v>
      </c>
      <c r="K6004" s="71">
        <v>1.0269999999999999</v>
      </c>
      <c r="L6004" s="70">
        <v>0</v>
      </c>
      <c r="M6004" s="71">
        <v>0.94099999999999995</v>
      </c>
      <c r="N6004" s="72"/>
      <c r="O6004" s="73">
        <f>MIN(1,MAX(0,(1/(1+EXP(-(Assumptions!$B$5 + Assumptions!$B$6*$N6004))))*Assumptions!$B$3))</f>
        <v>3.9165722796764356E-2</v>
      </c>
      <c r="P6004" s="73">
        <f>VLOOKUP($F6004,Assumptions!$A$23:$B$27,2,FALSE)*Assumptions!$B$4</f>
        <v>0.35</v>
      </c>
      <c r="Q6004" s="74">
        <f t="shared" si="186"/>
        <v>135727.99533562647</v>
      </c>
      <c r="R6004" s="75" t="str">
        <f>IF($O6004&lt;Assumptions!$B$17,"A",IF($O6004&lt;Assumptions!$B$18,"B",IF($O6004&lt;Assumptions!$B$19,"C",IF($O6004&lt;Assumptions!$B$20,"D","E"))))</f>
        <v>B</v>
      </c>
      <c r="S6004" s="75">
        <f t="shared" si="187"/>
        <v>0</v>
      </c>
    </row>
    <row r="6005" spans="1:19" ht="17.399999999999999" x14ac:dyDescent="0.3">
      <c r="A6005" s="39" t="s">
        <v>1011</v>
      </c>
      <c r="B6005" s="39" t="s">
        <v>85</v>
      </c>
      <c r="C6005" s="39" t="s">
        <v>144</v>
      </c>
      <c r="D6005" s="39" t="s">
        <v>42</v>
      </c>
      <c r="E6005" s="70" t="s">
        <v>39</v>
      </c>
      <c r="F6005" s="70" t="s">
        <v>28</v>
      </c>
      <c r="G6005" s="78">
        <v>43580</v>
      </c>
      <c r="H6005" s="78">
        <v>45962</v>
      </c>
      <c r="I6005" s="69">
        <v>9634573.6999999993</v>
      </c>
      <c r="J6005" s="70">
        <v>0</v>
      </c>
      <c r="K6005" s="71">
        <v>1.119</v>
      </c>
      <c r="L6005" s="70">
        <v>0</v>
      </c>
      <c r="M6005" s="71">
        <v>0.94099999999999995</v>
      </c>
      <c r="N6005" s="72"/>
      <c r="O6005" s="73">
        <f>MIN(1,MAX(0,(1/(1+EXP(-(Assumptions!$B$5 + Assumptions!$B$6*$N6005))))*Assumptions!$B$3))</f>
        <v>3.9165722796764356E-2</v>
      </c>
      <c r="P6005" s="73">
        <f>VLOOKUP($F6005,Assumptions!$A$23:$B$27,2,FALSE)*Assumptions!$B$4</f>
        <v>0.35</v>
      </c>
      <c r="Q6005" s="74">
        <f t="shared" si="186"/>
        <v>132070.76497971869</v>
      </c>
      <c r="R6005" s="75" t="str">
        <f>IF($O6005&lt;Assumptions!$B$17,"A",IF($O6005&lt;Assumptions!$B$18,"B",IF($O6005&lt;Assumptions!$B$19,"C",IF($O6005&lt;Assumptions!$B$20,"D","E"))))</f>
        <v>B</v>
      </c>
      <c r="S6005" s="75">
        <f t="shared" si="187"/>
        <v>0</v>
      </c>
    </row>
    <row r="6006" spans="1:19" ht="17.399999999999999" x14ac:dyDescent="0.3">
      <c r="A6006" s="39" t="s">
        <v>1011</v>
      </c>
      <c r="B6006" s="39" t="s">
        <v>85</v>
      </c>
      <c r="C6006" s="39" t="s">
        <v>144</v>
      </c>
      <c r="D6006" s="39" t="s">
        <v>42</v>
      </c>
      <c r="E6006" s="70" t="s">
        <v>39</v>
      </c>
      <c r="F6006" s="70" t="s">
        <v>28</v>
      </c>
      <c r="G6006" s="78">
        <v>43580</v>
      </c>
      <c r="H6006" s="78">
        <v>45992</v>
      </c>
      <c r="I6006" s="69">
        <v>9381490.2200000007</v>
      </c>
      <c r="J6006" s="70">
        <v>0</v>
      </c>
      <c r="K6006" s="71">
        <v>0.97299999999999998</v>
      </c>
      <c r="L6006" s="70">
        <v>0</v>
      </c>
      <c r="M6006" s="71">
        <v>0.94099999999999995</v>
      </c>
      <c r="N6006" s="72"/>
      <c r="O6006" s="73">
        <f>MIN(1,MAX(0,(1/(1+EXP(-(Assumptions!$B$5 + Assumptions!$B$6*$N6006))))*Assumptions!$B$3))</f>
        <v>3.9165722796764356E-2</v>
      </c>
      <c r="P6006" s="73">
        <f>VLOOKUP($F6006,Assumptions!$A$23:$B$27,2,FALSE)*Assumptions!$B$4</f>
        <v>0.35</v>
      </c>
      <c r="Q6006" s="74">
        <f t="shared" si="186"/>
        <v>128601.49588197656</v>
      </c>
      <c r="R6006" s="75" t="str">
        <f>IF($O6006&lt;Assumptions!$B$17,"A",IF($O6006&lt;Assumptions!$B$18,"B",IF($O6006&lt;Assumptions!$B$19,"C",IF($O6006&lt;Assumptions!$B$20,"D","E"))))</f>
        <v>B</v>
      </c>
      <c r="S6006" s="75">
        <f t="shared" si="187"/>
        <v>0</v>
      </c>
    </row>
    <row r="6007" spans="1:19" ht="17.399999999999999" x14ac:dyDescent="0.3">
      <c r="A6007" s="39" t="s">
        <v>1013</v>
      </c>
      <c r="B6007" s="39" t="s">
        <v>82</v>
      </c>
      <c r="C6007" s="39" t="s">
        <v>144</v>
      </c>
      <c r="D6007" s="39" t="s">
        <v>38</v>
      </c>
      <c r="E6007" s="70" t="s">
        <v>31</v>
      </c>
      <c r="F6007" s="70" t="s">
        <v>32</v>
      </c>
      <c r="G6007" s="78">
        <v>44986</v>
      </c>
      <c r="H6007" s="78">
        <v>45658</v>
      </c>
      <c r="I6007" s="69">
        <v>10520771.800000001</v>
      </c>
      <c r="J6007" s="70">
        <v>65</v>
      </c>
      <c r="K6007" s="71">
        <v>0.74199999999999999</v>
      </c>
      <c r="L6007" s="70">
        <v>0</v>
      </c>
      <c r="M6007" s="71">
        <v>1.0669999999999999</v>
      </c>
      <c r="N6007" s="72"/>
      <c r="O6007" s="73">
        <f>MIN(1,MAX(0,(1/(1+EXP(-(Assumptions!$B$5 + Assumptions!$B$6*$N6007))))*Assumptions!$B$3))</f>
        <v>3.9165722796764356E-2</v>
      </c>
      <c r="P6007" s="73">
        <f>VLOOKUP($F6007,Assumptions!$A$23:$B$27,2,FALSE)*Assumptions!$B$4</f>
        <v>0.5</v>
      </c>
      <c r="Q6007" s="74">
        <f t="shared" si="186"/>
        <v>206026.8159634078</v>
      </c>
      <c r="R6007" s="75" t="str">
        <f>IF($O6007&lt;Assumptions!$B$17,"A",IF($O6007&lt;Assumptions!$B$18,"B",IF($O6007&lt;Assumptions!$B$19,"C",IF($O6007&lt;Assumptions!$B$20,"D","E"))))</f>
        <v>B</v>
      </c>
      <c r="S6007" s="75">
        <f t="shared" si="187"/>
        <v>0</v>
      </c>
    </row>
    <row r="6008" spans="1:19" ht="17.399999999999999" x14ac:dyDescent="0.3">
      <c r="A6008" s="39" t="s">
        <v>1013</v>
      </c>
      <c r="B6008" s="39" t="s">
        <v>82</v>
      </c>
      <c r="C6008" s="39" t="s">
        <v>144</v>
      </c>
      <c r="D6008" s="39" t="s">
        <v>38</v>
      </c>
      <c r="E6008" s="70" t="s">
        <v>31</v>
      </c>
      <c r="F6008" s="70" t="s">
        <v>32</v>
      </c>
      <c r="G6008" s="78">
        <v>44986</v>
      </c>
      <c r="H6008" s="78">
        <v>45689</v>
      </c>
      <c r="I6008" s="69">
        <v>10275594.77</v>
      </c>
      <c r="J6008" s="70">
        <v>65</v>
      </c>
      <c r="K6008" s="71">
        <v>0.83099999999999996</v>
      </c>
      <c r="L6008" s="70">
        <v>0</v>
      </c>
      <c r="M6008" s="71">
        <v>1.0669999999999999</v>
      </c>
      <c r="N6008" s="72"/>
      <c r="O6008" s="73">
        <f>MIN(1,MAX(0,(1/(1+EXP(-(Assumptions!$B$5 + Assumptions!$B$6*$N6008))))*Assumptions!$B$3))</f>
        <v>3.9165722796764356E-2</v>
      </c>
      <c r="P6008" s="73">
        <f>VLOOKUP($F6008,Assumptions!$A$23:$B$27,2,FALSE)*Assumptions!$B$4</f>
        <v>0.5</v>
      </c>
      <c r="Q6008" s="74">
        <f t="shared" si="186"/>
        <v>201225.54816685079</v>
      </c>
      <c r="R6008" s="75" t="str">
        <f>IF($O6008&lt;Assumptions!$B$17,"A",IF($O6008&lt;Assumptions!$B$18,"B",IF($O6008&lt;Assumptions!$B$19,"C",IF($O6008&lt;Assumptions!$B$20,"D","E"))))</f>
        <v>B</v>
      </c>
      <c r="S6008" s="75">
        <f t="shared" si="187"/>
        <v>0</v>
      </c>
    </row>
    <row r="6009" spans="1:19" ht="17.399999999999999" x14ac:dyDescent="0.3">
      <c r="A6009" s="39" t="s">
        <v>1013</v>
      </c>
      <c r="B6009" s="39" t="s">
        <v>82</v>
      </c>
      <c r="C6009" s="39" t="s">
        <v>144</v>
      </c>
      <c r="D6009" s="39" t="s">
        <v>38</v>
      </c>
      <c r="E6009" s="70" t="s">
        <v>31</v>
      </c>
      <c r="F6009" s="70" t="s">
        <v>32</v>
      </c>
      <c r="G6009" s="78">
        <v>44986</v>
      </c>
      <c r="H6009" s="78">
        <v>45717</v>
      </c>
      <c r="I6009" s="69">
        <v>10006144.26</v>
      </c>
      <c r="J6009" s="70">
        <v>15</v>
      </c>
      <c r="K6009" s="71">
        <v>1.1379999999999999</v>
      </c>
      <c r="L6009" s="70">
        <v>0</v>
      </c>
      <c r="M6009" s="71">
        <v>1.0669999999999999</v>
      </c>
      <c r="N6009" s="72"/>
      <c r="O6009" s="73">
        <f>MIN(1,MAX(0,(1/(1+EXP(-(Assumptions!$B$5 + Assumptions!$B$6*$N6009))))*Assumptions!$B$3))</f>
        <v>3.9165722796764356E-2</v>
      </c>
      <c r="P6009" s="73">
        <f>VLOOKUP($F6009,Assumptions!$A$23:$B$27,2,FALSE)*Assumptions!$B$4</f>
        <v>0.5</v>
      </c>
      <c r="Q6009" s="74">
        <f t="shared" si="186"/>
        <v>195948.9361757974</v>
      </c>
      <c r="R6009" s="75" t="str">
        <f>IF($O6009&lt;Assumptions!$B$17,"A",IF($O6009&lt;Assumptions!$B$18,"B",IF($O6009&lt;Assumptions!$B$19,"C",IF($O6009&lt;Assumptions!$B$20,"D","E"))))</f>
        <v>B</v>
      </c>
      <c r="S6009" s="75">
        <f t="shared" si="187"/>
        <v>0</v>
      </c>
    </row>
    <row r="6010" spans="1:19" ht="17.399999999999999" x14ac:dyDescent="0.3">
      <c r="A6010" s="39" t="s">
        <v>1013</v>
      </c>
      <c r="B6010" s="39" t="s">
        <v>82</v>
      </c>
      <c r="C6010" s="39" t="s">
        <v>144</v>
      </c>
      <c r="D6010" s="39" t="s">
        <v>38</v>
      </c>
      <c r="E6010" s="70" t="s">
        <v>31</v>
      </c>
      <c r="F6010" s="70" t="s">
        <v>32</v>
      </c>
      <c r="G6010" s="78">
        <v>44986</v>
      </c>
      <c r="H6010" s="78">
        <v>45748</v>
      </c>
      <c r="I6010" s="69">
        <v>9738925.0899999999</v>
      </c>
      <c r="J6010" s="70">
        <v>35</v>
      </c>
      <c r="K6010" s="71">
        <v>0.46600000000000003</v>
      </c>
      <c r="L6010" s="70">
        <v>0</v>
      </c>
      <c r="M6010" s="71">
        <v>1.0669999999999999</v>
      </c>
      <c r="N6010" s="72"/>
      <c r="O6010" s="73">
        <f>MIN(1,MAX(0,(1/(1+EXP(-(Assumptions!$B$5 + Assumptions!$B$6*$N6010))))*Assumptions!$B$3))</f>
        <v>3.9165722796764356E-2</v>
      </c>
      <c r="P6010" s="73">
        <f>VLOOKUP($F6010,Assumptions!$A$23:$B$27,2,FALSE)*Assumptions!$B$4</f>
        <v>0.5</v>
      </c>
      <c r="Q6010" s="74">
        <f t="shared" si="186"/>
        <v>190716.02020669667</v>
      </c>
      <c r="R6010" s="75" t="str">
        <f>IF($O6010&lt;Assumptions!$B$17,"A",IF($O6010&lt;Assumptions!$B$18,"B",IF($O6010&lt;Assumptions!$B$19,"C",IF($O6010&lt;Assumptions!$B$20,"D","E"))))</f>
        <v>B</v>
      </c>
      <c r="S6010" s="75">
        <f t="shared" si="187"/>
        <v>0</v>
      </c>
    </row>
    <row r="6011" spans="1:19" ht="17.399999999999999" x14ac:dyDescent="0.3">
      <c r="A6011" s="39" t="s">
        <v>1013</v>
      </c>
      <c r="B6011" s="39" t="s">
        <v>82</v>
      </c>
      <c r="C6011" s="39" t="s">
        <v>144</v>
      </c>
      <c r="D6011" s="39" t="s">
        <v>38</v>
      </c>
      <c r="E6011" s="70" t="s">
        <v>31</v>
      </c>
      <c r="F6011" s="70" t="s">
        <v>32</v>
      </c>
      <c r="G6011" s="78">
        <v>44986</v>
      </c>
      <c r="H6011" s="78">
        <v>45778</v>
      </c>
      <c r="I6011" s="69">
        <v>9502395.5999999996</v>
      </c>
      <c r="J6011" s="70">
        <v>0</v>
      </c>
      <c r="K6011" s="71">
        <v>1.083</v>
      </c>
      <c r="L6011" s="70">
        <v>0</v>
      </c>
      <c r="M6011" s="71">
        <v>1.0669999999999999</v>
      </c>
      <c r="N6011" s="72"/>
      <c r="O6011" s="73">
        <f>MIN(1,MAX(0,(1/(1+EXP(-(Assumptions!$B$5 + Assumptions!$B$6*$N6011))))*Assumptions!$B$3))</f>
        <v>3.9165722796764356E-2</v>
      </c>
      <c r="P6011" s="73">
        <f>VLOOKUP($F6011,Assumptions!$A$23:$B$27,2,FALSE)*Assumptions!$B$4</f>
        <v>0.5</v>
      </c>
      <c r="Q6011" s="74">
        <f t="shared" si="186"/>
        <v>186084.09598739663</v>
      </c>
      <c r="R6011" s="75" t="str">
        <f>IF($O6011&lt;Assumptions!$B$17,"A",IF($O6011&lt;Assumptions!$B$18,"B",IF($O6011&lt;Assumptions!$B$19,"C",IF($O6011&lt;Assumptions!$B$20,"D","E"))))</f>
        <v>B</v>
      </c>
      <c r="S6011" s="75">
        <f t="shared" si="187"/>
        <v>0</v>
      </c>
    </row>
    <row r="6012" spans="1:19" ht="17.399999999999999" x14ac:dyDescent="0.3">
      <c r="A6012" s="39" t="s">
        <v>1013</v>
      </c>
      <c r="B6012" s="39" t="s">
        <v>82</v>
      </c>
      <c r="C6012" s="39" t="s">
        <v>144</v>
      </c>
      <c r="D6012" s="39" t="s">
        <v>38</v>
      </c>
      <c r="E6012" s="70" t="s">
        <v>31</v>
      </c>
      <c r="F6012" s="70" t="s">
        <v>32</v>
      </c>
      <c r="G6012" s="78">
        <v>44986</v>
      </c>
      <c r="H6012" s="78">
        <v>45809</v>
      </c>
      <c r="I6012" s="69">
        <v>9291922.2899999991</v>
      </c>
      <c r="J6012" s="70">
        <v>35</v>
      </c>
      <c r="K6012" s="71">
        <v>0.61499999999999999</v>
      </c>
      <c r="L6012" s="70">
        <v>0</v>
      </c>
      <c r="M6012" s="71">
        <v>1.0669999999999999</v>
      </c>
      <c r="N6012" s="72"/>
      <c r="O6012" s="73">
        <f>MIN(1,MAX(0,(1/(1+EXP(-(Assumptions!$B$5 + Assumptions!$B$6*$N6012))))*Assumptions!$B$3))</f>
        <v>3.9165722796764356E-2</v>
      </c>
      <c r="P6012" s="73">
        <f>VLOOKUP($F6012,Assumptions!$A$23:$B$27,2,FALSE)*Assumptions!$B$4</f>
        <v>0.5</v>
      </c>
      <c r="Q6012" s="74">
        <f t="shared" si="186"/>
        <v>181962.4263296079</v>
      </c>
      <c r="R6012" s="75" t="str">
        <f>IF($O6012&lt;Assumptions!$B$17,"A",IF($O6012&lt;Assumptions!$B$18,"B",IF($O6012&lt;Assumptions!$B$19,"C",IF($O6012&lt;Assumptions!$B$20,"D","E"))))</f>
        <v>B</v>
      </c>
      <c r="S6012" s="75">
        <f t="shared" si="187"/>
        <v>0</v>
      </c>
    </row>
    <row r="6013" spans="1:19" ht="17.399999999999999" x14ac:dyDescent="0.3">
      <c r="A6013" s="39" t="s">
        <v>1013</v>
      </c>
      <c r="B6013" s="39" t="s">
        <v>82</v>
      </c>
      <c r="C6013" s="39" t="s">
        <v>144</v>
      </c>
      <c r="D6013" s="39" t="s">
        <v>38</v>
      </c>
      <c r="E6013" s="70" t="s">
        <v>31</v>
      </c>
      <c r="F6013" s="70" t="s">
        <v>32</v>
      </c>
      <c r="G6013" s="78">
        <v>44986</v>
      </c>
      <c r="H6013" s="78">
        <v>45839</v>
      </c>
      <c r="I6013" s="69">
        <v>9092015.7699999996</v>
      </c>
      <c r="J6013" s="70">
        <v>15</v>
      </c>
      <c r="K6013" s="71">
        <v>1.0109999999999999</v>
      </c>
      <c r="L6013" s="70">
        <v>0</v>
      </c>
      <c r="M6013" s="71">
        <v>1.0669999999999999</v>
      </c>
      <c r="N6013" s="72"/>
      <c r="O6013" s="73">
        <f>MIN(1,MAX(0,(1/(1+EXP(-(Assumptions!$B$5 + Assumptions!$B$6*$N6013))))*Assumptions!$B$3))</f>
        <v>3.9165722796764356E-2</v>
      </c>
      <c r="P6013" s="73">
        <f>VLOOKUP($F6013,Assumptions!$A$23:$B$27,2,FALSE)*Assumptions!$B$4</f>
        <v>0.5</v>
      </c>
      <c r="Q6013" s="74">
        <f t="shared" si="186"/>
        <v>178047.68465581501</v>
      </c>
      <c r="R6013" s="75" t="str">
        <f>IF($O6013&lt;Assumptions!$B$17,"A",IF($O6013&lt;Assumptions!$B$18,"B",IF($O6013&lt;Assumptions!$B$19,"C",IF($O6013&lt;Assumptions!$B$20,"D","E"))))</f>
        <v>B</v>
      </c>
      <c r="S6013" s="75">
        <f t="shared" si="187"/>
        <v>0</v>
      </c>
    </row>
    <row r="6014" spans="1:19" ht="17.399999999999999" x14ac:dyDescent="0.3">
      <c r="A6014" s="39" t="s">
        <v>1013</v>
      </c>
      <c r="B6014" s="39" t="s">
        <v>82</v>
      </c>
      <c r="C6014" s="39" t="s">
        <v>144</v>
      </c>
      <c r="D6014" s="39" t="s">
        <v>38</v>
      </c>
      <c r="E6014" s="70" t="s">
        <v>31</v>
      </c>
      <c r="F6014" s="70" t="s">
        <v>32</v>
      </c>
      <c r="G6014" s="78">
        <v>44986</v>
      </c>
      <c r="H6014" s="78">
        <v>45870</v>
      </c>
      <c r="I6014" s="69">
        <v>8857933.8599999994</v>
      </c>
      <c r="J6014" s="70">
        <v>65</v>
      </c>
      <c r="K6014" s="71">
        <v>0.67300000000000004</v>
      </c>
      <c r="L6014" s="70">
        <v>0</v>
      </c>
      <c r="M6014" s="71">
        <v>1.0669999999999999</v>
      </c>
      <c r="N6014" s="72"/>
      <c r="O6014" s="73">
        <f>MIN(1,MAX(0,(1/(1+EXP(-(Assumptions!$B$5 + Assumptions!$B$6*$N6014))))*Assumptions!$B$3))</f>
        <v>3.9165722796764356E-2</v>
      </c>
      <c r="P6014" s="73">
        <f>VLOOKUP($F6014,Assumptions!$A$23:$B$27,2,FALSE)*Assumptions!$B$4</f>
        <v>0.5</v>
      </c>
      <c r="Q6014" s="74">
        <f t="shared" si="186"/>
        <v>173463.69105641643</v>
      </c>
      <c r="R6014" s="75" t="str">
        <f>IF($O6014&lt;Assumptions!$B$17,"A",IF($O6014&lt;Assumptions!$B$18,"B",IF($O6014&lt;Assumptions!$B$19,"C",IF($O6014&lt;Assumptions!$B$20,"D","E"))))</f>
        <v>B</v>
      </c>
      <c r="S6014" s="75">
        <f t="shared" si="187"/>
        <v>0</v>
      </c>
    </row>
    <row r="6015" spans="1:19" ht="17.399999999999999" x14ac:dyDescent="0.3">
      <c r="A6015" s="39" t="s">
        <v>1013</v>
      </c>
      <c r="B6015" s="39" t="s">
        <v>82</v>
      </c>
      <c r="C6015" s="39" t="s">
        <v>144</v>
      </c>
      <c r="D6015" s="39" t="s">
        <v>38</v>
      </c>
      <c r="E6015" s="70" t="s">
        <v>31</v>
      </c>
      <c r="F6015" s="70" t="s">
        <v>32</v>
      </c>
      <c r="G6015" s="78">
        <v>44986</v>
      </c>
      <c r="H6015" s="78">
        <v>45901</v>
      </c>
      <c r="I6015" s="69">
        <v>8611934.9499999993</v>
      </c>
      <c r="J6015" s="70">
        <v>0</v>
      </c>
      <c r="K6015" s="71">
        <v>1.139</v>
      </c>
      <c r="L6015" s="70">
        <v>0</v>
      </c>
      <c r="M6015" s="71">
        <v>1.0669999999999999</v>
      </c>
      <c r="N6015" s="72"/>
      <c r="O6015" s="73">
        <f>MIN(1,MAX(0,(1/(1+EXP(-(Assumptions!$B$5 + Assumptions!$B$6*$N6015))))*Assumptions!$B$3))</f>
        <v>3.9165722796764356E-2</v>
      </c>
      <c r="P6015" s="73">
        <f>VLOOKUP($F6015,Assumptions!$A$23:$B$27,2,FALSE)*Assumptions!$B$4</f>
        <v>0.5</v>
      </c>
      <c r="Q6015" s="74">
        <f t="shared" si="186"/>
        <v>168646.32849773334</v>
      </c>
      <c r="R6015" s="75" t="str">
        <f>IF($O6015&lt;Assumptions!$B$17,"A",IF($O6015&lt;Assumptions!$B$18,"B",IF($O6015&lt;Assumptions!$B$19,"C",IF($O6015&lt;Assumptions!$B$20,"D","E"))))</f>
        <v>B</v>
      </c>
      <c r="S6015" s="75">
        <f t="shared" si="187"/>
        <v>0</v>
      </c>
    </row>
    <row r="6016" spans="1:19" ht="17.399999999999999" x14ac:dyDescent="0.3">
      <c r="A6016" s="39" t="s">
        <v>1013</v>
      </c>
      <c r="B6016" s="39" t="s">
        <v>82</v>
      </c>
      <c r="C6016" s="39" t="s">
        <v>144</v>
      </c>
      <c r="D6016" s="39" t="s">
        <v>38</v>
      </c>
      <c r="E6016" s="70" t="s">
        <v>31</v>
      </c>
      <c r="F6016" s="70" t="s">
        <v>32</v>
      </c>
      <c r="G6016" s="78">
        <v>44986</v>
      </c>
      <c r="H6016" s="78">
        <v>45931</v>
      </c>
      <c r="I6016" s="69">
        <v>8419199.3599999994</v>
      </c>
      <c r="J6016" s="70">
        <v>65</v>
      </c>
      <c r="K6016" s="71">
        <v>0.71199999999999997</v>
      </c>
      <c r="L6016" s="70">
        <v>0</v>
      </c>
      <c r="M6016" s="71">
        <v>1.0669999999999999</v>
      </c>
      <c r="N6016" s="72"/>
      <c r="O6016" s="73">
        <f>MIN(1,MAX(0,(1/(1+EXP(-(Assumptions!$B$5 + Assumptions!$B$6*$N6016))))*Assumptions!$B$3))</f>
        <v>3.9165722796764356E-2</v>
      </c>
      <c r="P6016" s="73">
        <f>VLOOKUP($F6016,Assumptions!$A$23:$B$27,2,FALSE)*Assumptions!$B$4</f>
        <v>0.5</v>
      </c>
      <c r="Q6016" s="74">
        <f t="shared" si="186"/>
        <v>164872.01415222793</v>
      </c>
      <c r="R6016" s="75" t="str">
        <f>IF($O6016&lt;Assumptions!$B$17,"A",IF($O6016&lt;Assumptions!$B$18,"B",IF($O6016&lt;Assumptions!$B$19,"C",IF($O6016&lt;Assumptions!$B$20,"D","E"))))</f>
        <v>B</v>
      </c>
      <c r="S6016" s="75">
        <f t="shared" si="187"/>
        <v>0</v>
      </c>
    </row>
    <row r="6017" spans="1:19" ht="17.399999999999999" x14ac:dyDescent="0.3">
      <c r="A6017" s="39" t="s">
        <v>1013</v>
      </c>
      <c r="B6017" s="39" t="s">
        <v>82</v>
      </c>
      <c r="C6017" s="39" t="s">
        <v>144</v>
      </c>
      <c r="D6017" s="39" t="s">
        <v>38</v>
      </c>
      <c r="E6017" s="70" t="s">
        <v>31</v>
      </c>
      <c r="F6017" s="70" t="s">
        <v>32</v>
      </c>
      <c r="G6017" s="78">
        <v>44986</v>
      </c>
      <c r="H6017" s="78">
        <v>45962</v>
      </c>
      <c r="I6017" s="69">
        <v>8192176.25</v>
      </c>
      <c r="J6017" s="70">
        <v>15</v>
      </c>
      <c r="K6017" s="71">
        <v>0.98299999999999998</v>
      </c>
      <c r="L6017" s="70">
        <v>0</v>
      </c>
      <c r="M6017" s="71">
        <v>1.0669999999999999</v>
      </c>
      <c r="N6017" s="72"/>
      <c r="O6017" s="73">
        <f>MIN(1,MAX(0,(1/(1+EXP(-(Assumptions!$B$5 + Assumptions!$B$6*$N6017))))*Assumptions!$B$3))</f>
        <v>3.9165722796764356E-2</v>
      </c>
      <c r="P6017" s="73">
        <f>VLOOKUP($F6017,Assumptions!$A$23:$B$27,2,FALSE)*Assumptions!$B$4</f>
        <v>0.5</v>
      </c>
      <c r="Q6017" s="74">
        <f t="shared" ref="Q6017:Q6080" si="188">$I6017*$O6017*$P6017</f>
        <v>160426.25205486827</v>
      </c>
      <c r="R6017" s="75" t="str">
        <f>IF($O6017&lt;Assumptions!$B$17,"A",IF($O6017&lt;Assumptions!$B$18,"B",IF($O6017&lt;Assumptions!$B$19,"C",IF($O6017&lt;Assumptions!$B$20,"D","E"))))</f>
        <v>B</v>
      </c>
      <c r="S6017" s="75">
        <f t="shared" ref="S6017:S6080" si="189">--($J6017&gt;=180)</f>
        <v>0</v>
      </c>
    </row>
    <row r="6018" spans="1:19" ht="17.399999999999999" x14ac:dyDescent="0.3">
      <c r="A6018" s="39" t="s">
        <v>1013</v>
      </c>
      <c r="B6018" s="39" t="s">
        <v>82</v>
      </c>
      <c r="C6018" s="39" t="s">
        <v>144</v>
      </c>
      <c r="D6018" s="39" t="s">
        <v>38</v>
      </c>
      <c r="E6018" s="70" t="s">
        <v>31</v>
      </c>
      <c r="F6018" s="70" t="s">
        <v>32</v>
      </c>
      <c r="G6018" s="78">
        <v>44986</v>
      </c>
      <c r="H6018" s="78">
        <v>45992</v>
      </c>
      <c r="I6018" s="69">
        <v>8007385.0599999996</v>
      </c>
      <c r="J6018" s="70">
        <v>220</v>
      </c>
      <c r="K6018" s="71">
        <v>0.51900000000000002</v>
      </c>
      <c r="L6018" s="70">
        <v>0</v>
      </c>
      <c r="M6018" s="71">
        <v>1.0669999999999999</v>
      </c>
      <c r="N6018" s="72"/>
      <c r="O6018" s="73">
        <f>MIN(1,MAX(0,(1/(1+EXP(-(Assumptions!$B$5 + Assumptions!$B$6*$N6018))))*Assumptions!$B$3))</f>
        <v>3.9165722796764356E-2</v>
      </c>
      <c r="P6018" s="73">
        <f>VLOOKUP($F6018,Assumptions!$A$23:$B$27,2,FALSE)*Assumptions!$B$4</f>
        <v>0.5</v>
      </c>
      <c r="Q6018" s="74">
        <f t="shared" si="188"/>
        <v>156807.51179345616</v>
      </c>
      <c r="R6018" s="75" t="str">
        <f>IF($O6018&lt;Assumptions!$B$17,"A",IF($O6018&lt;Assumptions!$B$18,"B",IF($O6018&lt;Assumptions!$B$19,"C",IF($O6018&lt;Assumptions!$B$20,"D","E"))))</f>
        <v>B</v>
      </c>
      <c r="S6018" s="75">
        <f t="shared" si="189"/>
        <v>1</v>
      </c>
    </row>
    <row r="6019" spans="1:19" ht="17.399999999999999" x14ac:dyDescent="0.3">
      <c r="A6019" s="39" t="s">
        <v>1014</v>
      </c>
      <c r="B6019" s="39" t="s">
        <v>79</v>
      </c>
      <c r="C6019" s="39" t="s">
        <v>135</v>
      </c>
      <c r="D6019" s="39" t="s">
        <v>48</v>
      </c>
      <c r="E6019" s="70" t="s">
        <v>31</v>
      </c>
      <c r="F6019" s="70" t="s">
        <v>24</v>
      </c>
      <c r="G6019" s="78">
        <v>43486</v>
      </c>
      <c r="H6019" s="78">
        <v>45658</v>
      </c>
      <c r="I6019" s="69">
        <v>858210.34</v>
      </c>
      <c r="J6019" s="70">
        <v>0</v>
      </c>
      <c r="K6019" s="71">
        <v>1.137</v>
      </c>
      <c r="L6019" s="70">
        <v>0</v>
      </c>
      <c r="M6019" s="71">
        <v>0.873</v>
      </c>
      <c r="N6019" s="72"/>
      <c r="O6019" s="73">
        <f>MIN(1,MAX(0,(1/(1+EXP(-(Assumptions!$B$5 + Assumptions!$B$6*$N6019))))*Assumptions!$B$3))</f>
        <v>3.9165722796764356E-2</v>
      </c>
      <c r="P6019" s="73">
        <f>VLOOKUP($F6019,Assumptions!$A$23:$B$27,2,FALSE)*Assumptions!$B$4</f>
        <v>0.2</v>
      </c>
      <c r="Q6019" s="74">
        <f t="shared" si="188"/>
        <v>6722.4856555513779</v>
      </c>
      <c r="R6019" s="75" t="str">
        <f>IF($O6019&lt;Assumptions!$B$17,"A",IF($O6019&lt;Assumptions!$B$18,"B",IF($O6019&lt;Assumptions!$B$19,"C",IF($O6019&lt;Assumptions!$B$20,"D","E"))))</f>
        <v>B</v>
      </c>
      <c r="S6019" s="75">
        <f t="shared" si="189"/>
        <v>0</v>
      </c>
    </row>
    <row r="6020" spans="1:19" ht="17.399999999999999" x14ac:dyDescent="0.3">
      <c r="A6020" s="39" t="s">
        <v>1014</v>
      </c>
      <c r="B6020" s="39" t="s">
        <v>79</v>
      </c>
      <c r="C6020" s="39" t="s">
        <v>135</v>
      </c>
      <c r="D6020" s="39" t="s">
        <v>48</v>
      </c>
      <c r="E6020" s="70" t="s">
        <v>31</v>
      </c>
      <c r="F6020" s="70" t="s">
        <v>24</v>
      </c>
      <c r="G6020" s="78">
        <v>43486</v>
      </c>
      <c r="H6020" s="78">
        <v>45689</v>
      </c>
      <c r="I6020" s="69">
        <v>834011.09</v>
      </c>
      <c r="J6020" s="70">
        <v>95</v>
      </c>
      <c r="K6020" s="71">
        <v>0.20599999999999999</v>
      </c>
      <c r="L6020" s="70">
        <v>0</v>
      </c>
      <c r="M6020" s="71">
        <v>0.873</v>
      </c>
      <c r="N6020" s="72"/>
      <c r="O6020" s="73">
        <f>MIN(1,MAX(0,(1/(1+EXP(-(Assumptions!$B$5 + Assumptions!$B$6*$N6020))))*Assumptions!$B$3))</f>
        <v>3.9165722796764356E-2</v>
      </c>
      <c r="P6020" s="73">
        <f>VLOOKUP($F6020,Assumptions!$A$23:$B$27,2,FALSE)*Assumptions!$B$4</f>
        <v>0.2</v>
      </c>
      <c r="Q6020" s="74">
        <f t="shared" si="188"/>
        <v>6532.929432073458</v>
      </c>
      <c r="R6020" s="75" t="str">
        <f>IF($O6020&lt;Assumptions!$B$17,"A",IF($O6020&lt;Assumptions!$B$18,"B",IF($O6020&lt;Assumptions!$B$19,"C",IF($O6020&lt;Assumptions!$B$20,"D","E"))))</f>
        <v>B</v>
      </c>
      <c r="S6020" s="75">
        <f t="shared" si="189"/>
        <v>0</v>
      </c>
    </row>
    <row r="6021" spans="1:19" ht="17.399999999999999" x14ac:dyDescent="0.3">
      <c r="A6021" s="39" t="s">
        <v>1014</v>
      </c>
      <c r="B6021" s="39" t="s">
        <v>79</v>
      </c>
      <c r="C6021" s="39" t="s">
        <v>135</v>
      </c>
      <c r="D6021" s="39" t="s">
        <v>48</v>
      </c>
      <c r="E6021" s="70" t="s">
        <v>31</v>
      </c>
      <c r="F6021" s="70" t="s">
        <v>24</v>
      </c>
      <c r="G6021" s="78">
        <v>43486</v>
      </c>
      <c r="H6021" s="78">
        <v>45717</v>
      </c>
      <c r="I6021" s="69">
        <v>811279.84</v>
      </c>
      <c r="J6021" s="70">
        <v>0</v>
      </c>
      <c r="K6021" s="71">
        <v>1.1459999999999999</v>
      </c>
      <c r="L6021" s="70">
        <v>0</v>
      </c>
      <c r="M6021" s="71">
        <v>0.873</v>
      </c>
      <c r="N6021" s="72"/>
      <c r="O6021" s="73">
        <f>MIN(1,MAX(0,(1/(1+EXP(-(Assumptions!$B$5 + Assumptions!$B$6*$N6021))))*Assumptions!$B$3))</f>
        <v>3.9165722796764356E-2</v>
      </c>
      <c r="P6021" s="73">
        <f>VLOOKUP($F6021,Assumptions!$A$23:$B$27,2,FALSE)*Assumptions!$B$4</f>
        <v>0.2</v>
      </c>
      <c r="Q6021" s="74">
        <f t="shared" si="188"/>
        <v>6354.8722648086678</v>
      </c>
      <c r="R6021" s="75" t="str">
        <f>IF($O6021&lt;Assumptions!$B$17,"A",IF($O6021&lt;Assumptions!$B$18,"B",IF($O6021&lt;Assumptions!$B$19,"C",IF($O6021&lt;Assumptions!$B$20,"D","E"))))</f>
        <v>B</v>
      </c>
      <c r="S6021" s="75">
        <f t="shared" si="189"/>
        <v>0</v>
      </c>
    </row>
    <row r="6022" spans="1:19" ht="17.399999999999999" x14ac:dyDescent="0.3">
      <c r="A6022" s="39" t="s">
        <v>1014</v>
      </c>
      <c r="B6022" s="39" t="s">
        <v>79</v>
      </c>
      <c r="C6022" s="39" t="s">
        <v>135</v>
      </c>
      <c r="D6022" s="39" t="s">
        <v>48</v>
      </c>
      <c r="E6022" s="70" t="s">
        <v>31</v>
      </c>
      <c r="F6022" s="70" t="s">
        <v>24</v>
      </c>
      <c r="G6022" s="78">
        <v>43486</v>
      </c>
      <c r="H6022" s="78">
        <v>45748</v>
      </c>
      <c r="I6022" s="69">
        <v>785123.12</v>
      </c>
      <c r="J6022" s="70">
        <v>95</v>
      </c>
      <c r="K6022" s="71">
        <v>0.52400000000000002</v>
      </c>
      <c r="L6022" s="70">
        <v>0</v>
      </c>
      <c r="M6022" s="71">
        <v>0.873</v>
      </c>
      <c r="N6022" s="72"/>
      <c r="O6022" s="73">
        <f>MIN(1,MAX(0,(1/(1+EXP(-(Assumptions!$B$5 + Assumptions!$B$6*$N6022))))*Assumptions!$B$3))</f>
        <v>3.9165722796764356E-2</v>
      </c>
      <c r="P6022" s="73">
        <f>VLOOKUP($F6022,Assumptions!$A$23:$B$27,2,FALSE)*Assumptions!$B$4</f>
        <v>0.2</v>
      </c>
      <c r="Q6022" s="74">
        <f t="shared" si="188"/>
        <v>6149.9828958501521</v>
      </c>
      <c r="R6022" s="75" t="str">
        <f>IF($O6022&lt;Assumptions!$B$17,"A",IF($O6022&lt;Assumptions!$B$18,"B",IF($O6022&lt;Assumptions!$B$19,"C",IF($O6022&lt;Assumptions!$B$20,"D","E"))))</f>
        <v>B</v>
      </c>
      <c r="S6022" s="75">
        <f t="shared" si="189"/>
        <v>0</v>
      </c>
    </row>
    <row r="6023" spans="1:19" ht="17.399999999999999" x14ac:dyDescent="0.3">
      <c r="A6023" s="39" t="s">
        <v>1014</v>
      </c>
      <c r="B6023" s="39" t="s">
        <v>79</v>
      </c>
      <c r="C6023" s="39" t="s">
        <v>135</v>
      </c>
      <c r="D6023" s="39" t="s">
        <v>48</v>
      </c>
      <c r="E6023" s="70" t="s">
        <v>31</v>
      </c>
      <c r="F6023" s="70" t="s">
        <v>24</v>
      </c>
      <c r="G6023" s="78">
        <v>43486</v>
      </c>
      <c r="H6023" s="78">
        <v>45778</v>
      </c>
      <c r="I6023" s="69">
        <v>761461.47</v>
      </c>
      <c r="J6023" s="70">
        <v>0</v>
      </c>
      <c r="K6023" s="71">
        <v>0.996</v>
      </c>
      <c r="L6023" s="70">
        <v>0</v>
      </c>
      <c r="M6023" s="71">
        <v>0.873</v>
      </c>
      <c r="N6023" s="72"/>
      <c r="O6023" s="73">
        <f>MIN(1,MAX(0,(1/(1+EXP(-(Assumptions!$B$5 + Assumptions!$B$6*$N6023))))*Assumptions!$B$3))</f>
        <v>3.9165722796764356E-2</v>
      </c>
      <c r="P6023" s="73">
        <f>VLOOKUP($F6023,Assumptions!$A$23:$B$27,2,FALSE)*Assumptions!$B$4</f>
        <v>0.2</v>
      </c>
      <c r="Q6023" s="74">
        <f t="shared" si="188"/>
        <v>5964.6377708873397</v>
      </c>
      <c r="R6023" s="75" t="str">
        <f>IF($O6023&lt;Assumptions!$B$17,"A",IF($O6023&lt;Assumptions!$B$18,"B",IF($O6023&lt;Assumptions!$B$19,"C",IF($O6023&lt;Assumptions!$B$20,"D","E"))))</f>
        <v>B</v>
      </c>
      <c r="S6023" s="75">
        <f t="shared" si="189"/>
        <v>0</v>
      </c>
    </row>
    <row r="6024" spans="1:19" ht="17.399999999999999" x14ac:dyDescent="0.3">
      <c r="A6024" s="39" t="s">
        <v>1014</v>
      </c>
      <c r="B6024" s="39" t="s">
        <v>79</v>
      </c>
      <c r="C6024" s="39" t="s">
        <v>135</v>
      </c>
      <c r="D6024" s="39" t="s">
        <v>48</v>
      </c>
      <c r="E6024" s="70" t="s">
        <v>31</v>
      </c>
      <c r="F6024" s="70" t="s">
        <v>24</v>
      </c>
      <c r="G6024" s="78">
        <v>43486</v>
      </c>
      <c r="H6024" s="78">
        <v>45809</v>
      </c>
      <c r="I6024" s="69">
        <v>740068.29</v>
      </c>
      <c r="J6024" s="70">
        <v>65</v>
      </c>
      <c r="K6024" s="71">
        <v>0.746</v>
      </c>
      <c r="L6024" s="70">
        <v>0</v>
      </c>
      <c r="M6024" s="71">
        <v>0.873</v>
      </c>
      <c r="N6024" s="72"/>
      <c r="O6024" s="73">
        <f>MIN(1,MAX(0,(1/(1+EXP(-(Assumptions!$B$5 + Assumptions!$B$6*$N6024))))*Assumptions!$B$3))</f>
        <v>3.9165722796764356E-2</v>
      </c>
      <c r="P6024" s="73">
        <f>VLOOKUP($F6024,Assumptions!$A$23:$B$27,2,FALSE)*Assumptions!$B$4</f>
        <v>0.2</v>
      </c>
      <c r="Q6024" s="74">
        <f t="shared" si="188"/>
        <v>5797.0618993630833</v>
      </c>
      <c r="R6024" s="75" t="str">
        <f>IF($O6024&lt;Assumptions!$B$17,"A",IF($O6024&lt;Assumptions!$B$18,"B",IF($O6024&lt;Assumptions!$B$19,"C",IF($O6024&lt;Assumptions!$B$20,"D","E"))))</f>
        <v>B</v>
      </c>
      <c r="S6024" s="75">
        <f t="shared" si="189"/>
        <v>0</v>
      </c>
    </row>
    <row r="6025" spans="1:19" ht="17.399999999999999" x14ac:dyDescent="0.3">
      <c r="A6025" s="39" t="s">
        <v>1014</v>
      </c>
      <c r="B6025" s="39" t="s">
        <v>79</v>
      </c>
      <c r="C6025" s="39" t="s">
        <v>135</v>
      </c>
      <c r="D6025" s="39" t="s">
        <v>48</v>
      </c>
      <c r="E6025" s="70" t="s">
        <v>31</v>
      </c>
      <c r="F6025" s="70" t="s">
        <v>24</v>
      </c>
      <c r="G6025" s="78">
        <v>43486</v>
      </c>
      <c r="H6025" s="78">
        <v>45839</v>
      </c>
      <c r="I6025" s="69">
        <v>716508.81</v>
      </c>
      <c r="J6025" s="70">
        <v>15</v>
      </c>
      <c r="K6025" s="71">
        <v>1.0129999999999999</v>
      </c>
      <c r="L6025" s="70">
        <v>0</v>
      </c>
      <c r="M6025" s="71">
        <v>0.873</v>
      </c>
      <c r="N6025" s="72"/>
      <c r="O6025" s="73">
        <f>MIN(1,MAX(0,(1/(1+EXP(-(Assumptions!$B$5 + Assumptions!$B$6*$N6025))))*Assumptions!$B$3))</f>
        <v>3.9165722796764356E-2</v>
      </c>
      <c r="P6025" s="73">
        <f>VLOOKUP($F6025,Assumptions!$A$23:$B$27,2,FALSE)*Assumptions!$B$4</f>
        <v>0.2</v>
      </c>
      <c r="Q6025" s="74">
        <f t="shared" si="188"/>
        <v>5612.5170867799006</v>
      </c>
      <c r="R6025" s="75" t="str">
        <f>IF($O6025&lt;Assumptions!$B$17,"A",IF($O6025&lt;Assumptions!$B$18,"B",IF($O6025&lt;Assumptions!$B$19,"C",IF($O6025&lt;Assumptions!$B$20,"D","E"))))</f>
        <v>B</v>
      </c>
      <c r="S6025" s="75">
        <f t="shared" si="189"/>
        <v>0</v>
      </c>
    </row>
    <row r="6026" spans="1:19" ht="17.399999999999999" x14ac:dyDescent="0.3">
      <c r="A6026" s="39" t="s">
        <v>1014</v>
      </c>
      <c r="B6026" s="39" t="s">
        <v>79</v>
      </c>
      <c r="C6026" s="39" t="s">
        <v>135</v>
      </c>
      <c r="D6026" s="39" t="s">
        <v>48</v>
      </c>
      <c r="E6026" s="70" t="s">
        <v>31</v>
      </c>
      <c r="F6026" s="70" t="s">
        <v>24</v>
      </c>
      <c r="G6026" s="78">
        <v>43486</v>
      </c>
      <c r="H6026" s="78">
        <v>45870</v>
      </c>
      <c r="I6026" s="69">
        <v>697552.1</v>
      </c>
      <c r="J6026" s="70">
        <v>0</v>
      </c>
      <c r="K6026" s="71">
        <v>1.109</v>
      </c>
      <c r="L6026" s="70">
        <v>0</v>
      </c>
      <c r="M6026" s="71">
        <v>0.873</v>
      </c>
      <c r="N6026" s="72"/>
      <c r="O6026" s="73">
        <f>MIN(1,MAX(0,(1/(1+EXP(-(Assumptions!$B$5 + Assumptions!$B$6*$N6026))))*Assumptions!$B$3))</f>
        <v>3.9165722796764356E-2</v>
      </c>
      <c r="P6026" s="73">
        <f>VLOOKUP($F6026,Assumptions!$A$23:$B$27,2,FALSE)*Assumptions!$B$4</f>
        <v>0.2</v>
      </c>
      <c r="Q6026" s="74">
        <f t="shared" si="188"/>
        <v>5464.0264369801698</v>
      </c>
      <c r="R6026" s="75" t="str">
        <f>IF($O6026&lt;Assumptions!$B$17,"A",IF($O6026&lt;Assumptions!$B$18,"B",IF($O6026&lt;Assumptions!$B$19,"C",IF($O6026&lt;Assumptions!$B$20,"D","E"))))</f>
        <v>B</v>
      </c>
      <c r="S6026" s="75">
        <f t="shared" si="189"/>
        <v>0</v>
      </c>
    </row>
    <row r="6027" spans="1:19" ht="17.399999999999999" x14ac:dyDescent="0.3">
      <c r="A6027" s="39" t="s">
        <v>1014</v>
      </c>
      <c r="B6027" s="39" t="s">
        <v>79</v>
      </c>
      <c r="C6027" s="39" t="s">
        <v>135</v>
      </c>
      <c r="D6027" s="39" t="s">
        <v>48</v>
      </c>
      <c r="E6027" s="70" t="s">
        <v>31</v>
      </c>
      <c r="F6027" s="70" t="s">
        <v>24</v>
      </c>
      <c r="G6027" s="78">
        <v>43486</v>
      </c>
      <c r="H6027" s="78">
        <v>45901</v>
      </c>
      <c r="I6027" s="69">
        <v>676974.74</v>
      </c>
      <c r="J6027" s="70">
        <v>15</v>
      </c>
      <c r="K6027" s="71">
        <v>1.1120000000000001</v>
      </c>
      <c r="L6027" s="70">
        <v>0</v>
      </c>
      <c r="M6027" s="71">
        <v>0.873</v>
      </c>
      <c r="N6027" s="72"/>
      <c r="O6027" s="73">
        <f>MIN(1,MAX(0,(1/(1+EXP(-(Assumptions!$B$5 + Assumptions!$B$6*$N6027))))*Assumptions!$B$3))</f>
        <v>3.9165722796764356E-2</v>
      </c>
      <c r="P6027" s="73">
        <f>VLOOKUP($F6027,Assumptions!$A$23:$B$27,2,FALSE)*Assumptions!$B$4</f>
        <v>0.2</v>
      </c>
      <c r="Q6027" s="74">
        <f t="shared" si="188"/>
        <v>5302.8410014503243</v>
      </c>
      <c r="R6027" s="75" t="str">
        <f>IF($O6027&lt;Assumptions!$B$17,"A",IF($O6027&lt;Assumptions!$B$18,"B",IF($O6027&lt;Assumptions!$B$19,"C",IF($O6027&lt;Assumptions!$B$20,"D","E"))))</f>
        <v>B</v>
      </c>
      <c r="S6027" s="75">
        <f t="shared" si="189"/>
        <v>0</v>
      </c>
    </row>
    <row r="6028" spans="1:19" ht="17.399999999999999" x14ac:dyDescent="0.3">
      <c r="A6028" s="39" t="s">
        <v>1014</v>
      </c>
      <c r="B6028" s="39" t="s">
        <v>79</v>
      </c>
      <c r="C6028" s="39" t="s">
        <v>135</v>
      </c>
      <c r="D6028" s="39" t="s">
        <v>48</v>
      </c>
      <c r="E6028" s="70" t="s">
        <v>31</v>
      </c>
      <c r="F6028" s="70" t="s">
        <v>24</v>
      </c>
      <c r="G6028" s="78">
        <v>43486</v>
      </c>
      <c r="H6028" s="78">
        <v>45931</v>
      </c>
      <c r="I6028" s="69">
        <v>659115.5</v>
      </c>
      <c r="J6028" s="70">
        <v>95</v>
      </c>
      <c r="K6028" s="71">
        <v>0.27100000000000002</v>
      </c>
      <c r="L6028" s="70">
        <v>0</v>
      </c>
      <c r="M6028" s="71">
        <v>0.873</v>
      </c>
      <c r="N6028" s="72"/>
      <c r="O6028" s="73">
        <f>MIN(1,MAX(0,(1/(1+EXP(-(Assumptions!$B$5 + Assumptions!$B$6*$N6028))))*Assumptions!$B$3))</f>
        <v>3.9165722796764356E-2</v>
      </c>
      <c r="P6028" s="73">
        <f>VLOOKUP($F6028,Assumptions!$A$23:$B$27,2,FALSE)*Assumptions!$B$4</f>
        <v>0.2</v>
      </c>
      <c r="Q6028" s="74">
        <f t="shared" si="188"/>
        <v>5162.946992810148</v>
      </c>
      <c r="R6028" s="75" t="str">
        <f>IF($O6028&lt;Assumptions!$B$17,"A",IF($O6028&lt;Assumptions!$B$18,"B",IF($O6028&lt;Assumptions!$B$19,"C",IF($O6028&lt;Assumptions!$B$20,"D","E"))))</f>
        <v>B</v>
      </c>
      <c r="S6028" s="75">
        <f t="shared" si="189"/>
        <v>0</v>
      </c>
    </row>
    <row r="6029" spans="1:19" ht="17.399999999999999" x14ac:dyDescent="0.3">
      <c r="A6029" s="39" t="s">
        <v>1014</v>
      </c>
      <c r="B6029" s="39" t="s">
        <v>79</v>
      </c>
      <c r="C6029" s="39" t="s">
        <v>135</v>
      </c>
      <c r="D6029" s="39" t="s">
        <v>48</v>
      </c>
      <c r="E6029" s="70" t="s">
        <v>31</v>
      </c>
      <c r="F6029" s="70" t="s">
        <v>24</v>
      </c>
      <c r="G6029" s="78">
        <v>43486</v>
      </c>
      <c r="H6029" s="78">
        <v>45962</v>
      </c>
      <c r="I6029" s="69">
        <v>641822.87</v>
      </c>
      <c r="J6029" s="70">
        <v>35</v>
      </c>
      <c r="K6029" s="71">
        <v>0.64300000000000002</v>
      </c>
      <c r="L6029" s="70">
        <v>0</v>
      </c>
      <c r="M6029" s="71">
        <v>0.873</v>
      </c>
      <c r="N6029" s="72"/>
      <c r="O6029" s="73">
        <f>MIN(1,MAX(0,(1/(1+EXP(-(Assumptions!$B$5 + Assumptions!$B$6*$N6029))))*Assumptions!$B$3))</f>
        <v>3.9165722796764356E-2</v>
      </c>
      <c r="P6029" s="73">
        <f>VLOOKUP($F6029,Assumptions!$A$23:$B$27,2,FALSE)*Assumptions!$B$4</f>
        <v>0.2</v>
      </c>
      <c r="Q6029" s="74">
        <f t="shared" si="188"/>
        <v>5027.4913222087453</v>
      </c>
      <c r="R6029" s="75" t="str">
        <f>IF($O6029&lt;Assumptions!$B$17,"A",IF($O6029&lt;Assumptions!$B$18,"B",IF($O6029&lt;Assumptions!$B$19,"C",IF($O6029&lt;Assumptions!$B$20,"D","E"))))</f>
        <v>B</v>
      </c>
      <c r="S6029" s="75">
        <f t="shared" si="189"/>
        <v>0</v>
      </c>
    </row>
    <row r="6030" spans="1:19" ht="17.399999999999999" x14ac:dyDescent="0.3">
      <c r="A6030" s="39" t="s">
        <v>1014</v>
      </c>
      <c r="B6030" s="39" t="s">
        <v>79</v>
      </c>
      <c r="C6030" s="39" t="s">
        <v>135</v>
      </c>
      <c r="D6030" s="39" t="s">
        <v>48</v>
      </c>
      <c r="E6030" s="70" t="s">
        <v>31</v>
      </c>
      <c r="F6030" s="70" t="s">
        <v>24</v>
      </c>
      <c r="G6030" s="78">
        <v>43486</v>
      </c>
      <c r="H6030" s="78">
        <v>45992</v>
      </c>
      <c r="I6030" s="69">
        <v>641822.87</v>
      </c>
      <c r="J6030" s="70">
        <v>185</v>
      </c>
      <c r="K6030" s="71">
        <v>6.8000000000000005E-2</v>
      </c>
      <c r="L6030" s="70">
        <v>0</v>
      </c>
      <c r="M6030" s="71">
        <v>0.873</v>
      </c>
      <c r="N6030" s="72"/>
      <c r="O6030" s="73">
        <f>MIN(1,MAX(0,(1/(1+EXP(-(Assumptions!$B$5 + Assumptions!$B$6*$N6030))))*Assumptions!$B$3))</f>
        <v>3.9165722796764356E-2</v>
      </c>
      <c r="P6030" s="73">
        <f>VLOOKUP($F6030,Assumptions!$A$23:$B$27,2,FALSE)*Assumptions!$B$4</f>
        <v>0.2</v>
      </c>
      <c r="Q6030" s="74">
        <f t="shared" si="188"/>
        <v>5027.4913222087453</v>
      </c>
      <c r="R6030" s="75" t="str">
        <f>IF($O6030&lt;Assumptions!$B$17,"A",IF($O6030&lt;Assumptions!$B$18,"B",IF($O6030&lt;Assumptions!$B$19,"C",IF($O6030&lt;Assumptions!$B$20,"D","E"))))</f>
        <v>B</v>
      </c>
      <c r="S6030" s="75">
        <f t="shared" si="189"/>
        <v>1</v>
      </c>
    </row>
    <row r="6031" spans="1:19" ht="17.399999999999999" x14ac:dyDescent="0.3">
      <c r="A6031" s="39" t="s">
        <v>1016</v>
      </c>
      <c r="B6031" s="39" t="s">
        <v>44</v>
      </c>
      <c r="C6031" s="39" t="s">
        <v>190</v>
      </c>
      <c r="D6031" s="39" t="s">
        <v>30</v>
      </c>
      <c r="E6031" s="70" t="s">
        <v>46</v>
      </c>
      <c r="F6031" s="70" t="s">
        <v>36</v>
      </c>
      <c r="G6031" s="78">
        <v>45423</v>
      </c>
      <c r="H6031" s="78">
        <v>45658</v>
      </c>
      <c r="I6031" s="69">
        <v>58403309.200000003</v>
      </c>
      <c r="J6031" s="70">
        <v>35</v>
      </c>
      <c r="K6031" s="71">
        <v>0.44900000000000001</v>
      </c>
      <c r="L6031" s="70">
        <v>0</v>
      </c>
      <c r="M6031" s="71">
        <v>0.73699999999999999</v>
      </c>
      <c r="N6031" s="72"/>
      <c r="O6031" s="73">
        <f>MIN(1,MAX(0,(1/(1+EXP(-(Assumptions!$B$5 + Assumptions!$B$6*$N6031))))*Assumptions!$B$3))</f>
        <v>3.9165722796764356E-2</v>
      </c>
      <c r="P6031" s="73">
        <f>VLOOKUP($F6031,Assumptions!$A$23:$B$27,2,FALSE)*Assumptions!$B$4</f>
        <v>0.55000000000000004</v>
      </c>
      <c r="Q6031" s="74">
        <f t="shared" si="188"/>
        <v>1258074.3001975049</v>
      </c>
      <c r="R6031" s="75" t="str">
        <f>IF($O6031&lt;Assumptions!$B$17,"A",IF($O6031&lt;Assumptions!$B$18,"B",IF($O6031&lt;Assumptions!$B$19,"C",IF($O6031&lt;Assumptions!$B$20,"D","E"))))</f>
        <v>B</v>
      </c>
      <c r="S6031" s="75">
        <f t="shared" si="189"/>
        <v>0</v>
      </c>
    </row>
    <row r="6032" spans="1:19" ht="17.399999999999999" x14ac:dyDescent="0.3">
      <c r="A6032" s="39" t="s">
        <v>1016</v>
      </c>
      <c r="B6032" s="39" t="s">
        <v>44</v>
      </c>
      <c r="C6032" s="39" t="s">
        <v>190</v>
      </c>
      <c r="D6032" s="39" t="s">
        <v>30</v>
      </c>
      <c r="E6032" s="70" t="s">
        <v>46</v>
      </c>
      <c r="F6032" s="70" t="s">
        <v>36</v>
      </c>
      <c r="G6032" s="78">
        <v>45423</v>
      </c>
      <c r="H6032" s="78">
        <v>45689</v>
      </c>
      <c r="I6032" s="69">
        <v>57537762.140000001</v>
      </c>
      <c r="J6032" s="70">
        <v>35</v>
      </c>
      <c r="K6032" s="71">
        <v>0.66300000000000003</v>
      </c>
      <c r="L6032" s="70">
        <v>0</v>
      </c>
      <c r="M6032" s="71">
        <v>0.73699999999999999</v>
      </c>
      <c r="N6032" s="72"/>
      <c r="O6032" s="73">
        <f>MIN(1,MAX(0,(1/(1+EXP(-(Assumptions!$B$5 + Assumptions!$B$6*$N6032))))*Assumptions!$B$3))</f>
        <v>3.9165722796764356E-2</v>
      </c>
      <c r="P6032" s="73">
        <f>VLOOKUP($F6032,Assumptions!$A$23:$B$27,2,FALSE)*Assumptions!$B$4</f>
        <v>0.55000000000000004</v>
      </c>
      <c r="Q6032" s="74">
        <f t="shared" si="188"/>
        <v>1239429.4232767718</v>
      </c>
      <c r="R6032" s="75" t="str">
        <f>IF($O6032&lt;Assumptions!$B$17,"A",IF($O6032&lt;Assumptions!$B$18,"B",IF($O6032&lt;Assumptions!$B$19,"C",IF($O6032&lt;Assumptions!$B$20,"D","E"))))</f>
        <v>B</v>
      </c>
      <c r="S6032" s="75">
        <f t="shared" si="189"/>
        <v>0</v>
      </c>
    </row>
    <row r="6033" spans="1:19" ht="17.399999999999999" x14ac:dyDescent="0.3">
      <c r="A6033" s="39" t="s">
        <v>1016</v>
      </c>
      <c r="B6033" s="39" t="s">
        <v>44</v>
      </c>
      <c r="C6033" s="39" t="s">
        <v>190</v>
      </c>
      <c r="D6033" s="39" t="s">
        <v>30</v>
      </c>
      <c r="E6033" s="70" t="s">
        <v>46</v>
      </c>
      <c r="F6033" s="70" t="s">
        <v>36</v>
      </c>
      <c r="G6033" s="78">
        <v>45423</v>
      </c>
      <c r="H6033" s="78">
        <v>45717</v>
      </c>
      <c r="I6033" s="69">
        <v>56400919.799999997</v>
      </c>
      <c r="J6033" s="70">
        <v>0</v>
      </c>
      <c r="K6033" s="71">
        <v>0.96</v>
      </c>
      <c r="L6033" s="70">
        <v>0</v>
      </c>
      <c r="M6033" s="71">
        <v>0.73699999999999999</v>
      </c>
      <c r="N6033" s="72"/>
      <c r="O6033" s="73">
        <f>MIN(1,MAX(0,(1/(1+EXP(-(Assumptions!$B$5 + Assumptions!$B$6*$N6033))))*Assumptions!$B$3))</f>
        <v>3.9165722796764356E-2</v>
      </c>
      <c r="P6033" s="73">
        <f>VLOOKUP($F6033,Assumptions!$A$23:$B$27,2,FALSE)*Assumptions!$B$4</f>
        <v>0.55000000000000004</v>
      </c>
      <c r="Q6033" s="74">
        <f t="shared" si="188"/>
        <v>1214940.534703136</v>
      </c>
      <c r="R6033" s="75" t="str">
        <f>IF($O6033&lt;Assumptions!$B$17,"A",IF($O6033&lt;Assumptions!$B$18,"B",IF($O6033&lt;Assumptions!$B$19,"C",IF($O6033&lt;Assumptions!$B$20,"D","E"))))</f>
        <v>B</v>
      </c>
      <c r="S6033" s="75">
        <f t="shared" si="189"/>
        <v>0</v>
      </c>
    </row>
    <row r="6034" spans="1:19" ht="17.399999999999999" x14ac:dyDescent="0.3">
      <c r="A6034" s="39" t="s">
        <v>1016</v>
      </c>
      <c r="B6034" s="39" t="s">
        <v>44</v>
      </c>
      <c r="C6034" s="39" t="s">
        <v>190</v>
      </c>
      <c r="D6034" s="39" t="s">
        <v>30</v>
      </c>
      <c r="E6034" s="70" t="s">
        <v>46</v>
      </c>
      <c r="F6034" s="70" t="s">
        <v>36</v>
      </c>
      <c r="G6034" s="78">
        <v>45423</v>
      </c>
      <c r="H6034" s="78">
        <v>45748</v>
      </c>
      <c r="I6034" s="69">
        <v>55403453.420000002</v>
      </c>
      <c r="J6034" s="70">
        <v>0</v>
      </c>
      <c r="K6034" s="71">
        <v>1.048</v>
      </c>
      <c r="L6034" s="70">
        <v>0</v>
      </c>
      <c r="M6034" s="71">
        <v>0.73699999999999999</v>
      </c>
      <c r="N6034" s="72"/>
      <c r="O6034" s="73">
        <f>MIN(1,MAX(0,(1/(1+EXP(-(Assumptions!$B$5 + Assumptions!$B$6*$N6034))))*Assumptions!$B$3))</f>
        <v>3.9165722796764356E-2</v>
      </c>
      <c r="P6034" s="73">
        <f>VLOOKUP($F6034,Assumptions!$A$23:$B$27,2,FALSE)*Assumptions!$B$4</f>
        <v>0.55000000000000004</v>
      </c>
      <c r="Q6034" s="74">
        <f t="shared" si="188"/>
        <v>1193453.9642471415</v>
      </c>
      <c r="R6034" s="75" t="str">
        <f>IF($O6034&lt;Assumptions!$B$17,"A",IF($O6034&lt;Assumptions!$B$18,"B",IF($O6034&lt;Assumptions!$B$19,"C",IF($O6034&lt;Assumptions!$B$20,"D","E"))))</f>
        <v>B</v>
      </c>
      <c r="S6034" s="75">
        <f t="shared" si="189"/>
        <v>0</v>
      </c>
    </row>
    <row r="6035" spans="1:19" ht="17.399999999999999" x14ac:dyDescent="0.3">
      <c r="A6035" s="39" t="s">
        <v>1016</v>
      </c>
      <c r="B6035" s="39" t="s">
        <v>44</v>
      </c>
      <c r="C6035" s="39" t="s">
        <v>190</v>
      </c>
      <c r="D6035" s="39" t="s">
        <v>30</v>
      </c>
      <c r="E6035" s="70" t="s">
        <v>46</v>
      </c>
      <c r="F6035" s="70" t="s">
        <v>36</v>
      </c>
      <c r="G6035" s="78">
        <v>45423</v>
      </c>
      <c r="H6035" s="78">
        <v>45778</v>
      </c>
      <c r="I6035" s="69">
        <v>54374774.939999998</v>
      </c>
      <c r="J6035" s="70">
        <v>0</v>
      </c>
      <c r="K6035" s="71">
        <v>1.032</v>
      </c>
      <c r="L6035" s="70">
        <v>0</v>
      </c>
      <c r="M6035" s="71">
        <v>0.73699999999999999</v>
      </c>
      <c r="N6035" s="72"/>
      <c r="O6035" s="73">
        <f>MIN(1,MAX(0,(1/(1+EXP(-(Assumptions!$B$5 + Assumptions!$B$6*$N6035))))*Assumptions!$B$3))</f>
        <v>3.9165722796764356E-2</v>
      </c>
      <c r="P6035" s="73">
        <f>VLOOKUP($F6035,Assumptions!$A$23:$B$27,2,FALSE)*Assumptions!$B$4</f>
        <v>0.55000000000000004</v>
      </c>
      <c r="Q6035" s="74">
        <f t="shared" si="188"/>
        <v>1171295.0493400691</v>
      </c>
      <c r="R6035" s="75" t="str">
        <f>IF($O6035&lt;Assumptions!$B$17,"A",IF($O6035&lt;Assumptions!$B$18,"B",IF($O6035&lt;Assumptions!$B$19,"C",IF($O6035&lt;Assumptions!$B$20,"D","E"))))</f>
        <v>B</v>
      </c>
      <c r="S6035" s="75">
        <f t="shared" si="189"/>
        <v>0</v>
      </c>
    </row>
    <row r="6036" spans="1:19" ht="17.399999999999999" x14ac:dyDescent="0.3">
      <c r="A6036" s="39" t="s">
        <v>1016</v>
      </c>
      <c r="B6036" s="39" t="s">
        <v>44</v>
      </c>
      <c r="C6036" s="39" t="s">
        <v>190</v>
      </c>
      <c r="D6036" s="39" t="s">
        <v>30</v>
      </c>
      <c r="E6036" s="70" t="s">
        <v>46</v>
      </c>
      <c r="F6036" s="70" t="s">
        <v>36</v>
      </c>
      <c r="G6036" s="78">
        <v>45423</v>
      </c>
      <c r="H6036" s="78">
        <v>45809</v>
      </c>
      <c r="I6036" s="69">
        <v>53568870.479999997</v>
      </c>
      <c r="J6036" s="70">
        <v>0</v>
      </c>
      <c r="K6036" s="71">
        <v>0.96099999999999997</v>
      </c>
      <c r="L6036" s="70">
        <v>0</v>
      </c>
      <c r="M6036" s="71">
        <v>0.73699999999999999</v>
      </c>
      <c r="N6036" s="72"/>
      <c r="O6036" s="73">
        <f>MIN(1,MAX(0,(1/(1+EXP(-(Assumptions!$B$5 + Assumptions!$B$6*$N6036))))*Assumptions!$B$3))</f>
        <v>3.9165722796764356E-2</v>
      </c>
      <c r="P6036" s="73">
        <f>VLOOKUP($F6036,Assumptions!$A$23:$B$27,2,FALSE)*Assumptions!$B$4</f>
        <v>0.55000000000000004</v>
      </c>
      <c r="Q6036" s="74">
        <f t="shared" si="188"/>
        <v>1153934.9424654993</v>
      </c>
      <c r="R6036" s="75" t="str">
        <f>IF($O6036&lt;Assumptions!$B$17,"A",IF($O6036&lt;Assumptions!$B$18,"B",IF($O6036&lt;Assumptions!$B$19,"C",IF($O6036&lt;Assumptions!$B$20,"D","E"))))</f>
        <v>B</v>
      </c>
      <c r="S6036" s="75">
        <f t="shared" si="189"/>
        <v>0</v>
      </c>
    </row>
    <row r="6037" spans="1:19" ht="17.399999999999999" x14ac:dyDescent="0.3">
      <c r="A6037" s="39" t="s">
        <v>1016</v>
      </c>
      <c r="B6037" s="39" t="s">
        <v>44</v>
      </c>
      <c r="C6037" s="39" t="s">
        <v>190</v>
      </c>
      <c r="D6037" s="39" t="s">
        <v>30</v>
      </c>
      <c r="E6037" s="70" t="s">
        <v>46</v>
      </c>
      <c r="F6037" s="70" t="s">
        <v>36</v>
      </c>
      <c r="G6037" s="78">
        <v>45423</v>
      </c>
      <c r="H6037" s="78">
        <v>45839</v>
      </c>
      <c r="I6037" s="69">
        <v>52713490.340000004</v>
      </c>
      <c r="J6037" s="70">
        <v>0</v>
      </c>
      <c r="K6037" s="71">
        <v>1.0389999999999999</v>
      </c>
      <c r="L6037" s="70">
        <v>0</v>
      </c>
      <c r="M6037" s="71">
        <v>0.73699999999999999</v>
      </c>
      <c r="N6037" s="72"/>
      <c r="O6037" s="73">
        <f>MIN(1,MAX(0,(1/(1+EXP(-(Assumptions!$B$5 + Assumptions!$B$6*$N6037))))*Assumptions!$B$3))</f>
        <v>3.9165722796764356E-2</v>
      </c>
      <c r="P6037" s="73">
        <f>VLOOKUP($F6037,Assumptions!$A$23:$B$27,2,FALSE)*Assumptions!$B$4</f>
        <v>0.55000000000000004</v>
      </c>
      <c r="Q6037" s="74">
        <f t="shared" si="188"/>
        <v>1135509.0726684958</v>
      </c>
      <c r="R6037" s="75" t="str">
        <f>IF($O6037&lt;Assumptions!$B$17,"A",IF($O6037&lt;Assumptions!$B$18,"B",IF($O6037&lt;Assumptions!$B$19,"C",IF($O6037&lt;Assumptions!$B$20,"D","E"))))</f>
        <v>B</v>
      </c>
      <c r="S6037" s="75">
        <f t="shared" si="189"/>
        <v>0</v>
      </c>
    </row>
    <row r="6038" spans="1:19" ht="17.399999999999999" x14ac:dyDescent="0.3">
      <c r="A6038" s="39" t="s">
        <v>1016</v>
      </c>
      <c r="B6038" s="39" t="s">
        <v>44</v>
      </c>
      <c r="C6038" s="39" t="s">
        <v>190</v>
      </c>
      <c r="D6038" s="39" t="s">
        <v>30</v>
      </c>
      <c r="E6038" s="70" t="s">
        <v>46</v>
      </c>
      <c r="F6038" s="70" t="s">
        <v>36</v>
      </c>
      <c r="G6038" s="78">
        <v>45423</v>
      </c>
      <c r="H6038" s="78">
        <v>45870</v>
      </c>
      <c r="I6038" s="69">
        <v>51771374</v>
      </c>
      <c r="J6038" s="70">
        <v>65</v>
      </c>
      <c r="K6038" s="71">
        <v>0.79700000000000004</v>
      </c>
      <c r="L6038" s="70">
        <v>0</v>
      </c>
      <c r="M6038" s="71">
        <v>0.73699999999999999</v>
      </c>
      <c r="N6038" s="72"/>
      <c r="O6038" s="73">
        <f>MIN(1,MAX(0,(1/(1+EXP(-(Assumptions!$B$5 + Assumptions!$B$6*$N6038))))*Assumptions!$B$3))</f>
        <v>3.9165722796764356E-2</v>
      </c>
      <c r="P6038" s="73">
        <f>VLOOKUP($F6038,Assumptions!$A$23:$B$27,2,FALSE)*Assumptions!$B$4</f>
        <v>0.55000000000000004</v>
      </c>
      <c r="Q6038" s="74">
        <f t="shared" si="188"/>
        <v>1115214.8055903874</v>
      </c>
      <c r="R6038" s="75" t="str">
        <f>IF($O6038&lt;Assumptions!$B$17,"A",IF($O6038&lt;Assumptions!$B$18,"B",IF($O6038&lt;Assumptions!$B$19,"C",IF($O6038&lt;Assumptions!$B$20,"D","E"))))</f>
        <v>B</v>
      </c>
      <c r="S6038" s="75">
        <f t="shared" si="189"/>
        <v>0</v>
      </c>
    </row>
    <row r="6039" spans="1:19" ht="17.399999999999999" x14ac:dyDescent="0.3">
      <c r="A6039" s="39" t="s">
        <v>1016</v>
      </c>
      <c r="B6039" s="39" t="s">
        <v>44</v>
      </c>
      <c r="C6039" s="39" t="s">
        <v>190</v>
      </c>
      <c r="D6039" s="39" t="s">
        <v>30</v>
      </c>
      <c r="E6039" s="70" t="s">
        <v>46</v>
      </c>
      <c r="F6039" s="70" t="s">
        <v>36</v>
      </c>
      <c r="G6039" s="78">
        <v>45423</v>
      </c>
      <c r="H6039" s="78">
        <v>45901</v>
      </c>
      <c r="I6039" s="69">
        <v>50721151.439999998</v>
      </c>
      <c r="J6039" s="70">
        <v>35</v>
      </c>
      <c r="K6039" s="71">
        <v>0.50700000000000001</v>
      </c>
      <c r="L6039" s="70">
        <v>0</v>
      </c>
      <c r="M6039" s="71">
        <v>0.73699999999999999</v>
      </c>
      <c r="N6039" s="72"/>
      <c r="O6039" s="73">
        <f>MIN(1,MAX(0,(1/(1+EXP(-(Assumptions!$B$5 + Assumptions!$B$6*$N6039))))*Assumptions!$B$3))</f>
        <v>3.9165722796764356E-2</v>
      </c>
      <c r="P6039" s="73">
        <f>VLOOKUP($F6039,Assumptions!$A$23:$B$27,2,FALSE)*Assumptions!$B$4</f>
        <v>0.55000000000000004</v>
      </c>
      <c r="Q6039" s="74">
        <f t="shared" si="188"/>
        <v>1092591.8064774598</v>
      </c>
      <c r="R6039" s="75" t="str">
        <f>IF($O6039&lt;Assumptions!$B$17,"A",IF($O6039&lt;Assumptions!$B$18,"B",IF($O6039&lt;Assumptions!$B$19,"C",IF($O6039&lt;Assumptions!$B$20,"D","E"))))</f>
        <v>B</v>
      </c>
      <c r="S6039" s="75">
        <f t="shared" si="189"/>
        <v>0</v>
      </c>
    </row>
    <row r="6040" spans="1:19" ht="17.399999999999999" x14ac:dyDescent="0.3">
      <c r="A6040" s="39" t="s">
        <v>1016</v>
      </c>
      <c r="B6040" s="39" t="s">
        <v>44</v>
      </c>
      <c r="C6040" s="39" t="s">
        <v>190</v>
      </c>
      <c r="D6040" s="39" t="s">
        <v>30</v>
      </c>
      <c r="E6040" s="70" t="s">
        <v>46</v>
      </c>
      <c r="F6040" s="70" t="s">
        <v>36</v>
      </c>
      <c r="G6040" s="78">
        <v>45423</v>
      </c>
      <c r="H6040" s="78">
        <v>45931</v>
      </c>
      <c r="I6040" s="69">
        <v>49686397.149999999</v>
      </c>
      <c r="J6040" s="70">
        <v>0</v>
      </c>
      <c r="K6040" s="71">
        <v>1.0469999999999999</v>
      </c>
      <c r="L6040" s="70">
        <v>0</v>
      </c>
      <c r="M6040" s="71">
        <v>0.73699999999999999</v>
      </c>
      <c r="N6040" s="72"/>
      <c r="O6040" s="73">
        <f>MIN(1,MAX(0,(1/(1+EXP(-(Assumptions!$B$5 + Assumptions!$B$6*$N6040))))*Assumptions!$B$3))</f>
        <v>3.9165722796764356E-2</v>
      </c>
      <c r="P6040" s="73">
        <f>VLOOKUP($F6040,Assumptions!$A$23:$B$27,2,FALSE)*Assumptions!$B$4</f>
        <v>0.55000000000000004</v>
      </c>
      <c r="Q6040" s="74">
        <f t="shared" si="188"/>
        <v>1070302.0116507635</v>
      </c>
      <c r="R6040" s="75" t="str">
        <f>IF($O6040&lt;Assumptions!$B$17,"A",IF($O6040&lt;Assumptions!$B$18,"B",IF($O6040&lt;Assumptions!$B$19,"C",IF($O6040&lt;Assumptions!$B$20,"D","E"))))</f>
        <v>B</v>
      </c>
      <c r="S6040" s="75">
        <f t="shared" si="189"/>
        <v>0</v>
      </c>
    </row>
    <row r="6041" spans="1:19" ht="17.399999999999999" x14ac:dyDescent="0.3">
      <c r="A6041" s="39" t="s">
        <v>1016</v>
      </c>
      <c r="B6041" s="39" t="s">
        <v>44</v>
      </c>
      <c r="C6041" s="39" t="s">
        <v>190</v>
      </c>
      <c r="D6041" s="39" t="s">
        <v>30</v>
      </c>
      <c r="E6041" s="70" t="s">
        <v>46</v>
      </c>
      <c r="F6041" s="70" t="s">
        <v>36</v>
      </c>
      <c r="G6041" s="78">
        <v>45423</v>
      </c>
      <c r="H6041" s="78">
        <v>45962</v>
      </c>
      <c r="I6041" s="69">
        <v>48646641.590000004</v>
      </c>
      <c r="J6041" s="70">
        <v>0</v>
      </c>
      <c r="K6041" s="71">
        <v>1.0640000000000001</v>
      </c>
      <c r="L6041" s="70">
        <v>0</v>
      </c>
      <c r="M6041" s="71">
        <v>0.73699999999999999</v>
      </c>
      <c r="N6041" s="72"/>
      <c r="O6041" s="73">
        <f>MIN(1,MAX(0,(1/(1+EXP(-(Assumptions!$B$5 + Assumptions!$B$6*$N6041))))*Assumptions!$B$3))</f>
        <v>3.9165722796764356E-2</v>
      </c>
      <c r="P6041" s="73">
        <f>VLOOKUP($F6041,Assumptions!$A$23:$B$27,2,FALSE)*Assumptions!$B$4</f>
        <v>0.55000000000000004</v>
      </c>
      <c r="Q6041" s="74">
        <f t="shared" si="188"/>
        <v>1047904.4837291186</v>
      </c>
      <c r="R6041" s="75" t="str">
        <f>IF($O6041&lt;Assumptions!$B$17,"A",IF($O6041&lt;Assumptions!$B$18,"B",IF($O6041&lt;Assumptions!$B$19,"C",IF($O6041&lt;Assumptions!$B$20,"D","E"))))</f>
        <v>B</v>
      </c>
      <c r="S6041" s="75">
        <f t="shared" si="189"/>
        <v>0</v>
      </c>
    </row>
    <row r="6042" spans="1:19" ht="17.399999999999999" x14ac:dyDescent="0.3">
      <c r="A6042" s="39" t="s">
        <v>1016</v>
      </c>
      <c r="B6042" s="39" t="s">
        <v>44</v>
      </c>
      <c r="C6042" s="39" t="s">
        <v>190</v>
      </c>
      <c r="D6042" s="39" t="s">
        <v>30</v>
      </c>
      <c r="E6042" s="70" t="s">
        <v>46</v>
      </c>
      <c r="F6042" s="70" t="s">
        <v>36</v>
      </c>
      <c r="G6042" s="78">
        <v>45423</v>
      </c>
      <c r="H6042" s="78">
        <v>45992</v>
      </c>
      <c r="I6042" s="69">
        <v>48646641.590000004</v>
      </c>
      <c r="J6042" s="70">
        <v>220</v>
      </c>
      <c r="K6042" s="71">
        <v>0.14699999999999999</v>
      </c>
      <c r="L6042" s="70">
        <v>0</v>
      </c>
      <c r="M6042" s="71">
        <v>0.73699999999999999</v>
      </c>
      <c r="N6042" s="72"/>
      <c r="O6042" s="73">
        <f>MIN(1,MAX(0,(1/(1+EXP(-(Assumptions!$B$5 + Assumptions!$B$6*$N6042))))*Assumptions!$B$3))</f>
        <v>3.9165722796764356E-2</v>
      </c>
      <c r="P6042" s="73">
        <f>VLOOKUP($F6042,Assumptions!$A$23:$B$27,2,FALSE)*Assumptions!$B$4</f>
        <v>0.55000000000000004</v>
      </c>
      <c r="Q6042" s="74">
        <f t="shared" si="188"/>
        <v>1047904.4837291186</v>
      </c>
      <c r="R6042" s="75" t="str">
        <f>IF($O6042&lt;Assumptions!$B$17,"A",IF($O6042&lt;Assumptions!$B$18,"B",IF($O6042&lt;Assumptions!$B$19,"C",IF($O6042&lt;Assumptions!$B$20,"D","E"))))</f>
        <v>B</v>
      </c>
      <c r="S6042" s="75">
        <f t="shared" si="189"/>
        <v>1</v>
      </c>
    </row>
    <row r="6043" spans="1:19" ht="17.399999999999999" x14ac:dyDescent="0.3">
      <c r="A6043" s="39" t="s">
        <v>1018</v>
      </c>
      <c r="B6043" s="39" t="s">
        <v>77</v>
      </c>
      <c r="C6043" s="39" t="s">
        <v>135</v>
      </c>
      <c r="D6043" s="39" t="s">
        <v>42</v>
      </c>
      <c r="E6043" s="70" t="s">
        <v>35</v>
      </c>
      <c r="F6043" s="70" t="s">
        <v>28</v>
      </c>
      <c r="G6043" s="78">
        <v>45705</v>
      </c>
      <c r="H6043" s="78">
        <v>45689</v>
      </c>
      <c r="I6043" s="69">
        <v>4526186.21</v>
      </c>
      <c r="J6043" s="70">
        <v>0</v>
      </c>
      <c r="K6043" s="71">
        <v>0.97</v>
      </c>
      <c r="L6043" s="70">
        <v>0</v>
      </c>
      <c r="M6043" s="71">
        <v>1.179</v>
      </c>
      <c r="N6043" s="72"/>
      <c r="O6043" s="73">
        <f>MIN(1,MAX(0,(1/(1+EXP(-(Assumptions!$B$5 + Assumptions!$B$6*$N6043))))*Assumptions!$B$3))</f>
        <v>3.9165722796764356E-2</v>
      </c>
      <c r="P6043" s="73">
        <f>VLOOKUP($F6043,Assumptions!$A$23:$B$27,2,FALSE)*Assumptions!$B$4</f>
        <v>0.35</v>
      </c>
      <c r="Q6043" s="74">
        <f t="shared" si="188"/>
        <v>62044.974049589102</v>
      </c>
      <c r="R6043" s="75" t="str">
        <f>IF($O6043&lt;Assumptions!$B$17,"A",IF($O6043&lt;Assumptions!$B$18,"B",IF($O6043&lt;Assumptions!$B$19,"C",IF($O6043&lt;Assumptions!$B$20,"D","E"))))</f>
        <v>B</v>
      </c>
      <c r="S6043" s="75">
        <f t="shared" si="189"/>
        <v>0</v>
      </c>
    </row>
    <row r="6044" spans="1:19" ht="17.399999999999999" x14ac:dyDescent="0.3">
      <c r="A6044" s="39" t="s">
        <v>1018</v>
      </c>
      <c r="B6044" s="39" t="s">
        <v>77</v>
      </c>
      <c r="C6044" s="39" t="s">
        <v>135</v>
      </c>
      <c r="D6044" s="39" t="s">
        <v>42</v>
      </c>
      <c r="E6044" s="70" t="s">
        <v>35</v>
      </c>
      <c r="F6044" s="70" t="s">
        <v>28</v>
      </c>
      <c r="G6044" s="78">
        <v>45705</v>
      </c>
      <c r="H6044" s="78">
        <v>45717</v>
      </c>
      <c r="I6044" s="69">
        <v>4407244.49</v>
      </c>
      <c r="J6044" s="70">
        <v>15</v>
      </c>
      <c r="K6044" s="71">
        <v>1.0249999999999999</v>
      </c>
      <c r="L6044" s="70">
        <v>0</v>
      </c>
      <c r="M6044" s="71">
        <v>1.179</v>
      </c>
      <c r="N6044" s="72"/>
      <c r="O6044" s="73">
        <f>MIN(1,MAX(0,(1/(1+EXP(-(Assumptions!$B$5 + Assumptions!$B$6*$N6044))))*Assumptions!$B$3))</f>
        <v>3.9165722796764356E-2</v>
      </c>
      <c r="P6044" s="73">
        <f>VLOOKUP($F6044,Assumptions!$A$23:$B$27,2,FALSE)*Assumptions!$B$4</f>
        <v>0.35</v>
      </c>
      <c r="Q6044" s="74">
        <f t="shared" si="188"/>
        <v>60414.520597517483</v>
      </c>
      <c r="R6044" s="75" t="str">
        <f>IF($O6044&lt;Assumptions!$B$17,"A",IF($O6044&lt;Assumptions!$B$18,"B",IF($O6044&lt;Assumptions!$B$19,"C",IF($O6044&lt;Assumptions!$B$20,"D","E"))))</f>
        <v>B</v>
      </c>
      <c r="S6044" s="75">
        <f t="shared" si="189"/>
        <v>0</v>
      </c>
    </row>
    <row r="6045" spans="1:19" ht="17.399999999999999" x14ac:dyDescent="0.3">
      <c r="A6045" s="39" t="s">
        <v>1018</v>
      </c>
      <c r="B6045" s="39" t="s">
        <v>77</v>
      </c>
      <c r="C6045" s="39" t="s">
        <v>135</v>
      </c>
      <c r="D6045" s="39" t="s">
        <v>42</v>
      </c>
      <c r="E6045" s="70" t="s">
        <v>35</v>
      </c>
      <c r="F6045" s="70" t="s">
        <v>28</v>
      </c>
      <c r="G6045" s="78">
        <v>45705</v>
      </c>
      <c r="H6045" s="78">
        <v>45748</v>
      </c>
      <c r="I6045" s="69">
        <v>4278812.78</v>
      </c>
      <c r="J6045" s="70">
        <v>0</v>
      </c>
      <c r="K6045" s="71">
        <v>1.095</v>
      </c>
      <c r="L6045" s="70">
        <v>0</v>
      </c>
      <c r="M6045" s="71">
        <v>1.179</v>
      </c>
      <c r="N6045" s="72"/>
      <c r="O6045" s="73">
        <f>MIN(1,MAX(0,(1/(1+EXP(-(Assumptions!$B$5 + Assumptions!$B$6*$N6045))))*Assumptions!$B$3))</f>
        <v>3.9165722796764356E-2</v>
      </c>
      <c r="P6045" s="73">
        <f>VLOOKUP($F6045,Assumptions!$A$23:$B$27,2,FALSE)*Assumptions!$B$4</f>
        <v>0.35</v>
      </c>
      <c r="Q6045" s="74">
        <f t="shared" si="188"/>
        <v>58653.978334256426</v>
      </c>
      <c r="R6045" s="75" t="str">
        <f>IF($O6045&lt;Assumptions!$B$17,"A",IF($O6045&lt;Assumptions!$B$18,"B",IF($O6045&lt;Assumptions!$B$19,"C",IF($O6045&lt;Assumptions!$B$20,"D","E"))))</f>
        <v>B</v>
      </c>
      <c r="S6045" s="75">
        <f t="shared" si="189"/>
        <v>0</v>
      </c>
    </row>
    <row r="6046" spans="1:19" ht="17.399999999999999" x14ac:dyDescent="0.3">
      <c r="A6046" s="39" t="s">
        <v>1018</v>
      </c>
      <c r="B6046" s="39" t="s">
        <v>77</v>
      </c>
      <c r="C6046" s="39" t="s">
        <v>135</v>
      </c>
      <c r="D6046" s="39" t="s">
        <v>42</v>
      </c>
      <c r="E6046" s="70" t="s">
        <v>35</v>
      </c>
      <c r="F6046" s="70" t="s">
        <v>28</v>
      </c>
      <c r="G6046" s="78">
        <v>45705</v>
      </c>
      <c r="H6046" s="78">
        <v>45778</v>
      </c>
      <c r="I6046" s="69">
        <v>4159691.9</v>
      </c>
      <c r="J6046" s="70">
        <v>0</v>
      </c>
      <c r="K6046" s="71">
        <v>0.997</v>
      </c>
      <c r="L6046" s="70">
        <v>0</v>
      </c>
      <c r="M6046" s="71">
        <v>1.179</v>
      </c>
      <c r="N6046" s="72"/>
      <c r="O6046" s="73">
        <f>MIN(1,MAX(0,(1/(1+EXP(-(Assumptions!$B$5 + Assumptions!$B$6*$N6046))))*Assumptions!$B$3))</f>
        <v>3.9165722796764356E-2</v>
      </c>
      <c r="P6046" s="73">
        <f>VLOOKUP($F6046,Assumptions!$A$23:$B$27,2,FALSE)*Assumptions!$B$4</f>
        <v>0.35</v>
      </c>
      <c r="Q6046" s="74">
        <f t="shared" si="188"/>
        <v>57021.068956371106</v>
      </c>
      <c r="R6046" s="75" t="str">
        <f>IF($O6046&lt;Assumptions!$B$17,"A",IF($O6046&lt;Assumptions!$B$18,"B",IF($O6046&lt;Assumptions!$B$19,"C",IF($O6046&lt;Assumptions!$B$20,"D","E"))))</f>
        <v>B</v>
      </c>
      <c r="S6046" s="75">
        <f t="shared" si="189"/>
        <v>0</v>
      </c>
    </row>
    <row r="6047" spans="1:19" ht="17.399999999999999" x14ac:dyDescent="0.3">
      <c r="A6047" s="39" t="s">
        <v>1018</v>
      </c>
      <c r="B6047" s="39" t="s">
        <v>77</v>
      </c>
      <c r="C6047" s="39" t="s">
        <v>135</v>
      </c>
      <c r="D6047" s="39" t="s">
        <v>42</v>
      </c>
      <c r="E6047" s="70" t="s">
        <v>35</v>
      </c>
      <c r="F6047" s="70" t="s">
        <v>28</v>
      </c>
      <c r="G6047" s="78">
        <v>45705</v>
      </c>
      <c r="H6047" s="78">
        <v>45809</v>
      </c>
      <c r="I6047" s="69">
        <v>4029714.91</v>
      </c>
      <c r="J6047" s="70">
        <v>0</v>
      </c>
      <c r="K6047" s="71">
        <v>1.139</v>
      </c>
      <c r="L6047" s="70">
        <v>0</v>
      </c>
      <c r="M6047" s="71">
        <v>1.179</v>
      </c>
      <c r="N6047" s="72"/>
      <c r="O6047" s="73">
        <f>MIN(1,MAX(0,(1/(1+EXP(-(Assumptions!$B$5 + Assumptions!$B$6*$N6047))))*Assumptions!$B$3))</f>
        <v>3.9165722796764356E-2</v>
      </c>
      <c r="P6047" s="73">
        <f>VLOOKUP($F6047,Assumptions!$A$23:$B$27,2,FALSE)*Assumptions!$B$4</f>
        <v>0.35</v>
      </c>
      <c r="Q6047" s="74">
        <f t="shared" si="188"/>
        <v>55239.343990266883</v>
      </c>
      <c r="R6047" s="75" t="str">
        <f>IF($O6047&lt;Assumptions!$B$17,"A",IF($O6047&lt;Assumptions!$B$18,"B",IF($O6047&lt;Assumptions!$B$19,"C",IF($O6047&lt;Assumptions!$B$20,"D","E"))))</f>
        <v>B</v>
      </c>
      <c r="S6047" s="75">
        <f t="shared" si="189"/>
        <v>0</v>
      </c>
    </row>
    <row r="6048" spans="1:19" ht="17.399999999999999" x14ac:dyDescent="0.3">
      <c r="A6048" s="39" t="s">
        <v>1018</v>
      </c>
      <c r="B6048" s="39" t="s">
        <v>77</v>
      </c>
      <c r="C6048" s="39" t="s">
        <v>135</v>
      </c>
      <c r="D6048" s="39" t="s">
        <v>42</v>
      </c>
      <c r="E6048" s="70" t="s">
        <v>35</v>
      </c>
      <c r="F6048" s="70" t="s">
        <v>28</v>
      </c>
      <c r="G6048" s="78">
        <v>45705</v>
      </c>
      <c r="H6048" s="78">
        <v>45839</v>
      </c>
      <c r="I6048" s="69">
        <v>3908556.79</v>
      </c>
      <c r="J6048" s="70">
        <v>0</v>
      </c>
      <c r="K6048" s="71">
        <v>1.02</v>
      </c>
      <c r="L6048" s="70">
        <v>0</v>
      </c>
      <c r="M6048" s="71">
        <v>1.179</v>
      </c>
      <c r="N6048" s="72"/>
      <c r="O6048" s="73">
        <f>MIN(1,MAX(0,(1/(1+EXP(-(Assumptions!$B$5 + Assumptions!$B$6*$N6048))))*Assumptions!$B$3))</f>
        <v>3.9165722796764356E-2</v>
      </c>
      <c r="P6048" s="73">
        <f>VLOOKUP($F6048,Assumptions!$A$23:$B$27,2,FALSE)*Assumptions!$B$4</f>
        <v>0.35</v>
      </c>
      <c r="Q6048" s="74">
        <f t="shared" si="188"/>
        <v>53578.508120392886</v>
      </c>
      <c r="R6048" s="75" t="str">
        <f>IF($O6048&lt;Assumptions!$B$17,"A",IF($O6048&lt;Assumptions!$B$18,"B",IF($O6048&lt;Assumptions!$B$19,"C",IF($O6048&lt;Assumptions!$B$20,"D","E"))))</f>
        <v>B</v>
      </c>
      <c r="S6048" s="75">
        <f t="shared" si="189"/>
        <v>0</v>
      </c>
    </row>
    <row r="6049" spans="1:19" ht="17.399999999999999" x14ac:dyDescent="0.3">
      <c r="A6049" s="39" t="s">
        <v>1018</v>
      </c>
      <c r="B6049" s="39" t="s">
        <v>77</v>
      </c>
      <c r="C6049" s="39" t="s">
        <v>135</v>
      </c>
      <c r="D6049" s="39" t="s">
        <v>42</v>
      </c>
      <c r="E6049" s="70" t="s">
        <v>35</v>
      </c>
      <c r="F6049" s="70" t="s">
        <v>28</v>
      </c>
      <c r="G6049" s="78">
        <v>45705</v>
      </c>
      <c r="H6049" s="78">
        <v>45870</v>
      </c>
      <c r="I6049" s="69">
        <v>3798702.8</v>
      </c>
      <c r="J6049" s="70">
        <v>15</v>
      </c>
      <c r="K6049" s="71">
        <v>0.97499999999999998</v>
      </c>
      <c r="L6049" s="70">
        <v>0</v>
      </c>
      <c r="M6049" s="71">
        <v>1.179</v>
      </c>
      <c r="N6049" s="72"/>
      <c r="O6049" s="73">
        <f>MIN(1,MAX(0,(1/(1+EXP(-(Assumptions!$B$5 + Assumptions!$B$6*$N6049))))*Assumptions!$B$3))</f>
        <v>3.9165722796764356E-2</v>
      </c>
      <c r="P6049" s="73">
        <f>VLOOKUP($F6049,Assumptions!$A$23:$B$27,2,FALSE)*Assumptions!$B$4</f>
        <v>0.35</v>
      </c>
      <c r="Q6049" s="74">
        <f t="shared" si="188"/>
        <v>52072.629298232401</v>
      </c>
      <c r="R6049" s="75" t="str">
        <f>IF($O6049&lt;Assumptions!$B$17,"A",IF($O6049&lt;Assumptions!$B$18,"B",IF($O6049&lt;Assumptions!$B$19,"C",IF($O6049&lt;Assumptions!$B$20,"D","E"))))</f>
        <v>B</v>
      </c>
      <c r="S6049" s="75">
        <f t="shared" si="189"/>
        <v>0</v>
      </c>
    </row>
    <row r="6050" spans="1:19" ht="17.399999999999999" x14ac:dyDescent="0.3">
      <c r="A6050" s="39" t="s">
        <v>1018</v>
      </c>
      <c r="B6050" s="39" t="s">
        <v>77</v>
      </c>
      <c r="C6050" s="39" t="s">
        <v>135</v>
      </c>
      <c r="D6050" s="39" t="s">
        <v>42</v>
      </c>
      <c r="E6050" s="70" t="s">
        <v>35</v>
      </c>
      <c r="F6050" s="70" t="s">
        <v>28</v>
      </c>
      <c r="G6050" s="78">
        <v>45705</v>
      </c>
      <c r="H6050" s="78">
        <v>45901</v>
      </c>
      <c r="I6050" s="69">
        <v>3683769.13</v>
      </c>
      <c r="J6050" s="70">
        <v>15</v>
      </c>
      <c r="K6050" s="71">
        <v>1.0329999999999999</v>
      </c>
      <c r="L6050" s="70">
        <v>0</v>
      </c>
      <c r="M6050" s="71">
        <v>1.179</v>
      </c>
      <c r="N6050" s="72"/>
      <c r="O6050" s="73">
        <f>MIN(1,MAX(0,(1/(1+EXP(-(Assumptions!$B$5 + Assumptions!$B$6*$N6050))))*Assumptions!$B$3))</f>
        <v>3.9165722796764356E-2</v>
      </c>
      <c r="P6050" s="73">
        <f>VLOOKUP($F6050,Assumptions!$A$23:$B$27,2,FALSE)*Assumptions!$B$4</f>
        <v>0.35</v>
      </c>
      <c r="Q6050" s="74">
        <f t="shared" si="188"/>
        <v>50497.118207500222</v>
      </c>
      <c r="R6050" s="75" t="str">
        <f>IF($O6050&lt;Assumptions!$B$17,"A",IF($O6050&lt;Assumptions!$B$18,"B",IF($O6050&lt;Assumptions!$B$19,"C",IF($O6050&lt;Assumptions!$B$20,"D","E"))))</f>
        <v>B</v>
      </c>
      <c r="S6050" s="75">
        <f t="shared" si="189"/>
        <v>0</v>
      </c>
    </row>
    <row r="6051" spans="1:19" ht="17.399999999999999" x14ac:dyDescent="0.3">
      <c r="A6051" s="39" t="s">
        <v>1018</v>
      </c>
      <c r="B6051" s="39" t="s">
        <v>77</v>
      </c>
      <c r="C6051" s="39" t="s">
        <v>135</v>
      </c>
      <c r="D6051" s="39" t="s">
        <v>42</v>
      </c>
      <c r="E6051" s="70" t="s">
        <v>35</v>
      </c>
      <c r="F6051" s="70" t="s">
        <v>28</v>
      </c>
      <c r="G6051" s="78">
        <v>45705</v>
      </c>
      <c r="H6051" s="78">
        <v>45931</v>
      </c>
      <c r="I6051" s="69">
        <v>3587319.94</v>
      </c>
      <c r="J6051" s="70">
        <v>15</v>
      </c>
      <c r="K6051" s="71">
        <v>0.97299999999999998</v>
      </c>
      <c r="L6051" s="70">
        <v>0</v>
      </c>
      <c r="M6051" s="71">
        <v>1.179</v>
      </c>
      <c r="N6051" s="72"/>
      <c r="O6051" s="73">
        <f>MIN(1,MAX(0,(1/(1+EXP(-(Assumptions!$B$5 + Assumptions!$B$6*$N6051))))*Assumptions!$B$3))</f>
        <v>3.9165722796764356E-2</v>
      </c>
      <c r="P6051" s="73">
        <f>VLOOKUP($F6051,Assumptions!$A$23:$B$27,2,FALSE)*Assumptions!$B$4</f>
        <v>0.35</v>
      </c>
      <c r="Q6051" s="74">
        <f t="shared" si="188"/>
        <v>49174.992423670861</v>
      </c>
      <c r="R6051" s="75" t="str">
        <f>IF($O6051&lt;Assumptions!$B$17,"A",IF($O6051&lt;Assumptions!$B$18,"B",IF($O6051&lt;Assumptions!$B$19,"C",IF($O6051&lt;Assumptions!$B$20,"D","E"))))</f>
        <v>B</v>
      </c>
      <c r="S6051" s="75">
        <f t="shared" si="189"/>
        <v>0</v>
      </c>
    </row>
    <row r="6052" spans="1:19" ht="17.399999999999999" x14ac:dyDescent="0.3">
      <c r="A6052" s="39" t="s">
        <v>1018</v>
      </c>
      <c r="B6052" s="39" t="s">
        <v>77</v>
      </c>
      <c r="C6052" s="39" t="s">
        <v>135</v>
      </c>
      <c r="D6052" s="39" t="s">
        <v>42</v>
      </c>
      <c r="E6052" s="70" t="s">
        <v>35</v>
      </c>
      <c r="F6052" s="70" t="s">
        <v>28</v>
      </c>
      <c r="G6052" s="78">
        <v>45705</v>
      </c>
      <c r="H6052" s="78">
        <v>45962</v>
      </c>
      <c r="I6052" s="69">
        <v>3488885.2</v>
      </c>
      <c r="J6052" s="70">
        <v>0</v>
      </c>
      <c r="K6052" s="71">
        <v>1.0640000000000001</v>
      </c>
      <c r="L6052" s="70">
        <v>0</v>
      </c>
      <c r="M6052" s="71">
        <v>1.179</v>
      </c>
      <c r="N6052" s="72"/>
      <c r="O6052" s="73">
        <f>MIN(1,MAX(0,(1/(1+EXP(-(Assumptions!$B$5 + Assumptions!$B$6*$N6052))))*Assumptions!$B$3))</f>
        <v>3.9165722796764356E-2</v>
      </c>
      <c r="P6052" s="73">
        <f>VLOOKUP($F6052,Assumptions!$A$23:$B$27,2,FALSE)*Assumptions!$B$4</f>
        <v>0.35</v>
      </c>
      <c r="Q6052" s="74">
        <f t="shared" si="188"/>
        <v>47825.648714526811</v>
      </c>
      <c r="R6052" s="75" t="str">
        <f>IF($O6052&lt;Assumptions!$B$17,"A",IF($O6052&lt;Assumptions!$B$18,"B",IF($O6052&lt;Assumptions!$B$19,"C",IF($O6052&lt;Assumptions!$B$20,"D","E"))))</f>
        <v>B</v>
      </c>
      <c r="S6052" s="75">
        <f t="shared" si="189"/>
        <v>0</v>
      </c>
    </row>
    <row r="6053" spans="1:19" ht="17.399999999999999" x14ac:dyDescent="0.3">
      <c r="A6053" s="39" t="s">
        <v>1018</v>
      </c>
      <c r="B6053" s="39" t="s">
        <v>77</v>
      </c>
      <c r="C6053" s="39" t="s">
        <v>135</v>
      </c>
      <c r="D6053" s="39" t="s">
        <v>42</v>
      </c>
      <c r="E6053" s="70" t="s">
        <v>35</v>
      </c>
      <c r="F6053" s="70" t="s">
        <v>28</v>
      </c>
      <c r="G6053" s="78">
        <v>45705</v>
      </c>
      <c r="H6053" s="78">
        <v>45992</v>
      </c>
      <c r="I6053" s="69">
        <v>3397085.48</v>
      </c>
      <c r="J6053" s="70">
        <v>0</v>
      </c>
      <c r="K6053" s="71">
        <v>0.98099999999999998</v>
      </c>
      <c r="L6053" s="70">
        <v>0</v>
      </c>
      <c r="M6053" s="71">
        <v>1.179</v>
      </c>
      <c r="N6053" s="72"/>
      <c r="O6053" s="73">
        <f>MIN(1,MAX(0,(1/(1+EXP(-(Assumptions!$B$5 + Assumptions!$B$6*$N6053))))*Assumptions!$B$3))</f>
        <v>3.9165722796764356E-2</v>
      </c>
      <c r="P6053" s="73">
        <f>VLOOKUP($F6053,Assumptions!$A$23:$B$27,2,FALSE)*Assumptions!$B$4</f>
        <v>0.35</v>
      </c>
      <c r="Q6053" s="74">
        <f t="shared" si="188"/>
        <v>46567.25787930761</v>
      </c>
      <c r="R6053" s="75" t="str">
        <f>IF($O6053&lt;Assumptions!$B$17,"A",IF($O6053&lt;Assumptions!$B$18,"B",IF($O6053&lt;Assumptions!$B$19,"C",IF($O6053&lt;Assumptions!$B$20,"D","E"))))</f>
        <v>B</v>
      </c>
      <c r="S6053" s="75">
        <f t="shared" si="189"/>
        <v>0</v>
      </c>
    </row>
    <row r="6054" spans="1:19" ht="17.399999999999999" x14ac:dyDescent="0.3">
      <c r="A6054" s="39" t="s">
        <v>1019</v>
      </c>
      <c r="B6054" s="39" t="s">
        <v>47</v>
      </c>
      <c r="C6054" s="39" t="s">
        <v>144</v>
      </c>
      <c r="D6054" s="39" t="s">
        <v>38</v>
      </c>
      <c r="E6054" s="70" t="s">
        <v>27</v>
      </c>
      <c r="F6054" s="70" t="s">
        <v>28</v>
      </c>
      <c r="G6054" s="78">
        <v>44378</v>
      </c>
      <c r="H6054" s="78">
        <v>45658</v>
      </c>
      <c r="I6054" s="69">
        <v>2849322.07</v>
      </c>
      <c r="J6054" s="70">
        <v>15</v>
      </c>
      <c r="K6054" s="71">
        <v>0.97299999999999998</v>
      </c>
      <c r="L6054" s="70">
        <v>0</v>
      </c>
      <c r="M6054" s="71">
        <v>0.67100000000000004</v>
      </c>
      <c r="N6054" s="72"/>
      <c r="O6054" s="73">
        <f>MIN(1,MAX(0,(1/(1+EXP(-(Assumptions!$B$5 + Assumptions!$B$6*$N6054))))*Assumptions!$B$3))</f>
        <v>3.9165722796764356E-2</v>
      </c>
      <c r="P6054" s="73">
        <f>VLOOKUP($F6054,Assumptions!$A$23:$B$27,2,FALSE)*Assumptions!$B$4</f>
        <v>0.35</v>
      </c>
      <c r="Q6054" s="74">
        <f t="shared" si="188"/>
        <v>39058.515423312972</v>
      </c>
      <c r="R6054" s="75" t="str">
        <f>IF($O6054&lt;Assumptions!$B$17,"A",IF($O6054&lt;Assumptions!$B$18,"B",IF($O6054&lt;Assumptions!$B$19,"C",IF($O6054&lt;Assumptions!$B$20,"D","E"))))</f>
        <v>B</v>
      </c>
      <c r="S6054" s="75">
        <f t="shared" si="189"/>
        <v>0</v>
      </c>
    </row>
    <row r="6055" spans="1:19" ht="17.399999999999999" x14ac:dyDescent="0.3">
      <c r="A6055" s="39" t="s">
        <v>1019</v>
      </c>
      <c r="B6055" s="39" t="s">
        <v>47</v>
      </c>
      <c r="C6055" s="39" t="s">
        <v>144</v>
      </c>
      <c r="D6055" s="39" t="s">
        <v>38</v>
      </c>
      <c r="E6055" s="70" t="s">
        <v>27</v>
      </c>
      <c r="F6055" s="70" t="s">
        <v>28</v>
      </c>
      <c r="G6055" s="78">
        <v>44378</v>
      </c>
      <c r="H6055" s="78">
        <v>45689</v>
      </c>
      <c r="I6055" s="69">
        <v>2781846.51</v>
      </c>
      <c r="J6055" s="70">
        <v>0</v>
      </c>
      <c r="K6055" s="71">
        <v>0.96699999999999997</v>
      </c>
      <c r="L6055" s="70">
        <v>0</v>
      </c>
      <c r="M6055" s="71">
        <v>0.67100000000000004</v>
      </c>
      <c r="N6055" s="72"/>
      <c r="O6055" s="73">
        <f>MIN(1,MAX(0,(1/(1+EXP(-(Assumptions!$B$5 + Assumptions!$B$6*$N6055))))*Assumptions!$B$3))</f>
        <v>3.9165722796764356E-2</v>
      </c>
      <c r="P6055" s="73">
        <f>VLOOKUP($F6055,Assumptions!$A$23:$B$27,2,FALSE)*Assumptions!$B$4</f>
        <v>0.35</v>
      </c>
      <c r="Q6055" s="74">
        <f t="shared" si="188"/>
        <v>38133.560245832225</v>
      </c>
      <c r="R6055" s="75" t="str">
        <f>IF($O6055&lt;Assumptions!$B$17,"A",IF($O6055&lt;Assumptions!$B$18,"B",IF($O6055&lt;Assumptions!$B$19,"C",IF($O6055&lt;Assumptions!$B$20,"D","E"))))</f>
        <v>B</v>
      </c>
      <c r="S6055" s="75">
        <f t="shared" si="189"/>
        <v>0</v>
      </c>
    </row>
    <row r="6056" spans="1:19" ht="17.399999999999999" x14ac:dyDescent="0.3">
      <c r="A6056" s="39" t="s">
        <v>1019</v>
      </c>
      <c r="B6056" s="39" t="s">
        <v>47</v>
      </c>
      <c r="C6056" s="39" t="s">
        <v>144</v>
      </c>
      <c r="D6056" s="39" t="s">
        <v>38</v>
      </c>
      <c r="E6056" s="70" t="s">
        <v>27</v>
      </c>
      <c r="F6056" s="70" t="s">
        <v>28</v>
      </c>
      <c r="G6056" s="78">
        <v>44378</v>
      </c>
      <c r="H6056" s="78">
        <v>45717</v>
      </c>
      <c r="I6056" s="69">
        <v>2716673.14</v>
      </c>
      <c r="J6056" s="70">
        <v>0</v>
      </c>
      <c r="K6056" s="71">
        <v>1.07</v>
      </c>
      <c r="L6056" s="70">
        <v>0</v>
      </c>
      <c r="M6056" s="71">
        <v>0.67100000000000004</v>
      </c>
      <c r="N6056" s="72"/>
      <c r="O6056" s="73">
        <f>MIN(1,MAX(0,(1/(1+EXP(-(Assumptions!$B$5 + Assumptions!$B$6*$N6056))))*Assumptions!$B$3))</f>
        <v>3.9165722796764356E-2</v>
      </c>
      <c r="P6056" s="73">
        <f>VLOOKUP($F6056,Assumptions!$A$23:$B$27,2,FALSE)*Assumptions!$B$4</f>
        <v>0.35</v>
      </c>
      <c r="Q6056" s="74">
        <f t="shared" si="188"/>
        <v>37240.163495729394</v>
      </c>
      <c r="R6056" s="75" t="str">
        <f>IF($O6056&lt;Assumptions!$B$17,"A",IF($O6056&lt;Assumptions!$B$18,"B",IF($O6056&lt;Assumptions!$B$19,"C",IF($O6056&lt;Assumptions!$B$20,"D","E"))))</f>
        <v>B</v>
      </c>
      <c r="S6056" s="75">
        <f t="shared" si="189"/>
        <v>0</v>
      </c>
    </row>
    <row r="6057" spans="1:19" ht="17.399999999999999" x14ac:dyDescent="0.3">
      <c r="A6057" s="39" t="s">
        <v>1019</v>
      </c>
      <c r="B6057" s="39" t="s">
        <v>47</v>
      </c>
      <c r="C6057" s="39" t="s">
        <v>144</v>
      </c>
      <c r="D6057" s="39" t="s">
        <v>38</v>
      </c>
      <c r="E6057" s="70" t="s">
        <v>27</v>
      </c>
      <c r="F6057" s="70" t="s">
        <v>28</v>
      </c>
      <c r="G6057" s="78">
        <v>44378</v>
      </c>
      <c r="H6057" s="78">
        <v>45748</v>
      </c>
      <c r="I6057" s="69">
        <v>2648857.14</v>
      </c>
      <c r="J6057" s="70">
        <v>0</v>
      </c>
      <c r="K6057" s="71">
        <v>1.042</v>
      </c>
      <c r="L6057" s="70">
        <v>0</v>
      </c>
      <c r="M6057" s="71">
        <v>0.67100000000000004</v>
      </c>
      <c r="N6057" s="72"/>
      <c r="O6057" s="73">
        <f>MIN(1,MAX(0,(1/(1+EXP(-(Assumptions!$B$5 + Assumptions!$B$6*$N6057))))*Assumptions!$B$3))</f>
        <v>3.9165722796764356E-2</v>
      </c>
      <c r="P6057" s="73">
        <f>VLOOKUP($F6057,Assumptions!$A$23:$B$27,2,FALSE)*Assumptions!$B$4</f>
        <v>0.35</v>
      </c>
      <c r="Q6057" s="74">
        <f t="shared" si="188"/>
        <v>36310.541565714513</v>
      </c>
      <c r="R6057" s="75" t="str">
        <f>IF($O6057&lt;Assumptions!$B$17,"A",IF($O6057&lt;Assumptions!$B$18,"B",IF($O6057&lt;Assumptions!$B$19,"C",IF($O6057&lt;Assumptions!$B$20,"D","E"))))</f>
        <v>B</v>
      </c>
      <c r="S6057" s="75">
        <f t="shared" si="189"/>
        <v>0</v>
      </c>
    </row>
    <row r="6058" spans="1:19" ht="17.399999999999999" x14ac:dyDescent="0.3">
      <c r="A6058" s="39" t="s">
        <v>1019</v>
      </c>
      <c r="B6058" s="39" t="s">
        <v>47</v>
      </c>
      <c r="C6058" s="39" t="s">
        <v>144</v>
      </c>
      <c r="D6058" s="39" t="s">
        <v>38</v>
      </c>
      <c r="E6058" s="70" t="s">
        <v>27</v>
      </c>
      <c r="F6058" s="70" t="s">
        <v>28</v>
      </c>
      <c r="G6058" s="78">
        <v>44378</v>
      </c>
      <c r="H6058" s="78">
        <v>45778</v>
      </c>
      <c r="I6058" s="69">
        <v>2586570.0299999998</v>
      </c>
      <c r="J6058" s="70">
        <v>0</v>
      </c>
      <c r="K6058" s="71">
        <v>1.121</v>
      </c>
      <c r="L6058" s="70">
        <v>0</v>
      </c>
      <c r="M6058" s="71">
        <v>0.67100000000000004</v>
      </c>
      <c r="N6058" s="72"/>
      <c r="O6058" s="73">
        <f>MIN(1,MAX(0,(1/(1+EXP(-(Assumptions!$B$5 + Assumptions!$B$6*$N6058))))*Assumptions!$B$3))</f>
        <v>3.9165722796764356E-2</v>
      </c>
      <c r="P6058" s="73">
        <f>VLOOKUP($F6058,Assumptions!$A$23:$B$27,2,FALSE)*Assumptions!$B$4</f>
        <v>0.35</v>
      </c>
      <c r="Q6058" s="74">
        <f t="shared" si="188"/>
        <v>35456.709676289458</v>
      </c>
      <c r="R6058" s="75" t="str">
        <f>IF($O6058&lt;Assumptions!$B$17,"A",IF($O6058&lt;Assumptions!$B$18,"B",IF($O6058&lt;Assumptions!$B$19,"C",IF($O6058&lt;Assumptions!$B$20,"D","E"))))</f>
        <v>B</v>
      </c>
      <c r="S6058" s="75">
        <f t="shared" si="189"/>
        <v>0</v>
      </c>
    </row>
    <row r="6059" spans="1:19" ht="17.399999999999999" x14ac:dyDescent="0.3">
      <c r="A6059" s="39" t="s">
        <v>1019</v>
      </c>
      <c r="B6059" s="39" t="s">
        <v>47</v>
      </c>
      <c r="C6059" s="39" t="s">
        <v>144</v>
      </c>
      <c r="D6059" s="39" t="s">
        <v>38</v>
      </c>
      <c r="E6059" s="70" t="s">
        <v>27</v>
      </c>
      <c r="F6059" s="70" t="s">
        <v>28</v>
      </c>
      <c r="G6059" s="78">
        <v>44378</v>
      </c>
      <c r="H6059" s="78">
        <v>45809</v>
      </c>
      <c r="I6059" s="69">
        <v>2526753.81</v>
      </c>
      <c r="J6059" s="70">
        <v>15</v>
      </c>
      <c r="K6059" s="71">
        <v>1.075</v>
      </c>
      <c r="L6059" s="70">
        <v>0</v>
      </c>
      <c r="M6059" s="71">
        <v>0.67100000000000004</v>
      </c>
      <c r="N6059" s="72"/>
      <c r="O6059" s="73">
        <f>MIN(1,MAX(0,(1/(1+EXP(-(Assumptions!$B$5 + Assumptions!$B$6*$N6059))))*Assumptions!$B$3))</f>
        <v>3.9165722796764356E-2</v>
      </c>
      <c r="P6059" s="73">
        <f>VLOOKUP($F6059,Assumptions!$A$23:$B$27,2,FALSE)*Assumptions!$B$4</f>
        <v>0.35</v>
      </c>
      <c r="Q6059" s="74">
        <f t="shared" si="188"/>
        <v>34636.748754344866</v>
      </c>
      <c r="R6059" s="75" t="str">
        <f>IF($O6059&lt;Assumptions!$B$17,"A",IF($O6059&lt;Assumptions!$B$18,"B",IF($O6059&lt;Assumptions!$B$19,"C",IF($O6059&lt;Assumptions!$B$20,"D","E"))))</f>
        <v>B</v>
      </c>
      <c r="S6059" s="75">
        <f t="shared" si="189"/>
        <v>0</v>
      </c>
    </row>
    <row r="6060" spans="1:19" ht="17.399999999999999" x14ac:dyDescent="0.3">
      <c r="A6060" s="39" t="s">
        <v>1019</v>
      </c>
      <c r="B6060" s="39" t="s">
        <v>47</v>
      </c>
      <c r="C6060" s="39" t="s">
        <v>144</v>
      </c>
      <c r="D6060" s="39" t="s">
        <v>38</v>
      </c>
      <c r="E6060" s="70" t="s">
        <v>27</v>
      </c>
      <c r="F6060" s="70" t="s">
        <v>28</v>
      </c>
      <c r="G6060" s="78">
        <v>44378</v>
      </c>
      <c r="H6060" s="78">
        <v>45839</v>
      </c>
      <c r="I6060" s="69">
        <v>2471311.42</v>
      </c>
      <c r="J6060" s="70">
        <v>35</v>
      </c>
      <c r="K6060" s="71">
        <v>0.69299999999999995</v>
      </c>
      <c r="L6060" s="70">
        <v>0</v>
      </c>
      <c r="M6060" s="71">
        <v>0.67100000000000004</v>
      </c>
      <c r="N6060" s="72"/>
      <c r="O6060" s="73">
        <f>MIN(1,MAX(0,(1/(1+EXP(-(Assumptions!$B$5 + Assumptions!$B$6*$N6060))))*Assumptions!$B$3))</f>
        <v>3.9165722796764356E-2</v>
      </c>
      <c r="P6060" s="73">
        <f>VLOOKUP($F6060,Assumptions!$A$23:$B$27,2,FALSE)*Assumptions!$B$4</f>
        <v>0.35</v>
      </c>
      <c r="Q6060" s="74">
        <f t="shared" si="188"/>
        <v>33876.744307069333</v>
      </c>
      <c r="R6060" s="75" t="str">
        <f>IF($O6060&lt;Assumptions!$B$17,"A",IF($O6060&lt;Assumptions!$B$18,"B",IF($O6060&lt;Assumptions!$B$19,"C",IF($O6060&lt;Assumptions!$B$20,"D","E"))))</f>
        <v>B</v>
      </c>
      <c r="S6060" s="75">
        <f t="shared" si="189"/>
        <v>0</v>
      </c>
    </row>
    <row r="6061" spans="1:19" ht="17.399999999999999" x14ac:dyDescent="0.3">
      <c r="A6061" s="39" t="s">
        <v>1019</v>
      </c>
      <c r="B6061" s="39" t="s">
        <v>47</v>
      </c>
      <c r="C6061" s="39" t="s">
        <v>144</v>
      </c>
      <c r="D6061" s="39" t="s">
        <v>38</v>
      </c>
      <c r="E6061" s="70" t="s">
        <v>27</v>
      </c>
      <c r="F6061" s="70" t="s">
        <v>28</v>
      </c>
      <c r="G6061" s="78">
        <v>44378</v>
      </c>
      <c r="H6061" s="78">
        <v>45870</v>
      </c>
      <c r="I6061" s="69">
        <v>2418903.4700000002</v>
      </c>
      <c r="J6061" s="70">
        <v>15</v>
      </c>
      <c r="K6061" s="71">
        <v>1.028</v>
      </c>
      <c r="L6061" s="70">
        <v>0</v>
      </c>
      <c r="M6061" s="71">
        <v>0.67100000000000004</v>
      </c>
      <c r="N6061" s="72"/>
      <c r="O6061" s="73">
        <f>MIN(1,MAX(0,(1/(1+EXP(-(Assumptions!$B$5 + Assumptions!$B$6*$N6061))))*Assumptions!$B$3))</f>
        <v>3.9165722796764356E-2</v>
      </c>
      <c r="P6061" s="73">
        <f>VLOOKUP($F6061,Assumptions!$A$23:$B$27,2,FALSE)*Assumptions!$B$4</f>
        <v>0.35</v>
      </c>
      <c r="Q6061" s="74">
        <f t="shared" si="188"/>
        <v>33158.335972352994</v>
      </c>
      <c r="R6061" s="75" t="str">
        <f>IF($O6061&lt;Assumptions!$B$17,"A",IF($O6061&lt;Assumptions!$B$18,"B",IF($O6061&lt;Assumptions!$B$19,"C",IF($O6061&lt;Assumptions!$B$20,"D","E"))))</f>
        <v>B</v>
      </c>
      <c r="S6061" s="75">
        <f t="shared" si="189"/>
        <v>0</v>
      </c>
    </row>
    <row r="6062" spans="1:19" ht="17.399999999999999" x14ac:dyDescent="0.3">
      <c r="A6062" s="39" t="s">
        <v>1019</v>
      </c>
      <c r="B6062" s="39" t="s">
        <v>47</v>
      </c>
      <c r="C6062" s="39" t="s">
        <v>144</v>
      </c>
      <c r="D6062" s="39" t="s">
        <v>38</v>
      </c>
      <c r="E6062" s="70" t="s">
        <v>27</v>
      </c>
      <c r="F6062" s="70" t="s">
        <v>28</v>
      </c>
      <c r="G6062" s="78">
        <v>44378</v>
      </c>
      <c r="H6062" s="78">
        <v>45901</v>
      </c>
      <c r="I6062" s="69">
        <v>2351452.7999999998</v>
      </c>
      <c r="J6062" s="70">
        <v>35</v>
      </c>
      <c r="K6062" s="71">
        <v>0.65700000000000003</v>
      </c>
      <c r="L6062" s="70">
        <v>0</v>
      </c>
      <c r="M6062" s="71">
        <v>0.67100000000000004</v>
      </c>
      <c r="N6062" s="72"/>
      <c r="O6062" s="73">
        <f>MIN(1,MAX(0,(1/(1+EXP(-(Assumptions!$B$5 + Assumptions!$B$6*$N6062))))*Assumptions!$B$3))</f>
        <v>3.9165722796764356E-2</v>
      </c>
      <c r="P6062" s="73">
        <f>VLOOKUP($F6062,Assumptions!$A$23:$B$27,2,FALSE)*Assumptions!$B$4</f>
        <v>0.35</v>
      </c>
      <c r="Q6062" s="74">
        <f t="shared" si="188"/>
        <v>32233.721987066379</v>
      </c>
      <c r="R6062" s="75" t="str">
        <f>IF($O6062&lt;Assumptions!$B$17,"A",IF($O6062&lt;Assumptions!$B$18,"B",IF($O6062&lt;Assumptions!$B$19,"C",IF($O6062&lt;Assumptions!$B$20,"D","E"))))</f>
        <v>B</v>
      </c>
      <c r="S6062" s="75">
        <f t="shared" si="189"/>
        <v>0</v>
      </c>
    </row>
    <row r="6063" spans="1:19" ht="17.399999999999999" x14ac:dyDescent="0.3">
      <c r="A6063" s="39" t="s">
        <v>1019</v>
      </c>
      <c r="B6063" s="39" t="s">
        <v>47</v>
      </c>
      <c r="C6063" s="39" t="s">
        <v>144</v>
      </c>
      <c r="D6063" s="39" t="s">
        <v>38</v>
      </c>
      <c r="E6063" s="70" t="s">
        <v>27</v>
      </c>
      <c r="F6063" s="70" t="s">
        <v>28</v>
      </c>
      <c r="G6063" s="78">
        <v>44378</v>
      </c>
      <c r="H6063" s="78">
        <v>45931</v>
      </c>
      <c r="I6063" s="69">
        <v>2293049.77</v>
      </c>
      <c r="J6063" s="70">
        <v>0</v>
      </c>
      <c r="K6063" s="71">
        <v>1.0289999999999999</v>
      </c>
      <c r="L6063" s="70">
        <v>0</v>
      </c>
      <c r="M6063" s="71">
        <v>0.67100000000000004</v>
      </c>
      <c r="N6063" s="72"/>
      <c r="O6063" s="73">
        <f>MIN(1,MAX(0,(1/(1+EXP(-(Assumptions!$B$5 + Assumptions!$B$6*$N6063))))*Assumptions!$B$3))</f>
        <v>3.9165722796764356E-2</v>
      </c>
      <c r="P6063" s="73">
        <f>VLOOKUP($F6063,Assumptions!$A$23:$B$27,2,FALSE)*Assumptions!$B$4</f>
        <v>0.35</v>
      </c>
      <c r="Q6063" s="74">
        <f t="shared" si="188"/>
        <v>31433.133077851489</v>
      </c>
      <c r="R6063" s="75" t="str">
        <f>IF($O6063&lt;Assumptions!$B$17,"A",IF($O6063&lt;Assumptions!$B$18,"B",IF($O6063&lt;Assumptions!$B$19,"C",IF($O6063&lt;Assumptions!$B$20,"D","E"))))</f>
        <v>B</v>
      </c>
      <c r="S6063" s="75">
        <f t="shared" si="189"/>
        <v>0</v>
      </c>
    </row>
    <row r="6064" spans="1:19" ht="17.399999999999999" x14ac:dyDescent="0.3">
      <c r="A6064" s="39" t="s">
        <v>1019</v>
      </c>
      <c r="B6064" s="39" t="s">
        <v>47</v>
      </c>
      <c r="C6064" s="39" t="s">
        <v>144</v>
      </c>
      <c r="D6064" s="39" t="s">
        <v>38</v>
      </c>
      <c r="E6064" s="70" t="s">
        <v>27</v>
      </c>
      <c r="F6064" s="70" t="s">
        <v>28</v>
      </c>
      <c r="G6064" s="78">
        <v>44378</v>
      </c>
      <c r="H6064" s="78">
        <v>45962</v>
      </c>
      <c r="I6064" s="69">
        <v>2231094.7000000002</v>
      </c>
      <c r="J6064" s="70">
        <v>0</v>
      </c>
      <c r="K6064" s="71">
        <v>0.97499999999999998</v>
      </c>
      <c r="L6064" s="70">
        <v>0</v>
      </c>
      <c r="M6064" s="71">
        <v>0.67100000000000004</v>
      </c>
      <c r="N6064" s="72"/>
      <c r="O6064" s="73">
        <f>MIN(1,MAX(0,(1/(1+EXP(-(Assumptions!$B$5 + Assumptions!$B$6*$N6064))))*Assumptions!$B$3))</f>
        <v>3.9165722796764356E-2</v>
      </c>
      <c r="P6064" s="73">
        <f>VLOOKUP($F6064,Assumptions!$A$23:$B$27,2,FALSE)*Assumptions!$B$4</f>
        <v>0.35</v>
      </c>
      <c r="Q6064" s="74">
        <f t="shared" si="188"/>
        <v>30583.852793735543</v>
      </c>
      <c r="R6064" s="75" t="str">
        <f>IF($O6064&lt;Assumptions!$B$17,"A",IF($O6064&lt;Assumptions!$B$18,"B",IF($O6064&lt;Assumptions!$B$19,"C",IF($O6064&lt;Assumptions!$B$20,"D","E"))))</f>
        <v>B</v>
      </c>
      <c r="S6064" s="75">
        <f t="shared" si="189"/>
        <v>0</v>
      </c>
    </row>
    <row r="6065" spans="1:19" ht="17.399999999999999" x14ac:dyDescent="0.3">
      <c r="A6065" s="39" t="s">
        <v>1019</v>
      </c>
      <c r="B6065" s="39" t="s">
        <v>47</v>
      </c>
      <c r="C6065" s="39" t="s">
        <v>144</v>
      </c>
      <c r="D6065" s="39" t="s">
        <v>38</v>
      </c>
      <c r="E6065" s="70" t="s">
        <v>27</v>
      </c>
      <c r="F6065" s="70" t="s">
        <v>28</v>
      </c>
      <c r="G6065" s="78">
        <v>44378</v>
      </c>
      <c r="H6065" s="78">
        <v>45992</v>
      </c>
      <c r="I6065" s="69">
        <v>2173216.12</v>
      </c>
      <c r="J6065" s="70">
        <v>185</v>
      </c>
      <c r="K6065" s="71">
        <v>0.38300000000000001</v>
      </c>
      <c r="L6065" s="70">
        <v>0</v>
      </c>
      <c r="M6065" s="71">
        <v>0.67100000000000004</v>
      </c>
      <c r="N6065" s="72"/>
      <c r="O6065" s="73">
        <f>MIN(1,MAX(0,(1/(1+EXP(-(Assumptions!$B$5 + Assumptions!$B$6*$N6065))))*Assumptions!$B$3))</f>
        <v>3.9165722796764356E-2</v>
      </c>
      <c r="P6065" s="73">
        <f>VLOOKUP($F6065,Assumptions!$A$23:$B$27,2,FALSE)*Assumptions!$B$4</f>
        <v>0.35</v>
      </c>
      <c r="Q6065" s="74">
        <f t="shared" si="188"/>
        <v>29790.453046682924</v>
      </c>
      <c r="R6065" s="75" t="str">
        <f>IF($O6065&lt;Assumptions!$B$17,"A",IF($O6065&lt;Assumptions!$B$18,"B",IF($O6065&lt;Assumptions!$B$19,"C",IF($O6065&lt;Assumptions!$B$20,"D","E"))))</f>
        <v>B</v>
      </c>
      <c r="S6065" s="75">
        <f t="shared" si="189"/>
        <v>1</v>
      </c>
    </row>
    <row r="6066" spans="1:19" ht="17.399999999999999" x14ac:dyDescent="0.3">
      <c r="A6066" s="39" t="s">
        <v>1020</v>
      </c>
      <c r="B6066" s="39" t="s">
        <v>58</v>
      </c>
      <c r="C6066" s="39" t="s">
        <v>22</v>
      </c>
      <c r="D6066" s="39" t="s">
        <v>42</v>
      </c>
      <c r="E6066" s="70" t="s">
        <v>23</v>
      </c>
      <c r="F6066" s="70" t="s">
        <v>28</v>
      </c>
      <c r="G6066" s="78">
        <v>44534</v>
      </c>
      <c r="H6066" s="78">
        <v>45658</v>
      </c>
      <c r="I6066" s="69">
        <v>3561526.15</v>
      </c>
      <c r="J6066" s="70">
        <v>0</v>
      </c>
      <c r="K6066" s="71">
        <v>1.1479999999999999</v>
      </c>
      <c r="L6066" s="70">
        <v>0</v>
      </c>
      <c r="M6066" s="71">
        <v>0.97</v>
      </c>
      <c r="N6066" s="72"/>
      <c r="O6066" s="73">
        <f>MIN(1,MAX(0,(1/(1+EXP(-(Assumptions!$B$5 + Assumptions!$B$6*$N6066))))*Assumptions!$B$3))</f>
        <v>3.9165722796764356E-2</v>
      </c>
      <c r="P6066" s="73">
        <f>VLOOKUP($F6066,Assumptions!$A$23:$B$27,2,FALSE)*Assumptions!$B$4</f>
        <v>0.35</v>
      </c>
      <c r="Q6066" s="74">
        <f t="shared" si="188"/>
        <v>48821.41107351458</v>
      </c>
      <c r="R6066" s="75" t="str">
        <f>IF($O6066&lt;Assumptions!$B$17,"A",IF($O6066&lt;Assumptions!$B$18,"B",IF($O6066&lt;Assumptions!$B$19,"C",IF($O6066&lt;Assumptions!$B$20,"D","E"))))</f>
        <v>B</v>
      </c>
      <c r="S6066" s="75">
        <f t="shared" si="189"/>
        <v>0</v>
      </c>
    </row>
    <row r="6067" spans="1:19" ht="17.399999999999999" x14ac:dyDescent="0.3">
      <c r="A6067" s="39" t="s">
        <v>1020</v>
      </c>
      <c r="B6067" s="39" t="s">
        <v>58</v>
      </c>
      <c r="C6067" s="39" t="s">
        <v>22</v>
      </c>
      <c r="D6067" s="39" t="s">
        <v>42</v>
      </c>
      <c r="E6067" s="70" t="s">
        <v>23</v>
      </c>
      <c r="F6067" s="70" t="s">
        <v>28</v>
      </c>
      <c r="G6067" s="78">
        <v>44534</v>
      </c>
      <c r="H6067" s="78">
        <v>45689</v>
      </c>
      <c r="I6067" s="69">
        <v>3505024.36</v>
      </c>
      <c r="J6067" s="70">
        <v>0</v>
      </c>
      <c r="K6067" s="71">
        <v>1.079</v>
      </c>
      <c r="L6067" s="70">
        <v>0</v>
      </c>
      <c r="M6067" s="71">
        <v>0.97</v>
      </c>
      <c r="N6067" s="72"/>
      <c r="O6067" s="73">
        <f>MIN(1,MAX(0,(1/(1+EXP(-(Assumptions!$B$5 + Assumptions!$B$6*$N6067))))*Assumptions!$B$3))</f>
        <v>3.9165722796764356E-2</v>
      </c>
      <c r="P6067" s="73">
        <f>VLOOKUP($F6067,Assumptions!$A$23:$B$27,2,FALSE)*Assumptions!$B$4</f>
        <v>0.35</v>
      </c>
      <c r="Q6067" s="74">
        <f t="shared" si="188"/>
        <v>48046.884367883242</v>
      </c>
      <c r="R6067" s="75" t="str">
        <f>IF($O6067&lt;Assumptions!$B$17,"A",IF($O6067&lt;Assumptions!$B$18,"B",IF($O6067&lt;Assumptions!$B$19,"C",IF($O6067&lt;Assumptions!$B$20,"D","E"))))</f>
        <v>B</v>
      </c>
      <c r="S6067" s="75">
        <f t="shared" si="189"/>
        <v>0</v>
      </c>
    </row>
    <row r="6068" spans="1:19" ht="17.399999999999999" x14ac:dyDescent="0.3">
      <c r="A6068" s="39" t="s">
        <v>1020</v>
      </c>
      <c r="B6068" s="39" t="s">
        <v>58</v>
      </c>
      <c r="C6068" s="39" t="s">
        <v>22</v>
      </c>
      <c r="D6068" s="39" t="s">
        <v>42</v>
      </c>
      <c r="E6068" s="70" t="s">
        <v>23</v>
      </c>
      <c r="F6068" s="70" t="s">
        <v>28</v>
      </c>
      <c r="G6068" s="78">
        <v>44534</v>
      </c>
      <c r="H6068" s="78">
        <v>45717</v>
      </c>
      <c r="I6068" s="69">
        <v>3436245.67</v>
      </c>
      <c r="J6068" s="70">
        <v>0</v>
      </c>
      <c r="K6068" s="71">
        <v>0.98899999999999999</v>
      </c>
      <c r="L6068" s="70">
        <v>0</v>
      </c>
      <c r="M6068" s="71">
        <v>0.97</v>
      </c>
      <c r="N6068" s="72"/>
      <c r="O6068" s="73">
        <f>MIN(1,MAX(0,(1/(1+EXP(-(Assumptions!$B$5 + Assumptions!$B$6*$N6068))))*Assumptions!$B$3))</f>
        <v>3.9165722796764356E-2</v>
      </c>
      <c r="P6068" s="73">
        <f>VLOOKUP($F6068,Assumptions!$A$23:$B$27,2,FALSE)*Assumptions!$B$4</f>
        <v>0.35</v>
      </c>
      <c r="Q6068" s="74">
        <f t="shared" si="188"/>
        <v>47104.06588048063</v>
      </c>
      <c r="R6068" s="75" t="str">
        <f>IF($O6068&lt;Assumptions!$B$17,"A",IF($O6068&lt;Assumptions!$B$18,"B",IF($O6068&lt;Assumptions!$B$19,"C",IF($O6068&lt;Assumptions!$B$20,"D","E"))))</f>
        <v>B</v>
      </c>
      <c r="S6068" s="75">
        <f t="shared" si="189"/>
        <v>0</v>
      </c>
    </row>
    <row r="6069" spans="1:19" ht="17.399999999999999" x14ac:dyDescent="0.3">
      <c r="A6069" s="39" t="s">
        <v>1020</v>
      </c>
      <c r="B6069" s="39" t="s">
        <v>58</v>
      </c>
      <c r="C6069" s="39" t="s">
        <v>22</v>
      </c>
      <c r="D6069" s="39" t="s">
        <v>42</v>
      </c>
      <c r="E6069" s="70" t="s">
        <v>23</v>
      </c>
      <c r="F6069" s="70" t="s">
        <v>28</v>
      </c>
      <c r="G6069" s="78">
        <v>44534</v>
      </c>
      <c r="H6069" s="78">
        <v>45748</v>
      </c>
      <c r="I6069" s="69">
        <v>3380563.72</v>
      </c>
      <c r="J6069" s="70">
        <v>0</v>
      </c>
      <c r="K6069" s="71">
        <v>1.133</v>
      </c>
      <c r="L6069" s="70">
        <v>0</v>
      </c>
      <c r="M6069" s="71">
        <v>0.97</v>
      </c>
      <c r="N6069" s="72"/>
      <c r="O6069" s="73">
        <f>MIN(1,MAX(0,(1/(1+EXP(-(Assumptions!$B$5 + Assumptions!$B$6*$N6069))))*Assumptions!$B$3))</f>
        <v>3.9165722796764356E-2</v>
      </c>
      <c r="P6069" s="73">
        <f>VLOOKUP($F6069,Assumptions!$A$23:$B$27,2,FALSE)*Assumptions!$B$4</f>
        <v>0.35</v>
      </c>
      <c r="Q6069" s="74">
        <f t="shared" si="188"/>
        <v>46340.777544011486</v>
      </c>
      <c r="R6069" s="75" t="str">
        <f>IF($O6069&lt;Assumptions!$B$17,"A",IF($O6069&lt;Assumptions!$B$18,"B",IF($O6069&lt;Assumptions!$B$19,"C",IF($O6069&lt;Assumptions!$B$20,"D","E"))))</f>
        <v>B</v>
      </c>
      <c r="S6069" s="75">
        <f t="shared" si="189"/>
        <v>0</v>
      </c>
    </row>
    <row r="6070" spans="1:19" ht="17.399999999999999" x14ac:dyDescent="0.3">
      <c r="A6070" s="39" t="s">
        <v>1020</v>
      </c>
      <c r="B6070" s="39" t="s">
        <v>58</v>
      </c>
      <c r="C6070" s="39" t="s">
        <v>22</v>
      </c>
      <c r="D6070" s="39" t="s">
        <v>42</v>
      </c>
      <c r="E6070" s="70" t="s">
        <v>23</v>
      </c>
      <c r="F6070" s="70" t="s">
        <v>28</v>
      </c>
      <c r="G6070" s="78">
        <v>44534</v>
      </c>
      <c r="H6070" s="78">
        <v>45778</v>
      </c>
      <c r="I6070" s="69">
        <v>3314617.91</v>
      </c>
      <c r="J6070" s="70">
        <v>65</v>
      </c>
      <c r="K6070" s="71">
        <v>0.83399999999999996</v>
      </c>
      <c r="L6070" s="70">
        <v>0</v>
      </c>
      <c r="M6070" s="71">
        <v>0.97</v>
      </c>
      <c r="N6070" s="72"/>
      <c r="O6070" s="73">
        <f>MIN(1,MAX(0,(1/(1+EXP(-(Assumptions!$B$5 + Assumptions!$B$6*$N6070))))*Assumptions!$B$3))</f>
        <v>3.9165722796764356E-2</v>
      </c>
      <c r="P6070" s="73">
        <f>VLOOKUP($F6070,Assumptions!$A$23:$B$27,2,FALSE)*Assumptions!$B$4</f>
        <v>0.35</v>
      </c>
      <c r="Q6070" s="74">
        <f t="shared" si="188"/>
        <v>45436.792184087652</v>
      </c>
      <c r="R6070" s="75" t="str">
        <f>IF($O6070&lt;Assumptions!$B$17,"A",IF($O6070&lt;Assumptions!$B$18,"B",IF($O6070&lt;Assumptions!$B$19,"C",IF($O6070&lt;Assumptions!$B$20,"D","E"))))</f>
        <v>B</v>
      </c>
      <c r="S6070" s="75">
        <f t="shared" si="189"/>
        <v>0</v>
      </c>
    </row>
    <row r="6071" spans="1:19" ht="17.399999999999999" x14ac:dyDescent="0.3">
      <c r="A6071" s="39" t="s">
        <v>1020</v>
      </c>
      <c r="B6071" s="39" t="s">
        <v>58</v>
      </c>
      <c r="C6071" s="39" t="s">
        <v>22</v>
      </c>
      <c r="D6071" s="39" t="s">
        <v>42</v>
      </c>
      <c r="E6071" s="70" t="s">
        <v>23</v>
      </c>
      <c r="F6071" s="70" t="s">
        <v>28</v>
      </c>
      <c r="G6071" s="78">
        <v>44534</v>
      </c>
      <c r="H6071" s="78">
        <v>45809</v>
      </c>
      <c r="I6071" s="69">
        <v>3263864.19</v>
      </c>
      <c r="J6071" s="70">
        <v>0</v>
      </c>
      <c r="K6071" s="71">
        <v>1.109</v>
      </c>
      <c r="L6071" s="70">
        <v>0</v>
      </c>
      <c r="M6071" s="71">
        <v>0.97</v>
      </c>
      <c r="N6071" s="72"/>
      <c r="O6071" s="73">
        <f>MIN(1,MAX(0,(1/(1+EXP(-(Assumptions!$B$5 + Assumptions!$B$6*$N6071))))*Assumptions!$B$3))</f>
        <v>3.9165722796764356E-2</v>
      </c>
      <c r="P6071" s="73">
        <f>VLOOKUP($F6071,Assumptions!$A$23:$B$27,2,FALSE)*Assumptions!$B$4</f>
        <v>0.35</v>
      </c>
      <c r="Q6071" s="74">
        <f t="shared" si="188"/>
        <v>44741.06003913904</v>
      </c>
      <c r="R6071" s="75" t="str">
        <f>IF($O6071&lt;Assumptions!$B$17,"A",IF($O6071&lt;Assumptions!$B$18,"B",IF($O6071&lt;Assumptions!$B$19,"C",IF($O6071&lt;Assumptions!$B$20,"D","E"))))</f>
        <v>B</v>
      </c>
      <c r="S6071" s="75">
        <f t="shared" si="189"/>
        <v>0</v>
      </c>
    </row>
    <row r="6072" spans="1:19" ht="17.399999999999999" x14ac:dyDescent="0.3">
      <c r="A6072" s="39" t="s">
        <v>1020</v>
      </c>
      <c r="B6072" s="39" t="s">
        <v>58</v>
      </c>
      <c r="C6072" s="39" t="s">
        <v>22</v>
      </c>
      <c r="D6072" s="39" t="s">
        <v>42</v>
      </c>
      <c r="E6072" s="70" t="s">
        <v>23</v>
      </c>
      <c r="F6072" s="70" t="s">
        <v>28</v>
      </c>
      <c r="G6072" s="78">
        <v>44534</v>
      </c>
      <c r="H6072" s="78">
        <v>45839</v>
      </c>
      <c r="I6072" s="69">
        <v>3211604.11</v>
      </c>
      <c r="J6072" s="70">
        <v>15</v>
      </c>
      <c r="K6072" s="71">
        <v>1.0780000000000001</v>
      </c>
      <c r="L6072" s="70">
        <v>0</v>
      </c>
      <c r="M6072" s="71">
        <v>0.97</v>
      </c>
      <c r="N6072" s="72"/>
      <c r="O6072" s="73">
        <f>MIN(1,MAX(0,(1/(1+EXP(-(Assumptions!$B$5 + Assumptions!$B$6*$N6072))))*Assumptions!$B$3))</f>
        <v>3.9165722796764356E-2</v>
      </c>
      <c r="P6072" s="73">
        <f>VLOOKUP($F6072,Assumptions!$A$23:$B$27,2,FALSE)*Assumptions!$B$4</f>
        <v>0.35</v>
      </c>
      <c r="Q6072" s="74">
        <f t="shared" si="188"/>
        <v>44024.678706823179</v>
      </c>
      <c r="R6072" s="75" t="str">
        <f>IF($O6072&lt;Assumptions!$B$17,"A",IF($O6072&lt;Assumptions!$B$18,"B",IF($O6072&lt;Assumptions!$B$19,"C",IF($O6072&lt;Assumptions!$B$20,"D","E"))))</f>
        <v>B</v>
      </c>
      <c r="S6072" s="75">
        <f t="shared" si="189"/>
        <v>0</v>
      </c>
    </row>
    <row r="6073" spans="1:19" ht="17.399999999999999" x14ac:dyDescent="0.3">
      <c r="A6073" s="39" t="s">
        <v>1020</v>
      </c>
      <c r="B6073" s="39" t="s">
        <v>58</v>
      </c>
      <c r="C6073" s="39" t="s">
        <v>22</v>
      </c>
      <c r="D6073" s="39" t="s">
        <v>42</v>
      </c>
      <c r="E6073" s="70" t="s">
        <v>23</v>
      </c>
      <c r="F6073" s="70" t="s">
        <v>28</v>
      </c>
      <c r="G6073" s="78">
        <v>44534</v>
      </c>
      <c r="H6073" s="78">
        <v>45870</v>
      </c>
      <c r="I6073" s="69">
        <v>3150129.74</v>
      </c>
      <c r="J6073" s="70">
        <v>65</v>
      </c>
      <c r="K6073" s="71">
        <v>0.86899999999999999</v>
      </c>
      <c r="L6073" s="70">
        <v>0</v>
      </c>
      <c r="M6073" s="71">
        <v>0.97</v>
      </c>
      <c r="N6073" s="72"/>
      <c r="O6073" s="73">
        <f>MIN(1,MAX(0,(1/(1+EXP(-(Assumptions!$B$5 + Assumptions!$B$6*$N6073))))*Assumptions!$B$3))</f>
        <v>3.9165722796764356E-2</v>
      </c>
      <c r="P6073" s="73">
        <f>VLOOKUP($F6073,Assumptions!$A$23:$B$27,2,FALSE)*Assumptions!$B$4</f>
        <v>0.35</v>
      </c>
      <c r="Q6073" s="74">
        <f t="shared" si="188"/>
        <v>43181.98785973918</v>
      </c>
      <c r="R6073" s="75" t="str">
        <f>IF($O6073&lt;Assumptions!$B$17,"A",IF($O6073&lt;Assumptions!$B$18,"B",IF($O6073&lt;Assumptions!$B$19,"C",IF($O6073&lt;Assumptions!$B$20,"D","E"))))</f>
        <v>B</v>
      </c>
      <c r="S6073" s="75">
        <f t="shared" si="189"/>
        <v>0</v>
      </c>
    </row>
    <row r="6074" spans="1:19" ht="17.399999999999999" x14ac:dyDescent="0.3">
      <c r="A6074" s="39" t="s">
        <v>1020</v>
      </c>
      <c r="B6074" s="39" t="s">
        <v>58</v>
      </c>
      <c r="C6074" s="39" t="s">
        <v>22</v>
      </c>
      <c r="D6074" s="39" t="s">
        <v>42</v>
      </c>
      <c r="E6074" s="70" t="s">
        <v>23</v>
      </c>
      <c r="F6074" s="70" t="s">
        <v>28</v>
      </c>
      <c r="G6074" s="78">
        <v>44534</v>
      </c>
      <c r="H6074" s="78">
        <v>45901</v>
      </c>
      <c r="I6074" s="69">
        <v>3084906.67</v>
      </c>
      <c r="J6074" s="70">
        <v>0</v>
      </c>
      <c r="K6074" s="71">
        <v>1.022</v>
      </c>
      <c r="L6074" s="70">
        <v>0</v>
      </c>
      <c r="M6074" s="71">
        <v>0.97</v>
      </c>
      <c r="N6074" s="72"/>
      <c r="O6074" s="73">
        <f>MIN(1,MAX(0,(1/(1+EXP(-(Assumptions!$B$5 + Assumptions!$B$6*$N6074))))*Assumptions!$B$3))</f>
        <v>3.9165722796764356E-2</v>
      </c>
      <c r="P6074" s="73">
        <f>VLOOKUP($F6074,Assumptions!$A$23:$B$27,2,FALSE)*Assumptions!$B$4</f>
        <v>0.35</v>
      </c>
      <c r="Q6074" s="74">
        <f t="shared" si="188"/>
        <v>42287.909821888294</v>
      </c>
      <c r="R6074" s="75" t="str">
        <f>IF($O6074&lt;Assumptions!$B$17,"A",IF($O6074&lt;Assumptions!$B$18,"B",IF($O6074&lt;Assumptions!$B$19,"C",IF($O6074&lt;Assumptions!$B$20,"D","E"))))</f>
        <v>B</v>
      </c>
      <c r="S6074" s="75">
        <f t="shared" si="189"/>
        <v>0</v>
      </c>
    </row>
    <row r="6075" spans="1:19" ht="17.399999999999999" x14ac:dyDescent="0.3">
      <c r="A6075" s="39" t="s">
        <v>1020</v>
      </c>
      <c r="B6075" s="39" t="s">
        <v>58</v>
      </c>
      <c r="C6075" s="39" t="s">
        <v>22</v>
      </c>
      <c r="D6075" s="39" t="s">
        <v>42</v>
      </c>
      <c r="E6075" s="70" t="s">
        <v>23</v>
      </c>
      <c r="F6075" s="70" t="s">
        <v>28</v>
      </c>
      <c r="G6075" s="78">
        <v>44534</v>
      </c>
      <c r="H6075" s="78">
        <v>45931</v>
      </c>
      <c r="I6075" s="69">
        <v>3030621.86</v>
      </c>
      <c r="J6075" s="70">
        <v>0</v>
      </c>
      <c r="K6075" s="71">
        <v>1.0249999999999999</v>
      </c>
      <c r="L6075" s="70">
        <v>0</v>
      </c>
      <c r="M6075" s="71">
        <v>0.97</v>
      </c>
      <c r="N6075" s="72"/>
      <c r="O6075" s="73">
        <f>MIN(1,MAX(0,(1/(1+EXP(-(Assumptions!$B$5 + Assumptions!$B$6*$N6075))))*Assumptions!$B$3))</f>
        <v>3.9165722796764356E-2</v>
      </c>
      <c r="P6075" s="73">
        <f>VLOOKUP($F6075,Assumptions!$A$23:$B$27,2,FALSE)*Assumptions!$B$4</f>
        <v>0.35</v>
      </c>
      <c r="Q6075" s="74">
        <f t="shared" si="188"/>
        <v>41543.773484701029</v>
      </c>
      <c r="R6075" s="75" t="str">
        <f>IF($O6075&lt;Assumptions!$B$17,"A",IF($O6075&lt;Assumptions!$B$18,"B",IF($O6075&lt;Assumptions!$B$19,"C",IF($O6075&lt;Assumptions!$B$20,"D","E"))))</f>
        <v>B</v>
      </c>
      <c r="S6075" s="75">
        <f t="shared" si="189"/>
        <v>0</v>
      </c>
    </row>
    <row r="6076" spans="1:19" ht="17.399999999999999" x14ac:dyDescent="0.3">
      <c r="A6076" s="39" t="s">
        <v>1020</v>
      </c>
      <c r="B6076" s="39" t="s">
        <v>58</v>
      </c>
      <c r="C6076" s="39" t="s">
        <v>22</v>
      </c>
      <c r="D6076" s="39" t="s">
        <v>42</v>
      </c>
      <c r="E6076" s="70" t="s">
        <v>23</v>
      </c>
      <c r="F6076" s="70" t="s">
        <v>28</v>
      </c>
      <c r="G6076" s="78">
        <v>44534</v>
      </c>
      <c r="H6076" s="78">
        <v>45962</v>
      </c>
      <c r="I6076" s="69">
        <v>2978723.75</v>
      </c>
      <c r="J6076" s="70">
        <v>35</v>
      </c>
      <c r="K6076" s="71">
        <v>0.77400000000000002</v>
      </c>
      <c r="L6076" s="70">
        <v>0</v>
      </c>
      <c r="M6076" s="71">
        <v>0.97</v>
      </c>
      <c r="N6076" s="72"/>
      <c r="O6076" s="73">
        <f>MIN(1,MAX(0,(1/(1+EXP(-(Assumptions!$B$5 + Assumptions!$B$6*$N6076))))*Assumptions!$B$3))</f>
        <v>3.9165722796764356E-2</v>
      </c>
      <c r="P6076" s="73">
        <f>VLOOKUP($F6076,Assumptions!$A$23:$B$27,2,FALSE)*Assumptions!$B$4</f>
        <v>0.35</v>
      </c>
      <c r="Q6076" s="74">
        <f t="shared" si="188"/>
        <v>40832.354038223442</v>
      </c>
      <c r="R6076" s="75" t="str">
        <f>IF($O6076&lt;Assumptions!$B$17,"A",IF($O6076&lt;Assumptions!$B$18,"B",IF($O6076&lt;Assumptions!$B$19,"C",IF($O6076&lt;Assumptions!$B$20,"D","E"))))</f>
        <v>B</v>
      </c>
      <c r="S6076" s="75">
        <f t="shared" si="189"/>
        <v>0</v>
      </c>
    </row>
    <row r="6077" spans="1:19" ht="17.399999999999999" x14ac:dyDescent="0.3">
      <c r="A6077" s="39" t="s">
        <v>1020</v>
      </c>
      <c r="B6077" s="39" t="s">
        <v>58</v>
      </c>
      <c r="C6077" s="39" t="s">
        <v>22</v>
      </c>
      <c r="D6077" s="39" t="s">
        <v>42</v>
      </c>
      <c r="E6077" s="70" t="s">
        <v>23</v>
      </c>
      <c r="F6077" s="70" t="s">
        <v>28</v>
      </c>
      <c r="G6077" s="78">
        <v>44534</v>
      </c>
      <c r="H6077" s="78">
        <v>45992</v>
      </c>
      <c r="I6077" s="69">
        <v>2919171.21</v>
      </c>
      <c r="J6077" s="70">
        <v>0</v>
      </c>
      <c r="K6077" s="71">
        <v>0.97099999999999997</v>
      </c>
      <c r="L6077" s="70">
        <v>0</v>
      </c>
      <c r="M6077" s="71">
        <v>0.97</v>
      </c>
      <c r="N6077" s="72"/>
      <c r="O6077" s="73">
        <f>MIN(1,MAX(0,(1/(1+EXP(-(Assumptions!$B$5 + Assumptions!$B$6*$N6077))))*Assumptions!$B$3))</f>
        <v>3.9165722796764356E-2</v>
      </c>
      <c r="P6077" s="73">
        <f>VLOOKUP($F6077,Assumptions!$A$23:$B$27,2,FALSE)*Assumptions!$B$4</f>
        <v>0.35</v>
      </c>
      <c r="Q6077" s="74">
        <f t="shared" si="188"/>
        <v>40016.007642504315</v>
      </c>
      <c r="R6077" s="75" t="str">
        <f>IF($O6077&lt;Assumptions!$B$17,"A",IF($O6077&lt;Assumptions!$B$18,"B",IF($O6077&lt;Assumptions!$B$19,"C",IF($O6077&lt;Assumptions!$B$20,"D","E"))))</f>
        <v>B</v>
      </c>
      <c r="S6077" s="75">
        <f t="shared" si="189"/>
        <v>0</v>
      </c>
    </row>
    <row r="6078" spans="1:19" ht="17.399999999999999" x14ac:dyDescent="0.3">
      <c r="A6078" s="39" t="s">
        <v>1022</v>
      </c>
      <c r="B6078" s="39" t="s">
        <v>87</v>
      </c>
      <c r="C6078" s="39" t="s">
        <v>135</v>
      </c>
      <c r="D6078" s="39" t="s">
        <v>26</v>
      </c>
      <c r="E6078" s="70" t="s">
        <v>43</v>
      </c>
      <c r="F6078" s="70" t="s">
        <v>40</v>
      </c>
      <c r="G6078" s="78">
        <v>45643</v>
      </c>
      <c r="H6078" s="78">
        <v>45658</v>
      </c>
      <c r="I6078" s="69">
        <v>4221740.3</v>
      </c>
      <c r="J6078" s="70">
        <v>15</v>
      </c>
      <c r="K6078" s="71">
        <v>0.95899999999999996</v>
      </c>
      <c r="L6078" s="70">
        <v>0</v>
      </c>
      <c r="M6078" s="71">
        <v>0.63700000000000001</v>
      </c>
      <c r="N6078" s="72"/>
      <c r="O6078" s="73">
        <f>MIN(1,MAX(0,(1/(1+EXP(-(Assumptions!$B$5 + Assumptions!$B$6*$N6078))))*Assumptions!$B$3))</f>
        <v>3.9165722796764356E-2</v>
      </c>
      <c r="P6078" s="73">
        <f>VLOOKUP($F6078,Assumptions!$A$23:$B$27,2,FALSE)*Assumptions!$B$4</f>
        <v>0.7</v>
      </c>
      <c r="Q6078" s="74">
        <f t="shared" si="188"/>
        <v>115743.25721681015</v>
      </c>
      <c r="R6078" s="75" t="str">
        <f>IF($O6078&lt;Assumptions!$B$17,"A",IF($O6078&lt;Assumptions!$B$18,"B",IF($O6078&lt;Assumptions!$B$19,"C",IF($O6078&lt;Assumptions!$B$20,"D","E"))))</f>
        <v>B</v>
      </c>
      <c r="S6078" s="75">
        <f t="shared" si="189"/>
        <v>0</v>
      </c>
    </row>
    <row r="6079" spans="1:19" ht="17.399999999999999" x14ac:dyDescent="0.3">
      <c r="A6079" s="39" t="s">
        <v>1022</v>
      </c>
      <c r="B6079" s="39" t="s">
        <v>87</v>
      </c>
      <c r="C6079" s="39" t="s">
        <v>135</v>
      </c>
      <c r="D6079" s="39" t="s">
        <v>26</v>
      </c>
      <c r="E6079" s="70" t="s">
        <v>43</v>
      </c>
      <c r="F6079" s="70" t="s">
        <v>40</v>
      </c>
      <c r="G6079" s="78">
        <v>45643</v>
      </c>
      <c r="H6079" s="78">
        <v>45689</v>
      </c>
      <c r="I6079" s="69">
        <v>4093628.9</v>
      </c>
      <c r="J6079" s="70">
        <v>0</v>
      </c>
      <c r="K6079" s="71">
        <v>1.0409999999999999</v>
      </c>
      <c r="L6079" s="70">
        <v>0</v>
      </c>
      <c r="M6079" s="71">
        <v>0.63700000000000001</v>
      </c>
      <c r="N6079" s="72"/>
      <c r="O6079" s="73">
        <f>MIN(1,MAX(0,(1/(1+EXP(-(Assumptions!$B$5 + Assumptions!$B$6*$N6079))))*Assumptions!$B$3))</f>
        <v>3.9165722796764356E-2</v>
      </c>
      <c r="P6079" s="73">
        <f>VLOOKUP($F6079,Assumptions!$A$23:$B$27,2,FALSE)*Assumptions!$B$4</f>
        <v>0.7</v>
      </c>
      <c r="Q6079" s="74">
        <f t="shared" si="188"/>
        <v>112230.95431115635</v>
      </c>
      <c r="R6079" s="75" t="str">
        <f>IF($O6079&lt;Assumptions!$B$17,"A",IF($O6079&lt;Assumptions!$B$18,"B",IF($O6079&lt;Assumptions!$B$19,"C",IF($O6079&lt;Assumptions!$B$20,"D","E"))))</f>
        <v>B</v>
      </c>
      <c r="S6079" s="75">
        <f t="shared" si="189"/>
        <v>0</v>
      </c>
    </row>
    <row r="6080" spans="1:19" ht="17.399999999999999" x14ac:dyDescent="0.3">
      <c r="A6080" s="39" t="s">
        <v>1022</v>
      </c>
      <c r="B6080" s="39" t="s">
        <v>87</v>
      </c>
      <c r="C6080" s="39" t="s">
        <v>135</v>
      </c>
      <c r="D6080" s="39" t="s">
        <v>26</v>
      </c>
      <c r="E6080" s="70" t="s">
        <v>43</v>
      </c>
      <c r="F6080" s="70" t="s">
        <v>40</v>
      </c>
      <c r="G6080" s="78">
        <v>45643</v>
      </c>
      <c r="H6080" s="78">
        <v>45717</v>
      </c>
      <c r="I6080" s="69">
        <v>3976609.37</v>
      </c>
      <c r="J6080" s="70">
        <v>35</v>
      </c>
      <c r="K6080" s="71">
        <v>0.81699999999999995</v>
      </c>
      <c r="L6080" s="70">
        <v>0</v>
      </c>
      <c r="M6080" s="71">
        <v>0.63700000000000001</v>
      </c>
      <c r="N6080" s="72"/>
      <c r="O6080" s="73">
        <f>MIN(1,MAX(0,(1/(1+EXP(-(Assumptions!$B$5 + Assumptions!$B$6*$N6080))))*Assumptions!$B$3))</f>
        <v>3.9165722796764356E-2</v>
      </c>
      <c r="P6080" s="73">
        <f>VLOOKUP($F6080,Assumptions!$A$23:$B$27,2,FALSE)*Assumptions!$B$4</f>
        <v>0.7</v>
      </c>
      <c r="Q6080" s="74">
        <f t="shared" si="188"/>
        <v>109022.74617950502</v>
      </c>
      <c r="R6080" s="75" t="str">
        <f>IF($O6080&lt;Assumptions!$B$17,"A",IF($O6080&lt;Assumptions!$B$18,"B",IF($O6080&lt;Assumptions!$B$19,"C",IF($O6080&lt;Assumptions!$B$20,"D","E"))))</f>
        <v>B</v>
      </c>
      <c r="S6080" s="75">
        <f t="shared" si="189"/>
        <v>0</v>
      </c>
    </row>
    <row r="6081" spans="1:19" ht="17.399999999999999" x14ac:dyDescent="0.3">
      <c r="A6081" s="39" t="s">
        <v>1022</v>
      </c>
      <c r="B6081" s="39" t="s">
        <v>87</v>
      </c>
      <c r="C6081" s="39" t="s">
        <v>135</v>
      </c>
      <c r="D6081" s="39" t="s">
        <v>26</v>
      </c>
      <c r="E6081" s="70" t="s">
        <v>43</v>
      </c>
      <c r="F6081" s="70" t="s">
        <v>40</v>
      </c>
      <c r="G6081" s="78">
        <v>45643</v>
      </c>
      <c r="H6081" s="78">
        <v>45748</v>
      </c>
      <c r="I6081" s="69">
        <v>3865034.53</v>
      </c>
      <c r="J6081" s="70">
        <v>0</v>
      </c>
      <c r="K6081" s="71">
        <v>1.1200000000000001</v>
      </c>
      <c r="L6081" s="70">
        <v>0</v>
      </c>
      <c r="M6081" s="71">
        <v>0.63700000000000001</v>
      </c>
      <c r="N6081" s="72"/>
      <c r="O6081" s="73">
        <f>MIN(1,MAX(0,(1/(1+EXP(-(Assumptions!$B$5 + Assumptions!$B$6*$N6081))))*Assumptions!$B$3))</f>
        <v>3.9165722796764356E-2</v>
      </c>
      <c r="P6081" s="73">
        <f>VLOOKUP($F6081,Assumptions!$A$23:$B$27,2,FALSE)*Assumptions!$B$4</f>
        <v>0.7</v>
      </c>
      <c r="Q6081" s="74">
        <f t="shared" ref="Q6081:Q6144" si="190">$I6081*$O6081*$P6081</f>
        <v>105963.80970133166</v>
      </c>
      <c r="R6081" s="75" t="str">
        <f>IF($O6081&lt;Assumptions!$B$17,"A",IF($O6081&lt;Assumptions!$B$18,"B",IF($O6081&lt;Assumptions!$B$19,"C",IF($O6081&lt;Assumptions!$B$20,"D","E"))))</f>
        <v>B</v>
      </c>
      <c r="S6081" s="75">
        <f t="shared" ref="S6081:S6144" si="191">--($J6081&gt;=180)</f>
        <v>0</v>
      </c>
    </row>
    <row r="6082" spans="1:19" ht="17.399999999999999" x14ac:dyDescent="0.3">
      <c r="A6082" s="39" t="s">
        <v>1022</v>
      </c>
      <c r="B6082" s="39" t="s">
        <v>87</v>
      </c>
      <c r="C6082" s="39" t="s">
        <v>135</v>
      </c>
      <c r="D6082" s="39" t="s">
        <v>26</v>
      </c>
      <c r="E6082" s="70" t="s">
        <v>43</v>
      </c>
      <c r="F6082" s="70" t="s">
        <v>40</v>
      </c>
      <c r="G6082" s="78">
        <v>45643</v>
      </c>
      <c r="H6082" s="78">
        <v>45778</v>
      </c>
      <c r="I6082" s="69">
        <v>3747395.43</v>
      </c>
      <c r="J6082" s="70">
        <v>15</v>
      </c>
      <c r="K6082" s="71">
        <v>1.091</v>
      </c>
      <c r="L6082" s="70">
        <v>0</v>
      </c>
      <c r="M6082" s="71">
        <v>0.63700000000000001</v>
      </c>
      <c r="N6082" s="72"/>
      <c r="O6082" s="73">
        <f>MIN(1,MAX(0,(1/(1+EXP(-(Assumptions!$B$5 + Assumptions!$B$6*$N6082))))*Assumptions!$B$3))</f>
        <v>3.9165722796764356E-2</v>
      </c>
      <c r="P6082" s="73">
        <f>VLOOKUP($F6082,Assumptions!$A$23:$B$27,2,FALSE)*Assumptions!$B$4</f>
        <v>0.7</v>
      </c>
      <c r="Q6082" s="74">
        <f t="shared" si="190"/>
        <v>102738.61543486911</v>
      </c>
      <c r="R6082" s="75" t="str">
        <f>IF($O6082&lt;Assumptions!$B$17,"A",IF($O6082&lt;Assumptions!$B$18,"B",IF($O6082&lt;Assumptions!$B$19,"C",IF($O6082&lt;Assumptions!$B$20,"D","E"))))</f>
        <v>B</v>
      </c>
      <c r="S6082" s="75">
        <f t="shared" si="191"/>
        <v>0</v>
      </c>
    </row>
    <row r="6083" spans="1:19" ht="17.399999999999999" x14ac:dyDescent="0.3">
      <c r="A6083" s="39" t="s">
        <v>1022</v>
      </c>
      <c r="B6083" s="39" t="s">
        <v>87</v>
      </c>
      <c r="C6083" s="39" t="s">
        <v>135</v>
      </c>
      <c r="D6083" s="39" t="s">
        <v>26</v>
      </c>
      <c r="E6083" s="70" t="s">
        <v>43</v>
      </c>
      <c r="F6083" s="70" t="s">
        <v>40</v>
      </c>
      <c r="G6083" s="78">
        <v>45643</v>
      </c>
      <c r="H6083" s="78">
        <v>45809</v>
      </c>
      <c r="I6083" s="69">
        <v>3634172.15</v>
      </c>
      <c r="J6083" s="70">
        <v>15</v>
      </c>
      <c r="K6083" s="71">
        <v>1.048</v>
      </c>
      <c r="L6083" s="70">
        <v>0</v>
      </c>
      <c r="M6083" s="71">
        <v>0.63700000000000001</v>
      </c>
      <c r="N6083" s="72"/>
      <c r="O6083" s="73">
        <f>MIN(1,MAX(0,(1/(1+EXP(-(Assumptions!$B$5 + Assumptions!$B$6*$N6083))))*Assumptions!$B$3))</f>
        <v>3.9165722796764356E-2</v>
      </c>
      <c r="P6083" s="73">
        <f>VLOOKUP($F6083,Assumptions!$A$23:$B$27,2,FALSE)*Assumptions!$B$4</f>
        <v>0.7</v>
      </c>
      <c r="Q6083" s="74">
        <f t="shared" si="190"/>
        <v>99634.485315834783</v>
      </c>
      <c r="R6083" s="75" t="str">
        <f>IF($O6083&lt;Assumptions!$B$17,"A",IF($O6083&lt;Assumptions!$B$18,"B",IF($O6083&lt;Assumptions!$B$19,"C",IF($O6083&lt;Assumptions!$B$20,"D","E"))))</f>
        <v>B</v>
      </c>
      <c r="S6083" s="75">
        <f t="shared" si="191"/>
        <v>0</v>
      </c>
    </row>
    <row r="6084" spans="1:19" ht="17.399999999999999" x14ac:dyDescent="0.3">
      <c r="A6084" s="39" t="s">
        <v>1022</v>
      </c>
      <c r="B6084" s="39" t="s">
        <v>87</v>
      </c>
      <c r="C6084" s="39" t="s">
        <v>135</v>
      </c>
      <c r="D6084" s="39" t="s">
        <v>26</v>
      </c>
      <c r="E6084" s="70" t="s">
        <v>43</v>
      </c>
      <c r="F6084" s="70" t="s">
        <v>40</v>
      </c>
      <c r="G6084" s="78">
        <v>45643</v>
      </c>
      <c r="H6084" s="78">
        <v>45839</v>
      </c>
      <c r="I6084" s="69">
        <v>3517708.42</v>
      </c>
      <c r="J6084" s="70">
        <v>0</v>
      </c>
      <c r="K6084" s="71">
        <v>0.95599999999999996</v>
      </c>
      <c r="L6084" s="70">
        <v>0</v>
      </c>
      <c r="M6084" s="71">
        <v>0.63700000000000001</v>
      </c>
      <c r="N6084" s="72"/>
      <c r="O6084" s="73">
        <f>MIN(1,MAX(0,(1/(1+EXP(-(Assumptions!$B$5 + Assumptions!$B$6*$N6084))))*Assumptions!$B$3))</f>
        <v>3.9165722796764356E-2</v>
      </c>
      <c r="P6084" s="73">
        <f>VLOOKUP($F6084,Assumptions!$A$23:$B$27,2,FALSE)*Assumptions!$B$4</f>
        <v>0.7</v>
      </c>
      <c r="Q6084" s="74">
        <f t="shared" si="190"/>
        <v>96441.515000294748</v>
      </c>
      <c r="R6084" s="75" t="str">
        <f>IF($O6084&lt;Assumptions!$B$17,"A",IF($O6084&lt;Assumptions!$B$18,"B",IF($O6084&lt;Assumptions!$B$19,"C",IF($O6084&lt;Assumptions!$B$20,"D","E"))))</f>
        <v>B</v>
      </c>
      <c r="S6084" s="75">
        <f t="shared" si="191"/>
        <v>0</v>
      </c>
    </row>
    <row r="6085" spans="1:19" ht="17.399999999999999" x14ac:dyDescent="0.3">
      <c r="A6085" s="39" t="s">
        <v>1022</v>
      </c>
      <c r="B6085" s="39" t="s">
        <v>87</v>
      </c>
      <c r="C6085" s="39" t="s">
        <v>135</v>
      </c>
      <c r="D6085" s="39" t="s">
        <v>26</v>
      </c>
      <c r="E6085" s="70" t="s">
        <v>43</v>
      </c>
      <c r="F6085" s="70" t="s">
        <v>40</v>
      </c>
      <c r="G6085" s="78">
        <v>45643</v>
      </c>
      <c r="H6085" s="78">
        <v>45870</v>
      </c>
      <c r="I6085" s="69">
        <v>3407463.15</v>
      </c>
      <c r="J6085" s="70">
        <v>0</v>
      </c>
      <c r="K6085" s="71">
        <v>1.0680000000000001</v>
      </c>
      <c r="L6085" s="70">
        <v>0</v>
      </c>
      <c r="M6085" s="71">
        <v>0.63700000000000001</v>
      </c>
      <c r="N6085" s="72"/>
      <c r="O6085" s="73">
        <f>MIN(1,MAX(0,(1/(1+EXP(-(Assumptions!$B$5 + Assumptions!$B$6*$N6085))))*Assumptions!$B$3))</f>
        <v>3.9165722796764356E-2</v>
      </c>
      <c r="P6085" s="73">
        <f>VLOOKUP($F6085,Assumptions!$A$23:$B$27,2,FALSE)*Assumptions!$B$4</f>
        <v>0.7</v>
      </c>
      <c r="Q6085" s="74">
        <f t="shared" si="190"/>
        <v>93419.030021162631</v>
      </c>
      <c r="R6085" s="75" t="str">
        <f>IF($O6085&lt;Assumptions!$B$17,"A",IF($O6085&lt;Assumptions!$B$18,"B",IF($O6085&lt;Assumptions!$B$19,"C",IF($O6085&lt;Assumptions!$B$20,"D","E"))))</f>
        <v>B</v>
      </c>
      <c r="S6085" s="75">
        <f t="shared" si="191"/>
        <v>0</v>
      </c>
    </row>
    <row r="6086" spans="1:19" ht="17.399999999999999" x14ac:dyDescent="0.3">
      <c r="A6086" s="39" t="s">
        <v>1022</v>
      </c>
      <c r="B6086" s="39" t="s">
        <v>87</v>
      </c>
      <c r="C6086" s="39" t="s">
        <v>135</v>
      </c>
      <c r="D6086" s="39" t="s">
        <v>26</v>
      </c>
      <c r="E6086" s="70" t="s">
        <v>43</v>
      </c>
      <c r="F6086" s="70" t="s">
        <v>40</v>
      </c>
      <c r="G6086" s="78">
        <v>45643</v>
      </c>
      <c r="H6086" s="78">
        <v>45901</v>
      </c>
      <c r="I6086" s="69">
        <v>3302060.02</v>
      </c>
      <c r="J6086" s="70">
        <v>0</v>
      </c>
      <c r="K6086" s="71">
        <v>1.1419999999999999</v>
      </c>
      <c r="L6086" s="70">
        <v>0</v>
      </c>
      <c r="M6086" s="71">
        <v>0.63700000000000001</v>
      </c>
      <c r="N6086" s="72"/>
      <c r="O6086" s="73">
        <f>MIN(1,MAX(0,(1/(1+EXP(-(Assumptions!$B$5 + Assumptions!$B$6*$N6086))))*Assumptions!$B$3))</f>
        <v>3.9165722796764356E-2</v>
      </c>
      <c r="P6086" s="73">
        <f>VLOOKUP($F6086,Assumptions!$A$23:$B$27,2,FALSE)*Assumptions!$B$4</f>
        <v>0.7</v>
      </c>
      <c r="Q6086" s="74">
        <f t="shared" si="190"/>
        <v>90529.297181118716</v>
      </c>
      <c r="R6086" s="75" t="str">
        <f>IF($O6086&lt;Assumptions!$B$17,"A",IF($O6086&lt;Assumptions!$B$18,"B",IF($O6086&lt;Assumptions!$B$19,"C",IF($O6086&lt;Assumptions!$B$20,"D","E"))))</f>
        <v>B</v>
      </c>
      <c r="S6086" s="75">
        <f t="shared" si="191"/>
        <v>0</v>
      </c>
    </row>
    <row r="6087" spans="1:19" ht="17.399999999999999" x14ac:dyDescent="0.3">
      <c r="A6087" s="39" t="s">
        <v>1022</v>
      </c>
      <c r="B6087" s="39" t="s">
        <v>87</v>
      </c>
      <c r="C6087" s="39" t="s">
        <v>135</v>
      </c>
      <c r="D6087" s="39" t="s">
        <v>26</v>
      </c>
      <c r="E6087" s="70" t="s">
        <v>43</v>
      </c>
      <c r="F6087" s="70" t="s">
        <v>40</v>
      </c>
      <c r="G6087" s="78">
        <v>45643</v>
      </c>
      <c r="H6087" s="78">
        <v>45931</v>
      </c>
      <c r="I6087" s="69">
        <v>3201565.36</v>
      </c>
      <c r="J6087" s="70">
        <v>0</v>
      </c>
      <c r="K6087" s="71">
        <v>0.998</v>
      </c>
      <c r="L6087" s="70">
        <v>0</v>
      </c>
      <c r="M6087" s="71">
        <v>0.63700000000000001</v>
      </c>
      <c r="N6087" s="72"/>
      <c r="O6087" s="73">
        <f>MIN(1,MAX(0,(1/(1+EXP(-(Assumptions!$B$5 + Assumptions!$B$6*$N6087))))*Assumptions!$B$3))</f>
        <v>3.9165722796764356E-2</v>
      </c>
      <c r="P6087" s="73">
        <f>VLOOKUP($F6087,Assumptions!$A$23:$B$27,2,FALSE)*Assumptions!$B$4</f>
        <v>0.7</v>
      </c>
      <c r="Q6087" s="74">
        <f t="shared" si="190"/>
        <v>87774.134983838143</v>
      </c>
      <c r="R6087" s="75" t="str">
        <f>IF($O6087&lt;Assumptions!$B$17,"A",IF($O6087&lt;Assumptions!$B$18,"B",IF($O6087&lt;Assumptions!$B$19,"C",IF($O6087&lt;Assumptions!$B$20,"D","E"))))</f>
        <v>B</v>
      </c>
      <c r="S6087" s="75">
        <f t="shared" si="191"/>
        <v>0</v>
      </c>
    </row>
    <row r="6088" spans="1:19" ht="17.399999999999999" x14ac:dyDescent="0.3">
      <c r="A6088" s="39" t="s">
        <v>1022</v>
      </c>
      <c r="B6088" s="39" t="s">
        <v>87</v>
      </c>
      <c r="C6088" s="39" t="s">
        <v>135</v>
      </c>
      <c r="D6088" s="39" t="s">
        <v>26</v>
      </c>
      <c r="E6088" s="70" t="s">
        <v>43</v>
      </c>
      <c r="F6088" s="70" t="s">
        <v>40</v>
      </c>
      <c r="G6088" s="78">
        <v>45643</v>
      </c>
      <c r="H6088" s="78">
        <v>45962</v>
      </c>
      <c r="I6088" s="69">
        <v>3109275.09</v>
      </c>
      <c r="J6088" s="70">
        <v>0</v>
      </c>
      <c r="K6088" s="71">
        <v>1.097</v>
      </c>
      <c r="L6088" s="70">
        <v>0</v>
      </c>
      <c r="M6088" s="71">
        <v>0.63700000000000001</v>
      </c>
      <c r="N6088" s="72"/>
      <c r="O6088" s="73">
        <f>MIN(1,MAX(0,(1/(1+EXP(-(Assumptions!$B$5 + Assumptions!$B$6*$N6088))))*Assumptions!$B$3))</f>
        <v>3.9165722796764356E-2</v>
      </c>
      <c r="P6088" s="73">
        <f>VLOOKUP($F6088,Assumptions!$A$23:$B$27,2,FALSE)*Assumptions!$B$4</f>
        <v>0.7</v>
      </c>
      <c r="Q6088" s="74">
        <f t="shared" si="190"/>
        <v>85243.904391677162</v>
      </c>
      <c r="R6088" s="75" t="str">
        <f>IF($O6088&lt;Assumptions!$B$17,"A",IF($O6088&lt;Assumptions!$B$18,"B",IF($O6088&lt;Assumptions!$B$19,"C",IF($O6088&lt;Assumptions!$B$20,"D","E"))))</f>
        <v>B</v>
      </c>
      <c r="S6088" s="75">
        <f t="shared" si="191"/>
        <v>0</v>
      </c>
    </row>
    <row r="6089" spans="1:19" ht="17.399999999999999" x14ac:dyDescent="0.3">
      <c r="A6089" s="39" t="s">
        <v>1022</v>
      </c>
      <c r="B6089" s="39" t="s">
        <v>87</v>
      </c>
      <c r="C6089" s="39" t="s">
        <v>135</v>
      </c>
      <c r="D6089" s="39" t="s">
        <v>26</v>
      </c>
      <c r="E6089" s="70" t="s">
        <v>43</v>
      </c>
      <c r="F6089" s="70" t="s">
        <v>40</v>
      </c>
      <c r="G6089" s="78">
        <v>45643</v>
      </c>
      <c r="H6089" s="78">
        <v>45992</v>
      </c>
      <c r="I6089" s="69">
        <v>3012964.49</v>
      </c>
      <c r="J6089" s="70">
        <v>15</v>
      </c>
      <c r="K6089" s="71">
        <v>1.0609999999999999</v>
      </c>
      <c r="L6089" s="70">
        <v>0</v>
      </c>
      <c r="M6089" s="71">
        <v>0.63700000000000001</v>
      </c>
      <c r="N6089" s="72"/>
      <c r="O6089" s="73">
        <f>MIN(1,MAX(0,(1/(1+EXP(-(Assumptions!$B$5 + Assumptions!$B$6*$N6089))))*Assumptions!$B$3))</f>
        <v>3.9165722796764356E-2</v>
      </c>
      <c r="P6089" s="73">
        <f>VLOOKUP($F6089,Assumptions!$A$23:$B$27,2,FALSE)*Assumptions!$B$4</f>
        <v>0.7</v>
      </c>
      <c r="Q6089" s="74">
        <f t="shared" si="190"/>
        <v>82603.452408284153</v>
      </c>
      <c r="R6089" s="75" t="str">
        <f>IF($O6089&lt;Assumptions!$B$17,"A",IF($O6089&lt;Assumptions!$B$18,"B",IF($O6089&lt;Assumptions!$B$19,"C",IF($O6089&lt;Assumptions!$B$20,"D","E"))))</f>
        <v>B</v>
      </c>
      <c r="S6089" s="75">
        <f t="shared" si="191"/>
        <v>0</v>
      </c>
    </row>
    <row r="6090" spans="1:19" ht="17.399999999999999" x14ac:dyDescent="0.3">
      <c r="A6090" s="39" t="s">
        <v>1023</v>
      </c>
      <c r="B6090" s="39" t="s">
        <v>50</v>
      </c>
      <c r="C6090" s="39" t="s">
        <v>135</v>
      </c>
      <c r="D6090" s="39" t="s">
        <v>26</v>
      </c>
      <c r="E6090" s="70" t="s">
        <v>39</v>
      </c>
      <c r="F6090" s="70" t="s">
        <v>36</v>
      </c>
      <c r="G6090" s="78">
        <v>44149</v>
      </c>
      <c r="H6090" s="78">
        <v>45658</v>
      </c>
      <c r="I6090" s="69">
        <v>3972743.06</v>
      </c>
      <c r="J6090" s="70">
        <v>0</v>
      </c>
      <c r="K6090" s="71">
        <v>1.0780000000000001</v>
      </c>
      <c r="L6090" s="70">
        <v>0</v>
      </c>
      <c r="M6090" s="71">
        <v>0.59199999999999997</v>
      </c>
      <c r="N6090" s="72"/>
      <c r="O6090" s="73">
        <f>MIN(1,MAX(0,(1/(1+EXP(-(Assumptions!$B$5 + Assumptions!$B$6*$N6090))))*Assumptions!$B$3))</f>
        <v>3.9165722796764356E-2</v>
      </c>
      <c r="P6090" s="73">
        <f>VLOOKUP($F6090,Assumptions!$A$23:$B$27,2,FALSE)*Assumptions!$B$4</f>
        <v>0.55000000000000004</v>
      </c>
      <c r="Q6090" s="74">
        <f t="shared" si="190"/>
        <v>85577.444386901174</v>
      </c>
      <c r="R6090" s="75" t="str">
        <f>IF($O6090&lt;Assumptions!$B$17,"A",IF($O6090&lt;Assumptions!$B$18,"B",IF($O6090&lt;Assumptions!$B$19,"C",IF($O6090&lt;Assumptions!$B$20,"D","E"))))</f>
        <v>B</v>
      </c>
      <c r="S6090" s="75">
        <f t="shared" si="191"/>
        <v>0</v>
      </c>
    </row>
    <row r="6091" spans="1:19" ht="17.399999999999999" x14ac:dyDescent="0.3">
      <c r="A6091" s="39" t="s">
        <v>1023</v>
      </c>
      <c r="B6091" s="39" t="s">
        <v>50</v>
      </c>
      <c r="C6091" s="39" t="s">
        <v>135</v>
      </c>
      <c r="D6091" s="39" t="s">
        <v>26</v>
      </c>
      <c r="E6091" s="70" t="s">
        <v>39</v>
      </c>
      <c r="F6091" s="70" t="s">
        <v>36</v>
      </c>
      <c r="G6091" s="78">
        <v>44149</v>
      </c>
      <c r="H6091" s="78">
        <v>45689</v>
      </c>
      <c r="I6091" s="69">
        <v>3860181.65</v>
      </c>
      <c r="J6091" s="70">
        <v>0</v>
      </c>
      <c r="K6091" s="71">
        <v>1.1180000000000001</v>
      </c>
      <c r="L6091" s="70">
        <v>0</v>
      </c>
      <c r="M6091" s="71">
        <v>0.59199999999999997</v>
      </c>
      <c r="N6091" s="72"/>
      <c r="O6091" s="73">
        <f>MIN(1,MAX(0,(1/(1+EXP(-(Assumptions!$B$5 + Assumptions!$B$6*$N6091))))*Assumptions!$B$3))</f>
        <v>3.9165722796764356E-2</v>
      </c>
      <c r="P6091" s="73">
        <f>VLOOKUP($F6091,Assumptions!$A$23:$B$27,2,FALSE)*Assumptions!$B$4</f>
        <v>0.55000000000000004</v>
      </c>
      <c r="Q6091" s="74">
        <f t="shared" si="190"/>
        <v>83152.74244698105</v>
      </c>
      <c r="R6091" s="75" t="str">
        <f>IF($O6091&lt;Assumptions!$B$17,"A",IF($O6091&lt;Assumptions!$B$18,"B",IF($O6091&lt;Assumptions!$B$19,"C",IF($O6091&lt;Assumptions!$B$20,"D","E"))))</f>
        <v>B</v>
      </c>
      <c r="S6091" s="75">
        <f t="shared" si="191"/>
        <v>0</v>
      </c>
    </row>
    <row r="6092" spans="1:19" ht="17.399999999999999" x14ac:dyDescent="0.3">
      <c r="A6092" s="39" t="s">
        <v>1023</v>
      </c>
      <c r="B6092" s="39" t="s">
        <v>50</v>
      </c>
      <c r="C6092" s="39" t="s">
        <v>135</v>
      </c>
      <c r="D6092" s="39" t="s">
        <v>26</v>
      </c>
      <c r="E6092" s="70" t="s">
        <v>39</v>
      </c>
      <c r="F6092" s="70" t="s">
        <v>36</v>
      </c>
      <c r="G6092" s="78">
        <v>44149</v>
      </c>
      <c r="H6092" s="78">
        <v>45717</v>
      </c>
      <c r="I6092" s="69">
        <v>3741733.92</v>
      </c>
      <c r="J6092" s="70">
        <v>35</v>
      </c>
      <c r="K6092" s="71">
        <v>0.56699999999999995</v>
      </c>
      <c r="L6092" s="70">
        <v>0</v>
      </c>
      <c r="M6092" s="71">
        <v>0.59199999999999997</v>
      </c>
      <c r="N6092" s="72"/>
      <c r="O6092" s="73">
        <f>MIN(1,MAX(0,(1/(1+EXP(-(Assumptions!$B$5 + Assumptions!$B$6*$N6092))))*Assumptions!$B$3))</f>
        <v>3.9165722796764356E-2</v>
      </c>
      <c r="P6092" s="73">
        <f>VLOOKUP($F6092,Assumptions!$A$23:$B$27,2,FALSE)*Assumptions!$B$4</f>
        <v>0.55000000000000004</v>
      </c>
      <c r="Q6092" s="74">
        <f t="shared" si="190"/>
        <v>80601.242419483751</v>
      </c>
      <c r="R6092" s="75" t="str">
        <f>IF($O6092&lt;Assumptions!$B$17,"A",IF($O6092&lt;Assumptions!$B$18,"B",IF($O6092&lt;Assumptions!$B$19,"C",IF($O6092&lt;Assumptions!$B$20,"D","E"))))</f>
        <v>B</v>
      </c>
      <c r="S6092" s="75">
        <f t="shared" si="191"/>
        <v>0</v>
      </c>
    </row>
    <row r="6093" spans="1:19" ht="17.399999999999999" x14ac:dyDescent="0.3">
      <c r="A6093" s="39" t="s">
        <v>1023</v>
      </c>
      <c r="B6093" s="39" t="s">
        <v>50</v>
      </c>
      <c r="C6093" s="39" t="s">
        <v>135</v>
      </c>
      <c r="D6093" s="39" t="s">
        <v>26</v>
      </c>
      <c r="E6093" s="70" t="s">
        <v>39</v>
      </c>
      <c r="F6093" s="70" t="s">
        <v>36</v>
      </c>
      <c r="G6093" s="78">
        <v>44149</v>
      </c>
      <c r="H6093" s="78">
        <v>45748</v>
      </c>
      <c r="I6093" s="69">
        <v>3633324.53</v>
      </c>
      <c r="J6093" s="70">
        <v>95</v>
      </c>
      <c r="K6093" s="71">
        <v>0.45300000000000001</v>
      </c>
      <c r="L6093" s="70">
        <v>0</v>
      </c>
      <c r="M6093" s="71">
        <v>0.59199999999999997</v>
      </c>
      <c r="N6093" s="72"/>
      <c r="O6093" s="73">
        <f>MIN(1,MAX(0,(1/(1+EXP(-(Assumptions!$B$5 + Assumptions!$B$6*$N6093))))*Assumptions!$B$3))</f>
        <v>3.9165722796764356E-2</v>
      </c>
      <c r="P6093" s="73">
        <f>VLOOKUP($F6093,Assumptions!$A$23:$B$27,2,FALSE)*Assumptions!$B$4</f>
        <v>0.55000000000000004</v>
      </c>
      <c r="Q6093" s="74">
        <f t="shared" si="190"/>
        <v>78265.979754965272</v>
      </c>
      <c r="R6093" s="75" t="str">
        <f>IF($O6093&lt;Assumptions!$B$17,"A",IF($O6093&lt;Assumptions!$B$18,"B",IF($O6093&lt;Assumptions!$B$19,"C",IF($O6093&lt;Assumptions!$B$20,"D","E"))))</f>
        <v>B</v>
      </c>
      <c r="S6093" s="75">
        <f t="shared" si="191"/>
        <v>0</v>
      </c>
    </row>
    <row r="6094" spans="1:19" ht="17.399999999999999" x14ac:dyDescent="0.3">
      <c r="A6094" s="39" t="s">
        <v>1023</v>
      </c>
      <c r="B6094" s="39" t="s">
        <v>50</v>
      </c>
      <c r="C6094" s="39" t="s">
        <v>135</v>
      </c>
      <c r="D6094" s="39" t="s">
        <v>26</v>
      </c>
      <c r="E6094" s="70" t="s">
        <v>39</v>
      </c>
      <c r="F6094" s="70" t="s">
        <v>36</v>
      </c>
      <c r="G6094" s="78">
        <v>44149</v>
      </c>
      <c r="H6094" s="78">
        <v>45778</v>
      </c>
      <c r="I6094" s="69">
        <v>3528963.44</v>
      </c>
      <c r="J6094" s="70">
        <v>15</v>
      </c>
      <c r="K6094" s="71">
        <v>0.97899999999999998</v>
      </c>
      <c r="L6094" s="70">
        <v>0</v>
      </c>
      <c r="M6094" s="71">
        <v>0.59199999999999997</v>
      </c>
      <c r="N6094" s="72"/>
      <c r="O6094" s="73">
        <f>MIN(1,MAX(0,(1/(1+EXP(-(Assumptions!$B$5 + Assumptions!$B$6*$N6094))))*Assumptions!$B$3))</f>
        <v>3.9165722796764356E-2</v>
      </c>
      <c r="P6094" s="73">
        <f>VLOOKUP($F6094,Assumptions!$A$23:$B$27,2,FALSE)*Assumptions!$B$4</f>
        <v>0.55000000000000004</v>
      </c>
      <c r="Q6094" s="74">
        <f t="shared" si="190"/>
        <v>76017.922118025774</v>
      </c>
      <c r="R6094" s="75" t="str">
        <f>IF($O6094&lt;Assumptions!$B$17,"A",IF($O6094&lt;Assumptions!$B$18,"B",IF($O6094&lt;Assumptions!$B$19,"C",IF($O6094&lt;Assumptions!$B$20,"D","E"))))</f>
        <v>B</v>
      </c>
      <c r="S6094" s="75">
        <f t="shared" si="191"/>
        <v>0</v>
      </c>
    </row>
    <row r="6095" spans="1:19" ht="17.399999999999999" x14ac:dyDescent="0.3">
      <c r="A6095" s="39" t="s">
        <v>1023</v>
      </c>
      <c r="B6095" s="39" t="s">
        <v>50</v>
      </c>
      <c r="C6095" s="39" t="s">
        <v>135</v>
      </c>
      <c r="D6095" s="39" t="s">
        <v>26</v>
      </c>
      <c r="E6095" s="70" t="s">
        <v>39</v>
      </c>
      <c r="F6095" s="70" t="s">
        <v>36</v>
      </c>
      <c r="G6095" s="78">
        <v>44149</v>
      </c>
      <c r="H6095" s="78">
        <v>45809</v>
      </c>
      <c r="I6095" s="69">
        <v>3426491.37</v>
      </c>
      <c r="J6095" s="70">
        <v>65</v>
      </c>
      <c r="K6095" s="71">
        <v>0.82099999999999995</v>
      </c>
      <c r="L6095" s="70">
        <v>0</v>
      </c>
      <c r="M6095" s="71">
        <v>0.59199999999999997</v>
      </c>
      <c r="N6095" s="72"/>
      <c r="O6095" s="73">
        <f>MIN(1,MAX(0,(1/(1+EXP(-(Assumptions!$B$5 + Assumptions!$B$6*$N6095))))*Assumptions!$B$3))</f>
        <v>3.9165722796764356E-2</v>
      </c>
      <c r="P6095" s="73">
        <f>VLOOKUP($F6095,Assumptions!$A$23:$B$27,2,FALSE)*Assumptions!$B$4</f>
        <v>0.55000000000000004</v>
      </c>
      <c r="Q6095" s="74">
        <f t="shared" si="190"/>
        <v>73810.556139608947</v>
      </c>
      <c r="R6095" s="75" t="str">
        <f>IF($O6095&lt;Assumptions!$B$17,"A",IF($O6095&lt;Assumptions!$B$18,"B",IF($O6095&lt;Assumptions!$B$19,"C",IF($O6095&lt;Assumptions!$B$20,"D","E"))))</f>
        <v>B</v>
      </c>
      <c r="S6095" s="75">
        <f t="shared" si="191"/>
        <v>0</v>
      </c>
    </row>
    <row r="6096" spans="1:19" ht="17.399999999999999" x14ac:dyDescent="0.3">
      <c r="A6096" s="39" t="s">
        <v>1023</v>
      </c>
      <c r="B6096" s="39" t="s">
        <v>50</v>
      </c>
      <c r="C6096" s="39" t="s">
        <v>135</v>
      </c>
      <c r="D6096" s="39" t="s">
        <v>26</v>
      </c>
      <c r="E6096" s="70" t="s">
        <v>39</v>
      </c>
      <c r="F6096" s="70" t="s">
        <v>36</v>
      </c>
      <c r="G6096" s="78">
        <v>44149</v>
      </c>
      <c r="H6096" s="78">
        <v>45839</v>
      </c>
      <c r="I6096" s="69">
        <v>3319706.81</v>
      </c>
      <c r="J6096" s="70">
        <v>35</v>
      </c>
      <c r="K6096" s="71">
        <v>0.80500000000000005</v>
      </c>
      <c r="L6096" s="70">
        <v>0</v>
      </c>
      <c r="M6096" s="71">
        <v>0.59199999999999997</v>
      </c>
      <c r="N6096" s="72"/>
      <c r="O6096" s="73">
        <f>MIN(1,MAX(0,(1/(1+EXP(-(Assumptions!$B$5 + Assumptions!$B$6*$N6096))))*Assumptions!$B$3))</f>
        <v>3.9165722796764356E-2</v>
      </c>
      <c r="P6096" s="73">
        <f>VLOOKUP($F6096,Assumptions!$A$23:$B$27,2,FALSE)*Assumptions!$B$4</f>
        <v>0.55000000000000004</v>
      </c>
      <c r="Q6096" s="74">
        <f t="shared" si="190"/>
        <v>71510.294177844989</v>
      </c>
      <c r="R6096" s="75" t="str">
        <f>IF($O6096&lt;Assumptions!$B$17,"A",IF($O6096&lt;Assumptions!$B$18,"B",IF($O6096&lt;Assumptions!$B$19,"C",IF($O6096&lt;Assumptions!$B$20,"D","E"))))</f>
        <v>B</v>
      </c>
      <c r="S6096" s="75">
        <f t="shared" si="191"/>
        <v>0</v>
      </c>
    </row>
    <row r="6097" spans="1:19" ht="17.399999999999999" x14ac:dyDescent="0.3">
      <c r="A6097" s="39" t="s">
        <v>1023</v>
      </c>
      <c r="B6097" s="39" t="s">
        <v>50</v>
      </c>
      <c r="C6097" s="39" t="s">
        <v>135</v>
      </c>
      <c r="D6097" s="39" t="s">
        <v>26</v>
      </c>
      <c r="E6097" s="70" t="s">
        <v>39</v>
      </c>
      <c r="F6097" s="70" t="s">
        <v>36</v>
      </c>
      <c r="G6097" s="78">
        <v>44149</v>
      </c>
      <c r="H6097" s="78">
        <v>45870</v>
      </c>
      <c r="I6097" s="69">
        <v>3226593.81</v>
      </c>
      <c r="J6097" s="70">
        <v>35</v>
      </c>
      <c r="K6097" s="71">
        <v>0.85199999999999998</v>
      </c>
      <c r="L6097" s="70">
        <v>0</v>
      </c>
      <c r="M6097" s="71">
        <v>0.59199999999999997</v>
      </c>
      <c r="N6097" s="72"/>
      <c r="O6097" s="73">
        <f>MIN(1,MAX(0,(1/(1+EXP(-(Assumptions!$B$5 + Assumptions!$B$6*$N6097))))*Assumptions!$B$3))</f>
        <v>3.9165722796764356E-2</v>
      </c>
      <c r="P6097" s="73">
        <f>VLOOKUP($F6097,Assumptions!$A$23:$B$27,2,FALSE)*Assumptions!$B$4</f>
        <v>0.55000000000000004</v>
      </c>
      <c r="Q6097" s="74">
        <f t="shared" si="190"/>
        <v>69504.533307118676</v>
      </c>
      <c r="R6097" s="75" t="str">
        <f>IF($O6097&lt;Assumptions!$B$17,"A",IF($O6097&lt;Assumptions!$B$18,"B",IF($O6097&lt;Assumptions!$B$19,"C",IF($O6097&lt;Assumptions!$B$20,"D","E"))))</f>
        <v>B</v>
      </c>
      <c r="S6097" s="75">
        <f t="shared" si="191"/>
        <v>0</v>
      </c>
    </row>
    <row r="6098" spans="1:19" ht="17.399999999999999" x14ac:dyDescent="0.3">
      <c r="A6098" s="39" t="s">
        <v>1023</v>
      </c>
      <c r="B6098" s="39" t="s">
        <v>50</v>
      </c>
      <c r="C6098" s="39" t="s">
        <v>135</v>
      </c>
      <c r="D6098" s="39" t="s">
        <v>26</v>
      </c>
      <c r="E6098" s="70" t="s">
        <v>39</v>
      </c>
      <c r="F6098" s="70" t="s">
        <v>36</v>
      </c>
      <c r="G6098" s="78">
        <v>44149</v>
      </c>
      <c r="H6098" s="78">
        <v>45901</v>
      </c>
      <c r="I6098" s="69">
        <v>3131960.64</v>
      </c>
      <c r="J6098" s="70">
        <v>0</v>
      </c>
      <c r="K6098" s="71">
        <v>0.998</v>
      </c>
      <c r="L6098" s="70">
        <v>0</v>
      </c>
      <c r="M6098" s="71">
        <v>0.59199999999999997</v>
      </c>
      <c r="N6098" s="72"/>
      <c r="O6098" s="73">
        <f>MIN(1,MAX(0,(1/(1+EXP(-(Assumptions!$B$5 + Assumptions!$B$6*$N6098))))*Assumptions!$B$3))</f>
        <v>3.9165722796764356E-2</v>
      </c>
      <c r="P6098" s="73">
        <f>VLOOKUP($F6098,Assumptions!$A$23:$B$27,2,FALSE)*Assumptions!$B$4</f>
        <v>0.55000000000000004</v>
      </c>
      <c r="Q6098" s="74">
        <f t="shared" si="190"/>
        <v>67466.026230139178</v>
      </c>
      <c r="R6098" s="75" t="str">
        <f>IF($O6098&lt;Assumptions!$B$17,"A",IF($O6098&lt;Assumptions!$B$18,"B",IF($O6098&lt;Assumptions!$B$19,"C",IF($O6098&lt;Assumptions!$B$20,"D","E"))))</f>
        <v>B</v>
      </c>
      <c r="S6098" s="75">
        <f t="shared" si="191"/>
        <v>0</v>
      </c>
    </row>
    <row r="6099" spans="1:19" ht="17.399999999999999" x14ac:dyDescent="0.3">
      <c r="A6099" s="39" t="s">
        <v>1023</v>
      </c>
      <c r="B6099" s="39" t="s">
        <v>50</v>
      </c>
      <c r="C6099" s="39" t="s">
        <v>135</v>
      </c>
      <c r="D6099" s="39" t="s">
        <v>26</v>
      </c>
      <c r="E6099" s="70" t="s">
        <v>39</v>
      </c>
      <c r="F6099" s="70" t="s">
        <v>36</v>
      </c>
      <c r="G6099" s="78">
        <v>44149</v>
      </c>
      <c r="H6099" s="78">
        <v>45931</v>
      </c>
      <c r="I6099" s="69">
        <v>3049725.6</v>
      </c>
      <c r="J6099" s="70">
        <v>35</v>
      </c>
      <c r="K6099" s="71">
        <v>0.48</v>
      </c>
      <c r="L6099" s="70">
        <v>0</v>
      </c>
      <c r="M6099" s="71">
        <v>0.59199999999999997</v>
      </c>
      <c r="N6099" s="72"/>
      <c r="O6099" s="73">
        <f>MIN(1,MAX(0,(1/(1+EXP(-(Assumptions!$B$5 + Assumptions!$B$6*$N6099))))*Assumptions!$B$3))</f>
        <v>3.9165722796764356E-2</v>
      </c>
      <c r="P6099" s="73">
        <f>VLOOKUP($F6099,Assumptions!$A$23:$B$27,2,FALSE)*Assumptions!$B$4</f>
        <v>0.55000000000000004</v>
      </c>
      <c r="Q6099" s="74">
        <f t="shared" si="190"/>
        <v>65694.589100687721</v>
      </c>
      <c r="R6099" s="75" t="str">
        <f>IF($O6099&lt;Assumptions!$B$17,"A",IF($O6099&lt;Assumptions!$B$18,"B",IF($O6099&lt;Assumptions!$B$19,"C",IF($O6099&lt;Assumptions!$B$20,"D","E"))))</f>
        <v>B</v>
      </c>
      <c r="S6099" s="75">
        <f t="shared" si="191"/>
        <v>0</v>
      </c>
    </row>
    <row r="6100" spans="1:19" ht="17.399999999999999" x14ac:dyDescent="0.3">
      <c r="A6100" s="39" t="s">
        <v>1023</v>
      </c>
      <c r="B6100" s="39" t="s">
        <v>50</v>
      </c>
      <c r="C6100" s="39" t="s">
        <v>135</v>
      </c>
      <c r="D6100" s="39" t="s">
        <v>26</v>
      </c>
      <c r="E6100" s="70" t="s">
        <v>39</v>
      </c>
      <c r="F6100" s="70" t="s">
        <v>36</v>
      </c>
      <c r="G6100" s="78">
        <v>44149</v>
      </c>
      <c r="H6100" s="78">
        <v>45962</v>
      </c>
      <c r="I6100" s="69">
        <v>3049725.6</v>
      </c>
      <c r="J6100" s="70">
        <v>185</v>
      </c>
      <c r="K6100" s="71">
        <v>6.8000000000000005E-2</v>
      </c>
      <c r="L6100" s="70">
        <v>1</v>
      </c>
      <c r="M6100" s="71">
        <v>0.59199999999999997</v>
      </c>
      <c r="N6100" s="72"/>
      <c r="O6100" s="73">
        <f>MIN(1,MAX(0,(1/(1+EXP(-(Assumptions!$B$5 + Assumptions!$B$6*$N6100))))*Assumptions!$B$3))</f>
        <v>3.9165722796764356E-2</v>
      </c>
      <c r="P6100" s="73">
        <f>VLOOKUP($F6100,Assumptions!$A$23:$B$27,2,FALSE)*Assumptions!$B$4</f>
        <v>0.55000000000000004</v>
      </c>
      <c r="Q6100" s="74">
        <f t="shared" si="190"/>
        <v>65694.589100687721</v>
      </c>
      <c r="R6100" s="75" t="str">
        <f>IF($O6100&lt;Assumptions!$B$17,"A",IF($O6100&lt;Assumptions!$B$18,"B",IF($O6100&lt;Assumptions!$B$19,"C",IF($O6100&lt;Assumptions!$B$20,"D","E"))))</f>
        <v>B</v>
      </c>
      <c r="S6100" s="75">
        <f t="shared" si="191"/>
        <v>1</v>
      </c>
    </row>
    <row r="6101" spans="1:19" ht="17.399999999999999" x14ac:dyDescent="0.3">
      <c r="A6101" s="39" t="s">
        <v>1023</v>
      </c>
      <c r="B6101" s="39" t="s">
        <v>50</v>
      </c>
      <c r="C6101" s="39" t="s">
        <v>135</v>
      </c>
      <c r="D6101" s="39" t="s">
        <v>26</v>
      </c>
      <c r="E6101" s="70" t="s">
        <v>39</v>
      </c>
      <c r="F6101" s="70" t="s">
        <v>36</v>
      </c>
      <c r="G6101" s="78">
        <v>44149</v>
      </c>
      <c r="H6101" s="78">
        <v>45992</v>
      </c>
      <c r="I6101" s="69">
        <v>3049725.6</v>
      </c>
      <c r="J6101" s="70">
        <v>999</v>
      </c>
      <c r="K6101" s="71">
        <v>0.151</v>
      </c>
      <c r="L6101" s="70">
        <v>1</v>
      </c>
      <c r="M6101" s="71">
        <v>0.59199999999999997</v>
      </c>
      <c r="N6101" s="72"/>
      <c r="O6101" s="73">
        <f>MIN(1,MAX(0,(1/(1+EXP(-(Assumptions!$B$5 + Assumptions!$B$6*$N6101))))*Assumptions!$B$3))</f>
        <v>3.9165722796764356E-2</v>
      </c>
      <c r="P6101" s="73">
        <f>VLOOKUP($F6101,Assumptions!$A$23:$B$27,2,FALSE)*Assumptions!$B$4</f>
        <v>0.55000000000000004</v>
      </c>
      <c r="Q6101" s="74">
        <f t="shared" si="190"/>
        <v>65694.589100687721</v>
      </c>
      <c r="R6101" s="75" t="str">
        <f>IF($O6101&lt;Assumptions!$B$17,"A",IF($O6101&lt;Assumptions!$B$18,"B",IF($O6101&lt;Assumptions!$B$19,"C",IF($O6101&lt;Assumptions!$B$20,"D","E"))))</f>
        <v>B</v>
      </c>
      <c r="S6101" s="75">
        <f t="shared" si="191"/>
        <v>1</v>
      </c>
    </row>
    <row r="6102" spans="1:19" ht="17.399999999999999" x14ac:dyDescent="0.3">
      <c r="A6102" s="39" t="s">
        <v>1024</v>
      </c>
      <c r="B6102" s="39" t="s">
        <v>50</v>
      </c>
      <c r="C6102" s="39" t="s">
        <v>144</v>
      </c>
      <c r="D6102" s="39" t="s">
        <v>34</v>
      </c>
      <c r="E6102" s="70" t="s">
        <v>27</v>
      </c>
      <c r="F6102" s="70" t="s">
        <v>36</v>
      </c>
      <c r="G6102" s="78">
        <v>44885</v>
      </c>
      <c r="H6102" s="78">
        <v>45658</v>
      </c>
      <c r="I6102" s="69">
        <v>13855374.689999999</v>
      </c>
      <c r="J6102" s="70">
        <v>0</v>
      </c>
      <c r="K6102" s="71">
        <v>1.1259999999999999</v>
      </c>
      <c r="L6102" s="70">
        <v>0</v>
      </c>
      <c r="M6102" s="71">
        <v>0.75900000000000001</v>
      </c>
      <c r="N6102" s="72"/>
      <c r="O6102" s="73">
        <f>MIN(1,MAX(0,(1/(1+EXP(-(Assumptions!$B$5 + Assumptions!$B$6*$N6102))))*Assumptions!$B$3))</f>
        <v>3.9165722796764356E-2</v>
      </c>
      <c r="P6102" s="73">
        <f>VLOOKUP($F6102,Assumptions!$A$23:$B$27,2,FALSE)*Assumptions!$B$4</f>
        <v>0.55000000000000004</v>
      </c>
      <c r="Q6102" s="74">
        <f t="shared" si="190"/>
        <v>298460.67039461469</v>
      </c>
      <c r="R6102" s="75" t="str">
        <f>IF($O6102&lt;Assumptions!$B$17,"A",IF($O6102&lt;Assumptions!$B$18,"B",IF($O6102&lt;Assumptions!$B$19,"C",IF($O6102&lt;Assumptions!$B$20,"D","E"))))</f>
        <v>B</v>
      </c>
      <c r="S6102" s="75">
        <f t="shared" si="191"/>
        <v>0</v>
      </c>
    </row>
    <row r="6103" spans="1:19" ht="17.399999999999999" x14ac:dyDescent="0.3">
      <c r="A6103" s="39" t="s">
        <v>1024</v>
      </c>
      <c r="B6103" s="39" t="s">
        <v>50</v>
      </c>
      <c r="C6103" s="39" t="s">
        <v>144</v>
      </c>
      <c r="D6103" s="39" t="s">
        <v>34</v>
      </c>
      <c r="E6103" s="70" t="s">
        <v>27</v>
      </c>
      <c r="F6103" s="70" t="s">
        <v>36</v>
      </c>
      <c r="G6103" s="78">
        <v>44885</v>
      </c>
      <c r="H6103" s="78">
        <v>45689</v>
      </c>
      <c r="I6103" s="69">
        <v>13488576.07</v>
      </c>
      <c r="J6103" s="70">
        <v>35</v>
      </c>
      <c r="K6103" s="71">
        <v>0.56200000000000006</v>
      </c>
      <c r="L6103" s="70">
        <v>0</v>
      </c>
      <c r="M6103" s="71">
        <v>0.75900000000000001</v>
      </c>
      <c r="N6103" s="72"/>
      <c r="O6103" s="73">
        <f>MIN(1,MAX(0,(1/(1+EXP(-(Assumptions!$B$5 + Assumptions!$B$6*$N6103))))*Assumptions!$B$3))</f>
        <v>3.9165722796764356E-2</v>
      </c>
      <c r="P6103" s="73">
        <f>VLOOKUP($F6103,Assumptions!$A$23:$B$27,2,FALSE)*Assumptions!$B$4</f>
        <v>0.55000000000000004</v>
      </c>
      <c r="Q6103" s="74">
        <f t="shared" si="190"/>
        <v>290559.40720437909</v>
      </c>
      <c r="R6103" s="75" t="str">
        <f>IF($O6103&lt;Assumptions!$B$17,"A",IF($O6103&lt;Assumptions!$B$18,"B",IF($O6103&lt;Assumptions!$B$19,"C",IF($O6103&lt;Assumptions!$B$20,"D","E"))))</f>
        <v>B</v>
      </c>
      <c r="S6103" s="75">
        <f t="shared" si="191"/>
        <v>0</v>
      </c>
    </row>
    <row r="6104" spans="1:19" ht="17.399999999999999" x14ac:dyDescent="0.3">
      <c r="A6104" s="39" t="s">
        <v>1024</v>
      </c>
      <c r="B6104" s="39" t="s">
        <v>50</v>
      </c>
      <c r="C6104" s="39" t="s">
        <v>144</v>
      </c>
      <c r="D6104" s="39" t="s">
        <v>34</v>
      </c>
      <c r="E6104" s="70" t="s">
        <v>27</v>
      </c>
      <c r="F6104" s="70" t="s">
        <v>36</v>
      </c>
      <c r="G6104" s="78">
        <v>44885</v>
      </c>
      <c r="H6104" s="78">
        <v>45717</v>
      </c>
      <c r="I6104" s="69">
        <v>13168678.810000001</v>
      </c>
      <c r="J6104" s="70">
        <v>0</v>
      </c>
      <c r="K6104" s="71">
        <v>1.0209999999999999</v>
      </c>
      <c r="L6104" s="70">
        <v>0</v>
      </c>
      <c r="M6104" s="71">
        <v>0.75900000000000001</v>
      </c>
      <c r="N6104" s="72"/>
      <c r="O6104" s="73">
        <f>MIN(1,MAX(0,(1/(1+EXP(-(Assumptions!$B$5 + Assumptions!$B$6*$N6104))))*Assumptions!$B$3))</f>
        <v>3.9165722796764356E-2</v>
      </c>
      <c r="P6104" s="73">
        <f>VLOOKUP($F6104,Assumptions!$A$23:$B$27,2,FALSE)*Assumptions!$B$4</f>
        <v>0.55000000000000004</v>
      </c>
      <c r="Q6104" s="74">
        <f t="shared" si="190"/>
        <v>283668.4531296466</v>
      </c>
      <c r="R6104" s="75" t="str">
        <f>IF($O6104&lt;Assumptions!$B$17,"A",IF($O6104&lt;Assumptions!$B$18,"B",IF($O6104&lt;Assumptions!$B$19,"C",IF($O6104&lt;Assumptions!$B$20,"D","E"))))</f>
        <v>B</v>
      </c>
      <c r="S6104" s="75">
        <f t="shared" si="191"/>
        <v>0</v>
      </c>
    </row>
    <row r="6105" spans="1:19" ht="17.399999999999999" x14ac:dyDescent="0.3">
      <c r="A6105" s="39" t="s">
        <v>1024</v>
      </c>
      <c r="B6105" s="39" t="s">
        <v>50</v>
      </c>
      <c r="C6105" s="39" t="s">
        <v>144</v>
      </c>
      <c r="D6105" s="39" t="s">
        <v>34</v>
      </c>
      <c r="E6105" s="70" t="s">
        <v>27</v>
      </c>
      <c r="F6105" s="70" t="s">
        <v>36</v>
      </c>
      <c r="G6105" s="78">
        <v>44885</v>
      </c>
      <c r="H6105" s="78">
        <v>45748</v>
      </c>
      <c r="I6105" s="69">
        <v>12820136.619999999</v>
      </c>
      <c r="J6105" s="70">
        <v>0</v>
      </c>
      <c r="K6105" s="71">
        <v>1.002</v>
      </c>
      <c r="L6105" s="70">
        <v>0</v>
      </c>
      <c r="M6105" s="71">
        <v>0.75900000000000001</v>
      </c>
      <c r="N6105" s="72"/>
      <c r="O6105" s="73">
        <f>MIN(1,MAX(0,(1/(1+EXP(-(Assumptions!$B$5 + Assumptions!$B$6*$N6105))))*Assumptions!$B$3))</f>
        <v>3.9165722796764356E-2</v>
      </c>
      <c r="P6105" s="73">
        <f>VLOOKUP($F6105,Assumptions!$A$23:$B$27,2,FALSE)*Assumptions!$B$4</f>
        <v>0.55000000000000004</v>
      </c>
      <c r="Q6105" s="74">
        <f t="shared" si="190"/>
        <v>276160.45439156215</v>
      </c>
      <c r="R6105" s="75" t="str">
        <f>IF($O6105&lt;Assumptions!$B$17,"A",IF($O6105&lt;Assumptions!$B$18,"B",IF($O6105&lt;Assumptions!$B$19,"C",IF($O6105&lt;Assumptions!$B$20,"D","E"))))</f>
        <v>B</v>
      </c>
      <c r="S6105" s="75">
        <f t="shared" si="191"/>
        <v>0</v>
      </c>
    </row>
    <row r="6106" spans="1:19" ht="17.399999999999999" x14ac:dyDescent="0.3">
      <c r="A6106" s="39" t="s">
        <v>1024</v>
      </c>
      <c r="B6106" s="39" t="s">
        <v>50</v>
      </c>
      <c r="C6106" s="39" t="s">
        <v>144</v>
      </c>
      <c r="D6106" s="39" t="s">
        <v>34</v>
      </c>
      <c r="E6106" s="70" t="s">
        <v>27</v>
      </c>
      <c r="F6106" s="70" t="s">
        <v>36</v>
      </c>
      <c r="G6106" s="78">
        <v>44885</v>
      </c>
      <c r="H6106" s="78">
        <v>45778</v>
      </c>
      <c r="I6106" s="69">
        <v>12472057.720000001</v>
      </c>
      <c r="J6106" s="70">
        <v>0</v>
      </c>
      <c r="K6106" s="71">
        <v>0.998</v>
      </c>
      <c r="L6106" s="70">
        <v>0</v>
      </c>
      <c r="M6106" s="71">
        <v>0.75900000000000001</v>
      </c>
      <c r="N6106" s="72"/>
      <c r="O6106" s="73">
        <f>MIN(1,MAX(0,(1/(1+EXP(-(Assumptions!$B$5 + Assumptions!$B$6*$N6106))))*Assumptions!$B$3))</f>
        <v>3.9165722796764356E-2</v>
      </c>
      <c r="P6106" s="73">
        <f>VLOOKUP($F6106,Assumptions!$A$23:$B$27,2,FALSE)*Assumptions!$B$4</f>
        <v>0.55000000000000004</v>
      </c>
      <c r="Q6106" s="74">
        <f t="shared" si="190"/>
        <v>268662.43545172072</v>
      </c>
      <c r="R6106" s="75" t="str">
        <f>IF($O6106&lt;Assumptions!$B$17,"A",IF($O6106&lt;Assumptions!$B$18,"B",IF($O6106&lt;Assumptions!$B$19,"C",IF($O6106&lt;Assumptions!$B$20,"D","E"))))</f>
        <v>B</v>
      </c>
      <c r="S6106" s="75">
        <f t="shared" si="191"/>
        <v>0</v>
      </c>
    </row>
    <row r="6107" spans="1:19" ht="17.399999999999999" x14ac:dyDescent="0.3">
      <c r="A6107" s="39" t="s">
        <v>1024</v>
      </c>
      <c r="B6107" s="39" t="s">
        <v>50</v>
      </c>
      <c r="C6107" s="39" t="s">
        <v>144</v>
      </c>
      <c r="D6107" s="39" t="s">
        <v>34</v>
      </c>
      <c r="E6107" s="70" t="s">
        <v>27</v>
      </c>
      <c r="F6107" s="70" t="s">
        <v>36</v>
      </c>
      <c r="G6107" s="78">
        <v>44885</v>
      </c>
      <c r="H6107" s="78">
        <v>45809</v>
      </c>
      <c r="I6107" s="69">
        <v>12171871.710000001</v>
      </c>
      <c r="J6107" s="70">
        <v>0</v>
      </c>
      <c r="K6107" s="71">
        <v>0.97799999999999998</v>
      </c>
      <c r="L6107" s="70">
        <v>0</v>
      </c>
      <c r="M6107" s="71">
        <v>0.75900000000000001</v>
      </c>
      <c r="N6107" s="72"/>
      <c r="O6107" s="73">
        <f>MIN(1,MAX(0,(1/(1+EXP(-(Assumptions!$B$5 + Assumptions!$B$6*$N6107))))*Assumptions!$B$3))</f>
        <v>3.9165722796764356E-2</v>
      </c>
      <c r="P6107" s="73">
        <f>VLOOKUP($F6107,Assumptions!$A$23:$B$27,2,FALSE)*Assumptions!$B$4</f>
        <v>0.55000000000000004</v>
      </c>
      <c r="Q6107" s="74">
        <f t="shared" si="190"/>
        <v>262196.08432140102</v>
      </c>
      <c r="R6107" s="75" t="str">
        <f>IF($O6107&lt;Assumptions!$B$17,"A",IF($O6107&lt;Assumptions!$B$18,"B",IF($O6107&lt;Assumptions!$B$19,"C",IF($O6107&lt;Assumptions!$B$20,"D","E"))))</f>
        <v>B</v>
      </c>
      <c r="S6107" s="75">
        <f t="shared" si="191"/>
        <v>0</v>
      </c>
    </row>
    <row r="6108" spans="1:19" ht="17.399999999999999" x14ac:dyDescent="0.3">
      <c r="A6108" s="39" t="s">
        <v>1024</v>
      </c>
      <c r="B6108" s="39" t="s">
        <v>50</v>
      </c>
      <c r="C6108" s="39" t="s">
        <v>144</v>
      </c>
      <c r="D6108" s="39" t="s">
        <v>34</v>
      </c>
      <c r="E6108" s="70" t="s">
        <v>27</v>
      </c>
      <c r="F6108" s="70" t="s">
        <v>36</v>
      </c>
      <c r="G6108" s="78">
        <v>44885</v>
      </c>
      <c r="H6108" s="78">
        <v>45839</v>
      </c>
      <c r="I6108" s="69">
        <v>11839699.949999999</v>
      </c>
      <c r="J6108" s="70">
        <v>0</v>
      </c>
      <c r="K6108" s="71">
        <v>1.032</v>
      </c>
      <c r="L6108" s="70">
        <v>0</v>
      </c>
      <c r="M6108" s="71">
        <v>0.75900000000000001</v>
      </c>
      <c r="N6108" s="72"/>
      <c r="O6108" s="73">
        <f>MIN(1,MAX(0,(1/(1+EXP(-(Assumptions!$B$5 + Assumptions!$B$6*$N6108))))*Assumptions!$B$3))</f>
        <v>3.9165722796764356E-2</v>
      </c>
      <c r="P6108" s="73">
        <f>VLOOKUP($F6108,Assumptions!$A$23:$B$27,2,FALSE)*Assumptions!$B$4</f>
        <v>0.55000000000000004</v>
      </c>
      <c r="Q6108" s="74">
        <f t="shared" si="190"/>
        <v>255040.72343121064</v>
      </c>
      <c r="R6108" s="75" t="str">
        <f>IF($O6108&lt;Assumptions!$B$17,"A",IF($O6108&lt;Assumptions!$B$18,"B",IF($O6108&lt;Assumptions!$B$19,"C",IF($O6108&lt;Assumptions!$B$20,"D","E"))))</f>
        <v>B</v>
      </c>
      <c r="S6108" s="75">
        <f t="shared" si="191"/>
        <v>0</v>
      </c>
    </row>
    <row r="6109" spans="1:19" ht="17.399999999999999" x14ac:dyDescent="0.3">
      <c r="A6109" s="39" t="s">
        <v>1024</v>
      </c>
      <c r="B6109" s="39" t="s">
        <v>50</v>
      </c>
      <c r="C6109" s="39" t="s">
        <v>144</v>
      </c>
      <c r="D6109" s="39" t="s">
        <v>34</v>
      </c>
      <c r="E6109" s="70" t="s">
        <v>27</v>
      </c>
      <c r="F6109" s="70" t="s">
        <v>36</v>
      </c>
      <c r="G6109" s="78">
        <v>44885</v>
      </c>
      <c r="H6109" s="78">
        <v>45870</v>
      </c>
      <c r="I6109" s="69">
        <v>11538373.08</v>
      </c>
      <c r="J6109" s="70">
        <v>95</v>
      </c>
      <c r="K6109" s="71">
        <v>0.59499999999999997</v>
      </c>
      <c r="L6109" s="70">
        <v>0</v>
      </c>
      <c r="M6109" s="71">
        <v>0.75900000000000001</v>
      </c>
      <c r="N6109" s="72"/>
      <c r="O6109" s="73">
        <f>MIN(1,MAX(0,(1/(1+EXP(-(Assumptions!$B$5 + Assumptions!$B$6*$N6109))))*Assumptions!$B$3))</f>
        <v>3.9165722796764356E-2</v>
      </c>
      <c r="P6109" s="73">
        <f>VLOOKUP($F6109,Assumptions!$A$23:$B$27,2,FALSE)*Assumptions!$B$4</f>
        <v>0.55000000000000004</v>
      </c>
      <c r="Q6109" s="74">
        <f t="shared" si="190"/>
        <v>248549.79686731051</v>
      </c>
      <c r="R6109" s="75" t="str">
        <f>IF($O6109&lt;Assumptions!$B$17,"A",IF($O6109&lt;Assumptions!$B$18,"B",IF($O6109&lt;Assumptions!$B$19,"C",IF($O6109&lt;Assumptions!$B$20,"D","E"))))</f>
        <v>B</v>
      </c>
      <c r="S6109" s="75">
        <f t="shared" si="191"/>
        <v>0</v>
      </c>
    </row>
    <row r="6110" spans="1:19" ht="17.399999999999999" x14ac:dyDescent="0.3">
      <c r="A6110" s="39" t="s">
        <v>1024</v>
      </c>
      <c r="B6110" s="39" t="s">
        <v>50</v>
      </c>
      <c r="C6110" s="39" t="s">
        <v>144</v>
      </c>
      <c r="D6110" s="39" t="s">
        <v>34</v>
      </c>
      <c r="E6110" s="70" t="s">
        <v>27</v>
      </c>
      <c r="F6110" s="70" t="s">
        <v>36</v>
      </c>
      <c r="G6110" s="78">
        <v>44885</v>
      </c>
      <c r="H6110" s="78">
        <v>45901</v>
      </c>
      <c r="I6110" s="69">
        <v>11222806.18</v>
      </c>
      <c r="J6110" s="70">
        <v>0</v>
      </c>
      <c r="K6110" s="71">
        <v>1.052</v>
      </c>
      <c r="L6110" s="70">
        <v>0</v>
      </c>
      <c r="M6110" s="71">
        <v>0.75900000000000001</v>
      </c>
      <c r="N6110" s="72"/>
      <c r="O6110" s="73">
        <f>MIN(1,MAX(0,(1/(1+EXP(-(Assumptions!$B$5 + Assumptions!$B$6*$N6110))))*Assumptions!$B$3))</f>
        <v>3.9165722796764356E-2</v>
      </c>
      <c r="P6110" s="73">
        <f>VLOOKUP($F6110,Assumptions!$A$23:$B$27,2,FALSE)*Assumptions!$B$4</f>
        <v>0.55000000000000004</v>
      </c>
      <c r="Q6110" s="74">
        <f t="shared" si="190"/>
        <v>241752.12371623167</v>
      </c>
      <c r="R6110" s="75" t="str">
        <f>IF($O6110&lt;Assumptions!$B$17,"A",IF($O6110&lt;Assumptions!$B$18,"B",IF($O6110&lt;Assumptions!$B$19,"C",IF($O6110&lt;Assumptions!$B$20,"D","E"))))</f>
        <v>B</v>
      </c>
      <c r="S6110" s="75">
        <f t="shared" si="191"/>
        <v>0</v>
      </c>
    </row>
    <row r="6111" spans="1:19" ht="17.399999999999999" x14ac:dyDescent="0.3">
      <c r="A6111" s="39" t="s">
        <v>1024</v>
      </c>
      <c r="B6111" s="39" t="s">
        <v>50</v>
      </c>
      <c r="C6111" s="39" t="s">
        <v>144</v>
      </c>
      <c r="D6111" s="39" t="s">
        <v>34</v>
      </c>
      <c r="E6111" s="70" t="s">
        <v>27</v>
      </c>
      <c r="F6111" s="70" t="s">
        <v>36</v>
      </c>
      <c r="G6111" s="78">
        <v>44885</v>
      </c>
      <c r="H6111" s="78">
        <v>45931</v>
      </c>
      <c r="I6111" s="69">
        <v>10933200.09</v>
      </c>
      <c r="J6111" s="70">
        <v>0</v>
      </c>
      <c r="K6111" s="71">
        <v>1.079</v>
      </c>
      <c r="L6111" s="70">
        <v>0</v>
      </c>
      <c r="M6111" s="71">
        <v>0.75900000000000001</v>
      </c>
      <c r="N6111" s="72"/>
      <c r="O6111" s="73">
        <f>MIN(1,MAX(0,(1/(1+EXP(-(Assumptions!$B$5 + Assumptions!$B$6*$N6111))))*Assumptions!$B$3))</f>
        <v>3.9165722796764356E-2</v>
      </c>
      <c r="P6111" s="73">
        <f>VLOOKUP($F6111,Assumptions!$A$23:$B$27,2,FALSE)*Assumptions!$B$4</f>
        <v>0.55000000000000004</v>
      </c>
      <c r="Q6111" s="74">
        <f t="shared" si="190"/>
        <v>235513.67620357455</v>
      </c>
      <c r="R6111" s="75" t="str">
        <f>IF($O6111&lt;Assumptions!$B$17,"A",IF($O6111&lt;Assumptions!$B$18,"B",IF($O6111&lt;Assumptions!$B$19,"C",IF($O6111&lt;Assumptions!$B$20,"D","E"))))</f>
        <v>B</v>
      </c>
      <c r="S6111" s="75">
        <f t="shared" si="191"/>
        <v>0</v>
      </c>
    </row>
    <row r="6112" spans="1:19" ht="17.399999999999999" x14ac:dyDescent="0.3">
      <c r="A6112" s="39" t="s">
        <v>1024</v>
      </c>
      <c r="B6112" s="39" t="s">
        <v>50</v>
      </c>
      <c r="C6112" s="39" t="s">
        <v>144</v>
      </c>
      <c r="D6112" s="39" t="s">
        <v>34</v>
      </c>
      <c r="E6112" s="70" t="s">
        <v>27</v>
      </c>
      <c r="F6112" s="70" t="s">
        <v>36</v>
      </c>
      <c r="G6112" s="78">
        <v>44885</v>
      </c>
      <c r="H6112" s="78">
        <v>45962</v>
      </c>
      <c r="I6112" s="69">
        <v>10698533.960000001</v>
      </c>
      <c r="J6112" s="70">
        <v>0</v>
      </c>
      <c r="K6112" s="71">
        <v>0.95599999999999996</v>
      </c>
      <c r="L6112" s="70">
        <v>0</v>
      </c>
      <c r="M6112" s="71">
        <v>0.75900000000000001</v>
      </c>
      <c r="N6112" s="72"/>
      <c r="O6112" s="73">
        <f>MIN(1,MAX(0,(1/(1+EXP(-(Assumptions!$B$5 + Assumptions!$B$6*$N6112))))*Assumptions!$B$3))</f>
        <v>3.9165722796764356E-2</v>
      </c>
      <c r="P6112" s="73">
        <f>VLOOKUP($F6112,Assumptions!$A$23:$B$27,2,FALSE)*Assumptions!$B$4</f>
        <v>0.55000000000000004</v>
      </c>
      <c r="Q6112" s="74">
        <f t="shared" si="190"/>
        <v>230458.69847502135</v>
      </c>
      <c r="R6112" s="75" t="str">
        <f>IF($O6112&lt;Assumptions!$B$17,"A",IF($O6112&lt;Assumptions!$B$18,"B",IF($O6112&lt;Assumptions!$B$19,"C",IF($O6112&lt;Assumptions!$B$20,"D","E"))))</f>
        <v>B</v>
      </c>
      <c r="S6112" s="75">
        <f t="shared" si="191"/>
        <v>0</v>
      </c>
    </row>
    <row r="6113" spans="1:19" ht="17.399999999999999" x14ac:dyDescent="0.3">
      <c r="A6113" s="39" t="s">
        <v>1024</v>
      </c>
      <c r="B6113" s="39" t="s">
        <v>50</v>
      </c>
      <c r="C6113" s="39" t="s">
        <v>144</v>
      </c>
      <c r="D6113" s="39" t="s">
        <v>34</v>
      </c>
      <c r="E6113" s="70" t="s">
        <v>27</v>
      </c>
      <c r="F6113" s="70" t="s">
        <v>36</v>
      </c>
      <c r="G6113" s="78">
        <v>44885</v>
      </c>
      <c r="H6113" s="78">
        <v>45992</v>
      </c>
      <c r="I6113" s="69">
        <v>10443055.17</v>
      </c>
      <c r="J6113" s="70">
        <v>0</v>
      </c>
      <c r="K6113" s="71">
        <v>0.97599999999999998</v>
      </c>
      <c r="L6113" s="70">
        <v>0</v>
      </c>
      <c r="M6113" s="71">
        <v>0.75900000000000001</v>
      </c>
      <c r="N6113" s="72"/>
      <c r="O6113" s="73">
        <f>MIN(1,MAX(0,(1/(1+EXP(-(Assumptions!$B$5 + Assumptions!$B$6*$N6113))))*Assumptions!$B$3))</f>
        <v>3.9165722796764356E-2</v>
      </c>
      <c r="P6113" s="73">
        <f>VLOOKUP($F6113,Assumptions!$A$23:$B$27,2,FALSE)*Assumptions!$B$4</f>
        <v>0.55000000000000004</v>
      </c>
      <c r="Q6113" s="74">
        <f t="shared" si="190"/>
        <v>224955.3921667453</v>
      </c>
      <c r="R6113" s="75" t="str">
        <f>IF($O6113&lt;Assumptions!$B$17,"A",IF($O6113&lt;Assumptions!$B$18,"B",IF($O6113&lt;Assumptions!$B$19,"C",IF($O6113&lt;Assumptions!$B$20,"D","E"))))</f>
        <v>B</v>
      </c>
      <c r="S6113" s="75">
        <f t="shared" si="191"/>
        <v>0</v>
      </c>
    </row>
    <row r="6114" spans="1:19" ht="17.399999999999999" x14ac:dyDescent="0.3">
      <c r="A6114" s="39" t="s">
        <v>1025</v>
      </c>
      <c r="B6114" s="39" t="s">
        <v>90</v>
      </c>
      <c r="C6114" s="39" t="s">
        <v>144</v>
      </c>
      <c r="D6114" s="39" t="s">
        <v>30</v>
      </c>
      <c r="E6114" s="70" t="s">
        <v>46</v>
      </c>
      <c r="F6114" s="70" t="s">
        <v>32</v>
      </c>
      <c r="G6114" s="78">
        <v>43918</v>
      </c>
      <c r="H6114" s="78">
        <v>45658</v>
      </c>
      <c r="I6114" s="69">
        <v>17661451.739999998</v>
      </c>
      <c r="J6114" s="70">
        <v>0</v>
      </c>
      <c r="K6114" s="71">
        <v>1.052</v>
      </c>
      <c r="L6114" s="70">
        <v>0</v>
      </c>
      <c r="M6114" s="71">
        <v>0.64900000000000002</v>
      </c>
      <c r="N6114" s="72"/>
      <c r="O6114" s="73">
        <f>MIN(1,MAX(0,(1/(1+EXP(-(Assumptions!$B$5 + Assumptions!$B$6*$N6114))))*Assumptions!$B$3))</f>
        <v>3.9165722796764356E-2</v>
      </c>
      <c r="P6114" s="73">
        <f>VLOOKUP($F6114,Assumptions!$A$23:$B$27,2,FALSE)*Assumptions!$B$4</f>
        <v>0.5</v>
      </c>
      <c r="Q6114" s="74">
        <f t="shared" si="190"/>
        <v>345861.76151863573</v>
      </c>
      <c r="R6114" s="75" t="str">
        <f>IF($O6114&lt;Assumptions!$B$17,"A",IF($O6114&lt;Assumptions!$B$18,"B",IF($O6114&lt;Assumptions!$B$19,"C",IF($O6114&lt;Assumptions!$B$20,"D","E"))))</f>
        <v>B</v>
      </c>
      <c r="S6114" s="75">
        <f t="shared" si="191"/>
        <v>0</v>
      </c>
    </row>
    <row r="6115" spans="1:19" ht="17.399999999999999" x14ac:dyDescent="0.3">
      <c r="A6115" s="39" t="s">
        <v>1025</v>
      </c>
      <c r="B6115" s="39" t="s">
        <v>90</v>
      </c>
      <c r="C6115" s="39" t="s">
        <v>144</v>
      </c>
      <c r="D6115" s="39" t="s">
        <v>30</v>
      </c>
      <c r="E6115" s="70" t="s">
        <v>46</v>
      </c>
      <c r="F6115" s="70" t="s">
        <v>32</v>
      </c>
      <c r="G6115" s="78">
        <v>43918</v>
      </c>
      <c r="H6115" s="78">
        <v>45689</v>
      </c>
      <c r="I6115" s="69">
        <v>17225461.890000001</v>
      </c>
      <c r="J6115" s="70">
        <v>0</v>
      </c>
      <c r="K6115" s="71">
        <v>1.1259999999999999</v>
      </c>
      <c r="L6115" s="70">
        <v>0</v>
      </c>
      <c r="M6115" s="71">
        <v>0.64900000000000002</v>
      </c>
      <c r="N6115" s="72"/>
      <c r="O6115" s="73">
        <f>MIN(1,MAX(0,(1/(1+EXP(-(Assumptions!$B$5 + Assumptions!$B$6*$N6115))))*Assumptions!$B$3))</f>
        <v>3.9165722796764356E-2</v>
      </c>
      <c r="P6115" s="73">
        <f>VLOOKUP($F6115,Assumptions!$A$23:$B$27,2,FALSE)*Assumptions!$B$4</f>
        <v>0.5</v>
      </c>
      <c r="Q6115" s="74">
        <f t="shared" si="190"/>
        <v>337323.83271498431</v>
      </c>
      <c r="R6115" s="75" t="str">
        <f>IF($O6115&lt;Assumptions!$B$17,"A",IF($O6115&lt;Assumptions!$B$18,"B",IF($O6115&lt;Assumptions!$B$19,"C",IF($O6115&lt;Assumptions!$B$20,"D","E"))))</f>
        <v>B</v>
      </c>
      <c r="S6115" s="75">
        <f t="shared" si="191"/>
        <v>0</v>
      </c>
    </row>
    <row r="6116" spans="1:19" ht="17.399999999999999" x14ac:dyDescent="0.3">
      <c r="A6116" s="39" t="s">
        <v>1025</v>
      </c>
      <c r="B6116" s="39" t="s">
        <v>90</v>
      </c>
      <c r="C6116" s="39" t="s">
        <v>144</v>
      </c>
      <c r="D6116" s="39" t="s">
        <v>30</v>
      </c>
      <c r="E6116" s="70" t="s">
        <v>46</v>
      </c>
      <c r="F6116" s="70" t="s">
        <v>32</v>
      </c>
      <c r="G6116" s="78">
        <v>43918</v>
      </c>
      <c r="H6116" s="78">
        <v>45717</v>
      </c>
      <c r="I6116" s="69">
        <v>16802781.52</v>
      </c>
      <c r="J6116" s="70">
        <v>0</v>
      </c>
      <c r="K6116" s="71">
        <v>0.95699999999999996</v>
      </c>
      <c r="L6116" s="70">
        <v>0</v>
      </c>
      <c r="M6116" s="71">
        <v>0.64900000000000002</v>
      </c>
      <c r="N6116" s="72"/>
      <c r="O6116" s="73">
        <f>MIN(1,MAX(0,(1/(1+EXP(-(Assumptions!$B$5 + Assumptions!$B$6*$N6116))))*Assumptions!$B$3))</f>
        <v>3.9165722796764356E-2</v>
      </c>
      <c r="P6116" s="73">
        <f>VLOOKUP($F6116,Assumptions!$A$23:$B$27,2,FALSE)*Assumptions!$B$4</f>
        <v>0.5</v>
      </c>
      <c r="Q6116" s="74">
        <f t="shared" si="190"/>
        <v>329046.54161345743</v>
      </c>
      <c r="R6116" s="75" t="str">
        <f>IF($O6116&lt;Assumptions!$B$17,"A",IF($O6116&lt;Assumptions!$B$18,"B",IF($O6116&lt;Assumptions!$B$19,"C",IF($O6116&lt;Assumptions!$B$20,"D","E"))))</f>
        <v>B</v>
      </c>
      <c r="S6116" s="75">
        <f t="shared" si="191"/>
        <v>0</v>
      </c>
    </row>
    <row r="6117" spans="1:19" ht="17.399999999999999" x14ac:dyDescent="0.3">
      <c r="A6117" s="39" t="s">
        <v>1025</v>
      </c>
      <c r="B6117" s="39" t="s">
        <v>90</v>
      </c>
      <c r="C6117" s="39" t="s">
        <v>144</v>
      </c>
      <c r="D6117" s="39" t="s">
        <v>30</v>
      </c>
      <c r="E6117" s="70" t="s">
        <v>46</v>
      </c>
      <c r="F6117" s="70" t="s">
        <v>32</v>
      </c>
      <c r="G6117" s="78">
        <v>43918</v>
      </c>
      <c r="H6117" s="78">
        <v>45748</v>
      </c>
      <c r="I6117" s="69">
        <v>16421300.699999999</v>
      </c>
      <c r="J6117" s="70">
        <v>15</v>
      </c>
      <c r="K6117" s="71">
        <v>1.0169999999999999</v>
      </c>
      <c r="L6117" s="70">
        <v>0</v>
      </c>
      <c r="M6117" s="71">
        <v>0.64900000000000002</v>
      </c>
      <c r="N6117" s="72"/>
      <c r="O6117" s="73">
        <f>MIN(1,MAX(0,(1/(1+EXP(-(Assumptions!$B$5 + Assumptions!$B$6*$N6117))))*Assumptions!$B$3))</f>
        <v>3.9165722796764356E-2</v>
      </c>
      <c r="P6117" s="73">
        <f>VLOOKUP($F6117,Assumptions!$A$23:$B$27,2,FALSE)*Assumptions!$B$4</f>
        <v>0.5</v>
      </c>
      <c r="Q6117" s="74">
        <f t="shared" si="190"/>
        <v>321576.05558925623</v>
      </c>
      <c r="R6117" s="75" t="str">
        <f>IF($O6117&lt;Assumptions!$B$17,"A",IF($O6117&lt;Assumptions!$B$18,"B",IF($O6117&lt;Assumptions!$B$19,"C",IF($O6117&lt;Assumptions!$B$20,"D","E"))))</f>
        <v>B</v>
      </c>
      <c r="S6117" s="75">
        <f t="shared" si="191"/>
        <v>0</v>
      </c>
    </row>
    <row r="6118" spans="1:19" ht="17.399999999999999" x14ac:dyDescent="0.3">
      <c r="A6118" s="39" t="s">
        <v>1025</v>
      </c>
      <c r="B6118" s="39" t="s">
        <v>90</v>
      </c>
      <c r="C6118" s="39" t="s">
        <v>144</v>
      </c>
      <c r="D6118" s="39" t="s">
        <v>30</v>
      </c>
      <c r="E6118" s="70" t="s">
        <v>46</v>
      </c>
      <c r="F6118" s="70" t="s">
        <v>32</v>
      </c>
      <c r="G6118" s="78">
        <v>43918</v>
      </c>
      <c r="H6118" s="78">
        <v>45778</v>
      </c>
      <c r="I6118" s="69">
        <v>16040250.609999999</v>
      </c>
      <c r="J6118" s="70">
        <v>185</v>
      </c>
      <c r="K6118" s="71">
        <v>0.32400000000000001</v>
      </c>
      <c r="L6118" s="70">
        <v>0</v>
      </c>
      <c r="M6118" s="71">
        <v>0.64900000000000002</v>
      </c>
      <c r="N6118" s="72"/>
      <c r="O6118" s="73">
        <f>MIN(1,MAX(0,(1/(1+EXP(-(Assumptions!$B$5 + Assumptions!$B$6*$N6118))))*Assumptions!$B$3))</f>
        <v>3.9165722796764356E-2</v>
      </c>
      <c r="P6118" s="73">
        <f>VLOOKUP($F6118,Assumptions!$A$23:$B$27,2,FALSE)*Assumptions!$B$4</f>
        <v>0.5</v>
      </c>
      <c r="Q6118" s="74">
        <f t="shared" si="190"/>
        <v>314114.0044909452</v>
      </c>
      <c r="R6118" s="75" t="str">
        <f>IF($O6118&lt;Assumptions!$B$17,"A",IF($O6118&lt;Assumptions!$B$18,"B",IF($O6118&lt;Assumptions!$B$19,"C",IF($O6118&lt;Assumptions!$B$20,"D","E"))))</f>
        <v>B</v>
      </c>
      <c r="S6118" s="75">
        <f t="shared" si="191"/>
        <v>1</v>
      </c>
    </row>
    <row r="6119" spans="1:19" ht="17.399999999999999" x14ac:dyDescent="0.3">
      <c r="A6119" s="39" t="s">
        <v>1025</v>
      </c>
      <c r="B6119" s="39" t="s">
        <v>90</v>
      </c>
      <c r="C6119" s="39" t="s">
        <v>144</v>
      </c>
      <c r="D6119" s="39" t="s">
        <v>30</v>
      </c>
      <c r="E6119" s="70" t="s">
        <v>46</v>
      </c>
      <c r="F6119" s="70" t="s">
        <v>32</v>
      </c>
      <c r="G6119" s="78">
        <v>43918</v>
      </c>
      <c r="H6119" s="78">
        <v>45809</v>
      </c>
      <c r="I6119" s="69">
        <v>15606053.5</v>
      </c>
      <c r="J6119" s="70">
        <v>0</v>
      </c>
      <c r="K6119" s="71">
        <v>1.048</v>
      </c>
      <c r="L6119" s="70">
        <v>0</v>
      </c>
      <c r="M6119" s="71">
        <v>0.64900000000000002</v>
      </c>
      <c r="N6119" s="72"/>
      <c r="O6119" s="73">
        <f>MIN(1,MAX(0,(1/(1+EXP(-(Assumptions!$B$5 + Assumptions!$B$6*$N6119))))*Assumptions!$B$3))</f>
        <v>3.9165722796764356E-2</v>
      </c>
      <c r="P6119" s="73">
        <f>VLOOKUP($F6119,Assumptions!$A$23:$B$27,2,FALSE)*Assumptions!$B$4</f>
        <v>0.5</v>
      </c>
      <c r="Q6119" s="74">
        <f t="shared" si="190"/>
        <v>305611.18266623706</v>
      </c>
      <c r="R6119" s="75" t="str">
        <f>IF($O6119&lt;Assumptions!$B$17,"A",IF($O6119&lt;Assumptions!$B$18,"B",IF($O6119&lt;Assumptions!$B$19,"C",IF($O6119&lt;Assumptions!$B$20,"D","E"))))</f>
        <v>B</v>
      </c>
      <c r="S6119" s="75">
        <f t="shared" si="191"/>
        <v>0</v>
      </c>
    </row>
    <row r="6120" spans="1:19" ht="17.399999999999999" x14ac:dyDescent="0.3">
      <c r="A6120" s="39" t="s">
        <v>1025</v>
      </c>
      <c r="B6120" s="39" t="s">
        <v>90</v>
      </c>
      <c r="C6120" s="39" t="s">
        <v>144</v>
      </c>
      <c r="D6120" s="39" t="s">
        <v>30</v>
      </c>
      <c r="E6120" s="70" t="s">
        <v>46</v>
      </c>
      <c r="F6120" s="70" t="s">
        <v>32</v>
      </c>
      <c r="G6120" s="78">
        <v>43918</v>
      </c>
      <c r="H6120" s="78">
        <v>45839</v>
      </c>
      <c r="I6120" s="69">
        <v>15224484.390000001</v>
      </c>
      <c r="J6120" s="70">
        <v>0</v>
      </c>
      <c r="K6120" s="71">
        <v>1.1459999999999999</v>
      </c>
      <c r="L6120" s="70">
        <v>0</v>
      </c>
      <c r="M6120" s="71">
        <v>0.64900000000000002</v>
      </c>
      <c r="N6120" s="72"/>
      <c r="O6120" s="73">
        <f>MIN(1,MAX(0,(1/(1+EXP(-(Assumptions!$B$5 + Assumptions!$B$6*$N6120))))*Assumptions!$B$3))</f>
        <v>3.9165722796764356E-2</v>
      </c>
      <c r="P6120" s="73">
        <f>VLOOKUP($F6120,Assumptions!$A$23:$B$27,2,FALSE)*Assumptions!$B$4</f>
        <v>0.5</v>
      </c>
      <c r="Q6120" s="74">
        <f t="shared" si="190"/>
        <v>298138.96767120308</v>
      </c>
      <c r="R6120" s="75" t="str">
        <f>IF($O6120&lt;Assumptions!$B$17,"A",IF($O6120&lt;Assumptions!$B$18,"B",IF($O6120&lt;Assumptions!$B$19,"C",IF($O6120&lt;Assumptions!$B$20,"D","E"))))</f>
        <v>B</v>
      </c>
      <c r="S6120" s="75">
        <f t="shared" si="191"/>
        <v>0</v>
      </c>
    </row>
    <row r="6121" spans="1:19" ht="17.399999999999999" x14ac:dyDescent="0.3">
      <c r="A6121" s="39" t="s">
        <v>1025</v>
      </c>
      <c r="B6121" s="39" t="s">
        <v>90</v>
      </c>
      <c r="C6121" s="39" t="s">
        <v>144</v>
      </c>
      <c r="D6121" s="39" t="s">
        <v>30</v>
      </c>
      <c r="E6121" s="70" t="s">
        <v>46</v>
      </c>
      <c r="F6121" s="70" t="s">
        <v>32</v>
      </c>
      <c r="G6121" s="78">
        <v>43918</v>
      </c>
      <c r="H6121" s="78">
        <v>45870</v>
      </c>
      <c r="I6121" s="69">
        <v>14900809.289999999</v>
      </c>
      <c r="J6121" s="70">
        <v>0</v>
      </c>
      <c r="K6121" s="71">
        <v>1.056</v>
      </c>
      <c r="L6121" s="70">
        <v>0</v>
      </c>
      <c r="M6121" s="71">
        <v>0.64900000000000002</v>
      </c>
      <c r="N6121" s="72"/>
      <c r="O6121" s="73">
        <f>MIN(1,MAX(0,(1/(1+EXP(-(Assumptions!$B$5 + Assumptions!$B$6*$N6121))))*Assumptions!$B$3))</f>
        <v>3.9165722796764356E-2</v>
      </c>
      <c r="P6121" s="73">
        <f>VLOOKUP($F6121,Assumptions!$A$23:$B$27,2,FALSE)*Assumptions!$B$4</f>
        <v>0.5</v>
      </c>
      <c r="Q6121" s="74">
        <f t="shared" si="190"/>
        <v>291800.48304979556</v>
      </c>
      <c r="R6121" s="75" t="str">
        <f>IF($O6121&lt;Assumptions!$B$17,"A",IF($O6121&lt;Assumptions!$B$18,"B",IF($O6121&lt;Assumptions!$B$19,"C",IF($O6121&lt;Assumptions!$B$20,"D","E"))))</f>
        <v>B</v>
      </c>
      <c r="S6121" s="75">
        <f t="shared" si="191"/>
        <v>0</v>
      </c>
    </row>
    <row r="6122" spans="1:19" ht="17.399999999999999" x14ac:dyDescent="0.3">
      <c r="A6122" s="39" t="s">
        <v>1025</v>
      </c>
      <c r="B6122" s="39" t="s">
        <v>90</v>
      </c>
      <c r="C6122" s="39" t="s">
        <v>144</v>
      </c>
      <c r="D6122" s="39" t="s">
        <v>30</v>
      </c>
      <c r="E6122" s="70" t="s">
        <v>46</v>
      </c>
      <c r="F6122" s="70" t="s">
        <v>32</v>
      </c>
      <c r="G6122" s="78">
        <v>43918</v>
      </c>
      <c r="H6122" s="78">
        <v>45901</v>
      </c>
      <c r="I6122" s="69">
        <v>14568782.07</v>
      </c>
      <c r="J6122" s="70">
        <v>0</v>
      </c>
      <c r="K6122" s="71">
        <v>1.0940000000000001</v>
      </c>
      <c r="L6122" s="70">
        <v>0</v>
      </c>
      <c r="M6122" s="71">
        <v>0.64900000000000002</v>
      </c>
      <c r="N6122" s="72"/>
      <c r="O6122" s="73">
        <f>MIN(1,MAX(0,(1/(1+EXP(-(Assumptions!$B$5 + Assumptions!$B$6*$N6122))))*Assumptions!$B$3))</f>
        <v>3.9165722796764356E-2</v>
      </c>
      <c r="P6122" s="73">
        <f>VLOOKUP($F6122,Assumptions!$A$23:$B$27,2,FALSE)*Assumptions!$B$4</f>
        <v>0.5</v>
      </c>
      <c r="Q6122" s="74">
        <f t="shared" si="190"/>
        <v>285298.44002004538</v>
      </c>
      <c r="R6122" s="75" t="str">
        <f>IF($O6122&lt;Assumptions!$B$17,"A",IF($O6122&lt;Assumptions!$B$18,"B",IF($O6122&lt;Assumptions!$B$19,"C",IF($O6122&lt;Assumptions!$B$20,"D","E"))))</f>
        <v>B</v>
      </c>
      <c r="S6122" s="75">
        <f t="shared" si="191"/>
        <v>0</v>
      </c>
    </row>
    <row r="6123" spans="1:19" ht="17.399999999999999" x14ac:dyDescent="0.3">
      <c r="A6123" s="39" t="s">
        <v>1025</v>
      </c>
      <c r="B6123" s="39" t="s">
        <v>90</v>
      </c>
      <c r="C6123" s="39" t="s">
        <v>144</v>
      </c>
      <c r="D6123" s="39" t="s">
        <v>30</v>
      </c>
      <c r="E6123" s="70" t="s">
        <v>46</v>
      </c>
      <c r="F6123" s="70" t="s">
        <v>32</v>
      </c>
      <c r="G6123" s="78">
        <v>43918</v>
      </c>
      <c r="H6123" s="78">
        <v>45931</v>
      </c>
      <c r="I6123" s="69">
        <v>14187623.609999999</v>
      </c>
      <c r="J6123" s="70">
        <v>0</v>
      </c>
      <c r="K6123" s="71">
        <v>1.0509999999999999</v>
      </c>
      <c r="L6123" s="70">
        <v>0</v>
      </c>
      <c r="M6123" s="71">
        <v>0.64900000000000002</v>
      </c>
      <c r="N6123" s="72"/>
      <c r="O6123" s="73">
        <f>MIN(1,MAX(0,(1/(1+EXP(-(Assumptions!$B$5 + Assumptions!$B$6*$N6123))))*Assumptions!$B$3))</f>
        <v>3.9165722796764356E-2</v>
      </c>
      <c r="P6123" s="73">
        <f>VLOOKUP($F6123,Assumptions!$A$23:$B$27,2,FALSE)*Assumptions!$B$4</f>
        <v>0.5</v>
      </c>
      <c r="Q6123" s="74">
        <f t="shared" si="190"/>
        <v>277834.2667270446</v>
      </c>
      <c r="R6123" s="75" t="str">
        <f>IF($O6123&lt;Assumptions!$B$17,"A",IF($O6123&lt;Assumptions!$B$18,"B",IF($O6123&lt;Assumptions!$B$19,"C",IF($O6123&lt;Assumptions!$B$20,"D","E"))))</f>
        <v>B</v>
      </c>
      <c r="S6123" s="75">
        <f t="shared" si="191"/>
        <v>0</v>
      </c>
    </row>
    <row r="6124" spans="1:19" ht="17.399999999999999" x14ac:dyDescent="0.3">
      <c r="A6124" s="39" t="s">
        <v>1025</v>
      </c>
      <c r="B6124" s="39" t="s">
        <v>90</v>
      </c>
      <c r="C6124" s="39" t="s">
        <v>144</v>
      </c>
      <c r="D6124" s="39" t="s">
        <v>30</v>
      </c>
      <c r="E6124" s="70" t="s">
        <v>46</v>
      </c>
      <c r="F6124" s="70" t="s">
        <v>32</v>
      </c>
      <c r="G6124" s="78">
        <v>43918</v>
      </c>
      <c r="H6124" s="78">
        <v>45962</v>
      </c>
      <c r="I6124" s="69">
        <v>13865089.6</v>
      </c>
      <c r="J6124" s="70">
        <v>0</v>
      </c>
      <c r="K6124" s="71">
        <v>1.129</v>
      </c>
      <c r="L6124" s="70">
        <v>0</v>
      </c>
      <c r="M6124" s="71">
        <v>0.64900000000000002</v>
      </c>
      <c r="N6124" s="72"/>
      <c r="O6124" s="73">
        <f>MIN(1,MAX(0,(1/(1+EXP(-(Assumptions!$B$5 + Assumptions!$B$6*$N6124))))*Assumptions!$B$3))</f>
        <v>3.9165722796764356E-2</v>
      </c>
      <c r="P6124" s="73">
        <f>VLOOKUP($F6124,Assumptions!$A$23:$B$27,2,FALSE)*Assumptions!$B$4</f>
        <v>0.5</v>
      </c>
      <c r="Q6124" s="74">
        <f t="shared" si="190"/>
        <v>271518.12791295018</v>
      </c>
      <c r="R6124" s="75" t="str">
        <f>IF($O6124&lt;Assumptions!$B$17,"A",IF($O6124&lt;Assumptions!$B$18,"B",IF($O6124&lt;Assumptions!$B$19,"C",IF($O6124&lt;Assumptions!$B$20,"D","E"))))</f>
        <v>B</v>
      </c>
      <c r="S6124" s="75">
        <f t="shared" si="191"/>
        <v>0</v>
      </c>
    </row>
    <row r="6125" spans="1:19" ht="17.399999999999999" x14ac:dyDescent="0.3">
      <c r="A6125" s="39" t="s">
        <v>1025</v>
      </c>
      <c r="B6125" s="39" t="s">
        <v>90</v>
      </c>
      <c r="C6125" s="39" t="s">
        <v>144</v>
      </c>
      <c r="D6125" s="39" t="s">
        <v>30</v>
      </c>
      <c r="E6125" s="70" t="s">
        <v>46</v>
      </c>
      <c r="F6125" s="70" t="s">
        <v>32</v>
      </c>
      <c r="G6125" s="78">
        <v>43918</v>
      </c>
      <c r="H6125" s="78">
        <v>45992</v>
      </c>
      <c r="I6125" s="69">
        <v>13515342.02</v>
      </c>
      <c r="J6125" s="70">
        <v>0</v>
      </c>
      <c r="K6125" s="71">
        <v>1.05</v>
      </c>
      <c r="L6125" s="70">
        <v>0</v>
      </c>
      <c r="M6125" s="71">
        <v>0.64900000000000002</v>
      </c>
      <c r="N6125" s="72"/>
      <c r="O6125" s="73">
        <f>MIN(1,MAX(0,(1/(1+EXP(-(Assumptions!$B$5 + Assumptions!$B$6*$N6125))))*Assumptions!$B$3))</f>
        <v>3.9165722796764356E-2</v>
      </c>
      <c r="P6125" s="73">
        <f>VLOOKUP($F6125,Assumptions!$A$23:$B$27,2,FALSE)*Assumptions!$B$4</f>
        <v>0.5</v>
      </c>
      <c r="Q6125" s="74">
        <f t="shared" si="190"/>
        <v>264669.0695293906</v>
      </c>
      <c r="R6125" s="75" t="str">
        <f>IF($O6125&lt;Assumptions!$B$17,"A",IF($O6125&lt;Assumptions!$B$18,"B",IF($O6125&lt;Assumptions!$B$19,"C",IF($O6125&lt;Assumptions!$B$20,"D","E"))))</f>
        <v>B</v>
      </c>
      <c r="S6125" s="75">
        <f t="shared" si="191"/>
        <v>0</v>
      </c>
    </row>
    <row r="6126" spans="1:19" ht="17.399999999999999" x14ac:dyDescent="0.3">
      <c r="A6126" s="39" t="s">
        <v>1026</v>
      </c>
      <c r="B6126" s="39" t="s">
        <v>56</v>
      </c>
      <c r="C6126" s="39" t="s">
        <v>190</v>
      </c>
      <c r="D6126" s="39" t="s">
        <v>42</v>
      </c>
      <c r="E6126" s="70" t="s">
        <v>39</v>
      </c>
      <c r="F6126" s="70" t="s">
        <v>32</v>
      </c>
      <c r="G6126" s="78">
        <v>44573</v>
      </c>
      <c r="H6126" s="78">
        <v>45658</v>
      </c>
      <c r="I6126" s="69">
        <v>23421041.010000002</v>
      </c>
      <c r="J6126" s="70">
        <v>0</v>
      </c>
      <c r="K6126" s="71">
        <v>1.1419999999999999</v>
      </c>
      <c r="L6126" s="70">
        <v>0</v>
      </c>
      <c r="M6126" s="71">
        <v>1</v>
      </c>
      <c r="N6126" s="72"/>
      <c r="O6126" s="73">
        <f>MIN(1,MAX(0,(1/(1+EXP(-(Assumptions!$B$5 + Assumptions!$B$6*$N6126))))*Assumptions!$B$3))</f>
        <v>3.9165722796764356E-2</v>
      </c>
      <c r="P6126" s="73">
        <f>VLOOKUP($F6126,Assumptions!$A$23:$B$27,2,FALSE)*Assumptions!$B$4</f>
        <v>0.5</v>
      </c>
      <c r="Q6126" s="74">
        <f t="shared" si="190"/>
        <v>458650.99990465498</v>
      </c>
      <c r="R6126" s="75" t="str">
        <f>IF($O6126&lt;Assumptions!$B$17,"A",IF($O6126&lt;Assumptions!$B$18,"B",IF($O6126&lt;Assumptions!$B$19,"C",IF($O6126&lt;Assumptions!$B$20,"D","E"))))</f>
        <v>B</v>
      </c>
      <c r="S6126" s="75">
        <f t="shared" si="191"/>
        <v>0</v>
      </c>
    </row>
    <row r="6127" spans="1:19" ht="17.399999999999999" x14ac:dyDescent="0.3">
      <c r="A6127" s="39" t="s">
        <v>1026</v>
      </c>
      <c r="B6127" s="39" t="s">
        <v>56</v>
      </c>
      <c r="C6127" s="39" t="s">
        <v>190</v>
      </c>
      <c r="D6127" s="39" t="s">
        <v>42</v>
      </c>
      <c r="E6127" s="70" t="s">
        <v>39</v>
      </c>
      <c r="F6127" s="70" t="s">
        <v>32</v>
      </c>
      <c r="G6127" s="78">
        <v>44573</v>
      </c>
      <c r="H6127" s="78">
        <v>45689</v>
      </c>
      <c r="I6127" s="69">
        <v>22968980.91</v>
      </c>
      <c r="J6127" s="70">
        <v>0</v>
      </c>
      <c r="K6127" s="71">
        <v>1.1180000000000001</v>
      </c>
      <c r="L6127" s="70">
        <v>0</v>
      </c>
      <c r="M6127" s="71">
        <v>1</v>
      </c>
      <c r="N6127" s="72"/>
      <c r="O6127" s="73">
        <f>MIN(1,MAX(0,(1/(1+EXP(-(Assumptions!$B$5 + Assumptions!$B$6*$N6127))))*Assumptions!$B$3))</f>
        <v>3.9165722796764356E-2</v>
      </c>
      <c r="P6127" s="73">
        <f>VLOOKUP($F6127,Assumptions!$A$23:$B$27,2,FALSE)*Assumptions!$B$4</f>
        <v>0.5</v>
      </c>
      <c r="Q6127" s="74">
        <f t="shared" si="190"/>
        <v>449798.36962261616</v>
      </c>
      <c r="R6127" s="75" t="str">
        <f>IF($O6127&lt;Assumptions!$B$17,"A",IF($O6127&lt;Assumptions!$B$18,"B",IF($O6127&lt;Assumptions!$B$19,"C",IF($O6127&lt;Assumptions!$B$20,"D","E"))))</f>
        <v>B</v>
      </c>
      <c r="S6127" s="75">
        <f t="shared" si="191"/>
        <v>0</v>
      </c>
    </row>
    <row r="6128" spans="1:19" ht="17.399999999999999" x14ac:dyDescent="0.3">
      <c r="A6128" s="39" t="s">
        <v>1026</v>
      </c>
      <c r="B6128" s="39" t="s">
        <v>56</v>
      </c>
      <c r="C6128" s="39" t="s">
        <v>190</v>
      </c>
      <c r="D6128" s="39" t="s">
        <v>42</v>
      </c>
      <c r="E6128" s="70" t="s">
        <v>39</v>
      </c>
      <c r="F6128" s="70" t="s">
        <v>32</v>
      </c>
      <c r="G6128" s="78">
        <v>44573</v>
      </c>
      <c r="H6128" s="78">
        <v>45717</v>
      </c>
      <c r="I6128" s="69">
        <v>22608940.32</v>
      </c>
      <c r="J6128" s="70">
        <v>0</v>
      </c>
      <c r="K6128" s="71">
        <v>1.0840000000000001</v>
      </c>
      <c r="L6128" s="70">
        <v>0</v>
      </c>
      <c r="M6128" s="71">
        <v>1</v>
      </c>
      <c r="N6128" s="72"/>
      <c r="O6128" s="73">
        <f>MIN(1,MAX(0,(1/(1+EXP(-(Assumptions!$B$5 + Assumptions!$B$6*$N6128))))*Assumptions!$B$3))</f>
        <v>3.9165722796764356E-2</v>
      </c>
      <c r="P6128" s="73">
        <f>VLOOKUP($F6128,Assumptions!$A$23:$B$27,2,FALSE)*Assumptions!$B$4</f>
        <v>0.5</v>
      </c>
      <c r="Q6128" s="74">
        <f t="shared" si="190"/>
        <v>442747.74465085444</v>
      </c>
      <c r="R6128" s="75" t="str">
        <f>IF($O6128&lt;Assumptions!$B$17,"A",IF($O6128&lt;Assumptions!$B$18,"B",IF($O6128&lt;Assumptions!$B$19,"C",IF($O6128&lt;Assumptions!$B$20,"D","E"))))</f>
        <v>B</v>
      </c>
      <c r="S6128" s="75">
        <f t="shared" si="191"/>
        <v>0</v>
      </c>
    </row>
    <row r="6129" spans="1:19" ht="17.399999999999999" x14ac:dyDescent="0.3">
      <c r="A6129" s="39" t="s">
        <v>1026</v>
      </c>
      <c r="B6129" s="39" t="s">
        <v>56</v>
      </c>
      <c r="C6129" s="39" t="s">
        <v>190</v>
      </c>
      <c r="D6129" s="39" t="s">
        <v>42</v>
      </c>
      <c r="E6129" s="70" t="s">
        <v>39</v>
      </c>
      <c r="F6129" s="70" t="s">
        <v>32</v>
      </c>
      <c r="G6129" s="78">
        <v>44573</v>
      </c>
      <c r="H6129" s="78">
        <v>45748</v>
      </c>
      <c r="I6129" s="69">
        <v>22198746.57</v>
      </c>
      <c r="J6129" s="70">
        <v>35</v>
      </c>
      <c r="K6129" s="71">
        <v>0.82499999999999996</v>
      </c>
      <c r="L6129" s="70">
        <v>0</v>
      </c>
      <c r="M6129" s="71">
        <v>1</v>
      </c>
      <c r="N6129" s="72"/>
      <c r="O6129" s="73">
        <f>MIN(1,MAX(0,(1/(1+EXP(-(Assumptions!$B$5 + Assumptions!$B$6*$N6129))))*Assumptions!$B$3))</f>
        <v>3.9165722796764356E-2</v>
      </c>
      <c r="P6129" s="73">
        <f>VLOOKUP($F6129,Assumptions!$A$23:$B$27,2,FALSE)*Assumptions!$B$4</f>
        <v>0.5</v>
      </c>
      <c r="Q6129" s="74">
        <f t="shared" si="190"/>
        <v>434714.97729812178</v>
      </c>
      <c r="R6129" s="75" t="str">
        <f>IF($O6129&lt;Assumptions!$B$17,"A",IF($O6129&lt;Assumptions!$B$18,"B",IF($O6129&lt;Assumptions!$B$19,"C",IF($O6129&lt;Assumptions!$B$20,"D","E"))))</f>
        <v>B</v>
      </c>
      <c r="S6129" s="75">
        <f t="shared" si="191"/>
        <v>0</v>
      </c>
    </row>
    <row r="6130" spans="1:19" ht="17.399999999999999" x14ac:dyDescent="0.3">
      <c r="A6130" s="39" t="s">
        <v>1026</v>
      </c>
      <c r="B6130" s="39" t="s">
        <v>56</v>
      </c>
      <c r="C6130" s="39" t="s">
        <v>190</v>
      </c>
      <c r="D6130" s="39" t="s">
        <v>42</v>
      </c>
      <c r="E6130" s="70" t="s">
        <v>39</v>
      </c>
      <c r="F6130" s="70" t="s">
        <v>32</v>
      </c>
      <c r="G6130" s="78">
        <v>44573</v>
      </c>
      <c r="H6130" s="78">
        <v>45778</v>
      </c>
      <c r="I6130" s="69">
        <v>21883234.300000001</v>
      </c>
      <c r="J6130" s="70">
        <v>0</v>
      </c>
      <c r="K6130" s="71">
        <v>1.056</v>
      </c>
      <c r="L6130" s="70">
        <v>0</v>
      </c>
      <c r="M6130" s="71">
        <v>1</v>
      </c>
      <c r="N6130" s="72"/>
      <c r="O6130" s="73">
        <f>MIN(1,MAX(0,(1/(1+EXP(-(Assumptions!$B$5 + Assumptions!$B$6*$N6130))))*Assumptions!$B$3))</f>
        <v>3.9165722796764356E-2</v>
      </c>
      <c r="P6130" s="73">
        <f>VLOOKUP($F6130,Assumptions!$A$23:$B$27,2,FALSE)*Assumptions!$B$4</f>
        <v>0.5</v>
      </c>
      <c r="Q6130" s="74">
        <f t="shared" si="190"/>
        <v>428536.34424522286</v>
      </c>
      <c r="R6130" s="75" t="str">
        <f>IF($O6130&lt;Assumptions!$B$17,"A",IF($O6130&lt;Assumptions!$B$18,"B",IF($O6130&lt;Assumptions!$B$19,"C",IF($O6130&lt;Assumptions!$B$20,"D","E"))))</f>
        <v>B</v>
      </c>
      <c r="S6130" s="75">
        <f t="shared" si="191"/>
        <v>0</v>
      </c>
    </row>
    <row r="6131" spans="1:19" ht="17.399999999999999" x14ac:dyDescent="0.3">
      <c r="A6131" s="39" t="s">
        <v>1026</v>
      </c>
      <c r="B6131" s="39" t="s">
        <v>56</v>
      </c>
      <c r="C6131" s="39" t="s">
        <v>190</v>
      </c>
      <c r="D6131" s="39" t="s">
        <v>42</v>
      </c>
      <c r="E6131" s="70" t="s">
        <v>39</v>
      </c>
      <c r="F6131" s="70" t="s">
        <v>32</v>
      </c>
      <c r="G6131" s="78">
        <v>44573</v>
      </c>
      <c r="H6131" s="78">
        <v>45809</v>
      </c>
      <c r="I6131" s="69">
        <v>21477753.140000001</v>
      </c>
      <c r="J6131" s="70">
        <v>0</v>
      </c>
      <c r="K6131" s="71">
        <v>1.0580000000000001</v>
      </c>
      <c r="L6131" s="70">
        <v>0</v>
      </c>
      <c r="M6131" s="71">
        <v>1</v>
      </c>
      <c r="N6131" s="72"/>
      <c r="O6131" s="73">
        <f>MIN(1,MAX(0,(1/(1+EXP(-(Assumptions!$B$5 + Assumptions!$B$6*$N6131))))*Assumptions!$B$3))</f>
        <v>3.9165722796764356E-2</v>
      </c>
      <c r="P6131" s="73">
        <f>VLOOKUP($F6131,Assumptions!$A$23:$B$27,2,FALSE)*Assumptions!$B$4</f>
        <v>0.5</v>
      </c>
      <c r="Q6131" s="74">
        <f t="shared" si="190"/>
        <v>420595.86288928764</v>
      </c>
      <c r="R6131" s="75" t="str">
        <f>IF($O6131&lt;Assumptions!$B$17,"A",IF($O6131&lt;Assumptions!$B$18,"B",IF($O6131&lt;Assumptions!$B$19,"C",IF($O6131&lt;Assumptions!$B$20,"D","E"))))</f>
        <v>B</v>
      </c>
      <c r="S6131" s="75">
        <f t="shared" si="191"/>
        <v>0</v>
      </c>
    </row>
    <row r="6132" spans="1:19" ht="17.399999999999999" x14ac:dyDescent="0.3">
      <c r="A6132" s="39" t="s">
        <v>1026</v>
      </c>
      <c r="B6132" s="39" t="s">
        <v>56</v>
      </c>
      <c r="C6132" s="39" t="s">
        <v>190</v>
      </c>
      <c r="D6132" s="39" t="s">
        <v>42</v>
      </c>
      <c r="E6132" s="70" t="s">
        <v>39</v>
      </c>
      <c r="F6132" s="70" t="s">
        <v>32</v>
      </c>
      <c r="G6132" s="78">
        <v>44573</v>
      </c>
      <c r="H6132" s="78">
        <v>45839</v>
      </c>
      <c r="I6132" s="69">
        <v>21027989.359999999</v>
      </c>
      <c r="J6132" s="70">
        <v>0</v>
      </c>
      <c r="K6132" s="71">
        <v>1.06</v>
      </c>
      <c r="L6132" s="70">
        <v>0</v>
      </c>
      <c r="M6132" s="71">
        <v>1</v>
      </c>
      <c r="N6132" s="72"/>
      <c r="O6132" s="73">
        <f>MIN(1,MAX(0,(1/(1+EXP(-(Assumptions!$B$5 + Assumptions!$B$6*$N6132))))*Assumptions!$B$3))</f>
        <v>3.9165722796764356E-2</v>
      </c>
      <c r="P6132" s="73">
        <f>VLOOKUP($F6132,Assumptions!$A$23:$B$27,2,FALSE)*Assumptions!$B$4</f>
        <v>0.5</v>
      </c>
      <c r="Q6132" s="74">
        <f t="shared" si="190"/>
        <v>411788.20112353517</v>
      </c>
      <c r="R6132" s="75" t="str">
        <f>IF($O6132&lt;Assumptions!$B$17,"A",IF($O6132&lt;Assumptions!$B$18,"B",IF($O6132&lt;Assumptions!$B$19,"C",IF($O6132&lt;Assumptions!$B$20,"D","E"))))</f>
        <v>B</v>
      </c>
      <c r="S6132" s="75">
        <f t="shared" si="191"/>
        <v>0</v>
      </c>
    </row>
    <row r="6133" spans="1:19" ht="17.399999999999999" x14ac:dyDescent="0.3">
      <c r="A6133" s="39" t="s">
        <v>1026</v>
      </c>
      <c r="B6133" s="39" t="s">
        <v>56</v>
      </c>
      <c r="C6133" s="39" t="s">
        <v>190</v>
      </c>
      <c r="D6133" s="39" t="s">
        <v>42</v>
      </c>
      <c r="E6133" s="70" t="s">
        <v>39</v>
      </c>
      <c r="F6133" s="70" t="s">
        <v>32</v>
      </c>
      <c r="G6133" s="78">
        <v>44573</v>
      </c>
      <c r="H6133" s="78">
        <v>45870</v>
      </c>
      <c r="I6133" s="69">
        <v>21027989.359999999</v>
      </c>
      <c r="J6133" s="70">
        <v>220</v>
      </c>
      <c r="K6133" s="71">
        <v>0.19700000000000001</v>
      </c>
      <c r="L6133" s="70">
        <v>1</v>
      </c>
      <c r="M6133" s="71">
        <v>1</v>
      </c>
      <c r="N6133" s="72"/>
      <c r="O6133" s="73">
        <f>MIN(1,MAX(0,(1/(1+EXP(-(Assumptions!$B$5 + Assumptions!$B$6*$N6133))))*Assumptions!$B$3))</f>
        <v>3.9165722796764356E-2</v>
      </c>
      <c r="P6133" s="73">
        <f>VLOOKUP($F6133,Assumptions!$A$23:$B$27,2,FALSE)*Assumptions!$B$4</f>
        <v>0.5</v>
      </c>
      <c r="Q6133" s="74">
        <f t="shared" si="190"/>
        <v>411788.20112353517</v>
      </c>
      <c r="R6133" s="75" t="str">
        <f>IF($O6133&lt;Assumptions!$B$17,"A",IF($O6133&lt;Assumptions!$B$18,"B",IF($O6133&lt;Assumptions!$B$19,"C",IF($O6133&lt;Assumptions!$B$20,"D","E"))))</f>
        <v>B</v>
      </c>
      <c r="S6133" s="75">
        <f t="shared" si="191"/>
        <v>1</v>
      </c>
    </row>
    <row r="6134" spans="1:19" ht="17.399999999999999" x14ac:dyDescent="0.3">
      <c r="A6134" s="39" t="s">
        <v>1026</v>
      </c>
      <c r="B6134" s="39" t="s">
        <v>56</v>
      </c>
      <c r="C6134" s="39" t="s">
        <v>190</v>
      </c>
      <c r="D6134" s="39" t="s">
        <v>42</v>
      </c>
      <c r="E6134" s="70" t="s">
        <v>39</v>
      </c>
      <c r="F6134" s="70" t="s">
        <v>32</v>
      </c>
      <c r="G6134" s="78">
        <v>44573</v>
      </c>
      <c r="H6134" s="78">
        <v>45901</v>
      </c>
      <c r="I6134" s="69">
        <v>21027989.359999999</v>
      </c>
      <c r="J6134" s="70">
        <v>999</v>
      </c>
      <c r="K6134" s="71">
        <v>0.121</v>
      </c>
      <c r="L6134" s="70">
        <v>1</v>
      </c>
      <c r="M6134" s="71">
        <v>1</v>
      </c>
      <c r="N6134" s="72"/>
      <c r="O6134" s="73">
        <f>MIN(1,MAX(0,(1/(1+EXP(-(Assumptions!$B$5 + Assumptions!$B$6*$N6134))))*Assumptions!$B$3))</f>
        <v>3.9165722796764356E-2</v>
      </c>
      <c r="P6134" s="73">
        <f>VLOOKUP($F6134,Assumptions!$A$23:$B$27,2,FALSE)*Assumptions!$B$4</f>
        <v>0.5</v>
      </c>
      <c r="Q6134" s="74">
        <f t="shared" si="190"/>
        <v>411788.20112353517</v>
      </c>
      <c r="R6134" s="75" t="str">
        <f>IF($O6134&lt;Assumptions!$B$17,"A",IF($O6134&lt;Assumptions!$B$18,"B",IF($O6134&lt;Assumptions!$B$19,"C",IF($O6134&lt;Assumptions!$B$20,"D","E"))))</f>
        <v>B</v>
      </c>
      <c r="S6134" s="75">
        <f t="shared" si="191"/>
        <v>1</v>
      </c>
    </row>
    <row r="6135" spans="1:19" ht="17.399999999999999" x14ac:dyDescent="0.3">
      <c r="A6135" s="39" t="s">
        <v>1026</v>
      </c>
      <c r="B6135" s="39" t="s">
        <v>56</v>
      </c>
      <c r="C6135" s="39" t="s">
        <v>190</v>
      </c>
      <c r="D6135" s="39" t="s">
        <v>42</v>
      </c>
      <c r="E6135" s="70" t="s">
        <v>39</v>
      </c>
      <c r="F6135" s="70" t="s">
        <v>32</v>
      </c>
      <c r="G6135" s="78">
        <v>44573</v>
      </c>
      <c r="H6135" s="78">
        <v>45931</v>
      </c>
      <c r="I6135" s="69">
        <v>21027989.359999999</v>
      </c>
      <c r="J6135" s="70">
        <v>999</v>
      </c>
      <c r="K6135" s="71">
        <v>0.126</v>
      </c>
      <c r="L6135" s="70">
        <v>1</v>
      </c>
      <c r="M6135" s="71">
        <v>1</v>
      </c>
      <c r="N6135" s="72"/>
      <c r="O6135" s="73">
        <f>MIN(1,MAX(0,(1/(1+EXP(-(Assumptions!$B$5 + Assumptions!$B$6*$N6135))))*Assumptions!$B$3))</f>
        <v>3.9165722796764356E-2</v>
      </c>
      <c r="P6135" s="73">
        <f>VLOOKUP($F6135,Assumptions!$A$23:$B$27,2,FALSE)*Assumptions!$B$4</f>
        <v>0.5</v>
      </c>
      <c r="Q6135" s="74">
        <f t="shared" si="190"/>
        <v>411788.20112353517</v>
      </c>
      <c r="R6135" s="75" t="str">
        <f>IF($O6135&lt;Assumptions!$B$17,"A",IF($O6135&lt;Assumptions!$B$18,"B",IF($O6135&lt;Assumptions!$B$19,"C",IF($O6135&lt;Assumptions!$B$20,"D","E"))))</f>
        <v>B</v>
      </c>
      <c r="S6135" s="75">
        <f t="shared" si="191"/>
        <v>1</v>
      </c>
    </row>
    <row r="6136" spans="1:19" ht="17.399999999999999" x14ac:dyDescent="0.3">
      <c r="A6136" s="39" t="s">
        <v>1026</v>
      </c>
      <c r="B6136" s="39" t="s">
        <v>56</v>
      </c>
      <c r="C6136" s="39" t="s">
        <v>190</v>
      </c>
      <c r="D6136" s="39" t="s">
        <v>42</v>
      </c>
      <c r="E6136" s="70" t="s">
        <v>39</v>
      </c>
      <c r="F6136" s="70" t="s">
        <v>32</v>
      </c>
      <c r="G6136" s="78">
        <v>44573</v>
      </c>
      <c r="H6136" s="78">
        <v>45962</v>
      </c>
      <c r="I6136" s="69">
        <v>21027989.359999999</v>
      </c>
      <c r="J6136" s="70">
        <v>999</v>
      </c>
      <c r="K6136" s="71">
        <v>0.14499999999999999</v>
      </c>
      <c r="L6136" s="70">
        <v>1</v>
      </c>
      <c r="M6136" s="71">
        <v>1</v>
      </c>
      <c r="N6136" s="72"/>
      <c r="O6136" s="73">
        <f>MIN(1,MAX(0,(1/(1+EXP(-(Assumptions!$B$5 + Assumptions!$B$6*$N6136))))*Assumptions!$B$3))</f>
        <v>3.9165722796764356E-2</v>
      </c>
      <c r="P6136" s="73">
        <f>VLOOKUP($F6136,Assumptions!$A$23:$B$27,2,FALSE)*Assumptions!$B$4</f>
        <v>0.5</v>
      </c>
      <c r="Q6136" s="74">
        <f t="shared" si="190"/>
        <v>411788.20112353517</v>
      </c>
      <c r="R6136" s="75" t="str">
        <f>IF($O6136&lt;Assumptions!$B$17,"A",IF($O6136&lt;Assumptions!$B$18,"B",IF($O6136&lt;Assumptions!$B$19,"C",IF($O6136&lt;Assumptions!$B$20,"D","E"))))</f>
        <v>B</v>
      </c>
      <c r="S6136" s="75">
        <f t="shared" si="191"/>
        <v>1</v>
      </c>
    </row>
    <row r="6137" spans="1:19" ht="17.399999999999999" x14ac:dyDescent="0.3">
      <c r="A6137" s="39" t="s">
        <v>1026</v>
      </c>
      <c r="B6137" s="39" t="s">
        <v>56</v>
      </c>
      <c r="C6137" s="39" t="s">
        <v>190</v>
      </c>
      <c r="D6137" s="39" t="s">
        <v>42</v>
      </c>
      <c r="E6137" s="70" t="s">
        <v>39</v>
      </c>
      <c r="F6137" s="70" t="s">
        <v>32</v>
      </c>
      <c r="G6137" s="78">
        <v>44573</v>
      </c>
      <c r="H6137" s="78">
        <v>45992</v>
      </c>
      <c r="I6137" s="69">
        <v>21027989.359999999</v>
      </c>
      <c r="J6137" s="70">
        <v>999</v>
      </c>
      <c r="K6137" s="71">
        <v>0.191</v>
      </c>
      <c r="L6137" s="70">
        <v>1</v>
      </c>
      <c r="M6137" s="71">
        <v>1</v>
      </c>
      <c r="N6137" s="72"/>
      <c r="O6137" s="73">
        <f>MIN(1,MAX(0,(1/(1+EXP(-(Assumptions!$B$5 + Assumptions!$B$6*$N6137))))*Assumptions!$B$3))</f>
        <v>3.9165722796764356E-2</v>
      </c>
      <c r="P6137" s="73">
        <f>VLOOKUP($F6137,Assumptions!$A$23:$B$27,2,FALSE)*Assumptions!$B$4</f>
        <v>0.5</v>
      </c>
      <c r="Q6137" s="74">
        <f t="shared" si="190"/>
        <v>411788.20112353517</v>
      </c>
      <c r="R6137" s="75" t="str">
        <f>IF($O6137&lt;Assumptions!$B$17,"A",IF($O6137&lt;Assumptions!$B$18,"B",IF($O6137&lt;Assumptions!$B$19,"C",IF($O6137&lt;Assumptions!$B$20,"D","E"))))</f>
        <v>B</v>
      </c>
      <c r="S6137" s="75">
        <f t="shared" si="191"/>
        <v>1</v>
      </c>
    </row>
    <row r="6138" spans="1:19" ht="17.399999999999999" x14ac:dyDescent="0.3">
      <c r="A6138" s="39" t="s">
        <v>1028</v>
      </c>
      <c r="B6138" s="39" t="s">
        <v>75</v>
      </c>
      <c r="C6138" s="39" t="s">
        <v>190</v>
      </c>
      <c r="D6138" s="39" t="s">
        <v>42</v>
      </c>
      <c r="E6138" s="70" t="s">
        <v>23</v>
      </c>
      <c r="F6138" s="70" t="s">
        <v>36</v>
      </c>
      <c r="G6138" s="78">
        <v>45522</v>
      </c>
      <c r="H6138" s="78">
        <v>45658</v>
      </c>
      <c r="I6138" s="69">
        <v>25839279.68</v>
      </c>
      <c r="J6138" s="70">
        <v>15</v>
      </c>
      <c r="K6138" s="71">
        <v>1.149</v>
      </c>
      <c r="L6138" s="70">
        <v>0</v>
      </c>
      <c r="M6138" s="71">
        <v>0.75800000000000001</v>
      </c>
      <c r="N6138" s="72"/>
      <c r="O6138" s="73">
        <f>MIN(1,MAX(0,(1/(1+EXP(-(Assumptions!$B$5 + Assumptions!$B$6*$N6138))))*Assumptions!$B$3))</f>
        <v>3.9165722796764356E-2</v>
      </c>
      <c r="P6138" s="73">
        <f>VLOOKUP($F6138,Assumptions!$A$23:$B$27,2,FALSE)*Assumptions!$B$4</f>
        <v>0.55000000000000004</v>
      </c>
      <c r="Q6138" s="74">
        <f t="shared" si="190"/>
        <v>556607.73586822033</v>
      </c>
      <c r="R6138" s="75" t="str">
        <f>IF($O6138&lt;Assumptions!$B$17,"A",IF($O6138&lt;Assumptions!$B$18,"B",IF($O6138&lt;Assumptions!$B$19,"C",IF($O6138&lt;Assumptions!$B$20,"D","E"))))</f>
        <v>B</v>
      </c>
      <c r="S6138" s="75">
        <f t="shared" si="191"/>
        <v>0</v>
      </c>
    </row>
    <row r="6139" spans="1:19" ht="17.399999999999999" x14ac:dyDescent="0.3">
      <c r="A6139" s="39" t="s">
        <v>1028</v>
      </c>
      <c r="B6139" s="39" t="s">
        <v>75</v>
      </c>
      <c r="C6139" s="39" t="s">
        <v>190</v>
      </c>
      <c r="D6139" s="39" t="s">
        <v>42</v>
      </c>
      <c r="E6139" s="70" t="s">
        <v>23</v>
      </c>
      <c r="F6139" s="70" t="s">
        <v>36</v>
      </c>
      <c r="G6139" s="78">
        <v>45522</v>
      </c>
      <c r="H6139" s="78">
        <v>45689</v>
      </c>
      <c r="I6139" s="69">
        <v>25358687.300000001</v>
      </c>
      <c r="J6139" s="70">
        <v>15</v>
      </c>
      <c r="K6139" s="71">
        <v>1.075</v>
      </c>
      <c r="L6139" s="70">
        <v>0</v>
      </c>
      <c r="M6139" s="71">
        <v>0.75800000000000001</v>
      </c>
      <c r="N6139" s="72"/>
      <c r="O6139" s="73">
        <f>MIN(1,MAX(0,(1/(1+EXP(-(Assumptions!$B$5 + Assumptions!$B$6*$N6139))))*Assumptions!$B$3))</f>
        <v>3.9165722796764356E-2</v>
      </c>
      <c r="P6139" s="73">
        <f>VLOOKUP($F6139,Assumptions!$A$23:$B$27,2,FALSE)*Assumptions!$B$4</f>
        <v>0.55000000000000004</v>
      </c>
      <c r="Q6139" s="74">
        <f t="shared" si="190"/>
        <v>546255.22450489586</v>
      </c>
      <c r="R6139" s="75" t="str">
        <f>IF($O6139&lt;Assumptions!$B$17,"A",IF($O6139&lt;Assumptions!$B$18,"B",IF($O6139&lt;Assumptions!$B$19,"C",IF($O6139&lt;Assumptions!$B$20,"D","E"))))</f>
        <v>B</v>
      </c>
      <c r="S6139" s="75">
        <f t="shared" si="191"/>
        <v>0</v>
      </c>
    </row>
    <row r="6140" spans="1:19" ht="17.399999999999999" x14ac:dyDescent="0.3">
      <c r="A6140" s="39" t="s">
        <v>1028</v>
      </c>
      <c r="B6140" s="39" t="s">
        <v>75</v>
      </c>
      <c r="C6140" s="39" t="s">
        <v>190</v>
      </c>
      <c r="D6140" s="39" t="s">
        <v>42</v>
      </c>
      <c r="E6140" s="70" t="s">
        <v>23</v>
      </c>
      <c r="F6140" s="70" t="s">
        <v>36</v>
      </c>
      <c r="G6140" s="78">
        <v>45522</v>
      </c>
      <c r="H6140" s="78">
        <v>45717</v>
      </c>
      <c r="I6140" s="69">
        <v>24828702.84</v>
      </c>
      <c r="J6140" s="70">
        <v>0</v>
      </c>
      <c r="K6140" s="71">
        <v>1.0109999999999999</v>
      </c>
      <c r="L6140" s="70">
        <v>0</v>
      </c>
      <c r="M6140" s="71">
        <v>0.75800000000000001</v>
      </c>
      <c r="N6140" s="72"/>
      <c r="O6140" s="73">
        <f>MIN(1,MAX(0,(1/(1+EXP(-(Assumptions!$B$5 + Assumptions!$B$6*$N6140))))*Assumptions!$B$3))</f>
        <v>3.9165722796764356E-2</v>
      </c>
      <c r="P6140" s="73">
        <f>VLOOKUP($F6140,Assumptions!$A$23:$B$27,2,FALSE)*Assumptions!$B$4</f>
        <v>0.55000000000000004</v>
      </c>
      <c r="Q6140" s="74">
        <f t="shared" si="190"/>
        <v>534838.75105907174</v>
      </c>
      <c r="R6140" s="75" t="str">
        <f>IF($O6140&lt;Assumptions!$B$17,"A",IF($O6140&lt;Assumptions!$B$18,"B",IF($O6140&lt;Assumptions!$B$19,"C",IF($O6140&lt;Assumptions!$B$20,"D","E"))))</f>
        <v>B</v>
      </c>
      <c r="S6140" s="75">
        <f t="shared" si="191"/>
        <v>0</v>
      </c>
    </row>
    <row r="6141" spans="1:19" ht="17.399999999999999" x14ac:dyDescent="0.3">
      <c r="A6141" s="39" t="s">
        <v>1028</v>
      </c>
      <c r="B6141" s="39" t="s">
        <v>75</v>
      </c>
      <c r="C6141" s="39" t="s">
        <v>190</v>
      </c>
      <c r="D6141" s="39" t="s">
        <v>42</v>
      </c>
      <c r="E6141" s="70" t="s">
        <v>23</v>
      </c>
      <c r="F6141" s="70" t="s">
        <v>36</v>
      </c>
      <c r="G6141" s="78">
        <v>45522</v>
      </c>
      <c r="H6141" s="78">
        <v>45748</v>
      </c>
      <c r="I6141" s="69">
        <v>24337670.989999998</v>
      </c>
      <c r="J6141" s="70">
        <v>35</v>
      </c>
      <c r="K6141" s="71">
        <v>0.65200000000000002</v>
      </c>
      <c r="L6141" s="70">
        <v>0</v>
      </c>
      <c r="M6141" s="71">
        <v>0.75800000000000001</v>
      </c>
      <c r="N6141" s="72"/>
      <c r="O6141" s="73">
        <f>MIN(1,MAX(0,(1/(1+EXP(-(Assumptions!$B$5 + Assumptions!$B$6*$N6141))))*Assumptions!$B$3))</f>
        <v>3.9165722796764356E-2</v>
      </c>
      <c r="P6141" s="73">
        <f>VLOOKUP($F6141,Assumptions!$A$23:$B$27,2,FALSE)*Assumptions!$B$4</f>
        <v>0.55000000000000004</v>
      </c>
      <c r="Q6141" s="74">
        <f t="shared" si="190"/>
        <v>524261.36153225647</v>
      </c>
      <c r="R6141" s="75" t="str">
        <f>IF($O6141&lt;Assumptions!$B$17,"A",IF($O6141&lt;Assumptions!$B$18,"B",IF($O6141&lt;Assumptions!$B$19,"C",IF($O6141&lt;Assumptions!$B$20,"D","E"))))</f>
        <v>B</v>
      </c>
      <c r="S6141" s="75">
        <f t="shared" si="191"/>
        <v>0</v>
      </c>
    </row>
    <row r="6142" spans="1:19" ht="17.399999999999999" x14ac:dyDescent="0.3">
      <c r="A6142" s="39" t="s">
        <v>1028</v>
      </c>
      <c r="B6142" s="39" t="s">
        <v>75</v>
      </c>
      <c r="C6142" s="39" t="s">
        <v>190</v>
      </c>
      <c r="D6142" s="39" t="s">
        <v>42</v>
      </c>
      <c r="E6142" s="70" t="s">
        <v>23</v>
      </c>
      <c r="F6142" s="70" t="s">
        <v>36</v>
      </c>
      <c r="G6142" s="78">
        <v>45522</v>
      </c>
      <c r="H6142" s="78">
        <v>45778</v>
      </c>
      <c r="I6142" s="69">
        <v>23856494.82</v>
      </c>
      <c r="J6142" s="70">
        <v>0</v>
      </c>
      <c r="K6142" s="71">
        <v>1.1200000000000001</v>
      </c>
      <c r="L6142" s="70">
        <v>0</v>
      </c>
      <c r="M6142" s="71">
        <v>0.75800000000000001</v>
      </c>
      <c r="N6142" s="72"/>
      <c r="O6142" s="73">
        <f>MIN(1,MAX(0,(1/(1+EXP(-(Assumptions!$B$5 + Assumptions!$B$6*$N6142))))*Assumptions!$B$3))</f>
        <v>3.9165722796764356E-2</v>
      </c>
      <c r="P6142" s="73">
        <f>VLOOKUP($F6142,Assumptions!$A$23:$B$27,2,FALSE)*Assumptions!$B$4</f>
        <v>0.55000000000000004</v>
      </c>
      <c r="Q6142" s="74">
        <f t="shared" si="190"/>
        <v>513896.27466241067</v>
      </c>
      <c r="R6142" s="75" t="str">
        <f>IF($O6142&lt;Assumptions!$B$17,"A",IF($O6142&lt;Assumptions!$B$18,"B",IF($O6142&lt;Assumptions!$B$19,"C",IF($O6142&lt;Assumptions!$B$20,"D","E"))))</f>
        <v>B</v>
      </c>
      <c r="S6142" s="75">
        <f t="shared" si="191"/>
        <v>0</v>
      </c>
    </row>
    <row r="6143" spans="1:19" ht="17.399999999999999" x14ac:dyDescent="0.3">
      <c r="A6143" s="39" t="s">
        <v>1028</v>
      </c>
      <c r="B6143" s="39" t="s">
        <v>75</v>
      </c>
      <c r="C6143" s="39" t="s">
        <v>190</v>
      </c>
      <c r="D6143" s="39" t="s">
        <v>42</v>
      </c>
      <c r="E6143" s="70" t="s">
        <v>23</v>
      </c>
      <c r="F6143" s="70" t="s">
        <v>36</v>
      </c>
      <c r="G6143" s="78">
        <v>45522</v>
      </c>
      <c r="H6143" s="78">
        <v>45809</v>
      </c>
      <c r="I6143" s="69">
        <v>23500373.780000001</v>
      </c>
      <c r="J6143" s="70">
        <v>0</v>
      </c>
      <c r="K6143" s="71">
        <v>1.0489999999999999</v>
      </c>
      <c r="L6143" s="70">
        <v>0</v>
      </c>
      <c r="M6143" s="71">
        <v>0.75800000000000001</v>
      </c>
      <c r="N6143" s="72"/>
      <c r="O6143" s="73">
        <f>MIN(1,MAX(0,(1/(1+EXP(-(Assumptions!$B$5 + Assumptions!$B$6*$N6143))))*Assumptions!$B$3))</f>
        <v>3.9165722796764356E-2</v>
      </c>
      <c r="P6143" s="73">
        <f>VLOOKUP($F6143,Assumptions!$A$23:$B$27,2,FALSE)*Assumptions!$B$4</f>
        <v>0.55000000000000004</v>
      </c>
      <c r="Q6143" s="74">
        <f t="shared" si="190"/>
        <v>506225.01879830624</v>
      </c>
      <c r="R6143" s="75" t="str">
        <f>IF($O6143&lt;Assumptions!$B$17,"A",IF($O6143&lt;Assumptions!$B$18,"B",IF($O6143&lt;Assumptions!$B$19,"C",IF($O6143&lt;Assumptions!$B$20,"D","E"))))</f>
        <v>B</v>
      </c>
      <c r="S6143" s="75">
        <f t="shared" si="191"/>
        <v>0</v>
      </c>
    </row>
    <row r="6144" spans="1:19" ht="17.399999999999999" x14ac:dyDescent="0.3">
      <c r="A6144" s="39" t="s">
        <v>1028</v>
      </c>
      <c r="B6144" s="39" t="s">
        <v>75</v>
      </c>
      <c r="C6144" s="39" t="s">
        <v>190</v>
      </c>
      <c r="D6144" s="39" t="s">
        <v>42</v>
      </c>
      <c r="E6144" s="70" t="s">
        <v>23</v>
      </c>
      <c r="F6144" s="70" t="s">
        <v>36</v>
      </c>
      <c r="G6144" s="78">
        <v>45522</v>
      </c>
      <c r="H6144" s="78">
        <v>45839</v>
      </c>
      <c r="I6144" s="69">
        <v>23019798.420000002</v>
      </c>
      <c r="J6144" s="70">
        <v>0</v>
      </c>
      <c r="K6144" s="71">
        <v>0.98399999999999999</v>
      </c>
      <c r="L6144" s="70">
        <v>0</v>
      </c>
      <c r="M6144" s="71">
        <v>0.75800000000000001</v>
      </c>
      <c r="N6144" s="72"/>
      <c r="O6144" s="73">
        <f>MIN(1,MAX(0,(1/(1+EXP(-(Assumptions!$B$5 + Assumptions!$B$6*$N6144))))*Assumptions!$B$3))</f>
        <v>3.9165722796764356E-2</v>
      </c>
      <c r="P6144" s="73">
        <f>VLOOKUP($F6144,Assumptions!$A$23:$B$27,2,FALSE)*Assumptions!$B$4</f>
        <v>0.55000000000000004</v>
      </c>
      <c r="Q6144" s="74">
        <f t="shared" si="190"/>
        <v>495872.87406531285</v>
      </c>
      <c r="R6144" s="75" t="str">
        <f>IF($O6144&lt;Assumptions!$B$17,"A",IF($O6144&lt;Assumptions!$B$18,"B",IF($O6144&lt;Assumptions!$B$19,"C",IF($O6144&lt;Assumptions!$B$20,"D","E"))))</f>
        <v>B</v>
      </c>
      <c r="S6144" s="75">
        <f t="shared" si="191"/>
        <v>0</v>
      </c>
    </row>
    <row r="6145" spans="1:19" ht="17.399999999999999" x14ac:dyDescent="0.3">
      <c r="A6145" s="39" t="s">
        <v>1028</v>
      </c>
      <c r="B6145" s="39" t="s">
        <v>75</v>
      </c>
      <c r="C6145" s="39" t="s">
        <v>190</v>
      </c>
      <c r="D6145" s="39" t="s">
        <v>42</v>
      </c>
      <c r="E6145" s="70" t="s">
        <v>23</v>
      </c>
      <c r="F6145" s="70" t="s">
        <v>36</v>
      </c>
      <c r="G6145" s="78">
        <v>45522</v>
      </c>
      <c r="H6145" s="78">
        <v>45870</v>
      </c>
      <c r="I6145" s="69">
        <v>22573464.140000001</v>
      </c>
      <c r="J6145" s="70">
        <v>0</v>
      </c>
      <c r="K6145" s="71">
        <v>1.145</v>
      </c>
      <c r="L6145" s="70">
        <v>0</v>
      </c>
      <c r="M6145" s="71">
        <v>0.75800000000000001</v>
      </c>
      <c r="N6145" s="72"/>
      <c r="O6145" s="73">
        <f>MIN(1,MAX(0,(1/(1+EXP(-(Assumptions!$B$5 + Assumptions!$B$6*$N6145))))*Assumptions!$B$3))</f>
        <v>3.9165722796764356E-2</v>
      </c>
      <c r="P6145" s="73">
        <f>VLOOKUP($F6145,Assumptions!$A$23:$B$27,2,FALSE)*Assumptions!$B$4</f>
        <v>0.55000000000000004</v>
      </c>
      <c r="Q6145" s="74">
        <f t="shared" ref="Q6145:Q6208" si="192">$I6145*$O6145*$P6145</f>
        <v>486258.32148846739</v>
      </c>
      <c r="R6145" s="75" t="str">
        <f>IF($O6145&lt;Assumptions!$B$17,"A",IF($O6145&lt;Assumptions!$B$18,"B",IF($O6145&lt;Assumptions!$B$19,"C",IF($O6145&lt;Assumptions!$B$20,"D","E"))))</f>
        <v>B</v>
      </c>
      <c r="S6145" s="75">
        <f t="shared" ref="S6145:S6208" si="193">--($J6145&gt;=180)</f>
        <v>0</v>
      </c>
    </row>
    <row r="6146" spans="1:19" ht="17.399999999999999" x14ac:dyDescent="0.3">
      <c r="A6146" s="39" t="s">
        <v>1028</v>
      </c>
      <c r="B6146" s="39" t="s">
        <v>75</v>
      </c>
      <c r="C6146" s="39" t="s">
        <v>190</v>
      </c>
      <c r="D6146" s="39" t="s">
        <v>42</v>
      </c>
      <c r="E6146" s="70" t="s">
        <v>23</v>
      </c>
      <c r="F6146" s="70" t="s">
        <v>36</v>
      </c>
      <c r="G6146" s="78">
        <v>45522</v>
      </c>
      <c r="H6146" s="78">
        <v>45901</v>
      </c>
      <c r="I6146" s="69">
        <v>22207593.52</v>
      </c>
      <c r="J6146" s="70">
        <v>15</v>
      </c>
      <c r="K6146" s="71">
        <v>1.0589999999999999</v>
      </c>
      <c r="L6146" s="70">
        <v>0</v>
      </c>
      <c r="M6146" s="71">
        <v>0.75800000000000001</v>
      </c>
      <c r="N6146" s="72"/>
      <c r="O6146" s="73">
        <f>MIN(1,MAX(0,(1/(1+EXP(-(Assumptions!$B$5 + Assumptions!$B$6*$N6146))))*Assumptions!$B$3))</f>
        <v>3.9165722796764356E-2</v>
      </c>
      <c r="P6146" s="73">
        <f>VLOOKUP($F6146,Assumptions!$A$23:$B$27,2,FALSE)*Assumptions!$B$4</f>
        <v>0.55000000000000004</v>
      </c>
      <c r="Q6146" s="74">
        <f t="shared" si="192"/>
        <v>478377.04848314723</v>
      </c>
      <c r="R6146" s="75" t="str">
        <f>IF($O6146&lt;Assumptions!$B$17,"A",IF($O6146&lt;Assumptions!$B$18,"B",IF($O6146&lt;Assumptions!$B$19,"C",IF($O6146&lt;Assumptions!$B$20,"D","E"))))</f>
        <v>B</v>
      </c>
      <c r="S6146" s="75">
        <f t="shared" si="193"/>
        <v>0</v>
      </c>
    </row>
    <row r="6147" spans="1:19" ht="17.399999999999999" x14ac:dyDescent="0.3">
      <c r="A6147" s="39" t="s">
        <v>1028</v>
      </c>
      <c r="B6147" s="39" t="s">
        <v>75</v>
      </c>
      <c r="C6147" s="39" t="s">
        <v>190</v>
      </c>
      <c r="D6147" s="39" t="s">
        <v>42</v>
      </c>
      <c r="E6147" s="70" t="s">
        <v>23</v>
      </c>
      <c r="F6147" s="70" t="s">
        <v>36</v>
      </c>
      <c r="G6147" s="78">
        <v>45522</v>
      </c>
      <c r="H6147" s="78">
        <v>45931</v>
      </c>
      <c r="I6147" s="69">
        <v>21884882.670000002</v>
      </c>
      <c r="J6147" s="70">
        <v>0</v>
      </c>
      <c r="K6147" s="71">
        <v>1.052</v>
      </c>
      <c r="L6147" s="70">
        <v>0</v>
      </c>
      <c r="M6147" s="71">
        <v>0.75800000000000001</v>
      </c>
      <c r="N6147" s="72"/>
      <c r="O6147" s="73">
        <f>MIN(1,MAX(0,(1/(1+EXP(-(Assumptions!$B$5 + Assumptions!$B$6*$N6147))))*Assumptions!$B$3))</f>
        <v>3.9165722796764356E-2</v>
      </c>
      <c r="P6147" s="73">
        <f>VLOOKUP($F6147,Assumptions!$A$23:$B$27,2,FALSE)*Assumptions!$B$4</f>
        <v>0.55000000000000004</v>
      </c>
      <c r="Q6147" s="74">
        <f t="shared" si="192"/>
        <v>471425.48645111278</v>
      </c>
      <c r="R6147" s="75" t="str">
        <f>IF($O6147&lt;Assumptions!$B$17,"A",IF($O6147&lt;Assumptions!$B$18,"B",IF($O6147&lt;Assumptions!$B$19,"C",IF($O6147&lt;Assumptions!$B$20,"D","E"))))</f>
        <v>B</v>
      </c>
      <c r="S6147" s="75">
        <f t="shared" si="193"/>
        <v>0</v>
      </c>
    </row>
    <row r="6148" spans="1:19" ht="17.399999999999999" x14ac:dyDescent="0.3">
      <c r="A6148" s="39" t="s">
        <v>1028</v>
      </c>
      <c r="B6148" s="39" t="s">
        <v>75</v>
      </c>
      <c r="C6148" s="39" t="s">
        <v>190</v>
      </c>
      <c r="D6148" s="39" t="s">
        <v>42</v>
      </c>
      <c r="E6148" s="70" t="s">
        <v>23</v>
      </c>
      <c r="F6148" s="70" t="s">
        <v>36</v>
      </c>
      <c r="G6148" s="78">
        <v>45522</v>
      </c>
      <c r="H6148" s="78">
        <v>45962</v>
      </c>
      <c r="I6148" s="69">
        <v>21475566.59</v>
      </c>
      <c r="J6148" s="70">
        <v>0</v>
      </c>
      <c r="K6148" s="71">
        <v>1.133</v>
      </c>
      <c r="L6148" s="70">
        <v>0</v>
      </c>
      <c r="M6148" s="71">
        <v>0.75800000000000001</v>
      </c>
      <c r="N6148" s="72"/>
      <c r="O6148" s="73">
        <f>MIN(1,MAX(0,(1/(1+EXP(-(Assumptions!$B$5 + Assumptions!$B$6*$N6148))))*Assumptions!$B$3))</f>
        <v>3.9165722796764356E-2</v>
      </c>
      <c r="P6148" s="73">
        <f>VLOOKUP($F6148,Assumptions!$A$23:$B$27,2,FALSE)*Assumptions!$B$4</f>
        <v>0.55000000000000004</v>
      </c>
      <c r="Q6148" s="74">
        <f t="shared" si="192"/>
        <v>462608.3483820667</v>
      </c>
      <c r="R6148" s="75" t="str">
        <f>IF($O6148&lt;Assumptions!$B$17,"A",IF($O6148&lt;Assumptions!$B$18,"B",IF($O6148&lt;Assumptions!$B$19,"C",IF($O6148&lt;Assumptions!$B$20,"D","E"))))</f>
        <v>B</v>
      </c>
      <c r="S6148" s="75">
        <f t="shared" si="193"/>
        <v>0</v>
      </c>
    </row>
    <row r="6149" spans="1:19" ht="17.399999999999999" x14ac:dyDescent="0.3">
      <c r="A6149" s="39" t="s">
        <v>1028</v>
      </c>
      <c r="B6149" s="39" t="s">
        <v>75</v>
      </c>
      <c r="C6149" s="39" t="s">
        <v>190</v>
      </c>
      <c r="D6149" s="39" t="s">
        <v>42</v>
      </c>
      <c r="E6149" s="70" t="s">
        <v>23</v>
      </c>
      <c r="F6149" s="70" t="s">
        <v>36</v>
      </c>
      <c r="G6149" s="78">
        <v>45522</v>
      </c>
      <c r="H6149" s="78">
        <v>45992</v>
      </c>
      <c r="I6149" s="69">
        <v>21167942.07</v>
      </c>
      <c r="J6149" s="70">
        <v>0</v>
      </c>
      <c r="K6149" s="71">
        <v>1.0389999999999999</v>
      </c>
      <c r="L6149" s="70">
        <v>0</v>
      </c>
      <c r="M6149" s="71">
        <v>0.75800000000000001</v>
      </c>
      <c r="N6149" s="72"/>
      <c r="O6149" s="73">
        <f>MIN(1,MAX(0,(1/(1+EXP(-(Assumptions!$B$5 + Assumptions!$B$6*$N6149))))*Assumptions!$B$3))</f>
        <v>3.9165722796764356E-2</v>
      </c>
      <c r="P6149" s="73">
        <f>VLOOKUP($F6149,Assumptions!$A$23:$B$27,2,FALSE)*Assumptions!$B$4</f>
        <v>0.55000000000000004</v>
      </c>
      <c r="Q6149" s="74">
        <f t="shared" si="192"/>
        <v>455981.76321037253</v>
      </c>
      <c r="R6149" s="75" t="str">
        <f>IF($O6149&lt;Assumptions!$B$17,"A",IF($O6149&lt;Assumptions!$B$18,"B",IF($O6149&lt;Assumptions!$B$19,"C",IF($O6149&lt;Assumptions!$B$20,"D","E"))))</f>
        <v>B</v>
      </c>
      <c r="S6149" s="75">
        <f t="shared" si="193"/>
        <v>0</v>
      </c>
    </row>
    <row r="6150" spans="1:19" ht="17.399999999999999" x14ac:dyDescent="0.3">
      <c r="A6150" s="39" t="s">
        <v>1030</v>
      </c>
      <c r="B6150" s="39" t="s">
        <v>73</v>
      </c>
      <c r="C6150" s="39" t="s">
        <v>135</v>
      </c>
      <c r="D6150" s="39" t="s">
        <v>22</v>
      </c>
      <c r="E6150" s="70" t="s">
        <v>27</v>
      </c>
      <c r="F6150" s="70" t="s">
        <v>32</v>
      </c>
      <c r="G6150" s="78">
        <v>45118</v>
      </c>
      <c r="H6150" s="78">
        <v>45658</v>
      </c>
      <c r="I6150" s="69">
        <v>3234894.33</v>
      </c>
      <c r="J6150" s="70">
        <v>0</v>
      </c>
      <c r="K6150" s="71">
        <v>1.06</v>
      </c>
      <c r="L6150" s="70">
        <v>0</v>
      </c>
      <c r="M6150" s="71">
        <v>0.45100000000000001</v>
      </c>
      <c r="N6150" s="72"/>
      <c r="O6150" s="73">
        <f>MIN(1,MAX(0,(1/(1+EXP(-(Assumptions!$B$5 + Assumptions!$B$6*$N6150))))*Assumptions!$B$3))</f>
        <v>3.9165722796764356E-2</v>
      </c>
      <c r="P6150" s="73">
        <f>VLOOKUP($F6150,Assumptions!$A$23:$B$27,2,FALSE)*Assumptions!$B$4</f>
        <v>0.5</v>
      </c>
      <c r="Q6150" s="74">
        <f t="shared" si="192"/>
        <v>63348.487302802379</v>
      </c>
      <c r="R6150" s="75" t="str">
        <f>IF($O6150&lt;Assumptions!$B$17,"A",IF($O6150&lt;Assumptions!$B$18,"B",IF($O6150&lt;Assumptions!$B$19,"C",IF($O6150&lt;Assumptions!$B$20,"D","E"))))</f>
        <v>B</v>
      </c>
      <c r="S6150" s="75">
        <f t="shared" si="193"/>
        <v>0</v>
      </c>
    </row>
    <row r="6151" spans="1:19" ht="17.399999999999999" x14ac:dyDescent="0.3">
      <c r="A6151" s="39" t="s">
        <v>1030</v>
      </c>
      <c r="B6151" s="39" t="s">
        <v>73</v>
      </c>
      <c r="C6151" s="39" t="s">
        <v>135</v>
      </c>
      <c r="D6151" s="39" t="s">
        <v>22</v>
      </c>
      <c r="E6151" s="70" t="s">
        <v>27</v>
      </c>
      <c r="F6151" s="70" t="s">
        <v>32</v>
      </c>
      <c r="G6151" s="78">
        <v>45118</v>
      </c>
      <c r="H6151" s="78">
        <v>45689</v>
      </c>
      <c r="I6151" s="69">
        <v>3129699.31</v>
      </c>
      <c r="J6151" s="70">
        <v>35</v>
      </c>
      <c r="K6151" s="71">
        <v>0.81299999999999994</v>
      </c>
      <c r="L6151" s="70">
        <v>0</v>
      </c>
      <c r="M6151" s="71">
        <v>0.45100000000000001</v>
      </c>
      <c r="N6151" s="72"/>
      <c r="O6151" s="73">
        <f>MIN(1,MAX(0,(1/(1+EXP(-(Assumptions!$B$5 + Assumptions!$B$6*$N6151))))*Assumptions!$B$3))</f>
        <v>3.9165722796764356E-2</v>
      </c>
      <c r="P6151" s="73">
        <f>VLOOKUP($F6151,Assumptions!$A$23:$B$27,2,FALSE)*Assumptions!$B$4</f>
        <v>0.5</v>
      </c>
      <c r="Q6151" s="74">
        <f t="shared" si="192"/>
        <v>61288.467806342342</v>
      </c>
      <c r="R6151" s="75" t="str">
        <f>IF($O6151&lt;Assumptions!$B$17,"A",IF($O6151&lt;Assumptions!$B$18,"B",IF($O6151&lt;Assumptions!$B$19,"C",IF($O6151&lt;Assumptions!$B$20,"D","E"))))</f>
        <v>B</v>
      </c>
      <c r="S6151" s="75">
        <f t="shared" si="193"/>
        <v>0</v>
      </c>
    </row>
    <row r="6152" spans="1:19" ht="17.399999999999999" x14ac:dyDescent="0.3">
      <c r="A6152" s="39" t="s">
        <v>1030</v>
      </c>
      <c r="B6152" s="39" t="s">
        <v>73</v>
      </c>
      <c r="C6152" s="39" t="s">
        <v>135</v>
      </c>
      <c r="D6152" s="39" t="s">
        <v>22</v>
      </c>
      <c r="E6152" s="70" t="s">
        <v>27</v>
      </c>
      <c r="F6152" s="70" t="s">
        <v>32</v>
      </c>
      <c r="G6152" s="78">
        <v>45118</v>
      </c>
      <c r="H6152" s="78">
        <v>45717</v>
      </c>
      <c r="I6152" s="69">
        <v>3045165.04</v>
      </c>
      <c r="J6152" s="70">
        <v>35</v>
      </c>
      <c r="K6152" s="71">
        <v>0.84299999999999997</v>
      </c>
      <c r="L6152" s="70">
        <v>0</v>
      </c>
      <c r="M6152" s="71">
        <v>0.45100000000000001</v>
      </c>
      <c r="N6152" s="72"/>
      <c r="O6152" s="73">
        <f>MIN(1,MAX(0,(1/(1+EXP(-(Assumptions!$B$5 + Assumptions!$B$6*$N6152))))*Assumptions!$B$3))</f>
        <v>3.9165722796764356E-2</v>
      </c>
      <c r="P6152" s="73">
        <f>VLOOKUP($F6152,Assumptions!$A$23:$B$27,2,FALSE)*Assumptions!$B$4</f>
        <v>0.5</v>
      </c>
      <c r="Q6152" s="74">
        <f t="shared" si="192"/>
        <v>59633.044913518919</v>
      </c>
      <c r="R6152" s="75" t="str">
        <f>IF($O6152&lt;Assumptions!$B$17,"A",IF($O6152&lt;Assumptions!$B$18,"B",IF($O6152&lt;Assumptions!$B$19,"C",IF($O6152&lt;Assumptions!$B$20,"D","E"))))</f>
        <v>B</v>
      </c>
      <c r="S6152" s="75">
        <f t="shared" si="193"/>
        <v>0</v>
      </c>
    </row>
    <row r="6153" spans="1:19" ht="17.399999999999999" x14ac:dyDescent="0.3">
      <c r="A6153" s="39" t="s">
        <v>1030</v>
      </c>
      <c r="B6153" s="39" t="s">
        <v>73</v>
      </c>
      <c r="C6153" s="39" t="s">
        <v>135</v>
      </c>
      <c r="D6153" s="39" t="s">
        <v>22</v>
      </c>
      <c r="E6153" s="70" t="s">
        <v>27</v>
      </c>
      <c r="F6153" s="70" t="s">
        <v>32</v>
      </c>
      <c r="G6153" s="78">
        <v>45118</v>
      </c>
      <c r="H6153" s="78">
        <v>45748</v>
      </c>
      <c r="I6153" s="69">
        <v>2954281.27</v>
      </c>
      <c r="J6153" s="70">
        <v>15</v>
      </c>
      <c r="K6153" s="71">
        <v>1.026</v>
      </c>
      <c r="L6153" s="70">
        <v>0</v>
      </c>
      <c r="M6153" s="71">
        <v>0.45100000000000001</v>
      </c>
      <c r="N6153" s="72"/>
      <c r="O6153" s="73">
        <f>MIN(1,MAX(0,(1/(1+EXP(-(Assumptions!$B$5 + Assumptions!$B$6*$N6153))))*Assumptions!$B$3))</f>
        <v>3.9165722796764356E-2</v>
      </c>
      <c r="P6153" s="73">
        <f>VLOOKUP($F6153,Assumptions!$A$23:$B$27,2,FALSE)*Assumptions!$B$4</f>
        <v>0.5</v>
      </c>
      <c r="Q6153" s="74">
        <f t="shared" si="192"/>
        <v>57853.280642246478</v>
      </c>
      <c r="R6153" s="75" t="str">
        <f>IF($O6153&lt;Assumptions!$B$17,"A",IF($O6153&lt;Assumptions!$B$18,"B",IF($O6153&lt;Assumptions!$B$19,"C",IF($O6153&lt;Assumptions!$B$20,"D","E"))))</f>
        <v>B</v>
      </c>
      <c r="S6153" s="75">
        <f t="shared" si="193"/>
        <v>0</v>
      </c>
    </row>
    <row r="6154" spans="1:19" ht="17.399999999999999" x14ac:dyDescent="0.3">
      <c r="A6154" s="39" t="s">
        <v>1030</v>
      </c>
      <c r="B6154" s="39" t="s">
        <v>73</v>
      </c>
      <c r="C6154" s="39" t="s">
        <v>135</v>
      </c>
      <c r="D6154" s="39" t="s">
        <v>22</v>
      </c>
      <c r="E6154" s="70" t="s">
        <v>27</v>
      </c>
      <c r="F6154" s="70" t="s">
        <v>32</v>
      </c>
      <c r="G6154" s="78">
        <v>45118</v>
      </c>
      <c r="H6154" s="78">
        <v>45778</v>
      </c>
      <c r="I6154" s="69">
        <v>2859791.99</v>
      </c>
      <c r="J6154" s="70">
        <v>0</v>
      </c>
      <c r="K6154" s="71">
        <v>1.024</v>
      </c>
      <c r="L6154" s="70">
        <v>0</v>
      </c>
      <c r="M6154" s="71">
        <v>0.45100000000000001</v>
      </c>
      <c r="N6154" s="72"/>
      <c r="O6154" s="73">
        <f>MIN(1,MAX(0,(1/(1+EXP(-(Assumptions!$B$5 + Assumptions!$B$6*$N6154))))*Assumptions!$B$3))</f>
        <v>3.9165722796764356E-2</v>
      </c>
      <c r="P6154" s="73">
        <f>VLOOKUP($F6154,Assumptions!$A$23:$B$27,2,FALSE)*Assumptions!$B$4</f>
        <v>0.5</v>
      </c>
      <c r="Q6154" s="74">
        <f t="shared" si="192"/>
        <v>56002.910168373557</v>
      </c>
      <c r="R6154" s="75" t="str">
        <f>IF($O6154&lt;Assumptions!$B$17,"A",IF($O6154&lt;Assumptions!$B$18,"B",IF($O6154&lt;Assumptions!$B$19,"C",IF($O6154&lt;Assumptions!$B$20,"D","E"))))</f>
        <v>B</v>
      </c>
      <c r="S6154" s="75">
        <f t="shared" si="193"/>
        <v>0</v>
      </c>
    </row>
    <row r="6155" spans="1:19" ht="17.399999999999999" x14ac:dyDescent="0.3">
      <c r="A6155" s="39" t="s">
        <v>1030</v>
      </c>
      <c r="B6155" s="39" t="s">
        <v>73</v>
      </c>
      <c r="C6155" s="39" t="s">
        <v>135</v>
      </c>
      <c r="D6155" s="39" t="s">
        <v>22</v>
      </c>
      <c r="E6155" s="70" t="s">
        <v>27</v>
      </c>
      <c r="F6155" s="70" t="s">
        <v>32</v>
      </c>
      <c r="G6155" s="78">
        <v>45118</v>
      </c>
      <c r="H6155" s="78">
        <v>45809</v>
      </c>
      <c r="I6155" s="69">
        <v>2785193.44</v>
      </c>
      <c r="J6155" s="70">
        <v>15</v>
      </c>
      <c r="K6155" s="71">
        <v>0.96</v>
      </c>
      <c r="L6155" s="70">
        <v>0</v>
      </c>
      <c r="M6155" s="71">
        <v>0.45100000000000001</v>
      </c>
      <c r="N6155" s="72"/>
      <c r="O6155" s="73">
        <f>MIN(1,MAX(0,(1/(1+EXP(-(Assumptions!$B$5 + Assumptions!$B$6*$N6155))))*Assumptions!$B$3))</f>
        <v>3.9165722796764356E-2</v>
      </c>
      <c r="P6155" s="73">
        <f>VLOOKUP($F6155,Assumptions!$A$23:$B$27,2,FALSE)*Assumptions!$B$4</f>
        <v>0.5</v>
      </c>
      <c r="Q6155" s="74">
        <f t="shared" si="192"/>
        <v>54542.057103203268</v>
      </c>
      <c r="R6155" s="75" t="str">
        <f>IF($O6155&lt;Assumptions!$B$17,"A",IF($O6155&lt;Assumptions!$B$18,"B",IF($O6155&lt;Assumptions!$B$19,"C",IF($O6155&lt;Assumptions!$B$20,"D","E"))))</f>
        <v>B</v>
      </c>
      <c r="S6155" s="75">
        <f t="shared" si="193"/>
        <v>0</v>
      </c>
    </row>
    <row r="6156" spans="1:19" ht="17.399999999999999" x14ac:dyDescent="0.3">
      <c r="A6156" s="39" t="s">
        <v>1030</v>
      </c>
      <c r="B6156" s="39" t="s">
        <v>73</v>
      </c>
      <c r="C6156" s="39" t="s">
        <v>135</v>
      </c>
      <c r="D6156" s="39" t="s">
        <v>22</v>
      </c>
      <c r="E6156" s="70" t="s">
        <v>27</v>
      </c>
      <c r="F6156" s="70" t="s">
        <v>32</v>
      </c>
      <c r="G6156" s="78">
        <v>45118</v>
      </c>
      <c r="H6156" s="78">
        <v>45839</v>
      </c>
      <c r="I6156" s="69">
        <v>2708478.99</v>
      </c>
      <c r="J6156" s="70">
        <v>65</v>
      </c>
      <c r="K6156" s="71">
        <v>0.80500000000000005</v>
      </c>
      <c r="L6156" s="70">
        <v>0</v>
      </c>
      <c r="M6156" s="71">
        <v>0.45100000000000001</v>
      </c>
      <c r="N6156" s="72"/>
      <c r="O6156" s="73">
        <f>MIN(1,MAX(0,(1/(1+EXP(-(Assumptions!$B$5 + Assumptions!$B$6*$N6156))))*Assumptions!$B$3))</f>
        <v>3.9165722796764356E-2</v>
      </c>
      <c r="P6156" s="73">
        <f>VLOOKUP($F6156,Assumptions!$A$23:$B$27,2,FALSE)*Assumptions!$B$4</f>
        <v>0.5</v>
      </c>
      <c r="Q6156" s="74">
        <f t="shared" si="192"/>
        <v>53039.768661600152</v>
      </c>
      <c r="R6156" s="75" t="str">
        <f>IF($O6156&lt;Assumptions!$B$17,"A",IF($O6156&lt;Assumptions!$B$18,"B",IF($O6156&lt;Assumptions!$B$19,"C",IF($O6156&lt;Assumptions!$B$20,"D","E"))))</f>
        <v>B</v>
      </c>
      <c r="S6156" s="75">
        <f t="shared" si="193"/>
        <v>0</v>
      </c>
    </row>
    <row r="6157" spans="1:19" ht="17.399999999999999" x14ac:dyDescent="0.3">
      <c r="A6157" s="39" t="s">
        <v>1030</v>
      </c>
      <c r="B6157" s="39" t="s">
        <v>73</v>
      </c>
      <c r="C6157" s="39" t="s">
        <v>135</v>
      </c>
      <c r="D6157" s="39" t="s">
        <v>22</v>
      </c>
      <c r="E6157" s="70" t="s">
        <v>27</v>
      </c>
      <c r="F6157" s="70" t="s">
        <v>32</v>
      </c>
      <c r="G6157" s="78">
        <v>45118</v>
      </c>
      <c r="H6157" s="78">
        <v>45870</v>
      </c>
      <c r="I6157" s="69">
        <v>2631278.5499999998</v>
      </c>
      <c r="J6157" s="70">
        <v>15</v>
      </c>
      <c r="K6157" s="71">
        <v>1.042</v>
      </c>
      <c r="L6157" s="70">
        <v>0</v>
      </c>
      <c r="M6157" s="71">
        <v>0.45100000000000001</v>
      </c>
      <c r="N6157" s="72"/>
      <c r="O6157" s="73">
        <f>MIN(1,MAX(0,(1/(1+EXP(-(Assumptions!$B$5 + Assumptions!$B$6*$N6157))))*Assumptions!$B$3))</f>
        <v>3.9165722796764356E-2</v>
      </c>
      <c r="P6157" s="73">
        <f>VLOOKUP($F6157,Assumptions!$A$23:$B$27,2,FALSE)*Assumptions!$B$4</f>
        <v>0.5</v>
      </c>
      <c r="Q6157" s="74">
        <f t="shared" si="192"/>
        <v>51527.963145186026</v>
      </c>
      <c r="R6157" s="75" t="str">
        <f>IF($O6157&lt;Assumptions!$B$17,"A",IF($O6157&lt;Assumptions!$B$18,"B",IF($O6157&lt;Assumptions!$B$19,"C",IF($O6157&lt;Assumptions!$B$20,"D","E"))))</f>
        <v>B</v>
      </c>
      <c r="S6157" s="75">
        <f t="shared" si="193"/>
        <v>0</v>
      </c>
    </row>
    <row r="6158" spans="1:19" ht="17.399999999999999" x14ac:dyDescent="0.3">
      <c r="A6158" s="39" t="s">
        <v>1030</v>
      </c>
      <c r="B6158" s="39" t="s">
        <v>73</v>
      </c>
      <c r="C6158" s="39" t="s">
        <v>135</v>
      </c>
      <c r="D6158" s="39" t="s">
        <v>22</v>
      </c>
      <c r="E6158" s="70" t="s">
        <v>27</v>
      </c>
      <c r="F6158" s="70" t="s">
        <v>32</v>
      </c>
      <c r="G6158" s="78">
        <v>45118</v>
      </c>
      <c r="H6158" s="78">
        <v>45901</v>
      </c>
      <c r="I6158" s="69">
        <v>2552872.7000000002</v>
      </c>
      <c r="J6158" s="70">
        <v>35</v>
      </c>
      <c r="K6158" s="71">
        <v>0.83599999999999997</v>
      </c>
      <c r="L6158" s="70">
        <v>0</v>
      </c>
      <c r="M6158" s="71">
        <v>0.45100000000000001</v>
      </c>
      <c r="N6158" s="72"/>
      <c r="O6158" s="73">
        <f>MIN(1,MAX(0,(1/(1+EXP(-(Assumptions!$B$5 + Assumptions!$B$6*$N6158))))*Assumptions!$B$3))</f>
        <v>3.9165722796764356E-2</v>
      </c>
      <c r="P6158" s="73">
        <f>VLOOKUP($F6158,Assumptions!$A$23:$B$27,2,FALSE)*Assumptions!$B$4</f>
        <v>0.5</v>
      </c>
      <c r="Q6158" s="74">
        <f t="shared" si="192"/>
        <v>49992.552251813693</v>
      </c>
      <c r="R6158" s="75" t="str">
        <f>IF($O6158&lt;Assumptions!$B$17,"A",IF($O6158&lt;Assumptions!$B$18,"B",IF($O6158&lt;Assumptions!$B$19,"C",IF($O6158&lt;Assumptions!$B$20,"D","E"))))</f>
        <v>B</v>
      </c>
      <c r="S6158" s="75">
        <f t="shared" si="193"/>
        <v>0</v>
      </c>
    </row>
    <row r="6159" spans="1:19" ht="17.399999999999999" x14ac:dyDescent="0.3">
      <c r="A6159" s="39" t="s">
        <v>1030</v>
      </c>
      <c r="B6159" s="39" t="s">
        <v>73</v>
      </c>
      <c r="C6159" s="39" t="s">
        <v>135</v>
      </c>
      <c r="D6159" s="39" t="s">
        <v>22</v>
      </c>
      <c r="E6159" s="70" t="s">
        <v>27</v>
      </c>
      <c r="F6159" s="70" t="s">
        <v>32</v>
      </c>
      <c r="G6159" s="78">
        <v>45118</v>
      </c>
      <c r="H6159" s="78">
        <v>45931</v>
      </c>
      <c r="I6159" s="69">
        <v>2470399.66</v>
      </c>
      <c r="J6159" s="70">
        <v>0</v>
      </c>
      <c r="K6159" s="71">
        <v>1.0249999999999999</v>
      </c>
      <c r="L6159" s="70">
        <v>0</v>
      </c>
      <c r="M6159" s="71">
        <v>0.45100000000000001</v>
      </c>
      <c r="N6159" s="72"/>
      <c r="O6159" s="73">
        <f>MIN(1,MAX(0,(1/(1+EXP(-(Assumptions!$B$5 + Assumptions!$B$6*$N6159))))*Assumptions!$B$3))</f>
        <v>3.9165722796764356E-2</v>
      </c>
      <c r="P6159" s="73">
        <f>VLOOKUP($F6159,Assumptions!$A$23:$B$27,2,FALSE)*Assumptions!$B$4</f>
        <v>0.5</v>
      </c>
      <c r="Q6159" s="74">
        <f t="shared" si="192"/>
        <v>48377.49414039046</v>
      </c>
      <c r="R6159" s="75" t="str">
        <f>IF($O6159&lt;Assumptions!$B$17,"A",IF($O6159&lt;Assumptions!$B$18,"B",IF($O6159&lt;Assumptions!$B$19,"C",IF($O6159&lt;Assumptions!$B$20,"D","E"))))</f>
        <v>B</v>
      </c>
      <c r="S6159" s="75">
        <f t="shared" si="193"/>
        <v>0</v>
      </c>
    </row>
    <row r="6160" spans="1:19" ht="17.399999999999999" x14ac:dyDescent="0.3">
      <c r="A6160" s="39" t="s">
        <v>1030</v>
      </c>
      <c r="B6160" s="39" t="s">
        <v>73</v>
      </c>
      <c r="C6160" s="39" t="s">
        <v>135</v>
      </c>
      <c r="D6160" s="39" t="s">
        <v>22</v>
      </c>
      <c r="E6160" s="70" t="s">
        <v>27</v>
      </c>
      <c r="F6160" s="70" t="s">
        <v>32</v>
      </c>
      <c r="G6160" s="78">
        <v>45118</v>
      </c>
      <c r="H6160" s="78">
        <v>45962</v>
      </c>
      <c r="I6160" s="69">
        <v>2405761.89</v>
      </c>
      <c r="J6160" s="70">
        <v>65</v>
      </c>
      <c r="K6160" s="71">
        <v>0.5</v>
      </c>
      <c r="L6160" s="70">
        <v>0</v>
      </c>
      <c r="M6160" s="71">
        <v>0.45100000000000001</v>
      </c>
      <c r="N6160" s="72"/>
      <c r="O6160" s="73">
        <f>MIN(1,MAX(0,(1/(1+EXP(-(Assumptions!$B$5 + Assumptions!$B$6*$N6160))))*Assumptions!$B$3))</f>
        <v>3.9165722796764356E-2</v>
      </c>
      <c r="P6160" s="73">
        <f>VLOOKUP($F6160,Assumptions!$A$23:$B$27,2,FALSE)*Assumptions!$B$4</f>
        <v>0.5</v>
      </c>
      <c r="Q6160" s="74">
        <f t="shared" si="192"/>
        <v>47111.701649379953</v>
      </c>
      <c r="R6160" s="75" t="str">
        <f>IF($O6160&lt;Assumptions!$B$17,"A",IF($O6160&lt;Assumptions!$B$18,"B",IF($O6160&lt;Assumptions!$B$19,"C",IF($O6160&lt;Assumptions!$B$20,"D","E"))))</f>
        <v>B</v>
      </c>
      <c r="S6160" s="75">
        <f t="shared" si="193"/>
        <v>0</v>
      </c>
    </row>
    <row r="6161" spans="1:19" ht="17.399999999999999" x14ac:dyDescent="0.3">
      <c r="A6161" s="39" t="s">
        <v>1030</v>
      </c>
      <c r="B6161" s="39" t="s">
        <v>73</v>
      </c>
      <c r="C6161" s="39" t="s">
        <v>135</v>
      </c>
      <c r="D6161" s="39" t="s">
        <v>22</v>
      </c>
      <c r="E6161" s="70" t="s">
        <v>27</v>
      </c>
      <c r="F6161" s="70" t="s">
        <v>32</v>
      </c>
      <c r="G6161" s="78">
        <v>45118</v>
      </c>
      <c r="H6161" s="78">
        <v>45992</v>
      </c>
      <c r="I6161" s="69">
        <v>2327557.37</v>
      </c>
      <c r="J6161" s="70">
        <v>0</v>
      </c>
      <c r="K6161" s="71">
        <v>1.1140000000000001</v>
      </c>
      <c r="L6161" s="70">
        <v>0</v>
      </c>
      <c r="M6161" s="71">
        <v>0.45100000000000001</v>
      </c>
      <c r="N6161" s="72"/>
      <c r="O6161" s="73">
        <f>MIN(1,MAX(0,(1/(1+EXP(-(Assumptions!$B$5 + Assumptions!$B$6*$N6161))))*Assumptions!$B$3))</f>
        <v>3.9165722796764356E-2</v>
      </c>
      <c r="P6161" s="73">
        <f>VLOOKUP($F6161,Assumptions!$A$23:$B$27,2,FALSE)*Assumptions!$B$4</f>
        <v>0.5</v>
      </c>
      <c r="Q6161" s="74">
        <f t="shared" si="192"/>
        <v>45580.233373492949</v>
      </c>
      <c r="R6161" s="75" t="str">
        <f>IF($O6161&lt;Assumptions!$B$17,"A",IF($O6161&lt;Assumptions!$B$18,"B",IF($O6161&lt;Assumptions!$B$19,"C",IF($O6161&lt;Assumptions!$B$20,"D","E"))))</f>
        <v>B</v>
      </c>
      <c r="S6161" s="75">
        <f t="shared" si="193"/>
        <v>0</v>
      </c>
    </row>
    <row r="6162" spans="1:19" ht="17.399999999999999" x14ac:dyDescent="0.3">
      <c r="A6162" s="39" t="s">
        <v>1031</v>
      </c>
      <c r="B6162" s="39" t="s">
        <v>77</v>
      </c>
      <c r="C6162" s="39" t="s">
        <v>190</v>
      </c>
      <c r="D6162" s="39" t="s">
        <v>48</v>
      </c>
      <c r="E6162" s="70" t="s">
        <v>39</v>
      </c>
      <c r="F6162" s="70" t="s">
        <v>32</v>
      </c>
      <c r="G6162" s="78">
        <v>44436</v>
      </c>
      <c r="H6162" s="78">
        <v>45658</v>
      </c>
      <c r="I6162" s="69">
        <v>88054201.290000007</v>
      </c>
      <c r="J6162" s="70">
        <v>0</v>
      </c>
      <c r="K6162" s="71">
        <v>1.097</v>
      </c>
      <c r="L6162" s="70">
        <v>0</v>
      </c>
      <c r="M6162" s="71">
        <v>0.95099999999999996</v>
      </c>
      <c r="N6162" s="72"/>
      <c r="O6162" s="73">
        <f>MIN(1,MAX(0,(1/(1+EXP(-(Assumptions!$B$5 + Assumptions!$B$6*$N6162))))*Assumptions!$B$3))</f>
        <v>3.9165722796764356E-2</v>
      </c>
      <c r="P6162" s="73">
        <f>VLOOKUP($F6162,Assumptions!$A$23:$B$27,2,FALSE)*Assumptions!$B$4</f>
        <v>0.5</v>
      </c>
      <c r="Q6162" s="74">
        <f t="shared" si="192"/>
        <v>1724353.2194073154</v>
      </c>
      <c r="R6162" s="75" t="str">
        <f>IF($O6162&lt;Assumptions!$B$17,"A",IF($O6162&lt;Assumptions!$B$18,"B",IF($O6162&lt;Assumptions!$B$19,"C",IF($O6162&lt;Assumptions!$B$20,"D","E"))))</f>
        <v>B</v>
      </c>
      <c r="S6162" s="75">
        <f t="shared" si="193"/>
        <v>0</v>
      </c>
    </row>
    <row r="6163" spans="1:19" ht="17.399999999999999" x14ac:dyDescent="0.3">
      <c r="A6163" s="39" t="s">
        <v>1031</v>
      </c>
      <c r="B6163" s="39" t="s">
        <v>77</v>
      </c>
      <c r="C6163" s="39" t="s">
        <v>190</v>
      </c>
      <c r="D6163" s="39" t="s">
        <v>48</v>
      </c>
      <c r="E6163" s="70" t="s">
        <v>39</v>
      </c>
      <c r="F6163" s="70" t="s">
        <v>32</v>
      </c>
      <c r="G6163" s="78">
        <v>44436</v>
      </c>
      <c r="H6163" s="78">
        <v>45689</v>
      </c>
      <c r="I6163" s="69">
        <v>86627518.659999996</v>
      </c>
      <c r="J6163" s="70">
        <v>0</v>
      </c>
      <c r="K6163" s="71">
        <v>1.119</v>
      </c>
      <c r="L6163" s="70">
        <v>0</v>
      </c>
      <c r="M6163" s="71">
        <v>0.95099999999999996</v>
      </c>
      <c r="N6163" s="72"/>
      <c r="O6163" s="73">
        <f>MIN(1,MAX(0,(1/(1+EXP(-(Assumptions!$B$5 + Assumptions!$B$6*$N6163))))*Assumptions!$B$3))</f>
        <v>3.9165722796764356E-2</v>
      </c>
      <c r="P6163" s="73">
        <f>VLOOKUP($F6163,Assumptions!$A$23:$B$27,2,FALSE)*Assumptions!$B$4</f>
        <v>0.5</v>
      </c>
      <c r="Q6163" s="74">
        <f t="shared" si="192"/>
        <v>1696414.6912045458</v>
      </c>
      <c r="R6163" s="75" t="str">
        <f>IF($O6163&lt;Assumptions!$B$17,"A",IF($O6163&lt;Assumptions!$B$18,"B",IF($O6163&lt;Assumptions!$B$19,"C",IF($O6163&lt;Assumptions!$B$20,"D","E"))))</f>
        <v>B</v>
      </c>
      <c r="S6163" s="75">
        <f t="shared" si="193"/>
        <v>0</v>
      </c>
    </row>
    <row r="6164" spans="1:19" ht="17.399999999999999" x14ac:dyDescent="0.3">
      <c r="A6164" s="39" t="s">
        <v>1031</v>
      </c>
      <c r="B6164" s="39" t="s">
        <v>77</v>
      </c>
      <c r="C6164" s="39" t="s">
        <v>190</v>
      </c>
      <c r="D6164" s="39" t="s">
        <v>48</v>
      </c>
      <c r="E6164" s="70" t="s">
        <v>39</v>
      </c>
      <c r="F6164" s="70" t="s">
        <v>32</v>
      </c>
      <c r="G6164" s="78">
        <v>44436</v>
      </c>
      <c r="H6164" s="78">
        <v>45717</v>
      </c>
      <c r="I6164" s="69">
        <v>86627518.659999996</v>
      </c>
      <c r="J6164" s="70">
        <v>220</v>
      </c>
      <c r="K6164" s="71">
        <v>0.09</v>
      </c>
      <c r="L6164" s="70">
        <v>0</v>
      </c>
      <c r="M6164" s="71">
        <v>0.95099999999999996</v>
      </c>
      <c r="N6164" s="72"/>
      <c r="O6164" s="73">
        <f>MIN(1,MAX(0,(1/(1+EXP(-(Assumptions!$B$5 + Assumptions!$B$6*$N6164))))*Assumptions!$B$3))</f>
        <v>3.9165722796764356E-2</v>
      </c>
      <c r="P6164" s="73">
        <f>VLOOKUP($F6164,Assumptions!$A$23:$B$27,2,FALSE)*Assumptions!$B$4</f>
        <v>0.5</v>
      </c>
      <c r="Q6164" s="74">
        <f t="shared" si="192"/>
        <v>1696414.6912045458</v>
      </c>
      <c r="R6164" s="75" t="str">
        <f>IF($O6164&lt;Assumptions!$B$17,"A",IF($O6164&lt;Assumptions!$B$18,"B",IF($O6164&lt;Assumptions!$B$19,"C",IF($O6164&lt;Assumptions!$B$20,"D","E"))))</f>
        <v>B</v>
      </c>
      <c r="S6164" s="75">
        <f t="shared" si="193"/>
        <v>1</v>
      </c>
    </row>
    <row r="6165" spans="1:19" ht="17.399999999999999" x14ac:dyDescent="0.3">
      <c r="A6165" s="39" t="s">
        <v>1031</v>
      </c>
      <c r="B6165" s="39" t="s">
        <v>77</v>
      </c>
      <c r="C6165" s="39" t="s">
        <v>190</v>
      </c>
      <c r="D6165" s="39" t="s">
        <v>48</v>
      </c>
      <c r="E6165" s="70" t="s">
        <v>39</v>
      </c>
      <c r="F6165" s="70" t="s">
        <v>32</v>
      </c>
      <c r="G6165" s="78">
        <v>44436</v>
      </c>
      <c r="H6165" s="78">
        <v>45748</v>
      </c>
      <c r="I6165" s="69">
        <v>86627518.659999996</v>
      </c>
      <c r="J6165" s="70">
        <v>999</v>
      </c>
      <c r="K6165" s="71">
        <v>7.0999999999999994E-2</v>
      </c>
      <c r="L6165" s="70">
        <v>0</v>
      </c>
      <c r="M6165" s="71">
        <v>0.95099999999999996</v>
      </c>
      <c r="N6165" s="72"/>
      <c r="O6165" s="73">
        <f>MIN(1,MAX(0,(1/(1+EXP(-(Assumptions!$B$5 + Assumptions!$B$6*$N6165))))*Assumptions!$B$3))</f>
        <v>3.9165722796764356E-2</v>
      </c>
      <c r="P6165" s="73">
        <f>VLOOKUP($F6165,Assumptions!$A$23:$B$27,2,FALSE)*Assumptions!$B$4</f>
        <v>0.5</v>
      </c>
      <c r="Q6165" s="74">
        <f t="shared" si="192"/>
        <v>1696414.6912045458</v>
      </c>
      <c r="R6165" s="75" t="str">
        <f>IF($O6165&lt;Assumptions!$B$17,"A",IF($O6165&lt;Assumptions!$B$18,"B",IF($O6165&lt;Assumptions!$B$19,"C",IF($O6165&lt;Assumptions!$B$20,"D","E"))))</f>
        <v>B</v>
      </c>
      <c r="S6165" s="75">
        <f t="shared" si="193"/>
        <v>1</v>
      </c>
    </row>
    <row r="6166" spans="1:19" ht="17.399999999999999" x14ac:dyDescent="0.3">
      <c r="A6166" s="39" t="s">
        <v>1031</v>
      </c>
      <c r="B6166" s="39" t="s">
        <v>77</v>
      </c>
      <c r="C6166" s="39" t="s">
        <v>190</v>
      </c>
      <c r="D6166" s="39" t="s">
        <v>48</v>
      </c>
      <c r="E6166" s="70" t="s">
        <v>39</v>
      </c>
      <c r="F6166" s="70" t="s">
        <v>32</v>
      </c>
      <c r="G6166" s="78">
        <v>44436</v>
      </c>
      <c r="H6166" s="78">
        <v>45778</v>
      </c>
      <c r="I6166" s="69">
        <v>86627518.659999996</v>
      </c>
      <c r="J6166" s="70">
        <v>999</v>
      </c>
      <c r="K6166" s="71">
        <v>8.5000000000000006E-2</v>
      </c>
      <c r="L6166" s="70">
        <v>0</v>
      </c>
      <c r="M6166" s="71">
        <v>0.95099999999999996</v>
      </c>
      <c r="N6166" s="72"/>
      <c r="O6166" s="73">
        <f>MIN(1,MAX(0,(1/(1+EXP(-(Assumptions!$B$5 + Assumptions!$B$6*$N6166))))*Assumptions!$B$3))</f>
        <v>3.9165722796764356E-2</v>
      </c>
      <c r="P6166" s="73">
        <f>VLOOKUP($F6166,Assumptions!$A$23:$B$27,2,FALSE)*Assumptions!$B$4</f>
        <v>0.5</v>
      </c>
      <c r="Q6166" s="74">
        <f t="shared" si="192"/>
        <v>1696414.6912045458</v>
      </c>
      <c r="R6166" s="75" t="str">
        <f>IF($O6166&lt;Assumptions!$B$17,"A",IF($O6166&lt;Assumptions!$B$18,"B",IF($O6166&lt;Assumptions!$B$19,"C",IF($O6166&lt;Assumptions!$B$20,"D","E"))))</f>
        <v>B</v>
      </c>
      <c r="S6166" s="75">
        <f t="shared" si="193"/>
        <v>1</v>
      </c>
    </row>
    <row r="6167" spans="1:19" ht="17.399999999999999" x14ac:dyDescent="0.3">
      <c r="A6167" s="39" t="s">
        <v>1031</v>
      </c>
      <c r="B6167" s="39" t="s">
        <v>77</v>
      </c>
      <c r="C6167" s="39" t="s">
        <v>190</v>
      </c>
      <c r="D6167" s="39" t="s">
        <v>48</v>
      </c>
      <c r="E6167" s="70" t="s">
        <v>39</v>
      </c>
      <c r="F6167" s="70" t="s">
        <v>32</v>
      </c>
      <c r="G6167" s="78">
        <v>44436</v>
      </c>
      <c r="H6167" s="78">
        <v>45809</v>
      </c>
      <c r="I6167" s="69">
        <v>86627518.659999996</v>
      </c>
      <c r="J6167" s="70">
        <v>999</v>
      </c>
      <c r="K6167" s="71">
        <v>0.02</v>
      </c>
      <c r="L6167" s="70">
        <v>0</v>
      </c>
      <c r="M6167" s="71">
        <v>0.95099999999999996</v>
      </c>
      <c r="N6167" s="72"/>
      <c r="O6167" s="73">
        <f>MIN(1,MAX(0,(1/(1+EXP(-(Assumptions!$B$5 + Assumptions!$B$6*$N6167))))*Assumptions!$B$3))</f>
        <v>3.9165722796764356E-2</v>
      </c>
      <c r="P6167" s="73">
        <f>VLOOKUP($F6167,Assumptions!$A$23:$B$27,2,FALSE)*Assumptions!$B$4</f>
        <v>0.5</v>
      </c>
      <c r="Q6167" s="74">
        <f t="shared" si="192"/>
        <v>1696414.6912045458</v>
      </c>
      <c r="R6167" s="75" t="str">
        <f>IF($O6167&lt;Assumptions!$B$17,"A",IF($O6167&lt;Assumptions!$B$18,"B",IF($O6167&lt;Assumptions!$B$19,"C",IF($O6167&lt;Assumptions!$B$20,"D","E"))))</f>
        <v>B</v>
      </c>
      <c r="S6167" s="75">
        <f t="shared" si="193"/>
        <v>1</v>
      </c>
    </row>
    <row r="6168" spans="1:19" ht="17.399999999999999" x14ac:dyDescent="0.3">
      <c r="A6168" s="39" t="s">
        <v>1031</v>
      </c>
      <c r="B6168" s="39" t="s">
        <v>77</v>
      </c>
      <c r="C6168" s="39" t="s">
        <v>190</v>
      </c>
      <c r="D6168" s="39" t="s">
        <v>48</v>
      </c>
      <c r="E6168" s="70" t="s">
        <v>39</v>
      </c>
      <c r="F6168" s="70" t="s">
        <v>32</v>
      </c>
      <c r="G6168" s="78">
        <v>44436</v>
      </c>
      <c r="H6168" s="78">
        <v>45839</v>
      </c>
      <c r="I6168" s="69">
        <v>86627518.659999996</v>
      </c>
      <c r="J6168" s="70">
        <v>999</v>
      </c>
      <c r="K6168" s="71">
        <v>0.125</v>
      </c>
      <c r="L6168" s="70">
        <v>0</v>
      </c>
      <c r="M6168" s="71">
        <v>0.95099999999999996</v>
      </c>
      <c r="N6168" s="72"/>
      <c r="O6168" s="73">
        <f>MIN(1,MAX(0,(1/(1+EXP(-(Assumptions!$B$5 + Assumptions!$B$6*$N6168))))*Assumptions!$B$3))</f>
        <v>3.9165722796764356E-2</v>
      </c>
      <c r="P6168" s="73">
        <f>VLOOKUP($F6168,Assumptions!$A$23:$B$27,2,FALSE)*Assumptions!$B$4</f>
        <v>0.5</v>
      </c>
      <c r="Q6168" s="74">
        <f t="shared" si="192"/>
        <v>1696414.6912045458</v>
      </c>
      <c r="R6168" s="75" t="str">
        <f>IF($O6168&lt;Assumptions!$B$17,"A",IF($O6168&lt;Assumptions!$B$18,"B",IF($O6168&lt;Assumptions!$B$19,"C",IF($O6168&lt;Assumptions!$B$20,"D","E"))))</f>
        <v>B</v>
      </c>
      <c r="S6168" s="75">
        <f t="shared" si="193"/>
        <v>1</v>
      </c>
    </row>
    <row r="6169" spans="1:19" ht="17.399999999999999" x14ac:dyDescent="0.3">
      <c r="A6169" s="39" t="s">
        <v>1031</v>
      </c>
      <c r="B6169" s="39" t="s">
        <v>77</v>
      </c>
      <c r="C6169" s="39" t="s">
        <v>190</v>
      </c>
      <c r="D6169" s="39" t="s">
        <v>48</v>
      </c>
      <c r="E6169" s="70" t="s">
        <v>39</v>
      </c>
      <c r="F6169" s="70" t="s">
        <v>32</v>
      </c>
      <c r="G6169" s="78">
        <v>44436</v>
      </c>
      <c r="H6169" s="78">
        <v>45870</v>
      </c>
      <c r="I6169" s="69">
        <v>86627518.659999996</v>
      </c>
      <c r="J6169" s="70">
        <v>999</v>
      </c>
      <c r="K6169" s="71">
        <v>8.7999999999999995E-2</v>
      </c>
      <c r="L6169" s="70">
        <v>0</v>
      </c>
      <c r="M6169" s="71">
        <v>0.95099999999999996</v>
      </c>
      <c r="N6169" s="72"/>
      <c r="O6169" s="73">
        <f>MIN(1,MAX(0,(1/(1+EXP(-(Assumptions!$B$5 + Assumptions!$B$6*$N6169))))*Assumptions!$B$3))</f>
        <v>3.9165722796764356E-2</v>
      </c>
      <c r="P6169" s="73">
        <f>VLOOKUP($F6169,Assumptions!$A$23:$B$27,2,FALSE)*Assumptions!$B$4</f>
        <v>0.5</v>
      </c>
      <c r="Q6169" s="74">
        <f t="shared" si="192"/>
        <v>1696414.6912045458</v>
      </c>
      <c r="R6169" s="75" t="str">
        <f>IF($O6169&lt;Assumptions!$B$17,"A",IF($O6169&lt;Assumptions!$B$18,"B",IF($O6169&lt;Assumptions!$B$19,"C",IF($O6169&lt;Assumptions!$B$20,"D","E"))))</f>
        <v>B</v>
      </c>
      <c r="S6169" s="75">
        <f t="shared" si="193"/>
        <v>1</v>
      </c>
    </row>
    <row r="6170" spans="1:19" ht="17.399999999999999" x14ac:dyDescent="0.3">
      <c r="A6170" s="39" t="s">
        <v>1031</v>
      </c>
      <c r="B6170" s="39" t="s">
        <v>77</v>
      </c>
      <c r="C6170" s="39" t="s">
        <v>190</v>
      </c>
      <c r="D6170" s="39" t="s">
        <v>48</v>
      </c>
      <c r="E6170" s="70" t="s">
        <v>39</v>
      </c>
      <c r="F6170" s="70" t="s">
        <v>32</v>
      </c>
      <c r="G6170" s="78">
        <v>44436</v>
      </c>
      <c r="H6170" s="78">
        <v>45901</v>
      </c>
      <c r="I6170" s="69">
        <v>86627518.659999996</v>
      </c>
      <c r="J6170" s="70">
        <v>999</v>
      </c>
      <c r="K6170" s="71">
        <v>0.15</v>
      </c>
      <c r="L6170" s="70">
        <v>0</v>
      </c>
      <c r="M6170" s="71">
        <v>0.95099999999999996</v>
      </c>
      <c r="N6170" s="72"/>
      <c r="O6170" s="73">
        <f>MIN(1,MAX(0,(1/(1+EXP(-(Assumptions!$B$5 + Assumptions!$B$6*$N6170))))*Assumptions!$B$3))</f>
        <v>3.9165722796764356E-2</v>
      </c>
      <c r="P6170" s="73">
        <f>VLOOKUP($F6170,Assumptions!$A$23:$B$27,2,FALSE)*Assumptions!$B$4</f>
        <v>0.5</v>
      </c>
      <c r="Q6170" s="74">
        <f t="shared" si="192"/>
        <v>1696414.6912045458</v>
      </c>
      <c r="R6170" s="75" t="str">
        <f>IF($O6170&lt;Assumptions!$B$17,"A",IF($O6170&lt;Assumptions!$B$18,"B",IF($O6170&lt;Assumptions!$B$19,"C",IF($O6170&lt;Assumptions!$B$20,"D","E"))))</f>
        <v>B</v>
      </c>
      <c r="S6170" s="75">
        <f t="shared" si="193"/>
        <v>1</v>
      </c>
    </row>
    <row r="6171" spans="1:19" ht="17.399999999999999" x14ac:dyDescent="0.3">
      <c r="A6171" s="39" t="s">
        <v>1031</v>
      </c>
      <c r="B6171" s="39" t="s">
        <v>77</v>
      </c>
      <c r="C6171" s="39" t="s">
        <v>190</v>
      </c>
      <c r="D6171" s="39" t="s">
        <v>48</v>
      </c>
      <c r="E6171" s="70" t="s">
        <v>39</v>
      </c>
      <c r="F6171" s="70" t="s">
        <v>32</v>
      </c>
      <c r="G6171" s="78">
        <v>44436</v>
      </c>
      <c r="H6171" s="78">
        <v>45931</v>
      </c>
      <c r="I6171" s="69">
        <v>86627518.659999996</v>
      </c>
      <c r="J6171" s="70">
        <v>999</v>
      </c>
      <c r="K6171" s="71">
        <v>5.6000000000000001E-2</v>
      </c>
      <c r="L6171" s="70">
        <v>0</v>
      </c>
      <c r="M6171" s="71">
        <v>0.95099999999999996</v>
      </c>
      <c r="N6171" s="72"/>
      <c r="O6171" s="73">
        <f>MIN(1,MAX(0,(1/(1+EXP(-(Assumptions!$B$5 + Assumptions!$B$6*$N6171))))*Assumptions!$B$3))</f>
        <v>3.9165722796764356E-2</v>
      </c>
      <c r="P6171" s="73">
        <f>VLOOKUP($F6171,Assumptions!$A$23:$B$27,2,FALSE)*Assumptions!$B$4</f>
        <v>0.5</v>
      </c>
      <c r="Q6171" s="74">
        <f t="shared" si="192"/>
        <v>1696414.6912045458</v>
      </c>
      <c r="R6171" s="75" t="str">
        <f>IF($O6171&lt;Assumptions!$B$17,"A",IF($O6171&lt;Assumptions!$B$18,"B",IF($O6171&lt;Assumptions!$B$19,"C",IF($O6171&lt;Assumptions!$B$20,"D","E"))))</f>
        <v>B</v>
      </c>
      <c r="S6171" s="75">
        <f t="shared" si="193"/>
        <v>1</v>
      </c>
    </row>
    <row r="6172" spans="1:19" ht="17.399999999999999" x14ac:dyDescent="0.3">
      <c r="A6172" s="39" t="s">
        <v>1031</v>
      </c>
      <c r="B6172" s="39" t="s">
        <v>77</v>
      </c>
      <c r="C6172" s="39" t="s">
        <v>190</v>
      </c>
      <c r="D6172" s="39" t="s">
        <v>48</v>
      </c>
      <c r="E6172" s="70" t="s">
        <v>39</v>
      </c>
      <c r="F6172" s="70" t="s">
        <v>32</v>
      </c>
      <c r="G6172" s="78">
        <v>44436</v>
      </c>
      <c r="H6172" s="78">
        <v>45962</v>
      </c>
      <c r="I6172" s="69">
        <v>86627518.659999996</v>
      </c>
      <c r="J6172" s="70">
        <v>999</v>
      </c>
      <c r="K6172" s="71">
        <v>0.153</v>
      </c>
      <c r="L6172" s="70">
        <v>0</v>
      </c>
      <c r="M6172" s="71">
        <v>0.95099999999999996</v>
      </c>
      <c r="N6172" s="72"/>
      <c r="O6172" s="73">
        <f>MIN(1,MAX(0,(1/(1+EXP(-(Assumptions!$B$5 + Assumptions!$B$6*$N6172))))*Assumptions!$B$3))</f>
        <v>3.9165722796764356E-2</v>
      </c>
      <c r="P6172" s="73">
        <f>VLOOKUP($F6172,Assumptions!$A$23:$B$27,2,FALSE)*Assumptions!$B$4</f>
        <v>0.5</v>
      </c>
      <c r="Q6172" s="74">
        <f t="shared" si="192"/>
        <v>1696414.6912045458</v>
      </c>
      <c r="R6172" s="75" t="str">
        <f>IF($O6172&lt;Assumptions!$B$17,"A",IF($O6172&lt;Assumptions!$B$18,"B",IF($O6172&lt;Assumptions!$B$19,"C",IF($O6172&lt;Assumptions!$B$20,"D","E"))))</f>
        <v>B</v>
      </c>
      <c r="S6172" s="75">
        <f t="shared" si="193"/>
        <v>1</v>
      </c>
    </row>
    <row r="6173" spans="1:19" ht="17.399999999999999" x14ac:dyDescent="0.3">
      <c r="A6173" s="39" t="s">
        <v>1031</v>
      </c>
      <c r="B6173" s="39" t="s">
        <v>77</v>
      </c>
      <c r="C6173" s="39" t="s">
        <v>190</v>
      </c>
      <c r="D6173" s="39" t="s">
        <v>48</v>
      </c>
      <c r="E6173" s="70" t="s">
        <v>39</v>
      </c>
      <c r="F6173" s="70" t="s">
        <v>32</v>
      </c>
      <c r="G6173" s="78">
        <v>44436</v>
      </c>
      <c r="H6173" s="78">
        <v>45992</v>
      </c>
      <c r="I6173" s="69">
        <v>86627518.659999996</v>
      </c>
      <c r="J6173" s="70">
        <v>999</v>
      </c>
      <c r="K6173" s="71">
        <v>0.10199999999999999</v>
      </c>
      <c r="L6173" s="70">
        <v>0</v>
      </c>
      <c r="M6173" s="71">
        <v>0.95099999999999996</v>
      </c>
      <c r="N6173" s="72"/>
      <c r="O6173" s="73">
        <f>MIN(1,MAX(0,(1/(1+EXP(-(Assumptions!$B$5 + Assumptions!$B$6*$N6173))))*Assumptions!$B$3))</f>
        <v>3.9165722796764356E-2</v>
      </c>
      <c r="P6173" s="73">
        <f>VLOOKUP($F6173,Assumptions!$A$23:$B$27,2,FALSE)*Assumptions!$B$4</f>
        <v>0.5</v>
      </c>
      <c r="Q6173" s="74">
        <f t="shared" si="192"/>
        <v>1696414.6912045458</v>
      </c>
      <c r="R6173" s="75" t="str">
        <f>IF($O6173&lt;Assumptions!$B$17,"A",IF($O6173&lt;Assumptions!$B$18,"B",IF($O6173&lt;Assumptions!$B$19,"C",IF($O6173&lt;Assumptions!$B$20,"D","E"))))</f>
        <v>B</v>
      </c>
      <c r="S6173" s="75">
        <f t="shared" si="193"/>
        <v>1</v>
      </c>
    </row>
    <row r="6174" spans="1:19" ht="17.399999999999999" x14ac:dyDescent="0.3">
      <c r="A6174" s="39" t="s">
        <v>1033</v>
      </c>
      <c r="B6174" s="39" t="s">
        <v>84</v>
      </c>
      <c r="C6174" s="39" t="s">
        <v>144</v>
      </c>
      <c r="D6174" s="39" t="s">
        <v>34</v>
      </c>
      <c r="E6174" s="70" t="s">
        <v>35</v>
      </c>
      <c r="F6174" s="70" t="s">
        <v>28</v>
      </c>
      <c r="G6174" s="78">
        <v>44209</v>
      </c>
      <c r="H6174" s="78">
        <v>45658</v>
      </c>
      <c r="I6174" s="69">
        <v>2015667.55</v>
      </c>
      <c r="J6174" s="70">
        <v>65</v>
      </c>
      <c r="K6174" s="71">
        <v>0.40600000000000003</v>
      </c>
      <c r="L6174" s="70">
        <v>0</v>
      </c>
      <c r="M6174" s="71">
        <v>0.90100000000000002</v>
      </c>
      <c r="N6174" s="72"/>
      <c r="O6174" s="73">
        <f>MIN(1,MAX(0,(1/(1+EXP(-(Assumptions!$B$5 + Assumptions!$B$6*$N6174))))*Assumptions!$B$3))</f>
        <v>3.9165722796764356E-2</v>
      </c>
      <c r="P6174" s="73">
        <f>VLOOKUP($F6174,Assumptions!$A$23:$B$27,2,FALSE)*Assumptions!$B$4</f>
        <v>0.35</v>
      </c>
      <c r="Q6174" s="74">
        <f t="shared" si="192"/>
        <v>27630.776779806605</v>
      </c>
      <c r="R6174" s="75" t="str">
        <f>IF($O6174&lt;Assumptions!$B$17,"A",IF($O6174&lt;Assumptions!$B$18,"B",IF($O6174&lt;Assumptions!$B$19,"C",IF($O6174&lt;Assumptions!$B$20,"D","E"))))</f>
        <v>B</v>
      </c>
      <c r="S6174" s="75">
        <f t="shared" si="193"/>
        <v>0</v>
      </c>
    </row>
    <row r="6175" spans="1:19" ht="17.399999999999999" x14ac:dyDescent="0.3">
      <c r="A6175" s="39" t="s">
        <v>1033</v>
      </c>
      <c r="B6175" s="39" t="s">
        <v>84</v>
      </c>
      <c r="C6175" s="39" t="s">
        <v>144</v>
      </c>
      <c r="D6175" s="39" t="s">
        <v>34</v>
      </c>
      <c r="E6175" s="70" t="s">
        <v>35</v>
      </c>
      <c r="F6175" s="70" t="s">
        <v>28</v>
      </c>
      <c r="G6175" s="78">
        <v>44209</v>
      </c>
      <c r="H6175" s="78">
        <v>45689</v>
      </c>
      <c r="I6175" s="69">
        <v>1967084.31</v>
      </c>
      <c r="J6175" s="70">
        <v>0</v>
      </c>
      <c r="K6175" s="71">
        <v>0.98</v>
      </c>
      <c r="L6175" s="70">
        <v>0</v>
      </c>
      <c r="M6175" s="71">
        <v>0.90100000000000002</v>
      </c>
      <c r="N6175" s="72"/>
      <c r="O6175" s="73">
        <f>MIN(1,MAX(0,(1/(1+EXP(-(Assumptions!$B$5 + Assumptions!$B$6*$N6175))))*Assumptions!$B$3))</f>
        <v>3.9165722796764356E-2</v>
      </c>
      <c r="P6175" s="73">
        <f>VLOOKUP($F6175,Assumptions!$A$23:$B$27,2,FALSE)*Assumptions!$B$4</f>
        <v>0.35</v>
      </c>
      <c r="Q6175" s="74">
        <f t="shared" si="192"/>
        <v>26964.79758116357</v>
      </c>
      <c r="R6175" s="75" t="str">
        <f>IF($O6175&lt;Assumptions!$B$17,"A",IF($O6175&lt;Assumptions!$B$18,"B",IF($O6175&lt;Assumptions!$B$19,"C",IF($O6175&lt;Assumptions!$B$20,"D","E"))))</f>
        <v>B</v>
      </c>
      <c r="S6175" s="75">
        <f t="shared" si="193"/>
        <v>0</v>
      </c>
    </row>
    <row r="6176" spans="1:19" ht="17.399999999999999" x14ac:dyDescent="0.3">
      <c r="A6176" s="39" t="s">
        <v>1033</v>
      </c>
      <c r="B6176" s="39" t="s">
        <v>84</v>
      </c>
      <c r="C6176" s="39" t="s">
        <v>144</v>
      </c>
      <c r="D6176" s="39" t="s">
        <v>34</v>
      </c>
      <c r="E6176" s="70" t="s">
        <v>35</v>
      </c>
      <c r="F6176" s="70" t="s">
        <v>28</v>
      </c>
      <c r="G6176" s="78">
        <v>44209</v>
      </c>
      <c r="H6176" s="78">
        <v>45717</v>
      </c>
      <c r="I6176" s="69">
        <v>1913628.99</v>
      </c>
      <c r="J6176" s="70">
        <v>0</v>
      </c>
      <c r="K6176" s="71">
        <v>0.97699999999999998</v>
      </c>
      <c r="L6176" s="70">
        <v>0</v>
      </c>
      <c r="M6176" s="71">
        <v>0.90100000000000002</v>
      </c>
      <c r="N6176" s="72"/>
      <c r="O6176" s="73">
        <f>MIN(1,MAX(0,(1/(1+EXP(-(Assumptions!$B$5 + Assumptions!$B$6*$N6176))))*Assumptions!$B$3))</f>
        <v>3.9165722796764356E-2</v>
      </c>
      <c r="P6176" s="73">
        <f>VLOOKUP($F6176,Assumptions!$A$23:$B$27,2,FALSE)*Assumptions!$B$4</f>
        <v>0.35</v>
      </c>
      <c r="Q6176" s="74">
        <f t="shared" si="192"/>
        <v>26232.031895367254</v>
      </c>
      <c r="R6176" s="75" t="str">
        <f>IF($O6176&lt;Assumptions!$B$17,"A",IF($O6176&lt;Assumptions!$B$18,"B",IF($O6176&lt;Assumptions!$B$19,"C",IF($O6176&lt;Assumptions!$B$20,"D","E"))))</f>
        <v>B</v>
      </c>
      <c r="S6176" s="75">
        <f t="shared" si="193"/>
        <v>0</v>
      </c>
    </row>
    <row r="6177" spans="1:19" ht="17.399999999999999" x14ac:dyDescent="0.3">
      <c r="A6177" s="39" t="s">
        <v>1033</v>
      </c>
      <c r="B6177" s="39" t="s">
        <v>84</v>
      </c>
      <c r="C6177" s="39" t="s">
        <v>144</v>
      </c>
      <c r="D6177" s="39" t="s">
        <v>34</v>
      </c>
      <c r="E6177" s="70" t="s">
        <v>35</v>
      </c>
      <c r="F6177" s="70" t="s">
        <v>28</v>
      </c>
      <c r="G6177" s="78">
        <v>44209</v>
      </c>
      <c r="H6177" s="78">
        <v>45748</v>
      </c>
      <c r="I6177" s="69">
        <v>1864909.56</v>
      </c>
      <c r="J6177" s="70">
        <v>65</v>
      </c>
      <c r="K6177" s="71">
        <v>0.52200000000000002</v>
      </c>
      <c r="L6177" s="70">
        <v>0</v>
      </c>
      <c r="M6177" s="71">
        <v>0.90100000000000002</v>
      </c>
      <c r="N6177" s="72"/>
      <c r="O6177" s="73">
        <f>MIN(1,MAX(0,(1/(1+EXP(-(Assumptions!$B$5 + Assumptions!$B$6*$N6177))))*Assumptions!$B$3))</f>
        <v>3.9165722796764356E-2</v>
      </c>
      <c r="P6177" s="73">
        <f>VLOOKUP($F6177,Assumptions!$A$23:$B$27,2,FALSE)*Assumptions!$B$4</f>
        <v>0.35</v>
      </c>
      <c r="Q6177" s="74">
        <f t="shared" si="192"/>
        <v>25564.185803798522</v>
      </c>
      <c r="R6177" s="75" t="str">
        <f>IF($O6177&lt;Assumptions!$B$17,"A",IF($O6177&lt;Assumptions!$B$18,"B",IF($O6177&lt;Assumptions!$B$19,"C",IF($O6177&lt;Assumptions!$B$20,"D","E"))))</f>
        <v>B</v>
      </c>
      <c r="S6177" s="75">
        <f t="shared" si="193"/>
        <v>0</v>
      </c>
    </row>
    <row r="6178" spans="1:19" ht="17.399999999999999" x14ac:dyDescent="0.3">
      <c r="A6178" s="39" t="s">
        <v>1033</v>
      </c>
      <c r="B6178" s="39" t="s">
        <v>84</v>
      </c>
      <c r="C6178" s="39" t="s">
        <v>144</v>
      </c>
      <c r="D6178" s="39" t="s">
        <v>34</v>
      </c>
      <c r="E6178" s="70" t="s">
        <v>35</v>
      </c>
      <c r="F6178" s="70" t="s">
        <v>28</v>
      </c>
      <c r="G6178" s="78">
        <v>44209</v>
      </c>
      <c r="H6178" s="78">
        <v>45778</v>
      </c>
      <c r="I6178" s="69">
        <v>1814647.84</v>
      </c>
      <c r="J6178" s="70">
        <v>15</v>
      </c>
      <c r="K6178" s="71">
        <v>0.97699999999999998</v>
      </c>
      <c r="L6178" s="70">
        <v>0</v>
      </c>
      <c r="M6178" s="71">
        <v>0.90100000000000002</v>
      </c>
      <c r="N6178" s="72"/>
      <c r="O6178" s="73">
        <f>MIN(1,MAX(0,(1/(1+EXP(-(Assumptions!$B$5 + Assumptions!$B$6*$N6178))))*Assumptions!$B$3))</f>
        <v>3.9165722796764356E-2</v>
      </c>
      <c r="P6178" s="73">
        <f>VLOOKUP($F6178,Assumptions!$A$23:$B$27,2,FALSE)*Assumptions!$B$4</f>
        <v>0.35</v>
      </c>
      <c r="Q6178" s="74">
        <f t="shared" si="192"/>
        <v>24875.197996315517</v>
      </c>
      <c r="R6178" s="75" t="str">
        <f>IF($O6178&lt;Assumptions!$B$17,"A",IF($O6178&lt;Assumptions!$B$18,"B",IF($O6178&lt;Assumptions!$B$19,"C",IF($O6178&lt;Assumptions!$B$20,"D","E"))))</f>
        <v>B</v>
      </c>
      <c r="S6178" s="75">
        <f t="shared" si="193"/>
        <v>0</v>
      </c>
    </row>
    <row r="6179" spans="1:19" ht="17.399999999999999" x14ac:dyDescent="0.3">
      <c r="A6179" s="39" t="s">
        <v>1033</v>
      </c>
      <c r="B6179" s="39" t="s">
        <v>84</v>
      </c>
      <c r="C6179" s="39" t="s">
        <v>144</v>
      </c>
      <c r="D6179" s="39" t="s">
        <v>34</v>
      </c>
      <c r="E6179" s="70" t="s">
        <v>35</v>
      </c>
      <c r="F6179" s="70" t="s">
        <v>28</v>
      </c>
      <c r="G6179" s="78">
        <v>44209</v>
      </c>
      <c r="H6179" s="78">
        <v>45809</v>
      </c>
      <c r="I6179" s="69">
        <v>1772304.45</v>
      </c>
      <c r="J6179" s="70">
        <v>0</v>
      </c>
      <c r="K6179" s="71">
        <v>1.139</v>
      </c>
      <c r="L6179" s="70">
        <v>0</v>
      </c>
      <c r="M6179" s="71">
        <v>0.90100000000000002</v>
      </c>
      <c r="N6179" s="72"/>
      <c r="O6179" s="73">
        <f>MIN(1,MAX(0,(1/(1+EXP(-(Assumptions!$B$5 + Assumptions!$B$6*$N6179))))*Assumptions!$B$3))</f>
        <v>3.9165722796764356E-2</v>
      </c>
      <c r="P6179" s="73">
        <f>VLOOKUP($F6179,Assumptions!$A$23:$B$27,2,FALSE)*Assumptions!$B$4</f>
        <v>0.35</v>
      </c>
      <c r="Q6179" s="74">
        <f t="shared" si="192"/>
        <v>24294.754680060167</v>
      </c>
      <c r="R6179" s="75" t="str">
        <f>IF($O6179&lt;Assumptions!$B$17,"A",IF($O6179&lt;Assumptions!$B$18,"B",IF($O6179&lt;Assumptions!$B$19,"C",IF($O6179&lt;Assumptions!$B$20,"D","E"))))</f>
        <v>B</v>
      </c>
      <c r="S6179" s="75">
        <f t="shared" si="193"/>
        <v>0</v>
      </c>
    </row>
    <row r="6180" spans="1:19" ht="17.399999999999999" x14ac:dyDescent="0.3">
      <c r="A6180" s="39" t="s">
        <v>1033</v>
      </c>
      <c r="B6180" s="39" t="s">
        <v>84</v>
      </c>
      <c r="C6180" s="39" t="s">
        <v>144</v>
      </c>
      <c r="D6180" s="39" t="s">
        <v>34</v>
      </c>
      <c r="E6180" s="70" t="s">
        <v>35</v>
      </c>
      <c r="F6180" s="70" t="s">
        <v>28</v>
      </c>
      <c r="G6180" s="78">
        <v>44209</v>
      </c>
      <c r="H6180" s="78">
        <v>45839</v>
      </c>
      <c r="I6180" s="69">
        <v>1728727.52</v>
      </c>
      <c r="J6180" s="70">
        <v>0</v>
      </c>
      <c r="K6180" s="71">
        <v>0.99299999999999999</v>
      </c>
      <c r="L6180" s="70">
        <v>0</v>
      </c>
      <c r="M6180" s="71">
        <v>0.90100000000000002</v>
      </c>
      <c r="N6180" s="72"/>
      <c r="O6180" s="73">
        <f>MIN(1,MAX(0,(1/(1+EXP(-(Assumptions!$B$5 + Assumptions!$B$6*$N6180))))*Assumptions!$B$3))</f>
        <v>3.9165722796764356E-2</v>
      </c>
      <c r="P6180" s="73">
        <f>VLOOKUP($F6180,Assumptions!$A$23:$B$27,2,FALSE)*Assumptions!$B$4</f>
        <v>0.35</v>
      </c>
      <c r="Q6180" s="74">
        <f t="shared" si="192"/>
        <v>23697.401993810268</v>
      </c>
      <c r="R6180" s="75" t="str">
        <f>IF($O6180&lt;Assumptions!$B$17,"A",IF($O6180&lt;Assumptions!$B$18,"B",IF($O6180&lt;Assumptions!$B$19,"C",IF($O6180&lt;Assumptions!$B$20,"D","E"))))</f>
        <v>B</v>
      </c>
      <c r="S6180" s="75">
        <f t="shared" si="193"/>
        <v>0</v>
      </c>
    </row>
    <row r="6181" spans="1:19" ht="17.399999999999999" x14ac:dyDescent="0.3">
      <c r="A6181" s="39" t="s">
        <v>1033</v>
      </c>
      <c r="B6181" s="39" t="s">
        <v>84</v>
      </c>
      <c r="C6181" s="39" t="s">
        <v>144</v>
      </c>
      <c r="D6181" s="39" t="s">
        <v>34</v>
      </c>
      <c r="E6181" s="70" t="s">
        <v>35</v>
      </c>
      <c r="F6181" s="70" t="s">
        <v>28</v>
      </c>
      <c r="G6181" s="78">
        <v>44209</v>
      </c>
      <c r="H6181" s="78">
        <v>45870</v>
      </c>
      <c r="I6181" s="69">
        <v>1686875.55</v>
      </c>
      <c r="J6181" s="70">
        <v>0</v>
      </c>
      <c r="K6181" s="71">
        <v>1.085</v>
      </c>
      <c r="L6181" s="70">
        <v>0</v>
      </c>
      <c r="M6181" s="71">
        <v>0.90100000000000002</v>
      </c>
      <c r="N6181" s="72"/>
      <c r="O6181" s="73">
        <f>MIN(1,MAX(0,(1/(1+EXP(-(Assumptions!$B$5 + Assumptions!$B$6*$N6181))))*Assumptions!$B$3))</f>
        <v>3.9165722796764356E-2</v>
      </c>
      <c r="P6181" s="73">
        <f>VLOOKUP($F6181,Assumptions!$A$23:$B$27,2,FALSE)*Assumptions!$B$4</f>
        <v>0.35</v>
      </c>
      <c r="Q6181" s="74">
        <f t="shared" si="192"/>
        <v>23123.69506437879</v>
      </c>
      <c r="R6181" s="75" t="str">
        <f>IF($O6181&lt;Assumptions!$B$17,"A",IF($O6181&lt;Assumptions!$B$18,"B",IF($O6181&lt;Assumptions!$B$19,"C",IF($O6181&lt;Assumptions!$B$20,"D","E"))))</f>
        <v>B</v>
      </c>
      <c r="S6181" s="75">
        <f t="shared" si="193"/>
        <v>0</v>
      </c>
    </row>
    <row r="6182" spans="1:19" ht="17.399999999999999" x14ac:dyDescent="0.3">
      <c r="A6182" s="39" t="s">
        <v>1033</v>
      </c>
      <c r="B6182" s="39" t="s">
        <v>84</v>
      </c>
      <c r="C6182" s="39" t="s">
        <v>144</v>
      </c>
      <c r="D6182" s="39" t="s">
        <v>34</v>
      </c>
      <c r="E6182" s="70" t="s">
        <v>35</v>
      </c>
      <c r="F6182" s="70" t="s">
        <v>28</v>
      </c>
      <c r="G6182" s="78">
        <v>44209</v>
      </c>
      <c r="H6182" s="78">
        <v>45901</v>
      </c>
      <c r="I6182" s="69">
        <v>1643779.98</v>
      </c>
      <c r="J6182" s="70">
        <v>0</v>
      </c>
      <c r="K6182" s="71">
        <v>1.133</v>
      </c>
      <c r="L6182" s="70">
        <v>0</v>
      </c>
      <c r="M6182" s="71">
        <v>0.90100000000000002</v>
      </c>
      <c r="N6182" s="72"/>
      <c r="O6182" s="73">
        <f>MIN(1,MAX(0,(1/(1+EXP(-(Assumptions!$B$5 + Assumptions!$B$6*$N6182))))*Assumptions!$B$3))</f>
        <v>3.9165722796764356E-2</v>
      </c>
      <c r="P6182" s="73">
        <f>VLOOKUP($F6182,Assumptions!$A$23:$B$27,2,FALSE)*Assumptions!$B$4</f>
        <v>0.35</v>
      </c>
      <c r="Q6182" s="74">
        <f t="shared" si="192"/>
        <v>22532.9408624428</v>
      </c>
      <c r="R6182" s="75" t="str">
        <f>IF($O6182&lt;Assumptions!$B$17,"A",IF($O6182&lt;Assumptions!$B$18,"B",IF($O6182&lt;Assumptions!$B$19,"C",IF($O6182&lt;Assumptions!$B$20,"D","E"))))</f>
        <v>B</v>
      </c>
      <c r="S6182" s="75">
        <f t="shared" si="193"/>
        <v>0</v>
      </c>
    </row>
    <row r="6183" spans="1:19" ht="17.399999999999999" x14ac:dyDescent="0.3">
      <c r="A6183" s="39" t="s">
        <v>1033</v>
      </c>
      <c r="B6183" s="39" t="s">
        <v>84</v>
      </c>
      <c r="C6183" s="39" t="s">
        <v>144</v>
      </c>
      <c r="D6183" s="39" t="s">
        <v>34</v>
      </c>
      <c r="E6183" s="70" t="s">
        <v>35</v>
      </c>
      <c r="F6183" s="70" t="s">
        <v>28</v>
      </c>
      <c r="G6183" s="78">
        <v>44209</v>
      </c>
      <c r="H6183" s="78">
        <v>45931</v>
      </c>
      <c r="I6183" s="69">
        <v>1603466.84</v>
      </c>
      <c r="J6183" s="70">
        <v>15</v>
      </c>
      <c r="K6183" s="71">
        <v>0.97</v>
      </c>
      <c r="L6183" s="70">
        <v>0</v>
      </c>
      <c r="M6183" s="71">
        <v>0.90100000000000002</v>
      </c>
      <c r="N6183" s="72"/>
      <c r="O6183" s="73">
        <f>MIN(1,MAX(0,(1/(1+EXP(-(Assumptions!$B$5 + Assumptions!$B$6*$N6183))))*Assumptions!$B$3))</f>
        <v>3.9165722796764356E-2</v>
      </c>
      <c r="P6183" s="73">
        <f>VLOOKUP($F6183,Assumptions!$A$23:$B$27,2,FALSE)*Assumptions!$B$4</f>
        <v>0.35</v>
      </c>
      <c r="Q6183" s="74">
        <f t="shared" si="192"/>
        <v>21980.328219235296</v>
      </c>
      <c r="R6183" s="75" t="str">
        <f>IF($O6183&lt;Assumptions!$B$17,"A",IF($O6183&lt;Assumptions!$B$18,"B",IF($O6183&lt;Assumptions!$B$19,"C",IF($O6183&lt;Assumptions!$B$20,"D","E"))))</f>
        <v>B</v>
      </c>
      <c r="S6183" s="75">
        <f t="shared" si="193"/>
        <v>0</v>
      </c>
    </row>
    <row r="6184" spans="1:19" ht="17.399999999999999" x14ac:dyDescent="0.3">
      <c r="A6184" s="39" t="s">
        <v>1033</v>
      </c>
      <c r="B6184" s="39" t="s">
        <v>84</v>
      </c>
      <c r="C6184" s="39" t="s">
        <v>144</v>
      </c>
      <c r="D6184" s="39" t="s">
        <v>34</v>
      </c>
      <c r="E6184" s="70" t="s">
        <v>35</v>
      </c>
      <c r="F6184" s="70" t="s">
        <v>28</v>
      </c>
      <c r="G6184" s="78">
        <v>44209</v>
      </c>
      <c r="H6184" s="78">
        <v>45962</v>
      </c>
      <c r="I6184" s="69">
        <v>1560414.64</v>
      </c>
      <c r="J6184" s="70">
        <v>0</v>
      </c>
      <c r="K6184" s="71">
        <v>1.012</v>
      </c>
      <c r="L6184" s="70">
        <v>0</v>
      </c>
      <c r="M6184" s="71">
        <v>0.90100000000000002</v>
      </c>
      <c r="N6184" s="72"/>
      <c r="O6184" s="73">
        <f>MIN(1,MAX(0,(1/(1+EXP(-(Assumptions!$B$5 + Assumptions!$B$6*$N6184))))*Assumptions!$B$3))</f>
        <v>3.9165722796764356E-2</v>
      </c>
      <c r="P6184" s="73">
        <f>VLOOKUP($F6184,Assumptions!$A$23:$B$27,2,FALSE)*Assumptions!$B$4</f>
        <v>0.35</v>
      </c>
      <c r="Q6184" s="74">
        <f t="shared" si="192"/>
        <v>21390.168533388493</v>
      </c>
      <c r="R6184" s="75" t="str">
        <f>IF($O6184&lt;Assumptions!$B$17,"A",IF($O6184&lt;Assumptions!$B$18,"B",IF($O6184&lt;Assumptions!$B$19,"C",IF($O6184&lt;Assumptions!$B$20,"D","E"))))</f>
        <v>B</v>
      </c>
      <c r="S6184" s="75">
        <f t="shared" si="193"/>
        <v>0</v>
      </c>
    </row>
    <row r="6185" spans="1:19" ht="17.399999999999999" x14ac:dyDescent="0.3">
      <c r="A6185" s="39" t="s">
        <v>1033</v>
      </c>
      <c r="B6185" s="39" t="s">
        <v>84</v>
      </c>
      <c r="C6185" s="39" t="s">
        <v>144</v>
      </c>
      <c r="D6185" s="39" t="s">
        <v>34</v>
      </c>
      <c r="E6185" s="70" t="s">
        <v>35</v>
      </c>
      <c r="F6185" s="70" t="s">
        <v>28</v>
      </c>
      <c r="G6185" s="78">
        <v>44209</v>
      </c>
      <c r="H6185" s="78">
        <v>45992</v>
      </c>
      <c r="I6185" s="69">
        <v>1526453.85</v>
      </c>
      <c r="J6185" s="70">
        <v>15</v>
      </c>
      <c r="K6185" s="71">
        <v>0.98099999999999998</v>
      </c>
      <c r="L6185" s="70">
        <v>0</v>
      </c>
      <c r="M6185" s="71">
        <v>0.90100000000000002</v>
      </c>
      <c r="N6185" s="72"/>
      <c r="O6185" s="73">
        <f>MIN(1,MAX(0,(1/(1+EXP(-(Assumptions!$B$5 + Assumptions!$B$6*$N6185))))*Assumptions!$B$3))</f>
        <v>3.9165722796764356E-2</v>
      </c>
      <c r="P6185" s="73">
        <f>VLOOKUP($F6185,Assumptions!$A$23:$B$27,2,FALSE)*Assumptions!$B$4</f>
        <v>0.35</v>
      </c>
      <c r="Q6185" s="74">
        <f t="shared" si="192"/>
        <v>20924.633922903802</v>
      </c>
      <c r="R6185" s="75" t="str">
        <f>IF($O6185&lt;Assumptions!$B$17,"A",IF($O6185&lt;Assumptions!$B$18,"B",IF($O6185&lt;Assumptions!$B$19,"C",IF($O6185&lt;Assumptions!$B$20,"D","E"))))</f>
        <v>B</v>
      </c>
      <c r="S6185" s="75">
        <f t="shared" si="193"/>
        <v>0</v>
      </c>
    </row>
    <row r="6186" spans="1:19" ht="17.399999999999999" x14ac:dyDescent="0.3">
      <c r="A6186" s="39" t="s">
        <v>1034</v>
      </c>
      <c r="B6186" s="39" t="s">
        <v>66</v>
      </c>
      <c r="C6186" s="39" t="s">
        <v>190</v>
      </c>
      <c r="D6186" s="39" t="s">
        <v>38</v>
      </c>
      <c r="E6186" s="70" t="s">
        <v>31</v>
      </c>
      <c r="F6186" s="70" t="s">
        <v>32</v>
      </c>
      <c r="G6186" s="78">
        <v>45790</v>
      </c>
      <c r="H6186" s="78">
        <v>45778</v>
      </c>
      <c r="I6186" s="69">
        <v>60387748.969999999</v>
      </c>
      <c r="J6186" s="70">
        <v>65</v>
      </c>
      <c r="K6186" s="71">
        <v>0.80900000000000005</v>
      </c>
      <c r="L6186" s="70">
        <v>0</v>
      </c>
      <c r="M6186" s="71">
        <v>1.02</v>
      </c>
      <c r="N6186" s="72"/>
      <c r="O6186" s="73">
        <f>MIN(1,MAX(0,(1/(1+EXP(-(Assumptions!$B$5 + Assumptions!$B$6*$N6186))))*Assumptions!$B$3))</f>
        <v>3.9165722796764356E-2</v>
      </c>
      <c r="P6186" s="73">
        <f>VLOOKUP($F6186,Assumptions!$A$23:$B$27,2,FALSE)*Assumptions!$B$4</f>
        <v>0.5</v>
      </c>
      <c r="Q6186" s="74">
        <f t="shared" si="192"/>
        <v>1182564.9182398061</v>
      </c>
      <c r="R6186" s="75" t="str">
        <f>IF($O6186&lt;Assumptions!$B$17,"A",IF($O6186&lt;Assumptions!$B$18,"B",IF($O6186&lt;Assumptions!$B$19,"C",IF($O6186&lt;Assumptions!$B$20,"D","E"))))</f>
        <v>B</v>
      </c>
      <c r="S6186" s="75">
        <f t="shared" si="193"/>
        <v>0</v>
      </c>
    </row>
    <row r="6187" spans="1:19" ht="17.399999999999999" x14ac:dyDescent="0.3">
      <c r="A6187" s="39" t="s">
        <v>1034</v>
      </c>
      <c r="B6187" s="39" t="s">
        <v>66</v>
      </c>
      <c r="C6187" s="39" t="s">
        <v>190</v>
      </c>
      <c r="D6187" s="39" t="s">
        <v>38</v>
      </c>
      <c r="E6187" s="70" t="s">
        <v>31</v>
      </c>
      <c r="F6187" s="70" t="s">
        <v>32</v>
      </c>
      <c r="G6187" s="78">
        <v>45790</v>
      </c>
      <c r="H6187" s="78">
        <v>45809</v>
      </c>
      <c r="I6187" s="69">
        <v>59158970.57</v>
      </c>
      <c r="J6187" s="70">
        <v>0</v>
      </c>
      <c r="K6187" s="71">
        <v>1.143</v>
      </c>
      <c r="L6187" s="70">
        <v>0</v>
      </c>
      <c r="M6187" s="71">
        <v>1.02</v>
      </c>
      <c r="N6187" s="72"/>
      <c r="O6187" s="73">
        <f>MIN(1,MAX(0,(1/(1+EXP(-(Assumptions!$B$5 + Assumptions!$B$6*$N6187))))*Assumptions!$B$3))</f>
        <v>3.9165722796764356E-2</v>
      </c>
      <c r="P6187" s="73">
        <f>VLOOKUP($F6187,Assumptions!$A$23:$B$27,2,FALSE)*Assumptions!$B$4</f>
        <v>0.5</v>
      </c>
      <c r="Q6187" s="74">
        <f t="shared" si="192"/>
        <v>1158501.9211432803</v>
      </c>
      <c r="R6187" s="75" t="str">
        <f>IF($O6187&lt;Assumptions!$B$17,"A",IF($O6187&lt;Assumptions!$B$18,"B",IF($O6187&lt;Assumptions!$B$19,"C",IF($O6187&lt;Assumptions!$B$20,"D","E"))))</f>
        <v>B</v>
      </c>
      <c r="S6187" s="75">
        <f t="shared" si="193"/>
        <v>0</v>
      </c>
    </row>
    <row r="6188" spans="1:19" ht="17.399999999999999" x14ac:dyDescent="0.3">
      <c r="A6188" s="39" t="s">
        <v>1034</v>
      </c>
      <c r="B6188" s="39" t="s">
        <v>66</v>
      </c>
      <c r="C6188" s="39" t="s">
        <v>190</v>
      </c>
      <c r="D6188" s="39" t="s">
        <v>38</v>
      </c>
      <c r="E6188" s="70" t="s">
        <v>31</v>
      </c>
      <c r="F6188" s="70" t="s">
        <v>32</v>
      </c>
      <c r="G6188" s="78">
        <v>45790</v>
      </c>
      <c r="H6188" s="78">
        <v>45839</v>
      </c>
      <c r="I6188" s="69">
        <v>57936551.869999997</v>
      </c>
      <c r="J6188" s="70">
        <v>0</v>
      </c>
      <c r="K6188" s="71">
        <v>1.07</v>
      </c>
      <c r="L6188" s="70">
        <v>0</v>
      </c>
      <c r="M6188" s="71">
        <v>1.02</v>
      </c>
      <c r="N6188" s="72"/>
      <c r="O6188" s="73">
        <f>MIN(1,MAX(0,(1/(1+EXP(-(Assumptions!$B$5 + Assumptions!$B$6*$N6188))))*Assumptions!$B$3))</f>
        <v>3.9165722796764356E-2</v>
      </c>
      <c r="P6188" s="73">
        <f>VLOOKUP($F6188,Assumptions!$A$23:$B$27,2,FALSE)*Assumptions!$B$4</f>
        <v>0.5</v>
      </c>
      <c r="Q6188" s="74">
        <f t="shared" si="192"/>
        <v>1134563.4651703897</v>
      </c>
      <c r="R6188" s="75" t="str">
        <f>IF($O6188&lt;Assumptions!$B$17,"A",IF($O6188&lt;Assumptions!$B$18,"B",IF($O6188&lt;Assumptions!$B$19,"C",IF($O6188&lt;Assumptions!$B$20,"D","E"))))</f>
        <v>B</v>
      </c>
      <c r="S6188" s="75">
        <f t="shared" si="193"/>
        <v>0</v>
      </c>
    </row>
    <row r="6189" spans="1:19" ht="17.399999999999999" x14ac:dyDescent="0.3">
      <c r="A6189" s="39" t="s">
        <v>1034</v>
      </c>
      <c r="B6189" s="39" t="s">
        <v>66</v>
      </c>
      <c r="C6189" s="39" t="s">
        <v>190</v>
      </c>
      <c r="D6189" s="39" t="s">
        <v>38</v>
      </c>
      <c r="E6189" s="70" t="s">
        <v>31</v>
      </c>
      <c r="F6189" s="70" t="s">
        <v>32</v>
      </c>
      <c r="G6189" s="78">
        <v>45790</v>
      </c>
      <c r="H6189" s="78">
        <v>45870</v>
      </c>
      <c r="I6189" s="69">
        <v>56760519.369999997</v>
      </c>
      <c r="J6189" s="70">
        <v>0</v>
      </c>
      <c r="K6189" s="71">
        <v>0.98799999999999999</v>
      </c>
      <c r="L6189" s="70">
        <v>0</v>
      </c>
      <c r="M6189" s="71">
        <v>1.02</v>
      </c>
      <c r="N6189" s="72"/>
      <c r="O6189" s="73">
        <f>MIN(1,MAX(0,(1/(1+EXP(-(Assumptions!$B$5 + Assumptions!$B$6*$N6189))))*Assumptions!$B$3))</f>
        <v>3.9165722796764356E-2</v>
      </c>
      <c r="P6189" s="73">
        <f>VLOOKUP($F6189,Assumptions!$A$23:$B$27,2,FALSE)*Assumptions!$B$4</f>
        <v>0.5</v>
      </c>
      <c r="Q6189" s="74">
        <f t="shared" si="192"/>
        <v>1111533.3837228969</v>
      </c>
      <c r="R6189" s="75" t="str">
        <f>IF($O6189&lt;Assumptions!$B$17,"A",IF($O6189&lt;Assumptions!$B$18,"B",IF($O6189&lt;Assumptions!$B$19,"C",IF($O6189&lt;Assumptions!$B$20,"D","E"))))</f>
        <v>B</v>
      </c>
      <c r="S6189" s="75">
        <f t="shared" si="193"/>
        <v>0</v>
      </c>
    </row>
    <row r="6190" spans="1:19" ht="17.399999999999999" x14ac:dyDescent="0.3">
      <c r="A6190" s="39" t="s">
        <v>1034</v>
      </c>
      <c r="B6190" s="39" t="s">
        <v>66</v>
      </c>
      <c r="C6190" s="39" t="s">
        <v>190</v>
      </c>
      <c r="D6190" s="39" t="s">
        <v>38</v>
      </c>
      <c r="E6190" s="70" t="s">
        <v>31</v>
      </c>
      <c r="F6190" s="70" t="s">
        <v>32</v>
      </c>
      <c r="G6190" s="78">
        <v>45790</v>
      </c>
      <c r="H6190" s="78">
        <v>45901</v>
      </c>
      <c r="I6190" s="69">
        <v>55838285.670000002</v>
      </c>
      <c r="J6190" s="70">
        <v>0</v>
      </c>
      <c r="K6190" s="71">
        <v>1.0529999999999999</v>
      </c>
      <c r="L6190" s="70">
        <v>0</v>
      </c>
      <c r="M6190" s="71">
        <v>1.02</v>
      </c>
      <c r="N6190" s="72"/>
      <c r="O6190" s="73">
        <f>MIN(1,MAX(0,(1/(1+EXP(-(Assumptions!$B$5 + Assumptions!$B$6*$N6190))))*Assumptions!$B$3))</f>
        <v>3.9165722796764356E-2</v>
      </c>
      <c r="P6190" s="73">
        <f>VLOOKUP($F6190,Assumptions!$A$23:$B$27,2,FALSE)*Assumptions!$B$4</f>
        <v>0.5</v>
      </c>
      <c r="Q6190" s="74">
        <f t="shared" si="192"/>
        <v>1093473.4089988798</v>
      </c>
      <c r="R6190" s="75" t="str">
        <f>IF($O6190&lt;Assumptions!$B$17,"A",IF($O6190&lt;Assumptions!$B$18,"B",IF($O6190&lt;Assumptions!$B$19,"C",IF($O6190&lt;Assumptions!$B$20,"D","E"))))</f>
        <v>B</v>
      </c>
      <c r="S6190" s="75">
        <f t="shared" si="193"/>
        <v>0</v>
      </c>
    </row>
    <row r="6191" spans="1:19" ht="17.399999999999999" x14ac:dyDescent="0.3">
      <c r="A6191" s="39" t="s">
        <v>1034</v>
      </c>
      <c r="B6191" s="39" t="s">
        <v>66</v>
      </c>
      <c r="C6191" s="39" t="s">
        <v>190</v>
      </c>
      <c r="D6191" s="39" t="s">
        <v>38</v>
      </c>
      <c r="E6191" s="70" t="s">
        <v>31</v>
      </c>
      <c r="F6191" s="70" t="s">
        <v>32</v>
      </c>
      <c r="G6191" s="78">
        <v>45790</v>
      </c>
      <c r="H6191" s="78">
        <v>45931</v>
      </c>
      <c r="I6191" s="69">
        <v>54791475.259999998</v>
      </c>
      <c r="J6191" s="70">
        <v>65</v>
      </c>
      <c r="K6191" s="71">
        <v>0.68</v>
      </c>
      <c r="L6191" s="70">
        <v>0</v>
      </c>
      <c r="M6191" s="71">
        <v>1.02</v>
      </c>
      <c r="N6191" s="72"/>
      <c r="O6191" s="73">
        <f>MIN(1,MAX(0,(1/(1+EXP(-(Assumptions!$B$5 + Assumptions!$B$6*$N6191))))*Assumptions!$B$3))</f>
        <v>3.9165722796764356E-2</v>
      </c>
      <c r="P6191" s="73">
        <f>VLOOKUP($F6191,Assumptions!$A$23:$B$27,2,FALSE)*Assumptions!$B$4</f>
        <v>0.5</v>
      </c>
      <c r="Q6191" s="74">
        <f t="shared" si="192"/>
        <v>1072973.8658294661</v>
      </c>
      <c r="R6191" s="75" t="str">
        <f>IF($O6191&lt;Assumptions!$B$17,"A",IF($O6191&lt;Assumptions!$B$18,"B",IF($O6191&lt;Assumptions!$B$19,"C",IF($O6191&lt;Assumptions!$B$20,"D","E"))))</f>
        <v>B</v>
      </c>
      <c r="S6191" s="75">
        <f t="shared" si="193"/>
        <v>0</v>
      </c>
    </row>
    <row r="6192" spans="1:19" ht="17.399999999999999" x14ac:dyDescent="0.3">
      <c r="A6192" s="39" t="s">
        <v>1034</v>
      </c>
      <c r="B6192" s="39" t="s">
        <v>66</v>
      </c>
      <c r="C6192" s="39" t="s">
        <v>190</v>
      </c>
      <c r="D6192" s="39" t="s">
        <v>38</v>
      </c>
      <c r="E6192" s="70" t="s">
        <v>31</v>
      </c>
      <c r="F6192" s="70" t="s">
        <v>32</v>
      </c>
      <c r="G6192" s="78">
        <v>45790</v>
      </c>
      <c r="H6192" s="78">
        <v>45962</v>
      </c>
      <c r="I6192" s="69">
        <v>53697066.210000001</v>
      </c>
      <c r="J6192" s="70">
        <v>15</v>
      </c>
      <c r="K6192" s="71">
        <v>1.0469999999999999</v>
      </c>
      <c r="L6192" s="70">
        <v>0</v>
      </c>
      <c r="M6192" s="71">
        <v>1.02</v>
      </c>
      <c r="N6192" s="72"/>
      <c r="O6192" s="73">
        <f>MIN(1,MAX(0,(1/(1+EXP(-(Assumptions!$B$5 + Assumptions!$B$6*$N6192))))*Assumptions!$B$3))</f>
        <v>3.9165722796764356E-2</v>
      </c>
      <c r="P6192" s="73">
        <f>VLOOKUP($F6192,Assumptions!$A$23:$B$27,2,FALSE)*Assumptions!$B$4</f>
        <v>0.5</v>
      </c>
      <c r="Q6192" s="74">
        <f t="shared" si="192"/>
        <v>1051542.205090181</v>
      </c>
      <c r="R6192" s="75" t="str">
        <f>IF($O6192&lt;Assumptions!$B$17,"A",IF($O6192&lt;Assumptions!$B$18,"B",IF($O6192&lt;Assumptions!$B$19,"C",IF($O6192&lt;Assumptions!$B$20,"D","E"))))</f>
        <v>B</v>
      </c>
      <c r="S6192" s="75">
        <f t="shared" si="193"/>
        <v>0</v>
      </c>
    </row>
    <row r="6193" spans="1:19" ht="17.399999999999999" x14ac:dyDescent="0.3">
      <c r="A6193" s="39" t="s">
        <v>1034</v>
      </c>
      <c r="B6193" s="39" t="s">
        <v>66</v>
      </c>
      <c r="C6193" s="39" t="s">
        <v>190</v>
      </c>
      <c r="D6193" s="39" t="s">
        <v>38</v>
      </c>
      <c r="E6193" s="70" t="s">
        <v>31</v>
      </c>
      <c r="F6193" s="70" t="s">
        <v>32</v>
      </c>
      <c r="G6193" s="78">
        <v>45790</v>
      </c>
      <c r="H6193" s="78">
        <v>45992</v>
      </c>
      <c r="I6193" s="69">
        <v>52674364.18</v>
      </c>
      <c r="J6193" s="70">
        <v>0</v>
      </c>
      <c r="K6193" s="71">
        <v>0.97499999999999998</v>
      </c>
      <c r="L6193" s="70">
        <v>0</v>
      </c>
      <c r="M6193" s="71">
        <v>1.02</v>
      </c>
      <c r="N6193" s="72"/>
      <c r="O6193" s="73">
        <f>MIN(1,MAX(0,(1/(1+EXP(-(Assumptions!$B$5 + Assumptions!$B$6*$N6193))))*Assumptions!$B$3))</f>
        <v>3.9165722796764356E-2</v>
      </c>
      <c r="P6193" s="73">
        <f>VLOOKUP($F6193,Assumptions!$A$23:$B$27,2,FALSE)*Assumptions!$B$4</f>
        <v>0.5</v>
      </c>
      <c r="Q6193" s="74">
        <f t="shared" si="192"/>
        <v>1031514.7729848468</v>
      </c>
      <c r="R6193" s="75" t="str">
        <f>IF($O6193&lt;Assumptions!$B$17,"A",IF($O6193&lt;Assumptions!$B$18,"B",IF($O6193&lt;Assumptions!$B$19,"C",IF($O6193&lt;Assumptions!$B$20,"D","E"))))</f>
        <v>B</v>
      </c>
      <c r="S6193" s="75">
        <f t="shared" si="193"/>
        <v>0</v>
      </c>
    </row>
    <row r="6194" spans="1:19" ht="17.399999999999999" x14ac:dyDescent="0.3">
      <c r="A6194" s="39" t="s">
        <v>1035</v>
      </c>
      <c r="B6194" s="39" t="s">
        <v>73</v>
      </c>
      <c r="C6194" s="39" t="s">
        <v>144</v>
      </c>
      <c r="D6194" s="39" t="s">
        <v>30</v>
      </c>
      <c r="E6194" s="70" t="s">
        <v>35</v>
      </c>
      <c r="F6194" s="70" t="s">
        <v>28</v>
      </c>
      <c r="G6194" s="78">
        <v>45203</v>
      </c>
      <c r="H6194" s="78">
        <v>45658</v>
      </c>
      <c r="I6194" s="69">
        <v>11755145.09</v>
      </c>
      <c r="J6194" s="70">
        <v>0</v>
      </c>
      <c r="K6194" s="71">
        <v>1.095</v>
      </c>
      <c r="L6194" s="70">
        <v>0</v>
      </c>
      <c r="M6194" s="71">
        <v>1.252</v>
      </c>
      <c r="N6194" s="72"/>
      <c r="O6194" s="73">
        <f>MIN(1,MAX(0,(1/(1+EXP(-(Assumptions!$B$5 + Assumptions!$B$6*$N6194))))*Assumptions!$B$3))</f>
        <v>3.9165722796764356E-2</v>
      </c>
      <c r="P6194" s="73">
        <f>VLOOKUP($F6194,Assumptions!$A$23:$B$27,2,FALSE)*Assumptions!$B$4</f>
        <v>0.35</v>
      </c>
      <c r="Q6194" s="74">
        <f t="shared" si="192"/>
        <v>161139.56391073993</v>
      </c>
      <c r="R6194" s="75" t="str">
        <f>IF($O6194&lt;Assumptions!$B$17,"A",IF($O6194&lt;Assumptions!$B$18,"B",IF($O6194&lt;Assumptions!$B$19,"C",IF($O6194&lt;Assumptions!$B$20,"D","E"))))</f>
        <v>B</v>
      </c>
      <c r="S6194" s="75">
        <f t="shared" si="193"/>
        <v>0</v>
      </c>
    </row>
    <row r="6195" spans="1:19" ht="17.399999999999999" x14ac:dyDescent="0.3">
      <c r="A6195" s="39" t="s">
        <v>1035</v>
      </c>
      <c r="B6195" s="39" t="s">
        <v>73</v>
      </c>
      <c r="C6195" s="39" t="s">
        <v>144</v>
      </c>
      <c r="D6195" s="39" t="s">
        <v>30</v>
      </c>
      <c r="E6195" s="70" t="s">
        <v>35</v>
      </c>
      <c r="F6195" s="70" t="s">
        <v>28</v>
      </c>
      <c r="G6195" s="78">
        <v>45203</v>
      </c>
      <c r="H6195" s="78">
        <v>45689</v>
      </c>
      <c r="I6195" s="69">
        <v>11465761.67</v>
      </c>
      <c r="J6195" s="70">
        <v>15</v>
      </c>
      <c r="K6195" s="71">
        <v>1.05</v>
      </c>
      <c r="L6195" s="70">
        <v>0</v>
      </c>
      <c r="M6195" s="71">
        <v>1.252</v>
      </c>
      <c r="N6195" s="72"/>
      <c r="O6195" s="73">
        <f>MIN(1,MAX(0,(1/(1+EXP(-(Assumptions!$B$5 + Assumptions!$B$6*$N6195))))*Assumptions!$B$3))</f>
        <v>3.9165722796764356E-2</v>
      </c>
      <c r="P6195" s="73">
        <f>VLOOKUP($F6195,Assumptions!$A$23:$B$27,2,FALSE)*Assumptions!$B$4</f>
        <v>0.35</v>
      </c>
      <c r="Q6195" s="74">
        <f t="shared" si="192"/>
        <v>157172.69512734507</v>
      </c>
      <c r="R6195" s="75" t="str">
        <f>IF($O6195&lt;Assumptions!$B$17,"A",IF($O6195&lt;Assumptions!$B$18,"B",IF($O6195&lt;Assumptions!$B$19,"C",IF($O6195&lt;Assumptions!$B$20,"D","E"))))</f>
        <v>B</v>
      </c>
      <c r="S6195" s="75">
        <f t="shared" si="193"/>
        <v>0</v>
      </c>
    </row>
    <row r="6196" spans="1:19" ht="17.399999999999999" x14ac:dyDescent="0.3">
      <c r="A6196" s="39" t="s">
        <v>1035</v>
      </c>
      <c r="B6196" s="39" t="s">
        <v>73</v>
      </c>
      <c r="C6196" s="39" t="s">
        <v>144</v>
      </c>
      <c r="D6196" s="39" t="s">
        <v>30</v>
      </c>
      <c r="E6196" s="70" t="s">
        <v>35</v>
      </c>
      <c r="F6196" s="70" t="s">
        <v>28</v>
      </c>
      <c r="G6196" s="78">
        <v>45203</v>
      </c>
      <c r="H6196" s="78">
        <v>45717</v>
      </c>
      <c r="I6196" s="69">
        <v>11201718.939999999</v>
      </c>
      <c r="J6196" s="70">
        <v>0</v>
      </c>
      <c r="K6196" s="71">
        <v>0.96499999999999997</v>
      </c>
      <c r="L6196" s="70">
        <v>0</v>
      </c>
      <c r="M6196" s="71">
        <v>1.252</v>
      </c>
      <c r="N6196" s="72"/>
      <c r="O6196" s="73">
        <f>MIN(1,MAX(0,(1/(1+EXP(-(Assumptions!$B$5 + Assumptions!$B$6*$N6196))))*Assumptions!$B$3))</f>
        <v>3.9165722796764356E-2</v>
      </c>
      <c r="P6196" s="73">
        <f>VLOOKUP($F6196,Assumptions!$A$23:$B$27,2,FALSE)*Assumptions!$B$4</f>
        <v>0.35</v>
      </c>
      <c r="Q6196" s="74">
        <f t="shared" si="192"/>
        <v>153553.19659795676</v>
      </c>
      <c r="R6196" s="75" t="str">
        <f>IF($O6196&lt;Assumptions!$B$17,"A",IF($O6196&lt;Assumptions!$B$18,"B",IF($O6196&lt;Assumptions!$B$19,"C",IF($O6196&lt;Assumptions!$B$20,"D","E"))))</f>
        <v>B</v>
      </c>
      <c r="S6196" s="75">
        <f t="shared" si="193"/>
        <v>0</v>
      </c>
    </row>
    <row r="6197" spans="1:19" ht="17.399999999999999" x14ac:dyDescent="0.3">
      <c r="A6197" s="39" t="s">
        <v>1035</v>
      </c>
      <c r="B6197" s="39" t="s">
        <v>73</v>
      </c>
      <c r="C6197" s="39" t="s">
        <v>144</v>
      </c>
      <c r="D6197" s="39" t="s">
        <v>30</v>
      </c>
      <c r="E6197" s="70" t="s">
        <v>35</v>
      </c>
      <c r="F6197" s="70" t="s">
        <v>28</v>
      </c>
      <c r="G6197" s="78">
        <v>45203</v>
      </c>
      <c r="H6197" s="78">
        <v>45748</v>
      </c>
      <c r="I6197" s="69">
        <v>10930191.869999999</v>
      </c>
      <c r="J6197" s="70">
        <v>0</v>
      </c>
      <c r="K6197" s="71">
        <v>0.96799999999999997</v>
      </c>
      <c r="L6197" s="70">
        <v>0</v>
      </c>
      <c r="M6197" s="71">
        <v>1.252</v>
      </c>
      <c r="N6197" s="72"/>
      <c r="O6197" s="73">
        <f>MIN(1,MAX(0,(1/(1+EXP(-(Assumptions!$B$5 + Assumptions!$B$6*$N6197))))*Assumptions!$B$3))</f>
        <v>3.9165722796764356E-2</v>
      </c>
      <c r="P6197" s="73">
        <f>VLOOKUP($F6197,Assumptions!$A$23:$B$27,2,FALSE)*Assumptions!$B$4</f>
        <v>0.35</v>
      </c>
      <c r="Q6197" s="74">
        <f t="shared" si="192"/>
        <v>149831.10271355358</v>
      </c>
      <c r="R6197" s="75" t="str">
        <f>IF($O6197&lt;Assumptions!$B$17,"A",IF($O6197&lt;Assumptions!$B$18,"B",IF($O6197&lt;Assumptions!$B$19,"C",IF($O6197&lt;Assumptions!$B$20,"D","E"))))</f>
        <v>B</v>
      </c>
      <c r="S6197" s="75">
        <f t="shared" si="193"/>
        <v>0</v>
      </c>
    </row>
    <row r="6198" spans="1:19" ht="17.399999999999999" x14ac:dyDescent="0.3">
      <c r="A6198" s="39" t="s">
        <v>1035</v>
      </c>
      <c r="B6198" s="39" t="s">
        <v>73</v>
      </c>
      <c r="C6198" s="39" t="s">
        <v>144</v>
      </c>
      <c r="D6198" s="39" t="s">
        <v>30</v>
      </c>
      <c r="E6198" s="70" t="s">
        <v>35</v>
      </c>
      <c r="F6198" s="70" t="s">
        <v>28</v>
      </c>
      <c r="G6198" s="78">
        <v>45203</v>
      </c>
      <c r="H6198" s="78">
        <v>45778</v>
      </c>
      <c r="I6198" s="69">
        <v>10691538.82</v>
      </c>
      <c r="J6198" s="70">
        <v>0</v>
      </c>
      <c r="K6198" s="71">
        <v>1.0329999999999999</v>
      </c>
      <c r="L6198" s="70">
        <v>0</v>
      </c>
      <c r="M6198" s="71">
        <v>1.252</v>
      </c>
      <c r="N6198" s="72"/>
      <c r="O6198" s="73">
        <f>MIN(1,MAX(0,(1/(1+EXP(-(Assumptions!$B$5 + Assumptions!$B$6*$N6198))))*Assumptions!$B$3))</f>
        <v>3.9165722796764356E-2</v>
      </c>
      <c r="P6198" s="73">
        <f>VLOOKUP($F6198,Assumptions!$A$23:$B$27,2,FALSE)*Assumptions!$B$4</f>
        <v>0.35</v>
      </c>
      <c r="Q6198" s="74">
        <f t="shared" si="192"/>
        <v>146559.64599323776</v>
      </c>
      <c r="R6198" s="75" t="str">
        <f>IF($O6198&lt;Assumptions!$B$17,"A",IF($O6198&lt;Assumptions!$B$18,"B",IF($O6198&lt;Assumptions!$B$19,"C",IF($O6198&lt;Assumptions!$B$20,"D","E"))))</f>
        <v>B</v>
      </c>
      <c r="S6198" s="75">
        <f t="shared" si="193"/>
        <v>0</v>
      </c>
    </row>
    <row r="6199" spans="1:19" ht="17.399999999999999" x14ac:dyDescent="0.3">
      <c r="A6199" s="39" t="s">
        <v>1035</v>
      </c>
      <c r="B6199" s="39" t="s">
        <v>73</v>
      </c>
      <c r="C6199" s="39" t="s">
        <v>144</v>
      </c>
      <c r="D6199" s="39" t="s">
        <v>30</v>
      </c>
      <c r="E6199" s="70" t="s">
        <v>35</v>
      </c>
      <c r="F6199" s="70" t="s">
        <v>28</v>
      </c>
      <c r="G6199" s="78">
        <v>45203</v>
      </c>
      <c r="H6199" s="78">
        <v>45809</v>
      </c>
      <c r="I6199" s="69">
        <v>10427205.359999999</v>
      </c>
      <c r="J6199" s="70">
        <v>0</v>
      </c>
      <c r="K6199" s="71">
        <v>1.0649999999999999</v>
      </c>
      <c r="L6199" s="70">
        <v>0</v>
      </c>
      <c r="M6199" s="71">
        <v>1.252</v>
      </c>
      <c r="N6199" s="72"/>
      <c r="O6199" s="73">
        <f>MIN(1,MAX(0,(1/(1+EXP(-(Assumptions!$B$5 + Assumptions!$B$6*$N6199))))*Assumptions!$B$3))</f>
        <v>3.9165722796764356E-2</v>
      </c>
      <c r="P6199" s="73">
        <f>VLOOKUP($F6199,Assumptions!$A$23:$B$27,2,FALSE)*Assumptions!$B$4</f>
        <v>0.35</v>
      </c>
      <c r="Q6199" s="74">
        <f t="shared" si="192"/>
        <v>142936.16213614339</v>
      </c>
      <c r="R6199" s="75" t="str">
        <f>IF($O6199&lt;Assumptions!$B$17,"A",IF($O6199&lt;Assumptions!$B$18,"B",IF($O6199&lt;Assumptions!$B$19,"C",IF($O6199&lt;Assumptions!$B$20,"D","E"))))</f>
        <v>B</v>
      </c>
      <c r="S6199" s="75">
        <f t="shared" si="193"/>
        <v>0</v>
      </c>
    </row>
    <row r="6200" spans="1:19" ht="17.399999999999999" x14ac:dyDescent="0.3">
      <c r="A6200" s="39" t="s">
        <v>1035</v>
      </c>
      <c r="B6200" s="39" t="s">
        <v>73</v>
      </c>
      <c r="C6200" s="39" t="s">
        <v>144</v>
      </c>
      <c r="D6200" s="39" t="s">
        <v>30</v>
      </c>
      <c r="E6200" s="70" t="s">
        <v>35</v>
      </c>
      <c r="F6200" s="70" t="s">
        <v>28</v>
      </c>
      <c r="G6200" s="78">
        <v>45203</v>
      </c>
      <c r="H6200" s="78">
        <v>45839</v>
      </c>
      <c r="I6200" s="69">
        <v>10183943.609999999</v>
      </c>
      <c r="J6200" s="70">
        <v>0</v>
      </c>
      <c r="K6200" s="71">
        <v>0.98</v>
      </c>
      <c r="L6200" s="70">
        <v>0</v>
      </c>
      <c r="M6200" s="71">
        <v>1.252</v>
      </c>
      <c r="N6200" s="72"/>
      <c r="O6200" s="73">
        <f>MIN(1,MAX(0,(1/(1+EXP(-(Assumptions!$B$5 + Assumptions!$B$6*$N6200))))*Assumptions!$B$3))</f>
        <v>3.9165722796764356E-2</v>
      </c>
      <c r="P6200" s="73">
        <f>VLOOKUP($F6200,Assumptions!$A$23:$B$27,2,FALSE)*Assumptions!$B$4</f>
        <v>0.35</v>
      </c>
      <c r="Q6200" s="74">
        <f t="shared" si="192"/>
        <v>139601.52934249886</v>
      </c>
      <c r="R6200" s="75" t="str">
        <f>IF($O6200&lt;Assumptions!$B$17,"A",IF($O6200&lt;Assumptions!$B$18,"B",IF($O6200&lt;Assumptions!$B$19,"C",IF($O6200&lt;Assumptions!$B$20,"D","E"))))</f>
        <v>B</v>
      </c>
      <c r="S6200" s="75">
        <f t="shared" si="193"/>
        <v>0</v>
      </c>
    </row>
    <row r="6201" spans="1:19" ht="17.399999999999999" x14ac:dyDescent="0.3">
      <c r="A6201" s="39" t="s">
        <v>1035</v>
      </c>
      <c r="B6201" s="39" t="s">
        <v>73</v>
      </c>
      <c r="C6201" s="39" t="s">
        <v>144</v>
      </c>
      <c r="D6201" s="39" t="s">
        <v>30</v>
      </c>
      <c r="E6201" s="70" t="s">
        <v>35</v>
      </c>
      <c r="F6201" s="70" t="s">
        <v>28</v>
      </c>
      <c r="G6201" s="78">
        <v>45203</v>
      </c>
      <c r="H6201" s="78">
        <v>45870</v>
      </c>
      <c r="I6201" s="69">
        <v>9948366.7100000009</v>
      </c>
      <c r="J6201" s="70">
        <v>0</v>
      </c>
      <c r="K6201" s="71">
        <v>0.96</v>
      </c>
      <c r="L6201" s="70">
        <v>0</v>
      </c>
      <c r="M6201" s="71">
        <v>1.252</v>
      </c>
      <c r="N6201" s="72"/>
      <c r="O6201" s="73">
        <f>MIN(1,MAX(0,(1/(1+EXP(-(Assumptions!$B$5 + Assumptions!$B$6*$N6201))))*Assumptions!$B$3))</f>
        <v>3.9165722796764356E-2</v>
      </c>
      <c r="P6201" s="73">
        <f>VLOOKUP($F6201,Assumptions!$A$23:$B$27,2,FALSE)*Assumptions!$B$4</f>
        <v>0.35</v>
      </c>
      <c r="Q6201" s="74">
        <f t="shared" si="192"/>
        <v>136372.24049554652</v>
      </c>
      <c r="R6201" s="75" t="str">
        <f>IF($O6201&lt;Assumptions!$B$17,"A",IF($O6201&lt;Assumptions!$B$18,"B",IF($O6201&lt;Assumptions!$B$19,"C",IF($O6201&lt;Assumptions!$B$20,"D","E"))))</f>
        <v>B</v>
      </c>
      <c r="S6201" s="75">
        <f t="shared" si="193"/>
        <v>0</v>
      </c>
    </row>
    <row r="6202" spans="1:19" ht="17.399999999999999" x14ac:dyDescent="0.3">
      <c r="A6202" s="39" t="s">
        <v>1035</v>
      </c>
      <c r="B6202" s="39" t="s">
        <v>73</v>
      </c>
      <c r="C6202" s="39" t="s">
        <v>144</v>
      </c>
      <c r="D6202" s="39" t="s">
        <v>30</v>
      </c>
      <c r="E6202" s="70" t="s">
        <v>35</v>
      </c>
      <c r="F6202" s="70" t="s">
        <v>28</v>
      </c>
      <c r="G6202" s="78">
        <v>45203</v>
      </c>
      <c r="H6202" s="78">
        <v>45901</v>
      </c>
      <c r="I6202" s="69">
        <v>9699892.6300000008</v>
      </c>
      <c r="J6202" s="70">
        <v>0</v>
      </c>
      <c r="K6202" s="71">
        <v>1.145</v>
      </c>
      <c r="L6202" s="70">
        <v>0</v>
      </c>
      <c r="M6202" s="71">
        <v>1.252</v>
      </c>
      <c r="N6202" s="72"/>
      <c r="O6202" s="73">
        <f>MIN(1,MAX(0,(1/(1+EXP(-(Assumptions!$B$5 + Assumptions!$B$6*$N6202))))*Assumptions!$B$3))</f>
        <v>3.9165722796764356E-2</v>
      </c>
      <c r="P6202" s="73">
        <f>VLOOKUP($F6202,Assumptions!$A$23:$B$27,2,FALSE)*Assumptions!$B$4</f>
        <v>0.35</v>
      </c>
      <c r="Q6202" s="74">
        <f t="shared" si="192"/>
        <v>132966.15706673515</v>
      </c>
      <c r="R6202" s="75" t="str">
        <f>IF($O6202&lt;Assumptions!$B$17,"A",IF($O6202&lt;Assumptions!$B$18,"B",IF($O6202&lt;Assumptions!$B$19,"C",IF($O6202&lt;Assumptions!$B$20,"D","E"))))</f>
        <v>B</v>
      </c>
      <c r="S6202" s="75">
        <f t="shared" si="193"/>
        <v>0</v>
      </c>
    </row>
    <row r="6203" spans="1:19" ht="17.399999999999999" x14ac:dyDescent="0.3">
      <c r="A6203" s="39" t="s">
        <v>1035</v>
      </c>
      <c r="B6203" s="39" t="s">
        <v>73</v>
      </c>
      <c r="C6203" s="39" t="s">
        <v>144</v>
      </c>
      <c r="D6203" s="39" t="s">
        <v>30</v>
      </c>
      <c r="E6203" s="70" t="s">
        <v>35</v>
      </c>
      <c r="F6203" s="70" t="s">
        <v>28</v>
      </c>
      <c r="G6203" s="78">
        <v>45203</v>
      </c>
      <c r="H6203" s="78">
        <v>45931</v>
      </c>
      <c r="I6203" s="69">
        <v>9454582.2400000002</v>
      </c>
      <c r="J6203" s="70">
        <v>0</v>
      </c>
      <c r="K6203" s="71">
        <v>0.97799999999999998</v>
      </c>
      <c r="L6203" s="70">
        <v>0</v>
      </c>
      <c r="M6203" s="71">
        <v>1.252</v>
      </c>
      <c r="N6203" s="72"/>
      <c r="O6203" s="73">
        <f>MIN(1,MAX(0,(1/(1+EXP(-(Assumptions!$B$5 + Assumptions!$B$6*$N6203))))*Assumptions!$B$3))</f>
        <v>3.9165722796764356E-2</v>
      </c>
      <c r="P6203" s="73">
        <f>VLOOKUP($F6203,Assumptions!$A$23:$B$27,2,FALSE)*Assumptions!$B$4</f>
        <v>0.35</v>
      </c>
      <c r="Q6203" s="74">
        <f t="shared" si="192"/>
        <v>129603.44150986799</v>
      </c>
      <c r="R6203" s="75" t="str">
        <f>IF($O6203&lt;Assumptions!$B$17,"A",IF($O6203&lt;Assumptions!$B$18,"B",IF($O6203&lt;Assumptions!$B$19,"C",IF($O6203&lt;Assumptions!$B$20,"D","E"))))</f>
        <v>B</v>
      </c>
      <c r="S6203" s="75">
        <f t="shared" si="193"/>
        <v>0</v>
      </c>
    </row>
    <row r="6204" spans="1:19" ht="17.399999999999999" x14ac:dyDescent="0.3">
      <c r="A6204" s="39" t="s">
        <v>1035</v>
      </c>
      <c r="B6204" s="39" t="s">
        <v>73</v>
      </c>
      <c r="C6204" s="39" t="s">
        <v>144</v>
      </c>
      <c r="D6204" s="39" t="s">
        <v>30</v>
      </c>
      <c r="E6204" s="70" t="s">
        <v>35</v>
      </c>
      <c r="F6204" s="70" t="s">
        <v>28</v>
      </c>
      <c r="G6204" s="78">
        <v>45203</v>
      </c>
      <c r="H6204" s="78">
        <v>45962</v>
      </c>
      <c r="I6204" s="69">
        <v>9192975.7400000002</v>
      </c>
      <c r="J6204" s="70">
        <v>0</v>
      </c>
      <c r="K6204" s="71">
        <v>0.96299999999999997</v>
      </c>
      <c r="L6204" s="70">
        <v>0</v>
      </c>
      <c r="M6204" s="71">
        <v>1.252</v>
      </c>
      <c r="N6204" s="72"/>
      <c r="O6204" s="73">
        <f>MIN(1,MAX(0,(1/(1+EXP(-(Assumptions!$B$5 + Assumptions!$B$6*$N6204))))*Assumptions!$B$3))</f>
        <v>3.9165722796764356E-2</v>
      </c>
      <c r="P6204" s="73">
        <f>VLOOKUP($F6204,Assumptions!$A$23:$B$27,2,FALSE)*Assumptions!$B$4</f>
        <v>0.35</v>
      </c>
      <c r="Q6204" s="74">
        <f t="shared" si="192"/>
        <v>126017.33882857689</v>
      </c>
      <c r="R6204" s="75" t="str">
        <f>IF($O6204&lt;Assumptions!$B$17,"A",IF($O6204&lt;Assumptions!$B$18,"B",IF($O6204&lt;Assumptions!$B$19,"C",IF($O6204&lt;Assumptions!$B$20,"D","E"))))</f>
        <v>B</v>
      </c>
      <c r="S6204" s="75">
        <f t="shared" si="193"/>
        <v>0</v>
      </c>
    </row>
    <row r="6205" spans="1:19" ht="17.399999999999999" x14ac:dyDescent="0.3">
      <c r="A6205" s="39" t="s">
        <v>1035</v>
      </c>
      <c r="B6205" s="39" t="s">
        <v>73</v>
      </c>
      <c r="C6205" s="39" t="s">
        <v>144</v>
      </c>
      <c r="D6205" s="39" t="s">
        <v>30</v>
      </c>
      <c r="E6205" s="70" t="s">
        <v>35</v>
      </c>
      <c r="F6205" s="70" t="s">
        <v>28</v>
      </c>
      <c r="G6205" s="78">
        <v>45203</v>
      </c>
      <c r="H6205" s="78">
        <v>45992</v>
      </c>
      <c r="I6205" s="69">
        <v>8940543.4000000004</v>
      </c>
      <c r="J6205" s="70">
        <v>0</v>
      </c>
      <c r="K6205" s="71">
        <v>1.081</v>
      </c>
      <c r="L6205" s="70">
        <v>0</v>
      </c>
      <c r="M6205" s="71">
        <v>1.252</v>
      </c>
      <c r="N6205" s="72"/>
      <c r="O6205" s="73">
        <f>MIN(1,MAX(0,(1/(1+EXP(-(Assumptions!$B$5 + Assumptions!$B$6*$N6205))))*Assumptions!$B$3))</f>
        <v>3.9165722796764356E-2</v>
      </c>
      <c r="P6205" s="73">
        <f>VLOOKUP($F6205,Assumptions!$A$23:$B$27,2,FALSE)*Assumptions!$B$4</f>
        <v>0.35</v>
      </c>
      <c r="Q6205" s="74">
        <f t="shared" si="192"/>
        <v>122556.99555989438</v>
      </c>
      <c r="R6205" s="75" t="str">
        <f>IF($O6205&lt;Assumptions!$B$17,"A",IF($O6205&lt;Assumptions!$B$18,"B",IF($O6205&lt;Assumptions!$B$19,"C",IF($O6205&lt;Assumptions!$B$20,"D","E"))))</f>
        <v>B</v>
      </c>
      <c r="S6205" s="75">
        <f t="shared" si="193"/>
        <v>0</v>
      </c>
    </row>
    <row r="6206" spans="1:19" ht="17.399999999999999" x14ac:dyDescent="0.3">
      <c r="A6206" s="39" t="s">
        <v>1036</v>
      </c>
      <c r="B6206" s="39" t="s">
        <v>63</v>
      </c>
      <c r="C6206" s="39" t="s">
        <v>135</v>
      </c>
      <c r="D6206" s="39" t="s">
        <v>42</v>
      </c>
      <c r="E6206" s="70" t="s">
        <v>43</v>
      </c>
      <c r="F6206" s="70" t="s">
        <v>40</v>
      </c>
      <c r="G6206" s="78">
        <v>43849</v>
      </c>
      <c r="H6206" s="78">
        <v>45658</v>
      </c>
      <c r="I6206" s="69">
        <v>4184356.87</v>
      </c>
      <c r="J6206" s="70">
        <v>0</v>
      </c>
      <c r="K6206" s="71">
        <v>1.093</v>
      </c>
      <c r="L6206" s="70">
        <v>0</v>
      </c>
      <c r="M6206" s="71">
        <v>1.04</v>
      </c>
      <c r="N6206" s="72"/>
      <c r="O6206" s="73">
        <f>MIN(1,MAX(0,(1/(1+EXP(-(Assumptions!$B$5 + Assumptions!$B$6*$N6206))))*Assumptions!$B$3))</f>
        <v>3.9165722796764356E-2</v>
      </c>
      <c r="P6206" s="73">
        <f>VLOOKUP($F6206,Assumptions!$A$23:$B$27,2,FALSE)*Assumptions!$B$4</f>
        <v>0.7</v>
      </c>
      <c r="Q6206" s="74">
        <f t="shared" si="192"/>
        <v>114718.35287720959</v>
      </c>
      <c r="R6206" s="75" t="str">
        <f>IF($O6206&lt;Assumptions!$B$17,"A",IF($O6206&lt;Assumptions!$B$18,"B",IF($O6206&lt;Assumptions!$B$19,"C",IF($O6206&lt;Assumptions!$B$20,"D","E"))))</f>
        <v>B</v>
      </c>
      <c r="S6206" s="75">
        <f t="shared" si="193"/>
        <v>0</v>
      </c>
    </row>
    <row r="6207" spans="1:19" ht="17.399999999999999" x14ac:dyDescent="0.3">
      <c r="A6207" s="39" t="s">
        <v>1036</v>
      </c>
      <c r="B6207" s="39" t="s">
        <v>63</v>
      </c>
      <c r="C6207" s="39" t="s">
        <v>135</v>
      </c>
      <c r="D6207" s="39" t="s">
        <v>42</v>
      </c>
      <c r="E6207" s="70" t="s">
        <v>43</v>
      </c>
      <c r="F6207" s="70" t="s">
        <v>40</v>
      </c>
      <c r="G6207" s="78">
        <v>43849</v>
      </c>
      <c r="H6207" s="78">
        <v>45689</v>
      </c>
      <c r="I6207" s="69">
        <v>4048777.4</v>
      </c>
      <c r="J6207" s="70">
        <v>15</v>
      </c>
      <c r="K6207" s="71">
        <v>0.98099999999999998</v>
      </c>
      <c r="L6207" s="70">
        <v>0</v>
      </c>
      <c r="M6207" s="71">
        <v>1.04</v>
      </c>
      <c r="N6207" s="72"/>
      <c r="O6207" s="73">
        <f>MIN(1,MAX(0,(1/(1+EXP(-(Assumptions!$B$5 + Assumptions!$B$6*$N6207))))*Assumptions!$B$3))</f>
        <v>3.9165722796764356E-2</v>
      </c>
      <c r="P6207" s="73">
        <f>VLOOKUP($F6207,Assumptions!$A$23:$B$27,2,FALSE)*Assumptions!$B$4</f>
        <v>0.7</v>
      </c>
      <c r="Q6207" s="74">
        <f t="shared" si="192"/>
        <v>111001.30531994301</v>
      </c>
      <c r="R6207" s="75" t="str">
        <f>IF($O6207&lt;Assumptions!$B$17,"A",IF($O6207&lt;Assumptions!$B$18,"B",IF($O6207&lt;Assumptions!$B$19,"C",IF($O6207&lt;Assumptions!$B$20,"D","E"))))</f>
        <v>B</v>
      </c>
      <c r="S6207" s="75">
        <f t="shared" si="193"/>
        <v>0</v>
      </c>
    </row>
    <row r="6208" spans="1:19" ht="17.399999999999999" x14ac:dyDescent="0.3">
      <c r="A6208" s="39" t="s">
        <v>1036</v>
      </c>
      <c r="B6208" s="39" t="s">
        <v>63</v>
      </c>
      <c r="C6208" s="39" t="s">
        <v>135</v>
      </c>
      <c r="D6208" s="39" t="s">
        <v>42</v>
      </c>
      <c r="E6208" s="70" t="s">
        <v>43</v>
      </c>
      <c r="F6208" s="70" t="s">
        <v>40</v>
      </c>
      <c r="G6208" s="78">
        <v>43849</v>
      </c>
      <c r="H6208" s="78">
        <v>45717</v>
      </c>
      <c r="I6208" s="69">
        <v>3922424.33</v>
      </c>
      <c r="J6208" s="70">
        <v>65</v>
      </c>
      <c r="K6208" s="71">
        <v>0.82299999999999995</v>
      </c>
      <c r="L6208" s="70">
        <v>0</v>
      </c>
      <c r="M6208" s="71">
        <v>1.04</v>
      </c>
      <c r="N6208" s="72"/>
      <c r="O6208" s="73">
        <f>MIN(1,MAX(0,(1/(1+EXP(-(Assumptions!$B$5 + Assumptions!$B$6*$N6208))))*Assumptions!$B$3))</f>
        <v>3.9165722796764356E-2</v>
      </c>
      <c r="P6208" s="73">
        <f>VLOOKUP($F6208,Assumptions!$A$23:$B$27,2,FALSE)*Assumptions!$B$4</f>
        <v>0.7</v>
      </c>
      <c r="Q6208" s="74">
        <f t="shared" si="192"/>
        <v>107537.2088000449</v>
      </c>
      <c r="R6208" s="75" t="str">
        <f>IF($O6208&lt;Assumptions!$B$17,"A",IF($O6208&lt;Assumptions!$B$18,"B",IF($O6208&lt;Assumptions!$B$19,"C",IF($O6208&lt;Assumptions!$B$20,"D","E"))))</f>
        <v>B</v>
      </c>
      <c r="S6208" s="75">
        <f t="shared" si="193"/>
        <v>0</v>
      </c>
    </row>
    <row r="6209" spans="1:19" ht="17.399999999999999" x14ac:dyDescent="0.3">
      <c r="A6209" s="39" t="s">
        <v>1036</v>
      </c>
      <c r="B6209" s="39" t="s">
        <v>63</v>
      </c>
      <c r="C6209" s="39" t="s">
        <v>135</v>
      </c>
      <c r="D6209" s="39" t="s">
        <v>42</v>
      </c>
      <c r="E6209" s="70" t="s">
        <v>43</v>
      </c>
      <c r="F6209" s="70" t="s">
        <v>40</v>
      </c>
      <c r="G6209" s="78">
        <v>43849</v>
      </c>
      <c r="H6209" s="78">
        <v>45748</v>
      </c>
      <c r="I6209" s="69">
        <v>3813643.32</v>
      </c>
      <c r="J6209" s="70">
        <v>0</v>
      </c>
      <c r="K6209" s="71">
        <v>0.96399999999999997</v>
      </c>
      <c r="L6209" s="70">
        <v>0</v>
      </c>
      <c r="M6209" s="71">
        <v>1.04</v>
      </c>
      <c r="N6209" s="72"/>
      <c r="O6209" s="73">
        <f>MIN(1,MAX(0,(1/(1+EXP(-(Assumptions!$B$5 + Assumptions!$B$6*$N6209))))*Assumptions!$B$3))</f>
        <v>3.9165722796764356E-2</v>
      </c>
      <c r="P6209" s="73">
        <f>VLOOKUP($F6209,Assumptions!$A$23:$B$27,2,FALSE)*Assumptions!$B$4</f>
        <v>0.7</v>
      </c>
      <c r="Q6209" s="74">
        <f t="shared" ref="Q6209:Q6272" si="194">$I6209*$O6209*$P6209</f>
        <v>104554.86798179646</v>
      </c>
      <c r="R6209" s="75" t="str">
        <f>IF($O6209&lt;Assumptions!$B$17,"A",IF($O6209&lt;Assumptions!$B$18,"B",IF($O6209&lt;Assumptions!$B$19,"C",IF($O6209&lt;Assumptions!$B$20,"D","E"))))</f>
        <v>B</v>
      </c>
      <c r="S6209" s="75">
        <f t="shared" ref="S6209:S6272" si="195">--($J6209&gt;=180)</f>
        <v>0</v>
      </c>
    </row>
    <row r="6210" spans="1:19" ht="17.399999999999999" x14ac:dyDescent="0.3">
      <c r="A6210" s="39" t="s">
        <v>1036</v>
      </c>
      <c r="B6210" s="39" t="s">
        <v>63</v>
      </c>
      <c r="C6210" s="39" t="s">
        <v>135</v>
      </c>
      <c r="D6210" s="39" t="s">
        <v>42</v>
      </c>
      <c r="E6210" s="70" t="s">
        <v>43</v>
      </c>
      <c r="F6210" s="70" t="s">
        <v>40</v>
      </c>
      <c r="G6210" s="78">
        <v>43849</v>
      </c>
      <c r="H6210" s="78">
        <v>45778</v>
      </c>
      <c r="I6210" s="69">
        <v>3689333.79</v>
      </c>
      <c r="J6210" s="70">
        <v>0</v>
      </c>
      <c r="K6210" s="71">
        <v>1.046</v>
      </c>
      <c r="L6210" s="70">
        <v>0</v>
      </c>
      <c r="M6210" s="71">
        <v>1.04</v>
      </c>
      <c r="N6210" s="72"/>
      <c r="O6210" s="73">
        <f>MIN(1,MAX(0,(1/(1+EXP(-(Assumptions!$B$5 + Assumptions!$B$6*$N6210))))*Assumptions!$B$3))</f>
        <v>3.9165722796764356E-2</v>
      </c>
      <c r="P6210" s="73">
        <f>VLOOKUP($F6210,Assumptions!$A$23:$B$27,2,FALSE)*Assumptions!$B$4</f>
        <v>0.7</v>
      </c>
      <c r="Q6210" s="74">
        <f t="shared" si="194"/>
        <v>101146.79716671322</v>
      </c>
      <c r="R6210" s="75" t="str">
        <f>IF($O6210&lt;Assumptions!$B$17,"A",IF($O6210&lt;Assumptions!$B$18,"B",IF($O6210&lt;Assumptions!$B$19,"C",IF($O6210&lt;Assumptions!$B$20,"D","E"))))</f>
        <v>B</v>
      </c>
      <c r="S6210" s="75">
        <f t="shared" si="195"/>
        <v>0</v>
      </c>
    </row>
    <row r="6211" spans="1:19" ht="17.399999999999999" x14ac:dyDescent="0.3">
      <c r="A6211" s="39" t="s">
        <v>1036</v>
      </c>
      <c r="B6211" s="39" t="s">
        <v>63</v>
      </c>
      <c r="C6211" s="39" t="s">
        <v>135</v>
      </c>
      <c r="D6211" s="39" t="s">
        <v>42</v>
      </c>
      <c r="E6211" s="70" t="s">
        <v>43</v>
      </c>
      <c r="F6211" s="70" t="s">
        <v>40</v>
      </c>
      <c r="G6211" s="78">
        <v>43849</v>
      </c>
      <c r="H6211" s="78">
        <v>45809</v>
      </c>
      <c r="I6211" s="69">
        <v>3580918.14</v>
      </c>
      <c r="J6211" s="70">
        <v>35</v>
      </c>
      <c r="K6211" s="71">
        <v>0.47499999999999998</v>
      </c>
      <c r="L6211" s="70">
        <v>0</v>
      </c>
      <c r="M6211" s="71">
        <v>1.04</v>
      </c>
      <c r="N6211" s="72"/>
      <c r="O6211" s="73">
        <f>MIN(1,MAX(0,(1/(1+EXP(-(Assumptions!$B$5 + Assumptions!$B$6*$N6211))))*Assumptions!$B$3))</f>
        <v>3.9165722796764356E-2</v>
      </c>
      <c r="P6211" s="73">
        <f>VLOOKUP($F6211,Assumptions!$A$23:$B$27,2,FALSE)*Assumptions!$B$4</f>
        <v>0.7</v>
      </c>
      <c r="Q6211" s="74">
        <f t="shared" si="194"/>
        <v>98174.473060401506</v>
      </c>
      <c r="R6211" s="75" t="str">
        <f>IF($O6211&lt;Assumptions!$B$17,"A",IF($O6211&lt;Assumptions!$B$18,"B",IF($O6211&lt;Assumptions!$B$19,"C",IF($O6211&lt;Assumptions!$B$20,"D","E"))))</f>
        <v>B</v>
      </c>
      <c r="S6211" s="75">
        <f t="shared" si="195"/>
        <v>0</v>
      </c>
    </row>
    <row r="6212" spans="1:19" ht="17.399999999999999" x14ac:dyDescent="0.3">
      <c r="A6212" s="39" t="s">
        <v>1036</v>
      </c>
      <c r="B6212" s="39" t="s">
        <v>63</v>
      </c>
      <c r="C6212" s="39" t="s">
        <v>135</v>
      </c>
      <c r="D6212" s="39" t="s">
        <v>42</v>
      </c>
      <c r="E6212" s="70" t="s">
        <v>43</v>
      </c>
      <c r="F6212" s="70" t="s">
        <v>40</v>
      </c>
      <c r="G6212" s="78">
        <v>43849</v>
      </c>
      <c r="H6212" s="78">
        <v>45839</v>
      </c>
      <c r="I6212" s="69">
        <v>3469340.93</v>
      </c>
      <c r="J6212" s="70">
        <v>0</v>
      </c>
      <c r="K6212" s="71">
        <v>1.0620000000000001</v>
      </c>
      <c r="L6212" s="70">
        <v>0</v>
      </c>
      <c r="M6212" s="71">
        <v>1.04</v>
      </c>
      <c r="N6212" s="72"/>
      <c r="O6212" s="73">
        <f>MIN(1,MAX(0,(1/(1+EXP(-(Assumptions!$B$5 + Assumptions!$B$6*$N6212))))*Assumptions!$B$3))</f>
        <v>3.9165722796764356E-2</v>
      </c>
      <c r="P6212" s="73">
        <f>VLOOKUP($F6212,Assumptions!$A$23:$B$27,2,FALSE)*Assumptions!$B$4</f>
        <v>0.7</v>
      </c>
      <c r="Q6212" s="74">
        <f t="shared" si="194"/>
        <v>95115.471606294042</v>
      </c>
      <c r="R6212" s="75" t="str">
        <f>IF($O6212&lt;Assumptions!$B$17,"A",IF($O6212&lt;Assumptions!$B$18,"B",IF($O6212&lt;Assumptions!$B$19,"C",IF($O6212&lt;Assumptions!$B$20,"D","E"))))</f>
        <v>B</v>
      </c>
      <c r="S6212" s="75">
        <f t="shared" si="195"/>
        <v>0</v>
      </c>
    </row>
    <row r="6213" spans="1:19" ht="17.399999999999999" x14ac:dyDescent="0.3">
      <c r="A6213" s="39" t="s">
        <v>1036</v>
      </c>
      <c r="B6213" s="39" t="s">
        <v>63</v>
      </c>
      <c r="C6213" s="39" t="s">
        <v>135</v>
      </c>
      <c r="D6213" s="39" t="s">
        <v>42</v>
      </c>
      <c r="E6213" s="70" t="s">
        <v>43</v>
      </c>
      <c r="F6213" s="70" t="s">
        <v>40</v>
      </c>
      <c r="G6213" s="78">
        <v>43849</v>
      </c>
      <c r="H6213" s="78">
        <v>45870</v>
      </c>
      <c r="I6213" s="69">
        <v>3375596.63</v>
      </c>
      <c r="J6213" s="70">
        <v>35</v>
      </c>
      <c r="K6213" s="71">
        <v>0.64300000000000002</v>
      </c>
      <c r="L6213" s="70">
        <v>0</v>
      </c>
      <c r="M6213" s="71">
        <v>1.04</v>
      </c>
      <c r="N6213" s="72"/>
      <c r="O6213" s="73">
        <f>MIN(1,MAX(0,(1/(1+EXP(-(Assumptions!$B$5 + Assumptions!$B$6*$N6213))))*Assumptions!$B$3))</f>
        <v>3.9165722796764356E-2</v>
      </c>
      <c r="P6213" s="73">
        <f>VLOOKUP($F6213,Assumptions!$A$23:$B$27,2,FALSE)*Assumptions!$B$4</f>
        <v>0.7</v>
      </c>
      <c r="Q6213" s="74">
        <f t="shared" si="194"/>
        <v>92545.377318990344</v>
      </c>
      <c r="R6213" s="75" t="str">
        <f>IF($O6213&lt;Assumptions!$B$17,"A",IF($O6213&lt;Assumptions!$B$18,"B",IF($O6213&lt;Assumptions!$B$19,"C",IF($O6213&lt;Assumptions!$B$20,"D","E"))))</f>
        <v>B</v>
      </c>
      <c r="S6213" s="75">
        <f t="shared" si="195"/>
        <v>0</v>
      </c>
    </row>
    <row r="6214" spans="1:19" ht="17.399999999999999" x14ac:dyDescent="0.3">
      <c r="A6214" s="39" t="s">
        <v>1036</v>
      </c>
      <c r="B6214" s="39" t="s">
        <v>63</v>
      </c>
      <c r="C6214" s="39" t="s">
        <v>135</v>
      </c>
      <c r="D6214" s="39" t="s">
        <v>42</v>
      </c>
      <c r="E6214" s="70" t="s">
        <v>43</v>
      </c>
      <c r="F6214" s="70" t="s">
        <v>40</v>
      </c>
      <c r="G6214" s="78">
        <v>43849</v>
      </c>
      <c r="H6214" s="78">
        <v>45901</v>
      </c>
      <c r="I6214" s="69">
        <v>3282488.28</v>
      </c>
      <c r="J6214" s="70">
        <v>0</v>
      </c>
      <c r="K6214" s="71">
        <v>0.96499999999999997</v>
      </c>
      <c r="L6214" s="70">
        <v>0</v>
      </c>
      <c r="M6214" s="71">
        <v>1.04</v>
      </c>
      <c r="N6214" s="72"/>
      <c r="O6214" s="73">
        <f>MIN(1,MAX(0,(1/(1+EXP(-(Assumptions!$B$5 + Assumptions!$B$6*$N6214))))*Assumptions!$B$3))</f>
        <v>3.9165722796764356E-2</v>
      </c>
      <c r="P6214" s="73">
        <f>VLOOKUP($F6214,Assumptions!$A$23:$B$27,2,FALSE)*Assumptions!$B$4</f>
        <v>0.7</v>
      </c>
      <c r="Q6214" s="74">
        <f t="shared" si="194"/>
        <v>89992.718240675473</v>
      </c>
      <c r="R6214" s="75" t="str">
        <f>IF($O6214&lt;Assumptions!$B$17,"A",IF($O6214&lt;Assumptions!$B$18,"B",IF($O6214&lt;Assumptions!$B$19,"C",IF($O6214&lt;Assumptions!$B$20,"D","E"))))</f>
        <v>B</v>
      </c>
      <c r="S6214" s="75">
        <f t="shared" si="195"/>
        <v>0</v>
      </c>
    </row>
    <row r="6215" spans="1:19" ht="17.399999999999999" x14ac:dyDescent="0.3">
      <c r="A6215" s="39" t="s">
        <v>1036</v>
      </c>
      <c r="B6215" s="39" t="s">
        <v>63</v>
      </c>
      <c r="C6215" s="39" t="s">
        <v>135</v>
      </c>
      <c r="D6215" s="39" t="s">
        <v>42</v>
      </c>
      <c r="E6215" s="70" t="s">
        <v>43</v>
      </c>
      <c r="F6215" s="70" t="s">
        <v>40</v>
      </c>
      <c r="G6215" s="78">
        <v>43849</v>
      </c>
      <c r="H6215" s="78">
        <v>45931</v>
      </c>
      <c r="I6215" s="69">
        <v>3187892.66</v>
      </c>
      <c r="J6215" s="70">
        <v>0</v>
      </c>
      <c r="K6215" s="71">
        <v>1.1200000000000001</v>
      </c>
      <c r="L6215" s="70">
        <v>0</v>
      </c>
      <c r="M6215" s="71">
        <v>1.04</v>
      </c>
      <c r="N6215" s="72"/>
      <c r="O6215" s="73">
        <f>MIN(1,MAX(0,(1/(1+EXP(-(Assumptions!$B$5 + Assumptions!$B$6*$N6215))))*Assumptions!$B$3))</f>
        <v>3.9165722796764356E-2</v>
      </c>
      <c r="P6215" s="73">
        <f>VLOOKUP($F6215,Assumptions!$A$23:$B$27,2,FALSE)*Assumptions!$B$4</f>
        <v>0.7</v>
      </c>
      <c r="Q6215" s="74">
        <f t="shared" si="194"/>
        <v>87399.284159179835</v>
      </c>
      <c r="R6215" s="75" t="str">
        <f>IF($O6215&lt;Assumptions!$B$17,"A",IF($O6215&lt;Assumptions!$B$18,"B",IF($O6215&lt;Assumptions!$B$19,"C",IF($O6215&lt;Assumptions!$B$20,"D","E"))))</f>
        <v>B</v>
      </c>
      <c r="S6215" s="75">
        <f t="shared" si="195"/>
        <v>0</v>
      </c>
    </row>
    <row r="6216" spans="1:19" ht="17.399999999999999" x14ac:dyDescent="0.3">
      <c r="A6216" s="39" t="s">
        <v>1036</v>
      </c>
      <c r="B6216" s="39" t="s">
        <v>63</v>
      </c>
      <c r="C6216" s="39" t="s">
        <v>135</v>
      </c>
      <c r="D6216" s="39" t="s">
        <v>42</v>
      </c>
      <c r="E6216" s="70" t="s">
        <v>43</v>
      </c>
      <c r="F6216" s="70" t="s">
        <v>40</v>
      </c>
      <c r="G6216" s="78">
        <v>43849</v>
      </c>
      <c r="H6216" s="78">
        <v>45962</v>
      </c>
      <c r="I6216" s="69">
        <v>3102980.31</v>
      </c>
      <c r="J6216" s="70">
        <v>0</v>
      </c>
      <c r="K6216" s="71">
        <v>1.056</v>
      </c>
      <c r="L6216" s="70">
        <v>0</v>
      </c>
      <c r="M6216" s="71">
        <v>1.04</v>
      </c>
      <c r="N6216" s="72"/>
      <c r="O6216" s="73">
        <f>MIN(1,MAX(0,(1/(1+EXP(-(Assumptions!$B$5 + Assumptions!$B$6*$N6216))))*Assumptions!$B$3))</f>
        <v>3.9165722796764356E-2</v>
      </c>
      <c r="P6216" s="73">
        <f>VLOOKUP($F6216,Assumptions!$A$23:$B$27,2,FALSE)*Assumptions!$B$4</f>
        <v>0.7</v>
      </c>
      <c r="Q6216" s="74">
        <f t="shared" si="194"/>
        <v>85071.326665694549</v>
      </c>
      <c r="R6216" s="75" t="str">
        <f>IF($O6216&lt;Assumptions!$B$17,"A",IF($O6216&lt;Assumptions!$B$18,"B",IF($O6216&lt;Assumptions!$B$19,"C",IF($O6216&lt;Assumptions!$B$20,"D","E"))))</f>
        <v>B</v>
      </c>
      <c r="S6216" s="75">
        <f t="shared" si="195"/>
        <v>0</v>
      </c>
    </row>
    <row r="6217" spans="1:19" ht="17.399999999999999" x14ac:dyDescent="0.3">
      <c r="A6217" s="39" t="s">
        <v>1036</v>
      </c>
      <c r="B6217" s="39" t="s">
        <v>63</v>
      </c>
      <c r="C6217" s="39" t="s">
        <v>135</v>
      </c>
      <c r="D6217" s="39" t="s">
        <v>42</v>
      </c>
      <c r="E6217" s="70" t="s">
        <v>43</v>
      </c>
      <c r="F6217" s="70" t="s">
        <v>40</v>
      </c>
      <c r="G6217" s="78">
        <v>43849</v>
      </c>
      <c r="H6217" s="78">
        <v>45992</v>
      </c>
      <c r="I6217" s="69">
        <v>3010058.6</v>
      </c>
      <c r="J6217" s="70">
        <v>95</v>
      </c>
      <c r="K6217" s="71">
        <v>0.41199999999999998</v>
      </c>
      <c r="L6217" s="70">
        <v>0</v>
      </c>
      <c r="M6217" s="71">
        <v>1.04</v>
      </c>
      <c r="N6217" s="72"/>
      <c r="O6217" s="73">
        <f>MIN(1,MAX(0,(1/(1+EXP(-(Assumptions!$B$5 + Assumptions!$B$6*$N6217))))*Assumptions!$B$3))</f>
        <v>3.9165722796764356E-2</v>
      </c>
      <c r="P6217" s="73">
        <f>VLOOKUP($F6217,Assumptions!$A$23:$B$27,2,FALSE)*Assumptions!$B$4</f>
        <v>0.7</v>
      </c>
      <c r="Q6217" s="74">
        <f t="shared" si="194"/>
        <v>82523.784510731624</v>
      </c>
      <c r="R6217" s="75" t="str">
        <f>IF($O6217&lt;Assumptions!$B$17,"A",IF($O6217&lt;Assumptions!$B$18,"B",IF($O6217&lt;Assumptions!$B$19,"C",IF($O6217&lt;Assumptions!$B$20,"D","E"))))</f>
        <v>B</v>
      </c>
      <c r="S6217" s="75">
        <f t="shared" si="195"/>
        <v>0</v>
      </c>
    </row>
    <row r="6218" spans="1:19" ht="17.399999999999999" x14ac:dyDescent="0.3">
      <c r="A6218" s="39" t="s">
        <v>1038</v>
      </c>
      <c r="B6218" s="39" t="s">
        <v>65</v>
      </c>
      <c r="C6218" s="39" t="s">
        <v>135</v>
      </c>
      <c r="D6218" s="39" t="s">
        <v>34</v>
      </c>
      <c r="E6218" s="70" t="s">
        <v>46</v>
      </c>
      <c r="F6218" s="70" t="s">
        <v>32</v>
      </c>
      <c r="G6218" s="78">
        <v>44440</v>
      </c>
      <c r="H6218" s="78">
        <v>45658</v>
      </c>
      <c r="I6218" s="69">
        <v>2679901.73</v>
      </c>
      <c r="J6218" s="70">
        <v>0</v>
      </c>
      <c r="K6218" s="71">
        <v>1.0429999999999999</v>
      </c>
      <c r="L6218" s="70">
        <v>0</v>
      </c>
      <c r="M6218" s="71">
        <v>0.83</v>
      </c>
      <c r="N6218" s="72"/>
      <c r="O6218" s="73">
        <f>MIN(1,MAX(0,(1/(1+EXP(-(Assumptions!$B$5 + Assumptions!$B$6*$N6218))))*Assumptions!$B$3))</f>
        <v>3.9165722796764356E-2</v>
      </c>
      <c r="P6218" s="73">
        <f>VLOOKUP($F6218,Assumptions!$A$23:$B$27,2,FALSE)*Assumptions!$B$4</f>
        <v>0.5</v>
      </c>
      <c r="Q6218" s="74">
        <f t="shared" si="194"/>
        <v>52480.144139874617</v>
      </c>
      <c r="R6218" s="75" t="str">
        <f>IF($O6218&lt;Assumptions!$B$17,"A",IF($O6218&lt;Assumptions!$B$18,"B",IF($O6218&lt;Assumptions!$B$19,"C",IF($O6218&lt;Assumptions!$B$20,"D","E"))))</f>
        <v>B</v>
      </c>
      <c r="S6218" s="75">
        <f t="shared" si="195"/>
        <v>0</v>
      </c>
    </row>
    <row r="6219" spans="1:19" ht="17.399999999999999" x14ac:dyDescent="0.3">
      <c r="A6219" s="39" t="s">
        <v>1038</v>
      </c>
      <c r="B6219" s="39" t="s">
        <v>65</v>
      </c>
      <c r="C6219" s="39" t="s">
        <v>135</v>
      </c>
      <c r="D6219" s="39" t="s">
        <v>34</v>
      </c>
      <c r="E6219" s="70" t="s">
        <v>46</v>
      </c>
      <c r="F6219" s="70" t="s">
        <v>32</v>
      </c>
      <c r="G6219" s="78">
        <v>44440</v>
      </c>
      <c r="H6219" s="78">
        <v>45689</v>
      </c>
      <c r="I6219" s="69">
        <v>2602445.58</v>
      </c>
      <c r="J6219" s="70">
        <v>0</v>
      </c>
      <c r="K6219" s="71">
        <v>1.0640000000000001</v>
      </c>
      <c r="L6219" s="70">
        <v>0</v>
      </c>
      <c r="M6219" s="71">
        <v>0.83</v>
      </c>
      <c r="N6219" s="72"/>
      <c r="O6219" s="73">
        <f>MIN(1,MAX(0,(1/(1+EXP(-(Assumptions!$B$5 + Assumptions!$B$6*$N6219))))*Assumptions!$B$3))</f>
        <v>3.9165722796764356E-2</v>
      </c>
      <c r="P6219" s="73">
        <f>VLOOKUP($F6219,Assumptions!$A$23:$B$27,2,FALSE)*Assumptions!$B$4</f>
        <v>0.5</v>
      </c>
      <c r="Q6219" s="74">
        <f t="shared" si="194"/>
        <v>50963.331089972322</v>
      </c>
      <c r="R6219" s="75" t="str">
        <f>IF($O6219&lt;Assumptions!$B$17,"A",IF($O6219&lt;Assumptions!$B$18,"B",IF($O6219&lt;Assumptions!$B$19,"C",IF($O6219&lt;Assumptions!$B$20,"D","E"))))</f>
        <v>B</v>
      </c>
      <c r="S6219" s="75">
        <f t="shared" si="195"/>
        <v>0</v>
      </c>
    </row>
    <row r="6220" spans="1:19" ht="17.399999999999999" x14ac:dyDescent="0.3">
      <c r="A6220" s="39" t="s">
        <v>1038</v>
      </c>
      <c r="B6220" s="39" t="s">
        <v>65</v>
      </c>
      <c r="C6220" s="39" t="s">
        <v>135</v>
      </c>
      <c r="D6220" s="39" t="s">
        <v>34</v>
      </c>
      <c r="E6220" s="70" t="s">
        <v>46</v>
      </c>
      <c r="F6220" s="70" t="s">
        <v>32</v>
      </c>
      <c r="G6220" s="78">
        <v>44440</v>
      </c>
      <c r="H6220" s="78">
        <v>45717</v>
      </c>
      <c r="I6220" s="69">
        <v>2520285.33</v>
      </c>
      <c r="J6220" s="70">
        <v>0</v>
      </c>
      <c r="K6220" s="71">
        <v>1.131</v>
      </c>
      <c r="L6220" s="70">
        <v>0</v>
      </c>
      <c r="M6220" s="71">
        <v>0.83</v>
      </c>
      <c r="N6220" s="72"/>
      <c r="O6220" s="73">
        <f>MIN(1,MAX(0,(1/(1+EXP(-(Assumptions!$B$5 + Assumptions!$B$6*$N6220))))*Assumptions!$B$3))</f>
        <v>3.9165722796764356E-2</v>
      </c>
      <c r="P6220" s="73">
        <f>VLOOKUP($F6220,Assumptions!$A$23:$B$27,2,FALSE)*Assumptions!$B$4</f>
        <v>0.5</v>
      </c>
      <c r="Q6220" s="74">
        <f t="shared" si="194"/>
        <v>49354.39830176589</v>
      </c>
      <c r="R6220" s="75" t="str">
        <f>IF($O6220&lt;Assumptions!$B$17,"A",IF($O6220&lt;Assumptions!$B$18,"B",IF($O6220&lt;Assumptions!$B$19,"C",IF($O6220&lt;Assumptions!$B$20,"D","E"))))</f>
        <v>B</v>
      </c>
      <c r="S6220" s="75">
        <f t="shared" si="195"/>
        <v>0</v>
      </c>
    </row>
    <row r="6221" spans="1:19" ht="17.399999999999999" x14ac:dyDescent="0.3">
      <c r="A6221" s="39" t="s">
        <v>1038</v>
      </c>
      <c r="B6221" s="39" t="s">
        <v>65</v>
      </c>
      <c r="C6221" s="39" t="s">
        <v>135</v>
      </c>
      <c r="D6221" s="39" t="s">
        <v>34</v>
      </c>
      <c r="E6221" s="70" t="s">
        <v>46</v>
      </c>
      <c r="F6221" s="70" t="s">
        <v>32</v>
      </c>
      <c r="G6221" s="78">
        <v>44440</v>
      </c>
      <c r="H6221" s="78">
        <v>45748</v>
      </c>
      <c r="I6221" s="69">
        <v>2442409.67</v>
      </c>
      <c r="J6221" s="70">
        <v>0</v>
      </c>
      <c r="K6221" s="71">
        <v>0.95599999999999996</v>
      </c>
      <c r="L6221" s="70">
        <v>0</v>
      </c>
      <c r="M6221" s="71">
        <v>0.83</v>
      </c>
      <c r="N6221" s="72"/>
      <c r="O6221" s="73">
        <f>MIN(1,MAX(0,(1/(1+EXP(-(Assumptions!$B$5 + Assumptions!$B$6*$N6221))))*Assumptions!$B$3))</f>
        <v>3.9165722796764356E-2</v>
      </c>
      <c r="P6221" s="73">
        <f>VLOOKUP($F6221,Assumptions!$A$23:$B$27,2,FALSE)*Assumptions!$B$4</f>
        <v>0.5</v>
      </c>
      <c r="Q6221" s="74">
        <f t="shared" si="194"/>
        <v>47829.370045678355</v>
      </c>
      <c r="R6221" s="75" t="str">
        <f>IF($O6221&lt;Assumptions!$B$17,"A",IF($O6221&lt;Assumptions!$B$18,"B",IF($O6221&lt;Assumptions!$B$19,"C",IF($O6221&lt;Assumptions!$B$20,"D","E"))))</f>
        <v>B</v>
      </c>
      <c r="S6221" s="75">
        <f t="shared" si="195"/>
        <v>0</v>
      </c>
    </row>
    <row r="6222" spans="1:19" ht="17.399999999999999" x14ac:dyDescent="0.3">
      <c r="A6222" s="39" t="s">
        <v>1038</v>
      </c>
      <c r="B6222" s="39" t="s">
        <v>65</v>
      </c>
      <c r="C6222" s="39" t="s">
        <v>135</v>
      </c>
      <c r="D6222" s="39" t="s">
        <v>34</v>
      </c>
      <c r="E6222" s="70" t="s">
        <v>46</v>
      </c>
      <c r="F6222" s="70" t="s">
        <v>32</v>
      </c>
      <c r="G6222" s="78">
        <v>44440</v>
      </c>
      <c r="H6222" s="78">
        <v>45778</v>
      </c>
      <c r="I6222" s="69">
        <v>2378569.73</v>
      </c>
      <c r="J6222" s="70">
        <v>0</v>
      </c>
      <c r="K6222" s="71">
        <v>0.97599999999999998</v>
      </c>
      <c r="L6222" s="70">
        <v>0</v>
      </c>
      <c r="M6222" s="71">
        <v>0.83</v>
      </c>
      <c r="N6222" s="72"/>
      <c r="O6222" s="73">
        <f>MIN(1,MAX(0,(1/(1+EXP(-(Assumptions!$B$5 + Assumptions!$B$6*$N6222))))*Assumptions!$B$3))</f>
        <v>3.9165722796764356E-2</v>
      </c>
      <c r="P6222" s="73">
        <f>VLOOKUP($F6222,Assumptions!$A$23:$B$27,2,FALSE)*Assumptions!$B$4</f>
        <v>0.5</v>
      </c>
      <c r="Q6222" s="74">
        <f t="shared" si="194"/>
        <v>46579.201348977316</v>
      </c>
      <c r="R6222" s="75" t="str">
        <f>IF($O6222&lt;Assumptions!$B$17,"A",IF($O6222&lt;Assumptions!$B$18,"B",IF($O6222&lt;Assumptions!$B$19,"C",IF($O6222&lt;Assumptions!$B$20,"D","E"))))</f>
        <v>B</v>
      </c>
      <c r="S6222" s="75">
        <f t="shared" si="195"/>
        <v>0</v>
      </c>
    </row>
    <row r="6223" spans="1:19" ht="17.399999999999999" x14ac:dyDescent="0.3">
      <c r="A6223" s="39" t="s">
        <v>1038</v>
      </c>
      <c r="B6223" s="39" t="s">
        <v>65</v>
      </c>
      <c r="C6223" s="39" t="s">
        <v>135</v>
      </c>
      <c r="D6223" s="39" t="s">
        <v>34</v>
      </c>
      <c r="E6223" s="70" t="s">
        <v>46</v>
      </c>
      <c r="F6223" s="70" t="s">
        <v>32</v>
      </c>
      <c r="G6223" s="78">
        <v>44440</v>
      </c>
      <c r="H6223" s="78">
        <v>45809</v>
      </c>
      <c r="I6223" s="69">
        <v>2308017.61</v>
      </c>
      <c r="J6223" s="70">
        <v>65</v>
      </c>
      <c r="K6223" s="71">
        <v>0.66900000000000004</v>
      </c>
      <c r="L6223" s="70">
        <v>0</v>
      </c>
      <c r="M6223" s="71">
        <v>0.83</v>
      </c>
      <c r="N6223" s="72"/>
      <c r="O6223" s="73">
        <f>MIN(1,MAX(0,(1/(1+EXP(-(Assumptions!$B$5 + Assumptions!$B$6*$N6223))))*Assumptions!$B$3))</f>
        <v>3.9165722796764356E-2</v>
      </c>
      <c r="P6223" s="73">
        <f>VLOOKUP($F6223,Assumptions!$A$23:$B$27,2,FALSE)*Assumptions!$B$4</f>
        <v>0.5</v>
      </c>
      <c r="Q6223" s="74">
        <f t="shared" si="194"/>
        <v>45197.588961655289</v>
      </c>
      <c r="R6223" s="75" t="str">
        <f>IF($O6223&lt;Assumptions!$B$17,"A",IF($O6223&lt;Assumptions!$B$18,"B",IF($O6223&lt;Assumptions!$B$19,"C",IF($O6223&lt;Assumptions!$B$20,"D","E"))))</f>
        <v>B</v>
      </c>
      <c r="S6223" s="75">
        <f t="shared" si="195"/>
        <v>0</v>
      </c>
    </row>
    <row r="6224" spans="1:19" ht="17.399999999999999" x14ac:dyDescent="0.3">
      <c r="A6224" s="39" t="s">
        <v>1038</v>
      </c>
      <c r="B6224" s="39" t="s">
        <v>65</v>
      </c>
      <c r="C6224" s="39" t="s">
        <v>135</v>
      </c>
      <c r="D6224" s="39" t="s">
        <v>34</v>
      </c>
      <c r="E6224" s="70" t="s">
        <v>46</v>
      </c>
      <c r="F6224" s="70" t="s">
        <v>32</v>
      </c>
      <c r="G6224" s="78">
        <v>44440</v>
      </c>
      <c r="H6224" s="78">
        <v>45839</v>
      </c>
      <c r="I6224" s="69">
        <v>2232071.39</v>
      </c>
      <c r="J6224" s="70">
        <v>0</v>
      </c>
      <c r="K6224" s="71">
        <v>0.96899999999999997</v>
      </c>
      <c r="L6224" s="70">
        <v>0</v>
      </c>
      <c r="M6224" s="71">
        <v>0.83</v>
      </c>
      <c r="N6224" s="72"/>
      <c r="O6224" s="73">
        <f>MIN(1,MAX(0,(1/(1+EXP(-(Assumptions!$B$5 + Assumptions!$B$6*$N6224))))*Assumptions!$B$3))</f>
        <v>3.9165722796764356E-2</v>
      </c>
      <c r="P6224" s="73">
        <f>VLOOKUP($F6224,Assumptions!$A$23:$B$27,2,FALSE)*Assumptions!$B$4</f>
        <v>0.5</v>
      </c>
      <c r="Q6224" s="74">
        <f t="shared" si="194"/>
        <v>43710.344661664254</v>
      </c>
      <c r="R6224" s="75" t="str">
        <f>IF($O6224&lt;Assumptions!$B$17,"A",IF($O6224&lt;Assumptions!$B$18,"B",IF($O6224&lt;Assumptions!$B$19,"C",IF($O6224&lt;Assumptions!$B$20,"D","E"))))</f>
        <v>B</v>
      </c>
      <c r="S6224" s="75">
        <f t="shared" si="195"/>
        <v>0</v>
      </c>
    </row>
    <row r="6225" spans="1:19" ht="17.399999999999999" x14ac:dyDescent="0.3">
      <c r="A6225" s="39" t="s">
        <v>1038</v>
      </c>
      <c r="B6225" s="39" t="s">
        <v>65</v>
      </c>
      <c r="C6225" s="39" t="s">
        <v>135</v>
      </c>
      <c r="D6225" s="39" t="s">
        <v>34</v>
      </c>
      <c r="E6225" s="70" t="s">
        <v>46</v>
      </c>
      <c r="F6225" s="70" t="s">
        <v>32</v>
      </c>
      <c r="G6225" s="78">
        <v>44440</v>
      </c>
      <c r="H6225" s="78">
        <v>45870</v>
      </c>
      <c r="I6225" s="69">
        <v>2172597.08</v>
      </c>
      <c r="J6225" s="70">
        <v>65</v>
      </c>
      <c r="K6225" s="71">
        <v>0.51400000000000001</v>
      </c>
      <c r="L6225" s="70">
        <v>0</v>
      </c>
      <c r="M6225" s="71">
        <v>0.83</v>
      </c>
      <c r="N6225" s="72"/>
      <c r="O6225" s="73">
        <f>MIN(1,MAX(0,(1/(1+EXP(-(Assumptions!$B$5 + Assumptions!$B$6*$N6225))))*Assumptions!$B$3))</f>
        <v>3.9165722796764356E-2</v>
      </c>
      <c r="P6225" s="73">
        <f>VLOOKUP($F6225,Assumptions!$A$23:$B$27,2,FALSE)*Assumptions!$B$4</f>
        <v>0.5</v>
      </c>
      <c r="Q6225" s="74">
        <f t="shared" si="194"/>
        <v>42545.667492169836</v>
      </c>
      <c r="R6225" s="75" t="str">
        <f>IF($O6225&lt;Assumptions!$B$17,"A",IF($O6225&lt;Assumptions!$B$18,"B",IF($O6225&lt;Assumptions!$B$19,"C",IF($O6225&lt;Assumptions!$B$20,"D","E"))))</f>
        <v>B</v>
      </c>
      <c r="S6225" s="75">
        <f t="shared" si="195"/>
        <v>0</v>
      </c>
    </row>
    <row r="6226" spans="1:19" ht="17.399999999999999" x14ac:dyDescent="0.3">
      <c r="A6226" s="39" t="s">
        <v>1038</v>
      </c>
      <c r="B6226" s="39" t="s">
        <v>65</v>
      </c>
      <c r="C6226" s="39" t="s">
        <v>135</v>
      </c>
      <c r="D6226" s="39" t="s">
        <v>34</v>
      </c>
      <c r="E6226" s="70" t="s">
        <v>46</v>
      </c>
      <c r="F6226" s="70" t="s">
        <v>32</v>
      </c>
      <c r="G6226" s="78">
        <v>44440</v>
      </c>
      <c r="H6226" s="78">
        <v>45901</v>
      </c>
      <c r="I6226" s="69">
        <v>2109208.88</v>
      </c>
      <c r="J6226" s="70">
        <v>0</v>
      </c>
      <c r="K6226" s="71">
        <v>1.0449999999999999</v>
      </c>
      <c r="L6226" s="70">
        <v>0</v>
      </c>
      <c r="M6226" s="71">
        <v>0.83</v>
      </c>
      <c r="N6226" s="72"/>
      <c r="O6226" s="73">
        <f>MIN(1,MAX(0,(1/(1+EXP(-(Assumptions!$B$5 + Assumptions!$B$6*$N6226))))*Assumptions!$B$3))</f>
        <v>3.9165722796764356E-2</v>
      </c>
      <c r="P6226" s="73">
        <f>VLOOKUP($F6226,Assumptions!$A$23:$B$27,2,FALSE)*Assumptions!$B$4</f>
        <v>0.5</v>
      </c>
      <c r="Q6226" s="74">
        <f t="shared" si="194"/>
        <v>41304.345157276905</v>
      </c>
      <c r="R6226" s="75" t="str">
        <f>IF($O6226&lt;Assumptions!$B$17,"A",IF($O6226&lt;Assumptions!$B$18,"B",IF($O6226&lt;Assumptions!$B$19,"C",IF($O6226&lt;Assumptions!$B$20,"D","E"))))</f>
        <v>B</v>
      </c>
      <c r="S6226" s="75">
        <f t="shared" si="195"/>
        <v>0</v>
      </c>
    </row>
    <row r="6227" spans="1:19" ht="17.399999999999999" x14ac:dyDescent="0.3">
      <c r="A6227" s="39" t="s">
        <v>1038</v>
      </c>
      <c r="B6227" s="39" t="s">
        <v>65</v>
      </c>
      <c r="C6227" s="39" t="s">
        <v>135</v>
      </c>
      <c r="D6227" s="39" t="s">
        <v>34</v>
      </c>
      <c r="E6227" s="70" t="s">
        <v>46</v>
      </c>
      <c r="F6227" s="70" t="s">
        <v>32</v>
      </c>
      <c r="G6227" s="78">
        <v>44440</v>
      </c>
      <c r="H6227" s="78">
        <v>45931</v>
      </c>
      <c r="I6227" s="69">
        <v>2043277.12</v>
      </c>
      <c r="J6227" s="70">
        <v>0</v>
      </c>
      <c r="K6227" s="71">
        <v>1.034</v>
      </c>
      <c r="L6227" s="70">
        <v>0</v>
      </c>
      <c r="M6227" s="71">
        <v>0.83</v>
      </c>
      <c r="N6227" s="72"/>
      <c r="O6227" s="73">
        <f>MIN(1,MAX(0,(1/(1+EXP(-(Assumptions!$B$5 + Assumptions!$B$6*$N6227))))*Assumptions!$B$3))</f>
        <v>3.9165722796764356E-2</v>
      </c>
      <c r="P6227" s="73">
        <f>VLOOKUP($F6227,Assumptions!$A$23:$B$27,2,FALSE)*Assumptions!$B$4</f>
        <v>0.5</v>
      </c>
      <c r="Q6227" s="74">
        <f t="shared" si="194"/>
        <v>40013.212639445512</v>
      </c>
      <c r="R6227" s="75" t="str">
        <f>IF($O6227&lt;Assumptions!$B$17,"A",IF($O6227&lt;Assumptions!$B$18,"B",IF($O6227&lt;Assumptions!$B$19,"C",IF($O6227&lt;Assumptions!$B$20,"D","E"))))</f>
        <v>B</v>
      </c>
      <c r="S6227" s="75">
        <f t="shared" si="195"/>
        <v>0</v>
      </c>
    </row>
    <row r="6228" spans="1:19" ht="17.399999999999999" x14ac:dyDescent="0.3">
      <c r="A6228" s="39" t="s">
        <v>1038</v>
      </c>
      <c r="B6228" s="39" t="s">
        <v>65</v>
      </c>
      <c r="C6228" s="39" t="s">
        <v>135</v>
      </c>
      <c r="D6228" s="39" t="s">
        <v>34</v>
      </c>
      <c r="E6228" s="70" t="s">
        <v>46</v>
      </c>
      <c r="F6228" s="70" t="s">
        <v>32</v>
      </c>
      <c r="G6228" s="78">
        <v>44440</v>
      </c>
      <c r="H6228" s="78">
        <v>45962</v>
      </c>
      <c r="I6228" s="69">
        <v>1985802.99</v>
      </c>
      <c r="J6228" s="70">
        <v>65</v>
      </c>
      <c r="K6228" s="71">
        <v>0.69499999999999995</v>
      </c>
      <c r="L6228" s="70">
        <v>0</v>
      </c>
      <c r="M6228" s="71">
        <v>0.83</v>
      </c>
      <c r="N6228" s="72"/>
      <c r="O6228" s="73">
        <f>MIN(1,MAX(0,(1/(1+EXP(-(Assumptions!$B$5 + Assumptions!$B$6*$N6228))))*Assumptions!$B$3))</f>
        <v>3.9165722796764356E-2</v>
      </c>
      <c r="P6228" s="73">
        <f>VLOOKUP($F6228,Assumptions!$A$23:$B$27,2,FALSE)*Assumptions!$B$4</f>
        <v>0.5</v>
      </c>
      <c r="Q6228" s="74">
        <f t="shared" si="194"/>
        <v>38887.704717662913</v>
      </c>
      <c r="R6228" s="75" t="str">
        <f>IF($O6228&lt;Assumptions!$B$17,"A",IF($O6228&lt;Assumptions!$B$18,"B",IF($O6228&lt;Assumptions!$B$19,"C",IF($O6228&lt;Assumptions!$B$20,"D","E"))))</f>
        <v>B</v>
      </c>
      <c r="S6228" s="75">
        <f t="shared" si="195"/>
        <v>0</v>
      </c>
    </row>
    <row r="6229" spans="1:19" ht="17.399999999999999" x14ac:dyDescent="0.3">
      <c r="A6229" s="39" t="s">
        <v>1038</v>
      </c>
      <c r="B6229" s="39" t="s">
        <v>65</v>
      </c>
      <c r="C6229" s="39" t="s">
        <v>135</v>
      </c>
      <c r="D6229" s="39" t="s">
        <v>34</v>
      </c>
      <c r="E6229" s="70" t="s">
        <v>46</v>
      </c>
      <c r="F6229" s="70" t="s">
        <v>32</v>
      </c>
      <c r="G6229" s="78">
        <v>44440</v>
      </c>
      <c r="H6229" s="78">
        <v>45992</v>
      </c>
      <c r="I6229" s="69">
        <v>1932919.88</v>
      </c>
      <c r="J6229" s="70">
        <v>0</v>
      </c>
      <c r="K6229" s="71">
        <v>0.95399999999999996</v>
      </c>
      <c r="L6229" s="70">
        <v>0</v>
      </c>
      <c r="M6229" s="71">
        <v>0.83</v>
      </c>
      <c r="N6229" s="72"/>
      <c r="O6229" s="73">
        <f>MIN(1,MAX(0,(1/(1+EXP(-(Assumptions!$B$5 + Assumptions!$B$6*$N6229))))*Assumptions!$B$3))</f>
        <v>3.9165722796764356E-2</v>
      </c>
      <c r="P6229" s="73">
        <f>VLOOKUP($F6229,Assumptions!$A$23:$B$27,2,FALSE)*Assumptions!$B$4</f>
        <v>0.5</v>
      </c>
      <c r="Q6229" s="74">
        <f t="shared" si="194"/>
        <v>37852.102104217513</v>
      </c>
      <c r="R6229" s="75" t="str">
        <f>IF($O6229&lt;Assumptions!$B$17,"A",IF($O6229&lt;Assumptions!$B$18,"B",IF($O6229&lt;Assumptions!$B$19,"C",IF($O6229&lt;Assumptions!$B$20,"D","E"))))</f>
        <v>B</v>
      </c>
      <c r="S6229" s="75">
        <f t="shared" si="195"/>
        <v>0</v>
      </c>
    </row>
    <row r="6230" spans="1:19" ht="17.399999999999999" x14ac:dyDescent="0.3">
      <c r="A6230" s="39" t="s">
        <v>1040</v>
      </c>
      <c r="B6230" s="39" t="s">
        <v>87</v>
      </c>
      <c r="C6230" s="39" t="s">
        <v>144</v>
      </c>
      <c r="D6230" s="39" t="s">
        <v>45</v>
      </c>
      <c r="E6230" s="70" t="s">
        <v>39</v>
      </c>
      <c r="F6230" s="70" t="s">
        <v>40</v>
      </c>
      <c r="G6230" s="78">
        <v>43630</v>
      </c>
      <c r="H6230" s="78">
        <v>45658</v>
      </c>
      <c r="I6230" s="69">
        <v>6446906.6600000001</v>
      </c>
      <c r="J6230" s="70">
        <v>0</v>
      </c>
      <c r="K6230" s="71">
        <v>1.0129999999999999</v>
      </c>
      <c r="L6230" s="70">
        <v>0</v>
      </c>
      <c r="M6230" s="71">
        <v>0.92300000000000004</v>
      </c>
      <c r="N6230" s="72"/>
      <c r="O6230" s="73">
        <f>MIN(1,MAX(0,(1/(1+EXP(-(Assumptions!$B$5 + Assumptions!$B$6*$N6230))))*Assumptions!$B$3))</f>
        <v>3.9165722796764356E-2</v>
      </c>
      <c r="P6230" s="73">
        <f>VLOOKUP($F6230,Assumptions!$A$23:$B$27,2,FALSE)*Assumptions!$B$4</f>
        <v>0.7</v>
      </c>
      <c r="Q6230" s="74">
        <f t="shared" si="194"/>
        <v>176748.43139952177</v>
      </c>
      <c r="R6230" s="75" t="str">
        <f>IF($O6230&lt;Assumptions!$B$17,"A",IF($O6230&lt;Assumptions!$B$18,"B",IF($O6230&lt;Assumptions!$B$19,"C",IF($O6230&lt;Assumptions!$B$20,"D","E"))))</f>
        <v>B</v>
      </c>
      <c r="S6230" s="75">
        <f t="shared" si="195"/>
        <v>0</v>
      </c>
    </row>
    <row r="6231" spans="1:19" ht="17.399999999999999" x14ac:dyDescent="0.3">
      <c r="A6231" s="39" t="s">
        <v>1040</v>
      </c>
      <c r="B6231" s="39" t="s">
        <v>87</v>
      </c>
      <c r="C6231" s="39" t="s">
        <v>144</v>
      </c>
      <c r="D6231" s="39" t="s">
        <v>45</v>
      </c>
      <c r="E6231" s="70" t="s">
        <v>39</v>
      </c>
      <c r="F6231" s="70" t="s">
        <v>40</v>
      </c>
      <c r="G6231" s="78">
        <v>43630</v>
      </c>
      <c r="H6231" s="78">
        <v>45689</v>
      </c>
      <c r="I6231" s="69">
        <v>6298179.8700000001</v>
      </c>
      <c r="J6231" s="70">
        <v>0</v>
      </c>
      <c r="K6231" s="71">
        <v>1</v>
      </c>
      <c r="L6231" s="70">
        <v>0</v>
      </c>
      <c r="M6231" s="71">
        <v>0.92300000000000004</v>
      </c>
      <c r="N6231" s="72"/>
      <c r="O6231" s="73">
        <f>MIN(1,MAX(0,(1/(1+EXP(-(Assumptions!$B$5 + Assumptions!$B$6*$N6231))))*Assumptions!$B$3))</f>
        <v>3.9165722796764356E-2</v>
      </c>
      <c r="P6231" s="73">
        <f>VLOOKUP($F6231,Assumptions!$A$23:$B$27,2,FALSE)*Assumptions!$B$4</f>
        <v>0.7</v>
      </c>
      <c r="Q6231" s="74">
        <f t="shared" si="194"/>
        <v>172670.93683880696</v>
      </c>
      <c r="R6231" s="75" t="str">
        <f>IF($O6231&lt;Assumptions!$B$17,"A",IF($O6231&lt;Assumptions!$B$18,"B",IF($O6231&lt;Assumptions!$B$19,"C",IF($O6231&lt;Assumptions!$B$20,"D","E"))))</f>
        <v>B</v>
      </c>
      <c r="S6231" s="75">
        <f t="shared" si="195"/>
        <v>0</v>
      </c>
    </row>
    <row r="6232" spans="1:19" ht="17.399999999999999" x14ac:dyDescent="0.3">
      <c r="A6232" s="39" t="s">
        <v>1040</v>
      </c>
      <c r="B6232" s="39" t="s">
        <v>87</v>
      </c>
      <c r="C6232" s="39" t="s">
        <v>144</v>
      </c>
      <c r="D6232" s="39" t="s">
        <v>45</v>
      </c>
      <c r="E6232" s="70" t="s">
        <v>39</v>
      </c>
      <c r="F6232" s="70" t="s">
        <v>40</v>
      </c>
      <c r="G6232" s="78">
        <v>43630</v>
      </c>
      <c r="H6232" s="78">
        <v>45717</v>
      </c>
      <c r="I6232" s="69">
        <v>6122150.7000000002</v>
      </c>
      <c r="J6232" s="70">
        <v>15</v>
      </c>
      <c r="K6232" s="71">
        <v>1.0069999999999999</v>
      </c>
      <c r="L6232" s="70">
        <v>0</v>
      </c>
      <c r="M6232" s="71">
        <v>0.92300000000000004</v>
      </c>
      <c r="N6232" s="72"/>
      <c r="O6232" s="73">
        <f>MIN(1,MAX(0,(1/(1+EXP(-(Assumptions!$B$5 + Assumptions!$B$6*$N6232))))*Assumptions!$B$3))</f>
        <v>3.9165722796764356E-2</v>
      </c>
      <c r="P6232" s="73">
        <f>VLOOKUP($F6232,Assumptions!$A$23:$B$27,2,FALSE)*Assumptions!$B$4</f>
        <v>0.7</v>
      </c>
      <c r="Q6232" s="74">
        <f t="shared" si="194"/>
        <v>167844.92006535179</v>
      </c>
      <c r="R6232" s="75" t="str">
        <f>IF($O6232&lt;Assumptions!$B$17,"A",IF($O6232&lt;Assumptions!$B$18,"B",IF($O6232&lt;Assumptions!$B$19,"C",IF($O6232&lt;Assumptions!$B$20,"D","E"))))</f>
        <v>B</v>
      </c>
      <c r="S6232" s="75">
        <f t="shared" si="195"/>
        <v>0</v>
      </c>
    </row>
    <row r="6233" spans="1:19" ht="17.399999999999999" x14ac:dyDescent="0.3">
      <c r="A6233" s="39" t="s">
        <v>1040</v>
      </c>
      <c r="B6233" s="39" t="s">
        <v>87</v>
      </c>
      <c r="C6233" s="39" t="s">
        <v>144</v>
      </c>
      <c r="D6233" s="39" t="s">
        <v>45</v>
      </c>
      <c r="E6233" s="70" t="s">
        <v>39</v>
      </c>
      <c r="F6233" s="70" t="s">
        <v>40</v>
      </c>
      <c r="G6233" s="78">
        <v>43630</v>
      </c>
      <c r="H6233" s="78">
        <v>45748</v>
      </c>
      <c r="I6233" s="69">
        <v>5951217.5800000001</v>
      </c>
      <c r="J6233" s="70">
        <v>15</v>
      </c>
      <c r="K6233" s="71">
        <v>1.111</v>
      </c>
      <c r="L6233" s="70">
        <v>0</v>
      </c>
      <c r="M6233" s="71">
        <v>0.92300000000000004</v>
      </c>
      <c r="N6233" s="72"/>
      <c r="O6233" s="73">
        <f>MIN(1,MAX(0,(1/(1+EXP(-(Assumptions!$B$5 + Assumptions!$B$6*$N6233))))*Assumptions!$B$3))</f>
        <v>3.9165722796764356E-2</v>
      </c>
      <c r="P6233" s="73">
        <f>VLOOKUP($F6233,Assumptions!$A$23:$B$27,2,FALSE)*Assumptions!$B$4</f>
        <v>0.7</v>
      </c>
      <c r="Q6233" s="74">
        <f t="shared" si="194"/>
        <v>163158.61662905756</v>
      </c>
      <c r="R6233" s="75" t="str">
        <f>IF($O6233&lt;Assumptions!$B$17,"A",IF($O6233&lt;Assumptions!$B$18,"B",IF($O6233&lt;Assumptions!$B$19,"C",IF($O6233&lt;Assumptions!$B$20,"D","E"))))</f>
        <v>B</v>
      </c>
      <c r="S6233" s="75">
        <f t="shared" si="195"/>
        <v>0</v>
      </c>
    </row>
    <row r="6234" spans="1:19" ht="17.399999999999999" x14ac:dyDescent="0.3">
      <c r="A6234" s="39" t="s">
        <v>1040</v>
      </c>
      <c r="B6234" s="39" t="s">
        <v>87</v>
      </c>
      <c r="C6234" s="39" t="s">
        <v>144</v>
      </c>
      <c r="D6234" s="39" t="s">
        <v>45</v>
      </c>
      <c r="E6234" s="70" t="s">
        <v>39</v>
      </c>
      <c r="F6234" s="70" t="s">
        <v>40</v>
      </c>
      <c r="G6234" s="78">
        <v>43630</v>
      </c>
      <c r="H6234" s="78">
        <v>45778</v>
      </c>
      <c r="I6234" s="69">
        <v>5803455.8300000001</v>
      </c>
      <c r="J6234" s="70">
        <v>15</v>
      </c>
      <c r="K6234" s="71">
        <v>1.0069999999999999</v>
      </c>
      <c r="L6234" s="70">
        <v>0</v>
      </c>
      <c r="M6234" s="71">
        <v>0.92300000000000004</v>
      </c>
      <c r="N6234" s="72"/>
      <c r="O6234" s="73">
        <f>MIN(1,MAX(0,(1/(1+EXP(-(Assumptions!$B$5 + Assumptions!$B$6*$N6234))))*Assumptions!$B$3))</f>
        <v>3.9165722796764356E-2</v>
      </c>
      <c r="P6234" s="73">
        <f>VLOOKUP($F6234,Assumptions!$A$23:$B$27,2,FALSE)*Assumptions!$B$4</f>
        <v>0.7</v>
      </c>
      <c r="Q6234" s="74">
        <f t="shared" si="194"/>
        <v>159107.57961073221</v>
      </c>
      <c r="R6234" s="75" t="str">
        <f>IF($O6234&lt;Assumptions!$B$17,"A",IF($O6234&lt;Assumptions!$B$18,"B",IF($O6234&lt;Assumptions!$B$19,"C",IF($O6234&lt;Assumptions!$B$20,"D","E"))))</f>
        <v>B</v>
      </c>
      <c r="S6234" s="75">
        <f t="shared" si="195"/>
        <v>0</v>
      </c>
    </row>
    <row r="6235" spans="1:19" ht="17.399999999999999" x14ac:dyDescent="0.3">
      <c r="A6235" s="39" t="s">
        <v>1040</v>
      </c>
      <c r="B6235" s="39" t="s">
        <v>87</v>
      </c>
      <c r="C6235" s="39" t="s">
        <v>144</v>
      </c>
      <c r="D6235" s="39" t="s">
        <v>45</v>
      </c>
      <c r="E6235" s="70" t="s">
        <v>39</v>
      </c>
      <c r="F6235" s="70" t="s">
        <v>40</v>
      </c>
      <c r="G6235" s="78">
        <v>43630</v>
      </c>
      <c r="H6235" s="78">
        <v>45809</v>
      </c>
      <c r="I6235" s="69">
        <v>5668388.25</v>
      </c>
      <c r="J6235" s="70">
        <v>15</v>
      </c>
      <c r="K6235" s="71">
        <v>1.077</v>
      </c>
      <c r="L6235" s="70">
        <v>0</v>
      </c>
      <c r="M6235" s="71">
        <v>0.92300000000000004</v>
      </c>
      <c r="N6235" s="72"/>
      <c r="O6235" s="73">
        <f>MIN(1,MAX(0,(1/(1+EXP(-(Assumptions!$B$5 + Assumptions!$B$6*$N6235))))*Assumptions!$B$3))</f>
        <v>3.9165722796764356E-2</v>
      </c>
      <c r="P6235" s="73">
        <f>VLOOKUP($F6235,Assumptions!$A$23:$B$27,2,FALSE)*Assumptions!$B$4</f>
        <v>0.7</v>
      </c>
      <c r="Q6235" s="74">
        <f t="shared" si="194"/>
        <v>155404.56603275533</v>
      </c>
      <c r="R6235" s="75" t="str">
        <f>IF($O6235&lt;Assumptions!$B$17,"A",IF($O6235&lt;Assumptions!$B$18,"B",IF($O6235&lt;Assumptions!$B$19,"C",IF($O6235&lt;Assumptions!$B$20,"D","E"))))</f>
        <v>B</v>
      </c>
      <c r="S6235" s="75">
        <f t="shared" si="195"/>
        <v>0</v>
      </c>
    </row>
    <row r="6236" spans="1:19" ht="17.399999999999999" x14ac:dyDescent="0.3">
      <c r="A6236" s="39" t="s">
        <v>1040</v>
      </c>
      <c r="B6236" s="39" t="s">
        <v>87</v>
      </c>
      <c r="C6236" s="39" t="s">
        <v>144</v>
      </c>
      <c r="D6236" s="39" t="s">
        <v>45</v>
      </c>
      <c r="E6236" s="70" t="s">
        <v>39</v>
      </c>
      <c r="F6236" s="70" t="s">
        <v>40</v>
      </c>
      <c r="G6236" s="78">
        <v>43630</v>
      </c>
      <c r="H6236" s="78">
        <v>45839</v>
      </c>
      <c r="I6236" s="69">
        <v>5534210.21</v>
      </c>
      <c r="J6236" s="70">
        <v>0</v>
      </c>
      <c r="K6236" s="71">
        <v>1.069</v>
      </c>
      <c r="L6236" s="70">
        <v>0</v>
      </c>
      <c r="M6236" s="71">
        <v>0.92300000000000004</v>
      </c>
      <c r="N6236" s="72"/>
      <c r="O6236" s="73">
        <f>MIN(1,MAX(0,(1/(1+EXP(-(Assumptions!$B$5 + Assumptions!$B$6*$N6236))))*Assumptions!$B$3))</f>
        <v>3.9165722796764356E-2</v>
      </c>
      <c r="P6236" s="73">
        <f>VLOOKUP($F6236,Assumptions!$A$23:$B$27,2,FALSE)*Assumptions!$B$4</f>
        <v>0.7</v>
      </c>
      <c r="Q6236" s="74">
        <f t="shared" si="194"/>
        <v>151725.94008871811</v>
      </c>
      <c r="R6236" s="75" t="str">
        <f>IF($O6236&lt;Assumptions!$B$17,"A",IF($O6236&lt;Assumptions!$B$18,"B",IF($O6236&lt;Assumptions!$B$19,"C",IF($O6236&lt;Assumptions!$B$20,"D","E"))))</f>
        <v>B</v>
      </c>
      <c r="S6236" s="75">
        <f t="shared" si="195"/>
        <v>0</v>
      </c>
    </row>
    <row r="6237" spans="1:19" ht="17.399999999999999" x14ac:dyDescent="0.3">
      <c r="A6237" s="39" t="s">
        <v>1040</v>
      </c>
      <c r="B6237" s="39" t="s">
        <v>87</v>
      </c>
      <c r="C6237" s="39" t="s">
        <v>144</v>
      </c>
      <c r="D6237" s="39" t="s">
        <v>45</v>
      </c>
      <c r="E6237" s="70" t="s">
        <v>39</v>
      </c>
      <c r="F6237" s="70" t="s">
        <v>40</v>
      </c>
      <c r="G6237" s="78">
        <v>43630</v>
      </c>
      <c r="H6237" s="78">
        <v>45870</v>
      </c>
      <c r="I6237" s="69">
        <v>5412824.0300000003</v>
      </c>
      <c r="J6237" s="70">
        <v>35</v>
      </c>
      <c r="K6237" s="71">
        <v>0.83899999999999997</v>
      </c>
      <c r="L6237" s="70">
        <v>0</v>
      </c>
      <c r="M6237" s="71">
        <v>0.92300000000000004</v>
      </c>
      <c r="N6237" s="72"/>
      <c r="O6237" s="73">
        <f>MIN(1,MAX(0,(1/(1+EXP(-(Assumptions!$B$5 + Assumptions!$B$6*$N6237))))*Assumptions!$B$3))</f>
        <v>3.9165722796764356E-2</v>
      </c>
      <c r="P6237" s="73">
        <f>VLOOKUP($F6237,Assumptions!$A$23:$B$27,2,FALSE)*Assumptions!$B$4</f>
        <v>0.7</v>
      </c>
      <c r="Q6237" s="74">
        <f t="shared" si="194"/>
        <v>148398.01585465143</v>
      </c>
      <c r="R6237" s="75" t="str">
        <f>IF($O6237&lt;Assumptions!$B$17,"A",IF($O6237&lt;Assumptions!$B$18,"B",IF($O6237&lt;Assumptions!$B$19,"C",IF($O6237&lt;Assumptions!$B$20,"D","E"))))</f>
        <v>B</v>
      </c>
      <c r="S6237" s="75">
        <f t="shared" si="195"/>
        <v>0</v>
      </c>
    </row>
    <row r="6238" spans="1:19" ht="17.399999999999999" x14ac:dyDescent="0.3">
      <c r="A6238" s="39" t="s">
        <v>1040</v>
      </c>
      <c r="B6238" s="39" t="s">
        <v>87</v>
      </c>
      <c r="C6238" s="39" t="s">
        <v>144</v>
      </c>
      <c r="D6238" s="39" t="s">
        <v>45</v>
      </c>
      <c r="E6238" s="70" t="s">
        <v>39</v>
      </c>
      <c r="F6238" s="70" t="s">
        <v>40</v>
      </c>
      <c r="G6238" s="78">
        <v>43630</v>
      </c>
      <c r="H6238" s="78">
        <v>45901</v>
      </c>
      <c r="I6238" s="69">
        <v>5271011.04</v>
      </c>
      <c r="J6238" s="70">
        <v>35</v>
      </c>
      <c r="K6238" s="71">
        <v>0.78200000000000003</v>
      </c>
      <c r="L6238" s="70">
        <v>0</v>
      </c>
      <c r="M6238" s="71">
        <v>0.92300000000000004</v>
      </c>
      <c r="N6238" s="72"/>
      <c r="O6238" s="73">
        <f>MIN(1,MAX(0,(1/(1+EXP(-(Assumptions!$B$5 + Assumptions!$B$6*$N6238))))*Assumptions!$B$3))</f>
        <v>3.9165722796764356E-2</v>
      </c>
      <c r="P6238" s="73">
        <f>VLOOKUP($F6238,Assumptions!$A$23:$B$27,2,FALSE)*Assumptions!$B$4</f>
        <v>0.7</v>
      </c>
      <c r="Q6238" s="74">
        <f t="shared" si="194"/>
        <v>144510.07007592721</v>
      </c>
      <c r="R6238" s="75" t="str">
        <f>IF($O6238&lt;Assumptions!$B$17,"A",IF($O6238&lt;Assumptions!$B$18,"B",IF($O6238&lt;Assumptions!$B$19,"C",IF($O6238&lt;Assumptions!$B$20,"D","E"))))</f>
        <v>B</v>
      </c>
      <c r="S6238" s="75">
        <f t="shared" si="195"/>
        <v>0</v>
      </c>
    </row>
    <row r="6239" spans="1:19" ht="17.399999999999999" x14ac:dyDescent="0.3">
      <c r="A6239" s="39" t="s">
        <v>1040</v>
      </c>
      <c r="B6239" s="39" t="s">
        <v>87</v>
      </c>
      <c r="C6239" s="39" t="s">
        <v>144</v>
      </c>
      <c r="D6239" s="39" t="s">
        <v>45</v>
      </c>
      <c r="E6239" s="70" t="s">
        <v>39</v>
      </c>
      <c r="F6239" s="70" t="s">
        <v>40</v>
      </c>
      <c r="G6239" s="78">
        <v>43630</v>
      </c>
      <c r="H6239" s="78">
        <v>45931</v>
      </c>
      <c r="I6239" s="69">
        <v>5133500.1900000004</v>
      </c>
      <c r="J6239" s="70">
        <v>0</v>
      </c>
      <c r="K6239" s="71">
        <v>1.079</v>
      </c>
      <c r="L6239" s="70">
        <v>0</v>
      </c>
      <c r="M6239" s="71">
        <v>0.92300000000000004</v>
      </c>
      <c r="N6239" s="72"/>
      <c r="O6239" s="73">
        <f>MIN(1,MAX(0,(1/(1+EXP(-(Assumptions!$B$5 + Assumptions!$B$6*$N6239))))*Assumptions!$B$3))</f>
        <v>3.9165722796764356E-2</v>
      </c>
      <c r="P6239" s="73">
        <f>VLOOKUP($F6239,Assumptions!$A$23:$B$27,2,FALSE)*Assumptions!$B$4</f>
        <v>0.7</v>
      </c>
      <c r="Q6239" s="74">
        <f t="shared" si="194"/>
        <v>140740.07179307399</v>
      </c>
      <c r="R6239" s="75" t="str">
        <f>IF($O6239&lt;Assumptions!$B$17,"A",IF($O6239&lt;Assumptions!$B$18,"B",IF($O6239&lt;Assumptions!$B$19,"C",IF($O6239&lt;Assumptions!$B$20,"D","E"))))</f>
        <v>B</v>
      </c>
      <c r="S6239" s="75">
        <f t="shared" si="195"/>
        <v>0</v>
      </c>
    </row>
    <row r="6240" spans="1:19" ht="17.399999999999999" x14ac:dyDescent="0.3">
      <c r="A6240" s="39" t="s">
        <v>1040</v>
      </c>
      <c r="B6240" s="39" t="s">
        <v>87</v>
      </c>
      <c r="C6240" s="39" t="s">
        <v>144</v>
      </c>
      <c r="D6240" s="39" t="s">
        <v>45</v>
      </c>
      <c r="E6240" s="70" t="s">
        <v>39</v>
      </c>
      <c r="F6240" s="70" t="s">
        <v>40</v>
      </c>
      <c r="G6240" s="78">
        <v>43630</v>
      </c>
      <c r="H6240" s="78">
        <v>45962</v>
      </c>
      <c r="I6240" s="69">
        <v>4997807.75</v>
      </c>
      <c r="J6240" s="70">
        <v>0</v>
      </c>
      <c r="K6240" s="71">
        <v>1.0529999999999999</v>
      </c>
      <c r="L6240" s="70">
        <v>0</v>
      </c>
      <c r="M6240" s="71">
        <v>0.92300000000000004</v>
      </c>
      <c r="N6240" s="72"/>
      <c r="O6240" s="73">
        <f>MIN(1,MAX(0,(1/(1+EXP(-(Assumptions!$B$5 + Assumptions!$B$6*$N6240))))*Assumptions!$B$3))</f>
        <v>3.9165722796764356E-2</v>
      </c>
      <c r="P6240" s="73">
        <f>VLOOKUP($F6240,Assumptions!$A$23:$B$27,2,FALSE)*Assumptions!$B$4</f>
        <v>0.7</v>
      </c>
      <c r="Q6240" s="74">
        <f t="shared" si="194"/>
        <v>137019.9270496144</v>
      </c>
      <c r="R6240" s="75" t="str">
        <f>IF($O6240&lt;Assumptions!$B$17,"A",IF($O6240&lt;Assumptions!$B$18,"B",IF($O6240&lt;Assumptions!$B$19,"C",IF($O6240&lt;Assumptions!$B$20,"D","E"))))</f>
        <v>B</v>
      </c>
      <c r="S6240" s="75">
        <f t="shared" si="195"/>
        <v>0</v>
      </c>
    </row>
    <row r="6241" spans="1:19" ht="17.399999999999999" x14ac:dyDescent="0.3">
      <c r="A6241" s="39" t="s">
        <v>1040</v>
      </c>
      <c r="B6241" s="39" t="s">
        <v>87</v>
      </c>
      <c r="C6241" s="39" t="s">
        <v>144</v>
      </c>
      <c r="D6241" s="39" t="s">
        <v>45</v>
      </c>
      <c r="E6241" s="70" t="s">
        <v>39</v>
      </c>
      <c r="F6241" s="70" t="s">
        <v>40</v>
      </c>
      <c r="G6241" s="78">
        <v>43630</v>
      </c>
      <c r="H6241" s="78">
        <v>45992</v>
      </c>
      <c r="I6241" s="69">
        <v>4861540.82</v>
      </c>
      <c r="J6241" s="70">
        <v>15</v>
      </c>
      <c r="K6241" s="71">
        <v>1.069</v>
      </c>
      <c r="L6241" s="70">
        <v>0</v>
      </c>
      <c r="M6241" s="71">
        <v>0.92300000000000004</v>
      </c>
      <c r="N6241" s="72"/>
      <c r="O6241" s="73">
        <f>MIN(1,MAX(0,(1/(1+EXP(-(Assumptions!$B$5 + Assumptions!$B$6*$N6241))))*Assumptions!$B$3))</f>
        <v>3.9165722796764356E-2</v>
      </c>
      <c r="P6241" s="73">
        <f>VLOOKUP($F6241,Assumptions!$A$23:$B$27,2,FALSE)*Assumptions!$B$4</f>
        <v>0.7</v>
      </c>
      <c r="Q6241" s="74">
        <f t="shared" si="194"/>
        <v>133284.03208489213</v>
      </c>
      <c r="R6241" s="75" t="str">
        <f>IF($O6241&lt;Assumptions!$B$17,"A",IF($O6241&lt;Assumptions!$B$18,"B",IF($O6241&lt;Assumptions!$B$19,"C",IF($O6241&lt;Assumptions!$B$20,"D","E"))))</f>
        <v>B</v>
      </c>
      <c r="S6241" s="75">
        <f t="shared" si="195"/>
        <v>0</v>
      </c>
    </row>
    <row r="6242" spans="1:19" ht="17.399999999999999" x14ac:dyDescent="0.3">
      <c r="A6242" s="39" t="s">
        <v>1041</v>
      </c>
      <c r="B6242" s="39" t="s">
        <v>44</v>
      </c>
      <c r="C6242" s="39" t="s">
        <v>144</v>
      </c>
      <c r="D6242" s="39" t="s">
        <v>42</v>
      </c>
      <c r="E6242" s="70" t="s">
        <v>27</v>
      </c>
      <c r="F6242" s="70" t="s">
        <v>32</v>
      </c>
      <c r="G6242" s="78">
        <v>44232</v>
      </c>
      <c r="H6242" s="78">
        <v>45658</v>
      </c>
      <c r="I6242" s="69">
        <v>14711455.82</v>
      </c>
      <c r="J6242" s="70">
        <v>0</v>
      </c>
      <c r="K6242" s="71">
        <v>1.1000000000000001</v>
      </c>
      <c r="L6242" s="70">
        <v>0</v>
      </c>
      <c r="M6242" s="71">
        <v>0.873</v>
      </c>
      <c r="N6242" s="72"/>
      <c r="O6242" s="73">
        <f>MIN(1,MAX(0,(1/(1+EXP(-(Assumptions!$B$5 + Assumptions!$B$6*$N6242))))*Assumptions!$B$3))</f>
        <v>3.9165722796764356E-2</v>
      </c>
      <c r="P6242" s="73">
        <f>VLOOKUP($F6242,Assumptions!$A$23:$B$27,2,FALSE)*Assumptions!$B$4</f>
        <v>0.5</v>
      </c>
      <c r="Q6242" s="74">
        <f t="shared" si="194"/>
        <v>288092.40029148286</v>
      </c>
      <c r="R6242" s="75" t="str">
        <f>IF($O6242&lt;Assumptions!$B$17,"A",IF($O6242&lt;Assumptions!$B$18,"B",IF($O6242&lt;Assumptions!$B$19,"C",IF($O6242&lt;Assumptions!$B$20,"D","E"))))</f>
        <v>B</v>
      </c>
      <c r="S6242" s="75">
        <f t="shared" si="195"/>
        <v>0</v>
      </c>
    </row>
    <row r="6243" spans="1:19" ht="17.399999999999999" x14ac:dyDescent="0.3">
      <c r="A6243" s="39" t="s">
        <v>1041</v>
      </c>
      <c r="B6243" s="39" t="s">
        <v>44</v>
      </c>
      <c r="C6243" s="39" t="s">
        <v>144</v>
      </c>
      <c r="D6243" s="39" t="s">
        <v>42</v>
      </c>
      <c r="E6243" s="70" t="s">
        <v>27</v>
      </c>
      <c r="F6243" s="70" t="s">
        <v>32</v>
      </c>
      <c r="G6243" s="78">
        <v>44232</v>
      </c>
      <c r="H6243" s="78">
        <v>45689</v>
      </c>
      <c r="I6243" s="69">
        <v>14313504.789999999</v>
      </c>
      <c r="J6243" s="70">
        <v>0</v>
      </c>
      <c r="K6243" s="71">
        <v>1.0589999999999999</v>
      </c>
      <c r="L6243" s="70">
        <v>0</v>
      </c>
      <c r="M6243" s="71">
        <v>0.873</v>
      </c>
      <c r="N6243" s="72"/>
      <c r="O6243" s="73">
        <f>MIN(1,MAX(0,(1/(1+EXP(-(Assumptions!$B$5 + Assumptions!$B$6*$N6243))))*Assumptions!$B$3))</f>
        <v>3.9165722796764356E-2</v>
      </c>
      <c r="P6243" s="73">
        <f>VLOOKUP($F6243,Assumptions!$A$23:$B$27,2,FALSE)*Assumptions!$B$4</f>
        <v>0.5</v>
      </c>
      <c r="Q6243" s="74">
        <f t="shared" si="194"/>
        <v>280299.38042764936</v>
      </c>
      <c r="R6243" s="75" t="str">
        <f>IF($O6243&lt;Assumptions!$B$17,"A",IF($O6243&lt;Assumptions!$B$18,"B",IF($O6243&lt;Assumptions!$B$19,"C",IF($O6243&lt;Assumptions!$B$20,"D","E"))))</f>
        <v>B</v>
      </c>
      <c r="S6243" s="75">
        <f t="shared" si="195"/>
        <v>0</v>
      </c>
    </row>
    <row r="6244" spans="1:19" ht="17.399999999999999" x14ac:dyDescent="0.3">
      <c r="A6244" s="39" t="s">
        <v>1041</v>
      </c>
      <c r="B6244" s="39" t="s">
        <v>44</v>
      </c>
      <c r="C6244" s="39" t="s">
        <v>144</v>
      </c>
      <c r="D6244" s="39" t="s">
        <v>42</v>
      </c>
      <c r="E6244" s="70" t="s">
        <v>27</v>
      </c>
      <c r="F6244" s="70" t="s">
        <v>32</v>
      </c>
      <c r="G6244" s="78">
        <v>44232</v>
      </c>
      <c r="H6244" s="78">
        <v>45717</v>
      </c>
      <c r="I6244" s="69">
        <v>13946112.59</v>
      </c>
      <c r="J6244" s="70">
        <v>15</v>
      </c>
      <c r="K6244" s="71">
        <v>0.97599999999999998</v>
      </c>
      <c r="L6244" s="70">
        <v>0</v>
      </c>
      <c r="M6244" s="71">
        <v>0.873</v>
      </c>
      <c r="N6244" s="72"/>
      <c r="O6244" s="73">
        <f>MIN(1,MAX(0,(1/(1+EXP(-(Assumptions!$B$5 + Assumptions!$B$6*$N6244))))*Assumptions!$B$3))</f>
        <v>3.9165722796764356E-2</v>
      </c>
      <c r="P6244" s="73">
        <f>VLOOKUP($F6244,Assumptions!$A$23:$B$27,2,FALSE)*Assumptions!$B$4</f>
        <v>0.5</v>
      </c>
      <c r="Q6244" s="74">
        <f t="shared" si="194"/>
        <v>273104.78989620268</v>
      </c>
      <c r="R6244" s="75" t="str">
        <f>IF($O6244&lt;Assumptions!$B$17,"A",IF($O6244&lt;Assumptions!$B$18,"B",IF($O6244&lt;Assumptions!$B$19,"C",IF($O6244&lt;Assumptions!$B$20,"D","E"))))</f>
        <v>B</v>
      </c>
      <c r="S6244" s="75">
        <f t="shared" si="195"/>
        <v>0</v>
      </c>
    </row>
    <row r="6245" spans="1:19" ht="17.399999999999999" x14ac:dyDescent="0.3">
      <c r="A6245" s="39" t="s">
        <v>1041</v>
      </c>
      <c r="B6245" s="39" t="s">
        <v>44</v>
      </c>
      <c r="C6245" s="39" t="s">
        <v>144</v>
      </c>
      <c r="D6245" s="39" t="s">
        <v>42</v>
      </c>
      <c r="E6245" s="70" t="s">
        <v>27</v>
      </c>
      <c r="F6245" s="70" t="s">
        <v>32</v>
      </c>
      <c r="G6245" s="78">
        <v>44232</v>
      </c>
      <c r="H6245" s="78">
        <v>45748</v>
      </c>
      <c r="I6245" s="69">
        <v>13571530.039999999</v>
      </c>
      <c r="J6245" s="70">
        <v>65</v>
      </c>
      <c r="K6245" s="71">
        <v>0.69399999999999995</v>
      </c>
      <c r="L6245" s="70">
        <v>0</v>
      </c>
      <c r="M6245" s="71">
        <v>0.873</v>
      </c>
      <c r="N6245" s="72"/>
      <c r="O6245" s="73">
        <f>MIN(1,MAX(0,(1/(1+EXP(-(Assumptions!$B$5 + Assumptions!$B$6*$N6245))))*Assumptions!$B$3))</f>
        <v>3.9165722796764356E-2</v>
      </c>
      <c r="P6245" s="73">
        <f>VLOOKUP($F6245,Assumptions!$A$23:$B$27,2,FALSE)*Assumptions!$B$4</f>
        <v>0.5</v>
      </c>
      <c r="Q6245" s="74">
        <f t="shared" si="194"/>
        <v>265769.39173730015</v>
      </c>
      <c r="R6245" s="75" t="str">
        <f>IF($O6245&lt;Assumptions!$B$17,"A",IF($O6245&lt;Assumptions!$B$18,"B",IF($O6245&lt;Assumptions!$B$19,"C",IF($O6245&lt;Assumptions!$B$20,"D","E"))))</f>
        <v>B</v>
      </c>
      <c r="S6245" s="75">
        <f t="shared" si="195"/>
        <v>0</v>
      </c>
    </row>
    <row r="6246" spans="1:19" ht="17.399999999999999" x14ac:dyDescent="0.3">
      <c r="A6246" s="39" t="s">
        <v>1041</v>
      </c>
      <c r="B6246" s="39" t="s">
        <v>44</v>
      </c>
      <c r="C6246" s="39" t="s">
        <v>144</v>
      </c>
      <c r="D6246" s="39" t="s">
        <v>42</v>
      </c>
      <c r="E6246" s="70" t="s">
        <v>27</v>
      </c>
      <c r="F6246" s="70" t="s">
        <v>32</v>
      </c>
      <c r="G6246" s="78">
        <v>44232</v>
      </c>
      <c r="H6246" s="78">
        <v>45778</v>
      </c>
      <c r="I6246" s="69">
        <v>13231737.869999999</v>
      </c>
      <c r="J6246" s="70">
        <v>0</v>
      </c>
      <c r="K6246" s="71">
        <v>1.0449999999999999</v>
      </c>
      <c r="L6246" s="70">
        <v>0</v>
      </c>
      <c r="M6246" s="71">
        <v>0.873</v>
      </c>
      <c r="N6246" s="72"/>
      <c r="O6246" s="73">
        <f>MIN(1,MAX(0,(1/(1+EXP(-(Assumptions!$B$5 + Assumptions!$B$6*$N6246))))*Assumptions!$B$3))</f>
        <v>3.9165722796764356E-2</v>
      </c>
      <c r="P6246" s="73">
        <f>VLOOKUP($F6246,Assumptions!$A$23:$B$27,2,FALSE)*Assumptions!$B$4</f>
        <v>0.5</v>
      </c>
      <c r="Q6246" s="74">
        <f t="shared" si="194"/>
        <v>259115.2887679346</v>
      </c>
      <c r="R6246" s="75" t="str">
        <f>IF($O6246&lt;Assumptions!$B$17,"A",IF($O6246&lt;Assumptions!$B$18,"B",IF($O6246&lt;Assumptions!$B$19,"C",IF($O6246&lt;Assumptions!$B$20,"D","E"))))</f>
        <v>B</v>
      </c>
      <c r="S6246" s="75">
        <f t="shared" si="195"/>
        <v>0</v>
      </c>
    </row>
    <row r="6247" spans="1:19" ht="17.399999999999999" x14ac:dyDescent="0.3">
      <c r="A6247" s="39" t="s">
        <v>1041</v>
      </c>
      <c r="B6247" s="39" t="s">
        <v>44</v>
      </c>
      <c r="C6247" s="39" t="s">
        <v>144</v>
      </c>
      <c r="D6247" s="39" t="s">
        <v>42</v>
      </c>
      <c r="E6247" s="70" t="s">
        <v>27</v>
      </c>
      <c r="F6247" s="70" t="s">
        <v>32</v>
      </c>
      <c r="G6247" s="78">
        <v>44232</v>
      </c>
      <c r="H6247" s="78">
        <v>45809</v>
      </c>
      <c r="I6247" s="69">
        <v>12908097.689999999</v>
      </c>
      <c r="J6247" s="70">
        <v>0</v>
      </c>
      <c r="K6247" s="71">
        <v>1.0920000000000001</v>
      </c>
      <c r="L6247" s="70">
        <v>0</v>
      </c>
      <c r="M6247" s="71">
        <v>0.873</v>
      </c>
      <c r="N6247" s="72"/>
      <c r="O6247" s="73">
        <f>MIN(1,MAX(0,(1/(1+EXP(-(Assumptions!$B$5 + Assumptions!$B$6*$N6247))))*Assumptions!$B$3))</f>
        <v>3.9165722796764356E-2</v>
      </c>
      <c r="P6247" s="73">
        <f>VLOOKUP($F6247,Assumptions!$A$23:$B$27,2,FALSE)*Assumptions!$B$4</f>
        <v>0.5</v>
      </c>
      <c r="Q6247" s="74">
        <f t="shared" si="194"/>
        <v>252777.48798004715</v>
      </c>
      <c r="R6247" s="75" t="str">
        <f>IF($O6247&lt;Assumptions!$B$17,"A",IF($O6247&lt;Assumptions!$B$18,"B",IF($O6247&lt;Assumptions!$B$19,"C",IF($O6247&lt;Assumptions!$B$20,"D","E"))))</f>
        <v>B</v>
      </c>
      <c r="S6247" s="75">
        <f t="shared" si="195"/>
        <v>0</v>
      </c>
    </row>
    <row r="6248" spans="1:19" ht="17.399999999999999" x14ac:dyDescent="0.3">
      <c r="A6248" s="39" t="s">
        <v>1041</v>
      </c>
      <c r="B6248" s="39" t="s">
        <v>44</v>
      </c>
      <c r="C6248" s="39" t="s">
        <v>144</v>
      </c>
      <c r="D6248" s="39" t="s">
        <v>42</v>
      </c>
      <c r="E6248" s="70" t="s">
        <v>27</v>
      </c>
      <c r="F6248" s="70" t="s">
        <v>32</v>
      </c>
      <c r="G6248" s="78">
        <v>44232</v>
      </c>
      <c r="H6248" s="78">
        <v>45839</v>
      </c>
      <c r="I6248" s="69">
        <v>12549003.73</v>
      </c>
      <c r="J6248" s="70">
        <v>0</v>
      </c>
      <c r="K6248" s="71">
        <v>1.03</v>
      </c>
      <c r="L6248" s="70">
        <v>0</v>
      </c>
      <c r="M6248" s="71">
        <v>0.873</v>
      </c>
      <c r="N6248" s="72"/>
      <c r="O6248" s="73">
        <f>MIN(1,MAX(0,(1/(1+EXP(-(Assumptions!$B$5 + Assumptions!$B$6*$N6248))))*Assumptions!$B$3))</f>
        <v>3.9165722796764356E-2</v>
      </c>
      <c r="P6248" s="73">
        <f>VLOOKUP($F6248,Assumptions!$A$23:$B$27,2,FALSE)*Assumptions!$B$4</f>
        <v>0.5</v>
      </c>
      <c r="Q6248" s="74">
        <f t="shared" si="194"/>
        <v>245745.40073237097</v>
      </c>
      <c r="R6248" s="75" t="str">
        <f>IF($O6248&lt;Assumptions!$B$17,"A",IF($O6248&lt;Assumptions!$B$18,"B",IF($O6248&lt;Assumptions!$B$19,"C",IF($O6248&lt;Assumptions!$B$20,"D","E"))))</f>
        <v>B</v>
      </c>
      <c r="S6248" s="75">
        <f t="shared" si="195"/>
        <v>0</v>
      </c>
    </row>
    <row r="6249" spans="1:19" ht="17.399999999999999" x14ac:dyDescent="0.3">
      <c r="A6249" s="39" t="s">
        <v>1041</v>
      </c>
      <c r="B6249" s="39" t="s">
        <v>44</v>
      </c>
      <c r="C6249" s="39" t="s">
        <v>144</v>
      </c>
      <c r="D6249" s="39" t="s">
        <v>42</v>
      </c>
      <c r="E6249" s="70" t="s">
        <v>27</v>
      </c>
      <c r="F6249" s="70" t="s">
        <v>32</v>
      </c>
      <c r="G6249" s="78">
        <v>44232</v>
      </c>
      <c r="H6249" s="78">
        <v>45870</v>
      </c>
      <c r="I6249" s="69">
        <v>12220025.970000001</v>
      </c>
      <c r="J6249" s="70">
        <v>15</v>
      </c>
      <c r="K6249" s="71">
        <v>1.0900000000000001</v>
      </c>
      <c r="L6249" s="70">
        <v>0</v>
      </c>
      <c r="M6249" s="71">
        <v>0.873</v>
      </c>
      <c r="N6249" s="72"/>
      <c r="O6249" s="73">
        <f>MIN(1,MAX(0,(1/(1+EXP(-(Assumptions!$B$5 + Assumptions!$B$6*$N6249))))*Assumptions!$B$3))</f>
        <v>3.9165722796764356E-2</v>
      </c>
      <c r="P6249" s="73">
        <f>VLOOKUP($F6249,Assumptions!$A$23:$B$27,2,FALSE)*Assumptions!$B$4</f>
        <v>0.5</v>
      </c>
      <c r="Q6249" s="74">
        <f t="shared" si="194"/>
        <v>239303.07485514073</v>
      </c>
      <c r="R6249" s="75" t="str">
        <f>IF($O6249&lt;Assumptions!$B$17,"A",IF($O6249&lt;Assumptions!$B$18,"B",IF($O6249&lt;Assumptions!$B$19,"C",IF($O6249&lt;Assumptions!$B$20,"D","E"))))</f>
        <v>B</v>
      </c>
      <c r="S6249" s="75">
        <f t="shared" si="195"/>
        <v>0</v>
      </c>
    </row>
    <row r="6250" spans="1:19" ht="17.399999999999999" x14ac:dyDescent="0.3">
      <c r="A6250" s="39" t="s">
        <v>1041</v>
      </c>
      <c r="B6250" s="39" t="s">
        <v>44</v>
      </c>
      <c r="C6250" s="39" t="s">
        <v>144</v>
      </c>
      <c r="D6250" s="39" t="s">
        <v>42</v>
      </c>
      <c r="E6250" s="70" t="s">
        <v>27</v>
      </c>
      <c r="F6250" s="70" t="s">
        <v>32</v>
      </c>
      <c r="G6250" s="78">
        <v>44232</v>
      </c>
      <c r="H6250" s="78">
        <v>45901</v>
      </c>
      <c r="I6250" s="69">
        <v>11936714.710000001</v>
      </c>
      <c r="J6250" s="70">
        <v>15</v>
      </c>
      <c r="K6250" s="71">
        <v>1.0529999999999999</v>
      </c>
      <c r="L6250" s="70">
        <v>0</v>
      </c>
      <c r="M6250" s="71">
        <v>0.873</v>
      </c>
      <c r="N6250" s="72"/>
      <c r="O6250" s="73">
        <f>MIN(1,MAX(0,(1/(1+EXP(-(Assumptions!$B$5 + Assumptions!$B$6*$N6250))))*Assumptions!$B$3))</f>
        <v>3.9165722796764356E-2</v>
      </c>
      <c r="P6250" s="73">
        <f>VLOOKUP($F6250,Assumptions!$A$23:$B$27,2,FALSE)*Assumptions!$B$4</f>
        <v>0.5</v>
      </c>
      <c r="Q6250" s="74">
        <f t="shared" si="194"/>
        <v>233755.02971795973</v>
      </c>
      <c r="R6250" s="75" t="str">
        <f>IF($O6250&lt;Assumptions!$B$17,"A",IF($O6250&lt;Assumptions!$B$18,"B",IF($O6250&lt;Assumptions!$B$19,"C",IF($O6250&lt;Assumptions!$B$20,"D","E"))))</f>
        <v>B</v>
      </c>
      <c r="S6250" s="75">
        <f t="shared" si="195"/>
        <v>0</v>
      </c>
    </row>
    <row r="6251" spans="1:19" ht="17.399999999999999" x14ac:dyDescent="0.3">
      <c r="A6251" s="39" t="s">
        <v>1041</v>
      </c>
      <c r="B6251" s="39" t="s">
        <v>44</v>
      </c>
      <c r="C6251" s="39" t="s">
        <v>144</v>
      </c>
      <c r="D6251" s="39" t="s">
        <v>42</v>
      </c>
      <c r="E6251" s="70" t="s">
        <v>27</v>
      </c>
      <c r="F6251" s="70" t="s">
        <v>32</v>
      </c>
      <c r="G6251" s="78">
        <v>44232</v>
      </c>
      <c r="H6251" s="78">
        <v>45931</v>
      </c>
      <c r="I6251" s="69">
        <v>11607657.98</v>
      </c>
      <c r="J6251" s="70">
        <v>0</v>
      </c>
      <c r="K6251" s="71">
        <v>1.0860000000000001</v>
      </c>
      <c r="L6251" s="70">
        <v>0</v>
      </c>
      <c r="M6251" s="71">
        <v>0.873</v>
      </c>
      <c r="N6251" s="72"/>
      <c r="O6251" s="73">
        <f>MIN(1,MAX(0,(1/(1+EXP(-(Assumptions!$B$5 + Assumptions!$B$6*$N6251))))*Assumptions!$B$3))</f>
        <v>3.9165722796764356E-2</v>
      </c>
      <c r="P6251" s="73">
        <f>VLOOKUP($F6251,Assumptions!$A$23:$B$27,2,FALSE)*Assumptions!$B$4</f>
        <v>0.5</v>
      </c>
      <c r="Q6251" s="74">
        <f t="shared" si="194"/>
        <v>227311.15738216485</v>
      </c>
      <c r="R6251" s="75" t="str">
        <f>IF($O6251&lt;Assumptions!$B$17,"A",IF($O6251&lt;Assumptions!$B$18,"B",IF($O6251&lt;Assumptions!$B$19,"C",IF($O6251&lt;Assumptions!$B$20,"D","E"))))</f>
        <v>B</v>
      </c>
      <c r="S6251" s="75">
        <f t="shared" si="195"/>
        <v>0</v>
      </c>
    </row>
    <row r="6252" spans="1:19" ht="17.399999999999999" x14ac:dyDescent="0.3">
      <c r="A6252" s="39" t="s">
        <v>1041</v>
      </c>
      <c r="B6252" s="39" t="s">
        <v>44</v>
      </c>
      <c r="C6252" s="39" t="s">
        <v>144</v>
      </c>
      <c r="D6252" s="39" t="s">
        <v>42</v>
      </c>
      <c r="E6252" s="70" t="s">
        <v>27</v>
      </c>
      <c r="F6252" s="70" t="s">
        <v>32</v>
      </c>
      <c r="G6252" s="78">
        <v>44232</v>
      </c>
      <c r="H6252" s="78">
        <v>45962</v>
      </c>
      <c r="I6252" s="69">
        <v>11332713.779999999</v>
      </c>
      <c r="J6252" s="70">
        <v>0</v>
      </c>
      <c r="K6252" s="71">
        <v>0.98599999999999999</v>
      </c>
      <c r="L6252" s="70">
        <v>0</v>
      </c>
      <c r="M6252" s="71">
        <v>0.873</v>
      </c>
      <c r="N6252" s="72"/>
      <c r="O6252" s="73">
        <f>MIN(1,MAX(0,(1/(1+EXP(-(Assumptions!$B$5 + Assumptions!$B$6*$N6252))))*Assumptions!$B$3))</f>
        <v>3.9165722796764356E-2</v>
      </c>
      <c r="P6252" s="73">
        <f>VLOOKUP($F6252,Assumptions!$A$23:$B$27,2,FALSE)*Assumptions!$B$4</f>
        <v>0.5</v>
      </c>
      <c r="Q6252" s="74">
        <f t="shared" si="194"/>
        <v>221926.96322127577</v>
      </c>
      <c r="R6252" s="75" t="str">
        <f>IF($O6252&lt;Assumptions!$B$17,"A",IF($O6252&lt;Assumptions!$B$18,"B",IF($O6252&lt;Assumptions!$B$19,"C",IF($O6252&lt;Assumptions!$B$20,"D","E"))))</f>
        <v>B</v>
      </c>
      <c r="S6252" s="75">
        <f t="shared" si="195"/>
        <v>0</v>
      </c>
    </row>
    <row r="6253" spans="1:19" ht="17.399999999999999" x14ac:dyDescent="0.3">
      <c r="A6253" s="39" t="s">
        <v>1041</v>
      </c>
      <c r="B6253" s="39" t="s">
        <v>44</v>
      </c>
      <c r="C6253" s="39" t="s">
        <v>144</v>
      </c>
      <c r="D6253" s="39" t="s">
        <v>42</v>
      </c>
      <c r="E6253" s="70" t="s">
        <v>27</v>
      </c>
      <c r="F6253" s="70" t="s">
        <v>32</v>
      </c>
      <c r="G6253" s="78">
        <v>44232</v>
      </c>
      <c r="H6253" s="78">
        <v>45992</v>
      </c>
      <c r="I6253" s="69">
        <v>11093408.890000001</v>
      </c>
      <c r="J6253" s="70">
        <v>35</v>
      </c>
      <c r="K6253" s="71">
        <v>0.5</v>
      </c>
      <c r="L6253" s="70">
        <v>0</v>
      </c>
      <c r="M6253" s="71">
        <v>0.873</v>
      </c>
      <c r="N6253" s="72"/>
      <c r="O6253" s="73">
        <f>MIN(1,MAX(0,(1/(1+EXP(-(Assumptions!$B$5 + Assumptions!$B$6*$N6253))))*Assumptions!$B$3))</f>
        <v>3.9165722796764356E-2</v>
      </c>
      <c r="P6253" s="73">
        <f>VLOOKUP($F6253,Assumptions!$A$23:$B$27,2,FALSE)*Assumptions!$B$4</f>
        <v>0.5</v>
      </c>
      <c r="Q6253" s="74">
        <f t="shared" si="194"/>
        <v>217240.68872845071</v>
      </c>
      <c r="R6253" s="75" t="str">
        <f>IF($O6253&lt;Assumptions!$B$17,"A",IF($O6253&lt;Assumptions!$B$18,"B",IF($O6253&lt;Assumptions!$B$19,"C",IF($O6253&lt;Assumptions!$B$20,"D","E"))))</f>
        <v>B</v>
      </c>
      <c r="S6253" s="75">
        <f t="shared" si="195"/>
        <v>0</v>
      </c>
    </row>
    <row r="6254" spans="1:19" ht="17.399999999999999" x14ac:dyDescent="0.3">
      <c r="A6254" s="39" t="s">
        <v>1042</v>
      </c>
      <c r="B6254" s="39" t="s">
        <v>53</v>
      </c>
      <c r="C6254" s="39" t="s">
        <v>190</v>
      </c>
      <c r="D6254" s="39" t="s">
        <v>38</v>
      </c>
      <c r="E6254" s="70" t="s">
        <v>43</v>
      </c>
      <c r="F6254" s="70" t="s">
        <v>40</v>
      </c>
      <c r="G6254" s="78">
        <v>44890</v>
      </c>
      <c r="H6254" s="78">
        <v>45658</v>
      </c>
      <c r="I6254" s="69">
        <v>54056103.390000001</v>
      </c>
      <c r="J6254" s="70">
        <v>65</v>
      </c>
      <c r="K6254" s="71">
        <v>0.58899999999999997</v>
      </c>
      <c r="L6254" s="70">
        <v>0</v>
      </c>
      <c r="M6254" s="71">
        <v>0.93500000000000005</v>
      </c>
      <c r="N6254" s="72"/>
      <c r="O6254" s="73">
        <f>MIN(1,MAX(0,(1/(1+EXP(-(Assumptions!$B$5 + Assumptions!$B$6*$N6254))))*Assumptions!$B$3))</f>
        <v>3.9165722796764356E-2</v>
      </c>
      <c r="P6254" s="73">
        <f>VLOOKUP($F6254,Assumptions!$A$23:$B$27,2,FALSE)*Assumptions!$B$4</f>
        <v>0.7</v>
      </c>
      <c r="Q6254" s="74">
        <f t="shared" si="194"/>
        <v>1482002.4525921817</v>
      </c>
      <c r="R6254" s="75" t="str">
        <f>IF($O6254&lt;Assumptions!$B$17,"A",IF($O6254&lt;Assumptions!$B$18,"B",IF($O6254&lt;Assumptions!$B$19,"C",IF($O6254&lt;Assumptions!$B$20,"D","E"))))</f>
        <v>B</v>
      </c>
      <c r="S6254" s="75">
        <f t="shared" si="195"/>
        <v>0</v>
      </c>
    </row>
    <row r="6255" spans="1:19" ht="17.399999999999999" x14ac:dyDescent="0.3">
      <c r="A6255" s="39" t="s">
        <v>1042</v>
      </c>
      <c r="B6255" s="39" t="s">
        <v>53</v>
      </c>
      <c r="C6255" s="39" t="s">
        <v>190</v>
      </c>
      <c r="D6255" s="39" t="s">
        <v>38</v>
      </c>
      <c r="E6255" s="70" t="s">
        <v>43</v>
      </c>
      <c r="F6255" s="70" t="s">
        <v>40</v>
      </c>
      <c r="G6255" s="78">
        <v>44890</v>
      </c>
      <c r="H6255" s="78">
        <v>45689</v>
      </c>
      <c r="I6255" s="69">
        <v>53085710.340000004</v>
      </c>
      <c r="J6255" s="70">
        <v>0</v>
      </c>
      <c r="K6255" s="71">
        <v>1.1419999999999999</v>
      </c>
      <c r="L6255" s="70">
        <v>0</v>
      </c>
      <c r="M6255" s="71">
        <v>0.93500000000000005</v>
      </c>
      <c r="N6255" s="72"/>
      <c r="O6255" s="73">
        <f>MIN(1,MAX(0,(1/(1+EXP(-(Assumptions!$B$5 + Assumptions!$B$6*$N6255))))*Assumptions!$B$3))</f>
        <v>3.9165722796764356E-2</v>
      </c>
      <c r="P6255" s="73">
        <f>VLOOKUP($F6255,Assumptions!$A$23:$B$27,2,FALSE)*Assumptions!$B$4</f>
        <v>0.7</v>
      </c>
      <c r="Q6255" s="74">
        <f t="shared" si="194"/>
        <v>1455398.1509520372</v>
      </c>
      <c r="R6255" s="75" t="str">
        <f>IF($O6255&lt;Assumptions!$B$17,"A",IF($O6255&lt;Assumptions!$B$18,"B",IF($O6255&lt;Assumptions!$B$19,"C",IF($O6255&lt;Assumptions!$B$20,"D","E"))))</f>
        <v>B</v>
      </c>
      <c r="S6255" s="75">
        <f t="shared" si="195"/>
        <v>0</v>
      </c>
    </row>
    <row r="6256" spans="1:19" ht="17.399999999999999" x14ac:dyDescent="0.3">
      <c r="A6256" s="39" t="s">
        <v>1042</v>
      </c>
      <c r="B6256" s="39" t="s">
        <v>53</v>
      </c>
      <c r="C6256" s="39" t="s">
        <v>190</v>
      </c>
      <c r="D6256" s="39" t="s">
        <v>38</v>
      </c>
      <c r="E6256" s="70" t="s">
        <v>43</v>
      </c>
      <c r="F6256" s="70" t="s">
        <v>40</v>
      </c>
      <c r="G6256" s="78">
        <v>44890</v>
      </c>
      <c r="H6256" s="78">
        <v>45717</v>
      </c>
      <c r="I6256" s="69">
        <v>53085710.340000004</v>
      </c>
      <c r="J6256" s="70">
        <v>185</v>
      </c>
      <c r="K6256" s="71">
        <v>0.04</v>
      </c>
      <c r="L6256" s="70">
        <v>0</v>
      </c>
      <c r="M6256" s="71">
        <v>0.93500000000000005</v>
      </c>
      <c r="N6256" s="72"/>
      <c r="O6256" s="73">
        <f>MIN(1,MAX(0,(1/(1+EXP(-(Assumptions!$B$5 + Assumptions!$B$6*$N6256))))*Assumptions!$B$3))</f>
        <v>3.9165722796764356E-2</v>
      </c>
      <c r="P6256" s="73">
        <f>VLOOKUP($F6256,Assumptions!$A$23:$B$27,2,FALSE)*Assumptions!$B$4</f>
        <v>0.7</v>
      </c>
      <c r="Q6256" s="74">
        <f t="shared" si="194"/>
        <v>1455398.1509520372</v>
      </c>
      <c r="R6256" s="75" t="str">
        <f>IF($O6256&lt;Assumptions!$B$17,"A",IF($O6256&lt;Assumptions!$B$18,"B",IF($O6256&lt;Assumptions!$B$19,"C",IF($O6256&lt;Assumptions!$B$20,"D","E"))))</f>
        <v>B</v>
      </c>
      <c r="S6256" s="75">
        <f t="shared" si="195"/>
        <v>1</v>
      </c>
    </row>
    <row r="6257" spans="1:19" ht="17.399999999999999" x14ac:dyDescent="0.3">
      <c r="A6257" s="39" t="s">
        <v>1042</v>
      </c>
      <c r="B6257" s="39" t="s">
        <v>53</v>
      </c>
      <c r="C6257" s="39" t="s">
        <v>190</v>
      </c>
      <c r="D6257" s="39" t="s">
        <v>38</v>
      </c>
      <c r="E6257" s="70" t="s">
        <v>43</v>
      </c>
      <c r="F6257" s="70" t="s">
        <v>40</v>
      </c>
      <c r="G6257" s="78">
        <v>44890</v>
      </c>
      <c r="H6257" s="78">
        <v>45748</v>
      </c>
      <c r="I6257" s="69">
        <v>53085710.340000004</v>
      </c>
      <c r="J6257" s="70">
        <v>999</v>
      </c>
      <c r="K6257" s="71">
        <v>5.2999999999999999E-2</v>
      </c>
      <c r="L6257" s="70">
        <v>0</v>
      </c>
      <c r="M6257" s="71">
        <v>0.93500000000000005</v>
      </c>
      <c r="N6257" s="72"/>
      <c r="O6257" s="73">
        <f>MIN(1,MAX(0,(1/(1+EXP(-(Assumptions!$B$5 + Assumptions!$B$6*$N6257))))*Assumptions!$B$3))</f>
        <v>3.9165722796764356E-2</v>
      </c>
      <c r="P6257" s="73">
        <f>VLOOKUP($F6257,Assumptions!$A$23:$B$27,2,FALSE)*Assumptions!$B$4</f>
        <v>0.7</v>
      </c>
      <c r="Q6257" s="74">
        <f t="shared" si="194"/>
        <v>1455398.1509520372</v>
      </c>
      <c r="R6257" s="75" t="str">
        <f>IF($O6257&lt;Assumptions!$B$17,"A",IF($O6257&lt;Assumptions!$B$18,"B",IF($O6257&lt;Assumptions!$B$19,"C",IF($O6257&lt;Assumptions!$B$20,"D","E"))))</f>
        <v>B</v>
      </c>
      <c r="S6257" s="75">
        <f t="shared" si="195"/>
        <v>1</v>
      </c>
    </row>
    <row r="6258" spans="1:19" ht="17.399999999999999" x14ac:dyDescent="0.3">
      <c r="A6258" s="39" t="s">
        <v>1042</v>
      </c>
      <c r="B6258" s="39" t="s">
        <v>53</v>
      </c>
      <c r="C6258" s="39" t="s">
        <v>190</v>
      </c>
      <c r="D6258" s="39" t="s">
        <v>38</v>
      </c>
      <c r="E6258" s="70" t="s">
        <v>43</v>
      </c>
      <c r="F6258" s="70" t="s">
        <v>40</v>
      </c>
      <c r="G6258" s="78">
        <v>44890</v>
      </c>
      <c r="H6258" s="78">
        <v>45778</v>
      </c>
      <c r="I6258" s="69">
        <v>53085710.340000004</v>
      </c>
      <c r="J6258" s="70">
        <v>999</v>
      </c>
      <c r="K6258" s="71">
        <v>0.159</v>
      </c>
      <c r="L6258" s="70">
        <v>0</v>
      </c>
      <c r="M6258" s="71">
        <v>0.93500000000000005</v>
      </c>
      <c r="N6258" s="72"/>
      <c r="O6258" s="73">
        <f>MIN(1,MAX(0,(1/(1+EXP(-(Assumptions!$B$5 + Assumptions!$B$6*$N6258))))*Assumptions!$B$3))</f>
        <v>3.9165722796764356E-2</v>
      </c>
      <c r="P6258" s="73">
        <f>VLOOKUP($F6258,Assumptions!$A$23:$B$27,2,FALSE)*Assumptions!$B$4</f>
        <v>0.7</v>
      </c>
      <c r="Q6258" s="74">
        <f t="shared" si="194"/>
        <v>1455398.1509520372</v>
      </c>
      <c r="R6258" s="75" t="str">
        <f>IF($O6258&lt;Assumptions!$B$17,"A",IF($O6258&lt;Assumptions!$B$18,"B",IF($O6258&lt;Assumptions!$B$19,"C",IF($O6258&lt;Assumptions!$B$20,"D","E"))))</f>
        <v>B</v>
      </c>
      <c r="S6258" s="75">
        <f t="shared" si="195"/>
        <v>1</v>
      </c>
    </row>
    <row r="6259" spans="1:19" ht="17.399999999999999" x14ac:dyDescent="0.3">
      <c r="A6259" s="39" t="s">
        <v>1042</v>
      </c>
      <c r="B6259" s="39" t="s">
        <v>53</v>
      </c>
      <c r="C6259" s="39" t="s">
        <v>190</v>
      </c>
      <c r="D6259" s="39" t="s">
        <v>38</v>
      </c>
      <c r="E6259" s="70" t="s">
        <v>43</v>
      </c>
      <c r="F6259" s="70" t="s">
        <v>40</v>
      </c>
      <c r="G6259" s="78">
        <v>44890</v>
      </c>
      <c r="H6259" s="78">
        <v>45809</v>
      </c>
      <c r="I6259" s="69">
        <v>53085710.340000004</v>
      </c>
      <c r="J6259" s="70">
        <v>999</v>
      </c>
      <c r="K6259" s="71">
        <v>0.19500000000000001</v>
      </c>
      <c r="L6259" s="70">
        <v>0</v>
      </c>
      <c r="M6259" s="71">
        <v>0.93500000000000005</v>
      </c>
      <c r="N6259" s="72"/>
      <c r="O6259" s="73">
        <f>MIN(1,MAX(0,(1/(1+EXP(-(Assumptions!$B$5 + Assumptions!$B$6*$N6259))))*Assumptions!$B$3))</f>
        <v>3.9165722796764356E-2</v>
      </c>
      <c r="P6259" s="73">
        <f>VLOOKUP($F6259,Assumptions!$A$23:$B$27,2,FALSE)*Assumptions!$B$4</f>
        <v>0.7</v>
      </c>
      <c r="Q6259" s="74">
        <f t="shared" si="194"/>
        <v>1455398.1509520372</v>
      </c>
      <c r="R6259" s="75" t="str">
        <f>IF($O6259&lt;Assumptions!$B$17,"A",IF($O6259&lt;Assumptions!$B$18,"B",IF($O6259&lt;Assumptions!$B$19,"C",IF($O6259&lt;Assumptions!$B$20,"D","E"))))</f>
        <v>B</v>
      </c>
      <c r="S6259" s="75">
        <f t="shared" si="195"/>
        <v>1</v>
      </c>
    </row>
    <row r="6260" spans="1:19" ht="17.399999999999999" x14ac:dyDescent="0.3">
      <c r="A6260" s="39" t="s">
        <v>1042</v>
      </c>
      <c r="B6260" s="39" t="s">
        <v>53</v>
      </c>
      <c r="C6260" s="39" t="s">
        <v>190</v>
      </c>
      <c r="D6260" s="39" t="s">
        <v>38</v>
      </c>
      <c r="E6260" s="70" t="s">
        <v>43</v>
      </c>
      <c r="F6260" s="70" t="s">
        <v>40</v>
      </c>
      <c r="G6260" s="78">
        <v>44890</v>
      </c>
      <c r="H6260" s="78">
        <v>45839</v>
      </c>
      <c r="I6260" s="69">
        <v>53085710.340000004</v>
      </c>
      <c r="J6260" s="70">
        <v>999</v>
      </c>
      <c r="K6260" s="71">
        <v>6.2E-2</v>
      </c>
      <c r="L6260" s="70">
        <v>0</v>
      </c>
      <c r="M6260" s="71">
        <v>0.93500000000000005</v>
      </c>
      <c r="N6260" s="72"/>
      <c r="O6260" s="73">
        <f>MIN(1,MAX(0,(1/(1+EXP(-(Assumptions!$B$5 + Assumptions!$B$6*$N6260))))*Assumptions!$B$3))</f>
        <v>3.9165722796764356E-2</v>
      </c>
      <c r="P6260" s="73">
        <f>VLOOKUP($F6260,Assumptions!$A$23:$B$27,2,FALSE)*Assumptions!$B$4</f>
        <v>0.7</v>
      </c>
      <c r="Q6260" s="74">
        <f t="shared" si="194"/>
        <v>1455398.1509520372</v>
      </c>
      <c r="R6260" s="75" t="str">
        <f>IF($O6260&lt;Assumptions!$B$17,"A",IF($O6260&lt;Assumptions!$B$18,"B",IF($O6260&lt;Assumptions!$B$19,"C",IF($O6260&lt;Assumptions!$B$20,"D","E"))))</f>
        <v>B</v>
      </c>
      <c r="S6260" s="75">
        <f t="shared" si="195"/>
        <v>1</v>
      </c>
    </row>
    <row r="6261" spans="1:19" ht="17.399999999999999" x14ac:dyDescent="0.3">
      <c r="A6261" s="39" t="s">
        <v>1042</v>
      </c>
      <c r="B6261" s="39" t="s">
        <v>53</v>
      </c>
      <c r="C6261" s="39" t="s">
        <v>190</v>
      </c>
      <c r="D6261" s="39" t="s">
        <v>38</v>
      </c>
      <c r="E6261" s="70" t="s">
        <v>43</v>
      </c>
      <c r="F6261" s="70" t="s">
        <v>40</v>
      </c>
      <c r="G6261" s="78">
        <v>44890</v>
      </c>
      <c r="H6261" s="78">
        <v>45870</v>
      </c>
      <c r="I6261" s="69">
        <v>53085710.340000004</v>
      </c>
      <c r="J6261" s="70">
        <v>999</v>
      </c>
      <c r="K6261" s="71">
        <v>0.14699999999999999</v>
      </c>
      <c r="L6261" s="70">
        <v>0</v>
      </c>
      <c r="M6261" s="71">
        <v>0.93500000000000005</v>
      </c>
      <c r="N6261" s="72"/>
      <c r="O6261" s="73">
        <f>MIN(1,MAX(0,(1/(1+EXP(-(Assumptions!$B$5 + Assumptions!$B$6*$N6261))))*Assumptions!$B$3))</f>
        <v>3.9165722796764356E-2</v>
      </c>
      <c r="P6261" s="73">
        <f>VLOOKUP($F6261,Assumptions!$A$23:$B$27,2,FALSE)*Assumptions!$B$4</f>
        <v>0.7</v>
      </c>
      <c r="Q6261" s="74">
        <f t="shared" si="194"/>
        <v>1455398.1509520372</v>
      </c>
      <c r="R6261" s="75" t="str">
        <f>IF($O6261&lt;Assumptions!$B$17,"A",IF($O6261&lt;Assumptions!$B$18,"B",IF($O6261&lt;Assumptions!$B$19,"C",IF($O6261&lt;Assumptions!$B$20,"D","E"))))</f>
        <v>B</v>
      </c>
      <c r="S6261" s="75">
        <f t="shared" si="195"/>
        <v>1</v>
      </c>
    </row>
    <row r="6262" spans="1:19" ht="17.399999999999999" x14ac:dyDescent="0.3">
      <c r="A6262" s="39" t="s">
        <v>1042</v>
      </c>
      <c r="B6262" s="39" t="s">
        <v>53</v>
      </c>
      <c r="C6262" s="39" t="s">
        <v>190</v>
      </c>
      <c r="D6262" s="39" t="s">
        <v>38</v>
      </c>
      <c r="E6262" s="70" t="s">
        <v>43</v>
      </c>
      <c r="F6262" s="70" t="s">
        <v>40</v>
      </c>
      <c r="G6262" s="78">
        <v>44890</v>
      </c>
      <c r="H6262" s="78">
        <v>45901</v>
      </c>
      <c r="I6262" s="69">
        <v>53085710.340000004</v>
      </c>
      <c r="J6262" s="70">
        <v>999</v>
      </c>
      <c r="K6262" s="71">
        <v>0.185</v>
      </c>
      <c r="L6262" s="70">
        <v>0</v>
      </c>
      <c r="M6262" s="71">
        <v>0.93500000000000005</v>
      </c>
      <c r="N6262" s="72"/>
      <c r="O6262" s="73">
        <f>MIN(1,MAX(0,(1/(1+EXP(-(Assumptions!$B$5 + Assumptions!$B$6*$N6262))))*Assumptions!$B$3))</f>
        <v>3.9165722796764356E-2</v>
      </c>
      <c r="P6262" s="73">
        <f>VLOOKUP($F6262,Assumptions!$A$23:$B$27,2,FALSE)*Assumptions!$B$4</f>
        <v>0.7</v>
      </c>
      <c r="Q6262" s="74">
        <f t="shared" si="194"/>
        <v>1455398.1509520372</v>
      </c>
      <c r="R6262" s="75" t="str">
        <f>IF($O6262&lt;Assumptions!$B$17,"A",IF($O6262&lt;Assumptions!$B$18,"B",IF($O6262&lt;Assumptions!$B$19,"C",IF($O6262&lt;Assumptions!$B$20,"D","E"))))</f>
        <v>B</v>
      </c>
      <c r="S6262" s="75">
        <f t="shared" si="195"/>
        <v>1</v>
      </c>
    </row>
    <row r="6263" spans="1:19" ht="17.399999999999999" x14ac:dyDescent="0.3">
      <c r="A6263" s="39" t="s">
        <v>1042</v>
      </c>
      <c r="B6263" s="39" t="s">
        <v>53</v>
      </c>
      <c r="C6263" s="39" t="s">
        <v>190</v>
      </c>
      <c r="D6263" s="39" t="s">
        <v>38</v>
      </c>
      <c r="E6263" s="70" t="s">
        <v>43</v>
      </c>
      <c r="F6263" s="70" t="s">
        <v>40</v>
      </c>
      <c r="G6263" s="78">
        <v>44890</v>
      </c>
      <c r="H6263" s="78">
        <v>45931</v>
      </c>
      <c r="I6263" s="69">
        <v>53085710.340000004</v>
      </c>
      <c r="J6263" s="70">
        <v>999</v>
      </c>
      <c r="K6263" s="71">
        <v>0.159</v>
      </c>
      <c r="L6263" s="70">
        <v>0</v>
      </c>
      <c r="M6263" s="71">
        <v>0.93500000000000005</v>
      </c>
      <c r="N6263" s="72"/>
      <c r="O6263" s="73">
        <f>MIN(1,MAX(0,(1/(1+EXP(-(Assumptions!$B$5 + Assumptions!$B$6*$N6263))))*Assumptions!$B$3))</f>
        <v>3.9165722796764356E-2</v>
      </c>
      <c r="P6263" s="73">
        <f>VLOOKUP($F6263,Assumptions!$A$23:$B$27,2,FALSE)*Assumptions!$B$4</f>
        <v>0.7</v>
      </c>
      <c r="Q6263" s="74">
        <f t="shared" si="194"/>
        <v>1455398.1509520372</v>
      </c>
      <c r="R6263" s="75" t="str">
        <f>IF($O6263&lt;Assumptions!$B$17,"A",IF($O6263&lt;Assumptions!$B$18,"B",IF($O6263&lt;Assumptions!$B$19,"C",IF($O6263&lt;Assumptions!$B$20,"D","E"))))</f>
        <v>B</v>
      </c>
      <c r="S6263" s="75">
        <f t="shared" si="195"/>
        <v>1</v>
      </c>
    </row>
    <row r="6264" spans="1:19" ht="17.399999999999999" x14ac:dyDescent="0.3">
      <c r="A6264" s="39" t="s">
        <v>1042</v>
      </c>
      <c r="B6264" s="39" t="s">
        <v>53</v>
      </c>
      <c r="C6264" s="39" t="s">
        <v>190</v>
      </c>
      <c r="D6264" s="39" t="s">
        <v>38</v>
      </c>
      <c r="E6264" s="70" t="s">
        <v>43</v>
      </c>
      <c r="F6264" s="70" t="s">
        <v>40</v>
      </c>
      <c r="G6264" s="78">
        <v>44890</v>
      </c>
      <c r="H6264" s="78">
        <v>45962</v>
      </c>
      <c r="I6264" s="69">
        <v>53085710.340000004</v>
      </c>
      <c r="J6264" s="70">
        <v>999</v>
      </c>
      <c r="K6264" s="71">
        <v>0.14099999999999999</v>
      </c>
      <c r="L6264" s="70">
        <v>0</v>
      </c>
      <c r="M6264" s="71">
        <v>0.93500000000000005</v>
      </c>
      <c r="N6264" s="72"/>
      <c r="O6264" s="73">
        <f>MIN(1,MAX(0,(1/(1+EXP(-(Assumptions!$B$5 + Assumptions!$B$6*$N6264))))*Assumptions!$B$3))</f>
        <v>3.9165722796764356E-2</v>
      </c>
      <c r="P6264" s="73">
        <f>VLOOKUP($F6264,Assumptions!$A$23:$B$27,2,FALSE)*Assumptions!$B$4</f>
        <v>0.7</v>
      </c>
      <c r="Q6264" s="74">
        <f t="shared" si="194"/>
        <v>1455398.1509520372</v>
      </c>
      <c r="R6264" s="75" t="str">
        <f>IF($O6264&lt;Assumptions!$B$17,"A",IF($O6264&lt;Assumptions!$B$18,"B",IF($O6264&lt;Assumptions!$B$19,"C",IF($O6264&lt;Assumptions!$B$20,"D","E"))))</f>
        <v>B</v>
      </c>
      <c r="S6264" s="75">
        <f t="shared" si="195"/>
        <v>1</v>
      </c>
    </row>
    <row r="6265" spans="1:19" ht="17.399999999999999" x14ac:dyDescent="0.3">
      <c r="A6265" s="39" t="s">
        <v>1042</v>
      </c>
      <c r="B6265" s="39" t="s">
        <v>53</v>
      </c>
      <c r="C6265" s="39" t="s">
        <v>190</v>
      </c>
      <c r="D6265" s="39" t="s">
        <v>38</v>
      </c>
      <c r="E6265" s="70" t="s">
        <v>43</v>
      </c>
      <c r="F6265" s="70" t="s">
        <v>40</v>
      </c>
      <c r="G6265" s="78">
        <v>44890</v>
      </c>
      <c r="H6265" s="78">
        <v>45992</v>
      </c>
      <c r="I6265" s="69">
        <v>53085710.340000004</v>
      </c>
      <c r="J6265" s="70">
        <v>999</v>
      </c>
      <c r="K6265" s="71">
        <v>7.6999999999999999E-2</v>
      </c>
      <c r="L6265" s="70">
        <v>0</v>
      </c>
      <c r="M6265" s="71">
        <v>0.93500000000000005</v>
      </c>
      <c r="N6265" s="72"/>
      <c r="O6265" s="73">
        <f>MIN(1,MAX(0,(1/(1+EXP(-(Assumptions!$B$5 + Assumptions!$B$6*$N6265))))*Assumptions!$B$3))</f>
        <v>3.9165722796764356E-2</v>
      </c>
      <c r="P6265" s="73">
        <f>VLOOKUP($F6265,Assumptions!$A$23:$B$27,2,FALSE)*Assumptions!$B$4</f>
        <v>0.7</v>
      </c>
      <c r="Q6265" s="74">
        <f t="shared" si="194"/>
        <v>1455398.1509520372</v>
      </c>
      <c r="R6265" s="75" t="str">
        <f>IF($O6265&lt;Assumptions!$B$17,"A",IF($O6265&lt;Assumptions!$B$18,"B",IF($O6265&lt;Assumptions!$B$19,"C",IF($O6265&lt;Assumptions!$B$20,"D","E"))))</f>
        <v>B</v>
      </c>
      <c r="S6265" s="75">
        <f t="shared" si="195"/>
        <v>1</v>
      </c>
    </row>
    <row r="6266" spans="1:19" ht="17.399999999999999" x14ac:dyDescent="0.3">
      <c r="A6266" s="39" t="s">
        <v>1043</v>
      </c>
      <c r="B6266" s="39" t="s">
        <v>78</v>
      </c>
      <c r="C6266" s="39" t="s">
        <v>144</v>
      </c>
      <c r="D6266" s="39" t="s">
        <v>22</v>
      </c>
      <c r="E6266" s="70" t="s">
        <v>31</v>
      </c>
      <c r="F6266" s="70" t="s">
        <v>36</v>
      </c>
      <c r="G6266" s="78">
        <v>44718</v>
      </c>
      <c r="H6266" s="78">
        <v>45658</v>
      </c>
      <c r="I6266" s="69">
        <v>16673083.130000001</v>
      </c>
      <c r="J6266" s="70">
        <v>0</v>
      </c>
      <c r="K6266" s="71">
        <v>0.95699999999999996</v>
      </c>
      <c r="L6266" s="70">
        <v>0</v>
      </c>
      <c r="M6266" s="71">
        <v>0.73099999999999998</v>
      </c>
      <c r="N6266" s="72"/>
      <c r="O6266" s="73">
        <f>MIN(1,MAX(0,(1/(1+EXP(-(Assumptions!$B$5 + Assumptions!$B$6*$N6266))))*Assumptions!$B$3))</f>
        <v>3.9165722796764356E-2</v>
      </c>
      <c r="P6266" s="73">
        <f>VLOOKUP($F6266,Assumptions!$A$23:$B$27,2,FALSE)*Assumptions!$B$4</f>
        <v>0.55000000000000004</v>
      </c>
      <c r="Q6266" s="74">
        <f t="shared" si="194"/>
        <v>359157.34362034354</v>
      </c>
      <c r="R6266" s="75" t="str">
        <f>IF($O6266&lt;Assumptions!$B$17,"A",IF($O6266&lt;Assumptions!$B$18,"B",IF($O6266&lt;Assumptions!$B$19,"C",IF($O6266&lt;Assumptions!$B$20,"D","E"))))</f>
        <v>B</v>
      </c>
      <c r="S6266" s="75">
        <f t="shared" si="195"/>
        <v>0</v>
      </c>
    </row>
    <row r="6267" spans="1:19" ht="17.399999999999999" x14ac:dyDescent="0.3">
      <c r="A6267" s="39" t="s">
        <v>1043</v>
      </c>
      <c r="B6267" s="39" t="s">
        <v>78</v>
      </c>
      <c r="C6267" s="39" t="s">
        <v>144</v>
      </c>
      <c r="D6267" s="39" t="s">
        <v>22</v>
      </c>
      <c r="E6267" s="70" t="s">
        <v>31</v>
      </c>
      <c r="F6267" s="70" t="s">
        <v>36</v>
      </c>
      <c r="G6267" s="78">
        <v>44718</v>
      </c>
      <c r="H6267" s="78">
        <v>45689</v>
      </c>
      <c r="I6267" s="69">
        <v>16305083.66</v>
      </c>
      <c r="J6267" s="70">
        <v>0</v>
      </c>
      <c r="K6267" s="71">
        <v>1.0509999999999999</v>
      </c>
      <c r="L6267" s="70">
        <v>0</v>
      </c>
      <c r="M6267" s="71">
        <v>0.73099999999999998</v>
      </c>
      <c r="N6267" s="72"/>
      <c r="O6267" s="73">
        <f>MIN(1,MAX(0,(1/(1+EXP(-(Assumptions!$B$5 + Assumptions!$B$6*$N6267))))*Assumptions!$B$3))</f>
        <v>3.9165722796764356E-2</v>
      </c>
      <c r="P6267" s="73">
        <f>VLOOKUP($F6267,Assumptions!$A$23:$B$27,2,FALSE)*Assumptions!$B$4</f>
        <v>0.55000000000000004</v>
      </c>
      <c r="Q6267" s="74">
        <f t="shared" si="194"/>
        <v>351230.21274308662</v>
      </c>
      <c r="R6267" s="75" t="str">
        <f>IF($O6267&lt;Assumptions!$B$17,"A",IF($O6267&lt;Assumptions!$B$18,"B",IF($O6267&lt;Assumptions!$B$19,"C",IF($O6267&lt;Assumptions!$B$20,"D","E"))))</f>
        <v>B</v>
      </c>
      <c r="S6267" s="75">
        <f t="shared" si="195"/>
        <v>0</v>
      </c>
    </row>
    <row r="6268" spans="1:19" ht="17.399999999999999" x14ac:dyDescent="0.3">
      <c r="A6268" s="39" t="s">
        <v>1043</v>
      </c>
      <c r="B6268" s="39" t="s">
        <v>78</v>
      </c>
      <c r="C6268" s="39" t="s">
        <v>144</v>
      </c>
      <c r="D6268" s="39" t="s">
        <v>22</v>
      </c>
      <c r="E6268" s="70" t="s">
        <v>31</v>
      </c>
      <c r="F6268" s="70" t="s">
        <v>36</v>
      </c>
      <c r="G6268" s="78">
        <v>44718</v>
      </c>
      <c r="H6268" s="78">
        <v>45717</v>
      </c>
      <c r="I6268" s="69">
        <v>15886766.92</v>
      </c>
      <c r="J6268" s="70">
        <v>0</v>
      </c>
      <c r="K6268" s="71">
        <v>1.038</v>
      </c>
      <c r="L6268" s="70">
        <v>0</v>
      </c>
      <c r="M6268" s="71">
        <v>0.73099999999999998</v>
      </c>
      <c r="N6268" s="72"/>
      <c r="O6268" s="73">
        <f>MIN(1,MAX(0,(1/(1+EXP(-(Assumptions!$B$5 + Assumptions!$B$6*$N6268))))*Assumptions!$B$3))</f>
        <v>3.9165722796764356E-2</v>
      </c>
      <c r="P6268" s="73">
        <f>VLOOKUP($F6268,Assumptions!$A$23:$B$27,2,FALSE)*Assumptions!$B$4</f>
        <v>0.55000000000000004</v>
      </c>
      <c r="Q6268" s="74">
        <f t="shared" si="194"/>
        <v>342219.19012903923</v>
      </c>
      <c r="R6268" s="75" t="str">
        <f>IF($O6268&lt;Assumptions!$B$17,"A",IF($O6268&lt;Assumptions!$B$18,"B",IF($O6268&lt;Assumptions!$B$19,"C",IF($O6268&lt;Assumptions!$B$20,"D","E"))))</f>
        <v>B</v>
      </c>
      <c r="S6268" s="75">
        <f t="shared" si="195"/>
        <v>0</v>
      </c>
    </row>
    <row r="6269" spans="1:19" ht="17.399999999999999" x14ac:dyDescent="0.3">
      <c r="A6269" s="39" t="s">
        <v>1043</v>
      </c>
      <c r="B6269" s="39" t="s">
        <v>78</v>
      </c>
      <c r="C6269" s="39" t="s">
        <v>144</v>
      </c>
      <c r="D6269" s="39" t="s">
        <v>22</v>
      </c>
      <c r="E6269" s="70" t="s">
        <v>31</v>
      </c>
      <c r="F6269" s="70" t="s">
        <v>36</v>
      </c>
      <c r="G6269" s="78">
        <v>44718</v>
      </c>
      <c r="H6269" s="78">
        <v>45748</v>
      </c>
      <c r="I6269" s="69">
        <v>15550807.77</v>
      </c>
      <c r="J6269" s="70">
        <v>0</v>
      </c>
      <c r="K6269" s="71">
        <v>1.131</v>
      </c>
      <c r="L6269" s="70">
        <v>0</v>
      </c>
      <c r="M6269" s="71">
        <v>0.73099999999999998</v>
      </c>
      <c r="N6269" s="72"/>
      <c r="O6269" s="73">
        <f>MIN(1,MAX(0,(1/(1+EXP(-(Assumptions!$B$5 + Assumptions!$B$6*$N6269))))*Assumptions!$B$3))</f>
        <v>3.9165722796764356E-2</v>
      </c>
      <c r="P6269" s="73">
        <f>VLOOKUP($F6269,Assumptions!$A$23:$B$27,2,FALSE)*Assumptions!$B$4</f>
        <v>0.55000000000000004</v>
      </c>
      <c r="Q6269" s="74">
        <f t="shared" si="194"/>
        <v>334982.2445120741</v>
      </c>
      <c r="R6269" s="75" t="str">
        <f>IF($O6269&lt;Assumptions!$B$17,"A",IF($O6269&lt;Assumptions!$B$18,"B",IF($O6269&lt;Assumptions!$B$19,"C",IF($O6269&lt;Assumptions!$B$20,"D","E"))))</f>
        <v>B</v>
      </c>
      <c r="S6269" s="75">
        <f t="shared" si="195"/>
        <v>0</v>
      </c>
    </row>
    <row r="6270" spans="1:19" ht="17.399999999999999" x14ac:dyDescent="0.3">
      <c r="A6270" s="39" t="s">
        <v>1043</v>
      </c>
      <c r="B6270" s="39" t="s">
        <v>78</v>
      </c>
      <c r="C6270" s="39" t="s">
        <v>144</v>
      </c>
      <c r="D6270" s="39" t="s">
        <v>22</v>
      </c>
      <c r="E6270" s="70" t="s">
        <v>31</v>
      </c>
      <c r="F6270" s="70" t="s">
        <v>36</v>
      </c>
      <c r="G6270" s="78">
        <v>44718</v>
      </c>
      <c r="H6270" s="78">
        <v>45778</v>
      </c>
      <c r="I6270" s="69">
        <v>15166763.01</v>
      </c>
      <c r="J6270" s="70">
        <v>15</v>
      </c>
      <c r="K6270" s="71">
        <v>1.099</v>
      </c>
      <c r="L6270" s="70">
        <v>0</v>
      </c>
      <c r="M6270" s="71">
        <v>0.73099999999999998</v>
      </c>
      <c r="N6270" s="72"/>
      <c r="O6270" s="73">
        <f>MIN(1,MAX(0,(1/(1+EXP(-(Assumptions!$B$5 + Assumptions!$B$6*$N6270))))*Assumptions!$B$3))</f>
        <v>3.9165722796764356E-2</v>
      </c>
      <c r="P6270" s="73">
        <f>VLOOKUP($F6270,Assumptions!$A$23:$B$27,2,FALSE)*Assumptions!$B$4</f>
        <v>0.55000000000000004</v>
      </c>
      <c r="Q6270" s="74">
        <f t="shared" si="194"/>
        <v>326709.47967563366</v>
      </c>
      <c r="R6270" s="75" t="str">
        <f>IF($O6270&lt;Assumptions!$B$17,"A",IF($O6270&lt;Assumptions!$B$18,"B",IF($O6270&lt;Assumptions!$B$19,"C",IF($O6270&lt;Assumptions!$B$20,"D","E"))))</f>
        <v>B</v>
      </c>
      <c r="S6270" s="75">
        <f t="shared" si="195"/>
        <v>0</v>
      </c>
    </row>
    <row r="6271" spans="1:19" ht="17.399999999999999" x14ac:dyDescent="0.3">
      <c r="A6271" s="39" t="s">
        <v>1043</v>
      </c>
      <c r="B6271" s="39" t="s">
        <v>78</v>
      </c>
      <c r="C6271" s="39" t="s">
        <v>144</v>
      </c>
      <c r="D6271" s="39" t="s">
        <v>22</v>
      </c>
      <c r="E6271" s="70" t="s">
        <v>31</v>
      </c>
      <c r="F6271" s="70" t="s">
        <v>36</v>
      </c>
      <c r="G6271" s="78">
        <v>44718</v>
      </c>
      <c r="H6271" s="78">
        <v>45809</v>
      </c>
      <c r="I6271" s="69">
        <v>14768963.390000001</v>
      </c>
      <c r="J6271" s="70">
        <v>0</v>
      </c>
      <c r="K6271" s="71">
        <v>0.99199999999999999</v>
      </c>
      <c r="L6271" s="70">
        <v>0</v>
      </c>
      <c r="M6271" s="71">
        <v>0.73099999999999998</v>
      </c>
      <c r="N6271" s="72"/>
      <c r="O6271" s="73">
        <f>MIN(1,MAX(0,(1/(1+EXP(-(Assumptions!$B$5 + Assumptions!$B$6*$N6271))))*Assumptions!$B$3))</f>
        <v>3.9165722796764356E-2</v>
      </c>
      <c r="P6271" s="73">
        <f>VLOOKUP($F6271,Assumptions!$A$23:$B$27,2,FALSE)*Assumptions!$B$4</f>
        <v>0.55000000000000004</v>
      </c>
      <c r="Q6271" s="74">
        <f t="shared" si="194"/>
        <v>318140.41937056574</v>
      </c>
      <c r="R6271" s="75" t="str">
        <f>IF($O6271&lt;Assumptions!$B$17,"A",IF($O6271&lt;Assumptions!$B$18,"B",IF($O6271&lt;Assumptions!$B$19,"C",IF($O6271&lt;Assumptions!$B$20,"D","E"))))</f>
        <v>B</v>
      </c>
      <c r="S6271" s="75">
        <f t="shared" si="195"/>
        <v>0</v>
      </c>
    </row>
    <row r="6272" spans="1:19" ht="17.399999999999999" x14ac:dyDescent="0.3">
      <c r="A6272" s="39" t="s">
        <v>1043</v>
      </c>
      <c r="B6272" s="39" t="s">
        <v>78</v>
      </c>
      <c r="C6272" s="39" t="s">
        <v>144</v>
      </c>
      <c r="D6272" s="39" t="s">
        <v>22</v>
      </c>
      <c r="E6272" s="70" t="s">
        <v>31</v>
      </c>
      <c r="F6272" s="70" t="s">
        <v>36</v>
      </c>
      <c r="G6272" s="78">
        <v>44718</v>
      </c>
      <c r="H6272" s="78">
        <v>45839</v>
      </c>
      <c r="I6272" s="69">
        <v>14445996.77</v>
      </c>
      <c r="J6272" s="70">
        <v>0</v>
      </c>
      <c r="K6272" s="71">
        <v>1.008</v>
      </c>
      <c r="L6272" s="70">
        <v>0</v>
      </c>
      <c r="M6272" s="71">
        <v>0.73099999999999998</v>
      </c>
      <c r="N6272" s="72"/>
      <c r="O6272" s="73">
        <f>MIN(1,MAX(0,(1/(1+EXP(-(Assumptions!$B$5 + Assumptions!$B$6*$N6272))))*Assumptions!$B$3))</f>
        <v>3.9165722796764356E-2</v>
      </c>
      <c r="P6272" s="73">
        <f>VLOOKUP($F6272,Assumptions!$A$23:$B$27,2,FALSE)*Assumptions!$B$4</f>
        <v>0.55000000000000004</v>
      </c>
      <c r="Q6272" s="74">
        <f t="shared" si="194"/>
        <v>311183.34775922535</v>
      </c>
      <c r="R6272" s="75" t="str">
        <f>IF($O6272&lt;Assumptions!$B$17,"A",IF($O6272&lt;Assumptions!$B$18,"B",IF($O6272&lt;Assumptions!$B$19,"C",IF($O6272&lt;Assumptions!$B$20,"D","E"))))</f>
        <v>B</v>
      </c>
      <c r="S6272" s="75">
        <f t="shared" si="195"/>
        <v>0</v>
      </c>
    </row>
    <row r="6273" spans="1:19" ht="17.399999999999999" x14ac:dyDescent="0.3">
      <c r="A6273" s="39" t="s">
        <v>1043</v>
      </c>
      <c r="B6273" s="39" t="s">
        <v>78</v>
      </c>
      <c r="C6273" s="39" t="s">
        <v>144</v>
      </c>
      <c r="D6273" s="39" t="s">
        <v>22</v>
      </c>
      <c r="E6273" s="70" t="s">
        <v>31</v>
      </c>
      <c r="F6273" s="70" t="s">
        <v>36</v>
      </c>
      <c r="G6273" s="78">
        <v>44718</v>
      </c>
      <c r="H6273" s="78">
        <v>45870</v>
      </c>
      <c r="I6273" s="69">
        <v>14044472.43</v>
      </c>
      <c r="J6273" s="70">
        <v>0</v>
      </c>
      <c r="K6273" s="71">
        <v>0.96399999999999997</v>
      </c>
      <c r="L6273" s="70">
        <v>0</v>
      </c>
      <c r="M6273" s="71">
        <v>0.73099999999999998</v>
      </c>
      <c r="N6273" s="72"/>
      <c r="O6273" s="73">
        <f>MIN(1,MAX(0,(1/(1+EXP(-(Assumptions!$B$5 + Assumptions!$B$6*$N6273))))*Assumptions!$B$3))</f>
        <v>3.9165722796764356E-2</v>
      </c>
      <c r="P6273" s="73">
        <f>VLOOKUP($F6273,Assumptions!$A$23:$B$27,2,FALSE)*Assumptions!$B$4</f>
        <v>0.55000000000000004</v>
      </c>
      <c r="Q6273" s="74">
        <f t="shared" ref="Q6273:Q6336" si="196">$I6273*$O6273*$P6273</f>
        <v>302534.05271109869</v>
      </c>
      <c r="R6273" s="75" t="str">
        <f>IF($O6273&lt;Assumptions!$B$17,"A",IF($O6273&lt;Assumptions!$B$18,"B",IF($O6273&lt;Assumptions!$B$19,"C",IF($O6273&lt;Assumptions!$B$20,"D","E"))))</f>
        <v>B</v>
      </c>
      <c r="S6273" s="75">
        <f t="shared" ref="S6273:S6336" si="197">--($J6273&gt;=180)</f>
        <v>0</v>
      </c>
    </row>
    <row r="6274" spans="1:19" ht="17.399999999999999" x14ac:dyDescent="0.3">
      <c r="A6274" s="39" t="s">
        <v>1043</v>
      </c>
      <c r="B6274" s="39" t="s">
        <v>78</v>
      </c>
      <c r="C6274" s="39" t="s">
        <v>144</v>
      </c>
      <c r="D6274" s="39" t="s">
        <v>22</v>
      </c>
      <c r="E6274" s="70" t="s">
        <v>31</v>
      </c>
      <c r="F6274" s="70" t="s">
        <v>36</v>
      </c>
      <c r="G6274" s="78">
        <v>44718</v>
      </c>
      <c r="H6274" s="78">
        <v>45901</v>
      </c>
      <c r="I6274" s="69">
        <v>13671207.359999999</v>
      </c>
      <c r="J6274" s="70">
        <v>0</v>
      </c>
      <c r="K6274" s="71">
        <v>1.042</v>
      </c>
      <c r="L6274" s="70">
        <v>0</v>
      </c>
      <c r="M6274" s="71">
        <v>0.73099999999999998</v>
      </c>
      <c r="N6274" s="72"/>
      <c r="O6274" s="73">
        <f>MIN(1,MAX(0,(1/(1+EXP(-(Assumptions!$B$5 + Assumptions!$B$6*$N6274))))*Assumptions!$B$3))</f>
        <v>3.9165722796764356E-2</v>
      </c>
      <c r="P6274" s="73">
        <f>VLOOKUP($F6274,Assumptions!$A$23:$B$27,2,FALSE)*Assumptions!$B$4</f>
        <v>0.55000000000000004</v>
      </c>
      <c r="Q6274" s="74">
        <f t="shared" si="196"/>
        <v>294493.49476736458</v>
      </c>
      <c r="R6274" s="75" t="str">
        <f>IF($O6274&lt;Assumptions!$B$17,"A",IF($O6274&lt;Assumptions!$B$18,"B",IF($O6274&lt;Assumptions!$B$19,"C",IF($O6274&lt;Assumptions!$B$20,"D","E"))))</f>
        <v>B</v>
      </c>
      <c r="S6274" s="75">
        <f t="shared" si="197"/>
        <v>0</v>
      </c>
    </row>
    <row r="6275" spans="1:19" ht="17.399999999999999" x14ac:dyDescent="0.3">
      <c r="A6275" s="39" t="s">
        <v>1043</v>
      </c>
      <c r="B6275" s="39" t="s">
        <v>78</v>
      </c>
      <c r="C6275" s="39" t="s">
        <v>144</v>
      </c>
      <c r="D6275" s="39" t="s">
        <v>22</v>
      </c>
      <c r="E6275" s="70" t="s">
        <v>31</v>
      </c>
      <c r="F6275" s="70" t="s">
        <v>36</v>
      </c>
      <c r="G6275" s="78">
        <v>44718</v>
      </c>
      <c r="H6275" s="78">
        <v>45931</v>
      </c>
      <c r="I6275" s="69">
        <v>13289424.529999999</v>
      </c>
      <c r="J6275" s="70">
        <v>0</v>
      </c>
      <c r="K6275" s="71">
        <v>1.054</v>
      </c>
      <c r="L6275" s="70">
        <v>0</v>
      </c>
      <c r="M6275" s="71">
        <v>0.73099999999999998</v>
      </c>
      <c r="N6275" s="72"/>
      <c r="O6275" s="73">
        <f>MIN(1,MAX(0,(1/(1+EXP(-(Assumptions!$B$5 + Assumptions!$B$6*$N6275))))*Assumptions!$B$3))</f>
        <v>3.9165722796764356E-2</v>
      </c>
      <c r="P6275" s="73">
        <f>VLOOKUP($F6275,Assumptions!$A$23:$B$27,2,FALSE)*Assumptions!$B$4</f>
        <v>0.55000000000000004</v>
      </c>
      <c r="Q6275" s="74">
        <f t="shared" si="196"/>
        <v>286269.45449877525</v>
      </c>
      <c r="R6275" s="75" t="str">
        <f>IF($O6275&lt;Assumptions!$B$17,"A",IF($O6275&lt;Assumptions!$B$18,"B",IF($O6275&lt;Assumptions!$B$19,"C",IF($O6275&lt;Assumptions!$B$20,"D","E"))))</f>
        <v>B</v>
      </c>
      <c r="S6275" s="75">
        <f t="shared" si="197"/>
        <v>0</v>
      </c>
    </row>
    <row r="6276" spans="1:19" ht="17.399999999999999" x14ac:dyDescent="0.3">
      <c r="A6276" s="39" t="s">
        <v>1043</v>
      </c>
      <c r="B6276" s="39" t="s">
        <v>78</v>
      </c>
      <c r="C6276" s="39" t="s">
        <v>144</v>
      </c>
      <c r="D6276" s="39" t="s">
        <v>22</v>
      </c>
      <c r="E6276" s="70" t="s">
        <v>31</v>
      </c>
      <c r="F6276" s="70" t="s">
        <v>36</v>
      </c>
      <c r="G6276" s="78">
        <v>44718</v>
      </c>
      <c r="H6276" s="78">
        <v>45962</v>
      </c>
      <c r="I6276" s="69">
        <v>12952973.35</v>
      </c>
      <c r="J6276" s="70">
        <v>0</v>
      </c>
      <c r="K6276" s="71">
        <v>1.1439999999999999</v>
      </c>
      <c r="L6276" s="70">
        <v>0</v>
      </c>
      <c r="M6276" s="71">
        <v>0.73099999999999998</v>
      </c>
      <c r="N6276" s="72"/>
      <c r="O6276" s="73">
        <f>MIN(1,MAX(0,(1/(1+EXP(-(Assumptions!$B$5 + Assumptions!$B$6*$N6276))))*Assumptions!$B$3))</f>
        <v>3.9165722796764356E-2</v>
      </c>
      <c r="P6276" s="73">
        <f>VLOOKUP($F6276,Assumptions!$A$23:$B$27,2,FALSE)*Assumptions!$B$4</f>
        <v>0.55000000000000004</v>
      </c>
      <c r="Q6276" s="74">
        <f t="shared" si="196"/>
        <v>279021.90999098693</v>
      </c>
      <c r="R6276" s="75" t="str">
        <f>IF($O6276&lt;Assumptions!$B$17,"A",IF($O6276&lt;Assumptions!$B$18,"B",IF($O6276&lt;Assumptions!$B$19,"C",IF($O6276&lt;Assumptions!$B$20,"D","E"))))</f>
        <v>B</v>
      </c>
      <c r="S6276" s="75">
        <f t="shared" si="197"/>
        <v>0</v>
      </c>
    </row>
    <row r="6277" spans="1:19" ht="17.399999999999999" x14ac:dyDescent="0.3">
      <c r="A6277" s="39" t="s">
        <v>1043</v>
      </c>
      <c r="B6277" s="39" t="s">
        <v>78</v>
      </c>
      <c r="C6277" s="39" t="s">
        <v>144</v>
      </c>
      <c r="D6277" s="39" t="s">
        <v>22</v>
      </c>
      <c r="E6277" s="70" t="s">
        <v>31</v>
      </c>
      <c r="F6277" s="70" t="s">
        <v>36</v>
      </c>
      <c r="G6277" s="78">
        <v>44718</v>
      </c>
      <c r="H6277" s="78">
        <v>45992</v>
      </c>
      <c r="I6277" s="69">
        <v>12621344.85</v>
      </c>
      <c r="J6277" s="70">
        <v>0</v>
      </c>
      <c r="K6277" s="71">
        <v>1.1379999999999999</v>
      </c>
      <c r="L6277" s="70">
        <v>0</v>
      </c>
      <c r="M6277" s="71">
        <v>0.73099999999999998</v>
      </c>
      <c r="N6277" s="72"/>
      <c r="O6277" s="73">
        <f>MIN(1,MAX(0,(1/(1+EXP(-(Assumptions!$B$5 + Assumptions!$B$6*$N6277))))*Assumptions!$B$3))</f>
        <v>3.9165722796764356E-2</v>
      </c>
      <c r="P6277" s="73">
        <f>VLOOKUP($F6277,Assumptions!$A$23:$B$27,2,FALSE)*Assumptions!$B$4</f>
        <v>0.55000000000000004</v>
      </c>
      <c r="Q6277" s="74">
        <f t="shared" si="196"/>
        <v>271878.25154460815</v>
      </c>
      <c r="R6277" s="75" t="str">
        <f>IF($O6277&lt;Assumptions!$B$17,"A",IF($O6277&lt;Assumptions!$B$18,"B",IF($O6277&lt;Assumptions!$B$19,"C",IF($O6277&lt;Assumptions!$B$20,"D","E"))))</f>
        <v>B</v>
      </c>
      <c r="S6277" s="75">
        <f t="shared" si="197"/>
        <v>0</v>
      </c>
    </row>
    <row r="6278" spans="1:19" ht="17.399999999999999" x14ac:dyDescent="0.3">
      <c r="A6278" s="39" t="s">
        <v>1044</v>
      </c>
      <c r="B6278" s="39" t="s">
        <v>87</v>
      </c>
      <c r="C6278" s="39" t="s">
        <v>135</v>
      </c>
      <c r="D6278" s="39" t="s">
        <v>30</v>
      </c>
      <c r="E6278" s="70" t="s">
        <v>31</v>
      </c>
      <c r="F6278" s="70" t="s">
        <v>28</v>
      </c>
      <c r="G6278" s="78">
        <v>45253</v>
      </c>
      <c r="H6278" s="78">
        <v>45658</v>
      </c>
      <c r="I6278" s="69">
        <v>218909.54</v>
      </c>
      <c r="J6278" s="70">
        <v>0</v>
      </c>
      <c r="K6278" s="71">
        <v>1.139</v>
      </c>
      <c r="L6278" s="70">
        <v>0</v>
      </c>
      <c r="M6278" s="71">
        <v>0.68</v>
      </c>
      <c r="N6278" s="72"/>
      <c r="O6278" s="73">
        <f>MIN(1,MAX(0,(1/(1+EXP(-(Assumptions!$B$5 + Assumptions!$B$6*$N6278))))*Assumptions!$B$3))</f>
        <v>3.9165722796764356E-2</v>
      </c>
      <c r="P6278" s="73">
        <f>VLOOKUP($F6278,Assumptions!$A$23:$B$27,2,FALSE)*Assumptions!$B$4</f>
        <v>0.35</v>
      </c>
      <c r="Q6278" s="74">
        <f t="shared" si="196"/>
        <v>3000.8126264225198</v>
      </c>
      <c r="R6278" s="75" t="str">
        <f>IF($O6278&lt;Assumptions!$B$17,"A",IF($O6278&lt;Assumptions!$B$18,"B",IF($O6278&lt;Assumptions!$B$19,"C",IF($O6278&lt;Assumptions!$B$20,"D","E"))))</f>
        <v>B</v>
      </c>
      <c r="S6278" s="75">
        <f t="shared" si="197"/>
        <v>0</v>
      </c>
    </row>
    <row r="6279" spans="1:19" ht="17.399999999999999" x14ac:dyDescent="0.3">
      <c r="A6279" s="39" t="s">
        <v>1044</v>
      </c>
      <c r="B6279" s="39" t="s">
        <v>87</v>
      </c>
      <c r="C6279" s="39" t="s">
        <v>135</v>
      </c>
      <c r="D6279" s="39" t="s">
        <v>30</v>
      </c>
      <c r="E6279" s="70" t="s">
        <v>31</v>
      </c>
      <c r="F6279" s="70" t="s">
        <v>28</v>
      </c>
      <c r="G6279" s="78">
        <v>45253</v>
      </c>
      <c r="H6279" s="78">
        <v>45689</v>
      </c>
      <c r="I6279" s="69">
        <v>212761.31</v>
      </c>
      <c r="J6279" s="70">
        <v>0</v>
      </c>
      <c r="K6279" s="71">
        <v>1.127</v>
      </c>
      <c r="L6279" s="70">
        <v>0</v>
      </c>
      <c r="M6279" s="71">
        <v>0.68</v>
      </c>
      <c r="N6279" s="72"/>
      <c r="O6279" s="73">
        <f>MIN(1,MAX(0,(1/(1+EXP(-(Assumptions!$B$5 + Assumptions!$B$6*$N6279))))*Assumptions!$B$3))</f>
        <v>3.9165722796764356E-2</v>
      </c>
      <c r="P6279" s="73">
        <f>VLOOKUP($F6279,Assumptions!$A$23:$B$27,2,FALSE)*Assumptions!$B$4</f>
        <v>0.35</v>
      </c>
      <c r="Q6279" s="74">
        <f t="shared" si="196"/>
        <v>2916.5326712677565</v>
      </c>
      <c r="R6279" s="75" t="str">
        <f>IF($O6279&lt;Assumptions!$B$17,"A",IF($O6279&lt;Assumptions!$B$18,"B",IF($O6279&lt;Assumptions!$B$19,"C",IF($O6279&lt;Assumptions!$B$20,"D","E"))))</f>
        <v>B</v>
      </c>
      <c r="S6279" s="75">
        <f t="shared" si="197"/>
        <v>0</v>
      </c>
    </row>
    <row r="6280" spans="1:19" ht="17.399999999999999" x14ac:dyDescent="0.3">
      <c r="A6280" s="39" t="s">
        <v>1044</v>
      </c>
      <c r="B6280" s="39" t="s">
        <v>87</v>
      </c>
      <c r="C6280" s="39" t="s">
        <v>135</v>
      </c>
      <c r="D6280" s="39" t="s">
        <v>30</v>
      </c>
      <c r="E6280" s="70" t="s">
        <v>31</v>
      </c>
      <c r="F6280" s="70" t="s">
        <v>28</v>
      </c>
      <c r="G6280" s="78">
        <v>45253</v>
      </c>
      <c r="H6280" s="78">
        <v>45717</v>
      </c>
      <c r="I6280" s="69">
        <v>206968.3</v>
      </c>
      <c r="J6280" s="70">
        <v>0</v>
      </c>
      <c r="K6280" s="71">
        <v>1.0249999999999999</v>
      </c>
      <c r="L6280" s="70">
        <v>0</v>
      </c>
      <c r="M6280" s="71">
        <v>0.68</v>
      </c>
      <c r="N6280" s="72"/>
      <c r="O6280" s="73">
        <f>MIN(1,MAX(0,(1/(1+EXP(-(Assumptions!$B$5 + Assumptions!$B$6*$N6280))))*Assumptions!$B$3))</f>
        <v>3.9165722796764356E-2</v>
      </c>
      <c r="P6280" s="73">
        <f>VLOOKUP($F6280,Assumptions!$A$23:$B$27,2,FALSE)*Assumptions!$B$4</f>
        <v>0.35</v>
      </c>
      <c r="Q6280" s="74">
        <f t="shared" si="196"/>
        <v>2837.1220729311472</v>
      </c>
      <c r="R6280" s="75" t="str">
        <f>IF($O6280&lt;Assumptions!$B$17,"A",IF($O6280&lt;Assumptions!$B$18,"B",IF($O6280&lt;Assumptions!$B$19,"C",IF($O6280&lt;Assumptions!$B$20,"D","E"))))</f>
        <v>B</v>
      </c>
      <c r="S6280" s="75">
        <f t="shared" si="197"/>
        <v>0</v>
      </c>
    </row>
    <row r="6281" spans="1:19" ht="17.399999999999999" x14ac:dyDescent="0.3">
      <c r="A6281" s="39" t="s">
        <v>1044</v>
      </c>
      <c r="B6281" s="39" t="s">
        <v>87</v>
      </c>
      <c r="C6281" s="39" t="s">
        <v>135</v>
      </c>
      <c r="D6281" s="39" t="s">
        <v>30</v>
      </c>
      <c r="E6281" s="70" t="s">
        <v>31</v>
      </c>
      <c r="F6281" s="70" t="s">
        <v>28</v>
      </c>
      <c r="G6281" s="78">
        <v>45253</v>
      </c>
      <c r="H6281" s="78">
        <v>45748</v>
      </c>
      <c r="I6281" s="69">
        <v>201336.35</v>
      </c>
      <c r="J6281" s="70">
        <v>0</v>
      </c>
      <c r="K6281" s="71">
        <v>1.1339999999999999</v>
      </c>
      <c r="L6281" s="70">
        <v>0</v>
      </c>
      <c r="M6281" s="71">
        <v>0.68</v>
      </c>
      <c r="N6281" s="72"/>
      <c r="O6281" s="73">
        <f>MIN(1,MAX(0,(1/(1+EXP(-(Assumptions!$B$5 + Assumptions!$B$6*$N6281))))*Assumptions!$B$3))</f>
        <v>3.9165722796764356E-2</v>
      </c>
      <c r="P6281" s="73">
        <f>VLOOKUP($F6281,Assumptions!$A$23:$B$27,2,FALSE)*Assumptions!$B$4</f>
        <v>0.35</v>
      </c>
      <c r="Q6281" s="74">
        <f t="shared" si="196"/>
        <v>2759.9192855543142</v>
      </c>
      <c r="R6281" s="75" t="str">
        <f>IF($O6281&lt;Assumptions!$B$17,"A",IF($O6281&lt;Assumptions!$B$18,"B",IF($O6281&lt;Assumptions!$B$19,"C",IF($O6281&lt;Assumptions!$B$20,"D","E"))))</f>
        <v>B</v>
      </c>
      <c r="S6281" s="75">
        <f t="shared" si="197"/>
        <v>0</v>
      </c>
    </row>
    <row r="6282" spans="1:19" ht="17.399999999999999" x14ac:dyDescent="0.3">
      <c r="A6282" s="39" t="s">
        <v>1044</v>
      </c>
      <c r="B6282" s="39" t="s">
        <v>87</v>
      </c>
      <c r="C6282" s="39" t="s">
        <v>135</v>
      </c>
      <c r="D6282" s="39" t="s">
        <v>30</v>
      </c>
      <c r="E6282" s="70" t="s">
        <v>31</v>
      </c>
      <c r="F6282" s="70" t="s">
        <v>28</v>
      </c>
      <c r="G6282" s="78">
        <v>45253</v>
      </c>
      <c r="H6282" s="78">
        <v>45778</v>
      </c>
      <c r="I6282" s="69">
        <v>195635.25</v>
      </c>
      <c r="J6282" s="70">
        <v>0</v>
      </c>
      <c r="K6282" s="71">
        <v>1.0169999999999999</v>
      </c>
      <c r="L6282" s="70">
        <v>0</v>
      </c>
      <c r="M6282" s="71">
        <v>0.68</v>
      </c>
      <c r="N6282" s="72"/>
      <c r="O6282" s="73">
        <f>MIN(1,MAX(0,(1/(1+EXP(-(Assumptions!$B$5 + Assumptions!$B$6*$N6282))))*Assumptions!$B$3))</f>
        <v>3.9165722796764356E-2</v>
      </c>
      <c r="P6282" s="73">
        <f>VLOOKUP($F6282,Assumptions!$A$23:$B$27,2,FALSE)*Assumptions!$B$4</f>
        <v>0.35</v>
      </c>
      <c r="Q6282" s="74">
        <f t="shared" si="196"/>
        <v>2681.7685897714928</v>
      </c>
      <c r="R6282" s="75" t="str">
        <f>IF($O6282&lt;Assumptions!$B$17,"A",IF($O6282&lt;Assumptions!$B$18,"B",IF($O6282&lt;Assumptions!$B$19,"C",IF($O6282&lt;Assumptions!$B$20,"D","E"))))</f>
        <v>B</v>
      </c>
      <c r="S6282" s="75">
        <f t="shared" si="197"/>
        <v>0</v>
      </c>
    </row>
    <row r="6283" spans="1:19" ht="17.399999999999999" x14ac:dyDescent="0.3">
      <c r="A6283" s="39" t="s">
        <v>1044</v>
      </c>
      <c r="B6283" s="39" t="s">
        <v>87</v>
      </c>
      <c r="C6283" s="39" t="s">
        <v>135</v>
      </c>
      <c r="D6283" s="39" t="s">
        <v>30</v>
      </c>
      <c r="E6283" s="70" t="s">
        <v>31</v>
      </c>
      <c r="F6283" s="70" t="s">
        <v>28</v>
      </c>
      <c r="G6283" s="78">
        <v>45253</v>
      </c>
      <c r="H6283" s="78">
        <v>45809</v>
      </c>
      <c r="I6283" s="69">
        <v>189476.39</v>
      </c>
      <c r="J6283" s="70">
        <v>0</v>
      </c>
      <c r="K6283" s="71">
        <v>0.98499999999999999</v>
      </c>
      <c r="L6283" s="70">
        <v>0</v>
      </c>
      <c r="M6283" s="71">
        <v>0.68</v>
      </c>
      <c r="N6283" s="72"/>
      <c r="O6283" s="73">
        <f>MIN(1,MAX(0,(1/(1+EXP(-(Assumptions!$B$5 + Assumptions!$B$6*$N6283))))*Assumptions!$B$3))</f>
        <v>3.9165722796764356E-2</v>
      </c>
      <c r="P6283" s="73">
        <f>VLOOKUP($F6283,Assumptions!$A$23:$B$27,2,FALSE)*Assumptions!$B$4</f>
        <v>0.35</v>
      </c>
      <c r="Q6283" s="74">
        <f t="shared" si="196"/>
        <v>2597.3429185450645</v>
      </c>
      <c r="R6283" s="75" t="str">
        <f>IF($O6283&lt;Assumptions!$B$17,"A",IF($O6283&lt;Assumptions!$B$18,"B",IF($O6283&lt;Assumptions!$B$19,"C",IF($O6283&lt;Assumptions!$B$20,"D","E"))))</f>
        <v>B</v>
      </c>
      <c r="S6283" s="75">
        <f t="shared" si="197"/>
        <v>0</v>
      </c>
    </row>
    <row r="6284" spans="1:19" ht="17.399999999999999" x14ac:dyDescent="0.3">
      <c r="A6284" s="39" t="s">
        <v>1044</v>
      </c>
      <c r="B6284" s="39" t="s">
        <v>87</v>
      </c>
      <c r="C6284" s="39" t="s">
        <v>135</v>
      </c>
      <c r="D6284" s="39" t="s">
        <v>30</v>
      </c>
      <c r="E6284" s="70" t="s">
        <v>31</v>
      </c>
      <c r="F6284" s="70" t="s">
        <v>28</v>
      </c>
      <c r="G6284" s="78">
        <v>45253</v>
      </c>
      <c r="H6284" s="78">
        <v>45839</v>
      </c>
      <c r="I6284" s="69">
        <v>184549.83</v>
      </c>
      <c r="J6284" s="70">
        <v>0</v>
      </c>
      <c r="K6284" s="71">
        <v>1.0129999999999999</v>
      </c>
      <c r="L6284" s="70">
        <v>0</v>
      </c>
      <c r="M6284" s="71">
        <v>0.68</v>
      </c>
      <c r="N6284" s="72"/>
      <c r="O6284" s="73">
        <f>MIN(1,MAX(0,(1/(1+EXP(-(Assumptions!$B$5 + Assumptions!$B$6*$N6284))))*Assumptions!$B$3))</f>
        <v>3.9165722796764356E-2</v>
      </c>
      <c r="P6284" s="73">
        <f>VLOOKUP($F6284,Assumptions!$A$23:$B$27,2,FALSE)*Assumptions!$B$4</f>
        <v>0.35</v>
      </c>
      <c r="Q6284" s="74">
        <f t="shared" si="196"/>
        <v>2529.8096193894949</v>
      </c>
      <c r="R6284" s="75" t="str">
        <f>IF($O6284&lt;Assumptions!$B$17,"A",IF($O6284&lt;Assumptions!$B$18,"B",IF($O6284&lt;Assumptions!$B$19,"C",IF($O6284&lt;Assumptions!$B$20,"D","E"))))</f>
        <v>B</v>
      </c>
      <c r="S6284" s="75">
        <f t="shared" si="197"/>
        <v>0</v>
      </c>
    </row>
    <row r="6285" spans="1:19" ht="17.399999999999999" x14ac:dyDescent="0.3">
      <c r="A6285" s="39" t="s">
        <v>1044</v>
      </c>
      <c r="B6285" s="39" t="s">
        <v>87</v>
      </c>
      <c r="C6285" s="39" t="s">
        <v>135</v>
      </c>
      <c r="D6285" s="39" t="s">
        <v>30</v>
      </c>
      <c r="E6285" s="70" t="s">
        <v>31</v>
      </c>
      <c r="F6285" s="70" t="s">
        <v>28</v>
      </c>
      <c r="G6285" s="78">
        <v>45253</v>
      </c>
      <c r="H6285" s="78">
        <v>45870</v>
      </c>
      <c r="I6285" s="69">
        <v>179336.89</v>
      </c>
      <c r="J6285" s="70">
        <v>15</v>
      </c>
      <c r="K6285" s="71">
        <v>0.98599999999999999</v>
      </c>
      <c r="L6285" s="70">
        <v>0</v>
      </c>
      <c r="M6285" s="71">
        <v>0.68</v>
      </c>
      <c r="N6285" s="72"/>
      <c r="O6285" s="73">
        <f>MIN(1,MAX(0,(1/(1+EXP(-(Assumptions!$B$5 + Assumptions!$B$6*$N6285))))*Assumptions!$B$3))</f>
        <v>3.9165722796764356E-2</v>
      </c>
      <c r="P6285" s="73">
        <f>VLOOKUP($F6285,Assumptions!$A$23:$B$27,2,FALSE)*Assumptions!$B$4</f>
        <v>0.35</v>
      </c>
      <c r="Q6285" s="74">
        <f t="shared" si="196"/>
        <v>2458.3506223408376</v>
      </c>
      <c r="R6285" s="75" t="str">
        <f>IF($O6285&lt;Assumptions!$B$17,"A",IF($O6285&lt;Assumptions!$B$18,"B",IF($O6285&lt;Assumptions!$B$19,"C",IF($O6285&lt;Assumptions!$B$20,"D","E"))))</f>
        <v>B</v>
      </c>
      <c r="S6285" s="75">
        <f t="shared" si="197"/>
        <v>0</v>
      </c>
    </row>
    <row r="6286" spans="1:19" ht="17.399999999999999" x14ac:dyDescent="0.3">
      <c r="A6286" s="39" t="s">
        <v>1044</v>
      </c>
      <c r="B6286" s="39" t="s">
        <v>87</v>
      </c>
      <c r="C6286" s="39" t="s">
        <v>135</v>
      </c>
      <c r="D6286" s="39" t="s">
        <v>30</v>
      </c>
      <c r="E6286" s="70" t="s">
        <v>31</v>
      </c>
      <c r="F6286" s="70" t="s">
        <v>28</v>
      </c>
      <c r="G6286" s="78">
        <v>45253</v>
      </c>
      <c r="H6286" s="78">
        <v>45901</v>
      </c>
      <c r="I6286" s="69">
        <v>173751.28</v>
      </c>
      <c r="J6286" s="70">
        <v>0</v>
      </c>
      <c r="K6286" s="71">
        <v>1.052</v>
      </c>
      <c r="L6286" s="70">
        <v>0</v>
      </c>
      <c r="M6286" s="71">
        <v>0.68</v>
      </c>
      <c r="N6286" s="72"/>
      <c r="O6286" s="73">
        <f>MIN(1,MAX(0,(1/(1+EXP(-(Assumptions!$B$5 + Assumptions!$B$6*$N6286))))*Assumptions!$B$3))</f>
        <v>3.9165722796764356E-2</v>
      </c>
      <c r="P6286" s="73">
        <f>VLOOKUP($F6286,Assumptions!$A$23:$B$27,2,FALSE)*Assumptions!$B$4</f>
        <v>0.35</v>
      </c>
      <c r="Q6286" s="74">
        <f t="shared" si="196"/>
        <v>2381.7830638220453</v>
      </c>
      <c r="R6286" s="75" t="str">
        <f>IF($O6286&lt;Assumptions!$B$17,"A",IF($O6286&lt;Assumptions!$B$18,"B",IF($O6286&lt;Assumptions!$B$19,"C",IF($O6286&lt;Assumptions!$B$20,"D","E"))))</f>
        <v>B</v>
      </c>
      <c r="S6286" s="75">
        <f t="shared" si="197"/>
        <v>0</v>
      </c>
    </row>
    <row r="6287" spans="1:19" ht="17.399999999999999" x14ac:dyDescent="0.3">
      <c r="A6287" s="39" t="s">
        <v>1044</v>
      </c>
      <c r="B6287" s="39" t="s">
        <v>87</v>
      </c>
      <c r="C6287" s="39" t="s">
        <v>135</v>
      </c>
      <c r="D6287" s="39" t="s">
        <v>30</v>
      </c>
      <c r="E6287" s="70" t="s">
        <v>31</v>
      </c>
      <c r="F6287" s="70" t="s">
        <v>28</v>
      </c>
      <c r="G6287" s="78">
        <v>45253</v>
      </c>
      <c r="H6287" s="78">
        <v>45931</v>
      </c>
      <c r="I6287" s="69">
        <v>168524.92</v>
      </c>
      <c r="J6287" s="70">
        <v>0</v>
      </c>
      <c r="K6287" s="71">
        <v>1.002</v>
      </c>
      <c r="L6287" s="70">
        <v>0</v>
      </c>
      <c r="M6287" s="71">
        <v>0.68</v>
      </c>
      <c r="N6287" s="72"/>
      <c r="O6287" s="73">
        <f>MIN(1,MAX(0,(1/(1+EXP(-(Assumptions!$B$5 + Assumptions!$B$6*$N6287))))*Assumptions!$B$3))</f>
        <v>3.9165722796764356E-2</v>
      </c>
      <c r="P6287" s="73">
        <f>VLOOKUP($F6287,Assumptions!$A$23:$B$27,2,FALSE)*Assumptions!$B$4</f>
        <v>0.35</v>
      </c>
      <c r="Q6287" s="74">
        <f t="shared" si="196"/>
        <v>2310.1401053734116</v>
      </c>
      <c r="R6287" s="75" t="str">
        <f>IF($O6287&lt;Assumptions!$B$17,"A",IF($O6287&lt;Assumptions!$B$18,"B",IF($O6287&lt;Assumptions!$B$19,"C",IF($O6287&lt;Assumptions!$B$20,"D","E"))))</f>
        <v>B</v>
      </c>
      <c r="S6287" s="75">
        <f t="shared" si="197"/>
        <v>0</v>
      </c>
    </row>
    <row r="6288" spans="1:19" ht="17.399999999999999" x14ac:dyDescent="0.3">
      <c r="A6288" s="39" t="s">
        <v>1044</v>
      </c>
      <c r="B6288" s="39" t="s">
        <v>87</v>
      </c>
      <c r="C6288" s="39" t="s">
        <v>135</v>
      </c>
      <c r="D6288" s="39" t="s">
        <v>30</v>
      </c>
      <c r="E6288" s="70" t="s">
        <v>31</v>
      </c>
      <c r="F6288" s="70" t="s">
        <v>28</v>
      </c>
      <c r="G6288" s="78">
        <v>45253</v>
      </c>
      <c r="H6288" s="78">
        <v>45962</v>
      </c>
      <c r="I6288" s="69">
        <v>163675.29999999999</v>
      </c>
      <c r="J6288" s="70">
        <v>0</v>
      </c>
      <c r="K6288" s="71">
        <v>1.119</v>
      </c>
      <c r="L6288" s="70">
        <v>0</v>
      </c>
      <c r="M6288" s="71">
        <v>0.68</v>
      </c>
      <c r="N6288" s="72"/>
      <c r="O6288" s="73">
        <f>MIN(1,MAX(0,(1/(1+EXP(-(Assumptions!$B$5 + Assumptions!$B$6*$N6288))))*Assumptions!$B$3))</f>
        <v>3.9165722796764356E-2</v>
      </c>
      <c r="P6288" s="73">
        <f>VLOOKUP($F6288,Assumptions!$A$23:$B$27,2,FALSE)*Assumptions!$B$4</f>
        <v>0.35</v>
      </c>
      <c r="Q6288" s="74">
        <f t="shared" si="196"/>
        <v>2243.6614999670355</v>
      </c>
      <c r="R6288" s="75" t="str">
        <f>IF($O6288&lt;Assumptions!$B$17,"A",IF($O6288&lt;Assumptions!$B$18,"B",IF($O6288&lt;Assumptions!$B$19,"C",IF($O6288&lt;Assumptions!$B$20,"D","E"))))</f>
        <v>B</v>
      </c>
      <c r="S6288" s="75">
        <f t="shared" si="197"/>
        <v>0</v>
      </c>
    </row>
    <row r="6289" spans="1:19" ht="17.399999999999999" x14ac:dyDescent="0.3">
      <c r="A6289" s="39" t="s">
        <v>1044</v>
      </c>
      <c r="B6289" s="39" t="s">
        <v>87</v>
      </c>
      <c r="C6289" s="39" t="s">
        <v>135</v>
      </c>
      <c r="D6289" s="39" t="s">
        <v>30</v>
      </c>
      <c r="E6289" s="70" t="s">
        <v>31</v>
      </c>
      <c r="F6289" s="70" t="s">
        <v>28</v>
      </c>
      <c r="G6289" s="78">
        <v>45253</v>
      </c>
      <c r="H6289" s="78">
        <v>45992</v>
      </c>
      <c r="I6289" s="69">
        <v>158789.88</v>
      </c>
      <c r="J6289" s="70">
        <v>0</v>
      </c>
      <c r="K6289" s="71">
        <v>1.0960000000000001</v>
      </c>
      <c r="L6289" s="70">
        <v>0</v>
      </c>
      <c r="M6289" s="71">
        <v>0.68</v>
      </c>
      <c r="N6289" s="72"/>
      <c r="O6289" s="73">
        <f>MIN(1,MAX(0,(1/(1+EXP(-(Assumptions!$B$5 + Assumptions!$B$6*$N6289))))*Assumptions!$B$3))</f>
        <v>3.9165722796764356E-2</v>
      </c>
      <c r="P6289" s="73">
        <f>VLOOKUP($F6289,Assumptions!$A$23:$B$27,2,FALSE)*Assumptions!$B$4</f>
        <v>0.35</v>
      </c>
      <c r="Q6289" s="74">
        <f t="shared" si="196"/>
        <v>2176.6921480540163</v>
      </c>
      <c r="R6289" s="75" t="str">
        <f>IF($O6289&lt;Assumptions!$B$17,"A",IF($O6289&lt;Assumptions!$B$18,"B",IF($O6289&lt;Assumptions!$B$19,"C",IF($O6289&lt;Assumptions!$B$20,"D","E"))))</f>
        <v>B</v>
      </c>
      <c r="S6289" s="75">
        <f t="shared" si="197"/>
        <v>0</v>
      </c>
    </row>
    <row r="6290" spans="1:19" ht="17.399999999999999" x14ac:dyDescent="0.3">
      <c r="A6290" s="39" t="s">
        <v>1045</v>
      </c>
      <c r="B6290" s="39" t="s">
        <v>57</v>
      </c>
      <c r="C6290" s="39" t="s">
        <v>135</v>
      </c>
      <c r="D6290" s="39" t="s">
        <v>26</v>
      </c>
      <c r="E6290" s="70" t="s">
        <v>49</v>
      </c>
      <c r="F6290" s="70" t="s">
        <v>28</v>
      </c>
      <c r="G6290" s="78">
        <v>45634</v>
      </c>
      <c r="H6290" s="78">
        <v>45658</v>
      </c>
      <c r="I6290" s="69">
        <v>1231590.02</v>
      </c>
      <c r="J6290" s="70">
        <v>0</v>
      </c>
      <c r="K6290" s="71">
        <v>1.04</v>
      </c>
      <c r="L6290" s="70">
        <v>0</v>
      </c>
      <c r="M6290" s="71">
        <v>0.72799999999999998</v>
      </c>
      <c r="N6290" s="72"/>
      <c r="O6290" s="73">
        <f>MIN(1,MAX(0,(1/(1+EXP(-(Assumptions!$B$5 + Assumptions!$B$6*$N6290))))*Assumptions!$B$3))</f>
        <v>3.9165722796764356E-2</v>
      </c>
      <c r="P6290" s="73">
        <f>VLOOKUP($F6290,Assumptions!$A$23:$B$27,2,FALSE)*Assumptions!$B$4</f>
        <v>0.35</v>
      </c>
      <c r="Q6290" s="74">
        <f t="shared" si="196"/>
        <v>16882.639662903515</v>
      </c>
      <c r="R6290" s="75" t="str">
        <f>IF($O6290&lt;Assumptions!$B$17,"A",IF($O6290&lt;Assumptions!$B$18,"B",IF($O6290&lt;Assumptions!$B$19,"C",IF($O6290&lt;Assumptions!$B$20,"D","E"))))</f>
        <v>B</v>
      </c>
      <c r="S6290" s="75">
        <f t="shared" si="197"/>
        <v>0</v>
      </c>
    </row>
    <row r="6291" spans="1:19" ht="17.399999999999999" x14ac:dyDescent="0.3">
      <c r="A6291" s="39" t="s">
        <v>1045</v>
      </c>
      <c r="B6291" s="39" t="s">
        <v>57</v>
      </c>
      <c r="C6291" s="39" t="s">
        <v>135</v>
      </c>
      <c r="D6291" s="39" t="s">
        <v>26</v>
      </c>
      <c r="E6291" s="70" t="s">
        <v>49</v>
      </c>
      <c r="F6291" s="70" t="s">
        <v>28</v>
      </c>
      <c r="G6291" s="78">
        <v>45634</v>
      </c>
      <c r="H6291" s="78">
        <v>45689</v>
      </c>
      <c r="I6291" s="69">
        <v>1194361.81</v>
      </c>
      <c r="J6291" s="70">
        <v>35</v>
      </c>
      <c r="K6291" s="71">
        <v>0.73599999999999999</v>
      </c>
      <c r="L6291" s="70">
        <v>0</v>
      </c>
      <c r="M6291" s="71">
        <v>0.72799999999999998</v>
      </c>
      <c r="N6291" s="72"/>
      <c r="O6291" s="73">
        <f>MIN(1,MAX(0,(1/(1+EXP(-(Assumptions!$B$5 + Assumptions!$B$6*$N6291))))*Assumptions!$B$3))</f>
        <v>3.9165722796764356E-2</v>
      </c>
      <c r="P6291" s="73">
        <f>VLOOKUP($F6291,Assumptions!$A$23:$B$27,2,FALSE)*Assumptions!$B$4</f>
        <v>0.35</v>
      </c>
      <c r="Q6291" s="74">
        <f t="shared" si="196"/>
        <v>16372.315249325609</v>
      </c>
      <c r="R6291" s="75" t="str">
        <f>IF($O6291&lt;Assumptions!$B$17,"A",IF($O6291&lt;Assumptions!$B$18,"B",IF($O6291&lt;Assumptions!$B$19,"C",IF($O6291&lt;Assumptions!$B$20,"D","E"))))</f>
        <v>B</v>
      </c>
      <c r="S6291" s="75">
        <f t="shared" si="197"/>
        <v>0</v>
      </c>
    </row>
    <row r="6292" spans="1:19" ht="17.399999999999999" x14ac:dyDescent="0.3">
      <c r="A6292" s="39" t="s">
        <v>1045</v>
      </c>
      <c r="B6292" s="39" t="s">
        <v>57</v>
      </c>
      <c r="C6292" s="39" t="s">
        <v>135</v>
      </c>
      <c r="D6292" s="39" t="s">
        <v>26</v>
      </c>
      <c r="E6292" s="70" t="s">
        <v>49</v>
      </c>
      <c r="F6292" s="70" t="s">
        <v>28</v>
      </c>
      <c r="G6292" s="78">
        <v>45634</v>
      </c>
      <c r="H6292" s="78">
        <v>45717</v>
      </c>
      <c r="I6292" s="69">
        <v>1161519.6599999999</v>
      </c>
      <c r="J6292" s="70">
        <v>15</v>
      </c>
      <c r="K6292" s="71">
        <v>1.038</v>
      </c>
      <c r="L6292" s="70">
        <v>0</v>
      </c>
      <c r="M6292" s="71">
        <v>0.72799999999999998</v>
      </c>
      <c r="N6292" s="72"/>
      <c r="O6292" s="73">
        <f>MIN(1,MAX(0,(1/(1+EXP(-(Assumptions!$B$5 + Assumptions!$B$6*$N6292))))*Assumptions!$B$3))</f>
        <v>3.9165722796764356E-2</v>
      </c>
      <c r="P6292" s="73">
        <f>VLOOKUP($F6292,Assumptions!$A$23:$B$27,2,FALSE)*Assumptions!$B$4</f>
        <v>0.35</v>
      </c>
      <c r="Q6292" s="74">
        <f t="shared" si="196"/>
        <v>15922.114959293192</v>
      </c>
      <c r="R6292" s="75" t="str">
        <f>IF($O6292&lt;Assumptions!$B$17,"A",IF($O6292&lt;Assumptions!$B$18,"B",IF($O6292&lt;Assumptions!$B$19,"C",IF($O6292&lt;Assumptions!$B$20,"D","E"))))</f>
        <v>B</v>
      </c>
      <c r="S6292" s="75">
        <f t="shared" si="197"/>
        <v>0</v>
      </c>
    </row>
    <row r="6293" spans="1:19" ht="17.399999999999999" x14ac:dyDescent="0.3">
      <c r="A6293" s="39" t="s">
        <v>1045</v>
      </c>
      <c r="B6293" s="39" t="s">
        <v>57</v>
      </c>
      <c r="C6293" s="39" t="s">
        <v>135</v>
      </c>
      <c r="D6293" s="39" t="s">
        <v>26</v>
      </c>
      <c r="E6293" s="70" t="s">
        <v>49</v>
      </c>
      <c r="F6293" s="70" t="s">
        <v>28</v>
      </c>
      <c r="G6293" s="78">
        <v>45634</v>
      </c>
      <c r="H6293" s="78">
        <v>45748</v>
      </c>
      <c r="I6293" s="69">
        <v>1126418.21</v>
      </c>
      <c r="J6293" s="70">
        <v>0</v>
      </c>
      <c r="K6293" s="71">
        <v>0.97699999999999998</v>
      </c>
      <c r="L6293" s="70">
        <v>0</v>
      </c>
      <c r="M6293" s="71">
        <v>0.72799999999999998</v>
      </c>
      <c r="N6293" s="72"/>
      <c r="O6293" s="73">
        <f>MIN(1,MAX(0,(1/(1+EXP(-(Assumptions!$B$5 + Assumptions!$B$6*$N6293))))*Assumptions!$B$3))</f>
        <v>3.9165722796764356E-2</v>
      </c>
      <c r="P6293" s="73">
        <f>VLOOKUP($F6293,Assumptions!$A$23:$B$27,2,FALSE)*Assumptions!$B$4</f>
        <v>0.35</v>
      </c>
      <c r="Q6293" s="74">
        <f t="shared" si="196"/>
        <v>15440.944178130625</v>
      </c>
      <c r="R6293" s="75" t="str">
        <f>IF($O6293&lt;Assumptions!$B$17,"A",IF($O6293&lt;Assumptions!$B$18,"B",IF($O6293&lt;Assumptions!$B$19,"C",IF($O6293&lt;Assumptions!$B$20,"D","E"))))</f>
        <v>B</v>
      </c>
      <c r="S6293" s="75">
        <f t="shared" si="197"/>
        <v>0</v>
      </c>
    </row>
    <row r="6294" spans="1:19" ht="17.399999999999999" x14ac:dyDescent="0.3">
      <c r="A6294" s="39" t="s">
        <v>1045</v>
      </c>
      <c r="B6294" s="39" t="s">
        <v>57</v>
      </c>
      <c r="C6294" s="39" t="s">
        <v>135</v>
      </c>
      <c r="D6294" s="39" t="s">
        <v>26</v>
      </c>
      <c r="E6294" s="70" t="s">
        <v>49</v>
      </c>
      <c r="F6294" s="70" t="s">
        <v>28</v>
      </c>
      <c r="G6294" s="78">
        <v>45634</v>
      </c>
      <c r="H6294" s="78">
        <v>45778</v>
      </c>
      <c r="I6294" s="69">
        <v>1091028.75</v>
      </c>
      <c r="J6294" s="70">
        <v>0</v>
      </c>
      <c r="K6294" s="71">
        <v>1.0900000000000001</v>
      </c>
      <c r="L6294" s="70">
        <v>0</v>
      </c>
      <c r="M6294" s="71">
        <v>0.72799999999999998</v>
      </c>
      <c r="N6294" s="72"/>
      <c r="O6294" s="73">
        <f>MIN(1,MAX(0,(1/(1+EXP(-(Assumptions!$B$5 + Assumptions!$B$6*$N6294))))*Assumptions!$B$3))</f>
        <v>3.9165722796764356E-2</v>
      </c>
      <c r="P6294" s="73">
        <f>VLOOKUP($F6294,Assumptions!$A$23:$B$27,2,FALSE)*Assumptions!$B$4</f>
        <v>0.35</v>
      </c>
      <c r="Q6294" s="74">
        <f t="shared" si="196"/>
        <v>14955.825355030111</v>
      </c>
      <c r="R6294" s="75" t="str">
        <f>IF($O6294&lt;Assumptions!$B$17,"A",IF($O6294&lt;Assumptions!$B$18,"B",IF($O6294&lt;Assumptions!$B$19,"C",IF($O6294&lt;Assumptions!$B$20,"D","E"))))</f>
        <v>B</v>
      </c>
      <c r="S6294" s="75">
        <f t="shared" si="197"/>
        <v>0</v>
      </c>
    </row>
    <row r="6295" spans="1:19" ht="17.399999999999999" x14ac:dyDescent="0.3">
      <c r="A6295" s="39" t="s">
        <v>1045</v>
      </c>
      <c r="B6295" s="39" t="s">
        <v>57</v>
      </c>
      <c r="C6295" s="39" t="s">
        <v>135</v>
      </c>
      <c r="D6295" s="39" t="s">
        <v>26</v>
      </c>
      <c r="E6295" s="70" t="s">
        <v>49</v>
      </c>
      <c r="F6295" s="70" t="s">
        <v>28</v>
      </c>
      <c r="G6295" s="78">
        <v>45634</v>
      </c>
      <c r="H6295" s="78">
        <v>45809</v>
      </c>
      <c r="I6295" s="69">
        <v>1061460.43</v>
      </c>
      <c r="J6295" s="70">
        <v>0</v>
      </c>
      <c r="K6295" s="71">
        <v>1.0860000000000001</v>
      </c>
      <c r="L6295" s="70">
        <v>0</v>
      </c>
      <c r="M6295" s="71">
        <v>0.72799999999999998</v>
      </c>
      <c r="N6295" s="72"/>
      <c r="O6295" s="73">
        <f>MIN(1,MAX(0,(1/(1+EXP(-(Assumptions!$B$5 + Assumptions!$B$6*$N6295))))*Assumptions!$B$3))</f>
        <v>3.9165722796764356E-2</v>
      </c>
      <c r="P6295" s="73">
        <f>VLOOKUP($F6295,Assumptions!$A$23:$B$27,2,FALSE)*Assumptions!$B$4</f>
        <v>0.35</v>
      </c>
      <c r="Q6295" s="74">
        <f t="shared" si="196"/>
        <v>14550.502736390001</v>
      </c>
      <c r="R6295" s="75" t="str">
        <f>IF($O6295&lt;Assumptions!$B$17,"A",IF($O6295&lt;Assumptions!$B$18,"B",IF($O6295&lt;Assumptions!$B$19,"C",IF($O6295&lt;Assumptions!$B$20,"D","E"))))</f>
        <v>B</v>
      </c>
      <c r="S6295" s="75">
        <f t="shared" si="197"/>
        <v>0</v>
      </c>
    </row>
    <row r="6296" spans="1:19" ht="17.399999999999999" x14ac:dyDescent="0.3">
      <c r="A6296" s="39" t="s">
        <v>1045</v>
      </c>
      <c r="B6296" s="39" t="s">
        <v>57</v>
      </c>
      <c r="C6296" s="39" t="s">
        <v>135</v>
      </c>
      <c r="D6296" s="39" t="s">
        <v>26</v>
      </c>
      <c r="E6296" s="70" t="s">
        <v>49</v>
      </c>
      <c r="F6296" s="70" t="s">
        <v>28</v>
      </c>
      <c r="G6296" s="78">
        <v>45634</v>
      </c>
      <c r="H6296" s="78">
        <v>45839</v>
      </c>
      <c r="I6296" s="69">
        <v>1029415.54</v>
      </c>
      <c r="J6296" s="70">
        <v>0</v>
      </c>
      <c r="K6296" s="71">
        <v>1.04</v>
      </c>
      <c r="L6296" s="70">
        <v>0</v>
      </c>
      <c r="M6296" s="71">
        <v>0.72799999999999998</v>
      </c>
      <c r="N6296" s="72"/>
      <c r="O6296" s="73">
        <f>MIN(1,MAX(0,(1/(1+EXP(-(Assumptions!$B$5 + Assumptions!$B$6*$N6296))))*Assumptions!$B$3))</f>
        <v>3.9165722796764356E-2</v>
      </c>
      <c r="P6296" s="73">
        <f>VLOOKUP($F6296,Assumptions!$A$23:$B$27,2,FALSE)*Assumptions!$B$4</f>
        <v>0.35</v>
      </c>
      <c r="Q6296" s="74">
        <f t="shared" si="196"/>
        <v>14111.231288812522</v>
      </c>
      <c r="R6296" s="75" t="str">
        <f>IF($O6296&lt;Assumptions!$B$17,"A",IF($O6296&lt;Assumptions!$B$18,"B",IF($O6296&lt;Assumptions!$B$19,"C",IF($O6296&lt;Assumptions!$B$20,"D","E"))))</f>
        <v>B</v>
      </c>
      <c r="S6296" s="75">
        <f t="shared" si="197"/>
        <v>0</v>
      </c>
    </row>
    <row r="6297" spans="1:19" ht="17.399999999999999" x14ac:dyDescent="0.3">
      <c r="A6297" s="39" t="s">
        <v>1045</v>
      </c>
      <c r="B6297" s="39" t="s">
        <v>57</v>
      </c>
      <c r="C6297" s="39" t="s">
        <v>135</v>
      </c>
      <c r="D6297" s="39" t="s">
        <v>26</v>
      </c>
      <c r="E6297" s="70" t="s">
        <v>49</v>
      </c>
      <c r="F6297" s="70" t="s">
        <v>28</v>
      </c>
      <c r="G6297" s="78">
        <v>45634</v>
      </c>
      <c r="H6297" s="78">
        <v>45870</v>
      </c>
      <c r="I6297" s="69">
        <v>1000770.16</v>
      </c>
      <c r="J6297" s="70">
        <v>35</v>
      </c>
      <c r="K6297" s="71">
        <v>0.67400000000000004</v>
      </c>
      <c r="L6297" s="70">
        <v>0</v>
      </c>
      <c r="M6297" s="71">
        <v>0.72799999999999998</v>
      </c>
      <c r="N6297" s="72"/>
      <c r="O6297" s="73">
        <f>MIN(1,MAX(0,(1/(1+EXP(-(Assumptions!$B$5 + Assumptions!$B$6*$N6297))))*Assumptions!$B$3))</f>
        <v>3.9165722796764356E-2</v>
      </c>
      <c r="P6297" s="73">
        <f>VLOOKUP($F6297,Assumptions!$A$23:$B$27,2,FALSE)*Assumptions!$B$4</f>
        <v>0.35</v>
      </c>
      <c r="Q6297" s="74">
        <f t="shared" si="196"/>
        <v>13718.560334441729</v>
      </c>
      <c r="R6297" s="75" t="str">
        <f>IF($O6297&lt;Assumptions!$B$17,"A",IF($O6297&lt;Assumptions!$B$18,"B",IF($O6297&lt;Assumptions!$B$19,"C",IF($O6297&lt;Assumptions!$B$20,"D","E"))))</f>
        <v>B</v>
      </c>
      <c r="S6297" s="75">
        <f t="shared" si="197"/>
        <v>0</v>
      </c>
    </row>
    <row r="6298" spans="1:19" ht="17.399999999999999" x14ac:dyDescent="0.3">
      <c r="A6298" s="39" t="s">
        <v>1045</v>
      </c>
      <c r="B6298" s="39" t="s">
        <v>57</v>
      </c>
      <c r="C6298" s="39" t="s">
        <v>135</v>
      </c>
      <c r="D6298" s="39" t="s">
        <v>26</v>
      </c>
      <c r="E6298" s="70" t="s">
        <v>49</v>
      </c>
      <c r="F6298" s="70" t="s">
        <v>28</v>
      </c>
      <c r="G6298" s="78">
        <v>45634</v>
      </c>
      <c r="H6298" s="78">
        <v>45901</v>
      </c>
      <c r="I6298" s="69">
        <v>974016.09</v>
      </c>
      <c r="J6298" s="70">
        <v>15</v>
      </c>
      <c r="K6298" s="71">
        <v>1.1279999999999999</v>
      </c>
      <c r="L6298" s="70">
        <v>0</v>
      </c>
      <c r="M6298" s="71">
        <v>0.72799999999999998</v>
      </c>
      <c r="N6298" s="72"/>
      <c r="O6298" s="73">
        <f>MIN(1,MAX(0,(1/(1+EXP(-(Assumptions!$B$5 + Assumptions!$B$6*$N6298))))*Assumptions!$B$3))</f>
        <v>3.9165722796764356E-2</v>
      </c>
      <c r="P6298" s="73">
        <f>VLOOKUP($F6298,Assumptions!$A$23:$B$27,2,FALSE)*Assumptions!$B$4</f>
        <v>0.35</v>
      </c>
      <c r="Q6298" s="74">
        <f t="shared" si="196"/>
        <v>13351.815463184897</v>
      </c>
      <c r="R6298" s="75" t="str">
        <f>IF($O6298&lt;Assumptions!$B$17,"A",IF($O6298&lt;Assumptions!$B$18,"B",IF($O6298&lt;Assumptions!$B$19,"C",IF($O6298&lt;Assumptions!$B$20,"D","E"))))</f>
        <v>B</v>
      </c>
      <c r="S6298" s="75">
        <f t="shared" si="197"/>
        <v>0</v>
      </c>
    </row>
    <row r="6299" spans="1:19" ht="17.399999999999999" x14ac:dyDescent="0.3">
      <c r="A6299" s="39" t="s">
        <v>1045</v>
      </c>
      <c r="B6299" s="39" t="s">
        <v>57</v>
      </c>
      <c r="C6299" s="39" t="s">
        <v>135</v>
      </c>
      <c r="D6299" s="39" t="s">
        <v>26</v>
      </c>
      <c r="E6299" s="70" t="s">
        <v>49</v>
      </c>
      <c r="F6299" s="70" t="s">
        <v>28</v>
      </c>
      <c r="G6299" s="78">
        <v>45634</v>
      </c>
      <c r="H6299" s="78">
        <v>45931</v>
      </c>
      <c r="I6299" s="69">
        <v>943659.67</v>
      </c>
      <c r="J6299" s="70">
        <v>0</v>
      </c>
      <c r="K6299" s="71">
        <v>1.0409999999999999</v>
      </c>
      <c r="L6299" s="70">
        <v>0</v>
      </c>
      <c r="M6299" s="71">
        <v>0.72799999999999998</v>
      </c>
      <c r="N6299" s="72"/>
      <c r="O6299" s="73">
        <f>MIN(1,MAX(0,(1/(1+EXP(-(Assumptions!$B$5 + Assumptions!$B$6*$N6299))))*Assumptions!$B$3))</f>
        <v>3.9165722796764356E-2</v>
      </c>
      <c r="P6299" s="73">
        <f>VLOOKUP($F6299,Assumptions!$A$23:$B$27,2,FALSE)*Assumptions!$B$4</f>
        <v>0.35</v>
      </c>
      <c r="Q6299" s="74">
        <f t="shared" si="196"/>
        <v>12935.689567397145</v>
      </c>
      <c r="R6299" s="75" t="str">
        <f>IF($O6299&lt;Assumptions!$B$17,"A",IF($O6299&lt;Assumptions!$B$18,"B",IF($O6299&lt;Assumptions!$B$19,"C",IF($O6299&lt;Assumptions!$B$20,"D","E"))))</f>
        <v>B</v>
      </c>
      <c r="S6299" s="75">
        <f t="shared" si="197"/>
        <v>0</v>
      </c>
    </row>
    <row r="6300" spans="1:19" ht="17.399999999999999" x14ac:dyDescent="0.3">
      <c r="A6300" s="39" t="s">
        <v>1045</v>
      </c>
      <c r="B6300" s="39" t="s">
        <v>57</v>
      </c>
      <c r="C6300" s="39" t="s">
        <v>135</v>
      </c>
      <c r="D6300" s="39" t="s">
        <v>26</v>
      </c>
      <c r="E6300" s="70" t="s">
        <v>49</v>
      </c>
      <c r="F6300" s="70" t="s">
        <v>28</v>
      </c>
      <c r="G6300" s="78">
        <v>45634</v>
      </c>
      <c r="H6300" s="78">
        <v>45962</v>
      </c>
      <c r="I6300" s="69">
        <v>917607.52</v>
      </c>
      <c r="J6300" s="70">
        <v>0</v>
      </c>
      <c r="K6300" s="71">
        <v>1.0640000000000001</v>
      </c>
      <c r="L6300" s="70">
        <v>0</v>
      </c>
      <c r="M6300" s="71">
        <v>0.72799999999999998</v>
      </c>
      <c r="N6300" s="72"/>
      <c r="O6300" s="73">
        <f>MIN(1,MAX(0,(1/(1+EXP(-(Assumptions!$B$5 + Assumptions!$B$6*$N6300))))*Assumptions!$B$3))</f>
        <v>3.9165722796764356E-2</v>
      </c>
      <c r="P6300" s="73">
        <f>VLOOKUP($F6300,Assumptions!$A$23:$B$27,2,FALSE)*Assumptions!$B$4</f>
        <v>0.35</v>
      </c>
      <c r="Q6300" s="74">
        <f t="shared" si="196"/>
        <v>12578.566617591241</v>
      </c>
      <c r="R6300" s="75" t="str">
        <f>IF($O6300&lt;Assumptions!$B$17,"A",IF($O6300&lt;Assumptions!$B$18,"B",IF($O6300&lt;Assumptions!$B$19,"C",IF($O6300&lt;Assumptions!$B$20,"D","E"))))</f>
        <v>B</v>
      </c>
      <c r="S6300" s="75">
        <f t="shared" si="197"/>
        <v>0</v>
      </c>
    </row>
    <row r="6301" spans="1:19" ht="17.399999999999999" x14ac:dyDescent="0.3">
      <c r="A6301" s="39" t="s">
        <v>1045</v>
      </c>
      <c r="B6301" s="39" t="s">
        <v>57</v>
      </c>
      <c r="C6301" s="39" t="s">
        <v>135</v>
      </c>
      <c r="D6301" s="39" t="s">
        <v>26</v>
      </c>
      <c r="E6301" s="70" t="s">
        <v>49</v>
      </c>
      <c r="F6301" s="70" t="s">
        <v>28</v>
      </c>
      <c r="G6301" s="78">
        <v>45634</v>
      </c>
      <c r="H6301" s="78">
        <v>45992</v>
      </c>
      <c r="I6301" s="69">
        <v>887832.67</v>
      </c>
      <c r="J6301" s="70">
        <v>0</v>
      </c>
      <c r="K6301" s="71">
        <v>1.0680000000000001</v>
      </c>
      <c r="L6301" s="70">
        <v>0</v>
      </c>
      <c r="M6301" s="71">
        <v>0.72799999999999998</v>
      </c>
      <c r="N6301" s="72"/>
      <c r="O6301" s="73">
        <f>MIN(1,MAX(0,(1/(1+EXP(-(Assumptions!$B$5 + Assumptions!$B$6*$N6301))))*Assumptions!$B$3))</f>
        <v>3.9165722796764356E-2</v>
      </c>
      <c r="P6301" s="73">
        <f>VLOOKUP($F6301,Assumptions!$A$23:$B$27,2,FALSE)*Assumptions!$B$4</f>
        <v>0.35</v>
      </c>
      <c r="Q6301" s="74">
        <f t="shared" si="196"/>
        <v>12170.412885095908</v>
      </c>
      <c r="R6301" s="75" t="str">
        <f>IF($O6301&lt;Assumptions!$B$17,"A",IF($O6301&lt;Assumptions!$B$18,"B",IF($O6301&lt;Assumptions!$B$19,"C",IF($O6301&lt;Assumptions!$B$20,"D","E"))))</f>
        <v>B</v>
      </c>
      <c r="S6301" s="75">
        <f t="shared" si="197"/>
        <v>0</v>
      </c>
    </row>
    <row r="6302" spans="1:19" ht="17.399999999999999" x14ac:dyDescent="0.3">
      <c r="A6302" s="39" t="s">
        <v>1046</v>
      </c>
      <c r="B6302" s="39" t="s">
        <v>72</v>
      </c>
      <c r="C6302" s="39" t="s">
        <v>135</v>
      </c>
      <c r="D6302" s="39" t="s">
        <v>30</v>
      </c>
      <c r="E6302" s="70" t="s">
        <v>46</v>
      </c>
      <c r="F6302" s="70" t="s">
        <v>32</v>
      </c>
      <c r="G6302" s="78">
        <v>44403</v>
      </c>
      <c r="H6302" s="78">
        <v>45658</v>
      </c>
      <c r="I6302" s="69">
        <v>2680384.91</v>
      </c>
      <c r="J6302" s="70">
        <v>0</v>
      </c>
      <c r="K6302" s="71">
        <v>1.1339999999999999</v>
      </c>
      <c r="L6302" s="70">
        <v>0</v>
      </c>
      <c r="M6302" s="71">
        <v>1.0820000000000001</v>
      </c>
      <c r="N6302" s="72"/>
      <c r="O6302" s="73">
        <f>MIN(1,MAX(0,(1/(1+EXP(-(Assumptions!$B$5 + Assumptions!$B$6*$N6302))))*Assumptions!$B$3))</f>
        <v>3.9165722796764356E-2</v>
      </c>
      <c r="P6302" s="73">
        <f>VLOOKUP($F6302,Assumptions!$A$23:$B$27,2,FALSE)*Assumptions!$B$4</f>
        <v>0.5</v>
      </c>
      <c r="Q6302" s="74">
        <f t="shared" si="196"/>
        <v>52489.606186845092</v>
      </c>
      <c r="R6302" s="75" t="str">
        <f>IF($O6302&lt;Assumptions!$B$17,"A",IF($O6302&lt;Assumptions!$B$18,"B",IF($O6302&lt;Assumptions!$B$19,"C",IF($O6302&lt;Assumptions!$B$20,"D","E"))))</f>
        <v>B</v>
      </c>
      <c r="S6302" s="75">
        <f t="shared" si="197"/>
        <v>0</v>
      </c>
    </row>
    <row r="6303" spans="1:19" ht="17.399999999999999" x14ac:dyDescent="0.3">
      <c r="A6303" s="39" t="s">
        <v>1046</v>
      </c>
      <c r="B6303" s="39" t="s">
        <v>72</v>
      </c>
      <c r="C6303" s="39" t="s">
        <v>135</v>
      </c>
      <c r="D6303" s="39" t="s">
        <v>30</v>
      </c>
      <c r="E6303" s="70" t="s">
        <v>46</v>
      </c>
      <c r="F6303" s="70" t="s">
        <v>32</v>
      </c>
      <c r="G6303" s="78">
        <v>44403</v>
      </c>
      <c r="H6303" s="78">
        <v>45689</v>
      </c>
      <c r="I6303" s="69">
        <v>2609932.2999999998</v>
      </c>
      <c r="J6303" s="70">
        <v>15</v>
      </c>
      <c r="K6303" s="71">
        <v>1.117</v>
      </c>
      <c r="L6303" s="70">
        <v>0</v>
      </c>
      <c r="M6303" s="71">
        <v>1.0820000000000001</v>
      </c>
      <c r="N6303" s="72"/>
      <c r="O6303" s="73">
        <f>MIN(1,MAX(0,(1/(1+EXP(-(Assumptions!$B$5 + Assumptions!$B$6*$N6303))))*Assumptions!$B$3))</f>
        <v>3.9165722796764356E-2</v>
      </c>
      <c r="P6303" s="73">
        <f>VLOOKUP($F6303,Assumptions!$A$23:$B$27,2,FALSE)*Assumptions!$B$4</f>
        <v>0.5</v>
      </c>
      <c r="Q6303" s="74">
        <f t="shared" si="196"/>
        <v>51109.942490060814</v>
      </c>
      <c r="R6303" s="75" t="str">
        <f>IF($O6303&lt;Assumptions!$B$17,"A",IF($O6303&lt;Assumptions!$B$18,"B",IF($O6303&lt;Assumptions!$B$19,"C",IF($O6303&lt;Assumptions!$B$20,"D","E"))))</f>
        <v>B</v>
      </c>
      <c r="S6303" s="75">
        <f t="shared" si="197"/>
        <v>0</v>
      </c>
    </row>
    <row r="6304" spans="1:19" ht="17.399999999999999" x14ac:dyDescent="0.3">
      <c r="A6304" s="39" t="s">
        <v>1046</v>
      </c>
      <c r="B6304" s="39" t="s">
        <v>72</v>
      </c>
      <c r="C6304" s="39" t="s">
        <v>135</v>
      </c>
      <c r="D6304" s="39" t="s">
        <v>30</v>
      </c>
      <c r="E6304" s="70" t="s">
        <v>46</v>
      </c>
      <c r="F6304" s="70" t="s">
        <v>32</v>
      </c>
      <c r="G6304" s="78">
        <v>44403</v>
      </c>
      <c r="H6304" s="78">
        <v>45717</v>
      </c>
      <c r="I6304" s="69">
        <v>2540554.0699999998</v>
      </c>
      <c r="J6304" s="70">
        <v>0</v>
      </c>
      <c r="K6304" s="71">
        <v>1.0900000000000001</v>
      </c>
      <c r="L6304" s="70">
        <v>0</v>
      </c>
      <c r="M6304" s="71">
        <v>1.0820000000000001</v>
      </c>
      <c r="N6304" s="72"/>
      <c r="O6304" s="73">
        <f>MIN(1,MAX(0,(1/(1+EXP(-(Assumptions!$B$5 + Assumptions!$B$6*$N6304))))*Assumptions!$B$3))</f>
        <v>3.9165722796764356E-2</v>
      </c>
      <c r="P6304" s="73">
        <f>VLOOKUP($F6304,Assumptions!$A$23:$B$27,2,FALSE)*Assumptions!$B$4</f>
        <v>0.5</v>
      </c>
      <c r="Q6304" s="74">
        <f t="shared" si="196"/>
        <v>49751.318227905729</v>
      </c>
      <c r="R6304" s="75" t="str">
        <f>IF($O6304&lt;Assumptions!$B$17,"A",IF($O6304&lt;Assumptions!$B$18,"B",IF($O6304&lt;Assumptions!$B$19,"C",IF($O6304&lt;Assumptions!$B$20,"D","E"))))</f>
        <v>B</v>
      </c>
      <c r="S6304" s="75">
        <f t="shared" si="197"/>
        <v>0</v>
      </c>
    </row>
    <row r="6305" spans="1:19" ht="17.399999999999999" x14ac:dyDescent="0.3">
      <c r="A6305" s="39" t="s">
        <v>1046</v>
      </c>
      <c r="B6305" s="39" t="s">
        <v>72</v>
      </c>
      <c r="C6305" s="39" t="s">
        <v>135</v>
      </c>
      <c r="D6305" s="39" t="s">
        <v>30</v>
      </c>
      <c r="E6305" s="70" t="s">
        <v>46</v>
      </c>
      <c r="F6305" s="70" t="s">
        <v>32</v>
      </c>
      <c r="G6305" s="78">
        <v>44403</v>
      </c>
      <c r="H6305" s="78">
        <v>45748</v>
      </c>
      <c r="I6305" s="69">
        <v>2465011.77</v>
      </c>
      <c r="J6305" s="70">
        <v>0</v>
      </c>
      <c r="K6305" s="71">
        <v>1.0029999999999999</v>
      </c>
      <c r="L6305" s="70">
        <v>0</v>
      </c>
      <c r="M6305" s="71">
        <v>1.0820000000000001</v>
      </c>
      <c r="N6305" s="72"/>
      <c r="O6305" s="73">
        <f>MIN(1,MAX(0,(1/(1+EXP(-(Assumptions!$B$5 + Assumptions!$B$6*$N6305))))*Assumptions!$B$3))</f>
        <v>3.9165722796764356E-2</v>
      </c>
      <c r="P6305" s="73">
        <f>VLOOKUP($F6305,Assumptions!$A$23:$B$27,2,FALSE)*Assumptions!$B$4</f>
        <v>0.5</v>
      </c>
      <c r="Q6305" s="74">
        <f t="shared" si="196"/>
        <v>48271.983837290725</v>
      </c>
      <c r="R6305" s="75" t="str">
        <f>IF($O6305&lt;Assumptions!$B$17,"A",IF($O6305&lt;Assumptions!$B$18,"B",IF($O6305&lt;Assumptions!$B$19,"C",IF($O6305&lt;Assumptions!$B$20,"D","E"))))</f>
        <v>B</v>
      </c>
      <c r="S6305" s="75">
        <f t="shared" si="197"/>
        <v>0</v>
      </c>
    </row>
    <row r="6306" spans="1:19" ht="17.399999999999999" x14ac:dyDescent="0.3">
      <c r="A6306" s="39" t="s">
        <v>1046</v>
      </c>
      <c r="B6306" s="39" t="s">
        <v>72</v>
      </c>
      <c r="C6306" s="39" t="s">
        <v>135</v>
      </c>
      <c r="D6306" s="39" t="s">
        <v>30</v>
      </c>
      <c r="E6306" s="70" t="s">
        <v>46</v>
      </c>
      <c r="F6306" s="70" t="s">
        <v>32</v>
      </c>
      <c r="G6306" s="78">
        <v>44403</v>
      </c>
      <c r="H6306" s="78">
        <v>45778</v>
      </c>
      <c r="I6306" s="69">
        <v>2393175.1</v>
      </c>
      <c r="J6306" s="70">
        <v>0</v>
      </c>
      <c r="K6306" s="71">
        <v>1.099</v>
      </c>
      <c r="L6306" s="70">
        <v>0</v>
      </c>
      <c r="M6306" s="71">
        <v>1.0820000000000001</v>
      </c>
      <c r="N6306" s="72"/>
      <c r="O6306" s="73">
        <f>MIN(1,MAX(0,(1/(1+EXP(-(Assumptions!$B$5 + Assumptions!$B$6*$N6306))))*Assumptions!$B$3))</f>
        <v>3.9165722796764356E-2</v>
      </c>
      <c r="P6306" s="73">
        <f>VLOOKUP($F6306,Assumptions!$A$23:$B$27,2,FALSE)*Assumptions!$B$4</f>
        <v>0.5</v>
      </c>
      <c r="Q6306" s="74">
        <f t="shared" si="196"/>
        <v>46865.216285359413</v>
      </c>
      <c r="R6306" s="75" t="str">
        <f>IF($O6306&lt;Assumptions!$B$17,"A",IF($O6306&lt;Assumptions!$B$18,"B",IF($O6306&lt;Assumptions!$B$19,"C",IF($O6306&lt;Assumptions!$B$20,"D","E"))))</f>
        <v>B</v>
      </c>
      <c r="S6306" s="75">
        <f t="shared" si="197"/>
        <v>0</v>
      </c>
    </row>
    <row r="6307" spans="1:19" ht="17.399999999999999" x14ac:dyDescent="0.3">
      <c r="A6307" s="39" t="s">
        <v>1046</v>
      </c>
      <c r="B6307" s="39" t="s">
        <v>72</v>
      </c>
      <c r="C6307" s="39" t="s">
        <v>135</v>
      </c>
      <c r="D6307" s="39" t="s">
        <v>30</v>
      </c>
      <c r="E6307" s="70" t="s">
        <v>46</v>
      </c>
      <c r="F6307" s="70" t="s">
        <v>32</v>
      </c>
      <c r="G6307" s="78">
        <v>44403</v>
      </c>
      <c r="H6307" s="78">
        <v>45809</v>
      </c>
      <c r="I6307" s="69">
        <v>2322745.33</v>
      </c>
      <c r="J6307" s="70">
        <v>0</v>
      </c>
      <c r="K6307" s="71">
        <v>1.0149999999999999</v>
      </c>
      <c r="L6307" s="70">
        <v>0</v>
      </c>
      <c r="M6307" s="71">
        <v>1.0820000000000001</v>
      </c>
      <c r="N6307" s="72"/>
      <c r="O6307" s="73">
        <f>MIN(1,MAX(0,(1/(1+EXP(-(Assumptions!$B$5 + Assumptions!$B$6*$N6307))))*Assumptions!$B$3))</f>
        <v>3.9165722796764356E-2</v>
      </c>
      <c r="P6307" s="73">
        <f>VLOOKUP($F6307,Assumptions!$A$23:$B$27,2,FALSE)*Assumptions!$B$4</f>
        <v>0.5</v>
      </c>
      <c r="Q6307" s="74">
        <f t="shared" si="196"/>
        <v>45485.999861129472</v>
      </c>
      <c r="R6307" s="75" t="str">
        <f>IF($O6307&lt;Assumptions!$B$17,"A",IF($O6307&lt;Assumptions!$B$18,"B",IF($O6307&lt;Assumptions!$B$19,"C",IF($O6307&lt;Assumptions!$B$20,"D","E"))))</f>
        <v>B</v>
      </c>
      <c r="S6307" s="75">
        <f t="shared" si="197"/>
        <v>0</v>
      </c>
    </row>
    <row r="6308" spans="1:19" ht="17.399999999999999" x14ac:dyDescent="0.3">
      <c r="A6308" s="39" t="s">
        <v>1046</v>
      </c>
      <c r="B6308" s="39" t="s">
        <v>72</v>
      </c>
      <c r="C6308" s="39" t="s">
        <v>135</v>
      </c>
      <c r="D6308" s="39" t="s">
        <v>30</v>
      </c>
      <c r="E6308" s="70" t="s">
        <v>46</v>
      </c>
      <c r="F6308" s="70" t="s">
        <v>32</v>
      </c>
      <c r="G6308" s="78">
        <v>44403</v>
      </c>
      <c r="H6308" s="78">
        <v>45839</v>
      </c>
      <c r="I6308" s="69">
        <v>2257004.16</v>
      </c>
      <c r="J6308" s="70">
        <v>0</v>
      </c>
      <c r="K6308" s="71">
        <v>0.95099999999999996</v>
      </c>
      <c r="L6308" s="70">
        <v>0</v>
      </c>
      <c r="M6308" s="71">
        <v>1.0820000000000001</v>
      </c>
      <c r="N6308" s="72"/>
      <c r="O6308" s="73">
        <f>MIN(1,MAX(0,(1/(1+EXP(-(Assumptions!$B$5 + Assumptions!$B$6*$N6308))))*Assumptions!$B$3))</f>
        <v>3.9165722796764356E-2</v>
      </c>
      <c r="P6308" s="73">
        <f>VLOOKUP($F6308,Assumptions!$A$23:$B$27,2,FALSE)*Assumptions!$B$4</f>
        <v>0.5</v>
      </c>
      <c r="Q6308" s="74">
        <f t="shared" si="196"/>
        <v>44198.599640851993</v>
      </c>
      <c r="R6308" s="75" t="str">
        <f>IF($O6308&lt;Assumptions!$B$17,"A",IF($O6308&lt;Assumptions!$B$18,"B",IF($O6308&lt;Assumptions!$B$19,"C",IF($O6308&lt;Assumptions!$B$20,"D","E"))))</f>
        <v>B</v>
      </c>
      <c r="S6308" s="75">
        <f t="shared" si="197"/>
        <v>0</v>
      </c>
    </row>
    <row r="6309" spans="1:19" ht="17.399999999999999" x14ac:dyDescent="0.3">
      <c r="A6309" s="39" t="s">
        <v>1046</v>
      </c>
      <c r="B6309" s="39" t="s">
        <v>72</v>
      </c>
      <c r="C6309" s="39" t="s">
        <v>135</v>
      </c>
      <c r="D6309" s="39" t="s">
        <v>30</v>
      </c>
      <c r="E6309" s="70" t="s">
        <v>46</v>
      </c>
      <c r="F6309" s="70" t="s">
        <v>32</v>
      </c>
      <c r="G6309" s="78">
        <v>44403</v>
      </c>
      <c r="H6309" s="78">
        <v>45870</v>
      </c>
      <c r="I6309" s="69">
        <v>2194290.35</v>
      </c>
      <c r="J6309" s="70">
        <v>0</v>
      </c>
      <c r="K6309" s="71">
        <v>0.996</v>
      </c>
      <c r="L6309" s="70">
        <v>0</v>
      </c>
      <c r="M6309" s="71">
        <v>1.0820000000000001</v>
      </c>
      <c r="N6309" s="72"/>
      <c r="O6309" s="73">
        <f>MIN(1,MAX(0,(1/(1+EXP(-(Assumptions!$B$5 + Assumptions!$B$6*$N6309))))*Assumptions!$B$3))</f>
        <v>3.9165722796764356E-2</v>
      </c>
      <c r="P6309" s="73">
        <f>VLOOKUP($F6309,Assumptions!$A$23:$B$27,2,FALSE)*Assumptions!$B$4</f>
        <v>0.5</v>
      </c>
      <c r="Q6309" s="74">
        <f t="shared" si="196"/>
        <v>42970.483791857521</v>
      </c>
      <c r="R6309" s="75" t="str">
        <f>IF($O6309&lt;Assumptions!$B$17,"A",IF($O6309&lt;Assumptions!$B$18,"B",IF($O6309&lt;Assumptions!$B$19,"C",IF($O6309&lt;Assumptions!$B$20,"D","E"))))</f>
        <v>B</v>
      </c>
      <c r="S6309" s="75">
        <f t="shared" si="197"/>
        <v>0</v>
      </c>
    </row>
    <row r="6310" spans="1:19" ht="17.399999999999999" x14ac:dyDescent="0.3">
      <c r="A6310" s="39" t="s">
        <v>1046</v>
      </c>
      <c r="B6310" s="39" t="s">
        <v>72</v>
      </c>
      <c r="C6310" s="39" t="s">
        <v>135</v>
      </c>
      <c r="D6310" s="39" t="s">
        <v>30</v>
      </c>
      <c r="E6310" s="70" t="s">
        <v>46</v>
      </c>
      <c r="F6310" s="70" t="s">
        <v>32</v>
      </c>
      <c r="G6310" s="78">
        <v>44403</v>
      </c>
      <c r="H6310" s="78">
        <v>45901</v>
      </c>
      <c r="I6310" s="69">
        <v>2136354.39</v>
      </c>
      <c r="J6310" s="70">
        <v>0</v>
      </c>
      <c r="K6310" s="71">
        <v>1.0980000000000001</v>
      </c>
      <c r="L6310" s="70">
        <v>0</v>
      </c>
      <c r="M6310" s="71">
        <v>1.0820000000000001</v>
      </c>
      <c r="N6310" s="72"/>
      <c r="O6310" s="73">
        <f>MIN(1,MAX(0,(1/(1+EXP(-(Assumptions!$B$5 + Assumptions!$B$6*$N6310))))*Assumptions!$B$3))</f>
        <v>3.9165722796764356E-2</v>
      </c>
      <c r="P6310" s="73">
        <f>VLOOKUP($F6310,Assumptions!$A$23:$B$27,2,FALSE)*Assumptions!$B$4</f>
        <v>0.5</v>
      </c>
      <c r="Q6310" s="74">
        <f t="shared" si="196"/>
        <v>41835.93191719531</v>
      </c>
      <c r="R6310" s="75" t="str">
        <f>IF($O6310&lt;Assumptions!$B$17,"A",IF($O6310&lt;Assumptions!$B$18,"B",IF($O6310&lt;Assumptions!$B$19,"C",IF($O6310&lt;Assumptions!$B$20,"D","E"))))</f>
        <v>B</v>
      </c>
      <c r="S6310" s="75">
        <f t="shared" si="197"/>
        <v>0</v>
      </c>
    </row>
    <row r="6311" spans="1:19" ht="17.399999999999999" x14ac:dyDescent="0.3">
      <c r="A6311" s="39" t="s">
        <v>1046</v>
      </c>
      <c r="B6311" s="39" t="s">
        <v>72</v>
      </c>
      <c r="C6311" s="39" t="s">
        <v>135</v>
      </c>
      <c r="D6311" s="39" t="s">
        <v>30</v>
      </c>
      <c r="E6311" s="70" t="s">
        <v>46</v>
      </c>
      <c r="F6311" s="70" t="s">
        <v>32</v>
      </c>
      <c r="G6311" s="78">
        <v>44403</v>
      </c>
      <c r="H6311" s="78">
        <v>45931</v>
      </c>
      <c r="I6311" s="69">
        <v>2078081.37</v>
      </c>
      <c r="J6311" s="70">
        <v>0</v>
      </c>
      <c r="K6311" s="71">
        <v>0.97799999999999998</v>
      </c>
      <c r="L6311" s="70">
        <v>0</v>
      </c>
      <c r="M6311" s="71">
        <v>1.0820000000000001</v>
      </c>
      <c r="N6311" s="72"/>
      <c r="O6311" s="73">
        <f>MIN(1,MAX(0,(1/(1+EXP(-(Assumptions!$B$5 + Assumptions!$B$6*$N6311))))*Assumptions!$B$3))</f>
        <v>3.9165722796764356E-2</v>
      </c>
      <c r="P6311" s="73">
        <f>VLOOKUP($F6311,Assumptions!$A$23:$B$27,2,FALSE)*Assumptions!$B$4</f>
        <v>0.5</v>
      </c>
      <c r="Q6311" s="74">
        <f t="shared" si="196"/>
        <v>40694.779443270156</v>
      </c>
      <c r="R6311" s="75" t="str">
        <f>IF($O6311&lt;Assumptions!$B$17,"A",IF($O6311&lt;Assumptions!$B$18,"B",IF($O6311&lt;Assumptions!$B$19,"C",IF($O6311&lt;Assumptions!$B$20,"D","E"))))</f>
        <v>B</v>
      </c>
      <c r="S6311" s="75">
        <f t="shared" si="197"/>
        <v>0</v>
      </c>
    </row>
    <row r="6312" spans="1:19" ht="17.399999999999999" x14ac:dyDescent="0.3">
      <c r="A6312" s="39" t="s">
        <v>1046</v>
      </c>
      <c r="B6312" s="39" t="s">
        <v>72</v>
      </c>
      <c r="C6312" s="39" t="s">
        <v>135</v>
      </c>
      <c r="D6312" s="39" t="s">
        <v>30</v>
      </c>
      <c r="E6312" s="70" t="s">
        <v>46</v>
      </c>
      <c r="F6312" s="70" t="s">
        <v>32</v>
      </c>
      <c r="G6312" s="78">
        <v>44403</v>
      </c>
      <c r="H6312" s="78">
        <v>45962</v>
      </c>
      <c r="I6312" s="69">
        <v>2022129.96</v>
      </c>
      <c r="J6312" s="70">
        <v>15</v>
      </c>
      <c r="K6312" s="71">
        <v>1.073</v>
      </c>
      <c r="L6312" s="70">
        <v>0</v>
      </c>
      <c r="M6312" s="71">
        <v>1.0820000000000001</v>
      </c>
      <c r="N6312" s="72"/>
      <c r="O6312" s="73">
        <f>MIN(1,MAX(0,(1/(1+EXP(-(Assumptions!$B$5 + Assumptions!$B$6*$N6312))))*Assumptions!$B$3))</f>
        <v>3.9165722796764356E-2</v>
      </c>
      <c r="P6312" s="73">
        <f>VLOOKUP($F6312,Assumptions!$A$23:$B$27,2,FALSE)*Assumptions!$B$4</f>
        <v>0.5</v>
      </c>
      <c r="Q6312" s="74">
        <f t="shared" si="196"/>
        <v>39599.0907361961</v>
      </c>
      <c r="R6312" s="75" t="str">
        <f>IF($O6312&lt;Assumptions!$B$17,"A",IF($O6312&lt;Assumptions!$B$18,"B",IF($O6312&lt;Assumptions!$B$19,"C",IF($O6312&lt;Assumptions!$B$20,"D","E"))))</f>
        <v>B</v>
      </c>
      <c r="S6312" s="75">
        <f t="shared" si="197"/>
        <v>0</v>
      </c>
    </row>
    <row r="6313" spans="1:19" ht="17.399999999999999" x14ac:dyDescent="0.3">
      <c r="A6313" s="39" t="s">
        <v>1046</v>
      </c>
      <c r="B6313" s="39" t="s">
        <v>72</v>
      </c>
      <c r="C6313" s="39" t="s">
        <v>135</v>
      </c>
      <c r="D6313" s="39" t="s">
        <v>30</v>
      </c>
      <c r="E6313" s="70" t="s">
        <v>46</v>
      </c>
      <c r="F6313" s="70" t="s">
        <v>32</v>
      </c>
      <c r="G6313" s="78">
        <v>44403</v>
      </c>
      <c r="H6313" s="78">
        <v>45992</v>
      </c>
      <c r="I6313" s="69">
        <v>1957899.3</v>
      </c>
      <c r="J6313" s="70">
        <v>0</v>
      </c>
      <c r="K6313" s="71">
        <v>0.97099999999999997</v>
      </c>
      <c r="L6313" s="70">
        <v>0</v>
      </c>
      <c r="M6313" s="71">
        <v>1.0820000000000001</v>
      </c>
      <c r="N6313" s="72"/>
      <c r="O6313" s="73">
        <f>MIN(1,MAX(0,(1/(1+EXP(-(Assumptions!$B$5 + Assumptions!$B$6*$N6313))))*Assumptions!$B$3))</f>
        <v>3.9165722796764356E-2</v>
      </c>
      <c r="P6313" s="73">
        <f>VLOOKUP($F6313,Assumptions!$A$23:$B$27,2,FALSE)*Assumptions!$B$4</f>
        <v>0.5</v>
      </c>
      <c r="Q6313" s="74">
        <f t="shared" si="196"/>
        <v>38341.27062388949</v>
      </c>
      <c r="R6313" s="75" t="str">
        <f>IF($O6313&lt;Assumptions!$B$17,"A",IF($O6313&lt;Assumptions!$B$18,"B",IF($O6313&lt;Assumptions!$B$19,"C",IF($O6313&lt;Assumptions!$B$20,"D","E"))))</f>
        <v>B</v>
      </c>
      <c r="S6313" s="75">
        <f t="shared" si="197"/>
        <v>0</v>
      </c>
    </row>
    <row r="6314" spans="1:19" ht="17.399999999999999" x14ac:dyDescent="0.3">
      <c r="A6314" s="39" t="s">
        <v>1048</v>
      </c>
      <c r="B6314" s="39" t="s">
        <v>84</v>
      </c>
      <c r="C6314" s="39" t="s">
        <v>144</v>
      </c>
      <c r="D6314" s="39" t="s">
        <v>42</v>
      </c>
      <c r="E6314" s="70" t="s">
        <v>31</v>
      </c>
      <c r="F6314" s="70" t="s">
        <v>24</v>
      </c>
      <c r="G6314" s="78">
        <v>45854</v>
      </c>
      <c r="H6314" s="78">
        <v>45839</v>
      </c>
      <c r="I6314" s="69">
        <v>7943043.4000000004</v>
      </c>
      <c r="J6314" s="70">
        <v>0</v>
      </c>
      <c r="K6314" s="71">
        <v>1.004</v>
      </c>
      <c r="L6314" s="70">
        <v>0</v>
      </c>
      <c r="M6314" s="71">
        <v>1.0109999999999999</v>
      </c>
      <c r="N6314" s="72"/>
      <c r="O6314" s="73">
        <f>MIN(1,MAX(0,(1/(1+EXP(-(Assumptions!$B$5 + Assumptions!$B$6*$N6314))))*Assumptions!$B$3))</f>
        <v>3.9165722796764356E-2</v>
      </c>
      <c r="P6314" s="73">
        <f>VLOOKUP($F6314,Assumptions!$A$23:$B$27,2,FALSE)*Assumptions!$B$4</f>
        <v>0.2</v>
      </c>
      <c r="Q6314" s="74">
        <f t="shared" si="196"/>
        <v>62219.007193413738</v>
      </c>
      <c r="R6314" s="75" t="str">
        <f>IF($O6314&lt;Assumptions!$B$17,"A",IF($O6314&lt;Assumptions!$B$18,"B",IF($O6314&lt;Assumptions!$B$19,"C",IF($O6314&lt;Assumptions!$B$20,"D","E"))))</f>
        <v>B</v>
      </c>
      <c r="S6314" s="75">
        <f t="shared" si="197"/>
        <v>0</v>
      </c>
    </row>
    <row r="6315" spans="1:19" ht="17.399999999999999" x14ac:dyDescent="0.3">
      <c r="A6315" s="39" t="s">
        <v>1048</v>
      </c>
      <c r="B6315" s="39" t="s">
        <v>84</v>
      </c>
      <c r="C6315" s="39" t="s">
        <v>144</v>
      </c>
      <c r="D6315" s="39" t="s">
        <v>42</v>
      </c>
      <c r="E6315" s="70" t="s">
        <v>31</v>
      </c>
      <c r="F6315" s="70" t="s">
        <v>24</v>
      </c>
      <c r="G6315" s="78">
        <v>45854</v>
      </c>
      <c r="H6315" s="78">
        <v>45870</v>
      </c>
      <c r="I6315" s="69">
        <v>7730596.6799999997</v>
      </c>
      <c r="J6315" s="70">
        <v>220</v>
      </c>
      <c r="K6315" s="71">
        <v>0.40699999999999997</v>
      </c>
      <c r="L6315" s="70">
        <v>0</v>
      </c>
      <c r="M6315" s="71">
        <v>1.0109999999999999</v>
      </c>
      <c r="N6315" s="72"/>
      <c r="O6315" s="73">
        <f>MIN(1,MAX(0,(1/(1+EXP(-(Assumptions!$B$5 + Assumptions!$B$6*$N6315))))*Assumptions!$B$3))</f>
        <v>3.9165722796764356E-2</v>
      </c>
      <c r="P6315" s="73">
        <f>VLOOKUP($F6315,Assumptions!$A$23:$B$27,2,FALSE)*Assumptions!$B$4</f>
        <v>0.2</v>
      </c>
      <c r="Q6315" s="74">
        <f t="shared" si="196"/>
        <v>60554.881324493363</v>
      </c>
      <c r="R6315" s="75" t="str">
        <f>IF($O6315&lt;Assumptions!$B$17,"A",IF($O6315&lt;Assumptions!$B$18,"B",IF($O6315&lt;Assumptions!$B$19,"C",IF($O6315&lt;Assumptions!$B$20,"D","E"))))</f>
        <v>B</v>
      </c>
      <c r="S6315" s="75">
        <f t="shared" si="197"/>
        <v>1</v>
      </c>
    </row>
    <row r="6316" spans="1:19" ht="17.399999999999999" x14ac:dyDescent="0.3">
      <c r="A6316" s="39" t="s">
        <v>1048</v>
      </c>
      <c r="B6316" s="39" t="s">
        <v>84</v>
      </c>
      <c r="C6316" s="39" t="s">
        <v>144</v>
      </c>
      <c r="D6316" s="39" t="s">
        <v>42</v>
      </c>
      <c r="E6316" s="70" t="s">
        <v>31</v>
      </c>
      <c r="F6316" s="70" t="s">
        <v>24</v>
      </c>
      <c r="G6316" s="78">
        <v>45854</v>
      </c>
      <c r="H6316" s="78">
        <v>45901</v>
      </c>
      <c r="I6316" s="69">
        <v>7556759.3799999999</v>
      </c>
      <c r="J6316" s="70">
        <v>35</v>
      </c>
      <c r="K6316" s="71">
        <v>0.76300000000000001</v>
      </c>
      <c r="L6316" s="70">
        <v>0</v>
      </c>
      <c r="M6316" s="71">
        <v>1.0109999999999999</v>
      </c>
      <c r="N6316" s="72"/>
      <c r="O6316" s="73">
        <f>MIN(1,MAX(0,(1/(1+EXP(-(Assumptions!$B$5 + Assumptions!$B$6*$N6316))))*Assumptions!$B$3))</f>
        <v>3.9165722796764356E-2</v>
      </c>
      <c r="P6316" s="73">
        <f>VLOOKUP($F6316,Assumptions!$A$23:$B$27,2,FALSE)*Assumptions!$B$4</f>
        <v>0.2</v>
      </c>
      <c r="Q6316" s="74">
        <f t="shared" si="196"/>
        <v>59193.188623785776</v>
      </c>
      <c r="R6316" s="75" t="str">
        <f>IF($O6316&lt;Assumptions!$B$17,"A",IF($O6316&lt;Assumptions!$B$18,"B",IF($O6316&lt;Assumptions!$B$19,"C",IF($O6316&lt;Assumptions!$B$20,"D","E"))))</f>
        <v>B</v>
      </c>
      <c r="S6316" s="75">
        <f t="shared" si="197"/>
        <v>0</v>
      </c>
    </row>
    <row r="6317" spans="1:19" ht="17.399999999999999" x14ac:dyDescent="0.3">
      <c r="A6317" s="39" t="s">
        <v>1048</v>
      </c>
      <c r="B6317" s="39" t="s">
        <v>84</v>
      </c>
      <c r="C6317" s="39" t="s">
        <v>144</v>
      </c>
      <c r="D6317" s="39" t="s">
        <v>42</v>
      </c>
      <c r="E6317" s="70" t="s">
        <v>31</v>
      </c>
      <c r="F6317" s="70" t="s">
        <v>24</v>
      </c>
      <c r="G6317" s="78">
        <v>45854</v>
      </c>
      <c r="H6317" s="78">
        <v>45931</v>
      </c>
      <c r="I6317" s="69">
        <v>7377182.6299999999</v>
      </c>
      <c r="J6317" s="70">
        <v>185</v>
      </c>
      <c r="K6317" s="71">
        <v>0.21299999999999999</v>
      </c>
      <c r="L6317" s="70">
        <v>0</v>
      </c>
      <c r="M6317" s="71">
        <v>1.0109999999999999</v>
      </c>
      <c r="N6317" s="72"/>
      <c r="O6317" s="73">
        <f>MIN(1,MAX(0,(1/(1+EXP(-(Assumptions!$B$5 + Assumptions!$B$6*$N6317))))*Assumptions!$B$3))</f>
        <v>3.9165722796764356E-2</v>
      </c>
      <c r="P6317" s="73">
        <f>VLOOKUP($F6317,Assumptions!$A$23:$B$27,2,FALSE)*Assumptions!$B$4</f>
        <v>0.2</v>
      </c>
      <c r="Q6317" s="74">
        <f t="shared" si="196"/>
        <v>57786.537981537011</v>
      </c>
      <c r="R6317" s="75" t="str">
        <f>IF($O6317&lt;Assumptions!$B$17,"A",IF($O6317&lt;Assumptions!$B$18,"B",IF($O6317&lt;Assumptions!$B$19,"C",IF($O6317&lt;Assumptions!$B$20,"D","E"))))</f>
        <v>B</v>
      </c>
      <c r="S6317" s="75">
        <f t="shared" si="197"/>
        <v>1</v>
      </c>
    </row>
    <row r="6318" spans="1:19" ht="17.399999999999999" x14ac:dyDescent="0.3">
      <c r="A6318" s="39" t="s">
        <v>1048</v>
      </c>
      <c r="B6318" s="39" t="s">
        <v>84</v>
      </c>
      <c r="C6318" s="39" t="s">
        <v>144</v>
      </c>
      <c r="D6318" s="39" t="s">
        <v>42</v>
      </c>
      <c r="E6318" s="70" t="s">
        <v>31</v>
      </c>
      <c r="F6318" s="70" t="s">
        <v>24</v>
      </c>
      <c r="G6318" s="78">
        <v>45854</v>
      </c>
      <c r="H6318" s="78">
        <v>45962</v>
      </c>
      <c r="I6318" s="69">
        <v>7215365.7699999996</v>
      </c>
      <c r="J6318" s="70">
        <v>0</v>
      </c>
      <c r="K6318" s="71">
        <v>0.98699999999999999</v>
      </c>
      <c r="L6318" s="70">
        <v>0</v>
      </c>
      <c r="M6318" s="71">
        <v>1.0109999999999999</v>
      </c>
      <c r="N6318" s="72"/>
      <c r="O6318" s="73">
        <f>MIN(1,MAX(0,(1/(1+EXP(-(Assumptions!$B$5 + Assumptions!$B$6*$N6318))))*Assumptions!$B$3))</f>
        <v>3.9165722796764356E-2</v>
      </c>
      <c r="P6318" s="73">
        <f>VLOOKUP($F6318,Assumptions!$A$23:$B$27,2,FALSE)*Assumptions!$B$4</f>
        <v>0.2</v>
      </c>
      <c r="Q6318" s="74">
        <f t="shared" si="196"/>
        <v>56519.003125016439</v>
      </c>
      <c r="R6318" s="75" t="str">
        <f>IF($O6318&lt;Assumptions!$B$17,"A",IF($O6318&lt;Assumptions!$B$18,"B",IF($O6318&lt;Assumptions!$B$19,"C",IF($O6318&lt;Assumptions!$B$20,"D","E"))))</f>
        <v>B</v>
      </c>
      <c r="S6318" s="75">
        <f t="shared" si="197"/>
        <v>0</v>
      </c>
    </row>
    <row r="6319" spans="1:19" ht="17.399999999999999" x14ac:dyDescent="0.3">
      <c r="A6319" s="39" t="s">
        <v>1048</v>
      </c>
      <c r="B6319" s="39" t="s">
        <v>84</v>
      </c>
      <c r="C6319" s="39" t="s">
        <v>144</v>
      </c>
      <c r="D6319" s="39" t="s">
        <v>42</v>
      </c>
      <c r="E6319" s="70" t="s">
        <v>31</v>
      </c>
      <c r="F6319" s="70" t="s">
        <v>24</v>
      </c>
      <c r="G6319" s="78">
        <v>45854</v>
      </c>
      <c r="H6319" s="78">
        <v>45992</v>
      </c>
      <c r="I6319" s="69">
        <v>7029248.04</v>
      </c>
      <c r="J6319" s="70">
        <v>15</v>
      </c>
      <c r="K6319" s="71">
        <v>1.012</v>
      </c>
      <c r="L6319" s="70">
        <v>0</v>
      </c>
      <c r="M6319" s="71">
        <v>1.0109999999999999</v>
      </c>
      <c r="N6319" s="72"/>
      <c r="O6319" s="73">
        <f>MIN(1,MAX(0,(1/(1+EXP(-(Assumptions!$B$5 + Assumptions!$B$6*$N6319))))*Assumptions!$B$3))</f>
        <v>3.9165722796764356E-2</v>
      </c>
      <c r="P6319" s="73">
        <f>VLOOKUP($F6319,Assumptions!$A$23:$B$27,2,FALSE)*Assumptions!$B$4</f>
        <v>0.2</v>
      </c>
      <c r="Q6319" s="74">
        <f t="shared" si="196"/>
        <v>55061.116040867841</v>
      </c>
      <c r="R6319" s="75" t="str">
        <f>IF($O6319&lt;Assumptions!$B$17,"A",IF($O6319&lt;Assumptions!$B$18,"B",IF($O6319&lt;Assumptions!$B$19,"C",IF($O6319&lt;Assumptions!$B$20,"D","E"))))</f>
        <v>B</v>
      </c>
      <c r="S6319" s="75">
        <f t="shared" si="197"/>
        <v>0</v>
      </c>
    </row>
    <row r="6320" spans="1:19" ht="17.399999999999999" x14ac:dyDescent="0.3">
      <c r="A6320" s="39" t="s">
        <v>1050</v>
      </c>
      <c r="B6320" s="39" t="s">
        <v>71</v>
      </c>
      <c r="C6320" s="39" t="s">
        <v>135</v>
      </c>
      <c r="D6320" s="39" t="s">
        <v>38</v>
      </c>
      <c r="E6320" s="70" t="s">
        <v>27</v>
      </c>
      <c r="F6320" s="70" t="s">
        <v>40</v>
      </c>
      <c r="G6320" s="78">
        <v>43994</v>
      </c>
      <c r="H6320" s="78">
        <v>45658</v>
      </c>
      <c r="I6320" s="69">
        <v>3132662.78</v>
      </c>
      <c r="J6320" s="70">
        <v>0</v>
      </c>
      <c r="K6320" s="71">
        <v>1.014</v>
      </c>
      <c r="L6320" s="70">
        <v>0</v>
      </c>
      <c r="M6320" s="71">
        <v>0.85499999999999998</v>
      </c>
      <c r="N6320" s="72"/>
      <c r="O6320" s="73">
        <f>MIN(1,MAX(0,(1/(1+EXP(-(Assumptions!$B$5 + Assumptions!$B$6*$N6320))))*Assumptions!$B$3))</f>
        <v>3.9165722796764356E-2</v>
      </c>
      <c r="P6320" s="73">
        <f>VLOOKUP($F6320,Assumptions!$A$23:$B$27,2,FALSE)*Assumptions!$B$4</f>
        <v>0.7</v>
      </c>
      <c r="Q6320" s="74">
        <f t="shared" si="196"/>
        <v>85885.10144005483</v>
      </c>
      <c r="R6320" s="75" t="str">
        <f>IF($O6320&lt;Assumptions!$B$17,"A",IF($O6320&lt;Assumptions!$B$18,"B",IF($O6320&lt;Assumptions!$B$19,"C",IF($O6320&lt;Assumptions!$B$20,"D","E"))))</f>
        <v>B</v>
      </c>
      <c r="S6320" s="75">
        <f t="shared" si="197"/>
        <v>0</v>
      </c>
    </row>
    <row r="6321" spans="1:19" ht="17.399999999999999" x14ac:dyDescent="0.3">
      <c r="A6321" s="39" t="s">
        <v>1050</v>
      </c>
      <c r="B6321" s="39" t="s">
        <v>71</v>
      </c>
      <c r="C6321" s="39" t="s">
        <v>135</v>
      </c>
      <c r="D6321" s="39" t="s">
        <v>38</v>
      </c>
      <c r="E6321" s="70" t="s">
        <v>27</v>
      </c>
      <c r="F6321" s="70" t="s">
        <v>40</v>
      </c>
      <c r="G6321" s="78">
        <v>43994</v>
      </c>
      <c r="H6321" s="78">
        <v>45689</v>
      </c>
      <c r="I6321" s="69">
        <v>3035525.22</v>
      </c>
      <c r="J6321" s="70">
        <v>0</v>
      </c>
      <c r="K6321" s="71">
        <v>0.95199999999999996</v>
      </c>
      <c r="L6321" s="70">
        <v>0</v>
      </c>
      <c r="M6321" s="71">
        <v>0.85499999999999998</v>
      </c>
      <c r="N6321" s="72"/>
      <c r="O6321" s="73">
        <f>MIN(1,MAX(0,(1/(1+EXP(-(Assumptions!$B$5 + Assumptions!$B$6*$N6321))))*Assumptions!$B$3))</f>
        <v>3.9165722796764356E-2</v>
      </c>
      <c r="P6321" s="73">
        <f>VLOOKUP($F6321,Assumptions!$A$23:$B$27,2,FALSE)*Assumptions!$B$4</f>
        <v>0.7</v>
      </c>
      <c r="Q6321" s="74">
        <f t="shared" si="196"/>
        <v>83221.977516375002</v>
      </c>
      <c r="R6321" s="75" t="str">
        <f>IF($O6321&lt;Assumptions!$B$17,"A",IF($O6321&lt;Assumptions!$B$18,"B",IF($O6321&lt;Assumptions!$B$19,"C",IF($O6321&lt;Assumptions!$B$20,"D","E"))))</f>
        <v>B</v>
      </c>
      <c r="S6321" s="75">
        <f t="shared" si="197"/>
        <v>0</v>
      </c>
    </row>
    <row r="6322" spans="1:19" ht="17.399999999999999" x14ac:dyDescent="0.3">
      <c r="A6322" s="39" t="s">
        <v>1050</v>
      </c>
      <c r="B6322" s="39" t="s">
        <v>71</v>
      </c>
      <c r="C6322" s="39" t="s">
        <v>135</v>
      </c>
      <c r="D6322" s="39" t="s">
        <v>38</v>
      </c>
      <c r="E6322" s="70" t="s">
        <v>27</v>
      </c>
      <c r="F6322" s="70" t="s">
        <v>40</v>
      </c>
      <c r="G6322" s="78">
        <v>43994</v>
      </c>
      <c r="H6322" s="78">
        <v>45717</v>
      </c>
      <c r="I6322" s="69">
        <v>2950692.15</v>
      </c>
      <c r="J6322" s="70">
        <v>35</v>
      </c>
      <c r="K6322" s="71">
        <v>0.49099999999999999</v>
      </c>
      <c r="L6322" s="70">
        <v>0</v>
      </c>
      <c r="M6322" s="71">
        <v>0.85499999999999998</v>
      </c>
      <c r="N6322" s="72"/>
      <c r="O6322" s="73">
        <f>MIN(1,MAX(0,(1/(1+EXP(-(Assumptions!$B$5 + Assumptions!$B$6*$N6322))))*Assumptions!$B$3))</f>
        <v>3.9165722796764356E-2</v>
      </c>
      <c r="P6322" s="73">
        <f>VLOOKUP($F6322,Assumptions!$A$23:$B$27,2,FALSE)*Assumptions!$B$4</f>
        <v>0.7</v>
      </c>
      <c r="Q6322" s="74">
        <f t="shared" si="196"/>
        <v>80896.19356384204</v>
      </c>
      <c r="R6322" s="75" t="str">
        <f>IF($O6322&lt;Assumptions!$B$17,"A",IF($O6322&lt;Assumptions!$B$18,"B",IF($O6322&lt;Assumptions!$B$19,"C",IF($O6322&lt;Assumptions!$B$20,"D","E"))))</f>
        <v>B</v>
      </c>
      <c r="S6322" s="75">
        <f t="shared" si="197"/>
        <v>0</v>
      </c>
    </row>
    <row r="6323" spans="1:19" ht="17.399999999999999" x14ac:dyDescent="0.3">
      <c r="A6323" s="39" t="s">
        <v>1050</v>
      </c>
      <c r="B6323" s="39" t="s">
        <v>71</v>
      </c>
      <c r="C6323" s="39" t="s">
        <v>135</v>
      </c>
      <c r="D6323" s="39" t="s">
        <v>38</v>
      </c>
      <c r="E6323" s="70" t="s">
        <v>27</v>
      </c>
      <c r="F6323" s="70" t="s">
        <v>40</v>
      </c>
      <c r="G6323" s="78">
        <v>43994</v>
      </c>
      <c r="H6323" s="78">
        <v>45748</v>
      </c>
      <c r="I6323" s="69">
        <v>2865699.46</v>
      </c>
      <c r="J6323" s="70">
        <v>15</v>
      </c>
      <c r="K6323" s="71">
        <v>1.1279999999999999</v>
      </c>
      <c r="L6323" s="70">
        <v>0</v>
      </c>
      <c r="M6323" s="71">
        <v>0.85499999999999998</v>
      </c>
      <c r="N6323" s="72"/>
      <c r="O6323" s="73">
        <f>MIN(1,MAX(0,(1/(1+EXP(-(Assumptions!$B$5 + Assumptions!$B$6*$N6323))))*Assumptions!$B$3))</f>
        <v>3.9165722796764356E-2</v>
      </c>
      <c r="P6323" s="73">
        <f>VLOOKUP($F6323,Assumptions!$A$23:$B$27,2,FALSE)*Assumptions!$B$4</f>
        <v>0.7</v>
      </c>
      <c r="Q6323" s="74">
        <f t="shared" si="196"/>
        <v>78566.033468438109</v>
      </c>
      <c r="R6323" s="75" t="str">
        <f>IF($O6323&lt;Assumptions!$B$17,"A",IF($O6323&lt;Assumptions!$B$18,"B",IF($O6323&lt;Assumptions!$B$19,"C",IF($O6323&lt;Assumptions!$B$20,"D","E"))))</f>
        <v>B</v>
      </c>
      <c r="S6323" s="75">
        <f t="shared" si="197"/>
        <v>0</v>
      </c>
    </row>
    <row r="6324" spans="1:19" ht="17.399999999999999" x14ac:dyDescent="0.3">
      <c r="A6324" s="39" t="s">
        <v>1050</v>
      </c>
      <c r="B6324" s="39" t="s">
        <v>71</v>
      </c>
      <c r="C6324" s="39" t="s">
        <v>135</v>
      </c>
      <c r="D6324" s="39" t="s">
        <v>38</v>
      </c>
      <c r="E6324" s="70" t="s">
        <v>27</v>
      </c>
      <c r="F6324" s="70" t="s">
        <v>40</v>
      </c>
      <c r="G6324" s="78">
        <v>43994</v>
      </c>
      <c r="H6324" s="78">
        <v>45778</v>
      </c>
      <c r="I6324" s="69">
        <v>2790732.23</v>
      </c>
      <c r="J6324" s="70">
        <v>35</v>
      </c>
      <c r="K6324" s="71">
        <v>0.67</v>
      </c>
      <c r="L6324" s="70">
        <v>0</v>
      </c>
      <c r="M6324" s="71">
        <v>0.85499999999999998</v>
      </c>
      <c r="N6324" s="72"/>
      <c r="O6324" s="73">
        <f>MIN(1,MAX(0,(1/(1+EXP(-(Assumptions!$B$5 + Assumptions!$B$6*$N6324))))*Assumptions!$B$3))</f>
        <v>3.9165722796764356E-2</v>
      </c>
      <c r="P6324" s="73">
        <f>VLOOKUP($F6324,Assumptions!$A$23:$B$27,2,FALSE)*Assumptions!$B$4</f>
        <v>0.7</v>
      </c>
      <c r="Q6324" s="74">
        <f t="shared" si="196"/>
        <v>76510.731444123216</v>
      </c>
      <c r="R6324" s="75" t="str">
        <f>IF($O6324&lt;Assumptions!$B$17,"A",IF($O6324&lt;Assumptions!$B$18,"B",IF($O6324&lt;Assumptions!$B$19,"C",IF($O6324&lt;Assumptions!$B$20,"D","E"))))</f>
        <v>B</v>
      </c>
      <c r="S6324" s="75">
        <f t="shared" si="197"/>
        <v>0</v>
      </c>
    </row>
    <row r="6325" spans="1:19" ht="17.399999999999999" x14ac:dyDescent="0.3">
      <c r="A6325" s="39" t="s">
        <v>1050</v>
      </c>
      <c r="B6325" s="39" t="s">
        <v>71</v>
      </c>
      <c r="C6325" s="39" t="s">
        <v>135</v>
      </c>
      <c r="D6325" s="39" t="s">
        <v>38</v>
      </c>
      <c r="E6325" s="70" t="s">
        <v>27</v>
      </c>
      <c r="F6325" s="70" t="s">
        <v>40</v>
      </c>
      <c r="G6325" s="78">
        <v>43994</v>
      </c>
      <c r="H6325" s="78">
        <v>45809</v>
      </c>
      <c r="I6325" s="69">
        <v>2790732.23</v>
      </c>
      <c r="J6325" s="70">
        <v>220</v>
      </c>
      <c r="K6325" s="71">
        <v>7.4999999999999997E-2</v>
      </c>
      <c r="L6325" s="70">
        <v>0</v>
      </c>
      <c r="M6325" s="71">
        <v>0.85499999999999998</v>
      </c>
      <c r="N6325" s="72"/>
      <c r="O6325" s="73">
        <f>MIN(1,MAX(0,(1/(1+EXP(-(Assumptions!$B$5 + Assumptions!$B$6*$N6325))))*Assumptions!$B$3))</f>
        <v>3.9165722796764356E-2</v>
      </c>
      <c r="P6325" s="73">
        <f>VLOOKUP($F6325,Assumptions!$A$23:$B$27,2,FALSE)*Assumptions!$B$4</f>
        <v>0.7</v>
      </c>
      <c r="Q6325" s="74">
        <f t="shared" si="196"/>
        <v>76510.731444123216</v>
      </c>
      <c r="R6325" s="75" t="str">
        <f>IF($O6325&lt;Assumptions!$B$17,"A",IF($O6325&lt;Assumptions!$B$18,"B",IF($O6325&lt;Assumptions!$B$19,"C",IF($O6325&lt;Assumptions!$B$20,"D","E"))))</f>
        <v>B</v>
      </c>
      <c r="S6325" s="75">
        <f t="shared" si="197"/>
        <v>1</v>
      </c>
    </row>
    <row r="6326" spans="1:19" ht="17.399999999999999" x14ac:dyDescent="0.3">
      <c r="A6326" s="39" t="s">
        <v>1050</v>
      </c>
      <c r="B6326" s="39" t="s">
        <v>71</v>
      </c>
      <c r="C6326" s="39" t="s">
        <v>135</v>
      </c>
      <c r="D6326" s="39" t="s">
        <v>38</v>
      </c>
      <c r="E6326" s="70" t="s">
        <v>27</v>
      </c>
      <c r="F6326" s="70" t="s">
        <v>40</v>
      </c>
      <c r="G6326" s="78">
        <v>43994</v>
      </c>
      <c r="H6326" s="78">
        <v>45839</v>
      </c>
      <c r="I6326" s="69">
        <v>2790732.23</v>
      </c>
      <c r="J6326" s="70">
        <v>999</v>
      </c>
      <c r="K6326" s="71">
        <v>0.161</v>
      </c>
      <c r="L6326" s="70">
        <v>0</v>
      </c>
      <c r="M6326" s="71">
        <v>0.85499999999999998</v>
      </c>
      <c r="N6326" s="72"/>
      <c r="O6326" s="73">
        <f>MIN(1,MAX(0,(1/(1+EXP(-(Assumptions!$B$5 + Assumptions!$B$6*$N6326))))*Assumptions!$B$3))</f>
        <v>3.9165722796764356E-2</v>
      </c>
      <c r="P6326" s="73">
        <f>VLOOKUP($F6326,Assumptions!$A$23:$B$27,2,FALSE)*Assumptions!$B$4</f>
        <v>0.7</v>
      </c>
      <c r="Q6326" s="74">
        <f t="shared" si="196"/>
        <v>76510.731444123216</v>
      </c>
      <c r="R6326" s="75" t="str">
        <f>IF($O6326&lt;Assumptions!$B$17,"A",IF($O6326&lt;Assumptions!$B$18,"B",IF($O6326&lt;Assumptions!$B$19,"C",IF($O6326&lt;Assumptions!$B$20,"D","E"))))</f>
        <v>B</v>
      </c>
      <c r="S6326" s="75">
        <f t="shared" si="197"/>
        <v>1</v>
      </c>
    </row>
    <row r="6327" spans="1:19" ht="17.399999999999999" x14ac:dyDescent="0.3">
      <c r="A6327" s="39" t="s">
        <v>1050</v>
      </c>
      <c r="B6327" s="39" t="s">
        <v>71</v>
      </c>
      <c r="C6327" s="39" t="s">
        <v>135</v>
      </c>
      <c r="D6327" s="39" t="s">
        <v>38</v>
      </c>
      <c r="E6327" s="70" t="s">
        <v>27</v>
      </c>
      <c r="F6327" s="70" t="s">
        <v>40</v>
      </c>
      <c r="G6327" s="78">
        <v>43994</v>
      </c>
      <c r="H6327" s="78">
        <v>45870</v>
      </c>
      <c r="I6327" s="69">
        <v>2790732.23</v>
      </c>
      <c r="J6327" s="70">
        <v>999</v>
      </c>
      <c r="K6327" s="71">
        <v>0.17899999999999999</v>
      </c>
      <c r="L6327" s="70">
        <v>0</v>
      </c>
      <c r="M6327" s="71">
        <v>0.85499999999999998</v>
      </c>
      <c r="N6327" s="72"/>
      <c r="O6327" s="73">
        <f>MIN(1,MAX(0,(1/(1+EXP(-(Assumptions!$B$5 + Assumptions!$B$6*$N6327))))*Assumptions!$B$3))</f>
        <v>3.9165722796764356E-2</v>
      </c>
      <c r="P6327" s="73">
        <f>VLOOKUP($F6327,Assumptions!$A$23:$B$27,2,FALSE)*Assumptions!$B$4</f>
        <v>0.7</v>
      </c>
      <c r="Q6327" s="74">
        <f t="shared" si="196"/>
        <v>76510.731444123216</v>
      </c>
      <c r="R6327" s="75" t="str">
        <f>IF($O6327&lt;Assumptions!$B$17,"A",IF($O6327&lt;Assumptions!$B$18,"B",IF($O6327&lt;Assumptions!$B$19,"C",IF($O6327&lt;Assumptions!$B$20,"D","E"))))</f>
        <v>B</v>
      </c>
      <c r="S6327" s="75">
        <f t="shared" si="197"/>
        <v>1</v>
      </c>
    </row>
    <row r="6328" spans="1:19" ht="17.399999999999999" x14ac:dyDescent="0.3">
      <c r="A6328" s="39" t="s">
        <v>1050</v>
      </c>
      <c r="B6328" s="39" t="s">
        <v>71</v>
      </c>
      <c r="C6328" s="39" t="s">
        <v>135</v>
      </c>
      <c r="D6328" s="39" t="s">
        <v>38</v>
      </c>
      <c r="E6328" s="70" t="s">
        <v>27</v>
      </c>
      <c r="F6328" s="70" t="s">
        <v>40</v>
      </c>
      <c r="G6328" s="78">
        <v>43994</v>
      </c>
      <c r="H6328" s="78">
        <v>45901</v>
      </c>
      <c r="I6328" s="69">
        <v>2790732.23</v>
      </c>
      <c r="J6328" s="70">
        <v>999</v>
      </c>
      <c r="K6328" s="71">
        <v>0.14399999999999999</v>
      </c>
      <c r="L6328" s="70">
        <v>0</v>
      </c>
      <c r="M6328" s="71">
        <v>0.85499999999999998</v>
      </c>
      <c r="N6328" s="72"/>
      <c r="O6328" s="73">
        <f>MIN(1,MAX(0,(1/(1+EXP(-(Assumptions!$B$5 + Assumptions!$B$6*$N6328))))*Assumptions!$B$3))</f>
        <v>3.9165722796764356E-2</v>
      </c>
      <c r="P6328" s="73">
        <f>VLOOKUP($F6328,Assumptions!$A$23:$B$27,2,FALSE)*Assumptions!$B$4</f>
        <v>0.7</v>
      </c>
      <c r="Q6328" s="74">
        <f t="shared" si="196"/>
        <v>76510.731444123216</v>
      </c>
      <c r="R6328" s="75" t="str">
        <f>IF($O6328&lt;Assumptions!$B$17,"A",IF($O6328&lt;Assumptions!$B$18,"B",IF($O6328&lt;Assumptions!$B$19,"C",IF($O6328&lt;Assumptions!$B$20,"D","E"))))</f>
        <v>B</v>
      </c>
      <c r="S6328" s="75">
        <f t="shared" si="197"/>
        <v>1</v>
      </c>
    </row>
    <row r="6329" spans="1:19" ht="17.399999999999999" x14ac:dyDescent="0.3">
      <c r="A6329" s="39" t="s">
        <v>1050</v>
      </c>
      <c r="B6329" s="39" t="s">
        <v>71</v>
      </c>
      <c r="C6329" s="39" t="s">
        <v>135</v>
      </c>
      <c r="D6329" s="39" t="s">
        <v>38</v>
      </c>
      <c r="E6329" s="70" t="s">
        <v>27</v>
      </c>
      <c r="F6329" s="70" t="s">
        <v>40</v>
      </c>
      <c r="G6329" s="78">
        <v>43994</v>
      </c>
      <c r="H6329" s="78">
        <v>45931</v>
      </c>
      <c r="I6329" s="69">
        <v>2790732.23</v>
      </c>
      <c r="J6329" s="70">
        <v>999</v>
      </c>
      <c r="K6329" s="71">
        <v>9.1999999999999998E-2</v>
      </c>
      <c r="L6329" s="70">
        <v>0</v>
      </c>
      <c r="M6329" s="71">
        <v>0.85499999999999998</v>
      </c>
      <c r="N6329" s="72"/>
      <c r="O6329" s="73">
        <f>MIN(1,MAX(0,(1/(1+EXP(-(Assumptions!$B$5 + Assumptions!$B$6*$N6329))))*Assumptions!$B$3))</f>
        <v>3.9165722796764356E-2</v>
      </c>
      <c r="P6329" s="73">
        <f>VLOOKUP($F6329,Assumptions!$A$23:$B$27,2,FALSE)*Assumptions!$B$4</f>
        <v>0.7</v>
      </c>
      <c r="Q6329" s="74">
        <f t="shared" si="196"/>
        <v>76510.731444123216</v>
      </c>
      <c r="R6329" s="75" t="str">
        <f>IF($O6329&lt;Assumptions!$B$17,"A",IF($O6329&lt;Assumptions!$B$18,"B",IF($O6329&lt;Assumptions!$B$19,"C",IF($O6329&lt;Assumptions!$B$20,"D","E"))))</f>
        <v>B</v>
      </c>
      <c r="S6329" s="75">
        <f t="shared" si="197"/>
        <v>1</v>
      </c>
    </row>
    <row r="6330" spans="1:19" ht="17.399999999999999" x14ac:dyDescent="0.3">
      <c r="A6330" s="39" t="s">
        <v>1050</v>
      </c>
      <c r="B6330" s="39" t="s">
        <v>71</v>
      </c>
      <c r="C6330" s="39" t="s">
        <v>135</v>
      </c>
      <c r="D6330" s="39" t="s">
        <v>38</v>
      </c>
      <c r="E6330" s="70" t="s">
        <v>27</v>
      </c>
      <c r="F6330" s="70" t="s">
        <v>40</v>
      </c>
      <c r="G6330" s="78">
        <v>43994</v>
      </c>
      <c r="H6330" s="78">
        <v>45962</v>
      </c>
      <c r="I6330" s="69">
        <v>2790732.23</v>
      </c>
      <c r="J6330" s="70">
        <v>999</v>
      </c>
      <c r="K6330" s="71">
        <v>0.14099999999999999</v>
      </c>
      <c r="L6330" s="70">
        <v>0</v>
      </c>
      <c r="M6330" s="71">
        <v>0.85499999999999998</v>
      </c>
      <c r="N6330" s="72"/>
      <c r="O6330" s="73">
        <f>MIN(1,MAX(0,(1/(1+EXP(-(Assumptions!$B$5 + Assumptions!$B$6*$N6330))))*Assumptions!$B$3))</f>
        <v>3.9165722796764356E-2</v>
      </c>
      <c r="P6330" s="73">
        <f>VLOOKUP($F6330,Assumptions!$A$23:$B$27,2,FALSE)*Assumptions!$B$4</f>
        <v>0.7</v>
      </c>
      <c r="Q6330" s="74">
        <f t="shared" si="196"/>
        <v>76510.731444123216</v>
      </c>
      <c r="R6330" s="75" t="str">
        <f>IF($O6330&lt;Assumptions!$B$17,"A",IF($O6330&lt;Assumptions!$B$18,"B",IF($O6330&lt;Assumptions!$B$19,"C",IF($O6330&lt;Assumptions!$B$20,"D","E"))))</f>
        <v>B</v>
      </c>
      <c r="S6330" s="75">
        <f t="shared" si="197"/>
        <v>1</v>
      </c>
    </row>
    <row r="6331" spans="1:19" ht="17.399999999999999" x14ac:dyDescent="0.3">
      <c r="A6331" s="39" t="s">
        <v>1050</v>
      </c>
      <c r="B6331" s="39" t="s">
        <v>71</v>
      </c>
      <c r="C6331" s="39" t="s">
        <v>135</v>
      </c>
      <c r="D6331" s="39" t="s">
        <v>38</v>
      </c>
      <c r="E6331" s="70" t="s">
        <v>27</v>
      </c>
      <c r="F6331" s="70" t="s">
        <v>40</v>
      </c>
      <c r="G6331" s="78">
        <v>43994</v>
      </c>
      <c r="H6331" s="78">
        <v>45992</v>
      </c>
      <c r="I6331" s="69">
        <v>2790732.23</v>
      </c>
      <c r="J6331" s="70">
        <v>999</v>
      </c>
      <c r="K6331" s="71">
        <v>1.4E-2</v>
      </c>
      <c r="L6331" s="70">
        <v>0</v>
      </c>
      <c r="M6331" s="71">
        <v>0.85499999999999998</v>
      </c>
      <c r="N6331" s="72"/>
      <c r="O6331" s="73">
        <f>MIN(1,MAX(0,(1/(1+EXP(-(Assumptions!$B$5 + Assumptions!$B$6*$N6331))))*Assumptions!$B$3))</f>
        <v>3.9165722796764356E-2</v>
      </c>
      <c r="P6331" s="73">
        <f>VLOOKUP($F6331,Assumptions!$A$23:$B$27,2,FALSE)*Assumptions!$B$4</f>
        <v>0.7</v>
      </c>
      <c r="Q6331" s="74">
        <f t="shared" si="196"/>
        <v>76510.731444123216</v>
      </c>
      <c r="R6331" s="75" t="str">
        <f>IF($O6331&lt;Assumptions!$B$17,"A",IF($O6331&lt;Assumptions!$B$18,"B",IF($O6331&lt;Assumptions!$B$19,"C",IF($O6331&lt;Assumptions!$B$20,"D","E"))))</f>
        <v>B</v>
      </c>
      <c r="S6331" s="75">
        <f t="shared" si="197"/>
        <v>1</v>
      </c>
    </row>
    <row r="6332" spans="1:19" ht="17.399999999999999" x14ac:dyDescent="0.3">
      <c r="A6332" s="39" t="s">
        <v>1051</v>
      </c>
      <c r="B6332" s="39" t="s">
        <v>69</v>
      </c>
      <c r="C6332" s="39" t="s">
        <v>22</v>
      </c>
      <c r="D6332" s="39" t="s">
        <v>30</v>
      </c>
      <c r="E6332" s="70" t="s">
        <v>35</v>
      </c>
      <c r="F6332" s="70" t="s">
        <v>28</v>
      </c>
      <c r="G6332" s="78">
        <v>44230</v>
      </c>
      <c r="H6332" s="78">
        <v>45658</v>
      </c>
      <c r="I6332" s="69">
        <v>4844531.34</v>
      </c>
      <c r="J6332" s="70">
        <v>65</v>
      </c>
      <c r="K6332" s="71">
        <v>0.71299999999999997</v>
      </c>
      <c r="L6332" s="70">
        <v>0</v>
      </c>
      <c r="M6332" s="71">
        <v>1.1870000000000001</v>
      </c>
      <c r="N6332" s="72"/>
      <c r="O6332" s="73">
        <f>MIN(1,MAX(0,(1/(1+EXP(-(Assumptions!$B$5 + Assumptions!$B$6*$N6332))))*Assumptions!$B$3))</f>
        <v>3.9165722796764356E-2</v>
      </c>
      <c r="P6332" s="73">
        <f>VLOOKUP($F6332,Assumptions!$A$23:$B$27,2,FALSE)*Assumptions!$B$4</f>
        <v>0.35</v>
      </c>
      <c r="Q6332" s="74">
        <f t="shared" si="196"/>
        <v>66408.850039937068</v>
      </c>
      <c r="R6332" s="75" t="str">
        <f>IF($O6332&lt;Assumptions!$B$17,"A",IF($O6332&lt;Assumptions!$B$18,"B",IF($O6332&lt;Assumptions!$B$19,"C",IF($O6332&lt;Assumptions!$B$20,"D","E"))))</f>
        <v>B</v>
      </c>
      <c r="S6332" s="75">
        <f t="shared" si="197"/>
        <v>0</v>
      </c>
    </row>
    <row r="6333" spans="1:19" ht="17.399999999999999" x14ac:dyDescent="0.3">
      <c r="A6333" s="39" t="s">
        <v>1051</v>
      </c>
      <c r="B6333" s="39" t="s">
        <v>69</v>
      </c>
      <c r="C6333" s="39" t="s">
        <v>22</v>
      </c>
      <c r="D6333" s="39" t="s">
        <v>30</v>
      </c>
      <c r="E6333" s="70" t="s">
        <v>35</v>
      </c>
      <c r="F6333" s="70" t="s">
        <v>28</v>
      </c>
      <c r="G6333" s="78">
        <v>44230</v>
      </c>
      <c r="H6333" s="78">
        <v>45689</v>
      </c>
      <c r="I6333" s="69">
        <v>4844531.34</v>
      </c>
      <c r="J6333" s="70">
        <v>220</v>
      </c>
      <c r="K6333" s="71">
        <v>0.159</v>
      </c>
      <c r="L6333" s="70">
        <v>0</v>
      </c>
      <c r="M6333" s="71">
        <v>1.1870000000000001</v>
      </c>
      <c r="N6333" s="72"/>
      <c r="O6333" s="73">
        <f>MIN(1,MAX(0,(1/(1+EXP(-(Assumptions!$B$5 + Assumptions!$B$6*$N6333))))*Assumptions!$B$3))</f>
        <v>3.9165722796764356E-2</v>
      </c>
      <c r="P6333" s="73">
        <f>VLOOKUP($F6333,Assumptions!$A$23:$B$27,2,FALSE)*Assumptions!$B$4</f>
        <v>0.35</v>
      </c>
      <c r="Q6333" s="74">
        <f t="shared" si="196"/>
        <v>66408.850039937068</v>
      </c>
      <c r="R6333" s="75" t="str">
        <f>IF($O6333&lt;Assumptions!$B$17,"A",IF($O6333&lt;Assumptions!$B$18,"B",IF($O6333&lt;Assumptions!$B$19,"C",IF($O6333&lt;Assumptions!$B$20,"D","E"))))</f>
        <v>B</v>
      </c>
      <c r="S6333" s="75">
        <f t="shared" si="197"/>
        <v>1</v>
      </c>
    </row>
    <row r="6334" spans="1:19" ht="17.399999999999999" x14ac:dyDescent="0.3">
      <c r="A6334" s="39" t="s">
        <v>1051</v>
      </c>
      <c r="B6334" s="39" t="s">
        <v>69</v>
      </c>
      <c r="C6334" s="39" t="s">
        <v>22</v>
      </c>
      <c r="D6334" s="39" t="s">
        <v>30</v>
      </c>
      <c r="E6334" s="70" t="s">
        <v>35</v>
      </c>
      <c r="F6334" s="70" t="s">
        <v>28</v>
      </c>
      <c r="G6334" s="78">
        <v>44230</v>
      </c>
      <c r="H6334" s="78">
        <v>45717</v>
      </c>
      <c r="I6334" s="69">
        <v>4844531.34</v>
      </c>
      <c r="J6334" s="70">
        <v>999</v>
      </c>
      <c r="K6334" s="71">
        <v>9.4E-2</v>
      </c>
      <c r="L6334" s="70">
        <v>0</v>
      </c>
      <c r="M6334" s="71">
        <v>1.1870000000000001</v>
      </c>
      <c r="N6334" s="72"/>
      <c r="O6334" s="73">
        <f>MIN(1,MAX(0,(1/(1+EXP(-(Assumptions!$B$5 + Assumptions!$B$6*$N6334))))*Assumptions!$B$3))</f>
        <v>3.9165722796764356E-2</v>
      </c>
      <c r="P6334" s="73">
        <f>VLOOKUP($F6334,Assumptions!$A$23:$B$27,2,FALSE)*Assumptions!$B$4</f>
        <v>0.35</v>
      </c>
      <c r="Q6334" s="74">
        <f t="shared" si="196"/>
        <v>66408.850039937068</v>
      </c>
      <c r="R6334" s="75" t="str">
        <f>IF($O6334&lt;Assumptions!$B$17,"A",IF($O6334&lt;Assumptions!$B$18,"B",IF($O6334&lt;Assumptions!$B$19,"C",IF($O6334&lt;Assumptions!$B$20,"D","E"))))</f>
        <v>B</v>
      </c>
      <c r="S6334" s="75">
        <f t="shared" si="197"/>
        <v>1</v>
      </c>
    </row>
    <row r="6335" spans="1:19" ht="17.399999999999999" x14ac:dyDescent="0.3">
      <c r="A6335" s="39" t="s">
        <v>1051</v>
      </c>
      <c r="B6335" s="39" t="s">
        <v>69</v>
      </c>
      <c r="C6335" s="39" t="s">
        <v>22</v>
      </c>
      <c r="D6335" s="39" t="s">
        <v>30</v>
      </c>
      <c r="E6335" s="70" t="s">
        <v>35</v>
      </c>
      <c r="F6335" s="70" t="s">
        <v>28</v>
      </c>
      <c r="G6335" s="78">
        <v>44230</v>
      </c>
      <c r="H6335" s="78">
        <v>45748</v>
      </c>
      <c r="I6335" s="69">
        <v>4844531.34</v>
      </c>
      <c r="J6335" s="70">
        <v>999</v>
      </c>
      <c r="K6335" s="71">
        <v>0.122</v>
      </c>
      <c r="L6335" s="70">
        <v>0</v>
      </c>
      <c r="M6335" s="71">
        <v>1.1870000000000001</v>
      </c>
      <c r="N6335" s="72"/>
      <c r="O6335" s="73">
        <f>MIN(1,MAX(0,(1/(1+EXP(-(Assumptions!$B$5 + Assumptions!$B$6*$N6335))))*Assumptions!$B$3))</f>
        <v>3.9165722796764356E-2</v>
      </c>
      <c r="P6335" s="73">
        <f>VLOOKUP($F6335,Assumptions!$A$23:$B$27,2,FALSE)*Assumptions!$B$4</f>
        <v>0.35</v>
      </c>
      <c r="Q6335" s="74">
        <f t="shared" si="196"/>
        <v>66408.850039937068</v>
      </c>
      <c r="R6335" s="75" t="str">
        <f>IF($O6335&lt;Assumptions!$B$17,"A",IF($O6335&lt;Assumptions!$B$18,"B",IF($O6335&lt;Assumptions!$B$19,"C",IF($O6335&lt;Assumptions!$B$20,"D","E"))))</f>
        <v>B</v>
      </c>
      <c r="S6335" s="75">
        <f t="shared" si="197"/>
        <v>1</v>
      </c>
    </row>
    <row r="6336" spans="1:19" ht="17.399999999999999" x14ac:dyDescent="0.3">
      <c r="A6336" s="39" t="s">
        <v>1051</v>
      </c>
      <c r="B6336" s="39" t="s">
        <v>69</v>
      </c>
      <c r="C6336" s="39" t="s">
        <v>22</v>
      </c>
      <c r="D6336" s="39" t="s">
        <v>30</v>
      </c>
      <c r="E6336" s="70" t="s">
        <v>35</v>
      </c>
      <c r="F6336" s="70" t="s">
        <v>28</v>
      </c>
      <c r="G6336" s="78">
        <v>44230</v>
      </c>
      <c r="H6336" s="78">
        <v>45778</v>
      </c>
      <c r="I6336" s="69">
        <v>4844531.34</v>
      </c>
      <c r="J6336" s="70">
        <v>999</v>
      </c>
      <c r="K6336" s="71">
        <v>4.4999999999999998E-2</v>
      </c>
      <c r="L6336" s="70">
        <v>0</v>
      </c>
      <c r="M6336" s="71">
        <v>1.1870000000000001</v>
      </c>
      <c r="N6336" s="72"/>
      <c r="O6336" s="73">
        <f>MIN(1,MAX(0,(1/(1+EXP(-(Assumptions!$B$5 + Assumptions!$B$6*$N6336))))*Assumptions!$B$3))</f>
        <v>3.9165722796764356E-2</v>
      </c>
      <c r="P6336" s="73">
        <f>VLOOKUP($F6336,Assumptions!$A$23:$B$27,2,FALSE)*Assumptions!$B$4</f>
        <v>0.35</v>
      </c>
      <c r="Q6336" s="74">
        <f t="shared" si="196"/>
        <v>66408.850039937068</v>
      </c>
      <c r="R6336" s="75" t="str">
        <f>IF($O6336&lt;Assumptions!$B$17,"A",IF($O6336&lt;Assumptions!$B$18,"B",IF($O6336&lt;Assumptions!$B$19,"C",IF($O6336&lt;Assumptions!$B$20,"D","E"))))</f>
        <v>B</v>
      </c>
      <c r="S6336" s="75">
        <f t="shared" si="197"/>
        <v>1</v>
      </c>
    </row>
    <row r="6337" spans="1:19" ht="17.399999999999999" x14ac:dyDescent="0.3">
      <c r="A6337" s="39" t="s">
        <v>1051</v>
      </c>
      <c r="B6337" s="39" t="s">
        <v>69</v>
      </c>
      <c r="C6337" s="39" t="s">
        <v>22</v>
      </c>
      <c r="D6337" s="39" t="s">
        <v>30</v>
      </c>
      <c r="E6337" s="70" t="s">
        <v>35</v>
      </c>
      <c r="F6337" s="70" t="s">
        <v>28</v>
      </c>
      <c r="G6337" s="78">
        <v>44230</v>
      </c>
      <c r="H6337" s="78">
        <v>45809</v>
      </c>
      <c r="I6337" s="69">
        <v>4844531.34</v>
      </c>
      <c r="J6337" s="70">
        <v>999</v>
      </c>
      <c r="K6337" s="71">
        <v>2.4E-2</v>
      </c>
      <c r="L6337" s="70">
        <v>0</v>
      </c>
      <c r="M6337" s="71">
        <v>1.1870000000000001</v>
      </c>
      <c r="N6337" s="72"/>
      <c r="O6337" s="73">
        <f>MIN(1,MAX(0,(1/(1+EXP(-(Assumptions!$B$5 + Assumptions!$B$6*$N6337))))*Assumptions!$B$3))</f>
        <v>3.9165722796764356E-2</v>
      </c>
      <c r="P6337" s="73">
        <f>VLOOKUP($F6337,Assumptions!$A$23:$B$27,2,FALSE)*Assumptions!$B$4</f>
        <v>0.35</v>
      </c>
      <c r="Q6337" s="74">
        <f t="shared" ref="Q6337:Q6400" si="198">$I6337*$O6337*$P6337</f>
        <v>66408.850039937068</v>
      </c>
      <c r="R6337" s="75" t="str">
        <f>IF($O6337&lt;Assumptions!$B$17,"A",IF($O6337&lt;Assumptions!$B$18,"B",IF($O6337&lt;Assumptions!$B$19,"C",IF($O6337&lt;Assumptions!$B$20,"D","E"))))</f>
        <v>B</v>
      </c>
      <c r="S6337" s="75">
        <f t="shared" ref="S6337:S6400" si="199">--($J6337&gt;=180)</f>
        <v>1</v>
      </c>
    </row>
    <row r="6338" spans="1:19" ht="17.399999999999999" x14ac:dyDescent="0.3">
      <c r="A6338" s="39" t="s">
        <v>1051</v>
      </c>
      <c r="B6338" s="39" t="s">
        <v>69</v>
      </c>
      <c r="C6338" s="39" t="s">
        <v>22</v>
      </c>
      <c r="D6338" s="39" t="s">
        <v>30</v>
      </c>
      <c r="E6338" s="70" t="s">
        <v>35</v>
      </c>
      <c r="F6338" s="70" t="s">
        <v>28</v>
      </c>
      <c r="G6338" s="78">
        <v>44230</v>
      </c>
      <c r="H6338" s="78">
        <v>45839</v>
      </c>
      <c r="I6338" s="69">
        <v>4844531.34</v>
      </c>
      <c r="J6338" s="70">
        <v>999</v>
      </c>
      <c r="K6338" s="71">
        <v>0.106</v>
      </c>
      <c r="L6338" s="70">
        <v>0</v>
      </c>
      <c r="M6338" s="71">
        <v>1.1870000000000001</v>
      </c>
      <c r="N6338" s="72"/>
      <c r="O6338" s="73">
        <f>MIN(1,MAX(0,(1/(1+EXP(-(Assumptions!$B$5 + Assumptions!$B$6*$N6338))))*Assumptions!$B$3))</f>
        <v>3.9165722796764356E-2</v>
      </c>
      <c r="P6338" s="73">
        <f>VLOOKUP($F6338,Assumptions!$A$23:$B$27,2,FALSE)*Assumptions!$B$4</f>
        <v>0.35</v>
      </c>
      <c r="Q6338" s="74">
        <f t="shared" si="198"/>
        <v>66408.850039937068</v>
      </c>
      <c r="R6338" s="75" t="str">
        <f>IF($O6338&lt;Assumptions!$B$17,"A",IF($O6338&lt;Assumptions!$B$18,"B",IF($O6338&lt;Assumptions!$B$19,"C",IF($O6338&lt;Assumptions!$B$20,"D","E"))))</f>
        <v>B</v>
      </c>
      <c r="S6338" s="75">
        <f t="shared" si="199"/>
        <v>1</v>
      </c>
    </row>
    <row r="6339" spans="1:19" ht="17.399999999999999" x14ac:dyDescent="0.3">
      <c r="A6339" s="39" t="s">
        <v>1051</v>
      </c>
      <c r="B6339" s="39" t="s">
        <v>69</v>
      </c>
      <c r="C6339" s="39" t="s">
        <v>22</v>
      </c>
      <c r="D6339" s="39" t="s">
        <v>30</v>
      </c>
      <c r="E6339" s="70" t="s">
        <v>35</v>
      </c>
      <c r="F6339" s="70" t="s">
        <v>28</v>
      </c>
      <c r="G6339" s="78">
        <v>44230</v>
      </c>
      <c r="H6339" s="78">
        <v>45870</v>
      </c>
      <c r="I6339" s="69">
        <v>4844531.34</v>
      </c>
      <c r="J6339" s="70">
        <v>999</v>
      </c>
      <c r="K6339" s="71">
        <v>7.0999999999999994E-2</v>
      </c>
      <c r="L6339" s="70">
        <v>0</v>
      </c>
      <c r="M6339" s="71">
        <v>1.1870000000000001</v>
      </c>
      <c r="N6339" s="72"/>
      <c r="O6339" s="73">
        <f>MIN(1,MAX(0,(1/(1+EXP(-(Assumptions!$B$5 + Assumptions!$B$6*$N6339))))*Assumptions!$B$3))</f>
        <v>3.9165722796764356E-2</v>
      </c>
      <c r="P6339" s="73">
        <f>VLOOKUP($F6339,Assumptions!$A$23:$B$27,2,FALSE)*Assumptions!$B$4</f>
        <v>0.35</v>
      </c>
      <c r="Q6339" s="74">
        <f t="shared" si="198"/>
        <v>66408.850039937068</v>
      </c>
      <c r="R6339" s="75" t="str">
        <f>IF($O6339&lt;Assumptions!$B$17,"A",IF($O6339&lt;Assumptions!$B$18,"B",IF($O6339&lt;Assumptions!$B$19,"C",IF($O6339&lt;Assumptions!$B$20,"D","E"))))</f>
        <v>B</v>
      </c>
      <c r="S6339" s="75">
        <f t="shared" si="199"/>
        <v>1</v>
      </c>
    </row>
    <row r="6340" spans="1:19" ht="17.399999999999999" x14ac:dyDescent="0.3">
      <c r="A6340" s="39" t="s">
        <v>1051</v>
      </c>
      <c r="B6340" s="39" t="s">
        <v>69</v>
      </c>
      <c r="C6340" s="39" t="s">
        <v>22</v>
      </c>
      <c r="D6340" s="39" t="s">
        <v>30</v>
      </c>
      <c r="E6340" s="70" t="s">
        <v>35</v>
      </c>
      <c r="F6340" s="70" t="s">
        <v>28</v>
      </c>
      <c r="G6340" s="78">
        <v>44230</v>
      </c>
      <c r="H6340" s="78">
        <v>45901</v>
      </c>
      <c r="I6340" s="69">
        <v>4844531.34</v>
      </c>
      <c r="J6340" s="70">
        <v>999</v>
      </c>
      <c r="K6340" s="71">
        <v>0.192</v>
      </c>
      <c r="L6340" s="70">
        <v>0</v>
      </c>
      <c r="M6340" s="71">
        <v>1.1870000000000001</v>
      </c>
      <c r="N6340" s="72"/>
      <c r="O6340" s="73">
        <f>MIN(1,MAX(0,(1/(1+EXP(-(Assumptions!$B$5 + Assumptions!$B$6*$N6340))))*Assumptions!$B$3))</f>
        <v>3.9165722796764356E-2</v>
      </c>
      <c r="P6340" s="73">
        <f>VLOOKUP($F6340,Assumptions!$A$23:$B$27,2,FALSE)*Assumptions!$B$4</f>
        <v>0.35</v>
      </c>
      <c r="Q6340" s="74">
        <f t="shared" si="198"/>
        <v>66408.850039937068</v>
      </c>
      <c r="R6340" s="75" t="str">
        <f>IF($O6340&lt;Assumptions!$B$17,"A",IF($O6340&lt;Assumptions!$B$18,"B",IF($O6340&lt;Assumptions!$B$19,"C",IF($O6340&lt;Assumptions!$B$20,"D","E"))))</f>
        <v>B</v>
      </c>
      <c r="S6340" s="75">
        <f t="shared" si="199"/>
        <v>1</v>
      </c>
    </row>
    <row r="6341" spans="1:19" ht="17.399999999999999" x14ac:dyDescent="0.3">
      <c r="A6341" s="39" t="s">
        <v>1051</v>
      </c>
      <c r="B6341" s="39" t="s">
        <v>69</v>
      </c>
      <c r="C6341" s="39" t="s">
        <v>22</v>
      </c>
      <c r="D6341" s="39" t="s">
        <v>30</v>
      </c>
      <c r="E6341" s="70" t="s">
        <v>35</v>
      </c>
      <c r="F6341" s="70" t="s">
        <v>28</v>
      </c>
      <c r="G6341" s="78">
        <v>44230</v>
      </c>
      <c r="H6341" s="78">
        <v>45931</v>
      </c>
      <c r="I6341" s="69">
        <v>4844531.34</v>
      </c>
      <c r="J6341" s="70">
        <v>999</v>
      </c>
      <c r="K6341" s="71">
        <v>0.17299999999999999</v>
      </c>
      <c r="L6341" s="70">
        <v>0</v>
      </c>
      <c r="M6341" s="71">
        <v>1.1870000000000001</v>
      </c>
      <c r="N6341" s="72"/>
      <c r="O6341" s="73">
        <f>MIN(1,MAX(0,(1/(1+EXP(-(Assumptions!$B$5 + Assumptions!$B$6*$N6341))))*Assumptions!$B$3))</f>
        <v>3.9165722796764356E-2</v>
      </c>
      <c r="P6341" s="73">
        <f>VLOOKUP($F6341,Assumptions!$A$23:$B$27,2,FALSE)*Assumptions!$B$4</f>
        <v>0.35</v>
      </c>
      <c r="Q6341" s="74">
        <f t="shared" si="198"/>
        <v>66408.850039937068</v>
      </c>
      <c r="R6341" s="75" t="str">
        <f>IF($O6341&lt;Assumptions!$B$17,"A",IF($O6341&lt;Assumptions!$B$18,"B",IF($O6341&lt;Assumptions!$B$19,"C",IF($O6341&lt;Assumptions!$B$20,"D","E"))))</f>
        <v>B</v>
      </c>
      <c r="S6341" s="75">
        <f t="shared" si="199"/>
        <v>1</v>
      </c>
    </row>
    <row r="6342" spans="1:19" ht="17.399999999999999" x14ac:dyDescent="0.3">
      <c r="A6342" s="39" t="s">
        <v>1051</v>
      </c>
      <c r="B6342" s="39" t="s">
        <v>69</v>
      </c>
      <c r="C6342" s="39" t="s">
        <v>22</v>
      </c>
      <c r="D6342" s="39" t="s">
        <v>30</v>
      </c>
      <c r="E6342" s="70" t="s">
        <v>35</v>
      </c>
      <c r="F6342" s="70" t="s">
        <v>28</v>
      </c>
      <c r="G6342" s="78">
        <v>44230</v>
      </c>
      <c r="H6342" s="78">
        <v>45962</v>
      </c>
      <c r="I6342" s="69">
        <v>4844531.34</v>
      </c>
      <c r="J6342" s="70">
        <v>999</v>
      </c>
      <c r="K6342" s="71">
        <v>0.14099999999999999</v>
      </c>
      <c r="L6342" s="70">
        <v>0</v>
      </c>
      <c r="M6342" s="71">
        <v>1.1870000000000001</v>
      </c>
      <c r="N6342" s="72"/>
      <c r="O6342" s="73">
        <f>MIN(1,MAX(0,(1/(1+EXP(-(Assumptions!$B$5 + Assumptions!$B$6*$N6342))))*Assumptions!$B$3))</f>
        <v>3.9165722796764356E-2</v>
      </c>
      <c r="P6342" s="73">
        <f>VLOOKUP($F6342,Assumptions!$A$23:$B$27,2,FALSE)*Assumptions!$B$4</f>
        <v>0.35</v>
      </c>
      <c r="Q6342" s="74">
        <f t="shared" si="198"/>
        <v>66408.850039937068</v>
      </c>
      <c r="R6342" s="75" t="str">
        <f>IF($O6342&lt;Assumptions!$B$17,"A",IF($O6342&lt;Assumptions!$B$18,"B",IF($O6342&lt;Assumptions!$B$19,"C",IF($O6342&lt;Assumptions!$B$20,"D","E"))))</f>
        <v>B</v>
      </c>
      <c r="S6342" s="75">
        <f t="shared" si="199"/>
        <v>1</v>
      </c>
    </row>
    <row r="6343" spans="1:19" ht="17.399999999999999" x14ac:dyDescent="0.3">
      <c r="A6343" s="39" t="s">
        <v>1051</v>
      </c>
      <c r="B6343" s="39" t="s">
        <v>69</v>
      </c>
      <c r="C6343" s="39" t="s">
        <v>22</v>
      </c>
      <c r="D6343" s="39" t="s">
        <v>30</v>
      </c>
      <c r="E6343" s="70" t="s">
        <v>35</v>
      </c>
      <c r="F6343" s="70" t="s">
        <v>28</v>
      </c>
      <c r="G6343" s="78">
        <v>44230</v>
      </c>
      <c r="H6343" s="78">
        <v>45992</v>
      </c>
      <c r="I6343" s="69">
        <v>4844531.34</v>
      </c>
      <c r="J6343" s="70">
        <v>999</v>
      </c>
      <c r="K6343" s="71">
        <v>0.109</v>
      </c>
      <c r="L6343" s="70">
        <v>0</v>
      </c>
      <c r="M6343" s="71">
        <v>1.1870000000000001</v>
      </c>
      <c r="N6343" s="72"/>
      <c r="O6343" s="73">
        <f>MIN(1,MAX(0,(1/(1+EXP(-(Assumptions!$B$5 + Assumptions!$B$6*$N6343))))*Assumptions!$B$3))</f>
        <v>3.9165722796764356E-2</v>
      </c>
      <c r="P6343" s="73">
        <f>VLOOKUP($F6343,Assumptions!$A$23:$B$27,2,FALSE)*Assumptions!$B$4</f>
        <v>0.35</v>
      </c>
      <c r="Q6343" s="74">
        <f t="shared" si="198"/>
        <v>66408.850039937068</v>
      </c>
      <c r="R6343" s="75" t="str">
        <f>IF($O6343&lt;Assumptions!$B$17,"A",IF($O6343&lt;Assumptions!$B$18,"B",IF($O6343&lt;Assumptions!$B$19,"C",IF($O6343&lt;Assumptions!$B$20,"D","E"))))</f>
        <v>B</v>
      </c>
      <c r="S6343" s="75">
        <f t="shared" si="199"/>
        <v>1</v>
      </c>
    </row>
    <row r="6344" spans="1:19" ht="17.399999999999999" x14ac:dyDescent="0.3">
      <c r="A6344" s="39" t="s">
        <v>1053</v>
      </c>
      <c r="B6344" s="39" t="s">
        <v>71</v>
      </c>
      <c r="C6344" s="39" t="s">
        <v>190</v>
      </c>
      <c r="D6344" s="39" t="s">
        <v>22</v>
      </c>
      <c r="E6344" s="70" t="s">
        <v>46</v>
      </c>
      <c r="F6344" s="70" t="s">
        <v>24</v>
      </c>
      <c r="G6344" s="78">
        <v>45114</v>
      </c>
      <c r="H6344" s="78">
        <v>45658</v>
      </c>
      <c r="I6344" s="69">
        <v>66809143.090000004</v>
      </c>
      <c r="J6344" s="70">
        <v>0</v>
      </c>
      <c r="K6344" s="71">
        <v>1.113</v>
      </c>
      <c r="L6344" s="70">
        <v>0</v>
      </c>
      <c r="M6344" s="71">
        <v>0.97799999999999998</v>
      </c>
      <c r="N6344" s="72"/>
      <c r="O6344" s="73">
        <f>MIN(1,MAX(0,(1/(1+EXP(-(Assumptions!$B$5 + Assumptions!$B$6*$N6344))))*Assumptions!$B$3))</f>
        <v>3.9165722796764356E-2</v>
      </c>
      <c r="P6344" s="73">
        <f>VLOOKUP($F6344,Assumptions!$A$23:$B$27,2,FALSE)*Assumptions!$B$4</f>
        <v>0.2</v>
      </c>
      <c r="Q6344" s="74">
        <f t="shared" si="198"/>
        <v>523325.67571046104</v>
      </c>
      <c r="R6344" s="75" t="str">
        <f>IF($O6344&lt;Assumptions!$B$17,"A",IF($O6344&lt;Assumptions!$B$18,"B",IF($O6344&lt;Assumptions!$B$19,"C",IF($O6344&lt;Assumptions!$B$20,"D","E"))))</f>
        <v>B</v>
      </c>
      <c r="S6344" s="75">
        <f t="shared" si="199"/>
        <v>0</v>
      </c>
    </row>
    <row r="6345" spans="1:19" ht="17.399999999999999" x14ac:dyDescent="0.3">
      <c r="A6345" s="39" t="s">
        <v>1053</v>
      </c>
      <c r="B6345" s="39" t="s">
        <v>71</v>
      </c>
      <c r="C6345" s="39" t="s">
        <v>190</v>
      </c>
      <c r="D6345" s="39" t="s">
        <v>22</v>
      </c>
      <c r="E6345" s="70" t="s">
        <v>46</v>
      </c>
      <c r="F6345" s="70" t="s">
        <v>24</v>
      </c>
      <c r="G6345" s="78">
        <v>45114</v>
      </c>
      <c r="H6345" s="78">
        <v>45689</v>
      </c>
      <c r="I6345" s="69">
        <v>65695746.329999998</v>
      </c>
      <c r="J6345" s="70">
        <v>0</v>
      </c>
      <c r="K6345" s="71">
        <v>1.008</v>
      </c>
      <c r="L6345" s="70">
        <v>0</v>
      </c>
      <c r="M6345" s="71">
        <v>0.97799999999999998</v>
      </c>
      <c r="N6345" s="72"/>
      <c r="O6345" s="73">
        <f>MIN(1,MAX(0,(1/(1+EXP(-(Assumptions!$B$5 + Assumptions!$B$6*$N6345))))*Assumptions!$B$3))</f>
        <v>3.9165722796764356E-2</v>
      </c>
      <c r="P6345" s="73">
        <f>VLOOKUP($F6345,Assumptions!$A$23:$B$27,2,FALSE)*Assumptions!$B$4</f>
        <v>0.2</v>
      </c>
      <c r="Q6345" s="74">
        <f t="shared" si="198"/>
        <v>514604.27793746581</v>
      </c>
      <c r="R6345" s="75" t="str">
        <f>IF($O6345&lt;Assumptions!$B$17,"A",IF($O6345&lt;Assumptions!$B$18,"B",IF($O6345&lt;Assumptions!$B$19,"C",IF($O6345&lt;Assumptions!$B$20,"D","E"))))</f>
        <v>B</v>
      </c>
      <c r="S6345" s="75">
        <f t="shared" si="199"/>
        <v>0</v>
      </c>
    </row>
    <row r="6346" spans="1:19" ht="17.399999999999999" x14ac:dyDescent="0.3">
      <c r="A6346" s="39" t="s">
        <v>1053</v>
      </c>
      <c r="B6346" s="39" t="s">
        <v>71</v>
      </c>
      <c r="C6346" s="39" t="s">
        <v>190</v>
      </c>
      <c r="D6346" s="39" t="s">
        <v>22</v>
      </c>
      <c r="E6346" s="70" t="s">
        <v>46</v>
      </c>
      <c r="F6346" s="70" t="s">
        <v>24</v>
      </c>
      <c r="G6346" s="78">
        <v>45114</v>
      </c>
      <c r="H6346" s="78">
        <v>45717</v>
      </c>
      <c r="I6346" s="69">
        <v>64566591.890000001</v>
      </c>
      <c r="J6346" s="70">
        <v>0</v>
      </c>
      <c r="K6346" s="71">
        <v>1.087</v>
      </c>
      <c r="L6346" s="70">
        <v>0</v>
      </c>
      <c r="M6346" s="71">
        <v>0.97799999999999998</v>
      </c>
      <c r="N6346" s="72"/>
      <c r="O6346" s="73">
        <f>MIN(1,MAX(0,(1/(1+EXP(-(Assumptions!$B$5 + Assumptions!$B$6*$N6346))))*Assumptions!$B$3))</f>
        <v>3.9165722796764356E-2</v>
      </c>
      <c r="P6346" s="73">
        <f>VLOOKUP($F6346,Assumptions!$A$23:$B$27,2,FALSE)*Assumptions!$B$4</f>
        <v>0.2</v>
      </c>
      <c r="Q6346" s="74">
        <f t="shared" si="198"/>
        <v>505759.44797911076</v>
      </c>
      <c r="R6346" s="75" t="str">
        <f>IF($O6346&lt;Assumptions!$B$17,"A",IF($O6346&lt;Assumptions!$B$18,"B",IF($O6346&lt;Assumptions!$B$19,"C",IF($O6346&lt;Assumptions!$B$20,"D","E"))))</f>
        <v>B</v>
      </c>
      <c r="S6346" s="75">
        <f t="shared" si="199"/>
        <v>0</v>
      </c>
    </row>
    <row r="6347" spans="1:19" ht="17.399999999999999" x14ac:dyDescent="0.3">
      <c r="A6347" s="39" t="s">
        <v>1053</v>
      </c>
      <c r="B6347" s="39" t="s">
        <v>71</v>
      </c>
      <c r="C6347" s="39" t="s">
        <v>190</v>
      </c>
      <c r="D6347" s="39" t="s">
        <v>22</v>
      </c>
      <c r="E6347" s="70" t="s">
        <v>46</v>
      </c>
      <c r="F6347" s="70" t="s">
        <v>24</v>
      </c>
      <c r="G6347" s="78">
        <v>45114</v>
      </c>
      <c r="H6347" s="78">
        <v>45748</v>
      </c>
      <c r="I6347" s="69">
        <v>63266633.07</v>
      </c>
      <c r="J6347" s="70">
        <v>0</v>
      </c>
      <c r="K6347" s="71">
        <v>1.1319999999999999</v>
      </c>
      <c r="L6347" s="70">
        <v>0</v>
      </c>
      <c r="M6347" s="71">
        <v>0.97799999999999998</v>
      </c>
      <c r="N6347" s="72"/>
      <c r="O6347" s="73">
        <f>MIN(1,MAX(0,(1/(1+EXP(-(Assumptions!$B$5 + Assumptions!$B$6*$N6347))))*Assumptions!$B$3))</f>
        <v>3.9165722796764356E-2</v>
      </c>
      <c r="P6347" s="73">
        <f>VLOOKUP($F6347,Assumptions!$A$23:$B$27,2,FALSE)*Assumptions!$B$4</f>
        <v>0.2</v>
      </c>
      <c r="Q6347" s="74">
        <f t="shared" si="198"/>
        <v>495576.68262084492</v>
      </c>
      <c r="R6347" s="75" t="str">
        <f>IF($O6347&lt;Assumptions!$B$17,"A",IF($O6347&lt;Assumptions!$B$18,"B",IF($O6347&lt;Assumptions!$B$19,"C",IF($O6347&lt;Assumptions!$B$20,"D","E"))))</f>
        <v>B</v>
      </c>
      <c r="S6347" s="75">
        <f t="shared" si="199"/>
        <v>0</v>
      </c>
    </row>
    <row r="6348" spans="1:19" ht="17.399999999999999" x14ac:dyDescent="0.3">
      <c r="A6348" s="39" t="s">
        <v>1053</v>
      </c>
      <c r="B6348" s="39" t="s">
        <v>71</v>
      </c>
      <c r="C6348" s="39" t="s">
        <v>190</v>
      </c>
      <c r="D6348" s="39" t="s">
        <v>22</v>
      </c>
      <c r="E6348" s="70" t="s">
        <v>46</v>
      </c>
      <c r="F6348" s="70" t="s">
        <v>24</v>
      </c>
      <c r="G6348" s="78">
        <v>45114</v>
      </c>
      <c r="H6348" s="78">
        <v>45778</v>
      </c>
      <c r="I6348" s="69">
        <v>62198240.82</v>
      </c>
      <c r="J6348" s="70">
        <v>0</v>
      </c>
      <c r="K6348" s="71">
        <v>0.95699999999999996</v>
      </c>
      <c r="L6348" s="70">
        <v>0</v>
      </c>
      <c r="M6348" s="71">
        <v>0.97799999999999998</v>
      </c>
      <c r="N6348" s="72"/>
      <c r="O6348" s="73">
        <f>MIN(1,MAX(0,(1/(1+EXP(-(Assumptions!$B$5 + Assumptions!$B$6*$N6348))))*Assumptions!$B$3))</f>
        <v>3.9165722796764356E-2</v>
      </c>
      <c r="P6348" s="73">
        <f>VLOOKUP($F6348,Assumptions!$A$23:$B$27,2,FALSE)*Assumptions!$B$4</f>
        <v>0.2</v>
      </c>
      <c r="Q6348" s="74">
        <f t="shared" si="198"/>
        <v>487207.81168050267</v>
      </c>
      <c r="R6348" s="75" t="str">
        <f>IF($O6348&lt;Assumptions!$B$17,"A",IF($O6348&lt;Assumptions!$B$18,"B",IF($O6348&lt;Assumptions!$B$19,"C",IF($O6348&lt;Assumptions!$B$20,"D","E"))))</f>
        <v>B</v>
      </c>
      <c r="S6348" s="75">
        <f t="shared" si="199"/>
        <v>0</v>
      </c>
    </row>
    <row r="6349" spans="1:19" ht="17.399999999999999" x14ac:dyDescent="0.3">
      <c r="A6349" s="39" t="s">
        <v>1053</v>
      </c>
      <c r="B6349" s="39" t="s">
        <v>71</v>
      </c>
      <c r="C6349" s="39" t="s">
        <v>190</v>
      </c>
      <c r="D6349" s="39" t="s">
        <v>22</v>
      </c>
      <c r="E6349" s="70" t="s">
        <v>46</v>
      </c>
      <c r="F6349" s="70" t="s">
        <v>24</v>
      </c>
      <c r="G6349" s="78">
        <v>45114</v>
      </c>
      <c r="H6349" s="78">
        <v>45809</v>
      </c>
      <c r="I6349" s="69">
        <v>61244266.390000001</v>
      </c>
      <c r="J6349" s="70">
        <v>0</v>
      </c>
      <c r="K6349" s="71">
        <v>1.1240000000000001</v>
      </c>
      <c r="L6349" s="70">
        <v>0</v>
      </c>
      <c r="M6349" s="71">
        <v>0.97799999999999998</v>
      </c>
      <c r="N6349" s="72"/>
      <c r="O6349" s="73">
        <f>MIN(1,MAX(0,(1/(1+EXP(-(Assumptions!$B$5 + Assumptions!$B$6*$N6349))))*Assumptions!$B$3))</f>
        <v>3.9165722796764356E-2</v>
      </c>
      <c r="P6349" s="73">
        <f>VLOOKUP($F6349,Assumptions!$A$23:$B$27,2,FALSE)*Assumptions!$B$4</f>
        <v>0.2</v>
      </c>
      <c r="Q6349" s="74">
        <f t="shared" si="198"/>
        <v>479735.19206438644</v>
      </c>
      <c r="R6349" s="75" t="str">
        <f>IF($O6349&lt;Assumptions!$B$17,"A",IF($O6349&lt;Assumptions!$B$18,"B",IF($O6349&lt;Assumptions!$B$19,"C",IF($O6349&lt;Assumptions!$B$20,"D","E"))))</f>
        <v>B</v>
      </c>
      <c r="S6349" s="75">
        <f t="shared" si="199"/>
        <v>0</v>
      </c>
    </row>
    <row r="6350" spans="1:19" ht="17.399999999999999" x14ac:dyDescent="0.3">
      <c r="A6350" s="39" t="s">
        <v>1053</v>
      </c>
      <c r="B6350" s="39" t="s">
        <v>71</v>
      </c>
      <c r="C6350" s="39" t="s">
        <v>190</v>
      </c>
      <c r="D6350" s="39" t="s">
        <v>22</v>
      </c>
      <c r="E6350" s="70" t="s">
        <v>46</v>
      </c>
      <c r="F6350" s="70" t="s">
        <v>24</v>
      </c>
      <c r="G6350" s="78">
        <v>45114</v>
      </c>
      <c r="H6350" s="78">
        <v>45839</v>
      </c>
      <c r="I6350" s="69">
        <v>60288477.369999997</v>
      </c>
      <c r="J6350" s="70">
        <v>95</v>
      </c>
      <c r="K6350" s="71">
        <v>0.21299999999999999</v>
      </c>
      <c r="L6350" s="70">
        <v>0</v>
      </c>
      <c r="M6350" s="71">
        <v>0.97799999999999998</v>
      </c>
      <c r="N6350" s="72"/>
      <c r="O6350" s="73">
        <f>MIN(1,MAX(0,(1/(1+EXP(-(Assumptions!$B$5 + Assumptions!$B$6*$N6350))))*Assumptions!$B$3))</f>
        <v>3.9165722796764356E-2</v>
      </c>
      <c r="P6350" s="73">
        <f>VLOOKUP($F6350,Assumptions!$A$23:$B$27,2,FALSE)*Assumptions!$B$4</f>
        <v>0.2</v>
      </c>
      <c r="Q6350" s="74">
        <f t="shared" si="198"/>
        <v>472248.35850248422</v>
      </c>
      <c r="R6350" s="75" t="str">
        <f>IF($O6350&lt;Assumptions!$B$17,"A",IF($O6350&lt;Assumptions!$B$18,"B",IF($O6350&lt;Assumptions!$B$19,"C",IF($O6350&lt;Assumptions!$B$20,"D","E"))))</f>
        <v>B</v>
      </c>
      <c r="S6350" s="75">
        <f t="shared" si="199"/>
        <v>0</v>
      </c>
    </row>
    <row r="6351" spans="1:19" ht="17.399999999999999" x14ac:dyDescent="0.3">
      <c r="A6351" s="39" t="s">
        <v>1053</v>
      </c>
      <c r="B6351" s="39" t="s">
        <v>71</v>
      </c>
      <c r="C6351" s="39" t="s">
        <v>190</v>
      </c>
      <c r="D6351" s="39" t="s">
        <v>22</v>
      </c>
      <c r="E6351" s="70" t="s">
        <v>46</v>
      </c>
      <c r="F6351" s="70" t="s">
        <v>24</v>
      </c>
      <c r="G6351" s="78">
        <v>45114</v>
      </c>
      <c r="H6351" s="78">
        <v>45870</v>
      </c>
      <c r="I6351" s="69">
        <v>59248263.079999998</v>
      </c>
      <c r="J6351" s="70">
        <v>0</v>
      </c>
      <c r="K6351" s="71">
        <v>1.1060000000000001</v>
      </c>
      <c r="L6351" s="70">
        <v>0</v>
      </c>
      <c r="M6351" s="71">
        <v>0.97799999999999998</v>
      </c>
      <c r="N6351" s="72"/>
      <c r="O6351" s="73">
        <f>MIN(1,MAX(0,(1/(1+EXP(-(Assumptions!$B$5 + Assumptions!$B$6*$N6351))))*Assumptions!$B$3))</f>
        <v>3.9165722796764356E-2</v>
      </c>
      <c r="P6351" s="73">
        <f>VLOOKUP($F6351,Assumptions!$A$23:$B$27,2,FALSE)*Assumptions!$B$4</f>
        <v>0.2</v>
      </c>
      <c r="Q6351" s="74">
        <f t="shared" si="198"/>
        <v>464100.20959620964</v>
      </c>
      <c r="R6351" s="75" t="str">
        <f>IF($O6351&lt;Assumptions!$B$17,"A",IF($O6351&lt;Assumptions!$B$18,"B",IF($O6351&lt;Assumptions!$B$19,"C",IF($O6351&lt;Assumptions!$B$20,"D","E"))))</f>
        <v>B</v>
      </c>
      <c r="S6351" s="75">
        <f t="shared" si="199"/>
        <v>0</v>
      </c>
    </row>
    <row r="6352" spans="1:19" ht="17.399999999999999" x14ac:dyDescent="0.3">
      <c r="A6352" s="39" t="s">
        <v>1053</v>
      </c>
      <c r="B6352" s="39" t="s">
        <v>71</v>
      </c>
      <c r="C6352" s="39" t="s">
        <v>190</v>
      </c>
      <c r="D6352" s="39" t="s">
        <v>22</v>
      </c>
      <c r="E6352" s="70" t="s">
        <v>46</v>
      </c>
      <c r="F6352" s="70" t="s">
        <v>24</v>
      </c>
      <c r="G6352" s="78">
        <v>45114</v>
      </c>
      <c r="H6352" s="78">
        <v>45901</v>
      </c>
      <c r="I6352" s="69">
        <v>58181514.140000001</v>
      </c>
      <c r="J6352" s="70">
        <v>0</v>
      </c>
      <c r="K6352" s="71">
        <v>1.0860000000000001</v>
      </c>
      <c r="L6352" s="70">
        <v>0</v>
      </c>
      <c r="M6352" s="71">
        <v>0.97799999999999998</v>
      </c>
      <c r="N6352" s="72"/>
      <c r="O6352" s="73">
        <f>MIN(1,MAX(0,(1/(1+EXP(-(Assumptions!$B$5 + Assumptions!$B$6*$N6352))))*Assumptions!$B$3))</f>
        <v>3.9165722796764356E-2</v>
      </c>
      <c r="P6352" s="73">
        <f>VLOOKUP($F6352,Assumptions!$A$23:$B$27,2,FALSE)*Assumptions!$B$4</f>
        <v>0.2</v>
      </c>
      <c r="Q6352" s="74">
        <f t="shared" si="198"/>
        <v>455744.21094065323</v>
      </c>
      <c r="R6352" s="75" t="str">
        <f>IF($O6352&lt;Assumptions!$B$17,"A",IF($O6352&lt;Assumptions!$B$18,"B",IF($O6352&lt;Assumptions!$B$19,"C",IF($O6352&lt;Assumptions!$B$20,"D","E"))))</f>
        <v>B</v>
      </c>
      <c r="S6352" s="75">
        <f t="shared" si="199"/>
        <v>0</v>
      </c>
    </row>
    <row r="6353" spans="1:19" ht="17.399999999999999" x14ac:dyDescent="0.3">
      <c r="A6353" s="39" t="s">
        <v>1053</v>
      </c>
      <c r="B6353" s="39" t="s">
        <v>71</v>
      </c>
      <c r="C6353" s="39" t="s">
        <v>190</v>
      </c>
      <c r="D6353" s="39" t="s">
        <v>22</v>
      </c>
      <c r="E6353" s="70" t="s">
        <v>46</v>
      </c>
      <c r="F6353" s="70" t="s">
        <v>24</v>
      </c>
      <c r="G6353" s="78">
        <v>45114</v>
      </c>
      <c r="H6353" s="78">
        <v>45931</v>
      </c>
      <c r="I6353" s="69">
        <v>57051796.380000003</v>
      </c>
      <c r="J6353" s="70">
        <v>0</v>
      </c>
      <c r="K6353" s="71">
        <v>1.008</v>
      </c>
      <c r="L6353" s="70">
        <v>0</v>
      </c>
      <c r="M6353" s="71">
        <v>0.97799999999999998</v>
      </c>
      <c r="N6353" s="72"/>
      <c r="O6353" s="73">
        <f>MIN(1,MAX(0,(1/(1+EXP(-(Assumptions!$B$5 + Assumptions!$B$6*$N6353))))*Assumptions!$B$3))</f>
        <v>3.9165722796764356E-2</v>
      </c>
      <c r="P6353" s="73">
        <f>VLOOKUP($F6353,Assumptions!$A$23:$B$27,2,FALSE)*Assumptions!$B$4</f>
        <v>0.2</v>
      </c>
      <c r="Q6353" s="74">
        <f t="shared" si="198"/>
        <v>446894.96841530484</v>
      </c>
      <c r="R6353" s="75" t="str">
        <f>IF($O6353&lt;Assumptions!$B$17,"A",IF($O6353&lt;Assumptions!$B$18,"B",IF($O6353&lt;Assumptions!$B$19,"C",IF($O6353&lt;Assumptions!$B$20,"D","E"))))</f>
        <v>B</v>
      </c>
      <c r="S6353" s="75">
        <f t="shared" si="199"/>
        <v>0</v>
      </c>
    </row>
    <row r="6354" spans="1:19" ht="17.399999999999999" x14ac:dyDescent="0.3">
      <c r="A6354" s="39" t="s">
        <v>1053</v>
      </c>
      <c r="B6354" s="39" t="s">
        <v>71</v>
      </c>
      <c r="C6354" s="39" t="s">
        <v>190</v>
      </c>
      <c r="D6354" s="39" t="s">
        <v>22</v>
      </c>
      <c r="E6354" s="70" t="s">
        <v>46</v>
      </c>
      <c r="F6354" s="70" t="s">
        <v>24</v>
      </c>
      <c r="G6354" s="78">
        <v>45114</v>
      </c>
      <c r="H6354" s="78">
        <v>45962</v>
      </c>
      <c r="I6354" s="69">
        <v>56166416</v>
      </c>
      <c r="J6354" s="70">
        <v>15</v>
      </c>
      <c r="K6354" s="71">
        <v>0.95899999999999996</v>
      </c>
      <c r="L6354" s="70">
        <v>0</v>
      </c>
      <c r="M6354" s="71">
        <v>0.97799999999999998</v>
      </c>
      <c r="N6354" s="72"/>
      <c r="O6354" s="73">
        <f>MIN(1,MAX(0,(1/(1+EXP(-(Assumptions!$B$5 + Assumptions!$B$6*$N6354))))*Assumptions!$B$3))</f>
        <v>3.9165722796764356E-2</v>
      </c>
      <c r="P6354" s="73">
        <f>VLOOKUP($F6354,Assumptions!$A$23:$B$27,2,FALSE)*Assumptions!$B$4</f>
        <v>0.2</v>
      </c>
      <c r="Q6354" s="74">
        <f t="shared" si="198"/>
        <v>439959.65590875014</v>
      </c>
      <c r="R6354" s="75" t="str">
        <f>IF($O6354&lt;Assumptions!$B$17,"A",IF($O6354&lt;Assumptions!$B$18,"B",IF($O6354&lt;Assumptions!$B$19,"C",IF($O6354&lt;Assumptions!$B$20,"D","E"))))</f>
        <v>B</v>
      </c>
      <c r="S6354" s="75">
        <f t="shared" si="199"/>
        <v>0</v>
      </c>
    </row>
    <row r="6355" spans="1:19" ht="17.399999999999999" x14ac:dyDescent="0.3">
      <c r="A6355" s="39" t="s">
        <v>1053</v>
      </c>
      <c r="B6355" s="39" t="s">
        <v>71</v>
      </c>
      <c r="C6355" s="39" t="s">
        <v>190</v>
      </c>
      <c r="D6355" s="39" t="s">
        <v>22</v>
      </c>
      <c r="E6355" s="70" t="s">
        <v>46</v>
      </c>
      <c r="F6355" s="70" t="s">
        <v>24</v>
      </c>
      <c r="G6355" s="78">
        <v>45114</v>
      </c>
      <c r="H6355" s="78">
        <v>45992</v>
      </c>
      <c r="I6355" s="69">
        <v>55177092.950000003</v>
      </c>
      <c r="J6355" s="70">
        <v>0</v>
      </c>
      <c r="K6355" s="71">
        <v>1.081</v>
      </c>
      <c r="L6355" s="70">
        <v>0</v>
      </c>
      <c r="M6355" s="71">
        <v>0.97799999999999998</v>
      </c>
      <c r="N6355" s="72"/>
      <c r="O6355" s="73">
        <f>MIN(1,MAX(0,(1/(1+EXP(-(Assumptions!$B$5 + Assumptions!$B$6*$N6355))))*Assumptions!$B$3))</f>
        <v>3.9165722796764356E-2</v>
      </c>
      <c r="P6355" s="73">
        <f>VLOOKUP($F6355,Assumptions!$A$23:$B$27,2,FALSE)*Assumptions!$B$4</f>
        <v>0.2</v>
      </c>
      <c r="Q6355" s="74">
        <f t="shared" si="198"/>
        <v>432210.14544220018</v>
      </c>
      <c r="R6355" s="75" t="str">
        <f>IF($O6355&lt;Assumptions!$B$17,"A",IF($O6355&lt;Assumptions!$B$18,"B",IF($O6355&lt;Assumptions!$B$19,"C",IF($O6355&lt;Assumptions!$B$20,"D","E"))))</f>
        <v>B</v>
      </c>
      <c r="S6355" s="75">
        <f t="shared" si="199"/>
        <v>0</v>
      </c>
    </row>
    <row r="6356" spans="1:19" ht="17.399999999999999" x14ac:dyDescent="0.3">
      <c r="A6356" s="39" t="s">
        <v>1054</v>
      </c>
      <c r="B6356" s="39" t="s">
        <v>83</v>
      </c>
      <c r="C6356" s="39" t="s">
        <v>135</v>
      </c>
      <c r="D6356" s="39" t="s">
        <v>34</v>
      </c>
      <c r="E6356" s="70" t="s">
        <v>39</v>
      </c>
      <c r="F6356" s="70" t="s">
        <v>28</v>
      </c>
      <c r="G6356" s="78">
        <v>44006</v>
      </c>
      <c r="H6356" s="78">
        <v>45658</v>
      </c>
      <c r="I6356" s="69">
        <v>2529846.19</v>
      </c>
      <c r="J6356" s="70">
        <v>0</v>
      </c>
      <c r="K6356" s="71">
        <v>0.98899999999999999</v>
      </c>
      <c r="L6356" s="70">
        <v>0</v>
      </c>
      <c r="M6356" s="71">
        <v>1.264</v>
      </c>
      <c r="N6356" s="72"/>
      <c r="O6356" s="73">
        <f>MIN(1,MAX(0,(1/(1+EXP(-(Assumptions!$B$5 + Assumptions!$B$6*$N6356))))*Assumptions!$B$3))</f>
        <v>3.9165722796764356E-2</v>
      </c>
      <c r="P6356" s="73">
        <f>VLOOKUP($F6356,Assumptions!$A$23:$B$27,2,FALSE)*Assumptions!$B$4</f>
        <v>0.35</v>
      </c>
      <c r="Q6356" s="74">
        <f t="shared" si="198"/>
        <v>34679.139108596653</v>
      </c>
      <c r="R6356" s="75" t="str">
        <f>IF($O6356&lt;Assumptions!$B$17,"A",IF($O6356&lt;Assumptions!$B$18,"B",IF($O6356&lt;Assumptions!$B$19,"C",IF($O6356&lt;Assumptions!$B$20,"D","E"))))</f>
        <v>B</v>
      </c>
      <c r="S6356" s="75">
        <f t="shared" si="199"/>
        <v>0</v>
      </c>
    </row>
    <row r="6357" spans="1:19" ht="17.399999999999999" x14ac:dyDescent="0.3">
      <c r="A6357" s="39" t="s">
        <v>1054</v>
      </c>
      <c r="B6357" s="39" t="s">
        <v>83</v>
      </c>
      <c r="C6357" s="39" t="s">
        <v>135</v>
      </c>
      <c r="D6357" s="39" t="s">
        <v>34</v>
      </c>
      <c r="E6357" s="70" t="s">
        <v>39</v>
      </c>
      <c r="F6357" s="70" t="s">
        <v>28</v>
      </c>
      <c r="G6357" s="78">
        <v>44006</v>
      </c>
      <c r="H6357" s="78">
        <v>45689</v>
      </c>
      <c r="I6357" s="69">
        <v>2461674.2999999998</v>
      </c>
      <c r="J6357" s="70">
        <v>0</v>
      </c>
      <c r="K6357" s="71">
        <v>1.075</v>
      </c>
      <c r="L6357" s="70">
        <v>0</v>
      </c>
      <c r="M6357" s="71">
        <v>1.264</v>
      </c>
      <c r="N6357" s="72"/>
      <c r="O6357" s="73">
        <f>MIN(1,MAX(0,(1/(1+EXP(-(Assumptions!$B$5 + Assumptions!$B$6*$N6357))))*Assumptions!$B$3))</f>
        <v>3.9165722796764356E-2</v>
      </c>
      <c r="P6357" s="73">
        <f>VLOOKUP($F6357,Assumptions!$A$23:$B$27,2,FALSE)*Assumptions!$B$4</f>
        <v>0.35</v>
      </c>
      <c r="Q6357" s="74">
        <f t="shared" si="198"/>
        <v>33744.638637401622</v>
      </c>
      <c r="R6357" s="75" t="str">
        <f>IF($O6357&lt;Assumptions!$B$17,"A",IF($O6357&lt;Assumptions!$B$18,"B",IF($O6357&lt;Assumptions!$B$19,"C",IF($O6357&lt;Assumptions!$B$20,"D","E"))))</f>
        <v>B</v>
      </c>
      <c r="S6357" s="75">
        <f t="shared" si="199"/>
        <v>0</v>
      </c>
    </row>
    <row r="6358" spans="1:19" ht="17.399999999999999" x14ac:dyDescent="0.3">
      <c r="A6358" s="39" t="s">
        <v>1054</v>
      </c>
      <c r="B6358" s="39" t="s">
        <v>83</v>
      </c>
      <c r="C6358" s="39" t="s">
        <v>135</v>
      </c>
      <c r="D6358" s="39" t="s">
        <v>34</v>
      </c>
      <c r="E6358" s="70" t="s">
        <v>39</v>
      </c>
      <c r="F6358" s="70" t="s">
        <v>28</v>
      </c>
      <c r="G6358" s="78">
        <v>44006</v>
      </c>
      <c r="H6358" s="78">
        <v>45717</v>
      </c>
      <c r="I6358" s="69">
        <v>2390825.4</v>
      </c>
      <c r="J6358" s="70">
        <v>0</v>
      </c>
      <c r="K6358" s="71">
        <v>1.107</v>
      </c>
      <c r="L6358" s="70">
        <v>0</v>
      </c>
      <c r="M6358" s="71">
        <v>1.264</v>
      </c>
      <c r="N6358" s="72"/>
      <c r="O6358" s="73">
        <f>MIN(1,MAX(0,(1/(1+EXP(-(Assumptions!$B$5 + Assumptions!$B$6*$N6358))))*Assumptions!$B$3))</f>
        <v>3.9165722796764356E-2</v>
      </c>
      <c r="P6358" s="73">
        <f>VLOOKUP($F6358,Assumptions!$A$23:$B$27,2,FALSE)*Assumptions!$B$4</f>
        <v>0.35</v>
      </c>
      <c r="Q6358" s="74">
        <f t="shared" si="198"/>
        <v>32773.441705152138</v>
      </c>
      <c r="R6358" s="75" t="str">
        <f>IF($O6358&lt;Assumptions!$B$17,"A",IF($O6358&lt;Assumptions!$B$18,"B",IF($O6358&lt;Assumptions!$B$19,"C",IF($O6358&lt;Assumptions!$B$20,"D","E"))))</f>
        <v>B</v>
      </c>
      <c r="S6358" s="75">
        <f t="shared" si="199"/>
        <v>0</v>
      </c>
    </row>
    <row r="6359" spans="1:19" ht="17.399999999999999" x14ac:dyDescent="0.3">
      <c r="A6359" s="39" t="s">
        <v>1054</v>
      </c>
      <c r="B6359" s="39" t="s">
        <v>83</v>
      </c>
      <c r="C6359" s="39" t="s">
        <v>135</v>
      </c>
      <c r="D6359" s="39" t="s">
        <v>34</v>
      </c>
      <c r="E6359" s="70" t="s">
        <v>39</v>
      </c>
      <c r="F6359" s="70" t="s">
        <v>28</v>
      </c>
      <c r="G6359" s="78">
        <v>44006</v>
      </c>
      <c r="H6359" s="78">
        <v>45748</v>
      </c>
      <c r="I6359" s="69">
        <v>2322221.7999999998</v>
      </c>
      <c r="J6359" s="70">
        <v>0</v>
      </c>
      <c r="K6359" s="71">
        <v>1.093</v>
      </c>
      <c r="L6359" s="70">
        <v>0</v>
      </c>
      <c r="M6359" s="71">
        <v>1.264</v>
      </c>
      <c r="N6359" s="72"/>
      <c r="O6359" s="73">
        <f>MIN(1,MAX(0,(1/(1+EXP(-(Assumptions!$B$5 + Assumptions!$B$6*$N6359))))*Assumptions!$B$3))</f>
        <v>3.9165722796764356E-2</v>
      </c>
      <c r="P6359" s="73">
        <f>VLOOKUP($F6359,Assumptions!$A$23:$B$27,2,FALSE)*Assumptions!$B$4</f>
        <v>0.35</v>
      </c>
      <c r="Q6359" s="74">
        <f t="shared" si="198"/>
        <v>31833.023351991098</v>
      </c>
      <c r="R6359" s="75" t="str">
        <f>IF($O6359&lt;Assumptions!$B$17,"A",IF($O6359&lt;Assumptions!$B$18,"B",IF($O6359&lt;Assumptions!$B$19,"C",IF($O6359&lt;Assumptions!$B$20,"D","E"))))</f>
        <v>B</v>
      </c>
      <c r="S6359" s="75">
        <f t="shared" si="199"/>
        <v>0</v>
      </c>
    </row>
    <row r="6360" spans="1:19" ht="17.399999999999999" x14ac:dyDescent="0.3">
      <c r="A6360" s="39" t="s">
        <v>1054</v>
      </c>
      <c r="B6360" s="39" t="s">
        <v>83</v>
      </c>
      <c r="C6360" s="39" t="s">
        <v>135</v>
      </c>
      <c r="D6360" s="39" t="s">
        <v>34</v>
      </c>
      <c r="E6360" s="70" t="s">
        <v>39</v>
      </c>
      <c r="F6360" s="70" t="s">
        <v>28</v>
      </c>
      <c r="G6360" s="78">
        <v>44006</v>
      </c>
      <c r="H6360" s="78">
        <v>45778</v>
      </c>
      <c r="I6360" s="69">
        <v>2247419.33</v>
      </c>
      <c r="J6360" s="70">
        <v>0</v>
      </c>
      <c r="K6360" s="71">
        <v>0.97699999999999998</v>
      </c>
      <c r="L6360" s="70">
        <v>0</v>
      </c>
      <c r="M6360" s="71">
        <v>1.264</v>
      </c>
      <c r="N6360" s="72"/>
      <c r="O6360" s="73">
        <f>MIN(1,MAX(0,(1/(1+EXP(-(Assumptions!$B$5 + Assumptions!$B$6*$N6360))))*Assumptions!$B$3))</f>
        <v>3.9165722796764356E-2</v>
      </c>
      <c r="P6360" s="73">
        <f>VLOOKUP($F6360,Assumptions!$A$23:$B$27,2,FALSE)*Assumptions!$B$4</f>
        <v>0.35</v>
      </c>
      <c r="Q6360" s="74">
        <f t="shared" si="198"/>
        <v>30807.630870404457</v>
      </c>
      <c r="R6360" s="75" t="str">
        <f>IF($O6360&lt;Assumptions!$B$17,"A",IF($O6360&lt;Assumptions!$B$18,"B",IF($O6360&lt;Assumptions!$B$19,"C",IF($O6360&lt;Assumptions!$B$20,"D","E"))))</f>
        <v>B</v>
      </c>
      <c r="S6360" s="75">
        <f t="shared" si="199"/>
        <v>0</v>
      </c>
    </row>
    <row r="6361" spans="1:19" ht="17.399999999999999" x14ac:dyDescent="0.3">
      <c r="A6361" s="39" t="s">
        <v>1054</v>
      </c>
      <c r="B6361" s="39" t="s">
        <v>83</v>
      </c>
      <c r="C6361" s="39" t="s">
        <v>135</v>
      </c>
      <c r="D6361" s="39" t="s">
        <v>34</v>
      </c>
      <c r="E6361" s="70" t="s">
        <v>39</v>
      </c>
      <c r="F6361" s="70" t="s">
        <v>28</v>
      </c>
      <c r="G6361" s="78">
        <v>44006</v>
      </c>
      <c r="H6361" s="78">
        <v>45809</v>
      </c>
      <c r="I6361" s="69">
        <v>2175016.33</v>
      </c>
      <c r="J6361" s="70">
        <v>0</v>
      </c>
      <c r="K6361" s="71">
        <v>1.0049999999999999</v>
      </c>
      <c r="L6361" s="70">
        <v>0</v>
      </c>
      <c r="M6361" s="71">
        <v>1.264</v>
      </c>
      <c r="N6361" s="72"/>
      <c r="O6361" s="73">
        <f>MIN(1,MAX(0,(1/(1+EXP(-(Assumptions!$B$5 + Assumptions!$B$6*$N6361))))*Assumptions!$B$3))</f>
        <v>3.9165722796764356E-2</v>
      </c>
      <c r="P6361" s="73">
        <f>VLOOKUP($F6361,Assumptions!$A$23:$B$27,2,FALSE)*Assumptions!$B$4</f>
        <v>0.35</v>
      </c>
      <c r="Q6361" s="74">
        <f t="shared" si="198"/>
        <v>29815.130330725511</v>
      </c>
      <c r="R6361" s="75" t="str">
        <f>IF($O6361&lt;Assumptions!$B$17,"A",IF($O6361&lt;Assumptions!$B$18,"B",IF($O6361&lt;Assumptions!$B$19,"C",IF($O6361&lt;Assumptions!$B$20,"D","E"))))</f>
        <v>B</v>
      </c>
      <c r="S6361" s="75">
        <f t="shared" si="199"/>
        <v>0</v>
      </c>
    </row>
    <row r="6362" spans="1:19" ht="17.399999999999999" x14ac:dyDescent="0.3">
      <c r="A6362" s="39" t="s">
        <v>1054</v>
      </c>
      <c r="B6362" s="39" t="s">
        <v>83</v>
      </c>
      <c r="C6362" s="39" t="s">
        <v>135</v>
      </c>
      <c r="D6362" s="39" t="s">
        <v>34</v>
      </c>
      <c r="E6362" s="70" t="s">
        <v>39</v>
      </c>
      <c r="F6362" s="70" t="s">
        <v>28</v>
      </c>
      <c r="G6362" s="78">
        <v>44006</v>
      </c>
      <c r="H6362" s="78">
        <v>45839</v>
      </c>
      <c r="I6362" s="69">
        <v>2108893.64</v>
      </c>
      <c r="J6362" s="70">
        <v>0</v>
      </c>
      <c r="K6362" s="71">
        <v>1.006</v>
      </c>
      <c r="L6362" s="70">
        <v>0</v>
      </c>
      <c r="M6362" s="71">
        <v>1.264</v>
      </c>
      <c r="N6362" s="72"/>
      <c r="O6362" s="73">
        <f>MIN(1,MAX(0,(1/(1+EXP(-(Assumptions!$B$5 + Assumptions!$B$6*$N6362))))*Assumptions!$B$3))</f>
        <v>3.9165722796764356E-2</v>
      </c>
      <c r="P6362" s="73">
        <f>VLOOKUP($F6362,Assumptions!$A$23:$B$27,2,FALSE)*Assumptions!$B$4</f>
        <v>0.35</v>
      </c>
      <c r="Q6362" s="74">
        <f t="shared" si="198"/>
        <v>28908.720299234774</v>
      </c>
      <c r="R6362" s="75" t="str">
        <f>IF($O6362&lt;Assumptions!$B$17,"A",IF($O6362&lt;Assumptions!$B$18,"B",IF($O6362&lt;Assumptions!$B$19,"C",IF($O6362&lt;Assumptions!$B$20,"D","E"))))</f>
        <v>B</v>
      </c>
      <c r="S6362" s="75">
        <f t="shared" si="199"/>
        <v>0</v>
      </c>
    </row>
    <row r="6363" spans="1:19" ht="17.399999999999999" x14ac:dyDescent="0.3">
      <c r="A6363" s="39" t="s">
        <v>1054</v>
      </c>
      <c r="B6363" s="39" t="s">
        <v>83</v>
      </c>
      <c r="C6363" s="39" t="s">
        <v>135</v>
      </c>
      <c r="D6363" s="39" t="s">
        <v>34</v>
      </c>
      <c r="E6363" s="70" t="s">
        <v>39</v>
      </c>
      <c r="F6363" s="70" t="s">
        <v>28</v>
      </c>
      <c r="G6363" s="78">
        <v>44006</v>
      </c>
      <c r="H6363" s="78">
        <v>45870</v>
      </c>
      <c r="I6363" s="69">
        <v>2047127.59</v>
      </c>
      <c r="J6363" s="70">
        <v>0</v>
      </c>
      <c r="K6363" s="71">
        <v>0.99</v>
      </c>
      <c r="L6363" s="70">
        <v>0</v>
      </c>
      <c r="M6363" s="71">
        <v>1.264</v>
      </c>
      <c r="N6363" s="72"/>
      <c r="O6363" s="73">
        <f>MIN(1,MAX(0,(1/(1+EXP(-(Assumptions!$B$5 + Assumptions!$B$6*$N6363))))*Assumptions!$B$3))</f>
        <v>3.9165722796764356E-2</v>
      </c>
      <c r="P6363" s="73">
        <f>VLOOKUP($F6363,Assumptions!$A$23:$B$27,2,FALSE)*Assumptions!$B$4</f>
        <v>0.35</v>
      </c>
      <c r="Q6363" s="74">
        <f t="shared" si="198"/>
        <v>28062.031101841894</v>
      </c>
      <c r="R6363" s="75" t="str">
        <f>IF($O6363&lt;Assumptions!$B$17,"A",IF($O6363&lt;Assumptions!$B$18,"B",IF($O6363&lt;Assumptions!$B$19,"C",IF($O6363&lt;Assumptions!$B$20,"D","E"))))</f>
        <v>B</v>
      </c>
      <c r="S6363" s="75">
        <f t="shared" si="199"/>
        <v>0</v>
      </c>
    </row>
    <row r="6364" spans="1:19" ht="17.399999999999999" x14ac:dyDescent="0.3">
      <c r="A6364" s="39" t="s">
        <v>1054</v>
      </c>
      <c r="B6364" s="39" t="s">
        <v>83</v>
      </c>
      <c r="C6364" s="39" t="s">
        <v>135</v>
      </c>
      <c r="D6364" s="39" t="s">
        <v>34</v>
      </c>
      <c r="E6364" s="70" t="s">
        <v>39</v>
      </c>
      <c r="F6364" s="70" t="s">
        <v>28</v>
      </c>
      <c r="G6364" s="78">
        <v>44006</v>
      </c>
      <c r="H6364" s="78">
        <v>45901</v>
      </c>
      <c r="I6364" s="69">
        <v>2047127.59</v>
      </c>
      <c r="J6364" s="70">
        <v>220</v>
      </c>
      <c r="K6364" s="71">
        <v>0.105</v>
      </c>
      <c r="L6364" s="70">
        <v>1</v>
      </c>
      <c r="M6364" s="71">
        <v>1.264</v>
      </c>
      <c r="N6364" s="72"/>
      <c r="O6364" s="73">
        <f>MIN(1,MAX(0,(1/(1+EXP(-(Assumptions!$B$5 + Assumptions!$B$6*$N6364))))*Assumptions!$B$3))</f>
        <v>3.9165722796764356E-2</v>
      </c>
      <c r="P6364" s="73">
        <f>VLOOKUP($F6364,Assumptions!$A$23:$B$27,2,FALSE)*Assumptions!$B$4</f>
        <v>0.35</v>
      </c>
      <c r="Q6364" s="74">
        <f t="shared" si="198"/>
        <v>28062.031101841894</v>
      </c>
      <c r="R6364" s="75" t="str">
        <f>IF($O6364&lt;Assumptions!$B$17,"A",IF($O6364&lt;Assumptions!$B$18,"B",IF($O6364&lt;Assumptions!$B$19,"C",IF($O6364&lt;Assumptions!$B$20,"D","E"))))</f>
        <v>B</v>
      </c>
      <c r="S6364" s="75">
        <f t="shared" si="199"/>
        <v>1</v>
      </c>
    </row>
    <row r="6365" spans="1:19" ht="17.399999999999999" x14ac:dyDescent="0.3">
      <c r="A6365" s="39" t="s">
        <v>1054</v>
      </c>
      <c r="B6365" s="39" t="s">
        <v>83</v>
      </c>
      <c r="C6365" s="39" t="s">
        <v>135</v>
      </c>
      <c r="D6365" s="39" t="s">
        <v>34</v>
      </c>
      <c r="E6365" s="70" t="s">
        <v>39</v>
      </c>
      <c r="F6365" s="70" t="s">
        <v>28</v>
      </c>
      <c r="G6365" s="78">
        <v>44006</v>
      </c>
      <c r="H6365" s="78">
        <v>45931</v>
      </c>
      <c r="I6365" s="69">
        <v>2047127.59</v>
      </c>
      <c r="J6365" s="70">
        <v>999</v>
      </c>
      <c r="K6365" s="71">
        <v>0.183</v>
      </c>
      <c r="L6365" s="70">
        <v>1</v>
      </c>
      <c r="M6365" s="71">
        <v>1.264</v>
      </c>
      <c r="N6365" s="72"/>
      <c r="O6365" s="73">
        <f>MIN(1,MAX(0,(1/(1+EXP(-(Assumptions!$B$5 + Assumptions!$B$6*$N6365))))*Assumptions!$B$3))</f>
        <v>3.9165722796764356E-2</v>
      </c>
      <c r="P6365" s="73">
        <f>VLOOKUP($F6365,Assumptions!$A$23:$B$27,2,FALSE)*Assumptions!$B$4</f>
        <v>0.35</v>
      </c>
      <c r="Q6365" s="74">
        <f t="shared" si="198"/>
        <v>28062.031101841894</v>
      </c>
      <c r="R6365" s="75" t="str">
        <f>IF($O6365&lt;Assumptions!$B$17,"A",IF($O6365&lt;Assumptions!$B$18,"B",IF($O6365&lt;Assumptions!$B$19,"C",IF($O6365&lt;Assumptions!$B$20,"D","E"))))</f>
        <v>B</v>
      </c>
      <c r="S6365" s="75">
        <f t="shared" si="199"/>
        <v>1</v>
      </c>
    </row>
    <row r="6366" spans="1:19" ht="17.399999999999999" x14ac:dyDescent="0.3">
      <c r="A6366" s="39" t="s">
        <v>1054</v>
      </c>
      <c r="B6366" s="39" t="s">
        <v>83</v>
      </c>
      <c r="C6366" s="39" t="s">
        <v>135</v>
      </c>
      <c r="D6366" s="39" t="s">
        <v>34</v>
      </c>
      <c r="E6366" s="70" t="s">
        <v>39</v>
      </c>
      <c r="F6366" s="70" t="s">
        <v>28</v>
      </c>
      <c r="G6366" s="78">
        <v>44006</v>
      </c>
      <c r="H6366" s="78">
        <v>45962</v>
      </c>
      <c r="I6366" s="69">
        <v>2047127.59</v>
      </c>
      <c r="J6366" s="70">
        <v>999</v>
      </c>
      <c r="K6366" s="71">
        <v>2E-3</v>
      </c>
      <c r="L6366" s="70">
        <v>1</v>
      </c>
      <c r="M6366" s="71">
        <v>1.264</v>
      </c>
      <c r="N6366" s="72"/>
      <c r="O6366" s="73">
        <f>MIN(1,MAX(0,(1/(1+EXP(-(Assumptions!$B$5 + Assumptions!$B$6*$N6366))))*Assumptions!$B$3))</f>
        <v>3.9165722796764356E-2</v>
      </c>
      <c r="P6366" s="73">
        <f>VLOOKUP($F6366,Assumptions!$A$23:$B$27,2,FALSE)*Assumptions!$B$4</f>
        <v>0.35</v>
      </c>
      <c r="Q6366" s="74">
        <f t="shared" si="198"/>
        <v>28062.031101841894</v>
      </c>
      <c r="R6366" s="75" t="str">
        <f>IF($O6366&lt;Assumptions!$B$17,"A",IF($O6366&lt;Assumptions!$B$18,"B",IF($O6366&lt;Assumptions!$B$19,"C",IF($O6366&lt;Assumptions!$B$20,"D","E"))))</f>
        <v>B</v>
      </c>
      <c r="S6366" s="75">
        <f t="shared" si="199"/>
        <v>1</v>
      </c>
    </row>
    <row r="6367" spans="1:19" ht="17.399999999999999" x14ac:dyDescent="0.3">
      <c r="A6367" s="39" t="s">
        <v>1054</v>
      </c>
      <c r="B6367" s="39" t="s">
        <v>83</v>
      </c>
      <c r="C6367" s="39" t="s">
        <v>135</v>
      </c>
      <c r="D6367" s="39" t="s">
        <v>34</v>
      </c>
      <c r="E6367" s="70" t="s">
        <v>39</v>
      </c>
      <c r="F6367" s="70" t="s">
        <v>28</v>
      </c>
      <c r="G6367" s="78">
        <v>44006</v>
      </c>
      <c r="H6367" s="78">
        <v>45992</v>
      </c>
      <c r="I6367" s="69">
        <v>2047127.59</v>
      </c>
      <c r="J6367" s="70">
        <v>999</v>
      </c>
      <c r="K6367" s="71">
        <v>0.19600000000000001</v>
      </c>
      <c r="L6367" s="70">
        <v>1</v>
      </c>
      <c r="M6367" s="71">
        <v>1.264</v>
      </c>
      <c r="N6367" s="72"/>
      <c r="O6367" s="73">
        <f>MIN(1,MAX(0,(1/(1+EXP(-(Assumptions!$B$5 + Assumptions!$B$6*$N6367))))*Assumptions!$B$3))</f>
        <v>3.9165722796764356E-2</v>
      </c>
      <c r="P6367" s="73">
        <f>VLOOKUP($F6367,Assumptions!$A$23:$B$27,2,FALSE)*Assumptions!$B$4</f>
        <v>0.35</v>
      </c>
      <c r="Q6367" s="74">
        <f t="shared" si="198"/>
        <v>28062.031101841894</v>
      </c>
      <c r="R6367" s="75" t="str">
        <f>IF($O6367&lt;Assumptions!$B$17,"A",IF($O6367&lt;Assumptions!$B$18,"B",IF($O6367&lt;Assumptions!$B$19,"C",IF($O6367&lt;Assumptions!$B$20,"D","E"))))</f>
        <v>B</v>
      </c>
      <c r="S6367" s="75">
        <f t="shared" si="199"/>
        <v>1</v>
      </c>
    </row>
    <row r="6368" spans="1:19" ht="17.399999999999999" x14ac:dyDescent="0.3">
      <c r="A6368" s="39" t="s">
        <v>1055</v>
      </c>
      <c r="B6368" s="39" t="s">
        <v>44</v>
      </c>
      <c r="C6368" s="39" t="s">
        <v>144</v>
      </c>
      <c r="D6368" s="39" t="s">
        <v>22</v>
      </c>
      <c r="E6368" s="70" t="s">
        <v>46</v>
      </c>
      <c r="F6368" s="70" t="s">
        <v>40</v>
      </c>
      <c r="G6368" s="78">
        <v>44910</v>
      </c>
      <c r="H6368" s="78">
        <v>45658</v>
      </c>
      <c r="I6368" s="69">
        <v>16468785.550000001</v>
      </c>
      <c r="J6368" s="70">
        <v>0</v>
      </c>
      <c r="K6368" s="71">
        <v>1.0900000000000001</v>
      </c>
      <c r="L6368" s="70">
        <v>0</v>
      </c>
      <c r="M6368" s="71">
        <v>0.64700000000000002</v>
      </c>
      <c r="N6368" s="72"/>
      <c r="O6368" s="73">
        <f>MIN(1,MAX(0,(1/(1+EXP(-(Assumptions!$B$5 + Assumptions!$B$6*$N6368))))*Assumptions!$B$3))</f>
        <v>3.9165722796764356E-2</v>
      </c>
      <c r="P6368" s="73">
        <f>VLOOKUP($F6368,Assumptions!$A$23:$B$27,2,FALSE)*Assumptions!$B$4</f>
        <v>0.7</v>
      </c>
      <c r="Q6368" s="74">
        <f t="shared" si="198"/>
        <v>451508.32275546092</v>
      </c>
      <c r="R6368" s="75" t="str">
        <f>IF($O6368&lt;Assumptions!$B$17,"A",IF($O6368&lt;Assumptions!$B$18,"B",IF($O6368&lt;Assumptions!$B$19,"C",IF($O6368&lt;Assumptions!$B$20,"D","E"))))</f>
        <v>B</v>
      </c>
      <c r="S6368" s="75">
        <f t="shared" si="199"/>
        <v>0</v>
      </c>
    </row>
    <row r="6369" spans="1:19" ht="17.399999999999999" x14ac:dyDescent="0.3">
      <c r="A6369" s="39" t="s">
        <v>1055</v>
      </c>
      <c r="B6369" s="39" t="s">
        <v>44</v>
      </c>
      <c r="C6369" s="39" t="s">
        <v>144</v>
      </c>
      <c r="D6369" s="39" t="s">
        <v>22</v>
      </c>
      <c r="E6369" s="70" t="s">
        <v>46</v>
      </c>
      <c r="F6369" s="70" t="s">
        <v>40</v>
      </c>
      <c r="G6369" s="78">
        <v>44910</v>
      </c>
      <c r="H6369" s="78">
        <v>45689</v>
      </c>
      <c r="I6369" s="69">
        <v>16091937.529999999</v>
      </c>
      <c r="J6369" s="70">
        <v>0</v>
      </c>
      <c r="K6369" s="71">
        <v>0.99099999999999999</v>
      </c>
      <c r="L6369" s="70">
        <v>0</v>
      </c>
      <c r="M6369" s="71">
        <v>0.64700000000000002</v>
      </c>
      <c r="N6369" s="72"/>
      <c r="O6369" s="73">
        <f>MIN(1,MAX(0,(1/(1+EXP(-(Assumptions!$B$5 + Assumptions!$B$6*$N6369))))*Assumptions!$B$3))</f>
        <v>3.9165722796764356E-2</v>
      </c>
      <c r="P6369" s="73">
        <f>VLOOKUP($F6369,Assumptions!$A$23:$B$27,2,FALSE)*Assumptions!$B$4</f>
        <v>0.7</v>
      </c>
      <c r="Q6369" s="74">
        <f t="shared" si="198"/>
        <v>441176.6551939802</v>
      </c>
      <c r="R6369" s="75" t="str">
        <f>IF($O6369&lt;Assumptions!$B$17,"A",IF($O6369&lt;Assumptions!$B$18,"B",IF($O6369&lt;Assumptions!$B$19,"C",IF($O6369&lt;Assumptions!$B$20,"D","E"))))</f>
        <v>B</v>
      </c>
      <c r="S6369" s="75">
        <f t="shared" si="199"/>
        <v>0</v>
      </c>
    </row>
    <row r="6370" spans="1:19" ht="17.399999999999999" x14ac:dyDescent="0.3">
      <c r="A6370" s="39" t="s">
        <v>1055</v>
      </c>
      <c r="B6370" s="39" t="s">
        <v>44</v>
      </c>
      <c r="C6370" s="39" t="s">
        <v>144</v>
      </c>
      <c r="D6370" s="39" t="s">
        <v>22</v>
      </c>
      <c r="E6370" s="70" t="s">
        <v>46</v>
      </c>
      <c r="F6370" s="70" t="s">
        <v>40</v>
      </c>
      <c r="G6370" s="78">
        <v>44910</v>
      </c>
      <c r="H6370" s="78">
        <v>45717</v>
      </c>
      <c r="I6370" s="69">
        <v>16091937.529999999</v>
      </c>
      <c r="J6370" s="70">
        <v>185</v>
      </c>
      <c r="K6370" s="71">
        <v>0.16900000000000001</v>
      </c>
      <c r="L6370" s="70">
        <v>0</v>
      </c>
      <c r="M6370" s="71">
        <v>0.64700000000000002</v>
      </c>
      <c r="N6370" s="72"/>
      <c r="O6370" s="73">
        <f>MIN(1,MAX(0,(1/(1+EXP(-(Assumptions!$B$5 + Assumptions!$B$6*$N6370))))*Assumptions!$B$3))</f>
        <v>3.9165722796764356E-2</v>
      </c>
      <c r="P6370" s="73">
        <f>VLOOKUP($F6370,Assumptions!$A$23:$B$27,2,FALSE)*Assumptions!$B$4</f>
        <v>0.7</v>
      </c>
      <c r="Q6370" s="74">
        <f t="shared" si="198"/>
        <v>441176.6551939802</v>
      </c>
      <c r="R6370" s="75" t="str">
        <f>IF($O6370&lt;Assumptions!$B$17,"A",IF($O6370&lt;Assumptions!$B$18,"B",IF($O6370&lt;Assumptions!$B$19,"C",IF($O6370&lt;Assumptions!$B$20,"D","E"))))</f>
        <v>B</v>
      </c>
      <c r="S6370" s="75">
        <f t="shared" si="199"/>
        <v>1</v>
      </c>
    </row>
    <row r="6371" spans="1:19" ht="17.399999999999999" x14ac:dyDescent="0.3">
      <c r="A6371" s="39" t="s">
        <v>1055</v>
      </c>
      <c r="B6371" s="39" t="s">
        <v>44</v>
      </c>
      <c r="C6371" s="39" t="s">
        <v>144</v>
      </c>
      <c r="D6371" s="39" t="s">
        <v>22</v>
      </c>
      <c r="E6371" s="70" t="s">
        <v>46</v>
      </c>
      <c r="F6371" s="70" t="s">
        <v>40</v>
      </c>
      <c r="G6371" s="78">
        <v>44910</v>
      </c>
      <c r="H6371" s="78">
        <v>45748</v>
      </c>
      <c r="I6371" s="69">
        <v>16091937.529999999</v>
      </c>
      <c r="J6371" s="70">
        <v>999</v>
      </c>
      <c r="K6371" s="71">
        <v>0.115</v>
      </c>
      <c r="L6371" s="70">
        <v>0</v>
      </c>
      <c r="M6371" s="71">
        <v>0.64700000000000002</v>
      </c>
      <c r="N6371" s="72"/>
      <c r="O6371" s="73">
        <f>MIN(1,MAX(0,(1/(1+EXP(-(Assumptions!$B$5 + Assumptions!$B$6*$N6371))))*Assumptions!$B$3))</f>
        <v>3.9165722796764356E-2</v>
      </c>
      <c r="P6371" s="73">
        <f>VLOOKUP($F6371,Assumptions!$A$23:$B$27,2,FALSE)*Assumptions!$B$4</f>
        <v>0.7</v>
      </c>
      <c r="Q6371" s="74">
        <f t="shared" si="198"/>
        <v>441176.6551939802</v>
      </c>
      <c r="R6371" s="75" t="str">
        <f>IF($O6371&lt;Assumptions!$B$17,"A",IF($O6371&lt;Assumptions!$B$18,"B",IF($O6371&lt;Assumptions!$B$19,"C",IF($O6371&lt;Assumptions!$B$20,"D","E"))))</f>
        <v>B</v>
      </c>
      <c r="S6371" s="75">
        <f t="shared" si="199"/>
        <v>1</v>
      </c>
    </row>
    <row r="6372" spans="1:19" ht="17.399999999999999" x14ac:dyDescent="0.3">
      <c r="A6372" s="39" t="s">
        <v>1055</v>
      </c>
      <c r="B6372" s="39" t="s">
        <v>44</v>
      </c>
      <c r="C6372" s="39" t="s">
        <v>144</v>
      </c>
      <c r="D6372" s="39" t="s">
        <v>22</v>
      </c>
      <c r="E6372" s="70" t="s">
        <v>46</v>
      </c>
      <c r="F6372" s="70" t="s">
        <v>40</v>
      </c>
      <c r="G6372" s="78">
        <v>44910</v>
      </c>
      <c r="H6372" s="78">
        <v>45778</v>
      </c>
      <c r="I6372" s="69">
        <v>16091937.529999999</v>
      </c>
      <c r="J6372" s="70">
        <v>999</v>
      </c>
      <c r="K6372" s="71">
        <v>8.9999999999999993E-3</v>
      </c>
      <c r="L6372" s="70">
        <v>0</v>
      </c>
      <c r="M6372" s="71">
        <v>0.64700000000000002</v>
      </c>
      <c r="N6372" s="72"/>
      <c r="O6372" s="73">
        <f>MIN(1,MAX(0,(1/(1+EXP(-(Assumptions!$B$5 + Assumptions!$B$6*$N6372))))*Assumptions!$B$3))</f>
        <v>3.9165722796764356E-2</v>
      </c>
      <c r="P6372" s="73">
        <f>VLOOKUP($F6372,Assumptions!$A$23:$B$27,2,FALSE)*Assumptions!$B$4</f>
        <v>0.7</v>
      </c>
      <c r="Q6372" s="74">
        <f t="shared" si="198"/>
        <v>441176.6551939802</v>
      </c>
      <c r="R6372" s="75" t="str">
        <f>IF($O6372&lt;Assumptions!$B$17,"A",IF($O6372&lt;Assumptions!$B$18,"B",IF($O6372&lt;Assumptions!$B$19,"C",IF($O6372&lt;Assumptions!$B$20,"D","E"))))</f>
        <v>B</v>
      </c>
      <c r="S6372" s="75">
        <f t="shared" si="199"/>
        <v>1</v>
      </c>
    </row>
    <row r="6373" spans="1:19" ht="17.399999999999999" x14ac:dyDescent="0.3">
      <c r="A6373" s="39" t="s">
        <v>1055</v>
      </c>
      <c r="B6373" s="39" t="s">
        <v>44</v>
      </c>
      <c r="C6373" s="39" t="s">
        <v>144</v>
      </c>
      <c r="D6373" s="39" t="s">
        <v>22</v>
      </c>
      <c r="E6373" s="70" t="s">
        <v>46</v>
      </c>
      <c r="F6373" s="70" t="s">
        <v>40</v>
      </c>
      <c r="G6373" s="78">
        <v>44910</v>
      </c>
      <c r="H6373" s="78">
        <v>45809</v>
      </c>
      <c r="I6373" s="69">
        <v>16091937.529999999</v>
      </c>
      <c r="J6373" s="70">
        <v>999</v>
      </c>
      <c r="K6373" s="71">
        <v>3.5000000000000003E-2</v>
      </c>
      <c r="L6373" s="70">
        <v>0</v>
      </c>
      <c r="M6373" s="71">
        <v>0.64700000000000002</v>
      </c>
      <c r="N6373" s="72"/>
      <c r="O6373" s="73">
        <f>MIN(1,MAX(0,(1/(1+EXP(-(Assumptions!$B$5 + Assumptions!$B$6*$N6373))))*Assumptions!$B$3))</f>
        <v>3.9165722796764356E-2</v>
      </c>
      <c r="P6373" s="73">
        <f>VLOOKUP($F6373,Assumptions!$A$23:$B$27,2,FALSE)*Assumptions!$B$4</f>
        <v>0.7</v>
      </c>
      <c r="Q6373" s="74">
        <f t="shared" si="198"/>
        <v>441176.6551939802</v>
      </c>
      <c r="R6373" s="75" t="str">
        <f>IF($O6373&lt;Assumptions!$B$17,"A",IF($O6373&lt;Assumptions!$B$18,"B",IF($O6373&lt;Assumptions!$B$19,"C",IF($O6373&lt;Assumptions!$B$20,"D","E"))))</f>
        <v>B</v>
      </c>
      <c r="S6373" s="75">
        <f t="shared" si="199"/>
        <v>1</v>
      </c>
    </row>
    <row r="6374" spans="1:19" ht="17.399999999999999" x14ac:dyDescent="0.3">
      <c r="A6374" s="39" t="s">
        <v>1055</v>
      </c>
      <c r="B6374" s="39" t="s">
        <v>44</v>
      </c>
      <c r="C6374" s="39" t="s">
        <v>144</v>
      </c>
      <c r="D6374" s="39" t="s">
        <v>22</v>
      </c>
      <c r="E6374" s="70" t="s">
        <v>46</v>
      </c>
      <c r="F6374" s="70" t="s">
        <v>40</v>
      </c>
      <c r="G6374" s="78">
        <v>44910</v>
      </c>
      <c r="H6374" s="78">
        <v>45839</v>
      </c>
      <c r="I6374" s="69">
        <v>16091937.529999999</v>
      </c>
      <c r="J6374" s="70">
        <v>999</v>
      </c>
      <c r="K6374" s="71">
        <v>0.13</v>
      </c>
      <c r="L6374" s="70">
        <v>0</v>
      </c>
      <c r="M6374" s="71">
        <v>0.64700000000000002</v>
      </c>
      <c r="N6374" s="72"/>
      <c r="O6374" s="73">
        <f>MIN(1,MAX(0,(1/(1+EXP(-(Assumptions!$B$5 + Assumptions!$B$6*$N6374))))*Assumptions!$B$3))</f>
        <v>3.9165722796764356E-2</v>
      </c>
      <c r="P6374" s="73">
        <f>VLOOKUP($F6374,Assumptions!$A$23:$B$27,2,FALSE)*Assumptions!$B$4</f>
        <v>0.7</v>
      </c>
      <c r="Q6374" s="74">
        <f t="shared" si="198"/>
        <v>441176.6551939802</v>
      </c>
      <c r="R6374" s="75" t="str">
        <f>IF($O6374&lt;Assumptions!$B$17,"A",IF($O6374&lt;Assumptions!$B$18,"B",IF($O6374&lt;Assumptions!$B$19,"C",IF($O6374&lt;Assumptions!$B$20,"D","E"))))</f>
        <v>B</v>
      </c>
      <c r="S6374" s="75">
        <f t="shared" si="199"/>
        <v>1</v>
      </c>
    </row>
    <row r="6375" spans="1:19" ht="17.399999999999999" x14ac:dyDescent="0.3">
      <c r="A6375" s="39" t="s">
        <v>1055</v>
      </c>
      <c r="B6375" s="39" t="s">
        <v>44</v>
      </c>
      <c r="C6375" s="39" t="s">
        <v>144</v>
      </c>
      <c r="D6375" s="39" t="s">
        <v>22</v>
      </c>
      <c r="E6375" s="70" t="s">
        <v>46</v>
      </c>
      <c r="F6375" s="70" t="s">
        <v>40</v>
      </c>
      <c r="G6375" s="78">
        <v>44910</v>
      </c>
      <c r="H6375" s="78">
        <v>45870</v>
      </c>
      <c r="I6375" s="69">
        <v>16091937.529999999</v>
      </c>
      <c r="J6375" s="70">
        <v>999</v>
      </c>
      <c r="K6375" s="71">
        <v>0.19900000000000001</v>
      </c>
      <c r="L6375" s="70">
        <v>0</v>
      </c>
      <c r="M6375" s="71">
        <v>0.64700000000000002</v>
      </c>
      <c r="N6375" s="72"/>
      <c r="O6375" s="73">
        <f>MIN(1,MAX(0,(1/(1+EXP(-(Assumptions!$B$5 + Assumptions!$B$6*$N6375))))*Assumptions!$B$3))</f>
        <v>3.9165722796764356E-2</v>
      </c>
      <c r="P6375" s="73">
        <f>VLOOKUP($F6375,Assumptions!$A$23:$B$27,2,FALSE)*Assumptions!$B$4</f>
        <v>0.7</v>
      </c>
      <c r="Q6375" s="74">
        <f t="shared" si="198"/>
        <v>441176.6551939802</v>
      </c>
      <c r="R6375" s="75" t="str">
        <f>IF($O6375&lt;Assumptions!$B$17,"A",IF($O6375&lt;Assumptions!$B$18,"B",IF($O6375&lt;Assumptions!$B$19,"C",IF($O6375&lt;Assumptions!$B$20,"D","E"))))</f>
        <v>B</v>
      </c>
      <c r="S6375" s="75">
        <f t="shared" si="199"/>
        <v>1</v>
      </c>
    </row>
    <row r="6376" spans="1:19" ht="17.399999999999999" x14ac:dyDescent="0.3">
      <c r="A6376" s="39" t="s">
        <v>1055</v>
      </c>
      <c r="B6376" s="39" t="s">
        <v>44</v>
      </c>
      <c r="C6376" s="39" t="s">
        <v>144</v>
      </c>
      <c r="D6376" s="39" t="s">
        <v>22</v>
      </c>
      <c r="E6376" s="70" t="s">
        <v>46</v>
      </c>
      <c r="F6376" s="70" t="s">
        <v>40</v>
      </c>
      <c r="G6376" s="78">
        <v>44910</v>
      </c>
      <c r="H6376" s="78">
        <v>45901</v>
      </c>
      <c r="I6376" s="69">
        <v>16091937.529999999</v>
      </c>
      <c r="J6376" s="70">
        <v>999</v>
      </c>
      <c r="K6376" s="71">
        <v>0.13100000000000001</v>
      </c>
      <c r="L6376" s="70">
        <v>0</v>
      </c>
      <c r="M6376" s="71">
        <v>0.64700000000000002</v>
      </c>
      <c r="N6376" s="72"/>
      <c r="O6376" s="73">
        <f>MIN(1,MAX(0,(1/(1+EXP(-(Assumptions!$B$5 + Assumptions!$B$6*$N6376))))*Assumptions!$B$3))</f>
        <v>3.9165722796764356E-2</v>
      </c>
      <c r="P6376" s="73">
        <f>VLOOKUP($F6376,Assumptions!$A$23:$B$27,2,FALSE)*Assumptions!$B$4</f>
        <v>0.7</v>
      </c>
      <c r="Q6376" s="74">
        <f t="shared" si="198"/>
        <v>441176.6551939802</v>
      </c>
      <c r="R6376" s="75" t="str">
        <f>IF($O6376&lt;Assumptions!$B$17,"A",IF($O6376&lt;Assumptions!$B$18,"B",IF($O6376&lt;Assumptions!$B$19,"C",IF($O6376&lt;Assumptions!$B$20,"D","E"))))</f>
        <v>B</v>
      </c>
      <c r="S6376" s="75">
        <f t="shared" si="199"/>
        <v>1</v>
      </c>
    </row>
    <row r="6377" spans="1:19" ht="17.399999999999999" x14ac:dyDescent="0.3">
      <c r="A6377" s="39" t="s">
        <v>1055</v>
      </c>
      <c r="B6377" s="39" t="s">
        <v>44</v>
      </c>
      <c r="C6377" s="39" t="s">
        <v>144</v>
      </c>
      <c r="D6377" s="39" t="s">
        <v>22</v>
      </c>
      <c r="E6377" s="70" t="s">
        <v>46</v>
      </c>
      <c r="F6377" s="70" t="s">
        <v>40</v>
      </c>
      <c r="G6377" s="78">
        <v>44910</v>
      </c>
      <c r="H6377" s="78">
        <v>45931</v>
      </c>
      <c r="I6377" s="69">
        <v>16091937.529999999</v>
      </c>
      <c r="J6377" s="70">
        <v>999</v>
      </c>
      <c r="K6377" s="71">
        <v>0.13900000000000001</v>
      </c>
      <c r="L6377" s="70">
        <v>0</v>
      </c>
      <c r="M6377" s="71">
        <v>0.64700000000000002</v>
      </c>
      <c r="N6377" s="72"/>
      <c r="O6377" s="73">
        <f>MIN(1,MAX(0,(1/(1+EXP(-(Assumptions!$B$5 + Assumptions!$B$6*$N6377))))*Assumptions!$B$3))</f>
        <v>3.9165722796764356E-2</v>
      </c>
      <c r="P6377" s="73">
        <f>VLOOKUP($F6377,Assumptions!$A$23:$B$27,2,FALSE)*Assumptions!$B$4</f>
        <v>0.7</v>
      </c>
      <c r="Q6377" s="74">
        <f t="shared" si="198"/>
        <v>441176.6551939802</v>
      </c>
      <c r="R6377" s="75" t="str">
        <f>IF($O6377&lt;Assumptions!$B$17,"A",IF($O6377&lt;Assumptions!$B$18,"B",IF($O6377&lt;Assumptions!$B$19,"C",IF($O6377&lt;Assumptions!$B$20,"D","E"))))</f>
        <v>B</v>
      </c>
      <c r="S6377" s="75">
        <f t="shared" si="199"/>
        <v>1</v>
      </c>
    </row>
    <row r="6378" spans="1:19" ht="17.399999999999999" x14ac:dyDescent="0.3">
      <c r="A6378" s="39" t="s">
        <v>1055</v>
      </c>
      <c r="B6378" s="39" t="s">
        <v>44</v>
      </c>
      <c r="C6378" s="39" t="s">
        <v>144</v>
      </c>
      <c r="D6378" s="39" t="s">
        <v>22</v>
      </c>
      <c r="E6378" s="70" t="s">
        <v>46</v>
      </c>
      <c r="F6378" s="70" t="s">
        <v>40</v>
      </c>
      <c r="G6378" s="78">
        <v>44910</v>
      </c>
      <c r="H6378" s="78">
        <v>45962</v>
      </c>
      <c r="I6378" s="69">
        <v>16091937.529999999</v>
      </c>
      <c r="J6378" s="70">
        <v>999</v>
      </c>
      <c r="K6378" s="71">
        <v>0.14000000000000001</v>
      </c>
      <c r="L6378" s="70">
        <v>0</v>
      </c>
      <c r="M6378" s="71">
        <v>0.64700000000000002</v>
      </c>
      <c r="N6378" s="72"/>
      <c r="O6378" s="73">
        <f>MIN(1,MAX(0,(1/(1+EXP(-(Assumptions!$B$5 + Assumptions!$B$6*$N6378))))*Assumptions!$B$3))</f>
        <v>3.9165722796764356E-2</v>
      </c>
      <c r="P6378" s="73">
        <f>VLOOKUP($F6378,Assumptions!$A$23:$B$27,2,FALSE)*Assumptions!$B$4</f>
        <v>0.7</v>
      </c>
      <c r="Q6378" s="74">
        <f t="shared" si="198"/>
        <v>441176.6551939802</v>
      </c>
      <c r="R6378" s="75" t="str">
        <f>IF($O6378&lt;Assumptions!$B$17,"A",IF($O6378&lt;Assumptions!$B$18,"B",IF($O6378&lt;Assumptions!$B$19,"C",IF($O6378&lt;Assumptions!$B$20,"D","E"))))</f>
        <v>B</v>
      </c>
      <c r="S6378" s="75">
        <f t="shared" si="199"/>
        <v>1</v>
      </c>
    </row>
    <row r="6379" spans="1:19" ht="17.399999999999999" x14ac:dyDescent="0.3">
      <c r="A6379" s="39" t="s">
        <v>1055</v>
      </c>
      <c r="B6379" s="39" t="s">
        <v>44</v>
      </c>
      <c r="C6379" s="39" t="s">
        <v>144</v>
      </c>
      <c r="D6379" s="39" t="s">
        <v>22</v>
      </c>
      <c r="E6379" s="70" t="s">
        <v>46</v>
      </c>
      <c r="F6379" s="70" t="s">
        <v>40</v>
      </c>
      <c r="G6379" s="78">
        <v>44910</v>
      </c>
      <c r="H6379" s="78">
        <v>45992</v>
      </c>
      <c r="I6379" s="69">
        <v>16091937.529999999</v>
      </c>
      <c r="J6379" s="70">
        <v>999</v>
      </c>
      <c r="K6379" s="71">
        <v>4.2999999999999997E-2</v>
      </c>
      <c r="L6379" s="70">
        <v>0</v>
      </c>
      <c r="M6379" s="71">
        <v>0.64700000000000002</v>
      </c>
      <c r="N6379" s="72"/>
      <c r="O6379" s="73">
        <f>MIN(1,MAX(0,(1/(1+EXP(-(Assumptions!$B$5 + Assumptions!$B$6*$N6379))))*Assumptions!$B$3))</f>
        <v>3.9165722796764356E-2</v>
      </c>
      <c r="P6379" s="73">
        <f>VLOOKUP($F6379,Assumptions!$A$23:$B$27,2,FALSE)*Assumptions!$B$4</f>
        <v>0.7</v>
      </c>
      <c r="Q6379" s="74">
        <f t="shared" si="198"/>
        <v>441176.6551939802</v>
      </c>
      <c r="R6379" s="75" t="str">
        <f>IF($O6379&lt;Assumptions!$B$17,"A",IF($O6379&lt;Assumptions!$B$18,"B",IF($O6379&lt;Assumptions!$B$19,"C",IF($O6379&lt;Assumptions!$B$20,"D","E"))))</f>
        <v>B</v>
      </c>
      <c r="S6379" s="75">
        <f t="shared" si="199"/>
        <v>1</v>
      </c>
    </row>
    <row r="6380" spans="1:19" ht="17.399999999999999" x14ac:dyDescent="0.3">
      <c r="A6380" s="39" t="s">
        <v>1057</v>
      </c>
      <c r="B6380" s="39" t="s">
        <v>85</v>
      </c>
      <c r="C6380" s="39" t="s">
        <v>135</v>
      </c>
      <c r="D6380" s="39" t="s">
        <v>48</v>
      </c>
      <c r="E6380" s="70" t="s">
        <v>43</v>
      </c>
      <c r="F6380" s="70" t="s">
        <v>32</v>
      </c>
      <c r="G6380" s="78">
        <v>45915</v>
      </c>
      <c r="H6380" s="78">
        <v>45901</v>
      </c>
      <c r="I6380" s="69">
        <v>1780669.49</v>
      </c>
      <c r="J6380" s="70">
        <v>15</v>
      </c>
      <c r="K6380" s="71">
        <v>1.137</v>
      </c>
      <c r="L6380" s="70">
        <v>0</v>
      </c>
      <c r="M6380" s="71">
        <v>0.62</v>
      </c>
      <c r="N6380" s="72"/>
      <c r="O6380" s="73">
        <f>MIN(1,MAX(0,(1/(1+EXP(-(Assumptions!$B$5 + Assumptions!$B$6*$N6380))))*Assumptions!$B$3))</f>
        <v>3.9165722796764356E-2</v>
      </c>
      <c r="P6380" s="73">
        <f>VLOOKUP($F6380,Assumptions!$A$23:$B$27,2,FALSE)*Assumptions!$B$4</f>
        <v>0.5</v>
      </c>
      <c r="Q6380" s="74">
        <f t="shared" si="198"/>
        <v>34870.603818997879</v>
      </c>
      <c r="R6380" s="75" t="str">
        <f>IF($O6380&lt;Assumptions!$B$17,"A",IF($O6380&lt;Assumptions!$B$18,"B",IF($O6380&lt;Assumptions!$B$19,"C",IF($O6380&lt;Assumptions!$B$20,"D","E"))))</f>
        <v>B</v>
      </c>
      <c r="S6380" s="75">
        <f t="shared" si="199"/>
        <v>0</v>
      </c>
    </row>
    <row r="6381" spans="1:19" ht="17.399999999999999" x14ac:dyDescent="0.3">
      <c r="A6381" s="39" t="s">
        <v>1057</v>
      </c>
      <c r="B6381" s="39" t="s">
        <v>85</v>
      </c>
      <c r="C6381" s="39" t="s">
        <v>135</v>
      </c>
      <c r="D6381" s="39" t="s">
        <v>48</v>
      </c>
      <c r="E6381" s="70" t="s">
        <v>43</v>
      </c>
      <c r="F6381" s="70" t="s">
        <v>32</v>
      </c>
      <c r="G6381" s="78">
        <v>45915</v>
      </c>
      <c r="H6381" s="78">
        <v>45931</v>
      </c>
      <c r="I6381" s="69">
        <v>1780669.49</v>
      </c>
      <c r="J6381" s="70">
        <v>185</v>
      </c>
      <c r="K6381" s="71">
        <v>3.7999999999999999E-2</v>
      </c>
      <c r="L6381" s="70">
        <v>0</v>
      </c>
      <c r="M6381" s="71">
        <v>0.62</v>
      </c>
      <c r="N6381" s="72"/>
      <c r="O6381" s="73">
        <f>MIN(1,MAX(0,(1/(1+EXP(-(Assumptions!$B$5 + Assumptions!$B$6*$N6381))))*Assumptions!$B$3))</f>
        <v>3.9165722796764356E-2</v>
      </c>
      <c r="P6381" s="73">
        <f>VLOOKUP($F6381,Assumptions!$A$23:$B$27,2,FALSE)*Assumptions!$B$4</f>
        <v>0.5</v>
      </c>
      <c r="Q6381" s="74">
        <f t="shared" si="198"/>
        <v>34870.603818997879</v>
      </c>
      <c r="R6381" s="75" t="str">
        <f>IF($O6381&lt;Assumptions!$B$17,"A",IF($O6381&lt;Assumptions!$B$18,"B",IF($O6381&lt;Assumptions!$B$19,"C",IF($O6381&lt;Assumptions!$B$20,"D","E"))))</f>
        <v>B</v>
      </c>
      <c r="S6381" s="75">
        <f t="shared" si="199"/>
        <v>1</v>
      </c>
    </row>
    <row r="6382" spans="1:19" ht="17.399999999999999" x14ac:dyDescent="0.3">
      <c r="A6382" s="39" t="s">
        <v>1057</v>
      </c>
      <c r="B6382" s="39" t="s">
        <v>85</v>
      </c>
      <c r="C6382" s="39" t="s">
        <v>135</v>
      </c>
      <c r="D6382" s="39" t="s">
        <v>48</v>
      </c>
      <c r="E6382" s="70" t="s">
        <v>43</v>
      </c>
      <c r="F6382" s="70" t="s">
        <v>32</v>
      </c>
      <c r="G6382" s="78">
        <v>45915</v>
      </c>
      <c r="H6382" s="78">
        <v>45962</v>
      </c>
      <c r="I6382" s="69">
        <v>1780669.49</v>
      </c>
      <c r="J6382" s="70">
        <v>999</v>
      </c>
      <c r="K6382" s="71">
        <v>0.18099999999999999</v>
      </c>
      <c r="L6382" s="70">
        <v>0</v>
      </c>
      <c r="M6382" s="71">
        <v>0.62</v>
      </c>
      <c r="N6382" s="72"/>
      <c r="O6382" s="73">
        <f>MIN(1,MAX(0,(1/(1+EXP(-(Assumptions!$B$5 + Assumptions!$B$6*$N6382))))*Assumptions!$B$3))</f>
        <v>3.9165722796764356E-2</v>
      </c>
      <c r="P6382" s="73">
        <f>VLOOKUP($F6382,Assumptions!$A$23:$B$27,2,FALSE)*Assumptions!$B$4</f>
        <v>0.5</v>
      </c>
      <c r="Q6382" s="74">
        <f t="shared" si="198"/>
        <v>34870.603818997879</v>
      </c>
      <c r="R6382" s="75" t="str">
        <f>IF($O6382&lt;Assumptions!$B$17,"A",IF($O6382&lt;Assumptions!$B$18,"B",IF($O6382&lt;Assumptions!$B$19,"C",IF($O6382&lt;Assumptions!$B$20,"D","E"))))</f>
        <v>B</v>
      </c>
      <c r="S6382" s="75">
        <f t="shared" si="199"/>
        <v>1</v>
      </c>
    </row>
    <row r="6383" spans="1:19" ht="17.399999999999999" x14ac:dyDescent="0.3">
      <c r="A6383" s="39" t="s">
        <v>1057</v>
      </c>
      <c r="B6383" s="39" t="s">
        <v>85</v>
      </c>
      <c r="C6383" s="39" t="s">
        <v>135</v>
      </c>
      <c r="D6383" s="39" t="s">
        <v>48</v>
      </c>
      <c r="E6383" s="70" t="s">
        <v>43</v>
      </c>
      <c r="F6383" s="70" t="s">
        <v>32</v>
      </c>
      <c r="G6383" s="78">
        <v>45915</v>
      </c>
      <c r="H6383" s="78">
        <v>45992</v>
      </c>
      <c r="I6383" s="69">
        <v>1780669.49</v>
      </c>
      <c r="J6383" s="70">
        <v>999</v>
      </c>
      <c r="K6383" s="71">
        <v>5.0000000000000001E-3</v>
      </c>
      <c r="L6383" s="70">
        <v>0</v>
      </c>
      <c r="M6383" s="71">
        <v>0.62</v>
      </c>
      <c r="N6383" s="72"/>
      <c r="O6383" s="73">
        <f>MIN(1,MAX(0,(1/(1+EXP(-(Assumptions!$B$5 + Assumptions!$B$6*$N6383))))*Assumptions!$B$3))</f>
        <v>3.9165722796764356E-2</v>
      </c>
      <c r="P6383" s="73">
        <f>VLOOKUP($F6383,Assumptions!$A$23:$B$27,2,FALSE)*Assumptions!$B$4</f>
        <v>0.5</v>
      </c>
      <c r="Q6383" s="74">
        <f t="shared" si="198"/>
        <v>34870.603818997879</v>
      </c>
      <c r="R6383" s="75" t="str">
        <f>IF($O6383&lt;Assumptions!$B$17,"A",IF($O6383&lt;Assumptions!$B$18,"B",IF($O6383&lt;Assumptions!$B$19,"C",IF($O6383&lt;Assumptions!$B$20,"D","E"))))</f>
        <v>B</v>
      </c>
      <c r="S6383" s="75">
        <f t="shared" si="199"/>
        <v>1</v>
      </c>
    </row>
    <row r="6384" spans="1:19" ht="17.399999999999999" x14ac:dyDescent="0.3">
      <c r="A6384" s="39" t="s">
        <v>1058</v>
      </c>
      <c r="B6384" s="39" t="s">
        <v>70</v>
      </c>
      <c r="C6384" s="39" t="s">
        <v>135</v>
      </c>
      <c r="D6384" s="39" t="s">
        <v>22</v>
      </c>
      <c r="E6384" s="70" t="s">
        <v>46</v>
      </c>
      <c r="F6384" s="70" t="s">
        <v>40</v>
      </c>
      <c r="G6384" s="78">
        <v>45530</v>
      </c>
      <c r="H6384" s="78">
        <v>45658</v>
      </c>
      <c r="I6384" s="69">
        <v>618120</v>
      </c>
      <c r="J6384" s="70">
        <v>0</v>
      </c>
      <c r="K6384" s="71">
        <v>1.0129999999999999</v>
      </c>
      <c r="L6384" s="70">
        <v>0</v>
      </c>
      <c r="M6384" s="71">
        <v>0.82399999999999995</v>
      </c>
      <c r="N6384" s="72"/>
      <c r="O6384" s="73">
        <f>MIN(1,MAX(0,(1/(1+EXP(-(Assumptions!$B$5 + Assumptions!$B$6*$N6384))))*Assumptions!$B$3))</f>
        <v>3.9165722796764356E-2</v>
      </c>
      <c r="P6384" s="73">
        <f>VLOOKUP($F6384,Assumptions!$A$23:$B$27,2,FALSE)*Assumptions!$B$4</f>
        <v>0.7</v>
      </c>
      <c r="Q6384" s="74">
        <f t="shared" si="198"/>
        <v>16946.381602595189</v>
      </c>
      <c r="R6384" s="75" t="str">
        <f>IF($O6384&lt;Assumptions!$B$17,"A",IF($O6384&lt;Assumptions!$B$18,"B",IF($O6384&lt;Assumptions!$B$19,"C",IF($O6384&lt;Assumptions!$B$20,"D","E"))))</f>
        <v>B</v>
      </c>
      <c r="S6384" s="75">
        <f t="shared" si="199"/>
        <v>0</v>
      </c>
    </row>
    <row r="6385" spans="1:19" ht="17.399999999999999" x14ac:dyDescent="0.3">
      <c r="A6385" s="39" t="s">
        <v>1058</v>
      </c>
      <c r="B6385" s="39" t="s">
        <v>70</v>
      </c>
      <c r="C6385" s="39" t="s">
        <v>135</v>
      </c>
      <c r="D6385" s="39" t="s">
        <v>22</v>
      </c>
      <c r="E6385" s="70" t="s">
        <v>46</v>
      </c>
      <c r="F6385" s="70" t="s">
        <v>40</v>
      </c>
      <c r="G6385" s="78">
        <v>45530</v>
      </c>
      <c r="H6385" s="78">
        <v>45689</v>
      </c>
      <c r="I6385" s="69">
        <v>599813.78</v>
      </c>
      <c r="J6385" s="70">
        <v>0</v>
      </c>
      <c r="K6385" s="71">
        <v>1.149</v>
      </c>
      <c r="L6385" s="70">
        <v>0</v>
      </c>
      <c r="M6385" s="71">
        <v>0.82399999999999995</v>
      </c>
      <c r="N6385" s="72"/>
      <c r="O6385" s="73">
        <f>MIN(1,MAX(0,(1/(1+EXP(-(Assumptions!$B$5 + Assumptions!$B$6*$N6385))))*Assumptions!$B$3))</f>
        <v>3.9165722796764356E-2</v>
      </c>
      <c r="P6385" s="73">
        <f>VLOOKUP($F6385,Assumptions!$A$23:$B$27,2,FALSE)*Assumptions!$B$4</f>
        <v>0.7</v>
      </c>
      <c r="Q6385" s="74">
        <f t="shared" si="198"/>
        <v>16444.498166011581</v>
      </c>
      <c r="R6385" s="75" t="str">
        <f>IF($O6385&lt;Assumptions!$B$17,"A",IF($O6385&lt;Assumptions!$B$18,"B",IF($O6385&lt;Assumptions!$B$19,"C",IF($O6385&lt;Assumptions!$B$20,"D","E"))))</f>
        <v>B</v>
      </c>
      <c r="S6385" s="75">
        <f t="shared" si="199"/>
        <v>0</v>
      </c>
    </row>
    <row r="6386" spans="1:19" ht="17.399999999999999" x14ac:dyDescent="0.3">
      <c r="A6386" s="39" t="s">
        <v>1058</v>
      </c>
      <c r="B6386" s="39" t="s">
        <v>70</v>
      </c>
      <c r="C6386" s="39" t="s">
        <v>135</v>
      </c>
      <c r="D6386" s="39" t="s">
        <v>22</v>
      </c>
      <c r="E6386" s="70" t="s">
        <v>46</v>
      </c>
      <c r="F6386" s="70" t="s">
        <v>40</v>
      </c>
      <c r="G6386" s="78">
        <v>45530</v>
      </c>
      <c r="H6386" s="78">
        <v>45717</v>
      </c>
      <c r="I6386" s="69">
        <v>583250.97</v>
      </c>
      <c r="J6386" s="70">
        <v>0</v>
      </c>
      <c r="K6386" s="71">
        <v>1.0089999999999999</v>
      </c>
      <c r="L6386" s="70">
        <v>0</v>
      </c>
      <c r="M6386" s="71">
        <v>0.82399999999999995</v>
      </c>
      <c r="N6386" s="72"/>
      <c r="O6386" s="73">
        <f>MIN(1,MAX(0,(1/(1+EXP(-(Assumptions!$B$5 + Assumptions!$B$6*$N6386))))*Assumptions!$B$3))</f>
        <v>3.9165722796764356E-2</v>
      </c>
      <c r="P6386" s="73">
        <f>VLOOKUP($F6386,Assumptions!$A$23:$B$27,2,FALSE)*Assumptions!$B$4</f>
        <v>0.7</v>
      </c>
      <c r="Q6386" s="74">
        <f t="shared" si="198"/>
        <v>15990.412068374746</v>
      </c>
      <c r="R6386" s="75" t="str">
        <f>IF($O6386&lt;Assumptions!$B$17,"A",IF($O6386&lt;Assumptions!$B$18,"B",IF($O6386&lt;Assumptions!$B$19,"C",IF($O6386&lt;Assumptions!$B$20,"D","E"))))</f>
        <v>B</v>
      </c>
      <c r="S6386" s="75">
        <f t="shared" si="199"/>
        <v>0</v>
      </c>
    </row>
    <row r="6387" spans="1:19" ht="17.399999999999999" x14ac:dyDescent="0.3">
      <c r="A6387" s="39" t="s">
        <v>1058</v>
      </c>
      <c r="B6387" s="39" t="s">
        <v>70</v>
      </c>
      <c r="C6387" s="39" t="s">
        <v>135</v>
      </c>
      <c r="D6387" s="39" t="s">
        <v>22</v>
      </c>
      <c r="E6387" s="70" t="s">
        <v>46</v>
      </c>
      <c r="F6387" s="70" t="s">
        <v>40</v>
      </c>
      <c r="G6387" s="78">
        <v>45530</v>
      </c>
      <c r="H6387" s="78">
        <v>45748</v>
      </c>
      <c r="I6387" s="69">
        <v>567830.97</v>
      </c>
      <c r="J6387" s="70">
        <v>95</v>
      </c>
      <c r="K6387" s="71">
        <v>0.29899999999999999</v>
      </c>
      <c r="L6387" s="70">
        <v>0</v>
      </c>
      <c r="M6387" s="71">
        <v>0.82399999999999995</v>
      </c>
      <c r="N6387" s="72"/>
      <c r="O6387" s="73">
        <f>MIN(1,MAX(0,(1/(1+EXP(-(Assumptions!$B$5 + Assumptions!$B$6*$N6387))))*Assumptions!$B$3))</f>
        <v>3.9165722796764356E-2</v>
      </c>
      <c r="P6387" s="73">
        <f>VLOOKUP($F6387,Assumptions!$A$23:$B$27,2,FALSE)*Assumptions!$B$4</f>
        <v>0.7</v>
      </c>
      <c r="Q6387" s="74">
        <f t="shared" si="198"/>
        <v>15567.657256506469</v>
      </c>
      <c r="R6387" s="75" t="str">
        <f>IF($O6387&lt;Assumptions!$B$17,"A",IF($O6387&lt;Assumptions!$B$18,"B",IF($O6387&lt;Assumptions!$B$19,"C",IF($O6387&lt;Assumptions!$B$20,"D","E"))))</f>
        <v>B</v>
      </c>
      <c r="S6387" s="75">
        <f t="shared" si="199"/>
        <v>0</v>
      </c>
    </row>
    <row r="6388" spans="1:19" ht="17.399999999999999" x14ac:dyDescent="0.3">
      <c r="A6388" s="39" t="s">
        <v>1058</v>
      </c>
      <c r="B6388" s="39" t="s">
        <v>70</v>
      </c>
      <c r="C6388" s="39" t="s">
        <v>135</v>
      </c>
      <c r="D6388" s="39" t="s">
        <v>22</v>
      </c>
      <c r="E6388" s="70" t="s">
        <v>46</v>
      </c>
      <c r="F6388" s="70" t="s">
        <v>40</v>
      </c>
      <c r="G6388" s="78">
        <v>45530</v>
      </c>
      <c r="H6388" s="78">
        <v>45778</v>
      </c>
      <c r="I6388" s="69">
        <v>550162.30000000005</v>
      </c>
      <c r="J6388" s="70">
        <v>35</v>
      </c>
      <c r="K6388" s="71">
        <v>0.443</v>
      </c>
      <c r="L6388" s="70">
        <v>0</v>
      </c>
      <c r="M6388" s="71">
        <v>0.82399999999999995</v>
      </c>
      <c r="N6388" s="72"/>
      <c r="O6388" s="73">
        <f>MIN(1,MAX(0,(1/(1+EXP(-(Assumptions!$B$5 + Assumptions!$B$6*$N6388))))*Assumptions!$B$3))</f>
        <v>3.9165722796764356E-2</v>
      </c>
      <c r="P6388" s="73">
        <f>VLOOKUP($F6388,Assumptions!$A$23:$B$27,2,FALSE)*Assumptions!$B$4</f>
        <v>0.7</v>
      </c>
      <c r="Q6388" s="74">
        <f t="shared" si="198"/>
        <v>15083.252894521216</v>
      </c>
      <c r="R6388" s="75" t="str">
        <f>IF($O6388&lt;Assumptions!$B$17,"A",IF($O6388&lt;Assumptions!$B$18,"B",IF($O6388&lt;Assumptions!$B$19,"C",IF($O6388&lt;Assumptions!$B$20,"D","E"))))</f>
        <v>B</v>
      </c>
      <c r="S6388" s="75">
        <f t="shared" si="199"/>
        <v>0</v>
      </c>
    </row>
    <row r="6389" spans="1:19" ht="17.399999999999999" x14ac:dyDescent="0.3">
      <c r="A6389" s="39" t="s">
        <v>1058</v>
      </c>
      <c r="B6389" s="39" t="s">
        <v>70</v>
      </c>
      <c r="C6389" s="39" t="s">
        <v>135</v>
      </c>
      <c r="D6389" s="39" t="s">
        <v>22</v>
      </c>
      <c r="E6389" s="70" t="s">
        <v>46</v>
      </c>
      <c r="F6389" s="70" t="s">
        <v>40</v>
      </c>
      <c r="G6389" s="78">
        <v>45530</v>
      </c>
      <c r="H6389" s="78">
        <v>45809</v>
      </c>
      <c r="I6389" s="69">
        <v>535334.09</v>
      </c>
      <c r="J6389" s="70">
        <v>65</v>
      </c>
      <c r="K6389" s="71">
        <v>0.80500000000000005</v>
      </c>
      <c r="L6389" s="70">
        <v>0</v>
      </c>
      <c r="M6389" s="71">
        <v>0.82399999999999995</v>
      </c>
      <c r="N6389" s="72"/>
      <c r="O6389" s="73">
        <f>MIN(1,MAX(0,(1/(1+EXP(-(Assumptions!$B$5 + Assumptions!$B$6*$N6389))))*Assumptions!$B$3))</f>
        <v>3.9165722796764356E-2</v>
      </c>
      <c r="P6389" s="73">
        <f>VLOOKUP($F6389,Assumptions!$A$23:$B$27,2,FALSE)*Assumptions!$B$4</f>
        <v>0.7</v>
      </c>
      <c r="Q6389" s="74">
        <f t="shared" si="198"/>
        <v>14676.72260081867</v>
      </c>
      <c r="R6389" s="75" t="str">
        <f>IF($O6389&lt;Assumptions!$B$17,"A",IF($O6389&lt;Assumptions!$B$18,"B",IF($O6389&lt;Assumptions!$B$19,"C",IF($O6389&lt;Assumptions!$B$20,"D","E"))))</f>
        <v>B</v>
      </c>
      <c r="S6389" s="75">
        <f t="shared" si="199"/>
        <v>0</v>
      </c>
    </row>
    <row r="6390" spans="1:19" ht="17.399999999999999" x14ac:dyDescent="0.3">
      <c r="A6390" s="39" t="s">
        <v>1058</v>
      </c>
      <c r="B6390" s="39" t="s">
        <v>70</v>
      </c>
      <c r="C6390" s="39" t="s">
        <v>135</v>
      </c>
      <c r="D6390" s="39" t="s">
        <v>22</v>
      </c>
      <c r="E6390" s="70" t="s">
        <v>46</v>
      </c>
      <c r="F6390" s="70" t="s">
        <v>40</v>
      </c>
      <c r="G6390" s="78">
        <v>45530</v>
      </c>
      <c r="H6390" s="78">
        <v>45839</v>
      </c>
      <c r="I6390" s="69">
        <v>521175.93</v>
      </c>
      <c r="J6390" s="70">
        <v>0</v>
      </c>
      <c r="K6390" s="71">
        <v>1.018</v>
      </c>
      <c r="L6390" s="70">
        <v>0</v>
      </c>
      <c r="M6390" s="71">
        <v>0.82399999999999995</v>
      </c>
      <c r="N6390" s="72"/>
      <c r="O6390" s="73">
        <f>MIN(1,MAX(0,(1/(1+EXP(-(Assumptions!$B$5 + Assumptions!$B$6*$N6390))))*Assumptions!$B$3))</f>
        <v>3.9165722796764356E-2</v>
      </c>
      <c r="P6390" s="73">
        <f>VLOOKUP($F6390,Assumptions!$A$23:$B$27,2,FALSE)*Assumptions!$B$4</f>
        <v>0.7</v>
      </c>
      <c r="Q6390" s="74">
        <f t="shared" si="198"/>
        <v>14288.562401908104</v>
      </c>
      <c r="R6390" s="75" t="str">
        <f>IF($O6390&lt;Assumptions!$B$17,"A",IF($O6390&lt;Assumptions!$B$18,"B",IF($O6390&lt;Assumptions!$B$19,"C",IF($O6390&lt;Assumptions!$B$20,"D","E"))))</f>
        <v>B</v>
      </c>
      <c r="S6390" s="75">
        <f t="shared" si="199"/>
        <v>0</v>
      </c>
    </row>
    <row r="6391" spans="1:19" ht="17.399999999999999" x14ac:dyDescent="0.3">
      <c r="A6391" s="39" t="s">
        <v>1058</v>
      </c>
      <c r="B6391" s="39" t="s">
        <v>70</v>
      </c>
      <c r="C6391" s="39" t="s">
        <v>135</v>
      </c>
      <c r="D6391" s="39" t="s">
        <v>22</v>
      </c>
      <c r="E6391" s="70" t="s">
        <v>46</v>
      </c>
      <c r="F6391" s="70" t="s">
        <v>40</v>
      </c>
      <c r="G6391" s="78">
        <v>45530</v>
      </c>
      <c r="H6391" s="78">
        <v>45870</v>
      </c>
      <c r="I6391" s="69">
        <v>506923.63</v>
      </c>
      <c r="J6391" s="70">
        <v>0</v>
      </c>
      <c r="K6391" s="71">
        <v>1.0569999999999999</v>
      </c>
      <c r="L6391" s="70">
        <v>0</v>
      </c>
      <c r="M6391" s="71">
        <v>0.82399999999999995</v>
      </c>
      <c r="N6391" s="72"/>
      <c r="O6391" s="73">
        <f>MIN(1,MAX(0,(1/(1+EXP(-(Assumptions!$B$5 + Assumptions!$B$6*$N6391))))*Assumptions!$B$3))</f>
        <v>3.9165722796764356E-2</v>
      </c>
      <c r="P6391" s="73">
        <f>VLOOKUP($F6391,Assumptions!$A$23:$B$27,2,FALSE)*Assumptions!$B$4</f>
        <v>0.7</v>
      </c>
      <c r="Q6391" s="74">
        <f t="shared" si="198"/>
        <v>13897.821260196679</v>
      </c>
      <c r="R6391" s="75" t="str">
        <f>IF($O6391&lt;Assumptions!$B$17,"A",IF($O6391&lt;Assumptions!$B$18,"B",IF($O6391&lt;Assumptions!$B$19,"C",IF($O6391&lt;Assumptions!$B$20,"D","E"))))</f>
        <v>B</v>
      </c>
      <c r="S6391" s="75">
        <f t="shared" si="199"/>
        <v>0</v>
      </c>
    </row>
    <row r="6392" spans="1:19" ht="17.399999999999999" x14ac:dyDescent="0.3">
      <c r="A6392" s="39" t="s">
        <v>1058</v>
      </c>
      <c r="B6392" s="39" t="s">
        <v>70</v>
      </c>
      <c r="C6392" s="39" t="s">
        <v>135</v>
      </c>
      <c r="D6392" s="39" t="s">
        <v>22</v>
      </c>
      <c r="E6392" s="70" t="s">
        <v>46</v>
      </c>
      <c r="F6392" s="70" t="s">
        <v>40</v>
      </c>
      <c r="G6392" s="78">
        <v>45530</v>
      </c>
      <c r="H6392" s="78">
        <v>45901</v>
      </c>
      <c r="I6392" s="69">
        <v>490771.12</v>
      </c>
      <c r="J6392" s="70">
        <v>0</v>
      </c>
      <c r="K6392" s="71">
        <v>0.999</v>
      </c>
      <c r="L6392" s="70">
        <v>0</v>
      </c>
      <c r="M6392" s="71">
        <v>0.82399999999999995</v>
      </c>
      <c r="N6392" s="72"/>
      <c r="O6392" s="73">
        <f>MIN(1,MAX(0,(1/(1+EXP(-(Assumptions!$B$5 + Assumptions!$B$6*$N6392))))*Assumptions!$B$3))</f>
        <v>3.9165722796764356E-2</v>
      </c>
      <c r="P6392" s="73">
        <f>VLOOKUP($F6392,Assumptions!$A$23:$B$27,2,FALSE)*Assumptions!$B$4</f>
        <v>0.7</v>
      </c>
      <c r="Q6392" s="74">
        <f t="shared" si="198"/>
        <v>13454.983949804302</v>
      </c>
      <c r="R6392" s="75" t="str">
        <f>IF($O6392&lt;Assumptions!$B$17,"A",IF($O6392&lt;Assumptions!$B$18,"B",IF($O6392&lt;Assumptions!$B$19,"C",IF($O6392&lt;Assumptions!$B$20,"D","E"))))</f>
        <v>B</v>
      </c>
      <c r="S6392" s="75">
        <f t="shared" si="199"/>
        <v>0</v>
      </c>
    </row>
    <row r="6393" spans="1:19" ht="17.399999999999999" x14ac:dyDescent="0.3">
      <c r="A6393" s="39" t="s">
        <v>1058</v>
      </c>
      <c r="B6393" s="39" t="s">
        <v>70</v>
      </c>
      <c r="C6393" s="39" t="s">
        <v>135</v>
      </c>
      <c r="D6393" s="39" t="s">
        <v>22</v>
      </c>
      <c r="E6393" s="70" t="s">
        <v>46</v>
      </c>
      <c r="F6393" s="70" t="s">
        <v>40</v>
      </c>
      <c r="G6393" s="78">
        <v>45530</v>
      </c>
      <c r="H6393" s="78">
        <v>45931</v>
      </c>
      <c r="I6393" s="69">
        <v>477656.87</v>
      </c>
      <c r="J6393" s="70">
        <v>0</v>
      </c>
      <c r="K6393" s="71">
        <v>1.1140000000000001</v>
      </c>
      <c r="L6393" s="70">
        <v>0</v>
      </c>
      <c r="M6393" s="71">
        <v>0.82399999999999995</v>
      </c>
      <c r="N6393" s="72"/>
      <c r="O6393" s="73">
        <f>MIN(1,MAX(0,(1/(1+EXP(-(Assumptions!$B$5 + Assumptions!$B$6*$N6393))))*Assumptions!$B$3))</f>
        <v>3.9165722796764356E-2</v>
      </c>
      <c r="P6393" s="73">
        <f>VLOOKUP($F6393,Assumptions!$A$23:$B$27,2,FALSE)*Assumptions!$B$4</f>
        <v>0.7</v>
      </c>
      <c r="Q6393" s="74">
        <f t="shared" si="198"/>
        <v>13095.443593673073</v>
      </c>
      <c r="R6393" s="75" t="str">
        <f>IF($O6393&lt;Assumptions!$B$17,"A",IF($O6393&lt;Assumptions!$B$18,"B",IF($O6393&lt;Assumptions!$B$19,"C",IF($O6393&lt;Assumptions!$B$20,"D","E"))))</f>
        <v>B</v>
      </c>
      <c r="S6393" s="75">
        <f t="shared" si="199"/>
        <v>0</v>
      </c>
    </row>
    <row r="6394" spans="1:19" ht="17.399999999999999" x14ac:dyDescent="0.3">
      <c r="A6394" s="39" t="s">
        <v>1058</v>
      </c>
      <c r="B6394" s="39" t="s">
        <v>70</v>
      </c>
      <c r="C6394" s="39" t="s">
        <v>135</v>
      </c>
      <c r="D6394" s="39" t="s">
        <v>22</v>
      </c>
      <c r="E6394" s="70" t="s">
        <v>46</v>
      </c>
      <c r="F6394" s="70" t="s">
        <v>40</v>
      </c>
      <c r="G6394" s="78">
        <v>45530</v>
      </c>
      <c r="H6394" s="78">
        <v>45962</v>
      </c>
      <c r="I6394" s="69">
        <v>462801.05</v>
      </c>
      <c r="J6394" s="70">
        <v>35</v>
      </c>
      <c r="K6394" s="71">
        <v>0.65500000000000003</v>
      </c>
      <c r="L6394" s="70">
        <v>0</v>
      </c>
      <c r="M6394" s="71">
        <v>0.82399999999999995</v>
      </c>
      <c r="N6394" s="72"/>
      <c r="O6394" s="73">
        <f>MIN(1,MAX(0,(1/(1+EXP(-(Assumptions!$B$5 + Assumptions!$B$6*$N6394))))*Assumptions!$B$3))</f>
        <v>3.9165722796764356E-2</v>
      </c>
      <c r="P6394" s="73">
        <f>VLOOKUP($F6394,Assumptions!$A$23:$B$27,2,FALSE)*Assumptions!$B$4</f>
        <v>0.7</v>
      </c>
      <c r="Q6394" s="74">
        <f t="shared" si="198"/>
        <v>12688.156344046036</v>
      </c>
      <c r="R6394" s="75" t="str">
        <f>IF($O6394&lt;Assumptions!$B$17,"A",IF($O6394&lt;Assumptions!$B$18,"B",IF($O6394&lt;Assumptions!$B$19,"C",IF($O6394&lt;Assumptions!$B$20,"D","E"))))</f>
        <v>B</v>
      </c>
      <c r="S6394" s="75">
        <f t="shared" si="199"/>
        <v>0</v>
      </c>
    </row>
    <row r="6395" spans="1:19" ht="17.399999999999999" x14ac:dyDescent="0.3">
      <c r="A6395" s="39" t="s">
        <v>1058</v>
      </c>
      <c r="B6395" s="39" t="s">
        <v>70</v>
      </c>
      <c r="C6395" s="39" t="s">
        <v>135</v>
      </c>
      <c r="D6395" s="39" t="s">
        <v>22</v>
      </c>
      <c r="E6395" s="70" t="s">
        <v>46</v>
      </c>
      <c r="F6395" s="70" t="s">
        <v>40</v>
      </c>
      <c r="G6395" s="78">
        <v>45530</v>
      </c>
      <c r="H6395" s="78">
        <v>45992</v>
      </c>
      <c r="I6395" s="69">
        <v>450550.9</v>
      </c>
      <c r="J6395" s="70">
        <v>65</v>
      </c>
      <c r="K6395" s="71">
        <v>0.54</v>
      </c>
      <c r="L6395" s="70">
        <v>0</v>
      </c>
      <c r="M6395" s="71">
        <v>0.82399999999999995</v>
      </c>
      <c r="N6395" s="72"/>
      <c r="O6395" s="73">
        <f>MIN(1,MAX(0,(1/(1+EXP(-(Assumptions!$B$5 + Assumptions!$B$6*$N6395))))*Assumptions!$B$3))</f>
        <v>3.9165722796764356E-2</v>
      </c>
      <c r="P6395" s="73">
        <f>VLOOKUP($F6395,Assumptions!$A$23:$B$27,2,FALSE)*Assumptions!$B$4</f>
        <v>0.7</v>
      </c>
      <c r="Q6395" s="74">
        <f t="shared" si="198"/>
        <v>12352.306158662888</v>
      </c>
      <c r="R6395" s="75" t="str">
        <f>IF($O6395&lt;Assumptions!$B$17,"A",IF($O6395&lt;Assumptions!$B$18,"B",IF($O6395&lt;Assumptions!$B$19,"C",IF($O6395&lt;Assumptions!$B$20,"D","E"))))</f>
        <v>B</v>
      </c>
      <c r="S6395" s="75">
        <f t="shared" si="199"/>
        <v>0</v>
      </c>
    </row>
    <row r="6396" spans="1:19" ht="17.399999999999999" x14ac:dyDescent="0.3">
      <c r="A6396" s="39" t="s">
        <v>1060</v>
      </c>
      <c r="B6396" s="39" t="s">
        <v>75</v>
      </c>
      <c r="C6396" s="39" t="s">
        <v>190</v>
      </c>
      <c r="D6396" s="39" t="s">
        <v>34</v>
      </c>
      <c r="E6396" s="70" t="s">
        <v>46</v>
      </c>
      <c r="F6396" s="70" t="s">
        <v>40</v>
      </c>
      <c r="G6396" s="78">
        <v>45463</v>
      </c>
      <c r="H6396" s="78">
        <v>45658</v>
      </c>
      <c r="I6396" s="69">
        <v>116183880.29000001</v>
      </c>
      <c r="J6396" s="70">
        <v>0</v>
      </c>
      <c r="K6396" s="71">
        <v>1.105</v>
      </c>
      <c r="L6396" s="70">
        <v>0</v>
      </c>
      <c r="M6396" s="71">
        <v>1.0669999999999999</v>
      </c>
      <c r="N6396" s="72"/>
      <c r="O6396" s="73">
        <f>MIN(1,MAX(0,(1/(1+EXP(-(Assumptions!$B$5 + Assumptions!$B$6*$N6396))))*Assumptions!$B$3))</f>
        <v>3.9165722796764356E-2</v>
      </c>
      <c r="P6396" s="73">
        <f>VLOOKUP($F6396,Assumptions!$A$23:$B$27,2,FALSE)*Assumptions!$B$4</f>
        <v>0.7</v>
      </c>
      <c r="Q6396" s="74">
        <f t="shared" si="198"/>
        <v>3185297.9542234158</v>
      </c>
      <c r="R6396" s="75" t="str">
        <f>IF($O6396&lt;Assumptions!$B$17,"A",IF($O6396&lt;Assumptions!$B$18,"B",IF($O6396&lt;Assumptions!$B$19,"C",IF($O6396&lt;Assumptions!$B$20,"D","E"))))</f>
        <v>B</v>
      </c>
      <c r="S6396" s="75">
        <f t="shared" si="199"/>
        <v>0</v>
      </c>
    </row>
    <row r="6397" spans="1:19" ht="17.399999999999999" x14ac:dyDescent="0.3">
      <c r="A6397" s="39" t="s">
        <v>1060</v>
      </c>
      <c r="B6397" s="39" t="s">
        <v>75</v>
      </c>
      <c r="C6397" s="39" t="s">
        <v>190</v>
      </c>
      <c r="D6397" s="39" t="s">
        <v>34</v>
      </c>
      <c r="E6397" s="70" t="s">
        <v>46</v>
      </c>
      <c r="F6397" s="70" t="s">
        <v>40</v>
      </c>
      <c r="G6397" s="78">
        <v>45463</v>
      </c>
      <c r="H6397" s="78">
        <v>45689</v>
      </c>
      <c r="I6397" s="69">
        <v>114019980.42</v>
      </c>
      <c r="J6397" s="70">
        <v>35</v>
      </c>
      <c r="K6397" s="71">
        <v>0.875</v>
      </c>
      <c r="L6397" s="70">
        <v>0</v>
      </c>
      <c r="M6397" s="71">
        <v>1.0669999999999999</v>
      </c>
      <c r="N6397" s="72"/>
      <c r="O6397" s="73">
        <f>MIN(1,MAX(0,(1/(1+EXP(-(Assumptions!$B$5 + Assumptions!$B$6*$N6397))))*Assumptions!$B$3))</f>
        <v>3.9165722796764356E-2</v>
      </c>
      <c r="P6397" s="73">
        <f>VLOOKUP($F6397,Assumptions!$A$23:$B$27,2,FALSE)*Assumptions!$B$4</f>
        <v>0.7</v>
      </c>
      <c r="Q6397" s="74">
        <f t="shared" si="198"/>
        <v>3125972.4624955533</v>
      </c>
      <c r="R6397" s="75" t="str">
        <f>IF($O6397&lt;Assumptions!$B$17,"A",IF($O6397&lt;Assumptions!$B$18,"B",IF($O6397&lt;Assumptions!$B$19,"C",IF($O6397&lt;Assumptions!$B$20,"D","E"))))</f>
        <v>B</v>
      </c>
      <c r="S6397" s="75">
        <f t="shared" si="199"/>
        <v>0</v>
      </c>
    </row>
    <row r="6398" spans="1:19" ht="17.399999999999999" x14ac:dyDescent="0.3">
      <c r="A6398" s="39" t="s">
        <v>1060</v>
      </c>
      <c r="B6398" s="39" t="s">
        <v>75</v>
      </c>
      <c r="C6398" s="39" t="s">
        <v>190</v>
      </c>
      <c r="D6398" s="39" t="s">
        <v>34</v>
      </c>
      <c r="E6398" s="70" t="s">
        <v>46</v>
      </c>
      <c r="F6398" s="70" t="s">
        <v>40</v>
      </c>
      <c r="G6398" s="78">
        <v>45463</v>
      </c>
      <c r="H6398" s="78">
        <v>45717</v>
      </c>
      <c r="I6398" s="69">
        <v>112024940.23</v>
      </c>
      <c r="J6398" s="70">
        <v>0</v>
      </c>
      <c r="K6398" s="71">
        <v>1.046</v>
      </c>
      <c r="L6398" s="70">
        <v>0</v>
      </c>
      <c r="M6398" s="71">
        <v>1.0669999999999999</v>
      </c>
      <c r="N6398" s="72"/>
      <c r="O6398" s="73">
        <f>MIN(1,MAX(0,(1/(1+EXP(-(Assumptions!$B$5 + Assumptions!$B$6*$N6398))))*Assumptions!$B$3))</f>
        <v>3.9165722796764356E-2</v>
      </c>
      <c r="P6398" s="73">
        <f>VLOOKUP($F6398,Assumptions!$A$23:$B$27,2,FALSE)*Assumptions!$B$4</f>
        <v>0.7</v>
      </c>
      <c r="Q6398" s="74">
        <f t="shared" si="198"/>
        <v>3071276.4287605928</v>
      </c>
      <c r="R6398" s="75" t="str">
        <f>IF($O6398&lt;Assumptions!$B$17,"A",IF($O6398&lt;Assumptions!$B$18,"B",IF($O6398&lt;Assumptions!$B$19,"C",IF($O6398&lt;Assumptions!$B$20,"D","E"))))</f>
        <v>B</v>
      </c>
      <c r="S6398" s="75">
        <f t="shared" si="199"/>
        <v>0</v>
      </c>
    </row>
    <row r="6399" spans="1:19" ht="17.399999999999999" x14ac:dyDescent="0.3">
      <c r="A6399" s="39" t="s">
        <v>1060</v>
      </c>
      <c r="B6399" s="39" t="s">
        <v>75</v>
      </c>
      <c r="C6399" s="39" t="s">
        <v>190</v>
      </c>
      <c r="D6399" s="39" t="s">
        <v>34</v>
      </c>
      <c r="E6399" s="70" t="s">
        <v>46</v>
      </c>
      <c r="F6399" s="70" t="s">
        <v>40</v>
      </c>
      <c r="G6399" s="78">
        <v>45463</v>
      </c>
      <c r="H6399" s="78">
        <v>45748</v>
      </c>
      <c r="I6399" s="69">
        <v>110262189.88</v>
      </c>
      <c r="J6399" s="70">
        <v>35</v>
      </c>
      <c r="K6399" s="71">
        <v>0.63200000000000001</v>
      </c>
      <c r="L6399" s="70">
        <v>0</v>
      </c>
      <c r="M6399" s="71">
        <v>1.0669999999999999</v>
      </c>
      <c r="N6399" s="72"/>
      <c r="O6399" s="73">
        <f>MIN(1,MAX(0,(1/(1+EXP(-(Assumptions!$B$5 + Assumptions!$B$6*$N6399))))*Assumptions!$B$3))</f>
        <v>3.9165722796764356E-2</v>
      </c>
      <c r="P6399" s="73">
        <f>VLOOKUP($F6399,Assumptions!$A$23:$B$27,2,FALSE)*Assumptions!$B$4</f>
        <v>0.7</v>
      </c>
      <c r="Q6399" s="74">
        <f t="shared" si="198"/>
        <v>3022948.854662993</v>
      </c>
      <c r="R6399" s="75" t="str">
        <f>IF($O6399&lt;Assumptions!$B$17,"A",IF($O6399&lt;Assumptions!$B$18,"B",IF($O6399&lt;Assumptions!$B$19,"C",IF($O6399&lt;Assumptions!$B$20,"D","E"))))</f>
        <v>B</v>
      </c>
      <c r="S6399" s="75">
        <f t="shared" si="199"/>
        <v>0</v>
      </c>
    </row>
    <row r="6400" spans="1:19" ht="17.399999999999999" x14ac:dyDescent="0.3">
      <c r="A6400" s="39" t="s">
        <v>1060</v>
      </c>
      <c r="B6400" s="39" t="s">
        <v>75</v>
      </c>
      <c r="C6400" s="39" t="s">
        <v>190</v>
      </c>
      <c r="D6400" s="39" t="s">
        <v>34</v>
      </c>
      <c r="E6400" s="70" t="s">
        <v>46</v>
      </c>
      <c r="F6400" s="70" t="s">
        <v>40</v>
      </c>
      <c r="G6400" s="78">
        <v>45463</v>
      </c>
      <c r="H6400" s="78">
        <v>45778</v>
      </c>
      <c r="I6400" s="69">
        <v>110262189.88</v>
      </c>
      <c r="J6400" s="70">
        <v>185</v>
      </c>
      <c r="K6400" s="71">
        <v>0.19700000000000001</v>
      </c>
      <c r="L6400" s="70">
        <v>1</v>
      </c>
      <c r="M6400" s="71">
        <v>1.0669999999999999</v>
      </c>
      <c r="N6400" s="72"/>
      <c r="O6400" s="73">
        <f>MIN(1,MAX(0,(1/(1+EXP(-(Assumptions!$B$5 + Assumptions!$B$6*$N6400))))*Assumptions!$B$3))</f>
        <v>3.9165722796764356E-2</v>
      </c>
      <c r="P6400" s="73">
        <f>VLOOKUP($F6400,Assumptions!$A$23:$B$27,2,FALSE)*Assumptions!$B$4</f>
        <v>0.7</v>
      </c>
      <c r="Q6400" s="74">
        <f t="shared" si="198"/>
        <v>3022948.854662993</v>
      </c>
      <c r="R6400" s="75" t="str">
        <f>IF($O6400&lt;Assumptions!$B$17,"A",IF($O6400&lt;Assumptions!$B$18,"B",IF($O6400&lt;Assumptions!$B$19,"C",IF($O6400&lt;Assumptions!$B$20,"D","E"))))</f>
        <v>B</v>
      </c>
      <c r="S6400" s="75">
        <f t="shared" si="199"/>
        <v>1</v>
      </c>
    </row>
    <row r="6401" spans="1:19" ht="17.399999999999999" x14ac:dyDescent="0.3">
      <c r="A6401" s="39" t="s">
        <v>1060</v>
      </c>
      <c r="B6401" s="39" t="s">
        <v>75</v>
      </c>
      <c r="C6401" s="39" t="s">
        <v>190</v>
      </c>
      <c r="D6401" s="39" t="s">
        <v>34</v>
      </c>
      <c r="E6401" s="70" t="s">
        <v>46</v>
      </c>
      <c r="F6401" s="70" t="s">
        <v>40</v>
      </c>
      <c r="G6401" s="78">
        <v>45463</v>
      </c>
      <c r="H6401" s="78">
        <v>45809</v>
      </c>
      <c r="I6401" s="69">
        <v>110262189.88</v>
      </c>
      <c r="J6401" s="70">
        <v>999</v>
      </c>
      <c r="K6401" s="71">
        <v>7.0000000000000001E-3</v>
      </c>
      <c r="L6401" s="70">
        <v>1</v>
      </c>
      <c r="M6401" s="71">
        <v>1.0669999999999999</v>
      </c>
      <c r="N6401" s="72"/>
      <c r="O6401" s="73">
        <f>MIN(1,MAX(0,(1/(1+EXP(-(Assumptions!$B$5 + Assumptions!$B$6*$N6401))))*Assumptions!$B$3))</f>
        <v>3.9165722796764356E-2</v>
      </c>
      <c r="P6401" s="73">
        <f>VLOOKUP($F6401,Assumptions!$A$23:$B$27,2,FALSE)*Assumptions!$B$4</f>
        <v>0.7</v>
      </c>
      <c r="Q6401" s="74">
        <f t="shared" ref="Q6401:Q6464" si="200">$I6401*$O6401*$P6401</f>
        <v>3022948.854662993</v>
      </c>
      <c r="R6401" s="75" t="str">
        <f>IF($O6401&lt;Assumptions!$B$17,"A",IF($O6401&lt;Assumptions!$B$18,"B",IF($O6401&lt;Assumptions!$B$19,"C",IF($O6401&lt;Assumptions!$B$20,"D","E"))))</f>
        <v>B</v>
      </c>
      <c r="S6401" s="75">
        <f t="shared" ref="S6401:S6464" si="201">--($J6401&gt;=180)</f>
        <v>1</v>
      </c>
    </row>
    <row r="6402" spans="1:19" ht="17.399999999999999" x14ac:dyDescent="0.3">
      <c r="A6402" s="39" t="s">
        <v>1060</v>
      </c>
      <c r="B6402" s="39" t="s">
        <v>75</v>
      </c>
      <c r="C6402" s="39" t="s">
        <v>190</v>
      </c>
      <c r="D6402" s="39" t="s">
        <v>34</v>
      </c>
      <c r="E6402" s="70" t="s">
        <v>46</v>
      </c>
      <c r="F6402" s="70" t="s">
        <v>40</v>
      </c>
      <c r="G6402" s="78">
        <v>45463</v>
      </c>
      <c r="H6402" s="78">
        <v>45839</v>
      </c>
      <c r="I6402" s="69">
        <v>110262189.88</v>
      </c>
      <c r="J6402" s="70">
        <v>999</v>
      </c>
      <c r="K6402" s="71">
        <v>0.16800000000000001</v>
      </c>
      <c r="L6402" s="70">
        <v>1</v>
      </c>
      <c r="M6402" s="71">
        <v>1.0669999999999999</v>
      </c>
      <c r="N6402" s="72"/>
      <c r="O6402" s="73">
        <f>MIN(1,MAX(0,(1/(1+EXP(-(Assumptions!$B$5 + Assumptions!$B$6*$N6402))))*Assumptions!$B$3))</f>
        <v>3.9165722796764356E-2</v>
      </c>
      <c r="P6402" s="73">
        <f>VLOOKUP($F6402,Assumptions!$A$23:$B$27,2,FALSE)*Assumptions!$B$4</f>
        <v>0.7</v>
      </c>
      <c r="Q6402" s="74">
        <f t="shared" si="200"/>
        <v>3022948.854662993</v>
      </c>
      <c r="R6402" s="75" t="str">
        <f>IF($O6402&lt;Assumptions!$B$17,"A",IF($O6402&lt;Assumptions!$B$18,"B",IF($O6402&lt;Assumptions!$B$19,"C",IF($O6402&lt;Assumptions!$B$20,"D","E"))))</f>
        <v>B</v>
      </c>
      <c r="S6402" s="75">
        <f t="shared" si="201"/>
        <v>1</v>
      </c>
    </row>
    <row r="6403" spans="1:19" ht="17.399999999999999" x14ac:dyDescent="0.3">
      <c r="A6403" s="39" t="s">
        <v>1060</v>
      </c>
      <c r="B6403" s="39" t="s">
        <v>75</v>
      </c>
      <c r="C6403" s="39" t="s">
        <v>190</v>
      </c>
      <c r="D6403" s="39" t="s">
        <v>34</v>
      </c>
      <c r="E6403" s="70" t="s">
        <v>46</v>
      </c>
      <c r="F6403" s="70" t="s">
        <v>40</v>
      </c>
      <c r="G6403" s="78">
        <v>45463</v>
      </c>
      <c r="H6403" s="78">
        <v>45870</v>
      </c>
      <c r="I6403" s="69">
        <v>110262189.88</v>
      </c>
      <c r="J6403" s="70">
        <v>999</v>
      </c>
      <c r="K6403" s="71">
        <v>4.1000000000000002E-2</v>
      </c>
      <c r="L6403" s="70">
        <v>1</v>
      </c>
      <c r="M6403" s="71">
        <v>1.0669999999999999</v>
      </c>
      <c r="N6403" s="72"/>
      <c r="O6403" s="73">
        <f>MIN(1,MAX(0,(1/(1+EXP(-(Assumptions!$B$5 + Assumptions!$B$6*$N6403))))*Assumptions!$B$3))</f>
        <v>3.9165722796764356E-2</v>
      </c>
      <c r="P6403" s="73">
        <f>VLOOKUP($F6403,Assumptions!$A$23:$B$27,2,FALSE)*Assumptions!$B$4</f>
        <v>0.7</v>
      </c>
      <c r="Q6403" s="74">
        <f t="shared" si="200"/>
        <v>3022948.854662993</v>
      </c>
      <c r="R6403" s="75" t="str">
        <f>IF($O6403&lt;Assumptions!$B$17,"A",IF($O6403&lt;Assumptions!$B$18,"B",IF($O6403&lt;Assumptions!$B$19,"C",IF($O6403&lt;Assumptions!$B$20,"D","E"))))</f>
        <v>B</v>
      </c>
      <c r="S6403" s="75">
        <f t="shared" si="201"/>
        <v>1</v>
      </c>
    </row>
    <row r="6404" spans="1:19" ht="17.399999999999999" x14ac:dyDescent="0.3">
      <c r="A6404" s="39" t="s">
        <v>1060</v>
      </c>
      <c r="B6404" s="39" t="s">
        <v>75</v>
      </c>
      <c r="C6404" s="39" t="s">
        <v>190</v>
      </c>
      <c r="D6404" s="39" t="s">
        <v>34</v>
      </c>
      <c r="E6404" s="70" t="s">
        <v>46</v>
      </c>
      <c r="F6404" s="70" t="s">
        <v>40</v>
      </c>
      <c r="G6404" s="78">
        <v>45463</v>
      </c>
      <c r="H6404" s="78">
        <v>45901</v>
      </c>
      <c r="I6404" s="69">
        <v>110262189.88</v>
      </c>
      <c r="J6404" s="70">
        <v>999</v>
      </c>
      <c r="K6404" s="71">
        <v>1.7000000000000001E-2</v>
      </c>
      <c r="L6404" s="70">
        <v>1</v>
      </c>
      <c r="M6404" s="71">
        <v>1.0669999999999999</v>
      </c>
      <c r="N6404" s="72"/>
      <c r="O6404" s="73">
        <f>MIN(1,MAX(0,(1/(1+EXP(-(Assumptions!$B$5 + Assumptions!$B$6*$N6404))))*Assumptions!$B$3))</f>
        <v>3.9165722796764356E-2</v>
      </c>
      <c r="P6404" s="73">
        <f>VLOOKUP($F6404,Assumptions!$A$23:$B$27,2,FALSE)*Assumptions!$B$4</f>
        <v>0.7</v>
      </c>
      <c r="Q6404" s="74">
        <f t="shared" si="200"/>
        <v>3022948.854662993</v>
      </c>
      <c r="R6404" s="75" t="str">
        <f>IF($O6404&lt;Assumptions!$B$17,"A",IF($O6404&lt;Assumptions!$B$18,"B",IF($O6404&lt;Assumptions!$B$19,"C",IF($O6404&lt;Assumptions!$B$20,"D","E"))))</f>
        <v>B</v>
      </c>
      <c r="S6404" s="75">
        <f t="shared" si="201"/>
        <v>1</v>
      </c>
    </row>
    <row r="6405" spans="1:19" ht="17.399999999999999" x14ac:dyDescent="0.3">
      <c r="A6405" s="39" t="s">
        <v>1060</v>
      </c>
      <c r="B6405" s="39" t="s">
        <v>75</v>
      </c>
      <c r="C6405" s="39" t="s">
        <v>190</v>
      </c>
      <c r="D6405" s="39" t="s">
        <v>34</v>
      </c>
      <c r="E6405" s="70" t="s">
        <v>46</v>
      </c>
      <c r="F6405" s="70" t="s">
        <v>40</v>
      </c>
      <c r="G6405" s="78">
        <v>45463</v>
      </c>
      <c r="H6405" s="78">
        <v>45931</v>
      </c>
      <c r="I6405" s="69">
        <v>110262189.88</v>
      </c>
      <c r="J6405" s="70">
        <v>999</v>
      </c>
      <c r="K6405" s="71">
        <v>7.5999999999999998E-2</v>
      </c>
      <c r="L6405" s="70">
        <v>1</v>
      </c>
      <c r="M6405" s="71">
        <v>1.0669999999999999</v>
      </c>
      <c r="N6405" s="72"/>
      <c r="O6405" s="73">
        <f>MIN(1,MAX(0,(1/(1+EXP(-(Assumptions!$B$5 + Assumptions!$B$6*$N6405))))*Assumptions!$B$3))</f>
        <v>3.9165722796764356E-2</v>
      </c>
      <c r="P6405" s="73">
        <f>VLOOKUP($F6405,Assumptions!$A$23:$B$27,2,FALSE)*Assumptions!$B$4</f>
        <v>0.7</v>
      </c>
      <c r="Q6405" s="74">
        <f t="shared" si="200"/>
        <v>3022948.854662993</v>
      </c>
      <c r="R6405" s="75" t="str">
        <f>IF($O6405&lt;Assumptions!$B$17,"A",IF($O6405&lt;Assumptions!$B$18,"B",IF($O6405&lt;Assumptions!$B$19,"C",IF($O6405&lt;Assumptions!$B$20,"D","E"))))</f>
        <v>B</v>
      </c>
      <c r="S6405" s="75">
        <f t="shared" si="201"/>
        <v>1</v>
      </c>
    </row>
    <row r="6406" spans="1:19" ht="17.399999999999999" x14ac:dyDescent="0.3">
      <c r="A6406" s="39" t="s">
        <v>1060</v>
      </c>
      <c r="B6406" s="39" t="s">
        <v>75</v>
      </c>
      <c r="C6406" s="39" t="s">
        <v>190</v>
      </c>
      <c r="D6406" s="39" t="s">
        <v>34</v>
      </c>
      <c r="E6406" s="70" t="s">
        <v>46</v>
      </c>
      <c r="F6406" s="70" t="s">
        <v>40</v>
      </c>
      <c r="G6406" s="78">
        <v>45463</v>
      </c>
      <c r="H6406" s="78">
        <v>45962</v>
      </c>
      <c r="I6406" s="69">
        <v>110262189.88</v>
      </c>
      <c r="J6406" s="70">
        <v>999</v>
      </c>
      <c r="K6406" s="71">
        <v>9.1999999999999998E-2</v>
      </c>
      <c r="L6406" s="70">
        <v>1</v>
      </c>
      <c r="M6406" s="71">
        <v>1.0669999999999999</v>
      </c>
      <c r="N6406" s="72"/>
      <c r="O6406" s="73">
        <f>MIN(1,MAX(0,(1/(1+EXP(-(Assumptions!$B$5 + Assumptions!$B$6*$N6406))))*Assumptions!$B$3))</f>
        <v>3.9165722796764356E-2</v>
      </c>
      <c r="P6406" s="73">
        <f>VLOOKUP($F6406,Assumptions!$A$23:$B$27,2,FALSE)*Assumptions!$B$4</f>
        <v>0.7</v>
      </c>
      <c r="Q6406" s="74">
        <f t="shared" si="200"/>
        <v>3022948.854662993</v>
      </c>
      <c r="R6406" s="75" t="str">
        <f>IF($O6406&lt;Assumptions!$B$17,"A",IF($O6406&lt;Assumptions!$B$18,"B",IF($O6406&lt;Assumptions!$B$19,"C",IF($O6406&lt;Assumptions!$B$20,"D","E"))))</f>
        <v>B</v>
      </c>
      <c r="S6406" s="75">
        <f t="shared" si="201"/>
        <v>1</v>
      </c>
    </row>
    <row r="6407" spans="1:19" ht="17.399999999999999" x14ac:dyDescent="0.3">
      <c r="A6407" s="39" t="s">
        <v>1060</v>
      </c>
      <c r="B6407" s="39" t="s">
        <v>75</v>
      </c>
      <c r="C6407" s="39" t="s">
        <v>190</v>
      </c>
      <c r="D6407" s="39" t="s">
        <v>34</v>
      </c>
      <c r="E6407" s="70" t="s">
        <v>46</v>
      </c>
      <c r="F6407" s="70" t="s">
        <v>40</v>
      </c>
      <c r="G6407" s="78">
        <v>45463</v>
      </c>
      <c r="H6407" s="78">
        <v>45992</v>
      </c>
      <c r="I6407" s="69">
        <v>110262189.88</v>
      </c>
      <c r="J6407" s="70">
        <v>999</v>
      </c>
      <c r="K6407" s="71">
        <v>0.16600000000000001</v>
      </c>
      <c r="L6407" s="70">
        <v>1</v>
      </c>
      <c r="M6407" s="71">
        <v>1.0669999999999999</v>
      </c>
      <c r="N6407" s="72"/>
      <c r="O6407" s="73">
        <f>MIN(1,MAX(0,(1/(1+EXP(-(Assumptions!$B$5 + Assumptions!$B$6*$N6407))))*Assumptions!$B$3))</f>
        <v>3.9165722796764356E-2</v>
      </c>
      <c r="P6407" s="73">
        <f>VLOOKUP($F6407,Assumptions!$A$23:$B$27,2,FALSE)*Assumptions!$B$4</f>
        <v>0.7</v>
      </c>
      <c r="Q6407" s="74">
        <f t="shared" si="200"/>
        <v>3022948.854662993</v>
      </c>
      <c r="R6407" s="75" t="str">
        <f>IF($O6407&lt;Assumptions!$B$17,"A",IF($O6407&lt;Assumptions!$B$18,"B",IF($O6407&lt;Assumptions!$B$19,"C",IF($O6407&lt;Assumptions!$B$20,"D","E"))))</f>
        <v>B</v>
      </c>
      <c r="S6407" s="75">
        <f t="shared" si="201"/>
        <v>1</v>
      </c>
    </row>
    <row r="6408" spans="1:19" ht="17.399999999999999" x14ac:dyDescent="0.3">
      <c r="A6408" s="39" t="s">
        <v>1061</v>
      </c>
      <c r="B6408" s="39" t="s">
        <v>52</v>
      </c>
      <c r="C6408" s="39" t="s">
        <v>144</v>
      </c>
      <c r="D6408" s="39" t="s">
        <v>22</v>
      </c>
      <c r="E6408" s="70" t="s">
        <v>27</v>
      </c>
      <c r="F6408" s="70" t="s">
        <v>28</v>
      </c>
      <c r="G6408" s="78">
        <v>43901</v>
      </c>
      <c r="H6408" s="78">
        <v>45658</v>
      </c>
      <c r="I6408" s="69">
        <v>8239461.0199999996</v>
      </c>
      <c r="J6408" s="70">
        <v>0</v>
      </c>
      <c r="K6408" s="71">
        <v>1.0429999999999999</v>
      </c>
      <c r="L6408" s="70">
        <v>0</v>
      </c>
      <c r="M6408" s="71">
        <v>0.66600000000000004</v>
      </c>
      <c r="N6408" s="72"/>
      <c r="O6408" s="73">
        <f>MIN(1,MAX(0,(1/(1+EXP(-(Assumptions!$B$5 + Assumptions!$B$6*$N6408))))*Assumptions!$B$3))</f>
        <v>3.9165722796764356E-2</v>
      </c>
      <c r="P6408" s="73">
        <f>VLOOKUP($F6408,Assumptions!$A$23:$B$27,2,FALSE)*Assumptions!$B$4</f>
        <v>0.35</v>
      </c>
      <c r="Q6408" s="74">
        <f t="shared" si="200"/>
        <v>112946.55620642284</v>
      </c>
      <c r="R6408" s="75" t="str">
        <f>IF($O6408&lt;Assumptions!$B$17,"A",IF($O6408&lt;Assumptions!$B$18,"B",IF($O6408&lt;Assumptions!$B$19,"C",IF($O6408&lt;Assumptions!$B$20,"D","E"))))</f>
        <v>B</v>
      </c>
      <c r="S6408" s="75">
        <f t="shared" si="201"/>
        <v>0</v>
      </c>
    </row>
    <row r="6409" spans="1:19" ht="17.399999999999999" x14ac:dyDescent="0.3">
      <c r="A6409" s="39" t="s">
        <v>1061</v>
      </c>
      <c r="B6409" s="39" t="s">
        <v>52</v>
      </c>
      <c r="C6409" s="39" t="s">
        <v>144</v>
      </c>
      <c r="D6409" s="39" t="s">
        <v>22</v>
      </c>
      <c r="E6409" s="70" t="s">
        <v>27</v>
      </c>
      <c r="F6409" s="70" t="s">
        <v>28</v>
      </c>
      <c r="G6409" s="78">
        <v>43901</v>
      </c>
      <c r="H6409" s="78">
        <v>45689</v>
      </c>
      <c r="I6409" s="69">
        <v>8055435.29</v>
      </c>
      <c r="J6409" s="70">
        <v>35</v>
      </c>
      <c r="K6409" s="71">
        <v>0.86899999999999999</v>
      </c>
      <c r="L6409" s="70">
        <v>0</v>
      </c>
      <c r="M6409" s="71">
        <v>0.66600000000000004</v>
      </c>
      <c r="N6409" s="72"/>
      <c r="O6409" s="73">
        <f>MIN(1,MAX(0,(1/(1+EXP(-(Assumptions!$B$5 + Assumptions!$B$6*$N6409))))*Assumptions!$B$3))</f>
        <v>3.9165722796764356E-2</v>
      </c>
      <c r="P6409" s="73">
        <f>VLOOKUP($F6409,Assumptions!$A$23:$B$27,2,FALSE)*Assumptions!$B$4</f>
        <v>0.35</v>
      </c>
      <c r="Q6409" s="74">
        <f t="shared" si="200"/>
        <v>110423.93095139459</v>
      </c>
      <c r="R6409" s="75" t="str">
        <f>IF($O6409&lt;Assumptions!$B$17,"A",IF($O6409&lt;Assumptions!$B$18,"B",IF($O6409&lt;Assumptions!$B$19,"C",IF($O6409&lt;Assumptions!$B$20,"D","E"))))</f>
        <v>B</v>
      </c>
      <c r="S6409" s="75">
        <f t="shared" si="201"/>
        <v>0</v>
      </c>
    </row>
    <row r="6410" spans="1:19" ht="17.399999999999999" x14ac:dyDescent="0.3">
      <c r="A6410" s="39" t="s">
        <v>1061</v>
      </c>
      <c r="B6410" s="39" t="s">
        <v>52</v>
      </c>
      <c r="C6410" s="39" t="s">
        <v>144</v>
      </c>
      <c r="D6410" s="39" t="s">
        <v>22</v>
      </c>
      <c r="E6410" s="70" t="s">
        <v>27</v>
      </c>
      <c r="F6410" s="70" t="s">
        <v>28</v>
      </c>
      <c r="G6410" s="78">
        <v>43901</v>
      </c>
      <c r="H6410" s="78">
        <v>45717</v>
      </c>
      <c r="I6410" s="69">
        <v>7884986.54</v>
      </c>
      <c r="J6410" s="70">
        <v>0</v>
      </c>
      <c r="K6410" s="71">
        <v>1.022</v>
      </c>
      <c r="L6410" s="70">
        <v>0</v>
      </c>
      <c r="M6410" s="71">
        <v>0.66600000000000004</v>
      </c>
      <c r="N6410" s="72"/>
      <c r="O6410" s="73">
        <f>MIN(1,MAX(0,(1/(1+EXP(-(Assumptions!$B$5 + Assumptions!$B$6*$N6410))))*Assumptions!$B$3))</f>
        <v>3.9165722796764356E-2</v>
      </c>
      <c r="P6410" s="73">
        <f>VLOOKUP($F6410,Assumptions!$A$23:$B$27,2,FALSE)*Assumptions!$B$4</f>
        <v>0.35</v>
      </c>
      <c r="Q6410" s="74">
        <f t="shared" si="200"/>
        <v>108087.41897865034</v>
      </c>
      <c r="R6410" s="75" t="str">
        <f>IF($O6410&lt;Assumptions!$B$17,"A",IF($O6410&lt;Assumptions!$B$18,"B",IF($O6410&lt;Assumptions!$B$19,"C",IF($O6410&lt;Assumptions!$B$20,"D","E"))))</f>
        <v>B</v>
      </c>
      <c r="S6410" s="75">
        <f t="shared" si="201"/>
        <v>0</v>
      </c>
    </row>
    <row r="6411" spans="1:19" ht="17.399999999999999" x14ac:dyDescent="0.3">
      <c r="A6411" s="39" t="s">
        <v>1061</v>
      </c>
      <c r="B6411" s="39" t="s">
        <v>52</v>
      </c>
      <c r="C6411" s="39" t="s">
        <v>144</v>
      </c>
      <c r="D6411" s="39" t="s">
        <v>22</v>
      </c>
      <c r="E6411" s="70" t="s">
        <v>27</v>
      </c>
      <c r="F6411" s="70" t="s">
        <v>28</v>
      </c>
      <c r="G6411" s="78">
        <v>43901</v>
      </c>
      <c r="H6411" s="78">
        <v>45748</v>
      </c>
      <c r="I6411" s="69">
        <v>7677907.6100000003</v>
      </c>
      <c r="J6411" s="70">
        <v>35</v>
      </c>
      <c r="K6411" s="71">
        <v>0.68400000000000005</v>
      </c>
      <c r="L6411" s="70">
        <v>0</v>
      </c>
      <c r="M6411" s="71">
        <v>0.66600000000000004</v>
      </c>
      <c r="N6411" s="72"/>
      <c r="O6411" s="73">
        <f>MIN(1,MAX(0,(1/(1+EXP(-(Assumptions!$B$5 + Assumptions!$B$6*$N6411))))*Assumptions!$B$3))</f>
        <v>3.9165722796764356E-2</v>
      </c>
      <c r="P6411" s="73">
        <f>VLOOKUP($F6411,Assumptions!$A$23:$B$27,2,FALSE)*Assumptions!$B$4</f>
        <v>0.35</v>
      </c>
      <c r="Q6411" s="74">
        <f t="shared" si="200"/>
        <v>105248.78038934963</v>
      </c>
      <c r="R6411" s="75" t="str">
        <f>IF($O6411&lt;Assumptions!$B$17,"A",IF($O6411&lt;Assumptions!$B$18,"B",IF($O6411&lt;Assumptions!$B$19,"C",IF($O6411&lt;Assumptions!$B$20,"D","E"))))</f>
        <v>B</v>
      </c>
      <c r="S6411" s="75">
        <f t="shared" si="201"/>
        <v>0</v>
      </c>
    </row>
    <row r="6412" spans="1:19" ht="17.399999999999999" x14ac:dyDescent="0.3">
      <c r="A6412" s="39" t="s">
        <v>1061</v>
      </c>
      <c r="B6412" s="39" t="s">
        <v>52</v>
      </c>
      <c r="C6412" s="39" t="s">
        <v>144</v>
      </c>
      <c r="D6412" s="39" t="s">
        <v>22</v>
      </c>
      <c r="E6412" s="70" t="s">
        <v>27</v>
      </c>
      <c r="F6412" s="70" t="s">
        <v>28</v>
      </c>
      <c r="G6412" s="78">
        <v>43901</v>
      </c>
      <c r="H6412" s="78">
        <v>45778</v>
      </c>
      <c r="I6412" s="69">
        <v>7500501.4000000004</v>
      </c>
      <c r="J6412" s="70">
        <v>0</v>
      </c>
      <c r="K6412" s="71">
        <v>0.96599999999999997</v>
      </c>
      <c r="L6412" s="70">
        <v>0</v>
      </c>
      <c r="M6412" s="71">
        <v>0.66600000000000004</v>
      </c>
      <c r="N6412" s="72"/>
      <c r="O6412" s="73">
        <f>MIN(1,MAX(0,(1/(1+EXP(-(Assumptions!$B$5 + Assumptions!$B$6*$N6412))))*Assumptions!$B$3))</f>
        <v>3.9165722796764356E-2</v>
      </c>
      <c r="P6412" s="73">
        <f>VLOOKUP($F6412,Assumptions!$A$23:$B$27,2,FALSE)*Assumptions!$B$4</f>
        <v>0.35</v>
      </c>
      <c r="Q6412" s="74">
        <f t="shared" si="200"/>
        <v>102816.89553420004</v>
      </c>
      <c r="R6412" s="75" t="str">
        <f>IF($O6412&lt;Assumptions!$B$17,"A",IF($O6412&lt;Assumptions!$B$18,"B",IF($O6412&lt;Assumptions!$B$19,"C",IF($O6412&lt;Assumptions!$B$20,"D","E"))))</f>
        <v>B</v>
      </c>
      <c r="S6412" s="75">
        <f t="shared" si="201"/>
        <v>0</v>
      </c>
    </row>
    <row r="6413" spans="1:19" ht="17.399999999999999" x14ac:dyDescent="0.3">
      <c r="A6413" s="39" t="s">
        <v>1061</v>
      </c>
      <c r="B6413" s="39" t="s">
        <v>52</v>
      </c>
      <c r="C6413" s="39" t="s">
        <v>144</v>
      </c>
      <c r="D6413" s="39" t="s">
        <v>22</v>
      </c>
      <c r="E6413" s="70" t="s">
        <v>27</v>
      </c>
      <c r="F6413" s="70" t="s">
        <v>28</v>
      </c>
      <c r="G6413" s="78">
        <v>43901</v>
      </c>
      <c r="H6413" s="78">
        <v>45809</v>
      </c>
      <c r="I6413" s="69">
        <v>7337362.7300000004</v>
      </c>
      <c r="J6413" s="70">
        <v>65</v>
      </c>
      <c r="K6413" s="71">
        <v>0.621</v>
      </c>
      <c r="L6413" s="70">
        <v>0</v>
      </c>
      <c r="M6413" s="71">
        <v>0.66600000000000004</v>
      </c>
      <c r="N6413" s="72"/>
      <c r="O6413" s="73">
        <f>MIN(1,MAX(0,(1/(1+EXP(-(Assumptions!$B$5 + Assumptions!$B$6*$N6413))))*Assumptions!$B$3))</f>
        <v>3.9165722796764356E-2</v>
      </c>
      <c r="P6413" s="73">
        <f>VLOOKUP($F6413,Assumptions!$A$23:$B$27,2,FALSE)*Assumptions!$B$4</f>
        <v>0.35</v>
      </c>
      <c r="Q6413" s="74">
        <f t="shared" si="200"/>
        <v>100580.59015987156</v>
      </c>
      <c r="R6413" s="75" t="str">
        <f>IF($O6413&lt;Assumptions!$B$17,"A",IF($O6413&lt;Assumptions!$B$18,"B",IF($O6413&lt;Assumptions!$B$19,"C",IF($O6413&lt;Assumptions!$B$20,"D","E"))))</f>
        <v>B</v>
      </c>
      <c r="S6413" s="75">
        <f t="shared" si="201"/>
        <v>0</v>
      </c>
    </row>
    <row r="6414" spans="1:19" ht="17.399999999999999" x14ac:dyDescent="0.3">
      <c r="A6414" s="39" t="s">
        <v>1061</v>
      </c>
      <c r="B6414" s="39" t="s">
        <v>52</v>
      </c>
      <c r="C6414" s="39" t="s">
        <v>144</v>
      </c>
      <c r="D6414" s="39" t="s">
        <v>22</v>
      </c>
      <c r="E6414" s="70" t="s">
        <v>27</v>
      </c>
      <c r="F6414" s="70" t="s">
        <v>28</v>
      </c>
      <c r="G6414" s="78">
        <v>43901</v>
      </c>
      <c r="H6414" s="78">
        <v>45839</v>
      </c>
      <c r="I6414" s="69">
        <v>7149079.8200000003</v>
      </c>
      <c r="J6414" s="70">
        <v>220</v>
      </c>
      <c r="K6414" s="71">
        <v>0.45700000000000002</v>
      </c>
      <c r="L6414" s="70">
        <v>0</v>
      </c>
      <c r="M6414" s="71">
        <v>0.66600000000000004</v>
      </c>
      <c r="N6414" s="72"/>
      <c r="O6414" s="73">
        <f>MIN(1,MAX(0,(1/(1+EXP(-(Assumptions!$B$5 + Assumptions!$B$6*$N6414))))*Assumptions!$B$3))</f>
        <v>3.9165722796764356E-2</v>
      </c>
      <c r="P6414" s="73">
        <f>VLOOKUP($F6414,Assumptions!$A$23:$B$27,2,FALSE)*Assumptions!$B$4</f>
        <v>0.35</v>
      </c>
      <c r="Q6414" s="74">
        <f t="shared" si="200"/>
        <v>97999.607468721704</v>
      </c>
      <c r="R6414" s="75" t="str">
        <f>IF($O6414&lt;Assumptions!$B$17,"A",IF($O6414&lt;Assumptions!$B$18,"B",IF($O6414&lt;Assumptions!$B$19,"C",IF($O6414&lt;Assumptions!$B$20,"D","E"))))</f>
        <v>B</v>
      </c>
      <c r="S6414" s="75">
        <f t="shared" si="201"/>
        <v>1</v>
      </c>
    </row>
    <row r="6415" spans="1:19" ht="17.399999999999999" x14ac:dyDescent="0.3">
      <c r="A6415" s="39" t="s">
        <v>1061</v>
      </c>
      <c r="B6415" s="39" t="s">
        <v>52</v>
      </c>
      <c r="C6415" s="39" t="s">
        <v>144</v>
      </c>
      <c r="D6415" s="39" t="s">
        <v>22</v>
      </c>
      <c r="E6415" s="70" t="s">
        <v>27</v>
      </c>
      <c r="F6415" s="70" t="s">
        <v>28</v>
      </c>
      <c r="G6415" s="78">
        <v>43901</v>
      </c>
      <c r="H6415" s="78">
        <v>45870</v>
      </c>
      <c r="I6415" s="69">
        <v>6957807.71</v>
      </c>
      <c r="J6415" s="70">
        <v>35</v>
      </c>
      <c r="K6415" s="71">
        <v>0.64100000000000001</v>
      </c>
      <c r="L6415" s="70">
        <v>0</v>
      </c>
      <c r="M6415" s="71">
        <v>0.66600000000000004</v>
      </c>
      <c r="N6415" s="72"/>
      <c r="O6415" s="73">
        <f>MIN(1,MAX(0,(1/(1+EXP(-(Assumptions!$B$5 + Assumptions!$B$6*$N6415))))*Assumptions!$B$3))</f>
        <v>3.9165722796764356E-2</v>
      </c>
      <c r="P6415" s="73">
        <f>VLOOKUP($F6415,Assumptions!$A$23:$B$27,2,FALSE)*Assumptions!$B$4</f>
        <v>0.35</v>
      </c>
      <c r="Q6415" s="74">
        <f t="shared" si="200"/>
        <v>95377.648815067412</v>
      </c>
      <c r="R6415" s="75" t="str">
        <f>IF($O6415&lt;Assumptions!$B$17,"A",IF($O6415&lt;Assumptions!$B$18,"B",IF($O6415&lt;Assumptions!$B$19,"C",IF($O6415&lt;Assumptions!$B$20,"D","E"))))</f>
        <v>B</v>
      </c>
      <c r="S6415" s="75">
        <f t="shared" si="201"/>
        <v>0</v>
      </c>
    </row>
    <row r="6416" spans="1:19" ht="17.399999999999999" x14ac:dyDescent="0.3">
      <c r="A6416" s="39" t="s">
        <v>1061</v>
      </c>
      <c r="B6416" s="39" t="s">
        <v>52</v>
      </c>
      <c r="C6416" s="39" t="s">
        <v>144</v>
      </c>
      <c r="D6416" s="39" t="s">
        <v>22</v>
      </c>
      <c r="E6416" s="70" t="s">
        <v>27</v>
      </c>
      <c r="F6416" s="70" t="s">
        <v>28</v>
      </c>
      <c r="G6416" s="78">
        <v>43901</v>
      </c>
      <c r="H6416" s="78">
        <v>45901</v>
      </c>
      <c r="I6416" s="69">
        <v>6785551.0499999998</v>
      </c>
      <c r="J6416" s="70">
        <v>0</v>
      </c>
      <c r="K6416" s="71">
        <v>1.0489999999999999</v>
      </c>
      <c r="L6416" s="70">
        <v>0</v>
      </c>
      <c r="M6416" s="71">
        <v>0.66600000000000004</v>
      </c>
      <c r="N6416" s="72"/>
      <c r="O6416" s="73">
        <f>MIN(1,MAX(0,(1/(1+EXP(-(Assumptions!$B$5 + Assumptions!$B$6*$N6416))))*Assumptions!$B$3))</f>
        <v>3.9165722796764356E-2</v>
      </c>
      <c r="P6416" s="73">
        <f>VLOOKUP($F6416,Assumptions!$A$23:$B$27,2,FALSE)*Assumptions!$B$4</f>
        <v>0.35</v>
      </c>
      <c r="Q6416" s="74">
        <f t="shared" si="200"/>
        <v>93016.354006657639</v>
      </c>
      <c r="R6416" s="75" t="str">
        <f>IF($O6416&lt;Assumptions!$B$17,"A",IF($O6416&lt;Assumptions!$B$18,"B",IF($O6416&lt;Assumptions!$B$19,"C",IF($O6416&lt;Assumptions!$B$20,"D","E"))))</f>
        <v>B</v>
      </c>
      <c r="S6416" s="75">
        <f t="shared" si="201"/>
        <v>0</v>
      </c>
    </row>
    <row r="6417" spans="1:19" ht="17.399999999999999" x14ac:dyDescent="0.3">
      <c r="A6417" s="39" t="s">
        <v>1061</v>
      </c>
      <c r="B6417" s="39" t="s">
        <v>52</v>
      </c>
      <c r="C6417" s="39" t="s">
        <v>144</v>
      </c>
      <c r="D6417" s="39" t="s">
        <v>22</v>
      </c>
      <c r="E6417" s="70" t="s">
        <v>27</v>
      </c>
      <c r="F6417" s="70" t="s">
        <v>28</v>
      </c>
      <c r="G6417" s="78">
        <v>43901</v>
      </c>
      <c r="H6417" s="78">
        <v>45931</v>
      </c>
      <c r="I6417" s="69">
        <v>6621120.9100000001</v>
      </c>
      <c r="J6417" s="70">
        <v>0</v>
      </c>
      <c r="K6417" s="71">
        <v>1.028</v>
      </c>
      <c r="L6417" s="70">
        <v>0</v>
      </c>
      <c r="M6417" s="71">
        <v>0.66600000000000004</v>
      </c>
      <c r="N6417" s="72"/>
      <c r="O6417" s="73">
        <f>MIN(1,MAX(0,(1/(1+EXP(-(Assumptions!$B$5 + Assumptions!$B$6*$N6417))))*Assumptions!$B$3))</f>
        <v>3.9165722796764356E-2</v>
      </c>
      <c r="P6417" s="73">
        <f>VLOOKUP($F6417,Assumptions!$A$23:$B$27,2,FALSE)*Assumptions!$B$4</f>
        <v>0.35</v>
      </c>
      <c r="Q6417" s="74">
        <f t="shared" si="200"/>
        <v>90762.345157722055</v>
      </c>
      <c r="R6417" s="75" t="str">
        <f>IF($O6417&lt;Assumptions!$B$17,"A",IF($O6417&lt;Assumptions!$B$18,"B",IF($O6417&lt;Assumptions!$B$19,"C",IF($O6417&lt;Assumptions!$B$20,"D","E"))))</f>
        <v>B</v>
      </c>
      <c r="S6417" s="75">
        <f t="shared" si="201"/>
        <v>0</v>
      </c>
    </row>
    <row r="6418" spans="1:19" ht="17.399999999999999" x14ac:dyDescent="0.3">
      <c r="A6418" s="39" t="s">
        <v>1061</v>
      </c>
      <c r="B6418" s="39" t="s">
        <v>52</v>
      </c>
      <c r="C6418" s="39" t="s">
        <v>144</v>
      </c>
      <c r="D6418" s="39" t="s">
        <v>22</v>
      </c>
      <c r="E6418" s="70" t="s">
        <v>27</v>
      </c>
      <c r="F6418" s="70" t="s">
        <v>28</v>
      </c>
      <c r="G6418" s="78">
        <v>43901</v>
      </c>
      <c r="H6418" s="78">
        <v>45962</v>
      </c>
      <c r="I6418" s="69">
        <v>6459591.3899999997</v>
      </c>
      <c r="J6418" s="70">
        <v>35</v>
      </c>
      <c r="K6418" s="71">
        <v>0.55900000000000005</v>
      </c>
      <c r="L6418" s="70">
        <v>0</v>
      </c>
      <c r="M6418" s="71">
        <v>0.66600000000000004</v>
      </c>
      <c r="N6418" s="72"/>
      <c r="O6418" s="73">
        <f>MIN(1,MAX(0,(1/(1+EXP(-(Assumptions!$B$5 + Assumptions!$B$6*$N6418))))*Assumptions!$B$3))</f>
        <v>3.9165722796764356E-2</v>
      </c>
      <c r="P6418" s="73">
        <f>VLOOKUP($F6418,Assumptions!$A$23:$B$27,2,FALSE)*Assumptions!$B$4</f>
        <v>0.35</v>
      </c>
      <c r="Q6418" s="74">
        <f t="shared" si="200"/>
        <v>88548.098016386997</v>
      </c>
      <c r="R6418" s="75" t="str">
        <f>IF($O6418&lt;Assumptions!$B$17,"A",IF($O6418&lt;Assumptions!$B$18,"B",IF($O6418&lt;Assumptions!$B$19,"C",IF($O6418&lt;Assumptions!$B$20,"D","E"))))</f>
        <v>B</v>
      </c>
      <c r="S6418" s="75">
        <f t="shared" si="201"/>
        <v>0</v>
      </c>
    </row>
    <row r="6419" spans="1:19" ht="17.399999999999999" x14ac:dyDescent="0.3">
      <c r="A6419" s="39" t="s">
        <v>1061</v>
      </c>
      <c r="B6419" s="39" t="s">
        <v>52</v>
      </c>
      <c r="C6419" s="39" t="s">
        <v>144</v>
      </c>
      <c r="D6419" s="39" t="s">
        <v>22</v>
      </c>
      <c r="E6419" s="70" t="s">
        <v>27</v>
      </c>
      <c r="F6419" s="70" t="s">
        <v>28</v>
      </c>
      <c r="G6419" s="78">
        <v>43901</v>
      </c>
      <c r="H6419" s="78">
        <v>45992</v>
      </c>
      <c r="I6419" s="69">
        <v>6320692.71</v>
      </c>
      <c r="J6419" s="70">
        <v>65</v>
      </c>
      <c r="K6419" s="71">
        <v>0.52</v>
      </c>
      <c r="L6419" s="70">
        <v>0</v>
      </c>
      <c r="M6419" s="71">
        <v>0.66600000000000004</v>
      </c>
      <c r="N6419" s="72"/>
      <c r="O6419" s="73">
        <f>MIN(1,MAX(0,(1/(1+EXP(-(Assumptions!$B$5 + Assumptions!$B$6*$N6419))))*Assumptions!$B$3))</f>
        <v>3.9165722796764356E-2</v>
      </c>
      <c r="P6419" s="73">
        <f>VLOOKUP($F6419,Assumptions!$A$23:$B$27,2,FALSE)*Assumptions!$B$4</f>
        <v>0.35</v>
      </c>
      <c r="Q6419" s="74">
        <f t="shared" si="200"/>
        <v>86644.074497186244</v>
      </c>
      <c r="R6419" s="75" t="str">
        <f>IF($O6419&lt;Assumptions!$B$17,"A",IF($O6419&lt;Assumptions!$B$18,"B",IF($O6419&lt;Assumptions!$B$19,"C",IF($O6419&lt;Assumptions!$B$20,"D","E"))))</f>
        <v>B</v>
      </c>
      <c r="S6419" s="75">
        <f t="shared" si="201"/>
        <v>0</v>
      </c>
    </row>
    <row r="6420" spans="1:19" ht="17.399999999999999" x14ac:dyDescent="0.3">
      <c r="A6420" s="39" t="s">
        <v>1062</v>
      </c>
      <c r="B6420" s="39" t="s">
        <v>86</v>
      </c>
      <c r="C6420" s="39" t="s">
        <v>144</v>
      </c>
      <c r="D6420" s="39" t="s">
        <v>38</v>
      </c>
      <c r="E6420" s="70" t="s">
        <v>23</v>
      </c>
      <c r="F6420" s="70" t="s">
        <v>36</v>
      </c>
      <c r="G6420" s="78">
        <v>44675</v>
      </c>
      <c r="H6420" s="78">
        <v>45658</v>
      </c>
      <c r="I6420" s="69">
        <v>18265808.43</v>
      </c>
      <c r="J6420" s="70">
        <v>15</v>
      </c>
      <c r="K6420" s="71">
        <v>1.131</v>
      </c>
      <c r="L6420" s="70">
        <v>0</v>
      </c>
      <c r="M6420" s="71">
        <v>1.1180000000000001</v>
      </c>
      <c r="N6420" s="72"/>
      <c r="O6420" s="73">
        <f>MIN(1,MAX(0,(1/(1+EXP(-(Assumptions!$B$5 + Assumptions!$B$6*$N6420))))*Assumptions!$B$3))</f>
        <v>3.9165722796764356E-2</v>
      </c>
      <c r="P6420" s="73">
        <f>VLOOKUP($F6420,Assumptions!$A$23:$B$27,2,FALSE)*Assumptions!$B$4</f>
        <v>0.55000000000000004</v>
      </c>
      <c r="Q6420" s="74">
        <f t="shared" si="200"/>
        <v>393466.47429549985</v>
      </c>
      <c r="R6420" s="75" t="str">
        <f>IF($O6420&lt;Assumptions!$B$17,"A",IF($O6420&lt;Assumptions!$B$18,"B",IF($O6420&lt;Assumptions!$B$19,"C",IF($O6420&lt;Assumptions!$B$20,"D","E"))))</f>
        <v>B</v>
      </c>
      <c r="S6420" s="75">
        <f t="shared" si="201"/>
        <v>0</v>
      </c>
    </row>
    <row r="6421" spans="1:19" ht="17.399999999999999" x14ac:dyDescent="0.3">
      <c r="A6421" s="39" t="s">
        <v>1062</v>
      </c>
      <c r="B6421" s="39" t="s">
        <v>86</v>
      </c>
      <c r="C6421" s="39" t="s">
        <v>144</v>
      </c>
      <c r="D6421" s="39" t="s">
        <v>38</v>
      </c>
      <c r="E6421" s="70" t="s">
        <v>23</v>
      </c>
      <c r="F6421" s="70" t="s">
        <v>36</v>
      </c>
      <c r="G6421" s="78">
        <v>44675</v>
      </c>
      <c r="H6421" s="78">
        <v>45689</v>
      </c>
      <c r="I6421" s="69">
        <v>17817389.039999999</v>
      </c>
      <c r="J6421" s="70">
        <v>35</v>
      </c>
      <c r="K6421" s="71">
        <v>0.44700000000000001</v>
      </c>
      <c r="L6421" s="70">
        <v>0</v>
      </c>
      <c r="M6421" s="71">
        <v>1.1180000000000001</v>
      </c>
      <c r="N6421" s="72"/>
      <c r="O6421" s="73">
        <f>MIN(1,MAX(0,(1/(1+EXP(-(Assumptions!$B$5 + Assumptions!$B$6*$N6421))))*Assumptions!$B$3))</f>
        <v>3.9165722796764356E-2</v>
      </c>
      <c r="P6421" s="73">
        <f>VLOOKUP($F6421,Assumptions!$A$23:$B$27,2,FALSE)*Assumptions!$B$4</f>
        <v>0.55000000000000004</v>
      </c>
      <c r="Q6421" s="74">
        <f t="shared" si="200"/>
        <v>383807.00605651108</v>
      </c>
      <c r="R6421" s="75" t="str">
        <f>IF($O6421&lt;Assumptions!$B$17,"A",IF($O6421&lt;Assumptions!$B$18,"B",IF($O6421&lt;Assumptions!$B$19,"C",IF($O6421&lt;Assumptions!$B$20,"D","E"))))</f>
        <v>B</v>
      </c>
      <c r="S6421" s="75">
        <f t="shared" si="201"/>
        <v>0</v>
      </c>
    </row>
    <row r="6422" spans="1:19" ht="17.399999999999999" x14ac:dyDescent="0.3">
      <c r="A6422" s="39" t="s">
        <v>1062</v>
      </c>
      <c r="B6422" s="39" t="s">
        <v>86</v>
      </c>
      <c r="C6422" s="39" t="s">
        <v>144</v>
      </c>
      <c r="D6422" s="39" t="s">
        <v>38</v>
      </c>
      <c r="E6422" s="70" t="s">
        <v>23</v>
      </c>
      <c r="F6422" s="70" t="s">
        <v>36</v>
      </c>
      <c r="G6422" s="78">
        <v>44675</v>
      </c>
      <c r="H6422" s="78">
        <v>45717</v>
      </c>
      <c r="I6422" s="69">
        <v>17382112.879999999</v>
      </c>
      <c r="J6422" s="70">
        <v>0</v>
      </c>
      <c r="K6422" s="71">
        <v>1.02</v>
      </c>
      <c r="L6422" s="70">
        <v>0</v>
      </c>
      <c r="M6422" s="71">
        <v>1.1180000000000001</v>
      </c>
      <c r="N6422" s="72"/>
      <c r="O6422" s="73">
        <f>MIN(1,MAX(0,(1/(1+EXP(-(Assumptions!$B$5 + Assumptions!$B$6*$N6422))))*Assumptions!$B$3))</f>
        <v>3.9165722796764356E-2</v>
      </c>
      <c r="P6422" s="73">
        <f>VLOOKUP($F6422,Assumptions!$A$23:$B$27,2,FALSE)*Assumptions!$B$4</f>
        <v>0.55000000000000004</v>
      </c>
      <c r="Q6422" s="74">
        <f t="shared" si="200"/>
        <v>374430.65807408106</v>
      </c>
      <c r="R6422" s="75" t="str">
        <f>IF($O6422&lt;Assumptions!$B$17,"A",IF($O6422&lt;Assumptions!$B$18,"B",IF($O6422&lt;Assumptions!$B$19,"C",IF($O6422&lt;Assumptions!$B$20,"D","E"))))</f>
        <v>B</v>
      </c>
      <c r="S6422" s="75">
        <f t="shared" si="201"/>
        <v>0</v>
      </c>
    </row>
    <row r="6423" spans="1:19" ht="17.399999999999999" x14ac:dyDescent="0.3">
      <c r="A6423" s="39" t="s">
        <v>1062</v>
      </c>
      <c r="B6423" s="39" t="s">
        <v>86</v>
      </c>
      <c r="C6423" s="39" t="s">
        <v>144</v>
      </c>
      <c r="D6423" s="39" t="s">
        <v>38</v>
      </c>
      <c r="E6423" s="70" t="s">
        <v>23</v>
      </c>
      <c r="F6423" s="70" t="s">
        <v>36</v>
      </c>
      <c r="G6423" s="78">
        <v>44675</v>
      </c>
      <c r="H6423" s="78">
        <v>45748</v>
      </c>
      <c r="I6423" s="69">
        <v>16986278.09</v>
      </c>
      <c r="J6423" s="70">
        <v>65</v>
      </c>
      <c r="K6423" s="71">
        <v>0.48799999999999999</v>
      </c>
      <c r="L6423" s="70">
        <v>0</v>
      </c>
      <c r="M6423" s="71">
        <v>1.1180000000000001</v>
      </c>
      <c r="N6423" s="72"/>
      <c r="O6423" s="73">
        <f>MIN(1,MAX(0,(1/(1+EXP(-(Assumptions!$B$5 + Assumptions!$B$6*$N6423))))*Assumptions!$B$3))</f>
        <v>3.9165722796764356E-2</v>
      </c>
      <c r="P6423" s="73">
        <f>VLOOKUP($F6423,Assumptions!$A$23:$B$27,2,FALSE)*Assumptions!$B$4</f>
        <v>0.55000000000000004</v>
      </c>
      <c r="Q6423" s="74">
        <f t="shared" si="200"/>
        <v>365903.92246193055</v>
      </c>
      <c r="R6423" s="75" t="str">
        <f>IF($O6423&lt;Assumptions!$B$17,"A",IF($O6423&lt;Assumptions!$B$18,"B",IF($O6423&lt;Assumptions!$B$19,"C",IF($O6423&lt;Assumptions!$B$20,"D","E"))))</f>
        <v>B</v>
      </c>
      <c r="S6423" s="75">
        <f t="shared" si="201"/>
        <v>0</v>
      </c>
    </row>
    <row r="6424" spans="1:19" ht="17.399999999999999" x14ac:dyDescent="0.3">
      <c r="A6424" s="39" t="s">
        <v>1062</v>
      </c>
      <c r="B6424" s="39" t="s">
        <v>86</v>
      </c>
      <c r="C6424" s="39" t="s">
        <v>144</v>
      </c>
      <c r="D6424" s="39" t="s">
        <v>38</v>
      </c>
      <c r="E6424" s="70" t="s">
        <v>23</v>
      </c>
      <c r="F6424" s="70" t="s">
        <v>36</v>
      </c>
      <c r="G6424" s="78">
        <v>44675</v>
      </c>
      <c r="H6424" s="78">
        <v>45778</v>
      </c>
      <c r="I6424" s="69">
        <v>16601692.390000001</v>
      </c>
      <c r="J6424" s="70">
        <v>95</v>
      </c>
      <c r="K6424" s="71">
        <v>0.114</v>
      </c>
      <c r="L6424" s="70">
        <v>0</v>
      </c>
      <c r="M6424" s="71">
        <v>1.1180000000000001</v>
      </c>
      <c r="N6424" s="72"/>
      <c r="O6424" s="73">
        <f>MIN(1,MAX(0,(1/(1+EXP(-(Assumptions!$B$5 + Assumptions!$B$6*$N6424))))*Assumptions!$B$3))</f>
        <v>3.9165722796764356E-2</v>
      </c>
      <c r="P6424" s="73">
        <f>VLOOKUP($F6424,Assumptions!$A$23:$B$27,2,FALSE)*Assumptions!$B$4</f>
        <v>0.55000000000000004</v>
      </c>
      <c r="Q6424" s="74">
        <f t="shared" si="200"/>
        <v>357619.50515714078</v>
      </c>
      <c r="R6424" s="75" t="str">
        <f>IF($O6424&lt;Assumptions!$B$17,"A",IF($O6424&lt;Assumptions!$B$18,"B",IF($O6424&lt;Assumptions!$B$19,"C",IF($O6424&lt;Assumptions!$B$20,"D","E"))))</f>
        <v>B</v>
      </c>
      <c r="S6424" s="75">
        <f t="shared" si="201"/>
        <v>0</v>
      </c>
    </row>
    <row r="6425" spans="1:19" ht="17.399999999999999" x14ac:dyDescent="0.3">
      <c r="A6425" s="39" t="s">
        <v>1062</v>
      </c>
      <c r="B6425" s="39" t="s">
        <v>86</v>
      </c>
      <c r="C6425" s="39" t="s">
        <v>144</v>
      </c>
      <c r="D6425" s="39" t="s">
        <v>38</v>
      </c>
      <c r="E6425" s="70" t="s">
        <v>23</v>
      </c>
      <c r="F6425" s="70" t="s">
        <v>36</v>
      </c>
      <c r="G6425" s="78">
        <v>44675</v>
      </c>
      <c r="H6425" s="78">
        <v>45809</v>
      </c>
      <c r="I6425" s="69">
        <v>16196369.24</v>
      </c>
      <c r="J6425" s="70">
        <v>0</v>
      </c>
      <c r="K6425" s="71">
        <v>1.1459999999999999</v>
      </c>
      <c r="L6425" s="70">
        <v>0</v>
      </c>
      <c r="M6425" s="71">
        <v>1.1180000000000001</v>
      </c>
      <c r="N6425" s="72"/>
      <c r="O6425" s="73">
        <f>MIN(1,MAX(0,(1/(1+EXP(-(Assumptions!$B$5 + Assumptions!$B$6*$N6425))))*Assumptions!$B$3))</f>
        <v>3.9165722796764356E-2</v>
      </c>
      <c r="P6425" s="73">
        <f>VLOOKUP($F6425,Assumptions!$A$23:$B$27,2,FALSE)*Assumptions!$B$4</f>
        <v>0.55000000000000004</v>
      </c>
      <c r="Q6425" s="74">
        <f t="shared" si="200"/>
        <v>348888.37938233459</v>
      </c>
      <c r="R6425" s="75" t="str">
        <f>IF($O6425&lt;Assumptions!$B$17,"A",IF($O6425&lt;Assumptions!$B$18,"B",IF($O6425&lt;Assumptions!$B$19,"C",IF($O6425&lt;Assumptions!$B$20,"D","E"))))</f>
        <v>B</v>
      </c>
      <c r="S6425" s="75">
        <f t="shared" si="201"/>
        <v>0</v>
      </c>
    </row>
    <row r="6426" spans="1:19" ht="17.399999999999999" x14ac:dyDescent="0.3">
      <c r="A6426" s="39" t="s">
        <v>1062</v>
      </c>
      <c r="B6426" s="39" t="s">
        <v>86</v>
      </c>
      <c r="C6426" s="39" t="s">
        <v>144</v>
      </c>
      <c r="D6426" s="39" t="s">
        <v>38</v>
      </c>
      <c r="E6426" s="70" t="s">
        <v>23</v>
      </c>
      <c r="F6426" s="70" t="s">
        <v>36</v>
      </c>
      <c r="G6426" s="78">
        <v>44675</v>
      </c>
      <c r="H6426" s="78">
        <v>45839</v>
      </c>
      <c r="I6426" s="69">
        <v>15778532.300000001</v>
      </c>
      <c r="J6426" s="70">
        <v>0</v>
      </c>
      <c r="K6426" s="71">
        <v>1.1040000000000001</v>
      </c>
      <c r="L6426" s="70">
        <v>0</v>
      </c>
      <c r="M6426" s="71">
        <v>1.1180000000000001</v>
      </c>
      <c r="N6426" s="72"/>
      <c r="O6426" s="73">
        <f>MIN(1,MAX(0,(1/(1+EXP(-(Assumptions!$B$5 + Assumptions!$B$6*$N6426))))*Assumptions!$B$3))</f>
        <v>3.9165722796764356E-2</v>
      </c>
      <c r="P6426" s="73">
        <f>VLOOKUP($F6426,Assumptions!$A$23:$B$27,2,FALSE)*Assumptions!$B$4</f>
        <v>0.55000000000000004</v>
      </c>
      <c r="Q6426" s="74">
        <f t="shared" si="200"/>
        <v>339887.69221087603</v>
      </c>
      <c r="R6426" s="75" t="str">
        <f>IF($O6426&lt;Assumptions!$B$17,"A",IF($O6426&lt;Assumptions!$B$18,"B",IF($O6426&lt;Assumptions!$B$19,"C",IF($O6426&lt;Assumptions!$B$20,"D","E"))))</f>
        <v>B</v>
      </c>
      <c r="S6426" s="75">
        <f t="shared" si="201"/>
        <v>0</v>
      </c>
    </row>
    <row r="6427" spans="1:19" ht="17.399999999999999" x14ac:dyDescent="0.3">
      <c r="A6427" s="39" t="s">
        <v>1062</v>
      </c>
      <c r="B6427" s="39" t="s">
        <v>86</v>
      </c>
      <c r="C6427" s="39" t="s">
        <v>144</v>
      </c>
      <c r="D6427" s="39" t="s">
        <v>38</v>
      </c>
      <c r="E6427" s="70" t="s">
        <v>23</v>
      </c>
      <c r="F6427" s="70" t="s">
        <v>36</v>
      </c>
      <c r="G6427" s="78">
        <v>44675</v>
      </c>
      <c r="H6427" s="78">
        <v>45870</v>
      </c>
      <c r="I6427" s="69">
        <v>15342901.4</v>
      </c>
      <c r="J6427" s="70">
        <v>0</v>
      </c>
      <c r="K6427" s="71">
        <v>0.95499999999999996</v>
      </c>
      <c r="L6427" s="70">
        <v>0</v>
      </c>
      <c r="M6427" s="71">
        <v>1.1180000000000001</v>
      </c>
      <c r="N6427" s="72"/>
      <c r="O6427" s="73">
        <f>MIN(1,MAX(0,(1/(1+EXP(-(Assumptions!$B$5 + Assumptions!$B$6*$N6427))))*Assumptions!$B$3))</f>
        <v>3.9165722796764356E-2</v>
      </c>
      <c r="P6427" s="73">
        <f>VLOOKUP($F6427,Assumptions!$A$23:$B$27,2,FALSE)*Assumptions!$B$4</f>
        <v>0.55000000000000004</v>
      </c>
      <c r="Q6427" s="74">
        <f t="shared" si="200"/>
        <v>330503.70272176835</v>
      </c>
      <c r="R6427" s="75" t="str">
        <f>IF($O6427&lt;Assumptions!$B$17,"A",IF($O6427&lt;Assumptions!$B$18,"B",IF($O6427&lt;Assumptions!$B$19,"C",IF($O6427&lt;Assumptions!$B$20,"D","E"))))</f>
        <v>B</v>
      </c>
      <c r="S6427" s="75">
        <f t="shared" si="201"/>
        <v>0</v>
      </c>
    </row>
    <row r="6428" spans="1:19" ht="17.399999999999999" x14ac:dyDescent="0.3">
      <c r="A6428" s="39" t="s">
        <v>1062</v>
      </c>
      <c r="B6428" s="39" t="s">
        <v>86</v>
      </c>
      <c r="C6428" s="39" t="s">
        <v>144</v>
      </c>
      <c r="D6428" s="39" t="s">
        <v>38</v>
      </c>
      <c r="E6428" s="70" t="s">
        <v>23</v>
      </c>
      <c r="F6428" s="70" t="s">
        <v>36</v>
      </c>
      <c r="G6428" s="78">
        <v>44675</v>
      </c>
      <c r="H6428" s="78">
        <v>45901</v>
      </c>
      <c r="I6428" s="69">
        <v>14973544.83</v>
      </c>
      <c r="J6428" s="70">
        <v>0</v>
      </c>
      <c r="K6428" s="71">
        <v>0.995</v>
      </c>
      <c r="L6428" s="70">
        <v>0</v>
      </c>
      <c r="M6428" s="71">
        <v>1.1180000000000001</v>
      </c>
      <c r="N6428" s="72"/>
      <c r="O6428" s="73">
        <f>MIN(1,MAX(0,(1/(1+EXP(-(Assumptions!$B$5 + Assumptions!$B$6*$N6428))))*Assumptions!$B$3))</f>
        <v>3.9165722796764356E-2</v>
      </c>
      <c r="P6428" s="73">
        <f>VLOOKUP($F6428,Assumptions!$A$23:$B$27,2,FALSE)*Assumptions!$B$4</f>
        <v>0.55000000000000004</v>
      </c>
      <c r="Q6428" s="74">
        <f t="shared" si="200"/>
        <v>322547.33835318731</v>
      </c>
      <c r="R6428" s="75" t="str">
        <f>IF($O6428&lt;Assumptions!$B$17,"A",IF($O6428&lt;Assumptions!$B$18,"B",IF($O6428&lt;Assumptions!$B$19,"C",IF($O6428&lt;Assumptions!$B$20,"D","E"))))</f>
        <v>B</v>
      </c>
      <c r="S6428" s="75">
        <f t="shared" si="201"/>
        <v>0</v>
      </c>
    </row>
    <row r="6429" spans="1:19" ht="17.399999999999999" x14ac:dyDescent="0.3">
      <c r="A6429" s="39" t="s">
        <v>1062</v>
      </c>
      <c r="B6429" s="39" t="s">
        <v>86</v>
      </c>
      <c r="C6429" s="39" t="s">
        <v>144</v>
      </c>
      <c r="D6429" s="39" t="s">
        <v>38</v>
      </c>
      <c r="E6429" s="70" t="s">
        <v>23</v>
      </c>
      <c r="F6429" s="70" t="s">
        <v>36</v>
      </c>
      <c r="G6429" s="78">
        <v>44675</v>
      </c>
      <c r="H6429" s="78">
        <v>45931</v>
      </c>
      <c r="I6429" s="69">
        <v>14654551.85</v>
      </c>
      <c r="J6429" s="70">
        <v>35</v>
      </c>
      <c r="K6429" s="71">
        <v>0.55200000000000005</v>
      </c>
      <c r="L6429" s="70">
        <v>0</v>
      </c>
      <c r="M6429" s="71">
        <v>1.1180000000000001</v>
      </c>
      <c r="N6429" s="72"/>
      <c r="O6429" s="73">
        <f>MIN(1,MAX(0,(1/(1+EXP(-(Assumptions!$B$5 + Assumptions!$B$6*$N6429))))*Assumptions!$B$3))</f>
        <v>3.9165722796764356E-2</v>
      </c>
      <c r="P6429" s="73">
        <f>VLOOKUP($F6429,Assumptions!$A$23:$B$27,2,FALSE)*Assumptions!$B$4</f>
        <v>0.55000000000000004</v>
      </c>
      <c r="Q6429" s="74">
        <f t="shared" si="200"/>
        <v>315675.86350735067</v>
      </c>
      <c r="R6429" s="75" t="str">
        <f>IF($O6429&lt;Assumptions!$B$17,"A",IF($O6429&lt;Assumptions!$B$18,"B",IF($O6429&lt;Assumptions!$B$19,"C",IF($O6429&lt;Assumptions!$B$20,"D","E"))))</f>
        <v>B</v>
      </c>
      <c r="S6429" s="75">
        <f t="shared" si="201"/>
        <v>0</v>
      </c>
    </row>
    <row r="6430" spans="1:19" ht="17.399999999999999" x14ac:dyDescent="0.3">
      <c r="A6430" s="39" t="s">
        <v>1062</v>
      </c>
      <c r="B6430" s="39" t="s">
        <v>86</v>
      </c>
      <c r="C6430" s="39" t="s">
        <v>144</v>
      </c>
      <c r="D6430" s="39" t="s">
        <v>38</v>
      </c>
      <c r="E6430" s="70" t="s">
        <v>23</v>
      </c>
      <c r="F6430" s="70" t="s">
        <v>36</v>
      </c>
      <c r="G6430" s="78">
        <v>44675</v>
      </c>
      <c r="H6430" s="78">
        <v>45962</v>
      </c>
      <c r="I6430" s="69">
        <v>14313159.15</v>
      </c>
      <c r="J6430" s="70">
        <v>0</v>
      </c>
      <c r="K6430" s="71">
        <v>1.024</v>
      </c>
      <c r="L6430" s="70">
        <v>0</v>
      </c>
      <c r="M6430" s="71">
        <v>1.1180000000000001</v>
      </c>
      <c r="N6430" s="72"/>
      <c r="O6430" s="73">
        <f>MIN(1,MAX(0,(1/(1+EXP(-(Assumptions!$B$5 + Assumptions!$B$6*$N6430))))*Assumptions!$B$3))</f>
        <v>3.9165722796764356E-2</v>
      </c>
      <c r="P6430" s="73">
        <f>VLOOKUP($F6430,Assumptions!$A$23:$B$27,2,FALSE)*Assumptions!$B$4</f>
        <v>0.55000000000000004</v>
      </c>
      <c r="Q6430" s="74">
        <f t="shared" si="200"/>
        <v>308321.87298817927</v>
      </c>
      <c r="R6430" s="75" t="str">
        <f>IF($O6430&lt;Assumptions!$B$17,"A",IF($O6430&lt;Assumptions!$B$18,"B",IF($O6430&lt;Assumptions!$B$19,"C",IF($O6430&lt;Assumptions!$B$20,"D","E"))))</f>
        <v>B</v>
      </c>
      <c r="S6430" s="75">
        <f t="shared" si="201"/>
        <v>0</v>
      </c>
    </row>
    <row r="6431" spans="1:19" ht="17.399999999999999" x14ac:dyDescent="0.3">
      <c r="A6431" s="39" t="s">
        <v>1062</v>
      </c>
      <c r="B6431" s="39" t="s">
        <v>86</v>
      </c>
      <c r="C6431" s="39" t="s">
        <v>144</v>
      </c>
      <c r="D6431" s="39" t="s">
        <v>38</v>
      </c>
      <c r="E6431" s="70" t="s">
        <v>23</v>
      </c>
      <c r="F6431" s="70" t="s">
        <v>36</v>
      </c>
      <c r="G6431" s="78">
        <v>44675</v>
      </c>
      <c r="H6431" s="78">
        <v>45992</v>
      </c>
      <c r="I6431" s="69">
        <v>13950063.5</v>
      </c>
      <c r="J6431" s="70">
        <v>0</v>
      </c>
      <c r="K6431" s="71">
        <v>0.95399999999999996</v>
      </c>
      <c r="L6431" s="70">
        <v>0</v>
      </c>
      <c r="M6431" s="71">
        <v>1.1180000000000001</v>
      </c>
      <c r="N6431" s="72"/>
      <c r="O6431" s="73">
        <f>MIN(1,MAX(0,(1/(1+EXP(-(Assumptions!$B$5 + Assumptions!$B$6*$N6431))))*Assumptions!$B$3))</f>
        <v>3.9165722796764356E-2</v>
      </c>
      <c r="P6431" s="73">
        <f>VLOOKUP($F6431,Assumptions!$A$23:$B$27,2,FALSE)*Assumptions!$B$4</f>
        <v>0.55000000000000004</v>
      </c>
      <c r="Q6431" s="74">
        <f t="shared" si="200"/>
        <v>300500.37602104322</v>
      </c>
      <c r="R6431" s="75" t="str">
        <f>IF($O6431&lt;Assumptions!$B$17,"A",IF($O6431&lt;Assumptions!$B$18,"B",IF($O6431&lt;Assumptions!$B$19,"C",IF($O6431&lt;Assumptions!$B$20,"D","E"))))</f>
        <v>B</v>
      </c>
      <c r="S6431" s="75">
        <f t="shared" si="201"/>
        <v>0</v>
      </c>
    </row>
    <row r="6432" spans="1:19" ht="17.399999999999999" x14ac:dyDescent="0.3">
      <c r="A6432" s="39" t="s">
        <v>1064</v>
      </c>
      <c r="B6432" s="39" t="s">
        <v>78</v>
      </c>
      <c r="C6432" s="39" t="s">
        <v>144</v>
      </c>
      <c r="D6432" s="39" t="s">
        <v>34</v>
      </c>
      <c r="E6432" s="70" t="s">
        <v>46</v>
      </c>
      <c r="F6432" s="70" t="s">
        <v>40</v>
      </c>
      <c r="G6432" s="78">
        <v>43500</v>
      </c>
      <c r="H6432" s="78">
        <v>45658</v>
      </c>
      <c r="I6432" s="69">
        <v>11049140.9</v>
      </c>
      <c r="J6432" s="70">
        <v>0</v>
      </c>
      <c r="K6432" s="71">
        <v>1.1200000000000001</v>
      </c>
      <c r="L6432" s="70">
        <v>0</v>
      </c>
      <c r="M6432" s="71">
        <v>0.91200000000000003</v>
      </c>
      <c r="N6432" s="72"/>
      <c r="O6432" s="73">
        <f>MIN(1,MAX(0,(1/(1+EXP(-(Assumptions!$B$5 + Assumptions!$B$6*$N6432))))*Assumptions!$B$3))</f>
        <v>3.9165722796764356E-2</v>
      </c>
      <c r="P6432" s="73">
        <f>VLOOKUP($F6432,Assumptions!$A$23:$B$27,2,FALSE)*Assumptions!$B$4</f>
        <v>0.7</v>
      </c>
      <c r="Q6432" s="74">
        <f t="shared" si="200"/>
        <v>302923.312742254</v>
      </c>
      <c r="R6432" s="75" t="str">
        <f>IF($O6432&lt;Assumptions!$B$17,"A",IF($O6432&lt;Assumptions!$B$18,"B",IF($O6432&lt;Assumptions!$B$19,"C",IF($O6432&lt;Assumptions!$B$20,"D","E"))))</f>
        <v>B</v>
      </c>
      <c r="S6432" s="75">
        <f t="shared" si="201"/>
        <v>0</v>
      </c>
    </row>
    <row r="6433" spans="1:19" ht="17.399999999999999" x14ac:dyDescent="0.3">
      <c r="A6433" s="39" t="s">
        <v>1064</v>
      </c>
      <c r="B6433" s="39" t="s">
        <v>78</v>
      </c>
      <c r="C6433" s="39" t="s">
        <v>144</v>
      </c>
      <c r="D6433" s="39" t="s">
        <v>34</v>
      </c>
      <c r="E6433" s="70" t="s">
        <v>46</v>
      </c>
      <c r="F6433" s="70" t="s">
        <v>40</v>
      </c>
      <c r="G6433" s="78">
        <v>43500</v>
      </c>
      <c r="H6433" s="78">
        <v>45689</v>
      </c>
      <c r="I6433" s="69">
        <v>10794939.189999999</v>
      </c>
      <c r="J6433" s="70">
        <v>35</v>
      </c>
      <c r="K6433" s="71">
        <v>0.59599999999999997</v>
      </c>
      <c r="L6433" s="70">
        <v>0</v>
      </c>
      <c r="M6433" s="71">
        <v>0.91200000000000003</v>
      </c>
      <c r="N6433" s="72"/>
      <c r="O6433" s="73">
        <f>MIN(1,MAX(0,(1/(1+EXP(-(Assumptions!$B$5 + Assumptions!$B$6*$N6433))))*Assumptions!$B$3))</f>
        <v>3.9165722796764356E-2</v>
      </c>
      <c r="P6433" s="73">
        <f>VLOOKUP($F6433,Assumptions!$A$23:$B$27,2,FALSE)*Assumptions!$B$4</f>
        <v>0.7</v>
      </c>
      <c r="Q6433" s="74">
        <f t="shared" si="200"/>
        <v>295954.11714642757</v>
      </c>
      <c r="R6433" s="75" t="str">
        <f>IF($O6433&lt;Assumptions!$B$17,"A",IF($O6433&lt;Assumptions!$B$18,"B",IF($O6433&lt;Assumptions!$B$19,"C",IF($O6433&lt;Assumptions!$B$20,"D","E"))))</f>
        <v>B</v>
      </c>
      <c r="S6433" s="75">
        <f t="shared" si="201"/>
        <v>0</v>
      </c>
    </row>
    <row r="6434" spans="1:19" ht="17.399999999999999" x14ac:dyDescent="0.3">
      <c r="A6434" s="39" t="s">
        <v>1064</v>
      </c>
      <c r="B6434" s="39" t="s">
        <v>78</v>
      </c>
      <c r="C6434" s="39" t="s">
        <v>144</v>
      </c>
      <c r="D6434" s="39" t="s">
        <v>34</v>
      </c>
      <c r="E6434" s="70" t="s">
        <v>46</v>
      </c>
      <c r="F6434" s="70" t="s">
        <v>40</v>
      </c>
      <c r="G6434" s="78">
        <v>43500</v>
      </c>
      <c r="H6434" s="78">
        <v>45717</v>
      </c>
      <c r="I6434" s="69">
        <v>10523179.630000001</v>
      </c>
      <c r="J6434" s="70">
        <v>0</v>
      </c>
      <c r="K6434" s="71">
        <v>0.98699999999999999</v>
      </c>
      <c r="L6434" s="70">
        <v>0</v>
      </c>
      <c r="M6434" s="71">
        <v>0.91200000000000003</v>
      </c>
      <c r="N6434" s="72"/>
      <c r="O6434" s="73">
        <f>MIN(1,MAX(0,(1/(1+EXP(-(Assumptions!$B$5 + Assumptions!$B$6*$N6434))))*Assumptions!$B$3))</f>
        <v>3.9165722796764356E-2</v>
      </c>
      <c r="P6434" s="73">
        <f>VLOOKUP($F6434,Assumptions!$A$23:$B$27,2,FALSE)*Assumptions!$B$4</f>
        <v>0.7</v>
      </c>
      <c r="Q6434" s="74">
        <f t="shared" si="200"/>
        <v>288503.55543039611</v>
      </c>
      <c r="R6434" s="75" t="str">
        <f>IF($O6434&lt;Assumptions!$B$17,"A",IF($O6434&lt;Assumptions!$B$18,"B",IF($O6434&lt;Assumptions!$B$19,"C",IF($O6434&lt;Assumptions!$B$20,"D","E"))))</f>
        <v>B</v>
      </c>
      <c r="S6434" s="75">
        <f t="shared" si="201"/>
        <v>0</v>
      </c>
    </row>
    <row r="6435" spans="1:19" ht="17.399999999999999" x14ac:dyDescent="0.3">
      <c r="A6435" s="39" t="s">
        <v>1064</v>
      </c>
      <c r="B6435" s="39" t="s">
        <v>78</v>
      </c>
      <c r="C6435" s="39" t="s">
        <v>144</v>
      </c>
      <c r="D6435" s="39" t="s">
        <v>34</v>
      </c>
      <c r="E6435" s="70" t="s">
        <v>46</v>
      </c>
      <c r="F6435" s="70" t="s">
        <v>40</v>
      </c>
      <c r="G6435" s="78">
        <v>43500</v>
      </c>
      <c r="H6435" s="78">
        <v>45748</v>
      </c>
      <c r="I6435" s="69">
        <v>10269512.640000001</v>
      </c>
      <c r="J6435" s="70">
        <v>15</v>
      </c>
      <c r="K6435" s="71">
        <v>1.002</v>
      </c>
      <c r="L6435" s="70">
        <v>0</v>
      </c>
      <c r="M6435" s="71">
        <v>0.91200000000000003</v>
      </c>
      <c r="N6435" s="72"/>
      <c r="O6435" s="73">
        <f>MIN(1,MAX(0,(1/(1+EXP(-(Assumptions!$B$5 + Assumptions!$B$6*$N6435))))*Assumptions!$B$3))</f>
        <v>3.9165722796764356E-2</v>
      </c>
      <c r="P6435" s="73">
        <f>VLOOKUP($F6435,Assumptions!$A$23:$B$27,2,FALSE)*Assumptions!$B$4</f>
        <v>0.7</v>
      </c>
      <c r="Q6435" s="74">
        <f t="shared" si="200"/>
        <v>281549.01972127537</v>
      </c>
      <c r="R6435" s="75" t="str">
        <f>IF($O6435&lt;Assumptions!$B$17,"A",IF($O6435&lt;Assumptions!$B$18,"B",IF($O6435&lt;Assumptions!$B$19,"C",IF($O6435&lt;Assumptions!$B$20,"D","E"))))</f>
        <v>B</v>
      </c>
      <c r="S6435" s="75">
        <f t="shared" si="201"/>
        <v>0</v>
      </c>
    </row>
    <row r="6436" spans="1:19" ht="17.399999999999999" x14ac:dyDescent="0.3">
      <c r="A6436" s="39" t="s">
        <v>1064</v>
      </c>
      <c r="B6436" s="39" t="s">
        <v>78</v>
      </c>
      <c r="C6436" s="39" t="s">
        <v>144</v>
      </c>
      <c r="D6436" s="39" t="s">
        <v>34</v>
      </c>
      <c r="E6436" s="70" t="s">
        <v>46</v>
      </c>
      <c r="F6436" s="70" t="s">
        <v>40</v>
      </c>
      <c r="G6436" s="78">
        <v>43500</v>
      </c>
      <c r="H6436" s="78">
        <v>45778</v>
      </c>
      <c r="I6436" s="69">
        <v>10033469.57</v>
      </c>
      <c r="J6436" s="70">
        <v>0</v>
      </c>
      <c r="K6436" s="71">
        <v>1.095</v>
      </c>
      <c r="L6436" s="70">
        <v>0</v>
      </c>
      <c r="M6436" s="71">
        <v>0.91200000000000003</v>
      </c>
      <c r="N6436" s="72"/>
      <c r="O6436" s="73">
        <f>MIN(1,MAX(0,(1/(1+EXP(-(Assumptions!$B$5 + Assumptions!$B$6*$N6436))))*Assumptions!$B$3))</f>
        <v>3.9165722796764356E-2</v>
      </c>
      <c r="P6436" s="73">
        <f>VLOOKUP($F6436,Assumptions!$A$23:$B$27,2,FALSE)*Assumptions!$B$4</f>
        <v>0.7</v>
      </c>
      <c r="Q6436" s="74">
        <f t="shared" si="200"/>
        <v>275077.66150787333</v>
      </c>
      <c r="R6436" s="75" t="str">
        <f>IF($O6436&lt;Assumptions!$B$17,"A",IF($O6436&lt;Assumptions!$B$18,"B",IF($O6436&lt;Assumptions!$B$19,"C",IF($O6436&lt;Assumptions!$B$20,"D","E"))))</f>
        <v>B</v>
      </c>
      <c r="S6436" s="75">
        <f t="shared" si="201"/>
        <v>0</v>
      </c>
    </row>
    <row r="6437" spans="1:19" ht="17.399999999999999" x14ac:dyDescent="0.3">
      <c r="A6437" s="39" t="s">
        <v>1064</v>
      </c>
      <c r="B6437" s="39" t="s">
        <v>78</v>
      </c>
      <c r="C6437" s="39" t="s">
        <v>144</v>
      </c>
      <c r="D6437" s="39" t="s">
        <v>34</v>
      </c>
      <c r="E6437" s="70" t="s">
        <v>46</v>
      </c>
      <c r="F6437" s="70" t="s">
        <v>40</v>
      </c>
      <c r="G6437" s="78">
        <v>43500</v>
      </c>
      <c r="H6437" s="78">
        <v>45809</v>
      </c>
      <c r="I6437" s="69">
        <v>9811068.2400000002</v>
      </c>
      <c r="J6437" s="70">
        <v>35</v>
      </c>
      <c r="K6437" s="71">
        <v>0.82799999999999996</v>
      </c>
      <c r="L6437" s="70">
        <v>0</v>
      </c>
      <c r="M6437" s="71">
        <v>0.91200000000000003</v>
      </c>
      <c r="N6437" s="72"/>
      <c r="O6437" s="73">
        <f>MIN(1,MAX(0,(1/(1+EXP(-(Assumptions!$B$5 + Assumptions!$B$6*$N6437))))*Assumptions!$B$3))</f>
        <v>3.9165722796764356E-2</v>
      </c>
      <c r="P6437" s="73">
        <f>VLOOKUP($F6437,Assumptions!$A$23:$B$27,2,FALSE)*Assumptions!$B$4</f>
        <v>0.7</v>
      </c>
      <c r="Q6437" s="74">
        <f t="shared" si="200"/>
        <v>268980.30531958514</v>
      </c>
      <c r="R6437" s="75" t="str">
        <f>IF($O6437&lt;Assumptions!$B$17,"A",IF($O6437&lt;Assumptions!$B$18,"B",IF($O6437&lt;Assumptions!$B$19,"C",IF($O6437&lt;Assumptions!$B$20,"D","E"))))</f>
        <v>B</v>
      </c>
      <c r="S6437" s="75">
        <f t="shared" si="201"/>
        <v>0</v>
      </c>
    </row>
    <row r="6438" spans="1:19" ht="17.399999999999999" x14ac:dyDescent="0.3">
      <c r="A6438" s="39" t="s">
        <v>1064</v>
      </c>
      <c r="B6438" s="39" t="s">
        <v>78</v>
      </c>
      <c r="C6438" s="39" t="s">
        <v>144</v>
      </c>
      <c r="D6438" s="39" t="s">
        <v>34</v>
      </c>
      <c r="E6438" s="70" t="s">
        <v>46</v>
      </c>
      <c r="F6438" s="70" t="s">
        <v>40</v>
      </c>
      <c r="G6438" s="78">
        <v>43500</v>
      </c>
      <c r="H6438" s="78">
        <v>45839</v>
      </c>
      <c r="I6438" s="69">
        <v>9596876.5199999996</v>
      </c>
      <c r="J6438" s="70">
        <v>0</v>
      </c>
      <c r="K6438" s="71">
        <v>1.1319999999999999</v>
      </c>
      <c r="L6438" s="70">
        <v>0</v>
      </c>
      <c r="M6438" s="71">
        <v>0.91200000000000003</v>
      </c>
      <c r="N6438" s="72"/>
      <c r="O6438" s="73">
        <f>MIN(1,MAX(0,(1/(1+EXP(-(Assumptions!$B$5 + Assumptions!$B$6*$N6438))))*Assumptions!$B$3))</f>
        <v>3.9165722796764356E-2</v>
      </c>
      <c r="P6438" s="73">
        <f>VLOOKUP($F6438,Assumptions!$A$23:$B$27,2,FALSE)*Assumptions!$B$4</f>
        <v>0.7</v>
      </c>
      <c r="Q6438" s="74">
        <f t="shared" si="200"/>
        <v>263108.02384796756</v>
      </c>
      <c r="R6438" s="75" t="str">
        <f>IF($O6438&lt;Assumptions!$B$17,"A",IF($O6438&lt;Assumptions!$B$18,"B",IF($O6438&lt;Assumptions!$B$19,"C",IF($O6438&lt;Assumptions!$B$20,"D","E"))))</f>
        <v>B</v>
      </c>
      <c r="S6438" s="75">
        <f t="shared" si="201"/>
        <v>0</v>
      </c>
    </row>
    <row r="6439" spans="1:19" ht="17.399999999999999" x14ac:dyDescent="0.3">
      <c r="A6439" s="39" t="s">
        <v>1064</v>
      </c>
      <c r="B6439" s="39" t="s">
        <v>78</v>
      </c>
      <c r="C6439" s="39" t="s">
        <v>144</v>
      </c>
      <c r="D6439" s="39" t="s">
        <v>34</v>
      </c>
      <c r="E6439" s="70" t="s">
        <v>46</v>
      </c>
      <c r="F6439" s="70" t="s">
        <v>40</v>
      </c>
      <c r="G6439" s="78">
        <v>43500</v>
      </c>
      <c r="H6439" s="78">
        <v>45870</v>
      </c>
      <c r="I6439" s="69">
        <v>9343681.8599999994</v>
      </c>
      <c r="J6439" s="70">
        <v>65</v>
      </c>
      <c r="K6439" s="71">
        <v>0.73399999999999999</v>
      </c>
      <c r="L6439" s="70">
        <v>0</v>
      </c>
      <c r="M6439" s="71">
        <v>0.91200000000000003</v>
      </c>
      <c r="N6439" s="72"/>
      <c r="O6439" s="73">
        <f>MIN(1,MAX(0,(1/(1+EXP(-(Assumptions!$B$5 + Assumptions!$B$6*$N6439))))*Assumptions!$B$3))</f>
        <v>3.9165722796764356E-2</v>
      </c>
      <c r="P6439" s="73">
        <f>VLOOKUP($F6439,Assumptions!$A$23:$B$27,2,FALSE)*Assumptions!$B$4</f>
        <v>0.7</v>
      </c>
      <c r="Q6439" s="74">
        <f t="shared" si="200"/>
        <v>256166.43754094088</v>
      </c>
      <c r="R6439" s="75" t="str">
        <f>IF($O6439&lt;Assumptions!$B$17,"A",IF($O6439&lt;Assumptions!$B$18,"B",IF($O6439&lt;Assumptions!$B$19,"C",IF($O6439&lt;Assumptions!$B$20,"D","E"))))</f>
        <v>B</v>
      </c>
      <c r="S6439" s="75">
        <f t="shared" si="201"/>
        <v>0</v>
      </c>
    </row>
    <row r="6440" spans="1:19" ht="17.399999999999999" x14ac:dyDescent="0.3">
      <c r="A6440" s="39" t="s">
        <v>1064</v>
      </c>
      <c r="B6440" s="39" t="s">
        <v>78</v>
      </c>
      <c r="C6440" s="39" t="s">
        <v>144</v>
      </c>
      <c r="D6440" s="39" t="s">
        <v>34</v>
      </c>
      <c r="E6440" s="70" t="s">
        <v>46</v>
      </c>
      <c r="F6440" s="70" t="s">
        <v>40</v>
      </c>
      <c r="G6440" s="78">
        <v>43500</v>
      </c>
      <c r="H6440" s="78">
        <v>45901</v>
      </c>
      <c r="I6440" s="69">
        <v>9116641.0399999991</v>
      </c>
      <c r="J6440" s="70">
        <v>0</v>
      </c>
      <c r="K6440" s="71">
        <v>1.149</v>
      </c>
      <c r="L6440" s="70">
        <v>0</v>
      </c>
      <c r="M6440" s="71">
        <v>0.91200000000000003</v>
      </c>
      <c r="N6440" s="72"/>
      <c r="O6440" s="73">
        <f>MIN(1,MAX(0,(1/(1+EXP(-(Assumptions!$B$5 + Assumptions!$B$6*$N6440))))*Assumptions!$B$3))</f>
        <v>3.9165722796764356E-2</v>
      </c>
      <c r="P6440" s="73">
        <f>VLOOKUP($F6440,Assumptions!$A$23:$B$27,2,FALSE)*Assumptions!$B$4</f>
        <v>0.7</v>
      </c>
      <c r="Q6440" s="74">
        <f t="shared" si="200"/>
        <v>249941.88506717182</v>
      </c>
      <c r="R6440" s="75" t="str">
        <f>IF($O6440&lt;Assumptions!$B$17,"A",IF($O6440&lt;Assumptions!$B$18,"B",IF($O6440&lt;Assumptions!$B$19,"C",IF($O6440&lt;Assumptions!$B$20,"D","E"))))</f>
        <v>B</v>
      </c>
      <c r="S6440" s="75">
        <f t="shared" si="201"/>
        <v>0</v>
      </c>
    </row>
    <row r="6441" spans="1:19" ht="17.399999999999999" x14ac:dyDescent="0.3">
      <c r="A6441" s="39" t="s">
        <v>1064</v>
      </c>
      <c r="B6441" s="39" t="s">
        <v>78</v>
      </c>
      <c r="C6441" s="39" t="s">
        <v>144</v>
      </c>
      <c r="D6441" s="39" t="s">
        <v>34</v>
      </c>
      <c r="E6441" s="70" t="s">
        <v>46</v>
      </c>
      <c r="F6441" s="70" t="s">
        <v>40</v>
      </c>
      <c r="G6441" s="78">
        <v>43500</v>
      </c>
      <c r="H6441" s="78">
        <v>45931</v>
      </c>
      <c r="I6441" s="69">
        <v>8893475.6300000008</v>
      </c>
      <c r="J6441" s="70">
        <v>35</v>
      </c>
      <c r="K6441" s="71">
        <v>0.54100000000000004</v>
      </c>
      <c r="L6441" s="70">
        <v>0</v>
      </c>
      <c r="M6441" s="71">
        <v>0.91200000000000003</v>
      </c>
      <c r="N6441" s="72"/>
      <c r="O6441" s="73">
        <f>MIN(1,MAX(0,(1/(1+EXP(-(Assumptions!$B$5 + Assumptions!$B$6*$N6441))))*Assumptions!$B$3))</f>
        <v>3.9165722796764356E-2</v>
      </c>
      <c r="P6441" s="73">
        <f>VLOOKUP($F6441,Assumptions!$A$23:$B$27,2,FALSE)*Assumptions!$B$4</f>
        <v>0.7</v>
      </c>
      <c r="Q6441" s="74">
        <f t="shared" si="200"/>
        <v>243823.58085705148</v>
      </c>
      <c r="R6441" s="75" t="str">
        <f>IF($O6441&lt;Assumptions!$B$17,"A",IF($O6441&lt;Assumptions!$B$18,"B",IF($O6441&lt;Assumptions!$B$19,"C",IF($O6441&lt;Assumptions!$B$20,"D","E"))))</f>
        <v>B</v>
      </c>
      <c r="S6441" s="75">
        <f t="shared" si="201"/>
        <v>0</v>
      </c>
    </row>
    <row r="6442" spans="1:19" ht="17.399999999999999" x14ac:dyDescent="0.3">
      <c r="A6442" s="39" t="s">
        <v>1064</v>
      </c>
      <c r="B6442" s="39" t="s">
        <v>78</v>
      </c>
      <c r="C6442" s="39" t="s">
        <v>144</v>
      </c>
      <c r="D6442" s="39" t="s">
        <v>34</v>
      </c>
      <c r="E6442" s="70" t="s">
        <v>46</v>
      </c>
      <c r="F6442" s="70" t="s">
        <v>40</v>
      </c>
      <c r="G6442" s="78">
        <v>43500</v>
      </c>
      <c r="H6442" s="78">
        <v>45962</v>
      </c>
      <c r="I6442" s="69">
        <v>8689937.8100000005</v>
      </c>
      <c r="J6442" s="70">
        <v>0</v>
      </c>
      <c r="K6442" s="71">
        <v>0.96899999999999997</v>
      </c>
      <c r="L6442" s="70">
        <v>0</v>
      </c>
      <c r="M6442" s="71">
        <v>0.91200000000000003</v>
      </c>
      <c r="N6442" s="72"/>
      <c r="O6442" s="73">
        <f>MIN(1,MAX(0,(1/(1+EXP(-(Assumptions!$B$5 + Assumptions!$B$6*$N6442))))*Assumptions!$B$3))</f>
        <v>3.9165722796764356E-2</v>
      </c>
      <c r="P6442" s="73">
        <f>VLOOKUP($F6442,Assumptions!$A$23:$B$27,2,FALSE)*Assumptions!$B$4</f>
        <v>0.7</v>
      </c>
      <c r="Q6442" s="74">
        <f t="shared" si="200"/>
        <v>238243.38677130706</v>
      </c>
      <c r="R6442" s="75" t="str">
        <f>IF($O6442&lt;Assumptions!$B$17,"A",IF($O6442&lt;Assumptions!$B$18,"B",IF($O6442&lt;Assumptions!$B$19,"C",IF($O6442&lt;Assumptions!$B$20,"D","E"))))</f>
        <v>B</v>
      </c>
      <c r="S6442" s="75">
        <f t="shared" si="201"/>
        <v>0</v>
      </c>
    </row>
    <row r="6443" spans="1:19" ht="17.399999999999999" x14ac:dyDescent="0.3">
      <c r="A6443" s="39" t="s">
        <v>1064</v>
      </c>
      <c r="B6443" s="39" t="s">
        <v>78</v>
      </c>
      <c r="C6443" s="39" t="s">
        <v>144</v>
      </c>
      <c r="D6443" s="39" t="s">
        <v>34</v>
      </c>
      <c r="E6443" s="70" t="s">
        <v>46</v>
      </c>
      <c r="F6443" s="70" t="s">
        <v>40</v>
      </c>
      <c r="G6443" s="78">
        <v>43500</v>
      </c>
      <c r="H6443" s="78">
        <v>45992</v>
      </c>
      <c r="I6443" s="69">
        <v>8489719</v>
      </c>
      <c r="J6443" s="70">
        <v>0</v>
      </c>
      <c r="K6443" s="71">
        <v>1.111</v>
      </c>
      <c r="L6443" s="70">
        <v>0</v>
      </c>
      <c r="M6443" s="71">
        <v>0.91200000000000003</v>
      </c>
      <c r="N6443" s="72"/>
      <c r="O6443" s="73">
        <f>MIN(1,MAX(0,(1/(1+EXP(-(Assumptions!$B$5 + Assumptions!$B$6*$N6443))))*Assumptions!$B$3))</f>
        <v>3.9165722796764356E-2</v>
      </c>
      <c r="P6443" s="73">
        <f>VLOOKUP($F6443,Assumptions!$A$23:$B$27,2,FALSE)*Assumptions!$B$4</f>
        <v>0.7</v>
      </c>
      <c r="Q6443" s="74">
        <f t="shared" si="200"/>
        <v>232754.18668349643</v>
      </c>
      <c r="R6443" s="75" t="str">
        <f>IF($O6443&lt;Assumptions!$B$17,"A",IF($O6443&lt;Assumptions!$B$18,"B",IF($O6443&lt;Assumptions!$B$19,"C",IF($O6443&lt;Assumptions!$B$20,"D","E"))))</f>
        <v>B</v>
      </c>
      <c r="S6443" s="75">
        <f t="shared" si="201"/>
        <v>0</v>
      </c>
    </row>
    <row r="6444" spans="1:19" ht="17.399999999999999" x14ac:dyDescent="0.3">
      <c r="A6444" s="39" t="s">
        <v>1065</v>
      </c>
      <c r="B6444" s="39" t="s">
        <v>88</v>
      </c>
      <c r="C6444" s="39" t="s">
        <v>135</v>
      </c>
      <c r="D6444" s="39" t="s">
        <v>30</v>
      </c>
      <c r="E6444" s="70" t="s">
        <v>35</v>
      </c>
      <c r="F6444" s="70" t="s">
        <v>36</v>
      </c>
      <c r="G6444" s="78">
        <v>44660</v>
      </c>
      <c r="H6444" s="78">
        <v>45658</v>
      </c>
      <c r="I6444" s="69">
        <v>3189215.44</v>
      </c>
      <c r="J6444" s="70">
        <v>0</v>
      </c>
      <c r="K6444" s="71">
        <v>1.111</v>
      </c>
      <c r="L6444" s="70">
        <v>0</v>
      </c>
      <c r="M6444" s="71">
        <v>0.77900000000000003</v>
      </c>
      <c r="N6444" s="72"/>
      <c r="O6444" s="73">
        <f>MIN(1,MAX(0,(1/(1+EXP(-(Assumptions!$B$5 + Assumptions!$B$6*$N6444))))*Assumptions!$B$3))</f>
        <v>3.9165722796764356E-2</v>
      </c>
      <c r="P6444" s="73">
        <f>VLOOKUP($F6444,Assumptions!$A$23:$B$27,2,FALSE)*Assumptions!$B$4</f>
        <v>0.55000000000000004</v>
      </c>
      <c r="Q6444" s="74">
        <f t="shared" si="200"/>
        <v>68699.360324210473</v>
      </c>
      <c r="R6444" s="75" t="str">
        <f>IF($O6444&lt;Assumptions!$B$17,"A",IF($O6444&lt;Assumptions!$B$18,"B",IF($O6444&lt;Assumptions!$B$19,"C",IF($O6444&lt;Assumptions!$B$20,"D","E"))))</f>
        <v>B</v>
      </c>
      <c r="S6444" s="75">
        <f t="shared" si="201"/>
        <v>0</v>
      </c>
    </row>
    <row r="6445" spans="1:19" ht="17.399999999999999" x14ac:dyDescent="0.3">
      <c r="A6445" s="39" t="s">
        <v>1065</v>
      </c>
      <c r="B6445" s="39" t="s">
        <v>88</v>
      </c>
      <c r="C6445" s="39" t="s">
        <v>135</v>
      </c>
      <c r="D6445" s="39" t="s">
        <v>30</v>
      </c>
      <c r="E6445" s="70" t="s">
        <v>35</v>
      </c>
      <c r="F6445" s="70" t="s">
        <v>36</v>
      </c>
      <c r="G6445" s="78">
        <v>44660</v>
      </c>
      <c r="H6445" s="78">
        <v>45689</v>
      </c>
      <c r="I6445" s="69">
        <v>3104119.97</v>
      </c>
      <c r="J6445" s="70">
        <v>65</v>
      </c>
      <c r="K6445" s="71">
        <v>0.51300000000000001</v>
      </c>
      <c r="L6445" s="70">
        <v>0</v>
      </c>
      <c r="M6445" s="71">
        <v>0.77900000000000003</v>
      </c>
      <c r="N6445" s="72"/>
      <c r="O6445" s="73">
        <f>MIN(1,MAX(0,(1/(1+EXP(-(Assumptions!$B$5 + Assumptions!$B$6*$N6445))))*Assumptions!$B$3))</f>
        <v>3.9165722796764356E-2</v>
      </c>
      <c r="P6445" s="73">
        <f>VLOOKUP($F6445,Assumptions!$A$23:$B$27,2,FALSE)*Assumptions!$B$4</f>
        <v>0.55000000000000004</v>
      </c>
      <c r="Q6445" s="74">
        <f t="shared" si="200"/>
        <v>66866.306250106281</v>
      </c>
      <c r="R6445" s="75" t="str">
        <f>IF($O6445&lt;Assumptions!$B$17,"A",IF($O6445&lt;Assumptions!$B$18,"B",IF($O6445&lt;Assumptions!$B$19,"C",IF($O6445&lt;Assumptions!$B$20,"D","E"))))</f>
        <v>B</v>
      </c>
      <c r="S6445" s="75">
        <f t="shared" si="201"/>
        <v>0</v>
      </c>
    </row>
    <row r="6446" spans="1:19" ht="17.399999999999999" x14ac:dyDescent="0.3">
      <c r="A6446" s="39" t="s">
        <v>1065</v>
      </c>
      <c r="B6446" s="39" t="s">
        <v>88</v>
      </c>
      <c r="C6446" s="39" t="s">
        <v>135</v>
      </c>
      <c r="D6446" s="39" t="s">
        <v>30</v>
      </c>
      <c r="E6446" s="70" t="s">
        <v>35</v>
      </c>
      <c r="F6446" s="70" t="s">
        <v>36</v>
      </c>
      <c r="G6446" s="78">
        <v>44660</v>
      </c>
      <c r="H6446" s="78">
        <v>45717</v>
      </c>
      <c r="I6446" s="69">
        <v>3006258.83</v>
      </c>
      <c r="J6446" s="70">
        <v>0</v>
      </c>
      <c r="K6446" s="71">
        <v>1.145</v>
      </c>
      <c r="L6446" s="70">
        <v>0</v>
      </c>
      <c r="M6446" s="71">
        <v>0.77900000000000003</v>
      </c>
      <c r="N6446" s="72"/>
      <c r="O6446" s="73">
        <f>MIN(1,MAX(0,(1/(1+EXP(-(Assumptions!$B$5 + Assumptions!$B$6*$N6446))))*Assumptions!$B$3))</f>
        <v>3.9165722796764356E-2</v>
      </c>
      <c r="P6446" s="73">
        <f>VLOOKUP($F6446,Assumptions!$A$23:$B$27,2,FALSE)*Assumptions!$B$4</f>
        <v>0.55000000000000004</v>
      </c>
      <c r="Q6446" s="74">
        <f t="shared" si="200"/>
        <v>64758.264995107835</v>
      </c>
      <c r="R6446" s="75" t="str">
        <f>IF($O6446&lt;Assumptions!$B$17,"A",IF($O6446&lt;Assumptions!$B$18,"B",IF($O6446&lt;Assumptions!$B$19,"C",IF($O6446&lt;Assumptions!$B$20,"D","E"))))</f>
        <v>B</v>
      </c>
      <c r="S6446" s="75">
        <f t="shared" si="201"/>
        <v>0</v>
      </c>
    </row>
    <row r="6447" spans="1:19" ht="17.399999999999999" x14ac:dyDescent="0.3">
      <c r="A6447" s="39" t="s">
        <v>1065</v>
      </c>
      <c r="B6447" s="39" t="s">
        <v>88</v>
      </c>
      <c r="C6447" s="39" t="s">
        <v>135</v>
      </c>
      <c r="D6447" s="39" t="s">
        <v>30</v>
      </c>
      <c r="E6447" s="70" t="s">
        <v>35</v>
      </c>
      <c r="F6447" s="70" t="s">
        <v>36</v>
      </c>
      <c r="G6447" s="78">
        <v>44660</v>
      </c>
      <c r="H6447" s="78">
        <v>45748</v>
      </c>
      <c r="I6447" s="69">
        <v>2922816.51</v>
      </c>
      <c r="J6447" s="70">
        <v>0</v>
      </c>
      <c r="K6447" s="71">
        <v>1.0660000000000001</v>
      </c>
      <c r="L6447" s="70">
        <v>0</v>
      </c>
      <c r="M6447" s="71">
        <v>0.77900000000000003</v>
      </c>
      <c r="N6447" s="72"/>
      <c r="O6447" s="73">
        <f>MIN(1,MAX(0,(1/(1+EXP(-(Assumptions!$B$5 + Assumptions!$B$6*$N6447))))*Assumptions!$B$3))</f>
        <v>3.9165722796764356E-2</v>
      </c>
      <c r="P6447" s="73">
        <f>VLOOKUP($F6447,Assumptions!$A$23:$B$27,2,FALSE)*Assumptions!$B$4</f>
        <v>0.55000000000000004</v>
      </c>
      <c r="Q6447" s="74">
        <f t="shared" si="200"/>
        <v>62960.821669056422</v>
      </c>
      <c r="R6447" s="75" t="str">
        <f>IF($O6447&lt;Assumptions!$B$17,"A",IF($O6447&lt;Assumptions!$B$18,"B",IF($O6447&lt;Assumptions!$B$19,"C",IF($O6447&lt;Assumptions!$B$20,"D","E"))))</f>
        <v>B</v>
      </c>
      <c r="S6447" s="75">
        <f t="shared" si="201"/>
        <v>0</v>
      </c>
    </row>
    <row r="6448" spans="1:19" ht="17.399999999999999" x14ac:dyDescent="0.3">
      <c r="A6448" s="39" t="s">
        <v>1065</v>
      </c>
      <c r="B6448" s="39" t="s">
        <v>88</v>
      </c>
      <c r="C6448" s="39" t="s">
        <v>135</v>
      </c>
      <c r="D6448" s="39" t="s">
        <v>30</v>
      </c>
      <c r="E6448" s="70" t="s">
        <v>35</v>
      </c>
      <c r="F6448" s="70" t="s">
        <v>36</v>
      </c>
      <c r="G6448" s="78">
        <v>44660</v>
      </c>
      <c r="H6448" s="78">
        <v>45778</v>
      </c>
      <c r="I6448" s="69">
        <v>2830310.94</v>
      </c>
      <c r="J6448" s="70">
        <v>0</v>
      </c>
      <c r="K6448" s="71">
        <v>1.1080000000000001</v>
      </c>
      <c r="L6448" s="70">
        <v>0</v>
      </c>
      <c r="M6448" s="71">
        <v>0.77900000000000003</v>
      </c>
      <c r="N6448" s="72"/>
      <c r="O6448" s="73">
        <f>MIN(1,MAX(0,(1/(1+EXP(-(Assumptions!$B$5 + Assumptions!$B$6*$N6448))))*Assumptions!$B$3))</f>
        <v>3.9165722796764356E-2</v>
      </c>
      <c r="P6448" s="73">
        <f>VLOOKUP($F6448,Assumptions!$A$23:$B$27,2,FALSE)*Assumptions!$B$4</f>
        <v>0.55000000000000004</v>
      </c>
      <c r="Q6448" s="74">
        <f t="shared" si="200"/>
        <v>60968.145537579265</v>
      </c>
      <c r="R6448" s="75" t="str">
        <f>IF($O6448&lt;Assumptions!$B$17,"A",IF($O6448&lt;Assumptions!$B$18,"B",IF($O6448&lt;Assumptions!$B$19,"C",IF($O6448&lt;Assumptions!$B$20,"D","E"))))</f>
        <v>B</v>
      </c>
      <c r="S6448" s="75">
        <f t="shared" si="201"/>
        <v>0</v>
      </c>
    </row>
    <row r="6449" spans="1:19" ht="17.399999999999999" x14ac:dyDescent="0.3">
      <c r="A6449" s="39" t="s">
        <v>1065</v>
      </c>
      <c r="B6449" s="39" t="s">
        <v>88</v>
      </c>
      <c r="C6449" s="39" t="s">
        <v>135</v>
      </c>
      <c r="D6449" s="39" t="s">
        <v>30</v>
      </c>
      <c r="E6449" s="70" t="s">
        <v>35</v>
      </c>
      <c r="F6449" s="70" t="s">
        <v>36</v>
      </c>
      <c r="G6449" s="78">
        <v>44660</v>
      </c>
      <c r="H6449" s="78">
        <v>45809</v>
      </c>
      <c r="I6449" s="69">
        <v>2744272.87</v>
      </c>
      <c r="J6449" s="70">
        <v>95</v>
      </c>
      <c r="K6449" s="71">
        <v>0.38600000000000001</v>
      </c>
      <c r="L6449" s="70">
        <v>0</v>
      </c>
      <c r="M6449" s="71">
        <v>0.77900000000000003</v>
      </c>
      <c r="N6449" s="72"/>
      <c r="O6449" s="73">
        <f>MIN(1,MAX(0,(1/(1+EXP(-(Assumptions!$B$5 + Assumptions!$B$6*$N6449))))*Assumptions!$B$3))</f>
        <v>3.9165722796764356E-2</v>
      </c>
      <c r="P6449" s="73">
        <f>VLOOKUP($F6449,Assumptions!$A$23:$B$27,2,FALSE)*Assumptions!$B$4</f>
        <v>0.55000000000000004</v>
      </c>
      <c r="Q6449" s="74">
        <f t="shared" si="200"/>
        <v>59114.786777805522</v>
      </c>
      <c r="R6449" s="75" t="str">
        <f>IF($O6449&lt;Assumptions!$B$17,"A",IF($O6449&lt;Assumptions!$B$18,"B",IF($O6449&lt;Assumptions!$B$19,"C",IF($O6449&lt;Assumptions!$B$20,"D","E"))))</f>
        <v>B</v>
      </c>
      <c r="S6449" s="75">
        <f t="shared" si="201"/>
        <v>0</v>
      </c>
    </row>
    <row r="6450" spans="1:19" ht="17.399999999999999" x14ac:dyDescent="0.3">
      <c r="A6450" s="39" t="s">
        <v>1065</v>
      </c>
      <c r="B6450" s="39" t="s">
        <v>88</v>
      </c>
      <c r="C6450" s="39" t="s">
        <v>135</v>
      </c>
      <c r="D6450" s="39" t="s">
        <v>30</v>
      </c>
      <c r="E6450" s="70" t="s">
        <v>35</v>
      </c>
      <c r="F6450" s="70" t="s">
        <v>36</v>
      </c>
      <c r="G6450" s="78">
        <v>44660</v>
      </c>
      <c r="H6450" s="78">
        <v>45839</v>
      </c>
      <c r="I6450" s="69">
        <v>2660748.02</v>
      </c>
      <c r="J6450" s="70">
        <v>185</v>
      </c>
      <c r="K6450" s="71">
        <v>0.44500000000000001</v>
      </c>
      <c r="L6450" s="70">
        <v>0</v>
      </c>
      <c r="M6450" s="71">
        <v>0.77900000000000003</v>
      </c>
      <c r="N6450" s="72"/>
      <c r="O6450" s="73">
        <f>MIN(1,MAX(0,(1/(1+EXP(-(Assumptions!$B$5 + Assumptions!$B$6*$N6450))))*Assumptions!$B$3))</f>
        <v>3.9165722796764356E-2</v>
      </c>
      <c r="P6450" s="73">
        <f>VLOOKUP($F6450,Assumptions!$A$23:$B$27,2,FALSE)*Assumptions!$B$4</f>
        <v>0.55000000000000004</v>
      </c>
      <c r="Q6450" s="74">
        <f t="shared" si="200"/>
        <v>57315.565660847795</v>
      </c>
      <c r="R6450" s="75" t="str">
        <f>IF($O6450&lt;Assumptions!$B$17,"A",IF($O6450&lt;Assumptions!$B$18,"B",IF($O6450&lt;Assumptions!$B$19,"C",IF($O6450&lt;Assumptions!$B$20,"D","E"))))</f>
        <v>B</v>
      </c>
      <c r="S6450" s="75">
        <f t="shared" si="201"/>
        <v>1</v>
      </c>
    </row>
    <row r="6451" spans="1:19" ht="17.399999999999999" x14ac:dyDescent="0.3">
      <c r="A6451" s="39" t="s">
        <v>1065</v>
      </c>
      <c r="B6451" s="39" t="s">
        <v>88</v>
      </c>
      <c r="C6451" s="39" t="s">
        <v>135</v>
      </c>
      <c r="D6451" s="39" t="s">
        <v>30</v>
      </c>
      <c r="E6451" s="70" t="s">
        <v>35</v>
      </c>
      <c r="F6451" s="70" t="s">
        <v>36</v>
      </c>
      <c r="G6451" s="78">
        <v>44660</v>
      </c>
      <c r="H6451" s="78">
        <v>45870</v>
      </c>
      <c r="I6451" s="69">
        <v>2575785.39</v>
      </c>
      <c r="J6451" s="70">
        <v>0</v>
      </c>
      <c r="K6451" s="71">
        <v>1.0980000000000001</v>
      </c>
      <c r="L6451" s="70">
        <v>0</v>
      </c>
      <c r="M6451" s="71">
        <v>0.77900000000000003</v>
      </c>
      <c r="N6451" s="72"/>
      <c r="O6451" s="73">
        <f>MIN(1,MAX(0,(1/(1+EXP(-(Assumptions!$B$5 + Assumptions!$B$6*$N6451))))*Assumptions!$B$3))</f>
        <v>3.9165722796764356E-2</v>
      </c>
      <c r="P6451" s="73">
        <f>VLOOKUP($F6451,Assumptions!$A$23:$B$27,2,FALSE)*Assumptions!$B$4</f>
        <v>0.55000000000000004</v>
      </c>
      <c r="Q6451" s="74">
        <f t="shared" si="200"/>
        <v>55485.373112782567</v>
      </c>
      <c r="R6451" s="75" t="str">
        <f>IF($O6451&lt;Assumptions!$B$17,"A",IF($O6451&lt;Assumptions!$B$18,"B",IF($O6451&lt;Assumptions!$B$19,"C",IF($O6451&lt;Assumptions!$B$20,"D","E"))))</f>
        <v>B</v>
      </c>
      <c r="S6451" s="75">
        <f t="shared" si="201"/>
        <v>0</v>
      </c>
    </row>
    <row r="6452" spans="1:19" ht="17.399999999999999" x14ac:dyDescent="0.3">
      <c r="A6452" s="39" t="s">
        <v>1065</v>
      </c>
      <c r="B6452" s="39" t="s">
        <v>88</v>
      </c>
      <c r="C6452" s="39" t="s">
        <v>135</v>
      </c>
      <c r="D6452" s="39" t="s">
        <v>30</v>
      </c>
      <c r="E6452" s="70" t="s">
        <v>35</v>
      </c>
      <c r="F6452" s="70" t="s">
        <v>36</v>
      </c>
      <c r="G6452" s="78">
        <v>44660</v>
      </c>
      <c r="H6452" s="78">
        <v>45901</v>
      </c>
      <c r="I6452" s="69">
        <v>2496778.52</v>
      </c>
      <c r="J6452" s="70">
        <v>15</v>
      </c>
      <c r="K6452" s="71">
        <v>1.1060000000000001</v>
      </c>
      <c r="L6452" s="70">
        <v>0</v>
      </c>
      <c r="M6452" s="71">
        <v>0.77900000000000003</v>
      </c>
      <c r="N6452" s="72"/>
      <c r="O6452" s="73">
        <f>MIN(1,MAX(0,(1/(1+EXP(-(Assumptions!$B$5 + Assumptions!$B$6*$N6452))))*Assumptions!$B$3))</f>
        <v>3.9165722796764356E-2</v>
      </c>
      <c r="P6452" s="73">
        <f>VLOOKUP($F6452,Assumptions!$A$23:$B$27,2,FALSE)*Assumptions!$B$4</f>
        <v>0.55000000000000004</v>
      </c>
      <c r="Q6452" s="74">
        <f t="shared" si="200"/>
        <v>53783.474469579567</v>
      </c>
      <c r="R6452" s="75" t="str">
        <f>IF($O6452&lt;Assumptions!$B$17,"A",IF($O6452&lt;Assumptions!$B$18,"B",IF($O6452&lt;Assumptions!$B$19,"C",IF($O6452&lt;Assumptions!$B$20,"D","E"))))</f>
        <v>B</v>
      </c>
      <c r="S6452" s="75">
        <f t="shared" si="201"/>
        <v>0</v>
      </c>
    </row>
    <row r="6453" spans="1:19" ht="17.399999999999999" x14ac:dyDescent="0.3">
      <c r="A6453" s="39" t="s">
        <v>1065</v>
      </c>
      <c r="B6453" s="39" t="s">
        <v>88</v>
      </c>
      <c r="C6453" s="39" t="s">
        <v>135</v>
      </c>
      <c r="D6453" s="39" t="s">
        <v>30</v>
      </c>
      <c r="E6453" s="70" t="s">
        <v>35</v>
      </c>
      <c r="F6453" s="70" t="s">
        <v>36</v>
      </c>
      <c r="G6453" s="78">
        <v>44660</v>
      </c>
      <c r="H6453" s="78">
        <v>45931</v>
      </c>
      <c r="I6453" s="69">
        <v>2416247.73</v>
      </c>
      <c r="J6453" s="70">
        <v>0</v>
      </c>
      <c r="K6453" s="71">
        <v>1.127</v>
      </c>
      <c r="L6453" s="70">
        <v>0</v>
      </c>
      <c r="M6453" s="71">
        <v>0.77900000000000003</v>
      </c>
      <c r="N6453" s="72"/>
      <c r="O6453" s="73">
        <f>MIN(1,MAX(0,(1/(1+EXP(-(Assumptions!$B$5 + Assumptions!$B$6*$N6453))))*Assumptions!$B$3))</f>
        <v>3.9165722796764356E-2</v>
      </c>
      <c r="P6453" s="73">
        <f>VLOOKUP($F6453,Assumptions!$A$23:$B$27,2,FALSE)*Assumptions!$B$4</f>
        <v>0.55000000000000004</v>
      </c>
      <c r="Q6453" s="74">
        <f t="shared" si="200"/>
        <v>52048.748840820124</v>
      </c>
      <c r="R6453" s="75" t="str">
        <f>IF($O6453&lt;Assumptions!$B$17,"A",IF($O6453&lt;Assumptions!$B$18,"B",IF($O6453&lt;Assumptions!$B$19,"C",IF($O6453&lt;Assumptions!$B$20,"D","E"))))</f>
        <v>B</v>
      </c>
      <c r="S6453" s="75">
        <f t="shared" si="201"/>
        <v>0</v>
      </c>
    </row>
    <row r="6454" spans="1:19" ht="17.399999999999999" x14ac:dyDescent="0.3">
      <c r="A6454" s="39" t="s">
        <v>1065</v>
      </c>
      <c r="B6454" s="39" t="s">
        <v>88</v>
      </c>
      <c r="C6454" s="39" t="s">
        <v>135</v>
      </c>
      <c r="D6454" s="39" t="s">
        <v>30</v>
      </c>
      <c r="E6454" s="70" t="s">
        <v>35</v>
      </c>
      <c r="F6454" s="70" t="s">
        <v>36</v>
      </c>
      <c r="G6454" s="78">
        <v>44660</v>
      </c>
      <c r="H6454" s="78">
        <v>45962</v>
      </c>
      <c r="I6454" s="69">
        <v>2347889.3199999998</v>
      </c>
      <c r="J6454" s="70">
        <v>65</v>
      </c>
      <c r="K6454" s="71">
        <v>0.42199999999999999</v>
      </c>
      <c r="L6454" s="70">
        <v>0</v>
      </c>
      <c r="M6454" s="71">
        <v>0.77900000000000003</v>
      </c>
      <c r="N6454" s="72"/>
      <c r="O6454" s="73">
        <f>MIN(1,MAX(0,(1/(1+EXP(-(Assumptions!$B$5 + Assumptions!$B$6*$N6454))))*Assumptions!$B$3))</f>
        <v>3.9165722796764356E-2</v>
      </c>
      <c r="P6454" s="73">
        <f>VLOOKUP($F6454,Assumptions!$A$23:$B$27,2,FALSE)*Assumptions!$B$4</f>
        <v>0.55000000000000004</v>
      </c>
      <c r="Q6454" s="74">
        <f t="shared" si="200"/>
        <v>50576.230245531959</v>
      </c>
      <c r="R6454" s="75" t="str">
        <f>IF($O6454&lt;Assumptions!$B$17,"A",IF($O6454&lt;Assumptions!$B$18,"B",IF($O6454&lt;Assumptions!$B$19,"C",IF($O6454&lt;Assumptions!$B$20,"D","E"))))</f>
        <v>B</v>
      </c>
      <c r="S6454" s="75">
        <f t="shared" si="201"/>
        <v>0</v>
      </c>
    </row>
    <row r="6455" spans="1:19" ht="17.399999999999999" x14ac:dyDescent="0.3">
      <c r="A6455" s="39" t="s">
        <v>1065</v>
      </c>
      <c r="B6455" s="39" t="s">
        <v>88</v>
      </c>
      <c r="C6455" s="39" t="s">
        <v>135</v>
      </c>
      <c r="D6455" s="39" t="s">
        <v>30</v>
      </c>
      <c r="E6455" s="70" t="s">
        <v>35</v>
      </c>
      <c r="F6455" s="70" t="s">
        <v>36</v>
      </c>
      <c r="G6455" s="78">
        <v>44660</v>
      </c>
      <c r="H6455" s="78">
        <v>45992</v>
      </c>
      <c r="I6455" s="69">
        <v>2278574.14</v>
      </c>
      <c r="J6455" s="70">
        <v>95</v>
      </c>
      <c r="K6455" s="71">
        <v>0.29099999999999998</v>
      </c>
      <c r="L6455" s="70">
        <v>0</v>
      </c>
      <c r="M6455" s="71">
        <v>0.77900000000000003</v>
      </c>
      <c r="N6455" s="72"/>
      <c r="O6455" s="73">
        <f>MIN(1,MAX(0,(1/(1+EXP(-(Assumptions!$B$5 + Assumptions!$B$6*$N6455))))*Assumptions!$B$3))</f>
        <v>3.9165722796764356E-2</v>
      </c>
      <c r="P6455" s="73">
        <f>VLOOKUP($F6455,Assumptions!$A$23:$B$27,2,FALSE)*Assumptions!$B$4</f>
        <v>0.55000000000000004</v>
      </c>
      <c r="Q6455" s="74">
        <f t="shared" si="200"/>
        <v>49083.101726513662</v>
      </c>
      <c r="R6455" s="75" t="str">
        <f>IF($O6455&lt;Assumptions!$B$17,"A",IF($O6455&lt;Assumptions!$B$18,"B",IF($O6455&lt;Assumptions!$B$19,"C",IF($O6455&lt;Assumptions!$B$20,"D","E"))))</f>
        <v>B</v>
      </c>
      <c r="S6455" s="75">
        <f t="shared" si="201"/>
        <v>0</v>
      </c>
    </row>
    <row r="6456" spans="1:19" ht="17.399999999999999" x14ac:dyDescent="0.3">
      <c r="A6456" s="39" t="s">
        <v>1066</v>
      </c>
      <c r="B6456" s="39" t="s">
        <v>58</v>
      </c>
      <c r="C6456" s="39" t="s">
        <v>135</v>
      </c>
      <c r="D6456" s="39" t="s">
        <v>48</v>
      </c>
      <c r="E6456" s="70" t="s">
        <v>23</v>
      </c>
      <c r="F6456" s="70" t="s">
        <v>40</v>
      </c>
      <c r="G6456" s="78">
        <v>45032</v>
      </c>
      <c r="H6456" s="78">
        <v>45658</v>
      </c>
      <c r="I6456" s="69">
        <v>4397798.18</v>
      </c>
      <c r="J6456" s="70">
        <v>0</v>
      </c>
      <c r="K6456" s="71">
        <v>0.98899999999999999</v>
      </c>
      <c r="L6456" s="70">
        <v>0</v>
      </c>
      <c r="M6456" s="71">
        <v>0.50900000000000001</v>
      </c>
      <c r="N6456" s="72"/>
      <c r="O6456" s="73">
        <f>MIN(1,MAX(0,(1/(1+EXP(-(Assumptions!$B$5 + Assumptions!$B$6*$N6456))))*Assumptions!$B$3))</f>
        <v>3.9165722796764356E-2</v>
      </c>
      <c r="P6456" s="73">
        <f>VLOOKUP($F6456,Assumptions!$A$23:$B$27,2,FALSE)*Assumptions!$B$4</f>
        <v>0.7</v>
      </c>
      <c r="Q6456" s="74">
        <f t="shared" si="200"/>
        <v>120570.06110379635</v>
      </c>
      <c r="R6456" s="75" t="str">
        <f>IF($O6456&lt;Assumptions!$B$17,"A",IF($O6456&lt;Assumptions!$B$18,"B",IF($O6456&lt;Assumptions!$B$19,"C",IF($O6456&lt;Assumptions!$B$20,"D","E"))))</f>
        <v>B</v>
      </c>
      <c r="S6456" s="75">
        <f t="shared" si="201"/>
        <v>0</v>
      </c>
    </row>
    <row r="6457" spans="1:19" ht="17.399999999999999" x14ac:dyDescent="0.3">
      <c r="A6457" s="39" t="s">
        <v>1066</v>
      </c>
      <c r="B6457" s="39" t="s">
        <v>58</v>
      </c>
      <c r="C6457" s="39" t="s">
        <v>135</v>
      </c>
      <c r="D6457" s="39" t="s">
        <v>48</v>
      </c>
      <c r="E6457" s="70" t="s">
        <v>23</v>
      </c>
      <c r="F6457" s="70" t="s">
        <v>40</v>
      </c>
      <c r="G6457" s="78">
        <v>45032</v>
      </c>
      <c r="H6457" s="78">
        <v>45689</v>
      </c>
      <c r="I6457" s="69">
        <v>4272601.07</v>
      </c>
      <c r="J6457" s="70">
        <v>0</v>
      </c>
      <c r="K6457" s="71">
        <v>1.1339999999999999</v>
      </c>
      <c r="L6457" s="70">
        <v>0</v>
      </c>
      <c r="M6457" s="71">
        <v>0.50900000000000001</v>
      </c>
      <c r="N6457" s="72"/>
      <c r="O6457" s="73">
        <f>MIN(1,MAX(0,(1/(1+EXP(-(Assumptions!$B$5 + Assumptions!$B$6*$N6457))))*Assumptions!$B$3))</f>
        <v>3.9165722796764356E-2</v>
      </c>
      <c r="P6457" s="73">
        <f>VLOOKUP($F6457,Assumptions!$A$23:$B$27,2,FALSE)*Assumptions!$B$4</f>
        <v>0.7</v>
      </c>
      <c r="Q6457" s="74">
        <f t="shared" si="200"/>
        <v>117137.65639014514</v>
      </c>
      <c r="R6457" s="75" t="str">
        <f>IF($O6457&lt;Assumptions!$B$17,"A",IF($O6457&lt;Assumptions!$B$18,"B",IF($O6457&lt;Assumptions!$B$19,"C",IF($O6457&lt;Assumptions!$B$20,"D","E"))))</f>
        <v>B</v>
      </c>
      <c r="S6457" s="75">
        <f t="shared" si="201"/>
        <v>0</v>
      </c>
    </row>
    <row r="6458" spans="1:19" ht="17.399999999999999" x14ac:dyDescent="0.3">
      <c r="A6458" s="39" t="s">
        <v>1066</v>
      </c>
      <c r="B6458" s="39" t="s">
        <v>58</v>
      </c>
      <c r="C6458" s="39" t="s">
        <v>135</v>
      </c>
      <c r="D6458" s="39" t="s">
        <v>48</v>
      </c>
      <c r="E6458" s="70" t="s">
        <v>23</v>
      </c>
      <c r="F6458" s="70" t="s">
        <v>40</v>
      </c>
      <c r="G6458" s="78">
        <v>45032</v>
      </c>
      <c r="H6458" s="78">
        <v>45717</v>
      </c>
      <c r="I6458" s="69">
        <v>4137175.55</v>
      </c>
      <c r="J6458" s="70">
        <v>0</v>
      </c>
      <c r="K6458" s="71">
        <v>1.04</v>
      </c>
      <c r="L6458" s="70">
        <v>0</v>
      </c>
      <c r="M6458" s="71">
        <v>0.50900000000000001</v>
      </c>
      <c r="N6458" s="72"/>
      <c r="O6458" s="73">
        <f>MIN(1,MAX(0,(1/(1+EXP(-(Assumptions!$B$5 + Assumptions!$B$6*$N6458))))*Assumptions!$B$3))</f>
        <v>3.9165722796764356E-2</v>
      </c>
      <c r="P6458" s="73">
        <f>VLOOKUP($F6458,Assumptions!$A$23:$B$27,2,FALSE)*Assumptions!$B$4</f>
        <v>0.7</v>
      </c>
      <c r="Q6458" s="74">
        <f t="shared" si="200"/>
        <v>113424.82952699577</v>
      </c>
      <c r="R6458" s="75" t="str">
        <f>IF($O6458&lt;Assumptions!$B$17,"A",IF($O6458&lt;Assumptions!$B$18,"B",IF($O6458&lt;Assumptions!$B$19,"C",IF($O6458&lt;Assumptions!$B$20,"D","E"))))</f>
        <v>B</v>
      </c>
      <c r="S6458" s="75">
        <f t="shared" si="201"/>
        <v>0</v>
      </c>
    </row>
    <row r="6459" spans="1:19" ht="17.399999999999999" x14ac:dyDescent="0.3">
      <c r="A6459" s="39" t="s">
        <v>1066</v>
      </c>
      <c r="B6459" s="39" t="s">
        <v>58</v>
      </c>
      <c r="C6459" s="39" t="s">
        <v>135</v>
      </c>
      <c r="D6459" s="39" t="s">
        <v>48</v>
      </c>
      <c r="E6459" s="70" t="s">
        <v>23</v>
      </c>
      <c r="F6459" s="70" t="s">
        <v>40</v>
      </c>
      <c r="G6459" s="78">
        <v>45032</v>
      </c>
      <c r="H6459" s="78">
        <v>45748</v>
      </c>
      <c r="I6459" s="69">
        <v>4029193.84</v>
      </c>
      <c r="J6459" s="70">
        <v>0</v>
      </c>
      <c r="K6459" s="71">
        <v>1.0980000000000001</v>
      </c>
      <c r="L6459" s="70">
        <v>0</v>
      </c>
      <c r="M6459" s="71">
        <v>0.50900000000000001</v>
      </c>
      <c r="N6459" s="72"/>
      <c r="O6459" s="73">
        <f>MIN(1,MAX(0,(1/(1+EXP(-(Assumptions!$B$5 + Assumptions!$B$6*$N6459))))*Assumptions!$B$3))</f>
        <v>3.9165722796764356E-2</v>
      </c>
      <c r="P6459" s="73">
        <f>VLOOKUP($F6459,Assumptions!$A$23:$B$27,2,FALSE)*Assumptions!$B$4</f>
        <v>0.7</v>
      </c>
      <c r="Q6459" s="74">
        <f t="shared" si="200"/>
        <v>110464.40232230935</v>
      </c>
      <c r="R6459" s="75" t="str">
        <f>IF($O6459&lt;Assumptions!$B$17,"A",IF($O6459&lt;Assumptions!$B$18,"B",IF($O6459&lt;Assumptions!$B$19,"C",IF($O6459&lt;Assumptions!$B$20,"D","E"))))</f>
        <v>B</v>
      </c>
      <c r="S6459" s="75">
        <f t="shared" si="201"/>
        <v>0</v>
      </c>
    </row>
    <row r="6460" spans="1:19" ht="17.399999999999999" x14ac:dyDescent="0.3">
      <c r="A6460" s="39" t="s">
        <v>1066</v>
      </c>
      <c r="B6460" s="39" t="s">
        <v>58</v>
      </c>
      <c r="C6460" s="39" t="s">
        <v>135</v>
      </c>
      <c r="D6460" s="39" t="s">
        <v>48</v>
      </c>
      <c r="E6460" s="70" t="s">
        <v>23</v>
      </c>
      <c r="F6460" s="70" t="s">
        <v>40</v>
      </c>
      <c r="G6460" s="78">
        <v>45032</v>
      </c>
      <c r="H6460" s="78">
        <v>45778</v>
      </c>
      <c r="I6460" s="69">
        <v>3905488.85</v>
      </c>
      <c r="J6460" s="70">
        <v>0</v>
      </c>
      <c r="K6460" s="71">
        <v>1.1020000000000001</v>
      </c>
      <c r="L6460" s="70">
        <v>0</v>
      </c>
      <c r="M6460" s="71">
        <v>0.50900000000000001</v>
      </c>
      <c r="N6460" s="72"/>
      <c r="O6460" s="73">
        <f>MIN(1,MAX(0,(1/(1+EXP(-(Assumptions!$B$5 + Assumptions!$B$6*$N6460))))*Assumptions!$B$3))</f>
        <v>3.9165722796764356E-2</v>
      </c>
      <c r="P6460" s="73">
        <f>VLOOKUP($F6460,Assumptions!$A$23:$B$27,2,FALSE)*Assumptions!$B$4</f>
        <v>0.7</v>
      </c>
      <c r="Q6460" s="74">
        <f t="shared" si="200"/>
        <v>107072.9055794678</v>
      </c>
      <c r="R6460" s="75" t="str">
        <f>IF($O6460&lt;Assumptions!$B$17,"A",IF($O6460&lt;Assumptions!$B$18,"B",IF($O6460&lt;Assumptions!$B$19,"C",IF($O6460&lt;Assumptions!$B$20,"D","E"))))</f>
        <v>B</v>
      </c>
      <c r="S6460" s="75">
        <f t="shared" si="201"/>
        <v>0</v>
      </c>
    </row>
    <row r="6461" spans="1:19" ht="17.399999999999999" x14ac:dyDescent="0.3">
      <c r="A6461" s="39" t="s">
        <v>1066</v>
      </c>
      <c r="B6461" s="39" t="s">
        <v>58</v>
      </c>
      <c r="C6461" s="39" t="s">
        <v>135</v>
      </c>
      <c r="D6461" s="39" t="s">
        <v>48</v>
      </c>
      <c r="E6461" s="70" t="s">
        <v>23</v>
      </c>
      <c r="F6461" s="70" t="s">
        <v>40</v>
      </c>
      <c r="G6461" s="78">
        <v>45032</v>
      </c>
      <c r="H6461" s="78">
        <v>45809</v>
      </c>
      <c r="I6461" s="69">
        <v>3796995.07</v>
      </c>
      <c r="J6461" s="70">
        <v>0</v>
      </c>
      <c r="K6461" s="71">
        <v>0.95099999999999996</v>
      </c>
      <c r="L6461" s="70">
        <v>0</v>
      </c>
      <c r="M6461" s="71">
        <v>0.50900000000000001</v>
      </c>
      <c r="N6461" s="72"/>
      <c r="O6461" s="73">
        <f>MIN(1,MAX(0,(1/(1+EXP(-(Assumptions!$B$5 + Assumptions!$B$6*$N6461))))*Assumptions!$B$3))</f>
        <v>3.9165722796764356E-2</v>
      </c>
      <c r="P6461" s="73">
        <f>VLOOKUP($F6461,Assumptions!$A$23:$B$27,2,FALSE)*Assumptions!$B$4</f>
        <v>0.7</v>
      </c>
      <c r="Q6461" s="74">
        <f t="shared" si="200"/>
        <v>104098.43946061061</v>
      </c>
      <c r="R6461" s="75" t="str">
        <f>IF($O6461&lt;Assumptions!$B$17,"A",IF($O6461&lt;Assumptions!$B$18,"B",IF($O6461&lt;Assumptions!$B$19,"C",IF($O6461&lt;Assumptions!$B$20,"D","E"))))</f>
        <v>B</v>
      </c>
      <c r="S6461" s="75">
        <f t="shared" si="201"/>
        <v>0</v>
      </c>
    </row>
    <row r="6462" spans="1:19" ht="17.399999999999999" x14ac:dyDescent="0.3">
      <c r="A6462" s="39" t="s">
        <v>1066</v>
      </c>
      <c r="B6462" s="39" t="s">
        <v>58</v>
      </c>
      <c r="C6462" s="39" t="s">
        <v>135</v>
      </c>
      <c r="D6462" s="39" t="s">
        <v>48</v>
      </c>
      <c r="E6462" s="70" t="s">
        <v>23</v>
      </c>
      <c r="F6462" s="70" t="s">
        <v>40</v>
      </c>
      <c r="G6462" s="78">
        <v>45032</v>
      </c>
      <c r="H6462" s="78">
        <v>45839</v>
      </c>
      <c r="I6462" s="69">
        <v>3698212.37</v>
      </c>
      <c r="J6462" s="70">
        <v>0</v>
      </c>
      <c r="K6462" s="71">
        <v>1.0089999999999999</v>
      </c>
      <c r="L6462" s="70">
        <v>0</v>
      </c>
      <c r="M6462" s="71">
        <v>0.50900000000000001</v>
      </c>
      <c r="N6462" s="72"/>
      <c r="O6462" s="73">
        <f>MIN(1,MAX(0,(1/(1+EXP(-(Assumptions!$B$5 + Assumptions!$B$6*$N6462))))*Assumptions!$B$3))</f>
        <v>3.9165722796764356E-2</v>
      </c>
      <c r="P6462" s="73">
        <f>VLOOKUP($F6462,Assumptions!$A$23:$B$27,2,FALSE)*Assumptions!$B$4</f>
        <v>0.7</v>
      </c>
      <c r="Q6462" s="74">
        <f t="shared" si="200"/>
        <v>101390.21236888946</v>
      </c>
      <c r="R6462" s="75" t="str">
        <f>IF($O6462&lt;Assumptions!$B$17,"A",IF($O6462&lt;Assumptions!$B$18,"B",IF($O6462&lt;Assumptions!$B$19,"C",IF($O6462&lt;Assumptions!$B$20,"D","E"))))</f>
        <v>B</v>
      </c>
      <c r="S6462" s="75">
        <f t="shared" si="201"/>
        <v>0</v>
      </c>
    </row>
    <row r="6463" spans="1:19" ht="17.399999999999999" x14ac:dyDescent="0.3">
      <c r="A6463" s="39" t="s">
        <v>1066</v>
      </c>
      <c r="B6463" s="39" t="s">
        <v>58</v>
      </c>
      <c r="C6463" s="39" t="s">
        <v>135</v>
      </c>
      <c r="D6463" s="39" t="s">
        <v>48</v>
      </c>
      <c r="E6463" s="70" t="s">
        <v>23</v>
      </c>
      <c r="F6463" s="70" t="s">
        <v>40</v>
      </c>
      <c r="G6463" s="78">
        <v>45032</v>
      </c>
      <c r="H6463" s="78">
        <v>45870</v>
      </c>
      <c r="I6463" s="69">
        <v>3698212.37</v>
      </c>
      <c r="J6463" s="70">
        <v>185</v>
      </c>
      <c r="K6463" s="71">
        <v>0.16200000000000001</v>
      </c>
      <c r="L6463" s="70">
        <v>0</v>
      </c>
      <c r="M6463" s="71">
        <v>0.50900000000000001</v>
      </c>
      <c r="N6463" s="72"/>
      <c r="O6463" s="73">
        <f>MIN(1,MAX(0,(1/(1+EXP(-(Assumptions!$B$5 + Assumptions!$B$6*$N6463))))*Assumptions!$B$3))</f>
        <v>3.9165722796764356E-2</v>
      </c>
      <c r="P6463" s="73">
        <f>VLOOKUP($F6463,Assumptions!$A$23:$B$27,2,FALSE)*Assumptions!$B$4</f>
        <v>0.7</v>
      </c>
      <c r="Q6463" s="74">
        <f t="shared" si="200"/>
        <v>101390.21236888946</v>
      </c>
      <c r="R6463" s="75" t="str">
        <f>IF($O6463&lt;Assumptions!$B$17,"A",IF($O6463&lt;Assumptions!$B$18,"B",IF($O6463&lt;Assumptions!$B$19,"C",IF($O6463&lt;Assumptions!$B$20,"D","E"))))</f>
        <v>B</v>
      </c>
      <c r="S6463" s="75">
        <f t="shared" si="201"/>
        <v>1</v>
      </c>
    </row>
    <row r="6464" spans="1:19" ht="17.399999999999999" x14ac:dyDescent="0.3">
      <c r="A6464" s="39" t="s">
        <v>1066</v>
      </c>
      <c r="B6464" s="39" t="s">
        <v>58</v>
      </c>
      <c r="C6464" s="39" t="s">
        <v>135</v>
      </c>
      <c r="D6464" s="39" t="s">
        <v>48</v>
      </c>
      <c r="E6464" s="70" t="s">
        <v>23</v>
      </c>
      <c r="F6464" s="70" t="s">
        <v>40</v>
      </c>
      <c r="G6464" s="78">
        <v>45032</v>
      </c>
      <c r="H6464" s="78">
        <v>45901</v>
      </c>
      <c r="I6464" s="69">
        <v>3698212.37</v>
      </c>
      <c r="J6464" s="70">
        <v>999</v>
      </c>
      <c r="K6464" s="71">
        <v>0.13</v>
      </c>
      <c r="L6464" s="70">
        <v>0</v>
      </c>
      <c r="M6464" s="71">
        <v>0.50900000000000001</v>
      </c>
      <c r="N6464" s="72"/>
      <c r="O6464" s="73">
        <f>MIN(1,MAX(0,(1/(1+EXP(-(Assumptions!$B$5 + Assumptions!$B$6*$N6464))))*Assumptions!$B$3))</f>
        <v>3.9165722796764356E-2</v>
      </c>
      <c r="P6464" s="73">
        <f>VLOOKUP($F6464,Assumptions!$A$23:$B$27,2,FALSE)*Assumptions!$B$4</f>
        <v>0.7</v>
      </c>
      <c r="Q6464" s="74">
        <f t="shared" si="200"/>
        <v>101390.21236888946</v>
      </c>
      <c r="R6464" s="75" t="str">
        <f>IF($O6464&lt;Assumptions!$B$17,"A",IF($O6464&lt;Assumptions!$B$18,"B",IF($O6464&lt;Assumptions!$B$19,"C",IF($O6464&lt;Assumptions!$B$20,"D","E"))))</f>
        <v>B</v>
      </c>
      <c r="S6464" s="75">
        <f t="shared" si="201"/>
        <v>1</v>
      </c>
    </row>
    <row r="6465" spans="1:19" ht="17.399999999999999" x14ac:dyDescent="0.3">
      <c r="A6465" s="39" t="s">
        <v>1066</v>
      </c>
      <c r="B6465" s="39" t="s">
        <v>58</v>
      </c>
      <c r="C6465" s="39" t="s">
        <v>135</v>
      </c>
      <c r="D6465" s="39" t="s">
        <v>48</v>
      </c>
      <c r="E6465" s="70" t="s">
        <v>23</v>
      </c>
      <c r="F6465" s="70" t="s">
        <v>40</v>
      </c>
      <c r="G6465" s="78">
        <v>45032</v>
      </c>
      <c r="H6465" s="78">
        <v>45931</v>
      </c>
      <c r="I6465" s="69">
        <v>3698212.37</v>
      </c>
      <c r="J6465" s="70">
        <v>999</v>
      </c>
      <c r="K6465" s="71">
        <v>0.06</v>
      </c>
      <c r="L6465" s="70">
        <v>0</v>
      </c>
      <c r="M6465" s="71">
        <v>0.50900000000000001</v>
      </c>
      <c r="N6465" s="72"/>
      <c r="O6465" s="73">
        <f>MIN(1,MAX(0,(1/(1+EXP(-(Assumptions!$B$5 + Assumptions!$B$6*$N6465))))*Assumptions!$B$3))</f>
        <v>3.9165722796764356E-2</v>
      </c>
      <c r="P6465" s="73">
        <f>VLOOKUP($F6465,Assumptions!$A$23:$B$27,2,FALSE)*Assumptions!$B$4</f>
        <v>0.7</v>
      </c>
      <c r="Q6465" s="74">
        <f t="shared" ref="Q6465:Q6528" si="202">$I6465*$O6465*$P6465</f>
        <v>101390.21236888946</v>
      </c>
      <c r="R6465" s="75" t="str">
        <f>IF($O6465&lt;Assumptions!$B$17,"A",IF($O6465&lt;Assumptions!$B$18,"B",IF($O6465&lt;Assumptions!$B$19,"C",IF($O6465&lt;Assumptions!$B$20,"D","E"))))</f>
        <v>B</v>
      </c>
      <c r="S6465" s="75">
        <f t="shared" ref="S6465:S6528" si="203">--($J6465&gt;=180)</f>
        <v>1</v>
      </c>
    </row>
    <row r="6466" spans="1:19" ht="17.399999999999999" x14ac:dyDescent="0.3">
      <c r="A6466" s="39" t="s">
        <v>1066</v>
      </c>
      <c r="B6466" s="39" t="s">
        <v>58</v>
      </c>
      <c r="C6466" s="39" t="s">
        <v>135</v>
      </c>
      <c r="D6466" s="39" t="s">
        <v>48</v>
      </c>
      <c r="E6466" s="70" t="s">
        <v>23</v>
      </c>
      <c r="F6466" s="70" t="s">
        <v>40</v>
      </c>
      <c r="G6466" s="78">
        <v>45032</v>
      </c>
      <c r="H6466" s="78">
        <v>45962</v>
      </c>
      <c r="I6466" s="69">
        <v>3698212.37</v>
      </c>
      <c r="J6466" s="70">
        <v>999</v>
      </c>
      <c r="K6466" s="71">
        <v>0.13800000000000001</v>
      </c>
      <c r="L6466" s="70">
        <v>0</v>
      </c>
      <c r="M6466" s="71">
        <v>0.50900000000000001</v>
      </c>
      <c r="N6466" s="72"/>
      <c r="O6466" s="73">
        <f>MIN(1,MAX(0,(1/(1+EXP(-(Assumptions!$B$5 + Assumptions!$B$6*$N6466))))*Assumptions!$B$3))</f>
        <v>3.9165722796764356E-2</v>
      </c>
      <c r="P6466" s="73">
        <f>VLOOKUP($F6466,Assumptions!$A$23:$B$27,2,FALSE)*Assumptions!$B$4</f>
        <v>0.7</v>
      </c>
      <c r="Q6466" s="74">
        <f t="shared" si="202"/>
        <v>101390.21236888946</v>
      </c>
      <c r="R6466" s="75" t="str">
        <f>IF($O6466&lt;Assumptions!$B$17,"A",IF($O6466&lt;Assumptions!$B$18,"B",IF($O6466&lt;Assumptions!$B$19,"C",IF($O6466&lt;Assumptions!$B$20,"D","E"))))</f>
        <v>B</v>
      </c>
      <c r="S6466" s="75">
        <f t="shared" si="203"/>
        <v>1</v>
      </c>
    </row>
    <row r="6467" spans="1:19" ht="17.399999999999999" x14ac:dyDescent="0.3">
      <c r="A6467" s="39" t="s">
        <v>1066</v>
      </c>
      <c r="B6467" s="39" t="s">
        <v>58</v>
      </c>
      <c r="C6467" s="39" t="s">
        <v>135</v>
      </c>
      <c r="D6467" s="39" t="s">
        <v>48</v>
      </c>
      <c r="E6467" s="70" t="s">
        <v>23</v>
      </c>
      <c r="F6467" s="70" t="s">
        <v>40</v>
      </c>
      <c r="G6467" s="78">
        <v>45032</v>
      </c>
      <c r="H6467" s="78">
        <v>45992</v>
      </c>
      <c r="I6467" s="69">
        <v>3698212.37</v>
      </c>
      <c r="J6467" s="70">
        <v>999</v>
      </c>
      <c r="K6467" s="71">
        <v>0.125</v>
      </c>
      <c r="L6467" s="70">
        <v>0</v>
      </c>
      <c r="M6467" s="71">
        <v>0.50900000000000001</v>
      </c>
      <c r="N6467" s="72"/>
      <c r="O6467" s="73">
        <f>MIN(1,MAX(0,(1/(1+EXP(-(Assumptions!$B$5 + Assumptions!$B$6*$N6467))))*Assumptions!$B$3))</f>
        <v>3.9165722796764356E-2</v>
      </c>
      <c r="P6467" s="73">
        <f>VLOOKUP($F6467,Assumptions!$A$23:$B$27,2,FALSE)*Assumptions!$B$4</f>
        <v>0.7</v>
      </c>
      <c r="Q6467" s="74">
        <f t="shared" si="202"/>
        <v>101390.21236888946</v>
      </c>
      <c r="R6467" s="75" t="str">
        <f>IF($O6467&lt;Assumptions!$B$17,"A",IF($O6467&lt;Assumptions!$B$18,"B",IF($O6467&lt;Assumptions!$B$19,"C",IF($O6467&lt;Assumptions!$B$20,"D","E"))))</f>
        <v>B</v>
      </c>
      <c r="S6467" s="75">
        <f t="shared" si="203"/>
        <v>1</v>
      </c>
    </row>
    <row r="6468" spans="1:19" ht="17.399999999999999" x14ac:dyDescent="0.3">
      <c r="A6468" s="39" t="s">
        <v>1067</v>
      </c>
      <c r="B6468" s="39" t="s">
        <v>76</v>
      </c>
      <c r="C6468" s="39" t="s">
        <v>135</v>
      </c>
      <c r="D6468" s="39" t="s">
        <v>30</v>
      </c>
      <c r="E6468" s="70" t="s">
        <v>27</v>
      </c>
      <c r="F6468" s="70" t="s">
        <v>28</v>
      </c>
      <c r="G6468" s="78">
        <v>45617</v>
      </c>
      <c r="H6468" s="78">
        <v>45658</v>
      </c>
      <c r="I6468" s="69">
        <v>286182.09999999998</v>
      </c>
      <c r="J6468" s="70">
        <v>0</v>
      </c>
      <c r="K6468" s="71">
        <v>1.1240000000000001</v>
      </c>
      <c r="L6468" s="70">
        <v>0</v>
      </c>
      <c r="M6468" s="71">
        <v>0.66300000000000003</v>
      </c>
      <c r="N6468" s="72"/>
      <c r="O6468" s="73">
        <f>MIN(1,MAX(0,(1/(1+EXP(-(Assumptions!$B$5 + Assumptions!$B$6*$N6468))))*Assumptions!$B$3))</f>
        <v>3.9165722796764356E-2</v>
      </c>
      <c r="P6468" s="73">
        <f>VLOOKUP($F6468,Assumptions!$A$23:$B$27,2,FALSE)*Assumptions!$B$4</f>
        <v>0.35</v>
      </c>
      <c r="Q6468" s="74">
        <f t="shared" si="202"/>
        <v>3922.9850792985631</v>
      </c>
      <c r="R6468" s="75" t="str">
        <f>IF($O6468&lt;Assumptions!$B$17,"A",IF($O6468&lt;Assumptions!$B$18,"B",IF($O6468&lt;Assumptions!$B$19,"C",IF($O6468&lt;Assumptions!$B$20,"D","E"))))</f>
        <v>B</v>
      </c>
      <c r="S6468" s="75">
        <f t="shared" si="203"/>
        <v>0</v>
      </c>
    </row>
    <row r="6469" spans="1:19" ht="17.399999999999999" x14ac:dyDescent="0.3">
      <c r="A6469" s="39" t="s">
        <v>1067</v>
      </c>
      <c r="B6469" s="39" t="s">
        <v>76</v>
      </c>
      <c r="C6469" s="39" t="s">
        <v>135</v>
      </c>
      <c r="D6469" s="39" t="s">
        <v>30</v>
      </c>
      <c r="E6469" s="70" t="s">
        <v>27</v>
      </c>
      <c r="F6469" s="70" t="s">
        <v>28</v>
      </c>
      <c r="G6469" s="78">
        <v>45617</v>
      </c>
      <c r="H6469" s="78">
        <v>45689</v>
      </c>
      <c r="I6469" s="69">
        <v>278329.55</v>
      </c>
      <c r="J6469" s="70">
        <v>0</v>
      </c>
      <c r="K6469" s="71">
        <v>0.98199999999999998</v>
      </c>
      <c r="L6469" s="70">
        <v>0</v>
      </c>
      <c r="M6469" s="71">
        <v>0.66300000000000003</v>
      </c>
      <c r="N6469" s="72"/>
      <c r="O6469" s="73">
        <f>MIN(1,MAX(0,(1/(1+EXP(-(Assumptions!$B$5 + Assumptions!$B$6*$N6469))))*Assumptions!$B$3))</f>
        <v>3.9165722796764356E-2</v>
      </c>
      <c r="P6469" s="73">
        <f>VLOOKUP($F6469,Assumptions!$A$23:$B$27,2,FALSE)*Assumptions!$B$4</f>
        <v>0.35</v>
      </c>
      <c r="Q6469" s="74">
        <f t="shared" si="202"/>
        <v>3815.3423005068571</v>
      </c>
      <c r="R6469" s="75" t="str">
        <f>IF($O6469&lt;Assumptions!$B$17,"A",IF($O6469&lt;Assumptions!$B$18,"B",IF($O6469&lt;Assumptions!$B$19,"C",IF($O6469&lt;Assumptions!$B$20,"D","E"))))</f>
        <v>B</v>
      </c>
      <c r="S6469" s="75">
        <f t="shared" si="203"/>
        <v>0</v>
      </c>
    </row>
    <row r="6470" spans="1:19" ht="17.399999999999999" x14ac:dyDescent="0.3">
      <c r="A6470" s="39" t="s">
        <v>1067</v>
      </c>
      <c r="B6470" s="39" t="s">
        <v>76</v>
      </c>
      <c r="C6470" s="39" t="s">
        <v>135</v>
      </c>
      <c r="D6470" s="39" t="s">
        <v>30</v>
      </c>
      <c r="E6470" s="70" t="s">
        <v>27</v>
      </c>
      <c r="F6470" s="70" t="s">
        <v>28</v>
      </c>
      <c r="G6470" s="78">
        <v>45617</v>
      </c>
      <c r="H6470" s="78">
        <v>45717</v>
      </c>
      <c r="I6470" s="69">
        <v>269730.98</v>
      </c>
      <c r="J6470" s="70">
        <v>0</v>
      </c>
      <c r="K6470" s="71">
        <v>1.0229999999999999</v>
      </c>
      <c r="L6470" s="70">
        <v>0</v>
      </c>
      <c r="M6470" s="71">
        <v>0.66300000000000003</v>
      </c>
      <c r="N6470" s="72"/>
      <c r="O6470" s="73">
        <f>MIN(1,MAX(0,(1/(1+EXP(-(Assumptions!$B$5 + Assumptions!$B$6*$N6470))))*Assumptions!$B$3))</f>
        <v>3.9165722796764356E-2</v>
      </c>
      <c r="P6470" s="73">
        <f>VLOOKUP($F6470,Assumptions!$A$23:$B$27,2,FALSE)*Assumptions!$B$4</f>
        <v>0.35</v>
      </c>
      <c r="Q6470" s="74">
        <f t="shared" si="202"/>
        <v>3697.4730773328561</v>
      </c>
      <c r="R6470" s="75" t="str">
        <f>IF($O6470&lt;Assumptions!$B$17,"A",IF($O6470&lt;Assumptions!$B$18,"B",IF($O6470&lt;Assumptions!$B$19,"C",IF($O6470&lt;Assumptions!$B$20,"D","E"))))</f>
        <v>B</v>
      </c>
      <c r="S6470" s="75">
        <f t="shared" si="203"/>
        <v>0</v>
      </c>
    </row>
    <row r="6471" spans="1:19" ht="17.399999999999999" x14ac:dyDescent="0.3">
      <c r="A6471" s="39" t="s">
        <v>1067</v>
      </c>
      <c r="B6471" s="39" t="s">
        <v>76</v>
      </c>
      <c r="C6471" s="39" t="s">
        <v>135</v>
      </c>
      <c r="D6471" s="39" t="s">
        <v>30</v>
      </c>
      <c r="E6471" s="70" t="s">
        <v>27</v>
      </c>
      <c r="F6471" s="70" t="s">
        <v>28</v>
      </c>
      <c r="G6471" s="78">
        <v>45617</v>
      </c>
      <c r="H6471" s="78">
        <v>45748</v>
      </c>
      <c r="I6471" s="69">
        <v>260898.81</v>
      </c>
      <c r="J6471" s="70">
        <v>15</v>
      </c>
      <c r="K6471" s="71">
        <v>0.98699999999999999</v>
      </c>
      <c r="L6471" s="70">
        <v>0</v>
      </c>
      <c r="M6471" s="71">
        <v>0.66300000000000003</v>
      </c>
      <c r="N6471" s="72"/>
      <c r="O6471" s="73">
        <f>MIN(1,MAX(0,(1/(1+EXP(-(Assumptions!$B$5 + Assumptions!$B$6*$N6471))))*Assumptions!$B$3))</f>
        <v>3.9165722796764356E-2</v>
      </c>
      <c r="P6471" s="73">
        <f>VLOOKUP($F6471,Assumptions!$A$23:$B$27,2,FALSE)*Assumptions!$B$4</f>
        <v>0.35</v>
      </c>
      <c r="Q6471" s="74">
        <f t="shared" si="202"/>
        <v>3576.4016646629921</v>
      </c>
      <c r="R6471" s="75" t="str">
        <f>IF($O6471&lt;Assumptions!$B$17,"A",IF($O6471&lt;Assumptions!$B$18,"B",IF($O6471&lt;Assumptions!$B$19,"C",IF($O6471&lt;Assumptions!$B$20,"D","E"))))</f>
        <v>B</v>
      </c>
      <c r="S6471" s="75">
        <f t="shared" si="203"/>
        <v>0</v>
      </c>
    </row>
    <row r="6472" spans="1:19" ht="17.399999999999999" x14ac:dyDescent="0.3">
      <c r="A6472" s="39" t="s">
        <v>1067</v>
      </c>
      <c r="B6472" s="39" t="s">
        <v>76</v>
      </c>
      <c r="C6472" s="39" t="s">
        <v>135</v>
      </c>
      <c r="D6472" s="39" t="s">
        <v>30</v>
      </c>
      <c r="E6472" s="70" t="s">
        <v>27</v>
      </c>
      <c r="F6472" s="70" t="s">
        <v>28</v>
      </c>
      <c r="G6472" s="78">
        <v>45617</v>
      </c>
      <c r="H6472" s="78">
        <v>45778</v>
      </c>
      <c r="I6472" s="69">
        <v>252985.91</v>
      </c>
      <c r="J6472" s="70">
        <v>0</v>
      </c>
      <c r="K6472" s="71">
        <v>1.0469999999999999</v>
      </c>
      <c r="L6472" s="70">
        <v>0</v>
      </c>
      <c r="M6472" s="71">
        <v>0.66300000000000003</v>
      </c>
      <c r="N6472" s="72"/>
      <c r="O6472" s="73">
        <f>MIN(1,MAX(0,(1/(1+EXP(-(Assumptions!$B$5 + Assumptions!$B$6*$N6472))))*Assumptions!$B$3))</f>
        <v>3.9165722796764356E-2</v>
      </c>
      <c r="P6472" s="73">
        <f>VLOOKUP($F6472,Assumptions!$A$23:$B$27,2,FALSE)*Assumptions!$B$4</f>
        <v>0.35</v>
      </c>
      <c r="Q6472" s="74">
        <f t="shared" si="202"/>
        <v>3467.9316078915112</v>
      </c>
      <c r="R6472" s="75" t="str">
        <f>IF($O6472&lt;Assumptions!$B$17,"A",IF($O6472&lt;Assumptions!$B$18,"B",IF($O6472&lt;Assumptions!$B$19,"C",IF($O6472&lt;Assumptions!$B$20,"D","E"))))</f>
        <v>B</v>
      </c>
      <c r="S6472" s="75">
        <f t="shared" si="203"/>
        <v>0</v>
      </c>
    </row>
    <row r="6473" spans="1:19" ht="17.399999999999999" x14ac:dyDescent="0.3">
      <c r="A6473" s="39" t="s">
        <v>1067</v>
      </c>
      <c r="B6473" s="39" t="s">
        <v>76</v>
      </c>
      <c r="C6473" s="39" t="s">
        <v>135</v>
      </c>
      <c r="D6473" s="39" t="s">
        <v>30</v>
      </c>
      <c r="E6473" s="70" t="s">
        <v>27</v>
      </c>
      <c r="F6473" s="70" t="s">
        <v>28</v>
      </c>
      <c r="G6473" s="78">
        <v>45617</v>
      </c>
      <c r="H6473" s="78">
        <v>45809</v>
      </c>
      <c r="I6473" s="69">
        <v>252985.91</v>
      </c>
      <c r="J6473" s="70">
        <v>185</v>
      </c>
      <c r="K6473" s="71">
        <v>7.6999999999999999E-2</v>
      </c>
      <c r="L6473" s="70">
        <v>0</v>
      </c>
      <c r="M6473" s="71">
        <v>0.66300000000000003</v>
      </c>
      <c r="N6473" s="72"/>
      <c r="O6473" s="73">
        <f>MIN(1,MAX(0,(1/(1+EXP(-(Assumptions!$B$5 + Assumptions!$B$6*$N6473))))*Assumptions!$B$3))</f>
        <v>3.9165722796764356E-2</v>
      </c>
      <c r="P6473" s="73">
        <f>VLOOKUP($F6473,Assumptions!$A$23:$B$27,2,FALSE)*Assumptions!$B$4</f>
        <v>0.35</v>
      </c>
      <c r="Q6473" s="74">
        <f t="shared" si="202"/>
        <v>3467.9316078915112</v>
      </c>
      <c r="R6473" s="75" t="str">
        <f>IF($O6473&lt;Assumptions!$B$17,"A",IF($O6473&lt;Assumptions!$B$18,"B",IF($O6473&lt;Assumptions!$B$19,"C",IF($O6473&lt;Assumptions!$B$20,"D","E"))))</f>
        <v>B</v>
      </c>
      <c r="S6473" s="75">
        <f t="shared" si="203"/>
        <v>1</v>
      </c>
    </row>
    <row r="6474" spans="1:19" ht="17.399999999999999" x14ac:dyDescent="0.3">
      <c r="A6474" s="39" t="s">
        <v>1067</v>
      </c>
      <c r="B6474" s="39" t="s">
        <v>76</v>
      </c>
      <c r="C6474" s="39" t="s">
        <v>135</v>
      </c>
      <c r="D6474" s="39" t="s">
        <v>30</v>
      </c>
      <c r="E6474" s="70" t="s">
        <v>27</v>
      </c>
      <c r="F6474" s="70" t="s">
        <v>28</v>
      </c>
      <c r="G6474" s="78">
        <v>45617</v>
      </c>
      <c r="H6474" s="78">
        <v>45839</v>
      </c>
      <c r="I6474" s="69">
        <v>252985.91</v>
      </c>
      <c r="J6474" s="70">
        <v>999</v>
      </c>
      <c r="K6474" s="71">
        <v>0.114</v>
      </c>
      <c r="L6474" s="70">
        <v>0</v>
      </c>
      <c r="M6474" s="71">
        <v>0.66300000000000003</v>
      </c>
      <c r="N6474" s="72"/>
      <c r="O6474" s="73">
        <f>MIN(1,MAX(0,(1/(1+EXP(-(Assumptions!$B$5 + Assumptions!$B$6*$N6474))))*Assumptions!$B$3))</f>
        <v>3.9165722796764356E-2</v>
      </c>
      <c r="P6474" s="73">
        <f>VLOOKUP($F6474,Assumptions!$A$23:$B$27,2,FALSE)*Assumptions!$B$4</f>
        <v>0.35</v>
      </c>
      <c r="Q6474" s="74">
        <f t="shared" si="202"/>
        <v>3467.9316078915112</v>
      </c>
      <c r="R6474" s="75" t="str">
        <f>IF($O6474&lt;Assumptions!$B$17,"A",IF($O6474&lt;Assumptions!$B$18,"B",IF($O6474&lt;Assumptions!$B$19,"C",IF($O6474&lt;Assumptions!$B$20,"D","E"))))</f>
        <v>B</v>
      </c>
      <c r="S6474" s="75">
        <f t="shared" si="203"/>
        <v>1</v>
      </c>
    </row>
    <row r="6475" spans="1:19" ht="17.399999999999999" x14ac:dyDescent="0.3">
      <c r="A6475" s="39" t="s">
        <v>1067</v>
      </c>
      <c r="B6475" s="39" t="s">
        <v>76</v>
      </c>
      <c r="C6475" s="39" t="s">
        <v>135</v>
      </c>
      <c r="D6475" s="39" t="s">
        <v>30</v>
      </c>
      <c r="E6475" s="70" t="s">
        <v>27</v>
      </c>
      <c r="F6475" s="70" t="s">
        <v>28</v>
      </c>
      <c r="G6475" s="78">
        <v>45617</v>
      </c>
      <c r="H6475" s="78">
        <v>45870</v>
      </c>
      <c r="I6475" s="69">
        <v>252985.91</v>
      </c>
      <c r="J6475" s="70">
        <v>999</v>
      </c>
      <c r="K6475" s="71">
        <v>0.191</v>
      </c>
      <c r="L6475" s="70">
        <v>0</v>
      </c>
      <c r="M6475" s="71">
        <v>0.66300000000000003</v>
      </c>
      <c r="N6475" s="72"/>
      <c r="O6475" s="73">
        <f>MIN(1,MAX(0,(1/(1+EXP(-(Assumptions!$B$5 + Assumptions!$B$6*$N6475))))*Assumptions!$B$3))</f>
        <v>3.9165722796764356E-2</v>
      </c>
      <c r="P6475" s="73">
        <f>VLOOKUP($F6475,Assumptions!$A$23:$B$27,2,FALSE)*Assumptions!$B$4</f>
        <v>0.35</v>
      </c>
      <c r="Q6475" s="74">
        <f t="shared" si="202"/>
        <v>3467.9316078915112</v>
      </c>
      <c r="R6475" s="75" t="str">
        <f>IF($O6475&lt;Assumptions!$B$17,"A",IF($O6475&lt;Assumptions!$B$18,"B",IF($O6475&lt;Assumptions!$B$19,"C",IF($O6475&lt;Assumptions!$B$20,"D","E"))))</f>
        <v>B</v>
      </c>
      <c r="S6475" s="75">
        <f t="shared" si="203"/>
        <v>1</v>
      </c>
    </row>
    <row r="6476" spans="1:19" ht="17.399999999999999" x14ac:dyDescent="0.3">
      <c r="A6476" s="39" t="s">
        <v>1067</v>
      </c>
      <c r="B6476" s="39" t="s">
        <v>76</v>
      </c>
      <c r="C6476" s="39" t="s">
        <v>135</v>
      </c>
      <c r="D6476" s="39" t="s">
        <v>30</v>
      </c>
      <c r="E6476" s="70" t="s">
        <v>27</v>
      </c>
      <c r="F6476" s="70" t="s">
        <v>28</v>
      </c>
      <c r="G6476" s="78">
        <v>45617</v>
      </c>
      <c r="H6476" s="78">
        <v>45901</v>
      </c>
      <c r="I6476" s="69">
        <v>252985.91</v>
      </c>
      <c r="J6476" s="70">
        <v>999</v>
      </c>
      <c r="K6476" s="71">
        <v>9.6000000000000002E-2</v>
      </c>
      <c r="L6476" s="70">
        <v>0</v>
      </c>
      <c r="M6476" s="71">
        <v>0.66300000000000003</v>
      </c>
      <c r="N6476" s="72"/>
      <c r="O6476" s="73">
        <f>MIN(1,MAX(0,(1/(1+EXP(-(Assumptions!$B$5 + Assumptions!$B$6*$N6476))))*Assumptions!$B$3))</f>
        <v>3.9165722796764356E-2</v>
      </c>
      <c r="P6476" s="73">
        <f>VLOOKUP($F6476,Assumptions!$A$23:$B$27,2,FALSE)*Assumptions!$B$4</f>
        <v>0.35</v>
      </c>
      <c r="Q6476" s="74">
        <f t="shared" si="202"/>
        <v>3467.9316078915112</v>
      </c>
      <c r="R6476" s="75" t="str">
        <f>IF($O6476&lt;Assumptions!$B$17,"A",IF($O6476&lt;Assumptions!$B$18,"B",IF($O6476&lt;Assumptions!$B$19,"C",IF($O6476&lt;Assumptions!$B$20,"D","E"))))</f>
        <v>B</v>
      </c>
      <c r="S6476" s="75">
        <f t="shared" si="203"/>
        <v>1</v>
      </c>
    </row>
    <row r="6477" spans="1:19" ht="17.399999999999999" x14ac:dyDescent="0.3">
      <c r="A6477" s="39" t="s">
        <v>1067</v>
      </c>
      <c r="B6477" s="39" t="s">
        <v>76</v>
      </c>
      <c r="C6477" s="39" t="s">
        <v>135</v>
      </c>
      <c r="D6477" s="39" t="s">
        <v>30</v>
      </c>
      <c r="E6477" s="70" t="s">
        <v>27</v>
      </c>
      <c r="F6477" s="70" t="s">
        <v>28</v>
      </c>
      <c r="G6477" s="78">
        <v>45617</v>
      </c>
      <c r="H6477" s="78">
        <v>45931</v>
      </c>
      <c r="I6477" s="69">
        <v>252985.91</v>
      </c>
      <c r="J6477" s="70">
        <v>999</v>
      </c>
      <c r="K6477" s="71">
        <v>0.14299999999999999</v>
      </c>
      <c r="L6477" s="70">
        <v>0</v>
      </c>
      <c r="M6477" s="71">
        <v>0.66300000000000003</v>
      </c>
      <c r="N6477" s="72"/>
      <c r="O6477" s="73">
        <f>MIN(1,MAX(0,(1/(1+EXP(-(Assumptions!$B$5 + Assumptions!$B$6*$N6477))))*Assumptions!$B$3))</f>
        <v>3.9165722796764356E-2</v>
      </c>
      <c r="P6477" s="73">
        <f>VLOOKUP($F6477,Assumptions!$A$23:$B$27,2,FALSE)*Assumptions!$B$4</f>
        <v>0.35</v>
      </c>
      <c r="Q6477" s="74">
        <f t="shared" si="202"/>
        <v>3467.9316078915112</v>
      </c>
      <c r="R6477" s="75" t="str">
        <f>IF($O6477&lt;Assumptions!$B$17,"A",IF($O6477&lt;Assumptions!$B$18,"B",IF($O6477&lt;Assumptions!$B$19,"C",IF($O6477&lt;Assumptions!$B$20,"D","E"))))</f>
        <v>B</v>
      </c>
      <c r="S6477" s="75">
        <f t="shared" si="203"/>
        <v>1</v>
      </c>
    </row>
    <row r="6478" spans="1:19" ht="17.399999999999999" x14ac:dyDescent="0.3">
      <c r="A6478" s="39" t="s">
        <v>1067</v>
      </c>
      <c r="B6478" s="39" t="s">
        <v>76</v>
      </c>
      <c r="C6478" s="39" t="s">
        <v>135</v>
      </c>
      <c r="D6478" s="39" t="s">
        <v>30</v>
      </c>
      <c r="E6478" s="70" t="s">
        <v>27</v>
      </c>
      <c r="F6478" s="70" t="s">
        <v>28</v>
      </c>
      <c r="G6478" s="78">
        <v>45617</v>
      </c>
      <c r="H6478" s="78">
        <v>45962</v>
      </c>
      <c r="I6478" s="69">
        <v>252985.91</v>
      </c>
      <c r="J6478" s="70">
        <v>999</v>
      </c>
      <c r="K6478" s="71">
        <v>0.186</v>
      </c>
      <c r="L6478" s="70">
        <v>0</v>
      </c>
      <c r="M6478" s="71">
        <v>0.66300000000000003</v>
      </c>
      <c r="N6478" s="72"/>
      <c r="O6478" s="73">
        <f>MIN(1,MAX(0,(1/(1+EXP(-(Assumptions!$B$5 + Assumptions!$B$6*$N6478))))*Assumptions!$B$3))</f>
        <v>3.9165722796764356E-2</v>
      </c>
      <c r="P6478" s="73">
        <f>VLOOKUP($F6478,Assumptions!$A$23:$B$27,2,FALSE)*Assumptions!$B$4</f>
        <v>0.35</v>
      </c>
      <c r="Q6478" s="74">
        <f t="shared" si="202"/>
        <v>3467.9316078915112</v>
      </c>
      <c r="R6478" s="75" t="str">
        <f>IF($O6478&lt;Assumptions!$B$17,"A",IF($O6478&lt;Assumptions!$B$18,"B",IF($O6478&lt;Assumptions!$B$19,"C",IF($O6478&lt;Assumptions!$B$20,"D","E"))))</f>
        <v>B</v>
      </c>
      <c r="S6478" s="75">
        <f t="shared" si="203"/>
        <v>1</v>
      </c>
    </row>
    <row r="6479" spans="1:19" ht="17.399999999999999" x14ac:dyDescent="0.3">
      <c r="A6479" s="39" t="s">
        <v>1067</v>
      </c>
      <c r="B6479" s="39" t="s">
        <v>76</v>
      </c>
      <c r="C6479" s="39" t="s">
        <v>135</v>
      </c>
      <c r="D6479" s="39" t="s">
        <v>30</v>
      </c>
      <c r="E6479" s="70" t="s">
        <v>27</v>
      </c>
      <c r="F6479" s="70" t="s">
        <v>28</v>
      </c>
      <c r="G6479" s="78">
        <v>45617</v>
      </c>
      <c r="H6479" s="78">
        <v>45992</v>
      </c>
      <c r="I6479" s="69">
        <v>252985.91</v>
      </c>
      <c r="J6479" s="70">
        <v>999</v>
      </c>
      <c r="K6479" s="71">
        <v>3.2000000000000001E-2</v>
      </c>
      <c r="L6479" s="70">
        <v>0</v>
      </c>
      <c r="M6479" s="71">
        <v>0.66300000000000003</v>
      </c>
      <c r="N6479" s="72"/>
      <c r="O6479" s="73">
        <f>MIN(1,MAX(0,(1/(1+EXP(-(Assumptions!$B$5 + Assumptions!$B$6*$N6479))))*Assumptions!$B$3))</f>
        <v>3.9165722796764356E-2</v>
      </c>
      <c r="P6479" s="73">
        <f>VLOOKUP($F6479,Assumptions!$A$23:$B$27,2,FALSE)*Assumptions!$B$4</f>
        <v>0.35</v>
      </c>
      <c r="Q6479" s="74">
        <f t="shared" si="202"/>
        <v>3467.9316078915112</v>
      </c>
      <c r="R6479" s="75" t="str">
        <f>IF($O6479&lt;Assumptions!$B$17,"A",IF($O6479&lt;Assumptions!$B$18,"B",IF($O6479&lt;Assumptions!$B$19,"C",IF($O6479&lt;Assumptions!$B$20,"D","E"))))</f>
        <v>B</v>
      </c>
      <c r="S6479" s="75">
        <f t="shared" si="203"/>
        <v>1</v>
      </c>
    </row>
    <row r="6480" spans="1:19" ht="17.399999999999999" x14ac:dyDescent="0.3">
      <c r="A6480" s="39" t="s">
        <v>1068</v>
      </c>
      <c r="B6480" s="39" t="s">
        <v>94</v>
      </c>
      <c r="C6480" s="39" t="s">
        <v>135</v>
      </c>
      <c r="D6480" s="39" t="s">
        <v>34</v>
      </c>
      <c r="E6480" s="70" t="s">
        <v>49</v>
      </c>
      <c r="F6480" s="70" t="s">
        <v>24</v>
      </c>
      <c r="G6480" s="78">
        <v>45410</v>
      </c>
      <c r="H6480" s="78">
        <v>45658</v>
      </c>
      <c r="I6480" s="69">
        <v>2131205.09</v>
      </c>
      <c r="J6480" s="70">
        <v>0</v>
      </c>
      <c r="K6480" s="71">
        <v>1.105</v>
      </c>
      <c r="L6480" s="70">
        <v>0</v>
      </c>
      <c r="M6480" s="71">
        <v>0.83099999999999996</v>
      </c>
      <c r="N6480" s="72"/>
      <c r="O6480" s="73">
        <f>MIN(1,MAX(0,(1/(1+EXP(-(Assumptions!$B$5 + Assumptions!$B$6*$N6480))))*Assumptions!$B$3))</f>
        <v>3.9165722796764356E-2</v>
      </c>
      <c r="P6480" s="73">
        <f>VLOOKUP($F6480,Assumptions!$A$23:$B$27,2,FALSE)*Assumptions!$B$4</f>
        <v>0.2</v>
      </c>
      <c r="Q6480" s="74">
        <f t="shared" si="202"/>
        <v>16694.037555598647</v>
      </c>
      <c r="R6480" s="75" t="str">
        <f>IF($O6480&lt;Assumptions!$B$17,"A",IF($O6480&lt;Assumptions!$B$18,"B",IF($O6480&lt;Assumptions!$B$19,"C",IF($O6480&lt;Assumptions!$B$20,"D","E"))))</f>
        <v>B</v>
      </c>
      <c r="S6480" s="75">
        <f t="shared" si="203"/>
        <v>0</v>
      </c>
    </row>
    <row r="6481" spans="1:19" ht="17.399999999999999" x14ac:dyDescent="0.3">
      <c r="A6481" s="39" t="s">
        <v>1068</v>
      </c>
      <c r="B6481" s="39" t="s">
        <v>94</v>
      </c>
      <c r="C6481" s="39" t="s">
        <v>135</v>
      </c>
      <c r="D6481" s="39" t="s">
        <v>34</v>
      </c>
      <c r="E6481" s="70" t="s">
        <v>49</v>
      </c>
      <c r="F6481" s="70" t="s">
        <v>24</v>
      </c>
      <c r="G6481" s="78">
        <v>45410</v>
      </c>
      <c r="H6481" s="78">
        <v>45689</v>
      </c>
      <c r="I6481" s="69">
        <v>2065909.91</v>
      </c>
      <c r="J6481" s="70">
        <v>0</v>
      </c>
      <c r="K6481" s="71">
        <v>1.08</v>
      </c>
      <c r="L6481" s="70">
        <v>0</v>
      </c>
      <c r="M6481" s="71">
        <v>0.83099999999999996</v>
      </c>
      <c r="N6481" s="72"/>
      <c r="O6481" s="73">
        <f>MIN(1,MAX(0,(1/(1+EXP(-(Assumptions!$B$5 + Assumptions!$B$6*$N6481))))*Assumptions!$B$3))</f>
        <v>3.9165722796764356E-2</v>
      </c>
      <c r="P6481" s="73">
        <f>VLOOKUP($F6481,Assumptions!$A$23:$B$27,2,FALSE)*Assumptions!$B$4</f>
        <v>0.2</v>
      </c>
      <c r="Q6481" s="74">
        <f t="shared" si="202"/>
        <v>16182.570971629679</v>
      </c>
      <c r="R6481" s="75" t="str">
        <f>IF($O6481&lt;Assumptions!$B$17,"A",IF($O6481&lt;Assumptions!$B$18,"B",IF($O6481&lt;Assumptions!$B$19,"C",IF($O6481&lt;Assumptions!$B$20,"D","E"))))</f>
        <v>B</v>
      </c>
      <c r="S6481" s="75">
        <f t="shared" si="203"/>
        <v>0</v>
      </c>
    </row>
    <row r="6482" spans="1:19" ht="17.399999999999999" x14ac:dyDescent="0.3">
      <c r="A6482" s="39" t="s">
        <v>1068</v>
      </c>
      <c r="B6482" s="39" t="s">
        <v>94</v>
      </c>
      <c r="C6482" s="39" t="s">
        <v>135</v>
      </c>
      <c r="D6482" s="39" t="s">
        <v>34</v>
      </c>
      <c r="E6482" s="70" t="s">
        <v>49</v>
      </c>
      <c r="F6482" s="70" t="s">
        <v>24</v>
      </c>
      <c r="G6482" s="78">
        <v>45410</v>
      </c>
      <c r="H6482" s="78">
        <v>45717</v>
      </c>
      <c r="I6482" s="69">
        <v>2004797.47</v>
      </c>
      <c r="J6482" s="70">
        <v>0</v>
      </c>
      <c r="K6482" s="71">
        <v>0.95199999999999996</v>
      </c>
      <c r="L6482" s="70">
        <v>0</v>
      </c>
      <c r="M6482" s="71">
        <v>0.83099999999999996</v>
      </c>
      <c r="N6482" s="72"/>
      <c r="O6482" s="73">
        <f>MIN(1,MAX(0,(1/(1+EXP(-(Assumptions!$B$5 + Assumptions!$B$6*$N6482))))*Assumptions!$B$3))</f>
        <v>3.9165722796764356E-2</v>
      </c>
      <c r="P6482" s="73">
        <f>VLOOKUP($F6482,Assumptions!$A$23:$B$27,2,FALSE)*Assumptions!$B$4</f>
        <v>0.2</v>
      </c>
      <c r="Q6482" s="74">
        <f t="shared" si="202"/>
        <v>15703.8683947349</v>
      </c>
      <c r="R6482" s="75" t="str">
        <f>IF($O6482&lt;Assumptions!$B$17,"A",IF($O6482&lt;Assumptions!$B$18,"B",IF($O6482&lt;Assumptions!$B$19,"C",IF($O6482&lt;Assumptions!$B$20,"D","E"))))</f>
        <v>B</v>
      </c>
      <c r="S6482" s="75">
        <f t="shared" si="203"/>
        <v>0</v>
      </c>
    </row>
    <row r="6483" spans="1:19" ht="17.399999999999999" x14ac:dyDescent="0.3">
      <c r="A6483" s="39" t="s">
        <v>1068</v>
      </c>
      <c r="B6483" s="39" t="s">
        <v>94</v>
      </c>
      <c r="C6483" s="39" t="s">
        <v>135</v>
      </c>
      <c r="D6483" s="39" t="s">
        <v>34</v>
      </c>
      <c r="E6483" s="70" t="s">
        <v>49</v>
      </c>
      <c r="F6483" s="70" t="s">
        <v>24</v>
      </c>
      <c r="G6483" s="78">
        <v>45410</v>
      </c>
      <c r="H6483" s="78">
        <v>45748</v>
      </c>
      <c r="I6483" s="69">
        <v>1950610.3</v>
      </c>
      <c r="J6483" s="70">
        <v>95</v>
      </c>
      <c r="K6483" s="71">
        <v>0.372</v>
      </c>
      <c r="L6483" s="70">
        <v>0</v>
      </c>
      <c r="M6483" s="71">
        <v>0.83099999999999996</v>
      </c>
      <c r="N6483" s="72"/>
      <c r="O6483" s="73">
        <f>MIN(1,MAX(0,(1/(1+EXP(-(Assumptions!$B$5 + Assumptions!$B$6*$N6483))))*Assumptions!$B$3))</f>
        <v>3.9165722796764356E-2</v>
      </c>
      <c r="P6483" s="73">
        <f>VLOOKUP($F6483,Assumptions!$A$23:$B$27,2,FALSE)*Assumptions!$B$4</f>
        <v>0.2</v>
      </c>
      <c r="Q6483" s="74">
        <f t="shared" si="202"/>
        <v>15279.412458862673</v>
      </c>
      <c r="R6483" s="75" t="str">
        <f>IF($O6483&lt;Assumptions!$B$17,"A",IF($O6483&lt;Assumptions!$B$18,"B",IF($O6483&lt;Assumptions!$B$19,"C",IF($O6483&lt;Assumptions!$B$20,"D","E"))))</f>
        <v>B</v>
      </c>
      <c r="S6483" s="75">
        <f t="shared" si="203"/>
        <v>0</v>
      </c>
    </row>
    <row r="6484" spans="1:19" ht="17.399999999999999" x14ac:dyDescent="0.3">
      <c r="A6484" s="39" t="s">
        <v>1068</v>
      </c>
      <c r="B6484" s="39" t="s">
        <v>94</v>
      </c>
      <c r="C6484" s="39" t="s">
        <v>135</v>
      </c>
      <c r="D6484" s="39" t="s">
        <v>34</v>
      </c>
      <c r="E6484" s="70" t="s">
        <v>49</v>
      </c>
      <c r="F6484" s="70" t="s">
        <v>24</v>
      </c>
      <c r="G6484" s="78">
        <v>45410</v>
      </c>
      <c r="H6484" s="78">
        <v>45778</v>
      </c>
      <c r="I6484" s="69">
        <v>1895612.82</v>
      </c>
      <c r="J6484" s="70">
        <v>15</v>
      </c>
      <c r="K6484" s="71">
        <v>0.99</v>
      </c>
      <c r="L6484" s="70">
        <v>0</v>
      </c>
      <c r="M6484" s="71">
        <v>0.83099999999999996</v>
      </c>
      <c r="N6484" s="72"/>
      <c r="O6484" s="73">
        <f>MIN(1,MAX(0,(1/(1+EXP(-(Assumptions!$B$5 + Assumptions!$B$6*$N6484))))*Assumptions!$B$3))</f>
        <v>3.9165722796764356E-2</v>
      </c>
      <c r="P6484" s="73">
        <f>VLOOKUP($F6484,Assumptions!$A$23:$B$27,2,FALSE)*Assumptions!$B$4</f>
        <v>0.2</v>
      </c>
      <c r="Q6484" s="74">
        <f t="shared" si="202"/>
        <v>14848.609247622555</v>
      </c>
      <c r="R6484" s="75" t="str">
        <f>IF($O6484&lt;Assumptions!$B$17,"A",IF($O6484&lt;Assumptions!$B$18,"B",IF($O6484&lt;Assumptions!$B$19,"C",IF($O6484&lt;Assumptions!$B$20,"D","E"))))</f>
        <v>B</v>
      </c>
      <c r="S6484" s="75">
        <f t="shared" si="203"/>
        <v>0</v>
      </c>
    </row>
    <row r="6485" spans="1:19" ht="17.399999999999999" x14ac:dyDescent="0.3">
      <c r="A6485" s="39" t="s">
        <v>1068</v>
      </c>
      <c r="B6485" s="39" t="s">
        <v>94</v>
      </c>
      <c r="C6485" s="39" t="s">
        <v>135</v>
      </c>
      <c r="D6485" s="39" t="s">
        <v>34</v>
      </c>
      <c r="E6485" s="70" t="s">
        <v>49</v>
      </c>
      <c r="F6485" s="70" t="s">
        <v>24</v>
      </c>
      <c r="G6485" s="78">
        <v>45410</v>
      </c>
      <c r="H6485" s="78">
        <v>45809</v>
      </c>
      <c r="I6485" s="69">
        <v>1842323.64</v>
      </c>
      <c r="J6485" s="70">
        <v>0</v>
      </c>
      <c r="K6485" s="71">
        <v>1.054</v>
      </c>
      <c r="L6485" s="70">
        <v>0</v>
      </c>
      <c r="M6485" s="71">
        <v>0.83099999999999996</v>
      </c>
      <c r="N6485" s="72"/>
      <c r="O6485" s="73">
        <f>MIN(1,MAX(0,(1/(1+EXP(-(Assumptions!$B$5 + Assumptions!$B$6*$N6485))))*Assumptions!$B$3))</f>
        <v>3.9165722796764356E-2</v>
      </c>
      <c r="P6485" s="73">
        <f>VLOOKUP($F6485,Assumptions!$A$23:$B$27,2,FALSE)*Assumptions!$B$4</f>
        <v>0.2</v>
      </c>
      <c r="Q6485" s="74">
        <f t="shared" si="202"/>
        <v>14431.187397233176</v>
      </c>
      <c r="R6485" s="75" t="str">
        <f>IF($O6485&lt;Assumptions!$B$17,"A",IF($O6485&lt;Assumptions!$B$18,"B",IF($O6485&lt;Assumptions!$B$19,"C",IF($O6485&lt;Assumptions!$B$20,"D","E"))))</f>
        <v>B</v>
      </c>
      <c r="S6485" s="75">
        <f t="shared" si="203"/>
        <v>0</v>
      </c>
    </row>
    <row r="6486" spans="1:19" ht="17.399999999999999" x14ac:dyDescent="0.3">
      <c r="A6486" s="39" t="s">
        <v>1068</v>
      </c>
      <c r="B6486" s="39" t="s">
        <v>94</v>
      </c>
      <c r="C6486" s="39" t="s">
        <v>135</v>
      </c>
      <c r="D6486" s="39" t="s">
        <v>34</v>
      </c>
      <c r="E6486" s="70" t="s">
        <v>49</v>
      </c>
      <c r="F6486" s="70" t="s">
        <v>24</v>
      </c>
      <c r="G6486" s="78">
        <v>45410</v>
      </c>
      <c r="H6486" s="78">
        <v>45839</v>
      </c>
      <c r="I6486" s="69">
        <v>1792470.92</v>
      </c>
      <c r="J6486" s="70">
        <v>0</v>
      </c>
      <c r="K6486" s="71">
        <v>1.0449999999999999</v>
      </c>
      <c r="L6486" s="70">
        <v>0</v>
      </c>
      <c r="M6486" s="71">
        <v>0.83099999999999996</v>
      </c>
      <c r="N6486" s="72"/>
      <c r="O6486" s="73">
        <f>MIN(1,MAX(0,(1/(1+EXP(-(Assumptions!$B$5 + Assumptions!$B$6*$N6486))))*Assumptions!$B$3))</f>
        <v>3.9165722796764356E-2</v>
      </c>
      <c r="P6486" s="73">
        <f>VLOOKUP($F6486,Assumptions!$A$23:$B$27,2,FALSE)*Assumptions!$B$4</f>
        <v>0.2</v>
      </c>
      <c r="Q6486" s="74">
        <f t="shared" si="202"/>
        <v>14040.683834796237</v>
      </c>
      <c r="R6486" s="75" t="str">
        <f>IF($O6486&lt;Assumptions!$B$17,"A",IF($O6486&lt;Assumptions!$B$18,"B",IF($O6486&lt;Assumptions!$B$19,"C",IF($O6486&lt;Assumptions!$B$20,"D","E"))))</f>
        <v>B</v>
      </c>
      <c r="S6486" s="75">
        <f t="shared" si="203"/>
        <v>0</v>
      </c>
    </row>
    <row r="6487" spans="1:19" ht="17.399999999999999" x14ac:dyDescent="0.3">
      <c r="A6487" s="39" t="s">
        <v>1068</v>
      </c>
      <c r="B6487" s="39" t="s">
        <v>94</v>
      </c>
      <c r="C6487" s="39" t="s">
        <v>135</v>
      </c>
      <c r="D6487" s="39" t="s">
        <v>34</v>
      </c>
      <c r="E6487" s="70" t="s">
        <v>49</v>
      </c>
      <c r="F6487" s="70" t="s">
        <v>24</v>
      </c>
      <c r="G6487" s="78">
        <v>45410</v>
      </c>
      <c r="H6487" s="78">
        <v>45870</v>
      </c>
      <c r="I6487" s="69">
        <v>1792470.92</v>
      </c>
      <c r="J6487" s="70">
        <v>185</v>
      </c>
      <c r="K6487" s="71">
        <v>0.14399999999999999</v>
      </c>
      <c r="L6487" s="70">
        <v>1</v>
      </c>
      <c r="M6487" s="71">
        <v>0.83099999999999996</v>
      </c>
      <c r="N6487" s="72"/>
      <c r="O6487" s="73">
        <f>MIN(1,MAX(0,(1/(1+EXP(-(Assumptions!$B$5 + Assumptions!$B$6*$N6487))))*Assumptions!$B$3))</f>
        <v>3.9165722796764356E-2</v>
      </c>
      <c r="P6487" s="73">
        <f>VLOOKUP($F6487,Assumptions!$A$23:$B$27,2,FALSE)*Assumptions!$B$4</f>
        <v>0.2</v>
      </c>
      <c r="Q6487" s="74">
        <f t="shared" si="202"/>
        <v>14040.683834796237</v>
      </c>
      <c r="R6487" s="75" t="str">
        <f>IF($O6487&lt;Assumptions!$B$17,"A",IF($O6487&lt;Assumptions!$B$18,"B",IF($O6487&lt;Assumptions!$B$19,"C",IF($O6487&lt;Assumptions!$B$20,"D","E"))))</f>
        <v>B</v>
      </c>
      <c r="S6487" s="75">
        <f t="shared" si="203"/>
        <v>1</v>
      </c>
    </row>
    <row r="6488" spans="1:19" ht="17.399999999999999" x14ac:dyDescent="0.3">
      <c r="A6488" s="39" t="s">
        <v>1068</v>
      </c>
      <c r="B6488" s="39" t="s">
        <v>94</v>
      </c>
      <c r="C6488" s="39" t="s">
        <v>135</v>
      </c>
      <c r="D6488" s="39" t="s">
        <v>34</v>
      </c>
      <c r="E6488" s="70" t="s">
        <v>49</v>
      </c>
      <c r="F6488" s="70" t="s">
        <v>24</v>
      </c>
      <c r="G6488" s="78">
        <v>45410</v>
      </c>
      <c r="H6488" s="78">
        <v>45901</v>
      </c>
      <c r="I6488" s="69">
        <v>1792470.92</v>
      </c>
      <c r="J6488" s="70">
        <v>999</v>
      </c>
      <c r="K6488" s="71">
        <v>0.19900000000000001</v>
      </c>
      <c r="L6488" s="70">
        <v>1</v>
      </c>
      <c r="M6488" s="71">
        <v>0.83099999999999996</v>
      </c>
      <c r="N6488" s="72"/>
      <c r="O6488" s="73">
        <f>MIN(1,MAX(0,(1/(1+EXP(-(Assumptions!$B$5 + Assumptions!$B$6*$N6488))))*Assumptions!$B$3))</f>
        <v>3.9165722796764356E-2</v>
      </c>
      <c r="P6488" s="73">
        <f>VLOOKUP($F6488,Assumptions!$A$23:$B$27,2,FALSE)*Assumptions!$B$4</f>
        <v>0.2</v>
      </c>
      <c r="Q6488" s="74">
        <f t="shared" si="202"/>
        <v>14040.683834796237</v>
      </c>
      <c r="R6488" s="75" t="str">
        <f>IF($O6488&lt;Assumptions!$B$17,"A",IF($O6488&lt;Assumptions!$B$18,"B",IF($O6488&lt;Assumptions!$B$19,"C",IF($O6488&lt;Assumptions!$B$20,"D","E"))))</f>
        <v>B</v>
      </c>
      <c r="S6488" s="75">
        <f t="shared" si="203"/>
        <v>1</v>
      </c>
    </row>
    <row r="6489" spans="1:19" ht="17.399999999999999" x14ac:dyDescent="0.3">
      <c r="A6489" s="39" t="s">
        <v>1068</v>
      </c>
      <c r="B6489" s="39" t="s">
        <v>94</v>
      </c>
      <c r="C6489" s="39" t="s">
        <v>135</v>
      </c>
      <c r="D6489" s="39" t="s">
        <v>34</v>
      </c>
      <c r="E6489" s="70" t="s">
        <v>49</v>
      </c>
      <c r="F6489" s="70" t="s">
        <v>24</v>
      </c>
      <c r="G6489" s="78">
        <v>45410</v>
      </c>
      <c r="H6489" s="78">
        <v>45931</v>
      </c>
      <c r="I6489" s="69">
        <v>1792470.92</v>
      </c>
      <c r="J6489" s="70">
        <v>999</v>
      </c>
      <c r="K6489" s="71">
        <v>0.10199999999999999</v>
      </c>
      <c r="L6489" s="70">
        <v>1</v>
      </c>
      <c r="M6489" s="71">
        <v>0.83099999999999996</v>
      </c>
      <c r="N6489" s="72"/>
      <c r="O6489" s="73">
        <f>MIN(1,MAX(0,(1/(1+EXP(-(Assumptions!$B$5 + Assumptions!$B$6*$N6489))))*Assumptions!$B$3))</f>
        <v>3.9165722796764356E-2</v>
      </c>
      <c r="P6489" s="73">
        <f>VLOOKUP($F6489,Assumptions!$A$23:$B$27,2,FALSE)*Assumptions!$B$4</f>
        <v>0.2</v>
      </c>
      <c r="Q6489" s="74">
        <f t="shared" si="202"/>
        <v>14040.683834796237</v>
      </c>
      <c r="R6489" s="75" t="str">
        <f>IF($O6489&lt;Assumptions!$B$17,"A",IF($O6489&lt;Assumptions!$B$18,"B",IF($O6489&lt;Assumptions!$B$19,"C",IF($O6489&lt;Assumptions!$B$20,"D","E"))))</f>
        <v>B</v>
      </c>
      <c r="S6489" s="75">
        <f t="shared" si="203"/>
        <v>1</v>
      </c>
    </row>
    <row r="6490" spans="1:19" ht="17.399999999999999" x14ac:dyDescent="0.3">
      <c r="A6490" s="39" t="s">
        <v>1068</v>
      </c>
      <c r="B6490" s="39" t="s">
        <v>94</v>
      </c>
      <c r="C6490" s="39" t="s">
        <v>135</v>
      </c>
      <c r="D6490" s="39" t="s">
        <v>34</v>
      </c>
      <c r="E6490" s="70" t="s">
        <v>49</v>
      </c>
      <c r="F6490" s="70" t="s">
        <v>24</v>
      </c>
      <c r="G6490" s="78">
        <v>45410</v>
      </c>
      <c r="H6490" s="78">
        <v>45962</v>
      </c>
      <c r="I6490" s="69">
        <v>1792470.92</v>
      </c>
      <c r="J6490" s="70">
        <v>999</v>
      </c>
      <c r="K6490" s="71">
        <v>0.03</v>
      </c>
      <c r="L6490" s="70">
        <v>1</v>
      </c>
      <c r="M6490" s="71">
        <v>0.83099999999999996</v>
      </c>
      <c r="N6490" s="72"/>
      <c r="O6490" s="73">
        <f>MIN(1,MAX(0,(1/(1+EXP(-(Assumptions!$B$5 + Assumptions!$B$6*$N6490))))*Assumptions!$B$3))</f>
        <v>3.9165722796764356E-2</v>
      </c>
      <c r="P6490" s="73">
        <f>VLOOKUP($F6490,Assumptions!$A$23:$B$27,2,FALSE)*Assumptions!$B$4</f>
        <v>0.2</v>
      </c>
      <c r="Q6490" s="74">
        <f t="shared" si="202"/>
        <v>14040.683834796237</v>
      </c>
      <c r="R6490" s="75" t="str">
        <f>IF($O6490&lt;Assumptions!$B$17,"A",IF($O6490&lt;Assumptions!$B$18,"B",IF($O6490&lt;Assumptions!$B$19,"C",IF($O6490&lt;Assumptions!$B$20,"D","E"))))</f>
        <v>B</v>
      </c>
      <c r="S6490" s="75">
        <f t="shared" si="203"/>
        <v>1</v>
      </c>
    </row>
    <row r="6491" spans="1:19" ht="17.399999999999999" x14ac:dyDescent="0.3">
      <c r="A6491" s="39" t="s">
        <v>1068</v>
      </c>
      <c r="B6491" s="39" t="s">
        <v>94</v>
      </c>
      <c r="C6491" s="39" t="s">
        <v>135</v>
      </c>
      <c r="D6491" s="39" t="s">
        <v>34</v>
      </c>
      <c r="E6491" s="70" t="s">
        <v>49</v>
      </c>
      <c r="F6491" s="70" t="s">
        <v>24</v>
      </c>
      <c r="G6491" s="78">
        <v>45410</v>
      </c>
      <c r="H6491" s="78">
        <v>45992</v>
      </c>
      <c r="I6491" s="69">
        <v>1792470.92</v>
      </c>
      <c r="J6491" s="70">
        <v>999</v>
      </c>
      <c r="K6491" s="71">
        <v>0.189</v>
      </c>
      <c r="L6491" s="70">
        <v>1</v>
      </c>
      <c r="M6491" s="71">
        <v>0.83099999999999996</v>
      </c>
      <c r="N6491" s="72"/>
      <c r="O6491" s="73">
        <f>MIN(1,MAX(0,(1/(1+EXP(-(Assumptions!$B$5 + Assumptions!$B$6*$N6491))))*Assumptions!$B$3))</f>
        <v>3.9165722796764356E-2</v>
      </c>
      <c r="P6491" s="73">
        <f>VLOOKUP($F6491,Assumptions!$A$23:$B$27,2,FALSE)*Assumptions!$B$4</f>
        <v>0.2</v>
      </c>
      <c r="Q6491" s="74">
        <f t="shared" si="202"/>
        <v>14040.683834796237</v>
      </c>
      <c r="R6491" s="75" t="str">
        <f>IF($O6491&lt;Assumptions!$B$17,"A",IF($O6491&lt;Assumptions!$B$18,"B",IF($O6491&lt;Assumptions!$B$19,"C",IF($O6491&lt;Assumptions!$B$20,"D","E"))))</f>
        <v>B</v>
      </c>
      <c r="S6491" s="75">
        <f t="shared" si="203"/>
        <v>1</v>
      </c>
    </row>
    <row r="6492" spans="1:19" ht="17.399999999999999" x14ac:dyDescent="0.3">
      <c r="A6492" s="39" t="s">
        <v>1069</v>
      </c>
      <c r="B6492" s="39" t="s">
        <v>84</v>
      </c>
      <c r="C6492" s="39" t="s">
        <v>144</v>
      </c>
      <c r="D6492" s="39" t="s">
        <v>22</v>
      </c>
      <c r="E6492" s="70" t="s">
        <v>35</v>
      </c>
      <c r="F6492" s="70" t="s">
        <v>24</v>
      </c>
      <c r="G6492" s="78">
        <v>44872</v>
      </c>
      <c r="H6492" s="78">
        <v>45658</v>
      </c>
      <c r="I6492" s="69">
        <v>9915555.6899999995</v>
      </c>
      <c r="J6492" s="70">
        <v>0</v>
      </c>
      <c r="K6492" s="71">
        <v>1.135</v>
      </c>
      <c r="L6492" s="70">
        <v>0</v>
      </c>
      <c r="M6492" s="71">
        <v>0.88900000000000001</v>
      </c>
      <c r="N6492" s="72"/>
      <c r="O6492" s="73">
        <f>MIN(1,MAX(0,(1/(1+EXP(-(Assumptions!$B$5 + Assumptions!$B$6*$N6492))))*Assumptions!$B$3))</f>
        <v>3.9165722796764356E-2</v>
      </c>
      <c r="P6492" s="73">
        <f>VLOOKUP($F6492,Assumptions!$A$23:$B$27,2,FALSE)*Assumptions!$B$4</f>
        <v>0.2</v>
      </c>
      <c r="Q6492" s="74">
        <f t="shared" si="202"/>
        <v>77669.981106083898</v>
      </c>
      <c r="R6492" s="75" t="str">
        <f>IF($O6492&lt;Assumptions!$B$17,"A",IF($O6492&lt;Assumptions!$B$18,"B",IF($O6492&lt;Assumptions!$B$19,"C",IF($O6492&lt;Assumptions!$B$20,"D","E"))))</f>
        <v>B</v>
      </c>
      <c r="S6492" s="75">
        <f t="shared" si="203"/>
        <v>0</v>
      </c>
    </row>
    <row r="6493" spans="1:19" ht="17.399999999999999" x14ac:dyDescent="0.3">
      <c r="A6493" s="39" t="s">
        <v>1069</v>
      </c>
      <c r="B6493" s="39" t="s">
        <v>84</v>
      </c>
      <c r="C6493" s="39" t="s">
        <v>144</v>
      </c>
      <c r="D6493" s="39" t="s">
        <v>22</v>
      </c>
      <c r="E6493" s="70" t="s">
        <v>35</v>
      </c>
      <c r="F6493" s="70" t="s">
        <v>24</v>
      </c>
      <c r="G6493" s="78">
        <v>44872</v>
      </c>
      <c r="H6493" s="78">
        <v>45689</v>
      </c>
      <c r="I6493" s="69">
        <v>9643443.25</v>
      </c>
      <c r="J6493" s="70">
        <v>185</v>
      </c>
      <c r="K6493" s="71">
        <v>0.27700000000000002</v>
      </c>
      <c r="L6493" s="70">
        <v>0</v>
      </c>
      <c r="M6493" s="71">
        <v>0.88900000000000001</v>
      </c>
      <c r="N6493" s="72"/>
      <c r="O6493" s="73">
        <f>MIN(1,MAX(0,(1/(1+EXP(-(Assumptions!$B$5 + Assumptions!$B$6*$N6493))))*Assumptions!$B$3))</f>
        <v>3.9165722796764356E-2</v>
      </c>
      <c r="P6493" s="73">
        <f>VLOOKUP($F6493,Assumptions!$A$23:$B$27,2,FALSE)*Assumptions!$B$4</f>
        <v>0.2</v>
      </c>
      <c r="Q6493" s="74">
        <f t="shared" si="202"/>
        <v>75538.485027165661</v>
      </c>
      <c r="R6493" s="75" t="str">
        <f>IF($O6493&lt;Assumptions!$B$17,"A",IF($O6493&lt;Assumptions!$B$18,"B",IF($O6493&lt;Assumptions!$B$19,"C",IF($O6493&lt;Assumptions!$B$20,"D","E"))))</f>
        <v>B</v>
      </c>
      <c r="S6493" s="75">
        <f t="shared" si="203"/>
        <v>1</v>
      </c>
    </row>
    <row r="6494" spans="1:19" ht="17.399999999999999" x14ac:dyDescent="0.3">
      <c r="A6494" s="39" t="s">
        <v>1069</v>
      </c>
      <c r="B6494" s="39" t="s">
        <v>84</v>
      </c>
      <c r="C6494" s="39" t="s">
        <v>144</v>
      </c>
      <c r="D6494" s="39" t="s">
        <v>22</v>
      </c>
      <c r="E6494" s="70" t="s">
        <v>35</v>
      </c>
      <c r="F6494" s="70" t="s">
        <v>24</v>
      </c>
      <c r="G6494" s="78">
        <v>44872</v>
      </c>
      <c r="H6494" s="78">
        <v>45717</v>
      </c>
      <c r="I6494" s="69">
        <v>9381686.3300000001</v>
      </c>
      <c r="J6494" s="70">
        <v>0</v>
      </c>
      <c r="K6494" s="71">
        <v>1.135</v>
      </c>
      <c r="L6494" s="70">
        <v>0</v>
      </c>
      <c r="M6494" s="71">
        <v>0.88900000000000001</v>
      </c>
      <c r="N6494" s="72"/>
      <c r="O6494" s="73">
        <f>MIN(1,MAX(0,(1/(1+EXP(-(Assumptions!$B$5 + Assumptions!$B$6*$N6494))))*Assumptions!$B$3))</f>
        <v>3.9165722796764356E-2</v>
      </c>
      <c r="P6494" s="73">
        <f>VLOOKUP($F6494,Assumptions!$A$23:$B$27,2,FALSE)*Assumptions!$B$4</f>
        <v>0.2</v>
      </c>
      <c r="Q6494" s="74">
        <f t="shared" si="202"/>
        <v>73488.105233394701</v>
      </c>
      <c r="R6494" s="75" t="str">
        <f>IF($O6494&lt;Assumptions!$B$17,"A",IF($O6494&lt;Assumptions!$B$18,"B",IF($O6494&lt;Assumptions!$B$19,"C",IF($O6494&lt;Assumptions!$B$20,"D","E"))))</f>
        <v>B</v>
      </c>
      <c r="S6494" s="75">
        <f t="shared" si="203"/>
        <v>0</v>
      </c>
    </row>
    <row r="6495" spans="1:19" ht="17.399999999999999" x14ac:dyDescent="0.3">
      <c r="A6495" s="39" t="s">
        <v>1069</v>
      </c>
      <c r="B6495" s="39" t="s">
        <v>84</v>
      </c>
      <c r="C6495" s="39" t="s">
        <v>144</v>
      </c>
      <c r="D6495" s="39" t="s">
        <v>22</v>
      </c>
      <c r="E6495" s="70" t="s">
        <v>35</v>
      </c>
      <c r="F6495" s="70" t="s">
        <v>24</v>
      </c>
      <c r="G6495" s="78">
        <v>44872</v>
      </c>
      <c r="H6495" s="78">
        <v>45748</v>
      </c>
      <c r="I6495" s="69">
        <v>9132899.3200000003</v>
      </c>
      <c r="J6495" s="70">
        <v>0</v>
      </c>
      <c r="K6495" s="71">
        <v>1.0509999999999999</v>
      </c>
      <c r="L6495" s="70">
        <v>0</v>
      </c>
      <c r="M6495" s="71">
        <v>0.88900000000000001</v>
      </c>
      <c r="N6495" s="72"/>
      <c r="O6495" s="73">
        <f>MIN(1,MAX(0,(1/(1+EXP(-(Assumptions!$B$5 + Assumptions!$B$6*$N6495))))*Assumptions!$B$3))</f>
        <v>3.9165722796764356E-2</v>
      </c>
      <c r="P6495" s="73">
        <f>VLOOKUP($F6495,Assumptions!$A$23:$B$27,2,FALSE)*Assumptions!$B$4</f>
        <v>0.2</v>
      </c>
      <c r="Q6495" s="74">
        <f t="shared" si="202"/>
        <v>71539.320619575548</v>
      </c>
      <c r="R6495" s="75" t="str">
        <f>IF($O6495&lt;Assumptions!$B$17,"A",IF($O6495&lt;Assumptions!$B$18,"B",IF($O6495&lt;Assumptions!$B$19,"C",IF($O6495&lt;Assumptions!$B$20,"D","E"))))</f>
        <v>B</v>
      </c>
      <c r="S6495" s="75">
        <f t="shared" si="203"/>
        <v>0</v>
      </c>
    </row>
    <row r="6496" spans="1:19" ht="17.399999999999999" x14ac:dyDescent="0.3">
      <c r="A6496" s="39" t="s">
        <v>1069</v>
      </c>
      <c r="B6496" s="39" t="s">
        <v>84</v>
      </c>
      <c r="C6496" s="39" t="s">
        <v>144</v>
      </c>
      <c r="D6496" s="39" t="s">
        <v>22</v>
      </c>
      <c r="E6496" s="70" t="s">
        <v>35</v>
      </c>
      <c r="F6496" s="70" t="s">
        <v>24</v>
      </c>
      <c r="G6496" s="78">
        <v>44872</v>
      </c>
      <c r="H6496" s="78">
        <v>45778</v>
      </c>
      <c r="I6496" s="69">
        <v>8892845.2300000004</v>
      </c>
      <c r="J6496" s="70">
        <v>0</v>
      </c>
      <c r="K6496" s="71">
        <v>0.97799999999999998</v>
      </c>
      <c r="L6496" s="70">
        <v>0</v>
      </c>
      <c r="M6496" s="71">
        <v>0.88900000000000001</v>
      </c>
      <c r="N6496" s="72"/>
      <c r="O6496" s="73">
        <f>MIN(1,MAX(0,(1/(1+EXP(-(Assumptions!$B$5 + Assumptions!$B$6*$N6496))))*Assumptions!$B$3))</f>
        <v>3.9165722796764356E-2</v>
      </c>
      <c r="P6496" s="73">
        <f>VLOOKUP($F6496,Assumptions!$A$23:$B$27,2,FALSE)*Assumptions!$B$4</f>
        <v>0.2</v>
      </c>
      <c r="Q6496" s="74">
        <f t="shared" si="202"/>
        <v>69658.942230541637</v>
      </c>
      <c r="R6496" s="75" t="str">
        <f>IF($O6496&lt;Assumptions!$B$17,"A",IF($O6496&lt;Assumptions!$B$18,"B",IF($O6496&lt;Assumptions!$B$19,"C",IF($O6496&lt;Assumptions!$B$20,"D","E"))))</f>
        <v>B</v>
      </c>
      <c r="S6496" s="75">
        <f t="shared" si="203"/>
        <v>0</v>
      </c>
    </row>
    <row r="6497" spans="1:19" ht="17.399999999999999" x14ac:dyDescent="0.3">
      <c r="A6497" s="39" t="s">
        <v>1069</v>
      </c>
      <c r="B6497" s="39" t="s">
        <v>84</v>
      </c>
      <c r="C6497" s="39" t="s">
        <v>144</v>
      </c>
      <c r="D6497" s="39" t="s">
        <v>22</v>
      </c>
      <c r="E6497" s="70" t="s">
        <v>35</v>
      </c>
      <c r="F6497" s="70" t="s">
        <v>24</v>
      </c>
      <c r="G6497" s="78">
        <v>44872</v>
      </c>
      <c r="H6497" s="78">
        <v>45809</v>
      </c>
      <c r="I6497" s="69">
        <v>8672440.9499999993</v>
      </c>
      <c r="J6497" s="70">
        <v>0</v>
      </c>
      <c r="K6497" s="71">
        <v>1.034</v>
      </c>
      <c r="L6497" s="70">
        <v>0</v>
      </c>
      <c r="M6497" s="71">
        <v>0.88900000000000001</v>
      </c>
      <c r="N6497" s="72"/>
      <c r="O6497" s="73">
        <f>MIN(1,MAX(0,(1/(1+EXP(-(Assumptions!$B$5 + Assumptions!$B$6*$N6497))))*Assumptions!$B$3))</f>
        <v>3.9165722796764356E-2</v>
      </c>
      <c r="P6497" s="73">
        <f>VLOOKUP($F6497,Assumptions!$A$23:$B$27,2,FALSE)*Assumptions!$B$4</f>
        <v>0.2</v>
      </c>
      <c r="Q6497" s="74">
        <f t="shared" si="202"/>
        <v>67932.483643801548</v>
      </c>
      <c r="R6497" s="75" t="str">
        <f>IF($O6497&lt;Assumptions!$B$17,"A",IF($O6497&lt;Assumptions!$B$18,"B",IF($O6497&lt;Assumptions!$B$19,"C",IF($O6497&lt;Assumptions!$B$20,"D","E"))))</f>
        <v>B</v>
      </c>
      <c r="S6497" s="75">
        <f t="shared" si="203"/>
        <v>0</v>
      </c>
    </row>
    <row r="6498" spans="1:19" ht="17.399999999999999" x14ac:dyDescent="0.3">
      <c r="A6498" s="39" t="s">
        <v>1069</v>
      </c>
      <c r="B6498" s="39" t="s">
        <v>84</v>
      </c>
      <c r="C6498" s="39" t="s">
        <v>144</v>
      </c>
      <c r="D6498" s="39" t="s">
        <v>22</v>
      </c>
      <c r="E6498" s="70" t="s">
        <v>35</v>
      </c>
      <c r="F6498" s="70" t="s">
        <v>24</v>
      </c>
      <c r="G6498" s="78">
        <v>44872</v>
      </c>
      <c r="H6498" s="78">
        <v>45839</v>
      </c>
      <c r="I6498" s="69">
        <v>8460313.2799999993</v>
      </c>
      <c r="J6498" s="70">
        <v>95</v>
      </c>
      <c r="K6498" s="71">
        <v>0.39700000000000002</v>
      </c>
      <c r="L6498" s="70">
        <v>0</v>
      </c>
      <c r="M6498" s="71">
        <v>0.88900000000000001</v>
      </c>
      <c r="N6498" s="72"/>
      <c r="O6498" s="73">
        <f>MIN(1,MAX(0,(1/(1+EXP(-(Assumptions!$B$5 + Assumptions!$B$6*$N6498))))*Assumptions!$B$3))</f>
        <v>3.9165722796764356E-2</v>
      </c>
      <c r="P6498" s="73">
        <f>VLOOKUP($F6498,Assumptions!$A$23:$B$27,2,FALSE)*Assumptions!$B$4</f>
        <v>0.2</v>
      </c>
      <c r="Q6498" s="74">
        <f t="shared" si="202"/>
        <v>66270.856939652847</v>
      </c>
      <c r="R6498" s="75" t="str">
        <f>IF($O6498&lt;Assumptions!$B$17,"A",IF($O6498&lt;Assumptions!$B$18,"B",IF($O6498&lt;Assumptions!$B$19,"C",IF($O6498&lt;Assumptions!$B$20,"D","E"))))</f>
        <v>B</v>
      </c>
      <c r="S6498" s="75">
        <f t="shared" si="203"/>
        <v>0</v>
      </c>
    </row>
    <row r="6499" spans="1:19" ht="17.399999999999999" x14ac:dyDescent="0.3">
      <c r="A6499" s="39" t="s">
        <v>1069</v>
      </c>
      <c r="B6499" s="39" t="s">
        <v>84</v>
      </c>
      <c r="C6499" s="39" t="s">
        <v>144</v>
      </c>
      <c r="D6499" s="39" t="s">
        <v>22</v>
      </c>
      <c r="E6499" s="70" t="s">
        <v>35</v>
      </c>
      <c r="F6499" s="70" t="s">
        <v>24</v>
      </c>
      <c r="G6499" s="78">
        <v>44872</v>
      </c>
      <c r="H6499" s="78">
        <v>45870</v>
      </c>
      <c r="I6499" s="69">
        <v>8233143.0199999996</v>
      </c>
      <c r="J6499" s="70">
        <v>0</v>
      </c>
      <c r="K6499" s="71">
        <v>1.1359999999999999</v>
      </c>
      <c r="L6499" s="70">
        <v>0</v>
      </c>
      <c r="M6499" s="71">
        <v>0.88900000000000001</v>
      </c>
      <c r="N6499" s="72"/>
      <c r="O6499" s="73">
        <f>MIN(1,MAX(0,(1/(1+EXP(-(Assumptions!$B$5 + Assumptions!$B$6*$N6499))))*Assumptions!$B$3))</f>
        <v>3.9165722796764356E-2</v>
      </c>
      <c r="P6499" s="73">
        <f>VLOOKUP($F6499,Assumptions!$A$23:$B$27,2,FALSE)*Assumptions!$B$4</f>
        <v>0.2</v>
      </c>
      <c r="Q6499" s="74">
        <f t="shared" si="202"/>
        <v>64491.399453487065</v>
      </c>
      <c r="R6499" s="75" t="str">
        <f>IF($O6499&lt;Assumptions!$B$17,"A",IF($O6499&lt;Assumptions!$B$18,"B",IF($O6499&lt;Assumptions!$B$19,"C",IF($O6499&lt;Assumptions!$B$20,"D","E"))))</f>
        <v>B</v>
      </c>
      <c r="S6499" s="75">
        <f t="shared" si="203"/>
        <v>0</v>
      </c>
    </row>
    <row r="6500" spans="1:19" ht="17.399999999999999" x14ac:dyDescent="0.3">
      <c r="A6500" s="39" t="s">
        <v>1069</v>
      </c>
      <c r="B6500" s="39" t="s">
        <v>84</v>
      </c>
      <c r="C6500" s="39" t="s">
        <v>144</v>
      </c>
      <c r="D6500" s="39" t="s">
        <v>22</v>
      </c>
      <c r="E6500" s="70" t="s">
        <v>35</v>
      </c>
      <c r="F6500" s="70" t="s">
        <v>24</v>
      </c>
      <c r="G6500" s="78">
        <v>44872</v>
      </c>
      <c r="H6500" s="78">
        <v>45901</v>
      </c>
      <c r="I6500" s="69">
        <v>8028394.3300000001</v>
      </c>
      <c r="J6500" s="70">
        <v>95</v>
      </c>
      <c r="K6500" s="71">
        <v>0.42199999999999999</v>
      </c>
      <c r="L6500" s="70">
        <v>0</v>
      </c>
      <c r="M6500" s="71">
        <v>0.88900000000000001</v>
      </c>
      <c r="N6500" s="72"/>
      <c r="O6500" s="73">
        <f>MIN(1,MAX(0,(1/(1+EXP(-(Assumptions!$B$5 + Assumptions!$B$6*$N6500))))*Assumptions!$B$3))</f>
        <v>3.9165722796764356E-2</v>
      </c>
      <c r="P6500" s="73">
        <f>VLOOKUP($F6500,Assumptions!$A$23:$B$27,2,FALSE)*Assumptions!$B$4</f>
        <v>0.2</v>
      </c>
      <c r="Q6500" s="74">
        <f t="shared" si="202"/>
        <v>62887.573366378936</v>
      </c>
      <c r="R6500" s="75" t="str">
        <f>IF($O6500&lt;Assumptions!$B$17,"A",IF($O6500&lt;Assumptions!$B$18,"B",IF($O6500&lt;Assumptions!$B$19,"C",IF($O6500&lt;Assumptions!$B$20,"D","E"))))</f>
        <v>B</v>
      </c>
      <c r="S6500" s="75">
        <f t="shared" si="203"/>
        <v>0</v>
      </c>
    </row>
    <row r="6501" spans="1:19" ht="17.399999999999999" x14ac:dyDescent="0.3">
      <c r="A6501" s="39" t="s">
        <v>1069</v>
      </c>
      <c r="B6501" s="39" t="s">
        <v>84</v>
      </c>
      <c r="C6501" s="39" t="s">
        <v>144</v>
      </c>
      <c r="D6501" s="39" t="s">
        <v>22</v>
      </c>
      <c r="E6501" s="70" t="s">
        <v>35</v>
      </c>
      <c r="F6501" s="70" t="s">
        <v>24</v>
      </c>
      <c r="G6501" s="78">
        <v>44872</v>
      </c>
      <c r="H6501" s="78">
        <v>45931</v>
      </c>
      <c r="I6501" s="69">
        <v>7805703.9900000002</v>
      </c>
      <c r="J6501" s="70">
        <v>0</v>
      </c>
      <c r="K6501" s="71">
        <v>1.0049999999999999</v>
      </c>
      <c r="L6501" s="70">
        <v>0</v>
      </c>
      <c r="M6501" s="71">
        <v>0.88900000000000001</v>
      </c>
      <c r="N6501" s="72"/>
      <c r="O6501" s="73">
        <f>MIN(1,MAX(0,(1/(1+EXP(-(Assumptions!$B$5 + Assumptions!$B$6*$N6501))))*Assumptions!$B$3))</f>
        <v>3.9165722796764356E-2</v>
      </c>
      <c r="P6501" s="73">
        <f>VLOOKUP($F6501,Assumptions!$A$23:$B$27,2,FALSE)*Assumptions!$B$4</f>
        <v>0.2</v>
      </c>
      <c r="Q6501" s="74">
        <f t="shared" si="202"/>
        <v>61143.207741187507</v>
      </c>
      <c r="R6501" s="75" t="str">
        <f>IF($O6501&lt;Assumptions!$B$17,"A",IF($O6501&lt;Assumptions!$B$18,"B",IF($O6501&lt;Assumptions!$B$19,"C",IF($O6501&lt;Assumptions!$B$20,"D","E"))))</f>
        <v>B</v>
      </c>
      <c r="S6501" s="75">
        <f t="shared" si="203"/>
        <v>0</v>
      </c>
    </row>
    <row r="6502" spans="1:19" ht="17.399999999999999" x14ac:dyDescent="0.3">
      <c r="A6502" s="39" t="s">
        <v>1069</v>
      </c>
      <c r="B6502" s="39" t="s">
        <v>84</v>
      </c>
      <c r="C6502" s="39" t="s">
        <v>144</v>
      </c>
      <c r="D6502" s="39" t="s">
        <v>22</v>
      </c>
      <c r="E6502" s="70" t="s">
        <v>35</v>
      </c>
      <c r="F6502" s="70" t="s">
        <v>24</v>
      </c>
      <c r="G6502" s="78">
        <v>44872</v>
      </c>
      <c r="H6502" s="78">
        <v>45962</v>
      </c>
      <c r="I6502" s="69">
        <v>7610942.3600000003</v>
      </c>
      <c r="J6502" s="70">
        <v>0</v>
      </c>
      <c r="K6502" s="71">
        <v>1.0349999999999999</v>
      </c>
      <c r="L6502" s="70">
        <v>0</v>
      </c>
      <c r="M6502" s="71">
        <v>0.88900000000000001</v>
      </c>
      <c r="N6502" s="72"/>
      <c r="O6502" s="73">
        <f>MIN(1,MAX(0,(1/(1+EXP(-(Assumptions!$B$5 + Assumptions!$B$6*$N6502))))*Assumptions!$B$3))</f>
        <v>3.9165722796764356E-2</v>
      </c>
      <c r="P6502" s="73">
        <f>VLOOKUP($F6502,Assumptions!$A$23:$B$27,2,FALSE)*Assumptions!$B$4</f>
        <v>0.2</v>
      </c>
      <c r="Q6502" s="74">
        <f t="shared" si="202"/>
        <v>59617.611738782311</v>
      </c>
      <c r="R6502" s="75" t="str">
        <f>IF($O6502&lt;Assumptions!$B$17,"A",IF($O6502&lt;Assumptions!$B$18,"B",IF($O6502&lt;Assumptions!$B$19,"C",IF($O6502&lt;Assumptions!$B$20,"D","E"))))</f>
        <v>B</v>
      </c>
      <c r="S6502" s="75">
        <f t="shared" si="203"/>
        <v>0</v>
      </c>
    </row>
    <row r="6503" spans="1:19" ht="17.399999999999999" x14ac:dyDescent="0.3">
      <c r="A6503" s="39" t="s">
        <v>1069</v>
      </c>
      <c r="B6503" s="39" t="s">
        <v>84</v>
      </c>
      <c r="C6503" s="39" t="s">
        <v>144</v>
      </c>
      <c r="D6503" s="39" t="s">
        <v>22</v>
      </c>
      <c r="E6503" s="70" t="s">
        <v>35</v>
      </c>
      <c r="F6503" s="70" t="s">
        <v>24</v>
      </c>
      <c r="G6503" s="78">
        <v>44872</v>
      </c>
      <c r="H6503" s="78">
        <v>45992</v>
      </c>
      <c r="I6503" s="69">
        <v>7421270.6699999999</v>
      </c>
      <c r="J6503" s="70">
        <v>15</v>
      </c>
      <c r="K6503" s="71">
        <v>1.002</v>
      </c>
      <c r="L6503" s="70">
        <v>0</v>
      </c>
      <c r="M6503" s="71">
        <v>0.88900000000000001</v>
      </c>
      <c r="N6503" s="72"/>
      <c r="O6503" s="73">
        <f>MIN(1,MAX(0,(1/(1+EXP(-(Assumptions!$B$5 + Assumptions!$B$6*$N6503))))*Assumptions!$B$3))</f>
        <v>3.9165722796764356E-2</v>
      </c>
      <c r="P6503" s="73">
        <f>VLOOKUP($F6503,Assumptions!$A$23:$B$27,2,FALSE)*Assumptions!$B$4</f>
        <v>0.2</v>
      </c>
      <c r="Q6503" s="74">
        <f t="shared" si="202"/>
        <v>58131.885972195538</v>
      </c>
      <c r="R6503" s="75" t="str">
        <f>IF($O6503&lt;Assumptions!$B$17,"A",IF($O6503&lt;Assumptions!$B$18,"B",IF($O6503&lt;Assumptions!$B$19,"C",IF($O6503&lt;Assumptions!$B$20,"D","E"))))</f>
        <v>B</v>
      </c>
      <c r="S6503" s="75">
        <f t="shared" si="203"/>
        <v>0</v>
      </c>
    </row>
    <row r="6504" spans="1:19" ht="17.399999999999999" x14ac:dyDescent="0.3">
      <c r="A6504" s="39" t="s">
        <v>1071</v>
      </c>
      <c r="B6504" s="39" t="s">
        <v>47</v>
      </c>
      <c r="C6504" s="39" t="s">
        <v>144</v>
      </c>
      <c r="D6504" s="39" t="s">
        <v>22</v>
      </c>
      <c r="E6504" s="70" t="s">
        <v>43</v>
      </c>
      <c r="F6504" s="70" t="s">
        <v>28</v>
      </c>
      <c r="G6504" s="78">
        <v>45403</v>
      </c>
      <c r="H6504" s="78">
        <v>45658</v>
      </c>
      <c r="I6504" s="69">
        <v>15964513.029999999</v>
      </c>
      <c r="J6504" s="70">
        <v>0</v>
      </c>
      <c r="K6504" s="71">
        <v>1.101</v>
      </c>
      <c r="L6504" s="70">
        <v>0</v>
      </c>
      <c r="M6504" s="71">
        <v>0.77100000000000002</v>
      </c>
      <c r="N6504" s="72"/>
      <c r="O6504" s="73">
        <f>MIN(1,MAX(0,(1/(1+EXP(-(Assumptions!$B$5 + Assumptions!$B$6*$N6504))))*Assumptions!$B$3))</f>
        <v>3.9165722796764356E-2</v>
      </c>
      <c r="P6504" s="73">
        <f>VLOOKUP($F6504,Assumptions!$A$23:$B$27,2,FALSE)*Assumptions!$B$4</f>
        <v>0.35</v>
      </c>
      <c r="Q6504" s="74">
        <f t="shared" si="202"/>
        <v>218841.5921714094</v>
      </c>
      <c r="R6504" s="75" t="str">
        <f>IF($O6504&lt;Assumptions!$B$17,"A",IF($O6504&lt;Assumptions!$B$18,"B",IF($O6504&lt;Assumptions!$B$19,"C",IF($O6504&lt;Assumptions!$B$20,"D","E"))))</f>
        <v>B</v>
      </c>
      <c r="S6504" s="75">
        <f t="shared" si="203"/>
        <v>0</v>
      </c>
    </row>
    <row r="6505" spans="1:19" ht="17.399999999999999" x14ac:dyDescent="0.3">
      <c r="A6505" s="39" t="s">
        <v>1071</v>
      </c>
      <c r="B6505" s="39" t="s">
        <v>47</v>
      </c>
      <c r="C6505" s="39" t="s">
        <v>144</v>
      </c>
      <c r="D6505" s="39" t="s">
        <v>22</v>
      </c>
      <c r="E6505" s="70" t="s">
        <v>43</v>
      </c>
      <c r="F6505" s="70" t="s">
        <v>28</v>
      </c>
      <c r="G6505" s="78">
        <v>45403</v>
      </c>
      <c r="H6505" s="78">
        <v>45689</v>
      </c>
      <c r="I6505" s="69">
        <v>15575274.42</v>
      </c>
      <c r="J6505" s="70">
        <v>65</v>
      </c>
      <c r="K6505" s="71">
        <v>0.76500000000000001</v>
      </c>
      <c r="L6505" s="70">
        <v>0</v>
      </c>
      <c r="M6505" s="71">
        <v>0.77100000000000002</v>
      </c>
      <c r="N6505" s="72"/>
      <c r="O6505" s="73">
        <f>MIN(1,MAX(0,(1/(1+EXP(-(Assumptions!$B$5 + Assumptions!$B$6*$N6505))))*Assumptions!$B$3))</f>
        <v>3.9165722796764356E-2</v>
      </c>
      <c r="P6505" s="73">
        <f>VLOOKUP($F6505,Assumptions!$A$23:$B$27,2,FALSE)*Assumptions!$B$4</f>
        <v>0.35</v>
      </c>
      <c r="Q6505" s="74">
        <f t="shared" si="202"/>
        <v>213505.90814603915</v>
      </c>
      <c r="R6505" s="75" t="str">
        <f>IF($O6505&lt;Assumptions!$B$17,"A",IF($O6505&lt;Assumptions!$B$18,"B",IF($O6505&lt;Assumptions!$B$19,"C",IF($O6505&lt;Assumptions!$B$20,"D","E"))))</f>
        <v>B</v>
      </c>
      <c r="S6505" s="75">
        <f t="shared" si="203"/>
        <v>0</v>
      </c>
    </row>
    <row r="6506" spans="1:19" ht="17.399999999999999" x14ac:dyDescent="0.3">
      <c r="A6506" s="39" t="s">
        <v>1071</v>
      </c>
      <c r="B6506" s="39" t="s">
        <v>47</v>
      </c>
      <c r="C6506" s="39" t="s">
        <v>144</v>
      </c>
      <c r="D6506" s="39" t="s">
        <v>22</v>
      </c>
      <c r="E6506" s="70" t="s">
        <v>43</v>
      </c>
      <c r="F6506" s="70" t="s">
        <v>28</v>
      </c>
      <c r="G6506" s="78">
        <v>45403</v>
      </c>
      <c r="H6506" s="78">
        <v>45717</v>
      </c>
      <c r="I6506" s="69">
        <v>15195077.49</v>
      </c>
      <c r="J6506" s="70">
        <v>35</v>
      </c>
      <c r="K6506" s="71">
        <v>0.79900000000000004</v>
      </c>
      <c r="L6506" s="70">
        <v>0</v>
      </c>
      <c r="M6506" s="71">
        <v>0.77100000000000002</v>
      </c>
      <c r="N6506" s="72"/>
      <c r="O6506" s="73">
        <f>MIN(1,MAX(0,(1/(1+EXP(-(Assumptions!$B$5 + Assumptions!$B$6*$N6506))))*Assumptions!$B$3))</f>
        <v>3.9165722796764356E-2</v>
      </c>
      <c r="P6506" s="73">
        <f>VLOOKUP($F6506,Assumptions!$A$23:$B$27,2,FALSE)*Assumptions!$B$4</f>
        <v>0.35</v>
      </c>
      <c r="Q6506" s="74">
        <f t="shared" si="202"/>
        <v>208294.16749704286</v>
      </c>
      <c r="R6506" s="75" t="str">
        <f>IF($O6506&lt;Assumptions!$B$17,"A",IF($O6506&lt;Assumptions!$B$18,"B",IF($O6506&lt;Assumptions!$B$19,"C",IF($O6506&lt;Assumptions!$B$20,"D","E"))))</f>
        <v>B</v>
      </c>
      <c r="S6506" s="75">
        <f t="shared" si="203"/>
        <v>0</v>
      </c>
    </row>
    <row r="6507" spans="1:19" ht="17.399999999999999" x14ac:dyDescent="0.3">
      <c r="A6507" s="39" t="s">
        <v>1071</v>
      </c>
      <c r="B6507" s="39" t="s">
        <v>47</v>
      </c>
      <c r="C6507" s="39" t="s">
        <v>144</v>
      </c>
      <c r="D6507" s="39" t="s">
        <v>22</v>
      </c>
      <c r="E6507" s="70" t="s">
        <v>43</v>
      </c>
      <c r="F6507" s="70" t="s">
        <v>28</v>
      </c>
      <c r="G6507" s="78">
        <v>45403</v>
      </c>
      <c r="H6507" s="78">
        <v>45748</v>
      </c>
      <c r="I6507" s="69">
        <v>14814816.970000001</v>
      </c>
      <c r="J6507" s="70">
        <v>65</v>
      </c>
      <c r="K6507" s="71">
        <v>0.76200000000000001</v>
      </c>
      <c r="L6507" s="70">
        <v>0</v>
      </c>
      <c r="M6507" s="71">
        <v>0.77100000000000002</v>
      </c>
      <c r="N6507" s="72"/>
      <c r="O6507" s="73">
        <f>MIN(1,MAX(0,(1/(1+EXP(-(Assumptions!$B$5 + Assumptions!$B$6*$N6507))))*Assumptions!$B$3))</f>
        <v>3.9165722796764356E-2</v>
      </c>
      <c r="P6507" s="73">
        <f>VLOOKUP($F6507,Assumptions!$A$23:$B$27,2,FALSE)*Assumptions!$B$4</f>
        <v>0.35</v>
      </c>
      <c r="Q6507" s="74">
        <f t="shared" si="202"/>
        <v>203081.55515613715</v>
      </c>
      <c r="R6507" s="75" t="str">
        <f>IF($O6507&lt;Assumptions!$B$17,"A",IF($O6507&lt;Assumptions!$B$18,"B",IF($O6507&lt;Assumptions!$B$19,"C",IF($O6507&lt;Assumptions!$B$20,"D","E"))))</f>
        <v>B</v>
      </c>
      <c r="S6507" s="75">
        <f t="shared" si="203"/>
        <v>0</v>
      </c>
    </row>
    <row r="6508" spans="1:19" ht="17.399999999999999" x14ac:dyDescent="0.3">
      <c r="A6508" s="39" t="s">
        <v>1071</v>
      </c>
      <c r="B6508" s="39" t="s">
        <v>47</v>
      </c>
      <c r="C6508" s="39" t="s">
        <v>144</v>
      </c>
      <c r="D6508" s="39" t="s">
        <v>22</v>
      </c>
      <c r="E6508" s="70" t="s">
        <v>43</v>
      </c>
      <c r="F6508" s="70" t="s">
        <v>28</v>
      </c>
      <c r="G6508" s="78">
        <v>45403</v>
      </c>
      <c r="H6508" s="78">
        <v>45778</v>
      </c>
      <c r="I6508" s="69">
        <v>14433000.43</v>
      </c>
      <c r="J6508" s="70">
        <v>0</v>
      </c>
      <c r="K6508" s="71">
        <v>0.98599999999999999</v>
      </c>
      <c r="L6508" s="70">
        <v>0</v>
      </c>
      <c r="M6508" s="71">
        <v>0.77100000000000002</v>
      </c>
      <c r="N6508" s="72"/>
      <c r="O6508" s="73">
        <f>MIN(1,MAX(0,(1/(1+EXP(-(Assumptions!$B$5 + Assumptions!$B$6*$N6508))))*Assumptions!$B$3))</f>
        <v>3.9165722796764356E-2</v>
      </c>
      <c r="P6508" s="73">
        <f>VLOOKUP($F6508,Assumptions!$A$23:$B$27,2,FALSE)*Assumptions!$B$4</f>
        <v>0.35</v>
      </c>
      <c r="Q6508" s="74">
        <f t="shared" si="202"/>
        <v>197847.61288843624</v>
      </c>
      <c r="R6508" s="75" t="str">
        <f>IF($O6508&lt;Assumptions!$B$17,"A",IF($O6508&lt;Assumptions!$B$18,"B",IF($O6508&lt;Assumptions!$B$19,"C",IF($O6508&lt;Assumptions!$B$20,"D","E"))))</f>
        <v>B</v>
      </c>
      <c r="S6508" s="75">
        <f t="shared" si="203"/>
        <v>0</v>
      </c>
    </row>
    <row r="6509" spans="1:19" ht="17.399999999999999" x14ac:dyDescent="0.3">
      <c r="A6509" s="39" t="s">
        <v>1071</v>
      </c>
      <c r="B6509" s="39" t="s">
        <v>47</v>
      </c>
      <c r="C6509" s="39" t="s">
        <v>144</v>
      </c>
      <c r="D6509" s="39" t="s">
        <v>22</v>
      </c>
      <c r="E6509" s="70" t="s">
        <v>43</v>
      </c>
      <c r="F6509" s="70" t="s">
        <v>28</v>
      </c>
      <c r="G6509" s="78">
        <v>45403</v>
      </c>
      <c r="H6509" s="78">
        <v>45809</v>
      </c>
      <c r="I6509" s="69">
        <v>14079526.199999999</v>
      </c>
      <c r="J6509" s="70">
        <v>0</v>
      </c>
      <c r="K6509" s="71">
        <v>1.0740000000000001</v>
      </c>
      <c r="L6509" s="70">
        <v>0</v>
      </c>
      <c r="M6509" s="71">
        <v>0.77100000000000002</v>
      </c>
      <c r="N6509" s="72"/>
      <c r="O6509" s="73">
        <f>MIN(1,MAX(0,(1/(1+EXP(-(Assumptions!$B$5 + Assumptions!$B$6*$N6509))))*Assumptions!$B$3))</f>
        <v>3.9165722796764356E-2</v>
      </c>
      <c r="P6509" s="73">
        <f>VLOOKUP($F6509,Assumptions!$A$23:$B$27,2,FALSE)*Assumptions!$B$4</f>
        <v>0.35</v>
      </c>
      <c r="Q6509" s="74">
        <f t="shared" si="202"/>
        <v>193002.18709064333</v>
      </c>
      <c r="R6509" s="75" t="str">
        <f>IF($O6509&lt;Assumptions!$B$17,"A",IF($O6509&lt;Assumptions!$B$18,"B",IF($O6509&lt;Assumptions!$B$19,"C",IF($O6509&lt;Assumptions!$B$20,"D","E"))))</f>
        <v>B</v>
      </c>
      <c r="S6509" s="75">
        <f t="shared" si="203"/>
        <v>0</v>
      </c>
    </row>
    <row r="6510" spans="1:19" ht="17.399999999999999" x14ac:dyDescent="0.3">
      <c r="A6510" s="39" t="s">
        <v>1071</v>
      </c>
      <c r="B6510" s="39" t="s">
        <v>47</v>
      </c>
      <c r="C6510" s="39" t="s">
        <v>144</v>
      </c>
      <c r="D6510" s="39" t="s">
        <v>22</v>
      </c>
      <c r="E6510" s="70" t="s">
        <v>43</v>
      </c>
      <c r="F6510" s="70" t="s">
        <v>28</v>
      </c>
      <c r="G6510" s="78">
        <v>45403</v>
      </c>
      <c r="H6510" s="78">
        <v>45839</v>
      </c>
      <c r="I6510" s="69">
        <v>13759896.35</v>
      </c>
      <c r="J6510" s="70">
        <v>0</v>
      </c>
      <c r="K6510" s="71">
        <v>1.1379999999999999</v>
      </c>
      <c r="L6510" s="70">
        <v>0</v>
      </c>
      <c r="M6510" s="71">
        <v>0.77100000000000002</v>
      </c>
      <c r="N6510" s="72"/>
      <c r="O6510" s="73">
        <f>MIN(1,MAX(0,(1/(1+EXP(-(Assumptions!$B$5 + Assumptions!$B$6*$N6510))))*Assumptions!$B$3))</f>
        <v>3.9165722796764356E-2</v>
      </c>
      <c r="P6510" s="73">
        <f>VLOOKUP($F6510,Assumptions!$A$23:$B$27,2,FALSE)*Assumptions!$B$4</f>
        <v>0.35</v>
      </c>
      <c r="Q6510" s="74">
        <f t="shared" si="202"/>
        <v>188620.70015470838</v>
      </c>
      <c r="R6510" s="75" t="str">
        <f>IF($O6510&lt;Assumptions!$B$17,"A",IF($O6510&lt;Assumptions!$B$18,"B",IF($O6510&lt;Assumptions!$B$19,"C",IF($O6510&lt;Assumptions!$B$20,"D","E"))))</f>
        <v>B</v>
      </c>
      <c r="S6510" s="75">
        <f t="shared" si="203"/>
        <v>0</v>
      </c>
    </row>
    <row r="6511" spans="1:19" ht="17.399999999999999" x14ac:dyDescent="0.3">
      <c r="A6511" s="39" t="s">
        <v>1071</v>
      </c>
      <c r="B6511" s="39" t="s">
        <v>47</v>
      </c>
      <c r="C6511" s="39" t="s">
        <v>144</v>
      </c>
      <c r="D6511" s="39" t="s">
        <v>22</v>
      </c>
      <c r="E6511" s="70" t="s">
        <v>43</v>
      </c>
      <c r="F6511" s="70" t="s">
        <v>28</v>
      </c>
      <c r="G6511" s="78">
        <v>45403</v>
      </c>
      <c r="H6511" s="78">
        <v>45870</v>
      </c>
      <c r="I6511" s="69">
        <v>13394274.720000001</v>
      </c>
      <c r="J6511" s="70">
        <v>0</v>
      </c>
      <c r="K6511" s="71">
        <v>1.0980000000000001</v>
      </c>
      <c r="L6511" s="70">
        <v>0</v>
      </c>
      <c r="M6511" s="71">
        <v>0.77100000000000002</v>
      </c>
      <c r="N6511" s="72"/>
      <c r="O6511" s="73">
        <f>MIN(1,MAX(0,(1/(1+EXP(-(Assumptions!$B$5 + Assumptions!$B$6*$N6511))))*Assumptions!$B$3))</f>
        <v>3.9165722796764356E-2</v>
      </c>
      <c r="P6511" s="73">
        <f>VLOOKUP($F6511,Assumptions!$A$23:$B$27,2,FALSE)*Assumptions!$B$4</f>
        <v>0.35</v>
      </c>
      <c r="Q6511" s="74">
        <f t="shared" si="202"/>
        <v>183608.75776153</v>
      </c>
      <c r="R6511" s="75" t="str">
        <f>IF($O6511&lt;Assumptions!$B$17,"A",IF($O6511&lt;Assumptions!$B$18,"B",IF($O6511&lt;Assumptions!$B$19,"C",IF($O6511&lt;Assumptions!$B$20,"D","E"))))</f>
        <v>B</v>
      </c>
      <c r="S6511" s="75">
        <f t="shared" si="203"/>
        <v>0</v>
      </c>
    </row>
    <row r="6512" spans="1:19" ht="17.399999999999999" x14ac:dyDescent="0.3">
      <c r="A6512" s="39" t="s">
        <v>1071</v>
      </c>
      <c r="B6512" s="39" t="s">
        <v>47</v>
      </c>
      <c r="C6512" s="39" t="s">
        <v>144</v>
      </c>
      <c r="D6512" s="39" t="s">
        <v>22</v>
      </c>
      <c r="E6512" s="70" t="s">
        <v>43</v>
      </c>
      <c r="F6512" s="70" t="s">
        <v>28</v>
      </c>
      <c r="G6512" s="78">
        <v>45403</v>
      </c>
      <c r="H6512" s="78">
        <v>45901</v>
      </c>
      <c r="I6512" s="69">
        <v>13086891.050000001</v>
      </c>
      <c r="J6512" s="70">
        <v>95</v>
      </c>
      <c r="K6512" s="71">
        <v>0.13100000000000001</v>
      </c>
      <c r="L6512" s="70">
        <v>0</v>
      </c>
      <c r="M6512" s="71">
        <v>0.77100000000000002</v>
      </c>
      <c r="N6512" s="72"/>
      <c r="O6512" s="73">
        <f>MIN(1,MAX(0,(1/(1+EXP(-(Assumptions!$B$5 + Assumptions!$B$6*$N6512))))*Assumptions!$B$3))</f>
        <v>3.9165722796764356E-2</v>
      </c>
      <c r="P6512" s="73">
        <f>VLOOKUP($F6512,Assumptions!$A$23:$B$27,2,FALSE)*Assumptions!$B$4</f>
        <v>0.35</v>
      </c>
      <c r="Q6512" s="74">
        <f t="shared" si="202"/>
        <v>179395.14149751476</v>
      </c>
      <c r="R6512" s="75" t="str">
        <f>IF($O6512&lt;Assumptions!$B$17,"A",IF($O6512&lt;Assumptions!$B$18,"B",IF($O6512&lt;Assumptions!$B$19,"C",IF($O6512&lt;Assumptions!$B$20,"D","E"))))</f>
        <v>B</v>
      </c>
      <c r="S6512" s="75">
        <f t="shared" si="203"/>
        <v>0</v>
      </c>
    </row>
    <row r="6513" spans="1:19" ht="17.399999999999999" x14ac:dyDescent="0.3">
      <c r="A6513" s="39" t="s">
        <v>1071</v>
      </c>
      <c r="B6513" s="39" t="s">
        <v>47</v>
      </c>
      <c r="C6513" s="39" t="s">
        <v>144</v>
      </c>
      <c r="D6513" s="39" t="s">
        <v>22</v>
      </c>
      <c r="E6513" s="70" t="s">
        <v>43</v>
      </c>
      <c r="F6513" s="70" t="s">
        <v>28</v>
      </c>
      <c r="G6513" s="78">
        <v>45403</v>
      </c>
      <c r="H6513" s="78">
        <v>45931</v>
      </c>
      <c r="I6513" s="69">
        <v>12752307.25</v>
      </c>
      <c r="J6513" s="70">
        <v>0</v>
      </c>
      <c r="K6513" s="71">
        <v>0.99399999999999999</v>
      </c>
      <c r="L6513" s="70">
        <v>0</v>
      </c>
      <c r="M6513" s="71">
        <v>0.77100000000000002</v>
      </c>
      <c r="N6513" s="72"/>
      <c r="O6513" s="73">
        <f>MIN(1,MAX(0,(1/(1+EXP(-(Assumptions!$B$5 + Assumptions!$B$6*$N6513))))*Assumptions!$B$3))</f>
        <v>3.9165722796764356E-2</v>
      </c>
      <c r="P6513" s="73">
        <f>VLOOKUP($F6513,Assumptions!$A$23:$B$27,2,FALSE)*Assumptions!$B$4</f>
        <v>0.35</v>
      </c>
      <c r="Q6513" s="74">
        <f t="shared" si="202"/>
        <v>174808.6657704339</v>
      </c>
      <c r="R6513" s="75" t="str">
        <f>IF($O6513&lt;Assumptions!$B$17,"A",IF($O6513&lt;Assumptions!$B$18,"B",IF($O6513&lt;Assumptions!$B$19,"C",IF($O6513&lt;Assumptions!$B$20,"D","E"))))</f>
        <v>B</v>
      </c>
      <c r="S6513" s="75">
        <f t="shared" si="203"/>
        <v>0</v>
      </c>
    </row>
    <row r="6514" spans="1:19" ht="17.399999999999999" x14ac:dyDescent="0.3">
      <c r="A6514" s="39" t="s">
        <v>1071</v>
      </c>
      <c r="B6514" s="39" t="s">
        <v>47</v>
      </c>
      <c r="C6514" s="39" t="s">
        <v>144</v>
      </c>
      <c r="D6514" s="39" t="s">
        <v>22</v>
      </c>
      <c r="E6514" s="70" t="s">
        <v>43</v>
      </c>
      <c r="F6514" s="70" t="s">
        <v>28</v>
      </c>
      <c r="G6514" s="78">
        <v>45403</v>
      </c>
      <c r="H6514" s="78">
        <v>45962</v>
      </c>
      <c r="I6514" s="69">
        <v>12419529.060000001</v>
      </c>
      <c r="J6514" s="70">
        <v>15</v>
      </c>
      <c r="K6514" s="71">
        <v>1.097</v>
      </c>
      <c r="L6514" s="70">
        <v>0</v>
      </c>
      <c r="M6514" s="71">
        <v>0.77100000000000002</v>
      </c>
      <c r="N6514" s="72"/>
      <c r="O6514" s="73">
        <f>MIN(1,MAX(0,(1/(1+EXP(-(Assumptions!$B$5 + Assumptions!$B$6*$N6514))))*Assumptions!$B$3))</f>
        <v>3.9165722796764356E-2</v>
      </c>
      <c r="P6514" s="73">
        <f>VLOOKUP($F6514,Assumptions!$A$23:$B$27,2,FALSE)*Assumptions!$B$4</f>
        <v>0.35</v>
      </c>
      <c r="Q6514" s="74">
        <f t="shared" si="202"/>
        <v>170246.94135061177</v>
      </c>
      <c r="R6514" s="75" t="str">
        <f>IF($O6514&lt;Assumptions!$B$17,"A",IF($O6514&lt;Assumptions!$B$18,"B",IF($O6514&lt;Assumptions!$B$19,"C",IF($O6514&lt;Assumptions!$B$20,"D","E"))))</f>
        <v>B</v>
      </c>
      <c r="S6514" s="75">
        <f t="shared" si="203"/>
        <v>0</v>
      </c>
    </row>
    <row r="6515" spans="1:19" ht="17.399999999999999" x14ac:dyDescent="0.3">
      <c r="A6515" s="39" t="s">
        <v>1071</v>
      </c>
      <c r="B6515" s="39" t="s">
        <v>47</v>
      </c>
      <c r="C6515" s="39" t="s">
        <v>144</v>
      </c>
      <c r="D6515" s="39" t="s">
        <v>22</v>
      </c>
      <c r="E6515" s="70" t="s">
        <v>43</v>
      </c>
      <c r="F6515" s="70" t="s">
        <v>28</v>
      </c>
      <c r="G6515" s="78">
        <v>45403</v>
      </c>
      <c r="H6515" s="78">
        <v>45992</v>
      </c>
      <c r="I6515" s="69">
        <v>12079362.42</v>
      </c>
      <c r="J6515" s="70">
        <v>0</v>
      </c>
      <c r="K6515" s="71">
        <v>1.0429999999999999</v>
      </c>
      <c r="L6515" s="70">
        <v>0</v>
      </c>
      <c r="M6515" s="71">
        <v>0.77100000000000002</v>
      </c>
      <c r="N6515" s="72"/>
      <c r="O6515" s="73">
        <f>MIN(1,MAX(0,(1/(1+EXP(-(Assumptions!$B$5 + Assumptions!$B$6*$N6515))))*Assumptions!$B$3))</f>
        <v>3.9165722796764356E-2</v>
      </c>
      <c r="P6515" s="73">
        <f>VLOOKUP($F6515,Assumptions!$A$23:$B$27,2,FALSE)*Assumptions!$B$4</f>
        <v>0.35</v>
      </c>
      <c r="Q6515" s="74">
        <f t="shared" si="202"/>
        <v>165583.93603618041</v>
      </c>
      <c r="R6515" s="75" t="str">
        <f>IF($O6515&lt;Assumptions!$B$17,"A",IF($O6515&lt;Assumptions!$B$18,"B",IF($O6515&lt;Assumptions!$B$19,"C",IF($O6515&lt;Assumptions!$B$20,"D","E"))))</f>
        <v>B</v>
      </c>
      <c r="S6515" s="75">
        <f t="shared" si="203"/>
        <v>0</v>
      </c>
    </row>
    <row r="6516" spans="1:19" ht="17.399999999999999" x14ac:dyDescent="0.3">
      <c r="A6516" s="39" t="s">
        <v>1073</v>
      </c>
      <c r="B6516" s="39" t="s">
        <v>37</v>
      </c>
      <c r="C6516" s="39" t="s">
        <v>22</v>
      </c>
      <c r="D6516" s="39" t="s">
        <v>26</v>
      </c>
      <c r="E6516" s="70" t="s">
        <v>31</v>
      </c>
      <c r="F6516" s="70" t="s">
        <v>28</v>
      </c>
      <c r="G6516" s="78">
        <v>44132</v>
      </c>
      <c r="H6516" s="78">
        <v>45658</v>
      </c>
      <c r="I6516" s="69">
        <v>9187328.2699999996</v>
      </c>
      <c r="J6516" s="70">
        <v>35</v>
      </c>
      <c r="K6516" s="71">
        <v>0.82699999999999996</v>
      </c>
      <c r="L6516" s="70">
        <v>0</v>
      </c>
      <c r="M6516" s="71">
        <v>0.72799999999999998</v>
      </c>
      <c r="N6516" s="72"/>
      <c r="O6516" s="73">
        <f>MIN(1,MAX(0,(1/(1+EXP(-(Assumptions!$B$5 + Assumptions!$B$6*$N6516))))*Assumptions!$B$3))</f>
        <v>3.9165722796764356E-2</v>
      </c>
      <c r="P6516" s="73">
        <f>VLOOKUP($F6516,Assumptions!$A$23:$B$27,2,FALSE)*Assumptions!$B$4</f>
        <v>0.35</v>
      </c>
      <c r="Q6516" s="74">
        <f t="shared" si="202"/>
        <v>125939.92329299382</v>
      </c>
      <c r="R6516" s="75" t="str">
        <f>IF($O6516&lt;Assumptions!$B$17,"A",IF($O6516&lt;Assumptions!$B$18,"B",IF($O6516&lt;Assumptions!$B$19,"C",IF($O6516&lt;Assumptions!$B$20,"D","E"))))</f>
        <v>B</v>
      </c>
      <c r="S6516" s="75">
        <f t="shared" si="203"/>
        <v>0</v>
      </c>
    </row>
    <row r="6517" spans="1:19" ht="17.399999999999999" x14ac:dyDescent="0.3">
      <c r="A6517" s="39" t="s">
        <v>1073</v>
      </c>
      <c r="B6517" s="39" t="s">
        <v>37</v>
      </c>
      <c r="C6517" s="39" t="s">
        <v>22</v>
      </c>
      <c r="D6517" s="39" t="s">
        <v>26</v>
      </c>
      <c r="E6517" s="70" t="s">
        <v>31</v>
      </c>
      <c r="F6517" s="70" t="s">
        <v>28</v>
      </c>
      <c r="G6517" s="78">
        <v>44132</v>
      </c>
      <c r="H6517" s="78">
        <v>45689</v>
      </c>
      <c r="I6517" s="69">
        <v>9010360.9399999995</v>
      </c>
      <c r="J6517" s="70">
        <v>0</v>
      </c>
      <c r="K6517" s="71">
        <v>1.075</v>
      </c>
      <c r="L6517" s="70">
        <v>0</v>
      </c>
      <c r="M6517" s="71">
        <v>0.72799999999999998</v>
      </c>
      <c r="N6517" s="72"/>
      <c r="O6517" s="73">
        <f>MIN(1,MAX(0,(1/(1+EXP(-(Assumptions!$B$5 + Assumptions!$B$6*$N6517))))*Assumptions!$B$3))</f>
        <v>3.9165722796764356E-2</v>
      </c>
      <c r="P6517" s="73">
        <f>VLOOKUP($F6517,Assumptions!$A$23:$B$27,2,FALSE)*Assumptions!$B$4</f>
        <v>0.35</v>
      </c>
      <c r="Q6517" s="74">
        <f t="shared" si="202"/>
        <v>123514.05460619158</v>
      </c>
      <c r="R6517" s="75" t="str">
        <f>IF($O6517&lt;Assumptions!$B$17,"A",IF($O6517&lt;Assumptions!$B$18,"B",IF($O6517&lt;Assumptions!$B$19,"C",IF($O6517&lt;Assumptions!$B$20,"D","E"))))</f>
        <v>B</v>
      </c>
      <c r="S6517" s="75">
        <f t="shared" si="203"/>
        <v>0</v>
      </c>
    </row>
    <row r="6518" spans="1:19" ht="17.399999999999999" x14ac:dyDescent="0.3">
      <c r="A6518" s="39" t="s">
        <v>1073</v>
      </c>
      <c r="B6518" s="39" t="s">
        <v>37</v>
      </c>
      <c r="C6518" s="39" t="s">
        <v>22</v>
      </c>
      <c r="D6518" s="39" t="s">
        <v>26</v>
      </c>
      <c r="E6518" s="70" t="s">
        <v>31</v>
      </c>
      <c r="F6518" s="70" t="s">
        <v>28</v>
      </c>
      <c r="G6518" s="78">
        <v>44132</v>
      </c>
      <c r="H6518" s="78">
        <v>45717</v>
      </c>
      <c r="I6518" s="69">
        <v>8865674.5600000005</v>
      </c>
      <c r="J6518" s="70">
        <v>15</v>
      </c>
      <c r="K6518" s="71">
        <v>0.97799999999999998</v>
      </c>
      <c r="L6518" s="70">
        <v>0</v>
      </c>
      <c r="M6518" s="71">
        <v>0.72799999999999998</v>
      </c>
      <c r="N6518" s="72"/>
      <c r="O6518" s="73">
        <f>MIN(1,MAX(0,(1/(1+EXP(-(Assumptions!$B$5 + Assumptions!$B$6*$N6518))))*Assumptions!$B$3))</f>
        <v>3.9165722796764356E-2</v>
      </c>
      <c r="P6518" s="73">
        <f>VLOOKUP($F6518,Assumptions!$A$23:$B$27,2,FALSE)*Assumptions!$B$4</f>
        <v>0.35</v>
      </c>
      <c r="Q6518" s="74">
        <f t="shared" si="202"/>
        <v>121530.69327815004</v>
      </c>
      <c r="R6518" s="75" t="str">
        <f>IF($O6518&lt;Assumptions!$B$17,"A",IF($O6518&lt;Assumptions!$B$18,"B",IF($O6518&lt;Assumptions!$B$19,"C",IF($O6518&lt;Assumptions!$B$20,"D","E"))))</f>
        <v>B</v>
      </c>
      <c r="S6518" s="75">
        <f t="shared" si="203"/>
        <v>0</v>
      </c>
    </row>
    <row r="6519" spans="1:19" ht="17.399999999999999" x14ac:dyDescent="0.3">
      <c r="A6519" s="39" t="s">
        <v>1073</v>
      </c>
      <c r="B6519" s="39" t="s">
        <v>37</v>
      </c>
      <c r="C6519" s="39" t="s">
        <v>22</v>
      </c>
      <c r="D6519" s="39" t="s">
        <v>26</v>
      </c>
      <c r="E6519" s="70" t="s">
        <v>31</v>
      </c>
      <c r="F6519" s="70" t="s">
        <v>28</v>
      </c>
      <c r="G6519" s="78">
        <v>44132</v>
      </c>
      <c r="H6519" s="78">
        <v>45748</v>
      </c>
      <c r="I6519" s="69">
        <v>8683241.8699999992</v>
      </c>
      <c r="J6519" s="70">
        <v>65</v>
      </c>
      <c r="K6519" s="71">
        <v>0.751</v>
      </c>
      <c r="L6519" s="70">
        <v>0</v>
      </c>
      <c r="M6519" s="71">
        <v>0.72799999999999998</v>
      </c>
      <c r="N6519" s="72"/>
      <c r="O6519" s="73">
        <f>MIN(1,MAX(0,(1/(1+EXP(-(Assumptions!$B$5 + Assumptions!$B$6*$N6519))))*Assumptions!$B$3))</f>
        <v>3.9165722796764356E-2</v>
      </c>
      <c r="P6519" s="73">
        <f>VLOOKUP($F6519,Assumptions!$A$23:$B$27,2,FALSE)*Assumptions!$B$4</f>
        <v>0.35</v>
      </c>
      <c r="Q6519" s="74">
        <f t="shared" si="202"/>
        <v>119029.90542018719</v>
      </c>
      <c r="R6519" s="75" t="str">
        <f>IF($O6519&lt;Assumptions!$B$17,"A",IF($O6519&lt;Assumptions!$B$18,"B",IF($O6519&lt;Assumptions!$B$19,"C",IF($O6519&lt;Assumptions!$B$20,"D","E"))))</f>
        <v>B</v>
      </c>
      <c r="S6519" s="75">
        <f t="shared" si="203"/>
        <v>0</v>
      </c>
    </row>
    <row r="6520" spans="1:19" ht="17.399999999999999" x14ac:dyDescent="0.3">
      <c r="A6520" s="39" t="s">
        <v>1073</v>
      </c>
      <c r="B6520" s="39" t="s">
        <v>37</v>
      </c>
      <c r="C6520" s="39" t="s">
        <v>22</v>
      </c>
      <c r="D6520" s="39" t="s">
        <v>26</v>
      </c>
      <c r="E6520" s="70" t="s">
        <v>31</v>
      </c>
      <c r="F6520" s="70" t="s">
        <v>28</v>
      </c>
      <c r="G6520" s="78">
        <v>44132</v>
      </c>
      <c r="H6520" s="78">
        <v>45778</v>
      </c>
      <c r="I6520" s="69">
        <v>8683241.8699999992</v>
      </c>
      <c r="J6520" s="70">
        <v>220</v>
      </c>
      <c r="K6520" s="71">
        <v>1.4E-2</v>
      </c>
      <c r="L6520" s="70">
        <v>0</v>
      </c>
      <c r="M6520" s="71">
        <v>0.72799999999999998</v>
      </c>
      <c r="N6520" s="72"/>
      <c r="O6520" s="73">
        <f>MIN(1,MAX(0,(1/(1+EXP(-(Assumptions!$B$5 + Assumptions!$B$6*$N6520))))*Assumptions!$B$3))</f>
        <v>3.9165722796764356E-2</v>
      </c>
      <c r="P6520" s="73">
        <f>VLOOKUP($F6520,Assumptions!$A$23:$B$27,2,FALSE)*Assumptions!$B$4</f>
        <v>0.35</v>
      </c>
      <c r="Q6520" s="74">
        <f t="shared" si="202"/>
        <v>119029.90542018719</v>
      </c>
      <c r="R6520" s="75" t="str">
        <f>IF($O6520&lt;Assumptions!$B$17,"A",IF($O6520&lt;Assumptions!$B$18,"B",IF($O6520&lt;Assumptions!$B$19,"C",IF($O6520&lt;Assumptions!$B$20,"D","E"))))</f>
        <v>B</v>
      </c>
      <c r="S6520" s="75">
        <f t="shared" si="203"/>
        <v>1</v>
      </c>
    </row>
    <row r="6521" spans="1:19" ht="17.399999999999999" x14ac:dyDescent="0.3">
      <c r="A6521" s="39" t="s">
        <v>1073</v>
      </c>
      <c r="B6521" s="39" t="s">
        <v>37</v>
      </c>
      <c r="C6521" s="39" t="s">
        <v>22</v>
      </c>
      <c r="D6521" s="39" t="s">
        <v>26</v>
      </c>
      <c r="E6521" s="70" t="s">
        <v>31</v>
      </c>
      <c r="F6521" s="70" t="s">
        <v>28</v>
      </c>
      <c r="G6521" s="78">
        <v>44132</v>
      </c>
      <c r="H6521" s="78">
        <v>45809</v>
      </c>
      <c r="I6521" s="69">
        <v>8683241.8699999992</v>
      </c>
      <c r="J6521" s="70">
        <v>999</v>
      </c>
      <c r="K6521" s="71">
        <v>8.9999999999999993E-3</v>
      </c>
      <c r="L6521" s="70">
        <v>0</v>
      </c>
      <c r="M6521" s="71">
        <v>0.72799999999999998</v>
      </c>
      <c r="N6521" s="72"/>
      <c r="O6521" s="73">
        <f>MIN(1,MAX(0,(1/(1+EXP(-(Assumptions!$B$5 + Assumptions!$B$6*$N6521))))*Assumptions!$B$3))</f>
        <v>3.9165722796764356E-2</v>
      </c>
      <c r="P6521" s="73">
        <f>VLOOKUP($F6521,Assumptions!$A$23:$B$27,2,FALSE)*Assumptions!$B$4</f>
        <v>0.35</v>
      </c>
      <c r="Q6521" s="74">
        <f t="shared" si="202"/>
        <v>119029.90542018719</v>
      </c>
      <c r="R6521" s="75" t="str">
        <f>IF($O6521&lt;Assumptions!$B$17,"A",IF($O6521&lt;Assumptions!$B$18,"B",IF($O6521&lt;Assumptions!$B$19,"C",IF($O6521&lt;Assumptions!$B$20,"D","E"))))</f>
        <v>B</v>
      </c>
      <c r="S6521" s="75">
        <f t="shared" si="203"/>
        <v>1</v>
      </c>
    </row>
    <row r="6522" spans="1:19" ht="17.399999999999999" x14ac:dyDescent="0.3">
      <c r="A6522" s="39" t="s">
        <v>1073</v>
      </c>
      <c r="B6522" s="39" t="s">
        <v>37</v>
      </c>
      <c r="C6522" s="39" t="s">
        <v>22</v>
      </c>
      <c r="D6522" s="39" t="s">
        <v>26</v>
      </c>
      <c r="E6522" s="70" t="s">
        <v>31</v>
      </c>
      <c r="F6522" s="70" t="s">
        <v>28</v>
      </c>
      <c r="G6522" s="78">
        <v>44132</v>
      </c>
      <c r="H6522" s="78">
        <v>45839</v>
      </c>
      <c r="I6522" s="69">
        <v>8683241.8699999992</v>
      </c>
      <c r="J6522" s="70">
        <v>999</v>
      </c>
      <c r="K6522" s="71">
        <v>0.125</v>
      </c>
      <c r="L6522" s="70">
        <v>0</v>
      </c>
      <c r="M6522" s="71">
        <v>0.72799999999999998</v>
      </c>
      <c r="N6522" s="72"/>
      <c r="O6522" s="73">
        <f>MIN(1,MAX(0,(1/(1+EXP(-(Assumptions!$B$5 + Assumptions!$B$6*$N6522))))*Assumptions!$B$3))</f>
        <v>3.9165722796764356E-2</v>
      </c>
      <c r="P6522" s="73">
        <f>VLOOKUP($F6522,Assumptions!$A$23:$B$27,2,FALSE)*Assumptions!$B$4</f>
        <v>0.35</v>
      </c>
      <c r="Q6522" s="74">
        <f t="shared" si="202"/>
        <v>119029.90542018719</v>
      </c>
      <c r="R6522" s="75" t="str">
        <f>IF($O6522&lt;Assumptions!$B$17,"A",IF($O6522&lt;Assumptions!$B$18,"B",IF($O6522&lt;Assumptions!$B$19,"C",IF($O6522&lt;Assumptions!$B$20,"D","E"))))</f>
        <v>B</v>
      </c>
      <c r="S6522" s="75">
        <f t="shared" si="203"/>
        <v>1</v>
      </c>
    </row>
    <row r="6523" spans="1:19" ht="17.399999999999999" x14ac:dyDescent="0.3">
      <c r="A6523" s="39" t="s">
        <v>1073</v>
      </c>
      <c r="B6523" s="39" t="s">
        <v>37</v>
      </c>
      <c r="C6523" s="39" t="s">
        <v>22</v>
      </c>
      <c r="D6523" s="39" t="s">
        <v>26</v>
      </c>
      <c r="E6523" s="70" t="s">
        <v>31</v>
      </c>
      <c r="F6523" s="70" t="s">
        <v>28</v>
      </c>
      <c r="G6523" s="78">
        <v>44132</v>
      </c>
      <c r="H6523" s="78">
        <v>45870</v>
      </c>
      <c r="I6523" s="69">
        <v>8683241.8699999992</v>
      </c>
      <c r="J6523" s="70">
        <v>999</v>
      </c>
      <c r="K6523" s="71">
        <v>0.16600000000000001</v>
      </c>
      <c r="L6523" s="70">
        <v>0</v>
      </c>
      <c r="M6523" s="71">
        <v>0.72799999999999998</v>
      </c>
      <c r="N6523" s="72"/>
      <c r="O6523" s="73">
        <f>MIN(1,MAX(0,(1/(1+EXP(-(Assumptions!$B$5 + Assumptions!$B$6*$N6523))))*Assumptions!$B$3))</f>
        <v>3.9165722796764356E-2</v>
      </c>
      <c r="P6523" s="73">
        <f>VLOOKUP($F6523,Assumptions!$A$23:$B$27,2,FALSE)*Assumptions!$B$4</f>
        <v>0.35</v>
      </c>
      <c r="Q6523" s="74">
        <f t="shared" si="202"/>
        <v>119029.90542018719</v>
      </c>
      <c r="R6523" s="75" t="str">
        <f>IF($O6523&lt;Assumptions!$B$17,"A",IF($O6523&lt;Assumptions!$B$18,"B",IF($O6523&lt;Assumptions!$B$19,"C",IF($O6523&lt;Assumptions!$B$20,"D","E"))))</f>
        <v>B</v>
      </c>
      <c r="S6523" s="75">
        <f t="shared" si="203"/>
        <v>1</v>
      </c>
    </row>
    <row r="6524" spans="1:19" ht="17.399999999999999" x14ac:dyDescent="0.3">
      <c r="A6524" s="39" t="s">
        <v>1073</v>
      </c>
      <c r="B6524" s="39" t="s">
        <v>37</v>
      </c>
      <c r="C6524" s="39" t="s">
        <v>22</v>
      </c>
      <c r="D6524" s="39" t="s">
        <v>26</v>
      </c>
      <c r="E6524" s="70" t="s">
        <v>31</v>
      </c>
      <c r="F6524" s="70" t="s">
        <v>28</v>
      </c>
      <c r="G6524" s="78">
        <v>44132</v>
      </c>
      <c r="H6524" s="78">
        <v>45901</v>
      </c>
      <c r="I6524" s="69">
        <v>8683241.8699999992</v>
      </c>
      <c r="J6524" s="70">
        <v>999</v>
      </c>
      <c r="K6524" s="71">
        <v>0.155</v>
      </c>
      <c r="L6524" s="70">
        <v>0</v>
      </c>
      <c r="M6524" s="71">
        <v>0.72799999999999998</v>
      </c>
      <c r="N6524" s="72"/>
      <c r="O6524" s="73">
        <f>MIN(1,MAX(0,(1/(1+EXP(-(Assumptions!$B$5 + Assumptions!$B$6*$N6524))))*Assumptions!$B$3))</f>
        <v>3.9165722796764356E-2</v>
      </c>
      <c r="P6524" s="73">
        <f>VLOOKUP($F6524,Assumptions!$A$23:$B$27,2,FALSE)*Assumptions!$B$4</f>
        <v>0.35</v>
      </c>
      <c r="Q6524" s="74">
        <f t="shared" si="202"/>
        <v>119029.90542018719</v>
      </c>
      <c r="R6524" s="75" t="str">
        <f>IF($O6524&lt;Assumptions!$B$17,"A",IF($O6524&lt;Assumptions!$B$18,"B",IF($O6524&lt;Assumptions!$B$19,"C",IF($O6524&lt;Assumptions!$B$20,"D","E"))))</f>
        <v>B</v>
      </c>
      <c r="S6524" s="75">
        <f t="shared" si="203"/>
        <v>1</v>
      </c>
    </row>
    <row r="6525" spans="1:19" ht="17.399999999999999" x14ac:dyDescent="0.3">
      <c r="A6525" s="39" t="s">
        <v>1073</v>
      </c>
      <c r="B6525" s="39" t="s">
        <v>37</v>
      </c>
      <c r="C6525" s="39" t="s">
        <v>22</v>
      </c>
      <c r="D6525" s="39" t="s">
        <v>26</v>
      </c>
      <c r="E6525" s="70" t="s">
        <v>31</v>
      </c>
      <c r="F6525" s="70" t="s">
        <v>28</v>
      </c>
      <c r="G6525" s="78">
        <v>44132</v>
      </c>
      <c r="H6525" s="78">
        <v>45931</v>
      </c>
      <c r="I6525" s="69">
        <v>8683241.8699999992</v>
      </c>
      <c r="J6525" s="70">
        <v>999</v>
      </c>
      <c r="K6525" s="71">
        <v>6.0000000000000001E-3</v>
      </c>
      <c r="L6525" s="70">
        <v>0</v>
      </c>
      <c r="M6525" s="71">
        <v>0.72799999999999998</v>
      </c>
      <c r="N6525" s="72"/>
      <c r="O6525" s="73">
        <f>MIN(1,MAX(0,(1/(1+EXP(-(Assumptions!$B$5 + Assumptions!$B$6*$N6525))))*Assumptions!$B$3))</f>
        <v>3.9165722796764356E-2</v>
      </c>
      <c r="P6525" s="73">
        <f>VLOOKUP($F6525,Assumptions!$A$23:$B$27,2,FALSE)*Assumptions!$B$4</f>
        <v>0.35</v>
      </c>
      <c r="Q6525" s="74">
        <f t="shared" si="202"/>
        <v>119029.90542018719</v>
      </c>
      <c r="R6525" s="75" t="str">
        <f>IF($O6525&lt;Assumptions!$B$17,"A",IF($O6525&lt;Assumptions!$B$18,"B",IF($O6525&lt;Assumptions!$B$19,"C",IF($O6525&lt;Assumptions!$B$20,"D","E"))))</f>
        <v>B</v>
      </c>
      <c r="S6525" s="75">
        <f t="shared" si="203"/>
        <v>1</v>
      </c>
    </row>
    <row r="6526" spans="1:19" ht="17.399999999999999" x14ac:dyDescent="0.3">
      <c r="A6526" s="39" t="s">
        <v>1073</v>
      </c>
      <c r="B6526" s="39" t="s">
        <v>37</v>
      </c>
      <c r="C6526" s="39" t="s">
        <v>22</v>
      </c>
      <c r="D6526" s="39" t="s">
        <v>26</v>
      </c>
      <c r="E6526" s="70" t="s">
        <v>31</v>
      </c>
      <c r="F6526" s="70" t="s">
        <v>28</v>
      </c>
      <c r="G6526" s="78">
        <v>44132</v>
      </c>
      <c r="H6526" s="78">
        <v>45962</v>
      </c>
      <c r="I6526" s="69">
        <v>8683241.8699999992</v>
      </c>
      <c r="J6526" s="70">
        <v>999</v>
      </c>
      <c r="K6526" s="71">
        <v>6.6000000000000003E-2</v>
      </c>
      <c r="L6526" s="70">
        <v>0</v>
      </c>
      <c r="M6526" s="71">
        <v>0.72799999999999998</v>
      </c>
      <c r="N6526" s="72"/>
      <c r="O6526" s="73">
        <f>MIN(1,MAX(0,(1/(1+EXP(-(Assumptions!$B$5 + Assumptions!$B$6*$N6526))))*Assumptions!$B$3))</f>
        <v>3.9165722796764356E-2</v>
      </c>
      <c r="P6526" s="73">
        <f>VLOOKUP($F6526,Assumptions!$A$23:$B$27,2,FALSE)*Assumptions!$B$4</f>
        <v>0.35</v>
      </c>
      <c r="Q6526" s="74">
        <f t="shared" si="202"/>
        <v>119029.90542018719</v>
      </c>
      <c r="R6526" s="75" t="str">
        <f>IF($O6526&lt;Assumptions!$B$17,"A",IF($O6526&lt;Assumptions!$B$18,"B",IF($O6526&lt;Assumptions!$B$19,"C",IF($O6526&lt;Assumptions!$B$20,"D","E"))))</f>
        <v>B</v>
      </c>
      <c r="S6526" s="75">
        <f t="shared" si="203"/>
        <v>1</v>
      </c>
    </row>
    <row r="6527" spans="1:19" ht="17.399999999999999" x14ac:dyDescent="0.3">
      <c r="A6527" s="39" t="s">
        <v>1073</v>
      </c>
      <c r="B6527" s="39" t="s">
        <v>37</v>
      </c>
      <c r="C6527" s="39" t="s">
        <v>22</v>
      </c>
      <c r="D6527" s="39" t="s">
        <v>26</v>
      </c>
      <c r="E6527" s="70" t="s">
        <v>31</v>
      </c>
      <c r="F6527" s="70" t="s">
        <v>28</v>
      </c>
      <c r="G6527" s="78">
        <v>44132</v>
      </c>
      <c r="H6527" s="78">
        <v>45992</v>
      </c>
      <c r="I6527" s="69">
        <v>8683241.8699999992</v>
      </c>
      <c r="J6527" s="70">
        <v>999</v>
      </c>
      <c r="K6527" s="71">
        <v>0.16500000000000001</v>
      </c>
      <c r="L6527" s="70">
        <v>0</v>
      </c>
      <c r="M6527" s="71">
        <v>0.72799999999999998</v>
      </c>
      <c r="N6527" s="72"/>
      <c r="O6527" s="73">
        <f>MIN(1,MAX(0,(1/(1+EXP(-(Assumptions!$B$5 + Assumptions!$B$6*$N6527))))*Assumptions!$B$3))</f>
        <v>3.9165722796764356E-2</v>
      </c>
      <c r="P6527" s="73">
        <f>VLOOKUP($F6527,Assumptions!$A$23:$B$27,2,FALSE)*Assumptions!$B$4</f>
        <v>0.35</v>
      </c>
      <c r="Q6527" s="74">
        <f t="shared" si="202"/>
        <v>119029.90542018719</v>
      </c>
      <c r="R6527" s="75" t="str">
        <f>IF($O6527&lt;Assumptions!$B$17,"A",IF($O6527&lt;Assumptions!$B$18,"B",IF($O6527&lt;Assumptions!$B$19,"C",IF($O6527&lt;Assumptions!$B$20,"D","E"))))</f>
        <v>B</v>
      </c>
      <c r="S6527" s="75">
        <f t="shared" si="203"/>
        <v>1</v>
      </c>
    </row>
    <row r="6528" spans="1:19" ht="17.399999999999999" x14ac:dyDescent="0.3">
      <c r="A6528" s="39" t="s">
        <v>1074</v>
      </c>
      <c r="B6528" s="39" t="s">
        <v>78</v>
      </c>
      <c r="C6528" s="39" t="s">
        <v>135</v>
      </c>
      <c r="D6528" s="39" t="s">
        <v>26</v>
      </c>
      <c r="E6528" s="70" t="s">
        <v>46</v>
      </c>
      <c r="F6528" s="70" t="s">
        <v>28</v>
      </c>
      <c r="G6528" s="78">
        <v>44606</v>
      </c>
      <c r="H6528" s="78">
        <v>45658</v>
      </c>
      <c r="I6528" s="69">
        <v>1051375.19</v>
      </c>
      <c r="J6528" s="70">
        <v>0</v>
      </c>
      <c r="K6528" s="71">
        <v>0.97199999999999998</v>
      </c>
      <c r="L6528" s="70">
        <v>0</v>
      </c>
      <c r="M6528" s="71">
        <v>0.79500000000000004</v>
      </c>
      <c r="N6528" s="72"/>
      <c r="O6528" s="73">
        <f>MIN(1,MAX(0,(1/(1+EXP(-(Assumptions!$B$5 + Assumptions!$B$6*$N6528))))*Assumptions!$B$3))</f>
        <v>3.9165722796764356E-2</v>
      </c>
      <c r="P6528" s="73">
        <f>VLOOKUP($F6528,Assumptions!$A$23:$B$27,2,FALSE)*Assumptions!$B$4</f>
        <v>0.35</v>
      </c>
      <c r="Q6528" s="74">
        <f t="shared" si="202"/>
        <v>14412.254236427409</v>
      </c>
      <c r="R6528" s="75" t="str">
        <f>IF($O6528&lt;Assumptions!$B$17,"A",IF($O6528&lt;Assumptions!$B$18,"B",IF($O6528&lt;Assumptions!$B$19,"C",IF($O6528&lt;Assumptions!$B$20,"D","E"))))</f>
        <v>B</v>
      </c>
      <c r="S6528" s="75">
        <f t="shared" si="203"/>
        <v>0</v>
      </c>
    </row>
    <row r="6529" spans="1:19" ht="17.399999999999999" x14ac:dyDescent="0.3">
      <c r="A6529" s="39" t="s">
        <v>1074</v>
      </c>
      <c r="B6529" s="39" t="s">
        <v>78</v>
      </c>
      <c r="C6529" s="39" t="s">
        <v>135</v>
      </c>
      <c r="D6529" s="39" t="s">
        <v>26</v>
      </c>
      <c r="E6529" s="70" t="s">
        <v>46</v>
      </c>
      <c r="F6529" s="70" t="s">
        <v>28</v>
      </c>
      <c r="G6529" s="78">
        <v>44606</v>
      </c>
      <c r="H6529" s="78">
        <v>45689</v>
      </c>
      <c r="I6529" s="69">
        <v>1017574.21</v>
      </c>
      <c r="J6529" s="70">
        <v>0</v>
      </c>
      <c r="K6529" s="71">
        <v>0.99199999999999999</v>
      </c>
      <c r="L6529" s="70">
        <v>0</v>
      </c>
      <c r="M6529" s="71">
        <v>0.79500000000000004</v>
      </c>
      <c r="N6529" s="72"/>
      <c r="O6529" s="73">
        <f>MIN(1,MAX(0,(1/(1+EXP(-(Assumptions!$B$5 + Assumptions!$B$6*$N6529))))*Assumptions!$B$3))</f>
        <v>3.9165722796764356E-2</v>
      </c>
      <c r="P6529" s="73">
        <f>VLOOKUP($F6529,Assumptions!$A$23:$B$27,2,FALSE)*Assumptions!$B$4</f>
        <v>0.35</v>
      </c>
      <c r="Q6529" s="74">
        <f t="shared" ref="Q6529:Q6592" si="204">$I6529*$O6529*$P6529</f>
        <v>13948.910301898768</v>
      </c>
      <c r="R6529" s="75" t="str">
        <f>IF($O6529&lt;Assumptions!$B$17,"A",IF($O6529&lt;Assumptions!$B$18,"B",IF($O6529&lt;Assumptions!$B$19,"C",IF($O6529&lt;Assumptions!$B$20,"D","E"))))</f>
        <v>B</v>
      </c>
      <c r="S6529" s="75">
        <f t="shared" ref="S6529:S6592" si="205">--($J6529&gt;=180)</f>
        <v>0</v>
      </c>
    </row>
    <row r="6530" spans="1:19" ht="17.399999999999999" x14ac:dyDescent="0.3">
      <c r="A6530" s="39" t="s">
        <v>1074</v>
      </c>
      <c r="B6530" s="39" t="s">
        <v>78</v>
      </c>
      <c r="C6530" s="39" t="s">
        <v>135</v>
      </c>
      <c r="D6530" s="39" t="s">
        <v>26</v>
      </c>
      <c r="E6530" s="70" t="s">
        <v>46</v>
      </c>
      <c r="F6530" s="70" t="s">
        <v>28</v>
      </c>
      <c r="G6530" s="78">
        <v>44606</v>
      </c>
      <c r="H6530" s="78">
        <v>45717</v>
      </c>
      <c r="I6530" s="69">
        <v>987207.3</v>
      </c>
      <c r="J6530" s="70">
        <v>0</v>
      </c>
      <c r="K6530" s="71">
        <v>1.1259999999999999</v>
      </c>
      <c r="L6530" s="70">
        <v>0</v>
      </c>
      <c r="M6530" s="71">
        <v>0.79500000000000004</v>
      </c>
      <c r="N6530" s="72"/>
      <c r="O6530" s="73">
        <f>MIN(1,MAX(0,(1/(1+EXP(-(Assumptions!$B$5 + Assumptions!$B$6*$N6530))))*Assumptions!$B$3))</f>
        <v>3.9165722796764356E-2</v>
      </c>
      <c r="P6530" s="73">
        <f>VLOOKUP($F6530,Assumptions!$A$23:$B$27,2,FALSE)*Assumptions!$B$4</f>
        <v>0.35</v>
      </c>
      <c r="Q6530" s="74">
        <f t="shared" si="204"/>
        <v>13532.640609159766</v>
      </c>
      <c r="R6530" s="75" t="str">
        <f>IF($O6530&lt;Assumptions!$B$17,"A",IF($O6530&lt;Assumptions!$B$18,"B",IF($O6530&lt;Assumptions!$B$19,"C",IF($O6530&lt;Assumptions!$B$20,"D","E"))))</f>
        <v>B</v>
      </c>
      <c r="S6530" s="75">
        <f t="shared" si="205"/>
        <v>0</v>
      </c>
    </row>
    <row r="6531" spans="1:19" ht="17.399999999999999" x14ac:dyDescent="0.3">
      <c r="A6531" s="39" t="s">
        <v>1074</v>
      </c>
      <c r="B6531" s="39" t="s">
        <v>78</v>
      </c>
      <c r="C6531" s="39" t="s">
        <v>135</v>
      </c>
      <c r="D6531" s="39" t="s">
        <v>26</v>
      </c>
      <c r="E6531" s="70" t="s">
        <v>46</v>
      </c>
      <c r="F6531" s="70" t="s">
        <v>28</v>
      </c>
      <c r="G6531" s="78">
        <v>44606</v>
      </c>
      <c r="H6531" s="78">
        <v>45748</v>
      </c>
      <c r="I6531" s="69">
        <v>954954.3</v>
      </c>
      <c r="J6531" s="70">
        <v>0</v>
      </c>
      <c r="K6531" s="71">
        <v>1.0309999999999999</v>
      </c>
      <c r="L6531" s="70">
        <v>0</v>
      </c>
      <c r="M6531" s="71">
        <v>0.79500000000000004</v>
      </c>
      <c r="N6531" s="72"/>
      <c r="O6531" s="73">
        <f>MIN(1,MAX(0,(1/(1+EXP(-(Assumptions!$B$5 + Assumptions!$B$6*$N6531))))*Assumptions!$B$3))</f>
        <v>3.9165722796764356E-2</v>
      </c>
      <c r="P6531" s="73">
        <f>VLOOKUP($F6531,Assumptions!$A$23:$B$27,2,FALSE)*Assumptions!$B$4</f>
        <v>0.35</v>
      </c>
      <c r="Q6531" s="74">
        <f t="shared" si="204"/>
        <v>13090.516389082351</v>
      </c>
      <c r="R6531" s="75" t="str">
        <f>IF($O6531&lt;Assumptions!$B$17,"A",IF($O6531&lt;Assumptions!$B$18,"B",IF($O6531&lt;Assumptions!$B$19,"C",IF($O6531&lt;Assumptions!$B$20,"D","E"))))</f>
        <v>B</v>
      </c>
      <c r="S6531" s="75">
        <f t="shared" si="205"/>
        <v>0</v>
      </c>
    </row>
    <row r="6532" spans="1:19" ht="17.399999999999999" x14ac:dyDescent="0.3">
      <c r="A6532" s="39" t="s">
        <v>1074</v>
      </c>
      <c r="B6532" s="39" t="s">
        <v>78</v>
      </c>
      <c r="C6532" s="39" t="s">
        <v>135</v>
      </c>
      <c r="D6532" s="39" t="s">
        <v>26</v>
      </c>
      <c r="E6532" s="70" t="s">
        <v>46</v>
      </c>
      <c r="F6532" s="70" t="s">
        <v>28</v>
      </c>
      <c r="G6532" s="78">
        <v>44606</v>
      </c>
      <c r="H6532" s="78">
        <v>45778</v>
      </c>
      <c r="I6532" s="69">
        <v>928570.73</v>
      </c>
      <c r="J6532" s="70">
        <v>0</v>
      </c>
      <c r="K6532" s="71">
        <v>1.022</v>
      </c>
      <c r="L6532" s="70">
        <v>0</v>
      </c>
      <c r="M6532" s="71">
        <v>0.79500000000000004</v>
      </c>
      <c r="N6532" s="72"/>
      <c r="O6532" s="73">
        <f>MIN(1,MAX(0,(1/(1+EXP(-(Assumptions!$B$5 + Assumptions!$B$6*$N6532))))*Assumptions!$B$3))</f>
        <v>3.9165722796764356E-2</v>
      </c>
      <c r="P6532" s="73">
        <f>VLOOKUP($F6532,Assumptions!$A$23:$B$27,2,FALSE)*Assumptions!$B$4</f>
        <v>0.35</v>
      </c>
      <c r="Q6532" s="74">
        <f t="shared" si="204"/>
        <v>12728.850332929191</v>
      </c>
      <c r="R6532" s="75" t="str">
        <f>IF($O6532&lt;Assumptions!$B$17,"A",IF($O6532&lt;Assumptions!$B$18,"B",IF($O6532&lt;Assumptions!$B$19,"C",IF($O6532&lt;Assumptions!$B$20,"D","E"))))</f>
        <v>B</v>
      </c>
      <c r="S6532" s="75">
        <f t="shared" si="205"/>
        <v>0</v>
      </c>
    </row>
    <row r="6533" spans="1:19" ht="17.399999999999999" x14ac:dyDescent="0.3">
      <c r="A6533" s="39" t="s">
        <v>1074</v>
      </c>
      <c r="B6533" s="39" t="s">
        <v>78</v>
      </c>
      <c r="C6533" s="39" t="s">
        <v>135</v>
      </c>
      <c r="D6533" s="39" t="s">
        <v>26</v>
      </c>
      <c r="E6533" s="70" t="s">
        <v>46</v>
      </c>
      <c r="F6533" s="70" t="s">
        <v>28</v>
      </c>
      <c r="G6533" s="78">
        <v>44606</v>
      </c>
      <c r="H6533" s="78">
        <v>45809</v>
      </c>
      <c r="I6533" s="69">
        <v>900964.96</v>
      </c>
      <c r="J6533" s="70">
        <v>35</v>
      </c>
      <c r="K6533" s="71">
        <v>0.42599999999999999</v>
      </c>
      <c r="L6533" s="70">
        <v>0</v>
      </c>
      <c r="M6533" s="71">
        <v>0.79500000000000004</v>
      </c>
      <c r="N6533" s="72"/>
      <c r="O6533" s="73">
        <f>MIN(1,MAX(0,(1/(1+EXP(-(Assumptions!$B$5 + Assumptions!$B$6*$N6533))))*Assumptions!$B$3))</f>
        <v>3.9165722796764356E-2</v>
      </c>
      <c r="P6533" s="73">
        <f>VLOOKUP($F6533,Assumptions!$A$23:$B$27,2,FALSE)*Assumptions!$B$4</f>
        <v>0.35</v>
      </c>
      <c r="Q6533" s="74">
        <f t="shared" si="204"/>
        <v>12350.430355535258</v>
      </c>
      <c r="R6533" s="75" t="str">
        <f>IF($O6533&lt;Assumptions!$B$17,"A",IF($O6533&lt;Assumptions!$B$18,"B",IF($O6533&lt;Assumptions!$B$19,"C",IF($O6533&lt;Assumptions!$B$20,"D","E"))))</f>
        <v>B</v>
      </c>
      <c r="S6533" s="75">
        <f t="shared" si="205"/>
        <v>0</v>
      </c>
    </row>
    <row r="6534" spans="1:19" ht="17.399999999999999" x14ac:dyDescent="0.3">
      <c r="A6534" s="39" t="s">
        <v>1074</v>
      </c>
      <c r="B6534" s="39" t="s">
        <v>78</v>
      </c>
      <c r="C6534" s="39" t="s">
        <v>135</v>
      </c>
      <c r="D6534" s="39" t="s">
        <v>26</v>
      </c>
      <c r="E6534" s="70" t="s">
        <v>46</v>
      </c>
      <c r="F6534" s="70" t="s">
        <v>28</v>
      </c>
      <c r="G6534" s="78">
        <v>44606</v>
      </c>
      <c r="H6534" s="78">
        <v>45839</v>
      </c>
      <c r="I6534" s="69">
        <v>876393.7</v>
      </c>
      <c r="J6534" s="70">
        <v>0</v>
      </c>
      <c r="K6534" s="71">
        <v>0.98499999999999999</v>
      </c>
      <c r="L6534" s="70">
        <v>0</v>
      </c>
      <c r="M6534" s="71">
        <v>0.79500000000000004</v>
      </c>
      <c r="N6534" s="72"/>
      <c r="O6534" s="73">
        <f>MIN(1,MAX(0,(1/(1+EXP(-(Assumptions!$B$5 + Assumptions!$B$6*$N6534))))*Assumptions!$B$3))</f>
        <v>3.9165722796764356E-2</v>
      </c>
      <c r="P6534" s="73">
        <f>VLOOKUP($F6534,Assumptions!$A$23:$B$27,2,FALSE)*Assumptions!$B$4</f>
        <v>0.35</v>
      </c>
      <c r="Q6534" s="74">
        <f t="shared" si="204"/>
        <v>12013.60745026073</v>
      </c>
      <c r="R6534" s="75" t="str">
        <f>IF($O6534&lt;Assumptions!$B$17,"A",IF($O6534&lt;Assumptions!$B$18,"B",IF($O6534&lt;Assumptions!$B$19,"C",IF($O6534&lt;Assumptions!$B$20,"D","E"))))</f>
        <v>B</v>
      </c>
      <c r="S6534" s="75">
        <f t="shared" si="205"/>
        <v>0</v>
      </c>
    </row>
    <row r="6535" spans="1:19" ht="17.399999999999999" x14ac:dyDescent="0.3">
      <c r="A6535" s="39" t="s">
        <v>1074</v>
      </c>
      <c r="B6535" s="39" t="s">
        <v>78</v>
      </c>
      <c r="C6535" s="39" t="s">
        <v>135</v>
      </c>
      <c r="D6535" s="39" t="s">
        <v>26</v>
      </c>
      <c r="E6535" s="70" t="s">
        <v>46</v>
      </c>
      <c r="F6535" s="70" t="s">
        <v>28</v>
      </c>
      <c r="G6535" s="78">
        <v>44606</v>
      </c>
      <c r="H6535" s="78">
        <v>45870</v>
      </c>
      <c r="I6535" s="69">
        <v>851050.35</v>
      </c>
      <c r="J6535" s="70">
        <v>0</v>
      </c>
      <c r="K6535" s="71">
        <v>1.069</v>
      </c>
      <c r="L6535" s="70">
        <v>0</v>
      </c>
      <c r="M6535" s="71">
        <v>0.79500000000000004</v>
      </c>
      <c r="N6535" s="72"/>
      <c r="O6535" s="73">
        <f>MIN(1,MAX(0,(1/(1+EXP(-(Assumptions!$B$5 + Assumptions!$B$6*$N6535))))*Assumptions!$B$3))</f>
        <v>3.9165722796764356E-2</v>
      </c>
      <c r="P6535" s="73">
        <f>VLOOKUP($F6535,Assumptions!$A$23:$B$27,2,FALSE)*Assumptions!$B$4</f>
        <v>0.35</v>
      </c>
      <c r="Q6535" s="74">
        <f t="shared" si="204"/>
        <v>11666.200732966247</v>
      </c>
      <c r="R6535" s="75" t="str">
        <f>IF($O6535&lt;Assumptions!$B$17,"A",IF($O6535&lt;Assumptions!$B$18,"B",IF($O6535&lt;Assumptions!$B$19,"C",IF($O6535&lt;Assumptions!$B$20,"D","E"))))</f>
        <v>B</v>
      </c>
      <c r="S6535" s="75">
        <f t="shared" si="205"/>
        <v>0</v>
      </c>
    </row>
    <row r="6536" spans="1:19" ht="17.399999999999999" x14ac:dyDescent="0.3">
      <c r="A6536" s="39" t="s">
        <v>1074</v>
      </c>
      <c r="B6536" s="39" t="s">
        <v>78</v>
      </c>
      <c r="C6536" s="39" t="s">
        <v>135</v>
      </c>
      <c r="D6536" s="39" t="s">
        <v>26</v>
      </c>
      <c r="E6536" s="70" t="s">
        <v>46</v>
      </c>
      <c r="F6536" s="70" t="s">
        <v>28</v>
      </c>
      <c r="G6536" s="78">
        <v>44606</v>
      </c>
      <c r="H6536" s="78">
        <v>45901</v>
      </c>
      <c r="I6536" s="69">
        <v>826763.61</v>
      </c>
      <c r="J6536" s="70">
        <v>0</v>
      </c>
      <c r="K6536" s="71">
        <v>0.96499999999999997</v>
      </c>
      <c r="L6536" s="70">
        <v>0</v>
      </c>
      <c r="M6536" s="71">
        <v>0.79500000000000004</v>
      </c>
      <c r="N6536" s="72"/>
      <c r="O6536" s="73">
        <f>MIN(1,MAX(0,(1/(1+EXP(-(Assumptions!$B$5 + Assumptions!$B$6*$N6536))))*Assumptions!$B$3))</f>
        <v>3.9165722796764356E-2</v>
      </c>
      <c r="P6536" s="73">
        <f>VLOOKUP($F6536,Assumptions!$A$23:$B$27,2,FALSE)*Assumptions!$B$4</f>
        <v>0.35</v>
      </c>
      <c r="Q6536" s="74">
        <f t="shared" si="204"/>
        <v>11333.278028699267</v>
      </c>
      <c r="R6536" s="75" t="str">
        <f>IF($O6536&lt;Assumptions!$B$17,"A",IF($O6536&lt;Assumptions!$B$18,"B",IF($O6536&lt;Assumptions!$B$19,"C",IF($O6536&lt;Assumptions!$B$20,"D","E"))))</f>
        <v>B</v>
      </c>
      <c r="S6536" s="75">
        <f t="shared" si="205"/>
        <v>0</v>
      </c>
    </row>
    <row r="6537" spans="1:19" ht="17.399999999999999" x14ac:dyDescent="0.3">
      <c r="A6537" s="39" t="s">
        <v>1074</v>
      </c>
      <c r="B6537" s="39" t="s">
        <v>78</v>
      </c>
      <c r="C6537" s="39" t="s">
        <v>135</v>
      </c>
      <c r="D6537" s="39" t="s">
        <v>26</v>
      </c>
      <c r="E6537" s="70" t="s">
        <v>46</v>
      </c>
      <c r="F6537" s="70" t="s">
        <v>28</v>
      </c>
      <c r="G6537" s="78">
        <v>44606</v>
      </c>
      <c r="H6537" s="78">
        <v>45931</v>
      </c>
      <c r="I6537" s="69">
        <v>803403.66</v>
      </c>
      <c r="J6537" s="70">
        <v>0</v>
      </c>
      <c r="K6537" s="71">
        <v>1.083</v>
      </c>
      <c r="L6537" s="70">
        <v>0</v>
      </c>
      <c r="M6537" s="71">
        <v>0.79500000000000004</v>
      </c>
      <c r="N6537" s="72"/>
      <c r="O6537" s="73">
        <f>MIN(1,MAX(0,(1/(1+EXP(-(Assumptions!$B$5 + Assumptions!$B$6*$N6537))))*Assumptions!$B$3))</f>
        <v>3.9165722796764356E-2</v>
      </c>
      <c r="P6537" s="73">
        <f>VLOOKUP($F6537,Assumptions!$A$23:$B$27,2,FALSE)*Assumptions!$B$4</f>
        <v>0.35</v>
      </c>
      <c r="Q6537" s="74">
        <f t="shared" si="204"/>
        <v>11013.059764513071</v>
      </c>
      <c r="R6537" s="75" t="str">
        <f>IF($O6537&lt;Assumptions!$B$17,"A",IF($O6537&lt;Assumptions!$B$18,"B",IF($O6537&lt;Assumptions!$B$19,"C",IF($O6537&lt;Assumptions!$B$20,"D","E"))))</f>
        <v>B</v>
      </c>
      <c r="S6537" s="75">
        <f t="shared" si="205"/>
        <v>0</v>
      </c>
    </row>
    <row r="6538" spans="1:19" ht="17.399999999999999" x14ac:dyDescent="0.3">
      <c r="A6538" s="39" t="s">
        <v>1074</v>
      </c>
      <c r="B6538" s="39" t="s">
        <v>78</v>
      </c>
      <c r="C6538" s="39" t="s">
        <v>135</v>
      </c>
      <c r="D6538" s="39" t="s">
        <v>26</v>
      </c>
      <c r="E6538" s="70" t="s">
        <v>46</v>
      </c>
      <c r="F6538" s="70" t="s">
        <v>28</v>
      </c>
      <c r="G6538" s="78">
        <v>44606</v>
      </c>
      <c r="H6538" s="78">
        <v>45962</v>
      </c>
      <c r="I6538" s="69">
        <v>778664.7</v>
      </c>
      <c r="J6538" s="70">
        <v>0</v>
      </c>
      <c r="K6538" s="71">
        <v>1.131</v>
      </c>
      <c r="L6538" s="70">
        <v>0</v>
      </c>
      <c r="M6538" s="71">
        <v>0.79500000000000004</v>
      </c>
      <c r="N6538" s="72"/>
      <c r="O6538" s="73">
        <f>MIN(1,MAX(0,(1/(1+EXP(-(Assumptions!$B$5 + Assumptions!$B$6*$N6538))))*Assumptions!$B$3))</f>
        <v>3.9165722796764356E-2</v>
      </c>
      <c r="P6538" s="73">
        <f>VLOOKUP($F6538,Assumptions!$A$23:$B$27,2,FALSE)*Assumptions!$B$4</f>
        <v>0.35</v>
      </c>
      <c r="Q6538" s="74">
        <f t="shared" si="204"/>
        <v>10673.938027138987</v>
      </c>
      <c r="R6538" s="75" t="str">
        <f>IF($O6538&lt;Assumptions!$B$17,"A",IF($O6538&lt;Assumptions!$B$18,"B",IF($O6538&lt;Assumptions!$B$19,"C",IF($O6538&lt;Assumptions!$B$20,"D","E"))))</f>
        <v>B</v>
      </c>
      <c r="S6538" s="75">
        <f t="shared" si="205"/>
        <v>0</v>
      </c>
    </row>
    <row r="6539" spans="1:19" ht="17.399999999999999" x14ac:dyDescent="0.3">
      <c r="A6539" s="39" t="s">
        <v>1074</v>
      </c>
      <c r="B6539" s="39" t="s">
        <v>78</v>
      </c>
      <c r="C6539" s="39" t="s">
        <v>135</v>
      </c>
      <c r="D6539" s="39" t="s">
        <v>26</v>
      </c>
      <c r="E6539" s="70" t="s">
        <v>46</v>
      </c>
      <c r="F6539" s="70" t="s">
        <v>28</v>
      </c>
      <c r="G6539" s="78">
        <v>44606</v>
      </c>
      <c r="H6539" s="78">
        <v>45992</v>
      </c>
      <c r="I6539" s="69">
        <v>754447.95</v>
      </c>
      <c r="J6539" s="70">
        <v>0</v>
      </c>
      <c r="K6539" s="71">
        <v>0.95199999999999996</v>
      </c>
      <c r="L6539" s="70">
        <v>0</v>
      </c>
      <c r="M6539" s="71">
        <v>0.79500000000000004</v>
      </c>
      <c r="N6539" s="72"/>
      <c r="O6539" s="73">
        <f>MIN(1,MAX(0,(1/(1+EXP(-(Assumptions!$B$5 + Assumptions!$B$6*$N6539))))*Assumptions!$B$3))</f>
        <v>3.9165722796764356E-2</v>
      </c>
      <c r="P6539" s="73">
        <f>VLOOKUP($F6539,Assumptions!$A$23:$B$27,2,FALSE)*Assumptions!$B$4</f>
        <v>0.35</v>
      </c>
      <c r="Q6539" s="74">
        <f t="shared" si="204"/>
        <v>10341.974746000496</v>
      </c>
      <c r="R6539" s="75" t="str">
        <f>IF($O6539&lt;Assumptions!$B$17,"A",IF($O6539&lt;Assumptions!$B$18,"B",IF($O6539&lt;Assumptions!$B$19,"C",IF($O6539&lt;Assumptions!$B$20,"D","E"))))</f>
        <v>B</v>
      </c>
      <c r="S6539" s="75">
        <f t="shared" si="205"/>
        <v>0</v>
      </c>
    </row>
    <row r="6540" spans="1:19" ht="17.399999999999999" x14ac:dyDescent="0.3">
      <c r="A6540" s="39" t="s">
        <v>1075</v>
      </c>
      <c r="B6540" s="39" t="s">
        <v>86</v>
      </c>
      <c r="C6540" s="39" t="s">
        <v>190</v>
      </c>
      <c r="D6540" s="39" t="s">
        <v>34</v>
      </c>
      <c r="E6540" s="70" t="s">
        <v>49</v>
      </c>
      <c r="F6540" s="70" t="s">
        <v>32</v>
      </c>
      <c r="G6540" s="78">
        <v>43927</v>
      </c>
      <c r="H6540" s="78">
        <v>45658</v>
      </c>
      <c r="I6540" s="69">
        <v>18094815.879999999</v>
      </c>
      <c r="J6540" s="70">
        <v>0</v>
      </c>
      <c r="K6540" s="71">
        <v>1.0880000000000001</v>
      </c>
      <c r="L6540" s="70">
        <v>0</v>
      </c>
      <c r="M6540" s="71">
        <v>1.1599999999999999</v>
      </c>
      <c r="N6540" s="72"/>
      <c r="O6540" s="73">
        <f>MIN(1,MAX(0,(1/(1+EXP(-(Assumptions!$B$5 + Assumptions!$B$6*$N6540))))*Assumptions!$B$3))</f>
        <v>3.9165722796764356E-2</v>
      </c>
      <c r="P6540" s="73">
        <f>VLOOKUP($F6540,Assumptions!$A$23:$B$27,2,FALSE)*Assumptions!$B$4</f>
        <v>0.5</v>
      </c>
      <c r="Q6540" s="74">
        <f t="shared" si="204"/>
        <v>354348.27140728483</v>
      </c>
      <c r="R6540" s="75" t="str">
        <f>IF($O6540&lt;Assumptions!$B$17,"A",IF($O6540&lt;Assumptions!$B$18,"B",IF($O6540&lt;Assumptions!$B$19,"C",IF($O6540&lt;Assumptions!$B$20,"D","E"))))</f>
        <v>B</v>
      </c>
      <c r="S6540" s="75">
        <f t="shared" si="205"/>
        <v>0</v>
      </c>
    </row>
    <row r="6541" spans="1:19" ht="17.399999999999999" x14ac:dyDescent="0.3">
      <c r="A6541" s="39" t="s">
        <v>1075</v>
      </c>
      <c r="B6541" s="39" t="s">
        <v>86</v>
      </c>
      <c r="C6541" s="39" t="s">
        <v>190</v>
      </c>
      <c r="D6541" s="39" t="s">
        <v>34</v>
      </c>
      <c r="E6541" s="70" t="s">
        <v>49</v>
      </c>
      <c r="F6541" s="70" t="s">
        <v>32</v>
      </c>
      <c r="G6541" s="78">
        <v>43927</v>
      </c>
      <c r="H6541" s="78">
        <v>45689</v>
      </c>
      <c r="I6541" s="69">
        <v>17763788.219999999</v>
      </c>
      <c r="J6541" s="70">
        <v>0</v>
      </c>
      <c r="K6541" s="71">
        <v>1.0680000000000001</v>
      </c>
      <c r="L6541" s="70">
        <v>0</v>
      </c>
      <c r="M6541" s="71">
        <v>1.1599999999999999</v>
      </c>
      <c r="N6541" s="72"/>
      <c r="O6541" s="73">
        <f>MIN(1,MAX(0,(1/(1+EXP(-(Assumptions!$B$5 + Assumptions!$B$6*$N6541))))*Assumptions!$B$3))</f>
        <v>3.9165722796764356E-2</v>
      </c>
      <c r="P6541" s="73">
        <f>VLOOKUP($F6541,Assumptions!$A$23:$B$27,2,FALSE)*Assumptions!$B$4</f>
        <v>0.5</v>
      </c>
      <c r="Q6541" s="74">
        <f t="shared" si="204"/>
        <v>347865.80262247403</v>
      </c>
      <c r="R6541" s="75" t="str">
        <f>IF($O6541&lt;Assumptions!$B$17,"A",IF($O6541&lt;Assumptions!$B$18,"B",IF($O6541&lt;Assumptions!$B$19,"C",IF($O6541&lt;Assumptions!$B$20,"D","E"))))</f>
        <v>B</v>
      </c>
      <c r="S6541" s="75">
        <f t="shared" si="205"/>
        <v>0</v>
      </c>
    </row>
    <row r="6542" spans="1:19" ht="17.399999999999999" x14ac:dyDescent="0.3">
      <c r="A6542" s="39" t="s">
        <v>1075</v>
      </c>
      <c r="B6542" s="39" t="s">
        <v>86</v>
      </c>
      <c r="C6542" s="39" t="s">
        <v>190</v>
      </c>
      <c r="D6542" s="39" t="s">
        <v>34</v>
      </c>
      <c r="E6542" s="70" t="s">
        <v>49</v>
      </c>
      <c r="F6542" s="70" t="s">
        <v>32</v>
      </c>
      <c r="G6542" s="78">
        <v>43927</v>
      </c>
      <c r="H6542" s="78">
        <v>45717</v>
      </c>
      <c r="I6542" s="69">
        <v>17403461.460000001</v>
      </c>
      <c r="J6542" s="70">
        <v>0</v>
      </c>
      <c r="K6542" s="71">
        <v>1.133</v>
      </c>
      <c r="L6542" s="70">
        <v>0</v>
      </c>
      <c r="M6542" s="71">
        <v>1.1599999999999999</v>
      </c>
      <c r="N6542" s="72"/>
      <c r="O6542" s="73">
        <f>MIN(1,MAX(0,(1/(1+EXP(-(Assumptions!$B$5 + Assumptions!$B$6*$N6542))))*Assumptions!$B$3))</f>
        <v>3.9165722796764356E-2</v>
      </c>
      <c r="P6542" s="73">
        <f>VLOOKUP($F6542,Assumptions!$A$23:$B$27,2,FALSE)*Assumptions!$B$4</f>
        <v>0.5</v>
      </c>
      <c r="Q6542" s="74">
        <f t="shared" si="204"/>
        <v>340809.57362326595</v>
      </c>
      <c r="R6542" s="75" t="str">
        <f>IF($O6542&lt;Assumptions!$B$17,"A",IF($O6542&lt;Assumptions!$B$18,"B",IF($O6542&lt;Assumptions!$B$19,"C",IF($O6542&lt;Assumptions!$B$20,"D","E"))))</f>
        <v>B</v>
      </c>
      <c r="S6542" s="75">
        <f t="shared" si="205"/>
        <v>0</v>
      </c>
    </row>
    <row r="6543" spans="1:19" ht="17.399999999999999" x14ac:dyDescent="0.3">
      <c r="A6543" s="39" t="s">
        <v>1075</v>
      </c>
      <c r="B6543" s="39" t="s">
        <v>86</v>
      </c>
      <c r="C6543" s="39" t="s">
        <v>190</v>
      </c>
      <c r="D6543" s="39" t="s">
        <v>34</v>
      </c>
      <c r="E6543" s="70" t="s">
        <v>49</v>
      </c>
      <c r="F6543" s="70" t="s">
        <v>32</v>
      </c>
      <c r="G6543" s="78">
        <v>43927</v>
      </c>
      <c r="H6543" s="78">
        <v>45748</v>
      </c>
      <c r="I6543" s="69">
        <v>17103776.879999999</v>
      </c>
      <c r="J6543" s="70">
        <v>0</v>
      </c>
      <c r="K6543" s="71">
        <v>1.139</v>
      </c>
      <c r="L6543" s="70">
        <v>0</v>
      </c>
      <c r="M6543" s="71">
        <v>1.1599999999999999</v>
      </c>
      <c r="N6543" s="72"/>
      <c r="O6543" s="73">
        <f>MIN(1,MAX(0,(1/(1+EXP(-(Assumptions!$B$5 + Assumptions!$B$6*$N6543))))*Assumptions!$B$3))</f>
        <v>3.9165722796764356E-2</v>
      </c>
      <c r="P6543" s="73">
        <f>VLOOKUP($F6543,Assumptions!$A$23:$B$27,2,FALSE)*Assumptions!$B$4</f>
        <v>0.5</v>
      </c>
      <c r="Q6543" s="74">
        <f t="shared" si="204"/>
        <v>334940.89202989353</v>
      </c>
      <c r="R6543" s="75" t="str">
        <f>IF($O6543&lt;Assumptions!$B$17,"A",IF($O6543&lt;Assumptions!$B$18,"B",IF($O6543&lt;Assumptions!$B$19,"C",IF($O6543&lt;Assumptions!$B$20,"D","E"))))</f>
        <v>B</v>
      </c>
      <c r="S6543" s="75">
        <f t="shared" si="205"/>
        <v>0</v>
      </c>
    </row>
    <row r="6544" spans="1:19" ht="17.399999999999999" x14ac:dyDescent="0.3">
      <c r="A6544" s="39" t="s">
        <v>1075</v>
      </c>
      <c r="B6544" s="39" t="s">
        <v>86</v>
      </c>
      <c r="C6544" s="39" t="s">
        <v>190</v>
      </c>
      <c r="D6544" s="39" t="s">
        <v>34</v>
      </c>
      <c r="E6544" s="70" t="s">
        <v>49</v>
      </c>
      <c r="F6544" s="70" t="s">
        <v>32</v>
      </c>
      <c r="G6544" s="78">
        <v>43927</v>
      </c>
      <c r="H6544" s="78">
        <v>45778</v>
      </c>
      <c r="I6544" s="69">
        <v>16844971.489999998</v>
      </c>
      <c r="J6544" s="70">
        <v>0</v>
      </c>
      <c r="K6544" s="71">
        <v>1.0049999999999999</v>
      </c>
      <c r="L6544" s="70">
        <v>0</v>
      </c>
      <c r="M6544" s="71">
        <v>1.1599999999999999</v>
      </c>
      <c r="N6544" s="72"/>
      <c r="O6544" s="73">
        <f>MIN(1,MAX(0,(1/(1+EXP(-(Assumptions!$B$5 + Assumptions!$B$6*$N6544))))*Assumptions!$B$3))</f>
        <v>3.9165722796764356E-2</v>
      </c>
      <c r="P6544" s="73">
        <f>VLOOKUP($F6544,Assumptions!$A$23:$B$27,2,FALSE)*Assumptions!$B$4</f>
        <v>0.5</v>
      </c>
      <c r="Q6544" s="74">
        <f t="shared" si="204"/>
        <v>329872.74194836931</v>
      </c>
      <c r="R6544" s="75" t="str">
        <f>IF($O6544&lt;Assumptions!$B$17,"A",IF($O6544&lt;Assumptions!$B$18,"B",IF($O6544&lt;Assumptions!$B$19,"C",IF($O6544&lt;Assumptions!$B$20,"D","E"))))</f>
        <v>B</v>
      </c>
      <c r="S6544" s="75">
        <f t="shared" si="205"/>
        <v>0</v>
      </c>
    </row>
    <row r="6545" spans="1:19" ht="17.399999999999999" x14ac:dyDescent="0.3">
      <c r="A6545" s="39" t="s">
        <v>1075</v>
      </c>
      <c r="B6545" s="39" t="s">
        <v>86</v>
      </c>
      <c r="C6545" s="39" t="s">
        <v>190</v>
      </c>
      <c r="D6545" s="39" t="s">
        <v>34</v>
      </c>
      <c r="E6545" s="70" t="s">
        <v>49</v>
      </c>
      <c r="F6545" s="70" t="s">
        <v>32</v>
      </c>
      <c r="G6545" s="78">
        <v>43927</v>
      </c>
      <c r="H6545" s="78">
        <v>45809</v>
      </c>
      <c r="I6545" s="69">
        <v>16575038.51</v>
      </c>
      <c r="J6545" s="70">
        <v>0</v>
      </c>
      <c r="K6545" s="71">
        <v>0.98699999999999999</v>
      </c>
      <c r="L6545" s="70">
        <v>0</v>
      </c>
      <c r="M6545" s="71">
        <v>1.1599999999999999</v>
      </c>
      <c r="N6545" s="72"/>
      <c r="O6545" s="73">
        <f>MIN(1,MAX(0,(1/(1+EXP(-(Assumptions!$B$5 + Assumptions!$B$6*$N6545))))*Assumptions!$B$3))</f>
        <v>3.9165722796764356E-2</v>
      </c>
      <c r="P6545" s="73">
        <f>VLOOKUP($F6545,Assumptions!$A$23:$B$27,2,FALSE)*Assumptions!$B$4</f>
        <v>0.5</v>
      </c>
      <c r="Q6545" s="74">
        <f t="shared" si="204"/>
        <v>324586.68181417702</v>
      </c>
      <c r="R6545" s="75" t="str">
        <f>IF($O6545&lt;Assumptions!$B$17,"A",IF($O6545&lt;Assumptions!$B$18,"B",IF($O6545&lt;Assumptions!$B$19,"C",IF($O6545&lt;Assumptions!$B$20,"D","E"))))</f>
        <v>B</v>
      </c>
      <c r="S6545" s="75">
        <f t="shared" si="205"/>
        <v>0</v>
      </c>
    </row>
    <row r="6546" spans="1:19" ht="17.399999999999999" x14ac:dyDescent="0.3">
      <c r="A6546" s="39" t="s">
        <v>1075</v>
      </c>
      <c r="B6546" s="39" t="s">
        <v>86</v>
      </c>
      <c r="C6546" s="39" t="s">
        <v>190</v>
      </c>
      <c r="D6546" s="39" t="s">
        <v>34</v>
      </c>
      <c r="E6546" s="70" t="s">
        <v>49</v>
      </c>
      <c r="F6546" s="70" t="s">
        <v>32</v>
      </c>
      <c r="G6546" s="78">
        <v>43927</v>
      </c>
      <c r="H6546" s="78">
        <v>45839</v>
      </c>
      <c r="I6546" s="69">
        <v>16253264.32</v>
      </c>
      <c r="J6546" s="70">
        <v>0</v>
      </c>
      <c r="K6546" s="71">
        <v>1.1459999999999999</v>
      </c>
      <c r="L6546" s="70">
        <v>0</v>
      </c>
      <c r="M6546" s="71">
        <v>1.1599999999999999</v>
      </c>
      <c r="N6546" s="72"/>
      <c r="O6546" s="73">
        <f>MIN(1,MAX(0,(1/(1+EXP(-(Assumptions!$B$5 + Assumptions!$B$6*$N6546))))*Assumptions!$B$3))</f>
        <v>3.9165722796764356E-2</v>
      </c>
      <c r="P6546" s="73">
        <f>VLOOKUP($F6546,Assumptions!$A$23:$B$27,2,FALSE)*Assumptions!$B$4</f>
        <v>0.5</v>
      </c>
      <c r="Q6546" s="74">
        <f t="shared" si="204"/>
        <v>318285.42244983034</v>
      </c>
      <c r="R6546" s="75" t="str">
        <f>IF($O6546&lt;Assumptions!$B$17,"A",IF($O6546&lt;Assumptions!$B$18,"B",IF($O6546&lt;Assumptions!$B$19,"C",IF($O6546&lt;Assumptions!$B$20,"D","E"))))</f>
        <v>B</v>
      </c>
      <c r="S6546" s="75">
        <f t="shared" si="205"/>
        <v>0</v>
      </c>
    </row>
    <row r="6547" spans="1:19" ht="17.399999999999999" x14ac:dyDescent="0.3">
      <c r="A6547" s="39" t="s">
        <v>1075</v>
      </c>
      <c r="B6547" s="39" t="s">
        <v>86</v>
      </c>
      <c r="C6547" s="39" t="s">
        <v>190</v>
      </c>
      <c r="D6547" s="39" t="s">
        <v>34</v>
      </c>
      <c r="E6547" s="70" t="s">
        <v>49</v>
      </c>
      <c r="F6547" s="70" t="s">
        <v>32</v>
      </c>
      <c r="G6547" s="78">
        <v>43927</v>
      </c>
      <c r="H6547" s="78">
        <v>45870</v>
      </c>
      <c r="I6547" s="69">
        <v>15916351.560000001</v>
      </c>
      <c r="J6547" s="70">
        <v>15</v>
      </c>
      <c r="K6547" s="71">
        <v>1.046</v>
      </c>
      <c r="L6547" s="70">
        <v>0</v>
      </c>
      <c r="M6547" s="71">
        <v>1.1599999999999999</v>
      </c>
      <c r="N6547" s="72"/>
      <c r="O6547" s="73">
        <f>MIN(1,MAX(0,(1/(1+EXP(-(Assumptions!$B$5 + Assumptions!$B$6*$N6547))))*Assumptions!$B$3))</f>
        <v>3.9165722796764356E-2</v>
      </c>
      <c r="P6547" s="73">
        <f>VLOOKUP($F6547,Assumptions!$A$23:$B$27,2,FALSE)*Assumptions!$B$4</f>
        <v>0.5</v>
      </c>
      <c r="Q6547" s="74">
        <f t="shared" si="204"/>
        <v>311687.70656740398</v>
      </c>
      <c r="R6547" s="75" t="str">
        <f>IF($O6547&lt;Assumptions!$B$17,"A",IF($O6547&lt;Assumptions!$B$18,"B",IF($O6547&lt;Assumptions!$B$19,"C",IF($O6547&lt;Assumptions!$B$20,"D","E"))))</f>
        <v>B</v>
      </c>
      <c r="S6547" s="75">
        <f t="shared" si="205"/>
        <v>0</v>
      </c>
    </row>
    <row r="6548" spans="1:19" ht="17.399999999999999" x14ac:dyDescent="0.3">
      <c r="A6548" s="39" t="s">
        <v>1075</v>
      </c>
      <c r="B6548" s="39" t="s">
        <v>86</v>
      </c>
      <c r="C6548" s="39" t="s">
        <v>190</v>
      </c>
      <c r="D6548" s="39" t="s">
        <v>34</v>
      </c>
      <c r="E6548" s="70" t="s">
        <v>49</v>
      </c>
      <c r="F6548" s="70" t="s">
        <v>32</v>
      </c>
      <c r="G6548" s="78">
        <v>43927</v>
      </c>
      <c r="H6548" s="78">
        <v>45901</v>
      </c>
      <c r="I6548" s="69">
        <v>15684236.050000001</v>
      </c>
      <c r="J6548" s="70">
        <v>0</v>
      </c>
      <c r="K6548" s="71">
        <v>1.141</v>
      </c>
      <c r="L6548" s="70">
        <v>0</v>
      </c>
      <c r="M6548" s="71">
        <v>1.1599999999999999</v>
      </c>
      <c r="N6548" s="72"/>
      <c r="O6548" s="73">
        <f>MIN(1,MAX(0,(1/(1+EXP(-(Assumptions!$B$5 + Assumptions!$B$6*$N6548))))*Assumptions!$B$3))</f>
        <v>3.9165722796764356E-2</v>
      </c>
      <c r="P6548" s="73">
        <f>VLOOKUP($F6548,Assumptions!$A$23:$B$27,2,FALSE)*Assumptions!$B$4</f>
        <v>0.5</v>
      </c>
      <c r="Q6548" s="74">
        <f t="shared" si="204"/>
        <v>307142.22070665919</v>
      </c>
      <c r="R6548" s="75" t="str">
        <f>IF($O6548&lt;Assumptions!$B$17,"A",IF($O6548&lt;Assumptions!$B$18,"B",IF($O6548&lt;Assumptions!$B$19,"C",IF($O6548&lt;Assumptions!$B$20,"D","E"))))</f>
        <v>B</v>
      </c>
      <c r="S6548" s="75">
        <f t="shared" si="205"/>
        <v>0</v>
      </c>
    </row>
    <row r="6549" spans="1:19" ht="17.399999999999999" x14ac:dyDescent="0.3">
      <c r="A6549" s="39" t="s">
        <v>1075</v>
      </c>
      <c r="B6549" s="39" t="s">
        <v>86</v>
      </c>
      <c r="C6549" s="39" t="s">
        <v>190</v>
      </c>
      <c r="D6549" s="39" t="s">
        <v>34</v>
      </c>
      <c r="E6549" s="70" t="s">
        <v>49</v>
      </c>
      <c r="F6549" s="70" t="s">
        <v>32</v>
      </c>
      <c r="G6549" s="78">
        <v>43927</v>
      </c>
      <c r="H6549" s="78">
        <v>45931</v>
      </c>
      <c r="I6549" s="69">
        <v>15376819.25</v>
      </c>
      <c r="J6549" s="70">
        <v>0</v>
      </c>
      <c r="K6549" s="71">
        <v>1.1319999999999999</v>
      </c>
      <c r="L6549" s="70">
        <v>0</v>
      </c>
      <c r="M6549" s="71">
        <v>1.1599999999999999</v>
      </c>
      <c r="N6549" s="72"/>
      <c r="O6549" s="73">
        <f>MIN(1,MAX(0,(1/(1+EXP(-(Assumptions!$B$5 + Assumptions!$B$6*$N6549))))*Assumptions!$B$3))</f>
        <v>3.9165722796764356E-2</v>
      </c>
      <c r="P6549" s="73">
        <f>VLOOKUP($F6549,Assumptions!$A$23:$B$27,2,FALSE)*Assumptions!$B$4</f>
        <v>0.5</v>
      </c>
      <c r="Q6549" s="74">
        <f t="shared" si="204"/>
        <v>301122.12012072501</v>
      </c>
      <c r="R6549" s="75" t="str">
        <f>IF($O6549&lt;Assumptions!$B$17,"A",IF($O6549&lt;Assumptions!$B$18,"B",IF($O6549&lt;Assumptions!$B$19,"C",IF($O6549&lt;Assumptions!$B$20,"D","E"))))</f>
        <v>B</v>
      </c>
      <c r="S6549" s="75">
        <f t="shared" si="205"/>
        <v>0</v>
      </c>
    </row>
    <row r="6550" spans="1:19" ht="17.399999999999999" x14ac:dyDescent="0.3">
      <c r="A6550" s="39" t="s">
        <v>1075</v>
      </c>
      <c r="B6550" s="39" t="s">
        <v>86</v>
      </c>
      <c r="C6550" s="39" t="s">
        <v>190</v>
      </c>
      <c r="D6550" s="39" t="s">
        <v>34</v>
      </c>
      <c r="E6550" s="70" t="s">
        <v>49</v>
      </c>
      <c r="F6550" s="70" t="s">
        <v>32</v>
      </c>
      <c r="G6550" s="78">
        <v>43927</v>
      </c>
      <c r="H6550" s="78">
        <v>45962</v>
      </c>
      <c r="I6550" s="69">
        <v>15097624.1</v>
      </c>
      <c r="J6550" s="70">
        <v>0</v>
      </c>
      <c r="K6550" s="71">
        <v>1.1279999999999999</v>
      </c>
      <c r="L6550" s="70">
        <v>0</v>
      </c>
      <c r="M6550" s="71">
        <v>1.1599999999999999</v>
      </c>
      <c r="N6550" s="72"/>
      <c r="O6550" s="73">
        <f>MIN(1,MAX(0,(1/(1+EXP(-(Assumptions!$B$5 + Assumptions!$B$6*$N6550))))*Assumptions!$B$3))</f>
        <v>3.9165722796764356E-2</v>
      </c>
      <c r="P6550" s="73">
        <f>VLOOKUP($F6550,Assumptions!$A$23:$B$27,2,FALSE)*Assumptions!$B$4</f>
        <v>0.5</v>
      </c>
      <c r="Q6550" s="74">
        <f t="shared" si="204"/>
        <v>295654.68019517447</v>
      </c>
      <c r="R6550" s="75" t="str">
        <f>IF($O6550&lt;Assumptions!$B$17,"A",IF($O6550&lt;Assumptions!$B$18,"B",IF($O6550&lt;Assumptions!$B$19,"C",IF($O6550&lt;Assumptions!$B$20,"D","E"))))</f>
        <v>B</v>
      </c>
      <c r="S6550" s="75">
        <f t="shared" si="205"/>
        <v>0</v>
      </c>
    </row>
    <row r="6551" spans="1:19" ht="17.399999999999999" x14ac:dyDescent="0.3">
      <c r="A6551" s="39" t="s">
        <v>1075</v>
      </c>
      <c r="B6551" s="39" t="s">
        <v>86</v>
      </c>
      <c r="C6551" s="39" t="s">
        <v>190</v>
      </c>
      <c r="D6551" s="39" t="s">
        <v>34</v>
      </c>
      <c r="E6551" s="70" t="s">
        <v>49</v>
      </c>
      <c r="F6551" s="70" t="s">
        <v>32</v>
      </c>
      <c r="G6551" s="78">
        <v>43927</v>
      </c>
      <c r="H6551" s="78">
        <v>45992</v>
      </c>
      <c r="I6551" s="69">
        <v>14783927.83</v>
      </c>
      <c r="J6551" s="70">
        <v>0</v>
      </c>
      <c r="K6551" s="71">
        <v>1.083</v>
      </c>
      <c r="L6551" s="70">
        <v>0</v>
      </c>
      <c r="M6551" s="71">
        <v>1.1599999999999999</v>
      </c>
      <c r="N6551" s="72"/>
      <c r="O6551" s="73">
        <f>MIN(1,MAX(0,(1/(1+EXP(-(Assumptions!$B$5 + Assumptions!$B$6*$N6551))))*Assumptions!$B$3))</f>
        <v>3.9165722796764356E-2</v>
      </c>
      <c r="P6551" s="73">
        <f>VLOOKUP($F6551,Assumptions!$A$23:$B$27,2,FALSE)*Assumptions!$B$4</f>
        <v>0.5</v>
      </c>
      <c r="Q6551" s="74">
        <f t="shared" si="204"/>
        <v>289511.60961857502</v>
      </c>
      <c r="R6551" s="75" t="str">
        <f>IF($O6551&lt;Assumptions!$B$17,"A",IF($O6551&lt;Assumptions!$B$18,"B",IF($O6551&lt;Assumptions!$B$19,"C",IF($O6551&lt;Assumptions!$B$20,"D","E"))))</f>
        <v>B</v>
      </c>
      <c r="S6551" s="75">
        <f t="shared" si="205"/>
        <v>0</v>
      </c>
    </row>
    <row r="6552" spans="1:19" ht="17.399999999999999" x14ac:dyDescent="0.3">
      <c r="A6552" s="39" t="s">
        <v>1076</v>
      </c>
      <c r="B6552" s="39" t="s">
        <v>56</v>
      </c>
      <c r="C6552" s="39" t="s">
        <v>144</v>
      </c>
      <c r="D6552" s="39" t="s">
        <v>26</v>
      </c>
      <c r="E6552" s="70" t="s">
        <v>23</v>
      </c>
      <c r="F6552" s="70" t="s">
        <v>24</v>
      </c>
      <c r="G6552" s="78">
        <v>45219</v>
      </c>
      <c r="H6552" s="78">
        <v>45658</v>
      </c>
      <c r="I6552" s="69">
        <v>2918721.73</v>
      </c>
      <c r="J6552" s="70">
        <v>0</v>
      </c>
      <c r="K6552" s="71">
        <v>1.1180000000000001</v>
      </c>
      <c r="L6552" s="70">
        <v>0</v>
      </c>
      <c r="M6552" s="71">
        <v>1.0609999999999999</v>
      </c>
      <c r="N6552" s="72"/>
      <c r="O6552" s="73">
        <f>MIN(1,MAX(0,(1/(1+EXP(-(Assumptions!$B$5 + Assumptions!$B$6*$N6552))))*Assumptions!$B$3))</f>
        <v>3.9165722796764356E-2</v>
      </c>
      <c r="P6552" s="73">
        <f>VLOOKUP($F6552,Assumptions!$A$23:$B$27,2,FALSE)*Assumptions!$B$4</f>
        <v>0.2</v>
      </c>
      <c r="Q6552" s="74">
        <f t="shared" si="204"/>
        <v>22862.769239614499</v>
      </c>
      <c r="R6552" s="75" t="str">
        <f>IF($O6552&lt;Assumptions!$B$17,"A",IF($O6552&lt;Assumptions!$B$18,"B",IF($O6552&lt;Assumptions!$B$19,"C",IF($O6552&lt;Assumptions!$B$20,"D","E"))))</f>
        <v>B</v>
      </c>
      <c r="S6552" s="75">
        <f t="shared" si="205"/>
        <v>0</v>
      </c>
    </row>
    <row r="6553" spans="1:19" ht="17.399999999999999" x14ac:dyDescent="0.3">
      <c r="A6553" s="39" t="s">
        <v>1076</v>
      </c>
      <c r="B6553" s="39" t="s">
        <v>56</v>
      </c>
      <c r="C6553" s="39" t="s">
        <v>144</v>
      </c>
      <c r="D6553" s="39" t="s">
        <v>26</v>
      </c>
      <c r="E6553" s="70" t="s">
        <v>23</v>
      </c>
      <c r="F6553" s="70" t="s">
        <v>24</v>
      </c>
      <c r="G6553" s="78">
        <v>45219</v>
      </c>
      <c r="H6553" s="78">
        <v>45689</v>
      </c>
      <c r="I6553" s="69">
        <v>2857357.5</v>
      </c>
      <c r="J6553" s="70">
        <v>0</v>
      </c>
      <c r="K6553" s="71">
        <v>1.119</v>
      </c>
      <c r="L6553" s="70">
        <v>0</v>
      </c>
      <c r="M6553" s="71">
        <v>1.0609999999999999</v>
      </c>
      <c r="N6553" s="72"/>
      <c r="O6553" s="73">
        <f>MIN(1,MAX(0,(1/(1+EXP(-(Assumptions!$B$5 + Assumptions!$B$6*$N6553))))*Assumptions!$B$3))</f>
        <v>3.9165722796764356E-2</v>
      </c>
      <c r="P6553" s="73">
        <f>VLOOKUP($F6553,Assumptions!$A$23:$B$27,2,FALSE)*Assumptions!$B$4</f>
        <v>0.2</v>
      </c>
      <c r="Q6553" s="74">
        <f t="shared" si="204"/>
        <v>22382.094355251123</v>
      </c>
      <c r="R6553" s="75" t="str">
        <f>IF($O6553&lt;Assumptions!$B$17,"A",IF($O6553&lt;Assumptions!$B$18,"B",IF($O6553&lt;Assumptions!$B$19,"C",IF($O6553&lt;Assumptions!$B$20,"D","E"))))</f>
        <v>B</v>
      </c>
      <c r="S6553" s="75">
        <f t="shared" si="205"/>
        <v>0</v>
      </c>
    </row>
    <row r="6554" spans="1:19" ht="17.399999999999999" x14ac:dyDescent="0.3">
      <c r="A6554" s="39" t="s">
        <v>1076</v>
      </c>
      <c r="B6554" s="39" t="s">
        <v>56</v>
      </c>
      <c r="C6554" s="39" t="s">
        <v>144</v>
      </c>
      <c r="D6554" s="39" t="s">
        <v>26</v>
      </c>
      <c r="E6554" s="70" t="s">
        <v>23</v>
      </c>
      <c r="F6554" s="70" t="s">
        <v>24</v>
      </c>
      <c r="G6554" s="78">
        <v>45219</v>
      </c>
      <c r="H6554" s="78">
        <v>45717</v>
      </c>
      <c r="I6554" s="69">
        <v>2787151.31</v>
      </c>
      <c r="J6554" s="70">
        <v>15</v>
      </c>
      <c r="K6554" s="71">
        <v>0.999</v>
      </c>
      <c r="L6554" s="70">
        <v>0</v>
      </c>
      <c r="M6554" s="71">
        <v>1.0609999999999999</v>
      </c>
      <c r="N6554" s="72"/>
      <c r="O6554" s="73">
        <f>MIN(1,MAX(0,(1/(1+EXP(-(Assumptions!$B$5 + Assumptions!$B$6*$N6554))))*Assumptions!$B$3))</f>
        <v>3.9165722796764356E-2</v>
      </c>
      <c r="P6554" s="73">
        <f>VLOOKUP($F6554,Assumptions!$A$23:$B$27,2,FALSE)*Assumptions!$B$4</f>
        <v>0.2</v>
      </c>
      <c r="Q6554" s="74">
        <f t="shared" si="204"/>
        <v>21832.159120019729</v>
      </c>
      <c r="R6554" s="75" t="str">
        <f>IF($O6554&lt;Assumptions!$B$17,"A",IF($O6554&lt;Assumptions!$B$18,"B",IF($O6554&lt;Assumptions!$B$19,"C",IF($O6554&lt;Assumptions!$B$20,"D","E"))))</f>
        <v>B</v>
      </c>
      <c r="S6554" s="75">
        <f t="shared" si="205"/>
        <v>0</v>
      </c>
    </row>
    <row r="6555" spans="1:19" ht="17.399999999999999" x14ac:dyDescent="0.3">
      <c r="A6555" s="39" t="s">
        <v>1076</v>
      </c>
      <c r="B6555" s="39" t="s">
        <v>56</v>
      </c>
      <c r="C6555" s="39" t="s">
        <v>144</v>
      </c>
      <c r="D6555" s="39" t="s">
        <v>26</v>
      </c>
      <c r="E6555" s="70" t="s">
        <v>23</v>
      </c>
      <c r="F6555" s="70" t="s">
        <v>24</v>
      </c>
      <c r="G6555" s="78">
        <v>45219</v>
      </c>
      <c r="H6555" s="78">
        <v>45748</v>
      </c>
      <c r="I6555" s="69">
        <v>2714748.22</v>
      </c>
      <c r="J6555" s="70">
        <v>0</v>
      </c>
      <c r="K6555" s="71">
        <v>1.0049999999999999</v>
      </c>
      <c r="L6555" s="70">
        <v>0</v>
      </c>
      <c r="M6555" s="71">
        <v>1.0609999999999999</v>
      </c>
      <c r="N6555" s="72"/>
      <c r="O6555" s="73">
        <f>MIN(1,MAX(0,(1/(1+EXP(-(Assumptions!$B$5 + Assumptions!$B$6*$N6555))))*Assumptions!$B$3))</f>
        <v>3.9165722796764356E-2</v>
      </c>
      <c r="P6555" s="73">
        <f>VLOOKUP($F6555,Assumptions!$A$23:$B$27,2,FALSE)*Assumptions!$B$4</f>
        <v>0.2</v>
      </c>
      <c r="Q6555" s="74">
        <f t="shared" si="204"/>
        <v>21265.015249505894</v>
      </c>
      <c r="R6555" s="75" t="str">
        <f>IF($O6555&lt;Assumptions!$B$17,"A",IF($O6555&lt;Assumptions!$B$18,"B",IF($O6555&lt;Assumptions!$B$19,"C",IF($O6555&lt;Assumptions!$B$20,"D","E"))))</f>
        <v>B</v>
      </c>
      <c r="S6555" s="75">
        <f t="shared" si="205"/>
        <v>0</v>
      </c>
    </row>
    <row r="6556" spans="1:19" ht="17.399999999999999" x14ac:dyDescent="0.3">
      <c r="A6556" s="39" t="s">
        <v>1076</v>
      </c>
      <c r="B6556" s="39" t="s">
        <v>56</v>
      </c>
      <c r="C6556" s="39" t="s">
        <v>144</v>
      </c>
      <c r="D6556" s="39" t="s">
        <v>26</v>
      </c>
      <c r="E6556" s="70" t="s">
        <v>23</v>
      </c>
      <c r="F6556" s="70" t="s">
        <v>24</v>
      </c>
      <c r="G6556" s="78">
        <v>45219</v>
      </c>
      <c r="H6556" s="78">
        <v>45778</v>
      </c>
      <c r="I6556" s="69">
        <v>2642969.34</v>
      </c>
      <c r="J6556" s="70">
        <v>35</v>
      </c>
      <c r="K6556" s="71">
        <v>0.66700000000000004</v>
      </c>
      <c r="L6556" s="70">
        <v>0</v>
      </c>
      <c r="M6556" s="71">
        <v>1.0609999999999999</v>
      </c>
      <c r="N6556" s="72"/>
      <c r="O6556" s="73">
        <f>MIN(1,MAX(0,(1/(1+EXP(-(Assumptions!$B$5 + Assumptions!$B$6*$N6556))))*Assumptions!$B$3))</f>
        <v>3.9165722796764356E-2</v>
      </c>
      <c r="P6556" s="73">
        <f>VLOOKUP($F6556,Assumptions!$A$23:$B$27,2,FALSE)*Assumptions!$B$4</f>
        <v>0.2</v>
      </c>
      <c r="Q6556" s="74">
        <f t="shared" si="204"/>
        <v>20702.760906157448</v>
      </c>
      <c r="R6556" s="75" t="str">
        <f>IF($O6556&lt;Assumptions!$B$17,"A",IF($O6556&lt;Assumptions!$B$18,"B",IF($O6556&lt;Assumptions!$B$19,"C",IF($O6556&lt;Assumptions!$B$20,"D","E"))))</f>
        <v>B</v>
      </c>
      <c r="S6556" s="75">
        <f t="shared" si="205"/>
        <v>0</v>
      </c>
    </row>
    <row r="6557" spans="1:19" ht="17.399999999999999" x14ac:dyDescent="0.3">
      <c r="A6557" s="39" t="s">
        <v>1076</v>
      </c>
      <c r="B6557" s="39" t="s">
        <v>56</v>
      </c>
      <c r="C6557" s="39" t="s">
        <v>144</v>
      </c>
      <c r="D6557" s="39" t="s">
        <v>26</v>
      </c>
      <c r="E6557" s="70" t="s">
        <v>23</v>
      </c>
      <c r="F6557" s="70" t="s">
        <v>24</v>
      </c>
      <c r="G6557" s="78">
        <v>45219</v>
      </c>
      <c r="H6557" s="78">
        <v>45809</v>
      </c>
      <c r="I6557" s="69">
        <v>2571443.36</v>
      </c>
      <c r="J6557" s="70">
        <v>0</v>
      </c>
      <c r="K6557" s="71">
        <v>0.97699999999999998</v>
      </c>
      <c r="L6557" s="70">
        <v>0</v>
      </c>
      <c r="M6557" s="71">
        <v>1.0609999999999999</v>
      </c>
      <c r="N6557" s="72"/>
      <c r="O6557" s="73">
        <f>MIN(1,MAX(0,(1/(1+EXP(-(Assumptions!$B$5 + Assumptions!$B$6*$N6557))))*Assumptions!$B$3))</f>
        <v>3.9165722796764356E-2</v>
      </c>
      <c r="P6557" s="73">
        <f>VLOOKUP($F6557,Assumptions!$A$23:$B$27,2,FALSE)*Assumptions!$B$4</f>
        <v>0.2</v>
      </c>
      <c r="Q6557" s="74">
        <f t="shared" si="204"/>
        <v>20142.487565068066</v>
      </c>
      <c r="R6557" s="75" t="str">
        <f>IF($O6557&lt;Assumptions!$B$17,"A",IF($O6557&lt;Assumptions!$B$18,"B",IF($O6557&lt;Assumptions!$B$19,"C",IF($O6557&lt;Assumptions!$B$20,"D","E"))))</f>
        <v>B</v>
      </c>
      <c r="S6557" s="75">
        <f t="shared" si="205"/>
        <v>0</v>
      </c>
    </row>
    <row r="6558" spans="1:19" ht="17.399999999999999" x14ac:dyDescent="0.3">
      <c r="A6558" s="39" t="s">
        <v>1076</v>
      </c>
      <c r="B6558" s="39" t="s">
        <v>56</v>
      </c>
      <c r="C6558" s="39" t="s">
        <v>144</v>
      </c>
      <c r="D6558" s="39" t="s">
        <v>26</v>
      </c>
      <c r="E6558" s="70" t="s">
        <v>23</v>
      </c>
      <c r="F6558" s="70" t="s">
        <v>24</v>
      </c>
      <c r="G6558" s="78">
        <v>45219</v>
      </c>
      <c r="H6558" s="78">
        <v>45839</v>
      </c>
      <c r="I6558" s="69">
        <v>2501678.7200000002</v>
      </c>
      <c r="J6558" s="70">
        <v>0</v>
      </c>
      <c r="K6558" s="71">
        <v>1.038</v>
      </c>
      <c r="L6558" s="70">
        <v>0</v>
      </c>
      <c r="M6558" s="71">
        <v>1.0609999999999999</v>
      </c>
      <c r="N6558" s="72"/>
      <c r="O6558" s="73">
        <f>MIN(1,MAX(0,(1/(1+EXP(-(Assumptions!$B$5 + Assumptions!$B$6*$N6558))))*Assumptions!$B$3))</f>
        <v>3.9165722796764356E-2</v>
      </c>
      <c r="P6558" s="73">
        <f>VLOOKUP($F6558,Assumptions!$A$23:$B$27,2,FALSE)*Assumptions!$B$4</f>
        <v>0.2</v>
      </c>
      <c r="Q6558" s="74">
        <f t="shared" si="204"/>
        <v>19596.011054816856</v>
      </c>
      <c r="R6558" s="75" t="str">
        <f>IF($O6558&lt;Assumptions!$B$17,"A",IF($O6558&lt;Assumptions!$B$18,"B",IF($O6558&lt;Assumptions!$B$19,"C",IF($O6558&lt;Assumptions!$B$20,"D","E"))))</f>
        <v>B</v>
      </c>
      <c r="S6558" s="75">
        <f t="shared" si="205"/>
        <v>0</v>
      </c>
    </row>
    <row r="6559" spans="1:19" ht="17.399999999999999" x14ac:dyDescent="0.3">
      <c r="A6559" s="39" t="s">
        <v>1076</v>
      </c>
      <c r="B6559" s="39" t="s">
        <v>56</v>
      </c>
      <c r="C6559" s="39" t="s">
        <v>144</v>
      </c>
      <c r="D6559" s="39" t="s">
        <v>26</v>
      </c>
      <c r="E6559" s="70" t="s">
        <v>23</v>
      </c>
      <c r="F6559" s="70" t="s">
        <v>24</v>
      </c>
      <c r="G6559" s="78">
        <v>45219</v>
      </c>
      <c r="H6559" s="78">
        <v>45870</v>
      </c>
      <c r="I6559" s="69">
        <v>2448436.19</v>
      </c>
      <c r="J6559" s="70">
        <v>65</v>
      </c>
      <c r="K6559" s="71">
        <v>0.88900000000000001</v>
      </c>
      <c r="L6559" s="70">
        <v>0</v>
      </c>
      <c r="M6559" s="71">
        <v>1.0609999999999999</v>
      </c>
      <c r="N6559" s="72"/>
      <c r="O6559" s="73">
        <f>MIN(1,MAX(0,(1/(1+EXP(-(Assumptions!$B$5 + Assumptions!$B$6*$N6559))))*Assumptions!$B$3))</f>
        <v>3.9165722796764356E-2</v>
      </c>
      <c r="P6559" s="73">
        <f>VLOOKUP($F6559,Assumptions!$A$23:$B$27,2,FALSE)*Assumptions!$B$4</f>
        <v>0.2</v>
      </c>
      <c r="Q6559" s="74">
        <f t="shared" si="204"/>
        <v>19178.954620621174</v>
      </c>
      <c r="R6559" s="75" t="str">
        <f>IF($O6559&lt;Assumptions!$B$17,"A",IF($O6559&lt;Assumptions!$B$18,"B",IF($O6559&lt;Assumptions!$B$19,"C",IF($O6559&lt;Assumptions!$B$20,"D","E"))))</f>
        <v>B</v>
      </c>
      <c r="S6559" s="75">
        <f t="shared" si="205"/>
        <v>0</v>
      </c>
    </row>
    <row r="6560" spans="1:19" ht="17.399999999999999" x14ac:dyDescent="0.3">
      <c r="A6560" s="39" t="s">
        <v>1076</v>
      </c>
      <c r="B6560" s="39" t="s">
        <v>56</v>
      </c>
      <c r="C6560" s="39" t="s">
        <v>144</v>
      </c>
      <c r="D6560" s="39" t="s">
        <v>26</v>
      </c>
      <c r="E6560" s="70" t="s">
        <v>23</v>
      </c>
      <c r="F6560" s="70" t="s">
        <v>24</v>
      </c>
      <c r="G6560" s="78">
        <v>45219</v>
      </c>
      <c r="H6560" s="78">
        <v>45901</v>
      </c>
      <c r="I6560" s="69">
        <v>2380255.63</v>
      </c>
      <c r="J6560" s="70">
        <v>95</v>
      </c>
      <c r="K6560" s="71">
        <v>0.11799999999999999</v>
      </c>
      <c r="L6560" s="70">
        <v>0</v>
      </c>
      <c r="M6560" s="71">
        <v>1.0609999999999999</v>
      </c>
      <c r="N6560" s="72"/>
      <c r="O6560" s="73">
        <f>MIN(1,MAX(0,(1/(1+EXP(-(Assumptions!$B$5 + Assumptions!$B$6*$N6560))))*Assumptions!$B$3))</f>
        <v>3.9165722796764356E-2</v>
      </c>
      <c r="P6560" s="73">
        <f>VLOOKUP($F6560,Assumptions!$A$23:$B$27,2,FALSE)*Assumptions!$B$4</f>
        <v>0.2</v>
      </c>
      <c r="Q6560" s="74">
        <f t="shared" si="204"/>
        <v>18644.886438003541</v>
      </c>
      <c r="R6560" s="75" t="str">
        <f>IF($O6560&lt;Assumptions!$B$17,"A",IF($O6560&lt;Assumptions!$B$18,"B",IF($O6560&lt;Assumptions!$B$19,"C",IF($O6560&lt;Assumptions!$B$20,"D","E"))))</f>
        <v>B</v>
      </c>
      <c r="S6560" s="75">
        <f t="shared" si="205"/>
        <v>0</v>
      </c>
    </row>
    <row r="6561" spans="1:19" ht="17.399999999999999" x14ac:dyDescent="0.3">
      <c r="A6561" s="39" t="s">
        <v>1076</v>
      </c>
      <c r="B6561" s="39" t="s">
        <v>56</v>
      </c>
      <c r="C6561" s="39" t="s">
        <v>144</v>
      </c>
      <c r="D6561" s="39" t="s">
        <v>26</v>
      </c>
      <c r="E6561" s="70" t="s">
        <v>23</v>
      </c>
      <c r="F6561" s="70" t="s">
        <v>24</v>
      </c>
      <c r="G6561" s="78">
        <v>45219</v>
      </c>
      <c r="H6561" s="78">
        <v>45931</v>
      </c>
      <c r="I6561" s="69">
        <v>2323100.0099999998</v>
      </c>
      <c r="J6561" s="70">
        <v>0</v>
      </c>
      <c r="K6561" s="71">
        <v>1.0509999999999999</v>
      </c>
      <c r="L6561" s="70">
        <v>0</v>
      </c>
      <c r="M6561" s="71">
        <v>1.0609999999999999</v>
      </c>
      <c r="N6561" s="72"/>
      <c r="O6561" s="73">
        <f>MIN(1,MAX(0,(1/(1+EXP(-(Assumptions!$B$5 + Assumptions!$B$6*$N6561))))*Assumptions!$B$3))</f>
        <v>3.9165722796764356E-2</v>
      </c>
      <c r="P6561" s="73">
        <f>VLOOKUP($F6561,Assumptions!$A$23:$B$27,2,FALSE)*Assumptions!$B$4</f>
        <v>0.2</v>
      </c>
      <c r="Q6561" s="74">
        <f t="shared" si="204"/>
        <v>18197.178204164098</v>
      </c>
      <c r="R6561" s="75" t="str">
        <f>IF($O6561&lt;Assumptions!$B$17,"A",IF($O6561&lt;Assumptions!$B$18,"B",IF($O6561&lt;Assumptions!$B$19,"C",IF($O6561&lt;Assumptions!$B$20,"D","E"))))</f>
        <v>B</v>
      </c>
      <c r="S6561" s="75">
        <f t="shared" si="205"/>
        <v>0</v>
      </c>
    </row>
    <row r="6562" spans="1:19" ht="17.399999999999999" x14ac:dyDescent="0.3">
      <c r="A6562" s="39" t="s">
        <v>1076</v>
      </c>
      <c r="B6562" s="39" t="s">
        <v>56</v>
      </c>
      <c r="C6562" s="39" t="s">
        <v>144</v>
      </c>
      <c r="D6562" s="39" t="s">
        <v>26</v>
      </c>
      <c r="E6562" s="70" t="s">
        <v>23</v>
      </c>
      <c r="F6562" s="70" t="s">
        <v>24</v>
      </c>
      <c r="G6562" s="78">
        <v>45219</v>
      </c>
      <c r="H6562" s="78">
        <v>45962</v>
      </c>
      <c r="I6562" s="69">
        <v>2273612.9900000002</v>
      </c>
      <c r="J6562" s="70">
        <v>15</v>
      </c>
      <c r="K6562" s="71">
        <v>0.98599999999999999</v>
      </c>
      <c r="L6562" s="70">
        <v>0</v>
      </c>
      <c r="M6562" s="71">
        <v>1.0609999999999999</v>
      </c>
      <c r="N6562" s="72"/>
      <c r="O6562" s="73">
        <f>MIN(1,MAX(0,(1/(1+EXP(-(Assumptions!$B$5 + Assumptions!$B$6*$N6562))))*Assumptions!$B$3))</f>
        <v>3.9165722796764356E-2</v>
      </c>
      <c r="P6562" s="73">
        <f>VLOOKUP($F6562,Assumptions!$A$23:$B$27,2,FALSE)*Assumptions!$B$4</f>
        <v>0.2</v>
      </c>
      <c r="Q6562" s="74">
        <f t="shared" si="204"/>
        <v>17809.539222692514</v>
      </c>
      <c r="R6562" s="75" t="str">
        <f>IF($O6562&lt;Assumptions!$B$17,"A",IF($O6562&lt;Assumptions!$B$18,"B",IF($O6562&lt;Assumptions!$B$19,"C",IF($O6562&lt;Assumptions!$B$20,"D","E"))))</f>
        <v>B</v>
      </c>
      <c r="S6562" s="75">
        <f t="shared" si="205"/>
        <v>0</v>
      </c>
    </row>
    <row r="6563" spans="1:19" ht="17.399999999999999" x14ac:dyDescent="0.3">
      <c r="A6563" s="39" t="s">
        <v>1076</v>
      </c>
      <c r="B6563" s="39" t="s">
        <v>56</v>
      </c>
      <c r="C6563" s="39" t="s">
        <v>144</v>
      </c>
      <c r="D6563" s="39" t="s">
        <v>26</v>
      </c>
      <c r="E6563" s="70" t="s">
        <v>23</v>
      </c>
      <c r="F6563" s="70" t="s">
        <v>24</v>
      </c>
      <c r="G6563" s="78">
        <v>45219</v>
      </c>
      <c r="H6563" s="78">
        <v>45992</v>
      </c>
      <c r="I6563" s="69">
        <v>2211880.15</v>
      </c>
      <c r="J6563" s="70">
        <v>0</v>
      </c>
      <c r="K6563" s="71">
        <v>1.034</v>
      </c>
      <c r="L6563" s="70">
        <v>0</v>
      </c>
      <c r="M6563" s="71">
        <v>1.0609999999999999</v>
      </c>
      <c r="N6563" s="72"/>
      <c r="O6563" s="73">
        <f>MIN(1,MAX(0,(1/(1+EXP(-(Assumptions!$B$5 + Assumptions!$B$6*$N6563))))*Assumptions!$B$3))</f>
        <v>3.9165722796764356E-2</v>
      </c>
      <c r="P6563" s="73">
        <f>VLOOKUP($F6563,Assumptions!$A$23:$B$27,2,FALSE)*Assumptions!$B$4</f>
        <v>0.2</v>
      </c>
      <c r="Q6563" s="74">
        <f t="shared" si="204"/>
        <v>17325.976962913115</v>
      </c>
      <c r="R6563" s="75" t="str">
        <f>IF($O6563&lt;Assumptions!$B$17,"A",IF($O6563&lt;Assumptions!$B$18,"B",IF($O6563&lt;Assumptions!$B$19,"C",IF($O6563&lt;Assumptions!$B$20,"D","E"))))</f>
        <v>B</v>
      </c>
      <c r="S6563" s="75">
        <f t="shared" si="205"/>
        <v>0</v>
      </c>
    </row>
    <row r="6564" spans="1:19" ht="17.399999999999999" x14ac:dyDescent="0.3">
      <c r="A6564" s="39" t="s">
        <v>1078</v>
      </c>
      <c r="B6564" s="39" t="s">
        <v>67</v>
      </c>
      <c r="C6564" s="39" t="s">
        <v>22</v>
      </c>
      <c r="D6564" s="39" t="s">
        <v>45</v>
      </c>
      <c r="E6564" s="70" t="s">
        <v>31</v>
      </c>
      <c r="F6564" s="70" t="s">
        <v>36</v>
      </c>
      <c r="G6564" s="78">
        <v>45598</v>
      </c>
      <c r="H6564" s="78">
        <v>45658</v>
      </c>
      <c r="I6564" s="69">
        <v>7534521.6900000004</v>
      </c>
      <c r="J6564" s="70">
        <v>15</v>
      </c>
      <c r="K6564" s="71">
        <v>1.02</v>
      </c>
      <c r="L6564" s="70">
        <v>0</v>
      </c>
      <c r="M6564" s="71">
        <v>0.75900000000000001</v>
      </c>
      <c r="N6564" s="72"/>
      <c r="O6564" s="73">
        <f>MIN(1,MAX(0,(1/(1+EXP(-(Assumptions!$B$5 + Assumptions!$B$6*$N6564))))*Assumptions!$B$3))</f>
        <v>3.9165722796764356E-2</v>
      </c>
      <c r="P6564" s="73">
        <f>VLOOKUP($F6564,Assumptions!$A$23:$B$27,2,FALSE)*Assumptions!$B$4</f>
        <v>0.55000000000000004</v>
      </c>
      <c r="Q6564" s="74">
        <f t="shared" si="204"/>
        <v>162302.24335421168</v>
      </c>
      <c r="R6564" s="75" t="str">
        <f>IF($O6564&lt;Assumptions!$B$17,"A",IF($O6564&lt;Assumptions!$B$18,"B",IF($O6564&lt;Assumptions!$B$19,"C",IF($O6564&lt;Assumptions!$B$20,"D","E"))))</f>
        <v>B</v>
      </c>
      <c r="S6564" s="75">
        <f t="shared" si="205"/>
        <v>0</v>
      </c>
    </row>
    <row r="6565" spans="1:19" ht="17.399999999999999" x14ac:dyDescent="0.3">
      <c r="A6565" s="39" t="s">
        <v>1078</v>
      </c>
      <c r="B6565" s="39" t="s">
        <v>67</v>
      </c>
      <c r="C6565" s="39" t="s">
        <v>22</v>
      </c>
      <c r="D6565" s="39" t="s">
        <v>45</v>
      </c>
      <c r="E6565" s="70" t="s">
        <v>31</v>
      </c>
      <c r="F6565" s="70" t="s">
        <v>36</v>
      </c>
      <c r="G6565" s="78">
        <v>45598</v>
      </c>
      <c r="H6565" s="78">
        <v>45689</v>
      </c>
      <c r="I6565" s="69">
        <v>7382903.9699999997</v>
      </c>
      <c r="J6565" s="70">
        <v>0</v>
      </c>
      <c r="K6565" s="71">
        <v>0.96699999999999997</v>
      </c>
      <c r="L6565" s="70">
        <v>0</v>
      </c>
      <c r="M6565" s="71">
        <v>0.75900000000000001</v>
      </c>
      <c r="N6565" s="72"/>
      <c r="O6565" s="73">
        <f>MIN(1,MAX(0,(1/(1+EXP(-(Assumptions!$B$5 + Assumptions!$B$6*$N6565))))*Assumptions!$B$3))</f>
        <v>3.9165722796764356E-2</v>
      </c>
      <c r="P6565" s="73">
        <f>VLOOKUP($F6565,Assumptions!$A$23:$B$27,2,FALSE)*Assumptions!$B$4</f>
        <v>0.55000000000000004</v>
      </c>
      <c r="Q6565" s="74">
        <f t="shared" si="204"/>
        <v>159036.22367828307</v>
      </c>
      <c r="R6565" s="75" t="str">
        <f>IF($O6565&lt;Assumptions!$B$17,"A",IF($O6565&lt;Assumptions!$B$18,"B",IF($O6565&lt;Assumptions!$B$19,"C",IF($O6565&lt;Assumptions!$B$20,"D","E"))))</f>
        <v>B</v>
      </c>
      <c r="S6565" s="75">
        <f t="shared" si="205"/>
        <v>0</v>
      </c>
    </row>
    <row r="6566" spans="1:19" ht="17.399999999999999" x14ac:dyDescent="0.3">
      <c r="A6566" s="39" t="s">
        <v>1078</v>
      </c>
      <c r="B6566" s="39" t="s">
        <v>67</v>
      </c>
      <c r="C6566" s="39" t="s">
        <v>22</v>
      </c>
      <c r="D6566" s="39" t="s">
        <v>45</v>
      </c>
      <c r="E6566" s="70" t="s">
        <v>31</v>
      </c>
      <c r="F6566" s="70" t="s">
        <v>36</v>
      </c>
      <c r="G6566" s="78">
        <v>45598</v>
      </c>
      <c r="H6566" s="78">
        <v>45717</v>
      </c>
      <c r="I6566" s="69">
        <v>7252138.71</v>
      </c>
      <c r="J6566" s="70">
        <v>0</v>
      </c>
      <c r="K6566" s="71">
        <v>1.036</v>
      </c>
      <c r="L6566" s="70">
        <v>0</v>
      </c>
      <c r="M6566" s="71">
        <v>0.75900000000000001</v>
      </c>
      <c r="N6566" s="72"/>
      <c r="O6566" s="73">
        <f>MIN(1,MAX(0,(1/(1+EXP(-(Assumptions!$B$5 + Assumptions!$B$6*$N6566))))*Assumptions!$B$3))</f>
        <v>3.9165722796764356E-2</v>
      </c>
      <c r="P6566" s="73">
        <f>VLOOKUP($F6566,Assumptions!$A$23:$B$27,2,FALSE)*Assumptions!$B$4</f>
        <v>0.55000000000000004</v>
      </c>
      <c r="Q6566" s="74">
        <f t="shared" si="204"/>
        <v>156219.38991974937</v>
      </c>
      <c r="R6566" s="75" t="str">
        <f>IF($O6566&lt;Assumptions!$B$17,"A",IF($O6566&lt;Assumptions!$B$18,"B",IF($O6566&lt;Assumptions!$B$19,"C",IF($O6566&lt;Assumptions!$B$20,"D","E"))))</f>
        <v>B</v>
      </c>
      <c r="S6566" s="75">
        <f t="shared" si="205"/>
        <v>0</v>
      </c>
    </row>
    <row r="6567" spans="1:19" ht="17.399999999999999" x14ac:dyDescent="0.3">
      <c r="A6567" s="39" t="s">
        <v>1078</v>
      </c>
      <c r="B6567" s="39" t="s">
        <v>67</v>
      </c>
      <c r="C6567" s="39" t="s">
        <v>22</v>
      </c>
      <c r="D6567" s="39" t="s">
        <v>45</v>
      </c>
      <c r="E6567" s="70" t="s">
        <v>31</v>
      </c>
      <c r="F6567" s="70" t="s">
        <v>36</v>
      </c>
      <c r="G6567" s="78">
        <v>45598</v>
      </c>
      <c r="H6567" s="78">
        <v>45748</v>
      </c>
      <c r="I6567" s="69">
        <v>7127094.54</v>
      </c>
      <c r="J6567" s="70">
        <v>0</v>
      </c>
      <c r="K6567" s="71">
        <v>0.96</v>
      </c>
      <c r="L6567" s="70">
        <v>0</v>
      </c>
      <c r="M6567" s="71">
        <v>0.75900000000000001</v>
      </c>
      <c r="N6567" s="72"/>
      <c r="O6567" s="73">
        <f>MIN(1,MAX(0,(1/(1+EXP(-(Assumptions!$B$5 + Assumptions!$B$6*$N6567))))*Assumptions!$B$3))</f>
        <v>3.9165722796764356E-2</v>
      </c>
      <c r="P6567" s="73">
        <f>VLOOKUP($F6567,Assumptions!$A$23:$B$27,2,FALSE)*Assumptions!$B$4</f>
        <v>0.55000000000000004</v>
      </c>
      <c r="Q6567" s="74">
        <f t="shared" si="204"/>
        <v>153525.79500498503</v>
      </c>
      <c r="R6567" s="75" t="str">
        <f>IF($O6567&lt;Assumptions!$B$17,"A",IF($O6567&lt;Assumptions!$B$18,"B",IF($O6567&lt;Assumptions!$B$19,"C",IF($O6567&lt;Assumptions!$B$20,"D","E"))))</f>
        <v>B</v>
      </c>
      <c r="S6567" s="75">
        <f t="shared" si="205"/>
        <v>0</v>
      </c>
    </row>
    <row r="6568" spans="1:19" ht="17.399999999999999" x14ac:dyDescent="0.3">
      <c r="A6568" s="39" t="s">
        <v>1078</v>
      </c>
      <c r="B6568" s="39" t="s">
        <v>67</v>
      </c>
      <c r="C6568" s="39" t="s">
        <v>22</v>
      </c>
      <c r="D6568" s="39" t="s">
        <v>45</v>
      </c>
      <c r="E6568" s="70" t="s">
        <v>31</v>
      </c>
      <c r="F6568" s="70" t="s">
        <v>36</v>
      </c>
      <c r="G6568" s="78">
        <v>45598</v>
      </c>
      <c r="H6568" s="78">
        <v>45778</v>
      </c>
      <c r="I6568" s="69">
        <v>7004390.4900000002</v>
      </c>
      <c r="J6568" s="70">
        <v>15</v>
      </c>
      <c r="K6568" s="71">
        <v>1.014</v>
      </c>
      <c r="L6568" s="70">
        <v>0</v>
      </c>
      <c r="M6568" s="71">
        <v>0.75900000000000001</v>
      </c>
      <c r="N6568" s="72"/>
      <c r="O6568" s="73">
        <f>MIN(1,MAX(0,(1/(1+EXP(-(Assumptions!$B$5 + Assumptions!$B$6*$N6568))))*Assumptions!$B$3))</f>
        <v>3.9165722796764356E-2</v>
      </c>
      <c r="P6568" s="73">
        <f>VLOOKUP($F6568,Assumptions!$A$23:$B$27,2,FALSE)*Assumptions!$B$4</f>
        <v>0.55000000000000004</v>
      </c>
      <c r="Q6568" s="74">
        <f t="shared" si="204"/>
        <v>150882.60896039789</v>
      </c>
      <c r="R6568" s="75" t="str">
        <f>IF($O6568&lt;Assumptions!$B$17,"A",IF($O6568&lt;Assumptions!$B$18,"B",IF($O6568&lt;Assumptions!$B$19,"C",IF($O6568&lt;Assumptions!$B$20,"D","E"))))</f>
        <v>B</v>
      </c>
      <c r="S6568" s="75">
        <f t="shared" si="205"/>
        <v>0</v>
      </c>
    </row>
    <row r="6569" spans="1:19" ht="17.399999999999999" x14ac:dyDescent="0.3">
      <c r="A6569" s="39" t="s">
        <v>1078</v>
      </c>
      <c r="B6569" s="39" t="s">
        <v>67</v>
      </c>
      <c r="C6569" s="39" t="s">
        <v>22</v>
      </c>
      <c r="D6569" s="39" t="s">
        <v>45</v>
      </c>
      <c r="E6569" s="70" t="s">
        <v>31</v>
      </c>
      <c r="F6569" s="70" t="s">
        <v>36</v>
      </c>
      <c r="G6569" s="78">
        <v>45598</v>
      </c>
      <c r="H6569" s="78">
        <v>45809</v>
      </c>
      <c r="I6569" s="69">
        <v>6881752.6500000004</v>
      </c>
      <c r="J6569" s="70">
        <v>35</v>
      </c>
      <c r="K6569" s="71">
        <v>0.61099999999999999</v>
      </c>
      <c r="L6569" s="70">
        <v>0</v>
      </c>
      <c r="M6569" s="71">
        <v>0.75900000000000001</v>
      </c>
      <c r="N6569" s="72"/>
      <c r="O6569" s="73">
        <f>MIN(1,MAX(0,(1/(1+EXP(-(Assumptions!$B$5 + Assumptions!$B$6*$N6569))))*Assumptions!$B$3))</f>
        <v>3.9165722796764356E-2</v>
      </c>
      <c r="P6569" s="73">
        <f>VLOOKUP($F6569,Assumptions!$A$23:$B$27,2,FALSE)*Assumptions!$B$4</f>
        <v>0.55000000000000004</v>
      </c>
      <c r="Q6569" s="74">
        <f t="shared" si="204"/>
        <v>148240.84915518918</v>
      </c>
      <c r="R6569" s="75" t="str">
        <f>IF($O6569&lt;Assumptions!$B$17,"A",IF($O6569&lt;Assumptions!$B$18,"B",IF($O6569&lt;Assumptions!$B$19,"C",IF($O6569&lt;Assumptions!$B$20,"D","E"))))</f>
        <v>B</v>
      </c>
      <c r="S6569" s="75">
        <f t="shared" si="205"/>
        <v>0</v>
      </c>
    </row>
    <row r="6570" spans="1:19" ht="17.399999999999999" x14ac:dyDescent="0.3">
      <c r="A6570" s="39" t="s">
        <v>1078</v>
      </c>
      <c r="B6570" s="39" t="s">
        <v>67</v>
      </c>
      <c r="C6570" s="39" t="s">
        <v>22</v>
      </c>
      <c r="D6570" s="39" t="s">
        <v>45</v>
      </c>
      <c r="E6570" s="70" t="s">
        <v>31</v>
      </c>
      <c r="F6570" s="70" t="s">
        <v>36</v>
      </c>
      <c r="G6570" s="78">
        <v>45598</v>
      </c>
      <c r="H6570" s="78">
        <v>45839</v>
      </c>
      <c r="I6570" s="69">
        <v>6881752.6500000004</v>
      </c>
      <c r="J6570" s="70">
        <v>185</v>
      </c>
      <c r="K6570" s="71">
        <v>7.1999999999999995E-2</v>
      </c>
      <c r="L6570" s="70">
        <v>0</v>
      </c>
      <c r="M6570" s="71">
        <v>0.75900000000000001</v>
      </c>
      <c r="N6570" s="72"/>
      <c r="O6570" s="73">
        <f>MIN(1,MAX(0,(1/(1+EXP(-(Assumptions!$B$5 + Assumptions!$B$6*$N6570))))*Assumptions!$B$3))</f>
        <v>3.9165722796764356E-2</v>
      </c>
      <c r="P6570" s="73">
        <f>VLOOKUP($F6570,Assumptions!$A$23:$B$27,2,FALSE)*Assumptions!$B$4</f>
        <v>0.55000000000000004</v>
      </c>
      <c r="Q6570" s="74">
        <f t="shared" si="204"/>
        <v>148240.84915518918</v>
      </c>
      <c r="R6570" s="75" t="str">
        <f>IF($O6570&lt;Assumptions!$B$17,"A",IF($O6570&lt;Assumptions!$B$18,"B",IF($O6570&lt;Assumptions!$B$19,"C",IF($O6570&lt;Assumptions!$B$20,"D","E"))))</f>
        <v>B</v>
      </c>
      <c r="S6570" s="75">
        <f t="shared" si="205"/>
        <v>1</v>
      </c>
    </row>
    <row r="6571" spans="1:19" ht="17.399999999999999" x14ac:dyDescent="0.3">
      <c r="A6571" s="39" t="s">
        <v>1078</v>
      </c>
      <c r="B6571" s="39" t="s">
        <v>67</v>
      </c>
      <c r="C6571" s="39" t="s">
        <v>22</v>
      </c>
      <c r="D6571" s="39" t="s">
        <v>45</v>
      </c>
      <c r="E6571" s="70" t="s">
        <v>31</v>
      </c>
      <c r="F6571" s="70" t="s">
        <v>36</v>
      </c>
      <c r="G6571" s="78">
        <v>45598</v>
      </c>
      <c r="H6571" s="78">
        <v>45870</v>
      </c>
      <c r="I6571" s="69">
        <v>6881752.6500000004</v>
      </c>
      <c r="J6571" s="70">
        <v>999</v>
      </c>
      <c r="K6571" s="71">
        <v>2.9000000000000001E-2</v>
      </c>
      <c r="L6571" s="70">
        <v>0</v>
      </c>
      <c r="M6571" s="71">
        <v>0.75900000000000001</v>
      </c>
      <c r="N6571" s="72"/>
      <c r="O6571" s="73">
        <f>MIN(1,MAX(0,(1/(1+EXP(-(Assumptions!$B$5 + Assumptions!$B$6*$N6571))))*Assumptions!$B$3))</f>
        <v>3.9165722796764356E-2</v>
      </c>
      <c r="P6571" s="73">
        <f>VLOOKUP($F6571,Assumptions!$A$23:$B$27,2,FALSE)*Assumptions!$B$4</f>
        <v>0.55000000000000004</v>
      </c>
      <c r="Q6571" s="74">
        <f t="shared" si="204"/>
        <v>148240.84915518918</v>
      </c>
      <c r="R6571" s="75" t="str">
        <f>IF($O6571&lt;Assumptions!$B$17,"A",IF($O6571&lt;Assumptions!$B$18,"B",IF($O6571&lt;Assumptions!$B$19,"C",IF($O6571&lt;Assumptions!$B$20,"D","E"))))</f>
        <v>B</v>
      </c>
      <c r="S6571" s="75">
        <f t="shared" si="205"/>
        <v>1</v>
      </c>
    </row>
    <row r="6572" spans="1:19" ht="17.399999999999999" x14ac:dyDescent="0.3">
      <c r="A6572" s="39" t="s">
        <v>1078</v>
      </c>
      <c r="B6572" s="39" t="s">
        <v>67</v>
      </c>
      <c r="C6572" s="39" t="s">
        <v>22</v>
      </c>
      <c r="D6572" s="39" t="s">
        <v>45</v>
      </c>
      <c r="E6572" s="70" t="s">
        <v>31</v>
      </c>
      <c r="F6572" s="70" t="s">
        <v>36</v>
      </c>
      <c r="G6572" s="78">
        <v>45598</v>
      </c>
      <c r="H6572" s="78">
        <v>45901</v>
      </c>
      <c r="I6572" s="69">
        <v>6881752.6500000004</v>
      </c>
      <c r="J6572" s="70">
        <v>999</v>
      </c>
      <c r="K6572" s="71">
        <v>0.192</v>
      </c>
      <c r="L6572" s="70">
        <v>0</v>
      </c>
      <c r="M6572" s="71">
        <v>0.75900000000000001</v>
      </c>
      <c r="N6572" s="72"/>
      <c r="O6572" s="73">
        <f>MIN(1,MAX(0,(1/(1+EXP(-(Assumptions!$B$5 + Assumptions!$B$6*$N6572))))*Assumptions!$B$3))</f>
        <v>3.9165722796764356E-2</v>
      </c>
      <c r="P6572" s="73">
        <f>VLOOKUP($F6572,Assumptions!$A$23:$B$27,2,FALSE)*Assumptions!$B$4</f>
        <v>0.55000000000000004</v>
      </c>
      <c r="Q6572" s="74">
        <f t="shared" si="204"/>
        <v>148240.84915518918</v>
      </c>
      <c r="R6572" s="75" t="str">
        <f>IF($O6572&lt;Assumptions!$B$17,"A",IF($O6572&lt;Assumptions!$B$18,"B",IF($O6572&lt;Assumptions!$B$19,"C",IF($O6572&lt;Assumptions!$B$20,"D","E"))))</f>
        <v>B</v>
      </c>
      <c r="S6572" s="75">
        <f t="shared" si="205"/>
        <v>1</v>
      </c>
    </row>
    <row r="6573" spans="1:19" ht="17.399999999999999" x14ac:dyDescent="0.3">
      <c r="A6573" s="39" t="s">
        <v>1078</v>
      </c>
      <c r="B6573" s="39" t="s">
        <v>67</v>
      </c>
      <c r="C6573" s="39" t="s">
        <v>22</v>
      </c>
      <c r="D6573" s="39" t="s">
        <v>45</v>
      </c>
      <c r="E6573" s="70" t="s">
        <v>31</v>
      </c>
      <c r="F6573" s="70" t="s">
        <v>36</v>
      </c>
      <c r="G6573" s="78">
        <v>45598</v>
      </c>
      <c r="H6573" s="78">
        <v>45931</v>
      </c>
      <c r="I6573" s="69">
        <v>6881752.6500000004</v>
      </c>
      <c r="J6573" s="70">
        <v>999</v>
      </c>
      <c r="K6573" s="71">
        <v>7.0000000000000001E-3</v>
      </c>
      <c r="L6573" s="70">
        <v>0</v>
      </c>
      <c r="M6573" s="71">
        <v>0.75900000000000001</v>
      </c>
      <c r="N6573" s="72"/>
      <c r="O6573" s="73">
        <f>MIN(1,MAX(0,(1/(1+EXP(-(Assumptions!$B$5 + Assumptions!$B$6*$N6573))))*Assumptions!$B$3))</f>
        <v>3.9165722796764356E-2</v>
      </c>
      <c r="P6573" s="73">
        <f>VLOOKUP($F6573,Assumptions!$A$23:$B$27,2,FALSE)*Assumptions!$B$4</f>
        <v>0.55000000000000004</v>
      </c>
      <c r="Q6573" s="74">
        <f t="shared" si="204"/>
        <v>148240.84915518918</v>
      </c>
      <c r="R6573" s="75" t="str">
        <f>IF($O6573&lt;Assumptions!$B$17,"A",IF($O6573&lt;Assumptions!$B$18,"B",IF($O6573&lt;Assumptions!$B$19,"C",IF($O6573&lt;Assumptions!$B$20,"D","E"))))</f>
        <v>B</v>
      </c>
      <c r="S6573" s="75">
        <f t="shared" si="205"/>
        <v>1</v>
      </c>
    </row>
    <row r="6574" spans="1:19" ht="17.399999999999999" x14ac:dyDescent="0.3">
      <c r="A6574" s="39" t="s">
        <v>1078</v>
      </c>
      <c r="B6574" s="39" t="s">
        <v>67</v>
      </c>
      <c r="C6574" s="39" t="s">
        <v>22</v>
      </c>
      <c r="D6574" s="39" t="s">
        <v>45</v>
      </c>
      <c r="E6574" s="70" t="s">
        <v>31</v>
      </c>
      <c r="F6574" s="70" t="s">
        <v>36</v>
      </c>
      <c r="G6574" s="78">
        <v>45598</v>
      </c>
      <c r="H6574" s="78">
        <v>45962</v>
      </c>
      <c r="I6574" s="69">
        <v>6881752.6500000004</v>
      </c>
      <c r="J6574" s="70">
        <v>999</v>
      </c>
      <c r="K6574" s="71">
        <v>0.17799999999999999</v>
      </c>
      <c r="L6574" s="70">
        <v>0</v>
      </c>
      <c r="M6574" s="71">
        <v>0.75900000000000001</v>
      </c>
      <c r="N6574" s="72"/>
      <c r="O6574" s="73">
        <f>MIN(1,MAX(0,(1/(1+EXP(-(Assumptions!$B$5 + Assumptions!$B$6*$N6574))))*Assumptions!$B$3))</f>
        <v>3.9165722796764356E-2</v>
      </c>
      <c r="P6574" s="73">
        <f>VLOOKUP($F6574,Assumptions!$A$23:$B$27,2,FALSE)*Assumptions!$B$4</f>
        <v>0.55000000000000004</v>
      </c>
      <c r="Q6574" s="74">
        <f t="shared" si="204"/>
        <v>148240.84915518918</v>
      </c>
      <c r="R6574" s="75" t="str">
        <f>IF($O6574&lt;Assumptions!$B$17,"A",IF($O6574&lt;Assumptions!$B$18,"B",IF($O6574&lt;Assumptions!$B$19,"C",IF($O6574&lt;Assumptions!$B$20,"D","E"))))</f>
        <v>B</v>
      </c>
      <c r="S6574" s="75">
        <f t="shared" si="205"/>
        <v>1</v>
      </c>
    </row>
    <row r="6575" spans="1:19" ht="17.399999999999999" x14ac:dyDescent="0.3">
      <c r="A6575" s="39" t="s">
        <v>1078</v>
      </c>
      <c r="B6575" s="39" t="s">
        <v>67</v>
      </c>
      <c r="C6575" s="39" t="s">
        <v>22</v>
      </c>
      <c r="D6575" s="39" t="s">
        <v>45</v>
      </c>
      <c r="E6575" s="70" t="s">
        <v>31</v>
      </c>
      <c r="F6575" s="70" t="s">
        <v>36</v>
      </c>
      <c r="G6575" s="78">
        <v>45598</v>
      </c>
      <c r="H6575" s="78">
        <v>45992</v>
      </c>
      <c r="I6575" s="69">
        <v>6881752.6500000004</v>
      </c>
      <c r="J6575" s="70">
        <v>999</v>
      </c>
      <c r="K6575" s="71">
        <v>8.2000000000000003E-2</v>
      </c>
      <c r="L6575" s="70">
        <v>0</v>
      </c>
      <c r="M6575" s="71">
        <v>0.75900000000000001</v>
      </c>
      <c r="N6575" s="72"/>
      <c r="O6575" s="73">
        <f>MIN(1,MAX(0,(1/(1+EXP(-(Assumptions!$B$5 + Assumptions!$B$6*$N6575))))*Assumptions!$B$3))</f>
        <v>3.9165722796764356E-2</v>
      </c>
      <c r="P6575" s="73">
        <f>VLOOKUP($F6575,Assumptions!$A$23:$B$27,2,FALSE)*Assumptions!$B$4</f>
        <v>0.55000000000000004</v>
      </c>
      <c r="Q6575" s="74">
        <f t="shared" si="204"/>
        <v>148240.84915518918</v>
      </c>
      <c r="R6575" s="75" t="str">
        <f>IF($O6575&lt;Assumptions!$B$17,"A",IF($O6575&lt;Assumptions!$B$18,"B",IF($O6575&lt;Assumptions!$B$19,"C",IF($O6575&lt;Assumptions!$B$20,"D","E"))))</f>
        <v>B</v>
      </c>
      <c r="S6575" s="75">
        <f t="shared" si="205"/>
        <v>1</v>
      </c>
    </row>
    <row r="6576" spans="1:19" ht="17.399999999999999" x14ac:dyDescent="0.3">
      <c r="A6576" s="39" t="s">
        <v>1079</v>
      </c>
      <c r="B6576" s="39" t="s">
        <v>69</v>
      </c>
      <c r="C6576" s="39" t="s">
        <v>22</v>
      </c>
      <c r="D6576" s="39" t="s">
        <v>48</v>
      </c>
      <c r="E6576" s="70" t="s">
        <v>35</v>
      </c>
      <c r="F6576" s="70" t="s">
        <v>36</v>
      </c>
      <c r="G6576" s="78">
        <v>44756</v>
      </c>
      <c r="H6576" s="78">
        <v>45658</v>
      </c>
      <c r="I6576" s="69">
        <v>7181924.5</v>
      </c>
      <c r="J6576" s="70">
        <v>65</v>
      </c>
      <c r="K6576" s="71">
        <v>0.77100000000000002</v>
      </c>
      <c r="L6576" s="70">
        <v>0</v>
      </c>
      <c r="M6576" s="71">
        <v>1.2450000000000001</v>
      </c>
      <c r="N6576" s="72"/>
      <c r="O6576" s="73">
        <f>MIN(1,MAX(0,(1/(1+EXP(-(Assumptions!$B$5 + Assumptions!$B$6*$N6576))))*Assumptions!$B$3))</f>
        <v>3.9165722796764356E-2</v>
      </c>
      <c r="P6576" s="73">
        <f>VLOOKUP($F6576,Assumptions!$A$23:$B$27,2,FALSE)*Assumptions!$B$4</f>
        <v>0.55000000000000004</v>
      </c>
      <c r="Q6576" s="74">
        <f t="shared" si="204"/>
        <v>154706.89526285976</v>
      </c>
      <c r="R6576" s="75" t="str">
        <f>IF($O6576&lt;Assumptions!$B$17,"A",IF($O6576&lt;Assumptions!$B$18,"B",IF($O6576&lt;Assumptions!$B$19,"C",IF($O6576&lt;Assumptions!$B$20,"D","E"))))</f>
        <v>B</v>
      </c>
      <c r="S6576" s="75">
        <f t="shared" si="205"/>
        <v>0</v>
      </c>
    </row>
    <row r="6577" spans="1:19" ht="17.399999999999999" x14ac:dyDescent="0.3">
      <c r="A6577" s="39" t="s">
        <v>1079</v>
      </c>
      <c r="B6577" s="39" t="s">
        <v>69</v>
      </c>
      <c r="C6577" s="39" t="s">
        <v>22</v>
      </c>
      <c r="D6577" s="39" t="s">
        <v>48</v>
      </c>
      <c r="E6577" s="70" t="s">
        <v>35</v>
      </c>
      <c r="F6577" s="70" t="s">
        <v>36</v>
      </c>
      <c r="G6577" s="78">
        <v>44756</v>
      </c>
      <c r="H6577" s="78">
        <v>45689</v>
      </c>
      <c r="I6577" s="69">
        <v>7065863.2199999997</v>
      </c>
      <c r="J6577" s="70">
        <v>185</v>
      </c>
      <c r="K6577" s="71">
        <v>0.52</v>
      </c>
      <c r="L6577" s="70">
        <v>1</v>
      </c>
      <c r="M6577" s="71">
        <v>1.2450000000000001</v>
      </c>
      <c r="N6577" s="72"/>
      <c r="O6577" s="73">
        <f>MIN(1,MAX(0,(1/(1+EXP(-(Assumptions!$B$5 + Assumptions!$B$6*$N6577))))*Assumptions!$B$3))</f>
        <v>3.9165722796764356E-2</v>
      </c>
      <c r="P6577" s="73">
        <f>VLOOKUP($F6577,Assumptions!$A$23:$B$27,2,FALSE)*Assumptions!$B$4</f>
        <v>0.55000000000000004</v>
      </c>
      <c r="Q6577" s="74">
        <f t="shared" si="204"/>
        <v>152206.80210690506</v>
      </c>
      <c r="R6577" s="75" t="str">
        <f>IF($O6577&lt;Assumptions!$B$17,"A",IF($O6577&lt;Assumptions!$B$18,"B",IF($O6577&lt;Assumptions!$B$19,"C",IF($O6577&lt;Assumptions!$B$20,"D","E"))))</f>
        <v>B</v>
      </c>
      <c r="S6577" s="75">
        <f t="shared" si="205"/>
        <v>1</v>
      </c>
    </row>
    <row r="6578" spans="1:19" ht="17.399999999999999" x14ac:dyDescent="0.3">
      <c r="A6578" s="39" t="s">
        <v>1079</v>
      </c>
      <c r="B6578" s="39" t="s">
        <v>69</v>
      </c>
      <c r="C6578" s="39" t="s">
        <v>22</v>
      </c>
      <c r="D6578" s="39" t="s">
        <v>48</v>
      </c>
      <c r="E6578" s="70" t="s">
        <v>35</v>
      </c>
      <c r="F6578" s="70" t="s">
        <v>36</v>
      </c>
      <c r="G6578" s="78">
        <v>44756</v>
      </c>
      <c r="H6578" s="78">
        <v>45717</v>
      </c>
      <c r="I6578" s="69">
        <v>6920730.0099999998</v>
      </c>
      <c r="J6578" s="70">
        <v>0</v>
      </c>
      <c r="K6578" s="71">
        <v>1.1459999999999999</v>
      </c>
      <c r="L6578" s="70">
        <v>1</v>
      </c>
      <c r="M6578" s="71">
        <v>1.2450000000000001</v>
      </c>
      <c r="N6578" s="72"/>
      <c r="O6578" s="73">
        <f>MIN(1,MAX(0,(1/(1+EXP(-(Assumptions!$B$5 + Assumptions!$B$6*$N6578))))*Assumptions!$B$3))</f>
        <v>3.9165722796764356E-2</v>
      </c>
      <c r="P6578" s="73">
        <f>VLOOKUP($F6578,Assumptions!$A$23:$B$27,2,FALSE)*Assumptions!$B$4</f>
        <v>0.55000000000000004</v>
      </c>
      <c r="Q6578" s="74">
        <f t="shared" si="204"/>
        <v>149080.46621759952</v>
      </c>
      <c r="R6578" s="75" t="str">
        <f>IF($O6578&lt;Assumptions!$B$17,"A",IF($O6578&lt;Assumptions!$B$18,"B",IF($O6578&lt;Assumptions!$B$19,"C",IF($O6578&lt;Assumptions!$B$20,"D","E"))))</f>
        <v>B</v>
      </c>
      <c r="S6578" s="75">
        <f t="shared" si="205"/>
        <v>0</v>
      </c>
    </row>
    <row r="6579" spans="1:19" ht="17.399999999999999" x14ac:dyDescent="0.3">
      <c r="A6579" s="39" t="s">
        <v>1079</v>
      </c>
      <c r="B6579" s="39" t="s">
        <v>69</v>
      </c>
      <c r="C6579" s="39" t="s">
        <v>22</v>
      </c>
      <c r="D6579" s="39" t="s">
        <v>48</v>
      </c>
      <c r="E6579" s="70" t="s">
        <v>35</v>
      </c>
      <c r="F6579" s="70" t="s">
        <v>36</v>
      </c>
      <c r="G6579" s="78">
        <v>44756</v>
      </c>
      <c r="H6579" s="78">
        <v>45748</v>
      </c>
      <c r="I6579" s="69">
        <v>6823273.5</v>
      </c>
      <c r="J6579" s="70">
        <v>0</v>
      </c>
      <c r="K6579" s="71">
        <v>1.002</v>
      </c>
      <c r="L6579" s="70">
        <v>1</v>
      </c>
      <c r="M6579" s="71">
        <v>1.2450000000000001</v>
      </c>
      <c r="N6579" s="72"/>
      <c r="O6579" s="73">
        <f>MIN(1,MAX(0,(1/(1+EXP(-(Assumptions!$B$5 + Assumptions!$B$6*$N6579))))*Assumptions!$B$3))</f>
        <v>3.9165722796764356E-2</v>
      </c>
      <c r="P6579" s="73">
        <f>VLOOKUP($F6579,Assumptions!$A$23:$B$27,2,FALSE)*Assumptions!$B$4</f>
        <v>0.55000000000000004</v>
      </c>
      <c r="Q6579" s="74">
        <f t="shared" si="204"/>
        <v>146981.14115712949</v>
      </c>
      <c r="R6579" s="75" t="str">
        <f>IF($O6579&lt;Assumptions!$B$17,"A",IF($O6579&lt;Assumptions!$B$18,"B",IF($O6579&lt;Assumptions!$B$19,"C",IF($O6579&lt;Assumptions!$B$20,"D","E"))))</f>
        <v>B</v>
      </c>
      <c r="S6579" s="75">
        <f t="shared" si="205"/>
        <v>0</v>
      </c>
    </row>
    <row r="6580" spans="1:19" ht="17.399999999999999" x14ac:dyDescent="0.3">
      <c r="A6580" s="39" t="s">
        <v>1079</v>
      </c>
      <c r="B6580" s="39" t="s">
        <v>69</v>
      </c>
      <c r="C6580" s="39" t="s">
        <v>22</v>
      </c>
      <c r="D6580" s="39" t="s">
        <v>48</v>
      </c>
      <c r="E6580" s="70" t="s">
        <v>35</v>
      </c>
      <c r="F6580" s="70" t="s">
        <v>36</v>
      </c>
      <c r="G6580" s="78">
        <v>44756</v>
      </c>
      <c r="H6580" s="78">
        <v>45778</v>
      </c>
      <c r="I6580" s="69">
        <v>6718219.8799999999</v>
      </c>
      <c r="J6580" s="70">
        <v>0</v>
      </c>
      <c r="K6580" s="71">
        <v>1.111</v>
      </c>
      <c r="L6580" s="70">
        <v>1</v>
      </c>
      <c r="M6580" s="71">
        <v>1.2450000000000001</v>
      </c>
      <c r="N6580" s="72"/>
      <c r="O6580" s="73">
        <f>MIN(1,MAX(0,(1/(1+EXP(-(Assumptions!$B$5 + Assumptions!$B$6*$N6580))))*Assumptions!$B$3))</f>
        <v>3.9165722796764356E-2</v>
      </c>
      <c r="P6580" s="73">
        <f>VLOOKUP($F6580,Assumptions!$A$23:$B$27,2,FALSE)*Assumptions!$B$4</f>
        <v>0.55000000000000004</v>
      </c>
      <c r="Q6580" s="74">
        <f t="shared" si="204"/>
        <v>144718.16562928533</v>
      </c>
      <c r="R6580" s="75" t="str">
        <f>IF($O6580&lt;Assumptions!$B$17,"A",IF($O6580&lt;Assumptions!$B$18,"B",IF($O6580&lt;Assumptions!$B$19,"C",IF($O6580&lt;Assumptions!$B$20,"D","E"))))</f>
        <v>B</v>
      </c>
      <c r="S6580" s="75">
        <f t="shared" si="205"/>
        <v>0</v>
      </c>
    </row>
    <row r="6581" spans="1:19" ht="17.399999999999999" x14ac:dyDescent="0.3">
      <c r="A6581" s="39" t="s">
        <v>1079</v>
      </c>
      <c r="B6581" s="39" t="s">
        <v>69</v>
      </c>
      <c r="C6581" s="39" t="s">
        <v>22</v>
      </c>
      <c r="D6581" s="39" t="s">
        <v>48</v>
      </c>
      <c r="E6581" s="70" t="s">
        <v>35</v>
      </c>
      <c r="F6581" s="70" t="s">
        <v>36</v>
      </c>
      <c r="G6581" s="78">
        <v>44756</v>
      </c>
      <c r="H6581" s="78">
        <v>45809</v>
      </c>
      <c r="I6581" s="69">
        <v>6587584.1100000003</v>
      </c>
      <c r="J6581" s="70">
        <v>15</v>
      </c>
      <c r="K6581" s="71">
        <v>1.0669999999999999</v>
      </c>
      <c r="L6581" s="70">
        <v>1</v>
      </c>
      <c r="M6581" s="71">
        <v>1.2450000000000001</v>
      </c>
      <c r="N6581" s="72"/>
      <c r="O6581" s="73">
        <f>MIN(1,MAX(0,(1/(1+EXP(-(Assumptions!$B$5 + Assumptions!$B$6*$N6581))))*Assumptions!$B$3))</f>
        <v>3.9165722796764356E-2</v>
      </c>
      <c r="P6581" s="73">
        <f>VLOOKUP($F6581,Assumptions!$A$23:$B$27,2,FALSE)*Assumptions!$B$4</f>
        <v>0.55000000000000004</v>
      </c>
      <c r="Q6581" s="74">
        <f t="shared" si="204"/>
        <v>141904.12123394632</v>
      </c>
      <c r="R6581" s="75" t="str">
        <f>IF($O6581&lt;Assumptions!$B$17,"A",IF($O6581&lt;Assumptions!$B$18,"B",IF($O6581&lt;Assumptions!$B$19,"C",IF($O6581&lt;Assumptions!$B$20,"D","E"))))</f>
        <v>B</v>
      </c>
      <c r="S6581" s="75">
        <f t="shared" si="205"/>
        <v>0</v>
      </c>
    </row>
    <row r="6582" spans="1:19" ht="17.399999999999999" x14ac:dyDescent="0.3">
      <c r="A6582" s="39" t="s">
        <v>1079</v>
      </c>
      <c r="B6582" s="39" t="s">
        <v>69</v>
      </c>
      <c r="C6582" s="39" t="s">
        <v>22</v>
      </c>
      <c r="D6582" s="39" t="s">
        <v>48</v>
      </c>
      <c r="E6582" s="70" t="s">
        <v>35</v>
      </c>
      <c r="F6582" s="70" t="s">
        <v>36</v>
      </c>
      <c r="G6582" s="78">
        <v>44756</v>
      </c>
      <c r="H6582" s="78">
        <v>45839</v>
      </c>
      <c r="I6582" s="69">
        <v>6455813.5199999996</v>
      </c>
      <c r="J6582" s="70">
        <v>0</v>
      </c>
      <c r="K6582" s="71">
        <v>1.093</v>
      </c>
      <c r="L6582" s="70">
        <v>1</v>
      </c>
      <c r="M6582" s="71">
        <v>1.2450000000000001</v>
      </c>
      <c r="N6582" s="72"/>
      <c r="O6582" s="73">
        <f>MIN(1,MAX(0,(1/(1+EXP(-(Assumptions!$B$5 + Assumptions!$B$6*$N6582))))*Assumptions!$B$3))</f>
        <v>3.9165722796764356E-2</v>
      </c>
      <c r="P6582" s="73">
        <f>VLOOKUP($F6582,Assumptions!$A$23:$B$27,2,FALSE)*Assumptions!$B$4</f>
        <v>0.55000000000000004</v>
      </c>
      <c r="Q6582" s="74">
        <f t="shared" si="204"/>
        <v>139065.63151355795</v>
      </c>
      <c r="R6582" s="75" t="str">
        <f>IF($O6582&lt;Assumptions!$B$17,"A",IF($O6582&lt;Assumptions!$B$18,"B",IF($O6582&lt;Assumptions!$B$19,"C",IF($O6582&lt;Assumptions!$B$20,"D","E"))))</f>
        <v>B</v>
      </c>
      <c r="S6582" s="75">
        <f t="shared" si="205"/>
        <v>0</v>
      </c>
    </row>
    <row r="6583" spans="1:19" ht="17.399999999999999" x14ac:dyDescent="0.3">
      <c r="A6583" s="39" t="s">
        <v>1079</v>
      </c>
      <c r="B6583" s="39" t="s">
        <v>69</v>
      </c>
      <c r="C6583" s="39" t="s">
        <v>22</v>
      </c>
      <c r="D6583" s="39" t="s">
        <v>48</v>
      </c>
      <c r="E6583" s="70" t="s">
        <v>35</v>
      </c>
      <c r="F6583" s="70" t="s">
        <v>36</v>
      </c>
      <c r="G6583" s="78">
        <v>44756</v>
      </c>
      <c r="H6583" s="78">
        <v>45870</v>
      </c>
      <c r="I6583" s="69">
        <v>6351329.7000000002</v>
      </c>
      <c r="J6583" s="70">
        <v>65</v>
      </c>
      <c r="K6583" s="71">
        <v>0.71699999999999997</v>
      </c>
      <c r="L6583" s="70">
        <v>1</v>
      </c>
      <c r="M6583" s="71">
        <v>1.2450000000000001</v>
      </c>
      <c r="N6583" s="72"/>
      <c r="O6583" s="73">
        <f>MIN(1,MAX(0,(1/(1+EXP(-(Assumptions!$B$5 + Assumptions!$B$6*$N6583))))*Assumptions!$B$3))</f>
        <v>3.9165722796764356E-2</v>
      </c>
      <c r="P6583" s="73">
        <f>VLOOKUP($F6583,Assumptions!$A$23:$B$27,2,FALSE)*Assumptions!$B$4</f>
        <v>0.55000000000000004</v>
      </c>
      <c r="Q6583" s="74">
        <f t="shared" si="204"/>
        <v>136814.93013158109</v>
      </c>
      <c r="R6583" s="75" t="str">
        <f>IF($O6583&lt;Assumptions!$B$17,"A",IF($O6583&lt;Assumptions!$B$18,"B",IF($O6583&lt;Assumptions!$B$19,"C",IF($O6583&lt;Assumptions!$B$20,"D","E"))))</f>
        <v>B</v>
      </c>
      <c r="S6583" s="75">
        <f t="shared" si="205"/>
        <v>0</v>
      </c>
    </row>
    <row r="6584" spans="1:19" ht="17.399999999999999" x14ac:dyDescent="0.3">
      <c r="A6584" s="39" t="s">
        <v>1079</v>
      </c>
      <c r="B6584" s="39" t="s">
        <v>69</v>
      </c>
      <c r="C6584" s="39" t="s">
        <v>22</v>
      </c>
      <c r="D6584" s="39" t="s">
        <v>48</v>
      </c>
      <c r="E6584" s="70" t="s">
        <v>35</v>
      </c>
      <c r="F6584" s="70" t="s">
        <v>36</v>
      </c>
      <c r="G6584" s="78">
        <v>44756</v>
      </c>
      <c r="H6584" s="78">
        <v>45901</v>
      </c>
      <c r="I6584" s="69">
        <v>6249450.4900000002</v>
      </c>
      <c r="J6584" s="70">
        <v>0</v>
      </c>
      <c r="K6584" s="71">
        <v>1.1040000000000001</v>
      </c>
      <c r="L6584" s="70">
        <v>1</v>
      </c>
      <c r="M6584" s="71">
        <v>1.2450000000000001</v>
      </c>
      <c r="N6584" s="72"/>
      <c r="O6584" s="73">
        <f>MIN(1,MAX(0,(1/(1+EXP(-(Assumptions!$B$5 + Assumptions!$B$6*$N6584))))*Assumptions!$B$3))</f>
        <v>3.9165722796764356E-2</v>
      </c>
      <c r="P6584" s="73">
        <f>VLOOKUP($F6584,Assumptions!$A$23:$B$27,2,FALSE)*Assumptions!$B$4</f>
        <v>0.55000000000000004</v>
      </c>
      <c r="Q6584" s="74">
        <f t="shared" si="204"/>
        <v>134620.33503789376</v>
      </c>
      <c r="R6584" s="75" t="str">
        <f>IF($O6584&lt;Assumptions!$B$17,"A",IF($O6584&lt;Assumptions!$B$18,"B",IF($O6584&lt;Assumptions!$B$19,"C",IF($O6584&lt;Assumptions!$B$20,"D","E"))))</f>
        <v>B</v>
      </c>
      <c r="S6584" s="75">
        <f t="shared" si="205"/>
        <v>0</v>
      </c>
    </row>
    <row r="6585" spans="1:19" ht="17.399999999999999" x14ac:dyDescent="0.3">
      <c r="A6585" s="39" t="s">
        <v>1079</v>
      </c>
      <c r="B6585" s="39" t="s">
        <v>69</v>
      </c>
      <c r="C6585" s="39" t="s">
        <v>22</v>
      </c>
      <c r="D6585" s="39" t="s">
        <v>48</v>
      </c>
      <c r="E6585" s="70" t="s">
        <v>35</v>
      </c>
      <c r="F6585" s="70" t="s">
        <v>36</v>
      </c>
      <c r="G6585" s="78">
        <v>44756</v>
      </c>
      <c r="H6585" s="78">
        <v>45931</v>
      </c>
      <c r="I6585" s="69">
        <v>6152114.2999999998</v>
      </c>
      <c r="J6585" s="70">
        <v>35</v>
      </c>
      <c r="K6585" s="71">
        <v>0.69499999999999995</v>
      </c>
      <c r="L6585" s="70">
        <v>1</v>
      </c>
      <c r="M6585" s="71">
        <v>1.2450000000000001</v>
      </c>
      <c r="N6585" s="72"/>
      <c r="O6585" s="73">
        <f>MIN(1,MAX(0,(1/(1+EXP(-(Assumptions!$B$5 + Assumptions!$B$6*$N6585))))*Assumptions!$B$3))</f>
        <v>3.9165722796764356E-2</v>
      </c>
      <c r="P6585" s="73">
        <f>VLOOKUP($F6585,Assumptions!$A$23:$B$27,2,FALSE)*Assumptions!$B$4</f>
        <v>0.55000000000000004</v>
      </c>
      <c r="Q6585" s="74">
        <f t="shared" si="204"/>
        <v>132523.6018082955</v>
      </c>
      <c r="R6585" s="75" t="str">
        <f>IF($O6585&lt;Assumptions!$B$17,"A",IF($O6585&lt;Assumptions!$B$18,"B",IF($O6585&lt;Assumptions!$B$19,"C",IF($O6585&lt;Assumptions!$B$20,"D","E"))))</f>
        <v>B</v>
      </c>
      <c r="S6585" s="75">
        <f t="shared" si="205"/>
        <v>0</v>
      </c>
    </row>
    <row r="6586" spans="1:19" ht="17.399999999999999" x14ac:dyDescent="0.3">
      <c r="A6586" s="39" t="s">
        <v>1079</v>
      </c>
      <c r="B6586" s="39" t="s">
        <v>69</v>
      </c>
      <c r="C6586" s="39" t="s">
        <v>22</v>
      </c>
      <c r="D6586" s="39" t="s">
        <v>48</v>
      </c>
      <c r="E6586" s="70" t="s">
        <v>35</v>
      </c>
      <c r="F6586" s="70" t="s">
        <v>36</v>
      </c>
      <c r="G6586" s="78">
        <v>44756</v>
      </c>
      <c r="H6586" s="78">
        <v>45962</v>
      </c>
      <c r="I6586" s="69">
        <v>6035137.2300000004</v>
      </c>
      <c r="J6586" s="70">
        <v>35</v>
      </c>
      <c r="K6586" s="71">
        <v>0.505</v>
      </c>
      <c r="L6586" s="70">
        <v>1</v>
      </c>
      <c r="M6586" s="71">
        <v>1.2450000000000001</v>
      </c>
      <c r="N6586" s="72"/>
      <c r="O6586" s="73">
        <f>MIN(1,MAX(0,(1/(1+EXP(-(Assumptions!$B$5 + Assumptions!$B$6*$N6586))))*Assumptions!$B$3))</f>
        <v>3.9165722796764356E-2</v>
      </c>
      <c r="P6586" s="73">
        <f>VLOOKUP($F6586,Assumptions!$A$23:$B$27,2,FALSE)*Assumptions!$B$4</f>
        <v>0.55000000000000004</v>
      </c>
      <c r="Q6586" s="74">
        <f t="shared" si="204"/>
        <v>130003.78148483679</v>
      </c>
      <c r="R6586" s="75" t="str">
        <f>IF($O6586&lt;Assumptions!$B$17,"A",IF($O6586&lt;Assumptions!$B$18,"B",IF($O6586&lt;Assumptions!$B$19,"C",IF($O6586&lt;Assumptions!$B$20,"D","E"))))</f>
        <v>B</v>
      </c>
      <c r="S6586" s="75">
        <f t="shared" si="205"/>
        <v>0</v>
      </c>
    </row>
    <row r="6587" spans="1:19" ht="17.399999999999999" x14ac:dyDescent="0.3">
      <c r="A6587" s="39" t="s">
        <v>1079</v>
      </c>
      <c r="B6587" s="39" t="s">
        <v>69</v>
      </c>
      <c r="C6587" s="39" t="s">
        <v>22</v>
      </c>
      <c r="D6587" s="39" t="s">
        <v>48</v>
      </c>
      <c r="E6587" s="70" t="s">
        <v>35</v>
      </c>
      <c r="F6587" s="70" t="s">
        <v>36</v>
      </c>
      <c r="G6587" s="78">
        <v>44756</v>
      </c>
      <c r="H6587" s="78">
        <v>45992</v>
      </c>
      <c r="I6587" s="69">
        <v>5930413.46</v>
      </c>
      <c r="J6587" s="70">
        <v>0</v>
      </c>
      <c r="K6587" s="71">
        <v>1.141</v>
      </c>
      <c r="L6587" s="70">
        <v>1</v>
      </c>
      <c r="M6587" s="71">
        <v>1.2450000000000001</v>
      </c>
      <c r="N6587" s="72"/>
      <c r="O6587" s="73">
        <f>MIN(1,MAX(0,(1/(1+EXP(-(Assumptions!$B$5 + Assumptions!$B$6*$N6587))))*Assumptions!$B$3))</f>
        <v>3.9165722796764356E-2</v>
      </c>
      <c r="P6587" s="73">
        <f>VLOOKUP($F6587,Assumptions!$A$23:$B$27,2,FALSE)*Assumptions!$B$4</f>
        <v>0.55000000000000004</v>
      </c>
      <c r="Q6587" s="74">
        <f t="shared" si="204"/>
        <v>127747.9113045081</v>
      </c>
      <c r="R6587" s="75" t="str">
        <f>IF($O6587&lt;Assumptions!$B$17,"A",IF($O6587&lt;Assumptions!$B$18,"B",IF($O6587&lt;Assumptions!$B$19,"C",IF($O6587&lt;Assumptions!$B$20,"D","E"))))</f>
        <v>B</v>
      </c>
      <c r="S6587" s="75">
        <f t="shared" si="205"/>
        <v>0</v>
      </c>
    </row>
    <row r="6588" spans="1:19" ht="17.399999999999999" x14ac:dyDescent="0.3">
      <c r="A6588" s="39" t="s">
        <v>1080</v>
      </c>
      <c r="B6588" s="39" t="s">
        <v>86</v>
      </c>
      <c r="C6588" s="39" t="s">
        <v>190</v>
      </c>
      <c r="D6588" s="39" t="s">
        <v>22</v>
      </c>
      <c r="E6588" s="70" t="s">
        <v>49</v>
      </c>
      <c r="F6588" s="70" t="s">
        <v>32</v>
      </c>
      <c r="G6588" s="78">
        <v>43785</v>
      </c>
      <c r="H6588" s="78">
        <v>45658</v>
      </c>
      <c r="I6588" s="69">
        <v>100144542.84</v>
      </c>
      <c r="J6588" s="70">
        <v>0</v>
      </c>
      <c r="K6588" s="71">
        <v>1.115</v>
      </c>
      <c r="L6588" s="70">
        <v>0</v>
      </c>
      <c r="M6588" s="71">
        <v>0.84699999999999998</v>
      </c>
      <c r="N6588" s="72"/>
      <c r="O6588" s="73">
        <f>MIN(1,MAX(0,(1/(1+EXP(-(Assumptions!$B$5 + Assumptions!$B$6*$N6588))))*Assumptions!$B$3))</f>
        <v>3.9165722796764356E-2</v>
      </c>
      <c r="P6588" s="73">
        <f>VLOOKUP($F6588,Assumptions!$A$23:$B$27,2,FALSE)*Assumptions!$B$4</f>
        <v>0.5</v>
      </c>
      <c r="Q6588" s="74">
        <f t="shared" si="204"/>
        <v>1961116.7022400664</v>
      </c>
      <c r="R6588" s="75" t="str">
        <f>IF($O6588&lt;Assumptions!$B$17,"A",IF($O6588&lt;Assumptions!$B$18,"B",IF($O6588&lt;Assumptions!$B$19,"C",IF($O6588&lt;Assumptions!$B$20,"D","E"))))</f>
        <v>B</v>
      </c>
      <c r="S6588" s="75">
        <f t="shared" si="205"/>
        <v>0</v>
      </c>
    </row>
    <row r="6589" spans="1:19" ht="17.399999999999999" x14ac:dyDescent="0.3">
      <c r="A6589" s="39" t="s">
        <v>1080</v>
      </c>
      <c r="B6589" s="39" t="s">
        <v>86</v>
      </c>
      <c r="C6589" s="39" t="s">
        <v>190</v>
      </c>
      <c r="D6589" s="39" t="s">
        <v>22</v>
      </c>
      <c r="E6589" s="70" t="s">
        <v>49</v>
      </c>
      <c r="F6589" s="70" t="s">
        <v>32</v>
      </c>
      <c r="G6589" s="78">
        <v>43785</v>
      </c>
      <c r="H6589" s="78">
        <v>45689</v>
      </c>
      <c r="I6589" s="69">
        <v>98372484.189999998</v>
      </c>
      <c r="J6589" s="70">
        <v>0</v>
      </c>
      <c r="K6589" s="71">
        <v>1.077</v>
      </c>
      <c r="L6589" s="70">
        <v>0</v>
      </c>
      <c r="M6589" s="71">
        <v>0.84699999999999998</v>
      </c>
      <c r="N6589" s="72"/>
      <c r="O6589" s="73">
        <f>MIN(1,MAX(0,(1/(1+EXP(-(Assumptions!$B$5 + Assumptions!$B$6*$N6589))))*Assumptions!$B$3))</f>
        <v>3.9165722796764356E-2</v>
      </c>
      <c r="P6589" s="73">
        <f>VLOOKUP($F6589,Assumptions!$A$23:$B$27,2,FALSE)*Assumptions!$B$4</f>
        <v>0.5</v>
      </c>
      <c r="Q6589" s="74">
        <f t="shared" si="204"/>
        <v>1926414.723307312</v>
      </c>
      <c r="R6589" s="75" t="str">
        <f>IF($O6589&lt;Assumptions!$B$17,"A",IF($O6589&lt;Assumptions!$B$18,"B",IF($O6589&lt;Assumptions!$B$19,"C",IF($O6589&lt;Assumptions!$B$20,"D","E"))))</f>
        <v>B</v>
      </c>
      <c r="S6589" s="75">
        <f t="shared" si="205"/>
        <v>0</v>
      </c>
    </row>
    <row r="6590" spans="1:19" ht="17.399999999999999" x14ac:dyDescent="0.3">
      <c r="A6590" s="39" t="s">
        <v>1080</v>
      </c>
      <c r="B6590" s="39" t="s">
        <v>86</v>
      </c>
      <c r="C6590" s="39" t="s">
        <v>190</v>
      </c>
      <c r="D6590" s="39" t="s">
        <v>22</v>
      </c>
      <c r="E6590" s="70" t="s">
        <v>49</v>
      </c>
      <c r="F6590" s="70" t="s">
        <v>32</v>
      </c>
      <c r="G6590" s="78">
        <v>43785</v>
      </c>
      <c r="H6590" s="78">
        <v>45717</v>
      </c>
      <c r="I6590" s="69">
        <v>96940696.370000005</v>
      </c>
      <c r="J6590" s="70">
        <v>95</v>
      </c>
      <c r="K6590" s="71">
        <v>0.41199999999999998</v>
      </c>
      <c r="L6590" s="70">
        <v>0</v>
      </c>
      <c r="M6590" s="71">
        <v>0.84699999999999998</v>
      </c>
      <c r="N6590" s="72"/>
      <c r="O6590" s="73">
        <f>MIN(1,MAX(0,(1/(1+EXP(-(Assumptions!$B$5 + Assumptions!$B$6*$N6590))))*Assumptions!$B$3))</f>
        <v>3.9165722796764356E-2</v>
      </c>
      <c r="P6590" s="73">
        <f>VLOOKUP($F6590,Assumptions!$A$23:$B$27,2,FALSE)*Assumptions!$B$4</f>
        <v>0.5</v>
      </c>
      <c r="Q6590" s="74">
        <f t="shared" si="204"/>
        <v>1898376.2208763603</v>
      </c>
      <c r="R6590" s="75" t="str">
        <f>IF($O6590&lt;Assumptions!$B$17,"A",IF($O6590&lt;Assumptions!$B$18,"B",IF($O6590&lt;Assumptions!$B$19,"C",IF($O6590&lt;Assumptions!$B$20,"D","E"))))</f>
        <v>B</v>
      </c>
      <c r="S6590" s="75">
        <f t="shared" si="205"/>
        <v>0</v>
      </c>
    </row>
    <row r="6591" spans="1:19" ht="17.399999999999999" x14ac:dyDescent="0.3">
      <c r="A6591" s="39" t="s">
        <v>1080</v>
      </c>
      <c r="B6591" s="39" t="s">
        <v>86</v>
      </c>
      <c r="C6591" s="39" t="s">
        <v>190</v>
      </c>
      <c r="D6591" s="39" t="s">
        <v>22</v>
      </c>
      <c r="E6591" s="70" t="s">
        <v>49</v>
      </c>
      <c r="F6591" s="70" t="s">
        <v>32</v>
      </c>
      <c r="G6591" s="78">
        <v>43785</v>
      </c>
      <c r="H6591" s="78">
        <v>45748</v>
      </c>
      <c r="I6591" s="69">
        <v>94908034.269999996</v>
      </c>
      <c r="J6591" s="70">
        <v>15</v>
      </c>
      <c r="K6591" s="71">
        <v>0.96099999999999997</v>
      </c>
      <c r="L6591" s="70">
        <v>0</v>
      </c>
      <c r="M6591" s="71">
        <v>0.84699999999999998</v>
      </c>
      <c r="N6591" s="72"/>
      <c r="O6591" s="73">
        <f>MIN(1,MAX(0,(1/(1+EXP(-(Assumptions!$B$5 + Assumptions!$B$6*$N6591))))*Assumptions!$B$3))</f>
        <v>3.9165722796764356E-2</v>
      </c>
      <c r="P6591" s="73">
        <f>VLOOKUP($F6591,Assumptions!$A$23:$B$27,2,FALSE)*Assumptions!$B$4</f>
        <v>0.5</v>
      </c>
      <c r="Q6591" s="74">
        <f t="shared" si="204"/>
        <v>1858570.8807023158</v>
      </c>
      <c r="R6591" s="75" t="str">
        <f>IF($O6591&lt;Assumptions!$B$17,"A",IF($O6591&lt;Assumptions!$B$18,"B",IF($O6591&lt;Assumptions!$B$19,"C",IF($O6591&lt;Assumptions!$B$20,"D","E"))))</f>
        <v>B</v>
      </c>
      <c r="S6591" s="75">
        <f t="shared" si="205"/>
        <v>0</v>
      </c>
    </row>
    <row r="6592" spans="1:19" ht="17.399999999999999" x14ac:dyDescent="0.3">
      <c r="A6592" s="39" t="s">
        <v>1080</v>
      </c>
      <c r="B6592" s="39" t="s">
        <v>86</v>
      </c>
      <c r="C6592" s="39" t="s">
        <v>190</v>
      </c>
      <c r="D6592" s="39" t="s">
        <v>22</v>
      </c>
      <c r="E6592" s="70" t="s">
        <v>49</v>
      </c>
      <c r="F6592" s="70" t="s">
        <v>32</v>
      </c>
      <c r="G6592" s="78">
        <v>43785</v>
      </c>
      <c r="H6592" s="78">
        <v>45778</v>
      </c>
      <c r="I6592" s="69">
        <v>93496413.439999998</v>
      </c>
      <c r="J6592" s="70">
        <v>0</v>
      </c>
      <c r="K6592" s="71">
        <v>1.091</v>
      </c>
      <c r="L6592" s="70">
        <v>0</v>
      </c>
      <c r="M6592" s="71">
        <v>0.84699999999999998</v>
      </c>
      <c r="N6592" s="72"/>
      <c r="O6592" s="73">
        <f>MIN(1,MAX(0,(1/(1+EXP(-(Assumptions!$B$5 + Assumptions!$B$6*$N6592))))*Assumptions!$B$3))</f>
        <v>3.9165722796764356E-2</v>
      </c>
      <c r="P6592" s="73">
        <f>VLOOKUP($F6592,Assumptions!$A$23:$B$27,2,FALSE)*Assumptions!$B$4</f>
        <v>0.5</v>
      </c>
      <c r="Q6592" s="74">
        <f t="shared" si="204"/>
        <v>1830927.3056413566</v>
      </c>
      <c r="R6592" s="75" t="str">
        <f>IF($O6592&lt;Assumptions!$B$17,"A",IF($O6592&lt;Assumptions!$B$18,"B",IF($O6592&lt;Assumptions!$B$19,"C",IF($O6592&lt;Assumptions!$B$20,"D","E"))))</f>
        <v>B</v>
      </c>
      <c r="S6592" s="75">
        <f t="shared" si="205"/>
        <v>0</v>
      </c>
    </row>
    <row r="6593" spans="1:19" ht="17.399999999999999" x14ac:dyDescent="0.3">
      <c r="A6593" s="39" t="s">
        <v>1080</v>
      </c>
      <c r="B6593" s="39" t="s">
        <v>86</v>
      </c>
      <c r="C6593" s="39" t="s">
        <v>190</v>
      </c>
      <c r="D6593" s="39" t="s">
        <v>22</v>
      </c>
      <c r="E6593" s="70" t="s">
        <v>49</v>
      </c>
      <c r="F6593" s="70" t="s">
        <v>32</v>
      </c>
      <c r="G6593" s="78">
        <v>43785</v>
      </c>
      <c r="H6593" s="78">
        <v>45809</v>
      </c>
      <c r="I6593" s="69">
        <v>91864341.900000006</v>
      </c>
      <c r="J6593" s="70">
        <v>0</v>
      </c>
      <c r="K6593" s="71">
        <v>0.999</v>
      </c>
      <c r="L6593" s="70">
        <v>0</v>
      </c>
      <c r="M6593" s="71">
        <v>0.84699999999999998</v>
      </c>
      <c r="N6593" s="72"/>
      <c r="O6593" s="73">
        <f>MIN(1,MAX(0,(1/(1+EXP(-(Assumptions!$B$5 + Assumptions!$B$6*$N6593))))*Assumptions!$B$3))</f>
        <v>3.9165722796764356E-2</v>
      </c>
      <c r="P6593" s="73">
        <f>VLOOKUP($F6593,Assumptions!$A$23:$B$27,2,FALSE)*Assumptions!$B$4</f>
        <v>0.5</v>
      </c>
      <c r="Q6593" s="74">
        <f t="shared" ref="Q6593:Q6656" si="206">$I6593*$O6593*$P6593</f>
        <v>1798966.6748812925</v>
      </c>
      <c r="R6593" s="75" t="str">
        <f>IF($O6593&lt;Assumptions!$B$17,"A",IF($O6593&lt;Assumptions!$B$18,"B",IF($O6593&lt;Assumptions!$B$19,"C",IF($O6593&lt;Assumptions!$B$20,"D","E"))))</f>
        <v>B</v>
      </c>
      <c r="S6593" s="75">
        <f t="shared" ref="S6593:S6656" si="207">--($J6593&gt;=180)</f>
        <v>0</v>
      </c>
    </row>
    <row r="6594" spans="1:19" ht="17.399999999999999" x14ac:dyDescent="0.3">
      <c r="A6594" s="39" t="s">
        <v>1080</v>
      </c>
      <c r="B6594" s="39" t="s">
        <v>86</v>
      </c>
      <c r="C6594" s="39" t="s">
        <v>190</v>
      </c>
      <c r="D6594" s="39" t="s">
        <v>22</v>
      </c>
      <c r="E6594" s="70" t="s">
        <v>49</v>
      </c>
      <c r="F6594" s="70" t="s">
        <v>32</v>
      </c>
      <c r="G6594" s="78">
        <v>43785</v>
      </c>
      <c r="H6594" s="78">
        <v>45839</v>
      </c>
      <c r="I6594" s="69">
        <v>90414999.590000004</v>
      </c>
      <c r="J6594" s="70">
        <v>0</v>
      </c>
      <c r="K6594" s="71">
        <v>1.1140000000000001</v>
      </c>
      <c r="L6594" s="70">
        <v>0</v>
      </c>
      <c r="M6594" s="71">
        <v>0.84699999999999998</v>
      </c>
      <c r="N6594" s="72"/>
      <c r="O6594" s="73">
        <f>MIN(1,MAX(0,(1/(1+EXP(-(Assumptions!$B$5 + Assumptions!$B$6*$N6594))))*Assumptions!$B$3))</f>
        <v>3.9165722796764356E-2</v>
      </c>
      <c r="P6594" s="73">
        <f>VLOOKUP($F6594,Assumptions!$A$23:$B$27,2,FALSE)*Assumptions!$B$4</f>
        <v>0.5</v>
      </c>
      <c r="Q6594" s="74">
        <f t="shared" si="206"/>
        <v>1770584.4053057516</v>
      </c>
      <c r="R6594" s="75" t="str">
        <f>IF($O6594&lt;Assumptions!$B$17,"A",IF($O6594&lt;Assumptions!$B$18,"B",IF($O6594&lt;Assumptions!$B$19,"C",IF($O6594&lt;Assumptions!$B$20,"D","E"))))</f>
        <v>B</v>
      </c>
      <c r="S6594" s="75">
        <f t="shared" si="207"/>
        <v>0</v>
      </c>
    </row>
    <row r="6595" spans="1:19" ht="17.399999999999999" x14ac:dyDescent="0.3">
      <c r="A6595" s="39" t="s">
        <v>1080</v>
      </c>
      <c r="B6595" s="39" t="s">
        <v>86</v>
      </c>
      <c r="C6595" s="39" t="s">
        <v>190</v>
      </c>
      <c r="D6595" s="39" t="s">
        <v>22</v>
      </c>
      <c r="E6595" s="70" t="s">
        <v>49</v>
      </c>
      <c r="F6595" s="70" t="s">
        <v>32</v>
      </c>
      <c r="G6595" s="78">
        <v>43785</v>
      </c>
      <c r="H6595" s="78">
        <v>45870</v>
      </c>
      <c r="I6595" s="69">
        <v>88712097.939999998</v>
      </c>
      <c r="J6595" s="70">
        <v>0</v>
      </c>
      <c r="K6595" s="71">
        <v>0.96699999999999997</v>
      </c>
      <c r="L6595" s="70">
        <v>0</v>
      </c>
      <c r="M6595" s="71">
        <v>0.84699999999999998</v>
      </c>
      <c r="N6595" s="72"/>
      <c r="O6595" s="73">
        <f>MIN(1,MAX(0,(1/(1+EXP(-(Assumptions!$B$5 + Assumptions!$B$6*$N6595))))*Assumptions!$B$3))</f>
        <v>3.9165722796764356E-2</v>
      </c>
      <c r="P6595" s="73">
        <f>VLOOKUP($F6595,Assumptions!$A$23:$B$27,2,FALSE)*Assumptions!$B$4</f>
        <v>0.5</v>
      </c>
      <c r="Q6595" s="74">
        <f t="shared" si="206"/>
        <v>1737236.718318725</v>
      </c>
      <c r="R6595" s="75" t="str">
        <f>IF($O6595&lt;Assumptions!$B$17,"A",IF($O6595&lt;Assumptions!$B$18,"B",IF($O6595&lt;Assumptions!$B$19,"C",IF($O6595&lt;Assumptions!$B$20,"D","E"))))</f>
        <v>B</v>
      </c>
      <c r="S6595" s="75">
        <f t="shared" si="207"/>
        <v>0</v>
      </c>
    </row>
    <row r="6596" spans="1:19" ht="17.399999999999999" x14ac:dyDescent="0.3">
      <c r="A6596" s="39" t="s">
        <v>1080</v>
      </c>
      <c r="B6596" s="39" t="s">
        <v>86</v>
      </c>
      <c r="C6596" s="39" t="s">
        <v>190</v>
      </c>
      <c r="D6596" s="39" t="s">
        <v>22</v>
      </c>
      <c r="E6596" s="70" t="s">
        <v>49</v>
      </c>
      <c r="F6596" s="70" t="s">
        <v>32</v>
      </c>
      <c r="G6596" s="78">
        <v>43785</v>
      </c>
      <c r="H6596" s="78">
        <v>45901</v>
      </c>
      <c r="I6596" s="69">
        <v>87246001.599999994</v>
      </c>
      <c r="J6596" s="70">
        <v>95</v>
      </c>
      <c r="K6596" s="71">
        <v>0.318</v>
      </c>
      <c r="L6596" s="70">
        <v>0</v>
      </c>
      <c r="M6596" s="71">
        <v>0.84699999999999998</v>
      </c>
      <c r="N6596" s="72"/>
      <c r="O6596" s="73">
        <f>MIN(1,MAX(0,(1/(1+EXP(-(Assumptions!$B$5 + Assumptions!$B$6*$N6596))))*Assumptions!$B$3))</f>
        <v>3.9165722796764356E-2</v>
      </c>
      <c r="P6596" s="73">
        <f>VLOOKUP($F6596,Assumptions!$A$23:$B$27,2,FALSE)*Assumptions!$B$4</f>
        <v>0.5</v>
      </c>
      <c r="Q6596" s="74">
        <f t="shared" si="206"/>
        <v>1708526.3568958296</v>
      </c>
      <c r="R6596" s="75" t="str">
        <f>IF($O6596&lt;Assumptions!$B$17,"A",IF($O6596&lt;Assumptions!$B$18,"B",IF($O6596&lt;Assumptions!$B$19,"C",IF($O6596&lt;Assumptions!$B$20,"D","E"))))</f>
        <v>B</v>
      </c>
      <c r="S6596" s="75">
        <f t="shared" si="207"/>
        <v>0</v>
      </c>
    </row>
    <row r="6597" spans="1:19" ht="17.399999999999999" x14ac:dyDescent="0.3">
      <c r="A6597" s="39" t="s">
        <v>1080</v>
      </c>
      <c r="B6597" s="39" t="s">
        <v>86</v>
      </c>
      <c r="C6597" s="39" t="s">
        <v>190</v>
      </c>
      <c r="D6597" s="39" t="s">
        <v>22</v>
      </c>
      <c r="E6597" s="70" t="s">
        <v>49</v>
      </c>
      <c r="F6597" s="70" t="s">
        <v>32</v>
      </c>
      <c r="G6597" s="78">
        <v>43785</v>
      </c>
      <c r="H6597" s="78">
        <v>45931</v>
      </c>
      <c r="I6597" s="69">
        <v>85667362.819999993</v>
      </c>
      <c r="J6597" s="70">
        <v>0</v>
      </c>
      <c r="K6597" s="71">
        <v>1.083</v>
      </c>
      <c r="L6597" s="70">
        <v>0</v>
      </c>
      <c r="M6597" s="71">
        <v>0.84699999999999998</v>
      </c>
      <c r="N6597" s="72"/>
      <c r="O6597" s="73">
        <f>MIN(1,MAX(0,(1/(1+EXP(-(Assumptions!$B$5 + Assumptions!$B$6*$N6597))))*Assumptions!$B$3))</f>
        <v>3.9165722796764356E-2</v>
      </c>
      <c r="P6597" s="73">
        <f>VLOOKUP($F6597,Assumptions!$A$23:$B$27,2,FALSE)*Assumptions!$B$4</f>
        <v>0.5</v>
      </c>
      <c r="Q6597" s="74">
        <f t="shared" si="206"/>
        <v>1677612.0924689784</v>
      </c>
      <c r="R6597" s="75" t="str">
        <f>IF($O6597&lt;Assumptions!$B$17,"A",IF($O6597&lt;Assumptions!$B$18,"B",IF($O6597&lt;Assumptions!$B$19,"C",IF($O6597&lt;Assumptions!$B$20,"D","E"))))</f>
        <v>B</v>
      </c>
      <c r="S6597" s="75">
        <f t="shared" si="207"/>
        <v>0</v>
      </c>
    </row>
    <row r="6598" spans="1:19" ht="17.399999999999999" x14ac:dyDescent="0.3">
      <c r="A6598" s="39" t="s">
        <v>1080</v>
      </c>
      <c r="B6598" s="39" t="s">
        <v>86</v>
      </c>
      <c r="C6598" s="39" t="s">
        <v>190</v>
      </c>
      <c r="D6598" s="39" t="s">
        <v>22</v>
      </c>
      <c r="E6598" s="70" t="s">
        <v>49</v>
      </c>
      <c r="F6598" s="70" t="s">
        <v>32</v>
      </c>
      <c r="G6598" s="78">
        <v>43785</v>
      </c>
      <c r="H6598" s="78">
        <v>45962</v>
      </c>
      <c r="I6598" s="69">
        <v>84163701.299999997</v>
      </c>
      <c r="J6598" s="70">
        <v>0</v>
      </c>
      <c r="K6598" s="71">
        <v>1.125</v>
      </c>
      <c r="L6598" s="70">
        <v>0</v>
      </c>
      <c r="M6598" s="71">
        <v>0.84699999999999998</v>
      </c>
      <c r="N6598" s="72"/>
      <c r="O6598" s="73">
        <f>MIN(1,MAX(0,(1/(1+EXP(-(Assumptions!$B$5 + Assumptions!$B$6*$N6598))))*Assumptions!$B$3))</f>
        <v>3.9165722796764356E-2</v>
      </c>
      <c r="P6598" s="73">
        <f>VLOOKUP($F6598,Assumptions!$A$23:$B$27,2,FALSE)*Assumptions!$B$4</f>
        <v>0.5</v>
      </c>
      <c r="Q6598" s="74">
        <f t="shared" si="206"/>
        <v>1648166.0973327379</v>
      </c>
      <c r="R6598" s="75" t="str">
        <f>IF($O6598&lt;Assumptions!$B$17,"A",IF($O6598&lt;Assumptions!$B$18,"B",IF($O6598&lt;Assumptions!$B$19,"C",IF($O6598&lt;Assumptions!$B$20,"D","E"))))</f>
        <v>B</v>
      </c>
      <c r="S6598" s="75">
        <f t="shared" si="207"/>
        <v>0</v>
      </c>
    </row>
    <row r="6599" spans="1:19" ht="17.399999999999999" x14ac:dyDescent="0.3">
      <c r="A6599" s="39" t="s">
        <v>1080</v>
      </c>
      <c r="B6599" s="39" t="s">
        <v>86</v>
      </c>
      <c r="C6599" s="39" t="s">
        <v>190</v>
      </c>
      <c r="D6599" s="39" t="s">
        <v>22</v>
      </c>
      <c r="E6599" s="70" t="s">
        <v>49</v>
      </c>
      <c r="F6599" s="70" t="s">
        <v>32</v>
      </c>
      <c r="G6599" s="78">
        <v>43785</v>
      </c>
      <c r="H6599" s="78">
        <v>45992</v>
      </c>
      <c r="I6599" s="69">
        <v>82693111.079999998</v>
      </c>
      <c r="J6599" s="70">
        <v>0</v>
      </c>
      <c r="K6599" s="71">
        <v>0.96199999999999997</v>
      </c>
      <c r="L6599" s="70">
        <v>0</v>
      </c>
      <c r="M6599" s="71">
        <v>0.84699999999999998</v>
      </c>
      <c r="N6599" s="72"/>
      <c r="O6599" s="73">
        <f>MIN(1,MAX(0,(1/(1+EXP(-(Assumptions!$B$5 + Assumptions!$B$6*$N6599))))*Assumptions!$B$3))</f>
        <v>3.9165722796764356E-2</v>
      </c>
      <c r="P6599" s="73">
        <f>VLOOKUP($F6599,Assumptions!$A$23:$B$27,2,FALSE)*Assumptions!$B$4</f>
        <v>0.5</v>
      </c>
      <c r="Q6599" s="74">
        <f t="shared" si="206"/>
        <v>1619367.7328806615</v>
      </c>
      <c r="R6599" s="75" t="str">
        <f>IF($O6599&lt;Assumptions!$B$17,"A",IF($O6599&lt;Assumptions!$B$18,"B",IF($O6599&lt;Assumptions!$B$19,"C",IF($O6599&lt;Assumptions!$B$20,"D","E"))))</f>
        <v>B</v>
      </c>
      <c r="S6599" s="75">
        <f t="shared" si="207"/>
        <v>0</v>
      </c>
    </row>
    <row r="6600" spans="1:19" ht="17.399999999999999" x14ac:dyDescent="0.3">
      <c r="A6600" s="39" t="s">
        <v>1081</v>
      </c>
      <c r="B6600" s="39" t="s">
        <v>52</v>
      </c>
      <c r="C6600" s="39" t="s">
        <v>135</v>
      </c>
      <c r="D6600" s="39" t="s">
        <v>48</v>
      </c>
      <c r="E6600" s="70" t="s">
        <v>49</v>
      </c>
      <c r="F6600" s="70" t="s">
        <v>40</v>
      </c>
      <c r="G6600" s="78">
        <v>45063</v>
      </c>
      <c r="H6600" s="78">
        <v>45658</v>
      </c>
      <c r="I6600" s="69">
        <v>3072186.46</v>
      </c>
      <c r="J6600" s="70">
        <v>0</v>
      </c>
      <c r="K6600" s="71">
        <v>1.0509999999999999</v>
      </c>
      <c r="L6600" s="70">
        <v>0</v>
      </c>
      <c r="M6600" s="71">
        <v>0.78400000000000003</v>
      </c>
      <c r="N6600" s="72"/>
      <c r="O6600" s="73">
        <f>MIN(1,MAX(0,(1/(1+EXP(-(Assumptions!$B$5 + Assumptions!$B$6*$N6600))))*Assumptions!$B$3))</f>
        <v>3.9165722796764356E-2</v>
      </c>
      <c r="P6600" s="73">
        <f>VLOOKUP($F6600,Assumptions!$A$23:$B$27,2,FALSE)*Assumptions!$B$4</f>
        <v>0.7</v>
      </c>
      <c r="Q6600" s="74">
        <f t="shared" si="206"/>
        <v>84227.082290632941</v>
      </c>
      <c r="R6600" s="75" t="str">
        <f>IF($O6600&lt;Assumptions!$B$17,"A",IF($O6600&lt;Assumptions!$B$18,"B",IF($O6600&lt;Assumptions!$B$19,"C",IF($O6600&lt;Assumptions!$B$20,"D","E"))))</f>
        <v>B</v>
      </c>
      <c r="S6600" s="75">
        <f t="shared" si="207"/>
        <v>0</v>
      </c>
    </row>
    <row r="6601" spans="1:19" ht="17.399999999999999" x14ac:dyDescent="0.3">
      <c r="A6601" s="39" t="s">
        <v>1081</v>
      </c>
      <c r="B6601" s="39" t="s">
        <v>52</v>
      </c>
      <c r="C6601" s="39" t="s">
        <v>135</v>
      </c>
      <c r="D6601" s="39" t="s">
        <v>48</v>
      </c>
      <c r="E6601" s="70" t="s">
        <v>49</v>
      </c>
      <c r="F6601" s="70" t="s">
        <v>40</v>
      </c>
      <c r="G6601" s="78">
        <v>45063</v>
      </c>
      <c r="H6601" s="78">
        <v>45689</v>
      </c>
      <c r="I6601" s="69">
        <v>2974666.79</v>
      </c>
      <c r="J6601" s="70">
        <v>0</v>
      </c>
      <c r="K6601" s="71">
        <v>1.0920000000000001</v>
      </c>
      <c r="L6601" s="70">
        <v>0</v>
      </c>
      <c r="M6601" s="71">
        <v>0.78400000000000003</v>
      </c>
      <c r="N6601" s="72"/>
      <c r="O6601" s="73">
        <f>MIN(1,MAX(0,(1/(1+EXP(-(Assumptions!$B$5 + Assumptions!$B$6*$N6601))))*Assumptions!$B$3))</f>
        <v>3.9165722796764356E-2</v>
      </c>
      <c r="P6601" s="73">
        <f>VLOOKUP($F6601,Assumptions!$A$23:$B$27,2,FALSE)*Assumptions!$B$4</f>
        <v>0.7</v>
      </c>
      <c r="Q6601" s="74">
        <f t="shared" si="206"/>
        <v>81553.482436916587</v>
      </c>
      <c r="R6601" s="75" t="str">
        <f>IF($O6601&lt;Assumptions!$B$17,"A",IF($O6601&lt;Assumptions!$B$18,"B",IF($O6601&lt;Assumptions!$B$19,"C",IF($O6601&lt;Assumptions!$B$20,"D","E"))))</f>
        <v>B</v>
      </c>
      <c r="S6601" s="75">
        <f t="shared" si="207"/>
        <v>0</v>
      </c>
    </row>
    <row r="6602" spans="1:19" ht="17.399999999999999" x14ac:dyDescent="0.3">
      <c r="A6602" s="39" t="s">
        <v>1081</v>
      </c>
      <c r="B6602" s="39" t="s">
        <v>52</v>
      </c>
      <c r="C6602" s="39" t="s">
        <v>135</v>
      </c>
      <c r="D6602" s="39" t="s">
        <v>48</v>
      </c>
      <c r="E6602" s="70" t="s">
        <v>49</v>
      </c>
      <c r="F6602" s="70" t="s">
        <v>40</v>
      </c>
      <c r="G6602" s="78">
        <v>45063</v>
      </c>
      <c r="H6602" s="78">
        <v>45717</v>
      </c>
      <c r="I6602" s="69">
        <v>2877058.3</v>
      </c>
      <c r="J6602" s="70">
        <v>0</v>
      </c>
      <c r="K6602" s="71">
        <v>1</v>
      </c>
      <c r="L6602" s="70">
        <v>0</v>
      </c>
      <c r="M6602" s="71">
        <v>0.78400000000000003</v>
      </c>
      <c r="N6602" s="72"/>
      <c r="O6602" s="73">
        <f>MIN(1,MAX(0,(1/(1+EXP(-(Assumptions!$B$5 + Assumptions!$B$6*$N6602))))*Assumptions!$B$3))</f>
        <v>3.9165722796764356E-2</v>
      </c>
      <c r="P6602" s="73">
        <f>VLOOKUP($F6602,Assumptions!$A$23:$B$27,2,FALSE)*Assumptions!$B$4</f>
        <v>0.7</v>
      </c>
      <c r="Q6602" s="74">
        <f t="shared" si="206"/>
        <v>78877.447493551066</v>
      </c>
      <c r="R6602" s="75" t="str">
        <f>IF($O6602&lt;Assumptions!$B$17,"A",IF($O6602&lt;Assumptions!$B$18,"B",IF($O6602&lt;Assumptions!$B$19,"C",IF($O6602&lt;Assumptions!$B$20,"D","E"))))</f>
        <v>B</v>
      </c>
      <c r="S6602" s="75">
        <f t="shared" si="207"/>
        <v>0</v>
      </c>
    </row>
    <row r="6603" spans="1:19" ht="17.399999999999999" x14ac:dyDescent="0.3">
      <c r="A6603" s="39" t="s">
        <v>1081</v>
      </c>
      <c r="B6603" s="39" t="s">
        <v>52</v>
      </c>
      <c r="C6603" s="39" t="s">
        <v>135</v>
      </c>
      <c r="D6603" s="39" t="s">
        <v>48</v>
      </c>
      <c r="E6603" s="70" t="s">
        <v>49</v>
      </c>
      <c r="F6603" s="70" t="s">
        <v>40</v>
      </c>
      <c r="G6603" s="78">
        <v>45063</v>
      </c>
      <c r="H6603" s="78">
        <v>45748</v>
      </c>
      <c r="I6603" s="69">
        <v>2791479.49</v>
      </c>
      <c r="J6603" s="70">
        <v>0</v>
      </c>
      <c r="K6603" s="71">
        <v>1.008</v>
      </c>
      <c r="L6603" s="70">
        <v>0</v>
      </c>
      <c r="M6603" s="71">
        <v>0.78400000000000003</v>
      </c>
      <c r="N6603" s="72"/>
      <c r="O6603" s="73">
        <f>MIN(1,MAX(0,(1/(1+EXP(-(Assumptions!$B$5 + Assumptions!$B$6*$N6603))))*Assumptions!$B$3))</f>
        <v>3.9165722796764356E-2</v>
      </c>
      <c r="P6603" s="73">
        <f>VLOOKUP($F6603,Assumptions!$A$23:$B$27,2,FALSE)*Assumptions!$B$4</f>
        <v>0.7</v>
      </c>
      <c r="Q6603" s="74">
        <f t="shared" si="206"/>
        <v>76531.218328735195</v>
      </c>
      <c r="R6603" s="75" t="str">
        <f>IF($O6603&lt;Assumptions!$B$17,"A",IF($O6603&lt;Assumptions!$B$18,"B",IF($O6603&lt;Assumptions!$B$19,"C",IF($O6603&lt;Assumptions!$B$20,"D","E"))))</f>
        <v>B</v>
      </c>
      <c r="S6603" s="75">
        <f t="shared" si="207"/>
        <v>0</v>
      </c>
    </row>
    <row r="6604" spans="1:19" ht="17.399999999999999" x14ac:dyDescent="0.3">
      <c r="A6604" s="39" t="s">
        <v>1081</v>
      </c>
      <c r="B6604" s="39" t="s">
        <v>52</v>
      </c>
      <c r="C6604" s="39" t="s">
        <v>135</v>
      </c>
      <c r="D6604" s="39" t="s">
        <v>48</v>
      </c>
      <c r="E6604" s="70" t="s">
        <v>49</v>
      </c>
      <c r="F6604" s="70" t="s">
        <v>40</v>
      </c>
      <c r="G6604" s="78">
        <v>45063</v>
      </c>
      <c r="H6604" s="78">
        <v>45778</v>
      </c>
      <c r="I6604" s="69">
        <v>2717220.72</v>
      </c>
      <c r="J6604" s="70">
        <v>0</v>
      </c>
      <c r="K6604" s="71">
        <v>1.1399999999999999</v>
      </c>
      <c r="L6604" s="70">
        <v>0</v>
      </c>
      <c r="M6604" s="71">
        <v>0.78400000000000003</v>
      </c>
      <c r="N6604" s="72"/>
      <c r="O6604" s="73">
        <f>MIN(1,MAX(0,(1/(1+EXP(-(Assumptions!$B$5 + Assumptions!$B$6*$N6604))))*Assumptions!$B$3))</f>
        <v>3.9165722796764356E-2</v>
      </c>
      <c r="P6604" s="73">
        <f>VLOOKUP($F6604,Assumptions!$A$23:$B$27,2,FALSE)*Assumptions!$B$4</f>
        <v>0.7</v>
      </c>
      <c r="Q6604" s="74">
        <f t="shared" si="206"/>
        <v>74495.339448001119</v>
      </c>
      <c r="R6604" s="75" t="str">
        <f>IF($O6604&lt;Assumptions!$B$17,"A",IF($O6604&lt;Assumptions!$B$18,"B",IF($O6604&lt;Assumptions!$B$19,"C",IF($O6604&lt;Assumptions!$B$20,"D","E"))))</f>
        <v>B</v>
      </c>
      <c r="S6604" s="75">
        <f t="shared" si="207"/>
        <v>0</v>
      </c>
    </row>
    <row r="6605" spans="1:19" ht="17.399999999999999" x14ac:dyDescent="0.3">
      <c r="A6605" s="39" t="s">
        <v>1081</v>
      </c>
      <c r="B6605" s="39" t="s">
        <v>52</v>
      </c>
      <c r="C6605" s="39" t="s">
        <v>135</v>
      </c>
      <c r="D6605" s="39" t="s">
        <v>48</v>
      </c>
      <c r="E6605" s="70" t="s">
        <v>49</v>
      </c>
      <c r="F6605" s="70" t="s">
        <v>40</v>
      </c>
      <c r="G6605" s="78">
        <v>45063</v>
      </c>
      <c r="H6605" s="78">
        <v>45809</v>
      </c>
      <c r="I6605" s="69">
        <v>2640179.4700000002</v>
      </c>
      <c r="J6605" s="70">
        <v>0</v>
      </c>
      <c r="K6605" s="71">
        <v>1.018</v>
      </c>
      <c r="L6605" s="70">
        <v>0</v>
      </c>
      <c r="M6605" s="71">
        <v>0.78400000000000003</v>
      </c>
      <c r="N6605" s="72"/>
      <c r="O6605" s="73">
        <f>MIN(1,MAX(0,(1/(1+EXP(-(Assumptions!$B$5 + Assumptions!$B$6*$N6605))))*Assumptions!$B$3))</f>
        <v>3.9165722796764356E-2</v>
      </c>
      <c r="P6605" s="73">
        <f>VLOOKUP($F6605,Assumptions!$A$23:$B$27,2,FALSE)*Assumptions!$B$4</f>
        <v>0.7</v>
      </c>
      <c r="Q6605" s="74">
        <f t="shared" si="206"/>
        <v>72383.176079009761</v>
      </c>
      <c r="R6605" s="75" t="str">
        <f>IF($O6605&lt;Assumptions!$B$17,"A",IF($O6605&lt;Assumptions!$B$18,"B",IF($O6605&lt;Assumptions!$B$19,"C",IF($O6605&lt;Assumptions!$B$20,"D","E"))))</f>
        <v>B</v>
      </c>
      <c r="S6605" s="75">
        <f t="shared" si="207"/>
        <v>0</v>
      </c>
    </row>
    <row r="6606" spans="1:19" ht="17.399999999999999" x14ac:dyDescent="0.3">
      <c r="A6606" s="39" t="s">
        <v>1081</v>
      </c>
      <c r="B6606" s="39" t="s">
        <v>52</v>
      </c>
      <c r="C6606" s="39" t="s">
        <v>135</v>
      </c>
      <c r="D6606" s="39" t="s">
        <v>48</v>
      </c>
      <c r="E6606" s="70" t="s">
        <v>49</v>
      </c>
      <c r="F6606" s="70" t="s">
        <v>40</v>
      </c>
      <c r="G6606" s="78">
        <v>45063</v>
      </c>
      <c r="H6606" s="78">
        <v>45839</v>
      </c>
      <c r="I6606" s="69">
        <v>2556598.16</v>
      </c>
      <c r="J6606" s="70">
        <v>0</v>
      </c>
      <c r="K6606" s="71">
        <v>0.95399999999999996</v>
      </c>
      <c r="L6606" s="70">
        <v>0</v>
      </c>
      <c r="M6606" s="71">
        <v>0.78400000000000003</v>
      </c>
      <c r="N6606" s="72"/>
      <c r="O6606" s="73">
        <f>MIN(1,MAX(0,(1/(1+EXP(-(Assumptions!$B$5 + Assumptions!$B$6*$N6606))))*Assumptions!$B$3))</f>
        <v>3.9165722796764356E-2</v>
      </c>
      <c r="P6606" s="73">
        <f>VLOOKUP($F6606,Assumptions!$A$23:$B$27,2,FALSE)*Assumptions!$B$4</f>
        <v>0.7</v>
      </c>
      <c r="Q6606" s="74">
        <f t="shared" si="206"/>
        <v>70091.710386094463</v>
      </c>
      <c r="R6606" s="75" t="str">
        <f>IF($O6606&lt;Assumptions!$B$17,"A",IF($O6606&lt;Assumptions!$B$18,"B",IF($O6606&lt;Assumptions!$B$19,"C",IF($O6606&lt;Assumptions!$B$20,"D","E"))))</f>
        <v>B</v>
      </c>
      <c r="S6606" s="75">
        <f t="shared" si="207"/>
        <v>0</v>
      </c>
    </row>
    <row r="6607" spans="1:19" ht="17.399999999999999" x14ac:dyDescent="0.3">
      <c r="A6607" s="39" t="s">
        <v>1081</v>
      </c>
      <c r="B6607" s="39" t="s">
        <v>52</v>
      </c>
      <c r="C6607" s="39" t="s">
        <v>135</v>
      </c>
      <c r="D6607" s="39" t="s">
        <v>48</v>
      </c>
      <c r="E6607" s="70" t="s">
        <v>49</v>
      </c>
      <c r="F6607" s="70" t="s">
        <v>40</v>
      </c>
      <c r="G6607" s="78">
        <v>45063</v>
      </c>
      <c r="H6607" s="78">
        <v>45870</v>
      </c>
      <c r="I6607" s="69">
        <v>2479688.81</v>
      </c>
      <c r="J6607" s="70">
        <v>0</v>
      </c>
      <c r="K6607" s="71">
        <v>0.96499999999999997</v>
      </c>
      <c r="L6607" s="70">
        <v>0</v>
      </c>
      <c r="M6607" s="71">
        <v>0.78400000000000003</v>
      </c>
      <c r="N6607" s="72"/>
      <c r="O6607" s="73">
        <f>MIN(1,MAX(0,(1/(1+EXP(-(Assumptions!$B$5 + Assumptions!$B$6*$N6607))))*Assumptions!$B$3))</f>
        <v>3.9165722796764356E-2</v>
      </c>
      <c r="P6607" s="73">
        <f>VLOOKUP($F6607,Assumptions!$A$23:$B$27,2,FALSE)*Assumptions!$B$4</f>
        <v>0.7</v>
      </c>
      <c r="Q6607" s="74">
        <f t="shared" si="206"/>
        <v>67983.163188288934</v>
      </c>
      <c r="R6607" s="75" t="str">
        <f>IF($O6607&lt;Assumptions!$B$17,"A",IF($O6607&lt;Assumptions!$B$18,"B",IF($O6607&lt;Assumptions!$B$19,"C",IF($O6607&lt;Assumptions!$B$20,"D","E"))))</f>
        <v>B</v>
      </c>
      <c r="S6607" s="75">
        <f t="shared" si="207"/>
        <v>0</v>
      </c>
    </row>
    <row r="6608" spans="1:19" ht="17.399999999999999" x14ac:dyDescent="0.3">
      <c r="A6608" s="39" t="s">
        <v>1081</v>
      </c>
      <c r="B6608" s="39" t="s">
        <v>52</v>
      </c>
      <c r="C6608" s="39" t="s">
        <v>135</v>
      </c>
      <c r="D6608" s="39" t="s">
        <v>48</v>
      </c>
      <c r="E6608" s="70" t="s">
        <v>49</v>
      </c>
      <c r="F6608" s="70" t="s">
        <v>40</v>
      </c>
      <c r="G6608" s="78">
        <v>45063</v>
      </c>
      <c r="H6608" s="78">
        <v>45901</v>
      </c>
      <c r="I6608" s="69">
        <v>2406660.83</v>
      </c>
      <c r="J6608" s="70">
        <v>35</v>
      </c>
      <c r="K6608" s="71">
        <v>0.46500000000000002</v>
      </c>
      <c r="L6608" s="70">
        <v>0</v>
      </c>
      <c r="M6608" s="71">
        <v>0.78400000000000003</v>
      </c>
      <c r="N6608" s="72"/>
      <c r="O6608" s="73">
        <f>MIN(1,MAX(0,(1/(1+EXP(-(Assumptions!$B$5 + Assumptions!$B$6*$N6608))))*Assumptions!$B$3))</f>
        <v>3.9165722796764356E-2</v>
      </c>
      <c r="P6608" s="73">
        <f>VLOOKUP($F6608,Assumptions!$A$23:$B$27,2,FALSE)*Assumptions!$B$4</f>
        <v>0.7</v>
      </c>
      <c r="Q6608" s="74">
        <f t="shared" si="206"/>
        <v>65981.027653527577</v>
      </c>
      <c r="R6608" s="75" t="str">
        <f>IF($O6608&lt;Assumptions!$B$17,"A",IF($O6608&lt;Assumptions!$B$18,"B",IF($O6608&lt;Assumptions!$B$19,"C",IF($O6608&lt;Assumptions!$B$20,"D","E"))))</f>
        <v>B</v>
      </c>
      <c r="S6608" s="75">
        <f t="shared" si="207"/>
        <v>0</v>
      </c>
    </row>
    <row r="6609" spans="1:19" ht="17.399999999999999" x14ac:dyDescent="0.3">
      <c r="A6609" s="39" t="s">
        <v>1081</v>
      </c>
      <c r="B6609" s="39" t="s">
        <v>52</v>
      </c>
      <c r="C6609" s="39" t="s">
        <v>135</v>
      </c>
      <c r="D6609" s="39" t="s">
        <v>48</v>
      </c>
      <c r="E6609" s="70" t="s">
        <v>49</v>
      </c>
      <c r="F6609" s="70" t="s">
        <v>40</v>
      </c>
      <c r="G6609" s="78">
        <v>45063</v>
      </c>
      <c r="H6609" s="78">
        <v>45931</v>
      </c>
      <c r="I6609" s="69">
        <v>2340658</v>
      </c>
      <c r="J6609" s="70">
        <v>0</v>
      </c>
      <c r="K6609" s="71">
        <v>1.141</v>
      </c>
      <c r="L6609" s="70">
        <v>0</v>
      </c>
      <c r="M6609" s="71">
        <v>0.78400000000000003</v>
      </c>
      <c r="N6609" s="72"/>
      <c r="O6609" s="73">
        <f>MIN(1,MAX(0,(1/(1+EXP(-(Assumptions!$B$5 + Assumptions!$B$6*$N6609))))*Assumptions!$B$3))</f>
        <v>3.9165722796764356E-2</v>
      </c>
      <c r="P6609" s="73">
        <f>VLOOKUP($F6609,Assumptions!$A$23:$B$27,2,FALSE)*Assumptions!$B$4</f>
        <v>0.7</v>
      </c>
      <c r="Q6609" s="74">
        <f t="shared" si="206"/>
        <v>64171.493673020203</v>
      </c>
      <c r="R6609" s="75" t="str">
        <f>IF($O6609&lt;Assumptions!$B$17,"A",IF($O6609&lt;Assumptions!$B$18,"B",IF($O6609&lt;Assumptions!$B$19,"C",IF($O6609&lt;Assumptions!$B$20,"D","E"))))</f>
        <v>B</v>
      </c>
      <c r="S6609" s="75">
        <f t="shared" si="207"/>
        <v>0</v>
      </c>
    </row>
    <row r="6610" spans="1:19" ht="17.399999999999999" x14ac:dyDescent="0.3">
      <c r="A6610" s="39" t="s">
        <v>1081</v>
      </c>
      <c r="B6610" s="39" t="s">
        <v>52</v>
      </c>
      <c r="C6610" s="39" t="s">
        <v>135</v>
      </c>
      <c r="D6610" s="39" t="s">
        <v>48</v>
      </c>
      <c r="E6610" s="70" t="s">
        <v>49</v>
      </c>
      <c r="F6610" s="70" t="s">
        <v>40</v>
      </c>
      <c r="G6610" s="78">
        <v>45063</v>
      </c>
      <c r="H6610" s="78">
        <v>45962</v>
      </c>
      <c r="I6610" s="69">
        <v>2279389.83</v>
      </c>
      <c r="J6610" s="70">
        <v>15</v>
      </c>
      <c r="K6610" s="71">
        <v>1.0309999999999999</v>
      </c>
      <c r="L6610" s="70">
        <v>0</v>
      </c>
      <c r="M6610" s="71">
        <v>0.78400000000000003</v>
      </c>
      <c r="N6610" s="72"/>
      <c r="O6610" s="73">
        <f>MIN(1,MAX(0,(1/(1+EXP(-(Assumptions!$B$5 + Assumptions!$B$6*$N6610))))*Assumptions!$B$3))</f>
        <v>3.9165722796764356E-2</v>
      </c>
      <c r="P6610" s="73">
        <f>VLOOKUP($F6610,Assumptions!$A$23:$B$27,2,FALSE)*Assumptions!$B$4</f>
        <v>0.7</v>
      </c>
      <c r="Q6610" s="74">
        <f t="shared" si="206"/>
        <v>62491.765159280672</v>
      </c>
      <c r="R6610" s="75" t="str">
        <f>IF($O6610&lt;Assumptions!$B$17,"A",IF($O6610&lt;Assumptions!$B$18,"B",IF($O6610&lt;Assumptions!$B$19,"C",IF($O6610&lt;Assumptions!$B$20,"D","E"))))</f>
        <v>B</v>
      </c>
      <c r="S6610" s="75">
        <f t="shared" si="207"/>
        <v>0</v>
      </c>
    </row>
    <row r="6611" spans="1:19" ht="17.399999999999999" x14ac:dyDescent="0.3">
      <c r="A6611" s="39" t="s">
        <v>1081</v>
      </c>
      <c r="B6611" s="39" t="s">
        <v>52</v>
      </c>
      <c r="C6611" s="39" t="s">
        <v>135</v>
      </c>
      <c r="D6611" s="39" t="s">
        <v>48</v>
      </c>
      <c r="E6611" s="70" t="s">
        <v>49</v>
      </c>
      <c r="F6611" s="70" t="s">
        <v>40</v>
      </c>
      <c r="G6611" s="78">
        <v>45063</v>
      </c>
      <c r="H6611" s="78">
        <v>45992</v>
      </c>
      <c r="I6611" s="69">
        <v>2208558.0099999998</v>
      </c>
      <c r="J6611" s="70">
        <v>15</v>
      </c>
      <c r="K6611" s="71">
        <v>0.99299999999999999</v>
      </c>
      <c r="L6611" s="70">
        <v>0</v>
      </c>
      <c r="M6611" s="71">
        <v>0.78400000000000003</v>
      </c>
      <c r="N6611" s="72"/>
      <c r="O6611" s="73">
        <f>MIN(1,MAX(0,(1/(1+EXP(-(Assumptions!$B$5 + Assumptions!$B$6*$N6611))))*Assumptions!$B$3))</f>
        <v>3.9165722796764356E-2</v>
      </c>
      <c r="P6611" s="73">
        <f>VLOOKUP($F6611,Assumptions!$A$23:$B$27,2,FALSE)*Assumptions!$B$4</f>
        <v>0.7</v>
      </c>
      <c r="Q6611" s="74">
        <f t="shared" si="206"/>
        <v>60549.839560163455</v>
      </c>
      <c r="R6611" s="75" t="str">
        <f>IF($O6611&lt;Assumptions!$B$17,"A",IF($O6611&lt;Assumptions!$B$18,"B",IF($O6611&lt;Assumptions!$B$19,"C",IF($O6611&lt;Assumptions!$B$20,"D","E"))))</f>
        <v>B</v>
      </c>
      <c r="S6611" s="75">
        <f t="shared" si="207"/>
        <v>0</v>
      </c>
    </row>
    <row r="6612" spans="1:19" ht="17.399999999999999" x14ac:dyDescent="0.3">
      <c r="A6612" s="39" t="s">
        <v>1082</v>
      </c>
      <c r="B6612" s="39" t="s">
        <v>62</v>
      </c>
      <c r="C6612" s="39" t="s">
        <v>135</v>
      </c>
      <c r="D6612" s="39" t="s">
        <v>42</v>
      </c>
      <c r="E6612" s="70" t="s">
        <v>46</v>
      </c>
      <c r="F6612" s="70" t="s">
        <v>32</v>
      </c>
      <c r="G6612" s="78">
        <v>45662</v>
      </c>
      <c r="H6612" s="78">
        <v>45658</v>
      </c>
      <c r="I6612" s="69">
        <v>1150861.74</v>
      </c>
      <c r="J6612" s="70">
        <v>0</v>
      </c>
      <c r="K6612" s="71">
        <v>0.98599999999999999</v>
      </c>
      <c r="L6612" s="70">
        <v>0</v>
      </c>
      <c r="M6612" s="71">
        <v>0.78400000000000003</v>
      </c>
      <c r="N6612" s="72"/>
      <c r="O6612" s="73">
        <f>MIN(1,MAX(0,(1/(1+EXP(-(Assumptions!$B$5 + Assumptions!$B$6*$N6612))))*Assumptions!$B$3))</f>
        <v>3.9165722796764356E-2</v>
      </c>
      <c r="P6612" s="73">
        <f>VLOOKUP($F6612,Assumptions!$A$23:$B$27,2,FALSE)*Assumptions!$B$4</f>
        <v>0.5</v>
      </c>
      <c r="Q6612" s="74">
        <f t="shared" si="206"/>
        <v>22537.165943120945</v>
      </c>
      <c r="R6612" s="75" t="str">
        <f>IF($O6612&lt;Assumptions!$B$17,"A",IF($O6612&lt;Assumptions!$B$18,"B",IF($O6612&lt;Assumptions!$B$19,"C",IF($O6612&lt;Assumptions!$B$20,"D","E"))))</f>
        <v>B</v>
      </c>
      <c r="S6612" s="75">
        <f t="shared" si="207"/>
        <v>0</v>
      </c>
    </row>
    <row r="6613" spans="1:19" ht="17.399999999999999" x14ac:dyDescent="0.3">
      <c r="A6613" s="39" t="s">
        <v>1082</v>
      </c>
      <c r="B6613" s="39" t="s">
        <v>62</v>
      </c>
      <c r="C6613" s="39" t="s">
        <v>135</v>
      </c>
      <c r="D6613" s="39" t="s">
        <v>42</v>
      </c>
      <c r="E6613" s="70" t="s">
        <v>46</v>
      </c>
      <c r="F6613" s="70" t="s">
        <v>32</v>
      </c>
      <c r="G6613" s="78">
        <v>45662</v>
      </c>
      <c r="H6613" s="78">
        <v>45689</v>
      </c>
      <c r="I6613" s="69">
        <v>1119272.33</v>
      </c>
      <c r="J6613" s="70">
        <v>0</v>
      </c>
      <c r="K6613" s="71">
        <v>1.0049999999999999</v>
      </c>
      <c r="L6613" s="70">
        <v>0</v>
      </c>
      <c r="M6613" s="71">
        <v>0.78400000000000003</v>
      </c>
      <c r="N6613" s="72"/>
      <c r="O6613" s="73">
        <f>MIN(1,MAX(0,(1/(1+EXP(-(Assumptions!$B$5 + Assumptions!$B$6*$N6613))))*Assumptions!$B$3))</f>
        <v>3.9165722796764356E-2</v>
      </c>
      <c r="P6613" s="73">
        <f>VLOOKUP($F6613,Assumptions!$A$23:$B$27,2,FALSE)*Assumptions!$B$4</f>
        <v>0.5</v>
      </c>
      <c r="Q6613" s="74">
        <f t="shared" si="206"/>
        <v>21918.554905434281</v>
      </c>
      <c r="R6613" s="75" t="str">
        <f>IF($O6613&lt;Assumptions!$B$17,"A",IF($O6613&lt;Assumptions!$B$18,"B",IF($O6613&lt;Assumptions!$B$19,"C",IF($O6613&lt;Assumptions!$B$20,"D","E"))))</f>
        <v>B</v>
      </c>
      <c r="S6613" s="75">
        <f t="shared" si="207"/>
        <v>0</v>
      </c>
    </row>
    <row r="6614" spans="1:19" ht="17.399999999999999" x14ac:dyDescent="0.3">
      <c r="A6614" s="39" t="s">
        <v>1082</v>
      </c>
      <c r="B6614" s="39" t="s">
        <v>62</v>
      </c>
      <c r="C6614" s="39" t="s">
        <v>135</v>
      </c>
      <c r="D6614" s="39" t="s">
        <v>42</v>
      </c>
      <c r="E6614" s="70" t="s">
        <v>46</v>
      </c>
      <c r="F6614" s="70" t="s">
        <v>32</v>
      </c>
      <c r="G6614" s="78">
        <v>45662</v>
      </c>
      <c r="H6614" s="78">
        <v>45717</v>
      </c>
      <c r="I6614" s="69">
        <v>1084138.17</v>
      </c>
      <c r="J6614" s="70">
        <v>0</v>
      </c>
      <c r="K6614" s="71">
        <v>1.0669999999999999</v>
      </c>
      <c r="L6614" s="70">
        <v>0</v>
      </c>
      <c r="M6614" s="71">
        <v>0.78400000000000003</v>
      </c>
      <c r="N6614" s="72"/>
      <c r="O6614" s="73">
        <f>MIN(1,MAX(0,(1/(1+EXP(-(Assumptions!$B$5 + Assumptions!$B$6*$N6614))))*Assumptions!$B$3))</f>
        <v>3.9165722796764356E-2</v>
      </c>
      <c r="P6614" s="73">
        <f>VLOOKUP($F6614,Assumptions!$A$23:$B$27,2,FALSE)*Assumptions!$B$4</f>
        <v>0.5</v>
      </c>
      <c r="Q6614" s="74">
        <f t="shared" si="206"/>
        <v>21230.527519805695</v>
      </c>
      <c r="R6614" s="75" t="str">
        <f>IF($O6614&lt;Assumptions!$B$17,"A",IF($O6614&lt;Assumptions!$B$18,"B",IF($O6614&lt;Assumptions!$B$19,"C",IF($O6614&lt;Assumptions!$B$20,"D","E"))))</f>
        <v>B</v>
      </c>
      <c r="S6614" s="75">
        <f t="shared" si="207"/>
        <v>0</v>
      </c>
    </row>
    <row r="6615" spans="1:19" ht="17.399999999999999" x14ac:dyDescent="0.3">
      <c r="A6615" s="39" t="s">
        <v>1082</v>
      </c>
      <c r="B6615" s="39" t="s">
        <v>62</v>
      </c>
      <c r="C6615" s="39" t="s">
        <v>135</v>
      </c>
      <c r="D6615" s="39" t="s">
        <v>42</v>
      </c>
      <c r="E6615" s="70" t="s">
        <v>46</v>
      </c>
      <c r="F6615" s="70" t="s">
        <v>32</v>
      </c>
      <c r="G6615" s="78">
        <v>45662</v>
      </c>
      <c r="H6615" s="78">
        <v>45748</v>
      </c>
      <c r="I6615" s="69">
        <v>1052684.1499999999</v>
      </c>
      <c r="J6615" s="70">
        <v>0</v>
      </c>
      <c r="K6615" s="71">
        <v>1.1000000000000001</v>
      </c>
      <c r="L6615" s="70">
        <v>0</v>
      </c>
      <c r="M6615" s="71">
        <v>0.78400000000000003</v>
      </c>
      <c r="N6615" s="72"/>
      <c r="O6615" s="73">
        <f>MIN(1,MAX(0,(1/(1+EXP(-(Assumptions!$B$5 + Assumptions!$B$6*$N6615))))*Assumptions!$B$3))</f>
        <v>3.9165722796764356E-2</v>
      </c>
      <c r="P6615" s="73">
        <f>VLOOKUP($F6615,Assumptions!$A$23:$B$27,2,FALSE)*Assumptions!$B$4</f>
        <v>0.5</v>
      </c>
      <c r="Q6615" s="74">
        <f t="shared" si="206"/>
        <v>20614.567805723753</v>
      </c>
      <c r="R6615" s="75" t="str">
        <f>IF($O6615&lt;Assumptions!$B$17,"A",IF($O6615&lt;Assumptions!$B$18,"B",IF($O6615&lt;Assumptions!$B$19,"C",IF($O6615&lt;Assumptions!$B$20,"D","E"))))</f>
        <v>B</v>
      </c>
      <c r="S6615" s="75">
        <f t="shared" si="207"/>
        <v>0</v>
      </c>
    </row>
    <row r="6616" spans="1:19" ht="17.399999999999999" x14ac:dyDescent="0.3">
      <c r="A6616" s="39" t="s">
        <v>1082</v>
      </c>
      <c r="B6616" s="39" t="s">
        <v>62</v>
      </c>
      <c r="C6616" s="39" t="s">
        <v>135</v>
      </c>
      <c r="D6616" s="39" t="s">
        <v>42</v>
      </c>
      <c r="E6616" s="70" t="s">
        <v>46</v>
      </c>
      <c r="F6616" s="70" t="s">
        <v>32</v>
      </c>
      <c r="G6616" s="78">
        <v>45662</v>
      </c>
      <c r="H6616" s="78">
        <v>45778</v>
      </c>
      <c r="I6616" s="69">
        <v>1021820.44</v>
      </c>
      <c r="J6616" s="70">
        <v>35</v>
      </c>
      <c r="K6616" s="71">
        <v>0.82599999999999996</v>
      </c>
      <c r="L6616" s="70">
        <v>0</v>
      </c>
      <c r="M6616" s="71">
        <v>0.78400000000000003</v>
      </c>
      <c r="N6616" s="72"/>
      <c r="O6616" s="73">
        <f>MIN(1,MAX(0,(1/(1+EXP(-(Assumptions!$B$5 + Assumptions!$B$6*$N6616))))*Assumptions!$B$3))</f>
        <v>3.9165722796764356E-2</v>
      </c>
      <c r="P6616" s="73">
        <f>VLOOKUP($F6616,Assumptions!$A$23:$B$27,2,FALSE)*Assumptions!$B$4</f>
        <v>0.5</v>
      </c>
      <c r="Q6616" s="74">
        <f t="shared" si="206"/>
        <v>20010.16805055389</v>
      </c>
      <c r="R6616" s="75" t="str">
        <f>IF($O6616&lt;Assumptions!$B$17,"A",IF($O6616&lt;Assumptions!$B$18,"B",IF($O6616&lt;Assumptions!$B$19,"C",IF($O6616&lt;Assumptions!$B$20,"D","E"))))</f>
        <v>B</v>
      </c>
      <c r="S6616" s="75">
        <f t="shared" si="207"/>
        <v>0</v>
      </c>
    </row>
    <row r="6617" spans="1:19" ht="17.399999999999999" x14ac:dyDescent="0.3">
      <c r="A6617" s="39" t="s">
        <v>1082</v>
      </c>
      <c r="B6617" s="39" t="s">
        <v>62</v>
      </c>
      <c r="C6617" s="39" t="s">
        <v>135</v>
      </c>
      <c r="D6617" s="39" t="s">
        <v>42</v>
      </c>
      <c r="E6617" s="70" t="s">
        <v>46</v>
      </c>
      <c r="F6617" s="70" t="s">
        <v>32</v>
      </c>
      <c r="G6617" s="78">
        <v>45662</v>
      </c>
      <c r="H6617" s="78">
        <v>45809</v>
      </c>
      <c r="I6617" s="69">
        <v>994320.04</v>
      </c>
      <c r="J6617" s="70">
        <v>15</v>
      </c>
      <c r="K6617" s="71">
        <v>0.99199999999999999</v>
      </c>
      <c r="L6617" s="70">
        <v>0</v>
      </c>
      <c r="M6617" s="71">
        <v>0.78400000000000003</v>
      </c>
      <c r="N6617" s="72"/>
      <c r="O6617" s="73">
        <f>MIN(1,MAX(0,(1/(1+EXP(-(Assumptions!$B$5 + Assumptions!$B$6*$N6617))))*Assumptions!$B$3))</f>
        <v>3.9165722796764356E-2</v>
      </c>
      <c r="P6617" s="73">
        <f>VLOOKUP($F6617,Assumptions!$A$23:$B$27,2,FALSE)*Assumptions!$B$4</f>
        <v>0.5</v>
      </c>
      <c r="Q6617" s="74">
        <f t="shared" si="206"/>
        <v>19471.631528953825</v>
      </c>
      <c r="R6617" s="75" t="str">
        <f>IF($O6617&lt;Assumptions!$B$17,"A",IF($O6617&lt;Assumptions!$B$18,"B",IF($O6617&lt;Assumptions!$B$19,"C",IF($O6617&lt;Assumptions!$B$20,"D","E"))))</f>
        <v>B</v>
      </c>
      <c r="S6617" s="75">
        <f t="shared" si="207"/>
        <v>0</v>
      </c>
    </row>
    <row r="6618" spans="1:19" ht="17.399999999999999" x14ac:dyDescent="0.3">
      <c r="A6618" s="39" t="s">
        <v>1082</v>
      </c>
      <c r="B6618" s="39" t="s">
        <v>62</v>
      </c>
      <c r="C6618" s="39" t="s">
        <v>135</v>
      </c>
      <c r="D6618" s="39" t="s">
        <v>42</v>
      </c>
      <c r="E6618" s="70" t="s">
        <v>46</v>
      </c>
      <c r="F6618" s="70" t="s">
        <v>32</v>
      </c>
      <c r="G6618" s="78">
        <v>45662</v>
      </c>
      <c r="H6618" s="78">
        <v>45839</v>
      </c>
      <c r="I6618" s="69">
        <v>967785.25</v>
      </c>
      <c r="J6618" s="70">
        <v>0</v>
      </c>
      <c r="K6618" s="71">
        <v>1.0289999999999999</v>
      </c>
      <c r="L6618" s="70">
        <v>0</v>
      </c>
      <c r="M6618" s="71">
        <v>0.78400000000000003</v>
      </c>
      <c r="N6618" s="72"/>
      <c r="O6618" s="73">
        <f>MIN(1,MAX(0,(1/(1+EXP(-(Assumptions!$B$5 + Assumptions!$B$6*$N6618))))*Assumptions!$B$3))</f>
        <v>3.9165722796764356E-2</v>
      </c>
      <c r="P6618" s="73">
        <f>VLOOKUP($F6618,Assumptions!$A$23:$B$27,2,FALSE)*Assumptions!$B$4</f>
        <v>0.5</v>
      </c>
      <c r="Q6618" s="74">
        <f t="shared" si="206"/>
        <v>18952.004414148647</v>
      </c>
      <c r="R6618" s="75" t="str">
        <f>IF($O6618&lt;Assumptions!$B$17,"A",IF($O6618&lt;Assumptions!$B$18,"B",IF($O6618&lt;Assumptions!$B$19,"C",IF($O6618&lt;Assumptions!$B$20,"D","E"))))</f>
        <v>B</v>
      </c>
      <c r="S6618" s="75">
        <f t="shared" si="207"/>
        <v>0</v>
      </c>
    </row>
    <row r="6619" spans="1:19" ht="17.399999999999999" x14ac:dyDescent="0.3">
      <c r="A6619" s="39" t="s">
        <v>1082</v>
      </c>
      <c r="B6619" s="39" t="s">
        <v>62</v>
      </c>
      <c r="C6619" s="39" t="s">
        <v>135</v>
      </c>
      <c r="D6619" s="39" t="s">
        <v>42</v>
      </c>
      <c r="E6619" s="70" t="s">
        <v>46</v>
      </c>
      <c r="F6619" s="70" t="s">
        <v>32</v>
      </c>
      <c r="G6619" s="78">
        <v>45662</v>
      </c>
      <c r="H6619" s="78">
        <v>45870</v>
      </c>
      <c r="I6619" s="69">
        <v>938255.33</v>
      </c>
      <c r="J6619" s="70">
        <v>0</v>
      </c>
      <c r="K6619" s="71">
        <v>1.016</v>
      </c>
      <c r="L6619" s="70">
        <v>0</v>
      </c>
      <c r="M6619" s="71">
        <v>0.78400000000000003</v>
      </c>
      <c r="N6619" s="72"/>
      <c r="O6619" s="73">
        <f>MIN(1,MAX(0,(1/(1+EXP(-(Assumptions!$B$5 + Assumptions!$B$6*$N6619))))*Assumptions!$B$3))</f>
        <v>3.9165722796764356E-2</v>
      </c>
      <c r="P6619" s="73">
        <f>VLOOKUP($F6619,Assumptions!$A$23:$B$27,2,FALSE)*Assumptions!$B$4</f>
        <v>0.5</v>
      </c>
      <c r="Q6619" s="74">
        <f t="shared" si="206"/>
        <v>18373.72408368333</v>
      </c>
      <c r="R6619" s="75" t="str">
        <f>IF($O6619&lt;Assumptions!$B$17,"A",IF($O6619&lt;Assumptions!$B$18,"B",IF($O6619&lt;Assumptions!$B$19,"C",IF($O6619&lt;Assumptions!$B$20,"D","E"))))</f>
        <v>B</v>
      </c>
      <c r="S6619" s="75">
        <f t="shared" si="207"/>
        <v>0</v>
      </c>
    </row>
    <row r="6620" spans="1:19" ht="17.399999999999999" x14ac:dyDescent="0.3">
      <c r="A6620" s="39" t="s">
        <v>1082</v>
      </c>
      <c r="B6620" s="39" t="s">
        <v>62</v>
      </c>
      <c r="C6620" s="39" t="s">
        <v>135</v>
      </c>
      <c r="D6620" s="39" t="s">
        <v>42</v>
      </c>
      <c r="E6620" s="70" t="s">
        <v>46</v>
      </c>
      <c r="F6620" s="70" t="s">
        <v>32</v>
      </c>
      <c r="G6620" s="78">
        <v>45662</v>
      </c>
      <c r="H6620" s="78">
        <v>45901</v>
      </c>
      <c r="I6620" s="69">
        <v>907465.18</v>
      </c>
      <c r="J6620" s="70">
        <v>0</v>
      </c>
      <c r="K6620" s="71">
        <v>1.0940000000000001</v>
      </c>
      <c r="L6620" s="70">
        <v>0</v>
      </c>
      <c r="M6620" s="71">
        <v>0.78400000000000003</v>
      </c>
      <c r="N6620" s="72"/>
      <c r="O6620" s="73">
        <f>MIN(1,MAX(0,(1/(1+EXP(-(Assumptions!$B$5 + Assumptions!$B$6*$N6620))))*Assumptions!$B$3))</f>
        <v>3.9165722796764356E-2</v>
      </c>
      <c r="P6620" s="73">
        <f>VLOOKUP($F6620,Assumptions!$A$23:$B$27,2,FALSE)*Assumptions!$B$4</f>
        <v>0.5</v>
      </c>
      <c r="Q6620" s="74">
        <f t="shared" si="206"/>
        <v>17770.764843797937</v>
      </c>
      <c r="R6620" s="75" t="str">
        <f>IF($O6620&lt;Assumptions!$B$17,"A",IF($O6620&lt;Assumptions!$B$18,"B",IF($O6620&lt;Assumptions!$B$19,"C",IF($O6620&lt;Assumptions!$B$20,"D","E"))))</f>
        <v>B</v>
      </c>
      <c r="S6620" s="75">
        <f t="shared" si="207"/>
        <v>0</v>
      </c>
    </row>
    <row r="6621" spans="1:19" ht="17.399999999999999" x14ac:dyDescent="0.3">
      <c r="A6621" s="39" t="s">
        <v>1082</v>
      </c>
      <c r="B6621" s="39" t="s">
        <v>62</v>
      </c>
      <c r="C6621" s="39" t="s">
        <v>135</v>
      </c>
      <c r="D6621" s="39" t="s">
        <v>42</v>
      </c>
      <c r="E6621" s="70" t="s">
        <v>46</v>
      </c>
      <c r="F6621" s="70" t="s">
        <v>32</v>
      </c>
      <c r="G6621" s="78">
        <v>45662</v>
      </c>
      <c r="H6621" s="78">
        <v>45931</v>
      </c>
      <c r="I6621" s="69">
        <v>879886.65</v>
      </c>
      <c r="J6621" s="70">
        <v>0</v>
      </c>
      <c r="K6621" s="71">
        <v>1.014</v>
      </c>
      <c r="L6621" s="70">
        <v>0</v>
      </c>
      <c r="M6621" s="71">
        <v>0.78400000000000003</v>
      </c>
      <c r="N6621" s="72"/>
      <c r="O6621" s="73">
        <f>MIN(1,MAX(0,(1/(1+EXP(-(Assumptions!$B$5 + Assumptions!$B$6*$N6621))))*Assumptions!$B$3))</f>
        <v>3.9165722796764356E-2</v>
      </c>
      <c r="P6621" s="73">
        <f>VLOOKUP($F6621,Assumptions!$A$23:$B$27,2,FALSE)*Assumptions!$B$4</f>
        <v>0.5</v>
      </c>
      <c r="Q6621" s="74">
        <f t="shared" si="206"/>
        <v>17230.698313236811</v>
      </c>
      <c r="R6621" s="75" t="str">
        <f>IF($O6621&lt;Assumptions!$B$17,"A",IF($O6621&lt;Assumptions!$B$18,"B",IF($O6621&lt;Assumptions!$B$19,"C",IF($O6621&lt;Assumptions!$B$20,"D","E"))))</f>
        <v>B</v>
      </c>
      <c r="S6621" s="75">
        <f t="shared" si="207"/>
        <v>0</v>
      </c>
    </row>
    <row r="6622" spans="1:19" ht="17.399999999999999" x14ac:dyDescent="0.3">
      <c r="A6622" s="39" t="s">
        <v>1082</v>
      </c>
      <c r="B6622" s="39" t="s">
        <v>62</v>
      </c>
      <c r="C6622" s="39" t="s">
        <v>135</v>
      </c>
      <c r="D6622" s="39" t="s">
        <v>42</v>
      </c>
      <c r="E6622" s="70" t="s">
        <v>46</v>
      </c>
      <c r="F6622" s="70" t="s">
        <v>32</v>
      </c>
      <c r="G6622" s="78">
        <v>45662</v>
      </c>
      <c r="H6622" s="78">
        <v>45962</v>
      </c>
      <c r="I6622" s="69">
        <v>856072.53</v>
      </c>
      <c r="J6622" s="70">
        <v>0</v>
      </c>
      <c r="K6622" s="71">
        <v>0.98199999999999998</v>
      </c>
      <c r="L6622" s="70">
        <v>0</v>
      </c>
      <c r="M6622" s="71">
        <v>0.78400000000000003</v>
      </c>
      <c r="N6622" s="72"/>
      <c r="O6622" s="73">
        <f>MIN(1,MAX(0,(1/(1+EXP(-(Assumptions!$B$5 + Assumptions!$B$6*$N6622))))*Assumptions!$B$3))</f>
        <v>3.9165722796764356E-2</v>
      </c>
      <c r="P6622" s="73">
        <f>VLOOKUP($F6622,Assumptions!$A$23:$B$27,2,FALSE)*Assumptions!$B$4</f>
        <v>0.5</v>
      </c>
      <c r="Q6622" s="74">
        <f t="shared" si="206"/>
        <v>16764.349701952371</v>
      </c>
      <c r="R6622" s="75" t="str">
        <f>IF($O6622&lt;Assumptions!$B$17,"A",IF($O6622&lt;Assumptions!$B$18,"B",IF($O6622&lt;Assumptions!$B$19,"C",IF($O6622&lt;Assumptions!$B$20,"D","E"))))</f>
        <v>B</v>
      </c>
      <c r="S6622" s="75">
        <f t="shared" si="207"/>
        <v>0</v>
      </c>
    </row>
    <row r="6623" spans="1:19" ht="17.399999999999999" x14ac:dyDescent="0.3">
      <c r="A6623" s="39" t="s">
        <v>1082</v>
      </c>
      <c r="B6623" s="39" t="s">
        <v>62</v>
      </c>
      <c r="C6623" s="39" t="s">
        <v>135</v>
      </c>
      <c r="D6623" s="39" t="s">
        <v>42</v>
      </c>
      <c r="E6623" s="70" t="s">
        <v>46</v>
      </c>
      <c r="F6623" s="70" t="s">
        <v>32</v>
      </c>
      <c r="G6623" s="78">
        <v>45662</v>
      </c>
      <c r="H6623" s="78">
        <v>45992</v>
      </c>
      <c r="I6623" s="69">
        <v>829553.64</v>
      </c>
      <c r="J6623" s="70">
        <v>0</v>
      </c>
      <c r="K6623" s="71">
        <v>1.143</v>
      </c>
      <c r="L6623" s="70">
        <v>0</v>
      </c>
      <c r="M6623" s="71">
        <v>0.78400000000000003</v>
      </c>
      <c r="N6623" s="72"/>
      <c r="O6623" s="73">
        <f>MIN(1,MAX(0,(1/(1+EXP(-(Assumptions!$B$5 + Assumptions!$B$6*$N6623))))*Assumptions!$B$3))</f>
        <v>3.9165722796764356E-2</v>
      </c>
      <c r="P6623" s="73">
        <f>VLOOKUP($F6623,Assumptions!$A$23:$B$27,2,FALSE)*Assumptions!$B$4</f>
        <v>0.5</v>
      </c>
      <c r="Q6623" s="74">
        <f t="shared" si="206"/>
        <v>16245.033954643426</v>
      </c>
      <c r="R6623" s="75" t="str">
        <f>IF($O6623&lt;Assumptions!$B$17,"A",IF($O6623&lt;Assumptions!$B$18,"B",IF($O6623&lt;Assumptions!$B$19,"C",IF($O6623&lt;Assumptions!$B$20,"D","E"))))</f>
        <v>B</v>
      </c>
      <c r="S6623" s="75">
        <f t="shared" si="207"/>
        <v>0</v>
      </c>
    </row>
    <row r="6624" spans="1:19" ht="17.399999999999999" x14ac:dyDescent="0.3">
      <c r="A6624" s="39" t="s">
        <v>1083</v>
      </c>
      <c r="B6624" s="39" t="s">
        <v>78</v>
      </c>
      <c r="C6624" s="39" t="s">
        <v>135</v>
      </c>
      <c r="D6624" s="39" t="s">
        <v>48</v>
      </c>
      <c r="E6624" s="70" t="s">
        <v>23</v>
      </c>
      <c r="F6624" s="70" t="s">
        <v>36</v>
      </c>
      <c r="G6624" s="78">
        <v>45758</v>
      </c>
      <c r="H6624" s="78">
        <v>45748</v>
      </c>
      <c r="I6624" s="69">
        <v>3543575.2</v>
      </c>
      <c r="J6624" s="70">
        <v>0</v>
      </c>
      <c r="K6624" s="71">
        <v>1.113</v>
      </c>
      <c r="L6624" s="70">
        <v>0</v>
      </c>
      <c r="M6624" s="71">
        <v>1.1339999999999999</v>
      </c>
      <c r="N6624" s="72"/>
      <c r="O6624" s="73">
        <f>MIN(1,MAX(0,(1/(1+EXP(-(Assumptions!$B$5 + Assumptions!$B$6*$N6624))))*Assumptions!$B$3))</f>
        <v>3.9165722796764356E-2</v>
      </c>
      <c r="P6624" s="73">
        <f>VLOOKUP($F6624,Assumptions!$A$23:$B$27,2,FALSE)*Assumptions!$B$4</f>
        <v>0.55000000000000004</v>
      </c>
      <c r="Q6624" s="74">
        <f t="shared" si="206"/>
        <v>76332.676195978856</v>
      </c>
      <c r="R6624" s="75" t="str">
        <f>IF($O6624&lt;Assumptions!$B$17,"A",IF($O6624&lt;Assumptions!$B$18,"B",IF($O6624&lt;Assumptions!$B$19,"C",IF($O6624&lt;Assumptions!$B$20,"D","E"))))</f>
        <v>B</v>
      </c>
      <c r="S6624" s="75">
        <f t="shared" si="207"/>
        <v>0</v>
      </c>
    </row>
    <row r="6625" spans="1:19" ht="17.399999999999999" x14ac:dyDescent="0.3">
      <c r="A6625" s="39" t="s">
        <v>1083</v>
      </c>
      <c r="B6625" s="39" t="s">
        <v>78</v>
      </c>
      <c r="C6625" s="39" t="s">
        <v>135</v>
      </c>
      <c r="D6625" s="39" t="s">
        <v>48</v>
      </c>
      <c r="E6625" s="70" t="s">
        <v>23</v>
      </c>
      <c r="F6625" s="70" t="s">
        <v>36</v>
      </c>
      <c r="G6625" s="78">
        <v>45758</v>
      </c>
      <c r="H6625" s="78">
        <v>45778</v>
      </c>
      <c r="I6625" s="69">
        <v>3442760.69</v>
      </c>
      <c r="J6625" s="70">
        <v>0</v>
      </c>
      <c r="K6625" s="71">
        <v>1.137</v>
      </c>
      <c r="L6625" s="70">
        <v>0</v>
      </c>
      <c r="M6625" s="71">
        <v>1.1339999999999999</v>
      </c>
      <c r="N6625" s="72"/>
      <c r="O6625" s="73">
        <f>MIN(1,MAX(0,(1/(1+EXP(-(Assumptions!$B$5 + Assumptions!$B$6*$N6625))))*Assumptions!$B$3))</f>
        <v>3.9165722796764356E-2</v>
      </c>
      <c r="P6625" s="73">
        <f>VLOOKUP($F6625,Assumptions!$A$23:$B$27,2,FALSE)*Assumptions!$B$4</f>
        <v>0.55000000000000004</v>
      </c>
      <c r="Q6625" s="74">
        <f t="shared" si="206"/>
        <v>74161.015962075457</v>
      </c>
      <c r="R6625" s="75" t="str">
        <f>IF($O6625&lt;Assumptions!$B$17,"A",IF($O6625&lt;Assumptions!$B$18,"B",IF($O6625&lt;Assumptions!$B$19,"C",IF($O6625&lt;Assumptions!$B$20,"D","E"))))</f>
        <v>B</v>
      </c>
      <c r="S6625" s="75">
        <f t="shared" si="207"/>
        <v>0</v>
      </c>
    </row>
    <row r="6626" spans="1:19" ht="17.399999999999999" x14ac:dyDescent="0.3">
      <c r="A6626" s="39" t="s">
        <v>1083</v>
      </c>
      <c r="B6626" s="39" t="s">
        <v>78</v>
      </c>
      <c r="C6626" s="39" t="s">
        <v>135</v>
      </c>
      <c r="D6626" s="39" t="s">
        <v>48</v>
      </c>
      <c r="E6626" s="70" t="s">
        <v>23</v>
      </c>
      <c r="F6626" s="70" t="s">
        <v>36</v>
      </c>
      <c r="G6626" s="78">
        <v>45758</v>
      </c>
      <c r="H6626" s="78">
        <v>45809</v>
      </c>
      <c r="I6626" s="69">
        <v>3442760.69</v>
      </c>
      <c r="J6626" s="70">
        <v>185</v>
      </c>
      <c r="K6626" s="71">
        <v>2.5999999999999999E-2</v>
      </c>
      <c r="L6626" s="70">
        <v>1</v>
      </c>
      <c r="M6626" s="71">
        <v>1.1339999999999999</v>
      </c>
      <c r="N6626" s="72"/>
      <c r="O6626" s="73">
        <f>MIN(1,MAX(0,(1/(1+EXP(-(Assumptions!$B$5 + Assumptions!$B$6*$N6626))))*Assumptions!$B$3))</f>
        <v>3.9165722796764356E-2</v>
      </c>
      <c r="P6626" s="73">
        <f>VLOOKUP($F6626,Assumptions!$A$23:$B$27,2,FALSE)*Assumptions!$B$4</f>
        <v>0.55000000000000004</v>
      </c>
      <c r="Q6626" s="74">
        <f t="shared" si="206"/>
        <v>74161.015962075457</v>
      </c>
      <c r="R6626" s="75" t="str">
        <f>IF($O6626&lt;Assumptions!$B$17,"A",IF($O6626&lt;Assumptions!$B$18,"B",IF($O6626&lt;Assumptions!$B$19,"C",IF($O6626&lt;Assumptions!$B$20,"D","E"))))</f>
        <v>B</v>
      </c>
      <c r="S6626" s="75">
        <f t="shared" si="207"/>
        <v>1</v>
      </c>
    </row>
    <row r="6627" spans="1:19" ht="17.399999999999999" x14ac:dyDescent="0.3">
      <c r="A6627" s="39" t="s">
        <v>1083</v>
      </c>
      <c r="B6627" s="39" t="s">
        <v>78</v>
      </c>
      <c r="C6627" s="39" t="s">
        <v>135</v>
      </c>
      <c r="D6627" s="39" t="s">
        <v>48</v>
      </c>
      <c r="E6627" s="70" t="s">
        <v>23</v>
      </c>
      <c r="F6627" s="70" t="s">
        <v>36</v>
      </c>
      <c r="G6627" s="78">
        <v>45758</v>
      </c>
      <c r="H6627" s="78">
        <v>45839</v>
      </c>
      <c r="I6627" s="69">
        <v>3442760.69</v>
      </c>
      <c r="J6627" s="70">
        <v>999</v>
      </c>
      <c r="K6627" s="71">
        <v>0.185</v>
      </c>
      <c r="L6627" s="70">
        <v>1</v>
      </c>
      <c r="M6627" s="71">
        <v>1.1339999999999999</v>
      </c>
      <c r="N6627" s="72"/>
      <c r="O6627" s="73">
        <f>MIN(1,MAX(0,(1/(1+EXP(-(Assumptions!$B$5 + Assumptions!$B$6*$N6627))))*Assumptions!$B$3))</f>
        <v>3.9165722796764356E-2</v>
      </c>
      <c r="P6627" s="73">
        <f>VLOOKUP($F6627,Assumptions!$A$23:$B$27,2,FALSE)*Assumptions!$B$4</f>
        <v>0.55000000000000004</v>
      </c>
      <c r="Q6627" s="74">
        <f t="shared" si="206"/>
        <v>74161.015962075457</v>
      </c>
      <c r="R6627" s="75" t="str">
        <f>IF($O6627&lt;Assumptions!$B$17,"A",IF($O6627&lt;Assumptions!$B$18,"B",IF($O6627&lt;Assumptions!$B$19,"C",IF($O6627&lt;Assumptions!$B$20,"D","E"))))</f>
        <v>B</v>
      </c>
      <c r="S6627" s="75">
        <f t="shared" si="207"/>
        <v>1</v>
      </c>
    </row>
    <row r="6628" spans="1:19" ht="17.399999999999999" x14ac:dyDescent="0.3">
      <c r="A6628" s="39" t="s">
        <v>1083</v>
      </c>
      <c r="B6628" s="39" t="s">
        <v>78</v>
      </c>
      <c r="C6628" s="39" t="s">
        <v>135</v>
      </c>
      <c r="D6628" s="39" t="s">
        <v>48</v>
      </c>
      <c r="E6628" s="70" t="s">
        <v>23</v>
      </c>
      <c r="F6628" s="70" t="s">
        <v>36</v>
      </c>
      <c r="G6628" s="78">
        <v>45758</v>
      </c>
      <c r="H6628" s="78">
        <v>45870</v>
      </c>
      <c r="I6628" s="69">
        <v>3442760.69</v>
      </c>
      <c r="J6628" s="70">
        <v>999</v>
      </c>
      <c r="K6628" s="71">
        <v>0.115</v>
      </c>
      <c r="L6628" s="70">
        <v>1</v>
      </c>
      <c r="M6628" s="71">
        <v>1.1339999999999999</v>
      </c>
      <c r="N6628" s="72"/>
      <c r="O6628" s="73">
        <f>MIN(1,MAX(0,(1/(1+EXP(-(Assumptions!$B$5 + Assumptions!$B$6*$N6628))))*Assumptions!$B$3))</f>
        <v>3.9165722796764356E-2</v>
      </c>
      <c r="P6628" s="73">
        <f>VLOOKUP($F6628,Assumptions!$A$23:$B$27,2,FALSE)*Assumptions!$B$4</f>
        <v>0.55000000000000004</v>
      </c>
      <c r="Q6628" s="74">
        <f t="shared" si="206"/>
        <v>74161.015962075457</v>
      </c>
      <c r="R6628" s="75" t="str">
        <f>IF($O6628&lt;Assumptions!$B$17,"A",IF($O6628&lt;Assumptions!$B$18,"B",IF($O6628&lt;Assumptions!$B$19,"C",IF($O6628&lt;Assumptions!$B$20,"D","E"))))</f>
        <v>B</v>
      </c>
      <c r="S6628" s="75">
        <f t="shared" si="207"/>
        <v>1</v>
      </c>
    </row>
    <row r="6629" spans="1:19" ht="17.399999999999999" x14ac:dyDescent="0.3">
      <c r="A6629" s="39" t="s">
        <v>1083</v>
      </c>
      <c r="B6629" s="39" t="s">
        <v>78</v>
      </c>
      <c r="C6629" s="39" t="s">
        <v>135</v>
      </c>
      <c r="D6629" s="39" t="s">
        <v>48</v>
      </c>
      <c r="E6629" s="70" t="s">
        <v>23</v>
      </c>
      <c r="F6629" s="70" t="s">
        <v>36</v>
      </c>
      <c r="G6629" s="78">
        <v>45758</v>
      </c>
      <c r="H6629" s="78">
        <v>45901</v>
      </c>
      <c r="I6629" s="69">
        <v>3442760.69</v>
      </c>
      <c r="J6629" s="70">
        <v>999</v>
      </c>
      <c r="K6629" s="71">
        <v>0.184</v>
      </c>
      <c r="L6629" s="70">
        <v>1</v>
      </c>
      <c r="M6629" s="71">
        <v>1.1339999999999999</v>
      </c>
      <c r="N6629" s="72"/>
      <c r="O6629" s="73">
        <f>MIN(1,MAX(0,(1/(1+EXP(-(Assumptions!$B$5 + Assumptions!$B$6*$N6629))))*Assumptions!$B$3))</f>
        <v>3.9165722796764356E-2</v>
      </c>
      <c r="P6629" s="73">
        <f>VLOOKUP($F6629,Assumptions!$A$23:$B$27,2,FALSE)*Assumptions!$B$4</f>
        <v>0.55000000000000004</v>
      </c>
      <c r="Q6629" s="74">
        <f t="shared" si="206"/>
        <v>74161.015962075457</v>
      </c>
      <c r="R6629" s="75" t="str">
        <f>IF($O6629&lt;Assumptions!$B$17,"A",IF($O6629&lt;Assumptions!$B$18,"B",IF($O6629&lt;Assumptions!$B$19,"C",IF($O6629&lt;Assumptions!$B$20,"D","E"))))</f>
        <v>B</v>
      </c>
      <c r="S6629" s="75">
        <f t="shared" si="207"/>
        <v>1</v>
      </c>
    </row>
    <row r="6630" spans="1:19" ht="17.399999999999999" x14ac:dyDescent="0.3">
      <c r="A6630" s="39" t="s">
        <v>1083</v>
      </c>
      <c r="B6630" s="39" t="s">
        <v>78</v>
      </c>
      <c r="C6630" s="39" t="s">
        <v>135</v>
      </c>
      <c r="D6630" s="39" t="s">
        <v>48</v>
      </c>
      <c r="E6630" s="70" t="s">
        <v>23</v>
      </c>
      <c r="F6630" s="70" t="s">
        <v>36</v>
      </c>
      <c r="G6630" s="78">
        <v>45758</v>
      </c>
      <c r="H6630" s="78">
        <v>45931</v>
      </c>
      <c r="I6630" s="69">
        <v>3442760.69</v>
      </c>
      <c r="J6630" s="70">
        <v>999</v>
      </c>
      <c r="K6630" s="71">
        <v>0.17599999999999999</v>
      </c>
      <c r="L6630" s="70">
        <v>1</v>
      </c>
      <c r="M6630" s="71">
        <v>1.1339999999999999</v>
      </c>
      <c r="N6630" s="72"/>
      <c r="O6630" s="73">
        <f>MIN(1,MAX(0,(1/(1+EXP(-(Assumptions!$B$5 + Assumptions!$B$6*$N6630))))*Assumptions!$B$3))</f>
        <v>3.9165722796764356E-2</v>
      </c>
      <c r="P6630" s="73">
        <f>VLOOKUP($F6630,Assumptions!$A$23:$B$27,2,FALSE)*Assumptions!$B$4</f>
        <v>0.55000000000000004</v>
      </c>
      <c r="Q6630" s="74">
        <f t="shared" si="206"/>
        <v>74161.015962075457</v>
      </c>
      <c r="R6630" s="75" t="str">
        <f>IF($O6630&lt;Assumptions!$B$17,"A",IF($O6630&lt;Assumptions!$B$18,"B",IF($O6630&lt;Assumptions!$B$19,"C",IF($O6630&lt;Assumptions!$B$20,"D","E"))))</f>
        <v>B</v>
      </c>
      <c r="S6630" s="75">
        <f t="shared" si="207"/>
        <v>1</v>
      </c>
    </row>
    <row r="6631" spans="1:19" ht="17.399999999999999" x14ac:dyDescent="0.3">
      <c r="A6631" s="39" t="s">
        <v>1083</v>
      </c>
      <c r="B6631" s="39" t="s">
        <v>78</v>
      </c>
      <c r="C6631" s="39" t="s">
        <v>135</v>
      </c>
      <c r="D6631" s="39" t="s">
        <v>48</v>
      </c>
      <c r="E6631" s="70" t="s">
        <v>23</v>
      </c>
      <c r="F6631" s="70" t="s">
        <v>36</v>
      </c>
      <c r="G6631" s="78">
        <v>45758</v>
      </c>
      <c r="H6631" s="78">
        <v>45962</v>
      </c>
      <c r="I6631" s="69">
        <v>3442760.69</v>
      </c>
      <c r="J6631" s="70">
        <v>999</v>
      </c>
      <c r="K6631" s="71">
        <v>0.191</v>
      </c>
      <c r="L6631" s="70">
        <v>1</v>
      </c>
      <c r="M6631" s="71">
        <v>1.1339999999999999</v>
      </c>
      <c r="N6631" s="72"/>
      <c r="O6631" s="73">
        <f>MIN(1,MAX(0,(1/(1+EXP(-(Assumptions!$B$5 + Assumptions!$B$6*$N6631))))*Assumptions!$B$3))</f>
        <v>3.9165722796764356E-2</v>
      </c>
      <c r="P6631" s="73">
        <f>VLOOKUP($F6631,Assumptions!$A$23:$B$27,2,FALSE)*Assumptions!$B$4</f>
        <v>0.55000000000000004</v>
      </c>
      <c r="Q6631" s="74">
        <f t="shared" si="206"/>
        <v>74161.015962075457</v>
      </c>
      <c r="R6631" s="75" t="str">
        <f>IF($O6631&lt;Assumptions!$B$17,"A",IF($O6631&lt;Assumptions!$B$18,"B",IF($O6631&lt;Assumptions!$B$19,"C",IF($O6631&lt;Assumptions!$B$20,"D","E"))))</f>
        <v>B</v>
      </c>
      <c r="S6631" s="75">
        <f t="shared" si="207"/>
        <v>1</v>
      </c>
    </row>
    <row r="6632" spans="1:19" ht="17.399999999999999" x14ac:dyDescent="0.3">
      <c r="A6632" s="39" t="s">
        <v>1083</v>
      </c>
      <c r="B6632" s="39" t="s">
        <v>78</v>
      </c>
      <c r="C6632" s="39" t="s">
        <v>135</v>
      </c>
      <c r="D6632" s="39" t="s">
        <v>48</v>
      </c>
      <c r="E6632" s="70" t="s">
        <v>23</v>
      </c>
      <c r="F6632" s="70" t="s">
        <v>36</v>
      </c>
      <c r="G6632" s="78">
        <v>45758</v>
      </c>
      <c r="H6632" s="78">
        <v>45992</v>
      </c>
      <c r="I6632" s="69">
        <v>3442760.69</v>
      </c>
      <c r="J6632" s="70">
        <v>999</v>
      </c>
      <c r="K6632" s="71">
        <v>0.02</v>
      </c>
      <c r="L6632" s="70">
        <v>1</v>
      </c>
      <c r="M6632" s="71">
        <v>1.1339999999999999</v>
      </c>
      <c r="N6632" s="72"/>
      <c r="O6632" s="73">
        <f>MIN(1,MAX(0,(1/(1+EXP(-(Assumptions!$B$5 + Assumptions!$B$6*$N6632))))*Assumptions!$B$3))</f>
        <v>3.9165722796764356E-2</v>
      </c>
      <c r="P6632" s="73">
        <f>VLOOKUP($F6632,Assumptions!$A$23:$B$27,2,FALSE)*Assumptions!$B$4</f>
        <v>0.55000000000000004</v>
      </c>
      <c r="Q6632" s="74">
        <f t="shared" si="206"/>
        <v>74161.015962075457</v>
      </c>
      <c r="R6632" s="75" t="str">
        <f>IF($O6632&lt;Assumptions!$B$17,"A",IF($O6632&lt;Assumptions!$B$18,"B",IF($O6632&lt;Assumptions!$B$19,"C",IF($O6632&lt;Assumptions!$B$20,"D","E"))))</f>
        <v>B</v>
      </c>
      <c r="S6632" s="75">
        <f t="shared" si="207"/>
        <v>1</v>
      </c>
    </row>
    <row r="6633" spans="1:19" ht="17.399999999999999" x14ac:dyDescent="0.3">
      <c r="A6633" s="39" t="s">
        <v>1084</v>
      </c>
      <c r="B6633" s="39" t="s">
        <v>83</v>
      </c>
      <c r="C6633" s="39" t="s">
        <v>135</v>
      </c>
      <c r="D6633" s="39" t="s">
        <v>48</v>
      </c>
      <c r="E6633" s="70" t="s">
        <v>39</v>
      </c>
      <c r="F6633" s="70" t="s">
        <v>28</v>
      </c>
      <c r="G6633" s="78">
        <v>44295</v>
      </c>
      <c r="H6633" s="78">
        <v>45658</v>
      </c>
      <c r="I6633" s="69">
        <v>1279343.6599999999</v>
      </c>
      <c r="J6633" s="70">
        <v>0</v>
      </c>
      <c r="K6633" s="71">
        <v>1.0860000000000001</v>
      </c>
      <c r="L6633" s="70">
        <v>0</v>
      </c>
      <c r="M6633" s="71">
        <v>0.85</v>
      </c>
      <c r="N6633" s="72"/>
      <c r="O6633" s="73">
        <f>MIN(1,MAX(0,(1/(1+EXP(-(Assumptions!$B$5 + Assumptions!$B$6*$N6633))))*Assumptions!$B$3))</f>
        <v>3.9165722796764356E-2</v>
      </c>
      <c r="P6633" s="73">
        <f>VLOOKUP($F6633,Assumptions!$A$23:$B$27,2,FALSE)*Assumptions!$B$4</f>
        <v>0.35</v>
      </c>
      <c r="Q6633" s="74">
        <f t="shared" si="206"/>
        <v>17537.246702275279</v>
      </c>
      <c r="R6633" s="75" t="str">
        <f>IF($O6633&lt;Assumptions!$B$17,"A",IF($O6633&lt;Assumptions!$B$18,"B",IF($O6633&lt;Assumptions!$B$19,"C",IF($O6633&lt;Assumptions!$B$20,"D","E"))))</f>
        <v>B</v>
      </c>
      <c r="S6633" s="75">
        <f t="shared" si="207"/>
        <v>0</v>
      </c>
    </row>
    <row r="6634" spans="1:19" ht="17.399999999999999" x14ac:dyDescent="0.3">
      <c r="A6634" s="39" t="s">
        <v>1084</v>
      </c>
      <c r="B6634" s="39" t="s">
        <v>83</v>
      </c>
      <c r="C6634" s="39" t="s">
        <v>135</v>
      </c>
      <c r="D6634" s="39" t="s">
        <v>48</v>
      </c>
      <c r="E6634" s="70" t="s">
        <v>39</v>
      </c>
      <c r="F6634" s="70" t="s">
        <v>28</v>
      </c>
      <c r="G6634" s="78">
        <v>44295</v>
      </c>
      <c r="H6634" s="78">
        <v>45689</v>
      </c>
      <c r="I6634" s="69">
        <v>1242669.58</v>
      </c>
      <c r="J6634" s="70">
        <v>15</v>
      </c>
      <c r="K6634" s="71">
        <v>1.0980000000000001</v>
      </c>
      <c r="L6634" s="70">
        <v>0</v>
      </c>
      <c r="M6634" s="71">
        <v>0.85</v>
      </c>
      <c r="N6634" s="72"/>
      <c r="O6634" s="73">
        <f>MIN(1,MAX(0,(1/(1+EXP(-(Assumptions!$B$5 + Assumptions!$B$6*$N6634))))*Assumptions!$B$3))</f>
        <v>3.9165722796764356E-2</v>
      </c>
      <c r="P6634" s="73">
        <f>VLOOKUP($F6634,Assumptions!$A$23:$B$27,2,FALSE)*Assumptions!$B$4</f>
        <v>0.35</v>
      </c>
      <c r="Q6634" s="74">
        <f t="shared" si="206"/>
        <v>17034.518304388057</v>
      </c>
      <c r="R6634" s="75" t="str">
        <f>IF($O6634&lt;Assumptions!$B$17,"A",IF($O6634&lt;Assumptions!$B$18,"B",IF($O6634&lt;Assumptions!$B$19,"C",IF($O6634&lt;Assumptions!$B$20,"D","E"))))</f>
        <v>B</v>
      </c>
      <c r="S6634" s="75">
        <f t="shared" si="207"/>
        <v>0</v>
      </c>
    </row>
    <row r="6635" spans="1:19" ht="17.399999999999999" x14ac:dyDescent="0.3">
      <c r="A6635" s="39" t="s">
        <v>1084</v>
      </c>
      <c r="B6635" s="39" t="s">
        <v>83</v>
      </c>
      <c r="C6635" s="39" t="s">
        <v>135</v>
      </c>
      <c r="D6635" s="39" t="s">
        <v>48</v>
      </c>
      <c r="E6635" s="70" t="s">
        <v>39</v>
      </c>
      <c r="F6635" s="70" t="s">
        <v>28</v>
      </c>
      <c r="G6635" s="78">
        <v>44295</v>
      </c>
      <c r="H6635" s="78">
        <v>45717</v>
      </c>
      <c r="I6635" s="69">
        <v>1206113.78</v>
      </c>
      <c r="J6635" s="70">
        <v>0</v>
      </c>
      <c r="K6635" s="71">
        <v>1.048</v>
      </c>
      <c r="L6635" s="70">
        <v>0</v>
      </c>
      <c r="M6635" s="71">
        <v>0.85</v>
      </c>
      <c r="N6635" s="72"/>
      <c r="O6635" s="73">
        <f>MIN(1,MAX(0,(1/(1+EXP(-(Assumptions!$B$5 + Assumptions!$B$6*$N6635))))*Assumptions!$B$3))</f>
        <v>3.9165722796764356E-2</v>
      </c>
      <c r="P6635" s="73">
        <f>VLOOKUP($F6635,Assumptions!$A$23:$B$27,2,FALSE)*Assumptions!$B$4</f>
        <v>0.35</v>
      </c>
      <c r="Q6635" s="74">
        <f t="shared" si="206"/>
        <v>16533.411289093172</v>
      </c>
      <c r="R6635" s="75" t="str">
        <f>IF($O6635&lt;Assumptions!$B$17,"A",IF($O6635&lt;Assumptions!$B$18,"B",IF($O6635&lt;Assumptions!$B$19,"C",IF($O6635&lt;Assumptions!$B$20,"D","E"))))</f>
        <v>B</v>
      </c>
      <c r="S6635" s="75">
        <f t="shared" si="207"/>
        <v>0</v>
      </c>
    </row>
    <row r="6636" spans="1:19" ht="17.399999999999999" x14ac:dyDescent="0.3">
      <c r="A6636" s="39" t="s">
        <v>1084</v>
      </c>
      <c r="B6636" s="39" t="s">
        <v>83</v>
      </c>
      <c r="C6636" s="39" t="s">
        <v>135</v>
      </c>
      <c r="D6636" s="39" t="s">
        <v>48</v>
      </c>
      <c r="E6636" s="70" t="s">
        <v>39</v>
      </c>
      <c r="F6636" s="70" t="s">
        <v>28</v>
      </c>
      <c r="G6636" s="78">
        <v>44295</v>
      </c>
      <c r="H6636" s="78">
        <v>45748</v>
      </c>
      <c r="I6636" s="69">
        <v>1171214.79</v>
      </c>
      <c r="J6636" s="70">
        <v>35</v>
      </c>
      <c r="K6636" s="71">
        <v>0.51400000000000001</v>
      </c>
      <c r="L6636" s="70">
        <v>0</v>
      </c>
      <c r="M6636" s="71">
        <v>0.85</v>
      </c>
      <c r="N6636" s="72"/>
      <c r="O6636" s="73">
        <f>MIN(1,MAX(0,(1/(1+EXP(-(Assumptions!$B$5 + Assumptions!$B$6*$N6636))))*Assumptions!$B$3))</f>
        <v>3.9165722796764356E-2</v>
      </c>
      <c r="P6636" s="73">
        <f>VLOOKUP($F6636,Assumptions!$A$23:$B$27,2,FALSE)*Assumptions!$B$4</f>
        <v>0.35</v>
      </c>
      <c r="Q6636" s="74">
        <f t="shared" si="206"/>
        <v>16055.015830213701</v>
      </c>
      <c r="R6636" s="75" t="str">
        <f>IF($O6636&lt;Assumptions!$B$17,"A",IF($O6636&lt;Assumptions!$B$18,"B",IF($O6636&lt;Assumptions!$B$19,"C",IF($O6636&lt;Assumptions!$B$20,"D","E"))))</f>
        <v>B</v>
      </c>
      <c r="S6636" s="75">
        <f t="shared" si="207"/>
        <v>0</v>
      </c>
    </row>
    <row r="6637" spans="1:19" ht="17.399999999999999" x14ac:dyDescent="0.3">
      <c r="A6637" s="39" t="s">
        <v>1084</v>
      </c>
      <c r="B6637" s="39" t="s">
        <v>83</v>
      </c>
      <c r="C6637" s="39" t="s">
        <v>135</v>
      </c>
      <c r="D6637" s="39" t="s">
        <v>48</v>
      </c>
      <c r="E6637" s="70" t="s">
        <v>39</v>
      </c>
      <c r="F6637" s="70" t="s">
        <v>28</v>
      </c>
      <c r="G6637" s="78">
        <v>44295</v>
      </c>
      <c r="H6637" s="78">
        <v>45778</v>
      </c>
      <c r="I6637" s="69">
        <v>1137030.94</v>
      </c>
      <c r="J6637" s="70">
        <v>95</v>
      </c>
      <c r="K6637" s="71">
        <v>0.55800000000000005</v>
      </c>
      <c r="L6637" s="70">
        <v>0</v>
      </c>
      <c r="M6637" s="71">
        <v>0.85</v>
      </c>
      <c r="N6637" s="72"/>
      <c r="O6637" s="73">
        <f>MIN(1,MAX(0,(1/(1+EXP(-(Assumptions!$B$5 + Assumptions!$B$6*$N6637))))*Assumptions!$B$3))</f>
        <v>3.9165722796764356E-2</v>
      </c>
      <c r="P6637" s="73">
        <f>VLOOKUP($F6637,Assumptions!$A$23:$B$27,2,FALSE)*Assumptions!$B$4</f>
        <v>0.35</v>
      </c>
      <c r="Q6637" s="74">
        <f t="shared" si="206"/>
        <v>15586.423512584541</v>
      </c>
      <c r="R6637" s="75" t="str">
        <f>IF($O6637&lt;Assumptions!$B$17,"A",IF($O6637&lt;Assumptions!$B$18,"B",IF($O6637&lt;Assumptions!$B$19,"C",IF($O6637&lt;Assumptions!$B$20,"D","E"))))</f>
        <v>B</v>
      </c>
      <c r="S6637" s="75">
        <f t="shared" si="207"/>
        <v>0</v>
      </c>
    </row>
    <row r="6638" spans="1:19" ht="17.399999999999999" x14ac:dyDescent="0.3">
      <c r="A6638" s="39" t="s">
        <v>1084</v>
      </c>
      <c r="B6638" s="39" t="s">
        <v>83</v>
      </c>
      <c r="C6638" s="39" t="s">
        <v>135</v>
      </c>
      <c r="D6638" s="39" t="s">
        <v>48</v>
      </c>
      <c r="E6638" s="70" t="s">
        <v>39</v>
      </c>
      <c r="F6638" s="70" t="s">
        <v>28</v>
      </c>
      <c r="G6638" s="78">
        <v>44295</v>
      </c>
      <c r="H6638" s="78">
        <v>45809</v>
      </c>
      <c r="I6638" s="69">
        <v>1107162.46</v>
      </c>
      <c r="J6638" s="70">
        <v>0</v>
      </c>
      <c r="K6638" s="71">
        <v>0.96599999999999997</v>
      </c>
      <c r="L6638" s="70">
        <v>0</v>
      </c>
      <c r="M6638" s="71">
        <v>0.85</v>
      </c>
      <c r="N6638" s="72"/>
      <c r="O6638" s="73">
        <f>MIN(1,MAX(0,(1/(1+EXP(-(Assumptions!$B$5 + Assumptions!$B$6*$N6638))))*Assumptions!$B$3))</f>
        <v>3.9165722796764356E-2</v>
      </c>
      <c r="P6638" s="73">
        <f>VLOOKUP($F6638,Assumptions!$A$23:$B$27,2,FALSE)*Assumptions!$B$4</f>
        <v>0.35</v>
      </c>
      <c r="Q6638" s="74">
        <f t="shared" si="206"/>
        <v>15176.986299770295</v>
      </c>
      <c r="R6638" s="75" t="str">
        <f>IF($O6638&lt;Assumptions!$B$17,"A",IF($O6638&lt;Assumptions!$B$18,"B",IF($O6638&lt;Assumptions!$B$19,"C",IF($O6638&lt;Assumptions!$B$20,"D","E"))))</f>
        <v>B</v>
      </c>
      <c r="S6638" s="75">
        <f t="shared" si="207"/>
        <v>0</v>
      </c>
    </row>
    <row r="6639" spans="1:19" ht="17.399999999999999" x14ac:dyDescent="0.3">
      <c r="A6639" s="39" t="s">
        <v>1084</v>
      </c>
      <c r="B6639" s="39" t="s">
        <v>83</v>
      </c>
      <c r="C6639" s="39" t="s">
        <v>135</v>
      </c>
      <c r="D6639" s="39" t="s">
        <v>48</v>
      </c>
      <c r="E6639" s="70" t="s">
        <v>39</v>
      </c>
      <c r="F6639" s="70" t="s">
        <v>28</v>
      </c>
      <c r="G6639" s="78">
        <v>44295</v>
      </c>
      <c r="H6639" s="78">
        <v>45839</v>
      </c>
      <c r="I6639" s="69">
        <v>1075236.6000000001</v>
      </c>
      <c r="J6639" s="70">
        <v>0</v>
      </c>
      <c r="K6639" s="71">
        <v>1.1040000000000001</v>
      </c>
      <c r="L6639" s="70">
        <v>0</v>
      </c>
      <c r="M6639" s="71">
        <v>0.85</v>
      </c>
      <c r="N6639" s="72"/>
      <c r="O6639" s="73">
        <f>MIN(1,MAX(0,(1/(1+EXP(-(Assumptions!$B$5 + Assumptions!$B$6*$N6639))))*Assumptions!$B$3))</f>
        <v>3.9165722796764356E-2</v>
      </c>
      <c r="P6639" s="73">
        <f>VLOOKUP($F6639,Assumptions!$A$23:$B$27,2,FALSE)*Assumptions!$B$4</f>
        <v>0.35</v>
      </c>
      <c r="Q6639" s="74">
        <f t="shared" si="206"/>
        <v>14739.346515787391</v>
      </c>
      <c r="R6639" s="75" t="str">
        <f>IF($O6639&lt;Assumptions!$B$17,"A",IF($O6639&lt;Assumptions!$B$18,"B",IF($O6639&lt;Assumptions!$B$19,"C",IF($O6639&lt;Assumptions!$B$20,"D","E"))))</f>
        <v>B</v>
      </c>
      <c r="S6639" s="75">
        <f t="shared" si="207"/>
        <v>0</v>
      </c>
    </row>
    <row r="6640" spans="1:19" ht="17.399999999999999" x14ac:dyDescent="0.3">
      <c r="A6640" s="39" t="s">
        <v>1084</v>
      </c>
      <c r="B6640" s="39" t="s">
        <v>83</v>
      </c>
      <c r="C6640" s="39" t="s">
        <v>135</v>
      </c>
      <c r="D6640" s="39" t="s">
        <v>48</v>
      </c>
      <c r="E6640" s="70" t="s">
        <v>39</v>
      </c>
      <c r="F6640" s="70" t="s">
        <v>28</v>
      </c>
      <c r="G6640" s="78">
        <v>44295</v>
      </c>
      <c r="H6640" s="78">
        <v>45870</v>
      </c>
      <c r="I6640" s="69">
        <v>1042491.07</v>
      </c>
      <c r="J6640" s="70">
        <v>0</v>
      </c>
      <c r="K6640" s="71">
        <v>0.95299999999999996</v>
      </c>
      <c r="L6640" s="70">
        <v>0</v>
      </c>
      <c r="M6640" s="71">
        <v>0.85</v>
      </c>
      <c r="N6640" s="72"/>
      <c r="O6640" s="73">
        <f>MIN(1,MAX(0,(1/(1+EXP(-(Assumptions!$B$5 + Assumptions!$B$6*$N6640))))*Assumptions!$B$3))</f>
        <v>3.9165722796764356E-2</v>
      </c>
      <c r="P6640" s="73">
        <f>VLOOKUP($F6640,Assumptions!$A$23:$B$27,2,FALSE)*Assumptions!$B$4</f>
        <v>0.35</v>
      </c>
      <c r="Q6640" s="74">
        <f t="shared" si="206"/>
        <v>14290.470693002791</v>
      </c>
      <c r="R6640" s="75" t="str">
        <f>IF($O6640&lt;Assumptions!$B$17,"A",IF($O6640&lt;Assumptions!$B$18,"B",IF($O6640&lt;Assumptions!$B$19,"C",IF($O6640&lt;Assumptions!$B$20,"D","E"))))</f>
        <v>B</v>
      </c>
      <c r="S6640" s="75">
        <f t="shared" si="207"/>
        <v>0</v>
      </c>
    </row>
    <row r="6641" spans="1:19" ht="17.399999999999999" x14ac:dyDescent="0.3">
      <c r="A6641" s="39" t="s">
        <v>1084</v>
      </c>
      <c r="B6641" s="39" t="s">
        <v>83</v>
      </c>
      <c r="C6641" s="39" t="s">
        <v>135</v>
      </c>
      <c r="D6641" s="39" t="s">
        <v>48</v>
      </c>
      <c r="E6641" s="70" t="s">
        <v>39</v>
      </c>
      <c r="F6641" s="70" t="s">
        <v>28</v>
      </c>
      <c r="G6641" s="78">
        <v>44295</v>
      </c>
      <c r="H6641" s="78">
        <v>45901</v>
      </c>
      <c r="I6641" s="69">
        <v>1010366.71</v>
      </c>
      <c r="J6641" s="70">
        <v>35</v>
      </c>
      <c r="K6641" s="71">
        <v>0.89500000000000002</v>
      </c>
      <c r="L6641" s="70">
        <v>0</v>
      </c>
      <c r="M6641" s="71">
        <v>0.85</v>
      </c>
      <c r="N6641" s="72"/>
      <c r="O6641" s="73">
        <f>MIN(1,MAX(0,(1/(1+EXP(-(Assumptions!$B$5 + Assumptions!$B$6*$N6641))))*Assumptions!$B$3))</f>
        <v>3.9165722796764356E-2</v>
      </c>
      <c r="P6641" s="73">
        <f>VLOOKUP($F6641,Assumptions!$A$23:$B$27,2,FALSE)*Assumptions!$B$4</f>
        <v>0.35</v>
      </c>
      <c r="Q6641" s="74">
        <f t="shared" si="206"/>
        <v>13850.109870428578</v>
      </c>
      <c r="R6641" s="75" t="str">
        <f>IF($O6641&lt;Assumptions!$B$17,"A",IF($O6641&lt;Assumptions!$B$18,"B",IF($O6641&lt;Assumptions!$B$19,"C",IF($O6641&lt;Assumptions!$B$20,"D","E"))))</f>
        <v>B</v>
      </c>
      <c r="S6641" s="75">
        <f t="shared" si="207"/>
        <v>0</v>
      </c>
    </row>
    <row r="6642" spans="1:19" ht="17.399999999999999" x14ac:dyDescent="0.3">
      <c r="A6642" s="39" t="s">
        <v>1084</v>
      </c>
      <c r="B6642" s="39" t="s">
        <v>83</v>
      </c>
      <c r="C6642" s="39" t="s">
        <v>135</v>
      </c>
      <c r="D6642" s="39" t="s">
        <v>48</v>
      </c>
      <c r="E6642" s="70" t="s">
        <v>39</v>
      </c>
      <c r="F6642" s="70" t="s">
        <v>28</v>
      </c>
      <c r="G6642" s="78">
        <v>44295</v>
      </c>
      <c r="H6642" s="78">
        <v>45931</v>
      </c>
      <c r="I6642" s="69">
        <v>980331.39</v>
      </c>
      <c r="J6642" s="70">
        <v>0</v>
      </c>
      <c r="K6642" s="71">
        <v>1.0660000000000001</v>
      </c>
      <c r="L6642" s="70">
        <v>0</v>
      </c>
      <c r="M6642" s="71">
        <v>0.85</v>
      </c>
      <c r="N6642" s="72"/>
      <c r="O6642" s="73">
        <f>MIN(1,MAX(0,(1/(1+EXP(-(Assumptions!$B$5 + Assumptions!$B$6*$N6642))))*Assumptions!$B$3))</f>
        <v>3.9165722796764356E-2</v>
      </c>
      <c r="P6642" s="73">
        <f>VLOOKUP($F6642,Assumptions!$A$23:$B$27,2,FALSE)*Assumptions!$B$4</f>
        <v>0.35</v>
      </c>
      <c r="Q6642" s="74">
        <f t="shared" si="206"/>
        <v>13438.385614397339</v>
      </c>
      <c r="R6642" s="75" t="str">
        <f>IF($O6642&lt;Assumptions!$B$17,"A",IF($O6642&lt;Assumptions!$B$18,"B",IF($O6642&lt;Assumptions!$B$19,"C",IF($O6642&lt;Assumptions!$B$20,"D","E"))))</f>
        <v>B</v>
      </c>
      <c r="S6642" s="75">
        <f t="shared" si="207"/>
        <v>0</v>
      </c>
    </row>
    <row r="6643" spans="1:19" ht="17.399999999999999" x14ac:dyDescent="0.3">
      <c r="A6643" s="39" t="s">
        <v>1084</v>
      </c>
      <c r="B6643" s="39" t="s">
        <v>83</v>
      </c>
      <c r="C6643" s="39" t="s">
        <v>135</v>
      </c>
      <c r="D6643" s="39" t="s">
        <v>48</v>
      </c>
      <c r="E6643" s="70" t="s">
        <v>39</v>
      </c>
      <c r="F6643" s="70" t="s">
        <v>28</v>
      </c>
      <c r="G6643" s="78">
        <v>44295</v>
      </c>
      <c r="H6643" s="78">
        <v>45962</v>
      </c>
      <c r="I6643" s="69">
        <v>953703.11</v>
      </c>
      <c r="J6643" s="70">
        <v>0</v>
      </c>
      <c r="K6643" s="71">
        <v>0.97499999999999998</v>
      </c>
      <c r="L6643" s="70">
        <v>0</v>
      </c>
      <c r="M6643" s="71">
        <v>0.85</v>
      </c>
      <c r="N6643" s="72"/>
      <c r="O6643" s="73">
        <f>MIN(1,MAX(0,(1/(1+EXP(-(Assumptions!$B$5 + Assumptions!$B$6*$N6643))))*Assumptions!$B$3))</f>
        <v>3.9165722796764356E-2</v>
      </c>
      <c r="P6643" s="73">
        <f>VLOOKUP($F6643,Assumptions!$A$23:$B$27,2,FALSE)*Assumptions!$B$4</f>
        <v>0.35</v>
      </c>
      <c r="Q6643" s="74">
        <f t="shared" si="206"/>
        <v>13073.36507283522</v>
      </c>
      <c r="R6643" s="75" t="str">
        <f>IF($O6643&lt;Assumptions!$B$17,"A",IF($O6643&lt;Assumptions!$B$18,"B",IF($O6643&lt;Assumptions!$B$19,"C",IF($O6643&lt;Assumptions!$B$20,"D","E"))))</f>
        <v>B</v>
      </c>
      <c r="S6643" s="75">
        <f t="shared" si="207"/>
        <v>0</v>
      </c>
    </row>
    <row r="6644" spans="1:19" ht="17.399999999999999" x14ac:dyDescent="0.3">
      <c r="A6644" s="39" t="s">
        <v>1084</v>
      </c>
      <c r="B6644" s="39" t="s">
        <v>83</v>
      </c>
      <c r="C6644" s="39" t="s">
        <v>135</v>
      </c>
      <c r="D6644" s="39" t="s">
        <v>48</v>
      </c>
      <c r="E6644" s="70" t="s">
        <v>39</v>
      </c>
      <c r="F6644" s="70" t="s">
        <v>28</v>
      </c>
      <c r="G6644" s="78">
        <v>44295</v>
      </c>
      <c r="H6644" s="78">
        <v>45992</v>
      </c>
      <c r="I6644" s="69">
        <v>927674.41</v>
      </c>
      <c r="J6644" s="70">
        <v>15</v>
      </c>
      <c r="K6644" s="71">
        <v>1.052</v>
      </c>
      <c r="L6644" s="70">
        <v>0</v>
      </c>
      <c r="M6644" s="71">
        <v>0.85</v>
      </c>
      <c r="N6644" s="72"/>
      <c r="O6644" s="73">
        <f>MIN(1,MAX(0,(1/(1+EXP(-(Assumptions!$B$5 + Assumptions!$B$6*$N6644))))*Assumptions!$B$3))</f>
        <v>3.9165722796764356E-2</v>
      </c>
      <c r="P6644" s="73">
        <f>VLOOKUP($F6644,Assumptions!$A$23:$B$27,2,FALSE)*Assumptions!$B$4</f>
        <v>0.35</v>
      </c>
      <c r="Q6644" s="74">
        <f t="shared" si="206"/>
        <v>12716.563575699174</v>
      </c>
      <c r="R6644" s="75" t="str">
        <f>IF($O6644&lt;Assumptions!$B$17,"A",IF($O6644&lt;Assumptions!$B$18,"B",IF($O6644&lt;Assumptions!$B$19,"C",IF($O6644&lt;Assumptions!$B$20,"D","E"))))</f>
        <v>B</v>
      </c>
      <c r="S6644" s="75">
        <f t="shared" si="207"/>
        <v>0</v>
      </c>
    </row>
    <row r="6645" spans="1:19" ht="17.399999999999999" x14ac:dyDescent="0.3">
      <c r="A6645" s="39" t="s">
        <v>1086</v>
      </c>
      <c r="B6645" s="39" t="s">
        <v>47</v>
      </c>
      <c r="C6645" s="39" t="s">
        <v>22</v>
      </c>
      <c r="D6645" s="39" t="s">
        <v>34</v>
      </c>
      <c r="E6645" s="70" t="s">
        <v>49</v>
      </c>
      <c r="F6645" s="70" t="s">
        <v>36</v>
      </c>
      <c r="G6645" s="78">
        <v>44830</v>
      </c>
      <c r="H6645" s="78">
        <v>45658</v>
      </c>
      <c r="I6645" s="69">
        <v>2727714.62</v>
      </c>
      <c r="J6645" s="70">
        <v>0</v>
      </c>
      <c r="K6645" s="71">
        <v>1.022</v>
      </c>
      <c r="L6645" s="70">
        <v>0</v>
      </c>
      <c r="M6645" s="71">
        <v>0.86</v>
      </c>
      <c r="N6645" s="72"/>
      <c r="O6645" s="73">
        <f>MIN(1,MAX(0,(1/(1+EXP(-(Assumptions!$B$5 + Assumptions!$B$6*$N6645))))*Assumptions!$B$3))</f>
        <v>3.9165722796764356E-2</v>
      </c>
      <c r="P6645" s="73">
        <f>VLOOKUP($F6645,Assumptions!$A$23:$B$27,2,FALSE)*Assumptions!$B$4</f>
        <v>0.55000000000000004</v>
      </c>
      <c r="Q6645" s="74">
        <f t="shared" si="206"/>
        <v>58758.103071580786</v>
      </c>
      <c r="R6645" s="75" t="str">
        <f>IF($O6645&lt;Assumptions!$B$17,"A",IF($O6645&lt;Assumptions!$B$18,"B",IF($O6645&lt;Assumptions!$B$19,"C",IF($O6645&lt;Assumptions!$B$20,"D","E"))))</f>
        <v>B</v>
      </c>
      <c r="S6645" s="75">
        <f t="shared" si="207"/>
        <v>0</v>
      </c>
    </row>
    <row r="6646" spans="1:19" ht="17.399999999999999" x14ac:dyDescent="0.3">
      <c r="A6646" s="39" t="s">
        <v>1086</v>
      </c>
      <c r="B6646" s="39" t="s">
        <v>47</v>
      </c>
      <c r="C6646" s="39" t="s">
        <v>22</v>
      </c>
      <c r="D6646" s="39" t="s">
        <v>34</v>
      </c>
      <c r="E6646" s="70" t="s">
        <v>49</v>
      </c>
      <c r="F6646" s="70" t="s">
        <v>36</v>
      </c>
      <c r="G6646" s="78">
        <v>44830</v>
      </c>
      <c r="H6646" s="78">
        <v>45689</v>
      </c>
      <c r="I6646" s="69">
        <v>2683041.16</v>
      </c>
      <c r="J6646" s="70">
        <v>0</v>
      </c>
      <c r="K6646" s="71">
        <v>1.069</v>
      </c>
      <c r="L6646" s="70">
        <v>0</v>
      </c>
      <c r="M6646" s="71">
        <v>0.86</v>
      </c>
      <c r="N6646" s="72"/>
      <c r="O6646" s="73">
        <f>MIN(1,MAX(0,(1/(1+EXP(-(Assumptions!$B$5 + Assumptions!$B$6*$N6646))))*Assumptions!$B$3))</f>
        <v>3.9165722796764356E-2</v>
      </c>
      <c r="P6646" s="73">
        <f>VLOOKUP($F6646,Assumptions!$A$23:$B$27,2,FALSE)*Assumptions!$B$4</f>
        <v>0.55000000000000004</v>
      </c>
      <c r="Q6646" s="74">
        <f t="shared" si="206"/>
        <v>57795.785478678008</v>
      </c>
      <c r="R6646" s="75" t="str">
        <f>IF($O6646&lt;Assumptions!$B$17,"A",IF($O6646&lt;Assumptions!$B$18,"B",IF($O6646&lt;Assumptions!$B$19,"C",IF($O6646&lt;Assumptions!$B$20,"D","E"))))</f>
        <v>B</v>
      </c>
      <c r="S6646" s="75">
        <f t="shared" si="207"/>
        <v>0</v>
      </c>
    </row>
    <row r="6647" spans="1:19" ht="17.399999999999999" x14ac:dyDescent="0.3">
      <c r="A6647" s="39" t="s">
        <v>1086</v>
      </c>
      <c r="B6647" s="39" t="s">
        <v>47</v>
      </c>
      <c r="C6647" s="39" t="s">
        <v>22</v>
      </c>
      <c r="D6647" s="39" t="s">
        <v>34</v>
      </c>
      <c r="E6647" s="70" t="s">
        <v>49</v>
      </c>
      <c r="F6647" s="70" t="s">
        <v>36</v>
      </c>
      <c r="G6647" s="78">
        <v>44830</v>
      </c>
      <c r="H6647" s="78">
        <v>45717</v>
      </c>
      <c r="I6647" s="69">
        <v>2645308.33</v>
      </c>
      <c r="J6647" s="70">
        <v>0</v>
      </c>
      <c r="K6647" s="71">
        <v>1.103</v>
      </c>
      <c r="L6647" s="70">
        <v>0</v>
      </c>
      <c r="M6647" s="71">
        <v>0.86</v>
      </c>
      <c r="N6647" s="72"/>
      <c r="O6647" s="73">
        <f>MIN(1,MAX(0,(1/(1+EXP(-(Assumptions!$B$5 + Assumptions!$B$6*$N6647))))*Assumptions!$B$3))</f>
        <v>3.9165722796764356E-2</v>
      </c>
      <c r="P6647" s="73">
        <f>VLOOKUP($F6647,Assumptions!$A$23:$B$27,2,FALSE)*Assumptions!$B$4</f>
        <v>0.55000000000000004</v>
      </c>
      <c r="Q6647" s="74">
        <f t="shared" si="206"/>
        <v>56982.977020613405</v>
      </c>
      <c r="R6647" s="75" t="str">
        <f>IF($O6647&lt;Assumptions!$B$17,"A",IF($O6647&lt;Assumptions!$B$18,"B",IF($O6647&lt;Assumptions!$B$19,"C",IF($O6647&lt;Assumptions!$B$20,"D","E"))))</f>
        <v>B</v>
      </c>
      <c r="S6647" s="75">
        <f t="shared" si="207"/>
        <v>0</v>
      </c>
    </row>
    <row r="6648" spans="1:19" ht="17.399999999999999" x14ac:dyDescent="0.3">
      <c r="A6648" s="39" t="s">
        <v>1086</v>
      </c>
      <c r="B6648" s="39" t="s">
        <v>47</v>
      </c>
      <c r="C6648" s="39" t="s">
        <v>22</v>
      </c>
      <c r="D6648" s="39" t="s">
        <v>34</v>
      </c>
      <c r="E6648" s="70" t="s">
        <v>49</v>
      </c>
      <c r="F6648" s="70" t="s">
        <v>36</v>
      </c>
      <c r="G6648" s="78">
        <v>44830</v>
      </c>
      <c r="H6648" s="78">
        <v>45748</v>
      </c>
      <c r="I6648" s="69">
        <v>2593184.75</v>
      </c>
      <c r="J6648" s="70">
        <v>0</v>
      </c>
      <c r="K6648" s="71">
        <v>1.1299999999999999</v>
      </c>
      <c r="L6648" s="70">
        <v>0</v>
      </c>
      <c r="M6648" s="71">
        <v>0.86</v>
      </c>
      <c r="N6648" s="72"/>
      <c r="O6648" s="73">
        <f>MIN(1,MAX(0,(1/(1+EXP(-(Assumptions!$B$5 + Assumptions!$B$6*$N6648))))*Assumptions!$B$3))</f>
        <v>3.9165722796764356E-2</v>
      </c>
      <c r="P6648" s="73">
        <f>VLOOKUP($F6648,Assumptions!$A$23:$B$27,2,FALSE)*Assumptions!$B$4</f>
        <v>0.55000000000000004</v>
      </c>
      <c r="Q6648" s="74">
        <f t="shared" si="206"/>
        <v>55860.175293613174</v>
      </c>
      <c r="R6648" s="75" t="str">
        <f>IF($O6648&lt;Assumptions!$B$17,"A",IF($O6648&lt;Assumptions!$B$18,"B",IF($O6648&lt;Assumptions!$B$19,"C",IF($O6648&lt;Assumptions!$B$20,"D","E"))))</f>
        <v>B</v>
      </c>
      <c r="S6648" s="75">
        <f t="shared" si="207"/>
        <v>0</v>
      </c>
    </row>
    <row r="6649" spans="1:19" ht="17.399999999999999" x14ac:dyDescent="0.3">
      <c r="A6649" s="39" t="s">
        <v>1086</v>
      </c>
      <c r="B6649" s="39" t="s">
        <v>47</v>
      </c>
      <c r="C6649" s="39" t="s">
        <v>22</v>
      </c>
      <c r="D6649" s="39" t="s">
        <v>34</v>
      </c>
      <c r="E6649" s="70" t="s">
        <v>49</v>
      </c>
      <c r="F6649" s="70" t="s">
        <v>36</v>
      </c>
      <c r="G6649" s="78">
        <v>44830</v>
      </c>
      <c r="H6649" s="78">
        <v>45778</v>
      </c>
      <c r="I6649" s="69">
        <v>2549370.96</v>
      </c>
      <c r="J6649" s="70">
        <v>0</v>
      </c>
      <c r="K6649" s="71">
        <v>1.1080000000000001</v>
      </c>
      <c r="L6649" s="70">
        <v>0</v>
      </c>
      <c r="M6649" s="71">
        <v>0.86</v>
      </c>
      <c r="N6649" s="72"/>
      <c r="O6649" s="73">
        <f>MIN(1,MAX(0,(1/(1+EXP(-(Assumptions!$B$5 + Assumptions!$B$6*$N6649))))*Assumptions!$B$3))</f>
        <v>3.9165722796764356E-2</v>
      </c>
      <c r="P6649" s="73">
        <f>VLOOKUP($F6649,Assumptions!$A$23:$B$27,2,FALSE)*Assumptions!$B$4</f>
        <v>0.55000000000000004</v>
      </c>
      <c r="Q6649" s="74">
        <f t="shared" si="206"/>
        <v>54916.37597901457</v>
      </c>
      <c r="R6649" s="75" t="str">
        <f>IF($O6649&lt;Assumptions!$B$17,"A",IF($O6649&lt;Assumptions!$B$18,"B",IF($O6649&lt;Assumptions!$B$19,"C",IF($O6649&lt;Assumptions!$B$20,"D","E"))))</f>
        <v>B</v>
      </c>
      <c r="S6649" s="75">
        <f t="shared" si="207"/>
        <v>0</v>
      </c>
    </row>
    <row r="6650" spans="1:19" ht="17.399999999999999" x14ac:dyDescent="0.3">
      <c r="A6650" s="39" t="s">
        <v>1086</v>
      </c>
      <c r="B6650" s="39" t="s">
        <v>47</v>
      </c>
      <c r="C6650" s="39" t="s">
        <v>22</v>
      </c>
      <c r="D6650" s="39" t="s">
        <v>34</v>
      </c>
      <c r="E6650" s="70" t="s">
        <v>49</v>
      </c>
      <c r="F6650" s="70" t="s">
        <v>36</v>
      </c>
      <c r="G6650" s="78">
        <v>44830</v>
      </c>
      <c r="H6650" s="78">
        <v>45809</v>
      </c>
      <c r="I6650" s="69">
        <v>2500803.04</v>
      </c>
      <c r="J6650" s="70">
        <v>15</v>
      </c>
      <c r="K6650" s="71">
        <v>1.109</v>
      </c>
      <c r="L6650" s="70">
        <v>0</v>
      </c>
      <c r="M6650" s="71">
        <v>0.86</v>
      </c>
      <c r="N6650" s="72"/>
      <c r="O6650" s="73">
        <f>MIN(1,MAX(0,(1/(1+EXP(-(Assumptions!$B$5 + Assumptions!$B$6*$N6650))))*Assumptions!$B$3))</f>
        <v>3.9165722796764356E-2</v>
      </c>
      <c r="P6650" s="73">
        <f>VLOOKUP($F6650,Assumptions!$A$23:$B$27,2,FALSE)*Assumptions!$B$4</f>
        <v>0.55000000000000004</v>
      </c>
      <c r="Q6650" s="74">
        <f t="shared" si="206"/>
        <v>53870.167248670085</v>
      </c>
      <c r="R6650" s="75" t="str">
        <f>IF($O6650&lt;Assumptions!$B$17,"A",IF($O6650&lt;Assumptions!$B$18,"B",IF($O6650&lt;Assumptions!$B$19,"C",IF($O6650&lt;Assumptions!$B$20,"D","E"))))</f>
        <v>B</v>
      </c>
      <c r="S6650" s="75">
        <f t="shared" si="207"/>
        <v>0</v>
      </c>
    </row>
    <row r="6651" spans="1:19" ht="17.399999999999999" x14ac:dyDescent="0.3">
      <c r="A6651" s="39" t="s">
        <v>1086</v>
      </c>
      <c r="B6651" s="39" t="s">
        <v>47</v>
      </c>
      <c r="C6651" s="39" t="s">
        <v>22</v>
      </c>
      <c r="D6651" s="39" t="s">
        <v>34</v>
      </c>
      <c r="E6651" s="70" t="s">
        <v>49</v>
      </c>
      <c r="F6651" s="70" t="s">
        <v>36</v>
      </c>
      <c r="G6651" s="78">
        <v>44830</v>
      </c>
      <c r="H6651" s="78">
        <v>45839</v>
      </c>
      <c r="I6651" s="69">
        <v>2460104.2999999998</v>
      </c>
      <c r="J6651" s="70">
        <v>0</v>
      </c>
      <c r="K6651" s="71">
        <v>1.042</v>
      </c>
      <c r="L6651" s="70">
        <v>0</v>
      </c>
      <c r="M6651" s="71">
        <v>0.86</v>
      </c>
      <c r="N6651" s="72"/>
      <c r="O6651" s="73">
        <f>MIN(1,MAX(0,(1/(1+EXP(-(Assumptions!$B$5 + Assumptions!$B$6*$N6651))))*Assumptions!$B$3))</f>
        <v>3.9165722796764356E-2</v>
      </c>
      <c r="P6651" s="73">
        <f>VLOOKUP($F6651,Assumptions!$A$23:$B$27,2,FALSE)*Assumptions!$B$4</f>
        <v>0.55000000000000004</v>
      </c>
      <c r="Q6651" s="74">
        <f t="shared" si="206"/>
        <v>52993.469685710406</v>
      </c>
      <c r="R6651" s="75" t="str">
        <f>IF($O6651&lt;Assumptions!$B$17,"A",IF($O6651&lt;Assumptions!$B$18,"B",IF($O6651&lt;Assumptions!$B$19,"C",IF($O6651&lt;Assumptions!$B$20,"D","E"))))</f>
        <v>B</v>
      </c>
      <c r="S6651" s="75">
        <f t="shared" si="207"/>
        <v>0</v>
      </c>
    </row>
    <row r="6652" spans="1:19" ht="17.399999999999999" x14ac:dyDescent="0.3">
      <c r="A6652" s="39" t="s">
        <v>1086</v>
      </c>
      <c r="B6652" s="39" t="s">
        <v>47</v>
      </c>
      <c r="C6652" s="39" t="s">
        <v>22</v>
      </c>
      <c r="D6652" s="39" t="s">
        <v>34</v>
      </c>
      <c r="E6652" s="70" t="s">
        <v>49</v>
      </c>
      <c r="F6652" s="70" t="s">
        <v>36</v>
      </c>
      <c r="G6652" s="78">
        <v>44830</v>
      </c>
      <c r="H6652" s="78">
        <v>45870</v>
      </c>
      <c r="I6652" s="69">
        <v>2411930.3199999998</v>
      </c>
      <c r="J6652" s="70">
        <v>35</v>
      </c>
      <c r="K6652" s="71">
        <v>0.41499999999999998</v>
      </c>
      <c r="L6652" s="70">
        <v>0</v>
      </c>
      <c r="M6652" s="71">
        <v>0.86</v>
      </c>
      <c r="N6652" s="72"/>
      <c r="O6652" s="73">
        <f>MIN(1,MAX(0,(1/(1+EXP(-(Assumptions!$B$5 + Assumptions!$B$6*$N6652))))*Assumptions!$B$3))</f>
        <v>3.9165722796764356E-2</v>
      </c>
      <c r="P6652" s="73">
        <f>VLOOKUP($F6652,Assumptions!$A$23:$B$27,2,FALSE)*Assumptions!$B$4</f>
        <v>0.55000000000000004</v>
      </c>
      <c r="Q6652" s="74">
        <f t="shared" si="206"/>
        <v>51955.746875027129</v>
      </c>
      <c r="R6652" s="75" t="str">
        <f>IF($O6652&lt;Assumptions!$B$17,"A",IF($O6652&lt;Assumptions!$B$18,"B",IF($O6652&lt;Assumptions!$B$19,"C",IF($O6652&lt;Assumptions!$B$20,"D","E"))))</f>
        <v>B</v>
      </c>
      <c r="S6652" s="75">
        <f t="shared" si="207"/>
        <v>0</v>
      </c>
    </row>
    <row r="6653" spans="1:19" ht="17.399999999999999" x14ac:dyDescent="0.3">
      <c r="A6653" s="39" t="s">
        <v>1086</v>
      </c>
      <c r="B6653" s="39" t="s">
        <v>47</v>
      </c>
      <c r="C6653" s="39" t="s">
        <v>22</v>
      </c>
      <c r="D6653" s="39" t="s">
        <v>34</v>
      </c>
      <c r="E6653" s="70" t="s">
        <v>49</v>
      </c>
      <c r="F6653" s="70" t="s">
        <v>36</v>
      </c>
      <c r="G6653" s="78">
        <v>44830</v>
      </c>
      <c r="H6653" s="78">
        <v>45901</v>
      </c>
      <c r="I6653" s="69">
        <v>2364793.7400000002</v>
      </c>
      <c r="J6653" s="70">
        <v>65</v>
      </c>
      <c r="K6653" s="71">
        <v>0.755</v>
      </c>
      <c r="L6653" s="70">
        <v>0</v>
      </c>
      <c r="M6653" s="71">
        <v>0.86</v>
      </c>
      <c r="N6653" s="72"/>
      <c r="O6653" s="73">
        <f>MIN(1,MAX(0,(1/(1+EXP(-(Assumptions!$B$5 + Assumptions!$B$6*$N6653))))*Assumptions!$B$3))</f>
        <v>3.9165722796764356E-2</v>
      </c>
      <c r="P6653" s="73">
        <f>VLOOKUP($F6653,Assumptions!$A$23:$B$27,2,FALSE)*Assumptions!$B$4</f>
        <v>0.55000000000000004</v>
      </c>
      <c r="Q6653" s="74">
        <f t="shared" si="206"/>
        <v>50940.370850800013</v>
      </c>
      <c r="R6653" s="75" t="str">
        <f>IF($O6653&lt;Assumptions!$B$17,"A",IF($O6653&lt;Assumptions!$B$18,"B",IF($O6653&lt;Assumptions!$B$19,"C",IF($O6653&lt;Assumptions!$B$20,"D","E"))))</f>
        <v>B</v>
      </c>
      <c r="S6653" s="75">
        <f t="shared" si="207"/>
        <v>0</v>
      </c>
    </row>
    <row r="6654" spans="1:19" ht="17.399999999999999" x14ac:dyDescent="0.3">
      <c r="A6654" s="39" t="s">
        <v>1086</v>
      </c>
      <c r="B6654" s="39" t="s">
        <v>47</v>
      </c>
      <c r="C6654" s="39" t="s">
        <v>22</v>
      </c>
      <c r="D6654" s="39" t="s">
        <v>34</v>
      </c>
      <c r="E6654" s="70" t="s">
        <v>49</v>
      </c>
      <c r="F6654" s="70" t="s">
        <v>36</v>
      </c>
      <c r="G6654" s="78">
        <v>44830</v>
      </c>
      <c r="H6654" s="78">
        <v>45931</v>
      </c>
      <c r="I6654" s="69">
        <v>2324285.89</v>
      </c>
      <c r="J6654" s="70">
        <v>0</v>
      </c>
      <c r="K6654" s="71">
        <v>0.98</v>
      </c>
      <c r="L6654" s="70">
        <v>0</v>
      </c>
      <c r="M6654" s="71">
        <v>0.86</v>
      </c>
      <c r="N6654" s="72"/>
      <c r="O6654" s="73">
        <f>MIN(1,MAX(0,(1/(1+EXP(-(Assumptions!$B$5 + Assumptions!$B$6*$N6654))))*Assumptions!$B$3))</f>
        <v>3.9165722796764356E-2</v>
      </c>
      <c r="P6654" s="73">
        <f>VLOOKUP($F6654,Assumptions!$A$23:$B$27,2,FALSE)*Assumptions!$B$4</f>
        <v>0.55000000000000004</v>
      </c>
      <c r="Q6654" s="74">
        <f t="shared" si="206"/>
        <v>50067.785277493909</v>
      </c>
      <c r="R6654" s="75" t="str">
        <f>IF($O6654&lt;Assumptions!$B$17,"A",IF($O6654&lt;Assumptions!$B$18,"B",IF($O6654&lt;Assumptions!$B$19,"C",IF($O6654&lt;Assumptions!$B$20,"D","E"))))</f>
        <v>B</v>
      </c>
      <c r="S6654" s="75">
        <f t="shared" si="207"/>
        <v>0</v>
      </c>
    </row>
    <row r="6655" spans="1:19" ht="17.399999999999999" x14ac:dyDescent="0.3">
      <c r="A6655" s="39" t="s">
        <v>1086</v>
      </c>
      <c r="B6655" s="39" t="s">
        <v>47</v>
      </c>
      <c r="C6655" s="39" t="s">
        <v>22</v>
      </c>
      <c r="D6655" s="39" t="s">
        <v>34</v>
      </c>
      <c r="E6655" s="70" t="s">
        <v>49</v>
      </c>
      <c r="F6655" s="70" t="s">
        <v>36</v>
      </c>
      <c r="G6655" s="78">
        <v>44830</v>
      </c>
      <c r="H6655" s="78">
        <v>45962</v>
      </c>
      <c r="I6655" s="69">
        <v>2280535.5099999998</v>
      </c>
      <c r="J6655" s="70">
        <v>15</v>
      </c>
      <c r="K6655" s="71">
        <v>1.0860000000000001</v>
      </c>
      <c r="L6655" s="70">
        <v>0</v>
      </c>
      <c r="M6655" s="71">
        <v>0.86</v>
      </c>
      <c r="N6655" s="72"/>
      <c r="O6655" s="73">
        <f>MIN(1,MAX(0,(1/(1+EXP(-(Assumptions!$B$5 + Assumptions!$B$6*$N6655))))*Assumptions!$B$3))</f>
        <v>3.9165722796764356E-2</v>
      </c>
      <c r="P6655" s="73">
        <f>VLOOKUP($F6655,Assumptions!$A$23:$B$27,2,FALSE)*Assumptions!$B$4</f>
        <v>0.55000000000000004</v>
      </c>
      <c r="Q6655" s="74">
        <f t="shared" si="206"/>
        <v>49125.351887060693</v>
      </c>
      <c r="R6655" s="75" t="str">
        <f>IF($O6655&lt;Assumptions!$B$17,"A",IF($O6655&lt;Assumptions!$B$18,"B",IF($O6655&lt;Assumptions!$B$19,"C",IF($O6655&lt;Assumptions!$B$20,"D","E"))))</f>
        <v>B</v>
      </c>
      <c r="S6655" s="75">
        <f t="shared" si="207"/>
        <v>0</v>
      </c>
    </row>
    <row r="6656" spans="1:19" ht="17.399999999999999" x14ac:dyDescent="0.3">
      <c r="A6656" s="39" t="s">
        <v>1086</v>
      </c>
      <c r="B6656" s="39" t="s">
        <v>47</v>
      </c>
      <c r="C6656" s="39" t="s">
        <v>22</v>
      </c>
      <c r="D6656" s="39" t="s">
        <v>34</v>
      </c>
      <c r="E6656" s="70" t="s">
        <v>49</v>
      </c>
      <c r="F6656" s="70" t="s">
        <v>36</v>
      </c>
      <c r="G6656" s="78">
        <v>44830</v>
      </c>
      <c r="H6656" s="78">
        <v>45992</v>
      </c>
      <c r="I6656" s="69">
        <v>2240715.21</v>
      </c>
      <c r="J6656" s="70">
        <v>95</v>
      </c>
      <c r="K6656" s="71">
        <v>0.30199999999999999</v>
      </c>
      <c r="L6656" s="70">
        <v>0</v>
      </c>
      <c r="M6656" s="71">
        <v>0.86</v>
      </c>
      <c r="N6656" s="72"/>
      <c r="O6656" s="73">
        <f>MIN(1,MAX(0,(1/(1+EXP(-(Assumptions!$B$5 + Assumptions!$B$6*$N6656))))*Assumptions!$B$3))</f>
        <v>3.9165722796764356E-2</v>
      </c>
      <c r="P6656" s="73">
        <f>VLOOKUP($F6656,Assumptions!$A$23:$B$27,2,FALSE)*Assumptions!$B$4</f>
        <v>0.55000000000000004</v>
      </c>
      <c r="Q6656" s="74">
        <f t="shared" si="206"/>
        <v>48267.5769297445</v>
      </c>
      <c r="R6656" s="75" t="str">
        <f>IF($O6656&lt;Assumptions!$B$17,"A",IF($O6656&lt;Assumptions!$B$18,"B",IF($O6656&lt;Assumptions!$B$19,"C",IF($O6656&lt;Assumptions!$B$20,"D","E"))))</f>
        <v>B</v>
      </c>
      <c r="S6656" s="75">
        <f t="shared" si="207"/>
        <v>0</v>
      </c>
    </row>
    <row r="6657" spans="1:19" ht="17.399999999999999" x14ac:dyDescent="0.3">
      <c r="A6657" s="39" t="s">
        <v>1087</v>
      </c>
      <c r="B6657" s="39" t="s">
        <v>72</v>
      </c>
      <c r="C6657" s="39" t="s">
        <v>144</v>
      </c>
      <c r="D6657" s="39" t="s">
        <v>42</v>
      </c>
      <c r="E6657" s="70" t="s">
        <v>39</v>
      </c>
      <c r="F6657" s="70" t="s">
        <v>40</v>
      </c>
      <c r="G6657" s="78">
        <v>43857</v>
      </c>
      <c r="H6657" s="78">
        <v>45658</v>
      </c>
      <c r="I6657" s="69">
        <v>17184298.059999999</v>
      </c>
      <c r="J6657" s="70">
        <v>220</v>
      </c>
      <c r="K6657" s="71">
        <v>0.34699999999999998</v>
      </c>
      <c r="L6657" s="70">
        <v>0</v>
      </c>
      <c r="M6657" s="71">
        <v>0.749</v>
      </c>
      <c r="N6657" s="72"/>
      <c r="O6657" s="73">
        <f>MIN(1,MAX(0,(1/(1+EXP(-(Assumptions!$B$5 + Assumptions!$B$6*$N6657))))*Assumptions!$B$3))</f>
        <v>3.9165722796764356E-2</v>
      </c>
      <c r="P6657" s="73">
        <f>VLOOKUP($F6657,Assumptions!$A$23:$B$27,2,FALSE)*Assumptions!$B$4</f>
        <v>0.7</v>
      </c>
      <c r="Q6657" s="74">
        <f t="shared" ref="Q6657:Q6720" si="208">$I6657*$O6657*$P6657</f>
        <v>471124.81799245474</v>
      </c>
      <c r="R6657" s="75" t="str">
        <f>IF($O6657&lt;Assumptions!$B$17,"A",IF($O6657&lt;Assumptions!$B$18,"B",IF($O6657&lt;Assumptions!$B$19,"C",IF($O6657&lt;Assumptions!$B$20,"D","E"))))</f>
        <v>B</v>
      </c>
      <c r="S6657" s="75">
        <f t="shared" ref="S6657:S6720" si="209">--($J6657&gt;=180)</f>
        <v>1</v>
      </c>
    </row>
    <row r="6658" spans="1:19" ht="17.399999999999999" x14ac:dyDescent="0.3">
      <c r="A6658" s="39" t="s">
        <v>1087</v>
      </c>
      <c r="B6658" s="39" t="s">
        <v>72</v>
      </c>
      <c r="C6658" s="39" t="s">
        <v>144</v>
      </c>
      <c r="D6658" s="39" t="s">
        <v>42</v>
      </c>
      <c r="E6658" s="70" t="s">
        <v>39</v>
      </c>
      <c r="F6658" s="70" t="s">
        <v>40</v>
      </c>
      <c r="G6658" s="78">
        <v>43857</v>
      </c>
      <c r="H6658" s="78">
        <v>45689</v>
      </c>
      <c r="I6658" s="69">
        <v>16805635.239999998</v>
      </c>
      <c r="J6658" s="70">
        <v>0</v>
      </c>
      <c r="K6658" s="71">
        <v>1.101</v>
      </c>
      <c r="L6658" s="70">
        <v>0</v>
      </c>
      <c r="M6658" s="71">
        <v>0.749</v>
      </c>
      <c r="N6658" s="72"/>
      <c r="O6658" s="73">
        <f>MIN(1,MAX(0,(1/(1+EXP(-(Assumptions!$B$5 + Assumptions!$B$6*$N6658))))*Assumptions!$B$3))</f>
        <v>3.9165722796764356E-2</v>
      </c>
      <c r="P6658" s="73">
        <f>VLOOKUP($F6658,Assumptions!$A$23:$B$27,2,FALSE)*Assumptions!$B$4</f>
        <v>0.7</v>
      </c>
      <c r="Q6658" s="74">
        <f t="shared" si="208"/>
        <v>460743.39586336201</v>
      </c>
      <c r="R6658" s="75" t="str">
        <f>IF($O6658&lt;Assumptions!$B$17,"A",IF($O6658&lt;Assumptions!$B$18,"B",IF($O6658&lt;Assumptions!$B$19,"C",IF($O6658&lt;Assumptions!$B$20,"D","E"))))</f>
        <v>B</v>
      </c>
      <c r="S6658" s="75">
        <f t="shared" si="209"/>
        <v>0</v>
      </c>
    </row>
    <row r="6659" spans="1:19" ht="17.399999999999999" x14ac:dyDescent="0.3">
      <c r="A6659" s="39" t="s">
        <v>1087</v>
      </c>
      <c r="B6659" s="39" t="s">
        <v>72</v>
      </c>
      <c r="C6659" s="39" t="s">
        <v>144</v>
      </c>
      <c r="D6659" s="39" t="s">
        <v>42</v>
      </c>
      <c r="E6659" s="70" t="s">
        <v>39</v>
      </c>
      <c r="F6659" s="70" t="s">
        <v>40</v>
      </c>
      <c r="G6659" s="78">
        <v>43857</v>
      </c>
      <c r="H6659" s="78">
        <v>45717</v>
      </c>
      <c r="I6659" s="69">
        <v>16347608.18</v>
      </c>
      <c r="J6659" s="70">
        <v>0</v>
      </c>
      <c r="K6659" s="71">
        <v>1.0229999999999999</v>
      </c>
      <c r="L6659" s="70">
        <v>0</v>
      </c>
      <c r="M6659" s="71">
        <v>0.749</v>
      </c>
      <c r="N6659" s="72"/>
      <c r="O6659" s="73">
        <f>MIN(1,MAX(0,(1/(1+EXP(-(Assumptions!$B$5 + Assumptions!$B$6*$N6659))))*Assumptions!$B$3))</f>
        <v>3.9165722796764356E-2</v>
      </c>
      <c r="P6659" s="73">
        <f>VLOOKUP($F6659,Assumptions!$A$23:$B$27,2,FALSE)*Assumptions!$B$4</f>
        <v>0.7</v>
      </c>
      <c r="Q6659" s="74">
        <f t="shared" si="208"/>
        <v>448186.1232575982</v>
      </c>
      <c r="R6659" s="75" t="str">
        <f>IF($O6659&lt;Assumptions!$B$17,"A",IF($O6659&lt;Assumptions!$B$18,"B",IF($O6659&lt;Assumptions!$B$19,"C",IF($O6659&lt;Assumptions!$B$20,"D","E"))))</f>
        <v>B</v>
      </c>
      <c r="S6659" s="75">
        <f t="shared" si="209"/>
        <v>0</v>
      </c>
    </row>
    <row r="6660" spans="1:19" ht="17.399999999999999" x14ac:dyDescent="0.3">
      <c r="A6660" s="39" t="s">
        <v>1087</v>
      </c>
      <c r="B6660" s="39" t="s">
        <v>72</v>
      </c>
      <c r="C6660" s="39" t="s">
        <v>144</v>
      </c>
      <c r="D6660" s="39" t="s">
        <v>42</v>
      </c>
      <c r="E6660" s="70" t="s">
        <v>39</v>
      </c>
      <c r="F6660" s="70" t="s">
        <v>40</v>
      </c>
      <c r="G6660" s="78">
        <v>43857</v>
      </c>
      <c r="H6660" s="78">
        <v>45748</v>
      </c>
      <c r="I6660" s="69">
        <v>15920065.73</v>
      </c>
      <c r="J6660" s="70">
        <v>15</v>
      </c>
      <c r="K6660" s="71">
        <v>0.995</v>
      </c>
      <c r="L6660" s="70">
        <v>0</v>
      </c>
      <c r="M6660" s="71">
        <v>0.749</v>
      </c>
      <c r="N6660" s="72"/>
      <c r="O6660" s="73">
        <f>MIN(1,MAX(0,(1/(1+EXP(-(Assumptions!$B$5 + Assumptions!$B$6*$N6660))))*Assumptions!$B$3))</f>
        <v>3.9165722796764356E-2</v>
      </c>
      <c r="P6660" s="73">
        <f>VLOOKUP($F6660,Assumptions!$A$23:$B$27,2,FALSE)*Assumptions!$B$4</f>
        <v>0.7</v>
      </c>
      <c r="Q6660" s="74">
        <f t="shared" si="208"/>
        <v>436464.61690121359</v>
      </c>
      <c r="R6660" s="75" t="str">
        <f>IF($O6660&lt;Assumptions!$B$17,"A",IF($O6660&lt;Assumptions!$B$18,"B",IF($O6660&lt;Assumptions!$B$19,"C",IF($O6660&lt;Assumptions!$B$20,"D","E"))))</f>
        <v>B</v>
      </c>
      <c r="S6660" s="75">
        <f t="shared" si="209"/>
        <v>0</v>
      </c>
    </row>
    <row r="6661" spans="1:19" ht="17.399999999999999" x14ac:dyDescent="0.3">
      <c r="A6661" s="39" t="s">
        <v>1087</v>
      </c>
      <c r="B6661" s="39" t="s">
        <v>72</v>
      </c>
      <c r="C6661" s="39" t="s">
        <v>144</v>
      </c>
      <c r="D6661" s="39" t="s">
        <v>42</v>
      </c>
      <c r="E6661" s="70" t="s">
        <v>39</v>
      </c>
      <c r="F6661" s="70" t="s">
        <v>40</v>
      </c>
      <c r="G6661" s="78">
        <v>43857</v>
      </c>
      <c r="H6661" s="78">
        <v>45778</v>
      </c>
      <c r="I6661" s="69">
        <v>15540645.65</v>
      </c>
      <c r="J6661" s="70">
        <v>0</v>
      </c>
      <c r="K6661" s="71">
        <v>0.98399999999999999</v>
      </c>
      <c r="L6661" s="70">
        <v>0</v>
      </c>
      <c r="M6661" s="71">
        <v>0.749</v>
      </c>
      <c r="N6661" s="72"/>
      <c r="O6661" s="73">
        <f>MIN(1,MAX(0,(1/(1+EXP(-(Assumptions!$B$5 + Assumptions!$B$6*$N6661))))*Assumptions!$B$3))</f>
        <v>3.9165722796764356E-2</v>
      </c>
      <c r="P6661" s="73">
        <f>VLOOKUP($F6661,Assumptions!$A$23:$B$27,2,FALSE)*Assumptions!$B$4</f>
        <v>0.7</v>
      </c>
      <c r="Q6661" s="74">
        <f t="shared" si="208"/>
        <v>426062.43372744927</v>
      </c>
      <c r="R6661" s="75" t="str">
        <f>IF($O6661&lt;Assumptions!$B$17,"A",IF($O6661&lt;Assumptions!$B$18,"B",IF($O6661&lt;Assumptions!$B$19,"C",IF($O6661&lt;Assumptions!$B$20,"D","E"))))</f>
        <v>B</v>
      </c>
      <c r="S6661" s="75">
        <f t="shared" si="209"/>
        <v>0</v>
      </c>
    </row>
    <row r="6662" spans="1:19" ht="17.399999999999999" x14ac:dyDescent="0.3">
      <c r="A6662" s="39" t="s">
        <v>1087</v>
      </c>
      <c r="B6662" s="39" t="s">
        <v>72</v>
      </c>
      <c r="C6662" s="39" t="s">
        <v>144</v>
      </c>
      <c r="D6662" s="39" t="s">
        <v>42</v>
      </c>
      <c r="E6662" s="70" t="s">
        <v>39</v>
      </c>
      <c r="F6662" s="70" t="s">
        <v>40</v>
      </c>
      <c r="G6662" s="78">
        <v>43857</v>
      </c>
      <c r="H6662" s="78">
        <v>45809</v>
      </c>
      <c r="I6662" s="69">
        <v>15149061.630000001</v>
      </c>
      <c r="J6662" s="70">
        <v>15</v>
      </c>
      <c r="K6662" s="71">
        <v>1.0509999999999999</v>
      </c>
      <c r="L6662" s="70">
        <v>0</v>
      </c>
      <c r="M6662" s="71">
        <v>0.749</v>
      </c>
      <c r="N6662" s="72"/>
      <c r="O6662" s="73">
        <f>MIN(1,MAX(0,(1/(1+EXP(-(Assumptions!$B$5 + Assumptions!$B$6*$N6662))))*Assumptions!$B$3))</f>
        <v>3.9165722796764356E-2</v>
      </c>
      <c r="P6662" s="73">
        <f>VLOOKUP($F6662,Assumptions!$A$23:$B$27,2,FALSE)*Assumptions!$B$4</f>
        <v>0.7</v>
      </c>
      <c r="Q6662" s="74">
        <f t="shared" si="208"/>
        <v>415326.76390217547</v>
      </c>
      <c r="R6662" s="75" t="str">
        <f>IF($O6662&lt;Assumptions!$B$17,"A",IF($O6662&lt;Assumptions!$B$18,"B",IF($O6662&lt;Assumptions!$B$19,"C",IF($O6662&lt;Assumptions!$B$20,"D","E"))))</f>
        <v>B</v>
      </c>
      <c r="S6662" s="75">
        <f t="shared" si="209"/>
        <v>0</v>
      </c>
    </row>
    <row r="6663" spans="1:19" ht="17.399999999999999" x14ac:dyDescent="0.3">
      <c r="A6663" s="39" t="s">
        <v>1087</v>
      </c>
      <c r="B6663" s="39" t="s">
        <v>72</v>
      </c>
      <c r="C6663" s="39" t="s">
        <v>144</v>
      </c>
      <c r="D6663" s="39" t="s">
        <v>42</v>
      </c>
      <c r="E6663" s="70" t="s">
        <v>39</v>
      </c>
      <c r="F6663" s="70" t="s">
        <v>40</v>
      </c>
      <c r="G6663" s="78">
        <v>43857</v>
      </c>
      <c r="H6663" s="78">
        <v>45839</v>
      </c>
      <c r="I6663" s="69">
        <v>14829170.279999999</v>
      </c>
      <c r="J6663" s="70">
        <v>0</v>
      </c>
      <c r="K6663" s="71">
        <v>1.0669999999999999</v>
      </c>
      <c r="L6663" s="70">
        <v>0</v>
      </c>
      <c r="M6663" s="71">
        <v>0.749</v>
      </c>
      <c r="N6663" s="72"/>
      <c r="O6663" s="73">
        <f>MIN(1,MAX(0,(1/(1+EXP(-(Assumptions!$B$5 + Assumptions!$B$6*$N6663))))*Assumptions!$B$3))</f>
        <v>3.9165722796764356E-2</v>
      </c>
      <c r="P6663" s="73">
        <f>VLOOKUP($F6663,Assumptions!$A$23:$B$27,2,FALSE)*Assumptions!$B$4</f>
        <v>0.7</v>
      </c>
      <c r="Q6663" s="74">
        <f t="shared" si="208"/>
        <v>406556.62074474746</v>
      </c>
      <c r="R6663" s="75" t="str">
        <f>IF($O6663&lt;Assumptions!$B$17,"A",IF($O6663&lt;Assumptions!$B$18,"B",IF($O6663&lt;Assumptions!$B$19,"C",IF($O6663&lt;Assumptions!$B$20,"D","E"))))</f>
        <v>B</v>
      </c>
      <c r="S6663" s="75">
        <f t="shared" si="209"/>
        <v>0</v>
      </c>
    </row>
    <row r="6664" spans="1:19" ht="17.399999999999999" x14ac:dyDescent="0.3">
      <c r="A6664" s="39" t="s">
        <v>1087</v>
      </c>
      <c r="B6664" s="39" t="s">
        <v>72</v>
      </c>
      <c r="C6664" s="39" t="s">
        <v>144</v>
      </c>
      <c r="D6664" s="39" t="s">
        <v>42</v>
      </c>
      <c r="E6664" s="70" t="s">
        <v>39</v>
      </c>
      <c r="F6664" s="70" t="s">
        <v>40</v>
      </c>
      <c r="G6664" s="78">
        <v>43857</v>
      </c>
      <c r="H6664" s="78">
        <v>45870</v>
      </c>
      <c r="I6664" s="69">
        <v>14446642.199999999</v>
      </c>
      <c r="J6664" s="70">
        <v>0</v>
      </c>
      <c r="K6664" s="71">
        <v>1.014</v>
      </c>
      <c r="L6664" s="70">
        <v>0</v>
      </c>
      <c r="M6664" s="71">
        <v>0.749</v>
      </c>
      <c r="N6664" s="72"/>
      <c r="O6664" s="73">
        <f>MIN(1,MAX(0,(1/(1+EXP(-(Assumptions!$B$5 + Assumptions!$B$6*$N6664))))*Assumptions!$B$3))</f>
        <v>3.9165722796764356E-2</v>
      </c>
      <c r="P6664" s="73">
        <f>VLOOKUP($F6664,Assumptions!$A$23:$B$27,2,FALSE)*Assumptions!$B$4</f>
        <v>0.7</v>
      </c>
      <c r="Q6664" s="74">
        <f t="shared" si="208"/>
        <v>396069.22862446652</v>
      </c>
      <c r="R6664" s="75" t="str">
        <f>IF($O6664&lt;Assumptions!$B$17,"A",IF($O6664&lt;Assumptions!$B$18,"B",IF($O6664&lt;Assumptions!$B$19,"C",IF($O6664&lt;Assumptions!$B$20,"D","E"))))</f>
        <v>B</v>
      </c>
      <c r="S6664" s="75">
        <f t="shared" si="209"/>
        <v>0</v>
      </c>
    </row>
    <row r="6665" spans="1:19" ht="17.399999999999999" x14ac:dyDescent="0.3">
      <c r="A6665" s="39" t="s">
        <v>1087</v>
      </c>
      <c r="B6665" s="39" t="s">
        <v>72</v>
      </c>
      <c r="C6665" s="39" t="s">
        <v>144</v>
      </c>
      <c r="D6665" s="39" t="s">
        <v>42</v>
      </c>
      <c r="E6665" s="70" t="s">
        <v>39</v>
      </c>
      <c r="F6665" s="70" t="s">
        <v>40</v>
      </c>
      <c r="G6665" s="78">
        <v>43857</v>
      </c>
      <c r="H6665" s="78">
        <v>45901</v>
      </c>
      <c r="I6665" s="69">
        <v>14114556.859999999</v>
      </c>
      <c r="J6665" s="70">
        <v>15</v>
      </c>
      <c r="K6665" s="71">
        <v>0.996</v>
      </c>
      <c r="L6665" s="70">
        <v>0</v>
      </c>
      <c r="M6665" s="71">
        <v>0.749</v>
      </c>
      <c r="N6665" s="72"/>
      <c r="O6665" s="73">
        <f>MIN(1,MAX(0,(1/(1+EXP(-(Assumptions!$B$5 + Assumptions!$B$6*$N6665))))*Assumptions!$B$3))</f>
        <v>3.9165722796764356E-2</v>
      </c>
      <c r="P6665" s="73">
        <f>VLOOKUP($F6665,Assumptions!$A$23:$B$27,2,FALSE)*Assumptions!$B$4</f>
        <v>0.7</v>
      </c>
      <c r="Q6665" s="74">
        <f t="shared" si="208"/>
        <v>386964.7749645501</v>
      </c>
      <c r="R6665" s="75" t="str">
        <f>IF($O6665&lt;Assumptions!$B$17,"A",IF($O6665&lt;Assumptions!$B$18,"B",IF($O6665&lt;Assumptions!$B$19,"C",IF($O6665&lt;Assumptions!$B$20,"D","E"))))</f>
        <v>B</v>
      </c>
      <c r="S6665" s="75">
        <f t="shared" si="209"/>
        <v>0</v>
      </c>
    </row>
    <row r="6666" spans="1:19" ht="17.399999999999999" x14ac:dyDescent="0.3">
      <c r="A6666" s="39" t="s">
        <v>1087</v>
      </c>
      <c r="B6666" s="39" t="s">
        <v>72</v>
      </c>
      <c r="C6666" s="39" t="s">
        <v>144</v>
      </c>
      <c r="D6666" s="39" t="s">
        <v>42</v>
      </c>
      <c r="E6666" s="70" t="s">
        <v>39</v>
      </c>
      <c r="F6666" s="70" t="s">
        <v>40</v>
      </c>
      <c r="G6666" s="78">
        <v>43857</v>
      </c>
      <c r="H6666" s="78">
        <v>45931</v>
      </c>
      <c r="I6666" s="69">
        <v>13807515.039999999</v>
      </c>
      <c r="J6666" s="70">
        <v>0</v>
      </c>
      <c r="K6666" s="71">
        <v>1.1180000000000001</v>
      </c>
      <c r="L6666" s="70">
        <v>0</v>
      </c>
      <c r="M6666" s="71">
        <v>0.749</v>
      </c>
      <c r="N6666" s="72"/>
      <c r="O6666" s="73">
        <f>MIN(1,MAX(0,(1/(1+EXP(-(Assumptions!$B$5 + Assumptions!$B$6*$N6666))))*Assumptions!$B$3))</f>
        <v>3.9165722796764356E-2</v>
      </c>
      <c r="P6666" s="73">
        <f>VLOOKUP($F6666,Assumptions!$A$23:$B$27,2,FALSE)*Assumptions!$B$4</f>
        <v>0.7</v>
      </c>
      <c r="Q6666" s="74">
        <f t="shared" si="208"/>
        <v>378546.91459815623</v>
      </c>
      <c r="R6666" s="75" t="str">
        <f>IF($O6666&lt;Assumptions!$B$17,"A",IF($O6666&lt;Assumptions!$B$18,"B",IF($O6666&lt;Assumptions!$B$19,"C",IF($O6666&lt;Assumptions!$B$20,"D","E"))))</f>
        <v>B</v>
      </c>
      <c r="S6666" s="75">
        <f t="shared" si="209"/>
        <v>0</v>
      </c>
    </row>
    <row r="6667" spans="1:19" ht="17.399999999999999" x14ac:dyDescent="0.3">
      <c r="A6667" s="39" t="s">
        <v>1087</v>
      </c>
      <c r="B6667" s="39" t="s">
        <v>72</v>
      </c>
      <c r="C6667" s="39" t="s">
        <v>144</v>
      </c>
      <c r="D6667" s="39" t="s">
        <v>42</v>
      </c>
      <c r="E6667" s="70" t="s">
        <v>39</v>
      </c>
      <c r="F6667" s="70" t="s">
        <v>40</v>
      </c>
      <c r="G6667" s="78">
        <v>43857</v>
      </c>
      <c r="H6667" s="78">
        <v>45962</v>
      </c>
      <c r="I6667" s="69">
        <v>13489655.4</v>
      </c>
      <c r="J6667" s="70">
        <v>0</v>
      </c>
      <c r="K6667" s="71">
        <v>0.996</v>
      </c>
      <c r="L6667" s="70">
        <v>0</v>
      </c>
      <c r="M6667" s="71">
        <v>0.749</v>
      </c>
      <c r="N6667" s="72"/>
      <c r="O6667" s="73">
        <f>MIN(1,MAX(0,(1/(1+EXP(-(Assumptions!$B$5 + Assumptions!$B$6*$N6667))))*Assumptions!$B$3))</f>
        <v>3.9165722796764356E-2</v>
      </c>
      <c r="P6667" s="73">
        <f>VLOOKUP($F6667,Assumptions!$A$23:$B$27,2,FALSE)*Assumptions!$B$4</f>
        <v>0.7</v>
      </c>
      <c r="Q6667" s="74">
        <f t="shared" si="208"/>
        <v>369832.47281419276</v>
      </c>
      <c r="R6667" s="75" t="str">
        <f>IF($O6667&lt;Assumptions!$B$17,"A",IF($O6667&lt;Assumptions!$B$18,"B",IF($O6667&lt;Assumptions!$B$19,"C",IF($O6667&lt;Assumptions!$B$20,"D","E"))))</f>
        <v>B</v>
      </c>
      <c r="S6667" s="75">
        <f t="shared" si="209"/>
        <v>0</v>
      </c>
    </row>
    <row r="6668" spans="1:19" ht="17.399999999999999" x14ac:dyDescent="0.3">
      <c r="A6668" s="39" t="s">
        <v>1087</v>
      </c>
      <c r="B6668" s="39" t="s">
        <v>72</v>
      </c>
      <c r="C6668" s="39" t="s">
        <v>144</v>
      </c>
      <c r="D6668" s="39" t="s">
        <v>42</v>
      </c>
      <c r="E6668" s="70" t="s">
        <v>39</v>
      </c>
      <c r="F6668" s="70" t="s">
        <v>40</v>
      </c>
      <c r="G6668" s="78">
        <v>43857</v>
      </c>
      <c r="H6668" s="78">
        <v>45992</v>
      </c>
      <c r="I6668" s="69">
        <v>13114740.08</v>
      </c>
      <c r="J6668" s="70">
        <v>0</v>
      </c>
      <c r="K6668" s="71">
        <v>1.0369999999999999</v>
      </c>
      <c r="L6668" s="70">
        <v>0</v>
      </c>
      <c r="M6668" s="71">
        <v>0.749</v>
      </c>
      <c r="N6668" s="72"/>
      <c r="O6668" s="73">
        <f>MIN(1,MAX(0,(1/(1+EXP(-(Assumptions!$B$5 + Assumptions!$B$6*$N6668))))*Assumptions!$B$3))</f>
        <v>3.9165722796764356E-2</v>
      </c>
      <c r="P6668" s="73">
        <f>VLOOKUP($F6668,Assumptions!$A$23:$B$27,2,FALSE)*Assumptions!$B$4</f>
        <v>0.7</v>
      </c>
      <c r="Q6668" s="74">
        <f t="shared" si="208"/>
        <v>359553.79216742661</v>
      </c>
      <c r="R6668" s="75" t="str">
        <f>IF($O6668&lt;Assumptions!$B$17,"A",IF($O6668&lt;Assumptions!$B$18,"B",IF($O6668&lt;Assumptions!$B$19,"C",IF($O6668&lt;Assumptions!$B$20,"D","E"))))</f>
        <v>B</v>
      </c>
      <c r="S6668" s="75">
        <f t="shared" si="209"/>
        <v>0</v>
      </c>
    </row>
    <row r="6669" spans="1:19" ht="17.399999999999999" x14ac:dyDescent="0.3">
      <c r="A6669" s="39" t="s">
        <v>1089</v>
      </c>
      <c r="B6669" s="39" t="s">
        <v>59</v>
      </c>
      <c r="C6669" s="39" t="s">
        <v>135</v>
      </c>
      <c r="D6669" s="39" t="s">
        <v>48</v>
      </c>
      <c r="E6669" s="70" t="s">
        <v>23</v>
      </c>
      <c r="F6669" s="70" t="s">
        <v>28</v>
      </c>
      <c r="G6669" s="78">
        <v>45650</v>
      </c>
      <c r="H6669" s="78">
        <v>45658</v>
      </c>
      <c r="I6669" s="69">
        <v>4140393.63</v>
      </c>
      <c r="J6669" s="70">
        <v>0</v>
      </c>
      <c r="K6669" s="71">
        <v>0.95799999999999996</v>
      </c>
      <c r="L6669" s="70">
        <v>0</v>
      </c>
      <c r="M6669" s="71">
        <v>0.99299999999999999</v>
      </c>
      <c r="N6669" s="72"/>
      <c r="O6669" s="73">
        <f>MIN(1,MAX(0,(1/(1+EXP(-(Assumptions!$B$5 + Assumptions!$B$6*$N6669))))*Assumptions!$B$3))</f>
        <v>3.9165722796764356E-2</v>
      </c>
      <c r="P6669" s="73">
        <f>VLOOKUP($F6669,Assumptions!$A$23:$B$27,2,FALSE)*Assumptions!$B$4</f>
        <v>0.35</v>
      </c>
      <c r="Q6669" s="74">
        <f t="shared" si="208"/>
        <v>56756.528213724123</v>
      </c>
      <c r="R6669" s="75" t="str">
        <f>IF($O6669&lt;Assumptions!$B$17,"A",IF($O6669&lt;Assumptions!$B$18,"B",IF($O6669&lt;Assumptions!$B$19,"C",IF($O6669&lt;Assumptions!$B$20,"D","E"))))</f>
        <v>B</v>
      </c>
      <c r="S6669" s="75">
        <f t="shared" si="209"/>
        <v>0</v>
      </c>
    </row>
    <row r="6670" spans="1:19" ht="17.399999999999999" x14ac:dyDescent="0.3">
      <c r="A6670" s="39" t="s">
        <v>1089</v>
      </c>
      <c r="B6670" s="39" t="s">
        <v>59</v>
      </c>
      <c r="C6670" s="39" t="s">
        <v>135</v>
      </c>
      <c r="D6670" s="39" t="s">
        <v>48</v>
      </c>
      <c r="E6670" s="70" t="s">
        <v>23</v>
      </c>
      <c r="F6670" s="70" t="s">
        <v>28</v>
      </c>
      <c r="G6670" s="78">
        <v>45650</v>
      </c>
      <c r="H6670" s="78">
        <v>45689</v>
      </c>
      <c r="I6670" s="69">
        <v>4025425.6</v>
      </c>
      <c r="J6670" s="70">
        <v>0</v>
      </c>
      <c r="K6670" s="71">
        <v>0.96799999999999997</v>
      </c>
      <c r="L6670" s="70">
        <v>0</v>
      </c>
      <c r="M6670" s="71">
        <v>0.99299999999999999</v>
      </c>
      <c r="N6670" s="72"/>
      <c r="O6670" s="73">
        <f>MIN(1,MAX(0,(1/(1+EXP(-(Assumptions!$B$5 + Assumptions!$B$6*$N6670))))*Assumptions!$B$3))</f>
        <v>3.9165722796764356E-2</v>
      </c>
      <c r="P6670" s="73">
        <f>VLOOKUP($F6670,Assumptions!$A$23:$B$27,2,FALSE)*Assumptions!$B$4</f>
        <v>0.35</v>
      </c>
      <c r="Q6670" s="74">
        <f t="shared" si="208"/>
        <v>55180.546116009587</v>
      </c>
      <c r="R6670" s="75" t="str">
        <f>IF($O6670&lt;Assumptions!$B$17,"A",IF($O6670&lt;Assumptions!$B$18,"B",IF($O6670&lt;Assumptions!$B$19,"C",IF($O6670&lt;Assumptions!$B$20,"D","E"))))</f>
        <v>B</v>
      </c>
      <c r="S6670" s="75">
        <f t="shared" si="209"/>
        <v>0</v>
      </c>
    </row>
    <row r="6671" spans="1:19" ht="17.399999999999999" x14ac:dyDescent="0.3">
      <c r="A6671" s="39" t="s">
        <v>1089</v>
      </c>
      <c r="B6671" s="39" t="s">
        <v>59</v>
      </c>
      <c r="C6671" s="39" t="s">
        <v>135</v>
      </c>
      <c r="D6671" s="39" t="s">
        <v>48</v>
      </c>
      <c r="E6671" s="70" t="s">
        <v>23</v>
      </c>
      <c r="F6671" s="70" t="s">
        <v>28</v>
      </c>
      <c r="G6671" s="78">
        <v>45650</v>
      </c>
      <c r="H6671" s="78">
        <v>45717</v>
      </c>
      <c r="I6671" s="69">
        <v>3900989.89</v>
      </c>
      <c r="J6671" s="70">
        <v>0</v>
      </c>
      <c r="K6671" s="71">
        <v>1.0680000000000001</v>
      </c>
      <c r="L6671" s="70">
        <v>0</v>
      </c>
      <c r="M6671" s="71">
        <v>0.99299999999999999</v>
      </c>
      <c r="N6671" s="72"/>
      <c r="O6671" s="73">
        <f>MIN(1,MAX(0,(1/(1+EXP(-(Assumptions!$B$5 + Assumptions!$B$6*$N6671))))*Assumptions!$B$3))</f>
        <v>3.9165722796764356E-2</v>
      </c>
      <c r="P6671" s="73">
        <f>VLOOKUP($F6671,Assumptions!$A$23:$B$27,2,FALSE)*Assumptions!$B$4</f>
        <v>0.35</v>
      </c>
      <c r="Q6671" s="74">
        <f t="shared" si="208"/>
        <v>53474.781032652092</v>
      </c>
      <c r="R6671" s="75" t="str">
        <f>IF($O6671&lt;Assumptions!$B$17,"A",IF($O6671&lt;Assumptions!$B$18,"B",IF($O6671&lt;Assumptions!$B$19,"C",IF($O6671&lt;Assumptions!$B$20,"D","E"))))</f>
        <v>B</v>
      </c>
      <c r="S6671" s="75">
        <f t="shared" si="209"/>
        <v>0</v>
      </c>
    </row>
    <row r="6672" spans="1:19" ht="17.399999999999999" x14ac:dyDescent="0.3">
      <c r="A6672" s="39" t="s">
        <v>1089</v>
      </c>
      <c r="B6672" s="39" t="s">
        <v>59</v>
      </c>
      <c r="C6672" s="39" t="s">
        <v>135</v>
      </c>
      <c r="D6672" s="39" t="s">
        <v>48</v>
      </c>
      <c r="E6672" s="70" t="s">
        <v>23</v>
      </c>
      <c r="F6672" s="70" t="s">
        <v>28</v>
      </c>
      <c r="G6672" s="78">
        <v>45650</v>
      </c>
      <c r="H6672" s="78">
        <v>45748</v>
      </c>
      <c r="I6672" s="69">
        <v>3772831.76</v>
      </c>
      <c r="J6672" s="70">
        <v>0</v>
      </c>
      <c r="K6672" s="71">
        <v>0.98899999999999999</v>
      </c>
      <c r="L6672" s="70">
        <v>0</v>
      </c>
      <c r="M6672" s="71">
        <v>0.99299999999999999</v>
      </c>
      <c r="N6672" s="72"/>
      <c r="O6672" s="73">
        <f>MIN(1,MAX(0,(1/(1+EXP(-(Assumptions!$B$5 + Assumptions!$B$6*$N6672))))*Assumptions!$B$3))</f>
        <v>3.9165722796764356E-2</v>
      </c>
      <c r="P6672" s="73">
        <f>VLOOKUP($F6672,Assumptions!$A$23:$B$27,2,FALSE)*Assumptions!$B$4</f>
        <v>0.35</v>
      </c>
      <c r="Q6672" s="74">
        <f t="shared" si="208"/>
        <v>51717.989004846</v>
      </c>
      <c r="R6672" s="75" t="str">
        <f>IF($O6672&lt;Assumptions!$B$17,"A",IF($O6672&lt;Assumptions!$B$18,"B",IF($O6672&lt;Assumptions!$B$19,"C",IF($O6672&lt;Assumptions!$B$20,"D","E"))))</f>
        <v>B</v>
      </c>
      <c r="S6672" s="75">
        <f t="shared" si="209"/>
        <v>0</v>
      </c>
    </row>
    <row r="6673" spans="1:19" ht="17.399999999999999" x14ac:dyDescent="0.3">
      <c r="A6673" s="39" t="s">
        <v>1089</v>
      </c>
      <c r="B6673" s="39" t="s">
        <v>59</v>
      </c>
      <c r="C6673" s="39" t="s">
        <v>135</v>
      </c>
      <c r="D6673" s="39" t="s">
        <v>48</v>
      </c>
      <c r="E6673" s="70" t="s">
        <v>23</v>
      </c>
      <c r="F6673" s="70" t="s">
        <v>28</v>
      </c>
      <c r="G6673" s="78">
        <v>45650</v>
      </c>
      <c r="H6673" s="78">
        <v>45778</v>
      </c>
      <c r="I6673" s="69">
        <v>3671431.39</v>
      </c>
      <c r="J6673" s="70">
        <v>0</v>
      </c>
      <c r="K6673" s="71">
        <v>1.111</v>
      </c>
      <c r="L6673" s="70">
        <v>0</v>
      </c>
      <c r="M6673" s="71">
        <v>0.99299999999999999</v>
      </c>
      <c r="N6673" s="72"/>
      <c r="O6673" s="73">
        <f>MIN(1,MAX(0,(1/(1+EXP(-(Assumptions!$B$5 + Assumptions!$B$6*$N6673))))*Assumptions!$B$3))</f>
        <v>3.9165722796764356E-2</v>
      </c>
      <c r="P6673" s="73">
        <f>VLOOKUP($F6673,Assumptions!$A$23:$B$27,2,FALSE)*Assumptions!$B$4</f>
        <v>0.35</v>
      </c>
      <c r="Q6673" s="74">
        <f t="shared" si="208"/>
        <v>50327.992430827733</v>
      </c>
      <c r="R6673" s="75" t="str">
        <f>IF($O6673&lt;Assumptions!$B$17,"A",IF($O6673&lt;Assumptions!$B$18,"B",IF($O6673&lt;Assumptions!$B$19,"C",IF($O6673&lt;Assumptions!$B$20,"D","E"))))</f>
        <v>B</v>
      </c>
      <c r="S6673" s="75">
        <f t="shared" si="209"/>
        <v>0</v>
      </c>
    </row>
    <row r="6674" spans="1:19" ht="17.399999999999999" x14ac:dyDescent="0.3">
      <c r="A6674" s="39" t="s">
        <v>1089</v>
      </c>
      <c r="B6674" s="39" t="s">
        <v>59</v>
      </c>
      <c r="C6674" s="39" t="s">
        <v>135</v>
      </c>
      <c r="D6674" s="39" t="s">
        <v>48</v>
      </c>
      <c r="E6674" s="70" t="s">
        <v>23</v>
      </c>
      <c r="F6674" s="70" t="s">
        <v>28</v>
      </c>
      <c r="G6674" s="78">
        <v>45650</v>
      </c>
      <c r="H6674" s="78">
        <v>45809</v>
      </c>
      <c r="I6674" s="69">
        <v>3564194.24</v>
      </c>
      <c r="J6674" s="70">
        <v>0</v>
      </c>
      <c r="K6674" s="71">
        <v>1.1040000000000001</v>
      </c>
      <c r="L6674" s="70">
        <v>0</v>
      </c>
      <c r="M6674" s="71">
        <v>0.99299999999999999</v>
      </c>
      <c r="N6674" s="72"/>
      <c r="O6674" s="73">
        <f>MIN(1,MAX(0,(1/(1+EXP(-(Assumptions!$B$5 + Assumptions!$B$6*$N6674))))*Assumptions!$B$3))</f>
        <v>3.9165722796764356E-2</v>
      </c>
      <c r="P6674" s="73">
        <f>VLOOKUP($F6674,Assumptions!$A$23:$B$27,2,FALSE)*Assumptions!$B$4</f>
        <v>0.35</v>
      </c>
      <c r="Q6674" s="74">
        <f t="shared" si="208"/>
        <v>48857.985259182475</v>
      </c>
      <c r="R6674" s="75" t="str">
        <f>IF($O6674&lt;Assumptions!$B$17,"A",IF($O6674&lt;Assumptions!$B$18,"B",IF($O6674&lt;Assumptions!$B$19,"C",IF($O6674&lt;Assumptions!$B$20,"D","E"))))</f>
        <v>B</v>
      </c>
      <c r="S6674" s="75">
        <f t="shared" si="209"/>
        <v>0</v>
      </c>
    </row>
    <row r="6675" spans="1:19" ht="17.399999999999999" x14ac:dyDescent="0.3">
      <c r="A6675" s="39" t="s">
        <v>1089</v>
      </c>
      <c r="B6675" s="39" t="s">
        <v>59</v>
      </c>
      <c r="C6675" s="39" t="s">
        <v>135</v>
      </c>
      <c r="D6675" s="39" t="s">
        <v>48</v>
      </c>
      <c r="E6675" s="70" t="s">
        <v>23</v>
      </c>
      <c r="F6675" s="70" t="s">
        <v>28</v>
      </c>
      <c r="G6675" s="78">
        <v>45650</v>
      </c>
      <c r="H6675" s="78">
        <v>45839</v>
      </c>
      <c r="I6675" s="69">
        <v>3459855.3</v>
      </c>
      <c r="J6675" s="70">
        <v>15</v>
      </c>
      <c r="K6675" s="71">
        <v>1.0580000000000001</v>
      </c>
      <c r="L6675" s="70">
        <v>0</v>
      </c>
      <c r="M6675" s="71">
        <v>0.99299999999999999</v>
      </c>
      <c r="N6675" s="72"/>
      <c r="O6675" s="73">
        <f>MIN(1,MAX(0,(1/(1+EXP(-(Assumptions!$B$5 + Assumptions!$B$6*$N6675))))*Assumptions!$B$3))</f>
        <v>3.9165722796764356E-2</v>
      </c>
      <c r="P6675" s="73">
        <f>VLOOKUP($F6675,Assumptions!$A$23:$B$27,2,FALSE)*Assumptions!$B$4</f>
        <v>0.35</v>
      </c>
      <c r="Q6675" s="74">
        <f t="shared" si="208"/>
        <v>47427.706758850582</v>
      </c>
      <c r="R6675" s="75" t="str">
        <f>IF($O6675&lt;Assumptions!$B$17,"A",IF($O6675&lt;Assumptions!$B$18,"B",IF($O6675&lt;Assumptions!$B$19,"C",IF($O6675&lt;Assumptions!$B$20,"D","E"))))</f>
        <v>B</v>
      </c>
      <c r="S6675" s="75">
        <f t="shared" si="209"/>
        <v>0</v>
      </c>
    </row>
    <row r="6676" spans="1:19" ht="17.399999999999999" x14ac:dyDescent="0.3">
      <c r="A6676" s="39" t="s">
        <v>1089</v>
      </c>
      <c r="B6676" s="39" t="s">
        <v>59</v>
      </c>
      <c r="C6676" s="39" t="s">
        <v>135</v>
      </c>
      <c r="D6676" s="39" t="s">
        <v>48</v>
      </c>
      <c r="E6676" s="70" t="s">
        <v>23</v>
      </c>
      <c r="F6676" s="70" t="s">
        <v>28</v>
      </c>
      <c r="G6676" s="78">
        <v>45650</v>
      </c>
      <c r="H6676" s="78">
        <v>45870</v>
      </c>
      <c r="I6676" s="69">
        <v>3362086.67</v>
      </c>
      <c r="J6676" s="70">
        <v>0</v>
      </c>
      <c r="K6676" s="71">
        <v>1.093</v>
      </c>
      <c r="L6676" s="70">
        <v>0</v>
      </c>
      <c r="M6676" s="71">
        <v>0.99299999999999999</v>
      </c>
      <c r="N6676" s="72"/>
      <c r="O6676" s="73">
        <f>MIN(1,MAX(0,(1/(1+EXP(-(Assumptions!$B$5 + Assumptions!$B$6*$N6676))))*Assumptions!$B$3))</f>
        <v>3.9165722796764356E-2</v>
      </c>
      <c r="P6676" s="73">
        <f>VLOOKUP($F6676,Assumptions!$A$23:$B$27,2,FALSE)*Assumptions!$B$4</f>
        <v>0.35</v>
      </c>
      <c r="Q6676" s="74">
        <f t="shared" si="208"/>
        <v>46087.494087570798</v>
      </c>
      <c r="R6676" s="75" t="str">
        <f>IF($O6676&lt;Assumptions!$B$17,"A",IF($O6676&lt;Assumptions!$B$18,"B",IF($O6676&lt;Assumptions!$B$19,"C",IF($O6676&lt;Assumptions!$B$20,"D","E"))))</f>
        <v>B</v>
      </c>
      <c r="S6676" s="75">
        <f t="shared" si="209"/>
        <v>0</v>
      </c>
    </row>
    <row r="6677" spans="1:19" ht="17.399999999999999" x14ac:dyDescent="0.3">
      <c r="A6677" s="39" t="s">
        <v>1089</v>
      </c>
      <c r="B6677" s="39" t="s">
        <v>59</v>
      </c>
      <c r="C6677" s="39" t="s">
        <v>135</v>
      </c>
      <c r="D6677" s="39" t="s">
        <v>48</v>
      </c>
      <c r="E6677" s="70" t="s">
        <v>23</v>
      </c>
      <c r="F6677" s="70" t="s">
        <v>28</v>
      </c>
      <c r="G6677" s="78">
        <v>45650</v>
      </c>
      <c r="H6677" s="78">
        <v>45901</v>
      </c>
      <c r="I6677" s="69">
        <v>3265978.55</v>
      </c>
      <c r="J6677" s="70">
        <v>0</v>
      </c>
      <c r="K6677" s="71">
        <v>1.012</v>
      </c>
      <c r="L6677" s="70">
        <v>0</v>
      </c>
      <c r="M6677" s="71">
        <v>0.99299999999999999</v>
      </c>
      <c r="N6677" s="72"/>
      <c r="O6677" s="73">
        <f>MIN(1,MAX(0,(1/(1+EXP(-(Assumptions!$B$5 + Assumptions!$B$6*$N6677))))*Assumptions!$B$3))</f>
        <v>3.9165722796764356E-2</v>
      </c>
      <c r="P6677" s="73">
        <f>VLOOKUP($F6677,Assumptions!$A$23:$B$27,2,FALSE)*Assumptions!$B$4</f>
        <v>0.35</v>
      </c>
      <c r="Q6677" s="74">
        <f t="shared" si="208"/>
        <v>44770.043692317435</v>
      </c>
      <c r="R6677" s="75" t="str">
        <f>IF($O6677&lt;Assumptions!$B$17,"A",IF($O6677&lt;Assumptions!$B$18,"B",IF($O6677&lt;Assumptions!$B$19,"C",IF($O6677&lt;Assumptions!$B$20,"D","E"))))</f>
        <v>B</v>
      </c>
      <c r="S6677" s="75">
        <f t="shared" si="209"/>
        <v>0</v>
      </c>
    </row>
    <row r="6678" spans="1:19" ht="17.399999999999999" x14ac:dyDescent="0.3">
      <c r="A6678" s="39" t="s">
        <v>1089</v>
      </c>
      <c r="B6678" s="39" t="s">
        <v>59</v>
      </c>
      <c r="C6678" s="39" t="s">
        <v>135</v>
      </c>
      <c r="D6678" s="39" t="s">
        <v>48</v>
      </c>
      <c r="E6678" s="70" t="s">
        <v>23</v>
      </c>
      <c r="F6678" s="70" t="s">
        <v>28</v>
      </c>
      <c r="G6678" s="78">
        <v>45650</v>
      </c>
      <c r="H6678" s="78">
        <v>45931</v>
      </c>
      <c r="I6678" s="69">
        <v>3158618.23</v>
      </c>
      <c r="J6678" s="70">
        <v>0</v>
      </c>
      <c r="K6678" s="71">
        <v>0.98699999999999999</v>
      </c>
      <c r="L6678" s="70">
        <v>0</v>
      </c>
      <c r="M6678" s="71">
        <v>0.99299999999999999</v>
      </c>
      <c r="N6678" s="72"/>
      <c r="O6678" s="73">
        <f>MIN(1,MAX(0,(1/(1+EXP(-(Assumptions!$B$5 + Assumptions!$B$6*$N6678))))*Assumptions!$B$3))</f>
        <v>3.9165722796764356E-2</v>
      </c>
      <c r="P6678" s="73">
        <f>VLOOKUP($F6678,Assumptions!$A$23:$B$27,2,FALSE)*Assumptions!$B$4</f>
        <v>0.35</v>
      </c>
      <c r="Q6678" s="74">
        <f t="shared" si="208"/>
        <v>43298.348105945268</v>
      </c>
      <c r="R6678" s="75" t="str">
        <f>IF($O6678&lt;Assumptions!$B$17,"A",IF($O6678&lt;Assumptions!$B$18,"B",IF($O6678&lt;Assumptions!$B$19,"C",IF($O6678&lt;Assumptions!$B$20,"D","E"))))</f>
        <v>B</v>
      </c>
      <c r="S6678" s="75">
        <f t="shared" si="209"/>
        <v>0</v>
      </c>
    </row>
    <row r="6679" spans="1:19" ht="17.399999999999999" x14ac:dyDescent="0.3">
      <c r="A6679" s="39" t="s">
        <v>1089</v>
      </c>
      <c r="B6679" s="39" t="s">
        <v>59</v>
      </c>
      <c r="C6679" s="39" t="s">
        <v>135</v>
      </c>
      <c r="D6679" s="39" t="s">
        <v>48</v>
      </c>
      <c r="E6679" s="70" t="s">
        <v>23</v>
      </c>
      <c r="F6679" s="70" t="s">
        <v>28</v>
      </c>
      <c r="G6679" s="78">
        <v>45650</v>
      </c>
      <c r="H6679" s="78">
        <v>45962</v>
      </c>
      <c r="I6679" s="69">
        <v>3066274.23</v>
      </c>
      <c r="J6679" s="70">
        <v>0</v>
      </c>
      <c r="K6679" s="71">
        <v>1.02</v>
      </c>
      <c r="L6679" s="70">
        <v>0</v>
      </c>
      <c r="M6679" s="71">
        <v>0.99299999999999999</v>
      </c>
      <c r="N6679" s="72"/>
      <c r="O6679" s="73">
        <f>MIN(1,MAX(0,(1/(1+EXP(-(Assumptions!$B$5 + Assumptions!$B$6*$N6679))))*Assumptions!$B$3))</f>
        <v>3.9165722796764356E-2</v>
      </c>
      <c r="P6679" s="73">
        <f>VLOOKUP($F6679,Assumptions!$A$23:$B$27,2,FALSE)*Assumptions!$B$4</f>
        <v>0.35</v>
      </c>
      <c r="Q6679" s="74">
        <f t="shared" si="208"/>
        <v>42032.496278864717</v>
      </c>
      <c r="R6679" s="75" t="str">
        <f>IF($O6679&lt;Assumptions!$B$17,"A",IF($O6679&lt;Assumptions!$B$18,"B",IF($O6679&lt;Assumptions!$B$19,"C",IF($O6679&lt;Assumptions!$B$20,"D","E"))))</f>
        <v>B</v>
      </c>
      <c r="S6679" s="75">
        <f t="shared" si="209"/>
        <v>0</v>
      </c>
    </row>
    <row r="6680" spans="1:19" ht="17.399999999999999" x14ac:dyDescent="0.3">
      <c r="A6680" s="39" t="s">
        <v>1089</v>
      </c>
      <c r="B6680" s="39" t="s">
        <v>59</v>
      </c>
      <c r="C6680" s="39" t="s">
        <v>135</v>
      </c>
      <c r="D6680" s="39" t="s">
        <v>48</v>
      </c>
      <c r="E6680" s="70" t="s">
        <v>23</v>
      </c>
      <c r="F6680" s="70" t="s">
        <v>28</v>
      </c>
      <c r="G6680" s="78">
        <v>45650</v>
      </c>
      <c r="H6680" s="78">
        <v>45992</v>
      </c>
      <c r="I6680" s="69">
        <v>2969649.46</v>
      </c>
      <c r="J6680" s="70">
        <v>0</v>
      </c>
      <c r="K6680" s="71">
        <v>0.97299999999999998</v>
      </c>
      <c r="L6680" s="70">
        <v>0</v>
      </c>
      <c r="M6680" s="71">
        <v>0.99299999999999999</v>
      </c>
      <c r="N6680" s="72"/>
      <c r="O6680" s="73">
        <f>MIN(1,MAX(0,(1/(1+EXP(-(Assumptions!$B$5 + Assumptions!$B$6*$N6680))))*Assumptions!$B$3))</f>
        <v>3.9165722796764356E-2</v>
      </c>
      <c r="P6680" s="73">
        <f>VLOOKUP($F6680,Assumptions!$A$23:$B$27,2,FALSE)*Assumptions!$B$4</f>
        <v>0.35</v>
      </c>
      <c r="Q6680" s="74">
        <f t="shared" si="208"/>
        <v>40707.963643872332</v>
      </c>
      <c r="R6680" s="75" t="str">
        <f>IF($O6680&lt;Assumptions!$B$17,"A",IF($O6680&lt;Assumptions!$B$18,"B",IF($O6680&lt;Assumptions!$B$19,"C",IF($O6680&lt;Assumptions!$B$20,"D","E"))))</f>
        <v>B</v>
      </c>
      <c r="S6680" s="75">
        <f t="shared" si="209"/>
        <v>0</v>
      </c>
    </row>
    <row r="6681" spans="1:19" ht="17.399999999999999" x14ac:dyDescent="0.3">
      <c r="A6681" s="39" t="s">
        <v>1090</v>
      </c>
      <c r="B6681" s="39" t="s">
        <v>52</v>
      </c>
      <c r="C6681" s="39" t="s">
        <v>190</v>
      </c>
      <c r="D6681" s="39" t="s">
        <v>34</v>
      </c>
      <c r="E6681" s="70" t="s">
        <v>31</v>
      </c>
      <c r="F6681" s="70" t="s">
        <v>36</v>
      </c>
      <c r="G6681" s="78">
        <v>44636</v>
      </c>
      <c r="H6681" s="78">
        <v>45658</v>
      </c>
      <c r="I6681" s="69">
        <v>32535737.899999999</v>
      </c>
      <c r="J6681" s="70">
        <v>0</v>
      </c>
      <c r="K6681" s="71">
        <v>1.1339999999999999</v>
      </c>
      <c r="L6681" s="70">
        <v>0</v>
      </c>
      <c r="M6681" s="71">
        <v>0.96299999999999997</v>
      </c>
      <c r="N6681" s="72"/>
      <c r="O6681" s="73">
        <f>MIN(1,MAX(0,(1/(1+EXP(-(Assumptions!$B$5 + Assumptions!$B$6*$N6681))))*Assumptions!$B$3))</f>
        <v>3.9165722796764356E-2</v>
      </c>
      <c r="P6681" s="73">
        <f>VLOOKUP($F6681,Assumptions!$A$23:$B$27,2,FALSE)*Assumptions!$B$4</f>
        <v>0.55000000000000004</v>
      </c>
      <c r="Q6681" s="74">
        <f t="shared" si="208"/>
        <v>700857.13036876905</v>
      </c>
      <c r="R6681" s="75" t="str">
        <f>IF($O6681&lt;Assumptions!$B$17,"A",IF($O6681&lt;Assumptions!$B$18,"B",IF($O6681&lt;Assumptions!$B$19,"C",IF($O6681&lt;Assumptions!$B$20,"D","E"))))</f>
        <v>B</v>
      </c>
      <c r="S6681" s="75">
        <f t="shared" si="209"/>
        <v>0</v>
      </c>
    </row>
    <row r="6682" spans="1:19" ht="17.399999999999999" x14ac:dyDescent="0.3">
      <c r="A6682" s="39" t="s">
        <v>1090</v>
      </c>
      <c r="B6682" s="39" t="s">
        <v>52</v>
      </c>
      <c r="C6682" s="39" t="s">
        <v>190</v>
      </c>
      <c r="D6682" s="39" t="s">
        <v>34</v>
      </c>
      <c r="E6682" s="70" t="s">
        <v>31</v>
      </c>
      <c r="F6682" s="70" t="s">
        <v>36</v>
      </c>
      <c r="G6682" s="78">
        <v>44636</v>
      </c>
      <c r="H6682" s="78">
        <v>45689</v>
      </c>
      <c r="I6682" s="69">
        <v>31952322.48</v>
      </c>
      <c r="J6682" s="70">
        <v>0</v>
      </c>
      <c r="K6682" s="71">
        <v>1.141</v>
      </c>
      <c r="L6682" s="70">
        <v>0</v>
      </c>
      <c r="M6682" s="71">
        <v>0.96299999999999997</v>
      </c>
      <c r="N6682" s="72"/>
      <c r="O6682" s="73">
        <f>MIN(1,MAX(0,(1/(1+EXP(-(Assumptions!$B$5 + Assumptions!$B$6*$N6682))))*Assumptions!$B$3))</f>
        <v>3.9165722796764356E-2</v>
      </c>
      <c r="P6682" s="73">
        <f>VLOOKUP($F6682,Assumptions!$A$23:$B$27,2,FALSE)*Assumptions!$B$4</f>
        <v>0.55000000000000004</v>
      </c>
      <c r="Q6682" s="74">
        <f t="shared" si="208"/>
        <v>688289.69273047626</v>
      </c>
      <c r="R6682" s="75" t="str">
        <f>IF($O6682&lt;Assumptions!$B$17,"A",IF($O6682&lt;Assumptions!$B$18,"B",IF($O6682&lt;Assumptions!$B$19,"C",IF($O6682&lt;Assumptions!$B$20,"D","E"))))</f>
        <v>B</v>
      </c>
      <c r="S6682" s="75">
        <f t="shared" si="209"/>
        <v>0</v>
      </c>
    </row>
    <row r="6683" spans="1:19" ht="17.399999999999999" x14ac:dyDescent="0.3">
      <c r="A6683" s="39" t="s">
        <v>1090</v>
      </c>
      <c r="B6683" s="39" t="s">
        <v>52</v>
      </c>
      <c r="C6683" s="39" t="s">
        <v>190</v>
      </c>
      <c r="D6683" s="39" t="s">
        <v>34</v>
      </c>
      <c r="E6683" s="70" t="s">
        <v>31</v>
      </c>
      <c r="F6683" s="70" t="s">
        <v>36</v>
      </c>
      <c r="G6683" s="78">
        <v>44636</v>
      </c>
      <c r="H6683" s="78">
        <v>45717</v>
      </c>
      <c r="I6683" s="69">
        <v>31337986.039999999</v>
      </c>
      <c r="J6683" s="70">
        <v>0</v>
      </c>
      <c r="K6683" s="71">
        <v>1.1419999999999999</v>
      </c>
      <c r="L6683" s="70">
        <v>0</v>
      </c>
      <c r="M6683" s="71">
        <v>0.96299999999999997</v>
      </c>
      <c r="N6683" s="72"/>
      <c r="O6683" s="73">
        <f>MIN(1,MAX(0,(1/(1+EXP(-(Assumptions!$B$5 + Assumptions!$B$6*$N6683))))*Assumptions!$B$3))</f>
        <v>3.9165722796764356E-2</v>
      </c>
      <c r="P6683" s="73">
        <f>VLOOKUP($F6683,Assumptions!$A$23:$B$27,2,FALSE)*Assumptions!$B$4</f>
        <v>0.55000000000000004</v>
      </c>
      <c r="Q6683" s="74">
        <f t="shared" si="208"/>
        <v>675056.18083833123</v>
      </c>
      <c r="R6683" s="75" t="str">
        <f>IF($O6683&lt;Assumptions!$B$17,"A",IF($O6683&lt;Assumptions!$B$18,"B",IF($O6683&lt;Assumptions!$B$19,"C",IF($O6683&lt;Assumptions!$B$20,"D","E"))))</f>
        <v>B</v>
      </c>
      <c r="S6683" s="75">
        <f t="shared" si="209"/>
        <v>0</v>
      </c>
    </row>
    <row r="6684" spans="1:19" ht="17.399999999999999" x14ac:dyDescent="0.3">
      <c r="A6684" s="39" t="s">
        <v>1090</v>
      </c>
      <c r="B6684" s="39" t="s">
        <v>52</v>
      </c>
      <c r="C6684" s="39" t="s">
        <v>190</v>
      </c>
      <c r="D6684" s="39" t="s">
        <v>34</v>
      </c>
      <c r="E6684" s="70" t="s">
        <v>31</v>
      </c>
      <c r="F6684" s="70" t="s">
        <v>36</v>
      </c>
      <c r="G6684" s="78">
        <v>44636</v>
      </c>
      <c r="H6684" s="78">
        <v>45748</v>
      </c>
      <c r="I6684" s="69">
        <v>30742470.359999999</v>
      </c>
      <c r="J6684" s="70">
        <v>0</v>
      </c>
      <c r="K6684" s="71">
        <v>1.075</v>
      </c>
      <c r="L6684" s="70">
        <v>0</v>
      </c>
      <c r="M6684" s="71">
        <v>0.96299999999999997</v>
      </c>
      <c r="N6684" s="72"/>
      <c r="O6684" s="73">
        <f>MIN(1,MAX(0,(1/(1+EXP(-(Assumptions!$B$5 + Assumptions!$B$6*$N6684))))*Assumptions!$B$3))</f>
        <v>3.9165722796764356E-2</v>
      </c>
      <c r="P6684" s="73">
        <f>VLOOKUP($F6684,Assumptions!$A$23:$B$27,2,FALSE)*Assumptions!$B$4</f>
        <v>0.55000000000000004</v>
      </c>
      <c r="Q6684" s="74">
        <f t="shared" si="208"/>
        <v>662228.08971412748</v>
      </c>
      <c r="R6684" s="75" t="str">
        <f>IF($O6684&lt;Assumptions!$B$17,"A",IF($O6684&lt;Assumptions!$B$18,"B",IF($O6684&lt;Assumptions!$B$19,"C",IF($O6684&lt;Assumptions!$B$20,"D","E"))))</f>
        <v>B</v>
      </c>
      <c r="S6684" s="75">
        <f t="shared" si="209"/>
        <v>0</v>
      </c>
    </row>
    <row r="6685" spans="1:19" ht="17.399999999999999" x14ac:dyDescent="0.3">
      <c r="A6685" s="39" t="s">
        <v>1090</v>
      </c>
      <c r="B6685" s="39" t="s">
        <v>52</v>
      </c>
      <c r="C6685" s="39" t="s">
        <v>190</v>
      </c>
      <c r="D6685" s="39" t="s">
        <v>34</v>
      </c>
      <c r="E6685" s="70" t="s">
        <v>31</v>
      </c>
      <c r="F6685" s="70" t="s">
        <v>36</v>
      </c>
      <c r="G6685" s="78">
        <v>44636</v>
      </c>
      <c r="H6685" s="78">
        <v>45778</v>
      </c>
      <c r="I6685" s="69">
        <v>30240898.379999999</v>
      </c>
      <c r="J6685" s="70">
        <v>0</v>
      </c>
      <c r="K6685" s="71">
        <v>1.089</v>
      </c>
      <c r="L6685" s="70">
        <v>0</v>
      </c>
      <c r="M6685" s="71">
        <v>0.96299999999999997</v>
      </c>
      <c r="N6685" s="72"/>
      <c r="O6685" s="73">
        <f>MIN(1,MAX(0,(1/(1+EXP(-(Assumptions!$B$5 + Assumptions!$B$6*$N6685))))*Assumptions!$B$3))</f>
        <v>3.9165722796764356E-2</v>
      </c>
      <c r="P6685" s="73">
        <f>VLOOKUP($F6685,Assumptions!$A$23:$B$27,2,FALSE)*Assumptions!$B$4</f>
        <v>0.55000000000000004</v>
      </c>
      <c r="Q6685" s="74">
        <f t="shared" si="208"/>
        <v>651423.65369191021</v>
      </c>
      <c r="R6685" s="75" t="str">
        <f>IF($O6685&lt;Assumptions!$B$17,"A",IF($O6685&lt;Assumptions!$B$18,"B",IF($O6685&lt;Assumptions!$B$19,"C",IF($O6685&lt;Assumptions!$B$20,"D","E"))))</f>
        <v>B</v>
      </c>
      <c r="S6685" s="75">
        <f t="shared" si="209"/>
        <v>0</v>
      </c>
    </row>
    <row r="6686" spans="1:19" ht="17.399999999999999" x14ac:dyDescent="0.3">
      <c r="A6686" s="39" t="s">
        <v>1090</v>
      </c>
      <c r="B6686" s="39" t="s">
        <v>52</v>
      </c>
      <c r="C6686" s="39" t="s">
        <v>190</v>
      </c>
      <c r="D6686" s="39" t="s">
        <v>34</v>
      </c>
      <c r="E6686" s="70" t="s">
        <v>31</v>
      </c>
      <c r="F6686" s="70" t="s">
        <v>36</v>
      </c>
      <c r="G6686" s="78">
        <v>44636</v>
      </c>
      <c r="H6686" s="78">
        <v>45809</v>
      </c>
      <c r="I6686" s="69">
        <v>29736920.34</v>
      </c>
      <c r="J6686" s="70">
        <v>0</v>
      </c>
      <c r="K6686" s="71">
        <v>1.097</v>
      </c>
      <c r="L6686" s="70">
        <v>0</v>
      </c>
      <c r="M6686" s="71">
        <v>0.96299999999999997</v>
      </c>
      <c r="N6686" s="72"/>
      <c r="O6686" s="73">
        <f>MIN(1,MAX(0,(1/(1+EXP(-(Assumptions!$B$5 + Assumptions!$B$6*$N6686))))*Assumptions!$B$3))</f>
        <v>3.9165722796764356E-2</v>
      </c>
      <c r="P6686" s="73">
        <f>VLOOKUP($F6686,Assumptions!$A$23:$B$27,2,FALSE)*Assumptions!$B$4</f>
        <v>0.55000000000000004</v>
      </c>
      <c r="Q6686" s="74">
        <f t="shared" si="208"/>
        <v>640567.38837624702</v>
      </c>
      <c r="R6686" s="75" t="str">
        <f>IF($O6686&lt;Assumptions!$B$17,"A",IF($O6686&lt;Assumptions!$B$18,"B",IF($O6686&lt;Assumptions!$B$19,"C",IF($O6686&lt;Assumptions!$B$20,"D","E"))))</f>
        <v>B</v>
      </c>
      <c r="S6686" s="75">
        <f t="shared" si="209"/>
        <v>0</v>
      </c>
    </row>
    <row r="6687" spans="1:19" ht="17.399999999999999" x14ac:dyDescent="0.3">
      <c r="A6687" s="39" t="s">
        <v>1090</v>
      </c>
      <c r="B6687" s="39" t="s">
        <v>52</v>
      </c>
      <c r="C6687" s="39" t="s">
        <v>190</v>
      </c>
      <c r="D6687" s="39" t="s">
        <v>34</v>
      </c>
      <c r="E6687" s="70" t="s">
        <v>31</v>
      </c>
      <c r="F6687" s="70" t="s">
        <v>36</v>
      </c>
      <c r="G6687" s="78">
        <v>44636</v>
      </c>
      <c r="H6687" s="78">
        <v>45839</v>
      </c>
      <c r="I6687" s="69">
        <v>29145333.91</v>
      </c>
      <c r="J6687" s="70">
        <v>0</v>
      </c>
      <c r="K6687" s="71">
        <v>0.96399999999999997</v>
      </c>
      <c r="L6687" s="70">
        <v>0</v>
      </c>
      <c r="M6687" s="71">
        <v>0.96299999999999997</v>
      </c>
      <c r="N6687" s="72"/>
      <c r="O6687" s="73">
        <f>MIN(1,MAX(0,(1/(1+EXP(-(Assumptions!$B$5 + Assumptions!$B$6*$N6687))))*Assumptions!$B$3))</f>
        <v>3.9165722796764356E-2</v>
      </c>
      <c r="P6687" s="73">
        <f>VLOOKUP($F6687,Assumptions!$A$23:$B$27,2,FALSE)*Assumptions!$B$4</f>
        <v>0.55000000000000004</v>
      </c>
      <c r="Q6687" s="74">
        <f t="shared" si="208"/>
        <v>627823.93780600803</v>
      </c>
      <c r="R6687" s="75" t="str">
        <f>IF($O6687&lt;Assumptions!$B$17,"A",IF($O6687&lt;Assumptions!$B$18,"B",IF($O6687&lt;Assumptions!$B$19,"C",IF($O6687&lt;Assumptions!$B$20,"D","E"))))</f>
        <v>B</v>
      </c>
      <c r="S6687" s="75">
        <f t="shared" si="209"/>
        <v>0</v>
      </c>
    </row>
    <row r="6688" spans="1:19" ht="17.399999999999999" x14ac:dyDescent="0.3">
      <c r="A6688" s="39" t="s">
        <v>1090</v>
      </c>
      <c r="B6688" s="39" t="s">
        <v>52</v>
      </c>
      <c r="C6688" s="39" t="s">
        <v>190</v>
      </c>
      <c r="D6688" s="39" t="s">
        <v>34</v>
      </c>
      <c r="E6688" s="70" t="s">
        <v>31</v>
      </c>
      <c r="F6688" s="70" t="s">
        <v>36</v>
      </c>
      <c r="G6688" s="78">
        <v>44636</v>
      </c>
      <c r="H6688" s="78">
        <v>45870</v>
      </c>
      <c r="I6688" s="69">
        <v>28649898.670000002</v>
      </c>
      <c r="J6688" s="70">
        <v>0</v>
      </c>
      <c r="K6688" s="71">
        <v>1.016</v>
      </c>
      <c r="L6688" s="70">
        <v>0</v>
      </c>
      <c r="M6688" s="71">
        <v>0.96299999999999997</v>
      </c>
      <c r="N6688" s="72"/>
      <c r="O6688" s="73">
        <f>MIN(1,MAX(0,(1/(1+EXP(-(Assumptions!$B$5 + Assumptions!$B$6*$N6688))))*Assumptions!$B$3))</f>
        <v>3.9165722796764356E-2</v>
      </c>
      <c r="P6688" s="73">
        <f>VLOOKUP($F6688,Assumptions!$A$23:$B$27,2,FALSE)*Assumptions!$B$4</f>
        <v>0.55000000000000004</v>
      </c>
      <c r="Q6688" s="74">
        <f t="shared" si="208"/>
        <v>617151.6942055343</v>
      </c>
      <c r="R6688" s="75" t="str">
        <f>IF($O6688&lt;Assumptions!$B$17,"A",IF($O6688&lt;Assumptions!$B$18,"B",IF($O6688&lt;Assumptions!$B$19,"C",IF($O6688&lt;Assumptions!$B$20,"D","E"))))</f>
        <v>B</v>
      </c>
      <c r="S6688" s="75">
        <f t="shared" si="209"/>
        <v>0</v>
      </c>
    </row>
    <row r="6689" spans="1:19" ht="17.399999999999999" x14ac:dyDescent="0.3">
      <c r="A6689" s="39" t="s">
        <v>1090</v>
      </c>
      <c r="B6689" s="39" t="s">
        <v>52</v>
      </c>
      <c r="C6689" s="39" t="s">
        <v>190</v>
      </c>
      <c r="D6689" s="39" t="s">
        <v>34</v>
      </c>
      <c r="E6689" s="70" t="s">
        <v>31</v>
      </c>
      <c r="F6689" s="70" t="s">
        <v>36</v>
      </c>
      <c r="G6689" s="78">
        <v>44636</v>
      </c>
      <c r="H6689" s="78">
        <v>45901</v>
      </c>
      <c r="I6689" s="69">
        <v>28058317.629999999</v>
      </c>
      <c r="J6689" s="70">
        <v>0</v>
      </c>
      <c r="K6689" s="71">
        <v>1.147</v>
      </c>
      <c r="L6689" s="70">
        <v>0</v>
      </c>
      <c r="M6689" s="71">
        <v>0.96299999999999997</v>
      </c>
      <c r="N6689" s="72"/>
      <c r="O6689" s="73">
        <f>MIN(1,MAX(0,(1/(1+EXP(-(Assumptions!$B$5 + Assumptions!$B$6*$N6689))))*Assumptions!$B$3))</f>
        <v>3.9165722796764356E-2</v>
      </c>
      <c r="P6689" s="73">
        <f>VLOOKUP($F6689,Assumptions!$A$23:$B$27,2,FALSE)*Assumptions!$B$4</f>
        <v>0.55000000000000004</v>
      </c>
      <c r="Q6689" s="74">
        <f t="shared" si="208"/>
        <v>604408.35974208044</v>
      </c>
      <c r="R6689" s="75" t="str">
        <f>IF($O6689&lt;Assumptions!$B$17,"A",IF($O6689&lt;Assumptions!$B$18,"B",IF($O6689&lt;Assumptions!$B$19,"C",IF($O6689&lt;Assumptions!$B$20,"D","E"))))</f>
        <v>B</v>
      </c>
      <c r="S6689" s="75">
        <f t="shared" si="209"/>
        <v>0</v>
      </c>
    </row>
    <row r="6690" spans="1:19" ht="17.399999999999999" x14ac:dyDescent="0.3">
      <c r="A6690" s="39" t="s">
        <v>1090</v>
      </c>
      <c r="B6690" s="39" t="s">
        <v>52</v>
      </c>
      <c r="C6690" s="39" t="s">
        <v>190</v>
      </c>
      <c r="D6690" s="39" t="s">
        <v>34</v>
      </c>
      <c r="E6690" s="70" t="s">
        <v>31</v>
      </c>
      <c r="F6690" s="70" t="s">
        <v>36</v>
      </c>
      <c r="G6690" s="78">
        <v>44636</v>
      </c>
      <c r="H6690" s="78">
        <v>45931</v>
      </c>
      <c r="I6690" s="69">
        <v>27520305.02</v>
      </c>
      <c r="J6690" s="70">
        <v>0</v>
      </c>
      <c r="K6690" s="71">
        <v>1.0900000000000001</v>
      </c>
      <c r="L6690" s="70">
        <v>0</v>
      </c>
      <c r="M6690" s="71">
        <v>0.96299999999999997</v>
      </c>
      <c r="N6690" s="72"/>
      <c r="O6690" s="73">
        <f>MIN(1,MAX(0,(1/(1+EXP(-(Assumptions!$B$5 + Assumptions!$B$6*$N6690))))*Assumptions!$B$3))</f>
        <v>3.9165722796764356E-2</v>
      </c>
      <c r="P6690" s="73">
        <f>VLOOKUP($F6690,Assumptions!$A$23:$B$27,2,FALSE)*Assumptions!$B$4</f>
        <v>0.55000000000000004</v>
      </c>
      <c r="Q6690" s="74">
        <f t="shared" si="208"/>
        <v>592818.95073264744</v>
      </c>
      <c r="R6690" s="75" t="str">
        <f>IF($O6690&lt;Assumptions!$B$17,"A",IF($O6690&lt;Assumptions!$B$18,"B",IF($O6690&lt;Assumptions!$B$19,"C",IF($O6690&lt;Assumptions!$B$20,"D","E"))))</f>
        <v>B</v>
      </c>
      <c r="S6690" s="75">
        <f t="shared" si="209"/>
        <v>0</v>
      </c>
    </row>
    <row r="6691" spans="1:19" ht="17.399999999999999" x14ac:dyDescent="0.3">
      <c r="A6691" s="39" t="s">
        <v>1090</v>
      </c>
      <c r="B6691" s="39" t="s">
        <v>52</v>
      </c>
      <c r="C6691" s="39" t="s">
        <v>190</v>
      </c>
      <c r="D6691" s="39" t="s">
        <v>34</v>
      </c>
      <c r="E6691" s="70" t="s">
        <v>31</v>
      </c>
      <c r="F6691" s="70" t="s">
        <v>36</v>
      </c>
      <c r="G6691" s="78">
        <v>44636</v>
      </c>
      <c r="H6691" s="78">
        <v>45962</v>
      </c>
      <c r="I6691" s="69">
        <v>27030439.420000002</v>
      </c>
      <c r="J6691" s="70">
        <v>0</v>
      </c>
      <c r="K6691" s="71">
        <v>1.0649999999999999</v>
      </c>
      <c r="L6691" s="70">
        <v>0</v>
      </c>
      <c r="M6691" s="71">
        <v>0.96299999999999997</v>
      </c>
      <c r="N6691" s="72"/>
      <c r="O6691" s="73">
        <f>MIN(1,MAX(0,(1/(1+EXP(-(Assumptions!$B$5 + Assumptions!$B$6*$N6691))))*Assumptions!$B$3))</f>
        <v>3.9165722796764356E-2</v>
      </c>
      <c r="P6691" s="73">
        <f>VLOOKUP($F6691,Assumptions!$A$23:$B$27,2,FALSE)*Assumptions!$B$4</f>
        <v>0.55000000000000004</v>
      </c>
      <c r="Q6691" s="74">
        <f t="shared" si="208"/>
        <v>582266.68356914853</v>
      </c>
      <c r="R6691" s="75" t="str">
        <f>IF($O6691&lt;Assumptions!$B$17,"A",IF($O6691&lt;Assumptions!$B$18,"B",IF($O6691&lt;Assumptions!$B$19,"C",IF($O6691&lt;Assumptions!$B$20,"D","E"))))</f>
        <v>B</v>
      </c>
      <c r="S6691" s="75">
        <f t="shared" si="209"/>
        <v>0</v>
      </c>
    </row>
    <row r="6692" spans="1:19" ht="17.399999999999999" x14ac:dyDescent="0.3">
      <c r="A6692" s="39" t="s">
        <v>1090</v>
      </c>
      <c r="B6692" s="39" t="s">
        <v>52</v>
      </c>
      <c r="C6692" s="39" t="s">
        <v>190</v>
      </c>
      <c r="D6692" s="39" t="s">
        <v>34</v>
      </c>
      <c r="E6692" s="70" t="s">
        <v>31</v>
      </c>
      <c r="F6692" s="70" t="s">
        <v>36</v>
      </c>
      <c r="G6692" s="78">
        <v>44636</v>
      </c>
      <c r="H6692" s="78">
        <v>45992</v>
      </c>
      <c r="I6692" s="69">
        <v>26586316.199999999</v>
      </c>
      <c r="J6692" s="70">
        <v>15</v>
      </c>
      <c r="K6692" s="71">
        <v>1.083</v>
      </c>
      <c r="L6692" s="70">
        <v>0</v>
      </c>
      <c r="M6692" s="71">
        <v>0.96299999999999997</v>
      </c>
      <c r="N6692" s="72"/>
      <c r="O6692" s="73">
        <f>MIN(1,MAX(0,(1/(1+EXP(-(Assumptions!$B$5 + Assumptions!$B$6*$N6692))))*Assumptions!$B$3))</f>
        <v>3.9165722796764356E-2</v>
      </c>
      <c r="P6692" s="73">
        <f>VLOOKUP($F6692,Assumptions!$A$23:$B$27,2,FALSE)*Assumptions!$B$4</f>
        <v>0.55000000000000004</v>
      </c>
      <c r="Q6692" s="74">
        <f t="shared" si="208"/>
        <v>572699.75976197899</v>
      </c>
      <c r="R6692" s="75" t="str">
        <f>IF($O6692&lt;Assumptions!$B$17,"A",IF($O6692&lt;Assumptions!$B$18,"B",IF($O6692&lt;Assumptions!$B$19,"C",IF($O6692&lt;Assumptions!$B$20,"D","E"))))</f>
        <v>B</v>
      </c>
      <c r="S6692" s="75">
        <f t="shared" si="209"/>
        <v>0</v>
      </c>
    </row>
    <row r="6693" spans="1:19" ht="17.399999999999999" x14ac:dyDescent="0.3">
      <c r="A6693" s="39" t="s">
        <v>1091</v>
      </c>
      <c r="B6693" s="39" t="s">
        <v>33</v>
      </c>
      <c r="C6693" s="39" t="s">
        <v>190</v>
      </c>
      <c r="D6693" s="39" t="s">
        <v>42</v>
      </c>
      <c r="E6693" s="70" t="s">
        <v>49</v>
      </c>
      <c r="F6693" s="70" t="s">
        <v>24</v>
      </c>
      <c r="G6693" s="78">
        <v>44413</v>
      </c>
      <c r="H6693" s="78">
        <v>45658</v>
      </c>
      <c r="I6693" s="69">
        <v>90502004.359999999</v>
      </c>
      <c r="J6693" s="70">
        <v>0</v>
      </c>
      <c r="K6693" s="71">
        <v>0.96099999999999997</v>
      </c>
      <c r="L6693" s="70">
        <v>0</v>
      </c>
      <c r="M6693" s="71">
        <v>1.018</v>
      </c>
      <c r="N6693" s="72"/>
      <c r="O6693" s="73">
        <f>MIN(1,MAX(0,(1/(1+EXP(-(Assumptions!$B$5 + Assumptions!$B$6*$N6693))))*Assumptions!$B$3))</f>
        <v>3.9165722796764356E-2</v>
      </c>
      <c r="P6693" s="73">
        <f>VLOOKUP($F6693,Assumptions!$A$23:$B$27,2,FALSE)*Assumptions!$B$4</f>
        <v>0.2</v>
      </c>
      <c r="Q6693" s="74">
        <f t="shared" si="208"/>
        <v>708915.28306306386</v>
      </c>
      <c r="R6693" s="75" t="str">
        <f>IF($O6693&lt;Assumptions!$B$17,"A",IF($O6693&lt;Assumptions!$B$18,"B",IF($O6693&lt;Assumptions!$B$19,"C",IF($O6693&lt;Assumptions!$B$20,"D","E"))))</f>
        <v>B</v>
      </c>
      <c r="S6693" s="75">
        <f t="shared" si="209"/>
        <v>0</v>
      </c>
    </row>
    <row r="6694" spans="1:19" ht="17.399999999999999" x14ac:dyDescent="0.3">
      <c r="A6694" s="39" t="s">
        <v>1091</v>
      </c>
      <c r="B6694" s="39" t="s">
        <v>33</v>
      </c>
      <c r="C6694" s="39" t="s">
        <v>190</v>
      </c>
      <c r="D6694" s="39" t="s">
        <v>42</v>
      </c>
      <c r="E6694" s="70" t="s">
        <v>49</v>
      </c>
      <c r="F6694" s="70" t="s">
        <v>24</v>
      </c>
      <c r="G6694" s="78">
        <v>44413</v>
      </c>
      <c r="H6694" s="78">
        <v>45689</v>
      </c>
      <c r="I6694" s="69">
        <v>88786724.689999998</v>
      </c>
      <c r="J6694" s="70">
        <v>0</v>
      </c>
      <c r="K6694" s="71">
        <v>1.0680000000000001</v>
      </c>
      <c r="L6694" s="70">
        <v>0</v>
      </c>
      <c r="M6694" s="71">
        <v>1.018</v>
      </c>
      <c r="N6694" s="72"/>
      <c r="O6694" s="73">
        <f>MIN(1,MAX(0,(1/(1+EXP(-(Assumptions!$B$5 + Assumptions!$B$6*$N6694))))*Assumptions!$B$3))</f>
        <v>3.9165722796764356E-2</v>
      </c>
      <c r="P6694" s="73">
        <f>VLOOKUP($F6694,Assumptions!$A$23:$B$27,2,FALSE)*Assumptions!$B$4</f>
        <v>0.2</v>
      </c>
      <c r="Q6694" s="74">
        <f t="shared" si="208"/>
        <v>695479.24944823468</v>
      </c>
      <c r="R6694" s="75" t="str">
        <f>IF($O6694&lt;Assumptions!$B$17,"A",IF($O6694&lt;Assumptions!$B$18,"B",IF($O6694&lt;Assumptions!$B$19,"C",IF($O6694&lt;Assumptions!$B$20,"D","E"))))</f>
        <v>B</v>
      </c>
      <c r="S6694" s="75">
        <f t="shared" si="209"/>
        <v>0</v>
      </c>
    </row>
    <row r="6695" spans="1:19" ht="17.399999999999999" x14ac:dyDescent="0.3">
      <c r="A6695" s="39" t="s">
        <v>1091</v>
      </c>
      <c r="B6695" s="39" t="s">
        <v>33</v>
      </c>
      <c r="C6695" s="39" t="s">
        <v>190</v>
      </c>
      <c r="D6695" s="39" t="s">
        <v>42</v>
      </c>
      <c r="E6695" s="70" t="s">
        <v>49</v>
      </c>
      <c r="F6695" s="70" t="s">
        <v>24</v>
      </c>
      <c r="G6695" s="78">
        <v>44413</v>
      </c>
      <c r="H6695" s="78">
        <v>45717</v>
      </c>
      <c r="I6695" s="69">
        <v>87294497.319999993</v>
      </c>
      <c r="J6695" s="70">
        <v>15</v>
      </c>
      <c r="K6695" s="71">
        <v>1.0169999999999999</v>
      </c>
      <c r="L6695" s="70">
        <v>0</v>
      </c>
      <c r="M6695" s="71">
        <v>1.018</v>
      </c>
      <c r="N6695" s="72"/>
      <c r="O6695" s="73">
        <f>MIN(1,MAX(0,(1/(1+EXP(-(Assumptions!$B$5 + Assumptions!$B$6*$N6695))))*Assumptions!$B$3))</f>
        <v>3.9165722796764356E-2</v>
      </c>
      <c r="P6695" s="73">
        <f>VLOOKUP($F6695,Assumptions!$A$23:$B$27,2,FALSE)*Assumptions!$B$4</f>
        <v>0.2</v>
      </c>
      <c r="Q6695" s="74">
        <f t="shared" si="208"/>
        <v>683790.41674360179</v>
      </c>
      <c r="R6695" s="75" t="str">
        <f>IF($O6695&lt;Assumptions!$B$17,"A",IF($O6695&lt;Assumptions!$B$18,"B",IF($O6695&lt;Assumptions!$B$19,"C",IF($O6695&lt;Assumptions!$B$20,"D","E"))))</f>
        <v>B</v>
      </c>
      <c r="S6695" s="75">
        <f t="shared" si="209"/>
        <v>0</v>
      </c>
    </row>
    <row r="6696" spans="1:19" ht="17.399999999999999" x14ac:dyDescent="0.3">
      <c r="A6696" s="39" t="s">
        <v>1091</v>
      </c>
      <c r="B6696" s="39" t="s">
        <v>33</v>
      </c>
      <c r="C6696" s="39" t="s">
        <v>190</v>
      </c>
      <c r="D6696" s="39" t="s">
        <v>42</v>
      </c>
      <c r="E6696" s="70" t="s">
        <v>49</v>
      </c>
      <c r="F6696" s="70" t="s">
        <v>24</v>
      </c>
      <c r="G6696" s="78">
        <v>44413</v>
      </c>
      <c r="H6696" s="78">
        <v>45748</v>
      </c>
      <c r="I6696" s="69">
        <v>85825509.379999995</v>
      </c>
      <c r="J6696" s="70">
        <v>0</v>
      </c>
      <c r="K6696" s="71">
        <v>0.96899999999999997</v>
      </c>
      <c r="L6696" s="70">
        <v>0</v>
      </c>
      <c r="M6696" s="71">
        <v>1.018</v>
      </c>
      <c r="N6696" s="72"/>
      <c r="O6696" s="73">
        <f>MIN(1,MAX(0,(1/(1+EXP(-(Assumptions!$B$5 + Assumptions!$B$6*$N6696))))*Assumptions!$B$3))</f>
        <v>3.9165722796764356E-2</v>
      </c>
      <c r="P6696" s="73">
        <f>VLOOKUP($F6696,Assumptions!$A$23:$B$27,2,FALSE)*Assumptions!$B$4</f>
        <v>0.2</v>
      </c>
      <c r="Q6696" s="74">
        <f t="shared" si="208"/>
        <v>672283.62185363576</v>
      </c>
      <c r="R6696" s="75" t="str">
        <f>IF($O6696&lt;Assumptions!$B$17,"A",IF($O6696&lt;Assumptions!$B$18,"B",IF($O6696&lt;Assumptions!$B$19,"C",IF($O6696&lt;Assumptions!$B$20,"D","E"))))</f>
        <v>B</v>
      </c>
      <c r="S6696" s="75">
        <f t="shared" si="209"/>
        <v>0</v>
      </c>
    </row>
    <row r="6697" spans="1:19" ht="17.399999999999999" x14ac:dyDescent="0.3">
      <c r="A6697" s="39" t="s">
        <v>1091</v>
      </c>
      <c r="B6697" s="39" t="s">
        <v>33</v>
      </c>
      <c r="C6697" s="39" t="s">
        <v>190</v>
      </c>
      <c r="D6697" s="39" t="s">
        <v>42</v>
      </c>
      <c r="E6697" s="70" t="s">
        <v>49</v>
      </c>
      <c r="F6697" s="70" t="s">
        <v>24</v>
      </c>
      <c r="G6697" s="78">
        <v>44413</v>
      </c>
      <c r="H6697" s="78">
        <v>45778</v>
      </c>
      <c r="I6697" s="69">
        <v>84151799.689999998</v>
      </c>
      <c r="J6697" s="70">
        <v>0</v>
      </c>
      <c r="K6697" s="71">
        <v>1</v>
      </c>
      <c r="L6697" s="70">
        <v>0</v>
      </c>
      <c r="M6697" s="71">
        <v>1.018</v>
      </c>
      <c r="N6697" s="72"/>
      <c r="O6697" s="73">
        <f>MIN(1,MAX(0,(1/(1+EXP(-(Assumptions!$B$5 + Assumptions!$B$6*$N6697))))*Assumptions!$B$3))</f>
        <v>3.9165722796764356E-2</v>
      </c>
      <c r="P6697" s="73">
        <f>VLOOKUP($F6697,Assumptions!$A$23:$B$27,2,FALSE)*Assumptions!$B$4</f>
        <v>0.2</v>
      </c>
      <c r="Q6697" s="74">
        <f t="shared" si="208"/>
        <v>659173.21190147614</v>
      </c>
      <c r="R6697" s="75" t="str">
        <f>IF($O6697&lt;Assumptions!$B$17,"A",IF($O6697&lt;Assumptions!$B$18,"B",IF($O6697&lt;Assumptions!$B$19,"C",IF($O6697&lt;Assumptions!$B$20,"D","E"))))</f>
        <v>B</v>
      </c>
      <c r="S6697" s="75">
        <f t="shared" si="209"/>
        <v>0</v>
      </c>
    </row>
    <row r="6698" spans="1:19" ht="17.399999999999999" x14ac:dyDescent="0.3">
      <c r="A6698" s="39" t="s">
        <v>1091</v>
      </c>
      <c r="B6698" s="39" t="s">
        <v>33</v>
      </c>
      <c r="C6698" s="39" t="s">
        <v>190</v>
      </c>
      <c r="D6698" s="39" t="s">
        <v>42</v>
      </c>
      <c r="E6698" s="70" t="s">
        <v>49</v>
      </c>
      <c r="F6698" s="70" t="s">
        <v>24</v>
      </c>
      <c r="G6698" s="78">
        <v>44413</v>
      </c>
      <c r="H6698" s="78">
        <v>45809</v>
      </c>
      <c r="I6698" s="69">
        <v>82614746.989999995</v>
      </c>
      <c r="J6698" s="70">
        <v>0</v>
      </c>
      <c r="K6698" s="71">
        <v>1.1220000000000001</v>
      </c>
      <c r="L6698" s="70">
        <v>0</v>
      </c>
      <c r="M6698" s="71">
        <v>1.018</v>
      </c>
      <c r="N6698" s="72"/>
      <c r="O6698" s="73">
        <f>MIN(1,MAX(0,(1/(1+EXP(-(Assumptions!$B$5 + Assumptions!$B$6*$N6698))))*Assumptions!$B$3))</f>
        <v>3.9165722796764356E-2</v>
      </c>
      <c r="P6698" s="73">
        <f>VLOOKUP($F6698,Assumptions!$A$23:$B$27,2,FALSE)*Assumptions!$B$4</f>
        <v>0.2</v>
      </c>
      <c r="Q6698" s="74">
        <f t="shared" si="208"/>
        <v>647133.25590703252</v>
      </c>
      <c r="R6698" s="75" t="str">
        <f>IF($O6698&lt;Assumptions!$B$17,"A",IF($O6698&lt;Assumptions!$B$18,"B",IF($O6698&lt;Assumptions!$B$19,"C",IF($O6698&lt;Assumptions!$B$20,"D","E"))))</f>
        <v>B</v>
      </c>
      <c r="S6698" s="75">
        <f t="shared" si="209"/>
        <v>0</v>
      </c>
    </row>
    <row r="6699" spans="1:19" ht="17.399999999999999" x14ac:dyDescent="0.3">
      <c r="A6699" s="39" t="s">
        <v>1091</v>
      </c>
      <c r="B6699" s="39" t="s">
        <v>33</v>
      </c>
      <c r="C6699" s="39" t="s">
        <v>190</v>
      </c>
      <c r="D6699" s="39" t="s">
        <v>42</v>
      </c>
      <c r="E6699" s="70" t="s">
        <v>49</v>
      </c>
      <c r="F6699" s="70" t="s">
        <v>24</v>
      </c>
      <c r="G6699" s="78">
        <v>44413</v>
      </c>
      <c r="H6699" s="78">
        <v>45839</v>
      </c>
      <c r="I6699" s="69">
        <v>81346203.090000004</v>
      </c>
      <c r="J6699" s="70">
        <v>0</v>
      </c>
      <c r="K6699" s="71">
        <v>1.0329999999999999</v>
      </c>
      <c r="L6699" s="70">
        <v>0</v>
      </c>
      <c r="M6699" s="71">
        <v>1.018</v>
      </c>
      <c r="N6699" s="72"/>
      <c r="O6699" s="73">
        <f>MIN(1,MAX(0,(1/(1+EXP(-(Assumptions!$B$5 + Assumptions!$B$6*$N6699))))*Assumptions!$B$3))</f>
        <v>3.9165722796764356E-2</v>
      </c>
      <c r="P6699" s="73">
        <f>VLOOKUP($F6699,Assumptions!$A$23:$B$27,2,FALSE)*Assumptions!$B$4</f>
        <v>0.2</v>
      </c>
      <c r="Q6699" s="74">
        <f t="shared" si="208"/>
        <v>637196.56815844728</v>
      </c>
      <c r="R6699" s="75" t="str">
        <f>IF($O6699&lt;Assumptions!$B$17,"A",IF($O6699&lt;Assumptions!$B$18,"B",IF($O6699&lt;Assumptions!$B$19,"C",IF($O6699&lt;Assumptions!$B$20,"D","E"))))</f>
        <v>B</v>
      </c>
      <c r="S6699" s="75">
        <f t="shared" si="209"/>
        <v>0</v>
      </c>
    </row>
    <row r="6700" spans="1:19" ht="17.399999999999999" x14ac:dyDescent="0.3">
      <c r="A6700" s="39" t="s">
        <v>1091</v>
      </c>
      <c r="B6700" s="39" t="s">
        <v>33</v>
      </c>
      <c r="C6700" s="39" t="s">
        <v>190</v>
      </c>
      <c r="D6700" s="39" t="s">
        <v>42</v>
      </c>
      <c r="E6700" s="70" t="s">
        <v>49</v>
      </c>
      <c r="F6700" s="70" t="s">
        <v>24</v>
      </c>
      <c r="G6700" s="78">
        <v>44413</v>
      </c>
      <c r="H6700" s="78">
        <v>45870</v>
      </c>
      <c r="I6700" s="69">
        <v>80013819.510000005</v>
      </c>
      <c r="J6700" s="70">
        <v>15</v>
      </c>
      <c r="K6700" s="71">
        <v>0.96399999999999997</v>
      </c>
      <c r="L6700" s="70">
        <v>0</v>
      </c>
      <c r="M6700" s="71">
        <v>1.018</v>
      </c>
      <c r="N6700" s="72"/>
      <c r="O6700" s="73">
        <f>MIN(1,MAX(0,(1/(1+EXP(-(Assumptions!$B$5 + Assumptions!$B$6*$N6700))))*Assumptions!$B$3))</f>
        <v>3.9165722796764356E-2</v>
      </c>
      <c r="P6700" s="73">
        <f>VLOOKUP($F6700,Assumptions!$A$23:$B$27,2,FALSE)*Assumptions!$B$4</f>
        <v>0.2</v>
      </c>
      <c r="Q6700" s="74">
        <f t="shared" si="208"/>
        <v>626759.81496779923</v>
      </c>
      <c r="R6700" s="75" t="str">
        <f>IF($O6700&lt;Assumptions!$B$17,"A",IF($O6700&lt;Assumptions!$B$18,"B",IF($O6700&lt;Assumptions!$B$19,"C",IF($O6700&lt;Assumptions!$B$20,"D","E"))))</f>
        <v>B</v>
      </c>
      <c r="S6700" s="75">
        <f t="shared" si="209"/>
        <v>0</v>
      </c>
    </row>
    <row r="6701" spans="1:19" ht="17.399999999999999" x14ac:dyDescent="0.3">
      <c r="A6701" s="39" t="s">
        <v>1091</v>
      </c>
      <c r="B6701" s="39" t="s">
        <v>33</v>
      </c>
      <c r="C6701" s="39" t="s">
        <v>190</v>
      </c>
      <c r="D6701" s="39" t="s">
        <v>42</v>
      </c>
      <c r="E6701" s="70" t="s">
        <v>49</v>
      </c>
      <c r="F6701" s="70" t="s">
        <v>24</v>
      </c>
      <c r="G6701" s="78">
        <v>44413</v>
      </c>
      <c r="H6701" s="78">
        <v>45901</v>
      </c>
      <c r="I6701" s="69">
        <v>78736252.129999995</v>
      </c>
      <c r="J6701" s="70">
        <v>0</v>
      </c>
      <c r="K6701" s="71">
        <v>1.0580000000000001</v>
      </c>
      <c r="L6701" s="70">
        <v>0</v>
      </c>
      <c r="M6701" s="71">
        <v>1.018</v>
      </c>
      <c r="N6701" s="72"/>
      <c r="O6701" s="73">
        <f>MIN(1,MAX(0,(1/(1+EXP(-(Assumptions!$B$5 + Assumptions!$B$6*$N6701))))*Assumptions!$B$3))</f>
        <v>3.9165722796764356E-2</v>
      </c>
      <c r="P6701" s="73">
        <f>VLOOKUP($F6701,Assumptions!$A$23:$B$27,2,FALSE)*Assumptions!$B$4</f>
        <v>0.2</v>
      </c>
      <c r="Q6701" s="74">
        <f t="shared" si="208"/>
        <v>616752.44499594544</v>
      </c>
      <c r="R6701" s="75" t="str">
        <f>IF($O6701&lt;Assumptions!$B$17,"A",IF($O6701&lt;Assumptions!$B$18,"B",IF($O6701&lt;Assumptions!$B$19,"C",IF($O6701&lt;Assumptions!$B$20,"D","E"))))</f>
        <v>B</v>
      </c>
      <c r="S6701" s="75">
        <f t="shared" si="209"/>
        <v>0</v>
      </c>
    </row>
    <row r="6702" spans="1:19" ht="17.399999999999999" x14ac:dyDescent="0.3">
      <c r="A6702" s="39" t="s">
        <v>1091</v>
      </c>
      <c r="B6702" s="39" t="s">
        <v>33</v>
      </c>
      <c r="C6702" s="39" t="s">
        <v>190</v>
      </c>
      <c r="D6702" s="39" t="s">
        <v>42</v>
      </c>
      <c r="E6702" s="70" t="s">
        <v>49</v>
      </c>
      <c r="F6702" s="70" t="s">
        <v>24</v>
      </c>
      <c r="G6702" s="78">
        <v>44413</v>
      </c>
      <c r="H6702" s="78">
        <v>45931</v>
      </c>
      <c r="I6702" s="69">
        <v>77515570.829999998</v>
      </c>
      <c r="J6702" s="70">
        <v>0</v>
      </c>
      <c r="K6702" s="71">
        <v>1.1259999999999999</v>
      </c>
      <c r="L6702" s="70">
        <v>0</v>
      </c>
      <c r="M6702" s="71">
        <v>1.018</v>
      </c>
      <c r="N6702" s="72"/>
      <c r="O6702" s="73">
        <f>MIN(1,MAX(0,(1/(1+EXP(-(Assumptions!$B$5 + Assumptions!$B$6*$N6702))))*Assumptions!$B$3))</f>
        <v>3.9165722796764356E-2</v>
      </c>
      <c r="P6702" s="73">
        <f>VLOOKUP($F6702,Assumptions!$A$23:$B$27,2,FALSE)*Assumptions!$B$4</f>
        <v>0.2</v>
      </c>
      <c r="Q6702" s="74">
        <f t="shared" si="208"/>
        <v>607190.67191214662</v>
      </c>
      <c r="R6702" s="75" t="str">
        <f>IF($O6702&lt;Assumptions!$B$17,"A",IF($O6702&lt;Assumptions!$B$18,"B",IF($O6702&lt;Assumptions!$B$19,"C",IF($O6702&lt;Assumptions!$B$20,"D","E"))))</f>
        <v>B</v>
      </c>
      <c r="S6702" s="75">
        <f t="shared" si="209"/>
        <v>0</v>
      </c>
    </row>
    <row r="6703" spans="1:19" ht="17.399999999999999" x14ac:dyDescent="0.3">
      <c r="A6703" s="39" t="s">
        <v>1091</v>
      </c>
      <c r="B6703" s="39" t="s">
        <v>33</v>
      </c>
      <c r="C6703" s="39" t="s">
        <v>190</v>
      </c>
      <c r="D6703" s="39" t="s">
        <v>42</v>
      </c>
      <c r="E6703" s="70" t="s">
        <v>49</v>
      </c>
      <c r="F6703" s="70" t="s">
        <v>24</v>
      </c>
      <c r="G6703" s="78">
        <v>44413</v>
      </c>
      <c r="H6703" s="78">
        <v>45962</v>
      </c>
      <c r="I6703" s="69">
        <v>76124404.239999995</v>
      </c>
      <c r="J6703" s="70">
        <v>0</v>
      </c>
      <c r="K6703" s="71">
        <v>1.077</v>
      </c>
      <c r="L6703" s="70">
        <v>0</v>
      </c>
      <c r="M6703" s="71">
        <v>1.018</v>
      </c>
      <c r="N6703" s="72"/>
      <c r="O6703" s="73">
        <f>MIN(1,MAX(0,(1/(1+EXP(-(Assumptions!$B$5 + Assumptions!$B$6*$N6703))))*Assumptions!$B$3))</f>
        <v>3.9165722796764356E-2</v>
      </c>
      <c r="P6703" s="73">
        <f>VLOOKUP($F6703,Assumptions!$A$23:$B$27,2,FALSE)*Assumptions!$B$4</f>
        <v>0.2</v>
      </c>
      <c r="Q6703" s="74">
        <f t="shared" si="208"/>
        <v>596293.46290653467</v>
      </c>
      <c r="R6703" s="75" t="str">
        <f>IF($O6703&lt;Assumptions!$B$17,"A",IF($O6703&lt;Assumptions!$B$18,"B",IF($O6703&lt;Assumptions!$B$19,"C",IF($O6703&lt;Assumptions!$B$20,"D","E"))))</f>
        <v>B</v>
      </c>
      <c r="S6703" s="75">
        <f t="shared" si="209"/>
        <v>0</v>
      </c>
    </row>
    <row r="6704" spans="1:19" ht="17.399999999999999" x14ac:dyDescent="0.3">
      <c r="A6704" s="39" t="s">
        <v>1091</v>
      </c>
      <c r="B6704" s="39" t="s">
        <v>33</v>
      </c>
      <c r="C6704" s="39" t="s">
        <v>190</v>
      </c>
      <c r="D6704" s="39" t="s">
        <v>42</v>
      </c>
      <c r="E6704" s="70" t="s">
        <v>49</v>
      </c>
      <c r="F6704" s="70" t="s">
        <v>24</v>
      </c>
      <c r="G6704" s="78">
        <v>44413</v>
      </c>
      <c r="H6704" s="78">
        <v>45992</v>
      </c>
      <c r="I6704" s="69">
        <v>74831066.840000004</v>
      </c>
      <c r="J6704" s="70">
        <v>0</v>
      </c>
      <c r="K6704" s="71">
        <v>1.129</v>
      </c>
      <c r="L6704" s="70">
        <v>0</v>
      </c>
      <c r="M6704" s="71">
        <v>1.018</v>
      </c>
      <c r="N6704" s="72"/>
      <c r="O6704" s="73">
        <f>MIN(1,MAX(0,(1/(1+EXP(-(Assumptions!$B$5 + Assumptions!$B$6*$N6704))))*Assumptions!$B$3))</f>
        <v>3.9165722796764356E-2</v>
      </c>
      <c r="P6704" s="73">
        <f>VLOOKUP($F6704,Assumptions!$A$23:$B$27,2,FALSE)*Assumptions!$B$4</f>
        <v>0.2</v>
      </c>
      <c r="Q6704" s="74">
        <f t="shared" si="208"/>
        <v>586162.5640883171</v>
      </c>
      <c r="R6704" s="75" t="str">
        <f>IF($O6704&lt;Assumptions!$B$17,"A",IF($O6704&lt;Assumptions!$B$18,"B",IF($O6704&lt;Assumptions!$B$19,"C",IF($O6704&lt;Assumptions!$B$20,"D","E"))))</f>
        <v>B</v>
      </c>
      <c r="S6704" s="75">
        <f t="shared" si="209"/>
        <v>0</v>
      </c>
    </row>
    <row r="6705" spans="1:19" ht="17.399999999999999" x14ac:dyDescent="0.3">
      <c r="A6705" s="39" t="s">
        <v>1093</v>
      </c>
      <c r="B6705" s="39" t="s">
        <v>52</v>
      </c>
      <c r="C6705" s="39" t="s">
        <v>190</v>
      </c>
      <c r="D6705" s="39" t="s">
        <v>26</v>
      </c>
      <c r="E6705" s="70" t="s">
        <v>43</v>
      </c>
      <c r="F6705" s="70" t="s">
        <v>32</v>
      </c>
      <c r="G6705" s="78">
        <v>44626</v>
      </c>
      <c r="H6705" s="78">
        <v>45658</v>
      </c>
      <c r="I6705" s="69">
        <v>113012471.78</v>
      </c>
      <c r="J6705" s="70">
        <v>35</v>
      </c>
      <c r="K6705" s="71">
        <v>0.751</v>
      </c>
      <c r="L6705" s="70">
        <v>0</v>
      </c>
      <c r="M6705" s="71">
        <v>1.05</v>
      </c>
      <c r="N6705" s="72"/>
      <c r="O6705" s="73">
        <f>MIN(1,MAX(0,(1/(1+EXP(-(Assumptions!$B$5 + Assumptions!$B$6*$N6705))))*Assumptions!$B$3))</f>
        <v>3.9165722796764356E-2</v>
      </c>
      <c r="P6705" s="73">
        <f>VLOOKUP($F6705,Assumptions!$A$23:$B$27,2,FALSE)*Assumptions!$B$4</f>
        <v>0.5</v>
      </c>
      <c r="Q6705" s="74">
        <f t="shared" si="208"/>
        <v>2213107.5711563174</v>
      </c>
      <c r="R6705" s="75" t="str">
        <f>IF($O6705&lt;Assumptions!$B$17,"A",IF($O6705&lt;Assumptions!$B$18,"B",IF($O6705&lt;Assumptions!$B$19,"C",IF($O6705&lt;Assumptions!$B$20,"D","E"))))</f>
        <v>B</v>
      </c>
      <c r="S6705" s="75">
        <f t="shared" si="209"/>
        <v>0</v>
      </c>
    </row>
    <row r="6706" spans="1:19" ht="17.399999999999999" x14ac:dyDescent="0.3">
      <c r="A6706" s="39" t="s">
        <v>1093</v>
      </c>
      <c r="B6706" s="39" t="s">
        <v>52</v>
      </c>
      <c r="C6706" s="39" t="s">
        <v>190</v>
      </c>
      <c r="D6706" s="39" t="s">
        <v>26</v>
      </c>
      <c r="E6706" s="70" t="s">
        <v>43</v>
      </c>
      <c r="F6706" s="70" t="s">
        <v>32</v>
      </c>
      <c r="G6706" s="78">
        <v>44626</v>
      </c>
      <c r="H6706" s="78">
        <v>45689</v>
      </c>
      <c r="I6706" s="69">
        <v>111358374.05</v>
      </c>
      <c r="J6706" s="70">
        <v>0</v>
      </c>
      <c r="K6706" s="71">
        <v>1.107</v>
      </c>
      <c r="L6706" s="70">
        <v>0</v>
      </c>
      <c r="M6706" s="71">
        <v>1.05</v>
      </c>
      <c r="N6706" s="72"/>
      <c r="O6706" s="73">
        <f>MIN(1,MAX(0,(1/(1+EXP(-(Assumptions!$B$5 + Assumptions!$B$6*$N6706))))*Assumptions!$B$3))</f>
        <v>3.9165722796764356E-2</v>
      </c>
      <c r="P6706" s="73">
        <f>VLOOKUP($F6706,Assumptions!$A$23:$B$27,2,FALSE)*Assumptions!$B$4</f>
        <v>0.5</v>
      </c>
      <c r="Q6706" s="74">
        <f t="shared" si="208"/>
        <v>2180715.6045703487</v>
      </c>
      <c r="R6706" s="75" t="str">
        <f>IF($O6706&lt;Assumptions!$B$17,"A",IF($O6706&lt;Assumptions!$B$18,"B",IF($O6706&lt;Assumptions!$B$19,"C",IF($O6706&lt;Assumptions!$B$20,"D","E"))))</f>
        <v>B</v>
      </c>
      <c r="S6706" s="75">
        <f t="shared" si="209"/>
        <v>0</v>
      </c>
    </row>
    <row r="6707" spans="1:19" ht="17.399999999999999" x14ac:dyDescent="0.3">
      <c r="A6707" s="39" t="s">
        <v>1093</v>
      </c>
      <c r="B6707" s="39" t="s">
        <v>52</v>
      </c>
      <c r="C6707" s="39" t="s">
        <v>190</v>
      </c>
      <c r="D6707" s="39" t="s">
        <v>26</v>
      </c>
      <c r="E6707" s="70" t="s">
        <v>43</v>
      </c>
      <c r="F6707" s="70" t="s">
        <v>32</v>
      </c>
      <c r="G6707" s="78">
        <v>44626</v>
      </c>
      <c r="H6707" s="78">
        <v>45717</v>
      </c>
      <c r="I6707" s="69">
        <v>109058534.58</v>
      </c>
      <c r="J6707" s="70">
        <v>15</v>
      </c>
      <c r="K6707" s="71">
        <v>1.0129999999999999</v>
      </c>
      <c r="L6707" s="70">
        <v>0</v>
      </c>
      <c r="M6707" s="71">
        <v>1.05</v>
      </c>
      <c r="N6707" s="72"/>
      <c r="O6707" s="73">
        <f>MIN(1,MAX(0,(1/(1+EXP(-(Assumptions!$B$5 + Assumptions!$B$6*$N6707))))*Assumptions!$B$3))</f>
        <v>3.9165722796764356E-2</v>
      </c>
      <c r="P6707" s="73">
        <f>VLOOKUP($F6707,Assumptions!$A$23:$B$27,2,FALSE)*Assumptions!$B$4</f>
        <v>0.5</v>
      </c>
      <c r="Q6707" s="74">
        <f t="shared" si="208"/>
        <v>2135678.1669908101</v>
      </c>
      <c r="R6707" s="75" t="str">
        <f>IF($O6707&lt;Assumptions!$B$17,"A",IF($O6707&lt;Assumptions!$B$18,"B",IF($O6707&lt;Assumptions!$B$19,"C",IF($O6707&lt;Assumptions!$B$20,"D","E"))))</f>
        <v>B</v>
      </c>
      <c r="S6707" s="75">
        <f t="shared" si="209"/>
        <v>0</v>
      </c>
    </row>
    <row r="6708" spans="1:19" ht="17.399999999999999" x14ac:dyDescent="0.3">
      <c r="A6708" s="39" t="s">
        <v>1093</v>
      </c>
      <c r="B6708" s="39" t="s">
        <v>52</v>
      </c>
      <c r="C6708" s="39" t="s">
        <v>190</v>
      </c>
      <c r="D6708" s="39" t="s">
        <v>26</v>
      </c>
      <c r="E6708" s="70" t="s">
        <v>43</v>
      </c>
      <c r="F6708" s="70" t="s">
        <v>32</v>
      </c>
      <c r="G6708" s="78">
        <v>44626</v>
      </c>
      <c r="H6708" s="78">
        <v>45748</v>
      </c>
      <c r="I6708" s="69">
        <v>106950758.36</v>
      </c>
      <c r="J6708" s="70">
        <v>0</v>
      </c>
      <c r="K6708" s="71">
        <v>1.0580000000000001</v>
      </c>
      <c r="L6708" s="70">
        <v>0</v>
      </c>
      <c r="M6708" s="71">
        <v>1.05</v>
      </c>
      <c r="N6708" s="72"/>
      <c r="O6708" s="73">
        <f>MIN(1,MAX(0,(1/(1+EXP(-(Assumptions!$B$5 + Assumptions!$B$6*$N6708))))*Assumptions!$B$3))</f>
        <v>3.9165722796764356E-2</v>
      </c>
      <c r="P6708" s="73">
        <f>VLOOKUP($F6708,Assumptions!$A$23:$B$27,2,FALSE)*Assumptions!$B$4</f>
        <v>0.5</v>
      </c>
      <c r="Q6708" s="74">
        <f t="shared" si="208"/>
        <v>2094401.8774157439</v>
      </c>
      <c r="R6708" s="75" t="str">
        <f>IF($O6708&lt;Assumptions!$B$17,"A",IF($O6708&lt;Assumptions!$B$18,"B",IF($O6708&lt;Assumptions!$B$19,"C",IF($O6708&lt;Assumptions!$B$20,"D","E"))))</f>
        <v>B</v>
      </c>
      <c r="S6708" s="75">
        <f t="shared" si="209"/>
        <v>0</v>
      </c>
    </row>
    <row r="6709" spans="1:19" ht="17.399999999999999" x14ac:dyDescent="0.3">
      <c r="A6709" s="39" t="s">
        <v>1093</v>
      </c>
      <c r="B6709" s="39" t="s">
        <v>52</v>
      </c>
      <c r="C6709" s="39" t="s">
        <v>190</v>
      </c>
      <c r="D6709" s="39" t="s">
        <v>26</v>
      </c>
      <c r="E6709" s="70" t="s">
        <v>43</v>
      </c>
      <c r="F6709" s="70" t="s">
        <v>32</v>
      </c>
      <c r="G6709" s="78">
        <v>44626</v>
      </c>
      <c r="H6709" s="78">
        <v>45778</v>
      </c>
      <c r="I6709" s="69">
        <v>105337615.45999999</v>
      </c>
      <c r="J6709" s="70">
        <v>15</v>
      </c>
      <c r="K6709" s="71">
        <v>1.052</v>
      </c>
      <c r="L6709" s="70">
        <v>0</v>
      </c>
      <c r="M6709" s="71">
        <v>1.05</v>
      </c>
      <c r="N6709" s="72"/>
      <c r="O6709" s="73">
        <f>MIN(1,MAX(0,(1/(1+EXP(-(Assumptions!$B$5 + Assumptions!$B$6*$N6709))))*Assumptions!$B$3))</f>
        <v>3.9165722796764356E-2</v>
      </c>
      <c r="P6709" s="73">
        <f>VLOOKUP($F6709,Assumptions!$A$23:$B$27,2,FALSE)*Assumptions!$B$4</f>
        <v>0.5</v>
      </c>
      <c r="Q6709" s="74">
        <f t="shared" si="208"/>
        <v>2062811.9235892596</v>
      </c>
      <c r="R6709" s="75" t="str">
        <f>IF($O6709&lt;Assumptions!$B$17,"A",IF($O6709&lt;Assumptions!$B$18,"B",IF($O6709&lt;Assumptions!$B$19,"C",IF($O6709&lt;Assumptions!$B$20,"D","E"))))</f>
        <v>B</v>
      </c>
      <c r="S6709" s="75">
        <f t="shared" si="209"/>
        <v>0</v>
      </c>
    </row>
    <row r="6710" spans="1:19" ht="17.399999999999999" x14ac:dyDescent="0.3">
      <c r="A6710" s="39" t="s">
        <v>1093</v>
      </c>
      <c r="B6710" s="39" t="s">
        <v>52</v>
      </c>
      <c r="C6710" s="39" t="s">
        <v>190</v>
      </c>
      <c r="D6710" s="39" t="s">
        <v>26</v>
      </c>
      <c r="E6710" s="70" t="s">
        <v>43</v>
      </c>
      <c r="F6710" s="70" t="s">
        <v>32</v>
      </c>
      <c r="G6710" s="78">
        <v>44626</v>
      </c>
      <c r="H6710" s="78">
        <v>45809</v>
      </c>
      <c r="I6710" s="69">
        <v>103837764.95</v>
      </c>
      <c r="J6710" s="70">
        <v>15</v>
      </c>
      <c r="K6710" s="71">
        <v>1.014</v>
      </c>
      <c r="L6710" s="70">
        <v>0</v>
      </c>
      <c r="M6710" s="71">
        <v>1.05</v>
      </c>
      <c r="N6710" s="72"/>
      <c r="O6710" s="73">
        <f>MIN(1,MAX(0,(1/(1+EXP(-(Assumptions!$B$5 + Assumptions!$B$6*$N6710))))*Assumptions!$B$3))</f>
        <v>3.9165722796764356E-2</v>
      </c>
      <c r="P6710" s="73">
        <f>VLOOKUP($F6710,Assumptions!$A$23:$B$27,2,FALSE)*Assumptions!$B$4</f>
        <v>0.5</v>
      </c>
      <c r="Q6710" s="74">
        <f t="shared" si="208"/>
        <v>2033440.5589336369</v>
      </c>
      <c r="R6710" s="75" t="str">
        <f>IF($O6710&lt;Assumptions!$B$17,"A",IF($O6710&lt;Assumptions!$B$18,"B",IF($O6710&lt;Assumptions!$B$19,"C",IF($O6710&lt;Assumptions!$B$20,"D","E"))))</f>
        <v>B</v>
      </c>
      <c r="S6710" s="75">
        <f t="shared" si="209"/>
        <v>0</v>
      </c>
    </row>
    <row r="6711" spans="1:19" ht="17.399999999999999" x14ac:dyDescent="0.3">
      <c r="A6711" s="39" t="s">
        <v>1093</v>
      </c>
      <c r="B6711" s="39" t="s">
        <v>52</v>
      </c>
      <c r="C6711" s="39" t="s">
        <v>190</v>
      </c>
      <c r="D6711" s="39" t="s">
        <v>26</v>
      </c>
      <c r="E6711" s="70" t="s">
        <v>43</v>
      </c>
      <c r="F6711" s="70" t="s">
        <v>32</v>
      </c>
      <c r="G6711" s="78">
        <v>44626</v>
      </c>
      <c r="H6711" s="78">
        <v>45839</v>
      </c>
      <c r="I6711" s="69">
        <v>101753359.7</v>
      </c>
      <c r="J6711" s="70">
        <v>185</v>
      </c>
      <c r="K6711" s="71">
        <v>0.49299999999999999</v>
      </c>
      <c r="L6711" s="70">
        <v>0</v>
      </c>
      <c r="M6711" s="71">
        <v>1.05</v>
      </c>
      <c r="N6711" s="72"/>
      <c r="O6711" s="73">
        <f>MIN(1,MAX(0,(1/(1+EXP(-(Assumptions!$B$5 + Assumptions!$B$6*$N6711))))*Assumptions!$B$3))</f>
        <v>3.9165722796764356E-2</v>
      </c>
      <c r="P6711" s="73">
        <f>VLOOKUP($F6711,Assumptions!$A$23:$B$27,2,FALSE)*Assumptions!$B$4</f>
        <v>0.5</v>
      </c>
      <c r="Q6711" s="74">
        <f t="shared" si="208"/>
        <v>1992621.9398248268</v>
      </c>
      <c r="R6711" s="75" t="str">
        <f>IF($O6711&lt;Assumptions!$B$17,"A",IF($O6711&lt;Assumptions!$B$18,"B",IF($O6711&lt;Assumptions!$B$19,"C",IF($O6711&lt;Assumptions!$B$20,"D","E"))))</f>
        <v>B</v>
      </c>
      <c r="S6711" s="75">
        <f t="shared" si="209"/>
        <v>1</v>
      </c>
    </row>
    <row r="6712" spans="1:19" ht="17.399999999999999" x14ac:dyDescent="0.3">
      <c r="A6712" s="39" t="s">
        <v>1093</v>
      </c>
      <c r="B6712" s="39" t="s">
        <v>52</v>
      </c>
      <c r="C6712" s="39" t="s">
        <v>190</v>
      </c>
      <c r="D6712" s="39" t="s">
        <v>26</v>
      </c>
      <c r="E6712" s="70" t="s">
        <v>43</v>
      </c>
      <c r="F6712" s="70" t="s">
        <v>32</v>
      </c>
      <c r="G6712" s="78">
        <v>44626</v>
      </c>
      <c r="H6712" s="78">
        <v>45870</v>
      </c>
      <c r="I6712" s="69">
        <v>99679648.349999994</v>
      </c>
      <c r="J6712" s="70">
        <v>0</v>
      </c>
      <c r="K6712" s="71">
        <v>1.0820000000000001</v>
      </c>
      <c r="L6712" s="70">
        <v>0</v>
      </c>
      <c r="M6712" s="71">
        <v>1.05</v>
      </c>
      <c r="N6712" s="72"/>
      <c r="O6712" s="73">
        <f>MIN(1,MAX(0,(1/(1+EXP(-(Assumptions!$B$5 + Assumptions!$B$6*$N6712))))*Assumptions!$B$3))</f>
        <v>3.9165722796764356E-2</v>
      </c>
      <c r="P6712" s="73">
        <f>VLOOKUP($F6712,Assumptions!$A$23:$B$27,2,FALSE)*Assumptions!$B$4</f>
        <v>0.5</v>
      </c>
      <c r="Q6712" s="74">
        <f t="shared" si="208"/>
        <v>1952012.7378775247</v>
      </c>
      <c r="R6712" s="75" t="str">
        <f>IF($O6712&lt;Assumptions!$B$17,"A",IF($O6712&lt;Assumptions!$B$18,"B",IF($O6712&lt;Assumptions!$B$19,"C",IF($O6712&lt;Assumptions!$B$20,"D","E"))))</f>
        <v>B</v>
      </c>
      <c r="S6712" s="75">
        <f t="shared" si="209"/>
        <v>0</v>
      </c>
    </row>
    <row r="6713" spans="1:19" ht="17.399999999999999" x14ac:dyDescent="0.3">
      <c r="A6713" s="39" t="s">
        <v>1093</v>
      </c>
      <c r="B6713" s="39" t="s">
        <v>52</v>
      </c>
      <c r="C6713" s="39" t="s">
        <v>190</v>
      </c>
      <c r="D6713" s="39" t="s">
        <v>26</v>
      </c>
      <c r="E6713" s="70" t="s">
        <v>43</v>
      </c>
      <c r="F6713" s="70" t="s">
        <v>32</v>
      </c>
      <c r="G6713" s="78">
        <v>44626</v>
      </c>
      <c r="H6713" s="78">
        <v>45901</v>
      </c>
      <c r="I6713" s="69">
        <v>97653043.269999996</v>
      </c>
      <c r="J6713" s="70">
        <v>0</v>
      </c>
      <c r="K6713" s="71">
        <v>1.081</v>
      </c>
      <c r="L6713" s="70">
        <v>0</v>
      </c>
      <c r="M6713" s="71">
        <v>1.05</v>
      </c>
      <c r="N6713" s="72"/>
      <c r="O6713" s="73">
        <f>MIN(1,MAX(0,(1/(1+EXP(-(Assumptions!$B$5 + Assumptions!$B$6*$N6713))))*Assumptions!$B$3))</f>
        <v>3.9165722796764356E-2</v>
      </c>
      <c r="P6713" s="73">
        <f>VLOOKUP($F6713,Assumptions!$A$23:$B$27,2,FALSE)*Assumptions!$B$4</f>
        <v>0.5</v>
      </c>
      <c r="Q6713" s="74">
        <f t="shared" si="208"/>
        <v>1912326.0114866274</v>
      </c>
      <c r="R6713" s="75" t="str">
        <f>IF($O6713&lt;Assumptions!$B$17,"A",IF($O6713&lt;Assumptions!$B$18,"B",IF($O6713&lt;Assumptions!$B$19,"C",IF($O6713&lt;Assumptions!$B$20,"D","E"))))</f>
        <v>B</v>
      </c>
      <c r="S6713" s="75">
        <f t="shared" si="209"/>
        <v>0</v>
      </c>
    </row>
    <row r="6714" spans="1:19" ht="17.399999999999999" x14ac:dyDescent="0.3">
      <c r="A6714" s="39" t="s">
        <v>1093</v>
      </c>
      <c r="B6714" s="39" t="s">
        <v>52</v>
      </c>
      <c r="C6714" s="39" t="s">
        <v>190</v>
      </c>
      <c r="D6714" s="39" t="s">
        <v>26</v>
      </c>
      <c r="E6714" s="70" t="s">
        <v>43</v>
      </c>
      <c r="F6714" s="70" t="s">
        <v>32</v>
      </c>
      <c r="G6714" s="78">
        <v>44626</v>
      </c>
      <c r="H6714" s="78">
        <v>45931</v>
      </c>
      <c r="I6714" s="69">
        <v>96087514.469999999</v>
      </c>
      <c r="J6714" s="70">
        <v>0</v>
      </c>
      <c r="K6714" s="71">
        <v>1.0740000000000001</v>
      </c>
      <c r="L6714" s="70">
        <v>0</v>
      </c>
      <c r="M6714" s="71">
        <v>1.05</v>
      </c>
      <c r="N6714" s="72"/>
      <c r="O6714" s="73">
        <f>MIN(1,MAX(0,(1/(1+EXP(-(Assumptions!$B$5 + Assumptions!$B$6*$N6714))))*Assumptions!$B$3))</f>
        <v>3.9165722796764356E-2</v>
      </c>
      <c r="P6714" s="73">
        <f>VLOOKUP($F6714,Assumptions!$A$23:$B$27,2,FALSE)*Assumptions!$B$4</f>
        <v>0.5</v>
      </c>
      <c r="Q6714" s="74">
        <f t="shared" si="208"/>
        <v>1881668.4779810519</v>
      </c>
      <c r="R6714" s="75" t="str">
        <f>IF($O6714&lt;Assumptions!$B$17,"A",IF($O6714&lt;Assumptions!$B$18,"B",IF($O6714&lt;Assumptions!$B$19,"C",IF($O6714&lt;Assumptions!$B$20,"D","E"))))</f>
        <v>B</v>
      </c>
      <c r="S6714" s="75">
        <f t="shared" si="209"/>
        <v>0</v>
      </c>
    </row>
    <row r="6715" spans="1:19" ht="17.399999999999999" x14ac:dyDescent="0.3">
      <c r="A6715" s="39" t="s">
        <v>1093</v>
      </c>
      <c r="B6715" s="39" t="s">
        <v>52</v>
      </c>
      <c r="C6715" s="39" t="s">
        <v>190</v>
      </c>
      <c r="D6715" s="39" t="s">
        <v>26</v>
      </c>
      <c r="E6715" s="70" t="s">
        <v>43</v>
      </c>
      <c r="F6715" s="70" t="s">
        <v>32</v>
      </c>
      <c r="G6715" s="78">
        <v>44626</v>
      </c>
      <c r="H6715" s="78">
        <v>45962</v>
      </c>
      <c r="I6715" s="69">
        <v>94502707.099999994</v>
      </c>
      <c r="J6715" s="70">
        <v>0</v>
      </c>
      <c r="K6715" s="71">
        <v>1.1319999999999999</v>
      </c>
      <c r="L6715" s="70">
        <v>0</v>
      </c>
      <c r="M6715" s="71">
        <v>1.05</v>
      </c>
      <c r="N6715" s="72"/>
      <c r="O6715" s="73">
        <f>MIN(1,MAX(0,(1/(1+EXP(-(Assumptions!$B$5 + Assumptions!$B$6*$N6715))))*Assumptions!$B$3))</f>
        <v>3.9165722796764356E-2</v>
      </c>
      <c r="P6715" s="73">
        <f>VLOOKUP($F6715,Assumptions!$A$23:$B$27,2,FALSE)*Assumptions!$B$4</f>
        <v>0.5</v>
      </c>
      <c r="Q6715" s="74">
        <f t="shared" si="208"/>
        <v>1850633.4149112073</v>
      </c>
      <c r="R6715" s="75" t="str">
        <f>IF($O6715&lt;Assumptions!$B$17,"A",IF($O6715&lt;Assumptions!$B$18,"B",IF($O6715&lt;Assumptions!$B$19,"C",IF($O6715&lt;Assumptions!$B$20,"D","E"))))</f>
        <v>B</v>
      </c>
      <c r="S6715" s="75">
        <f t="shared" si="209"/>
        <v>0</v>
      </c>
    </row>
    <row r="6716" spans="1:19" ht="17.399999999999999" x14ac:dyDescent="0.3">
      <c r="A6716" s="39" t="s">
        <v>1093</v>
      </c>
      <c r="B6716" s="39" t="s">
        <v>52</v>
      </c>
      <c r="C6716" s="39" t="s">
        <v>190</v>
      </c>
      <c r="D6716" s="39" t="s">
        <v>26</v>
      </c>
      <c r="E6716" s="70" t="s">
        <v>43</v>
      </c>
      <c r="F6716" s="70" t="s">
        <v>32</v>
      </c>
      <c r="G6716" s="78">
        <v>44626</v>
      </c>
      <c r="H6716" s="78">
        <v>45992</v>
      </c>
      <c r="I6716" s="69">
        <v>93035244.439999998</v>
      </c>
      <c r="J6716" s="70">
        <v>0</v>
      </c>
      <c r="K6716" s="71">
        <v>1.0129999999999999</v>
      </c>
      <c r="L6716" s="70">
        <v>0</v>
      </c>
      <c r="M6716" s="71">
        <v>1.05</v>
      </c>
      <c r="N6716" s="72"/>
      <c r="O6716" s="73">
        <f>MIN(1,MAX(0,(1/(1+EXP(-(Assumptions!$B$5 + Assumptions!$B$6*$N6716))))*Assumptions!$B$3))</f>
        <v>3.9165722796764356E-2</v>
      </c>
      <c r="P6716" s="73">
        <f>VLOOKUP($F6716,Assumptions!$A$23:$B$27,2,FALSE)*Assumptions!$B$4</f>
        <v>0.5</v>
      </c>
      <c r="Q6716" s="74">
        <f t="shared" si="208"/>
        <v>1821896.297033126</v>
      </c>
      <c r="R6716" s="75" t="str">
        <f>IF($O6716&lt;Assumptions!$B$17,"A",IF($O6716&lt;Assumptions!$B$18,"B",IF($O6716&lt;Assumptions!$B$19,"C",IF($O6716&lt;Assumptions!$B$20,"D","E"))))</f>
        <v>B</v>
      </c>
      <c r="S6716" s="75">
        <f t="shared" si="209"/>
        <v>0</v>
      </c>
    </row>
    <row r="6717" spans="1:19" ht="17.399999999999999" x14ac:dyDescent="0.3">
      <c r="A6717" s="39" t="s">
        <v>1094</v>
      </c>
      <c r="B6717" s="39" t="s">
        <v>90</v>
      </c>
      <c r="C6717" s="39" t="s">
        <v>135</v>
      </c>
      <c r="D6717" s="39" t="s">
        <v>26</v>
      </c>
      <c r="E6717" s="70" t="s">
        <v>46</v>
      </c>
      <c r="F6717" s="70" t="s">
        <v>40</v>
      </c>
      <c r="G6717" s="78">
        <v>44169</v>
      </c>
      <c r="H6717" s="78">
        <v>45658</v>
      </c>
      <c r="I6717" s="69">
        <v>415266.78</v>
      </c>
      <c r="J6717" s="70">
        <v>65</v>
      </c>
      <c r="K6717" s="71">
        <v>0.76</v>
      </c>
      <c r="L6717" s="70">
        <v>0</v>
      </c>
      <c r="M6717" s="71">
        <v>1.044</v>
      </c>
      <c r="N6717" s="72"/>
      <c r="O6717" s="73">
        <f>MIN(1,MAX(0,(1/(1+EXP(-(Assumptions!$B$5 + Assumptions!$B$6*$N6717))))*Assumptions!$B$3))</f>
        <v>3.9165722796764356E-2</v>
      </c>
      <c r="P6717" s="73">
        <f>VLOOKUP($F6717,Assumptions!$A$23:$B$27,2,FALSE)*Assumptions!$B$4</f>
        <v>0.7</v>
      </c>
      <c r="Q6717" s="74">
        <f t="shared" si="208"/>
        <v>11384.956514529451</v>
      </c>
      <c r="R6717" s="75" t="str">
        <f>IF($O6717&lt;Assumptions!$B$17,"A",IF($O6717&lt;Assumptions!$B$18,"B",IF($O6717&lt;Assumptions!$B$19,"C",IF($O6717&lt;Assumptions!$B$20,"D","E"))))</f>
        <v>B</v>
      </c>
      <c r="S6717" s="75">
        <f t="shared" si="209"/>
        <v>0</v>
      </c>
    </row>
    <row r="6718" spans="1:19" ht="17.399999999999999" x14ac:dyDescent="0.3">
      <c r="A6718" s="39" t="s">
        <v>1094</v>
      </c>
      <c r="B6718" s="39" t="s">
        <v>90</v>
      </c>
      <c r="C6718" s="39" t="s">
        <v>135</v>
      </c>
      <c r="D6718" s="39" t="s">
        <v>26</v>
      </c>
      <c r="E6718" s="70" t="s">
        <v>46</v>
      </c>
      <c r="F6718" s="70" t="s">
        <v>40</v>
      </c>
      <c r="G6718" s="78">
        <v>44169</v>
      </c>
      <c r="H6718" s="78">
        <v>45689</v>
      </c>
      <c r="I6718" s="69">
        <v>404275.87</v>
      </c>
      <c r="J6718" s="70">
        <v>0</v>
      </c>
      <c r="K6718" s="71">
        <v>1.1060000000000001</v>
      </c>
      <c r="L6718" s="70">
        <v>0</v>
      </c>
      <c r="M6718" s="71">
        <v>1.044</v>
      </c>
      <c r="N6718" s="72"/>
      <c r="O6718" s="73">
        <f>MIN(1,MAX(0,(1/(1+EXP(-(Assumptions!$B$5 + Assumptions!$B$6*$N6718))))*Assumptions!$B$3))</f>
        <v>3.9165722796764356E-2</v>
      </c>
      <c r="P6718" s="73">
        <f>VLOOKUP($F6718,Assumptions!$A$23:$B$27,2,FALSE)*Assumptions!$B$4</f>
        <v>0.7</v>
      </c>
      <c r="Q6718" s="74">
        <f t="shared" si="208"/>
        <v>11083.629660488519</v>
      </c>
      <c r="R6718" s="75" t="str">
        <f>IF($O6718&lt;Assumptions!$B$17,"A",IF($O6718&lt;Assumptions!$B$18,"B",IF($O6718&lt;Assumptions!$B$19,"C",IF($O6718&lt;Assumptions!$B$20,"D","E"))))</f>
        <v>B</v>
      </c>
      <c r="S6718" s="75">
        <f t="shared" si="209"/>
        <v>0</v>
      </c>
    </row>
    <row r="6719" spans="1:19" ht="17.399999999999999" x14ac:dyDescent="0.3">
      <c r="A6719" s="39" t="s">
        <v>1094</v>
      </c>
      <c r="B6719" s="39" t="s">
        <v>90</v>
      </c>
      <c r="C6719" s="39" t="s">
        <v>135</v>
      </c>
      <c r="D6719" s="39" t="s">
        <v>26</v>
      </c>
      <c r="E6719" s="70" t="s">
        <v>46</v>
      </c>
      <c r="F6719" s="70" t="s">
        <v>40</v>
      </c>
      <c r="G6719" s="78">
        <v>44169</v>
      </c>
      <c r="H6719" s="78">
        <v>45717</v>
      </c>
      <c r="I6719" s="69">
        <v>393582.25</v>
      </c>
      <c r="J6719" s="70">
        <v>95</v>
      </c>
      <c r="K6719" s="71">
        <v>0.10199999999999999</v>
      </c>
      <c r="L6719" s="70">
        <v>0</v>
      </c>
      <c r="M6719" s="71">
        <v>1.044</v>
      </c>
      <c r="N6719" s="72"/>
      <c r="O6719" s="73">
        <f>MIN(1,MAX(0,(1/(1+EXP(-(Assumptions!$B$5 + Assumptions!$B$6*$N6719))))*Assumptions!$B$3))</f>
        <v>3.9165722796764356E-2</v>
      </c>
      <c r="P6719" s="73">
        <f>VLOOKUP($F6719,Assumptions!$A$23:$B$27,2,FALSE)*Assumptions!$B$4</f>
        <v>0.7</v>
      </c>
      <c r="Q6719" s="74">
        <f t="shared" si="208"/>
        <v>10790.453310858764</v>
      </c>
      <c r="R6719" s="75" t="str">
        <f>IF($O6719&lt;Assumptions!$B$17,"A",IF($O6719&lt;Assumptions!$B$18,"B",IF($O6719&lt;Assumptions!$B$19,"C",IF($O6719&lt;Assumptions!$B$20,"D","E"))))</f>
        <v>B</v>
      </c>
      <c r="S6719" s="75">
        <f t="shared" si="209"/>
        <v>0</v>
      </c>
    </row>
    <row r="6720" spans="1:19" ht="17.399999999999999" x14ac:dyDescent="0.3">
      <c r="A6720" s="39" t="s">
        <v>1094</v>
      </c>
      <c r="B6720" s="39" t="s">
        <v>90</v>
      </c>
      <c r="C6720" s="39" t="s">
        <v>135</v>
      </c>
      <c r="D6720" s="39" t="s">
        <v>26</v>
      </c>
      <c r="E6720" s="70" t="s">
        <v>46</v>
      </c>
      <c r="F6720" s="70" t="s">
        <v>40</v>
      </c>
      <c r="G6720" s="78">
        <v>44169</v>
      </c>
      <c r="H6720" s="78">
        <v>45748</v>
      </c>
      <c r="I6720" s="69">
        <v>381817.35</v>
      </c>
      <c r="J6720" s="70">
        <v>95</v>
      </c>
      <c r="K6720" s="71">
        <v>0.52500000000000002</v>
      </c>
      <c r="L6720" s="70">
        <v>0</v>
      </c>
      <c r="M6720" s="71">
        <v>1.044</v>
      </c>
      <c r="N6720" s="72"/>
      <c r="O6720" s="73">
        <f>MIN(1,MAX(0,(1/(1+EXP(-(Assumptions!$B$5 + Assumptions!$B$6*$N6720))))*Assumptions!$B$3))</f>
        <v>3.9165722796764356E-2</v>
      </c>
      <c r="P6720" s="73">
        <f>VLOOKUP($F6720,Assumptions!$A$23:$B$27,2,FALSE)*Assumptions!$B$4</f>
        <v>0.7</v>
      </c>
      <c r="Q6720" s="74">
        <f t="shared" si="208"/>
        <v>10467.906742366607</v>
      </c>
      <c r="R6720" s="75" t="str">
        <f>IF($O6720&lt;Assumptions!$B$17,"A",IF($O6720&lt;Assumptions!$B$18,"B",IF($O6720&lt;Assumptions!$B$19,"C",IF($O6720&lt;Assumptions!$B$20,"D","E"))))</f>
        <v>B</v>
      </c>
      <c r="S6720" s="75">
        <f t="shared" si="209"/>
        <v>0</v>
      </c>
    </row>
    <row r="6721" spans="1:19" ht="17.399999999999999" x14ac:dyDescent="0.3">
      <c r="A6721" s="39" t="s">
        <v>1094</v>
      </c>
      <c r="B6721" s="39" t="s">
        <v>90</v>
      </c>
      <c r="C6721" s="39" t="s">
        <v>135</v>
      </c>
      <c r="D6721" s="39" t="s">
        <v>26</v>
      </c>
      <c r="E6721" s="70" t="s">
        <v>46</v>
      </c>
      <c r="F6721" s="70" t="s">
        <v>40</v>
      </c>
      <c r="G6721" s="78">
        <v>44169</v>
      </c>
      <c r="H6721" s="78">
        <v>45778</v>
      </c>
      <c r="I6721" s="69">
        <v>369976.19</v>
      </c>
      <c r="J6721" s="70">
        <v>65</v>
      </c>
      <c r="K6721" s="71">
        <v>0.47399999999999998</v>
      </c>
      <c r="L6721" s="70">
        <v>0</v>
      </c>
      <c r="M6721" s="71">
        <v>1.044</v>
      </c>
      <c r="N6721" s="72"/>
      <c r="O6721" s="73">
        <f>MIN(1,MAX(0,(1/(1+EXP(-(Assumptions!$B$5 + Assumptions!$B$6*$N6721))))*Assumptions!$B$3))</f>
        <v>3.9165722796764356E-2</v>
      </c>
      <c r="P6721" s="73">
        <f>VLOOKUP($F6721,Assumptions!$A$23:$B$27,2,FALSE)*Assumptions!$B$4</f>
        <v>0.7</v>
      </c>
      <c r="Q6721" s="74">
        <f t="shared" ref="Q6721:Q6784" si="210">$I6721*$O6721*$P6721</f>
        <v>10143.269429260114</v>
      </c>
      <c r="R6721" s="75" t="str">
        <f>IF($O6721&lt;Assumptions!$B$17,"A",IF($O6721&lt;Assumptions!$B$18,"B",IF($O6721&lt;Assumptions!$B$19,"C",IF($O6721&lt;Assumptions!$B$20,"D","E"))))</f>
        <v>B</v>
      </c>
      <c r="S6721" s="75">
        <f t="shared" ref="S6721:S6784" si="211">--($J6721&gt;=180)</f>
        <v>0</v>
      </c>
    </row>
    <row r="6722" spans="1:19" ht="17.399999999999999" x14ac:dyDescent="0.3">
      <c r="A6722" s="39" t="s">
        <v>1094</v>
      </c>
      <c r="B6722" s="39" t="s">
        <v>90</v>
      </c>
      <c r="C6722" s="39" t="s">
        <v>135</v>
      </c>
      <c r="D6722" s="39" t="s">
        <v>26</v>
      </c>
      <c r="E6722" s="70" t="s">
        <v>46</v>
      </c>
      <c r="F6722" s="70" t="s">
        <v>40</v>
      </c>
      <c r="G6722" s="78">
        <v>44169</v>
      </c>
      <c r="H6722" s="78">
        <v>45809</v>
      </c>
      <c r="I6722" s="69">
        <v>359911.48</v>
      </c>
      <c r="J6722" s="70">
        <v>0</v>
      </c>
      <c r="K6722" s="71">
        <v>1.0820000000000001</v>
      </c>
      <c r="L6722" s="70">
        <v>0</v>
      </c>
      <c r="M6722" s="71">
        <v>1.044</v>
      </c>
      <c r="N6722" s="72"/>
      <c r="O6722" s="73">
        <f>MIN(1,MAX(0,(1/(1+EXP(-(Assumptions!$B$5 + Assumptions!$B$6*$N6722))))*Assumptions!$B$3))</f>
        <v>3.9165722796764356E-2</v>
      </c>
      <c r="P6722" s="73">
        <f>VLOOKUP($F6722,Assumptions!$A$23:$B$27,2,FALSE)*Assumptions!$B$4</f>
        <v>0.7</v>
      </c>
      <c r="Q6722" s="74">
        <f t="shared" si="210"/>
        <v>9867.3352799372369</v>
      </c>
      <c r="R6722" s="75" t="str">
        <f>IF($O6722&lt;Assumptions!$B$17,"A",IF($O6722&lt;Assumptions!$B$18,"B",IF($O6722&lt;Assumptions!$B$19,"C",IF($O6722&lt;Assumptions!$B$20,"D","E"))))</f>
        <v>B</v>
      </c>
      <c r="S6722" s="75">
        <f t="shared" si="211"/>
        <v>0</v>
      </c>
    </row>
    <row r="6723" spans="1:19" ht="17.399999999999999" x14ac:dyDescent="0.3">
      <c r="A6723" s="39" t="s">
        <v>1094</v>
      </c>
      <c r="B6723" s="39" t="s">
        <v>90</v>
      </c>
      <c r="C6723" s="39" t="s">
        <v>135</v>
      </c>
      <c r="D6723" s="39" t="s">
        <v>26</v>
      </c>
      <c r="E6723" s="70" t="s">
        <v>46</v>
      </c>
      <c r="F6723" s="70" t="s">
        <v>40</v>
      </c>
      <c r="G6723" s="78">
        <v>44169</v>
      </c>
      <c r="H6723" s="78">
        <v>45839</v>
      </c>
      <c r="I6723" s="69">
        <v>359911.48</v>
      </c>
      <c r="J6723" s="70">
        <v>220</v>
      </c>
      <c r="K6723" s="71">
        <v>0.16600000000000001</v>
      </c>
      <c r="L6723" s="70">
        <v>0</v>
      </c>
      <c r="M6723" s="71">
        <v>1.044</v>
      </c>
      <c r="N6723" s="72"/>
      <c r="O6723" s="73">
        <f>MIN(1,MAX(0,(1/(1+EXP(-(Assumptions!$B$5 + Assumptions!$B$6*$N6723))))*Assumptions!$B$3))</f>
        <v>3.9165722796764356E-2</v>
      </c>
      <c r="P6723" s="73">
        <f>VLOOKUP($F6723,Assumptions!$A$23:$B$27,2,FALSE)*Assumptions!$B$4</f>
        <v>0.7</v>
      </c>
      <c r="Q6723" s="74">
        <f t="shared" si="210"/>
        <v>9867.3352799372369</v>
      </c>
      <c r="R6723" s="75" t="str">
        <f>IF($O6723&lt;Assumptions!$B$17,"A",IF($O6723&lt;Assumptions!$B$18,"B",IF($O6723&lt;Assumptions!$B$19,"C",IF($O6723&lt;Assumptions!$B$20,"D","E"))))</f>
        <v>B</v>
      </c>
      <c r="S6723" s="75">
        <f t="shared" si="211"/>
        <v>1</v>
      </c>
    </row>
    <row r="6724" spans="1:19" ht="17.399999999999999" x14ac:dyDescent="0.3">
      <c r="A6724" s="39" t="s">
        <v>1094</v>
      </c>
      <c r="B6724" s="39" t="s">
        <v>90</v>
      </c>
      <c r="C6724" s="39" t="s">
        <v>135</v>
      </c>
      <c r="D6724" s="39" t="s">
        <v>26</v>
      </c>
      <c r="E6724" s="70" t="s">
        <v>46</v>
      </c>
      <c r="F6724" s="70" t="s">
        <v>40</v>
      </c>
      <c r="G6724" s="78">
        <v>44169</v>
      </c>
      <c r="H6724" s="78">
        <v>45870</v>
      </c>
      <c r="I6724" s="69">
        <v>359911.48</v>
      </c>
      <c r="J6724" s="70">
        <v>999</v>
      </c>
      <c r="K6724" s="71">
        <v>8.1000000000000003E-2</v>
      </c>
      <c r="L6724" s="70">
        <v>0</v>
      </c>
      <c r="M6724" s="71">
        <v>1.044</v>
      </c>
      <c r="N6724" s="72"/>
      <c r="O6724" s="73">
        <f>MIN(1,MAX(0,(1/(1+EXP(-(Assumptions!$B$5 + Assumptions!$B$6*$N6724))))*Assumptions!$B$3))</f>
        <v>3.9165722796764356E-2</v>
      </c>
      <c r="P6724" s="73">
        <f>VLOOKUP($F6724,Assumptions!$A$23:$B$27,2,FALSE)*Assumptions!$B$4</f>
        <v>0.7</v>
      </c>
      <c r="Q6724" s="74">
        <f t="shared" si="210"/>
        <v>9867.3352799372369</v>
      </c>
      <c r="R6724" s="75" t="str">
        <f>IF($O6724&lt;Assumptions!$B$17,"A",IF($O6724&lt;Assumptions!$B$18,"B",IF($O6724&lt;Assumptions!$B$19,"C",IF($O6724&lt;Assumptions!$B$20,"D","E"))))</f>
        <v>B</v>
      </c>
      <c r="S6724" s="75">
        <f t="shared" si="211"/>
        <v>1</v>
      </c>
    </row>
    <row r="6725" spans="1:19" ht="17.399999999999999" x14ac:dyDescent="0.3">
      <c r="A6725" s="39" t="s">
        <v>1094</v>
      </c>
      <c r="B6725" s="39" t="s">
        <v>90</v>
      </c>
      <c r="C6725" s="39" t="s">
        <v>135</v>
      </c>
      <c r="D6725" s="39" t="s">
        <v>26</v>
      </c>
      <c r="E6725" s="70" t="s">
        <v>46</v>
      </c>
      <c r="F6725" s="70" t="s">
        <v>40</v>
      </c>
      <c r="G6725" s="78">
        <v>44169</v>
      </c>
      <c r="H6725" s="78">
        <v>45901</v>
      </c>
      <c r="I6725" s="69">
        <v>359911.48</v>
      </c>
      <c r="J6725" s="70">
        <v>999</v>
      </c>
      <c r="K6725" s="71">
        <v>0.10299999999999999</v>
      </c>
      <c r="L6725" s="70">
        <v>0</v>
      </c>
      <c r="M6725" s="71">
        <v>1.044</v>
      </c>
      <c r="N6725" s="72"/>
      <c r="O6725" s="73">
        <f>MIN(1,MAX(0,(1/(1+EXP(-(Assumptions!$B$5 + Assumptions!$B$6*$N6725))))*Assumptions!$B$3))</f>
        <v>3.9165722796764356E-2</v>
      </c>
      <c r="P6725" s="73">
        <f>VLOOKUP($F6725,Assumptions!$A$23:$B$27,2,FALSE)*Assumptions!$B$4</f>
        <v>0.7</v>
      </c>
      <c r="Q6725" s="74">
        <f t="shared" si="210"/>
        <v>9867.3352799372369</v>
      </c>
      <c r="R6725" s="75" t="str">
        <f>IF($O6725&lt;Assumptions!$B$17,"A",IF($O6725&lt;Assumptions!$B$18,"B",IF($O6725&lt;Assumptions!$B$19,"C",IF($O6725&lt;Assumptions!$B$20,"D","E"))))</f>
        <v>B</v>
      </c>
      <c r="S6725" s="75">
        <f t="shared" si="211"/>
        <v>1</v>
      </c>
    </row>
    <row r="6726" spans="1:19" ht="17.399999999999999" x14ac:dyDescent="0.3">
      <c r="A6726" s="39" t="s">
        <v>1094</v>
      </c>
      <c r="B6726" s="39" t="s">
        <v>90</v>
      </c>
      <c r="C6726" s="39" t="s">
        <v>135</v>
      </c>
      <c r="D6726" s="39" t="s">
        <v>26</v>
      </c>
      <c r="E6726" s="70" t="s">
        <v>46</v>
      </c>
      <c r="F6726" s="70" t="s">
        <v>40</v>
      </c>
      <c r="G6726" s="78">
        <v>44169</v>
      </c>
      <c r="H6726" s="78">
        <v>45931</v>
      </c>
      <c r="I6726" s="69">
        <v>359911.48</v>
      </c>
      <c r="J6726" s="70">
        <v>999</v>
      </c>
      <c r="K6726" s="71">
        <v>0.19600000000000001</v>
      </c>
      <c r="L6726" s="70">
        <v>0</v>
      </c>
      <c r="M6726" s="71">
        <v>1.044</v>
      </c>
      <c r="N6726" s="72"/>
      <c r="O6726" s="73">
        <f>MIN(1,MAX(0,(1/(1+EXP(-(Assumptions!$B$5 + Assumptions!$B$6*$N6726))))*Assumptions!$B$3))</f>
        <v>3.9165722796764356E-2</v>
      </c>
      <c r="P6726" s="73">
        <f>VLOOKUP($F6726,Assumptions!$A$23:$B$27,2,FALSE)*Assumptions!$B$4</f>
        <v>0.7</v>
      </c>
      <c r="Q6726" s="74">
        <f t="shared" si="210"/>
        <v>9867.3352799372369</v>
      </c>
      <c r="R6726" s="75" t="str">
        <f>IF($O6726&lt;Assumptions!$B$17,"A",IF($O6726&lt;Assumptions!$B$18,"B",IF($O6726&lt;Assumptions!$B$19,"C",IF($O6726&lt;Assumptions!$B$20,"D","E"))))</f>
        <v>B</v>
      </c>
      <c r="S6726" s="75">
        <f t="shared" si="211"/>
        <v>1</v>
      </c>
    </row>
    <row r="6727" spans="1:19" ht="17.399999999999999" x14ac:dyDescent="0.3">
      <c r="A6727" s="39" t="s">
        <v>1094</v>
      </c>
      <c r="B6727" s="39" t="s">
        <v>90</v>
      </c>
      <c r="C6727" s="39" t="s">
        <v>135</v>
      </c>
      <c r="D6727" s="39" t="s">
        <v>26</v>
      </c>
      <c r="E6727" s="70" t="s">
        <v>46</v>
      </c>
      <c r="F6727" s="70" t="s">
        <v>40</v>
      </c>
      <c r="G6727" s="78">
        <v>44169</v>
      </c>
      <c r="H6727" s="78">
        <v>45962</v>
      </c>
      <c r="I6727" s="69">
        <v>359911.48</v>
      </c>
      <c r="J6727" s="70">
        <v>999</v>
      </c>
      <c r="K6727" s="71">
        <v>0.03</v>
      </c>
      <c r="L6727" s="70">
        <v>0</v>
      </c>
      <c r="M6727" s="71">
        <v>1.044</v>
      </c>
      <c r="N6727" s="72"/>
      <c r="O6727" s="73">
        <f>MIN(1,MAX(0,(1/(1+EXP(-(Assumptions!$B$5 + Assumptions!$B$6*$N6727))))*Assumptions!$B$3))</f>
        <v>3.9165722796764356E-2</v>
      </c>
      <c r="P6727" s="73">
        <f>VLOOKUP($F6727,Assumptions!$A$23:$B$27,2,FALSE)*Assumptions!$B$4</f>
        <v>0.7</v>
      </c>
      <c r="Q6727" s="74">
        <f t="shared" si="210"/>
        <v>9867.3352799372369</v>
      </c>
      <c r="R6727" s="75" t="str">
        <f>IF($O6727&lt;Assumptions!$B$17,"A",IF($O6727&lt;Assumptions!$B$18,"B",IF($O6727&lt;Assumptions!$B$19,"C",IF($O6727&lt;Assumptions!$B$20,"D","E"))))</f>
        <v>B</v>
      </c>
      <c r="S6727" s="75">
        <f t="shared" si="211"/>
        <v>1</v>
      </c>
    </row>
    <row r="6728" spans="1:19" ht="17.399999999999999" x14ac:dyDescent="0.3">
      <c r="A6728" s="39" t="s">
        <v>1094</v>
      </c>
      <c r="B6728" s="39" t="s">
        <v>90</v>
      </c>
      <c r="C6728" s="39" t="s">
        <v>135</v>
      </c>
      <c r="D6728" s="39" t="s">
        <v>26</v>
      </c>
      <c r="E6728" s="70" t="s">
        <v>46</v>
      </c>
      <c r="F6728" s="70" t="s">
        <v>40</v>
      </c>
      <c r="G6728" s="78">
        <v>44169</v>
      </c>
      <c r="H6728" s="78">
        <v>45992</v>
      </c>
      <c r="I6728" s="69">
        <v>359911.48</v>
      </c>
      <c r="J6728" s="70">
        <v>999</v>
      </c>
      <c r="K6728" s="71">
        <v>0.16900000000000001</v>
      </c>
      <c r="L6728" s="70">
        <v>0</v>
      </c>
      <c r="M6728" s="71">
        <v>1.044</v>
      </c>
      <c r="N6728" s="72"/>
      <c r="O6728" s="73">
        <f>MIN(1,MAX(0,(1/(1+EXP(-(Assumptions!$B$5 + Assumptions!$B$6*$N6728))))*Assumptions!$B$3))</f>
        <v>3.9165722796764356E-2</v>
      </c>
      <c r="P6728" s="73">
        <f>VLOOKUP($F6728,Assumptions!$A$23:$B$27,2,FALSE)*Assumptions!$B$4</f>
        <v>0.7</v>
      </c>
      <c r="Q6728" s="74">
        <f t="shared" si="210"/>
        <v>9867.3352799372369</v>
      </c>
      <c r="R6728" s="75" t="str">
        <f>IF($O6728&lt;Assumptions!$B$17,"A",IF($O6728&lt;Assumptions!$B$18,"B",IF($O6728&lt;Assumptions!$B$19,"C",IF($O6728&lt;Assumptions!$B$20,"D","E"))))</f>
        <v>B</v>
      </c>
      <c r="S6728" s="75">
        <f t="shared" si="211"/>
        <v>1</v>
      </c>
    </row>
    <row r="6729" spans="1:19" ht="17.399999999999999" x14ac:dyDescent="0.3">
      <c r="A6729" s="39" t="s">
        <v>1095</v>
      </c>
      <c r="B6729" s="39" t="s">
        <v>86</v>
      </c>
      <c r="C6729" s="39" t="s">
        <v>135</v>
      </c>
      <c r="D6729" s="39" t="s">
        <v>22</v>
      </c>
      <c r="E6729" s="70" t="s">
        <v>31</v>
      </c>
      <c r="F6729" s="70" t="s">
        <v>32</v>
      </c>
      <c r="G6729" s="78">
        <v>44858</v>
      </c>
      <c r="H6729" s="78">
        <v>45658</v>
      </c>
      <c r="I6729" s="69">
        <v>1724600.11</v>
      </c>
      <c r="J6729" s="70">
        <v>0</v>
      </c>
      <c r="K6729" s="71">
        <v>0.99199999999999999</v>
      </c>
      <c r="L6729" s="70">
        <v>0</v>
      </c>
      <c r="M6729" s="71">
        <v>0.95</v>
      </c>
      <c r="N6729" s="72"/>
      <c r="O6729" s="73">
        <f>MIN(1,MAX(0,(1/(1+EXP(-(Assumptions!$B$5 + Assumptions!$B$6*$N6729))))*Assumptions!$B$3))</f>
        <v>3.9165722796764356E-2</v>
      </c>
      <c r="P6729" s="73">
        <f>VLOOKUP($F6729,Assumptions!$A$23:$B$27,2,FALSE)*Assumptions!$B$4</f>
        <v>0.5</v>
      </c>
      <c r="Q6729" s="74">
        <f t="shared" si="210"/>
        <v>33772.604921764658</v>
      </c>
      <c r="R6729" s="75" t="str">
        <f>IF($O6729&lt;Assumptions!$B$17,"A",IF($O6729&lt;Assumptions!$B$18,"B",IF($O6729&lt;Assumptions!$B$19,"C",IF($O6729&lt;Assumptions!$B$20,"D","E"))))</f>
        <v>B</v>
      </c>
      <c r="S6729" s="75">
        <f t="shared" si="211"/>
        <v>0</v>
      </c>
    </row>
    <row r="6730" spans="1:19" ht="17.399999999999999" x14ac:dyDescent="0.3">
      <c r="A6730" s="39" t="s">
        <v>1095</v>
      </c>
      <c r="B6730" s="39" t="s">
        <v>86</v>
      </c>
      <c r="C6730" s="39" t="s">
        <v>135</v>
      </c>
      <c r="D6730" s="39" t="s">
        <v>22</v>
      </c>
      <c r="E6730" s="70" t="s">
        <v>31</v>
      </c>
      <c r="F6730" s="70" t="s">
        <v>32</v>
      </c>
      <c r="G6730" s="78">
        <v>44858</v>
      </c>
      <c r="H6730" s="78">
        <v>45689</v>
      </c>
      <c r="I6730" s="69">
        <v>1675443.99</v>
      </c>
      <c r="J6730" s="70">
        <v>0</v>
      </c>
      <c r="K6730" s="71">
        <v>1.022</v>
      </c>
      <c r="L6730" s="70">
        <v>0</v>
      </c>
      <c r="M6730" s="71">
        <v>0.95</v>
      </c>
      <c r="N6730" s="72"/>
      <c r="O6730" s="73">
        <f>MIN(1,MAX(0,(1/(1+EXP(-(Assumptions!$B$5 + Assumptions!$B$6*$N6730))))*Assumptions!$B$3))</f>
        <v>3.9165722796764356E-2</v>
      </c>
      <c r="P6730" s="73">
        <f>VLOOKUP($F6730,Assumptions!$A$23:$B$27,2,FALSE)*Assumptions!$B$4</f>
        <v>0.5</v>
      </c>
      <c r="Q6730" s="74">
        <f t="shared" si="210"/>
        <v>32809.987436922413</v>
      </c>
      <c r="R6730" s="75" t="str">
        <f>IF($O6730&lt;Assumptions!$B$17,"A",IF($O6730&lt;Assumptions!$B$18,"B",IF($O6730&lt;Assumptions!$B$19,"C",IF($O6730&lt;Assumptions!$B$20,"D","E"))))</f>
        <v>B</v>
      </c>
      <c r="S6730" s="75">
        <f t="shared" si="211"/>
        <v>0</v>
      </c>
    </row>
    <row r="6731" spans="1:19" ht="17.399999999999999" x14ac:dyDescent="0.3">
      <c r="A6731" s="39" t="s">
        <v>1095</v>
      </c>
      <c r="B6731" s="39" t="s">
        <v>86</v>
      </c>
      <c r="C6731" s="39" t="s">
        <v>135</v>
      </c>
      <c r="D6731" s="39" t="s">
        <v>22</v>
      </c>
      <c r="E6731" s="70" t="s">
        <v>31</v>
      </c>
      <c r="F6731" s="70" t="s">
        <v>32</v>
      </c>
      <c r="G6731" s="78">
        <v>44858</v>
      </c>
      <c r="H6731" s="78">
        <v>45717</v>
      </c>
      <c r="I6731" s="69">
        <v>1629597.43</v>
      </c>
      <c r="J6731" s="70">
        <v>0</v>
      </c>
      <c r="K6731" s="71">
        <v>1.018</v>
      </c>
      <c r="L6731" s="70">
        <v>0</v>
      </c>
      <c r="M6731" s="71">
        <v>0.95</v>
      </c>
      <c r="N6731" s="72"/>
      <c r="O6731" s="73">
        <f>MIN(1,MAX(0,(1/(1+EXP(-(Assumptions!$B$5 + Assumptions!$B$6*$N6731))))*Assumptions!$B$3))</f>
        <v>3.9165722796764356E-2</v>
      </c>
      <c r="P6731" s="73">
        <f>VLOOKUP($F6731,Assumptions!$A$23:$B$27,2,FALSE)*Assumptions!$B$4</f>
        <v>0.5</v>
      </c>
      <c r="Q6731" s="74">
        <f t="shared" si="210"/>
        <v>31912.180606849801</v>
      </c>
      <c r="R6731" s="75" t="str">
        <f>IF($O6731&lt;Assumptions!$B$17,"A",IF($O6731&lt;Assumptions!$B$18,"B",IF($O6731&lt;Assumptions!$B$19,"C",IF($O6731&lt;Assumptions!$B$20,"D","E"))))</f>
        <v>B</v>
      </c>
      <c r="S6731" s="75">
        <f t="shared" si="211"/>
        <v>0</v>
      </c>
    </row>
    <row r="6732" spans="1:19" ht="17.399999999999999" x14ac:dyDescent="0.3">
      <c r="A6732" s="39" t="s">
        <v>1095</v>
      </c>
      <c r="B6732" s="39" t="s">
        <v>86</v>
      </c>
      <c r="C6732" s="39" t="s">
        <v>135</v>
      </c>
      <c r="D6732" s="39" t="s">
        <v>22</v>
      </c>
      <c r="E6732" s="70" t="s">
        <v>31</v>
      </c>
      <c r="F6732" s="70" t="s">
        <v>32</v>
      </c>
      <c r="G6732" s="78">
        <v>44858</v>
      </c>
      <c r="H6732" s="78">
        <v>45748</v>
      </c>
      <c r="I6732" s="69">
        <v>1577705.31</v>
      </c>
      <c r="J6732" s="70">
        <v>0</v>
      </c>
      <c r="K6732" s="71">
        <v>1.081</v>
      </c>
      <c r="L6732" s="70">
        <v>0</v>
      </c>
      <c r="M6732" s="71">
        <v>0.95</v>
      </c>
      <c r="N6732" s="72"/>
      <c r="O6732" s="73">
        <f>MIN(1,MAX(0,(1/(1+EXP(-(Assumptions!$B$5 + Assumptions!$B$6*$N6732))))*Assumptions!$B$3))</f>
        <v>3.9165722796764356E-2</v>
      </c>
      <c r="P6732" s="73">
        <f>VLOOKUP($F6732,Assumptions!$A$23:$B$27,2,FALSE)*Assumptions!$B$4</f>
        <v>0.5</v>
      </c>
      <c r="Q6732" s="74">
        <f t="shared" si="210"/>
        <v>30895.984413221588</v>
      </c>
      <c r="R6732" s="75" t="str">
        <f>IF($O6732&lt;Assumptions!$B$17,"A",IF($O6732&lt;Assumptions!$B$18,"B",IF($O6732&lt;Assumptions!$B$19,"C",IF($O6732&lt;Assumptions!$B$20,"D","E"))))</f>
        <v>B</v>
      </c>
      <c r="S6732" s="75">
        <f t="shared" si="211"/>
        <v>0</v>
      </c>
    </row>
    <row r="6733" spans="1:19" ht="17.399999999999999" x14ac:dyDescent="0.3">
      <c r="A6733" s="39" t="s">
        <v>1095</v>
      </c>
      <c r="B6733" s="39" t="s">
        <v>86</v>
      </c>
      <c r="C6733" s="39" t="s">
        <v>135</v>
      </c>
      <c r="D6733" s="39" t="s">
        <v>22</v>
      </c>
      <c r="E6733" s="70" t="s">
        <v>31</v>
      </c>
      <c r="F6733" s="70" t="s">
        <v>32</v>
      </c>
      <c r="G6733" s="78">
        <v>44858</v>
      </c>
      <c r="H6733" s="78">
        <v>45778</v>
      </c>
      <c r="I6733" s="69">
        <v>1527431.71</v>
      </c>
      <c r="J6733" s="70">
        <v>0</v>
      </c>
      <c r="K6733" s="71">
        <v>1.0860000000000001</v>
      </c>
      <c r="L6733" s="70">
        <v>0</v>
      </c>
      <c r="M6733" s="71">
        <v>0.95</v>
      </c>
      <c r="N6733" s="72"/>
      <c r="O6733" s="73">
        <f>MIN(1,MAX(0,(1/(1+EXP(-(Assumptions!$B$5 + Assumptions!$B$6*$N6733))))*Assumptions!$B$3))</f>
        <v>3.9165722796764356E-2</v>
      </c>
      <c r="P6733" s="73">
        <f>VLOOKUP($F6733,Assumptions!$A$23:$B$27,2,FALSE)*Assumptions!$B$4</f>
        <v>0.5</v>
      </c>
      <c r="Q6733" s="74">
        <f t="shared" si="210"/>
        <v>29911.483472423879</v>
      </c>
      <c r="R6733" s="75" t="str">
        <f>IF($O6733&lt;Assumptions!$B$17,"A",IF($O6733&lt;Assumptions!$B$18,"B",IF($O6733&lt;Assumptions!$B$19,"C",IF($O6733&lt;Assumptions!$B$20,"D","E"))))</f>
        <v>B</v>
      </c>
      <c r="S6733" s="75">
        <f t="shared" si="211"/>
        <v>0</v>
      </c>
    </row>
    <row r="6734" spans="1:19" ht="17.399999999999999" x14ac:dyDescent="0.3">
      <c r="A6734" s="39" t="s">
        <v>1095</v>
      </c>
      <c r="B6734" s="39" t="s">
        <v>86</v>
      </c>
      <c r="C6734" s="39" t="s">
        <v>135</v>
      </c>
      <c r="D6734" s="39" t="s">
        <v>22</v>
      </c>
      <c r="E6734" s="70" t="s">
        <v>31</v>
      </c>
      <c r="F6734" s="70" t="s">
        <v>32</v>
      </c>
      <c r="G6734" s="78">
        <v>44858</v>
      </c>
      <c r="H6734" s="78">
        <v>45809</v>
      </c>
      <c r="I6734" s="69">
        <v>1482684.92</v>
      </c>
      <c r="J6734" s="70">
        <v>0</v>
      </c>
      <c r="K6734" s="71">
        <v>1.071</v>
      </c>
      <c r="L6734" s="70">
        <v>0</v>
      </c>
      <c r="M6734" s="71">
        <v>0.95</v>
      </c>
      <c r="N6734" s="72"/>
      <c r="O6734" s="73">
        <f>MIN(1,MAX(0,(1/(1+EXP(-(Assumptions!$B$5 + Assumptions!$B$6*$N6734))))*Assumptions!$B$3))</f>
        <v>3.9165722796764356E-2</v>
      </c>
      <c r="P6734" s="73">
        <f>VLOOKUP($F6734,Assumptions!$A$23:$B$27,2,FALSE)*Assumptions!$B$4</f>
        <v>0.5</v>
      </c>
      <c r="Q6734" s="74">
        <f t="shared" si="210"/>
        <v>29035.213285831367</v>
      </c>
      <c r="R6734" s="75" t="str">
        <f>IF($O6734&lt;Assumptions!$B$17,"A",IF($O6734&lt;Assumptions!$B$18,"B",IF($O6734&lt;Assumptions!$B$19,"C",IF($O6734&lt;Assumptions!$B$20,"D","E"))))</f>
        <v>B</v>
      </c>
      <c r="S6734" s="75">
        <f t="shared" si="211"/>
        <v>0</v>
      </c>
    </row>
    <row r="6735" spans="1:19" ht="17.399999999999999" x14ac:dyDescent="0.3">
      <c r="A6735" s="39" t="s">
        <v>1095</v>
      </c>
      <c r="B6735" s="39" t="s">
        <v>86</v>
      </c>
      <c r="C6735" s="39" t="s">
        <v>135</v>
      </c>
      <c r="D6735" s="39" t="s">
        <v>22</v>
      </c>
      <c r="E6735" s="70" t="s">
        <v>31</v>
      </c>
      <c r="F6735" s="70" t="s">
        <v>32</v>
      </c>
      <c r="G6735" s="78">
        <v>44858</v>
      </c>
      <c r="H6735" s="78">
        <v>45839</v>
      </c>
      <c r="I6735" s="69">
        <v>1443970.66</v>
      </c>
      <c r="J6735" s="70">
        <v>0</v>
      </c>
      <c r="K6735" s="71">
        <v>1.1120000000000001</v>
      </c>
      <c r="L6735" s="70">
        <v>0</v>
      </c>
      <c r="M6735" s="71">
        <v>0.95</v>
      </c>
      <c r="N6735" s="72"/>
      <c r="O6735" s="73">
        <f>MIN(1,MAX(0,(1/(1+EXP(-(Assumptions!$B$5 + Assumptions!$B$6*$N6735))))*Assumptions!$B$3))</f>
        <v>3.9165722796764356E-2</v>
      </c>
      <c r="P6735" s="73">
        <f>VLOOKUP($F6735,Assumptions!$A$23:$B$27,2,FALSE)*Assumptions!$B$4</f>
        <v>0.5</v>
      </c>
      <c r="Q6735" s="74">
        <f t="shared" si="210"/>
        <v>28277.077298110435</v>
      </c>
      <c r="R6735" s="75" t="str">
        <f>IF($O6735&lt;Assumptions!$B$17,"A",IF($O6735&lt;Assumptions!$B$18,"B",IF($O6735&lt;Assumptions!$B$19,"C",IF($O6735&lt;Assumptions!$B$20,"D","E"))))</f>
        <v>B</v>
      </c>
      <c r="S6735" s="75">
        <f t="shared" si="211"/>
        <v>0</v>
      </c>
    </row>
    <row r="6736" spans="1:19" ht="17.399999999999999" x14ac:dyDescent="0.3">
      <c r="A6736" s="39" t="s">
        <v>1095</v>
      </c>
      <c r="B6736" s="39" t="s">
        <v>86</v>
      </c>
      <c r="C6736" s="39" t="s">
        <v>135</v>
      </c>
      <c r="D6736" s="39" t="s">
        <v>22</v>
      </c>
      <c r="E6736" s="70" t="s">
        <v>31</v>
      </c>
      <c r="F6736" s="70" t="s">
        <v>32</v>
      </c>
      <c r="G6736" s="78">
        <v>44858</v>
      </c>
      <c r="H6736" s="78">
        <v>45870</v>
      </c>
      <c r="I6736" s="69">
        <v>1397250.96</v>
      </c>
      <c r="J6736" s="70">
        <v>0</v>
      </c>
      <c r="K6736" s="71">
        <v>1.0469999999999999</v>
      </c>
      <c r="L6736" s="70">
        <v>0</v>
      </c>
      <c r="M6736" s="71">
        <v>0.95</v>
      </c>
      <c r="N6736" s="72"/>
      <c r="O6736" s="73">
        <f>MIN(1,MAX(0,(1/(1+EXP(-(Assumptions!$B$5 + Assumptions!$B$6*$N6736))))*Assumptions!$B$3))</f>
        <v>3.9165722796764356E-2</v>
      </c>
      <c r="P6736" s="73">
        <f>VLOOKUP($F6736,Assumptions!$A$23:$B$27,2,FALSE)*Assumptions!$B$4</f>
        <v>0.5</v>
      </c>
      <c r="Q6736" s="74">
        <f t="shared" si="210"/>
        <v>27362.171888436438</v>
      </c>
      <c r="R6736" s="75" t="str">
        <f>IF($O6736&lt;Assumptions!$B$17,"A",IF($O6736&lt;Assumptions!$B$18,"B",IF($O6736&lt;Assumptions!$B$19,"C",IF($O6736&lt;Assumptions!$B$20,"D","E"))))</f>
        <v>B</v>
      </c>
      <c r="S6736" s="75">
        <f t="shared" si="211"/>
        <v>0</v>
      </c>
    </row>
    <row r="6737" spans="1:19" ht="17.399999999999999" x14ac:dyDescent="0.3">
      <c r="A6737" s="39" t="s">
        <v>1095</v>
      </c>
      <c r="B6737" s="39" t="s">
        <v>86</v>
      </c>
      <c r="C6737" s="39" t="s">
        <v>135</v>
      </c>
      <c r="D6737" s="39" t="s">
        <v>22</v>
      </c>
      <c r="E6737" s="70" t="s">
        <v>31</v>
      </c>
      <c r="F6737" s="70" t="s">
        <v>32</v>
      </c>
      <c r="G6737" s="78">
        <v>44858</v>
      </c>
      <c r="H6737" s="78">
        <v>45901</v>
      </c>
      <c r="I6737" s="69">
        <v>1352283.65</v>
      </c>
      <c r="J6737" s="70">
        <v>0</v>
      </c>
      <c r="K6737" s="71">
        <v>0.998</v>
      </c>
      <c r="L6737" s="70">
        <v>0</v>
      </c>
      <c r="M6737" s="71">
        <v>0.95</v>
      </c>
      <c r="N6737" s="72"/>
      <c r="O6737" s="73">
        <f>MIN(1,MAX(0,(1/(1+EXP(-(Assumptions!$B$5 + Assumptions!$B$6*$N6737))))*Assumptions!$B$3))</f>
        <v>3.9165722796764356E-2</v>
      </c>
      <c r="P6737" s="73">
        <f>VLOOKUP($F6737,Assumptions!$A$23:$B$27,2,FALSE)*Assumptions!$B$4</f>
        <v>0.5</v>
      </c>
      <c r="Q6737" s="74">
        <f t="shared" si="210"/>
        <v>26481.583289248352</v>
      </c>
      <c r="R6737" s="75" t="str">
        <f>IF($O6737&lt;Assumptions!$B$17,"A",IF($O6737&lt;Assumptions!$B$18,"B",IF($O6737&lt;Assumptions!$B$19,"C",IF($O6737&lt;Assumptions!$B$20,"D","E"))))</f>
        <v>B</v>
      </c>
      <c r="S6737" s="75">
        <f t="shared" si="211"/>
        <v>0</v>
      </c>
    </row>
    <row r="6738" spans="1:19" ht="17.399999999999999" x14ac:dyDescent="0.3">
      <c r="A6738" s="39" t="s">
        <v>1095</v>
      </c>
      <c r="B6738" s="39" t="s">
        <v>86</v>
      </c>
      <c r="C6738" s="39" t="s">
        <v>135</v>
      </c>
      <c r="D6738" s="39" t="s">
        <v>22</v>
      </c>
      <c r="E6738" s="70" t="s">
        <v>31</v>
      </c>
      <c r="F6738" s="70" t="s">
        <v>32</v>
      </c>
      <c r="G6738" s="78">
        <v>44858</v>
      </c>
      <c r="H6738" s="78">
        <v>45931</v>
      </c>
      <c r="I6738" s="69">
        <v>1310429.42</v>
      </c>
      <c r="J6738" s="70">
        <v>0</v>
      </c>
      <c r="K6738" s="71">
        <v>1.113</v>
      </c>
      <c r="L6738" s="70">
        <v>0</v>
      </c>
      <c r="M6738" s="71">
        <v>0.95</v>
      </c>
      <c r="N6738" s="72"/>
      <c r="O6738" s="73">
        <f>MIN(1,MAX(0,(1/(1+EXP(-(Assumptions!$B$5 + Assumptions!$B$6*$N6738))))*Assumptions!$B$3))</f>
        <v>3.9165722796764356E-2</v>
      </c>
      <c r="P6738" s="73">
        <f>VLOOKUP($F6738,Assumptions!$A$23:$B$27,2,FALSE)*Assumptions!$B$4</f>
        <v>0.5</v>
      </c>
      <c r="Q6738" s="74">
        <f t="shared" si="210"/>
        <v>25661.957704222346</v>
      </c>
      <c r="R6738" s="75" t="str">
        <f>IF($O6738&lt;Assumptions!$B$17,"A",IF($O6738&lt;Assumptions!$B$18,"B",IF($O6738&lt;Assumptions!$B$19,"C",IF($O6738&lt;Assumptions!$B$20,"D","E"))))</f>
        <v>B</v>
      </c>
      <c r="S6738" s="75">
        <f t="shared" si="211"/>
        <v>0</v>
      </c>
    </row>
    <row r="6739" spans="1:19" ht="17.399999999999999" x14ac:dyDescent="0.3">
      <c r="A6739" s="39" t="s">
        <v>1095</v>
      </c>
      <c r="B6739" s="39" t="s">
        <v>86</v>
      </c>
      <c r="C6739" s="39" t="s">
        <v>135</v>
      </c>
      <c r="D6739" s="39" t="s">
        <v>22</v>
      </c>
      <c r="E6739" s="70" t="s">
        <v>31</v>
      </c>
      <c r="F6739" s="70" t="s">
        <v>32</v>
      </c>
      <c r="G6739" s="78">
        <v>44858</v>
      </c>
      <c r="H6739" s="78">
        <v>45962</v>
      </c>
      <c r="I6739" s="69">
        <v>1271723.01</v>
      </c>
      <c r="J6739" s="70">
        <v>0</v>
      </c>
      <c r="K6739" s="71">
        <v>0.999</v>
      </c>
      <c r="L6739" s="70">
        <v>0</v>
      </c>
      <c r="M6739" s="71">
        <v>0.95</v>
      </c>
      <c r="N6739" s="72"/>
      <c r="O6739" s="73">
        <f>MIN(1,MAX(0,(1/(1+EXP(-(Assumptions!$B$5 + Assumptions!$B$6*$N6739))))*Assumptions!$B$3))</f>
        <v>3.9165722796764356E-2</v>
      </c>
      <c r="P6739" s="73">
        <f>VLOOKUP($F6739,Assumptions!$A$23:$B$27,2,FALSE)*Assumptions!$B$4</f>
        <v>0.5</v>
      </c>
      <c r="Q6739" s="74">
        <f t="shared" si="210"/>
        <v>24903.975441963394</v>
      </c>
      <c r="R6739" s="75" t="str">
        <f>IF($O6739&lt;Assumptions!$B$17,"A",IF($O6739&lt;Assumptions!$B$18,"B",IF($O6739&lt;Assumptions!$B$19,"C",IF($O6739&lt;Assumptions!$B$20,"D","E"))))</f>
        <v>B</v>
      </c>
      <c r="S6739" s="75">
        <f t="shared" si="211"/>
        <v>0</v>
      </c>
    </row>
    <row r="6740" spans="1:19" ht="17.399999999999999" x14ac:dyDescent="0.3">
      <c r="A6740" s="39" t="s">
        <v>1095</v>
      </c>
      <c r="B6740" s="39" t="s">
        <v>86</v>
      </c>
      <c r="C6740" s="39" t="s">
        <v>135</v>
      </c>
      <c r="D6740" s="39" t="s">
        <v>22</v>
      </c>
      <c r="E6740" s="70" t="s">
        <v>31</v>
      </c>
      <c r="F6740" s="70" t="s">
        <v>32</v>
      </c>
      <c r="G6740" s="78">
        <v>44858</v>
      </c>
      <c r="H6740" s="78">
        <v>45992</v>
      </c>
      <c r="I6740" s="69">
        <v>1229870.8799999999</v>
      </c>
      <c r="J6740" s="70">
        <v>0</v>
      </c>
      <c r="K6740" s="71">
        <v>1.004</v>
      </c>
      <c r="L6740" s="70">
        <v>0</v>
      </c>
      <c r="M6740" s="71">
        <v>0.95</v>
      </c>
      <c r="N6740" s="72"/>
      <c r="O6740" s="73">
        <f>MIN(1,MAX(0,(1/(1+EXP(-(Assumptions!$B$5 + Assumptions!$B$6*$N6740))))*Assumptions!$B$3))</f>
        <v>3.9165722796764356E-2</v>
      </c>
      <c r="P6740" s="73">
        <f>VLOOKUP($F6740,Assumptions!$A$23:$B$27,2,FALSE)*Assumptions!$B$4</f>
        <v>0.5</v>
      </c>
      <c r="Q6740" s="74">
        <f t="shared" si="210"/>
        <v>24084.390980946318</v>
      </c>
      <c r="R6740" s="75" t="str">
        <f>IF($O6740&lt;Assumptions!$B$17,"A",IF($O6740&lt;Assumptions!$B$18,"B",IF($O6740&lt;Assumptions!$B$19,"C",IF($O6740&lt;Assumptions!$B$20,"D","E"))))</f>
        <v>B</v>
      </c>
      <c r="S6740" s="75">
        <f t="shared" si="211"/>
        <v>0</v>
      </c>
    </row>
    <row r="6741" spans="1:19" ht="17.399999999999999" x14ac:dyDescent="0.3">
      <c r="A6741" s="39" t="s">
        <v>1096</v>
      </c>
      <c r="B6741" s="39" t="s">
        <v>63</v>
      </c>
      <c r="C6741" s="39" t="s">
        <v>135</v>
      </c>
      <c r="D6741" s="39" t="s">
        <v>22</v>
      </c>
      <c r="E6741" s="70" t="s">
        <v>35</v>
      </c>
      <c r="F6741" s="70" t="s">
        <v>28</v>
      </c>
      <c r="G6741" s="78">
        <v>44937</v>
      </c>
      <c r="H6741" s="78">
        <v>45658</v>
      </c>
      <c r="I6741" s="69">
        <v>771267</v>
      </c>
      <c r="J6741" s="70">
        <v>0</v>
      </c>
      <c r="K6741" s="71">
        <v>1.113</v>
      </c>
      <c r="L6741" s="70">
        <v>0</v>
      </c>
      <c r="M6741" s="71">
        <v>0.86899999999999999</v>
      </c>
      <c r="N6741" s="72"/>
      <c r="O6741" s="73">
        <f>MIN(1,MAX(0,(1/(1+EXP(-(Assumptions!$B$5 + Assumptions!$B$6*$N6741))))*Assumptions!$B$3))</f>
        <v>3.9165722796764356E-2</v>
      </c>
      <c r="P6741" s="73">
        <f>VLOOKUP($F6741,Assumptions!$A$23:$B$27,2,FALSE)*Assumptions!$B$4</f>
        <v>0.35</v>
      </c>
      <c r="Q6741" s="74">
        <f t="shared" si="210"/>
        <v>10572.530333502218</v>
      </c>
      <c r="R6741" s="75" t="str">
        <f>IF($O6741&lt;Assumptions!$B$17,"A",IF($O6741&lt;Assumptions!$B$18,"B",IF($O6741&lt;Assumptions!$B$19,"C",IF($O6741&lt;Assumptions!$B$20,"D","E"))))</f>
        <v>B</v>
      </c>
      <c r="S6741" s="75">
        <f t="shared" si="211"/>
        <v>0</v>
      </c>
    </row>
    <row r="6742" spans="1:19" ht="17.399999999999999" x14ac:dyDescent="0.3">
      <c r="A6742" s="39" t="s">
        <v>1096</v>
      </c>
      <c r="B6742" s="39" t="s">
        <v>63</v>
      </c>
      <c r="C6742" s="39" t="s">
        <v>135</v>
      </c>
      <c r="D6742" s="39" t="s">
        <v>22</v>
      </c>
      <c r="E6742" s="70" t="s">
        <v>35</v>
      </c>
      <c r="F6742" s="70" t="s">
        <v>28</v>
      </c>
      <c r="G6742" s="78">
        <v>44937</v>
      </c>
      <c r="H6742" s="78">
        <v>45689</v>
      </c>
      <c r="I6742" s="69">
        <v>749428.18</v>
      </c>
      <c r="J6742" s="70">
        <v>0</v>
      </c>
      <c r="K6742" s="71">
        <v>1.0900000000000001</v>
      </c>
      <c r="L6742" s="70">
        <v>0</v>
      </c>
      <c r="M6742" s="71">
        <v>0.86899999999999999</v>
      </c>
      <c r="N6742" s="72"/>
      <c r="O6742" s="73">
        <f>MIN(1,MAX(0,(1/(1+EXP(-(Assumptions!$B$5 + Assumptions!$B$6*$N6742))))*Assumptions!$B$3))</f>
        <v>3.9165722796764356E-2</v>
      </c>
      <c r="P6742" s="73">
        <f>VLOOKUP($F6742,Assumptions!$A$23:$B$27,2,FALSE)*Assumptions!$B$4</f>
        <v>0.35</v>
      </c>
      <c r="Q6742" s="74">
        <f t="shared" si="210"/>
        <v>10273.163723887268</v>
      </c>
      <c r="R6742" s="75" t="str">
        <f>IF($O6742&lt;Assumptions!$B$17,"A",IF($O6742&lt;Assumptions!$B$18,"B",IF($O6742&lt;Assumptions!$B$19,"C",IF($O6742&lt;Assumptions!$B$20,"D","E"))))</f>
        <v>B</v>
      </c>
      <c r="S6742" s="75">
        <f t="shared" si="211"/>
        <v>0</v>
      </c>
    </row>
    <row r="6743" spans="1:19" ht="17.399999999999999" x14ac:dyDescent="0.3">
      <c r="A6743" s="39" t="s">
        <v>1096</v>
      </c>
      <c r="B6743" s="39" t="s">
        <v>63</v>
      </c>
      <c r="C6743" s="39" t="s">
        <v>135</v>
      </c>
      <c r="D6743" s="39" t="s">
        <v>22</v>
      </c>
      <c r="E6743" s="70" t="s">
        <v>35</v>
      </c>
      <c r="F6743" s="70" t="s">
        <v>28</v>
      </c>
      <c r="G6743" s="78">
        <v>44937</v>
      </c>
      <c r="H6743" s="78">
        <v>45717</v>
      </c>
      <c r="I6743" s="69">
        <v>729888.57</v>
      </c>
      <c r="J6743" s="70">
        <v>0</v>
      </c>
      <c r="K6743" s="71">
        <v>1.115</v>
      </c>
      <c r="L6743" s="70">
        <v>0</v>
      </c>
      <c r="M6743" s="71">
        <v>0.86899999999999999</v>
      </c>
      <c r="N6743" s="72"/>
      <c r="O6743" s="73">
        <f>MIN(1,MAX(0,(1/(1+EXP(-(Assumptions!$B$5 + Assumptions!$B$6*$N6743))))*Assumptions!$B$3))</f>
        <v>3.9165722796764356E-2</v>
      </c>
      <c r="P6743" s="73">
        <f>VLOOKUP($F6743,Assumptions!$A$23:$B$27,2,FALSE)*Assumptions!$B$4</f>
        <v>0.35</v>
      </c>
      <c r="Q6743" s="74">
        <f t="shared" si="210"/>
        <v>10005.314691801357</v>
      </c>
      <c r="R6743" s="75" t="str">
        <f>IF($O6743&lt;Assumptions!$B$17,"A",IF($O6743&lt;Assumptions!$B$18,"B",IF($O6743&lt;Assumptions!$B$19,"C",IF($O6743&lt;Assumptions!$B$20,"D","E"))))</f>
        <v>B</v>
      </c>
      <c r="S6743" s="75">
        <f t="shared" si="211"/>
        <v>0</v>
      </c>
    </row>
    <row r="6744" spans="1:19" ht="17.399999999999999" x14ac:dyDescent="0.3">
      <c r="A6744" s="39" t="s">
        <v>1096</v>
      </c>
      <c r="B6744" s="39" t="s">
        <v>63</v>
      </c>
      <c r="C6744" s="39" t="s">
        <v>135</v>
      </c>
      <c r="D6744" s="39" t="s">
        <v>22</v>
      </c>
      <c r="E6744" s="70" t="s">
        <v>35</v>
      </c>
      <c r="F6744" s="70" t="s">
        <v>28</v>
      </c>
      <c r="G6744" s="78">
        <v>44937</v>
      </c>
      <c r="H6744" s="78">
        <v>45748</v>
      </c>
      <c r="I6744" s="69">
        <v>708209.92</v>
      </c>
      <c r="J6744" s="70">
        <v>15</v>
      </c>
      <c r="K6744" s="71">
        <v>1.1359999999999999</v>
      </c>
      <c r="L6744" s="70">
        <v>0</v>
      </c>
      <c r="M6744" s="71">
        <v>0.86899999999999999</v>
      </c>
      <c r="N6744" s="72"/>
      <c r="O6744" s="73">
        <f>MIN(1,MAX(0,(1/(1+EXP(-(Assumptions!$B$5 + Assumptions!$B$6*$N6744))))*Assumptions!$B$3))</f>
        <v>3.9165722796764356E-2</v>
      </c>
      <c r="P6744" s="73">
        <f>VLOOKUP($F6744,Assumptions!$A$23:$B$27,2,FALSE)*Assumptions!$B$4</f>
        <v>0.35</v>
      </c>
      <c r="Q6744" s="74">
        <f t="shared" si="210"/>
        <v>9708.1436930235304</v>
      </c>
      <c r="R6744" s="75" t="str">
        <f>IF($O6744&lt;Assumptions!$B$17,"A",IF($O6744&lt;Assumptions!$B$18,"B",IF($O6744&lt;Assumptions!$B$19,"C",IF($O6744&lt;Assumptions!$B$20,"D","E"))))</f>
        <v>B</v>
      </c>
      <c r="S6744" s="75">
        <f t="shared" si="211"/>
        <v>0</v>
      </c>
    </row>
    <row r="6745" spans="1:19" ht="17.399999999999999" x14ac:dyDescent="0.3">
      <c r="A6745" s="39" t="s">
        <v>1096</v>
      </c>
      <c r="B6745" s="39" t="s">
        <v>63</v>
      </c>
      <c r="C6745" s="39" t="s">
        <v>135</v>
      </c>
      <c r="D6745" s="39" t="s">
        <v>22</v>
      </c>
      <c r="E6745" s="70" t="s">
        <v>35</v>
      </c>
      <c r="F6745" s="70" t="s">
        <v>28</v>
      </c>
      <c r="G6745" s="78">
        <v>44937</v>
      </c>
      <c r="H6745" s="78">
        <v>45778</v>
      </c>
      <c r="I6745" s="69">
        <v>688381.73</v>
      </c>
      <c r="J6745" s="70">
        <v>0</v>
      </c>
      <c r="K6745" s="71">
        <v>1.03</v>
      </c>
      <c r="L6745" s="70">
        <v>0</v>
      </c>
      <c r="M6745" s="71">
        <v>0.86899999999999999</v>
      </c>
      <c r="N6745" s="72"/>
      <c r="O6745" s="73">
        <f>MIN(1,MAX(0,(1/(1+EXP(-(Assumptions!$B$5 + Assumptions!$B$6*$N6745))))*Assumptions!$B$3))</f>
        <v>3.9165722796764356E-2</v>
      </c>
      <c r="P6745" s="73">
        <f>VLOOKUP($F6745,Assumptions!$A$23:$B$27,2,FALSE)*Assumptions!$B$4</f>
        <v>0.35</v>
      </c>
      <c r="Q6745" s="74">
        <f t="shared" si="210"/>
        <v>9436.3388054379793</v>
      </c>
      <c r="R6745" s="75" t="str">
        <f>IF($O6745&lt;Assumptions!$B$17,"A",IF($O6745&lt;Assumptions!$B$18,"B",IF($O6745&lt;Assumptions!$B$19,"C",IF($O6745&lt;Assumptions!$B$20,"D","E"))))</f>
        <v>B</v>
      </c>
      <c r="S6745" s="75">
        <f t="shared" si="211"/>
        <v>0</v>
      </c>
    </row>
    <row r="6746" spans="1:19" ht="17.399999999999999" x14ac:dyDescent="0.3">
      <c r="A6746" s="39" t="s">
        <v>1096</v>
      </c>
      <c r="B6746" s="39" t="s">
        <v>63</v>
      </c>
      <c r="C6746" s="39" t="s">
        <v>135</v>
      </c>
      <c r="D6746" s="39" t="s">
        <v>22</v>
      </c>
      <c r="E6746" s="70" t="s">
        <v>35</v>
      </c>
      <c r="F6746" s="70" t="s">
        <v>28</v>
      </c>
      <c r="G6746" s="78">
        <v>44937</v>
      </c>
      <c r="H6746" s="78">
        <v>45809</v>
      </c>
      <c r="I6746" s="69">
        <v>666552.89</v>
      </c>
      <c r="J6746" s="70">
        <v>0</v>
      </c>
      <c r="K6746" s="71">
        <v>1.0229999999999999</v>
      </c>
      <c r="L6746" s="70">
        <v>0</v>
      </c>
      <c r="M6746" s="71">
        <v>0.86899999999999999</v>
      </c>
      <c r="N6746" s="72"/>
      <c r="O6746" s="73">
        <f>MIN(1,MAX(0,(1/(1+EXP(-(Assumptions!$B$5 + Assumptions!$B$6*$N6746))))*Assumptions!$B$3))</f>
        <v>3.9165722796764356E-2</v>
      </c>
      <c r="P6746" s="73">
        <f>VLOOKUP($F6746,Assumptions!$A$23:$B$27,2,FALSE)*Assumptions!$B$4</f>
        <v>0.35</v>
      </c>
      <c r="Q6746" s="74">
        <f t="shared" si="210"/>
        <v>9137.1090016927574</v>
      </c>
      <c r="R6746" s="75" t="str">
        <f>IF($O6746&lt;Assumptions!$B$17,"A",IF($O6746&lt;Assumptions!$B$18,"B",IF($O6746&lt;Assumptions!$B$19,"C",IF($O6746&lt;Assumptions!$B$20,"D","E"))))</f>
        <v>B</v>
      </c>
      <c r="S6746" s="75">
        <f t="shared" si="211"/>
        <v>0</v>
      </c>
    </row>
    <row r="6747" spans="1:19" ht="17.399999999999999" x14ac:dyDescent="0.3">
      <c r="A6747" s="39" t="s">
        <v>1096</v>
      </c>
      <c r="B6747" s="39" t="s">
        <v>63</v>
      </c>
      <c r="C6747" s="39" t="s">
        <v>135</v>
      </c>
      <c r="D6747" s="39" t="s">
        <v>22</v>
      </c>
      <c r="E6747" s="70" t="s">
        <v>35</v>
      </c>
      <c r="F6747" s="70" t="s">
        <v>28</v>
      </c>
      <c r="G6747" s="78">
        <v>44937</v>
      </c>
      <c r="H6747" s="78">
        <v>45839</v>
      </c>
      <c r="I6747" s="69">
        <v>649046.53</v>
      </c>
      <c r="J6747" s="70">
        <v>0</v>
      </c>
      <c r="K6747" s="71">
        <v>1.024</v>
      </c>
      <c r="L6747" s="70">
        <v>0</v>
      </c>
      <c r="M6747" s="71">
        <v>0.86899999999999999</v>
      </c>
      <c r="N6747" s="72"/>
      <c r="O6747" s="73">
        <f>MIN(1,MAX(0,(1/(1+EXP(-(Assumptions!$B$5 + Assumptions!$B$6*$N6747))))*Assumptions!$B$3))</f>
        <v>3.9165722796764356E-2</v>
      </c>
      <c r="P6747" s="73">
        <f>VLOOKUP($F6747,Assumptions!$A$23:$B$27,2,FALSE)*Assumptions!$B$4</f>
        <v>0.35</v>
      </c>
      <c r="Q6747" s="74">
        <f t="shared" si="210"/>
        <v>8897.1317666636296</v>
      </c>
      <c r="R6747" s="75" t="str">
        <f>IF($O6747&lt;Assumptions!$B$17,"A",IF($O6747&lt;Assumptions!$B$18,"B",IF($O6747&lt;Assumptions!$B$19,"C",IF($O6747&lt;Assumptions!$B$20,"D","E"))))</f>
        <v>B</v>
      </c>
      <c r="S6747" s="75">
        <f t="shared" si="211"/>
        <v>0</v>
      </c>
    </row>
    <row r="6748" spans="1:19" ht="17.399999999999999" x14ac:dyDescent="0.3">
      <c r="A6748" s="39" t="s">
        <v>1096</v>
      </c>
      <c r="B6748" s="39" t="s">
        <v>63</v>
      </c>
      <c r="C6748" s="39" t="s">
        <v>135</v>
      </c>
      <c r="D6748" s="39" t="s">
        <v>22</v>
      </c>
      <c r="E6748" s="70" t="s">
        <v>35</v>
      </c>
      <c r="F6748" s="70" t="s">
        <v>28</v>
      </c>
      <c r="G6748" s="78">
        <v>44937</v>
      </c>
      <c r="H6748" s="78">
        <v>45870</v>
      </c>
      <c r="I6748" s="69">
        <v>630060.07999999996</v>
      </c>
      <c r="J6748" s="70">
        <v>0</v>
      </c>
      <c r="K6748" s="71">
        <v>0.97</v>
      </c>
      <c r="L6748" s="70">
        <v>0</v>
      </c>
      <c r="M6748" s="71">
        <v>0.86899999999999999</v>
      </c>
      <c r="N6748" s="72"/>
      <c r="O6748" s="73">
        <f>MIN(1,MAX(0,(1/(1+EXP(-(Assumptions!$B$5 + Assumptions!$B$6*$N6748))))*Assumptions!$B$3))</f>
        <v>3.9165722796764356E-2</v>
      </c>
      <c r="P6748" s="73">
        <f>VLOOKUP($F6748,Assumptions!$A$23:$B$27,2,FALSE)*Assumptions!$B$4</f>
        <v>0.35</v>
      </c>
      <c r="Q6748" s="74">
        <f t="shared" si="210"/>
        <v>8636.8654535055084</v>
      </c>
      <c r="R6748" s="75" t="str">
        <f>IF($O6748&lt;Assumptions!$B$17,"A",IF($O6748&lt;Assumptions!$B$18,"B",IF($O6748&lt;Assumptions!$B$19,"C",IF($O6748&lt;Assumptions!$B$20,"D","E"))))</f>
        <v>B</v>
      </c>
      <c r="S6748" s="75">
        <f t="shared" si="211"/>
        <v>0</v>
      </c>
    </row>
    <row r="6749" spans="1:19" ht="17.399999999999999" x14ac:dyDescent="0.3">
      <c r="A6749" s="39" t="s">
        <v>1096</v>
      </c>
      <c r="B6749" s="39" t="s">
        <v>63</v>
      </c>
      <c r="C6749" s="39" t="s">
        <v>135</v>
      </c>
      <c r="D6749" s="39" t="s">
        <v>22</v>
      </c>
      <c r="E6749" s="70" t="s">
        <v>35</v>
      </c>
      <c r="F6749" s="70" t="s">
        <v>28</v>
      </c>
      <c r="G6749" s="78">
        <v>44937</v>
      </c>
      <c r="H6749" s="78">
        <v>45901</v>
      </c>
      <c r="I6749" s="69">
        <v>610071.9</v>
      </c>
      <c r="J6749" s="70">
        <v>0</v>
      </c>
      <c r="K6749" s="71">
        <v>1.08</v>
      </c>
      <c r="L6749" s="70">
        <v>0</v>
      </c>
      <c r="M6749" s="71">
        <v>0.86899999999999999</v>
      </c>
      <c r="N6749" s="72"/>
      <c r="O6749" s="73">
        <f>MIN(1,MAX(0,(1/(1+EXP(-(Assumptions!$B$5 + Assumptions!$B$6*$N6749))))*Assumptions!$B$3))</f>
        <v>3.9165722796764356E-2</v>
      </c>
      <c r="P6749" s="73">
        <f>VLOOKUP($F6749,Assumptions!$A$23:$B$27,2,FALSE)*Assumptions!$B$4</f>
        <v>0.35</v>
      </c>
      <c r="Q6749" s="74">
        <f t="shared" si="210"/>
        <v>8362.8674225233699</v>
      </c>
      <c r="R6749" s="75" t="str">
        <f>IF($O6749&lt;Assumptions!$B$17,"A",IF($O6749&lt;Assumptions!$B$18,"B",IF($O6749&lt;Assumptions!$B$19,"C",IF($O6749&lt;Assumptions!$B$20,"D","E"))))</f>
        <v>B</v>
      </c>
      <c r="S6749" s="75">
        <f t="shared" si="211"/>
        <v>0</v>
      </c>
    </row>
    <row r="6750" spans="1:19" ht="17.399999999999999" x14ac:dyDescent="0.3">
      <c r="A6750" s="39" t="s">
        <v>1096</v>
      </c>
      <c r="B6750" s="39" t="s">
        <v>63</v>
      </c>
      <c r="C6750" s="39" t="s">
        <v>135</v>
      </c>
      <c r="D6750" s="39" t="s">
        <v>22</v>
      </c>
      <c r="E6750" s="70" t="s">
        <v>35</v>
      </c>
      <c r="F6750" s="70" t="s">
        <v>28</v>
      </c>
      <c r="G6750" s="78">
        <v>44937</v>
      </c>
      <c r="H6750" s="78">
        <v>45931</v>
      </c>
      <c r="I6750" s="69">
        <v>591681.53</v>
      </c>
      <c r="J6750" s="70">
        <v>15</v>
      </c>
      <c r="K6750" s="71">
        <v>1.143</v>
      </c>
      <c r="L6750" s="70">
        <v>0</v>
      </c>
      <c r="M6750" s="71">
        <v>0.86899999999999999</v>
      </c>
      <c r="N6750" s="72"/>
      <c r="O6750" s="73">
        <f>MIN(1,MAX(0,(1/(1+EXP(-(Assumptions!$B$5 + Assumptions!$B$6*$N6750))))*Assumptions!$B$3))</f>
        <v>3.9165722796764356E-2</v>
      </c>
      <c r="P6750" s="73">
        <f>VLOOKUP($F6750,Assumptions!$A$23:$B$27,2,FALSE)*Assumptions!$B$4</f>
        <v>0.35</v>
      </c>
      <c r="Q6750" s="74">
        <f t="shared" si="210"/>
        <v>8110.7721757808949</v>
      </c>
      <c r="R6750" s="75" t="str">
        <f>IF($O6750&lt;Assumptions!$B$17,"A",IF($O6750&lt;Assumptions!$B$18,"B",IF($O6750&lt;Assumptions!$B$19,"C",IF($O6750&lt;Assumptions!$B$20,"D","E"))))</f>
        <v>B</v>
      </c>
      <c r="S6750" s="75">
        <f t="shared" si="211"/>
        <v>0</v>
      </c>
    </row>
    <row r="6751" spans="1:19" ht="17.399999999999999" x14ac:dyDescent="0.3">
      <c r="A6751" s="39" t="s">
        <v>1096</v>
      </c>
      <c r="B6751" s="39" t="s">
        <v>63</v>
      </c>
      <c r="C6751" s="39" t="s">
        <v>135</v>
      </c>
      <c r="D6751" s="39" t="s">
        <v>22</v>
      </c>
      <c r="E6751" s="70" t="s">
        <v>35</v>
      </c>
      <c r="F6751" s="70" t="s">
        <v>28</v>
      </c>
      <c r="G6751" s="78">
        <v>44937</v>
      </c>
      <c r="H6751" s="78">
        <v>45962</v>
      </c>
      <c r="I6751" s="69">
        <v>573406.37</v>
      </c>
      <c r="J6751" s="70">
        <v>35</v>
      </c>
      <c r="K6751" s="71">
        <v>0.46600000000000003</v>
      </c>
      <c r="L6751" s="70">
        <v>0</v>
      </c>
      <c r="M6751" s="71">
        <v>0.86899999999999999</v>
      </c>
      <c r="N6751" s="72"/>
      <c r="O6751" s="73">
        <f>MIN(1,MAX(0,(1/(1+EXP(-(Assumptions!$B$5 + Assumptions!$B$6*$N6751))))*Assumptions!$B$3))</f>
        <v>3.9165722796764356E-2</v>
      </c>
      <c r="P6751" s="73">
        <f>VLOOKUP($F6751,Assumptions!$A$23:$B$27,2,FALSE)*Assumptions!$B$4</f>
        <v>0.35</v>
      </c>
      <c r="Q6751" s="74">
        <f t="shared" si="210"/>
        <v>7860.2562280616139</v>
      </c>
      <c r="R6751" s="75" t="str">
        <f>IF($O6751&lt;Assumptions!$B$17,"A",IF($O6751&lt;Assumptions!$B$18,"B",IF($O6751&lt;Assumptions!$B$19,"C",IF($O6751&lt;Assumptions!$B$20,"D","E"))))</f>
        <v>B</v>
      </c>
      <c r="S6751" s="75">
        <f t="shared" si="211"/>
        <v>0</v>
      </c>
    </row>
    <row r="6752" spans="1:19" ht="17.399999999999999" x14ac:dyDescent="0.3">
      <c r="A6752" s="39" t="s">
        <v>1096</v>
      </c>
      <c r="B6752" s="39" t="s">
        <v>63</v>
      </c>
      <c r="C6752" s="39" t="s">
        <v>135</v>
      </c>
      <c r="D6752" s="39" t="s">
        <v>22</v>
      </c>
      <c r="E6752" s="70" t="s">
        <v>35</v>
      </c>
      <c r="F6752" s="70" t="s">
        <v>28</v>
      </c>
      <c r="G6752" s="78">
        <v>44937</v>
      </c>
      <c r="H6752" s="78">
        <v>45992</v>
      </c>
      <c r="I6752" s="69">
        <v>557867.28</v>
      </c>
      <c r="J6752" s="70">
        <v>15</v>
      </c>
      <c r="K6752" s="71">
        <v>1.02</v>
      </c>
      <c r="L6752" s="70">
        <v>0</v>
      </c>
      <c r="M6752" s="71">
        <v>0.86899999999999999</v>
      </c>
      <c r="N6752" s="72"/>
      <c r="O6752" s="73">
        <f>MIN(1,MAX(0,(1/(1+EXP(-(Assumptions!$B$5 + Assumptions!$B$6*$N6752))))*Assumptions!$B$3))</f>
        <v>3.9165722796764356E-2</v>
      </c>
      <c r="P6752" s="73">
        <f>VLOOKUP($F6752,Assumptions!$A$23:$B$27,2,FALSE)*Assumptions!$B$4</f>
        <v>0.35</v>
      </c>
      <c r="Q6752" s="74">
        <f t="shared" si="210"/>
        <v>7647.2463360527236</v>
      </c>
      <c r="R6752" s="75" t="str">
        <f>IF($O6752&lt;Assumptions!$B$17,"A",IF($O6752&lt;Assumptions!$B$18,"B",IF($O6752&lt;Assumptions!$B$19,"C",IF($O6752&lt;Assumptions!$B$20,"D","E"))))</f>
        <v>B</v>
      </c>
      <c r="S6752" s="75">
        <f t="shared" si="211"/>
        <v>0</v>
      </c>
    </row>
    <row r="6753" spans="1:19" ht="17.399999999999999" x14ac:dyDescent="0.3">
      <c r="A6753" s="39" t="s">
        <v>1098</v>
      </c>
      <c r="B6753" s="39" t="s">
        <v>55</v>
      </c>
      <c r="C6753" s="39" t="s">
        <v>135</v>
      </c>
      <c r="D6753" s="39" t="s">
        <v>30</v>
      </c>
      <c r="E6753" s="70" t="s">
        <v>23</v>
      </c>
      <c r="F6753" s="70" t="s">
        <v>36</v>
      </c>
      <c r="G6753" s="78">
        <v>45992</v>
      </c>
      <c r="H6753" s="78">
        <v>45992</v>
      </c>
      <c r="I6753" s="69">
        <v>553684.31999999995</v>
      </c>
      <c r="J6753" s="70">
        <v>0</v>
      </c>
      <c r="K6753" s="71">
        <v>0.95099999999999996</v>
      </c>
      <c r="L6753" s="70">
        <v>0</v>
      </c>
      <c r="M6753" s="71">
        <v>0.60199999999999998</v>
      </c>
      <c r="N6753" s="72"/>
      <c r="O6753" s="73">
        <f>MIN(1,MAX(0,(1/(1+EXP(-(Assumptions!$B$5 + Assumptions!$B$6*$N6753))))*Assumptions!$B$3))</f>
        <v>3.9165722796764356E-2</v>
      </c>
      <c r="P6753" s="73">
        <f>VLOOKUP($F6753,Assumptions!$A$23:$B$27,2,FALSE)*Assumptions!$B$4</f>
        <v>0.55000000000000004</v>
      </c>
      <c r="Q6753" s="74">
        <f t="shared" si="210"/>
        <v>11926.995626719234</v>
      </c>
      <c r="R6753" s="75" t="str">
        <f>IF($O6753&lt;Assumptions!$B$17,"A",IF($O6753&lt;Assumptions!$B$18,"B",IF($O6753&lt;Assumptions!$B$19,"C",IF($O6753&lt;Assumptions!$B$20,"D","E"))))</f>
        <v>B</v>
      </c>
      <c r="S6753" s="75">
        <f t="shared" si="211"/>
        <v>0</v>
      </c>
    </row>
    <row r="6754" spans="1:19" ht="17.399999999999999" x14ac:dyDescent="0.3">
      <c r="A6754" s="39" t="s">
        <v>1099</v>
      </c>
      <c r="B6754" s="39" t="s">
        <v>47</v>
      </c>
      <c r="C6754" s="39" t="s">
        <v>190</v>
      </c>
      <c r="D6754" s="39" t="s">
        <v>26</v>
      </c>
      <c r="E6754" s="70" t="s">
        <v>43</v>
      </c>
      <c r="F6754" s="70" t="s">
        <v>40</v>
      </c>
      <c r="G6754" s="78">
        <v>44932</v>
      </c>
      <c r="H6754" s="78">
        <v>45658</v>
      </c>
      <c r="I6754" s="69">
        <v>76386533.030000001</v>
      </c>
      <c r="J6754" s="70">
        <v>0</v>
      </c>
      <c r="K6754" s="71">
        <v>1.0640000000000001</v>
      </c>
      <c r="L6754" s="70">
        <v>0</v>
      </c>
      <c r="M6754" s="71">
        <v>0.74199999999999999</v>
      </c>
      <c r="N6754" s="72"/>
      <c r="O6754" s="73">
        <f>MIN(1,MAX(0,(1/(1+EXP(-(Assumptions!$B$5 + Assumptions!$B$6*$N6754))))*Assumptions!$B$3))</f>
        <v>3.9165722796764356E-2</v>
      </c>
      <c r="P6754" s="73">
        <f>VLOOKUP($F6754,Assumptions!$A$23:$B$27,2,FALSE)*Assumptions!$B$4</f>
        <v>0.7</v>
      </c>
      <c r="Q6754" s="74">
        <f t="shared" si="210"/>
        <v>2094213.6446412052</v>
      </c>
      <c r="R6754" s="75" t="str">
        <f>IF($O6754&lt;Assumptions!$B$17,"A",IF($O6754&lt;Assumptions!$B$18,"B",IF($O6754&lt;Assumptions!$B$19,"C",IF($O6754&lt;Assumptions!$B$20,"D","E"))))</f>
        <v>B</v>
      </c>
      <c r="S6754" s="75">
        <f t="shared" si="211"/>
        <v>0</v>
      </c>
    </row>
    <row r="6755" spans="1:19" ht="17.399999999999999" x14ac:dyDescent="0.3">
      <c r="A6755" s="39" t="s">
        <v>1099</v>
      </c>
      <c r="B6755" s="39" t="s">
        <v>47</v>
      </c>
      <c r="C6755" s="39" t="s">
        <v>190</v>
      </c>
      <c r="D6755" s="39" t="s">
        <v>26</v>
      </c>
      <c r="E6755" s="70" t="s">
        <v>43</v>
      </c>
      <c r="F6755" s="70" t="s">
        <v>40</v>
      </c>
      <c r="G6755" s="78">
        <v>44932</v>
      </c>
      <c r="H6755" s="78">
        <v>45689</v>
      </c>
      <c r="I6755" s="69">
        <v>75252426.879999995</v>
      </c>
      <c r="J6755" s="70">
        <v>0</v>
      </c>
      <c r="K6755" s="71">
        <v>1.1140000000000001</v>
      </c>
      <c r="L6755" s="70">
        <v>0</v>
      </c>
      <c r="M6755" s="71">
        <v>0.74199999999999999</v>
      </c>
      <c r="N6755" s="72"/>
      <c r="O6755" s="73">
        <f>MIN(1,MAX(0,(1/(1+EXP(-(Assumptions!$B$5 + Assumptions!$B$6*$N6755))))*Assumptions!$B$3))</f>
        <v>3.9165722796764356E-2</v>
      </c>
      <c r="P6755" s="73">
        <f>VLOOKUP($F6755,Assumptions!$A$23:$B$27,2,FALSE)*Assumptions!$B$4</f>
        <v>0.7</v>
      </c>
      <c r="Q6755" s="74">
        <f t="shared" si="210"/>
        <v>2063120.9836761011</v>
      </c>
      <c r="R6755" s="75" t="str">
        <f>IF($O6755&lt;Assumptions!$B$17,"A",IF($O6755&lt;Assumptions!$B$18,"B",IF($O6755&lt;Assumptions!$B$19,"C",IF($O6755&lt;Assumptions!$B$20,"D","E"))))</f>
        <v>B</v>
      </c>
      <c r="S6755" s="75">
        <f t="shared" si="211"/>
        <v>0</v>
      </c>
    </row>
    <row r="6756" spans="1:19" ht="17.399999999999999" x14ac:dyDescent="0.3">
      <c r="A6756" s="39" t="s">
        <v>1099</v>
      </c>
      <c r="B6756" s="39" t="s">
        <v>47</v>
      </c>
      <c r="C6756" s="39" t="s">
        <v>190</v>
      </c>
      <c r="D6756" s="39" t="s">
        <v>26</v>
      </c>
      <c r="E6756" s="70" t="s">
        <v>43</v>
      </c>
      <c r="F6756" s="70" t="s">
        <v>40</v>
      </c>
      <c r="G6756" s="78">
        <v>44932</v>
      </c>
      <c r="H6756" s="78">
        <v>45717</v>
      </c>
      <c r="I6756" s="69">
        <v>73854935.230000004</v>
      </c>
      <c r="J6756" s="70">
        <v>0</v>
      </c>
      <c r="K6756" s="71">
        <v>1.028</v>
      </c>
      <c r="L6756" s="70">
        <v>0</v>
      </c>
      <c r="M6756" s="71">
        <v>0.74199999999999999</v>
      </c>
      <c r="N6756" s="72"/>
      <c r="O6756" s="73">
        <f>MIN(1,MAX(0,(1/(1+EXP(-(Assumptions!$B$5 + Assumptions!$B$6*$N6756))))*Assumptions!$B$3))</f>
        <v>3.9165722796764356E-2</v>
      </c>
      <c r="P6756" s="73">
        <f>VLOOKUP($F6756,Assumptions!$A$23:$B$27,2,FALSE)*Assumptions!$B$4</f>
        <v>0.7</v>
      </c>
      <c r="Q6756" s="74">
        <f t="shared" si="210"/>
        <v>2024807.3442738161</v>
      </c>
      <c r="R6756" s="75" t="str">
        <f>IF($O6756&lt;Assumptions!$B$17,"A",IF($O6756&lt;Assumptions!$B$18,"B",IF($O6756&lt;Assumptions!$B$19,"C",IF($O6756&lt;Assumptions!$B$20,"D","E"))))</f>
        <v>B</v>
      </c>
      <c r="S6756" s="75">
        <f t="shared" si="211"/>
        <v>0</v>
      </c>
    </row>
    <row r="6757" spans="1:19" ht="17.399999999999999" x14ac:dyDescent="0.3">
      <c r="A6757" s="39" t="s">
        <v>1099</v>
      </c>
      <c r="B6757" s="39" t="s">
        <v>47</v>
      </c>
      <c r="C6757" s="39" t="s">
        <v>190</v>
      </c>
      <c r="D6757" s="39" t="s">
        <v>26</v>
      </c>
      <c r="E6757" s="70" t="s">
        <v>43</v>
      </c>
      <c r="F6757" s="70" t="s">
        <v>40</v>
      </c>
      <c r="G6757" s="78">
        <v>44932</v>
      </c>
      <c r="H6757" s="78">
        <v>45748</v>
      </c>
      <c r="I6757" s="69">
        <v>72450085.75</v>
      </c>
      <c r="J6757" s="70">
        <v>0</v>
      </c>
      <c r="K6757" s="71">
        <v>1.1060000000000001</v>
      </c>
      <c r="L6757" s="70">
        <v>0</v>
      </c>
      <c r="M6757" s="71">
        <v>0.74199999999999999</v>
      </c>
      <c r="N6757" s="72"/>
      <c r="O6757" s="73">
        <f>MIN(1,MAX(0,(1/(1+EXP(-(Assumptions!$B$5 + Assumptions!$B$6*$N6757))))*Assumptions!$B$3))</f>
        <v>3.9165722796764356E-2</v>
      </c>
      <c r="P6757" s="73">
        <f>VLOOKUP($F6757,Assumptions!$A$23:$B$27,2,FALSE)*Assumptions!$B$4</f>
        <v>0.7</v>
      </c>
      <c r="Q6757" s="74">
        <f t="shared" si="210"/>
        <v>1986291.9825604153</v>
      </c>
      <c r="R6757" s="75" t="str">
        <f>IF($O6757&lt;Assumptions!$B$17,"A",IF($O6757&lt;Assumptions!$B$18,"B",IF($O6757&lt;Assumptions!$B$19,"C",IF($O6757&lt;Assumptions!$B$20,"D","E"))))</f>
        <v>B</v>
      </c>
      <c r="S6757" s="75">
        <f t="shared" si="211"/>
        <v>0</v>
      </c>
    </row>
    <row r="6758" spans="1:19" ht="17.399999999999999" x14ac:dyDescent="0.3">
      <c r="A6758" s="39" t="s">
        <v>1099</v>
      </c>
      <c r="B6758" s="39" t="s">
        <v>47</v>
      </c>
      <c r="C6758" s="39" t="s">
        <v>190</v>
      </c>
      <c r="D6758" s="39" t="s">
        <v>26</v>
      </c>
      <c r="E6758" s="70" t="s">
        <v>43</v>
      </c>
      <c r="F6758" s="70" t="s">
        <v>40</v>
      </c>
      <c r="G6758" s="78">
        <v>44932</v>
      </c>
      <c r="H6758" s="78">
        <v>45778</v>
      </c>
      <c r="I6758" s="69">
        <v>70953779.780000001</v>
      </c>
      <c r="J6758" s="70">
        <v>0</v>
      </c>
      <c r="K6758" s="71">
        <v>0.997</v>
      </c>
      <c r="L6758" s="70">
        <v>0</v>
      </c>
      <c r="M6758" s="71">
        <v>0.74199999999999999</v>
      </c>
      <c r="N6758" s="72"/>
      <c r="O6758" s="73">
        <f>MIN(1,MAX(0,(1/(1+EXP(-(Assumptions!$B$5 + Assumptions!$B$6*$N6758))))*Assumptions!$B$3))</f>
        <v>3.9165722796764356E-2</v>
      </c>
      <c r="P6758" s="73">
        <f>VLOOKUP($F6758,Assumptions!$A$23:$B$27,2,FALSE)*Assumptions!$B$4</f>
        <v>0.7</v>
      </c>
      <c r="Q6758" s="74">
        <f t="shared" si="210"/>
        <v>1945269.2491723006</v>
      </c>
      <c r="R6758" s="75" t="str">
        <f>IF($O6758&lt;Assumptions!$B$17,"A",IF($O6758&lt;Assumptions!$B$18,"B",IF($O6758&lt;Assumptions!$B$19,"C",IF($O6758&lt;Assumptions!$B$20,"D","E"))))</f>
        <v>B</v>
      </c>
      <c r="S6758" s="75">
        <f t="shared" si="211"/>
        <v>0</v>
      </c>
    </row>
    <row r="6759" spans="1:19" ht="17.399999999999999" x14ac:dyDescent="0.3">
      <c r="A6759" s="39" t="s">
        <v>1099</v>
      </c>
      <c r="B6759" s="39" t="s">
        <v>47</v>
      </c>
      <c r="C6759" s="39" t="s">
        <v>190</v>
      </c>
      <c r="D6759" s="39" t="s">
        <v>26</v>
      </c>
      <c r="E6759" s="70" t="s">
        <v>43</v>
      </c>
      <c r="F6759" s="70" t="s">
        <v>40</v>
      </c>
      <c r="G6759" s="78">
        <v>44932</v>
      </c>
      <c r="H6759" s="78">
        <v>45809</v>
      </c>
      <c r="I6759" s="69">
        <v>69592971.180000007</v>
      </c>
      <c r="J6759" s="70">
        <v>35</v>
      </c>
      <c r="K6759" s="71">
        <v>0.878</v>
      </c>
      <c r="L6759" s="70">
        <v>0</v>
      </c>
      <c r="M6759" s="71">
        <v>0.74199999999999999</v>
      </c>
      <c r="N6759" s="72"/>
      <c r="O6759" s="73">
        <f>MIN(1,MAX(0,(1/(1+EXP(-(Assumptions!$B$5 + Assumptions!$B$6*$N6759))))*Assumptions!$B$3))</f>
        <v>3.9165722796764356E-2</v>
      </c>
      <c r="P6759" s="73">
        <f>VLOOKUP($F6759,Assumptions!$A$23:$B$27,2,FALSE)*Assumptions!$B$4</f>
        <v>0.7</v>
      </c>
      <c r="Q6759" s="74">
        <f t="shared" si="210"/>
        <v>1907961.3124873636</v>
      </c>
      <c r="R6759" s="75" t="str">
        <f>IF($O6759&lt;Assumptions!$B$17,"A",IF($O6759&lt;Assumptions!$B$18,"B",IF($O6759&lt;Assumptions!$B$19,"C",IF($O6759&lt;Assumptions!$B$20,"D","E"))))</f>
        <v>B</v>
      </c>
      <c r="S6759" s="75">
        <f t="shared" si="211"/>
        <v>0</v>
      </c>
    </row>
    <row r="6760" spans="1:19" ht="17.399999999999999" x14ac:dyDescent="0.3">
      <c r="A6760" s="39" t="s">
        <v>1099</v>
      </c>
      <c r="B6760" s="39" t="s">
        <v>47</v>
      </c>
      <c r="C6760" s="39" t="s">
        <v>190</v>
      </c>
      <c r="D6760" s="39" t="s">
        <v>26</v>
      </c>
      <c r="E6760" s="70" t="s">
        <v>43</v>
      </c>
      <c r="F6760" s="70" t="s">
        <v>40</v>
      </c>
      <c r="G6760" s="78">
        <v>44932</v>
      </c>
      <c r="H6760" s="78">
        <v>45839</v>
      </c>
      <c r="I6760" s="69">
        <v>68259003.900000006</v>
      </c>
      <c r="J6760" s="70">
        <v>65</v>
      </c>
      <c r="K6760" s="71">
        <v>0.61</v>
      </c>
      <c r="L6760" s="70">
        <v>0</v>
      </c>
      <c r="M6760" s="71">
        <v>0.74199999999999999</v>
      </c>
      <c r="N6760" s="72"/>
      <c r="O6760" s="73">
        <f>MIN(1,MAX(0,(1/(1+EXP(-(Assumptions!$B$5 + Assumptions!$B$6*$N6760))))*Assumptions!$B$3))</f>
        <v>3.9165722796764356E-2</v>
      </c>
      <c r="P6760" s="73">
        <f>VLOOKUP($F6760,Assumptions!$A$23:$B$27,2,FALSE)*Assumptions!$B$4</f>
        <v>0.7</v>
      </c>
      <c r="Q6760" s="74">
        <f t="shared" si="210"/>
        <v>1871389.2575914599</v>
      </c>
      <c r="R6760" s="75" t="str">
        <f>IF($O6760&lt;Assumptions!$B$17,"A",IF($O6760&lt;Assumptions!$B$18,"B",IF($O6760&lt;Assumptions!$B$19,"C",IF($O6760&lt;Assumptions!$B$20,"D","E"))))</f>
        <v>B</v>
      </c>
      <c r="S6760" s="75">
        <f t="shared" si="211"/>
        <v>0</v>
      </c>
    </row>
    <row r="6761" spans="1:19" ht="17.399999999999999" x14ac:dyDescent="0.3">
      <c r="A6761" s="39" t="s">
        <v>1099</v>
      </c>
      <c r="B6761" s="39" t="s">
        <v>47</v>
      </c>
      <c r="C6761" s="39" t="s">
        <v>190</v>
      </c>
      <c r="D6761" s="39" t="s">
        <v>26</v>
      </c>
      <c r="E6761" s="70" t="s">
        <v>43</v>
      </c>
      <c r="F6761" s="70" t="s">
        <v>40</v>
      </c>
      <c r="G6761" s="78">
        <v>44932</v>
      </c>
      <c r="H6761" s="78">
        <v>45870</v>
      </c>
      <c r="I6761" s="69">
        <v>67131667.400000006</v>
      </c>
      <c r="J6761" s="70">
        <v>15</v>
      </c>
      <c r="K6761" s="71">
        <v>0.96099999999999997</v>
      </c>
      <c r="L6761" s="70">
        <v>0</v>
      </c>
      <c r="M6761" s="71">
        <v>0.74199999999999999</v>
      </c>
      <c r="N6761" s="72"/>
      <c r="O6761" s="73">
        <f>MIN(1,MAX(0,(1/(1+EXP(-(Assumptions!$B$5 + Assumptions!$B$6*$N6761))))*Assumptions!$B$3))</f>
        <v>3.9165722796764356E-2</v>
      </c>
      <c r="P6761" s="73">
        <f>VLOOKUP($F6761,Assumptions!$A$23:$B$27,2,FALSE)*Assumptions!$B$4</f>
        <v>0.7</v>
      </c>
      <c r="Q6761" s="74">
        <f t="shared" si="210"/>
        <v>1840482.1933910879</v>
      </c>
      <c r="R6761" s="75" t="str">
        <f>IF($O6761&lt;Assumptions!$B$17,"A",IF($O6761&lt;Assumptions!$B$18,"B",IF($O6761&lt;Assumptions!$B$19,"C",IF($O6761&lt;Assumptions!$B$20,"D","E"))))</f>
        <v>B</v>
      </c>
      <c r="S6761" s="75">
        <f t="shared" si="211"/>
        <v>0</v>
      </c>
    </row>
    <row r="6762" spans="1:19" ht="17.399999999999999" x14ac:dyDescent="0.3">
      <c r="A6762" s="39" t="s">
        <v>1099</v>
      </c>
      <c r="B6762" s="39" t="s">
        <v>47</v>
      </c>
      <c r="C6762" s="39" t="s">
        <v>190</v>
      </c>
      <c r="D6762" s="39" t="s">
        <v>26</v>
      </c>
      <c r="E6762" s="70" t="s">
        <v>43</v>
      </c>
      <c r="F6762" s="70" t="s">
        <v>40</v>
      </c>
      <c r="G6762" s="78">
        <v>44932</v>
      </c>
      <c r="H6762" s="78">
        <v>45901</v>
      </c>
      <c r="I6762" s="69">
        <v>66040871.170000002</v>
      </c>
      <c r="J6762" s="70">
        <v>220</v>
      </c>
      <c r="K6762" s="71">
        <v>0.47599999999999998</v>
      </c>
      <c r="L6762" s="70">
        <v>0</v>
      </c>
      <c r="M6762" s="71">
        <v>0.74199999999999999</v>
      </c>
      <c r="N6762" s="72"/>
      <c r="O6762" s="73">
        <f>MIN(1,MAX(0,(1/(1+EXP(-(Assumptions!$B$5 + Assumptions!$B$6*$N6762))))*Assumptions!$B$3))</f>
        <v>3.9165722796764356E-2</v>
      </c>
      <c r="P6762" s="73">
        <f>VLOOKUP($F6762,Assumptions!$A$23:$B$27,2,FALSE)*Assumptions!$B$4</f>
        <v>0.7</v>
      </c>
      <c r="Q6762" s="74">
        <f t="shared" si="210"/>
        <v>1810576.9174507328</v>
      </c>
      <c r="R6762" s="75" t="str">
        <f>IF($O6762&lt;Assumptions!$B$17,"A",IF($O6762&lt;Assumptions!$B$18,"B",IF($O6762&lt;Assumptions!$B$19,"C",IF($O6762&lt;Assumptions!$B$20,"D","E"))))</f>
        <v>B</v>
      </c>
      <c r="S6762" s="75">
        <f t="shared" si="211"/>
        <v>1</v>
      </c>
    </row>
    <row r="6763" spans="1:19" ht="17.399999999999999" x14ac:dyDescent="0.3">
      <c r="A6763" s="39" t="s">
        <v>1099</v>
      </c>
      <c r="B6763" s="39" t="s">
        <v>47</v>
      </c>
      <c r="C6763" s="39" t="s">
        <v>190</v>
      </c>
      <c r="D6763" s="39" t="s">
        <v>26</v>
      </c>
      <c r="E6763" s="70" t="s">
        <v>43</v>
      </c>
      <c r="F6763" s="70" t="s">
        <v>40</v>
      </c>
      <c r="G6763" s="78">
        <v>44932</v>
      </c>
      <c r="H6763" s="78">
        <v>45931</v>
      </c>
      <c r="I6763" s="69">
        <v>65102719.57</v>
      </c>
      <c r="J6763" s="70">
        <v>15</v>
      </c>
      <c r="K6763" s="71">
        <v>1.0960000000000001</v>
      </c>
      <c r="L6763" s="70">
        <v>0</v>
      </c>
      <c r="M6763" s="71">
        <v>0.74199999999999999</v>
      </c>
      <c r="N6763" s="72"/>
      <c r="O6763" s="73">
        <f>MIN(1,MAX(0,(1/(1+EXP(-(Assumptions!$B$5 + Assumptions!$B$6*$N6763))))*Assumptions!$B$3))</f>
        <v>3.9165722796764356E-2</v>
      </c>
      <c r="P6763" s="73">
        <f>VLOOKUP($F6763,Assumptions!$A$23:$B$27,2,FALSE)*Assumptions!$B$4</f>
        <v>0.7</v>
      </c>
      <c r="Q6763" s="74">
        <f t="shared" si="210"/>
        <v>1784856.5475958742</v>
      </c>
      <c r="R6763" s="75" t="str">
        <f>IF($O6763&lt;Assumptions!$B$17,"A",IF($O6763&lt;Assumptions!$B$18,"B",IF($O6763&lt;Assumptions!$B$19,"C",IF($O6763&lt;Assumptions!$B$20,"D","E"))))</f>
        <v>B</v>
      </c>
      <c r="S6763" s="75">
        <f t="shared" si="211"/>
        <v>0</v>
      </c>
    </row>
    <row r="6764" spans="1:19" ht="17.399999999999999" x14ac:dyDescent="0.3">
      <c r="A6764" s="39" t="s">
        <v>1099</v>
      </c>
      <c r="B6764" s="39" t="s">
        <v>47</v>
      </c>
      <c r="C6764" s="39" t="s">
        <v>190</v>
      </c>
      <c r="D6764" s="39" t="s">
        <v>26</v>
      </c>
      <c r="E6764" s="70" t="s">
        <v>43</v>
      </c>
      <c r="F6764" s="70" t="s">
        <v>40</v>
      </c>
      <c r="G6764" s="78">
        <v>44932</v>
      </c>
      <c r="H6764" s="78">
        <v>45962</v>
      </c>
      <c r="I6764" s="69">
        <v>64042334.100000001</v>
      </c>
      <c r="J6764" s="70">
        <v>0</v>
      </c>
      <c r="K6764" s="71">
        <v>1.083</v>
      </c>
      <c r="L6764" s="70">
        <v>0</v>
      </c>
      <c r="M6764" s="71">
        <v>0.74199999999999999</v>
      </c>
      <c r="N6764" s="72"/>
      <c r="O6764" s="73">
        <f>MIN(1,MAX(0,(1/(1+EXP(-(Assumptions!$B$5 + Assumptions!$B$6*$N6764))))*Assumptions!$B$3))</f>
        <v>3.9165722796764356E-2</v>
      </c>
      <c r="P6764" s="73">
        <f>VLOOKUP($F6764,Assumptions!$A$23:$B$27,2,FALSE)*Assumptions!$B$4</f>
        <v>0.7</v>
      </c>
      <c r="Q6764" s="74">
        <f t="shared" si="210"/>
        <v>1755785.0132328584</v>
      </c>
      <c r="R6764" s="75" t="str">
        <f>IF($O6764&lt;Assumptions!$B$17,"A",IF($O6764&lt;Assumptions!$B$18,"B",IF($O6764&lt;Assumptions!$B$19,"C",IF($O6764&lt;Assumptions!$B$20,"D","E"))))</f>
        <v>B</v>
      </c>
      <c r="S6764" s="75">
        <f t="shared" si="211"/>
        <v>0</v>
      </c>
    </row>
    <row r="6765" spans="1:19" ht="17.399999999999999" x14ac:dyDescent="0.3">
      <c r="A6765" s="39" t="s">
        <v>1099</v>
      </c>
      <c r="B6765" s="39" t="s">
        <v>47</v>
      </c>
      <c r="C6765" s="39" t="s">
        <v>190</v>
      </c>
      <c r="D6765" s="39" t="s">
        <v>26</v>
      </c>
      <c r="E6765" s="70" t="s">
        <v>43</v>
      </c>
      <c r="F6765" s="70" t="s">
        <v>40</v>
      </c>
      <c r="G6765" s="78">
        <v>44932</v>
      </c>
      <c r="H6765" s="78">
        <v>45992</v>
      </c>
      <c r="I6765" s="69">
        <v>63138692.880000003</v>
      </c>
      <c r="J6765" s="70">
        <v>65</v>
      </c>
      <c r="K6765" s="71">
        <v>0.51100000000000001</v>
      </c>
      <c r="L6765" s="70">
        <v>0</v>
      </c>
      <c r="M6765" s="71">
        <v>0.74199999999999999</v>
      </c>
      <c r="N6765" s="72"/>
      <c r="O6765" s="73">
        <f>MIN(1,MAX(0,(1/(1+EXP(-(Assumptions!$B$5 + Assumptions!$B$6*$N6765))))*Assumptions!$B$3))</f>
        <v>3.9165722796764356E-2</v>
      </c>
      <c r="P6765" s="73">
        <f>VLOOKUP($F6765,Assumptions!$A$23:$B$27,2,FALSE)*Assumptions!$B$4</f>
        <v>0.7</v>
      </c>
      <c r="Q6765" s="74">
        <f t="shared" si="210"/>
        <v>1731010.7801616834</v>
      </c>
      <c r="R6765" s="75" t="str">
        <f>IF($O6765&lt;Assumptions!$B$17,"A",IF($O6765&lt;Assumptions!$B$18,"B",IF($O6765&lt;Assumptions!$B$19,"C",IF($O6765&lt;Assumptions!$B$20,"D","E"))))</f>
        <v>B</v>
      </c>
      <c r="S6765" s="75">
        <f t="shared" si="211"/>
        <v>0</v>
      </c>
    </row>
    <row r="6766" spans="1:19" ht="17.399999999999999" x14ac:dyDescent="0.3">
      <c r="A6766" s="39" t="s">
        <v>1101</v>
      </c>
      <c r="B6766" s="39" t="s">
        <v>89</v>
      </c>
      <c r="C6766" s="39" t="s">
        <v>135</v>
      </c>
      <c r="D6766" s="39" t="s">
        <v>26</v>
      </c>
      <c r="E6766" s="70" t="s">
        <v>39</v>
      </c>
      <c r="F6766" s="70" t="s">
        <v>28</v>
      </c>
      <c r="G6766" s="78">
        <v>44817</v>
      </c>
      <c r="H6766" s="78">
        <v>45658</v>
      </c>
      <c r="I6766" s="69">
        <v>4697635.97</v>
      </c>
      <c r="J6766" s="70">
        <v>0</v>
      </c>
      <c r="K6766" s="71">
        <v>0.97899999999999998</v>
      </c>
      <c r="L6766" s="70">
        <v>0</v>
      </c>
      <c r="M6766" s="71">
        <v>0.83799999999999997</v>
      </c>
      <c r="N6766" s="72"/>
      <c r="O6766" s="73">
        <f>MIN(1,MAX(0,(1/(1+EXP(-(Assumptions!$B$5 + Assumptions!$B$6*$N6766))))*Assumptions!$B$3))</f>
        <v>3.9165722796764356E-2</v>
      </c>
      <c r="P6766" s="73">
        <f>VLOOKUP($F6766,Assumptions!$A$23:$B$27,2,FALSE)*Assumptions!$B$4</f>
        <v>0.35</v>
      </c>
      <c r="Q6766" s="74">
        <f t="shared" si="210"/>
        <v>64395.207870395228</v>
      </c>
      <c r="R6766" s="75" t="str">
        <f>IF($O6766&lt;Assumptions!$B$17,"A",IF($O6766&lt;Assumptions!$B$18,"B",IF($O6766&lt;Assumptions!$B$19,"C",IF($O6766&lt;Assumptions!$B$20,"D","E"))))</f>
        <v>B</v>
      </c>
      <c r="S6766" s="75">
        <f t="shared" si="211"/>
        <v>0</v>
      </c>
    </row>
    <row r="6767" spans="1:19" ht="17.399999999999999" x14ac:dyDescent="0.3">
      <c r="A6767" s="39" t="s">
        <v>1101</v>
      </c>
      <c r="B6767" s="39" t="s">
        <v>89</v>
      </c>
      <c r="C6767" s="39" t="s">
        <v>135</v>
      </c>
      <c r="D6767" s="39" t="s">
        <v>26</v>
      </c>
      <c r="E6767" s="70" t="s">
        <v>39</v>
      </c>
      <c r="F6767" s="70" t="s">
        <v>28</v>
      </c>
      <c r="G6767" s="78">
        <v>44817</v>
      </c>
      <c r="H6767" s="78">
        <v>45689</v>
      </c>
      <c r="I6767" s="69">
        <v>4562122.2</v>
      </c>
      <c r="J6767" s="70">
        <v>0</v>
      </c>
      <c r="K6767" s="71">
        <v>0.95399999999999996</v>
      </c>
      <c r="L6767" s="70">
        <v>0</v>
      </c>
      <c r="M6767" s="71">
        <v>0.83799999999999997</v>
      </c>
      <c r="N6767" s="72"/>
      <c r="O6767" s="73">
        <f>MIN(1,MAX(0,(1/(1+EXP(-(Assumptions!$B$5 + Assumptions!$B$6*$N6767))))*Assumptions!$B$3))</f>
        <v>3.9165722796764356E-2</v>
      </c>
      <c r="P6767" s="73">
        <f>VLOOKUP($F6767,Assumptions!$A$23:$B$27,2,FALSE)*Assumptions!$B$4</f>
        <v>0.35</v>
      </c>
      <c r="Q6767" s="74">
        <f t="shared" si="210"/>
        <v>62537.584707557668</v>
      </c>
      <c r="R6767" s="75" t="str">
        <f>IF($O6767&lt;Assumptions!$B$17,"A",IF($O6767&lt;Assumptions!$B$18,"B",IF($O6767&lt;Assumptions!$B$19,"C",IF($O6767&lt;Assumptions!$B$20,"D","E"))))</f>
        <v>B</v>
      </c>
      <c r="S6767" s="75">
        <f t="shared" si="211"/>
        <v>0</v>
      </c>
    </row>
    <row r="6768" spans="1:19" ht="17.399999999999999" x14ac:dyDescent="0.3">
      <c r="A6768" s="39" t="s">
        <v>1101</v>
      </c>
      <c r="B6768" s="39" t="s">
        <v>89</v>
      </c>
      <c r="C6768" s="39" t="s">
        <v>135</v>
      </c>
      <c r="D6768" s="39" t="s">
        <v>26</v>
      </c>
      <c r="E6768" s="70" t="s">
        <v>39</v>
      </c>
      <c r="F6768" s="70" t="s">
        <v>28</v>
      </c>
      <c r="G6768" s="78">
        <v>44817</v>
      </c>
      <c r="H6768" s="78">
        <v>45717</v>
      </c>
      <c r="I6768" s="69">
        <v>4430379.7</v>
      </c>
      <c r="J6768" s="70">
        <v>0</v>
      </c>
      <c r="K6768" s="71">
        <v>0.97799999999999998</v>
      </c>
      <c r="L6768" s="70">
        <v>0</v>
      </c>
      <c r="M6768" s="71">
        <v>0.83799999999999997</v>
      </c>
      <c r="N6768" s="72"/>
      <c r="O6768" s="73">
        <f>MIN(1,MAX(0,(1/(1+EXP(-(Assumptions!$B$5 + Assumptions!$B$6*$N6768))))*Assumptions!$B$3))</f>
        <v>3.9165722796764356E-2</v>
      </c>
      <c r="P6768" s="73">
        <f>VLOOKUP($F6768,Assumptions!$A$23:$B$27,2,FALSE)*Assumptions!$B$4</f>
        <v>0.35</v>
      </c>
      <c r="Q6768" s="74">
        <f t="shared" si="210"/>
        <v>60731.658125114212</v>
      </c>
      <c r="R6768" s="75" t="str">
        <f>IF($O6768&lt;Assumptions!$B$17,"A",IF($O6768&lt;Assumptions!$B$18,"B",IF($O6768&lt;Assumptions!$B$19,"C",IF($O6768&lt;Assumptions!$B$20,"D","E"))))</f>
        <v>B</v>
      </c>
      <c r="S6768" s="75">
        <f t="shared" si="211"/>
        <v>0</v>
      </c>
    </row>
    <row r="6769" spans="1:19" ht="17.399999999999999" x14ac:dyDescent="0.3">
      <c r="A6769" s="39" t="s">
        <v>1101</v>
      </c>
      <c r="B6769" s="39" t="s">
        <v>89</v>
      </c>
      <c r="C6769" s="39" t="s">
        <v>135</v>
      </c>
      <c r="D6769" s="39" t="s">
        <v>26</v>
      </c>
      <c r="E6769" s="70" t="s">
        <v>39</v>
      </c>
      <c r="F6769" s="70" t="s">
        <v>28</v>
      </c>
      <c r="G6769" s="78">
        <v>44817</v>
      </c>
      <c r="H6769" s="78">
        <v>45748</v>
      </c>
      <c r="I6769" s="69">
        <v>4296062.5199999996</v>
      </c>
      <c r="J6769" s="70">
        <v>0</v>
      </c>
      <c r="K6769" s="71">
        <v>1.1120000000000001</v>
      </c>
      <c r="L6769" s="70">
        <v>0</v>
      </c>
      <c r="M6769" s="71">
        <v>0.83799999999999997</v>
      </c>
      <c r="N6769" s="72"/>
      <c r="O6769" s="73">
        <f>MIN(1,MAX(0,(1/(1+EXP(-(Assumptions!$B$5 + Assumptions!$B$6*$N6769))))*Assumptions!$B$3))</f>
        <v>3.9165722796764356E-2</v>
      </c>
      <c r="P6769" s="73">
        <f>VLOOKUP($F6769,Assumptions!$A$23:$B$27,2,FALSE)*Assumptions!$B$4</f>
        <v>0.35</v>
      </c>
      <c r="Q6769" s="74">
        <f t="shared" si="210"/>
        <v>58890.437821561121</v>
      </c>
      <c r="R6769" s="75" t="str">
        <f>IF($O6769&lt;Assumptions!$B$17,"A",IF($O6769&lt;Assumptions!$B$18,"B",IF($O6769&lt;Assumptions!$B$19,"C",IF($O6769&lt;Assumptions!$B$20,"D","E"))))</f>
        <v>B</v>
      </c>
      <c r="S6769" s="75">
        <f t="shared" si="211"/>
        <v>0</v>
      </c>
    </row>
    <row r="6770" spans="1:19" ht="17.399999999999999" x14ac:dyDescent="0.3">
      <c r="A6770" s="39" t="s">
        <v>1101</v>
      </c>
      <c r="B6770" s="39" t="s">
        <v>89</v>
      </c>
      <c r="C6770" s="39" t="s">
        <v>135</v>
      </c>
      <c r="D6770" s="39" t="s">
        <v>26</v>
      </c>
      <c r="E6770" s="70" t="s">
        <v>39</v>
      </c>
      <c r="F6770" s="70" t="s">
        <v>28</v>
      </c>
      <c r="G6770" s="78">
        <v>44817</v>
      </c>
      <c r="H6770" s="78">
        <v>45778</v>
      </c>
      <c r="I6770" s="69">
        <v>4168466.9</v>
      </c>
      <c r="J6770" s="70">
        <v>0</v>
      </c>
      <c r="K6770" s="71">
        <v>1.0269999999999999</v>
      </c>
      <c r="L6770" s="70">
        <v>0</v>
      </c>
      <c r="M6770" s="71">
        <v>0.83799999999999997</v>
      </c>
      <c r="N6770" s="72"/>
      <c r="O6770" s="73">
        <f>MIN(1,MAX(0,(1/(1+EXP(-(Assumptions!$B$5 + Assumptions!$B$6*$N6770))))*Assumptions!$B$3))</f>
        <v>3.9165722796764356E-2</v>
      </c>
      <c r="P6770" s="73">
        <f>VLOOKUP($F6770,Assumptions!$A$23:$B$27,2,FALSE)*Assumptions!$B$4</f>
        <v>0.35</v>
      </c>
      <c r="Q6770" s="74">
        <f t="shared" si="210"/>
        <v>57141.356682510668</v>
      </c>
      <c r="R6770" s="75" t="str">
        <f>IF($O6770&lt;Assumptions!$B$17,"A",IF($O6770&lt;Assumptions!$B$18,"B",IF($O6770&lt;Assumptions!$B$19,"C",IF($O6770&lt;Assumptions!$B$20,"D","E"))))</f>
        <v>B</v>
      </c>
      <c r="S6770" s="75">
        <f t="shared" si="211"/>
        <v>0</v>
      </c>
    </row>
    <row r="6771" spans="1:19" ht="17.399999999999999" x14ac:dyDescent="0.3">
      <c r="A6771" s="39" t="s">
        <v>1101</v>
      </c>
      <c r="B6771" s="39" t="s">
        <v>89</v>
      </c>
      <c r="C6771" s="39" t="s">
        <v>135</v>
      </c>
      <c r="D6771" s="39" t="s">
        <v>26</v>
      </c>
      <c r="E6771" s="70" t="s">
        <v>39</v>
      </c>
      <c r="F6771" s="70" t="s">
        <v>28</v>
      </c>
      <c r="G6771" s="78">
        <v>44817</v>
      </c>
      <c r="H6771" s="78">
        <v>45809</v>
      </c>
      <c r="I6771" s="69">
        <v>4047947.63</v>
      </c>
      <c r="J6771" s="70">
        <v>0</v>
      </c>
      <c r="K6771" s="71">
        <v>0.95399999999999996</v>
      </c>
      <c r="L6771" s="70">
        <v>0</v>
      </c>
      <c r="M6771" s="71">
        <v>0.83799999999999997</v>
      </c>
      <c r="N6771" s="72"/>
      <c r="O6771" s="73">
        <f>MIN(1,MAX(0,(1/(1+EXP(-(Assumptions!$B$5 + Assumptions!$B$6*$N6771))))*Assumptions!$B$3))</f>
        <v>3.9165722796764356E-2</v>
      </c>
      <c r="P6771" s="73">
        <f>VLOOKUP($F6771,Assumptions!$A$23:$B$27,2,FALSE)*Assumptions!$B$4</f>
        <v>0.35</v>
      </c>
      <c r="Q6771" s="74">
        <f t="shared" si="210"/>
        <v>55489.278170339734</v>
      </c>
      <c r="R6771" s="75" t="str">
        <f>IF($O6771&lt;Assumptions!$B$17,"A",IF($O6771&lt;Assumptions!$B$18,"B",IF($O6771&lt;Assumptions!$B$19,"C",IF($O6771&lt;Assumptions!$B$20,"D","E"))))</f>
        <v>B</v>
      </c>
      <c r="S6771" s="75">
        <f t="shared" si="211"/>
        <v>0</v>
      </c>
    </row>
    <row r="6772" spans="1:19" ht="17.399999999999999" x14ac:dyDescent="0.3">
      <c r="A6772" s="39" t="s">
        <v>1101</v>
      </c>
      <c r="B6772" s="39" t="s">
        <v>89</v>
      </c>
      <c r="C6772" s="39" t="s">
        <v>135</v>
      </c>
      <c r="D6772" s="39" t="s">
        <v>26</v>
      </c>
      <c r="E6772" s="70" t="s">
        <v>39</v>
      </c>
      <c r="F6772" s="70" t="s">
        <v>28</v>
      </c>
      <c r="G6772" s="78">
        <v>44817</v>
      </c>
      <c r="H6772" s="78">
        <v>45839</v>
      </c>
      <c r="I6772" s="69">
        <v>3923190.39</v>
      </c>
      <c r="J6772" s="70">
        <v>0</v>
      </c>
      <c r="K6772" s="71">
        <v>1.028</v>
      </c>
      <c r="L6772" s="70">
        <v>0</v>
      </c>
      <c r="M6772" s="71">
        <v>0.83799999999999997</v>
      </c>
      <c r="N6772" s="72"/>
      <c r="O6772" s="73">
        <f>MIN(1,MAX(0,(1/(1+EXP(-(Assumptions!$B$5 + Assumptions!$B$6*$N6772))))*Assumptions!$B$3))</f>
        <v>3.9165722796764356E-2</v>
      </c>
      <c r="P6772" s="73">
        <f>VLOOKUP($F6772,Assumptions!$A$23:$B$27,2,FALSE)*Assumptions!$B$4</f>
        <v>0.35</v>
      </c>
      <c r="Q6772" s="74">
        <f t="shared" si="210"/>
        <v>53779.105552784444</v>
      </c>
      <c r="R6772" s="75" t="str">
        <f>IF($O6772&lt;Assumptions!$B$17,"A",IF($O6772&lt;Assumptions!$B$18,"B",IF($O6772&lt;Assumptions!$B$19,"C",IF($O6772&lt;Assumptions!$B$20,"D","E"))))</f>
        <v>B</v>
      </c>
      <c r="S6772" s="75">
        <f t="shared" si="211"/>
        <v>0</v>
      </c>
    </row>
    <row r="6773" spans="1:19" ht="17.399999999999999" x14ac:dyDescent="0.3">
      <c r="A6773" s="39" t="s">
        <v>1101</v>
      </c>
      <c r="B6773" s="39" t="s">
        <v>89</v>
      </c>
      <c r="C6773" s="39" t="s">
        <v>135</v>
      </c>
      <c r="D6773" s="39" t="s">
        <v>26</v>
      </c>
      <c r="E6773" s="70" t="s">
        <v>39</v>
      </c>
      <c r="F6773" s="70" t="s">
        <v>28</v>
      </c>
      <c r="G6773" s="78">
        <v>44817</v>
      </c>
      <c r="H6773" s="78">
        <v>45870</v>
      </c>
      <c r="I6773" s="69">
        <v>3797199.36</v>
      </c>
      <c r="J6773" s="70">
        <v>15</v>
      </c>
      <c r="K6773" s="71">
        <v>1.103</v>
      </c>
      <c r="L6773" s="70">
        <v>0</v>
      </c>
      <c r="M6773" s="71">
        <v>0.83799999999999997</v>
      </c>
      <c r="N6773" s="72"/>
      <c r="O6773" s="73">
        <f>MIN(1,MAX(0,(1/(1+EXP(-(Assumptions!$B$5 + Assumptions!$B$6*$N6773))))*Assumptions!$B$3))</f>
        <v>3.9165722796764356E-2</v>
      </c>
      <c r="P6773" s="73">
        <f>VLOOKUP($F6773,Assumptions!$A$23:$B$27,2,FALSE)*Assumptions!$B$4</f>
        <v>0.35</v>
      </c>
      <c r="Q6773" s="74">
        <f t="shared" si="210"/>
        <v>52052.020138233856</v>
      </c>
      <c r="R6773" s="75" t="str">
        <f>IF($O6773&lt;Assumptions!$B$17,"A",IF($O6773&lt;Assumptions!$B$18,"B",IF($O6773&lt;Assumptions!$B$19,"C",IF($O6773&lt;Assumptions!$B$20,"D","E"))))</f>
        <v>B</v>
      </c>
      <c r="S6773" s="75">
        <f t="shared" si="211"/>
        <v>0</v>
      </c>
    </row>
    <row r="6774" spans="1:19" ht="17.399999999999999" x14ac:dyDescent="0.3">
      <c r="A6774" s="39" t="s">
        <v>1101</v>
      </c>
      <c r="B6774" s="39" t="s">
        <v>89</v>
      </c>
      <c r="C6774" s="39" t="s">
        <v>135</v>
      </c>
      <c r="D6774" s="39" t="s">
        <v>26</v>
      </c>
      <c r="E6774" s="70" t="s">
        <v>39</v>
      </c>
      <c r="F6774" s="70" t="s">
        <v>28</v>
      </c>
      <c r="G6774" s="78">
        <v>44817</v>
      </c>
      <c r="H6774" s="78">
        <v>45901</v>
      </c>
      <c r="I6774" s="69">
        <v>3688400.72</v>
      </c>
      <c r="J6774" s="70">
        <v>0</v>
      </c>
      <c r="K6774" s="71">
        <v>0.98599999999999999</v>
      </c>
      <c r="L6774" s="70">
        <v>0</v>
      </c>
      <c r="M6774" s="71">
        <v>0.83799999999999997</v>
      </c>
      <c r="N6774" s="72"/>
      <c r="O6774" s="73">
        <f>MIN(1,MAX(0,(1/(1+EXP(-(Assumptions!$B$5 + Assumptions!$B$6*$N6774))))*Assumptions!$B$3))</f>
        <v>3.9165722796764356E-2</v>
      </c>
      <c r="P6774" s="73">
        <f>VLOOKUP($F6774,Assumptions!$A$23:$B$27,2,FALSE)*Assumptions!$B$4</f>
        <v>0.35</v>
      </c>
      <c r="Q6774" s="74">
        <f t="shared" si="210"/>
        <v>50560.608057017125</v>
      </c>
      <c r="R6774" s="75" t="str">
        <f>IF($O6774&lt;Assumptions!$B$17,"A",IF($O6774&lt;Assumptions!$B$18,"B",IF($O6774&lt;Assumptions!$B$19,"C",IF($O6774&lt;Assumptions!$B$20,"D","E"))))</f>
        <v>B</v>
      </c>
      <c r="S6774" s="75">
        <f t="shared" si="211"/>
        <v>0</v>
      </c>
    </row>
    <row r="6775" spans="1:19" ht="17.399999999999999" x14ac:dyDescent="0.3">
      <c r="A6775" s="39" t="s">
        <v>1101</v>
      </c>
      <c r="B6775" s="39" t="s">
        <v>89</v>
      </c>
      <c r="C6775" s="39" t="s">
        <v>135</v>
      </c>
      <c r="D6775" s="39" t="s">
        <v>26</v>
      </c>
      <c r="E6775" s="70" t="s">
        <v>39</v>
      </c>
      <c r="F6775" s="70" t="s">
        <v>28</v>
      </c>
      <c r="G6775" s="78">
        <v>44817</v>
      </c>
      <c r="H6775" s="78">
        <v>45931</v>
      </c>
      <c r="I6775" s="69">
        <v>3589688.94</v>
      </c>
      <c r="J6775" s="70">
        <v>0</v>
      </c>
      <c r="K6775" s="71">
        <v>0.95499999999999996</v>
      </c>
      <c r="L6775" s="70">
        <v>0</v>
      </c>
      <c r="M6775" s="71">
        <v>0.83799999999999997</v>
      </c>
      <c r="N6775" s="72"/>
      <c r="O6775" s="73">
        <f>MIN(1,MAX(0,(1/(1+EXP(-(Assumptions!$B$5 + Assumptions!$B$6*$N6775))))*Assumptions!$B$3))</f>
        <v>3.9165722796764356E-2</v>
      </c>
      <c r="P6775" s="73">
        <f>VLOOKUP($F6775,Assumptions!$A$23:$B$27,2,FALSE)*Assumptions!$B$4</f>
        <v>0.35</v>
      </c>
      <c r="Q6775" s="74">
        <f t="shared" si="210"/>
        <v>49207.466682727798</v>
      </c>
      <c r="R6775" s="75" t="str">
        <f>IF($O6775&lt;Assumptions!$B$17,"A",IF($O6775&lt;Assumptions!$B$18,"B",IF($O6775&lt;Assumptions!$B$19,"C",IF($O6775&lt;Assumptions!$B$20,"D","E"))))</f>
        <v>B</v>
      </c>
      <c r="S6775" s="75">
        <f t="shared" si="211"/>
        <v>0</v>
      </c>
    </row>
    <row r="6776" spans="1:19" ht="17.399999999999999" x14ac:dyDescent="0.3">
      <c r="A6776" s="39" t="s">
        <v>1101</v>
      </c>
      <c r="B6776" s="39" t="s">
        <v>89</v>
      </c>
      <c r="C6776" s="39" t="s">
        <v>135</v>
      </c>
      <c r="D6776" s="39" t="s">
        <v>26</v>
      </c>
      <c r="E6776" s="70" t="s">
        <v>39</v>
      </c>
      <c r="F6776" s="70" t="s">
        <v>28</v>
      </c>
      <c r="G6776" s="78">
        <v>44817</v>
      </c>
      <c r="H6776" s="78">
        <v>45962</v>
      </c>
      <c r="I6776" s="69">
        <v>3496012.96</v>
      </c>
      <c r="J6776" s="70">
        <v>0</v>
      </c>
      <c r="K6776" s="71">
        <v>1.1120000000000001</v>
      </c>
      <c r="L6776" s="70">
        <v>0</v>
      </c>
      <c r="M6776" s="71">
        <v>0.83799999999999997</v>
      </c>
      <c r="N6776" s="72"/>
      <c r="O6776" s="73">
        <f>MIN(1,MAX(0,(1/(1+EXP(-(Assumptions!$B$5 + Assumptions!$B$6*$N6776))))*Assumptions!$B$3))</f>
        <v>3.9165722796764356E-2</v>
      </c>
      <c r="P6776" s="73">
        <f>VLOOKUP($F6776,Assumptions!$A$23:$B$27,2,FALSE)*Assumptions!$B$4</f>
        <v>0.35</v>
      </c>
      <c r="Q6776" s="74">
        <f t="shared" si="210"/>
        <v>47923.356069839465</v>
      </c>
      <c r="R6776" s="75" t="str">
        <f>IF($O6776&lt;Assumptions!$B$17,"A",IF($O6776&lt;Assumptions!$B$18,"B",IF($O6776&lt;Assumptions!$B$19,"C",IF($O6776&lt;Assumptions!$B$20,"D","E"))))</f>
        <v>B</v>
      </c>
      <c r="S6776" s="75">
        <f t="shared" si="211"/>
        <v>0</v>
      </c>
    </row>
    <row r="6777" spans="1:19" ht="17.399999999999999" x14ac:dyDescent="0.3">
      <c r="A6777" s="39" t="s">
        <v>1101</v>
      </c>
      <c r="B6777" s="39" t="s">
        <v>89</v>
      </c>
      <c r="C6777" s="39" t="s">
        <v>135</v>
      </c>
      <c r="D6777" s="39" t="s">
        <v>26</v>
      </c>
      <c r="E6777" s="70" t="s">
        <v>39</v>
      </c>
      <c r="F6777" s="70" t="s">
        <v>28</v>
      </c>
      <c r="G6777" s="78">
        <v>44817</v>
      </c>
      <c r="H6777" s="78">
        <v>45992</v>
      </c>
      <c r="I6777" s="69">
        <v>3386150.56</v>
      </c>
      <c r="J6777" s="70">
        <v>0</v>
      </c>
      <c r="K6777" s="71">
        <v>0.999</v>
      </c>
      <c r="L6777" s="70">
        <v>0</v>
      </c>
      <c r="M6777" s="71">
        <v>0.83799999999999997</v>
      </c>
      <c r="N6777" s="72"/>
      <c r="O6777" s="73">
        <f>MIN(1,MAX(0,(1/(1+EXP(-(Assumptions!$B$5 + Assumptions!$B$6*$N6777))))*Assumptions!$B$3))</f>
        <v>3.9165722796764356E-2</v>
      </c>
      <c r="P6777" s="73">
        <f>VLOOKUP($F6777,Assumptions!$A$23:$B$27,2,FALSE)*Assumptions!$B$4</f>
        <v>0.35</v>
      </c>
      <c r="Q6777" s="74">
        <f t="shared" si="210"/>
        <v>46417.361963373936</v>
      </c>
      <c r="R6777" s="75" t="str">
        <f>IF($O6777&lt;Assumptions!$B$17,"A",IF($O6777&lt;Assumptions!$B$18,"B",IF($O6777&lt;Assumptions!$B$19,"C",IF($O6777&lt;Assumptions!$B$20,"D","E"))))</f>
        <v>B</v>
      </c>
      <c r="S6777" s="75">
        <f t="shared" si="211"/>
        <v>0</v>
      </c>
    </row>
    <row r="6778" spans="1:19" ht="17.399999999999999" x14ac:dyDescent="0.3">
      <c r="A6778" s="39" t="s">
        <v>1102</v>
      </c>
      <c r="B6778" s="39" t="s">
        <v>33</v>
      </c>
      <c r="C6778" s="39" t="s">
        <v>144</v>
      </c>
      <c r="D6778" s="39" t="s">
        <v>42</v>
      </c>
      <c r="E6778" s="70" t="s">
        <v>46</v>
      </c>
      <c r="F6778" s="70" t="s">
        <v>32</v>
      </c>
      <c r="G6778" s="78">
        <v>45244</v>
      </c>
      <c r="H6778" s="78">
        <v>45658</v>
      </c>
      <c r="I6778" s="69">
        <v>11749083.84</v>
      </c>
      <c r="J6778" s="70">
        <v>0</v>
      </c>
      <c r="K6778" s="71">
        <v>1.054</v>
      </c>
      <c r="L6778" s="70">
        <v>0</v>
      </c>
      <c r="M6778" s="71">
        <v>0.50700000000000001</v>
      </c>
      <c r="N6778" s="72"/>
      <c r="O6778" s="73">
        <f>MIN(1,MAX(0,(1/(1+EXP(-(Assumptions!$B$5 + Assumptions!$B$6*$N6778))))*Assumptions!$B$3))</f>
        <v>3.9165722796764356E-2</v>
      </c>
      <c r="P6778" s="73">
        <f>VLOOKUP($F6778,Assumptions!$A$23:$B$27,2,FALSE)*Assumptions!$B$4</f>
        <v>0.5</v>
      </c>
      <c r="Q6778" s="74">
        <f t="shared" si="210"/>
        <v>230080.68039669184</v>
      </c>
      <c r="R6778" s="75" t="str">
        <f>IF($O6778&lt;Assumptions!$B$17,"A",IF($O6778&lt;Assumptions!$B$18,"B",IF($O6778&lt;Assumptions!$B$19,"C",IF($O6778&lt;Assumptions!$B$20,"D","E"))))</f>
        <v>B</v>
      </c>
      <c r="S6778" s="75">
        <f t="shared" si="211"/>
        <v>0</v>
      </c>
    </row>
    <row r="6779" spans="1:19" ht="17.399999999999999" x14ac:dyDescent="0.3">
      <c r="A6779" s="39" t="s">
        <v>1102</v>
      </c>
      <c r="B6779" s="39" t="s">
        <v>33</v>
      </c>
      <c r="C6779" s="39" t="s">
        <v>144</v>
      </c>
      <c r="D6779" s="39" t="s">
        <v>42</v>
      </c>
      <c r="E6779" s="70" t="s">
        <v>46</v>
      </c>
      <c r="F6779" s="70" t="s">
        <v>32</v>
      </c>
      <c r="G6779" s="78">
        <v>45244</v>
      </c>
      <c r="H6779" s="78">
        <v>45689</v>
      </c>
      <c r="I6779" s="69">
        <v>11473868.1</v>
      </c>
      <c r="J6779" s="70">
        <v>15</v>
      </c>
      <c r="K6779" s="71">
        <v>0.98099999999999998</v>
      </c>
      <c r="L6779" s="70">
        <v>0</v>
      </c>
      <c r="M6779" s="71">
        <v>0.50700000000000001</v>
      </c>
      <c r="N6779" s="72"/>
      <c r="O6779" s="73">
        <f>MIN(1,MAX(0,(1/(1+EXP(-(Assumptions!$B$5 + Assumptions!$B$6*$N6779))))*Assumptions!$B$3))</f>
        <v>3.9165722796764356E-2</v>
      </c>
      <c r="P6779" s="73">
        <f>VLOOKUP($F6779,Assumptions!$A$23:$B$27,2,FALSE)*Assumptions!$B$4</f>
        <v>0.5</v>
      </c>
      <c r="Q6779" s="74">
        <f t="shared" si="210"/>
        <v>224691.16870561865</v>
      </c>
      <c r="R6779" s="75" t="str">
        <f>IF($O6779&lt;Assumptions!$B$17,"A",IF($O6779&lt;Assumptions!$B$18,"B",IF($O6779&lt;Assumptions!$B$19,"C",IF($O6779&lt;Assumptions!$B$20,"D","E"))))</f>
        <v>B</v>
      </c>
      <c r="S6779" s="75">
        <f t="shared" si="211"/>
        <v>0</v>
      </c>
    </row>
    <row r="6780" spans="1:19" ht="17.399999999999999" x14ac:dyDescent="0.3">
      <c r="A6780" s="39" t="s">
        <v>1102</v>
      </c>
      <c r="B6780" s="39" t="s">
        <v>33</v>
      </c>
      <c r="C6780" s="39" t="s">
        <v>144</v>
      </c>
      <c r="D6780" s="39" t="s">
        <v>42</v>
      </c>
      <c r="E6780" s="70" t="s">
        <v>46</v>
      </c>
      <c r="F6780" s="70" t="s">
        <v>32</v>
      </c>
      <c r="G6780" s="78">
        <v>45244</v>
      </c>
      <c r="H6780" s="78">
        <v>45717</v>
      </c>
      <c r="I6780" s="69">
        <v>11178514.52</v>
      </c>
      <c r="J6780" s="70">
        <v>0</v>
      </c>
      <c r="K6780" s="71">
        <v>1.08</v>
      </c>
      <c r="L6780" s="70">
        <v>0</v>
      </c>
      <c r="M6780" s="71">
        <v>0.50700000000000001</v>
      </c>
      <c r="N6780" s="72"/>
      <c r="O6780" s="73">
        <f>MIN(1,MAX(0,(1/(1+EXP(-(Assumptions!$B$5 + Assumptions!$B$6*$N6780))))*Assumptions!$B$3))</f>
        <v>3.9165722796764356E-2</v>
      </c>
      <c r="P6780" s="73">
        <f>VLOOKUP($F6780,Assumptions!$A$23:$B$27,2,FALSE)*Assumptions!$B$4</f>
        <v>0.5</v>
      </c>
      <c r="Q6780" s="74">
        <f t="shared" si="210"/>
        <v>218907.30048496267</v>
      </c>
      <c r="R6780" s="75" t="str">
        <f>IF($O6780&lt;Assumptions!$B$17,"A",IF($O6780&lt;Assumptions!$B$18,"B",IF($O6780&lt;Assumptions!$B$19,"C",IF($O6780&lt;Assumptions!$B$20,"D","E"))))</f>
        <v>B</v>
      </c>
      <c r="S6780" s="75">
        <f t="shared" si="211"/>
        <v>0</v>
      </c>
    </row>
    <row r="6781" spans="1:19" ht="17.399999999999999" x14ac:dyDescent="0.3">
      <c r="A6781" s="39" t="s">
        <v>1102</v>
      </c>
      <c r="B6781" s="39" t="s">
        <v>33</v>
      </c>
      <c r="C6781" s="39" t="s">
        <v>144</v>
      </c>
      <c r="D6781" s="39" t="s">
        <v>42</v>
      </c>
      <c r="E6781" s="70" t="s">
        <v>46</v>
      </c>
      <c r="F6781" s="70" t="s">
        <v>32</v>
      </c>
      <c r="G6781" s="78">
        <v>45244</v>
      </c>
      <c r="H6781" s="78">
        <v>45748</v>
      </c>
      <c r="I6781" s="69">
        <v>10876553.640000001</v>
      </c>
      <c r="J6781" s="70">
        <v>0</v>
      </c>
      <c r="K6781" s="71">
        <v>1.1479999999999999</v>
      </c>
      <c r="L6781" s="70">
        <v>0</v>
      </c>
      <c r="M6781" s="71">
        <v>0.50700000000000001</v>
      </c>
      <c r="N6781" s="72"/>
      <c r="O6781" s="73">
        <f>MIN(1,MAX(0,(1/(1+EXP(-(Assumptions!$B$5 + Assumptions!$B$6*$N6781))))*Assumptions!$B$3))</f>
        <v>3.9165722796764356E-2</v>
      </c>
      <c r="P6781" s="73">
        <f>VLOOKUP($F6781,Assumptions!$A$23:$B$27,2,FALSE)*Assumptions!$B$4</f>
        <v>0.5</v>
      </c>
      <c r="Q6781" s="74">
        <f t="shared" si="210"/>
        <v>212994.04242418919</v>
      </c>
      <c r="R6781" s="75" t="str">
        <f>IF($O6781&lt;Assumptions!$B$17,"A",IF($O6781&lt;Assumptions!$B$18,"B",IF($O6781&lt;Assumptions!$B$19,"C",IF($O6781&lt;Assumptions!$B$20,"D","E"))))</f>
        <v>B</v>
      </c>
      <c r="S6781" s="75">
        <f t="shared" si="211"/>
        <v>0</v>
      </c>
    </row>
    <row r="6782" spans="1:19" ht="17.399999999999999" x14ac:dyDescent="0.3">
      <c r="A6782" s="39" t="s">
        <v>1102</v>
      </c>
      <c r="B6782" s="39" t="s">
        <v>33</v>
      </c>
      <c r="C6782" s="39" t="s">
        <v>144</v>
      </c>
      <c r="D6782" s="39" t="s">
        <v>42</v>
      </c>
      <c r="E6782" s="70" t="s">
        <v>46</v>
      </c>
      <c r="F6782" s="70" t="s">
        <v>32</v>
      </c>
      <c r="G6782" s="78">
        <v>45244</v>
      </c>
      <c r="H6782" s="78">
        <v>45778</v>
      </c>
      <c r="I6782" s="69">
        <v>10624272.32</v>
      </c>
      <c r="J6782" s="70">
        <v>15</v>
      </c>
      <c r="K6782" s="71">
        <v>1.1319999999999999</v>
      </c>
      <c r="L6782" s="70">
        <v>0</v>
      </c>
      <c r="M6782" s="71">
        <v>0.50700000000000001</v>
      </c>
      <c r="N6782" s="72"/>
      <c r="O6782" s="73">
        <f>MIN(1,MAX(0,(1/(1+EXP(-(Assumptions!$B$5 + Assumptions!$B$6*$N6782))))*Assumptions!$B$3))</f>
        <v>3.9165722796764356E-2</v>
      </c>
      <c r="P6782" s="73">
        <f>VLOOKUP($F6782,Assumptions!$A$23:$B$27,2,FALSE)*Assumptions!$B$4</f>
        <v>0.5</v>
      </c>
      <c r="Q6782" s="74">
        <f t="shared" si="210"/>
        <v>208053.65230122829</v>
      </c>
      <c r="R6782" s="75" t="str">
        <f>IF($O6782&lt;Assumptions!$B$17,"A",IF($O6782&lt;Assumptions!$B$18,"B",IF($O6782&lt;Assumptions!$B$19,"C",IF($O6782&lt;Assumptions!$B$20,"D","E"))))</f>
        <v>B</v>
      </c>
      <c r="S6782" s="75">
        <f t="shared" si="211"/>
        <v>0</v>
      </c>
    </row>
    <row r="6783" spans="1:19" ht="17.399999999999999" x14ac:dyDescent="0.3">
      <c r="A6783" s="39" t="s">
        <v>1102</v>
      </c>
      <c r="B6783" s="39" t="s">
        <v>33</v>
      </c>
      <c r="C6783" s="39" t="s">
        <v>144</v>
      </c>
      <c r="D6783" s="39" t="s">
        <v>42</v>
      </c>
      <c r="E6783" s="70" t="s">
        <v>46</v>
      </c>
      <c r="F6783" s="70" t="s">
        <v>32</v>
      </c>
      <c r="G6783" s="78">
        <v>45244</v>
      </c>
      <c r="H6783" s="78">
        <v>45809</v>
      </c>
      <c r="I6783" s="69">
        <v>10352353.359999999</v>
      </c>
      <c r="J6783" s="70">
        <v>0</v>
      </c>
      <c r="K6783" s="71">
        <v>1.01</v>
      </c>
      <c r="L6783" s="70">
        <v>0</v>
      </c>
      <c r="M6783" s="71">
        <v>0.50700000000000001</v>
      </c>
      <c r="N6783" s="72"/>
      <c r="O6783" s="73">
        <f>MIN(1,MAX(0,(1/(1+EXP(-(Assumptions!$B$5 + Assumptions!$B$6*$N6783))))*Assumptions!$B$3))</f>
        <v>3.9165722796764356E-2</v>
      </c>
      <c r="P6783" s="73">
        <f>VLOOKUP($F6783,Assumptions!$A$23:$B$27,2,FALSE)*Assumptions!$B$4</f>
        <v>0.5</v>
      </c>
      <c r="Q6783" s="74">
        <f t="shared" si="210"/>
        <v>202728.70099595602</v>
      </c>
      <c r="R6783" s="75" t="str">
        <f>IF($O6783&lt;Assumptions!$B$17,"A",IF($O6783&lt;Assumptions!$B$18,"B",IF($O6783&lt;Assumptions!$B$19,"C",IF($O6783&lt;Assumptions!$B$20,"D","E"))))</f>
        <v>B</v>
      </c>
      <c r="S6783" s="75">
        <f t="shared" si="211"/>
        <v>0</v>
      </c>
    </row>
    <row r="6784" spans="1:19" ht="17.399999999999999" x14ac:dyDescent="0.3">
      <c r="A6784" s="39" t="s">
        <v>1102</v>
      </c>
      <c r="B6784" s="39" t="s">
        <v>33</v>
      </c>
      <c r="C6784" s="39" t="s">
        <v>144</v>
      </c>
      <c r="D6784" s="39" t="s">
        <v>42</v>
      </c>
      <c r="E6784" s="70" t="s">
        <v>46</v>
      </c>
      <c r="F6784" s="70" t="s">
        <v>32</v>
      </c>
      <c r="G6784" s="78">
        <v>45244</v>
      </c>
      <c r="H6784" s="78">
        <v>45839</v>
      </c>
      <c r="I6784" s="69">
        <v>10089143.98</v>
      </c>
      <c r="J6784" s="70">
        <v>15</v>
      </c>
      <c r="K6784" s="71">
        <v>1.0349999999999999</v>
      </c>
      <c r="L6784" s="70">
        <v>0</v>
      </c>
      <c r="M6784" s="71">
        <v>0.50700000000000001</v>
      </c>
      <c r="N6784" s="72"/>
      <c r="O6784" s="73">
        <f>MIN(1,MAX(0,(1/(1+EXP(-(Assumptions!$B$5 + Assumptions!$B$6*$N6784))))*Assumptions!$B$3))</f>
        <v>3.9165722796764356E-2</v>
      </c>
      <c r="P6784" s="73">
        <f>VLOOKUP($F6784,Assumptions!$A$23:$B$27,2,FALSE)*Assumptions!$B$4</f>
        <v>0.5</v>
      </c>
      <c r="Q6784" s="74">
        <f t="shared" si="210"/>
        <v>197574.30818866193</v>
      </c>
      <c r="R6784" s="75" t="str">
        <f>IF($O6784&lt;Assumptions!$B$17,"A",IF($O6784&lt;Assumptions!$B$18,"B",IF($O6784&lt;Assumptions!$B$19,"C",IF($O6784&lt;Assumptions!$B$20,"D","E"))))</f>
        <v>B</v>
      </c>
      <c r="S6784" s="75">
        <f t="shared" si="211"/>
        <v>0</v>
      </c>
    </row>
    <row r="6785" spans="1:19" ht="17.399999999999999" x14ac:dyDescent="0.3">
      <c r="A6785" s="39" t="s">
        <v>1102</v>
      </c>
      <c r="B6785" s="39" t="s">
        <v>33</v>
      </c>
      <c r="C6785" s="39" t="s">
        <v>144</v>
      </c>
      <c r="D6785" s="39" t="s">
        <v>42</v>
      </c>
      <c r="E6785" s="70" t="s">
        <v>46</v>
      </c>
      <c r="F6785" s="70" t="s">
        <v>32</v>
      </c>
      <c r="G6785" s="78">
        <v>45244</v>
      </c>
      <c r="H6785" s="78">
        <v>45870</v>
      </c>
      <c r="I6785" s="69">
        <v>9820400.0899999999</v>
      </c>
      <c r="J6785" s="70">
        <v>95</v>
      </c>
      <c r="K6785" s="71">
        <v>0.106</v>
      </c>
      <c r="L6785" s="70">
        <v>0</v>
      </c>
      <c r="M6785" s="71">
        <v>0.50700000000000001</v>
      </c>
      <c r="N6785" s="72"/>
      <c r="O6785" s="73">
        <f>MIN(1,MAX(0,(1/(1+EXP(-(Assumptions!$B$5 + Assumptions!$B$6*$N6785))))*Assumptions!$B$3))</f>
        <v>3.9165722796764356E-2</v>
      </c>
      <c r="P6785" s="73">
        <f>VLOOKUP($F6785,Assumptions!$A$23:$B$27,2,FALSE)*Assumptions!$B$4</f>
        <v>0.5</v>
      </c>
      <c r="Q6785" s="74">
        <f t="shared" ref="Q6785:Q6848" si="212">$I6785*$O6785*$P6785</f>
        <v>192311.53383912987</v>
      </c>
      <c r="R6785" s="75" t="str">
        <f>IF($O6785&lt;Assumptions!$B$17,"A",IF($O6785&lt;Assumptions!$B$18,"B",IF($O6785&lt;Assumptions!$B$19,"C",IF($O6785&lt;Assumptions!$B$20,"D","E"))))</f>
        <v>B</v>
      </c>
      <c r="S6785" s="75">
        <f t="shared" ref="S6785:S6848" si="213">--($J6785&gt;=180)</f>
        <v>0</v>
      </c>
    </row>
    <row r="6786" spans="1:19" ht="17.399999999999999" x14ac:dyDescent="0.3">
      <c r="A6786" s="39" t="s">
        <v>1102</v>
      </c>
      <c r="B6786" s="39" t="s">
        <v>33</v>
      </c>
      <c r="C6786" s="39" t="s">
        <v>144</v>
      </c>
      <c r="D6786" s="39" t="s">
        <v>42</v>
      </c>
      <c r="E6786" s="70" t="s">
        <v>46</v>
      </c>
      <c r="F6786" s="70" t="s">
        <v>32</v>
      </c>
      <c r="G6786" s="78">
        <v>45244</v>
      </c>
      <c r="H6786" s="78">
        <v>45901</v>
      </c>
      <c r="I6786" s="69">
        <v>9574108.0099999998</v>
      </c>
      <c r="J6786" s="70">
        <v>15</v>
      </c>
      <c r="K6786" s="71">
        <v>1.0980000000000001</v>
      </c>
      <c r="L6786" s="70">
        <v>0</v>
      </c>
      <c r="M6786" s="71">
        <v>0.50700000000000001</v>
      </c>
      <c r="N6786" s="72"/>
      <c r="O6786" s="73">
        <f>MIN(1,MAX(0,(1/(1+EXP(-(Assumptions!$B$5 + Assumptions!$B$6*$N6786))))*Assumptions!$B$3))</f>
        <v>3.9165722796764356E-2</v>
      </c>
      <c r="P6786" s="73">
        <f>VLOOKUP($F6786,Assumptions!$A$23:$B$27,2,FALSE)*Assumptions!$B$4</f>
        <v>0.5</v>
      </c>
      <c r="Q6786" s="74">
        <f t="shared" si="212"/>
        <v>187488.43017297061</v>
      </c>
      <c r="R6786" s="75" t="str">
        <f>IF($O6786&lt;Assumptions!$B$17,"A",IF($O6786&lt;Assumptions!$B$18,"B",IF($O6786&lt;Assumptions!$B$19,"C",IF($O6786&lt;Assumptions!$B$20,"D","E"))))</f>
        <v>B</v>
      </c>
      <c r="S6786" s="75">
        <f t="shared" si="213"/>
        <v>0</v>
      </c>
    </row>
    <row r="6787" spans="1:19" ht="17.399999999999999" x14ac:dyDescent="0.3">
      <c r="A6787" s="39" t="s">
        <v>1102</v>
      </c>
      <c r="B6787" s="39" t="s">
        <v>33</v>
      </c>
      <c r="C6787" s="39" t="s">
        <v>144</v>
      </c>
      <c r="D6787" s="39" t="s">
        <v>42</v>
      </c>
      <c r="E6787" s="70" t="s">
        <v>46</v>
      </c>
      <c r="F6787" s="70" t="s">
        <v>32</v>
      </c>
      <c r="G6787" s="78">
        <v>45244</v>
      </c>
      <c r="H6787" s="78">
        <v>45931</v>
      </c>
      <c r="I6787" s="69">
        <v>9361506.9199999999</v>
      </c>
      <c r="J6787" s="70">
        <v>0</v>
      </c>
      <c r="K6787" s="71">
        <v>1.0840000000000001</v>
      </c>
      <c r="L6787" s="70">
        <v>0</v>
      </c>
      <c r="M6787" s="71">
        <v>0.50700000000000001</v>
      </c>
      <c r="N6787" s="72"/>
      <c r="O6787" s="73">
        <f>MIN(1,MAX(0,(1/(1+EXP(-(Assumptions!$B$5 + Assumptions!$B$6*$N6787))))*Assumptions!$B$3))</f>
        <v>3.9165722796764356E-2</v>
      </c>
      <c r="P6787" s="73">
        <f>VLOOKUP($F6787,Assumptions!$A$23:$B$27,2,FALSE)*Assumptions!$B$4</f>
        <v>0.5</v>
      </c>
      <c r="Q6787" s="74">
        <f t="shared" si="212"/>
        <v>183325.09249435563</v>
      </c>
      <c r="R6787" s="75" t="str">
        <f>IF($O6787&lt;Assumptions!$B$17,"A",IF($O6787&lt;Assumptions!$B$18,"B",IF($O6787&lt;Assumptions!$B$19,"C",IF($O6787&lt;Assumptions!$B$20,"D","E"))))</f>
        <v>B</v>
      </c>
      <c r="S6787" s="75">
        <f t="shared" si="213"/>
        <v>0</v>
      </c>
    </row>
    <row r="6788" spans="1:19" ht="17.399999999999999" x14ac:dyDescent="0.3">
      <c r="A6788" s="39" t="s">
        <v>1102</v>
      </c>
      <c r="B6788" s="39" t="s">
        <v>33</v>
      </c>
      <c r="C6788" s="39" t="s">
        <v>144</v>
      </c>
      <c r="D6788" s="39" t="s">
        <v>42</v>
      </c>
      <c r="E6788" s="70" t="s">
        <v>46</v>
      </c>
      <c r="F6788" s="70" t="s">
        <v>32</v>
      </c>
      <c r="G6788" s="78">
        <v>45244</v>
      </c>
      <c r="H6788" s="78">
        <v>45962</v>
      </c>
      <c r="I6788" s="69">
        <v>9139286.5999999996</v>
      </c>
      <c r="J6788" s="70">
        <v>0</v>
      </c>
      <c r="K6788" s="71">
        <v>1.111</v>
      </c>
      <c r="L6788" s="70">
        <v>0</v>
      </c>
      <c r="M6788" s="71">
        <v>0.50700000000000001</v>
      </c>
      <c r="N6788" s="72"/>
      <c r="O6788" s="73">
        <f>MIN(1,MAX(0,(1/(1+EXP(-(Assumptions!$B$5 + Assumptions!$B$6*$N6788))))*Assumptions!$B$3))</f>
        <v>3.9165722796764356E-2</v>
      </c>
      <c r="P6788" s="73">
        <f>VLOOKUP($F6788,Assumptions!$A$23:$B$27,2,FALSE)*Assumptions!$B$4</f>
        <v>0.5</v>
      </c>
      <c r="Q6788" s="74">
        <f t="shared" si="212"/>
        <v>178973.38276789148</v>
      </c>
      <c r="R6788" s="75" t="str">
        <f>IF($O6788&lt;Assumptions!$B$17,"A",IF($O6788&lt;Assumptions!$B$18,"B",IF($O6788&lt;Assumptions!$B$19,"C",IF($O6788&lt;Assumptions!$B$20,"D","E"))))</f>
        <v>B</v>
      </c>
      <c r="S6788" s="75">
        <f t="shared" si="213"/>
        <v>0</v>
      </c>
    </row>
    <row r="6789" spans="1:19" ht="17.399999999999999" x14ac:dyDescent="0.3">
      <c r="A6789" s="39" t="s">
        <v>1102</v>
      </c>
      <c r="B6789" s="39" t="s">
        <v>33</v>
      </c>
      <c r="C6789" s="39" t="s">
        <v>144</v>
      </c>
      <c r="D6789" s="39" t="s">
        <v>42</v>
      </c>
      <c r="E6789" s="70" t="s">
        <v>46</v>
      </c>
      <c r="F6789" s="70" t="s">
        <v>32</v>
      </c>
      <c r="G6789" s="78">
        <v>45244</v>
      </c>
      <c r="H6789" s="78">
        <v>45992</v>
      </c>
      <c r="I6789" s="69">
        <v>8898508.4700000007</v>
      </c>
      <c r="J6789" s="70">
        <v>0</v>
      </c>
      <c r="K6789" s="71">
        <v>0.996</v>
      </c>
      <c r="L6789" s="70">
        <v>0</v>
      </c>
      <c r="M6789" s="71">
        <v>0.50700000000000001</v>
      </c>
      <c r="N6789" s="72"/>
      <c r="O6789" s="73">
        <f>MIN(1,MAX(0,(1/(1+EXP(-(Assumptions!$B$5 + Assumptions!$B$6*$N6789))))*Assumptions!$B$3))</f>
        <v>3.9165722796764356E-2</v>
      </c>
      <c r="P6789" s="73">
        <f>VLOOKUP($F6789,Assumptions!$A$23:$B$27,2,FALSE)*Assumptions!$B$4</f>
        <v>0.5</v>
      </c>
      <c r="Q6789" s="74">
        <f t="shared" si="212"/>
        <v>174258.25802033985</v>
      </c>
      <c r="R6789" s="75" t="str">
        <f>IF($O6789&lt;Assumptions!$B$17,"A",IF($O6789&lt;Assumptions!$B$18,"B",IF($O6789&lt;Assumptions!$B$19,"C",IF($O6789&lt;Assumptions!$B$20,"D","E"))))</f>
        <v>B</v>
      </c>
      <c r="S6789" s="75">
        <f t="shared" si="213"/>
        <v>0</v>
      </c>
    </row>
    <row r="6790" spans="1:19" ht="17.399999999999999" x14ac:dyDescent="0.3">
      <c r="A6790" s="39" t="s">
        <v>1103</v>
      </c>
      <c r="B6790" s="39" t="s">
        <v>76</v>
      </c>
      <c r="C6790" s="39" t="s">
        <v>135</v>
      </c>
      <c r="D6790" s="39" t="s">
        <v>48</v>
      </c>
      <c r="E6790" s="70" t="s">
        <v>49</v>
      </c>
      <c r="F6790" s="70" t="s">
        <v>40</v>
      </c>
      <c r="G6790" s="78">
        <v>44236</v>
      </c>
      <c r="H6790" s="78">
        <v>45658</v>
      </c>
      <c r="I6790" s="69">
        <v>329633.8</v>
      </c>
      <c r="J6790" s="70">
        <v>0</v>
      </c>
      <c r="K6790" s="71">
        <v>1.1160000000000001</v>
      </c>
      <c r="L6790" s="70">
        <v>0</v>
      </c>
      <c r="M6790" s="71">
        <v>0.90800000000000003</v>
      </c>
      <c r="N6790" s="72"/>
      <c r="O6790" s="73">
        <f>MIN(1,MAX(0,(1/(1+EXP(-(Assumptions!$B$5 + Assumptions!$B$6*$N6790))))*Assumptions!$B$3))</f>
        <v>3.9165722796764356E-2</v>
      </c>
      <c r="P6790" s="73">
        <f>VLOOKUP($F6790,Assumptions!$A$23:$B$27,2,FALSE)*Assumptions!$B$4</f>
        <v>0.7</v>
      </c>
      <c r="Q6790" s="74">
        <f t="shared" si="212"/>
        <v>9037.2422246708429</v>
      </c>
      <c r="R6790" s="75" t="str">
        <f>IF($O6790&lt;Assumptions!$B$17,"A",IF($O6790&lt;Assumptions!$B$18,"B",IF($O6790&lt;Assumptions!$B$19,"C",IF($O6790&lt;Assumptions!$B$20,"D","E"))))</f>
        <v>B</v>
      </c>
      <c r="S6790" s="75">
        <f t="shared" si="213"/>
        <v>0</v>
      </c>
    </row>
    <row r="6791" spans="1:19" ht="17.399999999999999" x14ac:dyDescent="0.3">
      <c r="A6791" s="39" t="s">
        <v>1103</v>
      </c>
      <c r="B6791" s="39" t="s">
        <v>76</v>
      </c>
      <c r="C6791" s="39" t="s">
        <v>135</v>
      </c>
      <c r="D6791" s="39" t="s">
        <v>48</v>
      </c>
      <c r="E6791" s="70" t="s">
        <v>49</v>
      </c>
      <c r="F6791" s="70" t="s">
        <v>40</v>
      </c>
      <c r="G6791" s="78">
        <v>44236</v>
      </c>
      <c r="H6791" s="78">
        <v>45689</v>
      </c>
      <c r="I6791" s="69">
        <v>319298.84000000003</v>
      </c>
      <c r="J6791" s="70">
        <v>35</v>
      </c>
      <c r="K6791" s="71">
        <v>0.64800000000000002</v>
      </c>
      <c r="L6791" s="70">
        <v>0</v>
      </c>
      <c r="M6791" s="71">
        <v>0.90800000000000003</v>
      </c>
      <c r="N6791" s="72"/>
      <c r="O6791" s="73">
        <f>MIN(1,MAX(0,(1/(1+EXP(-(Assumptions!$B$5 + Assumptions!$B$6*$N6791))))*Assumptions!$B$3))</f>
        <v>3.9165722796764356E-2</v>
      </c>
      <c r="P6791" s="73">
        <f>VLOOKUP($F6791,Assumptions!$A$23:$B$27,2,FALSE)*Assumptions!$B$4</f>
        <v>0.7</v>
      </c>
      <c r="Q6791" s="74">
        <f t="shared" si="212"/>
        <v>8753.898899737891</v>
      </c>
      <c r="R6791" s="75" t="str">
        <f>IF($O6791&lt;Assumptions!$B$17,"A",IF($O6791&lt;Assumptions!$B$18,"B",IF($O6791&lt;Assumptions!$B$19,"C",IF($O6791&lt;Assumptions!$B$20,"D","E"))))</f>
        <v>B</v>
      </c>
      <c r="S6791" s="75">
        <f t="shared" si="213"/>
        <v>0</v>
      </c>
    </row>
    <row r="6792" spans="1:19" ht="17.399999999999999" x14ac:dyDescent="0.3">
      <c r="A6792" s="39" t="s">
        <v>1103</v>
      </c>
      <c r="B6792" s="39" t="s">
        <v>76</v>
      </c>
      <c r="C6792" s="39" t="s">
        <v>135</v>
      </c>
      <c r="D6792" s="39" t="s">
        <v>48</v>
      </c>
      <c r="E6792" s="70" t="s">
        <v>49</v>
      </c>
      <c r="F6792" s="70" t="s">
        <v>40</v>
      </c>
      <c r="G6792" s="78">
        <v>44236</v>
      </c>
      <c r="H6792" s="78">
        <v>45717</v>
      </c>
      <c r="I6792" s="69">
        <v>319298.84000000003</v>
      </c>
      <c r="J6792" s="70">
        <v>220</v>
      </c>
      <c r="K6792" s="71">
        <v>5.0999999999999997E-2</v>
      </c>
      <c r="L6792" s="70">
        <v>1</v>
      </c>
      <c r="M6792" s="71">
        <v>0.90800000000000003</v>
      </c>
      <c r="N6792" s="72"/>
      <c r="O6792" s="73">
        <f>MIN(1,MAX(0,(1/(1+EXP(-(Assumptions!$B$5 + Assumptions!$B$6*$N6792))))*Assumptions!$B$3))</f>
        <v>3.9165722796764356E-2</v>
      </c>
      <c r="P6792" s="73">
        <f>VLOOKUP($F6792,Assumptions!$A$23:$B$27,2,FALSE)*Assumptions!$B$4</f>
        <v>0.7</v>
      </c>
      <c r="Q6792" s="74">
        <f t="shared" si="212"/>
        <v>8753.898899737891</v>
      </c>
      <c r="R6792" s="75" t="str">
        <f>IF($O6792&lt;Assumptions!$B$17,"A",IF($O6792&lt;Assumptions!$B$18,"B",IF($O6792&lt;Assumptions!$B$19,"C",IF($O6792&lt;Assumptions!$B$20,"D","E"))))</f>
        <v>B</v>
      </c>
      <c r="S6792" s="75">
        <f t="shared" si="213"/>
        <v>1</v>
      </c>
    </row>
    <row r="6793" spans="1:19" ht="17.399999999999999" x14ac:dyDescent="0.3">
      <c r="A6793" s="39" t="s">
        <v>1103</v>
      </c>
      <c r="B6793" s="39" t="s">
        <v>76</v>
      </c>
      <c r="C6793" s="39" t="s">
        <v>135</v>
      </c>
      <c r="D6793" s="39" t="s">
        <v>48</v>
      </c>
      <c r="E6793" s="70" t="s">
        <v>49</v>
      </c>
      <c r="F6793" s="70" t="s">
        <v>40</v>
      </c>
      <c r="G6793" s="78">
        <v>44236</v>
      </c>
      <c r="H6793" s="78">
        <v>45748</v>
      </c>
      <c r="I6793" s="69">
        <v>319298.84000000003</v>
      </c>
      <c r="J6793" s="70">
        <v>999</v>
      </c>
      <c r="K6793" s="71">
        <v>0.13500000000000001</v>
      </c>
      <c r="L6793" s="70">
        <v>1</v>
      </c>
      <c r="M6793" s="71">
        <v>0.90800000000000003</v>
      </c>
      <c r="N6793" s="72"/>
      <c r="O6793" s="73">
        <f>MIN(1,MAX(0,(1/(1+EXP(-(Assumptions!$B$5 + Assumptions!$B$6*$N6793))))*Assumptions!$B$3))</f>
        <v>3.9165722796764356E-2</v>
      </c>
      <c r="P6793" s="73">
        <f>VLOOKUP($F6793,Assumptions!$A$23:$B$27,2,FALSE)*Assumptions!$B$4</f>
        <v>0.7</v>
      </c>
      <c r="Q6793" s="74">
        <f t="shared" si="212"/>
        <v>8753.898899737891</v>
      </c>
      <c r="R6793" s="75" t="str">
        <f>IF($O6793&lt;Assumptions!$B$17,"A",IF($O6793&lt;Assumptions!$B$18,"B",IF($O6793&lt;Assumptions!$B$19,"C",IF($O6793&lt;Assumptions!$B$20,"D","E"))))</f>
        <v>B</v>
      </c>
      <c r="S6793" s="75">
        <f t="shared" si="213"/>
        <v>1</v>
      </c>
    </row>
    <row r="6794" spans="1:19" ht="17.399999999999999" x14ac:dyDescent="0.3">
      <c r="A6794" s="39" t="s">
        <v>1103</v>
      </c>
      <c r="B6794" s="39" t="s">
        <v>76</v>
      </c>
      <c r="C6794" s="39" t="s">
        <v>135</v>
      </c>
      <c r="D6794" s="39" t="s">
        <v>48</v>
      </c>
      <c r="E6794" s="70" t="s">
        <v>49</v>
      </c>
      <c r="F6794" s="70" t="s">
        <v>40</v>
      </c>
      <c r="G6794" s="78">
        <v>44236</v>
      </c>
      <c r="H6794" s="78">
        <v>45778</v>
      </c>
      <c r="I6794" s="69">
        <v>319298.84000000003</v>
      </c>
      <c r="J6794" s="70">
        <v>999</v>
      </c>
      <c r="K6794" s="71">
        <v>4.2999999999999997E-2</v>
      </c>
      <c r="L6794" s="70">
        <v>1</v>
      </c>
      <c r="M6794" s="71">
        <v>0.90800000000000003</v>
      </c>
      <c r="N6794" s="72"/>
      <c r="O6794" s="73">
        <f>MIN(1,MAX(0,(1/(1+EXP(-(Assumptions!$B$5 + Assumptions!$B$6*$N6794))))*Assumptions!$B$3))</f>
        <v>3.9165722796764356E-2</v>
      </c>
      <c r="P6794" s="73">
        <f>VLOOKUP($F6794,Assumptions!$A$23:$B$27,2,FALSE)*Assumptions!$B$4</f>
        <v>0.7</v>
      </c>
      <c r="Q6794" s="74">
        <f t="shared" si="212"/>
        <v>8753.898899737891</v>
      </c>
      <c r="R6794" s="75" t="str">
        <f>IF($O6794&lt;Assumptions!$B$17,"A",IF($O6794&lt;Assumptions!$B$18,"B",IF($O6794&lt;Assumptions!$B$19,"C",IF($O6794&lt;Assumptions!$B$20,"D","E"))))</f>
        <v>B</v>
      </c>
      <c r="S6794" s="75">
        <f t="shared" si="213"/>
        <v>1</v>
      </c>
    </row>
    <row r="6795" spans="1:19" ht="17.399999999999999" x14ac:dyDescent="0.3">
      <c r="A6795" s="39" t="s">
        <v>1103</v>
      </c>
      <c r="B6795" s="39" t="s">
        <v>76</v>
      </c>
      <c r="C6795" s="39" t="s">
        <v>135</v>
      </c>
      <c r="D6795" s="39" t="s">
        <v>48</v>
      </c>
      <c r="E6795" s="70" t="s">
        <v>49</v>
      </c>
      <c r="F6795" s="70" t="s">
        <v>40</v>
      </c>
      <c r="G6795" s="78">
        <v>44236</v>
      </c>
      <c r="H6795" s="78">
        <v>45809</v>
      </c>
      <c r="I6795" s="69">
        <v>319298.84000000003</v>
      </c>
      <c r="J6795" s="70">
        <v>999</v>
      </c>
      <c r="K6795" s="71">
        <v>0.112</v>
      </c>
      <c r="L6795" s="70">
        <v>1</v>
      </c>
      <c r="M6795" s="71">
        <v>0.90800000000000003</v>
      </c>
      <c r="N6795" s="72"/>
      <c r="O6795" s="73">
        <f>MIN(1,MAX(0,(1/(1+EXP(-(Assumptions!$B$5 + Assumptions!$B$6*$N6795))))*Assumptions!$B$3))</f>
        <v>3.9165722796764356E-2</v>
      </c>
      <c r="P6795" s="73">
        <f>VLOOKUP($F6795,Assumptions!$A$23:$B$27,2,FALSE)*Assumptions!$B$4</f>
        <v>0.7</v>
      </c>
      <c r="Q6795" s="74">
        <f t="shared" si="212"/>
        <v>8753.898899737891</v>
      </c>
      <c r="R6795" s="75" t="str">
        <f>IF($O6795&lt;Assumptions!$B$17,"A",IF($O6795&lt;Assumptions!$B$18,"B",IF($O6795&lt;Assumptions!$B$19,"C",IF($O6795&lt;Assumptions!$B$20,"D","E"))))</f>
        <v>B</v>
      </c>
      <c r="S6795" s="75">
        <f t="shared" si="213"/>
        <v>1</v>
      </c>
    </row>
    <row r="6796" spans="1:19" ht="17.399999999999999" x14ac:dyDescent="0.3">
      <c r="A6796" s="39" t="s">
        <v>1103</v>
      </c>
      <c r="B6796" s="39" t="s">
        <v>76</v>
      </c>
      <c r="C6796" s="39" t="s">
        <v>135</v>
      </c>
      <c r="D6796" s="39" t="s">
        <v>48</v>
      </c>
      <c r="E6796" s="70" t="s">
        <v>49</v>
      </c>
      <c r="F6796" s="70" t="s">
        <v>40</v>
      </c>
      <c r="G6796" s="78">
        <v>44236</v>
      </c>
      <c r="H6796" s="78">
        <v>45839</v>
      </c>
      <c r="I6796" s="69">
        <v>319298.84000000003</v>
      </c>
      <c r="J6796" s="70">
        <v>999</v>
      </c>
      <c r="K6796" s="71">
        <v>0.115</v>
      </c>
      <c r="L6796" s="70">
        <v>1</v>
      </c>
      <c r="M6796" s="71">
        <v>0.90800000000000003</v>
      </c>
      <c r="N6796" s="72"/>
      <c r="O6796" s="73">
        <f>MIN(1,MAX(0,(1/(1+EXP(-(Assumptions!$B$5 + Assumptions!$B$6*$N6796))))*Assumptions!$B$3))</f>
        <v>3.9165722796764356E-2</v>
      </c>
      <c r="P6796" s="73">
        <f>VLOOKUP($F6796,Assumptions!$A$23:$B$27,2,FALSE)*Assumptions!$B$4</f>
        <v>0.7</v>
      </c>
      <c r="Q6796" s="74">
        <f t="shared" si="212"/>
        <v>8753.898899737891</v>
      </c>
      <c r="R6796" s="75" t="str">
        <f>IF($O6796&lt;Assumptions!$B$17,"A",IF($O6796&lt;Assumptions!$B$18,"B",IF($O6796&lt;Assumptions!$B$19,"C",IF($O6796&lt;Assumptions!$B$20,"D","E"))))</f>
        <v>B</v>
      </c>
      <c r="S6796" s="75">
        <f t="shared" si="213"/>
        <v>1</v>
      </c>
    </row>
    <row r="6797" spans="1:19" ht="17.399999999999999" x14ac:dyDescent="0.3">
      <c r="A6797" s="39" t="s">
        <v>1103</v>
      </c>
      <c r="B6797" s="39" t="s">
        <v>76</v>
      </c>
      <c r="C6797" s="39" t="s">
        <v>135</v>
      </c>
      <c r="D6797" s="39" t="s">
        <v>48</v>
      </c>
      <c r="E6797" s="70" t="s">
        <v>49</v>
      </c>
      <c r="F6797" s="70" t="s">
        <v>40</v>
      </c>
      <c r="G6797" s="78">
        <v>44236</v>
      </c>
      <c r="H6797" s="78">
        <v>45870</v>
      </c>
      <c r="I6797" s="69">
        <v>319298.84000000003</v>
      </c>
      <c r="J6797" s="70">
        <v>999</v>
      </c>
      <c r="K6797" s="71">
        <v>0.14699999999999999</v>
      </c>
      <c r="L6797" s="70">
        <v>1</v>
      </c>
      <c r="M6797" s="71">
        <v>0.90800000000000003</v>
      </c>
      <c r="N6797" s="72"/>
      <c r="O6797" s="73">
        <f>MIN(1,MAX(0,(1/(1+EXP(-(Assumptions!$B$5 + Assumptions!$B$6*$N6797))))*Assumptions!$B$3))</f>
        <v>3.9165722796764356E-2</v>
      </c>
      <c r="P6797" s="73">
        <f>VLOOKUP($F6797,Assumptions!$A$23:$B$27,2,FALSE)*Assumptions!$B$4</f>
        <v>0.7</v>
      </c>
      <c r="Q6797" s="74">
        <f t="shared" si="212"/>
        <v>8753.898899737891</v>
      </c>
      <c r="R6797" s="75" t="str">
        <f>IF($O6797&lt;Assumptions!$B$17,"A",IF($O6797&lt;Assumptions!$B$18,"B",IF($O6797&lt;Assumptions!$B$19,"C",IF($O6797&lt;Assumptions!$B$20,"D","E"))))</f>
        <v>B</v>
      </c>
      <c r="S6797" s="75">
        <f t="shared" si="213"/>
        <v>1</v>
      </c>
    </row>
    <row r="6798" spans="1:19" ht="17.399999999999999" x14ac:dyDescent="0.3">
      <c r="A6798" s="39" t="s">
        <v>1103</v>
      </c>
      <c r="B6798" s="39" t="s">
        <v>76</v>
      </c>
      <c r="C6798" s="39" t="s">
        <v>135</v>
      </c>
      <c r="D6798" s="39" t="s">
        <v>48</v>
      </c>
      <c r="E6798" s="70" t="s">
        <v>49</v>
      </c>
      <c r="F6798" s="70" t="s">
        <v>40</v>
      </c>
      <c r="G6798" s="78">
        <v>44236</v>
      </c>
      <c r="H6798" s="78">
        <v>45901</v>
      </c>
      <c r="I6798" s="69">
        <v>319298.84000000003</v>
      </c>
      <c r="J6798" s="70">
        <v>999</v>
      </c>
      <c r="K6798" s="71">
        <v>7.5999999999999998E-2</v>
      </c>
      <c r="L6798" s="70">
        <v>1</v>
      </c>
      <c r="M6798" s="71">
        <v>0.90800000000000003</v>
      </c>
      <c r="N6798" s="72"/>
      <c r="O6798" s="73">
        <f>MIN(1,MAX(0,(1/(1+EXP(-(Assumptions!$B$5 + Assumptions!$B$6*$N6798))))*Assumptions!$B$3))</f>
        <v>3.9165722796764356E-2</v>
      </c>
      <c r="P6798" s="73">
        <f>VLOOKUP($F6798,Assumptions!$A$23:$B$27,2,FALSE)*Assumptions!$B$4</f>
        <v>0.7</v>
      </c>
      <c r="Q6798" s="74">
        <f t="shared" si="212"/>
        <v>8753.898899737891</v>
      </c>
      <c r="R6798" s="75" t="str">
        <f>IF($O6798&lt;Assumptions!$B$17,"A",IF($O6798&lt;Assumptions!$B$18,"B",IF($O6798&lt;Assumptions!$B$19,"C",IF($O6798&lt;Assumptions!$B$20,"D","E"))))</f>
        <v>B</v>
      </c>
      <c r="S6798" s="75">
        <f t="shared" si="213"/>
        <v>1</v>
      </c>
    </row>
    <row r="6799" spans="1:19" ht="17.399999999999999" x14ac:dyDescent="0.3">
      <c r="A6799" s="39" t="s">
        <v>1103</v>
      </c>
      <c r="B6799" s="39" t="s">
        <v>76</v>
      </c>
      <c r="C6799" s="39" t="s">
        <v>135</v>
      </c>
      <c r="D6799" s="39" t="s">
        <v>48</v>
      </c>
      <c r="E6799" s="70" t="s">
        <v>49</v>
      </c>
      <c r="F6799" s="70" t="s">
        <v>40</v>
      </c>
      <c r="G6799" s="78">
        <v>44236</v>
      </c>
      <c r="H6799" s="78">
        <v>45931</v>
      </c>
      <c r="I6799" s="69">
        <v>319298.84000000003</v>
      </c>
      <c r="J6799" s="70">
        <v>999</v>
      </c>
      <c r="K6799" s="71">
        <v>0.13600000000000001</v>
      </c>
      <c r="L6799" s="70">
        <v>1</v>
      </c>
      <c r="M6799" s="71">
        <v>0.90800000000000003</v>
      </c>
      <c r="N6799" s="72"/>
      <c r="O6799" s="73">
        <f>MIN(1,MAX(0,(1/(1+EXP(-(Assumptions!$B$5 + Assumptions!$B$6*$N6799))))*Assumptions!$B$3))</f>
        <v>3.9165722796764356E-2</v>
      </c>
      <c r="P6799" s="73">
        <f>VLOOKUP($F6799,Assumptions!$A$23:$B$27,2,FALSE)*Assumptions!$B$4</f>
        <v>0.7</v>
      </c>
      <c r="Q6799" s="74">
        <f t="shared" si="212"/>
        <v>8753.898899737891</v>
      </c>
      <c r="R6799" s="75" t="str">
        <f>IF($O6799&lt;Assumptions!$B$17,"A",IF($O6799&lt;Assumptions!$B$18,"B",IF($O6799&lt;Assumptions!$B$19,"C",IF($O6799&lt;Assumptions!$B$20,"D","E"))))</f>
        <v>B</v>
      </c>
      <c r="S6799" s="75">
        <f t="shared" si="213"/>
        <v>1</v>
      </c>
    </row>
    <row r="6800" spans="1:19" ht="17.399999999999999" x14ac:dyDescent="0.3">
      <c r="A6800" s="39" t="s">
        <v>1103</v>
      </c>
      <c r="B6800" s="39" t="s">
        <v>76</v>
      </c>
      <c r="C6800" s="39" t="s">
        <v>135</v>
      </c>
      <c r="D6800" s="39" t="s">
        <v>48</v>
      </c>
      <c r="E6800" s="70" t="s">
        <v>49</v>
      </c>
      <c r="F6800" s="70" t="s">
        <v>40</v>
      </c>
      <c r="G6800" s="78">
        <v>44236</v>
      </c>
      <c r="H6800" s="78">
        <v>45962</v>
      </c>
      <c r="I6800" s="69">
        <v>319298.84000000003</v>
      </c>
      <c r="J6800" s="70">
        <v>999</v>
      </c>
      <c r="K6800" s="71">
        <v>5.0000000000000001E-3</v>
      </c>
      <c r="L6800" s="70">
        <v>1</v>
      </c>
      <c r="M6800" s="71">
        <v>0.90800000000000003</v>
      </c>
      <c r="N6800" s="72"/>
      <c r="O6800" s="73">
        <f>MIN(1,MAX(0,(1/(1+EXP(-(Assumptions!$B$5 + Assumptions!$B$6*$N6800))))*Assumptions!$B$3))</f>
        <v>3.9165722796764356E-2</v>
      </c>
      <c r="P6800" s="73">
        <f>VLOOKUP($F6800,Assumptions!$A$23:$B$27,2,FALSE)*Assumptions!$B$4</f>
        <v>0.7</v>
      </c>
      <c r="Q6800" s="74">
        <f t="shared" si="212"/>
        <v>8753.898899737891</v>
      </c>
      <c r="R6800" s="75" t="str">
        <f>IF($O6800&lt;Assumptions!$B$17,"A",IF($O6800&lt;Assumptions!$B$18,"B",IF($O6800&lt;Assumptions!$B$19,"C",IF($O6800&lt;Assumptions!$B$20,"D","E"))))</f>
        <v>B</v>
      </c>
      <c r="S6800" s="75">
        <f t="shared" si="213"/>
        <v>1</v>
      </c>
    </row>
    <row r="6801" spans="1:19" ht="17.399999999999999" x14ac:dyDescent="0.3">
      <c r="A6801" s="39" t="s">
        <v>1103</v>
      </c>
      <c r="B6801" s="39" t="s">
        <v>76</v>
      </c>
      <c r="C6801" s="39" t="s">
        <v>135</v>
      </c>
      <c r="D6801" s="39" t="s">
        <v>48</v>
      </c>
      <c r="E6801" s="70" t="s">
        <v>49</v>
      </c>
      <c r="F6801" s="70" t="s">
        <v>40</v>
      </c>
      <c r="G6801" s="78">
        <v>44236</v>
      </c>
      <c r="H6801" s="78">
        <v>45992</v>
      </c>
      <c r="I6801" s="69">
        <v>319298.84000000003</v>
      </c>
      <c r="J6801" s="70">
        <v>999</v>
      </c>
      <c r="K6801" s="71">
        <v>3.5000000000000003E-2</v>
      </c>
      <c r="L6801" s="70">
        <v>1</v>
      </c>
      <c r="M6801" s="71">
        <v>0.90800000000000003</v>
      </c>
      <c r="N6801" s="72"/>
      <c r="O6801" s="73">
        <f>MIN(1,MAX(0,(1/(1+EXP(-(Assumptions!$B$5 + Assumptions!$B$6*$N6801))))*Assumptions!$B$3))</f>
        <v>3.9165722796764356E-2</v>
      </c>
      <c r="P6801" s="73">
        <f>VLOOKUP($F6801,Assumptions!$A$23:$B$27,2,FALSE)*Assumptions!$B$4</f>
        <v>0.7</v>
      </c>
      <c r="Q6801" s="74">
        <f t="shared" si="212"/>
        <v>8753.898899737891</v>
      </c>
      <c r="R6801" s="75" t="str">
        <f>IF($O6801&lt;Assumptions!$B$17,"A",IF($O6801&lt;Assumptions!$B$18,"B",IF($O6801&lt;Assumptions!$B$19,"C",IF($O6801&lt;Assumptions!$B$20,"D","E"))))</f>
        <v>B</v>
      </c>
      <c r="S6801" s="75">
        <f t="shared" si="213"/>
        <v>1</v>
      </c>
    </row>
    <row r="6802" spans="1:19" ht="17.399999999999999" x14ac:dyDescent="0.3">
      <c r="A6802" s="39" t="s">
        <v>1105</v>
      </c>
      <c r="B6802" s="39" t="s">
        <v>64</v>
      </c>
      <c r="C6802" s="39" t="s">
        <v>144</v>
      </c>
      <c r="D6802" s="39" t="s">
        <v>42</v>
      </c>
      <c r="E6802" s="70" t="s">
        <v>39</v>
      </c>
      <c r="F6802" s="70" t="s">
        <v>28</v>
      </c>
      <c r="G6802" s="78">
        <v>45451</v>
      </c>
      <c r="H6802" s="78">
        <v>45658</v>
      </c>
      <c r="I6802" s="69">
        <v>11819109.59</v>
      </c>
      <c r="J6802" s="70">
        <v>0</v>
      </c>
      <c r="K6802" s="71">
        <v>0.96299999999999997</v>
      </c>
      <c r="L6802" s="70">
        <v>0</v>
      </c>
      <c r="M6802" s="71">
        <v>1.3</v>
      </c>
      <c r="N6802" s="72"/>
      <c r="O6802" s="73">
        <f>MIN(1,MAX(0,(1/(1+EXP(-(Assumptions!$B$5 + Assumptions!$B$6*$N6802))))*Assumptions!$B$3))</f>
        <v>3.9165722796764356E-2</v>
      </c>
      <c r="P6802" s="73">
        <f>VLOOKUP($F6802,Assumptions!$A$23:$B$27,2,FALSE)*Assumptions!$B$4</f>
        <v>0.35</v>
      </c>
      <c r="Q6802" s="74">
        <f t="shared" si="212"/>
        <v>162016.38946728173</v>
      </c>
      <c r="R6802" s="75" t="str">
        <f>IF($O6802&lt;Assumptions!$B$17,"A",IF($O6802&lt;Assumptions!$B$18,"B",IF($O6802&lt;Assumptions!$B$19,"C",IF($O6802&lt;Assumptions!$B$20,"D","E"))))</f>
        <v>B</v>
      </c>
      <c r="S6802" s="75">
        <f t="shared" si="213"/>
        <v>0</v>
      </c>
    </row>
    <row r="6803" spans="1:19" ht="17.399999999999999" x14ac:dyDescent="0.3">
      <c r="A6803" s="39" t="s">
        <v>1105</v>
      </c>
      <c r="B6803" s="39" t="s">
        <v>64</v>
      </c>
      <c r="C6803" s="39" t="s">
        <v>144</v>
      </c>
      <c r="D6803" s="39" t="s">
        <v>42</v>
      </c>
      <c r="E6803" s="70" t="s">
        <v>39</v>
      </c>
      <c r="F6803" s="70" t="s">
        <v>28</v>
      </c>
      <c r="G6803" s="78">
        <v>45451</v>
      </c>
      <c r="H6803" s="78">
        <v>45689</v>
      </c>
      <c r="I6803" s="69">
        <v>11552998.810000001</v>
      </c>
      <c r="J6803" s="70">
        <v>0</v>
      </c>
      <c r="K6803" s="71">
        <v>1.1180000000000001</v>
      </c>
      <c r="L6803" s="70">
        <v>0</v>
      </c>
      <c r="M6803" s="71">
        <v>1.3</v>
      </c>
      <c r="N6803" s="72"/>
      <c r="O6803" s="73">
        <f>MIN(1,MAX(0,(1/(1+EXP(-(Assumptions!$B$5 + Assumptions!$B$6*$N6803))))*Assumptions!$B$3))</f>
        <v>3.9165722796764356E-2</v>
      </c>
      <c r="P6803" s="73">
        <f>VLOOKUP($F6803,Assumptions!$A$23:$B$27,2,FALSE)*Assumptions!$B$4</f>
        <v>0.35</v>
      </c>
      <c r="Q6803" s="74">
        <f t="shared" si="212"/>
        <v>158368.54210233295</v>
      </c>
      <c r="R6803" s="75" t="str">
        <f>IF($O6803&lt;Assumptions!$B$17,"A",IF($O6803&lt;Assumptions!$B$18,"B",IF($O6803&lt;Assumptions!$B$19,"C",IF($O6803&lt;Assumptions!$B$20,"D","E"))))</f>
        <v>B</v>
      </c>
      <c r="S6803" s="75">
        <f t="shared" si="213"/>
        <v>0</v>
      </c>
    </row>
    <row r="6804" spans="1:19" ht="17.399999999999999" x14ac:dyDescent="0.3">
      <c r="A6804" s="39" t="s">
        <v>1105</v>
      </c>
      <c r="B6804" s="39" t="s">
        <v>64</v>
      </c>
      <c r="C6804" s="39" t="s">
        <v>144</v>
      </c>
      <c r="D6804" s="39" t="s">
        <v>42</v>
      </c>
      <c r="E6804" s="70" t="s">
        <v>39</v>
      </c>
      <c r="F6804" s="70" t="s">
        <v>28</v>
      </c>
      <c r="G6804" s="78">
        <v>45451</v>
      </c>
      <c r="H6804" s="78">
        <v>45717</v>
      </c>
      <c r="I6804" s="69">
        <v>11249957.76</v>
      </c>
      <c r="J6804" s="70">
        <v>65</v>
      </c>
      <c r="K6804" s="71">
        <v>0.59199999999999997</v>
      </c>
      <c r="L6804" s="70">
        <v>0</v>
      </c>
      <c r="M6804" s="71">
        <v>1.3</v>
      </c>
      <c r="N6804" s="72"/>
      <c r="O6804" s="73">
        <f>MIN(1,MAX(0,(1/(1+EXP(-(Assumptions!$B$5 + Assumptions!$B$6*$N6804))))*Assumptions!$B$3))</f>
        <v>3.9165722796764356E-2</v>
      </c>
      <c r="P6804" s="73">
        <f>VLOOKUP($F6804,Assumptions!$A$23:$B$27,2,FALSE)*Assumptions!$B$4</f>
        <v>0.35</v>
      </c>
      <c r="Q6804" s="74">
        <f t="shared" si="212"/>
        <v>154214.45448621383</v>
      </c>
      <c r="R6804" s="75" t="str">
        <f>IF($O6804&lt;Assumptions!$B$17,"A",IF($O6804&lt;Assumptions!$B$18,"B",IF($O6804&lt;Assumptions!$B$19,"C",IF($O6804&lt;Assumptions!$B$20,"D","E"))))</f>
        <v>B</v>
      </c>
      <c r="S6804" s="75">
        <f t="shared" si="213"/>
        <v>0</v>
      </c>
    </row>
    <row r="6805" spans="1:19" ht="17.399999999999999" x14ac:dyDescent="0.3">
      <c r="A6805" s="39" t="s">
        <v>1105</v>
      </c>
      <c r="B6805" s="39" t="s">
        <v>64</v>
      </c>
      <c r="C6805" s="39" t="s">
        <v>144</v>
      </c>
      <c r="D6805" s="39" t="s">
        <v>42</v>
      </c>
      <c r="E6805" s="70" t="s">
        <v>39</v>
      </c>
      <c r="F6805" s="70" t="s">
        <v>28</v>
      </c>
      <c r="G6805" s="78">
        <v>45451</v>
      </c>
      <c r="H6805" s="78">
        <v>45748</v>
      </c>
      <c r="I6805" s="69">
        <v>10938092.800000001</v>
      </c>
      <c r="J6805" s="70">
        <v>0</v>
      </c>
      <c r="K6805" s="71">
        <v>1.143</v>
      </c>
      <c r="L6805" s="70">
        <v>0</v>
      </c>
      <c r="M6805" s="71">
        <v>1.3</v>
      </c>
      <c r="N6805" s="72"/>
      <c r="O6805" s="73">
        <f>MIN(1,MAX(0,(1/(1+EXP(-(Assumptions!$B$5 + Assumptions!$B$6*$N6805))))*Assumptions!$B$3))</f>
        <v>3.9165722796764356E-2</v>
      </c>
      <c r="P6805" s="73">
        <f>VLOOKUP($F6805,Assumptions!$A$23:$B$27,2,FALSE)*Assumptions!$B$4</f>
        <v>0.35</v>
      </c>
      <c r="Q6805" s="74">
        <f t="shared" si="212"/>
        <v>149939.4086855294</v>
      </c>
      <c r="R6805" s="75" t="str">
        <f>IF($O6805&lt;Assumptions!$B$17,"A",IF($O6805&lt;Assumptions!$B$18,"B",IF($O6805&lt;Assumptions!$B$19,"C",IF($O6805&lt;Assumptions!$B$20,"D","E"))))</f>
        <v>B</v>
      </c>
      <c r="S6805" s="75">
        <f t="shared" si="213"/>
        <v>0</v>
      </c>
    </row>
    <row r="6806" spans="1:19" ht="17.399999999999999" x14ac:dyDescent="0.3">
      <c r="A6806" s="39" t="s">
        <v>1105</v>
      </c>
      <c r="B6806" s="39" t="s">
        <v>64</v>
      </c>
      <c r="C6806" s="39" t="s">
        <v>144</v>
      </c>
      <c r="D6806" s="39" t="s">
        <v>42</v>
      </c>
      <c r="E6806" s="70" t="s">
        <v>39</v>
      </c>
      <c r="F6806" s="70" t="s">
        <v>28</v>
      </c>
      <c r="G6806" s="78">
        <v>45451</v>
      </c>
      <c r="H6806" s="78">
        <v>45778</v>
      </c>
      <c r="I6806" s="69">
        <v>10641102.949999999</v>
      </c>
      <c r="J6806" s="70">
        <v>35</v>
      </c>
      <c r="K6806" s="71">
        <v>0.5</v>
      </c>
      <c r="L6806" s="70">
        <v>0</v>
      </c>
      <c r="M6806" s="71">
        <v>1.3</v>
      </c>
      <c r="N6806" s="72"/>
      <c r="O6806" s="73">
        <f>MIN(1,MAX(0,(1/(1+EXP(-(Assumptions!$B$5 + Assumptions!$B$6*$N6806))))*Assumptions!$B$3))</f>
        <v>3.9165722796764356E-2</v>
      </c>
      <c r="P6806" s="73">
        <f>VLOOKUP($F6806,Assumptions!$A$23:$B$27,2,FALSE)*Assumptions!$B$4</f>
        <v>0.35</v>
      </c>
      <c r="Q6806" s="74">
        <f t="shared" si="212"/>
        <v>145868.27093703597</v>
      </c>
      <c r="R6806" s="75" t="str">
        <f>IF($O6806&lt;Assumptions!$B$17,"A",IF($O6806&lt;Assumptions!$B$18,"B",IF($O6806&lt;Assumptions!$B$19,"C",IF($O6806&lt;Assumptions!$B$20,"D","E"))))</f>
        <v>B</v>
      </c>
      <c r="S6806" s="75">
        <f t="shared" si="213"/>
        <v>0</v>
      </c>
    </row>
    <row r="6807" spans="1:19" ht="17.399999999999999" x14ac:dyDescent="0.3">
      <c r="A6807" s="39" t="s">
        <v>1105</v>
      </c>
      <c r="B6807" s="39" t="s">
        <v>64</v>
      </c>
      <c r="C6807" s="39" t="s">
        <v>144</v>
      </c>
      <c r="D6807" s="39" t="s">
        <v>42</v>
      </c>
      <c r="E6807" s="70" t="s">
        <v>39</v>
      </c>
      <c r="F6807" s="70" t="s">
        <v>28</v>
      </c>
      <c r="G6807" s="78">
        <v>45451</v>
      </c>
      <c r="H6807" s="78">
        <v>45809</v>
      </c>
      <c r="I6807" s="69">
        <v>10384701.029999999</v>
      </c>
      <c r="J6807" s="70">
        <v>0</v>
      </c>
      <c r="K6807" s="71">
        <v>0.96699999999999997</v>
      </c>
      <c r="L6807" s="70">
        <v>0</v>
      </c>
      <c r="M6807" s="71">
        <v>1.3</v>
      </c>
      <c r="N6807" s="72"/>
      <c r="O6807" s="73">
        <f>MIN(1,MAX(0,(1/(1+EXP(-(Assumptions!$B$5 + Assumptions!$B$6*$N6807))))*Assumptions!$B$3))</f>
        <v>3.9165722796764356E-2</v>
      </c>
      <c r="P6807" s="73">
        <f>VLOOKUP($F6807,Assumptions!$A$23:$B$27,2,FALSE)*Assumptions!$B$4</f>
        <v>0.35</v>
      </c>
      <c r="Q6807" s="74">
        <f t="shared" si="212"/>
        <v>142353.51265388864</v>
      </c>
      <c r="R6807" s="75" t="str">
        <f>IF($O6807&lt;Assumptions!$B$17,"A",IF($O6807&lt;Assumptions!$B$18,"B",IF($O6807&lt;Assumptions!$B$19,"C",IF($O6807&lt;Assumptions!$B$20,"D","E"))))</f>
        <v>B</v>
      </c>
      <c r="S6807" s="75">
        <f t="shared" si="213"/>
        <v>0</v>
      </c>
    </row>
    <row r="6808" spans="1:19" ht="17.399999999999999" x14ac:dyDescent="0.3">
      <c r="A6808" s="39" t="s">
        <v>1105</v>
      </c>
      <c r="B6808" s="39" t="s">
        <v>64</v>
      </c>
      <c r="C6808" s="39" t="s">
        <v>144</v>
      </c>
      <c r="D6808" s="39" t="s">
        <v>42</v>
      </c>
      <c r="E6808" s="70" t="s">
        <v>39</v>
      </c>
      <c r="F6808" s="70" t="s">
        <v>28</v>
      </c>
      <c r="G6808" s="78">
        <v>45451</v>
      </c>
      <c r="H6808" s="78">
        <v>45839</v>
      </c>
      <c r="I6808" s="69">
        <v>10131981.210000001</v>
      </c>
      <c r="J6808" s="70">
        <v>65</v>
      </c>
      <c r="K6808" s="71">
        <v>0.83599999999999997</v>
      </c>
      <c r="L6808" s="70">
        <v>0</v>
      </c>
      <c r="M6808" s="71">
        <v>1.3</v>
      </c>
      <c r="N6808" s="72"/>
      <c r="O6808" s="73">
        <f>MIN(1,MAX(0,(1/(1+EXP(-(Assumptions!$B$5 + Assumptions!$B$6*$N6808))))*Assumptions!$B$3))</f>
        <v>3.9165722796764356E-2</v>
      </c>
      <c r="P6808" s="73">
        <f>VLOOKUP($F6808,Assumptions!$A$23:$B$27,2,FALSE)*Assumptions!$B$4</f>
        <v>0.35</v>
      </c>
      <c r="Q6808" s="74">
        <f t="shared" si="212"/>
        <v>138889.22860850979</v>
      </c>
      <c r="R6808" s="75" t="str">
        <f>IF($O6808&lt;Assumptions!$B$17,"A",IF($O6808&lt;Assumptions!$B$18,"B",IF($O6808&lt;Assumptions!$B$19,"C",IF($O6808&lt;Assumptions!$B$20,"D","E"))))</f>
        <v>B</v>
      </c>
      <c r="S6808" s="75">
        <f t="shared" si="213"/>
        <v>0</v>
      </c>
    </row>
    <row r="6809" spans="1:19" ht="17.399999999999999" x14ac:dyDescent="0.3">
      <c r="A6809" s="39" t="s">
        <v>1105</v>
      </c>
      <c r="B6809" s="39" t="s">
        <v>64</v>
      </c>
      <c r="C6809" s="39" t="s">
        <v>144</v>
      </c>
      <c r="D6809" s="39" t="s">
        <v>42</v>
      </c>
      <c r="E6809" s="70" t="s">
        <v>39</v>
      </c>
      <c r="F6809" s="70" t="s">
        <v>28</v>
      </c>
      <c r="G6809" s="78">
        <v>45451</v>
      </c>
      <c r="H6809" s="78">
        <v>45870</v>
      </c>
      <c r="I6809" s="69">
        <v>9882052.3900000006</v>
      </c>
      <c r="J6809" s="70">
        <v>0</v>
      </c>
      <c r="K6809" s="71">
        <v>1.04</v>
      </c>
      <c r="L6809" s="70">
        <v>0</v>
      </c>
      <c r="M6809" s="71">
        <v>1.3</v>
      </c>
      <c r="N6809" s="72"/>
      <c r="O6809" s="73">
        <f>MIN(1,MAX(0,(1/(1+EXP(-(Assumptions!$B$5 + Assumptions!$B$6*$N6809))))*Assumptions!$B$3))</f>
        <v>3.9165722796764356E-2</v>
      </c>
      <c r="P6809" s="73">
        <f>VLOOKUP($F6809,Assumptions!$A$23:$B$27,2,FALSE)*Assumptions!$B$4</f>
        <v>0.35</v>
      </c>
      <c r="Q6809" s="74">
        <f t="shared" si="212"/>
        <v>135463.20359944494</v>
      </c>
      <c r="R6809" s="75" t="str">
        <f>IF($O6809&lt;Assumptions!$B$17,"A",IF($O6809&lt;Assumptions!$B$18,"B",IF($O6809&lt;Assumptions!$B$19,"C",IF($O6809&lt;Assumptions!$B$20,"D","E"))))</f>
        <v>B</v>
      </c>
      <c r="S6809" s="75">
        <f t="shared" si="213"/>
        <v>0</v>
      </c>
    </row>
    <row r="6810" spans="1:19" ht="17.399999999999999" x14ac:dyDescent="0.3">
      <c r="A6810" s="39" t="s">
        <v>1105</v>
      </c>
      <c r="B6810" s="39" t="s">
        <v>64</v>
      </c>
      <c r="C6810" s="39" t="s">
        <v>144</v>
      </c>
      <c r="D6810" s="39" t="s">
        <v>42</v>
      </c>
      <c r="E6810" s="70" t="s">
        <v>39</v>
      </c>
      <c r="F6810" s="70" t="s">
        <v>28</v>
      </c>
      <c r="G6810" s="78">
        <v>45451</v>
      </c>
      <c r="H6810" s="78">
        <v>45901</v>
      </c>
      <c r="I6810" s="69">
        <v>9657943.3900000006</v>
      </c>
      <c r="J6810" s="70">
        <v>0</v>
      </c>
      <c r="K6810" s="71">
        <v>1.0409999999999999</v>
      </c>
      <c r="L6810" s="70">
        <v>0</v>
      </c>
      <c r="M6810" s="71">
        <v>1.3</v>
      </c>
      <c r="N6810" s="72"/>
      <c r="O6810" s="73">
        <f>MIN(1,MAX(0,(1/(1+EXP(-(Assumptions!$B$5 + Assumptions!$B$6*$N6810))))*Assumptions!$B$3))</f>
        <v>3.9165722796764356E-2</v>
      </c>
      <c r="P6810" s="73">
        <f>VLOOKUP($F6810,Assumptions!$A$23:$B$27,2,FALSE)*Assumptions!$B$4</f>
        <v>0.35</v>
      </c>
      <c r="Q6810" s="74">
        <f t="shared" si="212"/>
        <v>132391.11675985393</v>
      </c>
      <c r="R6810" s="75" t="str">
        <f>IF($O6810&lt;Assumptions!$B$17,"A",IF($O6810&lt;Assumptions!$B$18,"B",IF($O6810&lt;Assumptions!$B$19,"C",IF($O6810&lt;Assumptions!$B$20,"D","E"))))</f>
        <v>B</v>
      </c>
      <c r="S6810" s="75">
        <f t="shared" si="213"/>
        <v>0</v>
      </c>
    </row>
    <row r="6811" spans="1:19" ht="17.399999999999999" x14ac:dyDescent="0.3">
      <c r="A6811" s="39" t="s">
        <v>1105</v>
      </c>
      <c r="B6811" s="39" t="s">
        <v>64</v>
      </c>
      <c r="C6811" s="39" t="s">
        <v>144</v>
      </c>
      <c r="D6811" s="39" t="s">
        <v>42</v>
      </c>
      <c r="E6811" s="70" t="s">
        <v>39</v>
      </c>
      <c r="F6811" s="70" t="s">
        <v>28</v>
      </c>
      <c r="G6811" s="78">
        <v>45451</v>
      </c>
      <c r="H6811" s="78">
        <v>45931</v>
      </c>
      <c r="I6811" s="69">
        <v>9420231.3399999999</v>
      </c>
      <c r="J6811" s="70">
        <v>0</v>
      </c>
      <c r="K6811" s="71">
        <v>1.1200000000000001</v>
      </c>
      <c r="L6811" s="70">
        <v>0</v>
      </c>
      <c r="M6811" s="71">
        <v>1.3</v>
      </c>
      <c r="N6811" s="72"/>
      <c r="O6811" s="73">
        <f>MIN(1,MAX(0,(1/(1+EXP(-(Assumptions!$B$5 + Assumptions!$B$6*$N6811))))*Assumptions!$B$3))</f>
        <v>3.9165722796764356E-2</v>
      </c>
      <c r="P6811" s="73">
        <f>VLOOKUP($F6811,Assumptions!$A$23:$B$27,2,FALSE)*Assumptions!$B$4</f>
        <v>0.35</v>
      </c>
      <c r="Q6811" s="74">
        <f t="shared" si="212"/>
        <v>129132.5592703412</v>
      </c>
      <c r="R6811" s="75" t="str">
        <f>IF($O6811&lt;Assumptions!$B$17,"A",IF($O6811&lt;Assumptions!$B$18,"B",IF($O6811&lt;Assumptions!$B$19,"C",IF($O6811&lt;Assumptions!$B$20,"D","E"))))</f>
        <v>B</v>
      </c>
      <c r="S6811" s="75">
        <f t="shared" si="213"/>
        <v>0</v>
      </c>
    </row>
    <row r="6812" spans="1:19" ht="17.399999999999999" x14ac:dyDescent="0.3">
      <c r="A6812" s="39" t="s">
        <v>1105</v>
      </c>
      <c r="B6812" s="39" t="s">
        <v>64</v>
      </c>
      <c r="C6812" s="39" t="s">
        <v>144</v>
      </c>
      <c r="D6812" s="39" t="s">
        <v>42</v>
      </c>
      <c r="E6812" s="70" t="s">
        <v>39</v>
      </c>
      <c r="F6812" s="70" t="s">
        <v>28</v>
      </c>
      <c r="G6812" s="78">
        <v>45451</v>
      </c>
      <c r="H6812" s="78">
        <v>45962</v>
      </c>
      <c r="I6812" s="69">
        <v>9192456.4800000004</v>
      </c>
      <c r="J6812" s="70">
        <v>0</v>
      </c>
      <c r="K6812" s="71">
        <v>1.075</v>
      </c>
      <c r="L6812" s="70">
        <v>0</v>
      </c>
      <c r="M6812" s="71">
        <v>1.3</v>
      </c>
      <c r="N6812" s="72"/>
      <c r="O6812" s="73">
        <f>MIN(1,MAX(0,(1/(1+EXP(-(Assumptions!$B$5 + Assumptions!$B$6*$N6812))))*Assumptions!$B$3))</f>
        <v>3.9165722796764356E-2</v>
      </c>
      <c r="P6812" s="73">
        <f>VLOOKUP($F6812,Assumptions!$A$23:$B$27,2,FALSE)*Assumptions!$B$4</f>
        <v>0.35</v>
      </c>
      <c r="Q6812" s="74">
        <f t="shared" si="212"/>
        <v>126010.22081095008</v>
      </c>
      <c r="R6812" s="75" t="str">
        <f>IF($O6812&lt;Assumptions!$B$17,"A",IF($O6812&lt;Assumptions!$B$18,"B",IF($O6812&lt;Assumptions!$B$19,"C",IF($O6812&lt;Assumptions!$B$20,"D","E"))))</f>
        <v>B</v>
      </c>
      <c r="S6812" s="75">
        <f t="shared" si="213"/>
        <v>0</v>
      </c>
    </row>
    <row r="6813" spans="1:19" ht="17.399999999999999" x14ac:dyDescent="0.3">
      <c r="A6813" s="39" t="s">
        <v>1105</v>
      </c>
      <c r="B6813" s="39" t="s">
        <v>64</v>
      </c>
      <c r="C6813" s="39" t="s">
        <v>144</v>
      </c>
      <c r="D6813" s="39" t="s">
        <v>42</v>
      </c>
      <c r="E6813" s="70" t="s">
        <v>39</v>
      </c>
      <c r="F6813" s="70" t="s">
        <v>28</v>
      </c>
      <c r="G6813" s="78">
        <v>45451</v>
      </c>
      <c r="H6813" s="78">
        <v>45992</v>
      </c>
      <c r="I6813" s="69">
        <v>8943106.3100000005</v>
      </c>
      <c r="J6813" s="70">
        <v>0</v>
      </c>
      <c r="K6813" s="71">
        <v>1.147</v>
      </c>
      <c r="L6813" s="70">
        <v>0</v>
      </c>
      <c r="M6813" s="71">
        <v>1.3</v>
      </c>
      <c r="N6813" s="72"/>
      <c r="O6813" s="73">
        <f>MIN(1,MAX(0,(1/(1+EXP(-(Assumptions!$B$5 + Assumptions!$B$6*$N6813))))*Assumptions!$B$3))</f>
        <v>3.9165722796764356E-2</v>
      </c>
      <c r="P6813" s="73">
        <f>VLOOKUP($F6813,Assumptions!$A$23:$B$27,2,FALSE)*Assumptions!$B$4</f>
        <v>0.35</v>
      </c>
      <c r="Q6813" s="74">
        <f t="shared" si="212"/>
        <v>122592.12793780895</v>
      </c>
      <c r="R6813" s="75" t="str">
        <f>IF($O6813&lt;Assumptions!$B$17,"A",IF($O6813&lt;Assumptions!$B$18,"B",IF($O6813&lt;Assumptions!$B$19,"C",IF($O6813&lt;Assumptions!$B$20,"D","E"))))</f>
        <v>B</v>
      </c>
      <c r="S6813" s="75">
        <f t="shared" si="213"/>
        <v>0</v>
      </c>
    </row>
    <row r="6814" spans="1:19" ht="17.399999999999999" x14ac:dyDescent="0.3">
      <c r="A6814" s="39" t="s">
        <v>1106</v>
      </c>
      <c r="B6814" s="39" t="s">
        <v>85</v>
      </c>
      <c r="C6814" s="39" t="s">
        <v>135</v>
      </c>
      <c r="D6814" s="39" t="s">
        <v>38</v>
      </c>
      <c r="E6814" s="70" t="s">
        <v>31</v>
      </c>
      <c r="F6814" s="70" t="s">
        <v>28</v>
      </c>
      <c r="G6814" s="78">
        <v>45710</v>
      </c>
      <c r="H6814" s="78">
        <v>45689</v>
      </c>
      <c r="I6814" s="69">
        <v>3844384.29</v>
      </c>
      <c r="J6814" s="70">
        <v>0</v>
      </c>
      <c r="K6814" s="71">
        <v>0.998</v>
      </c>
      <c r="L6814" s="70">
        <v>0</v>
      </c>
      <c r="M6814" s="71">
        <v>0.92400000000000004</v>
      </c>
      <c r="N6814" s="72"/>
      <c r="O6814" s="73">
        <f>MIN(1,MAX(0,(1/(1+EXP(-(Assumptions!$B$5 + Assumptions!$B$6*$N6814))))*Assumptions!$B$3))</f>
        <v>3.9165722796764356E-2</v>
      </c>
      <c r="P6814" s="73">
        <f>VLOOKUP($F6814,Assumptions!$A$23:$B$27,2,FALSE)*Assumptions!$B$4</f>
        <v>0.35</v>
      </c>
      <c r="Q6814" s="74">
        <f t="shared" si="212"/>
        <v>52698.831299231511</v>
      </c>
      <c r="R6814" s="75" t="str">
        <f>IF($O6814&lt;Assumptions!$B$17,"A",IF($O6814&lt;Assumptions!$B$18,"B",IF($O6814&lt;Assumptions!$B$19,"C",IF($O6814&lt;Assumptions!$B$20,"D","E"))))</f>
        <v>B</v>
      </c>
      <c r="S6814" s="75">
        <f t="shared" si="213"/>
        <v>0</v>
      </c>
    </row>
    <row r="6815" spans="1:19" ht="17.399999999999999" x14ac:dyDescent="0.3">
      <c r="A6815" s="39" t="s">
        <v>1106</v>
      </c>
      <c r="B6815" s="39" t="s">
        <v>85</v>
      </c>
      <c r="C6815" s="39" t="s">
        <v>135</v>
      </c>
      <c r="D6815" s="39" t="s">
        <v>38</v>
      </c>
      <c r="E6815" s="70" t="s">
        <v>31</v>
      </c>
      <c r="F6815" s="70" t="s">
        <v>28</v>
      </c>
      <c r="G6815" s="78">
        <v>45710</v>
      </c>
      <c r="H6815" s="78">
        <v>45717</v>
      </c>
      <c r="I6815" s="69">
        <v>3734527.61</v>
      </c>
      <c r="J6815" s="70">
        <v>0</v>
      </c>
      <c r="K6815" s="71">
        <v>1.1359999999999999</v>
      </c>
      <c r="L6815" s="70">
        <v>0</v>
      </c>
      <c r="M6815" s="71">
        <v>0.92400000000000004</v>
      </c>
      <c r="N6815" s="72"/>
      <c r="O6815" s="73">
        <f>MIN(1,MAX(0,(1/(1+EXP(-(Assumptions!$B$5 + Assumptions!$B$6*$N6815))))*Assumptions!$B$3))</f>
        <v>3.9165722796764356E-2</v>
      </c>
      <c r="P6815" s="73">
        <f>VLOOKUP($F6815,Assumptions!$A$23:$B$27,2,FALSE)*Assumptions!$B$4</f>
        <v>0.35</v>
      </c>
      <c r="Q6815" s="74">
        <f t="shared" si="212"/>
        <v>51192.915602543013</v>
      </c>
      <c r="R6815" s="75" t="str">
        <f>IF($O6815&lt;Assumptions!$B$17,"A",IF($O6815&lt;Assumptions!$B$18,"B",IF($O6815&lt;Assumptions!$B$19,"C",IF($O6815&lt;Assumptions!$B$20,"D","E"))))</f>
        <v>B</v>
      </c>
      <c r="S6815" s="75">
        <f t="shared" si="213"/>
        <v>0</v>
      </c>
    </row>
    <row r="6816" spans="1:19" ht="17.399999999999999" x14ac:dyDescent="0.3">
      <c r="A6816" s="39" t="s">
        <v>1106</v>
      </c>
      <c r="B6816" s="39" t="s">
        <v>85</v>
      </c>
      <c r="C6816" s="39" t="s">
        <v>135</v>
      </c>
      <c r="D6816" s="39" t="s">
        <v>38</v>
      </c>
      <c r="E6816" s="70" t="s">
        <v>31</v>
      </c>
      <c r="F6816" s="70" t="s">
        <v>28</v>
      </c>
      <c r="G6816" s="78">
        <v>45710</v>
      </c>
      <c r="H6816" s="78">
        <v>45748</v>
      </c>
      <c r="I6816" s="69">
        <v>3612444.06</v>
      </c>
      <c r="J6816" s="70">
        <v>15</v>
      </c>
      <c r="K6816" s="71">
        <v>1.101</v>
      </c>
      <c r="L6816" s="70">
        <v>0</v>
      </c>
      <c r="M6816" s="71">
        <v>0.92400000000000004</v>
      </c>
      <c r="N6816" s="72"/>
      <c r="O6816" s="73">
        <f>MIN(1,MAX(0,(1/(1+EXP(-(Assumptions!$B$5 + Assumptions!$B$6*$N6816))))*Assumptions!$B$3))</f>
        <v>3.9165722796764356E-2</v>
      </c>
      <c r="P6816" s="73">
        <f>VLOOKUP($F6816,Assumptions!$A$23:$B$27,2,FALSE)*Assumptions!$B$4</f>
        <v>0.35</v>
      </c>
      <c r="Q6816" s="74">
        <f t="shared" si="212"/>
        <v>49519.39393547229</v>
      </c>
      <c r="R6816" s="75" t="str">
        <f>IF($O6816&lt;Assumptions!$B$17,"A",IF($O6816&lt;Assumptions!$B$18,"B",IF($O6816&lt;Assumptions!$B$19,"C",IF($O6816&lt;Assumptions!$B$20,"D","E"))))</f>
        <v>B</v>
      </c>
      <c r="S6816" s="75">
        <f t="shared" si="213"/>
        <v>0</v>
      </c>
    </row>
    <row r="6817" spans="1:19" ht="17.399999999999999" x14ac:dyDescent="0.3">
      <c r="A6817" s="39" t="s">
        <v>1106</v>
      </c>
      <c r="B6817" s="39" t="s">
        <v>85</v>
      </c>
      <c r="C6817" s="39" t="s">
        <v>135</v>
      </c>
      <c r="D6817" s="39" t="s">
        <v>38</v>
      </c>
      <c r="E6817" s="70" t="s">
        <v>31</v>
      </c>
      <c r="F6817" s="70" t="s">
        <v>28</v>
      </c>
      <c r="G6817" s="78">
        <v>45710</v>
      </c>
      <c r="H6817" s="78">
        <v>45778</v>
      </c>
      <c r="I6817" s="69">
        <v>3612444.06</v>
      </c>
      <c r="J6817" s="70">
        <v>220</v>
      </c>
      <c r="K6817" s="71">
        <v>0.189</v>
      </c>
      <c r="L6817" s="70">
        <v>0</v>
      </c>
      <c r="M6817" s="71">
        <v>0.92400000000000004</v>
      </c>
      <c r="N6817" s="72"/>
      <c r="O6817" s="73">
        <f>MIN(1,MAX(0,(1/(1+EXP(-(Assumptions!$B$5 + Assumptions!$B$6*$N6817))))*Assumptions!$B$3))</f>
        <v>3.9165722796764356E-2</v>
      </c>
      <c r="P6817" s="73">
        <f>VLOOKUP($F6817,Assumptions!$A$23:$B$27,2,FALSE)*Assumptions!$B$4</f>
        <v>0.35</v>
      </c>
      <c r="Q6817" s="74">
        <f t="shared" si="212"/>
        <v>49519.39393547229</v>
      </c>
      <c r="R6817" s="75" t="str">
        <f>IF($O6817&lt;Assumptions!$B$17,"A",IF($O6817&lt;Assumptions!$B$18,"B",IF($O6817&lt;Assumptions!$B$19,"C",IF($O6817&lt;Assumptions!$B$20,"D","E"))))</f>
        <v>B</v>
      </c>
      <c r="S6817" s="75">
        <f t="shared" si="213"/>
        <v>1</v>
      </c>
    </row>
    <row r="6818" spans="1:19" ht="17.399999999999999" x14ac:dyDescent="0.3">
      <c r="A6818" s="39" t="s">
        <v>1106</v>
      </c>
      <c r="B6818" s="39" t="s">
        <v>85</v>
      </c>
      <c r="C6818" s="39" t="s">
        <v>135</v>
      </c>
      <c r="D6818" s="39" t="s">
        <v>38</v>
      </c>
      <c r="E6818" s="70" t="s">
        <v>31</v>
      </c>
      <c r="F6818" s="70" t="s">
        <v>28</v>
      </c>
      <c r="G6818" s="78">
        <v>45710</v>
      </c>
      <c r="H6818" s="78">
        <v>45809</v>
      </c>
      <c r="I6818" s="69">
        <v>3612444.06</v>
      </c>
      <c r="J6818" s="70">
        <v>999</v>
      </c>
      <c r="K6818" s="71">
        <v>0.11600000000000001</v>
      </c>
      <c r="L6818" s="70">
        <v>0</v>
      </c>
      <c r="M6818" s="71">
        <v>0.92400000000000004</v>
      </c>
      <c r="N6818" s="72"/>
      <c r="O6818" s="73">
        <f>MIN(1,MAX(0,(1/(1+EXP(-(Assumptions!$B$5 + Assumptions!$B$6*$N6818))))*Assumptions!$B$3))</f>
        <v>3.9165722796764356E-2</v>
      </c>
      <c r="P6818" s="73">
        <f>VLOOKUP($F6818,Assumptions!$A$23:$B$27,2,FALSE)*Assumptions!$B$4</f>
        <v>0.35</v>
      </c>
      <c r="Q6818" s="74">
        <f t="shared" si="212"/>
        <v>49519.39393547229</v>
      </c>
      <c r="R6818" s="75" t="str">
        <f>IF($O6818&lt;Assumptions!$B$17,"A",IF($O6818&lt;Assumptions!$B$18,"B",IF($O6818&lt;Assumptions!$B$19,"C",IF($O6818&lt;Assumptions!$B$20,"D","E"))))</f>
        <v>B</v>
      </c>
      <c r="S6818" s="75">
        <f t="shared" si="213"/>
        <v>1</v>
      </c>
    </row>
    <row r="6819" spans="1:19" ht="17.399999999999999" x14ac:dyDescent="0.3">
      <c r="A6819" s="39" t="s">
        <v>1106</v>
      </c>
      <c r="B6819" s="39" t="s">
        <v>85</v>
      </c>
      <c r="C6819" s="39" t="s">
        <v>135</v>
      </c>
      <c r="D6819" s="39" t="s">
        <v>38</v>
      </c>
      <c r="E6819" s="70" t="s">
        <v>31</v>
      </c>
      <c r="F6819" s="70" t="s">
        <v>28</v>
      </c>
      <c r="G6819" s="78">
        <v>45710</v>
      </c>
      <c r="H6819" s="78">
        <v>45839</v>
      </c>
      <c r="I6819" s="69">
        <v>3612444.06</v>
      </c>
      <c r="J6819" s="70">
        <v>999</v>
      </c>
      <c r="K6819" s="71">
        <v>0.17699999999999999</v>
      </c>
      <c r="L6819" s="70">
        <v>0</v>
      </c>
      <c r="M6819" s="71">
        <v>0.92400000000000004</v>
      </c>
      <c r="N6819" s="72"/>
      <c r="O6819" s="73">
        <f>MIN(1,MAX(0,(1/(1+EXP(-(Assumptions!$B$5 + Assumptions!$B$6*$N6819))))*Assumptions!$B$3))</f>
        <v>3.9165722796764356E-2</v>
      </c>
      <c r="P6819" s="73">
        <f>VLOOKUP($F6819,Assumptions!$A$23:$B$27,2,FALSE)*Assumptions!$B$4</f>
        <v>0.35</v>
      </c>
      <c r="Q6819" s="74">
        <f t="shared" si="212"/>
        <v>49519.39393547229</v>
      </c>
      <c r="R6819" s="75" t="str">
        <f>IF($O6819&lt;Assumptions!$B$17,"A",IF($O6819&lt;Assumptions!$B$18,"B",IF($O6819&lt;Assumptions!$B$19,"C",IF($O6819&lt;Assumptions!$B$20,"D","E"))))</f>
        <v>B</v>
      </c>
      <c r="S6819" s="75">
        <f t="shared" si="213"/>
        <v>1</v>
      </c>
    </row>
    <row r="6820" spans="1:19" ht="17.399999999999999" x14ac:dyDescent="0.3">
      <c r="A6820" s="39" t="s">
        <v>1106</v>
      </c>
      <c r="B6820" s="39" t="s">
        <v>85</v>
      </c>
      <c r="C6820" s="39" t="s">
        <v>135</v>
      </c>
      <c r="D6820" s="39" t="s">
        <v>38</v>
      </c>
      <c r="E6820" s="70" t="s">
        <v>31</v>
      </c>
      <c r="F6820" s="70" t="s">
        <v>28</v>
      </c>
      <c r="G6820" s="78">
        <v>45710</v>
      </c>
      <c r="H6820" s="78">
        <v>45870</v>
      </c>
      <c r="I6820" s="69">
        <v>3612444.06</v>
      </c>
      <c r="J6820" s="70">
        <v>999</v>
      </c>
      <c r="K6820" s="71">
        <v>8.9999999999999993E-3</v>
      </c>
      <c r="L6820" s="70">
        <v>0</v>
      </c>
      <c r="M6820" s="71">
        <v>0.92400000000000004</v>
      </c>
      <c r="N6820" s="72"/>
      <c r="O6820" s="73">
        <f>MIN(1,MAX(0,(1/(1+EXP(-(Assumptions!$B$5 + Assumptions!$B$6*$N6820))))*Assumptions!$B$3))</f>
        <v>3.9165722796764356E-2</v>
      </c>
      <c r="P6820" s="73">
        <f>VLOOKUP($F6820,Assumptions!$A$23:$B$27,2,FALSE)*Assumptions!$B$4</f>
        <v>0.35</v>
      </c>
      <c r="Q6820" s="74">
        <f t="shared" si="212"/>
        <v>49519.39393547229</v>
      </c>
      <c r="R6820" s="75" t="str">
        <f>IF($O6820&lt;Assumptions!$B$17,"A",IF($O6820&lt;Assumptions!$B$18,"B",IF($O6820&lt;Assumptions!$B$19,"C",IF($O6820&lt;Assumptions!$B$20,"D","E"))))</f>
        <v>B</v>
      </c>
      <c r="S6820" s="75">
        <f t="shared" si="213"/>
        <v>1</v>
      </c>
    </row>
    <row r="6821" spans="1:19" ht="17.399999999999999" x14ac:dyDescent="0.3">
      <c r="A6821" s="39" t="s">
        <v>1106</v>
      </c>
      <c r="B6821" s="39" t="s">
        <v>85</v>
      </c>
      <c r="C6821" s="39" t="s">
        <v>135</v>
      </c>
      <c r="D6821" s="39" t="s">
        <v>38</v>
      </c>
      <c r="E6821" s="70" t="s">
        <v>31</v>
      </c>
      <c r="F6821" s="70" t="s">
        <v>28</v>
      </c>
      <c r="G6821" s="78">
        <v>45710</v>
      </c>
      <c r="H6821" s="78">
        <v>45901</v>
      </c>
      <c r="I6821" s="69">
        <v>3612444.06</v>
      </c>
      <c r="J6821" s="70">
        <v>999</v>
      </c>
      <c r="K6821" s="71">
        <v>9.4E-2</v>
      </c>
      <c r="L6821" s="70">
        <v>0</v>
      </c>
      <c r="M6821" s="71">
        <v>0.92400000000000004</v>
      </c>
      <c r="N6821" s="72"/>
      <c r="O6821" s="73">
        <f>MIN(1,MAX(0,(1/(1+EXP(-(Assumptions!$B$5 + Assumptions!$B$6*$N6821))))*Assumptions!$B$3))</f>
        <v>3.9165722796764356E-2</v>
      </c>
      <c r="P6821" s="73">
        <f>VLOOKUP($F6821,Assumptions!$A$23:$B$27,2,FALSE)*Assumptions!$B$4</f>
        <v>0.35</v>
      </c>
      <c r="Q6821" s="74">
        <f t="shared" si="212"/>
        <v>49519.39393547229</v>
      </c>
      <c r="R6821" s="75" t="str">
        <f>IF($O6821&lt;Assumptions!$B$17,"A",IF($O6821&lt;Assumptions!$B$18,"B",IF($O6821&lt;Assumptions!$B$19,"C",IF($O6821&lt;Assumptions!$B$20,"D","E"))))</f>
        <v>B</v>
      </c>
      <c r="S6821" s="75">
        <f t="shared" si="213"/>
        <v>1</v>
      </c>
    </row>
    <row r="6822" spans="1:19" ht="17.399999999999999" x14ac:dyDescent="0.3">
      <c r="A6822" s="39" t="s">
        <v>1106</v>
      </c>
      <c r="B6822" s="39" t="s">
        <v>85</v>
      </c>
      <c r="C6822" s="39" t="s">
        <v>135</v>
      </c>
      <c r="D6822" s="39" t="s">
        <v>38</v>
      </c>
      <c r="E6822" s="70" t="s">
        <v>31</v>
      </c>
      <c r="F6822" s="70" t="s">
        <v>28</v>
      </c>
      <c r="G6822" s="78">
        <v>45710</v>
      </c>
      <c r="H6822" s="78">
        <v>45931</v>
      </c>
      <c r="I6822" s="69">
        <v>3612444.06</v>
      </c>
      <c r="J6822" s="70">
        <v>999</v>
      </c>
      <c r="K6822" s="71">
        <v>0.11799999999999999</v>
      </c>
      <c r="L6822" s="70">
        <v>0</v>
      </c>
      <c r="M6822" s="71">
        <v>0.92400000000000004</v>
      </c>
      <c r="N6822" s="72"/>
      <c r="O6822" s="73">
        <f>MIN(1,MAX(0,(1/(1+EXP(-(Assumptions!$B$5 + Assumptions!$B$6*$N6822))))*Assumptions!$B$3))</f>
        <v>3.9165722796764356E-2</v>
      </c>
      <c r="P6822" s="73">
        <f>VLOOKUP($F6822,Assumptions!$A$23:$B$27,2,FALSE)*Assumptions!$B$4</f>
        <v>0.35</v>
      </c>
      <c r="Q6822" s="74">
        <f t="shared" si="212"/>
        <v>49519.39393547229</v>
      </c>
      <c r="R6822" s="75" t="str">
        <f>IF($O6822&lt;Assumptions!$B$17,"A",IF($O6822&lt;Assumptions!$B$18,"B",IF($O6822&lt;Assumptions!$B$19,"C",IF($O6822&lt;Assumptions!$B$20,"D","E"))))</f>
        <v>B</v>
      </c>
      <c r="S6822" s="75">
        <f t="shared" si="213"/>
        <v>1</v>
      </c>
    </row>
    <row r="6823" spans="1:19" ht="17.399999999999999" x14ac:dyDescent="0.3">
      <c r="A6823" s="39" t="s">
        <v>1106</v>
      </c>
      <c r="B6823" s="39" t="s">
        <v>85</v>
      </c>
      <c r="C6823" s="39" t="s">
        <v>135</v>
      </c>
      <c r="D6823" s="39" t="s">
        <v>38</v>
      </c>
      <c r="E6823" s="70" t="s">
        <v>31</v>
      </c>
      <c r="F6823" s="70" t="s">
        <v>28</v>
      </c>
      <c r="G6823" s="78">
        <v>45710</v>
      </c>
      <c r="H6823" s="78">
        <v>45962</v>
      </c>
      <c r="I6823" s="69">
        <v>3612444.06</v>
      </c>
      <c r="J6823" s="70">
        <v>999</v>
      </c>
      <c r="K6823" s="71">
        <v>0.19500000000000001</v>
      </c>
      <c r="L6823" s="70">
        <v>0</v>
      </c>
      <c r="M6823" s="71">
        <v>0.92400000000000004</v>
      </c>
      <c r="N6823" s="72"/>
      <c r="O6823" s="73">
        <f>MIN(1,MAX(0,(1/(1+EXP(-(Assumptions!$B$5 + Assumptions!$B$6*$N6823))))*Assumptions!$B$3))</f>
        <v>3.9165722796764356E-2</v>
      </c>
      <c r="P6823" s="73">
        <f>VLOOKUP($F6823,Assumptions!$A$23:$B$27,2,FALSE)*Assumptions!$B$4</f>
        <v>0.35</v>
      </c>
      <c r="Q6823" s="74">
        <f t="shared" si="212"/>
        <v>49519.39393547229</v>
      </c>
      <c r="R6823" s="75" t="str">
        <f>IF($O6823&lt;Assumptions!$B$17,"A",IF($O6823&lt;Assumptions!$B$18,"B",IF($O6823&lt;Assumptions!$B$19,"C",IF($O6823&lt;Assumptions!$B$20,"D","E"))))</f>
        <v>B</v>
      </c>
      <c r="S6823" s="75">
        <f t="shared" si="213"/>
        <v>1</v>
      </c>
    </row>
    <row r="6824" spans="1:19" ht="17.399999999999999" x14ac:dyDescent="0.3">
      <c r="A6824" s="39" t="s">
        <v>1106</v>
      </c>
      <c r="B6824" s="39" t="s">
        <v>85</v>
      </c>
      <c r="C6824" s="39" t="s">
        <v>135</v>
      </c>
      <c r="D6824" s="39" t="s">
        <v>38</v>
      </c>
      <c r="E6824" s="70" t="s">
        <v>31</v>
      </c>
      <c r="F6824" s="70" t="s">
        <v>28</v>
      </c>
      <c r="G6824" s="78">
        <v>45710</v>
      </c>
      <c r="H6824" s="78">
        <v>45992</v>
      </c>
      <c r="I6824" s="69">
        <v>3612444.06</v>
      </c>
      <c r="J6824" s="70">
        <v>999</v>
      </c>
      <c r="K6824" s="71">
        <v>2E-3</v>
      </c>
      <c r="L6824" s="70">
        <v>0</v>
      </c>
      <c r="M6824" s="71">
        <v>0.92400000000000004</v>
      </c>
      <c r="N6824" s="72"/>
      <c r="O6824" s="73">
        <f>MIN(1,MAX(0,(1/(1+EXP(-(Assumptions!$B$5 + Assumptions!$B$6*$N6824))))*Assumptions!$B$3))</f>
        <v>3.9165722796764356E-2</v>
      </c>
      <c r="P6824" s="73">
        <f>VLOOKUP($F6824,Assumptions!$A$23:$B$27,2,FALSE)*Assumptions!$B$4</f>
        <v>0.35</v>
      </c>
      <c r="Q6824" s="74">
        <f t="shared" si="212"/>
        <v>49519.39393547229</v>
      </c>
      <c r="R6824" s="75" t="str">
        <f>IF($O6824&lt;Assumptions!$B$17,"A",IF($O6824&lt;Assumptions!$B$18,"B",IF($O6824&lt;Assumptions!$B$19,"C",IF($O6824&lt;Assumptions!$B$20,"D","E"))))</f>
        <v>B</v>
      </c>
      <c r="S6824" s="75">
        <f t="shared" si="213"/>
        <v>1</v>
      </c>
    </row>
    <row r="6825" spans="1:19" ht="17.399999999999999" x14ac:dyDescent="0.3">
      <c r="A6825" s="39" t="s">
        <v>1107</v>
      </c>
      <c r="B6825" s="39" t="s">
        <v>82</v>
      </c>
      <c r="C6825" s="39" t="s">
        <v>135</v>
      </c>
      <c r="D6825" s="39" t="s">
        <v>48</v>
      </c>
      <c r="E6825" s="70" t="s">
        <v>49</v>
      </c>
      <c r="F6825" s="70" t="s">
        <v>32</v>
      </c>
      <c r="G6825" s="78">
        <v>44578</v>
      </c>
      <c r="H6825" s="78">
        <v>45658</v>
      </c>
      <c r="I6825" s="69">
        <v>342175.96</v>
      </c>
      <c r="J6825" s="70">
        <v>0</v>
      </c>
      <c r="K6825" s="71">
        <v>1.1359999999999999</v>
      </c>
      <c r="L6825" s="70">
        <v>0</v>
      </c>
      <c r="M6825" s="71">
        <v>1.0580000000000001</v>
      </c>
      <c r="N6825" s="72"/>
      <c r="O6825" s="73">
        <f>MIN(1,MAX(0,(1/(1+EXP(-(Assumptions!$B$5 + Assumptions!$B$6*$N6825))))*Assumptions!$B$3))</f>
        <v>3.9165722796764356E-2</v>
      </c>
      <c r="P6825" s="73">
        <f>VLOOKUP($F6825,Assumptions!$A$23:$B$27,2,FALSE)*Assumptions!$B$4</f>
        <v>0.5</v>
      </c>
      <c r="Q6825" s="74">
        <f t="shared" si="212"/>
        <v>6700.7843985383643</v>
      </c>
      <c r="R6825" s="75" t="str">
        <f>IF($O6825&lt;Assumptions!$B$17,"A",IF($O6825&lt;Assumptions!$B$18,"B",IF($O6825&lt;Assumptions!$B$19,"C",IF($O6825&lt;Assumptions!$B$20,"D","E"))))</f>
        <v>B</v>
      </c>
      <c r="S6825" s="75">
        <f t="shared" si="213"/>
        <v>0</v>
      </c>
    </row>
    <row r="6826" spans="1:19" ht="17.399999999999999" x14ac:dyDescent="0.3">
      <c r="A6826" s="39" t="s">
        <v>1107</v>
      </c>
      <c r="B6826" s="39" t="s">
        <v>82</v>
      </c>
      <c r="C6826" s="39" t="s">
        <v>135</v>
      </c>
      <c r="D6826" s="39" t="s">
        <v>48</v>
      </c>
      <c r="E6826" s="70" t="s">
        <v>49</v>
      </c>
      <c r="F6826" s="70" t="s">
        <v>32</v>
      </c>
      <c r="G6826" s="78">
        <v>44578</v>
      </c>
      <c r="H6826" s="78">
        <v>45689</v>
      </c>
      <c r="I6826" s="69">
        <v>342175.96</v>
      </c>
      <c r="J6826" s="70">
        <v>185</v>
      </c>
      <c r="K6826" s="71">
        <v>7.8E-2</v>
      </c>
      <c r="L6826" s="70">
        <v>0</v>
      </c>
      <c r="M6826" s="71">
        <v>1.0580000000000001</v>
      </c>
      <c r="N6826" s="72"/>
      <c r="O6826" s="73">
        <f>MIN(1,MAX(0,(1/(1+EXP(-(Assumptions!$B$5 + Assumptions!$B$6*$N6826))))*Assumptions!$B$3))</f>
        <v>3.9165722796764356E-2</v>
      </c>
      <c r="P6826" s="73">
        <f>VLOOKUP($F6826,Assumptions!$A$23:$B$27,2,FALSE)*Assumptions!$B$4</f>
        <v>0.5</v>
      </c>
      <c r="Q6826" s="74">
        <f t="shared" si="212"/>
        <v>6700.7843985383643</v>
      </c>
      <c r="R6826" s="75" t="str">
        <f>IF($O6826&lt;Assumptions!$B$17,"A",IF($O6826&lt;Assumptions!$B$18,"B",IF($O6826&lt;Assumptions!$B$19,"C",IF($O6826&lt;Assumptions!$B$20,"D","E"))))</f>
        <v>B</v>
      </c>
      <c r="S6826" s="75">
        <f t="shared" si="213"/>
        <v>1</v>
      </c>
    </row>
    <row r="6827" spans="1:19" ht="17.399999999999999" x14ac:dyDescent="0.3">
      <c r="A6827" s="39" t="s">
        <v>1107</v>
      </c>
      <c r="B6827" s="39" t="s">
        <v>82</v>
      </c>
      <c r="C6827" s="39" t="s">
        <v>135</v>
      </c>
      <c r="D6827" s="39" t="s">
        <v>48</v>
      </c>
      <c r="E6827" s="70" t="s">
        <v>49</v>
      </c>
      <c r="F6827" s="70" t="s">
        <v>32</v>
      </c>
      <c r="G6827" s="78">
        <v>44578</v>
      </c>
      <c r="H6827" s="78">
        <v>45717</v>
      </c>
      <c r="I6827" s="69">
        <v>342175.96</v>
      </c>
      <c r="J6827" s="70">
        <v>999</v>
      </c>
      <c r="K6827" s="71">
        <v>8.0000000000000002E-3</v>
      </c>
      <c r="L6827" s="70">
        <v>0</v>
      </c>
      <c r="M6827" s="71">
        <v>1.0580000000000001</v>
      </c>
      <c r="N6827" s="72"/>
      <c r="O6827" s="73">
        <f>MIN(1,MAX(0,(1/(1+EXP(-(Assumptions!$B$5 + Assumptions!$B$6*$N6827))))*Assumptions!$B$3))</f>
        <v>3.9165722796764356E-2</v>
      </c>
      <c r="P6827" s="73">
        <f>VLOOKUP($F6827,Assumptions!$A$23:$B$27,2,FALSE)*Assumptions!$B$4</f>
        <v>0.5</v>
      </c>
      <c r="Q6827" s="74">
        <f t="shared" si="212"/>
        <v>6700.7843985383643</v>
      </c>
      <c r="R6827" s="75" t="str">
        <f>IF($O6827&lt;Assumptions!$B$17,"A",IF($O6827&lt;Assumptions!$B$18,"B",IF($O6827&lt;Assumptions!$B$19,"C",IF($O6827&lt;Assumptions!$B$20,"D","E"))))</f>
        <v>B</v>
      </c>
      <c r="S6827" s="75">
        <f t="shared" si="213"/>
        <v>1</v>
      </c>
    </row>
    <row r="6828" spans="1:19" ht="17.399999999999999" x14ac:dyDescent="0.3">
      <c r="A6828" s="39" t="s">
        <v>1107</v>
      </c>
      <c r="B6828" s="39" t="s">
        <v>82</v>
      </c>
      <c r="C6828" s="39" t="s">
        <v>135</v>
      </c>
      <c r="D6828" s="39" t="s">
        <v>48</v>
      </c>
      <c r="E6828" s="70" t="s">
        <v>49</v>
      </c>
      <c r="F6828" s="70" t="s">
        <v>32</v>
      </c>
      <c r="G6828" s="78">
        <v>44578</v>
      </c>
      <c r="H6828" s="78">
        <v>45748</v>
      </c>
      <c r="I6828" s="69">
        <v>342175.96</v>
      </c>
      <c r="J6828" s="70">
        <v>999</v>
      </c>
      <c r="K6828" s="71">
        <v>0.11</v>
      </c>
      <c r="L6828" s="70">
        <v>0</v>
      </c>
      <c r="M6828" s="71">
        <v>1.0580000000000001</v>
      </c>
      <c r="N6828" s="72"/>
      <c r="O6828" s="73">
        <f>MIN(1,MAX(0,(1/(1+EXP(-(Assumptions!$B$5 + Assumptions!$B$6*$N6828))))*Assumptions!$B$3))</f>
        <v>3.9165722796764356E-2</v>
      </c>
      <c r="P6828" s="73">
        <f>VLOOKUP($F6828,Assumptions!$A$23:$B$27,2,FALSE)*Assumptions!$B$4</f>
        <v>0.5</v>
      </c>
      <c r="Q6828" s="74">
        <f t="shared" si="212"/>
        <v>6700.7843985383643</v>
      </c>
      <c r="R6828" s="75" t="str">
        <f>IF($O6828&lt;Assumptions!$B$17,"A",IF($O6828&lt;Assumptions!$B$18,"B",IF($O6828&lt;Assumptions!$B$19,"C",IF($O6828&lt;Assumptions!$B$20,"D","E"))))</f>
        <v>B</v>
      </c>
      <c r="S6828" s="75">
        <f t="shared" si="213"/>
        <v>1</v>
      </c>
    </row>
    <row r="6829" spans="1:19" ht="17.399999999999999" x14ac:dyDescent="0.3">
      <c r="A6829" s="39" t="s">
        <v>1107</v>
      </c>
      <c r="B6829" s="39" t="s">
        <v>82</v>
      </c>
      <c r="C6829" s="39" t="s">
        <v>135</v>
      </c>
      <c r="D6829" s="39" t="s">
        <v>48</v>
      </c>
      <c r="E6829" s="70" t="s">
        <v>49</v>
      </c>
      <c r="F6829" s="70" t="s">
        <v>32</v>
      </c>
      <c r="G6829" s="78">
        <v>44578</v>
      </c>
      <c r="H6829" s="78">
        <v>45778</v>
      </c>
      <c r="I6829" s="69">
        <v>342175.96</v>
      </c>
      <c r="J6829" s="70">
        <v>999</v>
      </c>
      <c r="K6829" s="71">
        <v>9.2999999999999999E-2</v>
      </c>
      <c r="L6829" s="70">
        <v>0</v>
      </c>
      <c r="M6829" s="71">
        <v>1.0580000000000001</v>
      </c>
      <c r="N6829" s="72"/>
      <c r="O6829" s="73">
        <f>MIN(1,MAX(0,(1/(1+EXP(-(Assumptions!$B$5 + Assumptions!$B$6*$N6829))))*Assumptions!$B$3))</f>
        <v>3.9165722796764356E-2</v>
      </c>
      <c r="P6829" s="73">
        <f>VLOOKUP($F6829,Assumptions!$A$23:$B$27,2,FALSE)*Assumptions!$B$4</f>
        <v>0.5</v>
      </c>
      <c r="Q6829" s="74">
        <f t="shared" si="212"/>
        <v>6700.7843985383643</v>
      </c>
      <c r="R6829" s="75" t="str">
        <f>IF($O6829&lt;Assumptions!$B$17,"A",IF($O6829&lt;Assumptions!$B$18,"B",IF($O6829&lt;Assumptions!$B$19,"C",IF($O6829&lt;Assumptions!$B$20,"D","E"))))</f>
        <v>B</v>
      </c>
      <c r="S6829" s="75">
        <f t="shared" si="213"/>
        <v>1</v>
      </c>
    </row>
    <row r="6830" spans="1:19" ht="17.399999999999999" x14ac:dyDescent="0.3">
      <c r="A6830" s="39" t="s">
        <v>1107</v>
      </c>
      <c r="B6830" s="39" t="s">
        <v>82</v>
      </c>
      <c r="C6830" s="39" t="s">
        <v>135</v>
      </c>
      <c r="D6830" s="39" t="s">
        <v>48</v>
      </c>
      <c r="E6830" s="70" t="s">
        <v>49</v>
      </c>
      <c r="F6830" s="70" t="s">
        <v>32</v>
      </c>
      <c r="G6830" s="78">
        <v>44578</v>
      </c>
      <c r="H6830" s="78">
        <v>45809</v>
      </c>
      <c r="I6830" s="69">
        <v>342175.96</v>
      </c>
      <c r="J6830" s="70">
        <v>999</v>
      </c>
      <c r="K6830" s="71">
        <v>0.154</v>
      </c>
      <c r="L6830" s="70">
        <v>0</v>
      </c>
      <c r="M6830" s="71">
        <v>1.0580000000000001</v>
      </c>
      <c r="N6830" s="72"/>
      <c r="O6830" s="73">
        <f>MIN(1,MAX(0,(1/(1+EXP(-(Assumptions!$B$5 + Assumptions!$B$6*$N6830))))*Assumptions!$B$3))</f>
        <v>3.9165722796764356E-2</v>
      </c>
      <c r="P6830" s="73">
        <f>VLOOKUP($F6830,Assumptions!$A$23:$B$27,2,FALSE)*Assumptions!$B$4</f>
        <v>0.5</v>
      </c>
      <c r="Q6830" s="74">
        <f t="shared" si="212"/>
        <v>6700.7843985383643</v>
      </c>
      <c r="R6830" s="75" t="str">
        <f>IF($O6830&lt;Assumptions!$B$17,"A",IF($O6830&lt;Assumptions!$B$18,"B",IF($O6830&lt;Assumptions!$B$19,"C",IF($O6830&lt;Assumptions!$B$20,"D","E"))))</f>
        <v>B</v>
      </c>
      <c r="S6830" s="75">
        <f t="shared" si="213"/>
        <v>1</v>
      </c>
    </row>
    <row r="6831" spans="1:19" ht="17.399999999999999" x14ac:dyDescent="0.3">
      <c r="A6831" s="39" t="s">
        <v>1107</v>
      </c>
      <c r="B6831" s="39" t="s">
        <v>82</v>
      </c>
      <c r="C6831" s="39" t="s">
        <v>135</v>
      </c>
      <c r="D6831" s="39" t="s">
        <v>48</v>
      </c>
      <c r="E6831" s="70" t="s">
        <v>49</v>
      </c>
      <c r="F6831" s="70" t="s">
        <v>32</v>
      </c>
      <c r="G6831" s="78">
        <v>44578</v>
      </c>
      <c r="H6831" s="78">
        <v>45839</v>
      </c>
      <c r="I6831" s="69">
        <v>342175.96</v>
      </c>
      <c r="J6831" s="70">
        <v>999</v>
      </c>
      <c r="K6831" s="71">
        <v>0.112</v>
      </c>
      <c r="L6831" s="70">
        <v>0</v>
      </c>
      <c r="M6831" s="71">
        <v>1.0580000000000001</v>
      </c>
      <c r="N6831" s="72"/>
      <c r="O6831" s="73">
        <f>MIN(1,MAX(0,(1/(1+EXP(-(Assumptions!$B$5 + Assumptions!$B$6*$N6831))))*Assumptions!$B$3))</f>
        <v>3.9165722796764356E-2</v>
      </c>
      <c r="P6831" s="73">
        <f>VLOOKUP($F6831,Assumptions!$A$23:$B$27,2,FALSE)*Assumptions!$B$4</f>
        <v>0.5</v>
      </c>
      <c r="Q6831" s="74">
        <f t="shared" si="212"/>
        <v>6700.7843985383643</v>
      </c>
      <c r="R6831" s="75" t="str">
        <f>IF($O6831&lt;Assumptions!$B$17,"A",IF($O6831&lt;Assumptions!$B$18,"B",IF($O6831&lt;Assumptions!$B$19,"C",IF($O6831&lt;Assumptions!$B$20,"D","E"))))</f>
        <v>B</v>
      </c>
      <c r="S6831" s="75">
        <f t="shared" si="213"/>
        <v>1</v>
      </c>
    </row>
    <row r="6832" spans="1:19" ht="17.399999999999999" x14ac:dyDescent="0.3">
      <c r="A6832" s="39" t="s">
        <v>1107</v>
      </c>
      <c r="B6832" s="39" t="s">
        <v>82</v>
      </c>
      <c r="C6832" s="39" t="s">
        <v>135</v>
      </c>
      <c r="D6832" s="39" t="s">
        <v>48</v>
      </c>
      <c r="E6832" s="70" t="s">
        <v>49</v>
      </c>
      <c r="F6832" s="70" t="s">
        <v>32</v>
      </c>
      <c r="G6832" s="78">
        <v>44578</v>
      </c>
      <c r="H6832" s="78">
        <v>45870</v>
      </c>
      <c r="I6832" s="69">
        <v>342175.96</v>
      </c>
      <c r="J6832" s="70">
        <v>999</v>
      </c>
      <c r="K6832" s="71">
        <v>6.5000000000000002E-2</v>
      </c>
      <c r="L6832" s="70">
        <v>0</v>
      </c>
      <c r="M6832" s="71">
        <v>1.0580000000000001</v>
      </c>
      <c r="N6832" s="72"/>
      <c r="O6832" s="73">
        <f>MIN(1,MAX(0,(1/(1+EXP(-(Assumptions!$B$5 + Assumptions!$B$6*$N6832))))*Assumptions!$B$3))</f>
        <v>3.9165722796764356E-2</v>
      </c>
      <c r="P6832" s="73">
        <f>VLOOKUP($F6832,Assumptions!$A$23:$B$27,2,FALSE)*Assumptions!$B$4</f>
        <v>0.5</v>
      </c>
      <c r="Q6832" s="74">
        <f t="shared" si="212"/>
        <v>6700.7843985383643</v>
      </c>
      <c r="R6832" s="75" t="str">
        <f>IF($O6832&lt;Assumptions!$B$17,"A",IF($O6832&lt;Assumptions!$B$18,"B",IF($O6832&lt;Assumptions!$B$19,"C",IF($O6832&lt;Assumptions!$B$20,"D","E"))))</f>
        <v>B</v>
      </c>
      <c r="S6832" s="75">
        <f t="shared" si="213"/>
        <v>1</v>
      </c>
    </row>
    <row r="6833" spans="1:19" ht="17.399999999999999" x14ac:dyDescent="0.3">
      <c r="A6833" s="39" t="s">
        <v>1107</v>
      </c>
      <c r="B6833" s="39" t="s">
        <v>82</v>
      </c>
      <c r="C6833" s="39" t="s">
        <v>135</v>
      </c>
      <c r="D6833" s="39" t="s">
        <v>48</v>
      </c>
      <c r="E6833" s="70" t="s">
        <v>49</v>
      </c>
      <c r="F6833" s="70" t="s">
        <v>32</v>
      </c>
      <c r="G6833" s="78">
        <v>44578</v>
      </c>
      <c r="H6833" s="78">
        <v>45901</v>
      </c>
      <c r="I6833" s="69">
        <v>342175.96</v>
      </c>
      <c r="J6833" s="70">
        <v>999</v>
      </c>
      <c r="K6833" s="71">
        <v>0.05</v>
      </c>
      <c r="L6833" s="70">
        <v>0</v>
      </c>
      <c r="M6833" s="71">
        <v>1.0580000000000001</v>
      </c>
      <c r="N6833" s="72"/>
      <c r="O6833" s="73">
        <f>MIN(1,MAX(0,(1/(1+EXP(-(Assumptions!$B$5 + Assumptions!$B$6*$N6833))))*Assumptions!$B$3))</f>
        <v>3.9165722796764356E-2</v>
      </c>
      <c r="P6833" s="73">
        <f>VLOOKUP($F6833,Assumptions!$A$23:$B$27,2,FALSE)*Assumptions!$B$4</f>
        <v>0.5</v>
      </c>
      <c r="Q6833" s="74">
        <f t="shared" si="212"/>
        <v>6700.7843985383643</v>
      </c>
      <c r="R6833" s="75" t="str">
        <f>IF($O6833&lt;Assumptions!$B$17,"A",IF($O6833&lt;Assumptions!$B$18,"B",IF($O6833&lt;Assumptions!$B$19,"C",IF($O6833&lt;Assumptions!$B$20,"D","E"))))</f>
        <v>B</v>
      </c>
      <c r="S6833" s="75">
        <f t="shared" si="213"/>
        <v>1</v>
      </c>
    </row>
    <row r="6834" spans="1:19" ht="17.399999999999999" x14ac:dyDescent="0.3">
      <c r="A6834" s="39" t="s">
        <v>1107</v>
      </c>
      <c r="B6834" s="39" t="s">
        <v>82</v>
      </c>
      <c r="C6834" s="39" t="s">
        <v>135</v>
      </c>
      <c r="D6834" s="39" t="s">
        <v>48</v>
      </c>
      <c r="E6834" s="70" t="s">
        <v>49</v>
      </c>
      <c r="F6834" s="70" t="s">
        <v>32</v>
      </c>
      <c r="G6834" s="78">
        <v>44578</v>
      </c>
      <c r="H6834" s="78">
        <v>45931</v>
      </c>
      <c r="I6834" s="69">
        <v>342175.96</v>
      </c>
      <c r="J6834" s="70">
        <v>999</v>
      </c>
      <c r="K6834" s="71">
        <v>3.7999999999999999E-2</v>
      </c>
      <c r="L6834" s="70">
        <v>0</v>
      </c>
      <c r="M6834" s="71">
        <v>1.0580000000000001</v>
      </c>
      <c r="N6834" s="72"/>
      <c r="O6834" s="73">
        <f>MIN(1,MAX(0,(1/(1+EXP(-(Assumptions!$B$5 + Assumptions!$B$6*$N6834))))*Assumptions!$B$3))</f>
        <v>3.9165722796764356E-2</v>
      </c>
      <c r="P6834" s="73">
        <f>VLOOKUP($F6834,Assumptions!$A$23:$B$27,2,FALSE)*Assumptions!$B$4</f>
        <v>0.5</v>
      </c>
      <c r="Q6834" s="74">
        <f t="shared" si="212"/>
        <v>6700.7843985383643</v>
      </c>
      <c r="R6834" s="75" t="str">
        <f>IF($O6834&lt;Assumptions!$B$17,"A",IF($O6834&lt;Assumptions!$B$18,"B",IF($O6834&lt;Assumptions!$B$19,"C",IF($O6834&lt;Assumptions!$B$20,"D","E"))))</f>
        <v>B</v>
      </c>
      <c r="S6834" s="75">
        <f t="shared" si="213"/>
        <v>1</v>
      </c>
    </row>
    <row r="6835" spans="1:19" ht="17.399999999999999" x14ac:dyDescent="0.3">
      <c r="A6835" s="39" t="s">
        <v>1107</v>
      </c>
      <c r="B6835" s="39" t="s">
        <v>82</v>
      </c>
      <c r="C6835" s="39" t="s">
        <v>135</v>
      </c>
      <c r="D6835" s="39" t="s">
        <v>48</v>
      </c>
      <c r="E6835" s="70" t="s">
        <v>49</v>
      </c>
      <c r="F6835" s="70" t="s">
        <v>32</v>
      </c>
      <c r="G6835" s="78">
        <v>44578</v>
      </c>
      <c r="H6835" s="78">
        <v>45962</v>
      </c>
      <c r="I6835" s="69">
        <v>342175.96</v>
      </c>
      <c r="J6835" s="70">
        <v>999</v>
      </c>
      <c r="K6835" s="71">
        <v>9.8000000000000004E-2</v>
      </c>
      <c r="L6835" s="70">
        <v>0</v>
      </c>
      <c r="M6835" s="71">
        <v>1.0580000000000001</v>
      </c>
      <c r="N6835" s="72"/>
      <c r="O6835" s="73">
        <f>MIN(1,MAX(0,(1/(1+EXP(-(Assumptions!$B$5 + Assumptions!$B$6*$N6835))))*Assumptions!$B$3))</f>
        <v>3.9165722796764356E-2</v>
      </c>
      <c r="P6835" s="73">
        <f>VLOOKUP($F6835,Assumptions!$A$23:$B$27,2,FALSE)*Assumptions!$B$4</f>
        <v>0.5</v>
      </c>
      <c r="Q6835" s="74">
        <f t="shared" si="212"/>
        <v>6700.7843985383643</v>
      </c>
      <c r="R6835" s="75" t="str">
        <f>IF($O6835&lt;Assumptions!$B$17,"A",IF($O6835&lt;Assumptions!$B$18,"B",IF($O6835&lt;Assumptions!$B$19,"C",IF($O6835&lt;Assumptions!$B$20,"D","E"))))</f>
        <v>B</v>
      </c>
      <c r="S6835" s="75">
        <f t="shared" si="213"/>
        <v>1</v>
      </c>
    </row>
    <row r="6836" spans="1:19" ht="17.399999999999999" x14ac:dyDescent="0.3">
      <c r="A6836" s="39" t="s">
        <v>1107</v>
      </c>
      <c r="B6836" s="39" t="s">
        <v>82</v>
      </c>
      <c r="C6836" s="39" t="s">
        <v>135</v>
      </c>
      <c r="D6836" s="39" t="s">
        <v>48</v>
      </c>
      <c r="E6836" s="70" t="s">
        <v>49</v>
      </c>
      <c r="F6836" s="70" t="s">
        <v>32</v>
      </c>
      <c r="G6836" s="78">
        <v>44578</v>
      </c>
      <c r="H6836" s="78">
        <v>45992</v>
      </c>
      <c r="I6836" s="69">
        <v>342175.96</v>
      </c>
      <c r="J6836" s="70">
        <v>999</v>
      </c>
      <c r="K6836" s="71">
        <v>0.17899999999999999</v>
      </c>
      <c r="L6836" s="70">
        <v>0</v>
      </c>
      <c r="M6836" s="71">
        <v>1.0580000000000001</v>
      </c>
      <c r="N6836" s="72"/>
      <c r="O6836" s="73">
        <f>MIN(1,MAX(0,(1/(1+EXP(-(Assumptions!$B$5 + Assumptions!$B$6*$N6836))))*Assumptions!$B$3))</f>
        <v>3.9165722796764356E-2</v>
      </c>
      <c r="P6836" s="73">
        <f>VLOOKUP($F6836,Assumptions!$A$23:$B$27,2,FALSE)*Assumptions!$B$4</f>
        <v>0.5</v>
      </c>
      <c r="Q6836" s="74">
        <f t="shared" si="212"/>
        <v>6700.7843985383643</v>
      </c>
      <c r="R6836" s="75" t="str">
        <f>IF($O6836&lt;Assumptions!$B$17,"A",IF($O6836&lt;Assumptions!$B$18,"B",IF($O6836&lt;Assumptions!$B$19,"C",IF($O6836&lt;Assumptions!$B$20,"D","E"))))</f>
        <v>B</v>
      </c>
      <c r="S6836" s="75">
        <f t="shared" si="213"/>
        <v>1</v>
      </c>
    </row>
    <row r="6837" spans="1:19" ht="17.399999999999999" x14ac:dyDescent="0.3">
      <c r="A6837" s="39" t="s">
        <v>1108</v>
      </c>
      <c r="B6837" s="39" t="s">
        <v>81</v>
      </c>
      <c r="C6837" s="39" t="s">
        <v>135</v>
      </c>
      <c r="D6837" s="39" t="s">
        <v>22</v>
      </c>
      <c r="E6837" s="70" t="s">
        <v>49</v>
      </c>
      <c r="F6837" s="70" t="s">
        <v>28</v>
      </c>
      <c r="G6837" s="78">
        <v>45719</v>
      </c>
      <c r="H6837" s="78">
        <v>45717</v>
      </c>
      <c r="I6837" s="69">
        <v>1929784.26</v>
      </c>
      <c r="J6837" s="70">
        <v>0</v>
      </c>
      <c r="K6837" s="71">
        <v>0.95399999999999996</v>
      </c>
      <c r="L6837" s="70">
        <v>0</v>
      </c>
      <c r="M6837" s="71">
        <v>0.77700000000000002</v>
      </c>
      <c r="N6837" s="72"/>
      <c r="O6837" s="73">
        <f>MIN(1,MAX(0,(1/(1+EXP(-(Assumptions!$B$5 + Assumptions!$B$6*$N6837))))*Assumptions!$B$3))</f>
        <v>3.9165722796764356E-2</v>
      </c>
      <c r="P6837" s="73">
        <f>VLOOKUP($F6837,Assumptions!$A$23:$B$27,2,FALSE)*Assumptions!$B$4</f>
        <v>0.35</v>
      </c>
      <c r="Q6837" s="74">
        <f t="shared" si="212"/>
        <v>26453.488384651657</v>
      </c>
      <c r="R6837" s="75" t="str">
        <f>IF($O6837&lt;Assumptions!$B$17,"A",IF($O6837&lt;Assumptions!$B$18,"B",IF($O6837&lt;Assumptions!$B$19,"C",IF($O6837&lt;Assumptions!$B$20,"D","E"))))</f>
        <v>B</v>
      </c>
      <c r="S6837" s="75">
        <f t="shared" si="213"/>
        <v>0</v>
      </c>
    </row>
    <row r="6838" spans="1:19" ht="17.399999999999999" x14ac:dyDescent="0.3">
      <c r="A6838" s="39" t="s">
        <v>1108</v>
      </c>
      <c r="B6838" s="39" t="s">
        <v>81</v>
      </c>
      <c r="C6838" s="39" t="s">
        <v>135</v>
      </c>
      <c r="D6838" s="39" t="s">
        <v>22</v>
      </c>
      <c r="E6838" s="70" t="s">
        <v>49</v>
      </c>
      <c r="F6838" s="70" t="s">
        <v>28</v>
      </c>
      <c r="G6838" s="78">
        <v>45719</v>
      </c>
      <c r="H6838" s="78">
        <v>45748</v>
      </c>
      <c r="I6838" s="69">
        <v>1872559.63</v>
      </c>
      <c r="J6838" s="70">
        <v>0</v>
      </c>
      <c r="K6838" s="71">
        <v>1.081</v>
      </c>
      <c r="L6838" s="70">
        <v>0</v>
      </c>
      <c r="M6838" s="71">
        <v>0.77700000000000002</v>
      </c>
      <c r="N6838" s="72"/>
      <c r="O6838" s="73">
        <f>MIN(1,MAX(0,(1/(1+EXP(-(Assumptions!$B$5 + Assumptions!$B$6*$N6838))))*Assumptions!$B$3))</f>
        <v>3.9165722796764356E-2</v>
      </c>
      <c r="P6838" s="73">
        <f>VLOOKUP($F6838,Assumptions!$A$23:$B$27,2,FALSE)*Assumptions!$B$4</f>
        <v>0.35</v>
      </c>
      <c r="Q6838" s="74">
        <f t="shared" si="212"/>
        <v>25669.052986147068</v>
      </c>
      <c r="R6838" s="75" t="str">
        <f>IF($O6838&lt;Assumptions!$B$17,"A",IF($O6838&lt;Assumptions!$B$18,"B",IF($O6838&lt;Assumptions!$B$19,"C",IF($O6838&lt;Assumptions!$B$20,"D","E"))))</f>
        <v>B</v>
      </c>
      <c r="S6838" s="75">
        <f t="shared" si="213"/>
        <v>0</v>
      </c>
    </row>
    <row r="6839" spans="1:19" ht="17.399999999999999" x14ac:dyDescent="0.3">
      <c r="A6839" s="39" t="s">
        <v>1108</v>
      </c>
      <c r="B6839" s="39" t="s">
        <v>81</v>
      </c>
      <c r="C6839" s="39" t="s">
        <v>135</v>
      </c>
      <c r="D6839" s="39" t="s">
        <v>22</v>
      </c>
      <c r="E6839" s="70" t="s">
        <v>49</v>
      </c>
      <c r="F6839" s="70" t="s">
        <v>28</v>
      </c>
      <c r="G6839" s="78">
        <v>45719</v>
      </c>
      <c r="H6839" s="78">
        <v>45778</v>
      </c>
      <c r="I6839" s="69">
        <v>1818602.05</v>
      </c>
      <c r="J6839" s="70">
        <v>15</v>
      </c>
      <c r="K6839" s="71">
        <v>1.1060000000000001</v>
      </c>
      <c r="L6839" s="70">
        <v>0</v>
      </c>
      <c r="M6839" s="71">
        <v>0.77700000000000002</v>
      </c>
      <c r="N6839" s="72"/>
      <c r="O6839" s="73">
        <f>MIN(1,MAX(0,(1/(1+EXP(-(Assumptions!$B$5 + Assumptions!$B$6*$N6839))))*Assumptions!$B$3))</f>
        <v>3.9165722796764356E-2</v>
      </c>
      <c r="P6839" s="73">
        <f>VLOOKUP($F6839,Assumptions!$A$23:$B$27,2,FALSE)*Assumptions!$B$4</f>
        <v>0.35</v>
      </c>
      <c r="Q6839" s="74">
        <f t="shared" si="212"/>
        <v>24929.402318774588</v>
      </c>
      <c r="R6839" s="75" t="str">
        <f>IF($O6839&lt;Assumptions!$B$17,"A",IF($O6839&lt;Assumptions!$B$18,"B",IF($O6839&lt;Assumptions!$B$19,"C",IF($O6839&lt;Assumptions!$B$20,"D","E"))))</f>
        <v>B</v>
      </c>
      <c r="S6839" s="75">
        <f t="shared" si="213"/>
        <v>0</v>
      </c>
    </row>
    <row r="6840" spans="1:19" ht="17.399999999999999" x14ac:dyDescent="0.3">
      <c r="A6840" s="39" t="s">
        <v>1108</v>
      </c>
      <c r="B6840" s="39" t="s">
        <v>81</v>
      </c>
      <c r="C6840" s="39" t="s">
        <v>135</v>
      </c>
      <c r="D6840" s="39" t="s">
        <v>22</v>
      </c>
      <c r="E6840" s="70" t="s">
        <v>49</v>
      </c>
      <c r="F6840" s="70" t="s">
        <v>28</v>
      </c>
      <c r="G6840" s="78">
        <v>45719</v>
      </c>
      <c r="H6840" s="78">
        <v>45809</v>
      </c>
      <c r="I6840" s="69">
        <v>1770572.5</v>
      </c>
      <c r="J6840" s="70">
        <v>0</v>
      </c>
      <c r="K6840" s="71">
        <v>1.0720000000000001</v>
      </c>
      <c r="L6840" s="70">
        <v>0</v>
      </c>
      <c r="M6840" s="71">
        <v>0.77700000000000002</v>
      </c>
      <c r="N6840" s="72"/>
      <c r="O6840" s="73">
        <f>MIN(1,MAX(0,(1/(1+EXP(-(Assumptions!$B$5 + Assumptions!$B$6*$N6840))))*Assumptions!$B$3))</f>
        <v>3.9165722796764356E-2</v>
      </c>
      <c r="P6840" s="73">
        <f>VLOOKUP($F6840,Assumptions!$A$23:$B$27,2,FALSE)*Assumptions!$B$4</f>
        <v>0.35</v>
      </c>
      <c r="Q6840" s="74">
        <f t="shared" si="212"/>
        <v>24271.013104300921</v>
      </c>
      <c r="R6840" s="75" t="str">
        <f>IF($O6840&lt;Assumptions!$B$17,"A",IF($O6840&lt;Assumptions!$B$18,"B",IF($O6840&lt;Assumptions!$B$19,"C",IF($O6840&lt;Assumptions!$B$20,"D","E"))))</f>
        <v>B</v>
      </c>
      <c r="S6840" s="75">
        <f t="shared" si="213"/>
        <v>0</v>
      </c>
    </row>
    <row r="6841" spans="1:19" ht="17.399999999999999" x14ac:dyDescent="0.3">
      <c r="A6841" s="39" t="s">
        <v>1108</v>
      </c>
      <c r="B6841" s="39" t="s">
        <v>81</v>
      </c>
      <c r="C6841" s="39" t="s">
        <v>135</v>
      </c>
      <c r="D6841" s="39" t="s">
        <v>22</v>
      </c>
      <c r="E6841" s="70" t="s">
        <v>49</v>
      </c>
      <c r="F6841" s="70" t="s">
        <v>28</v>
      </c>
      <c r="G6841" s="78">
        <v>45719</v>
      </c>
      <c r="H6841" s="78">
        <v>45839</v>
      </c>
      <c r="I6841" s="69">
        <v>1722130.51</v>
      </c>
      <c r="J6841" s="70">
        <v>15</v>
      </c>
      <c r="K6841" s="71">
        <v>1.0720000000000001</v>
      </c>
      <c r="L6841" s="70">
        <v>0</v>
      </c>
      <c r="M6841" s="71">
        <v>0.77700000000000002</v>
      </c>
      <c r="N6841" s="72"/>
      <c r="O6841" s="73">
        <f>MIN(1,MAX(0,(1/(1+EXP(-(Assumptions!$B$5 + Assumptions!$B$6*$N6841))))*Assumptions!$B$3))</f>
        <v>3.9165722796764356E-2</v>
      </c>
      <c r="P6841" s="73">
        <f>VLOOKUP($F6841,Assumptions!$A$23:$B$27,2,FALSE)*Assumptions!$B$4</f>
        <v>0.35</v>
      </c>
      <c r="Q6841" s="74">
        <f t="shared" si="212"/>
        <v>23606.970161078647</v>
      </c>
      <c r="R6841" s="75" t="str">
        <f>IF($O6841&lt;Assumptions!$B$17,"A",IF($O6841&lt;Assumptions!$B$18,"B",IF($O6841&lt;Assumptions!$B$19,"C",IF($O6841&lt;Assumptions!$B$20,"D","E"))))</f>
        <v>B</v>
      </c>
      <c r="S6841" s="75">
        <f t="shared" si="213"/>
        <v>0</v>
      </c>
    </row>
    <row r="6842" spans="1:19" ht="17.399999999999999" x14ac:dyDescent="0.3">
      <c r="A6842" s="39" t="s">
        <v>1108</v>
      </c>
      <c r="B6842" s="39" t="s">
        <v>81</v>
      </c>
      <c r="C6842" s="39" t="s">
        <v>135</v>
      </c>
      <c r="D6842" s="39" t="s">
        <v>22</v>
      </c>
      <c r="E6842" s="70" t="s">
        <v>49</v>
      </c>
      <c r="F6842" s="70" t="s">
        <v>28</v>
      </c>
      <c r="G6842" s="78">
        <v>45719</v>
      </c>
      <c r="H6842" s="78">
        <v>45870</v>
      </c>
      <c r="I6842" s="69">
        <v>1671094.66</v>
      </c>
      <c r="J6842" s="70">
        <v>0</v>
      </c>
      <c r="K6842" s="71">
        <v>1.0069999999999999</v>
      </c>
      <c r="L6842" s="70">
        <v>0</v>
      </c>
      <c r="M6842" s="71">
        <v>0.77700000000000002</v>
      </c>
      <c r="N6842" s="72"/>
      <c r="O6842" s="73">
        <f>MIN(1,MAX(0,(1/(1+EXP(-(Assumptions!$B$5 + Assumptions!$B$6*$N6842))))*Assumptions!$B$3))</f>
        <v>3.9165722796764356E-2</v>
      </c>
      <c r="P6842" s="73">
        <f>VLOOKUP($F6842,Assumptions!$A$23:$B$27,2,FALSE)*Assumptions!$B$4</f>
        <v>0.35</v>
      </c>
      <c r="Q6842" s="74">
        <f t="shared" si="212"/>
        <v>22907.370577249611</v>
      </c>
      <c r="R6842" s="75" t="str">
        <f>IF($O6842&lt;Assumptions!$B$17,"A",IF($O6842&lt;Assumptions!$B$18,"B",IF($O6842&lt;Assumptions!$B$19,"C",IF($O6842&lt;Assumptions!$B$20,"D","E"))))</f>
        <v>B</v>
      </c>
      <c r="S6842" s="75">
        <f t="shared" si="213"/>
        <v>0</v>
      </c>
    </row>
    <row r="6843" spans="1:19" ht="17.399999999999999" x14ac:dyDescent="0.3">
      <c r="A6843" s="39" t="s">
        <v>1108</v>
      </c>
      <c r="B6843" s="39" t="s">
        <v>81</v>
      </c>
      <c r="C6843" s="39" t="s">
        <v>135</v>
      </c>
      <c r="D6843" s="39" t="s">
        <v>22</v>
      </c>
      <c r="E6843" s="70" t="s">
        <v>49</v>
      </c>
      <c r="F6843" s="70" t="s">
        <v>28</v>
      </c>
      <c r="G6843" s="78">
        <v>45719</v>
      </c>
      <c r="H6843" s="78">
        <v>45901</v>
      </c>
      <c r="I6843" s="69">
        <v>1671094.66</v>
      </c>
      <c r="J6843" s="70">
        <v>220</v>
      </c>
      <c r="K6843" s="71">
        <v>9.0999999999999998E-2</v>
      </c>
      <c r="L6843" s="70">
        <v>0</v>
      </c>
      <c r="M6843" s="71">
        <v>0.77700000000000002</v>
      </c>
      <c r="N6843" s="72"/>
      <c r="O6843" s="73">
        <f>MIN(1,MAX(0,(1/(1+EXP(-(Assumptions!$B$5 + Assumptions!$B$6*$N6843))))*Assumptions!$B$3))</f>
        <v>3.9165722796764356E-2</v>
      </c>
      <c r="P6843" s="73">
        <f>VLOOKUP($F6843,Assumptions!$A$23:$B$27,2,FALSE)*Assumptions!$B$4</f>
        <v>0.35</v>
      </c>
      <c r="Q6843" s="74">
        <f t="shared" si="212"/>
        <v>22907.370577249611</v>
      </c>
      <c r="R6843" s="75" t="str">
        <f>IF($O6843&lt;Assumptions!$B$17,"A",IF($O6843&lt;Assumptions!$B$18,"B",IF($O6843&lt;Assumptions!$B$19,"C",IF($O6843&lt;Assumptions!$B$20,"D","E"))))</f>
        <v>B</v>
      </c>
      <c r="S6843" s="75">
        <f t="shared" si="213"/>
        <v>1</v>
      </c>
    </row>
    <row r="6844" spans="1:19" ht="17.399999999999999" x14ac:dyDescent="0.3">
      <c r="A6844" s="39" t="s">
        <v>1108</v>
      </c>
      <c r="B6844" s="39" t="s">
        <v>81</v>
      </c>
      <c r="C6844" s="39" t="s">
        <v>135</v>
      </c>
      <c r="D6844" s="39" t="s">
        <v>22</v>
      </c>
      <c r="E6844" s="70" t="s">
        <v>49</v>
      </c>
      <c r="F6844" s="70" t="s">
        <v>28</v>
      </c>
      <c r="G6844" s="78">
        <v>45719</v>
      </c>
      <c r="H6844" s="78">
        <v>45931</v>
      </c>
      <c r="I6844" s="69">
        <v>1671094.66</v>
      </c>
      <c r="J6844" s="70">
        <v>999</v>
      </c>
      <c r="K6844" s="71">
        <v>3.1E-2</v>
      </c>
      <c r="L6844" s="70">
        <v>0</v>
      </c>
      <c r="M6844" s="71">
        <v>0.77700000000000002</v>
      </c>
      <c r="N6844" s="72"/>
      <c r="O6844" s="73">
        <f>MIN(1,MAX(0,(1/(1+EXP(-(Assumptions!$B$5 + Assumptions!$B$6*$N6844))))*Assumptions!$B$3))</f>
        <v>3.9165722796764356E-2</v>
      </c>
      <c r="P6844" s="73">
        <f>VLOOKUP($F6844,Assumptions!$A$23:$B$27,2,FALSE)*Assumptions!$B$4</f>
        <v>0.35</v>
      </c>
      <c r="Q6844" s="74">
        <f t="shared" si="212"/>
        <v>22907.370577249611</v>
      </c>
      <c r="R6844" s="75" t="str">
        <f>IF($O6844&lt;Assumptions!$B$17,"A",IF($O6844&lt;Assumptions!$B$18,"B",IF($O6844&lt;Assumptions!$B$19,"C",IF($O6844&lt;Assumptions!$B$20,"D","E"))))</f>
        <v>B</v>
      </c>
      <c r="S6844" s="75">
        <f t="shared" si="213"/>
        <v>1</v>
      </c>
    </row>
    <row r="6845" spans="1:19" ht="17.399999999999999" x14ac:dyDescent="0.3">
      <c r="A6845" s="39" t="s">
        <v>1108</v>
      </c>
      <c r="B6845" s="39" t="s">
        <v>81</v>
      </c>
      <c r="C6845" s="39" t="s">
        <v>135</v>
      </c>
      <c r="D6845" s="39" t="s">
        <v>22</v>
      </c>
      <c r="E6845" s="70" t="s">
        <v>49</v>
      </c>
      <c r="F6845" s="70" t="s">
        <v>28</v>
      </c>
      <c r="G6845" s="78">
        <v>45719</v>
      </c>
      <c r="H6845" s="78">
        <v>45962</v>
      </c>
      <c r="I6845" s="69">
        <v>1671094.66</v>
      </c>
      <c r="J6845" s="70">
        <v>999</v>
      </c>
      <c r="K6845" s="71">
        <v>7.6999999999999999E-2</v>
      </c>
      <c r="L6845" s="70">
        <v>0</v>
      </c>
      <c r="M6845" s="71">
        <v>0.77700000000000002</v>
      </c>
      <c r="N6845" s="72"/>
      <c r="O6845" s="73">
        <f>MIN(1,MAX(0,(1/(1+EXP(-(Assumptions!$B$5 + Assumptions!$B$6*$N6845))))*Assumptions!$B$3))</f>
        <v>3.9165722796764356E-2</v>
      </c>
      <c r="P6845" s="73">
        <f>VLOOKUP($F6845,Assumptions!$A$23:$B$27,2,FALSE)*Assumptions!$B$4</f>
        <v>0.35</v>
      </c>
      <c r="Q6845" s="74">
        <f t="shared" si="212"/>
        <v>22907.370577249611</v>
      </c>
      <c r="R6845" s="75" t="str">
        <f>IF($O6845&lt;Assumptions!$B$17,"A",IF($O6845&lt;Assumptions!$B$18,"B",IF($O6845&lt;Assumptions!$B$19,"C",IF($O6845&lt;Assumptions!$B$20,"D","E"))))</f>
        <v>B</v>
      </c>
      <c r="S6845" s="75">
        <f t="shared" si="213"/>
        <v>1</v>
      </c>
    </row>
    <row r="6846" spans="1:19" ht="17.399999999999999" x14ac:dyDescent="0.3">
      <c r="A6846" s="39" t="s">
        <v>1108</v>
      </c>
      <c r="B6846" s="39" t="s">
        <v>81</v>
      </c>
      <c r="C6846" s="39" t="s">
        <v>135</v>
      </c>
      <c r="D6846" s="39" t="s">
        <v>22</v>
      </c>
      <c r="E6846" s="70" t="s">
        <v>49</v>
      </c>
      <c r="F6846" s="70" t="s">
        <v>28</v>
      </c>
      <c r="G6846" s="78">
        <v>45719</v>
      </c>
      <c r="H6846" s="78">
        <v>45992</v>
      </c>
      <c r="I6846" s="69">
        <v>1671094.66</v>
      </c>
      <c r="J6846" s="70">
        <v>999</v>
      </c>
      <c r="K6846" s="71">
        <v>3.5999999999999997E-2</v>
      </c>
      <c r="L6846" s="70">
        <v>0</v>
      </c>
      <c r="M6846" s="71">
        <v>0.77700000000000002</v>
      </c>
      <c r="N6846" s="72"/>
      <c r="O6846" s="73">
        <f>MIN(1,MAX(0,(1/(1+EXP(-(Assumptions!$B$5 + Assumptions!$B$6*$N6846))))*Assumptions!$B$3))</f>
        <v>3.9165722796764356E-2</v>
      </c>
      <c r="P6846" s="73">
        <f>VLOOKUP($F6846,Assumptions!$A$23:$B$27,2,FALSE)*Assumptions!$B$4</f>
        <v>0.35</v>
      </c>
      <c r="Q6846" s="74">
        <f t="shared" si="212"/>
        <v>22907.370577249611</v>
      </c>
      <c r="R6846" s="75" t="str">
        <f>IF($O6846&lt;Assumptions!$B$17,"A",IF($O6846&lt;Assumptions!$B$18,"B",IF($O6846&lt;Assumptions!$B$19,"C",IF($O6846&lt;Assumptions!$B$20,"D","E"))))</f>
        <v>B</v>
      </c>
      <c r="S6846" s="75">
        <f t="shared" si="213"/>
        <v>1</v>
      </c>
    </row>
    <row r="6847" spans="1:19" ht="17.399999999999999" x14ac:dyDescent="0.3">
      <c r="A6847" s="39" t="s">
        <v>1109</v>
      </c>
      <c r="B6847" s="39" t="s">
        <v>29</v>
      </c>
      <c r="C6847" s="39" t="s">
        <v>144</v>
      </c>
      <c r="D6847" s="39" t="s">
        <v>45</v>
      </c>
      <c r="E6847" s="70" t="s">
        <v>49</v>
      </c>
      <c r="F6847" s="70" t="s">
        <v>32</v>
      </c>
      <c r="G6847" s="78">
        <v>44987</v>
      </c>
      <c r="H6847" s="78">
        <v>45658</v>
      </c>
      <c r="I6847" s="69">
        <v>13514621.189999999</v>
      </c>
      <c r="J6847" s="70">
        <v>35</v>
      </c>
      <c r="K6847" s="71">
        <v>0.85</v>
      </c>
      <c r="L6847" s="70">
        <v>0</v>
      </c>
      <c r="M6847" s="71">
        <v>0.873</v>
      </c>
      <c r="N6847" s="72"/>
      <c r="O6847" s="73">
        <f>MIN(1,MAX(0,(1/(1+EXP(-(Assumptions!$B$5 + Assumptions!$B$6*$N6847))))*Assumptions!$B$3))</f>
        <v>3.9165722796764356E-2</v>
      </c>
      <c r="P6847" s="73">
        <f>VLOOKUP($F6847,Assumptions!$A$23:$B$27,2,FALSE)*Assumptions!$B$4</f>
        <v>0.5</v>
      </c>
      <c r="Q6847" s="74">
        <f t="shared" si="212"/>
        <v>264654.9536154088</v>
      </c>
      <c r="R6847" s="75" t="str">
        <f>IF($O6847&lt;Assumptions!$B$17,"A",IF($O6847&lt;Assumptions!$B$18,"B",IF($O6847&lt;Assumptions!$B$19,"C",IF($O6847&lt;Assumptions!$B$20,"D","E"))))</f>
        <v>B</v>
      </c>
      <c r="S6847" s="75">
        <f t="shared" si="213"/>
        <v>0</v>
      </c>
    </row>
    <row r="6848" spans="1:19" ht="17.399999999999999" x14ac:dyDescent="0.3">
      <c r="A6848" s="39" t="s">
        <v>1109</v>
      </c>
      <c r="B6848" s="39" t="s">
        <v>29</v>
      </c>
      <c r="C6848" s="39" t="s">
        <v>144</v>
      </c>
      <c r="D6848" s="39" t="s">
        <v>45</v>
      </c>
      <c r="E6848" s="70" t="s">
        <v>49</v>
      </c>
      <c r="F6848" s="70" t="s">
        <v>32</v>
      </c>
      <c r="G6848" s="78">
        <v>44987</v>
      </c>
      <c r="H6848" s="78">
        <v>45689</v>
      </c>
      <c r="I6848" s="69">
        <v>13230329.689999999</v>
      </c>
      <c r="J6848" s="70">
        <v>0</v>
      </c>
      <c r="K6848" s="71">
        <v>1.032</v>
      </c>
      <c r="L6848" s="70">
        <v>0</v>
      </c>
      <c r="M6848" s="71">
        <v>0.873</v>
      </c>
      <c r="N6848" s="72"/>
      <c r="O6848" s="73">
        <f>MIN(1,MAX(0,(1/(1+EXP(-(Assumptions!$B$5 + Assumptions!$B$6*$N6848))))*Assumptions!$B$3))</f>
        <v>3.9165722796764356E-2</v>
      </c>
      <c r="P6848" s="73">
        <f>VLOOKUP($F6848,Assumptions!$A$23:$B$27,2,FALSE)*Assumptions!$B$4</f>
        <v>0.5</v>
      </c>
      <c r="Q6848" s="74">
        <f t="shared" si="212"/>
        <v>259087.71257417064</v>
      </c>
      <c r="R6848" s="75" t="str">
        <f>IF($O6848&lt;Assumptions!$B$17,"A",IF($O6848&lt;Assumptions!$B$18,"B",IF($O6848&lt;Assumptions!$B$19,"C",IF($O6848&lt;Assumptions!$B$20,"D","E"))))</f>
        <v>B</v>
      </c>
      <c r="S6848" s="75">
        <f t="shared" si="213"/>
        <v>0</v>
      </c>
    </row>
    <row r="6849" spans="1:19" ht="17.399999999999999" x14ac:dyDescent="0.3">
      <c r="A6849" s="39" t="s">
        <v>1109</v>
      </c>
      <c r="B6849" s="39" t="s">
        <v>29</v>
      </c>
      <c r="C6849" s="39" t="s">
        <v>144</v>
      </c>
      <c r="D6849" s="39" t="s">
        <v>45</v>
      </c>
      <c r="E6849" s="70" t="s">
        <v>49</v>
      </c>
      <c r="F6849" s="70" t="s">
        <v>32</v>
      </c>
      <c r="G6849" s="78">
        <v>44987</v>
      </c>
      <c r="H6849" s="78">
        <v>45717</v>
      </c>
      <c r="I6849" s="69">
        <v>12945600.970000001</v>
      </c>
      <c r="J6849" s="70">
        <v>0</v>
      </c>
      <c r="K6849" s="71">
        <v>1.1439999999999999</v>
      </c>
      <c r="L6849" s="70">
        <v>0</v>
      </c>
      <c r="M6849" s="71">
        <v>0.873</v>
      </c>
      <c r="N6849" s="72"/>
      <c r="O6849" s="73">
        <f>MIN(1,MAX(0,(1/(1+EXP(-(Assumptions!$B$5 + Assumptions!$B$6*$N6849))))*Assumptions!$B$3))</f>
        <v>3.9165722796764356E-2</v>
      </c>
      <c r="P6849" s="73">
        <f>VLOOKUP($F6849,Assumptions!$A$23:$B$27,2,FALSE)*Assumptions!$B$4</f>
        <v>0.5</v>
      </c>
      <c r="Q6849" s="74">
        <f t="shared" ref="Q6849:Q6912" si="214">$I6849*$O6849*$P6849</f>
        <v>253511.90951427189</v>
      </c>
      <c r="R6849" s="75" t="str">
        <f>IF($O6849&lt;Assumptions!$B$17,"A",IF($O6849&lt;Assumptions!$B$18,"B",IF($O6849&lt;Assumptions!$B$19,"C",IF($O6849&lt;Assumptions!$B$20,"D","E"))))</f>
        <v>B</v>
      </c>
      <c r="S6849" s="75">
        <f t="shared" ref="S6849:S6912" si="215">--($J6849&gt;=180)</f>
        <v>0</v>
      </c>
    </row>
    <row r="6850" spans="1:19" ht="17.399999999999999" x14ac:dyDescent="0.3">
      <c r="A6850" s="39" t="s">
        <v>1109</v>
      </c>
      <c r="B6850" s="39" t="s">
        <v>29</v>
      </c>
      <c r="C6850" s="39" t="s">
        <v>144</v>
      </c>
      <c r="D6850" s="39" t="s">
        <v>45</v>
      </c>
      <c r="E6850" s="70" t="s">
        <v>49</v>
      </c>
      <c r="F6850" s="70" t="s">
        <v>32</v>
      </c>
      <c r="G6850" s="78">
        <v>44987</v>
      </c>
      <c r="H6850" s="78">
        <v>45748</v>
      </c>
      <c r="I6850" s="69">
        <v>12643047.82</v>
      </c>
      <c r="J6850" s="70">
        <v>0</v>
      </c>
      <c r="K6850" s="71">
        <v>1.129</v>
      </c>
      <c r="L6850" s="70">
        <v>0</v>
      </c>
      <c r="M6850" s="71">
        <v>0.873</v>
      </c>
      <c r="N6850" s="72"/>
      <c r="O6850" s="73">
        <f>MIN(1,MAX(0,(1/(1+EXP(-(Assumptions!$B$5 + Assumptions!$B$6*$N6850))))*Assumptions!$B$3))</f>
        <v>3.9165722796764356E-2</v>
      </c>
      <c r="P6850" s="73">
        <f>VLOOKUP($F6850,Assumptions!$A$23:$B$27,2,FALSE)*Assumptions!$B$4</f>
        <v>0.5</v>
      </c>
      <c r="Q6850" s="74">
        <f t="shared" si="214"/>
        <v>247587.05311217796</v>
      </c>
      <c r="R6850" s="75" t="str">
        <f>IF($O6850&lt;Assumptions!$B$17,"A",IF($O6850&lt;Assumptions!$B$18,"B",IF($O6850&lt;Assumptions!$B$19,"C",IF($O6850&lt;Assumptions!$B$20,"D","E"))))</f>
        <v>B</v>
      </c>
      <c r="S6850" s="75">
        <f t="shared" si="215"/>
        <v>0</v>
      </c>
    </row>
    <row r="6851" spans="1:19" ht="17.399999999999999" x14ac:dyDescent="0.3">
      <c r="A6851" s="39" t="s">
        <v>1109</v>
      </c>
      <c r="B6851" s="39" t="s">
        <v>29</v>
      </c>
      <c r="C6851" s="39" t="s">
        <v>144</v>
      </c>
      <c r="D6851" s="39" t="s">
        <v>45</v>
      </c>
      <c r="E6851" s="70" t="s">
        <v>49</v>
      </c>
      <c r="F6851" s="70" t="s">
        <v>32</v>
      </c>
      <c r="G6851" s="78">
        <v>44987</v>
      </c>
      <c r="H6851" s="78">
        <v>45778</v>
      </c>
      <c r="I6851" s="69">
        <v>12376379.84</v>
      </c>
      <c r="J6851" s="70">
        <v>220</v>
      </c>
      <c r="K6851" s="71">
        <v>0.38300000000000001</v>
      </c>
      <c r="L6851" s="70">
        <v>0</v>
      </c>
      <c r="M6851" s="71">
        <v>0.873</v>
      </c>
      <c r="N6851" s="72"/>
      <c r="O6851" s="73">
        <f>MIN(1,MAX(0,(1/(1+EXP(-(Assumptions!$B$5 + Assumptions!$B$6*$N6851))))*Assumptions!$B$3))</f>
        <v>3.9165722796764356E-2</v>
      </c>
      <c r="P6851" s="73">
        <f>VLOOKUP($F6851,Assumptions!$A$23:$B$27,2,FALSE)*Assumptions!$B$4</f>
        <v>0.5</v>
      </c>
      <c r="Q6851" s="74">
        <f t="shared" si="214"/>
        <v>242364.93102045139</v>
      </c>
      <c r="R6851" s="75" t="str">
        <f>IF($O6851&lt;Assumptions!$B$17,"A",IF($O6851&lt;Assumptions!$B$18,"B",IF($O6851&lt;Assumptions!$B$19,"C",IF($O6851&lt;Assumptions!$B$20,"D","E"))))</f>
        <v>B</v>
      </c>
      <c r="S6851" s="75">
        <f t="shared" si="215"/>
        <v>1</v>
      </c>
    </row>
    <row r="6852" spans="1:19" ht="17.399999999999999" x14ac:dyDescent="0.3">
      <c r="A6852" s="39" t="s">
        <v>1109</v>
      </c>
      <c r="B6852" s="39" t="s">
        <v>29</v>
      </c>
      <c r="C6852" s="39" t="s">
        <v>144</v>
      </c>
      <c r="D6852" s="39" t="s">
        <v>45</v>
      </c>
      <c r="E6852" s="70" t="s">
        <v>49</v>
      </c>
      <c r="F6852" s="70" t="s">
        <v>32</v>
      </c>
      <c r="G6852" s="78">
        <v>44987</v>
      </c>
      <c r="H6852" s="78">
        <v>45809</v>
      </c>
      <c r="I6852" s="69">
        <v>12086694.83</v>
      </c>
      <c r="J6852" s="70">
        <v>35</v>
      </c>
      <c r="K6852" s="71">
        <v>0.432</v>
      </c>
      <c r="L6852" s="70">
        <v>0</v>
      </c>
      <c r="M6852" s="71">
        <v>0.873</v>
      </c>
      <c r="N6852" s="72"/>
      <c r="O6852" s="73">
        <f>MIN(1,MAX(0,(1/(1+EXP(-(Assumptions!$B$5 + Assumptions!$B$6*$N6852))))*Assumptions!$B$3))</f>
        <v>3.9165722796764356E-2</v>
      </c>
      <c r="P6852" s="73">
        <f>VLOOKUP($F6852,Assumptions!$A$23:$B$27,2,FALSE)*Assumptions!$B$4</f>
        <v>0.5</v>
      </c>
      <c r="Q6852" s="74">
        <f t="shared" si="214"/>
        <v>236692.06962043245</v>
      </c>
      <c r="R6852" s="75" t="str">
        <f>IF($O6852&lt;Assumptions!$B$17,"A",IF($O6852&lt;Assumptions!$B$18,"B",IF($O6852&lt;Assumptions!$B$19,"C",IF($O6852&lt;Assumptions!$B$20,"D","E"))))</f>
        <v>B</v>
      </c>
      <c r="S6852" s="75">
        <f t="shared" si="215"/>
        <v>0</v>
      </c>
    </row>
    <row r="6853" spans="1:19" ht="17.399999999999999" x14ac:dyDescent="0.3">
      <c r="A6853" s="39" t="s">
        <v>1109</v>
      </c>
      <c r="B6853" s="39" t="s">
        <v>29</v>
      </c>
      <c r="C6853" s="39" t="s">
        <v>144</v>
      </c>
      <c r="D6853" s="39" t="s">
        <v>45</v>
      </c>
      <c r="E6853" s="70" t="s">
        <v>49</v>
      </c>
      <c r="F6853" s="70" t="s">
        <v>32</v>
      </c>
      <c r="G6853" s="78">
        <v>44987</v>
      </c>
      <c r="H6853" s="78">
        <v>45839</v>
      </c>
      <c r="I6853" s="69">
        <v>11809648.130000001</v>
      </c>
      <c r="J6853" s="70">
        <v>0</v>
      </c>
      <c r="K6853" s="71">
        <v>1.1200000000000001</v>
      </c>
      <c r="L6853" s="70">
        <v>0</v>
      </c>
      <c r="M6853" s="71">
        <v>0.873</v>
      </c>
      <c r="N6853" s="72"/>
      <c r="O6853" s="73">
        <f>MIN(1,MAX(0,(1/(1+EXP(-(Assumptions!$B$5 + Assumptions!$B$6*$N6853))))*Assumptions!$B$3))</f>
        <v>3.9165722796764356E-2</v>
      </c>
      <c r="P6853" s="73">
        <f>VLOOKUP($F6853,Assumptions!$A$23:$B$27,2,FALSE)*Assumptions!$B$4</f>
        <v>0.5</v>
      </c>
      <c r="Q6853" s="74">
        <f t="shared" si="214"/>
        <v>231266.70249345328</v>
      </c>
      <c r="R6853" s="75" t="str">
        <f>IF($O6853&lt;Assumptions!$B$17,"A",IF($O6853&lt;Assumptions!$B$18,"B",IF($O6853&lt;Assumptions!$B$19,"C",IF($O6853&lt;Assumptions!$B$20,"D","E"))))</f>
        <v>B</v>
      </c>
      <c r="S6853" s="75">
        <f t="shared" si="215"/>
        <v>0</v>
      </c>
    </row>
    <row r="6854" spans="1:19" ht="17.399999999999999" x14ac:dyDescent="0.3">
      <c r="A6854" s="39" t="s">
        <v>1109</v>
      </c>
      <c r="B6854" s="39" t="s">
        <v>29</v>
      </c>
      <c r="C6854" s="39" t="s">
        <v>144</v>
      </c>
      <c r="D6854" s="39" t="s">
        <v>45</v>
      </c>
      <c r="E6854" s="70" t="s">
        <v>49</v>
      </c>
      <c r="F6854" s="70" t="s">
        <v>32</v>
      </c>
      <c r="G6854" s="78">
        <v>44987</v>
      </c>
      <c r="H6854" s="78">
        <v>45870</v>
      </c>
      <c r="I6854" s="69">
        <v>11540466.49</v>
      </c>
      <c r="J6854" s="70">
        <v>65</v>
      </c>
      <c r="K6854" s="71">
        <v>0.79700000000000004</v>
      </c>
      <c r="L6854" s="70">
        <v>0</v>
      </c>
      <c r="M6854" s="71">
        <v>0.873</v>
      </c>
      <c r="N6854" s="72"/>
      <c r="O6854" s="73">
        <f>MIN(1,MAX(0,(1/(1+EXP(-(Assumptions!$B$5 + Assumptions!$B$6*$N6854))))*Assumptions!$B$3))</f>
        <v>3.9165722796764356E-2</v>
      </c>
      <c r="P6854" s="73">
        <f>VLOOKUP($F6854,Assumptions!$A$23:$B$27,2,FALSE)*Assumptions!$B$4</f>
        <v>0.5</v>
      </c>
      <c r="Q6854" s="74">
        <f t="shared" si="214"/>
        <v>225995.35574634408</v>
      </c>
      <c r="R6854" s="75" t="str">
        <f>IF($O6854&lt;Assumptions!$B$17,"A",IF($O6854&lt;Assumptions!$B$18,"B",IF($O6854&lt;Assumptions!$B$19,"C",IF($O6854&lt;Assumptions!$B$20,"D","E"))))</f>
        <v>B</v>
      </c>
      <c r="S6854" s="75">
        <f t="shared" si="215"/>
        <v>0</v>
      </c>
    </row>
    <row r="6855" spans="1:19" ht="17.399999999999999" x14ac:dyDescent="0.3">
      <c r="A6855" s="39" t="s">
        <v>1109</v>
      </c>
      <c r="B6855" s="39" t="s">
        <v>29</v>
      </c>
      <c r="C6855" s="39" t="s">
        <v>144</v>
      </c>
      <c r="D6855" s="39" t="s">
        <v>45</v>
      </c>
      <c r="E6855" s="70" t="s">
        <v>49</v>
      </c>
      <c r="F6855" s="70" t="s">
        <v>32</v>
      </c>
      <c r="G6855" s="78">
        <v>44987</v>
      </c>
      <c r="H6855" s="78">
        <v>45901</v>
      </c>
      <c r="I6855" s="69">
        <v>11236149.880000001</v>
      </c>
      <c r="J6855" s="70">
        <v>95</v>
      </c>
      <c r="K6855" s="71">
        <v>0.111</v>
      </c>
      <c r="L6855" s="70">
        <v>0</v>
      </c>
      <c r="M6855" s="71">
        <v>0.873</v>
      </c>
      <c r="N6855" s="72"/>
      <c r="O6855" s="73">
        <f>MIN(1,MAX(0,(1/(1+EXP(-(Assumptions!$B$5 + Assumptions!$B$6*$N6855))))*Assumptions!$B$3))</f>
        <v>3.9165722796764356E-2</v>
      </c>
      <c r="P6855" s="73">
        <f>VLOOKUP($F6855,Assumptions!$A$23:$B$27,2,FALSE)*Assumptions!$B$4</f>
        <v>0.5</v>
      </c>
      <c r="Q6855" s="74">
        <f t="shared" si="214"/>
        <v>220035.96575148855</v>
      </c>
      <c r="R6855" s="75" t="str">
        <f>IF($O6855&lt;Assumptions!$B$17,"A",IF($O6855&lt;Assumptions!$B$18,"B",IF($O6855&lt;Assumptions!$B$19,"C",IF($O6855&lt;Assumptions!$B$20,"D","E"))))</f>
        <v>B</v>
      </c>
      <c r="S6855" s="75">
        <f t="shared" si="215"/>
        <v>0</v>
      </c>
    </row>
    <row r="6856" spans="1:19" ht="17.399999999999999" x14ac:dyDescent="0.3">
      <c r="A6856" s="39" t="s">
        <v>1109</v>
      </c>
      <c r="B6856" s="39" t="s">
        <v>29</v>
      </c>
      <c r="C6856" s="39" t="s">
        <v>144</v>
      </c>
      <c r="D6856" s="39" t="s">
        <v>45</v>
      </c>
      <c r="E6856" s="70" t="s">
        <v>49</v>
      </c>
      <c r="F6856" s="70" t="s">
        <v>32</v>
      </c>
      <c r="G6856" s="78">
        <v>44987</v>
      </c>
      <c r="H6856" s="78">
        <v>45931</v>
      </c>
      <c r="I6856" s="69">
        <v>10955921.68</v>
      </c>
      <c r="J6856" s="70">
        <v>0</v>
      </c>
      <c r="K6856" s="71">
        <v>1.044</v>
      </c>
      <c r="L6856" s="70">
        <v>0</v>
      </c>
      <c r="M6856" s="71">
        <v>0.873</v>
      </c>
      <c r="N6856" s="72"/>
      <c r="O6856" s="73">
        <f>MIN(1,MAX(0,(1/(1+EXP(-(Assumptions!$B$5 + Assumptions!$B$6*$N6856))))*Assumptions!$B$3))</f>
        <v>3.9165722796764356E-2</v>
      </c>
      <c r="P6856" s="73">
        <f>VLOOKUP($F6856,Assumptions!$A$23:$B$27,2,FALSE)*Assumptions!$B$4</f>
        <v>0.5</v>
      </c>
      <c r="Q6856" s="74">
        <f t="shared" si="214"/>
        <v>214548.29575097043</v>
      </c>
      <c r="R6856" s="75" t="str">
        <f>IF($O6856&lt;Assumptions!$B$17,"A",IF($O6856&lt;Assumptions!$B$18,"B",IF($O6856&lt;Assumptions!$B$19,"C",IF($O6856&lt;Assumptions!$B$20,"D","E"))))</f>
        <v>B</v>
      </c>
      <c r="S6856" s="75">
        <f t="shared" si="215"/>
        <v>0</v>
      </c>
    </row>
    <row r="6857" spans="1:19" ht="17.399999999999999" x14ac:dyDescent="0.3">
      <c r="A6857" s="39" t="s">
        <v>1109</v>
      </c>
      <c r="B6857" s="39" t="s">
        <v>29</v>
      </c>
      <c r="C6857" s="39" t="s">
        <v>144</v>
      </c>
      <c r="D6857" s="39" t="s">
        <v>45</v>
      </c>
      <c r="E6857" s="70" t="s">
        <v>49</v>
      </c>
      <c r="F6857" s="70" t="s">
        <v>32</v>
      </c>
      <c r="G6857" s="78">
        <v>44987</v>
      </c>
      <c r="H6857" s="78">
        <v>45962</v>
      </c>
      <c r="I6857" s="69">
        <v>10715148.35</v>
      </c>
      <c r="J6857" s="70">
        <v>65</v>
      </c>
      <c r="K6857" s="71">
        <v>0.84799999999999998</v>
      </c>
      <c r="L6857" s="70">
        <v>0</v>
      </c>
      <c r="M6857" s="71">
        <v>0.873</v>
      </c>
      <c r="N6857" s="72"/>
      <c r="O6857" s="73">
        <f>MIN(1,MAX(0,(1/(1+EXP(-(Assumptions!$B$5 + Assumptions!$B$6*$N6857))))*Assumptions!$B$3))</f>
        <v>3.9165722796764356E-2</v>
      </c>
      <c r="P6857" s="73">
        <f>VLOOKUP($F6857,Assumptions!$A$23:$B$27,2,FALSE)*Assumptions!$B$4</f>
        <v>0.5</v>
      </c>
      <c r="Q6857" s="74">
        <f t="shared" si="214"/>
        <v>209833.26500115349</v>
      </c>
      <c r="R6857" s="75" t="str">
        <f>IF($O6857&lt;Assumptions!$B$17,"A",IF($O6857&lt;Assumptions!$B$18,"B",IF($O6857&lt;Assumptions!$B$19,"C",IF($O6857&lt;Assumptions!$B$20,"D","E"))))</f>
        <v>B</v>
      </c>
      <c r="S6857" s="75">
        <f t="shared" si="215"/>
        <v>0</v>
      </c>
    </row>
    <row r="6858" spans="1:19" ht="17.399999999999999" x14ac:dyDescent="0.3">
      <c r="A6858" s="39" t="s">
        <v>1109</v>
      </c>
      <c r="B6858" s="39" t="s">
        <v>29</v>
      </c>
      <c r="C6858" s="39" t="s">
        <v>144</v>
      </c>
      <c r="D6858" s="39" t="s">
        <v>45</v>
      </c>
      <c r="E6858" s="70" t="s">
        <v>49</v>
      </c>
      <c r="F6858" s="70" t="s">
        <v>32</v>
      </c>
      <c r="G6858" s="78">
        <v>44987</v>
      </c>
      <c r="H6858" s="78">
        <v>45992</v>
      </c>
      <c r="I6858" s="69">
        <v>10443785.6</v>
      </c>
      <c r="J6858" s="70">
        <v>0</v>
      </c>
      <c r="K6858" s="71">
        <v>1.028</v>
      </c>
      <c r="L6858" s="70">
        <v>0</v>
      </c>
      <c r="M6858" s="71">
        <v>0.873</v>
      </c>
      <c r="N6858" s="72"/>
      <c r="O6858" s="73">
        <f>MIN(1,MAX(0,(1/(1+EXP(-(Assumptions!$B$5 + Assumptions!$B$6*$N6858))))*Assumptions!$B$3))</f>
        <v>3.9165722796764356E-2</v>
      </c>
      <c r="P6858" s="73">
        <f>VLOOKUP($F6858,Assumptions!$A$23:$B$27,2,FALSE)*Assumptions!$B$4</f>
        <v>0.5</v>
      </c>
      <c r="Q6858" s="74">
        <f t="shared" si="214"/>
        <v>204519.20587921963</v>
      </c>
      <c r="R6858" s="75" t="str">
        <f>IF($O6858&lt;Assumptions!$B$17,"A",IF($O6858&lt;Assumptions!$B$18,"B",IF($O6858&lt;Assumptions!$B$19,"C",IF($O6858&lt;Assumptions!$B$20,"D","E"))))</f>
        <v>B</v>
      </c>
      <c r="S6858" s="75">
        <f t="shared" si="215"/>
        <v>0</v>
      </c>
    </row>
    <row r="6859" spans="1:19" ht="17.399999999999999" x14ac:dyDescent="0.3">
      <c r="A6859" s="39" t="s">
        <v>1110</v>
      </c>
      <c r="B6859" s="39" t="s">
        <v>83</v>
      </c>
      <c r="C6859" s="39" t="s">
        <v>190</v>
      </c>
      <c r="D6859" s="39" t="s">
        <v>26</v>
      </c>
      <c r="E6859" s="70" t="s">
        <v>39</v>
      </c>
      <c r="F6859" s="70" t="s">
        <v>32</v>
      </c>
      <c r="G6859" s="78">
        <v>44734</v>
      </c>
      <c r="H6859" s="78">
        <v>45658</v>
      </c>
      <c r="I6859" s="69">
        <v>103733242.91</v>
      </c>
      <c r="J6859" s="70">
        <v>0</v>
      </c>
      <c r="K6859" s="71">
        <v>1.006</v>
      </c>
      <c r="L6859" s="70">
        <v>0</v>
      </c>
      <c r="M6859" s="71">
        <v>0.70799999999999996</v>
      </c>
      <c r="N6859" s="72"/>
      <c r="O6859" s="73">
        <f>MIN(1,MAX(0,(1/(1+EXP(-(Assumptions!$B$5 + Assumptions!$B$6*$N6859))))*Assumptions!$B$3))</f>
        <v>3.9165722796764356E-2</v>
      </c>
      <c r="P6859" s="73">
        <f>VLOOKUP($F6859,Assumptions!$A$23:$B$27,2,FALSE)*Assumptions!$B$4</f>
        <v>0.5</v>
      </c>
      <c r="Q6859" s="74">
        <f t="shared" si="214"/>
        <v>2031393.7183112407</v>
      </c>
      <c r="R6859" s="75" t="str">
        <f>IF($O6859&lt;Assumptions!$B$17,"A",IF($O6859&lt;Assumptions!$B$18,"B",IF($O6859&lt;Assumptions!$B$19,"C",IF($O6859&lt;Assumptions!$B$20,"D","E"))))</f>
        <v>B</v>
      </c>
      <c r="S6859" s="75">
        <f t="shared" si="215"/>
        <v>0</v>
      </c>
    </row>
    <row r="6860" spans="1:19" ht="17.399999999999999" x14ac:dyDescent="0.3">
      <c r="A6860" s="39" t="s">
        <v>1110</v>
      </c>
      <c r="B6860" s="39" t="s">
        <v>83</v>
      </c>
      <c r="C6860" s="39" t="s">
        <v>190</v>
      </c>
      <c r="D6860" s="39" t="s">
        <v>26</v>
      </c>
      <c r="E6860" s="70" t="s">
        <v>39</v>
      </c>
      <c r="F6860" s="70" t="s">
        <v>32</v>
      </c>
      <c r="G6860" s="78">
        <v>44734</v>
      </c>
      <c r="H6860" s="78">
        <v>45689</v>
      </c>
      <c r="I6860" s="69">
        <v>101737131.42</v>
      </c>
      <c r="J6860" s="70">
        <v>0</v>
      </c>
      <c r="K6860" s="71">
        <v>0.98099999999999998</v>
      </c>
      <c r="L6860" s="70">
        <v>0</v>
      </c>
      <c r="M6860" s="71">
        <v>0.70799999999999996</v>
      </c>
      <c r="N6860" s="72"/>
      <c r="O6860" s="73">
        <f>MIN(1,MAX(0,(1/(1+EXP(-(Assumptions!$B$5 + Assumptions!$B$6*$N6860))))*Assumptions!$B$3))</f>
        <v>3.9165722796764356E-2</v>
      </c>
      <c r="P6860" s="73">
        <f>VLOOKUP($F6860,Assumptions!$A$23:$B$27,2,FALSE)*Assumptions!$B$4</f>
        <v>0.5</v>
      </c>
      <c r="Q6860" s="74">
        <f t="shared" si="214"/>
        <v>1992304.1436668527</v>
      </c>
      <c r="R6860" s="75" t="str">
        <f>IF($O6860&lt;Assumptions!$B$17,"A",IF($O6860&lt;Assumptions!$B$18,"B",IF($O6860&lt;Assumptions!$B$19,"C",IF($O6860&lt;Assumptions!$B$20,"D","E"))))</f>
        <v>B</v>
      </c>
      <c r="S6860" s="75">
        <f t="shared" si="215"/>
        <v>0</v>
      </c>
    </row>
    <row r="6861" spans="1:19" ht="17.399999999999999" x14ac:dyDescent="0.3">
      <c r="A6861" s="39" t="s">
        <v>1110</v>
      </c>
      <c r="B6861" s="39" t="s">
        <v>83</v>
      </c>
      <c r="C6861" s="39" t="s">
        <v>190</v>
      </c>
      <c r="D6861" s="39" t="s">
        <v>26</v>
      </c>
      <c r="E6861" s="70" t="s">
        <v>39</v>
      </c>
      <c r="F6861" s="70" t="s">
        <v>32</v>
      </c>
      <c r="G6861" s="78">
        <v>44734</v>
      </c>
      <c r="H6861" s="78">
        <v>45717</v>
      </c>
      <c r="I6861" s="69">
        <v>99897664.560000002</v>
      </c>
      <c r="J6861" s="70">
        <v>0</v>
      </c>
      <c r="K6861" s="71">
        <v>1.085</v>
      </c>
      <c r="L6861" s="70">
        <v>0</v>
      </c>
      <c r="M6861" s="71">
        <v>0.70799999999999996</v>
      </c>
      <c r="N6861" s="72"/>
      <c r="O6861" s="73">
        <f>MIN(1,MAX(0,(1/(1+EXP(-(Assumptions!$B$5 + Assumptions!$B$6*$N6861))))*Assumptions!$B$3))</f>
        <v>3.9165722796764356E-2</v>
      </c>
      <c r="P6861" s="73">
        <f>VLOOKUP($F6861,Assumptions!$A$23:$B$27,2,FALSE)*Assumptions!$B$4</f>
        <v>0.5</v>
      </c>
      <c r="Q6861" s="74">
        <f t="shared" si="214"/>
        <v>1956282.1191005553</v>
      </c>
      <c r="R6861" s="75" t="str">
        <f>IF($O6861&lt;Assumptions!$B$17,"A",IF($O6861&lt;Assumptions!$B$18,"B",IF($O6861&lt;Assumptions!$B$19,"C",IF($O6861&lt;Assumptions!$B$20,"D","E"))))</f>
        <v>B</v>
      </c>
      <c r="S6861" s="75">
        <f t="shared" si="215"/>
        <v>0</v>
      </c>
    </row>
    <row r="6862" spans="1:19" ht="17.399999999999999" x14ac:dyDescent="0.3">
      <c r="A6862" s="39" t="s">
        <v>1110</v>
      </c>
      <c r="B6862" s="39" t="s">
        <v>83</v>
      </c>
      <c r="C6862" s="39" t="s">
        <v>190</v>
      </c>
      <c r="D6862" s="39" t="s">
        <v>26</v>
      </c>
      <c r="E6862" s="70" t="s">
        <v>39</v>
      </c>
      <c r="F6862" s="70" t="s">
        <v>32</v>
      </c>
      <c r="G6862" s="78">
        <v>44734</v>
      </c>
      <c r="H6862" s="78">
        <v>45748</v>
      </c>
      <c r="I6862" s="69">
        <v>98182444.090000004</v>
      </c>
      <c r="J6862" s="70">
        <v>0</v>
      </c>
      <c r="K6862" s="71">
        <v>1.0589999999999999</v>
      </c>
      <c r="L6862" s="70">
        <v>0</v>
      </c>
      <c r="M6862" s="71">
        <v>0.70799999999999996</v>
      </c>
      <c r="N6862" s="72"/>
      <c r="O6862" s="73">
        <f>MIN(1,MAX(0,(1/(1+EXP(-(Assumptions!$B$5 + Assumptions!$B$6*$N6862))))*Assumptions!$B$3))</f>
        <v>3.9165722796764356E-2</v>
      </c>
      <c r="P6862" s="73">
        <f>VLOOKUP($F6862,Assumptions!$A$23:$B$27,2,FALSE)*Assumptions!$B$4</f>
        <v>0.5</v>
      </c>
      <c r="Q6862" s="74">
        <f t="shared" si="214"/>
        <v>1922693.1943688774</v>
      </c>
      <c r="R6862" s="75" t="str">
        <f>IF($O6862&lt;Assumptions!$B$17,"A",IF($O6862&lt;Assumptions!$B$18,"B",IF($O6862&lt;Assumptions!$B$19,"C",IF($O6862&lt;Assumptions!$B$20,"D","E"))))</f>
        <v>B</v>
      </c>
      <c r="S6862" s="75">
        <f t="shared" si="215"/>
        <v>0</v>
      </c>
    </row>
    <row r="6863" spans="1:19" ht="17.399999999999999" x14ac:dyDescent="0.3">
      <c r="A6863" s="39" t="s">
        <v>1110</v>
      </c>
      <c r="B6863" s="39" t="s">
        <v>83</v>
      </c>
      <c r="C6863" s="39" t="s">
        <v>190</v>
      </c>
      <c r="D6863" s="39" t="s">
        <v>26</v>
      </c>
      <c r="E6863" s="70" t="s">
        <v>39</v>
      </c>
      <c r="F6863" s="70" t="s">
        <v>32</v>
      </c>
      <c r="G6863" s="78">
        <v>44734</v>
      </c>
      <c r="H6863" s="78">
        <v>45778</v>
      </c>
      <c r="I6863" s="69">
        <v>96433547.079999998</v>
      </c>
      <c r="J6863" s="70">
        <v>0</v>
      </c>
      <c r="K6863" s="71">
        <v>1.0009999999999999</v>
      </c>
      <c r="L6863" s="70">
        <v>0</v>
      </c>
      <c r="M6863" s="71">
        <v>0.70799999999999996</v>
      </c>
      <c r="N6863" s="72"/>
      <c r="O6863" s="73">
        <f>MIN(1,MAX(0,(1/(1+EXP(-(Assumptions!$B$5 + Assumptions!$B$6*$N6863))))*Assumptions!$B$3))</f>
        <v>3.9165722796764356E-2</v>
      </c>
      <c r="P6863" s="73">
        <f>VLOOKUP($F6863,Assumptions!$A$23:$B$27,2,FALSE)*Assumptions!$B$4</f>
        <v>0.5</v>
      </c>
      <c r="Q6863" s="74">
        <f t="shared" si="214"/>
        <v>1888444.7866220023</v>
      </c>
      <c r="R6863" s="75" t="str">
        <f>IF($O6863&lt;Assumptions!$B$17,"A",IF($O6863&lt;Assumptions!$B$18,"B",IF($O6863&lt;Assumptions!$B$19,"C",IF($O6863&lt;Assumptions!$B$20,"D","E"))))</f>
        <v>B</v>
      </c>
      <c r="S6863" s="75">
        <f t="shared" si="215"/>
        <v>0</v>
      </c>
    </row>
    <row r="6864" spans="1:19" ht="17.399999999999999" x14ac:dyDescent="0.3">
      <c r="A6864" s="39" t="s">
        <v>1110</v>
      </c>
      <c r="B6864" s="39" t="s">
        <v>83</v>
      </c>
      <c r="C6864" s="39" t="s">
        <v>190</v>
      </c>
      <c r="D6864" s="39" t="s">
        <v>26</v>
      </c>
      <c r="E6864" s="70" t="s">
        <v>39</v>
      </c>
      <c r="F6864" s="70" t="s">
        <v>32</v>
      </c>
      <c r="G6864" s="78">
        <v>44734</v>
      </c>
      <c r="H6864" s="78">
        <v>45809</v>
      </c>
      <c r="I6864" s="69">
        <v>94617202.099999994</v>
      </c>
      <c r="J6864" s="70">
        <v>0</v>
      </c>
      <c r="K6864" s="71">
        <v>1.0760000000000001</v>
      </c>
      <c r="L6864" s="70">
        <v>0</v>
      </c>
      <c r="M6864" s="71">
        <v>0.70799999999999996</v>
      </c>
      <c r="N6864" s="72"/>
      <c r="O6864" s="73">
        <f>MIN(1,MAX(0,(1/(1+EXP(-(Assumptions!$B$5 + Assumptions!$B$6*$N6864))))*Assumptions!$B$3))</f>
        <v>3.9165722796764356E-2</v>
      </c>
      <c r="P6864" s="73">
        <f>VLOOKUP($F6864,Assumptions!$A$23:$B$27,2,FALSE)*Assumptions!$B$4</f>
        <v>0.5</v>
      </c>
      <c r="Q6864" s="74">
        <f t="shared" si="214"/>
        <v>1852875.554627015</v>
      </c>
      <c r="R6864" s="75" t="str">
        <f>IF($O6864&lt;Assumptions!$B$17,"A",IF($O6864&lt;Assumptions!$B$18,"B",IF($O6864&lt;Assumptions!$B$19,"C",IF($O6864&lt;Assumptions!$B$20,"D","E"))))</f>
        <v>B</v>
      </c>
      <c r="S6864" s="75">
        <f t="shared" si="215"/>
        <v>0</v>
      </c>
    </row>
    <row r="6865" spans="1:19" ht="17.399999999999999" x14ac:dyDescent="0.3">
      <c r="A6865" s="39" t="s">
        <v>1110</v>
      </c>
      <c r="B6865" s="39" t="s">
        <v>83</v>
      </c>
      <c r="C6865" s="39" t="s">
        <v>190</v>
      </c>
      <c r="D6865" s="39" t="s">
        <v>26</v>
      </c>
      <c r="E6865" s="70" t="s">
        <v>39</v>
      </c>
      <c r="F6865" s="70" t="s">
        <v>32</v>
      </c>
      <c r="G6865" s="78">
        <v>44734</v>
      </c>
      <c r="H6865" s="78">
        <v>45839</v>
      </c>
      <c r="I6865" s="69">
        <v>93231615.450000003</v>
      </c>
      <c r="J6865" s="70">
        <v>0</v>
      </c>
      <c r="K6865" s="71">
        <v>1.0069999999999999</v>
      </c>
      <c r="L6865" s="70">
        <v>0</v>
      </c>
      <c r="M6865" s="71">
        <v>0.70799999999999996</v>
      </c>
      <c r="N6865" s="72"/>
      <c r="O6865" s="73">
        <f>MIN(1,MAX(0,(1/(1+EXP(-(Assumptions!$B$5 + Assumptions!$B$6*$N6865))))*Assumptions!$B$3))</f>
        <v>3.9165722796764356E-2</v>
      </c>
      <c r="P6865" s="73">
        <f>VLOOKUP($F6865,Assumptions!$A$23:$B$27,2,FALSE)*Assumptions!$B$4</f>
        <v>0.5</v>
      </c>
      <c r="Q6865" s="74">
        <f t="shared" si="214"/>
        <v>1825741.8033046166</v>
      </c>
      <c r="R6865" s="75" t="str">
        <f>IF($O6865&lt;Assumptions!$B$17,"A",IF($O6865&lt;Assumptions!$B$18,"B",IF($O6865&lt;Assumptions!$B$19,"C",IF($O6865&lt;Assumptions!$B$20,"D","E"))))</f>
        <v>B</v>
      </c>
      <c r="S6865" s="75">
        <f t="shared" si="215"/>
        <v>0</v>
      </c>
    </row>
    <row r="6866" spans="1:19" ht="17.399999999999999" x14ac:dyDescent="0.3">
      <c r="A6866" s="39" t="s">
        <v>1110</v>
      </c>
      <c r="B6866" s="39" t="s">
        <v>83</v>
      </c>
      <c r="C6866" s="39" t="s">
        <v>190</v>
      </c>
      <c r="D6866" s="39" t="s">
        <v>26</v>
      </c>
      <c r="E6866" s="70" t="s">
        <v>39</v>
      </c>
      <c r="F6866" s="70" t="s">
        <v>32</v>
      </c>
      <c r="G6866" s="78">
        <v>44734</v>
      </c>
      <c r="H6866" s="78">
        <v>45870</v>
      </c>
      <c r="I6866" s="69">
        <v>91647583.75</v>
      </c>
      <c r="J6866" s="70">
        <v>0</v>
      </c>
      <c r="K6866" s="71">
        <v>1.083</v>
      </c>
      <c r="L6866" s="70">
        <v>0</v>
      </c>
      <c r="M6866" s="71">
        <v>0.70799999999999996</v>
      </c>
      <c r="N6866" s="72"/>
      <c r="O6866" s="73">
        <f>MIN(1,MAX(0,(1/(1+EXP(-(Assumptions!$B$5 + Assumptions!$B$6*$N6866))))*Assumptions!$B$3))</f>
        <v>3.9165722796764356E-2</v>
      </c>
      <c r="P6866" s="73">
        <f>VLOOKUP($F6866,Assumptions!$A$23:$B$27,2,FALSE)*Assumptions!$B$4</f>
        <v>0.5</v>
      </c>
      <c r="Q6866" s="74">
        <f t="shared" si="214"/>
        <v>1794721.9300728727</v>
      </c>
      <c r="R6866" s="75" t="str">
        <f>IF($O6866&lt;Assumptions!$B$17,"A",IF($O6866&lt;Assumptions!$B$18,"B",IF($O6866&lt;Assumptions!$B$19,"C",IF($O6866&lt;Assumptions!$B$20,"D","E"))))</f>
        <v>B</v>
      </c>
      <c r="S6866" s="75">
        <f t="shared" si="215"/>
        <v>0</v>
      </c>
    </row>
    <row r="6867" spans="1:19" ht="17.399999999999999" x14ac:dyDescent="0.3">
      <c r="A6867" s="39" t="s">
        <v>1110</v>
      </c>
      <c r="B6867" s="39" t="s">
        <v>83</v>
      </c>
      <c r="C6867" s="39" t="s">
        <v>190</v>
      </c>
      <c r="D6867" s="39" t="s">
        <v>26</v>
      </c>
      <c r="E6867" s="70" t="s">
        <v>39</v>
      </c>
      <c r="F6867" s="70" t="s">
        <v>32</v>
      </c>
      <c r="G6867" s="78">
        <v>44734</v>
      </c>
      <c r="H6867" s="78">
        <v>45901</v>
      </c>
      <c r="I6867" s="69">
        <v>90056699.780000001</v>
      </c>
      <c r="J6867" s="70">
        <v>0</v>
      </c>
      <c r="K6867" s="71">
        <v>1.016</v>
      </c>
      <c r="L6867" s="70">
        <v>0</v>
      </c>
      <c r="M6867" s="71">
        <v>0.70799999999999996</v>
      </c>
      <c r="N6867" s="72"/>
      <c r="O6867" s="73">
        <f>MIN(1,MAX(0,(1/(1+EXP(-(Assumptions!$B$5 + Assumptions!$B$6*$N6867))))*Assumptions!$B$3))</f>
        <v>3.9165722796764356E-2</v>
      </c>
      <c r="P6867" s="73">
        <f>VLOOKUP($F6867,Assumptions!$A$23:$B$27,2,FALSE)*Assumptions!$B$4</f>
        <v>0.5</v>
      </c>
      <c r="Q6867" s="74">
        <f t="shared" si="214"/>
        <v>1763567.8697874548</v>
      </c>
      <c r="R6867" s="75" t="str">
        <f>IF($O6867&lt;Assumptions!$B$17,"A",IF($O6867&lt;Assumptions!$B$18,"B",IF($O6867&lt;Assumptions!$B$19,"C",IF($O6867&lt;Assumptions!$B$20,"D","E"))))</f>
        <v>B</v>
      </c>
      <c r="S6867" s="75">
        <f t="shared" si="215"/>
        <v>0</v>
      </c>
    </row>
    <row r="6868" spans="1:19" ht="17.399999999999999" x14ac:dyDescent="0.3">
      <c r="A6868" s="39" t="s">
        <v>1110</v>
      </c>
      <c r="B6868" s="39" t="s">
        <v>83</v>
      </c>
      <c r="C6868" s="39" t="s">
        <v>190</v>
      </c>
      <c r="D6868" s="39" t="s">
        <v>26</v>
      </c>
      <c r="E6868" s="70" t="s">
        <v>39</v>
      </c>
      <c r="F6868" s="70" t="s">
        <v>32</v>
      </c>
      <c r="G6868" s="78">
        <v>44734</v>
      </c>
      <c r="H6868" s="78">
        <v>45931</v>
      </c>
      <c r="I6868" s="69">
        <v>88482534.159999996</v>
      </c>
      <c r="J6868" s="70">
        <v>0</v>
      </c>
      <c r="K6868" s="71">
        <v>1.018</v>
      </c>
      <c r="L6868" s="70">
        <v>0</v>
      </c>
      <c r="M6868" s="71">
        <v>0.70799999999999996</v>
      </c>
      <c r="N6868" s="72"/>
      <c r="O6868" s="73">
        <f>MIN(1,MAX(0,(1/(1+EXP(-(Assumptions!$B$5 + Assumptions!$B$6*$N6868))))*Assumptions!$B$3))</f>
        <v>3.9165722796764356E-2</v>
      </c>
      <c r="P6868" s="73">
        <f>VLOOKUP($F6868,Assumptions!$A$23:$B$27,2,FALSE)*Assumptions!$B$4</f>
        <v>0.5</v>
      </c>
      <c r="Q6868" s="74">
        <f t="shared" si="214"/>
        <v>1732741.2026328964</v>
      </c>
      <c r="R6868" s="75" t="str">
        <f>IF($O6868&lt;Assumptions!$B$17,"A",IF($O6868&lt;Assumptions!$B$18,"B",IF($O6868&lt;Assumptions!$B$19,"C",IF($O6868&lt;Assumptions!$B$20,"D","E"))))</f>
        <v>B</v>
      </c>
      <c r="S6868" s="75">
        <f t="shared" si="215"/>
        <v>0</v>
      </c>
    </row>
    <row r="6869" spans="1:19" ht="17.399999999999999" x14ac:dyDescent="0.3">
      <c r="A6869" s="39" t="s">
        <v>1110</v>
      </c>
      <c r="B6869" s="39" t="s">
        <v>83</v>
      </c>
      <c r="C6869" s="39" t="s">
        <v>190</v>
      </c>
      <c r="D6869" s="39" t="s">
        <v>26</v>
      </c>
      <c r="E6869" s="70" t="s">
        <v>39</v>
      </c>
      <c r="F6869" s="70" t="s">
        <v>32</v>
      </c>
      <c r="G6869" s="78">
        <v>44734</v>
      </c>
      <c r="H6869" s="78">
        <v>45962</v>
      </c>
      <c r="I6869" s="69">
        <v>86701176.829999998</v>
      </c>
      <c r="J6869" s="70">
        <v>0</v>
      </c>
      <c r="K6869" s="71">
        <v>1.052</v>
      </c>
      <c r="L6869" s="70">
        <v>0</v>
      </c>
      <c r="M6869" s="71">
        <v>0.70799999999999996</v>
      </c>
      <c r="N6869" s="72"/>
      <c r="O6869" s="73">
        <f>MIN(1,MAX(0,(1/(1+EXP(-(Assumptions!$B$5 + Assumptions!$B$6*$N6869))))*Assumptions!$B$3))</f>
        <v>3.9165722796764356E-2</v>
      </c>
      <c r="P6869" s="73">
        <f>VLOOKUP($F6869,Assumptions!$A$23:$B$27,2,FALSE)*Assumptions!$B$4</f>
        <v>0.5</v>
      </c>
      <c r="Q6869" s="74">
        <f t="shared" si="214"/>
        <v>1697857.1289385143</v>
      </c>
      <c r="R6869" s="75" t="str">
        <f>IF($O6869&lt;Assumptions!$B$17,"A",IF($O6869&lt;Assumptions!$B$18,"B",IF($O6869&lt;Assumptions!$B$19,"C",IF($O6869&lt;Assumptions!$B$20,"D","E"))))</f>
        <v>B</v>
      </c>
      <c r="S6869" s="75">
        <f t="shared" si="215"/>
        <v>0</v>
      </c>
    </row>
    <row r="6870" spans="1:19" ht="17.399999999999999" x14ac:dyDescent="0.3">
      <c r="A6870" s="39" t="s">
        <v>1110</v>
      </c>
      <c r="B6870" s="39" t="s">
        <v>83</v>
      </c>
      <c r="C6870" s="39" t="s">
        <v>190</v>
      </c>
      <c r="D6870" s="39" t="s">
        <v>26</v>
      </c>
      <c r="E6870" s="70" t="s">
        <v>39</v>
      </c>
      <c r="F6870" s="70" t="s">
        <v>32</v>
      </c>
      <c r="G6870" s="78">
        <v>44734</v>
      </c>
      <c r="H6870" s="78">
        <v>45992</v>
      </c>
      <c r="I6870" s="69">
        <v>85424712.819999993</v>
      </c>
      <c r="J6870" s="70">
        <v>0</v>
      </c>
      <c r="K6870" s="71">
        <v>0.95499999999999996</v>
      </c>
      <c r="L6870" s="70">
        <v>0</v>
      </c>
      <c r="M6870" s="71">
        <v>0.70799999999999996</v>
      </c>
      <c r="N6870" s="72"/>
      <c r="O6870" s="73">
        <f>MIN(1,MAX(0,(1/(1+EXP(-(Assumptions!$B$5 + Assumptions!$B$6*$N6870))))*Assumptions!$B$3))</f>
        <v>3.9165722796764356E-2</v>
      </c>
      <c r="P6870" s="73">
        <f>VLOOKUP($F6870,Assumptions!$A$23:$B$27,2,FALSE)*Assumptions!$B$4</f>
        <v>0.5</v>
      </c>
      <c r="Q6870" s="74">
        <f t="shared" si="214"/>
        <v>1672860.311150661</v>
      </c>
      <c r="R6870" s="75" t="str">
        <f>IF($O6870&lt;Assumptions!$B$17,"A",IF($O6870&lt;Assumptions!$B$18,"B",IF($O6870&lt;Assumptions!$B$19,"C",IF($O6870&lt;Assumptions!$B$20,"D","E"))))</f>
        <v>B</v>
      </c>
      <c r="S6870" s="75">
        <f t="shared" si="215"/>
        <v>0</v>
      </c>
    </row>
    <row r="6871" spans="1:19" ht="17.399999999999999" x14ac:dyDescent="0.3">
      <c r="A6871" s="39" t="s">
        <v>1111</v>
      </c>
      <c r="B6871" s="39" t="s">
        <v>91</v>
      </c>
      <c r="C6871" s="39" t="s">
        <v>22</v>
      </c>
      <c r="D6871" s="39" t="s">
        <v>48</v>
      </c>
      <c r="E6871" s="70" t="s">
        <v>27</v>
      </c>
      <c r="F6871" s="70" t="s">
        <v>36</v>
      </c>
      <c r="G6871" s="78">
        <v>43987</v>
      </c>
      <c r="H6871" s="78">
        <v>45658</v>
      </c>
      <c r="I6871" s="69">
        <v>7060001.5700000003</v>
      </c>
      <c r="J6871" s="70">
        <v>0</v>
      </c>
      <c r="K6871" s="71">
        <v>1.012</v>
      </c>
      <c r="L6871" s="70">
        <v>0</v>
      </c>
      <c r="M6871" s="71">
        <v>0.94</v>
      </c>
      <c r="N6871" s="72"/>
      <c r="O6871" s="73">
        <f>MIN(1,MAX(0,(1/(1+EXP(-(Assumptions!$B$5 + Assumptions!$B$6*$N6871))))*Assumptions!$B$3))</f>
        <v>3.9165722796764356E-2</v>
      </c>
      <c r="P6871" s="73">
        <f>VLOOKUP($F6871,Assumptions!$A$23:$B$27,2,FALSE)*Assumptions!$B$4</f>
        <v>0.55000000000000004</v>
      </c>
      <c r="Q6871" s="74">
        <f t="shared" si="214"/>
        <v>152080.53543943766</v>
      </c>
      <c r="R6871" s="75" t="str">
        <f>IF($O6871&lt;Assumptions!$B$17,"A",IF($O6871&lt;Assumptions!$B$18,"B",IF($O6871&lt;Assumptions!$B$19,"C",IF($O6871&lt;Assumptions!$B$20,"D","E"))))</f>
        <v>B</v>
      </c>
      <c r="S6871" s="75">
        <f t="shared" si="215"/>
        <v>0</v>
      </c>
    </row>
    <row r="6872" spans="1:19" ht="17.399999999999999" x14ac:dyDescent="0.3">
      <c r="A6872" s="39" t="s">
        <v>1111</v>
      </c>
      <c r="B6872" s="39" t="s">
        <v>91</v>
      </c>
      <c r="C6872" s="39" t="s">
        <v>22</v>
      </c>
      <c r="D6872" s="39" t="s">
        <v>48</v>
      </c>
      <c r="E6872" s="70" t="s">
        <v>27</v>
      </c>
      <c r="F6872" s="70" t="s">
        <v>36</v>
      </c>
      <c r="G6872" s="78">
        <v>43987</v>
      </c>
      <c r="H6872" s="78">
        <v>45689</v>
      </c>
      <c r="I6872" s="69">
        <v>6927726.9800000004</v>
      </c>
      <c r="J6872" s="70">
        <v>0</v>
      </c>
      <c r="K6872" s="71">
        <v>1.032</v>
      </c>
      <c r="L6872" s="70">
        <v>0</v>
      </c>
      <c r="M6872" s="71">
        <v>0.94</v>
      </c>
      <c r="N6872" s="72"/>
      <c r="O6872" s="73">
        <f>MIN(1,MAX(0,(1/(1+EXP(-(Assumptions!$B$5 + Assumptions!$B$6*$N6872))))*Assumptions!$B$3))</f>
        <v>3.9165722796764356E-2</v>
      </c>
      <c r="P6872" s="73">
        <f>VLOOKUP($F6872,Assumptions!$A$23:$B$27,2,FALSE)*Assumptions!$B$4</f>
        <v>0.55000000000000004</v>
      </c>
      <c r="Q6872" s="74">
        <f t="shared" si="214"/>
        <v>149231.18898069006</v>
      </c>
      <c r="R6872" s="75" t="str">
        <f>IF($O6872&lt;Assumptions!$B$17,"A",IF($O6872&lt;Assumptions!$B$18,"B",IF($O6872&lt;Assumptions!$B$19,"C",IF($O6872&lt;Assumptions!$B$20,"D","E"))))</f>
        <v>B</v>
      </c>
      <c r="S6872" s="75">
        <f t="shared" si="215"/>
        <v>0</v>
      </c>
    </row>
    <row r="6873" spans="1:19" ht="17.399999999999999" x14ac:dyDescent="0.3">
      <c r="A6873" s="39" t="s">
        <v>1111</v>
      </c>
      <c r="B6873" s="39" t="s">
        <v>91</v>
      </c>
      <c r="C6873" s="39" t="s">
        <v>22</v>
      </c>
      <c r="D6873" s="39" t="s">
        <v>48</v>
      </c>
      <c r="E6873" s="70" t="s">
        <v>27</v>
      </c>
      <c r="F6873" s="70" t="s">
        <v>36</v>
      </c>
      <c r="G6873" s="78">
        <v>43987</v>
      </c>
      <c r="H6873" s="78">
        <v>45717</v>
      </c>
      <c r="I6873" s="69">
        <v>6789732.5199999996</v>
      </c>
      <c r="J6873" s="70">
        <v>0</v>
      </c>
      <c r="K6873" s="71">
        <v>1.032</v>
      </c>
      <c r="L6873" s="70">
        <v>0</v>
      </c>
      <c r="M6873" s="71">
        <v>0.94</v>
      </c>
      <c r="N6873" s="72"/>
      <c r="O6873" s="73">
        <f>MIN(1,MAX(0,(1/(1+EXP(-(Assumptions!$B$5 + Assumptions!$B$6*$N6873))))*Assumptions!$B$3))</f>
        <v>3.9165722796764356E-2</v>
      </c>
      <c r="P6873" s="73">
        <f>VLOOKUP($F6873,Assumptions!$A$23:$B$27,2,FALSE)*Assumptions!$B$4</f>
        <v>0.55000000000000004</v>
      </c>
      <c r="Q6873" s="74">
        <f t="shared" si="214"/>
        <v>146258.62995837297</v>
      </c>
      <c r="R6873" s="75" t="str">
        <f>IF($O6873&lt;Assumptions!$B$17,"A",IF($O6873&lt;Assumptions!$B$18,"B",IF($O6873&lt;Assumptions!$B$19,"C",IF($O6873&lt;Assumptions!$B$20,"D","E"))))</f>
        <v>B</v>
      </c>
      <c r="S6873" s="75">
        <f t="shared" si="215"/>
        <v>0</v>
      </c>
    </row>
    <row r="6874" spans="1:19" ht="17.399999999999999" x14ac:dyDescent="0.3">
      <c r="A6874" s="39" t="s">
        <v>1111</v>
      </c>
      <c r="B6874" s="39" t="s">
        <v>91</v>
      </c>
      <c r="C6874" s="39" t="s">
        <v>22</v>
      </c>
      <c r="D6874" s="39" t="s">
        <v>48</v>
      </c>
      <c r="E6874" s="70" t="s">
        <v>27</v>
      </c>
      <c r="F6874" s="70" t="s">
        <v>36</v>
      </c>
      <c r="G6874" s="78">
        <v>43987</v>
      </c>
      <c r="H6874" s="78">
        <v>45748</v>
      </c>
      <c r="I6874" s="69">
        <v>6652899.1299999999</v>
      </c>
      <c r="J6874" s="70">
        <v>185</v>
      </c>
      <c r="K6874" s="71">
        <v>0.443</v>
      </c>
      <c r="L6874" s="70">
        <v>0</v>
      </c>
      <c r="M6874" s="71">
        <v>0.94</v>
      </c>
      <c r="N6874" s="72"/>
      <c r="O6874" s="73">
        <f>MIN(1,MAX(0,(1/(1+EXP(-(Assumptions!$B$5 + Assumptions!$B$6*$N6874))))*Assumptions!$B$3))</f>
        <v>3.9165722796764356E-2</v>
      </c>
      <c r="P6874" s="73">
        <f>VLOOKUP($F6874,Assumptions!$A$23:$B$27,2,FALSE)*Assumptions!$B$4</f>
        <v>0.55000000000000004</v>
      </c>
      <c r="Q6874" s="74">
        <f t="shared" si="214"/>
        <v>143311.08171622813</v>
      </c>
      <c r="R6874" s="75" t="str">
        <f>IF($O6874&lt;Assumptions!$B$17,"A",IF($O6874&lt;Assumptions!$B$18,"B",IF($O6874&lt;Assumptions!$B$19,"C",IF($O6874&lt;Assumptions!$B$20,"D","E"))))</f>
        <v>B</v>
      </c>
      <c r="S6874" s="75">
        <f t="shared" si="215"/>
        <v>1</v>
      </c>
    </row>
    <row r="6875" spans="1:19" ht="17.399999999999999" x14ac:dyDescent="0.3">
      <c r="A6875" s="39" t="s">
        <v>1111</v>
      </c>
      <c r="B6875" s="39" t="s">
        <v>91</v>
      </c>
      <c r="C6875" s="39" t="s">
        <v>22</v>
      </c>
      <c r="D6875" s="39" t="s">
        <v>48</v>
      </c>
      <c r="E6875" s="70" t="s">
        <v>27</v>
      </c>
      <c r="F6875" s="70" t="s">
        <v>36</v>
      </c>
      <c r="G6875" s="78">
        <v>43987</v>
      </c>
      <c r="H6875" s="78">
        <v>45778</v>
      </c>
      <c r="I6875" s="69">
        <v>6515698.0599999996</v>
      </c>
      <c r="J6875" s="70">
        <v>0</v>
      </c>
      <c r="K6875" s="71">
        <v>1.024</v>
      </c>
      <c r="L6875" s="70">
        <v>0</v>
      </c>
      <c r="M6875" s="71">
        <v>0.94</v>
      </c>
      <c r="N6875" s="72"/>
      <c r="O6875" s="73">
        <f>MIN(1,MAX(0,(1/(1+EXP(-(Assumptions!$B$5 + Assumptions!$B$6*$N6875))))*Assumptions!$B$3))</f>
        <v>3.9165722796764356E-2</v>
      </c>
      <c r="P6875" s="73">
        <f>VLOOKUP($F6875,Assumptions!$A$23:$B$27,2,FALSE)*Assumptions!$B$4</f>
        <v>0.55000000000000004</v>
      </c>
      <c r="Q6875" s="74">
        <f t="shared" si="214"/>
        <v>140355.61322495641</v>
      </c>
      <c r="R6875" s="75" t="str">
        <f>IF($O6875&lt;Assumptions!$B$17,"A",IF($O6875&lt;Assumptions!$B$18,"B",IF($O6875&lt;Assumptions!$B$19,"C",IF($O6875&lt;Assumptions!$B$20,"D","E"))))</f>
        <v>B</v>
      </c>
      <c r="S6875" s="75">
        <f t="shared" si="215"/>
        <v>0</v>
      </c>
    </row>
    <row r="6876" spans="1:19" ht="17.399999999999999" x14ac:dyDescent="0.3">
      <c r="A6876" s="39" t="s">
        <v>1111</v>
      </c>
      <c r="B6876" s="39" t="s">
        <v>91</v>
      </c>
      <c r="C6876" s="39" t="s">
        <v>22</v>
      </c>
      <c r="D6876" s="39" t="s">
        <v>48</v>
      </c>
      <c r="E6876" s="70" t="s">
        <v>27</v>
      </c>
      <c r="F6876" s="70" t="s">
        <v>36</v>
      </c>
      <c r="G6876" s="78">
        <v>43987</v>
      </c>
      <c r="H6876" s="78">
        <v>45809</v>
      </c>
      <c r="I6876" s="69">
        <v>6398938.9400000004</v>
      </c>
      <c r="J6876" s="70">
        <v>65</v>
      </c>
      <c r="K6876" s="71">
        <v>0.84799999999999998</v>
      </c>
      <c r="L6876" s="70">
        <v>0</v>
      </c>
      <c r="M6876" s="71">
        <v>0.94</v>
      </c>
      <c r="N6876" s="72"/>
      <c r="O6876" s="73">
        <f>MIN(1,MAX(0,(1/(1+EXP(-(Assumptions!$B$5 + Assumptions!$B$6*$N6876))))*Assumptions!$B$3))</f>
        <v>3.9165722796764356E-2</v>
      </c>
      <c r="P6876" s="73">
        <f>VLOOKUP($F6876,Assumptions!$A$23:$B$27,2,FALSE)*Assumptions!$B$4</f>
        <v>0.55000000000000004</v>
      </c>
      <c r="Q6876" s="74">
        <f t="shared" si="214"/>
        <v>137840.48779460366</v>
      </c>
      <c r="R6876" s="75" t="str">
        <f>IF($O6876&lt;Assumptions!$B$17,"A",IF($O6876&lt;Assumptions!$B$18,"B",IF($O6876&lt;Assumptions!$B$19,"C",IF($O6876&lt;Assumptions!$B$20,"D","E"))))</f>
        <v>B</v>
      </c>
      <c r="S6876" s="75">
        <f t="shared" si="215"/>
        <v>0</v>
      </c>
    </row>
    <row r="6877" spans="1:19" ht="17.399999999999999" x14ac:dyDescent="0.3">
      <c r="A6877" s="39" t="s">
        <v>1111</v>
      </c>
      <c r="B6877" s="39" t="s">
        <v>91</v>
      </c>
      <c r="C6877" s="39" t="s">
        <v>22</v>
      </c>
      <c r="D6877" s="39" t="s">
        <v>48</v>
      </c>
      <c r="E6877" s="70" t="s">
        <v>27</v>
      </c>
      <c r="F6877" s="70" t="s">
        <v>36</v>
      </c>
      <c r="G6877" s="78">
        <v>43987</v>
      </c>
      <c r="H6877" s="78">
        <v>45839</v>
      </c>
      <c r="I6877" s="69">
        <v>6292683.4400000004</v>
      </c>
      <c r="J6877" s="70">
        <v>65</v>
      </c>
      <c r="K6877" s="71">
        <v>0.45900000000000002</v>
      </c>
      <c r="L6877" s="70">
        <v>0</v>
      </c>
      <c r="M6877" s="71">
        <v>0.94</v>
      </c>
      <c r="N6877" s="72"/>
      <c r="O6877" s="73">
        <f>MIN(1,MAX(0,(1/(1+EXP(-(Assumptions!$B$5 + Assumptions!$B$6*$N6877))))*Assumptions!$B$3))</f>
        <v>3.9165722796764356E-2</v>
      </c>
      <c r="P6877" s="73">
        <f>VLOOKUP($F6877,Assumptions!$A$23:$B$27,2,FALSE)*Assumptions!$B$4</f>
        <v>0.55000000000000004</v>
      </c>
      <c r="Q6877" s="74">
        <f t="shared" si="214"/>
        <v>135551.62239235628</v>
      </c>
      <c r="R6877" s="75" t="str">
        <f>IF($O6877&lt;Assumptions!$B$17,"A",IF($O6877&lt;Assumptions!$B$18,"B",IF($O6877&lt;Assumptions!$B$19,"C",IF($O6877&lt;Assumptions!$B$20,"D","E"))))</f>
        <v>B</v>
      </c>
      <c r="S6877" s="75">
        <f t="shared" si="215"/>
        <v>0</v>
      </c>
    </row>
    <row r="6878" spans="1:19" ht="17.399999999999999" x14ac:dyDescent="0.3">
      <c r="A6878" s="39" t="s">
        <v>1111</v>
      </c>
      <c r="B6878" s="39" t="s">
        <v>91</v>
      </c>
      <c r="C6878" s="39" t="s">
        <v>22</v>
      </c>
      <c r="D6878" s="39" t="s">
        <v>48</v>
      </c>
      <c r="E6878" s="70" t="s">
        <v>27</v>
      </c>
      <c r="F6878" s="70" t="s">
        <v>36</v>
      </c>
      <c r="G6878" s="78">
        <v>43987</v>
      </c>
      <c r="H6878" s="78">
        <v>45870</v>
      </c>
      <c r="I6878" s="69">
        <v>6174957.7599999998</v>
      </c>
      <c r="J6878" s="70">
        <v>0</v>
      </c>
      <c r="K6878" s="71">
        <v>0.98099999999999998</v>
      </c>
      <c r="L6878" s="70">
        <v>0</v>
      </c>
      <c r="M6878" s="71">
        <v>0.94</v>
      </c>
      <c r="N6878" s="72"/>
      <c r="O6878" s="73">
        <f>MIN(1,MAX(0,(1/(1+EXP(-(Assumptions!$B$5 + Assumptions!$B$6*$N6878))))*Assumptions!$B$3))</f>
        <v>3.9165722796764356E-2</v>
      </c>
      <c r="P6878" s="73">
        <f>VLOOKUP($F6878,Assumptions!$A$23:$B$27,2,FALSE)*Assumptions!$B$4</f>
        <v>0.55000000000000004</v>
      </c>
      <c r="Q6878" s="74">
        <f t="shared" si="214"/>
        <v>133015.67615043893</v>
      </c>
      <c r="R6878" s="75" t="str">
        <f>IF($O6878&lt;Assumptions!$B$17,"A",IF($O6878&lt;Assumptions!$B$18,"B",IF($O6878&lt;Assumptions!$B$19,"C",IF($O6878&lt;Assumptions!$B$20,"D","E"))))</f>
        <v>B</v>
      </c>
      <c r="S6878" s="75">
        <f t="shared" si="215"/>
        <v>0</v>
      </c>
    </row>
    <row r="6879" spans="1:19" ht="17.399999999999999" x14ac:dyDescent="0.3">
      <c r="A6879" s="39" t="s">
        <v>1111</v>
      </c>
      <c r="B6879" s="39" t="s">
        <v>91</v>
      </c>
      <c r="C6879" s="39" t="s">
        <v>22</v>
      </c>
      <c r="D6879" s="39" t="s">
        <v>48</v>
      </c>
      <c r="E6879" s="70" t="s">
        <v>27</v>
      </c>
      <c r="F6879" s="70" t="s">
        <v>36</v>
      </c>
      <c r="G6879" s="78">
        <v>43987</v>
      </c>
      <c r="H6879" s="78">
        <v>45901</v>
      </c>
      <c r="I6879" s="69">
        <v>6075311.5499999998</v>
      </c>
      <c r="J6879" s="70">
        <v>15</v>
      </c>
      <c r="K6879" s="71">
        <v>1.121</v>
      </c>
      <c r="L6879" s="70">
        <v>0</v>
      </c>
      <c r="M6879" s="71">
        <v>0.94</v>
      </c>
      <c r="N6879" s="72"/>
      <c r="O6879" s="73">
        <f>MIN(1,MAX(0,(1/(1+EXP(-(Assumptions!$B$5 + Assumptions!$B$6*$N6879))))*Assumptions!$B$3))</f>
        <v>3.9165722796764356E-2</v>
      </c>
      <c r="P6879" s="73">
        <f>VLOOKUP($F6879,Assumptions!$A$23:$B$27,2,FALSE)*Assumptions!$B$4</f>
        <v>0.55000000000000004</v>
      </c>
      <c r="Q6879" s="74">
        <f t="shared" si="214"/>
        <v>130869.18243920444</v>
      </c>
      <c r="R6879" s="75" t="str">
        <f>IF($O6879&lt;Assumptions!$B$17,"A",IF($O6879&lt;Assumptions!$B$18,"B",IF($O6879&lt;Assumptions!$B$19,"C",IF($O6879&lt;Assumptions!$B$20,"D","E"))))</f>
        <v>B</v>
      </c>
      <c r="S6879" s="75">
        <f t="shared" si="215"/>
        <v>0</v>
      </c>
    </row>
    <row r="6880" spans="1:19" ht="17.399999999999999" x14ac:dyDescent="0.3">
      <c r="A6880" s="39" t="s">
        <v>1111</v>
      </c>
      <c r="B6880" s="39" t="s">
        <v>91</v>
      </c>
      <c r="C6880" s="39" t="s">
        <v>22</v>
      </c>
      <c r="D6880" s="39" t="s">
        <v>48</v>
      </c>
      <c r="E6880" s="70" t="s">
        <v>27</v>
      </c>
      <c r="F6880" s="70" t="s">
        <v>36</v>
      </c>
      <c r="G6880" s="78">
        <v>43987</v>
      </c>
      <c r="H6880" s="78">
        <v>45931</v>
      </c>
      <c r="I6880" s="69">
        <v>5983078.7599999998</v>
      </c>
      <c r="J6880" s="70">
        <v>15</v>
      </c>
      <c r="K6880" s="71">
        <v>1.016</v>
      </c>
      <c r="L6880" s="70">
        <v>0</v>
      </c>
      <c r="M6880" s="71">
        <v>0.94</v>
      </c>
      <c r="N6880" s="72"/>
      <c r="O6880" s="73">
        <f>MIN(1,MAX(0,(1/(1+EXP(-(Assumptions!$B$5 + Assumptions!$B$6*$N6880))))*Assumptions!$B$3))</f>
        <v>3.9165722796764356E-2</v>
      </c>
      <c r="P6880" s="73">
        <f>VLOOKUP($F6880,Assumptions!$A$23:$B$27,2,FALSE)*Assumptions!$B$4</f>
        <v>0.55000000000000004</v>
      </c>
      <c r="Q6880" s="74">
        <f t="shared" si="214"/>
        <v>128882.38230195275</v>
      </c>
      <c r="R6880" s="75" t="str">
        <f>IF($O6880&lt;Assumptions!$B$17,"A",IF($O6880&lt;Assumptions!$B$18,"B",IF($O6880&lt;Assumptions!$B$19,"C",IF($O6880&lt;Assumptions!$B$20,"D","E"))))</f>
        <v>B</v>
      </c>
      <c r="S6880" s="75">
        <f t="shared" si="215"/>
        <v>0</v>
      </c>
    </row>
    <row r="6881" spans="1:19" ht="17.399999999999999" x14ac:dyDescent="0.3">
      <c r="A6881" s="39" t="s">
        <v>1111</v>
      </c>
      <c r="B6881" s="39" t="s">
        <v>91</v>
      </c>
      <c r="C6881" s="39" t="s">
        <v>22</v>
      </c>
      <c r="D6881" s="39" t="s">
        <v>48</v>
      </c>
      <c r="E6881" s="70" t="s">
        <v>27</v>
      </c>
      <c r="F6881" s="70" t="s">
        <v>36</v>
      </c>
      <c r="G6881" s="78">
        <v>43987</v>
      </c>
      <c r="H6881" s="78">
        <v>45962</v>
      </c>
      <c r="I6881" s="69">
        <v>5866169.2800000003</v>
      </c>
      <c r="J6881" s="70">
        <v>15</v>
      </c>
      <c r="K6881" s="71">
        <v>0.998</v>
      </c>
      <c r="L6881" s="70">
        <v>0</v>
      </c>
      <c r="M6881" s="71">
        <v>0.94</v>
      </c>
      <c r="N6881" s="72"/>
      <c r="O6881" s="73">
        <f>MIN(1,MAX(0,(1/(1+EXP(-(Assumptions!$B$5 + Assumptions!$B$6*$N6881))))*Assumptions!$B$3))</f>
        <v>3.9165722796764356E-2</v>
      </c>
      <c r="P6881" s="73">
        <f>VLOOKUP($F6881,Assumptions!$A$23:$B$27,2,FALSE)*Assumptions!$B$4</f>
        <v>0.55000000000000004</v>
      </c>
      <c r="Q6881" s="74">
        <f t="shared" si="214"/>
        <v>126364.01794465614</v>
      </c>
      <c r="R6881" s="75" t="str">
        <f>IF($O6881&lt;Assumptions!$B$17,"A",IF($O6881&lt;Assumptions!$B$18,"B",IF($O6881&lt;Assumptions!$B$19,"C",IF($O6881&lt;Assumptions!$B$20,"D","E"))))</f>
        <v>B</v>
      </c>
      <c r="S6881" s="75">
        <f t="shared" si="215"/>
        <v>0</v>
      </c>
    </row>
    <row r="6882" spans="1:19" ht="17.399999999999999" x14ac:dyDescent="0.3">
      <c r="A6882" s="39" t="s">
        <v>1111</v>
      </c>
      <c r="B6882" s="39" t="s">
        <v>91</v>
      </c>
      <c r="C6882" s="39" t="s">
        <v>22</v>
      </c>
      <c r="D6882" s="39" t="s">
        <v>48</v>
      </c>
      <c r="E6882" s="70" t="s">
        <v>27</v>
      </c>
      <c r="F6882" s="70" t="s">
        <v>36</v>
      </c>
      <c r="G6882" s="78">
        <v>43987</v>
      </c>
      <c r="H6882" s="78">
        <v>45992</v>
      </c>
      <c r="I6882" s="69">
        <v>5757606.3700000001</v>
      </c>
      <c r="J6882" s="70">
        <v>0</v>
      </c>
      <c r="K6882" s="71">
        <v>0.97899999999999998</v>
      </c>
      <c r="L6882" s="70">
        <v>0</v>
      </c>
      <c r="M6882" s="71">
        <v>0.94</v>
      </c>
      <c r="N6882" s="72"/>
      <c r="O6882" s="73">
        <f>MIN(1,MAX(0,(1/(1+EXP(-(Assumptions!$B$5 + Assumptions!$B$6*$N6882))))*Assumptions!$B$3))</f>
        <v>3.9165722796764356E-2</v>
      </c>
      <c r="P6882" s="73">
        <f>VLOOKUP($F6882,Assumptions!$A$23:$B$27,2,FALSE)*Assumptions!$B$4</f>
        <v>0.55000000000000004</v>
      </c>
      <c r="Q6882" s="74">
        <f t="shared" si="214"/>
        <v>124025.44828316759</v>
      </c>
      <c r="R6882" s="75" t="str">
        <f>IF($O6882&lt;Assumptions!$B$17,"A",IF($O6882&lt;Assumptions!$B$18,"B",IF($O6882&lt;Assumptions!$B$19,"C",IF($O6882&lt;Assumptions!$B$20,"D","E"))))</f>
        <v>B</v>
      </c>
      <c r="S6882" s="75">
        <f t="shared" si="215"/>
        <v>0</v>
      </c>
    </row>
    <row r="6883" spans="1:19" ht="17.399999999999999" x14ac:dyDescent="0.3">
      <c r="A6883" s="39" t="s">
        <v>1112</v>
      </c>
      <c r="B6883" s="39" t="s">
        <v>79</v>
      </c>
      <c r="C6883" s="39" t="s">
        <v>135</v>
      </c>
      <c r="D6883" s="39" t="s">
        <v>45</v>
      </c>
      <c r="E6883" s="70" t="s">
        <v>43</v>
      </c>
      <c r="F6883" s="70" t="s">
        <v>32</v>
      </c>
      <c r="G6883" s="78">
        <v>44536</v>
      </c>
      <c r="H6883" s="78">
        <v>45658</v>
      </c>
      <c r="I6883" s="69">
        <v>4076521.33</v>
      </c>
      <c r="J6883" s="70">
        <v>0</v>
      </c>
      <c r="K6883" s="71">
        <v>1.0309999999999999</v>
      </c>
      <c r="L6883" s="70">
        <v>0</v>
      </c>
      <c r="M6883" s="71">
        <v>0.72599999999999998</v>
      </c>
      <c r="N6883" s="72"/>
      <c r="O6883" s="73">
        <f>MIN(1,MAX(0,(1/(1+EXP(-(Assumptions!$B$5 + Assumptions!$B$6*$N6883))))*Assumptions!$B$3))</f>
        <v>3.9165722796764356E-2</v>
      </c>
      <c r="P6883" s="73">
        <f>VLOOKUP($F6883,Assumptions!$A$23:$B$27,2,FALSE)*Assumptions!$B$4</f>
        <v>0.5</v>
      </c>
      <c r="Q6883" s="74">
        <f t="shared" si="214"/>
        <v>79829.952192938581</v>
      </c>
      <c r="R6883" s="75" t="str">
        <f>IF($O6883&lt;Assumptions!$B$17,"A",IF($O6883&lt;Assumptions!$B$18,"B",IF($O6883&lt;Assumptions!$B$19,"C",IF($O6883&lt;Assumptions!$B$20,"D","E"))))</f>
        <v>B</v>
      </c>
      <c r="S6883" s="75">
        <f t="shared" si="215"/>
        <v>0</v>
      </c>
    </row>
    <row r="6884" spans="1:19" ht="17.399999999999999" x14ac:dyDescent="0.3">
      <c r="A6884" s="39" t="s">
        <v>1112</v>
      </c>
      <c r="B6884" s="39" t="s">
        <v>79</v>
      </c>
      <c r="C6884" s="39" t="s">
        <v>135</v>
      </c>
      <c r="D6884" s="39" t="s">
        <v>45</v>
      </c>
      <c r="E6884" s="70" t="s">
        <v>43</v>
      </c>
      <c r="F6884" s="70" t="s">
        <v>32</v>
      </c>
      <c r="G6884" s="78">
        <v>44536</v>
      </c>
      <c r="H6884" s="78">
        <v>45689</v>
      </c>
      <c r="I6884" s="69">
        <v>3959099.48</v>
      </c>
      <c r="J6884" s="70">
        <v>0</v>
      </c>
      <c r="K6884" s="71">
        <v>1.0349999999999999</v>
      </c>
      <c r="L6884" s="70">
        <v>0</v>
      </c>
      <c r="M6884" s="71">
        <v>0.72599999999999998</v>
      </c>
      <c r="N6884" s="72"/>
      <c r="O6884" s="73">
        <f>MIN(1,MAX(0,(1/(1+EXP(-(Assumptions!$B$5 + Assumptions!$B$6*$N6884))))*Assumptions!$B$3))</f>
        <v>3.9165722796764356E-2</v>
      </c>
      <c r="P6884" s="73">
        <f>VLOOKUP($F6884,Assumptions!$A$23:$B$27,2,FALSE)*Assumptions!$B$4</f>
        <v>0.5</v>
      </c>
      <c r="Q6884" s="74">
        <f t="shared" si="214"/>
        <v>77530.49637924695</v>
      </c>
      <c r="R6884" s="75" t="str">
        <f>IF($O6884&lt;Assumptions!$B$17,"A",IF($O6884&lt;Assumptions!$B$18,"B",IF($O6884&lt;Assumptions!$B$19,"C",IF($O6884&lt;Assumptions!$B$20,"D","E"))))</f>
        <v>B</v>
      </c>
      <c r="S6884" s="75">
        <f t="shared" si="215"/>
        <v>0</v>
      </c>
    </row>
    <row r="6885" spans="1:19" ht="17.399999999999999" x14ac:dyDescent="0.3">
      <c r="A6885" s="39" t="s">
        <v>1112</v>
      </c>
      <c r="B6885" s="39" t="s">
        <v>79</v>
      </c>
      <c r="C6885" s="39" t="s">
        <v>135</v>
      </c>
      <c r="D6885" s="39" t="s">
        <v>45</v>
      </c>
      <c r="E6885" s="70" t="s">
        <v>43</v>
      </c>
      <c r="F6885" s="70" t="s">
        <v>32</v>
      </c>
      <c r="G6885" s="78">
        <v>44536</v>
      </c>
      <c r="H6885" s="78">
        <v>45717</v>
      </c>
      <c r="I6885" s="69">
        <v>3855536.48</v>
      </c>
      <c r="J6885" s="70">
        <v>0</v>
      </c>
      <c r="K6885" s="71">
        <v>1.01</v>
      </c>
      <c r="L6885" s="70">
        <v>0</v>
      </c>
      <c r="M6885" s="71">
        <v>0.72599999999999998</v>
      </c>
      <c r="N6885" s="72"/>
      <c r="O6885" s="73">
        <f>MIN(1,MAX(0,(1/(1+EXP(-(Assumptions!$B$5 + Assumptions!$B$6*$N6885))))*Assumptions!$B$3))</f>
        <v>3.9165722796764356E-2</v>
      </c>
      <c r="P6885" s="73">
        <f>VLOOKUP($F6885,Assumptions!$A$23:$B$27,2,FALSE)*Assumptions!$B$4</f>
        <v>0.5</v>
      </c>
      <c r="Q6885" s="74">
        <f t="shared" si="214"/>
        <v>75502.436504246303</v>
      </c>
      <c r="R6885" s="75" t="str">
        <f>IF($O6885&lt;Assumptions!$B$17,"A",IF($O6885&lt;Assumptions!$B$18,"B",IF($O6885&lt;Assumptions!$B$19,"C",IF($O6885&lt;Assumptions!$B$20,"D","E"))))</f>
        <v>B</v>
      </c>
      <c r="S6885" s="75">
        <f t="shared" si="215"/>
        <v>0</v>
      </c>
    </row>
    <row r="6886" spans="1:19" ht="17.399999999999999" x14ac:dyDescent="0.3">
      <c r="A6886" s="39" t="s">
        <v>1112</v>
      </c>
      <c r="B6886" s="39" t="s">
        <v>79</v>
      </c>
      <c r="C6886" s="39" t="s">
        <v>135</v>
      </c>
      <c r="D6886" s="39" t="s">
        <v>45</v>
      </c>
      <c r="E6886" s="70" t="s">
        <v>43</v>
      </c>
      <c r="F6886" s="70" t="s">
        <v>32</v>
      </c>
      <c r="G6886" s="78">
        <v>44536</v>
      </c>
      <c r="H6886" s="78">
        <v>45748</v>
      </c>
      <c r="I6886" s="69">
        <v>3743525.36</v>
      </c>
      <c r="J6886" s="70">
        <v>0</v>
      </c>
      <c r="K6886" s="71">
        <v>1.149</v>
      </c>
      <c r="L6886" s="70">
        <v>0</v>
      </c>
      <c r="M6886" s="71">
        <v>0.72599999999999998</v>
      </c>
      <c r="N6886" s="72"/>
      <c r="O6886" s="73">
        <f>MIN(1,MAX(0,(1/(1+EXP(-(Assumptions!$B$5 + Assumptions!$B$6*$N6886))))*Assumptions!$B$3))</f>
        <v>3.9165722796764356E-2</v>
      </c>
      <c r="P6886" s="73">
        <f>VLOOKUP($F6886,Assumptions!$A$23:$B$27,2,FALSE)*Assumptions!$B$4</f>
        <v>0.5</v>
      </c>
      <c r="Q6886" s="74">
        <f t="shared" si="214"/>
        <v>73308.938266208745</v>
      </c>
      <c r="R6886" s="75" t="str">
        <f>IF($O6886&lt;Assumptions!$B$17,"A",IF($O6886&lt;Assumptions!$B$18,"B",IF($O6886&lt;Assumptions!$B$19,"C",IF($O6886&lt;Assumptions!$B$20,"D","E"))))</f>
        <v>B</v>
      </c>
      <c r="S6886" s="75">
        <f t="shared" si="215"/>
        <v>0</v>
      </c>
    </row>
    <row r="6887" spans="1:19" ht="17.399999999999999" x14ac:dyDescent="0.3">
      <c r="A6887" s="39" t="s">
        <v>1112</v>
      </c>
      <c r="B6887" s="39" t="s">
        <v>79</v>
      </c>
      <c r="C6887" s="39" t="s">
        <v>135</v>
      </c>
      <c r="D6887" s="39" t="s">
        <v>45</v>
      </c>
      <c r="E6887" s="70" t="s">
        <v>43</v>
      </c>
      <c r="F6887" s="70" t="s">
        <v>32</v>
      </c>
      <c r="G6887" s="78">
        <v>44536</v>
      </c>
      <c r="H6887" s="78">
        <v>45778</v>
      </c>
      <c r="I6887" s="69">
        <v>3633689.29</v>
      </c>
      <c r="J6887" s="70">
        <v>0</v>
      </c>
      <c r="K6887" s="71">
        <v>1.1120000000000001</v>
      </c>
      <c r="L6887" s="70">
        <v>0</v>
      </c>
      <c r="M6887" s="71">
        <v>0.72599999999999998</v>
      </c>
      <c r="N6887" s="72"/>
      <c r="O6887" s="73">
        <f>MIN(1,MAX(0,(1/(1+EXP(-(Assumptions!$B$5 + Assumptions!$B$6*$N6887))))*Assumptions!$B$3))</f>
        <v>3.9165722796764356E-2</v>
      </c>
      <c r="P6887" s="73">
        <f>VLOOKUP($F6887,Assumptions!$A$23:$B$27,2,FALSE)*Assumptions!$B$4</f>
        <v>0.5</v>
      </c>
      <c r="Q6887" s="74">
        <f t="shared" si="214"/>
        <v>71158.03373085575</v>
      </c>
      <c r="R6887" s="75" t="str">
        <f>IF($O6887&lt;Assumptions!$B$17,"A",IF($O6887&lt;Assumptions!$B$18,"B",IF($O6887&lt;Assumptions!$B$19,"C",IF($O6887&lt;Assumptions!$B$20,"D","E"))))</f>
        <v>B</v>
      </c>
      <c r="S6887" s="75">
        <f t="shared" si="215"/>
        <v>0</v>
      </c>
    </row>
    <row r="6888" spans="1:19" ht="17.399999999999999" x14ac:dyDescent="0.3">
      <c r="A6888" s="39" t="s">
        <v>1112</v>
      </c>
      <c r="B6888" s="39" t="s">
        <v>79</v>
      </c>
      <c r="C6888" s="39" t="s">
        <v>135</v>
      </c>
      <c r="D6888" s="39" t="s">
        <v>45</v>
      </c>
      <c r="E6888" s="70" t="s">
        <v>43</v>
      </c>
      <c r="F6888" s="70" t="s">
        <v>32</v>
      </c>
      <c r="G6888" s="78">
        <v>44536</v>
      </c>
      <c r="H6888" s="78">
        <v>45809</v>
      </c>
      <c r="I6888" s="69">
        <v>3518674.43</v>
      </c>
      <c r="J6888" s="70">
        <v>65</v>
      </c>
      <c r="K6888" s="71">
        <v>0.40400000000000003</v>
      </c>
      <c r="L6888" s="70">
        <v>0</v>
      </c>
      <c r="M6888" s="71">
        <v>0.72599999999999998</v>
      </c>
      <c r="N6888" s="72"/>
      <c r="O6888" s="73">
        <f>MIN(1,MAX(0,(1/(1+EXP(-(Assumptions!$B$5 + Assumptions!$B$6*$N6888))))*Assumptions!$B$3))</f>
        <v>3.9165722796764356E-2</v>
      </c>
      <c r="P6888" s="73">
        <f>VLOOKUP($F6888,Assumptions!$A$23:$B$27,2,FALSE)*Assumptions!$B$4</f>
        <v>0.5</v>
      </c>
      <c r="Q6888" s="74">
        <f t="shared" si="214"/>
        <v>68905.713668721422</v>
      </c>
      <c r="R6888" s="75" t="str">
        <f>IF($O6888&lt;Assumptions!$B$17,"A",IF($O6888&lt;Assumptions!$B$18,"B",IF($O6888&lt;Assumptions!$B$19,"C",IF($O6888&lt;Assumptions!$B$20,"D","E"))))</f>
        <v>B</v>
      </c>
      <c r="S6888" s="75">
        <f t="shared" si="215"/>
        <v>0</v>
      </c>
    </row>
    <row r="6889" spans="1:19" ht="17.399999999999999" x14ac:dyDescent="0.3">
      <c r="A6889" s="39" t="s">
        <v>1112</v>
      </c>
      <c r="B6889" s="39" t="s">
        <v>79</v>
      </c>
      <c r="C6889" s="39" t="s">
        <v>135</v>
      </c>
      <c r="D6889" s="39" t="s">
        <v>45</v>
      </c>
      <c r="E6889" s="70" t="s">
        <v>43</v>
      </c>
      <c r="F6889" s="70" t="s">
        <v>32</v>
      </c>
      <c r="G6889" s="78">
        <v>44536</v>
      </c>
      <c r="H6889" s="78">
        <v>45839</v>
      </c>
      <c r="I6889" s="69">
        <v>3418664.88</v>
      </c>
      <c r="J6889" s="70">
        <v>0</v>
      </c>
      <c r="K6889" s="71">
        <v>1.099</v>
      </c>
      <c r="L6889" s="70">
        <v>0</v>
      </c>
      <c r="M6889" s="71">
        <v>0.72599999999999998</v>
      </c>
      <c r="N6889" s="72"/>
      <c r="O6889" s="73">
        <f>MIN(1,MAX(0,(1/(1+EXP(-(Assumptions!$B$5 + Assumptions!$B$6*$N6889))))*Assumptions!$B$3))</f>
        <v>3.9165722796764356E-2</v>
      </c>
      <c r="P6889" s="73">
        <f>VLOOKUP($F6889,Assumptions!$A$23:$B$27,2,FALSE)*Assumptions!$B$4</f>
        <v>0.5</v>
      </c>
      <c r="Q6889" s="74">
        <f t="shared" si="214"/>
        <v>66947.240512556833</v>
      </c>
      <c r="R6889" s="75" t="str">
        <f>IF($O6889&lt;Assumptions!$B$17,"A",IF($O6889&lt;Assumptions!$B$18,"B",IF($O6889&lt;Assumptions!$B$19,"C",IF($O6889&lt;Assumptions!$B$20,"D","E"))))</f>
        <v>B</v>
      </c>
      <c r="S6889" s="75">
        <f t="shared" si="215"/>
        <v>0</v>
      </c>
    </row>
    <row r="6890" spans="1:19" ht="17.399999999999999" x14ac:dyDescent="0.3">
      <c r="A6890" s="39" t="s">
        <v>1112</v>
      </c>
      <c r="B6890" s="39" t="s">
        <v>79</v>
      </c>
      <c r="C6890" s="39" t="s">
        <v>135</v>
      </c>
      <c r="D6890" s="39" t="s">
        <v>45</v>
      </c>
      <c r="E6890" s="70" t="s">
        <v>43</v>
      </c>
      <c r="F6890" s="70" t="s">
        <v>32</v>
      </c>
      <c r="G6890" s="78">
        <v>44536</v>
      </c>
      <c r="H6890" s="78">
        <v>45870</v>
      </c>
      <c r="I6890" s="69">
        <v>3327679.36</v>
      </c>
      <c r="J6890" s="70">
        <v>0</v>
      </c>
      <c r="K6890" s="71">
        <v>1.107</v>
      </c>
      <c r="L6890" s="70">
        <v>0</v>
      </c>
      <c r="M6890" s="71">
        <v>0.72599999999999998</v>
      </c>
      <c r="N6890" s="72"/>
      <c r="O6890" s="73">
        <f>MIN(1,MAX(0,(1/(1+EXP(-(Assumptions!$B$5 + Assumptions!$B$6*$N6890))))*Assumptions!$B$3))</f>
        <v>3.9165722796764356E-2</v>
      </c>
      <c r="P6890" s="73">
        <f>VLOOKUP($F6890,Assumptions!$A$23:$B$27,2,FALSE)*Assumptions!$B$4</f>
        <v>0.5</v>
      </c>
      <c r="Q6890" s="74">
        <f t="shared" si="214"/>
        <v>65165.483685137107</v>
      </c>
      <c r="R6890" s="75" t="str">
        <f>IF($O6890&lt;Assumptions!$B$17,"A",IF($O6890&lt;Assumptions!$B$18,"B",IF($O6890&lt;Assumptions!$B$19,"C",IF($O6890&lt;Assumptions!$B$20,"D","E"))))</f>
        <v>B</v>
      </c>
      <c r="S6890" s="75">
        <f t="shared" si="215"/>
        <v>0</v>
      </c>
    </row>
    <row r="6891" spans="1:19" ht="17.399999999999999" x14ac:dyDescent="0.3">
      <c r="A6891" s="39" t="s">
        <v>1112</v>
      </c>
      <c r="B6891" s="39" t="s">
        <v>79</v>
      </c>
      <c r="C6891" s="39" t="s">
        <v>135</v>
      </c>
      <c r="D6891" s="39" t="s">
        <v>45</v>
      </c>
      <c r="E6891" s="70" t="s">
        <v>43</v>
      </c>
      <c r="F6891" s="70" t="s">
        <v>32</v>
      </c>
      <c r="G6891" s="78">
        <v>44536</v>
      </c>
      <c r="H6891" s="78">
        <v>45901</v>
      </c>
      <c r="I6891" s="69">
        <v>3234878.19</v>
      </c>
      <c r="J6891" s="70">
        <v>0</v>
      </c>
      <c r="K6891" s="71">
        <v>1.1319999999999999</v>
      </c>
      <c r="L6891" s="70">
        <v>0</v>
      </c>
      <c r="M6891" s="71">
        <v>0.72599999999999998</v>
      </c>
      <c r="N6891" s="72"/>
      <c r="O6891" s="73">
        <f>MIN(1,MAX(0,(1/(1+EXP(-(Assumptions!$B$5 + Assumptions!$B$6*$N6891))))*Assumptions!$B$3))</f>
        <v>3.9165722796764356E-2</v>
      </c>
      <c r="P6891" s="73">
        <f>VLOOKUP($F6891,Assumptions!$A$23:$B$27,2,FALSE)*Assumptions!$B$4</f>
        <v>0.5</v>
      </c>
      <c r="Q6891" s="74">
        <f t="shared" si="214"/>
        <v>63348.17123541941</v>
      </c>
      <c r="R6891" s="75" t="str">
        <f>IF($O6891&lt;Assumptions!$B$17,"A",IF($O6891&lt;Assumptions!$B$18,"B",IF($O6891&lt;Assumptions!$B$19,"C",IF($O6891&lt;Assumptions!$B$20,"D","E"))))</f>
        <v>B</v>
      </c>
      <c r="S6891" s="75">
        <f t="shared" si="215"/>
        <v>0</v>
      </c>
    </row>
    <row r="6892" spans="1:19" ht="17.399999999999999" x14ac:dyDescent="0.3">
      <c r="A6892" s="39" t="s">
        <v>1112</v>
      </c>
      <c r="B6892" s="39" t="s">
        <v>79</v>
      </c>
      <c r="C6892" s="39" t="s">
        <v>135</v>
      </c>
      <c r="D6892" s="39" t="s">
        <v>45</v>
      </c>
      <c r="E6892" s="70" t="s">
        <v>43</v>
      </c>
      <c r="F6892" s="70" t="s">
        <v>32</v>
      </c>
      <c r="G6892" s="78">
        <v>44536</v>
      </c>
      <c r="H6892" s="78">
        <v>45931</v>
      </c>
      <c r="I6892" s="69">
        <v>3129895.73</v>
      </c>
      <c r="J6892" s="70">
        <v>0</v>
      </c>
      <c r="K6892" s="71">
        <v>1.0660000000000001</v>
      </c>
      <c r="L6892" s="70">
        <v>0</v>
      </c>
      <c r="M6892" s="71">
        <v>0.72599999999999998</v>
      </c>
      <c r="N6892" s="72"/>
      <c r="O6892" s="73">
        <f>MIN(1,MAX(0,(1/(1+EXP(-(Assumptions!$B$5 + Assumptions!$B$6*$N6892))))*Assumptions!$B$3))</f>
        <v>3.9165722796764356E-2</v>
      </c>
      <c r="P6892" s="73">
        <f>VLOOKUP($F6892,Assumptions!$A$23:$B$27,2,FALSE)*Assumptions!$B$4</f>
        <v>0.5</v>
      </c>
      <c r="Q6892" s="74">
        <f t="shared" si="214"/>
        <v>61292.314271978204</v>
      </c>
      <c r="R6892" s="75" t="str">
        <f>IF($O6892&lt;Assumptions!$B$17,"A",IF($O6892&lt;Assumptions!$B$18,"B",IF($O6892&lt;Assumptions!$B$19,"C",IF($O6892&lt;Assumptions!$B$20,"D","E"))))</f>
        <v>B</v>
      </c>
      <c r="S6892" s="75">
        <f t="shared" si="215"/>
        <v>0</v>
      </c>
    </row>
    <row r="6893" spans="1:19" ht="17.399999999999999" x14ac:dyDescent="0.3">
      <c r="A6893" s="39" t="s">
        <v>1112</v>
      </c>
      <c r="B6893" s="39" t="s">
        <v>79</v>
      </c>
      <c r="C6893" s="39" t="s">
        <v>135</v>
      </c>
      <c r="D6893" s="39" t="s">
        <v>45</v>
      </c>
      <c r="E6893" s="70" t="s">
        <v>43</v>
      </c>
      <c r="F6893" s="70" t="s">
        <v>32</v>
      </c>
      <c r="G6893" s="78">
        <v>44536</v>
      </c>
      <c r="H6893" s="78">
        <v>45962</v>
      </c>
      <c r="I6893" s="69">
        <v>3048228.17</v>
      </c>
      <c r="J6893" s="70">
        <v>0</v>
      </c>
      <c r="K6893" s="71">
        <v>0.97499999999999998</v>
      </c>
      <c r="L6893" s="70">
        <v>0</v>
      </c>
      <c r="M6893" s="71">
        <v>0.72599999999999998</v>
      </c>
      <c r="N6893" s="72"/>
      <c r="O6893" s="73">
        <f>MIN(1,MAX(0,(1/(1+EXP(-(Assumptions!$B$5 + Assumptions!$B$6*$N6893))))*Assumptions!$B$3))</f>
        <v>3.9165722796764356E-2</v>
      </c>
      <c r="P6893" s="73">
        <f>VLOOKUP($F6893,Assumptions!$A$23:$B$27,2,FALSE)*Assumptions!$B$4</f>
        <v>0.5</v>
      </c>
      <c r="Q6893" s="74">
        <f t="shared" si="214"/>
        <v>59693.029763754144</v>
      </c>
      <c r="R6893" s="75" t="str">
        <f>IF($O6893&lt;Assumptions!$B$17,"A",IF($O6893&lt;Assumptions!$B$18,"B",IF($O6893&lt;Assumptions!$B$19,"C",IF($O6893&lt;Assumptions!$B$20,"D","E"))))</f>
        <v>B</v>
      </c>
      <c r="S6893" s="75">
        <f t="shared" si="215"/>
        <v>0</v>
      </c>
    </row>
    <row r="6894" spans="1:19" ht="17.399999999999999" x14ac:dyDescent="0.3">
      <c r="A6894" s="39" t="s">
        <v>1112</v>
      </c>
      <c r="B6894" s="39" t="s">
        <v>79</v>
      </c>
      <c r="C6894" s="39" t="s">
        <v>135</v>
      </c>
      <c r="D6894" s="39" t="s">
        <v>45</v>
      </c>
      <c r="E6894" s="70" t="s">
        <v>43</v>
      </c>
      <c r="F6894" s="70" t="s">
        <v>32</v>
      </c>
      <c r="G6894" s="78">
        <v>44536</v>
      </c>
      <c r="H6894" s="78">
        <v>45992</v>
      </c>
      <c r="I6894" s="69">
        <v>2965724.69</v>
      </c>
      <c r="J6894" s="70">
        <v>0</v>
      </c>
      <c r="K6894" s="71">
        <v>1.113</v>
      </c>
      <c r="L6894" s="70">
        <v>0</v>
      </c>
      <c r="M6894" s="71">
        <v>0.72599999999999998</v>
      </c>
      <c r="N6894" s="72"/>
      <c r="O6894" s="73">
        <f>MIN(1,MAX(0,(1/(1+EXP(-(Assumptions!$B$5 + Assumptions!$B$6*$N6894))))*Assumptions!$B$3))</f>
        <v>3.9165722796764356E-2</v>
      </c>
      <c r="P6894" s="73">
        <f>VLOOKUP($F6894,Assumptions!$A$23:$B$27,2,FALSE)*Assumptions!$B$4</f>
        <v>0.5</v>
      </c>
      <c r="Q6894" s="74">
        <f t="shared" si="214"/>
        <v>58077.375550029952</v>
      </c>
      <c r="R6894" s="75" t="str">
        <f>IF($O6894&lt;Assumptions!$B$17,"A",IF($O6894&lt;Assumptions!$B$18,"B",IF($O6894&lt;Assumptions!$B$19,"C",IF($O6894&lt;Assumptions!$B$20,"D","E"))))</f>
        <v>B</v>
      </c>
      <c r="S6894" s="75">
        <f t="shared" si="215"/>
        <v>0</v>
      </c>
    </row>
    <row r="6895" spans="1:19" ht="17.399999999999999" x14ac:dyDescent="0.3">
      <c r="A6895" s="39" t="s">
        <v>1114</v>
      </c>
      <c r="B6895" s="39" t="s">
        <v>84</v>
      </c>
      <c r="C6895" s="39" t="s">
        <v>135</v>
      </c>
      <c r="D6895" s="39" t="s">
        <v>38</v>
      </c>
      <c r="E6895" s="70" t="s">
        <v>35</v>
      </c>
      <c r="F6895" s="70" t="s">
        <v>32</v>
      </c>
      <c r="G6895" s="78">
        <v>44704</v>
      </c>
      <c r="H6895" s="78">
        <v>45658</v>
      </c>
      <c r="I6895" s="69">
        <v>941936.47</v>
      </c>
      <c r="J6895" s="70">
        <v>0</v>
      </c>
      <c r="K6895" s="71">
        <v>0.97</v>
      </c>
      <c r="L6895" s="70">
        <v>0</v>
      </c>
      <c r="M6895" s="71">
        <v>0.71</v>
      </c>
      <c r="N6895" s="72"/>
      <c r="O6895" s="73">
        <f>MIN(1,MAX(0,(1/(1+EXP(-(Assumptions!$B$5 + Assumptions!$B$6*$N6895))))*Assumptions!$B$3))</f>
        <v>3.9165722796764356E-2</v>
      </c>
      <c r="P6895" s="73">
        <f>VLOOKUP($F6895,Assumptions!$A$23:$B$27,2,FALSE)*Assumptions!$B$4</f>
        <v>0.5</v>
      </c>
      <c r="Q6895" s="74">
        <f t="shared" si="214"/>
        <v>18445.811338091371</v>
      </c>
      <c r="R6895" s="75" t="str">
        <f>IF($O6895&lt;Assumptions!$B$17,"A",IF($O6895&lt;Assumptions!$B$18,"B",IF($O6895&lt;Assumptions!$B$19,"C",IF($O6895&lt;Assumptions!$B$20,"D","E"))))</f>
        <v>B</v>
      </c>
      <c r="S6895" s="75">
        <f t="shared" si="215"/>
        <v>0</v>
      </c>
    </row>
    <row r="6896" spans="1:19" ht="17.399999999999999" x14ac:dyDescent="0.3">
      <c r="A6896" s="39" t="s">
        <v>1114</v>
      </c>
      <c r="B6896" s="39" t="s">
        <v>84</v>
      </c>
      <c r="C6896" s="39" t="s">
        <v>135</v>
      </c>
      <c r="D6896" s="39" t="s">
        <v>38</v>
      </c>
      <c r="E6896" s="70" t="s">
        <v>35</v>
      </c>
      <c r="F6896" s="70" t="s">
        <v>32</v>
      </c>
      <c r="G6896" s="78">
        <v>44704</v>
      </c>
      <c r="H6896" s="78">
        <v>45689</v>
      </c>
      <c r="I6896" s="69">
        <v>916851.24</v>
      </c>
      <c r="J6896" s="70">
        <v>0</v>
      </c>
      <c r="K6896" s="71">
        <v>1.1499999999999999</v>
      </c>
      <c r="L6896" s="70">
        <v>0</v>
      </c>
      <c r="M6896" s="71">
        <v>0.71</v>
      </c>
      <c r="N6896" s="72"/>
      <c r="O6896" s="73">
        <f>MIN(1,MAX(0,(1/(1+EXP(-(Assumptions!$B$5 + Assumptions!$B$6*$N6896))))*Assumptions!$B$3))</f>
        <v>3.9165722796764356E-2</v>
      </c>
      <c r="P6896" s="73">
        <f>VLOOKUP($F6896,Assumptions!$A$23:$B$27,2,FALSE)*Assumptions!$B$4</f>
        <v>0.5</v>
      </c>
      <c r="Q6896" s="74">
        <f t="shared" si="214"/>
        <v>17954.570755854835</v>
      </c>
      <c r="R6896" s="75" t="str">
        <f>IF($O6896&lt;Assumptions!$B$17,"A",IF($O6896&lt;Assumptions!$B$18,"B",IF($O6896&lt;Assumptions!$B$19,"C",IF($O6896&lt;Assumptions!$B$20,"D","E"))))</f>
        <v>B</v>
      </c>
      <c r="S6896" s="75">
        <f t="shared" si="215"/>
        <v>0</v>
      </c>
    </row>
    <row r="6897" spans="1:19" ht="17.399999999999999" x14ac:dyDescent="0.3">
      <c r="A6897" s="39" t="s">
        <v>1114</v>
      </c>
      <c r="B6897" s="39" t="s">
        <v>84</v>
      </c>
      <c r="C6897" s="39" t="s">
        <v>135</v>
      </c>
      <c r="D6897" s="39" t="s">
        <v>38</v>
      </c>
      <c r="E6897" s="70" t="s">
        <v>35</v>
      </c>
      <c r="F6897" s="70" t="s">
        <v>32</v>
      </c>
      <c r="G6897" s="78">
        <v>44704</v>
      </c>
      <c r="H6897" s="78">
        <v>45717</v>
      </c>
      <c r="I6897" s="69">
        <v>890089.01</v>
      </c>
      <c r="J6897" s="70">
        <v>0</v>
      </c>
      <c r="K6897" s="71">
        <v>1.1120000000000001</v>
      </c>
      <c r="L6897" s="70">
        <v>0</v>
      </c>
      <c r="M6897" s="71">
        <v>0.71</v>
      </c>
      <c r="N6897" s="72"/>
      <c r="O6897" s="73">
        <f>MIN(1,MAX(0,(1/(1+EXP(-(Assumptions!$B$5 + Assumptions!$B$6*$N6897))))*Assumptions!$B$3))</f>
        <v>3.9165722796764356E-2</v>
      </c>
      <c r="P6897" s="73">
        <f>VLOOKUP($F6897,Assumptions!$A$23:$B$27,2,FALSE)*Assumptions!$B$4</f>
        <v>0.5</v>
      </c>
      <c r="Q6897" s="74">
        <f t="shared" si="214"/>
        <v>17430.489715053209</v>
      </c>
      <c r="R6897" s="75" t="str">
        <f>IF($O6897&lt;Assumptions!$B$17,"A",IF($O6897&lt;Assumptions!$B$18,"B",IF($O6897&lt;Assumptions!$B$19,"C",IF($O6897&lt;Assumptions!$B$20,"D","E"))))</f>
        <v>B</v>
      </c>
      <c r="S6897" s="75">
        <f t="shared" si="215"/>
        <v>0</v>
      </c>
    </row>
    <row r="6898" spans="1:19" ht="17.399999999999999" x14ac:dyDescent="0.3">
      <c r="A6898" s="39" t="s">
        <v>1114</v>
      </c>
      <c r="B6898" s="39" t="s">
        <v>84</v>
      </c>
      <c r="C6898" s="39" t="s">
        <v>135</v>
      </c>
      <c r="D6898" s="39" t="s">
        <v>38</v>
      </c>
      <c r="E6898" s="70" t="s">
        <v>35</v>
      </c>
      <c r="F6898" s="70" t="s">
        <v>32</v>
      </c>
      <c r="G6898" s="78">
        <v>44704</v>
      </c>
      <c r="H6898" s="78">
        <v>45748</v>
      </c>
      <c r="I6898" s="69">
        <v>862122.98</v>
      </c>
      <c r="J6898" s="70">
        <v>35</v>
      </c>
      <c r="K6898" s="71">
        <v>0.77100000000000002</v>
      </c>
      <c r="L6898" s="70">
        <v>0</v>
      </c>
      <c r="M6898" s="71">
        <v>0.71</v>
      </c>
      <c r="N6898" s="72"/>
      <c r="O6898" s="73">
        <f>MIN(1,MAX(0,(1/(1+EXP(-(Assumptions!$B$5 + Assumptions!$B$6*$N6898))))*Assumptions!$B$3))</f>
        <v>3.9165722796764356E-2</v>
      </c>
      <c r="P6898" s="73">
        <f>VLOOKUP($F6898,Assumptions!$A$23:$B$27,2,FALSE)*Assumptions!$B$4</f>
        <v>0.5</v>
      </c>
      <c r="Q6898" s="74">
        <f t="shared" si="214"/>
        <v>16882.834825700211</v>
      </c>
      <c r="R6898" s="75" t="str">
        <f>IF($O6898&lt;Assumptions!$B$17,"A",IF($O6898&lt;Assumptions!$B$18,"B",IF($O6898&lt;Assumptions!$B$19,"C",IF($O6898&lt;Assumptions!$B$20,"D","E"))))</f>
        <v>B</v>
      </c>
      <c r="S6898" s="75">
        <f t="shared" si="215"/>
        <v>0</v>
      </c>
    </row>
    <row r="6899" spans="1:19" ht="17.399999999999999" x14ac:dyDescent="0.3">
      <c r="A6899" s="39" t="s">
        <v>1114</v>
      </c>
      <c r="B6899" s="39" t="s">
        <v>84</v>
      </c>
      <c r="C6899" s="39" t="s">
        <v>135</v>
      </c>
      <c r="D6899" s="39" t="s">
        <v>38</v>
      </c>
      <c r="E6899" s="70" t="s">
        <v>35</v>
      </c>
      <c r="F6899" s="70" t="s">
        <v>32</v>
      </c>
      <c r="G6899" s="78">
        <v>44704</v>
      </c>
      <c r="H6899" s="78">
        <v>45778</v>
      </c>
      <c r="I6899" s="69">
        <v>838958.13</v>
      </c>
      <c r="J6899" s="70">
        <v>0</v>
      </c>
      <c r="K6899" s="71">
        <v>0.98099999999999998</v>
      </c>
      <c r="L6899" s="70">
        <v>0</v>
      </c>
      <c r="M6899" s="71">
        <v>0.71</v>
      </c>
      <c r="N6899" s="72"/>
      <c r="O6899" s="73">
        <f>MIN(1,MAX(0,(1/(1+EXP(-(Assumptions!$B$5 + Assumptions!$B$6*$N6899))))*Assumptions!$B$3))</f>
        <v>3.9165722796764356E-2</v>
      </c>
      <c r="P6899" s="73">
        <f>VLOOKUP($F6899,Assumptions!$A$23:$B$27,2,FALSE)*Assumptions!$B$4</f>
        <v>0.5</v>
      </c>
      <c r="Q6899" s="74">
        <f t="shared" si="214"/>
        <v>16429.200778835897</v>
      </c>
      <c r="R6899" s="75" t="str">
        <f>IF($O6899&lt;Assumptions!$B$17,"A",IF($O6899&lt;Assumptions!$B$18,"B",IF($O6899&lt;Assumptions!$B$19,"C",IF($O6899&lt;Assumptions!$B$20,"D","E"))))</f>
        <v>B</v>
      </c>
      <c r="S6899" s="75">
        <f t="shared" si="215"/>
        <v>0</v>
      </c>
    </row>
    <row r="6900" spans="1:19" ht="17.399999999999999" x14ac:dyDescent="0.3">
      <c r="A6900" s="39" t="s">
        <v>1114</v>
      </c>
      <c r="B6900" s="39" t="s">
        <v>84</v>
      </c>
      <c r="C6900" s="39" t="s">
        <v>135</v>
      </c>
      <c r="D6900" s="39" t="s">
        <v>38</v>
      </c>
      <c r="E6900" s="70" t="s">
        <v>35</v>
      </c>
      <c r="F6900" s="70" t="s">
        <v>32</v>
      </c>
      <c r="G6900" s="78">
        <v>44704</v>
      </c>
      <c r="H6900" s="78">
        <v>45809</v>
      </c>
      <c r="I6900" s="69">
        <v>817015.09</v>
      </c>
      <c r="J6900" s="70">
        <v>0</v>
      </c>
      <c r="K6900" s="71">
        <v>0.97899999999999998</v>
      </c>
      <c r="L6900" s="70">
        <v>0</v>
      </c>
      <c r="M6900" s="71">
        <v>0.71</v>
      </c>
      <c r="N6900" s="72"/>
      <c r="O6900" s="73">
        <f>MIN(1,MAX(0,(1/(1+EXP(-(Assumptions!$B$5 + Assumptions!$B$6*$N6900))))*Assumptions!$B$3))</f>
        <v>3.9165722796764356E-2</v>
      </c>
      <c r="P6900" s="73">
        <f>VLOOKUP($F6900,Assumptions!$A$23:$B$27,2,FALSE)*Assumptions!$B$4</f>
        <v>0.5</v>
      </c>
      <c r="Q6900" s="74">
        <f t="shared" si="214"/>
        <v>15999.49326785674</v>
      </c>
      <c r="R6900" s="75" t="str">
        <f>IF($O6900&lt;Assumptions!$B$17,"A",IF($O6900&lt;Assumptions!$B$18,"B",IF($O6900&lt;Assumptions!$B$19,"C",IF($O6900&lt;Assumptions!$B$20,"D","E"))))</f>
        <v>B</v>
      </c>
      <c r="S6900" s="75">
        <f t="shared" si="215"/>
        <v>0</v>
      </c>
    </row>
    <row r="6901" spans="1:19" ht="17.399999999999999" x14ac:dyDescent="0.3">
      <c r="A6901" s="39" t="s">
        <v>1114</v>
      </c>
      <c r="B6901" s="39" t="s">
        <v>84</v>
      </c>
      <c r="C6901" s="39" t="s">
        <v>135</v>
      </c>
      <c r="D6901" s="39" t="s">
        <v>38</v>
      </c>
      <c r="E6901" s="70" t="s">
        <v>35</v>
      </c>
      <c r="F6901" s="70" t="s">
        <v>32</v>
      </c>
      <c r="G6901" s="78">
        <v>44704</v>
      </c>
      <c r="H6901" s="78">
        <v>45839</v>
      </c>
      <c r="I6901" s="69">
        <v>793744.28</v>
      </c>
      <c r="J6901" s="70">
        <v>95</v>
      </c>
      <c r="K6901" s="71">
        <v>0.49099999999999999</v>
      </c>
      <c r="L6901" s="70">
        <v>0</v>
      </c>
      <c r="M6901" s="71">
        <v>0.71</v>
      </c>
      <c r="N6901" s="72"/>
      <c r="O6901" s="73">
        <f>MIN(1,MAX(0,(1/(1+EXP(-(Assumptions!$B$5 + Assumptions!$B$6*$N6901))))*Assumptions!$B$3))</f>
        <v>3.9165722796764356E-2</v>
      </c>
      <c r="P6901" s="73">
        <f>VLOOKUP($F6901,Assumptions!$A$23:$B$27,2,FALSE)*Assumptions!$B$4</f>
        <v>0.5</v>
      </c>
      <c r="Q6901" s="74">
        <f t="shared" si="214"/>
        <v>15543.784220998656</v>
      </c>
      <c r="R6901" s="75" t="str">
        <f>IF($O6901&lt;Assumptions!$B$17,"A",IF($O6901&lt;Assumptions!$B$18,"B",IF($O6901&lt;Assumptions!$B$19,"C",IF($O6901&lt;Assumptions!$B$20,"D","E"))))</f>
        <v>B</v>
      </c>
      <c r="S6901" s="75">
        <f t="shared" si="215"/>
        <v>0</v>
      </c>
    </row>
    <row r="6902" spans="1:19" ht="17.399999999999999" x14ac:dyDescent="0.3">
      <c r="A6902" s="39" t="s">
        <v>1114</v>
      </c>
      <c r="B6902" s="39" t="s">
        <v>84</v>
      </c>
      <c r="C6902" s="39" t="s">
        <v>135</v>
      </c>
      <c r="D6902" s="39" t="s">
        <v>38</v>
      </c>
      <c r="E6902" s="70" t="s">
        <v>35</v>
      </c>
      <c r="F6902" s="70" t="s">
        <v>32</v>
      </c>
      <c r="G6902" s="78">
        <v>44704</v>
      </c>
      <c r="H6902" s="78">
        <v>45870</v>
      </c>
      <c r="I6902" s="69">
        <v>770553.88</v>
      </c>
      <c r="J6902" s="70">
        <v>15</v>
      </c>
      <c r="K6902" s="71">
        <v>1.0940000000000001</v>
      </c>
      <c r="L6902" s="70">
        <v>0</v>
      </c>
      <c r="M6902" s="71">
        <v>0.71</v>
      </c>
      <c r="N6902" s="72"/>
      <c r="O6902" s="73">
        <f>MIN(1,MAX(0,(1/(1+EXP(-(Assumptions!$B$5 + Assumptions!$B$6*$N6902))))*Assumptions!$B$3))</f>
        <v>3.9165722796764356E-2</v>
      </c>
      <c r="P6902" s="73">
        <f>VLOOKUP($F6902,Assumptions!$A$23:$B$27,2,FALSE)*Assumptions!$B$4</f>
        <v>0.5</v>
      </c>
      <c r="Q6902" s="74">
        <f t="shared" si="214"/>
        <v>15089.649832025612</v>
      </c>
      <c r="R6902" s="75" t="str">
        <f>IF($O6902&lt;Assumptions!$B$17,"A",IF($O6902&lt;Assumptions!$B$18,"B",IF($O6902&lt;Assumptions!$B$19,"C",IF($O6902&lt;Assumptions!$B$20,"D","E"))))</f>
        <v>B</v>
      </c>
      <c r="S6902" s="75">
        <f t="shared" si="215"/>
        <v>0</v>
      </c>
    </row>
    <row r="6903" spans="1:19" ht="17.399999999999999" x14ac:dyDescent="0.3">
      <c r="A6903" s="39" t="s">
        <v>1114</v>
      </c>
      <c r="B6903" s="39" t="s">
        <v>84</v>
      </c>
      <c r="C6903" s="39" t="s">
        <v>135</v>
      </c>
      <c r="D6903" s="39" t="s">
        <v>38</v>
      </c>
      <c r="E6903" s="70" t="s">
        <v>35</v>
      </c>
      <c r="F6903" s="70" t="s">
        <v>32</v>
      </c>
      <c r="G6903" s="78">
        <v>44704</v>
      </c>
      <c r="H6903" s="78">
        <v>45901</v>
      </c>
      <c r="I6903" s="69">
        <v>746032.06</v>
      </c>
      <c r="J6903" s="70">
        <v>0</v>
      </c>
      <c r="K6903" s="71">
        <v>1.1240000000000001</v>
      </c>
      <c r="L6903" s="70">
        <v>0</v>
      </c>
      <c r="M6903" s="71">
        <v>0.71</v>
      </c>
      <c r="N6903" s="72"/>
      <c r="O6903" s="73">
        <f>MIN(1,MAX(0,(1/(1+EXP(-(Assumptions!$B$5 + Assumptions!$B$6*$N6903))))*Assumptions!$B$3))</f>
        <v>3.9165722796764356E-2</v>
      </c>
      <c r="P6903" s="73">
        <f>VLOOKUP($F6903,Assumptions!$A$23:$B$27,2,FALSE)*Assumptions!$B$4</f>
        <v>0.5</v>
      </c>
      <c r="Q6903" s="74">
        <f t="shared" si="214"/>
        <v>14609.442429729537</v>
      </c>
      <c r="R6903" s="75" t="str">
        <f>IF($O6903&lt;Assumptions!$B$17,"A",IF($O6903&lt;Assumptions!$B$18,"B",IF($O6903&lt;Assumptions!$B$19,"C",IF($O6903&lt;Assumptions!$B$20,"D","E"))))</f>
        <v>B</v>
      </c>
      <c r="S6903" s="75">
        <f t="shared" si="215"/>
        <v>0</v>
      </c>
    </row>
    <row r="6904" spans="1:19" ht="17.399999999999999" x14ac:dyDescent="0.3">
      <c r="A6904" s="39" t="s">
        <v>1114</v>
      </c>
      <c r="B6904" s="39" t="s">
        <v>84</v>
      </c>
      <c r="C6904" s="39" t="s">
        <v>135</v>
      </c>
      <c r="D6904" s="39" t="s">
        <v>38</v>
      </c>
      <c r="E6904" s="70" t="s">
        <v>35</v>
      </c>
      <c r="F6904" s="70" t="s">
        <v>32</v>
      </c>
      <c r="G6904" s="78">
        <v>44704</v>
      </c>
      <c r="H6904" s="78">
        <v>45931</v>
      </c>
      <c r="I6904" s="69">
        <v>726503.52</v>
      </c>
      <c r="J6904" s="70">
        <v>0</v>
      </c>
      <c r="K6904" s="71">
        <v>1.0960000000000001</v>
      </c>
      <c r="L6904" s="70">
        <v>0</v>
      </c>
      <c r="M6904" s="71">
        <v>0.71</v>
      </c>
      <c r="N6904" s="72"/>
      <c r="O6904" s="73">
        <f>MIN(1,MAX(0,(1/(1+EXP(-(Assumptions!$B$5 + Assumptions!$B$6*$N6904))))*Assumptions!$B$3))</f>
        <v>3.9165722796764356E-2</v>
      </c>
      <c r="P6904" s="73">
        <f>VLOOKUP($F6904,Assumptions!$A$23:$B$27,2,FALSE)*Assumptions!$B$4</f>
        <v>0.5</v>
      </c>
      <c r="Q6904" s="74">
        <f t="shared" si="214"/>
        <v>14227.017737596774</v>
      </c>
      <c r="R6904" s="75" t="str">
        <f>IF($O6904&lt;Assumptions!$B$17,"A",IF($O6904&lt;Assumptions!$B$18,"B",IF($O6904&lt;Assumptions!$B$19,"C",IF($O6904&lt;Assumptions!$B$20,"D","E"))))</f>
        <v>B</v>
      </c>
      <c r="S6904" s="75">
        <f t="shared" si="215"/>
        <v>0</v>
      </c>
    </row>
    <row r="6905" spans="1:19" ht="17.399999999999999" x14ac:dyDescent="0.3">
      <c r="A6905" s="39" t="s">
        <v>1114</v>
      </c>
      <c r="B6905" s="39" t="s">
        <v>84</v>
      </c>
      <c r="C6905" s="39" t="s">
        <v>135</v>
      </c>
      <c r="D6905" s="39" t="s">
        <v>38</v>
      </c>
      <c r="E6905" s="70" t="s">
        <v>35</v>
      </c>
      <c r="F6905" s="70" t="s">
        <v>32</v>
      </c>
      <c r="G6905" s="78">
        <v>44704</v>
      </c>
      <c r="H6905" s="78">
        <v>45962</v>
      </c>
      <c r="I6905" s="69">
        <v>706888.95</v>
      </c>
      <c r="J6905" s="70">
        <v>0</v>
      </c>
      <c r="K6905" s="71">
        <v>1.026</v>
      </c>
      <c r="L6905" s="70">
        <v>0</v>
      </c>
      <c r="M6905" s="71">
        <v>0.71</v>
      </c>
      <c r="N6905" s="72"/>
      <c r="O6905" s="73">
        <f>MIN(1,MAX(0,(1/(1+EXP(-(Assumptions!$B$5 + Assumptions!$B$6*$N6905))))*Assumptions!$B$3))</f>
        <v>3.9165722796764356E-2</v>
      </c>
      <c r="P6905" s="73">
        <f>VLOOKUP($F6905,Assumptions!$A$23:$B$27,2,FALSE)*Assumptions!$B$4</f>
        <v>0.5</v>
      </c>
      <c r="Q6905" s="74">
        <f t="shared" si="214"/>
        <v>13842.908331897908</v>
      </c>
      <c r="R6905" s="75" t="str">
        <f>IF($O6905&lt;Assumptions!$B$17,"A",IF($O6905&lt;Assumptions!$B$18,"B",IF($O6905&lt;Assumptions!$B$19,"C",IF($O6905&lt;Assumptions!$B$20,"D","E"))))</f>
        <v>B</v>
      </c>
      <c r="S6905" s="75">
        <f t="shared" si="215"/>
        <v>0</v>
      </c>
    </row>
    <row r="6906" spans="1:19" ht="17.399999999999999" x14ac:dyDescent="0.3">
      <c r="A6906" s="39" t="s">
        <v>1114</v>
      </c>
      <c r="B6906" s="39" t="s">
        <v>84</v>
      </c>
      <c r="C6906" s="39" t="s">
        <v>135</v>
      </c>
      <c r="D6906" s="39" t="s">
        <v>38</v>
      </c>
      <c r="E6906" s="70" t="s">
        <v>35</v>
      </c>
      <c r="F6906" s="70" t="s">
        <v>32</v>
      </c>
      <c r="G6906" s="78">
        <v>44704</v>
      </c>
      <c r="H6906" s="78">
        <v>45992</v>
      </c>
      <c r="I6906" s="69">
        <v>684598.75</v>
      </c>
      <c r="J6906" s="70">
        <v>0</v>
      </c>
      <c r="K6906" s="71">
        <v>1.127</v>
      </c>
      <c r="L6906" s="70">
        <v>0</v>
      </c>
      <c r="M6906" s="71">
        <v>0.71</v>
      </c>
      <c r="N6906" s="72"/>
      <c r="O6906" s="73">
        <f>MIN(1,MAX(0,(1/(1+EXP(-(Assumptions!$B$5 + Assumptions!$B$6*$N6906))))*Assumptions!$B$3))</f>
        <v>3.9165722796764356E-2</v>
      </c>
      <c r="P6906" s="73">
        <f>VLOOKUP($F6906,Assumptions!$A$23:$B$27,2,FALSE)*Assumptions!$B$4</f>
        <v>0.5</v>
      </c>
      <c r="Q6906" s="74">
        <f t="shared" si="214"/>
        <v>13406.402434755692</v>
      </c>
      <c r="R6906" s="75" t="str">
        <f>IF($O6906&lt;Assumptions!$B$17,"A",IF($O6906&lt;Assumptions!$B$18,"B",IF($O6906&lt;Assumptions!$B$19,"C",IF($O6906&lt;Assumptions!$B$20,"D","E"))))</f>
        <v>B</v>
      </c>
      <c r="S6906" s="75">
        <f t="shared" si="215"/>
        <v>0</v>
      </c>
    </row>
    <row r="6907" spans="1:19" ht="17.399999999999999" x14ac:dyDescent="0.3">
      <c r="A6907" s="39" t="s">
        <v>1115</v>
      </c>
      <c r="B6907" s="39" t="s">
        <v>59</v>
      </c>
      <c r="C6907" s="39" t="s">
        <v>22</v>
      </c>
      <c r="D6907" s="39" t="s">
        <v>38</v>
      </c>
      <c r="E6907" s="70" t="s">
        <v>27</v>
      </c>
      <c r="F6907" s="70" t="s">
        <v>24</v>
      </c>
      <c r="G6907" s="78">
        <v>43984</v>
      </c>
      <c r="H6907" s="78">
        <v>45658</v>
      </c>
      <c r="I6907" s="69">
        <v>9365854.5700000003</v>
      </c>
      <c r="J6907" s="70">
        <v>0</v>
      </c>
      <c r="K6907" s="71">
        <v>1.1379999999999999</v>
      </c>
      <c r="L6907" s="70">
        <v>0</v>
      </c>
      <c r="M6907" s="71">
        <v>1.012</v>
      </c>
      <c r="N6907" s="72"/>
      <c r="O6907" s="73">
        <f>MIN(1,MAX(0,(1/(1+EXP(-(Assumptions!$B$5 + Assumptions!$B$6*$N6907))))*Assumptions!$B$3))</f>
        <v>3.9165722796764356E-2</v>
      </c>
      <c r="P6907" s="73">
        <f>VLOOKUP($F6907,Assumptions!$A$23:$B$27,2,FALSE)*Assumptions!$B$4</f>
        <v>0.2</v>
      </c>
      <c r="Q6907" s="74">
        <f t="shared" si="214"/>
        <v>73364.092768685732</v>
      </c>
      <c r="R6907" s="75" t="str">
        <f>IF($O6907&lt;Assumptions!$B$17,"A",IF($O6907&lt;Assumptions!$B$18,"B",IF($O6907&lt;Assumptions!$B$19,"C",IF($O6907&lt;Assumptions!$B$20,"D","E"))))</f>
        <v>B</v>
      </c>
      <c r="S6907" s="75">
        <f t="shared" si="215"/>
        <v>0</v>
      </c>
    </row>
    <row r="6908" spans="1:19" ht="17.399999999999999" x14ac:dyDescent="0.3">
      <c r="A6908" s="39" t="s">
        <v>1115</v>
      </c>
      <c r="B6908" s="39" t="s">
        <v>59</v>
      </c>
      <c r="C6908" s="39" t="s">
        <v>22</v>
      </c>
      <c r="D6908" s="39" t="s">
        <v>38</v>
      </c>
      <c r="E6908" s="70" t="s">
        <v>27</v>
      </c>
      <c r="F6908" s="70" t="s">
        <v>24</v>
      </c>
      <c r="G6908" s="78">
        <v>43984</v>
      </c>
      <c r="H6908" s="78">
        <v>45689</v>
      </c>
      <c r="I6908" s="69">
        <v>9216908.4499999993</v>
      </c>
      <c r="J6908" s="70">
        <v>35</v>
      </c>
      <c r="K6908" s="71">
        <v>0.44500000000000001</v>
      </c>
      <c r="L6908" s="70">
        <v>0</v>
      </c>
      <c r="M6908" s="71">
        <v>1.012</v>
      </c>
      <c r="N6908" s="72"/>
      <c r="O6908" s="73">
        <f>MIN(1,MAX(0,(1/(1+EXP(-(Assumptions!$B$5 + Assumptions!$B$6*$N6908))))*Assumptions!$B$3))</f>
        <v>3.9165722796764356E-2</v>
      </c>
      <c r="P6908" s="73">
        <f>VLOOKUP($F6908,Assumptions!$A$23:$B$27,2,FALSE)*Assumptions!$B$4</f>
        <v>0.2</v>
      </c>
      <c r="Q6908" s="74">
        <f t="shared" si="214"/>
        <v>72197.376279171003</v>
      </c>
      <c r="R6908" s="75" t="str">
        <f>IF($O6908&lt;Assumptions!$B$17,"A",IF($O6908&lt;Assumptions!$B$18,"B",IF($O6908&lt;Assumptions!$B$19,"C",IF($O6908&lt;Assumptions!$B$20,"D","E"))))</f>
        <v>B</v>
      </c>
      <c r="S6908" s="75">
        <f t="shared" si="215"/>
        <v>0</v>
      </c>
    </row>
    <row r="6909" spans="1:19" ht="17.399999999999999" x14ac:dyDescent="0.3">
      <c r="A6909" s="39" t="s">
        <v>1115</v>
      </c>
      <c r="B6909" s="39" t="s">
        <v>59</v>
      </c>
      <c r="C6909" s="39" t="s">
        <v>22</v>
      </c>
      <c r="D6909" s="39" t="s">
        <v>38</v>
      </c>
      <c r="E6909" s="70" t="s">
        <v>27</v>
      </c>
      <c r="F6909" s="70" t="s">
        <v>24</v>
      </c>
      <c r="G6909" s="78">
        <v>43984</v>
      </c>
      <c r="H6909" s="78">
        <v>45717</v>
      </c>
      <c r="I6909" s="69">
        <v>9051940.0700000003</v>
      </c>
      <c r="J6909" s="70">
        <v>15</v>
      </c>
      <c r="K6909" s="71">
        <v>0.96699999999999997</v>
      </c>
      <c r="L6909" s="70">
        <v>0</v>
      </c>
      <c r="M6909" s="71">
        <v>1.012</v>
      </c>
      <c r="N6909" s="72"/>
      <c r="O6909" s="73">
        <f>MIN(1,MAX(0,(1/(1+EXP(-(Assumptions!$B$5 + Assumptions!$B$6*$N6909))))*Assumptions!$B$3))</f>
        <v>3.9165722796764356E-2</v>
      </c>
      <c r="P6909" s="73">
        <f>VLOOKUP($F6909,Assumptions!$A$23:$B$27,2,FALSE)*Assumptions!$B$4</f>
        <v>0.2</v>
      </c>
      <c r="Q6909" s="74">
        <f t="shared" si="214"/>
        <v>70905.15511090876</v>
      </c>
      <c r="R6909" s="75" t="str">
        <f>IF($O6909&lt;Assumptions!$B$17,"A",IF($O6909&lt;Assumptions!$B$18,"B",IF($O6909&lt;Assumptions!$B$19,"C",IF($O6909&lt;Assumptions!$B$20,"D","E"))))</f>
        <v>B</v>
      </c>
      <c r="S6909" s="75">
        <f t="shared" si="215"/>
        <v>0</v>
      </c>
    </row>
    <row r="6910" spans="1:19" ht="17.399999999999999" x14ac:dyDescent="0.3">
      <c r="A6910" s="39" t="s">
        <v>1115</v>
      </c>
      <c r="B6910" s="39" t="s">
        <v>59</v>
      </c>
      <c r="C6910" s="39" t="s">
        <v>22</v>
      </c>
      <c r="D6910" s="39" t="s">
        <v>38</v>
      </c>
      <c r="E6910" s="70" t="s">
        <v>27</v>
      </c>
      <c r="F6910" s="70" t="s">
        <v>24</v>
      </c>
      <c r="G6910" s="78">
        <v>43984</v>
      </c>
      <c r="H6910" s="78">
        <v>45748</v>
      </c>
      <c r="I6910" s="69">
        <v>8864546.5700000003</v>
      </c>
      <c r="J6910" s="70">
        <v>0</v>
      </c>
      <c r="K6910" s="71">
        <v>1.073</v>
      </c>
      <c r="L6910" s="70">
        <v>0</v>
      </c>
      <c r="M6910" s="71">
        <v>1.012</v>
      </c>
      <c r="N6910" s="72"/>
      <c r="O6910" s="73">
        <f>MIN(1,MAX(0,(1/(1+EXP(-(Assumptions!$B$5 + Assumptions!$B$6*$N6910))))*Assumptions!$B$3))</f>
        <v>3.9165722796764356E-2</v>
      </c>
      <c r="P6910" s="73">
        <f>VLOOKUP($F6910,Assumptions!$A$23:$B$27,2,FALSE)*Assumptions!$B$4</f>
        <v>0.2</v>
      </c>
      <c r="Q6910" s="74">
        <f t="shared" si="214"/>
        <v>69437.274735925661</v>
      </c>
      <c r="R6910" s="75" t="str">
        <f>IF($O6910&lt;Assumptions!$B$17,"A",IF($O6910&lt;Assumptions!$B$18,"B",IF($O6910&lt;Assumptions!$B$19,"C",IF($O6910&lt;Assumptions!$B$20,"D","E"))))</f>
        <v>B</v>
      </c>
      <c r="S6910" s="75">
        <f t="shared" si="215"/>
        <v>0</v>
      </c>
    </row>
    <row r="6911" spans="1:19" ht="17.399999999999999" x14ac:dyDescent="0.3">
      <c r="A6911" s="39" t="s">
        <v>1115</v>
      </c>
      <c r="B6911" s="39" t="s">
        <v>59</v>
      </c>
      <c r="C6911" s="39" t="s">
        <v>22</v>
      </c>
      <c r="D6911" s="39" t="s">
        <v>38</v>
      </c>
      <c r="E6911" s="70" t="s">
        <v>27</v>
      </c>
      <c r="F6911" s="70" t="s">
        <v>24</v>
      </c>
      <c r="G6911" s="78">
        <v>43984</v>
      </c>
      <c r="H6911" s="78">
        <v>45778</v>
      </c>
      <c r="I6911" s="69">
        <v>8686103.5199999996</v>
      </c>
      <c r="J6911" s="70">
        <v>95</v>
      </c>
      <c r="K6911" s="71">
        <v>0.19400000000000001</v>
      </c>
      <c r="L6911" s="70">
        <v>0</v>
      </c>
      <c r="M6911" s="71">
        <v>1.012</v>
      </c>
      <c r="N6911" s="72"/>
      <c r="O6911" s="73">
        <f>MIN(1,MAX(0,(1/(1+EXP(-(Assumptions!$B$5 + Assumptions!$B$6*$N6911))))*Assumptions!$B$3))</f>
        <v>3.9165722796764356E-2</v>
      </c>
      <c r="P6911" s="73">
        <f>VLOOKUP($F6911,Assumptions!$A$23:$B$27,2,FALSE)*Assumptions!$B$4</f>
        <v>0.2</v>
      </c>
      <c r="Q6911" s="74">
        <f t="shared" si="214"/>
        <v>68039.504529663813</v>
      </c>
      <c r="R6911" s="75" t="str">
        <f>IF($O6911&lt;Assumptions!$B$17,"A",IF($O6911&lt;Assumptions!$B$18,"B",IF($O6911&lt;Assumptions!$B$19,"C",IF($O6911&lt;Assumptions!$B$20,"D","E"))))</f>
        <v>B</v>
      </c>
      <c r="S6911" s="75">
        <f t="shared" si="215"/>
        <v>0</v>
      </c>
    </row>
    <row r="6912" spans="1:19" ht="17.399999999999999" x14ac:dyDescent="0.3">
      <c r="A6912" s="39" t="s">
        <v>1115</v>
      </c>
      <c r="B6912" s="39" t="s">
        <v>59</v>
      </c>
      <c r="C6912" s="39" t="s">
        <v>22</v>
      </c>
      <c r="D6912" s="39" t="s">
        <v>38</v>
      </c>
      <c r="E6912" s="70" t="s">
        <v>27</v>
      </c>
      <c r="F6912" s="70" t="s">
        <v>24</v>
      </c>
      <c r="G6912" s="78">
        <v>43984</v>
      </c>
      <c r="H6912" s="78">
        <v>45809</v>
      </c>
      <c r="I6912" s="69">
        <v>8511008.8200000003</v>
      </c>
      <c r="J6912" s="70">
        <v>15</v>
      </c>
      <c r="K6912" s="71">
        <v>1.1060000000000001</v>
      </c>
      <c r="L6912" s="70">
        <v>0</v>
      </c>
      <c r="M6912" s="71">
        <v>1.012</v>
      </c>
      <c r="N6912" s="72"/>
      <c r="O6912" s="73">
        <f>MIN(1,MAX(0,(1/(1+EXP(-(Assumptions!$B$5 + Assumptions!$B$6*$N6912))))*Assumptions!$B$3))</f>
        <v>3.9165722796764356E-2</v>
      </c>
      <c r="P6912" s="73">
        <f>VLOOKUP($F6912,Assumptions!$A$23:$B$27,2,FALSE)*Assumptions!$B$4</f>
        <v>0.2</v>
      </c>
      <c r="Q6912" s="74">
        <f t="shared" si="214"/>
        <v>66667.962432987304</v>
      </c>
      <c r="R6912" s="75" t="str">
        <f>IF($O6912&lt;Assumptions!$B$17,"A",IF($O6912&lt;Assumptions!$B$18,"B",IF($O6912&lt;Assumptions!$B$19,"C",IF($O6912&lt;Assumptions!$B$20,"D","E"))))</f>
        <v>B</v>
      </c>
      <c r="S6912" s="75">
        <f t="shared" si="215"/>
        <v>0</v>
      </c>
    </row>
    <row r="6913" spans="1:19" ht="17.399999999999999" x14ac:dyDescent="0.3">
      <c r="A6913" s="39" t="s">
        <v>1115</v>
      </c>
      <c r="B6913" s="39" t="s">
        <v>59</v>
      </c>
      <c r="C6913" s="39" t="s">
        <v>22</v>
      </c>
      <c r="D6913" s="39" t="s">
        <v>38</v>
      </c>
      <c r="E6913" s="70" t="s">
        <v>27</v>
      </c>
      <c r="F6913" s="70" t="s">
        <v>24</v>
      </c>
      <c r="G6913" s="78">
        <v>43984</v>
      </c>
      <c r="H6913" s="78">
        <v>45839</v>
      </c>
      <c r="I6913" s="69">
        <v>8383200.5</v>
      </c>
      <c r="J6913" s="70">
        <v>0</v>
      </c>
      <c r="K6913" s="71">
        <v>1.0960000000000001</v>
      </c>
      <c r="L6913" s="70">
        <v>0</v>
      </c>
      <c r="M6913" s="71">
        <v>1.012</v>
      </c>
      <c r="N6913" s="72"/>
      <c r="O6913" s="73">
        <f>MIN(1,MAX(0,(1/(1+EXP(-(Assumptions!$B$5 + Assumptions!$B$6*$N6913))))*Assumptions!$B$3))</f>
        <v>3.9165722796764356E-2</v>
      </c>
      <c r="P6913" s="73">
        <f>VLOOKUP($F6913,Assumptions!$A$23:$B$27,2,FALSE)*Assumptions!$B$4</f>
        <v>0.2</v>
      </c>
      <c r="Q6913" s="74">
        <f t="shared" ref="Q6913:Q6976" si="216">$I6913*$O6913*$P6913</f>
        <v>65666.821386539275</v>
      </c>
      <c r="R6913" s="75" t="str">
        <f>IF($O6913&lt;Assumptions!$B$17,"A",IF($O6913&lt;Assumptions!$B$18,"B",IF($O6913&lt;Assumptions!$B$19,"C",IF($O6913&lt;Assumptions!$B$20,"D","E"))))</f>
        <v>B</v>
      </c>
      <c r="S6913" s="75">
        <f t="shared" ref="S6913:S6976" si="217">--($J6913&gt;=180)</f>
        <v>0</v>
      </c>
    </row>
    <row r="6914" spans="1:19" ht="17.399999999999999" x14ac:dyDescent="0.3">
      <c r="A6914" s="39" t="s">
        <v>1115</v>
      </c>
      <c r="B6914" s="39" t="s">
        <v>59</v>
      </c>
      <c r="C6914" s="39" t="s">
        <v>22</v>
      </c>
      <c r="D6914" s="39" t="s">
        <v>38</v>
      </c>
      <c r="E6914" s="70" t="s">
        <v>27</v>
      </c>
      <c r="F6914" s="70" t="s">
        <v>24</v>
      </c>
      <c r="G6914" s="78">
        <v>43984</v>
      </c>
      <c r="H6914" s="78">
        <v>45870</v>
      </c>
      <c r="I6914" s="69">
        <v>8253925.6200000001</v>
      </c>
      <c r="J6914" s="70">
        <v>0</v>
      </c>
      <c r="K6914" s="71">
        <v>0.95599999999999996</v>
      </c>
      <c r="L6914" s="70">
        <v>0</v>
      </c>
      <c r="M6914" s="71">
        <v>1.012</v>
      </c>
      <c r="N6914" s="72"/>
      <c r="O6914" s="73">
        <f>MIN(1,MAX(0,(1/(1+EXP(-(Assumptions!$B$5 + Assumptions!$B$6*$N6914))))*Assumptions!$B$3))</f>
        <v>3.9165722796764356E-2</v>
      </c>
      <c r="P6914" s="73">
        <f>VLOOKUP($F6914,Assumptions!$A$23:$B$27,2,FALSE)*Assumptions!$B$4</f>
        <v>0.2</v>
      </c>
      <c r="Q6914" s="74">
        <f t="shared" si="216"/>
        <v>64654.192563606281</v>
      </c>
      <c r="R6914" s="75" t="str">
        <f>IF($O6914&lt;Assumptions!$B$17,"A",IF($O6914&lt;Assumptions!$B$18,"B",IF($O6914&lt;Assumptions!$B$19,"C",IF($O6914&lt;Assumptions!$B$20,"D","E"))))</f>
        <v>B</v>
      </c>
      <c r="S6914" s="75">
        <f t="shared" si="217"/>
        <v>0</v>
      </c>
    </row>
    <row r="6915" spans="1:19" ht="17.399999999999999" x14ac:dyDescent="0.3">
      <c r="A6915" s="39" t="s">
        <v>1115</v>
      </c>
      <c r="B6915" s="39" t="s">
        <v>59</v>
      </c>
      <c r="C6915" s="39" t="s">
        <v>22</v>
      </c>
      <c r="D6915" s="39" t="s">
        <v>38</v>
      </c>
      <c r="E6915" s="70" t="s">
        <v>27</v>
      </c>
      <c r="F6915" s="70" t="s">
        <v>24</v>
      </c>
      <c r="G6915" s="78">
        <v>43984</v>
      </c>
      <c r="H6915" s="78">
        <v>45901</v>
      </c>
      <c r="I6915" s="69">
        <v>8093954.4000000004</v>
      </c>
      <c r="J6915" s="70">
        <v>15</v>
      </c>
      <c r="K6915" s="71">
        <v>1.0489999999999999</v>
      </c>
      <c r="L6915" s="70">
        <v>0</v>
      </c>
      <c r="M6915" s="71">
        <v>1.012</v>
      </c>
      <c r="N6915" s="72"/>
      <c r="O6915" s="73">
        <f>MIN(1,MAX(0,(1/(1+EXP(-(Assumptions!$B$5 + Assumptions!$B$6*$N6915))))*Assumptions!$B$3))</f>
        <v>3.9165722796764356E-2</v>
      </c>
      <c r="P6915" s="73">
        <f>VLOOKUP($F6915,Assumptions!$A$23:$B$27,2,FALSE)*Assumptions!$B$4</f>
        <v>0.2</v>
      </c>
      <c r="Q6915" s="74">
        <f t="shared" si="216"/>
        <v>63401.114872010243</v>
      </c>
      <c r="R6915" s="75" t="str">
        <f>IF($O6915&lt;Assumptions!$B$17,"A",IF($O6915&lt;Assumptions!$B$18,"B",IF($O6915&lt;Assumptions!$B$19,"C",IF($O6915&lt;Assumptions!$B$20,"D","E"))))</f>
        <v>B</v>
      </c>
      <c r="S6915" s="75">
        <f t="shared" si="217"/>
        <v>0</v>
      </c>
    </row>
    <row r="6916" spans="1:19" ht="17.399999999999999" x14ac:dyDescent="0.3">
      <c r="A6916" s="39" t="s">
        <v>1115</v>
      </c>
      <c r="B6916" s="39" t="s">
        <v>59</v>
      </c>
      <c r="C6916" s="39" t="s">
        <v>22</v>
      </c>
      <c r="D6916" s="39" t="s">
        <v>38</v>
      </c>
      <c r="E6916" s="70" t="s">
        <v>27</v>
      </c>
      <c r="F6916" s="70" t="s">
        <v>24</v>
      </c>
      <c r="G6916" s="78">
        <v>43984</v>
      </c>
      <c r="H6916" s="78">
        <v>45931</v>
      </c>
      <c r="I6916" s="69">
        <v>8093954.4000000004</v>
      </c>
      <c r="J6916" s="70">
        <v>220</v>
      </c>
      <c r="K6916" s="71">
        <v>8.7999999999999995E-2</v>
      </c>
      <c r="L6916" s="70">
        <v>1</v>
      </c>
      <c r="M6916" s="71">
        <v>1.012</v>
      </c>
      <c r="N6916" s="72"/>
      <c r="O6916" s="73">
        <f>MIN(1,MAX(0,(1/(1+EXP(-(Assumptions!$B$5 + Assumptions!$B$6*$N6916))))*Assumptions!$B$3))</f>
        <v>3.9165722796764356E-2</v>
      </c>
      <c r="P6916" s="73">
        <f>VLOOKUP($F6916,Assumptions!$A$23:$B$27,2,FALSE)*Assumptions!$B$4</f>
        <v>0.2</v>
      </c>
      <c r="Q6916" s="74">
        <f t="shared" si="216"/>
        <v>63401.114872010243</v>
      </c>
      <c r="R6916" s="75" t="str">
        <f>IF($O6916&lt;Assumptions!$B$17,"A",IF($O6916&lt;Assumptions!$B$18,"B",IF($O6916&lt;Assumptions!$B$19,"C",IF($O6916&lt;Assumptions!$B$20,"D","E"))))</f>
        <v>B</v>
      </c>
      <c r="S6916" s="75">
        <f t="shared" si="217"/>
        <v>1</v>
      </c>
    </row>
    <row r="6917" spans="1:19" ht="17.399999999999999" x14ac:dyDescent="0.3">
      <c r="A6917" s="39" t="s">
        <v>1115</v>
      </c>
      <c r="B6917" s="39" t="s">
        <v>59</v>
      </c>
      <c r="C6917" s="39" t="s">
        <v>22</v>
      </c>
      <c r="D6917" s="39" t="s">
        <v>38</v>
      </c>
      <c r="E6917" s="70" t="s">
        <v>27</v>
      </c>
      <c r="F6917" s="70" t="s">
        <v>24</v>
      </c>
      <c r="G6917" s="78">
        <v>43984</v>
      </c>
      <c r="H6917" s="78">
        <v>45962</v>
      </c>
      <c r="I6917" s="69">
        <v>8093954.4000000004</v>
      </c>
      <c r="J6917" s="70">
        <v>999</v>
      </c>
      <c r="K6917" s="71">
        <v>2.1999999999999999E-2</v>
      </c>
      <c r="L6917" s="70">
        <v>1</v>
      </c>
      <c r="M6917" s="71">
        <v>1.012</v>
      </c>
      <c r="N6917" s="72"/>
      <c r="O6917" s="73">
        <f>MIN(1,MAX(0,(1/(1+EXP(-(Assumptions!$B$5 + Assumptions!$B$6*$N6917))))*Assumptions!$B$3))</f>
        <v>3.9165722796764356E-2</v>
      </c>
      <c r="P6917" s="73">
        <f>VLOOKUP($F6917,Assumptions!$A$23:$B$27,2,FALSE)*Assumptions!$B$4</f>
        <v>0.2</v>
      </c>
      <c r="Q6917" s="74">
        <f t="shared" si="216"/>
        <v>63401.114872010243</v>
      </c>
      <c r="R6917" s="75" t="str">
        <f>IF($O6917&lt;Assumptions!$B$17,"A",IF($O6917&lt;Assumptions!$B$18,"B",IF($O6917&lt;Assumptions!$B$19,"C",IF($O6917&lt;Assumptions!$B$20,"D","E"))))</f>
        <v>B</v>
      </c>
      <c r="S6917" s="75">
        <f t="shared" si="217"/>
        <v>1</v>
      </c>
    </row>
    <row r="6918" spans="1:19" ht="17.399999999999999" x14ac:dyDescent="0.3">
      <c r="A6918" s="39" t="s">
        <v>1115</v>
      </c>
      <c r="B6918" s="39" t="s">
        <v>59</v>
      </c>
      <c r="C6918" s="39" t="s">
        <v>22</v>
      </c>
      <c r="D6918" s="39" t="s">
        <v>38</v>
      </c>
      <c r="E6918" s="70" t="s">
        <v>27</v>
      </c>
      <c r="F6918" s="70" t="s">
        <v>24</v>
      </c>
      <c r="G6918" s="78">
        <v>43984</v>
      </c>
      <c r="H6918" s="78">
        <v>45992</v>
      </c>
      <c r="I6918" s="69">
        <v>8093954.4000000004</v>
      </c>
      <c r="J6918" s="70">
        <v>999</v>
      </c>
      <c r="K6918" s="71">
        <v>0.188</v>
      </c>
      <c r="L6918" s="70">
        <v>1</v>
      </c>
      <c r="M6918" s="71">
        <v>1.012</v>
      </c>
      <c r="N6918" s="72"/>
      <c r="O6918" s="73">
        <f>MIN(1,MAX(0,(1/(1+EXP(-(Assumptions!$B$5 + Assumptions!$B$6*$N6918))))*Assumptions!$B$3))</f>
        <v>3.9165722796764356E-2</v>
      </c>
      <c r="P6918" s="73">
        <f>VLOOKUP($F6918,Assumptions!$A$23:$B$27,2,FALSE)*Assumptions!$B$4</f>
        <v>0.2</v>
      </c>
      <c r="Q6918" s="74">
        <f t="shared" si="216"/>
        <v>63401.114872010243</v>
      </c>
      <c r="R6918" s="75" t="str">
        <f>IF($O6918&lt;Assumptions!$B$17,"A",IF($O6918&lt;Assumptions!$B$18,"B",IF($O6918&lt;Assumptions!$B$19,"C",IF($O6918&lt;Assumptions!$B$20,"D","E"))))</f>
        <v>B</v>
      </c>
      <c r="S6918" s="75">
        <f t="shared" si="217"/>
        <v>1</v>
      </c>
    </row>
    <row r="6919" spans="1:19" ht="17.399999999999999" x14ac:dyDescent="0.3">
      <c r="A6919" s="39" t="s">
        <v>1117</v>
      </c>
      <c r="B6919" s="39" t="s">
        <v>53</v>
      </c>
      <c r="C6919" s="39" t="s">
        <v>144</v>
      </c>
      <c r="D6919" s="39" t="s">
        <v>26</v>
      </c>
      <c r="E6919" s="70" t="s">
        <v>49</v>
      </c>
      <c r="F6919" s="70" t="s">
        <v>28</v>
      </c>
      <c r="G6919" s="78">
        <v>44246</v>
      </c>
      <c r="H6919" s="78">
        <v>45658</v>
      </c>
      <c r="I6919" s="69">
        <v>16478152.18</v>
      </c>
      <c r="J6919" s="70">
        <v>0</v>
      </c>
      <c r="K6919" s="71">
        <v>1.1299999999999999</v>
      </c>
      <c r="L6919" s="70">
        <v>0</v>
      </c>
      <c r="M6919" s="71">
        <v>1.22</v>
      </c>
      <c r="N6919" s="72"/>
      <c r="O6919" s="73">
        <f>MIN(1,MAX(0,(1/(1+EXP(-(Assumptions!$B$5 + Assumptions!$B$6*$N6919))))*Assumptions!$B$3))</f>
        <v>3.9165722796764356E-2</v>
      </c>
      <c r="P6919" s="73">
        <f>VLOOKUP($F6919,Assumptions!$A$23:$B$27,2,FALSE)*Assumptions!$B$4</f>
        <v>0.35</v>
      </c>
      <c r="Q6919" s="74">
        <f t="shared" si="216"/>
        <v>225882.5591696724</v>
      </c>
      <c r="R6919" s="75" t="str">
        <f>IF($O6919&lt;Assumptions!$B$17,"A",IF($O6919&lt;Assumptions!$B$18,"B",IF($O6919&lt;Assumptions!$B$19,"C",IF($O6919&lt;Assumptions!$B$20,"D","E"))))</f>
        <v>B</v>
      </c>
      <c r="S6919" s="75">
        <f t="shared" si="217"/>
        <v>0</v>
      </c>
    </row>
    <row r="6920" spans="1:19" ht="17.399999999999999" x14ac:dyDescent="0.3">
      <c r="A6920" s="39" t="s">
        <v>1117</v>
      </c>
      <c r="B6920" s="39" t="s">
        <v>53</v>
      </c>
      <c r="C6920" s="39" t="s">
        <v>144</v>
      </c>
      <c r="D6920" s="39" t="s">
        <v>26</v>
      </c>
      <c r="E6920" s="70" t="s">
        <v>49</v>
      </c>
      <c r="F6920" s="70" t="s">
        <v>28</v>
      </c>
      <c r="G6920" s="78">
        <v>44246</v>
      </c>
      <c r="H6920" s="78">
        <v>45689</v>
      </c>
      <c r="I6920" s="69">
        <v>16036854.82</v>
      </c>
      <c r="J6920" s="70">
        <v>15</v>
      </c>
      <c r="K6920" s="71">
        <v>1.0960000000000001</v>
      </c>
      <c r="L6920" s="70">
        <v>0</v>
      </c>
      <c r="M6920" s="71">
        <v>1.22</v>
      </c>
      <c r="N6920" s="72"/>
      <c r="O6920" s="73">
        <f>MIN(1,MAX(0,(1/(1+EXP(-(Assumptions!$B$5 + Assumptions!$B$6*$N6920))))*Assumptions!$B$3))</f>
        <v>3.9165722796764356E-2</v>
      </c>
      <c r="P6920" s="73">
        <f>VLOOKUP($F6920,Assumptions!$A$23:$B$27,2,FALSE)*Assumptions!$B$4</f>
        <v>0.35</v>
      </c>
      <c r="Q6920" s="74">
        <f t="shared" si="216"/>
        <v>219833.25364422603</v>
      </c>
      <c r="R6920" s="75" t="str">
        <f>IF($O6920&lt;Assumptions!$B$17,"A",IF($O6920&lt;Assumptions!$B$18,"B",IF($O6920&lt;Assumptions!$B$19,"C",IF($O6920&lt;Assumptions!$B$20,"D","E"))))</f>
        <v>B</v>
      </c>
      <c r="S6920" s="75">
        <f t="shared" si="217"/>
        <v>0</v>
      </c>
    </row>
    <row r="6921" spans="1:19" ht="17.399999999999999" x14ac:dyDescent="0.3">
      <c r="A6921" s="39" t="s">
        <v>1117</v>
      </c>
      <c r="B6921" s="39" t="s">
        <v>53</v>
      </c>
      <c r="C6921" s="39" t="s">
        <v>144</v>
      </c>
      <c r="D6921" s="39" t="s">
        <v>26</v>
      </c>
      <c r="E6921" s="70" t="s">
        <v>49</v>
      </c>
      <c r="F6921" s="70" t="s">
        <v>28</v>
      </c>
      <c r="G6921" s="78">
        <v>44246</v>
      </c>
      <c r="H6921" s="78">
        <v>45717</v>
      </c>
      <c r="I6921" s="69">
        <v>15599138.59</v>
      </c>
      <c r="J6921" s="70">
        <v>0</v>
      </c>
      <c r="K6921" s="71">
        <v>0.98</v>
      </c>
      <c r="L6921" s="70">
        <v>0</v>
      </c>
      <c r="M6921" s="71">
        <v>1.22</v>
      </c>
      <c r="N6921" s="72"/>
      <c r="O6921" s="73">
        <f>MIN(1,MAX(0,(1/(1+EXP(-(Assumptions!$B$5 + Assumptions!$B$6*$N6921))))*Assumptions!$B$3))</f>
        <v>3.9165722796764356E-2</v>
      </c>
      <c r="P6921" s="73">
        <f>VLOOKUP($F6921,Assumptions!$A$23:$B$27,2,FALSE)*Assumptions!$B$4</f>
        <v>0.35</v>
      </c>
      <c r="Q6921" s="74">
        <f t="shared" si="216"/>
        <v>213833.03825948734</v>
      </c>
      <c r="R6921" s="75" t="str">
        <f>IF($O6921&lt;Assumptions!$B$17,"A",IF($O6921&lt;Assumptions!$B$18,"B",IF($O6921&lt;Assumptions!$B$19,"C",IF($O6921&lt;Assumptions!$B$20,"D","E"))))</f>
        <v>B</v>
      </c>
      <c r="S6921" s="75">
        <f t="shared" si="217"/>
        <v>0</v>
      </c>
    </row>
    <row r="6922" spans="1:19" ht="17.399999999999999" x14ac:dyDescent="0.3">
      <c r="A6922" s="39" t="s">
        <v>1117</v>
      </c>
      <c r="B6922" s="39" t="s">
        <v>53</v>
      </c>
      <c r="C6922" s="39" t="s">
        <v>144</v>
      </c>
      <c r="D6922" s="39" t="s">
        <v>26</v>
      </c>
      <c r="E6922" s="70" t="s">
        <v>49</v>
      </c>
      <c r="F6922" s="70" t="s">
        <v>28</v>
      </c>
      <c r="G6922" s="78">
        <v>44246</v>
      </c>
      <c r="H6922" s="78">
        <v>45748</v>
      </c>
      <c r="I6922" s="69">
        <v>15171648.48</v>
      </c>
      <c r="J6922" s="70">
        <v>0</v>
      </c>
      <c r="K6922" s="71">
        <v>0.998</v>
      </c>
      <c r="L6922" s="70">
        <v>0</v>
      </c>
      <c r="M6922" s="71">
        <v>1.22</v>
      </c>
      <c r="N6922" s="72"/>
      <c r="O6922" s="73">
        <f>MIN(1,MAX(0,(1/(1+EXP(-(Assumptions!$B$5 + Assumptions!$B$6*$N6922))))*Assumptions!$B$3))</f>
        <v>3.9165722796764356E-2</v>
      </c>
      <c r="P6922" s="73">
        <f>VLOOKUP($F6922,Assumptions!$A$23:$B$27,2,FALSE)*Assumptions!$B$4</f>
        <v>0.35</v>
      </c>
      <c r="Q6922" s="74">
        <f t="shared" si="216"/>
        <v>207973.00255817096</v>
      </c>
      <c r="R6922" s="75" t="str">
        <f>IF($O6922&lt;Assumptions!$B$17,"A",IF($O6922&lt;Assumptions!$B$18,"B",IF($O6922&lt;Assumptions!$B$19,"C",IF($O6922&lt;Assumptions!$B$20,"D","E"))))</f>
        <v>B</v>
      </c>
      <c r="S6922" s="75">
        <f t="shared" si="217"/>
        <v>0</v>
      </c>
    </row>
    <row r="6923" spans="1:19" ht="17.399999999999999" x14ac:dyDescent="0.3">
      <c r="A6923" s="39" t="s">
        <v>1117</v>
      </c>
      <c r="B6923" s="39" t="s">
        <v>53</v>
      </c>
      <c r="C6923" s="39" t="s">
        <v>144</v>
      </c>
      <c r="D6923" s="39" t="s">
        <v>26</v>
      </c>
      <c r="E6923" s="70" t="s">
        <v>49</v>
      </c>
      <c r="F6923" s="70" t="s">
        <v>28</v>
      </c>
      <c r="G6923" s="78">
        <v>44246</v>
      </c>
      <c r="H6923" s="78">
        <v>45778</v>
      </c>
      <c r="I6923" s="69">
        <v>14754930.369999999</v>
      </c>
      <c r="J6923" s="70">
        <v>0</v>
      </c>
      <c r="K6923" s="71">
        <v>0.995</v>
      </c>
      <c r="L6923" s="70">
        <v>0</v>
      </c>
      <c r="M6923" s="71">
        <v>1.22</v>
      </c>
      <c r="N6923" s="72"/>
      <c r="O6923" s="73">
        <f>MIN(1,MAX(0,(1/(1+EXP(-(Assumptions!$B$5 + Assumptions!$B$6*$N6923))))*Assumptions!$B$3))</f>
        <v>3.9165722796764356E-2</v>
      </c>
      <c r="P6923" s="73">
        <f>VLOOKUP($F6923,Assumptions!$A$23:$B$27,2,FALSE)*Assumptions!$B$4</f>
        <v>0.35</v>
      </c>
      <c r="Q6923" s="74">
        <f t="shared" si="216"/>
        <v>202260.62946494287</v>
      </c>
      <c r="R6923" s="75" t="str">
        <f>IF($O6923&lt;Assumptions!$B$17,"A",IF($O6923&lt;Assumptions!$B$18,"B",IF($O6923&lt;Assumptions!$B$19,"C",IF($O6923&lt;Assumptions!$B$20,"D","E"))))</f>
        <v>B</v>
      </c>
      <c r="S6923" s="75">
        <f t="shared" si="217"/>
        <v>0</v>
      </c>
    </row>
    <row r="6924" spans="1:19" ht="17.399999999999999" x14ac:dyDescent="0.3">
      <c r="A6924" s="39" t="s">
        <v>1117</v>
      </c>
      <c r="B6924" s="39" t="s">
        <v>53</v>
      </c>
      <c r="C6924" s="39" t="s">
        <v>144</v>
      </c>
      <c r="D6924" s="39" t="s">
        <v>26</v>
      </c>
      <c r="E6924" s="70" t="s">
        <v>49</v>
      </c>
      <c r="F6924" s="70" t="s">
        <v>28</v>
      </c>
      <c r="G6924" s="78">
        <v>44246</v>
      </c>
      <c r="H6924" s="78">
        <v>45809</v>
      </c>
      <c r="I6924" s="69">
        <v>14356694.119999999</v>
      </c>
      <c r="J6924" s="70">
        <v>0</v>
      </c>
      <c r="K6924" s="71">
        <v>0.96799999999999997</v>
      </c>
      <c r="L6924" s="70">
        <v>0</v>
      </c>
      <c r="M6924" s="71">
        <v>1.22</v>
      </c>
      <c r="N6924" s="72"/>
      <c r="O6924" s="73">
        <f>MIN(1,MAX(0,(1/(1+EXP(-(Assumptions!$B$5 + Assumptions!$B$6*$N6924))))*Assumptions!$B$3))</f>
        <v>3.9165722796764356E-2</v>
      </c>
      <c r="P6924" s="73">
        <f>VLOOKUP($F6924,Assumptions!$A$23:$B$27,2,FALSE)*Assumptions!$B$4</f>
        <v>0.35</v>
      </c>
      <c r="Q6924" s="74">
        <f t="shared" si="216"/>
        <v>196801.60576364983</v>
      </c>
      <c r="R6924" s="75" t="str">
        <f>IF($O6924&lt;Assumptions!$B$17,"A",IF($O6924&lt;Assumptions!$B$18,"B",IF($O6924&lt;Assumptions!$B$19,"C",IF($O6924&lt;Assumptions!$B$20,"D","E"))))</f>
        <v>B</v>
      </c>
      <c r="S6924" s="75">
        <f t="shared" si="217"/>
        <v>0</v>
      </c>
    </row>
    <row r="6925" spans="1:19" ht="17.399999999999999" x14ac:dyDescent="0.3">
      <c r="A6925" s="39" t="s">
        <v>1117</v>
      </c>
      <c r="B6925" s="39" t="s">
        <v>53</v>
      </c>
      <c r="C6925" s="39" t="s">
        <v>144</v>
      </c>
      <c r="D6925" s="39" t="s">
        <v>26</v>
      </c>
      <c r="E6925" s="70" t="s">
        <v>49</v>
      </c>
      <c r="F6925" s="70" t="s">
        <v>28</v>
      </c>
      <c r="G6925" s="78">
        <v>44246</v>
      </c>
      <c r="H6925" s="78">
        <v>45839</v>
      </c>
      <c r="I6925" s="69">
        <v>14008181.32</v>
      </c>
      <c r="J6925" s="70">
        <v>0</v>
      </c>
      <c r="K6925" s="71">
        <v>0.998</v>
      </c>
      <c r="L6925" s="70">
        <v>0</v>
      </c>
      <c r="M6925" s="71">
        <v>1.22</v>
      </c>
      <c r="N6925" s="72"/>
      <c r="O6925" s="73">
        <f>MIN(1,MAX(0,(1/(1+EXP(-(Assumptions!$B$5 + Assumptions!$B$6*$N6925))))*Assumptions!$B$3))</f>
        <v>3.9165722796764356E-2</v>
      </c>
      <c r="P6925" s="73">
        <f>VLOOKUP($F6925,Assumptions!$A$23:$B$27,2,FALSE)*Assumptions!$B$4</f>
        <v>0.35</v>
      </c>
      <c r="Q6925" s="74">
        <f t="shared" si="216"/>
        <v>192024.19126307641</v>
      </c>
      <c r="R6925" s="75" t="str">
        <f>IF($O6925&lt;Assumptions!$B$17,"A",IF($O6925&lt;Assumptions!$B$18,"B",IF($O6925&lt;Assumptions!$B$19,"C",IF($O6925&lt;Assumptions!$B$20,"D","E"))))</f>
        <v>B</v>
      </c>
      <c r="S6925" s="75">
        <f t="shared" si="217"/>
        <v>0</v>
      </c>
    </row>
    <row r="6926" spans="1:19" ht="17.399999999999999" x14ac:dyDescent="0.3">
      <c r="A6926" s="39" t="s">
        <v>1117</v>
      </c>
      <c r="B6926" s="39" t="s">
        <v>53</v>
      </c>
      <c r="C6926" s="39" t="s">
        <v>144</v>
      </c>
      <c r="D6926" s="39" t="s">
        <v>26</v>
      </c>
      <c r="E6926" s="70" t="s">
        <v>49</v>
      </c>
      <c r="F6926" s="70" t="s">
        <v>28</v>
      </c>
      <c r="G6926" s="78">
        <v>44246</v>
      </c>
      <c r="H6926" s="78">
        <v>45870</v>
      </c>
      <c r="I6926" s="69">
        <v>13620710.439999999</v>
      </c>
      <c r="J6926" s="70">
        <v>0</v>
      </c>
      <c r="K6926" s="71">
        <v>0.98899999999999999</v>
      </c>
      <c r="L6926" s="70">
        <v>0</v>
      </c>
      <c r="M6926" s="71">
        <v>1.22</v>
      </c>
      <c r="N6926" s="72"/>
      <c r="O6926" s="73">
        <f>MIN(1,MAX(0,(1/(1+EXP(-(Assumptions!$B$5 + Assumptions!$B$6*$N6926))))*Assumptions!$B$3))</f>
        <v>3.9165722796764356E-2</v>
      </c>
      <c r="P6926" s="73">
        <f>VLOOKUP($F6926,Assumptions!$A$23:$B$27,2,FALSE)*Assumptions!$B$4</f>
        <v>0.35</v>
      </c>
      <c r="Q6926" s="74">
        <f t="shared" si="216"/>
        <v>186712.73928581196</v>
      </c>
      <c r="R6926" s="75" t="str">
        <f>IF($O6926&lt;Assumptions!$B$17,"A",IF($O6926&lt;Assumptions!$B$18,"B",IF($O6926&lt;Assumptions!$B$19,"C",IF($O6926&lt;Assumptions!$B$20,"D","E"))))</f>
        <v>B</v>
      </c>
      <c r="S6926" s="75">
        <f t="shared" si="217"/>
        <v>0</v>
      </c>
    </row>
    <row r="6927" spans="1:19" ht="17.399999999999999" x14ac:dyDescent="0.3">
      <c r="A6927" s="39" t="s">
        <v>1117</v>
      </c>
      <c r="B6927" s="39" t="s">
        <v>53</v>
      </c>
      <c r="C6927" s="39" t="s">
        <v>144</v>
      </c>
      <c r="D6927" s="39" t="s">
        <v>26</v>
      </c>
      <c r="E6927" s="70" t="s">
        <v>49</v>
      </c>
      <c r="F6927" s="70" t="s">
        <v>28</v>
      </c>
      <c r="G6927" s="78">
        <v>44246</v>
      </c>
      <c r="H6927" s="78">
        <v>45901</v>
      </c>
      <c r="I6927" s="69">
        <v>13244997.18</v>
      </c>
      <c r="J6927" s="70">
        <v>0</v>
      </c>
      <c r="K6927" s="71">
        <v>1.0640000000000001</v>
      </c>
      <c r="L6927" s="70">
        <v>0</v>
      </c>
      <c r="M6927" s="71">
        <v>1.22</v>
      </c>
      <c r="N6927" s="72"/>
      <c r="O6927" s="73">
        <f>MIN(1,MAX(0,(1/(1+EXP(-(Assumptions!$B$5 + Assumptions!$B$6*$N6927))))*Assumptions!$B$3))</f>
        <v>3.9165722796764356E-2</v>
      </c>
      <c r="P6927" s="73">
        <f>VLOOKUP($F6927,Assumptions!$A$23:$B$27,2,FALSE)*Assumptions!$B$4</f>
        <v>0.35</v>
      </c>
      <c r="Q6927" s="74">
        <f t="shared" si="216"/>
        <v>181562.46079853195</v>
      </c>
      <c r="R6927" s="75" t="str">
        <f>IF($O6927&lt;Assumptions!$B$17,"A",IF($O6927&lt;Assumptions!$B$18,"B",IF($O6927&lt;Assumptions!$B$19,"C",IF($O6927&lt;Assumptions!$B$20,"D","E"))))</f>
        <v>B</v>
      </c>
      <c r="S6927" s="75">
        <f t="shared" si="217"/>
        <v>0</v>
      </c>
    </row>
    <row r="6928" spans="1:19" ht="17.399999999999999" x14ac:dyDescent="0.3">
      <c r="A6928" s="39" t="s">
        <v>1117</v>
      </c>
      <c r="B6928" s="39" t="s">
        <v>53</v>
      </c>
      <c r="C6928" s="39" t="s">
        <v>144</v>
      </c>
      <c r="D6928" s="39" t="s">
        <v>26</v>
      </c>
      <c r="E6928" s="70" t="s">
        <v>49</v>
      </c>
      <c r="F6928" s="70" t="s">
        <v>28</v>
      </c>
      <c r="G6928" s="78">
        <v>44246</v>
      </c>
      <c r="H6928" s="78">
        <v>45931</v>
      </c>
      <c r="I6928" s="69">
        <v>12938755.32</v>
      </c>
      <c r="J6928" s="70">
        <v>0</v>
      </c>
      <c r="K6928" s="71">
        <v>1.1000000000000001</v>
      </c>
      <c r="L6928" s="70">
        <v>0</v>
      </c>
      <c r="M6928" s="71">
        <v>1.22</v>
      </c>
      <c r="N6928" s="72"/>
      <c r="O6928" s="73">
        <f>MIN(1,MAX(0,(1/(1+EXP(-(Assumptions!$B$5 + Assumptions!$B$6*$N6928))))*Assumptions!$B$3))</f>
        <v>3.9165722796764356E-2</v>
      </c>
      <c r="P6928" s="73">
        <f>VLOOKUP($F6928,Assumptions!$A$23:$B$27,2,FALSE)*Assumptions!$B$4</f>
        <v>0.35</v>
      </c>
      <c r="Q6928" s="74">
        <f t="shared" si="216"/>
        <v>177364.49646939803</v>
      </c>
      <c r="R6928" s="75" t="str">
        <f>IF($O6928&lt;Assumptions!$B$17,"A",IF($O6928&lt;Assumptions!$B$18,"B",IF($O6928&lt;Assumptions!$B$19,"C",IF($O6928&lt;Assumptions!$B$20,"D","E"))))</f>
        <v>B</v>
      </c>
      <c r="S6928" s="75">
        <f t="shared" si="217"/>
        <v>0</v>
      </c>
    </row>
    <row r="6929" spans="1:19" ht="17.399999999999999" x14ac:dyDescent="0.3">
      <c r="A6929" s="39" t="s">
        <v>1117</v>
      </c>
      <c r="B6929" s="39" t="s">
        <v>53</v>
      </c>
      <c r="C6929" s="39" t="s">
        <v>144</v>
      </c>
      <c r="D6929" s="39" t="s">
        <v>26</v>
      </c>
      <c r="E6929" s="70" t="s">
        <v>49</v>
      </c>
      <c r="F6929" s="70" t="s">
        <v>28</v>
      </c>
      <c r="G6929" s="78">
        <v>44246</v>
      </c>
      <c r="H6929" s="78">
        <v>45962</v>
      </c>
      <c r="I6929" s="69">
        <v>12583840</v>
      </c>
      <c r="J6929" s="70">
        <v>0</v>
      </c>
      <c r="K6929" s="71">
        <v>0.97299999999999998</v>
      </c>
      <c r="L6929" s="70">
        <v>0</v>
      </c>
      <c r="M6929" s="71">
        <v>1.22</v>
      </c>
      <c r="N6929" s="72"/>
      <c r="O6929" s="73">
        <f>MIN(1,MAX(0,(1/(1+EXP(-(Assumptions!$B$5 + Assumptions!$B$6*$N6929))))*Assumptions!$B$3))</f>
        <v>3.9165722796764356E-2</v>
      </c>
      <c r="P6929" s="73">
        <f>VLOOKUP($F6929,Assumptions!$A$23:$B$27,2,FALSE)*Assumptions!$B$4</f>
        <v>0.35</v>
      </c>
      <c r="Q6929" s="74">
        <f t="shared" si="216"/>
        <v>172499.3162055923</v>
      </c>
      <c r="R6929" s="75" t="str">
        <f>IF($O6929&lt;Assumptions!$B$17,"A",IF($O6929&lt;Assumptions!$B$18,"B",IF($O6929&lt;Assumptions!$B$19,"C",IF($O6929&lt;Assumptions!$B$20,"D","E"))))</f>
        <v>B</v>
      </c>
      <c r="S6929" s="75">
        <f t="shared" si="217"/>
        <v>0</v>
      </c>
    </row>
    <row r="6930" spans="1:19" ht="17.399999999999999" x14ac:dyDescent="0.3">
      <c r="A6930" s="39" t="s">
        <v>1117</v>
      </c>
      <c r="B6930" s="39" t="s">
        <v>53</v>
      </c>
      <c r="C6930" s="39" t="s">
        <v>144</v>
      </c>
      <c r="D6930" s="39" t="s">
        <v>26</v>
      </c>
      <c r="E6930" s="70" t="s">
        <v>49</v>
      </c>
      <c r="F6930" s="70" t="s">
        <v>28</v>
      </c>
      <c r="G6930" s="78">
        <v>44246</v>
      </c>
      <c r="H6930" s="78">
        <v>45992</v>
      </c>
      <c r="I6930" s="69">
        <v>12298310.58</v>
      </c>
      <c r="J6930" s="70">
        <v>0</v>
      </c>
      <c r="K6930" s="71">
        <v>0.99</v>
      </c>
      <c r="L6930" s="70">
        <v>0</v>
      </c>
      <c r="M6930" s="71">
        <v>1.22</v>
      </c>
      <c r="N6930" s="72"/>
      <c r="O6930" s="73">
        <f>MIN(1,MAX(0,(1/(1+EXP(-(Assumptions!$B$5 + Assumptions!$B$6*$N6930))))*Assumptions!$B$3))</f>
        <v>3.9165722796764356E-2</v>
      </c>
      <c r="P6930" s="73">
        <f>VLOOKUP($F6930,Assumptions!$A$23:$B$27,2,FALSE)*Assumptions!$B$4</f>
        <v>0.35</v>
      </c>
      <c r="Q6930" s="74">
        <f t="shared" si="216"/>
        <v>168585.27806567799</v>
      </c>
      <c r="R6930" s="75" t="str">
        <f>IF($O6930&lt;Assumptions!$B$17,"A",IF($O6930&lt;Assumptions!$B$18,"B",IF($O6930&lt;Assumptions!$B$19,"C",IF($O6930&lt;Assumptions!$B$20,"D","E"))))</f>
        <v>B</v>
      </c>
      <c r="S6930" s="75">
        <f t="shared" si="217"/>
        <v>0</v>
      </c>
    </row>
    <row r="6931" spans="1:19" ht="17.399999999999999" x14ac:dyDescent="0.3">
      <c r="A6931" s="39" t="s">
        <v>1118</v>
      </c>
      <c r="B6931" s="39" t="s">
        <v>29</v>
      </c>
      <c r="C6931" s="39" t="s">
        <v>135</v>
      </c>
      <c r="D6931" s="39" t="s">
        <v>38</v>
      </c>
      <c r="E6931" s="70" t="s">
        <v>27</v>
      </c>
      <c r="F6931" s="70" t="s">
        <v>36</v>
      </c>
      <c r="G6931" s="78">
        <v>44661</v>
      </c>
      <c r="H6931" s="78">
        <v>45658</v>
      </c>
      <c r="I6931" s="69">
        <v>726058.26</v>
      </c>
      <c r="J6931" s="70">
        <v>0</v>
      </c>
      <c r="K6931" s="71">
        <v>1.071</v>
      </c>
      <c r="L6931" s="70">
        <v>0</v>
      </c>
      <c r="M6931" s="71">
        <v>1.2370000000000001</v>
      </c>
      <c r="N6931" s="72"/>
      <c r="O6931" s="73">
        <f>MIN(1,MAX(0,(1/(1+EXP(-(Assumptions!$B$5 + Assumptions!$B$6*$N6931))))*Assumptions!$B$3))</f>
        <v>3.9165722796764356E-2</v>
      </c>
      <c r="P6931" s="73">
        <f>VLOOKUP($F6931,Assumptions!$A$23:$B$27,2,FALSE)*Assumptions!$B$4</f>
        <v>0.55000000000000004</v>
      </c>
      <c r="Q6931" s="74">
        <f t="shared" si="216"/>
        <v>15640.128100003585</v>
      </c>
      <c r="R6931" s="75" t="str">
        <f>IF($O6931&lt;Assumptions!$B$17,"A",IF($O6931&lt;Assumptions!$B$18,"B",IF($O6931&lt;Assumptions!$B$19,"C",IF($O6931&lt;Assumptions!$B$20,"D","E"))))</f>
        <v>B</v>
      </c>
      <c r="S6931" s="75">
        <f t="shared" si="217"/>
        <v>0</v>
      </c>
    </row>
    <row r="6932" spans="1:19" ht="17.399999999999999" x14ac:dyDescent="0.3">
      <c r="A6932" s="39" t="s">
        <v>1118</v>
      </c>
      <c r="B6932" s="39" t="s">
        <v>29</v>
      </c>
      <c r="C6932" s="39" t="s">
        <v>135</v>
      </c>
      <c r="D6932" s="39" t="s">
        <v>38</v>
      </c>
      <c r="E6932" s="70" t="s">
        <v>27</v>
      </c>
      <c r="F6932" s="70" t="s">
        <v>36</v>
      </c>
      <c r="G6932" s="78">
        <v>44661</v>
      </c>
      <c r="H6932" s="78">
        <v>45689</v>
      </c>
      <c r="I6932" s="69">
        <v>706213.45</v>
      </c>
      <c r="J6932" s="70">
        <v>0</v>
      </c>
      <c r="K6932" s="71">
        <v>1.024</v>
      </c>
      <c r="L6932" s="70">
        <v>0</v>
      </c>
      <c r="M6932" s="71">
        <v>1.2370000000000001</v>
      </c>
      <c r="N6932" s="72"/>
      <c r="O6932" s="73">
        <f>MIN(1,MAX(0,(1/(1+EXP(-(Assumptions!$B$5 + Assumptions!$B$6*$N6932))))*Assumptions!$B$3))</f>
        <v>3.9165722796764356E-2</v>
      </c>
      <c r="P6932" s="73">
        <f>VLOOKUP($F6932,Assumptions!$A$23:$B$27,2,FALSE)*Assumptions!$B$4</f>
        <v>0.55000000000000004</v>
      </c>
      <c r="Q6932" s="74">
        <f t="shared" si="216"/>
        <v>15212.648119925634</v>
      </c>
      <c r="R6932" s="75" t="str">
        <f>IF($O6932&lt;Assumptions!$B$17,"A",IF($O6932&lt;Assumptions!$B$18,"B",IF($O6932&lt;Assumptions!$B$19,"C",IF($O6932&lt;Assumptions!$B$20,"D","E"))))</f>
        <v>B</v>
      </c>
      <c r="S6932" s="75">
        <f t="shared" si="217"/>
        <v>0</v>
      </c>
    </row>
    <row r="6933" spans="1:19" ht="17.399999999999999" x14ac:dyDescent="0.3">
      <c r="A6933" s="39" t="s">
        <v>1118</v>
      </c>
      <c r="B6933" s="39" t="s">
        <v>29</v>
      </c>
      <c r="C6933" s="39" t="s">
        <v>135</v>
      </c>
      <c r="D6933" s="39" t="s">
        <v>38</v>
      </c>
      <c r="E6933" s="70" t="s">
        <v>27</v>
      </c>
      <c r="F6933" s="70" t="s">
        <v>36</v>
      </c>
      <c r="G6933" s="78">
        <v>44661</v>
      </c>
      <c r="H6933" s="78">
        <v>45717</v>
      </c>
      <c r="I6933" s="69">
        <v>684009.48</v>
      </c>
      <c r="J6933" s="70">
        <v>0</v>
      </c>
      <c r="K6933" s="71">
        <v>1.0609999999999999</v>
      </c>
      <c r="L6933" s="70">
        <v>0</v>
      </c>
      <c r="M6933" s="71">
        <v>1.2370000000000001</v>
      </c>
      <c r="N6933" s="72"/>
      <c r="O6933" s="73">
        <f>MIN(1,MAX(0,(1/(1+EXP(-(Assumptions!$B$5 + Assumptions!$B$6*$N6933))))*Assumptions!$B$3))</f>
        <v>3.9165722796764356E-2</v>
      </c>
      <c r="P6933" s="73">
        <f>VLOOKUP($F6933,Assumptions!$A$23:$B$27,2,FALSE)*Assumptions!$B$4</f>
        <v>0.55000000000000004</v>
      </c>
      <c r="Q6933" s="74">
        <f t="shared" si="216"/>
        <v>14734.349126221414</v>
      </c>
      <c r="R6933" s="75" t="str">
        <f>IF($O6933&lt;Assumptions!$B$17,"A",IF($O6933&lt;Assumptions!$B$18,"B",IF($O6933&lt;Assumptions!$B$19,"C",IF($O6933&lt;Assumptions!$B$20,"D","E"))))</f>
        <v>B</v>
      </c>
      <c r="S6933" s="75">
        <f t="shared" si="217"/>
        <v>0</v>
      </c>
    </row>
    <row r="6934" spans="1:19" ht="17.399999999999999" x14ac:dyDescent="0.3">
      <c r="A6934" s="39" t="s">
        <v>1118</v>
      </c>
      <c r="B6934" s="39" t="s">
        <v>29</v>
      </c>
      <c r="C6934" s="39" t="s">
        <v>135</v>
      </c>
      <c r="D6934" s="39" t="s">
        <v>38</v>
      </c>
      <c r="E6934" s="70" t="s">
        <v>27</v>
      </c>
      <c r="F6934" s="70" t="s">
        <v>36</v>
      </c>
      <c r="G6934" s="78">
        <v>44661</v>
      </c>
      <c r="H6934" s="78">
        <v>45748</v>
      </c>
      <c r="I6934" s="69">
        <v>666012.84</v>
      </c>
      <c r="J6934" s="70">
        <v>0</v>
      </c>
      <c r="K6934" s="71">
        <v>0.95599999999999996</v>
      </c>
      <c r="L6934" s="70">
        <v>0</v>
      </c>
      <c r="M6934" s="71">
        <v>1.2370000000000001</v>
      </c>
      <c r="N6934" s="72"/>
      <c r="O6934" s="73">
        <f>MIN(1,MAX(0,(1/(1+EXP(-(Assumptions!$B$5 + Assumptions!$B$6*$N6934))))*Assumptions!$B$3))</f>
        <v>3.9165722796764356E-2</v>
      </c>
      <c r="P6934" s="73">
        <f>VLOOKUP($F6934,Assumptions!$A$23:$B$27,2,FALSE)*Assumptions!$B$4</f>
        <v>0.55000000000000004</v>
      </c>
      <c r="Q6934" s="74">
        <f t="shared" si="216"/>
        <v>14346.680848789176</v>
      </c>
      <c r="R6934" s="75" t="str">
        <f>IF($O6934&lt;Assumptions!$B$17,"A",IF($O6934&lt;Assumptions!$B$18,"B",IF($O6934&lt;Assumptions!$B$19,"C",IF($O6934&lt;Assumptions!$B$20,"D","E"))))</f>
        <v>B</v>
      </c>
      <c r="S6934" s="75">
        <f t="shared" si="217"/>
        <v>0</v>
      </c>
    </row>
    <row r="6935" spans="1:19" ht="17.399999999999999" x14ac:dyDescent="0.3">
      <c r="A6935" s="39" t="s">
        <v>1118</v>
      </c>
      <c r="B6935" s="39" t="s">
        <v>29</v>
      </c>
      <c r="C6935" s="39" t="s">
        <v>135</v>
      </c>
      <c r="D6935" s="39" t="s">
        <v>38</v>
      </c>
      <c r="E6935" s="70" t="s">
        <v>27</v>
      </c>
      <c r="F6935" s="70" t="s">
        <v>36</v>
      </c>
      <c r="G6935" s="78">
        <v>44661</v>
      </c>
      <c r="H6935" s="78">
        <v>45778</v>
      </c>
      <c r="I6935" s="69">
        <v>648134.34</v>
      </c>
      <c r="J6935" s="70">
        <v>15</v>
      </c>
      <c r="K6935" s="71">
        <v>1.0389999999999999</v>
      </c>
      <c r="L6935" s="70">
        <v>0</v>
      </c>
      <c r="M6935" s="71">
        <v>1.2370000000000001</v>
      </c>
      <c r="N6935" s="72"/>
      <c r="O6935" s="73">
        <f>MIN(1,MAX(0,(1/(1+EXP(-(Assumptions!$B$5 + Assumptions!$B$6*$N6935))))*Assumptions!$B$3))</f>
        <v>3.9165722796764356E-2</v>
      </c>
      <c r="P6935" s="73">
        <f>VLOOKUP($F6935,Assumptions!$A$23:$B$27,2,FALSE)*Assumptions!$B$4</f>
        <v>0.55000000000000004</v>
      </c>
      <c r="Q6935" s="74">
        <f t="shared" si="216"/>
        <v>13961.557442527101</v>
      </c>
      <c r="R6935" s="75" t="str">
        <f>IF($O6935&lt;Assumptions!$B$17,"A",IF($O6935&lt;Assumptions!$B$18,"B",IF($O6935&lt;Assumptions!$B$19,"C",IF($O6935&lt;Assumptions!$B$20,"D","E"))))</f>
        <v>B</v>
      </c>
      <c r="S6935" s="75">
        <f t="shared" si="217"/>
        <v>0</v>
      </c>
    </row>
    <row r="6936" spans="1:19" ht="17.399999999999999" x14ac:dyDescent="0.3">
      <c r="A6936" s="39" t="s">
        <v>1118</v>
      </c>
      <c r="B6936" s="39" t="s">
        <v>29</v>
      </c>
      <c r="C6936" s="39" t="s">
        <v>135</v>
      </c>
      <c r="D6936" s="39" t="s">
        <v>38</v>
      </c>
      <c r="E6936" s="70" t="s">
        <v>27</v>
      </c>
      <c r="F6936" s="70" t="s">
        <v>36</v>
      </c>
      <c r="G6936" s="78">
        <v>44661</v>
      </c>
      <c r="H6936" s="78">
        <v>45809</v>
      </c>
      <c r="I6936" s="69">
        <v>626996.68999999994</v>
      </c>
      <c r="J6936" s="70">
        <v>95</v>
      </c>
      <c r="K6936" s="71">
        <v>0.57699999999999996</v>
      </c>
      <c r="L6936" s="70">
        <v>0</v>
      </c>
      <c r="M6936" s="71">
        <v>1.2370000000000001</v>
      </c>
      <c r="N6936" s="72"/>
      <c r="O6936" s="73">
        <f>MIN(1,MAX(0,(1/(1+EXP(-(Assumptions!$B$5 + Assumptions!$B$6*$N6936))))*Assumptions!$B$3))</f>
        <v>3.9165722796764356E-2</v>
      </c>
      <c r="P6936" s="73">
        <f>VLOOKUP($F6936,Assumptions!$A$23:$B$27,2,FALSE)*Assumptions!$B$4</f>
        <v>0.55000000000000004</v>
      </c>
      <c r="Q6936" s="74">
        <f t="shared" si="216"/>
        <v>13506.228205265836</v>
      </c>
      <c r="R6936" s="75" t="str">
        <f>IF($O6936&lt;Assumptions!$B$17,"A",IF($O6936&lt;Assumptions!$B$18,"B",IF($O6936&lt;Assumptions!$B$19,"C",IF($O6936&lt;Assumptions!$B$20,"D","E"))))</f>
        <v>B</v>
      </c>
      <c r="S6936" s="75">
        <f t="shared" si="217"/>
        <v>0</v>
      </c>
    </row>
    <row r="6937" spans="1:19" ht="17.399999999999999" x14ac:dyDescent="0.3">
      <c r="A6937" s="39" t="s">
        <v>1118</v>
      </c>
      <c r="B6937" s="39" t="s">
        <v>29</v>
      </c>
      <c r="C6937" s="39" t="s">
        <v>135</v>
      </c>
      <c r="D6937" s="39" t="s">
        <v>38</v>
      </c>
      <c r="E6937" s="70" t="s">
        <v>27</v>
      </c>
      <c r="F6937" s="70" t="s">
        <v>36</v>
      </c>
      <c r="G6937" s="78">
        <v>44661</v>
      </c>
      <c r="H6937" s="78">
        <v>45839</v>
      </c>
      <c r="I6937" s="69">
        <v>626996.68999999994</v>
      </c>
      <c r="J6937" s="70">
        <v>185</v>
      </c>
      <c r="K6937" s="71">
        <v>5.8999999999999997E-2</v>
      </c>
      <c r="L6937" s="70">
        <v>0</v>
      </c>
      <c r="M6937" s="71">
        <v>1.2370000000000001</v>
      </c>
      <c r="N6937" s="72"/>
      <c r="O6937" s="73">
        <f>MIN(1,MAX(0,(1/(1+EXP(-(Assumptions!$B$5 + Assumptions!$B$6*$N6937))))*Assumptions!$B$3))</f>
        <v>3.9165722796764356E-2</v>
      </c>
      <c r="P6937" s="73">
        <f>VLOOKUP($F6937,Assumptions!$A$23:$B$27,2,FALSE)*Assumptions!$B$4</f>
        <v>0.55000000000000004</v>
      </c>
      <c r="Q6937" s="74">
        <f t="shared" si="216"/>
        <v>13506.228205265836</v>
      </c>
      <c r="R6937" s="75" t="str">
        <f>IF($O6937&lt;Assumptions!$B$17,"A",IF($O6937&lt;Assumptions!$B$18,"B",IF($O6937&lt;Assumptions!$B$19,"C",IF($O6937&lt;Assumptions!$B$20,"D","E"))))</f>
        <v>B</v>
      </c>
      <c r="S6937" s="75">
        <f t="shared" si="217"/>
        <v>1</v>
      </c>
    </row>
    <row r="6938" spans="1:19" ht="17.399999999999999" x14ac:dyDescent="0.3">
      <c r="A6938" s="39" t="s">
        <v>1118</v>
      </c>
      <c r="B6938" s="39" t="s">
        <v>29</v>
      </c>
      <c r="C6938" s="39" t="s">
        <v>135</v>
      </c>
      <c r="D6938" s="39" t="s">
        <v>38</v>
      </c>
      <c r="E6938" s="70" t="s">
        <v>27</v>
      </c>
      <c r="F6938" s="70" t="s">
        <v>36</v>
      </c>
      <c r="G6938" s="78">
        <v>44661</v>
      </c>
      <c r="H6938" s="78">
        <v>45870</v>
      </c>
      <c r="I6938" s="69">
        <v>626996.68999999994</v>
      </c>
      <c r="J6938" s="70">
        <v>999</v>
      </c>
      <c r="K6938" s="71">
        <v>0.183</v>
      </c>
      <c r="L6938" s="70">
        <v>0</v>
      </c>
      <c r="M6938" s="71">
        <v>1.2370000000000001</v>
      </c>
      <c r="N6938" s="72"/>
      <c r="O6938" s="73">
        <f>MIN(1,MAX(0,(1/(1+EXP(-(Assumptions!$B$5 + Assumptions!$B$6*$N6938))))*Assumptions!$B$3))</f>
        <v>3.9165722796764356E-2</v>
      </c>
      <c r="P6938" s="73">
        <f>VLOOKUP($F6938,Assumptions!$A$23:$B$27,2,FALSE)*Assumptions!$B$4</f>
        <v>0.55000000000000004</v>
      </c>
      <c r="Q6938" s="74">
        <f t="shared" si="216"/>
        <v>13506.228205265836</v>
      </c>
      <c r="R6938" s="75" t="str">
        <f>IF($O6938&lt;Assumptions!$B$17,"A",IF($O6938&lt;Assumptions!$B$18,"B",IF($O6938&lt;Assumptions!$B$19,"C",IF($O6938&lt;Assumptions!$B$20,"D","E"))))</f>
        <v>B</v>
      </c>
      <c r="S6938" s="75">
        <f t="shared" si="217"/>
        <v>1</v>
      </c>
    </row>
    <row r="6939" spans="1:19" ht="17.399999999999999" x14ac:dyDescent="0.3">
      <c r="A6939" s="39" t="s">
        <v>1118</v>
      </c>
      <c r="B6939" s="39" t="s">
        <v>29</v>
      </c>
      <c r="C6939" s="39" t="s">
        <v>135</v>
      </c>
      <c r="D6939" s="39" t="s">
        <v>38</v>
      </c>
      <c r="E6939" s="70" t="s">
        <v>27</v>
      </c>
      <c r="F6939" s="70" t="s">
        <v>36</v>
      </c>
      <c r="G6939" s="78">
        <v>44661</v>
      </c>
      <c r="H6939" s="78">
        <v>45901</v>
      </c>
      <c r="I6939" s="69">
        <v>626996.68999999994</v>
      </c>
      <c r="J6939" s="70">
        <v>999</v>
      </c>
      <c r="K6939" s="71">
        <v>3.5999999999999997E-2</v>
      </c>
      <c r="L6939" s="70">
        <v>0</v>
      </c>
      <c r="M6939" s="71">
        <v>1.2370000000000001</v>
      </c>
      <c r="N6939" s="72"/>
      <c r="O6939" s="73">
        <f>MIN(1,MAX(0,(1/(1+EXP(-(Assumptions!$B$5 + Assumptions!$B$6*$N6939))))*Assumptions!$B$3))</f>
        <v>3.9165722796764356E-2</v>
      </c>
      <c r="P6939" s="73">
        <f>VLOOKUP($F6939,Assumptions!$A$23:$B$27,2,FALSE)*Assumptions!$B$4</f>
        <v>0.55000000000000004</v>
      </c>
      <c r="Q6939" s="74">
        <f t="shared" si="216"/>
        <v>13506.228205265836</v>
      </c>
      <c r="R6939" s="75" t="str">
        <f>IF($O6939&lt;Assumptions!$B$17,"A",IF($O6939&lt;Assumptions!$B$18,"B",IF($O6939&lt;Assumptions!$B$19,"C",IF($O6939&lt;Assumptions!$B$20,"D","E"))))</f>
        <v>B</v>
      </c>
      <c r="S6939" s="75">
        <f t="shared" si="217"/>
        <v>1</v>
      </c>
    </row>
    <row r="6940" spans="1:19" ht="17.399999999999999" x14ac:dyDescent="0.3">
      <c r="A6940" s="39" t="s">
        <v>1118</v>
      </c>
      <c r="B6940" s="39" t="s">
        <v>29</v>
      </c>
      <c r="C6940" s="39" t="s">
        <v>135</v>
      </c>
      <c r="D6940" s="39" t="s">
        <v>38</v>
      </c>
      <c r="E6940" s="70" t="s">
        <v>27</v>
      </c>
      <c r="F6940" s="70" t="s">
        <v>36</v>
      </c>
      <c r="G6940" s="78">
        <v>44661</v>
      </c>
      <c r="H6940" s="78">
        <v>45931</v>
      </c>
      <c r="I6940" s="69">
        <v>626996.68999999994</v>
      </c>
      <c r="J6940" s="70">
        <v>999</v>
      </c>
      <c r="K6940" s="71">
        <v>0.16</v>
      </c>
      <c r="L6940" s="70">
        <v>0</v>
      </c>
      <c r="M6940" s="71">
        <v>1.2370000000000001</v>
      </c>
      <c r="N6940" s="72"/>
      <c r="O6940" s="73">
        <f>MIN(1,MAX(0,(1/(1+EXP(-(Assumptions!$B$5 + Assumptions!$B$6*$N6940))))*Assumptions!$B$3))</f>
        <v>3.9165722796764356E-2</v>
      </c>
      <c r="P6940" s="73">
        <f>VLOOKUP($F6940,Assumptions!$A$23:$B$27,2,FALSE)*Assumptions!$B$4</f>
        <v>0.55000000000000004</v>
      </c>
      <c r="Q6940" s="74">
        <f t="shared" si="216"/>
        <v>13506.228205265836</v>
      </c>
      <c r="R6940" s="75" t="str">
        <f>IF($O6940&lt;Assumptions!$B$17,"A",IF($O6940&lt;Assumptions!$B$18,"B",IF($O6940&lt;Assumptions!$B$19,"C",IF($O6940&lt;Assumptions!$B$20,"D","E"))))</f>
        <v>B</v>
      </c>
      <c r="S6940" s="75">
        <f t="shared" si="217"/>
        <v>1</v>
      </c>
    </row>
    <row r="6941" spans="1:19" ht="17.399999999999999" x14ac:dyDescent="0.3">
      <c r="A6941" s="39" t="s">
        <v>1118</v>
      </c>
      <c r="B6941" s="39" t="s">
        <v>29</v>
      </c>
      <c r="C6941" s="39" t="s">
        <v>135</v>
      </c>
      <c r="D6941" s="39" t="s">
        <v>38</v>
      </c>
      <c r="E6941" s="70" t="s">
        <v>27</v>
      </c>
      <c r="F6941" s="70" t="s">
        <v>36</v>
      </c>
      <c r="G6941" s="78">
        <v>44661</v>
      </c>
      <c r="H6941" s="78">
        <v>45962</v>
      </c>
      <c r="I6941" s="69">
        <v>626996.68999999994</v>
      </c>
      <c r="J6941" s="70">
        <v>999</v>
      </c>
      <c r="K6941" s="71">
        <v>0.17299999999999999</v>
      </c>
      <c r="L6941" s="70">
        <v>0</v>
      </c>
      <c r="M6941" s="71">
        <v>1.2370000000000001</v>
      </c>
      <c r="N6941" s="72"/>
      <c r="O6941" s="73">
        <f>MIN(1,MAX(0,(1/(1+EXP(-(Assumptions!$B$5 + Assumptions!$B$6*$N6941))))*Assumptions!$B$3))</f>
        <v>3.9165722796764356E-2</v>
      </c>
      <c r="P6941" s="73">
        <f>VLOOKUP($F6941,Assumptions!$A$23:$B$27,2,FALSE)*Assumptions!$B$4</f>
        <v>0.55000000000000004</v>
      </c>
      <c r="Q6941" s="74">
        <f t="shared" si="216"/>
        <v>13506.228205265836</v>
      </c>
      <c r="R6941" s="75" t="str">
        <f>IF($O6941&lt;Assumptions!$B$17,"A",IF($O6941&lt;Assumptions!$B$18,"B",IF($O6941&lt;Assumptions!$B$19,"C",IF($O6941&lt;Assumptions!$B$20,"D","E"))))</f>
        <v>B</v>
      </c>
      <c r="S6941" s="75">
        <f t="shared" si="217"/>
        <v>1</v>
      </c>
    </row>
    <row r="6942" spans="1:19" ht="17.399999999999999" x14ac:dyDescent="0.3">
      <c r="A6942" s="39" t="s">
        <v>1118</v>
      </c>
      <c r="B6942" s="39" t="s">
        <v>29</v>
      </c>
      <c r="C6942" s="39" t="s">
        <v>135</v>
      </c>
      <c r="D6942" s="39" t="s">
        <v>38</v>
      </c>
      <c r="E6942" s="70" t="s">
        <v>27</v>
      </c>
      <c r="F6942" s="70" t="s">
        <v>36</v>
      </c>
      <c r="G6942" s="78">
        <v>44661</v>
      </c>
      <c r="H6942" s="78">
        <v>45992</v>
      </c>
      <c r="I6942" s="69">
        <v>626996.68999999994</v>
      </c>
      <c r="J6942" s="70">
        <v>999</v>
      </c>
      <c r="K6942" s="71">
        <v>5.3999999999999999E-2</v>
      </c>
      <c r="L6942" s="70">
        <v>0</v>
      </c>
      <c r="M6942" s="71">
        <v>1.2370000000000001</v>
      </c>
      <c r="N6942" s="72"/>
      <c r="O6942" s="73">
        <f>MIN(1,MAX(0,(1/(1+EXP(-(Assumptions!$B$5 + Assumptions!$B$6*$N6942))))*Assumptions!$B$3))</f>
        <v>3.9165722796764356E-2</v>
      </c>
      <c r="P6942" s="73">
        <f>VLOOKUP($F6942,Assumptions!$A$23:$B$27,2,FALSE)*Assumptions!$B$4</f>
        <v>0.55000000000000004</v>
      </c>
      <c r="Q6942" s="74">
        <f t="shared" si="216"/>
        <v>13506.228205265836</v>
      </c>
      <c r="R6942" s="75" t="str">
        <f>IF($O6942&lt;Assumptions!$B$17,"A",IF($O6942&lt;Assumptions!$B$18,"B",IF($O6942&lt;Assumptions!$B$19,"C",IF($O6942&lt;Assumptions!$B$20,"D","E"))))</f>
        <v>B</v>
      </c>
      <c r="S6942" s="75">
        <f t="shared" si="217"/>
        <v>1</v>
      </c>
    </row>
    <row r="6943" spans="1:19" ht="17.399999999999999" x14ac:dyDescent="0.3">
      <c r="A6943" s="39" t="s">
        <v>1119</v>
      </c>
      <c r="B6943" s="39" t="s">
        <v>94</v>
      </c>
      <c r="C6943" s="39" t="s">
        <v>135</v>
      </c>
      <c r="D6943" s="39" t="s">
        <v>34</v>
      </c>
      <c r="E6943" s="70" t="s">
        <v>39</v>
      </c>
      <c r="F6943" s="70" t="s">
        <v>24</v>
      </c>
      <c r="G6943" s="78">
        <v>44442</v>
      </c>
      <c r="H6943" s="78">
        <v>45658</v>
      </c>
      <c r="I6943" s="69">
        <v>2858117.81</v>
      </c>
      <c r="J6943" s="70">
        <v>0</v>
      </c>
      <c r="K6943" s="71">
        <v>1.085</v>
      </c>
      <c r="L6943" s="70">
        <v>0</v>
      </c>
      <c r="M6943" s="71">
        <v>0.60799999999999998</v>
      </c>
      <c r="N6943" s="72"/>
      <c r="O6943" s="73">
        <f>MIN(1,MAX(0,(1/(1+EXP(-(Assumptions!$B$5 + Assumptions!$B$6*$N6943))))*Assumptions!$B$3))</f>
        <v>3.9165722796764356E-2</v>
      </c>
      <c r="P6943" s="73">
        <f>VLOOKUP($F6943,Assumptions!$A$23:$B$27,2,FALSE)*Assumptions!$B$4</f>
        <v>0.2</v>
      </c>
      <c r="Q6943" s="74">
        <f t="shared" si="216"/>
        <v>22388.049973391044</v>
      </c>
      <c r="R6943" s="75" t="str">
        <f>IF($O6943&lt;Assumptions!$B$17,"A",IF($O6943&lt;Assumptions!$B$18,"B",IF($O6943&lt;Assumptions!$B$19,"C",IF($O6943&lt;Assumptions!$B$20,"D","E"))))</f>
        <v>B</v>
      </c>
      <c r="S6943" s="75">
        <f t="shared" si="217"/>
        <v>0</v>
      </c>
    </row>
    <row r="6944" spans="1:19" ht="17.399999999999999" x14ac:dyDescent="0.3">
      <c r="A6944" s="39" t="s">
        <v>1119</v>
      </c>
      <c r="B6944" s="39" t="s">
        <v>94</v>
      </c>
      <c r="C6944" s="39" t="s">
        <v>135</v>
      </c>
      <c r="D6944" s="39" t="s">
        <v>34</v>
      </c>
      <c r="E6944" s="70" t="s">
        <v>39</v>
      </c>
      <c r="F6944" s="70" t="s">
        <v>24</v>
      </c>
      <c r="G6944" s="78">
        <v>44442</v>
      </c>
      <c r="H6944" s="78">
        <v>45689</v>
      </c>
      <c r="I6944" s="69">
        <v>2770236.75</v>
      </c>
      <c r="J6944" s="70">
        <v>0</v>
      </c>
      <c r="K6944" s="71">
        <v>1.002</v>
      </c>
      <c r="L6944" s="70">
        <v>0</v>
      </c>
      <c r="M6944" s="71">
        <v>0.60799999999999998</v>
      </c>
      <c r="N6944" s="72"/>
      <c r="O6944" s="73">
        <f>MIN(1,MAX(0,(1/(1+EXP(-(Assumptions!$B$5 + Assumptions!$B$6*$N6944))))*Assumptions!$B$3))</f>
        <v>3.9165722796764356E-2</v>
      </c>
      <c r="P6944" s="73">
        <f>VLOOKUP($F6944,Assumptions!$A$23:$B$27,2,FALSE)*Assumptions!$B$4</f>
        <v>0.2</v>
      </c>
      <c r="Q6944" s="74">
        <f t="shared" si="216"/>
        <v>21699.664926381884</v>
      </c>
      <c r="R6944" s="75" t="str">
        <f>IF($O6944&lt;Assumptions!$B$17,"A",IF($O6944&lt;Assumptions!$B$18,"B",IF($O6944&lt;Assumptions!$B$19,"C",IF($O6944&lt;Assumptions!$B$20,"D","E"))))</f>
        <v>B</v>
      </c>
      <c r="S6944" s="75">
        <f t="shared" si="217"/>
        <v>0</v>
      </c>
    </row>
    <row r="6945" spans="1:19" ht="17.399999999999999" x14ac:dyDescent="0.3">
      <c r="A6945" s="39" t="s">
        <v>1119</v>
      </c>
      <c r="B6945" s="39" t="s">
        <v>94</v>
      </c>
      <c r="C6945" s="39" t="s">
        <v>135</v>
      </c>
      <c r="D6945" s="39" t="s">
        <v>34</v>
      </c>
      <c r="E6945" s="70" t="s">
        <v>39</v>
      </c>
      <c r="F6945" s="70" t="s">
        <v>24</v>
      </c>
      <c r="G6945" s="78">
        <v>44442</v>
      </c>
      <c r="H6945" s="78">
        <v>45717</v>
      </c>
      <c r="I6945" s="69">
        <v>2697976.21</v>
      </c>
      <c r="J6945" s="70">
        <v>0</v>
      </c>
      <c r="K6945" s="71">
        <v>1.0289999999999999</v>
      </c>
      <c r="L6945" s="70">
        <v>0</v>
      </c>
      <c r="M6945" s="71">
        <v>0.60799999999999998</v>
      </c>
      <c r="N6945" s="72"/>
      <c r="O6945" s="73">
        <f>MIN(1,MAX(0,(1/(1+EXP(-(Assumptions!$B$5 + Assumptions!$B$6*$N6945))))*Assumptions!$B$3))</f>
        <v>3.9165722796764356E-2</v>
      </c>
      <c r="P6945" s="73">
        <f>VLOOKUP($F6945,Assumptions!$A$23:$B$27,2,FALSE)*Assumptions!$B$4</f>
        <v>0.2</v>
      </c>
      <c r="Q6945" s="74">
        <f t="shared" si="216"/>
        <v>21133.637670624979</v>
      </c>
      <c r="R6945" s="75" t="str">
        <f>IF($O6945&lt;Assumptions!$B$17,"A",IF($O6945&lt;Assumptions!$B$18,"B",IF($O6945&lt;Assumptions!$B$19,"C",IF($O6945&lt;Assumptions!$B$20,"D","E"))))</f>
        <v>B</v>
      </c>
      <c r="S6945" s="75">
        <f t="shared" si="217"/>
        <v>0</v>
      </c>
    </row>
    <row r="6946" spans="1:19" ht="17.399999999999999" x14ac:dyDescent="0.3">
      <c r="A6946" s="39" t="s">
        <v>1119</v>
      </c>
      <c r="B6946" s="39" t="s">
        <v>94</v>
      </c>
      <c r="C6946" s="39" t="s">
        <v>135</v>
      </c>
      <c r="D6946" s="39" t="s">
        <v>34</v>
      </c>
      <c r="E6946" s="70" t="s">
        <v>39</v>
      </c>
      <c r="F6946" s="70" t="s">
        <v>24</v>
      </c>
      <c r="G6946" s="78">
        <v>44442</v>
      </c>
      <c r="H6946" s="78">
        <v>45748</v>
      </c>
      <c r="I6946" s="69">
        <v>2609888.11</v>
      </c>
      <c r="J6946" s="70">
        <v>0</v>
      </c>
      <c r="K6946" s="71">
        <v>1.0589999999999999</v>
      </c>
      <c r="L6946" s="70">
        <v>0</v>
      </c>
      <c r="M6946" s="71">
        <v>0.60799999999999998</v>
      </c>
      <c r="N6946" s="72"/>
      <c r="O6946" s="73">
        <f>MIN(1,MAX(0,(1/(1+EXP(-(Assumptions!$B$5 + Assumptions!$B$6*$N6946))))*Assumptions!$B$3))</f>
        <v>3.9165722796764356E-2</v>
      </c>
      <c r="P6946" s="73">
        <f>VLOOKUP($F6946,Assumptions!$A$23:$B$27,2,FALSE)*Assumptions!$B$4</f>
        <v>0.2</v>
      </c>
      <c r="Q6946" s="74">
        <f t="shared" si="216"/>
        <v>20443.630849366251</v>
      </c>
      <c r="R6946" s="75" t="str">
        <f>IF($O6946&lt;Assumptions!$B$17,"A",IF($O6946&lt;Assumptions!$B$18,"B",IF($O6946&lt;Assumptions!$B$19,"C",IF($O6946&lt;Assumptions!$B$20,"D","E"))))</f>
        <v>B</v>
      </c>
      <c r="S6946" s="75">
        <f t="shared" si="217"/>
        <v>0</v>
      </c>
    </row>
    <row r="6947" spans="1:19" ht="17.399999999999999" x14ac:dyDescent="0.3">
      <c r="A6947" s="39" t="s">
        <v>1119</v>
      </c>
      <c r="B6947" s="39" t="s">
        <v>94</v>
      </c>
      <c r="C6947" s="39" t="s">
        <v>135</v>
      </c>
      <c r="D6947" s="39" t="s">
        <v>34</v>
      </c>
      <c r="E6947" s="70" t="s">
        <v>39</v>
      </c>
      <c r="F6947" s="70" t="s">
        <v>24</v>
      </c>
      <c r="G6947" s="78">
        <v>44442</v>
      </c>
      <c r="H6947" s="78">
        <v>45778</v>
      </c>
      <c r="I6947" s="69">
        <v>2534214.5699999998</v>
      </c>
      <c r="J6947" s="70">
        <v>0</v>
      </c>
      <c r="K6947" s="71">
        <v>1.028</v>
      </c>
      <c r="L6947" s="70">
        <v>0</v>
      </c>
      <c r="M6947" s="71">
        <v>0.60799999999999998</v>
      </c>
      <c r="N6947" s="72"/>
      <c r="O6947" s="73">
        <f>MIN(1,MAX(0,(1/(1+EXP(-(Assumptions!$B$5 + Assumptions!$B$6*$N6947))))*Assumptions!$B$3))</f>
        <v>3.9165722796764356E-2</v>
      </c>
      <c r="P6947" s="73">
        <f>VLOOKUP($F6947,Assumptions!$A$23:$B$27,2,FALSE)*Assumptions!$B$4</f>
        <v>0.2</v>
      </c>
      <c r="Q6947" s="74">
        <f t="shared" si="216"/>
        <v>19850.869071228277</v>
      </c>
      <c r="R6947" s="75" t="str">
        <f>IF($O6947&lt;Assumptions!$B$17,"A",IF($O6947&lt;Assumptions!$B$18,"B",IF($O6947&lt;Assumptions!$B$19,"C",IF($O6947&lt;Assumptions!$B$20,"D","E"))))</f>
        <v>B</v>
      </c>
      <c r="S6947" s="75">
        <f t="shared" si="217"/>
        <v>0</v>
      </c>
    </row>
    <row r="6948" spans="1:19" ht="17.399999999999999" x14ac:dyDescent="0.3">
      <c r="A6948" s="39" t="s">
        <v>1119</v>
      </c>
      <c r="B6948" s="39" t="s">
        <v>94</v>
      </c>
      <c r="C6948" s="39" t="s">
        <v>135</v>
      </c>
      <c r="D6948" s="39" t="s">
        <v>34</v>
      </c>
      <c r="E6948" s="70" t="s">
        <v>39</v>
      </c>
      <c r="F6948" s="70" t="s">
        <v>24</v>
      </c>
      <c r="G6948" s="78">
        <v>44442</v>
      </c>
      <c r="H6948" s="78">
        <v>45809</v>
      </c>
      <c r="I6948" s="69">
        <v>2454680.1800000002</v>
      </c>
      <c r="J6948" s="70">
        <v>0</v>
      </c>
      <c r="K6948" s="71">
        <v>1.085</v>
      </c>
      <c r="L6948" s="70">
        <v>0</v>
      </c>
      <c r="M6948" s="71">
        <v>0.60799999999999998</v>
      </c>
      <c r="N6948" s="72"/>
      <c r="O6948" s="73">
        <f>MIN(1,MAX(0,(1/(1+EXP(-(Assumptions!$B$5 + Assumptions!$B$6*$N6948))))*Assumptions!$B$3))</f>
        <v>3.9165722796764356E-2</v>
      </c>
      <c r="P6948" s="73">
        <f>VLOOKUP($F6948,Assumptions!$A$23:$B$27,2,FALSE)*Assumptions!$B$4</f>
        <v>0.2</v>
      </c>
      <c r="Q6948" s="74">
        <f t="shared" si="216"/>
        <v>19227.864696918328</v>
      </c>
      <c r="R6948" s="75" t="str">
        <f>IF($O6948&lt;Assumptions!$B$17,"A",IF($O6948&lt;Assumptions!$B$18,"B",IF($O6948&lt;Assumptions!$B$19,"C",IF($O6948&lt;Assumptions!$B$20,"D","E"))))</f>
        <v>B</v>
      </c>
      <c r="S6948" s="75">
        <f t="shared" si="217"/>
        <v>0</v>
      </c>
    </row>
    <row r="6949" spans="1:19" ht="17.399999999999999" x14ac:dyDescent="0.3">
      <c r="A6949" s="39" t="s">
        <v>1119</v>
      </c>
      <c r="B6949" s="39" t="s">
        <v>94</v>
      </c>
      <c r="C6949" s="39" t="s">
        <v>135</v>
      </c>
      <c r="D6949" s="39" t="s">
        <v>34</v>
      </c>
      <c r="E6949" s="70" t="s">
        <v>39</v>
      </c>
      <c r="F6949" s="70" t="s">
        <v>24</v>
      </c>
      <c r="G6949" s="78">
        <v>44442</v>
      </c>
      <c r="H6949" s="78">
        <v>45839</v>
      </c>
      <c r="I6949" s="69">
        <v>2386243</v>
      </c>
      <c r="J6949" s="70">
        <v>0</v>
      </c>
      <c r="K6949" s="71">
        <v>0.97399999999999998</v>
      </c>
      <c r="L6949" s="70">
        <v>0</v>
      </c>
      <c r="M6949" s="71">
        <v>0.60799999999999998</v>
      </c>
      <c r="N6949" s="72"/>
      <c r="O6949" s="73">
        <f>MIN(1,MAX(0,(1/(1+EXP(-(Assumptions!$B$5 + Assumptions!$B$6*$N6949))))*Assumptions!$B$3))</f>
        <v>3.9165722796764356E-2</v>
      </c>
      <c r="P6949" s="73">
        <f>VLOOKUP($F6949,Assumptions!$A$23:$B$27,2,FALSE)*Assumptions!$B$4</f>
        <v>0.2</v>
      </c>
      <c r="Q6949" s="74">
        <f t="shared" si="216"/>
        <v>18691.786372743874</v>
      </c>
      <c r="R6949" s="75" t="str">
        <f>IF($O6949&lt;Assumptions!$B$17,"A",IF($O6949&lt;Assumptions!$B$18,"B",IF($O6949&lt;Assumptions!$B$19,"C",IF($O6949&lt;Assumptions!$B$20,"D","E"))))</f>
        <v>B</v>
      </c>
      <c r="S6949" s="75">
        <f t="shared" si="217"/>
        <v>0</v>
      </c>
    </row>
    <row r="6950" spans="1:19" ht="17.399999999999999" x14ac:dyDescent="0.3">
      <c r="A6950" s="39" t="s">
        <v>1119</v>
      </c>
      <c r="B6950" s="39" t="s">
        <v>94</v>
      </c>
      <c r="C6950" s="39" t="s">
        <v>135</v>
      </c>
      <c r="D6950" s="39" t="s">
        <v>34</v>
      </c>
      <c r="E6950" s="70" t="s">
        <v>39</v>
      </c>
      <c r="F6950" s="70" t="s">
        <v>24</v>
      </c>
      <c r="G6950" s="78">
        <v>44442</v>
      </c>
      <c r="H6950" s="78">
        <v>45870</v>
      </c>
      <c r="I6950" s="69">
        <v>2312458.69</v>
      </c>
      <c r="J6950" s="70">
        <v>0</v>
      </c>
      <c r="K6950" s="71">
        <v>0.96799999999999997</v>
      </c>
      <c r="L6950" s="70">
        <v>0</v>
      </c>
      <c r="M6950" s="71">
        <v>0.60799999999999998</v>
      </c>
      <c r="N6950" s="72"/>
      <c r="O6950" s="73">
        <f>MIN(1,MAX(0,(1/(1+EXP(-(Assumptions!$B$5 + Assumptions!$B$6*$N6950))))*Assumptions!$B$3))</f>
        <v>3.9165722796764356E-2</v>
      </c>
      <c r="P6950" s="73">
        <f>VLOOKUP($F6950,Assumptions!$A$23:$B$27,2,FALSE)*Assumptions!$B$4</f>
        <v>0.2</v>
      </c>
      <c r="Q6950" s="74">
        <f t="shared" si="216"/>
        <v>18113.823206301768</v>
      </c>
      <c r="R6950" s="75" t="str">
        <f>IF($O6950&lt;Assumptions!$B$17,"A",IF($O6950&lt;Assumptions!$B$18,"B",IF($O6950&lt;Assumptions!$B$19,"C",IF($O6950&lt;Assumptions!$B$20,"D","E"))))</f>
        <v>B</v>
      </c>
      <c r="S6950" s="75">
        <f t="shared" si="217"/>
        <v>0</v>
      </c>
    </row>
    <row r="6951" spans="1:19" ht="17.399999999999999" x14ac:dyDescent="0.3">
      <c r="A6951" s="39" t="s">
        <v>1119</v>
      </c>
      <c r="B6951" s="39" t="s">
        <v>94</v>
      </c>
      <c r="C6951" s="39" t="s">
        <v>135</v>
      </c>
      <c r="D6951" s="39" t="s">
        <v>34</v>
      </c>
      <c r="E6951" s="70" t="s">
        <v>39</v>
      </c>
      <c r="F6951" s="70" t="s">
        <v>24</v>
      </c>
      <c r="G6951" s="78">
        <v>44442</v>
      </c>
      <c r="H6951" s="78">
        <v>45901</v>
      </c>
      <c r="I6951" s="69">
        <v>2244550.52</v>
      </c>
      <c r="J6951" s="70">
        <v>15</v>
      </c>
      <c r="K6951" s="71">
        <v>1.1040000000000001</v>
      </c>
      <c r="L6951" s="70">
        <v>0</v>
      </c>
      <c r="M6951" s="71">
        <v>0.60799999999999998</v>
      </c>
      <c r="N6951" s="72"/>
      <c r="O6951" s="73">
        <f>MIN(1,MAX(0,(1/(1+EXP(-(Assumptions!$B$5 + Assumptions!$B$6*$N6951))))*Assumptions!$B$3))</f>
        <v>3.9165722796764356E-2</v>
      </c>
      <c r="P6951" s="73">
        <f>VLOOKUP($F6951,Assumptions!$A$23:$B$27,2,FALSE)*Assumptions!$B$4</f>
        <v>0.2</v>
      </c>
      <c r="Q6951" s="74">
        <f t="shared" si="216"/>
        <v>17581.888693930658</v>
      </c>
      <c r="R6951" s="75" t="str">
        <f>IF($O6951&lt;Assumptions!$B$17,"A",IF($O6951&lt;Assumptions!$B$18,"B",IF($O6951&lt;Assumptions!$B$19,"C",IF($O6951&lt;Assumptions!$B$20,"D","E"))))</f>
        <v>B</v>
      </c>
      <c r="S6951" s="75">
        <f t="shared" si="217"/>
        <v>0</v>
      </c>
    </row>
    <row r="6952" spans="1:19" ht="17.399999999999999" x14ac:dyDescent="0.3">
      <c r="A6952" s="39" t="s">
        <v>1119</v>
      </c>
      <c r="B6952" s="39" t="s">
        <v>94</v>
      </c>
      <c r="C6952" s="39" t="s">
        <v>135</v>
      </c>
      <c r="D6952" s="39" t="s">
        <v>34</v>
      </c>
      <c r="E6952" s="70" t="s">
        <v>39</v>
      </c>
      <c r="F6952" s="70" t="s">
        <v>24</v>
      </c>
      <c r="G6952" s="78">
        <v>44442</v>
      </c>
      <c r="H6952" s="78">
        <v>45931</v>
      </c>
      <c r="I6952" s="69">
        <v>2180539.29</v>
      </c>
      <c r="J6952" s="70">
        <v>0</v>
      </c>
      <c r="K6952" s="71">
        <v>1.137</v>
      </c>
      <c r="L6952" s="70">
        <v>0</v>
      </c>
      <c r="M6952" s="71">
        <v>0.60799999999999998</v>
      </c>
      <c r="N6952" s="72"/>
      <c r="O6952" s="73">
        <f>MIN(1,MAX(0,(1/(1+EXP(-(Assumptions!$B$5 + Assumptions!$B$6*$N6952))))*Assumptions!$B$3))</f>
        <v>3.9165722796764356E-2</v>
      </c>
      <c r="P6952" s="73">
        <f>VLOOKUP($F6952,Assumptions!$A$23:$B$27,2,FALSE)*Assumptions!$B$4</f>
        <v>0.2</v>
      </c>
      <c r="Q6952" s="74">
        <f t="shared" si="216"/>
        <v>17080.479475918673</v>
      </c>
      <c r="R6952" s="75" t="str">
        <f>IF($O6952&lt;Assumptions!$B$17,"A",IF($O6952&lt;Assumptions!$B$18,"B",IF($O6952&lt;Assumptions!$B$19,"C",IF($O6952&lt;Assumptions!$B$20,"D","E"))))</f>
        <v>B</v>
      </c>
      <c r="S6952" s="75">
        <f t="shared" si="217"/>
        <v>0</v>
      </c>
    </row>
    <row r="6953" spans="1:19" ht="17.399999999999999" x14ac:dyDescent="0.3">
      <c r="A6953" s="39" t="s">
        <v>1119</v>
      </c>
      <c r="B6953" s="39" t="s">
        <v>94</v>
      </c>
      <c r="C6953" s="39" t="s">
        <v>135</v>
      </c>
      <c r="D6953" s="39" t="s">
        <v>34</v>
      </c>
      <c r="E6953" s="70" t="s">
        <v>39</v>
      </c>
      <c r="F6953" s="70" t="s">
        <v>24</v>
      </c>
      <c r="G6953" s="78">
        <v>44442</v>
      </c>
      <c r="H6953" s="78">
        <v>45962</v>
      </c>
      <c r="I6953" s="69">
        <v>2113416.06</v>
      </c>
      <c r="J6953" s="70">
        <v>0</v>
      </c>
      <c r="K6953" s="71">
        <v>1.048</v>
      </c>
      <c r="L6953" s="70">
        <v>0</v>
      </c>
      <c r="M6953" s="71">
        <v>0.60799999999999998</v>
      </c>
      <c r="N6953" s="72"/>
      <c r="O6953" s="73">
        <f>MIN(1,MAX(0,(1/(1+EXP(-(Assumptions!$B$5 + Assumptions!$B$6*$N6953))))*Assumptions!$B$3))</f>
        <v>3.9165722796764356E-2</v>
      </c>
      <c r="P6953" s="73">
        <f>VLOOKUP($F6953,Assumptions!$A$23:$B$27,2,FALSE)*Assumptions!$B$4</f>
        <v>0.2</v>
      </c>
      <c r="Q6953" s="74">
        <f t="shared" si="216"/>
        <v>16554.693512037982</v>
      </c>
      <c r="R6953" s="75" t="str">
        <f>IF($O6953&lt;Assumptions!$B$17,"A",IF($O6953&lt;Assumptions!$B$18,"B",IF($O6953&lt;Assumptions!$B$19,"C",IF($O6953&lt;Assumptions!$B$20,"D","E"))))</f>
        <v>B</v>
      </c>
      <c r="S6953" s="75">
        <f t="shared" si="217"/>
        <v>0</v>
      </c>
    </row>
    <row r="6954" spans="1:19" ht="17.399999999999999" x14ac:dyDescent="0.3">
      <c r="A6954" s="39" t="s">
        <v>1119</v>
      </c>
      <c r="B6954" s="39" t="s">
        <v>94</v>
      </c>
      <c r="C6954" s="39" t="s">
        <v>135</v>
      </c>
      <c r="D6954" s="39" t="s">
        <v>34</v>
      </c>
      <c r="E6954" s="70" t="s">
        <v>39</v>
      </c>
      <c r="F6954" s="70" t="s">
        <v>24</v>
      </c>
      <c r="G6954" s="78">
        <v>44442</v>
      </c>
      <c r="H6954" s="78">
        <v>45992</v>
      </c>
      <c r="I6954" s="69">
        <v>2046567.38</v>
      </c>
      <c r="J6954" s="70">
        <v>0</v>
      </c>
      <c r="K6954" s="71">
        <v>1.0780000000000001</v>
      </c>
      <c r="L6954" s="70">
        <v>0</v>
      </c>
      <c r="M6954" s="71">
        <v>0.60799999999999998</v>
      </c>
      <c r="N6954" s="72"/>
      <c r="O6954" s="73">
        <f>MIN(1,MAX(0,(1/(1+EXP(-(Assumptions!$B$5 + Assumptions!$B$6*$N6954))))*Assumptions!$B$3))</f>
        <v>3.9165722796764356E-2</v>
      </c>
      <c r="P6954" s="73">
        <f>VLOOKUP($F6954,Assumptions!$A$23:$B$27,2,FALSE)*Assumptions!$B$4</f>
        <v>0.2</v>
      </c>
      <c r="Q6954" s="74">
        <f t="shared" si="216"/>
        <v>16031.058137996059</v>
      </c>
      <c r="R6954" s="75" t="str">
        <f>IF($O6954&lt;Assumptions!$B$17,"A",IF($O6954&lt;Assumptions!$B$18,"B",IF($O6954&lt;Assumptions!$B$19,"C",IF($O6954&lt;Assumptions!$B$20,"D","E"))))</f>
        <v>B</v>
      </c>
      <c r="S6954" s="75">
        <f t="shared" si="217"/>
        <v>0</v>
      </c>
    </row>
    <row r="6955" spans="1:19" ht="17.399999999999999" x14ac:dyDescent="0.3">
      <c r="A6955" s="39" t="s">
        <v>1120</v>
      </c>
      <c r="B6955" s="39" t="s">
        <v>85</v>
      </c>
      <c r="C6955" s="39" t="s">
        <v>135</v>
      </c>
      <c r="D6955" s="39" t="s">
        <v>30</v>
      </c>
      <c r="E6955" s="70" t="s">
        <v>23</v>
      </c>
      <c r="F6955" s="70" t="s">
        <v>32</v>
      </c>
      <c r="G6955" s="78">
        <v>45773</v>
      </c>
      <c r="H6955" s="78">
        <v>45748</v>
      </c>
      <c r="I6955" s="69">
        <v>1779085.74</v>
      </c>
      <c r="J6955" s="70">
        <v>0</v>
      </c>
      <c r="K6955" s="71">
        <v>1.125</v>
      </c>
      <c r="L6955" s="70">
        <v>0</v>
      </c>
      <c r="M6955" s="71">
        <v>0.95399999999999996</v>
      </c>
      <c r="N6955" s="72"/>
      <c r="O6955" s="73">
        <f>MIN(1,MAX(0,(1/(1+EXP(-(Assumptions!$B$5 + Assumptions!$B$6*$N6955))))*Assumptions!$B$3))</f>
        <v>3.9165722796764356E-2</v>
      </c>
      <c r="P6955" s="73">
        <f>VLOOKUP($F6955,Assumptions!$A$23:$B$27,2,FALSE)*Assumptions!$B$4</f>
        <v>0.5</v>
      </c>
      <c r="Q6955" s="74">
        <f t="shared" si="216"/>
        <v>34839.589462258191</v>
      </c>
      <c r="R6955" s="75" t="str">
        <f>IF($O6955&lt;Assumptions!$B$17,"A",IF($O6955&lt;Assumptions!$B$18,"B",IF($O6955&lt;Assumptions!$B$19,"C",IF($O6955&lt;Assumptions!$B$20,"D","E"))))</f>
        <v>B</v>
      </c>
      <c r="S6955" s="75">
        <f t="shared" si="217"/>
        <v>0</v>
      </c>
    </row>
    <row r="6956" spans="1:19" ht="17.399999999999999" x14ac:dyDescent="0.3">
      <c r="A6956" s="39" t="s">
        <v>1120</v>
      </c>
      <c r="B6956" s="39" t="s">
        <v>85</v>
      </c>
      <c r="C6956" s="39" t="s">
        <v>135</v>
      </c>
      <c r="D6956" s="39" t="s">
        <v>30</v>
      </c>
      <c r="E6956" s="70" t="s">
        <v>23</v>
      </c>
      <c r="F6956" s="70" t="s">
        <v>32</v>
      </c>
      <c r="G6956" s="78">
        <v>45773</v>
      </c>
      <c r="H6956" s="78">
        <v>45778</v>
      </c>
      <c r="I6956" s="69">
        <v>1728233.4</v>
      </c>
      <c r="J6956" s="70">
        <v>95</v>
      </c>
      <c r="K6956" s="71">
        <v>0.247</v>
      </c>
      <c r="L6956" s="70">
        <v>1</v>
      </c>
      <c r="M6956" s="71">
        <v>0.95399999999999996</v>
      </c>
      <c r="N6956" s="72"/>
      <c r="O6956" s="73">
        <f>MIN(1,MAX(0,(1/(1+EXP(-(Assumptions!$B$5 + Assumptions!$B$6*$N6956))))*Assumptions!$B$3))</f>
        <v>3.9165722796764356E-2</v>
      </c>
      <c r="P6956" s="73">
        <f>VLOOKUP($F6956,Assumptions!$A$23:$B$27,2,FALSE)*Assumptions!$B$4</f>
        <v>0.5</v>
      </c>
      <c r="Q6956" s="74">
        <f t="shared" si="216"/>
        <v>33843.755136254782</v>
      </c>
      <c r="R6956" s="75" t="str">
        <f>IF($O6956&lt;Assumptions!$B$17,"A",IF($O6956&lt;Assumptions!$B$18,"B",IF($O6956&lt;Assumptions!$B$19,"C",IF($O6956&lt;Assumptions!$B$20,"D","E"))))</f>
        <v>B</v>
      </c>
      <c r="S6956" s="75">
        <f t="shared" si="217"/>
        <v>0</v>
      </c>
    </row>
    <row r="6957" spans="1:19" ht="17.399999999999999" x14ac:dyDescent="0.3">
      <c r="A6957" s="39" t="s">
        <v>1120</v>
      </c>
      <c r="B6957" s="39" t="s">
        <v>85</v>
      </c>
      <c r="C6957" s="39" t="s">
        <v>135</v>
      </c>
      <c r="D6957" s="39" t="s">
        <v>30</v>
      </c>
      <c r="E6957" s="70" t="s">
        <v>23</v>
      </c>
      <c r="F6957" s="70" t="s">
        <v>32</v>
      </c>
      <c r="G6957" s="78">
        <v>45773</v>
      </c>
      <c r="H6957" s="78">
        <v>45809</v>
      </c>
      <c r="I6957" s="69">
        <v>1677240.13</v>
      </c>
      <c r="J6957" s="70">
        <v>0</v>
      </c>
      <c r="K6957" s="71">
        <v>1.1499999999999999</v>
      </c>
      <c r="L6957" s="70">
        <v>1</v>
      </c>
      <c r="M6957" s="71">
        <v>0.95399999999999996</v>
      </c>
      <c r="N6957" s="72"/>
      <c r="O6957" s="73">
        <f>MIN(1,MAX(0,(1/(1+EXP(-(Assumptions!$B$5 + Assumptions!$B$6*$N6957))))*Assumptions!$B$3))</f>
        <v>3.9165722796764356E-2</v>
      </c>
      <c r="P6957" s="73">
        <f>VLOOKUP($F6957,Assumptions!$A$23:$B$27,2,FALSE)*Assumptions!$B$4</f>
        <v>0.5</v>
      </c>
      <c r="Q6957" s="74">
        <f t="shared" si="216"/>
        <v>32845.160997594503</v>
      </c>
      <c r="R6957" s="75" t="str">
        <f>IF($O6957&lt;Assumptions!$B$17,"A",IF($O6957&lt;Assumptions!$B$18,"B",IF($O6957&lt;Assumptions!$B$19,"C",IF($O6957&lt;Assumptions!$B$20,"D","E"))))</f>
        <v>B</v>
      </c>
      <c r="S6957" s="75">
        <f t="shared" si="217"/>
        <v>0</v>
      </c>
    </row>
    <row r="6958" spans="1:19" ht="17.399999999999999" x14ac:dyDescent="0.3">
      <c r="A6958" s="39" t="s">
        <v>1120</v>
      </c>
      <c r="B6958" s="39" t="s">
        <v>85</v>
      </c>
      <c r="C6958" s="39" t="s">
        <v>135</v>
      </c>
      <c r="D6958" s="39" t="s">
        <v>30</v>
      </c>
      <c r="E6958" s="70" t="s">
        <v>23</v>
      </c>
      <c r="F6958" s="70" t="s">
        <v>32</v>
      </c>
      <c r="G6958" s="78">
        <v>45773</v>
      </c>
      <c r="H6958" s="78">
        <v>45839</v>
      </c>
      <c r="I6958" s="69">
        <v>1627766.25</v>
      </c>
      <c r="J6958" s="70">
        <v>15</v>
      </c>
      <c r="K6958" s="71">
        <v>1.083</v>
      </c>
      <c r="L6958" s="70">
        <v>1</v>
      </c>
      <c r="M6958" s="71">
        <v>0.95399999999999996</v>
      </c>
      <c r="N6958" s="72"/>
      <c r="O6958" s="73">
        <f>MIN(1,MAX(0,(1/(1+EXP(-(Assumptions!$B$5 + Assumptions!$B$6*$N6958))))*Assumptions!$B$3))</f>
        <v>3.9165722796764356E-2</v>
      </c>
      <c r="P6958" s="73">
        <f>VLOOKUP($F6958,Assumptions!$A$23:$B$27,2,FALSE)*Assumptions!$B$4</f>
        <v>0.5</v>
      </c>
      <c r="Q6958" s="74">
        <f t="shared" si="216"/>
        <v>31876.320862714314</v>
      </c>
      <c r="R6958" s="75" t="str">
        <f>IF($O6958&lt;Assumptions!$B$17,"A",IF($O6958&lt;Assumptions!$B$18,"B",IF($O6958&lt;Assumptions!$B$19,"C",IF($O6958&lt;Assumptions!$B$20,"D","E"))))</f>
        <v>B</v>
      </c>
      <c r="S6958" s="75">
        <f t="shared" si="217"/>
        <v>0</v>
      </c>
    </row>
    <row r="6959" spans="1:19" ht="17.399999999999999" x14ac:dyDescent="0.3">
      <c r="A6959" s="39" t="s">
        <v>1120</v>
      </c>
      <c r="B6959" s="39" t="s">
        <v>85</v>
      </c>
      <c r="C6959" s="39" t="s">
        <v>135</v>
      </c>
      <c r="D6959" s="39" t="s">
        <v>30</v>
      </c>
      <c r="E6959" s="70" t="s">
        <v>23</v>
      </c>
      <c r="F6959" s="70" t="s">
        <v>32</v>
      </c>
      <c r="G6959" s="78">
        <v>45773</v>
      </c>
      <c r="H6959" s="78">
        <v>45870</v>
      </c>
      <c r="I6959" s="69">
        <v>1576955.88</v>
      </c>
      <c r="J6959" s="70">
        <v>15</v>
      </c>
      <c r="K6959" s="71">
        <v>1.1180000000000001</v>
      </c>
      <c r="L6959" s="70">
        <v>1</v>
      </c>
      <c r="M6959" s="71">
        <v>0.95399999999999996</v>
      </c>
      <c r="N6959" s="72"/>
      <c r="O6959" s="73">
        <f>MIN(1,MAX(0,(1/(1+EXP(-(Assumptions!$B$5 + Assumptions!$B$6*$N6959))))*Assumptions!$B$3))</f>
        <v>3.9165722796764356E-2</v>
      </c>
      <c r="P6959" s="73">
        <f>VLOOKUP($F6959,Assumptions!$A$23:$B$27,2,FALSE)*Assumptions!$B$4</f>
        <v>0.5</v>
      </c>
      <c r="Q6959" s="74">
        <f t="shared" si="216"/>
        <v>30881.308429403794</v>
      </c>
      <c r="R6959" s="75" t="str">
        <f>IF($O6959&lt;Assumptions!$B$17,"A",IF($O6959&lt;Assumptions!$B$18,"B",IF($O6959&lt;Assumptions!$B$19,"C",IF($O6959&lt;Assumptions!$B$20,"D","E"))))</f>
        <v>B</v>
      </c>
      <c r="S6959" s="75">
        <f t="shared" si="217"/>
        <v>0</v>
      </c>
    </row>
    <row r="6960" spans="1:19" ht="17.399999999999999" x14ac:dyDescent="0.3">
      <c r="A6960" s="39" t="s">
        <v>1120</v>
      </c>
      <c r="B6960" s="39" t="s">
        <v>85</v>
      </c>
      <c r="C6960" s="39" t="s">
        <v>135</v>
      </c>
      <c r="D6960" s="39" t="s">
        <v>30</v>
      </c>
      <c r="E6960" s="70" t="s">
        <v>23</v>
      </c>
      <c r="F6960" s="70" t="s">
        <v>32</v>
      </c>
      <c r="G6960" s="78">
        <v>45773</v>
      </c>
      <c r="H6960" s="78">
        <v>45901</v>
      </c>
      <c r="I6960" s="69">
        <v>1526821.24</v>
      </c>
      <c r="J6960" s="70">
        <v>0</v>
      </c>
      <c r="K6960" s="71">
        <v>1.0509999999999999</v>
      </c>
      <c r="L6960" s="70">
        <v>1</v>
      </c>
      <c r="M6960" s="71">
        <v>0.95399999999999996</v>
      </c>
      <c r="N6960" s="72"/>
      <c r="O6960" s="73">
        <f>MIN(1,MAX(0,(1/(1+EXP(-(Assumptions!$B$5 + Assumptions!$B$6*$N6960))))*Assumptions!$B$3))</f>
        <v>3.9165722796764356E-2</v>
      </c>
      <c r="P6960" s="73">
        <f>VLOOKUP($F6960,Assumptions!$A$23:$B$27,2,FALSE)*Assumptions!$B$4</f>
        <v>0.5</v>
      </c>
      <c r="Q6960" s="74">
        <f t="shared" si="216"/>
        <v>29899.528723026011</v>
      </c>
      <c r="R6960" s="75" t="str">
        <f>IF($O6960&lt;Assumptions!$B$17,"A",IF($O6960&lt;Assumptions!$B$18,"B",IF($O6960&lt;Assumptions!$B$19,"C",IF($O6960&lt;Assumptions!$B$20,"D","E"))))</f>
        <v>B</v>
      </c>
      <c r="S6960" s="75">
        <f t="shared" si="217"/>
        <v>0</v>
      </c>
    </row>
    <row r="6961" spans="1:19" ht="17.399999999999999" x14ac:dyDescent="0.3">
      <c r="A6961" s="39" t="s">
        <v>1120</v>
      </c>
      <c r="B6961" s="39" t="s">
        <v>85</v>
      </c>
      <c r="C6961" s="39" t="s">
        <v>135</v>
      </c>
      <c r="D6961" s="39" t="s">
        <v>30</v>
      </c>
      <c r="E6961" s="70" t="s">
        <v>23</v>
      </c>
      <c r="F6961" s="70" t="s">
        <v>32</v>
      </c>
      <c r="G6961" s="78">
        <v>45773</v>
      </c>
      <c r="H6961" s="78">
        <v>45931</v>
      </c>
      <c r="I6961" s="69">
        <v>1486823.84</v>
      </c>
      <c r="J6961" s="70">
        <v>0</v>
      </c>
      <c r="K6961" s="71">
        <v>1.121</v>
      </c>
      <c r="L6961" s="70">
        <v>1</v>
      </c>
      <c r="M6961" s="71">
        <v>0.95399999999999996</v>
      </c>
      <c r="N6961" s="72"/>
      <c r="O6961" s="73">
        <f>MIN(1,MAX(0,(1/(1+EXP(-(Assumptions!$B$5 + Assumptions!$B$6*$N6961))))*Assumptions!$B$3))</f>
        <v>3.9165722796764356E-2</v>
      </c>
      <c r="P6961" s="73">
        <f>VLOOKUP($F6961,Assumptions!$A$23:$B$27,2,FALSE)*Assumptions!$B$4</f>
        <v>0.5</v>
      </c>
      <c r="Q6961" s="74">
        <f t="shared" si="216"/>
        <v>29116.265182530362</v>
      </c>
      <c r="R6961" s="75" t="str">
        <f>IF($O6961&lt;Assumptions!$B$17,"A",IF($O6961&lt;Assumptions!$B$18,"B",IF($O6961&lt;Assumptions!$B$19,"C",IF($O6961&lt;Assumptions!$B$20,"D","E"))))</f>
        <v>B</v>
      </c>
      <c r="S6961" s="75">
        <f t="shared" si="217"/>
        <v>0</v>
      </c>
    </row>
    <row r="6962" spans="1:19" ht="17.399999999999999" x14ac:dyDescent="0.3">
      <c r="A6962" s="39" t="s">
        <v>1120</v>
      </c>
      <c r="B6962" s="39" t="s">
        <v>85</v>
      </c>
      <c r="C6962" s="39" t="s">
        <v>135</v>
      </c>
      <c r="D6962" s="39" t="s">
        <v>30</v>
      </c>
      <c r="E6962" s="70" t="s">
        <v>23</v>
      </c>
      <c r="F6962" s="70" t="s">
        <v>32</v>
      </c>
      <c r="G6962" s="78">
        <v>45773</v>
      </c>
      <c r="H6962" s="78">
        <v>45962</v>
      </c>
      <c r="I6962" s="69">
        <v>1440031.61</v>
      </c>
      <c r="J6962" s="70">
        <v>65</v>
      </c>
      <c r="K6962" s="71">
        <v>0.68799999999999994</v>
      </c>
      <c r="L6962" s="70">
        <v>1</v>
      </c>
      <c r="M6962" s="71">
        <v>0.95399999999999996</v>
      </c>
      <c r="N6962" s="72"/>
      <c r="O6962" s="73">
        <f>MIN(1,MAX(0,(1/(1+EXP(-(Assumptions!$B$5 + Assumptions!$B$6*$N6962))))*Assumptions!$B$3))</f>
        <v>3.9165722796764356E-2</v>
      </c>
      <c r="P6962" s="73">
        <f>VLOOKUP($F6962,Assumptions!$A$23:$B$27,2,FALSE)*Assumptions!$B$4</f>
        <v>0.5</v>
      </c>
      <c r="Q6962" s="74">
        <f t="shared" si="216"/>
        <v>28199.93942791914</v>
      </c>
      <c r="R6962" s="75" t="str">
        <f>IF($O6962&lt;Assumptions!$B$17,"A",IF($O6962&lt;Assumptions!$B$18,"B",IF($O6962&lt;Assumptions!$B$19,"C",IF($O6962&lt;Assumptions!$B$20,"D","E"))))</f>
        <v>B</v>
      </c>
      <c r="S6962" s="75">
        <f t="shared" si="217"/>
        <v>0</v>
      </c>
    </row>
    <row r="6963" spans="1:19" ht="17.399999999999999" x14ac:dyDescent="0.3">
      <c r="A6963" s="39" t="s">
        <v>1120</v>
      </c>
      <c r="B6963" s="39" t="s">
        <v>85</v>
      </c>
      <c r="C6963" s="39" t="s">
        <v>135</v>
      </c>
      <c r="D6963" s="39" t="s">
        <v>30</v>
      </c>
      <c r="E6963" s="70" t="s">
        <v>23</v>
      </c>
      <c r="F6963" s="70" t="s">
        <v>32</v>
      </c>
      <c r="G6963" s="78">
        <v>45773</v>
      </c>
      <c r="H6963" s="78">
        <v>45992</v>
      </c>
      <c r="I6963" s="69">
        <v>1397382.87</v>
      </c>
      <c r="J6963" s="70">
        <v>35</v>
      </c>
      <c r="K6963" s="71">
        <v>0.79600000000000004</v>
      </c>
      <c r="L6963" s="70">
        <v>1</v>
      </c>
      <c r="M6963" s="71">
        <v>0.95399999999999996</v>
      </c>
      <c r="N6963" s="72"/>
      <c r="O6963" s="73">
        <f>MIN(1,MAX(0,(1/(1+EXP(-(Assumptions!$B$5 + Assumptions!$B$6*$N6963))))*Assumptions!$B$3))</f>
        <v>3.9165722796764356E-2</v>
      </c>
      <c r="P6963" s="73">
        <f>VLOOKUP($F6963,Assumptions!$A$23:$B$27,2,FALSE)*Assumptions!$B$4</f>
        <v>0.5</v>
      </c>
      <c r="Q6963" s="74">
        <f t="shared" si="216"/>
        <v>27364.755063683504</v>
      </c>
      <c r="R6963" s="75" t="str">
        <f>IF($O6963&lt;Assumptions!$B$17,"A",IF($O6963&lt;Assumptions!$B$18,"B",IF($O6963&lt;Assumptions!$B$19,"C",IF($O6963&lt;Assumptions!$B$20,"D","E"))))</f>
        <v>B</v>
      </c>
      <c r="S6963" s="75">
        <f t="shared" si="217"/>
        <v>0</v>
      </c>
    </row>
    <row r="6964" spans="1:19" ht="17.399999999999999" x14ac:dyDescent="0.3">
      <c r="A6964" s="39" t="s">
        <v>1122</v>
      </c>
      <c r="B6964" s="39" t="s">
        <v>80</v>
      </c>
      <c r="C6964" s="39" t="s">
        <v>135</v>
      </c>
      <c r="D6964" s="39" t="s">
        <v>34</v>
      </c>
      <c r="E6964" s="70" t="s">
        <v>27</v>
      </c>
      <c r="F6964" s="70" t="s">
        <v>24</v>
      </c>
      <c r="G6964" s="78">
        <v>43725</v>
      </c>
      <c r="H6964" s="78">
        <v>45658</v>
      </c>
      <c r="I6964" s="69">
        <v>2362348.7400000002</v>
      </c>
      <c r="J6964" s="70">
        <v>0</v>
      </c>
      <c r="K6964" s="71">
        <v>1.077</v>
      </c>
      <c r="L6964" s="70">
        <v>0</v>
      </c>
      <c r="M6964" s="71">
        <v>1.264</v>
      </c>
      <c r="N6964" s="72"/>
      <c r="O6964" s="73">
        <f>MIN(1,MAX(0,(1/(1+EXP(-(Assumptions!$B$5 + Assumptions!$B$6*$N6964))))*Assumptions!$B$3))</f>
        <v>3.9165722796764356E-2</v>
      </c>
      <c r="P6964" s="73">
        <f>VLOOKUP($F6964,Assumptions!$A$23:$B$27,2,FALSE)*Assumptions!$B$4</f>
        <v>0.2</v>
      </c>
      <c r="Q6964" s="74">
        <f t="shared" si="216"/>
        <v>18504.619180025111</v>
      </c>
      <c r="R6964" s="75" t="str">
        <f>IF($O6964&lt;Assumptions!$B$17,"A",IF($O6964&lt;Assumptions!$B$18,"B",IF($O6964&lt;Assumptions!$B$19,"C",IF($O6964&lt;Assumptions!$B$20,"D","E"))))</f>
        <v>B</v>
      </c>
      <c r="S6964" s="75">
        <f t="shared" si="217"/>
        <v>0</v>
      </c>
    </row>
    <row r="6965" spans="1:19" ht="17.399999999999999" x14ac:dyDescent="0.3">
      <c r="A6965" s="39" t="s">
        <v>1122</v>
      </c>
      <c r="B6965" s="39" t="s">
        <v>80</v>
      </c>
      <c r="C6965" s="39" t="s">
        <v>135</v>
      </c>
      <c r="D6965" s="39" t="s">
        <v>34</v>
      </c>
      <c r="E6965" s="70" t="s">
        <v>27</v>
      </c>
      <c r="F6965" s="70" t="s">
        <v>24</v>
      </c>
      <c r="G6965" s="78">
        <v>43725</v>
      </c>
      <c r="H6965" s="78">
        <v>45689</v>
      </c>
      <c r="I6965" s="69">
        <v>2299311.04</v>
      </c>
      <c r="J6965" s="70">
        <v>0</v>
      </c>
      <c r="K6965" s="71">
        <v>1.091</v>
      </c>
      <c r="L6965" s="70">
        <v>0</v>
      </c>
      <c r="M6965" s="71">
        <v>1.264</v>
      </c>
      <c r="N6965" s="72"/>
      <c r="O6965" s="73">
        <f>MIN(1,MAX(0,(1/(1+EXP(-(Assumptions!$B$5 + Assumptions!$B$6*$N6965))))*Assumptions!$B$3))</f>
        <v>3.9165722796764356E-2</v>
      </c>
      <c r="P6965" s="73">
        <f>VLOOKUP($F6965,Assumptions!$A$23:$B$27,2,FALSE)*Assumptions!$B$4</f>
        <v>0.2</v>
      </c>
      <c r="Q6965" s="74">
        <f t="shared" si="216"/>
        <v>18010.835763235995</v>
      </c>
      <c r="R6965" s="75" t="str">
        <f>IF($O6965&lt;Assumptions!$B$17,"A",IF($O6965&lt;Assumptions!$B$18,"B",IF($O6965&lt;Assumptions!$B$19,"C",IF($O6965&lt;Assumptions!$B$20,"D","E"))))</f>
        <v>B</v>
      </c>
      <c r="S6965" s="75">
        <f t="shared" si="217"/>
        <v>0</v>
      </c>
    </row>
    <row r="6966" spans="1:19" ht="17.399999999999999" x14ac:dyDescent="0.3">
      <c r="A6966" s="39" t="s">
        <v>1122</v>
      </c>
      <c r="B6966" s="39" t="s">
        <v>80</v>
      </c>
      <c r="C6966" s="39" t="s">
        <v>135</v>
      </c>
      <c r="D6966" s="39" t="s">
        <v>34</v>
      </c>
      <c r="E6966" s="70" t="s">
        <v>27</v>
      </c>
      <c r="F6966" s="70" t="s">
        <v>24</v>
      </c>
      <c r="G6966" s="78">
        <v>43725</v>
      </c>
      <c r="H6966" s="78">
        <v>45717</v>
      </c>
      <c r="I6966" s="69">
        <v>2234156.69</v>
      </c>
      <c r="J6966" s="70">
        <v>0</v>
      </c>
      <c r="K6966" s="71">
        <v>0.98199999999999998</v>
      </c>
      <c r="L6966" s="70">
        <v>0</v>
      </c>
      <c r="M6966" s="71">
        <v>1.264</v>
      </c>
      <c r="N6966" s="72"/>
      <c r="O6966" s="73">
        <f>MIN(1,MAX(0,(1/(1+EXP(-(Assumptions!$B$5 + Assumptions!$B$6*$N6966))))*Assumptions!$B$3))</f>
        <v>3.9165722796764356E-2</v>
      </c>
      <c r="P6966" s="73">
        <f>VLOOKUP($F6966,Assumptions!$A$23:$B$27,2,FALSE)*Assumptions!$B$4</f>
        <v>0.2</v>
      </c>
      <c r="Q6966" s="74">
        <f t="shared" si="216"/>
        <v>17500.472321015321</v>
      </c>
      <c r="R6966" s="75" t="str">
        <f>IF($O6966&lt;Assumptions!$B$17,"A",IF($O6966&lt;Assumptions!$B$18,"B",IF($O6966&lt;Assumptions!$B$19,"C",IF($O6966&lt;Assumptions!$B$20,"D","E"))))</f>
        <v>B</v>
      </c>
      <c r="S6966" s="75">
        <f t="shared" si="217"/>
        <v>0</v>
      </c>
    </row>
    <row r="6967" spans="1:19" ht="17.399999999999999" x14ac:dyDescent="0.3">
      <c r="A6967" s="39" t="s">
        <v>1122</v>
      </c>
      <c r="B6967" s="39" t="s">
        <v>80</v>
      </c>
      <c r="C6967" s="39" t="s">
        <v>135</v>
      </c>
      <c r="D6967" s="39" t="s">
        <v>34</v>
      </c>
      <c r="E6967" s="70" t="s">
        <v>27</v>
      </c>
      <c r="F6967" s="70" t="s">
        <v>24</v>
      </c>
      <c r="G6967" s="78">
        <v>43725</v>
      </c>
      <c r="H6967" s="78">
        <v>45748</v>
      </c>
      <c r="I6967" s="69">
        <v>2171368.75</v>
      </c>
      <c r="J6967" s="70">
        <v>0</v>
      </c>
      <c r="K6967" s="71">
        <v>1.1080000000000001</v>
      </c>
      <c r="L6967" s="70">
        <v>0</v>
      </c>
      <c r="M6967" s="71">
        <v>1.264</v>
      </c>
      <c r="N6967" s="72"/>
      <c r="O6967" s="73">
        <f>MIN(1,MAX(0,(1/(1+EXP(-(Assumptions!$B$5 + Assumptions!$B$6*$N6967))))*Assumptions!$B$3))</f>
        <v>3.9165722796764356E-2</v>
      </c>
      <c r="P6967" s="73">
        <f>VLOOKUP($F6967,Assumptions!$A$23:$B$27,2,FALSE)*Assumptions!$B$4</f>
        <v>0.2</v>
      </c>
      <c r="Q6967" s="74">
        <f t="shared" si="216"/>
        <v>17008.645310411346</v>
      </c>
      <c r="R6967" s="75" t="str">
        <f>IF($O6967&lt;Assumptions!$B$17,"A",IF($O6967&lt;Assumptions!$B$18,"B",IF($O6967&lt;Assumptions!$B$19,"C",IF($O6967&lt;Assumptions!$B$20,"D","E"))))</f>
        <v>B</v>
      </c>
      <c r="S6967" s="75">
        <f t="shared" si="217"/>
        <v>0</v>
      </c>
    </row>
    <row r="6968" spans="1:19" ht="17.399999999999999" x14ac:dyDescent="0.3">
      <c r="A6968" s="39" t="s">
        <v>1122</v>
      </c>
      <c r="B6968" s="39" t="s">
        <v>80</v>
      </c>
      <c r="C6968" s="39" t="s">
        <v>135</v>
      </c>
      <c r="D6968" s="39" t="s">
        <v>34</v>
      </c>
      <c r="E6968" s="70" t="s">
        <v>27</v>
      </c>
      <c r="F6968" s="70" t="s">
        <v>24</v>
      </c>
      <c r="G6968" s="78">
        <v>43725</v>
      </c>
      <c r="H6968" s="78">
        <v>45778</v>
      </c>
      <c r="I6968" s="69">
        <v>2108468.89</v>
      </c>
      <c r="J6968" s="70">
        <v>0</v>
      </c>
      <c r="K6968" s="71">
        <v>1.008</v>
      </c>
      <c r="L6968" s="70">
        <v>0</v>
      </c>
      <c r="M6968" s="71">
        <v>1.264</v>
      </c>
      <c r="N6968" s="72"/>
      <c r="O6968" s="73">
        <f>MIN(1,MAX(0,(1/(1+EXP(-(Assumptions!$B$5 + Assumptions!$B$6*$N6968))))*Assumptions!$B$3))</f>
        <v>3.9165722796764356E-2</v>
      </c>
      <c r="P6968" s="73">
        <f>VLOOKUP($F6968,Assumptions!$A$23:$B$27,2,FALSE)*Assumptions!$B$4</f>
        <v>0.2</v>
      </c>
      <c r="Q6968" s="74">
        <f t="shared" si="216"/>
        <v>16515.941614268289</v>
      </c>
      <c r="R6968" s="75" t="str">
        <f>IF($O6968&lt;Assumptions!$B$17,"A",IF($O6968&lt;Assumptions!$B$18,"B",IF($O6968&lt;Assumptions!$B$19,"C",IF($O6968&lt;Assumptions!$B$20,"D","E"))))</f>
        <v>B</v>
      </c>
      <c r="S6968" s="75">
        <f t="shared" si="217"/>
        <v>0</v>
      </c>
    </row>
    <row r="6969" spans="1:19" ht="17.399999999999999" x14ac:dyDescent="0.3">
      <c r="A6969" s="39" t="s">
        <v>1122</v>
      </c>
      <c r="B6969" s="39" t="s">
        <v>80</v>
      </c>
      <c r="C6969" s="39" t="s">
        <v>135</v>
      </c>
      <c r="D6969" s="39" t="s">
        <v>34</v>
      </c>
      <c r="E6969" s="70" t="s">
        <v>27</v>
      </c>
      <c r="F6969" s="70" t="s">
        <v>24</v>
      </c>
      <c r="G6969" s="78">
        <v>43725</v>
      </c>
      <c r="H6969" s="78">
        <v>45809</v>
      </c>
      <c r="I6969" s="69">
        <v>2048456.35</v>
      </c>
      <c r="J6969" s="70">
        <v>15</v>
      </c>
      <c r="K6969" s="71">
        <v>1.0109999999999999</v>
      </c>
      <c r="L6969" s="70">
        <v>0</v>
      </c>
      <c r="M6969" s="71">
        <v>1.264</v>
      </c>
      <c r="N6969" s="72"/>
      <c r="O6969" s="73">
        <f>MIN(1,MAX(0,(1/(1+EXP(-(Assumptions!$B$5 + Assumptions!$B$6*$N6969))))*Assumptions!$B$3))</f>
        <v>3.9165722796764356E-2</v>
      </c>
      <c r="P6969" s="73">
        <f>VLOOKUP($F6969,Assumptions!$A$23:$B$27,2,FALSE)*Assumptions!$B$4</f>
        <v>0.2</v>
      </c>
      <c r="Q6969" s="74">
        <f t="shared" si="216"/>
        <v>16045.854713074343</v>
      </c>
      <c r="R6969" s="75" t="str">
        <f>IF($O6969&lt;Assumptions!$B$17,"A",IF($O6969&lt;Assumptions!$B$18,"B",IF($O6969&lt;Assumptions!$B$19,"C",IF($O6969&lt;Assumptions!$B$20,"D","E"))))</f>
        <v>B</v>
      </c>
      <c r="S6969" s="75">
        <f t="shared" si="217"/>
        <v>0</v>
      </c>
    </row>
    <row r="6970" spans="1:19" ht="17.399999999999999" x14ac:dyDescent="0.3">
      <c r="A6970" s="39" t="s">
        <v>1122</v>
      </c>
      <c r="B6970" s="39" t="s">
        <v>80</v>
      </c>
      <c r="C6970" s="39" t="s">
        <v>135</v>
      </c>
      <c r="D6970" s="39" t="s">
        <v>34</v>
      </c>
      <c r="E6970" s="70" t="s">
        <v>27</v>
      </c>
      <c r="F6970" s="70" t="s">
        <v>24</v>
      </c>
      <c r="G6970" s="78">
        <v>43725</v>
      </c>
      <c r="H6970" s="78">
        <v>45839</v>
      </c>
      <c r="I6970" s="69">
        <v>1986499.34</v>
      </c>
      <c r="J6970" s="70">
        <v>15</v>
      </c>
      <c r="K6970" s="71">
        <v>1.024</v>
      </c>
      <c r="L6970" s="70">
        <v>0</v>
      </c>
      <c r="M6970" s="71">
        <v>1.264</v>
      </c>
      <c r="N6970" s="72"/>
      <c r="O6970" s="73">
        <f>MIN(1,MAX(0,(1/(1+EXP(-(Assumptions!$B$5 + Assumptions!$B$6*$N6970))))*Assumptions!$B$3))</f>
        <v>3.9165722796764356E-2</v>
      </c>
      <c r="P6970" s="73">
        <f>VLOOKUP($F6970,Assumptions!$A$23:$B$27,2,FALSE)*Assumptions!$B$4</f>
        <v>0.2</v>
      </c>
      <c r="Q6970" s="74">
        <f t="shared" si="216"/>
        <v>15560.53649727907</v>
      </c>
      <c r="R6970" s="75" t="str">
        <f>IF($O6970&lt;Assumptions!$B$17,"A",IF($O6970&lt;Assumptions!$B$18,"B",IF($O6970&lt;Assumptions!$B$19,"C",IF($O6970&lt;Assumptions!$B$20,"D","E"))))</f>
        <v>B</v>
      </c>
      <c r="S6970" s="75">
        <f t="shared" si="217"/>
        <v>0</v>
      </c>
    </row>
    <row r="6971" spans="1:19" ht="17.399999999999999" x14ac:dyDescent="0.3">
      <c r="A6971" s="39" t="s">
        <v>1122</v>
      </c>
      <c r="B6971" s="39" t="s">
        <v>80</v>
      </c>
      <c r="C6971" s="39" t="s">
        <v>135</v>
      </c>
      <c r="D6971" s="39" t="s">
        <v>34</v>
      </c>
      <c r="E6971" s="70" t="s">
        <v>27</v>
      </c>
      <c r="F6971" s="70" t="s">
        <v>24</v>
      </c>
      <c r="G6971" s="78">
        <v>43725</v>
      </c>
      <c r="H6971" s="78">
        <v>45870</v>
      </c>
      <c r="I6971" s="69">
        <v>1927300.81</v>
      </c>
      <c r="J6971" s="70">
        <v>0</v>
      </c>
      <c r="K6971" s="71">
        <v>1.0089999999999999</v>
      </c>
      <c r="L6971" s="70">
        <v>0</v>
      </c>
      <c r="M6971" s="71">
        <v>1.264</v>
      </c>
      <c r="N6971" s="72"/>
      <c r="O6971" s="73">
        <f>MIN(1,MAX(0,(1/(1+EXP(-(Assumptions!$B$5 + Assumptions!$B$6*$N6971))))*Assumptions!$B$3))</f>
        <v>3.9165722796764356E-2</v>
      </c>
      <c r="P6971" s="73">
        <f>VLOOKUP($F6971,Assumptions!$A$23:$B$27,2,FALSE)*Assumptions!$B$4</f>
        <v>0.2</v>
      </c>
      <c r="Q6971" s="74">
        <f t="shared" si="216"/>
        <v>15096.825854087883</v>
      </c>
      <c r="R6971" s="75" t="str">
        <f>IF($O6971&lt;Assumptions!$B$17,"A",IF($O6971&lt;Assumptions!$B$18,"B",IF($O6971&lt;Assumptions!$B$19,"C",IF($O6971&lt;Assumptions!$B$20,"D","E"))))</f>
        <v>B</v>
      </c>
      <c r="S6971" s="75">
        <f t="shared" si="217"/>
        <v>0</v>
      </c>
    </row>
    <row r="6972" spans="1:19" ht="17.399999999999999" x14ac:dyDescent="0.3">
      <c r="A6972" s="39" t="s">
        <v>1122</v>
      </c>
      <c r="B6972" s="39" t="s">
        <v>80</v>
      </c>
      <c r="C6972" s="39" t="s">
        <v>135</v>
      </c>
      <c r="D6972" s="39" t="s">
        <v>34</v>
      </c>
      <c r="E6972" s="70" t="s">
        <v>27</v>
      </c>
      <c r="F6972" s="70" t="s">
        <v>24</v>
      </c>
      <c r="G6972" s="78">
        <v>43725</v>
      </c>
      <c r="H6972" s="78">
        <v>45901</v>
      </c>
      <c r="I6972" s="69">
        <v>1877122.88</v>
      </c>
      <c r="J6972" s="70">
        <v>0</v>
      </c>
      <c r="K6972" s="71">
        <v>1.0880000000000001</v>
      </c>
      <c r="L6972" s="70">
        <v>0</v>
      </c>
      <c r="M6972" s="71">
        <v>1.264</v>
      </c>
      <c r="N6972" s="72"/>
      <c r="O6972" s="73">
        <f>MIN(1,MAX(0,(1/(1+EXP(-(Assumptions!$B$5 + Assumptions!$B$6*$N6972))))*Assumptions!$B$3))</f>
        <v>3.9165722796764356E-2</v>
      </c>
      <c r="P6972" s="73">
        <f>VLOOKUP($F6972,Assumptions!$A$23:$B$27,2,FALSE)*Assumptions!$B$4</f>
        <v>0.2</v>
      </c>
      <c r="Q6972" s="74">
        <f t="shared" si="216"/>
        <v>14703.774874708794</v>
      </c>
      <c r="R6972" s="75" t="str">
        <f>IF($O6972&lt;Assumptions!$B$17,"A",IF($O6972&lt;Assumptions!$B$18,"B",IF($O6972&lt;Assumptions!$B$19,"C",IF($O6972&lt;Assumptions!$B$20,"D","E"))))</f>
        <v>B</v>
      </c>
      <c r="S6972" s="75">
        <f t="shared" si="217"/>
        <v>0</v>
      </c>
    </row>
    <row r="6973" spans="1:19" ht="17.399999999999999" x14ac:dyDescent="0.3">
      <c r="A6973" s="39" t="s">
        <v>1122</v>
      </c>
      <c r="B6973" s="39" t="s">
        <v>80</v>
      </c>
      <c r="C6973" s="39" t="s">
        <v>135</v>
      </c>
      <c r="D6973" s="39" t="s">
        <v>34</v>
      </c>
      <c r="E6973" s="70" t="s">
        <v>27</v>
      </c>
      <c r="F6973" s="70" t="s">
        <v>24</v>
      </c>
      <c r="G6973" s="78">
        <v>43725</v>
      </c>
      <c r="H6973" s="78">
        <v>45931</v>
      </c>
      <c r="I6973" s="69">
        <v>1820572.61</v>
      </c>
      <c r="J6973" s="70">
        <v>0</v>
      </c>
      <c r="K6973" s="71">
        <v>0.97</v>
      </c>
      <c r="L6973" s="70">
        <v>0</v>
      </c>
      <c r="M6973" s="71">
        <v>1.264</v>
      </c>
      <c r="N6973" s="72"/>
      <c r="O6973" s="73">
        <f>MIN(1,MAX(0,(1/(1+EXP(-(Assumptions!$B$5 + Assumptions!$B$6*$N6973))))*Assumptions!$B$3))</f>
        <v>3.9165722796764356E-2</v>
      </c>
      <c r="P6973" s="73">
        <f>VLOOKUP($F6973,Assumptions!$A$23:$B$27,2,FALSE)*Assumptions!$B$4</f>
        <v>0.2</v>
      </c>
      <c r="Q6973" s="74">
        <f t="shared" si="216"/>
        <v>14260.808434928358</v>
      </c>
      <c r="R6973" s="75" t="str">
        <f>IF($O6973&lt;Assumptions!$B$17,"A",IF($O6973&lt;Assumptions!$B$18,"B",IF($O6973&lt;Assumptions!$B$19,"C",IF($O6973&lt;Assumptions!$B$20,"D","E"))))</f>
        <v>B</v>
      </c>
      <c r="S6973" s="75">
        <f t="shared" si="217"/>
        <v>0</v>
      </c>
    </row>
    <row r="6974" spans="1:19" ht="17.399999999999999" x14ac:dyDescent="0.3">
      <c r="A6974" s="39" t="s">
        <v>1122</v>
      </c>
      <c r="B6974" s="39" t="s">
        <v>80</v>
      </c>
      <c r="C6974" s="39" t="s">
        <v>135</v>
      </c>
      <c r="D6974" s="39" t="s">
        <v>34</v>
      </c>
      <c r="E6974" s="70" t="s">
        <v>27</v>
      </c>
      <c r="F6974" s="70" t="s">
        <v>24</v>
      </c>
      <c r="G6974" s="78">
        <v>43725</v>
      </c>
      <c r="H6974" s="78">
        <v>45962</v>
      </c>
      <c r="I6974" s="69">
        <v>1770536.22</v>
      </c>
      <c r="J6974" s="70">
        <v>0</v>
      </c>
      <c r="K6974" s="71">
        <v>1.0820000000000001</v>
      </c>
      <c r="L6974" s="70">
        <v>0</v>
      </c>
      <c r="M6974" s="71">
        <v>1.264</v>
      </c>
      <c r="N6974" s="72"/>
      <c r="O6974" s="73">
        <f>MIN(1,MAX(0,(1/(1+EXP(-(Assumptions!$B$5 + Assumptions!$B$6*$N6974))))*Assumptions!$B$3))</f>
        <v>3.9165722796764356E-2</v>
      </c>
      <c r="P6974" s="73">
        <f>VLOOKUP($F6974,Assumptions!$A$23:$B$27,2,FALSE)*Assumptions!$B$4</f>
        <v>0.2</v>
      </c>
      <c r="Q6974" s="74">
        <f t="shared" si="216"/>
        <v>13868.866158830198</v>
      </c>
      <c r="R6974" s="75" t="str">
        <f>IF($O6974&lt;Assumptions!$B$17,"A",IF($O6974&lt;Assumptions!$B$18,"B",IF($O6974&lt;Assumptions!$B$19,"C",IF($O6974&lt;Assumptions!$B$20,"D","E"))))</f>
        <v>B</v>
      </c>
      <c r="S6974" s="75">
        <f t="shared" si="217"/>
        <v>0</v>
      </c>
    </row>
    <row r="6975" spans="1:19" ht="17.399999999999999" x14ac:dyDescent="0.3">
      <c r="A6975" s="39" t="s">
        <v>1122</v>
      </c>
      <c r="B6975" s="39" t="s">
        <v>80</v>
      </c>
      <c r="C6975" s="39" t="s">
        <v>135</v>
      </c>
      <c r="D6975" s="39" t="s">
        <v>34</v>
      </c>
      <c r="E6975" s="70" t="s">
        <v>27</v>
      </c>
      <c r="F6975" s="70" t="s">
        <v>24</v>
      </c>
      <c r="G6975" s="78">
        <v>43725</v>
      </c>
      <c r="H6975" s="78">
        <v>45992</v>
      </c>
      <c r="I6975" s="69">
        <v>1718216.05</v>
      </c>
      <c r="J6975" s="70">
        <v>0</v>
      </c>
      <c r="K6975" s="71">
        <v>1.1180000000000001</v>
      </c>
      <c r="L6975" s="70">
        <v>0</v>
      </c>
      <c r="M6975" s="71">
        <v>1.264</v>
      </c>
      <c r="N6975" s="72"/>
      <c r="O6975" s="73">
        <f>MIN(1,MAX(0,(1/(1+EXP(-(Assumptions!$B$5 + Assumptions!$B$6*$N6975))))*Assumptions!$B$3))</f>
        <v>3.9165722796764356E-2</v>
      </c>
      <c r="P6975" s="73">
        <f>VLOOKUP($F6975,Assumptions!$A$23:$B$27,2,FALSE)*Assumptions!$B$4</f>
        <v>0.2</v>
      </c>
      <c r="Q6975" s="74">
        <f t="shared" si="216"/>
        <v>13459.03470385028</v>
      </c>
      <c r="R6975" s="75" t="str">
        <f>IF($O6975&lt;Assumptions!$B$17,"A",IF($O6975&lt;Assumptions!$B$18,"B",IF($O6975&lt;Assumptions!$B$19,"C",IF($O6975&lt;Assumptions!$B$20,"D","E"))))</f>
        <v>B</v>
      </c>
      <c r="S6975" s="75">
        <f t="shared" si="217"/>
        <v>0</v>
      </c>
    </row>
    <row r="6976" spans="1:19" ht="17.399999999999999" x14ac:dyDescent="0.3">
      <c r="A6976" s="39" t="s">
        <v>1123</v>
      </c>
      <c r="B6976" s="39" t="s">
        <v>57</v>
      </c>
      <c r="C6976" s="39" t="s">
        <v>190</v>
      </c>
      <c r="D6976" s="39" t="s">
        <v>26</v>
      </c>
      <c r="E6976" s="70" t="s">
        <v>35</v>
      </c>
      <c r="F6976" s="70" t="s">
        <v>28</v>
      </c>
      <c r="G6976" s="78">
        <v>44481</v>
      </c>
      <c r="H6976" s="78">
        <v>45658</v>
      </c>
      <c r="I6976" s="69">
        <v>103555188.59999999</v>
      </c>
      <c r="J6976" s="70">
        <v>0</v>
      </c>
      <c r="K6976" s="71">
        <v>1.0489999999999999</v>
      </c>
      <c r="L6976" s="70">
        <v>0</v>
      </c>
      <c r="M6976" s="71">
        <v>0.72799999999999998</v>
      </c>
      <c r="N6976" s="72"/>
      <c r="O6976" s="73">
        <f>MIN(1,MAX(0,(1/(1+EXP(-(Assumptions!$B$5 + Assumptions!$B$6*$N6976))))*Assumptions!$B$3))</f>
        <v>3.9165722796764356E-2</v>
      </c>
      <c r="P6976" s="73">
        <f>VLOOKUP($F6976,Assumptions!$A$23:$B$27,2,FALSE)*Assumptions!$B$4</f>
        <v>0.35</v>
      </c>
      <c r="Q6976" s="74">
        <f t="shared" si="216"/>
        <v>1419534.8338059881</v>
      </c>
      <c r="R6976" s="75" t="str">
        <f>IF($O6976&lt;Assumptions!$B$17,"A",IF($O6976&lt;Assumptions!$B$18,"B",IF($O6976&lt;Assumptions!$B$19,"C",IF($O6976&lt;Assumptions!$B$20,"D","E"))))</f>
        <v>B</v>
      </c>
      <c r="S6976" s="75">
        <f t="shared" si="217"/>
        <v>0</v>
      </c>
    </row>
    <row r="6977" spans="1:19" ht="17.399999999999999" x14ac:dyDescent="0.3">
      <c r="A6977" s="39" t="s">
        <v>1123</v>
      </c>
      <c r="B6977" s="39" t="s">
        <v>57</v>
      </c>
      <c r="C6977" s="39" t="s">
        <v>190</v>
      </c>
      <c r="D6977" s="39" t="s">
        <v>26</v>
      </c>
      <c r="E6977" s="70" t="s">
        <v>35</v>
      </c>
      <c r="F6977" s="70" t="s">
        <v>28</v>
      </c>
      <c r="G6977" s="78">
        <v>44481</v>
      </c>
      <c r="H6977" s="78">
        <v>45689</v>
      </c>
      <c r="I6977" s="69">
        <v>101633903.66</v>
      </c>
      <c r="J6977" s="70">
        <v>0</v>
      </c>
      <c r="K6977" s="71">
        <v>1.0629999999999999</v>
      </c>
      <c r="L6977" s="70">
        <v>0</v>
      </c>
      <c r="M6977" s="71">
        <v>0.72799999999999998</v>
      </c>
      <c r="N6977" s="72"/>
      <c r="O6977" s="73">
        <f>MIN(1,MAX(0,(1/(1+EXP(-(Assumptions!$B$5 + Assumptions!$B$6*$N6977))))*Assumptions!$B$3))</f>
        <v>3.9165722796764356E-2</v>
      </c>
      <c r="P6977" s="73">
        <f>VLOOKUP($F6977,Assumptions!$A$23:$B$27,2,FALSE)*Assumptions!$B$4</f>
        <v>0.35</v>
      </c>
      <c r="Q6977" s="74">
        <f t="shared" ref="Q6977:Q7040" si="218">$I6977*$O6977*$P6977</f>
        <v>1393197.8541252147</v>
      </c>
      <c r="R6977" s="75" t="str">
        <f>IF($O6977&lt;Assumptions!$B$17,"A",IF($O6977&lt;Assumptions!$B$18,"B",IF($O6977&lt;Assumptions!$B$19,"C",IF($O6977&lt;Assumptions!$B$20,"D","E"))))</f>
        <v>B</v>
      </c>
      <c r="S6977" s="75">
        <f t="shared" ref="S6977:S7040" si="219">--($J6977&gt;=180)</f>
        <v>0</v>
      </c>
    </row>
    <row r="6978" spans="1:19" ht="17.399999999999999" x14ac:dyDescent="0.3">
      <c r="A6978" s="39" t="s">
        <v>1123</v>
      </c>
      <c r="B6978" s="39" t="s">
        <v>57</v>
      </c>
      <c r="C6978" s="39" t="s">
        <v>190</v>
      </c>
      <c r="D6978" s="39" t="s">
        <v>26</v>
      </c>
      <c r="E6978" s="70" t="s">
        <v>35</v>
      </c>
      <c r="F6978" s="70" t="s">
        <v>28</v>
      </c>
      <c r="G6978" s="78">
        <v>44481</v>
      </c>
      <c r="H6978" s="78">
        <v>45717</v>
      </c>
      <c r="I6978" s="69">
        <v>100084138</v>
      </c>
      <c r="J6978" s="70">
        <v>15</v>
      </c>
      <c r="K6978" s="71">
        <v>0.95799999999999996</v>
      </c>
      <c r="L6978" s="70">
        <v>0</v>
      </c>
      <c r="M6978" s="71">
        <v>0.72799999999999998</v>
      </c>
      <c r="N6978" s="72"/>
      <c r="O6978" s="73">
        <f>MIN(1,MAX(0,(1/(1+EXP(-(Assumptions!$B$5 + Assumptions!$B$6*$N6978))))*Assumptions!$B$3))</f>
        <v>3.9165722796764356E-2</v>
      </c>
      <c r="P6978" s="73">
        <f>VLOOKUP($F6978,Assumptions!$A$23:$B$27,2,FALSE)*Assumptions!$B$4</f>
        <v>0.35</v>
      </c>
      <c r="Q6978" s="74">
        <f t="shared" si="218"/>
        <v>1371953.6618413883</v>
      </c>
      <c r="R6978" s="75" t="str">
        <f>IF($O6978&lt;Assumptions!$B$17,"A",IF($O6978&lt;Assumptions!$B$18,"B",IF($O6978&lt;Assumptions!$B$19,"C",IF($O6978&lt;Assumptions!$B$20,"D","E"))))</f>
        <v>B</v>
      </c>
      <c r="S6978" s="75">
        <f t="shared" si="219"/>
        <v>0</v>
      </c>
    </row>
    <row r="6979" spans="1:19" ht="17.399999999999999" x14ac:dyDescent="0.3">
      <c r="A6979" s="39" t="s">
        <v>1123</v>
      </c>
      <c r="B6979" s="39" t="s">
        <v>57</v>
      </c>
      <c r="C6979" s="39" t="s">
        <v>190</v>
      </c>
      <c r="D6979" s="39" t="s">
        <v>26</v>
      </c>
      <c r="E6979" s="70" t="s">
        <v>35</v>
      </c>
      <c r="F6979" s="70" t="s">
        <v>28</v>
      </c>
      <c r="G6979" s="78">
        <v>44481</v>
      </c>
      <c r="H6979" s="78">
        <v>45748</v>
      </c>
      <c r="I6979" s="69">
        <v>98554757.950000003</v>
      </c>
      <c r="J6979" s="70">
        <v>0</v>
      </c>
      <c r="K6979" s="71">
        <v>1.1240000000000001</v>
      </c>
      <c r="L6979" s="70">
        <v>0</v>
      </c>
      <c r="M6979" s="71">
        <v>0.72799999999999998</v>
      </c>
      <c r="N6979" s="72"/>
      <c r="O6979" s="73">
        <f>MIN(1,MAX(0,(1/(1+EXP(-(Assumptions!$B$5 + Assumptions!$B$6*$N6979))))*Assumptions!$B$3))</f>
        <v>3.9165722796764356E-2</v>
      </c>
      <c r="P6979" s="73">
        <f>VLOOKUP($F6979,Assumptions!$A$23:$B$27,2,FALSE)*Assumptions!$B$4</f>
        <v>0.35</v>
      </c>
      <c r="Q6979" s="74">
        <f t="shared" si="218"/>
        <v>1350988.9155601677</v>
      </c>
      <c r="R6979" s="75" t="str">
        <f>IF($O6979&lt;Assumptions!$B$17,"A",IF($O6979&lt;Assumptions!$B$18,"B",IF($O6979&lt;Assumptions!$B$19,"C",IF($O6979&lt;Assumptions!$B$20,"D","E"))))</f>
        <v>B</v>
      </c>
      <c r="S6979" s="75">
        <f t="shared" si="219"/>
        <v>0</v>
      </c>
    </row>
    <row r="6980" spans="1:19" ht="17.399999999999999" x14ac:dyDescent="0.3">
      <c r="A6980" s="39" t="s">
        <v>1123</v>
      </c>
      <c r="B6980" s="39" t="s">
        <v>57</v>
      </c>
      <c r="C6980" s="39" t="s">
        <v>190</v>
      </c>
      <c r="D6980" s="39" t="s">
        <v>26</v>
      </c>
      <c r="E6980" s="70" t="s">
        <v>35</v>
      </c>
      <c r="F6980" s="70" t="s">
        <v>28</v>
      </c>
      <c r="G6980" s="78">
        <v>44481</v>
      </c>
      <c r="H6980" s="78">
        <v>45778</v>
      </c>
      <c r="I6980" s="69">
        <v>96975217.799999997</v>
      </c>
      <c r="J6980" s="70">
        <v>0</v>
      </c>
      <c r="K6980" s="71">
        <v>0.95399999999999996</v>
      </c>
      <c r="L6980" s="70">
        <v>0</v>
      </c>
      <c r="M6980" s="71">
        <v>0.72799999999999998</v>
      </c>
      <c r="N6980" s="72"/>
      <c r="O6980" s="73">
        <f>MIN(1,MAX(0,(1/(1+EXP(-(Assumptions!$B$5 + Assumptions!$B$6*$N6980))))*Assumptions!$B$3))</f>
        <v>3.9165722796764356E-2</v>
      </c>
      <c r="P6980" s="73">
        <f>VLOOKUP($F6980,Assumptions!$A$23:$B$27,2,FALSE)*Assumptions!$B$4</f>
        <v>0.35</v>
      </c>
      <c r="Q6980" s="74">
        <f t="shared" si="218"/>
        <v>1329336.5744787268</v>
      </c>
      <c r="R6980" s="75" t="str">
        <f>IF($O6980&lt;Assumptions!$B$17,"A",IF($O6980&lt;Assumptions!$B$18,"B",IF($O6980&lt;Assumptions!$B$19,"C",IF($O6980&lt;Assumptions!$B$20,"D","E"))))</f>
        <v>B</v>
      </c>
      <c r="S6980" s="75">
        <f t="shared" si="219"/>
        <v>0</v>
      </c>
    </row>
    <row r="6981" spans="1:19" ht="17.399999999999999" x14ac:dyDescent="0.3">
      <c r="A6981" s="39" t="s">
        <v>1123</v>
      </c>
      <c r="B6981" s="39" t="s">
        <v>57</v>
      </c>
      <c r="C6981" s="39" t="s">
        <v>190</v>
      </c>
      <c r="D6981" s="39" t="s">
        <v>26</v>
      </c>
      <c r="E6981" s="70" t="s">
        <v>35</v>
      </c>
      <c r="F6981" s="70" t="s">
        <v>28</v>
      </c>
      <c r="G6981" s="78">
        <v>44481</v>
      </c>
      <c r="H6981" s="78">
        <v>45809</v>
      </c>
      <c r="I6981" s="69">
        <v>95579459.859999999</v>
      </c>
      <c r="J6981" s="70">
        <v>15</v>
      </c>
      <c r="K6981" s="71">
        <v>1.0900000000000001</v>
      </c>
      <c r="L6981" s="70">
        <v>0</v>
      </c>
      <c r="M6981" s="71">
        <v>0.72799999999999998</v>
      </c>
      <c r="N6981" s="72"/>
      <c r="O6981" s="73">
        <f>MIN(1,MAX(0,(1/(1+EXP(-(Assumptions!$B$5 + Assumptions!$B$6*$N6981))))*Assumptions!$B$3))</f>
        <v>3.9165722796764356E-2</v>
      </c>
      <c r="P6981" s="73">
        <f>VLOOKUP($F6981,Assumptions!$A$23:$B$27,2,FALSE)*Assumptions!$B$4</f>
        <v>0.35</v>
      </c>
      <c r="Q6981" s="74">
        <f t="shared" si="218"/>
        <v>1310203.5204794288</v>
      </c>
      <c r="R6981" s="75" t="str">
        <f>IF($O6981&lt;Assumptions!$B$17,"A",IF($O6981&lt;Assumptions!$B$18,"B",IF($O6981&lt;Assumptions!$B$19,"C",IF($O6981&lt;Assumptions!$B$20,"D","E"))))</f>
        <v>B</v>
      </c>
      <c r="S6981" s="75">
        <f t="shared" si="219"/>
        <v>0</v>
      </c>
    </row>
    <row r="6982" spans="1:19" ht="17.399999999999999" x14ac:dyDescent="0.3">
      <c r="A6982" s="39" t="s">
        <v>1123</v>
      </c>
      <c r="B6982" s="39" t="s">
        <v>57</v>
      </c>
      <c r="C6982" s="39" t="s">
        <v>190</v>
      </c>
      <c r="D6982" s="39" t="s">
        <v>26</v>
      </c>
      <c r="E6982" s="70" t="s">
        <v>35</v>
      </c>
      <c r="F6982" s="70" t="s">
        <v>28</v>
      </c>
      <c r="G6982" s="78">
        <v>44481</v>
      </c>
      <c r="H6982" s="78">
        <v>45839</v>
      </c>
      <c r="I6982" s="69">
        <v>94070909.510000005</v>
      </c>
      <c r="J6982" s="70">
        <v>65</v>
      </c>
      <c r="K6982" s="71">
        <v>0.79</v>
      </c>
      <c r="L6982" s="70">
        <v>0</v>
      </c>
      <c r="M6982" s="71">
        <v>0.72799999999999998</v>
      </c>
      <c r="N6982" s="72"/>
      <c r="O6982" s="73">
        <f>MIN(1,MAX(0,(1/(1+EXP(-(Assumptions!$B$5 + Assumptions!$B$6*$N6982))))*Assumptions!$B$3))</f>
        <v>3.9165722796764356E-2</v>
      </c>
      <c r="P6982" s="73">
        <f>VLOOKUP($F6982,Assumptions!$A$23:$B$27,2,FALSE)*Assumptions!$B$4</f>
        <v>0.35</v>
      </c>
      <c r="Q6982" s="74">
        <f t="shared" si="218"/>
        <v>1289524.3077878573</v>
      </c>
      <c r="R6982" s="75" t="str">
        <f>IF($O6982&lt;Assumptions!$B$17,"A",IF($O6982&lt;Assumptions!$B$18,"B",IF($O6982&lt;Assumptions!$B$19,"C",IF($O6982&lt;Assumptions!$B$20,"D","E"))))</f>
        <v>B</v>
      </c>
      <c r="S6982" s="75">
        <f t="shared" si="219"/>
        <v>0</v>
      </c>
    </row>
    <row r="6983" spans="1:19" ht="17.399999999999999" x14ac:dyDescent="0.3">
      <c r="A6983" s="39" t="s">
        <v>1123</v>
      </c>
      <c r="B6983" s="39" t="s">
        <v>57</v>
      </c>
      <c r="C6983" s="39" t="s">
        <v>190</v>
      </c>
      <c r="D6983" s="39" t="s">
        <v>26</v>
      </c>
      <c r="E6983" s="70" t="s">
        <v>35</v>
      </c>
      <c r="F6983" s="70" t="s">
        <v>28</v>
      </c>
      <c r="G6983" s="78">
        <v>44481</v>
      </c>
      <c r="H6983" s="78">
        <v>45870</v>
      </c>
      <c r="I6983" s="69">
        <v>92303506.189999998</v>
      </c>
      <c r="J6983" s="70">
        <v>0</v>
      </c>
      <c r="K6983" s="71">
        <v>1.111</v>
      </c>
      <c r="L6983" s="70">
        <v>0</v>
      </c>
      <c r="M6983" s="71">
        <v>0.72799999999999998</v>
      </c>
      <c r="N6983" s="72"/>
      <c r="O6983" s="73">
        <f>MIN(1,MAX(0,(1/(1+EXP(-(Assumptions!$B$5 + Assumptions!$B$6*$N6983))))*Assumptions!$B$3))</f>
        <v>3.9165722796764356E-2</v>
      </c>
      <c r="P6983" s="73">
        <f>VLOOKUP($F6983,Assumptions!$A$23:$B$27,2,FALSE)*Assumptions!$B$4</f>
        <v>0.35</v>
      </c>
      <c r="Q6983" s="74">
        <f t="shared" si="218"/>
        <v>1265296.7378124369</v>
      </c>
      <c r="R6983" s="75" t="str">
        <f>IF($O6983&lt;Assumptions!$B$17,"A",IF($O6983&lt;Assumptions!$B$18,"B",IF($O6983&lt;Assumptions!$B$19,"C",IF($O6983&lt;Assumptions!$B$20,"D","E"))))</f>
        <v>B</v>
      </c>
      <c r="S6983" s="75">
        <f t="shared" si="219"/>
        <v>0</v>
      </c>
    </row>
    <row r="6984" spans="1:19" ht="17.399999999999999" x14ac:dyDescent="0.3">
      <c r="A6984" s="39" t="s">
        <v>1123</v>
      </c>
      <c r="B6984" s="39" t="s">
        <v>57</v>
      </c>
      <c r="C6984" s="39" t="s">
        <v>190</v>
      </c>
      <c r="D6984" s="39" t="s">
        <v>26</v>
      </c>
      <c r="E6984" s="70" t="s">
        <v>35</v>
      </c>
      <c r="F6984" s="70" t="s">
        <v>28</v>
      </c>
      <c r="G6984" s="78">
        <v>44481</v>
      </c>
      <c r="H6984" s="78">
        <v>45901</v>
      </c>
      <c r="I6984" s="69">
        <v>90980384.730000004</v>
      </c>
      <c r="J6984" s="70">
        <v>0</v>
      </c>
      <c r="K6984" s="71">
        <v>1.0269999999999999</v>
      </c>
      <c r="L6984" s="70">
        <v>0</v>
      </c>
      <c r="M6984" s="71">
        <v>0.72799999999999998</v>
      </c>
      <c r="N6984" s="72"/>
      <c r="O6984" s="73">
        <f>MIN(1,MAX(0,(1/(1+EXP(-(Assumptions!$B$5 + Assumptions!$B$6*$N6984))))*Assumptions!$B$3))</f>
        <v>3.9165722796764356E-2</v>
      </c>
      <c r="P6984" s="73">
        <f>VLOOKUP($F6984,Assumptions!$A$23:$B$27,2,FALSE)*Assumptions!$B$4</f>
        <v>0.35</v>
      </c>
      <c r="Q6984" s="74">
        <f t="shared" si="218"/>
        <v>1247159.3848973534</v>
      </c>
      <c r="R6984" s="75" t="str">
        <f>IF($O6984&lt;Assumptions!$B$17,"A",IF($O6984&lt;Assumptions!$B$18,"B",IF($O6984&lt;Assumptions!$B$19,"C",IF($O6984&lt;Assumptions!$B$20,"D","E"))))</f>
        <v>B</v>
      </c>
      <c r="S6984" s="75">
        <f t="shared" si="219"/>
        <v>0</v>
      </c>
    </row>
    <row r="6985" spans="1:19" ht="17.399999999999999" x14ac:dyDescent="0.3">
      <c r="A6985" s="39" t="s">
        <v>1123</v>
      </c>
      <c r="B6985" s="39" t="s">
        <v>57</v>
      </c>
      <c r="C6985" s="39" t="s">
        <v>190</v>
      </c>
      <c r="D6985" s="39" t="s">
        <v>26</v>
      </c>
      <c r="E6985" s="70" t="s">
        <v>35</v>
      </c>
      <c r="F6985" s="70" t="s">
        <v>28</v>
      </c>
      <c r="G6985" s="78">
        <v>44481</v>
      </c>
      <c r="H6985" s="78">
        <v>45931</v>
      </c>
      <c r="I6985" s="69">
        <v>89439004.989999995</v>
      </c>
      <c r="J6985" s="70">
        <v>15</v>
      </c>
      <c r="K6985" s="71">
        <v>1.014</v>
      </c>
      <c r="L6985" s="70">
        <v>0</v>
      </c>
      <c r="M6985" s="71">
        <v>0.72799999999999998</v>
      </c>
      <c r="N6985" s="72"/>
      <c r="O6985" s="73">
        <f>MIN(1,MAX(0,(1/(1+EXP(-(Assumptions!$B$5 + Assumptions!$B$6*$N6985))))*Assumptions!$B$3))</f>
        <v>3.9165722796764356E-2</v>
      </c>
      <c r="P6985" s="73">
        <f>VLOOKUP($F6985,Assumptions!$A$23:$B$27,2,FALSE)*Assumptions!$B$4</f>
        <v>0.35</v>
      </c>
      <c r="Q6985" s="74">
        <f t="shared" si="218"/>
        <v>1226030.1468298673</v>
      </c>
      <c r="R6985" s="75" t="str">
        <f>IF($O6985&lt;Assumptions!$B$17,"A",IF($O6985&lt;Assumptions!$B$18,"B",IF($O6985&lt;Assumptions!$B$19,"C",IF($O6985&lt;Assumptions!$B$20,"D","E"))))</f>
        <v>B</v>
      </c>
      <c r="S6985" s="75">
        <f t="shared" si="219"/>
        <v>0</v>
      </c>
    </row>
    <row r="6986" spans="1:19" ht="17.399999999999999" x14ac:dyDescent="0.3">
      <c r="A6986" s="39" t="s">
        <v>1123</v>
      </c>
      <c r="B6986" s="39" t="s">
        <v>57</v>
      </c>
      <c r="C6986" s="39" t="s">
        <v>190</v>
      </c>
      <c r="D6986" s="39" t="s">
        <v>26</v>
      </c>
      <c r="E6986" s="70" t="s">
        <v>35</v>
      </c>
      <c r="F6986" s="70" t="s">
        <v>28</v>
      </c>
      <c r="G6986" s="78">
        <v>44481</v>
      </c>
      <c r="H6986" s="78">
        <v>45962</v>
      </c>
      <c r="I6986" s="69">
        <v>87822940.769999996</v>
      </c>
      <c r="J6986" s="70">
        <v>0</v>
      </c>
      <c r="K6986" s="71">
        <v>1.0569999999999999</v>
      </c>
      <c r="L6986" s="70">
        <v>0</v>
      </c>
      <c r="M6986" s="71">
        <v>0.72799999999999998</v>
      </c>
      <c r="N6986" s="72"/>
      <c r="O6986" s="73">
        <f>MIN(1,MAX(0,(1/(1+EXP(-(Assumptions!$B$5 + Assumptions!$B$6*$N6986))))*Assumptions!$B$3))</f>
        <v>3.9165722796764356E-2</v>
      </c>
      <c r="P6986" s="73">
        <f>VLOOKUP($F6986,Assumptions!$A$23:$B$27,2,FALSE)*Assumptions!$B$4</f>
        <v>0.35</v>
      </c>
      <c r="Q6986" s="74">
        <f t="shared" si="218"/>
        <v>1203877.1336880659</v>
      </c>
      <c r="R6986" s="75" t="str">
        <f>IF($O6986&lt;Assumptions!$B$17,"A",IF($O6986&lt;Assumptions!$B$18,"B",IF($O6986&lt;Assumptions!$B$19,"C",IF($O6986&lt;Assumptions!$B$20,"D","E"))))</f>
        <v>B</v>
      </c>
      <c r="S6986" s="75">
        <f t="shared" si="219"/>
        <v>0</v>
      </c>
    </row>
    <row r="6987" spans="1:19" ht="17.399999999999999" x14ac:dyDescent="0.3">
      <c r="A6987" s="39" t="s">
        <v>1123</v>
      </c>
      <c r="B6987" s="39" t="s">
        <v>57</v>
      </c>
      <c r="C6987" s="39" t="s">
        <v>190</v>
      </c>
      <c r="D6987" s="39" t="s">
        <v>26</v>
      </c>
      <c r="E6987" s="70" t="s">
        <v>35</v>
      </c>
      <c r="F6987" s="70" t="s">
        <v>28</v>
      </c>
      <c r="G6987" s="78">
        <v>44481</v>
      </c>
      <c r="H6987" s="78">
        <v>45992</v>
      </c>
      <c r="I6987" s="69">
        <v>86229919.170000002</v>
      </c>
      <c r="J6987" s="70">
        <v>15</v>
      </c>
      <c r="K6987" s="71">
        <v>0.98499999999999999</v>
      </c>
      <c r="L6987" s="70">
        <v>0</v>
      </c>
      <c r="M6987" s="71">
        <v>0.72799999999999998</v>
      </c>
      <c r="N6987" s="72"/>
      <c r="O6987" s="73">
        <f>MIN(1,MAX(0,(1/(1+EXP(-(Assumptions!$B$5 + Assumptions!$B$6*$N6987))))*Assumptions!$B$3))</f>
        <v>3.9165722796764356E-2</v>
      </c>
      <c r="P6987" s="73">
        <f>VLOOKUP($F6987,Assumptions!$A$23:$B$27,2,FALSE)*Assumptions!$B$4</f>
        <v>0.35</v>
      </c>
      <c r="Q6987" s="74">
        <f t="shared" si="218"/>
        <v>1182039.9888498657</v>
      </c>
      <c r="R6987" s="75" t="str">
        <f>IF($O6987&lt;Assumptions!$B$17,"A",IF($O6987&lt;Assumptions!$B$18,"B",IF($O6987&lt;Assumptions!$B$19,"C",IF($O6987&lt;Assumptions!$B$20,"D","E"))))</f>
        <v>B</v>
      </c>
      <c r="S6987" s="75">
        <f t="shared" si="219"/>
        <v>0</v>
      </c>
    </row>
    <row r="6988" spans="1:19" ht="17.399999999999999" x14ac:dyDescent="0.3">
      <c r="A6988" s="39" t="s">
        <v>1124</v>
      </c>
      <c r="B6988" s="39" t="s">
        <v>77</v>
      </c>
      <c r="C6988" s="39" t="s">
        <v>190</v>
      </c>
      <c r="D6988" s="39" t="s">
        <v>26</v>
      </c>
      <c r="E6988" s="70" t="s">
        <v>49</v>
      </c>
      <c r="F6988" s="70" t="s">
        <v>24</v>
      </c>
      <c r="G6988" s="78">
        <v>44455</v>
      </c>
      <c r="H6988" s="78">
        <v>45658</v>
      </c>
      <c r="I6988" s="69">
        <v>11349997.51</v>
      </c>
      <c r="J6988" s="70">
        <v>65</v>
      </c>
      <c r="K6988" s="71">
        <v>0.47</v>
      </c>
      <c r="L6988" s="70">
        <v>0</v>
      </c>
      <c r="M6988" s="71">
        <v>0.90100000000000002</v>
      </c>
      <c r="N6988" s="72"/>
      <c r="O6988" s="73">
        <f>MIN(1,MAX(0,(1/(1+EXP(-(Assumptions!$B$5 + Assumptions!$B$6*$N6988))))*Assumptions!$B$3))</f>
        <v>3.9165722796764356E-2</v>
      </c>
      <c r="P6988" s="73">
        <f>VLOOKUP($F6988,Assumptions!$A$23:$B$27,2,FALSE)*Assumptions!$B$4</f>
        <v>0.2</v>
      </c>
      <c r="Q6988" s="74">
        <f t="shared" si="218"/>
        <v>88906.171244125144</v>
      </c>
      <c r="R6988" s="75" t="str">
        <f>IF($O6988&lt;Assumptions!$B$17,"A",IF($O6988&lt;Assumptions!$B$18,"B",IF($O6988&lt;Assumptions!$B$19,"C",IF($O6988&lt;Assumptions!$B$20,"D","E"))))</f>
        <v>B</v>
      </c>
      <c r="S6988" s="75">
        <f t="shared" si="219"/>
        <v>0</v>
      </c>
    </row>
    <row r="6989" spans="1:19" ht="17.399999999999999" x14ac:dyDescent="0.3">
      <c r="A6989" s="39" t="s">
        <v>1124</v>
      </c>
      <c r="B6989" s="39" t="s">
        <v>77</v>
      </c>
      <c r="C6989" s="39" t="s">
        <v>190</v>
      </c>
      <c r="D6989" s="39" t="s">
        <v>26</v>
      </c>
      <c r="E6989" s="70" t="s">
        <v>49</v>
      </c>
      <c r="F6989" s="70" t="s">
        <v>24</v>
      </c>
      <c r="G6989" s="78">
        <v>44455</v>
      </c>
      <c r="H6989" s="78">
        <v>45689</v>
      </c>
      <c r="I6989" s="69">
        <v>11151792.99</v>
      </c>
      <c r="J6989" s="70">
        <v>35</v>
      </c>
      <c r="K6989" s="71">
        <v>0.47799999999999998</v>
      </c>
      <c r="L6989" s="70">
        <v>0</v>
      </c>
      <c r="M6989" s="71">
        <v>0.90100000000000002</v>
      </c>
      <c r="N6989" s="72"/>
      <c r="O6989" s="73">
        <f>MIN(1,MAX(0,(1/(1+EXP(-(Assumptions!$B$5 + Assumptions!$B$6*$N6989))))*Assumptions!$B$3))</f>
        <v>3.9165722796764356E-2</v>
      </c>
      <c r="P6989" s="73">
        <f>VLOOKUP($F6989,Assumptions!$A$23:$B$27,2,FALSE)*Assumptions!$B$4</f>
        <v>0.2</v>
      </c>
      <c r="Q6989" s="74">
        <f t="shared" si="218"/>
        <v>87353.606586647991</v>
      </c>
      <c r="R6989" s="75" t="str">
        <f>IF($O6989&lt;Assumptions!$B$17,"A",IF($O6989&lt;Assumptions!$B$18,"B",IF($O6989&lt;Assumptions!$B$19,"C",IF($O6989&lt;Assumptions!$B$20,"D","E"))))</f>
        <v>B</v>
      </c>
      <c r="S6989" s="75">
        <f t="shared" si="219"/>
        <v>0</v>
      </c>
    </row>
    <row r="6990" spans="1:19" ht="17.399999999999999" x14ac:dyDescent="0.3">
      <c r="A6990" s="39" t="s">
        <v>1124</v>
      </c>
      <c r="B6990" s="39" t="s">
        <v>77</v>
      </c>
      <c r="C6990" s="39" t="s">
        <v>190</v>
      </c>
      <c r="D6990" s="39" t="s">
        <v>26</v>
      </c>
      <c r="E6990" s="70" t="s">
        <v>49</v>
      </c>
      <c r="F6990" s="70" t="s">
        <v>24</v>
      </c>
      <c r="G6990" s="78">
        <v>44455</v>
      </c>
      <c r="H6990" s="78">
        <v>45717</v>
      </c>
      <c r="I6990" s="69">
        <v>10981053.74</v>
      </c>
      <c r="J6990" s="70">
        <v>65</v>
      </c>
      <c r="K6990" s="71">
        <v>0.67400000000000004</v>
      </c>
      <c r="L6990" s="70">
        <v>0</v>
      </c>
      <c r="M6990" s="71">
        <v>0.90100000000000002</v>
      </c>
      <c r="N6990" s="72"/>
      <c r="O6990" s="73">
        <f>MIN(1,MAX(0,(1/(1+EXP(-(Assumptions!$B$5 + Assumptions!$B$6*$N6990))))*Assumptions!$B$3))</f>
        <v>3.9165722796764356E-2</v>
      </c>
      <c r="P6990" s="73">
        <f>VLOOKUP($F6990,Assumptions!$A$23:$B$27,2,FALSE)*Assumptions!$B$4</f>
        <v>0.2</v>
      </c>
      <c r="Q6990" s="74">
        <f t="shared" si="218"/>
        <v>86016.181359442504</v>
      </c>
      <c r="R6990" s="75" t="str">
        <f>IF($O6990&lt;Assumptions!$B$17,"A",IF($O6990&lt;Assumptions!$B$18,"B",IF($O6990&lt;Assumptions!$B$19,"C",IF($O6990&lt;Assumptions!$B$20,"D","E"))))</f>
        <v>B</v>
      </c>
      <c r="S6990" s="75">
        <f t="shared" si="219"/>
        <v>0</v>
      </c>
    </row>
    <row r="6991" spans="1:19" ht="17.399999999999999" x14ac:dyDescent="0.3">
      <c r="A6991" s="39" t="s">
        <v>1124</v>
      </c>
      <c r="B6991" s="39" t="s">
        <v>77</v>
      </c>
      <c r="C6991" s="39" t="s">
        <v>190</v>
      </c>
      <c r="D6991" s="39" t="s">
        <v>26</v>
      </c>
      <c r="E6991" s="70" t="s">
        <v>49</v>
      </c>
      <c r="F6991" s="70" t="s">
        <v>24</v>
      </c>
      <c r="G6991" s="78">
        <v>44455</v>
      </c>
      <c r="H6991" s="78">
        <v>45748</v>
      </c>
      <c r="I6991" s="69">
        <v>10816616.27</v>
      </c>
      <c r="J6991" s="70">
        <v>15</v>
      </c>
      <c r="K6991" s="71">
        <v>0.95799999999999996</v>
      </c>
      <c r="L6991" s="70">
        <v>0</v>
      </c>
      <c r="M6991" s="71">
        <v>0.90100000000000002</v>
      </c>
      <c r="N6991" s="72"/>
      <c r="O6991" s="73">
        <f>MIN(1,MAX(0,(1/(1+EXP(-(Assumptions!$B$5 + Assumptions!$B$6*$N6991))))*Assumptions!$B$3))</f>
        <v>3.9165722796764356E-2</v>
      </c>
      <c r="P6991" s="73">
        <f>VLOOKUP($F6991,Assumptions!$A$23:$B$27,2,FALSE)*Assumptions!$B$4</f>
        <v>0.2</v>
      </c>
      <c r="Q6991" s="74">
        <f t="shared" si="218"/>
        <v>84728.118885958247</v>
      </c>
      <c r="R6991" s="75" t="str">
        <f>IF($O6991&lt;Assumptions!$B$17,"A",IF($O6991&lt;Assumptions!$B$18,"B",IF($O6991&lt;Assumptions!$B$19,"C",IF($O6991&lt;Assumptions!$B$20,"D","E"))))</f>
        <v>B</v>
      </c>
      <c r="S6991" s="75">
        <f t="shared" si="219"/>
        <v>0</v>
      </c>
    </row>
    <row r="6992" spans="1:19" ht="17.399999999999999" x14ac:dyDescent="0.3">
      <c r="A6992" s="39" t="s">
        <v>1124</v>
      </c>
      <c r="B6992" s="39" t="s">
        <v>77</v>
      </c>
      <c r="C6992" s="39" t="s">
        <v>190</v>
      </c>
      <c r="D6992" s="39" t="s">
        <v>26</v>
      </c>
      <c r="E6992" s="70" t="s">
        <v>49</v>
      </c>
      <c r="F6992" s="70" t="s">
        <v>24</v>
      </c>
      <c r="G6992" s="78">
        <v>44455</v>
      </c>
      <c r="H6992" s="78">
        <v>45778</v>
      </c>
      <c r="I6992" s="69">
        <v>10816616.27</v>
      </c>
      <c r="J6992" s="70">
        <v>220</v>
      </c>
      <c r="K6992" s="71">
        <v>0.02</v>
      </c>
      <c r="L6992" s="70">
        <v>0</v>
      </c>
      <c r="M6992" s="71">
        <v>0.90100000000000002</v>
      </c>
      <c r="N6992" s="72"/>
      <c r="O6992" s="73">
        <f>MIN(1,MAX(0,(1/(1+EXP(-(Assumptions!$B$5 + Assumptions!$B$6*$N6992))))*Assumptions!$B$3))</f>
        <v>3.9165722796764356E-2</v>
      </c>
      <c r="P6992" s="73">
        <f>VLOOKUP($F6992,Assumptions!$A$23:$B$27,2,FALSE)*Assumptions!$B$4</f>
        <v>0.2</v>
      </c>
      <c r="Q6992" s="74">
        <f t="shared" si="218"/>
        <v>84728.118885958247</v>
      </c>
      <c r="R6992" s="75" t="str">
        <f>IF($O6992&lt;Assumptions!$B$17,"A",IF($O6992&lt;Assumptions!$B$18,"B",IF($O6992&lt;Assumptions!$B$19,"C",IF($O6992&lt;Assumptions!$B$20,"D","E"))))</f>
        <v>B</v>
      </c>
      <c r="S6992" s="75">
        <f t="shared" si="219"/>
        <v>1</v>
      </c>
    </row>
    <row r="6993" spans="1:19" ht="17.399999999999999" x14ac:dyDescent="0.3">
      <c r="A6993" s="39" t="s">
        <v>1124</v>
      </c>
      <c r="B6993" s="39" t="s">
        <v>77</v>
      </c>
      <c r="C6993" s="39" t="s">
        <v>190</v>
      </c>
      <c r="D6993" s="39" t="s">
        <v>26</v>
      </c>
      <c r="E6993" s="70" t="s">
        <v>49</v>
      </c>
      <c r="F6993" s="70" t="s">
        <v>24</v>
      </c>
      <c r="G6993" s="78">
        <v>44455</v>
      </c>
      <c r="H6993" s="78">
        <v>45809</v>
      </c>
      <c r="I6993" s="69">
        <v>10816616.27</v>
      </c>
      <c r="J6993" s="70">
        <v>999</v>
      </c>
      <c r="K6993" s="71">
        <v>0.13</v>
      </c>
      <c r="L6993" s="70">
        <v>0</v>
      </c>
      <c r="M6993" s="71">
        <v>0.90100000000000002</v>
      </c>
      <c r="N6993" s="72"/>
      <c r="O6993" s="73">
        <f>MIN(1,MAX(0,(1/(1+EXP(-(Assumptions!$B$5 + Assumptions!$B$6*$N6993))))*Assumptions!$B$3))</f>
        <v>3.9165722796764356E-2</v>
      </c>
      <c r="P6993" s="73">
        <f>VLOOKUP($F6993,Assumptions!$A$23:$B$27,2,FALSE)*Assumptions!$B$4</f>
        <v>0.2</v>
      </c>
      <c r="Q6993" s="74">
        <f t="shared" si="218"/>
        <v>84728.118885958247</v>
      </c>
      <c r="R6993" s="75" t="str">
        <f>IF($O6993&lt;Assumptions!$B$17,"A",IF($O6993&lt;Assumptions!$B$18,"B",IF($O6993&lt;Assumptions!$B$19,"C",IF($O6993&lt;Assumptions!$B$20,"D","E"))))</f>
        <v>B</v>
      </c>
      <c r="S6993" s="75">
        <f t="shared" si="219"/>
        <v>1</v>
      </c>
    </row>
    <row r="6994" spans="1:19" ht="17.399999999999999" x14ac:dyDescent="0.3">
      <c r="A6994" s="39" t="s">
        <v>1124</v>
      </c>
      <c r="B6994" s="39" t="s">
        <v>77</v>
      </c>
      <c r="C6994" s="39" t="s">
        <v>190</v>
      </c>
      <c r="D6994" s="39" t="s">
        <v>26</v>
      </c>
      <c r="E6994" s="70" t="s">
        <v>49</v>
      </c>
      <c r="F6994" s="70" t="s">
        <v>24</v>
      </c>
      <c r="G6994" s="78">
        <v>44455</v>
      </c>
      <c r="H6994" s="78">
        <v>45839</v>
      </c>
      <c r="I6994" s="69">
        <v>10816616.27</v>
      </c>
      <c r="J6994" s="70">
        <v>999</v>
      </c>
      <c r="K6994" s="71">
        <v>0.158</v>
      </c>
      <c r="L6994" s="70">
        <v>0</v>
      </c>
      <c r="M6994" s="71">
        <v>0.90100000000000002</v>
      </c>
      <c r="N6994" s="72"/>
      <c r="O6994" s="73">
        <f>MIN(1,MAX(0,(1/(1+EXP(-(Assumptions!$B$5 + Assumptions!$B$6*$N6994))))*Assumptions!$B$3))</f>
        <v>3.9165722796764356E-2</v>
      </c>
      <c r="P6994" s="73">
        <f>VLOOKUP($F6994,Assumptions!$A$23:$B$27,2,FALSE)*Assumptions!$B$4</f>
        <v>0.2</v>
      </c>
      <c r="Q6994" s="74">
        <f t="shared" si="218"/>
        <v>84728.118885958247</v>
      </c>
      <c r="R6994" s="75" t="str">
        <f>IF($O6994&lt;Assumptions!$B$17,"A",IF($O6994&lt;Assumptions!$B$18,"B",IF($O6994&lt;Assumptions!$B$19,"C",IF($O6994&lt;Assumptions!$B$20,"D","E"))))</f>
        <v>B</v>
      </c>
      <c r="S6994" s="75">
        <f t="shared" si="219"/>
        <v>1</v>
      </c>
    </row>
    <row r="6995" spans="1:19" ht="17.399999999999999" x14ac:dyDescent="0.3">
      <c r="A6995" s="39" t="s">
        <v>1124</v>
      </c>
      <c r="B6995" s="39" t="s">
        <v>77</v>
      </c>
      <c r="C6995" s="39" t="s">
        <v>190</v>
      </c>
      <c r="D6995" s="39" t="s">
        <v>26</v>
      </c>
      <c r="E6995" s="70" t="s">
        <v>49</v>
      </c>
      <c r="F6995" s="70" t="s">
        <v>24</v>
      </c>
      <c r="G6995" s="78">
        <v>44455</v>
      </c>
      <c r="H6995" s="78">
        <v>45870</v>
      </c>
      <c r="I6995" s="69">
        <v>10816616.27</v>
      </c>
      <c r="J6995" s="70">
        <v>999</v>
      </c>
      <c r="K6995" s="71">
        <v>3.7999999999999999E-2</v>
      </c>
      <c r="L6995" s="70">
        <v>0</v>
      </c>
      <c r="M6995" s="71">
        <v>0.90100000000000002</v>
      </c>
      <c r="N6995" s="72"/>
      <c r="O6995" s="73">
        <f>MIN(1,MAX(0,(1/(1+EXP(-(Assumptions!$B$5 + Assumptions!$B$6*$N6995))))*Assumptions!$B$3))</f>
        <v>3.9165722796764356E-2</v>
      </c>
      <c r="P6995" s="73">
        <f>VLOOKUP($F6995,Assumptions!$A$23:$B$27,2,FALSE)*Assumptions!$B$4</f>
        <v>0.2</v>
      </c>
      <c r="Q6995" s="74">
        <f t="shared" si="218"/>
        <v>84728.118885958247</v>
      </c>
      <c r="R6995" s="75" t="str">
        <f>IF($O6995&lt;Assumptions!$B$17,"A",IF($O6995&lt;Assumptions!$B$18,"B",IF($O6995&lt;Assumptions!$B$19,"C",IF($O6995&lt;Assumptions!$B$20,"D","E"))))</f>
        <v>B</v>
      </c>
      <c r="S6995" s="75">
        <f t="shared" si="219"/>
        <v>1</v>
      </c>
    </row>
    <row r="6996" spans="1:19" ht="17.399999999999999" x14ac:dyDescent="0.3">
      <c r="A6996" s="39" t="s">
        <v>1124</v>
      </c>
      <c r="B6996" s="39" t="s">
        <v>77</v>
      </c>
      <c r="C6996" s="39" t="s">
        <v>190</v>
      </c>
      <c r="D6996" s="39" t="s">
        <v>26</v>
      </c>
      <c r="E6996" s="70" t="s">
        <v>49</v>
      </c>
      <c r="F6996" s="70" t="s">
        <v>24</v>
      </c>
      <c r="G6996" s="78">
        <v>44455</v>
      </c>
      <c r="H6996" s="78">
        <v>45901</v>
      </c>
      <c r="I6996" s="69">
        <v>10816616.27</v>
      </c>
      <c r="J6996" s="70">
        <v>999</v>
      </c>
      <c r="K6996" s="71">
        <v>5.0999999999999997E-2</v>
      </c>
      <c r="L6996" s="70">
        <v>0</v>
      </c>
      <c r="M6996" s="71">
        <v>0.90100000000000002</v>
      </c>
      <c r="N6996" s="72"/>
      <c r="O6996" s="73">
        <f>MIN(1,MAX(0,(1/(1+EXP(-(Assumptions!$B$5 + Assumptions!$B$6*$N6996))))*Assumptions!$B$3))</f>
        <v>3.9165722796764356E-2</v>
      </c>
      <c r="P6996" s="73">
        <f>VLOOKUP($F6996,Assumptions!$A$23:$B$27,2,FALSE)*Assumptions!$B$4</f>
        <v>0.2</v>
      </c>
      <c r="Q6996" s="74">
        <f t="shared" si="218"/>
        <v>84728.118885958247</v>
      </c>
      <c r="R6996" s="75" t="str">
        <f>IF($O6996&lt;Assumptions!$B$17,"A",IF($O6996&lt;Assumptions!$B$18,"B",IF($O6996&lt;Assumptions!$B$19,"C",IF($O6996&lt;Assumptions!$B$20,"D","E"))))</f>
        <v>B</v>
      </c>
      <c r="S6996" s="75">
        <f t="shared" si="219"/>
        <v>1</v>
      </c>
    </row>
    <row r="6997" spans="1:19" ht="17.399999999999999" x14ac:dyDescent="0.3">
      <c r="A6997" s="39" t="s">
        <v>1124</v>
      </c>
      <c r="B6997" s="39" t="s">
        <v>77</v>
      </c>
      <c r="C6997" s="39" t="s">
        <v>190</v>
      </c>
      <c r="D6997" s="39" t="s">
        <v>26</v>
      </c>
      <c r="E6997" s="70" t="s">
        <v>49</v>
      </c>
      <c r="F6997" s="70" t="s">
        <v>24</v>
      </c>
      <c r="G6997" s="78">
        <v>44455</v>
      </c>
      <c r="H6997" s="78">
        <v>45931</v>
      </c>
      <c r="I6997" s="69">
        <v>10816616.27</v>
      </c>
      <c r="J6997" s="70">
        <v>999</v>
      </c>
      <c r="K6997" s="71">
        <v>6.5000000000000002E-2</v>
      </c>
      <c r="L6997" s="70">
        <v>0</v>
      </c>
      <c r="M6997" s="71">
        <v>0.90100000000000002</v>
      </c>
      <c r="N6997" s="72"/>
      <c r="O6997" s="73">
        <f>MIN(1,MAX(0,(1/(1+EXP(-(Assumptions!$B$5 + Assumptions!$B$6*$N6997))))*Assumptions!$B$3))</f>
        <v>3.9165722796764356E-2</v>
      </c>
      <c r="P6997" s="73">
        <f>VLOOKUP($F6997,Assumptions!$A$23:$B$27,2,FALSE)*Assumptions!$B$4</f>
        <v>0.2</v>
      </c>
      <c r="Q6997" s="74">
        <f t="shared" si="218"/>
        <v>84728.118885958247</v>
      </c>
      <c r="R6997" s="75" t="str">
        <f>IF($O6997&lt;Assumptions!$B$17,"A",IF($O6997&lt;Assumptions!$B$18,"B",IF($O6997&lt;Assumptions!$B$19,"C",IF($O6997&lt;Assumptions!$B$20,"D","E"))))</f>
        <v>B</v>
      </c>
      <c r="S6997" s="75">
        <f t="shared" si="219"/>
        <v>1</v>
      </c>
    </row>
    <row r="6998" spans="1:19" ht="17.399999999999999" x14ac:dyDescent="0.3">
      <c r="A6998" s="39" t="s">
        <v>1124</v>
      </c>
      <c r="B6998" s="39" t="s">
        <v>77</v>
      </c>
      <c r="C6998" s="39" t="s">
        <v>190</v>
      </c>
      <c r="D6998" s="39" t="s">
        <v>26</v>
      </c>
      <c r="E6998" s="70" t="s">
        <v>49</v>
      </c>
      <c r="F6998" s="70" t="s">
        <v>24</v>
      </c>
      <c r="G6998" s="78">
        <v>44455</v>
      </c>
      <c r="H6998" s="78">
        <v>45962</v>
      </c>
      <c r="I6998" s="69">
        <v>10816616.27</v>
      </c>
      <c r="J6998" s="70">
        <v>999</v>
      </c>
      <c r="K6998" s="71">
        <v>9.0999999999999998E-2</v>
      </c>
      <c r="L6998" s="70">
        <v>0</v>
      </c>
      <c r="M6998" s="71">
        <v>0.90100000000000002</v>
      </c>
      <c r="N6998" s="72"/>
      <c r="O6998" s="73">
        <f>MIN(1,MAX(0,(1/(1+EXP(-(Assumptions!$B$5 + Assumptions!$B$6*$N6998))))*Assumptions!$B$3))</f>
        <v>3.9165722796764356E-2</v>
      </c>
      <c r="P6998" s="73">
        <f>VLOOKUP($F6998,Assumptions!$A$23:$B$27,2,FALSE)*Assumptions!$B$4</f>
        <v>0.2</v>
      </c>
      <c r="Q6998" s="74">
        <f t="shared" si="218"/>
        <v>84728.118885958247</v>
      </c>
      <c r="R6998" s="75" t="str">
        <f>IF($O6998&lt;Assumptions!$B$17,"A",IF($O6998&lt;Assumptions!$B$18,"B",IF($O6998&lt;Assumptions!$B$19,"C",IF($O6998&lt;Assumptions!$B$20,"D","E"))))</f>
        <v>B</v>
      </c>
      <c r="S6998" s="75">
        <f t="shared" si="219"/>
        <v>1</v>
      </c>
    </row>
    <row r="6999" spans="1:19" ht="17.399999999999999" x14ac:dyDescent="0.3">
      <c r="A6999" s="39" t="s">
        <v>1124</v>
      </c>
      <c r="B6999" s="39" t="s">
        <v>77</v>
      </c>
      <c r="C6999" s="39" t="s">
        <v>190</v>
      </c>
      <c r="D6999" s="39" t="s">
        <v>26</v>
      </c>
      <c r="E6999" s="70" t="s">
        <v>49</v>
      </c>
      <c r="F6999" s="70" t="s">
        <v>24</v>
      </c>
      <c r="G6999" s="78">
        <v>44455</v>
      </c>
      <c r="H6999" s="78">
        <v>45992</v>
      </c>
      <c r="I6999" s="69">
        <v>10816616.27</v>
      </c>
      <c r="J6999" s="70">
        <v>999</v>
      </c>
      <c r="K6999" s="71">
        <v>1.9E-2</v>
      </c>
      <c r="L6999" s="70">
        <v>0</v>
      </c>
      <c r="M6999" s="71">
        <v>0.90100000000000002</v>
      </c>
      <c r="N6999" s="72"/>
      <c r="O6999" s="73">
        <f>MIN(1,MAX(0,(1/(1+EXP(-(Assumptions!$B$5 + Assumptions!$B$6*$N6999))))*Assumptions!$B$3))</f>
        <v>3.9165722796764356E-2</v>
      </c>
      <c r="P6999" s="73">
        <f>VLOOKUP($F6999,Assumptions!$A$23:$B$27,2,FALSE)*Assumptions!$B$4</f>
        <v>0.2</v>
      </c>
      <c r="Q6999" s="74">
        <f t="shared" si="218"/>
        <v>84728.118885958247</v>
      </c>
      <c r="R6999" s="75" t="str">
        <f>IF($O6999&lt;Assumptions!$B$17,"A",IF($O6999&lt;Assumptions!$B$18,"B",IF($O6999&lt;Assumptions!$B$19,"C",IF($O6999&lt;Assumptions!$B$20,"D","E"))))</f>
        <v>B</v>
      </c>
      <c r="S6999" s="75">
        <f t="shared" si="219"/>
        <v>1</v>
      </c>
    </row>
    <row r="7000" spans="1:19" ht="17.399999999999999" x14ac:dyDescent="0.3">
      <c r="A7000" s="39" t="s">
        <v>1126</v>
      </c>
      <c r="B7000" s="39" t="s">
        <v>90</v>
      </c>
      <c r="C7000" s="39" t="s">
        <v>135</v>
      </c>
      <c r="D7000" s="39" t="s">
        <v>42</v>
      </c>
      <c r="E7000" s="70" t="s">
        <v>31</v>
      </c>
      <c r="F7000" s="70" t="s">
        <v>40</v>
      </c>
      <c r="G7000" s="78">
        <v>44089</v>
      </c>
      <c r="H7000" s="78">
        <v>45658</v>
      </c>
      <c r="I7000" s="69">
        <v>3962254.02</v>
      </c>
      <c r="J7000" s="70">
        <v>0</v>
      </c>
      <c r="K7000" s="71">
        <v>1.07</v>
      </c>
      <c r="L7000" s="70">
        <v>0</v>
      </c>
      <c r="M7000" s="71">
        <v>1.036</v>
      </c>
      <c r="N7000" s="72"/>
      <c r="O7000" s="73">
        <f>MIN(1,MAX(0,(1/(1+EXP(-(Assumptions!$B$5 + Assumptions!$B$6*$N7000))))*Assumptions!$B$3))</f>
        <v>3.9165722796764356E-2</v>
      </c>
      <c r="P7000" s="73">
        <f>VLOOKUP($F7000,Assumptions!$A$23:$B$27,2,FALSE)*Assumptions!$B$4</f>
        <v>0.7</v>
      </c>
      <c r="Q7000" s="74">
        <f t="shared" si="218"/>
        <v>108629.17981837965</v>
      </c>
      <c r="R7000" s="75" t="str">
        <f>IF($O7000&lt;Assumptions!$B$17,"A",IF($O7000&lt;Assumptions!$B$18,"B",IF($O7000&lt;Assumptions!$B$19,"C",IF($O7000&lt;Assumptions!$B$20,"D","E"))))</f>
        <v>B</v>
      </c>
      <c r="S7000" s="75">
        <f t="shared" si="219"/>
        <v>0</v>
      </c>
    </row>
    <row r="7001" spans="1:19" ht="17.399999999999999" x14ac:dyDescent="0.3">
      <c r="A7001" s="39" t="s">
        <v>1126</v>
      </c>
      <c r="B7001" s="39" t="s">
        <v>90</v>
      </c>
      <c r="C7001" s="39" t="s">
        <v>135</v>
      </c>
      <c r="D7001" s="39" t="s">
        <v>42</v>
      </c>
      <c r="E7001" s="70" t="s">
        <v>31</v>
      </c>
      <c r="F7001" s="70" t="s">
        <v>40</v>
      </c>
      <c r="G7001" s="78">
        <v>44089</v>
      </c>
      <c r="H7001" s="78">
        <v>45689</v>
      </c>
      <c r="I7001" s="69">
        <v>3858651.84</v>
      </c>
      <c r="J7001" s="70">
        <v>0</v>
      </c>
      <c r="K7001" s="71">
        <v>1.0049999999999999</v>
      </c>
      <c r="L7001" s="70">
        <v>0</v>
      </c>
      <c r="M7001" s="71">
        <v>1.036</v>
      </c>
      <c r="N7001" s="72"/>
      <c r="O7001" s="73">
        <f>MIN(1,MAX(0,(1/(1+EXP(-(Assumptions!$B$5 + Assumptions!$B$6*$N7001))))*Assumptions!$B$3))</f>
        <v>3.9165722796764356E-2</v>
      </c>
      <c r="P7001" s="73">
        <f>VLOOKUP($F7001,Assumptions!$A$23:$B$27,2,FALSE)*Assumptions!$B$4</f>
        <v>0.7</v>
      </c>
      <c r="Q7001" s="74">
        <f t="shared" si="218"/>
        <v>105788.8218342653</v>
      </c>
      <c r="R7001" s="75" t="str">
        <f>IF($O7001&lt;Assumptions!$B$17,"A",IF($O7001&lt;Assumptions!$B$18,"B",IF($O7001&lt;Assumptions!$B$19,"C",IF($O7001&lt;Assumptions!$B$20,"D","E"))))</f>
        <v>B</v>
      </c>
      <c r="S7001" s="75">
        <f t="shared" si="219"/>
        <v>0</v>
      </c>
    </row>
    <row r="7002" spans="1:19" ht="17.399999999999999" x14ac:dyDescent="0.3">
      <c r="A7002" s="39" t="s">
        <v>1126</v>
      </c>
      <c r="B7002" s="39" t="s">
        <v>90</v>
      </c>
      <c r="C7002" s="39" t="s">
        <v>135</v>
      </c>
      <c r="D7002" s="39" t="s">
        <v>42</v>
      </c>
      <c r="E7002" s="70" t="s">
        <v>31</v>
      </c>
      <c r="F7002" s="70" t="s">
        <v>40</v>
      </c>
      <c r="G7002" s="78">
        <v>44089</v>
      </c>
      <c r="H7002" s="78">
        <v>45717</v>
      </c>
      <c r="I7002" s="69">
        <v>3754695.69</v>
      </c>
      <c r="J7002" s="70">
        <v>0</v>
      </c>
      <c r="K7002" s="71">
        <v>0.95299999999999996</v>
      </c>
      <c r="L7002" s="70">
        <v>0</v>
      </c>
      <c r="M7002" s="71">
        <v>1.036</v>
      </c>
      <c r="N7002" s="72"/>
      <c r="O7002" s="73">
        <f>MIN(1,MAX(0,(1/(1+EXP(-(Assumptions!$B$5 + Assumptions!$B$6*$N7002))))*Assumptions!$B$3))</f>
        <v>3.9165722796764356E-2</v>
      </c>
      <c r="P7002" s="73">
        <f>VLOOKUP($F7002,Assumptions!$A$23:$B$27,2,FALSE)*Assumptions!$B$4</f>
        <v>0.7</v>
      </c>
      <c r="Q7002" s="74">
        <f t="shared" si="218"/>
        <v>102938.75940652209</v>
      </c>
      <c r="R7002" s="75" t="str">
        <f>IF($O7002&lt;Assumptions!$B$17,"A",IF($O7002&lt;Assumptions!$B$18,"B",IF($O7002&lt;Assumptions!$B$19,"C",IF($O7002&lt;Assumptions!$B$20,"D","E"))))</f>
        <v>B</v>
      </c>
      <c r="S7002" s="75">
        <f t="shared" si="219"/>
        <v>0</v>
      </c>
    </row>
    <row r="7003" spans="1:19" ht="17.399999999999999" x14ac:dyDescent="0.3">
      <c r="A7003" s="39" t="s">
        <v>1126</v>
      </c>
      <c r="B7003" s="39" t="s">
        <v>90</v>
      </c>
      <c r="C7003" s="39" t="s">
        <v>135</v>
      </c>
      <c r="D7003" s="39" t="s">
        <v>42</v>
      </c>
      <c r="E7003" s="70" t="s">
        <v>31</v>
      </c>
      <c r="F7003" s="70" t="s">
        <v>40</v>
      </c>
      <c r="G7003" s="78">
        <v>44089</v>
      </c>
      <c r="H7003" s="78">
        <v>45748</v>
      </c>
      <c r="I7003" s="69">
        <v>3637617.23</v>
      </c>
      <c r="J7003" s="70">
        <v>0</v>
      </c>
      <c r="K7003" s="71">
        <v>1.1339999999999999</v>
      </c>
      <c r="L7003" s="70">
        <v>0</v>
      </c>
      <c r="M7003" s="71">
        <v>1.036</v>
      </c>
      <c r="N7003" s="72"/>
      <c r="O7003" s="73">
        <f>MIN(1,MAX(0,(1/(1+EXP(-(Assumptions!$B$5 + Assumptions!$B$6*$N7003))))*Assumptions!$B$3))</f>
        <v>3.9165722796764356E-2</v>
      </c>
      <c r="P7003" s="73">
        <f>VLOOKUP($F7003,Assumptions!$A$23:$B$27,2,FALSE)*Assumptions!$B$4</f>
        <v>0.7</v>
      </c>
      <c r="Q7003" s="74">
        <f t="shared" si="218"/>
        <v>99728.935649639665</v>
      </c>
      <c r="R7003" s="75" t="str">
        <f>IF($O7003&lt;Assumptions!$B$17,"A",IF($O7003&lt;Assumptions!$B$18,"B",IF($O7003&lt;Assumptions!$B$19,"C",IF($O7003&lt;Assumptions!$B$20,"D","E"))))</f>
        <v>B</v>
      </c>
      <c r="S7003" s="75">
        <f t="shared" si="219"/>
        <v>0</v>
      </c>
    </row>
    <row r="7004" spans="1:19" ht="17.399999999999999" x14ac:dyDescent="0.3">
      <c r="A7004" s="39" t="s">
        <v>1126</v>
      </c>
      <c r="B7004" s="39" t="s">
        <v>90</v>
      </c>
      <c r="C7004" s="39" t="s">
        <v>135</v>
      </c>
      <c r="D7004" s="39" t="s">
        <v>42</v>
      </c>
      <c r="E7004" s="70" t="s">
        <v>31</v>
      </c>
      <c r="F7004" s="70" t="s">
        <v>40</v>
      </c>
      <c r="G7004" s="78">
        <v>44089</v>
      </c>
      <c r="H7004" s="78">
        <v>45778</v>
      </c>
      <c r="I7004" s="69">
        <v>3537175.62</v>
      </c>
      <c r="J7004" s="70">
        <v>15</v>
      </c>
      <c r="K7004" s="71">
        <v>1.008</v>
      </c>
      <c r="L7004" s="70">
        <v>0</v>
      </c>
      <c r="M7004" s="71">
        <v>1.036</v>
      </c>
      <c r="N7004" s="72"/>
      <c r="O7004" s="73">
        <f>MIN(1,MAX(0,(1/(1+EXP(-(Assumptions!$B$5 + Assumptions!$B$6*$N7004))))*Assumptions!$B$3))</f>
        <v>3.9165722796764356E-2</v>
      </c>
      <c r="P7004" s="73">
        <f>VLOOKUP($F7004,Assumptions!$A$23:$B$27,2,FALSE)*Assumptions!$B$4</f>
        <v>0.7</v>
      </c>
      <c r="Q7004" s="74">
        <f t="shared" si="218"/>
        <v>96975.227871475174</v>
      </c>
      <c r="R7004" s="75" t="str">
        <f>IF($O7004&lt;Assumptions!$B$17,"A",IF($O7004&lt;Assumptions!$B$18,"B",IF($O7004&lt;Assumptions!$B$19,"C",IF($O7004&lt;Assumptions!$B$20,"D","E"))))</f>
        <v>B</v>
      </c>
      <c r="S7004" s="75">
        <f t="shared" si="219"/>
        <v>0</v>
      </c>
    </row>
    <row r="7005" spans="1:19" ht="17.399999999999999" x14ac:dyDescent="0.3">
      <c r="A7005" s="39" t="s">
        <v>1126</v>
      </c>
      <c r="B7005" s="39" t="s">
        <v>90</v>
      </c>
      <c r="C7005" s="39" t="s">
        <v>135</v>
      </c>
      <c r="D7005" s="39" t="s">
        <v>42</v>
      </c>
      <c r="E7005" s="70" t="s">
        <v>31</v>
      </c>
      <c r="F7005" s="70" t="s">
        <v>40</v>
      </c>
      <c r="G7005" s="78">
        <v>44089</v>
      </c>
      <c r="H7005" s="78">
        <v>45809</v>
      </c>
      <c r="I7005" s="69">
        <v>3437062.71</v>
      </c>
      <c r="J7005" s="70">
        <v>65</v>
      </c>
      <c r="K7005" s="71">
        <v>0.84699999999999998</v>
      </c>
      <c r="L7005" s="70">
        <v>0</v>
      </c>
      <c r="M7005" s="71">
        <v>1.036</v>
      </c>
      <c r="N7005" s="72"/>
      <c r="O7005" s="73">
        <f>MIN(1,MAX(0,(1/(1+EXP(-(Assumptions!$B$5 + Assumptions!$B$6*$N7005))))*Assumptions!$B$3))</f>
        <v>3.9165722796764356E-2</v>
      </c>
      <c r="P7005" s="73">
        <f>VLOOKUP($F7005,Assumptions!$A$23:$B$27,2,FALSE)*Assumptions!$B$4</f>
        <v>0.7</v>
      </c>
      <c r="Q7005" s="74">
        <f t="shared" si="218"/>
        <v>94230.531734468968</v>
      </c>
      <c r="R7005" s="75" t="str">
        <f>IF($O7005&lt;Assumptions!$B$17,"A",IF($O7005&lt;Assumptions!$B$18,"B",IF($O7005&lt;Assumptions!$B$19,"C",IF($O7005&lt;Assumptions!$B$20,"D","E"))))</f>
        <v>B</v>
      </c>
      <c r="S7005" s="75">
        <f t="shared" si="219"/>
        <v>0</v>
      </c>
    </row>
    <row r="7006" spans="1:19" ht="17.399999999999999" x14ac:dyDescent="0.3">
      <c r="A7006" s="39" t="s">
        <v>1126</v>
      </c>
      <c r="B7006" s="39" t="s">
        <v>90</v>
      </c>
      <c r="C7006" s="39" t="s">
        <v>135</v>
      </c>
      <c r="D7006" s="39" t="s">
        <v>42</v>
      </c>
      <c r="E7006" s="70" t="s">
        <v>31</v>
      </c>
      <c r="F7006" s="70" t="s">
        <v>40</v>
      </c>
      <c r="G7006" s="78">
        <v>44089</v>
      </c>
      <c r="H7006" s="78">
        <v>45839</v>
      </c>
      <c r="I7006" s="69">
        <v>3342071.02</v>
      </c>
      <c r="J7006" s="70">
        <v>35</v>
      </c>
      <c r="K7006" s="71">
        <v>0.89</v>
      </c>
      <c r="L7006" s="70">
        <v>0</v>
      </c>
      <c r="M7006" s="71">
        <v>1.036</v>
      </c>
      <c r="N7006" s="72"/>
      <c r="O7006" s="73">
        <f>MIN(1,MAX(0,(1/(1+EXP(-(Assumptions!$B$5 + Assumptions!$B$6*$N7006))))*Assumptions!$B$3))</f>
        <v>3.9165722796764356E-2</v>
      </c>
      <c r="P7006" s="73">
        <f>VLOOKUP($F7006,Assumptions!$A$23:$B$27,2,FALSE)*Assumptions!$B$4</f>
        <v>0.7</v>
      </c>
      <c r="Q7006" s="74">
        <f t="shared" si="218"/>
        <v>91626.238995493637</v>
      </c>
      <c r="R7006" s="75" t="str">
        <f>IF($O7006&lt;Assumptions!$B$17,"A",IF($O7006&lt;Assumptions!$B$18,"B",IF($O7006&lt;Assumptions!$B$19,"C",IF($O7006&lt;Assumptions!$B$20,"D","E"))))</f>
        <v>B</v>
      </c>
      <c r="S7006" s="75">
        <f t="shared" si="219"/>
        <v>0</v>
      </c>
    </row>
    <row r="7007" spans="1:19" ht="17.399999999999999" x14ac:dyDescent="0.3">
      <c r="A7007" s="39" t="s">
        <v>1126</v>
      </c>
      <c r="B7007" s="39" t="s">
        <v>90</v>
      </c>
      <c r="C7007" s="39" t="s">
        <v>135</v>
      </c>
      <c r="D7007" s="39" t="s">
        <v>42</v>
      </c>
      <c r="E7007" s="70" t="s">
        <v>31</v>
      </c>
      <c r="F7007" s="70" t="s">
        <v>40</v>
      </c>
      <c r="G7007" s="78">
        <v>44089</v>
      </c>
      <c r="H7007" s="78">
        <v>45870</v>
      </c>
      <c r="I7007" s="69">
        <v>3247233.11</v>
      </c>
      <c r="J7007" s="70">
        <v>65</v>
      </c>
      <c r="K7007" s="71">
        <v>0.69699999999999995</v>
      </c>
      <c r="L7007" s="70">
        <v>0</v>
      </c>
      <c r="M7007" s="71">
        <v>1.036</v>
      </c>
      <c r="N7007" s="72"/>
      <c r="O7007" s="73">
        <f>MIN(1,MAX(0,(1/(1+EXP(-(Assumptions!$B$5 + Assumptions!$B$6*$N7007))))*Assumptions!$B$3))</f>
        <v>3.9165722796764356E-2</v>
      </c>
      <c r="P7007" s="73">
        <f>VLOOKUP($F7007,Assumptions!$A$23:$B$27,2,FALSE)*Assumptions!$B$4</f>
        <v>0.7</v>
      </c>
      <c r="Q7007" s="74">
        <f t="shared" si="218"/>
        <v>89026.1622899145</v>
      </c>
      <c r="R7007" s="75" t="str">
        <f>IF($O7007&lt;Assumptions!$B$17,"A",IF($O7007&lt;Assumptions!$B$18,"B",IF($O7007&lt;Assumptions!$B$19,"C",IF($O7007&lt;Assumptions!$B$20,"D","E"))))</f>
        <v>B</v>
      </c>
      <c r="S7007" s="75">
        <f t="shared" si="219"/>
        <v>0</v>
      </c>
    </row>
    <row r="7008" spans="1:19" ht="17.399999999999999" x14ac:dyDescent="0.3">
      <c r="A7008" s="39" t="s">
        <v>1126</v>
      </c>
      <c r="B7008" s="39" t="s">
        <v>90</v>
      </c>
      <c r="C7008" s="39" t="s">
        <v>135</v>
      </c>
      <c r="D7008" s="39" t="s">
        <v>42</v>
      </c>
      <c r="E7008" s="70" t="s">
        <v>31</v>
      </c>
      <c r="F7008" s="70" t="s">
        <v>40</v>
      </c>
      <c r="G7008" s="78">
        <v>44089</v>
      </c>
      <c r="H7008" s="78">
        <v>45901</v>
      </c>
      <c r="I7008" s="69">
        <v>3158065.05</v>
      </c>
      <c r="J7008" s="70">
        <v>0</v>
      </c>
      <c r="K7008" s="71">
        <v>0.98199999999999998</v>
      </c>
      <c r="L7008" s="70">
        <v>0</v>
      </c>
      <c r="M7008" s="71">
        <v>1.036</v>
      </c>
      <c r="N7008" s="72"/>
      <c r="O7008" s="73">
        <f>MIN(1,MAX(0,(1/(1+EXP(-(Assumptions!$B$5 + Assumptions!$B$6*$N7008))))*Assumptions!$B$3))</f>
        <v>3.9165722796764356E-2</v>
      </c>
      <c r="P7008" s="73">
        <f>VLOOKUP($F7008,Assumptions!$A$23:$B$27,2,FALSE)*Assumptions!$B$4</f>
        <v>0.7</v>
      </c>
      <c r="Q7008" s="74">
        <f t="shared" si="218"/>
        <v>86581.530225714829</v>
      </c>
      <c r="R7008" s="75" t="str">
        <f>IF($O7008&lt;Assumptions!$B$17,"A",IF($O7008&lt;Assumptions!$B$18,"B",IF($O7008&lt;Assumptions!$B$19,"C",IF($O7008&lt;Assumptions!$B$20,"D","E"))))</f>
        <v>B</v>
      </c>
      <c r="S7008" s="75">
        <f t="shared" si="219"/>
        <v>0</v>
      </c>
    </row>
    <row r="7009" spans="1:19" ht="17.399999999999999" x14ac:dyDescent="0.3">
      <c r="A7009" s="39" t="s">
        <v>1126</v>
      </c>
      <c r="B7009" s="39" t="s">
        <v>90</v>
      </c>
      <c r="C7009" s="39" t="s">
        <v>135</v>
      </c>
      <c r="D7009" s="39" t="s">
        <v>42</v>
      </c>
      <c r="E7009" s="70" t="s">
        <v>31</v>
      </c>
      <c r="F7009" s="70" t="s">
        <v>40</v>
      </c>
      <c r="G7009" s="78">
        <v>44089</v>
      </c>
      <c r="H7009" s="78">
        <v>45931</v>
      </c>
      <c r="I7009" s="69">
        <v>3057330.81</v>
      </c>
      <c r="J7009" s="70">
        <v>0</v>
      </c>
      <c r="K7009" s="71">
        <v>1.004</v>
      </c>
      <c r="L7009" s="70">
        <v>0</v>
      </c>
      <c r="M7009" s="71">
        <v>1.036</v>
      </c>
      <c r="N7009" s="72"/>
      <c r="O7009" s="73">
        <f>MIN(1,MAX(0,(1/(1+EXP(-(Assumptions!$B$5 + Assumptions!$B$6*$N7009))))*Assumptions!$B$3))</f>
        <v>3.9165722796764356E-2</v>
      </c>
      <c r="P7009" s="73">
        <f>VLOOKUP($F7009,Assumptions!$A$23:$B$27,2,FALSE)*Assumptions!$B$4</f>
        <v>0.7</v>
      </c>
      <c r="Q7009" s="74">
        <f t="shared" si="218"/>
        <v>83819.799701726923</v>
      </c>
      <c r="R7009" s="75" t="str">
        <f>IF($O7009&lt;Assumptions!$B$17,"A",IF($O7009&lt;Assumptions!$B$18,"B",IF($O7009&lt;Assumptions!$B$19,"C",IF($O7009&lt;Assumptions!$B$20,"D","E"))))</f>
        <v>B</v>
      </c>
      <c r="S7009" s="75">
        <f t="shared" si="219"/>
        <v>0</v>
      </c>
    </row>
    <row r="7010" spans="1:19" ht="17.399999999999999" x14ac:dyDescent="0.3">
      <c r="A7010" s="39" t="s">
        <v>1126</v>
      </c>
      <c r="B7010" s="39" t="s">
        <v>90</v>
      </c>
      <c r="C7010" s="39" t="s">
        <v>135</v>
      </c>
      <c r="D7010" s="39" t="s">
        <v>42</v>
      </c>
      <c r="E7010" s="70" t="s">
        <v>31</v>
      </c>
      <c r="F7010" s="70" t="s">
        <v>40</v>
      </c>
      <c r="G7010" s="78">
        <v>44089</v>
      </c>
      <c r="H7010" s="78">
        <v>45962</v>
      </c>
      <c r="I7010" s="69">
        <v>2962119.23</v>
      </c>
      <c r="J7010" s="70">
        <v>35</v>
      </c>
      <c r="K7010" s="71">
        <v>0.47599999999999998</v>
      </c>
      <c r="L7010" s="70">
        <v>0</v>
      </c>
      <c r="M7010" s="71">
        <v>1.036</v>
      </c>
      <c r="N7010" s="72"/>
      <c r="O7010" s="73">
        <f>MIN(1,MAX(0,(1/(1+EXP(-(Assumptions!$B$5 + Assumptions!$B$6*$N7010))))*Assumptions!$B$3))</f>
        <v>3.9165722796764356E-2</v>
      </c>
      <c r="P7010" s="73">
        <f>VLOOKUP($F7010,Assumptions!$A$23:$B$27,2,FALSE)*Assumptions!$B$4</f>
        <v>0.7</v>
      </c>
      <c r="Q7010" s="74">
        <f t="shared" si="218"/>
        <v>81209.478457201549</v>
      </c>
      <c r="R7010" s="75" t="str">
        <f>IF($O7010&lt;Assumptions!$B$17,"A",IF($O7010&lt;Assumptions!$B$18,"B",IF($O7010&lt;Assumptions!$B$19,"C",IF($O7010&lt;Assumptions!$B$20,"D","E"))))</f>
        <v>B</v>
      </c>
      <c r="S7010" s="75">
        <f t="shared" si="219"/>
        <v>0</v>
      </c>
    </row>
    <row r="7011" spans="1:19" ht="17.399999999999999" x14ac:dyDescent="0.3">
      <c r="A7011" s="39" t="s">
        <v>1126</v>
      </c>
      <c r="B7011" s="39" t="s">
        <v>90</v>
      </c>
      <c r="C7011" s="39" t="s">
        <v>135</v>
      </c>
      <c r="D7011" s="39" t="s">
        <v>42</v>
      </c>
      <c r="E7011" s="70" t="s">
        <v>31</v>
      </c>
      <c r="F7011" s="70" t="s">
        <v>40</v>
      </c>
      <c r="G7011" s="78">
        <v>44089</v>
      </c>
      <c r="H7011" s="78">
        <v>45992</v>
      </c>
      <c r="I7011" s="69">
        <v>2876121.2</v>
      </c>
      <c r="J7011" s="70">
        <v>65</v>
      </c>
      <c r="K7011" s="71">
        <v>0.70199999999999996</v>
      </c>
      <c r="L7011" s="70">
        <v>0</v>
      </c>
      <c r="M7011" s="71">
        <v>1.036</v>
      </c>
      <c r="N7011" s="72"/>
      <c r="O7011" s="73">
        <f>MIN(1,MAX(0,(1/(1+EXP(-(Assumptions!$B$5 + Assumptions!$B$6*$N7011))))*Assumptions!$B$3))</f>
        <v>3.9165722796764356E-2</v>
      </c>
      <c r="P7011" s="73">
        <f>VLOOKUP($F7011,Assumptions!$A$23:$B$27,2,FALSE)*Assumptions!$B$4</f>
        <v>0.7</v>
      </c>
      <c r="Q7011" s="74">
        <f t="shared" si="218"/>
        <v>78851.755954368084</v>
      </c>
      <c r="R7011" s="75" t="str">
        <f>IF($O7011&lt;Assumptions!$B$17,"A",IF($O7011&lt;Assumptions!$B$18,"B",IF($O7011&lt;Assumptions!$B$19,"C",IF($O7011&lt;Assumptions!$B$20,"D","E"))))</f>
        <v>B</v>
      </c>
      <c r="S7011" s="75">
        <f t="shared" si="219"/>
        <v>0</v>
      </c>
    </row>
    <row r="7012" spans="1:19" ht="17.399999999999999" x14ac:dyDescent="0.3">
      <c r="A7012" s="39" t="s">
        <v>1127</v>
      </c>
      <c r="B7012" s="39" t="s">
        <v>37</v>
      </c>
      <c r="C7012" s="39" t="s">
        <v>190</v>
      </c>
      <c r="D7012" s="39" t="s">
        <v>42</v>
      </c>
      <c r="E7012" s="70" t="s">
        <v>49</v>
      </c>
      <c r="F7012" s="70" t="s">
        <v>40</v>
      </c>
      <c r="G7012" s="78">
        <v>43967</v>
      </c>
      <c r="H7012" s="78">
        <v>45658</v>
      </c>
      <c r="I7012" s="69">
        <v>16191695.67</v>
      </c>
      <c r="J7012" s="70">
        <v>0</v>
      </c>
      <c r="K7012" s="71">
        <v>1.107</v>
      </c>
      <c r="L7012" s="70">
        <v>0</v>
      </c>
      <c r="M7012" s="71">
        <v>0.80900000000000005</v>
      </c>
      <c r="N7012" s="72"/>
      <c r="O7012" s="73">
        <f>MIN(1,MAX(0,(1/(1+EXP(-(Assumptions!$B$5 + Assumptions!$B$6*$N7012))))*Assumptions!$B$3))</f>
        <v>3.9165722796764356E-2</v>
      </c>
      <c r="P7012" s="73">
        <f>VLOOKUP($F7012,Assumptions!$A$23:$B$27,2,FALSE)*Assumptions!$B$4</f>
        <v>0.7</v>
      </c>
      <c r="Q7012" s="74">
        <f t="shared" si="218"/>
        <v>443911.6249545528</v>
      </c>
      <c r="R7012" s="75" t="str">
        <f>IF($O7012&lt;Assumptions!$B$17,"A",IF($O7012&lt;Assumptions!$B$18,"B",IF($O7012&lt;Assumptions!$B$19,"C",IF($O7012&lt;Assumptions!$B$20,"D","E"))))</f>
        <v>B</v>
      </c>
      <c r="S7012" s="75">
        <f t="shared" si="219"/>
        <v>0</v>
      </c>
    </row>
    <row r="7013" spans="1:19" ht="17.399999999999999" x14ac:dyDescent="0.3">
      <c r="A7013" s="39" t="s">
        <v>1127</v>
      </c>
      <c r="B7013" s="39" t="s">
        <v>37</v>
      </c>
      <c r="C7013" s="39" t="s">
        <v>190</v>
      </c>
      <c r="D7013" s="39" t="s">
        <v>42</v>
      </c>
      <c r="E7013" s="70" t="s">
        <v>49</v>
      </c>
      <c r="F7013" s="70" t="s">
        <v>40</v>
      </c>
      <c r="G7013" s="78">
        <v>43967</v>
      </c>
      <c r="H7013" s="78">
        <v>45689</v>
      </c>
      <c r="I7013" s="69">
        <v>15871976.640000001</v>
      </c>
      <c r="J7013" s="70">
        <v>35</v>
      </c>
      <c r="K7013" s="71">
        <v>0.76700000000000002</v>
      </c>
      <c r="L7013" s="70">
        <v>0</v>
      </c>
      <c r="M7013" s="71">
        <v>0.80900000000000005</v>
      </c>
      <c r="N7013" s="72"/>
      <c r="O7013" s="73">
        <f>MIN(1,MAX(0,(1/(1+EXP(-(Assumptions!$B$5 + Assumptions!$B$6*$N7013))))*Assumptions!$B$3))</f>
        <v>3.9165722796764356E-2</v>
      </c>
      <c r="P7013" s="73">
        <f>VLOOKUP($F7013,Assumptions!$A$23:$B$27,2,FALSE)*Assumptions!$B$4</f>
        <v>0.7</v>
      </c>
      <c r="Q7013" s="74">
        <f t="shared" si="218"/>
        <v>435146.20612327155</v>
      </c>
      <c r="R7013" s="75" t="str">
        <f>IF($O7013&lt;Assumptions!$B$17,"A",IF($O7013&lt;Assumptions!$B$18,"B",IF($O7013&lt;Assumptions!$B$19,"C",IF($O7013&lt;Assumptions!$B$20,"D","E"))))</f>
        <v>B</v>
      </c>
      <c r="S7013" s="75">
        <f t="shared" si="219"/>
        <v>0</v>
      </c>
    </row>
    <row r="7014" spans="1:19" ht="17.399999999999999" x14ac:dyDescent="0.3">
      <c r="A7014" s="39" t="s">
        <v>1127</v>
      </c>
      <c r="B7014" s="39" t="s">
        <v>37</v>
      </c>
      <c r="C7014" s="39" t="s">
        <v>190</v>
      </c>
      <c r="D7014" s="39" t="s">
        <v>42</v>
      </c>
      <c r="E7014" s="70" t="s">
        <v>49</v>
      </c>
      <c r="F7014" s="70" t="s">
        <v>40</v>
      </c>
      <c r="G7014" s="78">
        <v>43967</v>
      </c>
      <c r="H7014" s="78">
        <v>45717</v>
      </c>
      <c r="I7014" s="69">
        <v>15603630.810000001</v>
      </c>
      <c r="J7014" s="70">
        <v>0</v>
      </c>
      <c r="K7014" s="71">
        <v>0.97699999999999998</v>
      </c>
      <c r="L7014" s="70">
        <v>0</v>
      </c>
      <c r="M7014" s="71">
        <v>0.80900000000000005</v>
      </c>
      <c r="N7014" s="72"/>
      <c r="O7014" s="73">
        <f>MIN(1,MAX(0,(1/(1+EXP(-(Assumptions!$B$5 + Assumptions!$B$6*$N7014))))*Assumptions!$B$3))</f>
        <v>3.9165722796764356E-2</v>
      </c>
      <c r="P7014" s="73">
        <f>VLOOKUP($F7014,Assumptions!$A$23:$B$27,2,FALSE)*Assumptions!$B$4</f>
        <v>0.7</v>
      </c>
      <c r="Q7014" s="74">
        <f t="shared" si="218"/>
        <v>427789.23524925817</v>
      </c>
      <c r="R7014" s="75" t="str">
        <f>IF($O7014&lt;Assumptions!$B$17,"A",IF($O7014&lt;Assumptions!$B$18,"B",IF($O7014&lt;Assumptions!$B$19,"C",IF($O7014&lt;Assumptions!$B$20,"D","E"))))</f>
        <v>B</v>
      </c>
      <c r="S7014" s="75">
        <f t="shared" si="219"/>
        <v>0</v>
      </c>
    </row>
    <row r="7015" spans="1:19" ht="17.399999999999999" x14ac:dyDescent="0.3">
      <c r="A7015" s="39" t="s">
        <v>1127</v>
      </c>
      <c r="B7015" s="39" t="s">
        <v>37</v>
      </c>
      <c r="C7015" s="39" t="s">
        <v>190</v>
      </c>
      <c r="D7015" s="39" t="s">
        <v>42</v>
      </c>
      <c r="E7015" s="70" t="s">
        <v>49</v>
      </c>
      <c r="F7015" s="70" t="s">
        <v>40</v>
      </c>
      <c r="G7015" s="78">
        <v>43967</v>
      </c>
      <c r="H7015" s="78">
        <v>45748</v>
      </c>
      <c r="I7015" s="69">
        <v>15383995.26</v>
      </c>
      <c r="J7015" s="70">
        <v>0</v>
      </c>
      <c r="K7015" s="71">
        <v>1.0960000000000001</v>
      </c>
      <c r="L7015" s="70">
        <v>0</v>
      </c>
      <c r="M7015" s="71">
        <v>0.80900000000000005</v>
      </c>
      <c r="N7015" s="72"/>
      <c r="O7015" s="73">
        <f>MIN(1,MAX(0,(1/(1+EXP(-(Assumptions!$B$5 + Assumptions!$B$6*$N7015))))*Assumptions!$B$3))</f>
        <v>3.9165722796764356E-2</v>
      </c>
      <c r="P7015" s="73">
        <f>VLOOKUP($F7015,Assumptions!$A$23:$B$27,2,FALSE)*Assumptions!$B$4</f>
        <v>0.7</v>
      </c>
      <c r="Q7015" s="74">
        <f t="shared" si="218"/>
        <v>421767.70570192777</v>
      </c>
      <c r="R7015" s="75" t="str">
        <f>IF($O7015&lt;Assumptions!$B$17,"A",IF($O7015&lt;Assumptions!$B$18,"B",IF($O7015&lt;Assumptions!$B$19,"C",IF($O7015&lt;Assumptions!$B$20,"D","E"))))</f>
        <v>B</v>
      </c>
      <c r="S7015" s="75">
        <f t="shared" si="219"/>
        <v>0</v>
      </c>
    </row>
    <row r="7016" spans="1:19" ht="17.399999999999999" x14ac:dyDescent="0.3">
      <c r="A7016" s="39" t="s">
        <v>1127</v>
      </c>
      <c r="B7016" s="39" t="s">
        <v>37</v>
      </c>
      <c r="C7016" s="39" t="s">
        <v>190</v>
      </c>
      <c r="D7016" s="39" t="s">
        <v>42</v>
      </c>
      <c r="E7016" s="70" t="s">
        <v>49</v>
      </c>
      <c r="F7016" s="70" t="s">
        <v>40</v>
      </c>
      <c r="G7016" s="78">
        <v>43967</v>
      </c>
      <c r="H7016" s="78">
        <v>45778</v>
      </c>
      <c r="I7016" s="69">
        <v>15136277.949999999</v>
      </c>
      <c r="J7016" s="70">
        <v>0</v>
      </c>
      <c r="K7016" s="71">
        <v>1.0880000000000001</v>
      </c>
      <c r="L7016" s="70">
        <v>0</v>
      </c>
      <c r="M7016" s="71">
        <v>0.80900000000000005</v>
      </c>
      <c r="N7016" s="72"/>
      <c r="O7016" s="73">
        <f>MIN(1,MAX(0,(1/(1+EXP(-(Assumptions!$B$5 + Assumptions!$B$6*$N7016))))*Assumptions!$B$3))</f>
        <v>3.9165722796764356E-2</v>
      </c>
      <c r="P7016" s="73">
        <f>VLOOKUP($F7016,Assumptions!$A$23:$B$27,2,FALSE)*Assumptions!$B$4</f>
        <v>0.7</v>
      </c>
      <c r="Q7016" s="74">
        <f t="shared" si="218"/>
        <v>414976.28645513364</v>
      </c>
      <c r="R7016" s="75" t="str">
        <f>IF($O7016&lt;Assumptions!$B$17,"A",IF($O7016&lt;Assumptions!$B$18,"B",IF($O7016&lt;Assumptions!$B$19,"C",IF($O7016&lt;Assumptions!$B$20,"D","E"))))</f>
        <v>B</v>
      </c>
      <c r="S7016" s="75">
        <f t="shared" si="219"/>
        <v>0</v>
      </c>
    </row>
    <row r="7017" spans="1:19" ht="17.399999999999999" x14ac:dyDescent="0.3">
      <c r="A7017" s="39" t="s">
        <v>1127</v>
      </c>
      <c r="B7017" s="39" t="s">
        <v>37</v>
      </c>
      <c r="C7017" s="39" t="s">
        <v>190</v>
      </c>
      <c r="D7017" s="39" t="s">
        <v>42</v>
      </c>
      <c r="E7017" s="70" t="s">
        <v>49</v>
      </c>
      <c r="F7017" s="70" t="s">
        <v>40</v>
      </c>
      <c r="G7017" s="78">
        <v>43967</v>
      </c>
      <c r="H7017" s="78">
        <v>45809</v>
      </c>
      <c r="I7017" s="69">
        <v>14899820.390000001</v>
      </c>
      <c r="J7017" s="70">
        <v>0</v>
      </c>
      <c r="K7017" s="71">
        <v>1.0580000000000001</v>
      </c>
      <c r="L7017" s="70">
        <v>0</v>
      </c>
      <c r="M7017" s="71">
        <v>0.80900000000000005</v>
      </c>
      <c r="N7017" s="72"/>
      <c r="O7017" s="73">
        <f>MIN(1,MAX(0,(1/(1+EXP(-(Assumptions!$B$5 + Assumptions!$B$6*$N7017))))*Assumptions!$B$3))</f>
        <v>3.9165722796764356E-2</v>
      </c>
      <c r="P7017" s="73">
        <f>VLOOKUP($F7017,Assumptions!$A$23:$B$27,2,FALSE)*Assumptions!$B$4</f>
        <v>0.7</v>
      </c>
      <c r="Q7017" s="74">
        <f t="shared" si="218"/>
        <v>408493.56458142214</v>
      </c>
      <c r="R7017" s="75" t="str">
        <f>IF($O7017&lt;Assumptions!$B$17,"A",IF($O7017&lt;Assumptions!$B$18,"B",IF($O7017&lt;Assumptions!$B$19,"C",IF($O7017&lt;Assumptions!$B$20,"D","E"))))</f>
        <v>B</v>
      </c>
      <c r="S7017" s="75">
        <f t="shared" si="219"/>
        <v>0</v>
      </c>
    </row>
    <row r="7018" spans="1:19" ht="17.399999999999999" x14ac:dyDescent="0.3">
      <c r="A7018" s="39" t="s">
        <v>1127</v>
      </c>
      <c r="B7018" s="39" t="s">
        <v>37</v>
      </c>
      <c r="C7018" s="39" t="s">
        <v>190</v>
      </c>
      <c r="D7018" s="39" t="s">
        <v>42</v>
      </c>
      <c r="E7018" s="70" t="s">
        <v>49</v>
      </c>
      <c r="F7018" s="70" t="s">
        <v>40</v>
      </c>
      <c r="G7018" s="78">
        <v>43967</v>
      </c>
      <c r="H7018" s="78">
        <v>45839</v>
      </c>
      <c r="I7018" s="69">
        <v>14632417.49</v>
      </c>
      <c r="J7018" s="70">
        <v>65</v>
      </c>
      <c r="K7018" s="71">
        <v>0.48899999999999999</v>
      </c>
      <c r="L7018" s="70">
        <v>0</v>
      </c>
      <c r="M7018" s="71">
        <v>0.80900000000000005</v>
      </c>
      <c r="N7018" s="72"/>
      <c r="O7018" s="73">
        <f>MIN(1,MAX(0,(1/(1+EXP(-(Assumptions!$B$5 + Assumptions!$B$6*$N7018))))*Assumptions!$B$3))</f>
        <v>3.9165722796764356E-2</v>
      </c>
      <c r="P7018" s="73">
        <f>VLOOKUP($F7018,Assumptions!$A$23:$B$27,2,FALSE)*Assumptions!$B$4</f>
        <v>0.7</v>
      </c>
      <c r="Q7018" s="74">
        <f t="shared" si="218"/>
        <v>401162.44508190657</v>
      </c>
      <c r="R7018" s="75" t="str">
        <f>IF($O7018&lt;Assumptions!$B$17,"A",IF($O7018&lt;Assumptions!$B$18,"B",IF($O7018&lt;Assumptions!$B$19,"C",IF($O7018&lt;Assumptions!$B$20,"D","E"))))</f>
        <v>B</v>
      </c>
      <c r="S7018" s="75">
        <f t="shared" si="219"/>
        <v>0</v>
      </c>
    </row>
    <row r="7019" spans="1:19" ht="17.399999999999999" x14ac:dyDescent="0.3">
      <c r="A7019" s="39" t="s">
        <v>1127</v>
      </c>
      <c r="B7019" s="39" t="s">
        <v>37</v>
      </c>
      <c r="C7019" s="39" t="s">
        <v>190</v>
      </c>
      <c r="D7019" s="39" t="s">
        <v>42</v>
      </c>
      <c r="E7019" s="70" t="s">
        <v>49</v>
      </c>
      <c r="F7019" s="70" t="s">
        <v>40</v>
      </c>
      <c r="G7019" s="78">
        <v>43967</v>
      </c>
      <c r="H7019" s="78">
        <v>45870</v>
      </c>
      <c r="I7019" s="69">
        <v>14361347.699999999</v>
      </c>
      <c r="J7019" s="70">
        <v>65</v>
      </c>
      <c r="K7019" s="71">
        <v>0.499</v>
      </c>
      <c r="L7019" s="70">
        <v>0</v>
      </c>
      <c r="M7019" s="71">
        <v>0.80900000000000005</v>
      </c>
      <c r="N7019" s="72"/>
      <c r="O7019" s="73">
        <f>MIN(1,MAX(0,(1/(1+EXP(-(Assumptions!$B$5 + Assumptions!$B$6*$N7019))))*Assumptions!$B$3))</f>
        <v>3.9165722796764356E-2</v>
      </c>
      <c r="P7019" s="73">
        <f>VLOOKUP($F7019,Assumptions!$A$23:$B$27,2,FALSE)*Assumptions!$B$4</f>
        <v>0.7</v>
      </c>
      <c r="Q7019" s="74">
        <f t="shared" si="218"/>
        <v>393730.79410430451</v>
      </c>
      <c r="R7019" s="75" t="str">
        <f>IF($O7019&lt;Assumptions!$B$17,"A",IF($O7019&lt;Assumptions!$B$18,"B",IF($O7019&lt;Assumptions!$B$19,"C",IF($O7019&lt;Assumptions!$B$20,"D","E"))))</f>
        <v>B</v>
      </c>
      <c r="S7019" s="75">
        <f t="shared" si="219"/>
        <v>0</v>
      </c>
    </row>
    <row r="7020" spans="1:19" ht="17.399999999999999" x14ac:dyDescent="0.3">
      <c r="A7020" s="39" t="s">
        <v>1127</v>
      </c>
      <c r="B7020" s="39" t="s">
        <v>37</v>
      </c>
      <c r="C7020" s="39" t="s">
        <v>190</v>
      </c>
      <c r="D7020" s="39" t="s">
        <v>42</v>
      </c>
      <c r="E7020" s="70" t="s">
        <v>49</v>
      </c>
      <c r="F7020" s="70" t="s">
        <v>40</v>
      </c>
      <c r="G7020" s="78">
        <v>43967</v>
      </c>
      <c r="H7020" s="78">
        <v>45901</v>
      </c>
      <c r="I7020" s="69">
        <v>14065645.810000001</v>
      </c>
      <c r="J7020" s="70">
        <v>35</v>
      </c>
      <c r="K7020" s="71">
        <v>0.86799999999999999</v>
      </c>
      <c r="L7020" s="70">
        <v>0</v>
      </c>
      <c r="M7020" s="71">
        <v>0.80900000000000005</v>
      </c>
      <c r="N7020" s="72"/>
      <c r="O7020" s="73">
        <f>MIN(1,MAX(0,(1/(1+EXP(-(Assumptions!$B$5 + Assumptions!$B$6*$N7020))))*Assumptions!$B$3))</f>
        <v>3.9165722796764356E-2</v>
      </c>
      <c r="P7020" s="73">
        <f>VLOOKUP($F7020,Assumptions!$A$23:$B$27,2,FALSE)*Assumptions!$B$4</f>
        <v>0.7</v>
      </c>
      <c r="Q7020" s="74">
        <f t="shared" si="218"/>
        <v>385623.829326351</v>
      </c>
      <c r="R7020" s="75" t="str">
        <f>IF($O7020&lt;Assumptions!$B$17,"A",IF($O7020&lt;Assumptions!$B$18,"B",IF($O7020&lt;Assumptions!$B$19,"C",IF($O7020&lt;Assumptions!$B$20,"D","E"))))</f>
        <v>B</v>
      </c>
      <c r="S7020" s="75">
        <f t="shared" si="219"/>
        <v>0</v>
      </c>
    </row>
    <row r="7021" spans="1:19" ht="17.399999999999999" x14ac:dyDescent="0.3">
      <c r="A7021" s="39" t="s">
        <v>1127</v>
      </c>
      <c r="B7021" s="39" t="s">
        <v>37</v>
      </c>
      <c r="C7021" s="39" t="s">
        <v>190</v>
      </c>
      <c r="D7021" s="39" t="s">
        <v>42</v>
      </c>
      <c r="E7021" s="70" t="s">
        <v>49</v>
      </c>
      <c r="F7021" s="70" t="s">
        <v>40</v>
      </c>
      <c r="G7021" s="78">
        <v>43967</v>
      </c>
      <c r="H7021" s="78">
        <v>45931</v>
      </c>
      <c r="I7021" s="69">
        <v>13775892.35</v>
      </c>
      <c r="J7021" s="70">
        <v>0</v>
      </c>
      <c r="K7021" s="71">
        <v>1.1140000000000001</v>
      </c>
      <c r="L7021" s="70">
        <v>0</v>
      </c>
      <c r="M7021" s="71">
        <v>0.80900000000000005</v>
      </c>
      <c r="N7021" s="72"/>
      <c r="O7021" s="73">
        <f>MIN(1,MAX(0,(1/(1+EXP(-(Assumptions!$B$5 + Assumptions!$B$6*$N7021))))*Assumptions!$B$3))</f>
        <v>3.9165722796764356E-2</v>
      </c>
      <c r="P7021" s="73">
        <f>VLOOKUP($F7021,Assumptions!$A$23:$B$27,2,FALSE)*Assumptions!$B$4</f>
        <v>0.7</v>
      </c>
      <c r="Q7021" s="74">
        <f t="shared" si="218"/>
        <v>377679.94674071664</v>
      </c>
      <c r="R7021" s="75" t="str">
        <f>IF($O7021&lt;Assumptions!$B$17,"A",IF($O7021&lt;Assumptions!$B$18,"B",IF($O7021&lt;Assumptions!$B$19,"C",IF($O7021&lt;Assumptions!$B$20,"D","E"))))</f>
        <v>B</v>
      </c>
      <c r="S7021" s="75">
        <f t="shared" si="219"/>
        <v>0</v>
      </c>
    </row>
    <row r="7022" spans="1:19" ht="17.399999999999999" x14ac:dyDescent="0.3">
      <c r="A7022" s="39" t="s">
        <v>1127</v>
      </c>
      <c r="B7022" s="39" t="s">
        <v>37</v>
      </c>
      <c r="C7022" s="39" t="s">
        <v>190</v>
      </c>
      <c r="D7022" s="39" t="s">
        <v>42</v>
      </c>
      <c r="E7022" s="70" t="s">
        <v>49</v>
      </c>
      <c r="F7022" s="70" t="s">
        <v>40</v>
      </c>
      <c r="G7022" s="78">
        <v>43967</v>
      </c>
      <c r="H7022" s="78">
        <v>45962</v>
      </c>
      <c r="I7022" s="69">
        <v>13580113.390000001</v>
      </c>
      <c r="J7022" s="70">
        <v>0</v>
      </c>
      <c r="K7022" s="71">
        <v>1.056</v>
      </c>
      <c r="L7022" s="70">
        <v>0</v>
      </c>
      <c r="M7022" s="71">
        <v>0.80900000000000005</v>
      </c>
      <c r="N7022" s="72"/>
      <c r="O7022" s="73">
        <f>MIN(1,MAX(0,(1/(1+EXP(-(Assumptions!$B$5 + Assumptions!$B$6*$N7022))))*Assumptions!$B$3))</f>
        <v>3.9165722796764356E-2</v>
      </c>
      <c r="P7022" s="73">
        <f>VLOOKUP($F7022,Assumptions!$A$23:$B$27,2,FALSE)*Assumptions!$B$4</f>
        <v>0.7</v>
      </c>
      <c r="Q7022" s="74">
        <f t="shared" si="218"/>
        <v>372312.46960695751</v>
      </c>
      <c r="R7022" s="75" t="str">
        <f>IF($O7022&lt;Assumptions!$B$17,"A",IF($O7022&lt;Assumptions!$B$18,"B",IF($O7022&lt;Assumptions!$B$19,"C",IF($O7022&lt;Assumptions!$B$20,"D","E"))))</f>
        <v>B</v>
      </c>
      <c r="S7022" s="75">
        <f t="shared" si="219"/>
        <v>0</v>
      </c>
    </row>
    <row r="7023" spans="1:19" ht="17.399999999999999" x14ac:dyDescent="0.3">
      <c r="A7023" s="39" t="s">
        <v>1127</v>
      </c>
      <c r="B7023" s="39" t="s">
        <v>37</v>
      </c>
      <c r="C7023" s="39" t="s">
        <v>190</v>
      </c>
      <c r="D7023" s="39" t="s">
        <v>42</v>
      </c>
      <c r="E7023" s="70" t="s">
        <v>49</v>
      </c>
      <c r="F7023" s="70" t="s">
        <v>40</v>
      </c>
      <c r="G7023" s="78">
        <v>43967</v>
      </c>
      <c r="H7023" s="78">
        <v>45992</v>
      </c>
      <c r="I7023" s="69">
        <v>13346670.210000001</v>
      </c>
      <c r="J7023" s="70">
        <v>0</v>
      </c>
      <c r="K7023" s="71">
        <v>1.1479999999999999</v>
      </c>
      <c r="L7023" s="70">
        <v>0</v>
      </c>
      <c r="M7023" s="71">
        <v>0.80900000000000005</v>
      </c>
      <c r="N7023" s="72"/>
      <c r="O7023" s="73">
        <f>MIN(1,MAX(0,(1/(1+EXP(-(Assumptions!$B$5 + Assumptions!$B$6*$N7023))))*Assumptions!$B$3))</f>
        <v>3.9165722796764356E-2</v>
      </c>
      <c r="P7023" s="73">
        <f>VLOOKUP($F7023,Assumptions!$A$23:$B$27,2,FALSE)*Assumptions!$B$4</f>
        <v>0.7</v>
      </c>
      <c r="Q7023" s="74">
        <f t="shared" si="218"/>
        <v>365912.38999328489</v>
      </c>
      <c r="R7023" s="75" t="str">
        <f>IF($O7023&lt;Assumptions!$B$17,"A",IF($O7023&lt;Assumptions!$B$18,"B",IF($O7023&lt;Assumptions!$B$19,"C",IF($O7023&lt;Assumptions!$B$20,"D","E"))))</f>
        <v>B</v>
      </c>
      <c r="S7023" s="75">
        <f t="shared" si="219"/>
        <v>0</v>
      </c>
    </row>
    <row r="7024" spans="1:19" ht="17.399999999999999" x14ac:dyDescent="0.3">
      <c r="A7024" s="39" t="s">
        <v>1128</v>
      </c>
      <c r="B7024" s="39" t="s">
        <v>65</v>
      </c>
      <c r="C7024" s="39" t="s">
        <v>22</v>
      </c>
      <c r="D7024" s="39" t="s">
        <v>26</v>
      </c>
      <c r="E7024" s="70" t="s">
        <v>35</v>
      </c>
      <c r="F7024" s="70" t="s">
        <v>36</v>
      </c>
      <c r="G7024" s="78">
        <v>45165</v>
      </c>
      <c r="H7024" s="78">
        <v>45658</v>
      </c>
      <c r="I7024" s="69">
        <v>2935832.73</v>
      </c>
      <c r="J7024" s="70">
        <v>15</v>
      </c>
      <c r="K7024" s="71">
        <v>1.044</v>
      </c>
      <c r="L7024" s="70">
        <v>0</v>
      </c>
      <c r="M7024" s="71">
        <v>0.92800000000000005</v>
      </c>
      <c r="N7024" s="72"/>
      <c r="O7024" s="73">
        <f>MIN(1,MAX(0,(1/(1+EXP(-(Assumptions!$B$5 + Assumptions!$B$6*$N7024))))*Assumptions!$B$3))</f>
        <v>3.9165722796764356E-2</v>
      </c>
      <c r="P7024" s="73">
        <f>VLOOKUP($F7024,Assumptions!$A$23:$B$27,2,FALSE)*Assumptions!$B$4</f>
        <v>0.55000000000000004</v>
      </c>
      <c r="Q7024" s="74">
        <f t="shared" si="218"/>
        <v>63241.205984466367</v>
      </c>
      <c r="R7024" s="75" t="str">
        <f>IF($O7024&lt;Assumptions!$B$17,"A",IF($O7024&lt;Assumptions!$B$18,"B",IF($O7024&lt;Assumptions!$B$19,"C",IF($O7024&lt;Assumptions!$B$20,"D","E"))))</f>
        <v>B</v>
      </c>
      <c r="S7024" s="75">
        <f t="shared" si="219"/>
        <v>0</v>
      </c>
    </row>
    <row r="7025" spans="1:19" ht="17.399999999999999" x14ac:dyDescent="0.3">
      <c r="A7025" s="39" t="s">
        <v>1128</v>
      </c>
      <c r="B7025" s="39" t="s">
        <v>65</v>
      </c>
      <c r="C7025" s="39" t="s">
        <v>22</v>
      </c>
      <c r="D7025" s="39" t="s">
        <v>26</v>
      </c>
      <c r="E7025" s="70" t="s">
        <v>35</v>
      </c>
      <c r="F7025" s="70" t="s">
        <v>36</v>
      </c>
      <c r="G7025" s="78">
        <v>45165</v>
      </c>
      <c r="H7025" s="78">
        <v>45689</v>
      </c>
      <c r="I7025" s="69">
        <v>2877421.07</v>
      </c>
      <c r="J7025" s="70">
        <v>0</v>
      </c>
      <c r="K7025" s="71">
        <v>1.1120000000000001</v>
      </c>
      <c r="L7025" s="70">
        <v>0</v>
      </c>
      <c r="M7025" s="71">
        <v>0.92800000000000005</v>
      </c>
      <c r="N7025" s="72"/>
      <c r="O7025" s="73">
        <f>MIN(1,MAX(0,(1/(1+EXP(-(Assumptions!$B$5 + Assumptions!$B$6*$N7025))))*Assumptions!$B$3))</f>
        <v>3.9165722796764356E-2</v>
      </c>
      <c r="P7025" s="73">
        <f>VLOOKUP($F7025,Assumptions!$A$23:$B$27,2,FALSE)*Assumptions!$B$4</f>
        <v>0.55000000000000004</v>
      </c>
      <c r="Q7025" s="74">
        <f t="shared" si="218"/>
        <v>61982.951798454</v>
      </c>
      <c r="R7025" s="75" t="str">
        <f>IF($O7025&lt;Assumptions!$B$17,"A",IF($O7025&lt;Assumptions!$B$18,"B",IF($O7025&lt;Assumptions!$B$19,"C",IF($O7025&lt;Assumptions!$B$20,"D","E"))))</f>
        <v>B</v>
      </c>
      <c r="S7025" s="75">
        <f t="shared" si="219"/>
        <v>0</v>
      </c>
    </row>
    <row r="7026" spans="1:19" ht="17.399999999999999" x14ac:dyDescent="0.3">
      <c r="A7026" s="39" t="s">
        <v>1128</v>
      </c>
      <c r="B7026" s="39" t="s">
        <v>65</v>
      </c>
      <c r="C7026" s="39" t="s">
        <v>22</v>
      </c>
      <c r="D7026" s="39" t="s">
        <v>26</v>
      </c>
      <c r="E7026" s="70" t="s">
        <v>35</v>
      </c>
      <c r="F7026" s="70" t="s">
        <v>36</v>
      </c>
      <c r="G7026" s="78">
        <v>45165</v>
      </c>
      <c r="H7026" s="78">
        <v>45717</v>
      </c>
      <c r="I7026" s="69">
        <v>2877421.07</v>
      </c>
      <c r="J7026" s="70">
        <v>185</v>
      </c>
      <c r="K7026" s="71">
        <v>5.1999999999999998E-2</v>
      </c>
      <c r="L7026" s="70">
        <v>0</v>
      </c>
      <c r="M7026" s="71">
        <v>0.92800000000000005</v>
      </c>
      <c r="N7026" s="72"/>
      <c r="O7026" s="73">
        <f>MIN(1,MAX(0,(1/(1+EXP(-(Assumptions!$B$5 + Assumptions!$B$6*$N7026))))*Assumptions!$B$3))</f>
        <v>3.9165722796764356E-2</v>
      </c>
      <c r="P7026" s="73">
        <f>VLOOKUP($F7026,Assumptions!$A$23:$B$27,2,FALSE)*Assumptions!$B$4</f>
        <v>0.55000000000000004</v>
      </c>
      <c r="Q7026" s="74">
        <f t="shared" si="218"/>
        <v>61982.951798454</v>
      </c>
      <c r="R7026" s="75" t="str">
        <f>IF($O7026&lt;Assumptions!$B$17,"A",IF($O7026&lt;Assumptions!$B$18,"B",IF($O7026&lt;Assumptions!$B$19,"C",IF($O7026&lt;Assumptions!$B$20,"D","E"))))</f>
        <v>B</v>
      </c>
      <c r="S7026" s="75">
        <f t="shared" si="219"/>
        <v>1</v>
      </c>
    </row>
    <row r="7027" spans="1:19" ht="17.399999999999999" x14ac:dyDescent="0.3">
      <c r="A7027" s="39" t="s">
        <v>1128</v>
      </c>
      <c r="B7027" s="39" t="s">
        <v>65</v>
      </c>
      <c r="C7027" s="39" t="s">
        <v>22</v>
      </c>
      <c r="D7027" s="39" t="s">
        <v>26</v>
      </c>
      <c r="E7027" s="70" t="s">
        <v>35</v>
      </c>
      <c r="F7027" s="70" t="s">
        <v>36</v>
      </c>
      <c r="G7027" s="78">
        <v>45165</v>
      </c>
      <c r="H7027" s="78">
        <v>45748</v>
      </c>
      <c r="I7027" s="69">
        <v>2877421.07</v>
      </c>
      <c r="J7027" s="70">
        <v>999</v>
      </c>
      <c r="K7027" s="71">
        <v>6.9000000000000006E-2</v>
      </c>
      <c r="L7027" s="70">
        <v>0</v>
      </c>
      <c r="M7027" s="71">
        <v>0.92800000000000005</v>
      </c>
      <c r="N7027" s="72"/>
      <c r="O7027" s="73">
        <f>MIN(1,MAX(0,(1/(1+EXP(-(Assumptions!$B$5 + Assumptions!$B$6*$N7027))))*Assumptions!$B$3))</f>
        <v>3.9165722796764356E-2</v>
      </c>
      <c r="P7027" s="73">
        <f>VLOOKUP($F7027,Assumptions!$A$23:$B$27,2,FALSE)*Assumptions!$B$4</f>
        <v>0.55000000000000004</v>
      </c>
      <c r="Q7027" s="74">
        <f t="shared" si="218"/>
        <v>61982.951798454</v>
      </c>
      <c r="R7027" s="75" t="str">
        <f>IF($O7027&lt;Assumptions!$B$17,"A",IF($O7027&lt;Assumptions!$B$18,"B",IF($O7027&lt;Assumptions!$B$19,"C",IF($O7027&lt;Assumptions!$B$20,"D","E"))))</f>
        <v>B</v>
      </c>
      <c r="S7027" s="75">
        <f t="shared" si="219"/>
        <v>1</v>
      </c>
    </row>
    <row r="7028" spans="1:19" ht="17.399999999999999" x14ac:dyDescent="0.3">
      <c r="A7028" s="39" t="s">
        <v>1128</v>
      </c>
      <c r="B7028" s="39" t="s">
        <v>65</v>
      </c>
      <c r="C7028" s="39" t="s">
        <v>22</v>
      </c>
      <c r="D7028" s="39" t="s">
        <v>26</v>
      </c>
      <c r="E7028" s="70" t="s">
        <v>35</v>
      </c>
      <c r="F7028" s="70" t="s">
        <v>36</v>
      </c>
      <c r="G7028" s="78">
        <v>45165</v>
      </c>
      <c r="H7028" s="78">
        <v>45778</v>
      </c>
      <c r="I7028" s="69">
        <v>2877421.07</v>
      </c>
      <c r="J7028" s="70">
        <v>999</v>
      </c>
      <c r="K7028" s="71">
        <v>4.2000000000000003E-2</v>
      </c>
      <c r="L7028" s="70">
        <v>0</v>
      </c>
      <c r="M7028" s="71">
        <v>0.92800000000000005</v>
      </c>
      <c r="N7028" s="72"/>
      <c r="O7028" s="73">
        <f>MIN(1,MAX(0,(1/(1+EXP(-(Assumptions!$B$5 + Assumptions!$B$6*$N7028))))*Assumptions!$B$3))</f>
        <v>3.9165722796764356E-2</v>
      </c>
      <c r="P7028" s="73">
        <f>VLOOKUP($F7028,Assumptions!$A$23:$B$27,2,FALSE)*Assumptions!$B$4</f>
        <v>0.55000000000000004</v>
      </c>
      <c r="Q7028" s="74">
        <f t="shared" si="218"/>
        <v>61982.951798454</v>
      </c>
      <c r="R7028" s="75" t="str">
        <f>IF($O7028&lt;Assumptions!$B$17,"A",IF($O7028&lt;Assumptions!$B$18,"B",IF($O7028&lt;Assumptions!$B$19,"C",IF($O7028&lt;Assumptions!$B$20,"D","E"))))</f>
        <v>B</v>
      </c>
      <c r="S7028" s="75">
        <f t="shared" si="219"/>
        <v>1</v>
      </c>
    </row>
    <row r="7029" spans="1:19" ht="17.399999999999999" x14ac:dyDescent="0.3">
      <c r="A7029" s="39" t="s">
        <v>1128</v>
      </c>
      <c r="B7029" s="39" t="s">
        <v>65</v>
      </c>
      <c r="C7029" s="39" t="s">
        <v>22</v>
      </c>
      <c r="D7029" s="39" t="s">
        <v>26</v>
      </c>
      <c r="E7029" s="70" t="s">
        <v>35</v>
      </c>
      <c r="F7029" s="70" t="s">
        <v>36</v>
      </c>
      <c r="G7029" s="78">
        <v>45165</v>
      </c>
      <c r="H7029" s="78">
        <v>45809</v>
      </c>
      <c r="I7029" s="69">
        <v>2877421.07</v>
      </c>
      <c r="J7029" s="70">
        <v>999</v>
      </c>
      <c r="K7029" s="71">
        <v>0.115</v>
      </c>
      <c r="L7029" s="70">
        <v>0</v>
      </c>
      <c r="M7029" s="71">
        <v>0.92800000000000005</v>
      </c>
      <c r="N7029" s="72"/>
      <c r="O7029" s="73">
        <f>MIN(1,MAX(0,(1/(1+EXP(-(Assumptions!$B$5 + Assumptions!$B$6*$N7029))))*Assumptions!$B$3))</f>
        <v>3.9165722796764356E-2</v>
      </c>
      <c r="P7029" s="73">
        <f>VLOOKUP($F7029,Assumptions!$A$23:$B$27,2,FALSE)*Assumptions!$B$4</f>
        <v>0.55000000000000004</v>
      </c>
      <c r="Q7029" s="74">
        <f t="shared" si="218"/>
        <v>61982.951798454</v>
      </c>
      <c r="R7029" s="75" t="str">
        <f>IF($O7029&lt;Assumptions!$B$17,"A",IF($O7029&lt;Assumptions!$B$18,"B",IF($O7029&lt;Assumptions!$B$19,"C",IF($O7029&lt;Assumptions!$B$20,"D","E"))))</f>
        <v>B</v>
      </c>
      <c r="S7029" s="75">
        <f t="shared" si="219"/>
        <v>1</v>
      </c>
    </row>
    <row r="7030" spans="1:19" ht="17.399999999999999" x14ac:dyDescent="0.3">
      <c r="A7030" s="39" t="s">
        <v>1128</v>
      </c>
      <c r="B7030" s="39" t="s">
        <v>65</v>
      </c>
      <c r="C7030" s="39" t="s">
        <v>22</v>
      </c>
      <c r="D7030" s="39" t="s">
        <v>26</v>
      </c>
      <c r="E7030" s="70" t="s">
        <v>35</v>
      </c>
      <c r="F7030" s="70" t="s">
        <v>36</v>
      </c>
      <c r="G7030" s="78">
        <v>45165</v>
      </c>
      <c r="H7030" s="78">
        <v>45839</v>
      </c>
      <c r="I7030" s="69">
        <v>2877421.07</v>
      </c>
      <c r="J7030" s="70">
        <v>999</v>
      </c>
      <c r="K7030" s="71">
        <v>1.4E-2</v>
      </c>
      <c r="L7030" s="70">
        <v>0</v>
      </c>
      <c r="M7030" s="71">
        <v>0.92800000000000005</v>
      </c>
      <c r="N7030" s="72"/>
      <c r="O7030" s="73">
        <f>MIN(1,MAX(0,(1/(1+EXP(-(Assumptions!$B$5 + Assumptions!$B$6*$N7030))))*Assumptions!$B$3))</f>
        <v>3.9165722796764356E-2</v>
      </c>
      <c r="P7030" s="73">
        <f>VLOOKUP($F7030,Assumptions!$A$23:$B$27,2,FALSE)*Assumptions!$B$4</f>
        <v>0.55000000000000004</v>
      </c>
      <c r="Q7030" s="74">
        <f t="shared" si="218"/>
        <v>61982.951798454</v>
      </c>
      <c r="R7030" s="75" t="str">
        <f>IF($O7030&lt;Assumptions!$B$17,"A",IF($O7030&lt;Assumptions!$B$18,"B",IF($O7030&lt;Assumptions!$B$19,"C",IF($O7030&lt;Assumptions!$B$20,"D","E"))))</f>
        <v>B</v>
      </c>
      <c r="S7030" s="75">
        <f t="shared" si="219"/>
        <v>1</v>
      </c>
    </row>
    <row r="7031" spans="1:19" ht="17.399999999999999" x14ac:dyDescent="0.3">
      <c r="A7031" s="39" t="s">
        <v>1128</v>
      </c>
      <c r="B7031" s="39" t="s">
        <v>65</v>
      </c>
      <c r="C7031" s="39" t="s">
        <v>22</v>
      </c>
      <c r="D7031" s="39" t="s">
        <v>26</v>
      </c>
      <c r="E7031" s="70" t="s">
        <v>35</v>
      </c>
      <c r="F7031" s="70" t="s">
        <v>36</v>
      </c>
      <c r="G7031" s="78">
        <v>45165</v>
      </c>
      <c r="H7031" s="78">
        <v>45870</v>
      </c>
      <c r="I7031" s="69">
        <v>2877421.07</v>
      </c>
      <c r="J7031" s="70">
        <v>999</v>
      </c>
      <c r="K7031" s="71">
        <v>1.0999999999999999E-2</v>
      </c>
      <c r="L7031" s="70">
        <v>0</v>
      </c>
      <c r="M7031" s="71">
        <v>0.92800000000000005</v>
      </c>
      <c r="N7031" s="72"/>
      <c r="O7031" s="73">
        <f>MIN(1,MAX(0,(1/(1+EXP(-(Assumptions!$B$5 + Assumptions!$B$6*$N7031))))*Assumptions!$B$3))</f>
        <v>3.9165722796764356E-2</v>
      </c>
      <c r="P7031" s="73">
        <f>VLOOKUP($F7031,Assumptions!$A$23:$B$27,2,FALSE)*Assumptions!$B$4</f>
        <v>0.55000000000000004</v>
      </c>
      <c r="Q7031" s="74">
        <f t="shared" si="218"/>
        <v>61982.951798454</v>
      </c>
      <c r="R7031" s="75" t="str">
        <f>IF($O7031&lt;Assumptions!$B$17,"A",IF($O7031&lt;Assumptions!$B$18,"B",IF($O7031&lt;Assumptions!$B$19,"C",IF($O7031&lt;Assumptions!$B$20,"D","E"))))</f>
        <v>B</v>
      </c>
      <c r="S7031" s="75">
        <f t="shared" si="219"/>
        <v>1</v>
      </c>
    </row>
    <row r="7032" spans="1:19" ht="17.399999999999999" x14ac:dyDescent="0.3">
      <c r="A7032" s="39" t="s">
        <v>1128</v>
      </c>
      <c r="B7032" s="39" t="s">
        <v>65</v>
      </c>
      <c r="C7032" s="39" t="s">
        <v>22</v>
      </c>
      <c r="D7032" s="39" t="s">
        <v>26</v>
      </c>
      <c r="E7032" s="70" t="s">
        <v>35</v>
      </c>
      <c r="F7032" s="70" t="s">
        <v>36</v>
      </c>
      <c r="G7032" s="78">
        <v>45165</v>
      </c>
      <c r="H7032" s="78">
        <v>45901</v>
      </c>
      <c r="I7032" s="69">
        <v>2877421.07</v>
      </c>
      <c r="J7032" s="70">
        <v>999</v>
      </c>
      <c r="K7032" s="71">
        <v>0.11600000000000001</v>
      </c>
      <c r="L7032" s="70">
        <v>0</v>
      </c>
      <c r="M7032" s="71">
        <v>0.92800000000000005</v>
      </c>
      <c r="N7032" s="72"/>
      <c r="O7032" s="73">
        <f>MIN(1,MAX(0,(1/(1+EXP(-(Assumptions!$B$5 + Assumptions!$B$6*$N7032))))*Assumptions!$B$3))</f>
        <v>3.9165722796764356E-2</v>
      </c>
      <c r="P7032" s="73">
        <f>VLOOKUP($F7032,Assumptions!$A$23:$B$27,2,FALSE)*Assumptions!$B$4</f>
        <v>0.55000000000000004</v>
      </c>
      <c r="Q7032" s="74">
        <f t="shared" si="218"/>
        <v>61982.951798454</v>
      </c>
      <c r="R7032" s="75" t="str">
        <f>IF($O7032&lt;Assumptions!$B$17,"A",IF($O7032&lt;Assumptions!$B$18,"B",IF($O7032&lt;Assumptions!$B$19,"C",IF($O7032&lt;Assumptions!$B$20,"D","E"))))</f>
        <v>B</v>
      </c>
      <c r="S7032" s="75">
        <f t="shared" si="219"/>
        <v>1</v>
      </c>
    </row>
    <row r="7033" spans="1:19" ht="17.399999999999999" x14ac:dyDescent="0.3">
      <c r="A7033" s="39" t="s">
        <v>1128</v>
      </c>
      <c r="B7033" s="39" t="s">
        <v>65</v>
      </c>
      <c r="C7033" s="39" t="s">
        <v>22</v>
      </c>
      <c r="D7033" s="39" t="s">
        <v>26</v>
      </c>
      <c r="E7033" s="70" t="s">
        <v>35</v>
      </c>
      <c r="F7033" s="70" t="s">
        <v>36</v>
      </c>
      <c r="G7033" s="78">
        <v>45165</v>
      </c>
      <c r="H7033" s="78">
        <v>45931</v>
      </c>
      <c r="I7033" s="69">
        <v>2877421.07</v>
      </c>
      <c r="J7033" s="70">
        <v>999</v>
      </c>
      <c r="K7033" s="71">
        <v>0.19500000000000001</v>
      </c>
      <c r="L7033" s="70">
        <v>0</v>
      </c>
      <c r="M7033" s="71">
        <v>0.92800000000000005</v>
      </c>
      <c r="N7033" s="72"/>
      <c r="O7033" s="73">
        <f>MIN(1,MAX(0,(1/(1+EXP(-(Assumptions!$B$5 + Assumptions!$B$6*$N7033))))*Assumptions!$B$3))</f>
        <v>3.9165722796764356E-2</v>
      </c>
      <c r="P7033" s="73">
        <f>VLOOKUP($F7033,Assumptions!$A$23:$B$27,2,FALSE)*Assumptions!$B$4</f>
        <v>0.55000000000000004</v>
      </c>
      <c r="Q7033" s="74">
        <f t="shared" si="218"/>
        <v>61982.951798454</v>
      </c>
      <c r="R7033" s="75" t="str">
        <f>IF($O7033&lt;Assumptions!$B$17,"A",IF($O7033&lt;Assumptions!$B$18,"B",IF($O7033&lt;Assumptions!$B$19,"C",IF($O7033&lt;Assumptions!$B$20,"D","E"))))</f>
        <v>B</v>
      </c>
      <c r="S7033" s="75">
        <f t="shared" si="219"/>
        <v>1</v>
      </c>
    </row>
    <row r="7034" spans="1:19" ht="17.399999999999999" x14ac:dyDescent="0.3">
      <c r="A7034" s="39" t="s">
        <v>1128</v>
      </c>
      <c r="B7034" s="39" t="s">
        <v>65</v>
      </c>
      <c r="C7034" s="39" t="s">
        <v>22</v>
      </c>
      <c r="D7034" s="39" t="s">
        <v>26</v>
      </c>
      <c r="E7034" s="70" t="s">
        <v>35</v>
      </c>
      <c r="F7034" s="70" t="s">
        <v>36</v>
      </c>
      <c r="G7034" s="78">
        <v>45165</v>
      </c>
      <c r="H7034" s="78">
        <v>45962</v>
      </c>
      <c r="I7034" s="69">
        <v>2877421.07</v>
      </c>
      <c r="J7034" s="70">
        <v>999</v>
      </c>
      <c r="K7034" s="71">
        <v>3.3000000000000002E-2</v>
      </c>
      <c r="L7034" s="70">
        <v>0</v>
      </c>
      <c r="M7034" s="71">
        <v>0.92800000000000005</v>
      </c>
      <c r="N7034" s="72"/>
      <c r="O7034" s="73">
        <f>MIN(1,MAX(0,(1/(1+EXP(-(Assumptions!$B$5 + Assumptions!$B$6*$N7034))))*Assumptions!$B$3))</f>
        <v>3.9165722796764356E-2</v>
      </c>
      <c r="P7034" s="73">
        <f>VLOOKUP($F7034,Assumptions!$A$23:$B$27,2,FALSE)*Assumptions!$B$4</f>
        <v>0.55000000000000004</v>
      </c>
      <c r="Q7034" s="74">
        <f t="shared" si="218"/>
        <v>61982.951798454</v>
      </c>
      <c r="R7034" s="75" t="str">
        <f>IF($O7034&lt;Assumptions!$B$17,"A",IF($O7034&lt;Assumptions!$B$18,"B",IF($O7034&lt;Assumptions!$B$19,"C",IF($O7034&lt;Assumptions!$B$20,"D","E"))))</f>
        <v>B</v>
      </c>
      <c r="S7034" s="75">
        <f t="shared" si="219"/>
        <v>1</v>
      </c>
    </row>
    <row r="7035" spans="1:19" ht="17.399999999999999" x14ac:dyDescent="0.3">
      <c r="A7035" s="39" t="s">
        <v>1128</v>
      </c>
      <c r="B7035" s="39" t="s">
        <v>65</v>
      </c>
      <c r="C7035" s="39" t="s">
        <v>22</v>
      </c>
      <c r="D7035" s="39" t="s">
        <v>26</v>
      </c>
      <c r="E7035" s="70" t="s">
        <v>35</v>
      </c>
      <c r="F7035" s="70" t="s">
        <v>36</v>
      </c>
      <c r="G7035" s="78">
        <v>45165</v>
      </c>
      <c r="H7035" s="78">
        <v>45992</v>
      </c>
      <c r="I7035" s="69">
        <v>2877421.07</v>
      </c>
      <c r="J7035" s="70">
        <v>999</v>
      </c>
      <c r="K7035" s="71">
        <v>8.3000000000000004E-2</v>
      </c>
      <c r="L7035" s="70">
        <v>0</v>
      </c>
      <c r="M7035" s="71">
        <v>0.92800000000000005</v>
      </c>
      <c r="N7035" s="72"/>
      <c r="O7035" s="73">
        <f>MIN(1,MAX(0,(1/(1+EXP(-(Assumptions!$B$5 + Assumptions!$B$6*$N7035))))*Assumptions!$B$3))</f>
        <v>3.9165722796764356E-2</v>
      </c>
      <c r="P7035" s="73">
        <f>VLOOKUP($F7035,Assumptions!$A$23:$B$27,2,FALSE)*Assumptions!$B$4</f>
        <v>0.55000000000000004</v>
      </c>
      <c r="Q7035" s="74">
        <f t="shared" si="218"/>
        <v>61982.951798454</v>
      </c>
      <c r="R7035" s="75" t="str">
        <f>IF($O7035&lt;Assumptions!$B$17,"A",IF($O7035&lt;Assumptions!$B$18,"B",IF($O7035&lt;Assumptions!$B$19,"C",IF($O7035&lt;Assumptions!$B$20,"D","E"))))</f>
        <v>B</v>
      </c>
      <c r="S7035" s="75">
        <f t="shared" si="219"/>
        <v>1</v>
      </c>
    </row>
    <row r="7036" spans="1:19" ht="17.399999999999999" x14ac:dyDescent="0.3">
      <c r="A7036" s="39" t="s">
        <v>1129</v>
      </c>
      <c r="B7036" s="39" t="s">
        <v>75</v>
      </c>
      <c r="C7036" s="39" t="s">
        <v>135</v>
      </c>
      <c r="D7036" s="39" t="s">
        <v>26</v>
      </c>
      <c r="E7036" s="70" t="s">
        <v>46</v>
      </c>
      <c r="F7036" s="70" t="s">
        <v>28</v>
      </c>
      <c r="G7036" s="78">
        <v>44648</v>
      </c>
      <c r="H7036" s="78">
        <v>45658</v>
      </c>
      <c r="I7036" s="69">
        <v>404550.02</v>
      </c>
      <c r="J7036" s="70">
        <v>0</v>
      </c>
      <c r="K7036" s="71">
        <v>1.097</v>
      </c>
      <c r="L7036" s="70">
        <v>0</v>
      </c>
      <c r="M7036" s="71">
        <v>0.95399999999999996</v>
      </c>
      <c r="N7036" s="72"/>
      <c r="O7036" s="73">
        <f>MIN(1,MAX(0,(1/(1+EXP(-(Assumptions!$B$5 + Assumptions!$B$6*$N7036))))*Assumptions!$B$3))</f>
        <v>3.9165722796764356E-2</v>
      </c>
      <c r="P7036" s="73">
        <f>VLOOKUP($F7036,Assumptions!$A$23:$B$27,2,FALSE)*Assumptions!$B$4</f>
        <v>0.35</v>
      </c>
      <c r="Q7036" s="74">
        <f t="shared" si="218"/>
        <v>5545.5728792609161</v>
      </c>
      <c r="R7036" s="75" t="str">
        <f>IF($O7036&lt;Assumptions!$B$17,"A",IF($O7036&lt;Assumptions!$B$18,"B",IF($O7036&lt;Assumptions!$B$19,"C",IF($O7036&lt;Assumptions!$B$20,"D","E"))))</f>
        <v>B</v>
      </c>
      <c r="S7036" s="75">
        <f t="shared" si="219"/>
        <v>0</v>
      </c>
    </row>
    <row r="7037" spans="1:19" ht="17.399999999999999" x14ac:dyDescent="0.3">
      <c r="A7037" s="39" t="s">
        <v>1129</v>
      </c>
      <c r="B7037" s="39" t="s">
        <v>75</v>
      </c>
      <c r="C7037" s="39" t="s">
        <v>135</v>
      </c>
      <c r="D7037" s="39" t="s">
        <v>26</v>
      </c>
      <c r="E7037" s="70" t="s">
        <v>46</v>
      </c>
      <c r="F7037" s="70" t="s">
        <v>28</v>
      </c>
      <c r="G7037" s="78">
        <v>44648</v>
      </c>
      <c r="H7037" s="78">
        <v>45689</v>
      </c>
      <c r="I7037" s="69">
        <v>391404.61</v>
      </c>
      <c r="J7037" s="70">
        <v>0</v>
      </c>
      <c r="K7037" s="71">
        <v>1.1220000000000001</v>
      </c>
      <c r="L7037" s="70">
        <v>0</v>
      </c>
      <c r="M7037" s="71">
        <v>0.95399999999999996</v>
      </c>
      <c r="N7037" s="72"/>
      <c r="O7037" s="73">
        <f>MIN(1,MAX(0,(1/(1+EXP(-(Assumptions!$B$5 + Assumptions!$B$6*$N7037))))*Assumptions!$B$3))</f>
        <v>3.9165722796764356E-2</v>
      </c>
      <c r="P7037" s="73">
        <f>VLOOKUP($F7037,Assumptions!$A$23:$B$27,2,FALSE)*Assumptions!$B$4</f>
        <v>0.35</v>
      </c>
      <c r="Q7037" s="74">
        <f t="shared" si="218"/>
        <v>5365.3755598224816</v>
      </c>
      <c r="R7037" s="75" t="str">
        <f>IF($O7037&lt;Assumptions!$B$17,"A",IF($O7037&lt;Assumptions!$B$18,"B",IF($O7037&lt;Assumptions!$B$19,"C",IF($O7037&lt;Assumptions!$B$20,"D","E"))))</f>
        <v>B</v>
      </c>
      <c r="S7037" s="75">
        <f t="shared" si="219"/>
        <v>0</v>
      </c>
    </row>
    <row r="7038" spans="1:19" ht="17.399999999999999" x14ac:dyDescent="0.3">
      <c r="A7038" s="39" t="s">
        <v>1129</v>
      </c>
      <c r="B7038" s="39" t="s">
        <v>75</v>
      </c>
      <c r="C7038" s="39" t="s">
        <v>135</v>
      </c>
      <c r="D7038" s="39" t="s">
        <v>26</v>
      </c>
      <c r="E7038" s="70" t="s">
        <v>46</v>
      </c>
      <c r="F7038" s="70" t="s">
        <v>28</v>
      </c>
      <c r="G7038" s="78">
        <v>44648</v>
      </c>
      <c r="H7038" s="78">
        <v>45717</v>
      </c>
      <c r="I7038" s="69">
        <v>378750.3</v>
      </c>
      <c r="J7038" s="70">
        <v>0</v>
      </c>
      <c r="K7038" s="71">
        <v>1.0940000000000001</v>
      </c>
      <c r="L7038" s="70">
        <v>0</v>
      </c>
      <c r="M7038" s="71">
        <v>0.95399999999999996</v>
      </c>
      <c r="N7038" s="72"/>
      <c r="O7038" s="73">
        <f>MIN(1,MAX(0,(1/(1+EXP(-(Assumptions!$B$5 + Assumptions!$B$6*$N7038))))*Assumptions!$B$3))</f>
        <v>3.9165722796764356E-2</v>
      </c>
      <c r="P7038" s="73">
        <f>VLOOKUP($F7038,Assumptions!$A$23:$B$27,2,FALSE)*Assumptions!$B$4</f>
        <v>0.35</v>
      </c>
      <c r="Q7038" s="74">
        <f t="shared" si="218"/>
        <v>5191.9102406469683</v>
      </c>
      <c r="R7038" s="75" t="str">
        <f>IF($O7038&lt;Assumptions!$B$17,"A",IF($O7038&lt;Assumptions!$B$18,"B",IF($O7038&lt;Assumptions!$B$19,"C",IF($O7038&lt;Assumptions!$B$20,"D","E"))))</f>
        <v>B</v>
      </c>
      <c r="S7038" s="75">
        <f t="shared" si="219"/>
        <v>0</v>
      </c>
    </row>
    <row r="7039" spans="1:19" ht="17.399999999999999" x14ac:dyDescent="0.3">
      <c r="A7039" s="39" t="s">
        <v>1129</v>
      </c>
      <c r="B7039" s="39" t="s">
        <v>75</v>
      </c>
      <c r="C7039" s="39" t="s">
        <v>135</v>
      </c>
      <c r="D7039" s="39" t="s">
        <v>26</v>
      </c>
      <c r="E7039" s="70" t="s">
        <v>46</v>
      </c>
      <c r="F7039" s="70" t="s">
        <v>28</v>
      </c>
      <c r="G7039" s="78">
        <v>44648</v>
      </c>
      <c r="H7039" s="78">
        <v>45748</v>
      </c>
      <c r="I7039" s="69">
        <v>367461.86</v>
      </c>
      <c r="J7039" s="70">
        <v>0</v>
      </c>
      <c r="K7039" s="71">
        <v>1.1000000000000001</v>
      </c>
      <c r="L7039" s="70">
        <v>0</v>
      </c>
      <c r="M7039" s="71">
        <v>0.95399999999999996</v>
      </c>
      <c r="N7039" s="72"/>
      <c r="O7039" s="73">
        <f>MIN(1,MAX(0,(1/(1+EXP(-(Assumptions!$B$5 + Assumptions!$B$6*$N7039))))*Assumptions!$B$3))</f>
        <v>3.9165722796764356E-2</v>
      </c>
      <c r="P7039" s="73">
        <f>VLOOKUP($F7039,Assumptions!$A$23:$B$27,2,FALSE)*Assumptions!$B$4</f>
        <v>0.35</v>
      </c>
      <c r="Q7039" s="74">
        <f t="shared" si="218"/>
        <v>5037.1682715002007</v>
      </c>
      <c r="R7039" s="75" t="str">
        <f>IF($O7039&lt;Assumptions!$B$17,"A",IF($O7039&lt;Assumptions!$B$18,"B",IF($O7039&lt;Assumptions!$B$19,"C",IF($O7039&lt;Assumptions!$B$20,"D","E"))))</f>
        <v>B</v>
      </c>
      <c r="S7039" s="75">
        <f t="shared" si="219"/>
        <v>0</v>
      </c>
    </row>
    <row r="7040" spans="1:19" ht="17.399999999999999" x14ac:dyDescent="0.3">
      <c r="A7040" s="39" t="s">
        <v>1129</v>
      </c>
      <c r="B7040" s="39" t="s">
        <v>75</v>
      </c>
      <c r="C7040" s="39" t="s">
        <v>135</v>
      </c>
      <c r="D7040" s="39" t="s">
        <v>26</v>
      </c>
      <c r="E7040" s="70" t="s">
        <v>46</v>
      </c>
      <c r="F7040" s="70" t="s">
        <v>28</v>
      </c>
      <c r="G7040" s="78">
        <v>44648</v>
      </c>
      <c r="H7040" s="78">
        <v>45778</v>
      </c>
      <c r="I7040" s="69">
        <v>356147.99</v>
      </c>
      <c r="J7040" s="70">
        <v>15</v>
      </c>
      <c r="K7040" s="71">
        <v>0.995</v>
      </c>
      <c r="L7040" s="70">
        <v>0</v>
      </c>
      <c r="M7040" s="71">
        <v>0.95399999999999996</v>
      </c>
      <c r="N7040" s="72"/>
      <c r="O7040" s="73">
        <f>MIN(1,MAX(0,(1/(1+EXP(-(Assumptions!$B$5 + Assumptions!$B$6*$N7040))))*Assumptions!$B$3))</f>
        <v>3.9165722796764356E-2</v>
      </c>
      <c r="P7040" s="73">
        <f>VLOOKUP($F7040,Assumptions!$A$23:$B$27,2,FALSE)*Assumptions!$B$4</f>
        <v>0.35</v>
      </c>
      <c r="Q7040" s="74">
        <f t="shared" si="218"/>
        <v>4882.0777078376814</v>
      </c>
      <c r="R7040" s="75" t="str">
        <f>IF($O7040&lt;Assumptions!$B$17,"A",IF($O7040&lt;Assumptions!$B$18,"B",IF($O7040&lt;Assumptions!$B$19,"C",IF($O7040&lt;Assumptions!$B$20,"D","E"))))</f>
        <v>B</v>
      </c>
      <c r="S7040" s="75">
        <f t="shared" si="219"/>
        <v>0</v>
      </c>
    </row>
    <row r="7041" spans="1:19" ht="17.399999999999999" x14ac:dyDescent="0.3">
      <c r="A7041" s="39" t="s">
        <v>1129</v>
      </c>
      <c r="B7041" s="39" t="s">
        <v>75</v>
      </c>
      <c r="C7041" s="39" t="s">
        <v>135</v>
      </c>
      <c r="D7041" s="39" t="s">
        <v>26</v>
      </c>
      <c r="E7041" s="70" t="s">
        <v>46</v>
      </c>
      <c r="F7041" s="70" t="s">
        <v>28</v>
      </c>
      <c r="G7041" s="78">
        <v>44648</v>
      </c>
      <c r="H7041" s="78">
        <v>45809</v>
      </c>
      <c r="I7041" s="69">
        <v>345136.44</v>
      </c>
      <c r="J7041" s="70">
        <v>0</v>
      </c>
      <c r="K7041" s="71">
        <v>1.036</v>
      </c>
      <c r="L7041" s="70">
        <v>0</v>
      </c>
      <c r="M7041" s="71">
        <v>0.95399999999999996</v>
      </c>
      <c r="N7041" s="72"/>
      <c r="O7041" s="73">
        <f>MIN(1,MAX(0,(1/(1+EXP(-(Assumptions!$B$5 + Assumptions!$B$6*$N7041))))*Assumptions!$B$3))</f>
        <v>3.9165722796764356E-2</v>
      </c>
      <c r="P7041" s="73">
        <f>VLOOKUP($F7041,Assumptions!$A$23:$B$27,2,FALSE)*Assumptions!$B$4</f>
        <v>0.35</v>
      </c>
      <c r="Q7041" s="74">
        <f t="shared" ref="Q7041:Q7104" si="220">$I7041*$O7041*$P7041</f>
        <v>4731.1313476357327</v>
      </c>
      <c r="R7041" s="75" t="str">
        <f>IF($O7041&lt;Assumptions!$B$17,"A",IF($O7041&lt;Assumptions!$B$18,"B",IF($O7041&lt;Assumptions!$B$19,"C",IF($O7041&lt;Assumptions!$B$20,"D","E"))))</f>
        <v>B</v>
      </c>
      <c r="S7041" s="75">
        <f t="shared" ref="S7041:S7104" si="221">--($J7041&gt;=180)</f>
        <v>0</v>
      </c>
    </row>
    <row r="7042" spans="1:19" ht="17.399999999999999" x14ac:dyDescent="0.3">
      <c r="A7042" s="39" t="s">
        <v>1129</v>
      </c>
      <c r="B7042" s="39" t="s">
        <v>75</v>
      </c>
      <c r="C7042" s="39" t="s">
        <v>135</v>
      </c>
      <c r="D7042" s="39" t="s">
        <v>26</v>
      </c>
      <c r="E7042" s="70" t="s">
        <v>46</v>
      </c>
      <c r="F7042" s="70" t="s">
        <v>28</v>
      </c>
      <c r="G7042" s="78">
        <v>44648</v>
      </c>
      <c r="H7042" s="78">
        <v>45839</v>
      </c>
      <c r="I7042" s="69">
        <v>334530.26</v>
      </c>
      <c r="J7042" s="70">
        <v>0</v>
      </c>
      <c r="K7042" s="71">
        <v>1.036</v>
      </c>
      <c r="L7042" s="70">
        <v>0</v>
      </c>
      <c r="M7042" s="71">
        <v>0.95399999999999996</v>
      </c>
      <c r="N7042" s="72"/>
      <c r="O7042" s="73">
        <f>MIN(1,MAX(0,(1/(1+EXP(-(Assumptions!$B$5 + Assumptions!$B$6*$N7042))))*Assumptions!$B$3))</f>
        <v>3.9165722796764356E-2</v>
      </c>
      <c r="P7042" s="73">
        <f>VLOOKUP($F7042,Assumptions!$A$23:$B$27,2,FALSE)*Assumptions!$B$4</f>
        <v>0.35</v>
      </c>
      <c r="Q7042" s="74">
        <f t="shared" si="220"/>
        <v>4585.7418006013277</v>
      </c>
      <c r="R7042" s="75" t="str">
        <f>IF($O7042&lt;Assumptions!$B$17,"A",IF($O7042&lt;Assumptions!$B$18,"B",IF($O7042&lt;Assumptions!$B$19,"C",IF($O7042&lt;Assumptions!$B$20,"D","E"))))</f>
        <v>B</v>
      </c>
      <c r="S7042" s="75">
        <f t="shared" si="221"/>
        <v>0</v>
      </c>
    </row>
    <row r="7043" spans="1:19" ht="17.399999999999999" x14ac:dyDescent="0.3">
      <c r="A7043" s="39" t="s">
        <v>1129</v>
      </c>
      <c r="B7043" s="39" t="s">
        <v>75</v>
      </c>
      <c r="C7043" s="39" t="s">
        <v>135</v>
      </c>
      <c r="D7043" s="39" t="s">
        <v>26</v>
      </c>
      <c r="E7043" s="70" t="s">
        <v>46</v>
      </c>
      <c r="F7043" s="70" t="s">
        <v>28</v>
      </c>
      <c r="G7043" s="78">
        <v>44648</v>
      </c>
      <c r="H7043" s="78">
        <v>45870</v>
      </c>
      <c r="I7043" s="69">
        <v>324283.8</v>
      </c>
      <c r="J7043" s="70">
        <v>0</v>
      </c>
      <c r="K7043" s="71">
        <v>1.123</v>
      </c>
      <c r="L7043" s="70">
        <v>0</v>
      </c>
      <c r="M7043" s="71">
        <v>0.95399999999999996</v>
      </c>
      <c r="N7043" s="72"/>
      <c r="O7043" s="73">
        <f>MIN(1,MAX(0,(1/(1+EXP(-(Assumptions!$B$5 + Assumptions!$B$6*$N7043))))*Assumptions!$B$3))</f>
        <v>3.9165722796764356E-2</v>
      </c>
      <c r="P7043" s="73">
        <f>VLOOKUP($F7043,Assumptions!$A$23:$B$27,2,FALSE)*Assumptions!$B$4</f>
        <v>0.35</v>
      </c>
      <c r="Q7043" s="74">
        <f t="shared" si="220"/>
        <v>4445.2832963984802</v>
      </c>
      <c r="R7043" s="75" t="str">
        <f>IF($O7043&lt;Assumptions!$B$17,"A",IF($O7043&lt;Assumptions!$B$18,"B",IF($O7043&lt;Assumptions!$B$19,"C",IF($O7043&lt;Assumptions!$B$20,"D","E"))))</f>
        <v>B</v>
      </c>
      <c r="S7043" s="75">
        <f t="shared" si="221"/>
        <v>0</v>
      </c>
    </row>
    <row r="7044" spans="1:19" ht="17.399999999999999" x14ac:dyDescent="0.3">
      <c r="A7044" s="39" t="s">
        <v>1129</v>
      </c>
      <c r="B7044" s="39" t="s">
        <v>75</v>
      </c>
      <c r="C7044" s="39" t="s">
        <v>135</v>
      </c>
      <c r="D7044" s="39" t="s">
        <v>26</v>
      </c>
      <c r="E7044" s="70" t="s">
        <v>46</v>
      </c>
      <c r="F7044" s="70" t="s">
        <v>28</v>
      </c>
      <c r="G7044" s="78">
        <v>44648</v>
      </c>
      <c r="H7044" s="78">
        <v>45901</v>
      </c>
      <c r="I7044" s="69">
        <v>315586.92</v>
      </c>
      <c r="J7044" s="70">
        <v>0</v>
      </c>
      <c r="K7044" s="71">
        <v>0.96</v>
      </c>
      <c r="L7044" s="70">
        <v>0</v>
      </c>
      <c r="M7044" s="71">
        <v>0.95399999999999996</v>
      </c>
      <c r="N7044" s="72"/>
      <c r="O7044" s="73">
        <f>MIN(1,MAX(0,(1/(1+EXP(-(Assumptions!$B$5 + Assumptions!$B$6*$N7044))))*Assumptions!$B$3))</f>
        <v>3.9165722796764356E-2</v>
      </c>
      <c r="P7044" s="73">
        <f>VLOOKUP($F7044,Assumptions!$A$23:$B$27,2,FALSE)*Assumptions!$B$4</f>
        <v>0.35</v>
      </c>
      <c r="Q7044" s="74">
        <f t="shared" si="220"/>
        <v>4326.0664394516261</v>
      </c>
      <c r="R7044" s="75" t="str">
        <f>IF($O7044&lt;Assumptions!$B$17,"A",IF($O7044&lt;Assumptions!$B$18,"B",IF($O7044&lt;Assumptions!$B$19,"C",IF($O7044&lt;Assumptions!$B$20,"D","E"))))</f>
        <v>B</v>
      </c>
      <c r="S7044" s="75">
        <f t="shared" si="221"/>
        <v>0</v>
      </c>
    </row>
    <row r="7045" spans="1:19" ht="17.399999999999999" x14ac:dyDescent="0.3">
      <c r="A7045" s="39" t="s">
        <v>1129</v>
      </c>
      <c r="B7045" s="39" t="s">
        <v>75</v>
      </c>
      <c r="C7045" s="39" t="s">
        <v>135</v>
      </c>
      <c r="D7045" s="39" t="s">
        <v>26</v>
      </c>
      <c r="E7045" s="70" t="s">
        <v>46</v>
      </c>
      <c r="F7045" s="70" t="s">
        <v>28</v>
      </c>
      <c r="G7045" s="78">
        <v>44648</v>
      </c>
      <c r="H7045" s="78">
        <v>45931</v>
      </c>
      <c r="I7045" s="69">
        <v>305618.69</v>
      </c>
      <c r="J7045" s="70">
        <v>0</v>
      </c>
      <c r="K7045" s="71">
        <v>1.0469999999999999</v>
      </c>
      <c r="L7045" s="70">
        <v>0</v>
      </c>
      <c r="M7045" s="71">
        <v>0.95399999999999996</v>
      </c>
      <c r="N7045" s="72"/>
      <c r="O7045" s="73">
        <f>MIN(1,MAX(0,(1/(1+EXP(-(Assumptions!$B$5 + Assumptions!$B$6*$N7045))))*Assumptions!$B$3))</f>
        <v>3.9165722796764356E-2</v>
      </c>
      <c r="P7045" s="73">
        <f>VLOOKUP($F7045,Assumptions!$A$23:$B$27,2,FALSE)*Assumptions!$B$4</f>
        <v>0.35</v>
      </c>
      <c r="Q7045" s="74">
        <f t="shared" si="220"/>
        <v>4189.4219129175908</v>
      </c>
      <c r="R7045" s="75" t="str">
        <f>IF($O7045&lt;Assumptions!$B$17,"A",IF($O7045&lt;Assumptions!$B$18,"B",IF($O7045&lt;Assumptions!$B$19,"C",IF($O7045&lt;Assumptions!$B$20,"D","E"))))</f>
        <v>B</v>
      </c>
      <c r="S7045" s="75">
        <f t="shared" si="221"/>
        <v>0</v>
      </c>
    </row>
    <row r="7046" spans="1:19" ht="17.399999999999999" x14ac:dyDescent="0.3">
      <c r="A7046" s="39" t="s">
        <v>1129</v>
      </c>
      <c r="B7046" s="39" t="s">
        <v>75</v>
      </c>
      <c r="C7046" s="39" t="s">
        <v>135</v>
      </c>
      <c r="D7046" s="39" t="s">
        <v>26</v>
      </c>
      <c r="E7046" s="70" t="s">
        <v>46</v>
      </c>
      <c r="F7046" s="70" t="s">
        <v>28</v>
      </c>
      <c r="G7046" s="78">
        <v>44648</v>
      </c>
      <c r="H7046" s="78">
        <v>45962</v>
      </c>
      <c r="I7046" s="69">
        <v>295541.75</v>
      </c>
      <c r="J7046" s="70">
        <v>0</v>
      </c>
      <c r="K7046" s="71">
        <v>1.1479999999999999</v>
      </c>
      <c r="L7046" s="70">
        <v>0</v>
      </c>
      <c r="M7046" s="71">
        <v>0.95399999999999996</v>
      </c>
      <c r="N7046" s="72"/>
      <c r="O7046" s="73">
        <f>MIN(1,MAX(0,(1/(1+EXP(-(Assumptions!$B$5 + Assumptions!$B$6*$N7046))))*Assumptions!$B$3))</f>
        <v>3.9165722796764356E-2</v>
      </c>
      <c r="P7046" s="73">
        <f>VLOOKUP($F7046,Assumptions!$A$23:$B$27,2,FALSE)*Assumptions!$B$4</f>
        <v>0.35</v>
      </c>
      <c r="Q7046" s="74">
        <f t="shared" si="220"/>
        <v>4051.287189379721</v>
      </c>
      <c r="R7046" s="75" t="str">
        <f>IF($O7046&lt;Assumptions!$B$17,"A",IF($O7046&lt;Assumptions!$B$18,"B",IF($O7046&lt;Assumptions!$B$19,"C",IF($O7046&lt;Assumptions!$B$20,"D","E"))))</f>
        <v>B</v>
      </c>
      <c r="S7046" s="75">
        <f t="shared" si="221"/>
        <v>0</v>
      </c>
    </row>
    <row r="7047" spans="1:19" ht="17.399999999999999" x14ac:dyDescent="0.3">
      <c r="A7047" s="39" t="s">
        <v>1129</v>
      </c>
      <c r="B7047" s="39" t="s">
        <v>75</v>
      </c>
      <c r="C7047" s="39" t="s">
        <v>135</v>
      </c>
      <c r="D7047" s="39" t="s">
        <v>26</v>
      </c>
      <c r="E7047" s="70" t="s">
        <v>46</v>
      </c>
      <c r="F7047" s="70" t="s">
        <v>28</v>
      </c>
      <c r="G7047" s="78">
        <v>44648</v>
      </c>
      <c r="H7047" s="78">
        <v>45992</v>
      </c>
      <c r="I7047" s="69">
        <v>287794.95</v>
      </c>
      <c r="J7047" s="70">
        <v>0</v>
      </c>
      <c r="K7047" s="71">
        <v>1.0609999999999999</v>
      </c>
      <c r="L7047" s="70">
        <v>0</v>
      </c>
      <c r="M7047" s="71">
        <v>0.95399999999999996</v>
      </c>
      <c r="N7047" s="72"/>
      <c r="O7047" s="73">
        <f>MIN(1,MAX(0,(1/(1+EXP(-(Assumptions!$B$5 + Assumptions!$B$6*$N7047))))*Assumptions!$B$3))</f>
        <v>3.9165722796764356E-2</v>
      </c>
      <c r="P7047" s="73">
        <f>VLOOKUP($F7047,Assumptions!$A$23:$B$27,2,FALSE)*Assumptions!$B$4</f>
        <v>0.35</v>
      </c>
      <c r="Q7047" s="74">
        <f t="shared" si="220"/>
        <v>3945.0940319030301</v>
      </c>
      <c r="R7047" s="75" t="str">
        <f>IF($O7047&lt;Assumptions!$B$17,"A",IF($O7047&lt;Assumptions!$B$18,"B",IF($O7047&lt;Assumptions!$B$19,"C",IF($O7047&lt;Assumptions!$B$20,"D","E"))))</f>
        <v>B</v>
      </c>
      <c r="S7047" s="75">
        <f t="shared" si="221"/>
        <v>0</v>
      </c>
    </row>
    <row r="7048" spans="1:19" ht="17.399999999999999" x14ac:dyDescent="0.3">
      <c r="A7048" s="39" t="s">
        <v>1131</v>
      </c>
      <c r="B7048" s="39" t="s">
        <v>87</v>
      </c>
      <c r="C7048" s="39" t="s">
        <v>144</v>
      </c>
      <c r="D7048" s="39" t="s">
        <v>45</v>
      </c>
      <c r="E7048" s="70" t="s">
        <v>43</v>
      </c>
      <c r="F7048" s="70" t="s">
        <v>28</v>
      </c>
      <c r="G7048" s="78">
        <v>45779</v>
      </c>
      <c r="H7048" s="78">
        <v>45778</v>
      </c>
      <c r="I7048" s="69">
        <v>4502280.43</v>
      </c>
      <c r="J7048" s="70">
        <v>0</v>
      </c>
      <c r="K7048" s="71">
        <v>1.129</v>
      </c>
      <c r="L7048" s="70">
        <v>0</v>
      </c>
      <c r="M7048" s="71">
        <v>0.98599999999999999</v>
      </c>
      <c r="N7048" s="72"/>
      <c r="O7048" s="73">
        <f>MIN(1,MAX(0,(1/(1+EXP(-(Assumptions!$B$5 + Assumptions!$B$6*$N7048))))*Assumptions!$B$3))</f>
        <v>3.9165722796764356E-2</v>
      </c>
      <c r="P7048" s="73">
        <f>VLOOKUP($F7048,Assumptions!$A$23:$B$27,2,FALSE)*Assumptions!$B$4</f>
        <v>0.35</v>
      </c>
      <c r="Q7048" s="74">
        <f t="shared" si="220"/>
        <v>61717.273546136952</v>
      </c>
      <c r="R7048" s="75" t="str">
        <f>IF($O7048&lt;Assumptions!$B$17,"A",IF($O7048&lt;Assumptions!$B$18,"B",IF($O7048&lt;Assumptions!$B$19,"C",IF($O7048&lt;Assumptions!$B$20,"D","E"))))</f>
        <v>B</v>
      </c>
      <c r="S7048" s="75">
        <f t="shared" si="221"/>
        <v>0</v>
      </c>
    </row>
    <row r="7049" spans="1:19" ht="17.399999999999999" x14ac:dyDescent="0.3">
      <c r="A7049" s="39" t="s">
        <v>1131</v>
      </c>
      <c r="B7049" s="39" t="s">
        <v>87</v>
      </c>
      <c r="C7049" s="39" t="s">
        <v>144</v>
      </c>
      <c r="D7049" s="39" t="s">
        <v>45</v>
      </c>
      <c r="E7049" s="70" t="s">
        <v>43</v>
      </c>
      <c r="F7049" s="70" t="s">
        <v>28</v>
      </c>
      <c r="G7049" s="78">
        <v>45779</v>
      </c>
      <c r="H7049" s="78">
        <v>45809</v>
      </c>
      <c r="I7049" s="69">
        <v>4502280.43</v>
      </c>
      <c r="J7049" s="70">
        <v>185</v>
      </c>
      <c r="K7049" s="71">
        <v>3.5999999999999997E-2</v>
      </c>
      <c r="L7049" s="70">
        <v>0</v>
      </c>
      <c r="M7049" s="71">
        <v>0.98599999999999999</v>
      </c>
      <c r="N7049" s="72"/>
      <c r="O7049" s="73">
        <f>MIN(1,MAX(0,(1/(1+EXP(-(Assumptions!$B$5 + Assumptions!$B$6*$N7049))))*Assumptions!$B$3))</f>
        <v>3.9165722796764356E-2</v>
      </c>
      <c r="P7049" s="73">
        <f>VLOOKUP($F7049,Assumptions!$A$23:$B$27,2,FALSE)*Assumptions!$B$4</f>
        <v>0.35</v>
      </c>
      <c r="Q7049" s="74">
        <f t="shared" si="220"/>
        <v>61717.273546136952</v>
      </c>
      <c r="R7049" s="75" t="str">
        <f>IF($O7049&lt;Assumptions!$B$17,"A",IF($O7049&lt;Assumptions!$B$18,"B",IF($O7049&lt;Assumptions!$B$19,"C",IF($O7049&lt;Assumptions!$B$20,"D","E"))))</f>
        <v>B</v>
      </c>
      <c r="S7049" s="75">
        <f t="shared" si="221"/>
        <v>1</v>
      </c>
    </row>
    <row r="7050" spans="1:19" ht="17.399999999999999" x14ac:dyDescent="0.3">
      <c r="A7050" s="39" t="s">
        <v>1131</v>
      </c>
      <c r="B7050" s="39" t="s">
        <v>87</v>
      </c>
      <c r="C7050" s="39" t="s">
        <v>144</v>
      </c>
      <c r="D7050" s="39" t="s">
        <v>45</v>
      </c>
      <c r="E7050" s="70" t="s">
        <v>43</v>
      </c>
      <c r="F7050" s="70" t="s">
        <v>28</v>
      </c>
      <c r="G7050" s="78">
        <v>45779</v>
      </c>
      <c r="H7050" s="78">
        <v>45839</v>
      </c>
      <c r="I7050" s="69">
        <v>4502280.43</v>
      </c>
      <c r="J7050" s="70">
        <v>999</v>
      </c>
      <c r="K7050" s="71">
        <v>5.0999999999999997E-2</v>
      </c>
      <c r="L7050" s="70">
        <v>0</v>
      </c>
      <c r="M7050" s="71">
        <v>0.98599999999999999</v>
      </c>
      <c r="N7050" s="72"/>
      <c r="O7050" s="73">
        <f>MIN(1,MAX(0,(1/(1+EXP(-(Assumptions!$B$5 + Assumptions!$B$6*$N7050))))*Assumptions!$B$3))</f>
        <v>3.9165722796764356E-2</v>
      </c>
      <c r="P7050" s="73">
        <f>VLOOKUP($F7050,Assumptions!$A$23:$B$27,2,FALSE)*Assumptions!$B$4</f>
        <v>0.35</v>
      </c>
      <c r="Q7050" s="74">
        <f t="shared" si="220"/>
        <v>61717.273546136952</v>
      </c>
      <c r="R7050" s="75" t="str">
        <f>IF($O7050&lt;Assumptions!$B$17,"A",IF($O7050&lt;Assumptions!$B$18,"B",IF($O7050&lt;Assumptions!$B$19,"C",IF($O7050&lt;Assumptions!$B$20,"D","E"))))</f>
        <v>B</v>
      </c>
      <c r="S7050" s="75">
        <f t="shared" si="221"/>
        <v>1</v>
      </c>
    </row>
    <row r="7051" spans="1:19" ht="17.399999999999999" x14ac:dyDescent="0.3">
      <c r="A7051" s="39" t="s">
        <v>1131</v>
      </c>
      <c r="B7051" s="39" t="s">
        <v>87</v>
      </c>
      <c r="C7051" s="39" t="s">
        <v>144</v>
      </c>
      <c r="D7051" s="39" t="s">
        <v>45</v>
      </c>
      <c r="E7051" s="70" t="s">
        <v>43</v>
      </c>
      <c r="F7051" s="70" t="s">
        <v>28</v>
      </c>
      <c r="G7051" s="78">
        <v>45779</v>
      </c>
      <c r="H7051" s="78">
        <v>45870</v>
      </c>
      <c r="I7051" s="69">
        <v>4502280.43</v>
      </c>
      <c r="J7051" s="70">
        <v>999</v>
      </c>
      <c r="K7051" s="71">
        <v>6.4000000000000001E-2</v>
      </c>
      <c r="L7051" s="70">
        <v>0</v>
      </c>
      <c r="M7051" s="71">
        <v>0.98599999999999999</v>
      </c>
      <c r="N7051" s="72"/>
      <c r="O7051" s="73">
        <f>MIN(1,MAX(0,(1/(1+EXP(-(Assumptions!$B$5 + Assumptions!$B$6*$N7051))))*Assumptions!$B$3))</f>
        <v>3.9165722796764356E-2</v>
      </c>
      <c r="P7051" s="73">
        <f>VLOOKUP($F7051,Assumptions!$A$23:$B$27,2,FALSE)*Assumptions!$B$4</f>
        <v>0.35</v>
      </c>
      <c r="Q7051" s="74">
        <f t="shared" si="220"/>
        <v>61717.273546136952</v>
      </c>
      <c r="R7051" s="75" t="str">
        <f>IF($O7051&lt;Assumptions!$B$17,"A",IF($O7051&lt;Assumptions!$B$18,"B",IF($O7051&lt;Assumptions!$B$19,"C",IF($O7051&lt;Assumptions!$B$20,"D","E"))))</f>
        <v>B</v>
      </c>
      <c r="S7051" s="75">
        <f t="shared" si="221"/>
        <v>1</v>
      </c>
    </row>
    <row r="7052" spans="1:19" ht="17.399999999999999" x14ac:dyDescent="0.3">
      <c r="A7052" s="39" t="s">
        <v>1131</v>
      </c>
      <c r="B7052" s="39" t="s">
        <v>87</v>
      </c>
      <c r="C7052" s="39" t="s">
        <v>144</v>
      </c>
      <c r="D7052" s="39" t="s">
        <v>45</v>
      </c>
      <c r="E7052" s="70" t="s">
        <v>43</v>
      </c>
      <c r="F7052" s="70" t="s">
        <v>28</v>
      </c>
      <c r="G7052" s="78">
        <v>45779</v>
      </c>
      <c r="H7052" s="78">
        <v>45901</v>
      </c>
      <c r="I7052" s="69">
        <v>4502280.43</v>
      </c>
      <c r="J7052" s="70">
        <v>999</v>
      </c>
      <c r="K7052" s="71">
        <v>0.17499999999999999</v>
      </c>
      <c r="L7052" s="70">
        <v>0</v>
      </c>
      <c r="M7052" s="71">
        <v>0.98599999999999999</v>
      </c>
      <c r="N7052" s="72"/>
      <c r="O7052" s="73">
        <f>MIN(1,MAX(0,(1/(1+EXP(-(Assumptions!$B$5 + Assumptions!$B$6*$N7052))))*Assumptions!$B$3))</f>
        <v>3.9165722796764356E-2</v>
      </c>
      <c r="P7052" s="73">
        <f>VLOOKUP($F7052,Assumptions!$A$23:$B$27,2,FALSE)*Assumptions!$B$4</f>
        <v>0.35</v>
      </c>
      <c r="Q7052" s="74">
        <f t="shared" si="220"/>
        <v>61717.273546136952</v>
      </c>
      <c r="R7052" s="75" t="str">
        <f>IF($O7052&lt;Assumptions!$B$17,"A",IF($O7052&lt;Assumptions!$B$18,"B",IF($O7052&lt;Assumptions!$B$19,"C",IF($O7052&lt;Assumptions!$B$20,"D","E"))))</f>
        <v>B</v>
      </c>
      <c r="S7052" s="75">
        <f t="shared" si="221"/>
        <v>1</v>
      </c>
    </row>
    <row r="7053" spans="1:19" ht="17.399999999999999" x14ac:dyDescent="0.3">
      <c r="A7053" s="39" t="s">
        <v>1131</v>
      </c>
      <c r="B7053" s="39" t="s">
        <v>87</v>
      </c>
      <c r="C7053" s="39" t="s">
        <v>144</v>
      </c>
      <c r="D7053" s="39" t="s">
        <v>45</v>
      </c>
      <c r="E7053" s="70" t="s">
        <v>43</v>
      </c>
      <c r="F7053" s="70" t="s">
        <v>28</v>
      </c>
      <c r="G7053" s="78">
        <v>45779</v>
      </c>
      <c r="H7053" s="78">
        <v>45931</v>
      </c>
      <c r="I7053" s="69">
        <v>4502280.43</v>
      </c>
      <c r="J7053" s="70">
        <v>999</v>
      </c>
      <c r="K7053" s="71">
        <v>5.6000000000000001E-2</v>
      </c>
      <c r="L7053" s="70">
        <v>0</v>
      </c>
      <c r="M7053" s="71">
        <v>0.98599999999999999</v>
      </c>
      <c r="N7053" s="72"/>
      <c r="O7053" s="73">
        <f>MIN(1,MAX(0,(1/(1+EXP(-(Assumptions!$B$5 + Assumptions!$B$6*$N7053))))*Assumptions!$B$3))</f>
        <v>3.9165722796764356E-2</v>
      </c>
      <c r="P7053" s="73">
        <f>VLOOKUP($F7053,Assumptions!$A$23:$B$27,2,FALSE)*Assumptions!$B$4</f>
        <v>0.35</v>
      </c>
      <c r="Q7053" s="74">
        <f t="shared" si="220"/>
        <v>61717.273546136952</v>
      </c>
      <c r="R7053" s="75" t="str">
        <f>IF($O7053&lt;Assumptions!$B$17,"A",IF($O7053&lt;Assumptions!$B$18,"B",IF($O7053&lt;Assumptions!$B$19,"C",IF($O7053&lt;Assumptions!$B$20,"D","E"))))</f>
        <v>B</v>
      </c>
      <c r="S7053" s="75">
        <f t="shared" si="221"/>
        <v>1</v>
      </c>
    </row>
    <row r="7054" spans="1:19" ht="17.399999999999999" x14ac:dyDescent="0.3">
      <c r="A7054" s="39" t="s">
        <v>1131</v>
      </c>
      <c r="B7054" s="39" t="s">
        <v>87</v>
      </c>
      <c r="C7054" s="39" t="s">
        <v>144</v>
      </c>
      <c r="D7054" s="39" t="s">
        <v>45</v>
      </c>
      <c r="E7054" s="70" t="s">
        <v>43</v>
      </c>
      <c r="F7054" s="70" t="s">
        <v>28</v>
      </c>
      <c r="G7054" s="78">
        <v>45779</v>
      </c>
      <c r="H7054" s="78">
        <v>45962</v>
      </c>
      <c r="I7054" s="69">
        <v>4502280.43</v>
      </c>
      <c r="J7054" s="70">
        <v>999</v>
      </c>
      <c r="K7054" s="71">
        <v>5.3999999999999999E-2</v>
      </c>
      <c r="L7054" s="70">
        <v>0</v>
      </c>
      <c r="M7054" s="71">
        <v>0.98599999999999999</v>
      </c>
      <c r="N7054" s="72"/>
      <c r="O7054" s="73">
        <f>MIN(1,MAX(0,(1/(1+EXP(-(Assumptions!$B$5 + Assumptions!$B$6*$N7054))))*Assumptions!$B$3))</f>
        <v>3.9165722796764356E-2</v>
      </c>
      <c r="P7054" s="73">
        <f>VLOOKUP($F7054,Assumptions!$A$23:$B$27,2,FALSE)*Assumptions!$B$4</f>
        <v>0.35</v>
      </c>
      <c r="Q7054" s="74">
        <f t="shared" si="220"/>
        <v>61717.273546136952</v>
      </c>
      <c r="R7054" s="75" t="str">
        <f>IF($O7054&lt;Assumptions!$B$17,"A",IF($O7054&lt;Assumptions!$B$18,"B",IF($O7054&lt;Assumptions!$B$19,"C",IF($O7054&lt;Assumptions!$B$20,"D","E"))))</f>
        <v>B</v>
      </c>
      <c r="S7054" s="75">
        <f t="shared" si="221"/>
        <v>1</v>
      </c>
    </row>
    <row r="7055" spans="1:19" ht="17.399999999999999" x14ac:dyDescent="0.3">
      <c r="A7055" s="39" t="s">
        <v>1131</v>
      </c>
      <c r="B7055" s="39" t="s">
        <v>87</v>
      </c>
      <c r="C7055" s="39" t="s">
        <v>144</v>
      </c>
      <c r="D7055" s="39" t="s">
        <v>45</v>
      </c>
      <c r="E7055" s="70" t="s">
        <v>43</v>
      </c>
      <c r="F7055" s="70" t="s">
        <v>28</v>
      </c>
      <c r="G7055" s="78">
        <v>45779</v>
      </c>
      <c r="H7055" s="78">
        <v>45992</v>
      </c>
      <c r="I7055" s="69">
        <v>4502280.43</v>
      </c>
      <c r="J7055" s="70">
        <v>999</v>
      </c>
      <c r="K7055" s="71">
        <v>0.17799999999999999</v>
      </c>
      <c r="L7055" s="70">
        <v>0</v>
      </c>
      <c r="M7055" s="71">
        <v>0.98599999999999999</v>
      </c>
      <c r="N7055" s="72"/>
      <c r="O7055" s="73">
        <f>MIN(1,MAX(0,(1/(1+EXP(-(Assumptions!$B$5 + Assumptions!$B$6*$N7055))))*Assumptions!$B$3))</f>
        <v>3.9165722796764356E-2</v>
      </c>
      <c r="P7055" s="73">
        <f>VLOOKUP($F7055,Assumptions!$A$23:$B$27,2,FALSE)*Assumptions!$B$4</f>
        <v>0.35</v>
      </c>
      <c r="Q7055" s="74">
        <f t="shared" si="220"/>
        <v>61717.273546136952</v>
      </c>
      <c r="R7055" s="75" t="str">
        <f>IF($O7055&lt;Assumptions!$B$17,"A",IF($O7055&lt;Assumptions!$B$18,"B",IF($O7055&lt;Assumptions!$B$19,"C",IF($O7055&lt;Assumptions!$B$20,"D","E"))))</f>
        <v>B</v>
      </c>
      <c r="S7055" s="75">
        <f t="shared" si="221"/>
        <v>1</v>
      </c>
    </row>
    <row r="7056" spans="1:19" ht="17.399999999999999" x14ac:dyDescent="0.3">
      <c r="A7056" s="39" t="s">
        <v>1132</v>
      </c>
      <c r="B7056" s="39" t="s">
        <v>64</v>
      </c>
      <c r="C7056" s="39" t="s">
        <v>135</v>
      </c>
      <c r="D7056" s="39" t="s">
        <v>22</v>
      </c>
      <c r="E7056" s="70" t="s">
        <v>43</v>
      </c>
      <c r="F7056" s="70" t="s">
        <v>36</v>
      </c>
      <c r="G7056" s="78">
        <v>43965</v>
      </c>
      <c r="H7056" s="78">
        <v>45658</v>
      </c>
      <c r="I7056" s="69">
        <v>2700157.88</v>
      </c>
      <c r="J7056" s="70">
        <v>0</v>
      </c>
      <c r="K7056" s="71">
        <v>1.0740000000000001</v>
      </c>
      <c r="L7056" s="70">
        <v>0</v>
      </c>
      <c r="M7056" s="71">
        <v>1.0529999999999999</v>
      </c>
      <c r="N7056" s="72"/>
      <c r="O7056" s="73">
        <f>MIN(1,MAX(0,(1/(1+EXP(-(Assumptions!$B$5 + Assumptions!$B$6*$N7056))))*Assumptions!$B$3))</f>
        <v>3.9165722796764356E-2</v>
      </c>
      <c r="P7056" s="73">
        <f>VLOOKUP($F7056,Assumptions!$A$23:$B$27,2,FALSE)*Assumptions!$B$4</f>
        <v>0.55000000000000004</v>
      </c>
      <c r="Q7056" s="74">
        <f t="shared" si="220"/>
        <v>58164.499269568405</v>
      </c>
      <c r="R7056" s="75" t="str">
        <f>IF($O7056&lt;Assumptions!$B$17,"A",IF($O7056&lt;Assumptions!$B$18,"B",IF($O7056&lt;Assumptions!$B$19,"C",IF($O7056&lt;Assumptions!$B$20,"D","E"))))</f>
        <v>B</v>
      </c>
      <c r="S7056" s="75">
        <f t="shared" si="221"/>
        <v>0</v>
      </c>
    </row>
    <row r="7057" spans="1:19" ht="17.399999999999999" x14ac:dyDescent="0.3">
      <c r="A7057" s="39" t="s">
        <v>1132</v>
      </c>
      <c r="B7057" s="39" t="s">
        <v>64</v>
      </c>
      <c r="C7057" s="39" t="s">
        <v>135</v>
      </c>
      <c r="D7057" s="39" t="s">
        <v>22</v>
      </c>
      <c r="E7057" s="70" t="s">
        <v>43</v>
      </c>
      <c r="F7057" s="70" t="s">
        <v>36</v>
      </c>
      <c r="G7057" s="78">
        <v>43965</v>
      </c>
      <c r="H7057" s="78">
        <v>45689</v>
      </c>
      <c r="I7057" s="69">
        <v>2613960.7599999998</v>
      </c>
      <c r="J7057" s="70">
        <v>0</v>
      </c>
      <c r="K7057" s="71">
        <v>1.117</v>
      </c>
      <c r="L7057" s="70">
        <v>0</v>
      </c>
      <c r="M7057" s="71">
        <v>1.0529999999999999</v>
      </c>
      <c r="N7057" s="72"/>
      <c r="O7057" s="73">
        <f>MIN(1,MAX(0,(1/(1+EXP(-(Assumptions!$B$5 + Assumptions!$B$6*$N7057))))*Assumptions!$B$3))</f>
        <v>3.9165722796764356E-2</v>
      </c>
      <c r="P7057" s="73">
        <f>VLOOKUP($F7057,Assumptions!$A$23:$B$27,2,FALSE)*Assumptions!$B$4</f>
        <v>0.55000000000000004</v>
      </c>
      <c r="Q7057" s="74">
        <f t="shared" si="220"/>
        <v>56307.714390278714</v>
      </c>
      <c r="R7057" s="75" t="str">
        <f>IF($O7057&lt;Assumptions!$B$17,"A",IF($O7057&lt;Assumptions!$B$18,"B",IF($O7057&lt;Assumptions!$B$19,"C",IF($O7057&lt;Assumptions!$B$20,"D","E"))))</f>
        <v>B</v>
      </c>
      <c r="S7057" s="75">
        <f t="shared" si="221"/>
        <v>0</v>
      </c>
    </row>
    <row r="7058" spans="1:19" ht="17.399999999999999" x14ac:dyDescent="0.3">
      <c r="A7058" s="39" t="s">
        <v>1132</v>
      </c>
      <c r="B7058" s="39" t="s">
        <v>64</v>
      </c>
      <c r="C7058" s="39" t="s">
        <v>135</v>
      </c>
      <c r="D7058" s="39" t="s">
        <v>22</v>
      </c>
      <c r="E7058" s="70" t="s">
        <v>43</v>
      </c>
      <c r="F7058" s="70" t="s">
        <v>36</v>
      </c>
      <c r="G7058" s="78">
        <v>43965</v>
      </c>
      <c r="H7058" s="78">
        <v>45717</v>
      </c>
      <c r="I7058" s="69">
        <v>2538705.0099999998</v>
      </c>
      <c r="J7058" s="70">
        <v>15</v>
      </c>
      <c r="K7058" s="71">
        <v>1.1419999999999999</v>
      </c>
      <c r="L7058" s="70">
        <v>0</v>
      </c>
      <c r="M7058" s="71">
        <v>1.0529999999999999</v>
      </c>
      <c r="N7058" s="72"/>
      <c r="O7058" s="73">
        <f>MIN(1,MAX(0,(1/(1+EXP(-(Assumptions!$B$5 + Assumptions!$B$6*$N7058))))*Assumptions!$B$3))</f>
        <v>3.9165722796764356E-2</v>
      </c>
      <c r="P7058" s="73">
        <f>VLOOKUP($F7058,Assumptions!$A$23:$B$27,2,FALSE)*Assumptions!$B$4</f>
        <v>0.55000000000000004</v>
      </c>
      <c r="Q7058" s="74">
        <f t="shared" si="220"/>
        <v>54686.619176429282</v>
      </c>
      <c r="R7058" s="75" t="str">
        <f>IF($O7058&lt;Assumptions!$B$17,"A",IF($O7058&lt;Assumptions!$B$18,"B",IF($O7058&lt;Assumptions!$B$19,"C",IF($O7058&lt;Assumptions!$B$20,"D","E"))))</f>
        <v>B</v>
      </c>
      <c r="S7058" s="75">
        <f t="shared" si="221"/>
        <v>0</v>
      </c>
    </row>
    <row r="7059" spans="1:19" ht="17.399999999999999" x14ac:dyDescent="0.3">
      <c r="A7059" s="39" t="s">
        <v>1132</v>
      </c>
      <c r="B7059" s="39" t="s">
        <v>64</v>
      </c>
      <c r="C7059" s="39" t="s">
        <v>135</v>
      </c>
      <c r="D7059" s="39" t="s">
        <v>22</v>
      </c>
      <c r="E7059" s="70" t="s">
        <v>43</v>
      </c>
      <c r="F7059" s="70" t="s">
        <v>36</v>
      </c>
      <c r="G7059" s="78">
        <v>43965</v>
      </c>
      <c r="H7059" s="78">
        <v>45748</v>
      </c>
      <c r="I7059" s="69">
        <v>2465250.37</v>
      </c>
      <c r="J7059" s="70">
        <v>0</v>
      </c>
      <c r="K7059" s="71">
        <v>1.101</v>
      </c>
      <c r="L7059" s="70">
        <v>0</v>
      </c>
      <c r="M7059" s="71">
        <v>1.0529999999999999</v>
      </c>
      <c r="N7059" s="72"/>
      <c r="O7059" s="73">
        <f>MIN(1,MAX(0,(1/(1+EXP(-(Assumptions!$B$5 + Assumptions!$B$6*$N7059))))*Assumptions!$B$3))</f>
        <v>3.9165722796764356E-2</v>
      </c>
      <c r="P7059" s="73">
        <f>VLOOKUP($F7059,Assumptions!$A$23:$B$27,2,FALSE)*Assumptions!$B$4</f>
        <v>0.55000000000000004</v>
      </c>
      <c r="Q7059" s="74">
        <f t="shared" si="220"/>
        <v>53104.321938822424</v>
      </c>
      <c r="R7059" s="75" t="str">
        <f>IF($O7059&lt;Assumptions!$B$17,"A",IF($O7059&lt;Assumptions!$B$18,"B",IF($O7059&lt;Assumptions!$B$19,"C",IF($O7059&lt;Assumptions!$B$20,"D","E"))))</f>
        <v>B</v>
      </c>
      <c r="S7059" s="75">
        <f t="shared" si="221"/>
        <v>0</v>
      </c>
    </row>
    <row r="7060" spans="1:19" ht="17.399999999999999" x14ac:dyDescent="0.3">
      <c r="A7060" s="39" t="s">
        <v>1132</v>
      </c>
      <c r="B7060" s="39" t="s">
        <v>64</v>
      </c>
      <c r="C7060" s="39" t="s">
        <v>135</v>
      </c>
      <c r="D7060" s="39" t="s">
        <v>22</v>
      </c>
      <c r="E7060" s="70" t="s">
        <v>43</v>
      </c>
      <c r="F7060" s="70" t="s">
        <v>36</v>
      </c>
      <c r="G7060" s="78">
        <v>43965</v>
      </c>
      <c r="H7060" s="78">
        <v>45778</v>
      </c>
      <c r="I7060" s="69">
        <v>2388493.83</v>
      </c>
      <c r="J7060" s="70">
        <v>0</v>
      </c>
      <c r="K7060" s="71">
        <v>1.099</v>
      </c>
      <c r="L7060" s="70">
        <v>0</v>
      </c>
      <c r="M7060" s="71">
        <v>1.0529999999999999</v>
      </c>
      <c r="N7060" s="72"/>
      <c r="O7060" s="73">
        <f>MIN(1,MAX(0,(1/(1+EXP(-(Assumptions!$B$5 + Assumptions!$B$6*$N7060))))*Assumptions!$B$3))</f>
        <v>3.9165722796764356E-2</v>
      </c>
      <c r="P7060" s="73">
        <f>VLOOKUP($F7060,Assumptions!$A$23:$B$27,2,FALSE)*Assumptions!$B$4</f>
        <v>0.55000000000000004</v>
      </c>
      <c r="Q7060" s="74">
        <f t="shared" si="220"/>
        <v>51450.897986159114</v>
      </c>
      <c r="R7060" s="75" t="str">
        <f>IF($O7060&lt;Assumptions!$B$17,"A",IF($O7060&lt;Assumptions!$B$18,"B",IF($O7060&lt;Assumptions!$B$19,"C",IF($O7060&lt;Assumptions!$B$20,"D","E"))))</f>
        <v>B</v>
      </c>
      <c r="S7060" s="75">
        <f t="shared" si="221"/>
        <v>0</v>
      </c>
    </row>
    <row r="7061" spans="1:19" ht="17.399999999999999" x14ac:dyDescent="0.3">
      <c r="A7061" s="39" t="s">
        <v>1132</v>
      </c>
      <c r="B7061" s="39" t="s">
        <v>64</v>
      </c>
      <c r="C7061" s="39" t="s">
        <v>135</v>
      </c>
      <c r="D7061" s="39" t="s">
        <v>22</v>
      </c>
      <c r="E7061" s="70" t="s">
        <v>43</v>
      </c>
      <c r="F7061" s="70" t="s">
        <v>36</v>
      </c>
      <c r="G7061" s="78">
        <v>43965</v>
      </c>
      <c r="H7061" s="78">
        <v>45809</v>
      </c>
      <c r="I7061" s="69">
        <v>2311071.16</v>
      </c>
      <c r="J7061" s="70">
        <v>65</v>
      </c>
      <c r="K7061" s="71">
        <v>0.54900000000000004</v>
      </c>
      <c r="L7061" s="70">
        <v>0</v>
      </c>
      <c r="M7061" s="71">
        <v>1.0529999999999999</v>
      </c>
      <c r="N7061" s="72"/>
      <c r="O7061" s="73">
        <f>MIN(1,MAX(0,(1/(1+EXP(-(Assumptions!$B$5 + Assumptions!$B$6*$N7061))))*Assumptions!$B$3))</f>
        <v>3.9165722796764356E-2</v>
      </c>
      <c r="P7061" s="73">
        <f>VLOOKUP($F7061,Assumptions!$A$23:$B$27,2,FALSE)*Assumptions!$B$4</f>
        <v>0.55000000000000004</v>
      </c>
      <c r="Q7061" s="74">
        <f t="shared" si="220"/>
        <v>49783.124828886161</v>
      </c>
      <c r="R7061" s="75" t="str">
        <f>IF($O7061&lt;Assumptions!$B$17,"A",IF($O7061&lt;Assumptions!$B$18,"B",IF($O7061&lt;Assumptions!$B$19,"C",IF($O7061&lt;Assumptions!$B$20,"D","E"))))</f>
        <v>B</v>
      </c>
      <c r="S7061" s="75">
        <f t="shared" si="221"/>
        <v>0</v>
      </c>
    </row>
    <row r="7062" spans="1:19" ht="17.399999999999999" x14ac:dyDescent="0.3">
      <c r="A7062" s="39" t="s">
        <v>1132</v>
      </c>
      <c r="B7062" s="39" t="s">
        <v>64</v>
      </c>
      <c r="C7062" s="39" t="s">
        <v>135</v>
      </c>
      <c r="D7062" s="39" t="s">
        <v>22</v>
      </c>
      <c r="E7062" s="70" t="s">
        <v>43</v>
      </c>
      <c r="F7062" s="70" t="s">
        <v>36</v>
      </c>
      <c r="G7062" s="78">
        <v>43965</v>
      </c>
      <c r="H7062" s="78">
        <v>45839</v>
      </c>
      <c r="I7062" s="69">
        <v>2240320.65</v>
      </c>
      <c r="J7062" s="70">
        <v>0</v>
      </c>
      <c r="K7062" s="71">
        <v>1.0669999999999999</v>
      </c>
      <c r="L7062" s="70">
        <v>0</v>
      </c>
      <c r="M7062" s="71">
        <v>1.0529999999999999</v>
      </c>
      <c r="N7062" s="72"/>
      <c r="O7062" s="73">
        <f>MIN(1,MAX(0,(1/(1+EXP(-(Assumptions!$B$5 + Assumptions!$B$6*$N7062))))*Assumptions!$B$3))</f>
        <v>3.9165722796764356E-2</v>
      </c>
      <c r="P7062" s="73">
        <f>VLOOKUP($F7062,Assumptions!$A$23:$B$27,2,FALSE)*Assumptions!$B$4</f>
        <v>0.55000000000000004</v>
      </c>
      <c r="Q7062" s="74">
        <f t="shared" si="220"/>
        <v>48259.077654571818</v>
      </c>
      <c r="R7062" s="75" t="str">
        <f>IF($O7062&lt;Assumptions!$B$17,"A",IF($O7062&lt;Assumptions!$B$18,"B",IF($O7062&lt;Assumptions!$B$19,"C",IF($O7062&lt;Assumptions!$B$20,"D","E"))))</f>
        <v>B</v>
      </c>
      <c r="S7062" s="75">
        <f t="shared" si="221"/>
        <v>0</v>
      </c>
    </row>
    <row r="7063" spans="1:19" ht="17.399999999999999" x14ac:dyDescent="0.3">
      <c r="A7063" s="39" t="s">
        <v>1132</v>
      </c>
      <c r="B7063" s="39" t="s">
        <v>64</v>
      </c>
      <c r="C7063" s="39" t="s">
        <v>135</v>
      </c>
      <c r="D7063" s="39" t="s">
        <v>22</v>
      </c>
      <c r="E7063" s="70" t="s">
        <v>43</v>
      </c>
      <c r="F7063" s="70" t="s">
        <v>36</v>
      </c>
      <c r="G7063" s="78">
        <v>43965</v>
      </c>
      <c r="H7063" s="78">
        <v>45870</v>
      </c>
      <c r="I7063" s="69">
        <v>2168475.1800000002</v>
      </c>
      <c r="J7063" s="70">
        <v>0</v>
      </c>
      <c r="K7063" s="71">
        <v>1.048</v>
      </c>
      <c r="L7063" s="70">
        <v>0</v>
      </c>
      <c r="M7063" s="71">
        <v>1.0529999999999999</v>
      </c>
      <c r="N7063" s="72"/>
      <c r="O7063" s="73">
        <f>MIN(1,MAX(0,(1/(1+EXP(-(Assumptions!$B$5 + Assumptions!$B$6*$N7063))))*Assumptions!$B$3))</f>
        <v>3.9165722796764356E-2</v>
      </c>
      <c r="P7063" s="73">
        <f>VLOOKUP($F7063,Assumptions!$A$23:$B$27,2,FALSE)*Assumptions!$B$4</f>
        <v>0.55000000000000004</v>
      </c>
      <c r="Q7063" s="74">
        <f t="shared" si="220"/>
        <v>46711.443785349038</v>
      </c>
      <c r="R7063" s="75" t="str">
        <f>IF($O7063&lt;Assumptions!$B$17,"A",IF($O7063&lt;Assumptions!$B$18,"B",IF($O7063&lt;Assumptions!$B$19,"C",IF($O7063&lt;Assumptions!$B$20,"D","E"))))</f>
        <v>B</v>
      </c>
      <c r="S7063" s="75">
        <f t="shared" si="221"/>
        <v>0</v>
      </c>
    </row>
    <row r="7064" spans="1:19" ht="17.399999999999999" x14ac:dyDescent="0.3">
      <c r="A7064" s="39" t="s">
        <v>1132</v>
      </c>
      <c r="B7064" s="39" t="s">
        <v>64</v>
      </c>
      <c r="C7064" s="39" t="s">
        <v>135</v>
      </c>
      <c r="D7064" s="39" t="s">
        <v>22</v>
      </c>
      <c r="E7064" s="70" t="s">
        <v>43</v>
      </c>
      <c r="F7064" s="70" t="s">
        <v>36</v>
      </c>
      <c r="G7064" s="78">
        <v>43965</v>
      </c>
      <c r="H7064" s="78">
        <v>45901</v>
      </c>
      <c r="I7064" s="69">
        <v>2107703.64</v>
      </c>
      <c r="J7064" s="70">
        <v>0</v>
      </c>
      <c r="K7064" s="71">
        <v>0.98799999999999999</v>
      </c>
      <c r="L7064" s="70">
        <v>0</v>
      </c>
      <c r="M7064" s="71">
        <v>1.0529999999999999</v>
      </c>
      <c r="N7064" s="72"/>
      <c r="O7064" s="73">
        <f>MIN(1,MAX(0,(1/(1+EXP(-(Assumptions!$B$5 + Assumptions!$B$6*$N7064))))*Assumptions!$B$3))</f>
        <v>3.9165722796764356E-2</v>
      </c>
      <c r="P7064" s="73">
        <f>VLOOKUP($F7064,Assumptions!$A$23:$B$27,2,FALSE)*Assumptions!$B$4</f>
        <v>0.55000000000000004</v>
      </c>
      <c r="Q7064" s="74">
        <f t="shared" si="220"/>
        <v>45402.355076084175</v>
      </c>
      <c r="R7064" s="75" t="str">
        <f>IF($O7064&lt;Assumptions!$B$17,"A",IF($O7064&lt;Assumptions!$B$18,"B",IF($O7064&lt;Assumptions!$B$19,"C",IF($O7064&lt;Assumptions!$B$20,"D","E"))))</f>
        <v>B</v>
      </c>
      <c r="S7064" s="75">
        <f t="shared" si="221"/>
        <v>0</v>
      </c>
    </row>
    <row r="7065" spans="1:19" ht="17.399999999999999" x14ac:dyDescent="0.3">
      <c r="A7065" s="39" t="s">
        <v>1132</v>
      </c>
      <c r="B7065" s="39" t="s">
        <v>64</v>
      </c>
      <c r="C7065" s="39" t="s">
        <v>135</v>
      </c>
      <c r="D7065" s="39" t="s">
        <v>22</v>
      </c>
      <c r="E7065" s="70" t="s">
        <v>43</v>
      </c>
      <c r="F7065" s="70" t="s">
        <v>36</v>
      </c>
      <c r="G7065" s="78">
        <v>43965</v>
      </c>
      <c r="H7065" s="78">
        <v>45931</v>
      </c>
      <c r="I7065" s="69">
        <v>2041896.2</v>
      </c>
      <c r="J7065" s="70">
        <v>0</v>
      </c>
      <c r="K7065" s="71">
        <v>1.0549999999999999</v>
      </c>
      <c r="L7065" s="70">
        <v>0</v>
      </c>
      <c r="M7065" s="71">
        <v>1.0529999999999999</v>
      </c>
      <c r="N7065" s="72"/>
      <c r="O7065" s="73">
        <f>MIN(1,MAX(0,(1/(1+EXP(-(Assumptions!$B$5 + Assumptions!$B$6*$N7065))))*Assumptions!$B$3))</f>
        <v>3.9165722796764356E-2</v>
      </c>
      <c r="P7065" s="73">
        <f>VLOOKUP($F7065,Assumptions!$A$23:$B$27,2,FALSE)*Assumptions!$B$4</f>
        <v>0.55000000000000004</v>
      </c>
      <c r="Q7065" s="74">
        <f t="shared" si="220"/>
        <v>43984.787301931581</v>
      </c>
      <c r="R7065" s="75" t="str">
        <f>IF($O7065&lt;Assumptions!$B$17,"A",IF($O7065&lt;Assumptions!$B$18,"B",IF($O7065&lt;Assumptions!$B$19,"C",IF($O7065&lt;Assumptions!$B$20,"D","E"))))</f>
        <v>B</v>
      </c>
      <c r="S7065" s="75">
        <f t="shared" si="221"/>
        <v>0</v>
      </c>
    </row>
    <row r="7066" spans="1:19" ht="17.399999999999999" x14ac:dyDescent="0.3">
      <c r="A7066" s="39" t="s">
        <v>1132</v>
      </c>
      <c r="B7066" s="39" t="s">
        <v>64</v>
      </c>
      <c r="C7066" s="39" t="s">
        <v>135</v>
      </c>
      <c r="D7066" s="39" t="s">
        <v>22</v>
      </c>
      <c r="E7066" s="70" t="s">
        <v>43</v>
      </c>
      <c r="F7066" s="70" t="s">
        <v>36</v>
      </c>
      <c r="G7066" s="78">
        <v>43965</v>
      </c>
      <c r="H7066" s="78">
        <v>45962</v>
      </c>
      <c r="I7066" s="69">
        <v>1987095.39</v>
      </c>
      <c r="J7066" s="70">
        <v>15</v>
      </c>
      <c r="K7066" s="71">
        <v>1.113</v>
      </c>
      <c r="L7066" s="70">
        <v>0</v>
      </c>
      <c r="M7066" s="71">
        <v>1.0529999999999999</v>
      </c>
      <c r="N7066" s="72"/>
      <c r="O7066" s="73">
        <f>MIN(1,MAX(0,(1/(1+EXP(-(Assumptions!$B$5 + Assumptions!$B$6*$N7066))))*Assumptions!$B$3))</f>
        <v>3.9165722796764356E-2</v>
      </c>
      <c r="P7066" s="73">
        <f>VLOOKUP($F7066,Assumptions!$A$23:$B$27,2,FALSE)*Assumptions!$B$4</f>
        <v>0.55000000000000004</v>
      </c>
      <c r="Q7066" s="74">
        <f t="shared" si="220"/>
        <v>42804.314968507591</v>
      </c>
      <c r="R7066" s="75" t="str">
        <f>IF($O7066&lt;Assumptions!$B$17,"A",IF($O7066&lt;Assumptions!$B$18,"B",IF($O7066&lt;Assumptions!$B$19,"C",IF($O7066&lt;Assumptions!$B$20,"D","E"))))</f>
        <v>B</v>
      </c>
      <c r="S7066" s="75">
        <f t="shared" si="221"/>
        <v>0</v>
      </c>
    </row>
    <row r="7067" spans="1:19" ht="17.399999999999999" x14ac:dyDescent="0.3">
      <c r="A7067" s="39" t="s">
        <v>1132</v>
      </c>
      <c r="B7067" s="39" t="s">
        <v>64</v>
      </c>
      <c r="C7067" s="39" t="s">
        <v>135</v>
      </c>
      <c r="D7067" s="39" t="s">
        <v>22</v>
      </c>
      <c r="E7067" s="70" t="s">
        <v>43</v>
      </c>
      <c r="F7067" s="70" t="s">
        <v>36</v>
      </c>
      <c r="G7067" s="78">
        <v>43965</v>
      </c>
      <c r="H7067" s="78">
        <v>45992</v>
      </c>
      <c r="I7067" s="69">
        <v>1922541.54</v>
      </c>
      <c r="J7067" s="70">
        <v>0</v>
      </c>
      <c r="K7067" s="71">
        <v>0.96399999999999997</v>
      </c>
      <c r="L7067" s="70">
        <v>0</v>
      </c>
      <c r="M7067" s="71">
        <v>1.0529999999999999</v>
      </c>
      <c r="N7067" s="72"/>
      <c r="O7067" s="73">
        <f>MIN(1,MAX(0,(1/(1+EXP(-(Assumptions!$B$5 + Assumptions!$B$6*$N7067))))*Assumptions!$B$3))</f>
        <v>3.9165722796764356E-2</v>
      </c>
      <c r="P7067" s="73">
        <f>VLOOKUP($F7067,Assumptions!$A$23:$B$27,2,FALSE)*Assumptions!$B$4</f>
        <v>0.55000000000000004</v>
      </c>
      <c r="Q7067" s="74">
        <f t="shared" si="220"/>
        <v>41413.750961497455</v>
      </c>
      <c r="R7067" s="75" t="str">
        <f>IF($O7067&lt;Assumptions!$B$17,"A",IF($O7067&lt;Assumptions!$B$18,"B",IF($O7067&lt;Assumptions!$B$19,"C",IF($O7067&lt;Assumptions!$B$20,"D","E"))))</f>
        <v>B</v>
      </c>
      <c r="S7067" s="75">
        <f t="shared" si="221"/>
        <v>0</v>
      </c>
    </row>
    <row r="7068" spans="1:19" ht="17.399999999999999" x14ac:dyDescent="0.3">
      <c r="A7068" s="39" t="s">
        <v>1133</v>
      </c>
      <c r="B7068" s="39" t="s">
        <v>71</v>
      </c>
      <c r="C7068" s="39" t="s">
        <v>135</v>
      </c>
      <c r="D7068" s="39" t="s">
        <v>42</v>
      </c>
      <c r="E7068" s="70" t="s">
        <v>46</v>
      </c>
      <c r="F7068" s="70" t="s">
        <v>28</v>
      </c>
      <c r="G7068" s="78">
        <v>43682</v>
      </c>
      <c r="H7068" s="78">
        <v>45658</v>
      </c>
      <c r="I7068" s="69">
        <v>3040368.67</v>
      </c>
      <c r="J7068" s="70">
        <v>0</v>
      </c>
      <c r="K7068" s="71">
        <v>1.02</v>
      </c>
      <c r="L7068" s="70">
        <v>0</v>
      </c>
      <c r="M7068" s="71">
        <v>0.69399999999999995</v>
      </c>
      <c r="N7068" s="72"/>
      <c r="O7068" s="73">
        <f>MIN(1,MAX(0,(1/(1+EXP(-(Assumptions!$B$5 + Assumptions!$B$6*$N7068))))*Assumptions!$B$3))</f>
        <v>3.9165722796764356E-2</v>
      </c>
      <c r="P7068" s="73">
        <f>VLOOKUP($F7068,Assumptions!$A$23:$B$27,2,FALSE)*Assumptions!$B$4</f>
        <v>0.35</v>
      </c>
      <c r="Q7068" s="74">
        <f t="shared" si="220"/>
        <v>41677.382785215494</v>
      </c>
      <c r="R7068" s="75" t="str">
        <f>IF($O7068&lt;Assumptions!$B$17,"A",IF($O7068&lt;Assumptions!$B$18,"B",IF($O7068&lt;Assumptions!$B$19,"C",IF($O7068&lt;Assumptions!$B$20,"D","E"))))</f>
        <v>B</v>
      </c>
      <c r="S7068" s="75">
        <f t="shared" si="221"/>
        <v>0</v>
      </c>
    </row>
    <row r="7069" spans="1:19" ht="17.399999999999999" x14ac:dyDescent="0.3">
      <c r="A7069" s="39" t="s">
        <v>1133</v>
      </c>
      <c r="B7069" s="39" t="s">
        <v>71</v>
      </c>
      <c r="C7069" s="39" t="s">
        <v>135</v>
      </c>
      <c r="D7069" s="39" t="s">
        <v>42</v>
      </c>
      <c r="E7069" s="70" t="s">
        <v>46</v>
      </c>
      <c r="F7069" s="70" t="s">
        <v>28</v>
      </c>
      <c r="G7069" s="78">
        <v>43682</v>
      </c>
      <c r="H7069" s="78">
        <v>45689</v>
      </c>
      <c r="I7069" s="69">
        <v>2940108.53</v>
      </c>
      <c r="J7069" s="70">
        <v>0</v>
      </c>
      <c r="K7069" s="71">
        <v>1.1200000000000001</v>
      </c>
      <c r="L7069" s="70">
        <v>0</v>
      </c>
      <c r="M7069" s="71">
        <v>0.69399999999999995</v>
      </c>
      <c r="N7069" s="72"/>
      <c r="O7069" s="73">
        <f>MIN(1,MAX(0,(1/(1+EXP(-(Assumptions!$B$5 + Assumptions!$B$6*$N7069))))*Assumptions!$B$3))</f>
        <v>3.9165722796764356E-2</v>
      </c>
      <c r="P7069" s="73">
        <f>VLOOKUP($F7069,Assumptions!$A$23:$B$27,2,FALSE)*Assumptions!$B$4</f>
        <v>0.35</v>
      </c>
      <c r="Q7069" s="74">
        <f t="shared" si="220"/>
        <v>40303.016487433808</v>
      </c>
      <c r="R7069" s="75" t="str">
        <f>IF($O7069&lt;Assumptions!$B$17,"A",IF($O7069&lt;Assumptions!$B$18,"B",IF($O7069&lt;Assumptions!$B$19,"C",IF($O7069&lt;Assumptions!$B$20,"D","E"))))</f>
        <v>B</v>
      </c>
      <c r="S7069" s="75">
        <f t="shared" si="221"/>
        <v>0</v>
      </c>
    </row>
    <row r="7070" spans="1:19" ht="17.399999999999999" x14ac:dyDescent="0.3">
      <c r="A7070" s="39" t="s">
        <v>1133</v>
      </c>
      <c r="B7070" s="39" t="s">
        <v>71</v>
      </c>
      <c r="C7070" s="39" t="s">
        <v>135</v>
      </c>
      <c r="D7070" s="39" t="s">
        <v>42</v>
      </c>
      <c r="E7070" s="70" t="s">
        <v>46</v>
      </c>
      <c r="F7070" s="70" t="s">
        <v>28</v>
      </c>
      <c r="G7070" s="78">
        <v>43682</v>
      </c>
      <c r="H7070" s="78">
        <v>45717</v>
      </c>
      <c r="I7070" s="69">
        <v>2857951.85</v>
      </c>
      <c r="J7070" s="70">
        <v>0</v>
      </c>
      <c r="K7070" s="71">
        <v>1.1140000000000001</v>
      </c>
      <c r="L7070" s="70">
        <v>0</v>
      </c>
      <c r="M7070" s="71">
        <v>0.69399999999999995</v>
      </c>
      <c r="N7070" s="72"/>
      <c r="O7070" s="73">
        <f>MIN(1,MAX(0,(1/(1+EXP(-(Assumptions!$B$5 + Assumptions!$B$6*$N7070))))*Assumptions!$B$3))</f>
        <v>3.9165722796764356E-2</v>
      </c>
      <c r="P7070" s="73">
        <f>VLOOKUP($F7070,Assumptions!$A$23:$B$27,2,FALSE)*Assumptions!$B$4</f>
        <v>0.35</v>
      </c>
      <c r="Q7070" s="74">
        <f t="shared" si="220"/>
        <v>39176.812473259954</v>
      </c>
      <c r="R7070" s="75" t="str">
        <f>IF($O7070&lt;Assumptions!$B$17,"A",IF($O7070&lt;Assumptions!$B$18,"B",IF($O7070&lt;Assumptions!$B$19,"C",IF($O7070&lt;Assumptions!$B$20,"D","E"))))</f>
        <v>B</v>
      </c>
      <c r="S7070" s="75">
        <f t="shared" si="221"/>
        <v>0</v>
      </c>
    </row>
    <row r="7071" spans="1:19" ht="17.399999999999999" x14ac:dyDescent="0.3">
      <c r="A7071" s="39" t="s">
        <v>1133</v>
      </c>
      <c r="B7071" s="39" t="s">
        <v>71</v>
      </c>
      <c r="C7071" s="39" t="s">
        <v>135</v>
      </c>
      <c r="D7071" s="39" t="s">
        <v>42</v>
      </c>
      <c r="E7071" s="70" t="s">
        <v>46</v>
      </c>
      <c r="F7071" s="70" t="s">
        <v>28</v>
      </c>
      <c r="G7071" s="78">
        <v>43682</v>
      </c>
      <c r="H7071" s="78">
        <v>45748</v>
      </c>
      <c r="I7071" s="69">
        <v>2768712.96</v>
      </c>
      <c r="J7071" s="70">
        <v>35</v>
      </c>
      <c r="K7071" s="71">
        <v>0.42799999999999999</v>
      </c>
      <c r="L7071" s="70">
        <v>0</v>
      </c>
      <c r="M7071" s="71">
        <v>0.69399999999999995</v>
      </c>
      <c r="N7071" s="72"/>
      <c r="O7071" s="73">
        <f>MIN(1,MAX(0,(1/(1+EXP(-(Assumptions!$B$5 + Assumptions!$B$6*$N7071))))*Assumptions!$B$3))</f>
        <v>3.9165722796764356E-2</v>
      </c>
      <c r="P7071" s="73">
        <f>VLOOKUP($F7071,Assumptions!$A$23:$B$27,2,FALSE)*Assumptions!$B$4</f>
        <v>0.35</v>
      </c>
      <c r="Q7071" s="74">
        <f t="shared" si="220"/>
        <v>37953.525503309116</v>
      </c>
      <c r="R7071" s="75" t="str">
        <f>IF($O7071&lt;Assumptions!$B$17,"A",IF($O7071&lt;Assumptions!$B$18,"B",IF($O7071&lt;Assumptions!$B$19,"C",IF($O7071&lt;Assumptions!$B$20,"D","E"))))</f>
        <v>B</v>
      </c>
      <c r="S7071" s="75">
        <f t="shared" si="221"/>
        <v>0</v>
      </c>
    </row>
    <row r="7072" spans="1:19" ht="17.399999999999999" x14ac:dyDescent="0.3">
      <c r="A7072" s="39" t="s">
        <v>1133</v>
      </c>
      <c r="B7072" s="39" t="s">
        <v>71</v>
      </c>
      <c r="C7072" s="39" t="s">
        <v>135</v>
      </c>
      <c r="D7072" s="39" t="s">
        <v>42</v>
      </c>
      <c r="E7072" s="70" t="s">
        <v>46</v>
      </c>
      <c r="F7072" s="70" t="s">
        <v>28</v>
      </c>
      <c r="G7072" s="78">
        <v>43682</v>
      </c>
      <c r="H7072" s="78">
        <v>45778</v>
      </c>
      <c r="I7072" s="69">
        <v>2679986.4900000002</v>
      </c>
      <c r="J7072" s="70">
        <v>0</v>
      </c>
      <c r="K7072" s="71">
        <v>1.1299999999999999</v>
      </c>
      <c r="L7072" s="70">
        <v>0</v>
      </c>
      <c r="M7072" s="71">
        <v>0.69399999999999995</v>
      </c>
      <c r="N7072" s="72"/>
      <c r="O7072" s="73">
        <f>MIN(1,MAX(0,(1/(1+EXP(-(Assumptions!$B$5 + Assumptions!$B$6*$N7072))))*Assumptions!$B$3))</f>
        <v>3.9165722796764356E-2</v>
      </c>
      <c r="P7072" s="73">
        <f>VLOOKUP($F7072,Assumptions!$A$23:$B$27,2,FALSE)*Assumptions!$B$4</f>
        <v>0.35</v>
      </c>
      <c r="Q7072" s="74">
        <f t="shared" si="220"/>
        <v>36737.262788244727</v>
      </c>
      <c r="R7072" s="75" t="str">
        <f>IF($O7072&lt;Assumptions!$B$17,"A",IF($O7072&lt;Assumptions!$B$18,"B",IF($O7072&lt;Assumptions!$B$19,"C",IF($O7072&lt;Assumptions!$B$20,"D","E"))))</f>
        <v>B</v>
      </c>
      <c r="S7072" s="75">
        <f t="shared" si="221"/>
        <v>0</v>
      </c>
    </row>
    <row r="7073" spans="1:19" ht="17.399999999999999" x14ac:dyDescent="0.3">
      <c r="A7073" s="39" t="s">
        <v>1133</v>
      </c>
      <c r="B7073" s="39" t="s">
        <v>71</v>
      </c>
      <c r="C7073" s="39" t="s">
        <v>135</v>
      </c>
      <c r="D7073" s="39" t="s">
        <v>42</v>
      </c>
      <c r="E7073" s="70" t="s">
        <v>46</v>
      </c>
      <c r="F7073" s="70" t="s">
        <v>28</v>
      </c>
      <c r="G7073" s="78">
        <v>43682</v>
      </c>
      <c r="H7073" s="78">
        <v>45809</v>
      </c>
      <c r="I7073" s="69">
        <v>2606435.88</v>
      </c>
      <c r="J7073" s="70">
        <v>0</v>
      </c>
      <c r="K7073" s="71">
        <v>0.998</v>
      </c>
      <c r="L7073" s="70">
        <v>0</v>
      </c>
      <c r="M7073" s="71">
        <v>0.69399999999999995</v>
      </c>
      <c r="N7073" s="72"/>
      <c r="O7073" s="73">
        <f>MIN(1,MAX(0,(1/(1+EXP(-(Assumptions!$B$5 + Assumptions!$B$6*$N7073))))*Assumptions!$B$3))</f>
        <v>3.9165722796764356E-2</v>
      </c>
      <c r="P7073" s="73">
        <f>VLOOKUP($F7073,Assumptions!$A$23:$B$27,2,FALSE)*Assumptions!$B$4</f>
        <v>0.35</v>
      </c>
      <c r="Q7073" s="74">
        <f t="shared" si="220"/>
        <v>35729.030807267198</v>
      </c>
      <c r="R7073" s="75" t="str">
        <f>IF($O7073&lt;Assumptions!$B$17,"A",IF($O7073&lt;Assumptions!$B$18,"B",IF($O7073&lt;Assumptions!$B$19,"C",IF($O7073&lt;Assumptions!$B$20,"D","E"))))</f>
        <v>B</v>
      </c>
      <c r="S7073" s="75">
        <f t="shared" si="221"/>
        <v>0</v>
      </c>
    </row>
    <row r="7074" spans="1:19" ht="17.399999999999999" x14ac:dyDescent="0.3">
      <c r="A7074" s="39" t="s">
        <v>1133</v>
      </c>
      <c r="B7074" s="39" t="s">
        <v>71</v>
      </c>
      <c r="C7074" s="39" t="s">
        <v>135</v>
      </c>
      <c r="D7074" s="39" t="s">
        <v>42</v>
      </c>
      <c r="E7074" s="70" t="s">
        <v>46</v>
      </c>
      <c r="F7074" s="70" t="s">
        <v>28</v>
      </c>
      <c r="G7074" s="78">
        <v>43682</v>
      </c>
      <c r="H7074" s="78">
        <v>45839</v>
      </c>
      <c r="I7074" s="69">
        <v>2606435.88</v>
      </c>
      <c r="J7074" s="70">
        <v>185</v>
      </c>
      <c r="K7074" s="71">
        <v>3.2000000000000001E-2</v>
      </c>
      <c r="L7074" s="70">
        <v>1</v>
      </c>
      <c r="M7074" s="71">
        <v>0.69399999999999995</v>
      </c>
      <c r="N7074" s="72"/>
      <c r="O7074" s="73">
        <f>MIN(1,MAX(0,(1/(1+EXP(-(Assumptions!$B$5 + Assumptions!$B$6*$N7074))))*Assumptions!$B$3))</f>
        <v>3.9165722796764356E-2</v>
      </c>
      <c r="P7074" s="73">
        <f>VLOOKUP($F7074,Assumptions!$A$23:$B$27,2,FALSE)*Assumptions!$B$4</f>
        <v>0.35</v>
      </c>
      <c r="Q7074" s="74">
        <f t="shared" si="220"/>
        <v>35729.030807267198</v>
      </c>
      <c r="R7074" s="75" t="str">
        <f>IF($O7074&lt;Assumptions!$B$17,"A",IF($O7074&lt;Assumptions!$B$18,"B",IF($O7074&lt;Assumptions!$B$19,"C",IF($O7074&lt;Assumptions!$B$20,"D","E"))))</f>
        <v>B</v>
      </c>
      <c r="S7074" s="75">
        <f t="shared" si="221"/>
        <v>1</v>
      </c>
    </row>
    <row r="7075" spans="1:19" ht="17.399999999999999" x14ac:dyDescent="0.3">
      <c r="A7075" s="39" t="s">
        <v>1133</v>
      </c>
      <c r="B7075" s="39" t="s">
        <v>71</v>
      </c>
      <c r="C7075" s="39" t="s">
        <v>135</v>
      </c>
      <c r="D7075" s="39" t="s">
        <v>42</v>
      </c>
      <c r="E7075" s="70" t="s">
        <v>46</v>
      </c>
      <c r="F7075" s="70" t="s">
        <v>28</v>
      </c>
      <c r="G7075" s="78">
        <v>43682</v>
      </c>
      <c r="H7075" s="78">
        <v>45870</v>
      </c>
      <c r="I7075" s="69">
        <v>2606435.88</v>
      </c>
      <c r="J7075" s="70">
        <v>999</v>
      </c>
      <c r="K7075" s="71">
        <v>9.4E-2</v>
      </c>
      <c r="L7075" s="70">
        <v>1</v>
      </c>
      <c r="M7075" s="71">
        <v>0.69399999999999995</v>
      </c>
      <c r="N7075" s="72"/>
      <c r="O7075" s="73">
        <f>MIN(1,MAX(0,(1/(1+EXP(-(Assumptions!$B$5 + Assumptions!$B$6*$N7075))))*Assumptions!$B$3))</f>
        <v>3.9165722796764356E-2</v>
      </c>
      <c r="P7075" s="73">
        <f>VLOOKUP($F7075,Assumptions!$A$23:$B$27,2,FALSE)*Assumptions!$B$4</f>
        <v>0.35</v>
      </c>
      <c r="Q7075" s="74">
        <f t="shared" si="220"/>
        <v>35729.030807267198</v>
      </c>
      <c r="R7075" s="75" t="str">
        <f>IF($O7075&lt;Assumptions!$B$17,"A",IF($O7075&lt;Assumptions!$B$18,"B",IF($O7075&lt;Assumptions!$B$19,"C",IF($O7075&lt;Assumptions!$B$20,"D","E"))))</f>
        <v>B</v>
      </c>
      <c r="S7075" s="75">
        <f t="shared" si="221"/>
        <v>1</v>
      </c>
    </row>
    <row r="7076" spans="1:19" ht="17.399999999999999" x14ac:dyDescent="0.3">
      <c r="A7076" s="39" t="s">
        <v>1133</v>
      </c>
      <c r="B7076" s="39" t="s">
        <v>71</v>
      </c>
      <c r="C7076" s="39" t="s">
        <v>135</v>
      </c>
      <c r="D7076" s="39" t="s">
        <v>42</v>
      </c>
      <c r="E7076" s="70" t="s">
        <v>46</v>
      </c>
      <c r="F7076" s="70" t="s">
        <v>28</v>
      </c>
      <c r="G7076" s="78">
        <v>43682</v>
      </c>
      <c r="H7076" s="78">
        <v>45901</v>
      </c>
      <c r="I7076" s="69">
        <v>2606435.88</v>
      </c>
      <c r="J7076" s="70">
        <v>999</v>
      </c>
      <c r="K7076" s="71">
        <v>2.7E-2</v>
      </c>
      <c r="L7076" s="70">
        <v>1</v>
      </c>
      <c r="M7076" s="71">
        <v>0.69399999999999995</v>
      </c>
      <c r="N7076" s="72"/>
      <c r="O7076" s="73">
        <f>MIN(1,MAX(0,(1/(1+EXP(-(Assumptions!$B$5 + Assumptions!$B$6*$N7076))))*Assumptions!$B$3))</f>
        <v>3.9165722796764356E-2</v>
      </c>
      <c r="P7076" s="73">
        <f>VLOOKUP($F7076,Assumptions!$A$23:$B$27,2,FALSE)*Assumptions!$B$4</f>
        <v>0.35</v>
      </c>
      <c r="Q7076" s="74">
        <f t="shared" si="220"/>
        <v>35729.030807267198</v>
      </c>
      <c r="R7076" s="75" t="str">
        <f>IF($O7076&lt;Assumptions!$B$17,"A",IF($O7076&lt;Assumptions!$B$18,"B",IF($O7076&lt;Assumptions!$B$19,"C",IF($O7076&lt;Assumptions!$B$20,"D","E"))))</f>
        <v>B</v>
      </c>
      <c r="S7076" s="75">
        <f t="shared" si="221"/>
        <v>1</v>
      </c>
    </row>
    <row r="7077" spans="1:19" ht="17.399999999999999" x14ac:dyDescent="0.3">
      <c r="A7077" s="39" t="s">
        <v>1133</v>
      </c>
      <c r="B7077" s="39" t="s">
        <v>71</v>
      </c>
      <c r="C7077" s="39" t="s">
        <v>135</v>
      </c>
      <c r="D7077" s="39" t="s">
        <v>42</v>
      </c>
      <c r="E7077" s="70" t="s">
        <v>46</v>
      </c>
      <c r="F7077" s="70" t="s">
        <v>28</v>
      </c>
      <c r="G7077" s="78">
        <v>43682</v>
      </c>
      <c r="H7077" s="78">
        <v>45931</v>
      </c>
      <c r="I7077" s="69">
        <v>2606435.88</v>
      </c>
      <c r="J7077" s="70">
        <v>999</v>
      </c>
      <c r="K7077" s="71">
        <v>2.3E-2</v>
      </c>
      <c r="L7077" s="70">
        <v>1</v>
      </c>
      <c r="M7077" s="71">
        <v>0.69399999999999995</v>
      </c>
      <c r="N7077" s="72"/>
      <c r="O7077" s="73">
        <f>MIN(1,MAX(0,(1/(1+EXP(-(Assumptions!$B$5 + Assumptions!$B$6*$N7077))))*Assumptions!$B$3))</f>
        <v>3.9165722796764356E-2</v>
      </c>
      <c r="P7077" s="73">
        <f>VLOOKUP($F7077,Assumptions!$A$23:$B$27,2,FALSE)*Assumptions!$B$4</f>
        <v>0.35</v>
      </c>
      <c r="Q7077" s="74">
        <f t="shared" si="220"/>
        <v>35729.030807267198</v>
      </c>
      <c r="R7077" s="75" t="str">
        <f>IF($O7077&lt;Assumptions!$B$17,"A",IF($O7077&lt;Assumptions!$B$18,"B",IF($O7077&lt;Assumptions!$B$19,"C",IF($O7077&lt;Assumptions!$B$20,"D","E"))))</f>
        <v>B</v>
      </c>
      <c r="S7077" s="75">
        <f t="shared" si="221"/>
        <v>1</v>
      </c>
    </row>
    <row r="7078" spans="1:19" ht="17.399999999999999" x14ac:dyDescent="0.3">
      <c r="A7078" s="39" t="s">
        <v>1133</v>
      </c>
      <c r="B7078" s="39" t="s">
        <v>71</v>
      </c>
      <c r="C7078" s="39" t="s">
        <v>135</v>
      </c>
      <c r="D7078" s="39" t="s">
        <v>42</v>
      </c>
      <c r="E7078" s="70" t="s">
        <v>46</v>
      </c>
      <c r="F7078" s="70" t="s">
        <v>28</v>
      </c>
      <c r="G7078" s="78">
        <v>43682</v>
      </c>
      <c r="H7078" s="78">
        <v>45962</v>
      </c>
      <c r="I7078" s="69">
        <v>2606435.88</v>
      </c>
      <c r="J7078" s="70">
        <v>999</v>
      </c>
      <c r="K7078" s="71">
        <v>0</v>
      </c>
      <c r="L7078" s="70">
        <v>1</v>
      </c>
      <c r="M7078" s="71">
        <v>0.69399999999999995</v>
      </c>
      <c r="N7078" s="72"/>
      <c r="O7078" s="73">
        <f>MIN(1,MAX(0,(1/(1+EXP(-(Assumptions!$B$5 + Assumptions!$B$6*$N7078))))*Assumptions!$B$3))</f>
        <v>3.9165722796764356E-2</v>
      </c>
      <c r="P7078" s="73">
        <f>VLOOKUP($F7078,Assumptions!$A$23:$B$27,2,FALSE)*Assumptions!$B$4</f>
        <v>0.35</v>
      </c>
      <c r="Q7078" s="74">
        <f t="shared" si="220"/>
        <v>35729.030807267198</v>
      </c>
      <c r="R7078" s="75" t="str">
        <f>IF($O7078&lt;Assumptions!$B$17,"A",IF($O7078&lt;Assumptions!$B$18,"B",IF($O7078&lt;Assumptions!$B$19,"C",IF($O7078&lt;Assumptions!$B$20,"D","E"))))</f>
        <v>B</v>
      </c>
      <c r="S7078" s="75">
        <f t="shared" si="221"/>
        <v>1</v>
      </c>
    </row>
    <row r="7079" spans="1:19" ht="17.399999999999999" x14ac:dyDescent="0.3">
      <c r="A7079" s="39" t="s">
        <v>1133</v>
      </c>
      <c r="B7079" s="39" t="s">
        <v>71</v>
      </c>
      <c r="C7079" s="39" t="s">
        <v>135</v>
      </c>
      <c r="D7079" s="39" t="s">
        <v>42</v>
      </c>
      <c r="E7079" s="70" t="s">
        <v>46</v>
      </c>
      <c r="F7079" s="70" t="s">
        <v>28</v>
      </c>
      <c r="G7079" s="78">
        <v>43682</v>
      </c>
      <c r="H7079" s="78">
        <v>45992</v>
      </c>
      <c r="I7079" s="69">
        <v>2606435.88</v>
      </c>
      <c r="J7079" s="70">
        <v>999</v>
      </c>
      <c r="K7079" s="71">
        <v>0.13500000000000001</v>
      </c>
      <c r="L7079" s="70">
        <v>1</v>
      </c>
      <c r="M7079" s="71">
        <v>0.69399999999999995</v>
      </c>
      <c r="N7079" s="72"/>
      <c r="O7079" s="73">
        <f>MIN(1,MAX(0,(1/(1+EXP(-(Assumptions!$B$5 + Assumptions!$B$6*$N7079))))*Assumptions!$B$3))</f>
        <v>3.9165722796764356E-2</v>
      </c>
      <c r="P7079" s="73">
        <f>VLOOKUP($F7079,Assumptions!$A$23:$B$27,2,FALSE)*Assumptions!$B$4</f>
        <v>0.35</v>
      </c>
      <c r="Q7079" s="74">
        <f t="shared" si="220"/>
        <v>35729.030807267198</v>
      </c>
      <c r="R7079" s="75" t="str">
        <f>IF($O7079&lt;Assumptions!$B$17,"A",IF($O7079&lt;Assumptions!$B$18,"B",IF($O7079&lt;Assumptions!$B$19,"C",IF($O7079&lt;Assumptions!$B$20,"D","E"))))</f>
        <v>B</v>
      </c>
      <c r="S7079" s="75">
        <f t="shared" si="221"/>
        <v>1</v>
      </c>
    </row>
    <row r="7080" spans="1:19" ht="17.399999999999999" x14ac:dyDescent="0.3">
      <c r="A7080" s="39" t="s">
        <v>1134</v>
      </c>
      <c r="B7080" s="39" t="s">
        <v>56</v>
      </c>
      <c r="C7080" s="39" t="s">
        <v>22</v>
      </c>
      <c r="D7080" s="39" t="s">
        <v>34</v>
      </c>
      <c r="E7080" s="70" t="s">
        <v>31</v>
      </c>
      <c r="F7080" s="70" t="s">
        <v>32</v>
      </c>
      <c r="G7080" s="78">
        <v>45645</v>
      </c>
      <c r="H7080" s="78">
        <v>45658</v>
      </c>
      <c r="I7080" s="69">
        <v>1092306.6599999999</v>
      </c>
      <c r="J7080" s="70">
        <v>0</v>
      </c>
      <c r="K7080" s="71">
        <v>1.026</v>
      </c>
      <c r="L7080" s="70">
        <v>0</v>
      </c>
      <c r="M7080" s="71">
        <v>0.40899999999999997</v>
      </c>
      <c r="N7080" s="72"/>
      <c r="O7080" s="73">
        <f>MIN(1,MAX(0,(1/(1+EXP(-(Assumptions!$B$5 + Assumptions!$B$6*$N7080))))*Assumptions!$B$3))</f>
        <v>3.9165722796764356E-2</v>
      </c>
      <c r="P7080" s="73">
        <f>VLOOKUP($F7080,Assumptions!$A$23:$B$27,2,FALSE)*Assumptions!$B$4</f>
        <v>0.5</v>
      </c>
      <c r="Q7080" s="74">
        <f t="shared" si="220"/>
        <v>21390.489927309765</v>
      </c>
      <c r="R7080" s="75" t="str">
        <f>IF($O7080&lt;Assumptions!$B$17,"A",IF($O7080&lt;Assumptions!$B$18,"B",IF($O7080&lt;Assumptions!$B$19,"C",IF($O7080&lt;Assumptions!$B$20,"D","E"))))</f>
        <v>B</v>
      </c>
      <c r="S7080" s="75">
        <f t="shared" si="221"/>
        <v>0</v>
      </c>
    </row>
    <row r="7081" spans="1:19" ht="17.399999999999999" x14ac:dyDescent="0.3">
      <c r="A7081" s="39" t="s">
        <v>1134</v>
      </c>
      <c r="B7081" s="39" t="s">
        <v>56</v>
      </c>
      <c r="C7081" s="39" t="s">
        <v>22</v>
      </c>
      <c r="D7081" s="39" t="s">
        <v>34</v>
      </c>
      <c r="E7081" s="70" t="s">
        <v>31</v>
      </c>
      <c r="F7081" s="70" t="s">
        <v>32</v>
      </c>
      <c r="G7081" s="78">
        <v>45645</v>
      </c>
      <c r="H7081" s="78">
        <v>45689</v>
      </c>
      <c r="I7081" s="69">
        <v>1070264.29</v>
      </c>
      <c r="J7081" s="70">
        <v>35</v>
      </c>
      <c r="K7081" s="71">
        <v>0.505</v>
      </c>
      <c r="L7081" s="70">
        <v>0</v>
      </c>
      <c r="M7081" s="71">
        <v>0.40899999999999997</v>
      </c>
      <c r="N7081" s="72"/>
      <c r="O7081" s="73">
        <f>MIN(1,MAX(0,(1/(1+EXP(-(Assumptions!$B$5 + Assumptions!$B$6*$N7081))))*Assumptions!$B$3))</f>
        <v>3.9165722796764356E-2</v>
      </c>
      <c r="P7081" s="73">
        <f>VLOOKUP($F7081,Assumptions!$A$23:$B$27,2,FALSE)*Assumptions!$B$4</f>
        <v>0.5</v>
      </c>
      <c r="Q7081" s="74">
        <f t="shared" si="220"/>
        <v>20958.837250707911</v>
      </c>
      <c r="R7081" s="75" t="str">
        <f>IF($O7081&lt;Assumptions!$B$17,"A",IF($O7081&lt;Assumptions!$B$18,"B",IF($O7081&lt;Assumptions!$B$19,"C",IF($O7081&lt;Assumptions!$B$20,"D","E"))))</f>
        <v>B</v>
      </c>
      <c r="S7081" s="75">
        <f t="shared" si="221"/>
        <v>0</v>
      </c>
    </row>
    <row r="7082" spans="1:19" ht="17.399999999999999" x14ac:dyDescent="0.3">
      <c r="A7082" s="39" t="s">
        <v>1134</v>
      </c>
      <c r="B7082" s="39" t="s">
        <v>56</v>
      </c>
      <c r="C7082" s="39" t="s">
        <v>22</v>
      </c>
      <c r="D7082" s="39" t="s">
        <v>34</v>
      </c>
      <c r="E7082" s="70" t="s">
        <v>31</v>
      </c>
      <c r="F7082" s="70" t="s">
        <v>32</v>
      </c>
      <c r="G7082" s="78">
        <v>45645</v>
      </c>
      <c r="H7082" s="78">
        <v>45717</v>
      </c>
      <c r="I7082" s="69">
        <v>1052865.9099999999</v>
      </c>
      <c r="J7082" s="70">
        <v>0</v>
      </c>
      <c r="K7082" s="71">
        <v>1.0089999999999999</v>
      </c>
      <c r="L7082" s="70">
        <v>0</v>
      </c>
      <c r="M7082" s="71">
        <v>0.40899999999999997</v>
      </c>
      <c r="N7082" s="72"/>
      <c r="O7082" s="73">
        <f>MIN(1,MAX(0,(1/(1+EXP(-(Assumptions!$B$5 + Assumptions!$B$6*$N7082))))*Assumptions!$B$3))</f>
        <v>3.9165722796764356E-2</v>
      </c>
      <c r="P7082" s="73">
        <f>VLOOKUP($F7082,Assumptions!$A$23:$B$27,2,FALSE)*Assumptions!$B$4</f>
        <v>0.5</v>
      </c>
      <c r="Q7082" s="74">
        <f t="shared" si="220"/>
        <v>20618.127186611524</v>
      </c>
      <c r="R7082" s="75" t="str">
        <f>IF($O7082&lt;Assumptions!$B$17,"A",IF($O7082&lt;Assumptions!$B$18,"B",IF($O7082&lt;Assumptions!$B$19,"C",IF($O7082&lt;Assumptions!$B$20,"D","E"))))</f>
        <v>B</v>
      </c>
      <c r="S7082" s="75">
        <f t="shared" si="221"/>
        <v>0</v>
      </c>
    </row>
    <row r="7083" spans="1:19" ht="17.399999999999999" x14ac:dyDescent="0.3">
      <c r="A7083" s="39" t="s">
        <v>1134</v>
      </c>
      <c r="B7083" s="39" t="s">
        <v>56</v>
      </c>
      <c r="C7083" s="39" t="s">
        <v>22</v>
      </c>
      <c r="D7083" s="39" t="s">
        <v>34</v>
      </c>
      <c r="E7083" s="70" t="s">
        <v>31</v>
      </c>
      <c r="F7083" s="70" t="s">
        <v>32</v>
      </c>
      <c r="G7083" s="78">
        <v>45645</v>
      </c>
      <c r="H7083" s="78">
        <v>45748</v>
      </c>
      <c r="I7083" s="69">
        <v>1031869.79</v>
      </c>
      <c r="J7083" s="70">
        <v>0</v>
      </c>
      <c r="K7083" s="71">
        <v>1.091</v>
      </c>
      <c r="L7083" s="70">
        <v>0</v>
      </c>
      <c r="M7083" s="71">
        <v>0.40899999999999997</v>
      </c>
      <c r="N7083" s="72"/>
      <c r="O7083" s="73">
        <f>MIN(1,MAX(0,(1/(1+EXP(-(Assumptions!$B$5 + Assumptions!$B$6*$N7083))))*Assumptions!$B$3))</f>
        <v>3.9165722796764356E-2</v>
      </c>
      <c r="P7083" s="73">
        <f>VLOOKUP($F7083,Assumptions!$A$23:$B$27,2,FALSE)*Assumptions!$B$4</f>
        <v>0.5</v>
      </c>
      <c r="Q7083" s="74">
        <f t="shared" si="220"/>
        <v>20206.963078747725</v>
      </c>
      <c r="R7083" s="75" t="str">
        <f>IF($O7083&lt;Assumptions!$B$17,"A",IF($O7083&lt;Assumptions!$B$18,"B",IF($O7083&lt;Assumptions!$B$19,"C",IF($O7083&lt;Assumptions!$B$20,"D","E"))))</f>
        <v>B</v>
      </c>
      <c r="S7083" s="75">
        <f t="shared" si="221"/>
        <v>0</v>
      </c>
    </row>
    <row r="7084" spans="1:19" ht="17.399999999999999" x14ac:dyDescent="0.3">
      <c r="A7084" s="39" t="s">
        <v>1134</v>
      </c>
      <c r="B7084" s="39" t="s">
        <v>56</v>
      </c>
      <c r="C7084" s="39" t="s">
        <v>22</v>
      </c>
      <c r="D7084" s="39" t="s">
        <v>34</v>
      </c>
      <c r="E7084" s="70" t="s">
        <v>31</v>
      </c>
      <c r="F7084" s="70" t="s">
        <v>32</v>
      </c>
      <c r="G7084" s="78">
        <v>45645</v>
      </c>
      <c r="H7084" s="78">
        <v>45778</v>
      </c>
      <c r="I7084" s="69">
        <v>1014473.23</v>
      </c>
      <c r="J7084" s="70">
        <v>65</v>
      </c>
      <c r="K7084" s="71">
        <v>0.56299999999999994</v>
      </c>
      <c r="L7084" s="70">
        <v>0</v>
      </c>
      <c r="M7084" s="71">
        <v>0.40899999999999997</v>
      </c>
      <c r="N7084" s="72"/>
      <c r="O7084" s="73">
        <f>MIN(1,MAX(0,(1/(1+EXP(-(Assumptions!$B$5 + Assumptions!$B$6*$N7084))))*Assumptions!$B$3))</f>
        <v>3.9165722796764356E-2</v>
      </c>
      <c r="P7084" s="73">
        <f>VLOOKUP($F7084,Assumptions!$A$23:$B$27,2,FALSE)*Assumptions!$B$4</f>
        <v>0.5</v>
      </c>
      <c r="Q7084" s="74">
        <f t="shared" si="220"/>
        <v>19866.288655459084</v>
      </c>
      <c r="R7084" s="75" t="str">
        <f>IF($O7084&lt;Assumptions!$B$17,"A",IF($O7084&lt;Assumptions!$B$18,"B",IF($O7084&lt;Assumptions!$B$19,"C",IF($O7084&lt;Assumptions!$B$20,"D","E"))))</f>
        <v>B</v>
      </c>
      <c r="S7084" s="75">
        <f t="shared" si="221"/>
        <v>0</v>
      </c>
    </row>
    <row r="7085" spans="1:19" ht="17.399999999999999" x14ac:dyDescent="0.3">
      <c r="A7085" s="39" t="s">
        <v>1134</v>
      </c>
      <c r="B7085" s="39" t="s">
        <v>56</v>
      </c>
      <c r="C7085" s="39" t="s">
        <v>22</v>
      </c>
      <c r="D7085" s="39" t="s">
        <v>34</v>
      </c>
      <c r="E7085" s="70" t="s">
        <v>31</v>
      </c>
      <c r="F7085" s="70" t="s">
        <v>32</v>
      </c>
      <c r="G7085" s="78">
        <v>45645</v>
      </c>
      <c r="H7085" s="78">
        <v>45809</v>
      </c>
      <c r="I7085" s="69">
        <v>994785.15</v>
      </c>
      <c r="J7085" s="70">
        <v>35</v>
      </c>
      <c r="K7085" s="71">
        <v>0.51700000000000002</v>
      </c>
      <c r="L7085" s="70">
        <v>0</v>
      </c>
      <c r="M7085" s="71">
        <v>0.40899999999999997</v>
      </c>
      <c r="N7085" s="72"/>
      <c r="O7085" s="73">
        <f>MIN(1,MAX(0,(1/(1+EXP(-(Assumptions!$B$5 + Assumptions!$B$6*$N7085))))*Assumptions!$B$3))</f>
        <v>3.9165722796764356E-2</v>
      </c>
      <c r="P7085" s="73">
        <f>VLOOKUP($F7085,Assumptions!$A$23:$B$27,2,FALSE)*Assumptions!$B$4</f>
        <v>0.5</v>
      </c>
      <c r="Q7085" s="74">
        <f t="shared" si="220"/>
        <v>19480.739713618826</v>
      </c>
      <c r="R7085" s="75" t="str">
        <f>IF($O7085&lt;Assumptions!$B$17,"A",IF($O7085&lt;Assumptions!$B$18,"B",IF($O7085&lt;Assumptions!$B$19,"C",IF($O7085&lt;Assumptions!$B$20,"D","E"))))</f>
        <v>B</v>
      </c>
      <c r="S7085" s="75">
        <f t="shared" si="221"/>
        <v>0</v>
      </c>
    </row>
    <row r="7086" spans="1:19" ht="17.399999999999999" x14ac:dyDescent="0.3">
      <c r="A7086" s="39" t="s">
        <v>1134</v>
      </c>
      <c r="B7086" s="39" t="s">
        <v>56</v>
      </c>
      <c r="C7086" s="39" t="s">
        <v>22</v>
      </c>
      <c r="D7086" s="39" t="s">
        <v>34</v>
      </c>
      <c r="E7086" s="70" t="s">
        <v>31</v>
      </c>
      <c r="F7086" s="70" t="s">
        <v>32</v>
      </c>
      <c r="G7086" s="78">
        <v>45645</v>
      </c>
      <c r="H7086" s="78">
        <v>45839</v>
      </c>
      <c r="I7086" s="69">
        <v>975657.83</v>
      </c>
      <c r="J7086" s="70">
        <v>0</v>
      </c>
      <c r="K7086" s="71">
        <v>1.1140000000000001</v>
      </c>
      <c r="L7086" s="70">
        <v>0</v>
      </c>
      <c r="M7086" s="71">
        <v>0.40899999999999997</v>
      </c>
      <c r="N7086" s="72"/>
      <c r="O7086" s="73">
        <f>MIN(1,MAX(0,(1/(1+EXP(-(Assumptions!$B$5 + Assumptions!$B$6*$N7086))))*Assumptions!$B$3))</f>
        <v>3.9165722796764356E-2</v>
      </c>
      <c r="P7086" s="73">
        <f>VLOOKUP($F7086,Assumptions!$A$23:$B$27,2,FALSE)*Assumptions!$B$4</f>
        <v>0.5</v>
      </c>
      <c r="Q7086" s="74">
        <f t="shared" si="220"/>
        <v>19106.172057136322</v>
      </c>
      <c r="R7086" s="75" t="str">
        <f>IF($O7086&lt;Assumptions!$B$17,"A",IF($O7086&lt;Assumptions!$B$18,"B",IF($O7086&lt;Assumptions!$B$19,"C",IF($O7086&lt;Assumptions!$B$20,"D","E"))))</f>
        <v>B</v>
      </c>
      <c r="S7086" s="75">
        <f t="shared" si="221"/>
        <v>0</v>
      </c>
    </row>
    <row r="7087" spans="1:19" ht="17.399999999999999" x14ac:dyDescent="0.3">
      <c r="A7087" s="39" t="s">
        <v>1134</v>
      </c>
      <c r="B7087" s="39" t="s">
        <v>56</v>
      </c>
      <c r="C7087" s="39" t="s">
        <v>22</v>
      </c>
      <c r="D7087" s="39" t="s">
        <v>34</v>
      </c>
      <c r="E7087" s="70" t="s">
        <v>31</v>
      </c>
      <c r="F7087" s="70" t="s">
        <v>32</v>
      </c>
      <c r="G7087" s="78">
        <v>45645</v>
      </c>
      <c r="H7087" s="78">
        <v>45870</v>
      </c>
      <c r="I7087" s="69">
        <v>958660.79</v>
      </c>
      <c r="J7087" s="70">
        <v>0</v>
      </c>
      <c r="K7087" s="71">
        <v>1.0169999999999999</v>
      </c>
      <c r="L7087" s="70">
        <v>0</v>
      </c>
      <c r="M7087" s="71">
        <v>0.40899999999999997</v>
      </c>
      <c r="N7087" s="72"/>
      <c r="O7087" s="73">
        <f>MIN(1,MAX(0,(1/(1+EXP(-(Assumptions!$B$5 + Assumptions!$B$6*$N7087))))*Assumptions!$B$3))</f>
        <v>3.9165722796764356E-2</v>
      </c>
      <c r="P7087" s="73">
        <f>VLOOKUP($F7087,Assumptions!$A$23:$B$27,2,FALSE)*Assumptions!$B$4</f>
        <v>0.5</v>
      </c>
      <c r="Q7087" s="74">
        <f t="shared" si="220"/>
        <v>18773.321378633565</v>
      </c>
      <c r="R7087" s="75" t="str">
        <f>IF($O7087&lt;Assumptions!$B$17,"A",IF($O7087&lt;Assumptions!$B$18,"B",IF($O7087&lt;Assumptions!$B$19,"C",IF($O7087&lt;Assumptions!$B$20,"D","E"))))</f>
        <v>B</v>
      </c>
      <c r="S7087" s="75">
        <f t="shared" si="221"/>
        <v>0</v>
      </c>
    </row>
    <row r="7088" spans="1:19" ht="17.399999999999999" x14ac:dyDescent="0.3">
      <c r="A7088" s="39" t="s">
        <v>1134</v>
      </c>
      <c r="B7088" s="39" t="s">
        <v>56</v>
      </c>
      <c r="C7088" s="39" t="s">
        <v>22</v>
      </c>
      <c r="D7088" s="39" t="s">
        <v>34</v>
      </c>
      <c r="E7088" s="70" t="s">
        <v>31</v>
      </c>
      <c r="F7088" s="70" t="s">
        <v>32</v>
      </c>
      <c r="G7088" s="78">
        <v>45645</v>
      </c>
      <c r="H7088" s="78">
        <v>45901</v>
      </c>
      <c r="I7088" s="69">
        <v>940004.74</v>
      </c>
      <c r="J7088" s="70">
        <v>95</v>
      </c>
      <c r="K7088" s="71">
        <v>0.13500000000000001</v>
      </c>
      <c r="L7088" s="70">
        <v>0</v>
      </c>
      <c r="M7088" s="71">
        <v>0.40899999999999997</v>
      </c>
      <c r="N7088" s="72"/>
      <c r="O7088" s="73">
        <f>MIN(1,MAX(0,(1/(1+EXP(-(Assumptions!$B$5 + Assumptions!$B$6*$N7088))))*Assumptions!$B$3))</f>
        <v>3.9165722796764356E-2</v>
      </c>
      <c r="P7088" s="73">
        <f>VLOOKUP($F7088,Assumptions!$A$23:$B$27,2,FALSE)*Assumptions!$B$4</f>
        <v>0.5</v>
      </c>
      <c r="Q7088" s="74">
        <f t="shared" si="220"/>
        <v>18407.982537242275</v>
      </c>
      <c r="R7088" s="75" t="str">
        <f>IF($O7088&lt;Assumptions!$B$17,"A",IF($O7088&lt;Assumptions!$B$18,"B",IF($O7088&lt;Assumptions!$B$19,"C",IF($O7088&lt;Assumptions!$B$20,"D","E"))))</f>
        <v>B</v>
      </c>
      <c r="S7088" s="75">
        <f t="shared" si="221"/>
        <v>0</v>
      </c>
    </row>
    <row r="7089" spans="1:19" ht="17.399999999999999" x14ac:dyDescent="0.3">
      <c r="A7089" s="39" t="s">
        <v>1134</v>
      </c>
      <c r="B7089" s="39" t="s">
        <v>56</v>
      </c>
      <c r="C7089" s="39" t="s">
        <v>22</v>
      </c>
      <c r="D7089" s="39" t="s">
        <v>34</v>
      </c>
      <c r="E7089" s="70" t="s">
        <v>31</v>
      </c>
      <c r="F7089" s="70" t="s">
        <v>32</v>
      </c>
      <c r="G7089" s="78">
        <v>45645</v>
      </c>
      <c r="H7089" s="78">
        <v>45931</v>
      </c>
      <c r="I7089" s="69">
        <v>924922.65</v>
      </c>
      <c r="J7089" s="70">
        <v>35</v>
      </c>
      <c r="K7089" s="71">
        <v>0.66100000000000003</v>
      </c>
      <c r="L7089" s="70">
        <v>0</v>
      </c>
      <c r="M7089" s="71">
        <v>0.40899999999999997</v>
      </c>
      <c r="N7089" s="72"/>
      <c r="O7089" s="73">
        <f>MIN(1,MAX(0,(1/(1+EXP(-(Assumptions!$B$5 + Assumptions!$B$6*$N7089))))*Assumptions!$B$3))</f>
        <v>3.9165722796764356E-2</v>
      </c>
      <c r="P7089" s="73">
        <f>VLOOKUP($F7089,Assumptions!$A$23:$B$27,2,FALSE)*Assumptions!$B$4</f>
        <v>0.5</v>
      </c>
      <c r="Q7089" s="74">
        <f t="shared" si="220"/>
        <v>18112.63205917435</v>
      </c>
      <c r="R7089" s="75" t="str">
        <f>IF($O7089&lt;Assumptions!$B$17,"A",IF($O7089&lt;Assumptions!$B$18,"B",IF($O7089&lt;Assumptions!$B$19,"C",IF($O7089&lt;Assumptions!$B$20,"D","E"))))</f>
        <v>B</v>
      </c>
      <c r="S7089" s="75">
        <f t="shared" si="221"/>
        <v>0</v>
      </c>
    </row>
    <row r="7090" spans="1:19" ht="17.399999999999999" x14ac:dyDescent="0.3">
      <c r="A7090" s="39" t="s">
        <v>1134</v>
      </c>
      <c r="B7090" s="39" t="s">
        <v>56</v>
      </c>
      <c r="C7090" s="39" t="s">
        <v>22</v>
      </c>
      <c r="D7090" s="39" t="s">
        <v>34</v>
      </c>
      <c r="E7090" s="70" t="s">
        <v>31</v>
      </c>
      <c r="F7090" s="70" t="s">
        <v>32</v>
      </c>
      <c r="G7090" s="78">
        <v>45645</v>
      </c>
      <c r="H7090" s="78">
        <v>45962</v>
      </c>
      <c r="I7090" s="69">
        <v>907958.18</v>
      </c>
      <c r="J7090" s="70">
        <v>15</v>
      </c>
      <c r="K7090" s="71">
        <v>1.0529999999999999</v>
      </c>
      <c r="L7090" s="70">
        <v>0</v>
      </c>
      <c r="M7090" s="71">
        <v>0.40899999999999997</v>
      </c>
      <c r="N7090" s="72"/>
      <c r="O7090" s="73">
        <f>MIN(1,MAX(0,(1/(1+EXP(-(Assumptions!$B$5 + Assumptions!$B$6*$N7090))))*Assumptions!$B$3))</f>
        <v>3.9165722796764356E-2</v>
      </c>
      <c r="P7090" s="73">
        <f>VLOOKUP($F7090,Assumptions!$A$23:$B$27,2,FALSE)*Assumptions!$B$4</f>
        <v>0.5</v>
      </c>
      <c r="Q7090" s="74">
        <f t="shared" si="220"/>
        <v>17780.419194467337</v>
      </c>
      <c r="R7090" s="75" t="str">
        <f>IF($O7090&lt;Assumptions!$B$17,"A",IF($O7090&lt;Assumptions!$B$18,"B",IF($O7090&lt;Assumptions!$B$19,"C",IF($O7090&lt;Assumptions!$B$20,"D","E"))))</f>
        <v>B</v>
      </c>
      <c r="S7090" s="75">
        <f t="shared" si="221"/>
        <v>0</v>
      </c>
    </row>
    <row r="7091" spans="1:19" ht="17.399999999999999" x14ac:dyDescent="0.3">
      <c r="A7091" s="39" t="s">
        <v>1134</v>
      </c>
      <c r="B7091" s="39" t="s">
        <v>56</v>
      </c>
      <c r="C7091" s="39" t="s">
        <v>22</v>
      </c>
      <c r="D7091" s="39" t="s">
        <v>34</v>
      </c>
      <c r="E7091" s="70" t="s">
        <v>31</v>
      </c>
      <c r="F7091" s="70" t="s">
        <v>32</v>
      </c>
      <c r="G7091" s="78">
        <v>45645</v>
      </c>
      <c r="H7091" s="78">
        <v>45992</v>
      </c>
      <c r="I7091" s="69">
        <v>892597.36</v>
      </c>
      <c r="J7091" s="70">
        <v>0</v>
      </c>
      <c r="K7091" s="71">
        <v>1.022</v>
      </c>
      <c r="L7091" s="70">
        <v>0</v>
      </c>
      <c r="M7091" s="71">
        <v>0.40899999999999997</v>
      </c>
      <c r="N7091" s="72"/>
      <c r="O7091" s="73">
        <f>MIN(1,MAX(0,(1/(1+EXP(-(Assumptions!$B$5 + Assumptions!$B$6*$N7091))))*Assumptions!$B$3))</f>
        <v>3.9165722796764356E-2</v>
      </c>
      <c r="P7091" s="73">
        <f>VLOOKUP($F7091,Assumptions!$A$23:$B$27,2,FALSE)*Assumptions!$B$4</f>
        <v>0.5</v>
      </c>
      <c r="Q7091" s="74">
        <f t="shared" si="220"/>
        <v>17479.61038544184</v>
      </c>
      <c r="R7091" s="75" t="str">
        <f>IF($O7091&lt;Assumptions!$B$17,"A",IF($O7091&lt;Assumptions!$B$18,"B",IF($O7091&lt;Assumptions!$B$19,"C",IF($O7091&lt;Assumptions!$B$20,"D","E"))))</f>
        <v>B</v>
      </c>
      <c r="S7091" s="75">
        <f t="shared" si="221"/>
        <v>0</v>
      </c>
    </row>
    <row r="7092" spans="1:19" ht="17.399999999999999" x14ac:dyDescent="0.3">
      <c r="A7092" s="39" t="s">
        <v>1135</v>
      </c>
      <c r="B7092" s="39" t="s">
        <v>41</v>
      </c>
      <c r="C7092" s="39" t="s">
        <v>135</v>
      </c>
      <c r="D7092" s="39" t="s">
        <v>42</v>
      </c>
      <c r="E7092" s="70" t="s">
        <v>49</v>
      </c>
      <c r="F7092" s="70" t="s">
        <v>40</v>
      </c>
      <c r="G7092" s="78">
        <v>43772</v>
      </c>
      <c r="H7092" s="78">
        <v>45658</v>
      </c>
      <c r="I7092" s="69">
        <v>3790531.46</v>
      </c>
      <c r="J7092" s="70">
        <v>0</v>
      </c>
      <c r="K7092" s="71">
        <v>0.96199999999999997</v>
      </c>
      <c r="L7092" s="70">
        <v>0</v>
      </c>
      <c r="M7092" s="71">
        <v>0.86899999999999999</v>
      </c>
      <c r="N7092" s="72"/>
      <c r="O7092" s="73">
        <f>MIN(1,MAX(0,(1/(1+EXP(-(Assumptions!$B$5 + Assumptions!$B$6*$N7092))))*Assumptions!$B$3))</f>
        <v>3.9165722796764356E-2</v>
      </c>
      <c r="P7092" s="73">
        <f>VLOOKUP($F7092,Assumptions!$A$23:$B$27,2,FALSE)*Assumptions!$B$4</f>
        <v>0.7</v>
      </c>
      <c r="Q7092" s="74">
        <f t="shared" si="220"/>
        <v>103921.23309034212</v>
      </c>
      <c r="R7092" s="75" t="str">
        <f>IF($O7092&lt;Assumptions!$B$17,"A",IF($O7092&lt;Assumptions!$B$18,"B",IF($O7092&lt;Assumptions!$B$19,"C",IF($O7092&lt;Assumptions!$B$20,"D","E"))))</f>
        <v>B</v>
      </c>
      <c r="S7092" s="75">
        <f t="shared" si="221"/>
        <v>0</v>
      </c>
    </row>
    <row r="7093" spans="1:19" ht="17.399999999999999" x14ac:dyDescent="0.3">
      <c r="A7093" s="39" t="s">
        <v>1135</v>
      </c>
      <c r="B7093" s="39" t="s">
        <v>41</v>
      </c>
      <c r="C7093" s="39" t="s">
        <v>135</v>
      </c>
      <c r="D7093" s="39" t="s">
        <v>42</v>
      </c>
      <c r="E7093" s="70" t="s">
        <v>49</v>
      </c>
      <c r="F7093" s="70" t="s">
        <v>40</v>
      </c>
      <c r="G7093" s="78">
        <v>43772</v>
      </c>
      <c r="H7093" s="78">
        <v>45689</v>
      </c>
      <c r="I7093" s="69">
        <v>3682532.9</v>
      </c>
      <c r="J7093" s="70">
        <v>0</v>
      </c>
      <c r="K7093" s="71">
        <v>0.99199999999999999</v>
      </c>
      <c r="L7093" s="70">
        <v>0</v>
      </c>
      <c r="M7093" s="71">
        <v>0.86899999999999999</v>
      </c>
      <c r="N7093" s="72"/>
      <c r="O7093" s="73">
        <f>MIN(1,MAX(0,(1/(1+EXP(-(Assumptions!$B$5 + Assumptions!$B$6*$N7093))))*Assumptions!$B$3))</f>
        <v>3.9165722796764356E-2</v>
      </c>
      <c r="P7093" s="73">
        <f>VLOOKUP($F7093,Assumptions!$A$23:$B$27,2,FALSE)*Assumptions!$B$4</f>
        <v>0.7</v>
      </c>
      <c r="Q7093" s="74">
        <f t="shared" si="220"/>
        <v>100960.34392595531</v>
      </c>
      <c r="R7093" s="75" t="str">
        <f>IF($O7093&lt;Assumptions!$B$17,"A",IF($O7093&lt;Assumptions!$B$18,"B",IF($O7093&lt;Assumptions!$B$19,"C",IF($O7093&lt;Assumptions!$B$20,"D","E"))))</f>
        <v>B</v>
      </c>
      <c r="S7093" s="75">
        <f t="shared" si="221"/>
        <v>0</v>
      </c>
    </row>
    <row r="7094" spans="1:19" ht="17.399999999999999" x14ac:dyDescent="0.3">
      <c r="A7094" s="39" t="s">
        <v>1135</v>
      </c>
      <c r="B7094" s="39" t="s">
        <v>41</v>
      </c>
      <c r="C7094" s="39" t="s">
        <v>135</v>
      </c>
      <c r="D7094" s="39" t="s">
        <v>42</v>
      </c>
      <c r="E7094" s="70" t="s">
        <v>49</v>
      </c>
      <c r="F7094" s="70" t="s">
        <v>40</v>
      </c>
      <c r="G7094" s="78">
        <v>43772</v>
      </c>
      <c r="H7094" s="78">
        <v>45717</v>
      </c>
      <c r="I7094" s="69">
        <v>3570281.07</v>
      </c>
      <c r="J7094" s="70">
        <v>0</v>
      </c>
      <c r="K7094" s="71">
        <v>1.0549999999999999</v>
      </c>
      <c r="L7094" s="70">
        <v>0</v>
      </c>
      <c r="M7094" s="71">
        <v>0.86899999999999999</v>
      </c>
      <c r="N7094" s="72"/>
      <c r="O7094" s="73">
        <f>MIN(1,MAX(0,(1/(1+EXP(-(Assumptions!$B$5 + Assumptions!$B$6*$N7094))))*Assumptions!$B$3))</f>
        <v>3.9165722796764356E-2</v>
      </c>
      <c r="P7094" s="73">
        <f>VLOOKUP($F7094,Assumptions!$A$23:$B$27,2,FALSE)*Assumptions!$B$4</f>
        <v>0.7</v>
      </c>
      <c r="Q7094" s="74">
        <f t="shared" si="220"/>
        <v>97882.847085908652</v>
      </c>
      <c r="R7094" s="75" t="str">
        <f>IF($O7094&lt;Assumptions!$B$17,"A",IF($O7094&lt;Assumptions!$B$18,"B",IF($O7094&lt;Assumptions!$B$19,"C",IF($O7094&lt;Assumptions!$B$20,"D","E"))))</f>
        <v>B</v>
      </c>
      <c r="S7094" s="75">
        <f t="shared" si="221"/>
        <v>0</v>
      </c>
    </row>
    <row r="7095" spans="1:19" ht="17.399999999999999" x14ac:dyDescent="0.3">
      <c r="A7095" s="39" t="s">
        <v>1135</v>
      </c>
      <c r="B7095" s="39" t="s">
        <v>41</v>
      </c>
      <c r="C7095" s="39" t="s">
        <v>135</v>
      </c>
      <c r="D7095" s="39" t="s">
        <v>42</v>
      </c>
      <c r="E7095" s="70" t="s">
        <v>49</v>
      </c>
      <c r="F7095" s="70" t="s">
        <v>40</v>
      </c>
      <c r="G7095" s="78">
        <v>43772</v>
      </c>
      <c r="H7095" s="78">
        <v>45748</v>
      </c>
      <c r="I7095" s="69">
        <v>3457425.25</v>
      </c>
      <c r="J7095" s="70">
        <v>15</v>
      </c>
      <c r="K7095" s="71">
        <v>0.96899999999999997</v>
      </c>
      <c r="L7095" s="70">
        <v>0</v>
      </c>
      <c r="M7095" s="71">
        <v>0.86899999999999999</v>
      </c>
      <c r="N7095" s="72"/>
      <c r="O7095" s="73">
        <f>MIN(1,MAX(0,(1/(1+EXP(-(Assumptions!$B$5 + Assumptions!$B$6*$N7095))))*Assumptions!$B$3))</f>
        <v>3.9165722796764356E-2</v>
      </c>
      <c r="P7095" s="73">
        <f>VLOOKUP($F7095,Assumptions!$A$23:$B$27,2,FALSE)*Assumptions!$B$4</f>
        <v>0.7</v>
      </c>
      <c r="Q7095" s="74">
        <f t="shared" si="220"/>
        <v>94788.791252423602</v>
      </c>
      <c r="R7095" s="75" t="str">
        <f>IF($O7095&lt;Assumptions!$B$17,"A",IF($O7095&lt;Assumptions!$B$18,"B",IF($O7095&lt;Assumptions!$B$19,"C",IF($O7095&lt;Assumptions!$B$20,"D","E"))))</f>
        <v>B</v>
      </c>
      <c r="S7095" s="75">
        <f t="shared" si="221"/>
        <v>0</v>
      </c>
    </row>
    <row r="7096" spans="1:19" ht="17.399999999999999" x14ac:dyDescent="0.3">
      <c r="A7096" s="39" t="s">
        <v>1135</v>
      </c>
      <c r="B7096" s="39" t="s">
        <v>41</v>
      </c>
      <c r="C7096" s="39" t="s">
        <v>135</v>
      </c>
      <c r="D7096" s="39" t="s">
        <v>42</v>
      </c>
      <c r="E7096" s="70" t="s">
        <v>49</v>
      </c>
      <c r="F7096" s="70" t="s">
        <v>40</v>
      </c>
      <c r="G7096" s="78">
        <v>43772</v>
      </c>
      <c r="H7096" s="78">
        <v>45778</v>
      </c>
      <c r="I7096" s="69">
        <v>3346886.66</v>
      </c>
      <c r="J7096" s="70">
        <v>0</v>
      </c>
      <c r="K7096" s="71">
        <v>1.0369999999999999</v>
      </c>
      <c r="L7096" s="70">
        <v>0</v>
      </c>
      <c r="M7096" s="71">
        <v>0.86899999999999999</v>
      </c>
      <c r="N7096" s="72"/>
      <c r="O7096" s="73">
        <f>MIN(1,MAX(0,(1/(1+EXP(-(Assumptions!$B$5 + Assumptions!$B$6*$N7096))))*Assumptions!$B$3))</f>
        <v>3.9165722796764356E-2</v>
      </c>
      <c r="P7096" s="73">
        <f>VLOOKUP($F7096,Assumptions!$A$23:$B$27,2,FALSE)*Assumptions!$B$4</f>
        <v>0.7</v>
      </c>
      <c r="Q7096" s="74">
        <f t="shared" si="220"/>
        <v>91758.264610423954</v>
      </c>
      <c r="R7096" s="75" t="str">
        <f>IF($O7096&lt;Assumptions!$B$17,"A",IF($O7096&lt;Assumptions!$B$18,"B",IF($O7096&lt;Assumptions!$B$19,"C",IF($O7096&lt;Assumptions!$B$20,"D","E"))))</f>
        <v>B</v>
      </c>
      <c r="S7096" s="75">
        <f t="shared" si="221"/>
        <v>0</v>
      </c>
    </row>
    <row r="7097" spans="1:19" ht="17.399999999999999" x14ac:dyDescent="0.3">
      <c r="A7097" s="39" t="s">
        <v>1135</v>
      </c>
      <c r="B7097" s="39" t="s">
        <v>41</v>
      </c>
      <c r="C7097" s="39" t="s">
        <v>135</v>
      </c>
      <c r="D7097" s="39" t="s">
        <v>42</v>
      </c>
      <c r="E7097" s="70" t="s">
        <v>49</v>
      </c>
      <c r="F7097" s="70" t="s">
        <v>40</v>
      </c>
      <c r="G7097" s="78">
        <v>43772</v>
      </c>
      <c r="H7097" s="78">
        <v>45809</v>
      </c>
      <c r="I7097" s="69">
        <v>3258613.05</v>
      </c>
      <c r="J7097" s="70">
        <v>0</v>
      </c>
      <c r="K7097" s="71">
        <v>1.0780000000000001</v>
      </c>
      <c r="L7097" s="70">
        <v>0</v>
      </c>
      <c r="M7097" s="71">
        <v>0.86899999999999999</v>
      </c>
      <c r="N7097" s="72"/>
      <c r="O7097" s="73">
        <f>MIN(1,MAX(0,(1/(1+EXP(-(Assumptions!$B$5 + Assumptions!$B$6*$N7097))))*Assumptions!$B$3))</f>
        <v>3.9165722796764356E-2</v>
      </c>
      <c r="P7097" s="73">
        <f>VLOOKUP($F7097,Assumptions!$A$23:$B$27,2,FALSE)*Assumptions!$B$4</f>
        <v>0.7</v>
      </c>
      <c r="Q7097" s="74">
        <f t="shared" si="220"/>
        <v>89338.154792753179</v>
      </c>
      <c r="R7097" s="75" t="str">
        <f>IF($O7097&lt;Assumptions!$B$17,"A",IF($O7097&lt;Assumptions!$B$18,"B",IF($O7097&lt;Assumptions!$B$19,"C",IF($O7097&lt;Assumptions!$B$20,"D","E"))))</f>
        <v>B</v>
      </c>
      <c r="S7097" s="75">
        <f t="shared" si="221"/>
        <v>0</v>
      </c>
    </row>
    <row r="7098" spans="1:19" ht="17.399999999999999" x14ac:dyDescent="0.3">
      <c r="A7098" s="39" t="s">
        <v>1135</v>
      </c>
      <c r="B7098" s="39" t="s">
        <v>41</v>
      </c>
      <c r="C7098" s="39" t="s">
        <v>135</v>
      </c>
      <c r="D7098" s="39" t="s">
        <v>42</v>
      </c>
      <c r="E7098" s="70" t="s">
        <v>49</v>
      </c>
      <c r="F7098" s="70" t="s">
        <v>40</v>
      </c>
      <c r="G7098" s="78">
        <v>43772</v>
      </c>
      <c r="H7098" s="78">
        <v>45839</v>
      </c>
      <c r="I7098" s="69">
        <v>3164548.58</v>
      </c>
      <c r="J7098" s="70">
        <v>0</v>
      </c>
      <c r="K7098" s="71">
        <v>1.046</v>
      </c>
      <c r="L7098" s="70">
        <v>0</v>
      </c>
      <c r="M7098" s="71">
        <v>0.86899999999999999</v>
      </c>
      <c r="N7098" s="72"/>
      <c r="O7098" s="73">
        <f>MIN(1,MAX(0,(1/(1+EXP(-(Assumptions!$B$5 + Assumptions!$B$6*$N7098))))*Assumptions!$B$3))</f>
        <v>3.9165722796764356E-2</v>
      </c>
      <c r="P7098" s="73">
        <f>VLOOKUP($F7098,Assumptions!$A$23:$B$27,2,FALSE)*Assumptions!$B$4</f>
        <v>0.7</v>
      </c>
      <c r="Q7098" s="74">
        <f t="shared" si="220"/>
        <v>86759.282722821983</v>
      </c>
      <c r="R7098" s="75" t="str">
        <f>IF($O7098&lt;Assumptions!$B$17,"A",IF($O7098&lt;Assumptions!$B$18,"B",IF($O7098&lt;Assumptions!$B$19,"C",IF($O7098&lt;Assumptions!$B$20,"D","E"))))</f>
        <v>B</v>
      </c>
      <c r="S7098" s="75">
        <f t="shared" si="221"/>
        <v>0</v>
      </c>
    </row>
    <row r="7099" spans="1:19" ht="17.399999999999999" x14ac:dyDescent="0.3">
      <c r="A7099" s="39" t="s">
        <v>1135</v>
      </c>
      <c r="B7099" s="39" t="s">
        <v>41</v>
      </c>
      <c r="C7099" s="39" t="s">
        <v>135</v>
      </c>
      <c r="D7099" s="39" t="s">
        <v>42</v>
      </c>
      <c r="E7099" s="70" t="s">
        <v>49</v>
      </c>
      <c r="F7099" s="70" t="s">
        <v>40</v>
      </c>
      <c r="G7099" s="78">
        <v>43772</v>
      </c>
      <c r="H7099" s="78">
        <v>45870</v>
      </c>
      <c r="I7099" s="69">
        <v>3066796.8</v>
      </c>
      <c r="J7099" s="70">
        <v>0</v>
      </c>
      <c r="K7099" s="71">
        <v>1.0349999999999999</v>
      </c>
      <c r="L7099" s="70">
        <v>0</v>
      </c>
      <c r="M7099" s="71">
        <v>0.86899999999999999</v>
      </c>
      <c r="N7099" s="72"/>
      <c r="O7099" s="73">
        <f>MIN(1,MAX(0,(1/(1+EXP(-(Assumptions!$B$5 + Assumptions!$B$6*$N7099))))*Assumptions!$B$3))</f>
        <v>3.9165722796764356E-2</v>
      </c>
      <c r="P7099" s="73">
        <f>VLOOKUP($F7099,Assumptions!$A$23:$B$27,2,FALSE)*Assumptions!$B$4</f>
        <v>0.7</v>
      </c>
      <c r="Q7099" s="74">
        <f t="shared" si="220"/>
        <v>84079.319339962778</v>
      </c>
      <c r="R7099" s="75" t="str">
        <f>IF($O7099&lt;Assumptions!$B$17,"A",IF($O7099&lt;Assumptions!$B$18,"B",IF($O7099&lt;Assumptions!$B$19,"C",IF($O7099&lt;Assumptions!$B$20,"D","E"))))</f>
        <v>B</v>
      </c>
      <c r="S7099" s="75">
        <f t="shared" si="221"/>
        <v>0</v>
      </c>
    </row>
    <row r="7100" spans="1:19" ht="17.399999999999999" x14ac:dyDescent="0.3">
      <c r="A7100" s="39" t="s">
        <v>1135</v>
      </c>
      <c r="B7100" s="39" t="s">
        <v>41</v>
      </c>
      <c r="C7100" s="39" t="s">
        <v>135</v>
      </c>
      <c r="D7100" s="39" t="s">
        <v>42</v>
      </c>
      <c r="E7100" s="70" t="s">
        <v>49</v>
      </c>
      <c r="F7100" s="70" t="s">
        <v>40</v>
      </c>
      <c r="G7100" s="78">
        <v>43772</v>
      </c>
      <c r="H7100" s="78">
        <v>45901</v>
      </c>
      <c r="I7100" s="69">
        <v>2985354.09</v>
      </c>
      <c r="J7100" s="70">
        <v>0</v>
      </c>
      <c r="K7100" s="71">
        <v>0.98499999999999999</v>
      </c>
      <c r="L7100" s="70">
        <v>0</v>
      </c>
      <c r="M7100" s="71">
        <v>0.86899999999999999</v>
      </c>
      <c r="N7100" s="72"/>
      <c r="O7100" s="73">
        <f>MIN(1,MAX(0,(1/(1+EXP(-(Assumptions!$B$5 + Assumptions!$B$6*$N7100))))*Assumptions!$B$3))</f>
        <v>3.9165722796764356E-2</v>
      </c>
      <c r="P7100" s="73">
        <f>VLOOKUP($F7100,Assumptions!$A$23:$B$27,2,FALSE)*Assumptions!$B$4</f>
        <v>0.7</v>
      </c>
      <c r="Q7100" s="74">
        <f t="shared" si="220"/>
        <v>81846.48551738869</v>
      </c>
      <c r="R7100" s="75" t="str">
        <f>IF($O7100&lt;Assumptions!$B$17,"A",IF($O7100&lt;Assumptions!$B$18,"B",IF($O7100&lt;Assumptions!$B$19,"C",IF($O7100&lt;Assumptions!$B$20,"D","E"))))</f>
        <v>B</v>
      </c>
      <c r="S7100" s="75">
        <f t="shared" si="221"/>
        <v>0</v>
      </c>
    </row>
    <row r="7101" spans="1:19" ht="17.399999999999999" x14ac:dyDescent="0.3">
      <c r="A7101" s="39" t="s">
        <v>1135</v>
      </c>
      <c r="B7101" s="39" t="s">
        <v>41</v>
      </c>
      <c r="C7101" s="39" t="s">
        <v>135</v>
      </c>
      <c r="D7101" s="39" t="s">
        <v>42</v>
      </c>
      <c r="E7101" s="70" t="s">
        <v>49</v>
      </c>
      <c r="F7101" s="70" t="s">
        <v>40</v>
      </c>
      <c r="G7101" s="78">
        <v>43772</v>
      </c>
      <c r="H7101" s="78">
        <v>45931</v>
      </c>
      <c r="I7101" s="69">
        <v>2898761.74</v>
      </c>
      <c r="J7101" s="70">
        <v>0</v>
      </c>
      <c r="K7101" s="71">
        <v>1.08</v>
      </c>
      <c r="L7101" s="70">
        <v>0</v>
      </c>
      <c r="M7101" s="71">
        <v>0.86899999999999999</v>
      </c>
      <c r="N7101" s="72"/>
      <c r="O7101" s="73">
        <f>MIN(1,MAX(0,(1/(1+EXP(-(Assumptions!$B$5 + Assumptions!$B$6*$N7101))))*Assumptions!$B$3))</f>
        <v>3.9165722796764356E-2</v>
      </c>
      <c r="P7101" s="73">
        <f>VLOOKUP($F7101,Assumptions!$A$23:$B$27,2,FALSE)*Assumptions!$B$4</f>
        <v>0.7</v>
      </c>
      <c r="Q7101" s="74">
        <f t="shared" si="220"/>
        <v>79472.46913389441</v>
      </c>
      <c r="R7101" s="75" t="str">
        <f>IF($O7101&lt;Assumptions!$B$17,"A",IF($O7101&lt;Assumptions!$B$18,"B",IF($O7101&lt;Assumptions!$B$19,"C",IF($O7101&lt;Assumptions!$B$20,"D","E"))))</f>
        <v>B</v>
      </c>
      <c r="S7101" s="75">
        <f t="shared" si="221"/>
        <v>0</v>
      </c>
    </row>
    <row r="7102" spans="1:19" ht="17.399999999999999" x14ac:dyDescent="0.3">
      <c r="A7102" s="39" t="s">
        <v>1135</v>
      </c>
      <c r="B7102" s="39" t="s">
        <v>41</v>
      </c>
      <c r="C7102" s="39" t="s">
        <v>135</v>
      </c>
      <c r="D7102" s="39" t="s">
        <v>42</v>
      </c>
      <c r="E7102" s="70" t="s">
        <v>49</v>
      </c>
      <c r="F7102" s="70" t="s">
        <v>40</v>
      </c>
      <c r="G7102" s="78">
        <v>43772</v>
      </c>
      <c r="H7102" s="78">
        <v>45962</v>
      </c>
      <c r="I7102" s="69">
        <v>2822409.73</v>
      </c>
      <c r="J7102" s="70">
        <v>0</v>
      </c>
      <c r="K7102" s="71">
        <v>1.147</v>
      </c>
      <c r="L7102" s="70">
        <v>0</v>
      </c>
      <c r="M7102" s="71">
        <v>0.86899999999999999</v>
      </c>
      <c r="N7102" s="72"/>
      <c r="O7102" s="73">
        <f>MIN(1,MAX(0,(1/(1+EXP(-(Assumptions!$B$5 + Assumptions!$B$6*$N7102))))*Assumptions!$B$3))</f>
        <v>3.9165722796764356E-2</v>
      </c>
      <c r="P7102" s="73">
        <f>VLOOKUP($F7102,Assumptions!$A$23:$B$27,2,FALSE)*Assumptions!$B$4</f>
        <v>0.7</v>
      </c>
      <c r="Q7102" s="74">
        <f t="shared" si="220"/>
        <v>77379.201972849361</v>
      </c>
      <c r="R7102" s="75" t="str">
        <f>IF($O7102&lt;Assumptions!$B$17,"A",IF($O7102&lt;Assumptions!$B$18,"B",IF($O7102&lt;Assumptions!$B$19,"C",IF($O7102&lt;Assumptions!$B$20,"D","E"))))</f>
        <v>B</v>
      </c>
      <c r="S7102" s="75">
        <f t="shared" si="221"/>
        <v>0</v>
      </c>
    </row>
    <row r="7103" spans="1:19" ht="17.399999999999999" x14ac:dyDescent="0.3">
      <c r="A7103" s="39" t="s">
        <v>1135</v>
      </c>
      <c r="B7103" s="39" t="s">
        <v>41</v>
      </c>
      <c r="C7103" s="39" t="s">
        <v>135</v>
      </c>
      <c r="D7103" s="39" t="s">
        <v>42</v>
      </c>
      <c r="E7103" s="70" t="s">
        <v>49</v>
      </c>
      <c r="F7103" s="70" t="s">
        <v>40</v>
      </c>
      <c r="G7103" s="78">
        <v>43772</v>
      </c>
      <c r="H7103" s="78">
        <v>45992</v>
      </c>
      <c r="I7103" s="69">
        <v>2746928.68</v>
      </c>
      <c r="J7103" s="70">
        <v>0</v>
      </c>
      <c r="K7103" s="71">
        <v>1.1000000000000001</v>
      </c>
      <c r="L7103" s="70">
        <v>0</v>
      </c>
      <c r="M7103" s="71">
        <v>0.86899999999999999</v>
      </c>
      <c r="N7103" s="72"/>
      <c r="O7103" s="73">
        <f>MIN(1,MAX(0,(1/(1+EXP(-(Assumptions!$B$5 + Assumptions!$B$6*$N7103))))*Assumptions!$B$3))</f>
        <v>3.9165722796764356E-2</v>
      </c>
      <c r="P7103" s="73">
        <f>VLOOKUP($F7103,Assumptions!$A$23:$B$27,2,FALSE)*Assumptions!$B$4</f>
        <v>0.7</v>
      </c>
      <c r="Q7103" s="74">
        <f t="shared" si="220"/>
        <v>75309.813056353276</v>
      </c>
      <c r="R7103" s="75" t="str">
        <f>IF($O7103&lt;Assumptions!$B$17,"A",IF($O7103&lt;Assumptions!$B$18,"B",IF($O7103&lt;Assumptions!$B$19,"C",IF($O7103&lt;Assumptions!$B$20,"D","E"))))</f>
        <v>B</v>
      </c>
      <c r="S7103" s="75">
        <f t="shared" si="221"/>
        <v>0</v>
      </c>
    </row>
    <row r="7104" spans="1:19" ht="17.399999999999999" x14ac:dyDescent="0.3">
      <c r="A7104" s="39" t="s">
        <v>1137</v>
      </c>
      <c r="B7104" s="39" t="s">
        <v>58</v>
      </c>
      <c r="C7104" s="39" t="s">
        <v>22</v>
      </c>
      <c r="D7104" s="39" t="s">
        <v>22</v>
      </c>
      <c r="E7104" s="70" t="s">
        <v>35</v>
      </c>
      <c r="F7104" s="70" t="s">
        <v>40</v>
      </c>
      <c r="G7104" s="78">
        <v>45543</v>
      </c>
      <c r="H7104" s="78">
        <v>45658</v>
      </c>
      <c r="I7104" s="69">
        <v>9487140.7799999993</v>
      </c>
      <c r="J7104" s="70">
        <v>15</v>
      </c>
      <c r="K7104" s="71">
        <v>1.0580000000000001</v>
      </c>
      <c r="L7104" s="70">
        <v>0</v>
      </c>
      <c r="M7104" s="71">
        <v>1.2450000000000001</v>
      </c>
      <c r="N7104" s="72"/>
      <c r="O7104" s="73">
        <f>MIN(1,MAX(0,(1/(1+EXP(-(Assumptions!$B$5 + Assumptions!$B$6*$N7104))))*Assumptions!$B$3))</f>
        <v>3.9165722796764356E-2</v>
      </c>
      <c r="P7104" s="73">
        <f>VLOOKUP($F7104,Assumptions!$A$23:$B$27,2,FALSE)*Assumptions!$B$4</f>
        <v>0.7</v>
      </c>
      <c r="Q7104" s="74">
        <f t="shared" si="220"/>
        <v>260099.50814635112</v>
      </c>
      <c r="R7104" s="75" t="str">
        <f>IF($O7104&lt;Assumptions!$B$17,"A",IF($O7104&lt;Assumptions!$B$18,"B",IF($O7104&lt;Assumptions!$B$19,"C",IF($O7104&lt;Assumptions!$B$20,"D","E"))))</f>
        <v>B</v>
      </c>
      <c r="S7104" s="75">
        <f t="shared" si="221"/>
        <v>0</v>
      </c>
    </row>
    <row r="7105" spans="1:19" ht="17.399999999999999" x14ac:dyDescent="0.3">
      <c r="A7105" s="39" t="s">
        <v>1137</v>
      </c>
      <c r="B7105" s="39" t="s">
        <v>58</v>
      </c>
      <c r="C7105" s="39" t="s">
        <v>22</v>
      </c>
      <c r="D7105" s="39" t="s">
        <v>22</v>
      </c>
      <c r="E7105" s="70" t="s">
        <v>35</v>
      </c>
      <c r="F7105" s="70" t="s">
        <v>40</v>
      </c>
      <c r="G7105" s="78">
        <v>45543</v>
      </c>
      <c r="H7105" s="78">
        <v>45689</v>
      </c>
      <c r="I7105" s="69">
        <v>9305346.5399999991</v>
      </c>
      <c r="J7105" s="70">
        <v>95</v>
      </c>
      <c r="K7105" s="71">
        <v>0.46800000000000003</v>
      </c>
      <c r="L7105" s="70">
        <v>0</v>
      </c>
      <c r="M7105" s="71">
        <v>1.2450000000000001</v>
      </c>
      <c r="N7105" s="72"/>
      <c r="O7105" s="73">
        <f>MIN(1,MAX(0,(1/(1+EXP(-(Assumptions!$B$5 + Assumptions!$B$6*$N7105))))*Assumptions!$B$3))</f>
        <v>3.9165722796764356E-2</v>
      </c>
      <c r="P7105" s="73">
        <f>VLOOKUP($F7105,Assumptions!$A$23:$B$27,2,FALSE)*Assumptions!$B$4</f>
        <v>0.7</v>
      </c>
      <c r="Q7105" s="74">
        <f t="shared" ref="Q7105:Q7168" si="222">$I7105*$O7105*$P7105</f>
        <v>255115.43617942918</v>
      </c>
      <c r="R7105" s="75" t="str">
        <f>IF($O7105&lt;Assumptions!$B$17,"A",IF($O7105&lt;Assumptions!$B$18,"B",IF($O7105&lt;Assumptions!$B$19,"C",IF($O7105&lt;Assumptions!$B$20,"D","E"))))</f>
        <v>B</v>
      </c>
      <c r="S7105" s="75">
        <f t="shared" ref="S7105:S7168" si="223">--($J7105&gt;=180)</f>
        <v>0</v>
      </c>
    </row>
    <row r="7106" spans="1:19" ht="17.399999999999999" x14ac:dyDescent="0.3">
      <c r="A7106" s="39" t="s">
        <v>1137</v>
      </c>
      <c r="B7106" s="39" t="s">
        <v>58</v>
      </c>
      <c r="C7106" s="39" t="s">
        <v>22</v>
      </c>
      <c r="D7106" s="39" t="s">
        <v>22</v>
      </c>
      <c r="E7106" s="70" t="s">
        <v>35</v>
      </c>
      <c r="F7106" s="70" t="s">
        <v>40</v>
      </c>
      <c r="G7106" s="78">
        <v>45543</v>
      </c>
      <c r="H7106" s="78">
        <v>45717</v>
      </c>
      <c r="I7106" s="69">
        <v>9164649.8900000006</v>
      </c>
      <c r="J7106" s="70">
        <v>65</v>
      </c>
      <c r="K7106" s="71">
        <v>0.72699999999999998</v>
      </c>
      <c r="L7106" s="70">
        <v>0</v>
      </c>
      <c r="M7106" s="71">
        <v>1.2450000000000001</v>
      </c>
      <c r="N7106" s="72"/>
      <c r="O7106" s="73">
        <f>MIN(1,MAX(0,(1/(1+EXP(-(Assumptions!$B$5 + Assumptions!$B$6*$N7106))))*Assumptions!$B$3))</f>
        <v>3.9165722796764356E-2</v>
      </c>
      <c r="P7106" s="73">
        <f>VLOOKUP($F7106,Assumptions!$A$23:$B$27,2,FALSE)*Assumptions!$B$4</f>
        <v>0.7</v>
      </c>
      <c r="Q7106" s="74">
        <f t="shared" si="222"/>
        <v>251258.09598479589</v>
      </c>
      <c r="R7106" s="75" t="str">
        <f>IF($O7106&lt;Assumptions!$B$17,"A",IF($O7106&lt;Assumptions!$B$18,"B",IF($O7106&lt;Assumptions!$B$19,"C",IF($O7106&lt;Assumptions!$B$20,"D","E"))))</f>
        <v>B</v>
      </c>
      <c r="S7106" s="75">
        <f t="shared" si="223"/>
        <v>0</v>
      </c>
    </row>
    <row r="7107" spans="1:19" ht="17.399999999999999" x14ac:dyDescent="0.3">
      <c r="A7107" s="39" t="s">
        <v>1137</v>
      </c>
      <c r="B7107" s="39" t="s">
        <v>58</v>
      </c>
      <c r="C7107" s="39" t="s">
        <v>22</v>
      </c>
      <c r="D7107" s="39" t="s">
        <v>22</v>
      </c>
      <c r="E7107" s="70" t="s">
        <v>35</v>
      </c>
      <c r="F7107" s="70" t="s">
        <v>40</v>
      </c>
      <c r="G7107" s="78">
        <v>45543</v>
      </c>
      <c r="H7107" s="78">
        <v>45748</v>
      </c>
      <c r="I7107" s="69">
        <v>8994198.1099999994</v>
      </c>
      <c r="J7107" s="70">
        <v>15</v>
      </c>
      <c r="K7107" s="71">
        <v>1.0029999999999999</v>
      </c>
      <c r="L7107" s="70">
        <v>0</v>
      </c>
      <c r="M7107" s="71">
        <v>1.2450000000000001</v>
      </c>
      <c r="N7107" s="72"/>
      <c r="O7107" s="73">
        <f>MIN(1,MAX(0,(1/(1+EXP(-(Assumptions!$B$5 + Assumptions!$B$6*$N7107))))*Assumptions!$B$3))</f>
        <v>3.9165722796764356E-2</v>
      </c>
      <c r="P7107" s="73">
        <f>VLOOKUP($F7107,Assumptions!$A$23:$B$27,2,FALSE)*Assumptions!$B$4</f>
        <v>0.7</v>
      </c>
      <c r="Q7107" s="74">
        <f t="shared" si="222"/>
        <v>246584.98896880931</v>
      </c>
      <c r="R7107" s="75" t="str">
        <f>IF($O7107&lt;Assumptions!$B$17,"A",IF($O7107&lt;Assumptions!$B$18,"B",IF($O7107&lt;Assumptions!$B$19,"C",IF($O7107&lt;Assumptions!$B$20,"D","E"))))</f>
        <v>B</v>
      </c>
      <c r="S7107" s="75">
        <f t="shared" si="223"/>
        <v>0</v>
      </c>
    </row>
    <row r="7108" spans="1:19" ht="17.399999999999999" x14ac:dyDescent="0.3">
      <c r="A7108" s="39" t="s">
        <v>1137</v>
      </c>
      <c r="B7108" s="39" t="s">
        <v>58</v>
      </c>
      <c r="C7108" s="39" t="s">
        <v>22</v>
      </c>
      <c r="D7108" s="39" t="s">
        <v>22</v>
      </c>
      <c r="E7108" s="70" t="s">
        <v>35</v>
      </c>
      <c r="F7108" s="70" t="s">
        <v>40</v>
      </c>
      <c r="G7108" s="78">
        <v>45543</v>
      </c>
      <c r="H7108" s="78">
        <v>45778</v>
      </c>
      <c r="I7108" s="69">
        <v>8830363.5</v>
      </c>
      <c r="J7108" s="70">
        <v>0</v>
      </c>
      <c r="K7108" s="71">
        <v>1.1439999999999999</v>
      </c>
      <c r="L7108" s="70">
        <v>0</v>
      </c>
      <c r="M7108" s="71">
        <v>1.2450000000000001</v>
      </c>
      <c r="N7108" s="72"/>
      <c r="O7108" s="73">
        <f>MIN(1,MAX(0,(1/(1+EXP(-(Assumptions!$B$5 + Assumptions!$B$6*$N7108))))*Assumptions!$B$3))</f>
        <v>3.9165722796764356E-2</v>
      </c>
      <c r="P7108" s="73">
        <f>VLOOKUP($F7108,Assumptions!$A$23:$B$27,2,FALSE)*Assumptions!$B$4</f>
        <v>0.7</v>
      </c>
      <c r="Q7108" s="74">
        <f t="shared" si="222"/>
        <v>242093.2983249661</v>
      </c>
      <c r="R7108" s="75" t="str">
        <f>IF($O7108&lt;Assumptions!$B$17,"A",IF($O7108&lt;Assumptions!$B$18,"B",IF($O7108&lt;Assumptions!$B$19,"C",IF($O7108&lt;Assumptions!$B$20,"D","E"))))</f>
        <v>B</v>
      </c>
      <c r="S7108" s="75">
        <f t="shared" si="223"/>
        <v>0</v>
      </c>
    </row>
    <row r="7109" spans="1:19" ht="17.399999999999999" x14ac:dyDescent="0.3">
      <c r="A7109" s="39" t="s">
        <v>1137</v>
      </c>
      <c r="B7109" s="39" t="s">
        <v>58</v>
      </c>
      <c r="C7109" s="39" t="s">
        <v>22</v>
      </c>
      <c r="D7109" s="39" t="s">
        <v>22</v>
      </c>
      <c r="E7109" s="70" t="s">
        <v>35</v>
      </c>
      <c r="F7109" s="70" t="s">
        <v>40</v>
      </c>
      <c r="G7109" s="78">
        <v>45543</v>
      </c>
      <c r="H7109" s="78">
        <v>45809</v>
      </c>
      <c r="I7109" s="69">
        <v>8668409.3000000007</v>
      </c>
      <c r="J7109" s="70">
        <v>35</v>
      </c>
      <c r="K7109" s="71">
        <v>0.57099999999999995</v>
      </c>
      <c r="L7109" s="70">
        <v>0</v>
      </c>
      <c r="M7109" s="71">
        <v>1.2450000000000001</v>
      </c>
      <c r="N7109" s="72"/>
      <c r="O7109" s="73">
        <f>MIN(1,MAX(0,(1/(1+EXP(-(Assumptions!$B$5 + Assumptions!$B$6*$N7109))))*Assumptions!$B$3))</f>
        <v>3.9165722796764356E-2</v>
      </c>
      <c r="P7109" s="73">
        <f>VLOOKUP($F7109,Assumptions!$A$23:$B$27,2,FALSE)*Assumptions!$B$4</f>
        <v>0.7</v>
      </c>
      <c r="Q7109" s="74">
        <f t="shared" si="222"/>
        <v>237653.16101288592</v>
      </c>
      <c r="R7109" s="75" t="str">
        <f>IF($O7109&lt;Assumptions!$B$17,"A",IF($O7109&lt;Assumptions!$B$18,"B",IF($O7109&lt;Assumptions!$B$19,"C",IF($O7109&lt;Assumptions!$B$20,"D","E"))))</f>
        <v>B</v>
      </c>
      <c r="S7109" s="75">
        <f t="shared" si="223"/>
        <v>0</v>
      </c>
    </row>
    <row r="7110" spans="1:19" ht="17.399999999999999" x14ac:dyDescent="0.3">
      <c r="A7110" s="39" t="s">
        <v>1137</v>
      </c>
      <c r="B7110" s="39" t="s">
        <v>58</v>
      </c>
      <c r="C7110" s="39" t="s">
        <v>22</v>
      </c>
      <c r="D7110" s="39" t="s">
        <v>22</v>
      </c>
      <c r="E7110" s="70" t="s">
        <v>35</v>
      </c>
      <c r="F7110" s="70" t="s">
        <v>40</v>
      </c>
      <c r="G7110" s="78">
        <v>45543</v>
      </c>
      <c r="H7110" s="78">
        <v>45839</v>
      </c>
      <c r="I7110" s="69">
        <v>8531817.7100000009</v>
      </c>
      <c r="J7110" s="70">
        <v>15</v>
      </c>
      <c r="K7110" s="71">
        <v>0.95899999999999996</v>
      </c>
      <c r="L7110" s="70">
        <v>0</v>
      </c>
      <c r="M7110" s="71">
        <v>1.2450000000000001</v>
      </c>
      <c r="N7110" s="72"/>
      <c r="O7110" s="73">
        <f>MIN(1,MAX(0,(1/(1+EXP(-(Assumptions!$B$5 + Assumptions!$B$6*$N7110))))*Assumptions!$B$3))</f>
        <v>3.9165722796764356E-2</v>
      </c>
      <c r="P7110" s="73">
        <f>VLOOKUP($F7110,Assumptions!$A$23:$B$27,2,FALSE)*Assumptions!$B$4</f>
        <v>0.7</v>
      </c>
      <c r="Q7110" s="74">
        <f t="shared" si="222"/>
        <v>233908.3651676694</v>
      </c>
      <c r="R7110" s="75" t="str">
        <f>IF($O7110&lt;Assumptions!$B$17,"A",IF($O7110&lt;Assumptions!$B$18,"B",IF($O7110&lt;Assumptions!$B$19,"C",IF($O7110&lt;Assumptions!$B$20,"D","E"))))</f>
        <v>B</v>
      </c>
      <c r="S7110" s="75">
        <f t="shared" si="223"/>
        <v>0</v>
      </c>
    </row>
    <row r="7111" spans="1:19" ht="17.399999999999999" x14ac:dyDescent="0.3">
      <c r="A7111" s="39" t="s">
        <v>1137</v>
      </c>
      <c r="B7111" s="39" t="s">
        <v>58</v>
      </c>
      <c r="C7111" s="39" t="s">
        <v>22</v>
      </c>
      <c r="D7111" s="39" t="s">
        <v>22</v>
      </c>
      <c r="E7111" s="70" t="s">
        <v>35</v>
      </c>
      <c r="F7111" s="70" t="s">
        <v>40</v>
      </c>
      <c r="G7111" s="78">
        <v>45543</v>
      </c>
      <c r="H7111" s="78">
        <v>45870</v>
      </c>
      <c r="I7111" s="69">
        <v>8373158.54</v>
      </c>
      <c r="J7111" s="70">
        <v>35</v>
      </c>
      <c r="K7111" s="71">
        <v>0.622</v>
      </c>
      <c r="L7111" s="70">
        <v>0</v>
      </c>
      <c r="M7111" s="71">
        <v>1.2450000000000001</v>
      </c>
      <c r="N7111" s="72"/>
      <c r="O7111" s="73">
        <f>MIN(1,MAX(0,(1/(1+EXP(-(Assumptions!$B$5 + Assumptions!$B$6*$N7111))))*Assumptions!$B$3))</f>
        <v>3.9165722796764356E-2</v>
      </c>
      <c r="P7111" s="73">
        <f>VLOOKUP($F7111,Assumptions!$A$23:$B$27,2,FALSE)*Assumptions!$B$4</f>
        <v>0.7</v>
      </c>
      <c r="Q7111" s="74">
        <f t="shared" si="222"/>
        <v>229558.56441770008</v>
      </c>
      <c r="R7111" s="75" t="str">
        <f>IF($O7111&lt;Assumptions!$B$17,"A",IF($O7111&lt;Assumptions!$B$18,"B",IF($O7111&lt;Assumptions!$B$19,"C",IF($O7111&lt;Assumptions!$B$20,"D","E"))))</f>
        <v>B</v>
      </c>
      <c r="S7111" s="75">
        <f t="shared" si="223"/>
        <v>0</v>
      </c>
    </row>
    <row r="7112" spans="1:19" ht="17.399999999999999" x14ac:dyDescent="0.3">
      <c r="A7112" s="39" t="s">
        <v>1137</v>
      </c>
      <c r="B7112" s="39" t="s">
        <v>58</v>
      </c>
      <c r="C7112" s="39" t="s">
        <v>22</v>
      </c>
      <c r="D7112" s="39" t="s">
        <v>22</v>
      </c>
      <c r="E7112" s="70" t="s">
        <v>35</v>
      </c>
      <c r="F7112" s="70" t="s">
        <v>40</v>
      </c>
      <c r="G7112" s="78">
        <v>45543</v>
      </c>
      <c r="H7112" s="78">
        <v>45901</v>
      </c>
      <c r="I7112" s="69">
        <v>8249752.3799999999</v>
      </c>
      <c r="J7112" s="70">
        <v>95</v>
      </c>
      <c r="K7112" s="71">
        <v>0.505</v>
      </c>
      <c r="L7112" s="70">
        <v>1</v>
      </c>
      <c r="M7112" s="71">
        <v>1.2450000000000001</v>
      </c>
      <c r="N7112" s="72"/>
      <c r="O7112" s="73">
        <f>MIN(1,MAX(0,(1/(1+EXP(-(Assumptions!$B$5 + Assumptions!$B$6*$N7112))))*Assumptions!$B$3))</f>
        <v>3.9165722796764356E-2</v>
      </c>
      <c r="P7112" s="73">
        <f>VLOOKUP($F7112,Assumptions!$A$23:$B$27,2,FALSE)*Assumptions!$B$4</f>
        <v>0.7</v>
      </c>
      <c r="Q7112" s="74">
        <f t="shared" si="222"/>
        <v>226175.26039991889</v>
      </c>
      <c r="R7112" s="75" t="str">
        <f>IF($O7112&lt;Assumptions!$B$17,"A",IF($O7112&lt;Assumptions!$B$18,"B",IF($O7112&lt;Assumptions!$B$19,"C",IF($O7112&lt;Assumptions!$B$20,"D","E"))))</f>
        <v>B</v>
      </c>
      <c r="S7112" s="75">
        <f t="shared" si="223"/>
        <v>0</v>
      </c>
    </row>
    <row r="7113" spans="1:19" ht="17.399999999999999" x14ac:dyDescent="0.3">
      <c r="A7113" s="39" t="s">
        <v>1137</v>
      </c>
      <c r="B7113" s="39" t="s">
        <v>58</v>
      </c>
      <c r="C7113" s="39" t="s">
        <v>22</v>
      </c>
      <c r="D7113" s="39" t="s">
        <v>22</v>
      </c>
      <c r="E7113" s="70" t="s">
        <v>35</v>
      </c>
      <c r="F7113" s="70" t="s">
        <v>40</v>
      </c>
      <c r="G7113" s="78">
        <v>45543</v>
      </c>
      <c r="H7113" s="78">
        <v>45931</v>
      </c>
      <c r="I7113" s="69">
        <v>8116061.9900000002</v>
      </c>
      <c r="J7113" s="70">
        <v>0</v>
      </c>
      <c r="K7113" s="71">
        <v>1.0409999999999999</v>
      </c>
      <c r="L7113" s="70">
        <v>1</v>
      </c>
      <c r="M7113" s="71">
        <v>1.2450000000000001</v>
      </c>
      <c r="N7113" s="72"/>
      <c r="O7113" s="73">
        <f>MIN(1,MAX(0,(1/(1+EXP(-(Assumptions!$B$5 + Assumptions!$B$6*$N7113))))*Assumptions!$B$3))</f>
        <v>3.9165722796764356E-2</v>
      </c>
      <c r="P7113" s="73">
        <f>VLOOKUP($F7113,Assumptions!$A$23:$B$27,2,FALSE)*Assumptions!$B$4</f>
        <v>0.7</v>
      </c>
      <c r="Q7113" s="74">
        <f t="shared" si="222"/>
        <v>222510.00387118699</v>
      </c>
      <c r="R7113" s="75" t="str">
        <f>IF($O7113&lt;Assumptions!$B$17,"A",IF($O7113&lt;Assumptions!$B$18,"B",IF($O7113&lt;Assumptions!$B$19,"C",IF($O7113&lt;Assumptions!$B$20,"D","E"))))</f>
        <v>B</v>
      </c>
      <c r="S7113" s="75">
        <f t="shared" si="223"/>
        <v>0</v>
      </c>
    </row>
    <row r="7114" spans="1:19" ht="17.399999999999999" x14ac:dyDescent="0.3">
      <c r="A7114" s="39" t="s">
        <v>1137</v>
      </c>
      <c r="B7114" s="39" t="s">
        <v>58</v>
      </c>
      <c r="C7114" s="39" t="s">
        <v>22</v>
      </c>
      <c r="D7114" s="39" t="s">
        <v>22</v>
      </c>
      <c r="E7114" s="70" t="s">
        <v>35</v>
      </c>
      <c r="F7114" s="70" t="s">
        <v>40</v>
      </c>
      <c r="G7114" s="78">
        <v>45543</v>
      </c>
      <c r="H7114" s="78">
        <v>45962</v>
      </c>
      <c r="I7114" s="69">
        <v>7974112.25</v>
      </c>
      <c r="J7114" s="70">
        <v>65</v>
      </c>
      <c r="K7114" s="71">
        <v>0.42299999999999999</v>
      </c>
      <c r="L7114" s="70">
        <v>1</v>
      </c>
      <c r="M7114" s="71">
        <v>1.2450000000000001</v>
      </c>
      <c r="N7114" s="72"/>
      <c r="O7114" s="73">
        <f>MIN(1,MAX(0,(1/(1+EXP(-(Assumptions!$B$5 + Assumptions!$B$6*$N7114))))*Assumptions!$B$3))</f>
        <v>3.9165722796764356E-2</v>
      </c>
      <c r="P7114" s="73">
        <f>VLOOKUP($F7114,Assumptions!$A$23:$B$27,2,FALSE)*Assumptions!$B$4</f>
        <v>0.7</v>
      </c>
      <c r="Q7114" s="74">
        <f t="shared" si="222"/>
        <v>218618.30895364803</v>
      </c>
      <c r="R7114" s="75" t="str">
        <f>IF($O7114&lt;Assumptions!$B$17,"A",IF($O7114&lt;Assumptions!$B$18,"B",IF($O7114&lt;Assumptions!$B$19,"C",IF($O7114&lt;Assumptions!$B$20,"D","E"))))</f>
        <v>B</v>
      </c>
      <c r="S7114" s="75">
        <f t="shared" si="223"/>
        <v>0</v>
      </c>
    </row>
    <row r="7115" spans="1:19" ht="17.399999999999999" x14ac:dyDescent="0.3">
      <c r="A7115" s="39" t="s">
        <v>1137</v>
      </c>
      <c r="B7115" s="39" t="s">
        <v>58</v>
      </c>
      <c r="C7115" s="39" t="s">
        <v>22</v>
      </c>
      <c r="D7115" s="39" t="s">
        <v>22</v>
      </c>
      <c r="E7115" s="70" t="s">
        <v>35</v>
      </c>
      <c r="F7115" s="70" t="s">
        <v>40</v>
      </c>
      <c r="G7115" s="78">
        <v>45543</v>
      </c>
      <c r="H7115" s="78">
        <v>45992</v>
      </c>
      <c r="I7115" s="69">
        <v>7838762.4400000004</v>
      </c>
      <c r="J7115" s="70">
        <v>0</v>
      </c>
      <c r="K7115" s="71">
        <v>1.093</v>
      </c>
      <c r="L7115" s="70">
        <v>1</v>
      </c>
      <c r="M7115" s="71">
        <v>1.2450000000000001</v>
      </c>
      <c r="N7115" s="72"/>
      <c r="O7115" s="73">
        <f>MIN(1,MAX(0,(1/(1+EXP(-(Assumptions!$B$5 + Assumptions!$B$6*$N7115))))*Assumptions!$B$3))</f>
        <v>3.9165722796764356E-2</v>
      </c>
      <c r="P7115" s="73">
        <f>VLOOKUP($F7115,Assumptions!$A$23:$B$27,2,FALSE)*Assumptions!$B$4</f>
        <v>0.7</v>
      </c>
      <c r="Q7115" s="74">
        <f t="shared" si="222"/>
        <v>214907.55775630972</v>
      </c>
      <c r="R7115" s="75" t="str">
        <f>IF($O7115&lt;Assumptions!$B$17,"A",IF($O7115&lt;Assumptions!$B$18,"B",IF($O7115&lt;Assumptions!$B$19,"C",IF($O7115&lt;Assumptions!$B$20,"D","E"))))</f>
        <v>B</v>
      </c>
      <c r="S7115" s="75">
        <f t="shared" si="223"/>
        <v>0</v>
      </c>
    </row>
    <row r="7116" spans="1:19" ht="17.399999999999999" x14ac:dyDescent="0.3">
      <c r="A7116" s="39" t="s">
        <v>1138</v>
      </c>
      <c r="B7116" s="39" t="s">
        <v>65</v>
      </c>
      <c r="C7116" s="39" t="s">
        <v>135</v>
      </c>
      <c r="D7116" s="39" t="s">
        <v>38</v>
      </c>
      <c r="E7116" s="70" t="s">
        <v>39</v>
      </c>
      <c r="F7116" s="70" t="s">
        <v>36</v>
      </c>
      <c r="G7116" s="78">
        <v>44031</v>
      </c>
      <c r="H7116" s="78">
        <v>45658</v>
      </c>
      <c r="I7116" s="69">
        <v>2746861.33</v>
      </c>
      <c r="J7116" s="70">
        <v>0</v>
      </c>
      <c r="K7116" s="71">
        <v>1.016</v>
      </c>
      <c r="L7116" s="70">
        <v>0</v>
      </c>
      <c r="M7116" s="71">
        <v>0.70699999999999996</v>
      </c>
      <c r="N7116" s="72"/>
      <c r="O7116" s="73">
        <f>MIN(1,MAX(0,(1/(1+EXP(-(Assumptions!$B$5 + Assumptions!$B$6*$N7116))))*Assumptions!$B$3))</f>
        <v>3.9165722796764356E-2</v>
      </c>
      <c r="P7116" s="73">
        <f>VLOOKUP($F7116,Assumptions!$A$23:$B$27,2,FALSE)*Assumptions!$B$4</f>
        <v>0.55000000000000004</v>
      </c>
      <c r="Q7116" s="74">
        <f t="shared" si="222"/>
        <v>59170.545176562307</v>
      </c>
      <c r="R7116" s="75" t="str">
        <f>IF($O7116&lt;Assumptions!$B$17,"A",IF($O7116&lt;Assumptions!$B$18,"B",IF($O7116&lt;Assumptions!$B$19,"C",IF($O7116&lt;Assumptions!$B$20,"D","E"))))</f>
        <v>B</v>
      </c>
      <c r="S7116" s="75">
        <f t="shared" si="223"/>
        <v>0</v>
      </c>
    </row>
    <row r="7117" spans="1:19" ht="17.399999999999999" x14ac:dyDescent="0.3">
      <c r="A7117" s="39" t="s">
        <v>1138</v>
      </c>
      <c r="B7117" s="39" t="s">
        <v>65</v>
      </c>
      <c r="C7117" s="39" t="s">
        <v>135</v>
      </c>
      <c r="D7117" s="39" t="s">
        <v>38</v>
      </c>
      <c r="E7117" s="70" t="s">
        <v>39</v>
      </c>
      <c r="F7117" s="70" t="s">
        <v>36</v>
      </c>
      <c r="G7117" s="78">
        <v>44031</v>
      </c>
      <c r="H7117" s="78">
        <v>45689</v>
      </c>
      <c r="I7117" s="69">
        <v>2666682.3199999998</v>
      </c>
      <c r="J7117" s="70">
        <v>0</v>
      </c>
      <c r="K7117" s="71">
        <v>1.099</v>
      </c>
      <c r="L7117" s="70">
        <v>0</v>
      </c>
      <c r="M7117" s="71">
        <v>0.70699999999999996</v>
      </c>
      <c r="N7117" s="72"/>
      <c r="O7117" s="73">
        <f>MIN(1,MAX(0,(1/(1+EXP(-(Assumptions!$B$5 + Assumptions!$B$6*$N7117))))*Assumptions!$B$3))</f>
        <v>3.9165722796764356E-2</v>
      </c>
      <c r="P7117" s="73">
        <f>VLOOKUP($F7117,Assumptions!$A$23:$B$27,2,FALSE)*Assumptions!$B$4</f>
        <v>0.55000000000000004</v>
      </c>
      <c r="Q7117" s="74">
        <f t="shared" si="222"/>
        <v>57443.397292683854</v>
      </c>
      <c r="R7117" s="75" t="str">
        <f>IF($O7117&lt;Assumptions!$B$17,"A",IF($O7117&lt;Assumptions!$B$18,"B",IF($O7117&lt;Assumptions!$B$19,"C",IF($O7117&lt;Assumptions!$B$20,"D","E"))))</f>
        <v>B</v>
      </c>
      <c r="S7117" s="75">
        <f t="shared" si="223"/>
        <v>0</v>
      </c>
    </row>
    <row r="7118" spans="1:19" ht="17.399999999999999" x14ac:dyDescent="0.3">
      <c r="A7118" s="39" t="s">
        <v>1138</v>
      </c>
      <c r="B7118" s="39" t="s">
        <v>65</v>
      </c>
      <c r="C7118" s="39" t="s">
        <v>135</v>
      </c>
      <c r="D7118" s="39" t="s">
        <v>38</v>
      </c>
      <c r="E7118" s="70" t="s">
        <v>39</v>
      </c>
      <c r="F7118" s="70" t="s">
        <v>36</v>
      </c>
      <c r="G7118" s="78">
        <v>44031</v>
      </c>
      <c r="H7118" s="78">
        <v>45717</v>
      </c>
      <c r="I7118" s="69">
        <v>2585157.3199999998</v>
      </c>
      <c r="J7118" s="70">
        <v>0</v>
      </c>
      <c r="K7118" s="71">
        <v>1.0780000000000001</v>
      </c>
      <c r="L7118" s="70">
        <v>0</v>
      </c>
      <c r="M7118" s="71">
        <v>0.70699999999999996</v>
      </c>
      <c r="N7118" s="72"/>
      <c r="O7118" s="73">
        <f>MIN(1,MAX(0,(1/(1+EXP(-(Assumptions!$B$5 + Assumptions!$B$6*$N7118))))*Assumptions!$B$3))</f>
        <v>3.9165722796764356E-2</v>
      </c>
      <c r="P7118" s="73">
        <f>VLOOKUP($F7118,Assumptions!$A$23:$B$27,2,FALSE)*Assumptions!$B$4</f>
        <v>0.55000000000000004</v>
      </c>
      <c r="Q7118" s="74">
        <f t="shared" si="222"/>
        <v>55687.255239630438</v>
      </c>
      <c r="R7118" s="75" t="str">
        <f>IF($O7118&lt;Assumptions!$B$17,"A",IF($O7118&lt;Assumptions!$B$18,"B",IF($O7118&lt;Assumptions!$B$19,"C",IF($O7118&lt;Assumptions!$B$20,"D","E"))))</f>
        <v>B</v>
      </c>
      <c r="S7118" s="75">
        <f t="shared" si="223"/>
        <v>0</v>
      </c>
    </row>
    <row r="7119" spans="1:19" ht="17.399999999999999" x14ac:dyDescent="0.3">
      <c r="A7119" s="39" t="s">
        <v>1138</v>
      </c>
      <c r="B7119" s="39" t="s">
        <v>65</v>
      </c>
      <c r="C7119" s="39" t="s">
        <v>135</v>
      </c>
      <c r="D7119" s="39" t="s">
        <v>38</v>
      </c>
      <c r="E7119" s="70" t="s">
        <v>39</v>
      </c>
      <c r="F7119" s="70" t="s">
        <v>36</v>
      </c>
      <c r="G7119" s="78">
        <v>44031</v>
      </c>
      <c r="H7119" s="78">
        <v>45748</v>
      </c>
      <c r="I7119" s="69">
        <v>2511540.86</v>
      </c>
      <c r="J7119" s="70">
        <v>15</v>
      </c>
      <c r="K7119" s="71">
        <v>1.022</v>
      </c>
      <c r="L7119" s="70">
        <v>0</v>
      </c>
      <c r="M7119" s="71">
        <v>0.70699999999999996</v>
      </c>
      <c r="N7119" s="72"/>
      <c r="O7119" s="73">
        <f>MIN(1,MAX(0,(1/(1+EXP(-(Assumptions!$B$5 + Assumptions!$B$6*$N7119))))*Assumptions!$B$3))</f>
        <v>3.9165722796764356E-2</v>
      </c>
      <c r="P7119" s="73">
        <f>VLOOKUP($F7119,Assumptions!$A$23:$B$27,2,FALSE)*Assumptions!$B$4</f>
        <v>0.55000000000000004</v>
      </c>
      <c r="Q7119" s="74">
        <f t="shared" si="222"/>
        <v>54101.472213528934</v>
      </c>
      <c r="R7119" s="75" t="str">
        <f>IF($O7119&lt;Assumptions!$B$17,"A",IF($O7119&lt;Assumptions!$B$18,"B",IF($O7119&lt;Assumptions!$B$19,"C",IF($O7119&lt;Assumptions!$B$20,"D","E"))))</f>
        <v>B</v>
      </c>
      <c r="S7119" s="75">
        <f t="shared" si="223"/>
        <v>0</v>
      </c>
    </row>
    <row r="7120" spans="1:19" ht="17.399999999999999" x14ac:dyDescent="0.3">
      <c r="A7120" s="39" t="s">
        <v>1138</v>
      </c>
      <c r="B7120" s="39" t="s">
        <v>65</v>
      </c>
      <c r="C7120" s="39" t="s">
        <v>135</v>
      </c>
      <c r="D7120" s="39" t="s">
        <v>38</v>
      </c>
      <c r="E7120" s="70" t="s">
        <v>39</v>
      </c>
      <c r="F7120" s="70" t="s">
        <v>36</v>
      </c>
      <c r="G7120" s="78">
        <v>44031</v>
      </c>
      <c r="H7120" s="78">
        <v>45778</v>
      </c>
      <c r="I7120" s="69">
        <v>2445943.6</v>
      </c>
      <c r="J7120" s="70">
        <v>65</v>
      </c>
      <c r="K7120" s="71">
        <v>0.63100000000000001</v>
      </c>
      <c r="L7120" s="70">
        <v>0</v>
      </c>
      <c r="M7120" s="71">
        <v>0.70699999999999996</v>
      </c>
      <c r="N7120" s="72"/>
      <c r="O7120" s="73">
        <f>MIN(1,MAX(0,(1/(1+EXP(-(Assumptions!$B$5 + Assumptions!$B$6*$N7120))))*Assumptions!$B$3))</f>
        <v>3.9165722796764356E-2</v>
      </c>
      <c r="P7120" s="73">
        <f>VLOOKUP($F7120,Assumptions!$A$23:$B$27,2,FALSE)*Assumptions!$B$4</f>
        <v>0.55000000000000004</v>
      </c>
      <c r="Q7120" s="74">
        <f t="shared" si="222"/>
        <v>52688.431957765933</v>
      </c>
      <c r="R7120" s="75" t="str">
        <f>IF($O7120&lt;Assumptions!$B$17,"A",IF($O7120&lt;Assumptions!$B$18,"B",IF($O7120&lt;Assumptions!$B$19,"C",IF($O7120&lt;Assumptions!$B$20,"D","E"))))</f>
        <v>B</v>
      </c>
      <c r="S7120" s="75">
        <f t="shared" si="223"/>
        <v>0</v>
      </c>
    </row>
    <row r="7121" spans="1:19" ht="17.399999999999999" x14ac:dyDescent="0.3">
      <c r="A7121" s="39" t="s">
        <v>1138</v>
      </c>
      <c r="B7121" s="39" t="s">
        <v>65</v>
      </c>
      <c r="C7121" s="39" t="s">
        <v>135</v>
      </c>
      <c r="D7121" s="39" t="s">
        <v>38</v>
      </c>
      <c r="E7121" s="70" t="s">
        <v>39</v>
      </c>
      <c r="F7121" s="70" t="s">
        <v>36</v>
      </c>
      <c r="G7121" s="78">
        <v>44031</v>
      </c>
      <c r="H7121" s="78">
        <v>45809</v>
      </c>
      <c r="I7121" s="69">
        <v>2374956.46</v>
      </c>
      <c r="J7121" s="70">
        <v>0</v>
      </c>
      <c r="K7121" s="71">
        <v>0.998</v>
      </c>
      <c r="L7121" s="70">
        <v>0</v>
      </c>
      <c r="M7121" s="71">
        <v>0.70699999999999996</v>
      </c>
      <c r="N7121" s="72"/>
      <c r="O7121" s="73">
        <f>MIN(1,MAX(0,(1/(1+EXP(-(Assumptions!$B$5 + Assumptions!$B$6*$N7121))))*Assumptions!$B$3))</f>
        <v>3.9165722796764356E-2</v>
      </c>
      <c r="P7121" s="73">
        <f>VLOOKUP($F7121,Assumptions!$A$23:$B$27,2,FALSE)*Assumptions!$B$4</f>
        <v>0.55000000000000004</v>
      </c>
      <c r="Q7121" s="74">
        <f t="shared" si="222"/>
        <v>51159.28750170963</v>
      </c>
      <c r="R7121" s="75" t="str">
        <f>IF($O7121&lt;Assumptions!$B$17,"A",IF($O7121&lt;Assumptions!$B$18,"B",IF($O7121&lt;Assumptions!$B$19,"C",IF($O7121&lt;Assumptions!$B$20,"D","E"))))</f>
        <v>B</v>
      </c>
      <c r="S7121" s="75">
        <f t="shared" si="223"/>
        <v>0</v>
      </c>
    </row>
    <row r="7122" spans="1:19" ht="17.399999999999999" x14ac:dyDescent="0.3">
      <c r="A7122" s="39" t="s">
        <v>1138</v>
      </c>
      <c r="B7122" s="39" t="s">
        <v>65</v>
      </c>
      <c r="C7122" s="39" t="s">
        <v>135</v>
      </c>
      <c r="D7122" s="39" t="s">
        <v>38</v>
      </c>
      <c r="E7122" s="70" t="s">
        <v>39</v>
      </c>
      <c r="F7122" s="70" t="s">
        <v>36</v>
      </c>
      <c r="G7122" s="78">
        <v>44031</v>
      </c>
      <c r="H7122" s="78">
        <v>45839</v>
      </c>
      <c r="I7122" s="69">
        <v>2300739.9500000002</v>
      </c>
      <c r="J7122" s="70">
        <v>0</v>
      </c>
      <c r="K7122" s="71">
        <v>1.038</v>
      </c>
      <c r="L7122" s="70">
        <v>0</v>
      </c>
      <c r="M7122" s="71">
        <v>0.70699999999999996</v>
      </c>
      <c r="N7122" s="72"/>
      <c r="O7122" s="73">
        <f>MIN(1,MAX(0,(1/(1+EXP(-(Assumptions!$B$5 + Assumptions!$B$6*$N7122))))*Assumptions!$B$3))</f>
        <v>3.9165722796764356E-2</v>
      </c>
      <c r="P7122" s="73">
        <f>VLOOKUP($F7122,Assumptions!$A$23:$B$27,2,FALSE)*Assumptions!$B$4</f>
        <v>0.55000000000000004</v>
      </c>
      <c r="Q7122" s="74">
        <f t="shared" si="222"/>
        <v>49560.578710027818</v>
      </c>
      <c r="R7122" s="75" t="str">
        <f>IF($O7122&lt;Assumptions!$B$17,"A",IF($O7122&lt;Assumptions!$B$18,"B",IF($O7122&lt;Assumptions!$B$19,"C",IF($O7122&lt;Assumptions!$B$20,"D","E"))))</f>
        <v>B</v>
      </c>
      <c r="S7122" s="75">
        <f t="shared" si="223"/>
        <v>0</v>
      </c>
    </row>
    <row r="7123" spans="1:19" ht="17.399999999999999" x14ac:dyDescent="0.3">
      <c r="A7123" s="39" t="s">
        <v>1138</v>
      </c>
      <c r="B7123" s="39" t="s">
        <v>65</v>
      </c>
      <c r="C7123" s="39" t="s">
        <v>135</v>
      </c>
      <c r="D7123" s="39" t="s">
        <v>38</v>
      </c>
      <c r="E7123" s="70" t="s">
        <v>39</v>
      </c>
      <c r="F7123" s="70" t="s">
        <v>36</v>
      </c>
      <c r="G7123" s="78">
        <v>44031</v>
      </c>
      <c r="H7123" s="78">
        <v>45870</v>
      </c>
      <c r="I7123" s="69">
        <v>2232824.89</v>
      </c>
      <c r="J7123" s="70">
        <v>0</v>
      </c>
      <c r="K7123" s="71">
        <v>1.0509999999999999</v>
      </c>
      <c r="L7123" s="70">
        <v>0</v>
      </c>
      <c r="M7123" s="71">
        <v>0.70699999999999996</v>
      </c>
      <c r="N7123" s="72"/>
      <c r="O7123" s="73">
        <f>MIN(1,MAX(0,(1/(1+EXP(-(Assumptions!$B$5 + Assumptions!$B$6*$N7123))))*Assumptions!$B$3))</f>
        <v>3.9165722796764356E-2</v>
      </c>
      <c r="P7123" s="73">
        <f>VLOOKUP($F7123,Assumptions!$A$23:$B$27,2,FALSE)*Assumptions!$B$4</f>
        <v>0.55000000000000004</v>
      </c>
      <c r="Q7123" s="74">
        <f t="shared" si="222"/>
        <v>48097.610382500738</v>
      </c>
      <c r="R7123" s="75" t="str">
        <f>IF($O7123&lt;Assumptions!$B$17,"A",IF($O7123&lt;Assumptions!$B$18,"B",IF($O7123&lt;Assumptions!$B$19,"C",IF($O7123&lt;Assumptions!$B$20,"D","E"))))</f>
        <v>B</v>
      </c>
      <c r="S7123" s="75">
        <f t="shared" si="223"/>
        <v>0</v>
      </c>
    </row>
    <row r="7124" spans="1:19" ht="17.399999999999999" x14ac:dyDescent="0.3">
      <c r="A7124" s="39" t="s">
        <v>1138</v>
      </c>
      <c r="B7124" s="39" t="s">
        <v>65</v>
      </c>
      <c r="C7124" s="39" t="s">
        <v>135</v>
      </c>
      <c r="D7124" s="39" t="s">
        <v>38</v>
      </c>
      <c r="E7124" s="70" t="s">
        <v>39</v>
      </c>
      <c r="F7124" s="70" t="s">
        <v>36</v>
      </c>
      <c r="G7124" s="78">
        <v>44031</v>
      </c>
      <c r="H7124" s="78">
        <v>45901</v>
      </c>
      <c r="I7124" s="69">
        <v>2161987.25</v>
      </c>
      <c r="J7124" s="70">
        <v>65</v>
      </c>
      <c r="K7124" s="71">
        <v>0.67600000000000005</v>
      </c>
      <c r="L7124" s="70">
        <v>0</v>
      </c>
      <c r="M7124" s="71">
        <v>0.70699999999999996</v>
      </c>
      <c r="N7124" s="72"/>
      <c r="O7124" s="73">
        <f>MIN(1,MAX(0,(1/(1+EXP(-(Assumptions!$B$5 + Assumptions!$B$6*$N7124))))*Assumptions!$B$3))</f>
        <v>3.9165722796764356E-2</v>
      </c>
      <c r="P7124" s="73">
        <f>VLOOKUP($F7124,Assumptions!$A$23:$B$27,2,FALSE)*Assumptions!$B$4</f>
        <v>0.55000000000000004</v>
      </c>
      <c r="Q7124" s="74">
        <f t="shared" si="222"/>
        <v>46571.686328001386</v>
      </c>
      <c r="R7124" s="75" t="str">
        <f>IF($O7124&lt;Assumptions!$B$17,"A",IF($O7124&lt;Assumptions!$B$18,"B",IF($O7124&lt;Assumptions!$B$19,"C",IF($O7124&lt;Assumptions!$B$20,"D","E"))))</f>
        <v>B</v>
      </c>
      <c r="S7124" s="75">
        <f t="shared" si="223"/>
        <v>0</v>
      </c>
    </row>
    <row r="7125" spans="1:19" ht="17.399999999999999" x14ac:dyDescent="0.3">
      <c r="A7125" s="39" t="s">
        <v>1138</v>
      </c>
      <c r="B7125" s="39" t="s">
        <v>65</v>
      </c>
      <c r="C7125" s="39" t="s">
        <v>135</v>
      </c>
      <c r="D7125" s="39" t="s">
        <v>38</v>
      </c>
      <c r="E7125" s="70" t="s">
        <v>39</v>
      </c>
      <c r="F7125" s="70" t="s">
        <v>36</v>
      </c>
      <c r="G7125" s="78">
        <v>44031</v>
      </c>
      <c r="H7125" s="78">
        <v>45931</v>
      </c>
      <c r="I7125" s="69">
        <v>2103272.1800000002</v>
      </c>
      <c r="J7125" s="70">
        <v>35</v>
      </c>
      <c r="K7125" s="71">
        <v>0.64100000000000001</v>
      </c>
      <c r="L7125" s="70">
        <v>0</v>
      </c>
      <c r="M7125" s="71">
        <v>0.70699999999999996</v>
      </c>
      <c r="N7125" s="72"/>
      <c r="O7125" s="73">
        <f>MIN(1,MAX(0,(1/(1+EXP(-(Assumptions!$B$5 + Assumptions!$B$6*$N7125))))*Assumptions!$B$3))</f>
        <v>3.9165722796764356E-2</v>
      </c>
      <c r="P7125" s="73">
        <f>VLOOKUP($F7125,Assumptions!$A$23:$B$27,2,FALSE)*Assumptions!$B$4</f>
        <v>0.55000000000000004</v>
      </c>
      <c r="Q7125" s="74">
        <f t="shared" si="222"/>
        <v>45306.896342414453</v>
      </c>
      <c r="R7125" s="75" t="str">
        <f>IF($O7125&lt;Assumptions!$B$17,"A",IF($O7125&lt;Assumptions!$B$18,"B",IF($O7125&lt;Assumptions!$B$19,"C",IF($O7125&lt;Assumptions!$B$20,"D","E"))))</f>
        <v>B</v>
      </c>
      <c r="S7125" s="75">
        <f t="shared" si="223"/>
        <v>0</v>
      </c>
    </row>
    <row r="7126" spans="1:19" ht="17.399999999999999" x14ac:dyDescent="0.3">
      <c r="A7126" s="39" t="s">
        <v>1138</v>
      </c>
      <c r="B7126" s="39" t="s">
        <v>65</v>
      </c>
      <c r="C7126" s="39" t="s">
        <v>135</v>
      </c>
      <c r="D7126" s="39" t="s">
        <v>38</v>
      </c>
      <c r="E7126" s="70" t="s">
        <v>39</v>
      </c>
      <c r="F7126" s="70" t="s">
        <v>36</v>
      </c>
      <c r="G7126" s="78">
        <v>44031</v>
      </c>
      <c r="H7126" s="78">
        <v>45962</v>
      </c>
      <c r="I7126" s="69">
        <v>2044595.72</v>
      </c>
      <c r="J7126" s="70">
        <v>0</v>
      </c>
      <c r="K7126" s="71">
        <v>1.1000000000000001</v>
      </c>
      <c r="L7126" s="70">
        <v>0</v>
      </c>
      <c r="M7126" s="71">
        <v>0.70699999999999996</v>
      </c>
      <c r="N7126" s="72"/>
      <c r="O7126" s="73">
        <f>MIN(1,MAX(0,(1/(1+EXP(-(Assumptions!$B$5 + Assumptions!$B$6*$N7126))))*Assumptions!$B$3))</f>
        <v>3.9165722796764356E-2</v>
      </c>
      <c r="P7126" s="73">
        <f>VLOOKUP($F7126,Assumptions!$A$23:$B$27,2,FALSE)*Assumptions!$B$4</f>
        <v>0.55000000000000004</v>
      </c>
      <c r="Q7126" s="74">
        <f t="shared" si="222"/>
        <v>44042.938060533961</v>
      </c>
      <c r="R7126" s="75" t="str">
        <f>IF($O7126&lt;Assumptions!$B$17,"A",IF($O7126&lt;Assumptions!$B$18,"B",IF($O7126&lt;Assumptions!$B$19,"C",IF($O7126&lt;Assumptions!$B$20,"D","E"))))</f>
        <v>B</v>
      </c>
      <c r="S7126" s="75">
        <f t="shared" si="223"/>
        <v>0</v>
      </c>
    </row>
    <row r="7127" spans="1:19" ht="17.399999999999999" x14ac:dyDescent="0.3">
      <c r="A7127" s="39" t="s">
        <v>1138</v>
      </c>
      <c r="B7127" s="39" t="s">
        <v>65</v>
      </c>
      <c r="C7127" s="39" t="s">
        <v>135</v>
      </c>
      <c r="D7127" s="39" t="s">
        <v>38</v>
      </c>
      <c r="E7127" s="70" t="s">
        <v>39</v>
      </c>
      <c r="F7127" s="70" t="s">
        <v>36</v>
      </c>
      <c r="G7127" s="78">
        <v>44031</v>
      </c>
      <c r="H7127" s="78">
        <v>45992</v>
      </c>
      <c r="I7127" s="69">
        <v>1977277.15</v>
      </c>
      <c r="J7127" s="70">
        <v>0</v>
      </c>
      <c r="K7127" s="71">
        <v>1.0409999999999999</v>
      </c>
      <c r="L7127" s="70">
        <v>0</v>
      </c>
      <c r="M7127" s="71">
        <v>0.70699999999999996</v>
      </c>
      <c r="N7127" s="72"/>
      <c r="O7127" s="73">
        <f>MIN(1,MAX(0,(1/(1+EXP(-(Assumptions!$B$5 + Assumptions!$B$6*$N7127))))*Assumptions!$B$3))</f>
        <v>3.9165722796764356E-2</v>
      </c>
      <c r="P7127" s="73">
        <f>VLOOKUP($F7127,Assumptions!$A$23:$B$27,2,FALSE)*Assumptions!$B$4</f>
        <v>0.55000000000000004</v>
      </c>
      <c r="Q7127" s="74">
        <f t="shared" si="222"/>
        <v>42592.818812101941</v>
      </c>
      <c r="R7127" s="75" t="str">
        <f>IF($O7127&lt;Assumptions!$B$17,"A",IF($O7127&lt;Assumptions!$B$18,"B",IF($O7127&lt;Assumptions!$B$19,"C",IF($O7127&lt;Assumptions!$B$20,"D","E"))))</f>
        <v>B</v>
      </c>
      <c r="S7127" s="75">
        <f t="shared" si="223"/>
        <v>0</v>
      </c>
    </row>
    <row r="7128" spans="1:19" ht="17.399999999999999" x14ac:dyDescent="0.3">
      <c r="A7128" s="39" t="s">
        <v>1139</v>
      </c>
      <c r="B7128" s="39" t="s">
        <v>79</v>
      </c>
      <c r="C7128" s="39" t="s">
        <v>135</v>
      </c>
      <c r="D7128" s="39" t="s">
        <v>38</v>
      </c>
      <c r="E7128" s="70" t="s">
        <v>39</v>
      </c>
      <c r="F7128" s="70" t="s">
        <v>24</v>
      </c>
      <c r="G7128" s="78">
        <v>44140</v>
      </c>
      <c r="H7128" s="78">
        <v>45658</v>
      </c>
      <c r="I7128" s="69">
        <v>1705687.87</v>
      </c>
      <c r="J7128" s="70">
        <v>0</v>
      </c>
      <c r="K7128" s="71">
        <v>1.1459999999999999</v>
      </c>
      <c r="L7128" s="70">
        <v>0</v>
      </c>
      <c r="M7128" s="71">
        <v>0.58299999999999996</v>
      </c>
      <c r="N7128" s="72"/>
      <c r="O7128" s="73">
        <f>MIN(1,MAX(0,(1/(1+EXP(-(Assumptions!$B$5 + Assumptions!$B$6*$N7128))))*Assumptions!$B$3))</f>
        <v>3.9165722796764356E-2</v>
      </c>
      <c r="P7128" s="73">
        <f>VLOOKUP($F7128,Assumptions!$A$23:$B$27,2,FALSE)*Assumptions!$B$4</f>
        <v>0.2</v>
      </c>
      <c r="Q7128" s="74">
        <f t="shared" si="222"/>
        <v>13360.899658844688</v>
      </c>
      <c r="R7128" s="75" t="str">
        <f>IF($O7128&lt;Assumptions!$B$17,"A",IF($O7128&lt;Assumptions!$B$18,"B",IF($O7128&lt;Assumptions!$B$19,"C",IF($O7128&lt;Assumptions!$B$20,"D","E"))))</f>
        <v>B</v>
      </c>
      <c r="S7128" s="75">
        <f t="shared" si="223"/>
        <v>0</v>
      </c>
    </row>
    <row r="7129" spans="1:19" ht="17.399999999999999" x14ac:dyDescent="0.3">
      <c r="A7129" s="39" t="s">
        <v>1139</v>
      </c>
      <c r="B7129" s="39" t="s">
        <v>79</v>
      </c>
      <c r="C7129" s="39" t="s">
        <v>135</v>
      </c>
      <c r="D7129" s="39" t="s">
        <v>38</v>
      </c>
      <c r="E7129" s="70" t="s">
        <v>39</v>
      </c>
      <c r="F7129" s="70" t="s">
        <v>24</v>
      </c>
      <c r="G7129" s="78">
        <v>44140</v>
      </c>
      <c r="H7129" s="78">
        <v>45689</v>
      </c>
      <c r="I7129" s="69">
        <v>1658095.78</v>
      </c>
      <c r="J7129" s="70">
        <v>65</v>
      </c>
      <c r="K7129" s="71">
        <v>0.69899999999999995</v>
      </c>
      <c r="L7129" s="70">
        <v>0</v>
      </c>
      <c r="M7129" s="71">
        <v>0.58299999999999996</v>
      </c>
      <c r="N7129" s="72"/>
      <c r="O7129" s="73">
        <f>MIN(1,MAX(0,(1/(1+EXP(-(Assumptions!$B$5 + Assumptions!$B$6*$N7129))))*Assumptions!$B$3))</f>
        <v>3.9165722796764356E-2</v>
      </c>
      <c r="P7129" s="73">
        <f>VLOOKUP($F7129,Assumptions!$A$23:$B$27,2,FALSE)*Assumptions!$B$4</f>
        <v>0.2</v>
      </c>
      <c r="Q7129" s="74">
        <f t="shared" si="222"/>
        <v>12988.103937992957</v>
      </c>
      <c r="R7129" s="75" t="str">
        <f>IF($O7129&lt;Assumptions!$B$17,"A",IF($O7129&lt;Assumptions!$B$18,"B",IF($O7129&lt;Assumptions!$B$19,"C",IF($O7129&lt;Assumptions!$B$20,"D","E"))))</f>
        <v>B</v>
      </c>
      <c r="S7129" s="75">
        <f t="shared" si="223"/>
        <v>0</v>
      </c>
    </row>
    <row r="7130" spans="1:19" ht="17.399999999999999" x14ac:dyDescent="0.3">
      <c r="A7130" s="39" t="s">
        <v>1139</v>
      </c>
      <c r="B7130" s="39" t="s">
        <v>79</v>
      </c>
      <c r="C7130" s="39" t="s">
        <v>135</v>
      </c>
      <c r="D7130" s="39" t="s">
        <v>38</v>
      </c>
      <c r="E7130" s="70" t="s">
        <v>39</v>
      </c>
      <c r="F7130" s="70" t="s">
        <v>24</v>
      </c>
      <c r="G7130" s="78">
        <v>44140</v>
      </c>
      <c r="H7130" s="78">
        <v>45717</v>
      </c>
      <c r="I7130" s="69">
        <v>1606006.48</v>
      </c>
      <c r="J7130" s="70">
        <v>0</v>
      </c>
      <c r="K7130" s="71">
        <v>1.0620000000000001</v>
      </c>
      <c r="L7130" s="70">
        <v>0</v>
      </c>
      <c r="M7130" s="71">
        <v>0.58299999999999996</v>
      </c>
      <c r="N7130" s="72"/>
      <c r="O7130" s="73">
        <f>MIN(1,MAX(0,(1/(1+EXP(-(Assumptions!$B$5 + Assumptions!$B$6*$N7130))))*Assumptions!$B$3))</f>
        <v>3.9165722796764356E-2</v>
      </c>
      <c r="P7130" s="73">
        <f>VLOOKUP($F7130,Assumptions!$A$23:$B$27,2,FALSE)*Assumptions!$B$4</f>
        <v>0.2</v>
      </c>
      <c r="Q7130" s="74">
        <f t="shared" si="222"/>
        <v>12580.080921097457</v>
      </c>
      <c r="R7130" s="75" t="str">
        <f>IF($O7130&lt;Assumptions!$B$17,"A",IF($O7130&lt;Assumptions!$B$18,"B",IF($O7130&lt;Assumptions!$B$19,"C",IF($O7130&lt;Assumptions!$B$20,"D","E"))))</f>
        <v>B</v>
      </c>
      <c r="S7130" s="75">
        <f t="shared" si="223"/>
        <v>0</v>
      </c>
    </row>
    <row r="7131" spans="1:19" ht="17.399999999999999" x14ac:dyDescent="0.3">
      <c r="A7131" s="39" t="s">
        <v>1139</v>
      </c>
      <c r="B7131" s="39" t="s">
        <v>79</v>
      </c>
      <c r="C7131" s="39" t="s">
        <v>135</v>
      </c>
      <c r="D7131" s="39" t="s">
        <v>38</v>
      </c>
      <c r="E7131" s="70" t="s">
        <v>39</v>
      </c>
      <c r="F7131" s="70" t="s">
        <v>24</v>
      </c>
      <c r="G7131" s="78">
        <v>44140</v>
      </c>
      <c r="H7131" s="78">
        <v>45748</v>
      </c>
      <c r="I7131" s="69">
        <v>1562681.36</v>
      </c>
      <c r="J7131" s="70">
        <v>0</v>
      </c>
      <c r="K7131" s="71">
        <v>1.0209999999999999</v>
      </c>
      <c r="L7131" s="70">
        <v>0</v>
      </c>
      <c r="M7131" s="71">
        <v>0.58299999999999996</v>
      </c>
      <c r="N7131" s="72"/>
      <c r="O7131" s="73">
        <f>MIN(1,MAX(0,(1/(1+EXP(-(Assumptions!$B$5 + Assumptions!$B$6*$N7131))))*Assumptions!$B$3))</f>
        <v>3.9165722796764356E-2</v>
      </c>
      <c r="P7131" s="73">
        <f>VLOOKUP($F7131,Assumptions!$A$23:$B$27,2,FALSE)*Assumptions!$B$4</f>
        <v>0.2</v>
      </c>
      <c r="Q7131" s="74">
        <f t="shared" si="222"/>
        <v>12240.708993086148</v>
      </c>
      <c r="R7131" s="75" t="str">
        <f>IF($O7131&lt;Assumptions!$B$17,"A",IF($O7131&lt;Assumptions!$B$18,"B",IF($O7131&lt;Assumptions!$B$19,"C",IF($O7131&lt;Assumptions!$B$20,"D","E"))))</f>
        <v>B</v>
      </c>
      <c r="S7131" s="75">
        <f t="shared" si="223"/>
        <v>0</v>
      </c>
    </row>
    <row r="7132" spans="1:19" ht="17.399999999999999" x14ac:dyDescent="0.3">
      <c r="A7132" s="39" t="s">
        <v>1139</v>
      </c>
      <c r="B7132" s="39" t="s">
        <v>79</v>
      </c>
      <c r="C7132" s="39" t="s">
        <v>135</v>
      </c>
      <c r="D7132" s="39" t="s">
        <v>38</v>
      </c>
      <c r="E7132" s="70" t="s">
        <v>39</v>
      </c>
      <c r="F7132" s="70" t="s">
        <v>24</v>
      </c>
      <c r="G7132" s="78">
        <v>44140</v>
      </c>
      <c r="H7132" s="78">
        <v>45778</v>
      </c>
      <c r="I7132" s="69">
        <v>1513764.46</v>
      </c>
      <c r="J7132" s="70">
        <v>0</v>
      </c>
      <c r="K7132" s="71">
        <v>0.99299999999999999</v>
      </c>
      <c r="L7132" s="70">
        <v>0</v>
      </c>
      <c r="M7132" s="71">
        <v>0.58299999999999996</v>
      </c>
      <c r="N7132" s="72"/>
      <c r="O7132" s="73">
        <f>MIN(1,MAX(0,(1/(1+EXP(-(Assumptions!$B$5 + Assumptions!$B$6*$N7132))))*Assumptions!$B$3))</f>
        <v>3.9165722796764356E-2</v>
      </c>
      <c r="P7132" s="73">
        <f>VLOOKUP($F7132,Assumptions!$A$23:$B$27,2,FALSE)*Assumptions!$B$4</f>
        <v>0.2</v>
      </c>
      <c r="Q7132" s="74">
        <f t="shared" si="222"/>
        <v>11857.535843990738</v>
      </c>
      <c r="R7132" s="75" t="str">
        <f>IF($O7132&lt;Assumptions!$B$17,"A",IF($O7132&lt;Assumptions!$B$18,"B",IF($O7132&lt;Assumptions!$B$19,"C",IF($O7132&lt;Assumptions!$B$20,"D","E"))))</f>
        <v>B</v>
      </c>
      <c r="S7132" s="75">
        <f t="shared" si="223"/>
        <v>0</v>
      </c>
    </row>
    <row r="7133" spans="1:19" ht="17.399999999999999" x14ac:dyDescent="0.3">
      <c r="A7133" s="39" t="s">
        <v>1139</v>
      </c>
      <c r="B7133" s="39" t="s">
        <v>79</v>
      </c>
      <c r="C7133" s="39" t="s">
        <v>135</v>
      </c>
      <c r="D7133" s="39" t="s">
        <v>38</v>
      </c>
      <c r="E7133" s="70" t="s">
        <v>39</v>
      </c>
      <c r="F7133" s="70" t="s">
        <v>24</v>
      </c>
      <c r="G7133" s="78">
        <v>44140</v>
      </c>
      <c r="H7133" s="78">
        <v>45809</v>
      </c>
      <c r="I7133" s="69">
        <v>1467072.56</v>
      </c>
      <c r="J7133" s="70">
        <v>0</v>
      </c>
      <c r="K7133" s="71">
        <v>1.0289999999999999</v>
      </c>
      <c r="L7133" s="70">
        <v>0</v>
      </c>
      <c r="M7133" s="71">
        <v>0.58299999999999996</v>
      </c>
      <c r="N7133" s="72"/>
      <c r="O7133" s="73">
        <f>MIN(1,MAX(0,(1/(1+EXP(-(Assumptions!$B$5 + Assumptions!$B$6*$N7133))))*Assumptions!$B$3))</f>
        <v>3.9165722796764356E-2</v>
      </c>
      <c r="P7133" s="73">
        <f>VLOOKUP($F7133,Assumptions!$A$23:$B$27,2,FALSE)*Assumptions!$B$4</f>
        <v>0.2</v>
      </c>
      <c r="Q7133" s="74">
        <f t="shared" si="222"/>
        <v>11491.79144153989</v>
      </c>
      <c r="R7133" s="75" t="str">
        <f>IF($O7133&lt;Assumptions!$B$17,"A",IF($O7133&lt;Assumptions!$B$18,"B",IF($O7133&lt;Assumptions!$B$19,"C",IF($O7133&lt;Assumptions!$B$20,"D","E"))))</f>
        <v>B</v>
      </c>
      <c r="S7133" s="75">
        <f t="shared" si="223"/>
        <v>0</v>
      </c>
    </row>
    <row r="7134" spans="1:19" ht="17.399999999999999" x14ac:dyDescent="0.3">
      <c r="A7134" s="39" t="s">
        <v>1139</v>
      </c>
      <c r="B7134" s="39" t="s">
        <v>79</v>
      </c>
      <c r="C7134" s="39" t="s">
        <v>135</v>
      </c>
      <c r="D7134" s="39" t="s">
        <v>38</v>
      </c>
      <c r="E7134" s="70" t="s">
        <v>39</v>
      </c>
      <c r="F7134" s="70" t="s">
        <v>24</v>
      </c>
      <c r="G7134" s="78">
        <v>44140</v>
      </c>
      <c r="H7134" s="78">
        <v>45839</v>
      </c>
      <c r="I7134" s="69">
        <v>1425827.62</v>
      </c>
      <c r="J7134" s="70">
        <v>0</v>
      </c>
      <c r="K7134" s="71">
        <v>1.0269999999999999</v>
      </c>
      <c r="L7134" s="70">
        <v>0</v>
      </c>
      <c r="M7134" s="71">
        <v>0.58299999999999996</v>
      </c>
      <c r="N7134" s="72"/>
      <c r="O7134" s="73">
        <f>MIN(1,MAX(0,(1/(1+EXP(-(Assumptions!$B$5 + Assumptions!$B$6*$N7134))))*Assumptions!$B$3))</f>
        <v>3.9165722796764356E-2</v>
      </c>
      <c r="P7134" s="73">
        <f>VLOOKUP($F7134,Assumptions!$A$23:$B$27,2,FALSE)*Assumptions!$B$4</f>
        <v>0.2</v>
      </c>
      <c r="Q7134" s="74">
        <f t="shared" si="222"/>
        <v>11168.713864178055</v>
      </c>
      <c r="R7134" s="75" t="str">
        <f>IF($O7134&lt;Assumptions!$B$17,"A",IF($O7134&lt;Assumptions!$B$18,"B",IF($O7134&lt;Assumptions!$B$19,"C",IF($O7134&lt;Assumptions!$B$20,"D","E"))))</f>
        <v>B</v>
      </c>
      <c r="S7134" s="75">
        <f t="shared" si="223"/>
        <v>0</v>
      </c>
    </row>
    <row r="7135" spans="1:19" ht="17.399999999999999" x14ac:dyDescent="0.3">
      <c r="A7135" s="39" t="s">
        <v>1139</v>
      </c>
      <c r="B7135" s="39" t="s">
        <v>79</v>
      </c>
      <c r="C7135" s="39" t="s">
        <v>135</v>
      </c>
      <c r="D7135" s="39" t="s">
        <v>38</v>
      </c>
      <c r="E7135" s="70" t="s">
        <v>39</v>
      </c>
      <c r="F7135" s="70" t="s">
        <v>24</v>
      </c>
      <c r="G7135" s="78">
        <v>44140</v>
      </c>
      <c r="H7135" s="78">
        <v>45870</v>
      </c>
      <c r="I7135" s="69">
        <v>1387633.35</v>
      </c>
      <c r="J7135" s="70">
        <v>95</v>
      </c>
      <c r="K7135" s="71">
        <v>0.45700000000000002</v>
      </c>
      <c r="L7135" s="70">
        <v>0</v>
      </c>
      <c r="M7135" s="71">
        <v>0.58299999999999996</v>
      </c>
      <c r="N7135" s="72"/>
      <c r="O7135" s="73">
        <f>MIN(1,MAX(0,(1/(1+EXP(-(Assumptions!$B$5 + Assumptions!$B$6*$N7135))))*Assumptions!$B$3))</f>
        <v>3.9165722796764356E-2</v>
      </c>
      <c r="P7135" s="73">
        <f>VLOOKUP($F7135,Assumptions!$A$23:$B$27,2,FALSE)*Assumptions!$B$4</f>
        <v>0.2</v>
      </c>
      <c r="Q7135" s="74">
        <f t="shared" si="222"/>
        <v>10869.5326259291</v>
      </c>
      <c r="R7135" s="75" t="str">
        <f>IF($O7135&lt;Assumptions!$B$17,"A",IF($O7135&lt;Assumptions!$B$18,"B",IF($O7135&lt;Assumptions!$B$19,"C",IF($O7135&lt;Assumptions!$B$20,"D","E"))))</f>
        <v>B</v>
      </c>
      <c r="S7135" s="75">
        <f t="shared" si="223"/>
        <v>0</v>
      </c>
    </row>
    <row r="7136" spans="1:19" ht="17.399999999999999" x14ac:dyDescent="0.3">
      <c r="A7136" s="39" t="s">
        <v>1139</v>
      </c>
      <c r="B7136" s="39" t="s">
        <v>79</v>
      </c>
      <c r="C7136" s="39" t="s">
        <v>135</v>
      </c>
      <c r="D7136" s="39" t="s">
        <v>38</v>
      </c>
      <c r="E7136" s="70" t="s">
        <v>39</v>
      </c>
      <c r="F7136" s="70" t="s">
        <v>24</v>
      </c>
      <c r="G7136" s="78">
        <v>44140</v>
      </c>
      <c r="H7136" s="78">
        <v>45901</v>
      </c>
      <c r="I7136" s="69">
        <v>1342231.67</v>
      </c>
      <c r="J7136" s="70">
        <v>0</v>
      </c>
      <c r="K7136" s="71">
        <v>0.99199999999999999</v>
      </c>
      <c r="L7136" s="70">
        <v>0</v>
      </c>
      <c r="M7136" s="71">
        <v>0.58299999999999996</v>
      </c>
      <c r="N7136" s="72"/>
      <c r="O7136" s="73">
        <f>MIN(1,MAX(0,(1/(1+EXP(-(Assumptions!$B$5 + Assumptions!$B$6*$N7136))))*Assumptions!$B$3))</f>
        <v>3.9165722796764356E-2</v>
      </c>
      <c r="P7136" s="73">
        <f>VLOOKUP($F7136,Assumptions!$A$23:$B$27,2,FALSE)*Assumptions!$B$4</f>
        <v>0.2</v>
      </c>
      <c r="Q7136" s="74">
        <f t="shared" si="222"/>
        <v>10513.894703251619</v>
      </c>
      <c r="R7136" s="75" t="str">
        <f>IF($O7136&lt;Assumptions!$B$17,"A",IF($O7136&lt;Assumptions!$B$18,"B",IF($O7136&lt;Assumptions!$B$19,"C",IF($O7136&lt;Assumptions!$B$20,"D","E"))))</f>
        <v>B</v>
      </c>
      <c r="S7136" s="75">
        <f t="shared" si="223"/>
        <v>0</v>
      </c>
    </row>
    <row r="7137" spans="1:19" ht="17.399999999999999" x14ac:dyDescent="0.3">
      <c r="A7137" s="39" t="s">
        <v>1139</v>
      </c>
      <c r="B7137" s="39" t="s">
        <v>79</v>
      </c>
      <c r="C7137" s="39" t="s">
        <v>135</v>
      </c>
      <c r="D7137" s="39" t="s">
        <v>38</v>
      </c>
      <c r="E7137" s="70" t="s">
        <v>39</v>
      </c>
      <c r="F7137" s="70" t="s">
        <v>24</v>
      </c>
      <c r="G7137" s="78">
        <v>44140</v>
      </c>
      <c r="H7137" s="78">
        <v>45931</v>
      </c>
      <c r="I7137" s="69">
        <v>1300997.3500000001</v>
      </c>
      <c r="J7137" s="70">
        <v>0</v>
      </c>
      <c r="K7137" s="71">
        <v>1.1080000000000001</v>
      </c>
      <c r="L7137" s="70">
        <v>0</v>
      </c>
      <c r="M7137" s="71">
        <v>0.58299999999999996</v>
      </c>
      <c r="N7137" s="72"/>
      <c r="O7137" s="73">
        <f>MIN(1,MAX(0,(1/(1+EXP(-(Assumptions!$B$5 + Assumptions!$B$6*$N7137))))*Assumptions!$B$3))</f>
        <v>3.9165722796764356E-2</v>
      </c>
      <c r="P7137" s="73">
        <f>VLOOKUP($F7137,Assumptions!$A$23:$B$27,2,FALSE)*Assumptions!$B$4</f>
        <v>0.2</v>
      </c>
      <c r="Q7137" s="74">
        <f t="shared" si="222"/>
        <v>10190.900313885004</v>
      </c>
      <c r="R7137" s="75" t="str">
        <f>IF($O7137&lt;Assumptions!$B$17,"A",IF($O7137&lt;Assumptions!$B$18,"B",IF($O7137&lt;Assumptions!$B$19,"C",IF($O7137&lt;Assumptions!$B$20,"D","E"))))</f>
        <v>B</v>
      </c>
      <c r="S7137" s="75">
        <f t="shared" si="223"/>
        <v>0</v>
      </c>
    </row>
    <row r="7138" spans="1:19" ht="17.399999999999999" x14ac:dyDescent="0.3">
      <c r="A7138" s="39" t="s">
        <v>1139</v>
      </c>
      <c r="B7138" s="39" t="s">
        <v>79</v>
      </c>
      <c r="C7138" s="39" t="s">
        <v>135</v>
      </c>
      <c r="D7138" s="39" t="s">
        <v>38</v>
      </c>
      <c r="E7138" s="70" t="s">
        <v>39</v>
      </c>
      <c r="F7138" s="70" t="s">
        <v>24</v>
      </c>
      <c r="G7138" s="78">
        <v>44140</v>
      </c>
      <c r="H7138" s="78">
        <v>45962</v>
      </c>
      <c r="I7138" s="69">
        <v>1263027.7</v>
      </c>
      <c r="J7138" s="70">
        <v>95</v>
      </c>
      <c r="K7138" s="71">
        <v>0.191</v>
      </c>
      <c r="L7138" s="70">
        <v>1</v>
      </c>
      <c r="M7138" s="71">
        <v>0.58299999999999996</v>
      </c>
      <c r="N7138" s="72"/>
      <c r="O7138" s="73">
        <f>MIN(1,MAX(0,(1/(1+EXP(-(Assumptions!$B$5 + Assumptions!$B$6*$N7138))))*Assumptions!$B$3))</f>
        <v>3.9165722796764356E-2</v>
      </c>
      <c r="P7138" s="73">
        <f>VLOOKUP($F7138,Assumptions!$A$23:$B$27,2,FALSE)*Assumptions!$B$4</f>
        <v>0.2</v>
      </c>
      <c r="Q7138" s="74">
        <f t="shared" si="222"/>
        <v>9893.4785565669717</v>
      </c>
      <c r="R7138" s="75" t="str">
        <f>IF($O7138&lt;Assumptions!$B$17,"A",IF($O7138&lt;Assumptions!$B$18,"B",IF($O7138&lt;Assumptions!$B$19,"C",IF($O7138&lt;Assumptions!$B$20,"D","E"))))</f>
        <v>B</v>
      </c>
      <c r="S7138" s="75">
        <f t="shared" si="223"/>
        <v>0</v>
      </c>
    </row>
    <row r="7139" spans="1:19" ht="17.399999999999999" x14ac:dyDescent="0.3">
      <c r="A7139" s="39" t="s">
        <v>1139</v>
      </c>
      <c r="B7139" s="39" t="s">
        <v>79</v>
      </c>
      <c r="C7139" s="39" t="s">
        <v>135</v>
      </c>
      <c r="D7139" s="39" t="s">
        <v>38</v>
      </c>
      <c r="E7139" s="70" t="s">
        <v>39</v>
      </c>
      <c r="F7139" s="70" t="s">
        <v>24</v>
      </c>
      <c r="G7139" s="78">
        <v>44140</v>
      </c>
      <c r="H7139" s="78">
        <v>45992</v>
      </c>
      <c r="I7139" s="69">
        <v>1226361.1499999999</v>
      </c>
      <c r="J7139" s="70">
        <v>35</v>
      </c>
      <c r="K7139" s="71">
        <v>0.84799999999999998</v>
      </c>
      <c r="L7139" s="70">
        <v>1</v>
      </c>
      <c r="M7139" s="71">
        <v>0.58299999999999996</v>
      </c>
      <c r="N7139" s="72"/>
      <c r="O7139" s="73">
        <f>MIN(1,MAX(0,(1/(1+EXP(-(Assumptions!$B$5 + Assumptions!$B$6*$N7139))))*Assumptions!$B$3))</f>
        <v>3.9165722796764356E-2</v>
      </c>
      <c r="P7139" s="73">
        <f>VLOOKUP($F7139,Assumptions!$A$23:$B$27,2,FALSE)*Assumptions!$B$4</f>
        <v>0.2</v>
      </c>
      <c r="Q7139" s="74">
        <f t="shared" si="222"/>
        <v>9606.2641699242286</v>
      </c>
      <c r="R7139" s="75" t="str">
        <f>IF($O7139&lt;Assumptions!$B$17,"A",IF($O7139&lt;Assumptions!$B$18,"B",IF($O7139&lt;Assumptions!$B$19,"C",IF($O7139&lt;Assumptions!$B$20,"D","E"))))</f>
        <v>B</v>
      </c>
      <c r="S7139" s="75">
        <f t="shared" si="223"/>
        <v>0</v>
      </c>
    </row>
    <row r="7140" spans="1:19" ht="17.399999999999999" x14ac:dyDescent="0.3">
      <c r="A7140" s="39" t="s">
        <v>1141</v>
      </c>
      <c r="B7140" s="39" t="s">
        <v>74</v>
      </c>
      <c r="C7140" s="39" t="s">
        <v>135</v>
      </c>
      <c r="D7140" s="39" t="s">
        <v>38</v>
      </c>
      <c r="E7140" s="70" t="s">
        <v>35</v>
      </c>
      <c r="F7140" s="70" t="s">
        <v>40</v>
      </c>
      <c r="G7140" s="78">
        <v>44140</v>
      </c>
      <c r="H7140" s="78">
        <v>45658</v>
      </c>
      <c r="I7140" s="69">
        <v>577646.11</v>
      </c>
      <c r="J7140" s="70">
        <v>0</v>
      </c>
      <c r="K7140" s="71">
        <v>1.0269999999999999</v>
      </c>
      <c r="L7140" s="70">
        <v>0</v>
      </c>
      <c r="M7140" s="71">
        <v>0.872</v>
      </c>
      <c r="N7140" s="72"/>
      <c r="O7140" s="73">
        <f>MIN(1,MAX(0,(1/(1+EXP(-(Assumptions!$B$5 + Assumptions!$B$6*$N7140))))*Assumptions!$B$3))</f>
        <v>3.9165722796764356E-2</v>
      </c>
      <c r="P7140" s="73">
        <f>VLOOKUP($F7140,Assumptions!$A$23:$B$27,2,FALSE)*Assumptions!$B$4</f>
        <v>0.7</v>
      </c>
      <c r="Q7140" s="74">
        <f t="shared" si="222"/>
        <v>15836.749193222473</v>
      </c>
      <c r="R7140" s="75" t="str">
        <f>IF($O7140&lt;Assumptions!$B$17,"A",IF($O7140&lt;Assumptions!$B$18,"B",IF($O7140&lt;Assumptions!$B$19,"C",IF($O7140&lt;Assumptions!$B$20,"D","E"))))</f>
        <v>B</v>
      </c>
      <c r="S7140" s="75">
        <f t="shared" si="223"/>
        <v>0</v>
      </c>
    </row>
    <row r="7141" spans="1:19" ht="17.399999999999999" x14ac:dyDescent="0.3">
      <c r="A7141" s="39" t="s">
        <v>1141</v>
      </c>
      <c r="B7141" s="39" t="s">
        <v>74</v>
      </c>
      <c r="C7141" s="39" t="s">
        <v>135</v>
      </c>
      <c r="D7141" s="39" t="s">
        <v>38</v>
      </c>
      <c r="E7141" s="70" t="s">
        <v>35</v>
      </c>
      <c r="F7141" s="70" t="s">
        <v>40</v>
      </c>
      <c r="G7141" s="78">
        <v>44140</v>
      </c>
      <c r="H7141" s="78">
        <v>45689</v>
      </c>
      <c r="I7141" s="69">
        <v>559809.26</v>
      </c>
      <c r="J7141" s="70">
        <v>15</v>
      </c>
      <c r="K7141" s="71">
        <v>1.117</v>
      </c>
      <c r="L7141" s="70">
        <v>0</v>
      </c>
      <c r="M7141" s="71">
        <v>0.872</v>
      </c>
      <c r="N7141" s="72"/>
      <c r="O7141" s="73">
        <f>MIN(1,MAX(0,(1/(1+EXP(-(Assumptions!$B$5 + Assumptions!$B$6*$N7141))))*Assumptions!$B$3))</f>
        <v>3.9165722796764356E-2</v>
      </c>
      <c r="P7141" s="73">
        <f>VLOOKUP($F7141,Assumptions!$A$23:$B$27,2,FALSE)*Assumptions!$B$4</f>
        <v>0.7</v>
      </c>
      <c r="Q7141" s="74">
        <f t="shared" si="222"/>
        <v>15347.73400735525</v>
      </c>
      <c r="R7141" s="75" t="str">
        <f>IF($O7141&lt;Assumptions!$B$17,"A",IF($O7141&lt;Assumptions!$B$18,"B",IF($O7141&lt;Assumptions!$B$19,"C",IF($O7141&lt;Assumptions!$B$20,"D","E"))))</f>
        <v>B</v>
      </c>
      <c r="S7141" s="75">
        <f t="shared" si="223"/>
        <v>0</v>
      </c>
    </row>
    <row r="7142" spans="1:19" ht="17.399999999999999" x14ac:dyDescent="0.3">
      <c r="A7142" s="39" t="s">
        <v>1141</v>
      </c>
      <c r="B7142" s="39" t="s">
        <v>74</v>
      </c>
      <c r="C7142" s="39" t="s">
        <v>135</v>
      </c>
      <c r="D7142" s="39" t="s">
        <v>38</v>
      </c>
      <c r="E7142" s="70" t="s">
        <v>35</v>
      </c>
      <c r="F7142" s="70" t="s">
        <v>40</v>
      </c>
      <c r="G7142" s="78">
        <v>44140</v>
      </c>
      <c r="H7142" s="78">
        <v>45717</v>
      </c>
      <c r="I7142" s="69">
        <v>542854.74</v>
      </c>
      <c r="J7142" s="70">
        <v>0</v>
      </c>
      <c r="K7142" s="71">
        <v>1.0269999999999999</v>
      </c>
      <c r="L7142" s="70">
        <v>0</v>
      </c>
      <c r="M7142" s="71">
        <v>0.872</v>
      </c>
      <c r="N7142" s="72"/>
      <c r="O7142" s="73">
        <f>MIN(1,MAX(0,(1/(1+EXP(-(Assumptions!$B$5 + Assumptions!$B$6*$N7142))))*Assumptions!$B$3))</f>
        <v>3.9165722796764356E-2</v>
      </c>
      <c r="P7142" s="73">
        <f>VLOOKUP($F7142,Assumptions!$A$23:$B$27,2,FALSE)*Assumptions!$B$4</f>
        <v>0.7</v>
      </c>
      <c r="Q7142" s="74">
        <f t="shared" si="222"/>
        <v>14882.908786024711</v>
      </c>
      <c r="R7142" s="75" t="str">
        <f>IF($O7142&lt;Assumptions!$B$17,"A",IF($O7142&lt;Assumptions!$B$18,"B",IF($O7142&lt;Assumptions!$B$19,"C",IF($O7142&lt;Assumptions!$B$20,"D","E"))))</f>
        <v>B</v>
      </c>
      <c r="S7142" s="75">
        <f t="shared" si="223"/>
        <v>0</v>
      </c>
    </row>
    <row r="7143" spans="1:19" ht="17.399999999999999" x14ac:dyDescent="0.3">
      <c r="A7143" s="39" t="s">
        <v>1141</v>
      </c>
      <c r="B7143" s="39" t="s">
        <v>74</v>
      </c>
      <c r="C7143" s="39" t="s">
        <v>135</v>
      </c>
      <c r="D7143" s="39" t="s">
        <v>38</v>
      </c>
      <c r="E7143" s="70" t="s">
        <v>35</v>
      </c>
      <c r="F7143" s="70" t="s">
        <v>40</v>
      </c>
      <c r="G7143" s="78">
        <v>44140</v>
      </c>
      <c r="H7143" s="78">
        <v>45748</v>
      </c>
      <c r="I7143" s="69">
        <v>526177.64</v>
      </c>
      <c r="J7143" s="70">
        <v>0</v>
      </c>
      <c r="K7143" s="71">
        <v>1.004</v>
      </c>
      <c r="L7143" s="70">
        <v>0</v>
      </c>
      <c r="M7143" s="71">
        <v>0.872</v>
      </c>
      <c r="N7143" s="72"/>
      <c r="O7143" s="73">
        <f>MIN(1,MAX(0,(1/(1+EXP(-(Assumptions!$B$5 + Assumptions!$B$6*$N7143))))*Assumptions!$B$3))</f>
        <v>3.9165722796764356E-2</v>
      </c>
      <c r="P7143" s="73">
        <f>VLOOKUP($F7143,Assumptions!$A$23:$B$27,2,FALSE)*Assumptions!$B$4</f>
        <v>0.7</v>
      </c>
      <c r="Q7143" s="74">
        <f t="shared" si="222"/>
        <v>14425.689313066967</v>
      </c>
      <c r="R7143" s="75" t="str">
        <f>IF($O7143&lt;Assumptions!$B$17,"A",IF($O7143&lt;Assumptions!$B$18,"B",IF($O7143&lt;Assumptions!$B$19,"C",IF($O7143&lt;Assumptions!$B$20,"D","E"))))</f>
        <v>B</v>
      </c>
      <c r="S7143" s="75">
        <f t="shared" si="223"/>
        <v>0</v>
      </c>
    </row>
    <row r="7144" spans="1:19" ht="17.399999999999999" x14ac:dyDescent="0.3">
      <c r="A7144" s="39" t="s">
        <v>1141</v>
      </c>
      <c r="B7144" s="39" t="s">
        <v>74</v>
      </c>
      <c r="C7144" s="39" t="s">
        <v>135</v>
      </c>
      <c r="D7144" s="39" t="s">
        <v>38</v>
      </c>
      <c r="E7144" s="70" t="s">
        <v>35</v>
      </c>
      <c r="F7144" s="70" t="s">
        <v>40</v>
      </c>
      <c r="G7144" s="78">
        <v>44140</v>
      </c>
      <c r="H7144" s="78">
        <v>45778</v>
      </c>
      <c r="I7144" s="69">
        <v>512049.17</v>
      </c>
      <c r="J7144" s="70">
        <v>15</v>
      </c>
      <c r="K7144" s="71">
        <v>1.06</v>
      </c>
      <c r="L7144" s="70">
        <v>0</v>
      </c>
      <c r="M7144" s="71">
        <v>0.872</v>
      </c>
      <c r="N7144" s="72"/>
      <c r="O7144" s="73">
        <f>MIN(1,MAX(0,(1/(1+EXP(-(Assumptions!$B$5 + Assumptions!$B$6*$N7144))))*Assumptions!$B$3))</f>
        <v>3.9165722796764356E-2</v>
      </c>
      <c r="P7144" s="73">
        <f>VLOOKUP($F7144,Assumptions!$A$23:$B$27,2,FALSE)*Assumptions!$B$4</f>
        <v>0.7</v>
      </c>
      <c r="Q7144" s="74">
        <f t="shared" si="222"/>
        <v>14038.343095373286</v>
      </c>
      <c r="R7144" s="75" t="str">
        <f>IF($O7144&lt;Assumptions!$B$17,"A",IF($O7144&lt;Assumptions!$B$18,"B",IF($O7144&lt;Assumptions!$B$19,"C",IF($O7144&lt;Assumptions!$B$20,"D","E"))))</f>
        <v>B</v>
      </c>
      <c r="S7144" s="75">
        <f t="shared" si="223"/>
        <v>0</v>
      </c>
    </row>
    <row r="7145" spans="1:19" ht="17.399999999999999" x14ac:dyDescent="0.3">
      <c r="A7145" s="39" t="s">
        <v>1141</v>
      </c>
      <c r="B7145" s="39" t="s">
        <v>74</v>
      </c>
      <c r="C7145" s="39" t="s">
        <v>135</v>
      </c>
      <c r="D7145" s="39" t="s">
        <v>38</v>
      </c>
      <c r="E7145" s="70" t="s">
        <v>35</v>
      </c>
      <c r="F7145" s="70" t="s">
        <v>40</v>
      </c>
      <c r="G7145" s="78">
        <v>44140</v>
      </c>
      <c r="H7145" s="78">
        <v>45809</v>
      </c>
      <c r="I7145" s="69">
        <v>497544.89</v>
      </c>
      <c r="J7145" s="70">
        <v>0</v>
      </c>
      <c r="K7145" s="71">
        <v>1.0329999999999999</v>
      </c>
      <c r="L7145" s="70">
        <v>0</v>
      </c>
      <c r="M7145" s="71">
        <v>0.872</v>
      </c>
      <c r="N7145" s="72"/>
      <c r="O7145" s="73">
        <f>MIN(1,MAX(0,(1/(1+EXP(-(Assumptions!$B$5 + Assumptions!$B$6*$N7145))))*Assumptions!$B$3))</f>
        <v>3.9165722796764356E-2</v>
      </c>
      <c r="P7145" s="73">
        <f>VLOOKUP($F7145,Assumptions!$A$23:$B$27,2,FALSE)*Assumptions!$B$4</f>
        <v>0.7</v>
      </c>
      <c r="Q7145" s="74">
        <f t="shared" si="222"/>
        <v>13640.693668480628</v>
      </c>
      <c r="R7145" s="75" t="str">
        <f>IF($O7145&lt;Assumptions!$B$17,"A",IF($O7145&lt;Assumptions!$B$18,"B",IF($O7145&lt;Assumptions!$B$19,"C",IF($O7145&lt;Assumptions!$B$20,"D","E"))))</f>
        <v>B</v>
      </c>
      <c r="S7145" s="75">
        <f t="shared" si="223"/>
        <v>0</v>
      </c>
    </row>
    <row r="7146" spans="1:19" ht="17.399999999999999" x14ac:dyDescent="0.3">
      <c r="A7146" s="39" t="s">
        <v>1141</v>
      </c>
      <c r="B7146" s="39" t="s">
        <v>74</v>
      </c>
      <c r="C7146" s="39" t="s">
        <v>135</v>
      </c>
      <c r="D7146" s="39" t="s">
        <v>38</v>
      </c>
      <c r="E7146" s="70" t="s">
        <v>35</v>
      </c>
      <c r="F7146" s="70" t="s">
        <v>40</v>
      </c>
      <c r="G7146" s="78">
        <v>44140</v>
      </c>
      <c r="H7146" s="78">
        <v>45839</v>
      </c>
      <c r="I7146" s="69">
        <v>481650.98</v>
      </c>
      <c r="J7146" s="70">
        <v>65</v>
      </c>
      <c r="K7146" s="71">
        <v>0.70899999999999996</v>
      </c>
      <c r="L7146" s="70">
        <v>0</v>
      </c>
      <c r="M7146" s="71">
        <v>0.872</v>
      </c>
      <c r="N7146" s="72"/>
      <c r="O7146" s="73">
        <f>MIN(1,MAX(0,(1/(1+EXP(-(Assumptions!$B$5 + Assumptions!$B$6*$N7146))))*Assumptions!$B$3))</f>
        <v>3.9165722796764356E-2</v>
      </c>
      <c r="P7146" s="73">
        <f>VLOOKUP($F7146,Assumptions!$A$23:$B$27,2,FALSE)*Assumptions!$B$4</f>
        <v>0.7</v>
      </c>
      <c r="Q7146" s="74">
        <f t="shared" si="222"/>
        <v>13204.946137228924</v>
      </c>
      <c r="R7146" s="75" t="str">
        <f>IF($O7146&lt;Assumptions!$B$17,"A",IF($O7146&lt;Assumptions!$B$18,"B",IF($O7146&lt;Assumptions!$B$19,"C",IF($O7146&lt;Assumptions!$B$20,"D","E"))))</f>
        <v>B</v>
      </c>
      <c r="S7146" s="75">
        <f t="shared" si="223"/>
        <v>0</v>
      </c>
    </row>
    <row r="7147" spans="1:19" ht="17.399999999999999" x14ac:dyDescent="0.3">
      <c r="A7147" s="39" t="s">
        <v>1141</v>
      </c>
      <c r="B7147" s="39" t="s">
        <v>74</v>
      </c>
      <c r="C7147" s="39" t="s">
        <v>135</v>
      </c>
      <c r="D7147" s="39" t="s">
        <v>38</v>
      </c>
      <c r="E7147" s="70" t="s">
        <v>35</v>
      </c>
      <c r="F7147" s="70" t="s">
        <v>40</v>
      </c>
      <c r="G7147" s="78">
        <v>44140</v>
      </c>
      <c r="H7147" s="78">
        <v>45870</v>
      </c>
      <c r="I7147" s="69">
        <v>468590.13</v>
      </c>
      <c r="J7147" s="70">
        <v>15</v>
      </c>
      <c r="K7147" s="71">
        <v>1.1399999999999999</v>
      </c>
      <c r="L7147" s="70">
        <v>0</v>
      </c>
      <c r="M7147" s="71">
        <v>0.872</v>
      </c>
      <c r="N7147" s="72"/>
      <c r="O7147" s="73">
        <f>MIN(1,MAX(0,(1/(1+EXP(-(Assumptions!$B$5 + Assumptions!$B$6*$N7147))))*Assumptions!$B$3))</f>
        <v>3.9165722796764356E-2</v>
      </c>
      <c r="P7147" s="73">
        <f>VLOOKUP($F7147,Assumptions!$A$23:$B$27,2,FALSE)*Assumptions!$B$4</f>
        <v>0.7</v>
      </c>
      <c r="Q7147" s="74">
        <f t="shared" si="222"/>
        <v>12846.869795815841</v>
      </c>
      <c r="R7147" s="75" t="str">
        <f>IF($O7147&lt;Assumptions!$B$17,"A",IF($O7147&lt;Assumptions!$B$18,"B",IF($O7147&lt;Assumptions!$B$19,"C",IF($O7147&lt;Assumptions!$B$20,"D","E"))))</f>
        <v>B</v>
      </c>
      <c r="S7147" s="75">
        <f t="shared" si="223"/>
        <v>0</v>
      </c>
    </row>
    <row r="7148" spans="1:19" ht="17.399999999999999" x14ac:dyDescent="0.3">
      <c r="A7148" s="39" t="s">
        <v>1141</v>
      </c>
      <c r="B7148" s="39" t="s">
        <v>74</v>
      </c>
      <c r="C7148" s="39" t="s">
        <v>135</v>
      </c>
      <c r="D7148" s="39" t="s">
        <v>38</v>
      </c>
      <c r="E7148" s="70" t="s">
        <v>35</v>
      </c>
      <c r="F7148" s="70" t="s">
        <v>40</v>
      </c>
      <c r="G7148" s="78">
        <v>44140</v>
      </c>
      <c r="H7148" s="78">
        <v>45901</v>
      </c>
      <c r="I7148" s="69">
        <v>453672.72</v>
      </c>
      <c r="J7148" s="70">
        <v>0</v>
      </c>
      <c r="K7148" s="71">
        <v>1.0409999999999999</v>
      </c>
      <c r="L7148" s="70">
        <v>0</v>
      </c>
      <c r="M7148" s="71">
        <v>0.872</v>
      </c>
      <c r="N7148" s="72"/>
      <c r="O7148" s="73">
        <f>MIN(1,MAX(0,(1/(1+EXP(-(Assumptions!$B$5 + Assumptions!$B$6*$N7148))))*Assumptions!$B$3))</f>
        <v>3.9165722796764356E-2</v>
      </c>
      <c r="P7148" s="73">
        <f>VLOOKUP($F7148,Assumptions!$A$23:$B$27,2,FALSE)*Assumptions!$B$4</f>
        <v>0.7</v>
      </c>
      <c r="Q7148" s="74">
        <f t="shared" si="222"/>
        <v>12437.893994381864</v>
      </c>
      <c r="R7148" s="75" t="str">
        <f>IF($O7148&lt;Assumptions!$B$17,"A",IF($O7148&lt;Assumptions!$B$18,"B",IF($O7148&lt;Assumptions!$B$19,"C",IF($O7148&lt;Assumptions!$B$20,"D","E"))))</f>
        <v>B</v>
      </c>
      <c r="S7148" s="75">
        <f t="shared" si="223"/>
        <v>0</v>
      </c>
    </row>
    <row r="7149" spans="1:19" ht="17.399999999999999" x14ac:dyDescent="0.3">
      <c r="A7149" s="39" t="s">
        <v>1141</v>
      </c>
      <c r="B7149" s="39" t="s">
        <v>74</v>
      </c>
      <c r="C7149" s="39" t="s">
        <v>135</v>
      </c>
      <c r="D7149" s="39" t="s">
        <v>38</v>
      </c>
      <c r="E7149" s="70" t="s">
        <v>35</v>
      </c>
      <c r="F7149" s="70" t="s">
        <v>40</v>
      </c>
      <c r="G7149" s="78">
        <v>44140</v>
      </c>
      <c r="H7149" s="78">
        <v>45931</v>
      </c>
      <c r="I7149" s="69">
        <v>441019.65</v>
      </c>
      <c r="J7149" s="70">
        <v>0</v>
      </c>
      <c r="K7149" s="71">
        <v>0.96099999999999997</v>
      </c>
      <c r="L7149" s="70">
        <v>0</v>
      </c>
      <c r="M7149" s="71">
        <v>0.872</v>
      </c>
      <c r="N7149" s="72"/>
      <c r="O7149" s="73">
        <f>MIN(1,MAX(0,(1/(1+EXP(-(Assumptions!$B$5 + Assumptions!$B$6*$N7149))))*Assumptions!$B$3))</f>
        <v>3.9165722796764356E-2</v>
      </c>
      <c r="P7149" s="73">
        <f>VLOOKUP($F7149,Assumptions!$A$23:$B$27,2,FALSE)*Assumptions!$B$4</f>
        <v>0.7</v>
      </c>
      <c r="Q7149" s="74">
        <f t="shared" si="222"/>
        <v>12090.997351878228</v>
      </c>
      <c r="R7149" s="75" t="str">
        <f>IF($O7149&lt;Assumptions!$B$17,"A",IF($O7149&lt;Assumptions!$B$18,"B",IF($O7149&lt;Assumptions!$B$19,"C",IF($O7149&lt;Assumptions!$B$20,"D","E"))))</f>
        <v>B</v>
      </c>
      <c r="S7149" s="75">
        <f t="shared" si="223"/>
        <v>0</v>
      </c>
    </row>
    <row r="7150" spans="1:19" ht="17.399999999999999" x14ac:dyDescent="0.3">
      <c r="A7150" s="39" t="s">
        <v>1141</v>
      </c>
      <c r="B7150" s="39" t="s">
        <v>74</v>
      </c>
      <c r="C7150" s="39" t="s">
        <v>135</v>
      </c>
      <c r="D7150" s="39" t="s">
        <v>38</v>
      </c>
      <c r="E7150" s="70" t="s">
        <v>35</v>
      </c>
      <c r="F7150" s="70" t="s">
        <v>40</v>
      </c>
      <c r="G7150" s="78">
        <v>44140</v>
      </c>
      <c r="H7150" s="78">
        <v>45962</v>
      </c>
      <c r="I7150" s="69">
        <v>427777.15</v>
      </c>
      <c r="J7150" s="70">
        <v>0</v>
      </c>
      <c r="K7150" s="71">
        <v>1.0089999999999999</v>
      </c>
      <c r="L7150" s="70">
        <v>0</v>
      </c>
      <c r="M7150" s="71">
        <v>0.872</v>
      </c>
      <c r="N7150" s="72"/>
      <c r="O7150" s="73">
        <f>MIN(1,MAX(0,(1/(1+EXP(-(Assumptions!$B$5 + Assumptions!$B$6*$N7150))))*Assumptions!$B$3))</f>
        <v>3.9165722796764356E-2</v>
      </c>
      <c r="P7150" s="73">
        <f>VLOOKUP($F7150,Assumptions!$A$23:$B$27,2,FALSE)*Assumptions!$B$4</f>
        <v>0.7</v>
      </c>
      <c r="Q7150" s="74">
        <f t="shared" si="222"/>
        <v>11727.940892982921</v>
      </c>
      <c r="R7150" s="75" t="str">
        <f>IF($O7150&lt;Assumptions!$B$17,"A",IF($O7150&lt;Assumptions!$B$18,"B",IF($O7150&lt;Assumptions!$B$19,"C",IF($O7150&lt;Assumptions!$B$20,"D","E"))))</f>
        <v>B</v>
      </c>
      <c r="S7150" s="75">
        <f t="shared" si="223"/>
        <v>0</v>
      </c>
    </row>
    <row r="7151" spans="1:19" ht="17.399999999999999" x14ac:dyDescent="0.3">
      <c r="A7151" s="39" t="s">
        <v>1141</v>
      </c>
      <c r="B7151" s="39" t="s">
        <v>74</v>
      </c>
      <c r="C7151" s="39" t="s">
        <v>135</v>
      </c>
      <c r="D7151" s="39" t="s">
        <v>38</v>
      </c>
      <c r="E7151" s="70" t="s">
        <v>35</v>
      </c>
      <c r="F7151" s="70" t="s">
        <v>40</v>
      </c>
      <c r="G7151" s="78">
        <v>44140</v>
      </c>
      <c r="H7151" s="78">
        <v>45992</v>
      </c>
      <c r="I7151" s="69">
        <v>414194.77</v>
      </c>
      <c r="J7151" s="70">
        <v>0</v>
      </c>
      <c r="K7151" s="71">
        <v>1.04</v>
      </c>
      <c r="L7151" s="70">
        <v>0</v>
      </c>
      <c r="M7151" s="71">
        <v>0.872</v>
      </c>
      <c r="N7151" s="72"/>
      <c r="O7151" s="73">
        <f>MIN(1,MAX(0,(1/(1+EXP(-(Assumptions!$B$5 + Assumptions!$B$6*$N7151))))*Assumptions!$B$3))</f>
        <v>3.9165722796764356E-2</v>
      </c>
      <c r="P7151" s="73">
        <f>VLOOKUP($F7151,Assumptions!$A$23:$B$27,2,FALSE)*Assumptions!$B$4</f>
        <v>0.7</v>
      </c>
      <c r="Q7151" s="74">
        <f t="shared" si="222"/>
        <v>11355.566281982698</v>
      </c>
      <c r="R7151" s="75" t="str">
        <f>IF($O7151&lt;Assumptions!$B$17,"A",IF($O7151&lt;Assumptions!$B$18,"B",IF($O7151&lt;Assumptions!$B$19,"C",IF($O7151&lt;Assumptions!$B$20,"D","E"))))</f>
        <v>B</v>
      </c>
      <c r="S7151" s="75">
        <f t="shared" si="223"/>
        <v>0</v>
      </c>
    </row>
    <row r="7152" spans="1:19" ht="17.399999999999999" x14ac:dyDescent="0.3">
      <c r="A7152" s="39" t="s">
        <v>1142</v>
      </c>
      <c r="B7152" s="39" t="s">
        <v>62</v>
      </c>
      <c r="C7152" s="39" t="s">
        <v>144</v>
      </c>
      <c r="D7152" s="39" t="s">
        <v>45</v>
      </c>
      <c r="E7152" s="70" t="s">
        <v>23</v>
      </c>
      <c r="F7152" s="70" t="s">
        <v>28</v>
      </c>
      <c r="G7152" s="78">
        <v>44939</v>
      </c>
      <c r="H7152" s="78">
        <v>45658</v>
      </c>
      <c r="I7152" s="69">
        <v>12012494.67</v>
      </c>
      <c r="J7152" s="70">
        <v>185</v>
      </c>
      <c r="K7152" s="71">
        <v>0</v>
      </c>
      <c r="L7152" s="70">
        <v>0</v>
      </c>
      <c r="M7152" s="71">
        <v>0.82</v>
      </c>
      <c r="N7152" s="72"/>
      <c r="O7152" s="73">
        <f>MIN(1,MAX(0,(1/(1+EXP(-(Assumptions!$B$5 + Assumptions!$B$6*$N7152))))*Assumptions!$B$3))</f>
        <v>3.9165722796764356E-2</v>
      </c>
      <c r="P7152" s="73">
        <f>VLOOKUP($F7152,Assumptions!$A$23:$B$27,2,FALSE)*Assumptions!$B$4</f>
        <v>0.35</v>
      </c>
      <c r="Q7152" s="74">
        <f t="shared" si="222"/>
        <v>164667.31271999024</v>
      </c>
      <c r="R7152" s="75" t="str">
        <f>IF($O7152&lt;Assumptions!$B$17,"A",IF($O7152&lt;Assumptions!$B$18,"B",IF($O7152&lt;Assumptions!$B$19,"C",IF($O7152&lt;Assumptions!$B$20,"D","E"))))</f>
        <v>B</v>
      </c>
      <c r="S7152" s="75">
        <f t="shared" si="223"/>
        <v>1</v>
      </c>
    </row>
    <row r="7153" spans="1:19" ht="17.399999999999999" x14ac:dyDescent="0.3">
      <c r="A7153" s="39" t="s">
        <v>1142</v>
      </c>
      <c r="B7153" s="39" t="s">
        <v>62</v>
      </c>
      <c r="C7153" s="39" t="s">
        <v>144</v>
      </c>
      <c r="D7153" s="39" t="s">
        <v>45</v>
      </c>
      <c r="E7153" s="70" t="s">
        <v>23</v>
      </c>
      <c r="F7153" s="70" t="s">
        <v>28</v>
      </c>
      <c r="G7153" s="78">
        <v>44939</v>
      </c>
      <c r="H7153" s="78">
        <v>45689</v>
      </c>
      <c r="I7153" s="69">
        <v>12012494.67</v>
      </c>
      <c r="J7153" s="70">
        <v>999</v>
      </c>
      <c r="K7153" s="71">
        <v>0.191</v>
      </c>
      <c r="L7153" s="70">
        <v>0</v>
      </c>
      <c r="M7153" s="71">
        <v>0.82</v>
      </c>
      <c r="N7153" s="72"/>
      <c r="O7153" s="73">
        <f>MIN(1,MAX(0,(1/(1+EXP(-(Assumptions!$B$5 + Assumptions!$B$6*$N7153))))*Assumptions!$B$3))</f>
        <v>3.9165722796764356E-2</v>
      </c>
      <c r="P7153" s="73">
        <f>VLOOKUP($F7153,Assumptions!$A$23:$B$27,2,FALSE)*Assumptions!$B$4</f>
        <v>0.35</v>
      </c>
      <c r="Q7153" s="74">
        <f t="shared" si="222"/>
        <v>164667.31271999024</v>
      </c>
      <c r="R7153" s="75" t="str">
        <f>IF($O7153&lt;Assumptions!$B$17,"A",IF($O7153&lt;Assumptions!$B$18,"B",IF($O7153&lt;Assumptions!$B$19,"C",IF($O7153&lt;Assumptions!$B$20,"D","E"))))</f>
        <v>B</v>
      </c>
      <c r="S7153" s="75">
        <f t="shared" si="223"/>
        <v>1</v>
      </c>
    </row>
    <row r="7154" spans="1:19" ht="17.399999999999999" x14ac:dyDescent="0.3">
      <c r="A7154" s="39" t="s">
        <v>1142</v>
      </c>
      <c r="B7154" s="39" t="s">
        <v>62</v>
      </c>
      <c r="C7154" s="39" t="s">
        <v>144</v>
      </c>
      <c r="D7154" s="39" t="s">
        <v>45</v>
      </c>
      <c r="E7154" s="70" t="s">
        <v>23</v>
      </c>
      <c r="F7154" s="70" t="s">
        <v>28</v>
      </c>
      <c r="G7154" s="78">
        <v>44939</v>
      </c>
      <c r="H7154" s="78">
        <v>45717</v>
      </c>
      <c r="I7154" s="69">
        <v>12012494.67</v>
      </c>
      <c r="J7154" s="70">
        <v>999</v>
      </c>
      <c r="K7154" s="71">
        <v>0.03</v>
      </c>
      <c r="L7154" s="70">
        <v>0</v>
      </c>
      <c r="M7154" s="71">
        <v>0.82</v>
      </c>
      <c r="N7154" s="72"/>
      <c r="O7154" s="73">
        <f>MIN(1,MAX(0,(1/(1+EXP(-(Assumptions!$B$5 + Assumptions!$B$6*$N7154))))*Assumptions!$B$3))</f>
        <v>3.9165722796764356E-2</v>
      </c>
      <c r="P7154" s="73">
        <f>VLOOKUP($F7154,Assumptions!$A$23:$B$27,2,FALSE)*Assumptions!$B$4</f>
        <v>0.35</v>
      </c>
      <c r="Q7154" s="74">
        <f t="shared" si="222"/>
        <v>164667.31271999024</v>
      </c>
      <c r="R7154" s="75" t="str">
        <f>IF($O7154&lt;Assumptions!$B$17,"A",IF($O7154&lt;Assumptions!$B$18,"B",IF($O7154&lt;Assumptions!$B$19,"C",IF($O7154&lt;Assumptions!$B$20,"D","E"))))</f>
        <v>B</v>
      </c>
      <c r="S7154" s="75">
        <f t="shared" si="223"/>
        <v>1</v>
      </c>
    </row>
    <row r="7155" spans="1:19" ht="17.399999999999999" x14ac:dyDescent="0.3">
      <c r="A7155" s="39" t="s">
        <v>1142</v>
      </c>
      <c r="B7155" s="39" t="s">
        <v>62</v>
      </c>
      <c r="C7155" s="39" t="s">
        <v>144</v>
      </c>
      <c r="D7155" s="39" t="s">
        <v>45</v>
      </c>
      <c r="E7155" s="70" t="s">
        <v>23</v>
      </c>
      <c r="F7155" s="70" t="s">
        <v>28</v>
      </c>
      <c r="G7155" s="78">
        <v>44939</v>
      </c>
      <c r="H7155" s="78">
        <v>45748</v>
      </c>
      <c r="I7155" s="69">
        <v>12012494.67</v>
      </c>
      <c r="J7155" s="70">
        <v>999</v>
      </c>
      <c r="K7155" s="71">
        <v>8.0000000000000002E-3</v>
      </c>
      <c r="L7155" s="70">
        <v>0</v>
      </c>
      <c r="M7155" s="71">
        <v>0.82</v>
      </c>
      <c r="N7155" s="72"/>
      <c r="O7155" s="73">
        <f>MIN(1,MAX(0,(1/(1+EXP(-(Assumptions!$B$5 + Assumptions!$B$6*$N7155))))*Assumptions!$B$3))</f>
        <v>3.9165722796764356E-2</v>
      </c>
      <c r="P7155" s="73">
        <f>VLOOKUP($F7155,Assumptions!$A$23:$B$27,2,FALSE)*Assumptions!$B$4</f>
        <v>0.35</v>
      </c>
      <c r="Q7155" s="74">
        <f t="shared" si="222"/>
        <v>164667.31271999024</v>
      </c>
      <c r="R7155" s="75" t="str">
        <f>IF($O7155&lt;Assumptions!$B$17,"A",IF($O7155&lt;Assumptions!$B$18,"B",IF($O7155&lt;Assumptions!$B$19,"C",IF($O7155&lt;Assumptions!$B$20,"D","E"))))</f>
        <v>B</v>
      </c>
      <c r="S7155" s="75">
        <f t="shared" si="223"/>
        <v>1</v>
      </c>
    </row>
    <row r="7156" spans="1:19" ht="17.399999999999999" x14ac:dyDescent="0.3">
      <c r="A7156" s="39" t="s">
        <v>1142</v>
      </c>
      <c r="B7156" s="39" t="s">
        <v>62</v>
      </c>
      <c r="C7156" s="39" t="s">
        <v>144</v>
      </c>
      <c r="D7156" s="39" t="s">
        <v>45</v>
      </c>
      <c r="E7156" s="70" t="s">
        <v>23</v>
      </c>
      <c r="F7156" s="70" t="s">
        <v>28</v>
      </c>
      <c r="G7156" s="78">
        <v>44939</v>
      </c>
      <c r="H7156" s="78">
        <v>45778</v>
      </c>
      <c r="I7156" s="69">
        <v>12012494.67</v>
      </c>
      <c r="J7156" s="70">
        <v>999</v>
      </c>
      <c r="K7156" s="71">
        <v>0.12</v>
      </c>
      <c r="L7156" s="70">
        <v>0</v>
      </c>
      <c r="M7156" s="71">
        <v>0.82</v>
      </c>
      <c r="N7156" s="72"/>
      <c r="O7156" s="73">
        <f>MIN(1,MAX(0,(1/(1+EXP(-(Assumptions!$B$5 + Assumptions!$B$6*$N7156))))*Assumptions!$B$3))</f>
        <v>3.9165722796764356E-2</v>
      </c>
      <c r="P7156" s="73">
        <f>VLOOKUP($F7156,Assumptions!$A$23:$B$27,2,FALSE)*Assumptions!$B$4</f>
        <v>0.35</v>
      </c>
      <c r="Q7156" s="74">
        <f t="shared" si="222"/>
        <v>164667.31271999024</v>
      </c>
      <c r="R7156" s="75" t="str">
        <f>IF($O7156&lt;Assumptions!$B$17,"A",IF($O7156&lt;Assumptions!$B$18,"B",IF($O7156&lt;Assumptions!$B$19,"C",IF($O7156&lt;Assumptions!$B$20,"D","E"))))</f>
        <v>B</v>
      </c>
      <c r="S7156" s="75">
        <f t="shared" si="223"/>
        <v>1</v>
      </c>
    </row>
    <row r="7157" spans="1:19" ht="17.399999999999999" x14ac:dyDescent="0.3">
      <c r="A7157" s="39" t="s">
        <v>1142</v>
      </c>
      <c r="B7157" s="39" t="s">
        <v>62</v>
      </c>
      <c r="C7157" s="39" t="s">
        <v>144</v>
      </c>
      <c r="D7157" s="39" t="s">
        <v>45</v>
      </c>
      <c r="E7157" s="70" t="s">
        <v>23</v>
      </c>
      <c r="F7157" s="70" t="s">
        <v>28</v>
      </c>
      <c r="G7157" s="78">
        <v>44939</v>
      </c>
      <c r="H7157" s="78">
        <v>45809</v>
      </c>
      <c r="I7157" s="69">
        <v>12012494.67</v>
      </c>
      <c r="J7157" s="70">
        <v>999</v>
      </c>
      <c r="K7157" s="71">
        <v>0.112</v>
      </c>
      <c r="L7157" s="70">
        <v>0</v>
      </c>
      <c r="M7157" s="71">
        <v>0.82</v>
      </c>
      <c r="N7157" s="72"/>
      <c r="O7157" s="73">
        <f>MIN(1,MAX(0,(1/(1+EXP(-(Assumptions!$B$5 + Assumptions!$B$6*$N7157))))*Assumptions!$B$3))</f>
        <v>3.9165722796764356E-2</v>
      </c>
      <c r="P7157" s="73">
        <f>VLOOKUP($F7157,Assumptions!$A$23:$B$27,2,FALSE)*Assumptions!$B$4</f>
        <v>0.35</v>
      </c>
      <c r="Q7157" s="74">
        <f t="shared" si="222"/>
        <v>164667.31271999024</v>
      </c>
      <c r="R7157" s="75" t="str">
        <f>IF($O7157&lt;Assumptions!$B$17,"A",IF($O7157&lt;Assumptions!$B$18,"B",IF($O7157&lt;Assumptions!$B$19,"C",IF($O7157&lt;Assumptions!$B$20,"D","E"))))</f>
        <v>B</v>
      </c>
      <c r="S7157" s="75">
        <f t="shared" si="223"/>
        <v>1</v>
      </c>
    </row>
    <row r="7158" spans="1:19" ht="17.399999999999999" x14ac:dyDescent="0.3">
      <c r="A7158" s="39" t="s">
        <v>1142</v>
      </c>
      <c r="B7158" s="39" t="s">
        <v>62</v>
      </c>
      <c r="C7158" s="39" t="s">
        <v>144</v>
      </c>
      <c r="D7158" s="39" t="s">
        <v>45</v>
      </c>
      <c r="E7158" s="70" t="s">
        <v>23</v>
      </c>
      <c r="F7158" s="70" t="s">
        <v>28</v>
      </c>
      <c r="G7158" s="78">
        <v>44939</v>
      </c>
      <c r="H7158" s="78">
        <v>45839</v>
      </c>
      <c r="I7158" s="69">
        <v>12012494.67</v>
      </c>
      <c r="J7158" s="70">
        <v>999</v>
      </c>
      <c r="K7158" s="71">
        <v>0.16600000000000001</v>
      </c>
      <c r="L7158" s="70">
        <v>0</v>
      </c>
      <c r="M7158" s="71">
        <v>0.82</v>
      </c>
      <c r="N7158" s="72"/>
      <c r="O7158" s="73">
        <f>MIN(1,MAX(0,(1/(1+EXP(-(Assumptions!$B$5 + Assumptions!$B$6*$N7158))))*Assumptions!$B$3))</f>
        <v>3.9165722796764356E-2</v>
      </c>
      <c r="P7158" s="73">
        <f>VLOOKUP($F7158,Assumptions!$A$23:$B$27,2,FALSE)*Assumptions!$B$4</f>
        <v>0.35</v>
      </c>
      <c r="Q7158" s="74">
        <f t="shared" si="222"/>
        <v>164667.31271999024</v>
      </c>
      <c r="R7158" s="75" t="str">
        <f>IF($O7158&lt;Assumptions!$B$17,"A",IF($O7158&lt;Assumptions!$B$18,"B",IF($O7158&lt;Assumptions!$B$19,"C",IF($O7158&lt;Assumptions!$B$20,"D","E"))))</f>
        <v>B</v>
      </c>
      <c r="S7158" s="75">
        <f t="shared" si="223"/>
        <v>1</v>
      </c>
    </row>
    <row r="7159" spans="1:19" ht="17.399999999999999" x14ac:dyDescent="0.3">
      <c r="A7159" s="39" t="s">
        <v>1142</v>
      </c>
      <c r="B7159" s="39" t="s">
        <v>62</v>
      </c>
      <c r="C7159" s="39" t="s">
        <v>144</v>
      </c>
      <c r="D7159" s="39" t="s">
        <v>45</v>
      </c>
      <c r="E7159" s="70" t="s">
        <v>23</v>
      </c>
      <c r="F7159" s="70" t="s">
        <v>28</v>
      </c>
      <c r="G7159" s="78">
        <v>44939</v>
      </c>
      <c r="H7159" s="78">
        <v>45870</v>
      </c>
      <c r="I7159" s="69">
        <v>12012494.67</v>
      </c>
      <c r="J7159" s="70">
        <v>999</v>
      </c>
      <c r="K7159" s="71">
        <v>0.13800000000000001</v>
      </c>
      <c r="L7159" s="70">
        <v>0</v>
      </c>
      <c r="M7159" s="71">
        <v>0.82</v>
      </c>
      <c r="N7159" s="72"/>
      <c r="O7159" s="73">
        <f>MIN(1,MAX(0,(1/(1+EXP(-(Assumptions!$B$5 + Assumptions!$B$6*$N7159))))*Assumptions!$B$3))</f>
        <v>3.9165722796764356E-2</v>
      </c>
      <c r="P7159" s="73">
        <f>VLOOKUP($F7159,Assumptions!$A$23:$B$27,2,FALSE)*Assumptions!$B$4</f>
        <v>0.35</v>
      </c>
      <c r="Q7159" s="74">
        <f t="shared" si="222"/>
        <v>164667.31271999024</v>
      </c>
      <c r="R7159" s="75" t="str">
        <f>IF($O7159&lt;Assumptions!$B$17,"A",IF($O7159&lt;Assumptions!$B$18,"B",IF($O7159&lt;Assumptions!$B$19,"C",IF($O7159&lt;Assumptions!$B$20,"D","E"))))</f>
        <v>B</v>
      </c>
      <c r="S7159" s="75">
        <f t="shared" si="223"/>
        <v>1</v>
      </c>
    </row>
    <row r="7160" spans="1:19" ht="17.399999999999999" x14ac:dyDescent="0.3">
      <c r="A7160" s="39" t="s">
        <v>1142</v>
      </c>
      <c r="B7160" s="39" t="s">
        <v>62</v>
      </c>
      <c r="C7160" s="39" t="s">
        <v>144</v>
      </c>
      <c r="D7160" s="39" t="s">
        <v>45</v>
      </c>
      <c r="E7160" s="70" t="s">
        <v>23</v>
      </c>
      <c r="F7160" s="70" t="s">
        <v>28</v>
      </c>
      <c r="G7160" s="78">
        <v>44939</v>
      </c>
      <c r="H7160" s="78">
        <v>45901</v>
      </c>
      <c r="I7160" s="69">
        <v>12012494.67</v>
      </c>
      <c r="J7160" s="70">
        <v>999</v>
      </c>
      <c r="K7160" s="71">
        <v>7.9000000000000001E-2</v>
      </c>
      <c r="L7160" s="70">
        <v>0</v>
      </c>
      <c r="M7160" s="71">
        <v>0.82</v>
      </c>
      <c r="N7160" s="72"/>
      <c r="O7160" s="73">
        <f>MIN(1,MAX(0,(1/(1+EXP(-(Assumptions!$B$5 + Assumptions!$B$6*$N7160))))*Assumptions!$B$3))</f>
        <v>3.9165722796764356E-2</v>
      </c>
      <c r="P7160" s="73">
        <f>VLOOKUP($F7160,Assumptions!$A$23:$B$27,2,FALSE)*Assumptions!$B$4</f>
        <v>0.35</v>
      </c>
      <c r="Q7160" s="74">
        <f t="shared" si="222"/>
        <v>164667.31271999024</v>
      </c>
      <c r="R7160" s="75" t="str">
        <f>IF($O7160&lt;Assumptions!$B$17,"A",IF($O7160&lt;Assumptions!$B$18,"B",IF($O7160&lt;Assumptions!$B$19,"C",IF($O7160&lt;Assumptions!$B$20,"D","E"))))</f>
        <v>B</v>
      </c>
      <c r="S7160" s="75">
        <f t="shared" si="223"/>
        <v>1</v>
      </c>
    </row>
    <row r="7161" spans="1:19" ht="17.399999999999999" x14ac:dyDescent="0.3">
      <c r="A7161" s="39" t="s">
        <v>1142</v>
      </c>
      <c r="B7161" s="39" t="s">
        <v>62</v>
      </c>
      <c r="C7161" s="39" t="s">
        <v>144</v>
      </c>
      <c r="D7161" s="39" t="s">
        <v>45</v>
      </c>
      <c r="E7161" s="70" t="s">
        <v>23</v>
      </c>
      <c r="F7161" s="70" t="s">
        <v>28</v>
      </c>
      <c r="G7161" s="78">
        <v>44939</v>
      </c>
      <c r="H7161" s="78">
        <v>45931</v>
      </c>
      <c r="I7161" s="69">
        <v>12012494.67</v>
      </c>
      <c r="J7161" s="70">
        <v>999</v>
      </c>
      <c r="K7161" s="71">
        <v>0.186</v>
      </c>
      <c r="L7161" s="70">
        <v>0</v>
      </c>
      <c r="M7161" s="71">
        <v>0.82</v>
      </c>
      <c r="N7161" s="72"/>
      <c r="O7161" s="73">
        <f>MIN(1,MAX(0,(1/(1+EXP(-(Assumptions!$B$5 + Assumptions!$B$6*$N7161))))*Assumptions!$B$3))</f>
        <v>3.9165722796764356E-2</v>
      </c>
      <c r="P7161" s="73">
        <f>VLOOKUP($F7161,Assumptions!$A$23:$B$27,2,FALSE)*Assumptions!$B$4</f>
        <v>0.35</v>
      </c>
      <c r="Q7161" s="74">
        <f t="shared" si="222"/>
        <v>164667.31271999024</v>
      </c>
      <c r="R7161" s="75" t="str">
        <f>IF($O7161&lt;Assumptions!$B$17,"A",IF($O7161&lt;Assumptions!$B$18,"B",IF($O7161&lt;Assumptions!$B$19,"C",IF($O7161&lt;Assumptions!$B$20,"D","E"))))</f>
        <v>B</v>
      </c>
      <c r="S7161" s="75">
        <f t="shared" si="223"/>
        <v>1</v>
      </c>
    </row>
    <row r="7162" spans="1:19" ht="17.399999999999999" x14ac:dyDescent="0.3">
      <c r="A7162" s="39" t="s">
        <v>1142</v>
      </c>
      <c r="B7162" s="39" t="s">
        <v>62</v>
      </c>
      <c r="C7162" s="39" t="s">
        <v>144</v>
      </c>
      <c r="D7162" s="39" t="s">
        <v>45</v>
      </c>
      <c r="E7162" s="70" t="s">
        <v>23</v>
      </c>
      <c r="F7162" s="70" t="s">
        <v>28</v>
      </c>
      <c r="G7162" s="78">
        <v>44939</v>
      </c>
      <c r="H7162" s="78">
        <v>45962</v>
      </c>
      <c r="I7162" s="69">
        <v>12012494.67</v>
      </c>
      <c r="J7162" s="70">
        <v>999</v>
      </c>
      <c r="K7162" s="71">
        <v>0.19700000000000001</v>
      </c>
      <c r="L7162" s="70">
        <v>0</v>
      </c>
      <c r="M7162" s="71">
        <v>0.82</v>
      </c>
      <c r="N7162" s="72"/>
      <c r="O7162" s="73">
        <f>MIN(1,MAX(0,(1/(1+EXP(-(Assumptions!$B$5 + Assumptions!$B$6*$N7162))))*Assumptions!$B$3))</f>
        <v>3.9165722796764356E-2</v>
      </c>
      <c r="P7162" s="73">
        <f>VLOOKUP($F7162,Assumptions!$A$23:$B$27,2,FALSE)*Assumptions!$B$4</f>
        <v>0.35</v>
      </c>
      <c r="Q7162" s="74">
        <f t="shared" si="222"/>
        <v>164667.31271999024</v>
      </c>
      <c r="R7162" s="75" t="str">
        <f>IF($O7162&lt;Assumptions!$B$17,"A",IF($O7162&lt;Assumptions!$B$18,"B",IF($O7162&lt;Assumptions!$B$19,"C",IF($O7162&lt;Assumptions!$B$20,"D","E"))))</f>
        <v>B</v>
      </c>
      <c r="S7162" s="75">
        <f t="shared" si="223"/>
        <v>1</v>
      </c>
    </row>
    <row r="7163" spans="1:19" ht="17.399999999999999" x14ac:dyDescent="0.3">
      <c r="A7163" s="39" t="s">
        <v>1142</v>
      </c>
      <c r="B7163" s="39" t="s">
        <v>62</v>
      </c>
      <c r="C7163" s="39" t="s">
        <v>144</v>
      </c>
      <c r="D7163" s="39" t="s">
        <v>45</v>
      </c>
      <c r="E7163" s="70" t="s">
        <v>23</v>
      </c>
      <c r="F7163" s="70" t="s">
        <v>28</v>
      </c>
      <c r="G7163" s="78">
        <v>44939</v>
      </c>
      <c r="H7163" s="78">
        <v>45992</v>
      </c>
      <c r="I7163" s="69">
        <v>12012494.67</v>
      </c>
      <c r="J7163" s="70">
        <v>999</v>
      </c>
      <c r="K7163" s="71">
        <v>0.13900000000000001</v>
      </c>
      <c r="L7163" s="70">
        <v>0</v>
      </c>
      <c r="M7163" s="71">
        <v>0.82</v>
      </c>
      <c r="N7163" s="72"/>
      <c r="O7163" s="73">
        <f>MIN(1,MAX(0,(1/(1+EXP(-(Assumptions!$B$5 + Assumptions!$B$6*$N7163))))*Assumptions!$B$3))</f>
        <v>3.9165722796764356E-2</v>
      </c>
      <c r="P7163" s="73">
        <f>VLOOKUP($F7163,Assumptions!$A$23:$B$27,2,FALSE)*Assumptions!$B$4</f>
        <v>0.35</v>
      </c>
      <c r="Q7163" s="74">
        <f t="shared" si="222"/>
        <v>164667.31271999024</v>
      </c>
      <c r="R7163" s="75" t="str">
        <f>IF($O7163&lt;Assumptions!$B$17,"A",IF($O7163&lt;Assumptions!$B$18,"B",IF($O7163&lt;Assumptions!$B$19,"C",IF($O7163&lt;Assumptions!$B$20,"D","E"))))</f>
        <v>B</v>
      </c>
      <c r="S7163" s="75">
        <f t="shared" si="223"/>
        <v>1</v>
      </c>
    </row>
    <row r="7164" spans="1:19" ht="17.399999999999999" x14ac:dyDescent="0.3">
      <c r="A7164" s="39" t="s">
        <v>1144</v>
      </c>
      <c r="B7164" s="39" t="s">
        <v>80</v>
      </c>
      <c r="C7164" s="39" t="s">
        <v>190</v>
      </c>
      <c r="D7164" s="39" t="s">
        <v>22</v>
      </c>
      <c r="E7164" s="70" t="s">
        <v>35</v>
      </c>
      <c r="F7164" s="70" t="s">
        <v>32</v>
      </c>
      <c r="G7164" s="78">
        <v>45370</v>
      </c>
      <c r="H7164" s="78">
        <v>45658</v>
      </c>
      <c r="I7164" s="69">
        <v>51681832.909999996</v>
      </c>
      <c r="J7164" s="70">
        <v>65</v>
      </c>
      <c r="K7164" s="71">
        <v>0.78500000000000003</v>
      </c>
      <c r="L7164" s="70">
        <v>0</v>
      </c>
      <c r="M7164" s="71">
        <v>0.98799999999999999</v>
      </c>
      <c r="N7164" s="72"/>
      <c r="O7164" s="73">
        <f>MIN(1,MAX(0,(1/(1+EXP(-(Assumptions!$B$5 + Assumptions!$B$6*$N7164))))*Assumptions!$B$3))</f>
        <v>3.9165722796764356E-2</v>
      </c>
      <c r="P7164" s="73">
        <f>VLOOKUP($F7164,Assumptions!$A$23:$B$27,2,FALSE)*Assumptions!$B$4</f>
        <v>0.5</v>
      </c>
      <c r="Q7164" s="74">
        <f t="shared" si="222"/>
        <v>1012078.1706908765</v>
      </c>
      <c r="R7164" s="75" t="str">
        <f>IF($O7164&lt;Assumptions!$B$17,"A",IF($O7164&lt;Assumptions!$B$18,"B",IF($O7164&lt;Assumptions!$B$19,"C",IF($O7164&lt;Assumptions!$B$20,"D","E"))))</f>
        <v>B</v>
      </c>
      <c r="S7164" s="75">
        <f t="shared" si="223"/>
        <v>0</v>
      </c>
    </row>
    <row r="7165" spans="1:19" ht="17.399999999999999" x14ac:dyDescent="0.3">
      <c r="A7165" s="39" t="s">
        <v>1144</v>
      </c>
      <c r="B7165" s="39" t="s">
        <v>80</v>
      </c>
      <c r="C7165" s="39" t="s">
        <v>190</v>
      </c>
      <c r="D7165" s="39" t="s">
        <v>22</v>
      </c>
      <c r="E7165" s="70" t="s">
        <v>35</v>
      </c>
      <c r="F7165" s="70" t="s">
        <v>32</v>
      </c>
      <c r="G7165" s="78">
        <v>45370</v>
      </c>
      <c r="H7165" s="78">
        <v>45689</v>
      </c>
      <c r="I7165" s="69">
        <v>50713736.07</v>
      </c>
      <c r="J7165" s="70">
        <v>0</v>
      </c>
      <c r="K7165" s="71">
        <v>1.101</v>
      </c>
      <c r="L7165" s="70">
        <v>0</v>
      </c>
      <c r="M7165" s="71">
        <v>0.98799999999999999</v>
      </c>
      <c r="N7165" s="72"/>
      <c r="O7165" s="73">
        <f>MIN(1,MAX(0,(1/(1+EXP(-(Assumptions!$B$5 + Assumptions!$B$6*$N7165))))*Assumptions!$B$3))</f>
        <v>3.9165722796764356E-2</v>
      </c>
      <c r="P7165" s="73">
        <f>VLOOKUP($F7165,Assumptions!$A$23:$B$27,2,FALSE)*Assumptions!$B$4</f>
        <v>0.5</v>
      </c>
      <c r="Q7165" s="74">
        <f t="shared" si="222"/>
        <v>993120.06445294491</v>
      </c>
      <c r="R7165" s="75" t="str">
        <f>IF($O7165&lt;Assumptions!$B$17,"A",IF($O7165&lt;Assumptions!$B$18,"B",IF($O7165&lt;Assumptions!$B$19,"C",IF($O7165&lt;Assumptions!$B$20,"D","E"))))</f>
        <v>B</v>
      </c>
      <c r="S7165" s="75">
        <f t="shared" si="223"/>
        <v>0</v>
      </c>
    </row>
    <row r="7166" spans="1:19" ht="17.399999999999999" x14ac:dyDescent="0.3">
      <c r="A7166" s="39" t="s">
        <v>1144</v>
      </c>
      <c r="B7166" s="39" t="s">
        <v>80</v>
      </c>
      <c r="C7166" s="39" t="s">
        <v>190</v>
      </c>
      <c r="D7166" s="39" t="s">
        <v>22</v>
      </c>
      <c r="E7166" s="70" t="s">
        <v>35</v>
      </c>
      <c r="F7166" s="70" t="s">
        <v>32</v>
      </c>
      <c r="G7166" s="78">
        <v>45370</v>
      </c>
      <c r="H7166" s="78">
        <v>45717</v>
      </c>
      <c r="I7166" s="69">
        <v>49653409.450000003</v>
      </c>
      <c r="J7166" s="70">
        <v>0</v>
      </c>
      <c r="K7166" s="71">
        <v>0.996</v>
      </c>
      <c r="L7166" s="70">
        <v>0</v>
      </c>
      <c r="M7166" s="71">
        <v>0.98799999999999999</v>
      </c>
      <c r="N7166" s="72"/>
      <c r="O7166" s="73">
        <f>MIN(1,MAX(0,(1/(1+EXP(-(Assumptions!$B$5 + Assumptions!$B$6*$N7166))))*Assumptions!$B$3))</f>
        <v>3.9165722796764356E-2</v>
      </c>
      <c r="P7166" s="73">
        <f>VLOOKUP($F7166,Assumptions!$A$23:$B$27,2,FALSE)*Assumptions!$B$4</f>
        <v>0.5</v>
      </c>
      <c r="Q7166" s="74">
        <f t="shared" si="222"/>
        <v>972355.83521646995</v>
      </c>
      <c r="R7166" s="75" t="str">
        <f>IF($O7166&lt;Assumptions!$B$17,"A",IF($O7166&lt;Assumptions!$B$18,"B",IF($O7166&lt;Assumptions!$B$19,"C",IF($O7166&lt;Assumptions!$B$20,"D","E"))))</f>
        <v>B</v>
      </c>
      <c r="S7166" s="75">
        <f t="shared" si="223"/>
        <v>0</v>
      </c>
    </row>
    <row r="7167" spans="1:19" ht="17.399999999999999" x14ac:dyDescent="0.3">
      <c r="A7167" s="39" t="s">
        <v>1144</v>
      </c>
      <c r="B7167" s="39" t="s">
        <v>80</v>
      </c>
      <c r="C7167" s="39" t="s">
        <v>190</v>
      </c>
      <c r="D7167" s="39" t="s">
        <v>22</v>
      </c>
      <c r="E7167" s="70" t="s">
        <v>35</v>
      </c>
      <c r="F7167" s="70" t="s">
        <v>32</v>
      </c>
      <c r="G7167" s="78">
        <v>45370</v>
      </c>
      <c r="H7167" s="78">
        <v>45748</v>
      </c>
      <c r="I7167" s="69">
        <v>48938419.149999999</v>
      </c>
      <c r="J7167" s="70">
        <v>0</v>
      </c>
      <c r="K7167" s="71">
        <v>1.0169999999999999</v>
      </c>
      <c r="L7167" s="70">
        <v>0</v>
      </c>
      <c r="M7167" s="71">
        <v>0.98799999999999999</v>
      </c>
      <c r="N7167" s="72"/>
      <c r="O7167" s="73">
        <f>MIN(1,MAX(0,(1/(1+EXP(-(Assumptions!$B$5 + Assumptions!$B$6*$N7167))))*Assumptions!$B$3))</f>
        <v>3.9165722796764356E-2</v>
      </c>
      <c r="P7167" s="73">
        <f>VLOOKUP($F7167,Assumptions!$A$23:$B$27,2,FALSE)*Assumptions!$B$4</f>
        <v>0.5</v>
      </c>
      <c r="Q7167" s="74">
        <f t="shared" si="222"/>
        <v>958354.27927038213</v>
      </c>
      <c r="R7167" s="75" t="str">
        <f>IF($O7167&lt;Assumptions!$B$17,"A",IF($O7167&lt;Assumptions!$B$18,"B",IF($O7167&lt;Assumptions!$B$19,"C",IF($O7167&lt;Assumptions!$B$20,"D","E"))))</f>
        <v>B</v>
      </c>
      <c r="S7167" s="75">
        <f t="shared" si="223"/>
        <v>0</v>
      </c>
    </row>
    <row r="7168" spans="1:19" ht="17.399999999999999" x14ac:dyDescent="0.3">
      <c r="A7168" s="39" t="s">
        <v>1144</v>
      </c>
      <c r="B7168" s="39" t="s">
        <v>80</v>
      </c>
      <c r="C7168" s="39" t="s">
        <v>190</v>
      </c>
      <c r="D7168" s="39" t="s">
        <v>22</v>
      </c>
      <c r="E7168" s="70" t="s">
        <v>35</v>
      </c>
      <c r="F7168" s="70" t="s">
        <v>32</v>
      </c>
      <c r="G7168" s="78">
        <v>45370</v>
      </c>
      <c r="H7168" s="78">
        <v>45778</v>
      </c>
      <c r="I7168" s="69">
        <v>48233790.840000004</v>
      </c>
      <c r="J7168" s="70">
        <v>65</v>
      </c>
      <c r="K7168" s="71">
        <v>0.84799999999999998</v>
      </c>
      <c r="L7168" s="70">
        <v>0</v>
      </c>
      <c r="M7168" s="71">
        <v>0.98799999999999999</v>
      </c>
      <c r="N7168" s="72"/>
      <c r="O7168" s="73">
        <f>MIN(1,MAX(0,(1/(1+EXP(-(Assumptions!$B$5 + Assumptions!$B$6*$N7168))))*Assumptions!$B$3))</f>
        <v>3.9165722796764356E-2</v>
      </c>
      <c r="P7168" s="73">
        <f>VLOOKUP($F7168,Assumptions!$A$23:$B$27,2,FALSE)*Assumptions!$B$4</f>
        <v>0.5</v>
      </c>
      <c r="Q7168" s="74">
        <f t="shared" si="222"/>
        <v>944555.64073827595</v>
      </c>
      <c r="R7168" s="75" t="str">
        <f>IF($O7168&lt;Assumptions!$B$17,"A",IF($O7168&lt;Assumptions!$B$18,"B",IF($O7168&lt;Assumptions!$B$19,"C",IF($O7168&lt;Assumptions!$B$20,"D","E"))))</f>
        <v>B</v>
      </c>
      <c r="S7168" s="75">
        <f t="shared" si="223"/>
        <v>0</v>
      </c>
    </row>
    <row r="7169" spans="1:19" ht="17.399999999999999" x14ac:dyDescent="0.3">
      <c r="A7169" s="39" t="s">
        <v>1144</v>
      </c>
      <c r="B7169" s="39" t="s">
        <v>80</v>
      </c>
      <c r="C7169" s="39" t="s">
        <v>190</v>
      </c>
      <c r="D7169" s="39" t="s">
        <v>22</v>
      </c>
      <c r="E7169" s="70" t="s">
        <v>35</v>
      </c>
      <c r="F7169" s="70" t="s">
        <v>32</v>
      </c>
      <c r="G7169" s="78">
        <v>45370</v>
      </c>
      <c r="H7169" s="78">
        <v>45809</v>
      </c>
      <c r="I7169" s="69">
        <v>47379837.299999997</v>
      </c>
      <c r="J7169" s="70">
        <v>0</v>
      </c>
      <c r="K7169" s="71">
        <v>1.0529999999999999</v>
      </c>
      <c r="L7169" s="70">
        <v>0</v>
      </c>
      <c r="M7169" s="71">
        <v>0.98799999999999999</v>
      </c>
      <c r="N7169" s="72"/>
      <c r="O7169" s="73">
        <f>MIN(1,MAX(0,(1/(1+EXP(-(Assumptions!$B$5 + Assumptions!$B$6*$N7169))))*Assumptions!$B$3))</f>
        <v>3.9165722796764356E-2</v>
      </c>
      <c r="P7169" s="73">
        <f>VLOOKUP($F7169,Assumptions!$A$23:$B$27,2,FALSE)*Assumptions!$B$4</f>
        <v>0.5</v>
      </c>
      <c r="Q7169" s="74">
        <f t="shared" ref="Q7169:Q7232" si="224">$I7169*$O7169*$P7169</f>
        <v>927832.78692379803</v>
      </c>
      <c r="R7169" s="75" t="str">
        <f>IF($O7169&lt;Assumptions!$B$17,"A",IF($O7169&lt;Assumptions!$B$18,"B",IF($O7169&lt;Assumptions!$B$19,"C",IF($O7169&lt;Assumptions!$B$20,"D","E"))))</f>
        <v>B</v>
      </c>
      <c r="S7169" s="75">
        <f t="shared" ref="S7169:S7232" si="225">--($J7169&gt;=180)</f>
        <v>0</v>
      </c>
    </row>
    <row r="7170" spans="1:19" ht="17.399999999999999" x14ac:dyDescent="0.3">
      <c r="A7170" s="39" t="s">
        <v>1144</v>
      </c>
      <c r="B7170" s="39" t="s">
        <v>80</v>
      </c>
      <c r="C7170" s="39" t="s">
        <v>190</v>
      </c>
      <c r="D7170" s="39" t="s">
        <v>22</v>
      </c>
      <c r="E7170" s="70" t="s">
        <v>35</v>
      </c>
      <c r="F7170" s="70" t="s">
        <v>32</v>
      </c>
      <c r="G7170" s="78">
        <v>45370</v>
      </c>
      <c r="H7170" s="78">
        <v>45839</v>
      </c>
      <c r="I7170" s="69">
        <v>46443371.600000001</v>
      </c>
      <c r="J7170" s="70">
        <v>0</v>
      </c>
      <c r="K7170" s="71">
        <v>1.1339999999999999</v>
      </c>
      <c r="L7170" s="70">
        <v>0</v>
      </c>
      <c r="M7170" s="71">
        <v>0.98799999999999999</v>
      </c>
      <c r="N7170" s="72"/>
      <c r="O7170" s="73">
        <f>MIN(1,MAX(0,(1/(1+EXP(-(Assumptions!$B$5 + Assumptions!$B$6*$N7170))))*Assumptions!$B$3))</f>
        <v>3.9165722796764356E-2</v>
      </c>
      <c r="P7170" s="73">
        <f>VLOOKUP($F7170,Assumptions!$A$23:$B$27,2,FALSE)*Assumptions!$B$4</f>
        <v>0.5</v>
      </c>
      <c r="Q7170" s="74">
        <f t="shared" si="224"/>
        <v>909494.10891635914</v>
      </c>
      <c r="R7170" s="75" t="str">
        <f>IF($O7170&lt;Assumptions!$B$17,"A",IF($O7170&lt;Assumptions!$B$18,"B",IF($O7170&lt;Assumptions!$B$19,"C",IF($O7170&lt;Assumptions!$B$20,"D","E"))))</f>
        <v>B</v>
      </c>
      <c r="S7170" s="75">
        <f t="shared" si="225"/>
        <v>0</v>
      </c>
    </row>
    <row r="7171" spans="1:19" ht="17.399999999999999" x14ac:dyDescent="0.3">
      <c r="A7171" s="39" t="s">
        <v>1144</v>
      </c>
      <c r="B7171" s="39" t="s">
        <v>80</v>
      </c>
      <c r="C7171" s="39" t="s">
        <v>190</v>
      </c>
      <c r="D7171" s="39" t="s">
        <v>22</v>
      </c>
      <c r="E7171" s="70" t="s">
        <v>35</v>
      </c>
      <c r="F7171" s="70" t="s">
        <v>32</v>
      </c>
      <c r="G7171" s="78">
        <v>45370</v>
      </c>
      <c r="H7171" s="78">
        <v>45870</v>
      </c>
      <c r="I7171" s="69">
        <v>45696686.759999998</v>
      </c>
      <c r="J7171" s="70">
        <v>0</v>
      </c>
      <c r="K7171" s="71">
        <v>1.02</v>
      </c>
      <c r="L7171" s="70">
        <v>0</v>
      </c>
      <c r="M7171" s="71">
        <v>0.98799999999999999</v>
      </c>
      <c r="N7171" s="72"/>
      <c r="O7171" s="73">
        <f>MIN(1,MAX(0,(1/(1+EXP(-(Assumptions!$B$5 + Assumptions!$B$6*$N7171))))*Assumptions!$B$3))</f>
        <v>3.9165722796764356E-2</v>
      </c>
      <c r="P7171" s="73">
        <f>VLOOKUP($F7171,Assumptions!$A$23:$B$27,2,FALSE)*Assumptions!$B$4</f>
        <v>0.5</v>
      </c>
      <c r="Q7171" s="74">
        <f t="shared" si="224"/>
        <v>894871.88318636594</v>
      </c>
      <c r="R7171" s="75" t="str">
        <f>IF($O7171&lt;Assumptions!$B$17,"A",IF($O7171&lt;Assumptions!$B$18,"B",IF($O7171&lt;Assumptions!$B$19,"C",IF($O7171&lt;Assumptions!$B$20,"D","E"))))</f>
        <v>B</v>
      </c>
      <c r="S7171" s="75">
        <f t="shared" si="225"/>
        <v>0</v>
      </c>
    </row>
    <row r="7172" spans="1:19" ht="17.399999999999999" x14ac:dyDescent="0.3">
      <c r="A7172" s="39" t="s">
        <v>1144</v>
      </c>
      <c r="B7172" s="39" t="s">
        <v>80</v>
      </c>
      <c r="C7172" s="39" t="s">
        <v>190</v>
      </c>
      <c r="D7172" s="39" t="s">
        <v>22</v>
      </c>
      <c r="E7172" s="70" t="s">
        <v>35</v>
      </c>
      <c r="F7172" s="70" t="s">
        <v>32</v>
      </c>
      <c r="G7172" s="78">
        <v>45370</v>
      </c>
      <c r="H7172" s="78">
        <v>45901</v>
      </c>
      <c r="I7172" s="69">
        <v>44862843.75</v>
      </c>
      <c r="J7172" s="70">
        <v>0</v>
      </c>
      <c r="K7172" s="71">
        <v>1.02</v>
      </c>
      <c r="L7172" s="70">
        <v>0</v>
      </c>
      <c r="M7172" s="71">
        <v>0.98799999999999999</v>
      </c>
      <c r="N7172" s="72"/>
      <c r="O7172" s="73">
        <f>MIN(1,MAX(0,(1/(1+EXP(-(Assumptions!$B$5 + Assumptions!$B$6*$N7172))))*Assumptions!$B$3))</f>
        <v>3.9165722796764356E-2</v>
      </c>
      <c r="P7172" s="73">
        <f>VLOOKUP($F7172,Assumptions!$A$23:$B$27,2,FALSE)*Assumptions!$B$4</f>
        <v>0.5</v>
      </c>
      <c r="Q7172" s="74">
        <f t="shared" si="224"/>
        <v>878542.85109352611</v>
      </c>
      <c r="R7172" s="75" t="str">
        <f>IF($O7172&lt;Assumptions!$B$17,"A",IF($O7172&lt;Assumptions!$B$18,"B",IF($O7172&lt;Assumptions!$B$19,"C",IF($O7172&lt;Assumptions!$B$20,"D","E"))))</f>
        <v>B</v>
      </c>
      <c r="S7172" s="75">
        <f t="shared" si="225"/>
        <v>0</v>
      </c>
    </row>
    <row r="7173" spans="1:19" ht="17.399999999999999" x14ac:dyDescent="0.3">
      <c r="A7173" s="39" t="s">
        <v>1144</v>
      </c>
      <c r="B7173" s="39" t="s">
        <v>80</v>
      </c>
      <c r="C7173" s="39" t="s">
        <v>190</v>
      </c>
      <c r="D7173" s="39" t="s">
        <v>22</v>
      </c>
      <c r="E7173" s="70" t="s">
        <v>35</v>
      </c>
      <c r="F7173" s="70" t="s">
        <v>32</v>
      </c>
      <c r="G7173" s="78">
        <v>45370</v>
      </c>
      <c r="H7173" s="78">
        <v>45931</v>
      </c>
      <c r="I7173" s="69">
        <v>44060476.479999997</v>
      </c>
      <c r="J7173" s="70">
        <v>0</v>
      </c>
      <c r="K7173" s="71">
        <v>1.1120000000000001</v>
      </c>
      <c r="L7173" s="70">
        <v>0</v>
      </c>
      <c r="M7173" s="71">
        <v>0.98799999999999999</v>
      </c>
      <c r="N7173" s="72"/>
      <c r="O7173" s="73">
        <f>MIN(1,MAX(0,(1/(1+EXP(-(Assumptions!$B$5 + Assumptions!$B$6*$N7173))))*Assumptions!$B$3))</f>
        <v>3.9165722796764356E-2</v>
      </c>
      <c r="P7173" s="73">
        <f>VLOOKUP($F7173,Assumptions!$A$23:$B$27,2,FALSE)*Assumptions!$B$4</f>
        <v>0.5</v>
      </c>
      <c r="Q7173" s="74">
        <f t="shared" si="224"/>
        <v>862830.20405451779</v>
      </c>
      <c r="R7173" s="75" t="str">
        <f>IF($O7173&lt;Assumptions!$B$17,"A",IF($O7173&lt;Assumptions!$B$18,"B",IF($O7173&lt;Assumptions!$B$19,"C",IF($O7173&lt;Assumptions!$B$20,"D","E"))))</f>
        <v>B</v>
      </c>
      <c r="S7173" s="75">
        <f t="shared" si="225"/>
        <v>0</v>
      </c>
    </row>
    <row r="7174" spans="1:19" ht="17.399999999999999" x14ac:dyDescent="0.3">
      <c r="A7174" s="39" t="s">
        <v>1144</v>
      </c>
      <c r="B7174" s="39" t="s">
        <v>80</v>
      </c>
      <c r="C7174" s="39" t="s">
        <v>190</v>
      </c>
      <c r="D7174" s="39" t="s">
        <v>22</v>
      </c>
      <c r="E7174" s="70" t="s">
        <v>35</v>
      </c>
      <c r="F7174" s="70" t="s">
        <v>32</v>
      </c>
      <c r="G7174" s="78">
        <v>45370</v>
      </c>
      <c r="H7174" s="78">
        <v>45962</v>
      </c>
      <c r="I7174" s="69">
        <v>43425865.329999998</v>
      </c>
      <c r="J7174" s="70">
        <v>15</v>
      </c>
      <c r="K7174" s="71">
        <v>0.996</v>
      </c>
      <c r="L7174" s="70">
        <v>0</v>
      </c>
      <c r="M7174" s="71">
        <v>0.98799999999999999</v>
      </c>
      <c r="N7174" s="72"/>
      <c r="O7174" s="73">
        <f>MIN(1,MAX(0,(1/(1+EXP(-(Assumptions!$B$5 + Assumptions!$B$6*$N7174))))*Assumptions!$B$3))</f>
        <v>3.9165722796764356E-2</v>
      </c>
      <c r="P7174" s="73">
        <f>VLOOKUP($F7174,Assumptions!$A$23:$B$27,2,FALSE)*Assumptions!$B$4</f>
        <v>0.5</v>
      </c>
      <c r="Q7174" s="74">
        <f t="shared" si="224"/>
        <v>850402.70186219993</v>
      </c>
      <c r="R7174" s="75" t="str">
        <f>IF($O7174&lt;Assumptions!$B$17,"A",IF($O7174&lt;Assumptions!$B$18,"B",IF($O7174&lt;Assumptions!$B$19,"C",IF($O7174&lt;Assumptions!$B$20,"D","E"))))</f>
        <v>B</v>
      </c>
      <c r="S7174" s="75">
        <f t="shared" si="225"/>
        <v>0</v>
      </c>
    </row>
    <row r="7175" spans="1:19" ht="17.399999999999999" x14ac:dyDescent="0.3">
      <c r="A7175" s="39" t="s">
        <v>1144</v>
      </c>
      <c r="B7175" s="39" t="s">
        <v>80</v>
      </c>
      <c r="C7175" s="39" t="s">
        <v>190</v>
      </c>
      <c r="D7175" s="39" t="s">
        <v>22</v>
      </c>
      <c r="E7175" s="70" t="s">
        <v>35</v>
      </c>
      <c r="F7175" s="70" t="s">
        <v>32</v>
      </c>
      <c r="G7175" s="78">
        <v>45370</v>
      </c>
      <c r="H7175" s="78">
        <v>45992</v>
      </c>
      <c r="I7175" s="69">
        <v>42586649.359999999</v>
      </c>
      <c r="J7175" s="70">
        <v>95</v>
      </c>
      <c r="K7175" s="71">
        <v>0.443</v>
      </c>
      <c r="L7175" s="70">
        <v>0</v>
      </c>
      <c r="M7175" s="71">
        <v>0.98799999999999999</v>
      </c>
      <c r="N7175" s="72"/>
      <c r="O7175" s="73">
        <f>MIN(1,MAX(0,(1/(1+EXP(-(Assumptions!$B$5 + Assumptions!$B$6*$N7175))))*Assumptions!$B$3))</f>
        <v>3.9165722796764356E-2</v>
      </c>
      <c r="P7175" s="73">
        <f>VLOOKUP($F7175,Assumptions!$A$23:$B$27,2,FALSE)*Assumptions!$B$4</f>
        <v>0.5</v>
      </c>
      <c r="Q7175" s="74">
        <f t="shared" si="224"/>
        <v>833968.45183838112</v>
      </c>
      <c r="R7175" s="75" t="str">
        <f>IF($O7175&lt;Assumptions!$B$17,"A",IF($O7175&lt;Assumptions!$B$18,"B",IF($O7175&lt;Assumptions!$B$19,"C",IF($O7175&lt;Assumptions!$B$20,"D","E"))))</f>
        <v>B</v>
      </c>
      <c r="S7175" s="75">
        <f t="shared" si="225"/>
        <v>0</v>
      </c>
    </row>
    <row r="7176" spans="1:19" ht="17.399999999999999" x14ac:dyDescent="0.3">
      <c r="A7176" s="39" t="s">
        <v>1145</v>
      </c>
      <c r="B7176" s="39" t="s">
        <v>77</v>
      </c>
      <c r="C7176" s="39" t="s">
        <v>144</v>
      </c>
      <c r="D7176" s="39" t="s">
        <v>45</v>
      </c>
      <c r="E7176" s="70" t="s">
        <v>31</v>
      </c>
      <c r="F7176" s="70" t="s">
        <v>24</v>
      </c>
      <c r="G7176" s="78">
        <v>44568</v>
      </c>
      <c r="H7176" s="78">
        <v>45658</v>
      </c>
      <c r="I7176" s="69">
        <v>9822029.1300000008</v>
      </c>
      <c r="J7176" s="70">
        <v>0</v>
      </c>
      <c r="K7176" s="71">
        <v>1.1459999999999999</v>
      </c>
      <c r="L7176" s="70">
        <v>0</v>
      </c>
      <c r="M7176" s="71">
        <v>0.77800000000000002</v>
      </c>
      <c r="N7176" s="72"/>
      <c r="O7176" s="73">
        <f>MIN(1,MAX(0,(1/(1+EXP(-(Assumptions!$B$5 + Assumptions!$B$6*$N7176))))*Assumptions!$B$3))</f>
        <v>3.9165722796764356E-2</v>
      </c>
      <c r="P7176" s="73">
        <f>VLOOKUP($F7176,Assumptions!$A$23:$B$27,2,FALSE)*Assumptions!$B$4</f>
        <v>0.2</v>
      </c>
      <c r="Q7176" s="74">
        <f t="shared" si="224"/>
        <v>76937.374041464922</v>
      </c>
      <c r="R7176" s="75" t="str">
        <f>IF($O7176&lt;Assumptions!$B$17,"A",IF($O7176&lt;Assumptions!$B$18,"B",IF($O7176&lt;Assumptions!$B$19,"C",IF($O7176&lt;Assumptions!$B$20,"D","E"))))</f>
        <v>B</v>
      </c>
      <c r="S7176" s="75">
        <f t="shared" si="225"/>
        <v>0</v>
      </c>
    </row>
    <row r="7177" spans="1:19" ht="17.399999999999999" x14ac:dyDescent="0.3">
      <c r="A7177" s="39" t="s">
        <v>1145</v>
      </c>
      <c r="B7177" s="39" t="s">
        <v>77</v>
      </c>
      <c r="C7177" s="39" t="s">
        <v>144</v>
      </c>
      <c r="D7177" s="39" t="s">
        <v>45</v>
      </c>
      <c r="E7177" s="70" t="s">
        <v>31</v>
      </c>
      <c r="F7177" s="70" t="s">
        <v>24</v>
      </c>
      <c r="G7177" s="78">
        <v>44568</v>
      </c>
      <c r="H7177" s="78">
        <v>45689</v>
      </c>
      <c r="I7177" s="69">
        <v>9564377.6500000004</v>
      </c>
      <c r="J7177" s="70">
        <v>65</v>
      </c>
      <c r="K7177" s="71">
        <v>0.61799999999999999</v>
      </c>
      <c r="L7177" s="70">
        <v>0</v>
      </c>
      <c r="M7177" s="71">
        <v>0.77800000000000002</v>
      </c>
      <c r="N7177" s="72"/>
      <c r="O7177" s="73">
        <f>MIN(1,MAX(0,(1/(1+EXP(-(Assumptions!$B$5 + Assumptions!$B$6*$N7177))))*Assumptions!$B$3))</f>
        <v>3.9165722796764356E-2</v>
      </c>
      <c r="P7177" s="73">
        <f>VLOOKUP($F7177,Assumptions!$A$23:$B$27,2,FALSE)*Assumptions!$B$4</f>
        <v>0.2</v>
      </c>
      <c r="Q7177" s="74">
        <f t="shared" si="224"/>
        <v>74919.152752693713</v>
      </c>
      <c r="R7177" s="75" t="str">
        <f>IF($O7177&lt;Assumptions!$B$17,"A",IF($O7177&lt;Assumptions!$B$18,"B",IF($O7177&lt;Assumptions!$B$19,"C",IF($O7177&lt;Assumptions!$B$20,"D","E"))))</f>
        <v>B</v>
      </c>
      <c r="S7177" s="75">
        <f t="shared" si="225"/>
        <v>0</v>
      </c>
    </row>
    <row r="7178" spans="1:19" ht="17.399999999999999" x14ac:dyDescent="0.3">
      <c r="A7178" s="39" t="s">
        <v>1145</v>
      </c>
      <c r="B7178" s="39" t="s">
        <v>77</v>
      </c>
      <c r="C7178" s="39" t="s">
        <v>144</v>
      </c>
      <c r="D7178" s="39" t="s">
        <v>45</v>
      </c>
      <c r="E7178" s="70" t="s">
        <v>31</v>
      </c>
      <c r="F7178" s="70" t="s">
        <v>24</v>
      </c>
      <c r="G7178" s="78">
        <v>44568</v>
      </c>
      <c r="H7178" s="78">
        <v>45717</v>
      </c>
      <c r="I7178" s="69">
        <v>9357741.2400000002</v>
      </c>
      <c r="J7178" s="70">
        <v>95</v>
      </c>
      <c r="K7178" s="71">
        <v>0.23</v>
      </c>
      <c r="L7178" s="70">
        <v>0</v>
      </c>
      <c r="M7178" s="71">
        <v>0.77800000000000002</v>
      </c>
      <c r="N7178" s="72"/>
      <c r="O7178" s="73">
        <f>MIN(1,MAX(0,(1/(1+EXP(-(Assumptions!$B$5 + Assumptions!$B$6*$N7178))))*Assumptions!$B$3))</f>
        <v>3.9165722796764356E-2</v>
      </c>
      <c r="P7178" s="73">
        <f>VLOOKUP($F7178,Assumptions!$A$23:$B$27,2,FALSE)*Assumptions!$B$4</f>
        <v>0.2</v>
      </c>
      <c r="Q7178" s="74">
        <f t="shared" si="224"/>
        <v>73300.539881938006</v>
      </c>
      <c r="R7178" s="75" t="str">
        <f>IF($O7178&lt;Assumptions!$B$17,"A",IF($O7178&lt;Assumptions!$B$18,"B",IF($O7178&lt;Assumptions!$B$19,"C",IF($O7178&lt;Assumptions!$B$20,"D","E"))))</f>
        <v>B</v>
      </c>
      <c r="S7178" s="75">
        <f t="shared" si="225"/>
        <v>0</v>
      </c>
    </row>
    <row r="7179" spans="1:19" ht="17.399999999999999" x14ac:dyDescent="0.3">
      <c r="A7179" s="39" t="s">
        <v>1145</v>
      </c>
      <c r="B7179" s="39" t="s">
        <v>77</v>
      </c>
      <c r="C7179" s="39" t="s">
        <v>144</v>
      </c>
      <c r="D7179" s="39" t="s">
        <v>45</v>
      </c>
      <c r="E7179" s="70" t="s">
        <v>31</v>
      </c>
      <c r="F7179" s="70" t="s">
        <v>24</v>
      </c>
      <c r="G7179" s="78">
        <v>44568</v>
      </c>
      <c r="H7179" s="78">
        <v>45748</v>
      </c>
      <c r="I7179" s="69">
        <v>9114364.8200000003</v>
      </c>
      <c r="J7179" s="70">
        <v>0</v>
      </c>
      <c r="K7179" s="71">
        <v>1.08</v>
      </c>
      <c r="L7179" s="70">
        <v>0</v>
      </c>
      <c r="M7179" s="71">
        <v>0.77800000000000002</v>
      </c>
      <c r="N7179" s="72"/>
      <c r="O7179" s="73">
        <f>MIN(1,MAX(0,(1/(1+EXP(-(Assumptions!$B$5 + Assumptions!$B$6*$N7179))))*Assumptions!$B$3))</f>
        <v>3.9165722796764356E-2</v>
      </c>
      <c r="P7179" s="73">
        <f>VLOOKUP($F7179,Assumptions!$A$23:$B$27,2,FALSE)*Assumptions!$B$4</f>
        <v>0.2</v>
      </c>
      <c r="Q7179" s="74">
        <f t="shared" si="224"/>
        <v>71394.137201740217</v>
      </c>
      <c r="R7179" s="75" t="str">
        <f>IF($O7179&lt;Assumptions!$B$17,"A",IF($O7179&lt;Assumptions!$B$18,"B",IF($O7179&lt;Assumptions!$B$19,"C",IF($O7179&lt;Assumptions!$B$20,"D","E"))))</f>
        <v>B</v>
      </c>
      <c r="S7179" s="75">
        <f t="shared" si="225"/>
        <v>0</v>
      </c>
    </row>
    <row r="7180" spans="1:19" ht="17.399999999999999" x14ac:dyDescent="0.3">
      <c r="A7180" s="39" t="s">
        <v>1145</v>
      </c>
      <c r="B7180" s="39" t="s">
        <v>77</v>
      </c>
      <c r="C7180" s="39" t="s">
        <v>144</v>
      </c>
      <c r="D7180" s="39" t="s">
        <v>45</v>
      </c>
      <c r="E7180" s="70" t="s">
        <v>31</v>
      </c>
      <c r="F7180" s="70" t="s">
        <v>24</v>
      </c>
      <c r="G7180" s="78">
        <v>44568</v>
      </c>
      <c r="H7180" s="78">
        <v>45778</v>
      </c>
      <c r="I7180" s="69">
        <v>8867647.2599999998</v>
      </c>
      <c r="J7180" s="70">
        <v>0</v>
      </c>
      <c r="K7180" s="71">
        <v>1.07</v>
      </c>
      <c r="L7180" s="70">
        <v>0</v>
      </c>
      <c r="M7180" s="71">
        <v>0.77800000000000002</v>
      </c>
      <c r="N7180" s="72"/>
      <c r="O7180" s="73">
        <f>MIN(1,MAX(0,(1/(1+EXP(-(Assumptions!$B$5 + Assumptions!$B$6*$N7180))))*Assumptions!$B$3))</f>
        <v>3.9165722796764356E-2</v>
      </c>
      <c r="P7180" s="73">
        <f>VLOOKUP($F7180,Assumptions!$A$23:$B$27,2,FALSE)*Assumptions!$B$4</f>
        <v>0.2</v>
      </c>
      <c r="Q7180" s="74">
        <f t="shared" si="224"/>
        <v>69461.562888929402</v>
      </c>
      <c r="R7180" s="75" t="str">
        <f>IF($O7180&lt;Assumptions!$B$17,"A",IF($O7180&lt;Assumptions!$B$18,"B",IF($O7180&lt;Assumptions!$B$19,"C",IF($O7180&lt;Assumptions!$B$20,"D","E"))))</f>
        <v>B</v>
      </c>
      <c r="S7180" s="75">
        <f t="shared" si="225"/>
        <v>0</v>
      </c>
    </row>
    <row r="7181" spans="1:19" ht="17.399999999999999" x14ac:dyDescent="0.3">
      <c r="A7181" s="39" t="s">
        <v>1145</v>
      </c>
      <c r="B7181" s="39" t="s">
        <v>77</v>
      </c>
      <c r="C7181" s="39" t="s">
        <v>144</v>
      </c>
      <c r="D7181" s="39" t="s">
        <v>45</v>
      </c>
      <c r="E7181" s="70" t="s">
        <v>31</v>
      </c>
      <c r="F7181" s="70" t="s">
        <v>24</v>
      </c>
      <c r="G7181" s="78">
        <v>44568</v>
      </c>
      <c r="H7181" s="78">
        <v>45809</v>
      </c>
      <c r="I7181" s="69">
        <v>8658696.0999999996</v>
      </c>
      <c r="J7181" s="70">
        <v>15</v>
      </c>
      <c r="K7181" s="71">
        <v>1.0089999999999999</v>
      </c>
      <c r="L7181" s="70">
        <v>0</v>
      </c>
      <c r="M7181" s="71">
        <v>0.77800000000000002</v>
      </c>
      <c r="N7181" s="72"/>
      <c r="O7181" s="73">
        <f>MIN(1,MAX(0,(1/(1+EXP(-(Assumptions!$B$5 + Assumptions!$B$6*$N7181))))*Assumptions!$B$3))</f>
        <v>3.9165722796764356E-2</v>
      </c>
      <c r="P7181" s="73">
        <f>VLOOKUP($F7181,Assumptions!$A$23:$B$27,2,FALSE)*Assumptions!$B$4</f>
        <v>0.2</v>
      </c>
      <c r="Q7181" s="74">
        <f t="shared" si="224"/>
        <v>67824.81824680492</v>
      </c>
      <c r="R7181" s="75" t="str">
        <f>IF($O7181&lt;Assumptions!$B$17,"A",IF($O7181&lt;Assumptions!$B$18,"B",IF($O7181&lt;Assumptions!$B$19,"C",IF($O7181&lt;Assumptions!$B$20,"D","E"))))</f>
        <v>B</v>
      </c>
      <c r="S7181" s="75">
        <f t="shared" si="225"/>
        <v>0</v>
      </c>
    </row>
    <row r="7182" spans="1:19" ht="17.399999999999999" x14ac:dyDescent="0.3">
      <c r="A7182" s="39" t="s">
        <v>1145</v>
      </c>
      <c r="B7182" s="39" t="s">
        <v>77</v>
      </c>
      <c r="C7182" s="39" t="s">
        <v>144</v>
      </c>
      <c r="D7182" s="39" t="s">
        <v>45</v>
      </c>
      <c r="E7182" s="70" t="s">
        <v>31</v>
      </c>
      <c r="F7182" s="70" t="s">
        <v>24</v>
      </c>
      <c r="G7182" s="78">
        <v>44568</v>
      </c>
      <c r="H7182" s="78">
        <v>45839</v>
      </c>
      <c r="I7182" s="69">
        <v>8467859.7899999991</v>
      </c>
      <c r="J7182" s="70">
        <v>0</v>
      </c>
      <c r="K7182" s="71">
        <v>1.0469999999999999</v>
      </c>
      <c r="L7182" s="70">
        <v>0</v>
      </c>
      <c r="M7182" s="71">
        <v>0.77800000000000002</v>
      </c>
      <c r="N7182" s="72"/>
      <c r="O7182" s="73">
        <f>MIN(1,MAX(0,(1/(1+EXP(-(Assumptions!$B$5 + Assumptions!$B$6*$N7182))))*Assumptions!$B$3))</f>
        <v>3.9165722796764356E-2</v>
      </c>
      <c r="P7182" s="73">
        <f>VLOOKUP($F7182,Assumptions!$A$23:$B$27,2,FALSE)*Assumptions!$B$4</f>
        <v>0.2</v>
      </c>
      <c r="Q7182" s="74">
        <f t="shared" si="224"/>
        <v>66329.969843401443</v>
      </c>
      <c r="R7182" s="75" t="str">
        <f>IF($O7182&lt;Assumptions!$B$17,"A",IF($O7182&lt;Assumptions!$B$18,"B",IF($O7182&lt;Assumptions!$B$19,"C",IF($O7182&lt;Assumptions!$B$20,"D","E"))))</f>
        <v>B</v>
      </c>
      <c r="S7182" s="75">
        <f t="shared" si="225"/>
        <v>0</v>
      </c>
    </row>
    <row r="7183" spans="1:19" ht="17.399999999999999" x14ac:dyDescent="0.3">
      <c r="A7183" s="39" t="s">
        <v>1145</v>
      </c>
      <c r="B7183" s="39" t="s">
        <v>77</v>
      </c>
      <c r="C7183" s="39" t="s">
        <v>144</v>
      </c>
      <c r="D7183" s="39" t="s">
        <v>45</v>
      </c>
      <c r="E7183" s="70" t="s">
        <v>31</v>
      </c>
      <c r="F7183" s="70" t="s">
        <v>24</v>
      </c>
      <c r="G7183" s="78">
        <v>44568</v>
      </c>
      <c r="H7183" s="78">
        <v>45870</v>
      </c>
      <c r="I7183" s="69">
        <v>8264275.5</v>
      </c>
      <c r="J7183" s="70">
        <v>0</v>
      </c>
      <c r="K7183" s="71">
        <v>1.073</v>
      </c>
      <c r="L7183" s="70">
        <v>0</v>
      </c>
      <c r="M7183" s="71">
        <v>0.77800000000000002</v>
      </c>
      <c r="N7183" s="72"/>
      <c r="O7183" s="73">
        <f>MIN(1,MAX(0,(1/(1+EXP(-(Assumptions!$B$5 + Assumptions!$B$6*$N7183))))*Assumptions!$B$3))</f>
        <v>3.9165722796764356E-2</v>
      </c>
      <c r="P7183" s="73">
        <f>VLOOKUP($F7183,Assumptions!$A$23:$B$27,2,FALSE)*Assumptions!$B$4</f>
        <v>0.2</v>
      </c>
      <c r="Q7183" s="74">
        <f t="shared" si="224"/>
        <v>64735.264669818236</v>
      </c>
      <c r="R7183" s="75" t="str">
        <f>IF($O7183&lt;Assumptions!$B$17,"A",IF($O7183&lt;Assumptions!$B$18,"B",IF($O7183&lt;Assumptions!$B$19,"C",IF($O7183&lt;Assumptions!$B$20,"D","E"))))</f>
        <v>B</v>
      </c>
      <c r="S7183" s="75">
        <f t="shared" si="225"/>
        <v>0</v>
      </c>
    </row>
    <row r="7184" spans="1:19" ht="17.399999999999999" x14ac:dyDescent="0.3">
      <c r="A7184" s="39" t="s">
        <v>1145</v>
      </c>
      <c r="B7184" s="39" t="s">
        <v>77</v>
      </c>
      <c r="C7184" s="39" t="s">
        <v>144</v>
      </c>
      <c r="D7184" s="39" t="s">
        <v>45</v>
      </c>
      <c r="E7184" s="70" t="s">
        <v>31</v>
      </c>
      <c r="F7184" s="70" t="s">
        <v>24</v>
      </c>
      <c r="G7184" s="78">
        <v>44568</v>
      </c>
      <c r="H7184" s="78">
        <v>45901</v>
      </c>
      <c r="I7184" s="69">
        <v>8053830.9900000002</v>
      </c>
      <c r="J7184" s="70">
        <v>15</v>
      </c>
      <c r="K7184" s="71">
        <v>1.0289999999999999</v>
      </c>
      <c r="L7184" s="70">
        <v>0</v>
      </c>
      <c r="M7184" s="71">
        <v>0.77800000000000002</v>
      </c>
      <c r="N7184" s="72"/>
      <c r="O7184" s="73">
        <f>MIN(1,MAX(0,(1/(1+EXP(-(Assumptions!$B$5 + Assumptions!$B$6*$N7184))))*Assumptions!$B$3))</f>
        <v>3.9165722796764356E-2</v>
      </c>
      <c r="P7184" s="73">
        <f>VLOOKUP($F7184,Assumptions!$A$23:$B$27,2,FALSE)*Assumptions!$B$4</f>
        <v>0.2</v>
      </c>
      <c r="Q7184" s="74">
        <f t="shared" si="224"/>
        <v>63086.82240126605</v>
      </c>
      <c r="R7184" s="75" t="str">
        <f>IF($O7184&lt;Assumptions!$B$17,"A",IF($O7184&lt;Assumptions!$B$18,"B",IF($O7184&lt;Assumptions!$B$19,"C",IF($O7184&lt;Assumptions!$B$20,"D","E"))))</f>
        <v>B</v>
      </c>
      <c r="S7184" s="75">
        <f t="shared" si="225"/>
        <v>0</v>
      </c>
    </row>
    <row r="7185" spans="1:19" ht="17.399999999999999" x14ac:dyDescent="0.3">
      <c r="A7185" s="39" t="s">
        <v>1145</v>
      </c>
      <c r="B7185" s="39" t="s">
        <v>77</v>
      </c>
      <c r="C7185" s="39" t="s">
        <v>144</v>
      </c>
      <c r="D7185" s="39" t="s">
        <v>45</v>
      </c>
      <c r="E7185" s="70" t="s">
        <v>31</v>
      </c>
      <c r="F7185" s="70" t="s">
        <v>24</v>
      </c>
      <c r="G7185" s="78">
        <v>44568</v>
      </c>
      <c r="H7185" s="78">
        <v>45931</v>
      </c>
      <c r="I7185" s="69">
        <v>7859458.6600000001</v>
      </c>
      <c r="J7185" s="70">
        <v>0</v>
      </c>
      <c r="K7185" s="71">
        <v>0.96899999999999997</v>
      </c>
      <c r="L7185" s="70">
        <v>0</v>
      </c>
      <c r="M7185" s="71">
        <v>0.77800000000000002</v>
      </c>
      <c r="N7185" s="72"/>
      <c r="O7185" s="73">
        <f>MIN(1,MAX(0,(1/(1+EXP(-(Assumptions!$B$5 + Assumptions!$B$6*$N7185))))*Assumptions!$B$3))</f>
        <v>3.9165722796764356E-2</v>
      </c>
      <c r="P7185" s="73">
        <f>VLOOKUP($F7185,Assumptions!$A$23:$B$27,2,FALSE)*Assumptions!$B$4</f>
        <v>0.2</v>
      </c>
      <c r="Q7185" s="74">
        <f t="shared" si="224"/>
        <v>61564.275842037809</v>
      </c>
      <c r="R7185" s="75" t="str">
        <f>IF($O7185&lt;Assumptions!$B$17,"A",IF($O7185&lt;Assumptions!$B$18,"B",IF($O7185&lt;Assumptions!$B$19,"C",IF($O7185&lt;Assumptions!$B$20,"D","E"))))</f>
        <v>B</v>
      </c>
      <c r="S7185" s="75">
        <f t="shared" si="225"/>
        <v>0</v>
      </c>
    </row>
    <row r="7186" spans="1:19" ht="17.399999999999999" x14ac:dyDescent="0.3">
      <c r="A7186" s="39" t="s">
        <v>1145</v>
      </c>
      <c r="B7186" s="39" t="s">
        <v>77</v>
      </c>
      <c r="C7186" s="39" t="s">
        <v>144</v>
      </c>
      <c r="D7186" s="39" t="s">
        <v>45</v>
      </c>
      <c r="E7186" s="70" t="s">
        <v>31</v>
      </c>
      <c r="F7186" s="70" t="s">
        <v>24</v>
      </c>
      <c r="G7186" s="78">
        <v>44568</v>
      </c>
      <c r="H7186" s="78">
        <v>45962</v>
      </c>
      <c r="I7186" s="69">
        <v>7653776.5199999996</v>
      </c>
      <c r="J7186" s="70">
        <v>0</v>
      </c>
      <c r="K7186" s="71">
        <v>1.087</v>
      </c>
      <c r="L7186" s="70">
        <v>0</v>
      </c>
      <c r="M7186" s="71">
        <v>0.77800000000000002</v>
      </c>
      <c r="N7186" s="72"/>
      <c r="O7186" s="73">
        <f>MIN(1,MAX(0,(1/(1+EXP(-(Assumptions!$B$5 + Assumptions!$B$6*$N7186))))*Assumptions!$B$3))</f>
        <v>3.9165722796764356E-2</v>
      </c>
      <c r="P7186" s="73">
        <f>VLOOKUP($F7186,Assumptions!$A$23:$B$27,2,FALSE)*Assumptions!$B$4</f>
        <v>0.2</v>
      </c>
      <c r="Q7186" s="74">
        <f t="shared" si="224"/>
        <v>59953.137906140757</v>
      </c>
      <c r="R7186" s="75" t="str">
        <f>IF($O7186&lt;Assumptions!$B$17,"A",IF($O7186&lt;Assumptions!$B$18,"B",IF($O7186&lt;Assumptions!$B$19,"C",IF($O7186&lt;Assumptions!$B$20,"D","E"))))</f>
        <v>B</v>
      </c>
      <c r="S7186" s="75">
        <f t="shared" si="225"/>
        <v>0</v>
      </c>
    </row>
    <row r="7187" spans="1:19" ht="17.399999999999999" x14ac:dyDescent="0.3">
      <c r="A7187" s="39" t="s">
        <v>1145</v>
      </c>
      <c r="B7187" s="39" t="s">
        <v>77</v>
      </c>
      <c r="C7187" s="39" t="s">
        <v>144</v>
      </c>
      <c r="D7187" s="39" t="s">
        <v>45</v>
      </c>
      <c r="E7187" s="70" t="s">
        <v>31</v>
      </c>
      <c r="F7187" s="70" t="s">
        <v>24</v>
      </c>
      <c r="G7187" s="78">
        <v>44568</v>
      </c>
      <c r="H7187" s="78">
        <v>45992</v>
      </c>
      <c r="I7187" s="69">
        <v>7464610.7400000002</v>
      </c>
      <c r="J7187" s="70">
        <v>0</v>
      </c>
      <c r="K7187" s="71">
        <v>0.996</v>
      </c>
      <c r="L7187" s="70">
        <v>0</v>
      </c>
      <c r="M7187" s="71">
        <v>0.77800000000000002</v>
      </c>
      <c r="N7187" s="72"/>
      <c r="O7187" s="73">
        <f>MIN(1,MAX(0,(1/(1+EXP(-(Assumptions!$B$5 + Assumptions!$B$6*$N7187))))*Assumptions!$B$3))</f>
        <v>3.9165722796764356E-2</v>
      </c>
      <c r="P7187" s="73">
        <f>VLOOKUP($F7187,Assumptions!$A$23:$B$27,2,FALSE)*Assumptions!$B$4</f>
        <v>0.2</v>
      </c>
      <c r="Q7187" s="74">
        <f t="shared" si="224"/>
        <v>58471.375005718008</v>
      </c>
      <c r="R7187" s="75" t="str">
        <f>IF($O7187&lt;Assumptions!$B$17,"A",IF($O7187&lt;Assumptions!$B$18,"B",IF($O7187&lt;Assumptions!$B$19,"C",IF($O7187&lt;Assumptions!$B$20,"D","E"))))</f>
        <v>B</v>
      </c>
      <c r="S7187" s="75">
        <f t="shared" si="225"/>
        <v>0</v>
      </c>
    </row>
    <row r="7188" spans="1:19" ht="17.399999999999999" x14ac:dyDescent="0.3">
      <c r="A7188" s="39" t="s">
        <v>1146</v>
      </c>
      <c r="B7188" s="39" t="s">
        <v>71</v>
      </c>
      <c r="C7188" s="39" t="s">
        <v>135</v>
      </c>
      <c r="D7188" s="39" t="s">
        <v>30</v>
      </c>
      <c r="E7188" s="70" t="s">
        <v>46</v>
      </c>
      <c r="F7188" s="70" t="s">
        <v>36</v>
      </c>
      <c r="G7188" s="78">
        <v>43813</v>
      </c>
      <c r="H7188" s="78">
        <v>45658</v>
      </c>
      <c r="I7188" s="69">
        <v>1574742.55</v>
      </c>
      <c r="J7188" s="70">
        <v>35</v>
      </c>
      <c r="K7188" s="71">
        <v>0.74199999999999999</v>
      </c>
      <c r="L7188" s="70">
        <v>0</v>
      </c>
      <c r="M7188" s="71">
        <v>0.89800000000000002</v>
      </c>
      <c r="N7188" s="72"/>
      <c r="O7188" s="73">
        <f>MIN(1,MAX(0,(1/(1+EXP(-(Assumptions!$B$5 + Assumptions!$B$6*$N7188))))*Assumptions!$B$3))</f>
        <v>3.9165722796764356E-2</v>
      </c>
      <c r="P7188" s="73">
        <f>VLOOKUP($F7188,Assumptions!$A$23:$B$27,2,FALSE)*Assumptions!$B$4</f>
        <v>0.55000000000000004</v>
      </c>
      <c r="Q7188" s="74">
        <f t="shared" si="224"/>
        <v>33921.761604263411</v>
      </c>
      <c r="R7188" s="75" t="str">
        <f>IF($O7188&lt;Assumptions!$B$17,"A",IF($O7188&lt;Assumptions!$B$18,"B",IF($O7188&lt;Assumptions!$B$19,"C",IF($O7188&lt;Assumptions!$B$20,"D","E"))))</f>
        <v>B</v>
      </c>
      <c r="S7188" s="75">
        <f t="shared" si="225"/>
        <v>0</v>
      </c>
    </row>
    <row r="7189" spans="1:19" ht="17.399999999999999" x14ac:dyDescent="0.3">
      <c r="A7189" s="39" t="s">
        <v>1146</v>
      </c>
      <c r="B7189" s="39" t="s">
        <v>71</v>
      </c>
      <c r="C7189" s="39" t="s">
        <v>135</v>
      </c>
      <c r="D7189" s="39" t="s">
        <v>30</v>
      </c>
      <c r="E7189" s="70" t="s">
        <v>46</v>
      </c>
      <c r="F7189" s="70" t="s">
        <v>36</v>
      </c>
      <c r="G7189" s="78">
        <v>43813</v>
      </c>
      <c r="H7189" s="78">
        <v>45689</v>
      </c>
      <c r="I7189" s="69">
        <v>1528091.53</v>
      </c>
      <c r="J7189" s="70">
        <v>0</v>
      </c>
      <c r="K7189" s="71">
        <v>1.109</v>
      </c>
      <c r="L7189" s="70">
        <v>0</v>
      </c>
      <c r="M7189" s="71">
        <v>0.89800000000000002</v>
      </c>
      <c r="N7189" s="72"/>
      <c r="O7189" s="73">
        <f>MIN(1,MAX(0,(1/(1+EXP(-(Assumptions!$B$5 + Assumptions!$B$6*$N7189))))*Assumptions!$B$3))</f>
        <v>3.9165722796764356E-2</v>
      </c>
      <c r="P7189" s="73">
        <f>VLOOKUP($F7189,Assumptions!$A$23:$B$27,2,FALSE)*Assumptions!$B$4</f>
        <v>0.55000000000000004</v>
      </c>
      <c r="Q7189" s="74">
        <f t="shared" si="224"/>
        <v>32916.845099634942</v>
      </c>
      <c r="R7189" s="75" t="str">
        <f>IF($O7189&lt;Assumptions!$B$17,"A",IF($O7189&lt;Assumptions!$B$18,"B",IF($O7189&lt;Assumptions!$B$19,"C",IF($O7189&lt;Assumptions!$B$20,"D","E"))))</f>
        <v>B</v>
      </c>
      <c r="S7189" s="75">
        <f t="shared" si="225"/>
        <v>0</v>
      </c>
    </row>
    <row r="7190" spans="1:19" ht="17.399999999999999" x14ac:dyDescent="0.3">
      <c r="A7190" s="39" t="s">
        <v>1146</v>
      </c>
      <c r="B7190" s="39" t="s">
        <v>71</v>
      </c>
      <c r="C7190" s="39" t="s">
        <v>135</v>
      </c>
      <c r="D7190" s="39" t="s">
        <v>30</v>
      </c>
      <c r="E7190" s="70" t="s">
        <v>46</v>
      </c>
      <c r="F7190" s="70" t="s">
        <v>36</v>
      </c>
      <c r="G7190" s="78">
        <v>43813</v>
      </c>
      <c r="H7190" s="78">
        <v>45717</v>
      </c>
      <c r="I7190" s="69">
        <v>1483880.31</v>
      </c>
      <c r="J7190" s="70">
        <v>0</v>
      </c>
      <c r="K7190" s="71">
        <v>1.0409999999999999</v>
      </c>
      <c r="L7190" s="70">
        <v>0</v>
      </c>
      <c r="M7190" s="71">
        <v>0.89800000000000002</v>
      </c>
      <c r="N7190" s="72"/>
      <c r="O7190" s="73">
        <f>MIN(1,MAX(0,(1/(1+EXP(-(Assumptions!$B$5 + Assumptions!$B$6*$N7190))))*Assumptions!$B$3))</f>
        <v>3.9165722796764356E-2</v>
      </c>
      <c r="P7190" s="73">
        <f>VLOOKUP($F7190,Assumptions!$A$23:$B$27,2,FALSE)*Assumptions!$B$4</f>
        <v>0.55000000000000004</v>
      </c>
      <c r="Q7190" s="74">
        <f t="shared" si="224"/>
        <v>31964.484686770218</v>
      </c>
      <c r="R7190" s="75" t="str">
        <f>IF($O7190&lt;Assumptions!$B$17,"A",IF($O7190&lt;Assumptions!$B$18,"B",IF($O7190&lt;Assumptions!$B$19,"C",IF($O7190&lt;Assumptions!$B$20,"D","E"))))</f>
        <v>B</v>
      </c>
      <c r="S7190" s="75">
        <f t="shared" si="225"/>
        <v>0</v>
      </c>
    </row>
    <row r="7191" spans="1:19" ht="17.399999999999999" x14ac:dyDescent="0.3">
      <c r="A7191" s="39" t="s">
        <v>1146</v>
      </c>
      <c r="B7191" s="39" t="s">
        <v>71</v>
      </c>
      <c r="C7191" s="39" t="s">
        <v>135</v>
      </c>
      <c r="D7191" s="39" t="s">
        <v>30</v>
      </c>
      <c r="E7191" s="70" t="s">
        <v>46</v>
      </c>
      <c r="F7191" s="70" t="s">
        <v>36</v>
      </c>
      <c r="G7191" s="78">
        <v>43813</v>
      </c>
      <c r="H7191" s="78">
        <v>45748</v>
      </c>
      <c r="I7191" s="69">
        <v>1440064.75</v>
      </c>
      <c r="J7191" s="70">
        <v>0</v>
      </c>
      <c r="K7191" s="71">
        <v>0.97799999999999998</v>
      </c>
      <c r="L7191" s="70">
        <v>0</v>
      </c>
      <c r="M7191" s="71">
        <v>0.89800000000000002</v>
      </c>
      <c r="N7191" s="72"/>
      <c r="O7191" s="73">
        <f>MIN(1,MAX(0,(1/(1+EXP(-(Assumptions!$B$5 + Assumptions!$B$6*$N7191))))*Assumptions!$B$3))</f>
        <v>3.9165722796764356E-2</v>
      </c>
      <c r="P7191" s="73">
        <f>VLOOKUP($F7191,Assumptions!$A$23:$B$27,2,FALSE)*Assumptions!$B$4</f>
        <v>0.55000000000000004</v>
      </c>
      <c r="Q7191" s="74">
        <f t="shared" si="224"/>
        <v>31020.647244340471</v>
      </c>
      <c r="R7191" s="75" t="str">
        <f>IF($O7191&lt;Assumptions!$B$17,"A",IF($O7191&lt;Assumptions!$B$18,"B",IF($O7191&lt;Assumptions!$B$19,"C",IF($O7191&lt;Assumptions!$B$20,"D","E"))))</f>
        <v>B</v>
      </c>
      <c r="S7191" s="75">
        <f t="shared" si="225"/>
        <v>0</v>
      </c>
    </row>
    <row r="7192" spans="1:19" ht="17.399999999999999" x14ac:dyDescent="0.3">
      <c r="A7192" s="39" t="s">
        <v>1146</v>
      </c>
      <c r="B7192" s="39" t="s">
        <v>71</v>
      </c>
      <c r="C7192" s="39" t="s">
        <v>135</v>
      </c>
      <c r="D7192" s="39" t="s">
        <v>30</v>
      </c>
      <c r="E7192" s="70" t="s">
        <v>46</v>
      </c>
      <c r="F7192" s="70" t="s">
        <v>36</v>
      </c>
      <c r="G7192" s="78">
        <v>43813</v>
      </c>
      <c r="H7192" s="78">
        <v>45778</v>
      </c>
      <c r="I7192" s="69">
        <v>1401721.47</v>
      </c>
      <c r="J7192" s="70">
        <v>0</v>
      </c>
      <c r="K7192" s="71">
        <v>0.96699999999999997</v>
      </c>
      <c r="L7192" s="70">
        <v>0</v>
      </c>
      <c r="M7192" s="71">
        <v>0.89800000000000002</v>
      </c>
      <c r="N7192" s="72"/>
      <c r="O7192" s="73">
        <f>MIN(1,MAX(0,(1/(1+EXP(-(Assumptions!$B$5 + Assumptions!$B$6*$N7192))))*Assumptions!$B$3))</f>
        <v>3.9165722796764356E-2</v>
      </c>
      <c r="P7192" s="73">
        <f>VLOOKUP($F7192,Assumptions!$A$23:$B$27,2,FALSE)*Assumptions!$B$4</f>
        <v>0.55000000000000004</v>
      </c>
      <c r="Q7192" s="74">
        <f t="shared" si="224"/>
        <v>30194.688992761177</v>
      </c>
      <c r="R7192" s="75" t="str">
        <f>IF($O7192&lt;Assumptions!$B$17,"A",IF($O7192&lt;Assumptions!$B$18,"B",IF($O7192&lt;Assumptions!$B$19,"C",IF($O7192&lt;Assumptions!$B$20,"D","E"))))</f>
        <v>B</v>
      </c>
      <c r="S7192" s="75">
        <f t="shared" si="225"/>
        <v>0</v>
      </c>
    </row>
    <row r="7193" spans="1:19" ht="17.399999999999999" x14ac:dyDescent="0.3">
      <c r="A7193" s="39" t="s">
        <v>1146</v>
      </c>
      <c r="B7193" s="39" t="s">
        <v>71</v>
      </c>
      <c r="C7193" s="39" t="s">
        <v>135</v>
      </c>
      <c r="D7193" s="39" t="s">
        <v>30</v>
      </c>
      <c r="E7193" s="70" t="s">
        <v>46</v>
      </c>
      <c r="F7193" s="70" t="s">
        <v>36</v>
      </c>
      <c r="G7193" s="78">
        <v>43813</v>
      </c>
      <c r="H7193" s="78">
        <v>45809</v>
      </c>
      <c r="I7193" s="69">
        <v>1362880.24</v>
      </c>
      <c r="J7193" s="70">
        <v>0</v>
      </c>
      <c r="K7193" s="71">
        <v>0.95599999999999996</v>
      </c>
      <c r="L7193" s="70">
        <v>0</v>
      </c>
      <c r="M7193" s="71">
        <v>0.89800000000000002</v>
      </c>
      <c r="N7193" s="72"/>
      <c r="O7193" s="73">
        <f>MIN(1,MAX(0,(1/(1+EXP(-(Assumptions!$B$5 + Assumptions!$B$6*$N7193))))*Assumptions!$B$3))</f>
        <v>3.9165722796764356E-2</v>
      </c>
      <c r="P7193" s="73">
        <f>VLOOKUP($F7193,Assumptions!$A$23:$B$27,2,FALSE)*Assumptions!$B$4</f>
        <v>0.55000000000000004</v>
      </c>
      <c r="Q7193" s="74">
        <f t="shared" si="224"/>
        <v>29358.004326765225</v>
      </c>
      <c r="R7193" s="75" t="str">
        <f>IF($O7193&lt;Assumptions!$B$17,"A",IF($O7193&lt;Assumptions!$B$18,"B",IF($O7193&lt;Assumptions!$B$19,"C",IF($O7193&lt;Assumptions!$B$20,"D","E"))))</f>
        <v>B</v>
      </c>
      <c r="S7193" s="75">
        <f t="shared" si="225"/>
        <v>0</v>
      </c>
    </row>
    <row r="7194" spans="1:19" ht="17.399999999999999" x14ac:dyDescent="0.3">
      <c r="A7194" s="39" t="s">
        <v>1146</v>
      </c>
      <c r="B7194" s="39" t="s">
        <v>71</v>
      </c>
      <c r="C7194" s="39" t="s">
        <v>135</v>
      </c>
      <c r="D7194" s="39" t="s">
        <v>30</v>
      </c>
      <c r="E7194" s="70" t="s">
        <v>46</v>
      </c>
      <c r="F7194" s="70" t="s">
        <v>36</v>
      </c>
      <c r="G7194" s="78">
        <v>43813</v>
      </c>
      <c r="H7194" s="78">
        <v>45839</v>
      </c>
      <c r="I7194" s="69">
        <v>1319856.51</v>
      </c>
      <c r="J7194" s="70">
        <v>0</v>
      </c>
      <c r="K7194" s="71">
        <v>1.0580000000000001</v>
      </c>
      <c r="L7194" s="70">
        <v>0</v>
      </c>
      <c r="M7194" s="71">
        <v>0.89800000000000002</v>
      </c>
      <c r="N7194" s="72"/>
      <c r="O7194" s="73">
        <f>MIN(1,MAX(0,(1/(1+EXP(-(Assumptions!$B$5 + Assumptions!$B$6*$N7194))))*Assumptions!$B$3))</f>
        <v>3.9165722796764356E-2</v>
      </c>
      <c r="P7194" s="73">
        <f>VLOOKUP($F7194,Assumptions!$A$23:$B$27,2,FALSE)*Assumptions!$B$4</f>
        <v>0.55000000000000004</v>
      </c>
      <c r="Q7194" s="74">
        <f t="shared" si="224"/>
        <v>28431.223811190666</v>
      </c>
      <c r="R7194" s="75" t="str">
        <f>IF($O7194&lt;Assumptions!$B$17,"A",IF($O7194&lt;Assumptions!$B$18,"B",IF($O7194&lt;Assumptions!$B$19,"C",IF($O7194&lt;Assumptions!$B$20,"D","E"))))</f>
        <v>B</v>
      </c>
      <c r="S7194" s="75">
        <f t="shared" si="225"/>
        <v>0</v>
      </c>
    </row>
    <row r="7195" spans="1:19" ht="17.399999999999999" x14ac:dyDescent="0.3">
      <c r="A7195" s="39" t="s">
        <v>1146</v>
      </c>
      <c r="B7195" s="39" t="s">
        <v>71</v>
      </c>
      <c r="C7195" s="39" t="s">
        <v>135</v>
      </c>
      <c r="D7195" s="39" t="s">
        <v>30</v>
      </c>
      <c r="E7195" s="70" t="s">
        <v>46</v>
      </c>
      <c r="F7195" s="70" t="s">
        <v>36</v>
      </c>
      <c r="G7195" s="78">
        <v>43813</v>
      </c>
      <c r="H7195" s="78">
        <v>45870</v>
      </c>
      <c r="I7195" s="69">
        <v>1276914.83</v>
      </c>
      <c r="J7195" s="70">
        <v>0</v>
      </c>
      <c r="K7195" s="71">
        <v>1.024</v>
      </c>
      <c r="L7195" s="70">
        <v>0</v>
      </c>
      <c r="M7195" s="71">
        <v>0.89800000000000002</v>
      </c>
      <c r="N7195" s="72"/>
      <c r="O7195" s="73">
        <f>MIN(1,MAX(0,(1/(1+EXP(-(Assumptions!$B$5 + Assumptions!$B$6*$N7195))))*Assumptions!$B$3))</f>
        <v>3.9165722796764356E-2</v>
      </c>
      <c r="P7195" s="73">
        <f>VLOOKUP($F7195,Assumptions!$A$23:$B$27,2,FALSE)*Assumptions!$B$4</f>
        <v>0.55000000000000004</v>
      </c>
      <c r="Q7195" s="74">
        <f t="shared" si="224"/>
        <v>27506.21074677162</v>
      </c>
      <c r="R7195" s="75" t="str">
        <f>IF($O7195&lt;Assumptions!$B$17,"A",IF($O7195&lt;Assumptions!$B$18,"B",IF($O7195&lt;Assumptions!$B$19,"C",IF($O7195&lt;Assumptions!$B$20,"D","E"))))</f>
        <v>B</v>
      </c>
      <c r="S7195" s="75">
        <f t="shared" si="225"/>
        <v>0</v>
      </c>
    </row>
    <row r="7196" spans="1:19" ht="17.399999999999999" x14ac:dyDescent="0.3">
      <c r="A7196" s="39" t="s">
        <v>1146</v>
      </c>
      <c r="B7196" s="39" t="s">
        <v>71</v>
      </c>
      <c r="C7196" s="39" t="s">
        <v>135</v>
      </c>
      <c r="D7196" s="39" t="s">
        <v>30</v>
      </c>
      <c r="E7196" s="70" t="s">
        <v>46</v>
      </c>
      <c r="F7196" s="70" t="s">
        <v>36</v>
      </c>
      <c r="G7196" s="78">
        <v>43813</v>
      </c>
      <c r="H7196" s="78">
        <v>45901</v>
      </c>
      <c r="I7196" s="69">
        <v>1238189.8500000001</v>
      </c>
      <c r="J7196" s="70">
        <v>0</v>
      </c>
      <c r="K7196" s="71">
        <v>0.999</v>
      </c>
      <c r="L7196" s="70">
        <v>0</v>
      </c>
      <c r="M7196" s="71">
        <v>0.89800000000000002</v>
      </c>
      <c r="N7196" s="72"/>
      <c r="O7196" s="73">
        <f>MIN(1,MAX(0,(1/(1+EXP(-(Assumptions!$B$5 + Assumptions!$B$6*$N7196))))*Assumptions!$B$3))</f>
        <v>3.9165722796764356E-2</v>
      </c>
      <c r="P7196" s="73">
        <f>VLOOKUP($F7196,Assumptions!$A$23:$B$27,2,FALSE)*Assumptions!$B$4</f>
        <v>0.55000000000000004</v>
      </c>
      <c r="Q7196" s="74">
        <f t="shared" si="224"/>
        <v>26672.030239176987</v>
      </c>
      <c r="R7196" s="75" t="str">
        <f>IF($O7196&lt;Assumptions!$B$17,"A",IF($O7196&lt;Assumptions!$B$18,"B",IF($O7196&lt;Assumptions!$B$19,"C",IF($O7196&lt;Assumptions!$B$20,"D","E"))))</f>
        <v>B</v>
      </c>
      <c r="S7196" s="75">
        <f t="shared" si="225"/>
        <v>0</v>
      </c>
    </row>
    <row r="7197" spans="1:19" ht="17.399999999999999" x14ac:dyDescent="0.3">
      <c r="A7197" s="39" t="s">
        <v>1146</v>
      </c>
      <c r="B7197" s="39" t="s">
        <v>71</v>
      </c>
      <c r="C7197" s="39" t="s">
        <v>135</v>
      </c>
      <c r="D7197" s="39" t="s">
        <v>30</v>
      </c>
      <c r="E7197" s="70" t="s">
        <v>46</v>
      </c>
      <c r="F7197" s="70" t="s">
        <v>36</v>
      </c>
      <c r="G7197" s="78">
        <v>43813</v>
      </c>
      <c r="H7197" s="78">
        <v>45931</v>
      </c>
      <c r="I7197" s="69">
        <v>1204212.58</v>
      </c>
      <c r="J7197" s="70">
        <v>35</v>
      </c>
      <c r="K7197" s="71">
        <v>0.60499999999999998</v>
      </c>
      <c r="L7197" s="70">
        <v>0</v>
      </c>
      <c r="M7197" s="71">
        <v>0.89800000000000002</v>
      </c>
      <c r="N7197" s="72"/>
      <c r="O7197" s="73">
        <f>MIN(1,MAX(0,(1/(1+EXP(-(Assumptions!$B$5 + Assumptions!$B$6*$N7197))))*Assumptions!$B$3))</f>
        <v>3.9165722796764356E-2</v>
      </c>
      <c r="P7197" s="73">
        <f>VLOOKUP($F7197,Assumptions!$A$23:$B$27,2,FALSE)*Assumptions!$B$4</f>
        <v>0.55000000000000004</v>
      </c>
      <c r="Q7197" s="74">
        <f t="shared" si="224"/>
        <v>25940.120853161035</v>
      </c>
      <c r="R7197" s="75" t="str">
        <f>IF($O7197&lt;Assumptions!$B$17,"A",IF($O7197&lt;Assumptions!$B$18,"B",IF($O7197&lt;Assumptions!$B$19,"C",IF($O7197&lt;Assumptions!$B$20,"D","E"))))</f>
        <v>B</v>
      </c>
      <c r="S7197" s="75">
        <f t="shared" si="225"/>
        <v>0</v>
      </c>
    </row>
    <row r="7198" spans="1:19" ht="17.399999999999999" x14ac:dyDescent="0.3">
      <c r="A7198" s="39" t="s">
        <v>1146</v>
      </c>
      <c r="B7198" s="39" t="s">
        <v>71</v>
      </c>
      <c r="C7198" s="39" t="s">
        <v>135</v>
      </c>
      <c r="D7198" s="39" t="s">
        <v>30</v>
      </c>
      <c r="E7198" s="70" t="s">
        <v>46</v>
      </c>
      <c r="F7198" s="70" t="s">
        <v>36</v>
      </c>
      <c r="G7198" s="78">
        <v>43813</v>
      </c>
      <c r="H7198" s="78">
        <v>45962</v>
      </c>
      <c r="I7198" s="69">
        <v>1170939.1499999999</v>
      </c>
      <c r="J7198" s="70">
        <v>0</v>
      </c>
      <c r="K7198" s="71">
        <v>1.0169999999999999</v>
      </c>
      <c r="L7198" s="70">
        <v>0</v>
      </c>
      <c r="M7198" s="71">
        <v>0.89800000000000002</v>
      </c>
      <c r="N7198" s="72"/>
      <c r="O7198" s="73">
        <f>MIN(1,MAX(0,(1/(1+EXP(-(Assumptions!$B$5 + Assumptions!$B$6*$N7198))))*Assumptions!$B$3))</f>
        <v>3.9165722796764356E-2</v>
      </c>
      <c r="P7198" s="73">
        <f>VLOOKUP($F7198,Assumptions!$A$23:$B$27,2,FALSE)*Assumptions!$B$4</f>
        <v>0.55000000000000004</v>
      </c>
      <c r="Q7198" s="74">
        <f t="shared" si="224"/>
        <v>25223.372988428382</v>
      </c>
      <c r="R7198" s="75" t="str">
        <f>IF($O7198&lt;Assumptions!$B$17,"A",IF($O7198&lt;Assumptions!$B$18,"B",IF($O7198&lt;Assumptions!$B$19,"C",IF($O7198&lt;Assumptions!$B$20,"D","E"))))</f>
        <v>B</v>
      </c>
      <c r="S7198" s="75">
        <f t="shared" si="225"/>
        <v>0</v>
      </c>
    </row>
    <row r="7199" spans="1:19" ht="17.399999999999999" x14ac:dyDescent="0.3">
      <c r="A7199" s="39" t="s">
        <v>1146</v>
      </c>
      <c r="B7199" s="39" t="s">
        <v>71</v>
      </c>
      <c r="C7199" s="39" t="s">
        <v>135</v>
      </c>
      <c r="D7199" s="39" t="s">
        <v>30</v>
      </c>
      <c r="E7199" s="70" t="s">
        <v>46</v>
      </c>
      <c r="F7199" s="70" t="s">
        <v>36</v>
      </c>
      <c r="G7199" s="78">
        <v>43813</v>
      </c>
      <c r="H7199" s="78">
        <v>45992</v>
      </c>
      <c r="I7199" s="69">
        <v>1135296.8</v>
      </c>
      <c r="J7199" s="70">
        <v>0</v>
      </c>
      <c r="K7199" s="71">
        <v>0.997</v>
      </c>
      <c r="L7199" s="70">
        <v>0</v>
      </c>
      <c r="M7199" s="71">
        <v>0.89800000000000002</v>
      </c>
      <c r="N7199" s="72"/>
      <c r="O7199" s="73">
        <f>MIN(1,MAX(0,(1/(1+EXP(-(Assumptions!$B$5 + Assumptions!$B$6*$N7199))))*Assumptions!$B$3))</f>
        <v>3.9165722796764356E-2</v>
      </c>
      <c r="P7199" s="73">
        <f>VLOOKUP($F7199,Assumptions!$A$23:$B$27,2,FALSE)*Assumptions!$B$4</f>
        <v>0.55000000000000004</v>
      </c>
      <c r="Q7199" s="74">
        <f t="shared" si="224"/>
        <v>24455.595868469496</v>
      </c>
      <c r="R7199" s="75" t="str">
        <f>IF($O7199&lt;Assumptions!$B$17,"A",IF($O7199&lt;Assumptions!$B$18,"B",IF($O7199&lt;Assumptions!$B$19,"C",IF($O7199&lt;Assumptions!$B$20,"D","E"))))</f>
        <v>B</v>
      </c>
      <c r="S7199" s="75">
        <f t="shared" si="225"/>
        <v>0</v>
      </c>
    </row>
    <row r="7200" spans="1:19" ht="17.399999999999999" x14ac:dyDescent="0.3">
      <c r="A7200" s="39" t="s">
        <v>1147</v>
      </c>
      <c r="B7200" s="39" t="s">
        <v>79</v>
      </c>
      <c r="C7200" s="39" t="s">
        <v>144</v>
      </c>
      <c r="D7200" s="39" t="s">
        <v>34</v>
      </c>
      <c r="E7200" s="70" t="s">
        <v>39</v>
      </c>
      <c r="F7200" s="70" t="s">
        <v>32</v>
      </c>
      <c r="G7200" s="78">
        <v>43535</v>
      </c>
      <c r="H7200" s="78">
        <v>45658</v>
      </c>
      <c r="I7200" s="69">
        <v>1258582.8799999999</v>
      </c>
      <c r="J7200" s="70">
        <v>0</v>
      </c>
      <c r="K7200" s="71">
        <v>0.98799999999999999</v>
      </c>
      <c r="L7200" s="70">
        <v>0</v>
      </c>
      <c r="M7200" s="71">
        <v>0.64</v>
      </c>
      <c r="N7200" s="72"/>
      <c r="O7200" s="73">
        <f>MIN(1,MAX(0,(1/(1+EXP(-(Assumptions!$B$5 + Assumptions!$B$6*$N7200))))*Assumptions!$B$3))</f>
        <v>3.9165722796764356E-2</v>
      </c>
      <c r="P7200" s="73">
        <f>VLOOKUP($F7200,Assumptions!$A$23:$B$27,2,FALSE)*Assumptions!$B$4</f>
        <v>0.5</v>
      </c>
      <c r="Q7200" s="74">
        <f t="shared" si="224"/>
        <v>24646.654097416667</v>
      </c>
      <c r="R7200" s="75" t="str">
        <f>IF($O7200&lt;Assumptions!$B$17,"A",IF($O7200&lt;Assumptions!$B$18,"B",IF($O7200&lt;Assumptions!$B$19,"C",IF($O7200&lt;Assumptions!$B$20,"D","E"))))</f>
        <v>B</v>
      </c>
      <c r="S7200" s="75">
        <f t="shared" si="225"/>
        <v>0</v>
      </c>
    </row>
    <row r="7201" spans="1:19" ht="17.399999999999999" x14ac:dyDescent="0.3">
      <c r="A7201" s="39" t="s">
        <v>1147</v>
      </c>
      <c r="B7201" s="39" t="s">
        <v>79</v>
      </c>
      <c r="C7201" s="39" t="s">
        <v>144</v>
      </c>
      <c r="D7201" s="39" t="s">
        <v>34</v>
      </c>
      <c r="E7201" s="70" t="s">
        <v>39</v>
      </c>
      <c r="F7201" s="70" t="s">
        <v>32</v>
      </c>
      <c r="G7201" s="78">
        <v>43535</v>
      </c>
      <c r="H7201" s="78">
        <v>45689</v>
      </c>
      <c r="I7201" s="69">
        <v>1228832.1299999999</v>
      </c>
      <c r="J7201" s="70">
        <v>0</v>
      </c>
      <c r="K7201" s="71">
        <v>1.0649999999999999</v>
      </c>
      <c r="L7201" s="70">
        <v>0</v>
      </c>
      <c r="M7201" s="71">
        <v>0.64</v>
      </c>
      <c r="N7201" s="72"/>
      <c r="O7201" s="73">
        <f>MIN(1,MAX(0,(1/(1+EXP(-(Assumptions!$B$5 + Assumptions!$B$6*$N7201))))*Assumptions!$B$3))</f>
        <v>3.9165722796764356E-2</v>
      </c>
      <c r="P7201" s="73">
        <f>VLOOKUP($F7201,Assumptions!$A$23:$B$27,2,FALSE)*Assumptions!$B$4</f>
        <v>0.5</v>
      </c>
      <c r="Q7201" s="74">
        <f t="shared" si="224"/>
        <v>24064.049283668748</v>
      </c>
      <c r="R7201" s="75" t="str">
        <f>IF($O7201&lt;Assumptions!$B$17,"A",IF($O7201&lt;Assumptions!$B$18,"B",IF($O7201&lt;Assumptions!$B$19,"C",IF($O7201&lt;Assumptions!$B$20,"D","E"))))</f>
        <v>B</v>
      </c>
      <c r="S7201" s="75">
        <f t="shared" si="225"/>
        <v>0</v>
      </c>
    </row>
    <row r="7202" spans="1:19" ht="17.399999999999999" x14ac:dyDescent="0.3">
      <c r="A7202" s="39" t="s">
        <v>1147</v>
      </c>
      <c r="B7202" s="39" t="s">
        <v>79</v>
      </c>
      <c r="C7202" s="39" t="s">
        <v>144</v>
      </c>
      <c r="D7202" s="39" t="s">
        <v>34</v>
      </c>
      <c r="E7202" s="70" t="s">
        <v>39</v>
      </c>
      <c r="F7202" s="70" t="s">
        <v>32</v>
      </c>
      <c r="G7202" s="78">
        <v>43535</v>
      </c>
      <c r="H7202" s="78">
        <v>45717</v>
      </c>
      <c r="I7202" s="69">
        <v>1202324.5</v>
      </c>
      <c r="J7202" s="70">
        <v>65</v>
      </c>
      <c r="K7202" s="71">
        <v>0.65700000000000003</v>
      </c>
      <c r="L7202" s="70">
        <v>0</v>
      </c>
      <c r="M7202" s="71">
        <v>0.64</v>
      </c>
      <c r="N7202" s="72"/>
      <c r="O7202" s="73">
        <f>MIN(1,MAX(0,(1/(1+EXP(-(Assumptions!$B$5 + Assumptions!$B$6*$N7202))))*Assumptions!$B$3))</f>
        <v>3.9165722796764356E-2</v>
      </c>
      <c r="P7202" s="73">
        <f>VLOOKUP($F7202,Assumptions!$A$23:$B$27,2,FALSE)*Assumptions!$B$4</f>
        <v>0.5</v>
      </c>
      <c r="Q7202" s="74">
        <f t="shared" si="224"/>
        <v>23544.954039379154</v>
      </c>
      <c r="R7202" s="75" t="str">
        <f>IF($O7202&lt;Assumptions!$B$17,"A",IF($O7202&lt;Assumptions!$B$18,"B",IF($O7202&lt;Assumptions!$B$19,"C",IF($O7202&lt;Assumptions!$B$20,"D","E"))))</f>
        <v>B</v>
      </c>
      <c r="S7202" s="75">
        <f t="shared" si="225"/>
        <v>0</v>
      </c>
    </row>
    <row r="7203" spans="1:19" ht="17.399999999999999" x14ac:dyDescent="0.3">
      <c r="A7203" s="39" t="s">
        <v>1147</v>
      </c>
      <c r="B7203" s="39" t="s">
        <v>79</v>
      </c>
      <c r="C7203" s="39" t="s">
        <v>144</v>
      </c>
      <c r="D7203" s="39" t="s">
        <v>34</v>
      </c>
      <c r="E7203" s="70" t="s">
        <v>39</v>
      </c>
      <c r="F7203" s="70" t="s">
        <v>32</v>
      </c>
      <c r="G7203" s="78">
        <v>43535</v>
      </c>
      <c r="H7203" s="78">
        <v>45748</v>
      </c>
      <c r="I7203" s="69">
        <v>1171016.79</v>
      </c>
      <c r="J7203" s="70">
        <v>0</v>
      </c>
      <c r="K7203" s="71">
        <v>1.109</v>
      </c>
      <c r="L7203" s="70">
        <v>0</v>
      </c>
      <c r="M7203" s="71">
        <v>0.64</v>
      </c>
      <c r="N7203" s="72"/>
      <c r="O7203" s="73">
        <f>MIN(1,MAX(0,(1/(1+EXP(-(Assumptions!$B$5 + Assumptions!$B$6*$N7203))))*Assumptions!$B$3))</f>
        <v>3.9165722796764356E-2</v>
      </c>
      <c r="P7203" s="73">
        <f>VLOOKUP($F7203,Assumptions!$A$23:$B$27,2,FALSE)*Assumptions!$B$4</f>
        <v>0.5</v>
      </c>
      <c r="Q7203" s="74">
        <f t="shared" si="224"/>
        <v>22931.859493748409</v>
      </c>
      <c r="R7203" s="75" t="str">
        <f>IF($O7203&lt;Assumptions!$B$17,"A",IF($O7203&lt;Assumptions!$B$18,"B",IF($O7203&lt;Assumptions!$B$19,"C",IF($O7203&lt;Assumptions!$B$20,"D","E"))))</f>
        <v>B</v>
      </c>
      <c r="S7203" s="75">
        <f t="shared" si="225"/>
        <v>0</v>
      </c>
    </row>
    <row r="7204" spans="1:19" ht="17.399999999999999" x14ac:dyDescent="0.3">
      <c r="A7204" s="39" t="s">
        <v>1147</v>
      </c>
      <c r="B7204" s="39" t="s">
        <v>79</v>
      </c>
      <c r="C7204" s="39" t="s">
        <v>144</v>
      </c>
      <c r="D7204" s="39" t="s">
        <v>34</v>
      </c>
      <c r="E7204" s="70" t="s">
        <v>39</v>
      </c>
      <c r="F7204" s="70" t="s">
        <v>32</v>
      </c>
      <c r="G7204" s="78">
        <v>43535</v>
      </c>
      <c r="H7204" s="78">
        <v>45778</v>
      </c>
      <c r="I7204" s="69">
        <v>1142171.72</v>
      </c>
      <c r="J7204" s="70">
        <v>0</v>
      </c>
      <c r="K7204" s="71">
        <v>0.97699999999999998</v>
      </c>
      <c r="L7204" s="70">
        <v>0</v>
      </c>
      <c r="M7204" s="71">
        <v>0.64</v>
      </c>
      <c r="N7204" s="72"/>
      <c r="O7204" s="73">
        <f>MIN(1,MAX(0,(1/(1+EXP(-(Assumptions!$B$5 + Assumptions!$B$6*$N7204))))*Assumptions!$B$3))</f>
        <v>3.9165722796764356E-2</v>
      </c>
      <c r="P7204" s="73">
        <f>VLOOKUP($F7204,Assumptions!$A$23:$B$27,2,FALSE)*Assumptions!$B$4</f>
        <v>0.5</v>
      </c>
      <c r="Q7204" s="74">
        <f t="shared" si="224"/>
        <v>22366.990485911778</v>
      </c>
      <c r="R7204" s="75" t="str">
        <f>IF($O7204&lt;Assumptions!$B$17,"A",IF($O7204&lt;Assumptions!$B$18,"B",IF($O7204&lt;Assumptions!$B$19,"C",IF($O7204&lt;Assumptions!$B$20,"D","E"))))</f>
        <v>B</v>
      </c>
      <c r="S7204" s="75">
        <f t="shared" si="225"/>
        <v>0</v>
      </c>
    </row>
    <row r="7205" spans="1:19" ht="17.399999999999999" x14ac:dyDescent="0.3">
      <c r="A7205" s="39" t="s">
        <v>1147</v>
      </c>
      <c r="B7205" s="39" t="s">
        <v>79</v>
      </c>
      <c r="C7205" s="39" t="s">
        <v>144</v>
      </c>
      <c r="D7205" s="39" t="s">
        <v>34</v>
      </c>
      <c r="E7205" s="70" t="s">
        <v>39</v>
      </c>
      <c r="F7205" s="70" t="s">
        <v>32</v>
      </c>
      <c r="G7205" s="78">
        <v>43535</v>
      </c>
      <c r="H7205" s="78">
        <v>45809</v>
      </c>
      <c r="I7205" s="69">
        <v>1112691.81</v>
      </c>
      <c r="J7205" s="70">
        <v>35</v>
      </c>
      <c r="K7205" s="71">
        <v>0.68200000000000005</v>
      </c>
      <c r="L7205" s="70">
        <v>0</v>
      </c>
      <c r="M7205" s="71">
        <v>0.64</v>
      </c>
      <c r="N7205" s="72"/>
      <c r="O7205" s="73">
        <f>MIN(1,MAX(0,(1/(1+EXP(-(Assumptions!$B$5 + Assumptions!$B$6*$N7205))))*Assumptions!$B$3))</f>
        <v>3.9165722796764356E-2</v>
      </c>
      <c r="P7205" s="73">
        <f>VLOOKUP($F7205,Assumptions!$A$23:$B$27,2,FALSE)*Assumptions!$B$4</f>
        <v>0.5</v>
      </c>
      <c r="Q7205" s="74">
        <f t="shared" si="224"/>
        <v>21789.689494344999</v>
      </c>
      <c r="R7205" s="75" t="str">
        <f>IF($O7205&lt;Assumptions!$B$17,"A",IF($O7205&lt;Assumptions!$B$18,"B",IF($O7205&lt;Assumptions!$B$19,"C",IF($O7205&lt;Assumptions!$B$20,"D","E"))))</f>
        <v>B</v>
      </c>
      <c r="S7205" s="75">
        <f t="shared" si="225"/>
        <v>0</v>
      </c>
    </row>
    <row r="7206" spans="1:19" ht="17.399999999999999" x14ac:dyDescent="0.3">
      <c r="A7206" s="39" t="s">
        <v>1147</v>
      </c>
      <c r="B7206" s="39" t="s">
        <v>79</v>
      </c>
      <c r="C7206" s="39" t="s">
        <v>144</v>
      </c>
      <c r="D7206" s="39" t="s">
        <v>34</v>
      </c>
      <c r="E7206" s="70" t="s">
        <v>39</v>
      </c>
      <c r="F7206" s="70" t="s">
        <v>32</v>
      </c>
      <c r="G7206" s="78">
        <v>43535</v>
      </c>
      <c r="H7206" s="78">
        <v>45839</v>
      </c>
      <c r="I7206" s="69">
        <v>1087650.24</v>
      </c>
      <c r="J7206" s="70">
        <v>0</v>
      </c>
      <c r="K7206" s="71">
        <v>1.1359999999999999</v>
      </c>
      <c r="L7206" s="70">
        <v>0</v>
      </c>
      <c r="M7206" s="71">
        <v>0.64</v>
      </c>
      <c r="N7206" s="72"/>
      <c r="O7206" s="73">
        <f>MIN(1,MAX(0,(1/(1+EXP(-(Assumptions!$B$5 + Assumptions!$B$6*$N7206))))*Assumptions!$B$3))</f>
        <v>3.9165722796764356E-2</v>
      </c>
      <c r="P7206" s="73">
        <f>VLOOKUP($F7206,Assumptions!$A$23:$B$27,2,FALSE)*Assumptions!$B$4</f>
        <v>0.5</v>
      </c>
      <c r="Q7206" s="74">
        <f t="shared" si="224"/>
        <v>21299.303899837112</v>
      </c>
      <c r="R7206" s="75" t="str">
        <f>IF($O7206&lt;Assumptions!$B$17,"A",IF($O7206&lt;Assumptions!$B$18,"B",IF($O7206&lt;Assumptions!$B$19,"C",IF($O7206&lt;Assumptions!$B$20,"D","E"))))</f>
        <v>B</v>
      </c>
      <c r="S7206" s="75">
        <f t="shared" si="225"/>
        <v>0</v>
      </c>
    </row>
    <row r="7207" spans="1:19" ht="17.399999999999999" x14ac:dyDescent="0.3">
      <c r="A7207" s="39" t="s">
        <v>1147</v>
      </c>
      <c r="B7207" s="39" t="s">
        <v>79</v>
      </c>
      <c r="C7207" s="39" t="s">
        <v>144</v>
      </c>
      <c r="D7207" s="39" t="s">
        <v>34</v>
      </c>
      <c r="E7207" s="70" t="s">
        <v>39</v>
      </c>
      <c r="F7207" s="70" t="s">
        <v>32</v>
      </c>
      <c r="G7207" s="78">
        <v>43535</v>
      </c>
      <c r="H7207" s="78">
        <v>45870</v>
      </c>
      <c r="I7207" s="69">
        <v>1063817.45</v>
      </c>
      <c r="J7207" s="70">
        <v>0</v>
      </c>
      <c r="K7207" s="71">
        <v>1.0640000000000001</v>
      </c>
      <c r="L7207" s="70">
        <v>0</v>
      </c>
      <c r="M7207" s="71">
        <v>0.64</v>
      </c>
      <c r="N7207" s="72"/>
      <c r="O7207" s="73">
        <f>MIN(1,MAX(0,(1/(1+EXP(-(Assumptions!$B$5 + Assumptions!$B$6*$N7207))))*Assumptions!$B$3))</f>
        <v>3.9165722796764356E-2</v>
      </c>
      <c r="P7207" s="73">
        <f>VLOOKUP($F7207,Assumptions!$A$23:$B$27,2,FALSE)*Assumptions!$B$4</f>
        <v>0.5</v>
      </c>
      <c r="Q7207" s="74">
        <f t="shared" si="224"/>
        <v>20832.589676530362</v>
      </c>
      <c r="R7207" s="75" t="str">
        <f>IF($O7207&lt;Assumptions!$B$17,"A",IF($O7207&lt;Assumptions!$B$18,"B",IF($O7207&lt;Assumptions!$B$19,"C",IF($O7207&lt;Assumptions!$B$20,"D","E"))))</f>
        <v>B</v>
      </c>
      <c r="S7207" s="75">
        <f t="shared" si="225"/>
        <v>0</v>
      </c>
    </row>
    <row r="7208" spans="1:19" ht="17.399999999999999" x14ac:dyDescent="0.3">
      <c r="A7208" s="39" t="s">
        <v>1147</v>
      </c>
      <c r="B7208" s="39" t="s">
        <v>79</v>
      </c>
      <c r="C7208" s="39" t="s">
        <v>144</v>
      </c>
      <c r="D7208" s="39" t="s">
        <v>34</v>
      </c>
      <c r="E7208" s="70" t="s">
        <v>39</v>
      </c>
      <c r="F7208" s="70" t="s">
        <v>32</v>
      </c>
      <c r="G7208" s="78">
        <v>43535</v>
      </c>
      <c r="H7208" s="78">
        <v>45901</v>
      </c>
      <c r="I7208" s="69">
        <v>1039197.47</v>
      </c>
      <c r="J7208" s="70">
        <v>0</v>
      </c>
      <c r="K7208" s="71">
        <v>0.98899999999999999</v>
      </c>
      <c r="L7208" s="70">
        <v>0</v>
      </c>
      <c r="M7208" s="71">
        <v>0.64</v>
      </c>
      <c r="N7208" s="72"/>
      <c r="O7208" s="73">
        <f>MIN(1,MAX(0,(1/(1+EXP(-(Assumptions!$B$5 + Assumptions!$B$6*$N7208))))*Assumptions!$B$3))</f>
        <v>3.9165722796764356E-2</v>
      </c>
      <c r="P7208" s="73">
        <f>VLOOKUP($F7208,Assumptions!$A$23:$B$27,2,FALSE)*Assumptions!$B$4</f>
        <v>0.5</v>
      </c>
      <c r="Q7208" s="74">
        <f t="shared" si="224"/>
        <v>20350.460020559422</v>
      </c>
      <c r="R7208" s="75" t="str">
        <f>IF($O7208&lt;Assumptions!$B$17,"A",IF($O7208&lt;Assumptions!$B$18,"B",IF($O7208&lt;Assumptions!$B$19,"C",IF($O7208&lt;Assumptions!$B$20,"D","E"))))</f>
        <v>B</v>
      </c>
      <c r="S7208" s="75">
        <f t="shared" si="225"/>
        <v>0</v>
      </c>
    </row>
    <row r="7209" spans="1:19" ht="17.399999999999999" x14ac:dyDescent="0.3">
      <c r="A7209" s="39" t="s">
        <v>1147</v>
      </c>
      <c r="B7209" s="39" t="s">
        <v>79</v>
      </c>
      <c r="C7209" s="39" t="s">
        <v>144</v>
      </c>
      <c r="D7209" s="39" t="s">
        <v>34</v>
      </c>
      <c r="E7209" s="70" t="s">
        <v>39</v>
      </c>
      <c r="F7209" s="70" t="s">
        <v>32</v>
      </c>
      <c r="G7209" s="78">
        <v>43535</v>
      </c>
      <c r="H7209" s="78">
        <v>45931</v>
      </c>
      <c r="I7209" s="69">
        <v>1013590.19</v>
      </c>
      <c r="J7209" s="70">
        <v>0</v>
      </c>
      <c r="K7209" s="71">
        <v>0.96799999999999997</v>
      </c>
      <c r="L7209" s="70">
        <v>0</v>
      </c>
      <c r="M7209" s="71">
        <v>0.64</v>
      </c>
      <c r="N7209" s="72"/>
      <c r="O7209" s="73">
        <f>MIN(1,MAX(0,(1/(1+EXP(-(Assumptions!$B$5 + Assumptions!$B$6*$N7209))))*Assumptions!$B$3))</f>
        <v>3.9165722796764356E-2</v>
      </c>
      <c r="P7209" s="73">
        <f>VLOOKUP($F7209,Assumptions!$A$23:$B$27,2,FALSE)*Assumptions!$B$4</f>
        <v>0.5</v>
      </c>
      <c r="Q7209" s="74">
        <f t="shared" si="224"/>
        <v>19848.996205529857</v>
      </c>
      <c r="R7209" s="75" t="str">
        <f>IF($O7209&lt;Assumptions!$B$17,"A",IF($O7209&lt;Assumptions!$B$18,"B",IF($O7209&lt;Assumptions!$B$19,"C",IF($O7209&lt;Assumptions!$B$20,"D","E"))))</f>
        <v>B</v>
      </c>
      <c r="S7209" s="75">
        <f t="shared" si="225"/>
        <v>0</v>
      </c>
    </row>
    <row r="7210" spans="1:19" ht="17.399999999999999" x14ac:dyDescent="0.3">
      <c r="A7210" s="39" t="s">
        <v>1147</v>
      </c>
      <c r="B7210" s="39" t="s">
        <v>79</v>
      </c>
      <c r="C7210" s="39" t="s">
        <v>144</v>
      </c>
      <c r="D7210" s="39" t="s">
        <v>34</v>
      </c>
      <c r="E7210" s="70" t="s">
        <v>39</v>
      </c>
      <c r="F7210" s="70" t="s">
        <v>32</v>
      </c>
      <c r="G7210" s="78">
        <v>43535</v>
      </c>
      <c r="H7210" s="78">
        <v>45962</v>
      </c>
      <c r="I7210" s="69">
        <v>991324.05</v>
      </c>
      <c r="J7210" s="70">
        <v>0</v>
      </c>
      <c r="K7210" s="71">
        <v>1.0169999999999999</v>
      </c>
      <c r="L7210" s="70">
        <v>0</v>
      </c>
      <c r="M7210" s="71">
        <v>0.64</v>
      </c>
      <c r="N7210" s="72"/>
      <c r="O7210" s="73">
        <f>MIN(1,MAX(0,(1/(1+EXP(-(Assumptions!$B$5 + Assumptions!$B$6*$N7210))))*Assumptions!$B$3))</f>
        <v>3.9165722796764356E-2</v>
      </c>
      <c r="P7210" s="73">
        <f>VLOOKUP($F7210,Assumptions!$A$23:$B$27,2,FALSE)*Assumptions!$B$4</f>
        <v>0.5</v>
      </c>
      <c r="Q7210" s="74">
        <f t="shared" si="224"/>
        <v>19412.961472032886</v>
      </c>
      <c r="R7210" s="75" t="str">
        <f>IF($O7210&lt;Assumptions!$B$17,"A",IF($O7210&lt;Assumptions!$B$18,"B",IF($O7210&lt;Assumptions!$B$19,"C",IF($O7210&lt;Assumptions!$B$20,"D","E"))))</f>
        <v>B</v>
      </c>
      <c r="S7210" s="75">
        <f t="shared" si="225"/>
        <v>0</v>
      </c>
    </row>
    <row r="7211" spans="1:19" ht="17.399999999999999" x14ac:dyDescent="0.3">
      <c r="A7211" s="39" t="s">
        <v>1147</v>
      </c>
      <c r="B7211" s="39" t="s">
        <v>79</v>
      </c>
      <c r="C7211" s="39" t="s">
        <v>144</v>
      </c>
      <c r="D7211" s="39" t="s">
        <v>34</v>
      </c>
      <c r="E7211" s="70" t="s">
        <v>39</v>
      </c>
      <c r="F7211" s="70" t="s">
        <v>32</v>
      </c>
      <c r="G7211" s="78">
        <v>43535</v>
      </c>
      <c r="H7211" s="78">
        <v>45992</v>
      </c>
      <c r="I7211" s="69">
        <v>968971.76</v>
      </c>
      <c r="J7211" s="70">
        <v>0</v>
      </c>
      <c r="K7211" s="71">
        <v>0.99399999999999999</v>
      </c>
      <c r="L7211" s="70">
        <v>0</v>
      </c>
      <c r="M7211" s="71">
        <v>0.64</v>
      </c>
      <c r="N7211" s="72"/>
      <c r="O7211" s="73">
        <f>MIN(1,MAX(0,(1/(1+EXP(-(Assumptions!$B$5 + Assumptions!$B$6*$N7211))))*Assumptions!$B$3))</f>
        <v>3.9165722796764356E-2</v>
      </c>
      <c r="P7211" s="73">
        <f>VLOOKUP($F7211,Assumptions!$A$23:$B$27,2,FALSE)*Assumptions!$B$4</f>
        <v>0.5</v>
      </c>
      <c r="Q7211" s="74">
        <f t="shared" si="224"/>
        <v>18975.239675026442</v>
      </c>
      <c r="R7211" s="75" t="str">
        <f>IF($O7211&lt;Assumptions!$B$17,"A",IF($O7211&lt;Assumptions!$B$18,"B",IF($O7211&lt;Assumptions!$B$19,"C",IF($O7211&lt;Assumptions!$B$20,"D","E"))))</f>
        <v>B</v>
      </c>
      <c r="S7211" s="75">
        <f t="shared" si="225"/>
        <v>0</v>
      </c>
    </row>
    <row r="7212" spans="1:19" ht="17.399999999999999" x14ac:dyDescent="0.3">
      <c r="A7212" s="39" t="s">
        <v>1148</v>
      </c>
      <c r="B7212" s="39" t="s">
        <v>83</v>
      </c>
      <c r="C7212" s="39" t="s">
        <v>190</v>
      </c>
      <c r="D7212" s="39" t="s">
        <v>34</v>
      </c>
      <c r="E7212" s="70" t="s">
        <v>23</v>
      </c>
      <c r="F7212" s="70" t="s">
        <v>40</v>
      </c>
      <c r="G7212" s="78">
        <v>44838</v>
      </c>
      <c r="H7212" s="78">
        <v>45658</v>
      </c>
      <c r="I7212" s="69">
        <v>23560587.300000001</v>
      </c>
      <c r="J7212" s="70">
        <v>35</v>
      </c>
      <c r="K7212" s="71">
        <v>0.79</v>
      </c>
      <c r="L7212" s="70">
        <v>0</v>
      </c>
      <c r="M7212" s="71">
        <v>0.64800000000000002</v>
      </c>
      <c r="N7212" s="72"/>
      <c r="O7212" s="73">
        <f>MIN(1,MAX(0,(1/(1+EXP(-(Assumptions!$B$5 + Assumptions!$B$6*$N7212))))*Assumptions!$B$3))</f>
        <v>3.9165722796764356E-2</v>
      </c>
      <c r="P7212" s="73">
        <f>VLOOKUP($F7212,Assumptions!$A$23:$B$27,2,FALSE)*Assumptions!$B$4</f>
        <v>0.7</v>
      </c>
      <c r="Q7212" s="74">
        <f t="shared" si="224"/>
        <v>645937.20178453671</v>
      </c>
      <c r="R7212" s="75" t="str">
        <f>IF($O7212&lt;Assumptions!$B$17,"A",IF($O7212&lt;Assumptions!$B$18,"B",IF($O7212&lt;Assumptions!$B$19,"C",IF($O7212&lt;Assumptions!$B$20,"D","E"))))</f>
        <v>B</v>
      </c>
      <c r="S7212" s="75">
        <f t="shared" si="225"/>
        <v>0</v>
      </c>
    </row>
    <row r="7213" spans="1:19" ht="17.399999999999999" x14ac:dyDescent="0.3">
      <c r="A7213" s="39" t="s">
        <v>1148</v>
      </c>
      <c r="B7213" s="39" t="s">
        <v>83</v>
      </c>
      <c r="C7213" s="39" t="s">
        <v>190</v>
      </c>
      <c r="D7213" s="39" t="s">
        <v>34</v>
      </c>
      <c r="E7213" s="70" t="s">
        <v>23</v>
      </c>
      <c r="F7213" s="70" t="s">
        <v>40</v>
      </c>
      <c r="G7213" s="78">
        <v>44838</v>
      </c>
      <c r="H7213" s="78">
        <v>45689</v>
      </c>
      <c r="I7213" s="69">
        <v>23091340.98</v>
      </c>
      <c r="J7213" s="70">
        <v>0</v>
      </c>
      <c r="K7213" s="71">
        <v>1.1020000000000001</v>
      </c>
      <c r="L7213" s="70">
        <v>0</v>
      </c>
      <c r="M7213" s="71">
        <v>0.64800000000000002</v>
      </c>
      <c r="N7213" s="72"/>
      <c r="O7213" s="73">
        <f>MIN(1,MAX(0,(1/(1+EXP(-(Assumptions!$B$5 + Assumptions!$B$6*$N7213))))*Assumptions!$B$3))</f>
        <v>3.9165722796764356E-2</v>
      </c>
      <c r="P7213" s="73">
        <f>VLOOKUP($F7213,Assumptions!$A$23:$B$27,2,FALSE)*Assumptions!$B$4</f>
        <v>0.7</v>
      </c>
      <c r="Q7213" s="74">
        <f t="shared" si="224"/>
        <v>633072.34187977144</v>
      </c>
      <c r="R7213" s="75" t="str">
        <f>IF($O7213&lt;Assumptions!$B$17,"A",IF($O7213&lt;Assumptions!$B$18,"B",IF($O7213&lt;Assumptions!$B$19,"C",IF($O7213&lt;Assumptions!$B$20,"D","E"))))</f>
        <v>B</v>
      </c>
      <c r="S7213" s="75">
        <f t="shared" si="225"/>
        <v>0</v>
      </c>
    </row>
    <row r="7214" spans="1:19" ht="17.399999999999999" x14ac:dyDescent="0.3">
      <c r="A7214" s="39" t="s">
        <v>1148</v>
      </c>
      <c r="B7214" s="39" t="s">
        <v>83</v>
      </c>
      <c r="C7214" s="39" t="s">
        <v>190</v>
      </c>
      <c r="D7214" s="39" t="s">
        <v>34</v>
      </c>
      <c r="E7214" s="70" t="s">
        <v>23</v>
      </c>
      <c r="F7214" s="70" t="s">
        <v>40</v>
      </c>
      <c r="G7214" s="78">
        <v>44838</v>
      </c>
      <c r="H7214" s="78">
        <v>45717</v>
      </c>
      <c r="I7214" s="69">
        <v>22706616.440000001</v>
      </c>
      <c r="J7214" s="70">
        <v>0</v>
      </c>
      <c r="K7214" s="71">
        <v>1.1020000000000001</v>
      </c>
      <c r="L7214" s="70">
        <v>0</v>
      </c>
      <c r="M7214" s="71">
        <v>0.64800000000000002</v>
      </c>
      <c r="N7214" s="72"/>
      <c r="O7214" s="73">
        <f>MIN(1,MAX(0,(1/(1+EXP(-(Assumptions!$B$5 + Assumptions!$B$6*$N7214))))*Assumptions!$B$3))</f>
        <v>3.9165722796764356E-2</v>
      </c>
      <c r="P7214" s="73">
        <f>VLOOKUP($F7214,Assumptions!$A$23:$B$27,2,FALSE)*Assumptions!$B$4</f>
        <v>0.7</v>
      </c>
      <c r="Q7214" s="74">
        <f t="shared" si="224"/>
        <v>622524.73159904464</v>
      </c>
      <c r="R7214" s="75" t="str">
        <f>IF($O7214&lt;Assumptions!$B$17,"A",IF($O7214&lt;Assumptions!$B$18,"B",IF($O7214&lt;Assumptions!$B$19,"C",IF($O7214&lt;Assumptions!$B$20,"D","E"))))</f>
        <v>B</v>
      </c>
      <c r="S7214" s="75">
        <f t="shared" si="225"/>
        <v>0</v>
      </c>
    </row>
    <row r="7215" spans="1:19" ht="17.399999999999999" x14ac:dyDescent="0.3">
      <c r="A7215" s="39" t="s">
        <v>1148</v>
      </c>
      <c r="B7215" s="39" t="s">
        <v>83</v>
      </c>
      <c r="C7215" s="39" t="s">
        <v>190</v>
      </c>
      <c r="D7215" s="39" t="s">
        <v>34</v>
      </c>
      <c r="E7215" s="70" t="s">
        <v>23</v>
      </c>
      <c r="F7215" s="70" t="s">
        <v>40</v>
      </c>
      <c r="G7215" s="78">
        <v>44838</v>
      </c>
      <c r="H7215" s="78">
        <v>45748</v>
      </c>
      <c r="I7215" s="69">
        <v>22234898.609999999</v>
      </c>
      <c r="J7215" s="70">
        <v>0</v>
      </c>
      <c r="K7215" s="71">
        <v>0.96199999999999997</v>
      </c>
      <c r="L7215" s="70">
        <v>0</v>
      </c>
      <c r="M7215" s="71">
        <v>0.64800000000000002</v>
      </c>
      <c r="N7215" s="72"/>
      <c r="O7215" s="73">
        <f>MIN(1,MAX(0,(1/(1+EXP(-(Assumptions!$B$5 + Assumptions!$B$6*$N7215))))*Assumptions!$B$3))</f>
        <v>3.9165722796764356E-2</v>
      </c>
      <c r="P7215" s="73">
        <f>VLOOKUP($F7215,Assumptions!$A$23:$B$27,2,FALSE)*Assumptions!$B$4</f>
        <v>0.7</v>
      </c>
      <c r="Q7215" s="74">
        <f t="shared" si="224"/>
        <v>609592.1127613947</v>
      </c>
      <c r="R7215" s="75" t="str">
        <f>IF($O7215&lt;Assumptions!$B$17,"A",IF($O7215&lt;Assumptions!$B$18,"B",IF($O7215&lt;Assumptions!$B$19,"C",IF($O7215&lt;Assumptions!$B$20,"D","E"))))</f>
        <v>B</v>
      </c>
      <c r="S7215" s="75">
        <f t="shared" si="225"/>
        <v>0</v>
      </c>
    </row>
    <row r="7216" spans="1:19" ht="17.399999999999999" x14ac:dyDescent="0.3">
      <c r="A7216" s="39" t="s">
        <v>1148</v>
      </c>
      <c r="B7216" s="39" t="s">
        <v>83</v>
      </c>
      <c r="C7216" s="39" t="s">
        <v>190</v>
      </c>
      <c r="D7216" s="39" t="s">
        <v>34</v>
      </c>
      <c r="E7216" s="70" t="s">
        <v>23</v>
      </c>
      <c r="F7216" s="70" t="s">
        <v>40</v>
      </c>
      <c r="G7216" s="78">
        <v>44838</v>
      </c>
      <c r="H7216" s="78">
        <v>45778</v>
      </c>
      <c r="I7216" s="69">
        <v>21913126.379999999</v>
      </c>
      <c r="J7216" s="70">
        <v>0</v>
      </c>
      <c r="K7216" s="71">
        <v>1.079</v>
      </c>
      <c r="L7216" s="70">
        <v>0</v>
      </c>
      <c r="M7216" s="71">
        <v>0.64800000000000002</v>
      </c>
      <c r="N7216" s="72"/>
      <c r="O7216" s="73">
        <f>MIN(1,MAX(0,(1/(1+EXP(-(Assumptions!$B$5 + Assumptions!$B$6*$N7216))))*Assumptions!$B$3))</f>
        <v>3.9165722796764356E-2</v>
      </c>
      <c r="P7216" s="73">
        <f>VLOOKUP($F7216,Assumptions!$A$23:$B$27,2,FALSE)*Assumptions!$B$4</f>
        <v>0.7</v>
      </c>
      <c r="Q7216" s="74">
        <f t="shared" si="224"/>
        <v>600770.40338668099</v>
      </c>
      <c r="R7216" s="75" t="str">
        <f>IF($O7216&lt;Assumptions!$B$17,"A",IF($O7216&lt;Assumptions!$B$18,"B",IF($O7216&lt;Assumptions!$B$19,"C",IF($O7216&lt;Assumptions!$B$20,"D","E"))))</f>
        <v>B</v>
      </c>
      <c r="S7216" s="75">
        <f t="shared" si="225"/>
        <v>0</v>
      </c>
    </row>
    <row r="7217" spans="1:19" ht="17.399999999999999" x14ac:dyDescent="0.3">
      <c r="A7217" s="39" t="s">
        <v>1148</v>
      </c>
      <c r="B7217" s="39" t="s">
        <v>83</v>
      </c>
      <c r="C7217" s="39" t="s">
        <v>190</v>
      </c>
      <c r="D7217" s="39" t="s">
        <v>34</v>
      </c>
      <c r="E7217" s="70" t="s">
        <v>23</v>
      </c>
      <c r="F7217" s="70" t="s">
        <v>40</v>
      </c>
      <c r="G7217" s="78">
        <v>44838</v>
      </c>
      <c r="H7217" s="78">
        <v>45809</v>
      </c>
      <c r="I7217" s="69">
        <v>21489449.329999998</v>
      </c>
      <c r="J7217" s="70">
        <v>0</v>
      </c>
      <c r="K7217" s="71">
        <v>0.97499999999999998</v>
      </c>
      <c r="L7217" s="70">
        <v>0</v>
      </c>
      <c r="M7217" s="71">
        <v>0.64800000000000002</v>
      </c>
      <c r="N7217" s="72"/>
      <c r="O7217" s="73">
        <f>MIN(1,MAX(0,(1/(1+EXP(-(Assumptions!$B$5 + Assumptions!$B$6*$N7217))))*Assumptions!$B$3))</f>
        <v>3.9165722796764356E-2</v>
      </c>
      <c r="P7217" s="73">
        <f>VLOOKUP($F7217,Assumptions!$A$23:$B$27,2,FALSE)*Assumptions!$B$4</f>
        <v>0.7</v>
      </c>
      <c r="Q7217" s="74">
        <f t="shared" si="224"/>
        <v>589154.8708597254</v>
      </c>
      <c r="R7217" s="75" t="str">
        <f>IF($O7217&lt;Assumptions!$B$17,"A",IF($O7217&lt;Assumptions!$B$18,"B",IF($O7217&lt;Assumptions!$B$19,"C",IF($O7217&lt;Assumptions!$B$20,"D","E"))))</f>
        <v>B</v>
      </c>
      <c r="S7217" s="75">
        <f t="shared" si="225"/>
        <v>0</v>
      </c>
    </row>
    <row r="7218" spans="1:19" ht="17.399999999999999" x14ac:dyDescent="0.3">
      <c r="A7218" s="39" t="s">
        <v>1148</v>
      </c>
      <c r="B7218" s="39" t="s">
        <v>83</v>
      </c>
      <c r="C7218" s="39" t="s">
        <v>190</v>
      </c>
      <c r="D7218" s="39" t="s">
        <v>34</v>
      </c>
      <c r="E7218" s="70" t="s">
        <v>23</v>
      </c>
      <c r="F7218" s="70" t="s">
        <v>40</v>
      </c>
      <c r="G7218" s="78">
        <v>44838</v>
      </c>
      <c r="H7218" s="78">
        <v>45839</v>
      </c>
      <c r="I7218" s="69">
        <v>21166049.960000001</v>
      </c>
      <c r="J7218" s="70">
        <v>0</v>
      </c>
      <c r="K7218" s="71">
        <v>1.036</v>
      </c>
      <c r="L7218" s="70">
        <v>0</v>
      </c>
      <c r="M7218" s="71">
        <v>0.64800000000000002</v>
      </c>
      <c r="N7218" s="72"/>
      <c r="O7218" s="73">
        <f>MIN(1,MAX(0,(1/(1+EXP(-(Assumptions!$B$5 + Assumptions!$B$6*$N7218))))*Assumptions!$B$3))</f>
        <v>3.9165722796764356E-2</v>
      </c>
      <c r="P7218" s="73">
        <f>VLOOKUP($F7218,Assumptions!$A$23:$B$27,2,FALSE)*Assumptions!$B$4</f>
        <v>0.7</v>
      </c>
      <c r="Q7218" s="74">
        <f t="shared" si="224"/>
        <v>580288.5518050777</v>
      </c>
      <c r="R7218" s="75" t="str">
        <f>IF($O7218&lt;Assumptions!$B$17,"A",IF($O7218&lt;Assumptions!$B$18,"B",IF($O7218&lt;Assumptions!$B$19,"C",IF($O7218&lt;Assumptions!$B$20,"D","E"))))</f>
        <v>B</v>
      </c>
      <c r="S7218" s="75">
        <f t="shared" si="225"/>
        <v>0</v>
      </c>
    </row>
    <row r="7219" spans="1:19" ht="17.399999999999999" x14ac:dyDescent="0.3">
      <c r="A7219" s="39" t="s">
        <v>1148</v>
      </c>
      <c r="B7219" s="39" t="s">
        <v>83</v>
      </c>
      <c r="C7219" s="39" t="s">
        <v>190</v>
      </c>
      <c r="D7219" s="39" t="s">
        <v>34</v>
      </c>
      <c r="E7219" s="70" t="s">
        <v>23</v>
      </c>
      <c r="F7219" s="70" t="s">
        <v>40</v>
      </c>
      <c r="G7219" s="78">
        <v>44838</v>
      </c>
      <c r="H7219" s="78">
        <v>45870</v>
      </c>
      <c r="I7219" s="69">
        <v>20838531.670000002</v>
      </c>
      <c r="J7219" s="70">
        <v>95</v>
      </c>
      <c r="K7219" s="71">
        <v>0.32400000000000001</v>
      </c>
      <c r="L7219" s="70">
        <v>0</v>
      </c>
      <c r="M7219" s="71">
        <v>0.64800000000000002</v>
      </c>
      <c r="N7219" s="72"/>
      <c r="O7219" s="73">
        <f>MIN(1,MAX(0,(1/(1+EXP(-(Assumptions!$B$5 + Assumptions!$B$6*$N7219))))*Assumptions!$B$3))</f>
        <v>3.9165722796764356E-2</v>
      </c>
      <c r="P7219" s="73">
        <f>VLOOKUP($F7219,Assumptions!$A$23:$B$27,2,FALSE)*Assumptions!$B$4</f>
        <v>0.7</v>
      </c>
      <c r="Q7219" s="74">
        <f t="shared" si="224"/>
        <v>571309.30841517053</v>
      </c>
      <c r="R7219" s="75" t="str">
        <f>IF($O7219&lt;Assumptions!$B$17,"A",IF($O7219&lt;Assumptions!$B$18,"B",IF($O7219&lt;Assumptions!$B$19,"C",IF($O7219&lt;Assumptions!$B$20,"D","E"))))</f>
        <v>B</v>
      </c>
      <c r="S7219" s="75">
        <f t="shared" si="225"/>
        <v>0</v>
      </c>
    </row>
    <row r="7220" spans="1:19" ht="17.399999999999999" x14ac:dyDescent="0.3">
      <c r="A7220" s="39" t="s">
        <v>1148</v>
      </c>
      <c r="B7220" s="39" t="s">
        <v>83</v>
      </c>
      <c r="C7220" s="39" t="s">
        <v>190</v>
      </c>
      <c r="D7220" s="39" t="s">
        <v>34</v>
      </c>
      <c r="E7220" s="70" t="s">
        <v>23</v>
      </c>
      <c r="F7220" s="70" t="s">
        <v>40</v>
      </c>
      <c r="G7220" s="78">
        <v>44838</v>
      </c>
      <c r="H7220" s="78">
        <v>45901</v>
      </c>
      <c r="I7220" s="69">
        <v>20448049.559999999</v>
      </c>
      <c r="J7220" s="70">
        <v>0</v>
      </c>
      <c r="K7220" s="71">
        <v>1.0529999999999999</v>
      </c>
      <c r="L7220" s="70">
        <v>0</v>
      </c>
      <c r="M7220" s="71">
        <v>0.64800000000000002</v>
      </c>
      <c r="N7220" s="72"/>
      <c r="O7220" s="73">
        <f>MIN(1,MAX(0,(1/(1+EXP(-(Assumptions!$B$5 + Assumptions!$B$6*$N7220))))*Assumptions!$B$3))</f>
        <v>3.9165722796764356E-2</v>
      </c>
      <c r="P7220" s="73">
        <f>VLOOKUP($F7220,Assumptions!$A$23:$B$27,2,FALSE)*Assumptions!$B$4</f>
        <v>0.7</v>
      </c>
      <c r="Q7220" s="74">
        <f t="shared" si="224"/>
        <v>560603.8485610215</v>
      </c>
      <c r="R7220" s="75" t="str">
        <f>IF($O7220&lt;Assumptions!$B$17,"A",IF($O7220&lt;Assumptions!$B$18,"B",IF($O7220&lt;Assumptions!$B$19,"C",IF($O7220&lt;Assumptions!$B$20,"D","E"))))</f>
        <v>B</v>
      </c>
      <c r="S7220" s="75">
        <f t="shared" si="225"/>
        <v>0</v>
      </c>
    </row>
    <row r="7221" spans="1:19" ht="17.399999999999999" x14ac:dyDescent="0.3">
      <c r="A7221" s="39" t="s">
        <v>1148</v>
      </c>
      <c r="B7221" s="39" t="s">
        <v>83</v>
      </c>
      <c r="C7221" s="39" t="s">
        <v>190</v>
      </c>
      <c r="D7221" s="39" t="s">
        <v>34</v>
      </c>
      <c r="E7221" s="70" t="s">
        <v>23</v>
      </c>
      <c r="F7221" s="70" t="s">
        <v>40</v>
      </c>
      <c r="G7221" s="78">
        <v>44838</v>
      </c>
      <c r="H7221" s="78">
        <v>45931</v>
      </c>
      <c r="I7221" s="69">
        <v>20071932.73</v>
      </c>
      <c r="J7221" s="70">
        <v>0</v>
      </c>
      <c r="K7221" s="71">
        <v>1.06</v>
      </c>
      <c r="L7221" s="70">
        <v>0</v>
      </c>
      <c r="M7221" s="71">
        <v>0.64800000000000002</v>
      </c>
      <c r="N7221" s="72"/>
      <c r="O7221" s="73">
        <f>MIN(1,MAX(0,(1/(1+EXP(-(Assumptions!$B$5 + Assumptions!$B$6*$N7221))))*Assumptions!$B$3))</f>
        <v>3.9165722796764356E-2</v>
      </c>
      <c r="P7221" s="73">
        <f>VLOOKUP($F7221,Assumptions!$A$23:$B$27,2,FALSE)*Assumptions!$B$4</f>
        <v>0.7</v>
      </c>
      <c r="Q7221" s="74">
        <f t="shared" si="224"/>
        <v>550292.22730893712</v>
      </c>
      <c r="R7221" s="75" t="str">
        <f>IF($O7221&lt;Assumptions!$B$17,"A",IF($O7221&lt;Assumptions!$B$18,"B",IF($O7221&lt;Assumptions!$B$19,"C",IF($O7221&lt;Assumptions!$B$20,"D","E"))))</f>
        <v>B</v>
      </c>
      <c r="S7221" s="75">
        <f t="shared" si="225"/>
        <v>0</v>
      </c>
    </row>
    <row r="7222" spans="1:19" ht="17.399999999999999" x14ac:dyDescent="0.3">
      <c r="A7222" s="39" t="s">
        <v>1148</v>
      </c>
      <c r="B7222" s="39" t="s">
        <v>83</v>
      </c>
      <c r="C7222" s="39" t="s">
        <v>190</v>
      </c>
      <c r="D7222" s="39" t="s">
        <v>34</v>
      </c>
      <c r="E7222" s="70" t="s">
        <v>23</v>
      </c>
      <c r="F7222" s="70" t="s">
        <v>40</v>
      </c>
      <c r="G7222" s="78">
        <v>44838</v>
      </c>
      <c r="H7222" s="78">
        <v>45962</v>
      </c>
      <c r="I7222" s="69">
        <v>19713736.829999998</v>
      </c>
      <c r="J7222" s="70">
        <v>0</v>
      </c>
      <c r="K7222" s="71">
        <v>0.97599999999999998</v>
      </c>
      <c r="L7222" s="70">
        <v>0</v>
      </c>
      <c r="M7222" s="71">
        <v>0.64800000000000002</v>
      </c>
      <c r="N7222" s="72"/>
      <c r="O7222" s="73">
        <f>MIN(1,MAX(0,(1/(1+EXP(-(Assumptions!$B$5 + Assumptions!$B$6*$N7222))))*Assumptions!$B$3))</f>
        <v>3.9165722796764356E-2</v>
      </c>
      <c r="P7222" s="73">
        <f>VLOOKUP($F7222,Assumptions!$A$23:$B$27,2,FALSE)*Assumptions!$B$4</f>
        <v>0.7</v>
      </c>
      <c r="Q7222" s="74">
        <f t="shared" si="224"/>
        <v>540471.92638050078</v>
      </c>
      <c r="R7222" s="75" t="str">
        <f>IF($O7222&lt;Assumptions!$B$17,"A",IF($O7222&lt;Assumptions!$B$18,"B",IF($O7222&lt;Assumptions!$B$19,"C",IF($O7222&lt;Assumptions!$B$20,"D","E"))))</f>
        <v>B</v>
      </c>
      <c r="S7222" s="75">
        <f t="shared" si="225"/>
        <v>0</v>
      </c>
    </row>
    <row r="7223" spans="1:19" ht="17.399999999999999" x14ac:dyDescent="0.3">
      <c r="A7223" s="39" t="s">
        <v>1148</v>
      </c>
      <c r="B7223" s="39" t="s">
        <v>83</v>
      </c>
      <c r="C7223" s="39" t="s">
        <v>190</v>
      </c>
      <c r="D7223" s="39" t="s">
        <v>34</v>
      </c>
      <c r="E7223" s="70" t="s">
        <v>23</v>
      </c>
      <c r="F7223" s="70" t="s">
        <v>40</v>
      </c>
      <c r="G7223" s="78">
        <v>44838</v>
      </c>
      <c r="H7223" s="78">
        <v>45992</v>
      </c>
      <c r="I7223" s="69">
        <v>19308422.68</v>
      </c>
      <c r="J7223" s="70">
        <v>0</v>
      </c>
      <c r="K7223" s="71">
        <v>1.0589999999999999</v>
      </c>
      <c r="L7223" s="70">
        <v>0</v>
      </c>
      <c r="M7223" s="71">
        <v>0.64800000000000002</v>
      </c>
      <c r="N7223" s="72"/>
      <c r="O7223" s="73">
        <f>MIN(1,MAX(0,(1/(1+EXP(-(Assumptions!$B$5 + Assumptions!$B$6*$N7223))))*Assumptions!$B$3))</f>
        <v>3.9165722796764356E-2</v>
      </c>
      <c r="P7223" s="73">
        <f>VLOOKUP($F7223,Assumptions!$A$23:$B$27,2,FALSE)*Assumptions!$B$4</f>
        <v>0.7</v>
      </c>
      <c r="Q7223" s="74">
        <f t="shared" si="224"/>
        <v>529359.83122934657</v>
      </c>
      <c r="R7223" s="75" t="str">
        <f>IF($O7223&lt;Assumptions!$B$17,"A",IF($O7223&lt;Assumptions!$B$18,"B",IF($O7223&lt;Assumptions!$B$19,"C",IF($O7223&lt;Assumptions!$B$20,"D","E"))))</f>
        <v>B</v>
      </c>
      <c r="S7223" s="75">
        <f t="shared" si="225"/>
        <v>0</v>
      </c>
    </row>
    <row r="7224" spans="1:19" ht="17.399999999999999" x14ac:dyDescent="0.3">
      <c r="A7224" s="39" t="s">
        <v>1150</v>
      </c>
      <c r="B7224" s="39" t="s">
        <v>90</v>
      </c>
      <c r="C7224" s="39" t="s">
        <v>135</v>
      </c>
      <c r="D7224" s="39" t="s">
        <v>45</v>
      </c>
      <c r="E7224" s="70" t="s">
        <v>23</v>
      </c>
      <c r="F7224" s="70" t="s">
        <v>32</v>
      </c>
      <c r="G7224" s="78">
        <v>44975</v>
      </c>
      <c r="H7224" s="78">
        <v>45658</v>
      </c>
      <c r="I7224" s="69">
        <v>1061052.28</v>
      </c>
      <c r="J7224" s="70">
        <v>15</v>
      </c>
      <c r="K7224" s="71">
        <v>1.002</v>
      </c>
      <c r="L7224" s="70">
        <v>0</v>
      </c>
      <c r="M7224" s="71">
        <v>0.75900000000000001</v>
      </c>
      <c r="N7224" s="72"/>
      <c r="O7224" s="73">
        <f>MIN(1,MAX(0,(1/(1+EXP(-(Assumptions!$B$5 + Assumptions!$B$6*$N7224))))*Assumptions!$B$3))</f>
        <v>3.9165722796764356E-2</v>
      </c>
      <c r="P7224" s="73">
        <f>VLOOKUP($F7224,Assumptions!$A$23:$B$27,2,FALSE)*Assumptions!$B$4</f>
        <v>0.5</v>
      </c>
      <c r="Q7224" s="74">
        <f t="shared" si="224"/>
        <v>20778.439735677399</v>
      </c>
      <c r="R7224" s="75" t="str">
        <f>IF($O7224&lt;Assumptions!$B$17,"A",IF($O7224&lt;Assumptions!$B$18,"B",IF($O7224&lt;Assumptions!$B$19,"C",IF($O7224&lt;Assumptions!$B$20,"D","E"))))</f>
        <v>B</v>
      </c>
      <c r="S7224" s="75">
        <f t="shared" si="225"/>
        <v>0</v>
      </c>
    </row>
    <row r="7225" spans="1:19" ht="17.399999999999999" x14ac:dyDescent="0.3">
      <c r="A7225" s="39" t="s">
        <v>1150</v>
      </c>
      <c r="B7225" s="39" t="s">
        <v>90</v>
      </c>
      <c r="C7225" s="39" t="s">
        <v>135</v>
      </c>
      <c r="D7225" s="39" t="s">
        <v>45</v>
      </c>
      <c r="E7225" s="70" t="s">
        <v>23</v>
      </c>
      <c r="F7225" s="70" t="s">
        <v>32</v>
      </c>
      <c r="G7225" s="78">
        <v>44975</v>
      </c>
      <c r="H7225" s="78">
        <v>45689</v>
      </c>
      <c r="I7225" s="69">
        <v>1061052.28</v>
      </c>
      <c r="J7225" s="70">
        <v>185</v>
      </c>
      <c r="K7225" s="71">
        <v>6.3E-2</v>
      </c>
      <c r="L7225" s="70">
        <v>0</v>
      </c>
      <c r="M7225" s="71">
        <v>0.75900000000000001</v>
      </c>
      <c r="N7225" s="72"/>
      <c r="O7225" s="73">
        <f>MIN(1,MAX(0,(1/(1+EXP(-(Assumptions!$B$5 + Assumptions!$B$6*$N7225))))*Assumptions!$B$3))</f>
        <v>3.9165722796764356E-2</v>
      </c>
      <c r="P7225" s="73">
        <f>VLOOKUP($F7225,Assumptions!$A$23:$B$27,2,FALSE)*Assumptions!$B$4</f>
        <v>0.5</v>
      </c>
      <c r="Q7225" s="74">
        <f t="shared" si="224"/>
        <v>20778.439735677399</v>
      </c>
      <c r="R7225" s="75" t="str">
        <f>IF($O7225&lt;Assumptions!$B$17,"A",IF($O7225&lt;Assumptions!$B$18,"B",IF($O7225&lt;Assumptions!$B$19,"C",IF($O7225&lt;Assumptions!$B$20,"D","E"))))</f>
        <v>B</v>
      </c>
      <c r="S7225" s="75">
        <f t="shared" si="225"/>
        <v>1</v>
      </c>
    </row>
    <row r="7226" spans="1:19" ht="17.399999999999999" x14ac:dyDescent="0.3">
      <c r="A7226" s="39" t="s">
        <v>1150</v>
      </c>
      <c r="B7226" s="39" t="s">
        <v>90</v>
      </c>
      <c r="C7226" s="39" t="s">
        <v>135</v>
      </c>
      <c r="D7226" s="39" t="s">
        <v>45</v>
      </c>
      <c r="E7226" s="70" t="s">
        <v>23</v>
      </c>
      <c r="F7226" s="70" t="s">
        <v>32</v>
      </c>
      <c r="G7226" s="78">
        <v>44975</v>
      </c>
      <c r="H7226" s="78">
        <v>45717</v>
      </c>
      <c r="I7226" s="69">
        <v>1061052.28</v>
      </c>
      <c r="J7226" s="70">
        <v>999</v>
      </c>
      <c r="K7226" s="71">
        <v>0.193</v>
      </c>
      <c r="L7226" s="70">
        <v>0</v>
      </c>
      <c r="M7226" s="71">
        <v>0.75900000000000001</v>
      </c>
      <c r="N7226" s="72"/>
      <c r="O7226" s="73">
        <f>MIN(1,MAX(0,(1/(1+EXP(-(Assumptions!$B$5 + Assumptions!$B$6*$N7226))))*Assumptions!$B$3))</f>
        <v>3.9165722796764356E-2</v>
      </c>
      <c r="P7226" s="73">
        <f>VLOOKUP($F7226,Assumptions!$A$23:$B$27,2,FALSE)*Assumptions!$B$4</f>
        <v>0.5</v>
      </c>
      <c r="Q7226" s="74">
        <f t="shared" si="224"/>
        <v>20778.439735677399</v>
      </c>
      <c r="R7226" s="75" t="str">
        <f>IF($O7226&lt;Assumptions!$B$17,"A",IF($O7226&lt;Assumptions!$B$18,"B",IF($O7226&lt;Assumptions!$B$19,"C",IF($O7226&lt;Assumptions!$B$20,"D","E"))))</f>
        <v>B</v>
      </c>
      <c r="S7226" s="75">
        <f t="shared" si="225"/>
        <v>1</v>
      </c>
    </row>
    <row r="7227" spans="1:19" ht="17.399999999999999" x14ac:dyDescent="0.3">
      <c r="A7227" s="39" t="s">
        <v>1150</v>
      </c>
      <c r="B7227" s="39" t="s">
        <v>90</v>
      </c>
      <c r="C7227" s="39" t="s">
        <v>135</v>
      </c>
      <c r="D7227" s="39" t="s">
        <v>45</v>
      </c>
      <c r="E7227" s="70" t="s">
        <v>23</v>
      </c>
      <c r="F7227" s="70" t="s">
        <v>32</v>
      </c>
      <c r="G7227" s="78">
        <v>44975</v>
      </c>
      <c r="H7227" s="78">
        <v>45748</v>
      </c>
      <c r="I7227" s="69">
        <v>1061052.28</v>
      </c>
      <c r="J7227" s="70">
        <v>999</v>
      </c>
      <c r="K7227" s="71">
        <v>0.16500000000000001</v>
      </c>
      <c r="L7227" s="70">
        <v>0</v>
      </c>
      <c r="M7227" s="71">
        <v>0.75900000000000001</v>
      </c>
      <c r="N7227" s="72"/>
      <c r="O7227" s="73">
        <f>MIN(1,MAX(0,(1/(1+EXP(-(Assumptions!$B$5 + Assumptions!$B$6*$N7227))))*Assumptions!$B$3))</f>
        <v>3.9165722796764356E-2</v>
      </c>
      <c r="P7227" s="73">
        <f>VLOOKUP($F7227,Assumptions!$A$23:$B$27,2,FALSE)*Assumptions!$B$4</f>
        <v>0.5</v>
      </c>
      <c r="Q7227" s="74">
        <f t="shared" si="224"/>
        <v>20778.439735677399</v>
      </c>
      <c r="R7227" s="75" t="str">
        <f>IF($O7227&lt;Assumptions!$B$17,"A",IF($O7227&lt;Assumptions!$B$18,"B",IF($O7227&lt;Assumptions!$B$19,"C",IF($O7227&lt;Assumptions!$B$20,"D","E"))))</f>
        <v>B</v>
      </c>
      <c r="S7227" s="75">
        <f t="shared" si="225"/>
        <v>1</v>
      </c>
    </row>
    <row r="7228" spans="1:19" ht="17.399999999999999" x14ac:dyDescent="0.3">
      <c r="A7228" s="39" t="s">
        <v>1150</v>
      </c>
      <c r="B7228" s="39" t="s">
        <v>90</v>
      </c>
      <c r="C7228" s="39" t="s">
        <v>135</v>
      </c>
      <c r="D7228" s="39" t="s">
        <v>45</v>
      </c>
      <c r="E7228" s="70" t="s">
        <v>23</v>
      </c>
      <c r="F7228" s="70" t="s">
        <v>32</v>
      </c>
      <c r="G7228" s="78">
        <v>44975</v>
      </c>
      <c r="H7228" s="78">
        <v>45778</v>
      </c>
      <c r="I7228" s="69">
        <v>1061052.28</v>
      </c>
      <c r="J7228" s="70">
        <v>999</v>
      </c>
      <c r="K7228" s="71">
        <v>3.1E-2</v>
      </c>
      <c r="L7228" s="70">
        <v>0</v>
      </c>
      <c r="M7228" s="71">
        <v>0.75900000000000001</v>
      </c>
      <c r="N7228" s="72"/>
      <c r="O7228" s="73">
        <f>MIN(1,MAX(0,(1/(1+EXP(-(Assumptions!$B$5 + Assumptions!$B$6*$N7228))))*Assumptions!$B$3))</f>
        <v>3.9165722796764356E-2</v>
      </c>
      <c r="P7228" s="73">
        <f>VLOOKUP($F7228,Assumptions!$A$23:$B$27,2,FALSE)*Assumptions!$B$4</f>
        <v>0.5</v>
      </c>
      <c r="Q7228" s="74">
        <f t="shared" si="224"/>
        <v>20778.439735677399</v>
      </c>
      <c r="R7228" s="75" t="str">
        <f>IF($O7228&lt;Assumptions!$B$17,"A",IF($O7228&lt;Assumptions!$B$18,"B",IF($O7228&lt;Assumptions!$B$19,"C",IF($O7228&lt;Assumptions!$B$20,"D","E"))))</f>
        <v>B</v>
      </c>
      <c r="S7228" s="75">
        <f t="shared" si="225"/>
        <v>1</v>
      </c>
    </row>
    <row r="7229" spans="1:19" ht="17.399999999999999" x14ac:dyDescent="0.3">
      <c r="A7229" s="39" t="s">
        <v>1150</v>
      </c>
      <c r="B7229" s="39" t="s">
        <v>90</v>
      </c>
      <c r="C7229" s="39" t="s">
        <v>135</v>
      </c>
      <c r="D7229" s="39" t="s">
        <v>45</v>
      </c>
      <c r="E7229" s="70" t="s">
        <v>23</v>
      </c>
      <c r="F7229" s="70" t="s">
        <v>32</v>
      </c>
      <c r="G7229" s="78">
        <v>44975</v>
      </c>
      <c r="H7229" s="78">
        <v>45809</v>
      </c>
      <c r="I7229" s="69">
        <v>1061052.28</v>
      </c>
      <c r="J7229" s="70">
        <v>999</v>
      </c>
      <c r="K7229" s="71">
        <v>0.157</v>
      </c>
      <c r="L7229" s="70">
        <v>0</v>
      </c>
      <c r="M7229" s="71">
        <v>0.75900000000000001</v>
      </c>
      <c r="N7229" s="72"/>
      <c r="O7229" s="73">
        <f>MIN(1,MAX(0,(1/(1+EXP(-(Assumptions!$B$5 + Assumptions!$B$6*$N7229))))*Assumptions!$B$3))</f>
        <v>3.9165722796764356E-2</v>
      </c>
      <c r="P7229" s="73">
        <f>VLOOKUP($F7229,Assumptions!$A$23:$B$27,2,FALSE)*Assumptions!$B$4</f>
        <v>0.5</v>
      </c>
      <c r="Q7229" s="74">
        <f t="shared" si="224"/>
        <v>20778.439735677399</v>
      </c>
      <c r="R7229" s="75" t="str">
        <f>IF($O7229&lt;Assumptions!$B$17,"A",IF($O7229&lt;Assumptions!$B$18,"B",IF($O7229&lt;Assumptions!$B$19,"C",IF($O7229&lt;Assumptions!$B$20,"D","E"))))</f>
        <v>B</v>
      </c>
      <c r="S7229" s="75">
        <f t="shared" si="225"/>
        <v>1</v>
      </c>
    </row>
    <row r="7230" spans="1:19" ht="17.399999999999999" x14ac:dyDescent="0.3">
      <c r="A7230" s="39" t="s">
        <v>1150</v>
      </c>
      <c r="B7230" s="39" t="s">
        <v>90</v>
      </c>
      <c r="C7230" s="39" t="s">
        <v>135</v>
      </c>
      <c r="D7230" s="39" t="s">
        <v>45</v>
      </c>
      <c r="E7230" s="70" t="s">
        <v>23</v>
      </c>
      <c r="F7230" s="70" t="s">
        <v>32</v>
      </c>
      <c r="G7230" s="78">
        <v>44975</v>
      </c>
      <c r="H7230" s="78">
        <v>45839</v>
      </c>
      <c r="I7230" s="69">
        <v>1061052.28</v>
      </c>
      <c r="J7230" s="70">
        <v>999</v>
      </c>
      <c r="K7230" s="71">
        <v>0.182</v>
      </c>
      <c r="L7230" s="70">
        <v>0</v>
      </c>
      <c r="M7230" s="71">
        <v>0.75900000000000001</v>
      </c>
      <c r="N7230" s="72"/>
      <c r="O7230" s="73">
        <f>MIN(1,MAX(0,(1/(1+EXP(-(Assumptions!$B$5 + Assumptions!$B$6*$N7230))))*Assumptions!$B$3))</f>
        <v>3.9165722796764356E-2</v>
      </c>
      <c r="P7230" s="73">
        <f>VLOOKUP($F7230,Assumptions!$A$23:$B$27,2,FALSE)*Assumptions!$B$4</f>
        <v>0.5</v>
      </c>
      <c r="Q7230" s="74">
        <f t="shared" si="224"/>
        <v>20778.439735677399</v>
      </c>
      <c r="R7230" s="75" t="str">
        <f>IF($O7230&lt;Assumptions!$B$17,"A",IF($O7230&lt;Assumptions!$B$18,"B",IF($O7230&lt;Assumptions!$B$19,"C",IF($O7230&lt;Assumptions!$B$20,"D","E"))))</f>
        <v>B</v>
      </c>
      <c r="S7230" s="75">
        <f t="shared" si="225"/>
        <v>1</v>
      </c>
    </row>
    <row r="7231" spans="1:19" ht="17.399999999999999" x14ac:dyDescent="0.3">
      <c r="A7231" s="39" t="s">
        <v>1150</v>
      </c>
      <c r="B7231" s="39" t="s">
        <v>90</v>
      </c>
      <c r="C7231" s="39" t="s">
        <v>135</v>
      </c>
      <c r="D7231" s="39" t="s">
        <v>45</v>
      </c>
      <c r="E7231" s="70" t="s">
        <v>23</v>
      </c>
      <c r="F7231" s="70" t="s">
        <v>32</v>
      </c>
      <c r="G7231" s="78">
        <v>44975</v>
      </c>
      <c r="H7231" s="78">
        <v>45870</v>
      </c>
      <c r="I7231" s="69">
        <v>1061052.28</v>
      </c>
      <c r="J7231" s="70">
        <v>999</v>
      </c>
      <c r="K7231" s="71">
        <v>0.11</v>
      </c>
      <c r="L7231" s="70">
        <v>0</v>
      </c>
      <c r="M7231" s="71">
        <v>0.75900000000000001</v>
      </c>
      <c r="N7231" s="72"/>
      <c r="O7231" s="73">
        <f>MIN(1,MAX(0,(1/(1+EXP(-(Assumptions!$B$5 + Assumptions!$B$6*$N7231))))*Assumptions!$B$3))</f>
        <v>3.9165722796764356E-2</v>
      </c>
      <c r="P7231" s="73">
        <f>VLOOKUP($F7231,Assumptions!$A$23:$B$27,2,FALSE)*Assumptions!$B$4</f>
        <v>0.5</v>
      </c>
      <c r="Q7231" s="74">
        <f t="shared" si="224"/>
        <v>20778.439735677399</v>
      </c>
      <c r="R7231" s="75" t="str">
        <f>IF($O7231&lt;Assumptions!$B$17,"A",IF($O7231&lt;Assumptions!$B$18,"B",IF($O7231&lt;Assumptions!$B$19,"C",IF($O7231&lt;Assumptions!$B$20,"D","E"))))</f>
        <v>B</v>
      </c>
      <c r="S7231" s="75">
        <f t="shared" si="225"/>
        <v>1</v>
      </c>
    </row>
    <row r="7232" spans="1:19" ht="17.399999999999999" x14ac:dyDescent="0.3">
      <c r="A7232" s="39" t="s">
        <v>1150</v>
      </c>
      <c r="B7232" s="39" t="s">
        <v>90</v>
      </c>
      <c r="C7232" s="39" t="s">
        <v>135</v>
      </c>
      <c r="D7232" s="39" t="s">
        <v>45</v>
      </c>
      <c r="E7232" s="70" t="s">
        <v>23</v>
      </c>
      <c r="F7232" s="70" t="s">
        <v>32</v>
      </c>
      <c r="G7232" s="78">
        <v>44975</v>
      </c>
      <c r="H7232" s="78">
        <v>45901</v>
      </c>
      <c r="I7232" s="69">
        <v>1061052.28</v>
      </c>
      <c r="J7232" s="70">
        <v>999</v>
      </c>
      <c r="K7232" s="71">
        <v>0.14399999999999999</v>
      </c>
      <c r="L7232" s="70">
        <v>0</v>
      </c>
      <c r="M7232" s="71">
        <v>0.75900000000000001</v>
      </c>
      <c r="N7232" s="72"/>
      <c r="O7232" s="73">
        <f>MIN(1,MAX(0,(1/(1+EXP(-(Assumptions!$B$5 + Assumptions!$B$6*$N7232))))*Assumptions!$B$3))</f>
        <v>3.9165722796764356E-2</v>
      </c>
      <c r="P7232" s="73">
        <f>VLOOKUP($F7232,Assumptions!$A$23:$B$27,2,FALSE)*Assumptions!$B$4</f>
        <v>0.5</v>
      </c>
      <c r="Q7232" s="74">
        <f t="shared" si="224"/>
        <v>20778.439735677399</v>
      </c>
      <c r="R7232" s="75" t="str">
        <f>IF($O7232&lt;Assumptions!$B$17,"A",IF($O7232&lt;Assumptions!$B$18,"B",IF($O7232&lt;Assumptions!$B$19,"C",IF($O7232&lt;Assumptions!$B$20,"D","E"))))</f>
        <v>B</v>
      </c>
      <c r="S7232" s="75">
        <f t="shared" si="225"/>
        <v>1</v>
      </c>
    </row>
    <row r="7233" spans="1:19" ht="17.399999999999999" x14ac:dyDescent="0.3">
      <c r="A7233" s="39" t="s">
        <v>1150</v>
      </c>
      <c r="B7233" s="39" t="s">
        <v>90</v>
      </c>
      <c r="C7233" s="39" t="s">
        <v>135</v>
      </c>
      <c r="D7233" s="39" t="s">
        <v>45</v>
      </c>
      <c r="E7233" s="70" t="s">
        <v>23</v>
      </c>
      <c r="F7233" s="70" t="s">
        <v>32</v>
      </c>
      <c r="G7233" s="78">
        <v>44975</v>
      </c>
      <c r="H7233" s="78">
        <v>45931</v>
      </c>
      <c r="I7233" s="69">
        <v>1061052.28</v>
      </c>
      <c r="J7233" s="70">
        <v>999</v>
      </c>
      <c r="K7233" s="71">
        <v>9.9000000000000005E-2</v>
      </c>
      <c r="L7233" s="70">
        <v>0</v>
      </c>
      <c r="M7233" s="71">
        <v>0.75900000000000001</v>
      </c>
      <c r="N7233" s="72"/>
      <c r="O7233" s="73">
        <f>MIN(1,MAX(0,(1/(1+EXP(-(Assumptions!$B$5 + Assumptions!$B$6*$N7233))))*Assumptions!$B$3))</f>
        <v>3.9165722796764356E-2</v>
      </c>
      <c r="P7233" s="73">
        <f>VLOOKUP($F7233,Assumptions!$A$23:$B$27,2,FALSE)*Assumptions!$B$4</f>
        <v>0.5</v>
      </c>
      <c r="Q7233" s="74">
        <f t="shared" ref="Q7233:Q7296" si="226">$I7233*$O7233*$P7233</f>
        <v>20778.439735677399</v>
      </c>
      <c r="R7233" s="75" t="str">
        <f>IF($O7233&lt;Assumptions!$B$17,"A",IF($O7233&lt;Assumptions!$B$18,"B",IF($O7233&lt;Assumptions!$B$19,"C",IF($O7233&lt;Assumptions!$B$20,"D","E"))))</f>
        <v>B</v>
      </c>
      <c r="S7233" s="75">
        <f t="shared" ref="S7233:S7296" si="227">--($J7233&gt;=180)</f>
        <v>1</v>
      </c>
    </row>
    <row r="7234" spans="1:19" ht="17.399999999999999" x14ac:dyDescent="0.3">
      <c r="A7234" s="39" t="s">
        <v>1150</v>
      </c>
      <c r="B7234" s="39" t="s">
        <v>90</v>
      </c>
      <c r="C7234" s="39" t="s">
        <v>135</v>
      </c>
      <c r="D7234" s="39" t="s">
        <v>45</v>
      </c>
      <c r="E7234" s="70" t="s">
        <v>23</v>
      </c>
      <c r="F7234" s="70" t="s">
        <v>32</v>
      </c>
      <c r="G7234" s="78">
        <v>44975</v>
      </c>
      <c r="H7234" s="78">
        <v>45962</v>
      </c>
      <c r="I7234" s="69">
        <v>1061052.28</v>
      </c>
      <c r="J7234" s="70">
        <v>999</v>
      </c>
      <c r="K7234" s="71">
        <v>8.7999999999999995E-2</v>
      </c>
      <c r="L7234" s="70">
        <v>0</v>
      </c>
      <c r="M7234" s="71">
        <v>0.75900000000000001</v>
      </c>
      <c r="N7234" s="72"/>
      <c r="O7234" s="73">
        <f>MIN(1,MAX(0,(1/(1+EXP(-(Assumptions!$B$5 + Assumptions!$B$6*$N7234))))*Assumptions!$B$3))</f>
        <v>3.9165722796764356E-2</v>
      </c>
      <c r="P7234" s="73">
        <f>VLOOKUP($F7234,Assumptions!$A$23:$B$27,2,FALSE)*Assumptions!$B$4</f>
        <v>0.5</v>
      </c>
      <c r="Q7234" s="74">
        <f t="shared" si="226"/>
        <v>20778.439735677399</v>
      </c>
      <c r="R7234" s="75" t="str">
        <f>IF($O7234&lt;Assumptions!$B$17,"A",IF($O7234&lt;Assumptions!$B$18,"B",IF($O7234&lt;Assumptions!$B$19,"C",IF($O7234&lt;Assumptions!$B$20,"D","E"))))</f>
        <v>B</v>
      </c>
      <c r="S7234" s="75">
        <f t="shared" si="227"/>
        <v>1</v>
      </c>
    </row>
    <row r="7235" spans="1:19" ht="17.399999999999999" x14ac:dyDescent="0.3">
      <c r="A7235" s="39" t="s">
        <v>1150</v>
      </c>
      <c r="B7235" s="39" t="s">
        <v>90</v>
      </c>
      <c r="C7235" s="39" t="s">
        <v>135</v>
      </c>
      <c r="D7235" s="39" t="s">
        <v>45</v>
      </c>
      <c r="E7235" s="70" t="s">
        <v>23</v>
      </c>
      <c r="F7235" s="70" t="s">
        <v>32</v>
      </c>
      <c r="G7235" s="78">
        <v>44975</v>
      </c>
      <c r="H7235" s="78">
        <v>45992</v>
      </c>
      <c r="I7235" s="69">
        <v>1061052.28</v>
      </c>
      <c r="J7235" s="70">
        <v>999</v>
      </c>
      <c r="K7235" s="71">
        <v>9.1999999999999998E-2</v>
      </c>
      <c r="L7235" s="70">
        <v>0</v>
      </c>
      <c r="M7235" s="71">
        <v>0.75900000000000001</v>
      </c>
      <c r="N7235" s="72"/>
      <c r="O7235" s="73">
        <f>MIN(1,MAX(0,(1/(1+EXP(-(Assumptions!$B$5 + Assumptions!$B$6*$N7235))))*Assumptions!$B$3))</f>
        <v>3.9165722796764356E-2</v>
      </c>
      <c r="P7235" s="73">
        <f>VLOOKUP($F7235,Assumptions!$A$23:$B$27,2,FALSE)*Assumptions!$B$4</f>
        <v>0.5</v>
      </c>
      <c r="Q7235" s="74">
        <f t="shared" si="226"/>
        <v>20778.439735677399</v>
      </c>
      <c r="R7235" s="75" t="str">
        <f>IF($O7235&lt;Assumptions!$B$17,"A",IF($O7235&lt;Assumptions!$B$18,"B",IF($O7235&lt;Assumptions!$B$19,"C",IF($O7235&lt;Assumptions!$B$20,"D","E"))))</f>
        <v>B</v>
      </c>
      <c r="S7235" s="75">
        <f t="shared" si="227"/>
        <v>1</v>
      </c>
    </row>
    <row r="7236" spans="1:19" ht="17.399999999999999" x14ac:dyDescent="0.3">
      <c r="A7236" s="39" t="s">
        <v>1151</v>
      </c>
      <c r="B7236" s="39" t="s">
        <v>76</v>
      </c>
      <c r="C7236" s="39" t="s">
        <v>190</v>
      </c>
      <c r="D7236" s="39" t="s">
        <v>48</v>
      </c>
      <c r="E7236" s="70" t="s">
        <v>43</v>
      </c>
      <c r="F7236" s="70" t="s">
        <v>28</v>
      </c>
      <c r="G7236" s="78">
        <v>43726</v>
      </c>
      <c r="H7236" s="78">
        <v>45658</v>
      </c>
      <c r="I7236" s="69">
        <v>86265423.489999995</v>
      </c>
      <c r="J7236" s="70">
        <v>185</v>
      </c>
      <c r="K7236" s="71">
        <v>5.8000000000000003E-2</v>
      </c>
      <c r="L7236" s="70">
        <v>1</v>
      </c>
      <c r="M7236" s="71">
        <v>0.47799999999999998</v>
      </c>
      <c r="N7236" s="72"/>
      <c r="O7236" s="73">
        <f>MIN(1,MAX(0,(1/(1+EXP(-(Assumptions!$B$5 + Assumptions!$B$6*$N7236))))*Assumptions!$B$3))</f>
        <v>3.9165722796764356E-2</v>
      </c>
      <c r="P7236" s="73">
        <f>VLOOKUP($F7236,Assumptions!$A$23:$B$27,2,FALSE)*Assumptions!$B$4</f>
        <v>0.35</v>
      </c>
      <c r="Q7236" s="74">
        <f t="shared" si="226"/>
        <v>1182526.6821741883</v>
      </c>
      <c r="R7236" s="75" t="str">
        <f>IF($O7236&lt;Assumptions!$B$17,"A",IF($O7236&lt;Assumptions!$B$18,"B",IF($O7236&lt;Assumptions!$B$19,"C",IF($O7236&lt;Assumptions!$B$20,"D","E"))))</f>
        <v>B</v>
      </c>
      <c r="S7236" s="75">
        <f t="shared" si="227"/>
        <v>1</v>
      </c>
    </row>
    <row r="7237" spans="1:19" ht="17.399999999999999" x14ac:dyDescent="0.3">
      <c r="A7237" s="39" t="s">
        <v>1151</v>
      </c>
      <c r="B7237" s="39" t="s">
        <v>76</v>
      </c>
      <c r="C7237" s="39" t="s">
        <v>190</v>
      </c>
      <c r="D7237" s="39" t="s">
        <v>48</v>
      </c>
      <c r="E7237" s="70" t="s">
        <v>43</v>
      </c>
      <c r="F7237" s="70" t="s">
        <v>28</v>
      </c>
      <c r="G7237" s="78">
        <v>43726</v>
      </c>
      <c r="H7237" s="78">
        <v>45689</v>
      </c>
      <c r="I7237" s="69">
        <v>86265423.489999995</v>
      </c>
      <c r="J7237" s="70">
        <v>999</v>
      </c>
      <c r="K7237" s="71">
        <v>8.2000000000000003E-2</v>
      </c>
      <c r="L7237" s="70">
        <v>1</v>
      </c>
      <c r="M7237" s="71">
        <v>0.47799999999999998</v>
      </c>
      <c r="N7237" s="72"/>
      <c r="O7237" s="73">
        <f>MIN(1,MAX(0,(1/(1+EXP(-(Assumptions!$B$5 + Assumptions!$B$6*$N7237))))*Assumptions!$B$3))</f>
        <v>3.9165722796764356E-2</v>
      </c>
      <c r="P7237" s="73">
        <f>VLOOKUP($F7237,Assumptions!$A$23:$B$27,2,FALSE)*Assumptions!$B$4</f>
        <v>0.35</v>
      </c>
      <c r="Q7237" s="74">
        <f t="shared" si="226"/>
        <v>1182526.6821741883</v>
      </c>
      <c r="R7237" s="75" t="str">
        <f>IF($O7237&lt;Assumptions!$B$17,"A",IF($O7237&lt;Assumptions!$B$18,"B",IF($O7237&lt;Assumptions!$B$19,"C",IF($O7237&lt;Assumptions!$B$20,"D","E"))))</f>
        <v>B</v>
      </c>
      <c r="S7237" s="75">
        <f t="shared" si="227"/>
        <v>1</v>
      </c>
    </row>
    <row r="7238" spans="1:19" ht="17.399999999999999" x14ac:dyDescent="0.3">
      <c r="A7238" s="39" t="s">
        <v>1151</v>
      </c>
      <c r="B7238" s="39" t="s">
        <v>76</v>
      </c>
      <c r="C7238" s="39" t="s">
        <v>190</v>
      </c>
      <c r="D7238" s="39" t="s">
        <v>48</v>
      </c>
      <c r="E7238" s="70" t="s">
        <v>43</v>
      </c>
      <c r="F7238" s="70" t="s">
        <v>28</v>
      </c>
      <c r="G7238" s="78">
        <v>43726</v>
      </c>
      <c r="H7238" s="78">
        <v>45717</v>
      </c>
      <c r="I7238" s="69">
        <v>86265423.489999995</v>
      </c>
      <c r="J7238" s="70">
        <v>999</v>
      </c>
      <c r="K7238" s="71">
        <v>8.6999999999999994E-2</v>
      </c>
      <c r="L7238" s="70">
        <v>1</v>
      </c>
      <c r="M7238" s="71">
        <v>0.47799999999999998</v>
      </c>
      <c r="N7238" s="72"/>
      <c r="O7238" s="73">
        <f>MIN(1,MAX(0,(1/(1+EXP(-(Assumptions!$B$5 + Assumptions!$B$6*$N7238))))*Assumptions!$B$3))</f>
        <v>3.9165722796764356E-2</v>
      </c>
      <c r="P7238" s="73">
        <f>VLOOKUP($F7238,Assumptions!$A$23:$B$27,2,FALSE)*Assumptions!$B$4</f>
        <v>0.35</v>
      </c>
      <c r="Q7238" s="74">
        <f t="shared" si="226"/>
        <v>1182526.6821741883</v>
      </c>
      <c r="R7238" s="75" t="str">
        <f>IF($O7238&lt;Assumptions!$B$17,"A",IF($O7238&lt;Assumptions!$B$18,"B",IF($O7238&lt;Assumptions!$B$19,"C",IF($O7238&lt;Assumptions!$B$20,"D","E"))))</f>
        <v>B</v>
      </c>
      <c r="S7238" s="75">
        <f t="shared" si="227"/>
        <v>1</v>
      </c>
    </row>
    <row r="7239" spans="1:19" ht="17.399999999999999" x14ac:dyDescent="0.3">
      <c r="A7239" s="39" t="s">
        <v>1151</v>
      </c>
      <c r="B7239" s="39" t="s">
        <v>76</v>
      </c>
      <c r="C7239" s="39" t="s">
        <v>190</v>
      </c>
      <c r="D7239" s="39" t="s">
        <v>48</v>
      </c>
      <c r="E7239" s="70" t="s">
        <v>43</v>
      </c>
      <c r="F7239" s="70" t="s">
        <v>28</v>
      </c>
      <c r="G7239" s="78">
        <v>43726</v>
      </c>
      <c r="H7239" s="78">
        <v>45748</v>
      </c>
      <c r="I7239" s="69">
        <v>86265423.489999995</v>
      </c>
      <c r="J7239" s="70">
        <v>999</v>
      </c>
      <c r="K7239" s="71">
        <v>0.186</v>
      </c>
      <c r="L7239" s="70">
        <v>1</v>
      </c>
      <c r="M7239" s="71">
        <v>0.47799999999999998</v>
      </c>
      <c r="N7239" s="72"/>
      <c r="O7239" s="73">
        <f>MIN(1,MAX(0,(1/(1+EXP(-(Assumptions!$B$5 + Assumptions!$B$6*$N7239))))*Assumptions!$B$3))</f>
        <v>3.9165722796764356E-2</v>
      </c>
      <c r="P7239" s="73">
        <f>VLOOKUP($F7239,Assumptions!$A$23:$B$27,2,FALSE)*Assumptions!$B$4</f>
        <v>0.35</v>
      </c>
      <c r="Q7239" s="74">
        <f t="shared" si="226"/>
        <v>1182526.6821741883</v>
      </c>
      <c r="R7239" s="75" t="str">
        <f>IF($O7239&lt;Assumptions!$B$17,"A",IF($O7239&lt;Assumptions!$B$18,"B",IF($O7239&lt;Assumptions!$B$19,"C",IF($O7239&lt;Assumptions!$B$20,"D","E"))))</f>
        <v>B</v>
      </c>
      <c r="S7239" s="75">
        <f t="shared" si="227"/>
        <v>1</v>
      </c>
    </row>
    <row r="7240" spans="1:19" ht="17.399999999999999" x14ac:dyDescent="0.3">
      <c r="A7240" s="39" t="s">
        <v>1151</v>
      </c>
      <c r="B7240" s="39" t="s">
        <v>76</v>
      </c>
      <c r="C7240" s="39" t="s">
        <v>190</v>
      </c>
      <c r="D7240" s="39" t="s">
        <v>48</v>
      </c>
      <c r="E7240" s="70" t="s">
        <v>43</v>
      </c>
      <c r="F7240" s="70" t="s">
        <v>28</v>
      </c>
      <c r="G7240" s="78">
        <v>43726</v>
      </c>
      <c r="H7240" s="78">
        <v>45778</v>
      </c>
      <c r="I7240" s="69">
        <v>86265423.489999995</v>
      </c>
      <c r="J7240" s="70">
        <v>999</v>
      </c>
      <c r="K7240" s="71">
        <v>2.1000000000000001E-2</v>
      </c>
      <c r="L7240" s="70">
        <v>1</v>
      </c>
      <c r="M7240" s="71">
        <v>0.47799999999999998</v>
      </c>
      <c r="N7240" s="72"/>
      <c r="O7240" s="73">
        <f>MIN(1,MAX(0,(1/(1+EXP(-(Assumptions!$B$5 + Assumptions!$B$6*$N7240))))*Assumptions!$B$3))</f>
        <v>3.9165722796764356E-2</v>
      </c>
      <c r="P7240" s="73">
        <f>VLOOKUP($F7240,Assumptions!$A$23:$B$27,2,FALSE)*Assumptions!$B$4</f>
        <v>0.35</v>
      </c>
      <c r="Q7240" s="74">
        <f t="shared" si="226"/>
        <v>1182526.6821741883</v>
      </c>
      <c r="R7240" s="75" t="str">
        <f>IF($O7240&lt;Assumptions!$B$17,"A",IF($O7240&lt;Assumptions!$B$18,"B",IF($O7240&lt;Assumptions!$B$19,"C",IF($O7240&lt;Assumptions!$B$20,"D","E"))))</f>
        <v>B</v>
      </c>
      <c r="S7240" s="75">
        <f t="shared" si="227"/>
        <v>1</v>
      </c>
    </row>
    <row r="7241" spans="1:19" ht="17.399999999999999" x14ac:dyDescent="0.3">
      <c r="A7241" s="39" t="s">
        <v>1151</v>
      </c>
      <c r="B7241" s="39" t="s">
        <v>76</v>
      </c>
      <c r="C7241" s="39" t="s">
        <v>190</v>
      </c>
      <c r="D7241" s="39" t="s">
        <v>48</v>
      </c>
      <c r="E7241" s="70" t="s">
        <v>43</v>
      </c>
      <c r="F7241" s="70" t="s">
        <v>28</v>
      </c>
      <c r="G7241" s="78">
        <v>43726</v>
      </c>
      <c r="H7241" s="78">
        <v>45809</v>
      </c>
      <c r="I7241" s="69">
        <v>86265423.489999995</v>
      </c>
      <c r="J7241" s="70">
        <v>999</v>
      </c>
      <c r="K7241" s="71">
        <v>0.19500000000000001</v>
      </c>
      <c r="L7241" s="70">
        <v>1</v>
      </c>
      <c r="M7241" s="71">
        <v>0.47799999999999998</v>
      </c>
      <c r="N7241" s="72"/>
      <c r="O7241" s="73">
        <f>MIN(1,MAX(0,(1/(1+EXP(-(Assumptions!$B$5 + Assumptions!$B$6*$N7241))))*Assumptions!$B$3))</f>
        <v>3.9165722796764356E-2</v>
      </c>
      <c r="P7241" s="73">
        <f>VLOOKUP($F7241,Assumptions!$A$23:$B$27,2,FALSE)*Assumptions!$B$4</f>
        <v>0.35</v>
      </c>
      <c r="Q7241" s="74">
        <f t="shared" si="226"/>
        <v>1182526.6821741883</v>
      </c>
      <c r="R7241" s="75" t="str">
        <f>IF($O7241&lt;Assumptions!$B$17,"A",IF($O7241&lt;Assumptions!$B$18,"B",IF($O7241&lt;Assumptions!$B$19,"C",IF($O7241&lt;Assumptions!$B$20,"D","E"))))</f>
        <v>B</v>
      </c>
      <c r="S7241" s="75">
        <f t="shared" si="227"/>
        <v>1</v>
      </c>
    </row>
    <row r="7242" spans="1:19" ht="17.399999999999999" x14ac:dyDescent="0.3">
      <c r="A7242" s="39" t="s">
        <v>1151</v>
      </c>
      <c r="B7242" s="39" t="s">
        <v>76</v>
      </c>
      <c r="C7242" s="39" t="s">
        <v>190</v>
      </c>
      <c r="D7242" s="39" t="s">
        <v>48</v>
      </c>
      <c r="E7242" s="70" t="s">
        <v>43</v>
      </c>
      <c r="F7242" s="70" t="s">
        <v>28</v>
      </c>
      <c r="G7242" s="78">
        <v>43726</v>
      </c>
      <c r="H7242" s="78">
        <v>45839</v>
      </c>
      <c r="I7242" s="69">
        <v>86265423.489999995</v>
      </c>
      <c r="J7242" s="70">
        <v>999</v>
      </c>
      <c r="K7242" s="71">
        <v>8.3000000000000004E-2</v>
      </c>
      <c r="L7242" s="70">
        <v>1</v>
      </c>
      <c r="M7242" s="71">
        <v>0.47799999999999998</v>
      </c>
      <c r="N7242" s="72"/>
      <c r="O7242" s="73">
        <f>MIN(1,MAX(0,(1/(1+EXP(-(Assumptions!$B$5 + Assumptions!$B$6*$N7242))))*Assumptions!$B$3))</f>
        <v>3.9165722796764356E-2</v>
      </c>
      <c r="P7242" s="73">
        <f>VLOOKUP($F7242,Assumptions!$A$23:$B$27,2,FALSE)*Assumptions!$B$4</f>
        <v>0.35</v>
      </c>
      <c r="Q7242" s="74">
        <f t="shared" si="226"/>
        <v>1182526.6821741883</v>
      </c>
      <c r="R7242" s="75" t="str">
        <f>IF($O7242&lt;Assumptions!$B$17,"A",IF($O7242&lt;Assumptions!$B$18,"B",IF($O7242&lt;Assumptions!$B$19,"C",IF($O7242&lt;Assumptions!$B$20,"D","E"))))</f>
        <v>B</v>
      </c>
      <c r="S7242" s="75">
        <f t="shared" si="227"/>
        <v>1</v>
      </c>
    </row>
    <row r="7243" spans="1:19" ht="17.399999999999999" x14ac:dyDescent="0.3">
      <c r="A7243" s="39" t="s">
        <v>1151</v>
      </c>
      <c r="B7243" s="39" t="s">
        <v>76</v>
      </c>
      <c r="C7243" s="39" t="s">
        <v>190</v>
      </c>
      <c r="D7243" s="39" t="s">
        <v>48</v>
      </c>
      <c r="E7243" s="70" t="s">
        <v>43</v>
      </c>
      <c r="F7243" s="70" t="s">
        <v>28</v>
      </c>
      <c r="G7243" s="78">
        <v>43726</v>
      </c>
      <c r="H7243" s="78">
        <v>45870</v>
      </c>
      <c r="I7243" s="69">
        <v>86265423.489999995</v>
      </c>
      <c r="J7243" s="70">
        <v>999</v>
      </c>
      <c r="K7243" s="71">
        <v>0.127</v>
      </c>
      <c r="L7243" s="70">
        <v>1</v>
      </c>
      <c r="M7243" s="71">
        <v>0.47799999999999998</v>
      </c>
      <c r="N7243" s="72"/>
      <c r="O7243" s="73">
        <f>MIN(1,MAX(0,(1/(1+EXP(-(Assumptions!$B$5 + Assumptions!$B$6*$N7243))))*Assumptions!$B$3))</f>
        <v>3.9165722796764356E-2</v>
      </c>
      <c r="P7243" s="73">
        <f>VLOOKUP($F7243,Assumptions!$A$23:$B$27,2,FALSE)*Assumptions!$B$4</f>
        <v>0.35</v>
      </c>
      <c r="Q7243" s="74">
        <f t="shared" si="226"/>
        <v>1182526.6821741883</v>
      </c>
      <c r="R7243" s="75" t="str">
        <f>IF($O7243&lt;Assumptions!$B$17,"A",IF($O7243&lt;Assumptions!$B$18,"B",IF($O7243&lt;Assumptions!$B$19,"C",IF($O7243&lt;Assumptions!$B$20,"D","E"))))</f>
        <v>B</v>
      </c>
      <c r="S7243" s="75">
        <f t="shared" si="227"/>
        <v>1</v>
      </c>
    </row>
    <row r="7244" spans="1:19" ht="17.399999999999999" x14ac:dyDescent="0.3">
      <c r="A7244" s="39" t="s">
        <v>1151</v>
      </c>
      <c r="B7244" s="39" t="s">
        <v>76</v>
      </c>
      <c r="C7244" s="39" t="s">
        <v>190</v>
      </c>
      <c r="D7244" s="39" t="s">
        <v>48</v>
      </c>
      <c r="E7244" s="70" t="s">
        <v>43</v>
      </c>
      <c r="F7244" s="70" t="s">
        <v>28</v>
      </c>
      <c r="G7244" s="78">
        <v>43726</v>
      </c>
      <c r="H7244" s="78">
        <v>45901</v>
      </c>
      <c r="I7244" s="69">
        <v>86265423.489999995</v>
      </c>
      <c r="J7244" s="70">
        <v>999</v>
      </c>
      <c r="K7244" s="71">
        <v>9.1999999999999998E-2</v>
      </c>
      <c r="L7244" s="70">
        <v>1</v>
      </c>
      <c r="M7244" s="71">
        <v>0.47799999999999998</v>
      </c>
      <c r="N7244" s="72"/>
      <c r="O7244" s="73">
        <f>MIN(1,MAX(0,(1/(1+EXP(-(Assumptions!$B$5 + Assumptions!$B$6*$N7244))))*Assumptions!$B$3))</f>
        <v>3.9165722796764356E-2</v>
      </c>
      <c r="P7244" s="73">
        <f>VLOOKUP($F7244,Assumptions!$A$23:$B$27,2,FALSE)*Assumptions!$B$4</f>
        <v>0.35</v>
      </c>
      <c r="Q7244" s="74">
        <f t="shared" si="226"/>
        <v>1182526.6821741883</v>
      </c>
      <c r="R7244" s="75" t="str">
        <f>IF($O7244&lt;Assumptions!$B$17,"A",IF($O7244&lt;Assumptions!$B$18,"B",IF($O7244&lt;Assumptions!$B$19,"C",IF($O7244&lt;Assumptions!$B$20,"D","E"))))</f>
        <v>B</v>
      </c>
      <c r="S7244" s="75">
        <f t="shared" si="227"/>
        <v>1</v>
      </c>
    </row>
    <row r="7245" spans="1:19" ht="17.399999999999999" x14ac:dyDescent="0.3">
      <c r="A7245" s="39" t="s">
        <v>1151</v>
      </c>
      <c r="B7245" s="39" t="s">
        <v>76</v>
      </c>
      <c r="C7245" s="39" t="s">
        <v>190</v>
      </c>
      <c r="D7245" s="39" t="s">
        <v>48</v>
      </c>
      <c r="E7245" s="70" t="s">
        <v>43</v>
      </c>
      <c r="F7245" s="70" t="s">
        <v>28</v>
      </c>
      <c r="G7245" s="78">
        <v>43726</v>
      </c>
      <c r="H7245" s="78">
        <v>45931</v>
      </c>
      <c r="I7245" s="69">
        <v>86265423.489999995</v>
      </c>
      <c r="J7245" s="70">
        <v>999</v>
      </c>
      <c r="K7245" s="71">
        <v>8.5000000000000006E-2</v>
      </c>
      <c r="L7245" s="70">
        <v>1</v>
      </c>
      <c r="M7245" s="71">
        <v>0.47799999999999998</v>
      </c>
      <c r="N7245" s="72"/>
      <c r="O7245" s="73">
        <f>MIN(1,MAX(0,(1/(1+EXP(-(Assumptions!$B$5 + Assumptions!$B$6*$N7245))))*Assumptions!$B$3))</f>
        <v>3.9165722796764356E-2</v>
      </c>
      <c r="P7245" s="73">
        <f>VLOOKUP($F7245,Assumptions!$A$23:$B$27,2,FALSE)*Assumptions!$B$4</f>
        <v>0.35</v>
      </c>
      <c r="Q7245" s="74">
        <f t="shared" si="226"/>
        <v>1182526.6821741883</v>
      </c>
      <c r="R7245" s="75" t="str">
        <f>IF($O7245&lt;Assumptions!$B$17,"A",IF($O7245&lt;Assumptions!$B$18,"B",IF($O7245&lt;Assumptions!$B$19,"C",IF($O7245&lt;Assumptions!$B$20,"D","E"))))</f>
        <v>B</v>
      </c>
      <c r="S7245" s="75">
        <f t="shared" si="227"/>
        <v>1</v>
      </c>
    </row>
    <row r="7246" spans="1:19" ht="17.399999999999999" x14ac:dyDescent="0.3">
      <c r="A7246" s="39" t="s">
        <v>1151</v>
      </c>
      <c r="B7246" s="39" t="s">
        <v>76</v>
      </c>
      <c r="C7246" s="39" t="s">
        <v>190</v>
      </c>
      <c r="D7246" s="39" t="s">
        <v>48</v>
      </c>
      <c r="E7246" s="70" t="s">
        <v>43</v>
      </c>
      <c r="F7246" s="70" t="s">
        <v>28</v>
      </c>
      <c r="G7246" s="78">
        <v>43726</v>
      </c>
      <c r="H7246" s="78">
        <v>45962</v>
      </c>
      <c r="I7246" s="69">
        <v>86265423.489999995</v>
      </c>
      <c r="J7246" s="70">
        <v>999</v>
      </c>
      <c r="K7246" s="71">
        <v>0.16900000000000001</v>
      </c>
      <c r="L7246" s="70">
        <v>1</v>
      </c>
      <c r="M7246" s="71">
        <v>0.47799999999999998</v>
      </c>
      <c r="N7246" s="72"/>
      <c r="O7246" s="73">
        <f>MIN(1,MAX(0,(1/(1+EXP(-(Assumptions!$B$5 + Assumptions!$B$6*$N7246))))*Assumptions!$B$3))</f>
        <v>3.9165722796764356E-2</v>
      </c>
      <c r="P7246" s="73">
        <f>VLOOKUP($F7246,Assumptions!$A$23:$B$27,2,FALSE)*Assumptions!$B$4</f>
        <v>0.35</v>
      </c>
      <c r="Q7246" s="74">
        <f t="shared" si="226"/>
        <v>1182526.6821741883</v>
      </c>
      <c r="R7246" s="75" t="str">
        <f>IF($O7246&lt;Assumptions!$B$17,"A",IF($O7246&lt;Assumptions!$B$18,"B",IF($O7246&lt;Assumptions!$B$19,"C",IF($O7246&lt;Assumptions!$B$20,"D","E"))))</f>
        <v>B</v>
      </c>
      <c r="S7246" s="75">
        <f t="shared" si="227"/>
        <v>1</v>
      </c>
    </row>
    <row r="7247" spans="1:19" ht="17.399999999999999" x14ac:dyDescent="0.3">
      <c r="A7247" s="39" t="s">
        <v>1151</v>
      </c>
      <c r="B7247" s="39" t="s">
        <v>76</v>
      </c>
      <c r="C7247" s="39" t="s">
        <v>190</v>
      </c>
      <c r="D7247" s="39" t="s">
        <v>48</v>
      </c>
      <c r="E7247" s="70" t="s">
        <v>43</v>
      </c>
      <c r="F7247" s="70" t="s">
        <v>28</v>
      </c>
      <c r="G7247" s="78">
        <v>43726</v>
      </c>
      <c r="H7247" s="78">
        <v>45992</v>
      </c>
      <c r="I7247" s="69">
        <v>86265423.489999995</v>
      </c>
      <c r="J7247" s="70">
        <v>999</v>
      </c>
      <c r="K7247" s="71">
        <v>2.4E-2</v>
      </c>
      <c r="L7247" s="70">
        <v>1</v>
      </c>
      <c r="M7247" s="71">
        <v>0.47799999999999998</v>
      </c>
      <c r="N7247" s="72"/>
      <c r="O7247" s="73">
        <f>MIN(1,MAX(0,(1/(1+EXP(-(Assumptions!$B$5 + Assumptions!$B$6*$N7247))))*Assumptions!$B$3))</f>
        <v>3.9165722796764356E-2</v>
      </c>
      <c r="P7247" s="73">
        <f>VLOOKUP($F7247,Assumptions!$A$23:$B$27,2,FALSE)*Assumptions!$B$4</f>
        <v>0.35</v>
      </c>
      <c r="Q7247" s="74">
        <f t="shared" si="226"/>
        <v>1182526.6821741883</v>
      </c>
      <c r="R7247" s="75" t="str">
        <f>IF($O7247&lt;Assumptions!$B$17,"A",IF($O7247&lt;Assumptions!$B$18,"B",IF($O7247&lt;Assumptions!$B$19,"C",IF($O7247&lt;Assumptions!$B$20,"D","E"))))</f>
        <v>B</v>
      </c>
      <c r="S7247" s="75">
        <f t="shared" si="227"/>
        <v>1</v>
      </c>
    </row>
    <row r="7248" spans="1:19" ht="17.399999999999999" x14ac:dyDescent="0.3">
      <c r="A7248" s="39" t="s">
        <v>1152</v>
      </c>
      <c r="B7248" s="39" t="s">
        <v>72</v>
      </c>
      <c r="C7248" s="39" t="s">
        <v>190</v>
      </c>
      <c r="D7248" s="39" t="s">
        <v>30</v>
      </c>
      <c r="E7248" s="70" t="s">
        <v>49</v>
      </c>
      <c r="F7248" s="70" t="s">
        <v>28</v>
      </c>
      <c r="G7248" s="78">
        <v>45193</v>
      </c>
      <c r="H7248" s="78">
        <v>45658</v>
      </c>
      <c r="I7248" s="69">
        <v>54773813.939999998</v>
      </c>
      <c r="J7248" s="70">
        <v>0</v>
      </c>
      <c r="K7248" s="71">
        <v>1.129</v>
      </c>
      <c r="L7248" s="70">
        <v>0</v>
      </c>
      <c r="M7248" s="71">
        <v>0.81399999999999995</v>
      </c>
      <c r="N7248" s="72"/>
      <c r="O7248" s="73">
        <f>MIN(1,MAX(0,(1/(1+EXP(-(Assumptions!$B$5 + Assumptions!$B$6*$N7248))))*Assumptions!$B$3))</f>
        <v>3.9165722796764356E-2</v>
      </c>
      <c r="P7248" s="73">
        <f>VLOOKUP($F7248,Assumptions!$A$23:$B$27,2,FALSE)*Assumptions!$B$4</f>
        <v>0.35</v>
      </c>
      <c r="Q7248" s="74">
        <f t="shared" si="226"/>
        <v>750839.60465345543</v>
      </c>
      <c r="R7248" s="75" t="str">
        <f>IF($O7248&lt;Assumptions!$B$17,"A",IF($O7248&lt;Assumptions!$B$18,"B",IF($O7248&lt;Assumptions!$B$19,"C",IF($O7248&lt;Assumptions!$B$20,"D","E"))))</f>
        <v>B</v>
      </c>
      <c r="S7248" s="75">
        <f t="shared" si="227"/>
        <v>0</v>
      </c>
    </row>
    <row r="7249" spans="1:19" ht="17.399999999999999" x14ac:dyDescent="0.3">
      <c r="A7249" s="39" t="s">
        <v>1152</v>
      </c>
      <c r="B7249" s="39" t="s">
        <v>72</v>
      </c>
      <c r="C7249" s="39" t="s">
        <v>190</v>
      </c>
      <c r="D7249" s="39" t="s">
        <v>30</v>
      </c>
      <c r="E7249" s="70" t="s">
        <v>49</v>
      </c>
      <c r="F7249" s="70" t="s">
        <v>28</v>
      </c>
      <c r="G7249" s="78">
        <v>45193</v>
      </c>
      <c r="H7249" s="78">
        <v>45689</v>
      </c>
      <c r="I7249" s="69">
        <v>53920334.119999997</v>
      </c>
      <c r="J7249" s="70">
        <v>15</v>
      </c>
      <c r="K7249" s="71">
        <v>1.1359999999999999</v>
      </c>
      <c r="L7249" s="70">
        <v>0</v>
      </c>
      <c r="M7249" s="71">
        <v>0.81399999999999995</v>
      </c>
      <c r="N7249" s="72"/>
      <c r="O7249" s="73">
        <f>MIN(1,MAX(0,(1/(1+EXP(-(Assumptions!$B$5 + Assumptions!$B$6*$N7249))))*Assumptions!$B$3))</f>
        <v>3.9165722796764356E-2</v>
      </c>
      <c r="P7249" s="73">
        <f>VLOOKUP($F7249,Assumptions!$A$23:$B$27,2,FALSE)*Assumptions!$B$4</f>
        <v>0.35</v>
      </c>
      <c r="Q7249" s="74">
        <f t="shared" si="226"/>
        <v>739140.1007384921</v>
      </c>
      <c r="R7249" s="75" t="str">
        <f>IF($O7249&lt;Assumptions!$B$17,"A",IF($O7249&lt;Assumptions!$B$18,"B",IF($O7249&lt;Assumptions!$B$19,"C",IF($O7249&lt;Assumptions!$B$20,"D","E"))))</f>
        <v>B</v>
      </c>
      <c r="S7249" s="75">
        <f t="shared" si="227"/>
        <v>0</v>
      </c>
    </row>
    <row r="7250" spans="1:19" ht="17.399999999999999" x14ac:dyDescent="0.3">
      <c r="A7250" s="39" t="s">
        <v>1152</v>
      </c>
      <c r="B7250" s="39" t="s">
        <v>72</v>
      </c>
      <c r="C7250" s="39" t="s">
        <v>190</v>
      </c>
      <c r="D7250" s="39" t="s">
        <v>30</v>
      </c>
      <c r="E7250" s="70" t="s">
        <v>49</v>
      </c>
      <c r="F7250" s="70" t="s">
        <v>28</v>
      </c>
      <c r="G7250" s="78">
        <v>45193</v>
      </c>
      <c r="H7250" s="78">
        <v>45717</v>
      </c>
      <c r="I7250" s="69">
        <v>52801540.450000003</v>
      </c>
      <c r="J7250" s="70">
        <v>0</v>
      </c>
      <c r="K7250" s="71">
        <v>1.101</v>
      </c>
      <c r="L7250" s="70">
        <v>0</v>
      </c>
      <c r="M7250" s="71">
        <v>0.81399999999999995</v>
      </c>
      <c r="N7250" s="72"/>
      <c r="O7250" s="73">
        <f>MIN(1,MAX(0,(1/(1+EXP(-(Assumptions!$B$5 + Assumptions!$B$6*$N7250))))*Assumptions!$B$3))</f>
        <v>3.9165722796764356E-2</v>
      </c>
      <c r="P7250" s="73">
        <f>VLOOKUP($F7250,Assumptions!$A$23:$B$27,2,FALSE)*Assumptions!$B$4</f>
        <v>0.35</v>
      </c>
      <c r="Q7250" s="74">
        <f t="shared" si="226"/>
        <v>723803.67377739411</v>
      </c>
      <c r="R7250" s="75" t="str">
        <f>IF($O7250&lt;Assumptions!$B$17,"A",IF($O7250&lt;Assumptions!$B$18,"B",IF($O7250&lt;Assumptions!$B$19,"C",IF($O7250&lt;Assumptions!$B$20,"D","E"))))</f>
        <v>B</v>
      </c>
      <c r="S7250" s="75">
        <f t="shared" si="227"/>
        <v>0</v>
      </c>
    </row>
    <row r="7251" spans="1:19" ht="17.399999999999999" x14ac:dyDescent="0.3">
      <c r="A7251" s="39" t="s">
        <v>1152</v>
      </c>
      <c r="B7251" s="39" t="s">
        <v>72</v>
      </c>
      <c r="C7251" s="39" t="s">
        <v>190</v>
      </c>
      <c r="D7251" s="39" t="s">
        <v>30</v>
      </c>
      <c r="E7251" s="70" t="s">
        <v>49</v>
      </c>
      <c r="F7251" s="70" t="s">
        <v>28</v>
      </c>
      <c r="G7251" s="78">
        <v>45193</v>
      </c>
      <c r="H7251" s="78">
        <v>45748</v>
      </c>
      <c r="I7251" s="69">
        <v>51958498.380000003</v>
      </c>
      <c r="J7251" s="70">
        <v>0</v>
      </c>
      <c r="K7251" s="71">
        <v>0.97799999999999998</v>
      </c>
      <c r="L7251" s="70">
        <v>0</v>
      </c>
      <c r="M7251" s="71">
        <v>0.81399999999999995</v>
      </c>
      <c r="N7251" s="72"/>
      <c r="O7251" s="73">
        <f>MIN(1,MAX(0,(1/(1+EXP(-(Assumptions!$B$5 + Assumptions!$B$6*$N7251))))*Assumptions!$B$3))</f>
        <v>3.9165722796764356E-2</v>
      </c>
      <c r="P7251" s="73">
        <f>VLOOKUP($F7251,Assumptions!$A$23:$B$27,2,FALSE)*Assumptions!$B$4</f>
        <v>0.35</v>
      </c>
      <c r="Q7251" s="74">
        <f t="shared" si="226"/>
        <v>712247.25057052344</v>
      </c>
      <c r="R7251" s="75" t="str">
        <f>IF($O7251&lt;Assumptions!$B$17,"A",IF($O7251&lt;Assumptions!$B$18,"B",IF($O7251&lt;Assumptions!$B$19,"C",IF($O7251&lt;Assumptions!$B$20,"D","E"))))</f>
        <v>B</v>
      </c>
      <c r="S7251" s="75">
        <f t="shared" si="227"/>
        <v>0</v>
      </c>
    </row>
    <row r="7252" spans="1:19" ht="17.399999999999999" x14ac:dyDescent="0.3">
      <c r="A7252" s="39" t="s">
        <v>1152</v>
      </c>
      <c r="B7252" s="39" t="s">
        <v>72</v>
      </c>
      <c r="C7252" s="39" t="s">
        <v>190</v>
      </c>
      <c r="D7252" s="39" t="s">
        <v>30</v>
      </c>
      <c r="E7252" s="70" t="s">
        <v>49</v>
      </c>
      <c r="F7252" s="70" t="s">
        <v>28</v>
      </c>
      <c r="G7252" s="78">
        <v>45193</v>
      </c>
      <c r="H7252" s="78">
        <v>45778</v>
      </c>
      <c r="I7252" s="69">
        <v>51015267.759999998</v>
      </c>
      <c r="J7252" s="70">
        <v>0</v>
      </c>
      <c r="K7252" s="71">
        <v>1.0620000000000001</v>
      </c>
      <c r="L7252" s="70">
        <v>0</v>
      </c>
      <c r="M7252" s="71">
        <v>0.81399999999999995</v>
      </c>
      <c r="N7252" s="72"/>
      <c r="O7252" s="73">
        <f>MIN(1,MAX(0,(1/(1+EXP(-(Assumptions!$B$5 + Assumptions!$B$6*$N7252))))*Assumptions!$B$3))</f>
        <v>3.9165722796764356E-2</v>
      </c>
      <c r="P7252" s="73">
        <f>VLOOKUP($F7252,Assumptions!$A$23:$B$27,2,FALSE)*Assumptions!$B$4</f>
        <v>0.35</v>
      </c>
      <c r="Q7252" s="74">
        <f t="shared" si="226"/>
        <v>699317.4424218043</v>
      </c>
      <c r="R7252" s="75" t="str">
        <f>IF($O7252&lt;Assumptions!$B$17,"A",IF($O7252&lt;Assumptions!$B$18,"B",IF($O7252&lt;Assumptions!$B$19,"C",IF($O7252&lt;Assumptions!$B$20,"D","E"))))</f>
        <v>B</v>
      </c>
      <c r="S7252" s="75">
        <f t="shared" si="227"/>
        <v>0</v>
      </c>
    </row>
    <row r="7253" spans="1:19" ht="17.399999999999999" x14ac:dyDescent="0.3">
      <c r="A7253" s="39" t="s">
        <v>1152</v>
      </c>
      <c r="B7253" s="39" t="s">
        <v>72</v>
      </c>
      <c r="C7253" s="39" t="s">
        <v>190</v>
      </c>
      <c r="D7253" s="39" t="s">
        <v>30</v>
      </c>
      <c r="E7253" s="70" t="s">
        <v>49</v>
      </c>
      <c r="F7253" s="70" t="s">
        <v>28</v>
      </c>
      <c r="G7253" s="78">
        <v>45193</v>
      </c>
      <c r="H7253" s="78">
        <v>45809</v>
      </c>
      <c r="I7253" s="69">
        <v>50233618.119999997</v>
      </c>
      <c r="J7253" s="70">
        <v>0</v>
      </c>
      <c r="K7253" s="71">
        <v>0.998</v>
      </c>
      <c r="L7253" s="70">
        <v>0</v>
      </c>
      <c r="M7253" s="71">
        <v>0.81399999999999995</v>
      </c>
      <c r="N7253" s="72"/>
      <c r="O7253" s="73">
        <f>MIN(1,MAX(0,(1/(1+EXP(-(Assumptions!$B$5 + Assumptions!$B$6*$N7253))))*Assumptions!$B$3))</f>
        <v>3.9165722796764356E-2</v>
      </c>
      <c r="P7253" s="73">
        <f>VLOOKUP($F7253,Assumptions!$A$23:$B$27,2,FALSE)*Assumptions!$B$4</f>
        <v>0.35</v>
      </c>
      <c r="Q7253" s="74">
        <f t="shared" si="226"/>
        <v>688602.58682825358</v>
      </c>
      <c r="R7253" s="75" t="str">
        <f>IF($O7253&lt;Assumptions!$B$17,"A",IF($O7253&lt;Assumptions!$B$18,"B",IF($O7253&lt;Assumptions!$B$19,"C",IF($O7253&lt;Assumptions!$B$20,"D","E"))))</f>
        <v>B</v>
      </c>
      <c r="S7253" s="75">
        <f t="shared" si="227"/>
        <v>0</v>
      </c>
    </row>
    <row r="7254" spans="1:19" ht="17.399999999999999" x14ac:dyDescent="0.3">
      <c r="A7254" s="39" t="s">
        <v>1152</v>
      </c>
      <c r="B7254" s="39" t="s">
        <v>72</v>
      </c>
      <c r="C7254" s="39" t="s">
        <v>190</v>
      </c>
      <c r="D7254" s="39" t="s">
        <v>30</v>
      </c>
      <c r="E7254" s="70" t="s">
        <v>49</v>
      </c>
      <c r="F7254" s="70" t="s">
        <v>28</v>
      </c>
      <c r="G7254" s="78">
        <v>45193</v>
      </c>
      <c r="H7254" s="78">
        <v>45839</v>
      </c>
      <c r="I7254" s="69">
        <v>49417909.100000001</v>
      </c>
      <c r="J7254" s="70">
        <v>0</v>
      </c>
      <c r="K7254" s="71">
        <v>1.006</v>
      </c>
      <c r="L7254" s="70">
        <v>0</v>
      </c>
      <c r="M7254" s="71">
        <v>0.81399999999999995</v>
      </c>
      <c r="N7254" s="72"/>
      <c r="O7254" s="73">
        <f>MIN(1,MAX(0,(1/(1+EXP(-(Assumptions!$B$5 + Assumptions!$B$6*$N7254))))*Assumptions!$B$3))</f>
        <v>3.9165722796764356E-2</v>
      </c>
      <c r="P7254" s="73">
        <f>VLOOKUP($F7254,Assumptions!$A$23:$B$27,2,FALSE)*Assumptions!$B$4</f>
        <v>0.35</v>
      </c>
      <c r="Q7254" s="74">
        <f t="shared" si="226"/>
        <v>677420.84515220451</v>
      </c>
      <c r="R7254" s="75" t="str">
        <f>IF($O7254&lt;Assumptions!$B$17,"A",IF($O7254&lt;Assumptions!$B$18,"B",IF($O7254&lt;Assumptions!$B$19,"C",IF($O7254&lt;Assumptions!$B$20,"D","E"))))</f>
        <v>B</v>
      </c>
      <c r="S7254" s="75">
        <f t="shared" si="227"/>
        <v>0</v>
      </c>
    </row>
    <row r="7255" spans="1:19" ht="17.399999999999999" x14ac:dyDescent="0.3">
      <c r="A7255" s="39" t="s">
        <v>1152</v>
      </c>
      <c r="B7255" s="39" t="s">
        <v>72</v>
      </c>
      <c r="C7255" s="39" t="s">
        <v>190</v>
      </c>
      <c r="D7255" s="39" t="s">
        <v>30</v>
      </c>
      <c r="E7255" s="70" t="s">
        <v>49</v>
      </c>
      <c r="F7255" s="70" t="s">
        <v>28</v>
      </c>
      <c r="G7255" s="78">
        <v>45193</v>
      </c>
      <c r="H7255" s="78">
        <v>45870</v>
      </c>
      <c r="I7255" s="69">
        <v>48573873.630000003</v>
      </c>
      <c r="J7255" s="70">
        <v>0</v>
      </c>
      <c r="K7255" s="71">
        <v>0.96499999999999997</v>
      </c>
      <c r="L7255" s="70">
        <v>0</v>
      </c>
      <c r="M7255" s="71">
        <v>0.81399999999999995</v>
      </c>
      <c r="N7255" s="72"/>
      <c r="O7255" s="73">
        <f>MIN(1,MAX(0,(1/(1+EXP(-(Assumptions!$B$5 + Assumptions!$B$6*$N7255))))*Assumptions!$B$3))</f>
        <v>3.9165722796764356E-2</v>
      </c>
      <c r="P7255" s="73">
        <f>VLOOKUP($F7255,Assumptions!$A$23:$B$27,2,FALSE)*Assumptions!$B$4</f>
        <v>0.35</v>
      </c>
      <c r="Q7255" s="74">
        <f t="shared" si="226"/>
        <v>665850.80441517464</v>
      </c>
      <c r="R7255" s="75" t="str">
        <f>IF($O7255&lt;Assumptions!$B$17,"A",IF($O7255&lt;Assumptions!$B$18,"B",IF($O7255&lt;Assumptions!$B$19,"C",IF($O7255&lt;Assumptions!$B$20,"D","E"))))</f>
        <v>B</v>
      </c>
      <c r="S7255" s="75">
        <f t="shared" si="227"/>
        <v>0</v>
      </c>
    </row>
    <row r="7256" spans="1:19" ht="17.399999999999999" x14ac:dyDescent="0.3">
      <c r="A7256" s="39" t="s">
        <v>1152</v>
      </c>
      <c r="B7256" s="39" t="s">
        <v>72</v>
      </c>
      <c r="C7256" s="39" t="s">
        <v>190</v>
      </c>
      <c r="D7256" s="39" t="s">
        <v>30</v>
      </c>
      <c r="E7256" s="70" t="s">
        <v>49</v>
      </c>
      <c r="F7256" s="70" t="s">
        <v>28</v>
      </c>
      <c r="G7256" s="78">
        <v>45193</v>
      </c>
      <c r="H7256" s="78">
        <v>45901</v>
      </c>
      <c r="I7256" s="69">
        <v>47735729.579999998</v>
      </c>
      <c r="J7256" s="70">
        <v>0</v>
      </c>
      <c r="K7256" s="71">
        <v>1.024</v>
      </c>
      <c r="L7256" s="70">
        <v>0</v>
      </c>
      <c r="M7256" s="71">
        <v>0.81399999999999995</v>
      </c>
      <c r="N7256" s="72"/>
      <c r="O7256" s="73">
        <f>MIN(1,MAX(0,(1/(1+EXP(-(Assumptions!$B$5 + Assumptions!$B$6*$N7256))))*Assumptions!$B$3))</f>
        <v>3.9165722796764356E-2</v>
      </c>
      <c r="P7256" s="73">
        <f>VLOOKUP($F7256,Assumptions!$A$23:$B$27,2,FALSE)*Assumptions!$B$4</f>
        <v>0.35</v>
      </c>
      <c r="Q7256" s="74">
        <f t="shared" si="226"/>
        <v>654361.52328105457</v>
      </c>
      <c r="R7256" s="75" t="str">
        <f>IF($O7256&lt;Assumptions!$B$17,"A",IF($O7256&lt;Assumptions!$B$18,"B",IF($O7256&lt;Assumptions!$B$19,"C",IF($O7256&lt;Assumptions!$B$20,"D","E"))))</f>
        <v>B</v>
      </c>
      <c r="S7256" s="75">
        <f t="shared" si="227"/>
        <v>0</v>
      </c>
    </row>
    <row r="7257" spans="1:19" ht="17.399999999999999" x14ac:dyDescent="0.3">
      <c r="A7257" s="39" t="s">
        <v>1152</v>
      </c>
      <c r="B7257" s="39" t="s">
        <v>72</v>
      </c>
      <c r="C7257" s="39" t="s">
        <v>190</v>
      </c>
      <c r="D7257" s="39" t="s">
        <v>30</v>
      </c>
      <c r="E7257" s="70" t="s">
        <v>49</v>
      </c>
      <c r="F7257" s="70" t="s">
        <v>28</v>
      </c>
      <c r="G7257" s="78">
        <v>45193</v>
      </c>
      <c r="H7257" s="78">
        <v>45931</v>
      </c>
      <c r="I7257" s="69">
        <v>46884797.100000001</v>
      </c>
      <c r="J7257" s="70">
        <v>95</v>
      </c>
      <c r="K7257" s="71">
        <v>0.443</v>
      </c>
      <c r="L7257" s="70">
        <v>0</v>
      </c>
      <c r="M7257" s="71">
        <v>0.81399999999999995</v>
      </c>
      <c r="N7257" s="72"/>
      <c r="O7257" s="73">
        <f>MIN(1,MAX(0,(1/(1+EXP(-(Assumptions!$B$5 + Assumptions!$B$6*$N7257))))*Assumptions!$B$3))</f>
        <v>3.9165722796764356E-2</v>
      </c>
      <c r="P7257" s="73">
        <f>VLOOKUP($F7257,Assumptions!$A$23:$B$27,2,FALSE)*Assumptions!$B$4</f>
        <v>0.35</v>
      </c>
      <c r="Q7257" s="74">
        <f t="shared" si="226"/>
        <v>642696.93831039954</v>
      </c>
      <c r="R7257" s="75" t="str">
        <f>IF($O7257&lt;Assumptions!$B$17,"A",IF($O7257&lt;Assumptions!$B$18,"B",IF($O7257&lt;Assumptions!$B$19,"C",IF($O7257&lt;Assumptions!$B$20,"D","E"))))</f>
        <v>B</v>
      </c>
      <c r="S7257" s="75">
        <f t="shared" si="227"/>
        <v>0</v>
      </c>
    </row>
    <row r="7258" spans="1:19" ht="17.399999999999999" x14ac:dyDescent="0.3">
      <c r="A7258" s="39" t="s">
        <v>1152</v>
      </c>
      <c r="B7258" s="39" t="s">
        <v>72</v>
      </c>
      <c r="C7258" s="39" t="s">
        <v>190</v>
      </c>
      <c r="D7258" s="39" t="s">
        <v>30</v>
      </c>
      <c r="E7258" s="70" t="s">
        <v>49</v>
      </c>
      <c r="F7258" s="70" t="s">
        <v>28</v>
      </c>
      <c r="G7258" s="78">
        <v>45193</v>
      </c>
      <c r="H7258" s="78">
        <v>45962</v>
      </c>
      <c r="I7258" s="69">
        <v>46107457.229999997</v>
      </c>
      <c r="J7258" s="70">
        <v>0</v>
      </c>
      <c r="K7258" s="71">
        <v>1.0049999999999999</v>
      </c>
      <c r="L7258" s="70">
        <v>0</v>
      </c>
      <c r="M7258" s="71">
        <v>0.81399999999999995</v>
      </c>
      <c r="N7258" s="72"/>
      <c r="O7258" s="73">
        <f>MIN(1,MAX(0,(1/(1+EXP(-(Assumptions!$B$5 + Assumptions!$B$6*$N7258))))*Assumptions!$B$3))</f>
        <v>3.9165722796764356E-2</v>
      </c>
      <c r="P7258" s="73">
        <f>VLOOKUP($F7258,Assumptions!$A$23:$B$27,2,FALSE)*Assumptions!$B$4</f>
        <v>0.35</v>
      </c>
      <c r="Q7258" s="74">
        <f t="shared" si="226"/>
        <v>632041.16105684696</v>
      </c>
      <c r="R7258" s="75" t="str">
        <f>IF($O7258&lt;Assumptions!$B$17,"A",IF($O7258&lt;Assumptions!$B$18,"B",IF($O7258&lt;Assumptions!$B$19,"C",IF($O7258&lt;Assumptions!$B$20,"D","E"))))</f>
        <v>B</v>
      </c>
      <c r="S7258" s="75">
        <f t="shared" si="227"/>
        <v>0</v>
      </c>
    </row>
    <row r="7259" spans="1:19" ht="17.399999999999999" x14ac:dyDescent="0.3">
      <c r="A7259" s="39" t="s">
        <v>1152</v>
      </c>
      <c r="B7259" s="39" t="s">
        <v>72</v>
      </c>
      <c r="C7259" s="39" t="s">
        <v>190</v>
      </c>
      <c r="D7259" s="39" t="s">
        <v>30</v>
      </c>
      <c r="E7259" s="70" t="s">
        <v>49</v>
      </c>
      <c r="F7259" s="70" t="s">
        <v>28</v>
      </c>
      <c r="G7259" s="78">
        <v>45193</v>
      </c>
      <c r="H7259" s="78">
        <v>45992</v>
      </c>
      <c r="I7259" s="69">
        <v>45335218.329999998</v>
      </c>
      <c r="J7259" s="70">
        <v>0</v>
      </c>
      <c r="K7259" s="71">
        <v>1.1279999999999999</v>
      </c>
      <c r="L7259" s="70">
        <v>0</v>
      </c>
      <c r="M7259" s="71">
        <v>0.81399999999999995</v>
      </c>
      <c r="N7259" s="72"/>
      <c r="O7259" s="73">
        <f>MIN(1,MAX(0,(1/(1+EXP(-(Assumptions!$B$5 + Assumptions!$B$6*$N7259))))*Assumptions!$B$3))</f>
        <v>3.9165722796764356E-2</v>
      </c>
      <c r="P7259" s="73">
        <f>VLOOKUP($F7259,Assumptions!$A$23:$B$27,2,FALSE)*Assumptions!$B$4</f>
        <v>0.35</v>
      </c>
      <c r="Q7259" s="74">
        <f t="shared" si="226"/>
        <v>621455.30791524961</v>
      </c>
      <c r="R7259" s="75" t="str">
        <f>IF($O7259&lt;Assumptions!$B$17,"A",IF($O7259&lt;Assumptions!$B$18,"B",IF($O7259&lt;Assumptions!$B$19,"C",IF($O7259&lt;Assumptions!$B$20,"D","E"))))</f>
        <v>B</v>
      </c>
      <c r="S7259" s="75">
        <f t="shared" si="227"/>
        <v>0</v>
      </c>
    </row>
    <row r="7260" spans="1:19" ht="17.399999999999999" x14ac:dyDescent="0.3">
      <c r="A7260" s="39" t="s">
        <v>1153</v>
      </c>
      <c r="B7260" s="39" t="s">
        <v>87</v>
      </c>
      <c r="C7260" s="39" t="s">
        <v>144</v>
      </c>
      <c r="D7260" s="39" t="s">
        <v>48</v>
      </c>
      <c r="E7260" s="70" t="s">
        <v>43</v>
      </c>
      <c r="F7260" s="70" t="s">
        <v>40</v>
      </c>
      <c r="G7260" s="78">
        <v>44568</v>
      </c>
      <c r="H7260" s="78">
        <v>45658</v>
      </c>
      <c r="I7260" s="69">
        <v>6324485.7999999998</v>
      </c>
      <c r="J7260" s="70">
        <v>0</v>
      </c>
      <c r="K7260" s="71">
        <v>1.054</v>
      </c>
      <c r="L7260" s="70">
        <v>0</v>
      </c>
      <c r="M7260" s="71">
        <v>0.85099999999999998</v>
      </c>
      <c r="N7260" s="72"/>
      <c r="O7260" s="73">
        <f>MIN(1,MAX(0,(1/(1+EXP(-(Assumptions!$B$5 + Assumptions!$B$6*$N7260))))*Assumptions!$B$3))</f>
        <v>3.9165722796764356E-2</v>
      </c>
      <c r="P7260" s="73">
        <f>VLOOKUP($F7260,Assumptions!$A$23:$B$27,2,FALSE)*Assumptions!$B$4</f>
        <v>0.7</v>
      </c>
      <c r="Q7260" s="74">
        <f t="shared" si="226"/>
        <v>173392.14037241071</v>
      </c>
      <c r="R7260" s="75" t="str">
        <f>IF($O7260&lt;Assumptions!$B$17,"A",IF($O7260&lt;Assumptions!$B$18,"B",IF($O7260&lt;Assumptions!$B$19,"C",IF($O7260&lt;Assumptions!$B$20,"D","E"))))</f>
        <v>B</v>
      </c>
      <c r="S7260" s="75">
        <f t="shared" si="227"/>
        <v>0</v>
      </c>
    </row>
    <row r="7261" spans="1:19" ht="17.399999999999999" x14ac:dyDescent="0.3">
      <c r="A7261" s="39" t="s">
        <v>1153</v>
      </c>
      <c r="B7261" s="39" t="s">
        <v>87</v>
      </c>
      <c r="C7261" s="39" t="s">
        <v>144</v>
      </c>
      <c r="D7261" s="39" t="s">
        <v>48</v>
      </c>
      <c r="E7261" s="70" t="s">
        <v>43</v>
      </c>
      <c r="F7261" s="70" t="s">
        <v>40</v>
      </c>
      <c r="G7261" s="78">
        <v>44568</v>
      </c>
      <c r="H7261" s="78">
        <v>45689</v>
      </c>
      <c r="I7261" s="69">
        <v>6152297.7400000002</v>
      </c>
      <c r="J7261" s="70">
        <v>35</v>
      </c>
      <c r="K7261" s="71">
        <v>0.57799999999999996</v>
      </c>
      <c r="L7261" s="70">
        <v>0</v>
      </c>
      <c r="M7261" s="71">
        <v>0.85099999999999998</v>
      </c>
      <c r="N7261" s="72"/>
      <c r="O7261" s="73">
        <f>MIN(1,MAX(0,(1/(1+EXP(-(Assumptions!$B$5 + Assumptions!$B$6*$N7261))))*Assumptions!$B$3))</f>
        <v>3.9165722796764356E-2</v>
      </c>
      <c r="P7261" s="73">
        <f>VLOOKUP($F7261,Assumptions!$A$23:$B$27,2,FALSE)*Assumptions!$B$4</f>
        <v>0.7</v>
      </c>
      <c r="Q7261" s="74">
        <f t="shared" si="226"/>
        <v>168671.43149359987</v>
      </c>
      <c r="R7261" s="75" t="str">
        <f>IF($O7261&lt;Assumptions!$B$17,"A",IF($O7261&lt;Assumptions!$B$18,"B",IF($O7261&lt;Assumptions!$B$19,"C",IF($O7261&lt;Assumptions!$B$20,"D","E"))))</f>
        <v>B</v>
      </c>
      <c r="S7261" s="75">
        <f t="shared" si="227"/>
        <v>0</v>
      </c>
    </row>
    <row r="7262" spans="1:19" ht="17.399999999999999" x14ac:dyDescent="0.3">
      <c r="A7262" s="39" t="s">
        <v>1153</v>
      </c>
      <c r="B7262" s="39" t="s">
        <v>87</v>
      </c>
      <c r="C7262" s="39" t="s">
        <v>144</v>
      </c>
      <c r="D7262" s="39" t="s">
        <v>48</v>
      </c>
      <c r="E7262" s="70" t="s">
        <v>43</v>
      </c>
      <c r="F7262" s="70" t="s">
        <v>40</v>
      </c>
      <c r="G7262" s="78">
        <v>44568</v>
      </c>
      <c r="H7262" s="78">
        <v>45717</v>
      </c>
      <c r="I7262" s="69">
        <v>6012268.7699999996</v>
      </c>
      <c r="J7262" s="70">
        <v>35</v>
      </c>
      <c r="K7262" s="71">
        <v>0.57299999999999995</v>
      </c>
      <c r="L7262" s="70">
        <v>0</v>
      </c>
      <c r="M7262" s="71">
        <v>0.85099999999999998</v>
      </c>
      <c r="N7262" s="72"/>
      <c r="O7262" s="73">
        <f>MIN(1,MAX(0,(1/(1+EXP(-(Assumptions!$B$5 + Assumptions!$B$6*$N7262))))*Assumptions!$B$3))</f>
        <v>3.9165722796764356E-2</v>
      </c>
      <c r="P7262" s="73">
        <f>VLOOKUP($F7262,Assumptions!$A$23:$B$27,2,FALSE)*Assumptions!$B$4</f>
        <v>0.7</v>
      </c>
      <c r="Q7262" s="74">
        <f t="shared" si="226"/>
        <v>164832.39641782435</v>
      </c>
      <c r="R7262" s="75" t="str">
        <f>IF($O7262&lt;Assumptions!$B$17,"A",IF($O7262&lt;Assumptions!$B$18,"B",IF($O7262&lt;Assumptions!$B$19,"C",IF($O7262&lt;Assumptions!$B$20,"D","E"))))</f>
        <v>B</v>
      </c>
      <c r="S7262" s="75">
        <f t="shared" si="227"/>
        <v>0</v>
      </c>
    </row>
    <row r="7263" spans="1:19" ht="17.399999999999999" x14ac:dyDescent="0.3">
      <c r="A7263" s="39" t="s">
        <v>1153</v>
      </c>
      <c r="B7263" s="39" t="s">
        <v>87</v>
      </c>
      <c r="C7263" s="39" t="s">
        <v>144</v>
      </c>
      <c r="D7263" s="39" t="s">
        <v>48</v>
      </c>
      <c r="E7263" s="70" t="s">
        <v>43</v>
      </c>
      <c r="F7263" s="70" t="s">
        <v>40</v>
      </c>
      <c r="G7263" s="78">
        <v>44568</v>
      </c>
      <c r="H7263" s="78">
        <v>45748</v>
      </c>
      <c r="I7263" s="69">
        <v>5849571.0599999996</v>
      </c>
      <c r="J7263" s="70">
        <v>0</v>
      </c>
      <c r="K7263" s="71">
        <v>1.1200000000000001</v>
      </c>
      <c r="L7263" s="70">
        <v>0</v>
      </c>
      <c r="M7263" s="71">
        <v>0.85099999999999998</v>
      </c>
      <c r="N7263" s="72"/>
      <c r="O7263" s="73">
        <f>MIN(1,MAX(0,(1/(1+EXP(-(Assumptions!$B$5 + Assumptions!$B$6*$N7263))))*Assumptions!$B$3))</f>
        <v>3.9165722796764356E-2</v>
      </c>
      <c r="P7263" s="73">
        <f>VLOOKUP($F7263,Assumptions!$A$23:$B$27,2,FALSE)*Assumptions!$B$4</f>
        <v>0.7</v>
      </c>
      <c r="Q7263" s="74">
        <f t="shared" si="226"/>
        <v>160371.87503115452</v>
      </c>
      <c r="R7263" s="75" t="str">
        <f>IF($O7263&lt;Assumptions!$B$17,"A",IF($O7263&lt;Assumptions!$B$18,"B",IF($O7263&lt;Assumptions!$B$19,"C",IF($O7263&lt;Assumptions!$B$20,"D","E"))))</f>
        <v>B</v>
      </c>
      <c r="S7263" s="75">
        <f t="shared" si="227"/>
        <v>0</v>
      </c>
    </row>
    <row r="7264" spans="1:19" ht="17.399999999999999" x14ac:dyDescent="0.3">
      <c r="A7264" s="39" t="s">
        <v>1153</v>
      </c>
      <c r="B7264" s="39" t="s">
        <v>87</v>
      </c>
      <c r="C7264" s="39" t="s">
        <v>144</v>
      </c>
      <c r="D7264" s="39" t="s">
        <v>48</v>
      </c>
      <c r="E7264" s="70" t="s">
        <v>43</v>
      </c>
      <c r="F7264" s="70" t="s">
        <v>40</v>
      </c>
      <c r="G7264" s="78">
        <v>44568</v>
      </c>
      <c r="H7264" s="78">
        <v>45778</v>
      </c>
      <c r="I7264" s="69">
        <v>5694230.1699999999</v>
      </c>
      <c r="J7264" s="70">
        <v>0</v>
      </c>
      <c r="K7264" s="71">
        <v>1.008</v>
      </c>
      <c r="L7264" s="70">
        <v>0</v>
      </c>
      <c r="M7264" s="71">
        <v>0.85099999999999998</v>
      </c>
      <c r="N7264" s="72"/>
      <c r="O7264" s="73">
        <f>MIN(1,MAX(0,(1/(1+EXP(-(Assumptions!$B$5 + Assumptions!$B$6*$N7264))))*Assumptions!$B$3))</f>
        <v>3.9165722796764356E-2</v>
      </c>
      <c r="P7264" s="73">
        <f>VLOOKUP($F7264,Assumptions!$A$23:$B$27,2,FALSE)*Assumptions!$B$4</f>
        <v>0.7</v>
      </c>
      <c r="Q7264" s="74">
        <f t="shared" si="226"/>
        <v>156113.04826543466</v>
      </c>
      <c r="R7264" s="75" t="str">
        <f>IF($O7264&lt;Assumptions!$B$17,"A",IF($O7264&lt;Assumptions!$B$18,"B",IF($O7264&lt;Assumptions!$B$19,"C",IF($O7264&lt;Assumptions!$B$20,"D","E"))))</f>
        <v>B</v>
      </c>
      <c r="S7264" s="75">
        <f t="shared" si="227"/>
        <v>0</v>
      </c>
    </row>
    <row r="7265" spans="1:19" ht="17.399999999999999" x14ac:dyDescent="0.3">
      <c r="A7265" s="39" t="s">
        <v>1153</v>
      </c>
      <c r="B7265" s="39" t="s">
        <v>87</v>
      </c>
      <c r="C7265" s="39" t="s">
        <v>144</v>
      </c>
      <c r="D7265" s="39" t="s">
        <v>48</v>
      </c>
      <c r="E7265" s="70" t="s">
        <v>43</v>
      </c>
      <c r="F7265" s="70" t="s">
        <v>40</v>
      </c>
      <c r="G7265" s="78">
        <v>44568</v>
      </c>
      <c r="H7265" s="78">
        <v>45809</v>
      </c>
      <c r="I7265" s="69">
        <v>5563286.1600000001</v>
      </c>
      <c r="J7265" s="70">
        <v>0</v>
      </c>
      <c r="K7265" s="71">
        <v>1.1259999999999999</v>
      </c>
      <c r="L7265" s="70">
        <v>0</v>
      </c>
      <c r="M7265" s="71">
        <v>0.85099999999999998</v>
      </c>
      <c r="N7265" s="72"/>
      <c r="O7265" s="73">
        <f>MIN(1,MAX(0,(1/(1+EXP(-(Assumptions!$B$5 + Assumptions!$B$6*$N7265))))*Assumptions!$B$3))</f>
        <v>3.9165722796764356E-2</v>
      </c>
      <c r="P7265" s="73">
        <f>VLOOKUP($F7265,Assumptions!$A$23:$B$27,2,FALSE)*Assumptions!$B$4</f>
        <v>0.7</v>
      </c>
      <c r="Q7265" s="74">
        <f t="shared" si="226"/>
        <v>152523.08650714494</v>
      </c>
      <c r="R7265" s="75" t="str">
        <f>IF($O7265&lt;Assumptions!$B$17,"A",IF($O7265&lt;Assumptions!$B$18,"B",IF($O7265&lt;Assumptions!$B$19,"C",IF($O7265&lt;Assumptions!$B$20,"D","E"))))</f>
        <v>B</v>
      </c>
      <c r="S7265" s="75">
        <f t="shared" si="227"/>
        <v>0</v>
      </c>
    </row>
    <row r="7266" spans="1:19" ht="17.399999999999999" x14ac:dyDescent="0.3">
      <c r="A7266" s="39" t="s">
        <v>1153</v>
      </c>
      <c r="B7266" s="39" t="s">
        <v>87</v>
      </c>
      <c r="C7266" s="39" t="s">
        <v>144</v>
      </c>
      <c r="D7266" s="39" t="s">
        <v>48</v>
      </c>
      <c r="E7266" s="70" t="s">
        <v>43</v>
      </c>
      <c r="F7266" s="70" t="s">
        <v>40</v>
      </c>
      <c r="G7266" s="78">
        <v>44568</v>
      </c>
      <c r="H7266" s="78">
        <v>45839</v>
      </c>
      <c r="I7266" s="69">
        <v>5412553.3899999997</v>
      </c>
      <c r="J7266" s="70">
        <v>0</v>
      </c>
      <c r="K7266" s="71">
        <v>1.0149999999999999</v>
      </c>
      <c r="L7266" s="70">
        <v>0</v>
      </c>
      <c r="M7266" s="71">
        <v>0.85099999999999998</v>
      </c>
      <c r="N7266" s="72"/>
      <c r="O7266" s="73">
        <f>MIN(1,MAX(0,(1/(1+EXP(-(Assumptions!$B$5 + Assumptions!$B$6*$N7266))))*Assumptions!$B$3))</f>
        <v>3.9165722796764356E-2</v>
      </c>
      <c r="P7266" s="73">
        <f>VLOOKUP($F7266,Assumptions!$A$23:$B$27,2,FALSE)*Assumptions!$B$4</f>
        <v>0.7</v>
      </c>
      <c r="Q7266" s="74">
        <f t="shared" si="226"/>
        <v>148390.59598679902</v>
      </c>
      <c r="R7266" s="75" t="str">
        <f>IF($O7266&lt;Assumptions!$B$17,"A",IF($O7266&lt;Assumptions!$B$18,"B",IF($O7266&lt;Assumptions!$B$19,"C",IF($O7266&lt;Assumptions!$B$20,"D","E"))))</f>
        <v>B</v>
      </c>
      <c r="S7266" s="75">
        <f t="shared" si="227"/>
        <v>0</v>
      </c>
    </row>
    <row r="7267" spans="1:19" ht="17.399999999999999" x14ac:dyDescent="0.3">
      <c r="A7267" s="39" t="s">
        <v>1153</v>
      </c>
      <c r="B7267" s="39" t="s">
        <v>87</v>
      </c>
      <c r="C7267" s="39" t="s">
        <v>144</v>
      </c>
      <c r="D7267" s="39" t="s">
        <v>48</v>
      </c>
      <c r="E7267" s="70" t="s">
        <v>43</v>
      </c>
      <c r="F7267" s="70" t="s">
        <v>40</v>
      </c>
      <c r="G7267" s="78">
        <v>44568</v>
      </c>
      <c r="H7267" s="78">
        <v>45870</v>
      </c>
      <c r="I7267" s="69">
        <v>5293403.04</v>
      </c>
      <c r="J7267" s="70">
        <v>0</v>
      </c>
      <c r="K7267" s="71">
        <v>1.0529999999999999</v>
      </c>
      <c r="L7267" s="70">
        <v>0</v>
      </c>
      <c r="M7267" s="71">
        <v>0.85099999999999998</v>
      </c>
      <c r="N7267" s="72"/>
      <c r="O7267" s="73">
        <f>MIN(1,MAX(0,(1/(1+EXP(-(Assumptions!$B$5 + Assumptions!$B$6*$N7267))))*Assumptions!$B$3))</f>
        <v>3.9165722796764356E-2</v>
      </c>
      <c r="P7267" s="73">
        <f>VLOOKUP($F7267,Assumptions!$A$23:$B$27,2,FALSE)*Assumptions!$B$4</f>
        <v>0.7</v>
      </c>
      <c r="Q7267" s="74">
        <f t="shared" si="226"/>
        <v>145123.9692813328</v>
      </c>
      <c r="R7267" s="75" t="str">
        <f>IF($O7267&lt;Assumptions!$B$17,"A",IF($O7267&lt;Assumptions!$B$18,"B",IF($O7267&lt;Assumptions!$B$19,"C",IF($O7267&lt;Assumptions!$B$20,"D","E"))))</f>
        <v>B</v>
      </c>
      <c r="S7267" s="75">
        <f t="shared" si="227"/>
        <v>0</v>
      </c>
    </row>
    <row r="7268" spans="1:19" ht="17.399999999999999" x14ac:dyDescent="0.3">
      <c r="A7268" s="39" t="s">
        <v>1153</v>
      </c>
      <c r="B7268" s="39" t="s">
        <v>87</v>
      </c>
      <c r="C7268" s="39" t="s">
        <v>144</v>
      </c>
      <c r="D7268" s="39" t="s">
        <v>48</v>
      </c>
      <c r="E7268" s="70" t="s">
        <v>43</v>
      </c>
      <c r="F7268" s="70" t="s">
        <v>40</v>
      </c>
      <c r="G7268" s="78">
        <v>44568</v>
      </c>
      <c r="H7268" s="78">
        <v>45901</v>
      </c>
      <c r="I7268" s="69">
        <v>5172426.6399999997</v>
      </c>
      <c r="J7268" s="70">
        <v>0</v>
      </c>
      <c r="K7268" s="71">
        <v>1.1439999999999999</v>
      </c>
      <c r="L7268" s="70">
        <v>0</v>
      </c>
      <c r="M7268" s="71">
        <v>0.85099999999999998</v>
      </c>
      <c r="N7268" s="72"/>
      <c r="O7268" s="73">
        <f>MIN(1,MAX(0,(1/(1+EXP(-(Assumptions!$B$5 + Assumptions!$B$6*$N7268))))*Assumptions!$B$3))</f>
        <v>3.9165722796764356E-2</v>
      </c>
      <c r="P7268" s="73">
        <f>VLOOKUP($F7268,Assumptions!$A$23:$B$27,2,FALSE)*Assumptions!$B$4</f>
        <v>0.7</v>
      </c>
      <c r="Q7268" s="74">
        <f t="shared" si="226"/>
        <v>141807.27957818744</v>
      </c>
      <c r="R7268" s="75" t="str">
        <f>IF($O7268&lt;Assumptions!$B$17,"A",IF($O7268&lt;Assumptions!$B$18,"B",IF($O7268&lt;Assumptions!$B$19,"C",IF($O7268&lt;Assumptions!$B$20,"D","E"))))</f>
        <v>B</v>
      </c>
      <c r="S7268" s="75">
        <f t="shared" si="227"/>
        <v>0</v>
      </c>
    </row>
    <row r="7269" spans="1:19" ht="17.399999999999999" x14ac:dyDescent="0.3">
      <c r="A7269" s="39" t="s">
        <v>1153</v>
      </c>
      <c r="B7269" s="39" t="s">
        <v>87</v>
      </c>
      <c r="C7269" s="39" t="s">
        <v>144</v>
      </c>
      <c r="D7269" s="39" t="s">
        <v>48</v>
      </c>
      <c r="E7269" s="70" t="s">
        <v>43</v>
      </c>
      <c r="F7269" s="70" t="s">
        <v>40</v>
      </c>
      <c r="G7269" s="78">
        <v>44568</v>
      </c>
      <c r="H7269" s="78">
        <v>45931</v>
      </c>
      <c r="I7269" s="69">
        <v>5028531.0999999996</v>
      </c>
      <c r="J7269" s="70">
        <v>0</v>
      </c>
      <c r="K7269" s="71">
        <v>1.1499999999999999</v>
      </c>
      <c r="L7269" s="70">
        <v>0</v>
      </c>
      <c r="M7269" s="71">
        <v>0.85099999999999998</v>
      </c>
      <c r="N7269" s="72"/>
      <c r="O7269" s="73">
        <f>MIN(1,MAX(0,(1/(1+EXP(-(Assumptions!$B$5 + Assumptions!$B$6*$N7269))))*Assumptions!$B$3))</f>
        <v>3.9165722796764356E-2</v>
      </c>
      <c r="P7269" s="73">
        <f>VLOOKUP($F7269,Assumptions!$A$23:$B$27,2,FALSE)*Assumptions!$B$4</f>
        <v>0.7</v>
      </c>
      <c r="Q7269" s="74">
        <f t="shared" si="226"/>
        <v>137862.23859625595</v>
      </c>
      <c r="R7269" s="75" t="str">
        <f>IF($O7269&lt;Assumptions!$B$17,"A",IF($O7269&lt;Assumptions!$B$18,"B",IF($O7269&lt;Assumptions!$B$19,"C",IF($O7269&lt;Assumptions!$B$20,"D","E"))))</f>
        <v>B</v>
      </c>
      <c r="S7269" s="75">
        <f t="shared" si="227"/>
        <v>0</v>
      </c>
    </row>
    <row r="7270" spans="1:19" ht="17.399999999999999" x14ac:dyDescent="0.3">
      <c r="A7270" s="39" t="s">
        <v>1153</v>
      </c>
      <c r="B7270" s="39" t="s">
        <v>87</v>
      </c>
      <c r="C7270" s="39" t="s">
        <v>144</v>
      </c>
      <c r="D7270" s="39" t="s">
        <v>48</v>
      </c>
      <c r="E7270" s="70" t="s">
        <v>43</v>
      </c>
      <c r="F7270" s="70" t="s">
        <v>40</v>
      </c>
      <c r="G7270" s="78">
        <v>44568</v>
      </c>
      <c r="H7270" s="78">
        <v>45962</v>
      </c>
      <c r="I7270" s="69">
        <v>4888785.4800000004</v>
      </c>
      <c r="J7270" s="70">
        <v>0</v>
      </c>
      <c r="K7270" s="71">
        <v>1.1240000000000001</v>
      </c>
      <c r="L7270" s="70">
        <v>0</v>
      </c>
      <c r="M7270" s="71">
        <v>0.85099999999999998</v>
      </c>
      <c r="N7270" s="72"/>
      <c r="O7270" s="73">
        <f>MIN(1,MAX(0,(1/(1+EXP(-(Assumptions!$B$5 + Assumptions!$B$6*$N7270))))*Assumptions!$B$3))</f>
        <v>3.9165722796764356E-2</v>
      </c>
      <c r="P7270" s="73">
        <f>VLOOKUP($F7270,Assumptions!$A$23:$B$27,2,FALSE)*Assumptions!$B$4</f>
        <v>0.7</v>
      </c>
      <c r="Q7270" s="74">
        <f t="shared" si="226"/>
        <v>134030.97184576862</v>
      </c>
      <c r="R7270" s="75" t="str">
        <f>IF($O7270&lt;Assumptions!$B$17,"A",IF($O7270&lt;Assumptions!$B$18,"B",IF($O7270&lt;Assumptions!$B$19,"C",IF($O7270&lt;Assumptions!$B$20,"D","E"))))</f>
        <v>B</v>
      </c>
      <c r="S7270" s="75">
        <f t="shared" si="227"/>
        <v>0</v>
      </c>
    </row>
    <row r="7271" spans="1:19" ht="17.399999999999999" x14ac:dyDescent="0.3">
      <c r="A7271" s="39" t="s">
        <v>1153</v>
      </c>
      <c r="B7271" s="39" t="s">
        <v>87</v>
      </c>
      <c r="C7271" s="39" t="s">
        <v>144</v>
      </c>
      <c r="D7271" s="39" t="s">
        <v>48</v>
      </c>
      <c r="E7271" s="70" t="s">
        <v>43</v>
      </c>
      <c r="F7271" s="70" t="s">
        <v>40</v>
      </c>
      <c r="G7271" s="78">
        <v>44568</v>
      </c>
      <c r="H7271" s="78">
        <v>45992</v>
      </c>
      <c r="I7271" s="69">
        <v>4768197.8099999996</v>
      </c>
      <c r="J7271" s="70">
        <v>0</v>
      </c>
      <c r="K7271" s="71">
        <v>1.0249999999999999</v>
      </c>
      <c r="L7271" s="70">
        <v>0</v>
      </c>
      <c r="M7271" s="71">
        <v>0.85099999999999998</v>
      </c>
      <c r="N7271" s="72"/>
      <c r="O7271" s="73">
        <f>MIN(1,MAX(0,(1/(1+EXP(-(Assumptions!$B$5 + Assumptions!$B$6*$N7271))))*Assumptions!$B$3))</f>
        <v>3.9165722796764356E-2</v>
      </c>
      <c r="P7271" s="73">
        <f>VLOOKUP($F7271,Assumptions!$A$23:$B$27,2,FALSE)*Assumptions!$B$4</f>
        <v>0.7</v>
      </c>
      <c r="Q7271" s="74">
        <f t="shared" si="226"/>
        <v>130724.93956661918</v>
      </c>
      <c r="R7271" s="75" t="str">
        <f>IF($O7271&lt;Assumptions!$B$17,"A",IF($O7271&lt;Assumptions!$B$18,"B",IF($O7271&lt;Assumptions!$B$19,"C",IF($O7271&lt;Assumptions!$B$20,"D","E"))))</f>
        <v>B</v>
      </c>
      <c r="S7271" s="75">
        <f t="shared" si="227"/>
        <v>0</v>
      </c>
    </row>
    <row r="7272" spans="1:19" ht="17.399999999999999" x14ac:dyDescent="0.3">
      <c r="A7272" s="39" t="s">
        <v>1154</v>
      </c>
      <c r="B7272" s="39" t="s">
        <v>41</v>
      </c>
      <c r="C7272" s="39" t="s">
        <v>22</v>
      </c>
      <c r="D7272" s="39" t="s">
        <v>34</v>
      </c>
      <c r="E7272" s="70" t="s">
        <v>43</v>
      </c>
      <c r="F7272" s="70" t="s">
        <v>28</v>
      </c>
      <c r="G7272" s="78">
        <v>43713</v>
      </c>
      <c r="H7272" s="78">
        <v>45658</v>
      </c>
      <c r="I7272" s="69">
        <v>2879956.12</v>
      </c>
      <c r="J7272" s="70">
        <v>0</v>
      </c>
      <c r="K7272" s="71">
        <v>1.0920000000000001</v>
      </c>
      <c r="L7272" s="70">
        <v>0</v>
      </c>
      <c r="M7272" s="71">
        <v>0.93600000000000005</v>
      </c>
      <c r="N7272" s="72"/>
      <c r="O7272" s="73">
        <f>MIN(1,MAX(0,(1/(1+EXP(-(Assumptions!$B$5 + Assumptions!$B$6*$N7272))))*Assumptions!$B$3))</f>
        <v>3.9165722796764356E-2</v>
      </c>
      <c r="P7272" s="73">
        <f>VLOOKUP($F7272,Assumptions!$A$23:$B$27,2,FALSE)*Assumptions!$B$4</f>
        <v>0.35</v>
      </c>
      <c r="Q7272" s="74">
        <f t="shared" si="226"/>
        <v>39478.447071967756</v>
      </c>
      <c r="R7272" s="75" t="str">
        <f>IF($O7272&lt;Assumptions!$B$17,"A",IF($O7272&lt;Assumptions!$B$18,"B",IF($O7272&lt;Assumptions!$B$19,"C",IF($O7272&lt;Assumptions!$B$20,"D","E"))))</f>
        <v>B</v>
      </c>
      <c r="S7272" s="75">
        <f t="shared" si="227"/>
        <v>0</v>
      </c>
    </row>
    <row r="7273" spans="1:19" ht="17.399999999999999" x14ac:dyDescent="0.3">
      <c r="A7273" s="39" t="s">
        <v>1154</v>
      </c>
      <c r="B7273" s="39" t="s">
        <v>41</v>
      </c>
      <c r="C7273" s="39" t="s">
        <v>22</v>
      </c>
      <c r="D7273" s="39" t="s">
        <v>34</v>
      </c>
      <c r="E7273" s="70" t="s">
        <v>43</v>
      </c>
      <c r="F7273" s="70" t="s">
        <v>28</v>
      </c>
      <c r="G7273" s="78">
        <v>43713</v>
      </c>
      <c r="H7273" s="78">
        <v>45689</v>
      </c>
      <c r="I7273" s="69">
        <v>2879956.12</v>
      </c>
      <c r="J7273" s="70">
        <v>220</v>
      </c>
      <c r="K7273" s="71">
        <v>5.7000000000000002E-2</v>
      </c>
      <c r="L7273" s="70">
        <v>1</v>
      </c>
      <c r="M7273" s="71">
        <v>0.93600000000000005</v>
      </c>
      <c r="N7273" s="72"/>
      <c r="O7273" s="73">
        <f>MIN(1,MAX(0,(1/(1+EXP(-(Assumptions!$B$5 + Assumptions!$B$6*$N7273))))*Assumptions!$B$3))</f>
        <v>3.9165722796764356E-2</v>
      </c>
      <c r="P7273" s="73">
        <f>VLOOKUP($F7273,Assumptions!$A$23:$B$27,2,FALSE)*Assumptions!$B$4</f>
        <v>0.35</v>
      </c>
      <c r="Q7273" s="74">
        <f t="shared" si="226"/>
        <v>39478.447071967756</v>
      </c>
      <c r="R7273" s="75" t="str">
        <f>IF($O7273&lt;Assumptions!$B$17,"A",IF($O7273&lt;Assumptions!$B$18,"B",IF($O7273&lt;Assumptions!$B$19,"C",IF($O7273&lt;Assumptions!$B$20,"D","E"))))</f>
        <v>B</v>
      </c>
      <c r="S7273" s="75">
        <f t="shared" si="227"/>
        <v>1</v>
      </c>
    </row>
    <row r="7274" spans="1:19" ht="17.399999999999999" x14ac:dyDescent="0.3">
      <c r="A7274" s="39" t="s">
        <v>1154</v>
      </c>
      <c r="B7274" s="39" t="s">
        <v>41</v>
      </c>
      <c r="C7274" s="39" t="s">
        <v>22</v>
      </c>
      <c r="D7274" s="39" t="s">
        <v>34</v>
      </c>
      <c r="E7274" s="70" t="s">
        <v>43</v>
      </c>
      <c r="F7274" s="70" t="s">
        <v>28</v>
      </c>
      <c r="G7274" s="78">
        <v>43713</v>
      </c>
      <c r="H7274" s="78">
        <v>45717</v>
      </c>
      <c r="I7274" s="69">
        <v>2879956.12</v>
      </c>
      <c r="J7274" s="70">
        <v>999</v>
      </c>
      <c r="K7274" s="71">
        <v>8.0000000000000002E-3</v>
      </c>
      <c r="L7274" s="70">
        <v>1</v>
      </c>
      <c r="M7274" s="71">
        <v>0.93600000000000005</v>
      </c>
      <c r="N7274" s="72"/>
      <c r="O7274" s="73">
        <f>MIN(1,MAX(0,(1/(1+EXP(-(Assumptions!$B$5 + Assumptions!$B$6*$N7274))))*Assumptions!$B$3))</f>
        <v>3.9165722796764356E-2</v>
      </c>
      <c r="P7274" s="73">
        <f>VLOOKUP($F7274,Assumptions!$A$23:$B$27,2,FALSE)*Assumptions!$B$4</f>
        <v>0.35</v>
      </c>
      <c r="Q7274" s="74">
        <f t="shared" si="226"/>
        <v>39478.447071967756</v>
      </c>
      <c r="R7274" s="75" t="str">
        <f>IF($O7274&lt;Assumptions!$B$17,"A",IF($O7274&lt;Assumptions!$B$18,"B",IF($O7274&lt;Assumptions!$B$19,"C",IF($O7274&lt;Assumptions!$B$20,"D","E"))))</f>
        <v>B</v>
      </c>
      <c r="S7274" s="75">
        <f t="shared" si="227"/>
        <v>1</v>
      </c>
    </row>
    <row r="7275" spans="1:19" ht="17.399999999999999" x14ac:dyDescent="0.3">
      <c r="A7275" s="39" t="s">
        <v>1154</v>
      </c>
      <c r="B7275" s="39" t="s">
        <v>41</v>
      </c>
      <c r="C7275" s="39" t="s">
        <v>22</v>
      </c>
      <c r="D7275" s="39" t="s">
        <v>34</v>
      </c>
      <c r="E7275" s="70" t="s">
        <v>43</v>
      </c>
      <c r="F7275" s="70" t="s">
        <v>28</v>
      </c>
      <c r="G7275" s="78">
        <v>43713</v>
      </c>
      <c r="H7275" s="78">
        <v>45748</v>
      </c>
      <c r="I7275" s="69">
        <v>2879956.12</v>
      </c>
      <c r="J7275" s="70">
        <v>999</v>
      </c>
      <c r="K7275" s="71">
        <v>2.5000000000000001E-2</v>
      </c>
      <c r="L7275" s="70">
        <v>1</v>
      </c>
      <c r="M7275" s="71">
        <v>0.93600000000000005</v>
      </c>
      <c r="N7275" s="72"/>
      <c r="O7275" s="73">
        <f>MIN(1,MAX(0,(1/(1+EXP(-(Assumptions!$B$5 + Assumptions!$B$6*$N7275))))*Assumptions!$B$3))</f>
        <v>3.9165722796764356E-2</v>
      </c>
      <c r="P7275" s="73">
        <f>VLOOKUP($F7275,Assumptions!$A$23:$B$27,2,FALSE)*Assumptions!$B$4</f>
        <v>0.35</v>
      </c>
      <c r="Q7275" s="74">
        <f t="shared" si="226"/>
        <v>39478.447071967756</v>
      </c>
      <c r="R7275" s="75" t="str">
        <f>IF($O7275&lt;Assumptions!$B$17,"A",IF($O7275&lt;Assumptions!$B$18,"B",IF($O7275&lt;Assumptions!$B$19,"C",IF($O7275&lt;Assumptions!$B$20,"D","E"))))</f>
        <v>B</v>
      </c>
      <c r="S7275" s="75">
        <f t="shared" si="227"/>
        <v>1</v>
      </c>
    </row>
    <row r="7276" spans="1:19" ht="17.399999999999999" x14ac:dyDescent="0.3">
      <c r="A7276" s="39" t="s">
        <v>1154</v>
      </c>
      <c r="B7276" s="39" t="s">
        <v>41</v>
      </c>
      <c r="C7276" s="39" t="s">
        <v>22</v>
      </c>
      <c r="D7276" s="39" t="s">
        <v>34</v>
      </c>
      <c r="E7276" s="70" t="s">
        <v>43</v>
      </c>
      <c r="F7276" s="70" t="s">
        <v>28</v>
      </c>
      <c r="G7276" s="78">
        <v>43713</v>
      </c>
      <c r="H7276" s="78">
        <v>45778</v>
      </c>
      <c r="I7276" s="69">
        <v>2879956.12</v>
      </c>
      <c r="J7276" s="70">
        <v>999</v>
      </c>
      <c r="K7276" s="71">
        <v>0.12</v>
      </c>
      <c r="L7276" s="70">
        <v>1</v>
      </c>
      <c r="M7276" s="71">
        <v>0.93600000000000005</v>
      </c>
      <c r="N7276" s="72"/>
      <c r="O7276" s="73">
        <f>MIN(1,MAX(0,(1/(1+EXP(-(Assumptions!$B$5 + Assumptions!$B$6*$N7276))))*Assumptions!$B$3))</f>
        <v>3.9165722796764356E-2</v>
      </c>
      <c r="P7276" s="73">
        <f>VLOOKUP($F7276,Assumptions!$A$23:$B$27,2,FALSE)*Assumptions!$B$4</f>
        <v>0.35</v>
      </c>
      <c r="Q7276" s="74">
        <f t="shared" si="226"/>
        <v>39478.447071967756</v>
      </c>
      <c r="R7276" s="75" t="str">
        <f>IF($O7276&lt;Assumptions!$B$17,"A",IF($O7276&lt;Assumptions!$B$18,"B",IF($O7276&lt;Assumptions!$B$19,"C",IF($O7276&lt;Assumptions!$B$20,"D","E"))))</f>
        <v>B</v>
      </c>
      <c r="S7276" s="75">
        <f t="shared" si="227"/>
        <v>1</v>
      </c>
    </row>
    <row r="7277" spans="1:19" ht="17.399999999999999" x14ac:dyDescent="0.3">
      <c r="A7277" s="39" t="s">
        <v>1154</v>
      </c>
      <c r="B7277" s="39" t="s">
        <v>41</v>
      </c>
      <c r="C7277" s="39" t="s">
        <v>22</v>
      </c>
      <c r="D7277" s="39" t="s">
        <v>34</v>
      </c>
      <c r="E7277" s="70" t="s">
        <v>43</v>
      </c>
      <c r="F7277" s="70" t="s">
        <v>28</v>
      </c>
      <c r="G7277" s="78">
        <v>43713</v>
      </c>
      <c r="H7277" s="78">
        <v>45809</v>
      </c>
      <c r="I7277" s="69">
        <v>2879956.12</v>
      </c>
      <c r="J7277" s="70">
        <v>999</v>
      </c>
      <c r="K7277" s="71">
        <v>0.124</v>
      </c>
      <c r="L7277" s="70">
        <v>1</v>
      </c>
      <c r="M7277" s="71">
        <v>0.93600000000000005</v>
      </c>
      <c r="N7277" s="72"/>
      <c r="O7277" s="73">
        <f>MIN(1,MAX(0,(1/(1+EXP(-(Assumptions!$B$5 + Assumptions!$B$6*$N7277))))*Assumptions!$B$3))</f>
        <v>3.9165722796764356E-2</v>
      </c>
      <c r="P7277" s="73">
        <f>VLOOKUP($F7277,Assumptions!$A$23:$B$27,2,FALSE)*Assumptions!$B$4</f>
        <v>0.35</v>
      </c>
      <c r="Q7277" s="74">
        <f t="shared" si="226"/>
        <v>39478.447071967756</v>
      </c>
      <c r="R7277" s="75" t="str">
        <f>IF($O7277&lt;Assumptions!$B$17,"A",IF($O7277&lt;Assumptions!$B$18,"B",IF($O7277&lt;Assumptions!$B$19,"C",IF($O7277&lt;Assumptions!$B$20,"D","E"))))</f>
        <v>B</v>
      </c>
      <c r="S7277" s="75">
        <f t="shared" si="227"/>
        <v>1</v>
      </c>
    </row>
    <row r="7278" spans="1:19" ht="17.399999999999999" x14ac:dyDescent="0.3">
      <c r="A7278" s="39" t="s">
        <v>1154</v>
      </c>
      <c r="B7278" s="39" t="s">
        <v>41</v>
      </c>
      <c r="C7278" s="39" t="s">
        <v>22</v>
      </c>
      <c r="D7278" s="39" t="s">
        <v>34</v>
      </c>
      <c r="E7278" s="70" t="s">
        <v>43</v>
      </c>
      <c r="F7278" s="70" t="s">
        <v>28</v>
      </c>
      <c r="G7278" s="78">
        <v>43713</v>
      </c>
      <c r="H7278" s="78">
        <v>45839</v>
      </c>
      <c r="I7278" s="69">
        <v>2879956.12</v>
      </c>
      <c r="J7278" s="70">
        <v>999</v>
      </c>
      <c r="K7278" s="71">
        <v>0.182</v>
      </c>
      <c r="L7278" s="70">
        <v>1</v>
      </c>
      <c r="M7278" s="71">
        <v>0.93600000000000005</v>
      </c>
      <c r="N7278" s="72"/>
      <c r="O7278" s="73">
        <f>MIN(1,MAX(0,(1/(1+EXP(-(Assumptions!$B$5 + Assumptions!$B$6*$N7278))))*Assumptions!$B$3))</f>
        <v>3.9165722796764356E-2</v>
      </c>
      <c r="P7278" s="73">
        <f>VLOOKUP($F7278,Assumptions!$A$23:$B$27,2,FALSE)*Assumptions!$B$4</f>
        <v>0.35</v>
      </c>
      <c r="Q7278" s="74">
        <f t="shared" si="226"/>
        <v>39478.447071967756</v>
      </c>
      <c r="R7278" s="75" t="str">
        <f>IF($O7278&lt;Assumptions!$B$17,"A",IF($O7278&lt;Assumptions!$B$18,"B",IF($O7278&lt;Assumptions!$B$19,"C",IF($O7278&lt;Assumptions!$B$20,"D","E"))))</f>
        <v>B</v>
      </c>
      <c r="S7278" s="75">
        <f t="shared" si="227"/>
        <v>1</v>
      </c>
    </row>
    <row r="7279" spans="1:19" ht="17.399999999999999" x14ac:dyDescent="0.3">
      <c r="A7279" s="39" t="s">
        <v>1154</v>
      </c>
      <c r="B7279" s="39" t="s">
        <v>41</v>
      </c>
      <c r="C7279" s="39" t="s">
        <v>22</v>
      </c>
      <c r="D7279" s="39" t="s">
        <v>34</v>
      </c>
      <c r="E7279" s="70" t="s">
        <v>43</v>
      </c>
      <c r="F7279" s="70" t="s">
        <v>28</v>
      </c>
      <c r="G7279" s="78">
        <v>43713</v>
      </c>
      <c r="H7279" s="78">
        <v>45870</v>
      </c>
      <c r="I7279" s="69">
        <v>2879956.12</v>
      </c>
      <c r="J7279" s="70">
        <v>999</v>
      </c>
      <c r="K7279" s="71">
        <v>0.19600000000000001</v>
      </c>
      <c r="L7279" s="70">
        <v>1</v>
      </c>
      <c r="M7279" s="71">
        <v>0.93600000000000005</v>
      </c>
      <c r="N7279" s="72"/>
      <c r="O7279" s="73">
        <f>MIN(1,MAX(0,(1/(1+EXP(-(Assumptions!$B$5 + Assumptions!$B$6*$N7279))))*Assumptions!$B$3))</f>
        <v>3.9165722796764356E-2</v>
      </c>
      <c r="P7279" s="73">
        <f>VLOOKUP($F7279,Assumptions!$A$23:$B$27,2,FALSE)*Assumptions!$B$4</f>
        <v>0.35</v>
      </c>
      <c r="Q7279" s="74">
        <f t="shared" si="226"/>
        <v>39478.447071967756</v>
      </c>
      <c r="R7279" s="75" t="str">
        <f>IF($O7279&lt;Assumptions!$B$17,"A",IF($O7279&lt;Assumptions!$B$18,"B",IF($O7279&lt;Assumptions!$B$19,"C",IF($O7279&lt;Assumptions!$B$20,"D","E"))))</f>
        <v>B</v>
      </c>
      <c r="S7279" s="75">
        <f t="shared" si="227"/>
        <v>1</v>
      </c>
    </row>
    <row r="7280" spans="1:19" ht="17.399999999999999" x14ac:dyDescent="0.3">
      <c r="A7280" s="39" t="s">
        <v>1154</v>
      </c>
      <c r="B7280" s="39" t="s">
        <v>41</v>
      </c>
      <c r="C7280" s="39" t="s">
        <v>22</v>
      </c>
      <c r="D7280" s="39" t="s">
        <v>34</v>
      </c>
      <c r="E7280" s="70" t="s">
        <v>43</v>
      </c>
      <c r="F7280" s="70" t="s">
        <v>28</v>
      </c>
      <c r="G7280" s="78">
        <v>43713</v>
      </c>
      <c r="H7280" s="78">
        <v>45901</v>
      </c>
      <c r="I7280" s="69">
        <v>2879956.12</v>
      </c>
      <c r="J7280" s="70">
        <v>999</v>
      </c>
      <c r="K7280" s="71">
        <v>2.4E-2</v>
      </c>
      <c r="L7280" s="70">
        <v>1</v>
      </c>
      <c r="M7280" s="71">
        <v>0.93600000000000005</v>
      </c>
      <c r="N7280" s="72"/>
      <c r="O7280" s="73">
        <f>MIN(1,MAX(0,(1/(1+EXP(-(Assumptions!$B$5 + Assumptions!$B$6*$N7280))))*Assumptions!$B$3))</f>
        <v>3.9165722796764356E-2</v>
      </c>
      <c r="P7280" s="73">
        <f>VLOOKUP($F7280,Assumptions!$A$23:$B$27,2,FALSE)*Assumptions!$B$4</f>
        <v>0.35</v>
      </c>
      <c r="Q7280" s="74">
        <f t="shared" si="226"/>
        <v>39478.447071967756</v>
      </c>
      <c r="R7280" s="75" t="str">
        <f>IF($O7280&lt;Assumptions!$B$17,"A",IF($O7280&lt;Assumptions!$B$18,"B",IF($O7280&lt;Assumptions!$B$19,"C",IF($O7280&lt;Assumptions!$B$20,"D","E"))))</f>
        <v>B</v>
      </c>
      <c r="S7280" s="75">
        <f t="shared" si="227"/>
        <v>1</v>
      </c>
    </row>
    <row r="7281" spans="1:19" ht="17.399999999999999" x14ac:dyDescent="0.3">
      <c r="A7281" s="39" t="s">
        <v>1154</v>
      </c>
      <c r="B7281" s="39" t="s">
        <v>41</v>
      </c>
      <c r="C7281" s="39" t="s">
        <v>22</v>
      </c>
      <c r="D7281" s="39" t="s">
        <v>34</v>
      </c>
      <c r="E7281" s="70" t="s">
        <v>43</v>
      </c>
      <c r="F7281" s="70" t="s">
        <v>28</v>
      </c>
      <c r="G7281" s="78">
        <v>43713</v>
      </c>
      <c r="H7281" s="78">
        <v>45931</v>
      </c>
      <c r="I7281" s="69">
        <v>2879956.12</v>
      </c>
      <c r="J7281" s="70">
        <v>999</v>
      </c>
      <c r="K7281" s="71">
        <v>5.5E-2</v>
      </c>
      <c r="L7281" s="70">
        <v>1</v>
      </c>
      <c r="M7281" s="71">
        <v>0.93600000000000005</v>
      </c>
      <c r="N7281" s="72"/>
      <c r="O7281" s="73">
        <f>MIN(1,MAX(0,(1/(1+EXP(-(Assumptions!$B$5 + Assumptions!$B$6*$N7281))))*Assumptions!$B$3))</f>
        <v>3.9165722796764356E-2</v>
      </c>
      <c r="P7281" s="73">
        <f>VLOOKUP($F7281,Assumptions!$A$23:$B$27,2,FALSE)*Assumptions!$B$4</f>
        <v>0.35</v>
      </c>
      <c r="Q7281" s="74">
        <f t="shared" si="226"/>
        <v>39478.447071967756</v>
      </c>
      <c r="R7281" s="75" t="str">
        <f>IF($O7281&lt;Assumptions!$B$17,"A",IF($O7281&lt;Assumptions!$B$18,"B",IF($O7281&lt;Assumptions!$B$19,"C",IF($O7281&lt;Assumptions!$B$20,"D","E"))))</f>
        <v>B</v>
      </c>
      <c r="S7281" s="75">
        <f t="shared" si="227"/>
        <v>1</v>
      </c>
    </row>
    <row r="7282" spans="1:19" ht="17.399999999999999" x14ac:dyDescent="0.3">
      <c r="A7282" s="39" t="s">
        <v>1154</v>
      </c>
      <c r="B7282" s="39" t="s">
        <v>41</v>
      </c>
      <c r="C7282" s="39" t="s">
        <v>22</v>
      </c>
      <c r="D7282" s="39" t="s">
        <v>34</v>
      </c>
      <c r="E7282" s="70" t="s">
        <v>43</v>
      </c>
      <c r="F7282" s="70" t="s">
        <v>28</v>
      </c>
      <c r="G7282" s="78">
        <v>43713</v>
      </c>
      <c r="H7282" s="78">
        <v>45962</v>
      </c>
      <c r="I7282" s="69">
        <v>2879956.12</v>
      </c>
      <c r="J7282" s="70">
        <v>999</v>
      </c>
      <c r="K7282" s="71">
        <v>0.182</v>
      </c>
      <c r="L7282" s="70">
        <v>1</v>
      </c>
      <c r="M7282" s="71">
        <v>0.93600000000000005</v>
      </c>
      <c r="N7282" s="72"/>
      <c r="O7282" s="73">
        <f>MIN(1,MAX(0,(1/(1+EXP(-(Assumptions!$B$5 + Assumptions!$B$6*$N7282))))*Assumptions!$B$3))</f>
        <v>3.9165722796764356E-2</v>
      </c>
      <c r="P7282" s="73">
        <f>VLOOKUP($F7282,Assumptions!$A$23:$B$27,2,FALSE)*Assumptions!$B$4</f>
        <v>0.35</v>
      </c>
      <c r="Q7282" s="74">
        <f t="shared" si="226"/>
        <v>39478.447071967756</v>
      </c>
      <c r="R7282" s="75" t="str">
        <f>IF($O7282&lt;Assumptions!$B$17,"A",IF($O7282&lt;Assumptions!$B$18,"B",IF($O7282&lt;Assumptions!$B$19,"C",IF($O7282&lt;Assumptions!$B$20,"D","E"))))</f>
        <v>B</v>
      </c>
      <c r="S7282" s="75">
        <f t="shared" si="227"/>
        <v>1</v>
      </c>
    </row>
    <row r="7283" spans="1:19" ht="17.399999999999999" x14ac:dyDescent="0.3">
      <c r="A7283" s="39" t="s">
        <v>1154</v>
      </c>
      <c r="B7283" s="39" t="s">
        <v>41</v>
      </c>
      <c r="C7283" s="39" t="s">
        <v>22</v>
      </c>
      <c r="D7283" s="39" t="s">
        <v>34</v>
      </c>
      <c r="E7283" s="70" t="s">
        <v>43</v>
      </c>
      <c r="F7283" s="70" t="s">
        <v>28</v>
      </c>
      <c r="G7283" s="78">
        <v>43713</v>
      </c>
      <c r="H7283" s="78">
        <v>45992</v>
      </c>
      <c r="I7283" s="69">
        <v>2879956.12</v>
      </c>
      <c r="J7283" s="70">
        <v>999</v>
      </c>
      <c r="K7283" s="71">
        <v>3.1E-2</v>
      </c>
      <c r="L7283" s="70">
        <v>1</v>
      </c>
      <c r="M7283" s="71">
        <v>0.93600000000000005</v>
      </c>
      <c r="N7283" s="72"/>
      <c r="O7283" s="73">
        <f>MIN(1,MAX(0,(1/(1+EXP(-(Assumptions!$B$5 + Assumptions!$B$6*$N7283))))*Assumptions!$B$3))</f>
        <v>3.9165722796764356E-2</v>
      </c>
      <c r="P7283" s="73">
        <f>VLOOKUP($F7283,Assumptions!$A$23:$B$27,2,FALSE)*Assumptions!$B$4</f>
        <v>0.35</v>
      </c>
      <c r="Q7283" s="74">
        <f t="shared" si="226"/>
        <v>39478.447071967756</v>
      </c>
      <c r="R7283" s="75" t="str">
        <f>IF($O7283&lt;Assumptions!$B$17,"A",IF($O7283&lt;Assumptions!$B$18,"B",IF($O7283&lt;Assumptions!$B$19,"C",IF($O7283&lt;Assumptions!$B$20,"D","E"))))</f>
        <v>B</v>
      </c>
      <c r="S7283" s="75">
        <f t="shared" si="227"/>
        <v>1</v>
      </c>
    </row>
    <row r="7284" spans="1:19" ht="17.399999999999999" x14ac:dyDescent="0.3">
      <c r="A7284" s="39" t="s">
        <v>1155</v>
      </c>
      <c r="B7284" s="39" t="s">
        <v>80</v>
      </c>
      <c r="C7284" s="39" t="s">
        <v>144</v>
      </c>
      <c r="D7284" s="39" t="s">
        <v>26</v>
      </c>
      <c r="E7284" s="70" t="s">
        <v>27</v>
      </c>
      <c r="F7284" s="70" t="s">
        <v>36</v>
      </c>
      <c r="G7284" s="78">
        <v>45568</v>
      </c>
      <c r="H7284" s="78">
        <v>45658</v>
      </c>
      <c r="I7284" s="69">
        <v>9232044.3699999992</v>
      </c>
      <c r="J7284" s="70">
        <v>0</v>
      </c>
      <c r="K7284" s="71">
        <v>1.081</v>
      </c>
      <c r="L7284" s="70">
        <v>0</v>
      </c>
      <c r="M7284" s="71">
        <v>1.0169999999999999</v>
      </c>
      <c r="N7284" s="72"/>
      <c r="O7284" s="73">
        <f>MIN(1,MAX(0,(1/(1+EXP(-(Assumptions!$B$5 + Assumptions!$B$6*$N7284))))*Assumptions!$B$3))</f>
        <v>3.9165722796764356E-2</v>
      </c>
      <c r="P7284" s="73">
        <f>VLOOKUP($F7284,Assumptions!$A$23:$B$27,2,FALSE)*Assumptions!$B$4</f>
        <v>0.55000000000000004</v>
      </c>
      <c r="Q7284" s="74">
        <f t="shared" si="226"/>
        <v>198868.82985356697</v>
      </c>
      <c r="R7284" s="75" t="str">
        <f>IF($O7284&lt;Assumptions!$B$17,"A",IF($O7284&lt;Assumptions!$B$18,"B",IF($O7284&lt;Assumptions!$B$19,"C",IF($O7284&lt;Assumptions!$B$20,"D","E"))))</f>
        <v>B</v>
      </c>
      <c r="S7284" s="75">
        <f t="shared" si="227"/>
        <v>0</v>
      </c>
    </row>
    <row r="7285" spans="1:19" ht="17.399999999999999" x14ac:dyDescent="0.3">
      <c r="A7285" s="39" t="s">
        <v>1155</v>
      </c>
      <c r="B7285" s="39" t="s">
        <v>80</v>
      </c>
      <c r="C7285" s="39" t="s">
        <v>144</v>
      </c>
      <c r="D7285" s="39" t="s">
        <v>26</v>
      </c>
      <c r="E7285" s="70" t="s">
        <v>27</v>
      </c>
      <c r="F7285" s="70" t="s">
        <v>36</v>
      </c>
      <c r="G7285" s="78">
        <v>45568</v>
      </c>
      <c r="H7285" s="78">
        <v>45689</v>
      </c>
      <c r="I7285" s="69">
        <v>8977504.1699999999</v>
      </c>
      <c r="J7285" s="70">
        <v>0</v>
      </c>
      <c r="K7285" s="71">
        <v>1.024</v>
      </c>
      <c r="L7285" s="70">
        <v>0</v>
      </c>
      <c r="M7285" s="71">
        <v>1.0169999999999999</v>
      </c>
      <c r="N7285" s="72"/>
      <c r="O7285" s="73">
        <f>MIN(1,MAX(0,(1/(1+EXP(-(Assumptions!$B$5 + Assumptions!$B$6*$N7285))))*Assumptions!$B$3))</f>
        <v>3.9165722796764356E-2</v>
      </c>
      <c r="P7285" s="73">
        <f>VLOOKUP($F7285,Assumptions!$A$23:$B$27,2,FALSE)*Assumptions!$B$4</f>
        <v>0.55000000000000004</v>
      </c>
      <c r="Q7285" s="74">
        <f t="shared" si="226"/>
        <v>193385.74185095885</v>
      </c>
      <c r="R7285" s="75" t="str">
        <f>IF($O7285&lt;Assumptions!$B$17,"A",IF($O7285&lt;Assumptions!$B$18,"B",IF($O7285&lt;Assumptions!$B$19,"C",IF($O7285&lt;Assumptions!$B$20,"D","E"))))</f>
        <v>B</v>
      </c>
      <c r="S7285" s="75">
        <f t="shared" si="227"/>
        <v>0</v>
      </c>
    </row>
    <row r="7286" spans="1:19" ht="17.399999999999999" x14ac:dyDescent="0.3">
      <c r="A7286" s="39" t="s">
        <v>1155</v>
      </c>
      <c r="B7286" s="39" t="s">
        <v>80</v>
      </c>
      <c r="C7286" s="39" t="s">
        <v>144</v>
      </c>
      <c r="D7286" s="39" t="s">
        <v>26</v>
      </c>
      <c r="E7286" s="70" t="s">
        <v>27</v>
      </c>
      <c r="F7286" s="70" t="s">
        <v>36</v>
      </c>
      <c r="G7286" s="78">
        <v>45568</v>
      </c>
      <c r="H7286" s="78">
        <v>45717</v>
      </c>
      <c r="I7286" s="69">
        <v>8730948.8200000003</v>
      </c>
      <c r="J7286" s="70">
        <v>35</v>
      </c>
      <c r="K7286" s="71">
        <v>0.57199999999999995</v>
      </c>
      <c r="L7286" s="70">
        <v>0</v>
      </c>
      <c r="M7286" s="71">
        <v>1.0169999999999999</v>
      </c>
      <c r="N7286" s="72"/>
      <c r="O7286" s="73">
        <f>MIN(1,MAX(0,(1/(1+EXP(-(Assumptions!$B$5 + Assumptions!$B$6*$N7286))))*Assumptions!$B$3))</f>
        <v>3.9165722796764356E-2</v>
      </c>
      <c r="P7286" s="73">
        <f>VLOOKUP($F7286,Assumptions!$A$23:$B$27,2,FALSE)*Assumptions!$B$4</f>
        <v>0.55000000000000004</v>
      </c>
      <c r="Q7286" s="74">
        <f t="shared" si="226"/>
        <v>188074.65668027129</v>
      </c>
      <c r="R7286" s="75" t="str">
        <f>IF($O7286&lt;Assumptions!$B$17,"A",IF($O7286&lt;Assumptions!$B$18,"B",IF($O7286&lt;Assumptions!$B$19,"C",IF($O7286&lt;Assumptions!$B$20,"D","E"))))</f>
        <v>B</v>
      </c>
      <c r="S7286" s="75">
        <f t="shared" si="227"/>
        <v>0</v>
      </c>
    </row>
    <row r="7287" spans="1:19" ht="17.399999999999999" x14ac:dyDescent="0.3">
      <c r="A7287" s="39" t="s">
        <v>1155</v>
      </c>
      <c r="B7287" s="39" t="s">
        <v>80</v>
      </c>
      <c r="C7287" s="39" t="s">
        <v>144</v>
      </c>
      <c r="D7287" s="39" t="s">
        <v>26</v>
      </c>
      <c r="E7287" s="70" t="s">
        <v>27</v>
      </c>
      <c r="F7287" s="70" t="s">
        <v>36</v>
      </c>
      <c r="G7287" s="78">
        <v>45568</v>
      </c>
      <c r="H7287" s="78">
        <v>45748</v>
      </c>
      <c r="I7287" s="69">
        <v>8510107.9199999999</v>
      </c>
      <c r="J7287" s="70">
        <v>65</v>
      </c>
      <c r="K7287" s="71">
        <v>0.755</v>
      </c>
      <c r="L7287" s="70">
        <v>0</v>
      </c>
      <c r="M7287" s="71">
        <v>1.0169999999999999</v>
      </c>
      <c r="N7287" s="72"/>
      <c r="O7287" s="73">
        <f>MIN(1,MAX(0,(1/(1+EXP(-(Assumptions!$B$5 + Assumptions!$B$6*$N7287))))*Assumptions!$B$3))</f>
        <v>3.9165722796764356E-2</v>
      </c>
      <c r="P7287" s="73">
        <f>VLOOKUP($F7287,Assumptions!$A$23:$B$27,2,FALSE)*Assumptions!$B$4</f>
        <v>0.55000000000000004</v>
      </c>
      <c r="Q7287" s="74">
        <f t="shared" si="226"/>
        <v>183317.49027089789</v>
      </c>
      <c r="R7287" s="75" t="str">
        <f>IF($O7287&lt;Assumptions!$B$17,"A",IF($O7287&lt;Assumptions!$B$18,"B",IF($O7287&lt;Assumptions!$B$19,"C",IF($O7287&lt;Assumptions!$B$20,"D","E"))))</f>
        <v>B</v>
      </c>
      <c r="S7287" s="75">
        <f t="shared" si="227"/>
        <v>0</v>
      </c>
    </row>
    <row r="7288" spans="1:19" ht="17.399999999999999" x14ac:dyDescent="0.3">
      <c r="A7288" s="39" t="s">
        <v>1155</v>
      </c>
      <c r="B7288" s="39" t="s">
        <v>80</v>
      </c>
      <c r="C7288" s="39" t="s">
        <v>144</v>
      </c>
      <c r="D7288" s="39" t="s">
        <v>26</v>
      </c>
      <c r="E7288" s="70" t="s">
        <v>27</v>
      </c>
      <c r="F7288" s="70" t="s">
        <v>36</v>
      </c>
      <c r="G7288" s="78">
        <v>45568</v>
      </c>
      <c r="H7288" s="78">
        <v>45778</v>
      </c>
      <c r="I7288" s="69">
        <v>8310930.8300000001</v>
      </c>
      <c r="J7288" s="70">
        <v>0</v>
      </c>
      <c r="K7288" s="71">
        <v>0.999</v>
      </c>
      <c r="L7288" s="70">
        <v>0</v>
      </c>
      <c r="M7288" s="71">
        <v>1.0169999999999999</v>
      </c>
      <c r="N7288" s="72"/>
      <c r="O7288" s="73">
        <f>MIN(1,MAX(0,(1/(1+EXP(-(Assumptions!$B$5 + Assumptions!$B$6*$N7288))))*Assumptions!$B$3))</f>
        <v>3.9165722796764356E-2</v>
      </c>
      <c r="P7288" s="73">
        <f>VLOOKUP($F7288,Assumptions!$A$23:$B$27,2,FALSE)*Assumptions!$B$4</f>
        <v>0.55000000000000004</v>
      </c>
      <c r="Q7288" s="74">
        <f t="shared" si="226"/>
        <v>179026.98718897451</v>
      </c>
      <c r="R7288" s="75" t="str">
        <f>IF($O7288&lt;Assumptions!$B$17,"A",IF($O7288&lt;Assumptions!$B$18,"B",IF($O7288&lt;Assumptions!$B$19,"C",IF($O7288&lt;Assumptions!$B$20,"D","E"))))</f>
        <v>B</v>
      </c>
      <c r="S7288" s="75">
        <f t="shared" si="227"/>
        <v>0</v>
      </c>
    </row>
    <row r="7289" spans="1:19" ht="17.399999999999999" x14ac:dyDescent="0.3">
      <c r="A7289" s="39" t="s">
        <v>1155</v>
      </c>
      <c r="B7289" s="39" t="s">
        <v>80</v>
      </c>
      <c r="C7289" s="39" t="s">
        <v>144</v>
      </c>
      <c r="D7289" s="39" t="s">
        <v>26</v>
      </c>
      <c r="E7289" s="70" t="s">
        <v>27</v>
      </c>
      <c r="F7289" s="70" t="s">
        <v>36</v>
      </c>
      <c r="G7289" s="78">
        <v>45568</v>
      </c>
      <c r="H7289" s="78">
        <v>45809</v>
      </c>
      <c r="I7289" s="69">
        <v>8112405.9699999997</v>
      </c>
      <c r="J7289" s="70">
        <v>35</v>
      </c>
      <c r="K7289" s="71">
        <v>0.44900000000000001</v>
      </c>
      <c r="L7289" s="70">
        <v>0</v>
      </c>
      <c r="M7289" s="71">
        <v>1.0169999999999999</v>
      </c>
      <c r="N7289" s="72"/>
      <c r="O7289" s="73">
        <f>MIN(1,MAX(0,(1/(1+EXP(-(Assumptions!$B$5 + Assumptions!$B$6*$N7289))))*Assumptions!$B$3))</f>
        <v>3.9165722796764356E-2</v>
      </c>
      <c r="P7289" s="73">
        <f>VLOOKUP($F7289,Assumptions!$A$23:$B$27,2,FALSE)*Assumptions!$B$4</f>
        <v>0.55000000000000004</v>
      </c>
      <c r="Q7289" s="74">
        <f t="shared" si="226"/>
        <v>174750.53388970994</v>
      </c>
      <c r="R7289" s="75" t="str">
        <f>IF($O7289&lt;Assumptions!$B$17,"A",IF($O7289&lt;Assumptions!$B$18,"B",IF($O7289&lt;Assumptions!$B$19,"C",IF($O7289&lt;Assumptions!$B$20,"D","E"))))</f>
        <v>B</v>
      </c>
      <c r="S7289" s="75">
        <f t="shared" si="227"/>
        <v>0</v>
      </c>
    </row>
    <row r="7290" spans="1:19" ht="17.399999999999999" x14ac:dyDescent="0.3">
      <c r="A7290" s="39" t="s">
        <v>1155</v>
      </c>
      <c r="B7290" s="39" t="s">
        <v>80</v>
      </c>
      <c r="C7290" s="39" t="s">
        <v>144</v>
      </c>
      <c r="D7290" s="39" t="s">
        <v>26</v>
      </c>
      <c r="E7290" s="70" t="s">
        <v>27</v>
      </c>
      <c r="F7290" s="70" t="s">
        <v>36</v>
      </c>
      <c r="G7290" s="78">
        <v>45568</v>
      </c>
      <c r="H7290" s="78">
        <v>45839</v>
      </c>
      <c r="I7290" s="69">
        <v>7895621.4000000004</v>
      </c>
      <c r="J7290" s="70">
        <v>0</v>
      </c>
      <c r="K7290" s="71">
        <v>1.1180000000000001</v>
      </c>
      <c r="L7290" s="70">
        <v>0</v>
      </c>
      <c r="M7290" s="71">
        <v>1.0169999999999999</v>
      </c>
      <c r="N7290" s="72"/>
      <c r="O7290" s="73">
        <f>MIN(1,MAX(0,(1/(1+EXP(-(Assumptions!$B$5 + Assumptions!$B$6*$N7290))))*Assumptions!$B$3))</f>
        <v>3.9165722796764356E-2</v>
      </c>
      <c r="P7290" s="73">
        <f>VLOOKUP($F7290,Assumptions!$A$23:$B$27,2,FALSE)*Assumptions!$B$4</f>
        <v>0.55000000000000004</v>
      </c>
      <c r="Q7290" s="74">
        <f t="shared" si="226"/>
        <v>170080.74548333028</v>
      </c>
      <c r="R7290" s="75" t="str">
        <f>IF($O7290&lt;Assumptions!$B$17,"A",IF($O7290&lt;Assumptions!$B$18,"B",IF($O7290&lt;Assumptions!$B$19,"C",IF($O7290&lt;Assumptions!$B$20,"D","E"))))</f>
        <v>B</v>
      </c>
      <c r="S7290" s="75">
        <f t="shared" si="227"/>
        <v>0</v>
      </c>
    </row>
    <row r="7291" spans="1:19" ht="17.399999999999999" x14ac:dyDescent="0.3">
      <c r="A7291" s="39" t="s">
        <v>1155</v>
      </c>
      <c r="B7291" s="39" t="s">
        <v>80</v>
      </c>
      <c r="C7291" s="39" t="s">
        <v>144</v>
      </c>
      <c r="D7291" s="39" t="s">
        <v>26</v>
      </c>
      <c r="E7291" s="70" t="s">
        <v>27</v>
      </c>
      <c r="F7291" s="70" t="s">
        <v>36</v>
      </c>
      <c r="G7291" s="78">
        <v>45568</v>
      </c>
      <c r="H7291" s="78">
        <v>45870</v>
      </c>
      <c r="I7291" s="69">
        <v>7715542.9400000004</v>
      </c>
      <c r="J7291" s="70">
        <v>35</v>
      </c>
      <c r="K7291" s="71">
        <v>0.68300000000000005</v>
      </c>
      <c r="L7291" s="70">
        <v>0</v>
      </c>
      <c r="M7291" s="71">
        <v>1.0169999999999999</v>
      </c>
      <c r="N7291" s="72"/>
      <c r="O7291" s="73">
        <f>MIN(1,MAX(0,(1/(1+EXP(-(Assumptions!$B$5 + Assumptions!$B$6*$N7291))))*Assumptions!$B$3))</f>
        <v>3.9165722796764356E-2</v>
      </c>
      <c r="P7291" s="73">
        <f>VLOOKUP($F7291,Assumptions!$A$23:$B$27,2,FALSE)*Assumptions!$B$4</f>
        <v>0.55000000000000004</v>
      </c>
      <c r="Q7291" s="74">
        <f t="shared" si="226"/>
        <v>166201.64880801475</v>
      </c>
      <c r="R7291" s="75" t="str">
        <f>IF($O7291&lt;Assumptions!$B$17,"A",IF($O7291&lt;Assumptions!$B$18,"B",IF($O7291&lt;Assumptions!$B$19,"C",IF($O7291&lt;Assumptions!$B$20,"D","E"))))</f>
        <v>B</v>
      </c>
      <c r="S7291" s="75">
        <f t="shared" si="227"/>
        <v>0</v>
      </c>
    </row>
    <row r="7292" spans="1:19" ht="17.399999999999999" x14ac:dyDescent="0.3">
      <c r="A7292" s="39" t="s">
        <v>1155</v>
      </c>
      <c r="B7292" s="39" t="s">
        <v>80</v>
      </c>
      <c r="C7292" s="39" t="s">
        <v>144</v>
      </c>
      <c r="D7292" s="39" t="s">
        <v>26</v>
      </c>
      <c r="E7292" s="70" t="s">
        <v>27</v>
      </c>
      <c r="F7292" s="70" t="s">
        <v>36</v>
      </c>
      <c r="G7292" s="78">
        <v>45568</v>
      </c>
      <c r="H7292" s="78">
        <v>45901</v>
      </c>
      <c r="I7292" s="69">
        <v>7512038.5999999996</v>
      </c>
      <c r="J7292" s="70">
        <v>0</v>
      </c>
      <c r="K7292" s="71">
        <v>0.98399999999999999</v>
      </c>
      <c r="L7292" s="70">
        <v>0</v>
      </c>
      <c r="M7292" s="71">
        <v>1.0169999999999999</v>
      </c>
      <c r="N7292" s="72"/>
      <c r="O7292" s="73">
        <f>MIN(1,MAX(0,(1/(1+EXP(-(Assumptions!$B$5 + Assumptions!$B$6*$N7292))))*Assumptions!$B$3))</f>
        <v>3.9165722796764356E-2</v>
      </c>
      <c r="P7292" s="73">
        <f>VLOOKUP($F7292,Assumptions!$A$23:$B$27,2,FALSE)*Assumptions!$B$4</f>
        <v>0.55000000000000004</v>
      </c>
      <c r="Q7292" s="74">
        <f t="shared" si="226"/>
        <v>161817.93179540659</v>
      </c>
      <c r="R7292" s="75" t="str">
        <f>IF($O7292&lt;Assumptions!$B$17,"A",IF($O7292&lt;Assumptions!$B$18,"B",IF($O7292&lt;Assumptions!$B$19,"C",IF($O7292&lt;Assumptions!$B$20,"D","E"))))</f>
        <v>B</v>
      </c>
      <c r="S7292" s="75">
        <f t="shared" si="227"/>
        <v>0</v>
      </c>
    </row>
    <row r="7293" spans="1:19" ht="17.399999999999999" x14ac:dyDescent="0.3">
      <c r="A7293" s="39" t="s">
        <v>1155</v>
      </c>
      <c r="B7293" s="39" t="s">
        <v>80</v>
      </c>
      <c r="C7293" s="39" t="s">
        <v>144</v>
      </c>
      <c r="D7293" s="39" t="s">
        <v>26</v>
      </c>
      <c r="E7293" s="70" t="s">
        <v>27</v>
      </c>
      <c r="F7293" s="70" t="s">
        <v>36</v>
      </c>
      <c r="G7293" s="78">
        <v>45568</v>
      </c>
      <c r="H7293" s="78">
        <v>45931</v>
      </c>
      <c r="I7293" s="69">
        <v>7313316.54</v>
      </c>
      <c r="J7293" s="70">
        <v>15</v>
      </c>
      <c r="K7293" s="71">
        <v>1.04</v>
      </c>
      <c r="L7293" s="70">
        <v>0</v>
      </c>
      <c r="M7293" s="71">
        <v>1.0169999999999999</v>
      </c>
      <c r="N7293" s="72"/>
      <c r="O7293" s="73">
        <f>MIN(1,MAX(0,(1/(1+EXP(-(Assumptions!$B$5 + Assumptions!$B$6*$N7293))))*Assumptions!$B$3))</f>
        <v>3.9165722796764356E-2</v>
      </c>
      <c r="P7293" s="73">
        <f>VLOOKUP($F7293,Assumptions!$A$23:$B$27,2,FALSE)*Assumptions!$B$4</f>
        <v>0.55000000000000004</v>
      </c>
      <c r="Q7293" s="74">
        <f t="shared" si="226"/>
        <v>157537.23058184751</v>
      </c>
      <c r="R7293" s="75" t="str">
        <f>IF($O7293&lt;Assumptions!$B$17,"A",IF($O7293&lt;Assumptions!$B$18,"B",IF($O7293&lt;Assumptions!$B$19,"C",IF($O7293&lt;Assumptions!$B$20,"D","E"))))</f>
        <v>B</v>
      </c>
      <c r="S7293" s="75">
        <f t="shared" si="227"/>
        <v>0</v>
      </c>
    </row>
    <row r="7294" spans="1:19" ht="17.399999999999999" x14ac:dyDescent="0.3">
      <c r="A7294" s="39" t="s">
        <v>1155</v>
      </c>
      <c r="B7294" s="39" t="s">
        <v>80</v>
      </c>
      <c r="C7294" s="39" t="s">
        <v>144</v>
      </c>
      <c r="D7294" s="39" t="s">
        <v>26</v>
      </c>
      <c r="E7294" s="70" t="s">
        <v>27</v>
      </c>
      <c r="F7294" s="70" t="s">
        <v>36</v>
      </c>
      <c r="G7294" s="78">
        <v>45568</v>
      </c>
      <c r="H7294" s="78">
        <v>45962</v>
      </c>
      <c r="I7294" s="69">
        <v>7124271.9199999999</v>
      </c>
      <c r="J7294" s="70">
        <v>0</v>
      </c>
      <c r="K7294" s="71">
        <v>1.0109999999999999</v>
      </c>
      <c r="L7294" s="70">
        <v>0</v>
      </c>
      <c r="M7294" s="71">
        <v>1.0169999999999999</v>
      </c>
      <c r="N7294" s="72"/>
      <c r="O7294" s="73">
        <f>MIN(1,MAX(0,(1/(1+EXP(-(Assumptions!$B$5 + Assumptions!$B$6*$N7294))))*Assumptions!$B$3))</f>
        <v>3.9165722796764356E-2</v>
      </c>
      <c r="P7294" s="73">
        <f>VLOOKUP($F7294,Assumptions!$A$23:$B$27,2,FALSE)*Assumptions!$B$4</f>
        <v>0.55000000000000004</v>
      </c>
      <c r="Q7294" s="74">
        <f t="shared" si="226"/>
        <v>153464.99253112072</v>
      </c>
      <c r="R7294" s="75" t="str">
        <f>IF($O7294&lt;Assumptions!$B$17,"A",IF($O7294&lt;Assumptions!$B$18,"B",IF($O7294&lt;Assumptions!$B$19,"C",IF($O7294&lt;Assumptions!$B$20,"D","E"))))</f>
        <v>B</v>
      </c>
      <c r="S7294" s="75">
        <f t="shared" si="227"/>
        <v>0</v>
      </c>
    </row>
    <row r="7295" spans="1:19" ht="17.399999999999999" x14ac:dyDescent="0.3">
      <c r="A7295" s="39" t="s">
        <v>1155</v>
      </c>
      <c r="B7295" s="39" t="s">
        <v>80</v>
      </c>
      <c r="C7295" s="39" t="s">
        <v>144</v>
      </c>
      <c r="D7295" s="39" t="s">
        <v>26</v>
      </c>
      <c r="E7295" s="70" t="s">
        <v>27</v>
      </c>
      <c r="F7295" s="70" t="s">
        <v>36</v>
      </c>
      <c r="G7295" s="78">
        <v>45568</v>
      </c>
      <c r="H7295" s="78">
        <v>45992</v>
      </c>
      <c r="I7295" s="69">
        <v>6932680.54</v>
      </c>
      <c r="J7295" s="70">
        <v>0</v>
      </c>
      <c r="K7295" s="71">
        <v>1.034</v>
      </c>
      <c r="L7295" s="70">
        <v>0</v>
      </c>
      <c r="M7295" s="71">
        <v>1.0169999999999999</v>
      </c>
      <c r="N7295" s="72"/>
      <c r="O7295" s="73">
        <f>MIN(1,MAX(0,(1/(1+EXP(-(Assumptions!$B$5 + Assumptions!$B$6*$N7295))))*Assumptions!$B$3))</f>
        <v>3.9165722796764356E-2</v>
      </c>
      <c r="P7295" s="73">
        <f>VLOOKUP($F7295,Assumptions!$A$23:$B$27,2,FALSE)*Assumptions!$B$4</f>
        <v>0.55000000000000004</v>
      </c>
      <c r="Q7295" s="74">
        <f t="shared" si="226"/>
        <v>149337.89434748946</v>
      </c>
      <c r="R7295" s="75" t="str">
        <f>IF($O7295&lt;Assumptions!$B$17,"A",IF($O7295&lt;Assumptions!$B$18,"B",IF($O7295&lt;Assumptions!$B$19,"C",IF($O7295&lt;Assumptions!$B$20,"D","E"))))</f>
        <v>B</v>
      </c>
      <c r="S7295" s="75">
        <f t="shared" si="227"/>
        <v>0</v>
      </c>
    </row>
    <row r="7296" spans="1:19" ht="17.399999999999999" x14ac:dyDescent="0.3">
      <c r="A7296" s="39" t="s">
        <v>1157</v>
      </c>
      <c r="B7296" s="39" t="s">
        <v>80</v>
      </c>
      <c r="C7296" s="39" t="s">
        <v>22</v>
      </c>
      <c r="D7296" s="39" t="s">
        <v>30</v>
      </c>
      <c r="E7296" s="70" t="s">
        <v>46</v>
      </c>
      <c r="F7296" s="70" t="s">
        <v>28</v>
      </c>
      <c r="G7296" s="78">
        <v>45354</v>
      </c>
      <c r="H7296" s="78">
        <v>45658</v>
      </c>
      <c r="I7296" s="69">
        <v>656743.82999999996</v>
      </c>
      <c r="J7296" s="70">
        <v>0</v>
      </c>
      <c r="K7296" s="71">
        <v>1.077</v>
      </c>
      <c r="L7296" s="70">
        <v>0</v>
      </c>
      <c r="M7296" s="71">
        <v>0.874</v>
      </c>
      <c r="N7296" s="72"/>
      <c r="O7296" s="73">
        <f>MIN(1,MAX(0,(1/(1+EXP(-(Assumptions!$B$5 + Assumptions!$B$6*$N7296))))*Assumptions!$B$3))</f>
        <v>3.9165722796764356E-2</v>
      </c>
      <c r="P7296" s="73">
        <f>VLOOKUP($F7296,Assumptions!$A$23:$B$27,2,FALSE)*Assumptions!$B$4</f>
        <v>0.35</v>
      </c>
      <c r="Q7296" s="74">
        <f t="shared" si="226"/>
        <v>9002.6463779928654</v>
      </c>
      <c r="R7296" s="75" t="str">
        <f>IF($O7296&lt;Assumptions!$B$17,"A",IF($O7296&lt;Assumptions!$B$18,"B",IF($O7296&lt;Assumptions!$B$19,"C",IF($O7296&lt;Assumptions!$B$20,"D","E"))))</f>
        <v>B</v>
      </c>
      <c r="S7296" s="75">
        <f t="shared" si="227"/>
        <v>0</v>
      </c>
    </row>
    <row r="7297" spans="1:19" ht="17.399999999999999" x14ac:dyDescent="0.3">
      <c r="A7297" s="39" t="s">
        <v>1157</v>
      </c>
      <c r="B7297" s="39" t="s">
        <v>80</v>
      </c>
      <c r="C7297" s="39" t="s">
        <v>22</v>
      </c>
      <c r="D7297" s="39" t="s">
        <v>30</v>
      </c>
      <c r="E7297" s="70" t="s">
        <v>46</v>
      </c>
      <c r="F7297" s="70" t="s">
        <v>28</v>
      </c>
      <c r="G7297" s="78">
        <v>45354</v>
      </c>
      <c r="H7297" s="78">
        <v>45689</v>
      </c>
      <c r="I7297" s="69">
        <v>646884.19999999995</v>
      </c>
      <c r="J7297" s="70">
        <v>65</v>
      </c>
      <c r="K7297" s="71">
        <v>0.74399999999999999</v>
      </c>
      <c r="L7297" s="70">
        <v>0</v>
      </c>
      <c r="M7297" s="71">
        <v>0.874</v>
      </c>
      <c r="N7297" s="72"/>
      <c r="O7297" s="73">
        <f>MIN(1,MAX(0,(1/(1+EXP(-(Assumptions!$B$5 + Assumptions!$B$6*$N7297))))*Assumptions!$B$3))</f>
        <v>3.9165722796764356E-2</v>
      </c>
      <c r="P7297" s="73">
        <f>VLOOKUP($F7297,Assumptions!$A$23:$B$27,2,FALSE)*Assumptions!$B$4</f>
        <v>0.35</v>
      </c>
      <c r="Q7297" s="74">
        <f t="shared" ref="Q7297:Q7360" si="228">$I7297*$O7297*$P7297</f>
        <v>8867.4905405823356</v>
      </c>
      <c r="R7297" s="75" t="str">
        <f>IF($O7297&lt;Assumptions!$B$17,"A",IF($O7297&lt;Assumptions!$B$18,"B",IF($O7297&lt;Assumptions!$B$19,"C",IF($O7297&lt;Assumptions!$B$20,"D","E"))))</f>
        <v>B</v>
      </c>
      <c r="S7297" s="75">
        <f t="shared" ref="S7297:S7360" si="229">--($J7297&gt;=180)</f>
        <v>0</v>
      </c>
    </row>
    <row r="7298" spans="1:19" ht="17.399999999999999" x14ac:dyDescent="0.3">
      <c r="A7298" s="39" t="s">
        <v>1157</v>
      </c>
      <c r="B7298" s="39" t="s">
        <v>80</v>
      </c>
      <c r="C7298" s="39" t="s">
        <v>22</v>
      </c>
      <c r="D7298" s="39" t="s">
        <v>30</v>
      </c>
      <c r="E7298" s="70" t="s">
        <v>46</v>
      </c>
      <c r="F7298" s="70" t="s">
        <v>28</v>
      </c>
      <c r="G7298" s="78">
        <v>45354</v>
      </c>
      <c r="H7298" s="78">
        <v>45717</v>
      </c>
      <c r="I7298" s="69">
        <v>634239.49</v>
      </c>
      <c r="J7298" s="70">
        <v>0</v>
      </c>
      <c r="K7298" s="71">
        <v>0.96699999999999997</v>
      </c>
      <c r="L7298" s="70">
        <v>0</v>
      </c>
      <c r="M7298" s="71">
        <v>0.874</v>
      </c>
      <c r="N7298" s="72"/>
      <c r="O7298" s="73">
        <f>MIN(1,MAX(0,(1/(1+EXP(-(Assumptions!$B$5 + Assumptions!$B$6*$N7298))))*Assumptions!$B$3))</f>
        <v>3.9165722796764356E-2</v>
      </c>
      <c r="P7298" s="73">
        <f>VLOOKUP($F7298,Assumptions!$A$23:$B$27,2,FALSE)*Assumptions!$B$4</f>
        <v>0.35</v>
      </c>
      <c r="Q7298" s="74">
        <f t="shared" si="228"/>
        <v>8694.1568182354185</v>
      </c>
      <c r="R7298" s="75" t="str">
        <f>IF($O7298&lt;Assumptions!$B$17,"A",IF($O7298&lt;Assumptions!$B$18,"B",IF($O7298&lt;Assumptions!$B$19,"C",IF($O7298&lt;Assumptions!$B$20,"D","E"))))</f>
        <v>B</v>
      </c>
      <c r="S7298" s="75">
        <f t="shared" si="229"/>
        <v>0</v>
      </c>
    </row>
    <row r="7299" spans="1:19" ht="17.399999999999999" x14ac:dyDescent="0.3">
      <c r="A7299" s="39" t="s">
        <v>1157</v>
      </c>
      <c r="B7299" s="39" t="s">
        <v>80</v>
      </c>
      <c r="C7299" s="39" t="s">
        <v>22</v>
      </c>
      <c r="D7299" s="39" t="s">
        <v>30</v>
      </c>
      <c r="E7299" s="70" t="s">
        <v>46</v>
      </c>
      <c r="F7299" s="70" t="s">
        <v>28</v>
      </c>
      <c r="G7299" s="78">
        <v>45354</v>
      </c>
      <c r="H7299" s="78">
        <v>45748</v>
      </c>
      <c r="I7299" s="69">
        <v>622663.48</v>
      </c>
      <c r="J7299" s="70">
        <v>35</v>
      </c>
      <c r="K7299" s="71">
        <v>0.71499999999999997</v>
      </c>
      <c r="L7299" s="70">
        <v>0</v>
      </c>
      <c r="M7299" s="71">
        <v>0.874</v>
      </c>
      <c r="N7299" s="72"/>
      <c r="O7299" s="73">
        <f>MIN(1,MAX(0,(1/(1+EXP(-(Assumptions!$B$5 + Assumptions!$B$6*$N7299))))*Assumptions!$B$3))</f>
        <v>3.9165722796764356E-2</v>
      </c>
      <c r="P7299" s="73">
        <f>VLOOKUP($F7299,Assumptions!$A$23:$B$27,2,FALSE)*Assumptions!$B$4</f>
        <v>0.35</v>
      </c>
      <c r="Q7299" s="74">
        <f t="shared" si="228"/>
        <v>8535.472838672018</v>
      </c>
      <c r="R7299" s="75" t="str">
        <f>IF($O7299&lt;Assumptions!$B$17,"A",IF($O7299&lt;Assumptions!$B$18,"B",IF($O7299&lt;Assumptions!$B$19,"C",IF($O7299&lt;Assumptions!$B$20,"D","E"))))</f>
        <v>B</v>
      </c>
      <c r="S7299" s="75">
        <f t="shared" si="229"/>
        <v>0</v>
      </c>
    </row>
    <row r="7300" spans="1:19" ht="17.399999999999999" x14ac:dyDescent="0.3">
      <c r="A7300" s="39" t="s">
        <v>1157</v>
      </c>
      <c r="B7300" s="39" t="s">
        <v>80</v>
      </c>
      <c r="C7300" s="39" t="s">
        <v>22</v>
      </c>
      <c r="D7300" s="39" t="s">
        <v>30</v>
      </c>
      <c r="E7300" s="70" t="s">
        <v>46</v>
      </c>
      <c r="F7300" s="70" t="s">
        <v>28</v>
      </c>
      <c r="G7300" s="78">
        <v>45354</v>
      </c>
      <c r="H7300" s="78">
        <v>45778</v>
      </c>
      <c r="I7300" s="69">
        <v>613068.57999999996</v>
      </c>
      <c r="J7300" s="70">
        <v>0</v>
      </c>
      <c r="K7300" s="71">
        <v>1.0669999999999999</v>
      </c>
      <c r="L7300" s="70">
        <v>0</v>
      </c>
      <c r="M7300" s="71">
        <v>0.874</v>
      </c>
      <c r="N7300" s="72"/>
      <c r="O7300" s="73">
        <f>MIN(1,MAX(0,(1/(1+EXP(-(Assumptions!$B$5 + Assumptions!$B$6*$N7300))))*Assumptions!$B$3))</f>
        <v>3.9165722796764356E-2</v>
      </c>
      <c r="P7300" s="73">
        <f>VLOOKUP($F7300,Assumptions!$A$23:$B$27,2,FALSE)*Assumptions!$B$4</f>
        <v>0.35</v>
      </c>
      <c r="Q7300" s="74">
        <f t="shared" si="228"/>
        <v>8403.9459208900826</v>
      </c>
      <c r="R7300" s="75" t="str">
        <f>IF($O7300&lt;Assumptions!$B$17,"A",IF($O7300&lt;Assumptions!$B$18,"B",IF($O7300&lt;Assumptions!$B$19,"C",IF($O7300&lt;Assumptions!$B$20,"D","E"))))</f>
        <v>B</v>
      </c>
      <c r="S7300" s="75">
        <f t="shared" si="229"/>
        <v>0</v>
      </c>
    </row>
    <row r="7301" spans="1:19" ht="17.399999999999999" x14ac:dyDescent="0.3">
      <c r="A7301" s="39" t="s">
        <v>1157</v>
      </c>
      <c r="B7301" s="39" t="s">
        <v>80</v>
      </c>
      <c r="C7301" s="39" t="s">
        <v>22</v>
      </c>
      <c r="D7301" s="39" t="s">
        <v>30</v>
      </c>
      <c r="E7301" s="70" t="s">
        <v>46</v>
      </c>
      <c r="F7301" s="70" t="s">
        <v>28</v>
      </c>
      <c r="G7301" s="78">
        <v>45354</v>
      </c>
      <c r="H7301" s="78">
        <v>45809</v>
      </c>
      <c r="I7301" s="69">
        <v>602347.15</v>
      </c>
      <c r="J7301" s="70">
        <v>15</v>
      </c>
      <c r="K7301" s="71">
        <v>1.0169999999999999</v>
      </c>
      <c r="L7301" s="70">
        <v>0</v>
      </c>
      <c r="M7301" s="71">
        <v>0.874</v>
      </c>
      <c r="N7301" s="72"/>
      <c r="O7301" s="73">
        <f>MIN(1,MAX(0,(1/(1+EXP(-(Assumptions!$B$5 + Assumptions!$B$6*$N7301))))*Assumptions!$B$3))</f>
        <v>3.9165722796764356E-2</v>
      </c>
      <c r="P7301" s="73">
        <f>VLOOKUP($F7301,Assumptions!$A$23:$B$27,2,FALSE)*Assumptions!$B$4</f>
        <v>0.35</v>
      </c>
      <c r="Q7301" s="74">
        <f t="shared" si="228"/>
        <v>8256.9765265123642</v>
      </c>
      <c r="R7301" s="75" t="str">
        <f>IF($O7301&lt;Assumptions!$B$17,"A",IF($O7301&lt;Assumptions!$B$18,"B",IF($O7301&lt;Assumptions!$B$19,"C",IF($O7301&lt;Assumptions!$B$20,"D","E"))))</f>
        <v>B</v>
      </c>
      <c r="S7301" s="75">
        <f t="shared" si="229"/>
        <v>0</v>
      </c>
    </row>
    <row r="7302" spans="1:19" ht="17.399999999999999" x14ac:dyDescent="0.3">
      <c r="A7302" s="39" t="s">
        <v>1157</v>
      </c>
      <c r="B7302" s="39" t="s">
        <v>80</v>
      </c>
      <c r="C7302" s="39" t="s">
        <v>22</v>
      </c>
      <c r="D7302" s="39" t="s">
        <v>30</v>
      </c>
      <c r="E7302" s="70" t="s">
        <v>46</v>
      </c>
      <c r="F7302" s="70" t="s">
        <v>28</v>
      </c>
      <c r="G7302" s="78">
        <v>45354</v>
      </c>
      <c r="H7302" s="78">
        <v>45839</v>
      </c>
      <c r="I7302" s="69">
        <v>593340.48</v>
      </c>
      <c r="J7302" s="70">
        <v>15</v>
      </c>
      <c r="K7302" s="71">
        <v>1.0489999999999999</v>
      </c>
      <c r="L7302" s="70">
        <v>0</v>
      </c>
      <c r="M7302" s="71">
        <v>0.874</v>
      </c>
      <c r="N7302" s="72"/>
      <c r="O7302" s="73">
        <f>MIN(1,MAX(0,(1/(1+EXP(-(Assumptions!$B$5 + Assumptions!$B$6*$N7302))))*Assumptions!$B$3))</f>
        <v>3.9165722796764356E-2</v>
      </c>
      <c r="P7302" s="73">
        <f>VLOOKUP($F7302,Assumptions!$A$23:$B$27,2,FALSE)*Assumptions!$B$4</f>
        <v>0.35</v>
      </c>
      <c r="Q7302" s="74">
        <f t="shared" si="228"/>
        <v>8133.5130673226868</v>
      </c>
      <c r="R7302" s="75" t="str">
        <f>IF($O7302&lt;Assumptions!$B$17,"A",IF($O7302&lt;Assumptions!$B$18,"B",IF($O7302&lt;Assumptions!$B$19,"C",IF($O7302&lt;Assumptions!$B$20,"D","E"))))</f>
        <v>B</v>
      </c>
      <c r="S7302" s="75">
        <f t="shared" si="229"/>
        <v>0</v>
      </c>
    </row>
    <row r="7303" spans="1:19" ht="17.399999999999999" x14ac:dyDescent="0.3">
      <c r="A7303" s="39" t="s">
        <v>1157</v>
      </c>
      <c r="B7303" s="39" t="s">
        <v>80</v>
      </c>
      <c r="C7303" s="39" t="s">
        <v>22</v>
      </c>
      <c r="D7303" s="39" t="s">
        <v>30</v>
      </c>
      <c r="E7303" s="70" t="s">
        <v>46</v>
      </c>
      <c r="F7303" s="70" t="s">
        <v>28</v>
      </c>
      <c r="G7303" s="78">
        <v>45354</v>
      </c>
      <c r="H7303" s="78">
        <v>45870</v>
      </c>
      <c r="I7303" s="69">
        <v>581993.65</v>
      </c>
      <c r="J7303" s="70">
        <v>95</v>
      </c>
      <c r="K7303" s="71">
        <v>0.4</v>
      </c>
      <c r="L7303" s="70">
        <v>0</v>
      </c>
      <c r="M7303" s="71">
        <v>0.874</v>
      </c>
      <c r="N7303" s="72"/>
      <c r="O7303" s="73">
        <f>MIN(1,MAX(0,(1/(1+EXP(-(Assumptions!$B$5 + Assumptions!$B$6*$N7303))))*Assumptions!$B$3))</f>
        <v>3.9165722796764356E-2</v>
      </c>
      <c r="P7303" s="73">
        <f>VLOOKUP($F7303,Assumptions!$A$23:$B$27,2,FALSE)*Assumptions!$B$4</f>
        <v>0.35</v>
      </c>
      <c r="Q7303" s="74">
        <f t="shared" si="228"/>
        <v>7977.9706878819825</v>
      </c>
      <c r="R7303" s="75" t="str">
        <f>IF($O7303&lt;Assumptions!$B$17,"A",IF($O7303&lt;Assumptions!$B$18,"B",IF($O7303&lt;Assumptions!$B$19,"C",IF($O7303&lt;Assumptions!$B$20,"D","E"))))</f>
        <v>B</v>
      </c>
      <c r="S7303" s="75">
        <f t="shared" si="229"/>
        <v>0</v>
      </c>
    </row>
    <row r="7304" spans="1:19" ht="17.399999999999999" x14ac:dyDescent="0.3">
      <c r="A7304" s="39" t="s">
        <v>1157</v>
      </c>
      <c r="B7304" s="39" t="s">
        <v>80</v>
      </c>
      <c r="C7304" s="39" t="s">
        <v>22</v>
      </c>
      <c r="D7304" s="39" t="s">
        <v>30</v>
      </c>
      <c r="E7304" s="70" t="s">
        <v>46</v>
      </c>
      <c r="F7304" s="70" t="s">
        <v>28</v>
      </c>
      <c r="G7304" s="78">
        <v>45354</v>
      </c>
      <c r="H7304" s="78">
        <v>45901</v>
      </c>
      <c r="I7304" s="69">
        <v>581993.65</v>
      </c>
      <c r="J7304" s="70">
        <v>185</v>
      </c>
      <c r="K7304" s="71">
        <v>0.2</v>
      </c>
      <c r="L7304" s="70">
        <v>0</v>
      </c>
      <c r="M7304" s="71">
        <v>0.874</v>
      </c>
      <c r="N7304" s="72"/>
      <c r="O7304" s="73">
        <f>MIN(1,MAX(0,(1/(1+EXP(-(Assumptions!$B$5 + Assumptions!$B$6*$N7304))))*Assumptions!$B$3))</f>
        <v>3.9165722796764356E-2</v>
      </c>
      <c r="P7304" s="73">
        <f>VLOOKUP($F7304,Assumptions!$A$23:$B$27,2,FALSE)*Assumptions!$B$4</f>
        <v>0.35</v>
      </c>
      <c r="Q7304" s="74">
        <f t="shared" si="228"/>
        <v>7977.9706878819825</v>
      </c>
      <c r="R7304" s="75" t="str">
        <f>IF($O7304&lt;Assumptions!$B$17,"A",IF($O7304&lt;Assumptions!$B$18,"B",IF($O7304&lt;Assumptions!$B$19,"C",IF($O7304&lt;Assumptions!$B$20,"D","E"))))</f>
        <v>B</v>
      </c>
      <c r="S7304" s="75">
        <f t="shared" si="229"/>
        <v>1</v>
      </c>
    </row>
    <row r="7305" spans="1:19" ht="17.399999999999999" x14ac:dyDescent="0.3">
      <c r="A7305" s="39" t="s">
        <v>1157</v>
      </c>
      <c r="B7305" s="39" t="s">
        <v>80</v>
      </c>
      <c r="C7305" s="39" t="s">
        <v>22</v>
      </c>
      <c r="D7305" s="39" t="s">
        <v>30</v>
      </c>
      <c r="E7305" s="70" t="s">
        <v>46</v>
      </c>
      <c r="F7305" s="70" t="s">
        <v>28</v>
      </c>
      <c r="G7305" s="78">
        <v>45354</v>
      </c>
      <c r="H7305" s="78">
        <v>45931</v>
      </c>
      <c r="I7305" s="69">
        <v>581993.65</v>
      </c>
      <c r="J7305" s="70">
        <v>999</v>
      </c>
      <c r="K7305" s="71">
        <v>0.16200000000000001</v>
      </c>
      <c r="L7305" s="70">
        <v>0</v>
      </c>
      <c r="M7305" s="71">
        <v>0.874</v>
      </c>
      <c r="N7305" s="72"/>
      <c r="O7305" s="73">
        <f>MIN(1,MAX(0,(1/(1+EXP(-(Assumptions!$B$5 + Assumptions!$B$6*$N7305))))*Assumptions!$B$3))</f>
        <v>3.9165722796764356E-2</v>
      </c>
      <c r="P7305" s="73">
        <f>VLOOKUP($F7305,Assumptions!$A$23:$B$27,2,FALSE)*Assumptions!$B$4</f>
        <v>0.35</v>
      </c>
      <c r="Q7305" s="74">
        <f t="shared" si="228"/>
        <v>7977.9706878819825</v>
      </c>
      <c r="R7305" s="75" t="str">
        <f>IF($O7305&lt;Assumptions!$B$17,"A",IF($O7305&lt;Assumptions!$B$18,"B",IF($O7305&lt;Assumptions!$B$19,"C",IF($O7305&lt;Assumptions!$B$20,"D","E"))))</f>
        <v>B</v>
      </c>
      <c r="S7305" s="75">
        <f t="shared" si="229"/>
        <v>1</v>
      </c>
    </row>
    <row r="7306" spans="1:19" ht="17.399999999999999" x14ac:dyDescent="0.3">
      <c r="A7306" s="39" t="s">
        <v>1157</v>
      </c>
      <c r="B7306" s="39" t="s">
        <v>80</v>
      </c>
      <c r="C7306" s="39" t="s">
        <v>22</v>
      </c>
      <c r="D7306" s="39" t="s">
        <v>30</v>
      </c>
      <c r="E7306" s="70" t="s">
        <v>46</v>
      </c>
      <c r="F7306" s="70" t="s">
        <v>28</v>
      </c>
      <c r="G7306" s="78">
        <v>45354</v>
      </c>
      <c r="H7306" s="78">
        <v>45962</v>
      </c>
      <c r="I7306" s="69">
        <v>581993.65</v>
      </c>
      <c r="J7306" s="70">
        <v>999</v>
      </c>
      <c r="K7306" s="71">
        <v>0.13300000000000001</v>
      </c>
      <c r="L7306" s="70">
        <v>0</v>
      </c>
      <c r="M7306" s="71">
        <v>0.874</v>
      </c>
      <c r="N7306" s="72"/>
      <c r="O7306" s="73">
        <f>MIN(1,MAX(0,(1/(1+EXP(-(Assumptions!$B$5 + Assumptions!$B$6*$N7306))))*Assumptions!$B$3))</f>
        <v>3.9165722796764356E-2</v>
      </c>
      <c r="P7306" s="73">
        <f>VLOOKUP($F7306,Assumptions!$A$23:$B$27,2,FALSE)*Assumptions!$B$4</f>
        <v>0.35</v>
      </c>
      <c r="Q7306" s="74">
        <f t="shared" si="228"/>
        <v>7977.9706878819825</v>
      </c>
      <c r="R7306" s="75" t="str">
        <f>IF($O7306&lt;Assumptions!$B$17,"A",IF($O7306&lt;Assumptions!$B$18,"B",IF($O7306&lt;Assumptions!$B$19,"C",IF($O7306&lt;Assumptions!$B$20,"D","E"))))</f>
        <v>B</v>
      </c>
      <c r="S7306" s="75">
        <f t="shared" si="229"/>
        <v>1</v>
      </c>
    </row>
    <row r="7307" spans="1:19" ht="17.399999999999999" x14ac:dyDescent="0.3">
      <c r="A7307" s="39" t="s">
        <v>1157</v>
      </c>
      <c r="B7307" s="39" t="s">
        <v>80</v>
      </c>
      <c r="C7307" s="39" t="s">
        <v>22</v>
      </c>
      <c r="D7307" s="39" t="s">
        <v>30</v>
      </c>
      <c r="E7307" s="70" t="s">
        <v>46</v>
      </c>
      <c r="F7307" s="70" t="s">
        <v>28</v>
      </c>
      <c r="G7307" s="78">
        <v>45354</v>
      </c>
      <c r="H7307" s="78">
        <v>45992</v>
      </c>
      <c r="I7307" s="69">
        <v>581993.65</v>
      </c>
      <c r="J7307" s="70">
        <v>999</v>
      </c>
      <c r="K7307" s="71">
        <v>0.16300000000000001</v>
      </c>
      <c r="L7307" s="70">
        <v>0</v>
      </c>
      <c r="M7307" s="71">
        <v>0.874</v>
      </c>
      <c r="N7307" s="72"/>
      <c r="O7307" s="73">
        <f>MIN(1,MAX(0,(1/(1+EXP(-(Assumptions!$B$5 + Assumptions!$B$6*$N7307))))*Assumptions!$B$3))</f>
        <v>3.9165722796764356E-2</v>
      </c>
      <c r="P7307" s="73">
        <f>VLOOKUP($F7307,Assumptions!$A$23:$B$27,2,FALSE)*Assumptions!$B$4</f>
        <v>0.35</v>
      </c>
      <c r="Q7307" s="74">
        <f t="shared" si="228"/>
        <v>7977.9706878819825</v>
      </c>
      <c r="R7307" s="75" t="str">
        <f>IF($O7307&lt;Assumptions!$B$17,"A",IF($O7307&lt;Assumptions!$B$18,"B",IF($O7307&lt;Assumptions!$B$19,"C",IF($O7307&lt;Assumptions!$B$20,"D","E"))))</f>
        <v>B</v>
      </c>
      <c r="S7307" s="75">
        <f t="shared" si="229"/>
        <v>1</v>
      </c>
    </row>
    <row r="7308" spans="1:19" ht="17.399999999999999" x14ac:dyDescent="0.3">
      <c r="A7308" s="39" t="s">
        <v>1159</v>
      </c>
      <c r="B7308" s="39" t="s">
        <v>59</v>
      </c>
      <c r="C7308" s="39" t="s">
        <v>190</v>
      </c>
      <c r="D7308" s="39" t="s">
        <v>26</v>
      </c>
      <c r="E7308" s="70" t="s">
        <v>46</v>
      </c>
      <c r="F7308" s="70" t="s">
        <v>28</v>
      </c>
      <c r="G7308" s="78">
        <v>45282</v>
      </c>
      <c r="H7308" s="78">
        <v>45658</v>
      </c>
      <c r="I7308" s="69">
        <v>61453158.509999998</v>
      </c>
      <c r="J7308" s="70">
        <v>0</v>
      </c>
      <c r="K7308" s="71">
        <v>1.093</v>
      </c>
      <c r="L7308" s="70">
        <v>0</v>
      </c>
      <c r="M7308" s="71">
        <v>0.58799999999999997</v>
      </c>
      <c r="N7308" s="72"/>
      <c r="O7308" s="73">
        <f>MIN(1,MAX(0,(1/(1+EXP(-(Assumptions!$B$5 + Assumptions!$B$6*$N7308))))*Assumptions!$B$3))</f>
        <v>3.9165722796764356E-2</v>
      </c>
      <c r="P7308" s="73">
        <f>VLOOKUP($F7308,Assumptions!$A$23:$B$27,2,FALSE)*Assumptions!$B$4</f>
        <v>0.35</v>
      </c>
      <c r="Q7308" s="74">
        <f t="shared" si="228"/>
        <v>842400.07991589804</v>
      </c>
      <c r="R7308" s="75" t="str">
        <f>IF($O7308&lt;Assumptions!$B$17,"A",IF($O7308&lt;Assumptions!$B$18,"B",IF($O7308&lt;Assumptions!$B$19,"C",IF($O7308&lt;Assumptions!$B$20,"D","E"))))</f>
        <v>B</v>
      </c>
      <c r="S7308" s="75">
        <f t="shared" si="229"/>
        <v>0</v>
      </c>
    </row>
    <row r="7309" spans="1:19" ht="17.399999999999999" x14ac:dyDescent="0.3">
      <c r="A7309" s="39" t="s">
        <v>1159</v>
      </c>
      <c r="B7309" s="39" t="s">
        <v>59</v>
      </c>
      <c r="C7309" s="39" t="s">
        <v>190</v>
      </c>
      <c r="D7309" s="39" t="s">
        <v>26</v>
      </c>
      <c r="E7309" s="70" t="s">
        <v>46</v>
      </c>
      <c r="F7309" s="70" t="s">
        <v>28</v>
      </c>
      <c r="G7309" s="78">
        <v>45282</v>
      </c>
      <c r="H7309" s="78">
        <v>45689</v>
      </c>
      <c r="I7309" s="69">
        <v>60285206.07</v>
      </c>
      <c r="J7309" s="70">
        <v>0</v>
      </c>
      <c r="K7309" s="71">
        <v>1.0720000000000001</v>
      </c>
      <c r="L7309" s="70">
        <v>0</v>
      </c>
      <c r="M7309" s="71">
        <v>0.58799999999999997</v>
      </c>
      <c r="N7309" s="72"/>
      <c r="O7309" s="73">
        <f>MIN(1,MAX(0,(1/(1+EXP(-(Assumptions!$B$5 + Assumptions!$B$6*$N7309))))*Assumptions!$B$3))</f>
        <v>3.9165722796764356E-2</v>
      </c>
      <c r="P7309" s="73">
        <f>VLOOKUP($F7309,Assumptions!$A$23:$B$27,2,FALSE)*Assumptions!$B$4</f>
        <v>0.35</v>
      </c>
      <c r="Q7309" s="74">
        <f t="shared" si="228"/>
        <v>826389.78438920248</v>
      </c>
      <c r="R7309" s="75" t="str">
        <f>IF($O7309&lt;Assumptions!$B$17,"A",IF($O7309&lt;Assumptions!$B$18,"B",IF($O7309&lt;Assumptions!$B$19,"C",IF($O7309&lt;Assumptions!$B$20,"D","E"))))</f>
        <v>B</v>
      </c>
      <c r="S7309" s="75">
        <f t="shared" si="229"/>
        <v>0</v>
      </c>
    </row>
    <row r="7310" spans="1:19" ht="17.399999999999999" x14ac:dyDescent="0.3">
      <c r="A7310" s="39" t="s">
        <v>1159</v>
      </c>
      <c r="B7310" s="39" t="s">
        <v>59</v>
      </c>
      <c r="C7310" s="39" t="s">
        <v>190</v>
      </c>
      <c r="D7310" s="39" t="s">
        <v>26</v>
      </c>
      <c r="E7310" s="70" t="s">
        <v>46</v>
      </c>
      <c r="F7310" s="70" t="s">
        <v>28</v>
      </c>
      <c r="G7310" s="78">
        <v>45282</v>
      </c>
      <c r="H7310" s="78">
        <v>45717</v>
      </c>
      <c r="I7310" s="69">
        <v>59197242.189999998</v>
      </c>
      <c r="J7310" s="70">
        <v>65</v>
      </c>
      <c r="K7310" s="71">
        <v>0.81100000000000005</v>
      </c>
      <c r="L7310" s="70">
        <v>0</v>
      </c>
      <c r="M7310" s="71">
        <v>0.58799999999999997</v>
      </c>
      <c r="N7310" s="72"/>
      <c r="O7310" s="73">
        <f>MIN(1,MAX(0,(1/(1+EXP(-(Assumptions!$B$5 + Assumptions!$B$6*$N7310))))*Assumptions!$B$3))</f>
        <v>3.9165722796764356E-2</v>
      </c>
      <c r="P7310" s="73">
        <f>VLOOKUP($F7310,Assumptions!$A$23:$B$27,2,FALSE)*Assumptions!$B$4</f>
        <v>0.35</v>
      </c>
      <c r="Q7310" s="74">
        <f t="shared" si="228"/>
        <v>811475.97228126228</v>
      </c>
      <c r="R7310" s="75" t="str">
        <f>IF($O7310&lt;Assumptions!$B$17,"A",IF($O7310&lt;Assumptions!$B$18,"B",IF($O7310&lt;Assumptions!$B$19,"C",IF($O7310&lt;Assumptions!$B$20,"D","E"))))</f>
        <v>B</v>
      </c>
      <c r="S7310" s="75">
        <f t="shared" si="229"/>
        <v>0</v>
      </c>
    </row>
    <row r="7311" spans="1:19" ht="17.399999999999999" x14ac:dyDescent="0.3">
      <c r="A7311" s="39" t="s">
        <v>1159</v>
      </c>
      <c r="B7311" s="39" t="s">
        <v>59</v>
      </c>
      <c r="C7311" s="39" t="s">
        <v>190</v>
      </c>
      <c r="D7311" s="39" t="s">
        <v>26</v>
      </c>
      <c r="E7311" s="70" t="s">
        <v>46</v>
      </c>
      <c r="F7311" s="70" t="s">
        <v>28</v>
      </c>
      <c r="G7311" s="78">
        <v>45282</v>
      </c>
      <c r="H7311" s="78">
        <v>45748</v>
      </c>
      <c r="I7311" s="69">
        <v>58322136.450000003</v>
      </c>
      <c r="J7311" s="70">
        <v>0</v>
      </c>
      <c r="K7311" s="71">
        <v>1.1279999999999999</v>
      </c>
      <c r="L7311" s="70">
        <v>0</v>
      </c>
      <c r="M7311" s="71">
        <v>0.58799999999999997</v>
      </c>
      <c r="N7311" s="72"/>
      <c r="O7311" s="73">
        <f>MIN(1,MAX(0,(1/(1+EXP(-(Assumptions!$B$5 + Assumptions!$B$6*$N7311))))*Assumptions!$B$3))</f>
        <v>3.9165722796764356E-2</v>
      </c>
      <c r="P7311" s="73">
        <f>VLOOKUP($F7311,Assumptions!$A$23:$B$27,2,FALSE)*Assumptions!$B$4</f>
        <v>0.35</v>
      </c>
      <c r="Q7311" s="74">
        <f t="shared" si="228"/>
        <v>799480.02019051823</v>
      </c>
      <c r="R7311" s="75" t="str">
        <f>IF($O7311&lt;Assumptions!$B$17,"A",IF($O7311&lt;Assumptions!$B$18,"B",IF($O7311&lt;Assumptions!$B$19,"C",IF($O7311&lt;Assumptions!$B$20,"D","E"))))</f>
        <v>B</v>
      </c>
      <c r="S7311" s="75">
        <f t="shared" si="229"/>
        <v>0</v>
      </c>
    </row>
    <row r="7312" spans="1:19" ht="17.399999999999999" x14ac:dyDescent="0.3">
      <c r="A7312" s="39" t="s">
        <v>1159</v>
      </c>
      <c r="B7312" s="39" t="s">
        <v>59</v>
      </c>
      <c r="C7312" s="39" t="s">
        <v>190</v>
      </c>
      <c r="D7312" s="39" t="s">
        <v>26</v>
      </c>
      <c r="E7312" s="70" t="s">
        <v>46</v>
      </c>
      <c r="F7312" s="70" t="s">
        <v>28</v>
      </c>
      <c r="G7312" s="78">
        <v>45282</v>
      </c>
      <c r="H7312" s="78">
        <v>45778</v>
      </c>
      <c r="I7312" s="69">
        <v>57262157.460000001</v>
      </c>
      <c r="J7312" s="70">
        <v>0</v>
      </c>
      <c r="K7312" s="71">
        <v>1.135</v>
      </c>
      <c r="L7312" s="70">
        <v>0</v>
      </c>
      <c r="M7312" s="71">
        <v>0.58799999999999997</v>
      </c>
      <c r="N7312" s="72"/>
      <c r="O7312" s="73">
        <f>MIN(1,MAX(0,(1/(1+EXP(-(Assumptions!$B$5 + Assumptions!$B$6*$N7312))))*Assumptions!$B$3))</f>
        <v>3.9165722796764356E-2</v>
      </c>
      <c r="P7312" s="73">
        <f>VLOOKUP($F7312,Assumptions!$A$23:$B$27,2,FALSE)*Assumptions!$B$4</f>
        <v>0.35</v>
      </c>
      <c r="Q7312" s="74">
        <f t="shared" si="228"/>
        <v>784949.82503806124</v>
      </c>
      <c r="R7312" s="75" t="str">
        <f>IF($O7312&lt;Assumptions!$B$17,"A",IF($O7312&lt;Assumptions!$B$18,"B",IF($O7312&lt;Assumptions!$B$19,"C",IF($O7312&lt;Assumptions!$B$20,"D","E"))))</f>
        <v>B</v>
      </c>
      <c r="S7312" s="75">
        <f t="shared" si="229"/>
        <v>0</v>
      </c>
    </row>
    <row r="7313" spans="1:19" ht="17.399999999999999" x14ac:dyDescent="0.3">
      <c r="A7313" s="39" t="s">
        <v>1159</v>
      </c>
      <c r="B7313" s="39" t="s">
        <v>59</v>
      </c>
      <c r="C7313" s="39" t="s">
        <v>190</v>
      </c>
      <c r="D7313" s="39" t="s">
        <v>26</v>
      </c>
      <c r="E7313" s="70" t="s">
        <v>46</v>
      </c>
      <c r="F7313" s="70" t="s">
        <v>28</v>
      </c>
      <c r="G7313" s="78">
        <v>45282</v>
      </c>
      <c r="H7313" s="78">
        <v>45809</v>
      </c>
      <c r="I7313" s="69">
        <v>56229738.109999999</v>
      </c>
      <c r="J7313" s="70">
        <v>0</v>
      </c>
      <c r="K7313" s="71">
        <v>1.0149999999999999</v>
      </c>
      <c r="L7313" s="70">
        <v>0</v>
      </c>
      <c r="M7313" s="71">
        <v>0.58799999999999997</v>
      </c>
      <c r="N7313" s="72"/>
      <c r="O7313" s="73">
        <f>MIN(1,MAX(0,(1/(1+EXP(-(Assumptions!$B$5 + Assumptions!$B$6*$N7313))))*Assumptions!$B$3))</f>
        <v>3.9165722796764356E-2</v>
      </c>
      <c r="P7313" s="73">
        <f>VLOOKUP($F7313,Assumptions!$A$23:$B$27,2,FALSE)*Assumptions!$B$4</f>
        <v>0.35</v>
      </c>
      <c r="Q7313" s="74">
        <f t="shared" si="228"/>
        <v>770797.41751282068</v>
      </c>
      <c r="R7313" s="75" t="str">
        <f>IF($O7313&lt;Assumptions!$B$17,"A",IF($O7313&lt;Assumptions!$B$18,"B",IF($O7313&lt;Assumptions!$B$19,"C",IF($O7313&lt;Assumptions!$B$20,"D","E"))))</f>
        <v>B</v>
      </c>
      <c r="S7313" s="75">
        <f t="shared" si="229"/>
        <v>0</v>
      </c>
    </row>
    <row r="7314" spans="1:19" ht="17.399999999999999" x14ac:dyDescent="0.3">
      <c r="A7314" s="39" t="s">
        <v>1159</v>
      </c>
      <c r="B7314" s="39" t="s">
        <v>59</v>
      </c>
      <c r="C7314" s="39" t="s">
        <v>190</v>
      </c>
      <c r="D7314" s="39" t="s">
        <v>26</v>
      </c>
      <c r="E7314" s="70" t="s">
        <v>46</v>
      </c>
      <c r="F7314" s="70" t="s">
        <v>28</v>
      </c>
      <c r="G7314" s="78">
        <v>45282</v>
      </c>
      <c r="H7314" s="78">
        <v>45839</v>
      </c>
      <c r="I7314" s="69">
        <v>55133030.009999998</v>
      </c>
      <c r="J7314" s="70">
        <v>0</v>
      </c>
      <c r="K7314" s="71">
        <v>0.95199999999999996</v>
      </c>
      <c r="L7314" s="70">
        <v>0</v>
      </c>
      <c r="M7314" s="71">
        <v>0.58799999999999997</v>
      </c>
      <c r="N7314" s="72"/>
      <c r="O7314" s="73">
        <f>MIN(1,MAX(0,(1/(1+EXP(-(Assumptions!$B$5 + Assumptions!$B$6*$N7314))))*Assumptions!$B$3))</f>
        <v>3.9165722796764356E-2</v>
      </c>
      <c r="P7314" s="73">
        <f>VLOOKUP($F7314,Assumptions!$A$23:$B$27,2,FALSE)*Assumptions!$B$4</f>
        <v>0.35</v>
      </c>
      <c r="Q7314" s="74">
        <f t="shared" si="228"/>
        <v>755763.73961107258</v>
      </c>
      <c r="R7314" s="75" t="str">
        <f>IF($O7314&lt;Assumptions!$B$17,"A",IF($O7314&lt;Assumptions!$B$18,"B",IF($O7314&lt;Assumptions!$B$19,"C",IF($O7314&lt;Assumptions!$B$20,"D","E"))))</f>
        <v>B</v>
      </c>
      <c r="S7314" s="75">
        <f t="shared" si="229"/>
        <v>0</v>
      </c>
    </row>
    <row r="7315" spans="1:19" ht="17.399999999999999" x14ac:dyDescent="0.3">
      <c r="A7315" s="39" t="s">
        <v>1159</v>
      </c>
      <c r="B7315" s="39" t="s">
        <v>59</v>
      </c>
      <c r="C7315" s="39" t="s">
        <v>190</v>
      </c>
      <c r="D7315" s="39" t="s">
        <v>26</v>
      </c>
      <c r="E7315" s="70" t="s">
        <v>46</v>
      </c>
      <c r="F7315" s="70" t="s">
        <v>28</v>
      </c>
      <c r="G7315" s="78">
        <v>45282</v>
      </c>
      <c r="H7315" s="78">
        <v>45870</v>
      </c>
      <c r="I7315" s="69">
        <v>54073453.409999996</v>
      </c>
      <c r="J7315" s="70">
        <v>35</v>
      </c>
      <c r="K7315" s="71">
        <v>0.85899999999999999</v>
      </c>
      <c r="L7315" s="70">
        <v>0</v>
      </c>
      <c r="M7315" s="71">
        <v>0.58799999999999997</v>
      </c>
      <c r="N7315" s="72"/>
      <c r="O7315" s="73">
        <f>MIN(1,MAX(0,(1/(1+EXP(-(Assumptions!$B$5 + Assumptions!$B$6*$N7315))))*Assumptions!$B$3))</f>
        <v>3.9165722796764356E-2</v>
      </c>
      <c r="P7315" s="73">
        <f>VLOOKUP($F7315,Assumptions!$A$23:$B$27,2,FALSE)*Assumptions!$B$4</f>
        <v>0.35</v>
      </c>
      <c r="Q7315" s="74">
        <f t="shared" si="228"/>
        <v>741239.06042193423</v>
      </c>
      <c r="R7315" s="75" t="str">
        <f>IF($O7315&lt;Assumptions!$B$17,"A",IF($O7315&lt;Assumptions!$B$18,"B",IF($O7315&lt;Assumptions!$B$19,"C",IF($O7315&lt;Assumptions!$B$20,"D","E"))))</f>
        <v>B</v>
      </c>
      <c r="S7315" s="75">
        <f t="shared" si="229"/>
        <v>0</v>
      </c>
    </row>
    <row r="7316" spans="1:19" ht="17.399999999999999" x14ac:dyDescent="0.3">
      <c r="A7316" s="39" t="s">
        <v>1159</v>
      </c>
      <c r="B7316" s="39" t="s">
        <v>59</v>
      </c>
      <c r="C7316" s="39" t="s">
        <v>190</v>
      </c>
      <c r="D7316" s="39" t="s">
        <v>26</v>
      </c>
      <c r="E7316" s="70" t="s">
        <v>46</v>
      </c>
      <c r="F7316" s="70" t="s">
        <v>28</v>
      </c>
      <c r="G7316" s="78">
        <v>45282</v>
      </c>
      <c r="H7316" s="78">
        <v>45901</v>
      </c>
      <c r="I7316" s="69">
        <v>53243093.57</v>
      </c>
      <c r="J7316" s="70">
        <v>0</v>
      </c>
      <c r="K7316" s="71">
        <v>1.0629999999999999</v>
      </c>
      <c r="L7316" s="70">
        <v>0</v>
      </c>
      <c r="M7316" s="71">
        <v>0.58799999999999997</v>
      </c>
      <c r="N7316" s="72"/>
      <c r="O7316" s="73">
        <f>MIN(1,MAX(0,(1/(1+EXP(-(Assumptions!$B$5 + Assumptions!$B$6*$N7316))))*Assumptions!$B$3))</f>
        <v>3.9165722796764356E-2</v>
      </c>
      <c r="P7316" s="73">
        <f>VLOOKUP($F7316,Assumptions!$A$23:$B$27,2,FALSE)*Assumptions!$B$4</f>
        <v>0.35</v>
      </c>
      <c r="Q7316" s="74">
        <f t="shared" si="228"/>
        <v>729856.4852616823</v>
      </c>
      <c r="R7316" s="75" t="str">
        <f>IF($O7316&lt;Assumptions!$B$17,"A",IF($O7316&lt;Assumptions!$B$18,"B",IF($O7316&lt;Assumptions!$B$19,"C",IF($O7316&lt;Assumptions!$B$20,"D","E"))))</f>
        <v>B</v>
      </c>
      <c r="S7316" s="75">
        <f t="shared" si="229"/>
        <v>0</v>
      </c>
    </row>
    <row r="7317" spans="1:19" ht="17.399999999999999" x14ac:dyDescent="0.3">
      <c r="A7317" s="39" t="s">
        <v>1159</v>
      </c>
      <c r="B7317" s="39" t="s">
        <v>59</v>
      </c>
      <c r="C7317" s="39" t="s">
        <v>190</v>
      </c>
      <c r="D7317" s="39" t="s">
        <v>26</v>
      </c>
      <c r="E7317" s="70" t="s">
        <v>46</v>
      </c>
      <c r="F7317" s="70" t="s">
        <v>28</v>
      </c>
      <c r="G7317" s="78">
        <v>45282</v>
      </c>
      <c r="H7317" s="78">
        <v>45931</v>
      </c>
      <c r="I7317" s="69">
        <v>52216767.43</v>
      </c>
      <c r="J7317" s="70">
        <v>0</v>
      </c>
      <c r="K7317" s="71">
        <v>1.0880000000000001</v>
      </c>
      <c r="L7317" s="70">
        <v>0</v>
      </c>
      <c r="M7317" s="71">
        <v>0.58799999999999997</v>
      </c>
      <c r="N7317" s="72"/>
      <c r="O7317" s="73">
        <f>MIN(1,MAX(0,(1/(1+EXP(-(Assumptions!$B$5 + Assumptions!$B$6*$N7317))))*Assumptions!$B$3))</f>
        <v>3.9165722796764356E-2</v>
      </c>
      <c r="P7317" s="73">
        <f>VLOOKUP($F7317,Assumptions!$A$23:$B$27,2,FALSE)*Assumptions!$B$4</f>
        <v>0.35</v>
      </c>
      <c r="Q7317" s="74">
        <f t="shared" si="228"/>
        <v>715787.60347727267</v>
      </c>
      <c r="R7317" s="75" t="str">
        <f>IF($O7317&lt;Assumptions!$B$17,"A",IF($O7317&lt;Assumptions!$B$18,"B",IF($O7317&lt;Assumptions!$B$19,"C",IF($O7317&lt;Assumptions!$B$20,"D","E"))))</f>
        <v>B</v>
      </c>
      <c r="S7317" s="75">
        <f t="shared" si="229"/>
        <v>0</v>
      </c>
    </row>
    <row r="7318" spans="1:19" ht="17.399999999999999" x14ac:dyDescent="0.3">
      <c r="A7318" s="39" t="s">
        <v>1159</v>
      </c>
      <c r="B7318" s="39" t="s">
        <v>59</v>
      </c>
      <c r="C7318" s="39" t="s">
        <v>190</v>
      </c>
      <c r="D7318" s="39" t="s">
        <v>26</v>
      </c>
      <c r="E7318" s="70" t="s">
        <v>46</v>
      </c>
      <c r="F7318" s="70" t="s">
        <v>28</v>
      </c>
      <c r="G7318" s="78">
        <v>45282</v>
      </c>
      <c r="H7318" s="78">
        <v>45962</v>
      </c>
      <c r="I7318" s="69">
        <v>51337628.829999998</v>
      </c>
      <c r="J7318" s="70">
        <v>15</v>
      </c>
      <c r="K7318" s="71">
        <v>0.96599999999999997</v>
      </c>
      <c r="L7318" s="70">
        <v>0</v>
      </c>
      <c r="M7318" s="71">
        <v>0.58799999999999997</v>
      </c>
      <c r="N7318" s="72"/>
      <c r="O7318" s="73">
        <f>MIN(1,MAX(0,(1/(1+EXP(-(Assumptions!$B$5 + Assumptions!$B$6*$N7318))))*Assumptions!$B$3))</f>
        <v>3.9165722796764356E-2</v>
      </c>
      <c r="P7318" s="73">
        <f>VLOOKUP($F7318,Assumptions!$A$23:$B$27,2,FALSE)*Assumptions!$B$4</f>
        <v>0.35</v>
      </c>
      <c r="Q7318" s="74">
        <f t="shared" si="228"/>
        <v>703736.36892963527</v>
      </c>
      <c r="R7318" s="75" t="str">
        <f>IF($O7318&lt;Assumptions!$B$17,"A",IF($O7318&lt;Assumptions!$B$18,"B",IF($O7318&lt;Assumptions!$B$19,"C",IF($O7318&lt;Assumptions!$B$20,"D","E"))))</f>
        <v>B</v>
      </c>
      <c r="S7318" s="75">
        <f t="shared" si="229"/>
        <v>0</v>
      </c>
    </row>
    <row r="7319" spans="1:19" ht="17.399999999999999" x14ac:dyDescent="0.3">
      <c r="A7319" s="39" t="s">
        <v>1159</v>
      </c>
      <c r="B7319" s="39" t="s">
        <v>59</v>
      </c>
      <c r="C7319" s="39" t="s">
        <v>190</v>
      </c>
      <c r="D7319" s="39" t="s">
        <v>26</v>
      </c>
      <c r="E7319" s="70" t="s">
        <v>46</v>
      </c>
      <c r="F7319" s="70" t="s">
        <v>28</v>
      </c>
      <c r="G7319" s="78">
        <v>45282</v>
      </c>
      <c r="H7319" s="78">
        <v>45992</v>
      </c>
      <c r="I7319" s="69">
        <v>50573728.689999998</v>
      </c>
      <c r="J7319" s="70">
        <v>0</v>
      </c>
      <c r="K7319" s="71">
        <v>1.044</v>
      </c>
      <c r="L7319" s="70">
        <v>0</v>
      </c>
      <c r="M7319" s="71">
        <v>0.58799999999999997</v>
      </c>
      <c r="N7319" s="72"/>
      <c r="O7319" s="73">
        <f>MIN(1,MAX(0,(1/(1+EXP(-(Assumptions!$B$5 + Assumptions!$B$6*$N7319))))*Assumptions!$B$3))</f>
        <v>3.9165722796764356E-2</v>
      </c>
      <c r="P7319" s="73">
        <f>VLOOKUP($F7319,Assumptions!$A$23:$B$27,2,FALSE)*Assumptions!$B$4</f>
        <v>0.35</v>
      </c>
      <c r="Q7319" s="74">
        <f t="shared" si="228"/>
        <v>693264.82353495795</v>
      </c>
      <c r="R7319" s="75" t="str">
        <f>IF($O7319&lt;Assumptions!$B$17,"A",IF($O7319&lt;Assumptions!$B$18,"B",IF($O7319&lt;Assumptions!$B$19,"C",IF($O7319&lt;Assumptions!$B$20,"D","E"))))</f>
        <v>B</v>
      </c>
      <c r="S7319" s="75">
        <f t="shared" si="229"/>
        <v>0</v>
      </c>
    </row>
    <row r="7320" spans="1:19" ht="17.399999999999999" x14ac:dyDescent="0.3">
      <c r="A7320" s="39" t="s">
        <v>1161</v>
      </c>
      <c r="B7320" s="39" t="s">
        <v>82</v>
      </c>
      <c r="C7320" s="39" t="s">
        <v>190</v>
      </c>
      <c r="D7320" s="39" t="s">
        <v>42</v>
      </c>
      <c r="E7320" s="70" t="s">
        <v>23</v>
      </c>
      <c r="F7320" s="70" t="s">
        <v>40</v>
      </c>
      <c r="G7320" s="78">
        <v>43863</v>
      </c>
      <c r="H7320" s="78">
        <v>45658</v>
      </c>
      <c r="I7320" s="69">
        <v>15951225.279999999</v>
      </c>
      <c r="J7320" s="70">
        <v>15</v>
      </c>
      <c r="K7320" s="71">
        <v>0.99399999999999999</v>
      </c>
      <c r="L7320" s="70">
        <v>0</v>
      </c>
      <c r="M7320" s="71">
        <v>0.82099999999999995</v>
      </c>
      <c r="N7320" s="72"/>
      <c r="O7320" s="73">
        <f>MIN(1,MAX(0,(1/(1+EXP(-(Assumptions!$B$5 + Assumptions!$B$6*$N7320))))*Assumptions!$B$3))</f>
        <v>3.9165722796764356E-2</v>
      </c>
      <c r="P7320" s="73">
        <f>VLOOKUP($F7320,Assumptions!$A$23:$B$27,2,FALSE)*Assumptions!$B$4</f>
        <v>0.7</v>
      </c>
      <c r="Q7320" s="74">
        <f t="shared" si="228"/>
        <v>437318.88730965386</v>
      </c>
      <c r="R7320" s="75" t="str">
        <f>IF($O7320&lt;Assumptions!$B$17,"A",IF($O7320&lt;Assumptions!$B$18,"B",IF($O7320&lt;Assumptions!$B$19,"C",IF($O7320&lt;Assumptions!$B$20,"D","E"))))</f>
        <v>B</v>
      </c>
      <c r="S7320" s="75">
        <f t="shared" si="229"/>
        <v>0</v>
      </c>
    </row>
    <row r="7321" spans="1:19" ht="17.399999999999999" x14ac:dyDescent="0.3">
      <c r="A7321" s="39" t="s">
        <v>1161</v>
      </c>
      <c r="B7321" s="39" t="s">
        <v>82</v>
      </c>
      <c r="C7321" s="39" t="s">
        <v>190</v>
      </c>
      <c r="D7321" s="39" t="s">
        <v>42</v>
      </c>
      <c r="E7321" s="70" t="s">
        <v>23</v>
      </c>
      <c r="F7321" s="70" t="s">
        <v>40</v>
      </c>
      <c r="G7321" s="78">
        <v>43863</v>
      </c>
      <c r="H7321" s="78">
        <v>45689</v>
      </c>
      <c r="I7321" s="69">
        <v>15632029.779999999</v>
      </c>
      <c r="J7321" s="70">
        <v>35</v>
      </c>
      <c r="K7321" s="71">
        <v>0.78700000000000003</v>
      </c>
      <c r="L7321" s="70">
        <v>0</v>
      </c>
      <c r="M7321" s="71">
        <v>0.82099999999999995</v>
      </c>
      <c r="N7321" s="72"/>
      <c r="O7321" s="73">
        <f>MIN(1,MAX(0,(1/(1+EXP(-(Assumptions!$B$5 + Assumptions!$B$6*$N7321))))*Assumptions!$B$3))</f>
        <v>3.9165722796764356E-2</v>
      </c>
      <c r="P7321" s="73">
        <f>VLOOKUP($F7321,Assumptions!$A$23:$B$27,2,FALSE)*Assumptions!$B$4</f>
        <v>0.7</v>
      </c>
      <c r="Q7321" s="74">
        <f t="shared" si="228"/>
        <v>428567.82157997164</v>
      </c>
      <c r="R7321" s="75" t="str">
        <f>IF($O7321&lt;Assumptions!$B$17,"A",IF($O7321&lt;Assumptions!$B$18,"B",IF($O7321&lt;Assumptions!$B$19,"C",IF($O7321&lt;Assumptions!$B$20,"D","E"))))</f>
        <v>B</v>
      </c>
      <c r="S7321" s="75">
        <f t="shared" si="229"/>
        <v>0</v>
      </c>
    </row>
    <row r="7322" spans="1:19" ht="17.399999999999999" x14ac:dyDescent="0.3">
      <c r="A7322" s="39" t="s">
        <v>1161</v>
      </c>
      <c r="B7322" s="39" t="s">
        <v>82</v>
      </c>
      <c r="C7322" s="39" t="s">
        <v>190</v>
      </c>
      <c r="D7322" s="39" t="s">
        <v>42</v>
      </c>
      <c r="E7322" s="70" t="s">
        <v>23</v>
      </c>
      <c r="F7322" s="70" t="s">
        <v>40</v>
      </c>
      <c r="G7322" s="78">
        <v>43863</v>
      </c>
      <c r="H7322" s="78">
        <v>45717</v>
      </c>
      <c r="I7322" s="69">
        <v>15368538.970000001</v>
      </c>
      <c r="J7322" s="70">
        <v>0</v>
      </c>
      <c r="K7322" s="71">
        <v>1.044</v>
      </c>
      <c r="L7322" s="70">
        <v>0</v>
      </c>
      <c r="M7322" s="71">
        <v>0.82099999999999995</v>
      </c>
      <c r="N7322" s="72"/>
      <c r="O7322" s="73">
        <f>MIN(1,MAX(0,(1/(1+EXP(-(Assumptions!$B$5 + Assumptions!$B$6*$N7322))))*Assumptions!$B$3))</f>
        <v>3.9165722796764356E-2</v>
      </c>
      <c r="P7322" s="73">
        <f>VLOOKUP($F7322,Assumptions!$A$23:$B$27,2,FALSE)*Assumptions!$B$4</f>
        <v>0.7</v>
      </c>
      <c r="Q7322" s="74">
        <f t="shared" si="228"/>
        <v>421343.95596320333</v>
      </c>
      <c r="R7322" s="75" t="str">
        <f>IF($O7322&lt;Assumptions!$B$17,"A",IF($O7322&lt;Assumptions!$B$18,"B",IF($O7322&lt;Assumptions!$B$19,"C",IF($O7322&lt;Assumptions!$B$20,"D","E"))))</f>
        <v>B</v>
      </c>
      <c r="S7322" s="75">
        <f t="shared" si="229"/>
        <v>0</v>
      </c>
    </row>
    <row r="7323" spans="1:19" ht="17.399999999999999" x14ac:dyDescent="0.3">
      <c r="A7323" s="39" t="s">
        <v>1161</v>
      </c>
      <c r="B7323" s="39" t="s">
        <v>82</v>
      </c>
      <c r="C7323" s="39" t="s">
        <v>190</v>
      </c>
      <c r="D7323" s="39" t="s">
        <v>42</v>
      </c>
      <c r="E7323" s="70" t="s">
        <v>23</v>
      </c>
      <c r="F7323" s="70" t="s">
        <v>40</v>
      </c>
      <c r="G7323" s="78">
        <v>43863</v>
      </c>
      <c r="H7323" s="78">
        <v>45748</v>
      </c>
      <c r="I7323" s="69">
        <v>15107289.68</v>
      </c>
      <c r="J7323" s="70">
        <v>0</v>
      </c>
      <c r="K7323" s="71">
        <v>1.0489999999999999</v>
      </c>
      <c r="L7323" s="70">
        <v>0</v>
      </c>
      <c r="M7323" s="71">
        <v>0.82099999999999995</v>
      </c>
      <c r="N7323" s="72"/>
      <c r="O7323" s="73">
        <f>MIN(1,MAX(0,(1/(1+EXP(-(Assumptions!$B$5 + Assumptions!$B$6*$N7323))))*Assumptions!$B$3))</f>
        <v>3.9165722796764356E-2</v>
      </c>
      <c r="P7323" s="73">
        <f>VLOOKUP($F7323,Assumptions!$A$23:$B$27,2,FALSE)*Assumptions!$B$4</f>
        <v>0.7</v>
      </c>
      <c r="Q7323" s="74">
        <f t="shared" si="228"/>
        <v>414181.54387210921</v>
      </c>
      <c r="R7323" s="75" t="str">
        <f>IF($O7323&lt;Assumptions!$B$17,"A",IF($O7323&lt;Assumptions!$B$18,"B",IF($O7323&lt;Assumptions!$B$19,"C",IF($O7323&lt;Assumptions!$B$20,"D","E"))))</f>
        <v>B</v>
      </c>
      <c r="S7323" s="75">
        <f t="shared" si="229"/>
        <v>0</v>
      </c>
    </row>
    <row r="7324" spans="1:19" ht="17.399999999999999" x14ac:dyDescent="0.3">
      <c r="A7324" s="39" t="s">
        <v>1161</v>
      </c>
      <c r="B7324" s="39" t="s">
        <v>82</v>
      </c>
      <c r="C7324" s="39" t="s">
        <v>190</v>
      </c>
      <c r="D7324" s="39" t="s">
        <v>42</v>
      </c>
      <c r="E7324" s="70" t="s">
        <v>23</v>
      </c>
      <c r="F7324" s="70" t="s">
        <v>40</v>
      </c>
      <c r="G7324" s="78">
        <v>43863</v>
      </c>
      <c r="H7324" s="78">
        <v>45778</v>
      </c>
      <c r="I7324" s="69">
        <v>15107289.68</v>
      </c>
      <c r="J7324" s="70">
        <v>185</v>
      </c>
      <c r="K7324" s="71">
        <v>2.3E-2</v>
      </c>
      <c r="L7324" s="70">
        <v>1</v>
      </c>
      <c r="M7324" s="71">
        <v>0.82099999999999995</v>
      </c>
      <c r="N7324" s="72"/>
      <c r="O7324" s="73">
        <f>MIN(1,MAX(0,(1/(1+EXP(-(Assumptions!$B$5 + Assumptions!$B$6*$N7324))))*Assumptions!$B$3))</f>
        <v>3.9165722796764356E-2</v>
      </c>
      <c r="P7324" s="73">
        <f>VLOOKUP($F7324,Assumptions!$A$23:$B$27,2,FALSE)*Assumptions!$B$4</f>
        <v>0.7</v>
      </c>
      <c r="Q7324" s="74">
        <f t="shared" si="228"/>
        <v>414181.54387210921</v>
      </c>
      <c r="R7324" s="75" t="str">
        <f>IF($O7324&lt;Assumptions!$B$17,"A",IF($O7324&lt;Assumptions!$B$18,"B",IF($O7324&lt;Assumptions!$B$19,"C",IF($O7324&lt;Assumptions!$B$20,"D","E"))))</f>
        <v>B</v>
      </c>
      <c r="S7324" s="75">
        <f t="shared" si="229"/>
        <v>1</v>
      </c>
    </row>
    <row r="7325" spans="1:19" ht="17.399999999999999" x14ac:dyDescent="0.3">
      <c r="A7325" s="39" t="s">
        <v>1161</v>
      </c>
      <c r="B7325" s="39" t="s">
        <v>82</v>
      </c>
      <c r="C7325" s="39" t="s">
        <v>190</v>
      </c>
      <c r="D7325" s="39" t="s">
        <v>42</v>
      </c>
      <c r="E7325" s="70" t="s">
        <v>23</v>
      </c>
      <c r="F7325" s="70" t="s">
        <v>40</v>
      </c>
      <c r="G7325" s="78">
        <v>43863</v>
      </c>
      <c r="H7325" s="78">
        <v>45809</v>
      </c>
      <c r="I7325" s="69">
        <v>15107289.68</v>
      </c>
      <c r="J7325" s="70">
        <v>999</v>
      </c>
      <c r="K7325" s="71">
        <v>9.8000000000000004E-2</v>
      </c>
      <c r="L7325" s="70">
        <v>1</v>
      </c>
      <c r="M7325" s="71">
        <v>0.82099999999999995</v>
      </c>
      <c r="N7325" s="72"/>
      <c r="O7325" s="73">
        <f>MIN(1,MAX(0,(1/(1+EXP(-(Assumptions!$B$5 + Assumptions!$B$6*$N7325))))*Assumptions!$B$3))</f>
        <v>3.9165722796764356E-2</v>
      </c>
      <c r="P7325" s="73">
        <f>VLOOKUP($F7325,Assumptions!$A$23:$B$27,2,FALSE)*Assumptions!$B$4</f>
        <v>0.7</v>
      </c>
      <c r="Q7325" s="74">
        <f t="shared" si="228"/>
        <v>414181.54387210921</v>
      </c>
      <c r="R7325" s="75" t="str">
        <f>IF($O7325&lt;Assumptions!$B$17,"A",IF($O7325&lt;Assumptions!$B$18,"B",IF($O7325&lt;Assumptions!$B$19,"C",IF($O7325&lt;Assumptions!$B$20,"D","E"))))</f>
        <v>B</v>
      </c>
      <c r="S7325" s="75">
        <f t="shared" si="229"/>
        <v>1</v>
      </c>
    </row>
    <row r="7326" spans="1:19" ht="17.399999999999999" x14ac:dyDescent="0.3">
      <c r="A7326" s="39" t="s">
        <v>1161</v>
      </c>
      <c r="B7326" s="39" t="s">
        <v>82</v>
      </c>
      <c r="C7326" s="39" t="s">
        <v>190</v>
      </c>
      <c r="D7326" s="39" t="s">
        <v>42</v>
      </c>
      <c r="E7326" s="70" t="s">
        <v>23</v>
      </c>
      <c r="F7326" s="70" t="s">
        <v>40</v>
      </c>
      <c r="G7326" s="78">
        <v>43863</v>
      </c>
      <c r="H7326" s="78">
        <v>45839</v>
      </c>
      <c r="I7326" s="69">
        <v>15107289.68</v>
      </c>
      <c r="J7326" s="70">
        <v>999</v>
      </c>
      <c r="K7326" s="71">
        <v>0.04</v>
      </c>
      <c r="L7326" s="70">
        <v>1</v>
      </c>
      <c r="M7326" s="71">
        <v>0.82099999999999995</v>
      </c>
      <c r="N7326" s="72"/>
      <c r="O7326" s="73">
        <f>MIN(1,MAX(0,(1/(1+EXP(-(Assumptions!$B$5 + Assumptions!$B$6*$N7326))))*Assumptions!$B$3))</f>
        <v>3.9165722796764356E-2</v>
      </c>
      <c r="P7326" s="73">
        <f>VLOOKUP($F7326,Assumptions!$A$23:$B$27,2,FALSE)*Assumptions!$B$4</f>
        <v>0.7</v>
      </c>
      <c r="Q7326" s="74">
        <f t="shared" si="228"/>
        <v>414181.54387210921</v>
      </c>
      <c r="R7326" s="75" t="str">
        <f>IF($O7326&lt;Assumptions!$B$17,"A",IF($O7326&lt;Assumptions!$B$18,"B",IF($O7326&lt;Assumptions!$B$19,"C",IF($O7326&lt;Assumptions!$B$20,"D","E"))))</f>
        <v>B</v>
      </c>
      <c r="S7326" s="75">
        <f t="shared" si="229"/>
        <v>1</v>
      </c>
    </row>
    <row r="7327" spans="1:19" ht="17.399999999999999" x14ac:dyDescent="0.3">
      <c r="A7327" s="39" t="s">
        <v>1161</v>
      </c>
      <c r="B7327" s="39" t="s">
        <v>82</v>
      </c>
      <c r="C7327" s="39" t="s">
        <v>190</v>
      </c>
      <c r="D7327" s="39" t="s">
        <v>42</v>
      </c>
      <c r="E7327" s="70" t="s">
        <v>23</v>
      </c>
      <c r="F7327" s="70" t="s">
        <v>40</v>
      </c>
      <c r="G7327" s="78">
        <v>43863</v>
      </c>
      <c r="H7327" s="78">
        <v>45870</v>
      </c>
      <c r="I7327" s="69">
        <v>15107289.68</v>
      </c>
      <c r="J7327" s="70">
        <v>999</v>
      </c>
      <c r="K7327" s="71">
        <v>0.16600000000000001</v>
      </c>
      <c r="L7327" s="70">
        <v>1</v>
      </c>
      <c r="M7327" s="71">
        <v>0.82099999999999995</v>
      </c>
      <c r="N7327" s="72"/>
      <c r="O7327" s="73">
        <f>MIN(1,MAX(0,(1/(1+EXP(-(Assumptions!$B$5 + Assumptions!$B$6*$N7327))))*Assumptions!$B$3))</f>
        <v>3.9165722796764356E-2</v>
      </c>
      <c r="P7327" s="73">
        <f>VLOOKUP($F7327,Assumptions!$A$23:$B$27,2,FALSE)*Assumptions!$B$4</f>
        <v>0.7</v>
      </c>
      <c r="Q7327" s="74">
        <f t="shared" si="228"/>
        <v>414181.54387210921</v>
      </c>
      <c r="R7327" s="75" t="str">
        <f>IF($O7327&lt;Assumptions!$B$17,"A",IF($O7327&lt;Assumptions!$B$18,"B",IF($O7327&lt;Assumptions!$B$19,"C",IF($O7327&lt;Assumptions!$B$20,"D","E"))))</f>
        <v>B</v>
      </c>
      <c r="S7327" s="75">
        <f t="shared" si="229"/>
        <v>1</v>
      </c>
    </row>
    <row r="7328" spans="1:19" ht="17.399999999999999" x14ac:dyDescent="0.3">
      <c r="A7328" s="39" t="s">
        <v>1161</v>
      </c>
      <c r="B7328" s="39" t="s">
        <v>82</v>
      </c>
      <c r="C7328" s="39" t="s">
        <v>190</v>
      </c>
      <c r="D7328" s="39" t="s">
        <v>42</v>
      </c>
      <c r="E7328" s="70" t="s">
        <v>23</v>
      </c>
      <c r="F7328" s="70" t="s">
        <v>40</v>
      </c>
      <c r="G7328" s="78">
        <v>43863</v>
      </c>
      <c r="H7328" s="78">
        <v>45901</v>
      </c>
      <c r="I7328" s="69">
        <v>15107289.68</v>
      </c>
      <c r="J7328" s="70">
        <v>999</v>
      </c>
      <c r="K7328" s="71">
        <v>7.2999999999999995E-2</v>
      </c>
      <c r="L7328" s="70">
        <v>1</v>
      </c>
      <c r="M7328" s="71">
        <v>0.82099999999999995</v>
      </c>
      <c r="N7328" s="72"/>
      <c r="O7328" s="73">
        <f>MIN(1,MAX(0,(1/(1+EXP(-(Assumptions!$B$5 + Assumptions!$B$6*$N7328))))*Assumptions!$B$3))</f>
        <v>3.9165722796764356E-2</v>
      </c>
      <c r="P7328" s="73">
        <f>VLOOKUP($F7328,Assumptions!$A$23:$B$27,2,FALSE)*Assumptions!$B$4</f>
        <v>0.7</v>
      </c>
      <c r="Q7328" s="74">
        <f t="shared" si="228"/>
        <v>414181.54387210921</v>
      </c>
      <c r="R7328" s="75" t="str">
        <f>IF($O7328&lt;Assumptions!$B$17,"A",IF($O7328&lt;Assumptions!$B$18,"B",IF($O7328&lt;Assumptions!$B$19,"C",IF($O7328&lt;Assumptions!$B$20,"D","E"))))</f>
        <v>B</v>
      </c>
      <c r="S7328" s="75">
        <f t="shared" si="229"/>
        <v>1</v>
      </c>
    </row>
    <row r="7329" spans="1:19" ht="17.399999999999999" x14ac:dyDescent="0.3">
      <c r="A7329" s="39" t="s">
        <v>1161</v>
      </c>
      <c r="B7329" s="39" t="s">
        <v>82</v>
      </c>
      <c r="C7329" s="39" t="s">
        <v>190</v>
      </c>
      <c r="D7329" s="39" t="s">
        <v>42</v>
      </c>
      <c r="E7329" s="70" t="s">
        <v>23</v>
      </c>
      <c r="F7329" s="70" t="s">
        <v>40</v>
      </c>
      <c r="G7329" s="78">
        <v>43863</v>
      </c>
      <c r="H7329" s="78">
        <v>45931</v>
      </c>
      <c r="I7329" s="69">
        <v>15107289.68</v>
      </c>
      <c r="J7329" s="70">
        <v>999</v>
      </c>
      <c r="K7329" s="71">
        <v>0.17399999999999999</v>
      </c>
      <c r="L7329" s="70">
        <v>1</v>
      </c>
      <c r="M7329" s="71">
        <v>0.82099999999999995</v>
      </c>
      <c r="N7329" s="72"/>
      <c r="O7329" s="73">
        <f>MIN(1,MAX(0,(1/(1+EXP(-(Assumptions!$B$5 + Assumptions!$B$6*$N7329))))*Assumptions!$B$3))</f>
        <v>3.9165722796764356E-2</v>
      </c>
      <c r="P7329" s="73">
        <f>VLOOKUP($F7329,Assumptions!$A$23:$B$27,2,FALSE)*Assumptions!$B$4</f>
        <v>0.7</v>
      </c>
      <c r="Q7329" s="74">
        <f t="shared" si="228"/>
        <v>414181.54387210921</v>
      </c>
      <c r="R7329" s="75" t="str">
        <f>IF($O7329&lt;Assumptions!$B$17,"A",IF($O7329&lt;Assumptions!$B$18,"B",IF($O7329&lt;Assumptions!$B$19,"C",IF($O7329&lt;Assumptions!$B$20,"D","E"))))</f>
        <v>B</v>
      </c>
      <c r="S7329" s="75">
        <f t="shared" si="229"/>
        <v>1</v>
      </c>
    </row>
    <row r="7330" spans="1:19" ht="17.399999999999999" x14ac:dyDescent="0.3">
      <c r="A7330" s="39" t="s">
        <v>1161</v>
      </c>
      <c r="B7330" s="39" t="s">
        <v>82</v>
      </c>
      <c r="C7330" s="39" t="s">
        <v>190</v>
      </c>
      <c r="D7330" s="39" t="s">
        <v>42</v>
      </c>
      <c r="E7330" s="70" t="s">
        <v>23</v>
      </c>
      <c r="F7330" s="70" t="s">
        <v>40</v>
      </c>
      <c r="G7330" s="78">
        <v>43863</v>
      </c>
      <c r="H7330" s="78">
        <v>45962</v>
      </c>
      <c r="I7330" s="69">
        <v>15107289.68</v>
      </c>
      <c r="J7330" s="70">
        <v>999</v>
      </c>
      <c r="K7330" s="71">
        <v>8.5000000000000006E-2</v>
      </c>
      <c r="L7330" s="70">
        <v>1</v>
      </c>
      <c r="M7330" s="71">
        <v>0.82099999999999995</v>
      </c>
      <c r="N7330" s="72"/>
      <c r="O7330" s="73">
        <f>MIN(1,MAX(0,(1/(1+EXP(-(Assumptions!$B$5 + Assumptions!$B$6*$N7330))))*Assumptions!$B$3))</f>
        <v>3.9165722796764356E-2</v>
      </c>
      <c r="P7330" s="73">
        <f>VLOOKUP($F7330,Assumptions!$A$23:$B$27,2,FALSE)*Assumptions!$B$4</f>
        <v>0.7</v>
      </c>
      <c r="Q7330" s="74">
        <f t="shared" si="228"/>
        <v>414181.54387210921</v>
      </c>
      <c r="R7330" s="75" t="str">
        <f>IF($O7330&lt;Assumptions!$B$17,"A",IF($O7330&lt;Assumptions!$B$18,"B",IF($O7330&lt;Assumptions!$B$19,"C",IF($O7330&lt;Assumptions!$B$20,"D","E"))))</f>
        <v>B</v>
      </c>
      <c r="S7330" s="75">
        <f t="shared" si="229"/>
        <v>1</v>
      </c>
    </row>
    <row r="7331" spans="1:19" ht="17.399999999999999" x14ac:dyDescent="0.3">
      <c r="A7331" s="39" t="s">
        <v>1161</v>
      </c>
      <c r="B7331" s="39" t="s">
        <v>82</v>
      </c>
      <c r="C7331" s="39" t="s">
        <v>190</v>
      </c>
      <c r="D7331" s="39" t="s">
        <v>42</v>
      </c>
      <c r="E7331" s="70" t="s">
        <v>23</v>
      </c>
      <c r="F7331" s="70" t="s">
        <v>40</v>
      </c>
      <c r="G7331" s="78">
        <v>43863</v>
      </c>
      <c r="H7331" s="78">
        <v>45992</v>
      </c>
      <c r="I7331" s="69">
        <v>15107289.68</v>
      </c>
      <c r="J7331" s="70">
        <v>999</v>
      </c>
      <c r="K7331" s="71">
        <v>9.5000000000000001E-2</v>
      </c>
      <c r="L7331" s="70">
        <v>1</v>
      </c>
      <c r="M7331" s="71">
        <v>0.82099999999999995</v>
      </c>
      <c r="N7331" s="72"/>
      <c r="O7331" s="73">
        <f>MIN(1,MAX(0,(1/(1+EXP(-(Assumptions!$B$5 + Assumptions!$B$6*$N7331))))*Assumptions!$B$3))</f>
        <v>3.9165722796764356E-2</v>
      </c>
      <c r="P7331" s="73">
        <f>VLOOKUP($F7331,Assumptions!$A$23:$B$27,2,FALSE)*Assumptions!$B$4</f>
        <v>0.7</v>
      </c>
      <c r="Q7331" s="74">
        <f t="shared" si="228"/>
        <v>414181.54387210921</v>
      </c>
      <c r="R7331" s="75" t="str">
        <f>IF($O7331&lt;Assumptions!$B$17,"A",IF($O7331&lt;Assumptions!$B$18,"B",IF($O7331&lt;Assumptions!$B$19,"C",IF($O7331&lt;Assumptions!$B$20,"D","E"))))</f>
        <v>B</v>
      </c>
      <c r="S7331" s="75">
        <f t="shared" si="229"/>
        <v>1</v>
      </c>
    </row>
    <row r="7332" spans="1:19" ht="17.399999999999999" x14ac:dyDescent="0.3">
      <c r="A7332" s="39" t="s">
        <v>1162</v>
      </c>
      <c r="B7332" s="39" t="s">
        <v>72</v>
      </c>
      <c r="C7332" s="39" t="s">
        <v>135</v>
      </c>
      <c r="D7332" s="39" t="s">
        <v>30</v>
      </c>
      <c r="E7332" s="70" t="s">
        <v>43</v>
      </c>
      <c r="F7332" s="70" t="s">
        <v>28</v>
      </c>
      <c r="G7332" s="78">
        <v>44831</v>
      </c>
      <c r="H7332" s="78">
        <v>45658</v>
      </c>
      <c r="I7332" s="69">
        <v>2497561.88</v>
      </c>
      <c r="J7332" s="70">
        <v>15</v>
      </c>
      <c r="K7332" s="71">
        <v>1.0940000000000001</v>
      </c>
      <c r="L7332" s="70">
        <v>0</v>
      </c>
      <c r="M7332" s="71">
        <v>1.1890000000000001</v>
      </c>
      <c r="N7332" s="72"/>
      <c r="O7332" s="73">
        <f>MIN(1,MAX(0,(1/(1+EXP(-(Assumptions!$B$5 + Assumptions!$B$6*$N7332))))*Assumptions!$B$3))</f>
        <v>3.9165722796764356E-2</v>
      </c>
      <c r="P7332" s="73">
        <f>VLOOKUP($F7332,Assumptions!$A$23:$B$27,2,FALSE)*Assumptions!$B$4</f>
        <v>0.35</v>
      </c>
      <c r="Q7332" s="74">
        <f t="shared" si="228"/>
        <v>34236.585690945969</v>
      </c>
      <c r="R7332" s="75" t="str">
        <f>IF($O7332&lt;Assumptions!$B$17,"A",IF($O7332&lt;Assumptions!$B$18,"B",IF($O7332&lt;Assumptions!$B$19,"C",IF($O7332&lt;Assumptions!$B$20,"D","E"))))</f>
        <v>B</v>
      </c>
      <c r="S7332" s="75">
        <f t="shared" si="229"/>
        <v>0</v>
      </c>
    </row>
    <row r="7333" spans="1:19" ht="17.399999999999999" x14ac:dyDescent="0.3">
      <c r="A7333" s="39" t="s">
        <v>1162</v>
      </c>
      <c r="B7333" s="39" t="s">
        <v>72</v>
      </c>
      <c r="C7333" s="39" t="s">
        <v>135</v>
      </c>
      <c r="D7333" s="39" t="s">
        <v>30</v>
      </c>
      <c r="E7333" s="70" t="s">
        <v>43</v>
      </c>
      <c r="F7333" s="70" t="s">
        <v>28</v>
      </c>
      <c r="G7333" s="78">
        <v>44831</v>
      </c>
      <c r="H7333" s="78">
        <v>45689</v>
      </c>
      <c r="I7333" s="69">
        <v>2430750.9900000002</v>
      </c>
      <c r="J7333" s="70">
        <v>0</v>
      </c>
      <c r="K7333" s="71">
        <v>1.0940000000000001</v>
      </c>
      <c r="L7333" s="70">
        <v>0</v>
      </c>
      <c r="M7333" s="71">
        <v>1.1890000000000001</v>
      </c>
      <c r="N7333" s="72"/>
      <c r="O7333" s="73">
        <f>MIN(1,MAX(0,(1/(1+EXP(-(Assumptions!$B$5 + Assumptions!$B$6*$N7333))))*Assumptions!$B$3))</f>
        <v>3.9165722796764356E-2</v>
      </c>
      <c r="P7333" s="73">
        <f>VLOOKUP($F7333,Assumptions!$A$23:$B$27,2,FALSE)*Assumptions!$B$4</f>
        <v>0.35</v>
      </c>
      <c r="Q7333" s="74">
        <f t="shared" si="228"/>
        <v>33320.741811805186</v>
      </c>
      <c r="R7333" s="75" t="str">
        <f>IF($O7333&lt;Assumptions!$B$17,"A",IF($O7333&lt;Assumptions!$B$18,"B",IF($O7333&lt;Assumptions!$B$19,"C",IF($O7333&lt;Assumptions!$B$20,"D","E"))))</f>
        <v>B</v>
      </c>
      <c r="S7333" s="75">
        <f t="shared" si="229"/>
        <v>0</v>
      </c>
    </row>
    <row r="7334" spans="1:19" ht="17.399999999999999" x14ac:dyDescent="0.3">
      <c r="A7334" s="39" t="s">
        <v>1162</v>
      </c>
      <c r="B7334" s="39" t="s">
        <v>72</v>
      </c>
      <c r="C7334" s="39" t="s">
        <v>135</v>
      </c>
      <c r="D7334" s="39" t="s">
        <v>30</v>
      </c>
      <c r="E7334" s="70" t="s">
        <v>43</v>
      </c>
      <c r="F7334" s="70" t="s">
        <v>28</v>
      </c>
      <c r="G7334" s="78">
        <v>44831</v>
      </c>
      <c r="H7334" s="78">
        <v>45717</v>
      </c>
      <c r="I7334" s="69">
        <v>2352373.92</v>
      </c>
      <c r="J7334" s="70">
        <v>0</v>
      </c>
      <c r="K7334" s="71">
        <v>1.054</v>
      </c>
      <c r="L7334" s="70">
        <v>0</v>
      </c>
      <c r="M7334" s="71">
        <v>1.1890000000000001</v>
      </c>
      <c r="N7334" s="72"/>
      <c r="O7334" s="73">
        <f>MIN(1,MAX(0,(1/(1+EXP(-(Assumptions!$B$5 + Assumptions!$B$6*$N7334))))*Assumptions!$B$3))</f>
        <v>3.9165722796764356E-2</v>
      </c>
      <c r="P7334" s="73">
        <f>VLOOKUP($F7334,Assumptions!$A$23:$B$27,2,FALSE)*Assumptions!$B$4</f>
        <v>0.35</v>
      </c>
      <c r="Q7334" s="74">
        <f t="shared" si="228"/>
        <v>32246.348702770272</v>
      </c>
      <c r="R7334" s="75" t="str">
        <f>IF($O7334&lt;Assumptions!$B$17,"A",IF($O7334&lt;Assumptions!$B$18,"B",IF($O7334&lt;Assumptions!$B$19,"C",IF($O7334&lt;Assumptions!$B$20,"D","E"))))</f>
        <v>B</v>
      </c>
      <c r="S7334" s="75">
        <f t="shared" si="229"/>
        <v>0</v>
      </c>
    </row>
    <row r="7335" spans="1:19" ht="17.399999999999999" x14ac:dyDescent="0.3">
      <c r="A7335" s="39" t="s">
        <v>1162</v>
      </c>
      <c r="B7335" s="39" t="s">
        <v>72</v>
      </c>
      <c r="C7335" s="39" t="s">
        <v>135</v>
      </c>
      <c r="D7335" s="39" t="s">
        <v>30</v>
      </c>
      <c r="E7335" s="70" t="s">
        <v>43</v>
      </c>
      <c r="F7335" s="70" t="s">
        <v>28</v>
      </c>
      <c r="G7335" s="78">
        <v>44831</v>
      </c>
      <c r="H7335" s="78">
        <v>45748</v>
      </c>
      <c r="I7335" s="69">
        <v>2285733.8199999998</v>
      </c>
      <c r="J7335" s="70">
        <v>35</v>
      </c>
      <c r="K7335" s="71">
        <v>0.55600000000000005</v>
      </c>
      <c r="L7335" s="70">
        <v>0</v>
      </c>
      <c r="M7335" s="71">
        <v>1.1890000000000001</v>
      </c>
      <c r="N7335" s="72"/>
      <c r="O7335" s="73">
        <f>MIN(1,MAX(0,(1/(1+EXP(-(Assumptions!$B$5 + Assumptions!$B$6*$N7335))))*Assumptions!$B$3))</f>
        <v>3.9165722796764356E-2</v>
      </c>
      <c r="P7335" s="73">
        <f>VLOOKUP($F7335,Assumptions!$A$23:$B$27,2,FALSE)*Assumptions!$B$4</f>
        <v>0.35</v>
      </c>
      <c r="Q7335" s="74">
        <f t="shared" si="228"/>
        <v>31332.846013458242</v>
      </c>
      <c r="R7335" s="75" t="str">
        <f>IF($O7335&lt;Assumptions!$B$17,"A",IF($O7335&lt;Assumptions!$B$18,"B",IF($O7335&lt;Assumptions!$B$19,"C",IF($O7335&lt;Assumptions!$B$20,"D","E"))))</f>
        <v>B</v>
      </c>
      <c r="S7335" s="75">
        <f t="shared" si="229"/>
        <v>0</v>
      </c>
    </row>
    <row r="7336" spans="1:19" ht="17.399999999999999" x14ac:dyDescent="0.3">
      <c r="A7336" s="39" t="s">
        <v>1162</v>
      </c>
      <c r="B7336" s="39" t="s">
        <v>72</v>
      </c>
      <c r="C7336" s="39" t="s">
        <v>135</v>
      </c>
      <c r="D7336" s="39" t="s">
        <v>30</v>
      </c>
      <c r="E7336" s="70" t="s">
        <v>43</v>
      </c>
      <c r="F7336" s="70" t="s">
        <v>28</v>
      </c>
      <c r="G7336" s="78">
        <v>44831</v>
      </c>
      <c r="H7336" s="78">
        <v>45778</v>
      </c>
      <c r="I7336" s="69">
        <v>2220203.98</v>
      </c>
      <c r="J7336" s="70">
        <v>0</v>
      </c>
      <c r="K7336" s="71">
        <v>0.998</v>
      </c>
      <c r="L7336" s="70">
        <v>0</v>
      </c>
      <c r="M7336" s="71">
        <v>1.1890000000000001</v>
      </c>
      <c r="N7336" s="72"/>
      <c r="O7336" s="73">
        <f>MIN(1,MAX(0,(1/(1+EXP(-(Assumptions!$B$5 + Assumptions!$B$6*$N7336))))*Assumptions!$B$3))</f>
        <v>3.9165722796764356E-2</v>
      </c>
      <c r="P7336" s="73">
        <f>VLOOKUP($F7336,Assumptions!$A$23:$B$27,2,FALSE)*Assumptions!$B$4</f>
        <v>0.35</v>
      </c>
      <c r="Q7336" s="74">
        <f t="shared" si="228"/>
        <v>30434.562771533532</v>
      </c>
      <c r="R7336" s="75" t="str">
        <f>IF($O7336&lt;Assumptions!$B$17,"A",IF($O7336&lt;Assumptions!$B$18,"B",IF($O7336&lt;Assumptions!$B$19,"C",IF($O7336&lt;Assumptions!$B$20,"D","E"))))</f>
        <v>B</v>
      </c>
      <c r="S7336" s="75">
        <f t="shared" si="229"/>
        <v>0</v>
      </c>
    </row>
    <row r="7337" spans="1:19" ht="17.399999999999999" x14ac:dyDescent="0.3">
      <c r="A7337" s="39" t="s">
        <v>1162</v>
      </c>
      <c r="B7337" s="39" t="s">
        <v>72</v>
      </c>
      <c r="C7337" s="39" t="s">
        <v>135</v>
      </c>
      <c r="D7337" s="39" t="s">
        <v>30</v>
      </c>
      <c r="E7337" s="70" t="s">
        <v>43</v>
      </c>
      <c r="F7337" s="70" t="s">
        <v>28</v>
      </c>
      <c r="G7337" s="78">
        <v>44831</v>
      </c>
      <c r="H7337" s="78">
        <v>45809</v>
      </c>
      <c r="I7337" s="69">
        <v>2150312.13</v>
      </c>
      <c r="J7337" s="70">
        <v>0</v>
      </c>
      <c r="K7337" s="71">
        <v>1.0069999999999999</v>
      </c>
      <c r="L7337" s="70">
        <v>0</v>
      </c>
      <c r="M7337" s="71">
        <v>1.1890000000000001</v>
      </c>
      <c r="N7337" s="72"/>
      <c r="O7337" s="73">
        <f>MIN(1,MAX(0,(1/(1+EXP(-(Assumptions!$B$5 + Assumptions!$B$6*$N7337))))*Assumptions!$B$3))</f>
        <v>3.9165722796764356E-2</v>
      </c>
      <c r="P7337" s="73">
        <f>VLOOKUP($F7337,Assumptions!$A$23:$B$27,2,FALSE)*Assumptions!$B$4</f>
        <v>0.35</v>
      </c>
      <c r="Q7337" s="74">
        <f t="shared" si="228"/>
        <v>29476.485083534968</v>
      </c>
      <c r="R7337" s="75" t="str">
        <f>IF($O7337&lt;Assumptions!$B$17,"A",IF($O7337&lt;Assumptions!$B$18,"B",IF($O7337&lt;Assumptions!$B$19,"C",IF($O7337&lt;Assumptions!$B$20,"D","E"))))</f>
        <v>B</v>
      </c>
      <c r="S7337" s="75">
        <f t="shared" si="229"/>
        <v>0</v>
      </c>
    </row>
    <row r="7338" spans="1:19" ht="17.399999999999999" x14ac:dyDescent="0.3">
      <c r="A7338" s="39" t="s">
        <v>1162</v>
      </c>
      <c r="B7338" s="39" t="s">
        <v>72</v>
      </c>
      <c r="C7338" s="39" t="s">
        <v>135</v>
      </c>
      <c r="D7338" s="39" t="s">
        <v>30</v>
      </c>
      <c r="E7338" s="70" t="s">
        <v>43</v>
      </c>
      <c r="F7338" s="70" t="s">
        <v>28</v>
      </c>
      <c r="G7338" s="78">
        <v>44831</v>
      </c>
      <c r="H7338" s="78">
        <v>45839</v>
      </c>
      <c r="I7338" s="69">
        <v>2079936.28</v>
      </c>
      <c r="J7338" s="70">
        <v>0</v>
      </c>
      <c r="K7338" s="71">
        <v>0.99099999999999999</v>
      </c>
      <c r="L7338" s="70">
        <v>0</v>
      </c>
      <c r="M7338" s="71">
        <v>1.1890000000000001</v>
      </c>
      <c r="N7338" s="72"/>
      <c r="O7338" s="73">
        <f>MIN(1,MAX(0,(1/(1+EXP(-(Assumptions!$B$5 + Assumptions!$B$6*$N7338))))*Assumptions!$B$3))</f>
        <v>3.9165722796764356E-2</v>
      </c>
      <c r="P7338" s="73">
        <f>VLOOKUP($F7338,Assumptions!$A$23:$B$27,2,FALSE)*Assumptions!$B$4</f>
        <v>0.35</v>
      </c>
      <c r="Q7338" s="74">
        <f t="shared" si="228"/>
        <v>28511.772722094636</v>
      </c>
      <c r="R7338" s="75" t="str">
        <f>IF($O7338&lt;Assumptions!$B$17,"A",IF($O7338&lt;Assumptions!$B$18,"B",IF($O7338&lt;Assumptions!$B$19,"C",IF($O7338&lt;Assumptions!$B$20,"D","E"))))</f>
        <v>B</v>
      </c>
      <c r="S7338" s="75">
        <f t="shared" si="229"/>
        <v>0</v>
      </c>
    </row>
    <row r="7339" spans="1:19" ht="17.399999999999999" x14ac:dyDescent="0.3">
      <c r="A7339" s="39" t="s">
        <v>1162</v>
      </c>
      <c r="B7339" s="39" t="s">
        <v>72</v>
      </c>
      <c r="C7339" s="39" t="s">
        <v>135</v>
      </c>
      <c r="D7339" s="39" t="s">
        <v>30</v>
      </c>
      <c r="E7339" s="70" t="s">
        <v>43</v>
      </c>
      <c r="F7339" s="70" t="s">
        <v>28</v>
      </c>
      <c r="G7339" s="78">
        <v>44831</v>
      </c>
      <c r="H7339" s="78">
        <v>45870</v>
      </c>
      <c r="I7339" s="69">
        <v>2024697.98</v>
      </c>
      <c r="J7339" s="70">
        <v>0</v>
      </c>
      <c r="K7339" s="71">
        <v>1.004</v>
      </c>
      <c r="L7339" s="70">
        <v>0</v>
      </c>
      <c r="M7339" s="71">
        <v>1.1890000000000001</v>
      </c>
      <c r="N7339" s="72"/>
      <c r="O7339" s="73">
        <f>MIN(1,MAX(0,(1/(1+EXP(-(Assumptions!$B$5 + Assumptions!$B$6*$N7339))))*Assumptions!$B$3))</f>
        <v>3.9165722796764356E-2</v>
      </c>
      <c r="P7339" s="73">
        <f>VLOOKUP($F7339,Assumptions!$A$23:$B$27,2,FALSE)*Assumptions!$B$4</f>
        <v>0.35</v>
      </c>
      <c r="Q7339" s="74">
        <f t="shared" si="228"/>
        <v>27754.565941147059</v>
      </c>
      <c r="R7339" s="75" t="str">
        <f>IF($O7339&lt;Assumptions!$B$17,"A",IF($O7339&lt;Assumptions!$B$18,"B",IF($O7339&lt;Assumptions!$B$19,"C",IF($O7339&lt;Assumptions!$B$20,"D","E"))))</f>
        <v>B</v>
      </c>
      <c r="S7339" s="75">
        <f t="shared" si="229"/>
        <v>0</v>
      </c>
    </row>
    <row r="7340" spans="1:19" ht="17.399999999999999" x14ac:dyDescent="0.3">
      <c r="A7340" s="39" t="s">
        <v>1162</v>
      </c>
      <c r="B7340" s="39" t="s">
        <v>72</v>
      </c>
      <c r="C7340" s="39" t="s">
        <v>135</v>
      </c>
      <c r="D7340" s="39" t="s">
        <v>30</v>
      </c>
      <c r="E7340" s="70" t="s">
        <v>43</v>
      </c>
      <c r="F7340" s="70" t="s">
        <v>28</v>
      </c>
      <c r="G7340" s="78">
        <v>44831</v>
      </c>
      <c r="H7340" s="78">
        <v>45901</v>
      </c>
      <c r="I7340" s="69">
        <v>1962162.29</v>
      </c>
      <c r="J7340" s="70">
        <v>0</v>
      </c>
      <c r="K7340" s="71">
        <v>1.052</v>
      </c>
      <c r="L7340" s="70">
        <v>0</v>
      </c>
      <c r="M7340" s="71">
        <v>1.1890000000000001</v>
      </c>
      <c r="N7340" s="72"/>
      <c r="O7340" s="73">
        <f>MIN(1,MAX(0,(1/(1+EXP(-(Assumptions!$B$5 + Assumptions!$B$6*$N7340))))*Assumptions!$B$3))</f>
        <v>3.9165722796764356E-2</v>
      </c>
      <c r="P7340" s="73">
        <f>VLOOKUP($F7340,Assumptions!$A$23:$B$27,2,FALSE)*Assumptions!$B$4</f>
        <v>0.35</v>
      </c>
      <c r="Q7340" s="74">
        <f t="shared" si="228"/>
        <v>26897.32651634152</v>
      </c>
      <c r="R7340" s="75" t="str">
        <f>IF($O7340&lt;Assumptions!$B$17,"A",IF($O7340&lt;Assumptions!$B$18,"B",IF($O7340&lt;Assumptions!$B$19,"C",IF($O7340&lt;Assumptions!$B$20,"D","E"))))</f>
        <v>B</v>
      </c>
      <c r="S7340" s="75">
        <f t="shared" si="229"/>
        <v>0</v>
      </c>
    </row>
    <row r="7341" spans="1:19" ht="17.399999999999999" x14ac:dyDescent="0.3">
      <c r="A7341" s="39" t="s">
        <v>1162</v>
      </c>
      <c r="B7341" s="39" t="s">
        <v>72</v>
      </c>
      <c r="C7341" s="39" t="s">
        <v>135</v>
      </c>
      <c r="D7341" s="39" t="s">
        <v>30</v>
      </c>
      <c r="E7341" s="70" t="s">
        <v>43</v>
      </c>
      <c r="F7341" s="70" t="s">
        <v>28</v>
      </c>
      <c r="G7341" s="78">
        <v>44831</v>
      </c>
      <c r="H7341" s="78">
        <v>45931</v>
      </c>
      <c r="I7341" s="69">
        <v>1907646.5</v>
      </c>
      <c r="J7341" s="70">
        <v>0</v>
      </c>
      <c r="K7341" s="71">
        <v>0.98699999999999999</v>
      </c>
      <c r="L7341" s="70">
        <v>0</v>
      </c>
      <c r="M7341" s="71">
        <v>1.1890000000000001</v>
      </c>
      <c r="N7341" s="72"/>
      <c r="O7341" s="73">
        <f>MIN(1,MAX(0,(1/(1+EXP(-(Assumptions!$B$5 + Assumptions!$B$6*$N7341))))*Assumptions!$B$3))</f>
        <v>3.9165722796764356E-2</v>
      </c>
      <c r="P7341" s="73">
        <f>VLOOKUP($F7341,Assumptions!$A$23:$B$27,2,FALSE)*Assumptions!$B$4</f>
        <v>0.35</v>
      </c>
      <c r="Q7341" s="74">
        <f t="shared" si="228"/>
        <v>26150.023904626203</v>
      </c>
      <c r="R7341" s="75" t="str">
        <f>IF($O7341&lt;Assumptions!$B$17,"A",IF($O7341&lt;Assumptions!$B$18,"B",IF($O7341&lt;Assumptions!$B$19,"C",IF($O7341&lt;Assumptions!$B$20,"D","E"))))</f>
        <v>B</v>
      </c>
      <c r="S7341" s="75">
        <f t="shared" si="229"/>
        <v>0</v>
      </c>
    </row>
    <row r="7342" spans="1:19" ht="17.399999999999999" x14ac:dyDescent="0.3">
      <c r="A7342" s="39" t="s">
        <v>1162</v>
      </c>
      <c r="B7342" s="39" t="s">
        <v>72</v>
      </c>
      <c r="C7342" s="39" t="s">
        <v>135</v>
      </c>
      <c r="D7342" s="39" t="s">
        <v>30</v>
      </c>
      <c r="E7342" s="70" t="s">
        <v>43</v>
      </c>
      <c r="F7342" s="70" t="s">
        <v>28</v>
      </c>
      <c r="G7342" s="78">
        <v>44831</v>
      </c>
      <c r="H7342" s="78">
        <v>45962</v>
      </c>
      <c r="I7342" s="69">
        <v>1854721.03</v>
      </c>
      <c r="J7342" s="70">
        <v>0</v>
      </c>
      <c r="K7342" s="71">
        <v>0.97699999999999998</v>
      </c>
      <c r="L7342" s="70">
        <v>0</v>
      </c>
      <c r="M7342" s="71">
        <v>1.1890000000000001</v>
      </c>
      <c r="N7342" s="72"/>
      <c r="O7342" s="73">
        <f>MIN(1,MAX(0,(1/(1+EXP(-(Assumptions!$B$5 + Assumptions!$B$6*$N7342))))*Assumptions!$B$3))</f>
        <v>3.9165722796764356E-2</v>
      </c>
      <c r="P7342" s="73">
        <f>VLOOKUP($F7342,Assumptions!$A$23:$B$27,2,FALSE)*Assumptions!$B$4</f>
        <v>0.35</v>
      </c>
      <c r="Q7342" s="74">
        <f t="shared" si="228"/>
        <v>25424.521404208244</v>
      </c>
      <c r="R7342" s="75" t="str">
        <f>IF($O7342&lt;Assumptions!$B$17,"A",IF($O7342&lt;Assumptions!$B$18,"B",IF($O7342&lt;Assumptions!$B$19,"C",IF($O7342&lt;Assumptions!$B$20,"D","E"))))</f>
        <v>B</v>
      </c>
      <c r="S7342" s="75">
        <f t="shared" si="229"/>
        <v>0</v>
      </c>
    </row>
    <row r="7343" spans="1:19" ht="17.399999999999999" x14ac:dyDescent="0.3">
      <c r="A7343" s="39" t="s">
        <v>1162</v>
      </c>
      <c r="B7343" s="39" t="s">
        <v>72</v>
      </c>
      <c r="C7343" s="39" t="s">
        <v>135</v>
      </c>
      <c r="D7343" s="39" t="s">
        <v>30</v>
      </c>
      <c r="E7343" s="70" t="s">
        <v>43</v>
      </c>
      <c r="F7343" s="70" t="s">
        <v>28</v>
      </c>
      <c r="G7343" s="78">
        <v>44831</v>
      </c>
      <c r="H7343" s="78">
        <v>45992</v>
      </c>
      <c r="I7343" s="69">
        <v>1804430.01</v>
      </c>
      <c r="J7343" s="70">
        <v>0</v>
      </c>
      <c r="K7343" s="71">
        <v>1.002</v>
      </c>
      <c r="L7343" s="70">
        <v>0</v>
      </c>
      <c r="M7343" s="71">
        <v>1.1890000000000001</v>
      </c>
      <c r="N7343" s="72"/>
      <c r="O7343" s="73">
        <f>MIN(1,MAX(0,(1/(1+EXP(-(Assumptions!$B$5 + Assumptions!$B$6*$N7343))))*Assumptions!$B$3))</f>
        <v>3.9165722796764356E-2</v>
      </c>
      <c r="P7343" s="73">
        <f>VLOOKUP($F7343,Assumptions!$A$23:$B$27,2,FALSE)*Assumptions!$B$4</f>
        <v>0.35</v>
      </c>
      <c r="Q7343" s="74">
        <f t="shared" si="228"/>
        <v>24735.131952237953</v>
      </c>
      <c r="R7343" s="75" t="str">
        <f>IF($O7343&lt;Assumptions!$B$17,"A",IF($O7343&lt;Assumptions!$B$18,"B",IF($O7343&lt;Assumptions!$B$19,"C",IF($O7343&lt;Assumptions!$B$20,"D","E"))))</f>
        <v>B</v>
      </c>
      <c r="S7343" s="75">
        <f t="shared" si="229"/>
        <v>0</v>
      </c>
    </row>
    <row r="7344" spans="1:19" ht="17.399999999999999" x14ac:dyDescent="0.3">
      <c r="A7344" s="39" t="s">
        <v>1164</v>
      </c>
      <c r="B7344" s="39" t="s">
        <v>52</v>
      </c>
      <c r="C7344" s="39" t="s">
        <v>144</v>
      </c>
      <c r="D7344" s="39" t="s">
        <v>34</v>
      </c>
      <c r="E7344" s="70" t="s">
        <v>43</v>
      </c>
      <c r="F7344" s="70" t="s">
        <v>28</v>
      </c>
      <c r="G7344" s="78">
        <v>44002</v>
      </c>
      <c r="H7344" s="78">
        <v>45658</v>
      </c>
      <c r="I7344" s="69">
        <v>2239886.2400000002</v>
      </c>
      <c r="J7344" s="70">
        <v>0</v>
      </c>
      <c r="K7344" s="71">
        <v>1.119</v>
      </c>
      <c r="L7344" s="70">
        <v>0</v>
      </c>
      <c r="M7344" s="71">
        <v>1.042</v>
      </c>
      <c r="N7344" s="72"/>
      <c r="O7344" s="73">
        <f>MIN(1,MAX(0,(1/(1+EXP(-(Assumptions!$B$5 + Assumptions!$B$6*$N7344))))*Assumptions!$B$3))</f>
        <v>3.9165722796764356E-2</v>
      </c>
      <c r="P7344" s="73">
        <f>VLOOKUP($F7344,Assumptions!$A$23:$B$27,2,FALSE)*Assumptions!$B$4</f>
        <v>0.35</v>
      </c>
      <c r="Q7344" s="74">
        <f t="shared" si="228"/>
        <v>30704.367250244377</v>
      </c>
      <c r="R7344" s="75" t="str">
        <f>IF($O7344&lt;Assumptions!$B$17,"A",IF($O7344&lt;Assumptions!$B$18,"B",IF($O7344&lt;Assumptions!$B$19,"C",IF($O7344&lt;Assumptions!$B$20,"D","E"))))</f>
        <v>B</v>
      </c>
      <c r="S7344" s="75">
        <f t="shared" si="229"/>
        <v>0</v>
      </c>
    </row>
    <row r="7345" spans="1:19" ht="17.399999999999999" x14ac:dyDescent="0.3">
      <c r="A7345" s="39" t="s">
        <v>1164</v>
      </c>
      <c r="B7345" s="39" t="s">
        <v>52</v>
      </c>
      <c r="C7345" s="39" t="s">
        <v>144</v>
      </c>
      <c r="D7345" s="39" t="s">
        <v>34</v>
      </c>
      <c r="E7345" s="70" t="s">
        <v>43</v>
      </c>
      <c r="F7345" s="70" t="s">
        <v>28</v>
      </c>
      <c r="G7345" s="78">
        <v>44002</v>
      </c>
      <c r="H7345" s="78">
        <v>45689</v>
      </c>
      <c r="I7345" s="69">
        <v>2187425.4500000002</v>
      </c>
      <c r="J7345" s="70">
        <v>95</v>
      </c>
      <c r="K7345" s="71">
        <v>0.59899999999999998</v>
      </c>
      <c r="L7345" s="70">
        <v>0</v>
      </c>
      <c r="M7345" s="71">
        <v>1.042</v>
      </c>
      <c r="N7345" s="72"/>
      <c r="O7345" s="73">
        <f>MIN(1,MAX(0,(1/(1+EXP(-(Assumptions!$B$5 + Assumptions!$B$6*$N7345))))*Assumptions!$B$3))</f>
        <v>3.9165722796764356E-2</v>
      </c>
      <c r="P7345" s="73">
        <f>VLOOKUP($F7345,Assumptions!$A$23:$B$27,2,FALSE)*Assumptions!$B$4</f>
        <v>0.35</v>
      </c>
      <c r="Q7345" s="74">
        <f t="shared" si="228"/>
        <v>29985.234584650636</v>
      </c>
      <c r="R7345" s="75" t="str">
        <f>IF($O7345&lt;Assumptions!$B$17,"A",IF($O7345&lt;Assumptions!$B$18,"B",IF($O7345&lt;Assumptions!$B$19,"C",IF($O7345&lt;Assumptions!$B$20,"D","E"))))</f>
        <v>B</v>
      </c>
      <c r="S7345" s="75">
        <f t="shared" si="229"/>
        <v>0</v>
      </c>
    </row>
    <row r="7346" spans="1:19" ht="17.399999999999999" x14ac:dyDescent="0.3">
      <c r="A7346" s="39" t="s">
        <v>1164</v>
      </c>
      <c r="B7346" s="39" t="s">
        <v>52</v>
      </c>
      <c r="C7346" s="39" t="s">
        <v>144</v>
      </c>
      <c r="D7346" s="39" t="s">
        <v>34</v>
      </c>
      <c r="E7346" s="70" t="s">
        <v>43</v>
      </c>
      <c r="F7346" s="70" t="s">
        <v>28</v>
      </c>
      <c r="G7346" s="78">
        <v>44002</v>
      </c>
      <c r="H7346" s="78">
        <v>45717</v>
      </c>
      <c r="I7346" s="69">
        <v>2137492.5</v>
      </c>
      <c r="J7346" s="70">
        <v>15</v>
      </c>
      <c r="K7346" s="71">
        <v>1.071</v>
      </c>
      <c r="L7346" s="70">
        <v>0</v>
      </c>
      <c r="M7346" s="71">
        <v>1.042</v>
      </c>
      <c r="N7346" s="72"/>
      <c r="O7346" s="73">
        <f>MIN(1,MAX(0,(1/(1+EXP(-(Assumptions!$B$5 + Assumptions!$B$6*$N7346))))*Assumptions!$B$3))</f>
        <v>3.9165722796764356E-2</v>
      </c>
      <c r="P7346" s="73">
        <f>VLOOKUP($F7346,Assumptions!$A$23:$B$27,2,FALSE)*Assumptions!$B$4</f>
        <v>0.35</v>
      </c>
      <c r="Q7346" s="74">
        <f t="shared" si="228"/>
        <v>29300.753557306991</v>
      </c>
      <c r="R7346" s="75" t="str">
        <f>IF($O7346&lt;Assumptions!$B$17,"A",IF($O7346&lt;Assumptions!$B$18,"B",IF($O7346&lt;Assumptions!$B$19,"C",IF($O7346&lt;Assumptions!$B$20,"D","E"))))</f>
        <v>B</v>
      </c>
      <c r="S7346" s="75">
        <f t="shared" si="229"/>
        <v>0</v>
      </c>
    </row>
    <row r="7347" spans="1:19" ht="17.399999999999999" x14ac:dyDescent="0.3">
      <c r="A7347" s="39" t="s">
        <v>1164</v>
      </c>
      <c r="B7347" s="39" t="s">
        <v>52</v>
      </c>
      <c r="C7347" s="39" t="s">
        <v>144</v>
      </c>
      <c r="D7347" s="39" t="s">
        <v>34</v>
      </c>
      <c r="E7347" s="70" t="s">
        <v>43</v>
      </c>
      <c r="F7347" s="70" t="s">
        <v>28</v>
      </c>
      <c r="G7347" s="78">
        <v>44002</v>
      </c>
      <c r="H7347" s="78">
        <v>45748</v>
      </c>
      <c r="I7347" s="69">
        <v>2078354.1</v>
      </c>
      <c r="J7347" s="70">
        <v>0</v>
      </c>
      <c r="K7347" s="71">
        <v>0.95399999999999996</v>
      </c>
      <c r="L7347" s="70">
        <v>0</v>
      </c>
      <c r="M7347" s="71">
        <v>1.042</v>
      </c>
      <c r="N7347" s="72"/>
      <c r="O7347" s="73">
        <f>MIN(1,MAX(0,(1/(1+EXP(-(Assumptions!$B$5 + Assumptions!$B$6*$N7347))))*Assumptions!$B$3))</f>
        <v>3.9165722796764356E-2</v>
      </c>
      <c r="P7347" s="73">
        <f>VLOOKUP($F7347,Assumptions!$A$23:$B$27,2,FALSE)*Assumptions!$B$4</f>
        <v>0.35</v>
      </c>
      <c r="Q7347" s="74">
        <f t="shared" si="228"/>
        <v>28490.084193941533</v>
      </c>
      <c r="R7347" s="75" t="str">
        <f>IF($O7347&lt;Assumptions!$B$17,"A",IF($O7347&lt;Assumptions!$B$18,"B",IF($O7347&lt;Assumptions!$B$19,"C",IF($O7347&lt;Assumptions!$B$20,"D","E"))))</f>
        <v>B</v>
      </c>
      <c r="S7347" s="75">
        <f t="shared" si="229"/>
        <v>0</v>
      </c>
    </row>
    <row r="7348" spans="1:19" ht="17.399999999999999" x14ac:dyDescent="0.3">
      <c r="A7348" s="39" t="s">
        <v>1164</v>
      </c>
      <c r="B7348" s="39" t="s">
        <v>52</v>
      </c>
      <c r="C7348" s="39" t="s">
        <v>144</v>
      </c>
      <c r="D7348" s="39" t="s">
        <v>34</v>
      </c>
      <c r="E7348" s="70" t="s">
        <v>43</v>
      </c>
      <c r="F7348" s="70" t="s">
        <v>28</v>
      </c>
      <c r="G7348" s="78">
        <v>44002</v>
      </c>
      <c r="H7348" s="78">
        <v>45778</v>
      </c>
      <c r="I7348" s="69">
        <v>2023077.87</v>
      </c>
      <c r="J7348" s="70">
        <v>0</v>
      </c>
      <c r="K7348" s="71">
        <v>0.96899999999999997</v>
      </c>
      <c r="L7348" s="70">
        <v>0</v>
      </c>
      <c r="M7348" s="71">
        <v>1.042</v>
      </c>
      <c r="N7348" s="72"/>
      <c r="O7348" s="73">
        <f>MIN(1,MAX(0,(1/(1+EXP(-(Assumptions!$B$5 + Assumptions!$B$6*$N7348))))*Assumptions!$B$3))</f>
        <v>3.9165722796764356E-2</v>
      </c>
      <c r="P7348" s="73">
        <f>VLOOKUP($F7348,Assumptions!$A$23:$B$27,2,FALSE)*Assumptions!$B$4</f>
        <v>0.35</v>
      </c>
      <c r="Q7348" s="74">
        <f t="shared" si="228"/>
        <v>27732.357468440969</v>
      </c>
      <c r="R7348" s="75" t="str">
        <f>IF($O7348&lt;Assumptions!$B$17,"A",IF($O7348&lt;Assumptions!$B$18,"B",IF($O7348&lt;Assumptions!$B$19,"C",IF($O7348&lt;Assumptions!$B$20,"D","E"))))</f>
        <v>B</v>
      </c>
      <c r="S7348" s="75">
        <f t="shared" si="229"/>
        <v>0</v>
      </c>
    </row>
    <row r="7349" spans="1:19" ht="17.399999999999999" x14ac:dyDescent="0.3">
      <c r="A7349" s="39" t="s">
        <v>1164</v>
      </c>
      <c r="B7349" s="39" t="s">
        <v>52</v>
      </c>
      <c r="C7349" s="39" t="s">
        <v>144</v>
      </c>
      <c r="D7349" s="39" t="s">
        <v>34</v>
      </c>
      <c r="E7349" s="70" t="s">
        <v>43</v>
      </c>
      <c r="F7349" s="70" t="s">
        <v>28</v>
      </c>
      <c r="G7349" s="78">
        <v>44002</v>
      </c>
      <c r="H7349" s="78">
        <v>45809</v>
      </c>
      <c r="I7349" s="69">
        <v>1967519.09</v>
      </c>
      <c r="J7349" s="70">
        <v>95</v>
      </c>
      <c r="K7349" s="71">
        <v>0.51900000000000002</v>
      </c>
      <c r="L7349" s="70">
        <v>0</v>
      </c>
      <c r="M7349" s="71">
        <v>1.042</v>
      </c>
      <c r="N7349" s="72"/>
      <c r="O7349" s="73">
        <f>MIN(1,MAX(0,(1/(1+EXP(-(Assumptions!$B$5 + Assumptions!$B$6*$N7349))))*Assumptions!$B$3))</f>
        <v>3.9165722796764356E-2</v>
      </c>
      <c r="P7349" s="73">
        <f>VLOOKUP($F7349,Assumptions!$A$23:$B$27,2,FALSE)*Assumptions!$B$4</f>
        <v>0.35</v>
      </c>
      <c r="Q7349" s="74">
        <f t="shared" si="228"/>
        <v>26970.757546698722</v>
      </c>
      <c r="R7349" s="75" t="str">
        <f>IF($O7349&lt;Assumptions!$B$17,"A",IF($O7349&lt;Assumptions!$B$18,"B",IF($O7349&lt;Assumptions!$B$19,"C",IF($O7349&lt;Assumptions!$B$20,"D","E"))))</f>
        <v>B</v>
      </c>
      <c r="S7349" s="75">
        <f t="shared" si="229"/>
        <v>0</v>
      </c>
    </row>
    <row r="7350" spans="1:19" ht="17.399999999999999" x14ac:dyDescent="0.3">
      <c r="A7350" s="39" t="s">
        <v>1164</v>
      </c>
      <c r="B7350" s="39" t="s">
        <v>52</v>
      </c>
      <c r="C7350" s="39" t="s">
        <v>144</v>
      </c>
      <c r="D7350" s="39" t="s">
        <v>34</v>
      </c>
      <c r="E7350" s="70" t="s">
        <v>43</v>
      </c>
      <c r="F7350" s="70" t="s">
        <v>28</v>
      </c>
      <c r="G7350" s="78">
        <v>44002</v>
      </c>
      <c r="H7350" s="78">
        <v>45839</v>
      </c>
      <c r="I7350" s="69">
        <v>1915570.44</v>
      </c>
      <c r="J7350" s="70">
        <v>15</v>
      </c>
      <c r="K7350" s="71">
        <v>0.98199999999999998</v>
      </c>
      <c r="L7350" s="70">
        <v>0</v>
      </c>
      <c r="M7350" s="71">
        <v>1.042</v>
      </c>
      <c r="N7350" s="72"/>
      <c r="O7350" s="73">
        <f>MIN(1,MAX(0,(1/(1+EXP(-(Assumptions!$B$5 + Assumptions!$B$6*$N7350))))*Assumptions!$B$3))</f>
        <v>3.9165722796764356E-2</v>
      </c>
      <c r="P7350" s="73">
        <f>VLOOKUP($F7350,Assumptions!$A$23:$B$27,2,FALSE)*Assumptions!$B$4</f>
        <v>0.35</v>
      </c>
      <c r="Q7350" s="74">
        <f t="shared" si="228"/>
        <v>26258.645297750569</v>
      </c>
      <c r="R7350" s="75" t="str">
        <f>IF($O7350&lt;Assumptions!$B$17,"A",IF($O7350&lt;Assumptions!$B$18,"B",IF($O7350&lt;Assumptions!$B$19,"C",IF($O7350&lt;Assumptions!$B$20,"D","E"))))</f>
        <v>B</v>
      </c>
      <c r="S7350" s="75">
        <f t="shared" si="229"/>
        <v>0</v>
      </c>
    </row>
    <row r="7351" spans="1:19" ht="17.399999999999999" x14ac:dyDescent="0.3">
      <c r="A7351" s="39" t="s">
        <v>1164</v>
      </c>
      <c r="B7351" s="39" t="s">
        <v>52</v>
      </c>
      <c r="C7351" s="39" t="s">
        <v>144</v>
      </c>
      <c r="D7351" s="39" t="s">
        <v>34</v>
      </c>
      <c r="E7351" s="70" t="s">
        <v>43</v>
      </c>
      <c r="F7351" s="70" t="s">
        <v>28</v>
      </c>
      <c r="G7351" s="78">
        <v>44002</v>
      </c>
      <c r="H7351" s="78">
        <v>45870</v>
      </c>
      <c r="I7351" s="69">
        <v>1867151.46</v>
      </c>
      <c r="J7351" s="70">
        <v>15</v>
      </c>
      <c r="K7351" s="71">
        <v>1.0920000000000001</v>
      </c>
      <c r="L7351" s="70">
        <v>0</v>
      </c>
      <c r="M7351" s="71">
        <v>1.042</v>
      </c>
      <c r="N7351" s="72"/>
      <c r="O7351" s="73">
        <f>MIN(1,MAX(0,(1/(1+EXP(-(Assumptions!$B$5 + Assumptions!$B$6*$N7351))))*Assumptions!$B$3))</f>
        <v>3.9165722796764356E-2</v>
      </c>
      <c r="P7351" s="73">
        <f>VLOOKUP($F7351,Assumptions!$A$23:$B$27,2,FALSE)*Assumptions!$B$4</f>
        <v>0.35</v>
      </c>
      <c r="Q7351" s="74">
        <f t="shared" si="228"/>
        <v>25594.917775676848</v>
      </c>
      <c r="R7351" s="75" t="str">
        <f>IF($O7351&lt;Assumptions!$B$17,"A",IF($O7351&lt;Assumptions!$B$18,"B",IF($O7351&lt;Assumptions!$B$19,"C",IF($O7351&lt;Assumptions!$B$20,"D","E"))))</f>
        <v>B</v>
      </c>
      <c r="S7351" s="75">
        <f t="shared" si="229"/>
        <v>0</v>
      </c>
    </row>
    <row r="7352" spans="1:19" ht="17.399999999999999" x14ac:dyDescent="0.3">
      <c r="A7352" s="39" t="s">
        <v>1164</v>
      </c>
      <c r="B7352" s="39" t="s">
        <v>52</v>
      </c>
      <c r="C7352" s="39" t="s">
        <v>144</v>
      </c>
      <c r="D7352" s="39" t="s">
        <v>34</v>
      </c>
      <c r="E7352" s="70" t="s">
        <v>43</v>
      </c>
      <c r="F7352" s="70" t="s">
        <v>28</v>
      </c>
      <c r="G7352" s="78">
        <v>44002</v>
      </c>
      <c r="H7352" s="78">
        <v>45901</v>
      </c>
      <c r="I7352" s="69">
        <v>1821621.69</v>
      </c>
      <c r="J7352" s="70">
        <v>0</v>
      </c>
      <c r="K7352" s="71">
        <v>1.08</v>
      </c>
      <c r="L7352" s="70">
        <v>0</v>
      </c>
      <c r="M7352" s="71">
        <v>1.042</v>
      </c>
      <c r="N7352" s="72"/>
      <c r="O7352" s="73">
        <f>MIN(1,MAX(0,(1/(1+EXP(-(Assumptions!$B$5 + Assumptions!$B$6*$N7352))))*Assumptions!$B$3))</f>
        <v>3.9165722796764356E-2</v>
      </c>
      <c r="P7352" s="73">
        <f>VLOOKUP($F7352,Assumptions!$A$23:$B$27,2,FALSE)*Assumptions!$B$4</f>
        <v>0.35</v>
      </c>
      <c r="Q7352" s="74">
        <f t="shared" si="228"/>
        <v>24970.795552889693</v>
      </c>
      <c r="R7352" s="75" t="str">
        <f>IF($O7352&lt;Assumptions!$B$17,"A",IF($O7352&lt;Assumptions!$B$18,"B",IF($O7352&lt;Assumptions!$B$19,"C",IF($O7352&lt;Assumptions!$B$20,"D","E"))))</f>
        <v>B</v>
      </c>
      <c r="S7352" s="75">
        <f t="shared" si="229"/>
        <v>0</v>
      </c>
    </row>
    <row r="7353" spans="1:19" ht="17.399999999999999" x14ac:dyDescent="0.3">
      <c r="A7353" s="39" t="s">
        <v>1164</v>
      </c>
      <c r="B7353" s="39" t="s">
        <v>52</v>
      </c>
      <c r="C7353" s="39" t="s">
        <v>144</v>
      </c>
      <c r="D7353" s="39" t="s">
        <v>34</v>
      </c>
      <c r="E7353" s="70" t="s">
        <v>43</v>
      </c>
      <c r="F7353" s="70" t="s">
        <v>28</v>
      </c>
      <c r="G7353" s="78">
        <v>44002</v>
      </c>
      <c r="H7353" s="78">
        <v>45931</v>
      </c>
      <c r="I7353" s="69">
        <v>1776790.12</v>
      </c>
      <c r="J7353" s="70">
        <v>0</v>
      </c>
      <c r="K7353" s="71">
        <v>1.0049999999999999</v>
      </c>
      <c r="L7353" s="70">
        <v>0</v>
      </c>
      <c r="M7353" s="71">
        <v>1.042</v>
      </c>
      <c r="N7353" s="72"/>
      <c r="O7353" s="73">
        <f>MIN(1,MAX(0,(1/(1+EXP(-(Assumptions!$B$5 + Assumptions!$B$6*$N7353))))*Assumptions!$B$3))</f>
        <v>3.9165722796764356E-2</v>
      </c>
      <c r="P7353" s="73">
        <f>VLOOKUP($F7353,Assumptions!$A$23:$B$27,2,FALSE)*Assumptions!$B$4</f>
        <v>0.35</v>
      </c>
      <c r="Q7353" s="74">
        <f t="shared" si="228"/>
        <v>24356.244257782386</v>
      </c>
      <c r="R7353" s="75" t="str">
        <f>IF($O7353&lt;Assumptions!$B$17,"A",IF($O7353&lt;Assumptions!$B$18,"B",IF($O7353&lt;Assumptions!$B$19,"C",IF($O7353&lt;Assumptions!$B$20,"D","E"))))</f>
        <v>B</v>
      </c>
      <c r="S7353" s="75">
        <f t="shared" si="229"/>
        <v>0</v>
      </c>
    </row>
    <row r="7354" spans="1:19" ht="17.399999999999999" x14ac:dyDescent="0.3">
      <c r="A7354" s="39" t="s">
        <v>1164</v>
      </c>
      <c r="B7354" s="39" t="s">
        <v>52</v>
      </c>
      <c r="C7354" s="39" t="s">
        <v>144</v>
      </c>
      <c r="D7354" s="39" t="s">
        <v>34</v>
      </c>
      <c r="E7354" s="70" t="s">
        <v>43</v>
      </c>
      <c r="F7354" s="70" t="s">
        <v>28</v>
      </c>
      <c r="G7354" s="78">
        <v>44002</v>
      </c>
      <c r="H7354" s="78">
        <v>45962</v>
      </c>
      <c r="I7354" s="69">
        <v>1731673.55</v>
      </c>
      <c r="J7354" s="70">
        <v>95</v>
      </c>
      <c r="K7354" s="71">
        <v>0.34399999999999997</v>
      </c>
      <c r="L7354" s="70">
        <v>0</v>
      </c>
      <c r="M7354" s="71">
        <v>1.042</v>
      </c>
      <c r="N7354" s="72"/>
      <c r="O7354" s="73">
        <f>MIN(1,MAX(0,(1/(1+EXP(-(Assumptions!$B$5 + Assumptions!$B$6*$N7354))))*Assumptions!$B$3))</f>
        <v>3.9165722796764356E-2</v>
      </c>
      <c r="P7354" s="73">
        <f>VLOOKUP($F7354,Assumptions!$A$23:$B$27,2,FALSE)*Assumptions!$B$4</f>
        <v>0.35</v>
      </c>
      <c r="Q7354" s="74">
        <f t="shared" si="228"/>
        <v>23737.786181826097</v>
      </c>
      <c r="R7354" s="75" t="str">
        <f>IF($O7354&lt;Assumptions!$B$17,"A",IF($O7354&lt;Assumptions!$B$18,"B",IF($O7354&lt;Assumptions!$B$19,"C",IF($O7354&lt;Assumptions!$B$20,"D","E"))))</f>
        <v>B</v>
      </c>
      <c r="S7354" s="75">
        <f t="shared" si="229"/>
        <v>0</v>
      </c>
    </row>
    <row r="7355" spans="1:19" ht="17.399999999999999" x14ac:dyDescent="0.3">
      <c r="A7355" s="39" t="s">
        <v>1164</v>
      </c>
      <c r="B7355" s="39" t="s">
        <v>52</v>
      </c>
      <c r="C7355" s="39" t="s">
        <v>144</v>
      </c>
      <c r="D7355" s="39" t="s">
        <v>34</v>
      </c>
      <c r="E7355" s="70" t="s">
        <v>43</v>
      </c>
      <c r="F7355" s="70" t="s">
        <v>28</v>
      </c>
      <c r="G7355" s="78">
        <v>44002</v>
      </c>
      <c r="H7355" s="78">
        <v>45992</v>
      </c>
      <c r="I7355" s="69">
        <v>1683792.78</v>
      </c>
      <c r="J7355" s="70">
        <v>0</v>
      </c>
      <c r="K7355" s="71">
        <v>1.014</v>
      </c>
      <c r="L7355" s="70">
        <v>0</v>
      </c>
      <c r="M7355" s="71">
        <v>1.042</v>
      </c>
      <c r="N7355" s="72"/>
      <c r="O7355" s="73">
        <f>MIN(1,MAX(0,(1/(1+EXP(-(Assumptions!$B$5 + Assumptions!$B$6*$N7355))))*Assumptions!$B$3))</f>
        <v>3.9165722796764356E-2</v>
      </c>
      <c r="P7355" s="73">
        <f>VLOOKUP($F7355,Assumptions!$A$23:$B$27,2,FALSE)*Assumptions!$B$4</f>
        <v>0.35</v>
      </c>
      <c r="Q7355" s="74">
        <f t="shared" si="228"/>
        <v>23081.436444035629</v>
      </c>
      <c r="R7355" s="75" t="str">
        <f>IF($O7355&lt;Assumptions!$B$17,"A",IF($O7355&lt;Assumptions!$B$18,"B",IF($O7355&lt;Assumptions!$B$19,"C",IF($O7355&lt;Assumptions!$B$20,"D","E"))))</f>
        <v>B</v>
      </c>
      <c r="S7355" s="75">
        <f t="shared" si="229"/>
        <v>0</v>
      </c>
    </row>
    <row r="7356" spans="1:19" ht="17.399999999999999" x14ac:dyDescent="0.3">
      <c r="A7356" s="39" t="s">
        <v>1165</v>
      </c>
      <c r="B7356" s="39" t="s">
        <v>82</v>
      </c>
      <c r="C7356" s="39" t="s">
        <v>144</v>
      </c>
      <c r="D7356" s="39" t="s">
        <v>34</v>
      </c>
      <c r="E7356" s="70" t="s">
        <v>46</v>
      </c>
      <c r="F7356" s="70" t="s">
        <v>32</v>
      </c>
      <c r="G7356" s="78">
        <v>44263</v>
      </c>
      <c r="H7356" s="78">
        <v>45658</v>
      </c>
      <c r="I7356" s="69">
        <v>14939088.73</v>
      </c>
      <c r="J7356" s="70">
        <v>0</v>
      </c>
      <c r="K7356" s="71">
        <v>1.0649999999999999</v>
      </c>
      <c r="L7356" s="70">
        <v>0</v>
      </c>
      <c r="M7356" s="71">
        <v>0.76900000000000002</v>
      </c>
      <c r="N7356" s="72"/>
      <c r="O7356" s="73">
        <f>MIN(1,MAX(0,(1/(1+EXP(-(Assumptions!$B$5 + Assumptions!$B$6*$N7356))))*Assumptions!$B$3))</f>
        <v>3.9165722796764356E-2</v>
      </c>
      <c r="P7356" s="73">
        <f>VLOOKUP($F7356,Assumptions!$A$23:$B$27,2,FALSE)*Assumptions!$B$4</f>
        <v>0.5</v>
      </c>
      <c r="Q7356" s="74">
        <f t="shared" si="228"/>
        <v>292550.10401772324</v>
      </c>
      <c r="R7356" s="75" t="str">
        <f>IF($O7356&lt;Assumptions!$B$17,"A",IF($O7356&lt;Assumptions!$B$18,"B",IF($O7356&lt;Assumptions!$B$19,"C",IF($O7356&lt;Assumptions!$B$20,"D","E"))))</f>
        <v>B</v>
      </c>
      <c r="S7356" s="75">
        <f t="shared" si="229"/>
        <v>0</v>
      </c>
    </row>
    <row r="7357" spans="1:19" ht="17.399999999999999" x14ac:dyDescent="0.3">
      <c r="A7357" s="39" t="s">
        <v>1165</v>
      </c>
      <c r="B7357" s="39" t="s">
        <v>82</v>
      </c>
      <c r="C7357" s="39" t="s">
        <v>144</v>
      </c>
      <c r="D7357" s="39" t="s">
        <v>34</v>
      </c>
      <c r="E7357" s="70" t="s">
        <v>46</v>
      </c>
      <c r="F7357" s="70" t="s">
        <v>32</v>
      </c>
      <c r="G7357" s="78">
        <v>44263</v>
      </c>
      <c r="H7357" s="78">
        <v>45689</v>
      </c>
      <c r="I7357" s="69">
        <v>14602803.470000001</v>
      </c>
      <c r="J7357" s="70">
        <v>95</v>
      </c>
      <c r="K7357" s="71">
        <v>0.24199999999999999</v>
      </c>
      <c r="L7357" s="70">
        <v>0</v>
      </c>
      <c r="M7357" s="71">
        <v>0.76900000000000002</v>
      </c>
      <c r="N7357" s="72"/>
      <c r="O7357" s="73">
        <f>MIN(1,MAX(0,(1/(1+EXP(-(Assumptions!$B$5 + Assumptions!$B$6*$N7357))))*Assumptions!$B$3))</f>
        <v>3.9165722796764356E-2</v>
      </c>
      <c r="P7357" s="73">
        <f>VLOOKUP($F7357,Assumptions!$A$23:$B$27,2,FALSE)*Assumptions!$B$4</f>
        <v>0.5</v>
      </c>
      <c r="Q7357" s="74">
        <f t="shared" si="228"/>
        <v>285964.67638082436</v>
      </c>
      <c r="R7357" s="75" t="str">
        <f>IF($O7357&lt;Assumptions!$B$17,"A",IF($O7357&lt;Assumptions!$B$18,"B",IF($O7357&lt;Assumptions!$B$19,"C",IF($O7357&lt;Assumptions!$B$20,"D","E"))))</f>
        <v>B</v>
      </c>
      <c r="S7357" s="75">
        <f t="shared" si="229"/>
        <v>0</v>
      </c>
    </row>
    <row r="7358" spans="1:19" ht="17.399999999999999" x14ac:dyDescent="0.3">
      <c r="A7358" s="39" t="s">
        <v>1165</v>
      </c>
      <c r="B7358" s="39" t="s">
        <v>82</v>
      </c>
      <c r="C7358" s="39" t="s">
        <v>144</v>
      </c>
      <c r="D7358" s="39" t="s">
        <v>34</v>
      </c>
      <c r="E7358" s="70" t="s">
        <v>46</v>
      </c>
      <c r="F7358" s="70" t="s">
        <v>32</v>
      </c>
      <c r="G7358" s="78">
        <v>44263</v>
      </c>
      <c r="H7358" s="78">
        <v>45717</v>
      </c>
      <c r="I7358" s="69">
        <v>14229782.23</v>
      </c>
      <c r="J7358" s="70">
        <v>65</v>
      </c>
      <c r="K7358" s="71">
        <v>0.48799999999999999</v>
      </c>
      <c r="L7358" s="70">
        <v>0</v>
      </c>
      <c r="M7358" s="71">
        <v>0.76900000000000002</v>
      </c>
      <c r="N7358" s="72"/>
      <c r="O7358" s="73">
        <f>MIN(1,MAX(0,(1/(1+EXP(-(Assumptions!$B$5 + Assumptions!$B$6*$N7358))))*Assumptions!$B$3))</f>
        <v>3.9165722796764356E-2</v>
      </c>
      <c r="P7358" s="73">
        <f>VLOOKUP($F7358,Assumptions!$A$23:$B$27,2,FALSE)*Assumptions!$B$4</f>
        <v>0.5</v>
      </c>
      <c r="Q7358" s="74">
        <f t="shared" si="228"/>
        <v>278659.8531392517</v>
      </c>
      <c r="R7358" s="75" t="str">
        <f>IF($O7358&lt;Assumptions!$B$17,"A",IF($O7358&lt;Assumptions!$B$18,"B",IF($O7358&lt;Assumptions!$B$19,"C",IF($O7358&lt;Assumptions!$B$20,"D","E"))))</f>
        <v>B</v>
      </c>
      <c r="S7358" s="75">
        <f t="shared" si="229"/>
        <v>0</v>
      </c>
    </row>
    <row r="7359" spans="1:19" ht="17.399999999999999" x14ac:dyDescent="0.3">
      <c r="A7359" s="39" t="s">
        <v>1165</v>
      </c>
      <c r="B7359" s="39" t="s">
        <v>82</v>
      </c>
      <c r="C7359" s="39" t="s">
        <v>144</v>
      </c>
      <c r="D7359" s="39" t="s">
        <v>34</v>
      </c>
      <c r="E7359" s="70" t="s">
        <v>46</v>
      </c>
      <c r="F7359" s="70" t="s">
        <v>32</v>
      </c>
      <c r="G7359" s="78">
        <v>44263</v>
      </c>
      <c r="H7359" s="78">
        <v>45748</v>
      </c>
      <c r="I7359" s="69">
        <v>13870467.5</v>
      </c>
      <c r="J7359" s="70">
        <v>185</v>
      </c>
      <c r="K7359" s="71">
        <v>0.35599999999999998</v>
      </c>
      <c r="L7359" s="70">
        <v>0</v>
      </c>
      <c r="M7359" s="71">
        <v>0.76900000000000002</v>
      </c>
      <c r="N7359" s="72"/>
      <c r="O7359" s="73">
        <f>MIN(1,MAX(0,(1/(1+EXP(-(Assumptions!$B$5 + Assumptions!$B$6*$N7359))))*Assumptions!$B$3))</f>
        <v>3.9165722796764356E-2</v>
      </c>
      <c r="P7359" s="73">
        <f>VLOOKUP($F7359,Assumptions!$A$23:$B$27,2,FALSE)*Assumptions!$B$4</f>
        <v>0.5</v>
      </c>
      <c r="Q7359" s="74">
        <f t="shared" si="228"/>
        <v>271623.44258326455</v>
      </c>
      <c r="R7359" s="75" t="str">
        <f>IF($O7359&lt;Assumptions!$B$17,"A",IF($O7359&lt;Assumptions!$B$18,"B",IF($O7359&lt;Assumptions!$B$19,"C",IF($O7359&lt;Assumptions!$B$20,"D","E"))))</f>
        <v>B</v>
      </c>
      <c r="S7359" s="75">
        <f t="shared" si="229"/>
        <v>1</v>
      </c>
    </row>
    <row r="7360" spans="1:19" ht="17.399999999999999" x14ac:dyDescent="0.3">
      <c r="A7360" s="39" t="s">
        <v>1165</v>
      </c>
      <c r="B7360" s="39" t="s">
        <v>82</v>
      </c>
      <c r="C7360" s="39" t="s">
        <v>144</v>
      </c>
      <c r="D7360" s="39" t="s">
        <v>34</v>
      </c>
      <c r="E7360" s="70" t="s">
        <v>46</v>
      </c>
      <c r="F7360" s="70" t="s">
        <v>32</v>
      </c>
      <c r="G7360" s="78">
        <v>44263</v>
      </c>
      <c r="H7360" s="78">
        <v>45778</v>
      </c>
      <c r="I7360" s="69">
        <v>13548341.109999999</v>
      </c>
      <c r="J7360" s="70">
        <v>185</v>
      </c>
      <c r="K7360" s="71">
        <v>0.28699999999999998</v>
      </c>
      <c r="L7360" s="70">
        <v>0</v>
      </c>
      <c r="M7360" s="71">
        <v>0.76900000000000002</v>
      </c>
      <c r="N7360" s="72"/>
      <c r="O7360" s="73">
        <f>MIN(1,MAX(0,(1/(1+EXP(-(Assumptions!$B$5 + Assumptions!$B$6*$N7360))))*Assumptions!$B$3))</f>
        <v>3.9165722796764356E-2</v>
      </c>
      <c r="P7360" s="73">
        <f>VLOOKUP($F7360,Assumptions!$A$23:$B$27,2,FALSE)*Assumptions!$B$4</f>
        <v>0.5</v>
      </c>
      <c r="Q7360" s="74">
        <f t="shared" si="228"/>
        <v>265315.28613513336</v>
      </c>
      <c r="R7360" s="75" t="str">
        <f>IF($O7360&lt;Assumptions!$B$17,"A",IF($O7360&lt;Assumptions!$B$18,"B",IF($O7360&lt;Assumptions!$B$19,"C",IF($O7360&lt;Assumptions!$B$20,"D","E"))))</f>
        <v>B</v>
      </c>
      <c r="S7360" s="75">
        <f t="shared" si="229"/>
        <v>1</v>
      </c>
    </row>
    <row r="7361" spans="1:19" ht="17.399999999999999" x14ac:dyDescent="0.3">
      <c r="A7361" s="39" t="s">
        <v>1165</v>
      </c>
      <c r="B7361" s="39" t="s">
        <v>82</v>
      </c>
      <c r="C7361" s="39" t="s">
        <v>144</v>
      </c>
      <c r="D7361" s="39" t="s">
        <v>34</v>
      </c>
      <c r="E7361" s="70" t="s">
        <v>46</v>
      </c>
      <c r="F7361" s="70" t="s">
        <v>32</v>
      </c>
      <c r="G7361" s="78">
        <v>44263</v>
      </c>
      <c r="H7361" s="78">
        <v>45809</v>
      </c>
      <c r="I7361" s="69">
        <v>13214718.76</v>
      </c>
      <c r="J7361" s="70">
        <v>35</v>
      </c>
      <c r="K7361" s="71">
        <v>0.77</v>
      </c>
      <c r="L7361" s="70">
        <v>0</v>
      </c>
      <c r="M7361" s="71">
        <v>0.76900000000000002</v>
      </c>
      <c r="N7361" s="72"/>
      <c r="O7361" s="73">
        <f>MIN(1,MAX(0,(1/(1+EXP(-(Assumptions!$B$5 + Assumptions!$B$6*$N7361))))*Assumptions!$B$3))</f>
        <v>3.9165722796764356E-2</v>
      </c>
      <c r="P7361" s="73">
        <f>VLOOKUP($F7361,Assumptions!$A$23:$B$27,2,FALSE)*Assumptions!$B$4</f>
        <v>0.5</v>
      </c>
      <c r="Q7361" s="74">
        <f t="shared" ref="Q7361:Q7424" si="230">$I7361*$O7361*$P7361</f>
        <v>258782.00589568081</v>
      </c>
      <c r="R7361" s="75" t="str">
        <f>IF($O7361&lt;Assumptions!$B$17,"A",IF($O7361&lt;Assumptions!$B$18,"B",IF($O7361&lt;Assumptions!$B$19,"C",IF($O7361&lt;Assumptions!$B$20,"D","E"))))</f>
        <v>B</v>
      </c>
      <c r="S7361" s="75">
        <f t="shared" ref="S7361:S7424" si="231">--($J7361&gt;=180)</f>
        <v>0</v>
      </c>
    </row>
    <row r="7362" spans="1:19" ht="17.399999999999999" x14ac:dyDescent="0.3">
      <c r="A7362" s="39" t="s">
        <v>1165</v>
      </c>
      <c r="B7362" s="39" t="s">
        <v>82</v>
      </c>
      <c r="C7362" s="39" t="s">
        <v>144</v>
      </c>
      <c r="D7362" s="39" t="s">
        <v>34</v>
      </c>
      <c r="E7362" s="70" t="s">
        <v>46</v>
      </c>
      <c r="F7362" s="70" t="s">
        <v>32</v>
      </c>
      <c r="G7362" s="78">
        <v>44263</v>
      </c>
      <c r="H7362" s="78">
        <v>45839</v>
      </c>
      <c r="I7362" s="69">
        <v>12877490.09</v>
      </c>
      <c r="J7362" s="70">
        <v>35</v>
      </c>
      <c r="K7362" s="71">
        <v>0.86299999999999999</v>
      </c>
      <c r="L7362" s="70">
        <v>0</v>
      </c>
      <c r="M7362" s="71">
        <v>0.76900000000000002</v>
      </c>
      <c r="N7362" s="72"/>
      <c r="O7362" s="73">
        <f>MIN(1,MAX(0,(1/(1+EXP(-(Assumptions!$B$5 + Assumptions!$B$6*$N7362))))*Assumptions!$B$3))</f>
        <v>3.9165722796764356E-2</v>
      </c>
      <c r="P7362" s="73">
        <f>VLOOKUP($F7362,Assumptions!$A$23:$B$27,2,FALSE)*Assumptions!$B$4</f>
        <v>0.5</v>
      </c>
      <c r="Q7362" s="74">
        <f t="shared" si="230"/>
        <v>252178.10359151004</v>
      </c>
      <c r="R7362" s="75" t="str">
        <f>IF($O7362&lt;Assumptions!$B$17,"A",IF($O7362&lt;Assumptions!$B$18,"B",IF($O7362&lt;Assumptions!$B$19,"C",IF($O7362&lt;Assumptions!$B$20,"D","E"))))</f>
        <v>B</v>
      </c>
      <c r="S7362" s="75">
        <f t="shared" si="231"/>
        <v>0</v>
      </c>
    </row>
    <row r="7363" spans="1:19" ht="17.399999999999999" x14ac:dyDescent="0.3">
      <c r="A7363" s="39" t="s">
        <v>1165</v>
      </c>
      <c r="B7363" s="39" t="s">
        <v>82</v>
      </c>
      <c r="C7363" s="39" t="s">
        <v>144</v>
      </c>
      <c r="D7363" s="39" t="s">
        <v>34</v>
      </c>
      <c r="E7363" s="70" t="s">
        <v>46</v>
      </c>
      <c r="F7363" s="70" t="s">
        <v>32</v>
      </c>
      <c r="G7363" s="78">
        <v>44263</v>
      </c>
      <c r="H7363" s="78">
        <v>45870</v>
      </c>
      <c r="I7363" s="69">
        <v>12877490.09</v>
      </c>
      <c r="J7363" s="70">
        <v>185</v>
      </c>
      <c r="K7363" s="71">
        <v>3.4000000000000002E-2</v>
      </c>
      <c r="L7363" s="70">
        <v>0</v>
      </c>
      <c r="M7363" s="71">
        <v>0.76900000000000002</v>
      </c>
      <c r="N7363" s="72"/>
      <c r="O7363" s="73">
        <f>MIN(1,MAX(0,(1/(1+EXP(-(Assumptions!$B$5 + Assumptions!$B$6*$N7363))))*Assumptions!$B$3))</f>
        <v>3.9165722796764356E-2</v>
      </c>
      <c r="P7363" s="73">
        <f>VLOOKUP($F7363,Assumptions!$A$23:$B$27,2,FALSE)*Assumptions!$B$4</f>
        <v>0.5</v>
      </c>
      <c r="Q7363" s="74">
        <f t="shared" si="230"/>
        <v>252178.10359151004</v>
      </c>
      <c r="R7363" s="75" t="str">
        <f>IF($O7363&lt;Assumptions!$B$17,"A",IF($O7363&lt;Assumptions!$B$18,"B",IF($O7363&lt;Assumptions!$B$19,"C",IF($O7363&lt;Assumptions!$B$20,"D","E"))))</f>
        <v>B</v>
      </c>
      <c r="S7363" s="75">
        <f t="shared" si="231"/>
        <v>1</v>
      </c>
    </row>
    <row r="7364" spans="1:19" ht="17.399999999999999" x14ac:dyDescent="0.3">
      <c r="A7364" s="39" t="s">
        <v>1165</v>
      </c>
      <c r="B7364" s="39" t="s">
        <v>82</v>
      </c>
      <c r="C7364" s="39" t="s">
        <v>144</v>
      </c>
      <c r="D7364" s="39" t="s">
        <v>34</v>
      </c>
      <c r="E7364" s="70" t="s">
        <v>46</v>
      </c>
      <c r="F7364" s="70" t="s">
        <v>32</v>
      </c>
      <c r="G7364" s="78">
        <v>44263</v>
      </c>
      <c r="H7364" s="78">
        <v>45901</v>
      </c>
      <c r="I7364" s="69">
        <v>12877490.09</v>
      </c>
      <c r="J7364" s="70">
        <v>999</v>
      </c>
      <c r="K7364" s="71">
        <v>0.155</v>
      </c>
      <c r="L7364" s="70">
        <v>0</v>
      </c>
      <c r="M7364" s="71">
        <v>0.76900000000000002</v>
      </c>
      <c r="N7364" s="72"/>
      <c r="O7364" s="73">
        <f>MIN(1,MAX(0,(1/(1+EXP(-(Assumptions!$B$5 + Assumptions!$B$6*$N7364))))*Assumptions!$B$3))</f>
        <v>3.9165722796764356E-2</v>
      </c>
      <c r="P7364" s="73">
        <f>VLOOKUP($F7364,Assumptions!$A$23:$B$27,2,FALSE)*Assumptions!$B$4</f>
        <v>0.5</v>
      </c>
      <c r="Q7364" s="74">
        <f t="shared" si="230"/>
        <v>252178.10359151004</v>
      </c>
      <c r="R7364" s="75" t="str">
        <f>IF($O7364&lt;Assumptions!$B$17,"A",IF($O7364&lt;Assumptions!$B$18,"B",IF($O7364&lt;Assumptions!$B$19,"C",IF($O7364&lt;Assumptions!$B$20,"D","E"))))</f>
        <v>B</v>
      </c>
      <c r="S7364" s="75">
        <f t="shared" si="231"/>
        <v>1</v>
      </c>
    </row>
    <row r="7365" spans="1:19" ht="17.399999999999999" x14ac:dyDescent="0.3">
      <c r="A7365" s="39" t="s">
        <v>1165</v>
      </c>
      <c r="B7365" s="39" t="s">
        <v>82</v>
      </c>
      <c r="C7365" s="39" t="s">
        <v>144</v>
      </c>
      <c r="D7365" s="39" t="s">
        <v>34</v>
      </c>
      <c r="E7365" s="70" t="s">
        <v>46</v>
      </c>
      <c r="F7365" s="70" t="s">
        <v>32</v>
      </c>
      <c r="G7365" s="78">
        <v>44263</v>
      </c>
      <c r="H7365" s="78">
        <v>45931</v>
      </c>
      <c r="I7365" s="69">
        <v>12877490.09</v>
      </c>
      <c r="J7365" s="70">
        <v>999</v>
      </c>
      <c r="K7365" s="71">
        <v>0.13500000000000001</v>
      </c>
      <c r="L7365" s="70">
        <v>0</v>
      </c>
      <c r="M7365" s="71">
        <v>0.76900000000000002</v>
      </c>
      <c r="N7365" s="72"/>
      <c r="O7365" s="73">
        <f>MIN(1,MAX(0,(1/(1+EXP(-(Assumptions!$B$5 + Assumptions!$B$6*$N7365))))*Assumptions!$B$3))</f>
        <v>3.9165722796764356E-2</v>
      </c>
      <c r="P7365" s="73">
        <f>VLOOKUP($F7365,Assumptions!$A$23:$B$27,2,FALSE)*Assumptions!$B$4</f>
        <v>0.5</v>
      </c>
      <c r="Q7365" s="74">
        <f t="shared" si="230"/>
        <v>252178.10359151004</v>
      </c>
      <c r="R7365" s="75" t="str">
        <f>IF($O7365&lt;Assumptions!$B$17,"A",IF($O7365&lt;Assumptions!$B$18,"B",IF($O7365&lt;Assumptions!$B$19,"C",IF($O7365&lt;Assumptions!$B$20,"D","E"))))</f>
        <v>B</v>
      </c>
      <c r="S7365" s="75">
        <f t="shared" si="231"/>
        <v>1</v>
      </c>
    </row>
    <row r="7366" spans="1:19" ht="17.399999999999999" x14ac:dyDescent="0.3">
      <c r="A7366" s="39" t="s">
        <v>1165</v>
      </c>
      <c r="B7366" s="39" t="s">
        <v>82</v>
      </c>
      <c r="C7366" s="39" t="s">
        <v>144</v>
      </c>
      <c r="D7366" s="39" t="s">
        <v>34</v>
      </c>
      <c r="E7366" s="70" t="s">
        <v>46</v>
      </c>
      <c r="F7366" s="70" t="s">
        <v>32</v>
      </c>
      <c r="G7366" s="78">
        <v>44263</v>
      </c>
      <c r="H7366" s="78">
        <v>45962</v>
      </c>
      <c r="I7366" s="69">
        <v>12877490.09</v>
      </c>
      <c r="J7366" s="70">
        <v>999</v>
      </c>
      <c r="K7366" s="71">
        <v>0.19</v>
      </c>
      <c r="L7366" s="70">
        <v>0</v>
      </c>
      <c r="M7366" s="71">
        <v>0.76900000000000002</v>
      </c>
      <c r="N7366" s="72"/>
      <c r="O7366" s="73">
        <f>MIN(1,MAX(0,(1/(1+EXP(-(Assumptions!$B$5 + Assumptions!$B$6*$N7366))))*Assumptions!$B$3))</f>
        <v>3.9165722796764356E-2</v>
      </c>
      <c r="P7366" s="73">
        <f>VLOOKUP($F7366,Assumptions!$A$23:$B$27,2,FALSE)*Assumptions!$B$4</f>
        <v>0.5</v>
      </c>
      <c r="Q7366" s="74">
        <f t="shared" si="230"/>
        <v>252178.10359151004</v>
      </c>
      <c r="R7366" s="75" t="str">
        <f>IF($O7366&lt;Assumptions!$B$17,"A",IF($O7366&lt;Assumptions!$B$18,"B",IF($O7366&lt;Assumptions!$B$19,"C",IF($O7366&lt;Assumptions!$B$20,"D","E"))))</f>
        <v>B</v>
      </c>
      <c r="S7366" s="75">
        <f t="shared" si="231"/>
        <v>1</v>
      </c>
    </row>
    <row r="7367" spans="1:19" ht="17.399999999999999" x14ac:dyDescent="0.3">
      <c r="A7367" s="39" t="s">
        <v>1165</v>
      </c>
      <c r="B7367" s="39" t="s">
        <v>82</v>
      </c>
      <c r="C7367" s="39" t="s">
        <v>144</v>
      </c>
      <c r="D7367" s="39" t="s">
        <v>34</v>
      </c>
      <c r="E7367" s="70" t="s">
        <v>46</v>
      </c>
      <c r="F7367" s="70" t="s">
        <v>32</v>
      </c>
      <c r="G7367" s="78">
        <v>44263</v>
      </c>
      <c r="H7367" s="78">
        <v>45992</v>
      </c>
      <c r="I7367" s="69">
        <v>12877490.09</v>
      </c>
      <c r="J7367" s="70">
        <v>999</v>
      </c>
      <c r="K7367" s="71">
        <v>5.5E-2</v>
      </c>
      <c r="L7367" s="70">
        <v>0</v>
      </c>
      <c r="M7367" s="71">
        <v>0.76900000000000002</v>
      </c>
      <c r="N7367" s="72"/>
      <c r="O7367" s="73">
        <f>MIN(1,MAX(0,(1/(1+EXP(-(Assumptions!$B$5 + Assumptions!$B$6*$N7367))))*Assumptions!$B$3))</f>
        <v>3.9165722796764356E-2</v>
      </c>
      <c r="P7367" s="73">
        <f>VLOOKUP($F7367,Assumptions!$A$23:$B$27,2,FALSE)*Assumptions!$B$4</f>
        <v>0.5</v>
      </c>
      <c r="Q7367" s="74">
        <f t="shared" si="230"/>
        <v>252178.10359151004</v>
      </c>
      <c r="R7367" s="75" t="str">
        <f>IF($O7367&lt;Assumptions!$B$17,"A",IF($O7367&lt;Assumptions!$B$18,"B",IF($O7367&lt;Assumptions!$B$19,"C",IF($O7367&lt;Assumptions!$B$20,"D","E"))))</f>
        <v>B</v>
      </c>
      <c r="S7367" s="75">
        <f t="shared" si="231"/>
        <v>1</v>
      </c>
    </row>
    <row r="7368" spans="1:19" ht="17.399999999999999" x14ac:dyDescent="0.3">
      <c r="A7368" s="39" t="s">
        <v>1166</v>
      </c>
      <c r="B7368" s="39" t="s">
        <v>41</v>
      </c>
      <c r="C7368" s="39" t="s">
        <v>135</v>
      </c>
      <c r="D7368" s="39" t="s">
        <v>42</v>
      </c>
      <c r="E7368" s="70" t="s">
        <v>23</v>
      </c>
      <c r="F7368" s="70" t="s">
        <v>32</v>
      </c>
      <c r="G7368" s="78">
        <v>45285</v>
      </c>
      <c r="H7368" s="78">
        <v>45658</v>
      </c>
      <c r="I7368" s="69">
        <v>2576917.79</v>
      </c>
      <c r="J7368" s="70">
        <v>15</v>
      </c>
      <c r="K7368" s="71">
        <v>1.0489999999999999</v>
      </c>
      <c r="L7368" s="70">
        <v>0</v>
      </c>
      <c r="M7368" s="71">
        <v>0.70599999999999996</v>
      </c>
      <c r="N7368" s="72"/>
      <c r="O7368" s="73">
        <f>MIN(1,MAX(0,(1/(1+EXP(-(Assumptions!$B$5 + Assumptions!$B$6*$N7368))))*Assumptions!$B$3))</f>
        <v>3.9165722796764356E-2</v>
      </c>
      <c r="P7368" s="73">
        <f>VLOOKUP($F7368,Assumptions!$A$23:$B$27,2,FALSE)*Assumptions!$B$4</f>
        <v>0.5</v>
      </c>
      <c r="Q7368" s="74">
        <f t="shared" si="230"/>
        <v>50463.423916595311</v>
      </c>
      <c r="R7368" s="75" t="str">
        <f>IF($O7368&lt;Assumptions!$B$17,"A",IF($O7368&lt;Assumptions!$B$18,"B",IF($O7368&lt;Assumptions!$B$19,"C",IF($O7368&lt;Assumptions!$B$20,"D","E"))))</f>
        <v>B</v>
      </c>
      <c r="S7368" s="75">
        <f t="shared" si="231"/>
        <v>0</v>
      </c>
    </row>
    <row r="7369" spans="1:19" ht="17.399999999999999" x14ac:dyDescent="0.3">
      <c r="A7369" s="39" t="s">
        <v>1166</v>
      </c>
      <c r="B7369" s="39" t="s">
        <v>41</v>
      </c>
      <c r="C7369" s="39" t="s">
        <v>135</v>
      </c>
      <c r="D7369" s="39" t="s">
        <v>42</v>
      </c>
      <c r="E7369" s="70" t="s">
        <v>23</v>
      </c>
      <c r="F7369" s="70" t="s">
        <v>32</v>
      </c>
      <c r="G7369" s="78">
        <v>45285</v>
      </c>
      <c r="H7369" s="78">
        <v>45689</v>
      </c>
      <c r="I7369" s="69">
        <v>2493840.5099999998</v>
      </c>
      <c r="J7369" s="70">
        <v>0</v>
      </c>
      <c r="K7369" s="71">
        <v>1.119</v>
      </c>
      <c r="L7369" s="70">
        <v>0</v>
      </c>
      <c r="M7369" s="71">
        <v>0.70599999999999996</v>
      </c>
      <c r="N7369" s="72"/>
      <c r="O7369" s="73">
        <f>MIN(1,MAX(0,(1/(1+EXP(-(Assumptions!$B$5 + Assumptions!$B$6*$N7369))))*Assumptions!$B$3))</f>
        <v>3.9165722796764356E-2</v>
      </c>
      <c r="P7369" s="73">
        <f>VLOOKUP($F7369,Assumptions!$A$23:$B$27,2,FALSE)*Assumptions!$B$4</f>
        <v>0.5</v>
      </c>
      <c r="Q7369" s="74">
        <f t="shared" si="230"/>
        <v>48836.533057000721</v>
      </c>
      <c r="R7369" s="75" t="str">
        <f>IF($O7369&lt;Assumptions!$B$17,"A",IF($O7369&lt;Assumptions!$B$18,"B",IF($O7369&lt;Assumptions!$B$19,"C",IF($O7369&lt;Assumptions!$B$20,"D","E"))))</f>
        <v>B</v>
      </c>
      <c r="S7369" s="75">
        <f t="shared" si="231"/>
        <v>0</v>
      </c>
    </row>
    <row r="7370" spans="1:19" ht="17.399999999999999" x14ac:dyDescent="0.3">
      <c r="A7370" s="39" t="s">
        <v>1166</v>
      </c>
      <c r="B7370" s="39" t="s">
        <v>41</v>
      </c>
      <c r="C7370" s="39" t="s">
        <v>135</v>
      </c>
      <c r="D7370" s="39" t="s">
        <v>42</v>
      </c>
      <c r="E7370" s="70" t="s">
        <v>23</v>
      </c>
      <c r="F7370" s="70" t="s">
        <v>32</v>
      </c>
      <c r="G7370" s="78">
        <v>45285</v>
      </c>
      <c r="H7370" s="78">
        <v>45717</v>
      </c>
      <c r="I7370" s="69">
        <v>2423554.56</v>
      </c>
      <c r="J7370" s="70">
        <v>0</v>
      </c>
      <c r="K7370" s="71">
        <v>1.1020000000000001</v>
      </c>
      <c r="L7370" s="70">
        <v>0</v>
      </c>
      <c r="M7370" s="71">
        <v>0.70599999999999996</v>
      </c>
      <c r="N7370" s="72"/>
      <c r="O7370" s="73">
        <f>MIN(1,MAX(0,(1/(1+EXP(-(Assumptions!$B$5 + Assumptions!$B$6*$N7370))))*Assumptions!$B$3))</f>
        <v>3.9165722796764356E-2</v>
      </c>
      <c r="P7370" s="73">
        <f>VLOOKUP($F7370,Assumptions!$A$23:$B$27,2,FALSE)*Assumptions!$B$4</f>
        <v>0.5</v>
      </c>
      <c r="Q7370" s="74">
        <f t="shared" si="230"/>
        <v>47460.133039897104</v>
      </c>
      <c r="R7370" s="75" t="str">
        <f>IF($O7370&lt;Assumptions!$B$17,"A",IF($O7370&lt;Assumptions!$B$18,"B",IF($O7370&lt;Assumptions!$B$19,"C",IF($O7370&lt;Assumptions!$B$20,"D","E"))))</f>
        <v>B</v>
      </c>
      <c r="S7370" s="75">
        <f t="shared" si="231"/>
        <v>0</v>
      </c>
    </row>
    <row r="7371" spans="1:19" ht="17.399999999999999" x14ac:dyDescent="0.3">
      <c r="A7371" s="39" t="s">
        <v>1166</v>
      </c>
      <c r="B7371" s="39" t="s">
        <v>41</v>
      </c>
      <c r="C7371" s="39" t="s">
        <v>135</v>
      </c>
      <c r="D7371" s="39" t="s">
        <v>42</v>
      </c>
      <c r="E7371" s="70" t="s">
        <v>23</v>
      </c>
      <c r="F7371" s="70" t="s">
        <v>32</v>
      </c>
      <c r="G7371" s="78">
        <v>45285</v>
      </c>
      <c r="H7371" s="78">
        <v>45748</v>
      </c>
      <c r="I7371" s="69">
        <v>2346255.4300000002</v>
      </c>
      <c r="J7371" s="70">
        <v>0</v>
      </c>
      <c r="K7371" s="71">
        <v>1.016</v>
      </c>
      <c r="L7371" s="70">
        <v>0</v>
      </c>
      <c r="M7371" s="71">
        <v>0.70599999999999996</v>
      </c>
      <c r="N7371" s="72"/>
      <c r="O7371" s="73">
        <f>MIN(1,MAX(0,(1/(1+EXP(-(Assumptions!$B$5 + Assumptions!$B$6*$N7371))))*Assumptions!$B$3))</f>
        <v>3.9165722796764356E-2</v>
      </c>
      <c r="P7371" s="73">
        <f>VLOOKUP($F7371,Assumptions!$A$23:$B$27,2,FALSE)*Assumptions!$B$4</f>
        <v>0.5</v>
      </c>
      <c r="Q7371" s="74">
        <f t="shared" si="230"/>
        <v>45946.394890891585</v>
      </c>
      <c r="R7371" s="75" t="str">
        <f>IF($O7371&lt;Assumptions!$B$17,"A",IF($O7371&lt;Assumptions!$B$18,"B",IF($O7371&lt;Assumptions!$B$19,"C",IF($O7371&lt;Assumptions!$B$20,"D","E"))))</f>
        <v>B</v>
      </c>
      <c r="S7371" s="75">
        <f t="shared" si="231"/>
        <v>0</v>
      </c>
    </row>
    <row r="7372" spans="1:19" ht="17.399999999999999" x14ac:dyDescent="0.3">
      <c r="A7372" s="39" t="s">
        <v>1166</v>
      </c>
      <c r="B7372" s="39" t="s">
        <v>41</v>
      </c>
      <c r="C7372" s="39" t="s">
        <v>135</v>
      </c>
      <c r="D7372" s="39" t="s">
        <v>42</v>
      </c>
      <c r="E7372" s="70" t="s">
        <v>23</v>
      </c>
      <c r="F7372" s="70" t="s">
        <v>32</v>
      </c>
      <c r="G7372" s="78">
        <v>45285</v>
      </c>
      <c r="H7372" s="78">
        <v>45778</v>
      </c>
      <c r="I7372" s="69">
        <v>2277672.9300000002</v>
      </c>
      <c r="J7372" s="70">
        <v>0</v>
      </c>
      <c r="K7372" s="71">
        <v>1.012</v>
      </c>
      <c r="L7372" s="70">
        <v>0</v>
      </c>
      <c r="M7372" s="71">
        <v>0.70599999999999996</v>
      </c>
      <c r="N7372" s="72"/>
      <c r="O7372" s="73">
        <f>MIN(1,MAX(0,(1/(1+EXP(-(Assumptions!$B$5 + Assumptions!$B$6*$N7372))))*Assumptions!$B$3))</f>
        <v>3.9165722796764356E-2</v>
      </c>
      <c r="P7372" s="73">
        <f>VLOOKUP($F7372,Assumptions!$A$23:$B$27,2,FALSE)*Assumptions!$B$4</f>
        <v>0.5</v>
      </c>
      <c r="Q7372" s="74">
        <f t="shared" si="230"/>
        <v>44603.353299037037</v>
      </c>
      <c r="R7372" s="75" t="str">
        <f>IF($O7372&lt;Assumptions!$B$17,"A",IF($O7372&lt;Assumptions!$B$18,"B",IF($O7372&lt;Assumptions!$B$19,"C",IF($O7372&lt;Assumptions!$B$20,"D","E"))))</f>
        <v>B</v>
      </c>
      <c r="S7372" s="75">
        <f t="shared" si="231"/>
        <v>0</v>
      </c>
    </row>
    <row r="7373" spans="1:19" ht="17.399999999999999" x14ac:dyDescent="0.3">
      <c r="A7373" s="39" t="s">
        <v>1166</v>
      </c>
      <c r="B7373" s="39" t="s">
        <v>41</v>
      </c>
      <c r="C7373" s="39" t="s">
        <v>135</v>
      </c>
      <c r="D7373" s="39" t="s">
        <v>42</v>
      </c>
      <c r="E7373" s="70" t="s">
        <v>23</v>
      </c>
      <c r="F7373" s="70" t="s">
        <v>32</v>
      </c>
      <c r="G7373" s="78">
        <v>45285</v>
      </c>
      <c r="H7373" s="78">
        <v>45809</v>
      </c>
      <c r="I7373" s="69">
        <v>2209451.85</v>
      </c>
      <c r="J7373" s="70">
        <v>0</v>
      </c>
      <c r="K7373" s="71">
        <v>1.0249999999999999</v>
      </c>
      <c r="L7373" s="70">
        <v>0</v>
      </c>
      <c r="M7373" s="71">
        <v>0.70599999999999996</v>
      </c>
      <c r="N7373" s="72"/>
      <c r="O7373" s="73">
        <f>MIN(1,MAX(0,(1/(1+EXP(-(Assumptions!$B$5 + Assumptions!$B$6*$N7373))))*Assumptions!$B$3))</f>
        <v>3.9165722796764356E-2</v>
      </c>
      <c r="P7373" s="73">
        <f>VLOOKUP($F7373,Assumptions!$A$23:$B$27,2,FALSE)*Assumptions!$B$4</f>
        <v>0.5</v>
      </c>
      <c r="Q7373" s="74">
        <f t="shared" si="230"/>
        <v>43267.389344949093</v>
      </c>
      <c r="R7373" s="75" t="str">
        <f>IF($O7373&lt;Assumptions!$B$17,"A",IF($O7373&lt;Assumptions!$B$18,"B",IF($O7373&lt;Assumptions!$B$19,"C",IF($O7373&lt;Assumptions!$B$20,"D","E"))))</f>
        <v>B</v>
      </c>
      <c r="S7373" s="75">
        <f t="shared" si="231"/>
        <v>0</v>
      </c>
    </row>
    <row r="7374" spans="1:19" ht="17.399999999999999" x14ac:dyDescent="0.3">
      <c r="A7374" s="39" t="s">
        <v>1166</v>
      </c>
      <c r="B7374" s="39" t="s">
        <v>41</v>
      </c>
      <c r="C7374" s="39" t="s">
        <v>135</v>
      </c>
      <c r="D7374" s="39" t="s">
        <v>42</v>
      </c>
      <c r="E7374" s="70" t="s">
        <v>23</v>
      </c>
      <c r="F7374" s="70" t="s">
        <v>32</v>
      </c>
      <c r="G7374" s="78">
        <v>45285</v>
      </c>
      <c r="H7374" s="78">
        <v>45839</v>
      </c>
      <c r="I7374" s="69">
        <v>2149024.69</v>
      </c>
      <c r="J7374" s="70">
        <v>0</v>
      </c>
      <c r="K7374" s="71">
        <v>1.1060000000000001</v>
      </c>
      <c r="L7374" s="70">
        <v>0</v>
      </c>
      <c r="M7374" s="71">
        <v>0.70599999999999996</v>
      </c>
      <c r="N7374" s="72"/>
      <c r="O7374" s="73">
        <f>MIN(1,MAX(0,(1/(1+EXP(-(Assumptions!$B$5 + Assumptions!$B$6*$N7374))))*Assumptions!$B$3))</f>
        <v>3.9165722796764356E-2</v>
      </c>
      <c r="P7374" s="73">
        <f>VLOOKUP($F7374,Assumptions!$A$23:$B$27,2,FALSE)*Assumptions!$B$4</f>
        <v>0.5</v>
      </c>
      <c r="Q7374" s="74">
        <f t="shared" si="230"/>
        <v>42084.052645971227</v>
      </c>
      <c r="R7374" s="75" t="str">
        <f>IF($O7374&lt;Assumptions!$B$17,"A",IF($O7374&lt;Assumptions!$B$18,"B",IF($O7374&lt;Assumptions!$B$19,"C",IF($O7374&lt;Assumptions!$B$20,"D","E"))))</f>
        <v>B</v>
      </c>
      <c r="S7374" s="75">
        <f t="shared" si="231"/>
        <v>0</v>
      </c>
    </row>
    <row r="7375" spans="1:19" ht="17.399999999999999" x14ac:dyDescent="0.3">
      <c r="A7375" s="39" t="s">
        <v>1166</v>
      </c>
      <c r="B7375" s="39" t="s">
        <v>41</v>
      </c>
      <c r="C7375" s="39" t="s">
        <v>135</v>
      </c>
      <c r="D7375" s="39" t="s">
        <v>42</v>
      </c>
      <c r="E7375" s="70" t="s">
        <v>23</v>
      </c>
      <c r="F7375" s="70" t="s">
        <v>32</v>
      </c>
      <c r="G7375" s="78">
        <v>45285</v>
      </c>
      <c r="H7375" s="78">
        <v>45870</v>
      </c>
      <c r="I7375" s="69">
        <v>2079965.12</v>
      </c>
      <c r="J7375" s="70">
        <v>0</v>
      </c>
      <c r="K7375" s="71">
        <v>0.98099999999999998</v>
      </c>
      <c r="L7375" s="70">
        <v>0</v>
      </c>
      <c r="M7375" s="71">
        <v>0.70599999999999996</v>
      </c>
      <c r="N7375" s="72"/>
      <c r="O7375" s="73">
        <f>MIN(1,MAX(0,(1/(1+EXP(-(Assumptions!$B$5 + Assumptions!$B$6*$N7375))))*Assumptions!$B$3))</f>
        <v>3.9165722796764356E-2</v>
      </c>
      <c r="P7375" s="73">
        <f>VLOOKUP($F7375,Assumptions!$A$23:$B$27,2,FALSE)*Assumptions!$B$4</f>
        <v>0.5</v>
      </c>
      <c r="Q7375" s="74">
        <f t="shared" si="230"/>
        <v>40731.668658429357</v>
      </c>
      <c r="R7375" s="75" t="str">
        <f>IF($O7375&lt;Assumptions!$B$17,"A",IF($O7375&lt;Assumptions!$B$18,"B",IF($O7375&lt;Assumptions!$B$19,"C",IF($O7375&lt;Assumptions!$B$20,"D","E"))))</f>
        <v>B</v>
      </c>
      <c r="S7375" s="75">
        <f t="shared" si="231"/>
        <v>0</v>
      </c>
    </row>
    <row r="7376" spans="1:19" ht="17.399999999999999" x14ac:dyDescent="0.3">
      <c r="A7376" s="39" t="s">
        <v>1166</v>
      </c>
      <c r="B7376" s="39" t="s">
        <v>41</v>
      </c>
      <c r="C7376" s="39" t="s">
        <v>135</v>
      </c>
      <c r="D7376" s="39" t="s">
        <v>42</v>
      </c>
      <c r="E7376" s="70" t="s">
        <v>23</v>
      </c>
      <c r="F7376" s="70" t="s">
        <v>32</v>
      </c>
      <c r="G7376" s="78">
        <v>45285</v>
      </c>
      <c r="H7376" s="78">
        <v>45901</v>
      </c>
      <c r="I7376" s="69">
        <v>2024198.92</v>
      </c>
      <c r="J7376" s="70">
        <v>0</v>
      </c>
      <c r="K7376" s="71">
        <v>1.075</v>
      </c>
      <c r="L7376" s="70">
        <v>0</v>
      </c>
      <c r="M7376" s="71">
        <v>0.70599999999999996</v>
      </c>
      <c r="N7376" s="72"/>
      <c r="O7376" s="73">
        <f>MIN(1,MAX(0,(1/(1+EXP(-(Assumptions!$B$5 + Assumptions!$B$6*$N7376))))*Assumptions!$B$3))</f>
        <v>3.9165722796764356E-2</v>
      </c>
      <c r="P7376" s="73">
        <f>VLOOKUP($F7376,Assumptions!$A$23:$B$27,2,FALSE)*Assumptions!$B$4</f>
        <v>0.5</v>
      </c>
      <c r="Q7376" s="74">
        <f t="shared" si="230"/>
        <v>39639.606893114891</v>
      </c>
      <c r="R7376" s="75" t="str">
        <f>IF($O7376&lt;Assumptions!$B$17,"A",IF($O7376&lt;Assumptions!$B$18,"B",IF($O7376&lt;Assumptions!$B$19,"C",IF($O7376&lt;Assumptions!$B$20,"D","E"))))</f>
        <v>B</v>
      </c>
      <c r="S7376" s="75">
        <f t="shared" si="231"/>
        <v>0</v>
      </c>
    </row>
    <row r="7377" spans="1:19" ht="17.399999999999999" x14ac:dyDescent="0.3">
      <c r="A7377" s="39" t="s">
        <v>1166</v>
      </c>
      <c r="B7377" s="39" t="s">
        <v>41</v>
      </c>
      <c r="C7377" s="39" t="s">
        <v>135</v>
      </c>
      <c r="D7377" s="39" t="s">
        <v>42</v>
      </c>
      <c r="E7377" s="70" t="s">
        <v>23</v>
      </c>
      <c r="F7377" s="70" t="s">
        <v>32</v>
      </c>
      <c r="G7377" s="78">
        <v>45285</v>
      </c>
      <c r="H7377" s="78">
        <v>45931</v>
      </c>
      <c r="I7377" s="69">
        <v>1958449.68</v>
      </c>
      <c r="J7377" s="70">
        <v>0</v>
      </c>
      <c r="K7377" s="71">
        <v>1.073</v>
      </c>
      <c r="L7377" s="70">
        <v>0</v>
      </c>
      <c r="M7377" s="71">
        <v>0.70599999999999996</v>
      </c>
      <c r="N7377" s="72"/>
      <c r="O7377" s="73">
        <f>MIN(1,MAX(0,(1/(1+EXP(-(Assumptions!$B$5 + Assumptions!$B$6*$N7377))))*Assumptions!$B$3))</f>
        <v>3.9165722796764356E-2</v>
      </c>
      <c r="P7377" s="73">
        <f>VLOOKUP($F7377,Assumptions!$A$23:$B$27,2,FALSE)*Assumptions!$B$4</f>
        <v>0.5</v>
      </c>
      <c r="Q7377" s="74">
        <f t="shared" si="230"/>
        <v>38352.048639145927</v>
      </c>
      <c r="R7377" s="75" t="str">
        <f>IF($O7377&lt;Assumptions!$B$17,"A",IF($O7377&lt;Assumptions!$B$18,"B",IF($O7377&lt;Assumptions!$B$19,"C",IF($O7377&lt;Assumptions!$B$20,"D","E"))))</f>
        <v>B</v>
      </c>
      <c r="S7377" s="75">
        <f t="shared" si="231"/>
        <v>0</v>
      </c>
    </row>
    <row r="7378" spans="1:19" ht="17.399999999999999" x14ac:dyDescent="0.3">
      <c r="A7378" s="39" t="s">
        <v>1166</v>
      </c>
      <c r="B7378" s="39" t="s">
        <v>41</v>
      </c>
      <c r="C7378" s="39" t="s">
        <v>135</v>
      </c>
      <c r="D7378" s="39" t="s">
        <v>42</v>
      </c>
      <c r="E7378" s="70" t="s">
        <v>23</v>
      </c>
      <c r="F7378" s="70" t="s">
        <v>32</v>
      </c>
      <c r="G7378" s="78">
        <v>45285</v>
      </c>
      <c r="H7378" s="78">
        <v>45962</v>
      </c>
      <c r="I7378" s="69">
        <v>1897281.02</v>
      </c>
      <c r="J7378" s="70">
        <v>0</v>
      </c>
      <c r="K7378" s="71">
        <v>1.143</v>
      </c>
      <c r="L7378" s="70">
        <v>0</v>
      </c>
      <c r="M7378" s="71">
        <v>0.70599999999999996</v>
      </c>
      <c r="N7378" s="72"/>
      <c r="O7378" s="73">
        <f>MIN(1,MAX(0,(1/(1+EXP(-(Assumptions!$B$5 + Assumptions!$B$6*$N7378))))*Assumptions!$B$3))</f>
        <v>3.9165722796764356E-2</v>
      </c>
      <c r="P7378" s="73">
        <f>VLOOKUP($F7378,Assumptions!$A$23:$B$27,2,FALSE)*Assumptions!$B$4</f>
        <v>0.5</v>
      </c>
      <c r="Q7378" s="74">
        <f t="shared" si="230"/>
        <v>37154.191248441166</v>
      </c>
      <c r="R7378" s="75" t="str">
        <f>IF($O7378&lt;Assumptions!$B$17,"A",IF($O7378&lt;Assumptions!$B$18,"B",IF($O7378&lt;Assumptions!$B$19,"C",IF($O7378&lt;Assumptions!$B$20,"D","E"))))</f>
        <v>B</v>
      </c>
      <c r="S7378" s="75">
        <f t="shared" si="231"/>
        <v>0</v>
      </c>
    </row>
    <row r="7379" spans="1:19" ht="17.399999999999999" x14ac:dyDescent="0.3">
      <c r="A7379" s="39" t="s">
        <v>1166</v>
      </c>
      <c r="B7379" s="39" t="s">
        <v>41</v>
      </c>
      <c r="C7379" s="39" t="s">
        <v>135</v>
      </c>
      <c r="D7379" s="39" t="s">
        <v>42</v>
      </c>
      <c r="E7379" s="70" t="s">
        <v>23</v>
      </c>
      <c r="F7379" s="70" t="s">
        <v>32</v>
      </c>
      <c r="G7379" s="78">
        <v>45285</v>
      </c>
      <c r="H7379" s="78">
        <v>45992</v>
      </c>
      <c r="I7379" s="69">
        <v>1842892.46</v>
      </c>
      <c r="J7379" s="70">
        <v>0</v>
      </c>
      <c r="K7379" s="71">
        <v>0.95399999999999996</v>
      </c>
      <c r="L7379" s="70">
        <v>0</v>
      </c>
      <c r="M7379" s="71">
        <v>0.70599999999999996</v>
      </c>
      <c r="N7379" s="72"/>
      <c r="O7379" s="73">
        <f>MIN(1,MAX(0,(1/(1+EXP(-(Assumptions!$B$5 + Assumptions!$B$6*$N7379))))*Assumptions!$B$3))</f>
        <v>3.9165722796764356E-2</v>
      </c>
      <c r="P7379" s="73">
        <f>VLOOKUP($F7379,Assumptions!$A$23:$B$27,2,FALSE)*Assumptions!$B$4</f>
        <v>0.5</v>
      </c>
      <c r="Q7379" s="74">
        <f t="shared" si="230"/>
        <v>36089.107616303569</v>
      </c>
      <c r="R7379" s="75" t="str">
        <f>IF($O7379&lt;Assumptions!$B$17,"A",IF($O7379&lt;Assumptions!$B$18,"B",IF($O7379&lt;Assumptions!$B$19,"C",IF($O7379&lt;Assumptions!$B$20,"D","E"))))</f>
        <v>B</v>
      </c>
      <c r="S7379" s="75">
        <f t="shared" si="231"/>
        <v>0</v>
      </c>
    </row>
    <row r="7380" spans="1:19" ht="17.399999999999999" x14ac:dyDescent="0.3">
      <c r="A7380" s="39" t="s">
        <v>1167</v>
      </c>
      <c r="B7380" s="39" t="s">
        <v>81</v>
      </c>
      <c r="C7380" s="39" t="s">
        <v>144</v>
      </c>
      <c r="D7380" s="39" t="s">
        <v>42</v>
      </c>
      <c r="E7380" s="70" t="s">
        <v>23</v>
      </c>
      <c r="F7380" s="70" t="s">
        <v>36</v>
      </c>
      <c r="G7380" s="78">
        <v>44464</v>
      </c>
      <c r="H7380" s="78">
        <v>45658</v>
      </c>
      <c r="I7380" s="69">
        <v>18266160.329999998</v>
      </c>
      <c r="J7380" s="70">
        <v>0</v>
      </c>
      <c r="K7380" s="71">
        <v>1.0569999999999999</v>
      </c>
      <c r="L7380" s="70">
        <v>0</v>
      </c>
      <c r="M7380" s="71">
        <v>0.75900000000000001</v>
      </c>
      <c r="N7380" s="72"/>
      <c r="O7380" s="73">
        <f>MIN(1,MAX(0,(1/(1+EXP(-(Assumptions!$B$5 + Assumptions!$B$6*$N7380))))*Assumptions!$B$3))</f>
        <v>3.9165722796764356E-2</v>
      </c>
      <c r="P7380" s="73">
        <f>VLOOKUP($F7380,Assumptions!$A$23:$B$27,2,FALSE)*Assumptions!$B$4</f>
        <v>0.55000000000000004</v>
      </c>
      <c r="Q7380" s="74">
        <f t="shared" si="230"/>
        <v>393474.0546253185</v>
      </c>
      <c r="R7380" s="75" t="str">
        <f>IF($O7380&lt;Assumptions!$B$17,"A",IF($O7380&lt;Assumptions!$B$18,"B",IF($O7380&lt;Assumptions!$B$19,"C",IF($O7380&lt;Assumptions!$B$20,"D","E"))))</f>
        <v>B</v>
      </c>
      <c r="S7380" s="75">
        <f t="shared" si="231"/>
        <v>0</v>
      </c>
    </row>
    <row r="7381" spans="1:19" ht="17.399999999999999" x14ac:dyDescent="0.3">
      <c r="A7381" s="39" t="s">
        <v>1167</v>
      </c>
      <c r="B7381" s="39" t="s">
        <v>81</v>
      </c>
      <c r="C7381" s="39" t="s">
        <v>144</v>
      </c>
      <c r="D7381" s="39" t="s">
        <v>42</v>
      </c>
      <c r="E7381" s="70" t="s">
        <v>23</v>
      </c>
      <c r="F7381" s="70" t="s">
        <v>36</v>
      </c>
      <c r="G7381" s="78">
        <v>44464</v>
      </c>
      <c r="H7381" s="78">
        <v>45689</v>
      </c>
      <c r="I7381" s="69">
        <v>17786675.510000002</v>
      </c>
      <c r="J7381" s="70">
        <v>0</v>
      </c>
      <c r="K7381" s="71">
        <v>1.1479999999999999</v>
      </c>
      <c r="L7381" s="70">
        <v>0</v>
      </c>
      <c r="M7381" s="71">
        <v>0.75900000000000001</v>
      </c>
      <c r="N7381" s="72"/>
      <c r="O7381" s="73">
        <f>MIN(1,MAX(0,(1/(1+EXP(-(Assumptions!$B$5 + Assumptions!$B$6*$N7381))))*Assumptions!$B$3))</f>
        <v>3.9165722796764356E-2</v>
      </c>
      <c r="P7381" s="73">
        <f>VLOOKUP($F7381,Assumptions!$A$23:$B$27,2,FALSE)*Assumptions!$B$4</f>
        <v>0.55000000000000004</v>
      </c>
      <c r="Q7381" s="74">
        <f t="shared" si="230"/>
        <v>383145.40137536154</v>
      </c>
      <c r="R7381" s="75" t="str">
        <f>IF($O7381&lt;Assumptions!$B$17,"A",IF($O7381&lt;Assumptions!$B$18,"B",IF($O7381&lt;Assumptions!$B$19,"C",IF($O7381&lt;Assumptions!$B$20,"D","E"))))</f>
        <v>B</v>
      </c>
      <c r="S7381" s="75">
        <f t="shared" si="231"/>
        <v>0</v>
      </c>
    </row>
    <row r="7382" spans="1:19" ht="17.399999999999999" x14ac:dyDescent="0.3">
      <c r="A7382" s="39" t="s">
        <v>1167</v>
      </c>
      <c r="B7382" s="39" t="s">
        <v>81</v>
      </c>
      <c r="C7382" s="39" t="s">
        <v>144</v>
      </c>
      <c r="D7382" s="39" t="s">
        <v>42</v>
      </c>
      <c r="E7382" s="70" t="s">
        <v>23</v>
      </c>
      <c r="F7382" s="70" t="s">
        <v>36</v>
      </c>
      <c r="G7382" s="78">
        <v>44464</v>
      </c>
      <c r="H7382" s="78">
        <v>45717</v>
      </c>
      <c r="I7382" s="69">
        <v>17390732.82</v>
      </c>
      <c r="J7382" s="70">
        <v>0</v>
      </c>
      <c r="K7382" s="71">
        <v>1.091</v>
      </c>
      <c r="L7382" s="70">
        <v>0</v>
      </c>
      <c r="M7382" s="71">
        <v>0.75900000000000001</v>
      </c>
      <c r="N7382" s="72"/>
      <c r="O7382" s="73">
        <f>MIN(1,MAX(0,(1/(1+EXP(-(Assumptions!$B$5 + Assumptions!$B$6*$N7382))))*Assumptions!$B$3))</f>
        <v>3.9165722796764356E-2</v>
      </c>
      <c r="P7382" s="73">
        <f>VLOOKUP($F7382,Assumptions!$A$23:$B$27,2,FALSE)*Assumptions!$B$4</f>
        <v>0.55000000000000004</v>
      </c>
      <c r="Q7382" s="74">
        <f t="shared" si="230"/>
        <v>374616.34147339169</v>
      </c>
      <c r="R7382" s="75" t="str">
        <f>IF($O7382&lt;Assumptions!$B$17,"A",IF($O7382&lt;Assumptions!$B$18,"B",IF($O7382&lt;Assumptions!$B$19,"C",IF($O7382&lt;Assumptions!$B$20,"D","E"))))</f>
        <v>B</v>
      </c>
      <c r="S7382" s="75">
        <f t="shared" si="231"/>
        <v>0</v>
      </c>
    </row>
    <row r="7383" spans="1:19" ht="17.399999999999999" x14ac:dyDescent="0.3">
      <c r="A7383" s="39" t="s">
        <v>1167</v>
      </c>
      <c r="B7383" s="39" t="s">
        <v>81</v>
      </c>
      <c r="C7383" s="39" t="s">
        <v>144</v>
      </c>
      <c r="D7383" s="39" t="s">
        <v>42</v>
      </c>
      <c r="E7383" s="70" t="s">
        <v>23</v>
      </c>
      <c r="F7383" s="70" t="s">
        <v>36</v>
      </c>
      <c r="G7383" s="78">
        <v>44464</v>
      </c>
      <c r="H7383" s="78">
        <v>45748</v>
      </c>
      <c r="I7383" s="69">
        <v>16916800.68</v>
      </c>
      <c r="J7383" s="70">
        <v>0</v>
      </c>
      <c r="K7383" s="71">
        <v>1.1319999999999999</v>
      </c>
      <c r="L7383" s="70">
        <v>0</v>
      </c>
      <c r="M7383" s="71">
        <v>0.75900000000000001</v>
      </c>
      <c r="N7383" s="72"/>
      <c r="O7383" s="73">
        <f>MIN(1,MAX(0,(1/(1+EXP(-(Assumptions!$B$5 + Assumptions!$B$6*$N7383))))*Assumptions!$B$3))</f>
        <v>3.9165722796764356E-2</v>
      </c>
      <c r="P7383" s="73">
        <f>VLOOKUP($F7383,Assumptions!$A$23:$B$27,2,FALSE)*Assumptions!$B$4</f>
        <v>0.55000000000000004</v>
      </c>
      <c r="Q7383" s="74">
        <f t="shared" si="230"/>
        <v>364407.29932254716</v>
      </c>
      <c r="R7383" s="75" t="str">
        <f>IF($O7383&lt;Assumptions!$B$17,"A",IF($O7383&lt;Assumptions!$B$18,"B",IF($O7383&lt;Assumptions!$B$19,"C",IF($O7383&lt;Assumptions!$B$20,"D","E"))))</f>
        <v>B</v>
      </c>
      <c r="S7383" s="75">
        <f t="shared" si="231"/>
        <v>0</v>
      </c>
    </row>
    <row r="7384" spans="1:19" ht="17.399999999999999" x14ac:dyDescent="0.3">
      <c r="A7384" s="39" t="s">
        <v>1167</v>
      </c>
      <c r="B7384" s="39" t="s">
        <v>81</v>
      </c>
      <c r="C7384" s="39" t="s">
        <v>144</v>
      </c>
      <c r="D7384" s="39" t="s">
        <v>42</v>
      </c>
      <c r="E7384" s="70" t="s">
        <v>23</v>
      </c>
      <c r="F7384" s="70" t="s">
        <v>36</v>
      </c>
      <c r="G7384" s="78">
        <v>44464</v>
      </c>
      <c r="H7384" s="78">
        <v>45778</v>
      </c>
      <c r="I7384" s="69">
        <v>16538940.92</v>
      </c>
      <c r="J7384" s="70">
        <v>0</v>
      </c>
      <c r="K7384" s="71">
        <v>1.04</v>
      </c>
      <c r="L7384" s="70">
        <v>0</v>
      </c>
      <c r="M7384" s="71">
        <v>0.75900000000000001</v>
      </c>
      <c r="N7384" s="72"/>
      <c r="O7384" s="73">
        <f>MIN(1,MAX(0,(1/(1+EXP(-(Assumptions!$B$5 + Assumptions!$B$6*$N7384))))*Assumptions!$B$3))</f>
        <v>3.9165722796764356E-2</v>
      </c>
      <c r="P7384" s="73">
        <f>VLOOKUP($F7384,Assumptions!$A$23:$B$27,2,FALSE)*Assumptions!$B$4</f>
        <v>0.55000000000000004</v>
      </c>
      <c r="Q7384" s="74">
        <f t="shared" si="230"/>
        <v>356267.76648363058</v>
      </c>
      <c r="R7384" s="75" t="str">
        <f>IF($O7384&lt;Assumptions!$B$17,"A",IF($O7384&lt;Assumptions!$B$18,"B",IF($O7384&lt;Assumptions!$B$19,"C",IF($O7384&lt;Assumptions!$B$20,"D","E"))))</f>
        <v>B</v>
      </c>
      <c r="S7384" s="75">
        <f t="shared" si="231"/>
        <v>0</v>
      </c>
    </row>
    <row r="7385" spans="1:19" ht="17.399999999999999" x14ac:dyDescent="0.3">
      <c r="A7385" s="39" t="s">
        <v>1167</v>
      </c>
      <c r="B7385" s="39" t="s">
        <v>81</v>
      </c>
      <c r="C7385" s="39" t="s">
        <v>144</v>
      </c>
      <c r="D7385" s="39" t="s">
        <v>42</v>
      </c>
      <c r="E7385" s="70" t="s">
        <v>23</v>
      </c>
      <c r="F7385" s="70" t="s">
        <v>36</v>
      </c>
      <c r="G7385" s="78">
        <v>44464</v>
      </c>
      <c r="H7385" s="78">
        <v>45809</v>
      </c>
      <c r="I7385" s="69">
        <v>16538940.92</v>
      </c>
      <c r="J7385" s="70">
        <v>220</v>
      </c>
      <c r="K7385" s="71">
        <v>6.5000000000000002E-2</v>
      </c>
      <c r="L7385" s="70">
        <v>0</v>
      </c>
      <c r="M7385" s="71">
        <v>0.75900000000000001</v>
      </c>
      <c r="N7385" s="72"/>
      <c r="O7385" s="73">
        <f>MIN(1,MAX(0,(1/(1+EXP(-(Assumptions!$B$5 + Assumptions!$B$6*$N7385))))*Assumptions!$B$3))</f>
        <v>3.9165722796764356E-2</v>
      </c>
      <c r="P7385" s="73">
        <f>VLOOKUP($F7385,Assumptions!$A$23:$B$27,2,FALSE)*Assumptions!$B$4</f>
        <v>0.55000000000000004</v>
      </c>
      <c r="Q7385" s="74">
        <f t="shared" si="230"/>
        <v>356267.76648363058</v>
      </c>
      <c r="R7385" s="75" t="str">
        <f>IF($O7385&lt;Assumptions!$B$17,"A",IF($O7385&lt;Assumptions!$B$18,"B",IF($O7385&lt;Assumptions!$B$19,"C",IF($O7385&lt;Assumptions!$B$20,"D","E"))))</f>
        <v>B</v>
      </c>
      <c r="S7385" s="75">
        <f t="shared" si="231"/>
        <v>1</v>
      </c>
    </row>
    <row r="7386" spans="1:19" ht="17.399999999999999" x14ac:dyDescent="0.3">
      <c r="A7386" s="39" t="s">
        <v>1167</v>
      </c>
      <c r="B7386" s="39" t="s">
        <v>81</v>
      </c>
      <c r="C7386" s="39" t="s">
        <v>144</v>
      </c>
      <c r="D7386" s="39" t="s">
        <v>42</v>
      </c>
      <c r="E7386" s="70" t="s">
        <v>23</v>
      </c>
      <c r="F7386" s="70" t="s">
        <v>36</v>
      </c>
      <c r="G7386" s="78">
        <v>44464</v>
      </c>
      <c r="H7386" s="78">
        <v>45839</v>
      </c>
      <c r="I7386" s="69">
        <v>16538940.92</v>
      </c>
      <c r="J7386" s="70">
        <v>999</v>
      </c>
      <c r="K7386" s="71">
        <v>0.17299999999999999</v>
      </c>
      <c r="L7386" s="70">
        <v>0</v>
      </c>
      <c r="M7386" s="71">
        <v>0.75900000000000001</v>
      </c>
      <c r="N7386" s="72"/>
      <c r="O7386" s="73">
        <f>MIN(1,MAX(0,(1/(1+EXP(-(Assumptions!$B$5 + Assumptions!$B$6*$N7386))))*Assumptions!$B$3))</f>
        <v>3.9165722796764356E-2</v>
      </c>
      <c r="P7386" s="73">
        <f>VLOOKUP($F7386,Assumptions!$A$23:$B$27,2,FALSE)*Assumptions!$B$4</f>
        <v>0.55000000000000004</v>
      </c>
      <c r="Q7386" s="74">
        <f t="shared" si="230"/>
        <v>356267.76648363058</v>
      </c>
      <c r="R7386" s="75" t="str">
        <f>IF($O7386&lt;Assumptions!$B$17,"A",IF($O7386&lt;Assumptions!$B$18,"B",IF($O7386&lt;Assumptions!$B$19,"C",IF($O7386&lt;Assumptions!$B$20,"D","E"))))</f>
        <v>B</v>
      </c>
      <c r="S7386" s="75">
        <f t="shared" si="231"/>
        <v>1</v>
      </c>
    </row>
    <row r="7387" spans="1:19" ht="17.399999999999999" x14ac:dyDescent="0.3">
      <c r="A7387" s="39" t="s">
        <v>1167</v>
      </c>
      <c r="B7387" s="39" t="s">
        <v>81</v>
      </c>
      <c r="C7387" s="39" t="s">
        <v>144</v>
      </c>
      <c r="D7387" s="39" t="s">
        <v>42</v>
      </c>
      <c r="E7387" s="70" t="s">
        <v>23</v>
      </c>
      <c r="F7387" s="70" t="s">
        <v>36</v>
      </c>
      <c r="G7387" s="78">
        <v>44464</v>
      </c>
      <c r="H7387" s="78">
        <v>45870</v>
      </c>
      <c r="I7387" s="69">
        <v>16538940.92</v>
      </c>
      <c r="J7387" s="70">
        <v>999</v>
      </c>
      <c r="K7387" s="71">
        <v>0.112</v>
      </c>
      <c r="L7387" s="70">
        <v>0</v>
      </c>
      <c r="M7387" s="71">
        <v>0.75900000000000001</v>
      </c>
      <c r="N7387" s="72"/>
      <c r="O7387" s="73">
        <f>MIN(1,MAX(0,(1/(1+EXP(-(Assumptions!$B$5 + Assumptions!$B$6*$N7387))))*Assumptions!$B$3))</f>
        <v>3.9165722796764356E-2</v>
      </c>
      <c r="P7387" s="73">
        <f>VLOOKUP($F7387,Assumptions!$A$23:$B$27,2,FALSE)*Assumptions!$B$4</f>
        <v>0.55000000000000004</v>
      </c>
      <c r="Q7387" s="74">
        <f t="shared" si="230"/>
        <v>356267.76648363058</v>
      </c>
      <c r="R7387" s="75" t="str">
        <f>IF($O7387&lt;Assumptions!$B$17,"A",IF($O7387&lt;Assumptions!$B$18,"B",IF($O7387&lt;Assumptions!$B$19,"C",IF($O7387&lt;Assumptions!$B$20,"D","E"))))</f>
        <v>B</v>
      </c>
      <c r="S7387" s="75">
        <f t="shared" si="231"/>
        <v>1</v>
      </c>
    </row>
    <row r="7388" spans="1:19" ht="17.399999999999999" x14ac:dyDescent="0.3">
      <c r="A7388" s="39" t="s">
        <v>1167</v>
      </c>
      <c r="B7388" s="39" t="s">
        <v>81</v>
      </c>
      <c r="C7388" s="39" t="s">
        <v>144</v>
      </c>
      <c r="D7388" s="39" t="s">
        <v>42</v>
      </c>
      <c r="E7388" s="70" t="s">
        <v>23</v>
      </c>
      <c r="F7388" s="70" t="s">
        <v>36</v>
      </c>
      <c r="G7388" s="78">
        <v>44464</v>
      </c>
      <c r="H7388" s="78">
        <v>45901</v>
      </c>
      <c r="I7388" s="69">
        <v>16538940.92</v>
      </c>
      <c r="J7388" s="70">
        <v>999</v>
      </c>
      <c r="K7388" s="71">
        <v>0.108</v>
      </c>
      <c r="L7388" s="70">
        <v>0</v>
      </c>
      <c r="M7388" s="71">
        <v>0.75900000000000001</v>
      </c>
      <c r="N7388" s="72"/>
      <c r="O7388" s="73">
        <f>MIN(1,MAX(0,(1/(1+EXP(-(Assumptions!$B$5 + Assumptions!$B$6*$N7388))))*Assumptions!$B$3))</f>
        <v>3.9165722796764356E-2</v>
      </c>
      <c r="P7388" s="73">
        <f>VLOOKUP($F7388,Assumptions!$A$23:$B$27,2,FALSE)*Assumptions!$B$4</f>
        <v>0.55000000000000004</v>
      </c>
      <c r="Q7388" s="74">
        <f t="shared" si="230"/>
        <v>356267.76648363058</v>
      </c>
      <c r="R7388" s="75" t="str">
        <f>IF($O7388&lt;Assumptions!$B$17,"A",IF($O7388&lt;Assumptions!$B$18,"B",IF($O7388&lt;Assumptions!$B$19,"C",IF($O7388&lt;Assumptions!$B$20,"D","E"))))</f>
        <v>B</v>
      </c>
      <c r="S7388" s="75">
        <f t="shared" si="231"/>
        <v>1</v>
      </c>
    </row>
    <row r="7389" spans="1:19" ht="17.399999999999999" x14ac:dyDescent="0.3">
      <c r="A7389" s="39" t="s">
        <v>1167</v>
      </c>
      <c r="B7389" s="39" t="s">
        <v>81</v>
      </c>
      <c r="C7389" s="39" t="s">
        <v>144</v>
      </c>
      <c r="D7389" s="39" t="s">
        <v>42</v>
      </c>
      <c r="E7389" s="70" t="s">
        <v>23</v>
      </c>
      <c r="F7389" s="70" t="s">
        <v>36</v>
      </c>
      <c r="G7389" s="78">
        <v>44464</v>
      </c>
      <c r="H7389" s="78">
        <v>45931</v>
      </c>
      <c r="I7389" s="69">
        <v>16538940.92</v>
      </c>
      <c r="J7389" s="70">
        <v>999</v>
      </c>
      <c r="K7389" s="71">
        <v>4.1000000000000002E-2</v>
      </c>
      <c r="L7389" s="70">
        <v>0</v>
      </c>
      <c r="M7389" s="71">
        <v>0.75900000000000001</v>
      </c>
      <c r="N7389" s="72"/>
      <c r="O7389" s="73">
        <f>MIN(1,MAX(0,(1/(1+EXP(-(Assumptions!$B$5 + Assumptions!$B$6*$N7389))))*Assumptions!$B$3))</f>
        <v>3.9165722796764356E-2</v>
      </c>
      <c r="P7389" s="73">
        <f>VLOOKUP($F7389,Assumptions!$A$23:$B$27,2,FALSE)*Assumptions!$B$4</f>
        <v>0.55000000000000004</v>
      </c>
      <c r="Q7389" s="74">
        <f t="shared" si="230"/>
        <v>356267.76648363058</v>
      </c>
      <c r="R7389" s="75" t="str">
        <f>IF($O7389&lt;Assumptions!$B$17,"A",IF($O7389&lt;Assumptions!$B$18,"B",IF($O7389&lt;Assumptions!$B$19,"C",IF($O7389&lt;Assumptions!$B$20,"D","E"))))</f>
        <v>B</v>
      </c>
      <c r="S7389" s="75">
        <f t="shared" si="231"/>
        <v>1</v>
      </c>
    </row>
    <row r="7390" spans="1:19" ht="17.399999999999999" x14ac:dyDescent="0.3">
      <c r="A7390" s="39" t="s">
        <v>1167</v>
      </c>
      <c r="B7390" s="39" t="s">
        <v>81</v>
      </c>
      <c r="C7390" s="39" t="s">
        <v>144</v>
      </c>
      <c r="D7390" s="39" t="s">
        <v>42</v>
      </c>
      <c r="E7390" s="70" t="s">
        <v>23</v>
      </c>
      <c r="F7390" s="70" t="s">
        <v>36</v>
      </c>
      <c r="G7390" s="78">
        <v>44464</v>
      </c>
      <c r="H7390" s="78">
        <v>45962</v>
      </c>
      <c r="I7390" s="69">
        <v>16538940.92</v>
      </c>
      <c r="J7390" s="70">
        <v>999</v>
      </c>
      <c r="K7390" s="71">
        <v>9.2999999999999999E-2</v>
      </c>
      <c r="L7390" s="70">
        <v>0</v>
      </c>
      <c r="M7390" s="71">
        <v>0.75900000000000001</v>
      </c>
      <c r="N7390" s="72"/>
      <c r="O7390" s="73">
        <f>MIN(1,MAX(0,(1/(1+EXP(-(Assumptions!$B$5 + Assumptions!$B$6*$N7390))))*Assumptions!$B$3))</f>
        <v>3.9165722796764356E-2</v>
      </c>
      <c r="P7390" s="73">
        <f>VLOOKUP($F7390,Assumptions!$A$23:$B$27,2,FALSE)*Assumptions!$B$4</f>
        <v>0.55000000000000004</v>
      </c>
      <c r="Q7390" s="74">
        <f t="shared" si="230"/>
        <v>356267.76648363058</v>
      </c>
      <c r="R7390" s="75" t="str">
        <f>IF($O7390&lt;Assumptions!$B$17,"A",IF($O7390&lt;Assumptions!$B$18,"B",IF($O7390&lt;Assumptions!$B$19,"C",IF($O7390&lt;Assumptions!$B$20,"D","E"))))</f>
        <v>B</v>
      </c>
      <c r="S7390" s="75">
        <f t="shared" si="231"/>
        <v>1</v>
      </c>
    </row>
    <row r="7391" spans="1:19" ht="17.399999999999999" x14ac:dyDescent="0.3">
      <c r="A7391" s="39" t="s">
        <v>1167</v>
      </c>
      <c r="B7391" s="39" t="s">
        <v>81</v>
      </c>
      <c r="C7391" s="39" t="s">
        <v>144</v>
      </c>
      <c r="D7391" s="39" t="s">
        <v>42</v>
      </c>
      <c r="E7391" s="70" t="s">
        <v>23</v>
      </c>
      <c r="F7391" s="70" t="s">
        <v>36</v>
      </c>
      <c r="G7391" s="78">
        <v>44464</v>
      </c>
      <c r="H7391" s="78">
        <v>45992</v>
      </c>
      <c r="I7391" s="69">
        <v>16538940.92</v>
      </c>
      <c r="J7391" s="70">
        <v>999</v>
      </c>
      <c r="K7391" s="71">
        <v>4.8000000000000001E-2</v>
      </c>
      <c r="L7391" s="70">
        <v>0</v>
      </c>
      <c r="M7391" s="71">
        <v>0.75900000000000001</v>
      </c>
      <c r="N7391" s="72"/>
      <c r="O7391" s="73">
        <f>MIN(1,MAX(0,(1/(1+EXP(-(Assumptions!$B$5 + Assumptions!$B$6*$N7391))))*Assumptions!$B$3))</f>
        <v>3.9165722796764356E-2</v>
      </c>
      <c r="P7391" s="73">
        <f>VLOOKUP($F7391,Assumptions!$A$23:$B$27,2,FALSE)*Assumptions!$B$4</f>
        <v>0.55000000000000004</v>
      </c>
      <c r="Q7391" s="74">
        <f t="shared" si="230"/>
        <v>356267.76648363058</v>
      </c>
      <c r="R7391" s="75" t="str">
        <f>IF($O7391&lt;Assumptions!$B$17,"A",IF($O7391&lt;Assumptions!$B$18,"B",IF($O7391&lt;Assumptions!$B$19,"C",IF($O7391&lt;Assumptions!$B$20,"D","E"))))</f>
        <v>B</v>
      </c>
      <c r="S7391" s="75">
        <f t="shared" si="231"/>
        <v>1</v>
      </c>
    </row>
    <row r="7392" spans="1:19" ht="17.399999999999999" x14ac:dyDescent="0.3">
      <c r="A7392" s="39" t="s">
        <v>1168</v>
      </c>
      <c r="B7392" s="39" t="s">
        <v>72</v>
      </c>
      <c r="C7392" s="39" t="s">
        <v>22</v>
      </c>
      <c r="D7392" s="39" t="s">
        <v>38</v>
      </c>
      <c r="E7392" s="70" t="s">
        <v>49</v>
      </c>
      <c r="F7392" s="70" t="s">
        <v>24</v>
      </c>
      <c r="G7392" s="78">
        <v>44630</v>
      </c>
      <c r="H7392" s="78">
        <v>45658</v>
      </c>
      <c r="I7392" s="69">
        <v>1352146.33</v>
      </c>
      <c r="J7392" s="70">
        <v>15</v>
      </c>
      <c r="K7392" s="71">
        <v>1.1259999999999999</v>
      </c>
      <c r="L7392" s="70">
        <v>0</v>
      </c>
      <c r="M7392" s="71">
        <v>1.244</v>
      </c>
      <c r="N7392" s="72"/>
      <c r="O7392" s="73">
        <f>MIN(1,MAX(0,(1/(1+EXP(-(Assumptions!$B$5 + Assumptions!$B$6*$N7392))))*Assumptions!$B$3))</f>
        <v>3.9165722796764356E-2</v>
      </c>
      <c r="P7392" s="73">
        <f>VLOOKUP($F7392,Assumptions!$A$23:$B$27,2,FALSE)*Assumptions!$B$4</f>
        <v>0.2</v>
      </c>
      <c r="Q7392" s="74">
        <f t="shared" si="230"/>
        <v>10591.557668288453</v>
      </c>
      <c r="R7392" s="75" t="str">
        <f>IF($O7392&lt;Assumptions!$B$17,"A",IF($O7392&lt;Assumptions!$B$18,"B",IF($O7392&lt;Assumptions!$B$19,"C",IF($O7392&lt;Assumptions!$B$20,"D","E"))))</f>
        <v>B</v>
      </c>
      <c r="S7392" s="75">
        <f t="shared" si="231"/>
        <v>0</v>
      </c>
    </row>
    <row r="7393" spans="1:19" ht="17.399999999999999" x14ac:dyDescent="0.3">
      <c r="A7393" s="39" t="s">
        <v>1168</v>
      </c>
      <c r="B7393" s="39" t="s">
        <v>72</v>
      </c>
      <c r="C7393" s="39" t="s">
        <v>22</v>
      </c>
      <c r="D7393" s="39" t="s">
        <v>38</v>
      </c>
      <c r="E7393" s="70" t="s">
        <v>49</v>
      </c>
      <c r="F7393" s="70" t="s">
        <v>24</v>
      </c>
      <c r="G7393" s="78">
        <v>44630</v>
      </c>
      <c r="H7393" s="78">
        <v>45689</v>
      </c>
      <c r="I7393" s="69">
        <v>1327614.72</v>
      </c>
      <c r="J7393" s="70">
        <v>0</v>
      </c>
      <c r="K7393" s="71">
        <v>1.014</v>
      </c>
      <c r="L7393" s="70">
        <v>0</v>
      </c>
      <c r="M7393" s="71">
        <v>1.244</v>
      </c>
      <c r="N7393" s="72"/>
      <c r="O7393" s="73">
        <f>MIN(1,MAX(0,(1/(1+EXP(-(Assumptions!$B$5 + Assumptions!$B$6*$N7393))))*Assumptions!$B$3))</f>
        <v>3.9165722796764356E-2</v>
      </c>
      <c r="P7393" s="73">
        <f>VLOOKUP($F7393,Assumptions!$A$23:$B$27,2,FALSE)*Assumptions!$B$4</f>
        <v>0.2</v>
      </c>
      <c r="Q7393" s="74">
        <f t="shared" si="230"/>
        <v>10399.398020884786</v>
      </c>
      <c r="R7393" s="75" t="str">
        <f>IF($O7393&lt;Assumptions!$B$17,"A",IF($O7393&lt;Assumptions!$B$18,"B",IF($O7393&lt;Assumptions!$B$19,"C",IF($O7393&lt;Assumptions!$B$20,"D","E"))))</f>
        <v>B</v>
      </c>
      <c r="S7393" s="75">
        <f t="shared" si="231"/>
        <v>0</v>
      </c>
    </row>
    <row r="7394" spans="1:19" ht="17.399999999999999" x14ac:dyDescent="0.3">
      <c r="A7394" s="39" t="s">
        <v>1168</v>
      </c>
      <c r="B7394" s="39" t="s">
        <v>72</v>
      </c>
      <c r="C7394" s="39" t="s">
        <v>22</v>
      </c>
      <c r="D7394" s="39" t="s">
        <v>38</v>
      </c>
      <c r="E7394" s="70" t="s">
        <v>49</v>
      </c>
      <c r="F7394" s="70" t="s">
        <v>24</v>
      </c>
      <c r="G7394" s="78">
        <v>44630</v>
      </c>
      <c r="H7394" s="78">
        <v>45717</v>
      </c>
      <c r="I7394" s="69">
        <v>1308548.6000000001</v>
      </c>
      <c r="J7394" s="70">
        <v>15</v>
      </c>
      <c r="K7394" s="71">
        <v>1.147</v>
      </c>
      <c r="L7394" s="70">
        <v>0</v>
      </c>
      <c r="M7394" s="71">
        <v>1.244</v>
      </c>
      <c r="N7394" s="72"/>
      <c r="O7394" s="73">
        <f>MIN(1,MAX(0,(1/(1+EXP(-(Assumptions!$B$5 + Assumptions!$B$6*$N7394))))*Assumptions!$B$3))</f>
        <v>3.9165722796764356E-2</v>
      </c>
      <c r="P7394" s="73">
        <f>VLOOKUP($F7394,Assumptions!$A$23:$B$27,2,FALSE)*Assumptions!$B$4</f>
        <v>0.2</v>
      </c>
      <c r="Q7394" s="74">
        <f t="shared" si="230"/>
        <v>10250.050346738819</v>
      </c>
      <c r="R7394" s="75" t="str">
        <f>IF($O7394&lt;Assumptions!$B$17,"A",IF($O7394&lt;Assumptions!$B$18,"B",IF($O7394&lt;Assumptions!$B$19,"C",IF($O7394&lt;Assumptions!$B$20,"D","E"))))</f>
        <v>B</v>
      </c>
      <c r="S7394" s="75">
        <f t="shared" si="231"/>
        <v>0</v>
      </c>
    </row>
    <row r="7395" spans="1:19" ht="17.399999999999999" x14ac:dyDescent="0.3">
      <c r="A7395" s="39" t="s">
        <v>1168</v>
      </c>
      <c r="B7395" s="39" t="s">
        <v>72</v>
      </c>
      <c r="C7395" s="39" t="s">
        <v>22</v>
      </c>
      <c r="D7395" s="39" t="s">
        <v>38</v>
      </c>
      <c r="E7395" s="70" t="s">
        <v>49</v>
      </c>
      <c r="F7395" s="70" t="s">
        <v>24</v>
      </c>
      <c r="G7395" s="78">
        <v>44630</v>
      </c>
      <c r="H7395" s="78">
        <v>45748</v>
      </c>
      <c r="I7395" s="69">
        <v>1289632.1100000001</v>
      </c>
      <c r="J7395" s="70">
        <v>65</v>
      </c>
      <c r="K7395" s="71">
        <v>0.79200000000000004</v>
      </c>
      <c r="L7395" s="70">
        <v>0</v>
      </c>
      <c r="M7395" s="71">
        <v>1.244</v>
      </c>
      <c r="N7395" s="72"/>
      <c r="O7395" s="73">
        <f>MIN(1,MAX(0,(1/(1+EXP(-(Assumptions!$B$5 + Assumptions!$B$6*$N7395))))*Assumptions!$B$3))</f>
        <v>3.9165722796764356E-2</v>
      </c>
      <c r="P7395" s="73">
        <f>VLOOKUP($F7395,Assumptions!$A$23:$B$27,2,FALSE)*Assumptions!$B$4</f>
        <v>0.2</v>
      </c>
      <c r="Q7395" s="74">
        <f t="shared" si="230"/>
        <v>10101.874746013265</v>
      </c>
      <c r="R7395" s="75" t="str">
        <f>IF($O7395&lt;Assumptions!$B$17,"A",IF($O7395&lt;Assumptions!$B$18,"B",IF($O7395&lt;Assumptions!$B$19,"C",IF($O7395&lt;Assumptions!$B$20,"D","E"))))</f>
        <v>B</v>
      </c>
      <c r="S7395" s="75">
        <f t="shared" si="231"/>
        <v>0</v>
      </c>
    </row>
    <row r="7396" spans="1:19" ht="17.399999999999999" x14ac:dyDescent="0.3">
      <c r="A7396" s="39" t="s">
        <v>1168</v>
      </c>
      <c r="B7396" s="39" t="s">
        <v>72</v>
      </c>
      <c r="C7396" s="39" t="s">
        <v>22</v>
      </c>
      <c r="D7396" s="39" t="s">
        <v>38</v>
      </c>
      <c r="E7396" s="70" t="s">
        <v>49</v>
      </c>
      <c r="F7396" s="70" t="s">
        <v>24</v>
      </c>
      <c r="G7396" s="78">
        <v>44630</v>
      </c>
      <c r="H7396" s="78">
        <v>45778</v>
      </c>
      <c r="I7396" s="69">
        <v>1265360.06</v>
      </c>
      <c r="J7396" s="70">
        <v>0</v>
      </c>
      <c r="K7396" s="71">
        <v>1.119</v>
      </c>
      <c r="L7396" s="70">
        <v>0</v>
      </c>
      <c r="M7396" s="71">
        <v>1.244</v>
      </c>
      <c r="N7396" s="72"/>
      <c r="O7396" s="73">
        <f>MIN(1,MAX(0,(1/(1+EXP(-(Assumptions!$B$5 + Assumptions!$B$6*$N7396))))*Assumptions!$B$3))</f>
        <v>3.9165722796764356E-2</v>
      </c>
      <c r="P7396" s="73">
        <f>VLOOKUP($F7396,Assumptions!$A$23:$B$27,2,FALSE)*Assumptions!$B$4</f>
        <v>0.2</v>
      </c>
      <c r="Q7396" s="74">
        <f t="shared" si="230"/>
        <v>9911.7482696114239</v>
      </c>
      <c r="R7396" s="75" t="str">
        <f>IF($O7396&lt;Assumptions!$B$17,"A",IF($O7396&lt;Assumptions!$B$18,"B",IF($O7396&lt;Assumptions!$B$19,"C",IF($O7396&lt;Assumptions!$B$20,"D","E"))))</f>
        <v>B</v>
      </c>
      <c r="S7396" s="75">
        <f t="shared" si="231"/>
        <v>0</v>
      </c>
    </row>
    <row r="7397" spans="1:19" ht="17.399999999999999" x14ac:dyDescent="0.3">
      <c r="A7397" s="39" t="s">
        <v>1168</v>
      </c>
      <c r="B7397" s="39" t="s">
        <v>72</v>
      </c>
      <c r="C7397" s="39" t="s">
        <v>22</v>
      </c>
      <c r="D7397" s="39" t="s">
        <v>38</v>
      </c>
      <c r="E7397" s="70" t="s">
        <v>49</v>
      </c>
      <c r="F7397" s="70" t="s">
        <v>24</v>
      </c>
      <c r="G7397" s="78">
        <v>44630</v>
      </c>
      <c r="H7397" s="78">
        <v>45809</v>
      </c>
      <c r="I7397" s="69">
        <v>1244967.43</v>
      </c>
      <c r="J7397" s="70">
        <v>15</v>
      </c>
      <c r="K7397" s="71">
        <v>1.0640000000000001</v>
      </c>
      <c r="L7397" s="70">
        <v>0</v>
      </c>
      <c r="M7397" s="71">
        <v>1.244</v>
      </c>
      <c r="N7397" s="72"/>
      <c r="O7397" s="73">
        <f>MIN(1,MAX(0,(1/(1+EXP(-(Assumptions!$B$5 + Assumptions!$B$6*$N7397))))*Assumptions!$B$3))</f>
        <v>3.9165722796764356E-2</v>
      </c>
      <c r="P7397" s="73">
        <f>VLOOKUP($F7397,Assumptions!$A$23:$B$27,2,FALSE)*Assumptions!$B$4</f>
        <v>0.2</v>
      </c>
      <c r="Q7397" s="74">
        <f t="shared" si="230"/>
        <v>9752.0098508760257</v>
      </c>
      <c r="R7397" s="75" t="str">
        <f>IF($O7397&lt;Assumptions!$B$17,"A",IF($O7397&lt;Assumptions!$B$18,"B",IF($O7397&lt;Assumptions!$B$19,"C",IF($O7397&lt;Assumptions!$B$20,"D","E"))))</f>
        <v>B</v>
      </c>
      <c r="S7397" s="75">
        <f t="shared" si="231"/>
        <v>0</v>
      </c>
    </row>
    <row r="7398" spans="1:19" ht="17.399999999999999" x14ac:dyDescent="0.3">
      <c r="A7398" s="39" t="s">
        <v>1168</v>
      </c>
      <c r="B7398" s="39" t="s">
        <v>72</v>
      </c>
      <c r="C7398" s="39" t="s">
        <v>22</v>
      </c>
      <c r="D7398" s="39" t="s">
        <v>38</v>
      </c>
      <c r="E7398" s="70" t="s">
        <v>49</v>
      </c>
      <c r="F7398" s="70" t="s">
        <v>24</v>
      </c>
      <c r="G7398" s="78">
        <v>44630</v>
      </c>
      <c r="H7398" s="78">
        <v>45839</v>
      </c>
      <c r="I7398" s="69">
        <v>1221799.27</v>
      </c>
      <c r="J7398" s="70">
        <v>0</v>
      </c>
      <c r="K7398" s="71">
        <v>1.0149999999999999</v>
      </c>
      <c r="L7398" s="70">
        <v>0</v>
      </c>
      <c r="M7398" s="71">
        <v>1.244</v>
      </c>
      <c r="N7398" s="72"/>
      <c r="O7398" s="73">
        <f>MIN(1,MAX(0,(1/(1+EXP(-(Assumptions!$B$5 + Assumptions!$B$6*$N7398))))*Assumptions!$B$3))</f>
        <v>3.9165722796764356E-2</v>
      </c>
      <c r="P7398" s="73">
        <f>VLOOKUP($F7398,Assumptions!$A$23:$B$27,2,FALSE)*Assumptions!$B$4</f>
        <v>0.2</v>
      </c>
      <c r="Q7398" s="74">
        <f t="shared" si="230"/>
        <v>9570.5303044218108</v>
      </c>
      <c r="R7398" s="75" t="str">
        <f>IF($O7398&lt;Assumptions!$B$17,"A",IF($O7398&lt;Assumptions!$B$18,"B",IF($O7398&lt;Assumptions!$B$19,"C",IF($O7398&lt;Assumptions!$B$20,"D","E"))))</f>
        <v>B</v>
      </c>
      <c r="S7398" s="75">
        <f t="shared" si="231"/>
        <v>0</v>
      </c>
    </row>
    <row r="7399" spans="1:19" ht="17.399999999999999" x14ac:dyDescent="0.3">
      <c r="A7399" s="39" t="s">
        <v>1168</v>
      </c>
      <c r="B7399" s="39" t="s">
        <v>72</v>
      </c>
      <c r="C7399" s="39" t="s">
        <v>22</v>
      </c>
      <c r="D7399" s="39" t="s">
        <v>38</v>
      </c>
      <c r="E7399" s="70" t="s">
        <v>49</v>
      </c>
      <c r="F7399" s="70" t="s">
        <v>24</v>
      </c>
      <c r="G7399" s="78">
        <v>44630</v>
      </c>
      <c r="H7399" s="78">
        <v>45870</v>
      </c>
      <c r="I7399" s="69">
        <v>1197046.69</v>
      </c>
      <c r="J7399" s="70">
        <v>0</v>
      </c>
      <c r="K7399" s="71">
        <v>1.111</v>
      </c>
      <c r="L7399" s="70">
        <v>0</v>
      </c>
      <c r="M7399" s="71">
        <v>1.244</v>
      </c>
      <c r="N7399" s="72"/>
      <c r="O7399" s="73">
        <f>MIN(1,MAX(0,(1/(1+EXP(-(Assumptions!$B$5 + Assumptions!$B$6*$N7399))))*Assumptions!$B$3))</f>
        <v>3.9165722796764356E-2</v>
      </c>
      <c r="P7399" s="73">
        <f>VLOOKUP($F7399,Assumptions!$A$23:$B$27,2,FALSE)*Assumptions!$B$4</f>
        <v>0.2</v>
      </c>
      <c r="Q7399" s="74">
        <f t="shared" si="230"/>
        <v>9376.6397670648639</v>
      </c>
      <c r="R7399" s="75" t="str">
        <f>IF($O7399&lt;Assumptions!$B$17,"A",IF($O7399&lt;Assumptions!$B$18,"B",IF($O7399&lt;Assumptions!$B$19,"C",IF($O7399&lt;Assumptions!$B$20,"D","E"))))</f>
        <v>B</v>
      </c>
      <c r="S7399" s="75">
        <f t="shared" si="231"/>
        <v>0</v>
      </c>
    </row>
    <row r="7400" spans="1:19" ht="17.399999999999999" x14ac:dyDescent="0.3">
      <c r="A7400" s="39" t="s">
        <v>1168</v>
      </c>
      <c r="B7400" s="39" t="s">
        <v>72</v>
      </c>
      <c r="C7400" s="39" t="s">
        <v>22</v>
      </c>
      <c r="D7400" s="39" t="s">
        <v>38</v>
      </c>
      <c r="E7400" s="70" t="s">
        <v>49</v>
      </c>
      <c r="F7400" s="70" t="s">
        <v>24</v>
      </c>
      <c r="G7400" s="78">
        <v>44630</v>
      </c>
      <c r="H7400" s="78">
        <v>45901</v>
      </c>
      <c r="I7400" s="69">
        <v>1173433.42</v>
      </c>
      <c r="J7400" s="70">
        <v>0</v>
      </c>
      <c r="K7400" s="71">
        <v>1.1259999999999999</v>
      </c>
      <c r="L7400" s="70">
        <v>0</v>
      </c>
      <c r="M7400" s="71">
        <v>1.244</v>
      </c>
      <c r="N7400" s="72"/>
      <c r="O7400" s="73">
        <f>MIN(1,MAX(0,(1/(1+EXP(-(Assumptions!$B$5 + Assumptions!$B$6*$N7400))))*Assumptions!$B$3))</f>
        <v>3.9165722796764356E-2</v>
      </c>
      <c r="P7400" s="73">
        <f>VLOOKUP($F7400,Assumptions!$A$23:$B$27,2,FALSE)*Assumptions!$B$4</f>
        <v>0.2</v>
      </c>
      <c r="Q7400" s="74">
        <f t="shared" si="230"/>
        <v>9191.6736096358327</v>
      </c>
      <c r="R7400" s="75" t="str">
        <f>IF($O7400&lt;Assumptions!$B$17,"A",IF($O7400&lt;Assumptions!$B$18,"B",IF($O7400&lt;Assumptions!$B$19,"C",IF($O7400&lt;Assumptions!$B$20,"D","E"))))</f>
        <v>B</v>
      </c>
      <c r="S7400" s="75">
        <f t="shared" si="231"/>
        <v>0</v>
      </c>
    </row>
    <row r="7401" spans="1:19" ht="17.399999999999999" x14ac:dyDescent="0.3">
      <c r="A7401" s="39" t="s">
        <v>1168</v>
      </c>
      <c r="B7401" s="39" t="s">
        <v>72</v>
      </c>
      <c r="C7401" s="39" t="s">
        <v>22</v>
      </c>
      <c r="D7401" s="39" t="s">
        <v>38</v>
      </c>
      <c r="E7401" s="70" t="s">
        <v>49</v>
      </c>
      <c r="F7401" s="70" t="s">
        <v>24</v>
      </c>
      <c r="G7401" s="78">
        <v>44630</v>
      </c>
      <c r="H7401" s="78">
        <v>45931</v>
      </c>
      <c r="I7401" s="69">
        <v>1151469.95</v>
      </c>
      <c r="J7401" s="70">
        <v>0</v>
      </c>
      <c r="K7401" s="71">
        <v>1.0960000000000001</v>
      </c>
      <c r="L7401" s="70">
        <v>0</v>
      </c>
      <c r="M7401" s="71">
        <v>1.244</v>
      </c>
      <c r="N7401" s="72"/>
      <c r="O7401" s="73">
        <f>MIN(1,MAX(0,(1/(1+EXP(-(Assumptions!$B$5 + Assumptions!$B$6*$N7401))))*Assumptions!$B$3))</f>
        <v>3.9165722796764356E-2</v>
      </c>
      <c r="P7401" s="73">
        <f>VLOOKUP($F7401,Assumptions!$A$23:$B$27,2,FALSE)*Assumptions!$B$4</f>
        <v>0.2</v>
      </c>
      <c r="Q7401" s="74">
        <f t="shared" si="230"/>
        <v>9019.6305741008237</v>
      </c>
      <c r="R7401" s="75" t="str">
        <f>IF($O7401&lt;Assumptions!$B$17,"A",IF($O7401&lt;Assumptions!$B$18,"B",IF($O7401&lt;Assumptions!$B$19,"C",IF($O7401&lt;Assumptions!$B$20,"D","E"))))</f>
        <v>B</v>
      </c>
      <c r="S7401" s="75">
        <f t="shared" si="231"/>
        <v>0</v>
      </c>
    </row>
    <row r="7402" spans="1:19" ht="17.399999999999999" x14ac:dyDescent="0.3">
      <c r="A7402" s="39" t="s">
        <v>1168</v>
      </c>
      <c r="B7402" s="39" t="s">
        <v>72</v>
      </c>
      <c r="C7402" s="39" t="s">
        <v>22</v>
      </c>
      <c r="D7402" s="39" t="s">
        <v>38</v>
      </c>
      <c r="E7402" s="70" t="s">
        <v>49</v>
      </c>
      <c r="F7402" s="70" t="s">
        <v>24</v>
      </c>
      <c r="G7402" s="78">
        <v>44630</v>
      </c>
      <c r="H7402" s="78">
        <v>45962</v>
      </c>
      <c r="I7402" s="69">
        <v>1134510.8700000001</v>
      </c>
      <c r="J7402" s="70">
        <v>0</v>
      </c>
      <c r="K7402" s="71">
        <v>0.995</v>
      </c>
      <c r="L7402" s="70">
        <v>0</v>
      </c>
      <c r="M7402" s="71">
        <v>1.244</v>
      </c>
      <c r="N7402" s="72"/>
      <c r="O7402" s="73">
        <f>MIN(1,MAX(0,(1/(1+EXP(-(Assumptions!$B$5 + Assumptions!$B$6*$N7402))))*Assumptions!$B$3))</f>
        <v>3.9165722796764356E-2</v>
      </c>
      <c r="P7402" s="73">
        <f>VLOOKUP($F7402,Assumptions!$A$23:$B$27,2,FALSE)*Assumptions!$B$4</f>
        <v>0.2</v>
      </c>
      <c r="Q7402" s="74">
        <f t="shared" si="230"/>
        <v>8886.7876488671936</v>
      </c>
      <c r="R7402" s="75" t="str">
        <f>IF($O7402&lt;Assumptions!$B$17,"A",IF($O7402&lt;Assumptions!$B$18,"B",IF($O7402&lt;Assumptions!$B$19,"C",IF($O7402&lt;Assumptions!$B$20,"D","E"))))</f>
        <v>B</v>
      </c>
      <c r="S7402" s="75">
        <f t="shared" si="231"/>
        <v>0</v>
      </c>
    </row>
    <row r="7403" spans="1:19" ht="17.399999999999999" x14ac:dyDescent="0.3">
      <c r="A7403" s="39" t="s">
        <v>1168</v>
      </c>
      <c r="B7403" s="39" t="s">
        <v>72</v>
      </c>
      <c r="C7403" s="39" t="s">
        <v>22</v>
      </c>
      <c r="D7403" s="39" t="s">
        <v>38</v>
      </c>
      <c r="E7403" s="70" t="s">
        <v>49</v>
      </c>
      <c r="F7403" s="70" t="s">
        <v>24</v>
      </c>
      <c r="G7403" s="78">
        <v>44630</v>
      </c>
      <c r="H7403" s="78">
        <v>45992</v>
      </c>
      <c r="I7403" s="69">
        <v>1113324.1599999999</v>
      </c>
      <c r="J7403" s="70">
        <v>15</v>
      </c>
      <c r="K7403" s="71">
        <v>1.056</v>
      </c>
      <c r="L7403" s="70">
        <v>0</v>
      </c>
      <c r="M7403" s="71">
        <v>1.244</v>
      </c>
      <c r="N7403" s="72"/>
      <c r="O7403" s="73">
        <f>MIN(1,MAX(0,(1/(1+EXP(-(Assumptions!$B$5 + Assumptions!$B$6*$N7403))))*Assumptions!$B$3))</f>
        <v>3.9165722796764356E-2</v>
      </c>
      <c r="P7403" s="73">
        <f>VLOOKUP($F7403,Assumptions!$A$23:$B$27,2,FALSE)*Assumptions!$B$4</f>
        <v>0.2</v>
      </c>
      <c r="Q7403" s="74">
        <f t="shared" si="230"/>
        <v>8720.8290867001051</v>
      </c>
      <c r="R7403" s="75" t="str">
        <f>IF($O7403&lt;Assumptions!$B$17,"A",IF($O7403&lt;Assumptions!$B$18,"B",IF($O7403&lt;Assumptions!$B$19,"C",IF($O7403&lt;Assumptions!$B$20,"D","E"))))</f>
        <v>B</v>
      </c>
      <c r="S7403" s="75">
        <f t="shared" si="231"/>
        <v>0</v>
      </c>
    </row>
    <row r="7404" spans="1:19" ht="17.399999999999999" x14ac:dyDescent="0.3">
      <c r="A7404" s="39" t="s">
        <v>1169</v>
      </c>
      <c r="B7404" s="39" t="s">
        <v>85</v>
      </c>
      <c r="C7404" s="39" t="s">
        <v>190</v>
      </c>
      <c r="D7404" s="39" t="s">
        <v>34</v>
      </c>
      <c r="E7404" s="70" t="s">
        <v>49</v>
      </c>
      <c r="F7404" s="70" t="s">
        <v>28</v>
      </c>
      <c r="G7404" s="78">
        <v>44475</v>
      </c>
      <c r="H7404" s="78">
        <v>45658</v>
      </c>
      <c r="I7404" s="69">
        <v>82308445.469999999</v>
      </c>
      <c r="J7404" s="70">
        <v>15</v>
      </c>
      <c r="K7404" s="71">
        <v>1.1499999999999999</v>
      </c>
      <c r="L7404" s="70">
        <v>0</v>
      </c>
      <c r="M7404" s="71">
        <v>0.90300000000000002</v>
      </c>
      <c r="N7404" s="72"/>
      <c r="O7404" s="73">
        <f>MIN(1,MAX(0,(1/(1+EXP(-(Assumptions!$B$5 + Assumptions!$B$6*$N7404))))*Assumptions!$B$3))</f>
        <v>3.9165722796764356E-2</v>
      </c>
      <c r="P7404" s="73">
        <f>VLOOKUP($F7404,Assumptions!$A$23:$B$27,2,FALSE)*Assumptions!$B$4</f>
        <v>0.35</v>
      </c>
      <c r="Q7404" s="74">
        <f t="shared" si="230"/>
        <v>1128284.4156887149</v>
      </c>
      <c r="R7404" s="75" t="str">
        <f>IF($O7404&lt;Assumptions!$B$17,"A",IF($O7404&lt;Assumptions!$B$18,"B",IF($O7404&lt;Assumptions!$B$19,"C",IF($O7404&lt;Assumptions!$B$20,"D","E"))))</f>
        <v>B</v>
      </c>
      <c r="S7404" s="75">
        <f t="shared" si="231"/>
        <v>0</v>
      </c>
    </row>
    <row r="7405" spans="1:19" ht="17.399999999999999" x14ac:dyDescent="0.3">
      <c r="A7405" s="39" t="s">
        <v>1169</v>
      </c>
      <c r="B7405" s="39" t="s">
        <v>85</v>
      </c>
      <c r="C7405" s="39" t="s">
        <v>190</v>
      </c>
      <c r="D7405" s="39" t="s">
        <v>34</v>
      </c>
      <c r="E7405" s="70" t="s">
        <v>49</v>
      </c>
      <c r="F7405" s="70" t="s">
        <v>28</v>
      </c>
      <c r="G7405" s="78">
        <v>44475</v>
      </c>
      <c r="H7405" s="78">
        <v>45689</v>
      </c>
      <c r="I7405" s="69">
        <v>80984416.560000002</v>
      </c>
      <c r="J7405" s="70">
        <v>95</v>
      </c>
      <c r="K7405" s="71">
        <v>0.52600000000000002</v>
      </c>
      <c r="L7405" s="70">
        <v>0</v>
      </c>
      <c r="M7405" s="71">
        <v>0.90300000000000002</v>
      </c>
      <c r="N7405" s="72"/>
      <c r="O7405" s="73">
        <f>MIN(1,MAX(0,(1/(1+EXP(-(Assumptions!$B$5 + Assumptions!$B$6*$N7405))))*Assumptions!$B$3))</f>
        <v>3.9165722796764356E-2</v>
      </c>
      <c r="P7405" s="73">
        <f>VLOOKUP($F7405,Assumptions!$A$23:$B$27,2,FALSE)*Assumptions!$B$4</f>
        <v>0.35</v>
      </c>
      <c r="Q7405" s="74">
        <f t="shared" si="230"/>
        <v>1110134.6234463286</v>
      </c>
      <c r="R7405" s="75" t="str">
        <f>IF($O7405&lt;Assumptions!$B$17,"A",IF($O7405&lt;Assumptions!$B$18,"B",IF($O7405&lt;Assumptions!$B$19,"C",IF($O7405&lt;Assumptions!$B$20,"D","E"))))</f>
        <v>B</v>
      </c>
      <c r="S7405" s="75">
        <f t="shared" si="231"/>
        <v>0</v>
      </c>
    </row>
    <row r="7406" spans="1:19" ht="17.399999999999999" x14ac:dyDescent="0.3">
      <c r="A7406" s="39" t="s">
        <v>1169</v>
      </c>
      <c r="B7406" s="39" t="s">
        <v>85</v>
      </c>
      <c r="C7406" s="39" t="s">
        <v>190</v>
      </c>
      <c r="D7406" s="39" t="s">
        <v>34</v>
      </c>
      <c r="E7406" s="70" t="s">
        <v>49</v>
      </c>
      <c r="F7406" s="70" t="s">
        <v>28</v>
      </c>
      <c r="G7406" s="78">
        <v>44475</v>
      </c>
      <c r="H7406" s="78">
        <v>45717</v>
      </c>
      <c r="I7406" s="69">
        <v>79362880.319999993</v>
      </c>
      <c r="J7406" s="70">
        <v>0</v>
      </c>
      <c r="K7406" s="71">
        <v>0.98</v>
      </c>
      <c r="L7406" s="70">
        <v>0</v>
      </c>
      <c r="M7406" s="71">
        <v>0.90300000000000002</v>
      </c>
      <c r="N7406" s="72"/>
      <c r="O7406" s="73">
        <f>MIN(1,MAX(0,(1/(1+EXP(-(Assumptions!$B$5 + Assumptions!$B$6*$N7406))))*Assumptions!$B$3))</f>
        <v>3.9165722796764356E-2</v>
      </c>
      <c r="P7406" s="73">
        <f>VLOOKUP($F7406,Assumptions!$A$23:$B$27,2,FALSE)*Assumptions!$B$4</f>
        <v>0.35</v>
      </c>
      <c r="Q7406" s="74">
        <f t="shared" si="230"/>
        <v>1087906.5998380668</v>
      </c>
      <c r="R7406" s="75" t="str">
        <f>IF($O7406&lt;Assumptions!$B$17,"A",IF($O7406&lt;Assumptions!$B$18,"B",IF($O7406&lt;Assumptions!$B$19,"C",IF($O7406&lt;Assumptions!$B$20,"D","E"))))</f>
        <v>B</v>
      </c>
      <c r="S7406" s="75">
        <f t="shared" si="231"/>
        <v>0</v>
      </c>
    </row>
    <row r="7407" spans="1:19" ht="17.399999999999999" x14ac:dyDescent="0.3">
      <c r="A7407" s="39" t="s">
        <v>1169</v>
      </c>
      <c r="B7407" s="39" t="s">
        <v>85</v>
      </c>
      <c r="C7407" s="39" t="s">
        <v>190</v>
      </c>
      <c r="D7407" s="39" t="s">
        <v>34</v>
      </c>
      <c r="E7407" s="70" t="s">
        <v>49</v>
      </c>
      <c r="F7407" s="70" t="s">
        <v>28</v>
      </c>
      <c r="G7407" s="78">
        <v>44475</v>
      </c>
      <c r="H7407" s="78">
        <v>45748</v>
      </c>
      <c r="I7407" s="69">
        <v>77742856.780000001</v>
      </c>
      <c r="J7407" s="70">
        <v>35</v>
      </c>
      <c r="K7407" s="71">
        <v>0.74199999999999999</v>
      </c>
      <c r="L7407" s="70">
        <v>0</v>
      </c>
      <c r="M7407" s="71">
        <v>0.90300000000000002</v>
      </c>
      <c r="N7407" s="72"/>
      <c r="O7407" s="73">
        <f>MIN(1,MAX(0,(1/(1+EXP(-(Assumptions!$B$5 + Assumptions!$B$6*$N7407))))*Assumptions!$B$3))</f>
        <v>3.9165722796764356E-2</v>
      </c>
      <c r="P7407" s="73">
        <f>VLOOKUP($F7407,Assumptions!$A$23:$B$27,2,FALSE)*Assumptions!$B$4</f>
        <v>0.35</v>
      </c>
      <c r="Q7407" s="74">
        <f t="shared" si="230"/>
        <v>1065699.3123259114</v>
      </c>
      <c r="R7407" s="75" t="str">
        <f>IF($O7407&lt;Assumptions!$B$17,"A",IF($O7407&lt;Assumptions!$B$18,"B",IF($O7407&lt;Assumptions!$B$19,"C",IF($O7407&lt;Assumptions!$B$20,"D","E"))))</f>
        <v>B</v>
      </c>
      <c r="S7407" s="75">
        <f t="shared" si="231"/>
        <v>0</v>
      </c>
    </row>
    <row r="7408" spans="1:19" ht="17.399999999999999" x14ac:dyDescent="0.3">
      <c r="A7408" s="39" t="s">
        <v>1169</v>
      </c>
      <c r="B7408" s="39" t="s">
        <v>85</v>
      </c>
      <c r="C7408" s="39" t="s">
        <v>190</v>
      </c>
      <c r="D7408" s="39" t="s">
        <v>34</v>
      </c>
      <c r="E7408" s="70" t="s">
        <v>49</v>
      </c>
      <c r="F7408" s="70" t="s">
        <v>28</v>
      </c>
      <c r="G7408" s="78">
        <v>44475</v>
      </c>
      <c r="H7408" s="78">
        <v>45778</v>
      </c>
      <c r="I7408" s="69">
        <v>76263035.510000005</v>
      </c>
      <c r="J7408" s="70">
        <v>15</v>
      </c>
      <c r="K7408" s="71">
        <v>1.0389999999999999</v>
      </c>
      <c r="L7408" s="70">
        <v>0</v>
      </c>
      <c r="M7408" s="71">
        <v>0.90300000000000002</v>
      </c>
      <c r="N7408" s="72"/>
      <c r="O7408" s="73">
        <f>MIN(1,MAX(0,(1/(1+EXP(-(Assumptions!$B$5 + Assumptions!$B$6*$N7408))))*Assumptions!$B$3))</f>
        <v>3.9165722796764356E-2</v>
      </c>
      <c r="P7408" s="73">
        <f>VLOOKUP($F7408,Assumptions!$A$23:$B$27,2,FALSE)*Assumptions!$B$4</f>
        <v>0.35</v>
      </c>
      <c r="Q7408" s="74">
        <f t="shared" si="230"/>
        <v>1045413.9179485597</v>
      </c>
      <c r="R7408" s="75" t="str">
        <f>IF($O7408&lt;Assumptions!$B$17,"A",IF($O7408&lt;Assumptions!$B$18,"B",IF($O7408&lt;Assumptions!$B$19,"C",IF($O7408&lt;Assumptions!$B$20,"D","E"))))</f>
        <v>B</v>
      </c>
      <c r="S7408" s="75">
        <f t="shared" si="231"/>
        <v>0</v>
      </c>
    </row>
    <row r="7409" spans="1:19" ht="17.399999999999999" x14ac:dyDescent="0.3">
      <c r="A7409" s="39" t="s">
        <v>1169</v>
      </c>
      <c r="B7409" s="39" t="s">
        <v>85</v>
      </c>
      <c r="C7409" s="39" t="s">
        <v>190</v>
      </c>
      <c r="D7409" s="39" t="s">
        <v>34</v>
      </c>
      <c r="E7409" s="70" t="s">
        <v>49</v>
      </c>
      <c r="F7409" s="70" t="s">
        <v>28</v>
      </c>
      <c r="G7409" s="78">
        <v>44475</v>
      </c>
      <c r="H7409" s="78">
        <v>45809</v>
      </c>
      <c r="I7409" s="69">
        <v>75033036.329999998</v>
      </c>
      <c r="J7409" s="70">
        <v>15</v>
      </c>
      <c r="K7409" s="71">
        <v>1.0740000000000001</v>
      </c>
      <c r="L7409" s="70">
        <v>0</v>
      </c>
      <c r="M7409" s="71">
        <v>0.90300000000000002</v>
      </c>
      <c r="N7409" s="72"/>
      <c r="O7409" s="73">
        <f>MIN(1,MAX(0,(1/(1+EXP(-(Assumptions!$B$5 + Assumptions!$B$6*$N7409))))*Assumptions!$B$3))</f>
        <v>3.9165722796764356E-2</v>
      </c>
      <c r="P7409" s="73">
        <f>VLOOKUP($F7409,Assumptions!$A$23:$B$27,2,FALSE)*Assumptions!$B$4</f>
        <v>0.35</v>
      </c>
      <c r="Q7409" s="74">
        <f t="shared" si="230"/>
        <v>1028553.0855251151</v>
      </c>
      <c r="R7409" s="75" t="str">
        <f>IF($O7409&lt;Assumptions!$B$17,"A",IF($O7409&lt;Assumptions!$B$18,"B",IF($O7409&lt;Assumptions!$B$19,"C",IF($O7409&lt;Assumptions!$B$20,"D","E"))))</f>
        <v>B</v>
      </c>
      <c r="S7409" s="75">
        <f t="shared" si="231"/>
        <v>0</v>
      </c>
    </row>
    <row r="7410" spans="1:19" ht="17.399999999999999" x14ac:dyDescent="0.3">
      <c r="A7410" s="39" t="s">
        <v>1169</v>
      </c>
      <c r="B7410" s="39" t="s">
        <v>85</v>
      </c>
      <c r="C7410" s="39" t="s">
        <v>190</v>
      </c>
      <c r="D7410" s="39" t="s">
        <v>34</v>
      </c>
      <c r="E7410" s="70" t="s">
        <v>49</v>
      </c>
      <c r="F7410" s="70" t="s">
        <v>28</v>
      </c>
      <c r="G7410" s="78">
        <v>44475</v>
      </c>
      <c r="H7410" s="78">
        <v>45839</v>
      </c>
      <c r="I7410" s="69">
        <v>73463819.329999998</v>
      </c>
      <c r="J7410" s="70">
        <v>15</v>
      </c>
      <c r="K7410" s="71">
        <v>1.004</v>
      </c>
      <c r="L7410" s="70">
        <v>0</v>
      </c>
      <c r="M7410" s="71">
        <v>0.90300000000000002</v>
      </c>
      <c r="N7410" s="72"/>
      <c r="O7410" s="73">
        <f>MIN(1,MAX(0,(1/(1+EXP(-(Assumptions!$B$5 + Assumptions!$B$6*$N7410))))*Assumptions!$B$3))</f>
        <v>3.9165722796764356E-2</v>
      </c>
      <c r="P7410" s="73">
        <f>VLOOKUP($F7410,Assumptions!$A$23:$B$27,2,FALSE)*Assumptions!$B$4</f>
        <v>0.35</v>
      </c>
      <c r="Q7410" s="74">
        <f t="shared" si="230"/>
        <v>1007042.2542146256</v>
      </c>
      <c r="R7410" s="75" t="str">
        <f>IF($O7410&lt;Assumptions!$B$17,"A",IF($O7410&lt;Assumptions!$B$18,"B",IF($O7410&lt;Assumptions!$B$19,"C",IF($O7410&lt;Assumptions!$B$20,"D","E"))))</f>
        <v>B</v>
      </c>
      <c r="S7410" s="75">
        <f t="shared" si="231"/>
        <v>0</v>
      </c>
    </row>
    <row r="7411" spans="1:19" ht="17.399999999999999" x14ac:dyDescent="0.3">
      <c r="A7411" s="39" t="s">
        <v>1169</v>
      </c>
      <c r="B7411" s="39" t="s">
        <v>85</v>
      </c>
      <c r="C7411" s="39" t="s">
        <v>190</v>
      </c>
      <c r="D7411" s="39" t="s">
        <v>34</v>
      </c>
      <c r="E7411" s="70" t="s">
        <v>49</v>
      </c>
      <c r="F7411" s="70" t="s">
        <v>28</v>
      </c>
      <c r="G7411" s="78">
        <v>44475</v>
      </c>
      <c r="H7411" s="78">
        <v>45870</v>
      </c>
      <c r="I7411" s="69">
        <v>71927811.370000005</v>
      </c>
      <c r="J7411" s="70">
        <v>0</v>
      </c>
      <c r="K7411" s="71">
        <v>1.01</v>
      </c>
      <c r="L7411" s="70">
        <v>0</v>
      </c>
      <c r="M7411" s="71">
        <v>0.90300000000000002</v>
      </c>
      <c r="N7411" s="72"/>
      <c r="O7411" s="73">
        <f>MIN(1,MAX(0,(1/(1+EXP(-(Assumptions!$B$5 + Assumptions!$B$6*$N7411))))*Assumptions!$B$3))</f>
        <v>3.9165722796764356E-2</v>
      </c>
      <c r="P7411" s="73">
        <f>VLOOKUP($F7411,Assumptions!$A$23:$B$27,2,FALSE)*Assumptions!$B$4</f>
        <v>0.35</v>
      </c>
      <c r="Q7411" s="74">
        <f t="shared" si="230"/>
        <v>985986.6525233814</v>
      </c>
      <c r="R7411" s="75" t="str">
        <f>IF($O7411&lt;Assumptions!$B$17,"A",IF($O7411&lt;Assumptions!$B$18,"B",IF($O7411&lt;Assumptions!$B$19,"C",IF($O7411&lt;Assumptions!$B$20,"D","E"))))</f>
        <v>B</v>
      </c>
      <c r="S7411" s="75">
        <f t="shared" si="231"/>
        <v>0</v>
      </c>
    </row>
    <row r="7412" spans="1:19" ht="17.399999999999999" x14ac:dyDescent="0.3">
      <c r="A7412" s="39" t="s">
        <v>1169</v>
      </c>
      <c r="B7412" s="39" t="s">
        <v>85</v>
      </c>
      <c r="C7412" s="39" t="s">
        <v>190</v>
      </c>
      <c r="D7412" s="39" t="s">
        <v>34</v>
      </c>
      <c r="E7412" s="70" t="s">
        <v>49</v>
      </c>
      <c r="F7412" s="70" t="s">
        <v>28</v>
      </c>
      <c r="G7412" s="78">
        <v>44475</v>
      </c>
      <c r="H7412" s="78">
        <v>45901</v>
      </c>
      <c r="I7412" s="69">
        <v>70421541.310000002</v>
      </c>
      <c r="J7412" s="70">
        <v>0</v>
      </c>
      <c r="K7412" s="71">
        <v>0.96699999999999997</v>
      </c>
      <c r="L7412" s="70">
        <v>0</v>
      </c>
      <c r="M7412" s="71">
        <v>0.90300000000000002</v>
      </c>
      <c r="N7412" s="72"/>
      <c r="O7412" s="73">
        <f>MIN(1,MAX(0,(1/(1+EXP(-(Assumptions!$B$5 + Assumptions!$B$6*$N7412))))*Assumptions!$B$3))</f>
        <v>3.9165722796764356E-2</v>
      </c>
      <c r="P7412" s="73">
        <f>VLOOKUP($F7412,Assumptions!$A$23:$B$27,2,FALSE)*Assumptions!$B$4</f>
        <v>0.35</v>
      </c>
      <c r="Q7412" s="74">
        <f t="shared" si="230"/>
        <v>965338.69805392239</v>
      </c>
      <c r="R7412" s="75" t="str">
        <f>IF($O7412&lt;Assumptions!$B$17,"A",IF($O7412&lt;Assumptions!$B$18,"B",IF($O7412&lt;Assumptions!$B$19,"C",IF($O7412&lt;Assumptions!$B$20,"D","E"))))</f>
        <v>B</v>
      </c>
      <c r="S7412" s="75">
        <f t="shared" si="231"/>
        <v>0</v>
      </c>
    </row>
    <row r="7413" spans="1:19" ht="17.399999999999999" x14ac:dyDescent="0.3">
      <c r="A7413" s="39" t="s">
        <v>1169</v>
      </c>
      <c r="B7413" s="39" t="s">
        <v>85</v>
      </c>
      <c r="C7413" s="39" t="s">
        <v>190</v>
      </c>
      <c r="D7413" s="39" t="s">
        <v>34</v>
      </c>
      <c r="E7413" s="70" t="s">
        <v>49</v>
      </c>
      <c r="F7413" s="70" t="s">
        <v>28</v>
      </c>
      <c r="G7413" s="78">
        <v>44475</v>
      </c>
      <c r="H7413" s="78">
        <v>45931</v>
      </c>
      <c r="I7413" s="69">
        <v>69291223.010000005</v>
      </c>
      <c r="J7413" s="70">
        <v>35</v>
      </c>
      <c r="K7413" s="71">
        <v>0.70899999999999996</v>
      </c>
      <c r="L7413" s="70">
        <v>0</v>
      </c>
      <c r="M7413" s="71">
        <v>0.90300000000000002</v>
      </c>
      <c r="N7413" s="72"/>
      <c r="O7413" s="73">
        <f>MIN(1,MAX(0,(1/(1+EXP(-(Assumptions!$B$5 + Assumptions!$B$6*$N7413))))*Assumptions!$B$3))</f>
        <v>3.9165722796764356E-2</v>
      </c>
      <c r="P7413" s="73">
        <f>VLOOKUP($F7413,Assumptions!$A$23:$B$27,2,FALSE)*Assumptions!$B$4</f>
        <v>0.35</v>
      </c>
      <c r="Q7413" s="74">
        <f t="shared" si="230"/>
        <v>949844.29143045389</v>
      </c>
      <c r="R7413" s="75" t="str">
        <f>IF($O7413&lt;Assumptions!$B$17,"A",IF($O7413&lt;Assumptions!$B$18,"B",IF($O7413&lt;Assumptions!$B$19,"C",IF($O7413&lt;Assumptions!$B$20,"D","E"))))</f>
        <v>B</v>
      </c>
      <c r="S7413" s="75">
        <f t="shared" si="231"/>
        <v>0</v>
      </c>
    </row>
    <row r="7414" spans="1:19" ht="17.399999999999999" x14ac:dyDescent="0.3">
      <c r="A7414" s="39" t="s">
        <v>1169</v>
      </c>
      <c r="B7414" s="39" t="s">
        <v>85</v>
      </c>
      <c r="C7414" s="39" t="s">
        <v>190</v>
      </c>
      <c r="D7414" s="39" t="s">
        <v>34</v>
      </c>
      <c r="E7414" s="70" t="s">
        <v>49</v>
      </c>
      <c r="F7414" s="70" t="s">
        <v>28</v>
      </c>
      <c r="G7414" s="78">
        <v>44475</v>
      </c>
      <c r="H7414" s="78">
        <v>45962</v>
      </c>
      <c r="I7414" s="69">
        <v>68293501.060000002</v>
      </c>
      <c r="J7414" s="70">
        <v>15</v>
      </c>
      <c r="K7414" s="71">
        <v>0.96699999999999997</v>
      </c>
      <c r="L7414" s="70">
        <v>0</v>
      </c>
      <c r="M7414" s="71">
        <v>0.90300000000000002</v>
      </c>
      <c r="N7414" s="72"/>
      <c r="O7414" s="73">
        <f>MIN(1,MAX(0,(1/(1+EXP(-(Assumptions!$B$5 + Assumptions!$B$6*$N7414))))*Assumptions!$B$3))</f>
        <v>3.9165722796764356E-2</v>
      </c>
      <c r="P7414" s="73">
        <f>VLOOKUP($F7414,Assumptions!$A$23:$B$27,2,FALSE)*Assumptions!$B$4</f>
        <v>0.35</v>
      </c>
      <c r="Q7414" s="74">
        <f t="shared" si="230"/>
        <v>936167.51596777234</v>
      </c>
      <c r="R7414" s="75" t="str">
        <f>IF($O7414&lt;Assumptions!$B$17,"A",IF($O7414&lt;Assumptions!$B$18,"B",IF($O7414&lt;Assumptions!$B$19,"C",IF($O7414&lt;Assumptions!$B$20,"D","E"))))</f>
        <v>B</v>
      </c>
      <c r="S7414" s="75">
        <f t="shared" si="231"/>
        <v>0</v>
      </c>
    </row>
    <row r="7415" spans="1:19" ht="17.399999999999999" x14ac:dyDescent="0.3">
      <c r="A7415" s="39" t="s">
        <v>1169</v>
      </c>
      <c r="B7415" s="39" t="s">
        <v>85</v>
      </c>
      <c r="C7415" s="39" t="s">
        <v>190</v>
      </c>
      <c r="D7415" s="39" t="s">
        <v>34</v>
      </c>
      <c r="E7415" s="70" t="s">
        <v>49</v>
      </c>
      <c r="F7415" s="70" t="s">
        <v>28</v>
      </c>
      <c r="G7415" s="78">
        <v>44475</v>
      </c>
      <c r="H7415" s="78">
        <v>45992</v>
      </c>
      <c r="I7415" s="69">
        <v>67128306.989999995</v>
      </c>
      <c r="J7415" s="70">
        <v>0</v>
      </c>
      <c r="K7415" s="71">
        <v>0.95199999999999996</v>
      </c>
      <c r="L7415" s="70">
        <v>0</v>
      </c>
      <c r="M7415" s="71">
        <v>0.90300000000000002</v>
      </c>
      <c r="N7415" s="72"/>
      <c r="O7415" s="73">
        <f>MIN(1,MAX(0,(1/(1+EXP(-(Assumptions!$B$5 + Assumptions!$B$6*$N7415))))*Assumptions!$B$3))</f>
        <v>3.9165722796764356E-2</v>
      </c>
      <c r="P7415" s="73">
        <f>VLOOKUP($F7415,Assumptions!$A$23:$B$27,2,FALSE)*Assumptions!$B$4</f>
        <v>0.35</v>
      </c>
      <c r="Q7415" s="74">
        <f t="shared" si="230"/>
        <v>920195.03218525357</v>
      </c>
      <c r="R7415" s="75" t="str">
        <f>IF($O7415&lt;Assumptions!$B$17,"A",IF($O7415&lt;Assumptions!$B$18,"B",IF($O7415&lt;Assumptions!$B$19,"C",IF($O7415&lt;Assumptions!$B$20,"D","E"))))</f>
        <v>B</v>
      </c>
      <c r="S7415" s="75">
        <f t="shared" si="231"/>
        <v>0</v>
      </c>
    </row>
    <row r="7416" spans="1:19" ht="17.399999999999999" x14ac:dyDescent="0.3">
      <c r="A7416" s="39" t="s">
        <v>1170</v>
      </c>
      <c r="B7416" s="39" t="s">
        <v>58</v>
      </c>
      <c r="C7416" s="39" t="s">
        <v>144</v>
      </c>
      <c r="D7416" s="39" t="s">
        <v>48</v>
      </c>
      <c r="E7416" s="70" t="s">
        <v>31</v>
      </c>
      <c r="F7416" s="70" t="s">
        <v>40</v>
      </c>
      <c r="G7416" s="78">
        <v>44533</v>
      </c>
      <c r="H7416" s="78">
        <v>45658</v>
      </c>
      <c r="I7416" s="69">
        <v>11605946.449999999</v>
      </c>
      <c r="J7416" s="70">
        <v>0</v>
      </c>
      <c r="K7416" s="71">
        <v>0.96699999999999997</v>
      </c>
      <c r="L7416" s="70">
        <v>0</v>
      </c>
      <c r="M7416" s="71">
        <v>1.0880000000000001</v>
      </c>
      <c r="N7416" s="72"/>
      <c r="O7416" s="73">
        <f>MIN(1,MAX(0,(1/(1+EXP(-(Assumptions!$B$5 + Assumptions!$B$6*$N7416))))*Assumptions!$B$3))</f>
        <v>3.9165722796764356E-2</v>
      </c>
      <c r="P7416" s="73">
        <f>VLOOKUP($F7416,Assumptions!$A$23:$B$27,2,FALSE)*Assumptions!$B$4</f>
        <v>0.7</v>
      </c>
      <c r="Q7416" s="74">
        <f t="shared" si="230"/>
        <v>318188.69701835391</v>
      </c>
      <c r="R7416" s="75" t="str">
        <f>IF($O7416&lt;Assumptions!$B$17,"A",IF($O7416&lt;Assumptions!$B$18,"B",IF($O7416&lt;Assumptions!$B$19,"C",IF($O7416&lt;Assumptions!$B$20,"D","E"))))</f>
        <v>B</v>
      </c>
      <c r="S7416" s="75">
        <f t="shared" si="231"/>
        <v>0</v>
      </c>
    </row>
    <row r="7417" spans="1:19" ht="17.399999999999999" x14ac:dyDescent="0.3">
      <c r="A7417" s="39" t="s">
        <v>1170</v>
      </c>
      <c r="B7417" s="39" t="s">
        <v>58</v>
      </c>
      <c r="C7417" s="39" t="s">
        <v>144</v>
      </c>
      <c r="D7417" s="39" t="s">
        <v>48</v>
      </c>
      <c r="E7417" s="70" t="s">
        <v>31</v>
      </c>
      <c r="F7417" s="70" t="s">
        <v>40</v>
      </c>
      <c r="G7417" s="78">
        <v>44533</v>
      </c>
      <c r="H7417" s="78">
        <v>45689</v>
      </c>
      <c r="I7417" s="69">
        <v>11302989.199999999</v>
      </c>
      <c r="J7417" s="70">
        <v>15</v>
      </c>
      <c r="K7417" s="71">
        <v>0.97499999999999998</v>
      </c>
      <c r="L7417" s="70">
        <v>0</v>
      </c>
      <c r="M7417" s="71">
        <v>1.0880000000000001</v>
      </c>
      <c r="N7417" s="72"/>
      <c r="O7417" s="73">
        <f>MIN(1,MAX(0,(1/(1+EXP(-(Assumptions!$B$5 + Assumptions!$B$6*$N7417))))*Assumptions!$B$3))</f>
        <v>3.9165722796764356E-2</v>
      </c>
      <c r="P7417" s="73">
        <f>VLOOKUP($F7417,Assumptions!$A$23:$B$27,2,FALSE)*Assumptions!$B$4</f>
        <v>0.7</v>
      </c>
      <c r="Q7417" s="74">
        <f t="shared" si="230"/>
        <v>309882.81924741488</v>
      </c>
      <c r="R7417" s="75" t="str">
        <f>IF($O7417&lt;Assumptions!$B$17,"A",IF($O7417&lt;Assumptions!$B$18,"B",IF($O7417&lt;Assumptions!$B$19,"C",IF($O7417&lt;Assumptions!$B$20,"D","E"))))</f>
        <v>B</v>
      </c>
      <c r="S7417" s="75">
        <f t="shared" si="231"/>
        <v>0</v>
      </c>
    </row>
    <row r="7418" spans="1:19" ht="17.399999999999999" x14ac:dyDescent="0.3">
      <c r="A7418" s="39" t="s">
        <v>1170</v>
      </c>
      <c r="B7418" s="39" t="s">
        <v>58</v>
      </c>
      <c r="C7418" s="39" t="s">
        <v>144</v>
      </c>
      <c r="D7418" s="39" t="s">
        <v>48</v>
      </c>
      <c r="E7418" s="70" t="s">
        <v>31</v>
      </c>
      <c r="F7418" s="70" t="s">
        <v>40</v>
      </c>
      <c r="G7418" s="78">
        <v>44533</v>
      </c>
      <c r="H7418" s="78">
        <v>45717</v>
      </c>
      <c r="I7418" s="69">
        <v>11031775.539999999</v>
      </c>
      <c r="J7418" s="70">
        <v>0</v>
      </c>
      <c r="K7418" s="71">
        <v>1.024</v>
      </c>
      <c r="L7418" s="70">
        <v>0</v>
      </c>
      <c r="M7418" s="71">
        <v>1.0880000000000001</v>
      </c>
      <c r="N7418" s="72"/>
      <c r="O7418" s="73">
        <f>MIN(1,MAX(0,(1/(1+EXP(-(Assumptions!$B$5 + Assumptions!$B$6*$N7418))))*Assumptions!$B$3))</f>
        <v>3.9165722796764356E-2</v>
      </c>
      <c r="P7418" s="73">
        <f>VLOOKUP($F7418,Assumptions!$A$23:$B$27,2,FALSE)*Assumptions!$B$4</f>
        <v>0.7</v>
      </c>
      <c r="Q7418" s="74">
        <f t="shared" si="230"/>
        <v>302447.22392903571</v>
      </c>
      <c r="R7418" s="75" t="str">
        <f>IF($O7418&lt;Assumptions!$B$17,"A",IF($O7418&lt;Assumptions!$B$18,"B",IF($O7418&lt;Assumptions!$B$19,"C",IF($O7418&lt;Assumptions!$B$20,"D","E"))))</f>
        <v>B</v>
      </c>
      <c r="S7418" s="75">
        <f t="shared" si="231"/>
        <v>0</v>
      </c>
    </row>
    <row r="7419" spans="1:19" ht="17.399999999999999" x14ac:dyDescent="0.3">
      <c r="A7419" s="39" t="s">
        <v>1170</v>
      </c>
      <c r="B7419" s="39" t="s">
        <v>58</v>
      </c>
      <c r="C7419" s="39" t="s">
        <v>144</v>
      </c>
      <c r="D7419" s="39" t="s">
        <v>48</v>
      </c>
      <c r="E7419" s="70" t="s">
        <v>31</v>
      </c>
      <c r="F7419" s="70" t="s">
        <v>40</v>
      </c>
      <c r="G7419" s="78">
        <v>44533</v>
      </c>
      <c r="H7419" s="78">
        <v>45748</v>
      </c>
      <c r="I7419" s="69">
        <v>10730123.119999999</v>
      </c>
      <c r="J7419" s="70">
        <v>15</v>
      </c>
      <c r="K7419" s="71">
        <v>0.99199999999999999</v>
      </c>
      <c r="L7419" s="70">
        <v>0</v>
      </c>
      <c r="M7419" s="71">
        <v>1.0880000000000001</v>
      </c>
      <c r="N7419" s="72"/>
      <c r="O7419" s="73">
        <f>MIN(1,MAX(0,(1/(1+EXP(-(Assumptions!$B$5 + Assumptions!$B$6*$N7419))))*Assumptions!$B$3))</f>
        <v>3.9165722796764356E-2</v>
      </c>
      <c r="P7419" s="73">
        <f>VLOOKUP($F7419,Assumptions!$A$23:$B$27,2,FALSE)*Assumptions!$B$4</f>
        <v>0.7</v>
      </c>
      <c r="Q7419" s="74">
        <f t="shared" si="230"/>
        <v>294177.11938515055</v>
      </c>
      <c r="R7419" s="75" t="str">
        <f>IF($O7419&lt;Assumptions!$B$17,"A",IF($O7419&lt;Assumptions!$B$18,"B",IF($O7419&lt;Assumptions!$B$19,"C",IF($O7419&lt;Assumptions!$B$20,"D","E"))))</f>
        <v>B</v>
      </c>
      <c r="S7419" s="75">
        <f t="shared" si="231"/>
        <v>0</v>
      </c>
    </row>
    <row r="7420" spans="1:19" ht="17.399999999999999" x14ac:dyDescent="0.3">
      <c r="A7420" s="39" t="s">
        <v>1170</v>
      </c>
      <c r="B7420" s="39" t="s">
        <v>58</v>
      </c>
      <c r="C7420" s="39" t="s">
        <v>144</v>
      </c>
      <c r="D7420" s="39" t="s">
        <v>48</v>
      </c>
      <c r="E7420" s="70" t="s">
        <v>31</v>
      </c>
      <c r="F7420" s="70" t="s">
        <v>40</v>
      </c>
      <c r="G7420" s="78">
        <v>44533</v>
      </c>
      <c r="H7420" s="78">
        <v>45778</v>
      </c>
      <c r="I7420" s="69">
        <v>10478294.970000001</v>
      </c>
      <c r="J7420" s="70">
        <v>0</v>
      </c>
      <c r="K7420" s="71">
        <v>0.97799999999999998</v>
      </c>
      <c r="L7420" s="70">
        <v>0</v>
      </c>
      <c r="M7420" s="71">
        <v>1.0880000000000001</v>
      </c>
      <c r="N7420" s="72"/>
      <c r="O7420" s="73">
        <f>MIN(1,MAX(0,(1/(1+EXP(-(Assumptions!$B$5 + Assumptions!$B$6*$N7420))))*Assumptions!$B$3))</f>
        <v>3.9165722796764356E-2</v>
      </c>
      <c r="P7420" s="73">
        <f>VLOOKUP($F7420,Assumptions!$A$23:$B$27,2,FALSE)*Assumptions!$B$4</f>
        <v>0.7</v>
      </c>
      <c r="Q7420" s="74">
        <f t="shared" si="230"/>
        <v>287272.9973244252</v>
      </c>
      <c r="R7420" s="75" t="str">
        <f>IF($O7420&lt;Assumptions!$B$17,"A",IF($O7420&lt;Assumptions!$B$18,"B",IF($O7420&lt;Assumptions!$B$19,"C",IF($O7420&lt;Assumptions!$B$20,"D","E"))))</f>
        <v>B</v>
      </c>
      <c r="S7420" s="75">
        <f t="shared" si="231"/>
        <v>0</v>
      </c>
    </row>
    <row r="7421" spans="1:19" ht="17.399999999999999" x14ac:dyDescent="0.3">
      <c r="A7421" s="39" t="s">
        <v>1170</v>
      </c>
      <c r="B7421" s="39" t="s">
        <v>58</v>
      </c>
      <c r="C7421" s="39" t="s">
        <v>144</v>
      </c>
      <c r="D7421" s="39" t="s">
        <v>48</v>
      </c>
      <c r="E7421" s="70" t="s">
        <v>31</v>
      </c>
      <c r="F7421" s="70" t="s">
        <v>40</v>
      </c>
      <c r="G7421" s="78">
        <v>44533</v>
      </c>
      <c r="H7421" s="78">
        <v>45809</v>
      </c>
      <c r="I7421" s="69">
        <v>10191377.560000001</v>
      </c>
      <c r="J7421" s="70">
        <v>0</v>
      </c>
      <c r="K7421" s="71">
        <v>1.123</v>
      </c>
      <c r="L7421" s="70">
        <v>0</v>
      </c>
      <c r="M7421" s="71">
        <v>1.0880000000000001</v>
      </c>
      <c r="N7421" s="72"/>
      <c r="O7421" s="73">
        <f>MIN(1,MAX(0,(1/(1+EXP(-(Assumptions!$B$5 + Assumptions!$B$6*$N7421))))*Assumptions!$B$3))</f>
        <v>3.9165722796764356E-2</v>
      </c>
      <c r="P7421" s="73">
        <f>VLOOKUP($F7421,Assumptions!$A$23:$B$27,2,FALSE)*Assumptions!$B$4</f>
        <v>0.7</v>
      </c>
      <c r="Q7421" s="74">
        <f t="shared" si="230"/>
        <v>279406.86790248728</v>
      </c>
      <c r="R7421" s="75" t="str">
        <f>IF($O7421&lt;Assumptions!$B$17,"A",IF($O7421&lt;Assumptions!$B$18,"B",IF($O7421&lt;Assumptions!$B$19,"C",IF($O7421&lt;Assumptions!$B$20,"D","E"))))</f>
        <v>B</v>
      </c>
      <c r="S7421" s="75">
        <f t="shared" si="231"/>
        <v>0</v>
      </c>
    </row>
    <row r="7422" spans="1:19" ht="17.399999999999999" x14ac:dyDescent="0.3">
      <c r="A7422" s="39" t="s">
        <v>1170</v>
      </c>
      <c r="B7422" s="39" t="s">
        <v>58</v>
      </c>
      <c r="C7422" s="39" t="s">
        <v>144</v>
      </c>
      <c r="D7422" s="39" t="s">
        <v>48</v>
      </c>
      <c r="E7422" s="70" t="s">
        <v>31</v>
      </c>
      <c r="F7422" s="70" t="s">
        <v>40</v>
      </c>
      <c r="G7422" s="78">
        <v>44533</v>
      </c>
      <c r="H7422" s="78">
        <v>45839</v>
      </c>
      <c r="I7422" s="69">
        <v>9952971.8000000007</v>
      </c>
      <c r="J7422" s="70">
        <v>65</v>
      </c>
      <c r="K7422" s="71">
        <v>0.81299999999999994</v>
      </c>
      <c r="L7422" s="70">
        <v>0</v>
      </c>
      <c r="M7422" s="71">
        <v>1.0880000000000001</v>
      </c>
      <c r="N7422" s="72"/>
      <c r="O7422" s="73">
        <f>MIN(1,MAX(0,(1/(1+EXP(-(Assumptions!$B$5 + Assumptions!$B$6*$N7422))))*Assumptions!$B$3))</f>
        <v>3.9165722796764356E-2</v>
      </c>
      <c r="P7422" s="73">
        <f>VLOOKUP($F7422,Assumptions!$A$23:$B$27,2,FALSE)*Assumptions!$B$4</f>
        <v>0.7</v>
      </c>
      <c r="Q7422" s="74">
        <f t="shared" si="230"/>
        <v>272870.73416596896</v>
      </c>
      <c r="R7422" s="75" t="str">
        <f>IF($O7422&lt;Assumptions!$B$17,"A",IF($O7422&lt;Assumptions!$B$18,"B",IF($O7422&lt;Assumptions!$B$19,"C",IF($O7422&lt;Assumptions!$B$20,"D","E"))))</f>
        <v>B</v>
      </c>
      <c r="S7422" s="75">
        <f t="shared" si="231"/>
        <v>0</v>
      </c>
    </row>
    <row r="7423" spans="1:19" ht="17.399999999999999" x14ac:dyDescent="0.3">
      <c r="A7423" s="39" t="s">
        <v>1170</v>
      </c>
      <c r="B7423" s="39" t="s">
        <v>58</v>
      </c>
      <c r="C7423" s="39" t="s">
        <v>144</v>
      </c>
      <c r="D7423" s="39" t="s">
        <v>48</v>
      </c>
      <c r="E7423" s="70" t="s">
        <v>31</v>
      </c>
      <c r="F7423" s="70" t="s">
        <v>40</v>
      </c>
      <c r="G7423" s="78">
        <v>44533</v>
      </c>
      <c r="H7423" s="78">
        <v>45870</v>
      </c>
      <c r="I7423" s="69">
        <v>9688896.1899999995</v>
      </c>
      <c r="J7423" s="70">
        <v>0</v>
      </c>
      <c r="K7423" s="71">
        <v>0.99099999999999999</v>
      </c>
      <c r="L7423" s="70">
        <v>0</v>
      </c>
      <c r="M7423" s="71">
        <v>1.0880000000000001</v>
      </c>
      <c r="N7423" s="72"/>
      <c r="O7423" s="73">
        <f>MIN(1,MAX(0,(1/(1+EXP(-(Assumptions!$B$5 + Assumptions!$B$6*$N7423))))*Assumptions!$B$3))</f>
        <v>3.9165722796764356E-2</v>
      </c>
      <c r="P7423" s="73">
        <f>VLOOKUP($F7423,Assumptions!$A$23:$B$27,2,FALSE)*Assumptions!$B$4</f>
        <v>0.7</v>
      </c>
      <c r="Q7423" s="74">
        <f t="shared" si="230"/>
        <v>265630.83566891641</v>
      </c>
      <c r="R7423" s="75" t="str">
        <f>IF($O7423&lt;Assumptions!$B$17,"A",IF($O7423&lt;Assumptions!$B$18,"B",IF($O7423&lt;Assumptions!$B$19,"C",IF($O7423&lt;Assumptions!$B$20,"D","E"))))</f>
        <v>B</v>
      </c>
      <c r="S7423" s="75">
        <f t="shared" si="231"/>
        <v>0</v>
      </c>
    </row>
    <row r="7424" spans="1:19" ht="17.399999999999999" x14ac:dyDescent="0.3">
      <c r="A7424" s="39" t="s">
        <v>1170</v>
      </c>
      <c r="B7424" s="39" t="s">
        <v>58</v>
      </c>
      <c r="C7424" s="39" t="s">
        <v>144</v>
      </c>
      <c r="D7424" s="39" t="s">
        <v>48</v>
      </c>
      <c r="E7424" s="70" t="s">
        <v>31</v>
      </c>
      <c r="F7424" s="70" t="s">
        <v>40</v>
      </c>
      <c r="G7424" s="78">
        <v>44533</v>
      </c>
      <c r="H7424" s="78">
        <v>45901</v>
      </c>
      <c r="I7424" s="69">
        <v>9441359.0099999998</v>
      </c>
      <c r="J7424" s="70">
        <v>0</v>
      </c>
      <c r="K7424" s="71">
        <v>1</v>
      </c>
      <c r="L7424" s="70">
        <v>0</v>
      </c>
      <c r="M7424" s="71">
        <v>1.0880000000000001</v>
      </c>
      <c r="N7424" s="72"/>
      <c r="O7424" s="73">
        <f>MIN(1,MAX(0,(1/(1+EXP(-(Assumptions!$B$5 + Assumptions!$B$6*$N7424))))*Assumptions!$B$3))</f>
        <v>3.9165722796764356E-2</v>
      </c>
      <c r="P7424" s="73">
        <f>VLOOKUP($F7424,Assumptions!$A$23:$B$27,2,FALSE)*Assumptions!$B$4</f>
        <v>0.7</v>
      </c>
      <c r="Q7424" s="74">
        <f t="shared" si="230"/>
        <v>258844.35486727546</v>
      </c>
      <c r="R7424" s="75" t="str">
        <f>IF($O7424&lt;Assumptions!$B$17,"A",IF($O7424&lt;Assumptions!$B$18,"B",IF($O7424&lt;Assumptions!$B$19,"C",IF($O7424&lt;Assumptions!$B$20,"D","E"))))</f>
        <v>B</v>
      </c>
      <c r="S7424" s="75">
        <f t="shared" si="231"/>
        <v>0</v>
      </c>
    </row>
    <row r="7425" spans="1:19" ht="17.399999999999999" x14ac:dyDescent="0.3">
      <c r="A7425" s="39" t="s">
        <v>1170</v>
      </c>
      <c r="B7425" s="39" t="s">
        <v>58</v>
      </c>
      <c r="C7425" s="39" t="s">
        <v>144</v>
      </c>
      <c r="D7425" s="39" t="s">
        <v>48</v>
      </c>
      <c r="E7425" s="70" t="s">
        <v>31</v>
      </c>
      <c r="F7425" s="70" t="s">
        <v>40</v>
      </c>
      <c r="G7425" s="78">
        <v>44533</v>
      </c>
      <c r="H7425" s="78">
        <v>45931</v>
      </c>
      <c r="I7425" s="69">
        <v>9212937.0800000001</v>
      </c>
      <c r="J7425" s="70">
        <v>0</v>
      </c>
      <c r="K7425" s="71">
        <v>1.1200000000000001</v>
      </c>
      <c r="L7425" s="70">
        <v>0</v>
      </c>
      <c r="M7425" s="71">
        <v>1.0880000000000001</v>
      </c>
      <c r="N7425" s="72"/>
      <c r="O7425" s="73">
        <f>MIN(1,MAX(0,(1/(1+EXP(-(Assumptions!$B$5 + Assumptions!$B$6*$N7425))))*Assumptions!$B$3))</f>
        <v>3.9165722796764356E-2</v>
      </c>
      <c r="P7425" s="73">
        <f>VLOOKUP($F7425,Assumptions!$A$23:$B$27,2,FALSE)*Assumptions!$B$4</f>
        <v>0.7</v>
      </c>
      <c r="Q7425" s="74">
        <f t="shared" ref="Q7425:Q7488" si="232">$I7425*$O7425*$P7425</f>
        <v>252581.93787351812</v>
      </c>
      <c r="R7425" s="75" t="str">
        <f>IF($O7425&lt;Assumptions!$B$17,"A",IF($O7425&lt;Assumptions!$B$18,"B",IF($O7425&lt;Assumptions!$B$19,"C",IF($O7425&lt;Assumptions!$B$20,"D","E"))))</f>
        <v>B</v>
      </c>
      <c r="S7425" s="75">
        <f t="shared" ref="S7425:S7488" si="233">--($J7425&gt;=180)</f>
        <v>0</v>
      </c>
    </row>
    <row r="7426" spans="1:19" ht="17.399999999999999" x14ac:dyDescent="0.3">
      <c r="A7426" s="39" t="s">
        <v>1170</v>
      </c>
      <c r="B7426" s="39" t="s">
        <v>58</v>
      </c>
      <c r="C7426" s="39" t="s">
        <v>144</v>
      </c>
      <c r="D7426" s="39" t="s">
        <v>48</v>
      </c>
      <c r="E7426" s="70" t="s">
        <v>31</v>
      </c>
      <c r="F7426" s="70" t="s">
        <v>40</v>
      </c>
      <c r="G7426" s="78">
        <v>44533</v>
      </c>
      <c r="H7426" s="78">
        <v>45962</v>
      </c>
      <c r="I7426" s="69">
        <v>8973503.4199999999</v>
      </c>
      <c r="J7426" s="70">
        <v>15</v>
      </c>
      <c r="K7426" s="71">
        <v>1.0629999999999999</v>
      </c>
      <c r="L7426" s="70">
        <v>0</v>
      </c>
      <c r="M7426" s="71">
        <v>1.0880000000000001</v>
      </c>
      <c r="N7426" s="72"/>
      <c r="O7426" s="73">
        <f>MIN(1,MAX(0,(1/(1+EXP(-(Assumptions!$B$5 + Assumptions!$B$6*$N7426))))*Assumptions!$B$3))</f>
        <v>3.9165722796764356E-2</v>
      </c>
      <c r="P7426" s="73">
        <f>VLOOKUP($F7426,Assumptions!$A$23:$B$27,2,FALSE)*Assumptions!$B$4</f>
        <v>0.7</v>
      </c>
      <c r="Q7426" s="74">
        <f t="shared" si="232"/>
        <v>246017.62322447583</v>
      </c>
      <c r="R7426" s="75" t="str">
        <f>IF($O7426&lt;Assumptions!$B$17,"A",IF($O7426&lt;Assumptions!$B$18,"B",IF($O7426&lt;Assumptions!$B$19,"C",IF($O7426&lt;Assumptions!$B$20,"D","E"))))</f>
        <v>B</v>
      </c>
      <c r="S7426" s="75">
        <f t="shared" si="233"/>
        <v>0</v>
      </c>
    </row>
    <row r="7427" spans="1:19" ht="17.399999999999999" x14ac:dyDescent="0.3">
      <c r="A7427" s="39" t="s">
        <v>1170</v>
      </c>
      <c r="B7427" s="39" t="s">
        <v>58</v>
      </c>
      <c r="C7427" s="39" t="s">
        <v>144</v>
      </c>
      <c r="D7427" s="39" t="s">
        <v>48</v>
      </c>
      <c r="E7427" s="70" t="s">
        <v>31</v>
      </c>
      <c r="F7427" s="70" t="s">
        <v>40</v>
      </c>
      <c r="G7427" s="78">
        <v>44533</v>
      </c>
      <c r="H7427" s="78">
        <v>45992</v>
      </c>
      <c r="I7427" s="69">
        <v>8777976.2799999993</v>
      </c>
      <c r="J7427" s="70">
        <v>0</v>
      </c>
      <c r="K7427" s="71">
        <v>0.98599999999999999</v>
      </c>
      <c r="L7427" s="70">
        <v>0</v>
      </c>
      <c r="M7427" s="71">
        <v>1.0880000000000001</v>
      </c>
      <c r="N7427" s="72"/>
      <c r="O7427" s="73">
        <f>MIN(1,MAX(0,(1/(1+EXP(-(Assumptions!$B$5 + Assumptions!$B$6*$N7427))))*Assumptions!$B$3))</f>
        <v>3.9165722796764356E-2</v>
      </c>
      <c r="P7427" s="73">
        <f>VLOOKUP($F7427,Assumptions!$A$23:$B$27,2,FALSE)*Assumptions!$B$4</f>
        <v>0.7</v>
      </c>
      <c r="Q7427" s="74">
        <f t="shared" si="232"/>
        <v>240657.0499893369</v>
      </c>
      <c r="R7427" s="75" t="str">
        <f>IF($O7427&lt;Assumptions!$B$17,"A",IF($O7427&lt;Assumptions!$B$18,"B",IF($O7427&lt;Assumptions!$B$19,"C",IF($O7427&lt;Assumptions!$B$20,"D","E"))))</f>
        <v>B</v>
      </c>
      <c r="S7427" s="75">
        <f t="shared" si="233"/>
        <v>0</v>
      </c>
    </row>
    <row r="7428" spans="1:19" ht="17.399999999999999" x14ac:dyDescent="0.3">
      <c r="A7428" s="39" t="s">
        <v>1172</v>
      </c>
      <c r="B7428" s="39" t="s">
        <v>33</v>
      </c>
      <c r="C7428" s="39" t="s">
        <v>135</v>
      </c>
      <c r="D7428" s="39" t="s">
        <v>26</v>
      </c>
      <c r="E7428" s="70" t="s">
        <v>39</v>
      </c>
      <c r="F7428" s="70" t="s">
        <v>28</v>
      </c>
      <c r="G7428" s="78">
        <v>43840</v>
      </c>
      <c r="H7428" s="78">
        <v>45658</v>
      </c>
      <c r="I7428" s="69">
        <v>3897928.5</v>
      </c>
      <c r="J7428" s="70">
        <v>15</v>
      </c>
      <c r="K7428" s="71">
        <v>1.0309999999999999</v>
      </c>
      <c r="L7428" s="70">
        <v>0</v>
      </c>
      <c r="M7428" s="71">
        <v>0.86099999999999999</v>
      </c>
      <c r="N7428" s="72"/>
      <c r="O7428" s="73">
        <f>MIN(1,MAX(0,(1/(1+EXP(-(Assumptions!$B$5 + Assumptions!$B$6*$N7428))))*Assumptions!$B$3))</f>
        <v>3.9165722796764356E-2</v>
      </c>
      <c r="P7428" s="73">
        <f>VLOOKUP($F7428,Assumptions!$A$23:$B$27,2,FALSE)*Assumptions!$B$4</f>
        <v>0.35</v>
      </c>
      <c r="Q7428" s="74">
        <f t="shared" si="232"/>
        <v>53432.81548941262</v>
      </c>
      <c r="R7428" s="75" t="str">
        <f>IF($O7428&lt;Assumptions!$B$17,"A",IF($O7428&lt;Assumptions!$B$18,"B",IF($O7428&lt;Assumptions!$B$19,"C",IF($O7428&lt;Assumptions!$B$20,"D","E"))))</f>
        <v>B</v>
      </c>
      <c r="S7428" s="75">
        <f t="shared" si="233"/>
        <v>0</v>
      </c>
    </row>
    <row r="7429" spans="1:19" ht="17.399999999999999" x14ac:dyDescent="0.3">
      <c r="A7429" s="39" t="s">
        <v>1172</v>
      </c>
      <c r="B7429" s="39" t="s">
        <v>33</v>
      </c>
      <c r="C7429" s="39" t="s">
        <v>135</v>
      </c>
      <c r="D7429" s="39" t="s">
        <v>26</v>
      </c>
      <c r="E7429" s="70" t="s">
        <v>39</v>
      </c>
      <c r="F7429" s="70" t="s">
        <v>28</v>
      </c>
      <c r="G7429" s="78">
        <v>43840</v>
      </c>
      <c r="H7429" s="78">
        <v>45689</v>
      </c>
      <c r="I7429" s="69">
        <v>3780866.87</v>
      </c>
      <c r="J7429" s="70">
        <v>185</v>
      </c>
      <c r="K7429" s="71">
        <v>0.32700000000000001</v>
      </c>
      <c r="L7429" s="70">
        <v>0</v>
      </c>
      <c r="M7429" s="71">
        <v>0.86099999999999999</v>
      </c>
      <c r="N7429" s="72"/>
      <c r="O7429" s="73">
        <f>MIN(1,MAX(0,(1/(1+EXP(-(Assumptions!$B$5 + Assumptions!$B$6*$N7429))))*Assumptions!$B$3))</f>
        <v>3.9165722796764356E-2</v>
      </c>
      <c r="P7429" s="73">
        <f>VLOOKUP($F7429,Assumptions!$A$23:$B$27,2,FALSE)*Assumptions!$B$4</f>
        <v>0.35</v>
      </c>
      <c r="Q7429" s="74">
        <f t="shared" si="232"/>
        <v>51828.134316661526</v>
      </c>
      <c r="R7429" s="75" t="str">
        <f>IF($O7429&lt;Assumptions!$B$17,"A",IF($O7429&lt;Assumptions!$B$18,"B",IF($O7429&lt;Assumptions!$B$19,"C",IF($O7429&lt;Assumptions!$B$20,"D","E"))))</f>
        <v>B</v>
      </c>
      <c r="S7429" s="75">
        <f t="shared" si="233"/>
        <v>1</v>
      </c>
    </row>
    <row r="7430" spans="1:19" ht="17.399999999999999" x14ac:dyDescent="0.3">
      <c r="A7430" s="39" t="s">
        <v>1172</v>
      </c>
      <c r="B7430" s="39" t="s">
        <v>33</v>
      </c>
      <c r="C7430" s="39" t="s">
        <v>135</v>
      </c>
      <c r="D7430" s="39" t="s">
        <v>26</v>
      </c>
      <c r="E7430" s="70" t="s">
        <v>39</v>
      </c>
      <c r="F7430" s="70" t="s">
        <v>28</v>
      </c>
      <c r="G7430" s="78">
        <v>43840</v>
      </c>
      <c r="H7430" s="78">
        <v>45717</v>
      </c>
      <c r="I7430" s="69">
        <v>3660928.14</v>
      </c>
      <c r="J7430" s="70">
        <v>0</v>
      </c>
      <c r="K7430" s="71">
        <v>1.0740000000000001</v>
      </c>
      <c r="L7430" s="70">
        <v>0</v>
      </c>
      <c r="M7430" s="71">
        <v>0.86099999999999999</v>
      </c>
      <c r="N7430" s="72"/>
      <c r="O7430" s="73">
        <f>MIN(1,MAX(0,(1/(1+EXP(-(Assumptions!$B$5 + Assumptions!$B$6*$N7430))))*Assumptions!$B$3))</f>
        <v>3.9165722796764356E-2</v>
      </c>
      <c r="P7430" s="73">
        <f>VLOOKUP($F7430,Assumptions!$A$23:$B$27,2,FALSE)*Assumptions!$B$4</f>
        <v>0.35</v>
      </c>
      <c r="Q7430" s="74">
        <f t="shared" si="232"/>
        <v>50184.013848539951</v>
      </c>
      <c r="R7430" s="75" t="str">
        <f>IF($O7430&lt;Assumptions!$B$17,"A",IF($O7430&lt;Assumptions!$B$18,"B",IF($O7430&lt;Assumptions!$B$19,"C",IF($O7430&lt;Assumptions!$B$20,"D","E"))))</f>
        <v>B</v>
      </c>
      <c r="S7430" s="75">
        <f t="shared" si="233"/>
        <v>0</v>
      </c>
    </row>
    <row r="7431" spans="1:19" ht="17.399999999999999" x14ac:dyDescent="0.3">
      <c r="A7431" s="39" t="s">
        <v>1172</v>
      </c>
      <c r="B7431" s="39" t="s">
        <v>33</v>
      </c>
      <c r="C7431" s="39" t="s">
        <v>135</v>
      </c>
      <c r="D7431" s="39" t="s">
        <v>26</v>
      </c>
      <c r="E7431" s="70" t="s">
        <v>39</v>
      </c>
      <c r="F7431" s="70" t="s">
        <v>28</v>
      </c>
      <c r="G7431" s="78">
        <v>43840</v>
      </c>
      <c r="H7431" s="78">
        <v>45748</v>
      </c>
      <c r="I7431" s="69">
        <v>3541421.99</v>
      </c>
      <c r="J7431" s="70">
        <v>0</v>
      </c>
      <c r="K7431" s="71">
        <v>1.099</v>
      </c>
      <c r="L7431" s="70">
        <v>0</v>
      </c>
      <c r="M7431" s="71">
        <v>0.86099999999999999</v>
      </c>
      <c r="N7431" s="72"/>
      <c r="O7431" s="73">
        <f>MIN(1,MAX(0,(1/(1+EXP(-(Assumptions!$B$5 + Assumptions!$B$6*$N7431))))*Assumptions!$B$3))</f>
        <v>3.9165722796764356E-2</v>
      </c>
      <c r="P7431" s="73">
        <f>VLOOKUP($F7431,Assumptions!$A$23:$B$27,2,FALSE)*Assumptions!$B$4</f>
        <v>0.35</v>
      </c>
      <c r="Q7431" s="74">
        <f t="shared" si="232"/>
        <v>48545.823188346963</v>
      </c>
      <c r="R7431" s="75" t="str">
        <f>IF($O7431&lt;Assumptions!$B$17,"A",IF($O7431&lt;Assumptions!$B$18,"B",IF($O7431&lt;Assumptions!$B$19,"C",IF($O7431&lt;Assumptions!$B$20,"D","E"))))</f>
        <v>B</v>
      </c>
      <c r="S7431" s="75">
        <f t="shared" si="233"/>
        <v>0</v>
      </c>
    </row>
    <row r="7432" spans="1:19" ht="17.399999999999999" x14ac:dyDescent="0.3">
      <c r="A7432" s="39" t="s">
        <v>1172</v>
      </c>
      <c r="B7432" s="39" t="s">
        <v>33</v>
      </c>
      <c r="C7432" s="39" t="s">
        <v>135</v>
      </c>
      <c r="D7432" s="39" t="s">
        <v>26</v>
      </c>
      <c r="E7432" s="70" t="s">
        <v>39</v>
      </c>
      <c r="F7432" s="70" t="s">
        <v>28</v>
      </c>
      <c r="G7432" s="78">
        <v>43840</v>
      </c>
      <c r="H7432" s="78">
        <v>45778</v>
      </c>
      <c r="I7432" s="69">
        <v>3431965.18</v>
      </c>
      <c r="J7432" s="70">
        <v>65</v>
      </c>
      <c r="K7432" s="71">
        <v>0.501</v>
      </c>
      <c r="L7432" s="70">
        <v>0</v>
      </c>
      <c r="M7432" s="71">
        <v>0.86099999999999999</v>
      </c>
      <c r="N7432" s="72"/>
      <c r="O7432" s="73">
        <f>MIN(1,MAX(0,(1/(1+EXP(-(Assumptions!$B$5 + Assumptions!$B$6*$N7432))))*Assumptions!$B$3))</f>
        <v>3.9165722796764356E-2</v>
      </c>
      <c r="P7432" s="73">
        <f>VLOOKUP($F7432,Assumptions!$A$23:$B$27,2,FALSE)*Assumptions!$B$4</f>
        <v>0.35</v>
      </c>
      <c r="Q7432" s="74">
        <f t="shared" si="232"/>
        <v>47045.388910809619</v>
      </c>
      <c r="R7432" s="75" t="str">
        <f>IF($O7432&lt;Assumptions!$B$17,"A",IF($O7432&lt;Assumptions!$B$18,"B",IF($O7432&lt;Assumptions!$B$19,"C",IF($O7432&lt;Assumptions!$B$20,"D","E"))))</f>
        <v>B</v>
      </c>
      <c r="S7432" s="75">
        <f t="shared" si="233"/>
        <v>0</v>
      </c>
    </row>
    <row r="7433" spans="1:19" ht="17.399999999999999" x14ac:dyDescent="0.3">
      <c r="A7433" s="39" t="s">
        <v>1172</v>
      </c>
      <c r="B7433" s="39" t="s">
        <v>33</v>
      </c>
      <c r="C7433" s="39" t="s">
        <v>135</v>
      </c>
      <c r="D7433" s="39" t="s">
        <v>26</v>
      </c>
      <c r="E7433" s="70" t="s">
        <v>39</v>
      </c>
      <c r="F7433" s="70" t="s">
        <v>28</v>
      </c>
      <c r="G7433" s="78">
        <v>43840</v>
      </c>
      <c r="H7433" s="78">
        <v>45809</v>
      </c>
      <c r="I7433" s="69">
        <v>3334295.24</v>
      </c>
      <c r="J7433" s="70">
        <v>0</v>
      </c>
      <c r="K7433" s="71">
        <v>1.0469999999999999</v>
      </c>
      <c r="L7433" s="70">
        <v>0</v>
      </c>
      <c r="M7433" s="71">
        <v>0.86099999999999999</v>
      </c>
      <c r="N7433" s="72"/>
      <c r="O7433" s="73">
        <f>MIN(1,MAX(0,(1/(1+EXP(-(Assumptions!$B$5 + Assumptions!$B$6*$N7433))))*Assumptions!$B$3))</f>
        <v>3.9165722796764356E-2</v>
      </c>
      <c r="P7433" s="73">
        <f>VLOOKUP($F7433,Assumptions!$A$23:$B$27,2,FALSE)*Assumptions!$B$4</f>
        <v>0.35</v>
      </c>
      <c r="Q7433" s="74">
        <f t="shared" si="232"/>
        <v>45706.529082343812</v>
      </c>
      <c r="R7433" s="75" t="str">
        <f>IF($O7433&lt;Assumptions!$B$17,"A",IF($O7433&lt;Assumptions!$B$18,"B",IF($O7433&lt;Assumptions!$B$19,"C",IF($O7433&lt;Assumptions!$B$20,"D","E"))))</f>
        <v>B</v>
      </c>
      <c r="S7433" s="75">
        <f t="shared" si="233"/>
        <v>0</v>
      </c>
    </row>
    <row r="7434" spans="1:19" ht="17.399999999999999" x14ac:dyDescent="0.3">
      <c r="A7434" s="39" t="s">
        <v>1172</v>
      </c>
      <c r="B7434" s="39" t="s">
        <v>33</v>
      </c>
      <c r="C7434" s="39" t="s">
        <v>135</v>
      </c>
      <c r="D7434" s="39" t="s">
        <v>26</v>
      </c>
      <c r="E7434" s="70" t="s">
        <v>39</v>
      </c>
      <c r="F7434" s="70" t="s">
        <v>28</v>
      </c>
      <c r="G7434" s="78">
        <v>43840</v>
      </c>
      <c r="H7434" s="78">
        <v>45839</v>
      </c>
      <c r="I7434" s="69">
        <v>3238995.18</v>
      </c>
      <c r="J7434" s="70">
        <v>0</v>
      </c>
      <c r="K7434" s="71">
        <v>1.008</v>
      </c>
      <c r="L7434" s="70">
        <v>0</v>
      </c>
      <c r="M7434" s="71">
        <v>0.86099999999999999</v>
      </c>
      <c r="N7434" s="72"/>
      <c r="O7434" s="73">
        <f>MIN(1,MAX(0,(1/(1+EXP(-(Assumptions!$B$5 + Assumptions!$B$6*$N7434))))*Assumptions!$B$3))</f>
        <v>3.9165722796764356E-2</v>
      </c>
      <c r="P7434" s="73">
        <f>VLOOKUP($F7434,Assumptions!$A$23:$B$27,2,FALSE)*Assumptions!$B$4</f>
        <v>0.35</v>
      </c>
      <c r="Q7434" s="74">
        <f t="shared" si="232"/>
        <v>44400.155575977551</v>
      </c>
      <c r="R7434" s="75" t="str">
        <f>IF($O7434&lt;Assumptions!$B$17,"A",IF($O7434&lt;Assumptions!$B$18,"B",IF($O7434&lt;Assumptions!$B$19,"C",IF($O7434&lt;Assumptions!$B$20,"D","E"))))</f>
        <v>B</v>
      </c>
      <c r="S7434" s="75">
        <f t="shared" si="233"/>
        <v>0</v>
      </c>
    </row>
    <row r="7435" spans="1:19" ht="17.399999999999999" x14ac:dyDescent="0.3">
      <c r="A7435" s="39" t="s">
        <v>1172</v>
      </c>
      <c r="B7435" s="39" t="s">
        <v>33</v>
      </c>
      <c r="C7435" s="39" t="s">
        <v>135</v>
      </c>
      <c r="D7435" s="39" t="s">
        <v>26</v>
      </c>
      <c r="E7435" s="70" t="s">
        <v>39</v>
      </c>
      <c r="F7435" s="70" t="s">
        <v>28</v>
      </c>
      <c r="G7435" s="78">
        <v>43840</v>
      </c>
      <c r="H7435" s="78">
        <v>45870</v>
      </c>
      <c r="I7435" s="69">
        <v>3152809.49</v>
      </c>
      <c r="J7435" s="70">
        <v>0</v>
      </c>
      <c r="K7435" s="71">
        <v>0.995</v>
      </c>
      <c r="L7435" s="70">
        <v>0</v>
      </c>
      <c r="M7435" s="71">
        <v>0.86099999999999999</v>
      </c>
      <c r="N7435" s="72"/>
      <c r="O7435" s="73">
        <f>MIN(1,MAX(0,(1/(1+EXP(-(Assumptions!$B$5 + Assumptions!$B$6*$N7435))))*Assumptions!$B$3))</f>
        <v>3.9165722796764356E-2</v>
      </c>
      <c r="P7435" s="73">
        <f>VLOOKUP($F7435,Assumptions!$A$23:$B$27,2,FALSE)*Assumptions!$B$4</f>
        <v>0.35</v>
      </c>
      <c r="Q7435" s="74">
        <f t="shared" si="232"/>
        <v>43218.721880721801</v>
      </c>
      <c r="R7435" s="75" t="str">
        <f>IF($O7435&lt;Assumptions!$B$17,"A",IF($O7435&lt;Assumptions!$B$18,"B",IF($O7435&lt;Assumptions!$B$19,"C",IF($O7435&lt;Assumptions!$B$20,"D","E"))))</f>
        <v>B</v>
      </c>
      <c r="S7435" s="75">
        <f t="shared" si="233"/>
        <v>0</v>
      </c>
    </row>
    <row r="7436" spans="1:19" ht="17.399999999999999" x14ac:dyDescent="0.3">
      <c r="A7436" s="39" t="s">
        <v>1172</v>
      </c>
      <c r="B7436" s="39" t="s">
        <v>33</v>
      </c>
      <c r="C7436" s="39" t="s">
        <v>135</v>
      </c>
      <c r="D7436" s="39" t="s">
        <v>26</v>
      </c>
      <c r="E7436" s="70" t="s">
        <v>39</v>
      </c>
      <c r="F7436" s="70" t="s">
        <v>28</v>
      </c>
      <c r="G7436" s="78">
        <v>43840</v>
      </c>
      <c r="H7436" s="78">
        <v>45901</v>
      </c>
      <c r="I7436" s="69">
        <v>3070415.3</v>
      </c>
      <c r="J7436" s="70">
        <v>0</v>
      </c>
      <c r="K7436" s="71">
        <v>1.0669999999999999</v>
      </c>
      <c r="L7436" s="70">
        <v>0</v>
      </c>
      <c r="M7436" s="71">
        <v>0.86099999999999999</v>
      </c>
      <c r="N7436" s="72"/>
      <c r="O7436" s="73">
        <f>MIN(1,MAX(0,(1/(1+EXP(-(Assumptions!$B$5 + Assumptions!$B$6*$N7436))))*Assumptions!$B$3))</f>
        <v>3.9165722796764356E-2</v>
      </c>
      <c r="P7436" s="73">
        <f>VLOOKUP($F7436,Assumptions!$A$23:$B$27,2,FALSE)*Assumptions!$B$4</f>
        <v>0.35</v>
      </c>
      <c r="Q7436" s="74">
        <f t="shared" si="232"/>
        <v>42089.262078760417</v>
      </c>
      <c r="R7436" s="75" t="str">
        <f>IF($O7436&lt;Assumptions!$B$17,"A",IF($O7436&lt;Assumptions!$B$18,"B",IF($O7436&lt;Assumptions!$B$19,"C",IF($O7436&lt;Assumptions!$B$20,"D","E"))))</f>
        <v>B</v>
      </c>
      <c r="S7436" s="75">
        <f t="shared" si="233"/>
        <v>0</v>
      </c>
    </row>
    <row r="7437" spans="1:19" ht="17.399999999999999" x14ac:dyDescent="0.3">
      <c r="A7437" s="39" t="s">
        <v>1172</v>
      </c>
      <c r="B7437" s="39" t="s">
        <v>33</v>
      </c>
      <c r="C7437" s="39" t="s">
        <v>135</v>
      </c>
      <c r="D7437" s="39" t="s">
        <v>26</v>
      </c>
      <c r="E7437" s="70" t="s">
        <v>39</v>
      </c>
      <c r="F7437" s="70" t="s">
        <v>28</v>
      </c>
      <c r="G7437" s="78">
        <v>43840</v>
      </c>
      <c r="H7437" s="78">
        <v>45931</v>
      </c>
      <c r="I7437" s="69">
        <v>2984275.1</v>
      </c>
      <c r="J7437" s="70">
        <v>185</v>
      </c>
      <c r="K7437" s="71">
        <v>0.56999999999999995</v>
      </c>
      <c r="L7437" s="70">
        <v>0</v>
      </c>
      <c r="M7437" s="71">
        <v>0.86099999999999999</v>
      </c>
      <c r="N7437" s="72"/>
      <c r="O7437" s="73">
        <f>MIN(1,MAX(0,(1/(1+EXP(-(Assumptions!$B$5 + Assumptions!$B$6*$N7437))))*Assumptions!$B$3))</f>
        <v>3.9165722796764356E-2</v>
      </c>
      <c r="P7437" s="73">
        <f>VLOOKUP($F7437,Assumptions!$A$23:$B$27,2,FALSE)*Assumptions!$B$4</f>
        <v>0.35</v>
      </c>
      <c r="Q7437" s="74">
        <f t="shared" si="232"/>
        <v>40908.451960560182</v>
      </c>
      <c r="R7437" s="75" t="str">
        <f>IF($O7437&lt;Assumptions!$B$17,"A",IF($O7437&lt;Assumptions!$B$18,"B",IF($O7437&lt;Assumptions!$B$19,"C",IF($O7437&lt;Assumptions!$B$20,"D","E"))))</f>
        <v>B</v>
      </c>
      <c r="S7437" s="75">
        <f t="shared" si="233"/>
        <v>1</v>
      </c>
    </row>
    <row r="7438" spans="1:19" ht="17.399999999999999" x14ac:dyDescent="0.3">
      <c r="A7438" s="39" t="s">
        <v>1172</v>
      </c>
      <c r="B7438" s="39" t="s">
        <v>33</v>
      </c>
      <c r="C7438" s="39" t="s">
        <v>135</v>
      </c>
      <c r="D7438" s="39" t="s">
        <v>26</v>
      </c>
      <c r="E7438" s="70" t="s">
        <v>39</v>
      </c>
      <c r="F7438" s="70" t="s">
        <v>28</v>
      </c>
      <c r="G7438" s="78">
        <v>43840</v>
      </c>
      <c r="H7438" s="78">
        <v>45962</v>
      </c>
      <c r="I7438" s="69">
        <v>2893247.17</v>
      </c>
      <c r="J7438" s="70">
        <v>0</v>
      </c>
      <c r="K7438" s="71">
        <v>1.0860000000000001</v>
      </c>
      <c r="L7438" s="70">
        <v>0</v>
      </c>
      <c r="M7438" s="71">
        <v>0.86099999999999999</v>
      </c>
      <c r="N7438" s="72"/>
      <c r="O7438" s="73">
        <f>MIN(1,MAX(0,(1/(1+EXP(-(Assumptions!$B$5 + Assumptions!$B$6*$N7438))))*Assumptions!$B$3))</f>
        <v>3.9165722796764356E-2</v>
      </c>
      <c r="P7438" s="73">
        <f>VLOOKUP($F7438,Assumptions!$A$23:$B$27,2,FALSE)*Assumptions!$B$4</f>
        <v>0.35</v>
      </c>
      <c r="Q7438" s="74">
        <f t="shared" si="232"/>
        <v>39660.640824960035</v>
      </c>
      <c r="R7438" s="75" t="str">
        <f>IF($O7438&lt;Assumptions!$B$17,"A",IF($O7438&lt;Assumptions!$B$18,"B",IF($O7438&lt;Assumptions!$B$19,"C",IF($O7438&lt;Assumptions!$B$20,"D","E"))))</f>
        <v>B</v>
      </c>
      <c r="S7438" s="75">
        <f t="shared" si="233"/>
        <v>0</v>
      </c>
    </row>
    <row r="7439" spans="1:19" ht="17.399999999999999" x14ac:dyDescent="0.3">
      <c r="A7439" s="39" t="s">
        <v>1172</v>
      </c>
      <c r="B7439" s="39" t="s">
        <v>33</v>
      </c>
      <c r="C7439" s="39" t="s">
        <v>135</v>
      </c>
      <c r="D7439" s="39" t="s">
        <v>26</v>
      </c>
      <c r="E7439" s="70" t="s">
        <v>39</v>
      </c>
      <c r="F7439" s="70" t="s">
        <v>28</v>
      </c>
      <c r="G7439" s="78">
        <v>43840</v>
      </c>
      <c r="H7439" s="78">
        <v>45992</v>
      </c>
      <c r="I7439" s="69">
        <v>2798272.22</v>
      </c>
      <c r="J7439" s="70">
        <v>0</v>
      </c>
      <c r="K7439" s="71">
        <v>1.1459999999999999</v>
      </c>
      <c r="L7439" s="70">
        <v>0</v>
      </c>
      <c r="M7439" s="71">
        <v>0.86099999999999999</v>
      </c>
      <c r="N7439" s="72"/>
      <c r="O7439" s="73">
        <f>MIN(1,MAX(0,(1/(1+EXP(-(Assumptions!$B$5 + Assumptions!$B$6*$N7439))))*Assumptions!$B$3))</f>
        <v>3.9165722796764356E-2</v>
      </c>
      <c r="P7439" s="73">
        <f>VLOOKUP($F7439,Assumptions!$A$23:$B$27,2,FALSE)*Assumptions!$B$4</f>
        <v>0.35</v>
      </c>
      <c r="Q7439" s="74">
        <f t="shared" si="232"/>
        <v>38358.723927442239</v>
      </c>
      <c r="R7439" s="75" t="str">
        <f>IF($O7439&lt;Assumptions!$B$17,"A",IF($O7439&lt;Assumptions!$B$18,"B",IF($O7439&lt;Assumptions!$B$19,"C",IF($O7439&lt;Assumptions!$B$20,"D","E"))))</f>
        <v>B</v>
      </c>
      <c r="S7439" s="75">
        <f t="shared" si="233"/>
        <v>0</v>
      </c>
    </row>
    <row r="7440" spans="1:19" ht="17.399999999999999" x14ac:dyDescent="0.3">
      <c r="A7440" s="39" t="s">
        <v>1173</v>
      </c>
      <c r="B7440" s="39" t="s">
        <v>75</v>
      </c>
      <c r="C7440" s="39" t="s">
        <v>135</v>
      </c>
      <c r="D7440" s="39" t="s">
        <v>48</v>
      </c>
      <c r="E7440" s="70" t="s">
        <v>43</v>
      </c>
      <c r="F7440" s="70" t="s">
        <v>36</v>
      </c>
      <c r="G7440" s="78">
        <v>43489</v>
      </c>
      <c r="H7440" s="78">
        <v>45658</v>
      </c>
      <c r="I7440" s="69">
        <v>686797.48</v>
      </c>
      <c r="J7440" s="70">
        <v>35</v>
      </c>
      <c r="K7440" s="71">
        <v>0.58799999999999997</v>
      </c>
      <c r="L7440" s="70">
        <v>0</v>
      </c>
      <c r="M7440" s="71">
        <v>0.85099999999999998</v>
      </c>
      <c r="N7440" s="72"/>
      <c r="O7440" s="73">
        <f>MIN(1,MAX(0,(1/(1+EXP(-(Assumptions!$B$5 + Assumptions!$B$6*$N7440))))*Assumptions!$B$3))</f>
        <v>3.9165722796764356E-2</v>
      </c>
      <c r="P7440" s="73">
        <f>VLOOKUP($F7440,Assumptions!$A$23:$B$27,2,FALSE)*Assumptions!$B$4</f>
        <v>0.55000000000000004</v>
      </c>
      <c r="Q7440" s="74">
        <f t="shared" si="232"/>
        <v>14794.405845557972</v>
      </c>
      <c r="R7440" s="75" t="str">
        <f>IF($O7440&lt;Assumptions!$B$17,"A",IF($O7440&lt;Assumptions!$B$18,"B",IF($O7440&lt;Assumptions!$B$19,"C",IF($O7440&lt;Assumptions!$B$20,"D","E"))))</f>
        <v>B</v>
      </c>
      <c r="S7440" s="75">
        <f t="shared" si="233"/>
        <v>0</v>
      </c>
    </row>
    <row r="7441" spans="1:19" ht="17.399999999999999" x14ac:dyDescent="0.3">
      <c r="A7441" s="39" t="s">
        <v>1173</v>
      </c>
      <c r="B7441" s="39" t="s">
        <v>75</v>
      </c>
      <c r="C7441" s="39" t="s">
        <v>135</v>
      </c>
      <c r="D7441" s="39" t="s">
        <v>48</v>
      </c>
      <c r="E7441" s="70" t="s">
        <v>43</v>
      </c>
      <c r="F7441" s="70" t="s">
        <v>36</v>
      </c>
      <c r="G7441" s="78">
        <v>43489</v>
      </c>
      <c r="H7441" s="78">
        <v>45689</v>
      </c>
      <c r="I7441" s="69">
        <v>667504.42000000004</v>
      </c>
      <c r="J7441" s="70">
        <v>35</v>
      </c>
      <c r="K7441" s="71">
        <v>0.47599999999999998</v>
      </c>
      <c r="L7441" s="70">
        <v>0</v>
      </c>
      <c r="M7441" s="71">
        <v>0.85099999999999998</v>
      </c>
      <c r="N7441" s="72"/>
      <c r="O7441" s="73">
        <f>MIN(1,MAX(0,(1/(1+EXP(-(Assumptions!$B$5 + Assumptions!$B$6*$N7441))))*Assumptions!$B$3))</f>
        <v>3.9165722796764356E-2</v>
      </c>
      <c r="P7441" s="73">
        <f>VLOOKUP($F7441,Assumptions!$A$23:$B$27,2,FALSE)*Assumptions!$B$4</f>
        <v>0.55000000000000004</v>
      </c>
      <c r="Q7441" s="74">
        <f t="shared" si="232"/>
        <v>14378.811193634234</v>
      </c>
      <c r="R7441" s="75" t="str">
        <f>IF($O7441&lt;Assumptions!$B$17,"A",IF($O7441&lt;Assumptions!$B$18,"B",IF($O7441&lt;Assumptions!$B$19,"C",IF($O7441&lt;Assumptions!$B$20,"D","E"))))</f>
        <v>B</v>
      </c>
      <c r="S7441" s="75">
        <f t="shared" si="233"/>
        <v>0</v>
      </c>
    </row>
    <row r="7442" spans="1:19" ht="17.399999999999999" x14ac:dyDescent="0.3">
      <c r="A7442" s="39" t="s">
        <v>1173</v>
      </c>
      <c r="B7442" s="39" t="s">
        <v>75</v>
      </c>
      <c r="C7442" s="39" t="s">
        <v>135</v>
      </c>
      <c r="D7442" s="39" t="s">
        <v>48</v>
      </c>
      <c r="E7442" s="70" t="s">
        <v>43</v>
      </c>
      <c r="F7442" s="70" t="s">
        <v>36</v>
      </c>
      <c r="G7442" s="78">
        <v>43489</v>
      </c>
      <c r="H7442" s="78">
        <v>45717</v>
      </c>
      <c r="I7442" s="69">
        <v>646142.66</v>
      </c>
      <c r="J7442" s="70">
        <v>15</v>
      </c>
      <c r="K7442" s="71">
        <v>1.107</v>
      </c>
      <c r="L7442" s="70">
        <v>0</v>
      </c>
      <c r="M7442" s="71">
        <v>0.85099999999999998</v>
      </c>
      <c r="N7442" s="72"/>
      <c r="O7442" s="73">
        <f>MIN(1,MAX(0,(1/(1+EXP(-(Assumptions!$B$5 + Assumptions!$B$6*$N7442))))*Assumptions!$B$3))</f>
        <v>3.9165722796764356E-2</v>
      </c>
      <c r="P7442" s="73">
        <f>VLOOKUP($F7442,Assumptions!$A$23:$B$27,2,FALSE)*Assumptions!$B$4</f>
        <v>0.55000000000000004</v>
      </c>
      <c r="Q7442" s="74">
        <f t="shared" si="232"/>
        <v>13918.65436979818</v>
      </c>
      <c r="R7442" s="75" t="str">
        <f>IF($O7442&lt;Assumptions!$B$17,"A",IF($O7442&lt;Assumptions!$B$18,"B",IF($O7442&lt;Assumptions!$B$19,"C",IF($O7442&lt;Assumptions!$B$20,"D","E"))))</f>
        <v>B</v>
      </c>
      <c r="S7442" s="75">
        <f t="shared" si="233"/>
        <v>0</v>
      </c>
    </row>
    <row r="7443" spans="1:19" ht="17.399999999999999" x14ac:dyDescent="0.3">
      <c r="A7443" s="39" t="s">
        <v>1173</v>
      </c>
      <c r="B7443" s="39" t="s">
        <v>75</v>
      </c>
      <c r="C7443" s="39" t="s">
        <v>135</v>
      </c>
      <c r="D7443" s="39" t="s">
        <v>48</v>
      </c>
      <c r="E7443" s="70" t="s">
        <v>43</v>
      </c>
      <c r="F7443" s="70" t="s">
        <v>36</v>
      </c>
      <c r="G7443" s="78">
        <v>43489</v>
      </c>
      <c r="H7443" s="78">
        <v>45748</v>
      </c>
      <c r="I7443" s="69">
        <v>625435.38</v>
      </c>
      <c r="J7443" s="70">
        <v>15</v>
      </c>
      <c r="K7443" s="71">
        <v>1.139</v>
      </c>
      <c r="L7443" s="70">
        <v>0</v>
      </c>
      <c r="M7443" s="71">
        <v>0.85099999999999998</v>
      </c>
      <c r="N7443" s="72"/>
      <c r="O7443" s="73">
        <f>MIN(1,MAX(0,(1/(1+EXP(-(Assumptions!$B$5 + Assumptions!$B$6*$N7443))))*Assumptions!$B$3))</f>
        <v>3.9165722796764356E-2</v>
      </c>
      <c r="P7443" s="73">
        <f>VLOOKUP($F7443,Assumptions!$A$23:$B$27,2,FALSE)*Assumptions!$B$4</f>
        <v>0.55000000000000004</v>
      </c>
      <c r="Q7443" s="74">
        <f t="shared" si="232"/>
        <v>13472.595796202939</v>
      </c>
      <c r="R7443" s="75" t="str">
        <f>IF($O7443&lt;Assumptions!$B$17,"A",IF($O7443&lt;Assumptions!$B$18,"B",IF($O7443&lt;Assumptions!$B$19,"C",IF($O7443&lt;Assumptions!$B$20,"D","E"))))</f>
        <v>B</v>
      </c>
      <c r="S7443" s="75">
        <f t="shared" si="233"/>
        <v>0</v>
      </c>
    </row>
    <row r="7444" spans="1:19" ht="17.399999999999999" x14ac:dyDescent="0.3">
      <c r="A7444" s="39" t="s">
        <v>1173</v>
      </c>
      <c r="B7444" s="39" t="s">
        <v>75</v>
      </c>
      <c r="C7444" s="39" t="s">
        <v>135</v>
      </c>
      <c r="D7444" s="39" t="s">
        <v>48</v>
      </c>
      <c r="E7444" s="70" t="s">
        <v>43</v>
      </c>
      <c r="F7444" s="70" t="s">
        <v>36</v>
      </c>
      <c r="G7444" s="78">
        <v>43489</v>
      </c>
      <c r="H7444" s="78">
        <v>45778</v>
      </c>
      <c r="I7444" s="69">
        <v>605853.02</v>
      </c>
      <c r="J7444" s="70">
        <v>0</v>
      </c>
      <c r="K7444" s="71">
        <v>0.95399999999999996</v>
      </c>
      <c r="L7444" s="70">
        <v>0</v>
      </c>
      <c r="M7444" s="71">
        <v>0.85099999999999998</v>
      </c>
      <c r="N7444" s="72"/>
      <c r="O7444" s="73">
        <f>MIN(1,MAX(0,(1/(1+EXP(-(Assumptions!$B$5 + Assumptions!$B$6*$N7444))))*Assumptions!$B$3))</f>
        <v>3.9165722796764356E-2</v>
      </c>
      <c r="P7444" s="73">
        <f>VLOOKUP($F7444,Assumptions!$A$23:$B$27,2,FALSE)*Assumptions!$B$4</f>
        <v>0.55000000000000004</v>
      </c>
      <c r="Q7444" s="74">
        <f t="shared" si="232"/>
        <v>13050.769290296394</v>
      </c>
      <c r="R7444" s="75" t="str">
        <f>IF($O7444&lt;Assumptions!$B$17,"A",IF($O7444&lt;Assumptions!$B$18,"B",IF($O7444&lt;Assumptions!$B$19,"C",IF($O7444&lt;Assumptions!$B$20,"D","E"))))</f>
        <v>B</v>
      </c>
      <c r="S7444" s="75">
        <f t="shared" si="233"/>
        <v>0</v>
      </c>
    </row>
    <row r="7445" spans="1:19" ht="17.399999999999999" x14ac:dyDescent="0.3">
      <c r="A7445" s="39" t="s">
        <v>1173</v>
      </c>
      <c r="B7445" s="39" t="s">
        <v>75</v>
      </c>
      <c r="C7445" s="39" t="s">
        <v>135</v>
      </c>
      <c r="D7445" s="39" t="s">
        <v>48</v>
      </c>
      <c r="E7445" s="70" t="s">
        <v>43</v>
      </c>
      <c r="F7445" s="70" t="s">
        <v>36</v>
      </c>
      <c r="G7445" s="78">
        <v>43489</v>
      </c>
      <c r="H7445" s="78">
        <v>45809</v>
      </c>
      <c r="I7445" s="69">
        <v>589794.02</v>
      </c>
      <c r="J7445" s="70">
        <v>0</v>
      </c>
      <c r="K7445" s="71">
        <v>1.081</v>
      </c>
      <c r="L7445" s="70">
        <v>0</v>
      </c>
      <c r="M7445" s="71">
        <v>0.85099999999999998</v>
      </c>
      <c r="N7445" s="72"/>
      <c r="O7445" s="73">
        <f>MIN(1,MAX(0,(1/(1+EXP(-(Assumptions!$B$5 + Assumptions!$B$6*$N7445))))*Assumptions!$B$3))</f>
        <v>3.9165722796764356E-2</v>
      </c>
      <c r="P7445" s="73">
        <f>VLOOKUP($F7445,Assumptions!$A$23:$B$27,2,FALSE)*Assumptions!$B$4</f>
        <v>0.55000000000000004</v>
      </c>
      <c r="Q7445" s="74">
        <f t="shared" si="232"/>
        <v>12704.840001980112</v>
      </c>
      <c r="R7445" s="75" t="str">
        <f>IF($O7445&lt;Assumptions!$B$17,"A",IF($O7445&lt;Assumptions!$B$18,"B",IF($O7445&lt;Assumptions!$B$19,"C",IF($O7445&lt;Assumptions!$B$20,"D","E"))))</f>
        <v>B</v>
      </c>
      <c r="S7445" s="75">
        <f t="shared" si="233"/>
        <v>0</v>
      </c>
    </row>
    <row r="7446" spans="1:19" ht="17.399999999999999" x14ac:dyDescent="0.3">
      <c r="A7446" s="39" t="s">
        <v>1173</v>
      </c>
      <c r="B7446" s="39" t="s">
        <v>75</v>
      </c>
      <c r="C7446" s="39" t="s">
        <v>135</v>
      </c>
      <c r="D7446" s="39" t="s">
        <v>48</v>
      </c>
      <c r="E7446" s="70" t="s">
        <v>43</v>
      </c>
      <c r="F7446" s="70" t="s">
        <v>36</v>
      </c>
      <c r="G7446" s="78">
        <v>43489</v>
      </c>
      <c r="H7446" s="78">
        <v>45839</v>
      </c>
      <c r="I7446" s="69">
        <v>570879.68000000005</v>
      </c>
      <c r="J7446" s="70">
        <v>0</v>
      </c>
      <c r="K7446" s="71">
        <v>1.0920000000000001</v>
      </c>
      <c r="L7446" s="70">
        <v>0</v>
      </c>
      <c r="M7446" s="71">
        <v>0.85099999999999998</v>
      </c>
      <c r="N7446" s="72"/>
      <c r="O7446" s="73">
        <f>MIN(1,MAX(0,(1/(1+EXP(-(Assumptions!$B$5 + Assumptions!$B$6*$N7446))))*Assumptions!$B$3))</f>
        <v>3.9165722796764356E-2</v>
      </c>
      <c r="P7446" s="73">
        <f>VLOOKUP($F7446,Assumptions!$A$23:$B$27,2,FALSE)*Assumptions!$B$4</f>
        <v>0.55000000000000004</v>
      </c>
      <c r="Q7446" s="74">
        <f t="shared" si="232"/>
        <v>12297.40341345205</v>
      </c>
      <c r="R7446" s="75" t="str">
        <f>IF($O7446&lt;Assumptions!$B$17,"A",IF($O7446&lt;Assumptions!$B$18,"B",IF($O7446&lt;Assumptions!$B$19,"C",IF($O7446&lt;Assumptions!$B$20,"D","E"))))</f>
        <v>B</v>
      </c>
      <c r="S7446" s="75">
        <f t="shared" si="233"/>
        <v>0</v>
      </c>
    </row>
    <row r="7447" spans="1:19" ht="17.399999999999999" x14ac:dyDescent="0.3">
      <c r="A7447" s="39" t="s">
        <v>1173</v>
      </c>
      <c r="B7447" s="39" t="s">
        <v>75</v>
      </c>
      <c r="C7447" s="39" t="s">
        <v>135</v>
      </c>
      <c r="D7447" s="39" t="s">
        <v>48</v>
      </c>
      <c r="E7447" s="70" t="s">
        <v>43</v>
      </c>
      <c r="F7447" s="70" t="s">
        <v>36</v>
      </c>
      <c r="G7447" s="78">
        <v>43489</v>
      </c>
      <c r="H7447" s="78">
        <v>45870</v>
      </c>
      <c r="I7447" s="69">
        <v>553699.80000000005</v>
      </c>
      <c r="J7447" s="70">
        <v>65</v>
      </c>
      <c r="K7447" s="71">
        <v>0.82</v>
      </c>
      <c r="L7447" s="70">
        <v>0</v>
      </c>
      <c r="M7447" s="71">
        <v>0.85099999999999998</v>
      </c>
      <c r="N7447" s="72"/>
      <c r="O7447" s="73">
        <f>MIN(1,MAX(0,(1/(1+EXP(-(Assumptions!$B$5 + Assumptions!$B$6*$N7447))))*Assumptions!$B$3))</f>
        <v>3.9165722796764356E-2</v>
      </c>
      <c r="P7447" s="73">
        <f>VLOOKUP($F7447,Assumptions!$A$23:$B$27,2,FALSE)*Assumptions!$B$4</f>
        <v>0.55000000000000004</v>
      </c>
      <c r="Q7447" s="74">
        <f t="shared" si="232"/>
        <v>11927.329083683127</v>
      </c>
      <c r="R7447" s="75" t="str">
        <f>IF($O7447&lt;Assumptions!$B$17,"A",IF($O7447&lt;Assumptions!$B$18,"B",IF($O7447&lt;Assumptions!$B$19,"C",IF($O7447&lt;Assumptions!$B$20,"D","E"))))</f>
        <v>B</v>
      </c>
      <c r="S7447" s="75">
        <f t="shared" si="233"/>
        <v>0</v>
      </c>
    </row>
    <row r="7448" spans="1:19" ht="17.399999999999999" x14ac:dyDescent="0.3">
      <c r="A7448" s="39" t="s">
        <v>1173</v>
      </c>
      <c r="B7448" s="39" t="s">
        <v>75</v>
      </c>
      <c r="C7448" s="39" t="s">
        <v>135</v>
      </c>
      <c r="D7448" s="39" t="s">
        <v>48</v>
      </c>
      <c r="E7448" s="70" t="s">
        <v>43</v>
      </c>
      <c r="F7448" s="70" t="s">
        <v>36</v>
      </c>
      <c r="G7448" s="78">
        <v>43489</v>
      </c>
      <c r="H7448" s="78">
        <v>45901</v>
      </c>
      <c r="I7448" s="69">
        <v>536962.06999999995</v>
      </c>
      <c r="J7448" s="70">
        <v>65</v>
      </c>
      <c r="K7448" s="71">
        <v>0.74</v>
      </c>
      <c r="L7448" s="70">
        <v>0</v>
      </c>
      <c r="M7448" s="71">
        <v>0.85099999999999998</v>
      </c>
      <c r="N7448" s="72"/>
      <c r="O7448" s="73">
        <f>MIN(1,MAX(0,(1/(1+EXP(-(Assumptions!$B$5 + Assumptions!$B$6*$N7448))))*Assumptions!$B$3))</f>
        <v>3.9165722796764356E-2</v>
      </c>
      <c r="P7448" s="73">
        <f>VLOOKUP($F7448,Assumptions!$A$23:$B$27,2,FALSE)*Assumptions!$B$4</f>
        <v>0.55000000000000004</v>
      </c>
      <c r="Q7448" s="74">
        <f t="shared" si="232"/>
        <v>11566.779172298227</v>
      </c>
      <c r="R7448" s="75" t="str">
        <f>IF($O7448&lt;Assumptions!$B$17,"A",IF($O7448&lt;Assumptions!$B$18,"B",IF($O7448&lt;Assumptions!$B$19,"C",IF($O7448&lt;Assumptions!$B$20,"D","E"))))</f>
        <v>B</v>
      </c>
      <c r="S7448" s="75">
        <f t="shared" si="233"/>
        <v>0</v>
      </c>
    </row>
    <row r="7449" spans="1:19" ht="17.399999999999999" x14ac:dyDescent="0.3">
      <c r="A7449" s="39" t="s">
        <v>1173</v>
      </c>
      <c r="B7449" s="39" t="s">
        <v>75</v>
      </c>
      <c r="C7449" s="39" t="s">
        <v>135</v>
      </c>
      <c r="D7449" s="39" t="s">
        <v>48</v>
      </c>
      <c r="E7449" s="70" t="s">
        <v>43</v>
      </c>
      <c r="F7449" s="70" t="s">
        <v>36</v>
      </c>
      <c r="G7449" s="78">
        <v>43489</v>
      </c>
      <c r="H7449" s="78">
        <v>45931</v>
      </c>
      <c r="I7449" s="69">
        <v>522784.56</v>
      </c>
      <c r="J7449" s="70">
        <v>15</v>
      </c>
      <c r="K7449" s="71">
        <v>1.1459999999999999</v>
      </c>
      <c r="L7449" s="70">
        <v>0</v>
      </c>
      <c r="M7449" s="71">
        <v>0.85099999999999998</v>
      </c>
      <c r="N7449" s="72"/>
      <c r="O7449" s="73">
        <f>MIN(1,MAX(0,(1/(1+EXP(-(Assumptions!$B$5 + Assumptions!$B$6*$N7449))))*Assumptions!$B$3))</f>
        <v>3.9165722796764356E-2</v>
      </c>
      <c r="P7449" s="73">
        <f>VLOOKUP($F7449,Assumptions!$A$23:$B$27,2,FALSE)*Assumptions!$B$4</f>
        <v>0.55000000000000004</v>
      </c>
      <c r="Q7449" s="74">
        <f t="shared" si="232"/>
        <v>11261.379337663633</v>
      </c>
      <c r="R7449" s="75" t="str">
        <f>IF($O7449&lt;Assumptions!$B$17,"A",IF($O7449&lt;Assumptions!$B$18,"B",IF($O7449&lt;Assumptions!$B$19,"C",IF($O7449&lt;Assumptions!$B$20,"D","E"))))</f>
        <v>B</v>
      </c>
      <c r="S7449" s="75">
        <f t="shared" si="233"/>
        <v>0</v>
      </c>
    </row>
    <row r="7450" spans="1:19" ht="17.399999999999999" x14ac:dyDescent="0.3">
      <c r="A7450" s="39" t="s">
        <v>1173</v>
      </c>
      <c r="B7450" s="39" t="s">
        <v>75</v>
      </c>
      <c r="C7450" s="39" t="s">
        <v>135</v>
      </c>
      <c r="D7450" s="39" t="s">
        <v>48</v>
      </c>
      <c r="E7450" s="70" t="s">
        <v>43</v>
      </c>
      <c r="F7450" s="70" t="s">
        <v>36</v>
      </c>
      <c r="G7450" s="78">
        <v>43489</v>
      </c>
      <c r="H7450" s="78">
        <v>45962</v>
      </c>
      <c r="I7450" s="69">
        <v>506989.89</v>
      </c>
      <c r="J7450" s="70">
        <v>0</v>
      </c>
      <c r="K7450" s="71">
        <v>1.093</v>
      </c>
      <c r="L7450" s="70">
        <v>0</v>
      </c>
      <c r="M7450" s="71">
        <v>0.85099999999999998</v>
      </c>
      <c r="N7450" s="72"/>
      <c r="O7450" s="73">
        <f>MIN(1,MAX(0,(1/(1+EXP(-(Assumptions!$B$5 + Assumptions!$B$6*$N7450))))*Assumptions!$B$3))</f>
        <v>3.9165722796764356E-2</v>
      </c>
      <c r="P7450" s="73">
        <f>VLOOKUP($F7450,Assumptions!$A$23:$B$27,2,FALSE)*Assumptions!$B$4</f>
        <v>0.55000000000000004</v>
      </c>
      <c r="Q7450" s="74">
        <f t="shared" si="232"/>
        <v>10921.144020876131</v>
      </c>
      <c r="R7450" s="75" t="str">
        <f>IF($O7450&lt;Assumptions!$B$17,"A",IF($O7450&lt;Assumptions!$B$18,"B",IF($O7450&lt;Assumptions!$B$19,"C",IF($O7450&lt;Assumptions!$B$20,"D","E"))))</f>
        <v>B</v>
      </c>
      <c r="S7450" s="75">
        <f t="shared" si="233"/>
        <v>0</v>
      </c>
    </row>
    <row r="7451" spans="1:19" ht="17.399999999999999" x14ac:dyDescent="0.3">
      <c r="A7451" s="39" t="s">
        <v>1173</v>
      </c>
      <c r="B7451" s="39" t="s">
        <v>75</v>
      </c>
      <c r="C7451" s="39" t="s">
        <v>135</v>
      </c>
      <c r="D7451" s="39" t="s">
        <v>48</v>
      </c>
      <c r="E7451" s="70" t="s">
        <v>43</v>
      </c>
      <c r="F7451" s="70" t="s">
        <v>36</v>
      </c>
      <c r="G7451" s="78">
        <v>43489</v>
      </c>
      <c r="H7451" s="78">
        <v>45992</v>
      </c>
      <c r="I7451" s="69">
        <v>493419.53</v>
      </c>
      <c r="J7451" s="70">
        <v>0</v>
      </c>
      <c r="K7451" s="71">
        <v>1.022</v>
      </c>
      <c r="L7451" s="70">
        <v>0</v>
      </c>
      <c r="M7451" s="71">
        <v>0.85099999999999998</v>
      </c>
      <c r="N7451" s="72"/>
      <c r="O7451" s="73">
        <f>MIN(1,MAX(0,(1/(1+EXP(-(Assumptions!$B$5 + Assumptions!$B$6*$N7451))))*Assumptions!$B$3))</f>
        <v>3.9165722796764356E-2</v>
      </c>
      <c r="P7451" s="73">
        <f>VLOOKUP($F7451,Assumptions!$A$23:$B$27,2,FALSE)*Assumptions!$B$4</f>
        <v>0.55000000000000004</v>
      </c>
      <c r="Q7451" s="74">
        <f t="shared" si="232"/>
        <v>10628.822893969367</v>
      </c>
      <c r="R7451" s="75" t="str">
        <f>IF($O7451&lt;Assumptions!$B$17,"A",IF($O7451&lt;Assumptions!$B$18,"B",IF($O7451&lt;Assumptions!$B$19,"C",IF($O7451&lt;Assumptions!$B$20,"D","E"))))</f>
        <v>B</v>
      </c>
      <c r="S7451" s="75">
        <f t="shared" si="233"/>
        <v>0</v>
      </c>
    </row>
    <row r="7452" spans="1:19" ht="17.399999999999999" x14ac:dyDescent="0.3">
      <c r="A7452" s="39" t="s">
        <v>1175</v>
      </c>
      <c r="B7452" s="39" t="s">
        <v>87</v>
      </c>
      <c r="C7452" s="39" t="s">
        <v>190</v>
      </c>
      <c r="D7452" s="39" t="s">
        <v>42</v>
      </c>
      <c r="E7452" s="70" t="s">
        <v>27</v>
      </c>
      <c r="F7452" s="70" t="s">
        <v>36</v>
      </c>
      <c r="G7452" s="78">
        <v>45707</v>
      </c>
      <c r="H7452" s="78">
        <v>45689</v>
      </c>
      <c r="I7452" s="69">
        <v>102212897.38</v>
      </c>
      <c r="J7452" s="70">
        <v>0</v>
      </c>
      <c r="K7452" s="71">
        <v>1.0860000000000001</v>
      </c>
      <c r="L7452" s="70">
        <v>0</v>
      </c>
      <c r="M7452" s="71">
        <v>1.35</v>
      </c>
      <c r="N7452" s="72"/>
      <c r="O7452" s="73">
        <f>MIN(1,MAX(0,(1/(1+EXP(-(Assumptions!$B$5 + Assumptions!$B$6*$N7452))))*Assumptions!$B$3))</f>
        <v>3.9165722796764356E-2</v>
      </c>
      <c r="P7452" s="73">
        <f>VLOOKUP($F7452,Assumptions!$A$23:$B$27,2,FALSE)*Assumptions!$B$4</f>
        <v>0.55000000000000004</v>
      </c>
      <c r="Q7452" s="74">
        <f t="shared" si="232"/>
        <v>2201783.1027715611</v>
      </c>
      <c r="R7452" s="75" t="str">
        <f>IF($O7452&lt;Assumptions!$B$17,"A",IF($O7452&lt;Assumptions!$B$18,"B",IF($O7452&lt;Assumptions!$B$19,"C",IF($O7452&lt;Assumptions!$B$20,"D","E"))))</f>
        <v>B</v>
      </c>
      <c r="S7452" s="75">
        <f t="shared" si="233"/>
        <v>0</v>
      </c>
    </row>
    <row r="7453" spans="1:19" ht="17.399999999999999" x14ac:dyDescent="0.3">
      <c r="A7453" s="39" t="s">
        <v>1175</v>
      </c>
      <c r="B7453" s="39" t="s">
        <v>87</v>
      </c>
      <c r="C7453" s="39" t="s">
        <v>190</v>
      </c>
      <c r="D7453" s="39" t="s">
        <v>42</v>
      </c>
      <c r="E7453" s="70" t="s">
        <v>27</v>
      </c>
      <c r="F7453" s="70" t="s">
        <v>36</v>
      </c>
      <c r="G7453" s="78">
        <v>45707</v>
      </c>
      <c r="H7453" s="78">
        <v>45717</v>
      </c>
      <c r="I7453" s="69">
        <v>100072562.5</v>
      </c>
      <c r="J7453" s="70">
        <v>0</v>
      </c>
      <c r="K7453" s="71">
        <v>1.022</v>
      </c>
      <c r="L7453" s="70">
        <v>0</v>
      </c>
      <c r="M7453" s="71">
        <v>1.35</v>
      </c>
      <c r="N7453" s="72"/>
      <c r="O7453" s="73">
        <f>MIN(1,MAX(0,(1/(1+EXP(-(Assumptions!$B$5 + Assumptions!$B$6*$N7453))))*Assumptions!$B$3))</f>
        <v>3.9165722796764356E-2</v>
      </c>
      <c r="P7453" s="73">
        <f>VLOOKUP($F7453,Assumptions!$A$23:$B$27,2,FALSE)*Assumptions!$B$4</f>
        <v>0.55000000000000004</v>
      </c>
      <c r="Q7453" s="74">
        <f t="shared" si="232"/>
        <v>2155677.8333402816</v>
      </c>
      <c r="R7453" s="75" t="str">
        <f>IF($O7453&lt;Assumptions!$B$17,"A",IF($O7453&lt;Assumptions!$B$18,"B",IF($O7453&lt;Assumptions!$B$19,"C",IF($O7453&lt;Assumptions!$B$20,"D","E"))))</f>
        <v>B</v>
      </c>
      <c r="S7453" s="75">
        <f t="shared" si="233"/>
        <v>0</v>
      </c>
    </row>
    <row r="7454" spans="1:19" ht="17.399999999999999" x14ac:dyDescent="0.3">
      <c r="A7454" s="39" t="s">
        <v>1175</v>
      </c>
      <c r="B7454" s="39" t="s">
        <v>87</v>
      </c>
      <c r="C7454" s="39" t="s">
        <v>190</v>
      </c>
      <c r="D7454" s="39" t="s">
        <v>42</v>
      </c>
      <c r="E7454" s="70" t="s">
        <v>27</v>
      </c>
      <c r="F7454" s="70" t="s">
        <v>36</v>
      </c>
      <c r="G7454" s="78">
        <v>45707</v>
      </c>
      <c r="H7454" s="78">
        <v>45748</v>
      </c>
      <c r="I7454" s="69">
        <v>98054325.549999997</v>
      </c>
      <c r="J7454" s="70">
        <v>0</v>
      </c>
      <c r="K7454" s="71">
        <v>1.149</v>
      </c>
      <c r="L7454" s="70">
        <v>0</v>
      </c>
      <c r="M7454" s="71">
        <v>1.35</v>
      </c>
      <c r="N7454" s="72"/>
      <c r="O7454" s="73">
        <f>MIN(1,MAX(0,(1/(1+EXP(-(Assumptions!$B$5 + Assumptions!$B$6*$N7454))))*Assumptions!$B$3))</f>
        <v>3.9165722796764356E-2</v>
      </c>
      <c r="P7454" s="73">
        <f>VLOOKUP($F7454,Assumptions!$A$23:$B$27,2,FALSE)*Assumptions!$B$4</f>
        <v>0.55000000000000004</v>
      </c>
      <c r="Q7454" s="74">
        <f t="shared" si="232"/>
        <v>2112202.6934332438</v>
      </c>
      <c r="R7454" s="75" t="str">
        <f>IF($O7454&lt;Assumptions!$B$17,"A",IF($O7454&lt;Assumptions!$B$18,"B",IF($O7454&lt;Assumptions!$B$19,"C",IF($O7454&lt;Assumptions!$B$20,"D","E"))))</f>
        <v>B</v>
      </c>
      <c r="S7454" s="75">
        <f t="shared" si="233"/>
        <v>0</v>
      </c>
    </row>
    <row r="7455" spans="1:19" ht="17.399999999999999" x14ac:dyDescent="0.3">
      <c r="A7455" s="39" t="s">
        <v>1175</v>
      </c>
      <c r="B7455" s="39" t="s">
        <v>87</v>
      </c>
      <c r="C7455" s="39" t="s">
        <v>190</v>
      </c>
      <c r="D7455" s="39" t="s">
        <v>42</v>
      </c>
      <c r="E7455" s="70" t="s">
        <v>27</v>
      </c>
      <c r="F7455" s="70" t="s">
        <v>36</v>
      </c>
      <c r="G7455" s="78">
        <v>45707</v>
      </c>
      <c r="H7455" s="78">
        <v>45778</v>
      </c>
      <c r="I7455" s="69">
        <v>96339386.849999994</v>
      </c>
      <c r="J7455" s="70">
        <v>0</v>
      </c>
      <c r="K7455" s="71">
        <v>0.96499999999999997</v>
      </c>
      <c r="L7455" s="70">
        <v>0</v>
      </c>
      <c r="M7455" s="71">
        <v>1.35</v>
      </c>
      <c r="N7455" s="72"/>
      <c r="O7455" s="73">
        <f>MIN(1,MAX(0,(1/(1+EXP(-(Assumptions!$B$5 + Assumptions!$B$6*$N7455))))*Assumptions!$B$3))</f>
        <v>3.9165722796764356E-2</v>
      </c>
      <c r="P7455" s="73">
        <f>VLOOKUP($F7455,Assumptions!$A$23:$B$27,2,FALSE)*Assumptions!$B$4</f>
        <v>0.55000000000000004</v>
      </c>
      <c r="Q7455" s="74">
        <f t="shared" si="232"/>
        <v>2075260.9458775399</v>
      </c>
      <c r="R7455" s="75" t="str">
        <f>IF($O7455&lt;Assumptions!$B$17,"A",IF($O7455&lt;Assumptions!$B$18,"B",IF($O7455&lt;Assumptions!$B$19,"C",IF($O7455&lt;Assumptions!$B$20,"D","E"))))</f>
        <v>B</v>
      </c>
      <c r="S7455" s="75">
        <f t="shared" si="233"/>
        <v>0</v>
      </c>
    </row>
    <row r="7456" spans="1:19" ht="17.399999999999999" x14ac:dyDescent="0.3">
      <c r="A7456" s="39" t="s">
        <v>1175</v>
      </c>
      <c r="B7456" s="39" t="s">
        <v>87</v>
      </c>
      <c r="C7456" s="39" t="s">
        <v>190</v>
      </c>
      <c r="D7456" s="39" t="s">
        <v>42</v>
      </c>
      <c r="E7456" s="70" t="s">
        <v>27</v>
      </c>
      <c r="F7456" s="70" t="s">
        <v>36</v>
      </c>
      <c r="G7456" s="78">
        <v>45707</v>
      </c>
      <c r="H7456" s="78">
        <v>45809</v>
      </c>
      <c r="I7456" s="69">
        <v>94974277.689999998</v>
      </c>
      <c r="J7456" s="70">
        <v>0</v>
      </c>
      <c r="K7456" s="71">
        <v>1.115</v>
      </c>
      <c r="L7456" s="70">
        <v>0</v>
      </c>
      <c r="M7456" s="71">
        <v>1.35</v>
      </c>
      <c r="N7456" s="72"/>
      <c r="O7456" s="73">
        <f>MIN(1,MAX(0,(1/(1+EXP(-(Assumptions!$B$5 + Assumptions!$B$6*$N7456))))*Assumptions!$B$3))</f>
        <v>3.9165722796764356E-2</v>
      </c>
      <c r="P7456" s="73">
        <f>VLOOKUP($F7456,Assumptions!$A$23:$B$27,2,FALSE)*Assumptions!$B$4</f>
        <v>0.55000000000000004</v>
      </c>
      <c r="Q7456" s="74">
        <f t="shared" si="232"/>
        <v>2045854.928056204</v>
      </c>
      <c r="R7456" s="75" t="str">
        <f>IF($O7456&lt;Assumptions!$B$17,"A",IF($O7456&lt;Assumptions!$B$18,"B",IF($O7456&lt;Assumptions!$B$19,"C",IF($O7456&lt;Assumptions!$B$20,"D","E"))))</f>
        <v>B</v>
      </c>
      <c r="S7456" s="75">
        <f t="shared" si="233"/>
        <v>0</v>
      </c>
    </row>
    <row r="7457" spans="1:19" ht="17.399999999999999" x14ac:dyDescent="0.3">
      <c r="A7457" s="39" t="s">
        <v>1175</v>
      </c>
      <c r="B7457" s="39" t="s">
        <v>87</v>
      </c>
      <c r="C7457" s="39" t="s">
        <v>190</v>
      </c>
      <c r="D7457" s="39" t="s">
        <v>42</v>
      </c>
      <c r="E7457" s="70" t="s">
        <v>27</v>
      </c>
      <c r="F7457" s="70" t="s">
        <v>36</v>
      </c>
      <c r="G7457" s="78">
        <v>45707</v>
      </c>
      <c r="H7457" s="78">
        <v>45839</v>
      </c>
      <c r="I7457" s="69">
        <v>93627085.5</v>
      </c>
      <c r="J7457" s="70">
        <v>0</v>
      </c>
      <c r="K7457" s="71">
        <v>0.96299999999999997</v>
      </c>
      <c r="L7457" s="70">
        <v>0</v>
      </c>
      <c r="M7457" s="71">
        <v>1.35</v>
      </c>
      <c r="N7457" s="72"/>
      <c r="O7457" s="73">
        <f>MIN(1,MAX(0,(1/(1+EXP(-(Assumptions!$B$5 + Assumptions!$B$6*$N7457))))*Assumptions!$B$3))</f>
        <v>3.9165722796764356E-2</v>
      </c>
      <c r="P7457" s="73">
        <f>VLOOKUP($F7457,Assumptions!$A$23:$B$27,2,FALSE)*Assumptions!$B$4</f>
        <v>0.55000000000000004</v>
      </c>
      <c r="Q7457" s="74">
        <f t="shared" si="232"/>
        <v>2016834.8623290756</v>
      </c>
      <c r="R7457" s="75" t="str">
        <f>IF($O7457&lt;Assumptions!$B$17,"A",IF($O7457&lt;Assumptions!$B$18,"B",IF($O7457&lt;Assumptions!$B$19,"C",IF($O7457&lt;Assumptions!$B$20,"D","E"))))</f>
        <v>B</v>
      </c>
      <c r="S7457" s="75">
        <f t="shared" si="233"/>
        <v>0</v>
      </c>
    </row>
    <row r="7458" spans="1:19" ht="17.399999999999999" x14ac:dyDescent="0.3">
      <c r="A7458" s="39" t="s">
        <v>1175</v>
      </c>
      <c r="B7458" s="39" t="s">
        <v>87</v>
      </c>
      <c r="C7458" s="39" t="s">
        <v>190</v>
      </c>
      <c r="D7458" s="39" t="s">
        <v>42</v>
      </c>
      <c r="E7458" s="70" t="s">
        <v>27</v>
      </c>
      <c r="F7458" s="70" t="s">
        <v>36</v>
      </c>
      <c r="G7458" s="78">
        <v>45707</v>
      </c>
      <c r="H7458" s="78">
        <v>45870</v>
      </c>
      <c r="I7458" s="69">
        <v>91937117.859999999</v>
      </c>
      <c r="J7458" s="70">
        <v>95</v>
      </c>
      <c r="K7458" s="71">
        <v>0.59799999999999998</v>
      </c>
      <c r="L7458" s="70">
        <v>0</v>
      </c>
      <c r="M7458" s="71">
        <v>1.35</v>
      </c>
      <c r="N7458" s="72"/>
      <c r="O7458" s="73">
        <f>MIN(1,MAX(0,(1/(1+EXP(-(Assumptions!$B$5 + Assumptions!$B$6*$N7458))))*Assumptions!$B$3))</f>
        <v>3.9165722796764356E-2</v>
      </c>
      <c r="P7458" s="73">
        <f>VLOOKUP($F7458,Assumptions!$A$23:$B$27,2,FALSE)*Assumptions!$B$4</f>
        <v>0.55000000000000004</v>
      </c>
      <c r="Q7458" s="74">
        <f t="shared" si="232"/>
        <v>1980431.0200610175</v>
      </c>
      <c r="R7458" s="75" t="str">
        <f>IF($O7458&lt;Assumptions!$B$17,"A",IF($O7458&lt;Assumptions!$B$18,"B",IF($O7458&lt;Assumptions!$B$19,"C",IF($O7458&lt;Assumptions!$B$20,"D","E"))))</f>
        <v>B</v>
      </c>
      <c r="S7458" s="75">
        <f t="shared" si="233"/>
        <v>0</v>
      </c>
    </row>
    <row r="7459" spans="1:19" ht="17.399999999999999" x14ac:dyDescent="0.3">
      <c r="A7459" s="39" t="s">
        <v>1175</v>
      </c>
      <c r="B7459" s="39" t="s">
        <v>87</v>
      </c>
      <c r="C7459" s="39" t="s">
        <v>190</v>
      </c>
      <c r="D7459" s="39" t="s">
        <v>42</v>
      </c>
      <c r="E7459" s="70" t="s">
        <v>27</v>
      </c>
      <c r="F7459" s="70" t="s">
        <v>36</v>
      </c>
      <c r="G7459" s="78">
        <v>45707</v>
      </c>
      <c r="H7459" s="78">
        <v>45901</v>
      </c>
      <c r="I7459" s="69">
        <v>90274812.939999998</v>
      </c>
      <c r="J7459" s="70">
        <v>0</v>
      </c>
      <c r="K7459" s="71">
        <v>0.97799999999999998</v>
      </c>
      <c r="L7459" s="70">
        <v>0</v>
      </c>
      <c r="M7459" s="71">
        <v>1.35</v>
      </c>
      <c r="N7459" s="72"/>
      <c r="O7459" s="73">
        <f>MIN(1,MAX(0,(1/(1+EXP(-(Assumptions!$B$5 + Assumptions!$B$6*$N7459))))*Assumptions!$B$3))</f>
        <v>3.9165722796764356E-2</v>
      </c>
      <c r="P7459" s="73">
        <f>VLOOKUP($F7459,Assumptions!$A$23:$B$27,2,FALSE)*Assumptions!$B$4</f>
        <v>0.55000000000000004</v>
      </c>
      <c r="Q7459" s="74">
        <f t="shared" si="232"/>
        <v>1944623.064525788</v>
      </c>
      <c r="R7459" s="75" t="str">
        <f>IF($O7459&lt;Assumptions!$B$17,"A",IF($O7459&lt;Assumptions!$B$18,"B",IF($O7459&lt;Assumptions!$B$19,"C",IF($O7459&lt;Assumptions!$B$20,"D","E"))))</f>
        <v>B</v>
      </c>
      <c r="S7459" s="75">
        <f t="shared" si="233"/>
        <v>0</v>
      </c>
    </row>
    <row r="7460" spans="1:19" ht="17.399999999999999" x14ac:dyDescent="0.3">
      <c r="A7460" s="39" t="s">
        <v>1175</v>
      </c>
      <c r="B7460" s="39" t="s">
        <v>87</v>
      </c>
      <c r="C7460" s="39" t="s">
        <v>190</v>
      </c>
      <c r="D7460" s="39" t="s">
        <v>42</v>
      </c>
      <c r="E7460" s="70" t="s">
        <v>27</v>
      </c>
      <c r="F7460" s="70" t="s">
        <v>36</v>
      </c>
      <c r="G7460" s="78">
        <v>45707</v>
      </c>
      <c r="H7460" s="78">
        <v>45931</v>
      </c>
      <c r="I7460" s="69">
        <v>88588081.159999996</v>
      </c>
      <c r="J7460" s="70">
        <v>15</v>
      </c>
      <c r="K7460" s="71">
        <v>0.98799999999999999</v>
      </c>
      <c r="L7460" s="70">
        <v>0</v>
      </c>
      <c r="M7460" s="71">
        <v>1.35</v>
      </c>
      <c r="N7460" s="72"/>
      <c r="O7460" s="73">
        <f>MIN(1,MAX(0,(1/(1+EXP(-(Assumptions!$B$5 + Assumptions!$B$6*$N7460))))*Assumptions!$B$3))</f>
        <v>3.9165722796764356E-2</v>
      </c>
      <c r="P7460" s="73">
        <f>VLOOKUP($F7460,Assumptions!$A$23:$B$27,2,FALSE)*Assumptions!$B$4</f>
        <v>0.55000000000000004</v>
      </c>
      <c r="Q7460" s="74">
        <f t="shared" si="232"/>
        <v>1908288.9263954028</v>
      </c>
      <c r="R7460" s="75" t="str">
        <f>IF($O7460&lt;Assumptions!$B$17,"A",IF($O7460&lt;Assumptions!$B$18,"B",IF($O7460&lt;Assumptions!$B$19,"C",IF($O7460&lt;Assumptions!$B$20,"D","E"))))</f>
        <v>B</v>
      </c>
      <c r="S7460" s="75">
        <f t="shared" si="233"/>
        <v>0</v>
      </c>
    </row>
    <row r="7461" spans="1:19" ht="17.399999999999999" x14ac:dyDescent="0.3">
      <c r="A7461" s="39" t="s">
        <v>1175</v>
      </c>
      <c r="B7461" s="39" t="s">
        <v>87</v>
      </c>
      <c r="C7461" s="39" t="s">
        <v>190</v>
      </c>
      <c r="D7461" s="39" t="s">
        <v>42</v>
      </c>
      <c r="E7461" s="70" t="s">
        <v>27</v>
      </c>
      <c r="F7461" s="70" t="s">
        <v>36</v>
      </c>
      <c r="G7461" s="78">
        <v>45707</v>
      </c>
      <c r="H7461" s="78">
        <v>45962</v>
      </c>
      <c r="I7461" s="69">
        <v>87120279.780000001</v>
      </c>
      <c r="J7461" s="70">
        <v>0</v>
      </c>
      <c r="K7461" s="71">
        <v>1.0089999999999999</v>
      </c>
      <c r="L7461" s="70">
        <v>0</v>
      </c>
      <c r="M7461" s="71">
        <v>1.35</v>
      </c>
      <c r="N7461" s="72"/>
      <c r="O7461" s="73">
        <f>MIN(1,MAX(0,(1/(1+EXP(-(Assumptions!$B$5 + Assumptions!$B$6*$N7461))))*Assumptions!$B$3))</f>
        <v>3.9165722796764356E-2</v>
      </c>
      <c r="P7461" s="73">
        <f>VLOOKUP($F7461,Assumptions!$A$23:$B$27,2,FALSE)*Assumptions!$B$4</f>
        <v>0.55000000000000004</v>
      </c>
      <c r="Q7461" s="74">
        <f t="shared" si="232"/>
        <v>1876670.8003120192</v>
      </c>
      <c r="R7461" s="75" t="str">
        <f>IF($O7461&lt;Assumptions!$B$17,"A",IF($O7461&lt;Assumptions!$B$18,"B",IF($O7461&lt;Assumptions!$B$19,"C",IF($O7461&lt;Assumptions!$B$20,"D","E"))))</f>
        <v>B</v>
      </c>
      <c r="S7461" s="75">
        <f t="shared" si="233"/>
        <v>0</v>
      </c>
    </row>
    <row r="7462" spans="1:19" ht="17.399999999999999" x14ac:dyDescent="0.3">
      <c r="A7462" s="39" t="s">
        <v>1175</v>
      </c>
      <c r="B7462" s="39" t="s">
        <v>87</v>
      </c>
      <c r="C7462" s="39" t="s">
        <v>190</v>
      </c>
      <c r="D7462" s="39" t="s">
        <v>42</v>
      </c>
      <c r="E7462" s="70" t="s">
        <v>27</v>
      </c>
      <c r="F7462" s="70" t="s">
        <v>36</v>
      </c>
      <c r="G7462" s="78">
        <v>45707</v>
      </c>
      <c r="H7462" s="78">
        <v>45992</v>
      </c>
      <c r="I7462" s="69">
        <v>85523600.489999995</v>
      </c>
      <c r="J7462" s="70">
        <v>65</v>
      </c>
      <c r="K7462" s="71">
        <v>0.73299999999999998</v>
      </c>
      <c r="L7462" s="70">
        <v>0</v>
      </c>
      <c r="M7462" s="71">
        <v>1.35</v>
      </c>
      <c r="N7462" s="72"/>
      <c r="O7462" s="73">
        <f>MIN(1,MAX(0,(1/(1+EXP(-(Assumptions!$B$5 + Assumptions!$B$6*$N7462))))*Assumptions!$B$3))</f>
        <v>3.9165722796764356E-2</v>
      </c>
      <c r="P7462" s="73">
        <f>VLOOKUP($F7462,Assumptions!$A$23:$B$27,2,FALSE)*Assumptions!$B$4</f>
        <v>0.55000000000000004</v>
      </c>
      <c r="Q7462" s="74">
        <f t="shared" si="232"/>
        <v>1842276.4961549081</v>
      </c>
      <c r="R7462" s="75" t="str">
        <f>IF($O7462&lt;Assumptions!$B$17,"A",IF($O7462&lt;Assumptions!$B$18,"B",IF($O7462&lt;Assumptions!$B$19,"C",IF($O7462&lt;Assumptions!$B$20,"D","E"))))</f>
        <v>B</v>
      </c>
      <c r="S7462" s="75">
        <f t="shared" si="233"/>
        <v>0</v>
      </c>
    </row>
    <row r="7463" spans="1:19" ht="17.399999999999999" x14ac:dyDescent="0.3">
      <c r="A7463" s="39" t="s">
        <v>1176</v>
      </c>
      <c r="B7463" s="39" t="s">
        <v>78</v>
      </c>
      <c r="C7463" s="39" t="s">
        <v>144</v>
      </c>
      <c r="D7463" s="39" t="s">
        <v>30</v>
      </c>
      <c r="E7463" s="70" t="s">
        <v>31</v>
      </c>
      <c r="F7463" s="70" t="s">
        <v>24</v>
      </c>
      <c r="G7463" s="78">
        <v>43483</v>
      </c>
      <c r="H7463" s="78">
        <v>45658</v>
      </c>
      <c r="I7463" s="69">
        <v>9283112.0500000007</v>
      </c>
      <c r="J7463" s="70">
        <v>0</v>
      </c>
      <c r="K7463" s="71">
        <v>1.0629999999999999</v>
      </c>
      <c r="L7463" s="70">
        <v>0</v>
      </c>
      <c r="M7463" s="71">
        <v>0.93799999999999994</v>
      </c>
      <c r="N7463" s="72"/>
      <c r="O7463" s="73">
        <f>MIN(1,MAX(0,(1/(1+EXP(-(Assumptions!$B$5 + Assumptions!$B$6*$N7463))))*Assumptions!$B$3))</f>
        <v>3.9165722796764356E-2</v>
      </c>
      <c r="P7463" s="73">
        <f>VLOOKUP($F7463,Assumptions!$A$23:$B$27,2,FALSE)*Assumptions!$B$4</f>
        <v>0.2</v>
      </c>
      <c r="Q7463" s="74">
        <f t="shared" si="232"/>
        <v>72715.958648320593</v>
      </c>
      <c r="R7463" s="75" t="str">
        <f>IF($O7463&lt;Assumptions!$B$17,"A",IF($O7463&lt;Assumptions!$B$18,"B",IF($O7463&lt;Assumptions!$B$19,"C",IF($O7463&lt;Assumptions!$B$20,"D","E"))))</f>
        <v>B</v>
      </c>
      <c r="S7463" s="75">
        <f t="shared" si="233"/>
        <v>0</v>
      </c>
    </row>
    <row r="7464" spans="1:19" ht="17.399999999999999" x14ac:dyDescent="0.3">
      <c r="A7464" s="39" t="s">
        <v>1176</v>
      </c>
      <c r="B7464" s="39" t="s">
        <v>78</v>
      </c>
      <c r="C7464" s="39" t="s">
        <v>144</v>
      </c>
      <c r="D7464" s="39" t="s">
        <v>30</v>
      </c>
      <c r="E7464" s="70" t="s">
        <v>31</v>
      </c>
      <c r="F7464" s="70" t="s">
        <v>24</v>
      </c>
      <c r="G7464" s="78">
        <v>43483</v>
      </c>
      <c r="H7464" s="78">
        <v>45689</v>
      </c>
      <c r="I7464" s="69">
        <v>9037700.0600000005</v>
      </c>
      <c r="J7464" s="70">
        <v>0</v>
      </c>
      <c r="K7464" s="71">
        <v>1.1359999999999999</v>
      </c>
      <c r="L7464" s="70">
        <v>0</v>
      </c>
      <c r="M7464" s="71">
        <v>0.93799999999999994</v>
      </c>
      <c r="N7464" s="72"/>
      <c r="O7464" s="73">
        <f>MIN(1,MAX(0,(1/(1+EXP(-(Assumptions!$B$5 + Assumptions!$B$6*$N7464))))*Assumptions!$B$3))</f>
        <v>3.9165722796764356E-2</v>
      </c>
      <c r="P7464" s="73">
        <f>VLOOKUP($F7464,Assumptions!$A$23:$B$27,2,FALSE)*Assumptions!$B$4</f>
        <v>0.2</v>
      </c>
      <c r="Q7464" s="74">
        <f t="shared" si="232"/>
        <v>70793.611054052119</v>
      </c>
      <c r="R7464" s="75" t="str">
        <f>IF($O7464&lt;Assumptions!$B$17,"A",IF($O7464&lt;Assumptions!$B$18,"B",IF($O7464&lt;Assumptions!$B$19,"C",IF($O7464&lt;Assumptions!$B$20,"D","E"))))</f>
        <v>B</v>
      </c>
      <c r="S7464" s="75">
        <f t="shared" si="233"/>
        <v>0</v>
      </c>
    </row>
    <row r="7465" spans="1:19" ht="17.399999999999999" x14ac:dyDescent="0.3">
      <c r="A7465" s="39" t="s">
        <v>1176</v>
      </c>
      <c r="B7465" s="39" t="s">
        <v>78</v>
      </c>
      <c r="C7465" s="39" t="s">
        <v>144</v>
      </c>
      <c r="D7465" s="39" t="s">
        <v>30</v>
      </c>
      <c r="E7465" s="70" t="s">
        <v>31</v>
      </c>
      <c r="F7465" s="70" t="s">
        <v>24</v>
      </c>
      <c r="G7465" s="78">
        <v>43483</v>
      </c>
      <c r="H7465" s="78">
        <v>45717</v>
      </c>
      <c r="I7465" s="69">
        <v>8822081.2100000009</v>
      </c>
      <c r="J7465" s="70">
        <v>0</v>
      </c>
      <c r="K7465" s="71">
        <v>1.143</v>
      </c>
      <c r="L7465" s="70">
        <v>0</v>
      </c>
      <c r="M7465" s="71">
        <v>0.93799999999999994</v>
      </c>
      <c r="N7465" s="72"/>
      <c r="O7465" s="73">
        <f>MIN(1,MAX(0,(1/(1+EXP(-(Assumptions!$B$5 + Assumptions!$B$6*$N7465))))*Assumptions!$B$3))</f>
        <v>3.9165722796764356E-2</v>
      </c>
      <c r="P7465" s="73">
        <f>VLOOKUP($F7465,Assumptions!$A$23:$B$27,2,FALSE)*Assumptions!$B$4</f>
        <v>0.2</v>
      </c>
      <c r="Q7465" s="74">
        <f t="shared" si="232"/>
        <v>69104.63743228071</v>
      </c>
      <c r="R7465" s="75" t="str">
        <f>IF($O7465&lt;Assumptions!$B$17,"A",IF($O7465&lt;Assumptions!$B$18,"B",IF($O7465&lt;Assumptions!$B$19,"C",IF($O7465&lt;Assumptions!$B$20,"D","E"))))</f>
        <v>B</v>
      </c>
      <c r="S7465" s="75">
        <f t="shared" si="233"/>
        <v>0</v>
      </c>
    </row>
    <row r="7466" spans="1:19" ht="17.399999999999999" x14ac:dyDescent="0.3">
      <c r="A7466" s="39" t="s">
        <v>1176</v>
      </c>
      <c r="B7466" s="39" t="s">
        <v>78</v>
      </c>
      <c r="C7466" s="39" t="s">
        <v>144</v>
      </c>
      <c r="D7466" s="39" t="s">
        <v>30</v>
      </c>
      <c r="E7466" s="70" t="s">
        <v>31</v>
      </c>
      <c r="F7466" s="70" t="s">
        <v>24</v>
      </c>
      <c r="G7466" s="78">
        <v>43483</v>
      </c>
      <c r="H7466" s="78">
        <v>45748</v>
      </c>
      <c r="I7466" s="69">
        <v>8607505.5899999999</v>
      </c>
      <c r="J7466" s="70">
        <v>0</v>
      </c>
      <c r="K7466" s="71">
        <v>0.96899999999999997</v>
      </c>
      <c r="L7466" s="70">
        <v>0</v>
      </c>
      <c r="M7466" s="71">
        <v>0.93799999999999994</v>
      </c>
      <c r="N7466" s="72"/>
      <c r="O7466" s="73">
        <f>MIN(1,MAX(0,(1/(1+EXP(-(Assumptions!$B$5 + Assumptions!$B$6*$N7466))))*Assumptions!$B$3))</f>
        <v>3.9165722796764356E-2</v>
      </c>
      <c r="P7466" s="73">
        <f>VLOOKUP($F7466,Assumptions!$A$23:$B$27,2,FALSE)*Assumptions!$B$4</f>
        <v>0.2</v>
      </c>
      <c r="Q7466" s="74">
        <f t="shared" si="232"/>
        <v>67423.83558190793</v>
      </c>
      <c r="R7466" s="75" t="str">
        <f>IF($O7466&lt;Assumptions!$B$17,"A",IF($O7466&lt;Assumptions!$B$18,"B",IF($O7466&lt;Assumptions!$B$19,"C",IF($O7466&lt;Assumptions!$B$20,"D","E"))))</f>
        <v>B</v>
      </c>
      <c r="S7466" s="75">
        <f t="shared" si="233"/>
        <v>0</v>
      </c>
    </row>
    <row r="7467" spans="1:19" ht="17.399999999999999" x14ac:dyDescent="0.3">
      <c r="A7467" s="39" t="s">
        <v>1176</v>
      </c>
      <c r="B7467" s="39" t="s">
        <v>78</v>
      </c>
      <c r="C7467" s="39" t="s">
        <v>144</v>
      </c>
      <c r="D7467" s="39" t="s">
        <v>30</v>
      </c>
      <c r="E7467" s="70" t="s">
        <v>31</v>
      </c>
      <c r="F7467" s="70" t="s">
        <v>24</v>
      </c>
      <c r="G7467" s="78">
        <v>43483</v>
      </c>
      <c r="H7467" s="78">
        <v>45778</v>
      </c>
      <c r="I7467" s="69">
        <v>8388947.2400000002</v>
      </c>
      <c r="J7467" s="70">
        <v>15</v>
      </c>
      <c r="K7467" s="71">
        <v>1.141</v>
      </c>
      <c r="L7467" s="70">
        <v>0</v>
      </c>
      <c r="M7467" s="71">
        <v>0.93799999999999994</v>
      </c>
      <c r="N7467" s="72"/>
      <c r="O7467" s="73">
        <f>MIN(1,MAX(0,(1/(1+EXP(-(Assumptions!$B$5 + Assumptions!$B$6*$N7467))))*Assumptions!$B$3))</f>
        <v>3.9165722796764356E-2</v>
      </c>
      <c r="P7467" s="73">
        <f>VLOOKUP($F7467,Assumptions!$A$23:$B$27,2,FALSE)*Assumptions!$B$4</f>
        <v>0.2</v>
      </c>
      <c r="Q7467" s="74">
        <f t="shared" si="232"/>
        <v>65711.836431704287</v>
      </c>
      <c r="R7467" s="75" t="str">
        <f>IF($O7467&lt;Assumptions!$B$17,"A",IF($O7467&lt;Assumptions!$B$18,"B",IF($O7467&lt;Assumptions!$B$19,"C",IF($O7467&lt;Assumptions!$B$20,"D","E"))))</f>
        <v>B</v>
      </c>
      <c r="S7467" s="75">
        <f t="shared" si="233"/>
        <v>0</v>
      </c>
    </row>
    <row r="7468" spans="1:19" ht="17.399999999999999" x14ac:dyDescent="0.3">
      <c r="A7468" s="39" t="s">
        <v>1176</v>
      </c>
      <c r="B7468" s="39" t="s">
        <v>78</v>
      </c>
      <c r="C7468" s="39" t="s">
        <v>144</v>
      </c>
      <c r="D7468" s="39" t="s">
        <v>30</v>
      </c>
      <c r="E7468" s="70" t="s">
        <v>31</v>
      </c>
      <c r="F7468" s="70" t="s">
        <v>24</v>
      </c>
      <c r="G7468" s="78">
        <v>43483</v>
      </c>
      <c r="H7468" s="78">
        <v>45809</v>
      </c>
      <c r="I7468" s="69">
        <v>8197997.9100000001</v>
      </c>
      <c r="J7468" s="70">
        <v>15</v>
      </c>
      <c r="K7468" s="71">
        <v>0.999</v>
      </c>
      <c r="L7468" s="70">
        <v>0</v>
      </c>
      <c r="M7468" s="71">
        <v>0.93799999999999994</v>
      </c>
      <c r="N7468" s="72"/>
      <c r="O7468" s="73">
        <f>MIN(1,MAX(0,(1/(1+EXP(-(Assumptions!$B$5 + Assumptions!$B$6*$N7468))))*Assumptions!$B$3))</f>
        <v>3.9165722796764356E-2</v>
      </c>
      <c r="P7468" s="73">
        <f>VLOOKUP($F7468,Assumptions!$A$23:$B$27,2,FALSE)*Assumptions!$B$4</f>
        <v>0.2</v>
      </c>
      <c r="Q7468" s="74">
        <f t="shared" si="232"/>
        <v>64216.102726302721</v>
      </c>
      <c r="R7468" s="75" t="str">
        <f>IF($O7468&lt;Assumptions!$B$17,"A",IF($O7468&lt;Assumptions!$B$18,"B",IF($O7468&lt;Assumptions!$B$19,"C",IF($O7468&lt;Assumptions!$B$20,"D","E"))))</f>
        <v>B</v>
      </c>
      <c r="S7468" s="75">
        <f t="shared" si="233"/>
        <v>0</v>
      </c>
    </row>
    <row r="7469" spans="1:19" ht="17.399999999999999" x14ac:dyDescent="0.3">
      <c r="A7469" s="39" t="s">
        <v>1176</v>
      </c>
      <c r="B7469" s="39" t="s">
        <v>78</v>
      </c>
      <c r="C7469" s="39" t="s">
        <v>144</v>
      </c>
      <c r="D7469" s="39" t="s">
        <v>30</v>
      </c>
      <c r="E7469" s="70" t="s">
        <v>31</v>
      </c>
      <c r="F7469" s="70" t="s">
        <v>24</v>
      </c>
      <c r="G7469" s="78">
        <v>43483</v>
      </c>
      <c r="H7469" s="78">
        <v>45839</v>
      </c>
      <c r="I7469" s="69">
        <v>8001071.3099999996</v>
      </c>
      <c r="J7469" s="70">
        <v>0</v>
      </c>
      <c r="K7469" s="71">
        <v>1.1279999999999999</v>
      </c>
      <c r="L7469" s="70">
        <v>0</v>
      </c>
      <c r="M7469" s="71">
        <v>0.93799999999999994</v>
      </c>
      <c r="N7469" s="72"/>
      <c r="O7469" s="73">
        <f>MIN(1,MAX(0,(1/(1+EXP(-(Assumptions!$B$5 + Assumptions!$B$6*$N7469))))*Assumptions!$B$3))</f>
        <v>3.9165722796764356E-2</v>
      </c>
      <c r="P7469" s="73">
        <f>VLOOKUP($F7469,Assumptions!$A$23:$B$27,2,FALSE)*Assumptions!$B$4</f>
        <v>0.2</v>
      </c>
      <c r="Q7469" s="74">
        <f t="shared" si="232"/>
        <v>62673.548200920843</v>
      </c>
      <c r="R7469" s="75" t="str">
        <f>IF($O7469&lt;Assumptions!$B$17,"A",IF($O7469&lt;Assumptions!$B$18,"B",IF($O7469&lt;Assumptions!$B$19,"C",IF($O7469&lt;Assumptions!$B$20,"D","E"))))</f>
        <v>B</v>
      </c>
      <c r="S7469" s="75">
        <f t="shared" si="233"/>
        <v>0</v>
      </c>
    </row>
    <row r="7470" spans="1:19" ht="17.399999999999999" x14ac:dyDescent="0.3">
      <c r="A7470" s="39" t="s">
        <v>1176</v>
      </c>
      <c r="B7470" s="39" t="s">
        <v>78</v>
      </c>
      <c r="C7470" s="39" t="s">
        <v>144</v>
      </c>
      <c r="D7470" s="39" t="s">
        <v>30</v>
      </c>
      <c r="E7470" s="70" t="s">
        <v>31</v>
      </c>
      <c r="F7470" s="70" t="s">
        <v>24</v>
      </c>
      <c r="G7470" s="78">
        <v>43483</v>
      </c>
      <c r="H7470" s="78">
        <v>45870</v>
      </c>
      <c r="I7470" s="69">
        <v>7795647.9800000004</v>
      </c>
      <c r="J7470" s="70">
        <v>185</v>
      </c>
      <c r="K7470" s="71">
        <v>0.248</v>
      </c>
      <c r="L7470" s="70">
        <v>0</v>
      </c>
      <c r="M7470" s="71">
        <v>0.93799999999999994</v>
      </c>
      <c r="N7470" s="72"/>
      <c r="O7470" s="73">
        <f>MIN(1,MAX(0,(1/(1+EXP(-(Assumptions!$B$5 + Assumptions!$B$6*$N7470))))*Assumptions!$B$3))</f>
        <v>3.9165722796764356E-2</v>
      </c>
      <c r="P7470" s="73">
        <f>VLOOKUP($F7470,Assumptions!$A$23:$B$27,2,FALSE)*Assumptions!$B$4</f>
        <v>0.2</v>
      </c>
      <c r="Q7470" s="74">
        <f t="shared" si="232"/>
        <v>61064.437561167208</v>
      </c>
      <c r="R7470" s="75" t="str">
        <f>IF($O7470&lt;Assumptions!$B$17,"A",IF($O7470&lt;Assumptions!$B$18,"B",IF($O7470&lt;Assumptions!$B$19,"C",IF($O7470&lt;Assumptions!$B$20,"D","E"))))</f>
        <v>B</v>
      </c>
      <c r="S7470" s="75">
        <f t="shared" si="233"/>
        <v>1</v>
      </c>
    </row>
    <row r="7471" spans="1:19" ht="17.399999999999999" x14ac:dyDescent="0.3">
      <c r="A7471" s="39" t="s">
        <v>1176</v>
      </c>
      <c r="B7471" s="39" t="s">
        <v>78</v>
      </c>
      <c r="C7471" s="39" t="s">
        <v>144</v>
      </c>
      <c r="D7471" s="39" t="s">
        <v>30</v>
      </c>
      <c r="E7471" s="70" t="s">
        <v>31</v>
      </c>
      <c r="F7471" s="70" t="s">
        <v>24</v>
      </c>
      <c r="G7471" s="78">
        <v>43483</v>
      </c>
      <c r="H7471" s="78">
        <v>45901</v>
      </c>
      <c r="I7471" s="69">
        <v>7610775.8099999996</v>
      </c>
      <c r="J7471" s="70">
        <v>0</v>
      </c>
      <c r="K7471" s="71">
        <v>1.139</v>
      </c>
      <c r="L7471" s="70">
        <v>0</v>
      </c>
      <c r="M7471" s="71">
        <v>0.93799999999999994</v>
      </c>
      <c r="N7471" s="72"/>
      <c r="O7471" s="73">
        <f>MIN(1,MAX(0,(1/(1+EXP(-(Assumptions!$B$5 + Assumptions!$B$6*$N7471))))*Assumptions!$B$3))</f>
        <v>3.9165722796764356E-2</v>
      </c>
      <c r="P7471" s="73">
        <f>VLOOKUP($F7471,Assumptions!$A$23:$B$27,2,FALSE)*Assumptions!$B$4</f>
        <v>0.2</v>
      </c>
      <c r="Q7471" s="74">
        <f t="shared" si="232"/>
        <v>59616.307128555934</v>
      </c>
      <c r="R7471" s="75" t="str">
        <f>IF($O7471&lt;Assumptions!$B$17,"A",IF($O7471&lt;Assumptions!$B$18,"B",IF($O7471&lt;Assumptions!$B$19,"C",IF($O7471&lt;Assumptions!$B$20,"D","E"))))</f>
        <v>B</v>
      </c>
      <c r="S7471" s="75">
        <f t="shared" si="233"/>
        <v>0</v>
      </c>
    </row>
    <row r="7472" spans="1:19" ht="17.399999999999999" x14ac:dyDescent="0.3">
      <c r="A7472" s="39" t="s">
        <v>1176</v>
      </c>
      <c r="B7472" s="39" t="s">
        <v>78</v>
      </c>
      <c r="C7472" s="39" t="s">
        <v>144</v>
      </c>
      <c r="D7472" s="39" t="s">
        <v>30</v>
      </c>
      <c r="E7472" s="70" t="s">
        <v>31</v>
      </c>
      <c r="F7472" s="70" t="s">
        <v>24</v>
      </c>
      <c r="G7472" s="78">
        <v>43483</v>
      </c>
      <c r="H7472" s="78">
        <v>45931</v>
      </c>
      <c r="I7472" s="69">
        <v>7434712.4299999997</v>
      </c>
      <c r="J7472" s="70">
        <v>0</v>
      </c>
      <c r="K7472" s="71">
        <v>0.95299999999999996</v>
      </c>
      <c r="L7472" s="70">
        <v>0</v>
      </c>
      <c r="M7472" s="71">
        <v>0.93799999999999994</v>
      </c>
      <c r="N7472" s="72"/>
      <c r="O7472" s="73">
        <f>MIN(1,MAX(0,(1/(1+EXP(-(Assumptions!$B$5 + Assumptions!$B$6*$N7472))))*Assumptions!$B$3))</f>
        <v>3.9165722796764356E-2</v>
      </c>
      <c r="P7472" s="73">
        <f>VLOOKUP($F7472,Assumptions!$A$23:$B$27,2,FALSE)*Assumptions!$B$4</f>
        <v>0.2</v>
      </c>
      <c r="Q7472" s="74">
        <f t="shared" si="232"/>
        <v>58237.177221407663</v>
      </c>
      <c r="R7472" s="75" t="str">
        <f>IF($O7472&lt;Assumptions!$B$17,"A",IF($O7472&lt;Assumptions!$B$18,"B",IF($O7472&lt;Assumptions!$B$19,"C",IF($O7472&lt;Assumptions!$B$20,"D","E"))))</f>
        <v>B</v>
      </c>
      <c r="S7472" s="75">
        <f t="shared" si="233"/>
        <v>0</v>
      </c>
    </row>
    <row r="7473" spans="1:19" ht="17.399999999999999" x14ac:dyDescent="0.3">
      <c r="A7473" s="39" t="s">
        <v>1176</v>
      </c>
      <c r="B7473" s="39" t="s">
        <v>78</v>
      </c>
      <c r="C7473" s="39" t="s">
        <v>144</v>
      </c>
      <c r="D7473" s="39" t="s">
        <v>30</v>
      </c>
      <c r="E7473" s="70" t="s">
        <v>31</v>
      </c>
      <c r="F7473" s="70" t="s">
        <v>24</v>
      </c>
      <c r="G7473" s="78">
        <v>43483</v>
      </c>
      <c r="H7473" s="78">
        <v>45962</v>
      </c>
      <c r="I7473" s="69">
        <v>7267932.5499999998</v>
      </c>
      <c r="J7473" s="70">
        <v>65</v>
      </c>
      <c r="K7473" s="71">
        <v>0.51500000000000001</v>
      </c>
      <c r="L7473" s="70">
        <v>0</v>
      </c>
      <c r="M7473" s="71">
        <v>0.93799999999999994</v>
      </c>
      <c r="N7473" s="72"/>
      <c r="O7473" s="73">
        <f>MIN(1,MAX(0,(1/(1+EXP(-(Assumptions!$B$5 + Assumptions!$B$6*$N7473))))*Assumptions!$B$3))</f>
        <v>3.9165722796764356E-2</v>
      </c>
      <c r="P7473" s="73">
        <f>VLOOKUP($F7473,Assumptions!$A$23:$B$27,2,FALSE)*Assumptions!$B$4</f>
        <v>0.2</v>
      </c>
      <c r="Q7473" s="74">
        <f t="shared" si="232"/>
        <v>56930.76631177614</v>
      </c>
      <c r="R7473" s="75" t="str">
        <f>IF($O7473&lt;Assumptions!$B$17,"A",IF($O7473&lt;Assumptions!$B$18,"B",IF($O7473&lt;Assumptions!$B$19,"C",IF($O7473&lt;Assumptions!$B$20,"D","E"))))</f>
        <v>B</v>
      </c>
      <c r="S7473" s="75">
        <f t="shared" si="233"/>
        <v>0</v>
      </c>
    </row>
    <row r="7474" spans="1:19" ht="17.399999999999999" x14ac:dyDescent="0.3">
      <c r="A7474" s="39" t="s">
        <v>1176</v>
      </c>
      <c r="B7474" s="39" t="s">
        <v>78</v>
      </c>
      <c r="C7474" s="39" t="s">
        <v>144</v>
      </c>
      <c r="D7474" s="39" t="s">
        <v>30</v>
      </c>
      <c r="E7474" s="70" t="s">
        <v>31</v>
      </c>
      <c r="F7474" s="70" t="s">
        <v>24</v>
      </c>
      <c r="G7474" s="78">
        <v>43483</v>
      </c>
      <c r="H7474" s="78">
        <v>45992</v>
      </c>
      <c r="I7474" s="69">
        <v>7267932.5499999998</v>
      </c>
      <c r="J7474" s="70">
        <v>185</v>
      </c>
      <c r="K7474" s="71">
        <v>0.13200000000000001</v>
      </c>
      <c r="L7474" s="70">
        <v>1</v>
      </c>
      <c r="M7474" s="71">
        <v>0.93799999999999994</v>
      </c>
      <c r="N7474" s="72"/>
      <c r="O7474" s="73">
        <f>MIN(1,MAX(0,(1/(1+EXP(-(Assumptions!$B$5 + Assumptions!$B$6*$N7474))))*Assumptions!$B$3))</f>
        <v>3.9165722796764356E-2</v>
      </c>
      <c r="P7474" s="73">
        <f>VLOOKUP($F7474,Assumptions!$A$23:$B$27,2,FALSE)*Assumptions!$B$4</f>
        <v>0.2</v>
      </c>
      <c r="Q7474" s="74">
        <f t="shared" si="232"/>
        <v>56930.76631177614</v>
      </c>
      <c r="R7474" s="75" t="str">
        <f>IF($O7474&lt;Assumptions!$B$17,"A",IF($O7474&lt;Assumptions!$B$18,"B",IF($O7474&lt;Assumptions!$B$19,"C",IF($O7474&lt;Assumptions!$B$20,"D","E"))))</f>
        <v>B</v>
      </c>
      <c r="S7474" s="75">
        <f t="shared" si="233"/>
        <v>1</v>
      </c>
    </row>
    <row r="7475" spans="1:19" ht="17.399999999999999" x14ac:dyDescent="0.3">
      <c r="A7475" s="39" t="s">
        <v>1177</v>
      </c>
      <c r="B7475" s="39" t="s">
        <v>90</v>
      </c>
      <c r="C7475" s="39" t="s">
        <v>190</v>
      </c>
      <c r="D7475" s="39" t="s">
        <v>22</v>
      </c>
      <c r="E7475" s="70" t="s">
        <v>46</v>
      </c>
      <c r="F7475" s="70" t="s">
        <v>32</v>
      </c>
      <c r="G7475" s="78">
        <v>44326</v>
      </c>
      <c r="H7475" s="78">
        <v>45658</v>
      </c>
      <c r="I7475" s="69">
        <v>102345409.62</v>
      </c>
      <c r="J7475" s="70">
        <v>15</v>
      </c>
      <c r="K7475" s="71">
        <v>1.1140000000000001</v>
      </c>
      <c r="L7475" s="70">
        <v>0</v>
      </c>
      <c r="M7475" s="71">
        <v>0.77600000000000002</v>
      </c>
      <c r="N7475" s="72"/>
      <c r="O7475" s="73">
        <f>MIN(1,MAX(0,(1/(1+EXP(-(Assumptions!$B$5 + Assumptions!$B$6*$N7475))))*Assumptions!$B$3))</f>
        <v>3.9165722796764356E-2</v>
      </c>
      <c r="P7475" s="73">
        <f>VLOOKUP($F7475,Assumptions!$A$23:$B$27,2,FALSE)*Assumptions!$B$4</f>
        <v>0.5</v>
      </c>
      <c r="Q7475" s="74">
        <f t="shared" si="232"/>
        <v>2004215.9713491101</v>
      </c>
      <c r="R7475" s="75" t="str">
        <f>IF($O7475&lt;Assumptions!$B$17,"A",IF($O7475&lt;Assumptions!$B$18,"B",IF($O7475&lt;Assumptions!$B$19,"C",IF($O7475&lt;Assumptions!$B$20,"D","E"))))</f>
        <v>B</v>
      </c>
      <c r="S7475" s="75">
        <f t="shared" si="233"/>
        <v>0</v>
      </c>
    </row>
    <row r="7476" spans="1:19" ht="17.399999999999999" x14ac:dyDescent="0.3">
      <c r="A7476" s="39" t="s">
        <v>1177</v>
      </c>
      <c r="B7476" s="39" t="s">
        <v>90</v>
      </c>
      <c r="C7476" s="39" t="s">
        <v>190</v>
      </c>
      <c r="D7476" s="39" t="s">
        <v>22</v>
      </c>
      <c r="E7476" s="70" t="s">
        <v>46</v>
      </c>
      <c r="F7476" s="70" t="s">
        <v>32</v>
      </c>
      <c r="G7476" s="78">
        <v>44326</v>
      </c>
      <c r="H7476" s="78">
        <v>45689</v>
      </c>
      <c r="I7476" s="69">
        <v>100366066.5</v>
      </c>
      <c r="J7476" s="70">
        <v>0</v>
      </c>
      <c r="K7476" s="71">
        <v>0.96499999999999997</v>
      </c>
      <c r="L7476" s="70">
        <v>0</v>
      </c>
      <c r="M7476" s="71">
        <v>0.77600000000000002</v>
      </c>
      <c r="N7476" s="72"/>
      <c r="O7476" s="73">
        <f>MIN(1,MAX(0,(1/(1+EXP(-(Assumptions!$B$5 + Assumptions!$B$6*$N7476))))*Assumptions!$B$3))</f>
        <v>3.9165722796764356E-2</v>
      </c>
      <c r="P7476" s="73">
        <f>VLOOKUP($F7476,Assumptions!$A$23:$B$27,2,FALSE)*Assumptions!$B$4</f>
        <v>0.5</v>
      </c>
      <c r="Q7476" s="74">
        <f t="shared" si="232"/>
        <v>1965454.7693703086</v>
      </c>
      <c r="R7476" s="75" t="str">
        <f>IF($O7476&lt;Assumptions!$B$17,"A",IF($O7476&lt;Assumptions!$B$18,"B",IF($O7476&lt;Assumptions!$B$19,"C",IF($O7476&lt;Assumptions!$B$20,"D","E"))))</f>
        <v>B</v>
      </c>
      <c r="S7476" s="75">
        <f t="shared" si="233"/>
        <v>0</v>
      </c>
    </row>
    <row r="7477" spans="1:19" ht="17.399999999999999" x14ac:dyDescent="0.3">
      <c r="A7477" s="39" t="s">
        <v>1177</v>
      </c>
      <c r="B7477" s="39" t="s">
        <v>90</v>
      </c>
      <c r="C7477" s="39" t="s">
        <v>190</v>
      </c>
      <c r="D7477" s="39" t="s">
        <v>22</v>
      </c>
      <c r="E7477" s="70" t="s">
        <v>46</v>
      </c>
      <c r="F7477" s="70" t="s">
        <v>32</v>
      </c>
      <c r="G7477" s="78">
        <v>44326</v>
      </c>
      <c r="H7477" s="78">
        <v>45717</v>
      </c>
      <c r="I7477" s="69">
        <v>98798586.260000005</v>
      </c>
      <c r="J7477" s="70">
        <v>95</v>
      </c>
      <c r="K7477" s="71">
        <v>0.55500000000000005</v>
      </c>
      <c r="L7477" s="70">
        <v>0</v>
      </c>
      <c r="M7477" s="71">
        <v>0.77600000000000002</v>
      </c>
      <c r="N7477" s="72"/>
      <c r="O7477" s="73">
        <f>MIN(1,MAX(0,(1/(1+EXP(-(Assumptions!$B$5 + Assumptions!$B$6*$N7477))))*Assumptions!$B$3))</f>
        <v>3.9165722796764356E-2</v>
      </c>
      <c r="P7477" s="73">
        <f>VLOOKUP($F7477,Assumptions!$A$23:$B$27,2,FALSE)*Assumptions!$B$4</f>
        <v>0.5</v>
      </c>
      <c r="Q7477" s="74">
        <f t="shared" si="232"/>
        <v>1934759.0210856861</v>
      </c>
      <c r="R7477" s="75" t="str">
        <f>IF($O7477&lt;Assumptions!$B$17,"A",IF($O7477&lt;Assumptions!$B$18,"B",IF($O7477&lt;Assumptions!$B$19,"C",IF($O7477&lt;Assumptions!$B$20,"D","E"))))</f>
        <v>B</v>
      </c>
      <c r="S7477" s="75">
        <f t="shared" si="233"/>
        <v>0</v>
      </c>
    </row>
    <row r="7478" spans="1:19" ht="17.399999999999999" x14ac:dyDescent="0.3">
      <c r="A7478" s="39" t="s">
        <v>1177</v>
      </c>
      <c r="B7478" s="39" t="s">
        <v>90</v>
      </c>
      <c r="C7478" s="39" t="s">
        <v>190</v>
      </c>
      <c r="D7478" s="39" t="s">
        <v>22</v>
      </c>
      <c r="E7478" s="70" t="s">
        <v>46</v>
      </c>
      <c r="F7478" s="70" t="s">
        <v>32</v>
      </c>
      <c r="G7478" s="78">
        <v>44326</v>
      </c>
      <c r="H7478" s="78">
        <v>45748</v>
      </c>
      <c r="I7478" s="69">
        <v>97163283.439999998</v>
      </c>
      <c r="J7478" s="70">
        <v>0</v>
      </c>
      <c r="K7478" s="71">
        <v>0.97499999999999998</v>
      </c>
      <c r="L7478" s="70">
        <v>0</v>
      </c>
      <c r="M7478" s="71">
        <v>0.77600000000000002</v>
      </c>
      <c r="N7478" s="72"/>
      <c r="O7478" s="73">
        <f>MIN(1,MAX(0,(1/(1+EXP(-(Assumptions!$B$5 + Assumptions!$B$6*$N7478))))*Assumptions!$B$3))</f>
        <v>3.9165722796764356E-2</v>
      </c>
      <c r="P7478" s="73">
        <f>VLOOKUP($F7478,Assumptions!$A$23:$B$27,2,FALSE)*Assumptions!$B$4</f>
        <v>0.5</v>
      </c>
      <c r="Q7478" s="74">
        <f t="shared" si="232"/>
        <v>1902735.1126172424</v>
      </c>
      <c r="R7478" s="75" t="str">
        <f>IF($O7478&lt;Assumptions!$B$17,"A",IF($O7478&lt;Assumptions!$B$18,"B",IF($O7478&lt;Assumptions!$B$19,"C",IF($O7478&lt;Assumptions!$B$20,"D","E"))))</f>
        <v>B</v>
      </c>
      <c r="S7478" s="75">
        <f t="shared" si="233"/>
        <v>0</v>
      </c>
    </row>
    <row r="7479" spans="1:19" ht="17.399999999999999" x14ac:dyDescent="0.3">
      <c r="A7479" s="39" t="s">
        <v>1177</v>
      </c>
      <c r="B7479" s="39" t="s">
        <v>90</v>
      </c>
      <c r="C7479" s="39" t="s">
        <v>190</v>
      </c>
      <c r="D7479" s="39" t="s">
        <v>22</v>
      </c>
      <c r="E7479" s="70" t="s">
        <v>46</v>
      </c>
      <c r="F7479" s="70" t="s">
        <v>32</v>
      </c>
      <c r="G7479" s="78">
        <v>44326</v>
      </c>
      <c r="H7479" s="78">
        <v>45778</v>
      </c>
      <c r="I7479" s="69">
        <v>95626048.769999996</v>
      </c>
      <c r="J7479" s="70">
        <v>0</v>
      </c>
      <c r="K7479" s="71">
        <v>1.012</v>
      </c>
      <c r="L7479" s="70">
        <v>0</v>
      </c>
      <c r="M7479" s="71">
        <v>0.77600000000000002</v>
      </c>
      <c r="N7479" s="72"/>
      <c r="O7479" s="73">
        <f>MIN(1,MAX(0,(1/(1+EXP(-(Assumptions!$B$5 + Assumptions!$B$6*$N7479))))*Assumptions!$B$3))</f>
        <v>3.9165722796764356E-2</v>
      </c>
      <c r="P7479" s="73">
        <f>VLOOKUP($F7479,Assumptions!$A$23:$B$27,2,FALSE)*Assumptions!$B$4</f>
        <v>0.5</v>
      </c>
      <c r="Q7479" s="74">
        <f t="shared" si="232"/>
        <v>1872631.6591378446</v>
      </c>
      <c r="R7479" s="75" t="str">
        <f>IF($O7479&lt;Assumptions!$B$17,"A",IF($O7479&lt;Assumptions!$B$18,"B",IF($O7479&lt;Assumptions!$B$19,"C",IF($O7479&lt;Assumptions!$B$20,"D","E"))))</f>
        <v>B</v>
      </c>
      <c r="S7479" s="75">
        <f t="shared" si="233"/>
        <v>0</v>
      </c>
    </row>
    <row r="7480" spans="1:19" ht="17.399999999999999" x14ac:dyDescent="0.3">
      <c r="A7480" s="39" t="s">
        <v>1177</v>
      </c>
      <c r="B7480" s="39" t="s">
        <v>90</v>
      </c>
      <c r="C7480" s="39" t="s">
        <v>190</v>
      </c>
      <c r="D7480" s="39" t="s">
        <v>22</v>
      </c>
      <c r="E7480" s="70" t="s">
        <v>46</v>
      </c>
      <c r="F7480" s="70" t="s">
        <v>32</v>
      </c>
      <c r="G7480" s="78">
        <v>44326</v>
      </c>
      <c r="H7480" s="78">
        <v>45809</v>
      </c>
      <c r="I7480" s="69">
        <v>93787517.620000005</v>
      </c>
      <c r="J7480" s="70">
        <v>65</v>
      </c>
      <c r="K7480" s="71">
        <v>0.44600000000000001</v>
      </c>
      <c r="L7480" s="70">
        <v>0</v>
      </c>
      <c r="M7480" s="71">
        <v>0.77600000000000002</v>
      </c>
      <c r="N7480" s="72"/>
      <c r="O7480" s="73">
        <f>MIN(1,MAX(0,(1/(1+EXP(-(Assumptions!$B$5 + Assumptions!$B$6*$N7480))))*Assumptions!$B$3))</f>
        <v>3.9165722796764356E-2</v>
      </c>
      <c r="P7480" s="73">
        <f>VLOOKUP($F7480,Assumptions!$A$23:$B$27,2,FALSE)*Assumptions!$B$4</f>
        <v>0.5</v>
      </c>
      <c r="Q7480" s="74">
        <f t="shared" si="232"/>
        <v>1836627.9584507865</v>
      </c>
      <c r="R7480" s="75" t="str">
        <f>IF($O7480&lt;Assumptions!$B$17,"A",IF($O7480&lt;Assumptions!$B$18,"B",IF($O7480&lt;Assumptions!$B$19,"C",IF($O7480&lt;Assumptions!$B$20,"D","E"))))</f>
        <v>B</v>
      </c>
      <c r="S7480" s="75">
        <f t="shared" si="233"/>
        <v>0</v>
      </c>
    </row>
    <row r="7481" spans="1:19" ht="17.399999999999999" x14ac:dyDescent="0.3">
      <c r="A7481" s="39" t="s">
        <v>1177</v>
      </c>
      <c r="B7481" s="39" t="s">
        <v>90</v>
      </c>
      <c r="C7481" s="39" t="s">
        <v>190</v>
      </c>
      <c r="D7481" s="39" t="s">
        <v>22</v>
      </c>
      <c r="E7481" s="70" t="s">
        <v>46</v>
      </c>
      <c r="F7481" s="70" t="s">
        <v>32</v>
      </c>
      <c r="G7481" s="78">
        <v>44326</v>
      </c>
      <c r="H7481" s="78">
        <v>45839</v>
      </c>
      <c r="I7481" s="69">
        <v>92087796.109999999</v>
      </c>
      <c r="J7481" s="70">
        <v>0</v>
      </c>
      <c r="K7481" s="71">
        <v>1.036</v>
      </c>
      <c r="L7481" s="70">
        <v>0</v>
      </c>
      <c r="M7481" s="71">
        <v>0.77600000000000002</v>
      </c>
      <c r="N7481" s="72"/>
      <c r="O7481" s="73">
        <f>MIN(1,MAX(0,(1/(1+EXP(-(Assumptions!$B$5 + Assumptions!$B$6*$N7481))))*Assumptions!$B$3))</f>
        <v>3.9165722796764356E-2</v>
      </c>
      <c r="P7481" s="73">
        <f>VLOOKUP($F7481,Assumptions!$A$23:$B$27,2,FALSE)*Assumptions!$B$4</f>
        <v>0.5</v>
      </c>
      <c r="Q7481" s="74">
        <f t="shared" si="232"/>
        <v>1803342.5477046075</v>
      </c>
      <c r="R7481" s="75" t="str">
        <f>IF($O7481&lt;Assumptions!$B$17,"A",IF($O7481&lt;Assumptions!$B$18,"B",IF($O7481&lt;Assumptions!$B$19,"C",IF($O7481&lt;Assumptions!$B$20,"D","E"))))</f>
        <v>B</v>
      </c>
      <c r="S7481" s="75">
        <f t="shared" si="233"/>
        <v>0</v>
      </c>
    </row>
    <row r="7482" spans="1:19" ht="17.399999999999999" x14ac:dyDescent="0.3">
      <c r="A7482" s="39" t="s">
        <v>1177</v>
      </c>
      <c r="B7482" s="39" t="s">
        <v>90</v>
      </c>
      <c r="C7482" s="39" t="s">
        <v>190</v>
      </c>
      <c r="D7482" s="39" t="s">
        <v>22</v>
      </c>
      <c r="E7482" s="70" t="s">
        <v>46</v>
      </c>
      <c r="F7482" s="70" t="s">
        <v>32</v>
      </c>
      <c r="G7482" s="78">
        <v>44326</v>
      </c>
      <c r="H7482" s="78">
        <v>45870</v>
      </c>
      <c r="I7482" s="69">
        <v>90193226.680000007</v>
      </c>
      <c r="J7482" s="70">
        <v>15</v>
      </c>
      <c r="K7482" s="71">
        <v>0.95599999999999996</v>
      </c>
      <c r="L7482" s="70">
        <v>0</v>
      </c>
      <c r="M7482" s="71">
        <v>0.77600000000000002</v>
      </c>
      <c r="N7482" s="72"/>
      <c r="O7482" s="73">
        <f>MIN(1,MAX(0,(1/(1+EXP(-(Assumptions!$B$5 + Assumptions!$B$6*$N7482))))*Assumptions!$B$3))</f>
        <v>3.9165722796764356E-2</v>
      </c>
      <c r="P7482" s="73">
        <f>VLOOKUP($F7482,Assumptions!$A$23:$B$27,2,FALSE)*Assumptions!$B$4</f>
        <v>0.5</v>
      </c>
      <c r="Q7482" s="74">
        <f t="shared" si="232"/>
        <v>1766241.4571473056</v>
      </c>
      <c r="R7482" s="75" t="str">
        <f>IF($O7482&lt;Assumptions!$B$17,"A",IF($O7482&lt;Assumptions!$B$18,"B",IF($O7482&lt;Assumptions!$B$19,"C",IF($O7482&lt;Assumptions!$B$20,"D","E"))))</f>
        <v>B</v>
      </c>
      <c r="S7482" s="75">
        <f t="shared" si="233"/>
        <v>0</v>
      </c>
    </row>
    <row r="7483" spans="1:19" ht="17.399999999999999" x14ac:dyDescent="0.3">
      <c r="A7483" s="39" t="s">
        <v>1177</v>
      </c>
      <c r="B7483" s="39" t="s">
        <v>90</v>
      </c>
      <c r="C7483" s="39" t="s">
        <v>190</v>
      </c>
      <c r="D7483" s="39" t="s">
        <v>22</v>
      </c>
      <c r="E7483" s="70" t="s">
        <v>46</v>
      </c>
      <c r="F7483" s="70" t="s">
        <v>32</v>
      </c>
      <c r="G7483" s="78">
        <v>44326</v>
      </c>
      <c r="H7483" s="78">
        <v>45901</v>
      </c>
      <c r="I7483" s="69">
        <v>88712569.700000003</v>
      </c>
      <c r="J7483" s="70">
        <v>0</v>
      </c>
      <c r="K7483" s="71">
        <v>1.129</v>
      </c>
      <c r="L7483" s="70">
        <v>0</v>
      </c>
      <c r="M7483" s="71">
        <v>0.77600000000000002</v>
      </c>
      <c r="N7483" s="72"/>
      <c r="O7483" s="73">
        <f>MIN(1,MAX(0,(1/(1+EXP(-(Assumptions!$B$5 + Assumptions!$B$6*$N7483))))*Assumptions!$B$3))</f>
        <v>3.9165722796764356E-2</v>
      </c>
      <c r="P7483" s="73">
        <f>VLOOKUP($F7483,Assumptions!$A$23:$B$27,2,FALSE)*Assumptions!$B$4</f>
        <v>0.5</v>
      </c>
      <c r="Q7483" s="74">
        <f t="shared" si="232"/>
        <v>1737245.9567294186</v>
      </c>
      <c r="R7483" s="75" t="str">
        <f>IF($O7483&lt;Assumptions!$B$17,"A",IF($O7483&lt;Assumptions!$B$18,"B",IF($O7483&lt;Assumptions!$B$19,"C",IF($O7483&lt;Assumptions!$B$20,"D","E"))))</f>
        <v>B</v>
      </c>
      <c r="S7483" s="75">
        <f t="shared" si="233"/>
        <v>0</v>
      </c>
    </row>
    <row r="7484" spans="1:19" ht="17.399999999999999" x14ac:dyDescent="0.3">
      <c r="A7484" s="39" t="s">
        <v>1177</v>
      </c>
      <c r="B7484" s="39" t="s">
        <v>90</v>
      </c>
      <c r="C7484" s="39" t="s">
        <v>190</v>
      </c>
      <c r="D7484" s="39" t="s">
        <v>22</v>
      </c>
      <c r="E7484" s="70" t="s">
        <v>46</v>
      </c>
      <c r="F7484" s="70" t="s">
        <v>32</v>
      </c>
      <c r="G7484" s="78">
        <v>44326</v>
      </c>
      <c r="H7484" s="78">
        <v>45931</v>
      </c>
      <c r="I7484" s="69">
        <v>87440772.170000002</v>
      </c>
      <c r="J7484" s="70">
        <v>15</v>
      </c>
      <c r="K7484" s="71">
        <v>0.98699999999999999</v>
      </c>
      <c r="L7484" s="70">
        <v>0</v>
      </c>
      <c r="M7484" s="71">
        <v>0.77600000000000002</v>
      </c>
      <c r="N7484" s="72"/>
      <c r="O7484" s="73">
        <f>MIN(1,MAX(0,(1/(1+EXP(-(Assumptions!$B$5 + Assumptions!$B$6*$N7484))))*Assumptions!$B$3))</f>
        <v>3.9165722796764356E-2</v>
      </c>
      <c r="P7484" s="73">
        <f>VLOOKUP($F7484,Assumptions!$A$23:$B$27,2,FALSE)*Assumptions!$B$4</f>
        <v>0.5</v>
      </c>
      <c r="Q7484" s="74">
        <f t="shared" si="232"/>
        <v>1712340.5219726237</v>
      </c>
      <c r="R7484" s="75" t="str">
        <f>IF($O7484&lt;Assumptions!$B$17,"A",IF($O7484&lt;Assumptions!$B$18,"B",IF($O7484&lt;Assumptions!$B$19,"C",IF($O7484&lt;Assumptions!$B$20,"D","E"))))</f>
        <v>B</v>
      </c>
      <c r="S7484" s="75">
        <f t="shared" si="233"/>
        <v>0</v>
      </c>
    </row>
    <row r="7485" spans="1:19" ht="17.399999999999999" x14ac:dyDescent="0.3">
      <c r="A7485" s="39" t="s">
        <v>1177</v>
      </c>
      <c r="B7485" s="39" t="s">
        <v>90</v>
      </c>
      <c r="C7485" s="39" t="s">
        <v>190</v>
      </c>
      <c r="D7485" s="39" t="s">
        <v>22</v>
      </c>
      <c r="E7485" s="70" t="s">
        <v>46</v>
      </c>
      <c r="F7485" s="70" t="s">
        <v>32</v>
      </c>
      <c r="G7485" s="78">
        <v>44326</v>
      </c>
      <c r="H7485" s="78">
        <v>45962</v>
      </c>
      <c r="I7485" s="69">
        <v>85919282.569999993</v>
      </c>
      <c r="J7485" s="70">
        <v>0</v>
      </c>
      <c r="K7485" s="71">
        <v>0.99299999999999999</v>
      </c>
      <c r="L7485" s="70">
        <v>0</v>
      </c>
      <c r="M7485" s="71">
        <v>0.77600000000000002</v>
      </c>
      <c r="N7485" s="72"/>
      <c r="O7485" s="73">
        <f>MIN(1,MAX(0,(1/(1+EXP(-(Assumptions!$B$5 + Assumptions!$B$6*$N7485))))*Assumptions!$B$3))</f>
        <v>3.9165722796764356E-2</v>
      </c>
      <c r="P7485" s="73">
        <f>VLOOKUP($F7485,Assumptions!$A$23:$B$27,2,FALSE)*Assumptions!$B$4</f>
        <v>0.5</v>
      </c>
      <c r="Q7485" s="74">
        <f t="shared" si="232"/>
        <v>1682545.4020167436</v>
      </c>
      <c r="R7485" s="75" t="str">
        <f>IF($O7485&lt;Assumptions!$B$17,"A",IF($O7485&lt;Assumptions!$B$18,"B",IF($O7485&lt;Assumptions!$B$19,"C",IF($O7485&lt;Assumptions!$B$20,"D","E"))))</f>
        <v>B</v>
      </c>
      <c r="S7485" s="75">
        <f t="shared" si="233"/>
        <v>0</v>
      </c>
    </row>
    <row r="7486" spans="1:19" ht="17.399999999999999" x14ac:dyDescent="0.3">
      <c r="A7486" s="39" t="s">
        <v>1177</v>
      </c>
      <c r="B7486" s="39" t="s">
        <v>90</v>
      </c>
      <c r="C7486" s="39" t="s">
        <v>190</v>
      </c>
      <c r="D7486" s="39" t="s">
        <v>22</v>
      </c>
      <c r="E7486" s="70" t="s">
        <v>46</v>
      </c>
      <c r="F7486" s="70" t="s">
        <v>32</v>
      </c>
      <c r="G7486" s="78">
        <v>44326</v>
      </c>
      <c r="H7486" s="78">
        <v>45992</v>
      </c>
      <c r="I7486" s="69">
        <v>84479459.329999998</v>
      </c>
      <c r="J7486" s="70">
        <v>0</v>
      </c>
      <c r="K7486" s="71">
        <v>1.1200000000000001</v>
      </c>
      <c r="L7486" s="70">
        <v>0</v>
      </c>
      <c r="M7486" s="71">
        <v>0.77600000000000002</v>
      </c>
      <c r="N7486" s="72"/>
      <c r="O7486" s="73">
        <f>MIN(1,MAX(0,(1/(1+EXP(-(Assumptions!$B$5 + Assumptions!$B$6*$N7486))))*Assumptions!$B$3))</f>
        <v>3.9165722796764356E-2</v>
      </c>
      <c r="P7486" s="73">
        <f>VLOOKUP($F7486,Assumptions!$A$23:$B$27,2,FALSE)*Assumptions!$B$4</f>
        <v>0.5</v>
      </c>
      <c r="Q7486" s="74">
        <f t="shared" si="232"/>
        <v>1654349.5430696541</v>
      </c>
      <c r="R7486" s="75" t="str">
        <f>IF($O7486&lt;Assumptions!$B$17,"A",IF($O7486&lt;Assumptions!$B$18,"B",IF($O7486&lt;Assumptions!$B$19,"C",IF($O7486&lt;Assumptions!$B$20,"D","E"))))</f>
        <v>B</v>
      </c>
      <c r="S7486" s="75">
        <f t="shared" si="233"/>
        <v>0</v>
      </c>
    </row>
    <row r="7487" spans="1:19" ht="17.399999999999999" x14ac:dyDescent="0.3">
      <c r="A7487" s="39" t="s">
        <v>1178</v>
      </c>
      <c r="B7487" s="39" t="s">
        <v>53</v>
      </c>
      <c r="C7487" s="39" t="s">
        <v>144</v>
      </c>
      <c r="D7487" s="39" t="s">
        <v>26</v>
      </c>
      <c r="E7487" s="70" t="s">
        <v>39</v>
      </c>
      <c r="F7487" s="70" t="s">
        <v>32</v>
      </c>
      <c r="G7487" s="78">
        <v>45465</v>
      </c>
      <c r="H7487" s="78">
        <v>45658</v>
      </c>
      <c r="I7487" s="69">
        <v>2941225.72</v>
      </c>
      <c r="J7487" s="70">
        <v>95</v>
      </c>
      <c r="K7487" s="71">
        <v>0.313</v>
      </c>
      <c r="L7487" s="70">
        <v>0</v>
      </c>
      <c r="M7487" s="71">
        <v>0.35299999999999998</v>
      </c>
      <c r="N7487" s="72"/>
      <c r="O7487" s="73">
        <f>MIN(1,MAX(0,(1/(1+EXP(-(Assumptions!$B$5 + Assumptions!$B$6*$N7487))))*Assumptions!$B$3))</f>
        <v>3.9165722796764356E-2</v>
      </c>
      <c r="P7487" s="73">
        <f>VLOOKUP($F7487,Assumptions!$A$23:$B$27,2,FALSE)*Assumptions!$B$4</f>
        <v>0.5</v>
      </c>
      <c r="Q7487" s="74">
        <f t="shared" si="232"/>
        <v>57597.615616116833</v>
      </c>
      <c r="R7487" s="75" t="str">
        <f>IF($O7487&lt;Assumptions!$B$17,"A",IF($O7487&lt;Assumptions!$B$18,"B",IF($O7487&lt;Assumptions!$B$19,"C",IF($O7487&lt;Assumptions!$B$20,"D","E"))))</f>
        <v>B</v>
      </c>
      <c r="S7487" s="75">
        <f t="shared" si="233"/>
        <v>0</v>
      </c>
    </row>
    <row r="7488" spans="1:19" ht="17.399999999999999" x14ac:dyDescent="0.3">
      <c r="A7488" s="39" t="s">
        <v>1178</v>
      </c>
      <c r="B7488" s="39" t="s">
        <v>53</v>
      </c>
      <c r="C7488" s="39" t="s">
        <v>144</v>
      </c>
      <c r="D7488" s="39" t="s">
        <v>26</v>
      </c>
      <c r="E7488" s="70" t="s">
        <v>39</v>
      </c>
      <c r="F7488" s="70" t="s">
        <v>32</v>
      </c>
      <c r="G7488" s="78">
        <v>45465</v>
      </c>
      <c r="H7488" s="78">
        <v>45689</v>
      </c>
      <c r="I7488" s="69">
        <v>2879314.28</v>
      </c>
      <c r="J7488" s="70">
        <v>0</v>
      </c>
      <c r="K7488" s="71">
        <v>0.99099999999999999</v>
      </c>
      <c r="L7488" s="70">
        <v>0</v>
      </c>
      <c r="M7488" s="71">
        <v>0.35299999999999998</v>
      </c>
      <c r="N7488" s="72"/>
      <c r="O7488" s="73">
        <f>MIN(1,MAX(0,(1/(1+EXP(-(Assumptions!$B$5 + Assumptions!$B$6*$N7488))))*Assumptions!$B$3))</f>
        <v>3.9165722796764356E-2</v>
      </c>
      <c r="P7488" s="73">
        <f>VLOOKUP($F7488,Assumptions!$A$23:$B$27,2,FALSE)*Assumptions!$B$4</f>
        <v>0.5</v>
      </c>
      <c r="Q7488" s="74">
        <f t="shared" si="232"/>
        <v>56385.212467622572</v>
      </c>
      <c r="R7488" s="75" t="str">
        <f>IF($O7488&lt;Assumptions!$B$17,"A",IF($O7488&lt;Assumptions!$B$18,"B",IF($O7488&lt;Assumptions!$B$19,"C",IF($O7488&lt;Assumptions!$B$20,"D","E"))))</f>
        <v>B</v>
      </c>
      <c r="S7488" s="75">
        <f t="shared" si="233"/>
        <v>0</v>
      </c>
    </row>
    <row r="7489" spans="1:19" ht="17.399999999999999" x14ac:dyDescent="0.3">
      <c r="A7489" s="39" t="s">
        <v>1178</v>
      </c>
      <c r="B7489" s="39" t="s">
        <v>53</v>
      </c>
      <c r="C7489" s="39" t="s">
        <v>144</v>
      </c>
      <c r="D7489" s="39" t="s">
        <v>26</v>
      </c>
      <c r="E7489" s="70" t="s">
        <v>39</v>
      </c>
      <c r="F7489" s="70" t="s">
        <v>32</v>
      </c>
      <c r="G7489" s="78">
        <v>45465</v>
      </c>
      <c r="H7489" s="78">
        <v>45717</v>
      </c>
      <c r="I7489" s="69">
        <v>2879314.28</v>
      </c>
      <c r="J7489" s="70">
        <v>185</v>
      </c>
      <c r="K7489" s="71">
        <v>6.8000000000000005E-2</v>
      </c>
      <c r="L7489" s="70">
        <v>0</v>
      </c>
      <c r="M7489" s="71">
        <v>0.35299999999999998</v>
      </c>
      <c r="N7489" s="72"/>
      <c r="O7489" s="73">
        <f>MIN(1,MAX(0,(1/(1+EXP(-(Assumptions!$B$5 + Assumptions!$B$6*$N7489))))*Assumptions!$B$3))</f>
        <v>3.9165722796764356E-2</v>
      </c>
      <c r="P7489" s="73">
        <f>VLOOKUP($F7489,Assumptions!$A$23:$B$27,2,FALSE)*Assumptions!$B$4</f>
        <v>0.5</v>
      </c>
      <c r="Q7489" s="74">
        <f t="shared" ref="Q7489:Q7552" si="234">$I7489*$O7489*$P7489</f>
        <v>56385.212467622572</v>
      </c>
      <c r="R7489" s="75" t="str">
        <f>IF($O7489&lt;Assumptions!$B$17,"A",IF($O7489&lt;Assumptions!$B$18,"B",IF($O7489&lt;Assumptions!$B$19,"C",IF($O7489&lt;Assumptions!$B$20,"D","E"))))</f>
        <v>B</v>
      </c>
      <c r="S7489" s="75">
        <f t="shared" ref="S7489:S7552" si="235">--($J7489&gt;=180)</f>
        <v>1</v>
      </c>
    </row>
    <row r="7490" spans="1:19" ht="17.399999999999999" x14ac:dyDescent="0.3">
      <c r="A7490" s="39" t="s">
        <v>1178</v>
      </c>
      <c r="B7490" s="39" t="s">
        <v>53</v>
      </c>
      <c r="C7490" s="39" t="s">
        <v>144</v>
      </c>
      <c r="D7490" s="39" t="s">
        <v>26</v>
      </c>
      <c r="E7490" s="70" t="s">
        <v>39</v>
      </c>
      <c r="F7490" s="70" t="s">
        <v>32</v>
      </c>
      <c r="G7490" s="78">
        <v>45465</v>
      </c>
      <c r="H7490" s="78">
        <v>45748</v>
      </c>
      <c r="I7490" s="69">
        <v>2879314.28</v>
      </c>
      <c r="J7490" s="70">
        <v>999</v>
      </c>
      <c r="K7490" s="71">
        <v>0.13200000000000001</v>
      </c>
      <c r="L7490" s="70">
        <v>0</v>
      </c>
      <c r="M7490" s="71">
        <v>0.35299999999999998</v>
      </c>
      <c r="N7490" s="72"/>
      <c r="O7490" s="73">
        <f>MIN(1,MAX(0,(1/(1+EXP(-(Assumptions!$B$5 + Assumptions!$B$6*$N7490))))*Assumptions!$B$3))</f>
        <v>3.9165722796764356E-2</v>
      </c>
      <c r="P7490" s="73">
        <f>VLOOKUP($F7490,Assumptions!$A$23:$B$27,2,FALSE)*Assumptions!$B$4</f>
        <v>0.5</v>
      </c>
      <c r="Q7490" s="74">
        <f t="shared" si="234"/>
        <v>56385.212467622572</v>
      </c>
      <c r="R7490" s="75" t="str">
        <f>IF($O7490&lt;Assumptions!$B$17,"A",IF($O7490&lt;Assumptions!$B$18,"B",IF($O7490&lt;Assumptions!$B$19,"C",IF($O7490&lt;Assumptions!$B$20,"D","E"))))</f>
        <v>B</v>
      </c>
      <c r="S7490" s="75">
        <f t="shared" si="235"/>
        <v>1</v>
      </c>
    </row>
    <row r="7491" spans="1:19" ht="17.399999999999999" x14ac:dyDescent="0.3">
      <c r="A7491" s="39" t="s">
        <v>1178</v>
      </c>
      <c r="B7491" s="39" t="s">
        <v>53</v>
      </c>
      <c r="C7491" s="39" t="s">
        <v>144</v>
      </c>
      <c r="D7491" s="39" t="s">
        <v>26</v>
      </c>
      <c r="E7491" s="70" t="s">
        <v>39</v>
      </c>
      <c r="F7491" s="70" t="s">
        <v>32</v>
      </c>
      <c r="G7491" s="78">
        <v>45465</v>
      </c>
      <c r="H7491" s="78">
        <v>45778</v>
      </c>
      <c r="I7491" s="69">
        <v>2879314.28</v>
      </c>
      <c r="J7491" s="70">
        <v>999</v>
      </c>
      <c r="K7491" s="71">
        <v>1.2999999999999999E-2</v>
      </c>
      <c r="L7491" s="70">
        <v>0</v>
      </c>
      <c r="M7491" s="71">
        <v>0.35299999999999998</v>
      </c>
      <c r="N7491" s="72"/>
      <c r="O7491" s="73">
        <f>MIN(1,MAX(0,(1/(1+EXP(-(Assumptions!$B$5 + Assumptions!$B$6*$N7491))))*Assumptions!$B$3))</f>
        <v>3.9165722796764356E-2</v>
      </c>
      <c r="P7491" s="73">
        <f>VLOOKUP($F7491,Assumptions!$A$23:$B$27,2,FALSE)*Assumptions!$B$4</f>
        <v>0.5</v>
      </c>
      <c r="Q7491" s="74">
        <f t="shared" si="234"/>
        <v>56385.212467622572</v>
      </c>
      <c r="R7491" s="75" t="str">
        <f>IF($O7491&lt;Assumptions!$B$17,"A",IF($O7491&lt;Assumptions!$B$18,"B",IF($O7491&lt;Assumptions!$B$19,"C",IF($O7491&lt;Assumptions!$B$20,"D","E"))))</f>
        <v>B</v>
      </c>
      <c r="S7491" s="75">
        <f t="shared" si="235"/>
        <v>1</v>
      </c>
    </row>
    <row r="7492" spans="1:19" ht="17.399999999999999" x14ac:dyDescent="0.3">
      <c r="A7492" s="39" t="s">
        <v>1178</v>
      </c>
      <c r="B7492" s="39" t="s">
        <v>53</v>
      </c>
      <c r="C7492" s="39" t="s">
        <v>144</v>
      </c>
      <c r="D7492" s="39" t="s">
        <v>26</v>
      </c>
      <c r="E7492" s="70" t="s">
        <v>39</v>
      </c>
      <c r="F7492" s="70" t="s">
        <v>32</v>
      </c>
      <c r="G7492" s="78">
        <v>45465</v>
      </c>
      <c r="H7492" s="78">
        <v>45809</v>
      </c>
      <c r="I7492" s="69">
        <v>2879314.28</v>
      </c>
      <c r="J7492" s="70">
        <v>999</v>
      </c>
      <c r="K7492" s="71">
        <v>0.13300000000000001</v>
      </c>
      <c r="L7492" s="70">
        <v>0</v>
      </c>
      <c r="M7492" s="71">
        <v>0.35299999999999998</v>
      </c>
      <c r="N7492" s="72"/>
      <c r="O7492" s="73">
        <f>MIN(1,MAX(0,(1/(1+EXP(-(Assumptions!$B$5 + Assumptions!$B$6*$N7492))))*Assumptions!$B$3))</f>
        <v>3.9165722796764356E-2</v>
      </c>
      <c r="P7492" s="73">
        <f>VLOOKUP($F7492,Assumptions!$A$23:$B$27,2,FALSE)*Assumptions!$B$4</f>
        <v>0.5</v>
      </c>
      <c r="Q7492" s="74">
        <f t="shared" si="234"/>
        <v>56385.212467622572</v>
      </c>
      <c r="R7492" s="75" t="str">
        <f>IF($O7492&lt;Assumptions!$B$17,"A",IF($O7492&lt;Assumptions!$B$18,"B",IF($O7492&lt;Assumptions!$B$19,"C",IF($O7492&lt;Assumptions!$B$20,"D","E"))))</f>
        <v>B</v>
      </c>
      <c r="S7492" s="75">
        <f t="shared" si="235"/>
        <v>1</v>
      </c>
    </row>
    <row r="7493" spans="1:19" ht="17.399999999999999" x14ac:dyDescent="0.3">
      <c r="A7493" s="39" t="s">
        <v>1178</v>
      </c>
      <c r="B7493" s="39" t="s">
        <v>53</v>
      </c>
      <c r="C7493" s="39" t="s">
        <v>144</v>
      </c>
      <c r="D7493" s="39" t="s">
        <v>26</v>
      </c>
      <c r="E7493" s="70" t="s">
        <v>39</v>
      </c>
      <c r="F7493" s="70" t="s">
        <v>32</v>
      </c>
      <c r="G7493" s="78">
        <v>45465</v>
      </c>
      <c r="H7493" s="78">
        <v>45839</v>
      </c>
      <c r="I7493" s="69">
        <v>2879314.28</v>
      </c>
      <c r="J7493" s="70">
        <v>999</v>
      </c>
      <c r="K7493" s="71">
        <v>0.14299999999999999</v>
      </c>
      <c r="L7493" s="70">
        <v>0</v>
      </c>
      <c r="M7493" s="71">
        <v>0.35299999999999998</v>
      </c>
      <c r="N7493" s="72"/>
      <c r="O7493" s="73">
        <f>MIN(1,MAX(0,(1/(1+EXP(-(Assumptions!$B$5 + Assumptions!$B$6*$N7493))))*Assumptions!$B$3))</f>
        <v>3.9165722796764356E-2</v>
      </c>
      <c r="P7493" s="73">
        <f>VLOOKUP($F7493,Assumptions!$A$23:$B$27,2,FALSE)*Assumptions!$B$4</f>
        <v>0.5</v>
      </c>
      <c r="Q7493" s="74">
        <f t="shared" si="234"/>
        <v>56385.212467622572</v>
      </c>
      <c r="R7493" s="75" t="str">
        <f>IF($O7493&lt;Assumptions!$B$17,"A",IF($O7493&lt;Assumptions!$B$18,"B",IF($O7493&lt;Assumptions!$B$19,"C",IF($O7493&lt;Assumptions!$B$20,"D","E"))))</f>
        <v>B</v>
      </c>
      <c r="S7493" s="75">
        <f t="shared" si="235"/>
        <v>1</v>
      </c>
    </row>
    <row r="7494" spans="1:19" ht="17.399999999999999" x14ac:dyDescent="0.3">
      <c r="A7494" s="39" t="s">
        <v>1178</v>
      </c>
      <c r="B7494" s="39" t="s">
        <v>53</v>
      </c>
      <c r="C7494" s="39" t="s">
        <v>144</v>
      </c>
      <c r="D7494" s="39" t="s">
        <v>26</v>
      </c>
      <c r="E7494" s="70" t="s">
        <v>39</v>
      </c>
      <c r="F7494" s="70" t="s">
        <v>32</v>
      </c>
      <c r="G7494" s="78">
        <v>45465</v>
      </c>
      <c r="H7494" s="78">
        <v>45870</v>
      </c>
      <c r="I7494" s="69">
        <v>2879314.28</v>
      </c>
      <c r="J7494" s="70">
        <v>999</v>
      </c>
      <c r="K7494" s="71">
        <v>0.14199999999999999</v>
      </c>
      <c r="L7494" s="70">
        <v>0</v>
      </c>
      <c r="M7494" s="71">
        <v>0.35299999999999998</v>
      </c>
      <c r="N7494" s="72"/>
      <c r="O7494" s="73">
        <f>MIN(1,MAX(0,(1/(1+EXP(-(Assumptions!$B$5 + Assumptions!$B$6*$N7494))))*Assumptions!$B$3))</f>
        <v>3.9165722796764356E-2</v>
      </c>
      <c r="P7494" s="73">
        <f>VLOOKUP($F7494,Assumptions!$A$23:$B$27,2,FALSE)*Assumptions!$B$4</f>
        <v>0.5</v>
      </c>
      <c r="Q7494" s="74">
        <f t="shared" si="234"/>
        <v>56385.212467622572</v>
      </c>
      <c r="R7494" s="75" t="str">
        <f>IF($O7494&lt;Assumptions!$B$17,"A",IF($O7494&lt;Assumptions!$B$18,"B",IF($O7494&lt;Assumptions!$B$19,"C",IF($O7494&lt;Assumptions!$B$20,"D","E"))))</f>
        <v>B</v>
      </c>
      <c r="S7494" s="75">
        <f t="shared" si="235"/>
        <v>1</v>
      </c>
    </row>
    <row r="7495" spans="1:19" ht="17.399999999999999" x14ac:dyDescent="0.3">
      <c r="A7495" s="39" t="s">
        <v>1178</v>
      </c>
      <c r="B7495" s="39" t="s">
        <v>53</v>
      </c>
      <c r="C7495" s="39" t="s">
        <v>144</v>
      </c>
      <c r="D7495" s="39" t="s">
        <v>26</v>
      </c>
      <c r="E7495" s="70" t="s">
        <v>39</v>
      </c>
      <c r="F7495" s="70" t="s">
        <v>32</v>
      </c>
      <c r="G7495" s="78">
        <v>45465</v>
      </c>
      <c r="H7495" s="78">
        <v>45901</v>
      </c>
      <c r="I7495" s="69">
        <v>2879314.28</v>
      </c>
      <c r="J7495" s="70">
        <v>999</v>
      </c>
      <c r="K7495" s="71">
        <v>5.2999999999999999E-2</v>
      </c>
      <c r="L7495" s="70">
        <v>0</v>
      </c>
      <c r="M7495" s="71">
        <v>0.35299999999999998</v>
      </c>
      <c r="N7495" s="72"/>
      <c r="O7495" s="73">
        <f>MIN(1,MAX(0,(1/(1+EXP(-(Assumptions!$B$5 + Assumptions!$B$6*$N7495))))*Assumptions!$B$3))</f>
        <v>3.9165722796764356E-2</v>
      </c>
      <c r="P7495" s="73">
        <f>VLOOKUP($F7495,Assumptions!$A$23:$B$27,2,FALSE)*Assumptions!$B$4</f>
        <v>0.5</v>
      </c>
      <c r="Q7495" s="74">
        <f t="shared" si="234"/>
        <v>56385.212467622572</v>
      </c>
      <c r="R7495" s="75" t="str">
        <f>IF($O7495&lt;Assumptions!$B$17,"A",IF($O7495&lt;Assumptions!$B$18,"B",IF($O7495&lt;Assumptions!$B$19,"C",IF($O7495&lt;Assumptions!$B$20,"D","E"))))</f>
        <v>B</v>
      </c>
      <c r="S7495" s="75">
        <f t="shared" si="235"/>
        <v>1</v>
      </c>
    </row>
    <row r="7496" spans="1:19" ht="17.399999999999999" x14ac:dyDescent="0.3">
      <c r="A7496" s="39" t="s">
        <v>1178</v>
      </c>
      <c r="B7496" s="39" t="s">
        <v>53</v>
      </c>
      <c r="C7496" s="39" t="s">
        <v>144</v>
      </c>
      <c r="D7496" s="39" t="s">
        <v>26</v>
      </c>
      <c r="E7496" s="70" t="s">
        <v>39</v>
      </c>
      <c r="F7496" s="70" t="s">
        <v>32</v>
      </c>
      <c r="G7496" s="78">
        <v>45465</v>
      </c>
      <c r="H7496" s="78">
        <v>45931</v>
      </c>
      <c r="I7496" s="69">
        <v>2879314.28</v>
      </c>
      <c r="J7496" s="70">
        <v>999</v>
      </c>
      <c r="K7496" s="71">
        <v>0.14099999999999999</v>
      </c>
      <c r="L7496" s="70">
        <v>0</v>
      </c>
      <c r="M7496" s="71">
        <v>0.35299999999999998</v>
      </c>
      <c r="N7496" s="72"/>
      <c r="O7496" s="73">
        <f>MIN(1,MAX(0,(1/(1+EXP(-(Assumptions!$B$5 + Assumptions!$B$6*$N7496))))*Assumptions!$B$3))</f>
        <v>3.9165722796764356E-2</v>
      </c>
      <c r="P7496" s="73">
        <f>VLOOKUP($F7496,Assumptions!$A$23:$B$27,2,FALSE)*Assumptions!$B$4</f>
        <v>0.5</v>
      </c>
      <c r="Q7496" s="74">
        <f t="shared" si="234"/>
        <v>56385.212467622572</v>
      </c>
      <c r="R7496" s="75" t="str">
        <f>IF($O7496&lt;Assumptions!$B$17,"A",IF($O7496&lt;Assumptions!$B$18,"B",IF($O7496&lt;Assumptions!$B$19,"C",IF($O7496&lt;Assumptions!$B$20,"D","E"))))</f>
        <v>B</v>
      </c>
      <c r="S7496" s="75">
        <f t="shared" si="235"/>
        <v>1</v>
      </c>
    </row>
    <row r="7497" spans="1:19" ht="17.399999999999999" x14ac:dyDescent="0.3">
      <c r="A7497" s="39" t="s">
        <v>1178</v>
      </c>
      <c r="B7497" s="39" t="s">
        <v>53</v>
      </c>
      <c r="C7497" s="39" t="s">
        <v>144</v>
      </c>
      <c r="D7497" s="39" t="s">
        <v>26</v>
      </c>
      <c r="E7497" s="70" t="s">
        <v>39</v>
      </c>
      <c r="F7497" s="70" t="s">
        <v>32</v>
      </c>
      <c r="G7497" s="78">
        <v>45465</v>
      </c>
      <c r="H7497" s="78">
        <v>45962</v>
      </c>
      <c r="I7497" s="69">
        <v>2879314.28</v>
      </c>
      <c r="J7497" s="70">
        <v>999</v>
      </c>
      <c r="K7497" s="71">
        <v>0.19600000000000001</v>
      </c>
      <c r="L7497" s="70">
        <v>0</v>
      </c>
      <c r="M7497" s="71">
        <v>0.35299999999999998</v>
      </c>
      <c r="N7497" s="72"/>
      <c r="O7497" s="73">
        <f>MIN(1,MAX(0,(1/(1+EXP(-(Assumptions!$B$5 + Assumptions!$B$6*$N7497))))*Assumptions!$B$3))</f>
        <v>3.9165722796764356E-2</v>
      </c>
      <c r="P7497" s="73">
        <f>VLOOKUP($F7497,Assumptions!$A$23:$B$27,2,FALSE)*Assumptions!$B$4</f>
        <v>0.5</v>
      </c>
      <c r="Q7497" s="74">
        <f t="shared" si="234"/>
        <v>56385.212467622572</v>
      </c>
      <c r="R7497" s="75" t="str">
        <f>IF($O7497&lt;Assumptions!$B$17,"A",IF($O7497&lt;Assumptions!$B$18,"B",IF($O7497&lt;Assumptions!$B$19,"C",IF($O7497&lt;Assumptions!$B$20,"D","E"))))</f>
        <v>B</v>
      </c>
      <c r="S7497" s="75">
        <f t="shared" si="235"/>
        <v>1</v>
      </c>
    </row>
    <row r="7498" spans="1:19" ht="17.399999999999999" x14ac:dyDescent="0.3">
      <c r="A7498" s="39" t="s">
        <v>1178</v>
      </c>
      <c r="B7498" s="39" t="s">
        <v>53</v>
      </c>
      <c r="C7498" s="39" t="s">
        <v>144</v>
      </c>
      <c r="D7498" s="39" t="s">
        <v>26</v>
      </c>
      <c r="E7498" s="70" t="s">
        <v>39</v>
      </c>
      <c r="F7498" s="70" t="s">
        <v>32</v>
      </c>
      <c r="G7498" s="78">
        <v>45465</v>
      </c>
      <c r="H7498" s="78">
        <v>45992</v>
      </c>
      <c r="I7498" s="69">
        <v>2879314.28</v>
      </c>
      <c r="J7498" s="70">
        <v>999</v>
      </c>
      <c r="K7498" s="71">
        <v>0.124</v>
      </c>
      <c r="L7498" s="70">
        <v>0</v>
      </c>
      <c r="M7498" s="71">
        <v>0.35299999999999998</v>
      </c>
      <c r="N7498" s="72"/>
      <c r="O7498" s="73">
        <f>MIN(1,MAX(0,(1/(1+EXP(-(Assumptions!$B$5 + Assumptions!$B$6*$N7498))))*Assumptions!$B$3))</f>
        <v>3.9165722796764356E-2</v>
      </c>
      <c r="P7498" s="73">
        <f>VLOOKUP($F7498,Assumptions!$A$23:$B$27,2,FALSE)*Assumptions!$B$4</f>
        <v>0.5</v>
      </c>
      <c r="Q7498" s="74">
        <f t="shared" si="234"/>
        <v>56385.212467622572</v>
      </c>
      <c r="R7498" s="75" t="str">
        <f>IF($O7498&lt;Assumptions!$B$17,"A",IF($O7498&lt;Assumptions!$B$18,"B",IF($O7498&lt;Assumptions!$B$19,"C",IF($O7498&lt;Assumptions!$B$20,"D","E"))))</f>
        <v>B</v>
      </c>
      <c r="S7498" s="75">
        <f t="shared" si="235"/>
        <v>1</v>
      </c>
    </row>
    <row r="7499" spans="1:19" ht="17.399999999999999" x14ac:dyDescent="0.3">
      <c r="A7499" s="39" t="s">
        <v>1180</v>
      </c>
      <c r="B7499" s="39" t="s">
        <v>79</v>
      </c>
      <c r="C7499" s="39" t="s">
        <v>144</v>
      </c>
      <c r="D7499" s="39" t="s">
        <v>48</v>
      </c>
      <c r="E7499" s="70" t="s">
        <v>39</v>
      </c>
      <c r="F7499" s="70" t="s">
        <v>28</v>
      </c>
      <c r="G7499" s="78">
        <v>45340</v>
      </c>
      <c r="H7499" s="78">
        <v>45658</v>
      </c>
      <c r="I7499" s="69">
        <v>18043200.059999999</v>
      </c>
      <c r="J7499" s="70">
        <v>0</v>
      </c>
      <c r="K7499" s="71">
        <v>1.071</v>
      </c>
      <c r="L7499" s="70">
        <v>0</v>
      </c>
      <c r="M7499" s="71">
        <v>0.60699999999999998</v>
      </c>
      <c r="N7499" s="72"/>
      <c r="O7499" s="73">
        <f>MIN(1,MAX(0,(1/(1+EXP(-(Assumptions!$B$5 + Assumptions!$B$6*$N7499))))*Assumptions!$B$3))</f>
        <v>3.9165722796764356E-2</v>
      </c>
      <c r="P7499" s="73">
        <f>VLOOKUP($F7499,Assumptions!$A$23:$B$27,2,FALSE)*Assumptions!$B$4</f>
        <v>0.35</v>
      </c>
      <c r="Q7499" s="74">
        <f t="shared" si="234"/>
        <v>247336.24017078264</v>
      </c>
      <c r="R7499" s="75" t="str">
        <f>IF($O7499&lt;Assumptions!$B$17,"A",IF($O7499&lt;Assumptions!$B$18,"B",IF($O7499&lt;Assumptions!$B$19,"C",IF($O7499&lt;Assumptions!$B$20,"D","E"))))</f>
        <v>B</v>
      </c>
      <c r="S7499" s="75">
        <f t="shared" si="235"/>
        <v>0</v>
      </c>
    </row>
    <row r="7500" spans="1:19" ht="17.399999999999999" x14ac:dyDescent="0.3">
      <c r="A7500" s="39" t="s">
        <v>1180</v>
      </c>
      <c r="B7500" s="39" t="s">
        <v>79</v>
      </c>
      <c r="C7500" s="39" t="s">
        <v>144</v>
      </c>
      <c r="D7500" s="39" t="s">
        <v>48</v>
      </c>
      <c r="E7500" s="70" t="s">
        <v>39</v>
      </c>
      <c r="F7500" s="70" t="s">
        <v>28</v>
      </c>
      <c r="G7500" s="78">
        <v>45340</v>
      </c>
      <c r="H7500" s="78">
        <v>45689</v>
      </c>
      <c r="I7500" s="69">
        <v>17617056.300000001</v>
      </c>
      <c r="J7500" s="70">
        <v>0</v>
      </c>
      <c r="K7500" s="71">
        <v>0.95699999999999996</v>
      </c>
      <c r="L7500" s="70">
        <v>0</v>
      </c>
      <c r="M7500" s="71">
        <v>0.60699999999999998</v>
      </c>
      <c r="N7500" s="72"/>
      <c r="O7500" s="73">
        <f>MIN(1,MAX(0,(1/(1+EXP(-(Assumptions!$B$5 + Assumptions!$B$6*$N7500))))*Assumptions!$B$3))</f>
        <v>3.9165722796764356E-2</v>
      </c>
      <c r="P7500" s="73">
        <f>VLOOKUP($F7500,Assumptions!$A$23:$B$27,2,FALSE)*Assumptions!$B$4</f>
        <v>0.35</v>
      </c>
      <c r="Q7500" s="74">
        <f t="shared" si="234"/>
        <v>241494.66023927685</v>
      </c>
      <c r="R7500" s="75" t="str">
        <f>IF($O7500&lt;Assumptions!$B$17,"A",IF($O7500&lt;Assumptions!$B$18,"B",IF($O7500&lt;Assumptions!$B$19,"C",IF($O7500&lt;Assumptions!$B$20,"D","E"))))</f>
        <v>B</v>
      </c>
      <c r="S7500" s="75">
        <f t="shared" si="235"/>
        <v>0</v>
      </c>
    </row>
    <row r="7501" spans="1:19" ht="17.399999999999999" x14ac:dyDescent="0.3">
      <c r="A7501" s="39" t="s">
        <v>1180</v>
      </c>
      <c r="B7501" s="39" t="s">
        <v>79</v>
      </c>
      <c r="C7501" s="39" t="s">
        <v>144</v>
      </c>
      <c r="D7501" s="39" t="s">
        <v>48</v>
      </c>
      <c r="E7501" s="70" t="s">
        <v>39</v>
      </c>
      <c r="F7501" s="70" t="s">
        <v>28</v>
      </c>
      <c r="G7501" s="78">
        <v>45340</v>
      </c>
      <c r="H7501" s="78">
        <v>45717</v>
      </c>
      <c r="I7501" s="69">
        <v>17151350.82</v>
      </c>
      <c r="J7501" s="70">
        <v>0</v>
      </c>
      <c r="K7501" s="71">
        <v>1.08</v>
      </c>
      <c r="L7501" s="70">
        <v>0</v>
      </c>
      <c r="M7501" s="71">
        <v>0.60699999999999998</v>
      </c>
      <c r="N7501" s="72"/>
      <c r="O7501" s="73">
        <f>MIN(1,MAX(0,(1/(1+EXP(-(Assumptions!$B$5 + Assumptions!$B$6*$N7501))))*Assumptions!$B$3))</f>
        <v>3.9165722796764356E-2</v>
      </c>
      <c r="P7501" s="73">
        <f>VLOOKUP($F7501,Assumptions!$A$23:$B$27,2,FALSE)*Assumptions!$B$4</f>
        <v>0.35</v>
      </c>
      <c r="Q7501" s="74">
        <f t="shared" si="234"/>
        <v>235110.76813216193</v>
      </c>
      <c r="R7501" s="75" t="str">
        <f>IF($O7501&lt;Assumptions!$B$17,"A",IF($O7501&lt;Assumptions!$B$18,"B",IF($O7501&lt;Assumptions!$B$19,"C",IF($O7501&lt;Assumptions!$B$20,"D","E"))))</f>
        <v>B</v>
      </c>
      <c r="S7501" s="75">
        <f t="shared" si="235"/>
        <v>0</v>
      </c>
    </row>
    <row r="7502" spans="1:19" ht="17.399999999999999" x14ac:dyDescent="0.3">
      <c r="A7502" s="39" t="s">
        <v>1180</v>
      </c>
      <c r="B7502" s="39" t="s">
        <v>79</v>
      </c>
      <c r="C7502" s="39" t="s">
        <v>144</v>
      </c>
      <c r="D7502" s="39" t="s">
        <v>48</v>
      </c>
      <c r="E7502" s="70" t="s">
        <v>39</v>
      </c>
      <c r="F7502" s="70" t="s">
        <v>28</v>
      </c>
      <c r="G7502" s="78">
        <v>45340</v>
      </c>
      <c r="H7502" s="78">
        <v>45748</v>
      </c>
      <c r="I7502" s="69">
        <v>16757221.34</v>
      </c>
      <c r="J7502" s="70">
        <v>35</v>
      </c>
      <c r="K7502" s="71">
        <v>0.45200000000000001</v>
      </c>
      <c r="L7502" s="70">
        <v>0</v>
      </c>
      <c r="M7502" s="71">
        <v>0.60699999999999998</v>
      </c>
      <c r="N7502" s="72"/>
      <c r="O7502" s="73">
        <f>MIN(1,MAX(0,(1/(1+EXP(-(Assumptions!$B$5 + Assumptions!$B$6*$N7502))))*Assumptions!$B$3))</f>
        <v>3.9165722796764356E-2</v>
      </c>
      <c r="P7502" s="73">
        <f>VLOOKUP($F7502,Assumptions!$A$23:$B$27,2,FALSE)*Assumptions!$B$4</f>
        <v>0.35</v>
      </c>
      <c r="Q7502" s="74">
        <f t="shared" si="234"/>
        <v>229708.04004626244</v>
      </c>
      <c r="R7502" s="75" t="str">
        <f>IF($O7502&lt;Assumptions!$B$17,"A",IF($O7502&lt;Assumptions!$B$18,"B",IF($O7502&lt;Assumptions!$B$19,"C",IF($O7502&lt;Assumptions!$B$20,"D","E"))))</f>
        <v>B</v>
      </c>
      <c r="S7502" s="75">
        <f t="shared" si="235"/>
        <v>0</v>
      </c>
    </row>
    <row r="7503" spans="1:19" ht="17.399999999999999" x14ac:dyDescent="0.3">
      <c r="A7503" s="39" t="s">
        <v>1180</v>
      </c>
      <c r="B7503" s="39" t="s">
        <v>79</v>
      </c>
      <c r="C7503" s="39" t="s">
        <v>144</v>
      </c>
      <c r="D7503" s="39" t="s">
        <v>48</v>
      </c>
      <c r="E7503" s="70" t="s">
        <v>39</v>
      </c>
      <c r="F7503" s="70" t="s">
        <v>28</v>
      </c>
      <c r="G7503" s="78">
        <v>45340</v>
      </c>
      <c r="H7503" s="78">
        <v>45778</v>
      </c>
      <c r="I7503" s="69">
        <v>16336993.460000001</v>
      </c>
      <c r="J7503" s="70">
        <v>0</v>
      </c>
      <c r="K7503" s="71">
        <v>1.034</v>
      </c>
      <c r="L7503" s="70">
        <v>0</v>
      </c>
      <c r="M7503" s="71">
        <v>0.60699999999999998</v>
      </c>
      <c r="N7503" s="72"/>
      <c r="O7503" s="73">
        <f>MIN(1,MAX(0,(1/(1+EXP(-(Assumptions!$B$5 + Assumptions!$B$6*$N7503))))*Assumptions!$B$3))</f>
        <v>3.9165722796764356E-2</v>
      </c>
      <c r="P7503" s="73">
        <f>VLOOKUP($F7503,Assumptions!$A$23:$B$27,2,FALSE)*Assumptions!$B$4</f>
        <v>0.35</v>
      </c>
      <c r="Q7503" s="74">
        <f t="shared" si="234"/>
        <v>223947.55501541929</v>
      </c>
      <c r="R7503" s="75" t="str">
        <f>IF($O7503&lt;Assumptions!$B$17,"A",IF($O7503&lt;Assumptions!$B$18,"B",IF($O7503&lt;Assumptions!$B$19,"C",IF($O7503&lt;Assumptions!$B$20,"D","E"))))</f>
        <v>B</v>
      </c>
      <c r="S7503" s="75">
        <f t="shared" si="235"/>
        <v>0</v>
      </c>
    </row>
    <row r="7504" spans="1:19" ht="17.399999999999999" x14ac:dyDescent="0.3">
      <c r="A7504" s="39" t="s">
        <v>1180</v>
      </c>
      <c r="B7504" s="39" t="s">
        <v>79</v>
      </c>
      <c r="C7504" s="39" t="s">
        <v>144</v>
      </c>
      <c r="D7504" s="39" t="s">
        <v>48</v>
      </c>
      <c r="E7504" s="70" t="s">
        <v>39</v>
      </c>
      <c r="F7504" s="70" t="s">
        <v>28</v>
      </c>
      <c r="G7504" s="78">
        <v>45340</v>
      </c>
      <c r="H7504" s="78">
        <v>45809</v>
      </c>
      <c r="I7504" s="69">
        <v>15922739.449999999</v>
      </c>
      <c r="J7504" s="70">
        <v>0</v>
      </c>
      <c r="K7504" s="71">
        <v>1.1040000000000001</v>
      </c>
      <c r="L7504" s="70">
        <v>0</v>
      </c>
      <c r="M7504" s="71">
        <v>0.60699999999999998</v>
      </c>
      <c r="N7504" s="72"/>
      <c r="O7504" s="73">
        <f>MIN(1,MAX(0,(1/(1+EXP(-(Assumptions!$B$5 + Assumptions!$B$6*$N7504))))*Assumptions!$B$3))</f>
        <v>3.9165722796764356E-2</v>
      </c>
      <c r="P7504" s="73">
        <f>VLOOKUP($F7504,Assumptions!$A$23:$B$27,2,FALSE)*Assumptions!$B$4</f>
        <v>0.35</v>
      </c>
      <c r="Q7504" s="74">
        <f t="shared" si="234"/>
        <v>218268.95981233145</v>
      </c>
      <c r="R7504" s="75" t="str">
        <f>IF($O7504&lt;Assumptions!$B$17,"A",IF($O7504&lt;Assumptions!$B$18,"B",IF($O7504&lt;Assumptions!$B$19,"C",IF($O7504&lt;Assumptions!$B$20,"D","E"))))</f>
        <v>B</v>
      </c>
      <c r="S7504" s="75">
        <f t="shared" si="235"/>
        <v>0</v>
      </c>
    </row>
    <row r="7505" spans="1:19" ht="17.399999999999999" x14ac:dyDescent="0.3">
      <c r="A7505" s="39" t="s">
        <v>1180</v>
      </c>
      <c r="B7505" s="39" t="s">
        <v>79</v>
      </c>
      <c r="C7505" s="39" t="s">
        <v>144</v>
      </c>
      <c r="D7505" s="39" t="s">
        <v>48</v>
      </c>
      <c r="E7505" s="70" t="s">
        <v>39</v>
      </c>
      <c r="F7505" s="70" t="s">
        <v>28</v>
      </c>
      <c r="G7505" s="78">
        <v>45340</v>
      </c>
      <c r="H7505" s="78">
        <v>45839</v>
      </c>
      <c r="I7505" s="69">
        <v>15532237.41</v>
      </c>
      <c r="J7505" s="70">
        <v>35</v>
      </c>
      <c r="K7505" s="71">
        <v>0.81599999999999995</v>
      </c>
      <c r="L7505" s="70">
        <v>0</v>
      </c>
      <c r="M7505" s="71">
        <v>0.60699999999999998</v>
      </c>
      <c r="N7505" s="72"/>
      <c r="O7505" s="73">
        <f>MIN(1,MAX(0,(1/(1+EXP(-(Assumptions!$B$5 + Assumptions!$B$6*$N7505))))*Assumptions!$B$3))</f>
        <v>3.9165722796764356E-2</v>
      </c>
      <c r="P7505" s="73">
        <f>VLOOKUP($F7505,Assumptions!$A$23:$B$27,2,FALSE)*Assumptions!$B$4</f>
        <v>0.35</v>
      </c>
      <c r="Q7505" s="74">
        <f t="shared" si="234"/>
        <v>212915.95668475761</v>
      </c>
      <c r="R7505" s="75" t="str">
        <f>IF($O7505&lt;Assumptions!$B$17,"A",IF($O7505&lt;Assumptions!$B$18,"B",IF($O7505&lt;Assumptions!$B$19,"C",IF($O7505&lt;Assumptions!$B$20,"D","E"))))</f>
        <v>B</v>
      </c>
      <c r="S7505" s="75">
        <f t="shared" si="235"/>
        <v>0</v>
      </c>
    </row>
    <row r="7506" spans="1:19" ht="17.399999999999999" x14ac:dyDescent="0.3">
      <c r="A7506" s="39" t="s">
        <v>1180</v>
      </c>
      <c r="B7506" s="39" t="s">
        <v>79</v>
      </c>
      <c r="C7506" s="39" t="s">
        <v>144</v>
      </c>
      <c r="D7506" s="39" t="s">
        <v>48</v>
      </c>
      <c r="E7506" s="70" t="s">
        <v>39</v>
      </c>
      <c r="F7506" s="70" t="s">
        <v>28</v>
      </c>
      <c r="G7506" s="78">
        <v>45340</v>
      </c>
      <c r="H7506" s="78">
        <v>45870</v>
      </c>
      <c r="I7506" s="69">
        <v>15193949.35</v>
      </c>
      <c r="J7506" s="70">
        <v>95</v>
      </c>
      <c r="K7506" s="71">
        <v>0.16300000000000001</v>
      </c>
      <c r="L7506" s="70">
        <v>0</v>
      </c>
      <c r="M7506" s="71">
        <v>0.60699999999999998</v>
      </c>
      <c r="N7506" s="72"/>
      <c r="O7506" s="73">
        <f>MIN(1,MAX(0,(1/(1+EXP(-(Assumptions!$B$5 + Assumptions!$B$6*$N7506))))*Assumptions!$B$3))</f>
        <v>3.9165722796764356E-2</v>
      </c>
      <c r="P7506" s="73">
        <f>VLOOKUP($F7506,Assumptions!$A$23:$B$27,2,FALSE)*Assumptions!$B$4</f>
        <v>0.35</v>
      </c>
      <c r="Q7506" s="74">
        <f t="shared" si="234"/>
        <v>208278.70295056226</v>
      </c>
      <c r="R7506" s="75" t="str">
        <f>IF($O7506&lt;Assumptions!$B$17,"A",IF($O7506&lt;Assumptions!$B$18,"B",IF($O7506&lt;Assumptions!$B$19,"C",IF($O7506&lt;Assumptions!$B$20,"D","E"))))</f>
        <v>B</v>
      </c>
      <c r="S7506" s="75">
        <f t="shared" si="235"/>
        <v>0</v>
      </c>
    </row>
    <row r="7507" spans="1:19" ht="17.399999999999999" x14ac:dyDescent="0.3">
      <c r="A7507" s="39" t="s">
        <v>1180</v>
      </c>
      <c r="B7507" s="39" t="s">
        <v>79</v>
      </c>
      <c r="C7507" s="39" t="s">
        <v>144</v>
      </c>
      <c r="D7507" s="39" t="s">
        <v>48</v>
      </c>
      <c r="E7507" s="70" t="s">
        <v>39</v>
      </c>
      <c r="F7507" s="70" t="s">
        <v>28</v>
      </c>
      <c r="G7507" s="78">
        <v>45340</v>
      </c>
      <c r="H7507" s="78">
        <v>45901</v>
      </c>
      <c r="I7507" s="69">
        <v>14775205.48</v>
      </c>
      <c r="J7507" s="70">
        <v>0</v>
      </c>
      <c r="K7507" s="71">
        <v>1.0209999999999999</v>
      </c>
      <c r="L7507" s="70">
        <v>0</v>
      </c>
      <c r="M7507" s="71">
        <v>0.60699999999999998</v>
      </c>
      <c r="N7507" s="72"/>
      <c r="O7507" s="73">
        <f>MIN(1,MAX(0,(1/(1+EXP(-(Assumptions!$B$5 + Assumptions!$B$6*$N7507))))*Assumptions!$B$3))</f>
        <v>3.9165722796764356E-2</v>
      </c>
      <c r="P7507" s="73">
        <f>VLOOKUP($F7507,Assumptions!$A$23:$B$27,2,FALSE)*Assumptions!$B$4</f>
        <v>0.35</v>
      </c>
      <c r="Q7507" s="74">
        <f t="shared" si="234"/>
        <v>202538.56073321975</v>
      </c>
      <c r="R7507" s="75" t="str">
        <f>IF($O7507&lt;Assumptions!$B$17,"A",IF($O7507&lt;Assumptions!$B$18,"B",IF($O7507&lt;Assumptions!$B$19,"C",IF($O7507&lt;Assumptions!$B$20,"D","E"))))</f>
        <v>B</v>
      </c>
      <c r="S7507" s="75">
        <f t="shared" si="235"/>
        <v>0</v>
      </c>
    </row>
    <row r="7508" spans="1:19" ht="17.399999999999999" x14ac:dyDescent="0.3">
      <c r="A7508" s="39" t="s">
        <v>1180</v>
      </c>
      <c r="B7508" s="39" t="s">
        <v>79</v>
      </c>
      <c r="C7508" s="39" t="s">
        <v>144</v>
      </c>
      <c r="D7508" s="39" t="s">
        <v>48</v>
      </c>
      <c r="E7508" s="70" t="s">
        <v>39</v>
      </c>
      <c r="F7508" s="70" t="s">
        <v>28</v>
      </c>
      <c r="G7508" s="78">
        <v>45340</v>
      </c>
      <c r="H7508" s="78">
        <v>45931</v>
      </c>
      <c r="I7508" s="69">
        <v>14409461.029999999</v>
      </c>
      <c r="J7508" s="70">
        <v>0</v>
      </c>
      <c r="K7508" s="71">
        <v>0.96799999999999997</v>
      </c>
      <c r="L7508" s="70">
        <v>0</v>
      </c>
      <c r="M7508" s="71">
        <v>0.60699999999999998</v>
      </c>
      <c r="N7508" s="72"/>
      <c r="O7508" s="73">
        <f>MIN(1,MAX(0,(1/(1+EXP(-(Assumptions!$B$5 + Assumptions!$B$6*$N7508))))*Assumptions!$B$3))</f>
        <v>3.9165722796764356E-2</v>
      </c>
      <c r="P7508" s="73">
        <f>VLOOKUP($F7508,Assumptions!$A$23:$B$27,2,FALSE)*Assumptions!$B$4</f>
        <v>0.35</v>
      </c>
      <c r="Q7508" s="74">
        <f t="shared" si="234"/>
        <v>197524.9347231155</v>
      </c>
      <c r="R7508" s="75" t="str">
        <f>IF($O7508&lt;Assumptions!$B$17,"A",IF($O7508&lt;Assumptions!$B$18,"B",IF($O7508&lt;Assumptions!$B$19,"C",IF($O7508&lt;Assumptions!$B$20,"D","E"))))</f>
        <v>B</v>
      </c>
      <c r="S7508" s="75">
        <f t="shared" si="235"/>
        <v>0</v>
      </c>
    </row>
    <row r="7509" spans="1:19" ht="17.399999999999999" x14ac:dyDescent="0.3">
      <c r="A7509" s="39" t="s">
        <v>1180</v>
      </c>
      <c r="B7509" s="39" t="s">
        <v>79</v>
      </c>
      <c r="C7509" s="39" t="s">
        <v>144</v>
      </c>
      <c r="D7509" s="39" t="s">
        <v>48</v>
      </c>
      <c r="E7509" s="70" t="s">
        <v>39</v>
      </c>
      <c r="F7509" s="70" t="s">
        <v>28</v>
      </c>
      <c r="G7509" s="78">
        <v>45340</v>
      </c>
      <c r="H7509" s="78">
        <v>45962</v>
      </c>
      <c r="I7509" s="69">
        <v>14095020.91</v>
      </c>
      <c r="J7509" s="70">
        <v>0</v>
      </c>
      <c r="K7509" s="71">
        <v>0.96499999999999997</v>
      </c>
      <c r="L7509" s="70">
        <v>0</v>
      </c>
      <c r="M7509" s="71">
        <v>0.60699999999999998</v>
      </c>
      <c r="N7509" s="72"/>
      <c r="O7509" s="73">
        <f>MIN(1,MAX(0,(1/(1+EXP(-(Assumptions!$B$5 + Assumptions!$B$6*$N7509))))*Assumptions!$B$3))</f>
        <v>3.9165722796764356E-2</v>
      </c>
      <c r="P7509" s="73">
        <f>VLOOKUP($F7509,Assumptions!$A$23:$B$27,2,FALSE)*Assumptions!$B$4</f>
        <v>0.35</v>
      </c>
      <c r="Q7509" s="74">
        <f t="shared" si="234"/>
        <v>193214.58862148001</v>
      </c>
      <c r="R7509" s="75" t="str">
        <f>IF($O7509&lt;Assumptions!$B$17,"A",IF($O7509&lt;Assumptions!$B$18,"B",IF($O7509&lt;Assumptions!$B$19,"C",IF($O7509&lt;Assumptions!$B$20,"D","E"))))</f>
        <v>B</v>
      </c>
      <c r="S7509" s="75">
        <f t="shared" si="235"/>
        <v>0</v>
      </c>
    </row>
    <row r="7510" spans="1:19" ht="17.399999999999999" x14ac:dyDescent="0.3">
      <c r="A7510" s="39" t="s">
        <v>1180</v>
      </c>
      <c r="B7510" s="39" t="s">
        <v>79</v>
      </c>
      <c r="C7510" s="39" t="s">
        <v>144</v>
      </c>
      <c r="D7510" s="39" t="s">
        <v>48</v>
      </c>
      <c r="E7510" s="70" t="s">
        <v>39</v>
      </c>
      <c r="F7510" s="70" t="s">
        <v>28</v>
      </c>
      <c r="G7510" s="78">
        <v>45340</v>
      </c>
      <c r="H7510" s="78">
        <v>45992</v>
      </c>
      <c r="I7510" s="69">
        <v>13733325.83</v>
      </c>
      <c r="J7510" s="70">
        <v>0</v>
      </c>
      <c r="K7510" s="71">
        <v>0.97499999999999998</v>
      </c>
      <c r="L7510" s="70">
        <v>0</v>
      </c>
      <c r="M7510" s="71">
        <v>0.60699999999999998</v>
      </c>
      <c r="N7510" s="72"/>
      <c r="O7510" s="73">
        <f>MIN(1,MAX(0,(1/(1+EXP(-(Assumptions!$B$5 + Assumptions!$B$6*$N7510))))*Assumptions!$B$3))</f>
        <v>3.9165722796764356E-2</v>
      </c>
      <c r="P7510" s="73">
        <f>VLOOKUP($F7510,Assumptions!$A$23:$B$27,2,FALSE)*Assumptions!$B$4</f>
        <v>0.35</v>
      </c>
      <c r="Q7510" s="74">
        <f t="shared" si="234"/>
        <v>188256.47138739828</v>
      </c>
      <c r="R7510" s="75" t="str">
        <f>IF($O7510&lt;Assumptions!$B$17,"A",IF($O7510&lt;Assumptions!$B$18,"B",IF($O7510&lt;Assumptions!$B$19,"C",IF($O7510&lt;Assumptions!$B$20,"D","E"))))</f>
        <v>B</v>
      </c>
      <c r="S7510" s="75">
        <f t="shared" si="235"/>
        <v>0</v>
      </c>
    </row>
    <row r="7511" spans="1:19" ht="17.399999999999999" x14ac:dyDescent="0.3">
      <c r="A7511" s="39" t="s">
        <v>1181</v>
      </c>
      <c r="B7511" s="39" t="s">
        <v>76</v>
      </c>
      <c r="C7511" s="39" t="s">
        <v>190</v>
      </c>
      <c r="D7511" s="39" t="s">
        <v>42</v>
      </c>
      <c r="E7511" s="70" t="s">
        <v>39</v>
      </c>
      <c r="F7511" s="70" t="s">
        <v>28</v>
      </c>
      <c r="G7511" s="78">
        <v>45754</v>
      </c>
      <c r="H7511" s="78">
        <v>45748</v>
      </c>
      <c r="I7511" s="69">
        <v>11480340.59</v>
      </c>
      <c r="J7511" s="70">
        <v>95</v>
      </c>
      <c r="K7511" s="71">
        <v>0.247</v>
      </c>
      <c r="L7511" s="70">
        <v>0</v>
      </c>
      <c r="M7511" s="71">
        <v>0.52200000000000002</v>
      </c>
      <c r="N7511" s="72"/>
      <c r="O7511" s="73">
        <f>MIN(1,MAX(0,(1/(1+EXP(-(Assumptions!$B$5 + Assumptions!$B$6*$N7511))))*Assumptions!$B$3))</f>
        <v>3.9165722796764356E-2</v>
      </c>
      <c r="P7511" s="73">
        <f>VLOOKUP($F7511,Assumptions!$A$23:$B$27,2,FALSE)*Assumptions!$B$4</f>
        <v>0.35</v>
      </c>
      <c r="Q7511" s="74">
        <f t="shared" si="234"/>
        <v>157372.54300613372</v>
      </c>
      <c r="R7511" s="75" t="str">
        <f>IF($O7511&lt;Assumptions!$B$17,"A",IF($O7511&lt;Assumptions!$B$18,"B",IF($O7511&lt;Assumptions!$B$19,"C",IF($O7511&lt;Assumptions!$B$20,"D","E"))))</f>
        <v>B</v>
      </c>
      <c r="S7511" s="75">
        <f t="shared" si="235"/>
        <v>0</v>
      </c>
    </row>
    <row r="7512" spans="1:19" ht="17.399999999999999" x14ac:dyDescent="0.3">
      <c r="A7512" s="39" t="s">
        <v>1181</v>
      </c>
      <c r="B7512" s="39" t="s">
        <v>76</v>
      </c>
      <c r="C7512" s="39" t="s">
        <v>190</v>
      </c>
      <c r="D7512" s="39" t="s">
        <v>42</v>
      </c>
      <c r="E7512" s="70" t="s">
        <v>39</v>
      </c>
      <c r="F7512" s="70" t="s">
        <v>28</v>
      </c>
      <c r="G7512" s="78">
        <v>45754</v>
      </c>
      <c r="H7512" s="78">
        <v>45778</v>
      </c>
      <c r="I7512" s="69">
        <v>11250566.26</v>
      </c>
      <c r="J7512" s="70">
        <v>0</v>
      </c>
      <c r="K7512" s="71">
        <v>0.98699999999999999</v>
      </c>
      <c r="L7512" s="70">
        <v>0</v>
      </c>
      <c r="M7512" s="71">
        <v>0.52200000000000002</v>
      </c>
      <c r="N7512" s="72"/>
      <c r="O7512" s="73">
        <f>MIN(1,MAX(0,(1/(1+EXP(-(Assumptions!$B$5 + Assumptions!$B$6*$N7512))))*Assumptions!$B$3))</f>
        <v>3.9165722796764356E-2</v>
      </c>
      <c r="P7512" s="73">
        <f>VLOOKUP($F7512,Assumptions!$A$23:$B$27,2,FALSE)*Assumptions!$B$4</f>
        <v>0.35</v>
      </c>
      <c r="Q7512" s="74">
        <f t="shared" si="234"/>
        <v>154222.79580602646</v>
      </c>
      <c r="R7512" s="75" t="str">
        <f>IF($O7512&lt;Assumptions!$B$17,"A",IF($O7512&lt;Assumptions!$B$18,"B",IF($O7512&lt;Assumptions!$B$19,"C",IF($O7512&lt;Assumptions!$B$20,"D","E"))))</f>
        <v>B</v>
      </c>
      <c r="S7512" s="75">
        <f t="shared" si="235"/>
        <v>0</v>
      </c>
    </row>
    <row r="7513" spans="1:19" ht="17.399999999999999" x14ac:dyDescent="0.3">
      <c r="A7513" s="39" t="s">
        <v>1181</v>
      </c>
      <c r="B7513" s="39" t="s">
        <v>76</v>
      </c>
      <c r="C7513" s="39" t="s">
        <v>190</v>
      </c>
      <c r="D7513" s="39" t="s">
        <v>42</v>
      </c>
      <c r="E7513" s="70" t="s">
        <v>39</v>
      </c>
      <c r="F7513" s="70" t="s">
        <v>28</v>
      </c>
      <c r="G7513" s="78">
        <v>45754</v>
      </c>
      <c r="H7513" s="78">
        <v>45809</v>
      </c>
      <c r="I7513" s="69">
        <v>11250566.26</v>
      </c>
      <c r="J7513" s="70">
        <v>185</v>
      </c>
      <c r="K7513" s="71">
        <v>4.7E-2</v>
      </c>
      <c r="L7513" s="70">
        <v>0</v>
      </c>
      <c r="M7513" s="71">
        <v>0.52200000000000002</v>
      </c>
      <c r="N7513" s="72"/>
      <c r="O7513" s="73">
        <f>MIN(1,MAX(0,(1/(1+EXP(-(Assumptions!$B$5 + Assumptions!$B$6*$N7513))))*Assumptions!$B$3))</f>
        <v>3.9165722796764356E-2</v>
      </c>
      <c r="P7513" s="73">
        <f>VLOOKUP($F7513,Assumptions!$A$23:$B$27,2,FALSE)*Assumptions!$B$4</f>
        <v>0.35</v>
      </c>
      <c r="Q7513" s="74">
        <f t="shared" si="234"/>
        <v>154222.79580602646</v>
      </c>
      <c r="R7513" s="75" t="str">
        <f>IF($O7513&lt;Assumptions!$B$17,"A",IF($O7513&lt;Assumptions!$B$18,"B",IF($O7513&lt;Assumptions!$B$19,"C",IF($O7513&lt;Assumptions!$B$20,"D","E"))))</f>
        <v>B</v>
      </c>
      <c r="S7513" s="75">
        <f t="shared" si="235"/>
        <v>1</v>
      </c>
    </row>
    <row r="7514" spans="1:19" ht="17.399999999999999" x14ac:dyDescent="0.3">
      <c r="A7514" s="39" t="s">
        <v>1181</v>
      </c>
      <c r="B7514" s="39" t="s">
        <v>76</v>
      </c>
      <c r="C7514" s="39" t="s">
        <v>190</v>
      </c>
      <c r="D7514" s="39" t="s">
        <v>42</v>
      </c>
      <c r="E7514" s="70" t="s">
        <v>39</v>
      </c>
      <c r="F7514" s="70" t="s">
        <v>28</v>
      </c>
      <c r="G7514" s="78">
        <v>45754</v>
      </c>
      <c r="H7514" s="78">
        <v>45839</v>
      </c>
      <c r="I7514" s="69">
        <v>11250566.26</v>
      </c>
      <c r="J7514" s="70">
        <v>999</v>
      </c>
      <c r="K7514" s="71">
        <v>0.17399999999999999</v>
      </c>
      <c r="L7514" s="70">
        <v>0</v>
      </c>
      <c r="M7514" s="71">
        <v>0.52200000000000002</v>
      </c>
      <c r="N7514" s="72"/>
      <c r="O7514" s="73">
        <f>MIN(1,MAX(0,(1/(1+EXP(-(Assumptions!$B$5 + Assumptions!$B$6*$N7514))))*Assumptions!$B$3))</f>
        <v>3.9165722796764356E-2</v>
      </c>
      <c r="P7514" s="73">
        <f>VLOOKUP($F7514,Assumptions!$A$23:$B$27,2,FALSE)*Assumptions!$B$4</f>
        <v>0.35</v>
      </c>
      <c r="Q7514" s="74">
        <f t="shared" si="234"/>
        <v>154222.79580602646</v>
      </c>
      <c r="R7514" s="75" t="str">
        <f>IF($O7514&lt;Assumptions!$B$17,"A",IF($O7514&lt;Assumptions!$B$18,"B",IF($O7514&lt;Assumptions!$B$19,"C",IF($O7514&lt;Assumptions!$B$20,"D","E"))))</f>
        <v>B</v>
      </c>
      <c r="S7514" s="75">
        <f t="shared" si="235"/>
        <v>1</v>
      </c>
    </row>
    <row r="7515" spans="1:19" ht="17.399999999999999" x14ac:dyDescent="0.3">
      <c r="A7515" s="39" t="s">
        <v>1181</v>
      </c>
      <c r="B7515" s="39" t="s">
        <v>76</v>
      </c>
      <c r="C7515" s="39" t="s">
        <v>190</v>
      </c>
      <c r="D7515" s="39" t="s">
        <v>42</v>
      </c>
      <c r="E7515" s="70" t="s">
        <v>39</v>
      </c>
      <c r="F7515" s="70" t="s">
        <v>28</v>
      </c>
      <c r="G7515" s="78">
        <v>45754</v>
      </c>
      <c r="H7515" s="78">
        <v>45870</v>
      </c>
      <c r="I7515" s="69">
        <v>11250566.26</v>
      </c>
      <c r="J7515" s="70">
        <v>999</v>
      </c>
      <c r="K7515" s="71">
        <v>2.9000000000000001E-2</v>
      </c>
      <c r="L7515" s="70">
        <v>0</v>
      </c>
      <c r="M7515" s="71">
        <v>0.52200000000000002</v>
      </c>
      <c r="N7515" s="72"/>
      <c r="O7515" s="73">
        <f>MIN(1,MAX(0,(1/(1+EXP(-(Assumptions!$B$5 + Assumptions!$B$6*$N7515))))*Assumptions!$B$3))</f>
        <v>3.9165722796764356E-2</v>
      </c>
      <c r="P7515" s="73">
        <f>VLOOKUP($F7515,Assumptions!$A$23:$B$27,2,FALSE)*Assumptions!$B$4</f>
        <v>0.35</v>
      </c>
      <c r="Q7515" s="74">
        <f t="shared" si="234"/>
        <v>154222.79580602646</v>
      </c>
      <c r="R7515" s="75" t="str">
        <f>IF($O7515&lt;Assumptions!$B$17,"A",IF($O7515&lt;Assumptions!$B$18,"B",IF($O7515&lt;Assumptions!$B$19,"C",IF($O7515&lt;Assumptions!$B$20,"D","E"))))</f>
        <v>B</v>
      </c>
      <c r="S7515" s="75">
        <f t="shared" si="235"/>
        <v>1</v>
      </c>
    </row>
    <row r="7516" spans="1:19" ht="17.399999999999999" x14ac:dyDescent="0.3">
      <c r="A7516" s="39" t="s">
        <v>1181</v>
      </c>
      <c r="B7516" s="39" t="s">
        <v>76</v>
      </c>
      <c r="C7516" s="39" t="s">
        <v>190</v>
      </c>
      <c r="D7516" s="39" t="s">
        <v>42</v>
      </c>
      <c r="E7516" s="70" t="s">
        <v>39</v>
      </c>
      <c r="F7516" s="70" t="s">
        <v>28</v>
      </c>
      <c r="G7516" s="78">
        <v>45754</v>
      </c>
      <c r="H7516" s="78">
        <v>45901</v>
      </c>
      <c r="I7516" s="69">
        <v>11250566.26</v>
      </c>
      <c r="J7516" s="70">
        <v>999</v>
      </c>
      <c r="K7516" s="71">
        <v>0.16700000000000001</v>
      </c>
      <c r="L7516" s="70">
        <v>0</v>
      </c>
      <c r="M7516" s="71">
        <v>0.52200000000000002</v>
      </c>
      <c r="N7516" s="72"/>
      <c r="O7516" s="73">
        <f>MIN(1,MAX(0,(1/(1+EXP(-(Assumptions!$B$5 + Assumptions!$B$6*$N7516))))*Assumptions!$B$3))</f>
        <v>3.9165722796764356E-2</v>
      </c>
      <c r="P7516" s="73">
        <f>VLOOKUP($F7516,Assumptions!$A$23:$B$27,2,FALSE)*Assumptions!$B$4</f>
        <v>0.35</v>
      </c>
      <c r="Q7516" s="74">
        <f t="shared" si="234"/>
        <v>154222.79580602646</v>
      </c>
      <c r="R7516" s="75" t="str">
        <f>IF($O7516&lt;Assumptions!$B$17,"A",IF($O7516&lt;Assumptions!$B$18,"B",IF($O7516&lt;Assumptions!$B$19,"C",IF($O7516&lt;Assumptions!$B$20,"D","E"))))</f>
        <v>B</v>
      </c>
      <c r="S7516" s="75">
        <f t="shared" si="235"/>
        <v>1</v>
      </c>
    </row>
    <row r="7517" spans="1:19" ht="17.399999999999999" x14ac:dyDescent="0.3">
      <c r="A7517" s="39" t="s">
        <v>1181</v>
      </c>
      <c r="B7517" s="39" t="s">
        <v>76</v>
      </c>
      <c r="C7517" s="39" t="s">
        <v>190</v>
      </c>
      <c r="D7517" s="39" t="s">
        <v>42</v>
      </c>
      <c r="E7517" s="70" t="s">
        <v>39</v>
      </c>
      <c r="F7517" s="70" t="s">
        <v>28</v>
      </c>
      <c r="G7517" s="78">
        <v>45754</v>
      </c>
      <c r="H7517" s="78">
        <v>45931</v>
      </c>
      <c r="I7517" s="69">
        <v>11250566.26</v>
      </c>
      <c r="J7517" s="70">
        <v>999</v>
      </c>
      <c r="K7517" s="71">
        <v>0.161</v>
      </c>
      <c r="L7517" s="70">
        <v>0</v>
      </c>
      <c r="M7517" s="71">
        <v>0.52200000000000002</v>
      </c>
      <c r="N7517" s="72"/>
      <c r="O7517" s="73">
        <f>MIN(1,MAX(0,(1/(1+EXP(-(Assumptions!$B$5 + Assumptions!$B$6*$N7517))))*Assumptions!$B$3))</f>
        <v>3.9165722796764356E-2</v>
      </c>
      <c r="P7517" s="73">
        <f>VLOOKUP($F7517,Assumptions!$A$23:$B$27,2,FALSE)*Assumptions!$B$4</f>
        <v>0.35</v>
      </c>
      <c r="Q7517" s="74">
        <f t="shared" si="234"/>
        <v>154222.79580602646</v>
      </c>
      <c r="R7517" s="75" t="str">
        <f>IF($O7517&lt;Assumptions!$B$17,"A",IF($O7517&lt;Assumptions!$B$18,"B",IF($O7517&lt;Assumptions!$B$19,"C",IF($O7517&lt;Assumptions!$B$20,"D","E"))))</f>
        <v>B</v>
      </c>
      <c r="S7517" s="75">
        <f t="shared" si="235"/>
        <v>1</v>
      </c>
    </row>
    <row r="7518" spans="1:19" ht="17.399999999999999" x14ac:dyDescent="0.3">
      <c r="A7518" s="39" t="s">
        <v>1181</v>
      </c>
      <c r="B7518" s="39" t="s">
        <v>76</v>
      </c>
      <c r="C7518" s="39" t="s">
        <v>190</v>
      </c>
      <c r="D7518" s="39" t="s">
        <v>42</v>
      </c>
      <c r="E7518" s="70" t="s">
        <v>39</v>
      </c>
      <c r="F7518" s="70" t="s">
        <v>28</v>
      </c>
      <c r="G7518" s="78">
        <v>45754</v>
      </c>
      <c r="H7518" s="78">
        <v>45962</v>
      </c>
      <c r="I7518" s="69">
        <v>11250566.26</v>
      </c>
      <c r="J7518" s="70">
        <v>999</v>
      </c>
      <c r="K7518" s="71">
        <v>5.6000000000000001E-2</v>
      </c>
      <c r="L7518" s="70">
        <v>0</v>
      </c>
      <c r="M7518" s="71">
        <v>0.52200000000000002</v>
      </c>
      <c r="N7518" s="72"/>
      <c r="O7518" s="73">
        <f>MIN(1,MAX(0,(1/(1+EXP(-(Assumptions!$B$5 + Assumptions!$B$6*$N7518))))*Assumptions!$B$3))</f>
        <v>3.9165722796764356E-2</v>
      </c>
      <c r="P7518" s="73">
        <f>VLOOKUP($F7518,Assumptions!$A$23:$B$27,2,FALSE)*Assumptions!$B$4</f>
        <v>0.35</v>
      </c>
      <c r="Q7518" s="74">
        <f t="shared" si="234"/>
        <v>154222.79580602646</v>
      </c>
      <c r="R7518" s="75" t="str">
        <f>IF($O7518&lt;Assumptions!$B$17,"A",IF($O7518&lt;Assumptions!$B$18,"B",IF($O7518&lt;Assumptions!$B$19,"C",IF($O7518&lt;Assumptions!$B$20,"D","E"))))</f>
        <v>B</v>
      </c>
      <c r="S7518" s="75">
        <f t="shared" si="235"/>
        <v>1</v>
      </c>
    </row>
    <row r="7519" spans="1:19" ht="17.399999999999999" x14ac:dyDescent="0.3">
      <c r="A7519" s="39" t="s">
        <v>1181</v>
      </c>
      <c r="B7519" s="39" t="s">
        <v>76</v>
      </c>
      <c r="C7519" s="39" t="s">
        <v>190</v>
      </c>
      <c r="D7519" s="39" t="s">
        <v>42</v>
      </c>
      <c r="E7519" s="70" t="s">
        <v>39</v>
      </c>
      <c r="F7519" s="70" t="s">
        <v>28</v>
      </c>
      <c r="G7519" s="78">
        <v>45754</v>
      </c>
      <c r="H7519" s="78">
        <v>45992</v>
      </c>
      <c r="I7519" s="69">
        <v>11250566.26</v>
      </c>
      <c r="J7519" s="70">
        <v>999</v>
      </c>
      <c r="K7519" s="71">
        <v>0.03</v>
      </c>
      <c r="L7519" s="70">
        <v>0</v>
      </c>
      <c r="M7519" s="71">
        <v>0.52200000000000002</v>
      </c>
      <c r="N7519" s="72"/>
      <c r="O7519" s="73">
        <f>MIN(1,MAX(0,(1/(1+EXP(-(Assumptions!$B$5 + Assumptions!$B$6*$N7519))))*Assumptions!$B$3))</f>
        <v>3.9165722796764356E-2</v>
      </c>
      <c r="P7519" s="73">
        <f>VLOOKUP($F7519,Assumptions!$A$23:$B$27,2,FALSE)*Assumptions!$B$4</f>
        <v>0.35</v>
      </c>
      <c r="Q7519" s="74">
        <f t="shared" si="234"/>
        <v>154222.79580602646</v>
      </c>
      <c r="R7519" s="75" t="str">
        <f>IF($O7519&lt;Assumptions!$B$17,"A",IF($O7519&lt;Assumptions!$B$18,"B",IF($O7519&lt;Assumptions!$B$19,"C",IF($O7519&lt;Assumptions!$B$20,"D","E"))))</f>
        <v>B</v>
      </c>
      <c r="S7519" s="75">
        <f t="shared" si="235"/>
        <v>1</v>
      </c>
    </row>
    <row r="7520" spans="1:19" ht="17.399999999999999" x14ac:dyDescent="0.3">
      <c r="A7520" s="39" t="s">
        <v>1182</v>
      </c>
      <c r="B7520" s="39" t="s">
        <v>41</v>
      </c>
      <c r="C7520" s="39" t="s">
        <v>144</v>
      </c>
      <c r="D7520" s="39" t="s">
        <v>30</v>
      </c>
      <c r="E7520" s="70" t="s">
        <v>27</v>
      </c>
      <c r="F7520" s="70" t="s">
        <v>36</v>
      </c>
      <c r="G7520" s="78">
        <v>45932</v>
      </c>
      <c r="H7520" s="78">
        <v>45931</v>
      </c>
      <c r="I7520" s="69">
        <v>10129682.6</v>
      </c>
      <c r="J7520" s="70">
        <v>0</v>
      </c>
      <c r="K7520" s="71">
        <v>0.96499999999999997</v>
      </c>
      <c r="L7520" s="70">
        <v>0</v>
      </c>
      <c r="M7520" s="71">
        <v>0.90600000000000003</v>
      </c>
      <c r="N7520" s="72"/>
      <c r="O7520" s="73">
        <f>MIN(1,MAX(0,(1/(1+EXP(-(Assumptions!$B$5 + Assumptions!$B$6*$N7520))))*Assumptions!$B$3))</f>
        <v>3.9165722796764356E-2</v>
      </c>
      <c r="P7520" s="73">
        <f>VLOOKUP($F7520,Assumptions!$A$23:$B$27,2,FALSE)*Assumptions!$B$4</f>
        <v>0.55000000000000004</v>
      </c>
      <c r="Q7520" s="74">
        <f t="shared" si="234"/>
        <v>218204.987401944</v>
      </c>
      <c r="R7520" s="75" t="str">
        <f>IF($O7520&lt;Assumptions!$B$17,"A",IF($O7520&lt;Assumptions!$B$18,"B",IF($O7520&lt;Assumptions!$B$19,"C",IF($O7520&lt;Assumptions!$B$20,"D","E"))))</f>
        <v>B</v>
      </c>
      <c r="S7520" s="75">
        <f t="shared" si="235"/>
        <v>0</v>
      </c>
    </row>
    <row r="7521" spans="1:19" ht="17.399999999999999" x14ac:dyDescent="0.3">
      <c r="A7521" s="39" t="s">
        <v>1182</v>
      </c>
      <c r="B7521" s="39" t="s">
        <v>41</v>
      </c>
      <c r="C7521" s="39" t="s">
        <v>144</v>
      </c>
      <c r="D7521" s="39" t="s">
        <v>30</v>
      </c>
      <c r="E7521" s="70" t="s">
        <v>27</v>
      </c>
      <c r="F7521" s="70" t="s">
        <v>36</v>
      </c>
      <c r="G7521" s="78">
        <v>45932</v>
      </c>
      <c r="H7521" s="78">
        <v>45962</v>
      </c>
      <c r="I7521" s="69">
        <v>9878789.2400000002</v>
      </c>
      <c r="J7521" s="70">
        <v>0</v>
      </c>
      <c r="K7521" s="71">
        <v>1.139</v>
      </c>
      <c r="L7521" s="70">
        <v>0</v>
      </c>
      <c r="M7521" s="71">
        <v>0.90600000000000003</v>
      </c>
      <c r="N7521" s="72"/>
      <c r="O7521" s="73">
        <f>MIN(1,MAX(0,(1/(1+EXP(-(Assumptions!$B$5 + Assumptions!$B$6*$N7521))))*Assumptions!$B$3))</f>
        <v>3.9165722796764356E-2</v>
      </c>
      <c r="P7521" s="73">
        <f>VLOOKUP($F7521,Assumptions!$A$23:$B$27,2,FALSE)*Assumptions!$B$4</f>
        <v>0.55000000000000004</v>
      </c>
      <c r="Q7521" s="74">
        <f t="shared" si="234"/>
        <v>212800.45651782415</v>
      </c>
      <c r="R7521" s="75" t="str">
        <f>IF($O7521&lt;Assumptions!$B$17,"A",IF($O7521&lt;Assumptions!$B$18,"B",IF($O7521&lt;Assumptions!$B$19,"C",IF($O7521&lt;Assumptions!$B$20,"D","E"))))</f>
        <v>B</v>
      </c>
      <c r="S7521" s="75">
        <f t="shared" si="235"/>
        <v>0</v>
      </c>
    </row>
    <row r="7522" spans="1:19" ht="17.399999999999999" x14ac:dyDescent="0.3">
      <c r="A7522" s="39" t="s">
        <v>1182</v>
      </c>
      <c r="B7522" s="39" t="s">
        <v>41</v>
      </c>
      <c r="C7522" s="39" t="s">
        <v>144</v>
      </c>
      <c r="D7522" s="39" t="s">
        <v>30</v>
      </c>
      <c r="E7522" s="70" t="s">
        <v>27</v>
      </c>
      <c r="F7522" s="70" t="s">
        <v>36</v>
      </c>
      <c r="G7522" s="78">
        <v>45932</v>
      </c>
      <c r="H7522" s="78">
        <v>45992</v>
      </c>
      <c r="I7522" s="69">
        <v>9611937.6600000001</v>
      </c>
      <c r="J7522" s="70">
        <v>65</v>
      </c>
      <c r="K7522" s="71">
        <v>0.59299999999999997</v>
      </c>
      <c r="L7522" s="70">
        <v>0</v>
      </c>
      <c r="M7522" s="71">
        <v>0.90600000000000003</v>
      </c>
      <c r="N7522" s="72"/>
      <c r="O7522" s="73">
        <f>MIN(1,MAX(0,(1/(1+EXP(-(Assumptions!$B$5 + Assumptions!$B$6*$N7522))))*Assumptions!$B$3))</f>
        <v>3.9165722796764356E-2</v>
      </c>
      <c r="P7522" s="73">
        <f>VLOOKUP($F7522,Assumptions!$A$23:$B$27,2,FALSE)*Assumptions!$B$4</f>
        <v>0.55000000000000004</v>
      </c>
      <c r="Q7522" s="74">
        <f t="shared" si="234"/>
        <v>207052.16726223694</v>
      </c>
      <c r="R7522" s="75" t="str">
        <f>IF($O7522&lt;Assumptions!$B$17,"A",IF($O7522&lt;Assumptions!$B$18,"B",IF($O7522&lt;Assumptions!$B$19,"C",IF($O7522&lt;Assumptions!$B$20,"D","E"))))</f>
        <v>B</v>
      </c>
      <c r="S7522" s="75">
        <f t="shared" si="235"/>
        <v>0</v>
      </c>
    </row>
    <row r="7523" spans="1:19" ht="17.399999999999999" x14ac:dyDescent="0.3">
      <c r="A7523" s="39" t="s">
        <v>1183</v>
      </c>
      <c r="B7523" s="39" t="s">
        <v>41</v>
      </c>
      <c r="C7523" s="39" t="s">
        <v>190</v>
      </c>
      <c r="D7523" s="39" t="s">
        <v>48</v>
      </c>
      <c r="E7523" s="70" t="s">
        <v>23</v>
      </c>
      <c r="F7523" s="70" t="s">
        <v>28</v>
      </c>
      <c r="G7523" s="78">
        <v>43916</v>
      </c>
      <c r="H7523" s="78">
        <v>45658</v>
      </c>
      <c r="I7523" s="69">
        <v>14880303.460000001</v>
      </c>
      <c r="J7523" s="70">
        <v>0</v>
      </c>
      <c r="K7523" s="71">
        <v>1.1020000000000001</v>
      </c>
      <c r="L7523" s="70">
        <v>0</v>
      </c>
      <c r="M7523" s="71">
        <v>0.77500000000000002</v>
      </c>
      <c r="N7523" s="72"/>
      <c r="O7523" s="73">
        <f>MIN(1,MAX(0,(1/(1+EXP(-(Assumptions!$B$5 + Assumptions!$B$6*$N7523))))*Assumptions!$B$3))</f>
        <v>3.9165722796764356E-2</v>
      </c>
      <c r="P7523" s="73">
        <f>VLOOKUP($F7523,Assumptions!$A$23:$B$27,2,FALSE)*Assumptions!$B$4</f>
        <v>0.35</v>
      </c>
      <c r="Q7523" s="74">
        <f t="shared" si="234"/>
        <v>203979.24415613274</v>
      </c>
      <c r="R7523" s="75" t="str">
        <f>IF($O7523&lt;Assumptions!$B$17,"A",IF($O7523&lt;Assumptions!$B$18,"B",IF($O7523&lt;Assumptions!$B$19,"C",IF($O7523&lt;Assumptions!$B$20,"D","E"))))</f>
        <v>B</v>
      </c>
      <c r="S7523" s="75">
        <f t="shared" si="235"/>
        <v>0</v>
      </c>
    </row>
    <row r="7524" spans="1:19" ht="17.399999999999999" x14ac:dyDescent="0.3">
      <c r="A7524" s="39" t="s">
        <v>1183</v>
      </c>
      <c r="B7524" s="39" t="s">
        <v>41</v>
      </c>
      <c r="C7524" s="39" t="s">
        <v>190</v>
      </c>
      <c r="D7524" s="39" t="s">
        <v>48</v>
      </c>
      <c r="E7524" s="70" t="s">
        <v>23</v>
      </c>
      <c r="F7524" s="70" t="s">
        <v>28</v>
      </c>
      <c r="G7524" s="78">
        <v>43916</v>
      </c>
      <c r="H7524" s="78">
        <v>45689</v>
      </c>
      <c r="I7524" s="69">
        <v>14593161.890000001</v>
      </c>
      <c r="J7524" s="70">
        <v>0</v>
      </c>
      <c r="K7524" s="71">
        <v>0.97199999999999998</v>
      </c>
      <c r="L7524" s="70">
        <v>0</v>
      </c>
      <c r="M7524" s="71">
        <v>0.77500000000000002</v>
      </c>
      <c r="N7524" s="72"/>
      <c r="O7524" s="73">
        <f>MIN(1,MAX(0,(1/(1+EXP(-(Assumptions!$B$5 + Assumptions!$B$6*$N7524))))*Assumptions!$B$3))</f>
        <v>3.9165722796764356E-2</v>
      </c>
      <c r="P7524" s="73">
        <f>VLOOKUP($F7524,Assumptions!$A$23:$B$27,2,FALSE)*Assumptions!$B$4</f>
        <v>0.35</v>
      </c>
      <c r="Q7524" s="74">
        <f t="shared" si="234"/>
        <v>200043.10665921602</v>
      </c>
      <c r="R7524" s="75" t="str">
        <f>IF($O7524&lt;Assumptions!$B$17,"A",IF($O7524&lt;Assumptions!$B$18,"B",IF($O7524&lt;Assumptions!$B$19,"C",IF($O7524&lt;Assumptions!$B$20,"D","E"))))</f>
        <v>B</v>
      </c>
      <c r="S7524" s="75">
        <f t="shared" si="235"/>
        <v>0</v>
      </c>
    </row>
    <row r="7525" spans="1:19" ht="17.399999999999999" x14ac:dyDescent="0.3">
      <c r="A7525" s="39" t="s">
        <v>1183</v>
      </c>
      <c r="B7525" s="39" t="s">
        <v>41</v>
      </c>
      <c r="C7525" s="39" t="s">
        <v>190</v>
      </c>
      <c r="D7525" s="39" t="s">
        <v>48</v>
      </c>
      <c r="E7525" s="70" t="s">
        <v>23</v>
      </c>
      <c r="F7525" s="70" t="s">
        <v>28</v>
      </c>
      <c r="G7525" s="78">
        <v>43916</v>
      </c>
      <c r="H7525" s="78">
        <v>45717</v>
      </c>
      <c r="I7525" s="69">
        <v>14316072.68</v>
      </c>
      <c r="J7525" s="70">
        <v>0</v>
      </c>
      <c r="K7525" s="71">
        <v>1.1060000000000001</v>
      </c>
      <c r="L7525" s="70">
        <v>0</v>
      </c>
      <c r="M7525" s="71">
        <v>0.77500000000000002</v>
      </c>
      <c r="N7525" s="72"/>
      <c r="O7525" s="73">
        <f>MIN(1,MAX(0,(1/(1+EXP(-(Assumptions!$B$5 + Assumptions!$B$6*$N7525))))*Assumptions!$B$3))</f>
        <v>3.9165722796764356E-2</v>
      </c>
      <c r="P7525" s="73">
        <f>VLOOKUP($F7525,Assumptions!$A$23:$B$27,2,FALSE)*Assumptions!$B$4</f>
        <v>0.35</v>
      </c>
      <c r="Q7525" s="74">
        <f t="shared" si="234"/>
        <v>196244.76694312395</v>
      </c>
      <c r="R7525" s="75" t="str">
        <f>IF($O7525&lt;Assumptions!$B$17,"A",IF($O7525&lt;Assumptions!$B$18,"B",IF($O7525&lt;Assumptions!$B$19,"C",IF($O7525&lt;Assumptions!$B$20,"D","E"))))</f>
        <v>B</v>
      </c>
      <c r="S7525" s="75">
        <f t="shared" si="235"/>
        <v>0</v>
      </c>
    </row>
    <row r="7526" spans="1:19" ht="17.399999999999999" x14ac:dyDescent="0.3">
      <c r="A7526" s="39" t="s">
        <v>1183</v>
      </c>
      <c r="B7526" s="39" t="s">
        <v>41</v>
      </c>
      <c r="C7526" s="39" t="s">
        <v>190</v>
      </c>
      <c r="D7526" s="39" t="s">
        <v>48</v>
      </c>
      <c r="E7526" s="70" t="s">
        <v>23</v>
      </c>
      <c r="F7526" s="70" t="s">
        <v>28</v>
      </c>
      <c r="G7526" s="78">
        <v>43916</v>
      </c>
      <c r="H7526" s="78">
        <v>45748</v>
      </c>
      <c r="I7526" s="69">
        <v>14095918.550000001</v>
      </c>
      <c r="J7526" s="70">
        <v>0</v>
      </c>
      <c r="K7526" s="71">
        <v>1.1140000000000001</v>
      </c>
      <c r="L7526" s="70">
        <v>0</v>
      </c>
      <c r="M7526" s="71">
        <v>0.77500000000000002</v>
      </c>
      <c r="N7526" s="72"/>
      <c r="O7526" s="73">
        <f>MIN(1,MAX(0,(1/(1+EXP(-(Assumptions!$B$5 + Assumptions!$B$6*$N7526))))*Assumptions!$B$3))</f>
        <v>3.9165722796764356E-2</v>
      </c>
      <c r="P7526" s="73">
        <f>VLOOKUP($F7526,Assumptions!$A$23:$B$27,2,FALSE)*Assumptions!$B$4</f>
        <v>0.35</v>
      </c>
      <c r="Q7526" s="74">
        <f t="shared" si="234"/>
        <v>193226.89347327399</v>
      </c>
      <c r="R7526" s="75" t="str">
        <f>IF($O7526&lt;Assumptions!$B$17,"A",IF($O7526&lt;Assumptions!$B$18,"B",IF($O7526&lt;Assumptions!$B$19,"C",IF($O7526&lt;Assumptions!$B$20,"D","E"))))</f>
        <v>B</v>
      </c>
      <c r="S7526" s="75">
        <f t="shared" si="235"/>
        <v>0</v>
      </c>
    </row>
    <row r="7527" spans="1:19" ht="17.399999999999999" x14ac:dyDescent="0.3">
      <c r="A7527" s="39" t="s">
        <v>1183</v>
      </c>
      <c r="B7527" s="39" t="s">
        <v>41</v>
      </c>
      <c r="C7527" s="39" t="s">
        <v>190</v>
      </c>
      <c r="D7527" s="39" t="s">
        <v>48</v>
      </c>
      <c r="E7527" s="70" t="s">
        <v>23</v>
      </c>
      <c r="F7527" s="70" t="s">
        <v>28</v>
      </c>
      <c r="G7527" s="78">
        <v>43916</v>
      </c>
      <c r="H7527" s="78">
        <v>45778</v>
      </c>
      <c r="I7527" s="69">
        <v>13829775.98</v>
      </c>
      <c r="J7527" s="70">
        <v>0</v>
      </c>
      <c r="K7527" s="71">
        <v>1.0609999999999999</v>
      </c>
      <c r="L7527" s="70">
        <v>0</v>
      </c>
      <c r="M7527" s="71">
        <v>0.77500000000000002</v>
      </c>
      <c r="N7527" s="72"/>
      <c r="O7527" s="73">
        <f>MIN(1,MAX(0,(1/(1+EXP(-(Assumptions!$B$5 + Assumptions!$B$6*$N7527))))*Assumptions!$B$3))</f>
        <v>3.9165722796764356E-2</v>
      </c>
      <c r="P7527" s="73">
        <f>VLOOKUP($F7527,Assumptions!$A$23:$B$27,2,FALSE)*Assumptions!$B$4</f>
        <v>0.35</v>
      </c>
      <c r="Q7527" s="74">
        <f t="shared" si="234"/>
        <v>189578.61033091054</v>
      </c>
      <c r="R7527" s="75" t="str">
        <f>IF($O7527&lt;Assumptions!$B$17,"A",IF($O7527&lt;Assumptions!$B$18,"B",IF($O7527&lt;Assumptions!$B$19,"C",IF($O7527&lt;Assumptions!$B$20,"D","E"))))</f>
        <v>B</v>
      </c>
      <c r="S7527" s="75">
        <f t="shared" si="235"/>
        <v>0</v>
      </c>
    </row>
    <row r="7528" spans="1:19" ht="17.399999999999999" x14ac:dyDescent="0.3">
      <c r="A7528" s="39" t="s">
        <v>1183</v>
      </c>
      <c r="B7528" s="39" t="s">
        <v>41</v>
      </c>
      <c r="C7528" s="39" t="s">
        <v>190</v>
      </c>
      <c r="D7528" s="39" t="s">
        <v>48</v>
      </c>
      <c r="E7528" s="70" t="s">
        <v>23</v>
      </c>
      <c r="F7528" s="70" t="s">
        <v>28</v>
      </c>
      <c r="G7528" s="78">
        <v>43916</v>
      </c>
      <c r="H7528" s="78">
        <v>45809</v>
      </c>
      <c r="I7528" s="69">
        <v>13584837.220000001</v>
      </c>
      <c r="J7528" s="70">
        <v>95</v>
      </c>
      <c r="K7528" s="71">
        <v>0.46400000000000002</v>
      </c>
      <c r="L7528" s="70">
        <v>0</v>
      </c>
      <c r="M7528" s="71">
        <v>0.77500000000000002</v>
      </c>
      <c r="N7528" s="72"/>
      <c r="O7528" s="73">
        <f>MIN(1,MAX(0,(1/(1+EXP(-(Assumptions!$B$5 + Assumptions!$B$6*$N7528))))*Assumptions!$B$3))</f>
        <v>3.9165722796764356E-2</v>
      </c>
      <c r="P7528" s="73">
        <f>VLOOKUP($F7528,Assumptions!$A$23:$B$27,2,FALSE)*Assumptions!$B$4</f>
        <v>0.35</v>
      </c>
      <c r="Q7528" s="74">
        <f t="shared" si="234"/>
        <v>186220.98907919042</v>
      </c>
      <c r="R7528" s="75" t="str">
        <f>IF($O7528&lt;Assumptions!$B$17,"A",IF($O7528&lt;Assumptions!$B$18,"B",IF($O7528&lt;Assumptions!$B$19,"C",IF($O7528&lt;Assumptions!$B$20,"D","E"))))</f>
        <v>B</v>
      </c>
      <c r="S7528" s="75">
        <f t="shared" si="235"/>
        <v>0</v>
      </c>
    </row>
    <row r="7529" spans="1:19" ht="17.399999999999999" x14ac:dyDescent="0.3">
      <c r="A7529" s="39" t="s">
        <v>1183</v>
      </c>
      <c r="B7529" s="39" t="s">
        <v>41</v>
      </c>
      <c r="C7529" s="39" t="s">
        <v>190</v>
      </c>
      <c r="D7529" s="39" t="s">
        <v>48</v>
      </c>
      <c r="E7529" s="70" t="s">
        <v>23</v>
      </c>
      <c r="F7529" s="70" t="s">
        <v>28</v>
      </c>
      <c r="G7529" s="78">
        <v>43916</v>
      </c>
      <c r="H7529" s="78">
        <v>45839</v>
      </c>
      <c r="I7529" s="69">
        <v>13343175.539999999</v>
      </c>
      <c r="J7529" s="70">
        <v>0</v>
      </c>
      <c r="K7529" s="71">
        <v>1.0109999999999999</v>
      </c>
      <c r="L7529" s="70">
        <v>0</v>
      </c>
      <c r="M7529" s="71">
        <v>0.77500000000000002</v>
      </c>
      <c r="N7529" s="72"/>
      <c r="O7529" s="73">
        <f>MIN(1,MAX(0,(1/(1+EXP(-(Assumptions!$B$5 + Assumptions!$B$6*$N7529))))*Assumptions!$B$3))</f>
        <v>3.9165722796764356E-2</v>
      </c>
      <c r="P7529" s="73">
        <f>VLOOKUP($F7529,Assumptions!$A$23:$B$27,2,FALSE)*Assumptions!$B$4</f>
        <v>0.35</v>
      </c>
      <c r="Q7529" s="74">
        <f t="shared" si="234"/>
        <v>182908.29004987227</v>
      </c>
      <c r="R7529" s="75" t="str">
        <f>IF($O7529&lt;Assumptions!$B$17,"A",IF($O7529&lt;Assumptions!$B$18,"B",IF($O7529&lt;Assumptions!$B$19,"C",IF($O7529&lt;Assumptions!$B$20,"D","E"))))</f>
        <v>B</v>
      </c>
      <c r="S7529" s="75">
        <f t="shared" si="235"/>
        <v>0</v>
      </c>
    </row>
    <row r="7530" spans="1:19" ht="17.399999999999999" x14ac:dyDescent="0.3">
      <c r="A7530" s="39" t="s">
        <v>1183</v>
      </c>
      <c r="B7530" s="39" t="s">
        <v>41</v>
      </c>
      <c r="C7530" s="39" t="s">
        <v>190</v>
      </c>
      <c r="D7530" s="39" t="s">
        <v>48</v>
      </c>
      <c r="E7530" s="70" t="s">
        <v>23</v>
      </c>
      <c r="F7530" s="70" t="s">
        <v>28</v>
      </c>
      <c r="G7530" s="78">
        <v>43916</v>
      </c>
      <c r="H7530" s="78">
        <v>45870</v>
      </c>
      <c r="I7530" s="69">
        <v>13113028.390000001</v>
      </c>
      <c r="J7530" s="70">
        <v>35</v>
      </c>
      <c r="K7530" s="71">
        <v>0.59199999999999997</v>
      </c>
      <c r="L7530" s="70">
        <v>0</v>
      </c>
      <c r="M7530" s="71">
        <v>0.77500000000000002</v>
      </c>
      <c r="N7530" s="72"/>
      <c r="O7530" s="73">
        <f>MIN(1,MAX(0,(1/(1+EXP(-(Assumptions!$B$5 + Assumptions!$B$6*$N7530))))*Assumptions!$B$3))</f>
        <v>3.9165722796764356E-2</v>
      </c>
      <c r="P7530" s="73">
        <f>VLOOKUP($F7530,Assumptions!$A$23:$B$27,2,FALSE)*Assumptions!$B$4</f>
        <v>0.35</v>
      </c>
      <c r="Q7530" s="74">
        <f t="shared" si="234"/>
        <v>179753.4322320944</v>
      </c>
      <c r="R7530" s="75" t="str">
        <f>IF($O7530&lt;Assumptions!$B$17,"A",IF($O7530&lt;Assumptions!$B$18,"B",IF($O7530&lt;Assumptions!$B$19,"C",IF($O7530&lt;Assumptions!$B$20,"D","E"))))</f>
        <v>B</v>
      </c>
      <c r="S7530" s="75">
        <f t="shared" si="235"/>
        <v>0</v>
      </c>
    </row>
    <row r="7531" spans="1:19" ht="17.399999999999999" x14ac:dyDescent="0.3">
      <c r="A7531" s="39" t="s">
        <v>1183</v>
      </c>
      <c r="B7531" s="39" t="s">
        <v>41</v>
      </c>
      <c r="C7531" s="39" t="s">
        <v>190</v>
      </c>
      <c r="D7531" s="39" t="s">
        <v>48</v>
      </c>
      <c r="E7531" s="70" t="s">
        <v>23</v>
      </c>
      <c r="F7531" s="70" t="s">
        <v>28</v>
      </c>
      <c r="G7531" s="78">
        <v>43916</v>
      </c>
      <c r="H7531" s="78">
        <v>45901</v>
      </c>
      <c r="I7531" s="69">
        <v>12915778.210000001</v>
      </c>
      <c r="J7531" s="70">
        <v>0</v>
      </c>
      <c r="K7531" s="71">
        <v>1.1080000000000001</v>
      </c>
      <c r="L7531" s="70">
        <v>0</v>
      </c>
      <c r="M7531" s="71">
        <v>0.77500000000000002</v>
      </c>
      <c r="N7531" s="72"/>
      <c r="O7531" s="73">
        <f>MIN(1,MAX(0,(1/(1+EXP(-(Assumptions!$B$5 + Assumptions!$B$6*$N7531))))*Assumptions!$B$3))</f>
        <v>3.9165722796764356E-2</v>
      </c>
      <c r="P7531" s="73">
        <f>VLOOKUP($F7531,Assumptions!$A$23:$B$27,2,FALSE)*Assumptions!$B$4</f>
        <v>0.35</v>
      </c>
      <c r="Q7531" s="74">
        <f t="shared" si="234"/>
        <v>177049.52617707226</v>
      </c>
      <c r="R7531" s="75" t="str">
        <f>IF($O7531&lt;Assumptions!$B$17,"A",IF($O7531&lt;Assumptions!$B$18,"B",IF($O7531&lt;Assumptions!$B$19,"C",IF($O7531&lt;Assumptions!$B$20,"D","E"))))</f>
        <v>B</v>
      </c>
      <c r="S7531" s="75">
        <f t="shared" si="235"/>
        <v>0</v>
      </c>
    </row>
    <row r="7532" spans="1:19" ht="17.399999999999999" x14ac:dyDescent="0.3">
      <c r="A7532" s="39" t="s">
        <v>1183</v>
      </c>
      <c r="B7532" s="39" t="s">
        <v>41</v>
      </c>
      <c r="C7532" s="39" t="s">
        <v>190</v>
      </c>
      <c r="D7532" s="39" t="s">
        <v>48</v>
      </c>
      <c r="E7532" s="70" t="s">
        <v>23</v>
      </c>
      <c r="F7532" s="70" t="s">
        <v>28</v>
      </c>
      <c r="G7532" s="78">
        <v>43916</v>
      </c>
      <c r="H7532" s="78">
        <v>45931</v>
      </c>
      <c r="I7532" s="69">
        <v>12674623.039999999</v>
      </c>
      <c r="J7532" s="70">
        <v>0</v>
      </c>
      <c r="K7532" s="71">
        <v>0.95099999999999996</v>
      </c>
      <c r="L7532" s="70">
        <v>0</v>
      </c>
      <c r="M7532" s="71">
        <v>0.77500000000000002</v>
      </c>
      <c r="N7532" s="72"/>
      <c r="O7532" s="73">
        <f>MIN(1,MAX(0,(1/(1+EXP(-(Assumptions!$B$5 + Assumptions!$B$6*$N7532))))*Assumptions!$B$3))</f>
        <v>3.9165722796764356E-2</v>
      </c>
      <c r="P7532" s="73">
        <f>VLOOKUP($F7532,Assumptions!$A$23:$B$27,2,FALSE)*Assumptions!$B$4</f>
        <v>0.35</v>
      </c>
      <c r="Q7532" s="74">
        <f t="shared" si="234"/>
        <v>173743.77038834293</v>
      </c>
      <c r="R7532" s="75" t="str">
        <f>IF($O7532&lt;Assumptions!$B$17,"A",IF($O7532&lt;Assumptions!$B$18,"B",IF($O7532&lt;Assumptions!$B$19,"C",IF($O7532&lt;Assumptions!$B$20,"D","E"))))</f>
        <v>B</v>
      </c>
      <c r="S7532" s="75">
        <f t="shared" si="235"/>
        <v>0</v>
      </c>
    </row>
    <row r="7533" spans="1:19" ht="17.399999999999999" x14ac:dyDescent="0.3">
      <c r="A7533" s="39" t="s">
        <v>1183</v>
      </c>
      <c r="B7533" s="39" t="s">
        <v>41</v>
      </c>
      <c r="C7533" s="39" t="s">
        <v>190</v>
      </c>
      <c r="D7533" s="39" t="s">
        <v>48</v>
      </c>
      <c r="E7533" s="70" t="s">
        <v>23</v>
      </c>
      <c r="F7533" s="70" t="s">
        <v>28</v>
      </c>
      <c r="G7533" s="78">
        <v>43916</v>
      </c>
      <c r="H7533" s="78">
        <v>45962</v>
      </c>
      <c r="I7533" s="69">
        <v>12471653.57</v>
      </c>
      <c r="J7533" s="70">
        <v>0</v>
      </c>
      <c r="K7533" s="71">
        <v>1.054</v>
      </c>
      <c r="L7533" s="70">
        <v>0</v>
      </c>
      <c r="M7533" s="71">
        <v>0.77500000000000002</v>
      </c>
      <c r="N7533" s="72"/>
      <c r="O7533" s="73">
        <f>MIN(1,MAX(0,(1/(1+EXP(-(Assumptions!$B$5 + Assumptions!$B$6*$N7533))))*Assumptions!$B$3))</f>
        <v>3.9165722796764356E-2</v>
      </c>
      <c r="P7533" s="73">
        <f>VLOOKUP($F7533,Assumptions!$A$23:$B$27,2,FALSE)*Assumptions!$B$4</f>
        <v>0.35</v>
      </c>
      <c r="Q7533" s="74">
        <f t="shared" si="234"/>
        <v>170961.46428896379</v>
      </c>
      <c r="R7533" s="75" t="str">
        <f>IF($O7533&lt;Assumptions!$B$17,"A",IF($O7533&lt;Assumptions!$B$18,"B",IF($O7533&lt;Assumptions!$B$19,"C",IF($O7533&lt;Assumptions!$B$20,"D","E"))))</f>
        <v>B</v>
      </c>
      <c r="S7533" s="75">
        <f t="shared" si="235"/>
        <v>0</v>
      </c>
    </row>
    <row r="7534" spans="1:19" ht="17.399999999999999" x14ac:dyDescent="0.3">
      <c r="A7534" s="39" t="s">
        <v>1183</v>
      </c>
      <c r="B7534" s="39" t="s">
        <v>41</v>
      </c>
      <c r="C7534" s="39" t="s">
        <v>190</v>
      </c>
      <c r="D7534" s="39" t="s">
        <v>48</v>
      </c>
      <c r="E7534" s="70" t="s">
        <v>23</v>
      </c>
      <c r="F7534" s="70" t="s">
        <v>28</v>
      </c>
      <c r="G7534" s="78">
        <v>43916</v>
      </c>
      <c r="H7534" s="78">
        <v>45992</v>
      </c>
      <c r="I7534" s="69">
        <v>12244394.210000001</v>
      </c>
      <c r="J7534" s="70">
        <v>0</v>
      </c>
      <c r="K7534" s="71">
        <v>1.119</v>
      </c>
      <c r="L7534" s="70">
        <v>0</v>
      </c>
      <c r="M7534" s="71">
        <v>0.77500000000000002</v>
      </c>
      <c r="N7534" s="72"/>
      <c r="O7534" s="73">
        <f>MIN(1,MAX(0,(1/(1+EXP(-(Assumptions!$B$5 + Assumptions!$B$6*$N7534))))*Assumptions!$B$3))</f>
        <v>3.9165722796764356E-2</v>
      </c>
      <c r="P7534" s="73">
        <f>VLOOKUP($F7534,Assumptions!$A$23:$B$27,2,FALSE)*Assumptions!$B$4</f>
        <v>0.35</v>
      </c>
      <c r="Q7534" s="74">
        <f t="shared" si="234"/>
        <v>167846.19230510827</v>
      </c>
      <c r="R7534" s="75" t="str">
        <f>IF($O7534&lt;Assumptions!$B$17,"A",IF($O7534&lt;Assumptions!$B$18,"B",IF($O7534&lt;Assumptions!$B$19,"C",IF($O7534&lt;Assumptions!$B$20,"D","E"))))</f>
        <v>B</v>
      </c>
      <c r="S7534" s="75">
        <f t="shared" si="235"/>
        <v>0</v>
      </c>
    </row>
    <row r="7535" spans="1:19" ht="17.399999999999999" x14ac:dyDescent="0.3">
      <c r="A7535" s="39" t="s">
        <v>1185</v>
      </c>
      <c r="B7535" s="39" t="s">
        <v>67</v>
      </c>
      <c r="C7535" s="39" t="s">
        <v>144</v>
      </c>
      <c r="D7535" s="39" t="s">
        <v>48</v>
      </c>
      <c r="E7535" s="70" t="s">
        <v>35</v>
      </c>
      <c r="F7535" s="70" t="s">
        <v>28</v>
      </c>
      <c r="G7535" s="78">
        <v>45653</v>
      </c>
      <c r="H7535" s="78">
        <v>45658</v>
      </c>
      <c r="I7535" s="69">
        <v>2106334.0499999998</v>
      </c>
      <c r="J7535" s="70">
        <v>65</v>
      </c>
      <c r="K7535" s="71">
        <v>0.41699999999999998</v>
      </c>
      <c r="L7535" s="70">
        <v>0</v>
      </c>
      <c r="M7535" s="71">
        <v>0.752</v>
      </c>
      <c r="N7535" s="72"/>
      <c r="O7535" s="73">
        <f>MIN(1,MAX(0,(1/(1+EXP(-(Assumptions!$B$5 + Assumptions!$B$6*$N7535))))*Assumptions!$B$3))</f>
        <v>3.9165722796764356E-2</v>
      </c>
      <c r="P7535" s="73">
        <f>VLOOKUP($F7535,Assumptions!$A$23:$B$27,2,FALSE)*Assumptions!$B$4</f>
        <v>0.35</v>
      </c>
      <c r="Q7535" s="74">
        <f t="shared" si="234"/>
        <v>28873.633431890092</v>
      </c>
      <c r="R7535" s="75" t="str">
        <f>IF($O7535&lt;Assumptions!$B$17,"A",IF($O7535&lt;Assumptions!$B$18,"B",IF($O7535&lt;Assumptions!$B$19,"C",IF($O7535&lt;Assumptions!$B$20,"D","E"))))</f>
        <v>B</v>
      </c>
      <c r="S7535" s="75">
        <f t="shared" si="235"/>
        <v>0</v>
      </c>
    </row>
    <row r="7536" spans="1:19" ht="17.399999999999999" x14ac:dyDescent="0.3">
      <c r="A7536" s="39" t="s">
        <v>1185</v>
      </c>
      <c r="B7536" s="39" t="s">
        <v>67</v>
      </c>
      <c r="C7536" s="39" t="s">
        <v>144</v>
      </c>
      <c r="D7536" s="39" t="s">
        <v>48</v>
      </c>
      <c r="E7536" s="70" t="s">
        <v>35</v>
      </c>
      <c r="F7536" s="70" t="s">
        <v>28</v>
      </c>
      <c r="G7536" s="78">
        <v>45653</v>
      </c>
      <c r="H7536" s="78">
        <v>45689</v>
      </c>
      <c r="I7536" s="69">
        <v>2052979.2</v>
      </c>
      <c r="J7536" s="70">
        <v>35</v>
      </c>
      <c r="K7536" s="71">
        <v>0.59299999999999997</v>
      </c>
      <c r="L7536" s="70">
        <v>0</v>
      </c>
      <c r="M7536" s="71">
        <v>0.752</v>
      </c>
      <c r="N7536" s="72"/>
      <c r="O7536" s="73">
        <f>MIN(1,MAX(0,(1/(1+EXP(-(Assumptions!$B$5 + Assumptions!$B$6*$N7536))))*Assumptions!$B$3))</f>
        <v>3.9165722796764356E-2</v>
      </c>
      <c r="P7536" s="73">
        <f>VLOOKUP($F7536,Assumptions!$A$23:$B$27,2,FALSE)*Assumptions!$B$4</f>
        <v>0.35</v>
      </c>
      <c r="Q7536" s="74">
        <f t="shared" si="234"/>
        <v>28142.244989153063</v>
      </c>
      <c r="R7536" s="75" t="str">
        <f>IF($O7536&lt;Assumptions!$B$17,"A",IF($O7536&lt;Assumptions!$B$18,"B",IF($O7536&lt;Assumptions!$B$19,"C",IF($O7536&lt;Assumptions!$B$20,"D","E"))))</f>
        <v>B</v>
      </c>
      <c r="S7536" s="75">
        <f t="shared" si="235"/>
        <v>0</v>
      </c>
    </row>
    <row r="7537" spans="1:19" ht="17.399999999999999" x14ac:dyDescent="0.3">
      <c r="A7537" s="39" t="s">
        <v>1185</v>
      </c>
      <c r="B7537" s="39" t="s">
        <v>67</v>
      </c>
      <c r="C7537" s="39" t="s">
        <v>144</v>
      </c>
      <c r="D7537" s="39" t="s">
        <v>48</v>
      </c>
      <c r="E7537" s="70" t="s">
        <v>35</v>
      </c>
      <c r="F7537" s="70" t="s">
        <v>28</v>
      </c>
      <c r="G7537" s="78">
        <v>45653</v>
      </c>
      <c r="H7537" s="78">
        <v>45717</v>
      </c>
      <c r="I7537" s="69">
        <v>1999487.35</v>
      </c>
      <c r="J7537" s="70">
        <v>15</v>
      </c>
      <c r="K7537" s="71">
        <v>1.06</v>
      </c>
      <c r="L7537" s="70">
        <v>0</v>
      </c>
      <c r="M7537" s="71">
        <v>0.752</v>
      </c>
      <c r="N7537" s="72"/>
      <c r="O7537" s="73">
        <f>MIN(1,MAX(0,(1/(1+EXP(-(Assumptions!$B$5 + Assumptions!$B$6*$N7537))))*Assumptions!$B$3))</f>
        <v>3.9165722796764356E-2</v>
      </c>
      <c r="P7537" s="73">
        <f>VLOOKUP($F7537,Assumptions!$A$23:$B$27,2,FALSE)*Assumptions!$B$4</f>
        <v>0.35</v>
      </c>
      <c r="Q7537" s="74">
        <f t="shared" si="234"/>
        <v>27408.978550007931</v>
      </c>
      <c r="R7537" s="75" t="str">
        <f>IF($O7537&lt;Assumptions!$B$17,"A",IF($O7537&lt;Assumptions!$B$18,"B",IF($O7537&lt;Assumptions!$B$19,"C",IF($O7537&lt;Assumptions!$B$20,"D","E"))))</f>
        <v>B</v>
      </c>
      <c r="S7537" s="75">
        <f t="shared" si="235"/>
        <v>0</v>
      </c>
    </row>
    <row r="7538" spans="1:19" ht="17.399999999999999" x14ac:dyDescent="0.3">
      <c r="A7538" s="39" t="s">
        <v>1185</v>
      </c>
      <c r="B7538" s="39" t="s">
        <v>67</v>
      </c>
      <c r="C7538" s="39" t="s">
        <v>144</v>
      </c>
      <c r="D7538" s="39" t="s">
        <v>48</v>
      </c>
      <c r="E7538" s="70" t="s">
        <v>35</v>
      </c>
      <c r="F7538" s="70" t="s">
        <v>28</v>
      </c>
      <c r="G7538" s="78">
        <v>45653</v>
      </c>
      <c r="H7538" s="78">
        <v>45748</v>
      </c>
      <c r="I7538" s="69">
        <v>1944430.27</v>
      </c>
      <c r="J7538" s="70">
        <v>35</v>
      </c>
      <c r="K7538" s="71">
        <v>0.49199999999999999</v>
      </c>
      <c r="L7538" s="70">
        <v>0</v>
      </c>
      <c r="M7538" s="71">
        <v>0.752</v>
      </c>
      <c r="N7538" s="72"/>
      <c r="O7538" s="73">
        <f>MIN(1,MAX(0,(1/(1+EXP(-(Assumptions!$B$5 + Assumptions!$B$6*$N7538))))*Assumptions!$B$3))</f>
        <v>3.9165722796764356E-2</v>
      </c>
      <c r="P7538" s="73">
        <f>VLOOKUP($F7538,Assumptions!$A$23:$B$27,2,FALSE)*Assumptions!$B$4</f>
        <v>0.35</v>
      </c>
      <c r="Q7538" s="74">
        <f t="shared" si="234"/>
        <v>26654.255933360186</v>
      </c>
      <c r="R7538" s="75" t="str">
        <f>IF($O7538&lt;Assumptions!$B$17,"A",IF($O7538&lt;Assumptions!$B$18,"B",IF($O7538&lt;Assumptions!$B$19,"C",IF($O7538&lt;Assumptions!$B$20,"D","E"))))</f>
        <v>B</v>
      </c>
      <c r="S7538" s="75">
        <f t="shared" si="235"/>
        <v>0</v>
      </c>
    </row>
    <row r="7539" spans="1:19" ht="17.399999999999999" x14ac:dyDescent="0.3">
      <c r="A7539" s="39" t="s">
        <v>1185</v>
      </c>
      <c r="B7539" s="39" t="s">
        <v>67</v>
      </c>
      <c r="C7539" s="39" t="s">
        <v>144</v>
      </c>
      <c r="D7539" s="39" t="s">
        <v>48</v>
      </c>
      <c r="E7539" s="70" t="s">
        <v>35</v>
      </c>
      <c r="F7539" s="70" t="s">
        <v>28</v>
      </c>
      <c r="G7539" s="78">
        <v>45653</v>
      </c>
      <c r="H7539" s="78">
        <v>45778</v>
      </c>
      <c r="I7539" s="69">
        <v>1898535.26</v>
      </c>
      <c r="J7539" s="70">
        <v>15</v>
      </c>
      <c r="K7539" s="71">
        <v>1.0660000000000001</v>
      </c>
      <c r="L7539" s="70">
        <v>0</v>
      </c>
      <c r="M7539" s="71">
        <v>0.752</v>
      </c>
      <c r="N7539" s="72"/>
      <c r="O7539" s="73">
        <f>MIN(1,MAX(0,(1/(1+EXP(-(Assumptions!$B$5 + Assumptions!$B$6*$N7539))))*Assumptions!$B$3))</f>
        <v>3.9165722796764356E-2</v>
      </c>
      <c r="P7539" s="73">
        <f>VLOOKUP($F7539,Assumptions!$A$23:$B$27,2,FALSE)*Assumptions!$B$4</f>
        <v>0.35</v>
      </c>
      <c r="Q7539" s="74">
        <f t="shared" si="234"/>
        <v>26025.126999565029</v>
      </c>
      <c r="R7539" s="75" t="str">
        <f>IF($O7539&lt;Assumptions!$B$17,"A",IF($O7539&lt;Assumptions!$B$18,"B",IF($O7539&lt;Assumptions!$B$19,"C",IF($O7539&lt;Assumptions!$B$20,"D","E"))))</f>
        <v>B</v>
      </c>
      <c r="S7539" s="75">
        <f t="shared" si="235"/>
        <v>0</v>
      </c>
    </row>
    <row r="7540" spans="1:19" ht="17.399999999999999" x14ac:dyDescent="0.3">
      <c r="A7540" s="39" t="s">
        <v>1185</v>
      </c>
      <c r="B7540" s="39" t="s">
        <v>67</v>
      </c>
      <c r="C7540" s="39" t="s">
        <v>144</v>
      </c>
      <c r="D7540" s="39" t="s">
        <v>48</v>
      </c>
      <c r="E7540" s="70" t="s">
        <v>35</v>
      </c>
      <c r="F7540" s="70" t="s">
        <v>28</v>
      </c>
      <c r="G7540" s="78">
        <v>45653</v>
      </c>
      <c r="H7540" s="78">
        <v>45809</v>
      </c>
      <c r="I7540" s="69">
        <v>1853184.39</v>
      </c>
      <c r="J7540" s="70">
        <v>95</v>
      </c>
      <c r="K7540" s="71">
        <v>0.189</v>
      </c>
      <c r="L7540" s="70">
        <v>1</v>
      </c>
      <c r="M7540" s="71">
        <v>0.752</v>
      </c>
      <c r="N7540" s="72"/>
      <c r="O7540" s="73">
        <f>MIN(1,MAX(0,(1/(1+EXP(-(Assumptions!$B$5 + Assumptions!$B$6*$N7540))))*Assumptions!$B$3))</f>
        <v>3.9165722796764356E-2</v>
      </c>
      <c r="P7540" s="73">
        <f>VLOOKUP($F7540,Assumptions!$A$23:$B$27,2,FALSE)*Assumptions!$B$4</f>
        <v>0.35</v>
      </c>
      <c r="Q7540" s="74">
        <f t="shared" si="234"/>
        <v>25403.457138510792</v>
      </c>
      <c r="R7540" s="75" t="str">
        <f>IF($O7540&lt;Assumptions!$B$17,"A",IF($O7540&lt;Assumptions!$B$18,"B",IF($O7540&lt;Assumptions!$B$19,"C",IF($O7540&lt;Assumptions!$B$20,"D","E"))))</f>
        <v>B</v>
      </c>
      <c r="S7540" s="75">
        <f t="shared" si="235"/>
        <v>0</v>
      </c>
    </row>
    <row r="7541" spans="1:19" ht="17.399999999999999" x14ac:dyDescent="0.3">
      <c r="A7541" s="39" t="s">
        <v>1185</v>
      </c>
      <c r="B7541" s="39" t="s">
        <v>67</v>
      </c>
      <c r="C7541" s="39" t="s">
        <v>144</v>
      </c>
      <c r="D7541" s="39" t="s">
        <v>48</v>
      </c>
      <c r="E7541" s="70" t="s">
        <v>35</v>
      </c>
      <c r="F7541" s="70" t="s">
        <v>28</v>
      </c>
      <c r="G7541" s="78">
        <v>45653</v>
      </c>
      <c r="H7541" s="78">
        <v>45839</v>
      </c>
      <c r="I7541" s="69">
        <v>1811529.78</v>
      </c>
      <c r="J7541" s="70">
        <v>15</v>
      </c>
      <c r="K7541" s="71">
        <v>0.95199999999999996</v>
      </c>
      <c r="L7541" s="70">
        <v>1</v>
      </c>
      <c r="M7541" s="71">
        <v>0.752</v>
      </c>
      <c r="N7541" s="72"/>
      <c r="O7541" s="73">
        <f>MIN(1,MAX(0,(1/(1+EXP(-(Assumptions!$B$5 + Assumptions!$B$6*$N7541))))*Assumptions!$B$3))</f>
        <v>3.9165722796764356E-2</v>
      </c>
      <c r="P7541" s="73">
        <f>VLOOKUP($F7541,Assumptions!$A$23:$B$27,2,FALSE)*Assumptions!$B$4</f>
        <v>0.35</v>
      </c>
      <c r="Q7541" s="74">
        <f t="shared" si="234"/>
        <v>24832.455620547229</v>
      </c>
      <c r="R7541" s="75" t="str">
        <f>IF($O7541&lt;Assumptions!$B$17,"A",IF($O7541&lt;Assumptions!$B$18,"B",IF($O7541&lt;Assumptions!$B$19,"C",IF($O7541&lt;Assumptions!$B$20,"D","E"))))</f>
        <v>B</v>
      </c>
      <c r="S7541" s="75">
        <f t="shared" si="235"/>
        <v>0</v>
      </c>
    </row>
    <row r="7542" spans="1:19" ht="17.399999999999999" x14ac:dyDescent="0.3">
      <c r="A7542" s="39" t="s">
        <v>1185</v>
      </c>
      <c r="B7542" s="39" t="s">
        <v>67</v>
      </c>
      <c r="C7542" s="39" t="s">
        <v>144</v>
      </c>
      <c r="D7542" s="39" t="s">
        <v>48</v>
      </c>
      <c r="E7542" s="70" t="s">
        <v>35</v>
      </c>
      <c r="F7542" s="70" t="s">
        <v>28</v>
      </c>
      <c r="G7542" s="78">
        <v>45653</v>
      </c>
      <c r="H7542" s="78">
        <v>45870</v>
      </c>
      <c r="I7542" s="69">
        <v>1761176.18</v>
      </c>
      <c r="J7542" s="70">
        <v>0</v>
      </c>
      <c r="K7542" s="71">
        <v>1.002</v>
      </c>
      <c r="L7542" s="70">
        <v>1</v>
      </c>
      <c r="M7542" s="71">
        <v>0.752</v>
      </c>
      <c r="N7542" s="72"/>
      <c r="O7542" s="73">
        <f>MIN(1,MAX(0,(1/(1+EXP(-(Assumptions!$B$5 + Assumptions!$B$6*$N7542))))*Assumptions!$B$3))</f>
        <v>3.9165722796764356E-2</v>
      </c>
      <c r="P7542" s="73">
        <f>VLOOKUP($F7542,Assumptions!$A$23:$B$27,2,FALSE)*Assumptions!$B$4</f>
        <v>0.35</v>
      </c>
      <c r="Q7542" s="74">
        <f t="shared" si="234"/>
        <v>24142.208321750524</v>
      </c>
      <c r="R7542" s="75" t="str">
        <f>IF($O7542&lt;Assumptions!$B$17,"A",IF($O7542&lt;Assumptions!$B$18,"B",IF($O7542&lt;Assumptions!$B$19,"C",IF($O7542&lt;Assumptions!$B$20,"D","E"))))</f>
        <v>B</v>
      </c>
      <c r="S7542" s="75">
        <f t="shared" si="235"/>
        <v>0</v>
      </c>
    </row>
    <row r="7543" spans="1:19" ht="17.399999999999999" x14ac:dyDescent="0.3">
      <c r="A7543" s="39" t="s">
        <v>1185</v>
      </c>
      <c r="B7543" s="39" t="s">
        <v>67</v>
      </c>
      <c r="C7543" s="39" t="s">
        <v>144</v>
      </c>
      <c r="D7543" s="39" t="s">
        <v>48</v>
      </c>
      <c r="E7543" s="70" t="s">
        <v>35</v>
      </c>
      <c r="F7543" s="70" t="s">
        <v>28</v>
      </c>
      <c r="G7543" s="78">
        <v>45653</v>
      </c>
      <c r="H7543" s="78">
        <v>45901</v>
      </c>
      <c r="I7543" s="69">
        <v>1723098.78</v>
      </c>
      <c r="J7543" s="70">
        <v>95</v>
      </c>
      <c r="K7543" s="71">
        <v>0.57199999999999995</v>
      </c>
      <c r="L7543" s="70">
        <v>1</v>
      </c>
      <c r="M7543" s="71">
        <v>0.752</v>
      </c>
      <c r="N7543" s="72"/>
      <c r="O7543" s="73">
        <f>MIN(1,MAX(0,(1/(1+EXP(-(Assumptions!$B$5 + Assumptions!$B$6*$N7543))))*Assumptions!$B$3))</f>
        <v>3.9165722796764356E-2</v>
      </c>
      <c r="P7543" s="73">
        <f>VLOOKUP($F7543,Assumptions!$A$23:$B$27,2,FALSE)*Assumptions!$B$4</f>
        <v>0.35</v>
      </c>
      <c r="Q7543" s="74">
        <f t="shared" si="234"/>
        <v>23620.243209122997</v>
      </c>
      <c r="R7543" s="75" t="str">
        <f>IF($O7543&lt;Assumptions!$B$17,"A",IF($O7543&lt;Assumptions!$B$18,"B",IF($O7543&lt;Assumptions!$B$19,"C",IF($O7543&lt;Assumptions!$B$20,"D","E"))))</f>
        <v>B</v>
      </c>
      <c r="S7543" s="75">
        <f t="shared" si="235"/>
        <v>0</v>
      </c>
    </row>
    <row r="7544" spans="1:19" ht="17.399999999999999" x14ac:dyDescent="0.3">
      <c r="A7544" s="39" t="s">
        <v>1185</v>
      </c>
      <c r="B7544" s="39" t="s">
        <v>67</v>
      </c>
      <c r="C7544" s="39" t="s">
        <v>144</v>
      </c>
      <c r="D7544" s="39" t="s">
        <v>48</v>
      </c>
      <c r="E7544" s="70" t="s">
        <v>35</v>
      </c>
      <c r="F7544" s="70" t="s">
        <v>28</v>
      </c>
      <c r="G7544" s="78">
        <v>45653</v>
      </c>
      <c r="H7544" s="78">
        <v>45931</v>
      </c>
      <c r="I7544" s="69">
        <v>1678563.02</v>
      </c>
      <c r="J7544" s="70">
        <v>0</v>
      </c>
      <c r="K7544" s="71">
        <v>1.04</v>
      </c>
      <c r="L7544" s="70">
        <v>1</v>
      </c>
      <c r="M7544" s="71">
        <v>0.752</v>
      </c>
      <c r="N7544" s="72"/>
      <c r="O7544" s="73">
        <f>MIN(1,MAX(0,(1/(1+EXP(-(Assumptions!$B$5 + Assumptions!$B$6*$N7544))))*Assumptions!$B$3))</f>
        <v>3.9165722796764356E-2</v>
      </c>
      <c r="P7544" s="73">
        <f>VLOOKUP($F7544,Assumptions!$A$23:$B$27,2,FALSE)*Assumptions!$B$4</f>
        <v>0.35</v>
      </c>
      <c r="Q7544" s="74">
        <f t="shared" si="234"/>
        <v>23009.746878376871</v>
      </c>
      <c r="R7544" s="75" t="str">
        <f>IF($O7544&lt;Assumptions!$B$17,"A",IF($O7544&lt;Assumptions!$B$18,"B",IF($O7544&lt;Assumptions!$B$19,"C",IF($O7544&lt;Assumptions!$B$20,"D","E"))))</f>
        <v>B</v>
      </c>
      <c r="S7544" s="75">
        <f t="shared" si="235"/>
        <v>0</v>
      </c>
    </row>
    <row r="7545" spans="1:19" ht="17.399999999999999" x14ac:dyDescent="0.3">
      <c r="A7545" s="39" t="s">
        <v>1185</v>
      </c>
      <c r="B7545" s="39" t="s">
        <v>67</v>
      </c>
      <c r="C7545" s="39" t="s">
        <v>144</v>
      </c>
      <c r="D7545" s="39" t="s">
        <v>48</v>
      </c>
      <c r="E7545" s="70" t="s">
        <v>35</v>
      </c>
      <c r="F7545" s="70" t="s">
        <v>28</v>
      </c>
      <c r="G7545" s="78">
        <v>45653</v>
      </c>
      <c r="H7545" s="78">
        <v>45962</v>
      </c>
      <c r="I7545" s="69">
        <v>1639989.68</v>
      </c>
      <c r="J7545" s="70">
        <v>0</v>
      </c>
      <c r="K7545" s="71">
        <v>1.016</v>
      </c>
      <c r="L7545" s="70">
        <v>1</v>
      </c>
      <c r="M7545" s="71">
        <v>0.752</v>
      </c>
      <c r="N7545" s="72"/>
      <c r="O7545" s="73">
        <f>MIN(1,MAX(0,(1/(1+EXP(-(Assumptions!$B$5 + Assumptions!$B$6*$N7545))))*Assumptions!$B$3))</f>
        <v>3.9165722796764356E-2</v>
      </c>
      <c r="P7545" s="73">
        <f>VLOOKUP($F7545,Assumptions!$A$23:$B$27,2,FALSE)*Assumptions!$B$4</f>
        <v>0.35</v>
      </c>
      <c r="Q7545" s="74">
        <f t="shared" si="234"/>
        <v>22480.983418751999</v>
      </c>
      <c r="R7545" s="75" t="str">
        <f>IF($O7545&lt;Assumptions!$B$17,"A",IF($O7545&lt;Assumptions!$B$18,"B",IF($O7545&lt;Assumptions!$B$19,"C",IF($O7545&lt;Assumptions!$B$20,"D","E"))))</f>
        <v>B</v>
      </c>
      <c r="S7545" s="75">
        <f t="shared" si="235"/>
        <v>0</v>
      </c>
    </row>
    <row r="7546" spans="1:19" ht="17.399999999999999" x14ac:dyDescent="0.3">
      <c r="A7546" s="39" t="s">
        <v>1185</v>
      </c>
      <c r="B7546" s="39" t="s">
        <v>67</v>
      </c>
      <c r="C7546" s="39" t="s">
        <v>144</v>
      </c>
      <c r="D7546" s="39" t="s">
        <v>48</v>
      </c>
      <c r="E7546" s="70" t="s">
        <v>35</v>
      </c>
      <c r="F7546" s="70" t="s">
        <v>28</v>
      </c>
      <c r="G7546" s="78">
        <v>45653</v>
      </c>
      <c r="H7546" s="78">
        <v>45992</v>
      </c>
      <c r="I7546" s="69">
        <v>1601011.49</v>
      </c>
      <c r="J7546" s="70">
        <v>0</v>
      </c>
      <c r="K7546" s="71">
        <v>0.98899999999999999</v>
      </c>
      <c r="L7546" s="70">
        <v>1</v>
      </c>
      <c r="M7546" s="71">
        <v>0.752</v>
      </c>
      <c r="N7546" s="72"/>
      <c r="O7546" s="73">
        <f>MIN(1,MAX(0,(1/(1+EXP(-(Assumptions!$B$5 + Assumptions!$B$6*$N7546))))*Assumptions!$B$3))</f>
        <v>3.9165722796764356E-2</v>
      </c>
      <c r="P7546" s="73">
        <f>VLOOKUP($F7546,Assumptions!$A$23:$B$27,2,FALSE)*Assumptions!$B$4</f>
        <v>0.35</v>
      </c>
      <c r="Q7546" s="74">
        <f t="shared" si="234"/>
        <v>21946.670274121134</v>
      </c>
      <c r="R7546" s="75" t="str">
        <f>IF($O7546&lt;Assumptions!$B$17,"A",IF($O7546&lt;Assumptions!$B$18,"B",IF($O7546&lt;Assumptions!$B$19,"C",IF($O7546&lt;Assumptions!$B$20,"D","E"))))</f>
        <v>B</v>
      </c>
      <c r="S7546" s="75">
        <f t="shared" si="235"/>
        <v>0</v>
      </c>
    </row>
    <row r="7547" spans="1:19" ht="17.399999999999999" x14ac:dyDescent="0.3">
      <c r="A7547" s="39" t="s">
        <v>1186</v>
      </c>
      <c r="B7547" s="39" t="s">
        <v>80</v>
      </c>
      <c r="C7547" s="39" t="s">
        <v>135</v>
      </c>
      <c r="D7547" s="39" t="s">
        <v>48</v>
      </c>
      <c r="E7547" s="70" t="s">
        <v>39</v>
      </c>
      <c r="F7547" s="70" t="s">
        <v>28</v>
      </c>
      <c r="G7547" s="78">
        <v>45762</v>
      </c>
      <c r="H7547" s="78">
        <v>45748</v>
      </c>
      <c r="I7547" s="69">
        <v>2613263.8199999998</v>
      </c>
      <c r="J7547" s="70">
        <v>0</v>
      </c>
      <c r="K7547" s="71">
        <v>1.0049999999999999</v>
      </c>
      <c r="L7547" s="70">
        <v>0</v>
      </c>
      <c r="M7547" s="71">
        <v>0.82099999999999995</v>
      </c>
      <c r="N7547" s="72"/>
      <c r="O7547" s="73">
        <f>MIN(1,MAX(0,(1/(1+EXP(-(Assumptions!$B$5 + Assumptions!$B$6*$N7547))))*Assumptions!$B$3))</f>
        <v>3.9165722796764356E-2</v>
      </c>
      <c r="P7547" s="73">
        <f>VLOOKUP($F7547,Assumptions!$A$23:$B$27,2,FALSE)*Assumptions!$B$4</f>
        <v>0.35</v>
      </c>
      <c r="Q7547" s="74">
        <f t="shared" si="234"/>
        <v>35822.62822912672</v>
      </c>
      <c r="R7547" s="75" t="str">
        <f>IF($O7547&lt;Assumptions!$B$17,"A",IF($O7547&lt;Assumptions!$B$18,"B",IF($O7547&lt;Assumptions!$B$19,"C",IF($O7547&lt;Assumptions!$B$20,"D","E"))))</f>
        <v>B</v>
      </c>
      <c r="S7547" s="75">
        <f t="shared" si="235"/>
        <v>0</v>
      </c>
    </row>
    <row r="7548" spans="1:19" ht="17.399999999999999" x14ac:dyDescent="0.3">
      <c r="A7548" s="39" t="s">
        <v>1186</v>
      </c>
      <c r="B7548" s="39" t="s">
        <v>80</v>
      </c>
      <c r="C7548" s="39" t="s">
        <v>135</v>
      </c>
      <c r="D7548" s="39" t="s">
        <v>48</v>
      </c>
      <c r="E7548" s="70" t="s">
        <v>39</v>
      </c>
      <c r="F7548" s="70" t="s">
        <v>28</v>
      </c>
      <c r="G7548" s="78">
        <v>45762</v>
      </c>
      <c r="H7548" s="78">
        <v>45778</v>
      </c>
      <c r="I7548" s="69">
        <v>2527257.21</v>
      </c>
      <c r="J7548" s="70">
        <v>0</v>
      </c>
      <c r="K7548" s="71">
        <v>1.1180000000000001</v>
      </c>
      <c r="L7548" s="70">
        <v>0</v>
      </c>
      <c r="M7548" s="71">
        <v>0.82099999999999995</v>
      </c>
      <c r="N7548" s="72"/>
      <c r="O7548" s="73">
        <f>MIN(1,MAX(0,(1/(1+EXP(-(Assumptions!$B$5 + Assumptions!$B$6*$N7548))))*Assumptions!$B$3))</f>
        <v>3.9165722796764356E-2</v>
      </c>
      <c r="P7548" s="73">
        <f>VLOOKUP($F7548,Assumptions!$A$23:$B$27,2,FALSE)*Assumptions!$B$4</f>
        <v>0.35</v>
      </c>
      <c r="Q7548" s="74">
        <f t="shared" si="234"/>
        <v>34643.649363044424</v>
      </c>
      <c r="R7548" s="75" t="str">
        <f>IF($O7548&lt;Assumptions!$B$17,"A",IF($O7548&lt;Assumptions!$B$18,"B",IF($O7548&lt;Assumptions!$B$19,"C",IF($O7548&lt;Assumptions!$B$20,"D","E"))))</f>
        <v>B</v>
      </c>
      <c r="S7548" s="75">
        <f t="shared" si="235"/>
        <v>0</v>
      </c>
    </row>
    <row r="7549" spans="1:19" ht="17.399999999999999" x14ac:dyDescent="0.3">
      <c r="A7549" s="39" t="s">
        <v>1186</v>
      </c>
      <c r="B7549" s="39" t="s">
        <v>80</v>
      </c>
      <c r="C7549" s="39" t="s">
        <v>135</v>
      </c>
      <c r="D7549" s="39" t="s">
        <v>48</v>
      </c>
      <c r="E7549" s="70" t="s">
        <v>39</v>
      </c>
      <c r="F7549" s="70" t="s">
        <v>28</v>
      </c>
      <c r="G7549" s="78">
        <v>45762</v>
      </c>
      <c r="H7549" s="78">
        <v>45809</v>
      </c>
      <c r="I7549" s="69">
        <v>2452311.9500000002</v>
      </c>
      <c r="J7549" s="70">
        <v>35</v>
      </c>
      <c r="K7549" s="71">
        <v>0.47899999999999998</v>
      </c>
      <c r="L7549" s="70">
        <v>0</v>
      </c>
      <c r="M7549" s="71">
        <v>0.82099999999999995</v>
      </c>
      <c r="N7549" s="72"/>
      <c r="O7549" s="73">
        <f>MIN(1,MAX(0,(1/(1+EXP(-(Assumptions!$B$5 + Assumptions!$B$6*$N7549))))*Assumptions!$B$3))</f>
        <v>3.9165722796764356E-2</v>
      </c>
      <c r="P7549" s="73">
        <f>VLOOKUP($F7549,Assumptions!$A$23:$B$27,2,FALSE)*Assumptions!$B$4</f>
        <v>0.35</v>
      </c>
      <c r="Q7549" s="74">
        <f t="shared" si="234"/>
        <v>33616.299515712431</v>
      </c>
      <c r="R7549" s="75" t="str">
        <f>IF($O7549&lt;Assumptions!$B$17,"A",IF($O7549&lt;Assumptions!$B$18,"B",IF($O7549&lt;Assumptions!$B$19,"C",IF($O7549&lt;Assumptions!$B$20,"D","E"))))</f>
        <v>B</v>
      </c>
      <c r="S7549" s="75">
        <f t="shared" si="235"/>
        <v>0</v>
      </c>
    </row>
    <row r="7550" spans="1:19" ht="17.399999999999999" x14ac:dyDescent="0.3">
      <c r="A7550" s="39" t="s">
        <v>1186</v>
      </c>
      <c r="B7550" s="39" t="s">
        <v>80</v>
      </c>
      <c r="C7550" s="39" t="s">
        <v>135</v>
      </c>
      <c r="D7550" s="39" t="s">
        <v>48</v>
      </c>
      <c r="E7550" s="70" t="s">
        <v>39</v>
      </c>
      <c r="F7550" s="70" t="s">
        <v>28</v>
      </c>
      <c r="G7550" s="78">
        <v>45762</v>
      </c>
      <c r="H7550" s="78">
        <v>45839</v>
      </c>
      <c r="I7550" s="69">
        <v>2376799.35</v>
      </c>
      <c r="J7550" s="70">
        <v>0</v>
      </c>
      <c r="K7550" s="71">
        <v>1.079</v>
      </c>
      <c r="L7550" s="70">
        <v>0</v>
      </c>
      <c r="M7550" s="71">
        <v>0.82099999999999995</v>
      </c>
      <c r="N7550" s="72"/>
      <c r="O7550" s="73">
        <f>MIN(1,MAX(0,(1/(1+EXP(-(Assumptions!$B$5 + Assumptions!$B$6*$N7550))))*Assumptions!$B$3))</f>
        <v>3.9165722796764356E-2</v>
      </c>
      <c r="P7550" s="73">
        <f>VLOOKUP($F7550,Assumptions!$A$23:$B$27,2,FALSE)*Assumptions!$B$4</f>
        <v>0.35</v>
      </c>
      <c r="Q7550" s="74">
        <f t="shared" si="234"/>
        <v>32581.172569970393</v>
      </c>
      <c r="R7550" s="75" t="str">
        <f>IF($O7550&lt;Assumptions!$B$17,"A",IF($O7550&lt;Assumptions!$B$18,"B",IF($O7550&lt;Assumptions!$B$19,"C",IF($O7550&lt;Assumptions!$B$20,"D","E"))))</f>
        <v>B</v>
      </c>
      <c r="S7550" s="75">
        <f t="shared" si="235"/>
        <v>0</v>
      </c>
    </row>
    <row r="7551" spans="1:19" ht="17.399999999999999" x14ac:dyDescent="0.3">
      <c r="A7551" s="39" t="s">
        <v>1186</v>
      </c>
      <c r="B7551" s="39" t="s">
        <v>80</v>
      </c>
      <c r="C7551" s="39" t="s">
        <v>135</v>
      </c>
      <c r="D7551" s="39" t="s">
        <v>48</v>
      </c>
      <c r="E7551" s="70" t="s">
        <v>39</v>
      </c>
      <c r="F7551" s="70" t="s">
        <v>28</v>
      </c>
      <c r="G7551" s="78">
        <v>45762</v>
      </c>
      <c r="H7551" s="78">
        <v>45870</v>
      </c>
      <c r="I7551" s="69">
        <v>2305512.9300000002</v>
      </c>
      <c r="J7551" s="70">
        <v>0</v>
      </c>
      <c r="K7551" s="71">
        <v>1.1379999999999999</v>
      </c>
      <c r="L7551" s="70">
        <v>0</v>
      </c>
      <c r="M7551" s="71">
        <v>0.82099999999999995</v>
      </c>
      <c r="N7551" s="72"/>
      <c r="O7551" s="73">
        <f>MIN(1,MAX(0,(1/(1+EXP(-(Assumptions!$B$5 + Assumptions!$B$6*$N7551))))*Assumptions!$B$3))</f>
        <v>3.9165722796764356E-2</v>
      </c>
      <c r="P7551" s="73">
        <f>VLOOKUP($F7551,Assumptions!$A$23:$B$27,2,FALSE)*Assumptions!$B$4</f>
        <v>0.35</v>
      </c>
      <c r="Q7551" s="74">
        <f t="shared" si="234"/>
        <v>31603.978112257591</v>
      </c>
      <c r="R7551" s="75" t="str">
        <f>IF($O7551&lt;Assumptions!$B$17,"A",IF($O7551&lt;Assumptions!$B$18,"B",IF($O7551&lt;Assumptions!$B$19,"C",IF($O7551&lt;Assumptions!$B$20,"D","E"))))</f>
        <v>B</v>
      </c>
      <c r="S7551" s="75">
        <f t="shared" si="235"/>
        <v>0</v>
      </c>
    </row>
    <row r="7552" spans="1:19" ht="17.399999999999999" x14ac:dyDescent="0.3">
      <c r="A7552" s="39" t="s">
        <v>1186</v>
      </c>
      <c r="B7552" s="39" t="s">
        <v>80</v>
      </c>
      <c r="C7552" s="39" t="s">
        <v>135</v>
      </c>
      <c r="D7552" s="39" t="s">
        <v>48</v>
      </c>
      <c r="E7552" s="70" t="s">
        <v>39</v>
      </c>
      <c r="F7552" s="70" t="s">
        <v>28</v>
      </c>
      <c r="G7552" s="78">
        <v>45762</v>
      </c>
      <c r="H7552" s="78">
        <v>45901</v>
      </c>
      <c r="I7552" s="69">
        <v>2236786.39</v>
      </c>
      <c r="J7552" s="70">
        <v>0</v>
      </c>
      <c r="K7552" s="71">
        <v>1.1060000000000001</v>
      </c>
      <c r="L7552" s="70">
        <v>0</v>
      </c>
      <c r="M7552" s="71">
        <v>0.82099999999999995</v>
      </c>
      <c r="N7552" s="72"/>
      <c r="O7552" s="73">
        <f>MIN(1,MAX(0,(1/(1+EXP(-(Assumptions!$B$5 + Assumptions!$B$6*$N7552))))*Assumptions!$B$3))</f>
        <v>3.9165722796764356E-2</v>
      </c>
      <c r="P7552" s="73">
        <f>VLOOKUP($F7552,Assumptions!$A$23:$B$27,2,FALSE)*Assumptions!$B$4</f>
        <v>0.35</v>
      </c>
      <c r="Q7552" s="74">
        <f t="shared" si="234"/>
        <v>30661.874497210338</v>
      </c>
      <c r="R7552" s="75" t="str">
        <f>IF($O7552&lt;Assumptions!$B$17,"A",IF($O7552&lt;Assumptions!$B$18,"B",IF($O7552&lt;Assumptions!$B$19,"C",IF($O7552&lt;Assumptions!$B$20,"D","E"))))</f>
        <v>B</v>
      </c>
      <c r="S7552" s="75">
        <f t="shared" si="235"/>
        <v>0</v>
      </c>
    </row>
    <row r="7553" spans="1:19" ht="17.399999999999999" x14ac:dyDescent="0.3">
      <c r="A7553" s="39" t="s">
        <v>1186</v>
      </c>
      <c r="B7553" s="39" t="s">
        <v>80</v>
      </c>
      <c r="C7553" s="39" t="s">
        <v>135</v>
      </c>
      <c r="D7553" s="39" t="s">
        <v>48</v>
      </c>
      <c r="E7553" s="70" t="s">
        <v>39</v>
      </c>
      <c r="F7553" s="70" t="s">
        <v>28</v>
      </c>
      <c r="G7553" s="78">
        <v>45762</v>
      </c>
      <c r="H7553" s="78">
        <v>45931</v>
      </c>
      <c r="I7553" s="69">
        <v>2175707.44</v>
      </c>
      <c r="J7553" s="70">
        <v>0</v>
      </c>
      <c r="K7553" s="71">
        <v>1.028</v>
      </c>
      <c r="L7553" s="70">
        <v>0</v>
      </c>
      <c r="M7553" s="71">
        <v>0.82099999999999995</v>
      </c>
      <c r="N7553" s="72"/>
      <c r="O7553" s="73">
        <f>MIN(1,MAX(0,(1/(1+EXP(-(Assumptions!$B$5 + Assumptions!$B$6*$N7553))))*Assumptions!$B$3))</f>
        <v>3.9165722796764356E-2</v>
      </c>
      <c r="P7553" s="73">
        <f>VLOOKUP($F7553,Assumptions!$A$23:$B$27,2,FALSE)*Assumptions!$B$4</f>
        <v>0.35</v>
      </c>
      <c r="Q7553" s="74">
        <f t="shared" ref="Q7553:Q7616" si="236">$I7553*$O7553*$P7553</f>
        <v>29824.604068664234</v>
      </c>
      <c r="R7553" s="75" t="str">
        <f>IF($O7553&lt;Assumptions!$B$17,"A",IF($O7553&lt;Assumptions!$B$18,"B",IF($O7553&lt;Assumptions!$B$19,"C",IF($O7553&lt;Assumptions!$B$20,"D","E"))))</f>
        <v>B</v>
      </c>
      <c r="S7553" s="75">
        <f t="shared" ref="S7553:S7616" si="237">--($J7553&gt;=180)</f>
        <v>0</v>
      </c>
    </row>
    <row r="7554" spans="1:19" ht="17.399999999999999" x14ac:dyDescent="0.3">
      <c r="A7554" s="39" t="s">
        <v>1186</v>
      </c>
      <c r="B7554" s="39" t="s">
        <v>80</v>
      </c>
      <c r="C7554" s="39" t="s">
        <v>135</v>
      </c>
      <c r="D7554" s="39" t="s">
        <v>48</v>
      </c>
      <c r="E7554" s="70" t="s">
        <v>39</v>
      </c>
      <c r="F7554" s="70" t="s">
        <v>28</v>
      </c>
      <c r="G7554" s="78">
        <v>45762</v>
      </c>
      <c r="H7554" s="78">
        <v>45962</v>
      </c>
      <c r="I7554" s="69">
        <v>2107027.2000000002</v>
      </c>
      <c r="J7554" s="70">
        <v>35</v>
      </c>
      <c r="K7554" s="71">
        <v>0.72</v>
      </c>
      <c r="L7554" s="70">
        <v>0</v>
      </c>
      <c r="M7554" s="71">
        <v>0.82099999999999995</v>
      </c>
      <c r="N7554" s="72"/>
      <c r="O7554" s="73">
        <f>MIN(1,MAX(0,(1/(1+EXP(-(Assumptions!$B$5 + Assumptions!$B$6*$N7554))))*Assumptions!$B$3))</f>
        <v>3.9165722796764356E-2</v>
      </c>
      <c r="P7554" s="73">
        <f>VLOOKUP($F7554,Assumptions!$A$23:$B$27,2,FALSE)*Assumptions!$B$4</f>
        <v>0.35</v>
      </c>
      <c r="Q7554" s="74">
        <f t="shared" si="236"/>
        <v>28883.135134154902</v>
      </c>
      <c r="R7554" s="75" t="str">
        <f>IF($O7554&lt;Assumptions!$B$17,"A",IF($O7554&lt;Assumptions!$B$18,"B",IF($O7554&lt;Assumptions!$B$19,"C",IF($O7554&lt;Assumptions!$B$20,"D","E"))))</f>
        <v>B</v>
      </c>
      <c r="S7554" s="75">
        <f t="shared" si="237"/>
        <v>0</v>
      </c>
    </row>
    <row r="7555" spans="1:19" ht="17.399999999999999" x14ac:dyDescent="0.3">
      <c r="A7555" s="39" t="s">
        <v>1186</v>
      </c>
      <c r="B7555" s="39" t="s">
        <v>80</v>
      </c>
      <c r="C7555" s="39" t="s">
        <v>135</v>
      </c>
      <c r="D7555" s="39" t="s">
        <v>48</v>
      </c>
      <c r="E7555" s="70" t="s">
        <v>39</v>
      </c>
      <c r="F7555" s="70" t="s">
        <v>28</v>
      </c>
      <c r="G7555" s="78">
        <v>45762</v>
      </c>
      <c r="H7555" s="78">
        <v>45992</v>
      </c>
      <c r="I7555" s="69">
        <v>2044567.65</v>
      </c>
      <c r="J7555" s="70">
        <v>0</v>
      </c>
      <c r="K7555" s="71">
        <v>1.123</v>
      </c>
      <c r="L7555" s="70">
        <v>0</v>
      </c>
      <c r="M7555" s="71">
        <v>0.82099999999999995</v>
      </c>
      <c r="N7555" s="72"/>
      <c r="O7555" s="73">
        <f>MIN(1,MAX(0,(1/(1+EXP(-(Assumptions!$B$5 + Assumptions!$B$6*$N7555))))*Assumptions!$B$3))</f>
        <v>3.9165722796764356E-2</v>
      </c>
      <c r="P7555" s="73">
        <f>VLOOKUP($F7555,Assumptions!$A$23:$B$27,2,FALSE)*Assumptions!$B$4</f>
        <v>0.35</v>
      </c>
      <c r="Q7555" s="74">
        <f t="shared" si="236"/>
        <v>28026.939436696171</v>
      </c>
      <c r="R7555" s="75" t="str">
        <f>IF($O7555&lt;Assumptions!$B$17,"A",IF($O7555&lt;Assumptions!$B$18,"B",IF($O7555&lt;Assumptions!$B$19,"C",IF($O7555&lt;Assumptions!$B$20,"D","E"))))</f>
        <v>B</v>
      </c>
      <c r="S7555" s="75">
        <f t="shared" si="237"/>
        <v>0</v>
      </c>
    </row>
    <row r="7556" spans="1:19" ht="17.399999999999999" x14ac:dyDescent="0.3">
      <c r="A7556" s="39" t="s">
        <v>1188</v>
      </c>
      <c r="B7556" s="39" t="s">
        <v>33</v>
      </c>
      <c r="C7556" s="39" t="s">
        <v>144</v>
      </c>
      <c r="D7556" s="39" t="s">
        <v>48</v>
      </c>
      <c r="E7556" s="70" t="s">
        <v>49</v>
      </c>
      <c r="F7556" s="70" t="s">
        <v>40</v>
      </c>
      <c r="G7556" s="78">
        <v>43487</v>
      </c>
      <c r="H7556" s="78">
        <v>45658</v>
      </c>
      <c r="I7556" s="69">
        <v>14720246.43</v>
      </c>
      <c r="J7556" s="70">
        <v>0</v>
      </c>
      <c r="K7556" s="71">
        <v>0.96599999999999997</v>
      </c>
      <c r="L7556" s="70">
        <v>0</v>
      </c>
      <c r="M7556" s="71">
        <v>0.70199999999999996</v>
      </c>
      <c r="N7556" s="72"/>
      <c r="O7556" s="73">
        <f>MIN(1,MAX(0,(1/(1+EXP(-(Assumptions!$B$5 + Assumptions!$B$6*$N7556))))*Assumptions!$B$3))</f>
        <v>3.9165722796764356E-2</v>
      </c>
      <c r="P7556" s="73">
        <f>VLOOKUP($F7556,Assumptions!$A$23:$B$27,2,FALSE)*Assumptions!$B$4</f>
        <v>0.7</v>
      </c>
      <c r="Q7556" s="74">
        <f t="shared" si="236"/>
        <v>403570.36382420809</v>
      </c>
      <c r="R7556" s="75" t="str">
        <f>IF($O7556&lt;Assumptions!$B$17,"A",IF($O7556&lt;Assumptions!$B$18,"B",IF($O7556&lt;Assumptions!$B$19,"C",IF($O7556&lt;Assumptions!$B$20,"D","E"))))</f>
        <v>B</v>
      </c>
      <c r="S7556" s="75">
        <f t="shared" si="237"/>
        <v>0</v>
      </c>
    </row>
    <row r="7557" spans="1:19" ht="17.399999999999999" x14ac:dyDescent="0.3">
      <c r="A7557" s="39" t="s">
        <v>1188</v>
      </c>
      <c r="B7557" s="39" t="s">
        <v>33</v>
      </c>
      <c r="C7557" s="39" t="s">
        <v>144</v>
      </c>
      <c r="D7557" s="39" t="s">
        <v>48</v>
      </c>
      <c r="E7557" s="70" t="s">
        <v>49</v>
      </c>
      <c r="F7557" s="70" t="s">
        <v>40</v>
      </c>
      <c r="G7557" s="78">
        <v>43487</v>
      </c>
      <c r="H7557" s="78">
        <v>45689</v>
      </c>
      <c r="I7557" s="69">
        <v>14332755.060000001</v>
      </c>
      <c r="J7557" s="70">
        <v>0</v>
      </c>
      <c r="K7557" s="71">
        <v>1.0549999999999999</v>
      </c>
      <c r="L7557" s="70">
        <v>0</v>
      </c>
      <c r="M7557" s="71">
        <v>0.70199999999999996</v>
      </c>
      <c r="N7557" s="72"/>
      <c r="O7557" s="73">
        <f>MIN(1,MAX(0,(1/(1+EXP(-(Assumptions!$B$5 + Assumptions!$B$6*$N7557))))*Assumptions!$B$3))</f>
        <v>3.9165722796764356E-2</v>
      </c>
      <c r="P7557" s="73">
        <f>VLOOKUP($F7557,Assumptions!$A$23:$B$27,2,FALSE)*Assumptions!$B$4</f>
        <v>0.7</v>
      </c>
      <c r="Q7557" s="74">
        <f t="shared" si="236"/>
        <v>392946.89811571717</v>
      </c>
      <c r="R7557" s="75" t="str">
        <f>IF($O7557&lt;Assumptions!$B$17,"A",IF($O7557&lt;Assumptions!$B$18,"B",IF($O7557&lt;Assumptions!$B$19,"C",IF($O7557&lt;Assumptions!$B$20,"D","E"))))</f>
        <v>B</v>
      </c>
      <c r="S7557" s="75">
        <f t="shared" si="237"/>
        <v>0</v>
      </c>
    </row>
    <row r="7558" spans="1:19" ht="17.399999999999999" x14ac:dyDescent="0.3">
      <c r="A7558" s="39" t="s">
        <v>1188</v>
      </c>
      <c r="B7558" s="39" t="s">
        <v>33</v>
      </c>
      <c r="C7558" s="39" t="s">
        <v>144</v>
      </c>
      <c r="D7558" s="39" t="s">
        <v>48</v>
      </c>
      <c r="E7558" s="70" t="s">
        <v>49</v>
      </c>
      <c r="F7558" s="70" t="s">
        <v>40</v>
      </c>
      <c r="G7558" s="78">
        <v>43487</v>
      </c>
      <c r="H7558" s="78">
        <v>45717</v>
      </c>
      <c r="I7558" s="69">
        <v>13958051.630000001</v>
      </c>
      <c r="J7558" s="70">
        <v>0</v>
      </c>
      <c r="K7558" s="71">
        <v>0.99199999999999999</v>
      </c>
      <c r="L7558" s="70">
        <v>0</v>
      </c>
      <c r="M7558" s="71">
        <v>0.70199999999999996</v>
      </c>
      <c r="N7558" s="72"/>
      <c r="O7558" s="73">
        <f>MIN(1,MAX(0,(1/(1+EXP(-(Assumptions!$B$5 + Assumptions!$B$6*$N7558))))*Assumptions!$B$3))</f>
        <v>3.9165722796764356E-2</v>
      </c>
      <c r="P7558" s="73">
        <f>VLOOKUP($F7558,Assumptions!$A$23:$B$27,2,FALSE)*Assumptions!$B$4</f>
        <v>0.7</v>
      </c>
      <c r="Q7558" s="74">
        <f t="shared" si="236"/>
        <v>382674.02664645336</v>
      </c>
      <c r="R7558" s="75" t="str">
        <f>IF($O7558&lt;Assumptions!$B$17,"A",IF($O7558&lt;Assumptions!$B$18,"B",IF($O7558&lt;Assumptions!$B$19,"C",IF($O7558&lt;Assumptions!$B$20,"D","E"))))</f>
        <v>B</v>
      </c>
      <c r="S7558" s="75">
        <f t="shared" si="237"/>
        <v>0</v>
      </c>
    </row>
    <row r="7559" spans="1:19" ht="17.399999999999999" x14ac:dyDescent="0.3">
      <c r="A7559" s="39" t="s">
        <v>1188</v>
      </c>
      <c r="B7559" s="39" t="s">
        <v>33</v>
      </c>
      <c r="C7559" s="39" t="s">
        <v>144</v>
      </c>
      <c r="D7559" s="39" t="s">
        <v>48</v>
      </c>
      <c r="E7559" s="70" t="s">
        <v>49</v>
      </c>
      <c r="F7559" s="70" t="s">
        <v>40</v>
      </c>
      <c r="G7559" s="78">
        <v>43487</v>
      </c>
      <c r="H7559" s="78">
        <v>45748</v>
      </c>
      <c r="I7559" s="69">
        <v>13664310.17</v>
      </c>
      <c r="J7559" s="70">
        <v>0</v>
      </c>
      <c r="K7559" s="71">
        <v>1.0189999999999999</v>
      </c>
      <c r="L7559" s="70">
        <v>0</v>
      </c>
      <c r="M7559" s="71">
        <v>0.70199999999999996</v>
      </c>
      <c r="N7559" s="72"/>
      <c r="O7559" s="73">
        <f>MIN(1,MAX(0,(1/(1+EXP(-(Assumptions!$B$5 + Assumptions!$B$6*$N7559))))*Assumptions!$B$3))</f>
        <v>3.9165722796764356E-2</v>
      </c>
      <c r="P7559" s="73">
        <f>VLOOKUP($F7559,Assumptions!$A$23:$B$27,2,FALSE)*Assumptions!$B$4</f>
        <v>0.7</v>
      </c>
      <c r="Q7559" s="74">
        <f t="shared" si="236"/>
        <v>374620.8090290596</v>
      </c>
      <c r="R7559" s="75" t="str">
        <f>IF($O7559&lt;Assumptions!$B$17,"A",IF($O7559&lt;Assumptions!$B$18,"B",IF($O7559&lt;Assumptions!$B$19,"C",IF($O7559&lt;Assumptions!$B$20,"D","E"))))</f>
        <v>B</v>
      </c>
      <c r="S7559" s="75">
        <f t="shared" si="237"/>
        <v>0</v>
      </c>
    </row>
    <row r="7560" spans="1:19" ht="17.399999999999999" x14ac:dyDescent="0.3">
      <c r="A7560" s="39" t="s">
        <v>1188</v>
      </c>
      <c r="B7560" s="39" t="s">
        <v>33</v>
      </c>
      <c r="C7560" s="39" t="s">
        <v>144</v>
      </c>
      <c r="D7560" s="39" t="s">
        <v>48</v>
      </c>
      <c r="E7560" s="70" t="s">
        <v>49</v>
      </c>
      <c r="F7560" s="70" t="s">
        <v>40</v>
      </c>
      <c r="G7560" s="78">
        <v>43487</v>
      </c>
      <c r="H7560" s="78">
        <v>45778</v>
      </c>
      <c r="I7560" s="69">
        <v>13291377.119999999</v>
      </c>
      <c r="J7560" s="70">
        <v>0</v>
      </c>
      <c r="K7560" s="71">
        <v>1.004</v>
      </c>
      <c r="L7560" s="70">
        <v>0</v>
      </c>
      <c r="M7560" s="71">
        <v>0.70199999999999996</v>
      </c>
      <c r="N7560" s="72"/>
      <c r="O7560" s="73">
        <f>MIN(1,MAX(0,(1/(1+EXP(-(Assumptions!$B$5 + Assumptions!$B$6*$N7560))))*Assumptions!$B$3))</f>
        <v>3.9165722796764356E-2</v>
      </c>
      <c r="P7560" s="73">
        <f>VLOOKUP($F7560,Assumptions!$A$23:$B$27,2,FALSE)*Assumptions!$B$4</f>
        <v>0.7</v>
      </c>
      <c r="Q7560" s="74">
        <f t="shared" si="236"/>
        <v>364396.47430842329</v>
      </c>
      <c r="R7560" s="75" t="str">
        <f>IF($O7560&lt;Assumptions!$B$17,"A",IF($O7560&lt;Assumptions!$B$18,"B",IF($O7560&lt;Assumptions!$B$19,"C",IF($O7560&lt;Assumptions!$B$20,"D","E"))))</f>
        <v>B</v>
      </c>
      <c r="S7560" s="75">
        <f t="shared" si="237"/>
        <v>0</v>
      </c>
    </row>
    <row r="7561" spans="1:19" ht="17.399999999999999" x14ac:dyDescent="0.3">
      <c r="A7561" s="39" t="s">
        <v>1188</v>
      </c>
      <c r="B7561" s="39" t="s">
        <v>33</v>
      </c>
      <c r="C7561" s="39" t="s">
        <v>144</v>
      </c>
      <c r="D7561" s="39" t="s">
        <v>48</v>
      </c>
      <c r="E7561" s="70" t="s">
        <v>49</v>
      </c>
      <c r="F7561" s="70" t="s">
        <v>40</v>
      </c>
      <c r="G7561" s="78">
        <v>43487</v>
      </c>
      <c r="H7561" s="78">
        <v>45809</v>
      </c>
      <c r="I7561" s="69">
        <v>12954823.869999999</v>
      </c>
      <c r="J7561" s="70">
        <v>65</v>
      </c>
      <c r="K7561" s="71">
        <v>0.754</v>
      </c>
      <c r="L7561" s="70">
        <v>0</v>
      </c>
      <c r="M7561" s="71">
        <v>0.70199999999999996</v>
      </c>
      <c r="N7561" s="72"/>
      <c r="O7561" s="73">
        <f>MIN(1,MAX(0,(1/(1+EXP(-(Assumptions!$B$5 + Assumptions!$B$6*$N7561))))*Assumptions!$B$3))</f>
        <v>3.9165722796764356E-2</v>
      </c>
      <c r="P7561" s="73">
        <f>VLOOKUP($F7561,Assumptions!$A$23:$B$27,2,FALSE)*Assumptions!$B$4</f>
        <v>0.7</v>
      </c>
      <c r="Q7561" s="74">
        <f t="shared" si="236"/>
        <v>355169.52840132819</v>
      </c>
      <c r="R7561" s="75" t="str">
        <f>IF($O7561&lt;Assumptions!$B$17,"A",IF($O7561&lt;Assumptions!$B$18,"B",IF($O7561&lt;Assumptions!$B$19,"C",IF($O7561&lt;Assumptions!$B$20,"D","E"))))</f>
        <v>B</v>
      </c>
      <c r="S7561" s="75">
        <f t="shared" si="237"/>
        <v>0</v>
      </c>
    </row>
    <row r="7562" spans="1:19" ht="17.399999999999999" x14ac:dyDescent="0.3">
      <c r="A7562" s="39" t="s">
        <v>1188</v>
      </c>
      <c r="B7562" s="39" t="s">
        <v>33</v>
      </c>
      <c r="C7562" s="39" t="s">
        <v>144</v>
      </c>
      <c r="D7562" s="39" t="s">
        <v>48</v>
      </c>
      <c r="E7562" s="70" t="s">
        <v>49</v>
      </c>
      <c r="F7562" s="70" t="s">
        <v>40</v>
      </c>
      <c r="G7562" s="78">
        <v>43487</v>
      </c>
      <c r="H7562" s="78">
        <v>45839</v>
      </c>
      <c r="I7562" s="69">
        <v>12647842.34</v>
      </c>
      <c r="J7562" s="70">
        <v>35</v>
      </c>
      <c r="K7562" s="71">
        <v>0.42599999999999999</v>
      </c>
      <c r="L7562" s="70">
        <v>0</v>
      </c>
      <c r="M7562" s="71">
        <v>0.70199999999999996</v>
      </c>
      <c r="N7562" s="72"/>
      <c r="O7562" s="73">
        <f>MIN(1,MAX(0,(1/(1+EXP(-(Assumptions!$B$5 + Assumptions!$B$6*$N7562))))*Assumptions!$B$3))</f>
        <v>3.9165722796764356E-2</v>
      </c>
      <c r="P7562" s="73">
        <f>VLOOKUP($F7562,Assumptions!$A$23:$B$27,2,FALSE)*Assumptions!$B$4</f>
        <v>0.7</v>
      </c>
      <c r="Q7562" s="74">
        <f t="shared" si="236"/>
        <v>346753.32094593358</v>
      </c>
      <c r="R7562" s="75" t="str">
        <f>IF($O7562&lt;Assumptions!$B$17,"A",IF($O7562&lt;Assumptions!$B$18,"B",IF($O7562&lt;Assumptions!$B$19,"C",IF($O7562&lt;Assumptions!$B$20,"D","E"))))</f>
        <v>B</v>
      </c>
      <c r="S7562" s="75">
        <f t="shared" si="237"/>
        <v>0</v>
      </c>
    </row>
    <row r="7563" spans="1:19" ht="17.399999999999999" x14ac:dyDescent="0.3">
      <c r="A7563" s="39" t="s">
        <v>1188</v>
      </c>
      <c r="B7563" s="39" t="s">
        <v>33</v>
      </c>
      <c r="C7563" s="39" t="s">
        <v>144</v>
      </c>
      <c r="D7563" s="39" t="s">
        <v>48</v>
      </c>
      <c r="E7563" s="70" t="s">
        <v>49</v>
      </c>
      <c r="F7563" s="70" t="s">
        <v>40</v>
      </c>
      <c r="G7563" s="78">
        <v>43487</v>
      </c>
      <c r="H7563" s="78">
        <v>45870</v>
      </c>
      <c r="I7563" s="69">
        <v>12336049.48</v>
      </c>
      <c r="J7563" s="70">
        <v>0</v>
      </c>
      <c r="K7563" s="71">
        <v>1.026</v>
      </c>
      <c r="L7563" s="70">
        <v>0</v>
      </c>
      <c r="M7563" s="71">
        <v>0.70199999999999996</v>
      </c>
      <c r="N7563" s="72"/>
      <c r="O7563" s="73">
        <f>MIN(1,MAX(0,(1/(1+EXP(-(Assumptions!$B$5 + Assumptions!$B$6*$N7563))))*Assumptions!$B$3))</f>
        <v>3.9165722796764356E-2</v>
      </c>
      <c r="P7563" s="73">
        <f>VLOOKUP($F7563,Assumptions!$A$23:$B$27,2,FALSE)*Assumptions!$B$4</f>
        <v>0.7</v>
      </c>
      <c r="Q7563" s="74">
        <f t="shared" si="236"/>
        <v>338205.20603859436</v>
      </c>
      <c r="R7563" s="75" t="str">
        <f>IF($O7563&lt;Assumptions!$B$17,"A",IF($O7563&lt;Assumptions!$B$18,"B",IF($O7563&lt;Assumptions!$B$19,"C",IF($O7563&lt;Assumptions!$B$20,"D","E"))))</f>
        <v>B</v>
      </c>
      <c r="S7563" s="75">
        <f t="shared" si="237"/>
        <v>0</v>
      </c>
    </row>
    <row r="7564" spans="1:19" ht="17.399999999999999" x14ac:dyDescent="0.3">
      <c r="A7564" s="39" t="s">
        <v>1188</v>
      </c>
      <c r="B7564" s="39" t="s">
        <v>33</v>
      </c>
      <c r="C7564" s="39" t="s">
        <v>144</v>
      </c>
      <c r="D7564" s="39" t="s">
        <v>48</v>
      </c>
      <c r="E7564" s="70" t="s">
        <v>49</v>
      </c>
      <c r="F7564" s="70" t="s">
        <v>40</v>
      </c>
      <c r="G7564" s="78">
        <v>43487</v>
      </c>
      <c r="H7564" s="78">
        <v>45901</v>
      </c>
      <c r="I7564" s="69">
        <v>12020551.619999999</v>
      </c>
      <c r="J7564" s="70">
        <v>0</v>
      </c>
      <c r="K7564" s="71">
        <v>0.96</v>
      </c>
      <c r="L7564" s="70">
        <v>0</v>
      </c>
      <c r="M7564" s="71">
        <v>0.70199999999999996</v>
      </c>
      <c r="N7564" s="72"/>
      <c r="O7564" s="73">
        <f>MIN(1,MAX(0,(1/(1+EXP(-(Assumptions!$B$5 + Assumptions!$B$6*$N7564))))*Assumptions!$B$3))</f>
        <v>3.9165722796764356E-2</v>
      </c>
      <c r="P7564" s="73">
        <f>VLOOKUP($F7564,Assumptions!$A$23:$B$27,2,FALSE)*Assumptions!$B$4</f>
        <v>0.7</v>
      </c>
      <c r="Q7564" s="74">
        <f t="shared" si="236"/>
        <v>329555.51482918166</v>
      </c>
      <c r="R7564" s="75" t="str">
        <f>IF($O7564&lt;Assumptions!$B$17,"A",IF($O7564&lt;Assumptions!$B$18,"B",IF($O7564&lt;Assumptions!$B$19,"C",IF($O7564&lt;Assumptions!$B$20,"D","E"))))</f>
        <v>B</v>
      </c>
      <c r="S7564" s="75">
        <f t="shared" si="237"/>
        <v>0</v>
      </c>
    </row>
    <row r="7565" spans="1:19" ht="17.399999999999999" x14ac:dyDescent="0.3">
      <c r="A7565" s="39" t="s">
        <v>1188</v>
      </c>
      <c r="B7565" s="39" t="s">
        <v>33</v>
      </c>
      <c r="C7565" s="39" t="s">
        <v>144</v>
      </c>
      <c r="D7565" s="39" t="s">
        <v>48</v>
      </c>
      <c r="E7565" s="70" t="s">
        <v>49</v>
      </c>
      <c r="F7565" s="70" t="s">
        <v>40</v>
      </c>
      <c r="G7565" s="78">
        <v>43487</v>
      </c>
      <c r="H7565" s="78">
        <v>45931</v>
      </c>
      <c r="I7565" s="69">
        <v>11747569.01</v>
      </c>
      <c r="J7565" s="70">
        <v>0</v>
      </c>
      <c r="K7565" s="71">
        <v>1.1160000000000001</v>
      </c>
      <c r="L7565" s="70">
        <v>0</v>
      </c>
      <c r="M7565" s="71">
        <v>0.70199999999999996</v>
      </c>
      <c r="N7565" s="72"/>
      <c r="O7565" s="73">
        <f>MIN(1,MAX(0,(1/(1+EXP(-(Assumptions!$B$5 + Assumptions!$B$6*$N7565))))*Assumptions!$B$3))</f>
        <v>3.9165722796764356E-2</v>
      </c>
      <c r="P7565" s="73">
        <f>VLOOKUP($F7565,Assumptions!$A$23:$B$27,2,FALSE)*Assumptions!$B$4</f>
        <v>0.7</v>
      </c>
      <c r="Q7565" s="74">
        <f t="shared" si="236"/>
        <v>322071.42196706362</v>
      </c>
      <c r="R7565" s="75" t="str">
        <f>IF($O7565&lt;Assumptions!$B$17,"A",IF($O7565&lt;Assumptions!$B$18,"B",IF($O7565&lt;Assumptions!$B$19,"C",IF($O7565&lt;Assumptions!$B$20,"D","E"))))</f>
        <v>B</v>
      </c>
      <c r="S7565" s="75">
        <f t="shared" si="237"/>
        <v>0</v>
      </c>
    </row>
    <row r="7566" spans="1:19" ht="17.399999999999999" x14ac:dyDescent="0.3">
      <c r="A7566" s="39" t="s">
        <v>1188</v>
      </c>
      <c r="B7566" s="39" t="s">
        <v>33</v>
      </c>
      <c r="C7566" s="39" t="s">
        <v>144</v>
      </c>
      <c r="D7566" s="39" t="s">
        <v>48</v>
      </c>
      <c r="E7566" s="70" t="s">
        <v>49</v>
      </c>
      <c r="F7566" s="70" t="s">
        <v>40</v>
      </c>
      <c r="G7566" s="78">
        <v>43487</v>
      </c>
      <c r="H7566" s="78">
        <v>45962</v>
      </c>
      <c r="I7566" s="69">
        <v>11483421.550000001</v>
      </c>
      <c r="J7566" s="70">
        <v>0</v>
      </c>
      <c r="K7566" s="71">
        <v>1.0669999999999999</v>
      </c>
      <c r="L7566" s="70">
        <v>0</v>
      </c>
      <c r="M7566" s="71">
        <v>0.70199999999999996</v>
      </c>
      <c r="N7566" s="72"/>
      <c r="O7566" s="73">
        <f>MIN(1,MAX(0,(1/(1+EXP(-(Assumptions!$B$5 + Assumptions!$B$6*$N7566))))*Assumptions!$B$3))</f>
        <v>3.9165722796764356E-2</v>
      </c>
      <c r="P7566" s="73">
        <f>VLOOKUP($F7566,Assumptions!$A$23:$B$27,2,FALSE)*Assumptions!$B$4</f>
        <v>0.7</v>
      </c>
      <c r="Q7566" s="74">
        <f t="shared" si="236"/>
        <v>314829.55362998304</v>
      </c>
      <c r="R7566" s="75" t="str">
        <f>IF($O7566&lt;Assumptions!$B$17,"A",IF($O7566&lt;Assumptions!$B$18,"B",IF($O7566&lt;Assumptions!$B$19,"C",IF($O7566&lt;Assumptions!$B$20,"D","E"))))</f>
        <v>B</v>
      </c>
      <c r="S7566" s="75">
        <f t="shared" si="237"/>
        <v>0</v>
      </c>
    </row>
    <row r="7567" spans="1:19" ht="17.399999999999999" x14ac:dyDescent="0.3">
      <c r="A7567" s="39" t="s">
        <v>1188</v>
      </c>
      <c r="B7567" s="39" t="s">
        <v>33</v>
      </c>
      <c r="C7567" s="39" t="s">
        <v>144</v>
      </c>
      <c r="D7567" s="39" t="s">
        <v>48</v>
      </c>
      <c r="E7567" s="70" t="s">
        <v>49</v>
      </c>
      <c r="F7567" s="70" t="s">
        <v>40</v>
      </c>
      <c r="G7567" s="78">
        <v>43487</v>
      </c>
      <c r="H7567" s="78">
        <v>45992</v>
      </c>
      <c r="I7567" s="69">
        <v>11227455.5</v>
      </c>
      <c r="J7567" s="70">
        <v>35</v>
      </c>
      <c r="K7567" s="71">
        <v>0.58199999999999996</v>
      </c>
      <c r="L7567" s="70">
        <v>0</v>
      </c>
      <c r="M7567" s="71">
        <v>0.70199999999999996</v>
      </c>
      <c r="N7567" s="72"/>
      <c r="O7567" s="73">
        <f>MIN(1,MAX(0,(1/(1+EXP(-(Assumptions!$B$5 + Assumptions!$B$6*$N7567))))*Assumptions!$B$3))</f>
        <v>3.9165722796764356E-2</v>
      </c>
      <c r="P7567" s="73">
        <f>VLOOKUP($F7567,Assumptions!$A$23:$B$27,2,FALSE)*Assumptions!$B$4</f>
        <v>0.7</v>
      </c>
      <c r="Q7567" s="74">
        <f t="shared" si="236"/>
        <v>307811.98687820509</v>
      </c>
      <c r="R7567" s="75" t="str">
        <f>IF($O7567&lt;Assumptions!$B$17,"A",IF($O7567&lt;Assumptions!$B$18,"B",IF($O7567&lt;Assumptions!$B$19,"C",IF($O7567&lt;Assumptions!$B$20,"D","E"))))</f>
        <v>B</v>
      </c>
      <c r="S7567" s="75">
        <f t="shared" si="237"/>
        <v>0</v>
      </c>
    </row>
    <row r="7568" spans="1:19" ht="17.399999999999999" x14ac:dyDescent="0.3">
      <c r="A7568" s="39" t="s">
        <v>1189</v>
      </c>
      <c r="B7568" s="39" t="s">
        <v>60</v>
      </c>
      <c r="C7568" s="39" t="s">
        <v>144</v>
      </c>
      <c r="D7568" s="39" t="s">
        <v>48</v>
      </c>
      <c r="E7568" s="70" t="s">
        <v>35</v>
      </c>
      <c r="F7568" s="70" t="s">
        <v>36</v>
      </c>
      <c r="G7568" s="78">
        <v>45277</v>
      </c>
      <c r="H7568" s="78">
        <v>45658</v>
      </c>
      <c r="I7568" s="69">
        <v>3923946.42</v>
      </c>
      <c r="J7568" s="70">
        <v>0</v>
      </c>
      <c r="K7568" s="71">
        <v>1.139</v>
      </c>
      <c r="L7568" s="70">
        <v>0</v>
      </c>
      <c r="M7568" s="71">
        <v>1.056</v>
      </c>
      <c r="N7568" s="72"/>
      <c r="O7568" s="73">
        <f>MIN(1,MAX(0,(1/(1+EXP(-(Assumptions!$B$5 + Assumptions!$B$6*$N7568))))*Assumptions!$B$3))</f>
        <v>3.9165722796764356E-2</v>
      </c>
      <c r="P7568" s="73">
        <f>VLOOKUP($F7568,Assumptions!$A$23:$B$27,2,FALSE)*Assumptions!$B$4</f>
        <v>0.55000000000000004</v>
      </c>
      <c r="Q7568" s="74">
        <f t="shared" si="236"/>
        <v>84526.308765291731</v>
      </c>
      <c r="R7568" s="75" t="str">
        <f>IF($O7568&lt;Assumptions!$B$17,"A",IF($O7568&lt;Assumptions!$B$18,"B",IF($O7568&lt;Assumptions!$B$19,"C",IF($O7568&lt;Assumptions!$B$20,"D","E"))))</f>
        <v>B</v>
      </c>
      <c r="S7568" s="75">
        <f t="shared" si="237"/>
        <v>0</v>
      </c>
    </row>
    <row r="7569" spans="1:19" ht="17.399999999999999" x14ac:dyDescent="0.3">
      <c r="A7569" s="39" t="s">
        <v>1189</v>
      </c>
      <c r="B7569" s="39" t="s">
        <v>60</v>
      </c>
      <c r="C7569" s="39" t="s">
        <v>144</v>
      </c>
      <c r="D7569" s="39" t="s">
        <v>48</v>
      </c>
      <c r="E7569" s="70" t="s">
        <v>35</v>
      </c>
      <c r="F7569" s="70" t="s">
        <v>36</v>
      </c>
      <c r="G7569" s="78">
        <v>45277</v>
      </c>
      <c r="H7569" s="78">
        <v>45689</v>
      </c>
      <c r="I7569" s="69">
        <v>3816853.23</v>
      </c>
      <c r="J7569" s="70">
        <v>0</v>
      </c>
      <c r="K7569" s="71">
        <v>1.139</v>
      </c>
      <c r="L7569" s="70">
        <v>0</v>
      </c>
      <c r="M7569" s="71">
        <v>1.056</v>
      </c>
      <c r="N7569" s="72"/>
      <c r="O7569" s="73">
        <f>MIN(1,MAX(0,(1/(1+EXP(-(Assumptions!$B$5 + Assumptions!$B$6*$N7569))))*Assumptions!$B$3))</f>
        <v>3.9165722796764356E-2</v>
      </c>
      <c r="P7569" s="73">
        <f>VLOOKUP($F7569,Assumptions!$A$23:$B$27,2,FALSE)*Assumptions!$B$4</f>
        <v>0.55000000000000004</v>
      </c>
      <c r="Q7569" s="74">
        <f t="shared" si="236"/>
        <v>82219.398559163077</v>
      </c>
      <c r="R7569" s="75" t="str">
        <f>IF($O7569&lt;Assumptions!$B$17,"A",IF($O7569&lt;Assumptions!$B$18,"B",IF($O7569&lt;Assumptions!$B$19,"C",IF($O7569&lt;Assumptions!$B$20,"D","E"))))</f>
        <v>B</v>
      </c>
      <c r="S7569" s="75">
        <f t="shared" si="237"/>
        <v>0</v>
      </c>
    </row>
    <row r="7570" spans="1:19" ht="17.399999999999999" x14ac:dyDescent="0.3">
      <c r="A7570" s="39" t="s">
        <v>1189</v>
      </c>
      <c r="B7570" s="39" t="s">
        <v>60</v>
      </c>
      <c r="C7570" s="39" t="s">
        <v>144</v>
      </c>
      <c r="D7570" s="39" t="s">
        <v>48</v>
      </c>
      <c r="E7570" s="70" t="s">
        <v>35</v>
      </c>
      <c r="F7570" s="70" t="s">
        <v>36</v>
      </c>
      <c r="G7570" s="78">
        <v>45277</v>
      </c>
      <c r="H7570" s="78">
        <v>45717</v>
      </c>
      <c r="I7570" s="69">
        <v>3710322.31</v>
      </c>
      <c r="J7570" s="70">
        <v>0</v>
      </c>
      <c r="K7570" s="71">
        <v>0.98599999999999999</v>
      </c>
      <c r="L7570" s="70">
        <v>0</v>
      </c>
      <c r="M7570" s="71">
        <v>1.056</v>
      </c>
      <c r="N7570" s="72"/>
      <c r="O7570" s="73">
        <f>MIN(1,MAX(0,(1/(1+EXP(-(Assumptions!$B$5 + Assumptions!$B$6*$N7570))))*Assumptions!$B$3))</f>
        <v>3.9165722796764356E-2</v>
      </c>
      <c r="P7570" s="73">
        <f>VLOOKUP($F7570,Assumptions!$A$23:$B$27,2,FALSE)*Assumptions!$B$4</f>
        <v>0.55000000000000004</v>
      </c>
      <c r="Q7570" s="74">
        <f t="shared" si="236"/>
        <v>79924.600294060714</v>
      </c>
      <c r="R7570" s="75" t="str">
        <f>IF($O7570&lt;Assumptions!$B$17,"A",IF($O7570&lt;Assumptions!$B$18,"B",IF($O7570&lt;Assumptions!$B$19,"C",IF($O7570&lt;Assumptions!$B$20,"D","E"))))</f>
        <v>B</v>
      </c>
      <c r="S7570" s="75">
        <f t="shared" si="237"/>
        <v>0</v>
      </c>
    </row>
    <row r="7571" spans="1:19" ht="17.399999999999999" x14ac:dyDescent="0.3">
      <c r="A7571" s="39" t="s">
        <v>1189</v>
      </c>
      <c r="B7571" s="39" t="s">
        <v>60</v>
      </c>
      <c r="C7571" s="39" t="s">
        <v>144</v>
      </c>
      <c r="D7571" s="39" t="s">
        <v>48</v>
      </c>
      <c r="E7571" s="70" t="s">
        <v>35</v>
      </c>
      <c r="F7571" s="70" t="s">
        <v>36</v>
      </c>
      <c r="G7571" s="78">
        <v>45277</v>
      </c>
      <c r="H7571" s="78">
        <v>45748</v>
      </c>
      <c r="I7571" s="69">
        <v>3618086.54</v>
      </c>
      <c r="J7571" s="70">
        <v>0</v>
      </c>
      <c r="K7571" s="71">
        <v>0.997</v>
      </c>
      <c r="L7571" s="70">
        <v>0</v>
      </c>
      <c r="M7571" s="71">
        <v>1.056</v>
      </c>
      <c r="N7571" s="72"/>
      <c r="O7571" s="73">
        <f>MIN(1,MAX(0,(1/(1+EXP(-(Assumptions!$B$5 + Assumptions!$B$6*$N7571))))*Assumptions!$B$3))</f>
        <v>3.9165722796764356E-2</v>
      </c>
      <c r="P7571" s="73">
        <f>VLOOKUP($F7571,Assumptions!$A$23:$B$27,2,FALSE)*Assumptions!$B$4</f>
        <v>0.55000000000000004</v>
      </c>
      <c r="Q7571" s="74">
        <f t="shared" si="236"/>
        <v>77937.735964189356</v>
      </c>
      <c r="R7571" s="75" t="str">
        <f>IF($O7571&lt;Assumptions!$B$17,"A",IF($O7571&lt;Assumptions!$B$18,"B",IF($O7571&lt;Assumptions!$B$19,"C",IF($O7571&lt;Assumptions!$B$20,"D","E"))))</f>
        <v>B</v>
      </c>
      <c r="S7571" s="75">
        <f t="shared" si="237"/>
        <v>0</v>
      </c>
    </row>
    <row r="7572" spans="1:19" ht="17.399999999999999" x14ac:dyDescent="0.3">
      <c r="A7572" s="39" t="s">
        <v>1189</v>
      </c>
      <c r="B7572" s="39" t="s">
        <v>60</v>
      </c>
      <c r="C7572" s="39" t="s">
        <v>144</v>
      </c>
      <c r="D7572" s="39" t="s">
        <v>48</v>
      </c>
      <c r="E7572" s="70" t="s">
        <v>35</v>
      </c>
      <c r="F7572" s="70" t="s">
        <v>36</v>
      </c>
      <c r="G7572" s="78">
        <v>45277</v>
      </c>
      <c r="H7572" s="78">
        <v>45778</v>
      </c>
      <c r="I7572" s="69">
        <v>3538618.7</v>
      </c>
      <c r="J7572" s="70">
        <v>0</v>
      </c>
      <c r="K7572" s="71">
        <v>1.046</v>
      </c>
      <c r="L7572" s="70">
        <v>0</v>
      </c>
      <c r="M7572" s="71">
        <v>1.056</v>
      </c>
      <c r="N7572" s="72"/>
      <c r="O7572" s="73">
        <f>MIN(1,MAX(0,(1/(1+EXP(-(Assumptions!$B$5 + Assumptions!$B$6*$N7572))))*Assumptions!$B$3))</f>
        <v>3.9165722796764356E-2</v>
      </c>
      <c r="P7572" s="73">
        <f>VLOOKUP($F7572,Assumptions!$A$23:$B$27,2,FALSE)*Assumptions!$B$4</f>
        <v>0.55000000000000004</v>
      </c>
      <c r="Q7572" s="74">
        <f t="shared" si="236"/>
        <v>76225.907498205663</v>
      </c>
      <c r="R7572" s="75" t="str">
        <f>IF($O7572&lt;Assumptions!$B$17,"A",IF($O7572&lt;Assumptions!$B$18,"B",IF($O7572&lt;Assumptions!$B$19,"C",IF($O7572&lt;Assumptions!$B$20,"D","E"))))</f>
        <v>B</v>
      </c>
      <c r="S7572" s="75">
        <f t="shared" si="237"/>
        <v>0</v>
      </c>
    </row>
    <row r="7573" spans="1:19" ht="17.399999999999999" x14ac:dyDescent="0.3">
      <c r="A7573" s="39" t="s">
        <v>1189</v>
      </c>
      <c r="B7573" s="39" t="s">
        <v>60</v>
      </c>
      <c r="C7573" s="39" t="s">
        <v>144</v>
      </c>
      <c r="D7573" s="39" t="s">
        <v>48</v>
      </c>
      <c r="E7573" s="70" t="s">
        <v>35</v>
      </c>
      <c r="F7573" s="70" t="s">
        <v>36</v>
      </c>
      <c r="G7573" s="78">
        <v>45277</v>
      </c>
      <c r="H7573" s="78">
        <v>45809</v>
      </c>
      <c r="I7573" s="69">
        <v>3449586.62</v>
      </c>
      <c r="J7573" s="70">
        <v>0</v>
      </c>
      <c r="K7573" s="71">
        <v>1.095</v>
      </c>
      <c r="L7573" s="70">
        <v>0</v>
      </c>
      <c r="M7573" s="71">
        <v>1.056</v>
      </c>
      <c r="N7573" s="72"/>
      <c r="O7573" s="73">
        <f>MIN(1,MAX(0,(1/(1+EXP(-(Assumptions!$B$5 + Assumptions!$B$6*$N7573))))*Assumptions!$B$3))</f>
        <v>3.9165722796764356E-2</v>
      </c>
      <c r="P7573" s="73">
        <f>VLOOKUP($F7573,Assumptions!$A$23:$B$27,2,FALSE)*Assumptions!$B$4</f>
        <v>0.55000000000000004</v>
      </c>
      <c r="Q7573" s="74">
        <f t="shared" si="236"/>
        <v>74308.054327291029</v>
      </c>
      <c r="R7573" s="75" t="str">
        <f>IF($O7573&lt;Assumptions!$B$17,"A",IF($O7573&lt;Assumptions!$B$18,"B",IF($O7573&lt;Assumptions!$B$19,"C",IF($O7573&lt;Assumptions!$B$20,"D","E"))))</f>
        <v>B</v>
      </c>
      <c r="S7573" s="75">
        <f t="shared" si="237"/>
        <v>0</v>
      </c>
    </row>
    <row r="7574" spans="1:19" ht="17.399999999999999" x14ac:dyDescent="0.3">
      <c r="A7574" s="39" t="s">
        <v>1189</v>
      </c>
      <c r="B7574" s="39" t="s">
        <v>60</v>
      </c>
      <c r="C7574" s="39" t="s">
        <v>144</v>
      </c>
      <c r="D7574" s="39" t="s">
        <v>48</v>
      </c>
      <c r="E7574" s="70" t="s">
        <v>35</v>
      </c>
      <c r="F7574" s="70" t="s">
        <v>36</v>
      </c>
      <c r="G7574" s="78">
        <v>45277</v>
      </c>
      <c r="H7574" s="78">
        <v>45839</v>
      </c>
      <c r="I7574" s="69">
        <v>3364614.65</v>
      </c>
      <c r="J7574" s="70">
        <v>0</v>
      </c>
      <c r="K7574" s="71">
        <v>0.97199999999999998</v>
      </c>
      <c r="L7574" s="70">
        <v>0</v>
      </c>
      <c r="M7574" s="71">
        <v>1.056</v>
      </c>
      <c r="N7574" s="72"/>
      <c r="O7574" s="73">
        <f>MIN(1,MAX(0,(1/(1+EXP(-(Assumptions!$B$5 + Assumptions!$B$6*$N7574))))*Assumptions!$B$3))</f>
        <v>3.9165722796764356E-2</v>
      </c>
      <c r="P7574" s="73">
        <f>VLOOKUP($F7574,Assumptions!$A$23:$B$27,2,FALSE)*Assumptions!$B$4</f>
        <v>0.55000000000000004</v>
      </c>
      <c r="Q7574" s="74">
        <f t="shared" si="236"/>
        <v>72477.66058490779</v>
      </c>
      <c r="R7574" s="75" t="str">
        <f>IF($O7574&lt;Assumptions!$B$17,"A",IF($O7574&lt;Assumptions!$B$18,"B",IF($O7574&lt;Assumptions!$B$19,"C",IF($O7574&lt;Assumptions!$B$20,"D","E"))))</f>
        <v>B</v>
      </c>
      <c r="S7574" s="75">
        <f t="shared" si="237"/>
        <v>0</v>
      </c>
    </row>
    <row r="7575" spans="1:19" ht="17.399999999999999" x14ac:dyDescent="0.3">
      <c r="A7575" s="39" t="s">
        <v>1189</v>
      </c>
      <c r="B7575" s="39" t="s">
        <v>60</v>
      </c>
      <c r="C7575" s="39" t="s">
        <v>144</v>
      </c>
      <c r="D7575" s="39" t="s">
        <v>48</v>
      </c>
      <c r="E7575" s="70" t="s">
        <v>35</v>
      </c>
      <c r="F7575" s="70" t="s">
        <v>36</v>
      </c>
      <c r="G7575" s="78">
        <v>45277</v>
      </c>
      <c r="H7575" s="78">
        <v>45870</v>
      </c>
      <c r="I7575" s="69">
        <v>3284710.24</v>
      </c>
      <c r="J7575" s="70">
        <v>35</v>
      </c>
      <c r="K7575" s="71">
        <v>0.51200000000000001</v>
      </c>
      <c r="L7575" s="70">
        <v>0</v>
      </c>
      <c r="M7575" s="71">
        <v>1.056</v>
      </c>
      <c r="N7575" s="72"/>
      <c r="O7575" s="73">
        <f>MIN(1,MAX(0,(1/(1+EXP(-(Assumptions!$B$5 + Assumptions!$B$6*$N7575))))*Assumptions!$B$3))</f>
        <v>3.9165722796764356E-2</v>
      </c>
      <c r="P7575" s="73">
        <f>VLOOKUP($F7575,Assumptions!$A$23:$B$27,2,FALSE)*Assumptions!$B$4</f>
        <v>0.55000000000000004</v>
      </c>
      <c r="Q7575" s="74">
        <f t="shared" si="236"/>
        <v>70756.427900143331</v>
      </c>
      <c r="R7575" s="75" t="str">
        <f>IF($O7575&lt;Assumptions!$B$17,"A",IF($O7575&lt;Assumptions!$B$18,"B",IF($O7575&lt;Assumptions!$B$19,"C",IF($O7575&lt;Assumptions!$B$20,"D","E"))))</f>
        <v>B</v>
      </c>
      <c r="S7575" s="75">
        <f t="shared" si="237"/>
        <v>0</v>
      </c>
    </row>
    <row r="7576" spans="1:19" ht="17.399999999999999" x14ac:dyDescent="0.3">
      <c r="A7576" s="39" t="s">
        <v>1189</v>
      </c>
      <c r="B7576" s="39" t="s">
        <v>60</v>
      </c>
      <c r="C7576" s="39" t="s">
        <v>144</v>
      </c>
      <c r="D7576" s="39" t="s">
        <v>48</v>
      </c>
      <c r="E7576" s="70" t="s">
        <v>35</v>
      </c>
      <c r="F7576" s="70" t="s">
        <v>36</v>
      </c>
      <c r="G7576" s="78">
        <v>45277</v>
      </c>
      <c r="H7576" s="78">
        <v>45901</v>
      </c>
      <c r="I7576" s="69">
        <v>3196994.77</v>
      </c>
      <c r="J7576" s="70">
        <v>0</v>
      </c>
      <c r="K7576" s="71">
        <v>1.095</v>
      </c>
      <c r="L7576" s="70">
        <v>0</v>
      </c>
      <c r="M7576" s="71">
        <v>1.056</v>
      </c>
      <c r="N7576" s="72"/>
      <c r="O7576" s="73">
        <f>MIN(1,MAX(0,(1/(1+EXP(-(Assumptions!$B$5 + Assumptions!$B$6*$N7576))))*Assumptions!$B$3))</f>
        <v>3.9165722796764356E-2</v>
      </c>
      <c r="P7576" s="73">
        <f>VLOOKUP($F7576,Assumptions!$A$23:$B$27,2,FALSE)*Assumptions!$B$4</f>
        <v>0.55000000000000004</v>
      </c>
      <c r="Q7576" s="74">
        <f t="shared" si="236"/>
        <v>68866.936019488989</v>
      </c>
      <c r="R7576" s="75" t="str">
        <f>IF($O7576&lt;Assumptions!$B$17,"A",IF($O7576&lt;Assumptions!$B$18,"B",IF($O7576&lt;Assumptions!$B$19,"C",IF($O7576&lt;Assumptions!$B$20,"D","E"))))</f>
        <v>B</v>
      </c>
      <c r="S7576" s="75">
        <f t="shared" si="237"/>
        <v>0</v>
      </c>
    </row>
    <row r="7577" spans="1:19" ht="17.399999999999999" x14ac:dyDescent="0.3">
      <c r="A7577" s="39" t="s">
        <v>1189</v>
      </c>
      <c r="B7577" s="39" t="s">
        <v>60</v>
      </c>
      <c r="C7577" s="39" t="s">
        <v>144</v>
      </c>
      <c r="D7577" s="39" t="s">
        <v>48</v>
      </c>
      <c r="E7577" s="70" t="s">
        <v>35</v>
      </c>
      <c r="F7577" s="70" t="s">
        <v>36</v>
      </c>
      <c r="G7577" s="78">
        <v>45277</v>
      </c>
      <c r="H7577" s="78">
        <v>45931</v>
      </c>
      <c r="I7577" s="69">
        <v>3125979.43</v>
      </c>
      <c r="J7577" s="70">
        <v>0</v>
      </c>
      <c r="K7577" s="71">
        <v>1.0649999999999999</v>
      </c>
      <c r="L7577" s="70">
        <v>0</v>
      </c>
      <c r="M7577" s="71">
        <v>1.056</v>
      </c>
      <c r="N7577" s="72"/>
      <c r="O7577" s="73">
        <f>MIN(1,MAX(0,(1/(1+EXP(-(Assumptions!$B$5 + Assumptions!$B$6*$N7577))))*Assumptions!$B$3))</f>
        <v>3.9165722796764356E-2</v>
      </c>
      <c r="P7577" s="73">
        <f>VLOOKUP($F7577,Assumptions!$A$23:$B$27,2,FALSE)*Assumptions!$B$4</f>
        <v>0.55000000000000004</v>
      </c>
      <c r="Q7577" s="74">
        <f t="shared" si="236"/>
        <v>67337.184103072097</v>
      </c>
      <c r="R7577" s="75" t="str">
        <f>IF($O7577&lt;Assumptions!$B$17,"A",IF($O7577&lt;Assumptions!$B$18,"B",IF($O7577&lt;Assumptions!$B$19,"C",IF($O7577&lt;Assumptions!$B$20,"D","E"))))</f>
        <v>B</v>
      </c>
      <c r="S7577" s="75">
        <f t="shared" si="237"/>
        <v>0</v>
      </c>
    </row>
    <row r="7578" spans="1:19" ht="17.399999999999999" x14ac:dyDescent="0.3">
      <c r="A7578" s="39" t="s">
        <v>1189</v>
      </c>
      <c r="B7578" s="39" t="s">
        <v>60</v>
      </c>
      <c r="C7578" s="39" t="s">
        <v>144</v>
      </c>
      <c r="D7578" s="39" t="s">
        <v>48</v>
      </c>
      <c r="E7578" s="70" t="s">
        <v>35</v>
      </c>
      <c r="F7578" s="70" t="s">
        <v>36</v>
      </c>
      <c r="G7578" s="78">
        <v>45277</v>
      </c>
      <c r="H7578" s="78">
        <v>45962</v>
      </c>
      <c r="I7578" s="69">
        <v>3048781.94</v>
      </c>
      <c r="J7578" s="70">
        <v>0</v>
      </c>
      <c r="K7578" s="71">
        <v>0.95699999999999996</v>
      </c>
      <c r="L7578" s="70">
        <v>0</v>
      </c>
      <c r="M7578" s="71">
        <v>1.056</v>
      </c>
      <c r="N7578" s="72"/>
      <c r="O7578" s="73">
        <f>MIN(1,MAX(0,(1/(1+EXP(-(Assumptions!$B$5 + Assumptions!$B$6*$N7578))))*Assumptions!$B$3))</f>
        <v>3.9165722796764356E-2</v>
      </c>
      <c r="P7578" s="73">
        <f>VLOOKUP($F7578,Assumptions!$A$23:$B$27,2,FALSE)*Assumptions!$B$4</f>
        <v>0.55000000000000004</v>
      </c>
      <c r="Q7578" s="74">
        <f t="shared" si="236"/>
        <v>65674.261581401806</v>
      </c>
      <c r="R7578" s="75" t="str">
        <f>IF($O7578&lt;Assumptions!$B$17,"A",IF($O7578&lt;Assumptions!$B$18,"B",IF($O7578&lt;Assumptions!$B$19,"C",IF($O7578&lt;Assumptions!$B$20,"D","E"))))</f>
        <v>B</v>
      </c>
      <c r="S7578" s="75">
        <f t="shared" si="237"/>
        <v>0</v>
      </c>
    </row>
    <row r="7579" spans="1:19" ht="17.399999999999999" x14ac:dyDescent="0.3">
      <c r="A7579" s="39" t="s">
        <v>1189</v>
      </c>
      <c r="B7579" s="39" t="s">
        <v>60</v>
      </c>
      <c r="C7579" s="39" t="s">
        <v>144</v>
      </c>
      <c r="D7579" s="39" t="s">
        <v>48</v>
      </c>
      <c r="E7579" s="70" t="s">
        <v>35</v>
      </c>
      <c r="F7579" s="70" t="s">
        <v>36</v>
      </c>
      <c r="G7579" s="78">
        <v>45277</v>
      </c>
      <c r="H7579" s="78">
        <v>45992</v>
      </c>
      <c r="I7579" s="69">
        <v>2984054.27</v>
      </c>
      <c r="J7579" s="70">
        <v>15</v>
      </c>
      <c r="K7579" s="71">
        <v>0.97499999999999998</v>
      </c>
      <c r="L7579" s="70">
        <v>0</v>
      </c>
      <c r="M7579" s="71">
        <v>1.056</v>
      </c>
      <c r="N7579" s="72"/>
      <c r="O7579" s="73">
        <f>MIN(1,MAX(0,(1/(1+EXP(-(Assumptions!$B$5 + Assumptions!$B$6*$N7579))))*Assumptions!$B$3))</f>
        <v>3.9165722796764356E-2</v>
      </c>
      <c r="P7579" s="73">
        <f>VLOOKUP($F7579,Assumptions!$A$23:$B$27,2,FALSE)*Assumptions!$B$4</f>
        <v>0.55000000000000004</v>
      </c>
      <c r="Q7579" s="74">
        <f t="shared" si="236"/>
        <v>64279.953292126564</v>
      </c>
      <c r="R7579" s="75" t="str">
        <f>IF($O7579&lt;Assumptions!$B$17,"A",IF($O7579&lt;Assumptions!$B$18,"B",IF($O7579&lt;Assumptions!$B$19,"C",IF($O7579&lt;Assumptions!$B$20,"D","E"))))</f>
        <v>B</v>
      </c>
      <c r="S7579" s="75">
        <f t="shared" si="237"/>
        <v>0</v>
      </c>
    </row>
    <row r="7580" spans="1:19" ht="17.399999999999999" x14ac:dyDescent="0.3">
      <c r="A7580" s="39" t="s">
        <v>1190</v>
      </c>
      <c r="B7580" s="39" t="s">
        <v>86</v>
      </c>
      <c r="C7580" s="39" t="s">
        <v>190</v>
      </c>
      <c r="D7580" s="39" t="s">
        <v>30</v>
      </c>
      <c r="E7580" s="70" t="s">
        <v>49</v>
      </c>
      <c r="F7580" s="70" t="s">
        <v>40</v>
      </c>
      <c r="G7580" s="78">
        <v>44724</v>
      </c>
      <c r="H7580" s="78">
        <v>45658</v>
      </c>
      <c r="I7580" s="69">
        <v>88758998.280000001</v>
      </c>
      <c r="J7580" s="70">
        <v>0</v>
      </c>
      <c r="K7580" s="71">
        <v>1.036</v>
      </c>
      <c r="L7580" s="70">
        <v>0</v>
      </c>
      <c r="M7580" s="71">
        <v>0.79500000000000004</v>
      </c>
      <c r="N7580" s="72"/>
      <c r="O7580" s="73">
        <f>MIN(1,MAX(0,(1/(1+EXP(-(Assumptions!$B$5 + Assumptions!$B$6*$N7580))))*Assumptions!$B$3))</f>
        <v>3.9165722796764356E-2</v>
      </c>
      <c r="P7580" s="73">
        <f>VLOOKUP($F7580,Assumptions!$A$23:$B$27,2,FALSE)*Assumptions!$B$4</f>
        <v>0.7</v>
      </c>
      <c r="Q7580" s="74">
        <f t="shared" si="236"/>
        <v>2433417.2256470751</v>
      </c>
      <c r="R7580" s="75" t="str">
        <f>IF($O7580&lt;Assumptions!$B$17,"A",IF($O7580&lt;Assumptions!$B$18,"B",IF($O7580&lt;Assumptions!$B$19,"C",IF($O7580&lt;Assumptions!$B$20,"D","E"))))</f>
        <v>B</v>
      </c>
      <c r="S7580" s="75">
        <f t="shared" si="237"/>
        <v>0</v>
      </c>
    </row>
    <row r="7581" spans="1:19" ht="17.399999999999999" x14ac:dyDescent="0.3">
      <c r="A7581" s="39" t="s">
        <v>1190</v>
      </c>
      <c r="B7581" s="39" t="s">
        <v>86</v>
      </c>
      <c r="C7581" s="39" t="s">
        <v>190</v>
      </c>
      <c r="D7581" s="39" t="s">
        <v>30</v>
      </c>
      <c r="E7581" s="70" t="s">
        <v>49</v>
      </c>
      <c r="F7581" s="70" t="s">
        <v>40</v>
      </c>
      <c r="G7581" s="78">
        <v>44724</v>
      </c>
      <c r="H7581" s="78">
        <v>45689</v>
      </c>
      <c r="I7581" s="69">
        <v>87360363.799999997</v>
      </c>
      <c r="J7581" s="70">
        <v>0</v>
      </c>
      <c r="K7581" s="71">
        <v>1.081</v>
      </c>
      <c r="L7581" s="70">
        <v>0</v>
      </c>
      <c r="M7581" s="71">
        <v>0.79500000000000004</v>
      </c>
      <c r="N7581" s="72"/>
      <c r="O7581" s="73">
        <f>MIN(1,MAX(0,(1/(1+EXP(-(Assumptions!$B$5 + Assumptions!$B$6*$N7581))))*Assumptions!$B$3))</f>
        <v>3.9165722796764356E-2</v>
      </c>
      <c r="P7581" s="73">
        <f>VLOOKUP($F7581,Assumptions!$A$23:$B$27,2,FALSE)*Assumptions!$B$4</f>
        <v>0.7</v>
      </c>
      <c r="Q7581" s="74">
        <f t="shared" si="236"/>
        <v>2395072.2544107013</v>
      </c>
      <c r="R7581" s="75" t="str">
        <f>IF($O7581&lt;Assumptions!$B$17,"A",IF($O7581&lt;Assumptions!$B$18,"B",IF($O7581&lt;Assumptions!$B$19,"C",IF($O7581&lt;Assumptions!$B$20,"D","E"))))</f>
        <v>B</v>
      </c>
      <c r="S7581" s="75">
        <f t="shared" si="237"/>
        <v>0</v>
      </c>
    </row>
    <row r="7582" spans="1:19" ht="17.399999999999999" x14ac:dyDescent="0.3">
      <c r="A7582" s="39" t="s">
        <v>1190</v>
      </c>
      <c r="B7582" s="39" t="s">
        <v>86</v>
      </c>
      <c r="C7582" s="39" t="s">
        <v>190</v>
      </c>
      <c r="D7582" s="39" t="s">
        <v>30</v>
      </c>
      <c r="E7582" s="70" t="s">
        <v>49</v>
      </c>
      <c r="F7582" s="70" t="s">
        <v>40</v>
      </c>
      <c r="G7582" s="78">
        <v>44724</v>
      </c>
      <c r="H7582" s="78">
        <v>45717</v>
      </c>
      <c r="I7582" s="69">
        <v>85595438.890000001</v>
      </c>
      <c r="J7582" s="70">
        <v>0</v>
      </c>
      <c r="K7582" s="71">
        <v>1.0089999999999999</v>
      </c>
      <c r="L7582" s="70">
        <v>0</v>
      </c>
      <c r="M7582" s="71">
        <v>0.79500000000000004</v>
      </c>
      <c r="N7582" s="72"/>
      <c r="O7582" s="73">
        <f>MIN(1,MAX(0,(1/(1+EXP(-(Assumptions!$B$5 + Assumptions!$B$6*$N7582))))*Assumptions!$B$3))</f>
        <v>3.9165722796764356E-2</v>
      </c>
      <c r="P7582" s="73">
        <f>VLOOKUP($F7582,Assumptions!$A$23:$B$27,2,FALSE)*Assumptions!$B$4</f>
        <v>0.7</v>
      </c>
      <c r="Q7582" s="74">
        <f t="shared" si="236"/>
        <v>2346685.062563186</v>
      </c>
      <c r="R7582" s="75" t="str">
        <f>IF($O7582&lt;Assumptions!$B$17,"A",IF($O7582&lt;Assumptions!$B$18,"B",IF($O7582&lt;Assumptions!$B$19,"C",IF($O7582&lt;Assumptions!$B$20,"D","E"))))</f>
        <v>B</v>
      </c>
      <c r="S7582" s="75">
        <f t="shared" si="237"/>
        <v>0</v>
      </c>
    </row>
    <row r="7583" spans="1:19" ht="17.399999999999999" x14ac:dyDescent="0.3">
      <c r="A7583" s="39" t="s">
        <v>1190</v>
      </c>
      <c r="B7583" s="39" t="s">
        <v>86</v>
      </c>
      <c r="C7583" s="39" t="s">
        <v>190</v>
      </c>
      <c r="D7583" s="39" t="s">
        <v>30</v>
      </c>
      <c r="E7583" s="70" t="s">
        <v>49</v>
      </c>
      <c r="F7583" s="70" t="s">
        <v>40</v>
      </c>
      <c r="G7583" s="78">
        <v>44724</v>
      </c>
      <c r="H7583" s="78">
        <v>45748</v>
      </c>
      <c r="I7583" s="69">
        <v>83841292.819999993</v>
      </c>
      <c r="J7583" s="70">
        <v>0</v>
      </c>
      <c r="K7583" s="71">
        <v>1.008</v>
      </c>
      <c r="L7583" s="70">
        <v>0</v>
      </c>
      <c r="M7583" s="71">
        <v>0.79500000000000004</v>
      </c>
      <c r="N7583" s="72"/>
      <c r="O7583" s="73">
        <f>MIN(1,MAX(0,(1/(1+EXP(-(Assumptions!$B$5 + Assumptions!$B$6*$N7583))))*Assumptions!$B$3))</f>
        <v>3.9165722796764356E-2</v>
      </c>
      <c r="P7583" s="73">
        <f>VLOOKUP($F7583,Assumptions!$A$23:$B$27,2,FALSE)*Assumptions!$B$4</f>
        <v>0.7</v>
      </c>
      <c r="Q7583" s="74">
        <f t="shared" si="236"/>
        <v>2298593.3834573287</v>
      </c>
      <c r="R7583" s="75" t="str">
        <f>IF($O7583&lt;Assumptions!$B$17,"A",IF($O7583&lt;Assumptions!$B$18,"B",IF($O7583&lt;Assumptions!$B$19,"C",IF($O7583&lt;Assumptions!$B$20,"D","E"))))</f>
        <v>B</v>
      </c>
      <c r="S7583" s="75">
        <f t="shared" si="237"/>
        <v>0</v>
      </c>
    </row>
    <row r="7584" spans="1:19" ht="17.399999999999999" x14ac:dyDescent="0.3">
      <c r="A7584" s="39" t="s">
        <v>1190</v>
      </c>
      <c r="B7584" s="39" t="s">
        <v>86</v>
      </c>
      <c r="C7584" s="39" t="s">
        <v>190</v>
      </c>
      <c r="D7584" s="39" t="s">
        <v>30</v>
      </c>
      <c r="E7584" s="70" t="s">
        <v>49</v>
      </c>
      <c r="F7584" s="70" t="s">
        <v>40</v>
      </c>
      <c r="G7584" s="78">
        <v>44724</v>
      </c>
      <c r="H7584" s="78">
        <v>45778</v>
      </c>
      <c r="I7584" s="69">
        <v>82463789.480000004</v>
      </c>
      <c r="J7584" s="70">
        <v>0</v>
      </c>
      <c r="K7584" s="71">
        <v>1.0740000000000001</v>
      </c>
      <c r="L7584" s="70">
        <v>0</v>
      </c>
      <c r="M7584" s="71">
        <v>0.79500000000000004</v>
      </c>
      <c r="N7584" s="72"/>
      <c r="O7584" s="73">
        <f>MIN(1,MAX(0,(1/(1+EXP(-(Assumptions!$B$5 + Assumptions!$B$6*$N7584))))*Assumptions!$B$3))</f>
        <v>3.9165722796764356E-2</v>
      </c>
      <c r="P7584" s="73">
        <f>VLOOKUP($F7584,Assumptions!$A$23:$B$27,2,FALSE)*Assumptions!$B$4</f>
        <v>0.7</v>
      </c>
      <c r="Q7584" s="74">
        <f t="shared" si="236"/>
        <v>2260827.7436810886</v>
      </c>
      <c r="R7584" s="75" t="str">
        <f>IF($O7584&lt;Assumptions!$B$17,"A",IF($O7584&lt;Assumptions!$B$18,"B",IF($O7584&lt;Assumptions!$B$19,"C",IF($O7584&lt;Assumptions!$B$20,"D","E"))))</f>
        <v>B</v>
      </c>
      <c r="S7584" s="75">
        <f t="shared" si="237"/>
        <v>0</v>
      </c>
    </row>
    <row r="7585" spans="1:19" ht="17.399999999999999" x14ac:dyDescent="0.3">
      <c r="A7585" s="39" t="s">
        <v>1190</v>
      </c>
      <c r="B7585" s="39" t="s">
        <v>86</v>
      </c>
      <c r="C7585" s="39" t="s">
        <v>190</v>
      </c>
      <c r="D7585" s="39" t="s">
        <v>30</v>
      </c>
      <c r="E7585" s="70" t="s">
        <v>49</v>
      </c>
      <c r="F7585" s="70" t="s">
        <v>40</v>
      </c>
      <c r="G7585" s="78">
        <v>44724</v>
      </c>
      <c r="H7585" s="78">
        <v>45809</v>
      </c>
      <c r="I7585" s="69">
        <v>80869938.590000004</v>
      </c>
      <c r="J7585" s="70">
        <v>0</v>
      </c>
      <c r="K7585" s="71">
        <v>1.0149999999999999</v>
      </c>
      <c r="L7585" s="70">
        <v>0</v>
      </c>
      <c r="M7585" s="71">
        <v>0.79500000000000004</v>
      </c>
      <c r="N7585" s="72"/>
      <c r="O7585" s="73">
        <f>MIN(1,MAX(0,(1/(1+EXP(-(Assumptions!$B$5 + Assumptions!$B$6*$N7585))))*Assumptions!$B$3))</f>
        <v>3.9165722796764356E-2</v>
      </c>
      <c r="P7585" s="73">
        <f>VLOOKUP($F7585,Assumptions!$A$23:$B$27,2,FALSE)*Assumptions!$B$4</f>
        <v>0.7</v>
      </c>
      <c r="Q7585" s="74">
        <f t="shared" si="236"/>
        <v>2217130.7181851077</v>
      </c>
      <c r="R7585" s="75" t="str">
        <f>IF($O7585&lt;Assumptions!$B$17,"A",IF($O7585&lt;Assumptions!$B$18,"B",IF($O7585&lt;Assumptions!$B$19,"C",IF($O7585&lt;Assumptions!$B$20,"D","E"))))</f>
        <v>B</v>
      </c>
      <c r="S7585" s="75">
        <f t="shared" si="237"/>
        <v>0</v>
      </c>
    </row>
    <row r="7586" spans="1:19" ht="17.399999999999999" x14ac:dyDescent="0.3">
      <c r="A7586" s="39" t="s">
        <v>1190</v>
      </c>
      <c r="B7586" s="39" t="s">
        <v>86</v>
      </c>
      <c r="C7586" s="39" t="s">
        <v>190</v>
      </c>
      <c r="D7586" s="39" t="s">
        <v>30</v>
      </c>
      <c r="E7586" s="70" t="s">
        <v>49</v>
      </c>
      <c r="F7586" s="70" t="s">
        <v>40</v>
      </c>
      <c r="G7586" s="78">
        <v>44724</v>
      </c>
      <c r="H7586" s="78">
        <v>45839</v>
      </c>
      <c r="I7586" s="69">
        <v>79565946.140000001</v>
      </c>
      <c r="J7586" s="70">
        <v>0</v>
      </c>
      <c r="K7586" s="71">
        <v>1.1120000000000001</v>
      </c>
      <c r="L7586" s="70">
        <v>0</v>
      </c>
      <c r="M7586" s="71">
        <v>0.79500000000000004</v>
      </c>
      <c r="N7586" s="72"/>
      <c r="O7586" s="73">
        <f>MIN(1,MAX(0,(1/(1+EXP(-(Assumptions!$B$5 + Assumptions!$B$6*$N7586))))*Assumptions!$B$3))</f>
        <v>3.9165722796764356E-2</v>
      </c>
      <c r="P7586" s="73">
        <f>VLOOKUP($F7586,Assumptions!$A$23:$B$27,2,FALSE)*Assumptions!$B$4</f>
        <v>0.7</v>
      </c>
      <c r="Q7586" s="74">
        <f t="shared" si="236"/>
        <v>2181380.4534070659</v>
      </c>
      <c r="R7586" s="75" t="str">
        <f>IF($O7586&lt;Assumptions!$B$17,"A",IF($O7586&lt;Assumptions!$B$18,"B",IF($O7586&lt;Assumptions!$B$19,"C",IF($O7586&lt;Assumptions!$B$20,"D","E"))))</f>
        <v>B</v>
      </c>
      <c r="S7586" s="75">
        <f t="shared" si="237"/>
        <v>0</v>
      </c>
    </row>
    <row r="7587" spans="1:19" ht="17.399999999999999" x14ac:dyDescent="0.3">
      <c r="A7587" s="39" t="s">
        <v>1190</v>
      </c>
      <c r="B7587" s="39" t="s">
        <v>86</v>
      </c>
      <c r="C7587" s="39" t="s">
        <v>190</v>
      </c>
      <c r="D7587" s="39" t="s">
        <v>30</v>
      </c>
      <c r="E7587" s="70" t="s">
        <v>49</v>
      </c>
      <c r="F7587" s="70" t="s">
        <v>40</v>
      </c>
      <c r="G7587" s="78">
        <v>44724</v>
      </c>
      <c r="H7587" s="78">
        <v>45870</v>
      </c>
      <c r="I7587" s="69">
        <v>78294435.209999993</v>
      </c>
      <c r="J7587" s="70">
        <v>35</v>
      </c>
      <c r="K7587" s="71">
        <v>0.53600000000000003</v>
      </c>
      <c r="L7587" s="70">
        <v>0</v>
      </c>
      <c r="M7587" s="71">
        <v>0.79500000000000004</v>
      </c>
      <c r="N7587" s="72"/>
      <c r="O7587" s="73">
        <f>MIN(1,MAX(0,(1/(1+EXP(-(Assumptions!$B$5 + Assumptions!$B$6*$N7587))))*Assumptions!$B$3))</f>
        <v>3.9165722796764356E-2</v>
      </c>
      <c r="P7587" s="73">
        <f>VLOOKUP($F7587,Assumptions!$A$23:$B$27,2,FALSE)*Assumptions!$B$4</f>
        <v>0.7</v>
      </c>
      <c r="Q7587" s="74">
        <f t="shared" si="236"/>
        <v>2146520.7021748605</v>
      </c>
      <c r="R7587" s="75" t="str">
        <f>IF($O7587&lt;Assumptions!$B$17,"A",IF($O7587&lt;Assumptions!$B$18,"B",IF($O7587&lt;Assumptions!$B$19,"C",IF($O7587&lt;Assumptions!$B$20,"D","E"))))</f>
        <v>B</v>
      </c>
      <c r="S7587" s="75">
        <f t="shared" si="237"/>
        <v>0</v>
      </c>
    </row>
    <row r="7588" spans="1:19" ht="17.399999999999999" x14ac:dyDescent="0.3">
      <c r="A7588" s="39" t="s">
        <v>1190</v>
      </c>
      <c r="B7588" s="39" t="s">
        <v>86</v>
      </c>
      <c r="C7588" s="39" t="s">
        <v>190</v>
      </c>
      <c r="D7588" s="39" t="s">
        <v>30</v>
      </c>
      <c r="E7588" s="70" t="s">
        <v>49</v>
      </c>
      <c r="F7588" s="70" t="s">
        <v>40</v>
      </c>
      <c r="G7588" s="78">
        <v>44724</v>
      </c>
      <c r="H7588" s="78">
        <v>45901</v>
      </c>
      <c r="I7588" s="69">
        <v>76980710.760000005</v>
      </c>
      <c r="J7588" s="70">
        <v>0</v>
      </c>
      <c r="K7588" s="71">
        <v>1.1020000000000001</v>
      </c>
      <c r="L7588" s="70">
        <v>0</v>
      </c>
      <c r="M7588" s="71">
        <v>0.79500000000000004</v>
      </c>
      <c r="N7588" s="72"/>
      <c r="O7588" s="73">
        <f>MIN(1,MAX(0,(1/(1+EXP(-(Assumptions!$B$5 + Assumptions!$B$6*$N7588))))*Assumptions!$B$3))</f>
        <v>3.9165722796764356E-2</v>
      </c>
      <c r="P7588" s="73">
        <f>VLOOKUP($F7588,Assumptions!$A$23:$B$27,2,FALSE)*Assumptions!$B$4</f>
        <v>0.7</v>
      </c>
      <c r="Q7588" s="74">
        <f t="shared" si="236"/>
        <v>2110503.6248268387</v>
      </c>
      <c r="R7588" s="75" t="str">
        <f>IF($O7588&lt;Assumptions!$B$17,"A",IF($O7588&lt;Assumptions!$B$18,"B",IF($O7588&lt;Assumptions!$B$19,"C",IF($O7588&lt;Assumptions!$B$20,"D","E"))))</f>
        <v>B</v>
      </c>
      <c r="S7588" s="75">
        <f t="shared" si="237"/>
        <v>0</v>
      </c>
    </row>
    <row r="7589" spans="1:19" ht="17.399999999999999" x14ac:dyDescent="0.3">
      <c r="A7589" s="39" t="s">
        <v>1190</v>
      </c>
      <c r="B7589" s="39" t="s">
        <v>86</v>
      </c>
      <c r="C7589" s="39" t="s">
        <v>190</v>
      </c>
      <c r="D7589" s="39" t="s">
        <v>30</v>
      </c>
      <c r="E7589" s="70" t="s">
        <v>49</v>
      </c>
      <c r="F7589" s="70" t="s">
        <v>40</v>
      </c>
      <c r="G7589" s="78">
        <v>44724</v>
      </c>
      <c r="H7589" s="78">
        <v>45931</v>
      </c>
      <c r="I7589" s="69">
        <v>75589904.75</v>
      </c>
      <c r="J7589" s="70">
        <v>0</v>
      </c>
      <c r="K7589" s="71">
        <v>0.96799999999999997</v>
      </c>
      <c r="L7589" s="70">
        <v>0</v>
      </c>
      <c r="M7589" s="71">
        <v>0.79500000000000004</v>
      </c>
      <c r="N7589" s="72"/>
      <c r="O7589" s="73">
        <f>MIN(1,MAX(0,(1/(1+EXP(-(Assumptions!$B$5 + Assumptions!$B$6*$N7589))))*Assumptions!$B$3))</f>
        <v>3.9165722796764356E-2</v>
      </c>
      <c r="P7589" s="73">
        <f>VLOOKUP($F7589,Assumptions!$A$23:$B$27,2,FALSE)*Assumptions!$B$4</f>
        <v>0.7</v>
      </c>
      <c r="Q7589" s="74">
        <f t="shared" si="236"/>
        <v>2072373.2789706248</v>
      </c>
      <c r="R7589" s="75" t="str">
        <f>IF($O7589&lt;Assumptions!$B$17,"A",IF($O7589&lt;Assumptions!$B$18,"B",IF($O7589&lt;Assumptions!$B$19,"C",IF($O7589&lt;Assumptions!$B$20,"D","E"))))</f>
        <v>B</v>
      </c>
      <c r="S7589" s="75">
        <f t="shared" si="237"/>
        <v>0</v>
      </c>
    </row>
    <row r="7590" spans="1:19" ht="17.399999999999999" x14ac:dyDescent="0.3">
      <c r="A7590" s="39" t="s">
        <v>1190</v>
      </c>
      <c r="B7590" s="39" t="s">
        <v>86</v>
      </c>
      <c r="C7590" s="39" t="s">
        <v>190</v>
      </c>
      <c r="D7590" s="39" t="s">
        <v>30</v>
      </c>
      <c r="E7590" s="70" t="s">
        <v>49</v>
      </c>
      <c r="F7590" s="70" t="s">
        <v>40</v>
      </c>
      <c r="G7590" s="78">
        <v>44724</v>
      </c>
      <c r="H7590" s="78">
        <v>45962</v>
      </c>
      <c r="I7590" s="69">
        <v>74297284.849999994</v>
      </c>
      <c r="J7590" s="70">
        <v>15</v>
      </c>
      <c r="K7590" s="71">
        <v>0.96899999999999997</v>
      </c>
      <c r="L7590" s="70">
        <v>0</v>
      </c>
      <c r="M7590" s="71">
        <v>0.79500000000000004</v>
      </c>
      <c r="N7590" s="72"/>
      <c r="O7590" s="73">
        <f>MIN(1,MAX(0,(1/(1+EXP(-(Assumptions!$B$5 + Assumptions!$B$6*$N7590))))*Assumptions!$B$3))</f>
        <v>3.9165722796764356E-2</v>
      </c>
      <c r="P7590" s="73">
        <f>VLOOKUP($F7590,Assumptions!$A$23:$B$27,2,FALSE)*Assumptions!$B$4</f>
        <v>0.7</v>
      </c>
      <c r="Q7590" s="74">
        <f t="shared" si="236"/>
        <v>2036934.8040911378</v>
      </c>
      <c r="R7590" s="75" t="str">
        <f>IF($O7590&lt;Assumptions!$B$17,"A",IF($O7590&lt;Assumptions!$B$18,"B",IF($O7590&lt;Assumptions!$B$19,"C",IF($O7590&lt;Assumptions!$B$20,"D","E"))))</f>
        <v>B</v>
      </c>
      <c r="S7590" s="75">
        <f t="shared" si="237"/>
        <v>0</v>
      </c>
    </row>
    <row r="7591" spans="1:19" ht="17.399999999999999" x14ac:dyDescent="0.3">
      <c r="A7591" s="39" t="s">
        <v>1190</v>
      </c>
      <c r="B7591" s="39" t="s">
        <v>86</v>
      </c>
      <c r="C7591" s="39" t="s">
        <v>190</v>
      </c>
      <c r="D7591" s="39" t="s">
        <v>30</v>
      </c>
      <c r="E7591" s="70" t="s">
        <v>49</v>
      </c>
      <c r="F7591" s="70" t="s">
        <v>40</v>
      </c>
      <c r="G7591" s="78">
        <v>44724</v>
      </c>
      <c r="H7591" s="78">
        <v>45992</v>
      </c>
      <c r="I7591" s="69">
        <v>72861785.480000004</v>
      </c>
      <c r="J7591" s="70">
        <v>0</v>
      </c>
      <c r="K7591" s="71">
        <v>1.0389999999999999</v>
      </c>
      <c r="L7591" s="70">
        <v>0</v>
      </c>
      <c r="M7591" s="71">
        <v>0.79500000000000004</v>
      </c>
      <c r="N7591" s="72"/>
      <c r="O7591" s="73">
        <f>MIN(1,MAX(0,(1/(1+EXP(-(Assumptions!$B$5 + Assumptions!$B$6*$N7591))))*Assumptions!$B$3))</f>
        <v>3.9165722796764356E-2</v>
      </c>
      <c r="P7591" s="73">
        <f>VLOOKUP($F7591,Assumptions!$A$23:$B$27,2,FALSE)*Assumptions!$B$4</f>
        <v>0.7</v>
      </c>
      <c r="Q7591" s="74">
        <f t="shared" si="236"/>
        <v>1997579.1448108931</v>
      </c>
      <c r="R7591" s="75" t="str">
        <f>IF($O7591&lt;Assumptions!$B$17,"A",IF($O7591&lt;Assumptions!$B$18,"B",IF($O7591&lt;Assumptions!$B$19,"C",IF($O7591&lt;Assumptions!$B$20,"D","E"))))</f>
        <v>B</v>
      </c>
      <c r="S7591" s="75">
        <f t="shared" si="237"/>
        <v>0</v>
      </c>
    </row>
    <row r="7592" spans="1:19" ht="17.399999999999999" x14ac:dyDescent="0.3">
      <c r="A7592" s="39" t="s">
        <v>1191</v>
      </c>
      <c r="B7592" s="39" t="s">
        <v>65</v>
      </c>
      <c r="C7592" s="39" t="s">
        <v>135</v>
      </c>
      <c r="D7592" s="39" t="s">
        <v>30</v>
      </c>
      <c r="E7592" s="70" t="s">
        <v>23</v>
      </c>
      <c r="F7592" s="70" t="s">
        <v>24</v>
      </c>
      <c r="G7592" s="78">
        <v>44277</v>
      </c>
      <c r="H7592" s="78">
        <v>45658</v>
      </c>
      <c r="I7592" s="69">
        <v>806128.21</v>
      </c>
      <c r="J7592" s="70">
        <v>95</v>
      </c>
      <c r="K7592" s="71">
        <v>0.59499999999999997</v>
      </c>
      <c r="L7592" s="70">
        <v>0</v>
      </c>
      <c r="M7592" s="71">
        <v>0.71</v>
      </c>
      <c r="N7592" s="72"/>
      <c r="O7592" s="73">
        <f>MIN(1,MAX(0,(1/(1+EXP(-(Assumptions!$B$5 + Assumptions!$B$6*$N7592))))*Assumptions!$B$3))</f>
        <v>3.9165722796764356E-2</v>
      </c>
      <c r="P7592" s="73">
        <f>VLOOKUP($F7592,Assumptions!$A$23:$B$27,2,FALSE)*Assumptions!$B$4</f>
        <v>0.2</v>
      </c>
      <c r="Q7592" s="74">
        <f t="shared" si="236"/>
        <v>6314.5188023023693</v>
      </c>
      <c r="R7592" s="75" t="str">
        <f>IF($O7592&lt;Assumptions!$B$17,"A",IF($O7592&lt;Assumptions!$B$18,"B",IF($O7592&lt;Assumptions!$B$19,"C",IF($O7592&lt;Assumptions!$B$20,"D","E"))))</f>
        <v>B</v>
      </c>
      <c r="S7592" s="75">
        <f t="shared" si="237"/>
        <v>0</v>
      </c>
    </row>
    <row r="7593" spans="1:19" ht="17.399999999999999" x14ac:dyDescent="0.3">
      <c r="A7593" s="39" t="s">
        <v>1191</v>
      </c>
      <c r="B7593" s="39" t="s">
        <v>65</v>
      </c>
      <c r="C7593" s="39" t="s">
        <v>135</v>
      </c>
      <c r="D7593" s="39" t="s">
        <v>30</v>
      </c>
      <c r="E7593" s="70" t="s">
        <v>23</v>
      </c>
      <c r="F7593" s="70" t="s">
        <v>24</v>
      </c>
      <c r="G7593" s="78">
        <v>44277</v>
      </c>
      <c r="H7593" s="78">
        <v>45689</v>
      </c>
      <c r="I7593" s="69">
        <v>779731.74</v>
      </c>
      <c r="J7593" s="70">
        <v>0</v>
      </c>
      <c r="K7593" s="71">
        <v>1.1220000000000001</v>
      </c>
      <c r="L7593" s="70">
        <v>0</v>
      </c>
      <c r="M7593" s="71">
        <v>0.71</v>
      </c>
      <c r="N7593" s="72"/>
      <c r="O7593" s="73">
        <f>MIN(1,MAX(0,(1/(1+EXP(-(Assumptions!$B$5 + Assumptions!$B$6*$N7593))))*Assumptions!$B$3))</f>
        <v>3.9165722796764356E-2</v>
      </c>
      <c r="P7593" s="73">
        <f>VLOOKUP($F7593,Assumptions!$A$23:$B$27,2,FALSE)*Assumptions!$B$4</f>
        <v>0.2</v>
      </c>
      <c r="Q7593" s="74">
        <f t="shared" si="236"/>
        <v>6107.7514369357477</v>
      </c>
      <c r="R7593" s="75" t="str">
        <f>IF($O7593&lt;Assumptions!$B$17,"A",IF($O7593&lt;Assumptions!$B$18,"B",IF($O7593&lt;Assumptions!$B$19,"C",IF($O7593&lt;Assumptions!$B$20,"D","E"))))</f>
        <v>B</v>
      </c>
      <c r="S7593" s="75">
        <f t="shared" si="237"/>
        <v>0</v>
      </c>
    </row>
    <row r="7594" spans="1:19" ht="17.399999999999999" x14ac:dyDescent="0.3">
      <c r="A7594" s="39" t="s">
        <v>1191</v>
      </c>
      <c r="B7594" s="39" t="s">
        <v>65</v>
      </c>
      <c r="C7594" s="39" t="s">
        <v>135</v>
      </c>
      <c r="D7594" s="39" t="s">
        <v>30</v>
      </c>
      <c r="E7594" s="70" t="s">
        <v>23</v>
      </c>
      <c r="F7594" s="70" t="s">
        <v>24</v>
      </c>
      <c r="G7594" s="78">
        <v>44277</v>
      </c>
      <c r="H7594" s="78">
        <v>45717</v>
      </c>
      <c r="I7594" s="69">
        <v>756191.69</v>
      </c>
      <c r="J7594" s="70">
        <v>0</v>
      </c>
      <c r="K7594" s="71">
        <v>1.0309999999999999</v>
      </c>
      <c r="L7594" s="70">
        <v>0</v>
      </c>
      <c r="M7594" s="71">
        <v>0.71</v>
      </c>
      <c r="N7594" s="72"/>
      <c r="O7594" s="73">
        <f>MIN(1,MAX(0,(1/(1+EXP(-(Assumptions!$B$5 + Assumptions!$B$6*$N7594))))*Assumptions!$B$3))</f>
        <v>3.9165722796764356E-2</v>
      </c>
      <c r="P7594" s="73">
        <f>VLOOKUP($F7594,Assumptions!$A$23:$B$27,2,FALSE)*Assumptions!$B$4</f>
        <v>0.2</v>
      </c>
      <c r="Q7594" s="74">
        <f t="shared" si="236"/>
        <v>5923.3588223513534</v>
      </c>
      <c r="R7594" s="75" t="str">
        <f>IF($O7594&lt;Assumptions!$B$17,"A",IF($O7594&lt;Assumptions!$B$18,"B",IF($O7594&lt;Assumptions!$B$19,"C",IF($O7594&lt;Assumptions!$B$20,"D","E"))))</f>
        <v>B</v>
      </c>
      <c r="S7594" s="75">
        <f t="shared" si="237"/>
        <v>0</v>
      </c>
    </row>
    <row r="7595" spans="1:19" ht="17.399999999999999" x14ac:dyDescent="0.3">
      <c r="A7595" s="39" t="s">
        <v>1191</v>
      </c>
      <c r="B7595" s="39" t="s">
        <v>65</v>
      </c>
      <c r="C7595" s="39" t="s">
        <v>135</v>
      </c>
      <c r="D7595" s="39" t="s">
        <v>30</v>
      </c>
      <c r="E7595" s="70" t="s">
        <v>23</v>
      </c>
      <c r="F7595" s="70" t="s">
        <v>24</v>
      </c>
      <c r="G7595" s="78">
        <v>44277</v>
      </c>
      <c r="H7595" s="78">
        <v>45748</v>
      </c>
      <c r="I7595" s="69">
        <v>735234.63</v>
      </c>
      <c r="J7595" s="70">
        <v>0</v>
      </c>
      <c r="K7595" s="71">
        <v>1.0629999999999999</v>
      </c>
      <c r="L7595" s="70">
        <v>0</v>
      </c>
      <c r="M7595" s="71">
        <v>0.71</v>
      </c>
      <c r="N7595" s="72"/>
      <c r="O7595" s="73">
        <f>MIN(1,MAX(0,(1/(1+EXP(-(Assumptions!$B$5 + Assumptions!$B$6*$N7595))))*Assumptions!$B$3))</f>
        <v>3.9165722796764356E-2</v>
      </c>
      <c r="P7595" s="73">
        <f>VLOOKUP($F7595,Assumptions!$A$23:$B$27,2,FALSE)*Assumptions!$B$4</f>
        <v>0.2</v>
      </c>
      <c r="Q7595" s="74">
        <f t="shared" si="236"/>
        <v>5759.1991418323214</v>
      </c>
      <c r="R7595" s="75" t="str">
        <f>IF($O7595&lt;Assumptions!$B$17,"A",IF($O7595&lt;Assumptions!$B$18,"B",IF($O7595&lt;Assumptions!$B$19,"C",IF($O7595&lt;Assumptions!$B$20,"D","E"))))</f>
        <v>B</v>
      </c>
      <c r="S7595" s="75">
        <f t="shared" si="237"/>
        <v>0</v>
      </c>
    </row>
    <row r="7596" spans="1:19" ht="17.399999999999999" x14ac:dyDescent="0.3">
      <c r="A7596" s="39" t="s">
        <v>1191</v>
      </c>
      <c r="B7596" s="39" t="s">
        <v>65</v>
      </c>
      <c r="C7596" s="39" t="s">
        <v>135</v>
      </c>
      <c r="D7596" s="39" t="s">
        <v>30</v>
      </c>
      <c r="E7596" s="70" t="s">
        <v>23</v>
      </c>
      <c r="F7596" s="70" t="s">
        <v>24</v>
      </c>
      <c r="G7596" s="78">
        <v>44277</v>
      </c>
      <c r="H7596" s="78">
        <v>45778</v>
      </c>
      <c r="I7596" s="69">
        <v>714801.44</v>
      </c>
      <c r="J7596" s="70">
        <v>0</v>
      </c>
      <c r="K7596" s="71">
        <v>1.069</v>
      </c>
      <c r="L7596" s="70">
        <v>0</v>
      </c>
      <c r="M7596" s="71">
        <v>0.71</v>
      </c>
      <c r="N7596" s="72"/>
      <c r="O7596" s="73">
        <f>MIN(1,MAX(0,(1/(1+EXP(-(Assumptions!$B$5 + Assumptions!$B$6*$N7596))))*Assumptions!$B$3))</f>
        <v>3.9165722796764356E-2</v>
      </c>
      <c r="P7596" s="73">
        <f>VLOOKUP($F7596,Assumptions!$A$23:$B$27,2,FALSE)*Assumptions!$B$4</f>
        <v>0.2</v>
      </c>
      <c r="Q7596" s="74">
        <f t="shared" si="236"/>
        <v>5599.143010753598</v>
      </c>
      <c r="R7596" s="75" t="str">
        <f>IF($O7596&lt;Assumptions!$B$17,"A",IF($O7596&lt;Assumptions!$B$18,"B",IF($O7596&lt;Assumptions!$B$19,"C",IF($O7596&lt;Assumptions!$B$20,"D","E"))))</f>
        <v>B</v>
      </c>
      <c r="S7596" s="75">
        <f t="shared" si="237"/>
        <v>0</v>
      </c>
    </row>
    <row r="7597" spans="1:19" ht="17.399999999999999" x14ac:dyDescent="0.3">
      <c r="A7597" s="39" t="s">
        <v>1191</v>
      </c>
      <c r="B7597" s="39" t="s">
        <v>65</v>
      </c>
      <c r="C7597" s="39" t="s">
        <v>135</v>
      </c>
      <c r="D7597" s="39" t="s">
        <v>30</v>
      </c>
      <c r="E7597" s="70" t="s">
        <v>23</v>
      </c>
      <c r="F7597" s="70" t="s">
        <v>24</v>
      </c>
      <c r="G7597" s="78">
        <v>44277</v>
      </c>
      <c r="H7597" s="78">
        <v>45809</v>
      </c>
      <c r="I7597" s="69">
        <v>695146.62</v>
      </c>
      <c r="J7597" s="70">
        <v>0</v>
      </c>
      <c r="K7597" s="71">
        <v>1.0549999999999999</v>
      </c>
      <c r="L7597" s="70">
        <v>0</v>
      </c>
      <c r="M7597" s="71">
        <v>0.71</v>
      </c>
      <c r="N7597" s="72"/>
      <c r="O7597" s="73">
        <f>MIN(1,MAX(0,(1/(1+EXP(-(Assumptions!$B$5 + Assumptions!$B$6*$N7597))))*Assumptions!$B$3))</f>
        <v>3.9165722796764356E-2</v>
      </c>
      <c r="P7597" s="73">
        <f>VLOOKUP($F7597,Assumptions!$A$23:$B$27,2,FALSE)*Assumptions!$B$4</f>
        <v>0.2</v>
      </c>
      <c r="Q7597" s="74">
        <f t="shared" si="236"/>
        <v>5445.1839644055381</v>
      </c>
      <c r="R7597" s="75" t="str">
        <f>IF($O7597&lt;Assumptions!$B$17,"A",IF($O7597&lt;Assumptions!$B$18,"B",IF($O7597&lt;Assumptions!$B$19,"C",IF($O7597&lt;Assumptions!$B$20,"D","E"))))</f>
        <v>B</v>
      </c>
      <c r="S7597" s="75">
        <f t="shared" si="237"/>
        <v>0</v>
      </c>
    </row>
    <row r="7598" spans="1:19" ht="17.399999999999999" x14ac:dyDescent="0.3">
      <c r="A7598" s="39" t="s">
        <v>1191</v>
      </c>
      <c r="B7598" s="39" t="s">
        <v>65</v>
      </c>
      <c r="C7598" s="39" t="s">
        <v>135</v>
      </c>
      <c r="D7598" s="39" t="s">
        <v>30</v>
      </c>
      <c r="E7598" s="70" t="s">
        <v>23</v>
      </c>
      <c r="F7598" s="70" t="s">
        <v>24</v>
      </c>
      <c r="G7598" s="78">
        <v>44277</v>
      </c>
      <c r="H7598" s="78">
        <v>45839</v>
      </c>
      <c r="I7598" s="69">
        <v>674553.46</v>
      </c>
      <c r="J7598" s="70">
        <v>0</v>
      </c>
      <c r="K7598" s="71">
        <v>1.133</v>
      </c>
      <c r="L7598" s="70">
        <v>0</v>
      </c>
      <c r="M7598" s="71">
        <v>0.71</v>
      </c>
      <c r="N7598" s="72"/>
      <c r="O7598" s="73">
        <f>MIN(1,MAX(0,(1/(1+EXP(-(Assumptions!$B$5 + Assumptions!$B$6*$N7598))))*Assumptions!$B$3))</f>
        <v>3.9165722796764356E-2</v>
      </c>
      <c r="P7598" s="73">
        <f>VLOOKUP($F7598,Assumptions!$A$23:$B$27,2,FALSE)*Assumptions!$B$4</f>
        <v>0.2</v>
      </c>
      <c r="Q7598" s="74">
        <f t="shared" si="236"/>
        <v>5283.8747651916547</v>
      </c>
      <c r="R7598" s="75" t="str">
        <f>IF($O7598&lt;Assumptions!$B$17,"A",IF($O7598&lt;Assumptions!$B$18,"B",IF($O7598&lt;Assumptions!$B$19,"C",IF($O7598&lt;Assumptions!$B$20,"D","E"))))</f>
        <v>B</v>
      </c>
      <c r="S7598" s="75">
        <f t="shared" si="237"/>
        <v>0</v>
      </c>
    </row>
    <row r="7599" spans="1:19" ht="17.399999999999999" x14ac:dyDescent="0.3">
      <c r="A7599" s="39" t="s">
        <v>1191</v>
      </c>
      <c r="B7599" s="39" t="s">
        <v>65</v>
      </c>
      <c r="C7599" s="39" t="s">
        <v>135</v>
      </c>
      <c r="D7599" s="39" t="s">
        <v>30</v>
      </c>
      <c r="E7599" s="70" t="s">
        <v>23</v>
      </c>
      <c r="F7599" s="70" t="s">
        <v>24</v>
      </c>
      <c r="G7599" s="78">
        <v>44277</v>
      </c>
      <c r="H7599" s="78">
        <v>45870</v>
      </c>
      <c r="I7599" s="69">
        <v>653249.56000000006</v>
      </c>
      <c r="J7599" s="70">
        <v>0</v>
      </c>
      <c r="K7599" s="71">
        <v>1.038</v>
      </c>
      <c r="L7599" s="70">
        <v>0</v>
      </c>
      <c r="M7599" s="71">
        <v>0.71</v>
      </c>
      <c r="N7599" s="72"/>
      <c r="O7599" s="73">
        <f>MIN(1,MAX(0,(1/(1+EXP(-(Assumptions!$B$5 + Assumptions!$B$6*$N7599))))*Assumptions!$B$3))</f>
        <v>3.9165722796764356E-2</v>
      </c>
      <c r="P7599" s="73">
        <f>VLOOKUP($F7599,Assumptions!$A$23:$B$27,2,FALSE)*Assumptions!$B$4</f>
        <v>0.2</v>
      </c>
      <c r="Q7599" s="74">
        <f t="shared" si="236"/>
        <v>5116.998236813658</v>
      </c>
      <c r="R7599" s="75" t="str">
        <f>IF($O7599&lt;Assumptions!$B$17,"A",IF($O7599&lt;Assumptions!$B$18,"B",IF($O7599&lt;Assumptions!$B$19,"C",IF($O7599&lt;Assumptions!$B$20,"D","E"))))</f>
        <v>B</v>
      </c>
      <c r="S7599" s="75">
        <f t="shared" si="237"/>
        <v>0</v>
      </c>
    </row>
    <row r="7600" spans="1:19" ht="17.399999999999999" x14ac:dyDescent="0.3">
      <c r="A7600" s="39" t="s">
        <v>1191</v>
      </c>
      <c r="B7600" s="39" t="s">
        <v>65</v>
      </c>
      <c r="C7600" s="39" t="s">
        <v>135</v>
      </c>
      <c r="D7600" s="39" t="s">
        <v>30</v>
      </c>
      <c r="E7600" s="70" t="s">
        <v>23</v>
      </c>
      <c r="F7600" s="70" t="s">
        <v>24</v>
      </c>
      <c r="G7600" s="78">
        <v>44277</v>
      </c>
      <c r="H7600" s="78">
        <v>45901</v>
      </c>
      <c r="I7600" s="69">
        <v>634036.81999999995</v>
      </c>
      <c r="J7600" s="70">
        <v>0</v>
      </c>
      <c r="K7600" s="71">
        <v>1.083</v>
      </c>
      <c r="L7600" s="70">
        <v>0</v>
      </c>
      <c r="M7600" s="71">
        <v>0.71</v>
      </c>
      <c r="N7600" s="72"/>
      <c r="O7600" s="73">
        <f>MIN(1,MAX(0,(1/(1+EXP(-(Assumptions!$B$5 + Assumptions!$B$6*$N7600))))*Assumptions!$B$3))</f>
        <v>3.9165722796764356E-2</v>
      </c>
      <c r="P7600" s="73">
        <f>VLOOKUP($F7600,Assumptions!$A$23:$B$27,2,FALSE)*Assumptions!$B$4</f>
        <v>0.2</v>
      </c>
      <c r="Q7600" s="74">
        <f t="shared" si="236"/>
        <v>4966.5020670123959</v>
      </c>
      <c r="R7600" s="75" t="str">
        <f>IF($O7600&lt;Assumptions!$B$17,"A",IF($O7600&lt;Assumptions!$B$18,"B",IF($O7600&lt;Assumptions!$B$19,"C",IF($O7600&lt;Assumptions!$B$20,"D","E"))))</f>
        <v>B</v>
      </c>
      <c r="S7600" s="75">
        <f t="shared" si="237"/>
        <v>0</v>
      </c>
    </row>
    <row r="7601" spans="1:19" ht="17.399999999999999" x14ac:dyDescent="0.3">
      <c r="A7601" s="39" t="s">
        <v>1191</v>
      </c>
      <c r="B7601" s="39" t="s">
        <v>65</v>
      </c>
      <c r="C7601" s="39" t="s">
        <v>135</v>
      </c>
      <c r="D7601" s="39" t="s">
        <v>30</v>
      </c>
      <c r="E7601" s="70" t="s">
        <v>23</v>
      </c>
      <c r="F7601" s="70" t="s">
        <v>24</v>
      </c>
      <c r="G7601" s="78">
        <v>44277</v>
      </c>
      <c r="H7601" s="78">
        <v>45931</v>
      </c>
      <c r="I7601" s="69">
        <v>615279.77</v>
      </c>
      <c r="J7601" s="70">
        <v>0</v>
      </c>
      <c r="K7601" s="71">
        <v>0.999</v>
      </c>
      <c r="L7601" s="70">
        <v>0</v>
      </c>
      <c r="M7601" s="71">
        <v>0.71</v>
      </c>
      <c r="N7601" s="72"/>
      <c r="O7601" s="73">
        <f>MIN(1,MAX(0,(1/(1+EXP(-(Assumptions!$B$5 + Assumptions!$B$6*$N7601))))*Assumptions!$B$3))</f>
        <v>3.9165722796764356E-2</v>
      </c>
      <c r="P7601" s="73">
        <f>VLOOKUP($F7601,Assumptions!$A$23:$B$27,2,FALSE)*Assumptions!$B$4</f>
        <v>0.2</v>
      </c>
      <c r="Q7601" s="74">
        <f t="shared" si="236"/>
        <v>4819.5753828553861</v>
      </c>
      <c r="R7601" s="75" t="str">
        <f>IF($O7601&lt;Assumptions!$B$17,"A",IF($O7601&lt;Assumptions!$B$18,"B",IF($O7601&lt;Assumptions!$B$19,"C",IF($O7601&lt;Assumptions!$B$20,"D","E"))))</f>
        <v>B</v>
      </c>
      <c r="S7601" s="75">
        <f t="shared" si="237"/>
        <v>0</v>
      </c>
    </row>
    <row r="7602" spans="1:19" ht="17.399999999999999" x14ac:dyDescent="0.3">
      <c r="A7602" s="39" t="s">
        <v>1191</v>
      </c>
      <c r="B7602" s="39" t="s">
        <v>65</v>
      </c>
      <c r="C7602" s="39" t="s">
        <v>135</v>
      </c>
      <c r="D7602" s="39" t="s">
        <v>30</v>
      </c>
      <c r="E7602" s="70" t="s">
        <v>23</v>
      </c>
      <c r="F7602" s="70" t="s">
        <v>24</v>
      </c>
      <c r="G7602" s="78">
        <v>44277</v>
      </c>
      <c r="H7602" s="78">
        <v>45962</v>
      </c>
      <c r="I7602" s="69">
        <v>596681.55000000005</v>
      </c>
      <c r="J7602" s="70">
        <v>0</v>
      </c>
      <c r="K7602" s="71">
        <v>1.1080000000000001</v>
      </c>
      <c r="L7602" s="70">
        <v>0</v>
      </c>
      <c r="M7602" s="71">
        <v>0.71</v>
      </c>
      <c r="N7602" s="72"/>
      <c r="O7602" s="73">
        <f>MIN(1,MAX(0,(1/(1+EXP(-(Assumptions!$B$5 + Assumptions!$B$6*$N7602))))*Assumptions!$B$3))</f>
        <v>3.9165722796764356E-2</v>
      </c>
      <c r="P7602" s="73">
        <f>VLOOKUP($F7602,Assumptions!$A$23:$B$27,2,FALSE)*Assumptions!$B$4</f>
        <v>0.2</v>
      </c>
      <c r="Q7602" s="74">
        <f t="shared" si="236"/>
        <v>4673.8928370487392</v>
      </c>
      <c r="R7602" s="75" t="str">
        <f>IF($O7602&lt;Assumptions!$B$17,"A",IF($O7602&lt;Assumptions!$B$18,"B",IF($O7602&lt;Assumptions!$B$19,"C",IF($O7602&lt;Assumptions!$B$20,"D","E"))))</f>
        <v>B</v>
      </c>
      <c r="S7602" s="75">
        <f t="shared" si="237"/>
        <v>0</v>
      </c>
    </row>
    <row r="7603" spans="1:19" ht="17.399999999999999" x14ac:dyDescent="0.3">
      <c r="A7603" s="39" t="s">
        <v>1191</v>
      </c>
      <c r="B7603" s="39" t="s">
        <v>65</v>
      </c>
      <c r="C7603" s="39" t="s">
        <v>135</v>
      </c>
      <c r="D7603" s="39" t="s">
        <v>30</v>
      </c>
      <c r="E7603" s="70" t="s">
        <v>23</v>
      </c>
      <c r="F7603" s="70" t="s">
        <v>24</v>
      </c>
      <c r="G7603" s="78">
        <v>44277</v>
      </c>
      <c r="H7603" s="78">
        <v>45992</v>
      </c>
      <c r="I7603" s="69">
        <v>578408.63</v>
      </c>
      <c r="J7603" s="70">
        <v>0</v>
      </c>
      <c r="K7603" s="71">
        <v>1.008</v>
      </c>
      <c r="L7603" s="70">
        <v>0</v>
      </c>
      <c r="M7603" s="71">
        <v>0.71</v>
      </c>
      <c r="N7603" s="72"/>
      <c r="O7603" s="73">
        <f>MIN(1,MAX(0,(1/(1+EXP(-(Assumptions!$B$5 + Assumptions!$B$6*$N7603))))*Assumptions!$B$3))</f>
        <v>3.9165722796764356E-2</v>
      </c>
      <c r="P7603" s="73">
        <f>VLOOKUP($F7603,Assumptions!$A$23:$B$27,2,FALSE)*Assumptions!$B$4</f>
        <v>0.2</v>
      </c>
      <c r="Q7603" s="74">
        <f t="shared" si="236"/>
        <v>4530.7584131672475</v>
      </c>
      <c r="R7603" s="75" t="str">
        <f>IF($O7603&lt;Assumptions!$B$17,"A",IF($O7603&lt;Assumptions!$B$18,"B",IF($O7603&lt;Assumptions!$B$19,"C",IF($O7603&lt;Assumptions!$B$20,"D","E"))))</f>
        <v>B</v>
      </c>
      <c r="S7603" s="75">
        <f t="shared" si="237"/>
        <v>0</v>
      </c>
    </row>
    <row r="7604" spans="1:19" ht="17.399999999999999" x14ac:dyDescent="0.3">
      <c r="A7604" s="39" t="s">
        <v>1193</v>
      </c>
      <c r="B7604" s="39" t="s">
        <v>55</v>
      </c>
      <c r="C7604" s="39" t="s">
        <v>135</v>
      </c>
      <c r="D7604" s="39" t="s">
        <v>38</v>
      </c>
      <c r="E7604" s="70" t="s">
        <v>39</v>
      </c>
      <c r="F7604" s="70" t="s">
        <v>28</v>
      </c>
      <c r="G7604" s="78">
        <v>43851</v>
      </c>
      <c r="H7604" s="78">
        <v>45658</v>
      </c>
      <c r="I7604" s="69">
        <v>1260859.23</v>
      </c>
      <c r="J7604" s="70">
        <v>0</v>
      </c>
      <c r="K7604" s="71">
        <v>1.016</v>
      </c>
      <c r="L7604" s="70">
        <v>0</v>
      </c>
      <c r="M7604" s="71">
        <v>0.93799999999999994</v>
      </c>
      <c r="N7604" s="72"/>
      <c r="O7604" s="73">
        <f>MIN(1,MAX(0,(1/(1+EXP(-(Assumptions!$B$5 + Assumptions!$B$6*$N7604))))*Assumptions!$B$3))</f>
        <v>3.9165722796764356E-2</v>
      </c>
      <c r="P7604" s="73">
        <f>VLOOKUP($F7604,Assumptions!$A$23:$B$27,2,FALSE)*Assumptions!$B$4</f>
        <v>0.35</v>
      </c>
      <c r="Q7604" s="74">
        <f t="shared" si="236"/>
        <v>17283.862080772611</v>
      </c>
      <c r="R7604" s="75" t="str">
        <f>IF($O7604&lt;Assumptions!$B$17,"A",IF($O7604&lt;Assumptions!$B$18,"B",IF($O7604&lt;Assumptions!$B$19,"C",IF($O7604&lt;Assumptions!$B$20,"D","E"))))</f>
        <v>B</v>
      </c>
      <c r="S7604" s="75">
        <f t="shared" si="237"/>
        <v>0</v>
      </c>
    </row>
    <row r="7605" spans="1:19" ht="17.399999999999999" x14ac:dyDescent="0.3">
      <c r="A7605" s="39" t="s">
        <v>1193</v>
      </c>
      <c r="B7605" s="39" t="s">
        <v>55</v>
      </c>
      <c r="C7605" s="39" t="s">
        <v>135</v>
      </c>
      <c r="D7605" s="39" t="s">
        <v>38</v>
      </c>
      <c r="E7605" s="70" t="s">
        <v>39</v>
      </c>
      <c r="F7605" s="70" t="s">
        <v>28</v>
      </c>
      <c r="G7605" s="78">
        <v>43851</v>
      </c>
      <c r="H7605" s="78">
        <v>45689</v>
      </c>
      <c r="I7605" s="69">
        <v>1219835.4099999999</v>
      </c>
      <c r="J7605" s="70">
        <v>0</v>
      </c>
      <c r="K7605" s="71">
        <v>0.96</v>
      </c>
      <c r="L7605" s="70">
        <v>0</v>
      </c>
      <c r="M7605" s="71">
        <v>0.93799999999999994</v>
      </c>
      <c r="N7605" s="72"/>
      <c r="O7605" s="73">
        <f>MIN(1,MAX(0,(1/(1+EXP(-(Assumptions!$B$5 + Assumptions!$B$6*$N7605))))*Assumptions!$B$3))</f>
        <v>3.9165722796764356E-2</v>
      </c>
      <c r="P7605" s="73">
        <f>VLOOKUP($F7605,Assumptions!$A$23:$B$27,2,FALSE)*Assumptions!$B$4</f>
        <v>0.35</v>
      </c>
      <c r="Q7605" s="74">
        <f t="shared" si="236"/>
        <v>16721.507434008086</v>
      </c>
      <c r="R7605" s="75" t="str">
        <f>IF($O7605&lt;Assumptions!$B$17,"A",IF($O7605&lt;Assumptions!$B$18,"B",IF($O7605&lt;Assumptions!$B$19,"C",IF($O7605&lt;Assumptions!$B$20,"D","E"))))</f>
        <v>B</v>
      </c>
      <c r="S7605" s="75">
        <f t="shared" si="237"/>
        <v>0</v>
      </c>
    </row>
    <row r="7606" spans="1:19" ht="17.399999999999999" x14ac:dyDescent="0.3">
      <c r="A7606" s="39" t="s">
        <v>1193</v>
      </c>
      <c r="B7606" s="39" t="s">
        <v>55</v>
      </c>
      <c r="C7606" s="39" t="s">
        <v>135</v>
      </c>
      <c r="D7606" s="39" t="s">
        <v>38</v>
      </c>
      <c r="E7606" s="70" t="s">
        <v>39</v>
      </c>
      <c r="F7606" s="70" t="s">
        <v>28</v>
      </c>
      <c r="G7606" s="78">
        <v>43851</v>
      </c>
      <c r="H7606" s="78">
        <v>45717</v>
      </c>
      <c r="I7606" s="69">
        <v>1180735.75</v>
      </c>
      <c r="J7606" s="70">
        <v>15</v>
      </c>
      <c r="K7606" s="71">
        <v>1.032</v>
      </c>
      <c r="L7606" s="70">
        <v>0</v>
      </c>
      <c r="M7606" s="71">
        <v>0.93799999999999994</v>
      </c>
      <c r="N7606" s="72"/>
      <c r="O7606" s="73">
        <f>MIN(1,MAX(0,(1/(1+EXP(-(Assumptions!$B$5 + Assumptions!$B$6*$N7606))))*Assumptions!$B$3))</f>
        <v>3.9165722796764356E-2</v>
      </c>
      <c r="P7606" s="73">
        <f>VLOOKUP($F7606,Assumptions!$A$23:$B$27,2,FALSE)*Assumptions!$B$4</f>
        <v>0.35</v>
      </c>
      <c r="Q7606" s="74">
        <f t="shared" si="236"/>
        <v>16185.52917825538</v>
      </c>
      <c r="R7606" s="75" t="str">
        <f>IF($O7606&lt;Assumptions!$B$17,"A",IF($O7606&lt;Assumptions!$B$18,"B",IF($O7606&lt;Assumptions!$B$19,"C",IF($O7606&lt;Assumptions!$B$20,"D","E"))))</f>
        <v>B</v>
      </c>
      <c r="S7606" s="75">
        <f t="shared" si="237"/>
        <v>0</v>
      </c>
    </row>
    <row r="7607" spans="1:19" ht="17.399999999999999" x14ac:dyDescent="0.3">
      <c r="A7607" s="39" t="s">
        <v>1193</v>
      </c>
      <c r="B7607" s="39" t="s">
        <v>55</v>
      </c>
      <c r="C7607" s="39" t="s">
        <v>135</v>
      </c>
      <c r="D7607" s="39" t="s">
        <v>38</v>
      </c>
      <c r="E7607" s="70" t="s">
        <v>39</v>
      </c>
      <c r="F7607" s="70" t="s">
        <v>28</v>
      </c>
      <c r="G7607" s="78">
        <v>43851</v>
      </c>
      <c r="H7607" s="78">
        <v>45748</v>
      </c>
      <c r="I7607" s="69">
        <v>1144366.49</v>
      </c>
      <c r="J7607" s="70">
        <v>0</v>
      </c>
      <c r="K7607" s="71">
        <v>1.0249999999999999</v>
      </c>
      <c r="L7607" s="70">
        <v>0</v>
      </c>
      <c r="M7607" s="71">
        <v>0.93799999999999994</v>
      </c>
      <c r="N7607" s="72"/>
      <c r="O7607" s="73">
        <f>MIN(1,MAX(0,(1/(1+EXP(-(Assumptions!$B$5 + Assumptions!$B$6*$N7607))))*Assumptions!$B$3))</f>
        <v>3.9165722796764356E-2</v>
      </c>
      <c r="P7607" s="73">
        <f>VLOOKUP($F7607,Assumptions!$A$23:$B$27,2,FALSE)*Assumptions!$B$4</f>
        <v>0.35</v>
      </c>
      <c r="Q7607" s="74">
        <f t="shared" si="236"/>
        <v>15686.979253836173</v>
      </c>
      <c r="R7607" s="75" t="str">
        <f>IF($O7607&lt;Assumptions!$B$17,"A",IF($O7607&lt;Assumptions!$B$18,"B",IF($O7607&lt;Assumptions!$B$19,"C",IF($O7607&lt;Assumptions!$B$20,"D","E"))))</f>
        <v>B</v>
      </c>
      <c r="S7607" s="75">
        <f t="shared" si="237"/>
        <v>0</v>
      </c>
    </row>
    <row r="7608" spans="1:19" ht="17.399999999999999" x14ac:dyDescent="0.3">
      <c r="A7608" s="39" t="s">
        <v>1193</v>
      </c>
      <c r="B7608" s="39" t="s">
        <v>55</v>
      </c>
      <c r="C7608" s="39" t="s">
        <v>135</v>
      </c>
      <c r="D7608" s="39" t="s">
        <v>38</v>
      </c>
      <c r="E7608" s="70" t="s">
        <v>39</v>
      </c>
      <c r="F7608" s="70" t="s">
        <v>28</v>
      </c>
      <c r="G7608" s="78">
        <v>43851</v>
      </c>
      <c r="H7608" s="78">
        <v>45778</v>
      </c>
      <c r="I7608" s="69">
        <v>1109759.06</v>
      </c>
      <c r="J7608" s="70">
        <v>65</v>
      </c>
      <c r="K7608" s="71">
        <v>0.57299999999999995</v>
      </c>
      <c r="L7608" s="70">
        <v>0</v>
      </c>
      <c r="M7608" s="71">
        <v>0.93799999999999994</v>
      </c>
      <c r="N7608" s="72"/>
      <c r="O7608" s="73">
        <f>MIN(1,MAX(0,(1/(1+EXP(-(Assumptions!$B$5 + Assumptions!$B$6*$N7608))))*Assumptions!$B$3))</f>
        <v>3.9165722796764356E-2</v>
      </c>
      <c r="P7608" s="73">
        <f>VLOOKUP($F7608,Assumptions!$A$23:$B$27,2,FALSE)*Assumptions!$B$4</f>
        <v>0.35</v>
      </c>
      <c r="Q7608" s="74">
        <f t="shared" si="236"/>
        <v>15212.580500305225</v>
      </c>
      <c r="R7608" s="75" t="str">
        <f>IF($O7608&lt;Assumptions!$B$17,"A",IF($O7608&lt;Assumptions!$B$18,"B",IF($O7608&lt;Assumptions!$B$19,"C",IF($O7608&lt;Assumptions!$B$20,"D","E"))))</f>
        <v>B</v>
      </c>
      <c r="S7608" s="75">
        <f t="shared" si="237"/>
        <v>0</v>
      </c>
    </row>
    <row r="7609" spans="1:19" ht="17.399999999999999" x14ac:dyDescent="0.3">
      <c r="A7609" s="39" t="s">
        <v>1193</v>
      </c>
      <c r="B7609" s="39" t="s">
        <v>55</v>
      </c>
      <c r="C7609" s="39" t="s">
        <v>135</v>
      </c>
      <c r="D7609" s="39" t="s">
        <v>38</v>
      </c>
      <c r="E7609" s="70" t="s">
        <v>39</v>
      </c>
      <c r="F7609" s="70" t="s">
        <v>28</v>
      </c>
      <c r="G7609" s="78">
        <v>43851</v>
      </c>
      <c r="H7609" s="78">
        <v>45809</v>
      </c>
      <c r="I7609" s="69">
        <v>1077314.47</v>
      </c>
      <c r="J7609" s="70">
        <v>0</v>
      </c>
      <c r="K7609" s="71">
        <v>0.99399999999999999</v>
      </c>
      <c r="L7609" s="70">
        <v>0</v>
      </c>
      <c r="M7609" s="71">
        <v>0.93799999999999994</v>
      </c>
      <c r="N7609" s="72"/>
      <c r="O7609" s="73">
        <f>MIN(1,MAX(0,(1/(1+EXP(-(Assumptions!$B$5 + Assumptions!$B$6*$N7609))))*Assumptions!$B$3))</f>
        <v>3.9165722796764356E-2</v>
      </c>
      <c r="P7609" s="73">
        <f>VLOOKUP($F7609,Assumptions!$A$23:$B$27,2,FALSE)*Assumptions!$B$4</f>
        <v>0.35</v>
      </c>
      <c r="Q7609" s="74">
        <f t="shared" si="236"/>
        <v>14767.829963937087</v>
      </c>
      <c r="R7609" s="75" t="str">
        <f>IF($O7609&lt;Assumptions!$B$17,"A",IF($O7609&lt;Assumptions!$B$18,"B",IF($O7609&lt;Assumptions!$B$19,"C",IF($O7609&lt;Assumptions!$B$20,"D","E"))))</f>
        <v>B</v>
      </c>
      <c r="S7609" s="75">
        <f t="shared" si="237"/>
        <v>0</v>
      </c>
    </row>
    <row r="7610" spans="1:19" ht="17.399999999999999" x14ac:dyDescent="0.3">
      <c r="A7610" s="39" t="s">
        <v>1193</v>
      </c>
      <c r="B7610" s="39" t="s">
        <v>55</v>
      </c>
      <c r="C7610" s="39" t="s">
        <v>135</v>
      </c>
      <c r="D7610" s="39" t="s">
        <v>38</v>
      </c>
      <c r="E7610" s="70" t="s">
        <v>39</v>
      </c>
      <c r="F7610" s="70" t="s">
        <v>28</v>
      </c>
      <c r="G7610" s="78">
        <v>43851</v>
      </c>
      <c r="H7610" s="78">
        <v>45839</v>
      </c>
      <c r="I7610" s="69">
        <v>1047422.09</v>
      </c>
      <c r="J7610" s="70">
        <v>65</v>
      </c>
      <c r="K7610" s="71">
        <v>0.752</v>
      </c>
      <c r="L7610" s="70">
        <v>0</v>
      </c>
      <c r="M7610" s="71">
        <v>0.93799999999999994</v>
      </c>
      <c r="N7610" s="72"/>
      <c r="O7610" s="73">
        <f>MIN(1,MAX(0,(1/(1+EXP(-(Assumptions!$B$5 + Assumptions!$B$6*$N7610))))*Assumptions!$B$3))</f>
        <v>3.9165722796764356E-2</v>
      </c>
      <c r="P7610" s="73">
        <f>VLOOKUP($F7610,Assumptions!$A$23:$B$27,2,FALSE)*Assumptions!$B$4</f>
        <v>0.35</v>
      </c>
      <c r="Q7610" s="74">
        <f t="shared" si="236"/>
        <v>14358.065129851648</v>
      </c>
      <c r="R7610" s="75" t="str">
        <f>IF($O7610&lt;Assumptions!$B$17,"A",IF($O7610&lt;Assumptions!$B$18,"B",IF($O7610&lt;Assumptions!$B$19,"C",IF($O7610&lt;Assumptions!$B$20,"D","E"))))</f>
        <v>B</v>
      </c>
      <c r="S7610" s="75">
        <f t="shared" si="237"/>
        <v>0</v>
      </c>
    </row>
    <row r="7611" spans="1:19" ht="17.399999999999999" x14ac:dyDescent="0.3">
      <c r="A7611" s="39" t="s">
        <v>1193</v>
      </c>
      <c r="B7611" s="39" t="s">
        <v>55</v>
      </c>
      <c r="C7611" s="39" t="s">
        <v>135</v>
      </c>
      <c r="D7611" s="39" t="s">
        <v>38</v>
      </c>
      <c r="E7611" s="70" t="s">
        <v>39</v>
      </c>
      <c r="F7611" s="70" t="s">
        <v>28</v>
      </c>
      <c r="G7611" s="78">
        <v>43851</v>
      </c>
      <c r="H7611" s="78">
        <v>45870</v>
      </c>
      <c r="I7611" s="69">
        <v>1020085.1</v>
      </c>
      <c r="J7611" s="70">
        <v>0</v>
      </c>
      <c r="K7611" s="71">
        <v>1.004</v>
      </c>
      <c r="L7611" s="70">
        <v>0</v>
      </c>
      <c r="M7611" s="71">
        <v>0.93799999999999994</v>
      </c>
      <c r="N7611" s="72"/>
      <c r="O7611" s="73">
        <f>MIN(1,MAX(0,(1/(1+EXP(-(Assumptions!$B$5 + Assumptions!$B$6*$N7611))))*Assumptions!$B$3))</f>
        <v>3.9165722796764356E-2</v>
      </c>
      <c r="P7611" s="73">
        <f>VLOOKUP($F7611,Assumptions!$A$23:$B$27,2,FALSE)*Assumptions!$B$4</f>
        <v>0.35</v>
      </c>
      <c r="Q7611" s="74">
        <f t="shared" si="236"/>
        <v>13983.329589498377</v>
      </c>
      <c r="R7611" s="75" t="str">
        <f>IF($O7611&lt;Assumptions!$B$17,"A",IF($O7611&lt;Assumptions!$B$18,"B",IF($O7611&lt;Assumptions!$B$19,"C",IF($O7611&lt;Assumptions!$B$20,"D","E"))))</f>
        <v>B</v>
      </c>
      <c r="S7611" s="75">
        <f t="shared" si="237"/>
        <v>0</v>
      </c>
    </row>
    <row r="7612" spans="1:19" ht="17.399999999999999" x14ac:dyDescent="0.3">
      <c r="A7612" s="39" t="s">
        <v>1193</v>
      </c>
      <c r="B7612" s="39" t="s">
        <v>55</v>
      </c>
      <c r="C7612" s="39" t="s">
        <v>135</v>
      </c>
      <c r="D7612" s="39" t="s">
        <v>38</v>
      </c>
      <c r="E7612" s="70" t="s">
        <v>39</v>
      </c>
      <c r="F7612" s="70" t="s">
        <v>28</v>
      </c>
      <c r="G7612" s="78">
        <v>43851</v>
      </c>
      <c r="H7612" s="78">
        <v>45901</v>
      </c>
      <c r="I7612" s="69">
        <v>990127.71</v>
      </c>
      <c r="J7612" s="70">
        <v>15</v>
      </c>
      <c r="K7612" s="71">
        <v>0.95399999999999996</v>
      </c>
      <c r="L7612" s="70">
        <v>0</v>
      </c>
      <c r="M7612" s="71">
        <v>0.93799999999999994</v>
      </c>
      <c r="N7612" s="72"/>
      <c r="O7612" s="73">
        <f>MIN(1,MAX(0,(1/(1+EXP(-(Assumptions!$B$5 + Assumptions!$B$6*$N7612))))*Assumptions!$B$3))</f>
        <v>3.9165722796764356E-2</v>
      </c>
      <c r="P7612" s="73">
        <f>VLOOKUP($F7612,Assumptions!$A$23:$B$27,2,FALSE)*Assumptions!$B$4</f>
        <v>0.35</v>
      </c>
      <c r="Q7612" s="74">
        <f t="shared" si="236"/>
        <v>13572.673598139279</v>
      </c>
      <c r="R7612" s="75" t="str">
        <f>IF($O7612&lt;Assumptions!$B$17,"A",IF($O7612&lt;Assumptions!$B$18,"B",IF($O7612&lt;Assumptions!$B$19,"C",IF($O7612&lt;Assumptions!$B$20,"D","E"))))</f>
        <v>B</v>
      </c>
      <c r="S7612" s="75">
        <f t="shared" si="237"/>
        <v>0</v>
      </c>
    </row>
    <row r="7613" spans="1:19" ht="17.399999999999999" x14ac:dyDescent="0.3">
      <c r="A7613" s="39" t="s">
        <v>1193</v>
      </c>
      <c r="B7613" s="39" t="s">
        <v>55</v>
      </c>
      <c r="C7613" s="39" t="s">
        <v>135</v>
      </c>
      <c r="D7613" s="39" t="s">
        <v>38</v>
      </c>
      <c r="E7613" s="70" t="s">
        <v>39</v>
      </c>
      <c r="F7613" s="70" t="s">
        <v>28</v>
      </c>
      <c r="G7613" s="78">
        <v>43851</v>
      </c>
      <c r="H7613" s="78">
        <v>45931</v>
      </c>
      <c r="I7613" s="69">
        <v>963120.94</v>
      </c>
      <c r="J7613" s="70">
        <v>0</v>
      </c>
      <c r="K7613" s="71">
        <v>1.04</v>
      </c>
      <c r="L7613" s="70">
        <v>0</v>
      </c>
      <c r="M7613" s="71">
        <v>0.93799999999999994</v>
      </c>
      <c r="N7613" s="72"/>
      <c r="O7613" s="73">
        <f>MIN(1,MAX(0,(1/(1+EXP(-(Assumptions!$B$5 + Assumptions!$B$6*$N7613))))*Assumptions!$B$3))</f>
        <v>3.9165722796764356E-2</v>
      </c>
      <c r="P7613" s="73">
        <f>VLOOKUP($F7613,Assumptions!$A$23:$B$27,2,FALSE)*Assumptions!$B$4</f>
        <v>0.35</v>
      </c>
      <c r="Q7613" s="74">
        <f t="shared" si="236"/>
        <v>13202.464714529689</v>
      </c>
      <c r="R7613" s="75" t="str">
        <f>IF($O7613&lt;Assumptions!$B$17,"A",IF($O7613&lt;Assumptions!$B$18,"B",IF($O7613&lt;Assumptions!$B$19,"C",IF($O7613&lt;Assumptions!$B$20,"D","E"))))</f>
        <v>B</v>
      </c>
      <c r="S7613" s="75">
        <f t="shared" si="237"/>
        <v>0</v>
      </c>
    </row>
    <row r="7614" spans="1:19" ht="17.399999999999999" x14ac:dyDescent="0.3">
      <c r="A7614" s="39" t="s">
        <v>1193</v>
      </c>
      <c r="B7614" s="39" t="s">
        <v>55</v>
      </c>
      <c r="C7614" s="39" t="s">
        <v>135</v>
      </c>
      <c r="D7614" s="39" t="s">
        <v>38</v>
      </c>
      <c r="E7614" s="70" t="s">
        <v>39</v>
      </c>
      <c r="F7614" s="70" t="s">
        <v>28</v>
      </c>
      <c r="G7614" s="78">
        <v>43851</v>
      </c>
      <c r="H7614" s="78">
        <v>45962</v>
      </c>
      <c r="I7614" s="69">
        <v>963120.94</v>
      </c>
      <c r="J7614" s="70">
        <v>220</v>
      </c>
      <c r="K7614" s="71">
        <v>2.1000000000000001E-2</v>
      </c>
      <c r="L7614" s="70">
        <v>0</v>
      </c>
      <c r="M7614" s="71">
        <v>0.93799999999999994</v>
      </c>
      <c r="N7614" s="72"/>
      <c r="O7614" s="73">
        <f>MIN(1,MAX(0,(1/(1+EXP(-(Assumptions!$B$5 + Assumptions!$B$6*$N7614))))*Assumptions!$B$3))</f>
        <v>3.9165722796764356E-2</v>
      </c>
      <c r="P7614" s="73">
        <f>VLOOKUP($F7614,Assumptions!$A$23:$B$27,2,FALSE)*Assumptions!$B$4</f>
        <v>0.35</v>
      </c>
      <c r="Q7614" s="74">
        <f t="shared" si="236"/>
        <v>13202.464714529689</v>
      </c>
      <c r="R7614" s="75" t="str">
        <f>IF($O7614&lt;Assumptions!$B$17,"A",IF($O7614&lt;Assumptions!$B$18,"B",IF($O7614&lt;Assumptions!$B$19,"C",IF($O7614&lt;Assumptions!$B$20,"D","E"))))</f>
        <v>B</v>
      </c>
      <c r="S7614" s="75">
        <f t="shared" si="237"/>
        <v>1</v>
      </c>
    </row>
    <row r="7615" spans="1:19" ht="17.399999999999999" x14ac:dyDescent="0.3">
      <c r="A7615" s="39" t="s">
        <v>1193</v>
      </c>
      <c r="B7615" s="39" t="s">
        <v>55</v>
      </c>
      <c r="C7615" s="39" t="s">
        <v>135</v>
      </c>
      <c r="D7615" s="39" t="s">
        <v>38</v>
      </c>
      <c r="E7615" s="70" t="s">
        <v>39</v>
      </c>
      <c r="F7615" s="70" t="s">
        <v>28</v>
      </c>
      <c r="G7615" s="78">
        <v>43851</v>
      </c>
      <c r="H7615" s="78">
        <v>45992</v>
      </c>
      <c r="I7615" s="69">
        <v>963120.94</v>
      </c>
      <c r="J7615" s="70">
        <v>999</v>
      </c>
      <c r="K7615" s="71">
        <v>0.158</v>
      </c>
      <c r="L7615" s="70">
        <v>0</v>
      </c>
      <c r="M7615" s="71">
        <v>0.93799999999999994</v>
      </c>
      <c r="N7615" s="72"/>
      <c r="O7615" s="73">
        <f>MIN(1,MAX(0,(1/(1+EXP(-(Assumptions!$B$5 + Assumptions!$B$6*$N7615))))*Assumptions!$B$3))</f>
        <v>3.9165722796764356E-2</v>
      </c>
      <c r="P7615" s="73">
        <f>VLOOKUP($F7615,Assumptions!$A$23:$B$27,2,FALSE)*Assumptions!$B$4</f>
        <v>0.35</v>
      </c>
      <c r="Q7615" s="74">
        <f t="shared" si="236"/>
        <v>13202.464714529689</v>
      </c>
      <c r="R7615" s="75" t="str">
        <f>IF($O7615&lt;Assumptions!$B$17,"A",IF($O7615&lt;Assumptions!$B$18,"B",IF($O7615&lt;Assumptions!$B$19,"C",IF($O7615&lt;Assumptions!$B$20,"D","E"))))</f>
        <v>B</v>
      </c>
      <c r="S7615" s="75">
        <f t="shared" si="237"/>
        <v>1</v>
      </c>
    </row>
    <row r="7616" spans="1:19" ht="17.399999999999999" x14ac:dyDescent="0.3">
      <c r="A7616" s="39" t="s">
        <v>1194</v>
      </c>
      <c r="B7616" s="39" t="s">
        <v>51</v>
      </c>
      <c r="C7616" s="39" t="s">
        <v>22</v>
      </c>
      <c r="D7616" s="39" t="s">
        <v>26</v>
      </c>
      <c r="E7616" s="70" t="s">
        <v>35</v>
      </c>
      <c r="F7616" s="70" t="s">
        <v>36</v>
      </c>
      <c r="G7616" s="78">
        <v>45357</v>
      </c>
      <c r="H7616" s="78">
        <v>45658</v>
      </c>
      <c r="I7616" s="69">
        <v>1002337.58</v>
      </c>
      <c r="J7616" s="70">
        <v>0</v>
      </c>
      <c r="K7616" s="71">
        <v>1.056</v>
      </c>
      <c r="L7616" s="70">
        <v>0</v>
      </c>
      <c r="M7616" s="71">
        <v>0.82499999999999996</v>
      </c>
      <c r="N7616" s="72"/>
      <c r="O7616" s="73">
        <f>MIN(1,MAX(0,(1/(1+EXP(-(Assumptions!$B$5 + Assumptions!$B$6*$N7616))))*Assumptions!$B$3))</f>
        <v>3.9165722796764356E-2</v>
      </c>
      <c r="P7616" s="73">
        <f>VLOOKUP($F7616,Assumptions!$A$23:$B$27,2,FALSE)*Assumptions!$B$4</f>
        <v>0.55000000000000004</v>
      </c>
      <c r="Q7616" s="74">
        <f t="shared" si="236"/>
        <v>21591.50169388279</v>
      </c>
      <c r="R7616" s="75" t="str">
        <f>IF($O7616&lt;Assumptions!$B$17,"A",IF($O7616&lt;Assumptions!$B$18,"B",IF($O7616&lt;Assumptions!$B$19,"C",IF($O7616&lt;Assumptions!$B$20,"D","E"))))</f>
        <v>B</v>
      </c>
      <c r="S7616" s="75">
        <f t="shared" si="237"/>
        <v>0</v>
      </c>
    </row>
    <row r="7617" spans="1:19" ht="17.399999999999999" x14ac:dyDescent="0.3">
      <c r="A7617" s="39" t="s">
        <v>1194</v>
      </c>
      <c r="B7617" s="39" t="s">
        <v>51</v>
      </c>
      <c r="C7617" s="39" t="s">
        <v>22</v>
      </c>
      <c r="D7617" s="39" t="s">
        <v>26</v>
      </c>
      <c r="E7617" s="70" t="s">
        <v>35</v>
      </c>
      <c r="F7617" s="70" t="s">
        <v>36</v>
      </c>
      <c r="G7617" s="78">
        <v>45357</v>
      </c>
      <c r="H7617" s="78">
        <v>45689</v>
      </c>
      <c r="I7617" s="69">
        <v>982583.4</v>
      </c>
      <c r="J7617" s="70">
        <v>0</v>
      </c>
      <c r="K7617" s="71">
        <v>1.008</v>
      </c>
      <c r="L7617" s="70">
        <v>0</v>
      </c>
      <c r="M7617" s="71">
        <v>0.82499999999999996</v>
      </c>
      <c r="N7617" s="72"/>
      <c r="O7617" s="73">
        <f>MIN(1,MAX(0,(1/(1+EXP(-(Assumptions!$B$5 + Assumptions!$B$6*$N7617))))*Assumptions!$B$3))</f>
        <v>3.9165722796764356E-2</v>
      </c>
      <c r="P7617" s="73">
        <f>VLOOKUP($F7617,Assumptions!$A$23:$B$27,2,FALSE)*Assumptions!$B$4</f>
        <v>0.55000000000000004</v>
      </c>
      <c r="Q7617" s="74">
        <f t="shared" ref="Q7617:Q7680" si="238">$I7617*$O7617*$P7617</f>
        <v>21165.973988006226</v>
      </c>
      <c r="R7617" s="75" t="str">
        <f>IF($O7617&lt;Assumptions!$B$17,"A",IF($O7617&lt;Assumptions!$B$18,"B",IF($O7617&lt;Assumptions!$B$19,"C",IF($O7617&lt;Assumptions!$B$20,"D","E"))))</f>
        <v>B</v>
      </c>
      <c r="S7617" s="75">
        <f t="shared" ref="S7617:S7680" si="239">--($J7617&gt;=180)</f>
        <v>0</v>
      </c>
    </row>
    <row r="7618" spans="1:19" ht="17.399999999999999" x14ac:dyDescent="0.3">
      <c r="A7618" s="39" t="s">
        <v>1194</v>
      </c>
      <c r="B7618" s="39" t="s">
        <v>51</v>
      </c>
      <c r="C7618" s="39" t="s">
        <v>22</v>
      </c>
      <c r="D7618" s="39" t="s">
        <v>26</v>
      </c>
      <c r="E7618" s="70" t="s">
        <v>35</v>
      </c>
      <c r="F7618" s="70" t="s">
        <v>36</v>
      </c>
      <c r="G7618" s="78">
        <v>45357</v>
      </c>
      <c r="H7618" s="78">
        <v>45717</v>
      </c>
      <c r="I7618" s="69">
        <v>963259.53</v>
      </c>
      <c r="J7618" s="70">
        <v>0</v>
      </c>
      <c r="K7618" s="71">
        <v>1.0149999999999999</v>
      </c>
      <c r="L7618" s="70">
        <v>0</v>
      </c>
      <c r="M7618" s="71">
        <v>0.82499999999999996</v>
      </c>
      <c r="N7618" s="72"/>
      <c r="O7618" s="73">
        <f>MIN(1,MAX(0,(1/(1+EXP(-(Assumptions!$B$5 + Assumptions!$B$6*$N7618))))*Assumptions!$B$3))</f>
        <v>3.9165722796764356E-2</v>
      </c>
      <c r="P7618" s="73">
        <f>VLOOKUP($F7618,Assumptions!$A$23:$B$27,2,FALSE)*Assumptions!$B$4</f>
        <v>0.55000000000000004</v>
      </c>
      <c r="Q7618" s="74">
        <f t="shared" si="238"/>
        <v>20749.715653326839</v>
      </c>
      <c r="R7618" s="75" t="str">
        <f>IF($O7618&lt;Assumptions!$B$17,"A",IF($O7618&lt;Assumptions!$B$18,"B",IF($O7618&lt;Assumptions!$B$19,"C",IF($O7618&lt;Assumptions!$B$20,"D","E"))))</f>
        <v>B</v>
      </c>
      <c r="S7618" s="75">
        <f t="shared" si="239"/>
        <v>0</v>
      </c>
    </row>
    <row r="7619" spans="1:19" ht="17.399999999999999" x14ac:dyDescent="0.3">
      <c r="A7619" s="39" t="s">
        <v>1194</v>
      </c>
      <c r="B7619" s="39" t="s">
        <v>51</v>
      </c>
      <c r="C7619" s="39" t="s">
        <v>22</v>
      </c>
      <c r="D7619" s="39" t="s">
        <v>26</v>
      </c>
      <c r="E7619" s="70" t="s">
        <v>35</v>
      </c>
      <c r="F7619" s="70" t="s">
        <v>36</v>
      </c>
      <c r="G7619" s="78">
        <v>45357</v>
      </c>
      <c r="H7619" s="78">
        <v>45748</v>
      </c>
      <c r="I7619" s="69">
        <v>944430.05</v>
      </c>
      <c r="J7619" s="70">
        <v>0</v>
      </c>
      <c r="K7619" s="71">
        <v>1.0620000000000001</v>
      </c>
      <c r="L7619" s="70">
        <v>0</v>
      </c>
      <c r="M7619" s="71">
        <v>0.82499999999999996</v>
      </c>
      <c r="N7619" s="72"/>
      <c r="O7619" s="73">
        <f>MIN(1,MAX(0,(1/(1+EXP(-(Assumptions!$B$5 + Assumptions!$B$6*$N7619))))*Assumptions!$B$3))</f>
        <v>3.9165722796764356E-2</v>
      </c>
      <c r="P7619" s="73">
        <f>VLOOKUP($F7619,Assumptions!$A$23:$B$27,2,FALSE)*Assumptions!$B$4</f>
        <v>0.55000000000000004</v>
      </c>
      <c r="Q7619" s="74">
        <f t="shared" si="238"/>
        <v>20344.107046578869</v>
      </c>
      <c r="R7619" s="75" t="str">
        <f>IF($O7619&lt;Assumptions!$B$17,"A",IF($O7619&lt;Assumptions!$B$18,"B",IF($O7619&lt;Assumptions!$B$19,"C",IF($O7619&lt;Assumptions!$B$20,"D","E"))))</f>
        <v>B</v>
      </c>
      <c r="S7619" s="75">
        <f t="shared" si="239"/>
        <v>0</v>
      </c>
    </row>
    <row r="7620" spans="1:19" ht="17.399999999999999" x14ac:dyDescent="0.3">
      <c r="A7620" s="39" t="s">
        <v>1194</v>
      </c>
      <c r="B7620" s="39" t="s">
        <v>51</v>
      </c>
      <c r="C7620" s="39" t="s">
        <v>22</v>
      </c>
      <c r="D7620" s="39" t="s">
        <v>26</v>
      </c>
      <c r="E7620" s="70" t="s">
        <v>35</v>
      </c>
      <c r="F7620" s="70" t="s">
        <v>36</v>
      </c>
      <c r="G7620" s="78">
        <v>45357</v>
      </c>
      <c r="H7620" s="78">
        <v>45778</v>
      </c>
      <c r="I7620" s="69">
        <v>931136.54</v>
      </c>
      <c r="J7620" s="70">
        <v>15</v>
      </c>
      <c r="K7620" s="71">
        <v>1.0449999999999999</v>
      </c>
      <c r="L7620" s="70">
        <v>0</v>
      </c>
      <c r="M7620" s="71">
        <v>0.82499999999999996</v>
      </c>
      <c r="N7620" s="72"/>
      <c r="O7620" s="73">
        <f>MIN(1,MAX(0,(1/(1+EXP(-(Assumptions!$B$5 + Assumptions!$B$6*$N7620))))*Assumptions!$B$3))</f>
        <v>3.9165722796764356E-2</v>
      </c>
      <c r="P7620" s="73">
        <f>VLOOKUP($F7620,Assumptions!$A$23:$B$27,2,FALSE)*Assumptions!$B$4</f>
        <v>0.55000000000000004</v>
      </c>
      <c r="Q7620" s="74">
        <f t="shared" si="238"/>
        <v>20057.749586368056</v>
      </c>
      <c r="R7620" s="75" t="str">
        <f>IF($O7620&lt;Assumptions!$B$17,"A",IF($O7620&lt;Assumptions!$B$18,"B",IF($O7620&lt;Assumptions!$B$19,"C",IF($O7620&lt;Assumptions!$B$20,"D","E"))))</f>
        <v>B</v>
      </c>
      <c r="S7620" s="75">
        <f t="shared" si="239"/>
        <v>0</v>
      </c>
    </row>
    <row r="7621" spans="1:19" ht="17.399999999999999" x14ac:dyDescent="0.3">
      <c r="A7621" s="39" t="s">
        <v>1194</v>
      </c>
      <c r="B7621" s="39" t="s">
        <v>51</v>
      </c>
      <c r="C7621" s="39" t="s">
        <v>22</v>
      </c>
      <c r="D7621" s="39" t="s">
        <v>26</v>
      </c>
      <c r="E7621" s="70" t="s">
        <v>35</v>
      </c>
      <c r="F7621" s="70" t="s">
        <v>36</v>
      </c>
      <c r="G7621" s="78">
        <v>45357</v>
      </c>
      <c r="H7621" s="78">
        <v>45809</v>
      </c>
      <c r="I7621" s="69">
        <v>912405.7</v>
      </c>
      <c r="J7621" s="70">
        <v>0</v>
      </c>
      <c r="K7621" s="71">
        <v>1.1140000000000001</v>
      </c>
      <c r="L7621" s="70">
        <v>0</v>
      </c>
      <c r="M7621" s="71">
        <v>0.82499999999999996</v>
      </c>
      <c r="N7621" s="72"/>
      <c r="O7621" s="73">
        <f>MIN(1,MAX(0,(1/(1+EXP(-(Assumptions!$B$5 + Assumptions!$B$6*$N7621))))*Assumptions!$B$3))</f>
        <v>3.9165722796764356E-2</v>
      </c>
      <c r="P7621" s="73">
        <f>VLOOKUP($F7621,Assumptions!$A$23:$B$27,2,FALSE)*Assumptions!$B$4</f>
        <v>0.55000000000000004</v>
      </c>
      <c r="Q7621" s="74">
        <f t="shared" si="238"/>
        <v>19654.265798413257</v>
      </c>
      <c r="R7621" s="75" t="str">
        <f>IF($O7621&lt;Assumptions!$B$17,"A",IF($O7621&lt;Assumptions!$B$18,"B",IF($O7621&lt;Assumptions!$B$19,"C",IF($O7621&lt;Assumptions!$B$20,"D","E"))))</f>
        <v>B</v>
      </c>
      <c r="S7621" s="75">
        <f t="shared" si="239"/>
        <v>0</v>
      </c>
    </row>
    <row r="7622" spans="1:19" ht="17.399999999999999" x14ac:dyDescent="0.3">
      <c r="A7622" s="39" t="s">
        <v>1194</v>
      </c>
      <c r="B7622" s="39" t="s">
        <v>51</v>
      </c>
      <c r="C7622" s="39" t="s">
        <v>22</v>
      </c>
      <c r="D7622" s="39" t="s">
        <v>26</v>
      </c>
      <c r="E7622" s="70" t="s">
        <v>35</v>
      </c>
      <c r="F7622" s="70" t="s">
        <v>36</v>
      </c>
      <c r="G7622" s="78">
        <v>45357</v>
      </c>
      <c r="H7622" s="78">
        <v>45839</v>
      </c>
      <c r="I7622" s="69">
        <v>897106.34</v>
      </c>
      <c r="J7622" s="70">
        <v>0</v>
      </c>
      <c r="K7622" s="71">
        <v>0.97299999999999998</v>
      </c>
      <c r="L7622" s="70">
        <v>0</v>
      </c>
      <c r="M7622" s="71">
        <v>0.82499999999999996</v>
      </c>
      <c r="N7622" s="72"/>
      <c r="O7622" s="73">
        <f>MIN(1,MAX(0,(1/(1+EXP(-(Assumptions!$B$5 + Assumptions!$B$6*$N7622))))*Assumptions!$B$3))</f>
        <v>3.9165722796764356E-2</v>
      </c>
      <c r="P7622" s="73">
        <f>VLOOKUP($F7622,Assumptions!$A$23:$B$27,2,FALSE)*Assumptions!$B$4</f>
        <v>0.55000000000000004</v>
      </c>
      <c r="Q7622" s="74">
        <f t="shared" si="238"/>
        <v>19324.70002741291</v>
      </c>
      <c r="R7622" s="75" t="str">
        <f>IF($O7622&lt;Assumptions!$B$17,"A",IF($O7622&lt;Assumptions!$B$18,"B",IF($O7622&lt;Assumptions!$B$19,"C",IF($O7622&lt;Assumptions!$B$20,"D","E"))))</f>
        <v>B</v>
      </c>
      <c r="S7622" s="75">
        <f t="shared" si="239"/>
        <v>0</v>
      </c>
    </row>
    <row r="7623" spans="1:19" ht="17.399999999999999" x14ac:dyDescent="0.3">
      <c r="A7623" s="39" t="s">
        <v>1194</v>
      </c>
      <c r="B7623" s="39" t="s">
        <v>51</v>
      </c>
      <c r="C7623" s="39" t="s">
        <v>22</v>
      </c>
      <c r="D7623" s="39" t="s">
        <v>26</v>
      </c>
      <c r="E7623" s="70" t="s">
        <v>35</v>
      </c>
      <c r="F7623" s="70" t="s">
        <v>36</v>
      </c>
      <c r="G7623" s="78">
        <v>45357</v>
      </c>
      <c r="H7623" s="78">
        <v>45870</v>
      </c>
      <c r="I7623" s="69">
        <v>881390.38</v>
      </c>
      <c r="J7623" s="70">
        <v>0</v>
      </c>
      <c r="K7623" s="71">
        <v>0.99399999999999999</v>
      </c>
      <c r="L7623" s="70">
        <v>0</v>
      </c>
      <c r="M7623" s="71">
        <v>0.82499999999999996</v>
      </c>
      <c r="N7623" s="72"/>
      <c r="O7623" s="73">
        <f>MIN(1,MAX(0,(1/(1+EXP(-(Assumptions!$B$5 + Assumptions!$B$6*$N7623))))*Assumptions!$B$3))</f>
        <v>3.9165722796764356E-2</v>
      </c>
      <c r="P7623" s="73">
        <f>VLOOKUP($F7623,Assumptions!$A$23:$B$27,2,FALSE)*Assumptions!$B$4</f>
        <v>0.55000000000000004</v>
      </c>
      <c r="Q7623" s="74">
        <f t="shared" si="238"/>
        <v>18986.160214348143</v>
      </c>
      <c r="R7623" s="75" t="str">
        <f>IF($O7623&lt;Assumptions!$B$17,"A",IF($O7623&lt;Assumptions!$B$18,"B",IF($O7623&lt;Assumptions!$B$19,"C",IF($O7623&lt;Assumptions!$B$20,"D","E"))))</f>
        <v>B</v>
      </c>
      <c r="S7623" s="75">
        <f t="shared" si="239"/>
        <v>0</v>
      </c>
    </row>
    <row r="7624" spans="1:19" ht="17.399999999999999" x14ac:dyDescent="0.3">
      <c r="A7624" s="39" t="s">
        <v>1194</v>
      </c>
      <c r="B7624" s="39" t="s">
        <v>51</v>
      </c>
      <c r="C7624" s="39" t="s">
        <v>22</v>
      </c>
      <c r="D7624" s="39" t="s">
        <v>26</v>
      </c>
      <c r="E7624" s="70" t="s">
        <v>35</v>
      </c>
      <c r="F7624" s="70" t="s">
        <v>36</v>
      </c>
      <c r="G7624" s="78">
        <v>45357</v>
      </c>
      <c r="H7624" s="78">
        <v>45901</v>
      </c>
      <c r="I7624" s="69">
        <v>865015.28</v>
      </c>
      <c r="J7624" s="70">
        <v>0</v>
      </c>
      <c r="K7624" s="71">
        <v>1.0840000000000001</v>
      </c>
      <c r="L7624" s="70">
        <v>0</v>
      </c>
      <c r="M7624" s="71">
        <v>0.82499999999999996</v>
      </c>
      <c r="N7624" s="72"/>
      <c r="O7624" s="73">
        <f>MIN(1,MAX(0,(1/(1+EXP(-(Assumptions!$B$5 + Assumptions!$B$6*$N7624))))*Assumptions!$B$3))</f>
        <v>3.9165722796764356E-2</v>
      </c>
      <c r="P7624" s="73">
        <f>VLOOKUP($F7624,Assumptions!$A$23:$B$27,2,FALSE)*Assumptions!$B$4</f>
        <v>0.55000000000000004</v>
      </c>
      <c r="Q7624" s="74">
        <f t="shared" si="238"/>
        <v>18633.42176929503</v>
      </c>
      <c r="R7624" s="75" t="str">
        <f>IF($O7624&lt;Assumptions!$B$17,"A",IF($O7624&lt;Assumptions!$B$18,"B",IF($O7624&lt;Assumptions!$B$19,"C",IF($O7624&lt;Assumptions!$B$20,"D","E"))))</f>
        <v>B</v>
      </c>
      <c r="S7624" s="75">
        <f t="shared" si="239"/>
        <v>0</v>
      </c>
    </row>
    <row r="7625" spans="1:19" ht="17.399999999999999" x14ac:dyDescent="0.3">
      <c r="A7625" s="39" t="s">
        <v>1194</v>
      </c>
      <c r="B7625" s="39" t="s">
        <v>51</v>
      </c>
      <c r="C7625" s="39" t="s">
        <v>22</v>
      </c>
      <c r="D7625" s="39" t="s">
        <v>26</v>
      </c>
      <c r="E7625" s="70" t="s">
        <v>35</v>
      </c>
      <c r="F7625" s="70" t="s">
        <v>36</v>
      </c>
      <c r="G7625" s="78">
        <v>45357</v>
      </c>
      <c r="H7625" s="78">
        <v>45931</v>
      </c>
      <c r="I7625" s="69">
        <v>851182.26</v>
      </c>
      <c r="J7625" s="70">
        <v>0</v>
      </c>
      <c r="K7625" s="71">
        <v>1.04</v>
      </c>
      <c r="L7625" s="70">
        <v>0</v>
      </c>
      <c r="M7625" s="71">
        <v>0.82499999999999996</v>
      </c>
      <c r="N7625" s="72"/>
      <c r="O7625" s="73">
        <f>MIN(1,MAX(0,(1/(1+EXP(-(Assumptions!$B$5 + Assumptions!$B$6*$N7625))))*Assumptions!$B$3))</f>
        <v>3.9165722796764356E-2</v>
      </c>
      <c r="P7625" s="73">
        <f>VLOOKUP($F7625,Assumptions!$A$23:$B$27,2,FALSE)*Assumptions!$B$4</f>
        <v>0.55000000000000004</v>
      </c>
      <c r="Q7625" s="74">
        <f t="shared" si="238"/>
        <v>18335.442644575873</v>
      </c>
      <c r="R7625" s="75" t="str">
        <f>IF($O7625&lt;Assumptions!$B$17,"A",IF($O7625&lt;Assumptions!$B$18,"B",IF($O7625&lt;Assumptions!$B$19,"C",IF($O7625&lt;Assumptions!$B$20,"D","E"))))</f>
        <v>B</v>
      </c>
      <c r="S7625" s="75">
        <f t="shared" si="239"/>
        <v>0</v>
      </c>
    </row>
    <row r="7626" spans="1:19" ht="17.399999999999999" x14ac:dyDescent="0.3">
      <c r="A7626" s="39" t="s">
        <v>1194</v>
      </c>
      <c r="B7626" s="39" t="s">
        <v>51</v>
      </c>
      <c r="C7626" s="39" t="s">
        <v>22</v>
      </c>
      <c r="D7626" s="39" t="s">
        <v>26</v>
      </c>
      <c r="E7626" s="70" t="s">
        <v>35</v>
      </c>
      <c r="F7626" s="70" t="s">
        <v>36</v>
      </c>
      <c r="G7626" s="78">
        <v>45357</v>
      </c>
      <c r="H7626" s="78">
        <v>45962</v>
      </c>
      <c r="I7626" s="69">
        <v>834769.94</v>
      </c>
      <c r="J7626" s="70">
        <v>0</v>
      </c>
      <c r="K7626" s="71">
        <v>1.1100000000000001</v>
      </c>
      <c r="L7626" s="70">
        <v>0</v>
      </c>
      <c r="M7626" s="71">
        <v>0.82499999999999996</v>
      </c>
      <c r="N7626" s="72"/>
      <c r="O7626" s="73">
        <f>MIN(1,MAX(0,(1/(1+EXP(-(Assumptions!$B$5 + Assumptions!$B$6*$N7626))))*Assumptions!$B$3))</f>
        <v>3.9165722796764356E-2</v>
      </c>
      <c r="P7626" s="73">
        <f>VLOOKUP($F7626,Assumptions!$A$23:$B$27,2,FALSE)*Assumptions!$B$4</f>
        <v>0.55000000000000004</v>
      </c>
      <c r="Q7626" s="74">
        <f t="shared" si="238"/>
        <v>17981.902438011388</v>
      </c>
      <c r="R7626" s="75" t="str">
        <f>IF($O7626&lt;Assumptions!$B$17,"A",IF($O7626&lt;Assumptions!$B$18,"B",IF($O7626&lt;Assumptions!$B$19,"C",IF($O7626&lt;Assumptions!$B$20,"D","E"))))</f>
        <v>B</v>
      </c>
      <c r="S7626" s="75">
        <f t="shared" si="239"/>
        <v>0</v>
      </c>
    </row>
    <row r="7627" spans="1:19" ht="17.399999999999999" x14ac:dyDescent="0.3">
      <c r="A7627" s="39" t="s">
        <v>1194</v>
      </c>
      <c r="B7627" s="39" t="s">
        <v>51</v>
      </c>
      <c r="C7627" s="39" t="s">
        <v>22</v>
      </c>
      <c r="D7627" s="39" t="s">
        <v>26</v>
      </c>
      <c r="E7627" s="70" t="s">
        <v>35</v>
      </c>
      <c r="F7627" s="70" t="s">
        <v>36</v>
      </c>
      <c r="G7627" s="78">
        <v>45357</v>
      </c>
      <c r="H7627" s="78">
        <v>45992</v>
      </c>
      <c r="I7627" s="69">
        <v>820581.59</v>
      </c>
      <c r="J7627" s="70">
        <v>15</v>
      </c>
      <c r="K7627" s="71">
        <v>0.99199999999999999</v>
      </c>
      <c r="L7627" s="70">
        <v>0</v>
      </c>
      <c r="M7627" s="71">
        <v>0.82499999999999996</v>
      </c>
      <c r="N7627" s="72"/>
      <c r="O7627" s="73">
        <f>MIN(1,MAX(0,(1/(1+EXP(-(Assumptions!$B$5 + Assumptions!$B$6*$N7627))))*Assumptions!$B$3))</f>
        <v>3.9165722796764356E-2</v>
      </c>
      <c r="P7627" s="73">
        <f>VLOOKUP($F7627,Assumptions!$A$23:$B$27,2,FALSE)*Assumptions!$B$4</f>
        <v>0.55000000000000004</v>
      </c>
      <c r="Q7627" s="74">
        <f t="shared" si="238"/>
        <v>17676.269097337477</v>
      </c>
      <c r="R7627" s="75" t="str">
        <f>IF($O7627&lt;Assumptions!$B$17,"A",IF($O7627&lt;Assumptions!$B$18,"B",IF($O7627&lt;Assumptions!$B$19,"C",IF($O7627&lt;Assumptions!$B$20,"D","E"))))</f>
        <v>B</v>
      </c>
      <c r="S7627" s="75">
        <f t="shared" si="239"/>
        <v>0</v>
      </c>
    </row>
    <row r="7628" spans="1:19" ht="17.399999999999999" x14ac:dyDescent="0.3">
      <c r="A7628" s="39" t="s">
        <v>1195</v>
      </c>
      <c r="B7628" s="39" t="s">
        <v>92</v>
      </c>
      <c r="C7628" s="39" t="s">
        <v>22</v>
      </c>
      <c r="D7628" s="39" t="s">
        <v>26</v>
      </c>
      <c r="E7628" s="70" t="s">
        <v>39</v>
      </c>
      <c r="F7628" s="70" t="s">
        <v>28</v>
      </c>
      <c r="G7628" s="78">
        <v>44140</v>
      </c>
      <c r="H7628" s="78">
        <v>45658</v>
      </c>
      <c r="I7628" s="69">
        <v>6202948.2300000004</v>
      </c>
      <c r="J7628" s="70">
        <v>0</v>
      </c>
      <c r="K7628" s="71">
        <v>1.01</v>
      </c>
      <c r="L7628" s="70">
        <v>0</v>
      </c>
      <c r="M7628" s="71">
        <v>0.7</v>
      </c>
      <c r="N7628" s="72"/>
      <c r="O7628" s="73">
        <f>MIN(1,MAX(0,(1/(1+EXP(-(Assumptions!$B$5 + Assumptions!$B$6*$N7628))))*Assumptions!$B$3))</f>
        <v>3.9165722796764356E-2</v>
      </c>
      <c r="P7628" s="73">
        <f>VLOOKUP($F7628,Assumptions!$A$23:$B$27,2,FALSE)*Assumptions!$B$4</f>
        <v>0.35</v>
      </c>
      <c r="Q7628" s="74">
        <f t="shared" si="238"/>
        <v>85030.032814601029</v>
      </c>
      <c r="R7628" s="75" t="str">
        <f>IF($O7628&lt;Assumptions!$B$17,"A",IF($O7628&lt;Assumptions!$B$18,"B",IF($O7628&lt;Assumptions!$B$19,"C",IF($O7628&lt;Assumptions!$B$20,"D","E"))))</f>
        <v>B</v>
      </c>
      <c r="S7628" s="75">
        <f t="shared" si="239"/>
        <v>0</v>
      </c>
    </row>
    <row r="7629" spans="1:19" ht="17.399999999999999" x14ac:dyDescent="0.3">
      <c r="A7629" s="39" t="s">
        <v>1195</v>
      </c>
      <c r="B7629" s="39" t="s">
        <v>92</v>
      </c>
      <c r="C7629" s="39" t="s">
        <v>22</v>
      </c>
      <c r="D7629" s="39" t="s">
        <v>26</v>
      </c>
      <c r="E7629" s="70" t="s">
        <v>39</v>
      </c>
      <c r="F7629" s="70" t="s">
        <v>28</v>
      </c>
      <c r="G7629" s="78">
        <v>44140</v>
      </c>
      <c r="H7629" s="78">
        <v>45689</v>
      </c>
      <c r="I7629" s="69">
        <v>6097881.8899999997</v>
      </c>
      <c r="J7629" s="70">
        <v>0</v>
      </c>
      <c r="K7629" s="71">
        <v>1.0780000000000001</v>
      </c>
      <c r="L7629" s="70">
        <v>0</v>
      </c>
      <c r="M7629" s="71">
        <v>0.7</v>
      </c>
      <c r="N7629" s="72"/>
      <c r="O7629" s="73">
        <f>MIN(1,MAX(0,(1/(1+EXP(-(Assumptions!$B$5 + Assumptions!$B$6*$N7629))))*Assumptions!$B$3))</f>
        <v>3.9165722796764356E-2</v>
      </c>
      <c r="P7629" s="73">
        <f>VLOOKUP($F7629,Assumptions!$A$23:$B$27,2,FALSE)*Assumptions!$B$4</f>
        <v>0.35</v>
      </c>
      <c r="Q7629" s="74">
        <f t="shared" si="238"/>
        <v>83589.783112902311</v>
      </c>
      <c r="R7629" s="75" t="str">
        <f>IF($O7629&lt;Assumptions!$B$17,"A",IF($O7629&lt;Assumptions!$B$18,"B",IF($O7629&lt;Assumptions!$B$19,"C",IF($O7629&lt;Assumptions!$B$20,"D","E"))))</f>
        <v>B</v>
      </c>
      <c r="S7629" s="75">
        <f t="shared" si="239"/>
        <v>0</v>
      </c>
    </row>
    <row r="7630" spans="1:19" ht="17.399999999999999" x14ac:dyDescent="0.3">
      <c r="A7630" s="39" t="s">
        <v>1195</v>
      </c>
      <c r="B7630" s="39" t="s">
        <v>92</v>
      </c>
      <c r="C7630" s="39" t="s">
        <v>22</v>
      </c>
      <c r="D7630" s="39" t="s">
        <v>26</v>
      </c>
      <c r="E7630" s="70" t="s">
        <v>39</v>
      </c>
      <c r="F7630" s="70" t="s">
        <v>28</v>
      </c>
      <c r="G7630" s="78">
        <v>44140</v>
      </c>
      <c r="H7630" s="78">
        <v>45717</v>
      </c>
      <c r="I7630" s="69">
        <v>6011440.1399999997</v>
      </c>
      <c r="J7630" s="70">
        <v>0</v>
      </c>
      <c r="K7630" s="71">
        <v>1.1060000000000001</v>
      </c>
      <c r="L7630" s="70">
        <v>0</v>
      </c>
      <c r="M7630" s="71">
        <v>0.7</v>
      </c>
      <c r="N7630" s="72"/>
      <c r="O7630" s="73">
        <f>MIN(1,MAX(0,(1/(1+EXP(-(Assumptions!$B$5 + Assumptions!$B$6*$N7630))))*Assumptions!$B$3))</f>
        <v>3.9165722796764356E-2</v>
      </c>
      <c r="P7630" s="73">
        <f>VLOOKUP($F7630,Assumptions!$A$23:$B$27,2,FALSE)*Assumptions!$B$4</f>
        <v>0.35</v>
      </c>
      <c r="Q7630" s="74">
        <f t="shared" si="238"/>
        <v>82404.839346403809</v>
      </c>
      <c r="R7630" s="75" t="str">
        <f>IF($O7630&lt;Assumptions!$B$17,"A",IF($O7630&lt;Assumptions!$B$18,"B",IF($O7630&lt;Assumptions!$B$19,"C",IF($O7630&lt;Assumptions!$B$20,"D","E"))))</f>
        <v>B</v>
      </c>
      <c r="S7630" s="75">
        <f t="shared" si="239"/>
        <v>0</v>
      </c>
    </row>
    <row r="7631" spans="1:19" ht="17.399999999999999" x14ac:dyDescent="0.3">
      <c r="A7631" s="39" t="s">
        <v>1195</v>
      </c>
      <c r="B7631" s="39" t="s">
        <v>92</v>
      </c>
      <c r="C7631" s="39" t="s">
        <v>22</v>
      </c>
      <c r="D7631" s="39" t="s">
        <v>26</v>
      </c>
      <c r="E7631" s="70" t="s">
        <v>39</v>
      </c>
      <c r="F7631" s="70" t="s">
        <v>28</v>
      </c>
      <c r="G7631" s="78">
        <v>44140</v>
      </c>
      <c r="H7631" s="78">
        <v>45748</v>
      </c>
      <c r="I7631" s="69">
        <v>5906772.3300000001</v>
      </c>
      <c r="J7631" s="70">
        <v>15</v>
      </c>
      <c r="K7631" s="71">
        <v>1.137</v>
      </c>
      <c r="L7631" s="70">
        <v>0</v>
      </c>
      <c r="M7631" s="71">
        <v>0.7</v>
      </c>
      <c r="N7631" s="72"/>
      <c r="O7631" s="73">
        <f>MIN(1,MAX(0,(1/(1+EXP(-(Assumptions!$B$5 + Assumptions!$B$6*$N7631))))*Assumptions!$B$3))</f>
        <v>3.9165722796764356E-2</v>
      </c>
      <c r="P7631" s="73">
        <f>VLOOKUP($F7631,Assumptions!$A$23:$B$27,2,FALSE)*Assumptions!$B$4</f>
        <v>0.35</v>
      </c>
      <c r="Q7631" s="74">
        <f t="shared" si="238"/>
        <v>80970.052695132254</v>
      </c>
      <c r="R7631" s="75" t="str">
        <f>IF($O7631&lt;Assumptions!$B$17,"A",IF($O7631&lt;Assumptions!$B$18,"B",IF($O7631&lt;Assumptions!$B$19,"C",IF($O7631&lt;Assumptions!$B$20,"D","E"))))</f>
        <v>B</v>
      </c>
      <c r="S7631" s="75">
        <f t="shared" si="239"/>
        <v>0</v>
      </c>
    </row>
    <row r="7632" spans="1:19" ht="17.399999999999999" x14ac:dyDescent="0.3">
      <c r="A7632" s="39" t="s">
        <v>1195</v>
      </c>
      <c r="B7632" s="39" t="s">
        <v>92</v>
      </c>
      <c r="C7632" s="39" t="s">
        <v>22</v>
      </c>
      <c r="D7632" s="39" t="s">
        <v>26</v>
      </c>
      <c r="E7632" s="70" t="s">
        <v>39</v>
      </c>
      <c r="F7632" s="70" t="s">
        <v>28</v>
      </c>
      <c r="G7632" s="78">
        <v>44140</v>
      </c>
      <c r="H7632" s="78">
        <v>45778</v>
      </c>
      <c r="I7632" s="69">
        <v>5806654.1299999999</v>
      </c>
      <c r="J7632" s="70">
        <v>35</v>
      </c>
      <c r="K7632" s="71">
        <v>0.56000000000000005</v>
      </c>
      <c r="L7632" s="70">
        <v>0</v>
      </c>
      <c r="M7632" s="71">
        <v>0.7</v>
      </c>
      <c r="N7632" s="72"/>
      <c r="O7632" s="73">
        <f>MIN(1,MAX(0,(1/(1+EXP(-(Assumptions!$B$5 + Assumptions!$B$6*$N7632))))*Assumptions!$B$3))</f>
        <v>3.9165722796764356E-2</v>
      </c>
      <c r="P7632" s="73">
        <f>VLOOKUP($F7632,Assumptions!$A$23:$B$27,2,FALSE)*Assumptions!$B$4</f>
        <v>0.35</v>
      </c>
      <c r="Q7632" s="74">
        <f t="shared" si="238"/>
        <v>79597.632111293409</v>
      </c>
      <c r="R7632" s="75" t="str">
        <f>IF($O7632&lt;Assumptions!$B$17,"A",IF($O7632&lt;Assumptions!$B$18,"B",IF($O7632&lt;Assumptions!$B$19,"C",IF($O7632&lt;Assumptions!$B$20,"D","E"))))</f>
        <v>B</v>
      </c>
      <c r="S7632" s="75">
        <f t="shared" si="239"/>
        <v>0</v>
      </c>
    </row>
    <row r="7633" spans="1:19" ht="17.399999999999999" x14ac:dyDescent="0.3">
      <c r="A7633" s="39" t="s">
        <v>1195</v>
      </c>
      <c r="B7633" s="39" t="s">
        <v>92</v>
      </c>
      <c r="C7633" s="39" t="s">
        <v>22</v>
      </c>
      <c r="D7633" s="39" t="s">
        <v>26</v>
      </c>
      <c r="E7633" s="70" t="s">
        <v>39</v>
      </c>
      <c r="F7633" s="70" t="s">
        <v>28</v>
      </c>
      <c r="G7633" s="78">
        <v>44140</v>
      </c>
      <c r="H7633" s="78">
        <v>45809</v>
      </c>
      <c r="I7633" s="69">
        <v>5693747.0099999998</v>
      </c>
      <c r="J7633" s="70">
        <v>0</v>
      </c>
      <c r="K7633" s="71">
        <v>0.999</v>
      </c>
      <c r="L7633" s="70">
        <v>0</v>
      </c>
      <c r="M7633" s="71">
        <v>0.7</v>
      </c>
      <c r="N7633" s="72"/>
      <c r="O7633" s="73">
        <f>MIN(1,MAX(0,(1/(1+EXP(-(Assumptions!$B$5 + Assumptions!$B$6*$N7633))))*Assumptions!$B$3))</f>
        <v>3.9165722796764356E-2</v>
      </c>
      <c r="P7633" s="73">
        <f>VLOOKUP($F7633,Assumptions!$A$23:$B$27,2,FALSE)*Assumptions!$B$4</f>
        <v>0.35</v>
      </c>
      <c r="Q7633" s="74">
        <f t="shared" si="238"/>
        <v>78049.900973998054</v>
      </c>
      <c r="R7633" s="75" t="str">
        <f>IF($O7633&lt;Assumptions!$B$17,"A",IF($O7633&lt;Assumptions!$B$18,"B",IF($O7633&lt;Assumptions!$B$19,"C",IF($O7633&lt;Assumptions!$B$20,"D","E"))))</f>
        <v>B</v>
      </c>
      <c r="S7633" s="75">
        <f t="shared" si="239"/>
        <v>0</v>
      </c>
    </row>
    <row r="7634" spans="1:19" ht="17.399999999999999" x14ac:dyDescent="0.3">
      <c r="A7634" s="39" t="s">
        <v>1195</v>
      </c>
      <c r="B7634" s="39" t="s">
        <v>92</v>
      </c>
      <c r="C7634" s="39" t="s">
        <v>22</v>
      </c>
      <c r="D7634" s="39" t="s">
        <v>26</v>
      </c>
      <c r="E7634" s="70" t="s">
        <v>39</v>
      </c>
      <c r="F7634" s="70" t="s">
        <v>28</v>
      </c>
      <c r="G7634" s="78">
        <v>44140</v>
      </c>
      <c r="H7634" s="78">
        <v>45839</v>
      </c>
      <c r="I7634" s="69">
        <v>5590630.6600000001</v>
      </c>
      <c r="J7634" s="70">
        <v>15</v>
      </c>
      <c r="K7634" s="71">
        <v>1.0269999999999999</v>
      </c>
      <c r="L7634" s="70">
        <v>0</v>
      </c>
      <c r="M7634" s="71">
        <v>0.7</v>
      </c>
      <c r="N7634" s="72"/>
      <c r="O7634" s="73">
        <f>MIN(1,MAX(0,(1/(1+EXP(-(Assumptions!$B$5 + Assumptions!$B$6*$N7634))))*Assumptions!$B$3))</f>
        <v>3.9165722796764356E-2</v>
      </c>
      <c r="P7634" s="73">
        <f>VLOOKUP($F7634,Assumptions!$A$23:$B$27,2,FALSE)*Assumptions!$B$4</f>
        <v>0.35</v>
      </c>
      <c r="Q7634" s="74">
        <f t="shared" si="238"/>
        <v>76636.381741028119</v>
      </c>
      <c r="R7634" s="75" t="str">
        <f>IF($O7634&lt;Assumptions!$B$17,"A",IF($O7634&lt;Assumptions!$B$18,"B",IF($O7634&lt;Assumptions!$B$19,"C",IF($O7634&lt;Assumptions!$B$20,"D","E"))))</f>
        <v>B</v>
      </c>
      <c r="S7634" s="75">
        <f t="shared" si="239"/>
        <v>0</v>
      </c>
    </row>
    <row r="7635" spans="1:19" ht="17.399999999999999" x14ac:dyDescent="0.3">
      <c r="A7635" s="39" t="s">
        <v>1195</v>
      </c>
      <c r="B7635" s="39" t="s">
        <v>92</v>
      </c>
      <c r="C7635" s="39" t="s">
        <v>22</v>
      </c>
      <c r="D7635" s="39" t="s">
        <v>26</v>
      </c>
      <c r="E7635" s="70" t="s">
        <v>39</v>
      </c>
      <c r="F7635" s="70" t="s">
        <v>28</v>
      </c>
      <c r="G7635" s="78">
        <v>44140</v>
      </c>
      <c r="H7635" s="78">
        <v>45870</v>
      </c>
      <c r="I7635" s="69">
        <v>5512240.5899999999</v>
      </c>
      <c r="J7635" s="70">
        <v>15</v>
      </c>
      <c r="K7635" s="71">
        <v>1.1000000000000001</v>
      </c>
      <c r="L7635" s="70">
        <v>0</v>
      </c>
      <c r="M7635" s="71">
        <v>0.7</v>
      </c>
      <c r="N7635" s="72"/>
      <c r="O7635" s="73">
        <f>MIN(1,MAX(0,(1/(1+EXP(-(Assumptions!$B$5 + Assumptions!$B$6*$N7635))))*Assumptions!$B$3))</f>
        <v>3.9165722796764356E-2</v>
      </c>
      <c r="P7635" s="73">
        <f>VLOOKUP($F7635,Assumptions!$A$23:$B$27,2,FALSE)*Assumptions!$B$4</f>
        <v>0.35</v>
      </c>
      <c r="Q7635" s="74">
        <f t="shared" si="238"/>
        <v>75561.810427954479</v>
      </c>
      <c r="R7635" s="75" t="str">
        <f>IF($O7635&lt;Assumptions!$B$17,"A",IF($O7635&lt;Assumptions!$B$18,"B",IF($O7635&lt;Assumptions!$B$19,"C",IF($O7635&lt;Assumptions!$B$20,"D","E"))))</f>
        <v>B</v>
      </c>
      <c r="S7635" s="75">
        <f t="shared" si="239"/>
        <v>0</v>
      </c>
    </row>
    <row r="7636" spans="1:19" ht="17.399999999999999" x14ac:dyDescent="0.3">
      <c r="A7636" s="39" t="s">
        <v>1195</v>
      </c>
      <c r="B7636" s="39" t="s">
        <v>92</v>
      </c>
      <c r="C7636" s="39" t="s">
        <v>22</v>
      </c>
      <c r="D7636" s="39" t="s">
        <v>26</v>
      </c>
      <c r="E7636" s="70" t="s">
        <v>39</v>
      </c>
      <c r="F7636" s="70" t="s">
        <v>28</v>
      </c>
      <c r="G7636" s="78">
        <v>44140</v>
      </c>
      <c r="H7636" s="78">
        <v>45901</v>
      </c>
      <c r="I7636" s="69">
        <v>5433555.1799999997</v>
      </c>
      <c r="J7636" s="70">
        <v>35</v>
      </c>
      <c r="K7636" s="71">
        <v>0.77400000000000002</v>
      </c>
      <c r="L7636" s="70">
        <v>0</v>
      </c>
      <c r="M7636" s="71">
        <v>0.7</v>
      </c>
      <c r="N7636" s="72"/>
      <c r="O7636" s="73">
        <f>MIN(1,MAX(0,(1/(1+EXP(-(Assumptions!$B$5 + Assumptions!$B$6*$N7636))))*Assumptions!$B$3))</f>
        <v>3.9165722796764356E-2</v>
      </c>
      <c r="P7636" s="73">
        <f>VLOOKUP($F7636,Assumptions!$A$23:$B$27,2,FALSE)*Assumptions!$B$4</f>
        <v>0.35</v>
      </c>
      <c r="Q7636" s="74">
        <f t="shared" si="238"/>
        <v>74483.190593281062</v>
      </c>
      <c r="R7636" s="75" t="str">
        <f>IF($O7636&lt;Assumptions!$B$17,"A",IF($O7636&lt;Assumptions!$B$18,"B",IF($O7636&lt;Assumptions!$B$19,"C",IF($O7636&lt;Assumptions!$B$20,"D","E"))))</f>
        <v>B</v>
      </c>
      <c r="S7636" s="75">
        <f t="shared" si="239"/>
        <v>0</v>
      </c>
    </row>
    <row r="7637" spans="1:19" ht="17.399999999999999" x14ac:dyDescent="0.3">
      <c r="A7637" s="39" t="s">
        <v>1195</v>
      </c>
      <c r="B7637" s="39" t="s">
        <v>92</v>
      </c>
      <c r="C7637" s="39" t="s">
        <v>22</v>
      </c>
      <c r="D7637" s="39" t="s">
        <v>26</v>
      </c>
      <c r="E7637" s="70" t="s">
        <v>39</v>
      </c>
      <c r="F7637" s="70" t="s">
        <v>28</v>
      </c>
      <c r="G7637" s="78">
        <v>44140</v>
      </c>
      <c r="H7637" s="78">
        <v>45931</v>
      </c>
      <c r="I7637" s="69">
        <v>5340421.96</v>
      </c>
      <c r="J7637" s="70">
        <v>15</v>
      </c>
      <c r="K7637" s="71">
        <v>0.99399999999999999</v>
      </c>
      <c r="L7637" s="70">
        <v>0</v>
      </c>
      <c r="M7637" s="71">
        <v>0.7</v>
      </c>
      <c r="N7637" s="72"/>
      <c r="O7637" s="73">
        <f>MIN(1,MAX(0,(1/(1+EXP(-(Assumptions!$B$5 + Assumptions!$B$6*$N7637))))*Assumptions!$B$3))</f>
        <v>3.9165722796764356E-2</v>
      </c>
      <c r="P7637" s="73">
        <f>VLOOKUP($F7637,Assumptions!$A$23:$B$27,2,FALSE)*Assumptions!$B$4</f>
        <v>0.35</v>
      </c>
      <c r="Q7637" s="74">
        <f t="shared" si="238"/>
        <v>73206.520136089544</v>
      </c>
      <c r="R7637" s="75" t="str">
        <f>IF($O7637&lt;Assumptions!$B$17,"A",IF($O7637&lt;Assumptions!$B$18,"B",IF($O7637&lt;Assumptions!$B$19,"C",IF($O7637&lt;Assumptions!$B$20,"D","E"))))</f>
        <v>B</v>
      </c>
      <c r="S7637" s="75">
        <f t="shared" si="239"/>
        <v>0</v>
      </c>
    </row>
    <row r="7638" spans="1:19" ht="17.399999999999999" x14ac:dyDescent="0.3">
      <c r="A7638" s="39" t="s">
        <v>1195</v>
      </c>
      <c r="B7638" s="39" t="s">
        <v>92</v>
      </c>
      <c r="C7638" s="39" t="s">
        <v>22</v>
      </c>
      <c r="D7638" s="39" t="s">
        <v>26</v>
      </c>
      <c r="E7638" s="70" t="s">
        <v>39</v>
      </c>
      <c r="F7638" s="70" t="s">
        <v>28</v>
      </c>
      <c r="G7638" s="78">
        <v>44140</v>
      </c>
      <c r="H7638" s="78">
        <v>45962</v>
      </c>
      <c r="I7638" s="69">
        <v>5259198.75</v>
      </c>
      <c r="J7638" s="70">
        <v>35</v>
      </c>
      <c r="K7638" s="71">
        <v>0.79100000000000004</v>
      </c>
      <c r="L7638" s="70">
        <v>0</v>
      </c>
      <c r="M7638" s="71">
        <v>0.7</v>
      </c>
      <c r="N7638" s="72"/>
      <c r="O7638" s="73">
        <f>MIN(1,MAX(0,(1/(1+EXP(-(Assumptions!$B$5 + Assumptions!$B$6*$N7638))))*Assumptions!$B$3))</f>
        <v>3.9165722796764356E-2</v>
      </c>
      <c r="P7638" s="73">
        <f>VLOOKUP($F7638,Assumptions!$A$23:$B$27,2,FALSE)*Assumptions!$B$4</f>
        <v>0.35</v>
      </c>
      <c r="Q7638" s="74">
        <f t="shared" si="238"/>
        <v>72093.11213145635</v>
      </c>
      <c r="R7638" s="75" t="str">
        <f>IF($O7638&lt;Assumptions!$B$17,"A",IF($O7638&lt;Assumptions!$B$18,"B",IF($O7638&lt;Assumptions!$B$19,"C",IF($O7638&lt;Assumptions!$B$20,"D","E"))))</f>
        <v>B</v>
      </c>
      <c r="S7638" s="75">
        <f t="shared" si="239"/>
        <v>0</v>
      </c>
    </row>
    <row r="7639" spans="1:19" ht="17.399999999999999" x14ac:dyDescent="0.3">
      <c r="A7639" s="39" t="s">
        <v>1195</v>
      </c>
      <c r="B7639" s="39" t="s">
        <v>92</v>
      </c>
      <c r="C7639" s="39" t="s">
        <v>22</v>
      </c>
      <c r="D7639" s="39" t="s">
        <v>26</v>
      </c>
      <c r="E7639" s="70" t="s">
        <v>39</v>
      </c>
      <c r="F7639" s="70" t="s">
        <v>28</v>
      </c>
      <c r="G7639" s="78">
        <v>44140</v>
      </c>
      <c r="H7639" s="78">
        <v>45992</v>
      </c>
      <c r="I7639" s="69">
        <v>5182208.03</v>
      </c>
      <c r="J7639" s="70">
        <v>0</v>
      </c>
      <c r="K7639" s="71">
        <v>0.97399999999999998</v>
      </c>
      <c r="L7639" s="70">
        <v>0</v>
      </c>
      <c r="M7639" s="71">
        <v>0.7</v>
      </c>
      <c r="N7639" s="72"/>
      <c r="O7639" s="73">
        <f>MIN(1,MAX(0,(1/(1+EXP(-(Assumptions!$B$5 + Assumptions!$B$6*$N7639))))*Assumptions!$B$3))</f>
        <v>3.9165722796764356E-2</v>
      </c>
      <c r="P7639" s="73">
        <f>VLOOKUP($F7639,Assumptions!$A$23:$B$27,2,FALSE)*Assumptions!$B$4</f>
        <v>0.35</v>
      </c>
      <c r="Q7639" s="74">
        <f t="shared" si="238"/>
        <v>71037.723112351203</v>
      </c>
      <c r="R7639" s="75" t="str">
        <f>IF($O7639&lt;Assumptions!$B$17,"A",IF($O7639&lt;Assumptions!$B$18,"B",IF($O7639&lt;Assumptions!$B$19,"C",IF($O7639&lt;Assumptions!$B$20,"D","E"))))</f>
        <v>B</v>
      </c>
      <c r="S7639" s="75">
        <f t="shared" si="239"/>
        <v>0</v>
      </c>
    </row>
    <row r="7640" spans="1:19" ht="17.399999999999999" x14ac:dyDescent="0.3">
      <c r="A7640" s="39" t="s">
        <v>1197</v>
      </c>
      <c r="B7640" s="39" t="s">
        <v>93</v>
      </c>
      <c r="C7640" s="39" t="s">
        <v>144</v>
      </c>
      <c r="D7640" s="39" t="s">
        <v>42</v>
      </c>
      <c r="E7640" s="70" t="s">
        <v>23</v>
      </c>
      <c r="F7640" s="70" t="s">
        <v>24</v>
      </c>
      <c r="G7640" s="78">
        <v>45368</v>
      </c>
      <c r="H7640" s="78">
        <v>45658</v>
      </c>
      <c r="I7640" s="69">
        <v>18910969.59</v>
      </c>
      <c r="J7640" s="70">
        <v>15</v>
      </c>
      <c r="K7640" s="71">
        <v>1.1339999999999999</v>
      </c>
      <c r="L7640" s="70">
        <v>0</v>
      </c>
      <c r="M7640" s="71">
        <v>0.70199999999999996</v>
      </c>
      <c r="N7640" s="72"/>
      <c r="O7640" s="73">
        <f>MIN(1,MAX(0,(1/(1+EXP(-(Assumptions!$B$5 + Assumptions!$B$6*$N7640))))*Assumptions!$B$3))</f>
        <v>3.9165722796764356E-2</v>
      </c>
      <c r="P7640" s="73">
        <f>VLOOKUP($F7640,Assumptions!$A$23:$B$27,2,FALSE)*Assumptions!$B$4</f>
        <v>0.2</v>
      </c>
      <c r="Q7640" s="74">
        <f t="shared" si="238"/>
        <v>148132.35855599609</v>
      </c>
      <c r="R7640" s="75" t="str">
        <f>IF($O7640&lt;Assumptions!$B$17,"A",IF($O7640&lt;Assumptions!$B$18,"B",IF($O7640&lt;Assumptions!$B$19,"C",IF($O7640&lt;Assumptions!$B$20,"D","E"))))</f>
        <v>B</v>
      </c>
      <c r="S7640" s="75">
        <f t="shared" si="239"/>
        <v>0</v>
      </c>
    </row>
    <row r="7641" spans="1:19" ht="17.399999999999999" x14ac:dyDescent="0.3">
      <c r="A7641" s="39" t="s">
        <v>1197</v>
      </c>
      <c r="B7641" s="39" t="s">
        <v>93</v>
      </c>
      <c r="C7641" s="39" t="s">
        <v>144</v>
      </c>
      <c r="D7641" s="39" t="s">
        <v>42</v>
      </c>
      <c r="E7641" s="70" t="s">
        <v>23</v>
      </c>
      <c r="F7641" s="70" t="s">
        <v>24</v>
      </c>
      <c r="G7641" s="78">
        <v>45368</v>
      </c>
      <c r="H7641" s="78">
        <v>45689</v>
      </c>
      <c r="I7641" s="69">
        <v>18396984.109999999</v>
      </c>
      <c r="J7641" s="70">
        <v>0</v>
      </c>
      <c r="K7641" s="71">
        <v>1.135</v>
      </c>
      <c r="L7641" s="70">
        <v>0</v>
      </c>
      <c r="M7641" s="71">
        <v>0.70199999999999996</v>
      </c>
      <c r="N7641" s="72"/>
      <c r="O7641" s="73">
        <f>MIN(1,MAX(0,(1/(1+EXP(-(Assumptions!$B$5 + Assumptions!$B$6*$N7641))))*Assumptions!$B$3))</f>
        <v>3.9165722796764356E-2</v>
      </c>
      <c r="P7641" s="73">
        <f>VLOOKUP($F7641,Assumptions!$A$23:$B$27,2,FALSE)*Assumptions!$B$4</f>
        <v>0.2</v>
      </c>
      <c r="Q7641" s="74">
        <f t="shared" si="238"/>
        <v>144106.23598974771</v>
      </c>
      <c r="R7641" s="75" t="str">
        <f>IF($O7641&lt;Assumptions!$B$17,"A",IF($O7641&lt;Assumptions!$B$18,"B",IF($O7641&lt;Assumptions!$B$19,"C",IF($O7641&lt;Assumptions!$B$20,"D","E"))))</f>
        <v>B</v>
      </c>
      <c r="S7641" s="75">
        <f t="shared" si="239"/>
        <v>0</v>
      </c>
    </row>
    <row r="7642" spans="1:19" ht="17.399999999999999" x14ac:dyDescent="0.3">
      <c r="A7642" s="39" t="s">
        <v>1197</v>
      </c>
      <c r="B7642" s="39" t="s">
        <v>93</v>
      </c>
      <c r="C7642" s="39" t="s">
        <v>144</v>
      </c>
      <c r="D7642" s="39" t="s">
        <v>42</v>
      </c>
      <c r="E7642" s="70" t="s">
        <v>23</v>
      </c>
      <c r="F7642" s="70" t="s">
        <v>24</v>
      </c>
      <c r="G7642" s="78">
        <v>45368</v>
      </c>
      <c r="H7642" s="78">
        <v>45717</v>
      </c>
      <c r="I7642" s="69">
        <v>18007058.469999999</v>
      </c>
      <c r="J7642" s="70">
        <v>0</v>
      </c>
      <c r="K7642" s="71">
        <v>1.0549999999999999</v>
      </c>
      <c r="L7642" s="70">
        <v>0</v>
      </c>
      <c r="M7642" s="71">
        <v>0.70199999999999996</v>
      </c>
      <c r="N7642" s="72"/>
      <c r="O7642" s="73">
        <f>MIN(1,MAX(0,(1/(1+EXP(-(Assumptions!$B$5 + Assumptions!$B$6*$N7642))))*Assumptions!$B$3))</f>
        <v>3.9165722796764356E-2</v>
      </c>
      <c r="P7642" s="73">
        <f>VLOOKUP($F7642,Assumptions!$A$23:$B$27,2,FALSE)*Assumptions!$B$4</f>
        <v>0.2</v>
      </c>
      <c r="Q7642" s="74">
        <f t="shared" si="238"/>
        <v>141051.89208422953</v>
      </c>
      <c r="R7642" s="75" t="str">
        <f>IF($O7642&lt;Assumptions!$B$17,"A",IF($O7642&lt;Assumptions!$B$18,"B",IF($O7642&lt;Assumptions!$B$19,"C",IF($O7642&lt;Assumptions!$B$20,"D","E"))))</f>
        <v>B</v>
      </c>
      <c r="S7642" s="75">
        <f t="shared" si="239"/>
        <v>0</v>
      </c>
    </row>
    <row r="7643" spans="1:19" ht="17.399999999999999" x14ac:dyDescent="0.3">
      <c r="A7643" s="39" t="s">
        <v>1197</v>
      </c>
      <c r="B7643" s="39" t="s">
        <v>93</v>
      </c>
      <c r="C7643" s="39" t="s">
        <v>144</v>
      </c>
      <c r="D7643" s="39" t="s">
        <v>42</v>
      </c>
      <c r="E7643" s="70" t="s">
        <v>23</v>
      </c>
      <c r="F7643" s="70" t="s">
        <v>24</v>
      </c>
      <c r="G7643" s="78">
        <v>45368</v>
      </c>
      <c r="H7643" s="78">
        <v>45748</v>
      </c>
      <c r="I7643" s="69">
        <v>17505618.120000001</v>
      </c>
      <c r="J7643" s="70">
        <v>0</v>
      </c>
      <c r="K7643" s="71">
        <v>1.0169999999999999</v>
      </c>
      <c r="L7643" s="70">
        <v>0</v>
      </c>
      <c r="M7643" s="71">
        <v>0.70199999999999996</v>
      </c>
      <c r="N7643" s="72"/>
      <c r="O7643" s="73">
        <f>MIN(1,MAX(0,(1/(1+EXP(-(Assumptions!$B$5 + Assumptions!$B$6*$N7643))))*Assumptions!$B$3))</f>
        <v>3.9165722796764356E-2</v>
      </c>
      <c r="P7643" s="73">
        <f>VLOOKUP($F7643,Assumptions!$A$23:$B$27,2,FALSE)*Assumptions!$B$4</f>
        <v>0.2</v>
      </c>
      <c r="Q7643" s="74">
        <f t="shared" si="238"/>
        <v>137124.03733478705</v>
      </c>
      <c r="R7643" s="75" t="str">
        <f>IF($O7643&lt;Assumptions!$B$17,"A",IF($O7643&lt;Assumptions!$B$18,"B",IF($O7643&lt;Assumptions!$B$19,"C",IF($O7643&lt;Assumptions!$B$20,"D","E"))))</f>
        <v>B</v>
      </c>
      <c r="S7643" s="75">
        <f t="shared" si="239"/>
        <v>0</v>
      </c>
    </row>
    <row r="7644" spans="1:19" ht="17.399999999999999" x14ac:dyDescent="0.3">
      <c r="A7644" s="39" t="s">
        <v>1197</v>
      </c>
      <c r="B7644" s="39" t="s">
        <v>93</v>
      </c>
      <c r="C7644" s="39" t="s">
        <v>144</v>
      </c>
      <c r="D7644" s="39" t="s">
        <v>42</v>
      </c>
      <c r="E7644" s="70" t="s">
        <v>23</v>
      </c>
      <c r="F7644" s="70" t="s">
        <v>24</v>
      </c>
      <c r="G7644" s="78">
        <v>45368</v>
      </c>
      <c r="H7644" s="78">
        <v>45778</v>
      </c>
      <c r="I7644" s="69">
        <v>17118890.32</v>
      </c>
      <c r="J7644" s="70">
        <v>0</v>
      </c>
      <c r="K7644" s="71">
        <v>0.96299999999999997</v>
      </c>
      <c r="L7644" s="70">
        <v>0</v>
      </c>
      <c r="M7644" s="71">
        <v>0.70199999999999996</v>
      </c>
      <c r="N7644" s="72"/>
      <c r="O7644" s="73">
        <f>MIN(1,MAX(0,(1/(1+EXP(-(Assumptions!$B$5 + Assumptions!$B$6*$N7644))))*Assumptions!$B$3))</f>
        <v>3.9165722796764356E-2</v>
      </c>
      <c r="P7644" s="73">
        <f>VLOOKUP($F7644,Assumptions!$A$23:$B$27,2,FALSE)*Assumptions!$B$4</f>
        <v>0.2</v>
      </c>
      <c r="Q7644" s="74">
        <f t="shared" si="238"/>
        <v>134094.74257226655</v>
      </c>
      <c r="R7644" s="75" t="str">
        <f>IF($O7644&lt;Assumptions!$B$17,"A",IF($O7644&lt;Assumptions!$B$18,"B",IF($O7644&lt;Assumptions!$B$19,"C",IF($O7644&lt;Assumptions!$B$20,"D","E"))))</f>
        <v>B</v>
      </c>
      <c r="S7644" s="75">
        <f t="shared" si="239"/>
        <v>0</v>
      </c>
    </row>
    <row r="7645" spans="1:19" ht="17.399999999999999" x14ac:dyDescent="0.3">
      <c r="A7645" s="39" t="s">
        <v>1197</v>
      </c>
      <c r="B7645" s="39" t="s">
        <v>93</v>
      </c>
      <c r="C7645" s="39" t="s">
        <v>144</v>
      </c>
      <c r="D7645" s="39" t="s">
        <v>42</v>
      </c>
      <c r="E7645" s="70" t="s">
        <v>23</v>
      </c>
      <c r="F7645" s="70" t="s">
        <v>24</v>
      </c>
      <c r="G7645" s="78">
        <v>45368</v>
      </c>
      <c r="H7645" s="78">
        <v>45809</v>
      </c>
      <c r="I7645" s="69">
        <v>16731837.699999999</v>
      </c>
      <c r="J7645" s="70">
        <v>0</v>
      </c>
      <c r="K7645" s="71">
        <v>1.137</v>
      </c>
      <c r="L7645" s="70">
        <v>0</v>
      </c>
      <c r="M7645" s="71">
        <v>0.70199999999999996</v>
      </c>
      <c r="N7645" s="72"/>
      <c r="O7645" s="73">
        <f>MIN(1,MAX(0,(1/(1+EXP(-(Assumptions!$B$5 + Assumptions!$B$6*$N7645))))*Assumptions!$B$3))</f>
        <v>3.9165722796764356E-2</v>
      </c>
      <c r="P7645" s="73">
        <f>VLOOKUP($F7645,Assumptions!$A$23:$B$27,2,FALSE)*Assumptions!$B$4</f>
        <v>0.2</v>
      </c>
      <c r="Q7645" s="74">
        <f t="shared" si="238"/>
        <v>131062.90344773026</v>
      </c>
      <c r="R7645" s="75" t="str">
        <f>IF($O7645&lt;Assumptions!$B$17,"A",IF($O7645&lt;Assumptions!$B$18,"B",IF($O7645&lt;Assumptions!$B$19,"C",IF($O7645&lt;Assumptions!$B$20,"D","E"))))</f>
        <v>B</v>
      </c>
      <c r="S7645" s="75">
        <f t="shared" si="239"/>
        <v>0</v>
      </c>
    </row>
    <row r="7646" spans="1:19" ht="17.399999999999999" x14ac:dyDescent="0.3">
      <c r="A7646" s="39" t="s">
        <v>1197</v>
      </c>
      <c r="B7646" s="39" t="s">
        <v>93</v>
      </c>
      <c r="C7646" s="39" t="s">
        <v>144</v>
      </c>
      <c r="D7646" s="39" t="s">
        <v>42</v>
      </c>
      <c r="E7646" s="70" t="s">
        <v>23</v>
      </c>
      <c r="F7646" s="70" t="s">
        <v>24</v>
      </c>
      <c r="G7646" s="78">
        <v>45368</v>
      </c>
      <c r="H7646" s="78">
        <v>45839</v>
      </c>
      <c r="I7646" s="69">
        <v>16322861.630000001</v>
      </c>
      <c r="J7646" s="70">
        <v>95</v>
      </c>
      <c r="K7646" s="71">
        <v>0.24099999999999999</v>
      </c>
      <c r="L7646" s="70">
        <v>0</v>
      </c>
      <c r="M7646" s="71">
        <v>0.70199999999999996</v>
      </c>
      <c r="N7646" s="72"/>
      <c r="O7646" s="73">
        <f>MIN(1,MAX(0,(1/(1+EXP(-(Assumptions!$B$5 + Assumptions!$B$6*$N7646))))*Assumptions!$B$3))</f>
        <v>3.9165722796764356E-2</v>
      </c>
      <c r="P7646" s="73">
        <f>VLOOKUP($F7646,Assumptions!$A$23:$B$27,2,FALSE)*Assumptions!$B$4</f>
        <v>0.2</v>
      </c>
      <c r="Q7646" s="74">
        <f t="shared" si="238"/>
        <v>127859.33477010425</v>
      </c>
      <c r="R7646" s="75" t="str">
        <f>IF($O7646&lt;Assumptions!$B$17,"A",IF($O7646&lt;Assumptions!$B$18,"B",IF($O7646&lt;Assumptions!$B$19,"C",IF($O7646&lt;Assumptions!$B$20,"D","E"))))</f>
        <v>B</v>
      </c>
      <c r="S7646" s="75">
        <f t="shared" si="239"/>
        <v>0</v>
      </c>
    </row>
    <row r="7647" spans="1:19" ht="17.399999999999999" x14ac:dyDescent="0.3">
      <c r="A7647" s="39" t="s">
        <v>1197</v>
      </c>
      <c r="B7647" s="39" t="s">
        <v>93</v>
      </c>
      <c r="C7647" s="39" t="s">
        <v>144</v>
      </c>
      <c r="D7647" s="39" t="s">
        <v>42</v>
      </c>
      <c r="E7647" s="70" t="s">
        <v>23</v>
      </c>
      <c r="F7647" s="70" t="s">
        <v>24</v>
      </c>
      <c r="G7647" s="78">
        <v>45368</v>
      </c>
      <c r="H7647" s="78">
        <v>45870</v>
      </c>
      <c r="I7647" s="69">
        <v>15975281.880000001</v>
      </c>
      <c r="J7647" s="70">
        <v>220</v>
      </c>
      <c r="K7647" s="71">
        <v>0.28999999999999998</v>
      </c>
      <c r="L7647" s="70">
        <v>0</v>
      </c>
      <c r="M7647" s="71">
        <v>0.70199999999999996</v>
      </c>
      <c r="N7647" s="72"/>
      <c r="O7647" s="73">
        <f>MIN(1,MAX(0,(1/(1+EXP(-(Assumptions!$B$5 + Assumptions!$B$6*$N7647))))*Assumptions!$B$3))</f>
        <v>3.9165722796764356E-2</v>
      </c>
      <c r="P7647" s="73">
        <f>VLOOKUP($F7647,Assumptions!$A$23:$B$27,2,FALSE)*Assumptions!$B$4</f>
        <v>0.2</v>
      </c>
      <c r="Q7647" s="74">
        <f t="shared" si="238"/>
        <v>125136.69234245052</v>
      </c>
      <c r="R7647" s="75" t="str">
        <f>IF($O7647&lt;Assumptions!$B$17,"A",IF($O7647&lt;Assumptions!$B$18,"B",IF($O7647&lt;Assumptions!$B$19,"C",IF($O7647&lt;Assumptions!$B$20,"D","E"))))</f>
        <v>B</v>
      </c>
      <c r="S7647" s="75">
        <f t="shared" si="239"/>
        <v>1</v>
      </c>
    </row>
    <row r="7648" spans="1:19" ht="17.399999999999999" x14ac:dyDescent="0.3">
      <c r="A7648" s="39" t="s">
        <v>1197</v>
      </c>
      <c r="B7648" s="39" t="s">
        <v>93</v>
      </c>
      <c r="C7648" s="39" t="s">
        <v>144</v>
      </c>
      <c r="D7648" s="39" t="s">
        <v>42</v>
      </c>
      <c r="E7648" s="70" t="s">
        <v>23</v>
      </c>
      <c r="F7648" s="70" t="s">
        <v>24</v>
      </c>
      <c r="G7648" s="78">
        <v>45368</v>
      </c>
      <c r="H7648" s="78">
        <v>45901</v>
      </c>
      <c r="I7648" s="69">
        <v>15571110.779999999</v>
      </c>
      <c r="J7648" s="70">
        <v>0</v>
      </c>
      <c r="K7648" s="71">
        <v>1.125</v>
      </c>
      <c r="L7648" s="70">
        <v>0</v>
      </c>
      <c r="M7648" s="71">
        <v>0.70199999999999996</v>
      </c>
      <c r="N7648" s="72"/>
      <c r="O7648" s="73">
        <f>MIN(1,MAX(0,(1/(1+EXP(-(Assumptions!$B$5 + Assumptions!$B$6*$N7648))))*Assumptions!$B$3))</f>
        <v>3.9165722796764356E-2</v>
      </c>
      <c r="P7648" s="73">
        <f>VLOOKUP($F7648,Assumptions!$A$23:$B$27,2,FALSE)*Assumptions!$B$4</f>
        <v>0.2</v>
      </c>
      <c r="Q7648" s="74">
        <f t="shared" si="238"/>
        <v>121970.76168943784</v>
      </c>
      <c r="R7648" s="75" t="str">
        <f>IF($O7648&lt;Assumptions!$B$17,"A",IF($O7648&lt;Assumptions!$B$18,"B",IF($O7648&lt;Assumptions!$B$19,"C",IF($O7648&lt;Assumptions!$B$20,"D","E"))))</f>
        <v>B</v>
      </c>
      <c r="S7648" s="75">
        <f t="shared" si="239"/>
        <v>0</v>
      </c>
    </row>
    <row r="7649" spans="1:19" ht="17.399999999999999" x14ac:dyDescent="0.3">
      <c r="A7649" s="39" t="s">
        <v>1197</v>
      </c>
      <c r="B7649" s="39" t="s">
        <v>93</v>
      </c>
      <c r="C7649" s="39" t="s">
        <v>144</v>
      </c>
      <c r="D7649" s="39" t="s">
        <v>42</v>
      </c>
      <c r="E7649" s="70" t="s">
        <v>23</v>
      </c>
      <c r="F7649" s="70" t="s">
        <v>24</v>
      </c>
      <c r="G7649" s="78">
        <v>45368</v>
      </c>
      <c r="H7649" s="78">
        <v>45931</v>
      </c>
      <c r="I7649" s="69">
        <v>15243968</v>
      </c>
      <c r="J7649" s="70">
        <v>0</v>
      </c>
      <c r="K7649" s="71">
        <v>1.085</v>
      </c>
      <c r="L7649" s="70">
        <v>0</v>
      </c>
      <c r="M7649" s="71">
        <v>0.70199999999999996</v>
      </c>
      <c r="N7649" s="72"/>
      <c r="O7649" s="73">
        <f>MIN(1,MAX(0,(1/(1+EXP(-(Assumptions!$B$5 + Assumptions!$B$6*$N7649))))*Assumptions!$B$3))</f>
        <v>3.9165722796764356E-2</v>
      </c>
      <c r="P7649" s="73">
        <f>VLOOKUP($F7649,Assumptions!$A$23:$B$27,2,FALSE)*Assumptions!$B$4</f>
        <v>0.2</v>
      </c>
      <c r="Q7649" s="74">
        <f t="shared" si="238"/>
        <v>119408.20500214928</v>
      </c>
      <c r="R7649" s="75" t="str">
        <f>IF($O7649&lt;Assumptions!$B$17,"A",IF($O7649&lt;Assumptions!$B$18,"B",IF($O7649&lt;Assumptions!$B$19,"C",IF($O7649&lt;Assumptions!$B$20,"D","E"))))</f>
        <v>B</v>
      </c>
      <c r="S7649" s="75">
        <f t="shared" si="239"/>
        <v>0</v>
      </c>
    </row>
    <row r="7650" spans="1:19" ht="17.399999999999999" x14ac:dyDescent="0.3">
      <c r="A7650" s="39" t="s">
        <v>1197</v>
      </c>
      <c r="B7650" s="39" t="s">
        <v>93</v>
      </c>
      <c r="C7650" s="39" t="s">
        <v>144</v>
      </c>
      <c r="D7650" s="39" t="s">
        <v>42</v>
      </c>
      <c r="E7650" s="70" t="s">
        <v>23</v>
      </c>
      <c r="F7650" s="70" t="s">
        <v>24</v>
      </c>
      <c r="G7650" s="78">
        <v>45368</v>
      </c>
      <c r="H7650" s="78">
        <v>45962</v>
      </c>
      <c r="I7650" s="69">
        <v>14880386.23</v>
      </c>
      <c r="J7650" s="70">
        <v>15</v>
      </c>
      <c r="K7650" s="71">
        <v>1.123</v>
      </c>
      <c r="L7650" s="70">
        <v>0</v>
      </c>
      <c r="M7650" s="71">
        <v>0.70199999999999996</v>
      </c>
      <c r="N7650" s="72"/>
      <c r="O7650" s="73">
        <f>MIN(1,MAX(0,(1/(1+EXP(-(Assumptions!$B$5 + Assumptions!$B$6*$N7650))))*Assumptions!$B$3))</f>
        <v>3.9165722796764356E-2</v>
      </c>
      <c r="P7650" s="73">
        <f>VLOOKUP($F7650,Assumptions!$A$23:$B$27,2,FALSE)*Assumptions!$B$4</f>
        <v>0.2</v>
      </c>
      <c r="Q7650" s="74">
        <f t="shared" si="238"/>
        <v>116560.21643859388</v>
      </c>
      <c r="R7650" s="75" t="str">
        <f>IF($O7650&lt;Assumptions!$B$17,"A",IF($O7650&lt;Assumptions!$B$18,"B",IF($O7650&lt;Assumptions!$B$19,"C",IF($O7650&lt;Assumptions!$B$20,"D","E"))))</f>
        <v>B</v>
      </c>
      <c r="S7650" s="75">
        <f t="shared" si="239"/>
        <v>0</v>
      </c>
    </row>
    <row r="7651" spans="1:19" ht="17.399999999999999" x14ac:dyDescent="0.3">
      <c r="A7651" s="39" t="s">
        <v>1197</v>
      </c>
      <c r="B7651" s="39" t="s">
        <v>93</v>
      </c>
      <c r="C7651" s="39" t="s">
        <v>144</v>
      </c>
      <c r="D7651" s="39" t="s">
        <v>42</v>
      </c>
      <c r="E7651" s="70" t="s">
        <v>23</v>
      </c>
      <c r="F7651" s="70" t="s">
        <v>24</v>
      </c>
      <c r="G7651" s="78">
        <v>45368</v>
      </c>
      <c r="H7651" s="78">
        <v>45992</v>
      </c>
      <c r="I7651" s="69">
        <v>14495354.380000001</v>
      </c>
      <c r="J7651" s="70">
        <v>35</v>
      </c>
      <c r="K7651" s="71">
        <v>0.55900000000000005</v>
      </c>
      <c r="L7651" s="70">
        <v>0</v>
      </c>
      <c r="M7651" s="71">
        <v>0.70199999999999996</v>
      </c>
      <c r="N7651" s="72"/>
      <c r="O7651" s="73">
        <f>MIN(1,MAX(0,(1/(1+EXP(-(Assumptions!$B$5 + Assumptions!$B$6*$N7651))))*Assumptions!$B$3))</f>
        <v>3.9165722796764356E-2</v>
      </c>
      <c r="P7651" s="73">
        <f>VLOOKUP($F7651,Assumptions!$A$23:$B$27,2,FALSE)*Assumptions!$B$4</f>
        <v>0.2</v>
      </c>
      <c r="Q7651" s="74">
        <f t="shared" si="238"/>
        <v>113544.20629758883</v>
      </c>
      <c r="R7651" s="75" t="str">
        <f>IF($O7651&lt;Assumptions!$B$17,"A",IF($O7651&lt;Assumptions!$B$18,"B",IF($O7651&lt;Assumptions!$B$19,"C",IF($O7651&lt;Assumptions!$B$20,"D","E"))))</f>
        <v>B</v>
      </c>
      <c r="S7651" s="75">
        <f t="shared" si="239"/>
        <v>0</v>
      </c>
    </row>
    <row r="7652" spans="1:19" ht="17.399999999999999" x14ac:dyDescent="0.3">
      <c r="A7652" s="39" t="s">
        <v>1198</v>
      </c>
      <c r="B7652" s="39" t="s">
        <v>88</v>
      </c>
      <c r="C7652" s="39" t="s">
        <v>135</v>
      </c>
      <c r="D7652" s="39" t="s">
        <v>22</v>
      </c>
      <c r="E7652" s="70" t="s">
        <v>49</v>
      </c>
      <c r="F7652" s="70" t="s">
        <v>36</v>
      </c>
      <c r="G7652" s="78">
        <v>45923</v>
      </c>
      <c r="H7652" s="78">
        <v>45901</v>
      </c>
      <c r="I7652" s="69">
        <v>305394.38</v>
      </c>
      <c r="J7652" s="70">
        <v>35</v>
      </c>
      <c r="K7652" s="71">
        <v>0.60499999999999998</v>
      </c>
      <c r="L7652" s="70">
        <v>0</v>
      </c>
      <c r="M7652" s="71">
        <v>0.48299999999999998</v>
      </c>
      <c r="N7652" s="72"/>
      <c r="O7652" s="73">
        <f>MIN(1,MAX(0,(1/(1+EXP(-(Assumptions!$B$5 + Assumptions!$B$6*$N7652))))*Assumptions!$B$3))</f>
        <v>3.9165722796764356E-2</v>
      </c>
      <c r="P7652" s="73">
        <f>VLOOKUP($F7652,Assumptions!$A$23:$B$27,2,FALSE)*Assumptions!$B$4</f>
        <v>0.55000000000000004</v>
      </c>
      <c r="Q7652" s="74">
        <f t="shared" si="238"/>
        <v>6578.5453969233449</v>
      </c>
      <c r="R7652" s="75" t="str">
        <f>IF($O7652&lt;Assumptions!$B$17,"A",IF($O7652&lt;Assumptions!$B$18,"B",IF($O7652&lt;Assumptions!$B$19,"C",IF($O7652&lt;Assumptions!$B$20,"D","E"))))</f>
        <v>B</v>
      </c>
      <c r="S7652" s="75">
        <f t="shared" si="239"/>
        <v>0</v>
      </c>
    </row>
    <row r="7653" spans="1:19" ht="17.399999999999999" x14ac:dyDescent="0.3">
      <c r="A7653" s="39" t="s">
        <v>1198</v>
      </c>
      <c r="B7653" s="39" t="s">
        <v>88</v>
      </c>
      <c r="C7653" s="39" t="s">
        <v>135</v>
      </c>
      <c r="D7653" s="39" t="s">
        <v>22</v>
      </c>
      <c r="E7653" s="70" t="s">
        <v>49</v>
      </c>
      <c r="F7653" s="70" t="s">
        <v>36</v>
      </c>
      <c r="G7653" s="78">
        <v>45923</v>
      </c>
      <c r="H7653" s="78">
        <v>45931</v>
      </c>
      <c r="I7653" s="69">
        <v>296699.57</v>
      </c>
      <c r="J7653" s="70">
        <v>35</v>
      </c>
      <c r="K7653" s="71">
        <v>0.85799999999999998</v>
      </c>
      <c r="L7653" s="70">
        <v>0</v>
      </c>
      <c r="M7653" s="71">
        <v>0.48299999999999998</v>
      </c>
      <c r="N7653" s="72"/>
      <c r="O7653" s="73">
        <f>MIN(1,MAX(0,(1/(1+EXP(-(Assumptions!$B$5 + Assumptions!$B$6*$N7653))))*Assumptions!$B$3))</f>
        <v>3.9165722796764356E-2</v>
      </c>
      <c r="P7653" s="73">
        <f>VLOOKUP($F7653,Assumptions!$A$23:$B$27,2,FALSE)*Assumptions!$B$4</f>
        <v>0.55000000000000004</v>
      </c>
      <c r="Q7653" s="74">
        <f t="shared" si="238"/>
        <v>6391.2492118965511</v>
      </c>
      <c r="R7653" s="75" t="str">
        <f>IF($O7653&lt;Assumptions!$B$17,"A",IF($O7653&lt;Assumptions!$B$18,"B",IF($O7653&lt;Assumptions!$B$19,"C",IF($O7653&lt;Assumptions!$B$20,"D","E"))))</f>
        <v>B</v>
      </c>
      <c r="S7653" s="75">
        <f t="shared" si="239"/>
        <v>0</v>
      </c>
    </row>
    <row r="7654" spans="1:19" ht="17.399999999999999" x14ac:dyDescent="0.3">
      <c r="A7654" s="39" t="s">
        <v>1198</v>
      </c>
      <c r="B7654" s="39" t="s">
        <v>88</v>
      </c>
      <c r="C7654" s="39" t="s">
        <v>135</v>
      </c>
      <c r="D7654" s="39" t="s">
        <v>22</v>
      </c>
      <c r="E7654" s="70" t="s">
        <v>49</v>
      </c>
      <c r="F7654" s="70" t="s">
        <v>36</v>
      </c>
      <c r="G7654" s="78">
        <v>45923</v>
      </c>
      <c r="H7654" s="78">
        <v>45962</v>
      </c>
      <c r="I7654" s="69">
        <v>287730.25</v>
      </c>
      <c r="J7654" s="70">
        <v>95</v>
      </c>
      <c r="K7654" s="71">
        <v>0.249</v>
      </c>
      <c r="L7654" s="70">
        <v>0</v>
      </c>
      <c r="M7654" s="71">
        <v>0.48299999999999998</v>
      </c>
      <c r="N7654" s="72"/>
      <c r="O7654" s="73">
        <f>MIN(1,MAX(0,(1/(1+EXP(-(Assumptions!$B$5 + Assumptions!$B$6*$N7654))))*Assumptions!$B$3))</f>
        <v>3.9165722796764356E-2</v>
      </c>
      <c r="P7654" s="73">
        <f>VLOOKUP($F7654,Assumptions!$A$23:$B$27,2,FALSE)*Assumptions!$B$4</f>
        <v>0.55000000000000004</v>
      </c>
      <c r="Q7654" s="74">
        <f t="shared" si="238"/>
        <v>6198.03976645904</v>
      </c>
      <c r="R7654" s="75" t="str">
        <f>IF($O7654&lt;Assumptions!$B$17,"A",IF($O7654&lt;Assumptions!$B$18,"B",IF($O7654&lt;Assumptions!$B$19,"C",IF($O7654&lt;Assumptions!$B$20,"D","E"))))</f>
        <v>B</v>
      </c>
      <c r="S7654" s="75">
        <f t="shared" si="239"/>
        <v>0</v>
      </c>
    </row>
    <row r="7655" spans="1:19" ht="17.399999999999999" x14ac:dyDescent="0.3">
      <c r="A7655" s="39" t="s">
        <v>1198</v>
      </c>
      <c r="B7655" s="39" t="s">
        <v>88</v>
      </c>
      <c r="C7655" s="39" t="s">
        <v>135</v>
      </c>
      <c r="D7655" s="39" t="s">
        <v>22</v>
      </c>
      <c r="E7655" s="70" t="s">
        <v>49</v>
      </c>
      <c r="F7655" s="70" t="s">
        <v>36</v>
      </c>
      <c r="G7655" s="78">
        <v>45923</v>
      </c>
      <c r="H7655" s="78">
        <v>45992</v>
      </c>
      <c r="I7655" s="69">
        <v>278500.71000000002</v>
      </c>
      <c r="J7655" s="70">
        <v>0</v>
      </c>
      <c r="K7655" s="71">
        <v>1.0580000000000001</v>
      </c>
      <c r="L7655" s="70">
        <v>0</v>
      </c>
      <c r="M7655" s="71">
        <v>0.48299999999999998</v>
      </c>
      <c r="N7655" s="72"/>
      <c r="O7655" s="73">
        <f>MIN(1,MAX(0,(1/(1+EXP(-(Assumptions!$B$5 + Assumptions!$B$6*$N7655))))*Assumptions!$B$3))</f>
        <v>3.9165722796764356E-2</v>
      </c>
      <c r="P7655" s="73">
        <f>VLOOKUP($F7655,Assumptions!$A$23:$B$27,2,FALSE)*Assumptions!$B$4</f>
        <v>0.55000000000000004</v>
      </c>
      <c r="Q7655" s="74">
        <f t="shared" si="238"/>
        <v>5999.2248836091339</v>
      </c>
      <c r="R7655" s="75" t="str">
        <f>IF($O7655&lt;Assumptions!$B$17,"A",IF($O7655&lt;Assumptions!$B$18,"B",IF($O7655&lt;Assumptions!$B$19,"C",IF($O7655&lt;Assumptions!$B$20,"D","E"))))</f>
        <v>B</v>
      </c>
      <c r="S7655" s="75">
        <f t="shared" si="239"/>
        <v>0</v>
      </c>
    </row>
    <row r="7656" spans="1:19" ht="17.399999999999999" x14ac:dyDescent="0.3">
      <c r="A7656" s="39" t="s">
        <v>1199</v>
      </c>
      <c r="B7656" s="39" t="s">
        <v>21</v>
      </c>
      <c r="C7656" s="39" t="s">
        <v>144</v>
      </c>
      <c r="D7656" s="39" t="s">
        <v>30</v>
      </c>
      <c r="E7656" s="70" t="s">
        <v>43</v>
      </c>
      <c r="F7656" s="70" t="s">
        <v>40</v>
      </c>
      <c r="G7656" s="78">
        <v>45494</v>
      </c>
      <c r="H7656" s="78">
        <v>45658</v>
      </c>
      <c r="I7656" s="69">
        <v>9465723.6999999993</v>
      </c>
      <c r="J7656" s="70">
        <v>0</v>
      </c>
      <c r="K7656" s="71">
        <v>0.997</v>
      </c>
      <c r="L7656" s="70">
        <v>0</v>
      </c>
      <c r="M7656" s="71">
        <v>0.98799999999999999</v>
      </c>
      <c r="N7656" s="72"/>
      <c r="O7656" s="73">
        <f>MIN(1,MAX(0,(1/(1+EXP(-(Assumptions!$B$5 + Assumptions!$B$6*$N7656))))*Assumptions!$B$3))</f>
        <v>3.9165722796764356E-2</v>
      </c>
      <c r="P7656" s="73">
        <f>VLOOKUP($F7656,Assumptions!$A$23:$B$27,2,FALSE)*Assumptions!$B$4</f>
        <v>0.7</v>
      </c>
      <c r="Q7656" s="74">
        <f t="shared" si="238"/>
        <v>259512.33735347382</v>
      </c>
      <c r="R7656" s="75" t="str">
        <f>IF($O7656&lt;Assumptions!$B$17,"A",IF($O7656&lt;Assumptions!$B$18,"B",IF($O7656&lt;Assumptions!$B$19,"C",IF($O7656&lt;Assumptions!$B$20,"D","E"))))</f>
        <v>B</v>
      </c>
      <c r="S7656" s="75">
        <f t="shared" si="239"/>
        <v>0</v>
      </c>
    </row>
    <row r="7657" spans="1:19" ht="17.399999999999999" x14ac:dyDescent="0.3">
      <c r="A7657" s="39" t="s">
        <v>1199</v>
      </c>
      <c r="B7657" s="39" t="s">
        <v>21</v>
      </c>
      <c r="C7657" s="39" t="s">
        <v>144</v>
      </c>
      <c r="D7657" s="39" t="s">
        <v>30</v>
      </c>
      <c r="E7657" s="70" t="s">
        <v>43</v>
      </c>
      <c r="F7657" s="70" t="s">
        <v>40</v>
      </c>
      <c r="G7657" s="78">
        <v>45494</v>
      </c>
      <c r="H7657" s="78">
        <v>45689</v>
      </c>
      <c r="I7657" s="69">
        <v>9237768.7899999991</v>
      </c>
      <c r="J7657" s="70">
        <v>0</v>
      </c>
      <c r="K7657" s="71">
        <v>0.98399999999999999</v>
      </c>
      <c r="L7657" s="70">
        <v>0</v>
      </c>
      <c r="M7657" s="71">
        <v>0.98799999999999999</v>
      </c>
      <c r="N7657" s="72"/>
      <c r="O7657" s="73">
        <f>MIN(1,MAX(0,(1/(1+EXP(-(Assumptions!$B$5 + Assumptions!$B$6*$N7657))))*Assumptions!$B$3))</f>
        <v>3.9165722796764356E-2</v>
      </c>
      <c r="P7657" s="73">
        <f>VLOOKUP($F7657,Assumptions!$A$23:$B$27,2,FALSE)*Assumptions!$B$4</f>
        <v>0.7</v>
      </c>
      <c r="Q7657" s="74">
        <f t="shared" si="238"/>
        <v>253262.72418281884</v>
      </c>
      <c r="R7657" s="75" t="str">
        <f>IF($O7657&lt;Assumptions!$B$17,"A",IF($O7657&lt;Assumptions!$B$18,"B",IF($O7657&lt;Assumptions!$B$19,"C",IF($O7657&lt;Assumptions!$B$20,"D","E"))))</f>
        <v>B</v>
      </c>
      <c r="S7657" s="75">
        <f t="shared" si="239"/>
        <v>0</v>
      </c>
    </row>
    <row r="7658" spans="1:19" ht="17.399999999999999" x14ac:dyDescent="0.3">
      <c r="A7658" s="39" t="s">
        <v>1199</v>
      </c>
      <c r="B7658" s="39" t="s">
        <v>21</v>
      </c>
      <c r="C7658" s="39" t="s">
        <v>144</v>
      </c>
      <c r="D7658" s="39" t="s">
        <v>30</v>
      </c>
      <c r="E7658" s="70" t="s">
        <v>43</v>
      </c>
      <c r="F7658" s="70" t="s">
        <v>40</v>
      </c>
      <c r="G7658" s="78">
        <v>45494</v>
      </c>
      <c r="H7658" s="78">
        <v>45717</v>
      </c>
      <c r="I7658" s="69">
        <v>9017484.9000000004</v>
      </c>
      <c r="J7658" s="70">
        <v>35</v>
      </c>
      <c r="K7658" s="71">
        <v>0.42299999999999999</v>
      </c>
      <c r="L7658" s="70">
        <v>0</v>
      </c>
      <c r="M7658" s="71">
        <v>0.98799999999999999</v>
      </c>
      <c r="N7658" s="72"/>
      <c r="O7658" s="73">
        <f>MIN(1,MAX(0,(1/(1+EXP(-(Assumptions!$B$5 + Assumptions!$B$6*$N7658))))*Assumptions!$B$3))</f>
        <v>3.9165722796764356E-2</v>
      </c>
      <c r="P7658" s="73">
        <f>VLOOKUP($F7658,Assumptions!$A$23:$B$27,2,FALSE)*Assumptions!$B$4</f>
        <v>0.7</v>
      </c>
      <c r="Q7658" s="74">
        <f t="shared" si="238"/>
        <v>247223.41974218583</v>
      </c>
      <c r="R7658" s="75" t="str">
        <f>IF($O7658&lt;Assumptions!$B$17,"A",IF($O7658&lt;Assumptions!$B$18,"B",IF($O7658&lt;Assumptions!$B$19,"C",IF($O7658&lt;Assumptions!$B$20,"D","E"))))</f>
        <v>B</v>
      </c>
      <c r="S7658" s="75">
        <f t="shared" si="239"/>
        <v>0</v>
      </c>
    </row>
    <row r="7659" spans="1:19" ht="17.399999999999999" x14ac:dyDescent="0.3">
      <c r="A7659" s="39" t="s">
        <v>1199</v>
      </c>
      <c r="B7659" s="39" t="s">
        <v>21</v>
      </c>
      <c r="C7659" s="39" t="s">
        <v>144</v>
      </c>
      <c r="D7659" s="39" t="s">
        <v>30</v>
      </c>
      <c r="E7659" s="70" t="s">
        <v>43</v>
      </c>
      <c r="F7659" s="70" t="s">
        <v>40</v>
      </c>
      <c r="G7659" s="78">
        <v>45494</v>
      </c>
      <c r="H7659" s="78">
        <v>45748</v>
      </c>
      <c r="I7659" s="69">
        <v>8825372.5500000007</v>
      </c>
      <c r="J7659" s="70">
        <v>0</v>
      </c>
      <c r="K7659" s="71">
        <v>0.95799999999999996</v>
      </c>
      <c r="L7659" s="70">
        <v>0</v>
      </c>
      <c r="M7659" s="71">
        <v>0.98799999999999999</v>
      </c>
      <c r="N7659" s="72"/>
      <c r="O7659" s="73">
        <f>MIN(1,MAX(0,(1/(1+EXP(-(Assumptions!$B$5 + Assumptions!$B$6*$N7659))))*Assumptions!$B$3))</f>
        <v>3.9165722796764356E-2</v>
      </c>
      <c r="P7659" s="73">
        <f>VLOOKUP($F7659,Assumptions!$A$23:$B$27,2,FALSE)*Assumptions!$B$4</f>
        <v>0.7</v>
      </c>
      <c r="Q7659" s="74">
        <f t="shared" si="238"/>
        <v>241956.46641003134</v>
      </c>
      <c r="R7659" s="75" t="str">
        <f>IF($O7659&lt;Assumptions!$B$17,"A",IF($O7659&lt;Assumptions!$B$18,"B",IF($O7659&lt;Assumptions!$B$19,"C",IF($O7659&lt;Assumptions!$B$20,"D","E"))))</f>
        <v>B</v>
      </c>
      <c r="S7659" s="75">
        <f t="shared" si="239"/>
        <v>0</v>
      </c>
    </row>
    <row r="7660" spans="1:19" ht="17.399999999999999" x14ac:dyDescent="0.3">
      <c r="A7660" s="39" t="s">
        <v>1199</v>
      </c>
      <c r="B7660" s="39" t="s">
        <v>21</v>
      </c>
      <c r="C7660" s="39" t="s">
        <v>144</v>
      </c>
      <c r="D7660" s="39" t="s">
        <v>30</v>
      </c>
      <c r="E7660" s="70" t="s">
        <v>43</v>
      </c>
      <c r="F7660" s="70" t="s">
        <v>40</v>
      </c>
      <c r="G7660" s="78">
        <v>45494</v>
      </c>
      <c r="H7660" s="78">
        <v>45778</v>
      </c>
      <c r="I7660" s="69">
        <v>8636177.4900000002</v>
      </c>
      <c r="J7660" s="70">
        <v>0</v>
      </c>
      <c r="K7660" s="71">
        <v>1.028</v>
      </c>
      <c r="L7660" s="70">
        <v>0</v>
      </c>
      <c r="M7660" s="71">
        <v>0.98799999999999999</v>
      </c>
      <c r="N7660" s="72"/>
      <c r="O7660" s="73">
        <f>MIN(1,MAX(0,(1/(1+EXP(-(Assumptions!$B$5 + Assumptions!$B$6*$N7660))))*Assumptions!$B$3))</f>
        <v>3.9165722796764356E-2</v>
      </c>
      <c r="P7660" s="73">
        <f>VLOOKUP($F7660,Assumptions!$A$23:$B$27,2,FALSE)*Assumptions!$B$4</f>
        <v>0.7</v>
      </c>
      <c r="Q7660" s="74">
        <f t="shared" si="238"/>
        <v>236769.49351789732</v>
      </c>
      <c r="R7660" s="75" t="str">
        <f>IF($O7660&lt;Assumptions!$B$17,"A",IF($O7660&lt;Assumptions!$B$18,"B",IF($O7660&lt;Assumptions!$B$19,"C",IF($O7660&lt;Assumptions!$B$20,"D","E"))))</f>
        <v>B</v>
      </c>
      <c r="S7660" s="75">
        <f t="shared" si="239"/>
        <v>0</v>
      </c>
    </row>
    <row r="7661" spans="1:19" ht="17.399999999999999" x14ac:dyDescent="0.3">
      <c r="A7661" s="39" t="s">
        <v>1199</v>
      </c>
      <c r="B7661" s="39" t="s">
        <v>21</v>
      </c>
      <c r="C7661" s="39" t="s">
        <v>144</v>
      </c>
      <c r="D7661" s="39" t="s">
        <v>30</v>
      </c>
      <c r="E7661" s="70" t="s">
        <v>43</v>
      </c>
      <c r="F7661" s="70" t="s">
        <v>40</v>
      </c>
      <c r="G7661" s="78">
        <v>45494</v>
      </c>
      <c r="H7661" s="78">
        <v>45809</v>
      </c>
      <c r="I7661" s="69">
        <v>8424247.9199999999</v>
      </c>
      <c r="J7661" s="70">
        <v>15</v>
      </c>
      <c r="K7661" s="71">
        <v>1.0900000000000001</v>
      </c>
      <c r="L7661" s="70">
        <v>0</v>
      </c>
      <c r="M7661" s="71">
        <v>0.98799999999999999</v>
      </c>
      <c r="N7661" s="72"/>
      <c r="O7661" s="73">
        <f>MIN(1,MAX(0,(1/(1+EXP(-(Assumptions!$B$5 + Assumptions!$B$6*$N7661))))*Assumptions!$B$3))</f>
        <v>3.9165722796764356E-2</v>
      </c>
      <c r="P7661" s="73">
        <f>VLOOKUP($F7661,Assumptions!$A$23:$B$27,2,FALSE)*Assumptions!$B$4</f>
        <v>0.7</v>
      </c>
      <c r="Q7661" s="74">
        <f t="shared" si="238"/>
        <v>230959.23116415707</v>
      </c>
      <c r="R7661" s="75" t="str">
        <f>IF($O7661&lt;Assumptions!$B$17,"A",IF($O7661&lt;Assumptions!$B$18,"B",IF($O7661&lt;Assumptions!$B$19,"C",IF($O7661&lt;Assumptions!$B$20,"D","E"))))</f>
        <v>B</v>
      </c>
      <c r="S7661" s="75">
        <f t="shared" si="239"/>
        <v>0</v>
      </c>
    </row>
    <row r="7662" spans="1:19" ht="17.399999999999999" x14ac:dyDescent="0.3">
      <c r="A7662" s="39" t="s">
        <v>1199</v>
      </c>
      <c r="B7662" s="39" t="s">
        <v>21</v>
      </c>
      <c r="C7662" s="39" t="s">
        <v>144</v>
      </c>
      <c r="D7662" s="39" t="s">
        <v>30</v>
      </c>
      <c r="E7662" s="70" t="s">
        <v>43</v>
      </c>
      <c r="F7662" s="70" t="s">
        <v>40</v>
      </c>
      <c r="G7662" s="78">
        <v>45494</v>
      </c>
      <c r="H7662" s="78">
        <v>45839</v>
      </c>
      <c r="I7662" s="69">
        <v>8211216.7599999998</v>
      </c>
      <c r="J7662" s="70">
        <v>35</v>
      </c>
      <c r="K7662" s="71">
        <v>0.45</v>
      </c>
      <c r="L7662" s="70">
        <v>0</v>
      </c>
      <c r="M7662" s="71">
        <v>0.98799999999999999</v>
      </c>
      <c r="N7662" s="72"/>
      <c r="O7662" s="73">
        <f>MIN(1,MAX(0,(1/(1+EXP(-(Assumptions!$B$5 + Assumptions!$B$6*$N7662))))*Assumptions!$B$3))</f>
        <v>3.9165722796764356E-2</v>
      </c>
      <c r="P7662" s="73">
        <f>VLOOKUP($F7662,Assumptions!$A$23:$B$27,2,FALSE)*Assumptions!$B$4</f>
        <v>0.7</v>
      </c>
      <c r="Q7662" s="74">
        <f t="shared" si="238"/>
        <v>225118.76761241388</v>
      </c>
      <c r="R7662" s="75" t="str">
        <f>IF($O7662&lt;Assumptions!$B$17,"A",IF($O7662&lt;Assumptions!$B$18,"B",IF($O7662&lt;Assumptions!$B$19,"C",IF($O7662&lt;Assumptions!$B$20,"D","E"))))</f>
        <v>B</v>
      </c>
      <c r="S7662" s="75">
        <f t="shared" si="239"/>
        <v>0</v>
      </c>
    </row>
    <row r="7663" spans="1:19" ht="17.399999999999999" x14ac:dyDescent="0.3">
      <c r="A7663" s="39" t="s">
        <v>1199</v>
      </c>
      <c r="B7663" s="39" t="s">
        <v>21</v>
      </c>
      <c r="C7663" s="39" t="s">
        <v>144</v>
      </c>
      <c r="D7663" s="39" t="s">
        <v>30</v>
      </c>
      <c r="E7663" s="70" t="s">
        <v>43</v>
      </c>
      <c r="F7663" s="70" t="s">
        <v>40</v>
      </c>
      <c r="G7663" s="78">
        <v>45494</v>
      </c>
      <c r="H7663" s="78">
        <v>45870</v>
      </c>
      <c r="I7663" s="69">
        <v>8211216.7599999998</v>
      </c>
      <c r="J7663" s="70">
        <v>185</v>
      </c>
      <c r="K7663" s="71">
        <v>5.8000000000000003E-2</v>
      </c>
      <c r="L7663" s="70">
        <v>0</v>
      </c>
      <c r="M7663" s="71">
        <v>0.98799999999999999</v>
      </c>
      <c r="N7663" s="72"/>
      <c r="O7663" s="73">
        <f>MIN(1,MAX(0,(1/(1+EXP(-(Assumptions!$B$5 + Assumptions!$B$6*$N7663))))*Assumptions!$B$3))</f>
        <v>3.9165722796764356E-2</v>
      </c>
      <c r="P7663" s="73">
        <f>VLOOKUP($F7663,Assumptions!$A$23:$B$27,2,FALSE)*Assumptions!$B$4</f>
        <v>0.7</v>
      </c>
      <c r="Q7663" s="74">
        <f t="shared" si="238"/>
        <v>225118.76761241388</v>
      </c>
      <c r="R7663" s="75" t="str">
        <f>IF($O7663&lt;Assumptions!$B$17,"A",IF($O7663&lt;Assumptions!$B$18,"B",IF($O7663&lt;Assumptions!$B$19,"C",IF($O7663&lt;Assumptions!$B$20,"D","E"))))</f>
        <v>B</v>
      </c>
      <c r="S7663" s="75">
        <f t="shared" si="239"/>
        <v>1</v>
      </c>
    </row>
    <row r="7664" spans="1:19" ht="17.399999999999999" x14ac:dyDescent="0.3">
      <c r="A7664" s="39" t="s">
        <v>1199</v>
      </c>
      <c r="B7664" s="39" t="s">
        <v>21</v>
      </c>
      <c r="C7664" s="39" t="s">
        <v>144</v>
      </c>
      <c r="D7664" s="39" t="s">
        <v>30</v>
      </c>
      <c r="E7664" s="70" t="s">
        <v>43</v>
      </c>
      <c r="F7664" s="70" t="s">
        <v>40</v>
      </c>
      <c r="G7664" s="78">
        <v>45494</v>
      </c>
      <c r="H7664" s="78">
        <v>45901</v>
      </c>
      <c r="I7664" s="69">
        <v>8211216.7599999998</v>
      </c>
      <c r="J7664" s="70">
        <v>999</v>
      </c>
      <c r="K7664" s="71">
        <v>6.6000000000000003E-2</v>
      </c>
      <c r="L7664" s="70">
        <v>0</v>
      </c>
      <c r="M7664" s="71">
        <v>0.98799999999999999</v>
      </c>
      <c r="N7664" s="72"/>
      <c r="O7664" s="73">
        <f>MIN(1,MAX(0,(1/(1+EXP(-(Assumptions!$B$5 + Assumptions!$B$6*$N7664))))*Assumptions!$B$3))</f>
        <v>3.9165722796764356E-2</v>
      </c>
      <c r="P7664" s="73">
        <f>VLOOKUP($F7664,Assumptions!$A$23:$B$27,2,FALSE)*Assumptions!$B$4</f>
        <v>0.7</v>
      </c>
      <c r="Q7664" s="74">
        <f t="shared" si="238"/>
        <v>225118.76761241388</v>
      </c>
      <c r="R7664" s="75" t="str">
        <f>IF($O7664&lt;Assumptions!$B$17,"A",IF($O7664&lt;Assumptions!$B$18,"B",IF($O7664&lt;Assumptions!$B$19,"C",IF($O7664&lt;Assumptions!$B$20,"D","E"))))</f>
        <v>B</v>
      </c>
      <c r="S7664" s="75">
        <f t="shared" si="239"/>
        <v>1</v>
      </c>
    </row>
    <row r="7665" spans="1:19" ht="17.399999999999999" x14ac:dyDescent="0.3">
      <c r="A7665" s="39" t="s">
        <v>1199</v>
      </c>
      <c r="B7665" s="39" t="s">
        <v>21</v>
      </c>
      <c r="C7665" s="39" t="s">
        <v>144</v>
      </c>
      <c r="D7665" s="39" t="s">
        <v>30</v>
      </c>
      <c r="E7665" s="70" t="s">
        <v>43</v>
      </c>
      <c r="F7665" s="70" t="s">
        <v>40</v>
      </c>
      <c r="G7665" s="78">
        <v>45494</v>
      </c>
      <c r="H7665" s="78">
        <v>45931</v>
      </c>
      <c r="I7665" s="69">
        <v>8211216.7599999998</v>
      </c>
      <c r="J7665" s="70">
        <v>999</v>
      </c>
      <c r="K7665" s="71">
        <v>8.8999999999999996E-2</v>
      </c>
      <c r="L7665" s="70">
        <v>0</v>
      </c>
      <c r="M7665" s="71">
        <v>0.98799999999999999</v>
      </c>
      <c r="N7665" s="72"/>
      <c r="O7665" s="73">
        <f>MIN(1,MAX(0,(1/(1+EXP(-(Assumptions!$B$5 + Assumptions!$B$6*$N7665))))*Assumptions!$B$3))</f>
        <v>3.9165722796764356E-2</v>
      </c>
      <c r="P7665" s="73">
        <f>VLOOKUP($F7665,Assumptions!$A$23:$B$27,2,FALSE)*Assumptions!$B$4</f>
        <v>0.7</v>
      </c>
      <c r="Q7665" s="74">
        <f t="shared" si="238"/>
        <v>225118.76761241388</v>
      </c>
      <c r="R7665" s="75" t="str">
        <f>IF($O7665&lt;Assumptions!$B$17,"A",IF($O7665&lt;Assumptions!$B$18,"B",IF($O7665&lt;Assumptions!$B$19,"C",IF($O7665&lt;Assumptions!$B$20,"D","E"))))</f>
        <v>B</v>
      </c>
      <c r="S7665" s="75">
        <f t="shared" si="239"/>
        <v>1</v>
      </c>
    </row>
    <row r="7666" spans="1:19" ht="17.399999999999999" x14ac:dyDescent="0.3">
      <c r="A7666" s="39" t="s">
        <v>1199</v>
      </c>
      <c r="B7666" s="39" t="s">
        <v>21</v>
      </c>
      <c r="C7666" s="39" t="s">
        <v>144</v>
      </c>
      <c r="D7666" s="39" t="s">
        <v>30</v>
      </c>
      <c r="E7666" s="70" t="s">
        <v>43</v>
      </c>
      <c r="F7666" s="70" t="s">
        <v>40</v>
      </c>
      <c r="G7666" s="78">
        <v>45494</v>
      </c>
      <c r="H7666" s="78">
        <v>45962</v>
      </c>
      <c r="I7666" s="69">
        <v>8211216.7599999998</v>
      </c>
      <c r="J7666" s="70">
        <v>999</v>
      </c>
      <c r="K7666" s="71">
        <v>3.3000000000000002E-2</v>
      </c>
      <c r="L7666" s="70">
        <v>0</v>
      </c>
      <c r="M7666" s="71">
        <v>0.98799999999999999</v>
      </c>
      <c r="N7666" s="72"/>
      <c r="O7666" s="73">
        <f>MIN(1,MAX(0,(1/(1+EXP(-(Assumptions!$B$5 + Assumptions!$B$6*$N7666))))*Assumptions!$B$3))</f>
        <v>3.9165722796764356E-2</v>
      </c>
      <c r="P7666" s="73">
        <f>VLOOKUP($F7666,Assumptions!$A$23:$B$27,2,FALSE)*Assumptions!$B$4</f>
        <v>0.7</v>
      </c>
      <c r="Q7666" s="74">
        <f t="shared" si="238"/>
        <v>225118.76761241388</v>
      </c>
      <c r="R7666" s="75" t="str">
        <f>IF($O7666&lt;Assumptions!$B$17,"A",IF($O7666&lt;Assumptions!$B$18,"B",IF($O7666&lt;Assumptions!$B$19,"C",IF($O7666&lt;Assumptions!$B$20,"D","E"))))</f>
        <v>B</v>
      </c>
      <c r="S7666" s="75">
        <f t="shared" si="239"/>
        <v>1</v>
      </c>
    </row>
    <row r="7667" spans="1:19" ht="17.399999999999999" x14ac:dyDescent="0.3">
      <c r="A7667" s="39" t="s">
        <v>1199</v>
      </c>
      <c r="B7667" s="39" t="s">
        <v>21</v>
      </c>
      <c r="C7667" s="39" t="s">
        <v>144</v>
      </c>
      <c r="D7667" s="39" t="s">
        <v>30</v>
      </c>
      <c r="E7667" s="70" t="s">
        <v>43</v>
      </c>
      <c r="F7667" s="70" t="s">
        <v>40</v>
      </c>
      <c r="G7667" s="78">
        <v>45494</v>
      </c>
      <c r="H7667" s="78">
        <v>45992</v>
      </c>
      <c r="I7667" s="69">
        <v>8211216.7599999998</v>
      </c>
      <c r="J7667" s="70">
        <v>999</v>
      </c>
      <c r="K7667" s="71">
        <v>0.17599999999999999</v>
      </c>
      <c r="L7667" s="70">
        <v>0</v>
      </c>
      <c r="M7667" s="71">
        <v>0.98799999999999999</v>
      </c>
      <c r="N7667" s="72"/>
      <c r="O7667" s="73">
        <f>MIN(1,MAX(0,(1/(1+EXP(-(Assumptions!$B$5 + Assumptions!$B$6*$N7667))))*Assumptions!$B$3))</f>
        <v>3.9165722796764356E-2</v>
      </c>
      <c r="P7667" s="73">
        <f>VLOOKUP($F7667,Assumptions!$A$23:$B$27,2,FALSE)*Assumptions!$B$4</f>
        <v>0.7</v>
      </c>
      <c r="Q7667" s="74">
        <f t="shared" si="238"/>
        <v>225118.76761241388</v>
      </c>
      <c r="R7667" s="75" t="str">
        <f>IF($O7667&lt;Assumptions!$B$17,"A",IF($O7667&lt;Assumptions!$B$18,"B",IF($O7667&lt;Assumptions!$B$19,"C",IF($O7667&lt;Assumptions!$B$20,"D","E"))))</f>
        <v>B</v>
      </c>
      <c r="S7667" s="75">
        <f t="shared" si="239"/>
        <v>1</v>
      </c>
    </row>
    <row r="7668" spans="1:19" ht="17.399999999999999" x14ac:dyDescent="0.3">
      <c r="A7668" s="39" t="s">
        <v>1200</v>
      </c>
      <c r="B7668" s="39" t="s">
        <v>67</v>
      </c>
      <c r="C7668" s="39" t="s">
        <v>135</v>
      </c>
      <c r="D7668" s="39" t="s">
        <v>22</v>
      </c>
      <c r="E7668" s="70" t="s">
        <v>35</v>
      </c>
      <c r="F7668" s="70" t="s">
        <v>40</v>
      </c>
      <c r="G7668" s="78">
        <v>45404</v>
      </c>
      <c r="H7668" s="78">
        <v>45658</v>
      </c>
      <c r="I7668" s="69">
        <v>4118455.82</v>
      </c>
      <c r="J7668" s="70">
        <v>0</v>
      </c>
      <c r="K7668" s="71">
        <v>0.95599999999999996</v>
      </c>
      <c r="L7668" s="70">
        <v>0</v>
      </c>
      <c r="M7668" s="71">
        <v>0.81799999999999995</v>
      </c>
      <c r="N7668" s="72"/>
      <c r="O7668" s="73">
        <f>MIN(1,MAX(0,(1/(1+EXP(-(Assumptions!$B$5 + Assumptions!$B$6*$N7668))))*Assumptions!$B$3))</f>
        <v>3.9165722796764356E-2</v>
      </c>
      <c r="P7668" s="73">
        <f>VLOOKUP($F7668,Assumptions!$A$23:$B$27,2,FALSE)*Assumptions!$B$4</f>
        <v>0.7</v>
      </c>
      <c r="Q7668" s="74">
        <f t="shared" si="238"/>
        <v>112911.60929778859</v>
      </c>
      <c r="R7668" s="75" t="str">
        <f>IF($O7668&lt;Assumptions!$B$17,"A",IF($O7668&lt;Assumptions!$B$18,"B",IF($O7668&lt;Assumptions!$B$19,"C",IF($O7668&lt;Assumptions!$B$20,"D","E"))))</f>
        <v>B</v>
      </c>
      <c r="S7668" s="75">
        <f t="shared" si="239"/>
        <v>0</v>
      </c>
    </row>
    <row r="7669" spans="1:19" ht="17.399999999999999" x14ac:dyDescent="0.3">
      <c r="A7669" s="39" t="s">
        <v>1200</v>
      </c>
      <c r="B7669" s="39" t="s">
        <v>67</v>
      </c>
      <c r="C7669" s="39" t="s">
        <v>135</v>
      </c>
      <c r="D7669" s="39" t="s">
        <v>22</v>
      </c>
      <c r="E7669" s="70" t="s">
        <v>35</v>
      </c>
      <c r="F7669" s="70" t="s">
        <v>40</v>
      </c>
      <c r="G7669" s="78">
        <v>45404</v>
      </c>
      <c r="H7669" s="78">
        <v>45689</v>
      </c>
      <c r="I7669" s="69">
        <v>4009020.99</v>
      </c>
      <c r="J7669" s="70">
        <v>0</v>
      </c>
      <c r="K7669" s="71">
        <v>1.0580000000000001</v>
      </c>
      <c r="L7669" s="70">
        <v>0</v>
      </c>
      <c r="M7669" s="71">
        <v>0.81799999999999995</v>
      </c>
      <c r="N7669" s="72"/>
      <c r="O7669" s="73">
        <f>MIN(1,MAX(0,(1/(1+EXP(-(Assumptions!$B$5 + Assumptions!$B$6*$N7669))))*Assumptions!$B$3))</f>
        <v>3.9165722796764356E-2</v>
      </c>
      <c r="P7669" s="73">
        <f>VLOOKUP($F7669,Assumptions!$A$23:$B$27,2,FALSE)*Assumptions!$B$4</f>
        <v>0.7</v>
      </c>
      <c r="Q7669" s="74">
        <f t="shared" si="238"/>
        <v>109911.34334652485</v>
      </c>
      <c r="R7669" s="75" t="str">
        <f>IF($O7669&lt;Assumptions!$B$17,"A",IF($O7669&lt;Assumptions!$B$18,"B",IF($O7669&lt;Assumptions!$B$19,"C",IF($O7669&lt;Assumptions!$B$20,"D","E"))))</f>
        <v>B</v>
      </c>
      <c r="S7669" s="75">
        <f t="shared" si="239"/>
        <v>0</v>
      </c>
    </row>
    <row r="7670" spans="1:19" ht="17.399999999999999" x14ac:dyDescent="0.3">
      <c r="A7670" s="39" t="s">
        <v>1200</v>
      </c>
      <c r="B7670" s="39" t="s">
        <v>67</v>
      </c>
      <c r="C7670" s="39" t="s">
        <v>135</v>
      </c>
      <c r="D7670" s="39" t="s">
        <v>22</v>
      </c>
      <c r="E7670" s="70" t="s">
        <v>35</v>
      </c>
      <c r="F7670" s="70" t="s">
        <v>40</v>
      </c>
      <c r="G7670" s="78">
        <v>45404</v>
      </c>
      <c r="H7670" s="78">
        <v>45717</v>
      </c>
      <c r="I7670" s="69">
        <v>3881720.25</v>
      </c>
      <c r="J7670" s="70">
        <v>0</v>
      </c>
      <c r="K7670" s="71">
        <v>1.093</v>
      </c>
      <c r="L7670" s="70">
        <v>0</v>
      </c>
      <c r="M7670" s="71">
        <v>0.81799999999999995</v>
      </c>
      <c r="N7670" s="72"/>
      <c r="O7670" s="73">
        <f>MIN(1,MAX(0,(1/(1+EXP(-(Assumptions!$B$5 + Assumptions!$B$6*$N7670))))*Assumptions!$B$3))</f>
        <v>3.9165722796764356E-2</v>
      </c>
      <c r="P7670" s="73">
        <f>VLOOKUP($F7670,Assumptions!$A$23:$B$27,2,FALSE)*Assumptions!$B$4</f>
        <v>0.7</v>
      </c>
      <c r="Q7670" s="74">
        <f t="shared" si="238"/>
        <v>106421.26550026078</v>
      </c>
      <c r="R7670" s="75" t="str">
        <f>IF($O7670&lt;Assumptions!$B$17,"A",IF($O7670&lt;Assumptions!$B$18,"B",IF($O7670&lt;Assumptions!$B$19,"C",IF($O7670&lt;Assumptions!$B$20,"D","E"))))</f>
        <v>B</v>
      </c>
      <c r="S7670" s="75">
        <f t="shared" si="239"/>
        <v>0</v>
      </c>
    </row>
    <row r="7671" spans="1:19" ht="17.399999999999999" x14ac:dyDescent="0.3">
      <c r="A7671" s="39" t="s">
        <v>1200</v>
      </c>
      <c r="B7671" s="39" t="s">
        <v>67</v>
      </c>
      <c r="C7671" s="39" t="s">
        <v>135</v>
      </c>
      <c r="D7671" s="39" t="s">
        <v>22</v>
      </c>
      <c r="E7671" s="70" t="s">
        <v>35</v>
      </c>
      <c r="F7671" s="70" t="s">
        <v>40</v>
      </c>
      <c r="G7671" s="78">
        <v>45404</v>
      </c>
      <c r="H7671" s="78">
        <v>45748</v>
      </c>
      <c r="I7671" s="69">
        <v>3760482</v>
      </c>
      <c r="J7671" s="70">
        <v>0</v>
      </c>
      <c r="K7671" s="71">
        <v>1.0860000000000001</v>
      </c>
      <c r="L7671" s="70">
        <v>0</v>
      </c>
      <c r="M7671" s="71">
        <v>0.81799999999999995</v>
      </c>
      <c r="N7671" s="72"/>
      <c r="O7671" s="73">
        <f>MIN(1,MAX(0,(1/(1+EXP(-(Assumptions!$B$5 + Assumptions!$B$6*$N7671))))*Assumptions!$B$3))</f>
        <v>3.9165722796764356E-2</v>
      </c>
      <c r="P7671" s="73">
        <f>VLOOKUP($F7671,Assumptions!$A$23:$B$27,2,FALSE)*Assumptions!$B$4</f>
        <v>0.7</v>
      </c>
      <c r="Q7671" s="74">
        <f t="shared" si="238"/>
        <v>103097.3969159554</v>
      </c>
      <c r="R7671" s="75" t="str">
        <f>IF($O7671&lt;Assumptions!$B$17,"A",IF($O7671&lt;Assumptions!$B$18,"B",IF($O7671&lt;Assumptions!$B$19,"C",IF($O7671&lt;Assumptions!$B$20,"D","E"))))</f>
        <v>B</v>
      </c>
      <c r="S7671" s="75">
        <f t="shared" si="239"/>
        <v>0</v>
      </c>
    </row>
    <row r="7672" spans="1:19" ht="17.399999999999999" x14ac:dyDescent="0.3">
      <c r="A7672" s="39" t="s">
        <v>1200</v>
      </c>
      <c r="B7672" s="39" t="s">
        <v>67</v>
      </c>
      <c r="C7672" s="39" t="s">
        <v>135</v>
      </c>
      <c r="D7672" s="39" t="s">
        <v>22</v>
      </c>
      <c r="E7672" s="70" t="s">
        <v>35</v>
      </c>
      <c r="F7672" s="70" t="s">
        <v>40</v>
      </c>
      <c r="G7672" s="78">
        <v>45404</v>
      </c>
      <c r="H7672" s="78">
        <v>45778</v>
      </c>
      <c r="I7672" s="69">
        <v>3642396.78</v>
      </c>
      <c r="J7672" s="70">
        <v>0</v>
      </c>
      <c r="K7672" s="71">
        <v>1.05</v>
      </c>
      <c r="L7672" s="70">
        <v>0</v>
      </c>
      <c r="M7672" s="71">
        <v>0.81799999999999995</v>
      </c>
      <c r="N7672" s="72"/>
      <c r="O7672" s="73">
        <f>MIN(1,MAX(0,(1/(1+EXP(-(Assumptions!$B$5 + Assumptions!$B$6*$N7672))))*Assumptions!$B$3))</f>
        <v>3.9165722796764356E-2</v>
      </c>
      <c r="P7672" s="73">
        <f>VLOOKUP($F7672,Assumptions!$A$23:$B$27,2,FALSE)*Assumptions!$B$4</f>
        <v>0.7</v>
      </c>
      <c r="Q7672" s="74">
        <f t="shared" si="238"/>
        <v>99859.971820914943</v>
      </c>
      <c r="R7672" s="75" t="str">
        <f>IF($O7672&lt;Assumptions!$B$17,"A",IF($O7672&lt;Assumptions!$B$18,"B",IF($O7672&lt;Assumptions!$B$19,"C",IF($O7672&lt;Assumptions!$B$20,"D","E"))))</f>
        <v>B</v>
      </c>
      <c r="S7672" s="75">
        <f t="shared" si="239"/>
        <v>0</v>
      </c>
    </row>
    <row r="7673" spans="1:19" ht="17.399999999999999" x14ac:dyDescent="0.3">
      <c r="A7673" s="39" t="s">
        <v>1200</v>
      </c>
      <c r="B7673" s="39" t="s">
        <v>67</v>
      </c>
      <c r="C7673" s="39" t="s">
        <v>135</v>
      </c>
      <c r="D7673" s="39" t="s">
        <v>22</v>
      </c>
      <c r="E7673" s="70" t="s">
        <v>35</v>
      </c>
      <c r="F7673" s="70" t="s">
        <v>40</v>
      </c>
      <c r="G7673" s="78">
        <v>45404</v>
      </c>
      <c r="H7673" s="78">
        <v>45809</v>
      </c>
      <c r="I7673" s="69">
        <v>3534821.8</v>
      </c>
      <c r="J7673" s="70">
        <v>0</v>
      </c>
      <c r="K7673" s="71">
        <v>1.0229999999999999</v>
      </c>
      <c r="L7673" s="70">
        <v>0</v>
      </c>
      <c r="M7673" s="71">
        <v>0.81799999999999995</v>
      </c>
      <c r="N7673" s="72"/>
      <c r="O7673" s="73">
        <f>MIN(1,MAX(0,(1/(1+EXP(-(Assumptions!$B$5 + Assumptions!$B$6*$N7673))))*Assumptions!$B$3))</f>
        <v>3.9165722796764356E-2</v>
      </c>
      <c r="P7673" s="73">
        <f>VLOOKUP($F7673,Assumptions!$A$23:$B$27,2,FALSE)*Assumptions!$B$4</f>
        <v>0.7</v>
      </c>
      <c r="Q7673" s="74">
        <f t="shared" si="238"/>
        <v>96910.695528331707</v>
      </c>
      <c r="R7673" s="75" t="str">
        <f>IF($O7673&lt;Assumptions!$B$17,"A",IF($O7673&lt;Assumptions!$B$18,"B",IF($O7673&lt;Assumptions!$B$19,"C",IF($O7673&lt;Assumptions!$B$20,"D","E"))))</f>
        <v>B</v>
      </c>
      <c r="S7673" s="75">
        <f t="shared" si="239"/>
        <v>0</v>
      </c>
    </row>
    <row r="7674" spans="1:19" ht="17.399999999999999" x14ac:dyDescent="0.3">
      <c r="A7674" s="39" t="s">
        <v>1200</v>
      </c>
      <c r="B7674" s="39" t="s">
        <v>67</v>
      </c>
      <c r="C7674" s="39" t="s">
        <v>135</v>
      </c>
      <c r="D7674" s="39" t="s">
        <v>22</v>
      </c>
      <c r="E7674" s="70" t="s">
        <v>35</v>
      </c>
      <c r="F7674" s="70" t="s">
        <v>40</v>
      </c>
      <c r="G7674" s="78">
        <v>45404</v>
      </c>
      <c r="H7674" s="78">
        <v>45839</v>
      </c>
      <c r="I7674" s="69">
        <v>3429430.42</v>
      </c>
      <c r="J7674" s="70">
        <v>95</v>
      </c>
      <c r="K7674" s="71">
        <v>0.374</v>
      </c>
      <c r="L7674" s="70">
        <v>0</v>
      </c>
      <c r="M7674" s="71">
        <v>0.81799999999999995</v>
      </c>
      <c r="N7674" s="72"/>
      <c r="O7674" s="73">
        <f>MIN(1,MAX(0,(1/(1+EXP(-(Assumptions!$B$5 + Assumptions!$B$6*$N7674))))*Assumptions!$B$3))</f>
        <v>3.9165722796764356E-2</v>
      </c>
      <c r="P7674" s="73">
        <f>VLOOKUP($F7674,Assumptions!$A$23:$B$27,2,FALSE)*Assumptions!$B$4</f>
        <v>0.7</v>
      </c>
      <c r="Q7674" s="74">
        <f t="shared" si="238"/>
        <v>94021.284826357805</v>
      </c>
      <c r="R7674" s="75" t="str">
        <f>IF($O7674&lt;Assumptions!$B$17,"A",IF($O7674&lt;Assumptions!$B$18,"B",IF($O7674&lt;Assumptions!$B$19,"C",IF($O7674&lt;Assumptions!$B$20,"D","E"))))</f>
        <v>B</v>
      </c>
      <c r="S7674" s="75">
        <f t="shared" si="239"/>
        <v>0</v>
      </c>
    </row>
    <row r="7675" spans="1:19" ht="17.399999999999999" x14ac:dyDescent="0.3">
      <c r="A7675" s="39" t="s">
        <v>1200</v>
      </c>
      <c r="B7675" s="39" t="s">
        <v>67</v>
      </c>
      <c r="C7675" s="39" t="s">
        <v>135</v>
      </c>
      <c r="D7675" s="39" t="s">
        <v>22</v>
      </c>
      <c r="E7675" s="70" t="s">
        <v>35</v>
      </c>
      <c r="F7675" s="70" t="s">
        <v>40</v>
      </c>
      <c r="G7675" s="78">
        <v>45404</v>
      </c>
      <c r="H7675" s="78">
        <v>45870</v>
      </c>
      <c r="I7675" s="69">
        <v>3327183.32</v>
      </c>
      <c r="J7675" s="70">
        <v>0</v>
      </c>
      <c r="K7675" s="71">
        <v>1.0089999999999999</v>
      </c>
      <c r="L7675" s="70">
        <v>0</v>
      </c>
      <c r="M7675" s="71">
        <v>0.81799999999999995</v>
      </c>
      <c r="N7675" s="72"/>
      <c r="O7675" s="73">
        <f>MIN(1,MAX(0,(1/(1+EXP(-(Assumptions!$B$5 + Assumptions!$B$6*$N7675))))*Assumptions!$B$3))</f>
        <v>3.9165722796764356E-2</v>
      </c>
      <c r="P7675" s="73">
        <f>VLOOKUP($F7675,Assumptions!$A$23:$B$27,2,FALSE)*Assumptions!$B$4</f>
        <v>0.7</v>
      </c>
      <c r="Q7675" s="74">
        <f t="shared" si="238"/>
        <v>91218.077723596667</v>
      </c>
      <c r="R7675" s="75" t="str">
        <f>IF($O7675&lt;Assumptions!$B$17,"A",IF($O7675&lt;Assumptions!$B$18,"B",IF($O7675&lt;Assumptions!$B$19,"C",IF($O7675&lt;Assumptions!$B$20,"D","E"))))</f>
        <v>B</v>
      </c>
      <c r="S7675" s="75">
        <f t="shared" si="239"/>
        <v>0</v>
      </c>
    </row>
    <row r="7676" spans="1:19" ht="17.399999999999999" x14ac:dyDescent="0.3">
      <c r="A7676" s="39" t="s">
        <v>1200</v>
      </c>
      <c r="B7676" s="39" t="s">
        <v>67</v>
      </c>
      <c r="C7676" s="39" t="s">
        <v>135</v>
      </c>
      <c r="D7676" s="39" t="s">
        <v>22</v>
      </c>
      <c r="E7676" s="70" t="s">
        <v>35</v>
      </c>
      <c r="F7676" s="70" t="s">
        <v>40</v>
      </c>
      <c r="G7676" s="78">
        <v>45404</v>
      </c>
      <c r="H7676" s="78">
        <v>45901</v>
      </c>
      <c r="I7676" s="69">
        <v>3231465.42</v>
      </c>
      <c r="J7676" s="70">
        <v>0</v>
      </c>
      <c r="K7676" s="71">
        <v>1.05</v>
      </c>
      <c r="L7676" s="70">
        <v>0</v>
      </c>
      <c r="M7676" s="71">
        <v>0.81799999999999995</v>
      </c>
      <c r="N7676" s="72"/>
      <c r="O7676" s="73">
        <f>MIN(1,MAX(0,(1/(1+EXP(-(Assumptions!$B$5 + Assumptions!$B$6*$N7676))))*Assumptions!$B$3))</f>
        <v>3.9165722796764356E-2</v>
      </c>
      <c r="P7676" s="73">
        <f>VLOOKUP($F7676,Assumptions!$A$23:$B$27,2,FALSE)*Assumptions!$B$4</f>
        <v>0.7</v>
      </c>
      <c r="Q7676" s="74">
        <f t="shared" si="238"/>
        <v>88593.875206934783</v>
      </c>
      <c r="R7676" s="75" t="str">
        <f>IF($O7676&lt;Assumptions!$B$17,"A",IF($O7676&lt;Assumptions!$B$18,"B",IF($O7676&lt;Assumptions!$B$19,"C",IF($O7676&lt;Assumptions!$B$20,"D","E"))))</f>
        <v>B</v>
      </c>
      <c r="S7676" s="75">
        <f t="shared" si="239"/>
        <v>0</v>
      </c>
    </row>
    <row r="7677" spans="1:19" ht="17.399999999999999" x14ac:dyDescent="0.3">
      <c r="A7677" s="39" t="s">
        <v>1200</v>
      </c>
      <c r="B7677" s="39" t="s">
        <v>67</v>
      </c>
      <c r="C7677" s="39" t="s">
        <v>135</v>
      </c>
      <c r="D7677" s="39" t="s">
        <v>22</v>
      </c>
      <c r="E7677" s="70" t="s">
        <v>35</v>
      </c>
      <c r="F7677" s="70" t="s">
        <v>40</v>
      </c>
      <c r="G7677" s="78">
        <v>45404</v>
      </c>
      <c r="H7677" s="78">
        <v>45931</v>
      </c>
      <c r="I7677" s="69">
        <v>3139511.33</v>
      </c>
      <c r="J7677" s="70">
        <v>15</v>
      </c>
      <c r="K7677" s="71">
        <v>1.119</v>
      </c>
      <c r="L7677" s="70">
        <v>0</v>
      </c>
      <c r="M7677" s="71">
        <v>0.81799999999999995</v>
      </c>
      <c r="N7677" s="72"/>
      <c r="O7677" s="73">
        <f>MIN(1,MAX(0,(1/(1+EXP(-(Assumptions!$B$5 + Assumptions!$B$6*$N7677))))*Assumptions!$B$3))</f>
        <v>3.9165722796764356E-2</v>
      </c>
      <c r="P7677" s="73">
        <f>VLOOKUP($F7677,Assumptions!$A$23:$B$27,2,FALSE)*Assumptions!$B$4</f>
        <v>0.7</v>
      </c>
      <c r="Q7677" s="74">
        <f t="shared" si="238"/>
        <v>86072.86132765669</v>
      </c>
      <c r="R7677" s="75" t="str">
        <f>IF($O7677&lt;Assumptions!$B$17,"A",IF($O7677&lt;Assumptions!$B$18,"B",IF($O7677&lt;Assumptions!$B$19,"C",IF($O7677&lt;Assumptions!$B$20,"D","E"))))</f>
        <v>B</v>
      </c>
      <c r="S7677" s="75">
        <f t="shared" si="239"/>
        <v>0</v>
      </c>
    </row>
    <row r="7678" spans="1:19" ht="17.399999999999999" x14ac:dyDescent="0.3">
      <c r="A7678" s="39" t="s">
        <v>1200</v>
      </c>
      <c r="B7678" s="39" t="s">
        <v>67</v>
      </c>
      <c r="C7678" s="39" t="s">
        <v>135</v>
      </c>
      <c r="D7678" s="39" t="s">
        <v>22</v>
      </c>
      <c r="E7678" s="70" t="s">
        <v>35</v>
      </c>
      <c r="F7678" s="70" t="s">
        <v>40</v>
      </c>
      <c r="G7678" s="78">
        <v>45404</v>
      </c>
      <c r="H7678" s="78">
        <v>45962</v>
      </c>
      <c r="I7678" s="69">
        <v>3036476.54</v>
      </c>
      <c r="J7678" s="70">
        <v>0</v>
      </c>
      <c r="K7678" s="71">
        <v>1.137</v>
      </c>
      <c r="L7678" s="70">
        <v>0</v>
      </c>
      <c r="M7678" s="71">
        <v>0.81799999999999995</v>
      </c>
      <c r="N7678" s="72"/>
      <c r="O7678" s="73">
        <f>MIN(1,MAX(0,(1/(1+EXP(-(Assumptions!$B$5 + Assumptions!$B$6*$N7678))))*Assumptions!$B$3))</f>
        <v>3.9165722796764356E-2</v>
      </c>
      <c r="P7678" s="73">
        <f>VLOOKUP($F7678,Assumptions!$A$23:$B$27,2,FALSE)*Assumptions!$B$4</f>
        <v>0.7</v>
      </c>
      <c r="Q7678" s="74">
        <f t="shared" si="238"/>
        <v>83248.058911162705</v>
      </c>
      <c r="R7678" s="75" t="str">
        <f>IF($O7678&lt;Assumptions!$B$17,"A",IF($O7678&lt;Assumptions!$B$18,"B",IF($O7678&lt;Assumptions!$B$19,"C",IF($O7678&lt;Assumptions!$B$20,"D","E"))))</f>
        <v>B</v>
      </c>
      <c r="S7678" s="75">
        <f t="shared" si="239"/>
        <v>0</v>
      </c>
    </row>
    <row r="7679" spans="1:19" ht="17.399999999999999" x14ac:dyDescent="0.3">
      <c r="A7679" s="39" t="s">
        <v>1200</v>
      </c>
      <c r="B7679" s="39" t="s">
        <v>67</v>
      </c>
      <c r="C7679" s="39" t="s">
        <v>135</v>
      </c>
      <c r="D7679" s="39" t="s">
        <v>22</v>
      </c>
      <c r="E7679" s="70" t="s">
        <v>35</v>
      </c>
      <c r="F7679" s="70" t="s">
        <v>40</v>
      </c>
      <c r="G7679" s="78">
        <v>45404</v>
      </c>
      <c r="H7679" s="78">
        <v>45992</v>
      </c>
      <c r="I7679" s="69">
        <v>2950596.84</v>
      </c>
      <c r="J7679" s="70">
        <v>0</v>
      </c>
      <c r="K7679" s="71">
        <v>1.087</v>
      </c>
      <c r="L7679" s="70">
        <v>0</v>
      </c>
      <c r="M7679" s="71">
        <v>0.81799999999999995</v>
      </c>
      <c r="N7679" s="72"/>
      <c r="O7679" s="73">
        <f>MIN(1,MAX(0,(1/(1+EXP(-(Assumptions!$B$5 + Assumptions!$B$6*$N7679))))*Assumptions!$B$3))</f>
        <v>3.9165722796764356E-2</v>
      </c>
      <c r="P7679" s="73">
        <f>VLOOKUP($F7679,Assumptions!$A$23:$B$27,2,FALSE)*Assumptions!$B$4</f>
        <v>0.7</v>
      </c>
      <c r="Q7679" s="74">
        <f t="shared" si="238"/>
        <v>80893.580544314202</v>
      </c>
      <c r="R7679" s="75" t="str">
        <f>IF($O7679&lt;Assumptions!$B$17,"A",IF($O7679&lt;Assumptions!$B$18,"B",IF($O7679&lt;Assumptions!$B$19,"C",IF($O7679&lt;Assumptions!$B$20,"D","E"))))</f>
        <v>B</v>
      </c>
      <c r="S7679" s="75">
        <f t="shared" si="239"/>
        <v>0</v>
      </c>
    </row>
    <row r="7680" spans="1:19" ht="17.399999999999999" x14ac:dyDescent="0.3">
      <c r="A7680" s="39" t="s">
        <v>1201</v>
      </c>
      <c r="B7680" s="39" t="s">
        <v>66</v>
      </c>
      <c r="C7680" s="39" t="s">
        <v>135</v>
      </c>
      <c r="D7680" s="39" t="s">
        <v>48</v>
      </c>
      <c r="E7680" s="70" t="s">
        <v>31</v>
      </c>
      <c r="F7680" s="70" t="s">
        <v>40</v>
      </c>
      <c r="G7680" s="78">
        <v>45159</v>
      </c>
      <c r="H7680" s="78">
        <v>45658</v>
      </c>
      <c r="I7680" s="69">
        <v>4110930.35</v>
      </c>
      <c r="J7680" s="70">
        <v>0</v>
      </c>
      <c r="K7680" s="71">
        <v>1.069</v>
      </c>
      <c r="L7680" s="70">
        <v>0</v>
      </c>
      <c r="M7680" s="71">
        <v>1.024</v>
      </c>
      <c r="N7680" s="72"/>
      <c r="O7680" s="73">
        <f>MIN(1,MAX(0,(1/(1+EXP(-(Assumptions!$B$5 + Assumptions!$B$6*$N7680))))*Assumptions!$B$3))</f>
        <v>3.9165722796764356E-2</v>
      </c>
      <c r="P7680" s="73">
        <f>VLOOKUP($F7680,Assumptions!$A$23:$B$27,2,FALSE)*Assumptions!$B$4</f>
        <v>0.7</v>
      </c>
      <c r="Q7680" s="74">
        <f t="shared" si="238"/>
        <v>112705.29096743383</v>
      </c>
      <c r="R7680" s="75" t="str">
        <f>IF($O7680&lt;Assumptions!$B$17,"A",IF($O7680&lt;Assumptions!$B$18,"B",IF($O7680&lt;Assumptions!$B$19,"C",IF($O7680&lt;Assumptions!$B$20,"D","E"))))</f>
        <v>B</v>
      </c>
      <c r="S7680" s="75">
        <f t="shared" si="239"/>
        <v>0</v>
      </c>
    </row>
    <row r="7681" spans="1:19" ht="17.399999999999999" x14ac:dyDescent="0.3">
      <c r="A7681" s="39" t="s">
        <v>1201</v>
      </c>
      <c r="B7681" s="39" t="s">
        <v>66</v>
      </c>
      <c r="C7681" s="39" t="s">
        <v>135</v>
      </c>
      <c r="D7681" s="39" t="s">
        <v>48</v>
      </c>
      <c r="E7681" s="70" t="s">
        <v>31</v>
      </c>
      <c r="F7681" s="70" t="s">
        <v>40</v>
      </c>
      <c r="G7681" s="78">
        <v>45159</v>
      </c>
      <c r="H7681" s="78">
        <v>45689</v>
      </c>
      <c r="I7681" s="69">
        <v>3994380.18</v>
      </c>
      <c r="J7681" s="70">
        <v>0</v>
      </c>
      <c r="K7681" s="71">
        <v>0.98499999999999999</v>
      </c>
      <c r="L7681" s="70">
        <v>0</v>
      </c>
      <c r="M7681" s="71">
        <v>1.024</v>
      </c>
      <c r="N7681" s="72"/>
      <c r="O7681" s="73">
        <f>MIN(1,MAX(0,(1/(1+EXP(-(Assumptions!$B$5 + Assumptions!$B$6*$N7681))))*Assumptions!$B$3))</f>
        <v>3.9165722796764356E-2</v>
      </c>
      <c r="P7681" s="73">
        <f>VLOOKUP($F7681,Assumptions!$A$23:$B$27,2,FALSE)*Assumptions!$B$4</f>
        <v>0.7</v>
      </c>
      <c r="Q7681" s="74">
        <f t="shared" ref="Q7681:Q7744" si="240">$I7681*$O7681*$P7681</f>
        <v>109509.95081233879</v>
      </c>
      <c r="R7681" s="75" t="str">
        <f>IF($O7681&lt;Assumptions!$B$17,"A",IF($O7681&lt;Assumptions!$B$18,"B",IF($O7681&lt;Assumptions!$B$19,"C",IF($O7681&lt;Assumptions!$B$20,"D","E"))))</f>
        <v>B</v>
      </c>
      <c r="S7681" s="75">
        <f t="shared" ref="S7681:S7744" si="241">--($J7681&gt;=180)</f>
        <v>0</v>
      </c>
    </row>
    <row r="7682" spans="1:19" ht="17.399999999999999" x14ac:dyDescent="0.3">
      <c r="A7682" s="39" t="s">
        <v>1201</v>
      </c>
      <c r="B7682" s="39" t="s">
        <v>66</v>
      </c>
      <c r="C7682" s="39" t="s">
        <v>135</v>
      </c>
      <c r="D7682" s="39" t="s">
        <v>48</v>
      </c>
      <c r="E7682" s="70" t="s">
        <v>31</v>
      </c>
      <c r="F7682" s="70" t="s">
        <v>40</v>
      </c>
      <c r="G7682" s="78">
        <v>45159</v>
      </c>
      <c r="H7682" s="78">
        <v>45717</v>
      </c>
      <c r="I7682" s="69">
        <v>3863614.36</v>
      </c>
      <c r="J7682" s="70">
        <v>0</v>
      </c>
      <c r="K7682" s="71">
        <v>1.0720000000000001</v>
      </c>
      <c r="L7682" s="70">
        <v>0</v>
      </c>
      <c r="M7682" s="71">
        <v>1.024</v>
      </c>
      <c r="N7682" s="72"/>
      <c r="O7682" s="73">
        <f>MIN(1,MAX(0,(1/(1+EXP(-(Assumptions!$B$5 + Assumptions!$B$6*$N7682))))*Assumptions!$B$3))</f>
        <v>3.9165722796764356E-2</v>
      </c>
      <c r="P7682" s="73">
        <f>VLOOKUP($F7682,Assumptions!$A$23:$B$27,2,FALSE)*Assumptions!$B$4</f>
        <v>0.7</v>
      </c>
      <c r="Q7682" s="74">
        <f t="shared" si="240"/>
        <v>105924.87431215067</v>
      </c>
      <c r="R7682" s="75" t="str">
        <f>IF($O7682&lt;Assumptions!$B$17,"A",IF($O7682&lt;Assumptions!$B$18,"B",IF($O7682&lt;Assumptions!$B$19,"C",IF($O7682&lt;Assumptions!$B$20,"D","E"))))</f>
        <v>B</v>
      </c>
      <c r="S7682" s="75">
        <f t="shared" si="241"/>
        <v>0</v>
      </c>
    </row>
    <row r="7683" spans="1:19" ht="17.399999999999999" x14ac:dyDescent="0.3">
      <c r="A7683" s="39" t="s">
        <v>1201</v>
      </c>
      <c r="B7683" s="39" t="s">
        <v>66</v>
      </c>
      <c r="C7683" s="39" t="s">
        <v>135</v>
      </c>
      <c r="D7683" s="39" t="s">
        <v>48</v>
      </c>
      <c r="E7683" s="70" t="s">
        <v>31</v>
      </c>
      <c r="F7683" s="70" t="s">
        <v>40</v>
      </c>
      <c r="G7683" s="78">
        <v>45159</v>
      </c>
      <c r="H7683" s="78">
        <v>45748</v>
      </c>
      <c r="I7683" s="69">
        <v>3744315.57</v>
      </c>
      <c r="J7683" s="70">
        <v>65</v>
      </c>
      <c r="K7683" s="71">
        <v>0.47499999999999998</v>
      </c>
      <c r="L7683" s="70">
        <v>0</v>
      </c>
      <c r="M7683" s="71">
        <v>1.024</v>
      </c>
      <c r="N7683" s="72"/>
      <c r="O7683" s="73">
        <f>MIN(1,MAX(0,(1/(1+EXP(-(Assumptions!$B$5 + Assumptions!$B$6*$N7683))))*Assumptions!$B$3))</f>
        <v>3.9165722796764356E-2</v>
      </c>
      <c r="P7683" s="73">
        <f>VLOOKUP($F7683,Assumptions!$A$23:$B$27,2,FALSE)*Assumptions!$B$4</f>
        <v>0.7</v>
      </c>
      <c r="Q7683" s="74">
        <f t="shared" si="240"/>
        <v>102654.1779747601</v>
      </c>
      <c r="R7683" s="75" t="str">
        <f>IF($O7683&lt;Assumptions!$B$17,"A",IF($O7683&lt;Assumptions!$B$18,"B",IF($O7683&lt;Assumptions!$B$19,"C",IF($O7683&lt;Assumptions!$B$20,"D","E"))))</f>
        <v>B</v>
      </c>
      <c r="S7683" s="75">
        <f t="shared" si="241"/>
        <v>0</v>
      </c>
    </row>
    <row r="7684" spans="1:19" ht="17.399999999999999" x14ac:dyDescent="0.3">
      <c r="A7684" s="39" t="s">
        <v>1201</v>
      </c>
      <c r="B7684" s="39" t="s">
        <v>66</v>
      </c>
      <c r="C7684" s="39" t="s">
        <v>135</v>
      </c>
      <c r="D7684" s="39" t="s">
        <v>48</v>
      </c>
      <c r="E7684" s="70" t="s">
        <v>31</v>
      </c>
      <c r="F7684" s="70" t="s">
        <v>40</v>
      </c>
      <c r="G7684" s="78">
        <v>45159</v>
      </c>
      <c r="H7684" s="78">
        <v>45778</v>
      </c>
      <c r="I7684" s="69">
        <v>3635740.55</v>
      </c>
      <c r="J7684" s="70">
        <v>0</v>
      </c>
      <c r="K7684" s="71">
        <v>1.06</v>
      </c>
      <c r="L7684" s="70">
        <v>0</v>
      </c>
      <c r="M7684" s="71">
        <v>1.024</v>
      </c>
      <c r="N7684" s="72"/>
      <c r="O7684" s="73">
        <f>MIN(1,MAX(0,(1/(1+EXP(-(Assumptions!$B$5 + Assumptions!$B$6*$N7684))))*Assumptions!$B$3))</f>
        <v>3.9165722796764356E-2</v>
      </c>
      <c r="P7684" s="73">
        <f>VLOOKUP($F7684,Assumptions!$A$23:$B$27,2,FALSE)*Assumptions!$B$4</f>
        <v>0.7</v>
      </c>
      <c r="Q7684" s="74">
        <f t="shared" si="240"/>
        <v>99677.484579578901</v>
      </c>
      <c r="R7684" s="75" t="str">
        <f>IF($O7684&lt;Assumptions!$B$17,"A",IF($O7684&lt;Assumptions!$B$18,"B",IF($O7684&lt;Assumptions!$B$19,"C",IF($O7684&lt;Assumptions!$B$20,"D","E"))))</f>
        <v>B</v>
      </c>
      <c r="S7684" s="75">
        <f t="shared" si="241"/>
        <v>0</v>
      </c>
    </row>
    <row r="7685" spans="1:19" ht="17.399999999999999" x14ac:dyDescent="0.3">
      <c r="A7685" s="39" t="s">
        <v>1201</v>
      </c>
      <c r="B7685" s="39" t="s">
        <v>66</v>
      </c>
      <c r="C7685" s="39" t="s">
        <v>135</v>
      </c>
      <c r="D7685" s="39" t="s">
        <v>48</v>
      </c>
      <c r="E7685" s="70" t="s">
        <v>31</v>
      </c>
      <c r="F7685" s="70" t="s">
        <v>40</v>
      </c>
      <c r="G7685" s="78">
        <v>45159</v>
      </c>
      <c r="H7685" s="78">
        <v>45809</v>
      </c>
      <c r="I7685" s="69">
        <v>3535364.56</v>
      </c>
      <c r="J7685" s="70">
        <v>0</v>
      </c>
      <c r="K7685" s="71">
        <v>0.996</v>
      </c>
      <c r="L7685" s="70">
        <v>0</v>
      </c>
      <c r="M7685" s="71">
        <v>1.024</v>
      </c>
      <c r="N7685" s="72"/>
      <c r="O7685" s="73">
        <f>MIN(1,MAX(0,(1/(1+EXP(-(Assumptions!$B$5 + Assumptions!$B$6*$N7685))))*Assumptions!$B$3))</f>
        <v>3.9165722796764356E-2</v>
      </c>
      <c r="P7685" s="73">
        <f>VLOOKUP($F7685,Assumptions!$A$23:$B$27,2,FALSE)*Assumptions!$B$4</f>
        <v>0.7</v>
      </c>
      <c r="Q7685" s="74">
        <f t="shared" si="240"/>
        <v>96925.575839725338</v>
      </c>
      <c r="R7685" s="75" t="str">
        <f>IF($O7685&lt;Assumptions!$B$17,"A",IF($O7685&lt;Assumptions!$B$18,"B",IF($O7685&lt;Assumptions!$B$19,"C",IF($O7685&lt;Assumptions!$B$20,"D","E"))))</f>
        <v>B</v>
      </c>
      <c r="S7685" s="75">
        <f t="shared" si="241"/>
        <v>0</v>
      </c>
    </row>
    <row r="7686" spans="1:19" ht="17.399999999999999" x14ac:dyDescent="0.3">
      <c r="A7686" s="39" t="s">
        <v>1201</v>
      </c>
      <c r="B7686" s="39" t="s">
        <v>66</v>
      </c>
      <c r="C7686" s="39" t="s">
        <v>135</v>
      </c>
      <c r="D7686" s="39" t="s">
        <v>48</v>
      </c>
      <c r="E7686" s="70" t="s">
        <v>31</v>
      </c>
      <c r="F7686" s="70" t="s">
        <v>40</v>
      </c>
      <c r="G7686" s="78">
        <v>45159</v>
      </c>
      <c r="H7686" s="78">
        <v>45839</v>
      </c>
      <c r="I7686" s="69">
        <v>3423725.59</v>
      </c>
      <c r="J7686" s="70">
        <v>0</v>
      </c>
      <c r="K7686" s="71">
        <v>1.081</v>
      </c>
      <c r="L7686" s="70">
        <v>0</v>
      </c>
      <c r="M7686" s="71">
        <v>1.024</v>
      </c>
      <c r="N7686" s="72"/>
      <c r="O7686" s="73">
        <f>MIN(1,MAX(0,(1/(1+EXP(-(Assumptions!$B$5 + Assumptions!$B$6*$N7686))))*Assumptions!$B$3))</f>
        <v>3.9165722796764356E-2</v>
      </c>
      <c r="P7686" s="73">
        <f>VLOOKUP($F7686,Assumptions!$A$23:$B$27,2,FALSE)*Assumptions!$B$4</f>
        <v>0.7</v>
      </c>
      <c r="Q7686" s="74">
        <f t="shared" si="240"/>
        <v>93864.881173089947</v>
      </c>
      <c r="R7686" s="75" t="str">
        <f>IF($O7686&lt;Assumptions!$B$17,"A",IF($O7686&lt;Assumptions!$B$18,"B",IF($O7686&lt;Assumptions!$B$19,"C",IF($O7686&lt;Assumptions!$B$20,"D","E"))))</f>
        <v>B</v>
      </c>
      <c r="S7686" s="75">
        <f t="shared" si="241"/>
        <v>0</v>
      </c>
    </row>
    <row r="7687" spans="1:19" ht="17.399999999999999" x14ac:dyDescent="0.3">
      <c r="A7687" s="39" t="s">
        <v>1201</v>
      </c>
      <c r="B7687" s="39" t="s">
        <v>66</v>
      </c>
      <c r="C7687" s="39" t="s">
        <v>135</v>
      </c>
      <c r="D7687" s="39" t="s">
        <v>48</v>
      </c>
      <c r="E7687" s="70" t="s">
        <v>31</v>
      </c>
      <c r="F7687" s="70" t="s">
        <v>40</v>
      </c>
      <c r="G7687" s="78">
        <v>45159</v>
      </c>
      <c r="H7687" s="78">
        <v>45870</v>
      </c>
      <c r="I7687" s="69">
        <v>3331782.73</v>
      </c>
      <c r="J7687" s="70">
        <v>15</v>
      </c>
      <c r="K7687" s="71">
        <v>0.98899999999999999</v>
      </c>
      <c r="L7687" s="70">
        <v>0</v>
      </c>
      <c r="M7687" s="71">
        <v>1.024</v>
      </c>
      <c r="N7687" s="72"/>
      <c r="O7687" s="73">
        <f>MIN(1,MAX(0,(1/(1+EXP(-(Assumptions!$B$5 + Assumptions!$B$6*$N7687))))*Assumptions!$B$3))</f>
        <v>3.9165722796764356E-2</v>
      </c>
      <c r="P7687" s="73">
        <f>VLOOKUP($F7687,Assumptions!$A$23:$B$27,2,FALSE)*Assumptions!$B$4</f>
        <v>0.7</v>
      </c>
      <c r="Q7687" s="74">
        <f t="shared" si="240"/>
        <v>91344.175175558747</v>
      </c>
      <c r="R7687" s="75" t="str">
        <f>IF($O7687&lt;Assumptions!$B$17,"A",IF($O7687&lt;Assumptions!$B$18,"B",IF($O7687&lt;Assumptions!$B$19,"C",IF($O7687&lt;Assumptions!$B$20,"D","E"))))</f>
        <v>B</v>
      </c>
      <c r="S7687" s="75">
        <f t="shared" si="241"/>
        <v>0</v>
      </c>
    </row>
    <row r="7688" spans="1:19" ht="17.399999999999999" x14ac:dyDescent="0.3">
      <c r="A7688" s="39" t="s">
        <v>1201</v>
      </c>
      <c r="B7688" s="39" t="s">
        <v>66</v>
      </c>
      <c r="C7688" s="39" t="s">
        <v>135</v>
      </c>
      <c r="D7688" s="39" t="s">
        <v>48</v>
      </c>
      <c r="E7688" s="70" t="s">
        <v>31</v>
      </c>
      <c r="F7688" s="70" t="s">
        <v>40</v>
      </c>
      <c r="G7688" s="78">
        <v>45159</v>
      </c>
      <c r="H7688" s="78">
        <v>45901</v>
      </c>
      <c r="I7688" s="69">
        <v>3226014.28</v>
      </c>
      <c r="J7688" s="70">
        <v>15</v>
      </c>
      <c r="K7688" s="71">
        <v>1.0720000000000001</v>
      </c>
      <c r="L7688" s="70">
        <v>0</v>
      </c>
      <c r="M7688" s="71">
        <v>1.024</v>
      </c>
      <c r="N7688" s="72"/>
      <c r="O7688" s="73">
        <f>MIN(1,MAX(0,(1/(1+EXP(-(Assumptions!$B$5 + Assumptions!$B$6*$N7688))))*Assumptions!$B$3))</f>
        <v>3.9165722796764356E-2</v>
      </c>
      <c r="P7688" s="73">
        <f>VLOOKUP($F7688,Assumptions!$A$23:$B$27,2,FALSE)*Assumptions!$B$4</f>
        <v>0.7</v>
      </c>
      <c r="Q7688" s="74">
        <f t="shared" si="240"/>
        <v>88444.426720218325</v>
      </c>
      <c r="R7688" s="75" t="str">
        <f>IF($O7688&lt;Assumptions!$B$17,"A",IF($O7688&lt;Assumptions!$B$18,"B",IF($O7688&lt;Assumptions!$B$19,"C",IF($O7688&lt;Assumptions!$B$20,"D","E"))))</f>
        <v>B</v>
      </c>
      <c r="S7688" s="75">
        <f t="shared" si="241"/>
        <v>0</v>
      </c>
    </row>
    <row r="7689" spans="1:19" ht="17.399999999999999" x14ac:dyDescent="0.3">
      <c r="A7689" s="39" t="s">
        <v>1201</v>
      </c>
      <c r="B7689" s="39" t="s">
        <v>66</v>
      </c>
      <c r="C7689" s="39" t="s">
        <v>135</v>
      </c>
      <c r="D7689" s="39" t="s">
        <v>48</v>
      </c>
      <c r="E7689" s="70" t="s">
        <v>31</v>
      </c>
      <c r="F7689" s="70" t="s">
        <v>40</v>
      </c>
      <c r="G7689" s="78">
        <v>45159</v>
      </c>
      <c r="H7689" s="78">
        <v>45931</v>
      </c>
      <c r="I7689" s="69">
        <v>3130282.86</v>
      </c>
      <c r="J7689" s="70">
        <v>0</v>
      </c>
      <c r="K7689" s="71">
        <v>1.121</v>
      </c>
      <c r="L7689" s="70">
        <v>0</v>
      </c>
      <c r="M7689" s="71">
        <v>1.024</v>
      </c>
      <c r="N7689" s="72"/>
      <c r="O7689" s="73">
        <f>MIN(1,MAX(0,(1/(1+EXP(-(Assumptions!$B$5 + Assumptions!$B$6*$N7689))))*Assumptions!$B$3))</f>
        <v>3.9165722796764356E-2</v>
      </c>
      <c r="P7689" s="73">
        <f>VLOOKUP($F7689,Assumptions!$A$23:$B$27,2,FALSE)*Assumptions!$B$4</f>
        <v>0.7</v>
      </c>
      <c r="Q7689" s="74">
        <f t="shared" si="240"/>
        <v>85819.853539155898</v>
      </c>
      <c r="R7689" s="75" t="str">
        <f>IF($O7689&lt;Assumptions!$B$17,"A",IF($O7689&lt;Assumptions!$B$18,"B",IF($O7689&lt;Assumptions!$B$19,"C",IF($O7689&lt;Assumptions!$B$20,"D","E"))))</f>
        <v>B</v>
      </c>
      <c r="S7689" s="75">
        <f t="shared" si="241"/>
        <v>0</v>
      </c>
    </row>
    <row r="7690" spans="1:19" ht="17.399999999999999" x14ac:dyDescent="0.3">
      <c r="A7690" s="39" t="s">
        <v>1201</v>
      </c>
      <c r="B7690" s="39" t="s">
        <v>66</v>
      </c>
      <c r="C7690" s="39" t="s">
        <v>135</v>
      </c>
      <c r="D7690" s="39" t="s">
        <v>48</v>
      </c>
      <c r="E7690" s="70" t="s">
        <v>31</v>
      </c>
      <c r="F7690" s="70" t="s">
        <v>40</v>
      </c>
      <c r="G7690" s="78">
        <v>45159</v>
      </c>
      <c r="H7690" s="78">
        <v>45962</v>
      </c>
      <c r="I7690" s="69">
        <v>3037065.3</v>
      </c>
      <c r="J7690" s="70">
        <v>0</v>
      </c>
      <c r="K7690" s="71">
        <v>1.0609999999999999</v>
      </c>
      <c r="L7690" s="70">
        <v>0</v>
      </c>
      <c r="M7690" s="71">
        <v>1.024</v>
      </c>
      <c r="N7690" s="72"/>
      <c r="O7690" s="73">
        <f>MIN(1,MAX(0,(1/(1+EXP(-(Assumptions!$B$5 + Assumptions!$B$6*$N7690))))*Assumptions!$B$3))</f>
        <v>3.9165722796764356E-2</v>
      </c>
      <c r="P7690" s="73">
        <f>VLOOKUP($F7690,Assumptions!$A$23:$B$27,2,FALSE)*Assumptions!$B$4</f>
        <v>0.7</v>
      </c>
      <c r="Q7690" s="74">
        <f t="shared" si="240"/>
        <v>83264.200358830378</v>
      </c>
      <c r="R7690" s="75" t="str">
        <f>IF($O7690&lt;Assumptions!$B$17,"A",IF($O7690&lt;Assumptions!$B$18,"B",IF($O7690&lt;Assumptions!$B$19,"C",IF($O7690&lt;Assumptions!$B$20,"D","E"))))</f>
        <v>B</v>
      </c>
      <c r="S7690" s="75">
        <f t="shared" si="241"/>
        <v>0</v>
      </c>
    </row>
    <row r="7691" spans="1:19" ht="17.399999999999999" x14ac:dyDescent="0.3">
      <c r="A7691" s="39" t="s">
        <v>1201</v>
      </c>
      <c r="B7691" s="39" t="s">
        <v>66</v>
      </c>
      <c r="C7691" s="39" t="s">
        <v>135</v>
      </c>
      <c r="D7691" s="39" t="s">
        <v>48</v>
      </c>
      <c r="E7691" s="70" t="s">
        <v>31</v>
      </c>
      <c r="F7691" s="70" t="s">
        <v>40</v>
      </c>
      <c r="G7691" s="78">
        <v>45159</v>
      </c>
      <c r="H7691" s="78">
        <v>45992</v>
      </c>
      <c r="I7691" s="69">
        <v>2939704.16</v>
      </c>
      <c r="J7691" s="70">
        <v>65</v>
      </c>
      <c r="K7691" s="71">
        <v>0.89100000000000001</v>
      </c>
      <c r="L7691" s="70">
        <v>0</v>
      </c>
      <c r="M7691" s="71">
        <v>1.024</v>
      </c>
      <c r="N7691" s="72"/>
      <c r="O7691" s="73">
        <f>MIN(1,MAX(0,(1/(1+EXP(-(Assumptions!$B$5 + Assumptions!$B$6*$N7691))))*Assumptions!$B$3))</f>
        <v>3.9165722796764356E-2</v>
      </c>
      <c r="P7691" s="73">
        <f>VLOOKUP($F7691,Assumptions!$A$23:$B$27,2,FALSE)*Assumptions!$B$4</f>
        <v>0.7</v>
      </c>
      <c r="Q7691" s="74">
        <f t="shared" si="240"/>
        <v>80594.946764538501</v>
      </c>
      <c r="R7691" s="75" t="str">
        <f>IF($O7691&lt;Assumptions!$B$17,"A",IF($O7691&lt;Assumptions!$B$18,"B",IF($O7691&lt;Assumptions!$B$19,"C",IF($O7691&lt;Assumptions!$B$20,"D","E"))))</f>
        <v>B</v>
      </c>
      <c r="S7691" s="75">
        <f t="shared" si="241"/>
        <v>0</v>
      </c>
    </row>
    <row r="7692" spans="1:19" ht="17.399999999999999" x14ac:dyDescent="0.3">
      <c r="A7692" s="39" t="s">
        <v>1202</v>
      </c>
      <c r="B7692" s="39" t="s">
        <v>78</v>
      </c>
      <c r="C7692" s="39" t="s">
        <v>190</v>
      </c>
      <c r="D7692" s="39" t="s">
        <v>30</v>
      </c>
      <c r="E7692" s="70" t="s">
        <v>31</v>
      </c>
      <c r="F7692" s="70" t="s">
        <v>32</v>
      </c>
      <c r="G7692" s="78">
        <v>43924</v>
      </c>
      <c r="H7692" s="78">
        <v>45658</v>
      </c>
      <c r="I7692" s="69">
        <v>93926394.510000005</v>
      </c>
      <c r="J7692" s="70">
        <v>35</v>
      </c>
      <c r="K7692" s="71">
        <v>0.85</v>
      </c>
      <c r="L7692" s="70">
        <v>0</v>
      </c>
      <c r="M7692" s="71">
        <v>1.238</v>
      </c>
      <c r="N7692" s="72"/>
      <c r="O7692" s="73">
        <f>MIN(1,MAX(0,(1/(1+EXP(-(Assumptions!$B$5 + Assumptions!$B$6*$N7692))))*Assumptions!$B$3))</f>
        <v>3.9165722796764356E-2</v>
      </c>
      <c r="P7692" s="73">
        <f>VLOOKUP($F7692,Assumptions!$A$23:$B$27,2,FALSE)*Assumptions!$B$4</f>
        <v>0.5</v>
      </c>
      <c r="Q7692" s="74">
        <f t="shared" si="240"/>
        <v>1839347.5653390947</v>
      </c>
      <c r="R7692" s="75" t="str">
        <f>IF($O7692&lt;Assumptions!$B$17,"A",IF($O7692&lt;Assumptions!$B$18,"B",IF($O7692&lt;Assumptions!$B$19,"C",IF($O7692&lt;Assumptions!$B$20,"D","E"))))</f>
        <v>B</v>
      </c>
      <c r="S7692" s="75">
        <f t="shared" si="241"/>
        <v>0</v>
      </c>
    </row>
    <row r="7693" spans="1:19" ht="17.399999999999999" x14ac:dyDescent="0.3">
      <c r="A7693" s="39" t="s">
        <v>1202</v>
      </c>
      <c r="B7693" s="39" t="s">
        <v>78</v>
      </c>
      <c r="C7693" s="39" t="s">
        <v>190</v>
      </c>
      <c r="D7693" s="39" t="s">
        <v>30</v>
      </c>
      <c r="E7693" s="70" t="s">
        <v>31</v>
      </c>
      <c r="F7693" s="70" t="s">
        <v>32</v>
      </c>
      <c r="G7693" s="78">
        <v>43924</v>
      </c>
      <c r="H7693" s="78">
        <v>45689</v>
      </c>
      <c r="I7693" s="69">
        <v>92579765.099999994</v>
      </c>
      <c r="J7693" s="70">
        <v>0</v>
      </c>
      <c r="K7693" s="71">
        <v>1.0049999999999999</v>
      </c>
      <c r="L7693" s="70">
        <v>0</v>
      </c>
      <c r="M7693" s="71">
        <v>1.238</v>
      </c>
      <c r="N7693" s="72"/>
      <c r="O7693" s="73">
        <f>MIN(1,MAX(0,(1/(1+EXP(-(Assumptions!$B$5 + Assumptions!$B$6*$N7693))))*Assumptions!$B$3))</f>
        <v>3.9165722796764356E-2</v>
      </c>
      <c r="P7693" s="73">
        <f>VLOOKUP($F7693,Assumptions!$A$23:$B$27,2,FALSE)*Assumptions!$B$4</f>
        <v>0.5</v>
      </c>
      <c r="Q7693" s="74">
        <f t="shared" si="240"/>
        <v>1812976.7082480795</v>
      </c>
      <c r="R7693" s="75" t="str">
        <f>IF($O7693&lt;Assumptions!$B$17,"A",IF($O7693&lt;Assumptions!$B$18,"B",IF($O7693&lt;Assumptions!$B$19,"C",IF($O7693&lt;Assumptions!$B$20,"D","E"))))</f>
        <v>B</v>
      </c>
      <c r="S7693" s="75">
        <f t="shared" si="241"/>
        <v>0</v>
      </c>
    </row>
    <row r="7694" spans="1:19" ht="17.399999999999999" x14ac:dyDescent="0.3">
      <c r="A7694" s="39" t="s">
        <v>1202</v>
      </c>
      <c r="B7694" s="39" t="s">
        <v>78</v>
      </c>
      <c r="C7694" s="39" t="s">
        <v>190</v>
      </c>
      <c r="D7694" s="39" t="s">
        <v>30</v>
      </c>
      <c r="E7694" s="70" t="s">
        <v>31</v>
      </c>
      <c r="F7694" s="70" t="s">
        <v>32</v>
      </c>
      <c r="G7694" s="78">
        <v>43924</v>
      </c>
      <c r="H7694" s="78">
        <v>45717</v>
      </c>
      <c r="I7694" s="69">
        <v>91104432.819999993</v>
      </c>
      <c r="J7694" s="70">
        <v>0</v>
      </c>
      <c r="K7694" s="71">
        <v>0.999</v>
      </c>
      <c r="L7694" s="70">
        <v>0</v>
      </c>
      <c r="M7694" s="71">
        <v>1.238</v>
      </c>
      <c r="N7694" s="72"/>
      <c r="O7694" s="73">
        <f>MIN(1,MAX(0,(1/(1+EXP(-(Assumptions!$B$5 + Assumptions!$B$6*$N7694))))*Assumptions!$B$3))</f>
        <v>3.9165722796764356E-2</v>
      </c>
      <c r="P7694" s="73">
        <f>VLOOKUP($F7694,Assumptions!$A$23:$B$27,2,FALSE)*Assumptions!$B$4</f>
        <v>0.5</v>
      </c>
      <c r="Q7694" s="74">
        <f t="shared" si="240"/>
        <v>1784085.4806922802</v>
      </c>
      <c r="R7694" s="75" t="str">
        <f>IF($O7694&lt;Assumptions!$B$17,"A",IF($O7694&lt;Assumptions!$B$18,"B",IF($O7694&lt;Assumptions!$B$19,"C",IF($O7694&lt;Assumptions!$B$20,"D","E"))))</f>
        <v>B</v>
      </c>
      <c r="S7694" s="75">
        <f t="shared" si="241"/>
        <v>0</v>
      </c>
    </row>
    <row r="7695" spans="1:19" ht="17.399999999999999" x14ac:dyDescent="0.3">
      <c r="A7695" s="39" t="s">
        <v>1202</v>
      </c>
      <c r="B7695" s="39" t="s">
        <v>78</v>
      </c>
      <c r="C7695" s="39" t="s">
        <v>190</v>
      </c>
      <c r="D7695" s="39" t="s">
        <v>30</v>
      </c>
      <c r="E7695" s="70" t="s">
        <v>31</v>
      </c>
      <c r="F7695" s="70" t="s">
        <v>32</v>
      </c>
      <c r="G7695" s="78">
        <v>43924</v>
      </c>
      <c r="H7695" s="78">
        <v>45748</v>
      </c>
      <c r="I7695" s="69">
        <v>89340997.329999998</v>
      </c>
      <c r="J7695" s="70">
        <v>0</v>
      </c>
      <c r="K7695" s="71">
        <v>1.105</v>
      </c>
      <c r="L7695" s="70">
        <v>0</v>
      </c>
      <c r="M7695" s="71">
        <v>1.238</v>
      </c>
      <c r="N7695" s="72"/>
      <c r="O7695" s="73">
        <f>MIN(1,MAX(0,(1/(1+EXP(-(Assumptions!$B$5 + Assumptions!$B$6*$N7695))))*Assumptions!$B$3))</f>
        <v>3.9165722796764356E-2</v>
      </c>
      <c r="P7695" s="73">
        <f>VLOOKUP($F7695,Assumptions!$A$23:$B$27,2,FALSE)*Assumptions!$B$4</f>
        <v>0.5</v>
      </c>
      <c r="Q7695" s="74">
        <f t="shared" si="240"/>
        <v>1749552.3679066221</v>
      </c>
      <c r="R7695" s="75" t="str">
        <f>IF($O7695&lt;Assumptions!$B$17,"A",IF($O7695&lt;Assumptions!$B$18,"B",IF($O7695&lt;Assumptions!$B$19,"C",IF($O7695&lt;Assumptions!$B$20,"D","E"))))</f>
        <v>B</v>
      </c>
      <c r="S7695" s="75">
        <f t="shared" si="241"/>
        <v>0</v>
      </c>
    </row>
    <row r="7696" spans="1:19" ht="17.399999999999999" x14ac:dyDescent="0.3">
      <c r="A7696" s="39" t="s">
        <v>1202</v>
      </c>
      <c r="B7696" s="39" t="s">
        <v>78</v>
      </c>
      <c r="C7696" s="39" t="s">
        <v>190</v>
      </c>
      <c r="D7696" s="39" t="s">
        <v>30</v>
      </c>
      <c r="E7696" s="70" t="s">
        <v>31</v>
      </c>
      <c r="F7696" s="70" t="s">
        <v>32</v>
      </c>
      <c r="G7696" s="78">
        <v>43924</v>
      </c>
      <c r="H7696" s="78">
        <v>45778</v>
      </c>
      <c r="I7696" s="69">
        <v>87465499.730000004</v>
      </c>
      <c r="J7696" s="70">
        <v>0</v>
      </c>
      <c r="K7696" s="71">
        <v>0.96099999999999997</v>
      </c>
      <c r="L7696" s="70">
        <v>0</v>
      </c>
      <c r="M7696" s="71">
        <v>1.238</v>
      </c>
      <c r="N7696" s="72"/>
      <c r="O7696" s="73">
        <f>MIN(1,MAX(0,(1/(1+EXP(-(Assumptions!$B$5 + Assumptions!$B$6*$N7696))))*Assumptions!$B$3))</f>
        <v>3.9165722796764356E-2</v>
      </c>
      <c r="P7696" s="73">
        <f>VLOOKUP($F7696,Assumptions!$A$23:$B$27,2,FALSE)*Assumptions!$B$4</f>
        <v>0.5</v>
      </c>
      <c r="Q7696" s="74">
        <f t="shared" si="240"/>
        <v>1712824.7583528238</v>
      </c>
      <c r="R7696" s="75" t="str">
        <f>IF($O7696&lt;Assumptions!$B$17,"A",IF($O7696&lt;Assumptions!$B$18,"B",IF($O7696&lt;Assumptions!$B$19,"C",IF($O7696&lt;Assumptions!$B$20,"D","E"))))</f>
        <v>B</v>
      </c>
      <c r="S7696" s="75">
        <f t="shared" si="241"/>
        <v>0</v>
      </c>
    </row>
    <row r="7697" spans="1:19" ht="17.399999999999999" x14ac:dyDescent="0.3">
      <c r="A7697" s="39" t="s">
        <v>1202</v>
      </c>
      <c r="B7697" s="39" t="s">
        <v>78</v>
      </c>
      <c r="C7697" s="39" t="s">
        <v>190</v>
      </c>
      <c r="D7697" s="39" t="s">
        <v>30</v>
      </c>
      <c r="E7697" s="70" t="s">
        <v>31</v>
      </c>
      <c r="F7697" s="70" t="s">
        <v>32</v>
      </c>
      <c r="G7697" s="78">
        <v>43924</v>
      </c>
      <c r="H7697" s="78">
        <v>45809</v>
      </c>
      <c r="I7697" s="69">
        <v>87465499.730000004</v>
      </c>
      <c r="J7697" s="70">
        <v>220</v>
      </c>
      <c r="K7697" s="71">
        <v>4.5999999999999999E-2</v>
      </c>
      <c r="L7697" s="70">
        <v>0</v>
      </c>
      <c r="M7697" s="71">
        <v>1.238</v>
      </c>
      <c r="N7697" s="72"/>
      <c r="O7697" s="73">
        <f>MIN(1,MAX(0,(1/(1+EXP(-(Assumptions!$B$5 + Assumptions!$B$6*$N7697))))*Assumptions!$B$3))</f>
        <v>3.9165722796764356E-2</v>
      </c>
      <c r="P7697" s="73">
        <f>VLOOKUP($F7697,Assumptions!$A$23:$B$27,2,FALSE)*Assumptions!$B$4</f>
        <v>0.5</v>
      </c>
      <c r="Q7697" s="74">
        <f t="shared" si="240"/>
        <v>1712824.7583528238</v>
      </c>
      <c r="R7697" s="75" t="str">
        <f>IF($O7697&lt;Assumptions!$B$17,"A",IF($O7697&lt;Assumptions!$B$18,"B",IF($O7697&lt;Assumptions!$B$19,"C",IF($O7697&lt;Assumptions!$B$20,"D","E"))))</f>
        <v>B</v>
      </c>
      <c r="S7697" s="75">
        <f t="shared" si="241"/>
        <v>1</v>
      </c>
    </row>
    <row r="7698" spans="1:19" ht="17.399999999999999" x14ac:dyDescent="0.3">
      <c r="A7698" s="39" t="s">
        <v>1202</v>
      </c>
      <c r="B7698" s="39" t="s">
        <v>78</v>
      </c>
      <c r="C7698" s="39" t="s">
        <v>190</v>
      </c>
      <c r="D7698" s="39" t="s">
        <v>30</v>
      </c>
      <c r="E7698" s="70" t="s">
        <v>31</v>
      </c>
      <c r="F7698" s="70" t="s">
        <v>32</v>
      </c>
      <c r="G7698" s="78">
        <v>43924</v>
      </c>
      <c r="H7698" s="78">
        <v>45839</v>
      </c>
      <c r="I7698" s="69">
        <v>87465499.730000004</v>
      </c>
      <c r="J7698" s="70">
        <v>999</v>
      </c>
      <c r="K7698" s="71">
        <v>7.1999999999999995E-2</v>
      </c>
      <c r="L7698" s="70">
        <v>0</v>
      </c>
      <c r="M7698" s="71">
        <v>1.238</v>
      </c>
      <c r="N7698" s="72"/>
      <c r="O7698" s="73">
        <f>MIN(1,MAX(0,(1/(1+EXP(-(Assumptions!$B$5 + Assumptions!$B$6*$N7698))))*Assumptions!$B$3))</f>
        <v>3.9165722796764356E-2</v>
      </c>
      <c r="P7698" s="73">
        <f>VLOOKUP($F7698,Assumptions!$A$23:$B$27,2,FALSE)*Assumptions!$B$4</f>
        <v>0.5</v>
      </c>
      <c r="Q7698" s="74">
        <f t="shared" si="240"/>
        <v>1712824.7583528238</v>
      </c>
      <c r="R7698" s="75" t="str">
        <f>IF($O7698&lt;Assumptions!$B$17,"A",IF($O7698&lt;Assumptions!$B$18,"B",IF($O7698&lt;Assumptions!$B$19,"C",IF($O7698&lt;Assumptions!$B$20,"D","E"))))</f>
        <v>B</v>
      </c>
      <c r="S7698" s="75">
        <f t="shared" si="241"/>
        <v>1</v>
      </c>
    </row>
    <row r="7699" spans="1:19" ht="17.399999999999999" x14ac:dyDescent="0.3">
      <c r="A7699" s="39" t="s">
        <v>1202</v>
      </c>
      <c r="B7699" s="39" t="s">
        <v>78</v>
      </c>
      <c r="C7699" s="39" t="s">
        <v>190</v>
      </c>
      <c r="D7699" s="39" t="s">
        <v>30</v>
      </c>
      <c r="E7699" s="70" t="s">
        <v>31</v>
      </c>
      <c r="F7699" s="70" t="s">
        <v>32</v>
      </c>
      <c r="G7699" s="78">
        <v>43924</v>
      </c>
      <c r="H7699" s="78">
        <v>45870</v>
      </c>
      <c r="I7699" s="69">
        <v>87465499.730000004</v>
      </c>
      <c r="J7699" s="70">
        <v>999</v>
      </c>
      <c r="K7699" s="71">
        <v>0.108</v>
      </c>
      <c r="L7699" s="70">
        <v>0</v>
      </c>
      <c r="M7699" s="71">
        <v>1.238</v>
      </c>
      <c r="N7699" s="72"/>
      <c r="O7699" s="73">
        <f>MIN(1,MAX(0,(1/(1+EXP(-(Assumptions!$B$5 + Assumptions!$B$6*$N7699))))*Assumptions!$B$3))</f>
        <v>3.9165722796764356E-2</v>
      </c>
      <c r="P7699" s="73">
        <f>VLOOKUP($F7699,Assumptions!$A$23:$B$27,2,FALSE)*Assumptions!$B$4</f>
        <v>0.5</v>
      </c>
      <c r="Q7699" s="74">
        <f t="shared" si="240"/>
        <v>1712824.7583528238</v>
      </c>
      <c r="R7699" s="75" t="str">
        <f>IF($O7699&lt;Assumptions!$B$17,"A",IF($O7699&lt;Assumptions!$B$18,"B",IF($O7699&lt;Assumptions!$B$19,"C",IF($O7699&lt;Assumptions!$B$20,"D","E"))))</f>
        <v>B</v>
      </c>
      <c r="S7699" s="75">
        <f t="shared" si="241"/>
        <v>1</v>
      </c>
    </row>
    <row r="7700" spans="1:19" ht="17.399999999999999" x14ac:dyDescent="0.3">
      <c r="A7700" s="39" t="s">
        <v>1202</v>
      </c>
      <c r="B7700" s="39" t="s">
        <v>78</v>
      </c>
      <c r="C7700" s="39" t="s">
        <v>190</v>
      </c>
      <c r="D7700" s="39" t="s">
        <v>30</v>
      </c>
      <c r="E7700" s="70" t="s">
        <v>31</v>
      </c>
      <c r="F7700" s="70" t="s">
        <v>32</v>
      </c>
      <c r="G7700" s="78">
        <v>43924</v>
      </c>
      <c r="H7700" s="78">
        <v>45901</v>
      </c>
      <c r="I7700" s="69">
        <v>87465499.730000004</v>
      </c>
      <c r="J7700" s="70">
        <v>999</v>
      </c>
      <c r="K7700" s="71">
        <v>8.9999999999999993E-3</v>
      </c>
      <c r="L7700" s="70">
        <v>0</v>
      </c>
      <c r="M7700" s="71">
        <v>1.238</v>
      </c>
      <c r="N7700" s="72"/>
      <c r="O7700" s="73">
        <f>MIN(1,MAX(0,(1/(1+EXP(-(Assumptions!$B$5 + Assumptions!$B$6*$N7700))))*Assumptions!$B$3))</f>
        <v>3.9165722796764356E-2</v>
      </c>
      <c r="P7700" s="73">
        <f>VLOOKUP($F7700,Assumptions!$A$23:$B$27,2,FALSE)*Assumptions!$B$4</f>
        <v>0.5</v>
      </c>
      <c r="Q7700" s="74">
        <f t="shared" si="240"/>
        <v>1712824.7583528238</v>
      </c>
      <c r="R7700" s="75" t="str">
        <f>IF($O7700&lt;Assumptions!$B$17,"A",IF($O7700&lt;Assumptions!$B$18,"B",IF($O7700&lt;Assumptions!$B$19,"C",IF($O7700&lt;Assumptions!$B$20,"D","E"))))</f>
        <v>B</v>
      </c>
      <c r="S7700" s="75">
        <f t="shared" si="241"/>
        <v>1</v>
      </c>
    </row>
    <row r="7701" spans="1:19" ht="17.399999999999999" x14ac:dyDescent="0.3">
      <c r="A7701" s="39" t="s">
        <v>1202</v>
      </c>
      <c r="B7701" s="39" t="s">
        <v>78</v>
      </c>
      <c r="C7701" s="39" t="s">
        <v>190</v>
      </c>
      <c r="D7701" s="39" t="s">
        <v>30</v>
      </c>
      <c r="E7701" s="70" t="s">
        <v>31</v>
      </c>
      <c r="F7701" s="70" t="s">
        <v>32</v>
      </c>
      <c r="G7701" s="78">
        <v>43924</v>
      </c>
      <c r="H7701" s="78">
        <v>45931</v>
      </c>
      <c r="I7701" s="69">
        <v>87465499.730000004</v>
      </c>
      <c r="J7701" s="70">
        <v>999</v>
      </c>
      <c r="K7701" s="71">
        <v>0.114</v>
      </c>
      <c r="L7701" s="70">
        <v>0</v>
      </c>
      <c r="M7701" s="71">
        <v>1.238</v>
      </c>
      <c r="N7701" s="72"/>
      <c r="O7701" s="73">
        <f>MIN(1,MAX(0,(1/(1+EXP(-(Assumptions!$B$5 + Assumptions!$B$6*$N7701))))*Assumptions!$B$3))</f>
        <v>3.9165722796764356E-2</v>
      </c>
      <c r="P7701" s="73">
        <f>VLOOKUP($F7701,Assumptions!$A$23:$B$27,2,FALSE)*Assumptions!$B$4</f>
        <v>0.5</v>
      </c>
      <c r="Q7701" s="74">
        <f t="shared" si="240"/>
        <v>1712824.7583528238</v>
      </c>
      <c r="R7701" s="75" t="str">
        <f>IF($O7701&lt;Assumptions!$B$17,"A",IF($O7701&lt;Assumptions!$B$18,"B",IF($O7701&lt;Assumptions!$B$19,"C",IF($O7701&lt;Assumptions!$B$20,"D","E"))))</f>
        <v>B</v>
      </c>
      <c r="S7701" s="75">
        <f t="shared" si="241"/>
        <v>1</v>
      </c>
    </row>
    <row r="7702" spans="1:19" ht="17.399999999999999" x14ac:dyDescent="0.3">
      <c r="A7702" s="39" t="s">
        <v>1202</v>
      </c>
      <c r="B7702" s="39" t="s">
        <v>78</v>
      </c>
      <c r="C7702" s="39" t="s">
        <v>190</v>
      </c>
      <c r="D7702" s="39" t="s">
        <v>30</v>
      </c>
      <c r="E7702" s="70" t="s">
        <v>31</v>
      </c>
      <c r="F7702" s="70" t="s">
        <v>32</v>
      </c>
      <c r="G7702" s="78">
        <v>43924</v>
      </c>
      <c r="H7702" s="78">
        <v>45962</v>
      </c>
      <c r="I7702" s="69">
        <v>87465499.730000004</v>
      </c>
      <c r="J7702" s="70">
        <v>999</v>
      </c>
      <c r="K7702" s="71">
        <v>0.157</v>
      </c>
      <c r="L7702" s="70">
        <v>0</v>
      </c>
      <c r="M7702" s="71">
        <v>1.238</v>
      </c>
      <c r="N7702" s="72"/>
      <c r="O7702" s="73">
        <f>MIN(1,MAX(0,(1/(1+EXP(-(Assumptions!$B$5 + Assumptions!$B$6*$N7702))))*Assumptions!$B$3))</f>
        <v>3.9165722796764356E-2</v>
      </c>
      <c r="P7702" s="73">
        <f>VLOOKUP($F7702,Assumptions!$A$23:$B$27,2,FALSE)*Assumptions!$B$4</f>
        <v>0.5</v>
      </c>
      <c r="Q7702" s="74">
        <f t="shared" si="240"/>
        <v>1712824.7583528238</v>
      </c>
      <c r="R7702" s="75" t="str">
        <f>IF($O7702&lt;Assumptions!$B$17,"A",IF($O7702&lt;Assumptions!$B$18,"B",IF($O7702&lt;Assumptions!$B$19,"C",IF($O7702&lt;Assumptions!$B$20,"D","E"))))</f>
        <v>B</v>
      </c>
      <c r="S7702" s="75">
        <f t="shared" si="241"/>
        <v>1</v>
      </c>
    </row>
    <row r="7703" spans="1:19" ht="17.399999999999999" x14ac:dyDescent="0.3">
      <c r="A7703" s="39" t="s">
        <v>1202</v>
      </c>
      <c r="B7703" s="39" t="s">
        <v>78</v>
      </c>
      <c r="C7703" s="39" t="s">
        <v>190</v>
      </c>
      <c r="D7703" s="39" t="s">
        <v>30</v>
      </c>
      <c r="E7703" s="70" t="s">
        <v>31</v>
      </c>
      <c r="F7703" s="70" t="s">
        <v>32</v>
      </c>
      <c r="G7703" s="78">
        <v>43924</v>
      </c>
      <c r="H7703" s="78">
        <v>45992</v>
      </c>
      <c r="I7703" s="69">
        <v>87465499.730000004</v>
      </c>
      <c r="J7703" s="70">
        <v>999</v>
      </c>
      <c r="K7703" s="71">
        <v>7.0000000000000001E-3</v>
      </c>
      <c r="L7703" s="70">
        <v>0</v>
      </c>
      <c r="M7703" s="71">
        <v>1.238</v>
      </c>
      <c r="N7703" s="72"/>
      <c r="O7703" s="73">
        <f>MIN(1,MAX(0,(1/(1+EXP(-(Assumptions!$B$5 + Assumptions!$B$6*$N7703))))*Assumptions!$B$3))</f>
        <v>3.9165722796764356E-2</v>
      </c>
      <c r="P7703" s="73">
        <f>VLOOKUP($F7703,Assumptions!$A$23:$B$27,2,FALSE)*Assumptions!$B$4</f>
        <v>0.5</v>
      </c>
      <c r="Q7703" s="74">
        <f t="shared" si="240"/>
        <v>1712824.7583528238</v>
      </c>
      <c r="R7703" s="75" t="str">
        <f>IF($O7703&lt;Assumptions!$B$17,"A",IF($O7703&lt;Assumptions!$B$18,"B",IF($O7703&lt;Assumptions!$B$19,"C",IF($O7703&lt;Assumptions!$B$20,"D","E"))))</f>
        <v>B</v>
      </c>
      <c r="S7703" s="75">
        <f t="shared" si="241"/>
        <v>1</v>
      </c>
    </row>
    <row r="7704" spans="1:19" ht="17.399999999999999" x14ac:dyDescent="0.3">
      <c r="A7704" s="39" t="s">
        <v>1203</v>
      </c>
      <c r="B7704" s="39" t="s">
        <v>91</v>
      </c>
      <c r="C7704" s="39" t="s">
        <v>144</v>
      </c>
      <c r="D7704" s="39" t="s">
        <v>38</v>
      </c>
      <c r="E7704" s="70" t="s">
        <v>46</v>
      </c>
      <c r="F7704" s="70" t="s">
        <v>40</v>
      </c>
      <c r="G7704" s="78">
        <v>44197</v>
      </c>
      <c r="H7704" s="78">
        <v>45658</v>
      </c>
      <c r="I7704" s="69">
        <v>6831680.1699999999</v>
      </c>
      <c r="J7704" s="70">
        <v>0</v>
      </c>
      <c r="K7704" s="71">
        <v>1.0640000000000001</v>
      </c>
      <c r="L7704" s="70">
        <v>0</v>
      </c>
      <c r="M7704" s="71">
        <v>0.78</v>
      </c>
      <c r="N7704" s="72"/>
      <c r="O7704" s="73">
        <f>MIN(1,MAX(0,(1/(1+EXP(-(Assumptions!$B$5 + Assumptions!$B$6*$N7704))))*Assumptions!$B$3))</f>
        <v>3.9165722796764356E-2</v>
      </c>
      <c r="P7704" s="73">
        <f>VLOOKUP($F7704,Assumptions!$A$23:$B$27,2,FALSE)*Assumptions!$B$4</f>
        <v>0.7</v>
      </c>
      <c r="Q7704" s="74">
        <f t="shared" si="240"/>
        <v>187297.38424206039</v>
      </c>
      <c r="R7704" s="75" t="str">
        <f>IF($O7704&lt;Assumptions!$B$17,"A",IF($O7704&lt;Assumptions!$B$18,"B",IF($O7704&lt;Assumptions!$B$19,"C",IF($O7704&lt;Assumptions!$B$20,"D","E"))))</f>
        <v>B</v>
      </c>
      <c r="S7704" s="75">
        <f t="shared" si="241"/>
        <v>0</v>
      </c>
    </row>
    <row r="7705" spans="1:19" ht="17.399999999999999" x14ac:dyDescent="0.3">
      <c r="A7705" s="39" t="s">
        <v>1203</v>
      </c>
      <c r="B7705" s="39" t="s">
        <v>91</v>
      </c>
      <c r="C7705" s="39" t="s">
        <v>144</v>
      </c>
      <c r="D7705" s="39" t="s">
        <v>38</v>
      </c>
      <c r="E7705" s="70" t="s">
        <v>46</v>
      </c>
      <c r="F7705" s="70" t="s">
        <v>40</v>
      </c>
      <c r="G7705" s="78">
        <v>44197</v>
      </c>
      <c r="H7705" s="78">
        <v>45689</v>
      </c>
      <c r="I7705" s="69">
        <v>6686297.4299999997</v>
      </c>
      <c r="J7705" s="70">
        <v>15</v>
      </c>
      <c r="K7705" s="71">
        <v>1.149</v>
      </c>
      <c r="L7705" s="70">
        <v>0</v>
      </c>
      <c r="M7705" s="71">
        <v>0.78</v>
      </c>
      <c r="N7705" s="72"/>
      <c r="O7705" s="73">
        <f>MIN(1,MAX(0,(1/(1+EXP(-(Assumptions!$B$5 + Assumptions!$B$6*$N7705))))*Assumptions!$B$3))</f>
        <v>3.9165722796764356E-2</v>
      </c>
      <c r="P7705" s="73">
        <f>VLOOKUP($F7705,Assumptions!$A$23:$B$27,2,FALSE)*Assumptions!$B$4</f>
        <v>0.7</v>
      </c>
      <c r="Q7705" s="74">
        <f t="shared" si="240"/>
        <v>183311.57017606852</v>
      </c>
      <c r="R7705" s="75" t="str">
        <f>IF($O7705&lt;Assumptions!$B$17,"A",IF($O7705&lt;Assumptions!$B$18,"B",IF($O7705&lt;Assumptions!$B$19,"C",IF($O7705&lt;Assumptions!$B$20,"D","E"))))</f>
        <v>B</v>
      </c>
      <c r="S7705" s="75">
        <f t="shared" si="241"/>
        <v>0</v>
      </c>
    </row>
    <row r="7706" spans="1:19" ht="17.399999999999999" x14ac:dyDescent="0.3">
      <c r="A7706" s="39" t="s">
        <v>1203</v>
      </c>
      <c r="B7706" s="39" t="s">
        <v>91</v>
      </c>
      <c r="C7706" s="39" t="s">
        <v>144</v>
      </c>
      <c r="D7706" s="39" t="s">
        <v>38</v>
      </c>
      <c r="E7706" s="70" t="s">
        <v>46</v>
      </c>
      <c r="F7706" s="70" t="s">
        <v>40</v>
      </c>
      <c r="G7706" s="78">
        <v>44197</v>
      </c>
      <c r="H7706" s="78">
        <v>45717</v>
      </c>
      <c r="I7706" s="69">
        <v>6516318.9100000001</v>
      </c>
      <c r="J7706" s="70">
        <v>15</v>
      </c>
      <c r="K7706" s="71">
        <v>1.119</v>
      </c>
      <c r="L7706" s="70">
        <v>0</v>
      </c>
      <c r="M7706" s="71">
        <v>0.78</v>
      </c>
      <c r="N7706" s="72"/>
      <c r="O7706" s="73">
        <f>MIN(1,MAX(0,(1/(1+EXP(-(Assumptions!$B$5 + Assumptions!$B$6*$N7706))))*Assumptions!$B$3))</f>
        <v>3.9165722796764356E-2</v>
      </c>
      <c r="P7706" s="73">
        <f>VLOOKUP($F7706,Assumptions!$A$23:$B$27,2,FALSE)*Assumptions!$B$4</f>
        <v>0.7</v>
      </c>
      <c r="Q7706" s="74">
        <f t="shared" si="240"/>
        <v>178651.43805906156</v>
      </c>
      <c r="R7706" s="75" t="str">
        <f>IF($O7706&lt;Assumptions!$B$17,"A",IF($O7706&lt;Assumptions!$B$18,"B",IF($O7706&lt;Assumptions!$B$19,"C",IF($O7706&lt;Assumptions!$B$20,"D","E"))))</f>
        <v>B</v>
      </c>
      <c r="S7706" s="75">
        <f t="shared" si="241"/>
        <v>0</v>
      </c>
    </row>
    <row r="7707" spans="1:19" ht="17.399999999999999" x14ac:dyDescent="0.3">
      <c r="A7707" s="39" t="s">
        <v>1203</v>
      </c>
      <c r="B7707" s="39" t="s">
        <v>91</v>
      </c>
      <c r="C7707" s="39" t="s">
        <v>144</v>
      </c>
      <c r="D7707" s="39" t="s">
        <v>38</v>
      </c>
      <c r="E7707" s="70" t="s">
        <v>46</v>
      </c>
      <c r="F7707" s="70" t="s">
        <v>40</v>
      </c>
      <c r="G7707" s="78">
        <v>44197</v>
      </c>
      <c r="H7707" s="78">
        <v>45748</v>
      </c>
      <c r="I7707" s="69">
        <v>6349452.4000000004</v>
      </c>
      <c r="J7707" s="70">
        <v>35</v>
      </c>
      <c r="K7707" s="71">
        <v>0.60499999999999998</v>
      </c>
      <c r="L7707" s="70">
        <v>0</v>
      </c>
      <c r="M7707" s="71">
        <v>0.78</v>
      </c>
      <c r="N7707" s="72"/>
      <c r="O7707" s="73">
        <f>MIN(1,MAX(0,(1/(1+EXP(-(Assumptions!$B$5 + Assumptions!$B$6*$N7707))))*Assumptions!$B$3))</f>
        <v>3.9165722796764356E-2</v>
      </c>
      <c r="P7707" s="73">
        <f>VLOOKUP($F7707,Assumptions!$A$23:$B$27,2,FALSE)*Assumptions!$B$4</f>
        <v>0.7</v>
      </c>
      <c r="Q7707" s="74">
        <f t="shared" si="240"/>
        <v>174076.62482675508</v>
      </c>
      <c r="R7707" s="75" t="str">
        <f>IF($O7707&lt;Assumptions!$B$17,"A",IF($O7707&lt;Assumptions!$B$18,"B",IF($O7707&lt;Assumptions!$B$19,"C",IF($O7707&lt;Assumptions!$B$20,"D","E"))))</f>
        <v>B</v>
      </c>
      <c r="S7707" s="75">
        <f t="shared" si="241"/>
        <v>0</v>
      </c>
    </row>
    <row r="7708" spans="1:19" ht="17.399999999999999" x14ac:dyDescent="0.3">
      <c r="A7708" s="39" t="s">
        <v>1203</v>
      </c>
      <c r="B7708" s="39" t="s">
        <v>91</v>
      </c>
      <c r="C7708" s="39" t="s">
        <v>144</v>
      </c>
      <c r="D7708" s="39" t="s">
        <v>38</v>
      </c>
      <c r="E7708" s="70" t="s">
        <v>46</v>
      </c>
      <c r="F7708" s="70" t="s">
        <v>40</v>
      </c>
      <c r="G7708" s="78">
        <v>44197</v>
      </c>
      <c r="H7708" s="78">
        <v>45778</v>
      </c>
      <c r="I7708" s="69">
        <v>6349452.4000000004</v>
      </c>
      <c r="J7708" s="70">
        <v>185</v>
      </c>
      <c r="K7708" s="71">
        <v>0.184</v>
      </c>
      <c r="L7708" s="70">
        <v>1</v>
      </c>
      <c r="M7708" s="71">
        <v>0.78</v>
      </c>
      <c r="N7708" s="72"/>
      <c r="O7708" s="73">
        <f>MIN(1,MAX(0,(1/(1+EXP(-(Assumptions!$B$5 + Assumptions!$B$6*$N7708))))*Assumptions!$B$3))</f>
        <v>3.9165722796764356E-2</v>
      </c>
      <c r="P7708" s="73">
        <f>VLOOKUP($F7708,Assumptions!$A$23:$B$27,2,FALSE)*Assumptions!$B$4</f>
        <v>0.7</v>
      </c>
      <c r="Q7708" s="74">
        <f t="shared" si="240"/>
        <v>174076.62482675508</v>
      </c>
      <c r="R7708" s="75" t="str">
        <f>IF($O7708&lt;Assumptions!$B$17,"A",IF($O7708&lt;Assumptions!$B$18,"B",IF($O7708&lt;Assumptions!$B$19,"C",IF($O7708&lt;Assumptions!$B$20,"D","E"))))</f>
        <v>B</v>
      </c>
      <c r="S7708" s="75">
        <f t="shared" si="241"/>
        <v>1</v>
      </c>
    </row>
    <row r="7709" spans="1:19" ht="17.399999999999999" x14ac:dyDescent="0.3">
      <c r="A7709" s="39" t="s">
        <v>1203</v>
      </c>
      <c r="B7709" s="39" t="s">
        <v>91</v>
      </c>
      <c r="C7709" s="39" t="s">
        <v>144</v>
      </c>
      <c r="D7709" s="39" t="s">
        <v>38</v>
      </c>
      <c r="E7709" s="70" t="s">
        <v>46</v>
      </c>
      <c r="F7709" s="70" t="s">
        <v>40</v>
      </c>
      <c r="G7709" s="78">
        <v>44197</v>
      </c>
      <c r="H7709" s="78">
        <v>45809</v>
      </c>
      <c r="I7709" s="69">
        <v>6349452.4000000004</v>
      </c>
      <c r="J7709" s="70">
        <v>999</v>
      </c>
      <c r="K7709" s="71">
        <v>0.186</v>
      </c>
      <c r="L7709" s="70">
        <v>1</v>
      </c>
      <c r="M7709" s="71">
        <v>0.78</v>
      </c>
      <c r="N7709" s="72"/>
      <c r="O7709" s="73">
        <f>MIN(1,MAX(0,(1/(1+EXP(-(Assumptions!$B$5 + Assumptions!$B$6*$N7709))))*Assumptions!$B$3))</f>
        <v>3.9165722796764356E-2</v>
      </c>
      <c r="P7709" s="73">
        <f>VLOOKUP($F7709,Assumptions!$A$23:$B$27,2,FALSE)*Assumptions!$B$4</f>
        <v>0.7</v>
      </c>
      <c r="Q7709" s="74">
        <f t="shared" si="240"/>
        <v>174076.62482675508</v>
      </c>
      <c r="R7709" s="75" t="str">
        <f>IF($O7709&lt;Assumptions!$B$17,"A",IF($O7709&lt;Assumptions!$B$18,"B",IF($O7709&lt;Assumptions!$B$19,"C",IF($O7709&lt;Assumptions!$B$20,"D","E"))))</f>
        <v>B</v>
      </c>
      <c r="S7709" s="75">
        <f t="shared" si="241"/>
        <v>1</v>
      </c>
    </row>
    <row r="7710" spans="1:19" ht="17.399999999999999" x14ac:dyDescent="0.3">
      <c r="A7710" s="39" t="s">
        <v>1203</v>
      </c>
      <c r="B7710" s="39" t="s">
        <v>91</v>
      </c>
      <c r="C7710" s="39" t="s">
        <v>144</v>
      </c>
      <c r="D7710" s="39" t="s">
        <v>38</v>
      </c>
      <c r="E7710" s="70" t="s">
        <v>46</v>
      </c>
      <c r="F7710" s="70" t="s">
        <v>40</v>
      </c>
      <c r="G7710" s="78">
        <v>44197</v>
      </c>
      <c r="H7710" s="78">
        <v>45839</v>
      </c>
      <c r="I7710" s="69">
        <v>6349452.4000000004</v>
      </c>
      <c r="J7710" s="70">
        <v>999</v>
      </c>
      <c r="K7710" s="71">
        <v>0.14399999999999999</v>
      </c>
      <c r="L7710" s="70">
        <v>1</v>
      </c>
      <c r="M7710" s="71">
        <v>0.78</v>
      </c>
      <c r="N7710" s="72"/>
      <c r="O7710" s="73">
        <f>MIN(1,MAX(0,(1/(1+EXP(-(Assumptions!$B$5 + Assumptions!$B$6*$N7710))))*Assumptions!$B$3))</f>
        <v>3.9165722796764356E-2</v>
      </c>
      <c r="P7710" s="73">
        <f>VLOOKUP($F7710,Assumptions!$A$23:$B$27,2,FALSE)*Assumptions!$B$4</f>
        <v>0.7</v>
      </c>
      <c r="Q7710" s="74">
        <f t="shared" si="240"/>
        <v>174076.62482675508</v>
      </c>
      <c r="R7710" s="75" t="str">
        <f>IF($O7710&lt;Assumptions!$B$17,"A",IF($O7710&lt;Assumptions!$B$18,"B",IF($O7710&lt;Assumptions!$B$19,"C",IF($O7710&lt;Assumptions!$B$20,"D","E"))))</f>
        <v>B</v>
      </c>
      <c r="S7710" s="75">
        <f t="shared" si="241"/>
        <v>1</v>
      </c>
    </row>
    <row r="7711" spans="1:19" ht="17.399999999999999" x14ac:dyDescent="0.3">
      <c r="A7711" s="39" t="s">
        <v>1203</v>
      </c>
      <c r="B7711" s="39" t="s">
        <v>91</v>
      </c>
      <c r="C7711" s="39" t="s">
        <v>144</v>
      </c>
      <c r="D7711" s="39" t="s">
        <v>38</v>
      </c>
      <c r="E7711" s="70" t="s">
        <v>46</v>
      </c>
      <c r="F7711" s="70" t="s">
        <v>40</v>
      </c>
      <c r="G7711" s="78">
        <v>44197</v>
      </c>
      <c r="H7711" s="78">
        <v>45870</v>
      </c>
      <c r="I7711" s="69">
        <v>6349452.4000000004</v>
      </c>
      <c r="J7711" s="70">
        <v>999</v>
      </c>
      <c r="K7711" s="71">
        <v>0.186</v>
      </c>
      <c r="L7711" s="70">
        <v>1</v>
      </c>
      <c r="M7711" s="71">
        <v>0.78</v>
      </c>
      <c r="N7711" s="72"/>
      <c r="O7711" s="73">
        <f>MIN(1,MAX(0,(1/(1+EXP(-(Assumptions!$B$5 + Assumptions!$B$6*$N7711))))*Assumptions!$B$3))</f>
        <v>3.9165722796764356E-2</v>
      </c>
      <c r="P7711" s="73">
        <f>VLOOKUP($F7711,Assumptions!$A$23:$B$27,2,FALSE)*Assumptions!$B$4</f>
        <v>0.7</v>
      </c>
      <c r="Q7711" s="74">
        <f t="shared" si="240"/>
        <v>174076.62482675508</v>
      </c>
      <c r="R7711" s="75" t="str">
        <f>IF($O7711&lt;Assumptions!$B$17,"A",IF($O7711&lt;Assumptions!$B$18,"B",IF($O7711&lt;Assumptions!$B$19,"C",IF($O7711&lt;Assumptions!$B$20,"D","E"))))</f>
        <v>B</v>
      </c>
      <c r="S7711" s="75">
        <f t="shared" si="241"/>
        <v>1</v>
      </c>
    </row>
    <row r="7712" spans="1:19" ht="17.399999999999999" x14ac:dyDescent="0.3">
      <c r="A7712" s="39" t="s">
        <v>1203</v>
      </c>
      <c r="B7712" s="39" t="s">
        <v>91</v>
      </c>
      <c r="C7712" s="39" t="s">
        <v>144</v>
      </c>
      <c r="D7712" s="39" t="s">
        <v>38</v>
      </c>
      <c r="E7712" s="70" t="s">
        <v>46</v>
      </c>
      <c r="F7712" s="70" t="s">
        <v>40</v>
      </c>
      <c r="G7712" s="78">
        <v>44197</v>
      </c>
      <c r="H7712" s="78">
        <v>45901</v>
      </c>
      <c r="I7712" s="69">
        <v>6349452.4000000004</v>
      </c>
      <c r="J7712" s="70">
        <v>999</v>
      </c>
      <c r="K7712" s="71">
        <v>0.105</v>
      </c>
      <c r="L7712" s="70">
        <v>1</v>
      </c>
      <c r="M7712" s="71">
        <v>0.78</v>
      </c>
      <c r="N7712" s="72"/>
      <c r="O7712" s="73">
        <f>MIN(1,MAX(0,(1/(1+EXP(-(Assumptions!$B$5 + Assumptions!$B$6*$N7712))))*Assumptions!$B$3))</f>
        <v>3.9165722796764356E-2</v>
      </c>
      <c r="P7712" s="73">
        <f>VLOOKUP($F7712,Assumptions!$A$23:$B$27,2,FALSE)*Assumptions!$B$4</f>
        <v>0.7</v>
      </c>
      <c r="Q7712" s="74">
        <f t="shared" si="240"/>
        <v>174076.62482675508</v>
      </c>
      <c r="R7712" s="75" t="str">
        <f>IF($O7712&lt;Assumptions!$B$17,"A",IF($O7712&lt;Assumptions!$B$18,"B",IF($O7712&lt;Assumptions!$B$19,"C",IF($O7712&lt;Assumptions!$B$20,"D","E"))))</f>
        <v>B</v>
      </c>
      <c r="S7712" s="75">
        <f t="shared" si="241"/>
        <v>1</v>
      </c>
    </row>
    <row r="7713" spans="1:19" ht="17.399999999999999" x14ac:dyDescent="0.3">
      <c r="A7713" s="39" t="s">
        <v>1203</v>
      </c>
      <c r="B7713" s="39" t="s">
        <v>91</v>
      </c>
      <c r="C7713" s="39" t="s">
        <v>144</v>
      </c>
      <c r="D7713" s="39" t="s">
        <v>38</v>
      </c>
      <c r="E7713" s="70" t="s">
        <v>46</v>
      </c>
      <c r="F7713" s="70" t="s">
        <v>40</v>
      </c>
      <c r="G7713" s="78">
        <v>44197</v>
      </c>
      <c r="H7713" s="78">
        <v>45931</v>
      </c>
      <c r="I7713" s="69">
        <v>6349452.4000000004</v>
      </c>
      <c r="J7713" s="70">
        <v>999</v>
      </c>
      <c r="K7713" s="71">
        <v>6.0999999999999999E-2</v>
      </c>
      <c r="L7713" s="70">
        <v>1</v>
      </c>
      <c r="M7713" s="71">
        <v>0.78</v>
      </c>
      <c r="N7713" s="72"/>
      <c r="O7713" s="73">
        <f>MIN(1,MAX(0,(1/(1+EXP(-(Assumptions!$B$5 + Assumptions!$B$6*$N7713))))*Assumptions!$B$3))</f>
        <v>3.9165722796764356E-2</v>
      </c>
      <c r="P7713" s="73">
        <f>VLOOKUP($F7713,Assumptions!$A$23:$B$27,2,FALSE)*Assumptions!$B$4</f>
        <v>0.7</v>
      </c>
      <c r="Q7713" s="74">
        <f t="shared" si="240"/>
        <v>174076.62482675508</v>
      </c>
      <c r="R7713" s="75" t="str">
        <f>IF($O7713&lt;Assumptions!$B$17,"A",IF($O7713&lt;Assumptions!$B$18,"B",IF($O7713&lt;Assumptions!$B$19,"C",IF($O7713&lt;Assumptions!$B$20,"D","E"))))</f>
        <v>B</v>
      </c>
      <c r="S7713" s="75">
        <f t="shared" si="241"/>
        <v>1</v>
      </c>
    </row>
    <row r="7714" spans="1:19" ht="17.399999999999999" x14ac:dyDescent="0.3">
      <c r="A7714" s="39" t="s">
        <v>1203</v>
      </c>
      <c r="B7714" s="39" t="s">
        <v>91</v>
      </c>
      <c r="C7714" s="39" t="s">
        <v>144</v>
      </c>
      <c r="D7714" s="39" t="s">
        <v>38</v>
      </c>
      <c r="E7714" s="70" t="s">
        <v>46</v>
      </c>
      <c r="F7714" s="70" t="s">
        <v>40</v>
      </c>
      <c r="G7714" s="78">
        <v>44197</v>
      </c>
      <c r="H7714" s="78">
        <v>45962</v>
      </c>
      <c r="I7714" s="69">
        <v>6349452.4000000004</v>
      </c>
      <c r="J7714" s="70">
        <v>999</v>
      </c>
      <c r="K7714" s="71">
        <v>0.11799999999999999</v>
      </c>
      <c r="L7714" s="70">
        <v>1</v>
      </c>
      <c r="M7714" s="71">
        <v>0.78</v>
      </c>
      <c r="N7714" s="72"/>
      <c r="O7714" s="73">
        <f>MIN(1,MAX(0,(1/(1+EXP(-(Assumptions!$B$5 + Assumptions!$B$6*$N7714))))*Assumptions!$B$3))</f>
        <v>3.9165722796764356E-2</v>
      </c>
      <c r="P7714" s="73">
        <f>VLOOKUP($F7714,Assumptions!$A$23:$B$27,2,FALSE)*Assumptions!$B$4</f>
        <v>0.7</v>
      </c>
      <c r="Q7714" s="74">
        <f t="shared" si="240"/>
        <v>174076.62482675508</v>
      </c>
      <c r="R7714" s="75" t="str">
        <f>IF($O7714&lt;Assumptions!$B$17,"A",IF($O7714&lt;Assumptions!$B$18,"B",IF($O7714&lt;Assumptions!$B$19,"C",IF($O7714&lt;Assumptions!$B$20,"D","E"))))</f>
        <v>B</v>
      </c>
      <c r="S7714" s="75">
        <f t="shared" si="241"/>
        <v>1</v>
      </c>
    </row>
    <row r="7715" spans="1:19" ht="17.399999999999999" x14ac:dyDescent="0.3">
      <c r="A7715" s="39" t="s">
        <v>1203</v>
      </c>
      <c r="B7715" s="39" t="s">
        <v>91</v>
      </c>
      <c r="C7715" s="39" t="s">
        <v>144</v>
      </c>
      <c r="D7715" s="39" t="s">
        <v>38</v>
      </c>
      <c r="E7715" s="70" t="s">
        <v>46</v>
      </c>
      <c r="F7715" s="70" t="s">
        <v>40</v>
      </c>
      <c r="G7715" s="78">
        <v>44197</v>
      </c>
      <c r="H7715" s="78">
        <v>45992</v>
      </c>
      <c r="I7715" s="69">
        <v>6349452.4000000004</v>
      </c>
      <c r="J7715" s="70">
        <v>999</v>
      </c>
      <c r="K7715" s="71">
        <v>0.13600000000000001</v>
      </c>
      <c r="L7715" s="70">
        <v>1</v>
      </c>
      <c r="M7715" s="71">
        <v>0.78</v>
      </c>
      <c r="N7715" s="72"/>
      <c r="O7715" s="73">
        <f>MIN(1,MAX(0,(1/(1+EXP(-(Assumptions!$B$5 + Assumptions!$B$6*$N7715))))*Assumptions!$B$3))</f>
        <v>3.9165722796764356E-2</v>
      </c>
      <c r="P7715" s="73">
        <f>VLOOKUP($F7715,Assumptions!$A$23:$B$27,2,FALSE)*Assumptions!$B$4</f>
        <v>0.7</v>
      </c>
      <c r="Q7715" s="74">
        <f t="shared" si="240"/>
        <v>174076.62482675508</v>
      </c>
      <c r="R7715" s="75" t="str">
        <f>IF($O7715&lt;Assumptions!$B$17,"A",IF($O7715&lt;Assumptions!$B$18,"B",IF($O7715&lt;Assumptions!$B$19,"C",IF($O7715&lt;Assumptions!$B$20,"D","E"))))</f>
        <v>B</v>
      </c>
      <c r="S7715" s="75">
        <f t="shared" si="241"/>
        <v>1</v>
      </c>
    </row>
    <row r="7716" spans="1:19" ht="17.399999999999999" x14ac:dyDescent="0.3">
      <c r="A7716" s="39" t="s">
        <v>1205</v>
      </c>
      <c r="B7716" s="39" t="s">
        <v>74</v>
      </c>
      <c r="C7716" s="39" t="s">
        <v>135</v>
      </c>
      <c r="D7716" s="39" t="s">
        <v>26</v>
      </c>
      <c r="E7716" s="70" t="s">
        <v>43</v>
      </c>
      <c r="F7716" s="70" t="s">
        <v>32</v>
      </c>
      <c r="G7716" s="78">
        <v>43898</v>
      </c>
      <c r="H7716" s="78">
        <v>45658</v>
      </c>
      <c r="I7716" s="69">
        <v>858059.96</v>
      </c>
      <c r="J7716" s="70">
        <v>0</v>
      </c>
      <c r="K7716" s="71">
        <v>1.0009999999999999</v>
      </c>
      <c r="L7716" s="70">
        <v>0</v>
      </c>
      <c r="M7716" s="71">
        <v>1.1950000000000001</v>
      </c>
      <c r="N7716" s="72"/>
      <c r="O7716" s="73">
        <f>MIN(1,MAX(0,(1/(1+EXP(-(Assumptions!$B$5 + Assumptions!$B$6*$N7716))))*Assumptions!$B$3))</f>
        <v>3.9165722796764356E-2</v>
      </c>
      <c r="P7716" s="73">
        <f>VLOOKUP($F7716,Assumptions!$A$23:$B$27,2,FALSE)*Assumptions!$B$4</f>
        <v>0.5</v>
      </c>
      <c r="Q7716" s="74">
        <f t="shared" si="240"/>
        <v>16803.269268181353</v>
      </c>
      <c r="R7716" s="75" t="str">
        <f>IF($O7716&lt;Assumptions!$B$17,"A",IF($O7716&lt;Assumptions!$B$18,"B",IF($O7716&lt;Assumptions!$B$19,"C",IF($O7716&lt;Assumptions!$B$20,"D","E"))))</f>
        <v>B</v>
      </c>
      <c r="S7716" s="75">
        <f t="shared" si="241"/>
        <v>0</v>
      </c>
    </row>
    <row r="7717" spans="1:19" ht="17.399999999999999" x14ac:dyDescent="0.3">
      <c r="A7717" s="39" t="s">
        <v>1205</v>
      </c>
      <c r="B7717" s="39" t="s">
        <v>74</v>
      </c>
      <c r="C7717" s="39" t="s">
        <v>135</v>
      </c>
      <c r="D7717" s="39" t="s">
        <v>26</v>
      </c>
      <c r="E7717" s="70" t="s">
        <v>43</v>
      </c>
      <c r="F7717" s="70" t="s">
        <v>32</v>
      </c>
      <c r="G7717" s="78">
        <v>43898</v>
      </c>
      <c r="H7717" s="78">
        <v>45689</v>
      </c>
      <c r="I7717" s="69">
        <v>830432.17</v>
      </c>
      <c r="J7717" s="70">
        <v>0</v>
      </c>
      <c r="K7717" s="71">
        <v>1.149</v>
      </c>
      <c r="L7717" s="70">
        <v>0</v>
      </c>
      <c r="M7717" s="71">
        <v>1.1950000000000001</v>
      </c>
      <c r="N7717" s="72"/>
      <c r="O7717" s="73">
        <f>MIN(1,MAX(0,(1/(1+EXP(-(Assumptions!$B$5 + Assumptions!$B$6*$N7717))))*Assumptions!$B$3))</f>
        <v>3.9165722796764356E-2</v>
      </c>
      <c r="P7717" s="73">
        <f>VLOOKUP($F7717,Assumptions!$A$23:$B$27,2,FALSE)*Assumptions!$B$4</f>
        <v>0.5</v>
      </c>
      <c r="Q7717" s="74">
        <f t="shared" si="240"/>
        <v>16262.238085867748</v>
      </c>
      <c r="R7717" s="75" t="str">
        <f>IF($O7717&lt;Assumptions!$B$17,"A",IF($O7717&lt;Assumptions!$B$18,"B",IF($O7717&lt;Assumptions!$B$19,"C",IF($O7717&lt;Assumptions!$B$20,"D","E"))))</f>
        <v>B</v>
      </c>
      <c r="S7717" s="75">
        <f t="shared" si="241"/>
        <v>0</v>
      </c>
    </row>
    <row r="7718" spans="1:19" ht="17.399999999999999" x14ac:dyDescent="0.3">
      <c r="A7718" s="39" t="s">
        <v>1205</v>
      </c>
      <c r="B7718" s="39" t="s">
        <v>74</v>
      </c>
      <c r="C7718" s="39" t="s">
        <v>135</v>
      </c>
      <c r="D7718" s="39" t="s">
        <v>26</v>
      </c>
      <c r="E7718" s="70" t="s">
        <v>43</v>
      </c>
      <c r="F7718" s="70" t="s">
        <v>32</v>
      </c>
      <c r="G7718" s="78">
        <v>43898</v>
      </c>
      <c r="H7718" s="78">
        <v>45717</v>
      </c>
      <c r="I7718" s="69">
        <v>807866.74</v>
      </c>
      <c r="J7718" s="70">
        <v>15</v>
      </c>
      <c r="K7718" s="71">
        <v>1.089</v>
      </c>
      <c r="L7718" s="70">
        <v>0</v>
      </c>
      <c r="M7718" s="71">
        <v>1.1950000000000001</v>
      </c>
      <c r="N7718" s="72"/>
      <c r="O7718" s="73">
        <f>MIN(1,MAX(0,(1/(1+EXP(-(Assumptions!$B$5 + Assumptions!$B$6*$N7718))))*Assumptions!$B$3))</f>
        <v>3.9165722796764356E-2</v>
      </c>
      <c r="P7718" s="73">
        <f>VLOOKUP($F7718,Assumptions!$A$23:$B$27,2,FALSE)*Assumptions!$B$4</f>
        <v>0.5</v>
      </c>
      <c r="Q7718" s="74">
        <f t="shared" si="240"/>
        <v>15820.342397782852</v>
      </c>
      <c r="R7718" s="75" t="str">
        <f>IF($O7718&lt;Assumptions!$B$17,"A",IF($O7718&lt;Assumptions!$B$18,"B",IF($O7718&lt;Assumptions!$B$19,"C",IF($O7718&lt;Assumptions!$B$20,"D","E"))))</f>
        <v>B</v>
      </c>
      <c r="S7718" s="75">
        <f t="shared" si="241"/>
        <v>0</v>
      </c>
    </row>
    <row r="7719" spans="1:19" ht="17.399999999999999" x14ac:dyDescent="0.3">
      <c r="A7719" s="39" t="s">
        <v>1205</v>
      </c>
      <c r="B7719" s="39" t="s">
        <v>74</v>
      </c>
      <c r="C7719" s="39" t="s">
        <v>135</v>
      </c>
      <c r="D7719" s="39" t="s">
        <v>26</v>
      </c>
      <c r="E7719" s="70" t="s">
        <v>43</v>
      </c>
      <c r="F7719" s="70" t="s">
        <v>32</v>
      </c>
      <c r="G7719" s="78">
        <v>43898</v>
      </c>
      <c r="H7719" s="78">
        <v>45748</v>
      </c>
      <c r="I7719" s="69">
        <v>784980.07</v>
      </c>
      <c r="J7719" s="70">
        <v>0</v>
      </c>
      <c r="K7719" s="71">
        <v>1.1399999999999999</v>
      </c>
      <c r="L7719" s="70">
        <v>0</v>
      </c>
      <c r="M7719" s="71">
        <v>1.1950000000000001</v>
      </c>
      <c r="N7719" s="72"/>
      <c r="O7719" s="73">
        <f>MIN(1,MAX(0,(1/(1+EXP(-(Assumptions!$B$5 + Assumptions!$B$6*$N7719))))*Assumptions!$B$3))</f>
        <v>3.9165722796764356E-2</v>
      </c>
      <c r="P7719" s="73">
        <f>VLOOKUP($F7719,Assumptions!$A$23:$B$27,2,FALSE)*Assumptions!$B$4</f>
        <v>0.5</v>
      </c>
      <c r="Q7719" s="74">
        <f t="shared" si="240"/>
        <v>15372.15591130234</v>
      </c>
      <c r="R7719" s="75" t="str">
        <f>IF($O7719&lt;Assumptions!$B$17,"A",IF($O7719&lt;Assumptions!$B$18,"B",IF($O7719&lt;Assumptions!$B$19,"C",IF($O7719&lt;Assumptions!$B$20,"D","E"))))</f>
        <v>B</v>
      </c>
      <c r="S7719" s="75">
        <f t="shared" si="241"/>
        <v>0</v>
      </c>
    </row>
    <row r="7720" spans="1:19" ht="17.399999999999999" x14ac:dyDescent="0.3">
      <c r="A7720" s="39" t="s">
        <v>1205</v>
      </c>
      <c r="B7720" s="39" t="s">
        <v>74</v>
      </c>
      <c r="C7720" s="39" t="s">
        <v>135</v>
      </c>
      <c r="D7720" s="39" t="s">
        <v>26</v>
      </c>
      <c r="E7720" s="70" t="s">
        <v>43</v>
      </c>
      <c r="F7720" s="70" t="s">
        <v>32</v>
      </c>
      <c r="G7720" s="78">
        <v>43898</v>
      </c>
      <c r="H7720" s="78">
        <v>45778</v>
      </c>
      <c r="I7720" s="69">
        <v>759441.48</v>
      </c>
      <c r="J7720" s="70">
        <v>0</v>
      </c>
      <c r="K7720" s="71">
        <v>1.026</v>
      </c>
      <c r="L7720" s="70">
        <v>0</v>
      </c>
      <c r="M7720" s="71">
        <v>1.1950000000000001</v>
      </c>
      <c r="N7720" s="72"/>
      <c r="O7720" s="73">
        <f>MIN(1,MAX(0,(1/(1+EXP(-(Assumptions!$B$5 + Assumptions!$B$6*$N7720))))*Assumptions!$B$3))</f>
        <v>3.9165722796764356E-2</v>
      </c>
      <c r="P7720" s="73">
        <f>VLOOKUP($F7720,Assumptions!$A$23:$B$27,2,FALSE)*Assumptions!$B$4</f>
        <v>0.5</v>
      </c>
      <c r="Q7720" s="74">
        <f t="shared" si="240"/>
        <v>14872.037243022231</v>
      </c>
      <c r="R7720" s="75" t="str">
        <f>IF($O7720&lt;Assumptions!$B$17,"A",IF($O7720&lt;Assumptions!$B$18,"B",IF($O7720&lt;Assumptions!$B$19,"C",IF($O7720&lt;Assumptions!$B$20,"D","E"))))</f>
        <v>B</v>
      </c>
      <c r="S7720" s="75">
        <f t="shared" si="241"/>
        <v>0</v>
      </c>
    </row>
    <row r="7721" spans="1:19" ht="17.399999999999999" x14ac:dyDescent="0.3">
      <c r="A7721" s="39" t="s">
        <v>1205</v>
      </c>
      <c r="B7721" s="39" t="s">
        <v>74</v>
      </c>
      <c r="C7721" s="39" t="s">
        <v>135</v>
      </c>
      <c r="D7721" s="39" t="s">
        <v>26</v>
      </c>
      <c r="E7721" s="70" t="s">
        <v>43</v>
      </c>
      <c r="F7721" s="70" t="s">
        <v>32</v>
      </c>
      <c r="G7721" s="78">
        <v>43898</v>
      </c>
      <c r="H7721" s="78">
        <v>45809</v>
      </c>
      <c r="I7721" s="69">
        <v>737281.4</v>
      </c>
      <c r="J7721" s="70">
        <v>0</v>
      </c>
      <c r="K7721" s="71">
        <v>1.0449999999999999</v>
      </c>
      <c r="L7721" s="70">
        <v>0</v>
      </c>
      <c r="M7721" s="71">
        <v>1.1950000000000001</v>
      </c>
      <c r="N7721" s="72"/>
      <c r="O7721" s="73">
        <f>MIN(1,MAX(0,(1/(1+EXP(-(Assumptions!$B$5 + Assumptions!$B$6*$N7721))))*Assumptions!$B$3))</f>
        <v>3.9165722796764356E-2</v>
      </c>
      <c r="P7721" s="73">
        <f>VLOOKUP($F7721,Assumptions!$A$23:$B$27,2,FALSE)*Assumptions!$B$4</f>
        <v>0.5</v>
      </c>
      <c r="Q7721" s="74">
        <f t="shared" si="240"/>
        <v>14438.07946780517</v>
      </c>
      <c r="R7721" s="75" t="str">
        <f>IF($O7721&lt;Assumptions!$B$17,"A",IF($O7721&lt;Assumptions!$B$18,"B",IF($O7721&lt;Assumptions!$B$19,"C",IF($O7721&lt;Assumptions!$B$20,"D","E"))))</f>
        <v>B</v>
      </c>
      <c r="S7721" s="75">
        <f t="shared" si="241"/>
        <v>0</v>
      </c>
    </row>
    <row r="7722" spans="1:19" ht="17.399999999999999" x14ac:dyDescent="0.3">
      <c r="A7722" s="39" t="s">
        <v>1205</v>
      </c>
      <c r="B7722" s="39" t="s">
        <v>74</v>
      </c>
      <c r="C7722" s="39" t="s">
        <v>135</v>
      </c>
      <c r="D7722" s="39" t="s">
        <v>26</v>
      </c>
      <c r="E7722" s="70" t="s">
        <v>43</v>
      </c>
      <c r="F7722" s="70" t="s">
        <v>32</v>
      </c>
      <c r="G7722" s="78">
        <v>43898</v>
      </c>
      <c r="H7722" s="78">
        <v>45839</v>
      </c>
      <c r="I7722" s="69">
        <v>714818.59</v>
      </c>
      <c r="J7722" s="70">
        <v>0</v>
      </c>
      <c r="K7722" s="71">
        <v>1.079</v>
      </c>
      <c r="L7722" s="70">
        <v>0</v>
      </c>
      <c r="M7722" s="71">
        <v>1.1950000000000001</v>
      </c>
      <c r="N7722" s="72"/>
      <c r="O7722" s="73">
        <f>MIN(1,MAX(0,(1/(1+EXP(-(Assumptions!$B$5 + Assumptions!$B$6*$N7722))))*Assumptions!$B$3))</f>
        <v>3.9165722796764356E-2</v>
      </c>
      <c r="P7722" s="73">
        <f>VLOOKUP($F7722,Assumptions!$A$23:$B$27,2,FALSE)*Assumptions!$B$4</f>
        <v>0.5</v>
      </c>
      <c r="Q7722" s="74">
        <f t="shared" si="240"/>
        <v>13998.193372956976</v>
      </c>
      <c r="R7722" s="75" t="str">
        <f>IF($O7722&lt;Assumptions!$B$17,"A",IF($O7722&lt;Assumptions!$B$18,"B",IF($O7722&lt;Assumptions!$B$19,"C",IF($O7722&lt;Assumptions!$B$20,"D","E"))))</f>
        <v>B</v>
      </c>
      <c r="S7722" s="75">
        <f t="shared" si="241"/>
        <v>0</v>
      </c>
    </row>
    <row r="7723" spans="1:19" ht="17.399999999999999" x14ac:dyDescent="0.3">
      <c r="A7723" s="39" t="s">
        <v>1205</v>
      </c>
      <c r="B7723" s="39" t="s">
        <v>74</v>
      </c>
      <c r="C7723" s="39" t="s">
        <v>135</v>
      </c>
      <c r="D7723" s="39" t="s">
        <v>26</v>
      </c>
      <c r="E7723" s="70" t="s">
        <v>43</v>
      </c>
      <c r="F7723" s="70" t="s">
        <v>32</v>
      </c>
      <c r="G7723" s="78">
        <v>43898</v>
      </c>
      <c r="H7723" s="78">
        <v>45870</v>
      </c>
      <c r="I7723" s="69">
        <v>694557.58</v>
      </c>
      <c r="J7723" s="70">
        <v>0</v>
      </c>
      <c r="K7723" s="71">
        <v>1.0900000000000001</v>
      </c>
      <c r="L7723" s="70">
        <v>0</v>
      </c>
      <c r="M7723" s="71">
        <v>1.1950000000000001</v>
      </c>
      <c r="N7723" s="72"/>
      <c r="O7723" s="73">
        <f>MIN(1,MAX(0,(1/(1+EXP(-(Assumptions!$B$5 + Assumptions!$B$6*$N7723))))*Assumptions!$B$3))</f>
        <v>3.9165722796764356E-2</v>
      </c>
      <c r="P7723" s="73">
        <f>VLOOKUP($F7723,Assumptions!$A$23:$B$27,2,FALSE)*Assumptions!$B$4</f>
        <v>0.5</v>
      </c>
      <c r="Q7723" s="74">
        <f t="shared" si="240"/>
        <v>13601.424822335741</v>
      </c>
      <c r="R7723" s="75" t="str">
        <f>IF($O7723&lt;Assumptions!$B$17,"A",IF($O7723&lt;Assumptions!$B$18,"B",IF($O7723&lt;Assumptions!$B$19,"C",IF($O7723&lt;Assumptions!$B$20,"D","E"))))</f>
        <v>B</v>
      </c>
      <c r="S7723" s="75">
        <f t="shared" si="241"/>
        <v>0</v>
      </c>
    </row>
    <row r="7724" spans="1:19" ht="17.399999999999999" x14ac:dyDescent="0.3">
      <c r="A7724" s="39" t="s">
        <v>1205</v>
      </c>
      <c r="B7724" s="39" t="s">
        <v>74</v>
      </c>
      <c r="C7724" s="39" t="s">
        <v>135</v>
      </c>
      <c r="D7724" s="39" t="s">
        <v>26</v>
      </c>
      <c r="E7724" s="70" t="s">
        <v>43</v>
      </c>
      <c r="F7724" s="70" t="s">
        <v>32</v>
      </c>
      <c r="G7724" s="78">
        <v>43898</v>
      </c>
      <c r="H7724" s="78">
        <v>45901</v>
      </c>
      <c r="I7724" s="69">
        <v>672812.24</v>
      </c>
      <c r="J7724" s="70">
        <v>0</v>
      </c>
      <c r="K7724" s="71">
        <v>1.1379999999999999</v>
      </c>
      <c r="L7724" s="70">
        <v>0</v>
      </c>
      <c r="M7724" s="71">
        <v>1.1950000000000001</v>
      </c>
      <c r="N7724" s="72"/>
      <c r="O7724" s="73">
        <f>MIN(1,MAX(0,(1/(1+EXP(-(Assumptions!$B$5 + Assumptions!$B$6*$N7724))))*Assumptions!$B$3))</f>
        <v>3.9165722796764356E-2</v>
      </c>
      <c r="P7724" s="73">
        <f>VLOOKUP($F7724,Assumptions!$A$23:$B$27,2,FALSE)*Assumptions!$B$4</f>
        <v>0.5</v>
      </c>
      <c r="Q7724" s="74">
        <f t="shared" si="240"/>
        <v>13175.588843055046</v>
      </c>
      <c r="R7724" s="75" t="str">
        <f>IF($O7724&lt;Assumptions!$B$17,"A",IF($O7724&lt;Assumptions!$B$18,"B",IF($O7724&lt;Assumptions!$B$19,"C",IF($O7724&lt;Assumptions!$B$20,"D","E"))))</f>
        <v>B</v>
      </c>
      <c r="S7724" s="75">
        <f t="shared" si="241"/>
        <v>0</v>
      </c>
    </row>
    <row r="7725" spans="1:19" ht="17.399999999999999" x14ac:dyDescent="0.3">
      <c r="A7725" s="39" t="s">
        <v>1205</v>
      </c>
      <c r="B7725" s="39" t="s">
        <v>74</v>
      </c>
      <c r="C7725" s="39" t="s">
        <v>135</v>
      </c>
      <c r="D7725" s="39" t="s">
        <v>26</v>
      </c>
      <c r="E7725" s="70" t="s">
        <v>43</v>
      </c>
      <c r="F7725" s="70" t="s">
        <v>32</v>
      </c>
      <c r="G7725" s="78">
        <v>43898</v>
      </c>
      <c r="H7725" s="78">
        <v>45931</v>
      </c>
      <c r="I7725" s="69">
        <v>651082.38</v>
      </c>
      <c r="J7725" s="70">
        <v>0</v>
      </c>
      <c r="K7725" s="71">
        <v>1.1279999999999999</v>
      </c>
      <c r="L7725" s="70">
        <v>0</v>
      </c>
      <c r="M7725" s="71">
        <v>1.1950000000000001</v>
      </c>
      <c r="N7725" s="72"/>
      <c r="O7725" s="73">
        <f>MIN(1,MAX(0,(1/(1+EXP(-(Assumptions!$B$5 + Assumptions!$B$6*$N7725))))*Assumptions!$B$3))</f>
        <v>3.9165722796764356E-2</v>
      </c>
      <c r="P7725" s="73">
        <f>VLOOKUP($F7725,Assumptions!$A$23:$B$27,2,FALSE)*Assumptions!$B$4</f>
        <v>0.5</v>
      </c>
      <c r="Q7725" s="74">
        <f t="shared" si="240"/>
        <v>12750.056006468796</v>
      </c>
      <c r="R7725" s="75" t="str">
        <f>IF($O7725&lt;Assumptions!$B$17,"A",IF($O7725&lt;Assumptions!$B$18,"B",IF($O7725&lt;Assumptions!$B$19,"C",IF($O7725&lt;Assumptions!$B$20,"D","E"))))</f>
        <v>B</v>
      </c>
      <c r="S7725" s="75">
        <f t="shared" si="241"/>
        <v>0</v>
      </c>
    </row>
    <row r="7726" spans="1:19" ht="17.399999999999999" x14ac:dyDescent="0.3">
      <c r="A7726" s="39" t="s">
        <v>1205</v>
      </c>
      <c r="B7726" s="39" t="s">
        <v>74</v>
      </c>
      <c r="C7726" s="39" t="s">
        <v>135</v>
      </c>
      <c r="D7726" s="39" t="s">
        <v>26</v>
      </c>
      <c r="E7726" s="70" t="s">
        <v>43</v>
      </c>
      <c r="F7726" s="70" t="s">
        <v>32</v>
      </c>
      <c r="G7726" s="78">
        <v>43898</v>
      </c>
      <c r="H7726" s="78">
        <v>45962</v>
      </c>
      <c r="I7726" s="69">
        <v>631163.56999999995</v>
      </c>
      <c r="J7726" s="70">
        <v>0</v>
      </c>
      <c r="K7726" s="71">
        <v>1.097</v>
      </c>
      <c r="L7726" s="70">
        <v>0</v>
      </c>
      <c r="M7726" s="71">
        <v>1.1950000000000001</v>
      </c>
      <c r="N7726" s="72"/>
      <c r="O7726" s="73">
        <f>MIN(1,MAX(0,(1/(1+EXP(-(Assumptions!$B$5 + Assumptions!$B$6*$N7726))))*Assumptions!$B$3))</f>
        <v>3.9165722796764356E-2</v>
      </c>
      <c r="P7726" s="73">
        <f>VLOOKUP($F7726,Assumptions!$A$23:$B$27,2,FALSE)*Assumptions!$B$4</f>
        <v>0.5</v>
      </c>
      <c r="Q7726" s="74">
        <f t="shared" si="240"/>
        <v>12359.988711018086</v>
      </c>
      <c r="R7726" s="75" t="str">
        <f>IF($O7726&lt;Assumptions!$B$17,"A",IF($O7726&lt;Assumptions!$B$18,"B",IF($O7726&lt;Assumptions!$B$19,"C",IF($O7726&lt;Assumptions!$B$20,"D","E"))))</f>
        <v>B</v>
      </c>
      <c r="S7726" s="75">
        <f t="shared" si="241"/>
        <v>0</v>
      </c>
    </row>
    <row r="7727" spans="1:19" ht="17.399999999999999" x14ac:dyDescent="0.3">
      <c r="A7727" s="39" t="s">
        <v>1205</v>
      </c>
      <c r="B7727" s="39" t="s">
        <v>74</v>
      </c>
      <c r="C7727" s="39" t="s">
        <v>135</v>
      </c>
      <c r="D7727" s="39" t="s">
        <v>26</v>
      </c>
      <c r="E7727" s="70" t="s">
        <v>43</v>
      </c>
      <c r="F7727" s="70" t="s">
        <v>32</v>
      </c>
      <c r="G7727" s="78">
        <v>43898</v>
      </c>
      <c r="H7727" s="78">
        <v>45992</v>
      </c>
      <c r="I7727" s="69">
        <v>612170.89</v>
      </c>
      <c r="J7727" s="70">
        <v>0</v>
      </c>
      <c r="K7727" s="71">
        <v>0.97499999999999998</v>
      </c>
      <c r="L7727" s="70">
        <v>0</v>
      </c>
      <c r="M7727" s="71">
        <v>1.1950000000000001</v>
      </c>
      <c r="N7727" s="72"/>
      <c r="O7727" s="73">
        <f>MIN(1,MAX(0,(1/(1+EXP(-(Assumptions!$B$5 + Assumptions!$B$6*$N7727))))*Assumptions!$B$3))</f>
        <v>3.9165722796764356E-2</v>
      </c>
      <c r="P7727" s="73">
        <f>VLOOKUP($F7727,Assumptions!$A$23:$B$27,2,FALSE)*Assumptions!$B$4</f>
        <v>0.5</v>
      </c>
      <c r="Q7727" s="74">
        <f t="shared" si="240"/>
        <v>11988.057690994263</v>
      </c>
      <c r="R7727" s="75" t="str">
        <f>IF($O7727&lt;Assumptions!$B$17,"A",IF($O7727&lt;Assumptions!$B$18,"B",IF($O7727&lt;Assumptions!$B$19,"C",IF($O7727&lt;Assumptions!$B$20,"D","E"))))</f>
        <v>B</v>
      </c>
      <c r="S7727" s="75">
        <f t="shared" si="241"/>
        <v>0</v>
      </c>
    </row>
    <row r="7728" spans="1:19" ht="17.399999999999999" x14ac:dyDescent="0.3">
      <c r="A7728" s="39" t="s">
        <v>1207</v>
      </c>
      <c r="B7728" s="39" t="s">
        <v>89</v>
      </c>
      <c r="C7728" s="39" t="s">
        <v>135</v>
      </c>
      <c r="D7728" s="39" t="s">
        <v>22</v>
      </c>
      <c r="E7728" s="70" t="s">
        <v>27</v>
      </c>
      <c r="F7728" s="70" t="s">
        <v>28</v>
      </c>
      <c r="G7728" s="78">
        <v>43550</v>
      </c>
      <c r="H7728" s="78">
        <v>45658</v>
      </c>
      <c r="I7728" s="69">
        <v>4826172.4800000004</v>
      </c>
      <c r="J7728" s="70">
        <v>0</v>
      </c>
      <c r="K7728" s="71">
        <v>0.95</v>
      </c>
      <c r="L7728" s="70">
        <v>0</v>
      </c>
      <c r="M7728" s="71">
        <v>0.77700000000000002</v>
      </c>
      <c r="N7728" s="72"/>
      <c r="O7728" s="73">
        <f>MIN(1,MAX(0,(1/(1+EXP(-(Assumptions!$B$5 + Assumptions!$B$6*$N7728))))*Assumptions!$B$3))</f>
        <v>3.9165722796764356E-2</v>
      </c>
      <c r="P7728" s="73">
        <f>VLOOKUP($F7728,Assumptions!$A$23:$B$27,2,FALSE)*Assumptions!$B$4</f>
        <v>0.35</v>
      </c>
      <c r="Q7728" s="74">
        <f t="shared" si="240"/>
        <v>66157.186732368471</v>
      </c>
      <c r="R7728" s="75" t="str">
        <f>IF($O7728&lt;Assumptions!$B$17,"A",IF($O7728&lt;Assumptions!$B$18,"B",IF($O7728&lt;Assumptions!$B$19,"C",IF($O7728&lt;Assumptions!$B$20,"D","E"))))</f>
        <v>B</v>
      </c>
      <c r="S7728" s="75">
        <f t="shared" si="241"/>
        <v>0</v>
      </c>
    </row>
    <row r="7729" spans="1:19" ht="17.399999999999999" x14ac:dyDescent="0.3">
      <c r="A7729" s="39" t="s">
        <v>1207</v>
      </c>
      <c r="B7729" s="39" t="s">
        <v>89</v>
      </c>
      <c r="C7729" s="39" t="s">
        <v>135</v>
      </c>
      <c r="D7729" s="39" t="s">
        <v>22</v>
      </c>
      <c r="E7729" s="70" t="s">
        <v>27</v>
      </c>
      <c r="F7729" s="70" t="s">
        <v>28</v>
      </c>
      <c r="G7729" s="78">
        <v>43550</v>
      </c>
      <c r="H7729" s="78">
        <v>45689</v>
      </c>
      <c r="I7729" s="69">
        <v>4677765.1200000001</v>
      </c>
      <c r="J7729" s="70">
        <v>0</v>
      </c>
      <c r="K7729" s="71">
        <v>1.0760000000000001</v>
      </c>
      <c r="L7729" s="70">
        <v>0</v>
      </c>
      <c r="M7729" s="71">
        <v>0.77700000000000002</v>
      </c>
      <c r="N7729" s="72"/>
      <c r="O7729" s="73">
        <f>MIN(1,MAX(0,(1/(1+EXP(-(Assumptions!$B$5 + Assumptions!$B$6*$N7729))))*Assumptions!$B$3))</f>
        <v>3.9165722796764356E-2</v>
      </c>
      <c r="P7729" s="73">
        <f>VLOOKUP($F7729,Assumptions!$A$23:$B$27,2,FALSE)*Assumptions!$B$4</f>
        <v>0.35</v>
      </c>
      <c r="Q7729" s="74">
        <f t="shared" si="240"/>
        <v>64122.818199402594</v>
      </c>
      <c r="R7729" s="75" t="str">
        <f>IF($O7729&lt;Assumptions!$B$17,"A",IF($O7729&lt;Assumptions!$B$18,"B",IF($O7729&lt;Assumptions!$B$19,"C",IF($O7729&lt;Assumptions!$B$20,"D","E"))))</f>
        <v>B</v>
      </c>
      <c r="S7729" s="75">
        <f t="shared" si="241"/>
        <v>0</v>
      </c>
    </row>
    <row r="7730" spans="1:19" ht="17.399999999999999" x14ac:dyDescent="0.3">
      <c r="A7730" s="39" t="s">
        <v>1207</v>
      </c>
      <c r="B7730" s="39" t="s">
        <v>89</v>
      </c>
      <c r="C7730" s="39" t="s">
        <v>135</v>
      </c>
      <c r="D7730" s="39" t="s">
        <v>22</v>
      </c>
      <c r="E7730" s="70" t="s">
        <v>27</v>
      </c>
      <c r="F7730" s="70" t="s">
        <v>28</v>
      </c>
      <c r="G7730" s="78">
        <v>43550</v>
      </c>
      <c r="H7730" s="78">
        <v>45717</v>
      </c>
      <c r="I7730" s="69">
        <v>4548482.8499999996</v>
      </c>
      <c r="J7730" s="70">
        <v>0</v>
      </c>
      <c r="K7730" s="71">
        <v>0.97299999999999998</v>
      </c>
      <c r="L7730" s="70">
        <v>0</v>
      </c>
      <c r="M7730" s="71">
        <v>0.77700000000000002</v>
      </c>
      <c r="N7730" s="72"/>
      <c r="O7730" s="73">
        <f>MIN(1,MAX(0,(1/(1+EXP(-(Assumptions!$B$5 + Assumptions!$B$6*$N7730))))*Assumptions!$B$3))</f>
        <v>3.9165722796764356E-2</v>
      </c>
      <c r="P7730" s="73">
        <f>VLOOKUP($F7730,Assumptions!$A$23:$B$27,2,FALSE)*Assumptions!$B$4</f>
        <v>0.35</v>
      </c>
      <c r="Q7730" s="74">
        <f t="shared" si="240"/>
        <v>62350.616457127842</v>
      </c>
      <c r="R7730" s="75" t="str">
        <f>IF($O7730&lt;Assumptions!$B$17,"A",IF($O7730&lt;Assumptions!$B$18,"B",IF($O7730&lt;Assumptions!$B$19,"C",IF($O7730&lt;Assumptions!$B$20,"D","E"))))</f>
        <v>B</v>
      </c>
      <c r="S7730" s="75">
        <f t="shared" si="241"/>
        <v>0</v>
      </c>
    </row>
    <row r="7731" spans="1:19" ht="17.399999999999999" x14ac:dyDescent="0.3">
      <c r="A7731" s="39" t="s">
        <v>1207</v>
      </c>
      <c r="B7731" s="39" t="s">
        <v>89</v>
      </c>
      <c r="C7731" s="39" t="s">
        <v>135</v>
      </c>
      <c r="D7731" s="39" t="s">
        <v>22</v>
      </c>
      <c r="E7731" s="70" t="s">
        <v>27</v>
      </c>
      <c r="F7731" s="70" t="s">
        <v>28</v>
      </c>
      <c r="G7731" s="78">
        <v>43550</v>
      </c>
      <c r="H7731" s="78">
        <v>45748</v>
      </c>
      <c r="I7731" s="69">
        <v>4403402.66</v>
      </c>
      <c r="J7731" s="70">
        <v>0</v>
      </c>
      <c r="K7731" s="71">
        <v>1.04</v>
      </c>
      <c r="L7731" s="70">
        <v>0</v>
      </c>
      <c r="M7731" s="71">
        <v>0.77700000000000002</v>
      </c>
      <c r="N7731" s="72"/>
      <c r="O7731" s="73">
        <f>MIN(1,MAX(0,(1/(1+EXP(-(Assumptions!$B$5 + Assumptions!$B$6*$N7731))))*Assumptions!$B$3))</f>
        <v>3.9165722796764356E-2</v>
      </c>
      <c r="P7731" s="73">
        <f>VLOOKUP($F7731,Assumptions!$A$23:$B$27,2,FALSE)*Assumptions!$B$4</f>
        <v>0.35</v>
      </c>
      <c r="Q7731" s="74">
        <f t="shared" si="240"/>
        <v>60361.856780433176</v>
      </c>
      <c r="R7731" s="75" t="str">
        <f>IF($O7731&lt;Assumptions!$B$17,"A",IF($O7731&lt;Assumptions!$B$18,"B",IF($O7731&lt;Assumptions!$B$19,"C",IF($O7731&lt;Assumptions!$B$20,"D","E"))))</f>
        <v>B</v>
      </c>
      <c r="S7731" s="75">
        <f t="shared" si="241"/>
        <v>0</v>
      </c>
    </row>
    <row r="7732" spans="1:19" ht="17.399999999999999" x14ac:dyDescent="0.3">
      <c r="A7732" s="39" t="s">
        <v>1207</v>
      </c>
      <c r="B7732" s="39" t="s">
        <v>89</v>
      </c>
      <c r="C7732" s="39" t="s">
        <v>135</v>
      </c>
      <c r="D7732" s="39" t="s">
        <v>22</v>
      </c>
      <c r="E7732" s="70" t="s">
        <v>27</v>
      </c>
      <c r="F7732" s="70" t="s">
        <v>28</v>
      </c>
      <c r="G7732" s="78">
        <v>43550</v>
      </c>
      <c r="H7732" s="78">
        <v>45778</v>
      </c>
      <c r="I7732" s="69">
        <v>4262566</v>
      </c>
      <c r="J7732" s="70">
        <v>65</v>
      </c>
      <c r="K7732" s="71">
        <v>0.70599999999999996</v>
      </c>
      <c r="L7732" s="70">
        <v>0</v>
      </c>
      <c r="M7732" s="71">
        <v>0.77700000000000002</v>
      </c>
      <c r="N7732" s="72"/>
      <c r="O7732" s="73">
        <f>MIN(1,MAX(0,(1/(1+EXP(-(Assumptions!$B$5 + Assumptions!$B$6*$N7732))))*Assumptions!$B$3))</f>
        <v>3.9165722796764356E-2</v>
      </c>
      <c r="P7732" s="73">
        <f>VLOOKUP($F7732,Assumptions!$A$23:$B$27,2,FALSE)*Assumptions!$B$4</f>
        <v>0.35</v>
      </c>
      <c r="Q7732" s="74">
        <f t="shared" si="240"/>
        <v>58431.26742561943</v>
      </c>
      <c r="R7732" s="75" t="str">
        <f>IF($O7732&lt;Assumptions!$B$17,"A",IF($O7732&lt;Assumptions!$B$18,"B",IF($O7732&lt;Assumptions!$B$19,"C",IF($O7732&lt;Assumptions!$B$20,"D","E"))))</f>
        <v>B</v>
      </c>
      <c r="S7732" s="75">
        <f t="shared" si="241"/>
        <v>0</v>
      </c>
    </row>
    <row r="7733" spans="1:19" ht="17.399999999999999" x14ac:dyDescent="0.3">
      <c r="A7733" s="39" t="s">
        <v>1207</v>
      </c>
      <c r="B7733" s="39" t="s">
        <v>89</v>
      </c>
      <c r="C7733" s="39" t="s">
        <v>135</v>
      </c>
      <c r="D7733" s="39" t="s">
        <v>22</v>
      </c>
      <c r="E7733" s="70" t="s">
        <v>27</v>
      </c>
      <c r="F7733" s="70" t="s">
        <v>28</v>
      </c>
      <c r="G7733" s="78">
        <v>43550</v>
      </c>
      <c r="H7733" s="78">
        <v>45809</v>
      </c>
      <c r="I7733" s="69">
        <v>4132853.61</v>
      </c>
      <c r="J7733" s="70">
        <v>0</v>
      </c>
      <c r="K7733" s="71">
        <v>1.139</v>
      </c>
      <c r="L7733" s="70">
        <v>0</v>
      </c>
      <c r="M7733" s="71">
        <v>0.77700000000000002</v>
      </c>
      <c r="N7733" s="72"/>
      <c r="O7733" s="73">
        <f>MIN(1,MAX(0,(1/(1+EXP(-(Assumptions!$B$5 + Assumptions!$B$6*$N7733))))*Assumptions!$B$3))</f>
        <v>3.9165722796764356E-2</v>
      </c>
      <c r="P7733" s="73">
        <f>VLOOKUP($F7733,Assumptions!$A$23:$B$27,2,FALSE)*Assumptions!$B$4</f>
        <v>0.35</v>
      </c>
      <c r="Q7733" s="74">
        <f t="shared" si="240"/>
        <v>56653.169597103399</v>
      </c>
      <c r="R7733" s="75" t="str">
        <f>IF($O7733&lt;Assumptions!$B$17,"A",IF($O7733&lt;Assumptions!$B$18,"B",IF($O7733&lt;Assumptions!$B$19,"C",IF($O7733&lt;Assumptions!$B$20,"D","E"))))</f>
        <v>B</v>
      </c>
      <c r="S7733" s="75">
        <f t="shared" si="241"/>
        <v>0</v>
      </c>
    </row>
    <row r="7734" spans="1:19" ht="17.399999999999999" x14ac:dyDescent="0.3">
      <c r="A7734" s="39" t="s">
        <v>1207</v>
      </c>
      <c r="B7734" s="39" t="s">
        <v>89</v>
      </c>
      <c r="C7734" s="39" t="s">
        <v>135</v>
      </c>
      <c r="D7734" s="39" t="s">
        <v>22</v>
      </c>
      <c r="E7734" s="70" t="s">
        <v>27</v>
      </c>
      <c r="F7734" s="70" t="s">
        <v>28</v>
      </c>
      <c r="G7734" s="78">
        <v>43550</v>
      </c>
      <c r="H7734" s="78">
        <v>45839</v>
      </c>
      <c r="I7734" s="69">
        <v>4017322.04</v>
      </c>
      <c r="J7734" s="70">
        <v>0</v>
      </c>
      <c r="K7734" s="71">
        <v>1.1160000000000001</v>
      </c>
      <c r="L7734" s="70">
        <v>0</v>
      </c>
      <c r="M7734" s="71">
        <v>0.77700000000000002</v>
      </c>
      <c r="N7734" s="72"/>
      <c r="O7734" s="73">
        <f>MIN(1,MAX(0,(1/(1+EXP(-(Assumptions!$B$5 + Assumptions!$B$6*$N7734))))*Assumptions!$B$3))</f>
        <v>3.9165722796764356E-2</v>
      </c>
      <c r="P7734" s="73">
        <f>VLOOKUP($F7734,Assumptions!$A$23:$B$27,2,FALSE)*Assumptions!$B$4</f>
        <v>0.35</v>
      </c>
      <c r="Q7734" s="74">
        <f t="shared" si="240"/>
        <v>55069.462491390164</v>
      </c>
      <c r="R7734" s="75" t="str">
        <f>IF($O7734&lt;Assumptions!$B$17,"A",IF($O7734&lt;Assumptions!$B$18,"B",IF($O7734&lt;Assumptions!$B$19,"C",IF($O7734&lt;Assumptions!$B$20,"D","E"))))</f>
        <v>B</v>
      </c>
      <c r="S7734" s="75">
        <f t="shared" si="241"/>
        <v>0</v>
      </c>
    </row>
    <row r="7735" spans="1:19" ht="17.399999999999999" x14ac:dyDescent="0.3">
      <c r="A7735" s="39" t="s">
        <v>1207</v>
      </c>
      <c r="B7735" s="39" t="s">
        <v>89</v>
      </c>
      <c r="C7735" s="39" t="s">
        <v>135</v>
      </c>
      <c r="D7735" s="39" t="s">
        <v>22</v>
      </c>
      <c r="E7735" s="70" t="s">
        <v>27</v>
      </c>
      <c r="F7735" s="70" t="s">
        <v>28</v>
      </c>
      <c r="G7735" s="78">
        <v>43550</v>
      </c>
      <c r="H7735" s="78">
        <v>45870</v>
      </c>
      <c r="I7735" s="69">
        <v>3887411.38</v>
      </c>
      <c r="J7735" s="70">
        <v>0</v>
      </c>
      <c r="K7735" s="71">
        <v>0.96699999999999997</v>
      </c>
      <c r="L7735" s="70">
        <v>0</v>
      </c>
      <c r="M7735" s="71">
        <v>0.77700000000000002</v>
      </c>
      <c r="N7735" s="72"/>
      <c r="O7735" s="73">
        <f>MIN(1,MAX(0,(1/(1+EXP(-(Assumptions!$B$5 + Assumptions!$B$6*$N7735))))*Assumptions!$B$3))</f>
        <v>3.9165722796764356E-2</v>
      </c>
      <c r="P7735" s="73">
        <f>VLOOKUP($F7735,Assumptions!$A$23:$B$27,2,FALSE)*Assumptions!$B$4</f>
        <v>0.35</v>
      </c>
      <c r="Q7735" s="74">
        <f t="shared" si="240"/>
        <v>53288.646777123504</v>
      </c>
      <c r="R7735" s="75" t="str">
        <f>IF($O7735&lt;Assumptions!$B$17,"A",IF($O7735&lt;Assumptions!$B$18,"B",IF($O7735&lt;Assumptions!$B$19,"C",IF($O7735&lt;Assumptions!$B$20,"D","E"))))</f>
        <v>B</v>
      </c>
      <c r="S7735" s="75">
        <f t="shared" si="241"/>
        <v>0</v>
      </c>
    </row>
    <row r="7736" spans="1:19" ht="17.399999999999999" x14ac:dyDescent="0.3">
      <c r="A7736" s="39" t="s">
        <v>1207</v>
      </c>
      <c r="B7736" s="39" t="s">
        <v>89</v>
      </c>
      <c r="C7736" s="39" t="s">
        <v>135</v>
      </c>
      <c r="D7736" s="39" t="s">
        <v>22</v>
      </c>
      <c r="E7736" s="70" t="s">
        <v>27</v>
      </c>
      <c r="F7736" s="70" t="s">
        <v>28</v>
      </c>
      <c r="G7736" s="78">
        <v>43550</v>
      </c>
      <c r="H7736" s="78">
        <v>45901</v>
      </c>
      <c r="I7736" s="69">
        <v>3765099.64</v>
      </c>
      <c r="J7736" s="70">
        <v>0</v>
      </c>
      <c r="K7736" s="71">
        <v>1.139</v>
      </c>
      <c r="L7736" s="70">
        <v>0</v>
      </c>
      <c r="M7736" s="71">
        <v>0.77700000000000002</v>
      </c>
      <c r="N7736" s="72"/>
      <c r="O7736" s="73">
        <f>MIN(1,MAX(0,(1/(1+EXP(-(Assumptions!$B$5 + Assumptions!$B$6*$N7736))))*Assumptions!$B$3))</f>
        <v>3.9165722796764356E-2</v>
      </c>
      <c r="P7736" s="73">
        <f>VLOOKUP($F7736,Assumptions!$A$23:$B$27,2,FALSE)*Assumptions!$B$4</f>
        <v>0.35</v>
      </c>
      <c r="Q7736" s="74">
        <f t="shared" si="240"/>
        <v>51611.997080853042</v>
      </c>
      <c r="R7736" s="75" t="str">
        <f>IF($O7736&lt;Assumptions!$B$17,"A",IF($O7736&lt;Assumptions!$B$18,"B",IF($O7736&lt;Assumptions!$B$19,"C",IF($O7736&lt;Assumptions!$B$20,"D","E"))))</f>
        <v>B</v>
      </c>
      <c r="S7736" s="75">
        <f t="shared" si="241"/>
        <v>0</v>
      </c>
    </row>
    <row r="7737" spans="1:19" ht="17.399999999999999" x14ac:dyDescent="0.3">
      <c r="A7737" s="39" t="s">
        <v>1207</v>
      </c>
      <c r="B7737" s="39" t="s">
        <v>89</v>
      </c>
      <c r="C7737" s="39" t="s">
        <v>135</v>
      </c>
      <c r="D7737" s="39" t="s">
        <v>22</v>
      </c>
      <c r="E7737" s="70" t="s">
        <v>27</v>
      </c>
      <c r="F7737" s="70" t="s">
        <v>28</v>
      </c>
      <c r="G7737" s="78">
        <v>43550</v>
      </c>
      <c r="H7737" s="78">
        <v>45931</v>
      </c>
      <c r="I7737" s="69">
        <v>3643820.68</v>
      </c>
      <c r="J7737" s="70">
        <v>0</v>
      </c>
      <c r="K7737" s="71">
        <v>0.99199999999999999</v>
      </c>
      <c r="L7737" s="70">
        <v>0</v>
      </c>
      <c r="M7737" s="71">
        <v>0.77700000000000002</v>
      </c>
      <c r="N7737" s="72"/>
      <c r="O7737" s="73">
        <f>MIN(1,MAX(0,(1/(1+EXP(-(Assumptions!$B$5 + Assumptions!$B$6*$N7737))))*Assumptions!$B$3))</f>
        <v>3.9165722796764356E-2</v>
      </c>
      <c r="P7737" s="73">
        <f>VLOOKUP($F7737,Assumptions!$A$23:$B$27,2,FALSE)*Assumptions!$B$4</f>
        <v>0.35</v>
      </c>
      <c r="Q7737" s="74">
        <f t="shared" si="240"/>
        <v>49949.504735899092</v>
      </c>
      <c r="R7737" s="75" t="str">
        <f>IF($O7737&lt;Assumptions!$B$17,"A",IF($O7737&lt;Assumptions!$B$18,"B",IF($O7737&lt;Assumptions!$B$19,"C",IF($O7737&lt;Assumptions!$B$20,"D","E"))))</f>
        <v>B</v>
      </c>
      <c r="S7737" s="75">
        <f t="shared" si="241"/>
        <v>0</v>
      </c>
    </row>
    <row r="7738" spans="1:19" ht="17.399999999999999" x14ac:dyDescent="0.3">
      <c r="A7738" s="39" t="s">
        <v>1207</v>
      </c>
      <c r="B7738" s="39" t="s">
        <v>89</v>
      </c>
      <c r="C7738" s="39" t="s">
        <v>135</v>
      </c>
      <c r="D7738" s="39" t="s">
        <v>22</v>
      </c>
      <c r="E7738" s="70" t="s">
        <v>27</v>
      </c>
      <c r="F7738" s="70" t="s">
        <v>28</v>
      </c>
      <c r="G7738" s="78">
        <v>43550</v>
      </c>
      <c r="H7738" s="78">
        <v>45962</v>
      </c>
      <c r="I7738" s="69">
        <v>3524452.52</v>
      </c>
      <c r="J7738" s="70">
        <v>0</v>
      </c>
      <c r="K7738" s="71">
        <v>1.0580000000000001</v>
      </c>
      <c r="L7738" s="70">
        <v>0</v>
      </c>
      <c r="M7738" s="71">
        <v>0.77700000000000002</v>
      </c>
      <c r="N7738" s="72"/>
      <c r="O7738" s="73">
        <f>MIN(1,MAX(0,(1/(1+EXP(-(Assumptions!$B$5 + Assumptions!$B$6*$N7738))))*Assumptions!$B$3))</f>
        <v>3.9165722796764356E-2</v>
      </c>
      <c r="P7738" s="73">
        <f>VLOOKUP($F7738,Assumptions!$A$23:$B$27,2,FALSE)*Assumptions!$B$4</f>
        <v>0.35</v>
      </c>
      <c r="Q7738" s="74">
        <f t="shared" si="240"/>
        <v>48313.205643037145</v>
      </c>
      <c r="R7738" s="75" t="str">
        <f>IF($O7738&lt;Assumptions!$B$17,"A",IF($O7738&lt;Assumptions!$B$18,"B",IF($O7738&lt;Assumptions!$B$19,"C",IF($O7738&lt;Assumptions!$B$20,"D","E"))))</f>
        <v>B</v>
      </c>
      <c r="S7738" s="75">
        <f t="shared" si="241"/>
        <v>0</v>
      </c>
    </row>
    <row r="7739" spans="1:19" ht="17.399999999999999" x14ac:dyDescent="0.3">
      <c r="A7739" s="39" t="s">
        <v>1207</v>
      </c>
      <c r="B7739" s="39" t="s">
        <v>89</v>
      </c>
      <c r="C7739" s="39" t="s">
        <v>135</v>
      </c>
      <c r="D7739" s="39" t="s">
        <v>22</v>
      </c>
      <c r="E7739" s="70" t="s">
        <v>27</v>
      </c>
      <c r="F7739" s="70" t="s">
        <v>28</v>
      </c>
      <c r="G7739" s="78">
        <v>43550</v>
      </c>
      <c r="H7739" s="78">
        <v>45992</v>
      </c>
      <c r="I7739" s="69">
        <v>3429608.54</v>
      </c>
      <c r="J7739" s="70">
        <v>0</v>
      </c>
      <c r="K7739" s="71">
        <v>1.1020000000000001</v>
      </c>
      <c r="L7739" s="70">
        <v>0</v>
      </c>
      <c r="M7739" s="71">
        <v>0.77700000000000002</v>
      </c>
      <c r="N7739" s="72"/>
      <c r="O7739" s="73">
        <f>MIN(1,MAX(0,(1/(1+EXP(-(Assumptions!$B$5 + Assumptions!$B$6*$N7739))))*Assumptions!$B$3))</f>
        <v>3.9165722796764356E-2</v>
      </c>
      <c r="P7739" s="73">
        <f>VLOOKUP($F7739,Assumptions!$A$23:$B$27,2,FALSE)*Assumptions!$B$4</f>
        <v>0.35</v>
      </c>
      <c r="Q7739" s="74">
        <f t="shared" si="240"/>
        <v>47013.084082669498</v>
      </c>
      <c r="R7739" s="75" t="str">
        <f>IF($O7739&lt;Assumptions!$B$17,"A",IF($O7739&lt;Assumptions!$B$18,"B",IF($O7739&lt;Assumptions!$B$19,"C",IF($O7739&lt;Assumptions!$B$20,"D","E"))))</f>
        <v>B</v>
      </c>
      <c r="S7739" s="75">
        <f t="shared" si="241"/>
        <v>0</v>
      </c>
    </row>
    <row r="7740" spans="1:19" ht="17.399999999999999" x14ac:dyDescent="0.3">
      <c r="A7740" s="39" t="s">
        <v>1208</v>
      </c>
      <c r="B7740" s="39" t="s">
        <v>67</v>
      </c>
      <c r="C7740" s="39" t="s">
        <v>144</v>
      </c>
      <c r="D7740" s="39" t="s">
        <v>22</v>
      </c>
      <c r="E7740" s="70" t="s">
        <v>27</v>
      </c>
      <c r="F7740" s="70" t="s">
        <v>32</v>
      </c>
      <c r="G7740" s="78">
        <v>44216</v>
      </c>
      <c r="H7740" s="78">
        <v>45658</v>
      </c>
      <c r="I7740" s="69">
        <v>2351685.42</v>
      </c>
      <c r="J7740" s="70">
        <v>0</v>
      </c>
      <c r="K7740" s="71">
        <v>1.079</v>
      </c>
      <c r="L7740" s="70">
        <v>0</v>
      </c>
      <c r="M7740" s="71">
        <v>0.996</v>
      </c>
      <c r="N7740" s="72"/>
      <c r="O7740" s="73">
        <f>MIN(1,MAX(0,(1/(1+EXP(-(Assumptions!$B$5 + Assumptions!$B$6*$N7740))))*Assumptions!$B$3))</f>
        <v>3.9165722796764356E-2</v>
      </c>
      <c r="P7740" s="73">
        <f>VLOOKUP($F7740,Assumptions!$A$23:$B$27,2,FALSE)*Assumptions!$B$4</f>
        <v>0.5</v>
      </c>
      <c r="Q7740" s="74">
        <f t="shared" si="240"/>
        <v>46052.729632456176</v>
      </c>
      <c r="R7740" s="75" t="str">
        <f>IF($O7740&lt;Assumptions!$B$17,"A",IF($O7740&lt;Assumptions!$B$18,"B",IF($O7740&lt;Assumptions!$B$19,"C",IF($O7740&lt;Assumptions!$B$20,"D","E"))))</f>
        <v>B</v>
      </c>
      <c r="S7740" s="75">
        <f t="shared" si="241"/>
        <v>0</v>
      </c>
    </row>
    <row r="7741" spans="1:19" ht="17.399999999999999" x14ac:dyDescent="0.3">
      <c r="A7741" s="39" t="s">
        <v>1208</v>
      </c>
      <c r="B7741" s="39" t="s">
        <v>67</v>
      </c>
      <c r="C7741" s="39" t="s">
        <v>144</v>
      </c>
      <c r="D7741" s="39" t="s">
        <v>22</v>
      </c>
      <c r="E7741" s="70" t="s">
        <v>27</v>
      </c>
      <c r="F7741" s="70" t="s">
        <v>32</v>
      </c>
      <c r="G7741" s="78">
        <v>44216</v>
      </c>
      <c r="H7741" s="78">
        <v>45689</v>
      </c>
      <c r="I7741" s="69">
        <v>2298663.66</v>
      </c>
      <c r="J7741" s="70">
        <v>0</v>
      </c>
      <c r="K7741" s="71">
        <v>1.0149999999999999</v>
      </c>
      <c r="L7741" s="70">
        <v>0</v>
      </c>
      <c r="M7741" s="71">
        <v>0.996</v>
      </c>
      <c r="N7741" s="72"/>
      <c r="O7741" s="73">
        <f>MIN(1,MAX(0,(1/(1+EXP(-(Assumptions!$B$5 + Assumptions!$B$6*$N7741))))*Assumptions!$B$3))</f>
        <v>3.9165722796764356E-2</v>
      </c>
      <c r="P7741" s="73">
        <f>VLOOKUP($F7741,Assumptions!$A$23:$B$27,2,FALSE)*Assumptions!$B$4</f>
        <v>0.5</v>
      </c>
      <c r="Q7741" s="74">
        <f t="shared" si="240"/>
        <v>45014.411855277896</v>
      </c>
      <c r="R7741" s="75" t="str">
        <f>IF($O7741&lt;Assumptions!$B$17,"A",IF($O7741&lt;Assumptions!$B$18,"B",IF($O7741&lt;Assumptions!$B$19,"C",IF($O7741&lt;Assumptions!$B$20,"D","E"))))</f>
        <v>B</v>
      </c>
      <c r="S7741" s="75">
        <f t="shared" si="241"/>
        <v>0</v>
      </c>
    </row>
    <row r="7742" spans="1:19" ht="17.399999999999999" x14ac:dyDescent="0.3">
      <c r="A7742" s="39" t="s">
        <v>1208</v>
      </c>
      <c r="B7742" s="39" t="s">
        <v>67</v>
      </c>
      <c r="C7742" s="39" t="s">
        <v>144</v>
      </c>
      <c r="D7742" s="39" t="s">
        <v>22</v>
      </c>
      <c r="E7742" s="70" t="s">
        <v>27</v>
      </c>
      <c r="F7742" s="70" t="s">
        <v>32</v>
      </c>
      <c r="G7742" s="78">
        <v>44216</v>
      </c>
      <c r="H7742" s="78">
        <v>45717</v>
      </c>
      <c r="I7742" s="69">
        <v>2237573.73</v>
      </c>
      <c r="J7742" s="70">
        <v>0</v>
      </c>
      <c r="K7742" s="71">
        <v>0.95299999999999996</v>
      </c>
      <c r="L7742" s="70">
        <v>0</v>
      </c>
      <c r="M7742" s="71">
        <v>0.996</v>
      </c>
      <c r="N7742" s="72"/>
      <c r="O7742" s="73">
        <f>MIN(1,MAX(0,(1/(1+EXP(-(Assumptions!$B$5 + Assumptions!$B$6*$N7742))))*Assumptions!$B$3))</f>
        <v>3.9165722796764356E-2</v>
      </c>
      <c r="P7742" s="73">
        <f>VLOOKUP($F7742,Assumptions!$A$23:$B$27,2,FALSE)*Assumptions!$B$4</f>
        <v>0.5</v>
      </c>
      <c r="Q7742" s="74">
        <f t="shared" si="240"/>
        <v>43818.096223251028</v>
      </c>
      <c r="R7742" s="75" t="str">
        <f>IF($O7742&lt;Assumptions!$B$17,"A",IF($O7742&lt;Assumptions!$B$18,"B",IF($O7742&lt;Assumptions!$B$19,"C",IF($O7742&lt;Assumptions!$B$20,"D","E"))))</f>
        <v>B</v>
      </c>
      <c r="S7742" s="75">
        <f t="shared" si="241"/>
        <v>0</v>
      </c>
    </row>
    <row r="7743" spans="1:19" ht="17.399999999999999" x14ac:dyDescent="0.3">
      <c r="A7743" s="39" t="s">
        <v>1208</v>
      </c>
      <c r="B7743" s="39" t="s">
        <v>67</v>
      </c>
      <c r="C7743" s="39" t="s">
        <v>144</v>
      </c>
      <c r="D7743" s="39" t="s">
        <v>22</v>
      </c>
      <c r="E7743" s="70" t="s">
        <v>27</v>
      </c>
      <c r="F7743" s="70" t="s">
        <v>32</v>
      </c>
      <c r="G7743" s="78">
        <v>44216</v>
      </c>
      <c r="H7743" s="78">
        <v>45748</v>
      </c>
      <c r="I7743" s="69">
        <v>2179027.6800000002</v>
      </c>
      <c r="J7743" s="70">
        <v>0</v>
      </c>
      <c r="K7743" s="71">
        <v>1.0529999999999999</v>
      </c>
      <c r="L7743" s="70">
        <v>0</v>
      </c>
      <c r="M7743" s="71">
        <v>0.996</v>
      </c>
      <c r="N7743" s="72"/>
      <c r="O7743" s="73">
        <f>MIN(1,MAX(0,(1/(1+EXP(-(Assumptions!$B$5 + Assumptions!$B$6*$N7743))))*Assumptions!$B$3))</f>
        <v>3.9165722796764356E-2</v>
      </c>
      <c r="P7743" s="73">
        <f>VLOOKUP($F7743,Assumptions!$A$23:$B$27,2,FALSE)*Assumptions!$B$4</f>
        <v>0.5</v>
      </c>
      <c r="Q7743" s="74">
        <f t="shared" si="240"/>
        <v>42671.59704067828</v>
      </c>
      <c r="R7743" s="75" t="str">
        <f>IF($O7743&lt;Assumptions!$B$17,"A",IF($O7743&lt;Assumptions!$B$18,"B",IF($O7743&lt;Assumptions!$B$19,"C",IF($O7743&lt;Assumptions!$B$20,"D","E"))))</f>
        <v>B</v>
      </c>
      <c r="S7743" s="75">
        <f t="shared" si="241"/>
        <v>0</v>
      </c>
    </row>
    <row r="7744" spans="1:19" ht="17.399999999999999" x14ac:dyDescent="0.3">
      <c r="A7744" s="39" t="s">
        <v>1208</v>
      </c>
      <c r="B7744" s="39" t="s">
        <v>67</v>
      </c>
      <c r="C7744" s="39" t="s">
        <v>144</v>
      </c>
      <c r="D7744" s="39" t="s">
        <v>22</v>
      </c>
      <c r="E7744" s="70" t="s">
        <v>27</v>
      </c>
      <c r="F7744" s="70" t="s">
        <v>32</v>
      </c>
      <c r="G7744" s="78">
        <v>44216</v>
      </c>
      <c r="H7744" s="78">
        <v>45778</v>
      </c>
      <c r="I7744" s="69">
        <v>2126303.2599999998</v>
      </c>
      <c r="J7744" s="70">
        <v>0</v>
      </c>
      <c r="K7744" s="71">
        <v>1.0629999999999999</v>
      </c>
      <c r="L7744" s="70">
        <v>0</v>
      </c>
      <c r="M7744" s="71">
        <v>0.996</v>
      </c>
      <c r="N7744" s="72"/>
      <c r="O7744" s="73">
        <f>MIN(1,MAX(0,(1/(1+EXP(-(Assumptions!$B$5 + Assumptions!$B$6*$N7744))))*Assumptions!$B$3))</f>
        <v>3.9165722796764356E-2</v>
      </c>
      <c r="P7744" s="73">
        <f>VLOOKUP($F7744,Assumptions!$A$23:$B$27,2,FALSE)*Assumptions!$B$4</f>
        <v>0.5</v>
      </c>
      <c r="Q7744" s="74">
        <f t="shared" si="240"/>
        <v>41639.102031508177</v>
      </c>
      <c r="R7744" s="75" t="str">
        <f>IF($O7744&lt;Assumptions!$B$17,"A",IF($O7744&lt;Assumptions!$B$18,"B",IF($O7744&lt;Assumptions!$B$19,"C",IF($O7744&lt;Assumptions!$B$20,"D","E"))))</f>
        <v>B</v>
      </c>
      <c r="S7744" s="75">
        <f t="shared" si="241"/>
        <v>0</v>
      </c>
    </row>
    <row r="7745" spans="1:19" ht="17.399999999999999" x14ac:dyDescent="0.3">
      <c r="A7745" s="39" t="s">
        <v>1208</v>
      </c>
      <c r="B7745" s="39" t="s">
        <v>67</v>
      </c>
      <c r="C7745" s="39" t="s">
        <v>144</v>
      </c>
      <c r="D7745" s="39" t="s">
        <v>22</v>
      </c>
      <c r="E7745" s="70" t="s">
        <v>27</v>
      </c>
      <c r="F7745" s="70" t="s">
        <v>32</v>
      </c>
      <c r="G7745" s="78">
        <v>44216</v>
      </c>
      <c r="H7745" s="78">
        <v>45809</v>
      </c>
      <c r="I7745" s="69">
        <v>2075904.23</v>
      </c>
      <c r="J7745" s="70">
        <v>0</v>
      </c>
      <c r="K7745" s="71">
        <v>0.995</v>
      </c>
      <c r="L7745" s="70">
        <v>0</v>
      </c>
      <c r="M7745" s="71">
        <v>0.996</v>
      </c>
      <c r="N7745" s="72"/>
      <c r="O7745" s="73">
        <f>MIN(1,MAX(0,(1/(1+EXP(-(Assumptions!$B$5 + Assumptions!$B$6*$N7745))))*Assumptions!$B$3))</f>
        <v>3.9165722796764356E-2</v>
      </c>
      <c r="P7745" s="73">
        <f>VLOOKUP($F7745,Assumptions!$A$23:$B$27,2,FALSE)*Assumptions!$B$4</f>
        <v>0.5</v>
      </c>
      <c r="Q7745" s="74">
        <f t="shared" ref="Q7745:Q7808" si="242">$I7745*$O7745*$P7745</f>
        <v>40652.144812405277</v>
      </c>
      <c r="R7745" s="75" t="str">
        <f>IF($O7745&lt;Assumptions!$B$17,"A",IF($O7745&lt;Assumptions!$B$18,"B",IF($O7745&lt;Assumptions!$B$19,"C",IF($O7745&lt;Assumptions!$B$20,"D","E"))))</f>
        <v>B</v>
      </c>
      <c r="S7745" s="75">
        <f t="shared" ref="S7745:S7808" si="243">--($J7745&gt;=180)</f>
        <v>0</v>
      </c>
    </row>
    <row r="7746" spans="1:19" ht="17.399999999999999" x14ac:dyDescent="0.3">
      <c r="A7746" s="39" t="s">
        <v>1208</v>
      </c>
      <c r="B7746" s="39" t="s">
        <v>67</v>
      </c>
      <c r="C7746" s="39" t="s">
        <v>144</v>
      </c>
      <c r="D7746" s="39" t="s">
        <v>22</v>
      </c>
      <c r="E7746" s="70" t="s">
        <v>27</v>
      </c>
      <c r="F7746" s="70" t="s">
        <v>32</v>
      </c>
      <c r="G7746" s="78">
        <v>44216</v>
      </c>
      <c r="H7746" s="78">
        <v>45839</v>
      </c>
      <c r="I7746" s="69">
        <v>2030336.43</v>
      </c>
      <c r="J7746" s="70">
        <v>0</v>
      </c>
      <c r="K7746" s="71">
        <v>1.137</v>
      </c>
      <c r="L7746" s="70">
        <v>0</v>
      </c>
      <c r="M7746" s="71">
        <v>0.996</v>
      </c>
      <c r="N7746" s="72"/>
      <c r="O7746" s="73">
        <f>MIN(1,MAX(0,(1/(1+EXP(-(Assumptions!$B$5 + Assumptions!$B$6*$N7746))))*Assumptions!$B$3))</f>
        <v>3.9165722796764356E-2</v>
      </c>
      <c r="P7746" s="73">
        <f>VLOOKUP($F7746,Assumptions!$A$23:$B$27,2,FALSE)*Assumptions!$B$4</f>
        <v>0.5</v>
      </c>
      <c r="Q7746" s="74">
        <f t="shared" si="242"/>
        <v>39759.796900776077</v>
      </c>
      <c r="R7746" s="75" t="str">
        <f>IF($O7746&lt;Assumptions!$B$17,"A",IF($O7746&lt;Assumptions!$B$18,"B",IF($O7746&lt;Assumptions!$B$19,"C",IF($O7746&lt;Assumptions!$B$20,"D","E"))))</f>
        <v>B</v>
      </c>
      <c r="S7746" s="75">
        <f t="shared" si="243"/>
        <v>0</v>
      </c>
    </row>
    <row r="7747" spans="1:19" ht="17.399999999999999" x14ac:dyDescent="0.3">
      <c r="A7747" s="39" t="s">
        <v>1208</v>
      </c>
      <c r="B7747" s="39" t="s">
        <v>67</v>
      </c>
      <c r="C7747" s="39" t="s">
        <v>144</v>
      </c>
      <c r="D7747" s="39" t="s">
        <v>22</v>
      </c>
      <c r="E7747" s="70" t="s">
        <v>27</v>
      </c>
      <c r="F7747" s="70" t="s">
        <v>32</v>
      </c>
      <c r="G7747" s="78">
        <v>44216</v>
      </c>
      <c r="H7747" s="78">
        <v>45870</v>
      </c>
      <c r="I7747" s="69">
        <v>1975156.5</v>
      </c>
      <c r="J7747" s="70">
        <v>35</v>
      </c>
      <c r="K7747" s="71">
        <v>0.86899999999999999</v>
      </c>
      <c r="L7747" s="70">
        <v>0</v>
      </c>
      <c r="M7747" s="71">
        <v>0.996</v>
      </c>
      <c r="N7747" s="72"/>
      <c r="O7747" s="73">
        <f>MIN(1,MAX(0,(1/(1+EXP(-(Assumptions!$B$5 + Assumptions!$B$6*$N7747))))*Assumptions!$B$3))</f>
        <v>3.9165722796764356E-2</v>
      </c>
      <c r="P7747" s="73">
        <f>VLOOKUP($F7747,Assumptions!$A$23:$B$27,2,FALSE)*Assumptions!$B$4</f>
        <v>0.5</v>
      </c>
      <c r="Q7747" s="74">
        <f t="shared" si="242"/>
        <v>38679.215979613648</v>
      </c>
      <c r="R7747" s="75" t="str">
        <f>IF($O7747&lt;Assumptions!$B$17,"A",IF($O7747&lt;Assumptions!$B$18,"B",IF($O7747&lt;Assumptions!$B$19,"C",IF($O7747&lt;Assumptions!$B$20,"D","E"))))</f>
        <v>B</v>
      </c>
      <c r="S7747" s="75">
        <f t="shared" si="243"/>
        <v>0</v>
      </c>
    </row>
    <row r="7748" spans="1:19" ht="17.399999999999999" x14ac:dyDescent="0.3">
      <c r="A7748" s="39" t="s">
        <v>1208</v>
      </c>
      <c r="B7748" s="39" t="s">
        <v>67</v>
      </c>
      <c r="C7748" s="39" t="s">
        <v>144</v>
      </c>
      <c r="D7748" s="39" t="s">
        <v>22</v>
      </c>
      <c r="E7748" s="70" t="s">
        <v>27</v>
      </c>
      <c r="F7748" s="70" t="s">
        <v>32</v>
      </c>
      <c r="G7748" s="78">
        <v>44216</v>
      </c>
      <c r="H7748" s="78">
        <v>45901</v>
      </c>
      <c r="I7748" s="69">
        <v>1929903.29</v>
      </c>
      <c r="J7748" s="70">
        <v>0</v>
      </c>
      <c r="K7748" s="71">
        <v>1.042</v>
      </c>
      <c r="L7748" s="70">
        <v>0</v>
      </c>
      <c r="M7748" s="71">
        <v>0.996</v>
      </c>
      <c r="N7748" s="72"/>
      <c r="O7748" s="73">
        <f>MIN(1,MAX(0,(1/(1+EXP(-(Assumptions!$B$5 + Assumptions!$B$6*$N7748))))*Assumptions!$B$3))</f>
        <v>3.9165722796764356E-2</v>
      </c>
      <c r="P7748" s="73">
        <f>VLOOKUP($F7748,Assumptions!$A$23:$B$27,2,FALSE)*Assumptions!$B$4</f>
        <v>0.5</v>
      </c>
      <c r="Q7748" s="74">
        <f t="shared" si="242"/>
        <v>37793.028640351768</v>
      </c>
      <c r="R7748" s="75" t="str">
        <f>IF($O7748&lt;Assumptions!$B$17,"A",IF($O7748&lt;Assumptions!$B$18,"B",IF($O7748&lt;Assumptions!$B$19,"C",IF($O7748&lt;Assumptions!$B$20,"D","E"))))</f>
        <v>B</v>
      </c>
      <c r="S7748" s="75">
        <f t="shared" si="243"/>
        <v>0</v>
      </c>
    </row>
    <row r="7749" spans="1:19" ht="17.399999999999999" x14ac:dyDescent="0.3">
      <c r="A7749" s="39" t="s">
        <v>1208</v>
      </c>
      <c r="B7749" s="39" t="s">
        <v>67</v>
      </c>
      <c r="C7749" s="39" t="s">
        <v>144</v>
      </c>
      <c r="D7749" s="39" t="s">
        <v>22</v>
      </c>
      <c r="E7749" s="70" t="s">
        <v>27</v>
      </c>
      <c r="F7749" s="70" t="s">
        <v>32</v>
      </c>
      <c r="G7749" s="78">
        <v>44216</v>
      </c>
      <c r="H7749" s="78">
        <v>45931</v>
      </c>
      <c r="I7749" s="69">
        <v>1881673.31</v>
      </c>
      <c r="J7749" s="70">
        <v>0</v>
      </c>
      <c r="K7749" s="71">
        <v>1.008</v>
      </c>
      <c r="L7749" s="70">
        <v>0</v>
      </c>
      <c r="M7749" s="71">
        <v>0.996</v>
      </c>
      <c r="N7749" s="72"/>
      <c r="O7749" s="73">
        <f>MIN(1,MAX(0,(1/(1+EXP(-(Assumptions!$B$5 + Assumptions!$B$6*$N7749))))*Assumptions!$B$3))</f>
        <v>3.9165722796764356E-2</v>
      </c>
      <c r="P7749" s="73">
        <f>VLOOKUP($F7749,Assumptions!$A$23:$B$27,2,FALSE)*Assumptions!$B$4</f>
        <v>0.5</v>
      </c>
      <c r="Q7749" s="74">
        <f t="shared" si="242"/>
        <v>36848.547626765023</v>
      </c>
      <c r="R7749" s="75" t="str">
        <f>IF($O7749&lt;Assumptions!$B$17,"A",IF($O7749&lt;Assumptions!$B$18,"B",IF($O7749&lt;Assumptions!$B$19,"C",IF($O7749&lt;Assumptions!$B$20,"D","E"))))</f>
        <v>B</v>
      </c>
      <c r="S7749" s="75">
        <f t="shared" si="243"/>
        <v>0</v>
      </c>
    </row>
    <row r="7750" spans="1:19" ht="17.399999999999999" x14ac:dyDescent="0.3">
      <c r="A7750" s="39" t="s">
        <v>1208</v>
      </c>
      <c r="B7750" s="39" t="s">
        <v>67</v>
      </c>
      <c r="C7750" s="39" t="s">
        <v>144</v>
      </c>
      <c r="D7750" s="39" t="s">
        <v>22</v>
      </c>
      <c r="E7750" s="70" t="s">
        <v>27</v>
      </c>
      <c r="F7750" s="70" t="s">
        <v>32</v>
      </c>
      <c r="G7750" s="78">
        <v>44216</v>
      </c>
      <c r="H7750" s="78">
        <v>45962</v>
      </c>
      <c r="I7750" s="69">
        <v>1840554.06</v>
      </c>
      <c r="J7750" s="70">
        <v>0</v>
      </c>
      <c r="K7750" s="71">
        <v>0.95599999999999996</v>
      </c>
      <c r="L7750" s="70">
        <v>0</v>
      </c>
      <c r="M7750" s="71">
        <v>0.996</v>
      </c>
      <c r="N7750" s="72"/>
      <c r="O7750" s="73">
        <f>MIN(1,MAX(0,(1/(1+EXP(-(Assumptions!$B$5 + Assumptions!$B$6*$N7750))))*Assumptions!$B$3))</f>
        <v>3.9165722796764356E-2</v>
      </c>
      <c r="P7750" s="73">
        <f>VLOOKUP($F7750,Assumptions!$A$23:$B$27,2,FALSE)*Assumptions!$B$4</f>
        <v>0.5</v>
      </c>
      <c r="Q7750" s="74">
        <f t="shared" si="242"/>
        <v>36043.315053209597</v>
      </c>
      <c r="R7750" s="75" t="str">
        <f>IF($O7750&lt;Assumptions!$B$17,"A",IF($O7750&lt;Assumptions!$B$18,"B",IF($O7750&lt;Assumptions!$B$19,"C",IF($O7750&lt;Assumptions!$B$20,"D","E"))))</f>
        <v>B</v>
      </c>
      <c r="S7750" s="75">
        <f t="shared" si="243"/>
        <v>0</v>
      </c>
    </row>
    <row r="7751" spans="1:19" ht="17.399999999999999" x14ac:dyDescent="0.3">
      <c r="A7751" s="39" t="s">
        <v>1208</v>
      </c>
      <c r="B7751" s="39" t="s">
        <v>67</v>
      </c>
      <c r="C7751" s="39" t="s">
        <v>144</v>
      </c>
      <c r="D7751" s="39" t="s">
        <v>22</v>
      </c>
      <c r="E7751" s="70" t="s">
        <v>27</v>
      </c>
      <c r="F7751" s="70" t="s">
        <v>32</v>
      </c>
      <c r="G7751" s="78">
        <v>44216</v>
      </c>
      <c r="H7751" s="78">
        <v>45992</v>
      </c>
      <c r="I7751" s="69">
        <v>1791300.21</v>
      </c>
      <c r="J7751" s="70">
        <v>0</v>
      </c>
      <c r="K7751" s="71">
        <v>1.097</v>
      </c>
      <c r="L7751" s="70">
        <v>0</v>
      </c>
      <c r="M7751" s="71">
        <v>0.996</v>
      </c>
      <c r="N7751" s="72"/>
      <c r="O7751" s="73">
        <f>MIN(1,MAX(0,(1/(1+EXP(-(Assumptions!$B$5 + Assumptions!$B$6*$N7751))))*Assumptions!$B$3))</f>
        <v>3.9165722796764356E-2</v>
      </c>
      <c r="P7751" s="73">
        <f>VLOOKUP($F7751,Assumptions!$A$23:$B$27,2,FALSE)*Assumptions!$B$4</f>
        <v>0.5</v>
      </c>
      <c r="Q7751" s="74">
        <f t="shared" si="242"/>
        <v>35078.78373532289</v>
      </c>
      <c r="R7751" s="75" t="str">
        <f>IF($O7751&lt;Assumptions!$B$17,"A",IF($O7751&lt;Assumptions!$B$18,"B",IF($O7751&lt;Assumptions!$B$19,"C",IF($O7751&lt;Assumptions!$B$20,"D","E"))))</f>
        <v>B</v>
      </c>
      <c r="S7751" s="75">
        <f t="shared" si="243"/>
        <v>0</v>
      </c>
    </row>
    <row r="7752" spans="1:19" ht="17.399999999999999" x14ac:dyDescent="0.3">
      <c r="A7752" s="39" t="s">
        <v>1209</v>
      </c>
      <c r="B7752" s="39" t="s">
        <v>57</v>
      </c>
      <c r="C7752" s="39" t="s">
        <v>135</v>
      </c>
      <c r="D7752" s="39" t="s">
        <v>42</v>
      </c>
      <c r="E7752" s="70" t="s">
        <v>39</v>
      </c>
      <c r="F7752" s="70" t="s">
        <v>36</v>
      </c>
      <c r="G7752" s="78">
        <v>44704</v>
      </c>
      <c r="H7752" s="78">
        <v>45658</v>
      </c>
      <c r="I7752" s="69">
        <v>2654827.61</v>
      </c>
      <c r="J7752" s="70">
        <v>0</v>
      </c>
      <c r="K7752" s="71">
        <v>0.99199999999999999</v>
      </c>
      <c r="L7752" s="70">
        <v>0</v>
      </c>
      <c r="M7752" s="71">
        <v>0.76200000000000001</v>
      </c>
      <c r="N7752" s="72"/>
      <c r="O7752" s="73">
        <f>MIN(1,MAX(0,(1/(1+EXP(-(Assumptions!$B$5 + Assumptions!$B$6*$N7752))))*Assumptions!$B$3))</f>
        <v>3.9165722796764356E-2</v>
      </c>
      <c r="P7752" s="73">
        <f>VLOOKUP($F7752,Assumptions!$A$23:$B$27,2,FALSE)*Assumptions!$B$4</f>
        <v>0.55000000000000004</v>
      </c>
      <c r="Q7752" s="74">
        <f t="shared" si="242"/>
        <v>57188.03323555104</v>
      </c>
      <c r="R7752" s="75" t="str">
        <f>IF($O7752&lt;Assumptions!$B$17,"A",IF($O7752&lt;Assumptions!$B$18,"B",IF($O7752&lt;Assumptions!$B$19,"C",IF($O7752&lt;Assumptions!$B$20,"D","E"))))</f>
        <v>B</v>
      </c>
      <c r="S7752" s="75">
        <f t="shared" si="243"/>
        <v>0</v>
      </c>
    </row>
    <row r="7753" spans="1:19" ht="17.399999999999999" x14ac:dyDescent="0.3">
      <c r="A7753" s="39" t="s">
        <v>1209</v>
      </c>
      <c r="B7753" s="39" t="s">
        <v>57</v>
      </c>
      <c r="C7753" s="39" t="s">
        <v>135</v>
      </c>
      <c r="D7753" s="39" t="s">
        <v>42</v>
      </c>
      <c r="E7753" s="70" t="s">
        <v>39</v>
      </c>
      <c r="F7753" s="70" t="s">
        <v>36</v>
      </c>
      <c r="G7753" s="78">
        <v>44704</v>
      </c>
      <c r="H7753" s="78">
        <v>45689</v>
      </c>
      <c r="I7753" s="69">
        <v>2569458.61</v>
      </c>
      <c r="J7753" s="70">
        <v>0</v>
      </c>
      <c r="K7753" s="71">
        <v>1.036</v>
      </c>
      <c r="L7753" s="70">
        <v>0</v>
      </c>
      <c r="M7753" s="71">
        <v>0.76200000000000001</v>
      </c>
      <c r="N7753" s="72"/>
      <c r="O7753" s="73">
        <f>MIN(1,MAX(0,(1/(1+EXP(-(Assumptions!$B$5 + Assumptions!$B$6*$N7753))))*Assumptions!$B$3))</f>
        <v>3.9165722796764356E-2</v>
      </c>
      <c r="P7753" s="73">
        <f>VLOOKUP($F7753,Assumptions!$A$23:$B$27,2,FALSE)*Assumptions!$B$4</f>
        <v>0.55000000000000004</v>
      </c>
      <c r="Q7753" s="74">
        <f t="shared" si="242"/>
        <v>55349.087011360702</v>
      </c>
      <c r="R7753" s="75" t="str">
        <f>IF($O7753&lt;Assumptions!$B$17,"A",IF($O7753&lt;Assumptions!$B$18,"B",IF($O7753&lt;Assumptions!$B$19,"C",IF($O7753&lt;Assumptions!$B$20,"D","E"))))</f>
        <v>B</v>
      </c>
      <c r="S7753" s="75">
        <f t="shared" si="243"/>
        <v>0</v>
      </c>
    </row>
    <row r="7754" spans="1:19" ht="17.399999999999999" x14ac:dyDescent="0.3">
      <c r="A7754" s="39" t="s">
        <v>1209</v>
      </c>
      <c r="B7754" s="39" t="s">
        <v>57</v>
      </c>
      <c r="C7754" s="39" t="s">
        <v>135</v>
      </c>
      <c r="D7754" s="39" t="s">
        <v>42</v>
      </c>
      <c r="E7754" s="70" t="s">
        <v>39</v>
      </c>
      <c r="F7754" s="70" t="s">
        <v>36</v>
      </c>
      <c r="G7754" s="78">
        <v>44704</v>
      </c>
      <c r="H7754" s="78">
        <v>45717</v>
      </c>
      <c r="I7754" s="69">
        <v>2493559.31</v>
      </c>
      <c r="J7754" s="70">
        <v>0</v>
      </c>
      <c r="K7754" s="71">
        <v>0.95299999999999996</v>
      </c>
      <c r="L7754" s="70">
        <v>0</v>
      </c>
      <c r="M7754" s="71">
        <v>0.76200000000000001</v>
      </c>
      <c r="N7754" s="72"/>
      <c r="O7754" s="73">
        <f>MIN(1,MAX(0,(1/(1+EXP(-(Assumptions!$B$5 + Assumptions!$B$6*$N7754))))*Assumptions!$B$3))</f>
        <v>3.9165722796764356E-2</v>
      </c>
      <c r="P7754" s="73">
        <f>VLOOKUP($F7754,Assumptions!$A$23:$B$27,2,FALSE)*Assumptions!$B$4</f>
        <v>0.55000000000000004</v>
      </c>
      <c r="Q7754" s="74">
        <f t="shared" si="242"/>
        <v>53714.128992013051</v>
      </c>
      <c r="R7754" s="75" t="str">
        <f>IF($O7754&lt;Assumptions!$B$17,"A",IF($O7754&lt;Assumptions!$B$18,"B",IF($O7754&lt;Assumptions!$B$19,"C",IF($O7754&lt;Assumptions!$B$20,"D","E"))))</f>
        <v>B</v>
      </c>
      <c r="S7754" s="75">
        <f t="shared" si="243"/>
        <v>0</v>
      </c>
    </row>
    <row r="7755" spans="1:19" ht="17.399999999999999" x14ac:dyDescent="0.3">
      <c r="A7755" s="39" t="s">
        <v>1209</v>
      </c>
      <c r="B7755" s="39" t="s">
        <v>57</v>
      </c>
      <c r="C7755" s="39" t="s">
        <v>135</v>
      </c>
      <c r="D7755" s="39" t="s">
        <v>42</v>
      </c>
      <c r="E7755" s="70" t="s">
        <v>39</v>
      </c>
      <c r="F7755" s="70" t="s">
        <v>36</v>
      </c>
      <c r="G7755" s="78">
        <v>44704</v>
      </c>
      <c r="H7755" s="78">
        <v>45748</v>
      </c>
      <c r="I7755" s="69">
        <v>2426810.87</v>
      </c>
      <c r="J7755" s="70">
        <v>0</v>
      </c>
      <c r="K7755" s="71">
        <v>0.99099999999999999</v>
      </c>
      <c r="L7755" s="70">
        <v>0</v>
      </c>
      <c r="M7755" s="71">
        <v>0.76200000000000001</v>
      </c>
      <c r="N7755" s="72"/>
      <c r="O7755" s="73">
        <f>MIN(1,MAX(0,(1/(1+EXP(-(Assumptions!$B$5 + Assumptions!$B$6*$N7755))))*Assumptions!$B$3))</f>
        <v>3.9165722796764356E-2</v>
      </c>
      <c r="P7755" s="73">
        <f>VLOOKUP($F7755,Assumptions!$A$23:$B$27,2,FALSE)*Assumptions!$B$4</f>
        <v>0.55000000000000004</v>
      </c>
      <c r="Q7755" s="74">
        <f t="shared" si="242"/>
        <v>52276.290998026998</v>
      </c>
      <c r="R7755" s="75" t="str">
        <f>IF($O7755&lt;Assumptions!$B$17,"A",IF($O7755&lt;Assumptions!$B$18,"B",IF($O7755&lt;Assumptions!$B$19,"C",IF($O7755&lt;Assumptions!$B$20,"D","E"))))</f>
        <v>B</v>
      </c>
      <c r="S7755" s="75">
        <f t="shared" si="243"/>
        <v>0</v>
      </c>
    </row>
    <row r="7756" spans="1:19" ht="17.399999999999999" x14ac:dyDescent="0.3">
      <c r="A7756" s="39" t="s">
        <v>1209</v>
      </c>
      <c r="B7756" s="39" t="s">
        <v>57</v>
      </c>
      <c r="C7756" s="39" t="s">
        <v>135</v>
      </c>
      <c r="D7756" s="39" t="s">
        <v>42</v>
      </c>
      <c r="E7756" s="70" t="s">
        <v>39</v>
      </c>
      <c r="F7756" s="70" t="s">
        <v>36</v>
      </c>
      <c r="G7756" s="78">
        <v>44704</v>
      </c>
      <c r="H7756" s="78">
        <v>45778</v>
      </c>
      <c r="I7756" s="69">
        <v>2362134.39</v>
      </c>
      <c r="J7756" s="70">
        <v>0</v>
      </c>
      <c r="K7756" s="71">
        <v>1.028</v>
      </c>
      <c r="L7756" s="70">
        <v>0</v>
      </c>
      <c r="M7756" s="71">
        <v>0.76200000000000001</v>
      </c>
      <c r="N7756" s="72"/>
      <c r="O7756" s="73">
        <f>MIN(1,MAX(0,(1/(1+EXP(-(Assumptions!$B$5 + Assumptions!$B$6*$N7756))))*Assumptions!$B$3))</f>
        <v>3.9165722796764356E-2</v>
      </c>
      <c r="P7756" s="73">
        <f>VLOOKUP($F7756,Assumptions!$A$23:$B$27,2,FALSE)*Assumptions!$B$4</f>
        <v>0.55000000000000004</v>
      </c>
      <c r="Q7756" s="74">
        <f t="shared" si="242"/>
        <v>50883.085400094242</v>
      </c>
      <c r="R7756" s="75" t="str">
        <f>IF($O7756&lt;Assumptions!$B$17,"A",IF($O7756&lt;Assumptions!$B$18,"B",IF($O7756&lt;Assumptions!$B$19,"C",IF($O7756&lt;Assumptions!$B$20,"D","E"))))</f>
        <v>B</v>
      </c>
      <c r="S7756" s="75">
        <f t="shared" si="243"/>
        <v>0</v>
      </c>
    </row>
    <row r="7757" spans="1:19" ht="17.399999999999999" x14ac:dyDescent="0.3">
      <c r="A7757" s="39" t="s">
        <v>1209</v>
      </c>
      <c r="B7757" s="39" t="s">
        <v>57</v>
      </c>
      <c r="C7757" s="39" t="s">
        <v>135</v>
      </c>
      <c r="D7757" s="39" t="s">
        <v>42</v>
      </c>
      <c r="E7757" s="70" t="s">
        <v>39</v>
      </c>
      <c r="F7757" s="70" t="s">
        <v>36</v>
      </c>
      <c r="G7757" s="78">
        <v>44704</v>
      </c>
      <c r="H7757" s="78">
        <v>45809</v>
      </c>
      <c r="I7757" s="69">
        <v>2289667.5099999998</v>
      </c>
      <c r="J7757" s="70">
        <v>15</v>
      </c>
      <c r="K7757" s="71">
        <v>1.0740000000000001</v>
      </c>
      <c r="L7757" s="70">
        <v>0</v>
      </c>
      <c r="M7757" s="71">
        <v>0.76200000000000001</v>
      </c>
      <c r="N7757" s="72"/>
      <c r="O7757" s="73">
        <f>MIN(1,MAX(0,(1/(1+EXP(-(Assumptions!$B$5 + Assumptions!$B$6*$N7757))))*Assumptions!$B$3))</f>
        <v>3.9165722796764356E-2</v>
      </c>
      <c r="P7757" s="73">
        <f>VLOOKUP($F7757,Assumptions!$A$23:$B$27,2,FALSE)*Assumptions!$B$4</f>
        <v>0.55000000000000004</v>
      </c>
      <c r="Q7757" s="74">
        <f t="shared" si="242"/>
        <v>49322.06564637972</v>
      </c>
      <c r="R7757" s="75" t="str">
        <f>IF($O7757&lt;Assumptions!$B$17,"A",IF($O7757&lt;Assumptions!$B$18,"B",IF($O7757&lt;Assumptions!$B$19,"C",IF($O7757&lt;Assumptions!$B$20,"D","E"))))</f>
        <v>B</v>
      </c>
      <c r="S7757" s="75">
        <f t="shared" si="243"/>
        <v>0</v>
      </c>
    </row>
    <row r="7758" spans="1:19" ht="17.399999999999999" x14ac:dyDescent="0.3">
      <c r="A7758" s="39" t="s">
        <v>1209</v>
      </c>
      <c r="B7758" s="39" t="s">
        <v>57</v>
      </c>
      <c r="C7758" s="39" t="s">
        <v>135</v>
      </c>
      <c r="D7758" s="39" t="s">
        <v>42</v>
      </c>
      <c r="E7758" s="70" t="s">
        <v>39</v>
      </c>
      <c r="F7758" s="70" t="s">
        <v>36</v>
      </c>
      <c r="G7758" s="78">
        <v>44704</v>
      </c>
      <c r="H7758" s="78">
        <v>45839</v>
      </c>
      <c r="I7758" s="69">
        <v>2215426.62</v>
      </c>
      <c r="J7758" s="70">
        <v>0</v>
      </c>
      <c r="K7758" s="71">
        <v>1.0840000000000001</v>
      </c>
      <c r="L7758" s="70">
        <v>0</v>
      </c>
      <c r="M7758" s="71">
        <v>0.76200000000000001</v>
      </c>
      <c r="N7758" s="72"/>
      <c r="O7758" s="73">
        <f>MIN(1,MAX(0,(1/(1+EXP(-(Assumptions!$B$5 + Assumptions!$B$6*$N7758))))*Assumptions!$B$3))</f>
        <v>3.9165722796764356E-2</v>
      </c>
      <c r="P7758" s="73">
        <f>VLOOKUP($F7758,Assumptions!$A$23:$B$27,2,FALSE)*Assumptions!$B$4</f>
        <v>0.55000000000000004</v>
      </c>
      <c r="Q7758" s="74">
        <f t="shared" si="242"/>
        <v>47722.83168152094</v>
      </c>
      <c r="R7758" s="75" t="str">
        <f>IF($O7758&lt;Assumptions!$B$17,"A",IF($O7758&lt;Assumptions!$B$18,"B",IF($O7758&lt;Assumptions!$B$19,"C",IF($O7758&lt;Assumptions!$B$20,"D","E"))))</f>
        <v>B</v>
      </c>
      <c r="S7758" s="75">
        <f t="shared" si="243"/>
        <v>0</v>
      </c>
    </row>
    <row r="7759" spans="1:19" ht="17.399999999999999" x14ac:dyDescent="0.3">
      <c r="A7759" s="39" t="s">
        <v>1209</v>
      </c>
      <c r="B7759" s="39" t="s">
        <v>57</v>
      </c>
      <c r="C7759" s="39" t="s">
        <v>135</v>
      </c>
      <c r="D7759" s="39" t="s">
        <v>42</v>
      </c>
      <c r="E7759" s="70" t="s">
        <v>39</v>
      </c>
      <c r="F7759" s="70" t="s">
        <v>36</v>
      </c>
      <c r="G7759" s="78">
        <v>44704</v>
      </c>
      <c r="H7759" s="78">
        <v>45870</v>
      </c>
      <c r="I7759" s="69">
        <v>2152101.8199999998</v>
      </c>
      <c r="J7759" s="70">
        <v>0</v>
      </c>
      <c r="K7759" s="71">
        <v>1.0940000000000001</v>
      </c>
      <c r="L7759" s="70">
        <v>0</v>
      </c>
      <c r="M7759" s="71">
        <v>0.76200000000000001</v>
      </c>
      <c r="N7759" s="72"/>
      <c r="O7759" s="73">
        <f>MIN(1,MAX(0,(1/(1+EXP(-(Assumptions!$B$5 + Assumptions!$B$6*$N7759))))*Assumptions!$B$3))</f>
        <v>3.9165722796764356E-2</v>
      </c>
      <c r="P7759" s="73">
        <f>VLOOKUP($F7759,Assumptions!$A$23:$B$27,2,FALSE)*Assumptions!$B$4</f>
        <v>0.55000000000000004</v>
      </c>
      <c r="Q7759" s="74">
        <f t="shared" si="242"/>
        <v>46358.742821892636</v>
      </c>
      <c r="R7759" s="75" t="str">
        <f>IF($O7759&lt;Assumptions!$B$17,"A",IF($O7759&lt;Assumptions!$B$18,"B",IF($O7759&lt;Assumptions!$B$19,"C",IF($O7759&lt;Assumptions!$B$20,"D","E"))))</f>
        <v>B</v>
      </c>
      <c r="S7759" s="75">
        <f t="shared" si="243"/>
        <v>0</v>
      </c>
    </row>
    <row r="7760" spans="1:19" ht="17.399999999999999" x14ac:dyDescent="0.3">
      <c r="A7760" s="39" t="s">
        <v>1209</v>
      </c>
      <c r="B7760" s="39" t="s">
        <v>57</v>
      </c>
      <c r="C7760" s="39" t="s">
        <v>135</v>
      </c>
      <c r="D7760" s="39" t="s">
        <v>42</v>
      </c>
      <c r="E7760" s="70" t="s">
        <v>39</v>
      </c>
      <c r="F7760" s="70" t="s">
        <v>36</v>
      </c>
      <c r="G7760" s="78">
        <v>44704</v>
      </c>
      <c r="H7760" s="78">
        <v>45901</v>
      </c>
      <c r="I7760" s="69">
        <v>2095505.13</v>
      </c>
      <c r="J7760" s="70">
        <v>0</v>
      </c>
      <c r="K7760" s="71">
        <v>1.0960000000000001</v>
      </c>
      <c r="L7760" s="70">
        <v>0</v>
      </c>
      <c r="M7760" s="71">
        <v>0.76200000000000001</v>
      </c>
      <c r="N7760" s="72"/>
      <c r="O7760" s="73">
        <f>MIN(1,MAX(0,(1/(1+EXP(-(Assumptions!$B$5 + Assumptions!$B$6*$N7760))))*Assumptions!$B$3))</f>
        <v>3.9165722796764356E-2</v>
      </c>
      <c r="P7760" s="73">
        <f>VLOOKUP($F7760,Assumptions!$A$23:$B$27,2,FALSE)*Assumptions!$B$4</f>
        <v>0.55000000000000004</v>
      </c>
      <c r="Q7760" s="74">
        <f t="shared" si="242"/>
        <v>45139.585172427709</v>
      </c>
      <c r="R7760" s="75" t="str">
        <f>IF($O7760&lt;Assumptions!$B$17,"A",IF($O7760&lt;Assumptions!$B$18,"B",IF($O7760&lt;Assumptions!$B$19,"C",IF($O7760&lt;Assumptions!$B$20,"D","E"))))</f>
        <v>B</v>
      </c>
      <c r="S7760" s="75">
        <f t="shared" si="243"/>
        <v>0</v>
      </c>
    </row>
    <row r="7761" spans="1:19" ht="17.399999999999999" x14ac:dyDescent="0.3">
      <c r="A7761" s="39" t="s">
        <v>1209</v>
      </c>
      <c r="B7761" s="39" t="s">
        <v>57</v>
      </c>
      <c r="C7761" s="39" t="s">
        <v>135</v>
      </c>
      <c r="D7761" s="39" t="s">
        <v>42</v>
      </c>
      <c r="E7761" s="70" t="s">
        <v>39</v>
      </c>
      <c r="F7761" s="70" t="s">
        <v>36</v>
      </c>
      <c r="G7761" s="78">
        <v>44704</v>
      </c>
      <c r="H7761" s="78">
        <v>45931</v>
      </c>
      <c r="I7761" s="69">
        <v>2037711.1</v>
      </c>
      <c r="J7761" s="70">
        <v>0</v>
      </c>
      <c r="K7761" s="71">
        <v>0.95799999999999996</v>
      </c>
      <c r="L7761" s="70">
        <v>0</v>
      </c>
      <c r="M7761" s="71">
        <v>0.76200000000000001</v>
      </c>
      <c r="N7761" s="72"/>
      <c r="O7761" s="73">
        <f>MIN(1,MAX(0,(1/(1+EXP(-(Assumptions!$B$5 + Assumptions!$B$6*$N7761))))*Assumptions!$B$3))</f>
        <v>3.9165722796764356E-2</v>
      </c>
      <c r="P7761" s="73">
        <f>VLOOKUP($F7761,Assumptions!$A$23:$B$27,2,FALSE)*Assumptions!$B$4</f>
        <v>0.55000000000000004</v>
      </c>
      <c r="Q7761" s="74">
        <f t="shared" si="242"/>
        <v>43894.635445369378</v>
      </c>
      <c r="R7761" s="75" t="str">
        <f>IF($O7761&lt;Assumptions!$B$17,"A",IF($O7761&lt;Assumptions!$B$18,"B",IF($O7761&lt;Assumptions!$B$19,"C",IF($O7761&lt;Assumptions!$B$20,"D","E"))))</f>
        <v>B</v>
      </c>
      <c r="S7761" s="75">
        <f t="shared" si="243"/>
        <v>0</v>
      </c>
    </row>
    <row r="7762" spans="1:19" ht="17.399999999999999" x14ac:dyDescent="0.3">
      <c r="A7762" s="39" t="s">
        <v>1209</v>
      </c>
      <c r="B7762" s="39" t="s">
        <v>57</v>
      </c>
      <c r="C7762" s="39" t="s">
        <v>135</v>
      </c>
      <c r="D7762" s="39" t="s">
        <v>42</v>
      </c>
      <c r="E7762" s="70" t="s">
        <v>39</v>
      </c>
      <c r="F7762" s="70" t="s">
        <v>36</v>
      </c>
      <c r="G7762" s="78">
        <v>44704</v>
      </c>
      <c r="H7762" s="78">
        <v>45962</v>
      </c>
      <c r="I7762" s="69">
        <v>1974033.41</v>
      </c>
      <c r="J7762" s="70">
        <v>0</v>
      </c>
      <c r="K7762" s="71">
        <v>1.0640000000000001</v>
      </c>
      <c r="L7762" s="70">
        <v>0</v>
      </c>
      <c r="M7762" s="71">
        <v>0.76200000000000001</v>
      </c>
      <c r="N7762" s="72"/>
      <c r="O7762" s="73">
        <f>MIN(1,MAX(0,(1/(1+EXP(-(Assumptions!$B$5 + Assumptions!$B$6*$N7762))))*Assumptions!$B$3))</f>
        <v>3.9165722796764356E-2</v>
      </c>
      <c r="P7762" s="73">
        <f>VLOOKUP($F7762,Assumptions!$A$23:$B$27,2,FALSE)*Assumptions!$B$4</f>
        <v>0.55000000000000004</v>
      </c>
      <c r="Q7762" s="74">
        <f t="shared" si="242"/>
        <v>42522.944930186321</v>
      </c>
      <c r="R7762" s="75" t="str">
        <f>IF($O7762&lt;Assumptions!$B$17,"A",IF($O7762&lt;Assumptions!$B$18,"B",IF($O7762&lt;Assumptions!$B$19,"C",IF($O7762&lt;Assumptions!$B$20,"D","E"))))</f>
        <v>B</v>
      </c>
      <c r="S7762" s="75">
        <f t="shared" si="243"/>
        <v>0</v>
      </c>
    </row>
    <row r="7763" spans="1:19" ht="17.399999999999999" x14ac:dyDescent="0.3">
      <c r="A7763" s="39" t="s">
        <v>1209</v>
      </c>
      <c r="B7763" s="39" t="s">
        <v>57</v>
      </c>
      <c r="C7763" s="39" t="s">
        <v>135</v>
      </c>
      <c r="D7763" s="39" t="s">
        <v>42</v>
      </c>
      <c r="E7763" s="70" t="s">
        <v>39</v>
      </c>
      <c r="F7763" s="70" t="s">
        <v>36</v>
      </c>
      <c r="G7763" s="78">
        <v>44704</v>
      </c>
      <c r="H7763" s="78">
        <v>45992</v>
      </c>
      <c r="I7763" s="69">
        <v>1912131.53</v>
      </c>
      <c r="J7763" s="70">
        <v>0</v>
      </c>
      <c r="K7763" s="71">
        <v>1.0860000000000001</v>
      </c>
      <c r="L7763" s="70">
        <v>0</v>
      </c>
      <c r="M7763" s="71">
        <v>0.76200000000000001</v>
      </c>
      <c r="N7763" s="72"/>
      <c r="O7763" s="73">
        <f>MIN(1,MAX(0,(1/(1+EXP(-(Assumptions!$B$5 + Assumptions!$B$6*$N7763))))*Assumptions!$B$3))</f>
        <v>3.9165722796764356E-2</v>
      </c>
      <c r="P7763" s="73">
        <f>VLOOKUP($F7763,Assumptions!$A$23:$B$27,2,FALSE)*Assumptions!$B$4</f>
        <v>0.55000000000000004</v>
      </c>
      <c r="Q7763" s="74">
        <f t="shared" si="242"/>
        <v>41189.5074002131</v>
      </c>
      <c r="R7763" s="75" t="str">
        <f>IF($O7763&lt;Assumptions!$B$17,"A",IF($O7763&lt;Assumptions!$B$18,"B",IF($O7763&lt;Assumptions!$B$19,"C",IF($O7763&lt;Assumptions!$B$20,"D","E"))))</f>
        <v>B</v>
      </c>
      <c r="S7763" s="75">
        <f t="shared" si="243"/>
        <v>0</v>
      </c>
    </row>
    <row r="7764" spans="1:19" ht="17.399999999999999" x14ac:dyDescent="0.3">
      <c r="A7764" s="39" t="s">
        <v>1210</v>
      </c>
      <c r="B7764" s="39" t="s">
        <v>94</v>
      </c>
      <c r="C7764" s="39" t="s">
        <v>135</v>
      </c>
      <c r="D7764" s="39" t="s">
        <v>38</v>
      </c>
      <c r="E7764" s="70" t="s">
        <v>46</v>
      </c>
      <c r="F7764" s="70" t="s">
        <v>36</v>
      </c>
      <c r="G7764" s="78">
        <v>43823</v>
      </c>
      <c r="H7764" s="78">
        <v>45658</v>
      </c>
      <c r="I7764" s="69">
        <v>3075164.89</v>
      </c>
      <c r="J7764" s="70">
        <v>95</v>
      </c>
      <c r="K7764" s="71">
        <v>0.21299999999999999</v>
      </c>
      <c r="L7764" s="70">
        <v>0</v>
      </c>
      <c r="M7764" s="71">
        <v>0.81200000000000006</v>
      </c>
      <c r="N7764" s="72"/>
      <c r="O7764" s="73">
        <f>MIN(1,MAX(0,(1/(1+EXP(-(Assumptions!$B$5 + Assumptions!$B$6*$N7764))))*Assumptions!$B$3))</f>
        <v>3.9165722796764356E-2</v>
      </c>
      <c r="P7764" s="73">
        <f>VLOOKUP($F7764,Assumptions!$A$23:$B$27,2,FALSE)*Assumptions!$B$4</f>
        <v>0.55000000000000004</v>
      </c>
      <c r="Q7764" s="74">
        <f t="shared" si="242"/>
        <v>66242.5805998453</v>
      </c>
      <c r="R7764" s="75" t="str">
        <f>IF($O7764&lt;Assumptions!$B$17,"A",IF($O7764&lt;Assumptions!$B$18,"B",IF($O7764&lt;Assumptions!$B$19,"C",IF($O7764&lt;Assumptions!$B$20,"D","E"))))</f>
        <v>B</v>
      </c>
      <c r="S7764" s="75">
        <f t="shared" si="243"/>
        <v>0</v>
      </c>
    </row>
    <row r="7765" spans="1:19" ht="17.399999999999999" x14ac:dyDescent="0.3">
      <c r="A7765" s="39" t="s">
        <v>1210</v>
      </c>
      <c r="B7765" s="39" t="s">
        <v>94</v>
      </c>
      <c r="C7765" s="39" t="s">
        <v>135</v>
      </c>
      <c r="D7765" s="39" t="s">
        <v>38</v>
      </c>
      <c r="E7765" s="70" t="s">
        <v>46</v>
      </c>
      <c r="F7765" s="70" t="s">
        <v>36</v>
      </c>
      <c r="G7765" s="78">
        <v>43823</v>
      </c>
      <c r="H7765" s="78">
        <v>45689</v>
      </c>
      <c r="I7765" s="69">
        <v>2980935.58</v>
      </c>
      <c r="J7765" s="70">
        <v>0</v>
      </c>
      <c r="K7765" s="71">
        <v>0.97299999999999998</v>
      </c>
      <c r="L7765" s="70">
        <v>0</v>
      </c>
      <c r="M7765" s="71">
        <v>0.81200000000000006</v>
      </c>
      <c r="N7765" s="72"/>
      <c r="O7765" s="73">
        <f>MIN(1,MAX(0,(1/(1+EXP(-(Assumptions!$B$5 + Assumptions!$B$6*$N7765))))*Assumptions!$B$3))</f>
        <v>3.9165722796764356E-2</v>
      </c>
      <c r="P7765" s="73">
        <f>VLOOKUP($F7765,Assumptions!$A$23:$B$27,2,FALSE)*Assumptions!$B$4</f>
        <v>0.55000000000000004</v>
      </c>
      <c r="Q7765" s="74">
        <f t="shared" si="242"/>
        <v>64212.773130710593</v>
      </c>
      <c r="R7765" s="75" t="str">
        <f>IF($O7765&lt;Assumptions!$B$17,"A",IF($O7765&lt;Assumptions!$B$18,"B",IF($O7765&lt;Assumptions!$B$19,"C",IF($O7765&lt;Assumptions!$B$20,"D","E"))))</f>
        <v>B</v>
      </c>
      <c r="S7765" s="75">
        <f t="shared" si="243"/>
        <v>0</v>
      </c>
    </row>
    <row r="7766" spans="1:19" ht="17.399999999999999" x14ac:dyDescent="0.3">
      <c r="A7766" s="39" t="s">
        <v>1210</v>
      </c>
      <c r="B7766" s="39" t="s">
        <v>94</v>
      </c>
      <c r="C7766" s="39" t="s">
        <v>135</v>
      </c>
      <c r="D7766" s="39" t="s">
        <v>38</v>
      </c>
      <c r="E7766" s="70" t="s">
        <v>46</v>
      </c>
      <c r="F7766" s="70" t="s">
        <v>36</v>
      </c>
      <c r="G7766" s="78">
        <v>43823</v>
      </c>
      <c r="H7766" s="78">
        <v>45717</v>
      </c>
      <c r="I7766" s="69">
        <v>2894223.16</v>
      </c>
      <c r="J7766" s="70">
        <v>0</v>
      </c>
      <c r="K7766" s="71">
        <v>1.0449999999999999</v>
      </c>
      <c r="L7766" s="70">
        <v>0</v>
      </c>
      <c r="M7766" s="71">
        <v>0.81200000000000006</v>
      </c>
      <c r="N7766" s="72"/>
      <c r="O7766" s="73">
        <f>MIN(1,MAX(0,(1/(1+EXP(-(Assumptions!$B$5 + Assumptions!$B$6*$N7766))))*Assumptions!$B$3))</f>
        <v>3.9165722796764356E-2</v>
      </c>
      <c r="P7766" s="73">
        <f>VLOOKUP($F7766,Assumptions!$A$23:$B$27,2,FALSE)*Assumptions!$B$4</f>
        <v>0.55000000000000004</v>
      </c>
      <c r="Q7766" s="74">
        <f t="shared" si="242"/>
        <v>62344.888098094467</v>
      </c>
      <c r="R7766" s="75" t="str">
        <f>IF($O7766&lt;Assumptions!$B$17,"A",IF($O7766&lt;Assumptions!$B$18,"B",IF($O7766&lt;Assumptions!$B$19,"C",IF($O7766&lt;Assumptions!$B$20,"D","E"))))</f>
        <v>B</v>
      </c>
      <c r="S7766" s="75">
        <f t="shared" si="243"/>
        <v>0</v>
      </c>
    </row>
    <row r="7767" spans="1:19" ht="17.399999999999999" x14ac:dyDescent="0.3">
      <c r="A7767" s="39" t="s">
        <v>1210</v>
      </c>
      <c r="B7767" s="39" t="s">
        <v>94</v>
      </c>
      <c r="C7767" s="39" t="s">
        <v>135</v>
      </c>
      <c r="D7767" s="39" t="s">
        <v>38</v>
      </c>
      <c r="E7767" s="70" t="s">
        <v>46</v>
      </c>
      <c r="F7767" s="70" t="s">
        <v>36</v>
      </c>
      <c r="G7767" s="78">
        <v>43823</v>
      </c>
      <c r="H7767" s="78">
        <v>45748</v>
      </c>
      <c r="I7767" s="69">
        <v>2801337.61</v>
      </c>
      <c r="J7767" s="70">
        <v>0</v>
      </c>
      <c r="K7767" s="71">
        <v>0.96699999999999997</v>
      </c>
      <c r="L7767" s="70">
        <v>0</v>
      </c>
      <c r="M7767" s="71">
        <v>0.81200000000000006</v>
      </c>
      <c r="N7767" s="72"/>
      <c r="O7767" s="73">
        <f>MIN(1,MAX(0,(1/(1+EXP(-(Assumptions!$B$5 + Assumptions!$B$6*$N7767))))*Assumptions!$B$3))</f>
        <v>3.9165722796764356E-2</v>
      </c>
      <c r="P7767" s="73">
        <f>VLOOKUP($F7767,Assumptions!$A$23:$B$27,2,FALSE)*Assumptions!$B$4</f>
        <v>0.55000000000000004</v>
      </c>
      <c r="Q7767" s="74">
        <f t="shared" si="242"/>
        <v>60344.026761375702</v>
      </c>
      <c r="R7767" s="75" t="str">
        <f>IF($O7767&lt;Assumptions!$B$17,"A",IF($O7767&lt;Assumptions!$B$18,"B",IF($O7767&lt;Assumptions!$B$19,"C",IF($O7767&lt;Assumptions!$B$20,"D","E"))))</f>
        <v>B</v>
      </c>
      <c r="S7767" s="75">
        <f t="shared" si="243"/>
        <v>0</v>
      </c>
    </row>
    <row r="7768" spans="1:19" ht="17.399999999999999" x14ac:dyDescent="0.3">
      <c r="A7768" s="39" t="s">
        <v>1210</v>
      </c>
      <c r="B7768" s="39" t="s">
        <v>94</v>
      </c>
      <c r="C7768" s="39" t="s">
        <v>135</v>
      </c>
      <c r="D7768" s="39" t="s">
        <v>38</v>
      </c>
      <c r="E7768" s="70" t="s">
        <v>46</v>
      </c>
      <c r="F7768" s="70" t="s">
        <v>36</v>
      </c>
      <c r="G7768" s="78">
        <v>43823</v>
      </c>
      <c r="H7768" s="78">
        <v>45778</v>
      </c>
      <c r="I7768" s="69">
        <v>2717163.51</v>
      </c>
      <c r="J7768" s="70">
        <v>0</v>
      </c>
      <c r="K7768" s="71">
        <v>1.0740000000000001</v>
      </c>
      <c r="L7768" s="70">
        <v>0</v>
      </c>
      <c r="M7768" s="71">
        <v>0.81200000000000006</v>
      </c>
      <c r="N7768" s="72"/>
      <c r="O7768" s="73">
        <f>MIN(1,MAX(0,(1/(1+EXP(-(Assumptions!$B$5 + Assumptions!$B$6*$N7768))))*Assumptions!$B$3))</f>
        <v>3.9165722796764356E-2</v>
      </c>
      <c r="P7768" s="73">
        <f>VLOOKUP($F7768,Assumptions!$A$23:$B$27,2,FALSE)*Assumptions!$B$4</f>
        <v>0.55000000000000004</v>
      </c>
      <c r="Q7768" s="74">
        <f t="shared" si="242"/>
        <v>58530.82005437879</v>
      </c>
      <c r="R7768" s="75" t="str">
        <f>IF($O7768&lt;Assumptions!$B$17,"A",IF($O7768&lt;Assumptions!$B$18,"B",IF($O7768&lt;Assumptions!$B$19,"C",IF($O7768&lt;Assumptions!$B$20,"D","E"))))</f>
        <v>B</v>
      </c>
      <c r="S7768" s="75">
        <f t="shared" si="243"/>
        <v>0</v>
      </c>
    </row>
    <row r="7769" spans="1:19" ht="17.399999999999999" x14ac:dyDescent="0.3">
      <c r="A7769" s="39" t="s">
        <v>1210</v>
      </c>
      <c r="B7769" s="39" t="s">
        <v>94</v>
      </c>
      <c r="C7769" s="39" t="s">
        <v>135</v>
      </c>
      <c r="D7769" s="39" t="s">
        <v>38</v>
      </c>
      <c r="E7769" s="70" t="s">
        <v>46</v>
      </c>
      <c r="F7769" s="70" t="s">
        <v>36</v>
      </c>
      <c r="G7769" s="78">
        <v>43823</v>
      </c>
      <c r="H7769" s="78">
        <v>45809</v>
      </c>
      <c r="I7769" s="69">
        <v>2644011.75</v>
      </c>
      <c r="J7769" s="70">
        <v>0</v>
      </c>
      <c r="K7769" s="71">
        <v>0.99199999999999999</v>
      </c>
      <c r="L7769" s="70">
        <v>0</v>
      </c>
      <c r="M7769" s="71">
        <v>0.81200000000000006</v>
      </c>
      <c r="N7769" s="72"/>
      <c r="O7769" s="73">
        <f>MIN(1,MAX(0,(1/(1+EXP(-(Assumptions!$B$5 + Assumptions!$B$6*$N7769))))*Assumptions!$B$3))</f>
        <v>3.9165722796764356E-2</v>
      </c>
      <c r="P7769" s="73">
        <f>VLOOKUP($F7769,Assumptions!$A$23:$B$27,2,FALSE)*Assumptions!$B$4</f>
        <v>0.55000000000000004</v>
      </c>
      <c r="Q7769" s="74">
        <f t="shared" si="242"/>
        <v>56955.047199538305</v>
      </c>
      <c r="R7769" s="75" t="str">
        <f>IF($O7769&lt;Assumptions!$B$17,"A",IF($O7769&lt;Assumptions!$B$18,"B",IF($O7769&lt;Assumptions!$B$19,"C",IF($O7769&lt;Assumptions!$B$20,"D","E"))))</f>
        <v>B</v>
      </c>
      <c r="S7769" s="75">
        <f t="shared" si="243"/>
        <v>0</v>
      </c>
    </row>
    <row r="7770" spans="1:19" ht="17.399999999999999" x14ac:dyDescent="0.3">
      <c r="A7770" s="39" t="s">
        <v>1210</v>
      </c>
      <c r="B7770" s="39" t="s">
        <v>94</v>
      </c>
      <c r="C7770" s="39" t="s">
        <v>135</v>
      </c>
      <c r="D7770" s="39" t="s">
        <v>38</v>
      </c>
      <c r="E7770" s="70" t="s">
        <v>46</v>
      </c>
      <c r="F7770" s="70" t="s">
        <v>36</v>
      </c>
      <c r="G7770" s="78">
        <v>43823</v>
      </c>
      <c r="H7770" s="78">
        <v>45839</v>
      </c>
      <c r="I7770" s="69">
        <v>2572924.37</v>
      </c>
      <c r="J7770" s="70">
        <v>15</v>
      </c>
      <c r="K7770" s="71">
        <v>1.095</v>
      </c>
      <c r="L7770" s="70">
        <v>0</v>
      </c>
      <c r="M7770" s="71">
        <v>0.81200000000000006</v>
      </c>
      <c r="N7770" s="72"/>
      <c r="O7770" s="73">
        <f>MIN(1,MAX(0,(1/(1+EXP(-(Assumptions!$B$5 + Assumptions!$B$6*$N7770))))*Assumptions!$B$3))</f>
        <v>3.9165722796764356E-2</v>
      </c>
      <c r="P7770" s="73">
        <f>VLOOKUP($F7770,Assumptions!$A$23:$B$27,2,FALSE)*Assumptions!$B$4</f>
        <v>0.55000000000000004</v>
      </c>
      <c r="Q7770" s="74">
        <f t="shared" si="242"/>
        <v>55423.743458852769</v>
      </c>
      <c r="R7770" s="75" t="str">
        <f>IF($O7770&lt;Assumptions!$B$17,"A",IF($O7770&lt;Assumptions!$B$18,"B",IF($O7770&lt;Assumptions!$B$19,"C",IF($O7770&lt;Assumptions!$B$20,"D","E"))))</f>
        <v>B</v>
      </c>
      <c r="S7770" s="75">
        <f t="shared" si="243"/>
        <v>0</v>
      </c>
    </row>
    <row r="7771" spans="1:19" ht="17.399999999999999" x14ac:dyDescent="0.3">
      <c r="A7771" s="39" t="s">
        <v>1210</v>
      </c>
      <c r="B7771" s="39" t="s">
        <v>94</v>
      </c>
      <c r="C7771" s="39" t="s">
        <v>135</v>
      </c>
      <c r="D7771" s="39" t="s">
        <v>38</v>
      </c>
      <c r="E7771" s="70" t="s">
        <v>46</v>
      </c>
      <c r="F7771" s="70" t="s">
        <v>36</v>
      </c>
      <c r="G7771" s="78">
        <v>43823</v>
      </c>
      <c r="H7771" s="78">
        <v>45870</v>
      </c>
      <c r="I7771" s="69">
        <v>2501480.98</v>
      </c>
      <c r="J7771" s="70">
        <v>0</v>
      </c>
      <c r="K7771" s="71">
        <v>1</v>
      </c>
      <c r="L7771" s="70">
        <v>0</v>
      </c>
      <c r="M7771" s="71">
        <v>0.81200000000000006</v>
      </c>
      <c r="N7771" s="72"/>
      <c r="O7771" s="73">
        <f>MIN(1,MAX(0,(1/(1+EXP(-(Assumptions!$B$5 + Assumptions!$B$6*$N7771))))*Assumptions!$B$3))</f>
        <v>3.9165722796764356E-2</v>
      </c>
      <c r="P7771" s="73">
        <f>VLOOKUP($F7771,Assumptions!$A$23:$B$27,2,FALSE)*Assumptions!$B$4</f>
        <v>0.55000000000000004</v>
      </c>
      <c r="Q7771" s="74">
        <f t="shared" si="242"/>
        <v>53884.770854232142</v>
      </c>
      <c r="R7771" s="75" t="str">
        <f>IF($O7771&lt;Assumptions!$B$17,"A",IF($O7771&lt;Assumptions!$B$18,"B",IF($O7771&lt;Assumptions!$B$19,"C",IF($O7771&lt;Assumptions!$B$20,"D","E"))))</f>
        <v>B</v>
      </c>
      <c r="S7771" s="75">
        <f t="shared" si="243"/>
        <v>0</v>
      </c>
    </row>
    <row r="7772" spans="1:19" ht="17.399999999999999" x14ac:dyDescent="0.3">
      <c r="A7772" s="39" t="s">
        <v>1210</v>
      </c>
      <c r="B7772" s="39" t="s">
        <v>94</v>
      </c>
      <c r="C7772" s="39" t="s">
        <v>135</v>
      </c>
      <c r="D7772" s="39" t="s">
        <v>38</v>
      </c>
      <c r="E7772" s="70" t="s">
        <v>46</v>
      </c>
      <c r="F7772" s="70" t="s">
        <v>36</v>
      </c>
      <c r="G7772" s="78">
        <v>43823</v>
      </c>
      <c r="H7772" s="78">
        <v>45901</v>
      </c>
      <c r="I7772" s="69">
        <v>2423317.9900000002</v>
      </c>
      <c r="J7772" s="70">
        <v>0</v>
      </c>
      <c r="K7772" s="71">
        <v>0.96599999999999997</v>
      </c>
      <c r="L7772" s="70">
        <v>0</v>
      </c>
      <c r="M7772" s="71">
        <v>0.81200000000000006</v>
      </c>
      <c r="N7772" s="72"/>
      <c r="O7772" s="73">
        <f>MIN(1,MAX(0,(1/(1+EXP(-(Assumptions!$B$5 + Assumptions!$B$6*$N7772))))*Assumptions!$B$3))</f>
        <v>3.9165722796764356E-2</v>
      </c>
      <c r="P7772" s="73">
        <f>VLOOKUP($F7772,Assumptions!$A$23:$B$27,2,FALSE)*Assumptions!$B$4</f>
        <v>0.55000000000000004</v>
      </c>
      <c r="Q7772" s="74">
        <f t="shared" si="242"/>
        <v>52201.050354613704</v>
      </c>
      <c r="R7772" s="75" t="str">
        <f>IF($O7772&lt;Assumptions!$B$17,"A",IF($O7772&lt;Assumptions!$B$18,"B",IF($O7772&lt;Assumptions!$B$19,"C",IF($O7772&lt;Assumptions!$B$20,"D","E"))))</f>
        <v>B</v>
      </c>
      <c r="S7772" s="75">
        <f t="shared" si="243"/>
        <v>0</v>
      </c>
    </row>
    <row r="7773" spans="1:19" ht="17.399999999999999" x14ac:dyDescent="0.3">
      <c r="A7773" s="39" t="s">
        <v>1210</v>
      </c>
      <c r="B7773" s="39" t="s">
        <v>94</v>
      </c>
      <c r="C7773" s="39" t="s">
        <v>135</v>
      </c>
      <c r="D7773" s="39" t="s">
        <v>38</v>
      </c>
      <c r="E7773" s="70" t="s">
        <v>46</v>
      </c>
      <c r="F7773" s="70" t="s">
        <v>36</v>
      </c>
      <c r="G7773" s="78">
        <v>43823</v>
      </c>
      <c r="H7773" s="78">
        <v>45931</v>
      </c>
      <c r="I7773" s="69">
        <v>2357474.89</v>
      </c>
      <c r="J7773" s="70">
        <v>15</v>
      </c>
      <c r="K7773" s="71">
        <v>1.028</v>
      </c>
      <c r="L7773" s="70">
        <v>0</v>
      </c>
      <c r="M7773" s="71">
        <v>0.81200000000000006</v>
      </c>
      <c r="N7773" s="72"/>
      <c r="O7773" s="73">
        <f>MIN(1,MAX(0,(1/(1+EXP(-(Assumptions!$B$5 + Assumptions!$B$6*$N7773))))*Assumptions!$B$3))</f>
        <v>3.9165722796764356E-2</v>
      </c>
      <c r="P7773" s="73">
        <f>VLOOKUP($F7773,Assumptions!$A$23:$B$27,2,FALSE)*Assumptions!$B$4</f>
        <v>0.55000000000000004</v>
      </c>
      <c r="Q7773" s="74">
        <f t="shared" si="242"/>
        <v>50782.714423139907</v>
      </c>
      <c r="R7773" s="75" t="str">
        <f>IF($O7773&lt;Assumptions!$B$17,"A",IF($O7773&lt;Assumptions!$B$18,"B",IF($O7773&lt;Assumptions!$B$19,"C",IF($O7773&lt;Assumptions!$B$20,"D","E"))))</f>
        <v>B</v>
      </c>
      <c r="S7773" s="75">
        <f t="shared" si="243"/>
        <v>0</v>
      </c>
    </row>
    <row r="7774" spans="1:19" ht="17.399999999999999" x14ac:dyDescent="0.3">
      <c r="A7774" s="39" t="s">
        <v>1210</v>
      </c>
      <c r="B7774" s="39" t="s">
        <v>94</v>
      </c>
      <c r="C7774" s="39" t="s">
        <v>135</v>
      </c>
      <c r="D7774" s="39" t="s">
        <v>38</v>
      </c>
      <c r="E7774" s="70" t="s">
        <v>46</v>
      </c>
      <c r="F7774" s="70" t="s">
        <v>36</v>
      </c>
      <c r="G7774" s="78">
        <v>43823</v>
      </c>
      <c r="H7774" s="78">
        <v>45962</v>
      </c>
      <c r="I7774" s="69">
        <v>2283150.25</v>
      </c>
      <c r="J7774" s="70">
        <v>95</v>
      </c>
      <c r="K7774" s="71">
        <v>0.29799999999999999</v>
      </c>
      <c r="L7774" s="70">
        <v>0</v>
      </c>
      <c r="M7774" s="71">
        <v>0.81200000000000006</v>
      </c>
      <c r="N7774" s="72"/>
      <c r="O7774" s="73">
        <f>MIN(1,MAX(0,(1/(1+EXP(-(Assumptions!$B$5 + Assumptions!$B$6*$N7774))))*Assumptions!$B$3))</f>
        <v>3.9165722796764356E-2</v>
      </c>
      <c r="P7774" s="73">
        <f>VLOOKUP($F7774,Assumptions!$A$23:$B$27,2,FALSE)*Assumptions!$B$4</f>
        <v>0.55000000000000004</v>
      </c>
      <c r="Q7774" s="74">
        <f t="shared" si="242"/>
        <v>49181.676387174783</v>
      </c>
      <c r="R7774" s="75" t="str">
        <f>IF($O7774&lt;Assumptions!$B$17,"A",IF($O7774&lt;Assumptions!$B$18,"B",IF($O7774&lt;Assumptions!$B$19,"C",IF($O7774&lt;Assumptions!$B$20,"D","E"))))</f>
        <v>B</v>
      </c>
      <c r="S7774" s="75">
        <f t="shared" si="243"/>
        <v>0</v>
      </c>
    </row>
    <row r="7775" spans="1:19" ht="17.399999999999999" x14ac:dyDescent="0.3">
      <c r="A7775" s="39" t="s">
        <v>1210</v>
      </c>
      <c r="B7775" s="39" t="s">
        <v>94</v>
      </c>
      <c r="C7775" s="39" t="s">
        <v>135</v>
      </c>
      <c r="D7775" s="39" t="s">
        <v>38</v>
      </c>
      <c r="E7775" s="70" t="s">
        <v>46</v>
      </c>
      <c r="F7775" s="70" t="s">
        <v>36</v>
      </c>
      <c r="G7775" s="78">
        <v>43823</v>
      </c>
      <c r="H7775" s="78">
        <v>45992</v>
      </c>
      <c r="I7775" s="69">
        <v>2212243.7999999998</v>
      </c>
      <c r="J7775" s="70">
        <v>35</v>
      </c>
      <c r="K7775" s="71">
        <v>0.41899999999999998</v>
      </c>
      <c r="L7775" s="70">
        <v>0</v>
      </c>
      <c r="M7775" s="71">
        <v>0.81200000000000006</v>
      </c>
      <c r="N7775" s="72"/>
      <c r="O7775" s="73">
        <f>MIN(1,MAX(0,(1/(1+EXP(-(Assumptions!$B$5 + Assumptions!$B$6*$N7775))))*Assumptions!$B$3))</f>
        <v>3.9165722796764356E-2</v>
      </c>
      <c r="P7775" s="73">
        <f>VLOOKUP($F7775,Assumptions!$A$23:$B$27,2,FALSE)*Assumptions!$B$4</f>
        <v>0.55000000000000004</v>
      </c>
      <c r="Q7775" s="74">
        <f t="shared" si="242"/>
        <v>47654.270086313336</v>
      </c>
      <c r="R7775" s="75" t="str">
        <f>IF($O7775&lt;Assumptions!$B$17,"A",IF($O7775&lt;Assumptions!$B$18,"B",IF($O7775&lt;Assumptions!$B$19,"C",IF($O7775&lt;Assumptions!$B$20,"D","E"))))</f>
        <v>B</v>
      </c>
      <c r="S7775" s="75">
        <f t="shared" si="243"/>
        <v>0</v>
      </c>
    </row>
    <row r="7776" spans="1:19" ht="17.399999999999999" x14ac:dyDescent="0.3">
      <c r="A7776" s="39" t="s">
        <v>1211</v>
      </c>
      <c r="B7776" s="39" t="s">
        <v>89</v>
      </c>
      <c r="C7776" s="39" t="s">
        <v>135</v>
      </c>
      <c r="D7776" s="39" t="s">
        <v>26</v>
      </c>
      <c r="E7776" s="70" t="s">
        <v>23</v>
      </c>
      <c r="F7776" s="70" t="s">
        <v>40</v>
      </c>
      <c r="G7776" s="78">
        <v>43636</v>
      </c>
      <c r="H7776" s="78">
        <v>45658</v>
      </c>
      <c r="I7776" s="69">
        <v>506966.88</v>
      </c>
      <c r="J7776" s="70">
        <v>35</v>
      </c>
      <c r="K7776" s="71">
        <v>0.46800000000000003</v>
      </c>
      <c r="L7776" s="70">
        <v>0</v>
      </c>
      <c r="M7776" s="71">
        <v>0.879</v>
      </c>
      <c r="N7776" s="72"/>
      <c r="O7776" s="73">
        <f>MIN(1,MAX(0,(1/(1+EXP(-(Assumptions!$B$5 + Assumptions!$B$6*$N7776))))*Assumptions!$B$3))</f>
        <v>3.9165722796764356E-2</v>
      </c>
      <c r="P7776" s="73">
        <f>VLOOKUP($F7776,Assumptions!$A$23:$B$27,2,FALSE)*Assumptions!$B$4</f>
        <v>0.7</v>
      </c>
      <c r="Q7776" s="74">
        <f t="shared" si="242"/>
        <v>13899.007002454349</v>
      </c>
      <c r="R7776" s="75" t="str">
        <f>IF($O7776&lt;Assumptions!$B$17,"A",IF($O7776&lt;Assumptions!$B$18,"B",IF($O7776&lt;Assumptions!$B$19,"C",IF($O7776&lt;Assumptions!$B$20,"D","E"))))</f>
        <v>B</v>
      </c>
      <c r="S7776" s="75">
        <f t="shared" si="243"/>
        <v>0</v>
      </c>
    </row>
    <row r="7777" spans="1:19" ht="17.399999999999999" x14ac:dyDescent="0.3">
      <c r="A7777" s="39" t="s">
        <v>1211</v>
      </c>
      <c r="B7777" s="39" t="s">
        <v>89</v>
      </c>
      <c r="C7777" s="39" t="s">
        <v>135</v>
      </c>
      <c r="D7777" s="39" t="s">
        <v>26</v>
      </c>
      <c r="E7777" s="70" t="s">
        <v>23</v>
      </c>
      <c r="F7777" s="70" t="s">
        <v>40</v>
      </c>
      <c r="G7777" s="78">
        <v>43636</v>
      </c>
      <c r="H7777" s="78">
        <v>45689</v>
      </c>
      <c r="I7777" s="69">
        <v>491875.47</v>
      </c>
      <c r="J7777" s="70">
        <v>0</v>
      </c>
      <c r="K7777" s="71">
        <v>1.0489999999999999</v>
      </c>
      <c r="L7777" s="70">
        <v>0</v>
      </c>
      <c r="M7777" s="71">
        <v>0.879</v>
      </c>
      <c r="N7777" s="72"/>
      <c r="O7777" s="73">
        <f>MIN(1,MAX(0,(1/(1+EXP(-(Assumptions!$B$5 + Assumptions!$B$6*$N7777))))*Assumptions!$B$3))</f>
        <v>3.9165722796764356E-2</v>
      </c>
      <c r="P7777" s="73">
        <f>VLOOKUP($F7777,Assumptions!$A$23:$B$27,2,FALSE)*Assumptions!$B$4</f>
        <v>0.7</v>
      </c>
      <c r="Q7777" s="74">
        <f t="shared" si="242"/>
        <v>13485.260815983725</v>
      </c>
      <c r="R7777" s="75" t="str">
        <f>IF($O7777&lt;Assumptions!$B$17,"A",IF($O7777&lt;Assumptions!$B$18,"B",IF($O7777&lt;Assumptions!$B$19,"C",IF($O7777&lt;Assumptions!$B$20,"D","E"))))</f>
        <v>B</v>
      </c>
      <c r="S7777" s="75">
        <f t="shared" si="243"/>
        <v>0</v>
      </c>
    </row>
    <row r="7778" spans="1:19" ht="17.399999999999999" x14ac:dyDescent="0.3">
      <c r="A7778" s="39" t="s">
        <v>1211</v>
      </c>
      <c r="B7778" s="39" t="s">
        <v>89</v>
      </c>
      <c r="C7778" s="39" t="s">
        <v>135</v>
      </c>
      <c r="D7778" s="39" t="s">
        <v>26</v>
      </c>
      <c r="E7778" s="70" t="s">
        <v>23</v>
      </c>
      <c r="F7778" s="70" t="s">
        <v>40</v>
      </c>
      <c r="G7778" s="78">
        <v>43636</v>
      </c>
      <c r="H7778" s="78">
        <v>45717</v>
      </c>
      <c r="I7778" s="69">
        <v>479040.25</v>
      </c>
      <c r="J7778" s="70">
        <v>95</v>
      </c>
      <c r="K7778" s="71">
        <v>0.36699999999999999</v>
      </c>
      <c r="L7778" s="70">
        <v>0</v>
      </c>
      <c r="M7778" s="71">
        <v>0.879</v>
      </c>
      <c r="N7778" s="72"/>
      <c r="O7778" s="73">
        <f>MIN(1,MAX(0,(1/(1+EXP(-(Assumptions!$B$5 + Assumptions!$B$6*$N7778))))*Assumptions!$B$3))</f>
        <v>3.9165722796764356E-2</v>
      </c>
      <c r="P7778" s="73">
        <f>VLOOKUP($F7778,Assumptions!$A$23:$B$27,2,FALSE)*Assumptions!$B$4</f>
        <v>0.7</v>
      </c>
      <c r="Q7778" s="74">
        <f t="shared" si="242"/>
        <v>13133.370347994885</v>
      </c>
      <c r="R7778" s="75" t="str">
        <f>IF($O7778&lt;Assumptions!$B$17,"A",IF($O7778&lt;Assumptions!$B$18,"B",IF($O7778&lt;Assumptions!$B$19,"C",IF($O7778&lt;Assumptions!$B$20,"D","E"))))</f>
        <v>B</v>
      </c>
      <c r="S7778" s="75">
        <f t="shared" si="243"/>
        <v>0</v>
      </c>
    </row>
    <row r="7779" spans="1:19" ht="17.399999999999999" x14ac:dyDescent="0.3">
      <c r="A7779" s="39" t="s">
        <v>1211</v>
      </c>
      <c r="B7779" s="39" t="s">
        <v>89</v>
      </c>
      <c r="C7779" s="39" t="s">
        <v>135</v>
      </c>
      <c r="D7779" s="39" t="s">
        <v>26</v>
      </c>
      <c r="E7779" s="70" t="s">
        <v>23</v>
      </c>
      <c r="F7779" s="70" t="s">
        <v>40</v>
      </c>
      <c r="G7779" s="78">
        <v>43636</v>
      </c>
      <c r="H7779" s="78">
        <v>45748</v>
      </c>
      <c r="I7779" s="69">
        <v>464695.06</v>
      </c>
      <c r="J7779" s="70">
        <v>95</v>
      </c>
      <c r="K7779" s="71">
        <v>0.19</v>
      </c>
      <c r="L7779" s="70">
        <v>0</v>
      </c>
      <c r="M7779" s="71">
        <v>0.879</v>
      </c>
      <c r="N7779" s="72"/>
      <c r="O7779" s="73">
        <f>MIN(1,MAX(0,(1/(1+EXP(-(Assumptions!$B$5 + Assumptions!$B$6*$N7779))))*Assumptions!$B$3))</f>
        <v>3.9165722796764356E-2</v>
      </c>
      <c r="P7779" s="73">
        <f>VLOOKUP($F7779,Assumptions!$A$23:$B$27,2,FALSE)*Assumptions!$B$4</f>
        <v>0.7</v>
      </c>
      <c r="Q7779" s="74">
        <f t="shared" si="242"/>
        <v>12740.082533490044</v>
      </c>
      <c r="R7779" s="75" t="str">
        <f>IF($O7779&lt;Assumptions!$B$17,"A",IF($O7779&lt;Assumptions!$B$18,"B",IF($O7779&lt;Assumptions!$B$19,"C",IF($O7779&lt;Assumptions!$B$20,"D","E"))))</f>
        <v>B</v>
      </c>
      <c r="S7779" s="75">
        <f t="shared" si="243"/>
        <v>0</v>
      </c>
    </row>
    <row r="7780" spans="1:19" ht="17.399999999999999" x14ac:dyDescent="0.3">
      <c r="A7780" s="39" t="s">
        <v>1211</v>
      </c>
      <c r="B7780" s="39" t="s">
        <v>89</v>
      </c>
      <c r="C7780" s="39" t="s">
        <v>135</v>
      </c>
      <c r="D7780" s="39" t="s">
        <v>26</v>
      </c>
      <c r="E7780" s="70" t="s">
        <v>23</v>
      </c>
      <c r="F7780" s="70" t="s">
        <v>40</v>
      </c>
      <c r="G7780" s="78">
        <v>43636</v>
      </c>
      <c r="H7780" s="78">
        <v>45778</v>
      </c>
      <c r="I7780" s="69">
        <v>451341.75</v>
      </c>
      <c r="J7780" s="70">
        <v>65</v>
      </c>
      <c r="K7780" s="71">
        <v>0.79</v>
      </c>
      <c r="L7780" s="70">
        <v>0</v>
      </c>
      <c r="M7780" s="71">
        <v>0.879</v>
      </c>
      <c r="N7780" s="72"/>
      <c r="O7780" s="73">
        <f>MIN(1,MAX(0,(1/(1+EXP(-(Assumptions!$B$5 + Assumptions!$B$6*$N7780))))*Assumptions!$B$3))</f>
        <v>3.9165722796764356E-2</v>
      </c>
      <c r="P7780" s="73">
        <f>VLOOKUP($F7780,Assumptions!$A$23:$B$27,2,FALSE)*Assumptions!$B$4</f>
        <v>0.7</v>
      </c>
      <c r="Q7780" s="74">
        <f t="shared" si="242"/>
        <v>12373.988106974562</v>
      </c>
      <c r="R7780" s="75" t="str">
        <f>IF($O7780&lt;Assumptions!$B$17,"A",IF($O7780&lt;Assumptions!$B$18,"B",IF($O7780&lt;Assumptions!$B$19,"C",IF($O7780&lt;Assumptions!$B$20,"D","E"))))</f>
        <v>B</v>
      </c>
      <c r="S7780" s="75">
        <f t="shared" si="243"/>
        <v>0</v>
      </c>
    </row>
    <row r="7781" spans="1:19" ht="17.399999999999999" x14ac:dyDescent="0.3">
      <c r="A7781" s="39" t="s">
        <v>1211</v>
      </c>
      <c r="B7781" s="39" t="s">
        <v>89</v>
      </c>
      <c r="C7781" s="39" t="s">
        <v>135</v>
      </c>
      <c r="D7781" s="39" t="s">
        <v>26</v>
      </c>
      <c r="E7781" s="70" t="s">
        <v>23</v>
      </c>
      <c r="F7781" s="70" t="s">
        <v>40</v>
      </c>
      <c r="G7781" s="78">
        <v>43636</v>
      </c>
      <c r="H7781" s="78">
        <v>45809</v>
      </c>
      <c r="I7781" s="69">
        <v>437476.53</v>
      </c>
      <c r="J7781" s="70">
        <v>15</v>
      </c>
      <c r="K7781" s="71">
        <v>1.105</v>
      </c>
      <c r="L7781" s="70">
        <v>0</v>
      </c>
      <c r="M7781" s="71">
        <v>0.879</v>
      </c>
      <c r="N7781" s="72"/>
      <c r="O7781" s="73">
        <f>MIN(1,MAX(0,(1/(1+EXP(-(Assumptions!$B$5 + Assumptions!$B$6*$N7781))))*Assumptions!$B$3))</f>
        <v>3.9165722796764356E-2</v>
      </c>
      <c r="P7781" s="73">
        <f>VLOOKUP($F7781,Assumptions!$A$23:$B$27,2,FALSE)*Assumptions!$B$4</f>
        <v>0.7</v>
      </c>
      <c r="Q7781" s="74">
        <f t="shared" si="242"/>
        <v>11993.859152849256</v>
      </c>
      <c r="R7781" s="75" t="str">
        <f>IF($O7781&lt;Assumptions!$B$17,"A",IF($O7781&lt;Assumptions!$B$18,"B",IF($O7781&lt;Assumptions!$B$19,"C",IF($O7781&lt;Assumptions!$B$20,"D","E"))))</f>
        <v>B</v>
      </c>
      <c r="S7781" s="75">
        <f t="shared" si="243"/>
        <v>0</v>
      </c>
    </row>
    <row r="7782" spans="1:19" ht="17.399999999999999" x14ac:dyDescent="0.3">
      <c r="A7782" s="39" t="s">
        <v>1211</v>
      </c>
      <c r="B7782" s="39" t="s">
        <v>89</v>
      </c>
      <c r="C7782" s="39" t="s">
        <v>135</v>
      </c>
      <c r="D7782" s="39" t="s">
        <v>26</v>
      </c>
      <c r="E7782" s="70" t="s">
        <v>23</v>
      </c>
      <c r="F7782" s="70" t="s">
        <v>40</v>
      </c>
      <c r="G7782" s="78">
        <v>43636</v>
      </c>
      <c r="H7782" s="78">
        <v>45839</v>
      </c>
      <c r="I7782" s="69">
        <v>425215.15</v>
      </c>
      <c r="J7782" s="70">
        <v>0</v>
      </c>
      <c r="K7782" s="71">
        <v>1.1020000000000001</v>
      </c>
      <c r="L7782" s="70">
        <v>0</v>
      </c>
      <c r="M7782" s="71">
        <v>0.879</v>
      </c>
      <c r="N7782" s="72"/>
      <c r="O7782" s="73">
        <f>MIN(1,MAX(0,(1/(1+EXP(-(Assumptions!$B$5 + Assumptions!$B$6*$N7782))))*Assumptions!$B$3))</f>
        <v>3.9165722796764356E-2</v>
      </c>
      <c r="P7782" s="73">
        <f>VLOOKUP($F7782,Assumptions!$A$23:$B$27,2,FALSE)*Assumptions!$B$4</f>
        <v>0.7</v>
      </c>
      <c r="Q7782" s="74">
        <f t="shared" si="242"/>
        <v>11657.701085719204</v>
      </c>
      <c r="R7782" s="75" t="str">
        <f>IF($O7782&lt;Assumptions!$B$17,"A",IF($O7782&lt;Assumptions!$B$18,"B",IF($O7782&lt;Assumptions!$B$19,"C",IF($O7782&lt;Assumptions!$B$20,"D","E"))))</f>
        <v>B</v>
      </c>
      <c r="S7782" s="75">
        <f t="shared" si="243"/>
        <v>0</v>
      </c>
    </row>
    <row r="7783" spans="1:19" ht="17.399999999999999" x14ac:dyDescent="0.3">
      <c r="A7783" s="39" t="s">
        <v>1211</v>
      </c>
      <c r="B7783" s="39" t="s">
        <v>89</v>
      </c>
      <c r="C7783" s="39" t="s">
        <v>135</v>
      </c>
      <c r="D7783" s="39" t="s">
        <v>26</v>
      </c>
      <c r="E7783" s="70" t="s">
        <v>23</v>
      </c>
      <c r="F7783" s="70" t="s">
        <v>40</v>
      </c>
      <c r="G7783" s="78">
        <v>43636</v>
      </c>
      <c r="H7783" s="78">
        <v>45870</v>
      </c>
      <c r="I7783" s="69">
        <v>412394.1</v>
      </c>
      <c r="J7783" s="70">
        <v>15</v>
      </c>
      <c r="K7783" s="71">
        <v>1.1379999999999999</v>
      </c>
      <c r="L7783" s="70">
        <v>0</v>
      </c>
      <c r="M7783" s="71">
        <v>0.879</v>
      </c>
      <c r="N7783" s="72"/>
      <c r="O7783" s="73">
        <f>MIN(1,MAX(0,(1/(1+EXP(-(Assumptions!$B$5 + Assumptions!$B$6*$N7783))))*Assumptions!$B$3))</f>
        <v>3.9165722796764356E-2</v>
      </c>
      <c r="P7783" s="73">
        <f>VLOOKUP($F7783,Assumptions!$A$23:$B$27,2,FALSE)*Assumptions!$B$4</f>
        <v>0.7</v>
      </c>
      <c r="Q7783" s="74">
        <f t="shared" si="242"/>
        <v>11306.199102534782</v>
      </c>
      <c r="R7783" s="75" t="str">
        <f>IF($O7783&lt;Assumptions!$B$17,"A",IF($O7783&lt;Assumptions!$B$18,"B",IF($O7783&lt;Assumptions!$B$19,"C",IF($O7783&lt;Assumptions!$B$20,"D","E"))))</f>
        <v>B</v>
      </c>
      <c r="S7783" s="75">
        <f t="shared" si="243"/>
        <v>0</v>
      </c>
    </row>
    <row r="7784" spans="1:19" ht="17.399999999999999" x14ac:dyDescent="0.3">
      <c r="A7784" s="39" t="s">
        <v>1211</v>
      </c>
      <c r="B7784" s="39" t="s">
        <v>89</v>
      </c>
      <c r="C7784" s="39" t="s">
        <v>135</v>
      </c>
      <c r="D7784" s="39" t="s">
        <v>26</v>
      </c>
      <c r="E7784" s="70" t="s">
        <v>23</v>
      </c>
      <c r="F7784" s="70" t="s">
        <v>40</v>
      </c>
      <c r="G7784" s="78">
        <v>43636</v>
      </c>
      <c r="H7784" s="78">
        <v>45901</v>
      </c>
      <c r="I7784" s="69">
        <v>399576.75</v>
      </c>
      <c r="J7784" s="70">
        <v>0</v>
      </c>
      <c r="K7784" s="71">
        <v>1.016</v>
      </c>
      <c r="L7784" s="70">
        <v>0</v>
      </c>
      <c r="M7784" s="71">
        <v>0.879</v>
      </c>
      <c r="N7784" s="72"/>
      <c r="O7784" s="73">
        <f>MIN(1,MAX(0,(1/(1+EXP(-(Assumptions!$B$5 + Assumptions!$B$6*$N7784))))*Assumptions!$B$3))</f>
        <v>3.9165722796764356E-2</v>
      </c>
      <c r="P7784" s="73">
        <f>VLOOKUP($F7784,Assumptions!$A$23:$B$27,2,FALSE)*Assumptions!$B$4</f>
        <v>0.7</v>
      </c>
      <c r="Q7784" s="74">
        <f t="shared" si="242"/>
        <v>10954.798558572407</v>
      </c>
      <c r="R7784" s="75" t="str">
        <f>IF($O7784&lt;Assumptions!$B$17,"A",IF($O7784&lt;Assumptions!$B$18,"B",IF($O7784&lt;Assumptions!$B$19,"C",IF($O7784&lt;Assumptions!$B$20,"D","E"))))</f>
        <v>B</v>
      </c>
      <c r="S7784" s="75">
        <f t="shared" si="243"/>
        <v>0</v>
      </c>
    </row>
    <row r="7785" spans="1:19" ht="17.399999999999999" x14ac:dyDescent="0.3">
      <c r="A7785" s="39" t="s">
        <v>1211</v>
      </c>
      <c r="B7785" s="39" t="s">
        <v>89</v>
      </c>
      <c r="C7785" s="39" t="s">
        <v>135</v>
      </c>
      <c r="D7785" s="39" t="s">
        <v>26</v>
      </c>
      <c r="E7785" s="70" t="s">
        <v>23</v>
      </c>
      <c r="F7785" s="70" t="s">
        <v>40</v>
      </c>
      <c r="G7785" s="78">
        <v>43636</v>
      </c>
      <c r="H7785" s="78">
        <v>45931</v>
      </c>
      <c r="I7785" s="69">
        <v>387893.21</v>
      </c>
      <c r="J7785" s="70">
        <v>15</v>
      </c>
      <c r="K7785" s="71">
        <v>1.113</v>
      </c>
      <c r="L7785" s="70">
        <v>0</v>
      </c>
      <c r="M7785" s="71">
        <v>0.879</v>
      </c>
      <c r="N7785" s="72"/>
      <c r="O7785" s="73">
        <f>MIN(1,MAX(0,(1/(1+EXP(-(Assumptions!$B$5 + Assumptions!$B$6*$N7785))))*Assumptions!$B$3))</f>
        <v>3.9165722796764356E-2</v>
      </c>
      <c r="P7785" s="73">
        <f>VLOOKUP($F7785,Assumptions!$A$23:$B$27,2,FALSE)*Assumptions!$B$4</f>
        <v>0.7</v>
      </c>
      <c r="Q7785" s="74">
        <f t="shared" si="242"/>
        <v>10634.482556324972</v>
      </c>
      <c r="R7785" s="75" t="str">
        <f>IF($O7785&lt;Assumptions!$B$17,"A",IF($O7785&lt;Assumptions!$B$18,"B",IF($O7785&lt;Assumptions!$B$19,"C",IF($O7785&lt;Assumptions!$B$20,"D","E"))))</f>
        <v>B</v>
      </c>
      <c r="S7785" s="75">
        <f t="shared" si="243"/>
        <v>0</v>
      </c>
    </row>
    <row r="7786" spans="1:19" ht="17.399999999999999" x14ac:dyDescent="0.3">
      <c r="A7786" s="39" t="s">
        <v>1211</v>
      </c>
      <c r="B7786" s="39" t="s">
        <v>89</v>
      </c>
      <c r="C7786" s="39" t="s">
        <v>135</v>
      </c>
      <c r="D7786" s="39" t="s">
        <v>26</v>
      </c>
      <c r="E7786" s="70" t="s">
        <v>23</v>
      </c>
      <c r="F7786" s="70" t="s">
        <v>40</v>
      </c>
      <c r="G7786" s="78">
        <v>43636</v>
      </c>
      <c r="H7786" s="78">
        <v>45962</v>
      </c>
      <c r="I7786" s="69">
        <v>375715.43</v>
      </c>
      <c r="J7786" s="70">
        <v>0</v>
      </c>
      <c r="K7786" s="71">
        <v>1.0880000000000001</v>
      </c>
      <c r="L7786" s="70">
        <v>0</v>
      </c>
      <c r="M7786" s="71">
        <v>0.879</v>
      </c>
      <c r="N7786" s="72"/>
      <c r="O7786" s="73">
        <f>MIN(1,MAX(0,(1/(1+EXP(-(Assumptions!$B$5 + Assumptions!$B$6*$N7786))))*Assumptions!$B$3))</f>
        <v>3.9165722796764356E-2</v>
      </c>
      <c r="P7786" s="73">
        <f>VLOOKUP($F7786,Assumptions!$A$23:$B$27,2,FALSE)*Assumptions!$B$4</f>
        <v>0.7</v>
      </c>
      <c r="Q7786" s="74">
        <f t="shared" si="242"/>
        <v>10300.616467292984</v>
      </c>
      <c r="R7786" s="75" t="str">
        <f>IF($O7786&lt;Assumptions!$B$17,"A",IF($O7786&lt;Assumptions!$B$18,"B",IF($O7786&lt;Assumptions!$B$19,"C",IF($O7786&lt;Assumptions!$B$20,"D","E"))))</f>
        <v>B</v>
      </c>
      <c r="S7786" s="75">
        <f t="shared" si="243"/>
        <v>0</v>
      </c>
    </row>
    <row r="7787" spans="1:19" ht="17.399999999999999" x14ac:dyDescent="0.3">
      <c r="A7787" s="39" t="s">
        <v>1211</v>
      </c>
      <c r="B7787" s="39" t="s">
        <v>89</v>
      </c>
      <c r="C7787" s="39" t="s">
        <v>135</v>
      </c>
      <c r="D7787" s="39" t="s">
        <v>26</v>
      </c>
      <c r="E7787" s="70" t="s">
        <v>23</v>
      </c>
      <c r="F7787" s="70" t="s">
        <v>40</v>
      </c>
      <c r="G7787" s="78">
        <v>43636</v>
      </c>
      <c r="H7787" s="78">
        <v>45992</v>
      </c>
      <c r="I7787" s="69">
        <v>365324.63</v>
      </c>
      <c r="J7787" s="70">
        <v>0</v>
      </c>
      <c r="K7787" s="71">
        <v>0.998</v>
      </c>
      <c r="L7787" s="70">
        <v>0</v>
      </c>
      <c r="M7787" s="71">
        <v>0.879</v>
      </c>
      <c r="N7787" s="72"/>
      <c r="O7787" s="73">
        <f>MIN(1,MAX(0,(1/(1+EXP(-(Assumptions!$B$5 + Assumptions!$B$6*$N7787))))*Assumptions!$B$3))</f>
        <v>3.9165722796764356E-2</v>
      </c>
      <c r="P7787" s="73">
        <f>VLOOKUP($F7787,Assumptions!$A$23:$B$27,2,FALSE)*Assumptions!$B$4</f>
        <v>0.7</v>
      </c>
      <c r="Q7787" s="74">
        <f t="shared" si="242"/>
        <v>10015.742232587352</v>
      </c>
      <c r="R7787" s="75" t="str">
        <f>IF($O7787&lt;Assumptions!$B$17,"A",IF($O7787&lt;Assumptions!$B$18,"B",IF($O7787&lt;Assumptions!$B$19,"C",IF($O7787&lt;Assumptions!$B$20,"D","E"))))</f>
        <v>B</v>
      </c>
      <c r="S7787" s="75">
        <f t="shared" si="243"/>
        <v>0</v>
      </c>
    </row>
    <row r="7788" spans="1:19" ht="17.399999999999999" x14ac:dyDescent="0.3">
      <c r="A7788" s="39" t="s">
        <v>1212</v>
      </c>
      <c r="B7788" s="39" t="s">
        <v>91</v>
      </c>
      <c r="C7788" s="39" t="s">
        <v>144</v>
      </c>
      <c r="D7788" s="39" t="s">
        <v>42</v>
      </c>
      <c r="E7788" s="70" t="s">
        <v>31</v>
      </c>
      <c r="F7788" s="70" t="s">
        <v>24</v>
      </c>
      <c r="G7788" s="78">
        <v>45127</v>
      </c>
      <c r="H7788" s="78">
        <v>45658</v>
      </c>
      <c r="I7788" s="69">
        <v>8747122.2200000007</v>
      </c>
      <c r="J7788" s="70">
        <v>0</v>
      </c>
      <c r="K7788" s="71">
        <v>1.0089999999999999</v>
      </c>
      <c r="L7788" s="70">
        <v>0</v>
      </c>
      <c r="M7788" s="71">
        <v>0.80600000000000005</v>
      </c>
      <c r="N7788" s="72"/>
      <c r="O7788" s="73">
        <f>MIN(1,MAX(0,(1/(1+EXP(-(Assumptions!$B$5 + Assumptions!$B$6*$N7788))))*Assumptions!$B$3))</f>
        <v>3.9165722796764356E-2</v>
      </c>
      <c r="P7788" s="73">
        <f>VLOOKUP($F7788,Assumptions!$A$23:$B$27,2,FALSE)*Assumptions!$B$4</f>
        <v>0.2</v>
      </c>
      <c r="Q7788" s="74">
        <f t="shared" si="242"/>
        <v>68517.472827587611</v>
      </c>
      <c r="R7788" s="75" t="str">
        <f>IF($O7788&lt;Assumptions!$B$17,"A",IF($O7788&lt;Assumptions!$B$18,"B",IF($O7788&lt;Assumptions!$B$19,"C",IF($O7788&lt;Assumptions!$B$20,"D","E"))))</f>
        <v>B</v>
      </c>
      <c r="S7788" s="75">
        <f t="shared" si="243"/>
        <v>0</v>
      </c>
    </row>
    <row r="7789" spans="1:19" ht="17.399999999999999" x14ac:dyDescent="0.3">
      <c r="A7789" s="39" t="s">
        <v>1212</v>
      </c>
      <c r="B7789" s="39" t="s">
        <v>91</v>
      </c>
      <c r="C7789" s="39" t="s">
        <v>144</v>
      </c>
      <c r="D7789" s="39" t="s">
        <v>42</v>
      </c>
      <c r="E7789" s="70" t="s">
        <v>31</v>
      </c>
      <c r="F7789" s="70" t="s">
        <v>24</v>
      </c>
      <c r="G7789" s="78">
        <v>45127</v>
      </c>
      <c r="H7789" s="78">
        <v>45689</v>
      </c>
      <c r="I7789" s="69">
        <v>8511642.9100000001</v>
      </c>
      <c r="J7789" s="70">
        <v>15</v>
      </c>
      <c r="K7789" s="71">
        <v>1.0469999999999999</v>
      </c>
      <c r="L7789" s="70">
        <v>0</v>
      </c>
      <c r="M7789" s="71">
        <v>0.80600000000000005</v>
      </c>
      <c r="N7789" s="72"/>
      <c r="O7789" s="73">
        <f>MIN(1,MAX(0,(1/(1+EXP(-(Assumptions!$B$5 + Assumptions!$B$6*$N7789))))*Assumptions!$B$3))</f>
        <v>3.9165722796764356E-2</v>
      </c>
      <c r="P7789" s="73">
        <f>VLOOKUP($F7789,Assumptions!$A$23:$B$27,2,FALSE)*Assumptions!$B$4</f>
        <v>0.2</v>
      </c>
      <c r="Q7789" s="74">
        <f t="shared" si="242"/>
        <v>66672.929351620944</v>
      </c>
      <c r="R7789" s="75" t="str">
        <f>IF($O7789&lt;Assumptions!$B$17,"A",IF($O7789&lt;Assumptions!$B$18,"B",IF($O7789&lt;Assumptions!$B$19,"C",IF($O7789&lt;Assumptions!$B$20,"D","E"))))</f>
        <v>B</v>
      </c>
      <c r="S7789" s="75">
        <f t="shared" si="243"/>
        <v>0</v>
      </c>
    </row>
    <row r="7790" spans="1:19" ht="17.399999999999999" x14ac:dyDescent="0.3">
      <c r="A7790" s="39" t="s">
        <v>1212</v>
      </c>
      <c r="B7790" s="39" t="s">
        <v>91</v>
      </c>
      <c r="C7790" s="39" t="s">
        <v>144</v>
      </c>
      <c r="D7790" s="39" t="s">
        <v>42</v>
      </c>
      <c r="E7790" s="70" t="s">
        <v>31</v>
      </c>
      <c r="F7790" s="70" t="s">
        <v>24</v>
      </c>
      <c r="G7790" s="78">
        <v>45127</v>
      </c>
      <c r="H7790" s="78">
        <v>45717</v>
      </c>
      <c r="I7790" s="69">
        <v>8305566.5199999996</v>
      </c>
      <c r="J7790" s="70">
        <v>0</v>
      </c>
      <c r="K7790" s="71">
        <v>0.99</v>
      </c>
      <c r="L7790" s="70">
        <v>0</v>
      </c>
      <c r="M7790" s="71">
        <v>0.80600000000000005</v>
      </c>
      <c r="N7790" s="72"/>
      <c r="O7790" s="73">
        <f>MIN(1,MAX(0,(1/(1+EXP(-(Assumptions!$B$5 + Assumptions!$B$6*$N7790))))*Assumptions!$B$3))</f>
        <v>3.9165722796764356E-2</v>
      </c>
      <c r="P7790" s="73">
        <f>VLOOKUP($F7790,Assumptions!$A$23:$B$27,2,FALSE)*Assumptions!$B$4</f>
        <v>0.2</v>
      </c>
      <c r="Q7790" s="74">
        <f t="shared" si="242"/>
        <v>65058.703198481351</v>
      </c>
      <c r="R7790" s="75" t="str">
        <f>IF($O7790&lt;Assumptions!$B$17,"A",IF($O7790&lt;Assumptions!$B$18,"B",IF($O7790&lt;Assumptions!$B$19,"C",IF($O7790&lt;Assumptions!$B$20,"D","E"))))</f>
        <v>B</v>
      </c>
      <c r="S7790" s="75">
        <f t="shared" si="243"/>
        <v>0</v>
      </c>
    </row>
    <row r="7791" spans="1:19" ht="17.399999999999999" x14ac:dyDescent="0.3">
      <c r="A7791" s="39" t="s">
        <v>1212</v>
      </c>
      <c r="B7791" s="39" t="s">
        <v>91</v>
      </c>
      <c r="C7791" s="39" t="s">
        <v>144</v>
      </c>
      <c r="D7791" s="39" t="s">
        <v>42</v>
      </c>
      <c r="E7791" s="70" t="s">
        <v>31</v>
      </c>
      <c r="F7791" s="70" t="s">
        <v>24</v>
      </c>
      <c r="G7791" s="78">
        <v>45127</v>
      </c>
      <c r="H7791" s="78">
        <v>45748</v>
      </c>
      <c r="I7791" s="69">
        <v>8128757.2599999998</v>
      </c>
      <c r="J7791" s="70">
        <v>35</v>
      </c>
      <c r="K7791" s="71">
        <v>0.56799999999999995</v>
      </c>
      <c r="L7791" s="70">
        <v>0</v>
      </c>
      <c r="M7791" s="71">
        <v>0.80600000000000005</v>
      </c>
      <c r="N7791" s="72"/>
      <c r="O7791" s="73">
        <f>MIN(1,MAX(0,(1/(1+EXP(-(Assumptions!$B$5 + Assumptions!$B$6*$N7791))))*Assumptions!$B$3))</f>
        <v>3.9165722796764356E-2</v>
      </c>
      <c r="P7791" s="73">
        <f>VLOOKUP($F7791,Assumptions!$A$23:$B$27,2,FALSE)*Assumptions!$B$4</f>
        <v>0.2</v>
      </c>
      <c r="Q7791" s="74">
        <f t="shared" si="242"/>
        <v>63673.730705469148</v>
      </c>
      <c r="R7791" s="75" t="str">
        <f>IF($O7791&lt;Assumptions!$B$17,"A",IF($O7791&lt;Assumptions!$B$18,"B",IF($O7791&lt;Assumptions!$B$19,"C",IF($O7791&lt;Assumptions!$B$20,"D","E"))))</f>
        <v>B</v>
      </c>
      <c r="S7791" s="75">
        <f t="shared" si="243"/>
        <v>0</v>
      </c>
    </row>
    <row r="7792" spans="1:19" ht="17.399999999999999" x14ac:dyDescent="0.3">
      <c r="A7792" s="39" t="s">
        <v>1212</v>
      </c>
      <c r="B7792" s="39" t="s">
        <v>91</v>
      </c>
      <c r="C7792" s="39" t="s">
        <v>144</v>
      </c>
      <c r="D7792" s="39" t="s">
        <v>42</v>
      </c>
      <c r="E7792" s="70" t="s">
        <v>31</v>
      </c>
      <c r="F7792" s="70" t="s">
        <v>24</v>
      </c>
      <c r="G7792" s="78">
        <v>45127</v>
      </c>
      <c r="H7792" s="78">
        <v>45778</v>
      </c>
      <c r="I7792" s="69">
        <v>7949580.2300000004</v>
      </c>
      <c r="J7792" s="70">
        <v>0</v>
      </c>
      <c r="K7792" s="71">
        <v>0.95599999999999996</v>
      </c>
      <c r="L7792" s="70">
        <v>0</v>
      </c>
      <c r="M7792" s="71">
        <v>0.80600000000000005</v>
      </c>
      <c r="N7792" s="72"/>
      <c r="O7792" s="73">
        <f>MIN(1,MAX(0,(1/(1+EXP(-(Assumptions!$B$5 + Assumptions!$B$6*$N7792))))*Assumptions!$B$3))</f>
        <v>3.9165722796764356E-2</v>
      </c>
      <c r="P7792" s="73">
        <f>VLOOKUP($F7792,Assumptions!$A$23:$B$27,2,FALSE)*Assumptions!$B$4</f>
        <v>0.2</v>
      </c>
      <c r="Q7792" s="74">
        <f t="shared" si="242"/>
        <v>62270.21112776365</v>
      </c>
      <c r="R7792" s="75" t="str">
        <f>IF($O7792&lt;Assumptions!$B$17,"A",IF($O7792&lt;Assumptions!$B$18,"B",IF($O7792&lt;Assumptions!$B$19,"C",IF($O7792&lt;Assumptions!$B$20,"D","E"))))</f>
        <v>B</v>
      </c>
      <c r="S7792" s="75">
        <f t="shared" si="243"/>
        <v>0</v>
      </c>
    </row>
    <row r="7793" spans="1:19" ht="17.399999999999999" x14ac:dyDescent="0.3">
      <c r="A7793" s="39" t="s">
        <v>1212</v>
      </c>
      <c r="B7793" s="39" t="s">
        <v>91</v>
      </c>
      <c r="C7793" s="39" t="s">
        <v>144</v>
      </c>
      <c r="D7793" s="39" t="s">
        <v>42</v>
      </c>
      <c r="E7793" s="70" t="s">
        <v>31</v>
      </c>
      <c r="F7793" s="70" t="s">
        <v>24</v>
      </c>
      <c r="G7793" s="78">
        <v>45127</v>
      </c>
      <c r="H7793" s="78">
        <v>45809</v>
      </c>
      <c r="I7793" s="69">
        <v>7737474.6399999997</v>
      </c>
      <c r="J7793" s="70">
        <v>0</v>
      </c>
      <c r="K7793" s="71">
        <v>1.044</v>
      </c>
      <c r="L7793" s="70">
        <v>0</v>
      </c>
      <c r="M7793" s="71">
        <v>0.80600000000000005</v>
      </c>
      <c r="N7793" s="72"/>
      <c r="O7793" s="73">
        <f>MIN(1,MAX(0,(1/(1+EXP(-(Assumptions!$B$5 + Assumptions!$B$6*$N7793))))*Assumptions!$B$3))</f>
        <v>3.9165722796764356E-2</v>
      </c>
      <c r="P7793" s="73">
        <f>VLOOKUP($F7793,Assumptions!$A$23:$B$27,2,FALSE)*Assumptions!$B$4</f>
        <v>0.2</v>
      </c>
      <c r="Q7793" s="74">
        <f t="shared" si="242"/>
        <v>60608.757379446812</v>
      </c>
      <c r="R7793" s="75" t="str">
        <f>IF($O7793&lt;Assumptions!$B$17,"A",IF($O7793&lt;Assumptions!$B$18,"B",IF($O7793&lt;Assumptions!$B$19,"C",IF($O7793&lt;Assumptions!$B$20,"D","E"))))</f>
        <v>B</v>
      </c>
      <c r="S7793" s="75">
        <f t="shared" si="243"/>
        <v>0</v>
      </c>
    </row>
    <row r="7794" spans="1:19" ht="17.399999999999999" x14ac:dyDescent="0.3">
      <c r="A7794" s="39" t="s">
        <v>1212</v>
      </c>
      <c r="B7794" s="39" t="s">
        <v>91</v>
      </c>
      <c r="C7794" s="39" t="s">
        <v>144</v>
      </c>
      <c r="D7794" s="39" t="s">
        <v>42</v>
      </c>
      <c r="E7794" s="70" t="s">
        <v>31</v>
      </c>
      <c r="F7794" s="70" t="s">
        <v>24</v>
      </c>
      <c r="G7794" s="78">
        <v>45127</v>
      </c>
      <c r="H7794" s="78">
        <v>45839</v>
      </c>
      <c r="I7794" s="69">
        <v>7560290.2599999998</v>
      </c>
      <c r="J7794" s="70">
        <v>35</v>
      </c>
      <c r="K7794" s="71">
        <v>0.72799999999999998</v>
      </c>
      <c r="L7794" s="70">
        <v>0</v>
      </c>
      <c r="M7794" s="71">
        <v>0.80600000000000005</v>
      </c>
      <c r="N7794" s="72"/>
      <c r="O7794" s="73">
        <f>MIN(1,MAX(0,(1/(1+EXP(-(Assumptions!$B$5 + Assumptions!$B$6*$N7794))))*Assumptions!$B$3))</f>
        <v>3.9165722796764356E-2</v>
      </c>
      <c r="P7794" s="73">
        <f>VLOOKUP($F7794,Assumptions!$A$23:$B$27,2,FALSE)*Assumptions!$B$4</f>
        <v>0.2</v>
      </c>
      <c r="Q7794" s="74">
        <f t="shared" si="242"/>
        <v>59220.846517247497</v>
      </c>
      <c r="R7794" s="75" t="str">
        <f>IF($O7794&lt;Assumptions!$B$17,"A",IF($O7794&lt;Assumptions!$B$18,"B",IF($O7794&lt;Assumptions!$B$19,"C",IF($O7794&lt;Assumptions!$B$20,"D","E"))))</f>
        <v>B</v>
      </c>
      <c r="S7794" s="75">
        <f t="shared" si="243"/>
        <v>0</v>
      </c>
    </row>
    <row r="7795" spans="1:19" ht="17.399999999999999" x14ac:dyDescent="0.3">
      <c r="A7795" s="39" t="s">
        <v>1212</v>
      </c>
      <c r="B7795" s="39" t="s">
        <v>91</v>
      </c>
      <c r="C7795" s="39" t="s">
        <v>144</v>
      </c>
      <c r="D7795" s="39" t="s">
        <v>42</v>
      </c>
      <c r="E7795" s="70" t="s">
        <v>31</v>
      </c>
      <c r="F7795" s="70" t="s">
        <v>24</v>
      </c>
      <c r="G7795" s="78">
        <v>45127</v>
      </c>
      <c r="H7795" s="78">
        <v>45870</v>
      </c>
      <c r="I7795" s="69">
        <v>7394915.3099999996</v>
      </c>
      <c r="J7795" s="70">
        <v>0</v>
      </c>
      <c r="K7795" s="71">
        <v>1.077</v>
      </c>
      <c r="L7795" s="70">
        <v>0</v>
      </c>
      <c r="M7795" s="71">
        <v>0.80600000000000005</v>
      </c>
      <c r="N7795" s="72"/>
      <c r="O7795" s="73">
        <f>MIN(1,MAX(0,(1/(1+EXP(-(Assumptions!$B$5 + Assumptions!$B$6*$N7795))))*Assumptions!$B$3))</f>
        <v>3.9165722796764356E-2</v>
      </c>
      <c r="P7795" s="73">
        <f>VLOOKUP($F7795,Assumptions!$A$23:$B$27,2,FALSE)*Assumptions!$B$4</f>
        <v>0.2</v>
      </c>
      <c r="Q7795" s="74">
        <f t="shared" si="242"/>
        <v>57925.440627401753</v>
      </c>
      <c r="R7795" s="75" t="str">
        <f>IF($O7795&lt;Assumptions!$B$17,"A",IF($O7795&lt;Assumptions!$B$18,"B",IF($O7795&lt;Assumptions!$B$19,"C",IF($O7795&lt;Assumptions!$B$20,"D","E"))))</f>
        <v>B</v>
      </c>
      <c r="S7795" s="75">
        <f t="shared" si="243"/>
        <v>0</v>
      </c>
    </row>
    <row r="7796" spans="1:19" ht="17.399999999999999" x14ac:dyDescent="0.3">
      <c r="A7796" s="39" t="s">
        <v>1212</v>
      </c>
      <c r="B7796" s="39" t="s">
        <v>91</v>
      </c>
      <c r="C7796" s="39" t="s">
        <v>144</v>
      </c>
      <c r="D7796" s="39" t="s">
        <v>42</v>
      </c>
      <c r="E7796" s="70" t="s">
        <v>31</v>
      </c>
      <c r="F7796" s="70" t="s">
        <v>24</v>
      </c>
      <c r="G7796" s="78">
        <v>45127</v>
      </c>
      <c r="H7796" s="78">
        <v>45901</v>
      </c>
      <c r="I7796" s="69">
        <v>7192725.79</v>
      </c>
      <c r="J7796" s="70">
        <v>35</v>
      </c>
      <c r="K7796" s="71">
        <v>0.40699999999999997</v>
      </c>
      <c r="L7796" s="70">
        <v>0</v>
      </c>
      <c r="M7796" s="71">
        <v>0.80600000000000005</v>
      </c>
      <c r="N7796" s="72"/>
      <c r="O7796" s="73">
        <f>MIN(1,MAX(0,(1/(1+EXP(-(Assumptions!$B$5 + Assumptions!$B$6*$N7796))))*Assumptions!$B$3))</f>
        <v>3.9165722796764356E-2</v>
      </c>
      <c r="P7796" s="73">
        <f>VLOOKUP($F7796,Assumptions!$A$23:$B$27,2,FALSE)*Assumptions!$B$4</f>
        <v>0.2</v>
      </c>
      <c r="Q7796" s="74">
        <f t="shared" si="242"/>
        <v>56341.660888855578</v>
      </c>
      <c r="R7796" s="75" t="str">
        <f>IF($O7796&lt;Assumptions!$B$17,"A",IF($O7796&lt;Assumptions!$B$18,"B",IF($O7796&lt;Assumptions!$B$19,"C",IF($O7796&lt;Assumptions!$B$20,"D","E"))))</f>
        <v>B</v>
      </c>
      <c r="S7796" s="75">
        <f t="shared" si="243"/>
        <v>0</v>
      </c>
    </row>
    <row r="7797" spans="1:19" ht="17.399999999999999" x14ac:dyDescent="0.3">
      <c r="A7797" s="39" t="s">
        <v>1212</v>
      </c>
      <c r="B7797" s="39" t="s">
        <v>91</v>
      </c>
      <c r="C7797" s="39" t="s">
        <v>144</v>
      </c>
      <c r="D7797" s="39" t="s">
        <v>42</v>
      </c>
      <c r="E7797" s="70" t="s">
        <v>31</v>
      </c>
      <c r="F7797" s="70" t="s">
        <v>24</v>
      </c>
      <c r="G7797" s="78">
        <v>45127</v>
      </c>
      <c r="H7797" s="78">
        <v>45931</v>
      </c>
      <c r="I7797" s="69">
        <v>7017775.6699999999</v>
      </c>
      <c r="J7797" s="70">
        <v>0</v>
      </c>
      <c r="K7797" s="71">
        <v>1.0409999999999999</v>
      </c>
      <c r="L7797" s="70">
        <v>0</v>
      </c>
      <c r="M7797" s="71">
        <v>0.80600000000000005</v>
      </c>
      <c r="N7797" s="72"/>
      <c r="O7797" s="73">
        <f>MIN(1,MAX(0,(1/(1+EXP(-(Assumptions!$B$5 + Assumptions!$B$6*$N7797))))*Assumptions!$B$3))</f>
        <v>3.9165722796764356E-2</v>
      </c>
      <c r="P7797" s="73">
        <f>VLOOKUP($F7797,Assumptions!$A$23:$B$27,2,FALSE)*Assumptions!$B$4</f>
        <v>0.2</v>
      </c>
      <c r="Q7797" s="74">
        <f t="shared" si="242"/>
        <v>54971.251308219449</v>
      </c>
      <c r="R7797" s="75" t="str">
        <f>IF($O7797&lt;Assumptions!$B$17,"A",IF($O7797&lt;Assumptions!$B$18,"B",IF($O7797&lt;Assumptions!$B$19,"C",IF($O7797&lt;Assumptions!$B$20,"D","E"))))</f>
        <v>B</v>
      </c>
      <c r="S7797" s="75">
        <f t="shared" si="243"/>
        <v>0</v>
      </c>
    </row>
    <row r="7798" spans="1:19" ht="17.399999999999999" x14ac:dyDescent="0.3">
      <c r="A7798" s="39" t="s">
        <v>1212</v>
      </c>
      <c r="B7798" s="39" t="s">
        <v>91</v>
      </c>
      <c r="C7798" s="39" t="s">
        <v>144</v>
      </c>
      <c r="D7798" s="39" t="s">
        <v>42</v>
      </c>
      <c r="E7798" s="70" t="s">
        <v>31</v>
      </c>
      <c r="F7798" s="70" t="s">
        <v>24</v>
      </c>
      <c r="G7798" s="78">
        <v>45127</v>
      </c>
      <c r="H7798" s="78">
        <v>45962</v>
      </c>
      <c r="I7798" s="69">
        <v>6826681.9299999997</v>
      </c>
      <c r="J7798" s="70">
        <v>65</v>
      </c>
      <c r="K7798" s="71">
        <v>0.88800000000000001</v>
      </c>
      <c r="L7798" s="70">
        <v>0</v>
      </c>
      <c r="M7798" s="71">
        <v>0.80600000000000005</v>
      </c>
      <c r="N7798" s="72"/>
      <c r="O7798" s="73">
        <f>MIN(1,MAX(0,(1/(1+EXP(-(Assumptions!$B$5 + Assumptions!$B$6*$N7798))))*Assumptions!$B$3))</f>
        <v>3.9165722796764356E-2</v>
      </c>
      <c r="P7798" s="73">
        <f>VLOOKUP($F7798,Assumptions!$A$23:$B$27,2,FALSE)*Assumptions!$B$4</f>
        <v>0.2</v>
      </c>
      <c r="Q7798" s="74">
        <f t="shared" si="242"/>
        <v>53474.386418412061</v>
      </c>
      <c r="R7798" s="75" t="str">
        <f>IF($O7798&lt;Assumptions!$B$17,"A",IF($O7798&lt;Assumptions!$B$18,"B",IF($O7798&lt;Assumptions!$B$19,"C",IF($O7798&lt;Assumptions!$B$20,"D","E"))))</f>
        <v>B</v>
      </c>
      <c r="S7798" s="75">
        <f t="shared" si="243"/>
        <v>0</v>
      </c>
    </row>
    <row r="7799" spans="1:19" ht="17.399999999999999" x14ac:dyDescent="0.3">
      <c r="A7799" s="39" t="s">
        <v>1212</v>
      </c>
      <c r="B7799" s="39" t="s">
        <v>91</v>
      </c>
      <c r="C7799" s="39" t="s">
        <v>144</v>
      </c>
      <c r="D7799" s="39" t="s">
        <v>42</v>
      </c>
      <c r="E7799" s="70" t="s">
        <v>31</v>
      </c>
      <c r="F7799" s="70" t="s">
        <v>24</v>
      </c>
      <c r="G7799" s="78">
        <v>45127</v>
      </c>
      <c r="H7799" s="78">
        <v>45992</v>
      </c>
      <c r="I7799" s="69">
        <v>6663957.1600000001</v>
      </c>
      <c r="J7799" s="70">
        <v>35</v>
      </c>
      <c r="K7799" s="71">
        <v>0.65700000000000003</v>
      </c>
      <c r="L7799" s="70">
        <v>0</v>
      </c>
      <c r="M7799" s="71">
        <v>0.80600000000000005</v>
      </c>
      <c r="N7799" s="72"/>
      <c r="O7799" s="73">
        <f>MIN(1,MAX(0,(1/(1+EXP(-(Assumptions!$B$5 + Assumptions!$B$6*$N7799))))*Assumptions!$B$3))</f>
        <v>3.9165722796764356E-2</v>
      </c>
      <c r="P7799" s="73">
        <f>VLOOKUP($F7799,Assumptions!$A$23:$B$27,2,FALSE)*Assumptions!$B$4</f>
        <v>0.2</v>
      </c>
      <c r="Q7799" s="74">
        <f t="shared" si="242"/>
        <v>52199.739771614615</v>
      </c>
      <c r="R7799" s="75" t="str">
        <f>IF($O7799&lt;Assumptions!$B$17,"A",IF($O7799&lt;Assumptions!$B$18,"B",IF($O7799&lt;Assumptions!$B$19,"C",IF($O7799&lt;Assumptions!$B$20,"D","E"))))</f>
        <v>B</v>
      </c>
      <c r="S7799" s="75">
        <f t="shared" si="243"/>
        <v>0</v>
      </c>
    </row>
    <row r="7800" spans="1:19" ht="17.399999999999999" x14ac:dyDescent="0.3">
      <c r="A7800" s="39" t="s">
        <v>1214</v>
      </c>
      <c r="B7800" s="39" t="s">
        <v>94</v>
      </c>
      <c r="C7800" s="39" t="s">
        <v>135</v>
      </c>
      <c r="D7800" s="39" t="s">
        <v>42</v>
      </c>
      <c r="E7800" s="70" t="s">
        <v>49</v>
      </c>
      <c r="F7800" s="70" t="s">
        <v>40</v>
      </c>
      <c r="G7800" s="78">
        <v>44965</v>
      </c>
      <c r="H7800" s="78">
        <v>45658</v>
      </c>
      <c r="I7800" s="69">
        <v>1495392.96</v>
      </c>
      <c r="J7800" s="70">
        <v>15</v>
      </c>
      <c r="K7800" s="71">
        <v>1.1020000000000001</v>
      </c>
      <c r="L7800" s="70">
        <v>0</v>
      </c>
      <c r="M7800" s="71">
        <v>1.018</v>
      </c>
      <c r="N7800" s="72"/>
      <c r="O7800" s="73">
        <f>MIN(1,MAX(0,(1/(1+EXP(-(Assumptions!$B$5 + Assumptions!$B$6*$N7800))))*Assumptions!$B$3))</f>
        <v>3.9165722796764356E-2</v>
      </c>
      <c r="P7800" s="73">
        <f>VLOOKUP($F7800,Assumptions!$A$23:$B$27,2,FALSE)*Assumptions!$B$4</f>
        <v>0.7</v>
      </c>
      <c r="Q7800" s="74">
        <f t="shared" si="242"/>
        <v>40997.702300515048</v>
      </c>
      <c r="R7800" s="75" t="str">
        <f>IF($O7800&lt;Assumptions!$B$17,"A",IF($O7800&lt;Assumptions!$B$18,"B",IF($O7800&lt;Assumptions!$B$19,"C",IF($O7800&lt;Assumptions!$B$20,"D","E"))))</f>
        <v>B</v>
      </c>
      <c r="S7800" s="75">
        <f t="shared" si="243"/>
        <v>0</v>
      </c>
    </row>
    <row r="7801" spans="1:19" ht="17.399999999999999" x14ac:dyDescent="0.3">
      <c r="A7801" s="39" t="s">
        <v>1214</v>
      </c>
      <c r="B7801" s="39" t="s">
        <v>94</v>
      </c>
      <c r="C7801" s="39" t="s">
        <v>135</v>
      </c>
      <c r="D7801" s="39" t="s">
        <v>42</v>
      </c>
      <c r="E7801" s="70" t="s">
        <v>49</v>
      </c>
      <c r="F7801" s="70" t="s">
        <v>40</v>
      </c>
      <c r="G7801" s="78">
        <v>44965</v>
      </c>
      <c r="H7801" s="78">
        <v>45689</v>
      </c>
      <c r="I7801" s="69">
        <v>1453918.35</v>
      </c>
      <c r="J7801" s="70">
        <v>0</v>
      </c>
      <c r="K7801" s="71">
        <v>1.0980000000000001</v>
      </c>
      <c r="L7801" s="70">
        <v>0</v>
      </c>
      <c r="M7801" s="71">
        <v>1.018</v>
      </c>
      <c r="N7801" s="72"/>
      <c r="O7801" s="73">
        <f>MIN(1,MAX(0,(1/(1+EXP(-(Assumptions!$B$5 + Assumptions!$B$6*$N7801))))*Assumptions!$B$3))</f>
        <v>3.9165722796764356E-2</v>
      </c>
      <c r="P7801" s="73">
        <f>VLOOKUP($F7801,Assumptions!$A$23:$B$27,2,FALSE)*Assumptions!$B$4</f>
        <v>0.7</v>
      </c>
      <c r="Q7801" s="74">
        <f t="shared" si="242"/>
        <v>39860.634145660311</v>
      </c>
      <c r="R7801" s="75" t="str">
        <f>IF($O7801&lt;Assumptions!$B$17,"A",IF($O7801&lt;Assumptions!$B$18,"B",IF($O7801&lt;Assumptions!$B$19,"C",IF($O7801&lt;Assumptions!$B$20,"D","E"))))</f>
        <v>B</v>
      </c>
      <c r="S7801" s="75">
        <f t="shared" si="243"/>
        <v>0</v>
      </c>
    </row>
    <row r="7802" spans="1:19" ht="17.399999999999999" x14ac:dyDescent="0.3">
      <c r="A7802" s="39" t="s">
        <v>1214</v>
      </c>
      <c r="B7802" s="39" t="s">
        <v>94</v>
      </c>
      <c r="C7802" s="39" t="s">
        <v>135</v>
      </c>
      <c r="D7802" s="39" t="s">
        <v>42</v>
      </c>
      <c r="E7802" s="70" t="s">
        <v>49</v>
      </c>
      <c r="F7802" s="70" t="s">
        <v>40</v>
      </c>
      <c r="G7802" s="78">
        <v>44965</v>
      </c>
      <c r="H7802" s="78">
        <v>45717</v>
      </c>
      <c r="I7802" s="69">
        <v>1405975.62</v>
      </c>
      <c r="J7802" s="70">
        <v>0</v>
      </c>
      <c r="K7802" s="71">
        <v>1.1399999999999999</v>
      </c>
      <c r="L7802" s="70">
        <v>0</v>
      </c>
      <c r="M7802" s="71">
        <v>1.018</v>
      </c>
      <c r="N7802" s="72"/>
      <c r="O7802" s="73">
        <f>MIN(1,MAX(0,(1/(1+EXP(-(Assumptions!$B$5 + Assumptions!$B$6*$N7802))))*Assumptions!$B$3))</f>
        <v>3.9165722796764356E-2</v>
      </c>
      <c r="P7802" s="73">
        <f>VLOOKUP($F7802,Assumptions!$A$23:$B$27,2,FALSE)*Assumptions!$B$4</f>
        <v>0.7</v>
      </c>
      <c r="Q7802" s="74">
        <f t="shared" si="242"/>
        <v>38546.235974350231</v>
      </c>
      <c r="R7802" s="75" t="str">
        <f>IF($O7802&lt;Assumptions!$B$17,"A",IF($O7802&lt;Assumptions!$B$18,"B",IF($O7802&lt;Assumptions!$B$19,"C",IF($O7802&lt;Assumptions!$B$20,"D","E"))))</f>
        <v>B</v>
      </c>
      <c r="S7802" s="75">
        <f t="shared" si="243"/>
        <v>0</v>
      </c>
    </row>
    <row r="7803" spans="1:19" ht="17.399999999999999" x14ac:dyDescent="0.3">
      <c r="A7803" s="39" t="s">
        <v>1214</v>
      </c>
      <c r="B7803" s="39" t="s">
        <v>94</v>
      </c>
      <c r="C7803" s="39" t="s">
        <v>135</v>
      </c>
      <c r="D7803" s="39" t="s">
        <v>42</v>
      </c>
      <c r="E7803" s="70" t="s">
        <v>49</v>
      </c>
      <c r="F7803" s="70" t="s">
        <v>40</v>
      </c>
      <c r="G7803" s="78">
        <v>44965</v>
      </c>
      <c r="H7803" s="78">
        <v>45748</v>
      </c>
      <c r="I7803" s="69">
        <v>1367283.85</v>
      </c>
      <c r="J7803" s="70">
        <v>65</v>
      </c>
      <c r="K7803" s="71">
        <v>0.66300000000000003</v>
      </c>
      <c r="L7803" s="70">
        <v>0</v>
      </c>
      <c r="M7803" s="71">
        <v>1.018</v>
      </c>
      <c r="N7803" s="72"/>
      <c r="O7803" s="73">
        <f>MIN(1,MAX(0,(1/(1+EXP(-(Assumptions!$B$5 + Assumptions!$B$6*$N7803))))*Assumptions!$B$3))</f>
        <v>3.9165722796764356E-2</v>
      </c>
      <c r="P7803" s="73">
        <f>VLOOKUP($F7803,Assumptions!$A$23:$B$27,2,FALSE)*Assumptions!$B$4</f>
        <v>0.7</v>
      </c>
      <c r="Q7803" s="74">
        <f t="shared" si="242"/>
        <v>37485.462177514913</v>
      </c>
      <c r="R7803" s="75" t="str">
        <f>IF($O7803&lt;Assumptions!$B$17,"A",IF($O7803&lt;Assumptions!$B$18,"B",IF($O7803&lt;Assumptions!$B$19,"C",IF($O7803&lt;Assumptions!$B$20,"D","E"))))</f>
        <v>B</v>
      </c>
      <c r="S7803" s="75">
        <f t="shared" si="243"/>
        <v>0</v>
      </c>
    </row>
    <row r="7804" spans="1:19" ht="17.399999999999999" x14ac:dyDescent="0.3">
      <c r="A7804" s="39" t="s">
        <v>1214</v>
      </c>
      <c r="B7804" s="39" t="s">
        <v>94</v>
      </c>
      <c r="C7804" s="39" t="s">
        <v>135</v>
      </c>
      <c r="D7804" s="39" t="s">
        <v>42</v>
      </c>
      <c r="E7804" s="70" t="s">
        <v>49</v>
      </c>
      <c r="F7804" s="70" t="s">
        <v>40</v>
      </c>
      <c r="G7804" s="78">
        <v>44965</v>
      </c>
      <c r="H7804" s="78">
        <v>45778</v>
      </c>
      <c r="I7804" s="69">
        <v>1326236.75</v>
      </c>
      <c r="J7804" s="70">
        <v>0</v>
      </c>
      <c r="K7804" s="71">
        <v>1.006</v>
      </c>
      <c r="L7804" s="70">
        <v>0</v>
      </c>
      <c r="M7804" s="71">
        <v>1.018</v>
      </c>
      <c r="N7804" s="72"/>
      <c r="O7804" s="73">
        <f>MIN(1,MAX(0,(1/(1+EXP(-(Assumptions!$B$5 + Assumptions!$B$6*$N7804))))*Assumptions!$B$3))</f>
        <v>3.9165722796764356E-2</v>
      </c>
      <c r="P7804" s="73">
        <f>VLOOKUP($F7804,Assumptions!$A$23:$B$27,2,FALSE)*Assumptions!$B$4</f>
        <v>0.7</v>
      </c>
      <c r="Q7804" s="74">
        <f t="shared" si="242"/>
        <v>36360.114639367166</v>
      </c>
      <c r="R7804" s="75" t="str">
        <f>IF($O7804&lt;Assumptions!$B$17,"A",IF($O7804&lt;Assumptions!$B$18,"B",IF($O7804&lt;Assumptions!$B$19,"C",IF($O7804&lt;Assumptions!$B$20,"D","E"))))</f>
        <v>B</v>
      </c>
      <c r="S7804" s="75">
        <f t="shared" si="243"/>
        <v>0</v>
      </c>
    </row>
    <row r="7805" spans="1:19" ht="17.399999999999999" x14ac:dyDescent="0.3">
      <c r="A7805" s="39" t="s">
        <v>1214</v>
      </c>
      <c r="B7805" s="39" t="s">
        <v>94</v>
      </c>
      <c r="C7805" s="39" t="s">
        <v>135</v>
      </c>
      <c r="D7805" s="39" t="s">
        <v>42</v>
      </c>
      <c r="E7805" s="70" t="s">
        <v>49</v>
      </c>
      <c r="F7805" s="70" t="s">
        <v>40</v>
      </c>
      <c r="G7805" s="78">
        <v>44965</v>
      </c>
      <c r="H7805" s="78">
        <v>45809</v>
      </c>
      <c r="I7805" s="69">
        <v>1288784.6299999999</v>
      </c>
      <c r="J7805" s="70">
        <v>15</v>
      </c>
      <c r="K7805" s="71">
        <v>1.0780000000000001</v>
      </c>
      <c r="L7805" s="70">
        <v>0</v>
      </c>
      <c r="M7805" s="71">
        <v>1.018</v>
      </c>
      <c r="N7805" s="72"/>
      <c r="O7805" s="73">
        <f>MIN(1,MAX(0,(1/(1+EXP(-(Assumptions!$B$5 + Assumptions!$B$6*$N7805))))*Assumptions!$B$3))</f>
        <v>3.9165722796764356E-2</v>
      </c>
      <c r="P7805" s="73">
        <f>VLOOKUP($F7805,Assumptions!$A$23:$B$27,2,FALSE)*Assumptions!$B$4</f>
        <v>0.7</v>
      </c>
      <c r="Q7805" s="74">
        <f t="shared" si="242"/>
        <v>35333.327094317356</v>
      </c>
      <c r="R7805" s="75" t="str">
        <f>IF($O7805&lt;Assumptions!$B$17,"A",IF($O7805&lt;Assumptions!$B$18,"B",IF($O7805&lt;Assumptions!$B$19,"C",IF($O7805&lt;Assumptions!$B$20,"D","E"))))</f>
        <v>B</v>
      </c>
      <c r="S7805" s="75">
        <f t="shared" si="243"/>
        <v>0</v>
      </c>
    </row>
    <row r="7806" spans="1:19" ht="17.399999999999999" x14ac:dyDescent="0.3">
      <c r="A7806" s="39" t="s">
        <v>1214</v>
      </c>
      <c r="B7806" s="39" t="s">
        <v>94</v>
      </c>
      <c r="C7806" s="39" t="s">
        <v>135</v>
      </c>
      <c r="D7806" s="39" t="s">
        <v>42</v>
      </c>
      <c r="E7806" s="70" t="s">
        <v>49</v>
      </c>
      <c r="F7806" s="70" t="s">
        <v>40</v>
      </c>
      <c r="G7806" s="78">
        <v>44965</v>
      </c>
      <c r="H7806" s="78">
        <v>45839</v>
      </c>
      <c r="I7806" s="69">
        <v>1249943.07</v>
      </c>
      <c r="J7806" s="70">
        <v>65</v>
      </c>
      <c r="K7806" s="71">
        <v>0.56100000000000005</v>
      </c>
      <c r="L7806" s="70">
        <v>0</v>
      </c>
      <c r="M7806" s="71">
        <v>1.018</v>
      </c>
      <c r="N7806" s="72"/>
      <c r="O7806" s="73">
        <f>MIN(1,MAX(0,(1/(1+EXP(-(Assumptions!$B$5 + Assumptions!$B$6*$N7806))))*Assumptions!$B$3))</f>
        <v>3.9165722796764356E-2</v>
      </c>
      <c r="P7806" s="73">
        <f>VLOOKUP($F7806,Assumptions!$A$23:$B$27,2,FALSE)*Assumptions!$B$4</f>
        <v>0.7</v>
      </c>
      <c r="Q7806" s="74">
        <f t="shared" si="242"/>
        <v>34268.446653949635</v>
      </c>
      <c r="R7806" s="75" t="str">
        <f>IF($O7806&lt;Assumptions!$B$17,"A",IF($O7806&lt;Assumptions!$B$18,"B",IF($O7806&lt;Assumptions!$B$19,"C",IF($O7806&lt;Assumptions!$B$20,"D","E"))))</f>
        <v>B</v>
      </c>
      <c r="S7806" s="75">
        <f t="shared" si="243"/>
        <v>0</v>
      </c>
    </row>
    <row r="7807" spans="1:19" ht="17.399999999999999" x14ac:dyDescent="0.3">
      <c r="A7807" s="39" t="s">
        <v>1214</v>
      </c>
      <c r="B7807" s="39" t="s">
        <v>94</v>
      </c>
      <c r="C7807" s="39" t="s">
        <v>135</v>
      </c>
      <c r="D7807" s="39" t="s">
        <v>42</v>
      </c>
      <c r="E7807" s="70" t="s">
        <v>49</v>
      </c>
      <c r="F7807" s="70" t="s">
        <v>40</v>
      </c>
      <c r="G7807" s="78">
        <v>44965</v>
      </c>
      <c r="H7807" s="78">
        <v>45870</v>
      </c>
      <c r="I7807" s="69">
        <v>1209386.03</v>
      </c>
      <c r="J7807" s="70">
        <v>0</v>
      </c>
      <c r="K7807" s="71">
        <v>1.139</v>
      </c>
      <c r="L7807" s="70">
        <v>0</v>
      </c>
      <c r="M7807" s="71">
        <v>1.018</v>
      </c>
      <c r="N7807" s="72"/>
      <c r="O7807" s="73">
        <f>MIN(1,MAX(0,(1/(1+EXP(-(Assumptions!$B$5 + Assumptions!$B$6*$N7807))))*Assumptions!$B$3))</f>
        <v>3.9165722796764356E-2</v>
      </c>
      <c r="P7807" s="73">
        <f>VLOOKUP($F7807,Assumptions!$A$23:$B$27,2,FALSE)*Assumptions!$B$4</f>
        <v>0.7</v>
      </c>
      <c r="Q7807" s="74">
        <f t="shared" si="242"/>
        <v>33156.534603681539</v>
      </c>
      <c r="R7807" s="75" t="str">
        <f>IF($O7807&lt;Assumptions!$B$17,"A",IF($O7807&lt;Assumptions!$B$18,"B",IF($O7807&lt;Assumptions!$B$19,"C",IF($O7807&lt;Assumptions!$B$20,"D","E"))))</f>
        <v>B</v>
      </c>
      <c r="S7807" s="75">
        <f t="shared" si="243"/>
        <v>0</v>
      </c>
    </row>
    <row r="7808" spans="1:19" ht="17.399999999999999" x14ac:dyDescent="0.3">
      <c r="A7808" s="39" t="s">
        <v>1214</v>
      </c>
      <c r="B7808" s="39" t="s">
        <v>94</v>
      </c>
      <c r="C7808" s="39" t="s">
        <v>135</v>
      </c>
      <c r="D7808" s="39" t="s">
        <v>42</v>
      </c>
      <c r="E7808" s="70" t="s">
        <v>49</v>
      </c>
      <c r="F7808" s="70" t="s">
        <v>40</v>
      </c>
      <c r="G7808" s="78">
        <v>44965</v>
      </c>
      <c r="H7808" s="78">
        <v>45901</v>
      </c>
      <c r="I7808" s="69">
        <v>1174047.55</v>
      </c>
      <c r="J7808" s="70">
        <v>0</v>
      </c>
      <c r="K7808" s="71">
        <v>1.0529999999999999</v>
      </c>
      <c r="L7808" s="70">
        <v>0</v>
      </c>
      <c r="M7808" s="71">
        <v>1.018</v>
      </c>
      <c r="N7808" s="72"/>
      <c r="O7808" s="73">
        <f>MIN(1,MAX(0,(1/(1+EXP(-(Assumptions!$B$5 + Assumptions!$B$6*$N7808))))*Assumptions!$B$3))</f>
        <v>3.9165722796764356E-2</v>
      </c>
      <c r="P7808" s="73">
        <f>VLOOKUP($F7808,Assumptions!$A$23:$B$27,2,FALSE)*Assumptions!$B$4</f>
        <v>0.7</v>
      </c>
      <c r="Q7808" s="74">
        <f t="shared" si="242"/>
        <v>32187.694625464239</v>
      </c>
      <c r="R7808" s="75" t="str">
        <f>IF($O7808&lt;Assumptions!$B$17,"A",IF($O7808&lt;Assumptions!$B$18,"B",IF($O7808&lt;Assumptions!$B$19,"C",IF($O7808&lt;Assumptions!$B$20,"D","E"))))</f>
        <v>B</v>
      </c>
      <c r="S7808" s="75">
        <f t="shared" si="243"/>
        <v>0</v>
      </c>
    </row>
    <row r="7809" spans="1:19" ht="17.399999999999999" x14ac:dyDescent="0.3">
      <c r="A7809" s="39" t="s">
        <v>1214</v>
      </c>
      <c r="B7809" s="39" t="s">
        <v>94</v>
      </c>
      <c r="C7809" s="39" t="s">
        <v>135</v>
      </c>
      <c r="D7809" s="39" t="s">
        <v>42</v>
      </c>
      <c r="E7809" s="70" t="s">
        <v>49</v>
      </c>
      <c r="F7809" s="70" t="s">
        <v>40</v>
      </c>
      <c r="G7809" s="78">
        <v>44965</v>
      </c>
      <c r="H7809" s="78">
        <v>45931</v>
      </c>
      <c r="I7809" s="69">
        <v>1139924.8500000001</v>
      </c>
      <c r="J7809" s="70">
        <v>0</v>
      </c>
      <c r="K7809" s="71">
        <v>1.0169999999999999</v>
      </c>
      <c r="L7809" s="70">
        <v>0</v>
      </c>
      <c r="M7809" s="71">
        <v>1.018</v>
      </c>
      <c r="N7809" s="72"/>
      <c r="O7809" s="73">
        <f>MIN(1,MAX(0,(1/(1+EXP(-(Assumptions!$B$5 + Assumptions!$B$6*$N7809))))*Assumptions!$B$3))</f>
        <v>3.9165722796764356E-2</v>
      </c>
      <c r="P7809" s="73">
        <f>VLOOKUP($F7809,Assumptions!$A$23:$B$27,2,FALSE)*Assumptions!$B$4</f>
        <v>0.7</v>
      </c>
      <c r="Q7809" s="74">
        <f t="shared" ref="Q7809:Q7872" si="244">$I7809*$O7809*$P7809</f>
        <v>31252.186478970234</v>
      </c>
      <c r="R7809" s="75" t="str">
        <f>IF($O7809&lt;Assumptions!$B$17,"A",IF($O7809&lt;Assumptions!$B$18,"B",IF($O7809&lt;Assumptions!$B$19,"C",IF($O7809&lt;Assumptions!$B$20,"D","E"))))</f>
        <v>B</v>
      </c>
      <c r="S7809" s="75">
        <f t="shared" ref="S7809:S7872" si="245">--($J7809&gt;=180)</f>
        <v>0</v>
      </c>
    </row>
    <row r="7810" spans="1:19" ht="17.399999999999999" x14ac:dyDescent="0.3">
      <c r="A7810" s="39" t="s">
        <v>1214</v>
      </c>
      <c r="B7810" s="39" t="s">
        <v>94</v>
      </c>
      <c r="C7810" s="39" t="s">
        <v>135</v>
      </c>
      <c r="D7810" s="39" t="s">
        <v>42</v>
      </c>
      <c r="E7810" s="70" t="s">
        <v>49</v>
      </c>
      <c r="F7810" s="70" t="s">
        <v>40</v>
      </c>
      <c r="G7810" s="78">
        <v>44965</v>
      </c>
      <c r="H7810" s="78">
        <v>45962</v>
      </c>
      <c r="I7810" s="69">
        <v>1105272.07</v>
      </c>
      <c r="J7810" s="70">
        <v>0</v>
      </c>
      <c r="K7810" s="71">
        <v>1.04</v>
      </c>
      <c r="L7810" s="70">
        <v>0</v>
      </c>
      <c r="M7810" s="71">
        <v>1.018</v>
      </c>
      <c r="N7810" s="72"/>
      <c r="O7810" s="73">
        <f>MIN(1,MAX(0,(1/(1+EXP(-(Assumptions!$B$5 + Assumptions!$B$6*$N7810))))*Assumptions!$B$3))</f>
        <v>3.9165722796764356E-2</v>
      </c>
      <c r="P7810" s="73">
        <f>VLOOKUP($F7810,Assumptions!$A$23:$B$27,2,FALSE)*Assumptions!$B$4</f>
        <v>0.7</v>
      </c>
      <c r="Q7810" s="74">
        <f t="shared" si="244"/>
        <v>30302.145656038148</v>
      </c>
      <c r="R7810" s="75" t="str">
        <f>IF($O7810&lt;Assumptions!$B$17,"A",IF($O7810&lt;Assumptions!$B$18,"B",IF($O7810&lt;Assumptions!$B$19,"C",IF($O7810&lt;Assumptions!$B$20,"D","E"))))</f>
        <v>B</v>
      </c>
      <c r="S7810" s="75">
        <f t="shared" si="245"/>
        <v>0</v>
      </c>
    </row>
    <row r="7811" spans="1:19" ht="17.399999999999999" x14ac:dyDescent="0.3">
      <c r="A7811" s="39" t="s">
        <v>1214</v>
      </c>
      <c r="B7811" s="39" t="s">
        <v>94</v>
      </c>
      <c r="C7811" s="39" t="s">
        <v>135</v>
      </c>
      <c r="D7811" s="39" t="s">
        <v>42</v>
      </c>
      <c r="E7811" s="70" t="s">
        <v>49</v>
      </c>
      <c r="F7811" s="70" t="s">
        <v>40</v>
      </c>
      <c r="G7811" s="78">
        <v>44965</v>
      </c>
      <c r="H7811" s="78">
        <v>45992</v>
      </c>
      <c r="I7811" s="69">
        <v>1074872.57</v>
      </c>
      <c r="J7811" s="70">
        <v>0</v>
      </c>
      <c r="K7811" s="71">
        <v>0.98399999999999999</v>
      </c>
      <c r="L7811" s="70">
        <v>0</v>
      </c>
      <c r="M7811" s="71">
        <v>1.018</v>
      </c>
      <c r="N7811" s="72"/>
      <c r="O7811" s="73">
        <f>MIN(1,MAX(0,(1/(1+EXP(-(Assumptions!$B$5 + Assumptions!$B$6*$N7811))))*Assumptions!$B$3))</f>
        <v>3.9165722796764356E-2</v>
      </c>
      <c r="P7811" s="73">
        <f>VLOOKUP($F7811,Assumptions!$A$23:$B$27,2,FALSE)*Assumptions!$B$4</f>
        <v>0.7</v>
      </c>
      <c r="Q7811" s="74">
        <f t="shared" si="244"/>
        <v>29468.712782925984</v>
      </c>
      <c r="R7811" s="75" t="str">
        <f>IF($O7811&lt;Assumptions!$B$17,"A",IF($O7811&lt;Assumptions!$B$18,"B",IF($O7811&lt;Assumptions!$B$19,"C",IF($O7811&lt;Assumptions!$B$20,"D","E"))))</f>
        <v>B</v>
      </c>
      <c r="S7811" s="75">
        <f t="shared" si="245"/>
        <v>0</v>
      </c>
    </row>
    <row r="7812" spans="1:19" ht="17.399999999999999" x14ac:dyDescent="0.3">
      <c r="A7812" s="39" t="s">
        <v>1215</v>
      </c>
      <c r="B7812" s="39" t="s">
        <v>87</v>
      </c>
      <c r="C7812" s="39" t="s">
        <v>144</v>
      </c>
      <c r="D7812" s="39" t="s">
        <v>48</v>
      </c>
      <c r="E7812" s="70" t="s">
        <v>49</v>
      </c>
      <c r="F7812" s="70" t="s">
        <v>28</v>
      </c>
      <c r="G7812" s="78">
        <v>44313</v>
      </c>
      <c r="H7812" s="78">
        <v>45658</v>
      </c>
      <c r="I7812" s="69">
        <v>8438091.0999999996</v>
      </c>
      <c r="J7812" s="70">
        <v>15</v>
      </c>
      <c r="K7812" s="71">
        <v>0.95</v>
      </c>
      <c r="L7812" s="70">
        <v>0</v>
      </c>
      <c r="M7812" s="71">
        <v>0.72699999999999998</v>
      </c>
      <c r="N7812" s="72"/>
      <c r="O7812" s="73">
        <f>MIN(1,MAX(0,(1/(1+EXP(-(Assumptions!$B$5 + Assumptions!$B$6*$N7812))))*Assumptions!$B$3))</f>
        <v>3.9165722796764356E-2</v>
      </c>
      <c r="P7812" s="73">
        <f>VLOOKUP($F7812,Assumptions!$A$23:$B$27,2,FALSE)*Assumptions!$B$4</f>
        <v>0.35</v>
      </c>
      <c r="Q7812" s="74">
        <f t="shared" si="244"/>
        <v>115669.37793475554</v>
      </c>
      <c r="R7812" s="75" t="str">
        <f>IF($O7812&lt;Assumptions!$B$17,"A",IF($O7812&lt;Assumptions!$B$18,"B",IF($O7812&lt;Assumptions!$B$19,"C",IF($O7812&lt;Assumptions!$B$20,"D","E"))))</f>
        <v>B</v>
      </c>
      <c r="S7812" s="75">
        <f t="shared" si="245"/>
        <v>0</v>
      </c>
    </row>
    <row r="7813" spans="1:19" ht="17.399999999999999" x14ac:dyDescent="0.3">
      <c r="A7813" s="39" t="s">
        <v>1215</v>
      </c>
      <c r="B7813" s="39" t="s">
        <v>87</v>
      </c>
      <c r="C7813" s="39" t="s">
        <v>144</v>
      </c>
      <c r="D7813" s="39" t="s">
        <v>48</v>
      </c>
      <c r="E7813" s="70" t="s">
        <v>49</v>
      </c>
      <c r="F7813" s="70" t="s">
        <v>28</v>
      </c>
      <c r="G7813" s="78">
        <v>44313</v>
      </c>
      <c r="H7813" s="78">
        <v>45689</v>
      </c>
      <c r="I7813" s="69">
        <v>8248559.75</v>
      </c>
      <c r="J7813" s="70">
        <v>0</v>
      </c>
      <c r="K7813" s="71">
        <v>1.0089999999999999</v>
      </c>
      <c r="L7813" s="70">
        <v>0</v>
      </c>
      <c r="M7813" s="71">
        <v>0.72699999999999998</v>
      </c>
      <c r="N7813" s="72"/>
      <c r="O7813" s="73">
        <f>MIN(1,MAX(0,(1/(1+EXP(-(Assumptions!$B$5 + Assumptions!$B$6*$N7813))))*Assumptions!$B$3))</f>
        <v>3.9165722796764356E-2</v>
      </c>
      <c r="P7813" s="73">
        <f>VLOOKUP($F7813,Assumptions!$A$23:$B$27,2,FALSE)*Assumptions!$B$4</f>
        <v>0.35</v>
      </c>
      <c r="Q7813" s="74">
        <f t="shared" si="244"/>
        <v>113071.28162436676</v>
      </c>
      <c r="R7813" s="75" t="str">
        <f>IF($O7813&lt;Assumptions!$B$17,"A",IF($O7813&lt;Assumptions!$B$18,"B",IF($O7813&lt;Assumptions!$B$19,"C",IF($O7813&lt;Assumptions!$B$20,"D","E"))))</f>
        <v>B</v>
      </c>
      <c r="S7813" s="75">
        <f t="shared" si="245"/>
        <v>0</v>
      </c>
    </row>
    <row r="7814" spans="1:19" ht="17.399999999999999" x14ac:dyDescent="0.3">
      <c r="A7814" s="39" t="s">
        <v>1215</v>
      </c>
      <c r="B7814" s="39" t="s">
        <v>87</v>
      </c>
      <c r="C7814" s="39" t="s">
        <v>144</v>
      </c>
      <c r="D7814" s="39" t="s">
        <v>48</v>
      </c>
      <c r="E7814" s="70" t="s">
        <v>49</v>
      </c>
      <c r="F7814" s="70" t="s">
        <v>28</v>
      </c>
      <c r="G7814" s="78">
        <v>44313</v>
      </c>
      <c r="H7814" s="78">
        <v>45717</v>
      </c>
      <c r="I7814" s="69">
        <v>8020867.04</v>
      </c>
      <c r="J7814" s="70">
        <v>35</v>
      </c>
      <c r="K7814" s="71">
        <v>0.40500000000000003</v>
      </c>
      <c r="L7814" s="70">
        <v>0</v>
      </c>
      <c r="M7814" s="71">
        <v>0.72699999999999998</v>
      </c>
      <c r="N7814" s="72"/>
      <c r="O7814" s="73">
        <f>MIN(1,MAX(0,(1/(1+EXP(-(Assumptions!$B$5 + Assumptions!$B$6*$N7814))))*Assumptions!$B$3))</f>
        <v>3.9165722796764356E-2</v>
      </c>
      <c r="P7814" s="73">
        <f>VLOOKUP($F7814,Assumptions!$A$23:$B$27,2,FALSE)*Assumptions!$B$4</f>
        <v>0.35</v>
      </c>
      <c r="Q7814" s="74">
        <f t="shared" si="244"/>
        <v>109950.06927742033</v>
      </c>
      <c r="R7814" s="75" t="str">
        <f>IF($O7814&lt;Assumptions!$B$17,"A",IF($O7814&lt;Assumptions!$B$18,"B",IF($O7814&lt;Assumptions!$B$19,"C",IF($O7814&lt;Assumptions!$B$20,"D","E"))))</f>
        <v>B</v>
      </c>
      <c r="S7814" s="75">
        <f t="shared" si="245"/>
        <v>0</v>
      </c>
    </row>
    <row r="7815" spans="1:19" ht="17.399999999999999" x14ac:dyDescent="0.3">
      <c r="A7815" s="39" t="s">
        <v>1215</v>
      </c>
      <c r="B7815" s="39" t="s">
        <v>87</v>
      </c>
      <c r="C7815" s="39" t="s">
        <v>144</v>
      </c>
      <c r="D7815" s="39" t="s">
        <v>48</v>
      </c>
      <c r="E7815" s="70" t="s">
        <v>49</v>
      </c>
      <c r="F7815" s="70" t="s">
        <v>28</v>
      </c>
      <c r="G7815" s="78">
        <v>44313</v>
      </c>
      <c r="H7815" s="78">
        <v>45748</v>
      </c>
      <c r="I7815" s="69">
        <v>7835351.7800000003</v>
      </c>
      <c r="J7815" s="70">
        <v>0</v>
      </c>
      <c r="K7815" s="71">
        <v>1.0880000000000001</v>
      </c>
      <c r="L7815" s="70">
        <v>0</v>
      </c>
      <c r="M7815" s="71">
        <v>0.72699999999999998</v>
      </c>
      <c r="N7815" s="72"/>
      <c r="O7815" s="73">
        <f>MIN(1,MAX(0,(1/(1+EXP(-(Assumptions!$B$5 + Assumptions!$B$6*$N7815))))*Assumptions!$B$3))</f>
        <v>3.9165722796764356E-2</v>
      </c>
      <c r="P7815" s="73">
        <f>VLOOKUP($F7815,Assumptions!$A$23:$B$27,2,FALSE)*Assumptions!$B$4</f>
        <v>0.35</v>
      </c>
      <c r="Q7815" s="74">
        <f t="shared" si="244"/>
        <v>107407.02554071497</v>
      </c>
      <c r="R7815" s="75" t="str">
        <f>IF($O7815&lt;Assumptions!$B$17,"A",IF($O7815&lt;Assumptions!$B$18,"B",IF($O7815&lt;Assumptions!$B$19,"C",IF($O7815&lt;Assumptions!$B$20,"D","E"))))</f>
        <v>B</v>
      </c>
      <c r="S7815" s="75">
        <f t="shared" si="245"/>
        <v>0</v>
      </c>
    </row>
    <row r="7816" spans="1:19" ht="17.399999999999999" x14ac:dyDescent="0.3">
      <c r="A7816" s="39" t="s">
        <v>1215</v>
      </c>
      <c r="B7816" s="39" t="s">
        <v>87</v>
      </c>
      <c r="C7816" s="39" t="s">
        <v>144</v>
      </c>
      <c r="D7816" s="39" t="s">
        <v>48</v>
      </c>
      <c r="E7816" s="70" t="s">
        <v>49</v>
      </c>
      <c r="F7816" s="70" t="s">
        <v>28</v>
      </c>
      <c r="G7816" s="78">
        <v>44313</v>
      </c>
      <c r="H7816" s="78">
        <v>45778</v>
      </c>
      <c r="I7816" s="69">
        <v>7646831.4699999997</v>
      </c>
      <c r="J7816" s="70">
        <v>65</v>
      </c>
      <c r="K7816" s="71">
        <v>0.74099999999999999</v>
      </c>
      <c r="L7816" s="70">
        <v>0</v>
      </c>
      <c r="M7816" s="71">
        <v>0.72699999999999998</v>
      </c>
      <c r="N7816" s="72"/>
      <c r="O7816" s="73">
        <f>MIN(1,MAX(0,(1/(1+EXP(-(Assumptions!$B$5 + Assumptions!$B$6*$N7816))))*Assumptions!$B$3))</f>
        <v>3.9165722796764356E-2</v>
      </c>
      <c r="P7816" s="73">
        <f>VLOOKUP($F7816,Assumptions!$A$23:$B$27,2,FALSE)*Assumptions!$B$4</f>
        <v>0.35</v>
      </c>
      <c r="Q7816" s="74">
        <f t="shared" si="244"/>
        <v>104822.78856965793</v>
      </c>
      <c r="R7816" s="75" t="str">
        <f>IF($O7816&lt;Assumptions!$B$17,"A",IF($O7816&lt;Assumptions!$B$18,"B",IF($O7816&lt;Assumptions!$B$19,"C",IF($O7816&lt;Assumptions!$B$20,"D","E"))))</f>
        <v>B</v>
      </c>
      <c r="S7816" s="75">
        <f t="shared" si="245"/>
        <v>0</v>
      </c>
    </row>
    <row r="7817" spans="1:19" ht="17.399999999999999" x14ac:dyDescent="0.3">
      <c r="A7817" s="39" t="s">
        <v>1215</v>
      </c>
      <c r="B7817" s="39" t="s">
        <v>87</v>
      </c>
      <c r="C7817" s="39" t="s">
        <v>144</v>
      </c>
      <c r="D7817" s="39" t="s">
        <v>48</v>
      </c>
      <c r="E7817" s="70" t="s">
        <v>49</v>
      </c>
      <c r="F7817" s="70" t="s">
        <v>28</v>
      </c>
      <c r="G7817" s="78">
        <v>44313</v>
      </c>
      <c r="H7817" s="78">
        <v>45809</v>
      </c>
      <c r="I7817" s="69">
        <v>7471642.3300000001</v>
      </c>
      <c r="J7817" s="70">
        <v>0</v>
      </c>
      <c r="K7817" s="71">
        <v>0.98699999999999999</v>
      </c>
      <c r="L7817" s="70">
        <v>0</v>
      </c>
      <c r="M7817" s="71">
        <v>0.72699999999999998</v>
      </c>
      <c r="N7817" s="72"/>
      <c r="O7817" s="73">
        <f>MIN(1,MAX(0,(1/(1+EXP(-(Assumptions!$B$5 + Assumptions!$B$6*$N7817))))*Assumptions!$B$3))</f>
        <v>3.9165722796764356E-2</v>
      </c>
      <c r="P7817" s="73">
        <f>VLOOKUP($F7817,Assumptions!$A$23:$B$27,2,FALSE)*Assumptions!$B$4</f>
        <v>0.35</v>
      </c>
      <c r="Q7817" s="74">
        <f t="shared" si="244"/>
        <v>102421.29531667269</v>
      </c>
      <c r="R7817" s="75" t="str">
        <f>IF($O7817&lt;Assumptions!$B$17,"A",IF($O7817&lt;Assumptions!$B$18,"B",IF($O7817&lt;Assumptions!$B$19,"C",IF($O7817&lt;Assumptions!$B$20,"D","E"))))</f>
        <v>B</v>
      </c>
      <c r="S7817" s="75">
        <f t="shared" si="245"/>
        <v>0</v>
      </c>
    </row>
    <row r="7818" spans="1:19" ht="17.399999999999999" x14ac:dyDescent="0.3">
      <c r="A7818" s="39" t="s">
        <v>1215</v>
      </c>
      <c r="B7818" s="39" t="s">
        <v>87</v>
      </c>
      <c r="C7818" s="39" t="s">
        <v>144</v>
      </c>
      <c r="D7818" s="39" t="s">
        <v>48</v>
      </c>
      <c r="E7818" s="70" t="s">
        <v>49</v>
      </c>
      <c r="F7818" s="70" t="s">
        <v>28</v>
      </c>
      <c r="G7818" s="78">
        <v>44313</v>
      </c>
      <c r="H7818" s="78">
        <v>45839</v>
      </c>
      <c r="I7818" s="69">
        <v>7304322.71</v>
      </c>
      <c r="J7818" s="70">
        <v>0</v>
      </c>
      <c r="K7818" s="71">
        <v>1.1120000000000001</v>
      </c>
      <c r="L7818" s="70">
        <v>0</v>
      </c>
      <c r="M7818" s="71">
        <v>0.72699999999999998</v>
      </c>
      <c r="N7818" s="72"/>
      <c r="O7818" s="73">
        <f>MIN(1,MAX(0,(1/(1+EXP(-(Assumptions!$B$5 + Assumptions!$B$6*$N7818))))*Assumptions!$B$3))</f>
        <v>3.9165722796764356E-2</v>
      </c>
      <c r="P7818" s="73">
        <f>VLOOKUP($F7818,Assumptions!$A$23:$B$27,2,FALSE)*Assumptions!$B$4</f>
        <v>0.35</v>
      </c>
      <c r="Q7818" s="74">
        <f t="shared" si="244"/>
        <v>100127.67746728972</v>
      </c>
      <c r="R7818" s="75" t="str">
        <f>IF($O7818&lt;Assumptions!$B$17,"A",IF($O7818&lt;Assumptions!$B$18,"B",IF($O7818&lt;Assumptions!$B$19,"C",IF($O7818&lt;Assumptions!$B$20,"D","E"))))</f>
        <v>B</v>
      </c>
      <c r="S7818" s="75">
        <f t="shared" si="245"/>
        <v>0</v>
      </c>
    </row>
    <row r="7819" spans="1:19" ht="17.399999999999999" x14ac:dyDescent="0.3">
      <c r="A7819" s="39" t="s">
        <v>1215</v>
      </c>
      <c r="B7819" s="39" t="s">
        <v>87</v>
      </c>
      <c r="C7819" s="39" t="s">
        <v>144</v>
      </c>
      <c r="D7819" s="39" t="s">
        <v>48</v>
      </c>
      <c r="E7819" s="70" t="s">
        <v>49</v>
      </c>
      <c r="F7819" s="70" t="s">
        <v>28</v>
      </c>
      <c r="G7819" s="78">
        <v>44313</v>
      </c>
      <c r="H7819" s="78">
        <v>45870</v>
      </c>
      <c r="I7819" s="69">
        <v>7106307.1299999999</v>
      </c>
      <c r="J7819" s="70">
        <v>0</v>
      </c>
      <c r="K7819" s="71">
        <v>0.996</v>
      </c>
      <c r="L7819" s="70">
        <v>0</v>
      </c>
      <c r="M7819" s="71">
        <v>0.72699999999999998</v>
      </c>
      <c r="N7819" s="72"/>
      <c r="O7819" s="73">
        <f>MIN(1,MAX(0,(1/(1+EXP(-(Assumptions!$B$5 + Assumptions!$B$6*$N7819))))*Assumptions!$B$3))</f>
        <v>3.9165722796764356E-2</v>
      </c>
      <c r="P7819" s="73">
        <f>VLOOKUP($F7819,Assumptions!$A$23:$B$27,2,FALSE)*Assumptions!$B$4</f>
        <v>0.35</v>
      </c>
      <c r="Q7819" s="74">
        <f t="shared" si="244"/>
        <v>97413.279306787532</v>
      </c>
      <c r="R7819" s="75" t="str">
        <f>IF($O7819&lt;Assumptions!$B$17,"A",IF($O7819&lt;Assumptions!$B$18,"B",IF($O7819&lt;Assumptions!$B$19,"C",IF($O7819&lt;Assumptions!$B$20,"D","E"))))</f>
        <v>B</v>
      </c>
      <c r="S7819" s="75">
        <f t="shared" si="245"/>
        <v>0</v>
      </c>
    </row>
    <row r="7820" spans="1:19" ht="17.399999999999999" x14ac:dyDescent="0.3">
      <c r="A7820" s="39" t="s">
        <v>1215</v>
      </c>
      <c r="B7820" s="39" t="s">
        <v>87</v>
      </c>
      <c r="C7820" s="39" t="s">
        <v>144</v>
      </c>
      <c r="D7820" s="39" t="s">
        <v>48</v>
      </c>
      <c r="E7820" s="70" t="s">
        <v>49</v>
      </c>
      <c r="F7820" s="70" t="s">
        <v>28</v>
      </c>
      <c r="G7820" s="78">
        <v>44313</v>
      </c>
      <c r="H7820" s="78">
        <v>45901</v>
      </c>
      <c r="I7820" s="69">
        <v>6923874.5199999996</v>
      </c>
      <c r="J7820" s="70">
        <v>0</v>
      </c>
      <c r="K7820" s="71">
        <v>1.1000000000000001</v>
      </c>
      <c r="L7820" s="70">
        <v>0</v>
      </c>
      <c r="M7820" s="71">
        <v>0.72699999999999998</v>
      </c>
      <c r="N7820" s="72"/>
      <c r="O7820" s="73">
        <f>MIN(1,MAX(0,(1/(1+EXP(-(Assumptions!$B$5 + Assumptions!$B$6*$N7820))))*Assumptions!$B$3))</f>
        <v>3.9165722796764356E-2</v>
      </c>
      <c r="P7820" s="73">
        <f>VLOOKUP($F7820,Assumptions!$A$23:$B$27,2,FALSE)*Assumptions!$B$4</f>
        <v>0.35</v>
      </c>
      <c r="Q7820" s="74">
        <f t="shared" si="244"/>
        <v>94912.492545464949</v>
      </c>
      <c r="R7820" s="75" t="str">
        <f>IF($O7820&lt;Assumptions!$B$17,"A",IF($O7820&lt;Assumptions!$B$18,"B",IF($O7820&lt;Assumptions!$B$19,"C",IF($O7820&lt;Assumptions!$B$20,"D","E"))))</f>
        <v>B</v>
      </c>
      <c r="S7820" s="75">
        <f t="shared" si="245"/>
        <v>0</v>
      </c>
    </row>
    <row r="7821" spans="1:19" ht="17.399999999999999" x14ac:dyDescent="0.3">
      <c r="A7821" s="39" t="s">
        <v>1215</v>
      </c>
      <c r="B7821" s="39" t="s">
        <v>87</v>
      </c>
      <c r="C7821" s="39" t="s">
        <v>144</v>
      </c>
      <c r="D7821" s="39" t="s">
        <v>48</v>
      </c>
      <c r="E7821" s="70" t="s">
        <v>49</v>
      </c>
      <c r="F7821" s="70" t="s">
        <v>28</v>
      </c>
      <c r="G7821" s="78">
        <v>44313</v>
      </c>
      <c r="H7821" s="78">
        <v>45931</v>
      </c>
      <c r="I7821" s="69">
        <v>6759808.4100000001</v>
      </c>
      <c r="J7821" s="70">
        <v>0</v>
      </c>
      <c r="K7821" s="71">
        <v>1.0149999999999999</v>
      </c>
      <c r="L7821" s="70">
        <v>0</v>
      </c>
      <c r="M7821" s="71">
        <v>0.72699999999999998</v>
      </c>
      <c r="N7821" s="72"/>
      <c r="O7821" s="73">
        <f>MIN(1,MAX(0,(1/(1+EXP(-(Assumptions!$B$5 + Assumptions!$B$6*$N7821))))*Assumptions!$B$3))</f>
        <v>3.9165722796764356E-2</v>
      </c>
      <c r="P7821" s="73">
        <f>VLOOKUP($F7821,Assumptions!$A$23:$B$27,2,FALSE)*Assumptions!$B$4</f>
        <v>0.35</v>
      </c>
      <c r="Q7821" s="74">
        <f t="shared" si="244"/>
        <v>92663.473820853731</v>
      </c>
      <c r="R7821" s="75" t="str">
        <f>IF($O7821&lt;Assumptions!$B$17,"A",IF($O7821&lt;Assumptions!$B$18,"B",IF($O7821&lt;Assumptions!$B$19,"C",IF($O7821&lt;Assumptions!$B$20,"D","E"))))</f>
        <v>B</v>
      </c>
      <c r="S7821" s="75">
        <f t="shared" si="245"/>
        <v>0</v>
      </c>
    </row>
    <row r="7822" spans="1:19" ht="17.399999999999999" x14ac:dyDescent="0.3">
      <c r="A7822" s="39" t="s">
        <v>1215</v>
      </c>
      <c r="B7822" s="39" t="s">
        <v>87</v>
      </c>
      <c r="C7822" s="39" t="s">
        <v>144</v>
      </c>
      <c r="D7822" s="39" t="s">
        <v>48</v>
      </c>
      <c r="E7822" s="70" t="s">
        <v>49</v>
      </c>
      <c r="F7822" s="70" t="s">
        <v>28</v>
      </c>
      <c r="G7822" s="78">
        <v>44313</v>
      </c>
      <c r="H7822" s="78">
        <v>45962</v>
      </c>
      <c r="I7822" s="69">
        <v>6606677.7400000002</v>
      </c>
      <c r="J7822" s="70">
        <v>0</v>
      </c>
      <c r="K7822" s="71">
        <v>1.085</v>
      </c>
      <c r="L7822" s="70">
        <v>0</v>
      </c>
      <c r="M7822" s="71">
        <v>0.72699999999999998</v>
      </c>
      <c r="N7822" s="72"/>
      <c r="O7822" s="73">
        <f>MIN(1,MAX(0,(1/(1+EXP(-(Assumptions!$B$5 + Assumptions!$B$6*$N7822))))*Assumptions!$B$3))</f>
        <v>3.9165722796764356E-2</v>
      </c>
      <c r="P7822" s="73">
        <f>VLOOKUP($F7822,Assumptions!$A$23:$B$27,2,FALSE)*Assumptions!$B$4</f>
        <v>0.35</v>
      </c>
      <c r="Q7822" s="74">
        <f t="shared" si="244"/>
        <v>90564.358140337761</v>
      </c>
      <c r="R7822" s="75" t="str">
        <f>IF($O7822&lt;Assumptions!$B$17,"A",IF($O7822&lt;Assumptions!$B$18,"B",IF($O7822&lt;Assumptions!$B$19,"C",IF($O7822&lt;Assumptions!$B$20,"D","E"))))</f>
        <v>B</v>
      </c>
      <c r="S7822" s="75">
        <f t="shared" si="245"/>
        <v>0</v>
      </c>
    </row>
    <row r="7823" spans="1:19" ht="17.399999999999999" x14ac:dyDescent="0.3">
      <c r="A7823" s="39" t="s">
        <v>1215</v>
      </c>
      <c r="B7823" s="39" t="s">
        <v>87</v>
      </c>
      <c r="C7823" s="39" t="s">
        <v>144</v>
      </c>
      <c r="D7823" s="39" t="s">
        <v>48</v>
      </c>
      <c r="E7823" s="70" t="s">
        <v>49</v>
      </c>
      <c r="F7823" s="70" t="s">
        <v>28</v>
      </c>
      <c r="G7823" s="78">
        <v>44313</v>
      </c>
      <c r="H7823" s="78">
        <v>45992</v>
      </c>
      <c r="I7823" s="69">
        <v>6442178.5800000001</v>
      </c>
      <c r="J7823" s="70">
        <v>35</v>
      </c>
      <c r="K7823" s="71">
        <v>0.60599999999999998</v>
      </c>
      <c r="L7823" s="70">
        <v>0</v>
      </c>
      <c r="M7823" s="71">
        <v>0.72699999999999998</v>
      </c>
      <c r="N7823" s="72"/>
      <c r="O7823" s="73">
        <f>MIN(1,MAX(0,(1/(1+EXP(-(Assumptions!$B$5 + Assumptions!$B$6*$N7823))))*Assumptions!$B$3))</f>
        <v>3.9165722796764356E-2</v>
      </c>
      <c r="P7823" s="73">
        <f>VLOOKUP($F7823,Assumptions!$A$23:$B$27,2,FALSE)*Assumptions!$B$4</f>
        <v>0.35</v>
      </c>
      <c r="Q7823" s="74">
        <f t="shared" si="244"/>
        <v>88309.40316503655</v>
      </c>
      <c r="R7823" s="75" t="str">
        <f>IF($O7823&lt;Assumptions!$B$17,"A",IF($O7823&lt;Assumptions!$B$18,"B",IF($O7823&lt;Assumptions!$B$19,"C",IF($O7823&lt;Assumptions!$B$20,"D","E"))))</f>
        <v>B</v>
      </c>
      <c r="S7823" s="75">
        <f t="shared" si="245"/>
        <v>0</v>
      </c>
    </row>
    <row r="7824" spans="1:19" ht="17.399999999999999" x14ac:dyDescent="0.3">
      <c r="A7824" s="39" t="s">
        <v>1216</v>
      </c>
      <c r="B7824" s="39" t="s">
        <v>75</v>
      </c>
      <c r="C7824" s="39" t="s">
        <v>144</v>
      </c>
      <c r="D7824" s="39" t="s">
        <v>42</v>
      </c>
      <c r="E7824" s="70" t="s">
        <v>46</v>
      </c>
      <c r="F7824" s="70" t="s">
        <v>40</v>
      </c>
      <c r="G7824" s="78">
        <v>45211</v>
      </c>
      <c r="H7824" s="78">
        <v>45658</v>
      </c>
      <c r="I7824" s="69">
        <v>15621054.02</v>
      </c>
      <c r="J7824" s="70">
        <v>0</v>
      </c>
      <c r="K7824" s="71">
        <v>1.071</v>
      </c>
      <c r="L7824" s="70">
        <v>0</v>
      </c>
      <c r="M7824" s="71">
        <v>0.88800000000000001</v>
      </c>
      <c r="N7824" s="72"/>
      <c r="O7824" s="73">
        <f>MIN(1,MAX(0,(1/(1+EXP(-(Assumptions!$B$5 + Assumptions!$B$6*$N7824))))*Assumptions!$B$3))</f>
        <v>3.9165722796764356E-2</v>
      </c>
      <c r="P7824" s="73">
        <f>VLOOKUP($F7824,Assumptions!$A$23:$B$27,2,FALSE)*Assumptions!$B$4</f>
        <v>0.7</v>
      </c>
      <c r="Q7824" s="74">
        <f t="shared" si="244"/>
        <v>428266.910078421</v>
      </c>
      <c r="R7824" s="75" t="str">
        <f>IF($O7824&lt;Assumptions!$B$17,"A",IF($O7824&lt;Assumptions!$B$18,"B",IF($O7824&lt;Assumptions!$B$19,"C",IF($O7824&lt;Assumptions!$B$20,"D","E"))))</f>
        <v>B</v>
      </c>
      <c r="S7824" s="75">
        <f t="shared" si="245"/>
        <v>0</v>
      </c>
    </row>
    <row r="7825" spans="1:19" ht="17.399999999999999" x14ac:dyDescent="0.3">
      <c r="A7825" s="39" t="s">
        <v>1216</v>
      </c>
      <c r="B7825" s="39" t="s">
        <v>75</v>
      </c>
      <c r="C7825" s="39" t="s">
        <v>144</v>
      </c>
      <c r="D7825" s="39" t="s">
        <v>42</v>
      </c>
      <c r="E7825" s="70" t="s">
        <v>46</v>
      </c>
      <c r="F7825" s="70" t="s">
        <v>40</v>
      </c>
      <c r="G7825" s="78">
        <v>45211</v>
      </c>
      <c r="H7825" s="78">
        <v>45689</v>
      </c>
      <c r="I7825" s="69">
        <v>15218585.789999999</v>
      </c>
      <c r="J7825" s="70">
        <v>35</v>
      </c>
      <c r="K7825" s="71">
        <v>0.73899999999999999</v>
      </c>
      <c r="L7825" s="70">
        <v>0</v>
      </c>
      <c r="M7825" s="71">
        <v>0.88800000000000001</v>
      </c>
      <c r="N7825" s="72"/>
      <c r="O7825" s="73">
        <f>MIN(1,MAX(0,(1/(1+EXP(-(Assumptions!$B$5 + Assumptions!$B$6*$N7825))))*Assumptions!$B$3))</f>
        <v>3.9165722796764356E-2</v>
      </c>
      <c r="P7825" s="73">
        <f>VLOOKUP($F7825,Assumptions!$A$23:$B$27,2,FALSE)*Assumptions!$B$4</f>
        <v>0.7</v>
      </c>
      <c r="Q7825" s="74">
        <f t="shared" si="244"/>
        <v>417232.83868694195</v>
      </c>
      <c r="R7825" s="75" t="str">
        <f>IF($O7825&lt;Assumptions!$B$17,"A",IF($O7825&lt;Assumptions!$B$18,"B",IF($O7825&lt;Assumptions!$B$19,"C",IF($O7825&lt;Assumptions!$B$20,"D","E"))))</f>
        <v>B</v>
      </c>
      <c r="S7825" s="75">
        <f t="shared" si="245"/>
        <v>0</v>
      </c>
    </row>
    <row r="7826" spans="1:19" ht="17.399999999999999" x14ac:dyDescent="0.3">
      <c r="A7826" s="39" t="s">
        <v>1216</v>
      </c>
      <c r="B7826" s="39" t="s">
        <v>75</v>
      </c>
      <c r="C7826" s="39" t="s">
        <v>144</v>
      </c>
      <c r="D7826" s="39" t="s">
        <v>42</v>
      </c>
      <c r="E7826" s="70" t="s">
        <v>46</v>
      </c>
      <c r="F7826" s="70" t="s">
        <v>40</v>
      </c>
      <c r="G7826" s="78">
        <v>45211</v>
      </c>
      <c r="H7826" s="78">
        <v>45717</v>
      </c>
      <c r="I7826" s="69">
        <v>14801144.4</v>
      </c>
      <c r="J7826" s="70">
        <v>0</v>
      </c>
      <c r="K7826" s="71">
        <v>1.125</v>
      </c>
      <c r="L7826" s="70">
        <v>0</v>
      </c>
      <c r="M7826" s="71">
        <v>0.88800000000000001</v>
      </c>
      <c r="N7826" s="72"/>
      <c r="O7826" s="73">
        <f>MIN(1,MAX(0,(1/(1+EXP(-(Assumptions!$B$5 + Assumptions!$B$6*$N7826))))*Assumptions!$B$3))</f>
        <v>3.9165722796764356E-2</v>
      </c>
      <c r="P7826" s="73">
        <f>VLOOKUP($F7826,Assumptions!$A$23:$B$27,2,FALSE)*Assumptions!$B$4</f>
        <v>0.7</v>
      </c>
      <c r="Q7826" s="74">
        <f t="shared" si="244"/>
        <v>405788.26305169676</v>
      </c>
      <c r="R7826" s="75" t="str">
        <f>IF($O7826&lt;Assumptions!$B$17,"A",IF($O7826&lt;Assumptions!$B$18,"B",IF($O7826&lt;Assumptions!$B$19,"C",IF($O7826&lt;Assumptions!$B$20,"D","E"))))</f>
        <v>B</v>
      </c>
      <c r="S7826" s="75">
        <f t="shared" si="245"/>
        <v>0</v>
      </c>
    </row>
    <row r="7827" spans="1:19" ht="17.399999999999999" x14ac:dyDescent="0.3">
      <c r="A7827" s="39" t="s">
        <v>1216</v>
      </c>
      <c r="B7827" s="39" t="s">
        <v>75</v>
      </c>
      <c r="C7827" s="39" t="s">
        <v>144</v>
      </c>
      <c r="D7827" s="39" t="s">
        <v>42</v>
      </c>
      <c r="E7827" s="70" t="s">
        <v>46</v>
      </c>
      <c r="F7827" s="70" t="s">
        <v>40</v>
      </c>
      <c r="G7827" s="78">
        <v>45211</v>
      </c>
      <c r="H7827" s="78">
        <v>45748</v>
      </c>
      <c r="I7827" s="69">
        <v>14462922.380000001</v>
      </c>
      <c r="J7827" s="70">
        <v>0</v>
      </c>
      <c r="K7827" s="71">
        <v>1.1220000000000001</v>
      </c>
      <c r="L7827" s="70">
        <v>0</v>
      </c>
      <c r="M7827" s="71">
        <v>0.88800000000000001</v>
      </c>
      <c r="N7827" s="72"/>
      <c r="O7827" s="73">
        <f>MIN(1,MAX(0,(1/(1+EXP(-(Assumptions!$B$5 + Assumptions!$B$6*$N7827))))*Assumptions!$B$3))</f>
        <v>3.9165722796764356E-2</v>
      </c>
      <c r="P7827" s="73">
        <f>VLOOKUP($F7827,Assumptions!$A$23:$B$27,2,FALSE)*Assumptions!$B$4</f>
        <v>0.7</v>
      </c>
      <c r="Q7827" s="74">
        <f t="shared" si="244"/>
        <v>396515.56613633956</v>
      </c>
      <c r="R7827" s="75" t="str">
        <f>IF($O7827&lt;Assumptions!$B$17,"A",IF($O7827&lt;Assumptions!$B$18,"B",IF($O7827&lt;Assumptions!$B$19,"C",IF($O7827&lt;Assumptions!$B$20,"D","E"))))</f>
        <v>B</v>
      </c>
      <c r="S7827" s="75">
        <f t="shared" si="245"/>
        <v>0</v>
      </c>
    </row>
    <row r="7828" spans="1:19" ht="17.399999999999999" x14ac:dyDescent="0.3">
      <c r="A7828" s="39" t="s">
        <v>1216</v>
      </c>
      <c r="B7828" s="39" t="s">
        <v>75</v>
      </c>
      <c r="C7828" s="39" t="s">
        <v>144</v>
      </c>
      <c r="D7828" s="39" t="s">
        <v>42</v>
      </c>
      <c r="E7828" s="70" t="s">
        <v>46</v>
      </c>
      <c r="F7828" s="70" t="s">
        <v>40</v>
      </c>
      <c r="G7828" s="78">
        <v>45211</v>
      </c>
      <c r="H7828" s="78">
        <v>45778</v>
      </c>
      <c r="I7828" s="69">
        <v>14151239.859999999</v>
      </c>
      <c r="J7828" s="70">
        <v>35</v>
      </c>
      <c r="K7828" s="71">
        <v>0.77100000000000002</v>
      </c>
      <c r="L7828" s="70">
        <v>0</v>
      </c>
      <c r="M7828" s="71">
        <v>0.88800000000000001</v>
      </c>
      <c r="N7828" s="72"/>
      <c r="O7828" s="73">
        <f>MIN(1,MAX(0,(1/(1+EXP(-(Assumptions!$B$5 + Assumptions!$B$6*$N7828))))*Assumptions!$B$3))</f>
        <v>3.9165722796764356E-2</v>
      </c>
      <c r="P7828" s="73">
        <f>VLOOKUP($F7828,Assumptions!$A$23:$B$27,2,FALSE)*Assumptions!$B$4</f>
        <v>0.7</v>
      </c>
      <c r="Q7828" s="74">
        <f t="shared" si="244"/>
        <v>387970.47631109762</v>
      </c>
      <c r="R7828" s="75" t="str">
        <f>IF($O7828&lt;Assumptions!$B$17,"A",IF($O7828&lt;Assumptions!$B$18,"B",IF($O7828&lt;Assumptions!$B$19,"C",IF($O7828&lt;Assumptions!$B$20,"D","E"))))</f>
        <v>B</v>
      </c>
      <c r="S7828" s="75">
        <f t="shared" si="245"/>
        <v>0</v>
      </c>
    </row>
    <row r="7829" spans="1:19" ht="17.399999999999999" x14ac:dyDescent="0.3">
      <c r="A7829" s="39" t="s">
        <v>1216</v>
      </c>
      <c r="B7829" s="39" t="s">
        <v>75</v>
      </c>
      <c r="C7829" s="39" t="s">
        <v>144</v>
      </c>
      <c r="D7829" s="39" t="s">
        <v>42</v>
      </c>
      <c r="E7829" s="70" t="s">
        <v>46</v>
      </c>
      <c r="F7829" s="70" t="s">
        <v>40</v>
      </c>
      <c r="G7829" s="78">
        <v>45211</v>
      </c>
      <c r="H7829" s="78">
        <v>45809</v>
      </c>
      <c r="I7829" s="69">
        <v>13816568.16</v>
      </c>
      <c r="J7829" s="70">
        <v>0</v>
      </c>
      <c r="K7829" s="71">
        <v>1.0449999999999999</v>
      </c>
      <c r="L7829" s="70">
        <v>0</v>
      </c>
      <c r="M7829" s="71">
        <v>0.88800000000000001</v>
      </c>
      <c r="N7829" s="72"/>
      <c r="O7829" s="73">
        <f>MIN(1,MAX(0,(1/(1+EXP(-(Assumptions!$B$5 + Assumptions!$B$6*$N7829))))*Assumptions!$B$3))</f>
        <v>3.9165722796764356E-2</v>
      </c>
      <c r="P7829" s="73">
        <f>VLOOKUP($F7829,Assumptions!$A$23:$B$27,2,FALSE)*Assumptions!$B$4</f>
        <v>0.7</v>
      </c>
      <c r="Q7829" s="74">
        <f t="shared" si="244"/>
        <v>378795.11499001243</v>
      </c>
      <c r="R7829" s="75" t="str">
        <f>IF($O7829&lt;Assumptions!$B$17,"A",IF($O7829&lt;Assumptions!$B$18,"B",IF($O7829&lt;Assumptions!$B$19,"C",IF($O7829&lt;Assumptions!$B$20,"D","E"))))</f>
        <v>B</v>
      </c>
      <c r="S7829" s="75">
        <f t="shared" si="245"/>
        <v>0</v>
      </c>
    </row>
    <row r="7830" spans="1:19" ht="17.399999999999999" x14ac:dyDescent="0.3">
      <c r="A7830" s="39" t="s">
        <v>1216</v>
      </c>
      <c r="B7830" s="39" t="s">
        <v>75</v>
      </c>
      <c r="C7830" s="39" t="s">
        <v>144</v>
      </c>
      <c r="D7830" s="39" t="s">
        <v>42</v>
      </c>
      <c r="E7830" s="70" t="s">
        <v>46</v>
      </c>
      <c r="F7830" s="70" t="s">
        <v>40</v>
      </c>
      <c r="G7830" s="78">
        <v>45211</v>
      </c>
      <c r="H7830" s="78">
        <v>45839</v>
      </c>
      <c r="I7830" s="69">
        <v>13445000.800000001</v>
      </c>
      <c r="J7830" s="70">
        <v>0</v>
      </c>
      <c r="K7830" s="71">
        <v>1.054</v>
      </c>
      <c r="L7830" s="70">
        <v>0</v>
      </c>
      <c r="M7830" s="71">
        <v>0.88800000000000001</v>
      </c>
      <c r="N7830" s="72"/>
      <c r="O7830" s="73">
        <f>MIN(1,MAX(0,(1/(1+EXP(-(Assumptions!$B$5 + Assumptions!$B$6*$N7830))))*Assumptions!$B$3))</f>
        <v>3.9165722796764356E-2</v>
      </c>
      <c r="P7830" s="73">
        <f>VLOOKUP($F7830,Assumptions!$A$23:$B$27,2,FALSE)*Assumptions!$B$4</f>
        <v>0.7</v>
      </c>
      <c r="Q7830" s="74">
        <f t="shared" si="244"/>
        <v>368608.22203455254</v>
      </c>
      <c r="R7830" s="75" t="str">
        <f>IF($O7830&lt;Assumptions!$B$17,"A",IF($O7830&lt;Assumptions!$B$18,"B",IF($O7830&lt;Assumptions!$B$19,"C",IF($O7830&lt;Assumptions!$B$20,"D","E"))))</f>
        <v>B</v>
      </c>
      <c r="S7830" s="75">
        <f t="shared" si="245"/>
        <v>0</v>
      </c>
    </row>
    <row r="7831" spans="1:19" ht="17.399999999999999" x14ac:dyDescent="0.3">
      <c r="A7831" s="39" t="s">
        <v>1216</v>
      </c>
      <c r="B7831" s="39" t="s">
        <v>75</v>
      </c>
      <c r="C7831" s="39" t="s">
        <v>144</v>
      </c>
      <c r="D7831" s="39" t="s">
        <v>42</v>
      </c>
      <c r="E7831" s="70" t="s">
        <v>46</v>
      </c>
      <c r="F7831" s="70" t="s">
        <v>40</v>
      </c>
      <c r="G7831" s="78">
        <v>45211</v>
      </c>
      <c r="H7831" s="78">
        <v>45870</v>
      </c>
      <c r="I7831" s="69">
        <v>13092347.449999999</v>
      </c>
      <c r="J7831" s="70">
        <v>0</v>
      </c>
      <c r="K7831" s="71">
        <v>1.077</v>
      </c>
      <c r="L7831" s="70">
        <v>0</v>
      </c>
      <c r="M7831" s="71">
        <v>0.88800000000000001</v>
      </c>
      <c r="N7831" s="72"/>
      <c r="O7831" s="73">
        <f>MIN(1,MAX(0,(1/(1+EXP(-(Assumptions!$B$5 + Assumptions!$B$6*$N7831))))*Assumptions!$B$3))</f>
        <v>3.9165722796764356E-2</v>
      </c>
      <c r="P7831" s="73">
        <f>VLOOKUP($F7831,Assumptions!$A$23:$B$27,2,FALSE)*Assumptions!$B$4</f>
        <v>0.7</v>
      </c>
      <c r="Q7831" s="74">
        <f t="shared" si="244"/>
        <v>358939.87568993727</v>
      </c>
      <c r="R7831" s="75" t="str">
        <f>IF($O7831&lt;Assumptions!$B$17,"A",IF($O7831&lt;Assumptions!$B$18,"B",IF($O7831&lt;Assumptions!$B$19,"C",IF($O7831&lt;Assumptions!$B$20,"D","E"))))</f>
        <v>B</v>
      </c>
      <c r="S7831" s="75">
        <f t="shared" si="245"/>
        <v>0</v>
      </c>
    </row>
    <row r="7832" spans="1:19" ht="17.399999999999999" x14ac:dyDescent="0.3">
      <c r="A7832" s="39" t="s">
        <v>1216</v>
      </c>
      <c r="B7832" s="39" t="s">
        <v>75</v>
      </c>
      <c r="C7832" s="39" t="s">
        <v>144</v>
      </c>
      <c r="D7832" s="39" t="s">
        <v>42</v>
      </c>
      <c r="E7832" s="70" t="s">
        <v>46</v>
      </c>
      <c r="F7832" s="70" t="s">
        <v>40</v>
      </c>
      <c r="G7832" s="78">
        <v>45211</v>
      </c>
      <c r="H7832" s="78">
        <v>45901</v>
      </c>
      <c r="I7832" s="69">
        <v>12729616.27</v>
      </c>
      <c r="J7832" s="70">
        <v>95</v>
      </c>
      <c r="K7832" s="71">
        <v>0.39800000000000002</v>
      </c>
      <c r="L7832" s="70">
        <v>0</v>
      </c>
      <c r="M7832" s="71">
        <v>0.88800000000000001</v>
      </c>
      <c r="N7832" s="72"/>
      <c r="O7832" s="73">
        <f>MIN(1,MAX(0,(1/(1+EXP(-(Assumptions!$B$5 + Assumptions!$B$6*$N7832))))*Assumptions!$B$3))</f>
        <v>3.9165722796764356E-2</v>
      </c>
      <c r="P7832" s="73">
        <f>VLOOKUP($F7832,Assumptions!$A$23:$B$27,2,FALSE)*Assumptions!$B$4</f>
        <v>0.7</v>
      </c>
      <c r="Q7832" s="74">
        <f t="shared" si="244"/>
        <v>348995.23549800098</v>
      </c>
      <c r="R7832" s="75" t="str">
        <f>IF($O7832&lt;Assumptions!$B$17,"A",IF($O7832&lt;Assumptions!$B$18,"B",IF($O7832&lt;Assumptions!$B$19,"C",IF($O7832&lt;Assumptions!$B$20,"D","E"))))</f>
        <v>B</v>
      </c>
      <c r="S7832" s="75">
        <f t="shared" si="245"/>
        <v>0</v>
      </c>
    </row>
    <row r="7833" spans="1:19" ht="17.399999999999999" x14ac:dyDescent="0.3">
      <c r="A7833" s="39" t="s">
        <v>1216</v>
      </c>
      <c r="B7833" s="39" t="s">
        <v>75</v>
      </c>
      <c r="C7833" s="39" t="s">
        <v>144</v>
      </c>
      <c r="D7833" s="39" t="s">
        <v>42</v>
      </c>
      <c r="E7833" s="70" t="s">
        <v>46</v>
      </c>
      <c r="F7833" s="70" t="s">
        <v>40</v>
      </c>
      <c r="G7833" s="78">
        <v>45211</v>
      </c>
      <c r="H7833" s="78">
        <v>45931</v>
      </c>
      <c r="I7833" s="69">
        <v>12427853.380000001</v>
      </c>
      <c r="J7833" s="70">
        <v>0</v>
      </c>
      <c r="K7833" s="71">
        <v>1.0089999999999999</v>
      </c>
      <c r="L7833" s="70">
        <v>0</v>
      </c>
      <c r="M7833" s="71">
        <v>0.88800000000000001</v>
      </c>
      <c r="N7833" s="72"/>
      <c r="O7833" s="73">
        <f>MIN(1,MAX(0,(1/(1+EXP(-(Assumptions!$B$5 + Assumptions!$B$6*$N7833))))*Assumptions!$B$3))</f>
        <v>3.9165722796764356E-2</v>
      </c>
      <c r="P7833" s="73">
        <f>VLOOKUP($F7833,Assumptions!$A$23:$B$27,2,FALSE)*Assumptions!$B$4</f>
        <v>0.7</v>
      </c>
      <c r="Q7833" s="74">
        <f t="shared" si="244"/>
        <v>340722.10230793763</v>
      </c>
      <c r="R7833" s="75" t="str">
        <f>IF($O7833&lt;Assumptions!$B$17,"A",IF($O7833&lt;Assumptions!$B$18,"B",IF($O7833&lt;Assumptions!$B$19,"C",IF($O7833&lt;Assumptions!$B$20,"D","E"))))</f>
        <v>B</v>
      </c>
      <c r="S7833" s="75">
        <f t="shared" si="245"/>
        <v>0</v>
      </c>
    </row>
    <row r="7834" spans="1:19" ht="17.399999999999999" x14ac:dyDescent="0.3">
      <c r="A7834" s="39" t="s">
        <v>1216</v>
      </c>
      <c r="B7834" s="39" t="s">
        <v>75</v>
      </c>
      <c r="C7834" s="39" t="s">
        <v>144</v>
      </c>
      <c r="D7834" s="39" t="s">
        <v>42</v>
      </c>
      <c r="E7834" s="70" t="s">
        <v>46</v>
      </c>
      <c r="F7834" s="70" t="s">
        <v>40</v>
      </c>
      <c r="G7834" s="78">
        <v>45211</v>
      </c>
      <c r="H7834" s="78">
        <v>45962</v>
      </c>
      <c r="I7834" s="69">
        <v>12120056.49</v>
      </c>
      <c r="J7834" s="70">
        <v>0</v>
      </c>
      <c r="K7834" s="71">
        <v>1.111</v>
      </c>
      <c r="L7834" s="70">
        <v>0</v>
      </c>
      <c r="M7834" s="71">
        <v>0.88800000000000001</v>
      </c>
      <c r="N7834" s="72"/>
      <c r="O7834" s="73">
        <f>MIN(1,MAX(0,(1/(1+EXP(-(Assumptions!$B$5 + Assumptions!$B$6*$N7834))))*Assumptions!$B$3))</f>
        <v>3.9165722796764356E-2</v>
      </c>
      <c r="P7834" s="73">
        <f>VLOOKUP($F7834,Assumptions!$A$23:$B$27,2,FALSE)*Assumptions!$B$4</f>
        <v>0.7</v>
      </c>
      <c r="Q7834" s="74">
        <f t="shared" si="244"/>
        <v>332283.54093792534</v>
      </c>
      <c r="R7834" s="75" t="str">
        <f>IF($O7834&lt;Assumptions!$B$17,"A",IF($O7834&lt;Assumptions!$B$18,"B",IF($O7834&lt;Assumptions!$B$19,"C",IF($O7834&lt;Assumptions!$B$20,"D","E"))))</f>
        <v>B</v>
      </c>
      <c r="S7834" s="75">
        <f t="shared" si="245"/>
        <v>0</v>
      </c>
    </row>
    <row r="7835" spans="1:19" ht="17.399999999999999" x14ac:dyDescent="0.3">
      <c r="A7835" s="39" t="s">
        <v>1216</v>
      </c>
      <c r="B7835" s="39" t="s">
        <v>75</v>
      </c>
      <c r="C7835" s="39" t="s">
        <v>144</v>
      </c>
      <c r="D7835" s="39" t="s">
        <v>42</v>
      </c>
      <c r="E7835" s="70" t="s">
        <v>46</v>
      </c>
      <c r="F7835" s="70" t="s">
        <v>40</v>
      </c>
      <c r="G7835" s="78">
        <v>45211</v>
      </c>
      <c r="H7835" s="78">
        <v>45992</v>
      </c>
      <c r="I7835" s="69">
        <v>11831825.08</v>
      </c>
      <c r="J7835" s="70">
        <v>0</v>
      </c>
      <c r="K7835" s="71">
        <v>1.0549999999999999</v>
      </c>
      <c r="L7835" s="70">
        <v>0</v>
      </c>
      <c r="M7835" s="71">
        <v>0.88800000000000001</v>
      </c>
      <c r="N7835" s="72"/>
      <c r="O7835" s="73">
        <f>MIN(1,MAX(0,(1/(1+EXP(-(Assumptions!$B$5 + Assumptions!$B$6*$N7835))))*Assumptions!$B$3))</f>
        <v>3.9165722796764356E-2</v>
      </c>
      <c r="P7835" s="73">
        <f>VLOOKUP($F7835,Assumptions!$A$23:$B$27,2,FALSE)*Assumptions!$B$4</f>
        <v>0.7</v>
      </c>
      <c r="Q7835" s="74">
        <f t="shared" si="244"/>
        <v>324381.386884159</v>
      </c>
      <c r="R7835" s="75" t="str">
        <f>IF($O7835&lt;Assumptions!$B$17,"A",IF($O7835&lt;Assumptions!$B$18,"B",IF($O7835&lt;Assumptions!$B$19,"C",IF($O7835&lt;Assumptions!$B$20,"D","E"))))</f>
        <v>B</v>
      </c>
      <c r="S7835" s="75">
        <f t="shared" si="245"/>
        <v>0</v>
      </c>
    </row>
    <row r="7836" spans="1:19" ht="17.399999999999999" x14ac:dyDescent="0.3">
      <c r="A7836" s="39" t="s">
        <v>1218</v>
      </c>
      <c r="B7836" s="39" t="s">
        <v>55</v>
      </c>
      <c r="C7836" s="39" t="s">
        <v>135</v>
      </c>
      <c r="D7836" s="39" t="s">
        <v>30</v>
      </c>
      <c r="E7836" s="70" t="s">
        <v>49</v>
      </c>
      <c r="F7836" s="70" t="s">
        <v>36</v>
      </c>
      <c r="G7836" s="78">
        <v>44035</v>
      </c>
      <c r="H7836" s="78">
        <v>45658</v>
      </c>
      <c r="I7836" s="69">
        <v>2228092.83</v>
      </c>
      <c r="J7836" s="70">
        <v>0</v>
      </c>
      <c r="K7836" s="71">
        <v>0.95699999999999996</v>
      </c>
      <c r="L7836" s="70">
        <v>0</v>
      </c>
      <c r="M7836" s="71">
        <v>0.35499999999999998</v>
      </c>
      <c r="N7836" s="72"/>
      <c r="O7836" s="73">
        <f>MIN(1,MAX(0,(1/(1+EXP(-(Assumptions!$B$5 + Assumptions!$B$6*$N7836))))*Assumptions!$B$3))</f>
        <v>3.9165722796764356E-2</v>
      </c>
      <c r="P7836" s="73">
        <f>VLOOKUP($F7836,Assumptions!$A$23:$B$27,2,FALSE)*Assumptions!$B$4</f>
        <v>0.55000000000000004</v>
      </c>
      <c r="Q7836" s="74">
        <f t="shared" si="244"/>
        <v>47995.676379881021</v>
      </c>
      <c r="R7836" s="75" t="str">
        <f>IF($O7836&lt;Assumptions!$B$17,"A",IF($O7836&lt;Assumptions!$B$18,"B",IF($O7836&lt;Assumptions!$B$19,"C",IF($O7836&lt;Assumptions!$B$20,"D","E"))))</f>
        <v>B</v>
      </c>
      <c r="S7836" s="75">
        <f t="shared" si="245"/>
        <v>0</v>
      </c>
    </row>
    <row r="7837" spans="1:19" ht="17.399999999999999" x14ac:dyDescent="0.3">
      <c r="A7837" s="39" t="s">
        <v>1218</v>
      </c>
      <c r="B7837" s="39" t="s">
        <v>55</v>
      </c>
      <c r="C7837" s="39" t="s">
        <v>135</v>
      </c>
      <c r="D7837" s="39" t="s">
        <v>30</v>
      </c>
      <c r="E7837" s="70" t="s">
        <v>49</v>
      </c>
      <c r="F7837" s="70" t="s">
        <v>36</v>
      </c>
      <c r="G7837" s="78">
        <v>44035</v>
      </c>
      <c r="H7837" s="78">
        <v>45689</v>
      </c>
      <c r="I7837" s="69">
        <v>2167855.41</v>
      </c>
      <c r="J7837" s="70">
        <v>0</v>
      </c>
      <c r="K7837" s="71">
        <v>1.036</v>
      </c>
      <c r="L7837" s="70">
        <v>0</v>
      </c>
      <c r="M7837" s="71">
        <v>0.35499999999999998</v>
      </c>
      <c r="N7837" s="72"/>
      <c r="O7837" s="73">
        <f>MIN(1,MAX(0,(1/(1+EXP(-(Assumptions!$B$5 + Assumptions!$B$6*$N7837))))*Assumptions!$B$3))</f>
        <v>3.9165722796764356E-2</v>
      </c>
      <c r="P7837" s="73">
        <f>VLOOKUP($F7837,Assumptions!$A$23:$B$27,2,FALSE)*Assumptions!$B$4</f>
        <v>0.55000000000000004</v>
      </c>
      <c r="Q7837" s="74">
        <f t="shared" si="244"/>
        <v>46698.093228339269</v>
      </c>
      <c r="R7837" s="75" t="str">
        <f>IF($O7837&lt;Assumptions!$B$17,"A",IF($O7837&lt;Assumptions!$B$18,"B",IF($O7837&lt;Assumptions!$B$19,"C",IF($O7837&lt;Assumptions!$B$20,"D","E"))))</f>
        <v>B</v>
      </c>
      <c r="S7837" s="75">
        <f t="shared" si="245"/>
        <v>0</v>
      </c>
    </row>
    <row r="7838" spans="1:19" ht="17.399999999999999" x14ac:dyDescent="0.3">
      <c r="A7838" s="39" t="s">
        <v>1218</v>
      </c>
      <c r="B7838" s="39" t="s">
        <v>55</v>
      </c>
      <c r="C7838" s="39" t="s">
        <v>135</v>
      </c>
      <c r="D7838" s="39" t="s">
        <v>30</v>
      </c>
      <c r="E7838" s="70" t="s">
        <v>49</v>
      </c>
      <c r="F7838" s="70" t="s">
        <v>36</v>
      </c>
      <c r="G7838" s="78">
        <v>44035</v>
      </c>
      <c r="H7838" s="78">
        <v>45717</v>
      </c>
      <c r="I7838" s="69">
        <v>2103784.6800000002</v>
      </c>
      <c r="J7838" s="70">
        <v>0</v>
      </c>
      <c r="K7838" s="71">
        <v>1.0620000000000001</v>
      </c>
      <c r="L7838" s="70">
        <v>0</v>
      </c>
      <c r="M7838" s="71">
        <v>0.35499999999999998</v>
      </c>
      <c r="N7838" s="72"/>
      <c r="O7838" s="73">
        <f>MIN(1,MAX(0,(1/(1+EXP(-(Assumptions!$B$5 + Assumptions!$B$6*$N7838))))*Assumptions!$B$3))</f>
        <v>3.9165722796764356E-2</v>
      </c>
      <c r="P7838" s="73">
        <f>VLOOKUP($F7838,Assumptions!$A$23:$B$27,2,FALSE)*Assumptions!$B$4</f>
        <v>0.55000000000000004</v>
      </c>
      <c r="Q7838" s="74">
        <f t="shared" si="244"/>
        <v>45317.936180527795</v>
      </c>
      <c r="R7838" s="75" t="str">
        <f>IF($O7838&lt;Assumptions!$B$17,"A",IF($O7838&lt;Assumptions!$B$18,"B",IF($O7838&lt;Assumptions!$B$19,"C",IF($O7838&lt;Assumptions!$B$20,"D","E"))))</f>
        <v>B</v>
      </c>
      <c r="S7838" s="75">
        <f t="shared" si="245"/>
        <v>0</v>
      </c>
    </row>
    <row r="7839" spans="1:19" ht="17.399999999999999" x14ac:dyDescent="0.3">
      <c r="A7839" s="39" t="s">
        <v>1218</v>
      </c>
      <c r="B7839" s="39" t="s">
        <v>55</v>
      </c>
      <c r="C7839" s="39" t="s">
        <v>135</v>
      </c>
      <c r="D7839" s="39" t="s">
        <v>30</v>
      </c>
      <c r="E7839" s="70" t="s">
        <v>49</v>
      </c>
      <c r="F7839" s="70" t="s">
        <v>36</v>
      </c>
      <c r="G7839" s="78">
        <v>44035</v>
      </c>
      <c r="H7839" s="78">
        <v>45748</v>
      </c>
      <c r="I7839" s="69">
        <v>2035246.21</v>
      </c>
      <c r="J7839" s="70">
        <v>0</v>
      </c>
      <c r="K7839" s="71">
        <v>1.1299999999999999</v>
      </c>
      <c r="L7839" s="70">
        <v>0</v>
      </c>
      <c r="M7839" s="71">
        <v>0.35499999999999998</v>
      </c>
      <c r="N7839" s="72"/>
      <c r="O7839" s="73">
        <f>MIN(1,MAX(0,(1/(1+EXP(-(Assumptions!$B$5 + Assumptions!$B$6*$N7839))))*Assumptions!$B$3))</f>
        <v>3.9165722796764356E-2</v>
      </c>
      <c r="P7839" s="73">
        <f>VLOOKUP($F7839,Assumptions!$A$23:$B$27,2,FALSE)*Assumptions!$B$4</f>
        <v>0.55000000000000004</v>
      </c>
      <c r="Q7839" s="74">
        <f t="shared" si="244"/>
        <v>43841.538886213886</v>
      </c>
      <c r="R7839" s="75" t="str">
        <f>IF($O7839&lt;Assumptions!$B$17,"A",IF($O7839&lt;Assumptions!$B$18,"B",IF($O7839&lt;Assumptions!$B$19,"C",IF($O7839&lt;Assumptions!$B$20,"D","E"))))</f>
        <v>B</v>
      </c>
      <c r="S7839" s="75">
        <f t="shared" si="245"/>
        <v>0</v>
      </c>
    </row>
    <row r="7840" spans="1:19" ht="17.399999999999999" x14ac:dyDescent="0.3">
      <c r="A7840" s="39" t="s">
        <v>1218</v>
      </c>
      <c r="B7840" s="39" t="s">
        <v>55</v>
      </c>
      <c r="C7840" s="39" t="s">
        <v>135</v>
      </c>
      <c r="D7840" s="39" t="s">
        <v>30</v>
      </c>
      <c r="E7840" s="70" t="s">
        <v>49</v>
      </c>
      <c r="F7840" s="70" t="s">
        <v>36</v>
      </c>
      <c r="G7840" s="78">
        <v>44035</v>
      </c>
      <c r="H7840" s="78">
        <v>45778</v>
      </c>
      <c r="I7840" s="69">
        <v>1974960.01</v>
      </c>
      <c r="J7840" s="70">
        <v>0</v>
      </c>
      <c r="K7840" s="71">
        <v>1.1299999999999999</v>
      </c>
      <c r="L7840" s="70">
        <v>0</v>
      </c>
      <c r="M7840" s="71">
        <v>0.35499999999999998</v>
      </c>
      <c r="N7840" s="72"/>
      <c r="O7840" s="73">
        <f>MIN(1,MAX(0,(1/(1+EXP(-(Assumptions!$B$5 + Assumptions!$B$6*$N7840))))*Assumptions!$B$3))</f>
        <v>3.9165722796764356E-2</v>
      </c>
      <c r="P7840" s="73">
        <f>VLOOKUP($F7840,Assumptions!$A$23:$B$27,2,FALSE)*Assumptions!$B$4</f>
        <v>0.55000000000000004</v>
      </c>
      <c r="Q7840" s="74">
        <f t="shared" si="244"/>
        <v>42542.904957495237</v>
      </c>
      <c r="R7840" s="75" t="str">
        <f>IF($O7840&lt;Assumptions!$B$17,"A",IF($O7840&lt;Assumptions!$B$18,"B",IF($O7840&lt;Assumptions!$B$19,"C",IF($O7840&lt;Assumptions!$B$20,"D","E"))))</f>
        <v>B</v>
      </c>
      <c r="S7840" s="75">
        <f t="shared" si="245"/>
        <v>0</v>
      </c>
    </row>
    <row r="7841" spans="1:19" ht="17.399999999999999" x14ac:dyDescent="0.3">
      <c r="A7841" s="39" t="s">
        <v>1218</v>
      </c>
      <c r="B7841" s="39" t="s">
        <v>55</v>
      </c>
      <c r="C7841" s="39" t="s">
        <v>135</v>
      </c>
      <c r="D7841" s="39" t="s">
        <v>30</v>
      </c>
      <c r="E7841" s="70" t="s">
        <v>49</v>
      </c>
      <c r="F7841" s="70" t="s">
        <v>36</v>
      </c>
      <c r="G7841" s="78">
        <v>44035</v>
      </c>
      <c r="H7841" s="78">
        <v>45809</v>
      </c>
      <c r="I7841" s="69">
        <v>1915783.99</v>
      </c>
      <c r="J7841" s="70">
        <v>0</v>
      </c>
      <c r="K7841" s="71">
        <v>1.03</v>
      </c>
      <c r="L7841" s="70">
        <v>0</v>
      </c>
      <c r="M7841" s="71">
        <v>0.35499999999999998</v>
      </c>
      <c r="N7841" s="72"/>
      <c r="O7841" s="73">
        <f>MIN(1,MAX(0,(1/(1+EXP(-(Assumptions!$B$5 + Assumptions!$B$6*$N7841))))*Assumptions!$B$3))</f>
        <v>3.9165722796764356E-2</v>
      </c>
      <c r="P7841" s="73">
        <f>VLOOKUP($F7841,Assumptions!$A$23:$B$27,2,FALSE)*Assumptions!$B$4</f>
        <v>0.55000000000000004</v>
      </c>
      <c r="Q7841" s="74">
        <f t="shared" si="244"/>
        <v>41268.18557995055</v>
      </c>
      <c r="R7841" s="75" t="str">
        <f>IF($O7841&lt;Assumptions!$B$17,"A",IF($O7841&lt;Assumptions!$B$18,"B",IF($O7841&lt;Assumptions!$B$19,"C",IF($O7841&lt;Assumptions!$B$20,"D","E"))))</f>
        <v>B</v>
      </c>
      <c r="S7841" s="75">
        <f t="shared" si="245"/>
        <v>0</v>
      </c>
    </row>
    <row r="7842" spans="1:19" ht="17.399999999999999" x14ac:dyDescent="0.3">
      <c r="A7842" s="39" t="s">
        <v>1218</v>
      </c>
      <c r="B7842" s="39" t="s">
        <v>55</v>
      </c>
      <c r="C7842" s="39" t="s">
        <v>135</v>
      </c>
      <c r="D7842" s="39" t="s">
        <v>30</v>
      </c>
      <c r="E7842" s="70" t="s">
        <v>49</v>
      </c>
      <c r="F7842" s="70" t="s">
        <v>36</v>
      </c>
      <c r="G7842" s="78">
        <v>44035</v>
      </c>
      <c r="H7842" s="78">
        <v>45839</v>
      </c>
      <c r="I7842" s="69">
        <v>1862524.28</v>
      </c>
      <c r="J7842" s="70">
        <v>0</v>
      </c>
      <c r="K7842" s="71">
        <v>1.141</v>
      </c>
      <c r="L7842" s="70">
        <v>0</v>
      </c>
      <c r="M7842" s="71">
        <v>0.35499999999999998</v>
      </c>
      <c r="N7842" s="72"/>
      <c r="O7842" s="73">
        <f>MIN(1,MAX(0,(1/(1+EXP(-(Assumptions!$B$5 + Assumptions!$B$6*$N7842))))*Assumptions!$B$3))</f>
        <v>3.9165722796764356E-2</v>
      </c>
      <c r="P7842" s="73">
        <f>VLOOKUP($F7842,Assumptions!$A$23:$B$27,2,FALSE)*Assumptions!$B$4</f>
        <v>0.55000000000000004</v>
      </c>
      <c r="Q7842" s="74">
        <f t="shared" si="244"/>
        <v>40120.910308997714</v>
      </c>
      <c r="R7842" s="75" t="str">
        <f>IF($O7842&lt;Assumptions!$B$17,"A",IF($O7842&lt;Assumptions!$B$18,"B",IF($O7842&lt;Assumptions!$B$19,"C",IF($O7842&lt;Assumptions!$B$20,"D","E"))))</f>
        <v>B</v>
      </c>
      <c r="S7842" s="75">
        <f t="shared" si="245"/>
        <v>0</v>
      </c>
    </row>
    <row r="7843" spans="1:19" ht="17.399999999999999" x14ac:dyDescent="0.3">
      <c r="A7843" s="39" t="s">
        <v>1218</v>
      </c>
      <c r="B7843" s="39" t="s">
        <v>55</v>
      </c>
      <c r="C7843" s="39" t="s">
        <v>135</v>
      </c>
      <c r="D7843" s="39" t="s">
        <v>30</v>
      </c>
      <c r="E7843" s="70" t="s">
        <v>49</v>
      </c>
      <c r="F7843" s="70" t="s">
        <v>36</v>
      </c>
      <c r="G7843" s="78">
        <v>44035</v>
      </c>
      <c r="H7843" s="78">
        <v>45870</v>
      </c>
      <c r="I7843" s="69">
        <v>1805579.4</v>
      </c>
      <c r="J7843" s="70">
        <v>0</v>
      </c>
      <c r="K7843" s="71">
        <v>1.081</v>
      </c>
      <c r="L7843" s="70">
        <v>0</v>
      </c>
      <c r="M7843" s="71">
        <v>0.35499999999999998</v>
      </c>
      <c r="N7843" s="72"/>
      <c r="O7843" s="73">
        <f>MIN(1,MAX(0,(1/(1+EXP(-(Assumptions!$B$5 + Assumptions!$B$6*$N7843))))*Assumptions!$B$3))</f>
        <v>3.9165722796764356E-2</v>
      </c>
      <c r="P7843" s="73">
        <f>VLOOKUP($F7843,Assumptions!$A$23:$B$27,2,FALSE)*Assumptions!$B$4</f>
        <v>0.55000000000000004</v>
      </c>
      <c r="Q7843" s="74">
        <f t="shared" si="244"/>
        <v>38894.252247371456</v>
      </c>
      <c r="R7843" s="75" t="str">
        <f>IF($O7843&lt;Assumptions!$B$17,"A",IF($O7843&lt;Assumptions!$B$18,"B",IF($O7843&lt;Assumptions!$B$19,"C",IF($O7843&lt;Assumptions!$B$20,"D","E"))))</f>
        <v>B</v>
      </c>
      <c r="S7843" s="75">
        <f t="shared" si="245"/>
        <v>0</v>
      </c>
    </row>
    <row r="7844" spans="1:19" ht="17.399999999999999" x14ac:dyDescent="0.3">
      <c r="A7844" s="39" t="s">
        <v>1218</v>
      </c>
      <c r="B7844" s="39" t="s">
        <v>55</v>
      </c>
      <c r="C7844" s="39" t="s">
        <v>135</v>
      </c>
      <c r="D7844" s="39" t="s">
        <v>30</v>
      </c>
      <c r="E7844" s="70" t="s">
        <v>49</v>
      </c>
      <c r="F7844" s="70" t="s">
        <v>36</v>
      </c>
      <c r="G7844" s="78">
        <v>44035</v>
      </c>
      <c r="H7844" s="78">
        <v>45901</v>
      </c>
      <c r="I7844" s="69">
        <v>1756029.86</v>
      </c>
      <c r="J7844" s="70">
        <v>0</v>
      </c>
      <c r="K7844" s="71">
        <v>1.087</v>
      </c>
      <c r="L7844" s="70">
        <v>0</v>
      </c>
      <c r="M7844" s="71">
        <v>0.35499999999999998</v>
      </c>
      <c r="N7844" s="72"/>
      <c r="O7844" s="73">
        <f>MIN(1,MAX(0,(1/(1+EXP(-(Assumptions!$B$5 + Assumptions!$B$6*$N7844))))*Assumptions!$B$3))</f>
        <v>3.9165722796764356E-2</v>
      </c>
      <c r="P7844" s="73">
        <f>VLOOKUP($F7844,Assumptions!$A$23:$B$27,2,FALSE)*Assumptions!$B$4</f>
        <v>0.55000000000000004</v>
      </c>
      <c r="Q7844" s="74">
        <f t="shared" si="244"/>
        <v>37826.898295780513</v>
      </c>
      <c r="R7844" s="75" t="str">
        <f>IF($O7844&lt;Assumptions!$B$17,"A",IF($O7844&lt;Assumptions!$B$18,"B",IF($O7844&lt;Assumptions!$B$19,"C",IF($O7844&lt;Assumptions!$B$20,"D","E"))))</f>
        <v>B</v>
      </c>
      <c r="S7844" s="75">
        <f t="shared" si="245"/>
        <v>0</v>
      </c>
    </row>
    <row r="7845" spans="1:19" ht="17.399999999999999" x14ac:dyDescent="0.3">
      <c r="A7845" s="39" t="s">
        <v>1218</v>
      </c>
      <c r="B7845" s="39" t="s">
        <v>55</v>
      </c>
      <c r="C7845" s="39" t="s">
        <v>135</v>
      </c>
      <c r="D7845" s="39" t="s">
        <v>30</v>
      </c>
      <c r="E7845" s="70" t="s">
        <v>49</v>
      </c>
      <c r="F7845" s="70" t="s">
        <v>36</v>
      </c>
      <c r="G7845" s="78">
        <v>44035</v>
      </c>
      <c r="H7845" s="78">
        <v>45931</v>
      </c>
      <c r="I7845" s="69">
        <v>1700930.54</v>
      </c>
      <c r="J7845" s="70">
        <v>0</v>
      </c>
      <c r="K7845" s="71">
        <v>1.0129999999999999</v>
      </c>
      <c r="L7845" s="70">
        <v>0</v>
      </c>
      <c r="M7845" s="71">
        <v>0.35499999999999998</v>
      </c>
      <c r="N7845" s="72"/>
      <c r="O7845" s="73">
        <f>MIN(1,MAX(0,(1/(1+EXP(-(Assumptions!$B$5 + Assumptions!$B$6*$N7845))))*Assumptions!$B$3))</f>
        <v>3.9165722796764356E-2</v>
      </c>
      <c r="P7845" s="73">
        <f>VLOOKUP($F7845,Assumptions!$A$23:$B$27,2,FALSE)*Assumptions!$B$4</f>
        <v>0.55000000000000004</v>
      </c>
      <c r="Q7845" s="74">
        <f t="shared" si="244"/>
        <v>36639.995714404897</v>
      </c>
      <c r="R7845" s="75" t="str">
        <f>IF($O7845&lt;Assumptions!$B$17,"A",IF($O7845&lt;Assumptions!$B$18,"B",IF($O7845&lt;Assumptions!$B$19,"C",IF($O7845&lt;Assumptions!$B$20,"D","E"))))</f>
        <v>B</v>
      </c>
      <c r="S7845" s="75">
        <f t="shared" si="245"/>
        <v>0</v>
      </c>
    </row>
    <row r="7846" spans="1:19" ht="17.399999999999999" x14ac:dyDescent="0.3">
      <c r="A7846" s="39" t="s">
        <v>1218</v>
      </c>
      <c r="B7846" s="39" t="s">
        <v>55</v>
      </c>
      <c r="C7846" s="39" t="s">
        <v>135</v>
      </c>
      <c r="D7846" s="39" t="s">
        <v>30</v>
      </c>
      <c r="E7846" s="70" t="s">
        <v>49</v>
      </c>
      <c r="F7846" s="70" t="s">
        <v>36</v>
      </c>
      <c r="G7846" s="78">
        <v>44035</v>
      </c>
      <c r="H7846" s="78">
        <v>45962</v>
      </c>
      <c r="I7846" s="69">
        <v>1648539.99</v>
      </c>
      <c r="J7846" s="70">
        <v>0</v>
      </c>
      <c r="K7846" s="71">
        <v>1.0229999999999999</v>
      </c>
      <c r="L7846" s="70">
        <v>0</v>
      </c>
      <c r="M7846" s="71">
        <v>0.35499999999999998</v>
      </c>
      <c r="N7846" s="72"/>
      <c r="O7846" s="73">
        <f>MIN(1,MAX(0,(1/(1+EXP(-(Assumptions!$B$5 + Assumptions!$B$6*$N7846))))*Assumptions!$B$3))</f>
        <v>3.9165722796764356E-2</v>
      </c>
      <c r="P7846" s="73">
        <f>VLOOKUP($F7846,Assumptions!$A$23:$B$27,2,FALSE)*Assumptions!$B$4</f>
        <v>0.55000000000000004</v>
      </c>
      <c r="Q7846" s="74">
        <f t="shared" si="244"/>
        <v>35511.443147246377</v>
      </c>
      <c r="R7846" s="75" t="str">
        <f>IF($O7846&lt;Assumptions!$B$17,"A",IF($O7846&lt;Assumptions!$B$18,"B",IF($O7846&lt;Assumptions!$B$19,"C",IF($O7846&lt;Assumptions!$B$20,"D","E"))))</f>
        <v>B</v>
      </c>
      <c r="S7846" s="75">
        <f t="shared" si="245"/>
        <v>0</v>
      </c>
    </row>
    <row r="7847" spans="1:19" ht="17.399999999999999" x14ac:dyDescent="0.3">
      <c r="A7847" s="39" t="s">
        <v>1218</v>
      </c>
      <c r="B7847" s="39" t="s">
        <v>55</v>
      </c>
      <c r="C7847" s="39" t="s">
        <v>135</v>
      </c>
      <c r="D7847" s="39" t="s">
        <v>30</v>
      </c>
      <c r="E7847" s="70" t="s">
        <v>49</v>
      </c>
      <c r="F7847" s="70" t="s">
        <v>36</v>
      </c>
      <c r="G7847" s="78">
        <v>44035</v>
      </c>
      <c r="H7847" s="78">
        <v>45992</v>
      </c>
      <c r="I7847" s="69">
        <v>1600343.2</v>
      </c>
      <c r="J7847" s="70">
        <v>0</v>
      </c>
      <c r="K7847" s="71">
        <v>0.995</v>
      </c>
      <c r="L7847" s="70">
        <v>0</v>
      </c>
      <c r="M7847" s="71">
        <v>0.35499999999999998</v>
      </c>
      <c r="N7847" s="72"/>
      <c r="O7847" s="73">
        <f>MIN(1,MAX(0,(1/(1+EXP(-(Assumptions!$B$5 + Assumptions!$B$6*$N7847))))*Assumptions!$B$3))</f>
        <v>3.9165722796764356E-2</v>
      </c>
      <c r="P7847" s="73">
        <f>VLOOKUP($F7847,Assumptions!$A$23:$B$27,2,FALSE)*Assumptions!$B$4</f>
        <v>0.55000000000000004</v>
      </c>
      <c r="Q7847" s="74">
        <f t="shared" si="244"/>
        <v>34473.228982987755</v>
      </c>
      <c r="R7847" s="75" t="str">
        <f>IF($O7847&lt;Assumptions!$B$17,"A",IF($O7847&lt;Assumptions!$B$18,"B",IF($O7847&lt;Assumptions!$B$19,"C",IF($O7847&lt;Assumptions!$B$20,"D","E"))))</f>
        <v>B</v>
      </c>
      <c r="S7847" s="75">
        <f t="shared" si="245"/>
        <v>0</v>
      </c>
    </row>
    <row r="7848" spans="1:19" ht="17.399999999999999" x14ac:dyDescent="0.3">
      <c r="A7848" s="39" t="s">
        <v>1219</v>
      </c>
      <c r="B7848" s="39" t="s">
        <v>57</v>
      </c>
      <c r="C7848" s="39" t="s">
        <v>144</v>
      </c>
      <c r="D7848" s="39" t="s">
        <v>42</v>
      </c>
      <c r="E7848" s="70" t="s">
        <v>23</v>
      </c>
      <c r="F7848" s="70" t="s">
        <v>32</v>
      </c>
      <c r="G7848" s="78">
        <v>44973</v>
      </c>
      <c r="H7848" s="78">
        <v>45658</v>
      </c>
      <c r="I7848" s="69">
        <v>7165501.0599999996</v>
      </c>
      <c r="J7848" s="70">
        <v>0</v>
      </c>
      <c r="K7848" s="71">
        <v>0.95299999999999996</v>
      </c>
      <c r="L7848" s="70">
        <v>0</v>
      </c>
      <c r="M7848" s="71">
        <v>0.63700000000000001</v>
      </c>
      <c r="N7848" s="72"/>
      <c r="O7848" s="73">
        <f>MIN(1,MAX(0,(1/(1+EXP(-(Assumptions!$B$5 + Assumptions!$B$6*$N7848))))*Assumptions!$B$3))</f>
        <v>3.9165722796764356E-2</v>
      </c>
      <c r="P7848" s="73">
        <f>VLOOKUP($F7848,Assumptions!$A$23:$B$27,2,FALSE)*Assumptions!$B$4</f>
        <v>0.5</v>
      </c>
      <c r="Q7848" s="74">
        <f t="shared" si="244"/>
        <v>140321.01410794057</v>
      </c>
      <c r="R7848" s="75" t="str">
        <f>IF($O7848&lt;Assumptions!$B$17,"A",IF($O7848&lt;Assumptions!$B$18,"B",IF($O7848&lt;Assumptions!$B$19,"C",IF($O7848&lt;Assumptions!$B$20,"D","E"))))</f>
        <v>B</v>
      </c>
      <c r="S7848" s="75">
        <f t="shared" si="245"/>
        <v>0</v>
      </c>
    </row>
    <row r="7849" spans="1:19" ht="17.399999999999999" x14ac:dyDescent="0.3">
      <c r="A7849" s="39" t="s">
        <v>1219</v>
      </c>
      <c r="B7849" s="39" t="s">
        <v>57</v>
      </c>
      <c r="C7849" s="39" t="s">
        <v>144</v>
      </c>
      <c r="D7849" s="39" t="s">
        <v>42</v>
      </c>
      <c r="E7849" s="70" t="s">
        <v>23</v>
      </c>
      <c r="F7849" s="70" t="s">
        <v>32</v>
      </c>
      <c r="G7849" s="78">
        <v>44973</v>
      </c>
      <c r="H7849" s="78">
        <v>45689</v>
      </c>
      <c r="I7849" s="69">
        <v>6969963.7300000004</v>
      </c>
      <c r="J7849" s="70">
        <v>15</v>
      </c>
      <c r="K7849" s="71">
        <v>1.1399999999999999</v>
      </c>
      <c r="L7849" s="70">
        <v>0</v>
      </c>
      <c r="M7849" s="71">
        <v>0.63700000000000001</v>
      </c>
      <c r="N7849" s="72"/>
      <c r="O7849" s="73">
        <f>MIN(1,MAX(0,(1/(1+EXP(-(Assumptions!$B$5 + Assumptions!$B$6*$N7849))))*Assumptions!$B$3))</f>
        <v>3.9165722796764356E-2</v>
      </c>
      <c r="P7849" s="73">
        <f>VLOOKUP($F7849,Assumptions!$A$23:$B$27,2,FALSE)*Assumptions!$B$4</f>
        <v>0.5</v>
      </c>
      <c r="Q7849" s="74">
        <f t="shared" si="244"/>
        <v>136491.83367634087</v>
      </c>
      <c r="R7849" s="75" t="str">
        <f>IF($O7849&lt;Assumptions!$B$17,"A",IF($O7849&lt;Assumptions!$B$18,"B",IF($O7849&lt;Assumptions!$B$19,"C",IF($O7849&lt;Assumptions!$B$20,"D","E"))))</f>
        <v>B</v>
      </c>
      <c r="S7849" s="75">
        <f t="shared" si="245"/>
        <v>0</v>
      </c>
    </row>
    <row r="7850" spans="1:19" ht="17.399999999999999" x14ac:dyDescent="0.3">
      <c r="A7850" s="39" t="s">
        <v>1219</v>
      </c>
      <c r="B7850" s="39" t="s">
        <v>57</v>
      </c>
      <c r="C7850" s="39" t="s">
        <v>144</v>
      </c>
      <c r="D7850" s="39" t="s">
        <v>42</v>
      </c>
      <c r="E7850" s="70" t="s">
        <v>23</v>
      </c>
      <c r="F7850" s="70" t="s">
        <v>32</v>
      </c>
      <c r="G7850" s="78">
        <v>44973</v>
      </c>
      <c r="H7850" s="78">
        <v>45717</v>
      </c>
      <c r="I7850" s="69">
        <v>6803706.0599999996</v>
      </c>
      <c r="J7850" s="70">
        <v>0</v>
      </c>
      <c r="K7850" s="71">
        <v>1.0089999999999999</v>
      </c>
      <c r="L7850" s="70">
        <v>0</v>
      </c>
      <c r="M7850" s="71">
        <v>0.63700000000000001</v>
      </c>
      <c r="N7850" s="72"/>
      <c r="O7850" s="73">
        <f>MIN(1,MAX(0,(1/(1+EXP(-(Assumptions!$B$5 + Assumptions!$B$6*$N7850))))*Assumptions!$B$3))</f>
        <v>3.9165722796764356E-2</v>
      </c>
      <c r="P7850" s="73">
        <f>VLOOKUP($F7850,Assumptions!$A$23:$B$27,2,FALSE)*Assumptions!$B$4</f>
        <v>0.5</v>
      </c>
      <c r="Q7850" s="74">
        <f t="shared" si="244"/>
        <v>133236.0327683129</v>
      </c>
      <c r="R7850" s="75" t="str">
        <f>IF($O7850&lt;Assumptions!$B$17,"A",IF($O7850&lt;Assumptions!$B$18,"B",IF($O7850&lt;Assumptions!$B$19,"C",IF($O7850&lt;Assumptions!$B$20,"D","E"))))</f>
        <v>B</v>
      </c>
      <c r="S7850" s="75">
        <f t="shared" si="245"/>
        <v>0</v>
      </c>
    </row>
    <row r="7851" spans="1:19" ht="17.399999999999999" x14ac:dyDescent="0.3">
      <c r="A7851" s="39" t="s">
        <v>1219</v>
      </c>
      <c r="B7851" s="39" t="s">
        <v>57</v>
      </c>
      <c r="C7851" s="39" t="s">
        <v>144</v>
      </c>
      <c r="D7851" s="39" t="s">
        <v>42</v>
      </c>
      <c r="E7851" s="70" t="s">
        <v>23</v>
      </c>
      <c r="F7851" s="70" t="s">
        <v>32</v>
      </c>
      <c r="G7851" s="78">
        <v>44973</v>
      </c>
      <c r="H7851" s="78">
        <v>45748</v>
      </c>
      <c r="I7851" s="69">
        <v>6623145.6299999999</v>
      </c>
      <c r="J7851" s="70">
        <v>0</v>
      </c>
      <c r="K7851" s="71">
        <v>1.0089999999999999</v>
      </c>
      <c r="L7851" s="70">
        <v>0</v>
      </c>
      <c r="M7851" s="71">
        <v>0.63700000000000001</v>
      </c>
      <c r="N7851" s="72"/>
      <c r="O7851" s="73">
        <f>MIN(1,MAX(0,(1/(1+EXP(-(Assumptions!$B$5 + Assumptions!$B$6*$N7851))))*Assumptions!$B$3))</f>
        <v>3.9165722796764356E-2</v>
      </c>
      <c r="P7851" s="73">
        <f>VLOOKUP($F7851,Assumptions!$A$23:$B$27,2,FALSE)*Assumptions!$B$4</f>
        <v>0.5</v>
      </c>
      <c r="Q7851" s="74">
        <f t="shared" si="244"/>
        <v>129700.14289359062</v>
      </c>
      <c r="R7851" s="75" t="str">
        <f>IF($O7851&lt;Assumptions!$B$17,"A",IF($O7851&lt;Assumptions!$B$18,"B",IF($O7851&lt;Assumptions!$B$19,"C",IF($O7851&lt;Assumptions!$B$20,"D","E"))))</f>
        <v>B</v>
      </c>
      <c r="S7851" s="75">
        <f t="shared" si="245"/>
        <v>0</v>
      </c>
    </row>
    <row r="7852" spans="1:19" ht="17.399999999999999" x14ac:dyDescent="0.3">
      <c r="A7852" s="39" t="s">
        <v>1219</v>
      </c>
      <c r="B7852" s="39" t="s">
        <v>57</v>
      </c>
      <c r="C7852" s="39" t="s">
        <v>144</v>
      </c>
      <c r="D7852" s="39" t="s">
        <v>42</v>
      </c>
      <c r="E7852" s="70" t="s">
        <v>23</v>
      </c>
      <c r="F7852" s="70" t="s">
        <v>32</v>
      </c>
      <c r="G7852" s="78">
        <v>44973</v>
      </c>
      <c r="H7852" s="78">
        <v>45778</v>
      </c>
      <c r="I7852" s="69">
        <v>6468159.6399999997</v>
      </c>
      <c r="J7852" s="70">
        <v>0</v>
      </c>
      <c r="K7852" s="71">
        <v>0.98499999999999999</v>
      </c>
      <c r="L7852" s="70">
        <v>0</v>
      </c>
      <c r="M7852" s="71">
        <v>0.63700000000000001</v>
      </c>
      <c r="N7852" s="72"/>
      <c r="O7852" s="73">
        <f>MIN(1,MAX(0,(1/(1+EXP(-(Assumptions!$B$5 + Assumptions!$B$6*$N7852))))*Assumptions!$B$3))</f>
        <v>3.9165722796764356E-2</v>
      </c>
      <c r="P7852" s="73">
        <f>VLOOKUP($F7852,Assumptions!$A$23:$B$27,2,FALSE)*Assumptions!$B$4</f>
        <v>0.5</v>
      </c>
      <c r="Q7852" s="74">
        <f t="shared" si="244"/>
        <v>126665.07373272956</v>
      </c>
      <c r="R7852" s="75" t="str">
        <f>IF($O7852&lt;Assumptions!$B$17,"A",IF($O7852&lt;Assumptions!$B$18,"B",IF($O7852&lt;Assumptions!$B$19,"C",IF($O7852&lt;Assumptions!$B$20,"D","E"))))</f>
        <v>B</v>
      </c>
      <c r="S7852" s="75">
        <f t="shared" si="245"/>
        <v>0</v>
      </c>
    </row>
    <row r="7853" spans="1:19" ht="17.399999999999999" x14ac:dyDescent="0.3">
      <c r="A7853" s="39" t="s">
        <v>1219</v>
      </c>
      <c r="B7853" s="39" t="s">
        <v>57</v>
      </c>
      <c r="C7853" s="39" t="s">
        <v>144</v>
      </c>
      <c r="D7853" s="39" t="s">
        <v>42</v>
      </c>
      <c r="E7853" s="70" t="s">
        <v>23</v>
      </c>
      <c r="F7853" s="70" t="s">
        <v>32</v>
      </c>
      <c r="G7853" s="78">
        <v>44973</v>
      </c>
      <c r="H7853" s="78">
        <v>45809</v>
      </c>
      <c r="I7853" s="69">
        <v>6321786.2999999998</v>
      </c>
      <c r="J7853" s="70">
        <v>0</v>
      </c>
      <c r="K7853" s="71">
        <v>0.98899999999999999</v>
      </c>
      <c r="L7853" s="70">
        <v>0</v>
      </c>
      <c r="M7853" s="71">
        <v>0.63700000000000001</v>
      </c>
      <c r="N7853" s="72"/>
      <c r="O7853" s="73">
        <f>MIN(1,MAX(0,(1/(1+EXP(-(Assumptions!$B$5 + Assumptions!$B$6*$N7853))))*Assumptions!$B$3))</f>
        <v>3.9165722796764356E-2</v>
      </c>
      <c r="P7853" s="73">
        <f>VLOOKUP($F7853,Assumptions!$A$23:$B$27,2,FALSE)*Assumptions!$B$4</f>
        <v>0.5</v>
      </c>
      <c r="Q7853" s="74">
        <f t="shared" si="244"/>
        <v>123798.6649030913</v>
      </c>
      <c r="R7853" s="75" t="str">
        <f>IF($O7853&lt;Assumptions!$B$17,"A",IF($O7853&lt;Assumptions!$B$18,"B",IF($O7853&lt;Assumptions!$B$19,"C",IF($O7853&lt;Assumptions!$B$20,"D","E"))))</f>
        <v>B</v>
      </c>
      <c r="S7853" s="75">
        <f t="shared" si="245"/>
        <v>0</v>
      </c>
    </row>
    <row r="7854" spans="1:19" ht="17.399999999999999" x14ac:dyDescent="0.3">
      <c r="A7854" s="39" t="s">
        <v>1219</v>
      </c>
      <c r="B7854" s="39" t="s">
        <v>57</v>
      </c>
      <c r="C7854" s="39" t="s">
        <v>144</v>
      </c>
      <c r="D7854" s="39" t="s">
        <v>42</v>
      </c>
      <c r="E7854" s="70" t="s">
        <v>23</v>
      </c>
      <c r="F7854" s="70" t="s">
        <v>32</v>
      </c>
      <c r="G7854" s="78">
        <v>44973</v>
      </c>
      <c r="H7854" s="78">
        <v>45839</v>
      </c>
      <c r="I7854" s="69">
        <v>6145346.7599999998</v>
      </c>
      <c r="J7854" s="70">
        <v>0</v>
      </c>
      <c r="K7854" s="71">
        <v>1.131</v>
      </c>
      <c r="L7854" s="70">
        <v>0</v>
      </c>
      <c r="M7854" s="71">
        <v>0.63700000000000001</v>
      </c>
      <c r="N7854" s="72"/>
      <c r="O7854" s="73">
        <f>MIN(1,MAX(0,(1/(1+EXP(-(Assumptions!$B$5 + Assumptions!$B$6*$N7854))))*Assumptions!$B$3))</f>
        <v>3.9165722796764356E-2</v>
      </c>
      <c r="P7854" s="73">
        <f>VLOOKUP($F7854,Assumptions!$A$23:$B$27,2,FALSE)*Assumptions!$B$4</f>
        <v>0.5</v>
      </c>
      <c r="Q7854" s="74">
        <f t="shared" si="244"/>
        <v>120343.47384607699</v>
      </c>
      <c r="R7854" s="75" t="str">
        <f>IF($O7854&lt;Assumptions!$B$17,"A",IF($O7854&lt;Assumptions!$B$18,"B",IF($O7854&lt;Assumptions!$B$19,"C",IF($O7854&lt;Assumptions!$B$20,"D","E"))))</f>
        <v>B</v>
      </c>
      <c r="S7854" s="75">
        <f t="shared" si="245"/>
        <v>0</v>
      </c>
    </row>
    <row r="7855" spans="1:19" ht="17.399999999999999" x14ac:dyDescent="0.3">
      <c r="A7855" s="39" t="s">
        <v>1219</v>
      </c>
      <c r="B7855" s="39" t="s">
        <v>57</v>
      </c>
      <c r="C7855" s="39" t="s">
        <v>144</v>
      </c>
      <c r="D7855" s="39" t="s">
        <v>42</v>
      </c>
      <c r="E7855" s="70" t="s">
        <v>23</v>
      </c>
      <c r="F7855" s="70" t="s">
        <v>32</v>
      </c>
      <c r="G7855" s="78">
        <v>44973</v>
      </c>
      <c r="H7855" s="78">
        <v>45870</v>
      </c>
      <c r="I7855" s="69">
        <v>5982848.0999999996</v>
      </c>
      <c r="J7855" s="70">
        <v>0</v>
      </c>
      <c r="K7855" s="71">
        <v>1.028</v>
      </c>
      <c r="L7855" s="70">
        <v>0</v>
      </c>
      <c r="M7855" s="71">
        <v>0.63700000000000001</v>
      </c>
      <c r="N7855" s="72"/>
      <c r="O7855" s="73">
        <f>MIN(1,MAX(0,(1/(1+EXP(-(Assumptions!$B$5 + Assumptions!$B$6*$N7855))))*Assumptions!$B$3))</f>
        <v>3.9165722796764356E-2</v>
      </c>
      <c r="P7855" s="73">
        <f>VLOOKUP($F7855,Assumptions!$A$23:$B$27,2,FALSE)*Assumptions!$B$4</f>
        <v>0.5</v>
      </c>
      <c r="Q7855" s="74">
        <f t="shared" si="244"/>
        <v>117161.28510987415</v>
      </c>
      <c r="R7855" s="75" t="str">
        <f>IF($O7855&lt;Assumptions!$B$17,"A",IF($O7855&lt;Assumptions!$B$18,"B",IF($O7855&lt;Assumptions!$B$19,"C",IF($O7855&lt;Assumptions!$B$20,"D","E"))))</f>
        <v>B</v>
      </c>
      <c r="S7855" s="75">
        <f t="shared" si="245"/>
        <v>0</v>
      </c>
    </row>
    <row r="7856" spans="1:19" ht="17.399999999999999" x14ac:dyDescent="0.3">
      <c r="A7856" s="39" t="s">
        <v>1219</v>
      </c>
      <c r="B7856" s="39" t="s">
        <v>57</v>
      </c>
      <c r="C7856" s="39" t="s">
        <v>144</v>
      </c>
      <c r="D7856" s="39" t="s">
        <v>42</v>
      </c>
      <c r="E7856" s="70" t="s">
        <v>23</v>
      </c>
      <c r="F7856" s="70" t="s">
        <v>32</v>
      </c>
      <c r="G7856" s="78">
        <v>44973</v>
      </c>
      <c r="H7856" s="78">
        <v>45901</v>
      </c>
      <c r="I7856" s="69">
        <v>5827872.9800000004</v>
      </c>
      <c r="J7856" s="70">
        <v>0</v>
      </c>
      <c r="K7856" s="71">
        <v>1.1399999999999999</v>
      </c>
      <c r="L7856" s="70">
        <v>0</v>
      </c>
      <c r="M7856" s="71">
        <v>0.63700000000000001</v>
      </c>
      <c r="N7856" s="72"/>
      <c r="O7856" s="73">
        <f>MIN(1,MAX(0,(1/(1+EXP(-(Assumptions!$B$5 + Assumptions!$B$6*$N7856))))*Assumptions!$B$3))</f>
        <v>3.9165722796764356E-2</v>
      </c>
      <c r="P7856" s="73">
        <f>VLOOKUP($F7856,Assumptions!$A$23:$B$27,2,FALSE)*Assumptions!$B$4</f>
        <v>0.5</v>
      </c>
      <c r="Q7856" s="74">
        <f t="shared" si="244"/>
        <v>114126.42881471652</v>
      </c>
      <c r="R7856" s="75" t="str">
        <f>IF($O7856&lt;Assumptions!$B$17,"A",IF($O7856&lt;Assumptions!$B$18,"B",IF($O7856&lt;Assumptions!$B$19,"C",IF($O7856&lt;Assumptions!$B$20,"D","E"))))</f>
        <v>B</v>
      </c>
      <c r="S7856" s="75">
        <f t="shared" si="245"/>
        <v>0</v>
      </c>
    </row>
    <row r="7857" spans="1:19" ht="17.399999999999999" x14ac:dyDescent="0.3">
      <c r="A7857" s="39" t="s">
        <v>1219</v>
      </c>
      <c r="B7857" s="39" t="s">
        <v>57</v>
      </c>
      <c r="C7857" s="39" t="s">
        <v>144</v>
      </c>
      <c r="D7857" s="39" t="s">
        <v>42</v>
      </c>
      <c r="E7857" s="70" t="s">
        <v>23</v>
      </c>
      <c r="F7857" s="70" t="s">
        <v>32</v>
      </c>
      <c r="G7857" s="78">
        <v>44973</v>
      </c>
      <c r="H7857" s="78">
        <v>45931</v>
      </c>
      <c r="I7857" s="69">
        <v>5686126.3700000001</v>
      </c>
      <c r="J7857" s="70">
        <v>0</v>
      </c>
      <c r="K7857" s="71">
        <v>0.96299999999999997</v>
      </c>
      <c r="L7857" s="70">
        <v>0</v>
      </c>
      <c r="M7857" s="71">
        <v>0.63700000000000001</v>
      </c>
      <c r="N7857" s="72"/>
      <c r="O7857" s="73">
        <f>MIN(1,MAX(0,(1/(1+EXP(-(Assumptions!$B$5 + Assumptions!$B$6*$N7857))))*Assumptions!$B$3))</f>
        <v>3.9165722796764356E-2</v>
      </c>
      <c r="P7857" s="73">
        <f>VLOOKUP($F7857,Assumptions!$A$23:$B$27,2,FALSE)*Assumptions!$B$4</f>
        <v>0.5</v>
      </c>
      <c r="Q7857" s="74">
        <f t="shared" si="244"/>
        <v>111350.62459739597</v>
      </c>
      <c r="R7857" s="75" t="str">
        <f>IF($O7857&lt;Assumptions!$B$17,"A",IF($O7857&lt;Assumptions!$B$18,"B",IF($O7857&lt;Assumptions!$B$19,"C",IF($O7857&lt;Assumptions!$B$20,"D","E"))))</f>
        <v>B</v>
      </c>
      <c r="S7857" s="75">
        <f t="shared" si="245"/>
        <v>0</v>
      </c>
    </row>
    <row r="7858" spans="1:19" ht="17.399999999999999" x14ac:dyDescent="0.3">
      <c r="A7858" s="39" t="s">
        <v>1219</v>
      </c>
      <c r="B7858" s="39" t="s">
        <v>57</v>
      </c>
      <c r="C7858" s="39" t="s">
        <v>144</v>
      </c>
      <c r="D7858" s="39" t="s">
        <v>42</v>
      </c>
      <c r="E7858" s="70" t="s">
        <v>23</v>
      </c>
      <c r="F7858" s="70" t="s">
        <v>32</v>
      </c>
      <c r="G7858" s="78">
        <v>44973</v>
      </c>
      <c r="H7858" s="78">
        <v>45962</v>
      </c>
      <c r="I7858" s="69">
        <v>5540017.7699999996</v>
      </c>
      <c r="J7858" s="70">
        <v>65</v>
      </c>
      <c r="K7858" s="71">
        <v>0.76300000000000001</v>
      </c>
      <c r="L7858" s="70">
        <v>0</v>
      </c>
      <c r="M7858" s="71">
        <v>0.63700000000000001</v>
      </c>
      <c r="N7858" s="72"/>
      <c r="O7858" s="73">
        <f>MIN(1,MAX(0,(1/(1+EXP(-(Assumptions!$B$5 + Assumptions!$B$6*$N7858))))*Assumptions!$B$3))</f>
        <v>3.9165722796764356E-2</v>
      </c>
      <c r="P7858" s="73">
        <f>VLOOKUP($F7858,Assumptions!$A$23:$B$27,2,FALSE)*Assumptions!$B$4</f>
        <v>0.5</v>
      </c>
      <c r="Q7858" s="74">
        <f t="shared" si="244"/>
        <v>108489.40013448431</v>
      </c>
      <c r="R7858" s="75" t="str">
        <f>IF($O7858&lt;Assumptions!$B$17,"A",IF($O7858&lt;Assumptions!$B$18,"B",IF($O7858&lt;Assumptions!$B$19,"C",IF($O7858&lt;Assumptions!$B$20,"D","E"))))</f>
        <v>B</v>
      </c>
      <c r="S7858" s="75">
        <f t="shared" si="245"/>
        <v>0</v>
      </c>
    </row>
    <row r="7859" spans="1:19" ht="17.399999999999999" x14ac:dyDescent="0.3">
      <c r="A7859" s="39" t="s">
        <v>1219</v>
      </c>
      <c r="B7859" s="39" t="s">
        <v>57</v>
      </c>
      <c r="C7859" s="39" t="s">
        <v>144</v>
      </c>
      <c r="D7859" s="39" t="s">
        <v>42</v>
      </c>
      <c r="E7859" s="70" t="s">
        <v>23</v>
      </c>
      <c r="F7859" s="70" t="s">
        <v>32</v>
      </c>
      <c r="G7859" s="78">
        <v>44973</v>
      </c>
      <c r="H7859" s="78">
        <v>45992</v>
      </c>
      <c r="I7859" s="69">
        <v>5540017.7699999996</v>
      </c>
      <c r="J7859" s="70">
        <v>220</v>
      </c>
      <c r="K7859" s="71">
        <v>0.16800000000000001</v>
      </c>
      <c r="L7859" s="70">
        <v>1</v>
      </c>
      <c r="M7859" s="71">
        <v>0.63700000000000001</v>
      </c>
      <c r="N7859" s="72"/>
      <c r="O7859" s="73">
        <f>MIN(1,MAX(0,(1/(1+EXP(-(Assumptions!$B$5 + Assumptions!$B$6*$N7859))))*Assumptions!$B$3))</f>
        <v>3.9165722796764356E-2</v>
      </c>
      <c r="P7859" s="73">
        <f>VLOOKUP($F7859,Assumptions!$A$23:$B$27,2,FALSE)*Assumptions!$B$4</f>
        <v>0.5</v>
      </c>
      <c r="Q7859" s="74">
        <f t="shared" si="244"/>
        <v>108489.40013448431</v>
      </c>
      <c r="R7859" s="75" t="str">
        <f>IF($O7859&lt;Assumptions!$B$17,"A",IF($O7859&lt;Assumptions!$B$18,"B",IF($O7859&lt;Assumptions!$B$19,"C",IF($O7859&lt;Assumptions!$B$20,"D","E"))))</f>
        <v>B</v>
      </c>
      <c r="S7859" s="75">
        <f t="shared" si="245"/>
        <v>1</v>
      </c>
    </row>
    <row r="7860" spans="1:19" ht="17.399999999999999" x14ac:dyDescent="0.3">
      <c r="A7860" s="39" t="s">
        <v>1220</v>
      </c>
      <c r="B7860" s="39" t="s">
        <v>53</v>
      </c>
      <c r="C7860" s="39" t="s">
        <v>135</v>
      </c>
      <c r="D7860" s="39" t="s">
        <v>34</v>
      </c>
      <c r="E7860" s="70" t="s">
        <v>43</v>
      </c>
      <c r="F7860" s="70" t="s">
        <v>32</v>
      </c>
      <c r="G7860" s="78">
        <v>45702</v>
      </c>
      <c r="H7860" s="78">
        <v>45689</v>
      </c>
      <c r="I7860" s="69">
        <v>253771.44</v>
      </c>
      <c r="J7860" s="70">
        <v>15</v>
      </c>
      <c r="K7860" s="71">
        <v>1.1419999999999999</v>
      </c>
      <c r="L7860" s="70">
        <v>0</v>
      </c>
      <c r="M7860" s="71">
        <v>0.99099999999999999</v>
      </c>
      <c r="N7860" s="72"/>
      <c r="O7860" s="73">
        <f>MIN(1,MAX(0,(1/(1+EXP(-(Assumptions!$B$5 + Assumptions!$B$6*$N7860))))*Assumptions!$B$3))</f>
        <v>3.9165722796764356E-2</v>
      </c>
      <c r="P7860" s="73">
        <f>VLOOKUP($F7860,Assumptions!$A$23:$B$27,2,FALSE)*Assumptions!$B$4</f>
        <v>0.5</v>
      </c>
      <c r="Q7860" s="74">
        <f t="shared" si="244"/>
        <v>4969.5709363878586</v>
      </c>
      <c r="R7860" s="75" t="str">
        <f>IF($O7860&lt;Assumptions!$B$17,"A",IF($O7860&lt;Assumptions!$B$18,"B",IF($O7860&lt;Assumptions!$B$19,"C",IF($O7860&lt;Assumptions!$B$20,"D","E"))))</f>
        <v>B</v>
      </c>
      <c r="S7860" s="75">
        <f t="shared" si="245"/>
        <v>0</v>
      </c>
    </row>
    <row r="7861" spans="1:19" ht="17.399999999999999" x14ac:dyDescent="0.3">
      <c r="A7861" s="39" t="s">
        <v>1220</v>
      </c>
      <c r="B7861" s="39" t="s">
        <v>53</v>
      </c>
      <c r="C7861" s="39" t="s">
        <v>135</v>
      </c>
      <c r="D7861" s="39" t="s">
        <v>34</v>
      </c>
      <c r="E7861" s="70" t="s">
        <v>43</v>
      </c>
      <c r="F7861" s="70" t="s">
        <v>32</v>
      </c>
      <c r="G7861" s="78">
        <v>45702</v>
      </c>
      <c r="H7861" s="78">
        <v>45717</v>
      </c>
      <c r="I7861" s="69">
        <v>246164.83</v>
      </c>
      <c r="J7861" s="70">
        <v>0</v>
      </c>
      <c r="K7861" s="71">
        <v>1.0569999999999999</v>
      </c>
      <c r="L7861" s="70">
        <v>0</v>
      </c>
      <c r="M7861" s="71">
        <v>0.99099999999999999</v>
      </c>
      <c r="N7861" s="72"/>
      <c r="O7861" s="73">
        <f>MIN(1,MAX(0,(1/(1+EXP(-(Assumptions!$B$5 + Assumptions!$B$6*$N7861))))*Assumptions!$B$3))</f>
        <v>3.9165722796764356E-2</v>
      </c>
      <c r="P7861" s="73">
        <f>VLOOKUP($F7861,Assumptions!$A$23:$B$27,2,FALSE)*Assumptions!$B$4</f>
        <v>0.5</v>
      </c>
      <c r="Q7861" s="74">
        <f t="shared" si="244"/>
        <v>4820.6117470463105</v>
      </c>
      <c r="R7861" s="75" t="str">
        <f>IF($O7861&lt;Assumptions!$B$17,"A",IF($O7861&lt;Assumptions!$B$18,"B",IF($O7861&lt;Assumptions!$B$19,"C",IF($O7861&lt;Assumptions!$B$20,"D","E"))))</f>
        <v>B</v>
      </c>
      <c r="S7861" s="75">
        <f t="shared" si="245"/>
        <v>0</v>
      </c>
    </row>
    <row r="7862" spans="1:19" ht="17.399999999999999" x14ac:dyDescent="0.3">
      <c r="A7862" s="39" t="s">
        <v>1220</v>
      </c>
      <c r="B7862" s="39" t="s">
        <v>53</v>
      </c>
      <c r="C7862" s="39" t="s">
        <v>135</v>
      </c>
      <c r="D7862" s="39" t="s">
        <v>34</v>
      </c>
      <c r="E7862" s="70" t="s">
        <v>43</v>
      </c>
      <c r="F7862" s="70" t="s">
        <v>32</v>
      </c>
      <c r="G7862" s="78">
        <v>45702</v>
      </c>
      <c r="H7862" s="78">
        <v>45748</v>
      </c>
      <c r="I7862" s="69">
        <v>238118.21</v>
      </c>
      <c r="J7862" s="70">
        <v>65</v>
      </c>
      <c r="K7862" s="71">
        <v>0.68300000000000005</v>
      </c>
      <c r="L7862" s="70">
        <v>0</v>
      </c>
      <c r="M7862" s="71">
        <v>0.99099999999999999</v>
      </c>
      <c r="N7862" s="72"/>
      <c r="O7862" s="73">
        <f>MIN(1,MAX(0,(1/(1+EXP(-(Assumptions!$B$5 + Assumptions!$B$6*$N7862))))*Assumptions!$B$3))</f>
        <v>3.9165722796764356E-2</v>
      </c>
      <c r="P7862" s="73">
        <f>VLOOKUP($F7862,Assumptions!$A$23:$B$27,2,FALSE)*Assumptions!$B$4</f>
        <v>0.5</v>
      </c>
      <c r="Q7862" s="74">
        <f t="shared" si="244"/>
        <v>4663.0359028608609</v>
      </c>
      <c r="R7862" s="75" t="str">
        <f>IF($O7862&lt;Assumptions!$B$17,"A",IF($O7862&lt;Assumptions!$B$18,"B",IF($O7862&lt;Assumptions!$B$19,"C",IF($O7862&lt;Assumptions!$B$20,"D","E"))))</f>
        <v>B</v>
      </c>
      <c r="S7862" s="75">
        <f t="shared" si="245"/>
        <v>0</v>
      </c>
    </row>
    <row r="7863" spans="1:19" ht="17.399999999999999" x14ac:dyDescent="0.3">
      <c r="A7863" s="39" t="s">
        <v>1220</v>
      </c>
      <c r="B7863" s="39" t="s">
        <v>53</v>
      </c>
      <c r="C7863" s="39" t="s">
        <v>135</v>
      </c>
      <c r="D7863" s="39" t="s">
        <v>34</v>
      </c>
      <c r="E7863" s="70" t="s">
        <v>43</v>
      </c>
      <c r="F7863" s="70" t="s">
        <v>32</v>
      </c>
      <c r="G7863" s="78">
        <v>45702</v>
      </c>
      <c r="H7863" s="78">
        <v>45778</v>
      </c>
      <c r="I7863" s="69">
        <v>231610.43</v>
      </c>
      <c r="J7863" s="70">
        <v>15</v>
      </c>
      <c r="K7863" s="71">
        <v>1.0820000000000001</v>
      </c>
      <c r="L7863" s="70">
        <v>0</v>
      </c>
      <c r="M7863" s="71">
        <v>0.99099999999999999</v>
      </c>
      <c r="N7863" s="72"/>
      <c r="O7863" s="73">
        <f>MIN(1,MAX(0,(1/(1+EXP(-(Assumptions!$B$5 + Assumptions!$B$6*$N7863))))*Assumptions!$B$3))</f>
        <v>3.9165722796764356E-2</v>
      </c>
      <c r="P7863" s="73">
        <f>VLOOKUP($F7863,Assumptions!$A$23:$B$27,2,FALSE)*Assumptions!$B$4</f>
        <v>0.5</v>
      </c>
      <c r="Q7863" s="74">
        <f t="shared" si="244"/>
        <v>4535.5949491096972</v>
      </c>
      <c r="R7863" s="75" t="str">
        <f>IF($O7863&lt;Assumptions!$B$17,"A",IF($O7863&lt;Assumptions!$B$18,"B",IF($O7863&lt;Assumptions!$B$19,"C",IF($O7863&lt;Assumptions!$B$20,"D","E"))))</f>
        <v>B</v>
      </c>
      <c r="S7863" s="75">
        <f t="shared" si="245"/>
        <v>0</v>
      </c>
    </row>
    <row r="7864" spans="1:19" ht="17.399999999999999" x14ac:dyDescent="0.3">
      <c r="A7864" s="39" t="s">
        <v>1220</v>
      </c>
      <c r="B7864" s="39" t="s">
        <v>53</v>
      </c>
      <c r="C7864" s="39" t="s">
        <v>135</v>
      </c>
      <c r="D7864" s="39" t="s">
        <v>34</v>
      </c>
      <c r="E7864" s="70" t="s">
        <v>43</v>
      </c>
      <c r="F7864" s="70" t="s">
        <v>32</v>
      </c>
      <c r="G7864" s="78">
        <v>45702</v>
      </c>
      <c r="H7864" s="78">
        <v>45809</v>
      </c>
      <c r="I7864" s="69">
        <v>224439.62</v>
      </c>
      <c r="J7864" s="70">
        <v>185</v>
      </c>
      <c r="K7864" s="71">
        <v>0.46100000000000002</v>
      </c>
      <c r="L7864" s="70">
        <v>0</v>
      </c>
      <c r="M7864" s="71">
        <v>0.99099999999999999</v>
      </c>
      <c r="N7864" s="72"/>
      <c r="O7864" s="73">
        <f>MIN(1,MAX(0,(1/(1+EXP(-(Assumptions!$B$5 + Assumptions!$B$6*$N7864))))*Assumptions!$B$3))</f>
        <v>3.9165722796764356E-2</v>
      </c>
      <c r="P7864" s="73">
        <f>VLOOKUP($F7864,Assumptions!$A$23:$B$27,2,FALSE)*Assumptions!$B$4</f>
        <v>0.5</v>
      </c>
      <c r="Q7864" s="74">
        <f t="shared" si="244"/>
        <v>4395.1699707655644</v>
      </c>
      <c r="R7864" s="75" t="str">
        <f>IF($O7864&lt;Assumptions!$B$17,"A",IF($O7864&lt;Assumptions!$B$18,"B",IF($O7864&lt;Assumptions!$B$19,"C",IF($O7864&lt;Assumptions!$B$20,"D","E"))))</f>
        <v>B</v>
      </c>
      <c r="S7864" s="75">
        <f t="shared" si="245"/>
        <v>1</v>
      </c>
    </row>
    <row r="7865" spans="1:19" ht="17.399999999999999" x14ac:dyDescent="0.3">
      <c r="A7865" s="39" t="s">
        <v>1220</v>
      </c>
      <c r="B7865" s="39" t="s">
        <v>53</v>
      </c>
      <c r="C7865" s="39" t="s">
        <v>135</v>
      </c>
      <c r="D7865" s="39" t="s">
        <v>34</v>
      </c>
      <c r="E7865" s="70" t="s">
        <v>43</v>
      </c>
      <c r="F7865" s="70" t="s">
        <v>32</v>
      </c>
      <c r="G7865" s="78">
        <v>45702</v>
      </c>
      <c r="H7865" s="78">
        <v>45839</v>
      </c>
      <c r="I7865" s="69">
        <v>217262.74</v>
      </c>
      <c r="J7865" s="70">
        <v>0</v>
      </c>
      <c r="K7865" s="71">
        <v>0.99199999999999999</v>
      </c>
      <c r="L7865" s="70">
        <v>0</v>
      </c>
      <c r="M7865" s="71">
        <v>0.99099999999999999</v>
      </c>
      <c r="N7865" s="72"/>
      <c r="O7865" s="73">
        <f>MIN(1,MAX(0,(1/(1+EXP(-(Assumptions!$B$5 + Assumptions!$B$6*$N7865))))*Assumptions!$B$3))</f>
        <v>3.9165722796764356E-2</v>
      </c>
      <c r="P7865" s="73">
        <f>VLOOKUP($F7865,Assumptions!$A$23:$B$27,2,FALSE)*Assumptions!$B$4</f>
        <v>0.5</v>
      </c>
      <c r="Q7865" s="74">
        <f t="shared" si="244"/>
        <v>4254.6261244527432</v>
      </c>
      <c r="R7865" s="75" t="str">
        <f>IF($O7865&lt;Assumptions!$B$17,"A",IF($O7865&lt;Assumptions!$B$18,"B",IF($O7865&lt;Assumptions!$B$19,"C",IF($O7865&lt;Assumptions!$B$20,"D","E"))))</f>
        <v>B</v>
      </c>
      <c r="S7865" s="75">
        <f t="shared" si="245"/>
        <v>0</v>
      </c>
    </row>
    <row r="7866" spans="1:19" ht="17.399999999999999" x14ac:dyDescent="0.3">
      <c r="A7866" s="39" t="s">
        <v>1220</v>
      </c>
      <c r="B7866" s="39" t="s">
        <v>53</v>
      </c>
      <c r="C7866" s="39" t="s">
        <v>135</v>
      </c>
      <c r="D7866" s="39" t="s">
        <v>34</v>
      </c>
      <c r="E7866" s="70" t="s">
        <v>43</v>
      </c>
      <c r="F7866" s="70" t="s">
        <v>32</v>
      </c>
      <c r="G7866" s="78">
        <v>45702</v>
      </c>
      <c r="H7866" s="78">
        <v>45870</v>
      </c>
      <c r="I7866" s="69">
        <v>210793.33</v>
      </c>
      <c r="J7866" s="70">
        <v>0</v>
      </c>
      <c r="K7866" s="71">
        <v>0.97699999999999998</v>
      </c>
      <c r="L7866" s="70">
        <v>0</v>
      </c>
      <c r="M7866" s="71">
        <v>0.99099999999999999</v>
      </c>
      <c r="N7866" s="72"/>
      <c r="O7866" s="73">
        <f>MIN(1,MAX(0,(1/(1+EXP(-(Assumptions!$B$5 + Assumptions!$B$6*$N7866))))*Assumptions!$B$3))</f>
        <v>3.9165722796764356E-2</v>
      </c>
      <c r="P7866" s="73">
        <f>VLOOKUP($F7866,Assumptions!$A$23:$B$27,2,FALSE)*Assumptions!$B$4</f>
        <v>0.5</v>
      </c>
      <c r="Q7866" s="74">
        <f t="shared" si="244"/>
        <v>4127.936565093436</v>
      </c>
      <c r="R7866" s="75" t="str">
        <f>IF($O7866&lt;Assumptions!$B$17,"A",IF($O7866&lt;Assumptions!$B$18,"B",IF($O7866&lt;Assumptions!$B$19,"C",IF($O7866&lt;Assumptions!$B$20,"D","E"))))</f>
        <v>B</v>
      </c>
      <c r="S7866" s="75">
        <f t="shared" si="245"/>
        <v>0</v>
      </c>
    </row>
    <row r="7867" spans="1:19" ht="17.399999999999999" x14ac:dyDescent="0.3">
      <c r="A7867" s="39" t="s">
        <v>1220</v>
      </c>
      <c r="B7867" s="39" t="s">
        <v>53</v>
      </c>
      <c r="C7867" s="39" t="s">
        <v>135</v>
      </c>
      <c r="D7867" s="39" t="s">
        <v>34</v>
      </c>
      <c r="E7867" s="70" t="s">
        <v>43</v>
      </c>
      <c r="F7867" s="70" t="s">
        <v>32</v>
      </c>
      <c r="G7867" s="78">
        <v>45702</v>
      </c>
      <c r="H7867" s="78">
        <v>45901</v>
      </c>
      <c r="I7867" s="69">
        <v>204611.06</v>
      </c>
      <c r="J7867" s="70">
        <v>35</v>
      </c>
      <c r="K7867" s="71">
        <v>0.76800000000000002</v>
      </c>
      <c r="L7867" s="70">
        <v>0</v>
      </c>
      <c r="M7867" s="71">
        <v>0.99099999999999999</v>
      </c>
      <c r="N7867" s="72"/>
      <c r="O7867" s="73">
        <f>MIN(1,MAX(0,(1/(1+EXP(-(Assumptions!$B$5 + Assumptions!$B$6*$N7867))))*Assumptions!$B$3))</f>
        <v>3.9165722796764356E-2</v>
      </c>
      <c r="P7867" s="73">
        <f>VLOOKUP($F7867,Assumptions!$A$23:$B$27,2,FALSE)*Assumptions!$B$4</f>
        <v>0.5</v>
      </c>
      <c r="Q7867" s="74">
        <f t="shared" si="244"/>
        <v>4006.8700285560599</v>
      </c>
      <c r="R7867" s="75" t="str">
        <f>IF($O7867&lt;Assumptions!$B$17,"A",IF($O7867&lt;Assumptions!$B$18,"B",IF($O7867&lt;Assumptions!$B$19,"C",IF($O7867&lt;Assumptions!$B$20,"D","E"))))</f>
        <v>B</v>
      </c>
      <c r="S7867" s="75">
        <f t="shared" si="245"/>
        <v>0</v>
      </c>
    </row>
    <row r="7868" spans="1:19" ht="17.399999999999999" x14ac:dyDescent="0.3">
      <c r="A7868" s="39" t="s">
        <v>1220</v>
      </c>
      <c r="B7868" s="39" t="s">
        <v>53</v>
      </c>
      <c r="C7868" s="39" t="s">
        <v>135</v>
      </c>
      <c r="D7868" s="39" t="s">
        <v>34</v>
      </c>
      <c r="E7868" s="70" t="s">
        <v>43</v>
      </c>
      <c r="F7868" s="70" t="s">
        <v>32</v>
      </c>
      <c r="G7868" s="78">
        <v>45702</v>
      </c>
      <c r="H7868" s="78">
        <v>45931</v>
      </c>
      <c r="I7868" s="69">
        <v>198507.82</v>
      </c>
      <c r="J7868" s="70">
        <v>65</v>
      </c>
      <c r="K7868" s="71">
        <v>0.79500000000000004</v>
      </c>
      <c r="L7868" s="70">
        <v>0</v>
      </c>
      <c r="M7868" s="71">
        <v>0.99099999999999999</v>
      </c>
      <c r="N7868" s="72"/>
      <c r="O7868" s="73">
        <f>MIN(1,MAX(0,(1/(1+EXP(-(Assumptions!$B$5 + Assumptions!$B$6*$N7868))))*Assumptions!$B$3))</f>
        <v>3.9165722796764356E-2</v>
      </c>
      <c r="P7868" s="73">
        <f>VLOOKUP($F7868,Assumptions!$A$23:$B$27,2,FALSE)*Assumptions!$B$4</f>
        <v>0.5</v>
      </c>
      <c r="Q7868" s="74">
        <f t="shared" si="244"/>
        <v>3887.3511255549979</v>
      </c>
      <c r="R7868" s="75" t="str">
        <f>IF($O7868&lt;Assumptions!$B$17,"A",IF($O7868&lt;Assumptions!$B$18,"B",IF($O7868&lt;Assumptions!$B$19,"C",IF($O7868&lt;Assumptions!$B$20,"D","E"))))</f>
        <v>B</v>
      </c>
      <c r="S7868" s="75">
        <f t="shared" si="245"/>
        <v>0</v>
      </c>
    </row>
    <row r="7869" spans="1:19" ht="17.399999999999999" x14ac:dyDescent="0.3">
      <c r="A7869" s="39" t="s">
        <v>1220</v>
      </c>
      <c r="B7869" s="39" t="s">
        <v>53</v>
      </c>
      <c r="C7869" s="39" t="s">
        <v>135</v>
      </c>
      <c r="D7869" s="39" t="s">
        <v>34</v>
      </c>
      <c r="E7869" s="70" t="s">
        <v>43</v>
      </c>
      <c r="F7869" s="70" t="s">
        <v>32</v>
      </c>
      <c r="G7869" s="78">
        <v>45702</v>
      </c>
      <c r="H7869" s="78">
        <v>45962</v>
      </c>
      <c r="I7869" s="69">
        <v>192580.55</v>
      </c>
      <c r="J7869" s="70">
        <v>0</v>
      </c>
      <c r="K7869" s="71">
        <v>1.0880000000000001</v>
      </c>
      <c r="L7869" s="70">
        <v>0</v>
      </c>
      <c r="M7869" s="71">
        <v>0.99099999999999999</v>
      </c>
      <c r="N7869" s="72"/>
      <c r="O7869" s="73">
        <f>MIN(1,MAX(0,(1/(1+EXP(-(Assumptions!$B$5 + Assumptions!$B$6*$N7869))))*Assumptions!$B$3))</f>
        <v>3.9165722796764356E-2</v>
      </c>
      <c r="P7869" s="73">
        <f>VLOOKUP($F7869,Assumptions!$A$23:$B$27,2,FALSE)*Assumptions!$B$4</f>
        <v>0.5</v>
      </c>
      <c r="Q7869" s="74">
        <f t="shared" si="244"/>
        <v>3771.2782186742088</v>
      </c>
      <c r="R7869" s="75" t="str">
        <f>IF($O7869&lt;Assumptions!$B$17,"A",IF($O7869&lt;Assumptions!$B$18,"B",IF($O7869&lt;Assumptions!$B$19,"C",IF($O7869&lt;Assumptions!$B$20,"D","E"))))</f>
        <v>B</v>
      </c>
      <c r="S7869" s="75">
        <f t="shared" si="245"/>
        <v>0</v>
      </c>
    </row>
    <row r="7870" spans="1:19" ht="17.399999999999999" x14ac:dyDescent="0.3">
      <c r="A7870" s="39" t="s">
        <v>1220</v>
      </c>
      <c r="B7870" s="39" t="s">
        <v>53</v>
      </c>
      <c r="C7870" s="39" t="s">
        <v>135</v>
      </c>
      <c r="D7870" s="39" t="s">
        <v>34</v>
      </c>
      <c r="E7870" s="70" t="s">
        <v>43</v>
      </c>
      <c r="F7870" s="70" t="s">
        <v>32</v>
      </c>
      <c r="G7870" s="78">
        <v>45702</v>
      </c>
      <c r="H7870" s="78">
        <v>45992</v>
      </c>
      <c r="I7870" s="69">
        <v>186880.48</v>
      </c>
      <c r="J7870" s="70">
        <v>0</v>
      </c>
      <c r="K7870" s="71">
        <v>1.127</v>
      </c>
      <c r="L7870" s="70">
        <v>0</v>
      </c>
      <c r="M7870" s="71">
        <v>0.99099999999999999</v>
      </c>
      <c r="N7870" s="72"/>
      <c r="O7870" s="73">
        <f>MIN(1,MAX(0,(1/(1+EXP(-(Assumptions!$B$5 + Assumptions!$B$6*$N7870))))*Assumptions!$B$3))</f>
        <v>3.9165722796764356E-2</v>
      </c>
      <c r="P7870" s="73">
        <f>VLOOKUP($F7870,Assumptions!$A$23:$B$27,2,FALSE)*Assumptions!$B$4</f>
        <v>0.5</v>
      </c>
      <c r="Q7870" s="74">
        <f t="shared" si="244"/>
        <v>3659.6545379031327</v>
      </c>
      <c r="R7870" s="75" t="str">
        <f>IF($O7870&lt;Assumptions!$B$17,"A",IF($O7870&lt;Assumptions!$B$18,"B",IF($O7870&lt;Assumptions!$B$19,"C",IF($O7870&lt;Assumptions!$B$20,"D","E"))))</f>
        <v>B</v>
      </c>
      <c r="S7870" s="75">
        <f t="shared" si="245"/>
        <v>0</v>
      </c>
    </row>
    <row r="7871" spans="1:19" ht="17.399999999999999" x14ac:dyDescent="0.3">
      <c r="A7871" s="39" t="s">
        <v>1221</v>
      </c>
      <c r="B7871" s="39" t="s">
        <v>89</v>
      </c>
      <c r="C7871" s="39" t="s">
        <v>144</v>
      </c>
      <c r="D7871" s="39" t="s">
        <v>45</v>
      </c>
      <c r="E7871" s="70" t="s">
        <v>49</v>
      </c>
      <c r="F7871" s="70" t="s">
        <v>24</v>
      </c>
      <c r="G7871" s="78">
        <v>45825</v>
      </c>
      <c r="H7871" s="78">
        <v>45809</v>
      </c>
      <c r="I7871" s="69">
        <v>12371673.76</v>
      </c>
      <c r="J7871" s="70">
        <v>0</v>
      </c>
      <c r="K7871" s="71">
        <v>1.075</v>
      </c>
      <c r="L7871" s="70">
        <v>0</v>
      </c>
      <c r="M7871" s="71">
        <v>0.68799999999999994</v>
      </c>
      <c r="N7871" s="72"/>
      <c r="O7871" s="73">
        <f>MIN(1,MAX(0,(1/(1+EXP(-(Assumptions!$B$5 + Assumptions!$B$6*$N7871))))*Assumptions!$B$3))</f>
        <v>3.9165722796764356E-2</v>
      </c>
      <c r="P7871" s="73">
        <f>VLOOKUP($F7871,Assumptions!$A$23:$B$27,2,FALSE)*Assumptions!$B$4</f>
        <v>0.2</v>
      </c>
      <c r="Q7871" s="74">
        <f t="shared" si="244"/>
        <v>96909.109003232676</v>
      </c>
      <c r="R7871" s="75" t="str">
        <f>IF($O7871&lt;Assumptions!$B$17,"A",IF($O7871&lt;Assumptions!$B$18,"B",IF($O7871&lt;Assumptions!$B$19,"C",IF($O7871&lt;Assumptions!$B$20,"D","E"))))</f>
        <v>B</v>
      </c>
      <c r="S7871" s="75">
        <f t="shared" si="245"/>
        <v>0</v>
      </c>
    </row>
    <row r="7872" spans="1:19" ht="17.399999999999999" x14ac:dyDescent="0.3">
      <c r="A7872" s="39" t="s">
        <v>1221</v>
      </c>
      <c r="B7872" s="39" t="s">
        <v>89</v>
      </c>
      <c r="C7872" s="39" t="s">
        <v>144</v>
      </c>
      <c r="D7872" s="39" t="s">
        <v>45</v>
      </c>
      <c r="E7872" s="70" t="s">
        <v>49</v>
      </c>
      <c r="F7872" s="70" t="s">
        <v>24</v>
      </c>
      <c r="G7872" s="78">
        <v>45825</v>
      </c>
      <c r="H7872" s="78">
        <v>45839</v>
      </c>
      <c r="I7872" s="69">
        <v>12035575.640000001</v>
      </c>
      <c r="J7872" s="70">
        <v>0</v>
      </c>
      <c r="K7872" s="71">
        <v>0.96699999999999997</v>
      </c>
      <c r="L7872" s="70">
        <v>0</v>
      </c>
      <c r="M7872" s="71">
        <v>0.68799999999999994</v>
      </c>
      <c r="N7872" s="72"/>
      <c r="O7872" s="73">
        <f>MIN(1,MAX(0,(1/(1+EXP(-(Assumptions!$B$5 + Assumptions!$B$6*$N7872))))*Assumptions!$B$3))</f>
        <v>3.9165722796764356E-2</v>
      </c>
      <c r="P7872" s="73">
        <f>VLOOKUP($F7872,Assumptions!$A$23:$B$27,2,FALSE)*Assumptions!$B$4</f>
        <v>0.2</v>
      </c>
      <c r="Q7872" s="74">
        <f t="shared" si="244"/>
        <v>94276.403843145963</v>
      </c>
      <c r="R7872" s="75" t="str">
        <f>IF($O7872&lt;Assumptions!$B$17,"A",IF($O7872&lt;Assumptions!$B$18,"B",IF($O7872&lt;Assumptions!$B$19,"C",IF($O7872&lt;Assumptions!$B$20,"D","E"))))</f>
        <v>B</v>
      </c>
      <c r="S7872" s="75">
        <f t="shared" si="245"/>
        <v>0</v>
      </c>
    </row>
    <row r="7873" spans="1:19" ht="17.399999999999999" x14ac:dyDescent="0.3">
      <c r="A7873" s="39" t="s">
        <v>1221</v>
      </c>
      <c r="B7873" s="39" t="s">
        <v>89</v>
      </c>
      <c r="C7873" s="39" t="s">
        <v>144</v>
      </c>
      <c r="D7873" s="39" t="s">
        <v>45</v>
      </c>
      <c r="E7873" s="70" t="s">
        <v>49</v>
      </c>
      <c r="F7873" s="70" t="s">
        <v>24</v>
      </c>
      <c r="G7873" s="78">
        <v>45825</v>
      </c>
      <c r="H7873" s="78">
        <v>45870</v>
      </c>
      <c r="I7873" s="69">
        <v>11770197.689999999</v>
      </c>
      <c r="J7873" s="70">
        <v>65</v>
      </c>
      <c r="K7873" s="71">
        <v>0.48699999999999999</v>
      </c>
      <c r="L7873" s="70">
        <v>0</v>
      </c>
      <c r="M7873" s="71">
        <v>0.68799999999999994</v>
      </c>
      <c r="N7873" s="72"/>
      <c r="O7873" s="73">
        <f>MIN(1,MAX(0,(1/(1+EXP(-(Assumptions!$B$5 + Assumptions!$B$6*$N7873))))*Assumptions!$B$3))</f>
        <v>3.9165722796764356E-2</v>
      </c>
      <c r="P7873" s="73">
        <f>VLOOKUP($F7873,Assumptions!$A$23:$B$27,2,FALSE)*Assumptions!$B$4</f>
        <v>0.2</v>
      </c>
      <c r="Q7873" s="74">
        <f t="shared" ref="Q7873:Q7936" si="246">$I7873*$O7873*$P7873</f>
        <v>92197.65999793123</v>
      </c>
      <c r="R7873" s="75" t="str">
        <f>IF($O7873&lt;Assumptions!$B$17,"A",IF($O7873&lt;Assumptions!$B$18,"B",IF($O7873&lt;Assumptions!$B$19,"C",IF($O7873&lt;Assumptions!$B$20,"D","E"))))</f>
        <v>B</v>
      </c>
      <c r="S7873" s="75">
        <f t="shared" ref="S7873:S7936" si="247">--($J7873&gt;=180)</f>
        <v>0</v>
      </c>
    </row>
    <row r="7874" spans="1:19" ht="17.399999999999999" x14ac:dyDescent="0.3">
      <c r="A7874" s="39" t="s">
        <v>1221</v>
      </c>
      <c r="B7874" s="39" t="s">
        <v>89</v>
      </c>
      <c r="C7874" s="39" t="s">
        <v>144</v>
      </c>
      <c r="D7874" s="39" t="s">
        <v>45</v>
      </c>
      <c r="E7874" s="70" t="s">
        <v>49</v>
      </c>
      <c r="F7874" s="70" t="s">
        <v>24</v>
      </c>
      <c r="G7874" s="78">
        <v>45825</v>
      </c>
      <c r="H7874" s="78">
        <v>45901</v>
      </c>
      <c r="I7874" s="69">
        <v>11491458.279999999</v>
      </c>
      <c r="J7874" s="70">
        <v>0</v>
      </c>
      <c r="K7874" s="71">
        <v>1.0009999999999999</v>
      </c>
      <c r="L7874" s="70">
        <v>0</v>
      </c>
      <c r="M7874" s="71">
        <v>0.68799999999999994</v>
      </c>
      <c r="N7874" s="72"/>
      <c r="O7874" s="73">
        <f>MIN(1,MAX(0,(1/(1+EXP(-(Assumptions!$B$5 + Assumptions!$B$6*$N7874))))*Assumptions!$B$3))</f>
        <v>3.9165722796764356E-2</v>
      </c>
      <c r="P7874" s="73">
        <f>VLOOKUP($F7874,Assumptions!$A$23:$B$27,2,FALSE)*Assumptions!$B$4</f>
        <v>0.2</v>
      </c>
      <c r="Q7874" s="74">
        <f t="shared" si="246"/>
        <v>90014.253905012505</v>
      </c>
      <c r="R7874" s="75" t="str">
        <f>IF($O7874&lt;Assumptions!$B$17,"A",IF($O7874&lt;Assumptions!$B$18,"B",IF($O7874&lt;Assumptions!$B$19,"C",IF($O7874&lt;Assumptions!$B$20,"D","E"))))</f>
        <v>B</v>
      </c>
      <c r="S7874" s="75">
        <f t="shared" si="247"/>
        <v>0</v>
      </c>
    </row>
    <row r="7875" spans="1:19" ht="17.399999999999999" x14ac:dyDescent="0.3">
      <c r="A7875" s="39" t="s">
        <v>1221</v>
      </c>
      <c r="B7875" s="39" t="s">
        <v>89</v>
      </c>
      <c r="C7875" s="39" t="s">
        <v>144</v>
      </c>
      <c r="D7875" s="39" t="s">
        <v>45</v>
      </c>
      <c r="E7875" s="70" t="s">
        <v>49</v>
      </c>
      <c r="F7875" s="70" t="s">
        <v>24</v>
      </c>
      <c r="G7875" s="78">
        <v>45825</v>
      </c>
      <c r="H7875" s="78">
        <v>45931</v>
      </c>
      <c r="I7875" s="69">
        <v>11222226.16</v>
      </c>
      <c r="J7875" s="70">
        <v>0</v>
      </c>
      <c r="K7875" s="71">
        <v>0.95</v>
      </c>
      <c r="L7875" s="70">
        <v>0</v>
      </c>
      <c r="M7875" s="71">
        <v>0.68799999999999994</v>
      </c>
      <c r="N7875" s="72"/>
      <c r="O7875" s="73">
        <f>MIN(1,MAX(0,(1/(1+EXP(-(Assumptions!$B$5 + Assumptions!$B$6*$N7875))))*Assumptions!$B$3))</f>
        <v>3.9165722796764356E-2</v>
      </c>
      <c r="P7875" s="73">
        <f>VLOOKUP($F7875,Assumptions!$A$23:$B$27,2,FALSE)*Assumptions!$B$4</f>
        <v>0.2</v>
      </c>
      <c r="Q7875" s="74">
        <f t="shared" si="246"/>
        <v>87905.319789031462</v>
      </c>
      <c r="R7875" s="75" t="str">
        <f>IF($O7875&lt;Assumptions!$B$17,"A",IF($O7875&lt;Assumptions!$B$18,"B",IF($O7875&lt;Assumptions!$B$19,"C",IF($O7875&lt;Assumptions!$B$20,"D","E"))))</f>
        <v>B</v>
      </c>
      <c r="S7875" s="75">
        <f t="shared" si="247"/>
        <v>0</v>
      </c>
    </row>
    <row r="7876" spans="1:19" ht="17.399999999999999" x14ac:dyDescent="0.3">
      <c r="A7876" s="39" t="s">
        <v>1221</v>
      </c>
      <c r="B7876" s="39" t="s">
        <v>89</v>
      </c>
      <c r="C7876" s="39" t="s">
        <v>144</v>
      </c>
      <c r="D7876" s="39" t="s">
        <v>45</v>
      </c>
      <c r="E7876" s="70" t="s">
        <v>49</v>
      </c>
      <c r="F7876" s="70" t="s">
        <v>24</v>
      </c>
      <c r="G7876" s="78">
        <v>45825</v>
      </c>
      <c r="H7876" s="78">
        <v>45962</v>
      </c>
      <c r="I7876" s="69">
        <v>10981740.35</v>
      </c>
      <c r="J7876" s="70">
        <v>65</v>
      </c>
      <c r="K7876" s="71">
        <v>0.78</v>
      </c>
      <c r="L7876" s="70">
        <v>0</v>
      </c>
      <c r="M7876" s="71">
        <v>0.68799999999999994</v>
      </c>
      <c r="N7876" s="72"/>
      <c r="O7876" s="73">
        <f>MIN(1,MAX(0,(1/(1+EXP(-(Assumptions!$B$5 + Assumptions!$B$6*$N7876))))*Assumptions!$B$3))</f>
        <v>3.9165722796764356E-2</v>
      </c>
      <c r="P7876" s="73">
        <f>VLOOKUP($F7876,Assumptions!$A$23:$B$27,2,FALSE)*Assumptions!$B$4</f>
        <v>0.2</v>
      </c>
      <c r="Q7876" s="74">
        <f t="shared" si="246"/>
        <v>86021.559674828401</v>
      </c>
      <c r="R7876" s="75" t="str">
        <f>IF($O7876&lt;Assumptions!$B$17,"A",IF($O7876&lt;Assumptions!$B$18,"B",IF($O7876&lt;Assumptions!$B$19,"C",IF($O7876&lt;Assumptions!$B$20,"D","E"))))</f>
        <v>B</v>
      </c>
      <c r="S7876" s="75">
        <f t="shared" si="247"/>
        <v>0</v>
      </c>
    </row>
    <row r="7877" spans="1:19" ht="17.399999999999999" x14ac:dyDescent="0.3">
      <c r="A7877" s="39" t="s">
        <v>1221</v>
      </c>
      <c r="B7877" s="39" t="s">
        <v>89</v>
      </c>
      <c r="C7877" s="39" t="s">
        <v>144</v>
      </c>
      <c r="D7877" s="39" t="s">
        <v>45</v>
      </c>
      <c r="E7877" s="70" t="s">
        <v>49</v>
      </c>
      <c r="F7877" s="70" t="s">
        <v>24</v>
      </c>
      <c r="G7877" s="78">
        <v>45825</v>
      </c>
      <c r="H7877" s="78">
        <v>45992</v>
      </c>
      <c r="I7877" s="69">
        <v>10742311.34</v>
      </c>
      <c r="J7877" s="70">
        <v>15</v>
      </c>
      <c r="K7877" s="71">
        <v>1.117</v>
      </c>
      <c r="L7877" s="70">
        <v>0</v>
      </c>
      <c r="M7877" s="71">
        <v>0.68799999999999994</v>
      </c>
      <c r="N7877" s="72"/>
      <c r="O7877" s="73">
        <f>MIN(1,MAX(0,(1/(1+EXP(-(Assumptions!$B$5 + Assumptions!$B$6*$N7877))))*Assumptions!$B$3))</f>
        <v>3.9165722796764356E-2</v>
      </c>
      <c r="P7877" s="73">
        <f>VLOOKUP($F7877,Assumptions!$A$23:$B$27,2,FALSE)*Assumptions!$B$4</f>
        <v>0.2</v>
      </c>
      <c r="Q7877" s="74">
        <f t="shared" si="246"/>
        <v>84146.077627795661</v>
      </c>
      <c r="R7877" s="75" t="str">
        <f>IF($O7877&lt;Assumptions!$B$17,"A",IF($O7877&lt;Assumptions!$B$18,"B",IF($O7877&lt;Assumptions!$B$19,"C",IF($O7877&lt;Assumptions!$B$20,"D","E"))))</f>
        <v>B</v>
      </c>
      <c r="S7877" s="75">
        <f t="shared" si="247"/>
        <v>0</v>
      </c>
    </row>
    <row r="7878" spans="1:19" ht="17.399999999999999" x14ac:dyDescent="0.3">
      <c r="A7878" s="39" t="s">
        <v>1222</v>
      </c>
      <c r="B7878" s="39" t="s">
        <v>59</v>
      </c>
      <c r="C7878" s="39" t="s">
        <v>135</v>
      </c>
      <c r="D7878" s="39" t="s">
        <v>42</v>
      </c>
      <c r="E7878" s="70" t="s">
        <v>43</v>
      </c>
      <c r="F7878" s="70" t="s">
        <v>32</v>
      </c>
      <c r="G7878" s="78">
        <v>43558</v>
      </c>
      <c r="H7878" s="78">
        <v>45658</v>
      </c>
      <c r="I7878" s="69">
        <v>4150362.5</v>
      </c>
      <c r="J7878" s="70">
        <v>0</v>
      </c>
      <c r="K7878" s="71">
        <v>1.097</v>
      </c>
      <c r="L7878" s="70">
        <v>0</v>
      </c>
      <c r="M7878" s="71">
        <v>0.91900000000000004</v>
      </c>
      <c r="N7878" s="72"/>
      <c r="O7878" s="73">
        <f>MIN(1,MAX(0,(1/(1+EXP(-(Assumptions!$B$5 + Assumptions!$B$6*$N7878))))*Assumptions!$B$3))</f>
        <v>3.9165722796764356E-2</v>
      </c>
      <c r="P7878" s="73">
        <f>VLOOKUP($F7878,Assumptions!$A$23:$B$27,2,FALSE)*Assumptions!$B$4</f>
        <v>0.5</v>
      </c>
      <c r="Q7878" s="74">
        <f t="shared" si="246"/>
        <v>81275.973590542955</v>
      </c>
      <c r="R7878" s="75" t="str">
        <f>IF($O7878&lt;Assumptions!$B$17,"A",IF($O7878&lt;Assumptions!$B$18,"B",IF($O7878&lt;Assumptions!$B$19,"C",IF($O7878&lt;Assumptions!$B$20,"D","E"))))</f>
        <v>B</v>
      </c>
      <c r="S7878" s="75">
        <f t="shared" si="247"/>
        <v>0</v>
      </c>
    </row>
    <row r="7879" spans="1:19" ht="17.399999999999999" x14ac:dyDescent="0.3">
      <c r="A7879" s="39" t="s">
        <v>1222</v>
      </c>
      <c r="B7879" s="39" t="s">
        <v>59</v>
      </c>
      <c r="C7879" s="39" t="s">
        <v>135</v>
      </c>
      <c r="D7879" s="39" t="s">
        <v>42</v>
      </c>
      <c r="E7879" s="70" t="s">
        <v>43</v>
      </c>
      <c r="F7879" s="70" t="s">
        <v>32</v>
      </c>
      <c r="G7879" s="78">
        <v>43558</v>
      </c>
      <c r="H7879" s="78">
        <v>45689</v>
      </c>
      <c r="I7879" s="69">
        <v>4040698.91</v>
      </c>
      <c r="J7879" s="70">
        <v>35</v>
      </c>
      <c r="K7879" s="71">
        <v>0.84399999999999997</v>
      </c>
      <c r="L7879" s="70">
        <v>0</v>
      </c>
      <c r="M7879" s="71">
        <v>0.91900000000000004</v>
      </c>
      <c r="N7879" s="72"/>
      <c r="O7879" s="73">
        <f>MIN(1,MAX(0,(1/(1+EXP(-(Assumptions!$B$5 + Assumptions!$B$6*$N7879))))*Assumptions!$B$3))</f>
        <v>3.9165722796764356E-2</v>
      </c>
      <c r="P7879" s="73">
        <f>VLOOKUP($F7879,Assumptions!$A$23:$B$27,2,FALSE)*Assumptions!$B$4</f>
        <v>0.5</v>
      </c>
      <c r="Q7879" s="74">
        <f t="shared" si="246"/>
        <v>79128.446707123949</v>
      </c>
      <c r="R7879" s="75" t="str">
        <f>IF($O7879&lt;Assumptions!$B$17,"A",IF($O7879&lt;Assumptions!$B$18,"B",IF($O7879&lt;Assumptions!$B$19,"C",IF($O7879&lt;Assumptions!$B$20,"D","E"))))</f>
        <v>B</v>
      </c>
      <c r="S7879" s="75">
        <f t="shared" si="247"/>
        <v>0</v>
      </c>
    </row>
    <row r="7880" spans="1:19" ht="17.399999999999999" x14ac:dyDescent="0.3">
      <c r="A7880" s="39" t="s">
        <v>1222</v>
      </c>
      <c r="B7880" s="39" t="s">
        <v>59</v>
      </c>
      <c r="C7880" s="39" t="s">
        <v>135</v>
      </c>
      <c r="D7880" s="39" t="s">
        <v>42</v>
      </c>
      <c r="E7880" s="70" t="s">
        <v>43</v>
      </c>
      <c r="F7880" s="70" t="s">
        <v>32</v>
      </c>
      <c r="G7880" s="78">
        <v>43558</v>
      </c>
      <c r="H7880" s="78">
        <v>45717</v>
      </c>
      <c r="I7880" s="69">
        <v>3921932.46</v>
      </c>
      <c r="J7880" s="70">
        <v>0</v>
      </c>
      <c r="K7880" s="71">
        <v>1.1200000000000001</v>
      </c>
      <c r="L7880" s="70">
        <v>0</v>
      </c>
      <c r="M7880" s="71">
        <v>0.91900000000000004</v>
      </c>
      <c r="N7880" s="72"/>
      <c r="O7880" s="73">
        <f>MIN(1,MAX(0,(1/(1+EXP(-(Assumptions!$B$5 + Assumptions!$B$6*$N7880))))*Assumptions!$B$3))</f>
        <v>3.9165722796764356E-2</v>
      </c>
      <c r="P7880" s="73">
        <f>VLOOKUP($F7880,Assumptions!$A$23:$B$27,2,FALSE)*Assumptions!$B$4</f>
        <v>0.5</v>
      </c>
      <c r="Q7880" s="74">
        <f t="shared" si="246"/>
        <v>76802.659777996058</v>
      </c>
      <c r="R7880" s="75" t="str">
        <f>IF($O7880&lt;Assumptions!$B$17,"A",IF($O7880&lt;Assumptions!$B$18,"B",IF($O7880&lt;Assumptions!$B$19,"C",IF($O7880&lt;Assumptions!$B$20,"D","E"))))</f>
        <v>B</v>
      </c>
      <c r="S7880" s="75">
        <f t="shared" si="247"/>
        <v>0</v>
      </c>
    </row>
    <row r="7881" spans="1:19" ht="17.399999999999999" x14ac:dyDescent="0.3">
      <c r="A7881" s="39" t="s">
        <v>1222</v>
      </c>
      <c r="B7881" s="39" t="s">
        <v>59</v>
      </c>
      <c r="C7881" s="39" t="s">
        <v>135</v>
      </c>
      <c r="D7881" s="39" t="s">
        <v>42</v>
      </c>
      <c r="E7881" s="70" t="s">
        <v>43</v>
      </c>
      <c r="F7881" s="70" t="s">
        <v>32</v>
      </c>
      <c r="G7881" s="78">
        <v>43558</v>
      </c>
      <c r="H7881" s="78">
        <v>45748</v>
      </c>
      <c r="I7881" s="69">
        <v>3816069.56</v>
      </c>
      <c r="J7881" s="70">
        <v>0</v>
      </c>
      <c r="K7881" s="71">
        <v>1.0529999999999999</v>
      </c>
      <c r="L7881" s="70">
        <v>0</v>
      </c>
      <c r="M7881" s="71">
        <v>0.91900000000000004</v>
      </c>
      <c r="N7881" s="72"/>
      <c r="O7881" s="73">
        <f>MIN(1,MAX(0,(1/(1+EXP(-(Assumptions!$B$5 + Assumptions!$B$6*$N7881))))*Assumptions!$B$3))</f>
        <v>3.9165722796764356E-2</v>
      </c>
      <c r="P7881" s="73">
        <f>VLOOKUP($F7881,Assumptions!$A$23:$B$27,2,FALSE)*Assumptions!$B$4</f>
        <v>0.5</v>
      </c>
      <c r="Q7881" s="74">
        <f t="shared" si="246"/>
        <v>74729.56128006526</v>
      </c>
      <c r="R7881" s="75" t="str">
        <f>IF($O7881&lt;Assumptions!$B$17,"A",IF($O7881&lt;Assumptions!$B$18,"B",IF($O7881&lt;Assumptions!$B$19,"C",IF($O7881&lt;Assumptions!$B$20,"D","E"))))</f>
        <v>B</v>
      </c>
      <c r="S7881" s="75">
        <f t="shared" si="247"/>
        <v>0</v>
      </c>
    </row>
    <row r="7882" spans="1:19" ht="17.399999999999999" x14ac:dyDescent="0.3">
      <c r="A7882" s="39" t="s">
        <v>1222</v>
      </c>
      <c r="B7882" s="39" t="s">
        <v>59</v>
      </c>
      <c r="C7882" s="39" t="s">
        <v>135</v>
      </c>
      <c r="D7882" s="39" t="s">
        <v>42</v>
      </c>
      <c r="E7882" s="70" t="s">
        <v>43</v>
      </c>
      <c r="F7882" s="70" t="s">
        <v>32</v>
      </c>
      <c r="G7882" s="78">
        <v>43558</v>
      </c>
      <c r="H7882" s="78">
        <v>45778</v>
      </c>
      <c r="I7882" s="69">
        <v>3701010.33</v>
      </c>
      <c r="J7882" s="70">
        <v>0</v>
      </c>
      <c r="K7882" s="71">
        <v>0.97299999999999998</v>
      </c>
      <c r="L7882" s="70">
        <v>0</v>
      </c>
      <c r="M7882" s="71">
        <v>0.91900000000000004</v>
      </c>
      <c r="N7882" s="72"/>
      <c r="O7882" s="73">
        <f>MIN(1,MAX(0,(1/(1+EXP(-(Assumptions!$B$5 + Assumptions!$B$6*$N7882))))*Assumptions!$B$3))</f>
        <v>3.9165722796764356E-2</v>
      </c>
      <c r="P7882" s="73">
        <f>VLOOKUP($F7882,Assumptions!$A$23:$B$27,2,FALSE)*Assumptions!$B$4</f>
        <v>0.5</v>
      </c>
      <c r="Q7882" s="74">
        <f t="shared" si="246"/>
        <v>72476.372326370692</v>
      </c>
      <c r="R7882" s="75" t="str">
        <f>IF($O7882&lt;Assumptions!$B$17,"A",IF($O7882&lt;Assumptions!$B$18,"B",IF($O7882&lt;Assumptions!$B$19,"C",IF($O7882&lt;Assumptions!$B$20,"D","E"))))</f>
        <v>B</v>
      </c>
      <c r="S7882" s="75">
        <f t="shared" si="247"/>
        <v>0</v>
      </c>
    </row>
    <row r="7883" spans="1:19" ht="17.399999999999999" x14ac:dyDescent="0.3">
      <c r="A7883" s="39" t="s">
        <v>1222</v>
      </c>
      <c r="B7883" s="39" t="s">
        <v>59</v>
      </c>
      <c r="C7883" s="39" t="s">
        <v>135</v>
      </c>
      <c r="D7883" s="39" t="s">
        <v>42</v>
      </c>
      <c r="E7883" s="70" t="s">
        <v>43</v>
      </c>
      <c r="F7883" s="70" t="s">
        <v>32</v>
      </c>
      <c r="G7883" s="78">
        <v>43558</v>
      </c>
      <c r="H7883" s="78">
        <v>45809</v>
      </c>
      <c r="I7883" s="69">
        <v>3593876.38</v>
      </c>
      <c r="J7883" s="70">
        <v>35</v>
      </c>
      <c r="K7883" s="71">
        <v>0.71</v>
      </c>
      <c r="L7883" s="70">
        <v>0</v>
      </c>
      <c r="M7883" s="71">
        <v>0.91900000000000004</v>
      </c>
      <c r="N7883" s="72"/>
      <c r="O7883" s="73">
        <f>MIN(1,MAX(0,(1/(1+EXP(-(Assumptions!$B$5 + Assumptions!$B$6*$N7883))))*Assumptions!$B$3))</f>
        <v>3.9165722796764356E-2</v>
      </c>
      <c r="P7883" s="73">
        <f>VLOOKUP($F7883,Assumptions!$A$23:$B$27,2,FALSE)*Assumptions!$B$4</f>
        <v>0.5</v>
      </c>
      <c r="Q7883" s="74">
        <f t="shared" si="246"/>
        <v>70378.383032459475</v>
      </c>
      <c r="R7883" s="75" t="str">
        <f>IF($O7883&lt;Assumptions!$B$17,"A",IF($O7883&lt;Assumptions!$B$18,"B",IF($O7883&lt;Assumptions!$B$19,"C",IF($O7883&lt;Assumptions!$B$20,"D","E"))))</f>
        <v>B</v>
      </c>
      <c r="S7883" s="75">
        <f t="shared" si="247"/>
        <v>0</v>
      </c>
    </row>
    <row r="7884" spans="1:19" ht="17.399999999999999" x14ac:dyDescent="0.3">
      <c r="A7884" s="39" t="s">
        <v>1222</v>
      </c>
      <c r="B7884" s="39" t="s">
        <v>59</v>
      </c>
      <c r="C7884" s="39" t="s">
        <v>135</v>
      </c>
      <c r="D7884" s="39" t="s">
        <v>42</v>
      </c>
      <c r="E7884" s="70" t="s">
        <v>43</v>
      </c>
      <c r="F7884" s="70" t="s">
        <v>32</v>
      </c>
      <c r="G7884" s="78">
        <v>43558</v>
      </c>
      <c r="H7884" s="78">
        <v>45839</v>
      </c>
      <c r="I7884" s="69">
        <v>3477974.62</v>
      </c>
      <c r="J7884" s="70">
        <v>15</v>
      </c>
      <c r="K7884" s="71">
        <v>1.028</v>
      </c>
      <c r="L7884" s="70">
        <v>0</v>
      </c>
      <c r="M7884" s="71">
        <v>0.91900000000000004</v>
      </c>
      <c r="N7884" s="72"/>
      <c r="O7884" s="73">
        <f>MIN(1,MAX(0,(1/(1+EXP(-(Assumptions!$B$5 + Assumptions!$B$6*$N7884))))*Assumptions!$B$3))</f>
        <v>3.9165722796764356E-2</v>
      </c>
      <c r="P7884" s="73">
        <f>VLOOKUP($F7884,Assumptions!$A$23:$B$27,2,FALSE)*Assumptions!$B$4</f>
        <v>0.5</v>
      </c>
      <c r="Q7884" s="74">
        <f t="shared" si="246"/>
        <v>68108.694930550933</v>
      </c>
      <c r="R7884" s="75" t="str">
        <f>IF($O7884&lt;Assumptions!$B$17,"A",IF($O7884&lt;Assumptions!$B$18,"B",IF($O7884&lt;Assumptions!$B$19,"C",IF($O7884&lt;Assumptions!$B$20,"D","E"))))</f>
        <v>B</v>
      </c>
      <c r="S7884" s="75">
        <f t="shared" si="247"/>
        <v>0</v>
      </c>
    </row>
    <row r="7885" spans="1:19" ht="17.399999999999999" x14ac:dyDescent="0.3">
      <c r="A7885" s="39" t="s">
        <v>1222</v>
      </c>
      <c r="B7885" s="39" t="s">
        <v>59</v>
      </c>
      <c r="C7885" s="39" t="s">
        <v>135</v>
      </c>
      <c r="D7885" s="39" t="s">
        <v>42</v>
      </c>
      <c r="E7885" s="70" t="s">
        <v>43</v>
      </c>
      <c r="F7885" s="70" t="s">
        <v>32</v>
      </c>
      <c r="G7885" s="78">
        <v>43558</v>
      </c>
      <c r="H7885" s="78">
        <v>45870</v>
      </c>
      <c r="I7885" s="69">
        <v>3369959.87</v>
      </c>
      <c r="J7885" s="70">
        <v>15</v>
      </c>
      <c r="K7885" s="71">
        <v>1.0169999999999999</v>
      </c>
      <c r="L7885" s="70">
        <v>0</v>
      </c>
      <c r="M7885" s="71">
        <v>0.91900000000000004</v>
      </c>
      <c r="N7885" s="72"/>
      <c r="O7885" s="73">
        <f>MIN(1,MAX(0,(1/(1+EXP(-(Assumptions!$B$5 + Assumptions!$B$6*$N7885))))*Assumptions!$B$3))</f>
        <v>3.9165722796764356E-2</v>
      </c>
      <c r="P7885" s="73">
        <f>VLOOKUP($F7885,Assumptions!$A$23:$B$27,2,FALSE)*Assumptions!$B$4</f>
        <v>0.5</v>
      </c>
      <c r="Q7885" s="74">
        <f t="shared" si="246"/>
        <v>65993.457052320024</v>
      </c>
      <c r="R7885" s="75" t="str">
        <f>IF($O7885&lt;Assumptions!$B$17,"A",IF($O7885&lt;Assumptions!$B$18,"B",IF($O7885&lt;Assumptions!$B$19,"C",IF($O7885&lt;Assumptions!$B$20,"D","E"))))</f>
        <v>B</v>
      </c>
      <c r="S7885" s="75">
        <f t="shared" si="247"/>
        <v>0</v>
      </c>
    </row>
    <row r="7886" spans="1:19" ht="17.399999999999999" x14ac:dyDescent="0.3">
      <c r="A7886" s="39" t="s">
        <v>1222</v>
      </c>
      <c r="B7886" s="39" t="s">
        <v>59</v>
      </c>
      <c r="C7886" s="39" t="s">
        <v>135</v>
      </c>
      <c r="D7886" s="39" t="s">
        <v>42</v>
      </c>
      <c r="E7886" s="70" t="s">
        <v>43</v>
      </c>
      <c r="F7886" s="70" t="s">
        <v>32</v>
      </c>
      <c r="G7886" s="78">
        <v>43558</v>
      </c>
      <c r="H7886" s="78">
        <v>45901</v>
      </c>
      <c r="I7886" s="69">
        <v>3369959.87</v>
      </c>
      <c r="J7886" s="70">
        <v>185</v>
      </c>
      <c r="K7886" s="71">
        <v>0.19800000000000001</v>
      </c>
      <c r="L7886" s="70">
        <v>0</v>
      </c>
      <c r="M7886" s="71">
        <v>0.91900000000000004</v>
      </c>
      <c r="N7886" s="72"/>
      <c r="O7886" s="73">
        <f>MIN(1,MAX(0,(1/(1+EXP(-(Assumptions!$B$5 + Assumptions!$B$6*$N7886))))*Assumptions!$B$3))</f>
        <v>3.9165722796764356E-2</v>
      </c>
      <c r="P7886" s="73">
        <f>VLOOKUP($F7886,Assumptions!$A$23:$B$27,2,FALSE)*Assumptions!$B$4</f>
        <v>0.5</v>
      </c>
      <c r="Q7886" s="74">
        <f t="shared" si="246"/>
        <v>65993.457052320024</v>
      </c>
      <c r="R7886" s="75" t="str">
        <f>IF($O7886&lt;Assumptions!$B$17,"A",IF($O7886&lt;Assumptions!$B$18,"B",IF($O7886&lt;Assumptions!$B$19,"C",IF($O7886&lt;Assumptions!$B$20,"D","E"))))</f>
        <v>B</v>
      </c>
      <c r="S7886" s="75">
        <f t="shared" si="247"/>
        <v>1</v>
      </c>
    </row>
    <row r="7887" spans="1:19" ht="17.399999999999999" x14ac:dyDescent="0.3">
      <c r="A7887" s="39" t="s">
        <v>1222</v>
      </c>
      <c r="B7887" s="39" t="s">
        <v>59</v>
      </c>
      <c r="C7887" s="39" t="s">
        <v>135</v>
      </c>
      <c r="D7887" s="39" t="s">
        <v>42</v>
      </c>
      <c r="E7887" s="70" t="s">
        <v>43</v>
      </c>
      <c r="F7887" s="70" t="s">
        <v>32</v>
      </c>
      <c r="G7887" s="78">
        <v>43558</v>
      </c>
      <c r="H7887" s="78">
        <v>45931</v>
      </c>
      <c r="I7887" s="69">
        <v>3369959.87</v>
      </c>
      <c r="J7887" s="70">
        <v>999</v>
      </c>
      <c r="K7887" s="71">
        <v>0.16</v>
      </c>
      <c r="L7887" s="70">
        <v>0</v>
      </c>
      <c r="M7887" s="71">
        <v>0.91900000000000004</v>
      </c>
      <c r="N7887" s="72"/>
      <c r="O7887" s="73">
        <f>MIN(1,MAX(0,(1/(1+EXP(-(Assumptions!$B$5 + Assumptions!$B$6*$N7887))))*Assumptions!$B$3))</f>
        <v>3.9165722796764356E-2</v>
      </c>
      <c r="P7887" s="73">
        <f>VLOOKUP($F7887,Assumptions!$A$23:$B$27,2,FALSE)*Assumptions!$B$4</f>
        <v>0.5</v>
      </c>
      <c r="Q7887" s="74">
        <f t="shared" si="246"/>
        <v>65993.457052320024</v>
      </c>
      <c r="R7887" s="75" t="str">
        <f>IF($O7887&lt;Assumptions!$B$17,"A",IF($O7887&lt;Assumptions!$B$18,"B",IF($O7887&lt;Assumptions!$B$19,"C",IF($O7887&lt;Assumptions!$B$20,"D","E"))))</f>
        <v>B</v>
      </c>
      <c r="S7887" s="75">
        <f t="shared" si="247"/>
        <v>1</v>
      </c>
    </row>
    <row r="7888" spans="1:19" ht="17.399999999999999" x14ac:dyDescent="0.3">
      <c r="A7888" s="39" t="s">
        <v>1222</v>
      </c>
      <c r="B7888" s="39" t="s">
        <v>59</v>
      </c>
      <c r="C7888" s="39" t="s">
        <v>135</v>
      </c>
      <c r="D7888" s="39" t="s">
        <v>42</v>
      </c>
      <c r="E7888" s="70" t="s">
        <v>43</v>
      </c>
      <c r="F7888" s="70" t="s">
        <v>32</v>
      </c>
      <c r="G7888" s="78">
        <v>43558</v>
      </c>
      <c r="H7888" s="78">
        <v>45962</v>
      </c>
      <c r="I7888" s="69">
        <v>3369959.87</v>
      </c>
      <c r="J7888" s="70">
        <v>999</v>
      </c>
      <c r="K7888" s="71">
        <v>1E-3</v>
      </c>
      <c r="L7888" s="70">
        <v>0</v>
      </c>
      <c r="M7888" s="71">
        <v>0.91900000000000004</v>
      </c>
      <c r="N7888" s="72"/>
      <c r="O7888" s="73">
        <f>MIN(1,MAX(0,(1/(1+EXP(-(Assumptions!$B$5 + Assumptions!$B$6*$N7888))))*Assumptions!$B$3))</f>
        <v>3.9165722796764356E-2</v>
      </c>
      <c r="P7888" s="73">
        <f>VLOOKUP($F7888,Assumptions!$A$23:$B$27,2,FALSE)*Assumptions!$B$4</f>
        <v>0.5</v>
      </c>
      <c r="Q7888" s="74">
        <f t="shared" si="246"/>
        <v>65993.457052320024</v>
      </c>
      <c r="R7888" s="75" t="str">
        <f>IF($O7888&lt;Assumptions!$B$17,"A",IF($O7888&lt;Assumptions!$B$18,"B",IF($O7888&lt;Assumptions!$B$19,"C",IF($O7888&lt;Assumptions!$B$20,"D","E"))))</f>
        <v>B</v>
      </c>
      <c r="S7888" s="75">
        <f t="shared" si="247"/>
        <v>1</v>
      </c>
    </row>
    <row r="7889" spans="1:19" ht="17.399999999999999" x14ac:dyDescent="0.3">
      <c r="A7889" s="39" t="s">
        <v>1222</v>
      </c>
      <c r="B7889" s="39" t="s">
        <v>59</v>
      </c>
      <c r="C7889" s="39" t="s">
        <v>135</v>
      </c>
      <c r="D7889" s="39" t="s">
        <v>42</v>
      </c>
      <c r="E7889" s="70" t="s">
        <v>43</v>
      </c>
      <c r="F7889" s="70" t="s">
        <v>32</v>
      </c>
      <c r="G7889" s="78">
        <v>43558</v>
      </c>
      <c r="H7889" s="78">
        <v>45992</v>
      </c>
      <c r="I7889" s="69">
        <v>3369959.87</v>
      </c>
      <c r="J7889" s="70">
        <v>999</v>
      </c>
      <c r="K7889" s="71">
        <v>7.5999999999999998E-2</v>
      </c>
      <c r="L7889" s="70">
        <v>0</v>
      </c>
      <c r="M7889" s="71">
        <v>0.91900000000000004</v>
      </c>
      <c r="N7889" s="72"/>
      <c r="O7889" s="73">
        <f>MIN(1,MAX(0,(1/(1+EXP(-(Assumptions!$B$5 + Assumptions!$B$6*$N7889))))*Assumptions!$B$3))</f>
        <v>3.9165722796764356E-2</v>
      </c>
      <c r="P7889" s="73">
        <f>VLOOKUP($F7889,Assumptions!$A$23:$B$27,2,FALSE)*Assumptions!$B$4</f>
        <v>0.5</v>
      </c>
      <c r="Q7889" s="74">
        <f t="shared" si="246"/>
        <v>65993.457052320024</v>
      </c>
      <c r="R7889" s="75" t="str">
        <f>IF($O7889&lt;Assumptions!$B$17,"A",IF($O7889&lt;Assumptions!$B$18,"B",IF($O7889&lt;Assumptions!$B$19,"C",IF($O7889&lt;Assumptions!$B$20,"D","E"))))</f>
        <v>B</v>
      </c>
      <c r="S7889" s="75">
        <f t="shared" si="247"/>
        <v>1</v>
      </c>
    </row>
    <row r="7890" spans="1:19" ht="17.399999999999999" x14ac:dyDescent="0.3">
      <c r="A7890" s="39" t="s">
        <v>1223</v>
      </c>
      <c r="B7890" s="39" t="s">
        <v>57</v>
      </c>
      <c r="C7890" s="39" t="s">
        <v>190</v>
      </c>
      <c r="D7890" s="39" t="s">
        <v>22</v>
      </c>
      <c r="E7890" s="70" t="s">
        <v>49</v>
      </c>
      <c r="F7890" s="70" t="s">
        <v>28</v>
      </c>
      <c r="G7890" s="78">
        <v>43685</v>
      </c>
      <c r="H7890" s="78">
        <v>45658</v>
      </c>
      <c r="I7890" s="69">
        <v>101498138.02</v>
      </c>
      <c r="J7890" s="70">
        <v>0</v>
      </c>
      <c r="K7890" s="71">
        <v>1.1080000000000001</v>
      </c>
      <c r="L7890" s="70">
        <v>0</v>
      </c>
      <c r="M7890" s="71">
        <v>0.94799999999999995</v>
      </c>
      <c r="N7890" s="72"/>
      <c r="O7890" s="73">
        <f>MIN(1,MAX(0,(1/(1+EXP(-(Assumptions!$B$5 + Assumptions!$B$6*$N7890))))*Assumptions!$B$3))</f>
        <v>3.9165722796764356E-2</v>
      </c>
      <c r="P7890" s="73">
        <f>VLOOKUP($F7890,Assumptions!$A$23:$B$27,2,FALSE)*Assumptions!$B$4</f>
        <v>0.35</v>
      </c>
      <c r="Q7890" s="74">
        <f t="shared" si="246"/>
        <v>1391336.7783276669</v>
      </c>
      <c r="R7890" s="75" t="str">
        <f>IF($O7890&lt;Assumptions!$B$17,"A",IF($O7890&lt;Assumptions!$B$18,"B",IF($O7890&lt;Assumptions!$B$19,"C",IF($O7890&lt;Assumptions!$B$20,"D","E"))))</f>
        <v>B</v>
      </c>
      <c r="S7890" s="75">
        <f t="shared" si="247"/>
        <v>0</v>
      </c>
    </row>
    <row r="7891" spans="1:19" ht="17.399999999999999" x14ac:dyDescent="0.3">
      <c r="A7891" s="39" t="s">
        <v>1223</v>
      </c>
      <c r="B7891" s="39" t="s">
        <v>57</v>
      </c>
      <c r="C7891" s="39" t="s">
        <v>190</v>
      </c>
      <c r="D7891" s="39" t="s">
        <v>22</v>
      </c>
      <c r="E7891" s="70" t="s">
        <v>49</v>
      </c>
      <c r="F7891" s="70" t="s">
        <v>28</v>
      </c>
      <c r="G7891" s="78">
        <v>43685</v>
      </c>
      <c r="H7891" s="78">
        <v>45689</v>
      </c>
      <c r="I7891" s="69">
        <v>99522213.069999993</v>
      </c>
      <c r="J7891" s="70">
        <v>95</v>
      </c>
      <c r="K7891" s="71">
        <v>0.48</v>
      </c>
      <c r="L7891" s="70">
        <v>0</v>
      </c>
      <c r="M7891" s="71">
        <v>0.94799999999999995</v>
      </c>
      <c r="N7891" s="72"/>
      <c r="O7891" s="73">
        <f>MIN(1,MAX(0,(1/(1+EXP(-(Assumptions!$B$5 + Assumptions!$B$6*$N7891))))*Assumptions!$B$3))</f>
        <v>3.9165722796764356E-2</v>
      </c>
      <c r="P7891" s="73">
        <f>VLOOKUP($F7891,Assumptions!$A$23:$B$27,2,FALSE)*Assumptions!$B$4</f>
        <v>0.35</v>
      </c>
      <c r="Q7891" s="74">
        <f t="shared" si="246"/>
        <v>1364250.7932270484</v>
      </c>
      <c r="R7891" s="75" t="str">
        <f>IF($O7891&lt;Assumptions!$B$17,"A",IF($O7891&lt;Assumptions!$B$18,"B",IF($O7891&lt;Assumptions!$B$19,"C",IF($O7891&lt;Assumptions!$B$20,"D","E"))))</f>
        <v>B</v>
      </c>
      <c r="S7891" s="75">
        <f t="shared" si="247"/>
        <v>0</v>
      </c>
    </row>
    <row r="7892" spans="1:19" ht="17.399999999999999" x14ac:dyDescent="0.3">
      <c r="A7892" s="39" t="s">
        <v>1223</v>
      </c>
      <c r="B7892" s="39" t="s">
        <v>57</v>
      </c>
      <c r="C7892" s="39" t="s">
        <v>190</v>
      </c>
      <c r="D7892" s="39" t="s">
        <v>22</v>
      </c>
      <c r="E7892" s="70" t="s">
        <v>49</v>
      </c>
      <c r="F7892" s="70" t="s">
        <v>28</v>
      </c>
      <c r="G7892" s="78">
        <v>43685</v>
      </c>
      <c r="H7892" s="78">
        <v>45717</v>
      </c>
      <c r="I7892" s="69">
        <v>97514570.409999996</v>
      </c>
      <c r="J7892" s="70">
        <v>0</v>
      </c>
      <c r="K7892" s="71">
        <v>1.073</v>
      </c>
      <c r="L7892" s="70">
        <v>0</v>
      </c>
      <c r="M7892" s="71">
        <v>0.94799999999999995</v>
      </c>
      <c r="N7892" s="72"/>
      <c r="O7892" s="73">
        <f>MIN(1,MAX(0,(1/(1+EXP(-(Assumptions!$B$5 + Assumptions!$B$6*$N7892))))*Assumptions!$B$3))</f>
        <v>3.9165722796764356E-2</v>
      </c>
      <c r="P7892" s="73">
        <f>VLOOKUP($F7892,Assumptions!$A$23:$B$27,2,FALSE)*Assumptions!$B$4</f>
        <v>0.35</v>
      </c>
      <c r="Q7892" s="74">
        <f t="shared" si="246"/>
        <v>1336730.0216632667</v>
      </c>
      <c r="R7892" s="75" t="str">
        <f>IF($O7892&lt;Assumptions!$B$17,"A",IF($O7892&lt;Assumptions!$B$18,"B",IF($O7892&lt;Assumptions!$B$19,"C",IF($O7892&lt;Assumptions!$B$20,"D","E"))))</f>
        <v>B</v>
      </c>
      <c r="S7892" s="75">
        <f t="shared" si="247"/>
        <v>0</v>
      </c>
    </row>
    <row r="7893" spans="1:19" ht="17.399999999999999" x14ac:dyDescent="0.3">
      <c r="A7893" s="39" t="s">
        <v>1223</v>
      </c>
      <c r="B7893" s="39" t="s">
        <v>57</v>
      </c>
      <c r="C7893" s="39" t="s">
        <v>190</v>
      </c>
      <c r="D7893" s="39" t="s">
        <v>22</v>
      </c>
      <c r="E7893" s="70" t="s">
        <v>49</v>
      </c>
      <c r="F7893" s="70" t="s">
        <v>28</v>
      </c>
      <c r="G7893" s="78">
        <v>43685</v>
      </c>
      <c r="H7893" s="78">
        <v>45748</v>
      </c>
      <c r="I7893" s="69">
        <v>96037314.5</v>
      </c>
      <c r="J7893" s="70">
        <v>0</v>
      </c>
      <c r="K7893" s="71">
        <v>1.121</v>
      </c>
      <c r="L7893" s="70">
        <v>0</v>
      </c>
      <c r="M7893" s="71">
        <v>0.94799999999999995</v>
      </c>
      <c r="N7893" s="72"/>
      <c r="O7893" s="73">
        <f>MIN(1,MAX(0,(1/(1+EXP(-(Assumptions!$B$5 + Assumptions!$B$6*$N7893))))*Assumptions!$B$3))</f>
        <v>3.9165722796764356E-2</v>
      </c>
      <c r="P7893" s="73">
        <f>VLOOKUP($F7893,Assumptions!$A$23:$B$27,2,FALSE)*Assumptions!$B$4</f>
        <v>0.35</v>
      </c>
      <c r="Q7893" s="74">
        <f t="shared" si="246"/>
        <v>1316479.7932484373</v>
      </c>
      <c r="R7893" s="75" t="str">
        <f>IF($O7893&lt;Assumptions!$B$17,"A",IF($O7893&lt;Assumptions!$B$18,"B",IF($O7893&lt;Assumptions!$B$19,"C",IF($O7893&lt;Assumptions!$B$20,"D","E"))))</f>
        <v>B</v>
      </c>
      <c r="S7893" s="75">
        <f t="shared" si="247"/>
        <v>0</v>
      </c>
    </row>
    <row r="7894" spans="1:19" ht="17.399999999999999" x14ac:dyDescent="0.3">
      <c r="A7894" s="39" t="s">
        <v>1223</v>
      </c>
      <c r="B7894" s="39" t="s">
        <v>57</v>
      </c>
      <c r="C7894" s="39" t="s">
        <v>190</v>
      </c>
      <c r="D7894" s="39" t="s">
        <v>22</v>
      </c>
      <c r="E7894" s="70" t="s">
        <v>49</v>
      </c>
      <c r="F7894" s="70" t="s">
        <v>28</v>
      </c>
      <c r="G7894" s="78">
        <v>43685</v>
      </c>
      <c r="H7894" s="78">
        <v>45778</v>
      </c>
      <c r="I7894" s="69">
        <v>94109184.989999995</v>
      </c>
      <c r="J7894" s="70">
        <v>15</v>
      </c>
      <c r="K7894" s="71">
        <v>1.022</v>
      </c>
      <c r="L7894" s="70">
        <v>0</v>
      </c>
      <c r="M7894" s="71">
        <v>0.94799999999999995</v>
      </c>
      <c r="N7894" s="72"/>
      <c r="O7894" s="73">
        <f>MIN(1,MAX(0,(1/(1+EXP(-(Assumptions!$B$5 + Assumptions!$B$6*$N7894))))*Assumptions!$B$3))</f>
        <v>3.9165722796764356E-2</v>
      </c>
      <c r="P7894" s="73">
        <f>VLOOKUP($F7894,Assumptions!$A$23:$B$27,2,FALSE)*Assumptions!$B$4</f>
        <v>0.35</v>
      </c>
      <c r="Q7894" s="74">
        <f t="shared" si="246"/>
        <v>1290048.9881817149</v>
      </c>
      <c r="R7894" s="75" t="str">
        <f>IF($O7894&lt;Assumptions!$B$17,"A",IF($O7894&lt;Assumptions!$B$18,"B",IF($O7894&lt;Assumptions!$B$19,"C",IF($O7894&lt;Assumptions!$B$20,"D","E"))))</f>
        <v>B</v>
      </c>
      <c r="S7894" s="75">
        <f t="shared" si="247"/>
        <v>0</v>
      </c>
    </row>
    <row r="7895" spans="1:19" ht="17.399999999999999" x14ac:dyDescent="0.3">
      <c r="A7895" s="39" t="s">
        <v>1223</v>
      </c>
      <c r="B7895" s="39" t="s">
        <v>57</v>
      </c>
      <c r="C7895" s="39" t="s">
        <v>190</v>
      </c>
      <c r="D7895" s="39" t="s">
        <v>22</v>
      </c>
      <c r="E7895" s="70" t="s">
        <v>49</v>
      </c>
      <c r="F7895" s="70" t="s">
        <v>28</v>
      </c>
      <c r="G7895" s="78">
        <v>43685</v>
      </c>
      <c r="H7895" s="78">
        <v>45809</v>
      </c>
      <c r="I7895" s="69">
        <v>92169457.819999993</v>
      </c>
      <c r="J7895" s="70">
        <v>0</v>
      </c>
      <c r="K7895" s="71">
        <v>1.046</v>
      </c>
      <c r="L7895" s="70">
        <v>0</v>
      </c>
      <c r="M7895" s="71">
        <v>0.94799999999999995</v>
      </c>
      <c r="N7895" s="72"/>
      <c r="O7895" s="73">
        <f>MIN(1,MAX(0,(1/(1+EXP(-(Assumptions!$B$5 + Assumptions!$B$6*$N7895))))*Assumptions!$B$3))</f>
        <v>3.9165722796764356E-2</v>
      </c>
      <c r="P7895" s="73">
        <f>VLOOKUP($F7895,Assumptions!$A$23:$B$27,2,FALSE)*Assumptions!$B$4</f>
        <v>0.35</v>
      </c>
      <c r="Q7895" s="74">
        <f t="shared" si="246"/>
        <v>1263459.2023571646</v>
      </c>
      <c r="R7895" s="75" t="str">
        <f>IF($O7895&lt;Assumptions!$B$17,"A",IF($O7895&lt;Assumptions!$B$18,"B",IF($O7895&lt;Assumptions!$B$19,"C",IF($O7895&lt;Assumptions!$B$20,"D","E"))))</f>
        <v>B</v>
      </c>
      <c r="S7895" s="75">
        <f t="shared" si="247"/>
        <v>0</v>
      </c>
    </row>
    <row r="7896" spans="1:19" ht="17.399999999999999" x14ac:dyDescent="0.3">
      <c r="A7896" s="39" t="s">
        <v>1223</v>
      </c>
      <c r="B7896" s="39" t="s">
        <v>57</v>
      </c>
      <c r="C7896" s="39" t="s">
        <v>190</v>
      </c>
      <c r="D7896" s="39" t="s">
        <v>22</v>
      </c>
      <c r="E7896" s="70" t="s">
        <v>49</v>
      </c>
      <c r="F7896" s="70" t="s">
        <v>28</v>
      </c>
      <c r="G7896" s="78">
        <v>43685</v>
      </c>
      <c r="H7896" s="78">
        <v>45839</v>
      </c>
      <c r="I7896" s="69">
        <v>90866142.120000005</v>
      </c>
      <c r="J7896" s="70">
        <v>0</v>
      </c>
      <c r="K7896" s="71">
        <v>1.0760000000000001</v>
      </c>
      <c r="L7896" s="70">
        <v>0</v>
      </c>
      <c r="M7896" s="71">
        <v>0.94799999999999995</v>
      </c>
      <c r="N7896" s="72"/>
      <c r="O7896" s="73">
        <f>MIN(1,MAX(0,(1/(1+EXP(-(Assumptions!$B$5 + Assumptions!$B$6*$N7896))))*Assumptions!$B$3))</f>
        <v>3.9165722796764356E-2</v>
      </c>
      <c r="P7896" s="73">
        <f>VLOOKUP($F7896,Assumptions!$A$23:$B$27,2,FALSE)*Assumptions!$B$4</f>
        <v>0.35</v>
      </c>
      <c r="Q7896" s="74">
        <f t="shared" si="246"/>
        <v>1245593.3468591599</v>
      </c>
      <c r="R7896" s="75" t="str">
        <f>IF($O7896&lt;Assumptions!$B$17,"A",IF($O7896&lt;Assumptions!$B$18,"B",IF($O7896&lt;Assumptions!$B$19,"C",IF($O7896&lt;Assumptions!$B$20,"D","E"))))</f>
        <v>B</v>
      </c>
      <c r="S7896" s="75">
        <f t="shared" si="247"/>
        <v>0</v>
      </c>
    </row>
    <row r="7897" spans="1:19" ht="17.399999999999999" x14ac:dyDescent="0.3">
      <c r="A7897" s="39" t="s">
        <v>1223</v>
      </c>
      <c r="B7897" s="39" t="s">
        <v>57</v>
      </c>
      <c r="C7897" s="39" t="s">
        <v>190</v>
      </c>
      <c r="D7897" s="39" t="s">
        <v>22</v>
      </c>
      <c r="E7897" s="70" t="s">
        <v>49</v>
      </c>
      <c r="F7897" s="70" t="s">
        <v>28</v>
      </c>
      <c r="G7897" s="78">
        <v>43685</v>
      </c>
      <c r="H7897" s="78">
        <v>45870</v>
      </c>
      <c r="I7897" s="69">
        <v>89004607.040000007</v>
      </c>
      <c r="J7897" s="70">
        <v>0</v>
      </c>
      <c r="K7897" s="71">
        <v>1.0049999999999999</v>
      </c>
      <c r="L7897" s="70">
        <v>0</v>
      </c>
      <c r="M7897" s="71">
        <v>0.94799999999999995</v>
      </c>
      <c r="N7897" s="72"/>
      <c r="O7897" s="73">
        <f>MIN(1,MAX(0,(1/(1+EXP(-(Assumptions!$B$5 + Assumptions!$B$6*$N7897))))*Assumptions!$B$3))</f>
        <v>3.9165722796764356E-2</v>
      </c>
      <c r="P7897" s="73">
        <f>VLOOKUP($F7897,Assumptions!$A$23:$B$27,2,FALSE)*Assumptions!$B$4</f>
        <v>0.35</v>
      </c>
      <c r="Q7897" s="74">
        <f t="shared" si="246"/>
        <v>1220075.4184372535</v>
      </c>
      <c r="R7897" s="75" t="str">
        <f>IF($O7897&lt;Assumptions!$B$17,"A",IF($O7897&lt;Assumptions!$B$18,"B",IF($O7897&lt;Assumptions!$B$19,"C",IF($O7897&lt;Assumptions!$B$20,"D","E"))))</f>
        <v>B</v>
      </c>
      <c r="S7897" s="75">
        <f t="shared" si="247"/>
        <v>0</v>
      </c>
    </row>
    <row r="7898" spans="1:19" ht="17.399999999999999" x14ac:dyDescent="0.3">
      <c r="A7898" s="39" t="s">
        <v>1223</v>
      </c>
      <c r="B7898" s="39" t="s">
        <v>57</v>
      </c>
      <c r="C7898" s="39" t="s">
        <v>190</v>
      </c>
      <c r="D7898" s="39" t="s">
        <v>22</v>
      </c>
      <c r="E7898" s="70" t="s">
        <v>49</v>
      </c>
      <c r="F7898" s="70" t="s">
        <v>28</v>
      </c>
      <c r="G7898" s="78">
        <v>43685</v>
      </c>
      <c r="H7898" s="78">
        <v>45901</v>
      </c>
      <c r="I7898" s="69">
        <v>87541797.959999993</v>
      </c>
      <c r="J7898" s="70">
        <v>0</v>
      </c>
      <c r="K7898" s="71">
        <v>0.97899999999999998</v>
      </c>
      <c r="L7898" s="70">
        <v>0</v>
      </c>
      <c r="M7898" s="71">
        <v>0.94799999999999995</v>
      </c>
      <c r="N7898" s="72"/>
      <c r="O7898" s="73">
        <f>MIN(1,MAX(0,(1/(1+EXP(-(Assumptions!$B$5 + Assumptions!$B$6*$N7898))))*Assumptions!$B$3))</f>
        <v>3.9165722796764356E-2</v>
      </c>
      <c r="P7898" s="73">
        <f>VLOOKUP($F7898,Assumptions!$A$23:$B$27,2,FALSE)*Assumptions!$B$4</f>
        <v>0.35</v>
      </c>
      <c r="Q7898" s="74">
        <f t="shared" si="246"/>
        <v>1200023.2272110987</v>
      </c>
      <c r="R7898" s="75" t="str">
        <f>IF($O7898&lt;Assumptions!$B$17,"A",IF($O7898&lt;Assumptions!$B$18,"B",IF($O7898&lt;Assumptions!$B$19,"C",IF($O7898&lt;Assumptions!$B$20,"D","E"))))</f>
        <v>B</v>
      </c>
      <c r="S7898" s="75">
        <f t="shared" si="247"/>
        <v>0</v>
      </c>
    </row>
    <row r="7899" spans="1:19" ht="17.399999999999999" x14ac:dyDescent="0.3">
      <c r="A7899" s="39" t="s">
        <v>1223</v>
      </c>
      <c r="B7899" s="39" t="s">
        <v>57</v>
      </c>
      <c r="C7899" s="39" t="s">
        <v>190</v>
      </c>
      <c r="D7899" s="39" t="s">
        <v>22</v>
      </c>
      <c r="E7899" s="70" t="s">
        <v>49</v>
      </c>
      <c r="F7899" s="70" t="s">
        <v>28</v>
      </c>
      <c r="G7899" s="78">
        <v>43685</v>
      </c>
      <c r="H7899" s="78">
        <v>45931</v>
      </c>
      <c r="I7899" s="69">
        <v>85871581.030000001</v>
      </c>
      <c r="J7899" s="70">
        <v>0</v>
      </c>
      <c r="K7899" s="71">
        <v>0.98499999999999999</v>
      </c>
      <c r="L7899" s="70">
        <v>0</v>
      </c>
      <c r="M7899" s="71">
        <v>0.94799999999999995</v>
      </c>
      <c r="N7899" s="72"/>
      <c r="O7899" s="73">
        <f>MIN(1,MAX(0,(1/(1+EXP(-(Assumptions!$B$5 + Assumptions!$B$6*$N7899))))*Assumptions!$B$3))</f>
        <v>3.9165722796764356E-2</v>
      </c>
      <c r="P7899" s="73">
        <f>VLOOKUP($F7899,Assumptions!$A$23:$B$27,2,FALSE)*Assumptions!$B$4</f>
        <v>0.35</v>
      </c>
      <c r="Q7899" s="74">
        <f t="shared" si="246"/>
        <v>1177127.8885593039</v>
      </c>
      <c r="R7899" s="75" t="str">
        <f>IF($O7899&lt;Assumptions!$B$17,"A",IF($O7899&lt;Assumptions!$B$18,"B",IF($O7899&lt;Assumptions!$B$19,"C",IF($O7899&lt;Assumptions!$B$20,"D","E"))))</f>
        <v>B</v>
      </c>
      <c r="S7899" s="75">
        <f t="shared" si="247"/>
        <v>0</v>
      </c>
    </row>
    <row r="7900" spans="1:19" ht="17.399999999999999" x14ac:dyDescent="0.3">
      <c r="A7900" s="39" t="s">
        <v>1223</v>
      </c>
      <c r="B7900" s="39" t="s">
        <v>57</v>
      </c>
      <c r="C7900" s="39" t="s">
        <v>190</v>
      </c>
      <c r="D7900" s="39" t="s">
        <v>22</v>
      </c>
      <c r="E7900" s="70" t="s">
        <v>49</v>
      </c>
      <c r="F7900" s="70" t="s">
        <v>28</v>
      </c>
      <c r="G7900" s="78">
        <v>43685</v>
      </c>
      <c r="H7900" s="78">
        <v>45962</v>
      </c>
      <c r="I7900" s="69">
        <v>84620646.969999999</v>
      </c>
      <c r="J7900" s="70">
        <v>0</v>
      </c>
      <c r="K7900" s="71">
        <v>1.137</v>
      </c>
      <c r="L7900" s="70">
        <v>0</v>
      </c>
      <c r="M7900" s="71">
        <v>0.94799999999999995</v>
      </c>
      <c r="N7900" s="72"/>
      <c r="O7900" s="73">
        <f>MIN(1,MAX(0,(1/(1+EXP(-(Assumptions!$B$5 + Assumptions!$B$6*$N7900))))*Assumptions!$B$3))</f>
        <v>3.9165722796764356E-2</v>
      </c>
      <c r="P7900" s="73">
        <f>VLOOKUP($F7900,Assumptions!$A$23:$B$27,2,FALSE)*Assumptions!$B$4</f>
        <v>0.35</v>
      </c>
      <c r="Q7900" s="74">
        <f t="shared" si="246"/>
        <v>1159980.0807384572</v>
      </c>
      <c r="R7900" s="75" t="str">
        <f>IF($O7900&lt;Assumptions!$B$17,"A",IF($O7900&lt;Assumptions!$B$18,"B",IF($O7900&lt;Assumptions!$B$19,"C",IF($O7900&lt;Assumptions!$B$20,"D","E"))))</f>
        <v>B</v>
      </c>
      <c r="S7900" s="75">
        <f t="shared" si="247"/>
        <v>0</v>
      </c>
    </row>
    <row r="7901" spans="1:19" ht="17.399999999999999" x14ac:dyDescent="0.3">
      <c r="A7901" s="39" t="s">
        <v>1223</v>
      </c>
      <c r="B7901" s="39" t="s">
        <v>57</v>
      </c>
      <c r="C7901" s="39" t="s">
        <v>190</v>
      </c>
      <c r="D7901" s="39" t="s">
        <v>22</v>
      </c>
      <c r="E7901" s="70" t="s">
        <v>49</v>
      </c>
      <c r="F7901" s="70" t="s">
        <v>28</v>
      </c>
      <c r="G7901" s="78">
        <v>43685</v>
      </c>
      <c r="H7901" s="78">
        <v>45992</v>
      </c>
      <c r="I7901" s="69">
        <v>82999078.349999994</v>
      </c>
      <c r="J7901" s="70">
        <v>0</v>
      </c>
      <c r="K7901" s="71">
        <v>1.0940000000000001</v>
      </c>
      <c r="L7901" s="70">
        <v>0</v>
      </c>
      <c r="M7901" s="71">
        <v>0.94799999999999995</v>
      </c>
      <c r="N7901" s="72"/>
      <c r="O7901" s="73">
        <f>MIN(1,MAX(0,(1/(1+EXP(-(Assumptions!$B$5 + Assumptions!$B$6*$N7901))))*Assumptions!$B$3))</f>
        <v>3.9165722796764356E-2</v>
      </c>
      <c r="P7901" s="73">
        <f>VLOOKUP($F7901,Assumptions!$A$23:$B$27,2,FALSE)*Assumptions!$B$4</f>
        <v>0.35</v>
      </c>
      <c r="Q7901" s="74">
        <f t="shared" si="246"/>
        <v>1137751.613265059</v>
      </c>
      <c r="R7901" s="75" t="str">
        <f>IF($O7901&lt;Assumptions!$B$17,"A",IF($O7901&lt;Assumptions!$B$18,"B",IF($O7901&lt;Assumptions!$B$19,"C",IF($O7901&lt;Assumptions!$B$20,"D","E"))))</f>
        <v>B</v>
      </c>
      <c r="S7901" s="75">
        <f t="shared" si="247"/>
        <v>0</v>
      </c>
    </row>
    <row r="7902" spans="1:19" ht="17.399999999999999" x14ac:dyDescent="0.3">
      <c r="A7902" s="39" t="s">
        <v>1224</v>
      </c>
      <c r="B7902" s="39" t="s">
        <v>72</v>
      </c>
      <c r="C7902" s="39" t="s">
        <v>190</v>
      </c>
      <c r="D7902" s="39" t="s">
        <v>22</v>
      </c>
      <c r="E7902" s="70" t="s">
        <v>31</v>
      </c>
      <c r="F7902" s="70" t="s">
        <v>40</v>
      </c>
      <c r="G7902" s="78">
        <v>45419</v>
      </c>
      <c r="H7902" s="78">
        <v>45658</v>
      </c>
      <c r="I7902" s="69">
        <v>60115832.170000002</v>
      </c>
      <c r="J7902" s="70">
        <v>0</v>
      </c>
      <c r="K7902" s="71">
        <v>1.018</v>
      </c>
      <c r="L7902" s="70">
        <v>0</v>
      </c>
      <c r="M7902" s="71">
        <v>0.91600000000000004</v>
      </c>
      <c r="N7902" s="72"/>
      <c r="O7902" s="73">
        <f>MIN(1,MAX(0,(1/(1+EXP(-(Assumptions!$B$5 + Assumptions!$B$6*$N7902))))*Assumptions!$B$3))</f>
        <v>3.9165722796764356E-2</v>
      </c>
      <c r="P7902" s="73">
        <f>VLOOKUP($F7902,Assumptions!$A$23:$B$27,2,FALSE)*Assumptions!$B$4</f>
        <v>0.7</v>
      </c>
      <c r="Q7902" s="74">
        <f t="shared" si="246"/>
        <v>1648136.0129269203</v>
      </c>
      <c r="R7902" s="75" t="str">
        <f>IF($O7902&lt;Assumptions!$B$17,"A",IF($O7902&lt;Assumptions!$B$18,"B",IF($O7902&lt;Assumptions!$B$19,"C",IF($O7902&lt;Assumptions!$B$20,"D","E"))))</f>
        <v>B</v>
      </c>
      <c r="S7902" s="75">
        <f t="shared" si="247"/>
        <v>0</v>
      </c>
    </row>
    <row r="7903" spans="1:19" ht="17.399999999999999" x14ac:dyDescent="0.3">
      <c r="A7903" s="39" t="s">
        <v>1224</v>
      </c>
      <c r="B7903" s="39" t="s">
        <v>72</v>
      </c>
      <c r="C7903" s="39" t="s">
        <v>190</v>
      </c>
      <c r="D7903" s="39" t="s">
        <v>22</v>
      </c>
      <c r="E7903" s="70" t="s">
        <v>31</v>
      </c>
      <c r="F7903" s="70" t="s">
        <v>40</v>
      </c>
      <c r="G7903" s="78">
        <v>45419</v>
      </c>
      <c r="H7903" s="78">
        <v>45689</v>
      </c>
      <c r="I7903" s="69">
        <v>58867460.619999997</v>
      </c>
      <c r="J7903" s="70">
        <v>0</v>
      </c>
      <c r="K7903" s="71">
        <v>0.95099999999999996</v>
      </c>
      <c r="L7903" s="70">
        <v>0</v>
      </c>
      <c r="M7903" s="71">
        <v>0.91600000000000004</v>
      </c>
      <c r="N7903" s="72"/>
      <c r="O7903" s="73">
        <f>MIN(1,MAX(0,(1/(1+EXP(-(Assumptions!$B$5 + Assumptions!$B$6*$N7903))))*Assumptions!$B$3))</f>
        <v>3.9165722796764356E-2</v>
      </c>
      <c r="P7903" s="73">
        <f>VLOOKUP($F7903,Assumptions!$A$23:$B$27,2,FALSE)*Assumptions!$B$4</f>
        <v>0.7</v>
      </c>
      <c r="Q7903" s="74">
        <f t="shared" si="246"/>
        <v>1613910.6510746533</v>
      </c>
      <c r="R7903" s="75" t="str">
        <f>IF($O7903&lt;Assumptions!$B$17,"A",IF($O7903&lt;Assumptions!$B$18,"B",IF($O7903&lt;Assumptions!$B$19,"C",IF($O7903&lt;Assumptions!$B$20,"D","E"))))</f>
        <v>B</v>
      </c>
      <c r="S7903" s="75">
        <f t="shared" si="247"/>
        <v>0</v>
      </c>
    </row>
    <row r="7904" spans="1:19" ht="17.399999999999999" x14ac:dyDescent="0.3">
      <c r="A7904" s="39" t="s">
        <v>1224</v>
      </c>
      <c r="B7904" s="39" t="s">
        <v>72</v>
      </c>
      <c r="C7904" s="39" t="s">
        <v>190</v>
      </c>
      <c r="D7904" s="39" t="s">
        <v>22</v>
      </c>
      <c r="E7904" s="70" t="s">
        <v>31</v>
      </c>
      <c r="F7904" s="70" t="s">
        <v>40</v>
      </c>
      <c r="G7904" s="78">
        <v>45419</v>
      </c>
      <c r="H7904" s="78">
        <v>45717</v>
      </c>
      <c r="I7904" s="69">
        <v>58015739.229999997</v>
      </c>
      <c r="J7904" s="70">
        <v>0</v>
      </c>
      <c r="K7904" s="71">
        <v>0.97399999999999998</v>
      </c>
      <c r="L7904" s="70">
        <v>0</v>
      </c>
      <c r="M7904" s="71">
        <v>0.91600000000000004</v>
      </c>
      <c r="N7904" s="72"/>
      <c r="O7904" s="73">
        <f>MIN(1,MAX(0,(1/(1+EXP(-(Assumptions!$B$5 + Assumptions!$B$6*$N7904))))*Assumptions!$B$3))</f>
        <v>3.9165722796764356E-2</v>
      </c>
      <c r="P7904" s="73">
        <f>VLOOKUP($F7904,Assumptions!$A$23:$B$27,2,FALSE)*Assumptions!$B$4</f>
        <v>0.7</v>
      </c>
      <c r="Q7904" s="74">
        <f t="shared" si="246"/>
        <v>1590559.8523720829</v>
      </c>
      <c r="R7904" s="75" t="str">
        <f>IF($O7904&lt;Assumptions!$B$17,"A",IF($O7904&lt;Assumptions!$B$18,"B",IF($O7904&lt;Assumptions!$B$19,"C",IF($O7904&lt;Assumptions!$B$20,"D","E"))))</f>
        <v>B</v>
      </c>
      <c r="S7904" s="75">
        <f t="shared" si="247"/>
        <v>0</v>
      </c>
    </row>
    <row r="7905" spans="1:19" ht="17.399999999999999" x14ac:dyDescent="0.3">
      <c r="A7905" s="39" t="s">
        <v>1224</v>
      </c>
      <c r="B7905" s="39" t="s">
        <v>72</v>
      </c>
      <c r="C7905" s="39" t="s">
        <v>190</v>
      </c>
      <c r="D7905" s="39" t="s">
        <v>22</v>
      </c>
      <c r="E7905" s="70" t="s">
        <v>31</v>
      </c>
      <c r="F7905" s="70" t="s">
        <v>40</v>
      </c>
      <c r="G7905" s="78">
        <v>45419</v>
      </c>
      <c r="H7905" s="78">
        <v>45748</v>
      </c>
      <c r="I7905" s="69">
        <v>56800922.700000003</v>
      </c>
      <c r="J7905" s="70">
        <v>0</v>
      </c>
      <c r="K7905" s="71">
        <v>0.998</v>
      </c>
      <c r="L7905" s="70">
        <v>0</v>
      </c>
      <c r="M7905" s="71">
        <v>0.91600000000000004</v>
      </c>
      <c r="N7905" s="72"/>
      <c r="O7905" s="73">
        <f>MIN(1,MAX(0,(1/(1+EXP(-(Assumptions!$B$5 + Assumptions!$B$6*$N7905))))*Assumptions!$B$3))</f>
        <v>3.9165722796764356E-2</v>
      </c>
      <c r="P7905" s="73">
        <f>VLOOKUP($F7905,Assumptions!$A$23:$B$27,2,FALSE)*Assumptions!$B$4</f>
        <v>0.7</v>
      </c>
      <c r="Q7905" s="74">
        <f t="shared" si="246"/>
        <v>1557254.4351480482</v>
      </c>
      <c r="R7905" s="75" t="str">
        <f>IF($O7905&lt;Assumptions!$B$17,"A",IF($O7905&lt;Assumptions!$B$18,"B",IF($O7905&lt;Assumptions!$B$19,"C",IF($O7905&lt;Assumptions!$B$20,"D","E"))))</f>
        <v>B</v>
      </c>
      <c r="S7905" s="75">
        <f t="shared" si="247"/>
        <v>0</v>
      </c>
    </row>
    <row r="7906" spans="1:19" ht="17.399999999999999" x14ac:dyDescent="0.3">
      <c r="A7906" s="39" t="s">
        <v>1224</v>
      </c>
      <c r="B7906" s="39" t="s">
        <v>72</v>
      </c>
      <c r="C7906" s="39" t="s">
        <v>190</v>
      </c>
      <c r="D7906" s="39" t="s">
        <v>22</v>
      </c>
      <c r="E7906" s="70" t="s">
        <v>31</v>
      </c>
      <c r="F7906" s="70" t="s">
        <v>40</v>
      </c>
      <c r="G7906" s="78">
        <v>45419</v>
      </c>
      <c r="H7906" s="78">
        <v>45778</v>
      </c>
      <c r="I7906" s="69">
        <v>55855328.68</v>
      </c>
      <c r="J7906" s="70">
        <v>0</v>
      </c>
      <c r="K7906" s="71">
        <v>1.0509999999999999</v>
      </c>
      <c r="L7906" s="70">
        <v>0</v>
      </c>
      <c r="M7906" s="71">
        <v>0.91600000000000004</v>
      </c>
      <c r="N7906" s="72"/>
      <c r="O7906" s="73">
        <f>MIN(1,MAX(0,(1/(1+EXP(-(Assumptions!$B$5 + Assumptions!$B$6*$N7906))))*Assumptions!$B$3))</f>
        <v>3.9165722796764356E-2</v>
      </c>
      <c r="P7906" s="73">
        <f>VLOOKUP($F7906,Assumptions!$A$23:$B$27,2,FALSE)*Assumptions!$B$4</f>
        <v>0.7</v>
      </c>
      <c r="Q7906" s="74">
        <f t="shared" si="246"/>
        <v>1531330.0238621293</v>
      </c>
      <c r="R7906" s="75" t="str">
        <f>IF($O7906&lt;Assumptions!$B$17,"A",IF($O7906&lt;Assumptions!$B$18,"B",IF($O7906&lt;Assumptions!$B$19,"C",IF($O7906&lt;Assumptions!$B$20,"D","E"))))</f>
        <v>B</v>
      </c>
      <c r="S7906" s="75">
        <f t="shared" si="247"/>
        <v>0</v>
      </c>
    </row>
    <row r="7907" spans="1:19" ht="17.399999999999999" x14ac:dyDescent="0.3">
      <c r="A7907" s="39" t="s">
        <v>1224</v>
      </c>
      <c r="B7907" s="39" t="s">
        <v>72</v>
      </c>
      <c r="C7907" s="39" t="s">
        <v>190</v>
      </c>
      <c r="D7907" s="39" t="s">
        <v>22</v>
      </c>
      <c r="E7907" s="70" t="s">
        <v>31</v>
      </c>
      <c r="F7907" s="70" t="s">
        <v>40</v>
      </c>
      <c r="G7907" s="78">
        <v>45419</v>
      </c>
      <c r="H7907" s="78">
        <v>45809</v>
      </c>
      <c r="I7907" s="69">
        <v>55855328.68</v>
      </c>
      <c r="J7907" s="70">
        <v>220</v>
      </c>
      <c r="K7907" s="71">
        <v>0.14399999999999999</v>
      </c>
      <c r="L7907" s="70">
        <v>0</v>
      </c>
      <c r="M7907" s="71">
        <v>0.91600000000000004</v>
      </c>
      <c r="N7907" s="72"/>
      <c r="O7907" s="73">
        <f>MIN(1,MAX(0,(1/(1+EXP(-(Assumptions!$B$5 + Assumptions!$B$6*$N7907))))*Assumptions!$B$3))</f>
        <v>3.9165722796764356E-2</v>
      </c>
      <c r="P7907" s="73">
        <f>VLOOKUP($F7907,Assumptions!$A$23:$B$27,2,FALSE)*Assumptions!$B$4</f>
        <v>0.7</v>
      </c>
      <c r="Q7907" s="74">
        <f t="shared" si="246"/>
        <v>1531330.0238621293</v>
      </c>
      <c r="R7907" s="75" t="str">
        <f>IF($O7907&lt;Assumptions!$B$17,"A",IF($O7907&lt;Assumptions!$B$18,"B",IF($O7907&lt;Assumptions!$B$19,"C",IF($O7907&lt;Assumptions!$B$20,"D","E"))))</f>
        <v>B</v>
      </c>
      <c r="S7907" s="75">
        <f t="shared" si="247"/>
        <v>1</v>
      </c>
    </row>
    <row r="7908" spans="1:19" ht="17.399999999999999" x14ac:dyDescent="0.3">
      <c r="A7908" s="39" t="s">
        <v>1224</v>
      </c>
      <c r="B7908" s="39" t="s">
        <v>72</v>
      </c>
      <c r="C7908" s="39" t="s">
        <v>190</v>
      </c>
      <c r="D7908" s="39" t="s">
        <v>22</v>
      </c>
      <c r="E7908" s="70" t="s">
        <v>31</v>
      </c>
      <c r="F7908" s="70" t="s">
        <v>40</v>
      </c>
      <c r="G7908" s="78">
        <v>45419</v>
      </c>
      <c r="H7908" s="78">
        <v>45839</v>
      </c>
      <c r="I7908" s="69">
        <v>55855328.68</v>
      </c>
      <c r="J7908" s="70">
        <v>999</v>
      </c>
      <c r="K7908" s="71">
        <v>0.14099999999999999</v>
      </c>
      <c r="L7908" s="70">
        <v>0</v>
      </c>
      <c r="M7908" s="71">
        <v>0.91600000000000004</v>
      </c>
      <c r="N7908" s="72"/>
      <c r="O7908" s="73">
        <f>MIN(1,MAX(0,(1/(1+EXP(-(Assumptions!$B$5 + Assumptions!$B$6*$N7908))))*Assumptions!$B$3))</f>
        <v>3.9165722796764356E-2</v>
      </c>
      <c r="P7908" s="73">
        <f>VLOOKUP($F7908,Assumptions!$A$23:$B$27,2,FALSE)*Assumptions!$B$4</f>
        <v>0.7</v>
      </c>
      <c r="Q7908" s="74">
        <f t="shared" si="246"/>
        <v>1531330.0238621293</v>
      </c>
      <c r="R7908" s="75" t="str">
        <f>IF($O7908&lt;Assumptions!$B$17,"A",IF($O7908&lt;Assumptions!$B$18,"B",IF($O7908&lt;Assumptions!$B$19,"C",IF($O7908&lt;Assumptions!$B$20,"D","E"))))</f>
        <v>B</v>
      </c>
      <c r="S7908" s="75">
        <f t="shared" si="247"/>
        <v>1</v>
      </c>
    </row>
    <row r="7909" spans="1:19" ht="17.399999999999999" x14ac:dyDescent="0.3">
      <c r="A7909" s="39" t="s">
        <v>1224</v>
      </c>
      <c r="B7909" s="39" t="s">
        <v>72</v>
      </c>
      <c r="C7909" s="39" t="s">
        <v>190</v>
      </c>
      <c r="D7909" s="39" t="s">
        <v>22</v>
      </c>
      <c r="E7909" s="70" t="s">
        <v>31</v>
      </c>
      <c r="F7909" s="70" t="s">
        <v>40</v>
      </c>
      <c r="G7909" s="78">
        <v>45419</v>
      </c>
      <c r="H7909" s="78">
        <v>45870</v>
      </c>
      <c r="I7909" s="69">
        <v>55855328.68</v>
      </c>
      <c r="J7909" s="70">
        <v>999</v>
      </c>
      <c r="K7909" s="71">
        <v>0.108</v>
      </c>
      <c r="L7909" s="70">
        <v>0</v>
      </c>
      <c r="M7909" s="71">
        <v>0.91600000000000004</v>
      </c>
      <c r="N7909" s="72"/>
      <c r="O7909" s="73">
        <f>MIN(1,MAX(0,(1/(1+EXP(-(Assumptions!$B$5 + Assumptions!$B$6*$N7909))))*Assumptions!$B$3))</f>
        <v>3.9165722796764356E-2</v>
      </c>
      <c r="P7909" s="73">
        <f>VLOOKUP($F7909,Assumptions!$A$23:$B$27,2,FALSE)*Assumptions!$B$4</f>
        <v>0.7</v>
      </c>
      <c r="Q7909" s="74">
        <f t="shared" si="246"/>
        <v>1531330.0238621293</v>
      </c>
      <c r="R7909" s="75" t="str">
        <f>IF($O7909&lt;Assumptions!$B$17,"A",IF($O7909&lt;Assumptions!$B$18,"B",IF($O7909&lt;Assumptions!$B$19,"C",IF($O7909&lt;Assumptions!$B$20,"D","E"))))</f>
        <v>B</v>
      </c>
      <c r="S7909" s="75">
        <f t="shared" si="247"/>
        <v>1</v>
      </c>
    </row>
    <row r="7910" spans="1:19" ht="17.399999999999999" x14ac:dyDescent="0.3">
      <c r="A7910" s="39" t="s">
        <v>1224</v>
      </c>
      <c r="B7910" s="39" t="s">
        <v>72</v>
      </c>
      <c r="C7910" s="39" t="s">
        <v>190</v>
      </c>
      <c r="D7910" s="39" t="s">
        <v>22</v>
      </c>
      <c r="E7910" s="70" t="s">
        <v>31</v>
      </c>
      <c r="F7910" s="70" t="s">
        <v>40</v>
      </c>
      <c r="G7910" s="78">
        <v>45419</v>
      </c>
      <c r="H7910" s="78">
        <v>45901</v>
      </c>
      <c r="I7910" s="69">
        <v>55855328.68</v>
      </c>
      <c r="J7910" s="70">
        <v>999</v>
      </c>
      <c r="K7910" s="71">
        <v>0.14799999999999999</v>
      </c>
      <c r="L7910" s="70">
        <v>0</v>
      </c>
      <c r="M7910" s="71">
        <v>0.91600000000000004</v>
      </c>
      <c r="N7910" s="72"/>
      <c r="O7910" s="73">
        <f>MIN(1,MAX(0,(1/(1+EXP(-(Assumptions!$B$5 + Assumptions!$B$6*$N7910))))*Assumptions!$B$3))</f>
        <v>3.9165722796764356E-2</v>
      </c>
      <c r="P7910" s="73">
        <f>VLOOKUP($F7910,Assumptions!$A$23:$B$27,2,FALSE)*Assumptions!$B$4</f>
        <v>0.7</v>
      </c>
      <c r="Q7910" s="74">
        <f t="shared" si="246"/>
        <v>1531330.0238621293</v>
      </c>
      <c r="R7910" s="75" t="str">
        <f>IF($O7910&lt;Assumptions!$B$17,"A",IF($O7910&lt;Assumptions!$B$18,"B",IF($O7910&lt;Assumptions!$B$19,"C",IF($O7910&lt;Assumptions!$B$20,"D","E"))))</f>
        <v>B</v>
      </c>
      <c r="S7910" s="75">
        <f t="shared" si="247"/>
        <v>1</v>
      </c>
    </row>
    <row r="7911" spans="1:19" ht="17.399999999999999" x14ac:dyDescent="0.3">
      <c r="A7911" s="39" t="s">
        <v>1224</v>
      </c>
      <c r="B7911" s="39" t="s">
        <v>72</v>
      </c>
      <c r="C7911" s="39" t="s">
        <v>190</v>
      </c>
      <c r="D7911" s="39" t="s">
        <v>22</v>
      </c>
      <c r="E7911" s="70" t="s">
        <v>31</v>
      </c>
      <c r="F7911" s="70" t="s">
        <v>40</v>
      </c>
      <c r="G7911" s="78">
        <v>45419</v>
      </c>
      <c r="H7911" s="78">
        <v>45931</v>
      </c>
      <c r="I7911" s="69">
        <v>55855328.68</v>
      </c>
      <c r="J7911" s="70">
        <v>999</v>
      </c>
      <c r="K7911" s="71">
        <v>0.158</v>
      </c>
      <c r="L7911" s="70">
        <v>0</v>
      </c>
      <c r="M7911" s="71">
        <v>0.91600000000000004</v>
      </c>
      <c r="N7911" s="72"/>
      <c r="O7911" s="73">
        <f>MIN(1,MAX(0,(1/(1+EXP(-(Assumptions!$B$5 + Assumptions!$B$6*$N7911))))*Assumptions!$B$3))</f>
        <v>3.9165722796764356E-2</v>
      </c>
      <c r="P7911" s="73">
        <f>VLOOKUP($F7911,Assumptions!$A$23:$B$27,2,FALSE)*Assumptions!$B$4</f>
        <v>0.7</v>
      </c>
      <c r="Q7911" s="74">
        <f t="shared" si="246"/>
        <v>1531330.0238621293</v>
      </c>
      <c r="R7911" s="75" t="str">
        <f>IF($O7911&lt;Assumptions!$B$17,"A",IF($O7911&lt;Assumptions!$B$18,"B",IF($O7911&lt;Assumptions!$B$19,"C",IF($O7911&lt;Assumptions!$B$20,"D","E"))))</f>
        <v>B</v>
      </c>
      <c r="S7911" s="75">
        <f t="shared" si="247"/>
        <v>1</v>
      </c>
    </row>
    <row r="7912" spans="1:19" ht="17.399999999999999" x14ac:dyDescent="0.3">
      <c r="A7912" s="39" t="s">
        <v>1224</v>
      </c>
      <c r="B7912" s="39" t="s">
        <v>72</v>
      </c>
      <c r="C7912" s="39" t="s">
        <v>190</v>
      </c>
      <c r="D7912" s="39" t="s">
        <v>22</v>
      </c>
      <c r="E7912" s="70" t="s">
        <v>31</v>
      </c>
      <c r="F7912" s="70" t="s">
        <v>40</v>
      </c>
      <c r="G7912" s="78">
        <v>45419</v>
      </c>
      <c r="H7912" s="78">
        <v>45962</v>
      </c>
      <c r="I7912" s="69">
        <v>55855328.68</v>
      </c>
      <c r="J7912" s="70">
        <v>999</v>
      </c>
      <c r="K7912" s="71">
        <v>5.0000000000000001E-3</v>
      </c>
      <c r="L7912" s="70">
        <v>0</v>
      </c>
      <c r="M7912" s="71">
        <v>0.91600000000000004</v>
      </c>
      <c r="N7912" s="72"/>
      <c r="O7912" s="73">
        <f>MIN(1,MAX(0,(1/(1+EXP(-(Assumptions!$B$5 + Assumptions!$B$6*$N7912))))*Assumptions!$B$3))</f>
        <v>3.9165722796764356E-2</v>
      </c>
      <c r="P7912" s="73">
        <f>VLOOKUP($F7912,Assumptions!$A$23:$B$27,2,FALSE)*Assumptions!$B$4</f>
        <v>0.7</v>
      </c>
      <c r="Q7912" s="74">
        <f t="shared" si="246"/>
        <v>1531330.0238621293</v>
      </c>
      <c r="R7912" s="75" t="str">
        <f>IF($O7912&lt;Assumptions!$B$17,"A",IF($O7912&lt;Assumptions!$B$18,"B",IF($O7912&lt;Assumptions!$B$19,"C",IF($O7912&lt;Assumptions!$B$20,"D","E"))))</f>
        <v>B</v>
      </c>
      <c r="S7912" s="75">
        <f t="shared" si="247"/>
        <v>1</v>
      </c>
    </row>
    <row r="7913" spans="1:19" ht="17.399999999999999" x14ac:dyDescent="0.3">
      <c r="A7913" s="39" t="s">
        <v>1224</v>
      </c>
      <c r="B7913" s="39" t="s">
        <v>72</v>
      </c>
      <c r="C7913" s="39" t="s">
        <v>190</v>
      </c>
      <c r="D7913" s="39" t="s">
        <v>22</v>
      </c>
      <c r="E7913" s="70" t="s">
        <v>31</v>
      </c>
      <c r="F7913" s="70" t="s">
        <v>40</v>
      </c>
      <c r="G7913" s="78">
        <v>45419</v>
      </c>
      <c r="H7913" s="78">
        <v>45992</v>
      </c>
      <c r="I7913" s="69">
        <v>55855328.68</v>
      </c>
      <c r="J7913" s="70">
        <v>999</v>
      </c>
      <c r="K7913" s="71">
        <v>5.6000000000000001E-2</v>
      </c>
      <c r="L7913" s="70">
        <v>0</v>
      </c>
      <c r="M7913" s="71">
        <v>0.91600000000000004</v>
      </c>
      <c r="N7913" s="72"/>
      <c r="O7913" s="73">
        <f>MIN(1,MAX(0,(1/(1+EXP(-(Assumptions!$B$5 + Assumptions!$B$6*$N7913))))*Assumptions!$B$3))</f>
        <v>3.9165722796764356E-2</v>
      </c>
      <c r="P7913" s="73">
        <f>VLOOKUP($F7913,Assumptions!$A$23:$B$27,2,FALSE)*Assumptions!$B$4</f>
        <v>0.7</v>
      </c>
      <c r="Q7913" s="74">
        <f t="shared" si="246"/>
        <v>1531330.0238621293</v>
      </c>
      <c r="R7913" s="75" t="str">
        <f>IF($O7913&lt;Assumptions!$B$17,"A",IF($O7913&lt;Assumptions!$B$18,"B",IF($O7913&lt;Assumptions!$B$19,"C",IF($O7913&lt;Assumptions!$B$20,"D","E"))))</f>
        <v>B</v>
      </c>
      <c r="S7913" s="75">
        <f t="shared" si="247"/>
        <v>1</v>
      </c>
    </row>
    <row r="7914" spans="1:19" ht="17.399999999999999" x14ac:dyDescent="0.3">
      <c r="A7914" s="39" t="s">
        <v>1225</v>
      </c>
      <c r="B7914" s="39" t="s">
        <v>62</v>
      </c>
      <c r="C7914" s="39" t="s">
        <v>144</v>
      </c>
      <c r="D7914" s="39" t="s">
        <v>22</v>
      </c>
      <c r="E7914" s="70" t="s">
        <v>23</v>
      </c>
      <c r="F7914" s="70" t="s">
        <v>40</v>
      </c>
      <c r="G7914" s="78">
        <v>44128</v>
      </c>
      <c r="H7914" s="78">
        <v>45658</v>
      </c>
      <c r="I7914" s="69">
        <v>1423775.36</v>
      </c>
      <c r="J7914" s="70">
        <v>0</v>
      </c>
      <c r="K7914" s="71">
        <v>1.097</v>
      </c>
      <c r="L7914" s="70">
        <v>0</v>
      </c>
      <c r="M7914" s="71">
        <v>0.84799999999999998</v>
      </c>
      <c r="N7914" s="72"/>
      <c r="O7914" s="73">
        <f>MIN(1,MAX(0,(1/(1+EXP(-(Assumptions!$B$5 + Assumptions!$B$6*$N7914))))*Assumptions!$B$3))</f>
        <v>3.9165722796764356E-2</v>
      </c>
      <c r="P7914" s="73">
        <f>VLOOKUP($F7914,Assumptions!$A$23:$B$27,2,FALSE)*Assumptions!$B$4</f>
        <v>0.7</v>
      </c>
      <c r="Q7914" s="74">
        <f t="shared" si="246"/>
        <v>39034.233752236367</v>
      </c>
      <c r="R7914" s="75" t="str">
        <f>IF($O7914&lt;Assumptions!$B$17,"A",IF($O7914&lt;Assumptions!$B$18,"B",IF($O7914&lt;Assumptions!$B$19,"C",IF($O7914&lt;Assumptions!$B$20,"D","E"))))</f>
        <v>B</v>
      </c>
      <c r="S7914" s="75">
        <f t="shared" si="247"/>
        <v>0</v>
      </c>
    </row>
    <row r="7915" spans="1:19" ht="17.399999999999999" x14ac:dyDescent="0.3">
      <c r="A7915" s="39" t="s">
        <v>1225</v>
      </c>
      <c r="B7915" s="39" t="s">
        <v>62</v>
      </c>
      <c r="C7915" s="39" t="s">
        <v>144</v>
      </c>
      <c r="D7915" s="39" t="s">
        <v>22</v>
      </c>
      <c r="E7915" s="70" t="s">
        <v>23</v>
      </c>
      <c r="F7915" s="70" t="s">
        <v>40</v>
      </c>
      <c r="G7915" s="78">
        <v>44128</v>
      </c>
      <c r="H7915" s="78">
        <v>45689</v>
      </c>
      <c r="I7915" s="69">
        <v>1423775.36</v>
      </c>
      <c r="J7915" s="70">
        <v>185</v>
      </c>
      <c r="K7915" s="71">
        <v>2.8000000000000001E-2</v>
      </c>
      <c r="L7915" s="70">
        <v>0</v>
      </c>
      <c r="M7915" s="71">
        <v>0.84799999999999998</v>
      </c>
      <c r="N7915" s="72"/>
      <c r="O7915" s="73">
        <f>MIN(1,MAX(0,(1/(1+EXP(-(Assumptions!$B$5 + Assumptions!$B$6*$N7915))))*Assumptions!$B$3))</f>
        <v>3.9165722796764356E-2</v>
      </c>
      <c r="P7915" s="73">
        <f>VLOOKUP($F7915,Assumptions!$A$23:$B$27,2,FALSE)*Assumptions!$B$4</f>
        <v>0.7</v>
      </c>
      <c r="Q7915" s="74">
        <f t="shared" si="246"/>
        <v>39034.233752236367</v>
      </c>
      <c r="R7915" s="75" t="str">
        <f>IF($O7915&lt;Assumptions!$B$17,"A",IF($O7915&lt;Assumptions!$B$18,"B",IF($O7915&lt;Assumptions!$B$19,"C",IF($O7915&lt;Assumptions!$B$20,"D","E"))))</f>
        <v>B</v>
      </c>
      <c r="S7915" s="75">
        <f t="shared" si="247"/>
        <v>1</v>
      </c>
    </row>
    <row r="7916" spans="1:19" ht="17.399999999999999" x14ac:dyDescent="0.3">
      <c r="A7916" s="39" t="s">
        <v>1225</v>
      </c>
      <c r="B7916" s="39" t="s">
        <v>62</v>
      </c>
      <c r="C7916" s="39" t="s">
        <v>144</v>
      </c>
      <c r="D7916" s="39" t="s">
        <v>22</v>
      </c>
      <c r="E7916" s="70" t="s">
        <v>23</v>
      </c>
      <c r="F7916" s="70" t="s">
        <v>40</v>
      </c>
      <c r="G7916" s="78">
        <v>44128</v>
      </c>
      <c r="H7916" s="78">
        <v>45717</v>
      </c>
      <c r="I7916" s="69">
        <v>1423775.36</v>
      </c>
      <c r="J7916" s="70">
        <v>999</v>
      </c>
      <c r="K7916" s="71">
        <v>5.0000000000000001E-3</v>
      </c>
      <c r="L7916" s="70">
        <v>0</v>
      </c>
      <c r="M7916" s="71">
        <v>0.84799999999999998</v>
      </c>
      <c r="N7916" s="72"/>
      <c r="O7916" s="73">
        <f>MIN(1,MAX(0,(1/(1+EXP(-(Assumptions!$B$5 + Assumptions!$B$6*$N7916))))*Assumptions!$B$3))</f>
        <v>3.9165722796764356E-2</v>
      </c>
      <c r="P7916" s="73">
        <f>VLOOKUP($F7916,Assumptions!$A$23:$B$27,2,FALSE)*Assumptions!$B$4</f>
        <v>0.7</v>
      </c>
      <c r="Q7916" s="74">
        <f t="shared" si="246"/>
        <v>39034.233752236367</v>
      </c>
      <c r="R7916" s="75" t="str">
        <f>IF($O7916&lt;Assumptions!$B$17,"A",IF($O7916&lt;Assumptions!$B$18,"B",IF($O7916&lt;Assumptions!$B$19,"C",IF($O7916&lt;Assumptions!$B$20,"D","E"))))</f>
        <v>B</v>
      </c>
      <c r="S7916" s="75">
        <f t="shared" si="247"/>
        <v>1</v>
      </c>
    </row>
    <row r="7917" spans="1:19" ht="17.399999999999999" x14ac:dyDescent="0.3">
      <c r="A7917" s="39" t="s">
        <v>1225</v>
      </c>
      <c r="B7917" s="39" t="s">
        <v>62</v>
      </c>
      <c r="C7917" s="39" t="s">
        <v>144</v>
      </c>
      <c r="D7917" s="39" t="s">
        <v>22</v>
      </c>
      <c r="E7917" s="70" t="s">
        <v>23</v>
      </c>
      <c r="F7917" s="70" t="s">
        <v>40</v>
      </c>
      <c r="G7917" s="78">
        <v>44128</v>
      </c>
      <c r="H7917" s="78">
        <v>45748</v>
      </c>
      <c r="I7917" s="69">
        <v>1423775.36</v>
      </c>
      <c r="J7917" s="70">
        <v>999</v>
      </c>
      <c r="K7917" s="71">
        <v>9.6000000000000002E-2</v>
      </c>
      <c r="L7917" s="70">
        <v>0</v>
      </c>
      <c r="M7917" s="71">
        <v>0.84799999999999998</v>
      </c>
      <c r="N7917" s="72"/>
      <c r="O7917" s="73">
        <f>MIN(1,MAX(0,(1/(1+EXP(-(Assumptions!$B$5 + Assumptions!$B$6*$N7917))))*Assumptions!$B$3))</f>
        <v>3.9165722796764356E-2</v>
      </c>
      <c r="P7917" s="73">
        <f>VLOOKUP($F7917,Assumptions!$A$23:$B$27,2,FALSE)*Assumptions!$B$4</f>
        <v>0.7</v>
      </c>
      <c r="Q7917" s="74">
        <f t="shared" si="246"/>
        <v>39034.233752236367</v>
      </c>
      <c r="R7917" s="75" t="str">
        <f>IF($O7917&lt;Assumptions!$B$17,"A",IF($O7917&lt;Assumptions!$B$18,"B",IF($O7917&lt;Assumptions!$B$19,"C",IF($O7917&lt;Assumptions!$B$20,"D","E"))))</f>
        <v>B</v>
      </c>
      <c r="S7917" s="75">
        <f t="shared" si="247"/>
        <v>1</v>
      </c>
    </row>
    <row r="7918" spans="1:19" ht="17.399999999999999" x14ac:dyDescent="0.3">
      <c r="A7918" s="39" t="s">
        <v>1225</v>
      </c>
      <c r="B7918" s="39" t="s">
        <v>62</v>
      </c>
      <c r="C7918" s="39" t="s">
        <v>144</v>
      </c>
      <c r="D7918" s="39" t="s">
        <v>22</v>
      </c>
      <c r="E7918" s="70" t="s">
        <v>23</v>
      </c>
      <c r="F7918" s="70" t="s">
        <v>40</v>
      </c>
      <c r="G7918" s="78">
        <v>44128</v>
      </c>
      <c r="H7918" s="78">
        <v>45778</v>
      </c>
      <c r="I7918" s="69">
        <v>1423775.36</v>
      </c>
      <c r="J7918" s="70">
        <v>999</v>
      </c>
      <c r="K7918" s="71">
        <v>4.4999999999999998E-2</v>
      </c>
      <c r="L7918" s="70">
        <v>0</v>
      </c>
      <c r="M7918" s="71">
        <v>0.84799999999999998</v>
      </c>
      <c r="N7918" s="72"/>
      <c r="O7918" s="73">
        <f>MIN(1,MAX(0,(1/(1+EXP(-(Assumptions!$B$5 + Assumptions!$B$6*$N7918))))*Assumptions!$B$3))</f>
        <v>3.9165722796764356E-2</v>
      </c>
      <c r="P7918" s="73">
        <f>VLOOKUP($F7918,Assumptions!$A$23:$B$27,2,FALSE)*Assumptions!$B$4</f>
        <v>0.7</v>
      </c>
      <c r="Q7918" s="74">
        <f t="shared" si="246"/>
        <v>39034.233752236367</v>
      </c>
      <c r="R7918" s="75" t="str">
        <f>IF($O7918&lt;Assumptions!$B$17,"A",IF($O7918&lt;Assumptions!$B$18,"B",IF($O7918&lt;Assumptions!$B$19,"C",IF($O7918&lt;Assumptions!$B$20,"D","E"))))</f>
        <v>B</v>
      </c>
      <c r="S7918" s="75">
        <f t="shared" si="247"/>
        <v>1</v>
      </c>
    </row>
    <row r="7919" spans="1:19" ht="17.399999999999999" x14ac:dyDescent="0.3">
      <c r="A7919" s="39" t="s">
        <v>1225</v>
      </c>
      <c r="B7919" s="39" t="s">
        <v>62</v>
      </c>
      <c r="C7919" s="39" t="s">
        <v>144</v>
      </c>
      <c r="D7919" s="39" t="s">
        <v>22</v>
      </c>
      <c r="E7919" s="70" t="s">
        <v>23</v>
      </c>
      <c r="F7919" s="70" t="s">
        <v>40</v>
      </c>
      <c r="G7919" s="78">
        <v>44128</v>
      </c>
      <c r="H7919" s="78">
        <v>45809</v>
      </c>
      <c r="I7919" s="69">
        <v>1423775.36</v>
      </c>
      <c r="J7919" s="70">
        <v>999</v>
      </c>
      <c r="K7919" s="71">
        <v>0.182</v>
      </c>
      <c r="L7919" s="70">
        <v>0</v>
      </c>
      <c r="M7919" s="71">
        <v>0.84799999999999998</v>
      </c>
      <c r="N7919" s="72"/>
      <c r="O7919" s="73">
        <f>MIN(1,MAX(0,(1/(1+EXP(-(Assumptions!$B$5 + Assumptions!$B$6*$N7919))))*Assumptions!$B$3))</f>
        <v>3.9165722796764356E-2</v>
      </c>
      <c r="P7919" s="73">
        <f>VLOOKUP($F7919,Assumptions!$A$23:$B$27,2,FALSE)*Assumptions!$B$4</f>
        <v>0.7</v>
      </c>
      <c r="Q7919" s="74">
        <f t="shared" si="246"/>
        <v>39034.233752236367</v>
      </c>
      <c r="R7919" s="75" t="str">
        <f>IF($O7919&lt;Assumptions!$B$17,"A",IF($O7919&lt;Assumptions!$B$18,"B",IF($O7919&lt;Assumptions!$B$19,"C",IF($O7919&lt;Assumptions!$B$20,"D","E"))))</f>
        <v>B</v>
      </c>
      <c r="S7919" s="75">
        <f t="shared" si="247"/>
        <v>1</v>
      </c>
    </row>
    <row r="7920" spans="1:19" ht="17.399999999999999" x14ac:dyDescent="0.3">
      <c r="A7920" s="39" t="s">
        <v>1225</v>
      </c>
      <c r="B7920" s="39" t="s">
        <v>62</v>
      </c>
      <c r="C7920" s="39" t="s">
        <v>144</v>
      </c>
      <c r="D7920" s="39" t="s">
        <v>22</v>
      </c>
      <c r="E7920" s="70" t="s">
        <v>23</v>
      </c>
      <c r="F7920" s="70" t="s">
        <v>40</v>
      </c>
      <c r="G7920" s="78">
        <v>44128</v>
      </c>
      <c r="H7920" s="78">
        <v>45839</v>
      </c>
      <c r="I7920" s="69">
        <v>1423775.36</v>
      </c>
      <c r="J7920" s="70">
        <v>999</v>
      </c>
      <c r="K7920" s="71">
        <v>0.16300000000000001</v>
      </c>
      <c r="L7920" s="70">
        <v>0</v>
      </c>
      <c r="M7920" s="71">
        <v>0.84799999999999998</v>
      </c>
      <c r="N7920" s="72"/>
      <c r="O7920" s="73">
        <f>MIN(1,MAX(0,(1/(1+EXP(-(Assumptions!$B$5 + Assumptions!$B$6*$N7920))))*Assumptions!$B$3))</f>
        <v>3.9165722796764356E-2</v>
      </c>
      <c r="P7920" s="73">
        <f>VLOOKUP($F7920,Assumptions!$A$23:$B$27,2,FALSE)*Assumptions!$B$4</f>
        <v>0.7</v>
      </c>
      <c r="Q7920" s="74">
        <f t="shared" si="246"/>
        <v>39034.233752236367</v>
      </c>
      <c r="R7920" s="75" t="str">
        <f>IF($O7920&lt;Assumptions!$B$17,"A",IF($O7920&lt;Assumptions!$B$18,"B",IF($O7920&lt;Assumptions!$B$19,"C",IF($O7920&lt;Assumptions!$B$20,"D","E"))))</f>
        <v>B</v>
      </c>
      <c r="S7920" s="75">
        <f t="shared" si="247"/>
        <v>1</v>
      </c>
    </row>
    <row r="7921" spans="1:19" ht="17.399999999999999" x14ac:dyDescent="0.3">
      <c r="A7921" s="39" t="s">
        <v>1225</v>
      </c>
      <c r="B7921" s="39" t="s">
        <v>62</v>
      </c>
      <c r="C7921" s="39" t="s">
        <v>144</v>
      </c>
      <c r="D7921" s="39" t="s">
        <v>22</v>
      </c>
      <c r="E7921" s="70" t="s">
        <v>23</v>
      </c>
      <c r="F7921" s="70" t="s">
        <v>40</v>
      </c>
      <c r="G7921" s="78">
        <v>44128</v>
      </c>
      <c r="H7921" s="78">
        <v>45870</v>
      </c>
      <c r="I7921" s="69">
        <v>1423775.36</v>
      </c>
      <c r="J7921" s="70">
        <v>999</v>
      </c>
      <c r="K7921" s="71">
        <v>4.5999999999999999E-2</v>
      </c>
      <c r="L7921" s="70">
        <v>0</v>
      </c>
      <c r="M7921" s="71">
        <v>0.84799999999999998</v>
      </c>
      <c r="N7921" s="72"/>
      <c r="O7921" s="73">
        <f>MIN(1,MAX(0,(1/(1+EXP(-(Assumptions!$B$5 + Assumptions!$B$6*$N7921))))*Assumptions!$B$3))</f>
        <v>3.9165722796764356E-2</v>
      </c>
      <c r="P7921" s="73">
        <f>VLOOKUP($F7921,Assumptions!$A$23:$B$27,2,FALSE)*Assumptions!$B$4</f>
        <v>0.7</v>
      </c>
      <c r="Q7921" s="74">
        <f t="shared" si="246"/>
        <v>39034.233752236367</v>
      </c>
      <c r="R7921" s="75" t="str">
        <f>IF($O7921&lt;Assumptions!$B$17,"A",IF($O7921&lt;Assumptions!$B$18,"B",IF($O7921&lt;Assumptions!$B$19,"C",IF($O7921&lt;Assumptions!$B$20,"D","E"))))</f>
        <v>B</v>
      </c>
      <c r="S7921" s="75">
        <f t="shared" si="247"/>
        <v>1</v>
      </c>
    </row>
    <row r="7922" spans="1:19" ht="17.399999999999999" x14ac:dyDescent="0.3">
      <c r="A7922" s="39" t="s">
        <v>1225</v>
      </c>
      <c r="B7922" s="39" t="s">
        <v>62</v>
      </c>
      <c r="C7922" s="39" t="s">
        <v>144</v>
      </c>
      <c r="D7922" s="39" t="s">
        <v>22</v>
      </c>
      <c r="E7922" s="70" t="s">
        <v>23</v>
      </c>
      <c r="F7922" s="70" t="s">
        <v>40</v>
      </c>
      <c r="G7922" s="78">
        <v>44128</v>
      </c>
      <c r="H7922" s="78">
        <v>45901</v>
      </c>
      <c r="I7922" s="69">
        <v>1423775.36</v>
      </c>
      <c r="J7922" s="70">
        <v>999</v>
      </c>
      <c r="K7922" s="71">
        <v>6.2E-2</v>
      </c>
      <c r="L7922" s="70">
        <v>0</v>
      </c>
      <c r="M7922" s="71">
        <v>0.84799999999999998</v>
      </c>
      <c r="N7922" s="72"/>
      <c r="O7922" s="73">
        <f>MIN(1,MAX(0,(1/(1+EXP(-(Assumptions!$B$5 + Assumptions!$B$6*$N7922))))*Assumptions!$B$3))</f>
        <v>3.9165722796764356E-2</v>
      </c>
      <c r="P7922" s="73">
        <f>VLOOKUP($F7922,Assumptions!$A$23:$B$27,2,FALSE)*Assumptions!$B$4</f>
        <v>0.7</v>
      </c>
      <c r="Q7922" s="74">
        <f t="shared" si="246"/>
        <v>39034.233752236367</v>
      </c>
      <c r="R7922" s="75" t="str">
        <f>IF($O7922&lt;Assumptions!$B$17,"A",IF($O7922&lt;Assumptions!$B$18,"B",IF($O7922&lt;Assumptions!$B$19,"C",IF($O7922&lt;Assumptions!$B$20,"D","E"))))</f>
        <v>B</v>
      </c>
      <c r="S7922" s="75">
        <f t="shared" si="247"/>
        <v>1</v>
      </c>
    </row>
    <row r="7923" spans="1:19" ht="17.399999999999999" x14ac:dyDescent="0.3">
      <c r="A7923" s="39" t="s">
        <v>1225</v>
      </c>
      <c r="B7923" s="39" t="s">
        <v>62</v>
      </c>
      <c r="C7923" s="39" t="s">
        <v>144</v>
      </c>
      <c r="D7923" s="39" t="s">
        <v>22</v>
      </c>
      <c r="E7923" s="70" t="s">
        <v>23</v>
      </c>
      <c r="F7923" s="70" t="s">
        <v>40</v>
      </c>
      <c r="G7923" s="78">
        <v>44128</v>
      </c>
      <c r="H7923" s="78">
        <v>45931</v>
      </c>
      <c r="I7923" s="69">
        <v>1423775.36</v>
      </c>
      <c r="J7923" s="70">
        <v>999</v>
      </c>
      <c r="K7923" s="71">
        <v>0.14099999999999999</v>
      </c>
      <c r="L7923" s="70">
        <v>0</v>
      </c>
      <c r="M7923" s="71">
        <v>0.84799999999999998</v>
      </c>
      <c r="N7923" s="72"/>
      <c r="O7923" s="73">
        <f>MIN(1,MAX(0,(1/(1+EXP(-(Assumptions!$B$5 + Assumptions!$B$6*$N7923))))*Assumptions!$B$3))</f>
        <v>3.9165722796764356E-2</v>
      </c>
      <c r="P7923" s="73">
        <f>VLOOKUP($F7923,Assumptions!$A$23:$B$27,2,FALSE)*Assumptions!$B$4</f>
        <v>0.7</v>
      </c>
      <c r="Q7923" s="74">
        <f t="shared" si="246"/>
        <v>39034.233752236367</v>
      </c>
      <c r="R7923" s="75" t="str">
        <f>IF($O7923&lt;Assumptions!$B$17,"A",IF($O7923&lt;Assumptions!$B$18,"B",IF($O7923&lt;Assumptions!$B$19,"C",IF($O7923&lt;Assumptions!$B$20,"D","E"))))</f>
        <v>B</v>
      </c>
      <c r="S7923" s="75">
        <f t="shared" si="247"/>
        <v>1</v>
      </c>
    </row>
    <row r="7924" spans="1:19" ht="17.399999999999999" x14ac:dyDescent="0.3">
      <c r="A7924" s="39" t="s">
        <v>1225</v>
      </c>
      <c r="B7924" s="39" t="s">
        <v>62</v>
      </c>
      <c r="C7924" s="39" t="s">
        <v>144</v>
      </c>
      <c r="D7924" s="39" t="s">
        <v>22</v>
      </c>
      <c r="E7924" s="70" t="s">
        <v>23</v>
      </c>
      <c r="F7924" s="70" t="s">
        <v>40</v>
      </c>
      <c r="G7924" s="78">
        <v>44128</v>
      </c>
      <c r="H7924" s="78">
        <v>45962</v>
      </c>
      <c r="I7924" s="69">
        <v>1423775.36</v>
      </c>
      <c r="J7924" s="70">
        <v>999</v>
      </c>
      <c r="K7924" s="71">
        <v>0.108</v>
      </c>
      <c r="L7924" s="70">
        <v>0</v>
      </c>
      <c r="M7924" s="71">
        <v>0.84799999999999998</v>
      </c>
      <c r="N7924" s="72"/>
      <c r="O7924" s="73">
        <f>MIN(1,MAX(0,(1/(1+EXP(-(Assumptions!$B$5 + Assumptions!$B$6*$N7924))))*Assumptions!$B$3))</f>
        <v>3.9165722796764356E-2</v>
      </c>
      <c r="P7924" s="73">
        <f>VLOOKUP($F7924,Assumptions!$A$23:$B$27,2,FALSE)*Assumptions!$B$4</f>
        <v>0.7</v>
      </c>
      <c r="Q7924" s="74">
        <f t="shared" si="246"/>
        <v>39034.233752236367</v>
      </c>
      <c r="R7924" s="75" t="str">
        <f>IF($O7924&lt;Assumptions!$B$17,"A",IF($O7924&lt;Assumptions!$B$18,"B",IF($O7924&lt;Assumptions!$B$19,"C",IF($O7924&lt;Assumptions!$B$20,"D","E"))))</f>
        <v>B</v>
      </c>
      <c r="S7924" s="75">
        <f t="shared" si="247"/>
        <v>1</v>
      </c>
    </row>
    <row r="7925" spans="1:19" ht="17.399999999999999" x14ac:dyDescent="0.3">
      <c r="A7925" s="39" t="s">
        <v>1225</v>
      </c>
      <c r="B7925" s="39" t="s">
        <v>62</v>
      </c>
      <c r="C7925" s="39" t="s">
        <v>144</v>
      </c>
      <c r="D7925" s="39" t="s">
        <v>22</v>
      </c>
      <c r="E7925" s="70" t="s">
        <v>23</v>
      </c>
      <c r="F7925" s="70" t="s">
        <v>40</v>
      </c>
      <c r="G7925" s="78">
        <v>44128</v>
      </c>
      <c r="H7925" s="78">
        <v>45992</v>
      </c>
      <c r="I7925" s="69">
        <v>1423775.36</v>
      </c>
      <c r="J7925" s="70">
        <v>999</v>
      </c>
      <c r="K7925" s="71">
        <v>6.3E-2</v>
      </c>
      <c r="L7925" s="70">
        <v>0</v>
      </c>
      <c r="M7925" s="71">
        <v>0.84799999999999998</v>
      </c>
      <c r="N7925" s="72"/>
      <c r="O7925" s="73">
        <f>MIN(1,MAX(0,(1/(1+EXP(-(Assumptions!$B$5 + Assumptions!$B$6*$N7925))))*Assumptions!$B$3))</f>
        <v>3.9165722796764356E-2</v>
      </c>
      <c r="P7925" s="73">
        <f>VLOOKUP($F7925,Assumptions!$A$23:$B$27,2,FALSE)*Assumptions!$B$4</f>
        <v>0.7</v>
      </c>
      <c r="Q7925" s="74">
        <f t="shared" si="246"/>
        <v>39034.233752236367</v>
      </c>
      <c r="R7925" s="75" t="str">
        <f>IF($O7925&lt;Assumptions!$B$17,"A",IF($O7925&lt;Assumptions!$B$18,"B",IF($O7925&lt;Assumptions!$B$19,"C",IF($O7925&lt;Assumptions!$B$20,"D","E"))))</f>
        <v>B</v>
      </c>
      <c r="S7925" s="75">
        <f t="shared" si="247"/>
        <v>1</v>
      </c>
    </row>
    <row r="7926" spans="1:19" ht="17.399999999999999" x14ac:dyDescent="0.3">
      <c r="A7926" s="39" t="s">
        <v>1226</v>
      </c>
      <c r="B7926" s="39" t="s">
        <v>93</v>
      </c>
      <c r="C7926" s="39" t="s">
        <v>22</v>
      </c>
      <c r="D7926" s="39" t="s">
        <v>42</v>
      </c>
      <c r="E7926" s="70" t="s">
        <v>43</v>
      </c>
      <c r="F7926" s="70" t="s">
        <v>28</v>
      </c>
      <c r="G7926" s="78">
        <v>43731</v>
      </c>
      <c r="H7926" s="78">
        <v>45658</v>
      </c>
      <c r="I7926" s="69">
        <v>6607252.6699999999</v>
      </c>
      <c r="J7926" s="70">
        <v>0</v>
      </c>
      <c r="K7926" s="71">
        <v>0.96499999999999997</v>
      </c>
      <c r="L7926" s="70">
        <v>0</v>
      </c>
      <c r="M7926" s="71">
        <v>0.995</v>
      </c>
      <c r="N7926" s="72"/>
      <c r="O7926" s="73">
        <f>MIN(1,MAX(0,(1/(1+EXP(-(Assumptions!$B$5 + Assumptions!$B$6*$N7926))))*Assumptions!$B$3))</f>
        <v>3.9165722796764356E-2</v>
      </c>
      <c r="P7926" s="73">
        <f>VLOOKUP($F7926,Assumptions!$A$23:$B$27,2,FALSE)*Assumptions!$B$4</f>
        <v>0.35</v>
      </c>
      <c r="Q7926" s="74">
        <f t="shared" si="246"/>
        <v>90572.239282490395</v>
      </c>
      <c r="R7926" s="75" t="str">
        <f>IF($O7926&lt;Assumptions!$B$17,"A",IF($O7926&lt;Assumptions!$B$18,"B",IF($O7926&lt;Assumptions!$B$19,"C",IF($O7926&lt;Assumptions!$B$20,"D","E"))))</f>
        <v>B</v>
      </c>
      <c r="S7926" s="75">
        <f t="shared" si="247"/>
        <v>0</v>
      </c>
    </row>
    <row r="7927" spans="1:19" ht="17.399999999999999" x14ac:dyDescent="0.3">
      <c r="A7927" s="39" t="s">
        <v>1226</v>
      </c>
      <c r="B7927" s="39" t="s">
        <v>93</v>
      </c>
      <c r="C7927" s="39" t="s">
        <v>22</v>
      </c>
      <c r="D7927" s="39" t="s">
        <v>42</v>
      </c>
      <c r="E7927" s="70" t="s">
        <v>43</v>
      </c>
      <c r="F7927" s="70" t="s">
        <v>28</v>
      </c>
      <c r="G7927" s="78">
        <v>43731</v>
      </c>
      <c r="H7927" s="78">
        <v>45689</v>
      </c>
      <c r="I7927" s="69">
        <v>6476226</v>
      </c>
      <c r="J7927" s="70">
        <v>0</v>
      </c>
      <c r="K7927" s="71">
        <v>1.048</v>
      </c>
      <c r="L7927" s="70">
        <v>0</v>
      </c>
      <c r="M7927" s="71">
        <v>0.995</v>
      </c>
      <c r="N7927" s="72"/>
      <c r="O7927" s="73">
        <f>MIN(1,MAX(0,(1/(1+EXP(-(Assumptions!$B$5 + Assumptions!$B$6*$N7927))))*Assumptions!$B$3))</f>
        <v>3.9165722796764356E-2</v>
      </c>
      <c r="P7927" s="73">
        <f>VLOOKUP($F7927,Assumptions!$A$23:$B$27,2,FALSE)*Assumptions!$B$4</f>
        <v>0.35</v>
      </c>
      <c r="Q7927" s="74">
        <f t="shared" si="246"/>
        <v>88776.125299819309</v>
      </c>
      <c r="R7927" s="75" t="str">
        <f>IF($O7927&lt;Assumptions!$B$17,"A",IF($O7927&lt;Assumptions!$B$18,"B",IF($O7927&lt;Assumptions!$B$19,"C",IF($O7927&lt;Assumptions!$B$20,"D","E"))))</f>
        <v>B</v>
      </c>
      <c r="S7927" s="75">
        <f t="shared" si="247"/>
        <v>0</v>
      </c>
    </row>
    <row r="7928" spans="1:19" ht="17.399999999999999" x14ac:dyDescent="0.3">
      <c r="A7928" s="39" t="s">
        <v>1226</v>
      </c>
      <c r="B7928" s="39" t="s">
        <v>93</v>
      </c>
      <c r="C7928" s="39" t="s">
        <v>22</v>
      </c>
      <c r="D7928" s="39" t="s">
        <v>42</v>
      </c>
      <c r="E7928" s="70" t="s">
        <v>43</v>
      </c>
      <c r="F7928" s="70" t="s">
        <v>28</v>
      </c>
      <c r="G7928" s="78">
        <v>43731</v>
      </c>
      <c r="H7928" s="78">
        <v>45717</v>
      </c>
      <c r="I7928" s="69">
        <v>6341504.7999999998</v>
      </c>
      <c r="J7928" s="70">
        <v>0</v>
      </c>
      <c r="K7928" s="71">
        <v>1.1060000000000001</v>
      </c>
      <c r="L7928" s="70">
        <v>0</v>
      </c>
      <c r="M7928" s="71">
        <v>0.995</v>
      </c>
      <c r="N7928" s="72"/>
      <c r="O7928" s="73">
        <f>MIN(1,MAX(0,(1/(1+EXP(-(Assumptions!$B$5 + Assumptions!$B$6*$N7928))))*Assumptions!$B$3))</f>
        <v>3.9165722796764356E-2</v>
      </c>
      <c r="P7928" s="73">
        <f>VLOOKUP($F7928,Assumptions!$A$23:$B$27,2,FALSE)*Assumptions!$B$4</f>
        <v>0.35</v>
      </c>
      <c r="Q7928" s="74">
        <f t="shared" si="246"/>
        <v>86929.366688902708</v>
      </c>
      <c r="R7928" s="75" t="str">
        <f>IF($O7928&lt;Assumptions!$B$17,"A",IF($O7928&lt;Assumptions!$B$18,"B",IF($O7928&lt;Assumptions!$B$19,"C",IF($O7928&lt;Assumptions!$B$20,"D","E"))))</f>
        <v>B</v>
      </c>
      <c r="S7928" s="75">
        <f t="shared" si="247"/>
        <v>0</v>
      </c>
    </row>
    <row r="7929" spans="1:19" ht="17.399999999999999" x14ac:dyDescent="0.3">
      <c r="A7929" s="39" t="s">
        <v>1226</v>
      </c>
      <c r="B7929" s="39" t="s">
        <v>93</v>
      </c>
      <c r="C7929" s="39" t="s">
        <v>22</v>
      </c>
      <c r="D7929" s="39" t="s">
        <v>42</v>
      </c>
      <c r="E7929" s="70" t="s">
        <v>43</v>
      </c>
      <c r="F7929" s="70" t="s">
        <v>28</v>
      </c>
      <c r="G7929" s="78">
        <v>43731</v>
      </c>
      <c r="H7929" s="78">
        <v>45748</v>
      </c>
      <c r="I7929" s="69">
        <v>6232870.75</v>
      </c>
      <c r="J7929" s="70">
        <v>35</v>
      </c>
      <c r="K7929" s="71">
        <v>0.57499999999999996</v>
      </c>
      <c r="L7929" s="70">
        <v>0</v>
      </c>
      <c r="M7929" s="71">
        <v>0.995</v>
      </c>
      <c r="N7929" s="72"/>
      <c r="O7929" s="73">
        <f>MIN(1,MAX(0,(1/(1+EXP(-(Assumptions!$B$5 + Assumptions!$B$6*$N7929))))*Assumptions!$B$3))</f>
        <v>3.9165722796764356E-2</v>
      </c>
      <c r="P7929" s="73">
        <f>VLOOKUP($F7929,Assumptions!$A$23:$B$27,2,FALSE)*Assumptions!$B$4</f>
        <v>0.35</v>
      </c>
      <c r="Q7929" s="74">
        <f t="shared" si="246"/>
        <v>85440.210807896248</v>
      </c>
      <c r="R7929" s="75" t="str">
        <f>IF($O7929&lt;Assumptions!$B$17,"A",IF($O7929&lt;Assumptions!$B$18,"B",IF($O7929&lt;Assumptions!$B$19,"C",IF($O7929&lt;Assumptions!$B$20,"D","E"))))</f>
        <v>B</v>
      </c>
      <c r="S7929" s="75">
        <f t="shared" si="247"/>
        <v>0</v>
      </c>
    </row>
    <row r="7930" spans="1:19" ht="17.399999999999999" x14ac:dyDescent="0.3">
      <c r="A7930" s="39" t="s">
        <v>1226</v>
      </c>
      <c r="B7930" s="39" t="s">
        <v>93</v>
      </c>
      <c r="C7930" s="39" t="s">
        <v>22</v>
      </c>
      <c r="D7930" s="39" t="s">
        <v>42</v>
      </c>
      <c r="E7930" s="70" t="s">
        <v>43</v>
      </c>
      <c r="F7930" s="70" t="s">
        <v>28</v>
      </c>
      <c r="G7930" s="78">
        <v>43731</v>
      </c>
      <c r="H7930" s="78">
        <v>45778</v>
      </c>
      <c r="I7930" s="69">
        <v>6103251</v>
      </c>
      <c r="J7930" s="70">
        <v>0</v>
      </c>
      <c r="K7930" s="71">
        <v>1.093</v>
      </c>
      <c r="L7930" s="70">
        <v>0</v>
      </c>
      <c r="M7930" s="71">
        <v>0.995</v>
      </c>
      <c r="N7930" s="72"/>
      <c r="O7930" s="73">
        <f>MIN(1,MAX(0,(1/(1+EXP(-(Assumptions!$B$5 + Assumptions!$B$6*$N7930))))*Assumptions!$B$3))</f>
        <v>3.9165722796764356E-2</v>
      </c>
      <c r="P7930" s="73">
        <f>VLOOKUP($F7930,Assumptions!$A$23:$B$27,2,FALSE)*Assumptions!$B$4</f>
        <v>0.35</v>
      </c>
      <c r="Q7930" s="74">
        <f t="shared" si="246"/>
        <v>83663.382888776192</v>
      </c>
      <c r="R7930" s="75" t="str">
        <f>IF($O7930&lt;Assumptions!$B$17,"A",IF($O7930&lt;Assumptions!$B$18,"B",IF($O7930&lt;Assumptions!$B$19,"C",IF($O7930&lt;Assumptions!$B$20,"D","E"))))</f>
        <v>B</v>
      </c>
      <c r="S7930" s="75">
        <f t="shared" si="247"/>
        <v>0</v>
      </c>
    </row>
    <row r="7931" spans="1:19" ht="17.399999999999999" x14ac:dyDescent="0.3">
      <c r="A7931" s="39" t="s">
        <v>1226</v>
      </c>
      <c r="B7931" s="39" t="s">
        <v>93</v>
      </c>
      <c r="C7931" s="39" t="s">
        <v>22</v>
      </c>
      <c r="D7931" s="39" t="s">
        <v>42</v>
      </c>
      <c r="E7931" s="70" t="s">
        <v>43</v>
      </c>
      <c r="F7931" s="70" t="s">
        <v>28</v>
      </c>
      <c r="G7931" s="78">
        <v>43731</v>
      </c>
      <c r="H7931" s="78">
        <v>45809</v>
      </c>
      <c r="I7931" s="69">
        <v>6011209.5599999996</v>
      </c>
      <c r="J7931" s="70">
        <v>0</v>
      </c>
      <c r="K7931" s="71">
        <v>1.093</v>
      </c>
      <c r="L7931" s="70">
        <v>0</v>
      </c>
      <c r="M7931" s="71">
        <v>0.995</v>
      </c>
      <c r="N7931" s="72"/>
      <c r="O7931" s="73">
        <f>MIN(1,MAX(0,(1/(1+EXP(-(Assumptions!$B$5 + Assumptions!$B$6*$N7931))))*Assumptions!$B$3))</f>
        <v>3.9165722796764356E-2</v>
      </c>
      <c r="P7931" s="73">
        <f>VLOOKUP($F7931,Assumptions!$A$23:$B$27,2,FALSE)*Assumptions!$B$4</f>
        <v>0.35</v>
      </c>
      <c r="Q7931" s="74">
        <f t="shared" si="246"/>
        <v>82401.678555076927</v>
      </c>
      <c r="R7931" s="75" t="str">
        <f>IF($O7931&lt;Assumptions!$B$17,"A",IF($O7931&lt;Assumptions!$B$18,"B",IF($O7931&lt;Assumptions!$B$19,"C",IF($O7931&lt;Assumptions!$B$20,"D","E"))))</f>
        <v>B</v>
      </c>
      <c r="S7931" s="75">
        <f t="shared" si="247"/>
        <v>0</v>
      </c>
    </row>
    <row r="7932" spans="1:19" ht="17.399999999999999" x14ac:dyDescent="0.3">
      <c r="A7932" s="39" t="s">
        <v>1226</v>
      </c>
      <c r="B7932" s="39" t="s">
        <v>93</v>
      </c>
      <c r="C7932" s="39" t="s">
        <v>22</v>
      </c>
      <c r="D7932" s="39" t="s">
        <v>42</v>
      </c>
      <c r="E7932" s="70" t="s">
        <v>43</v>
      </c>
      <c r="F7932" s="70" t="s">
        <v>28</v>
      </c>
      <c r="G7932" s="78">
        <v>43731</v>
      </c>
      <c r="H7932" s="78">
        <v>45839</v>
      </c>
      <c r="I7932" s="69">
        <v>5890821.5099999998</v>
      </c>
      <c r="J7932" s="70">
        <v>0</v>
      </c>
      <c r="K7932" s="71">
        <v>1.109</v>
      </c>
      <c r="L7932" s="70">
        <v>0</v>
      </c>
      <c r="M7932" s="71">
        <v>0.995</v>
      </c>
      <c r="N7932" s="72"/>
      <c r="O7932" s="73">
        <f>MIN(1,MAX(0,(1/(1+EXP(-(Assumptions!$B$5 + Assumptions!$B$6*$N7932))))*Assumptions!$B$3))</f>
        <v>3.9165722796764356E-2</v>
      </c>
      <c r="P7932" s="73">
        <f>VLOOKUP($F7932,Assumptions!$A$23:$B$27,2,FALSE)*Assumptions!$B$4</f>
        <v>0.35</v>
      </c>
      <c r="Q7932" s="74">
        <f t="shared" si="246"/>
        <v>80751.398807056874</v>
      </c>
      <c r="R7932" s="75" t="str">
        <f>IF($O7932&lt;Assumptions!$B$17,"A",IF($O7932&lt;Assumptions!$B$18,"B",IF($O7932&lt;Assumptions!$B$19,"C",IF($O7932&lt;Assumptions!$B$20,"D","E"))))</f>
        <v>B</v>
      </c>
      <c r="S7932" s="75">
        <f t="shared" si="247"/>
        <v>0</v>
      </c>
    </row>
    <row r="7933" spans="1:19" ht="17.399999999999999" x14ac:dyDescent="0.3">
      <c r="A7933" s="39" t="s">
        <v>1226</v>
      </c>
      <c r="B7933" s="39" t="s">
        <v>93</v>
      </c>
      <c r="C7933" s="39" t="s">
        <v>22</v>
      </c>
      <c r="D7933" s="39" t="s">
        <v>42</v>
      </c>
      <c r="E7933" s="70" t="s">
        <v>43</v>
      </c>
      <c r="F7933" s="70" t="s">
        <v>28</v>
      </c>
      <c r="G7933" s="78">
        <v>43731</v>
      </c>
      <c r="H7933" s="78">
        <v>45870</v>
      </c>
      <c r="I7933" s="69">
        <v>5804805.7699999996</v>
      </c>
      <c r="J7933" s="70">
        <v>185</v>
      </c>
      <c r="K7933" s="71">
        <v>0.36299999999999999</v>
      </c>
      <c r="L7933" s="70">
        <v>0</v>
      </c>
      <c r="M7933" s="71">
        <v>0.995</v>
      </c>
      <c r="N7933" s="72"/>
      <c r="O7933" s="73">
        <f>MIN(1,MAX(0,(1/(1+EXP(-(Assumptions!$B$5 + Assumptions!$B$6*$N7933))))*Assumptions!$B$3))</f>
        <v>3.9165722796764356E-2</v>
      </c>
      <c r="P7933" s="73">
        <f>VLOOKUP($F7933,Assumptions!$A$23:$B$27,2,FALSE)*Assumptions!$B$4</f>
        <v>0.35</v>
      </c>
      <c r="Q7933" s="74">
        <f t="shared" si="246"/>
        <v>79572.294786907383</v>
      </c>
      <c r="R7933" s="75" t="str">
        <f>IF($O7933&lt;Assumptions!$B$17,"A",IF($O7933&lt;Assumptions!$B$18,"B",IF($O7933&lt;Assumptions!$B$19,"C",IF($O7933&lt;Assumptions!$B$20,"D","E"))))</f>
        <v>B</v>
      </c>
      <c r="S7933" s="75">
        <f t="shared" si="247"/>
        <v>1</v>
      </c>
    </row>
    <row r="7934" spans="1:19" ht="17.399999999999999" x14ac:dyDescent="0.3">
      <c r="A7934" s="39" t="s">
        <v>1226</v>
      </c>
      <c r="B7934" s="39" t="s">
        <v>93</v>
      </c>
      <c r="C7934" s="39" t="s">
        <v>22</v>
      </c>
      <c r="D7934" s="39" t="s">
        <v>42</v>
      </c>
      <c r="E7934" s="70" t="s">
        <v>43</v>
      </c>
      <c r="F7934" s="70" t="s">
        <v>28</v>
      </c>
      <c r="G7934" s="78">
        <v>43731</v>
      </c>
      <c r="H7934" s="78">
        <v>45901</v>
      </c>
      <c r="I7934" s="69">
        <v>5692181.2999999998</v>
      </c>
      <c r="J7934" s="70">
        <v>0</v>
      </c>
      <c r="K7934" s="71">
        <v>0.997</v>
      </c>
      <c r="L7934" s="70">
        <v>0</v>
      </c>
      <c r="M7934" s="71">
        <v>0.995</v>
      </c>
      <c r="N7934" s="72"/>
      <c r="O7934" s="73">
        <f>MIN(1,MAX(0,(1/(1+EXP(-(Assumptions!$B$5 + Assumptions!$B$6*$N7934))))*Assumptions!$B$3))</f>
        <v>3.9165722796764356E-2</v>
      </c>
      <c r="P7934" s="73">
        <f>VLOOKUP($F7934,Assumptions!$A$23:$B$27,2,FALSE)*Assumptions!$B$4</f>
        <v>0.35</v>
      </c>
      <c r="Q7934" s="74">
        <f t="shared" si="246"/>
        <v>78028.438216654002</v>
      </c>
      <c r="R7934" s="75" t="str">
        <f>IF($O7934&lt;Assumptions!$B$17,"A",IF($O7934&lt;Assumptions!$B$18,"B",IF($O7934&lt;Assumptions!$B$19,"C",IF($O7934&lt;Assumptions!$B$20,"D","E"))))</f>
        <v>B</v>
      </c>
      <c r="S7934" s="75">
        <f t="shared" si="247"/>
        <v>0</v>
      </c>
    </row>
    <row r="7935" spans="1:19" ht="17.399999999999999" x14ac:dyDescent="0.3">
      <c r="A7935" s="39" t="s">
        <v>1226</v>
      </c>
      <c r="B7935" s="39" t="s">
        <v>93</v>
      </c>
      <c r="C7935" s="39" t="s">
        <v>22</v>
      </c>
      <c r="D7935" s="39" t="s">
        <v>42</v>
      </c>
      <c r="E7935" s="70" t="s">
        <v>43</v>
      </c>
      <c r="F7935" s="70" t="s">
        <v>28</v>
      </c>
      <c r="G7935" s="78">
        <v>43731</v>
      </c>
      <c r="H7935" s="78">
        <v>45931</v>
      </c>
      <c r="I7935" s="69">
        <v>5602339.3099999996</v>
      </c>
      <c r="J7935" s="70">
        <v>0</v>
      </c>
      <c r="K7935" s="71">
        <v>0.98199999999999998</v>
      </c>
      <c r="L7935" s="70">
        <v>0</v>
      </c>
      <c r="M7935" s="71">
        <v>0.995</v>
      </c>
      <c r="N7935" s="72"/>
      <c r="O7935" s="73">
        <f>MIN(1,MAX(0,(1/(1+EXP(-(Assumptions!$B$5 + Assumptions!$B$6*$N7935))))*Assumptions!$B$3))</f>
        <v>3.9165722796764356E-2</v>
      </c>
      <c r="P7935" s="73">
        <f>VLOOKUP($F7935,Assumptions!$A$23:$B$27,2,FALSE)*Assumptions!$B$4</f>
        <v>0.35</v>
      </c>
      <c r="Q7935" s="74">
        <f t="shared" si="246"/>
        <v>76796.883950106625</v>
      </c>
      <c r="R7935" s="75" t="str">
        <f>IF($O7935&lt;Assumptions!$B$17,"A",IF($O7935&lt;Assumptions!$B$18,"B",IF($O7935&lt;Assumptions!$B$19,"C",IF($O7935&lt;Assumptions!$B$20,"D","E"))))</f>
        <v>B</v>
      </c>
      <c r="S7935" s="75">
        <f t="shared" si="247"/>
        <v>0</v>
      </c>
    </row>
    <row r="7936" spans="1:19" ht="17.399999999999999" x14ac:dyDescent="0.3">
      <c r="A7936" s="39" t="s">
        <v>1226</v>
      </c>
      <c r="B7936" s="39" t="s">
        <v>93</v>
      </c>
      <c r="C7936" s="39" t="s">
        <v>22</v>
      </c>
      <c r="D7936" s="39" t="s">
        <v>42</v>
      </c>
      <c r="E7936" s="70" t="s">
        <v>43</v>
      </c>
      <c r="F7936" s="70" t="s">
        <v>28</v>
      </c>
      <c r="G7936" s="78">
        <v>43731</v>
      </c>
      <c r="H7936" s="78">
        <v>45962</v>
      </c>
      <c r="I7936" s="69">
        <v>5494716.5599999996</v>
      </c>
      <c r="J7936" s="70">
        <v>0</v>
      </c>
      <c r="K7936" s="71">
        <v>1.0069999999999999</v>
      </c>
      <c r="L7936" s="70">
        <v>0</v>
      </c>
      <c r="M7936" s="71">
        <v>0.995</v>
      </c>
      <c r="N7936" s="72"/>
      <c r="O7936" s="73">
        <f>MIN(1,MAX(0,(1/(1+EXP(-(Assumptions!$B$5 + Assumptions!$B$6*$N7936))))*Assumptions!$B$3))</f>
        <v>3.9165722796764356E-2</v>
      </c>
      <c r="P7936" s="73">
        <f>VLOOKUP($F7936,Assumptions!$A$23:$B$27,2,FALSE)*Assumptions!$B$4</f>
        <v>0.35</v>
      </c>
      <c r="Q7936" s="74">
        <f t="shared" si="246"/>
        <v>75321.590972512713</v>
      </c>
      <c r="R7936" s="75" t="str">
        <f>IF($O7936&lt;Assumptions!$B$17,"A",IF($O7936&lt;Assumptions!$B$18,"B",IF($O7936&lt;Assumptions!$B$19,"C",IF($O7936&lt;Assumptions!$B$20,"D","E"))))</f>
        <v>B</v>
      </c>
      <c r="S7936" s="75">
        <f t="shared" si="247"/>
        <v>0</v>
      </c>
    </row>
    <row r="7937" spans="1:19" ht="17.399999999999999" x14ac:dyDescent="0.3">
      <c r="A7937" s="39" t="s">
        <v>1226</v>
      </c>
      <c r="B7937" s="39" t="s">
        <v>93</v>
      </c>
      <c r="C7937" s="39" t="s">
        <v>22</v>
      </c>
      <c r="D7937" s="39" t="s">
        <v>42</v>
      </c>
      <c r="E7937" s="70" t="s">
        <v>43</v>
      </c>
      <c r="F7937" s="70" t="s">
        <v>28</v>
      </c>
      <c r="G7937" s="78">
        <v>43731</v>
      </c>
      <c r="H7937" s="78">
        <v>45992</v>
      </c>
      <c r="I7937" s="69">
        <v>5400587.2400000002</v>
      </c>
      <c r="J7937" s="70">
        <v>0</v>
      </c>
      <c r="K7937" s="71">
        <v>0.99399999999999999</v>
      </c>
      <c r="L7937" s="70">
        <v>0</v>
      </c>
      <c r="M7937" s="71">
        <v>0.995</v>
      </c>
      <c r="N7937" s="72"/>
      <c r="O7937" s="73">
        <f>MIN(1,MAX(0,(1/(1+EXP(-(Assumptions!$B$5 + Assumptions!$B$6*$N7937))))*Assumptions!$B$3))</f>
        <v>3.9165722796764356E-2</v>
      </c>
      <c r="P7937" s="73">
        <f>VLOOKUP($F7937,Assumptions!$A$23:$B$27,2,FALSE)*Assumptions!$B$4</f>
        <v>0.35</v>
      </c>
      <c r="Q7937" s="74">
        <f t="shared" ref="Q7937:Q8000" si="248">$I7937*$O7937*$P7937</f>
        <v>74031.265973553935</v>
      </c>
      <c r="R7937" s="75" t="str">
        <f>IF($O7937&lt;Assumptions!$B$17,"A",IF($O7937&lt;Assumptions!$B$18,"B",IF($O7937&lt;Assumptions!$B$19,"C",IF($O7937&lt;Assumptions!$B$20,"D","E"))))</f>
        <v>B</v>
      </c>
      <c r="S7937" s="75">
        <f t="shared" ref="S7937:S8000" si="249">--($J7937&gt;=180)</f>
        <v>0</v>
      </c>
    </row>
    <row r="7938" spans="1:19" ht="17.399999999999999" x14ac:dyDescent="0.3">
      <c r="A7938" s="39" t="s">
        <v>1227</v>
      </c>
      <c r="B7938" s="39" t="s">
        <v>64</v>
      </c>
      <c r="C7938" s="39" t="s">
        <v>135</v>
      </c>
      <c r="D7938" s="39" t="s">
        <v>34</v>
      </c>
      <c r="E7938" s="70" t="s">
        <v>31</v>
      </c>
      <c r="F7938" s="70" t="s">
        <v>24</v>
      </c>
      <c r="G7938" s="78">
        <v>44424</v>
      </c>
      <c r="H7938" s="78">
        <v>45658</v>
      </c>
      <c r="I7938" s="69">
        <v>2803115.79</v>
      </c>
      <c r="J7938" s="70">
        <v>0</v>
      </c>
      <c r="K7938" s="71">
        <v>1.077</v>
      </c>
      <c r="L7938" s="70">
        <v>0</v>
      </c>
      <c r="M7938" s="71">
        <v>0.81499999999999995</v>
      </c>
      <c r="N7938" s="72"/>
      <c r="O7938" s="73">
        <f>MIN(1,MAX(0,(1/(1+EXP(-(Assumptions!$B$5 + Assumptions!$B$6*$N7938))))*Assumptions!$B$3))</f>
        <v>3.9165722796764356E-2</v>
      </c>
      <c r="P7938" s="73">
        <f>VLOOKUP($F7938,Assumptions!$A$23:$B$27,2,FALSE)*Assumptions!$B$4</f>
        <v>0.2</v>
      </c>
      <c r="Q7938" s="74">
        <f t="shared" si="248"/>
        <v>21957.211199674624</v>
      </c>
      <c r="R7938" s="75" t="str">
        <f>IF($O7938&lt;Assumptions!$B$17,"A",IF($O7938&lt;Assumptions!$B$18,"B",IF($O7938&lt;Assumptions!$B$19,"C",IF($O7938&lt;Assumptions!$B$20,"D","E"))))</f>
        <v>B</v>
      </c>
      <c r="S7938" s="75">
        <f t="shared" si="249"/>
        <v>0</v>
      </c>
    </row>
    <row r="7939" spans="1:19" ht="17.399999999999999" x14ac:dyDescent="0.3">
      <c r="A7939" s="39" t="s">
        <v>1227</v>
      </c>
      <c r="B7939" s="39" t="s">
        <v>64</v>
      </c>
      <c r="C7939" s="39" t="s">
        <v>135</v>
      </c>
      <c r="D7939" s="39" t="s">
        <v>34</v>
      </c>
      <c r="E7939" s="70" t="s">
        <v>31</v>
      </c>
      <c r="F7939" s="70" t="s">
        <v>24</v>
      </c>
      <c r="G7939" s="78">
        <v>44424</v>
      </c>
      <c r="H7939" s="78">
        <v>45689</v>
      </c>
      <c r="I7939" s="69">
        <v>2727766.69</v>
      </c>
      <c r="J7939" s="70">
        <v>35</v>
      </c>
      <c r="K7939" s="71">
        <v>0.497</v>
      </c>
      <c r="L7939" s="70">
        <v>0</v>
      </c>
      <c r="M7939" s="71">
        <v>0.81499999999999995</v>
      </c>
      <c r="N7939" s="72"/>
      <c r="O7939" s="73">
        <f>MIN(1,MAX(0,(1/(1+EXP(-(Assumptions!$B$5 + Assumptions!$B$6*$N7939))))*Assumptions!$B$3))</f>
        <v>3.9165722796764356E-2</v>
      </c>
      <c r="P7939" s="73">
        <f>VLOOKUP($F7939,Assumptions!$A$23:$B$27,2,FALSE)*Assumptions!$B$4</f>
        <v>0.2</v>
      </c>
      <c r="Q7939" s="74">
        <f t="shared" si="248"/>
        <v>21366.990806957489</v>
      </c>
      <c r="R7939" s="75" t="str">
        <f>IF($O7939&lt;Assumptions!$B$17,"A",IF($O7939&lt;Assumptions!$B$18,"B",IF($O7939&lt;Assumptions!$B$19,"C",IF($O7939&lt;Assumptions!$B$20,"D","E"))))</f>
        <v>B</v>
      </c>
      <c r="S7939" s="75">
        <f t="shared" si="249"/>
        <v>0</v>
      </c>
    </row>
    <row r="7940" spans="1:19" ht="17.399999999999999" x14ac:dyDescent="0.3">
      <c r="A7940" s="39" t="s">
        <v>1227</v>
      </c>
      <c r="B7940" s="39" t="s">
        <v>64</v>
      </c>
      <c r="C7940" s="39" t="s">
        <v>135</v>
      </c>
      <c r="D7940" s="39" t="s">
        <v>34</v>
      </c>
      <c r="E7940" s="70" t="s">
        <v>31</v>
      </c>
      <c r="F7940" s="70" t="s">
        <v>24</v>
      </c>
      <c r="G7940" s="78">
        <v>44424</v>
      </c>
      <c r="H7940" s="78">
        <v>45717</v>
      </c>
      <c r="I7940" s="69">
        <v>2644174.38</v>
      </c>
      <c r="J7940" s="70">
        <v>0</v>
      </c>
      <c r="K7940" s="71">
        <v>0.999</v>
      </c>
      <c r="L7940" s="70">
        <v>0</v>
      </c>
      <c r="M7940" s="71">
        <v>0.81499999999999995</v>
      </c>
      <c r="N7940" s="72"/>
      <c r="O7940" s="73">
        <f>MIN(1,MAX(0,(1/(1+EXP(-(Assumptions!$B$5 + Assumptions!$B$6*$N7940))))*Assumptions!$B$3))</f>
        <v>3.9165722796764356E-2</v>
      </c>
      <c r="P7940" s="73">
        <f>VLOOKUP($F7940,Assumptions!$A$23:$B$27,2,FALSE)*Assumptions!$B$4</f>
        <v>0.2</v>
      </c>
      <c r="Q7940" s="74">
        <f t="shared" si="248"/>
        <v>20712.200158677253</v>
      </c>
      <c r="R7940" s="75" t="str">
        <f>IF($O7940&lt;Assumptions!$B$17,"A",IF($O7940&lt;Assumptions!$B$18,"B",IF($O7940&lt;Assumptions!$B$19,"C",IF($O7940&lt;Assumptions!$B$20,"D","E"))))</f>
        <v>B</v>
      </c>
      <c r="S7940" s="75">
        <f t="shared" si="249"/>
        <v>0</v>
      </c>
    </row>
    <row r="7941" spans="1:19" ht="17.399999999999999" x14ac:dyDescent="0.3">
      <c r="A7941" s="39" t="s">
        <v>1227</v>
      </c>
      <c r="B7941" s="39" t="s">
        <v>64</v>
      </c>
      <c r="C7941" s="39" t="s">
        <v>135</v>
      </c>
      <c r="D7941" s="39" t="s">
        <v>34</v>
      </c>
      <c r="E7941" s="70" t="s">
        <v>31</v>
      </c>
      <c r="F7941" s="70" t="s">
        <v>24</v>
      </c>
      <c r="G7941" s="78">
        <v>44424</v>
      </c>
      <c r="H7941" s="78">
        <v>45748</v>
      </c>
      <c r="I7941" s="69">
        <v>2558524.37</v>
      </c>
      <c r="J7941" s="70">
        <v>35</v>
      </c>
      <c r="K7941" s="71">
        <v>0.58099999999999996</v>
      </c>
      <c r="L7941" s="70">
        <v>0</v>
      </c>
      <c r="M7941" s="71">
        <v>0.81499999999999995</v>
      </c>
      <c r="N7941" s="72"/>
      <c r="O7941" s="73">
        <f>MIN(1,MAX(0,(1/(1+EXP(-(Assumptions!$B$5 + Assumptions!$B$6*$N7941))))*Assumptions!$B$3))</f>
        <v>3.9165722796764356E-2</v>
      </c>
      <c r="P7941" s="73">
        <f>VLOOKUP($F7941,Assumptions!$A$23:$B$27,2,FALSE)*Assumptions!$B$4</f>
        <v>0.2</v>
      </c>
      <c r="Q7941" s="74">
        <f t="shared" si="248"/>
        <v>20041.291248837235</v>
      </c>
      <c r="R7941" s="75" t="str">
        <f>IF($O7941&lt;Assumptions!$B$17,"A",IF($O7941&lt;Assumptions!$B$18,"B",IF($O7941&lt;Assumptions!$B$19,"C",IF($O7941&lt;Assumptions!$B$20,"D","E"))))</f>
        <v>B</v>
      </c>
      <c r="S7941" s="75">
        <f t="shared" si="249"/>
        <v>0</v>
      </c>
    </row>
    <row r="7942" spans="1:19" ht="17.399999999999999" x14ac:dyDescent="0.3">
      <c r="A7942" s="39" t="s">
        <v>1227</v>
      </c>
      <c r="B7942" s="39" t="s">
        <v>64</v>
      </c>
      <c r="C7942" s="39" t="s">
        <v>135</v>
      </c>
      <c r="D7942" s="39" t="s">
        <v>34</v>
      </c>
      <c r="E7942" s="70" t="s">
        <v>31</v>
      </c>
      <c r="F7942" s="70" t="s">
        <v>24</v>
      </c>
      <c r="G7942" s="78">
        <v>44424</v>
      </c>
      <c r="H7942" s="78">
        <v>45778</v>
      </c>
      <c r="I7942" s="69">
        <v>2484319.77</v>
      </c>
      <c r="J7942" s="70">
        <v>0</v>
      </c>
      <c r="K7942" s="71">
        <v>1.1279999999999999</v>
      </c>
      <c r="L7942" s="70">
        <v>0</v>
      </c>
      <c r="M7942" s="71">
        <v>0.81499999999999995</v>
      </c>
      <c r="N7942" s="72"/>
      <c r="O7942" s="73">
        <f>MIN(1,MAX(0,(1/(1+EXP(-(Assumptions!$B$5 + Assumptions!$B$6*$N7942))))*Assumptions!$B$3))</f>
        <v>3.9165722796764356E-2</v>
      </c>
      <c r="P7942" s="73">
        <f>VLOOKUP($F7942,Assumptions!$A$23:$B$27,2,FALSE)*Assumptions!$B$4</f>
        <v>0.2</v>
      </c>
      <c r="Q7942" s="74">
        <f t="shared" si="248"/>
        <v>19460.035890068277</v>
      </c>
      <c r="R7942" s="75" t="str">
        <f>IF($O7942&lt;Assumptions!$B$17,"A",IF($O7942&lt;Assumptions!$B$18,"B",IF($O7942&lt;Assumptions!$B$19,"C",IF($O7942&lt;Assumptions!$B$20,"D","E"))))</f>
        <v>B</v>
      </c>
      <c r="S7942" s="75">
        <f t="shared" si="249"/>
        <v>0</v>
      </c>
    </row>
    <row r="7943" spans="1:19" ht="17.399999999999999" x14ac:dyDescent="0.3">
      <c r="A7943" s="39" t="s">
        <v>1227</v>
      </c>
      <c r="B7943" s="39" t="s">
        <v>64</v>
      </c>
      <c r="C7943" s="39" t="s">
        <v>135</v>
      </c>
      <c r="D7943" s="39" t="s">
        <v>34</v>
      </c>
      <c r="E7943" s="70" t="s">
        <v>31</v>
      </c>
      <c r="F7943" s="70" t="s">
        <v>24</v>
      </c>
      <c r="G7943" s="78">
        <v>44424</v>
      </c>
      <c r="H7943" s="78">
        <v>45809</v>
      </c>
      <c r="I7943" s="69">
        <v>2415686.5699999998</v>
      </c>
      <c r="J7943" s="70">
        <v>35</v>
      </c>
      <c r="K7943" s="71">
        <v>0.83199999999999996</v>
      </c>
      <c r="L7943" s="70">
        <v>0</v>
      </c>
      <c r="M7943" s="71">
        <v>0.81499999999999995</v>
      </c>
      <c r="N7943" s="72"/>
      <c r="O7943" s="73">
        <f>MIN(1,MAX(0,(1/(1+EXP(-(Assumptions!$B$5 + Assumptions!$B$6*$N7943))))*Assumptions!$B$3))</f>
        <v>3.9165722796764356E-2</v>
      </c>
      <c r="P7943" s="73">
        <f>VLOOKUP($F7943,Assumptions!$A$23:$B$27,2,FALSE)*Assumptions!$B$4</f>
        <v>0.2</v>
      </c>
      <c r="Q7943" s="74">
        <f t="shared" si="248"/>
        <v>18922.422112897297</v>
      </c>
      <c r="R7943" s="75" t="str">
        <f>IF($O7943&lt;Assumptions!$B$17,"A",IF($O7943&lt;Assumptions!$B$18,"B",IF($O7943&lt;Assumptions!$B$19,"C",IF($O7943&lt;Assumptions!$B$20,"D","E"))))</f>
        <v>B</v>
      </c>
      <c r="S7943" s="75">
        <f t="shared" si="249"/>
        <v>0</v>
      </c>
    </row>
    <row r="7944" spans="1:19" ht="17.399999999999999" x14ac:dyDescent="0.3">
      <c r="A7944" s="39" t="s">
        <v>1227</v>
      </c>
      <c r="B7944" s="39" t="s">
        <v>64</v>
      </c>
      <c r="C7944" s="39" t="s">
        <v>135</v>
      </c>
      <c r="D7944" s="39" t="s">
        <v>34</v>
      </c>
      <c r="E7944" s="70" t="s">
        <v>31</v>
      </c>
      <c r="F7944" s="70" t="s">
        <v>24</v>
      </c>
      <c r="G7944" s="78">
        <v>44424</v>
      </c>
      <c r="H7944" s="78">
        <v>45839</v>
      </c>
      <c r="I7944" s="69">
        <v>2337125.4900000002</v>
      </c>
      <c r="J7944" s="70">
        <v>0</v>
      </c>
      <c r="K7944" s="71">
        <v>1.071</v>
      </c>
      <c r="L7944" s="70">
        <v>0</v>
      </c>
      <c r="M7944" s="71">
        <v>0.81499999999999995</v>
      </c>
      <c r="N7944" s="72"/>
      <c r="O7944" s="73">
        <f>MIN(1,MAX(0,(1/(1+EXP(-(Assumptions!$B$5 + Assumptions!$B$6*$N7944))))*Assumptions!$B$3))</f>
        <v>3.9165722796764356E-2</v>
      </c>
      <c r="P7944" s="73">
        <f>VLOOKUP($F7944,Assumptions!$A$23:$B$27,2,FALSE)*Assumptions!$B$4</f>
        <v>0.2</v>
      </c>
      <c r="Q7944" s="74">
        <f t="shared" si="248"/>
        <v>18307.041816518416</v>
      </c>
      <c r="R7944" s="75" t="str">
        <f>IF($O7944&lt;Assumptions!$B$17,"A",IF($O7944&lt;Assumptions!$B$18,"B",IF($O7944&lt;Assumptions!$B$19,"C",IF($O7944&lt;Assumptions!$B$20,"D","E"))))</f>
        <v>B</v>
      </c>
      <c r="S7944" s="75">
        <f t="shared" si="249"/>
        <v>0</v>
      </c>
    </row>
    <row r="7945" spans="1:19" ht="17.399999999999999" x14ac:dyDescent="0.3">
      <c r="A7945" s="39" t="s">
        <v>1227</v>
      </c>
      <c r="B7945" s="39" t="s">
        <v>64</v>
      </c>
      <c r="C7945" s="39" t="s">
        <v>135</v>
      </c>
      <c r="D7945" s="39" t="s">
        <v>34</v>
      </c>
      <c r="E7945" s="70" t="s">
        <v>31</v>
      </c>
      <c r="F7945" s="70" t="s">
        <v>24</v>
      </c>
      <c r="G7945" s="78">
        <v>44424</v>
      </c>
      <c r="H7945" s="78">
        <v>45870</v>
      </c>
      <c r="I7945" s="69">
        <v>2265779.1</v>
      </c>
      <c r="J7945" s="70">
        <v>0</v>
      </c>
      <c r="K7945" s="71">
        <v>1.1140000000000001</v>
      </c>
      <c r="L7945" s="70">
        <v>0</v>
      </c>
      <c r="M7945" s="71">
        <v>0.81499999999999995</v>
      </c>
      <c r="N7945" s="72"/>
      <c r="O7945" s="73">
        <f>MIN(1,MAX(0,(1/(1+EXP(-(Assumptions!$B$5 + Assumptions!$B$6*$N7945))))*Assumptions!$B$3))</f>
        <v>3.9165722796764356E-2</v>
      </c>
      <c r="P7945" s="73">
        <f>VLOOKUP($F7945,Assumptions!$A$23:$B$27,2,FALSE)*Assumptions!$B$4</f>
        <v>0.2</v>
      </c>
      <c r="Q7945" s="74">
        <f t="shared" si="248"/>
        <v>17748.175229860448</v>
      </c>
      <c r="R7945" s="75" t="str">
        <f>IF($O7945&lt;Assumptions!$B$17,"A",IF($O7945&lt;Assumptions!$B$18,"B",IF($O7945&lt;Assumptions!$B$19,"C",IF($O7945&lt;Assumptions!$B$20,"D","E"))))</f>
        <v>B</v>
      </c>
      <c r="S7945" s="75">
        <f t="shared" si="249"/>
        <v>0</v>
      </c>
    </row>
    <row r="7946" spans="1:19" ht="17.399999999999999" x14ac:dyDescent="0.3">
      <c r="A7946" s="39" t="s">
        <v>1227</v>
      </c>
      <c r="B7946" s="39" t="s">
        <v>64</v>
      </c>
      <c r="C7946" s="39" t="s">
        <v>135</v>
      </c>
      <c r="D7946" s="39" t="s">
        <v>34</v>
      </c>
      <c r="E7946" s="70" t="s">
        <v>31</v>
      </c>
      <c r="F7946" s="70" t="s">
        <v>24</v>
      </c>
      <c r="G7946" s="78">
        <v>44424</v>
      </c>
      <c r="H7946" s="78">
        <v>45901</v>
      </c>
      <c r="I7946" s="69">
        <v>2204751.27</v>
      </c>
      <c r="J7946" s="70">
        <v>0</v>
      </c>
      <c r="K7946" s="71">
        <v>0.96099999999999997</v>
      </c>
      <c r="L7946" s="70">
        <v>0</v>
      </c>
      <c r="M7946" s="71">
        <v>0.81499999999999995</v>
      </c>
      <c r="N7946" s="72"/>
      <c r="O7946" s="73">
        <f>MIN(1,MAX(0,(1/(1+EXP(-(Assumptions!$B$5 + Assumptions!$B$6*$N7946))))*Assumptions!$B$3))</f>
        <v>3.9165722796764356E-2</v>
      </c>
      <c r="P7946" s="73">
        <f>VLOOKUP($F7946,Assumptions!$A$23:$B$27,2,FALSE)*Assumptions!$B$4</f>
        <v>0.2</v>
      </c>
      <c r="Q7946" s="74">
        <f t="shared" si="248"/>
        <v>17270.135415326833</v>
      </c>
      <c r="R7946" s="75" t="str">
        <f>IF($O7946&lt;Assumptions!$B$17,"A",IF($O7946&lt;Assumptions!$B$18,"B",IF($O7946&lt;Assumptions!$B$19,"C",IF($O7946&lt;Assumptions!$B$20,"D","E"))))</f>
        <v>B</v>
      </c>
      <c r="S7946" s="75">
        <f t="shared" si="249"/>
        <v>0</v>
      </c>
    </row>
    <row r="7947" spans="1:19" ht="17.399999999999999" x14ac:dyDescent="0.3">
      <c r="A7947" s="39" t="s">
        <v>1227</v>
      </c>
      <c r="B7947" s="39" t="s">
        <v>64</v>
      </c>
      <c r="C7947" s="39" t="s">
        <v>135</v>
      </c>
      <c r="D7947" s="39" t="s">
        <v>34</v>
      </c>
      <c r="E7947" s="70" t="s">
        <v>31</v>
      </c>
      <c r="F7947" s="70" t="s">
        <v>24</v>
      </c>
      <c r="G7947" s="78">
        <v>44424</v>
      </c>
      <c r="H7947" s="78">
        <v>45931</v>
      </c>
      <c r="I7947" s="69">
        <v>2141755.04</v>
      </c>
      <c r="J7947" s="70">
        <v>65</v>
      </c>
      <c r="K7947" s="71">
        <v>0.69499999999999995</v>
      </c>
      <c r="L7947" s="70">
        <v>0</v>
      </c>
      <c r="M7947" s="71">
        <v>0.81499999999999995</v>
      </c>
      <c r="N7947" s="72"/>
      <c r="O7947" s="73">
        <f>MIN(1,MAX(0,(1/(1+EXP(-(Assumptions!$B$5 + Assumptions!$B$6*$N7947))))*Assumptions!$B$3))</f>
        <v>3.9165722796764356E-2</v>
      </c>
      <c r="P7947" s="73">
        <f>VLOOKUP($F7947,Assumptions!$A$23:$B$27,2,FALSE)*Assumptions!$B$4</f>
        <v>0.2</v>
      </c>
      <c r="Q7947" s="74">
        <f t="shared" si="248"/>
        <v>16776.676839042593</v>
      </c>
      <c r="R7947" s="75" t="str">
        <f>IF($O7947&lt;Assumptions!$B$17,"A",IF($O7947&lt;Assumptions!$B$18,"B",IF($O7947&lt;Assumptions!$B$19,"C",IF($O7947&lt;Assumptions!$B$20,"D","E"))))</f>
        <v>B</v>
      </c>
      <c r="S7947" s="75">
        <f t="shared" si="249"/>
        <v>0</v>
      </c>
    </row>
    <row r="7948" spans="1:19" ht="17.399999999999999" x14ac:dyDescent="0.3">
      <c r="A7948" s="39" t="s">
        <v>1227</v>
      </c>
      <c r="B7948" s="39" t="s">
        <v>64</v>
      </c>
      <c r="C7948" s="39" t="s">
        <v>135</v>
      </c>
      <c r="D7948" s="39" t="s">
        <v>34</v>
      </c>
      <c r="E7948" s="70" t="s">
        <v>31</v>
      </c>
      <c r="F7948" s="70" t="s">
        <v>24</v>
      </c>
      <c r="G7948" s="78">
        <v>44424</v>
      </c>
      <c r="H7948" s="78">
        <v>45962</v>
      </c>
      <c r="I7948" s="69">
        <v>2082029.33</v>
      </c>
      <c r="J7948" s="70">
        <v>0</v>
      </c>
      <c r="K7948" s="71">
        <v>1.0580000000000001</v>
      </c>
      <c r="L7948" s="70">
        <v>0</v>
      </c>
      <c r="M7948" s="71">
        <v>0.81499999999999995</v>
      </c>
      <c r="N7948" s="72"/>
      <c r="O7948" s="73">
        <f>MIN(1,MAX(0,(1/(1+EXP(-(Assumptions!$B$5 + Assumptions!$B$6*$N7948))))*Assumptions!$B$3))</f>
        <v>3.9165722796764356E-2</v>
      </c>
      <c r="P7948" s="73">
        <f>VLOOKUP($F7948,Assumptions!$A$23:$B$27,2,FALSE)*Assumptions!$B$4</f>
        <v>0.2</v>
      </c>
      <c r="Q7948" s="74">
        <f t="shared" si="248"/>
        <v>16308.836718702605</v>
      </c>
      <c r="R7948" s="75" t="str">
        <f>IF($O7948&lt;Assumptions!$B$17,"A",IF($O7948&lt;Assumptions!$B$18,"B",IF($O7948&lt;Assumptions!$B$19,"C",IF($O7948&lt;Assumptions!$B$20,"D","E"))))</f>
        <v>B</v>
      </c>
      <c r="S7948" s="75">
        <f t="shared" si="249"/>
        <v>0</v>
      </c>
    </row>
    <row r="7949" spans="1:19" ht="17.399999999999999" x14ac:dyDescent="0.3">
      <c r="A7949" s="39" t="s">
        <v>1227</v>
      </c>
      <c r="B7949" s="39" t="s">
        <v>64</v>
      </c>
      <c r="C7949" s="39" t="s">
        <v>135</v>
      </c>
      <c r="D7949" s="39" t="s">
        <v>34</v>
      </c>
      <c r="E7949" s="70" t="s">
        <v>31</v>
      </c>
      <c r="F7949" s="70" t="s">
        <v>24</v>
      </c>
      <c r="G7949" s="78">
        <v>44424</v>
      </c>
      <c r="H7949" s="78">
        <v>45992</v>
      </c>
      <c r="I7949" s="69">
        <v>2018341.63</v>
      </c>
      <c r="J7949" s="70">
        <v>65</v>
      </c>
      <c r="K7949" s="71">
        <v>0.59399999999999997</v>
      </c>
      <c r="L7949" s="70">
        <v>0</v>
      </c>
      <c r="M7949" s="71">
        <v>0.81499999999999995</v>
      </c>
      <c r="N7949" s="72"/>
      <c r="O7949" s="73">
        <f>MIN(1,MAX(0,(1/(1+EXP(-(Assumptions!$B$5 + Assumptions!$B$6*$N7949))))*Assumptions!$B$3))</f>
        <v>3.9165722796764356E-2</v>
      </c>
      <c r="P7949" s="73">
        <f>VLOOKUP($F7949,Assumptions!$A$23:$B$27,2,FALSE)*Assumptions!$B$4</f>
        <v>0.2</v>
      </c>
      <c r="Q7949" s="74">
        <f t="shared" si="248"/>
        <v>15809.961757949906</v>
      </c>
      <c r="R7949" s="75" t="str">
        <f>IF($O7949&lt;Assumptions!$B$17,"A",IF($O7949&lt;Assumptions!$B$18,"B",IF($O7949&lt;Assumptions!$B$19,"C",IF($O7949&lt;Assumptions!$B$20,"D","E"))))</f>
        <v>B</v>
      </c>
      <c r="S7949" s="75">
        <f t="shared" si="249"/>
        <v>0</v>
      </c>
    </row>
    <row r="7950" spans="1:19" ht="17.399999999999999" x14ac:dyDescent="0.3">
      <c r="A7950" s="39" t="s">
        <v>1228</v>
      </c>
      <c r="B7950" s="39" t="s">
        <v>77</v>
      </c>
      <c r="C7950" s="39" t="s">
        <v>190</v>
      </c>
      <c r="D7950" s="39" t="s">
        <v>45</v>
      </c>
      <c r="E7950" s="70" t="s">
        <v>39</v>
      </c>
      <c r="F7950" s="70" t="s">
        <v>32</v>
      </c>
      <c r="G7950" s="78">
        <v>43993</v>
      </c>
      <c r="H7950" s="78">
        <v>45658</v>
      </c>
      <c r="I7950" s="69">
        <v>105315456.43000001</v>
      </c>
      <c r="J7950" s="70">
        <v>15</v>
      </c>
      <c r="K7950" s="71">
        <v>0.95399999999999996</v>
      </c>
      <c r="L7950" s="70">
        <v>0</v>
      </c>
      <c r="M7950" s="71">
        <v>1.298</v>
      </c>
      <c r="N7950" s="72"/>
      <c r="O7950" s="73">
        <f>MIN(1,MAX(0,(1/(1+EXP(-(Assumptions!$B$5 + Assumptions!$B$6*$N7950))))*Assumptions!$B$3))</f>
        <v>3.9165722796764356E-2</v>
      </c>
      <c r="P7950" s="73">
        <f>VLOOKUP($F7950,Assumptions!$A$23:$B$27,2,FALSE)*Assumptions!$B$4</f>
        <v>0.5</v>
      </c>
      <c r="Q7950" s="74">
        <f t="shared" si="248"/>
        <v>2062377.9863760474</v>
      </c>
      <c r="R7950" s="75" t="str">
        <f>IF($O7950&lt;Assumptions!$B$17,"A",IF($O7950&lt;Assumptions!$B$18,"B",IF($O7950&lt;Assumptions!$B$19,"C",IF($O7950&lt;Assumptions!$B$20,"D","E"))))</f>
        <v>B</v>
      </c>
      <c r="S7950" s="75">
        <f t="shared" si="249"/>
        <v>0</v>
      </c>
    </row>
    <row r="7951" spans="1:19" ht="17.399999999999999" x14ac:dyDescent="0.3">
      <c r="A7951" s="39" t="s">
        <v>1228</v>
      </c>
      <c r="B7951" s="39" t="s">
        <v>77</v>
      </c>
      <c r="C7951" s="39" t="s">
        <v>190</v>
      </c>
      <c r="D7951" s="39" t="s">
        <v>45</v>
      </c>
      <c r="E7951" s="70" t="s">
        <v>39</v>
      </c>
      <c r="F7951" s="70" t="s">
        <v>32</v>
      </c>
      <c r="G7951" s="78">
        <v>43993</v>
      </c>
      <c r="H7951" s="78">
        <v>45689</v>
      </c>
      <c r="I7951" s="69">
        <v>103804471.61</v>
      </c>
      <c r="J7951" s="70">
        <v>0</v>
      </c>
      <c r="K7951" s="71">
        <v>1.071</v>
      </c>
      <c r="L7951" s="70">
        <v>0</v>
      </c>
      <c r="M7951" s="71">
        <v>1.298</v>
      </c>
      <c r="N7951" s="72"/>
      <c r="O7951" s="73">
        <f>MIN(1,MAX(0,(1/(1+EXP(-(Assumptions!$B$5 + Assumptions!$B$6*$N7951))))*Assumptions!$B$3))</f>
        <v>3.9165722796764356E-2</v>
      </c>
      <c r="P7951" s="73">
        <f>VLOOKUP($F7951,Assumptions!$A$23:$B$27,2,FALSE)*Assumptions!$B$4</f>
        <v>0.5</v>
      </c>
      <c r="Q7951" s="74">
        <f t="shared" si="248"/>
        <v>2032788.5800709277</v>
      </c>
      <c r="R7951" s="75" t="str">
        <f>IF($O7951&lt;Assumptions!$B$17,"A",IF($O7951&lt;Assumptions!$B$18,"B",IF($O7951&lt;Assumptions!$B$19,"C",IF($O7951&lt;Assumptions!$B$20,"D","E"))))</f>
        <v>B</v>
      </c>
      <c r="S7951" s="75">
        <f t="shared" si="249"/>
        <v>0</v>
      </c>
    </row>
    <row r="7952" spans="1:19" ht="17.399999999999999" x14ac:dyDescent="0.3">
      <c r="A7952" s="39" t="s">
        <v>1228</v>
      </c>
      <c r="B7952" s="39" t="s">
        <v>77</v>
      </c>
      <c r="C7952" s="39" t="s">
        <v>190</v>
      </c>
      <c r="D7952" s="39" t="s">
        <v>45</v>
      </c>
      <c r="E7952" s="70" t="s">
        <v>39</v>
      </c>
      <c r="F7952" s="70" t="s">
        <v>32</v>
      </c>
      <c r="G7952" s="78">
        <v>43993</v>
      </c>
      <c r="H7952" s="78">
        <v>45717</v>
      </c>
      <c r="I7952" s="69">
        <v>102072799.98999999</v>
      </c>
      <c r="J7952" s="70">
        <v>0</v>
      </c>
      <c r="K7952" s="71">
        <v>1.143</v>
      </c>
      <c r="L7952" s="70">
        <v>0</v>
      </c>
      <c r="M7952" s="71">
        <v>1.298</v>
      </c>
      <c r="N7952" s="72"/>
      <c r="O7952" s="73">
        <f>MIN(1,MAX(0,(1/(1+EXP(-(Assumptions!$B$5 + Assumptions!$B$6*$N7952))))*Assumptions!$B$3))</f>
        <v>3.9165722796764356E-2</v>
      </c>
      <c r="P7952" s="73">
        <f>VLOOKUP($F7952,Assumptions!$A$23:$B$27,2,FALSE)*Assumptions!$B$4</f>
        <v>0.5</v>
      </c>
      <c r="Q7952" s="74">
        <f t="shared" si="248"/>
        <v>1998877.4947489556</v>
      </c>
      <c r="R7952" s="75" t="str">
        <f>IF($O7952&lt;Assumptions!$B$17,"A",IF($O7952&lt;Assumptions!$B$18,"B",IF($O7952&lt;Assumptions!$B$19,"C",IF($O7952&lt;Assumptions!$B$20,"D","E"))))</f>
        <v>B</v>
      </c>
      <c r="S7952" s="75">
        <f t="shared" si="249"/>
        <v>0</v>
      </c>
    </row>
    <row r="7953" spans="1:19" ht="17.399999999999999" x14ac:dyDescent="0.3">
      <c r="A7953" s="39" t="s">
        <v>1228</v>
      </c>
      <c r="B7953" s="39" t="s">
        <v>77</v>
      </c>
      <c r="C7953" s="39" t="s">
        <v>190</v>
      </c>
      <c r="D7953" s="39" t="s">
        <v>45</v>
      </c>
      <c r="E7953" s="70" t="s">
        <v>39</v>
      </c>
      <c r="F7953" s="70" t="s">
        <v>32</v>
      </c>
      <c r="G7953" s="78">
        <v>43993</v>
      </c>
      <c r="H7953" s="78">
        <v>45748</v>
      </c>
      <c r="I7953" s="69">
        <v>100590656.08</v>
      </c>
      <c r="J7953" s="70">
        <v>35</v>
      </c>
      <c r="K7953" s="71">
        <v>0.80300000000000005</v>
      </c>
      <c r="L7953" s="70">
        <v>0</v>
      </c>
      <c r="M7953" s="71">
        <v>1.298</v>
      </c>
      <c r="N7953" s="72"/>
      <c r="O7953" s="73">
        <f>MIN(1,MAX(0,(1/(1+EXP(-(Assumptions!$B$5 + Assumptions!$B$6*$N7953))))*Assumptions!$B$3))</f>
        <v>3.9165722796764356E-2</v>
      </c>
      <c r="P7953" s="73">
        <f>VLOOKUP($F7953,Assumptions!$A$23:$B$27,2,FALSE)*Assumptions!$B$4</f>
        <v>0.5</v>
      </c>
      <c r="Q7953" s="74">
        <f t="shared" si="248"/>
        <v>1969852.8759869696</v>
      </c>
      <c r="R7953" s="75" t="str">
        <f>IF($O7953&lt;Assumptions!$B$17,"A",IF($O7953&lt;Assumptions!$B$18,"B",IF($O7953&lt;Assumptions!$B$19,"C",IF($O7953&lt;Assumptions!$B$20,"D","E"))))</f>
        <v>B</v>
      </c>
      <c r="S7953" s="75">
        <f t="shared" si="249"/>
        <v>0</v>
      </c>
    </row>
    <row r="7954" spans="1:19" ht="17.399999999999999" x14ac:dyDescent="0.3">
      <c r="A7954" s="39" t="s">
        <v>1228</v>
      </c>
      <c r="B7954" s="39" t="s">
        <v>77</v>
      </c>
      <c r="C7954" s="39" t="s">
        <v>190</v>
      </c>
      <c r="D7954" s="39" t="s">
        <v>45</v>
      </c>
      <c r="E7954" s="70" t="s">
        <v>39</v>
      </c>
      <c r="F7954" s="70" t="s">
        <v>32</v>
      </c>
      <c r="G7954" s="78">
        <v>43993</v>
      </c>
      <c r="H7954" s="78">
        <v>45778</v>
      </c>
      <c r="I7954" s="69">
        <v>99126264.590000004</v>
      </c>
      <c r="J7954" s="70">
        <v>0</v>
      </c>
      <c r="K7954" s="71">
        <v>0.97</v>
      </c>
      <c r="L7954" s="70">
        <v>0</v>
      </c>
      <c r="M7954" s="71">
        <v>1.298</v>
      </c>
      <c r="N7954" s="72"/>
      <c r="O7954" s="73">
        <f>MIN(1,MAX(0,(1/(1+EXP(-(Assumptions!$B$5 + Assumptions!$B$6*$N7954))))*Assumptions!$B$3))</f>
        <v>3.9165722796764356E-2</v>
      </c>
      <c r="P7954" s="73">
        <f>VLOOKUP($F7954,Assumptions!$A$23:$B$27,2,FALSE)*Assumptions!$B$4</f>
        <v>0.5</v>
      </c>
      <c r="Q7954" s="74">
        <f t="shared" si="248"/>
        <v>1941175.9004053292</v>
      </c>
      <c r="R7954" s="75" t="str">
        <f>IF($O7954&lt;Assumptions!$B$17,"A",IF($O7954&lt;Assumptions!$B$18,"B",IF($O7954&lt;Assumptions!$B$19,"C",IF($O7954&lt;Assumptions!$B$20,"D","E"))))</f>
        <v>B</v>
      </c>
      <c r="S7954" s="75">
        <f t="shared" si="249"/>
        <v>0</v>
      </c>
    </row>
    <row r="7955" spans="1:19" ht="17.399999999999999" x14ac:dyDescent="0.3">
      <c r="A7955" s="39" t="s">
        <v>1228</v>
      </c>
      <c r="B7955" s="39" t="s">
        <v>77</v>
      </c>
      <c r="C7955" s="39" t="s">
        <v>190</v>
      </c>
      <c r="D7955" s="39" t="s">
        <v>45</v>
      </c>
      <c r="E7955" s="70" t="s">
        <v>39</v>
      </c>
      <c r="F7955" s="70" t="s">
        <v>32</v>
      </c>
      <c r="G7955" s="78">
        <v>43993</v>
      </c>
      <c r="H7955" s="78">
        <v>45809</v>
      </c>
      <c r="I7955" s="69">
        <v>97048002.209999993</v>
      </c>
      <c r="J7955" s="70">
        <v>0</v>
      </c>
      <c r="K7955" s="71">
        <v>1.038</v>
      </c>
      <c r="L7955" s="70">
        <v>0</v>
      </c>
      <c r="M7955" s="71">
        <v>1.298</v>
      </c>
      <c r="N7955" s="72"/>
      <c r="O7955" s="73">
        <f>MIN(1,MAX(0,(1/(1+EXP(-(Assumptions!$B$5 + Assumptions!$B$6*$N7955))))*Assumptions!$B$3))</f>
        <v>3.9165722796764356E-2</v>
      </c>
      <c r="P7955" s="73">
        <f>VLOOKUP($F7955,Assumptions!$A$23:$B$27,2,FALSE)*Assumptions!$B$4</f>
        <v>0.5</v>
      </c>
      <c r="Q7955" s="74">
        <f t="shared" si="248"/>
        <v>1900477.5762683172</v>
      </c>
      <c r="R7955" s="75" t="str">
        <f>IF($O7955&lt;Assumptions!$B$17,"A",IF($O7955&lt;Assumptions!$B$18,"B",IF($O7955&lt;Assumptions!$B$19,"C",IF($O7955&lt;Assumptions!$B$20,"D","E"))))</f>
        <v>B</v>
      </c>
      <c r="S7955" s="75">
        <f t="shared" si="249"/>
        <v>0</v>
      </c>
    </row>
    <row r="7956" spans="1:19" ht="17.399999999999999" x14ac:dyDescent="0.3">
      <c r="A7956" s="39" t="s">
        <v>1228</v>
      </c>
      <c r="B7956" s="39" t="s">
        <v>77</v>
      </c>
      <c r="C7956" s="39" t="s">
        <v>190</v>
      </c>
      <c r="D7956" s="39" t="s">
        <v>45</v>
      </c>
      <c r="E7956" s="70" t="s">
        <v>39</v>
      </c>
      <c r="F7956" s="70" t="s">
        <v>32</v>
      </c>
      <c r="G7956" s="78">
        <v>43993</v>
      </c>
      <c r="H7956" s="78">
        <v>45839</v>
      </c>
      <c r="I7956" s="69">
        <v>95539930.280000001</v>
      </c>
      <c r="J7956" s="70">
        <v>95</v>
      </c>
      <c r="K7956" s="71">
        <v>0.39600000000000002</v>
      </c>
      <c r="L7956" s="70">
        <v>0</v>
      </c>
      <c r="M7956" s="71">
        <v>1.298</v>
      </c>
      <c r="N7956" s="72"/>
      <c r="O7956" s="73">
        <f>MIN(1,MAX(0,(1/(1+EXP(-(Assumptions!$B$5 + Assumptions!$B$6*$N7956))))*Assumptions!$B$3))</f>
        <v>3.9165722796764356E-2</v>
      </c>
      <c r="P7956" s="73">
        <f>VLOOKUP($F7956,Assumptions!$A$23:$B$27,2,FALSE)*Assumptions!$B$4</f>
        <v>0.5</v>
      </c>
      <c r="Q7956" s="74">
        <f t="shared" si="248"/>
        <v>1870945.2126843366</v>
      </c>
      <c r="R7956" s="75" t="str">
        <f>IF($O7956&lt;Assumptions!$B$17,"A",IF($O7956&lt;Assumptions!$B$18,"B",IF($O7956&lt;Assumptions!$B$19,"C",IF($O7956&lt;Assumptions!$B$20,"D","E"))))</f>
        <v>B</v>
      </c>
      <c r="S7956" s="75">
        <f t="shared" si="249"/>
        <v>0</v>
      </c>
    </row>
    <row r="7957" spans="1:19" ht="17.399999999999999" x14ac:dyDescent="0.3">
      <c r="A7957" s="39" t="s">
        <v>1228</v>
      </c>
      <c r="B7957" s="39" t="s">
        <v>77</v>
      </c>
      <c r="C7957" s="39" t="s">
        <v>190</v>
      </c>
      <c r="D7957" s="39" t="s">
        <v>45</v>
      </c>
      <c r="E7957" s="70" t="s">
        <v>39</v>
      </c>
      <c r="F7957" s="70" t="s">
        <v>32</v>
      </c>
      <c r="G7957" s="78">
        <v>43993</v>
      </c>
      <c r="H7957" s="78">
        <v>45870</v>
      </c>
      <c r="I7957" s="69">
        <v>93763152.450000003</v>
      </c>
      <c r="J7957" s="70">
        <v>0</v>
      </c>
      <c r="K7957" s="71">
        <v>1.1279999999999999</v>
      </c>
      <c r="L7957" s="70">
        <v>0</v>
      </c>
      <c r="M7957" s="71">
        <v>1.298</v>
      </c>
      <c r="N7957" s="72"/>
      <c r="O7957" s="73">
        <f>MIN(1,MAX(0,(1/(1+EXP(-(Assumptions!$B$5 + Assumptions!$B$6*$N7957))))*Assumptions!$B$3))</f>
        <v>3.9165722796764356E-2</v>
      </c>
      <c r="P7957" s="73">
        <f>VLOOKUP($F7957,Assumptions!$A$23:$B$27,2,FALSE)*Assumptions!$B$4</f>
        <v>0.5</v>
      </c>
      <c r="Q7957" s="74">
        <f t="shared" si="248"/>
        <v>1836150.8187037285</v>
      </c>
      <c r="R7957" s="75" t="str">
        <f>IF($O7957&lt;Assumptions!$B$17,"A",IF($O7957&lt;Assumptions!$B$18,"B",IF($O7957&lt;Assumptions!$B$19,"C",IF($O7957&lt;Assumptions!$B$20,"D","E"))))</f>
        <v>B</v>
      </c>
      <c r="S7957" s="75">
        <f t="shared" si="249"/>
        <v>0</v>
      </c>
    </row>
    <row r="7958" spans="1:19" ht="17.399999999999999" x14ac:dyDescent="0.3">
      <c r="A7958" s="39" t="s">
        <v>1228</v>
      </c>
      <c r="B7958" s="39" t="s">
        <v>77</v>
      </c>
      <c r="C7958" s="39" t="s">
        <v>190</v>
      </c>
      <c r="D7958" s="39" t="s">
        <v>45</v>
      </c>
      <c r="E7958" s="70" t="s">
        <v>39</v>
      </c>
      <c r="F7958" s="70" t="s">
        <v>32</v>
      </c>
      <c r="G7958" s="78">
        <v>43993</v>
      </c>
      <c r="H7958" s="78">
        <v>45901</v>
      </c>
      <c r="I7958" s="69">
        <v>92305217.090000004</v>
      </c>
      <c r="J7958" s="70">
        <v>0</v>
      </c>
      <c r="K7958" s="71">
        <v>1.093</v>
      </c>
      <c r="L7958" s="70">
        <v>0</v>
      </c>
      <c r="M7958" s="71">
        <v>1.298</v>
      </c>
      <c r="N7958" s="72"/>
      <c r="O7958" s="73">
        <f>MIN(1,MAX(0,(1/(1+EXP(-(Assumptions!$B$5 + Assumptions!$B$6*$N7958))))*Assumptions!$B$3))</f>
        <v>3.9165722796764356E-2</v>
      </c>
      <c r="P7958" s="73">
        <f>VLOOKUP($F7958,Assumptions!$A$23:$B$27,2,FALSE)*Assumptions!$B$4</f>
        <v>0.5</v>
      </c>
      <c r="Q7958" s="74">
        <f t="shared" si="248"/>
        <v>1807600.2726210479</v>
      </c>
      <c r="R7958" s="75" t="str">
        <f>IF($O7958&lt;Assumptions!$B$17,"A",IF($O7958&lt;Assumptions!$B$18,"B",IF($O7958&lt;Assumptions!$B$19,"C",IF($O7958&lt;Assumptions!$B$20,"D","E"))))</f>
        <v>B</v>
      </c>
      <c r="S7958" s="75">
        <f t="shared" si="249"/>
        <v>0</v>
      </c>
    </row>
    <row r="7959" spans="1:19" ht="17.399999999999999" x14ac:dyDescent="0.3">
      <c r="A7959" s="39" t="s">
        <v>1228</v>
      </c>
      <c r="B7959" s="39" t="s">
        <v>77</v>
      </c>
      <c r="C7959" s="39" t="s">
        <v>190</v>
      </c>
      <c r="D7959" s="39" t="s">
        <v>45</v>
      </c>
      <c r="E7959" s="70" t="s">
        <v>39</v>
      </c>
      <c r="F7959" s="70" t="s">
        <v>32</v>
      </c>
      <c r="G7959" s="78">
        <v>43993</v>
      </c>
      <c r="H7959" s="78">
        <v>45931</v>
      </c>
      <c r="I7959" s="69">
        <v>90697119.650000006</v>
      </c>
      <c r="J7959" s="70">
        <v>0</v>
      </c>
      <c r="K7959" s="71">
        <v>1.075</v>
      </c>
      <c r="L7959" s="70">
        <v>0</v>
      </c>
      <c r="M7959" s="71">
        <v>1.298</v>
      </c>
      <c r="N7959" s="72"/>
      <c r="O7959" s="73">
        <f>MIN(1,MAX(0,(1/(1+EXP(-(Assumptions!$B$5 + Assumptions!$B$6*$N7959))))*Assumptions!$B$3))</f>
        <v>3.9165722796764356E-2</v>
      </c>
      <c r="P7959" s="73">
        <f>VLOOKUP($F7959,Assumptions!$A$23:$B$27,2,FALSE)*Assumptions!$B$4</f>
        <v>0.5</v>
      </c>
      <c r="Q7959" s="74">
        <f t="shared" si="248"/>
        <v>1776109.1233384348</v>
      </c>
      <c r="R7959" s="75" t="str">
        <f>IF($O7959&lt;Assumptions!$B$17,"A",IF($O7959&lt;Assumptions!$B$18,"B",IF($O7959&lt;Assumptions!$B$19,"C",IF($O7959&lt;Assumptions!$B$20,"D","E"))))</f>
        <v>B</v>
      </c>
      <c r="S7959" s="75">
        <f t="shared" si="249"/>
        <v>0</v>
      </c>
    </row>
    <row r="7960" spans="1:19" ht="17.399999999999999" x14ac:dyDescent="0.3">
      <c r="A7960" s="39" t="s">
        <v>1228</v>
      </c>
      <c r="B7960" s="39" t="s">
        <v>77</v>
      </c>
      <c r="C7960" s="39" t="s">
        <v>190</v>
      </c>
      <c r="D7960" s="39" t="s">
        <v>45</v>
      </c>
      <c r="E7960" s="70" t="s">
        <v>39</v>
      </c>
      <c r="F7960" s="70" t="s">
        <v>32</v>
      </c>
      <c r="G7960" s="78">
        <v>43993</v>
      </c>
      <c r="H7960" s="78">
        <v>45962</v>
      </c>
      <c r="I7960" s="69">
        <v>89363157.969999999</v>
      </c>
      <c r="J7960" s="70">
        <v>35</v>
      </c>
      <c r="K7960" s="71">
        <v>0.83499999999999996</v>
      </c>
      <c r="L7960" s="70">
        <v>0</v>
      </c>
      <c r="M7960" s="71">
        <v>1.298</v>
      </c>
      <c r="N7960" s="72"/>
      <c r="O7960" s="73">
        <f>MIN(1,MAX(0,(1/(1+EXP(-(Assumptions!$B$5 + Assumptions!$B$6*$N7960))))*Assumptions!$B$3))</f>
        <v>3.9165722796764356E-2</v>
      </c>
      <c r="P7960" s="73">
        <f>VLOOKUP($F7960,Assumptions!$A$23:$B$27,2,FALSE)*Assumptions!$B$4</f>
        <v>0.5</v>
      </c>
      <c r="Q7960" s="74">
        <f t="shared" si="248"/>
        <v>1749986.3366482416</v>
      </c>
      <c r="R7960" s="75" t="str">
        <f>IF($O7960&lt;Assumptions!$B$17,"A",IF($O7960&lt;Assumptions!$B$18,"B",IF($O7960&lt;Assumptions!$B$19,"C",IF($O7960&lt;Assumptions!$B$20,"D","E"))))</f>
        <v>B</v>
      </c>
      <c r="S7960" s="75">
        <f t="shared" si="249"/>
        <v>0</v>
      </c>
    </row>
    <row r="7961" spans="1:19" ht="17.399999999999999" x14ac:dyDescent="0.3">
      <c r="A7961" s="39" t="s">
        <v>1228</v>
      </c>
      <c r="B7961" s="39" t="s">
        <v>77</v>
      </c>
      <c r="C7961" s="39" t="s">
        <v>190</v>
      </c>
      <c r="D7961" s="39" t="s">
        <v>45</v>
      </c>
      <c r="E7961" s="70" t="s">
        <v>39</v>
      </c>
      <c r="F7961" s="70" t="s">
        <v>32</v>
      </c>
      <c r="G7961" s="78">
        <v>43993</v>
      </c>
      <c r="H7961" s="78">
        <v>45992</v>
      </c>
      <c r="I7961" s="69">
        <v>87535141.150000006</v>
      </c>
      <c r="J7961" s="70">
        <v>0</v>
      </c>
      <c r="K7961" s="71">
        <v>0.99299999999999999</v>
      </c>
      <c r="L7961" s="70">
        <v>0</v>
      </c>
      <c r="M7961" s="71">
        <v>1.298</v>
      </c>
      <c r="N7961" s="72"/>
      <c r="O7961" s="73">
        <f>MIN(1,MAX(0,(1/(1+EXP(-(Assumptions!$B$5 + Assumptions!$B$6*$N7961))))*Assumptions!$B$3))</f>
        <v>3.9165722796764356E-2</v>
      </c>
      <c r="P7961" s="73">
        <f>VLOOKUP($F7961,Assumptions!$A$23:$B$27,2,FALSE)*Assumptions!$B$4</f>
        <v>0.5</v>
      </c>
      <c r="Q7961" s="74">
        <f t="shared" si="248"/>
        <v>1714188.5366282705</v>
      </c>
      <c r="R7961" s="75" t="str">
        <f>IF($O7961&lt;Assumptions!$B$17,"A",IF($O7961&lt;Assumptions!$B$18,"B",IF($O7961&lt;Assumptions!$B$19,"C",IF($O7961&lt;Assumptions!$B$20,"D","E"))))</f>
        <v>B</v>
      </c>
      <c r="S7961" s="75">
        <f t="shared" si="249"/>
        <v>0</v>
      </c>
    </row>
    <row r="7962" spans="1:19" ht="17.399999999999999" x14ac:dyDescent="0.3">
      <c r="A7962" s="39" t="s">
        <v>1229</v>
      </c>
      <c r="B7962" s="39" t="s">
        <v>53</v>
      </c>
      <c r="C7962" s="39" t="s">
        <v>135</v>
      </c>
      <c r="D7962" s="39" t="s">
        <v>38</v>
      </c>
      <c r="E7962" s="70" t="s">
        <v>31</v>
      </c>
      <c r="F7962" s="70" t="s">
        <v>28</v>
      </c>
      <c r="G7962" s="78">
        <v>45637</v>
      </c>
      <c r="H7962" s="78">
        <v>45658</v>
      </c>
      <c r="I7962" s="69">
        <v>3569322.24</v>
      </c>
      <c r="J7962" s="70">
        <v>0</v>
      </c>
      <c r="K7962" s="71">
        <v>0.97099999999999997</v>
      </c>
      <c r="L7962" s="70">
        <v>0</v>
      </c>
      <c r="M7962" s="71">
        <v>0.73399999999999999</v>
      </c>
      <c r="N7962" s="72"/>
      <c r="O7962" s="73">
        <f>MIN(1,MAX(0,(1/(1+EXP(-(Assumptions!$B$5 + Assumptions!$B$6*$N7962))))*Assumptions!$B$3))</f>
        <v>3.9165722796764356E-2</v>
      </c>
      <c r="P7962" s="73">
        <f>VLOOKUP($F7962,Assumptions!$A$23:$B$27,2,FALSE)*Assumptions!$B$4</f>
        <v>0.35</v>
      </c>
      <c r="Q7962" s="74">
        <f t="shared" si="248"/>
        <v>48928.27989845811</v>
      </c>
      <c r="R7962" s="75" t="str">
        <f>IF($O7962&lt;Assumptions!$B$17,"A",IF($O7962&lt;Assumptions!$B$18,"B",IF($O7962&lt;Assumptions!$B$19,"C",IF($O7962&lt;Assumptions!$B$20,"D","E"))))</f>
        <v>B</v>
      </c>
      <c r="S7962" s="75">
        <f t="shared" si="249"/>
        <v>0</v>
      </c>
    </row>
    <row r="7963" spans="1:19" ht="17.399999999999999" x14ac:dyDescent="0.3">
      <c r="A7963" s="39" t="s">
        <v>1229</v>
      </c>
      <c r="B7963" s="39" t="s">
        <v>53</v>
      </c>
      <c r="C7963" s="39" t="s">
        <v>135</v>
      </c>
      <c r="D7963" s="39" t="s">
        <v>38</v>
      </c>
      <c r="E7963" s="70" t="s">
        <v>31</v>
      </c>
      <c r="F7963" s="70" t="s">
        <v>28</v>
      </c>
      <c r="G7963" s="78">
        <v>45637</v>
      </c>
      <c r="H7963" s="78">
        <v>45689</v>
      </c>
      <c r="I7963" s="69">
        <v>3461783.61</v>
      </c>
      <c r="J7963" s="70">
        <v>0</v>
      </c>
      <c r="K7963" s="71">
        <v>1.1339999999999999</v>
      </c>
      <c r="L7963" s="70">
        <v>0</v>
      </c>
      <c r="M7963" s="71">
        <v>0.73399999999999999</v>
      </c>
      <c r="N7963" s="72"/>
      <c r="O7963" s="73">
        <f>MIN(1,MAX(0,(1/(1+EXP(-(Assumptions!$B$5 + Assumptions!$B$6*$N7963))))*Assumptions!$B$3))</f>
        <v>3.9165722796764356E-2</v>
      </c>
      <c r="P7963" s="73">
        <f>VLOOKUP($F7963,Assumptions!$A$23:$B$27,2,FALSE)*Assumptions!$B$4</f>
        <v>0.35</v>
      </c>
      <c r="Q7963" s="74">
        <f t="shared" si="248"/>
        <v>47454.140038074773</v>
      </c>
      <c r="R7963" s="75" t="str">
        <f>IF($O7963&lt;Assumptions!$B$17,"A",IF($O7963&lt;Assumptions!$B$18,"B",IF($O7963&lt;Assumptions!$B$19,"C",IF($O7963&lt;Assumptions!$B$20,"D","E"))))</f>
        <v>B</v>
      </c>
      <c r="S7963" s="75">
        <f t="shared" si="249"/>
        <v>0</v>
      </c>
    </row>
    <row r="7964" spans="1:19" ht="17.399999999999999" x14ac:dyDescent="0.3">
      <c r="A7964" s="39" t="s">
        <v>1229</v>
      </c>
      <c r="B7964" s="39" t="s">
        <v>53</v>
      </c>
      <c r="C7964" s="39" t="s">
        <v>135</v>
      </c>
      <c r="D7964" s="39" t="s">
        <v>38</v>
      </c>
      <c r="E7964" s="70" t="s">
        <v>31</v>
      </c>
      <c r="F7964" s="70" t="s">
        <v>28</v>
      </c>
      <c r="G7964" s="78">
        <v>45637</v>
      </c>
      <c r="H7964" s="78">
        <v>45717</v>
      </c>
      <c r="I7964" s="69">
        <v>3349585.29</v>
      </c>
      <c r="J7964" s="70">
        <v>65</v>
      </c>
      <c r="K7964" s="71">
        <v>0.41199999999999998</v>
      </c>
      <c r="L7964" s="70">
        <v>0</v>
      </c>
      <c r="M7964" s="71">
        <v>0.73399999999999999</v>
      </c>
      <c r="N7964" s="72"/>
      <c r="O7964" s="73">
        <f>MIN(1,MAX(0,(1/(1+EXP(-(Assumptions!$B$5 + Assumptions!$B$6*$N7964))))*Assumptions!$B$3))</f>
        <v>3.9165722796764356E-2</v>
      </c>
      <c r="P7964" s="73">
        <f>VLOOKUP($F7964,Assumptions!$A$23:$B$27,2,FALSE)*Assumptions!$B$4</f>
        <v>0.35</v>
      </c>
      <c r="Q7964" s="74">
        <f t="shared" si="248"/>
        <v>45916.125133290836</v>
      </c>
      <c r="R7964" s="75" t="str">
        <f>IF($O7964&lt;Assumptions!$B$17,"A",IF($O7964&lt;Assumptions!$B$18,"B",IF($O7964&lt;Assumptions!$B$19,"C",IF($O7964&lt;Assumptions!$B$20,"D","E"))))</f>
        <v>B</v>
      </c>
      <c r="S7964" s="75">
        <f t="shared" si="249"/>
        <v>0</v>
      </c>
    </row>
    <row r="7965" spans="1:19" ht="17.399999999999999" x14ac:dyDescent="0.3">
      <c r="A7965" s="39" t="s">
        <v>1229</v>
      </c>
      <c r="B7965" s="39" t="s">
        <v>53</v>
      </c>
      <c r="C7965" s="39" t="s">
        <v>135</v>
      </c>
      <c r="D7965" s="39" t="s">
        <v>38</v>
      </c>
      <c r="E7965" s="70" t="s">
        <v>31</v>
      </c>
      <c r="F7965" s="70" t="s">
        <v>28</v>
      </c>
      <c r="G7965" s="78">
        <v>45637</v>
      </c>
      <c r="H7965" s="78">
        <v>45748</v>
      </c>
      <c r="I7965" s="69">
        <v>3257589.58</v>
      </c>
      <c r="J7965" s="70">
        <v>0</v>
      </c>
      <c r="K7965" s="71">
        <v>1.044</v>
      </c>
      <c r="L7965" s="70">
        <v>0</v>
      </c>
      <c r="M7965" s="71">
        <v>0.73399999999999999</v>
      </c>
      <c r="N7965" s="72"/>
      <c r="O7965" s="73">
        <f>MIN(1,MAX(0,(1/(1+EXP(-(Assumptions!$B$5 + Assumptions!$B$6*$N7965))))*Assumptions!$B$3))</f>
        <v>3.9165722796764356E-2</v>
      </c>
      <c r="P7965" s="73">
        <f>VLOOKUP($F7965,Assumptions!$A$23:$B$27,2,FALSE)*Assumptions!$B$4</f>
        <v>0.35</v>
      </c>
      <c r="Q7965" s="74">
        <f t="shared" si="248"/>
        <v>44655.047666567807</v>
      </c>
      <c r="R7965" s="75" t="str">
        <f>IF($O7965&lt;Assumptions!$B$17,"A",IF($O7965&lt;Assumptions!$B$18,"B",IF($O7965&lt;Assumptions!$B$19,"C",IF($O7965&lt;Assumptions!$B$20,"D","E"))))</f>
        <v>B</v>
      </c>
      <c r="S7965" s="75">
        <f t="shared" si="249"/>
        <v>0</v>
      </c>
    </row>
    <row r="7966" spans="1:19" ht="17.399999999999999" x14ac:dyDescent="0.3">
      <c r="A7966" s="39" t="s">
        <v>1229</v>
      </c>
      <c r="B7966" s="39" t="s">
        <v>53</v>
      </c>
      <c r="C7966" s="39" t="s">
        <v>135</v>
      </c>
      <c r="D7966" s="39" t="s">
        <v>38</v>
      </c>
      <c r="E7966" s="70" t="s">
        <v>31</v>
      </c>
      <c r="F7966" s="70" t="s">
        <v>28</v>
      </c>
      <c r="G7966" s="78">
        <v>45637</v>
      </c>
      <c r="H7966" s="78">
        <v>45778</v>
      </c>
      <c r="I7966" s="69">
        <v>3161706.62</v>
      </c>
      <c r="J7966" s="70">
        <v>95</v>
      </c>
      <c r="K7966" s="71">
        <v>0.45500000000000002</v>
      </c>
      <c r="L7966" s="70">
        <v>0</v>
      </c>
      <c r="M7966" s="71">
        <v>0.73399999999999999</v>
      </c>
      <c r="N7966" s="72"/>
      <c r="O7966" s="73">
        <f>MIN(1,MAX(0,(1/(1+EXP(-(Assumptions!$B$5 + Assumptions!$B$6*$N7966))))*Assumptions!$B$3))</f>
        <v>3.9165722796764356E-2</v>
      </c>
      <c r="P7966" s="73">
        <f>VLOOKUP($F7966,Assumptions!$A$23:$B$27,2,FALSE)*Assumptions!$B$4</f>
        <v>0.35</v>
      </c>
      <c r="Q7966" s="74">
        <f t="shared" si="248"/>
        <v>43340.683765265167</v>
      </c>
      <c r="R7966" s="75" t="str">
        <f>IF($O7966&lt;Assumptions!$B$17,"A",IF($O7966&lt;Assumptions!$B$18,"B",IF($O7966&lt;Assumptions!$B$19,"C",IF($O7966&lt;Assumptions!$B$20,"D","E"))))</f>
        <v>B</v>
      </c>
      <c r="S7966" s="75">
        <f t="shared" si="249"/>
        <v>0</v>
      </c>
    </row>
    <row r="7967" spans="1:19" ht="17.399999999999999" x14ac:dyDescent="0.3">
      <c r="A7967" s="39" t="s">
        <v>1229</v>
      </c>
      <c r="B7967" s="39" t="s">
        <v>53</v>
      </c>
      <c r="C7967" s="39" t="s">
        <v>135</v>
      </c>
      <c r="D7967" s="39" t="s">
        <v>38</v>
      </c>
      <c r="E7967" s="70" t="s">
        <v>31</v>
      </c>
      <c r="F7967" s="70" t="s">
        <v>28</v>
      </c>
      <c r="G7967" s="78">
        <v>45637</v>
      </c>
      <c r="H7967" s="78">
        <v>45809</v>
      </c>
      <c r="I7967" s="69">
        <v>3072580.99</v>
      </c>
      <c r="J7967" s="70">
        <v>35</v>
      </c>
      <c r="K7967" s="71">
        <v>0.59599999999999997</v>
      </c>
      <c r="L7967" s="70">
        <v>0</v>
      </c>
      <c r="M7967" s="71">
        <v>0.73399999999999999</v>
      </c>
      <c r="N7967" s="72"/>
      <c r="O7967" s="73">
        <f>MIN(1,MAX(0,(1/(1+EXP(-(Assumptions!$B$5 + Assumptions!$B$6*$N7967))))*Assumptions!$B$3))</f>
        <v>3.9165722796764356E-2</v>
      </c>
      <c r="P7967" s="73">
        <f>VLOOKUP($F7967,Assumptions!$A$23:$B$27,2,FALSE)*Assumptions!$B$4</f>
        <v>0.35</v>
      </c>
      <c r="Q7967" s="74">
        <f t="shared" si="248"/>
        <v>42118.949363731728</v>
      </c>
      <c r="R7967" s="75" t="str">
        <f>IF($O7967&lt;Assumptions!$B$17,"A",IF($O7967&lt;Assumptions!$B$18,"B",IF($O7967&lt;Assumptions!$B$19,"C",IF($O7967&lt;Assumptions!$B$20,"D","E"))))</f>
        <v>B</v>
      </c>
      <c r="S7967" s="75">
        <f t="shared" si="249"/>
        <v>0</v>
      </c>
    </row>
    <row r="7968" spans="1:19" ht="17.399999999999999" x14ac:dyDescent="0.3">
      <c r="A7968" s="39" t="s">
        <v>1229</v>
      </c>
      <c r="B7968" s="39" t="s">
        <v>53</v>
      </c>
      <c r="C7968" s="39" t="s">
        <v>135</v>
      </c>
      <c r="D7968" s="39" t="s">
        <v>38</v>
      </c>
      <c r="E7968" s="70" t="s">
        <v>31</v>
      </c>
      <c r="F7968" s="70" t="s">
        <v>28</v>
      </c>
      <c r="G7968" s="78">
        <v>45637</v>
      </c>
      <c r="H7968" s="78">
        <v>45839</v>
      </c>
      <c r="I7968" s="69">
        <v>2984461.45</v>
      </c>
      <c r="J7968" s="70">
        <v>95</v>
      </c>
      <c r="K7968" s="71">
        <v>0.32600000000000001</v>
      </c>
      <c r="L7968" s="70">
        <v>0</v>
      </c>
      <c r="M7968" s="71">
        <v>0.73399999999999999</v>
      </c>
      <c r="N7968" s="72"/>
      <c r="O7968" s="73">
        <f>MIN(1,MAX(0,(1/(1+EXP(-(Assumptions!$B$5 + Assumptions!$B$6*$N7968))))*Assumptions!$B$3))</f>
        <v>3.9165722796764356E-2</v>
      </c>
      <c r="P7968" s="73">
        <f>VLOOKUP($F7968,Assumptions!$A$23:$B$27,2,FALSE)*Assumptions!$B$4</f>
        <v>0.35</v>
      </c>
      <c r="Q7968" s="74">
        <f t="shared" si="248"/>
        <v>40911.006446915293</v>
      </c>
      <c r="R7968" s="75" t="str">
        <f>IF($O7968&lt;Assumptions!$B$17,"A",IF($O7968&lt;Assumptions!$B$18,"B",IF($O7968&lt;Assumptions!$B$19,"C",IF($O7968&lt;Assumptions!$B$20,"D","E"))))</f>
        <v>B</v>
      </c>
      <c r="S7968" s="75">
        <f t="shared" si="249"/>
        <v>0</v>
      </c>
    </row>
    <row r="7969" spans="1:19" ht="17.399999999999999" x14ac:dyDescent="0.3">
      <c r="A7969" s="39" t="s">
        <v>1229</v>
      </c>
      <c r="B7969" s="39" t="s">
        <v>53</v>
      </c>
      <c r="C7969" s="39" t="s">
        <v>135</v>
      </c>
      <c r="D7969" s="39" t="s">
        <v>38</v>
      </c>
      <c r="E7969" s="70" t="s">
        <v>31</v>
      </c>
      <c r="F7969" s="70" t="s">
        <v>28</v>
      </c>
      <c r="G7969" s="78">
        <v>45637</v>
      </c>
      <c r="H7969" s="78">
        <v>45870</v>
      </c>
      <c r="I7969" s="69">
        <v>2886261.17</v>
      </c>
      <c r="J7969" s="70">
        <v>0</v>
      </c>
      <c r="K7969" s="71">
        <v>1.087</v>
      </c>
      <c r="L7969" s="70">
        <v>0</v>
      </c>
      <c r="M7969" s="71">
        <v>0.73399999999999999</v>
      </c>
      <c r="N7969" s="72"/>
      <c r="O7969" s="73">
        <f>MIN(1,MAX(0,(1/(1+EXP(-(Assumptions!$B$5 + Assumptions!$B$6*$N7969))))*Assumptions!$B$3))</f>
        <v>3.9165722796764356E-2</v>
      </c>
      <c r="P7969" s="73">
        <f>VLOOKUP($F7969,Assumptions!$A$23:$B$27,2,FALSE)*Assumptions!$B$4</f>
        <v>0.35</v>
      </c>
      <c r="Q7969" s="74">
        <f t="shared" si="248"/>
        <v>39564.876716149665</v>
      </c>
      <c r="R7969" s="75" t="str">
        <f>IF($O7969&lt;Assumptions!$B$17,"A",IF($O7969&lt;Assumptions!$B$18,"B",IF($O7969&lt;Assumptions!$B$19,"C",IF($O7969&lt;Assumptions!$B$20,"D","E"))))</f>
        <v>B</v>
      </c>
      <c r="S7969" s="75">
        <f t="shared" si="249"/>
        <v>0</v>
      </c>
    </row>
    <row r="7970" spans="1:19" ht="17.399999999999999" x14ac:dyDescent="0.3">
      <c r="A7970" s="39" t="s">
        <v>1229</v>
      </c>
      <c r="B7970" s="39" t="s">
        <v>53</v>
      </c>
      <c r="C7970" s="39" t="s">
        <v>135</v>
      </c>
      <c r="D7970" s="39" t="s">
        <v>38</v>
      </c>
      <c r="E7970" s="70" t="s">
        <v>31</v>
      </c>
      <c r="F7970" s="70" t="s">
        <v>28</v>
      </c>
      <c r="G7970" s="78">
        <v>45637</v>
      </c>
      <c r="H7970" s="78">
        <v>45901</v>
      </c>
      <c r="I7970" s="69">
        <v>2794559.07</v>
      </c>
      <c r="J7970" s="70">
        <v>0</v>
      </c>
      <c r="K7970" s="71">
        <v>0.96799999999999997</v>
      </c>
      <c r="L7970" s="70">
        <v>0</v>
      </c>
      <c r="M7970" s="71">
        <v>0.73399999999999999</v>
      </c>
      <c r="N7970" s="72"/>
      <c r="O7970" s="73">
        <f>MIN(1,MAX(0,(1/(1+EXP(-(Assumptions!$B$5 + Assumptions!$B$6*$N7970))))*Assumptions!$B$3))</f>
        <v>3.9165722796764356E-2</v>
      </c>
      <c r="P7970" s="73">
        <f>VLOOKUP($F7970,Assumptions!$A$23:$B$27,2,FALSE)*Assumptions!$B$4</f>
        <v>0.35</v>
      </c>
      <c r="Q7970" s="74">
        <f t="shared" si="248"/>
        <v>38307.824056181256</v>
      </c>
      <c r="R7970" s="75" t="str">
        <f>IF($O7970&lt;Assumptions!$B$17,"A",IF($O7970&lt;Assumptions!$B$18,"B",IF($O7970&lt;Assumptions!$B$19,"C",IF($O7970&lt;Assumptions!$B$20,"D","E"))))</f>
        <v>B</v>
      </c>
      <c r="S7970" s="75">
        <f t="shared" si="249"/>
        <v>0</v>
      </c>
    </row>
    <row r="7971" spans="1:19" ht="17.399999999999999" x14ac:dyDescent="0.3">
      <c r="A7971" s="39" t="s">
        <v>1229</v>
      </c>
      <c r="B7971" s="39" t="s">
        <v>53</v>
      </c>
      <c r="C7971" s="39" t="s">
        <v>135</v>
      </c>
      <c r="D7971" s="39" t="s">
        <v>38</v>
      </c>
      <c r="E7971" s="70" t="s">
        <v>31</v>
      </c>
      <c r="F7971" s="70" t="s">
        <v>28</v>
      </c>
      <c r="G7971" s="78">
        <v>45637</v>
      </c>
      <c r="H7971" s="78">
        <v>45931</v>
      </c>
      <c r="I7971" s="69">
        <v>2708742.68</v>
      </c>
      <c r="J7971" s="70">
        <v>95</v>
      </c>
      <c r="K7971" s="71">
        <v>0.29699999999999999</v>
      </c>
      <c r="L7971" s="70">
        <v>0</v>
      </c>
      <c r="M7971" s="71">
        <v>0.73399999999999999</v>
      </c>
      <c r="N7971" s="72"/>
      <c r="O7971" s="73">
        <f>MIN(1,MAX(0,(1/(1+EXP(-(Assumptions!$B$5 + Assumptions!$B$6*$N7971))))*Assumptions!$B$3))</f>
        <v>3.9165722796764356E-2</v>
      </c>
      <c r="P7971" s="73">
        <f>VLOOKUP($F7971,Assumptions!$A$23:$B$27,2,FALSE)*Assumptions!$B$4</f>
        <v>0.35</v>
      </c>
      <c r="Q7971" s="74">
        <f t="shared" si="248"/>
        <v>37131.452726425603</v>
      </c>
      <c r="R7971" s="75" t="str">
        <f>IF($O7971&lt;Assumptions!$B$17,"A",IF($O7971&lt;Assumptions!$B$18,"B",IF($O7971&lt;Assumptions!$B$19,"C",IF($O7971&lt;Assumptions!$B$20,"D","E"))))</f>
        <v>B</v>
      </c>
      <c r="S7971" s="75">
        <f t="shared" si="249"/>
        <v>0</v>
      </c>
    </row>
    <row r="7972" spans="1:19" ht="17.399999999999999" x14ac:dyDescent="0.3">
      <c r="A7972" s="39" t="s">
        <v>1229</v>
      </c>
      <c r="B7972" s="39" t="s">
        <v>53</v>
      </c>
      <c r="C7972" s="39" t="s">
        <v>135</v>
      </c>
      <c r="D7972" s="39" t="s">
        <v>38</v>
      </c>
      <c r="E7972" s="70" t="s">
        <v>31</v>
      </c>
      <c r="F7972" s="70" t="s">
        <v>28</v>
      </c>
      <c r="G7972" s="78">
        <v>45637</v>
      </c>
      <c r="H7972" s="78">
        <v>45962</v>
      </c>
      <c r="I7972" s="69">
        <v>2628748.63</v>
      </c>
      <c r="J7972" s="70">
        <v>15</v>
      </c>
      <c r="K7972" s="71">
        <v>1.079</v>
      </c>
      <c r="L7972" s="70">
        <v>0</v>
      </c>
      <c r="M7972" s="71">
        <v>0.73399999999999999</v>
      </c>
      <c r="N7972" s="72"/>
      <c r="O7972" s="73">
        <f>MIN(1,MAX(0,(1/(1+EXP(-(Assumptions!$B$5 + Assumptions!$B$6*$N7972))))*Assumptions!$B$3))</f>
        <v>3.9165722796764356E-2</v>
      </c>
      <c r="P7972" s="73">
        <f>VLOOKUP($F7972,Assumptions!$A$23:$B$27,2,FALSE)*Assumptions!$B$4</f>
        <v>0.35</v>
      </c>
      <c r="Q7972" s="74">
        <f t="shared" si="248"/>
        <v>36034.894050733921</v>
      </c>
      <c r="R7972" s="75" t="str">
        <f>IF($O7972&lt;Assumptions!$B$17,"A",IF($O7972&lt;Assumptions!$B$18,"B",IF($O7972&lt;Assumptions!$B$19,"C",IF($O7972&lt;Assumptions!$B$20,"D","E"))))</f>
        <v>B</v>
      </c>
      <c r="S7972" s="75">
        <f t="shared" si="249"/>
        <v>0</v>
      </c>
    </row>
    <row r="7973" spans="1:19" ht="17.399999999999999" x14ac:dyDescent="0.3">
      <c r="A7973" s="39" t="s">
        <v>1229</v>
      </c>
      <c r="B7973" s="39" t="s">
        <v>53</v>
      </c>
      <c r="C7973" s="39" t="s">
        <v>135</v>
      </c>
      <c r="D7973" s="39" t="s">
        <v>38</v>
      </c>
      <c r="E7973" s="70" t="s">
        <v>31</v>
      </c>
      <c r="F7973" s="70" t="s">
        <v>28</v>
      </c>
      <c r="G7973" s="78">
        <v>45637</v>
      </c>
      <c r="H7973" s="78">
        <v>45992</v>
      </c>
      <c r="I7973" s="69">
        <v>2543445.6</v>
      </c>
      <c r="J7973" s="70">
        <v>15</v>
      </c>
      <c r="K7973" s="71">
        <v>0.96799999999999997</v>
      </c>
      <c r="L7973" s="70">
        <v>0</v>
      </c>
      <c r="M7973" s="71">
        <v>0.73399999999999999</v>
      </c>
      <c r="N7973" s="72"/>
      <c r="O7973" s="73">
        <f>MIN(1,MAX(0,(1/(1+EXP(-(Assumptions!$B$5 + Assumptions!$B$6*$N7973))))*Assumptions!$B$3))</f>
        <v>3.9165722796764356E-2</v>
      </c>
      <c r="P7973" s="73">
        <f>VLOOKUP($F7973,Assumptions!$A$23:$B$27,2,FALSE)*Assumptions!$B$4</f>
        <v>0.35</v>
      </c>
      <c r="Q7973" s="74">
        <f t="shared" si="248"/>
        <v>34865.559861387497</v>
      </c>
      <c r="R7973" s="75" t="str">
        <f>IF($O7973&lt;Assumptions!$B$17,"A",IF($O7973&lt;Assumptions!$B$18,"B",IF($O7973&lt;Assumptions!$B$19,"C",IF($O7973&lt;Assumptions!$B$20,"D","E"))))</f>
        <v>B</v>
      </c>
      <c r="S7973" s="75">
        <f t="shared" si="249"/>
        <v>0</v>
      </c>
    </row>
    <row r="7974" spans="1:19" ht="17.399999999999999" x14ac:dyDescent="0.3">
      <c r="A7974" s="39" t="s">
        <v>1230</v>
      </c>
      <c r="B7974" s="39" t="s">
        <v>51</v>
      </c>
      <c r="C7974" s="39" t="s">
        <v>144</v>
      </c>
      <c r="D7974" s="39" t="s">
        <v>38</v>
      </c>
      <c r="E7974" s="70" t="s">
        <v>27</v>
      </c>
      <c r="F7974" s="70" t="s">
        <v>24</v>
      </c>
      <c r="G7974" s="78">
        <v>45283</v>
      </c>
      <c r="H7974" s="78">
        <v>45658</v>
      </c>
      <c r="I7974" s="69">
        <v>17406543.120000001</v>
      </c>
      <c r="J7974" s="70">
        <v>0</v>
      </c>
      <c r="K7974" s="71">
        <v>1.1359999999999999</v>
      </c>
      <c r="L7974" s="70">
        <v>0</v>
      </c>
      <c r="M7974" s="71">
        <v>0.85799999999999998</v>
      </c>
      <c r="N7974" s="72"/>
      <c r="O7974" s="73">
        <f>MIN(1,MAX(0,(1/(1+EXP(-(Assumptions!$B$5 + Assumptions!$B$6*$N7974))))*Assumptions!$B$3))</f>
        <v>3.9165722796764356E-2</v>
      </c>
      <c r="P7974" s="73">
        <f>VLOOKUP($F7974,Assumptions!$A$23:$B$27,2,FALSE)*Assumptions!$B$4</f>
        <v>0.2</v>
      </c>
      <c r="Q7974" s="74">
        <f t="shared" si="248"/>
        <v>136347.96853756916</v>
      </c>
      <c r="R7974" s="75" t="str">
        <f>IF($O7974&lt;Assumptions!$B$17,"A",IF($O7974&lt;Assumptions!$B$18,"B",IF($O7974&lt;Assumptions!$B$19,"C",IF($O7974&lt;Assumptions!$B$20,"D","E"))))</f>
        <v>B</v>
      </c>
      <c r="S7974" s="75">
        <f t="shared" si="249"/>
        <v>0</v>
      </c>
    </row>
    <row r="7975" spans="1:19" ht="17.399999999999999" x14ac:dyDescent="0.3">
      <c r="A7975" s="39" t="s">
        <v>1230</v>
      </c>
      <c r="B7975" s="39" t="s">
        <v>51</v>
      </c>
      <c r="C7975" s="39" t="s">
        <v>144</v>
      </c>
      <c r="D7975" s="39" t="s">
        <v>38</v>
      </c>
      <c r="E7975" s="70" t="s">
        <v>27</v>
      </c>
      <c r="F7975" s="70" t="s">
        <v>24</v>
      </c>
      <c r="G7975" s="78">
        <v>45283</v>
      </c>
      <c r="H7975" s="78">
        <v>45689</v>
      </c>
      <c r="I7975" s="69">
        <v>17009930.16</v>
      </c>
      <c r="J7975" s="70">
        <v>0</v>
      </c>
      <c r="K7975" s="71">
        <v>1.1180000000000001</v>
      </c>
      <c r="L7975" s="70">
        <v>0</v>
      </c>
      <c r="M7975" s="71">
        <v>0.85799999999999998</v>
      </c>
      <c r="N7975" s="72"/>
      <c r="O7975" s="73">
        <f>MIN(1,MAX(0,(1/(1+EXP(-(Assumptions!$B$5 + Assumptions!$B$6*$N7975))))*Assumptions!$B$3))</f>
        <v>3.9165722796764356E-2</v>
      </c>
      <c r="P7975" s="73">
        <f>VLOOKUP($F7975,Assumptions!$A$23:$B$27,2,FALSE)*Assumptions!$B$4</f>
        <v>0.2</v>
      </c>
      <c r="Q7975" s="74">
        <f t="shared" si="248"/>
        <v>133241.24188777633</v>
      </c>
      <c r="R7975" s="75" t="str">
        <f>IF($O7975&lt;Assumptions!$B$17,"A",IF($O7975&lt;Assumptions!$B$18,"B",IF($O7975&lt;Assumptions!$B$19,"C",IF($O7975&lt;Assumptions!$B$20,"D","E"))))</f>
        <v>B</v>
      </c>
      <c r="S7975" s="75">
        <f t="shared" si="249"/>
        <v>0</v>
      </c>
    </row>
    <row r="7976" spans="1:19" ht="17.399999999999999" x14ac:dyDescent="0.3">
      <c r="A7976" s="39" t="s">
        <v>1230</v>
      </c>
      <c r="B7976" s="39" t="s">
        <v>51</v>
      </c>
      <c r="C7976" s="39" t="s">
        <v>144</v>
      </c>
      <c r="D7976" s="39" t="s">
        <v>38</v>
      </c>
      <c r="E7976" s="70" t="s">
        <v>27</v>
      </c>
      <c r="F7976" s="70" t="s">
        <v>24</v>
      </c>
      <c r="G7976" s="78">
        <v>45283</v>
      </c>
      <c r="H7976" s="78">
        <v>45717</v>
      </c>
      <c r="I7976" s="69">
        <v>16623020.6</v>
      </c>
      <c r="J7976" s="70">
        <v>0</v>
      </c>
      <c r="K7976" s="71">
        <v>0.98299999999999998</v>
      </c>
      <c r="L7976" s="70">
        <v>0</v>
      </c>
      <c r="M7976" s="71">
        <v>0.85799999999999998</v>
      </c>
      <c r="N7976" s="72"/>
      <c r="O7976" s="73">
        <f>MIN(1,MAX(0,(1/(1+EXP(-(Assumptions!$B$5 + Assumptions!$B$6*$N7976))))*Assumptions!$B$3))</f>
        <v>3.9165722796764356E-2</v>
      </c>
      <c r="P7976" s="73">
        <f>VLOOKUP($F7976,Assumptions!$A$23:$B$27,2,FALSE)*Assumptions!$B$4</f>
        <v>0.2</v>
      </c>
      <c r="Q7976" s="74">
        <f t="shared" si="248"/>
        <v>130210.5233729007</v>
      </c>
      <c r="R7976" s="75" t="str">
        <f>IF($O7976&lt;Assumptions!$B$17,"A",IF($O7976&lt;Assumptions!$B$18,"B",IF($O7976&lt;Assumptions!$B$19,"C",IF($O7976&lt;Assumptions!$B$20,"D","E"))))</f>
        <v>B</v>
      </c>
      <c r="S7976" s="75">
        <f t="shared" si="249"/>
        <v>0</v>
      </c>
    </row>
    <row r="7977" spans="1:19" ht="17.399999999999999" x14ac:dyDescent="0.3">
      <c r="A7977" s="39" t="s">
        <v>1230</v>
      </c>
      <c r="B7977" s="39" t="s">
        <v>51</v>
      </c>
      <c r="C7977" s="39" t="s">
        <v>144</v>
      </c>
      <c r="D7977" s="39" t="s">
        <v>38</v>
      </c>
      <c r="E7977" s="70" t="s">
        <v>27</v>
      </c>
      <c r="F7977" s="70" t="s">
        <v>24</v>
      </c>
      <c r="G7977" s="78">
        <v>45283</v>
      </c>
      <c r="H7977" s="78">
        <v>45748</v>
      </c>
      <c r="I7977" s="69">
        <v>16250090.26</v>
      </c>
      <c r="J7977" s="70">
        <v>0</v>
      </c>
      <c r="K7977" s="71">
        <v>1.0389999999999999</v>
      </c>
      <c r="L7977" s="70">
        <v>0</v>
      </c>
      <c r="M7977" s="71">
        <v>0.85799999999999998</v>
      </c>
      <c r="N7977" s="72"/>
      <c r="O7977" s="73">
        <f>MIN(1,MAX(0,(1/(1+EXP(-(Assumptions!$B$5 + Assumptions!$B$6*$N7977))))*Assumptions!$B$3))</f>
        <v>3.9165722796764356E-2</v>
      </c>
      <c r="P7977" s="73">
        <f>VLOOKUP($F7977,Assumptions!$A$23:$B$27,2,FALSE)*Assumptions!$B$4</f>
        <v>0.2</v>
      </c>
      <c r="Q7977" s="74">
        <f t="shared" si="248"/>
        <v>127289.30610911209</v>
      </c>
      <c r="R7977" s="75" t="str">
        <f>IF($O7977&lt;Assumptions!$B$17,"A",IF($O7977&lt;Assumptions!$B$18,"B",IF($O7977&lt;Assumptions!$B$19,"C",IF($O7977&lt;Assumptions!$B$20,"D","E"))))</f>
        <v>B</v>
      </c>
      <c r="S7977" s="75">
        <f t="shared" si="249"/>
        <v>0</v>
      </c>
    </row>
    <row r="7978" spans="1:19" ht="17.399999999999999" x14ac:dyDescent="0.3">
      <c r="A7978" s="39" t="s">
        <v>1230</v>
      </c>
      <c r="B7978" s="39" t="s">
        <v>51</v>
      </c>
      <c r="C7978" s="39" t="s">
        <v>144</v>
      </c>
      <c r="D7978" s="39" t="s">
        <v>38</v>
      </c>
      <c r="E7978" s="70" t="s">
        <v>27</v>
      </c>
      <c r="F7978" s="70" t="s">
        <v>24</v>
      </c>
      <c r="G7978" s="78">
        <v>45283</v>
      </c>
      <c r="H7978" s="78">
        <v>45778</v>
      </c>
      <c r="I7978" s="69">
        <v>15849138.51</v>
      </c>
      <c r="J7978" s="70">
        <v>0</v>
      </c>
      <c r="K7978" s="71">
        <v>1.075</v>
      </c>
      <c r="L7978" s="70">
        <v>0</v>
      </c>
      <c r="M7978" s="71">
        <v>0.85799999999999998</v>
      </c>
      <c r="N7978" s="72"/>
      <c r="O7978" s="73">
        <f>MIN(1,MAX(0,(1/(1+EXP(-(Assumptions!$B$5 + Assumptions!$B$6*$N7978))))*Assumptions!$B$3))</f>
        <v>3.9165722796764356E-2</v>
      </c>
      <c r="P7978" s="73">
        <f>VLOOKUP($F7978,Assumptions!$A$23:$B$27,2,FALSE)*Assumptions!$B$4</f>
        <v>0.2</v>
      </c>
      <c r="Q7978" s="74">
        <f t="shared" si="248"/>
        <v>124148.59309003656</v>
      </c>
      <c r="R7978" s="75" t="str">
        <f>IF($O7978&lt;Assumptions!$B$17,"A",IF($O7978&lt;Assumptions!$B$18,"B",IF($O7978&lt;Assumptions!$B$19,"C",IF($O7978&lt;Assumptions!$B$20,"D","E"))))</f>
        <v>B</v>
      </c>
      <c r="S7978" s="75">
        <f t="shared" si="249"/>
        <v>0</v>
      </c>
    </row>
    <row r="7979" spans="1:19" ht="17.399999999999999" x14ac:dyDescent="0.3">
      <c r="A7979" s="39" t="s">
        <v>1230</v>
      </c>
      <c r="B7979" s="39" t="s">
        <v>51</v>
      </c>
      <c r="C7979" s="39" t="s">
        <v>144</v>
      </c>
      <c r="D7979" s="39" t="s">
        <v>38</v>
      </c>
      <c r="E7979" s="70" t="s">
        <v>27</v>
      </c>
      <c r="F7979" s="70" t="s">
        <v>24</v>
      </c>
      <c r="G7979" s="78">
        <v>45283</v>
      </c>
      <c r="H7979" s="78">
        <v>45809</v>
      </c>
      <c r="I7979" s="69">
        <v>15439749.41</v>
      </c>
      <c r="J7979" s="70">
        <v>0</v>
      </c>
      <c r="K7979" s="71">
        <v>0.96099999999999997</v>
      </c>
      <c r="L7979" s="70">
        <v>0</v>
      </c>
      <c r="M7979" s="71">
        <v>0.85799999999999998</v>
      </c>
      <c r="N7979" s="72"/>
      <c r="O7979" s="73">
        <f>MIN(1,MAX(0,(1/(1+EXP(-(Assumptions!$B$5 + Assumptions!$B$6*$N7979))))*Assumptions!$B$3))</f>
        <v>3.9165722796764356E-2</v>
      </c>
      <c r="P7979" s="73">
        <f>VLOOKUP($F7979,Assumptions!$A$23:$B$27,2,FALSE)*Assumptions!$B$4</f>
        <v>0.2</v>
      </c>
      <c r="Q7979" s="74">
        <f t="shared" si="248"/>
        <v>120941.78908871322</v>
      </c>
      <c r="R7979" s="75" t="str">
        <f>IF($O7979&lt;Assumptions!$B$17,"A",IF($O7979&lt;Assumptions!$B$18,"B",IF($O7979&lt;Assumptions!$B$19,"C",IF($O7979&lt;Assumptions!$B$20,"D","E"))))</f>
        <v>B</v>
      </c>
      <c r="S7979" s="75">
        <f t="shared" si="249"/>
        <v>0</v>
      </c>
    </row>
    <row r="7980" spans="1:19" ht="17.399999999999999" x14ac:dyDescent="0.3">
      <c r="A7980" s="39" t="s">
        <v>1230</v>
      </c>
      <c r="B7980" s="39" t="s">
        <v>51</v>
      </c>
      <c r="C7980" s="39" t="s">
        <v>144</v>
      </c>
      <c r="D7980" s="39" t="s">
        <v>38</v>
      </c>
      <c r="E7980" s="70" t="s">
        <v>27</v>
      </c>
      <c r="F7980" s="70" t="s">
        <v>24</v>
      </c>
      <c r="G7980" s="78">
        <v>45283</v>
      </c>
      <c r="H7980" s="78">
        <v>45839</v>
      </c>
      <c r="I7980" s="69">
        <v>15105686.539999999</v>
      </c>
      <c r="J7980" s="70">
        <v>185</v>
      </c>
      <c r="K7980" s="71">
        <v>0.11899999999999999</v>
      </c>
      <c r="L7980" s="70">
        <v>0</v>
      </c>
      <c r="M7980" s="71">
        <v>0.85799999999999998</v>
      </c>
      <c r="N7980" s="72"/>
      <c r="O7980" s="73">
        <f>MIN(1,MAX(0,(1/(1+EXP(-(Assumptions!$B$5 + Assumptions!$B$6*$N7980))))*Assumptions!$B$3))</f>
        <v>3.9165722796764356E-2</v>
      </c>
      <c r="P7980" s="73">
        <f>VLOOKUP($F7980,Assumptions!$A$23:$B$27,2,FALSE)*Assumptions!$B$4</f>
        <v>0.2</v>
      </c>
      <c r="Q7980" s="74">
        <f t="shared" si="248"/>
        <v>118325.0263360909</v>
      </c>
      <c r="R7980" s="75" t="str">
        <f>IF($O7980&lt;Assumptions!$B$17,"A",IF($O7980&lt;Assumptions!$B$18,"B",IF($O7980&lt;Assumptions!$B$19,"C",IF($O7980&lt;Assumptions!$B$20,"D","E"))))</f>
        <v>B</v>
      </c>
      <c r="S7980" s="75">
        <f t="shared" si="249"/>
        <v>1</v>
      </c>
    </row>
    <row r="7981" spans="1:19" ht="17.399999999999999" x14ac:dyDescent="0.3">
      <c r="A7981" s="39" t="s">
        <v>1230</v>
      </c>
      <c r="B7981" s="39" t="s">
        <v>51</v>
      </c>
      <c r="C7981" s="39" t="s">
        <v>144</v>
      </c>
      <c r="D7981" s="39" t="s">
        <v>38</v>
      </c>
      <c r="E7981" s="70" t="s">
        <v>27</v>
      </c>
      <c r="F7981" s="70" t="s">
        <v>24</v>
      </c>
      <c r="G7981" s="78">
        <v>45283</v>
      </c>
      <c r="H7981" s="78">
        <v>45870</v>
      </c>
      <c r="I7981" s="69">
        <v>14725044.779999999</v>
      </c>
      <c r="J7981" s="70">
        <v>0</v>
      </c>
      <c r="K7981" s="71">
        <v>0.95199999999999996</v>
      </c>
      <c r="L7981" s="70">
        <v>0</v>
      </c>
      <c r="M7981" s="71">
        <v>0.85799999999999998</v>
      </c>
      <c r="N7981" s="72"/>
      <c r="O7981" s="73">
        <f>MIN(1,MAX(0,(1/(1+EXP(-(Assumptions!$B$5 + Assumptions!$B$6*$N7981))))*Assumptions!$B$3))</f>
        <v>3.9165722796764356E-2</v>
      </c>
      <c r="P7981" s="73">
        <f>VLOOKUP($F7981,Assumptions!$A$23:$B$27,2,FALSE)*Assumptions!$B$4</f>
        <v>0.2</v>
      </c>
      <c r="Q7981" s="74">
        <f t="shared" si="248"/>
        <v>115343.40440468439</v>
      </c>
      <c r="R7981" s="75" t="str">
        <f>IF($O7981&lt;Assumptions!$B$17,"A",IF($O7981&lt;Assumptions!$B$18,"B",IF($O7981&lt;Assumptions!$B$19,"C",IF($O7981&lt;Assumptions!$B$20,"D","E"))))</f>
        <v>B</v>
      </c>
      <c r="S7981" s="75">
        <f t="shared" si="249"/>
        <v>0</v>
      </c>
    </row>
    <row r="7982" spans="1:19" ht="17.399999999999999" x14ac:dyDescent="0.3">
      <c r="A7982" s="39" t="s">
        <v>1230</v>
      </c>
      <c r="B7982" s="39" t="s">
        <v>51</v>
      </c>
      <c r="C7982" s="39" t="s">
        <v>144</v>
      </c>
      <c r="D7982" s="39" t="s">
        <v>38</v>
      </c>
      <c r="E7982" s="70" t="s">
        <v>27</v>
      </c>
      <c r="F7982" s="70" t="s">
        <v>24</v>
      </c>
      <c r="G7982" s="78">
        <v>45283</v>
      </c>
      <c r="H7982" s="78">
        <v>45901</v>
      </c>
      <c r="I7982" s="69">
        <v>14336080.970000001</v>
      </c>
      <c r="J7982" s="70">
        <v>0</v>
      </c>
      <c r="K7982" s="71">
        <v>1.026</v>
      </c>
      <c r="L7982" s="70">
        <v>0</v>
      </c>
      <c r="M7982" s="71">
        <v>0.85799999999999998</v>
      </c>
      <c r="N7982" s="72"/>
      <c r="O7982" s="73">
        <f>MIN(1,MAX(0,(1/(1+EXP(-(Assumptions!$B$5 + Assumptions!$B$6*$N7982))))*Assumptions!$B$3))</f>
        <v>3.9165722796764356E-2</v>
      </c>
      <c r="P7982" s="73">
        <f>VLOOKUP($F7982,Assumptions!$A$23:$B$27,2,FALSE)*Assumptions!$B$4</f>
        <v>0.2</v>
      </c>
      <c r="Q7982" s="74">
        <f t="shared" si="248"/>
        <v>112296.59465259775</v>
      </c>
      <c r="R7982" s="75" t="str">
        <f>IF($O7982&lt;Assumptions!$B$17,"A",IF($O7982&lt;Assumptions!$B$18,"B",IF($O7982&lt;Assumptions!$B$19,"C",IF($O7982&lt;Assumptions!$B$20,"D","E"))))</f>
        <v>B</v>
      </c>
      <c r="S7982" s="75">
        <f t="shared" si="249"/>
        <v>0</v>
      </c>
    </row>
    <row r="7983" spans="1:19" ht="17.399999999999999" x14ac:dyDescent="0.3">
      <c r="A7983" s="39" t="s">
        <v>1230</v>
      </c>
      <c r="B7983" s="39" t="s">
        <v>51</v>
      </c>
      <c r="C7983" s="39" t="s">
        <v>144</v>
      </c>
      <c r="D7983" s="39" t="s">
        <v>38</v>
      </c>
      <c r="E7983" s="70" t="s">
        <v>27</v>
      </c>
      <c r="F7983" s="70" t="s">
        <v>24</v>
      </c>
      <c r="G7983" s="78">
        <v>45283</v>
      </c>
      <c r="H7983" s="78">
        <v>45931</v>
      </c>
      <c r="I7983" s="69">
        <v>14012730.699999999</v>
      </c>
      <c r="J7983" s="70">
        <v>0</v>
      </c>
      <c r="K7983" s="71">
        <v>1.1319999999999999</v>
      </c>
      <c r="L7983" s="70">
        <v>0</v>
      </c>
      <c r="M7983" s="71">
        <v>0.85799999999999998</v>
      </c>
      <c r="N7983" s="72"/>
      <c r="O7983" s="73">
        <f>MIN(1,MAX(0,(1/(1+EXP(-(Assumptions!$B$5 + Assumptions!$B$6*$N7983))))*Assumptions!$B$3))</f>
        <v>3.9165722796764356E-2</v>
      </c>
      <c r="P7983" s="73">
        <f>VLOOKUP($F7983,Assumptions!$A$23:$B$27,2,FALSE)*Assumptions!$B$4</f>
        <v>0.2</v>
      </c>
      <c r="Q7983" s="74">
        <f t="shared" si="248"/>
        <v>109763.74524438195</v>
      </c>
      <c r="R7983" s="75" t="str">
        <f>IF($O7983&lt;Assumptions!$B$17,"A",IF($O7983&lt;Assumptions!$B$18,"B",IF($O7983&lt;Assumptions!$B$19,"C",IF($O7983&lt;Assumptions!$B$20,"D","E"))))</f>
        <v>B</v>
      </c>
      <c r="S7983" s="75">
        <f t="shared" si="249"/>
        <v>0</v>
      </c>
    </row>
    <row r="7984" spans="1:19" ht="17.399999999999999" x14ac:dyDescent="0.3">
      <c r="A7984" s="39" t="s">
        <v>1230</v>
      </c>
      <c r="B7984" s="39" t="s">
        <v>51</v>
      </c>
      <c r="C7984" s="39" t="s">
        <v>144</v>
      </c>
      <c r="D7984" s="39" t="s">
        <v>38</v>
      </c>
      <c r="E7984" s="70" t="s">
        <v>27</v>
      </c>
      <c r="F7984" s="70" t="s">
        <v>24</v>
      </c>
      <c r="G7984" s="78">
        <v>45283</v>
      </c>
      <c r="H7984" s="78">
        <v>45962</v>
      </c>
      <c r="I7984" s="69">
        <v>13670378.699999999</v>
      </c>
      <c r="J7984" s="70">
        <v>0</v>
      </c>
      <c r="K7984" s="71">
        <v>1.0389999999999999</v>
      </c>
      <c r="L7984" s="70">
        <v>0</v>
      </c>
      <c r="M7984" s="71">
        <v>0.85799999999999998</v>
      </c>
      <c r="N7984" s="72"/>
      <c r="O7984" s="73">
        <f>MIN(1,MAX(0,(1/(1+EXP(-(Assumptions!$B$5 + Assumptions!$B$6*$N7984))))*Assumptions!$B$3))</f>
        <v>3.9165722796764356E-2</v>
      </c>
      <c r="P7984" s="73">
        <f>VLOOKUP($F7984,Assumptions!$A$23:$B$27,2,FALSE)*Assumptions!$B$4</f>
        <v>0.2</v>
      </c>
      <c r="Q7984" s="74">
        <f t="shared" si="248"/>
        <v>107082.05253819838</v>
      </c>
      <c r="R7984" s="75" t="str">
        <f>IF($O7984&lt;Assumptions!$B$17,"A",IF($O7984&lt;Assumptions!$B$18,"B",IF($O7984&lt;Assumptions!$B$19,"C",IF($O7984&lt;Assumptions!$B$20,"D","E"))))</f>
        <v>B</v>
      </c>
      <c r="S7984" s="75">
        <f t="shared" si="249"/>
        <v>0</v>
      </c>
    </row>
    <row r="7985" spans="1:19" ht="17.399999999999999" x14ac:dyDescent="0.3">
      <c r="A7985" s="39" t="s">
        <v>1230</v>
      </c>
      <c r="B7985" s="39" t="s">
        <v>51</v>
      </c>
      <c r="C7985" s="39" t="s">
        <v>144</v>
      </c>
      <c r="D7985" s="39" t="s">
        <v>38</v>
      </c>
      <c r="E7985" s="70" t="s">
        <v>27</v>
      </c>
      <c r="F7985" s="70" t="s">
        <v>24</v>
      </c>
      <c r="G7985" s="78">
        <v>45283</v>
      </c>
      <c r="H7985" s="78">
        <v>45992</v>
      </c>
      <c r="I7985" s="69">
        <v>13371553.33</v>
      </c>
      <c r="J7985" s="70">
        <v>0</v>
      </c>
      <c r="K7985" s="71">
        <v>1.127</v>
      </c>
      <c r="L7985" s="70">
        <v>0</v>
      </c>
      <c r="M7985" s="71">
        <v>0.85799999999999998</v>
      </c>
      <c r="N7985" s="72"/>
      <c r="O7985" s="73">
        <f>MIN(1,MAX(0,(1/(1+EXP(-(Assumptions!$B$5 + Assumptions!$B$6*$N7985))))*Assumptions!$B$3))</f>
        <v>3.9165722796764356E-2</v>
      </c>
      <c r="P7985" s="73">
        <f>VLOOKUP($F7985,Assumptions!$A$23:$B$27,2,FALSE)*Assumptions!$B$4</f>
        <v>0.2</v>
      </c>
      <c r="Q7985" s="74">
        <f t="shared" si="248"/>
        <v>104741.31021698628</v>
      </c>
      <c r="R7985" s="75" t="str">
        <f>IF($O7985&lt;Assumptions!$B$17,"A",IF($O7985&lt;Assumptions!$B$18,"B",IF($O7985&lt;Assumptions!$B$19,"C",IF($O7985&lt;Assumptions!$B$20,"D","E"))))</f>
        <v>B</v>
      </c>
      <c r="S7985" s="75">
        <f t="shared" si="249"/>
        <v>0</v>
      </c>
    </row>
    <row r="7986" spans="1:19" ht="17.399999999999999" x14ac:dyDescent="0.3">
      <c r="A7986" s="39" t="s">
        <v>1231</v>
      </c>
      <c r="B7986" s="39" t="s">
        <v>77</v>
      </c>
      <c r="C7986" s="39" t="s">
        <v>135</v>
      </c>
      <c r="D7986" s="39" t="s">
        <v>38</v>
      </c>
      <c r="E7986" s="70" t="s">
        <v>31</v>
      </c>
      <c r="F7986" s="70" t="s">
        <v>28</v>
      </c>
      <c r="G7986" s="78">
        <v>44577</v>
      </c>
      <c r="H7986" s="78">
        <v>45658</v>
      </c>
      <c r="I7986" s="69">
        <v>4686831.99</v>
      </c>
      <c r="J7986" s="70">
        <v>0</v>
      </c>
      <c r="K7986" s="71">
        <v>1.02</v>
      </c>
      <c r="L7986" s="70">
        <v>0</v>
      </c>
      <c r="M7986" s="71">
        <v>1.141</v>
      </c>
      <c r="N7986" s="72"/>
      <c r="O7986" s="73">
        <f>MIN(1,MAX(0,(1/(1+EXP(-(Assumptions!$B$5 + Assumptions!$B$6*$N7986))))*Assumptions!$B$3))</f>
        <v>3.9165722796764356E-2</v>
      </c>
      <c r="P7986" s="73">
        <f>VLOOKUP($F7986,Assumptions!$A$23:$B$27,2,FALSE)*Assumptions!$B$4</f>
        <v>0.35</v>
      </c>
      <c r="Q7986" s="74">
        <f t="shared" si="248"/>
        <v>64247.106880371612</v>
      </c>
      <c r="R7986" s="75" t="str">
        <f>IF($O7986&lt;Assumptions!$B$17,"A",IF($O7986&lt;Assumptions!$B$18,"B",IF($O7986&lt;Assumptions!$B$19,"C",IF($O7986&lt;Assumptions!$B$20,"D","E"))))</f>
        <v>B</v>
      </c>
      <c r="S7986" s="75">
        <f t="shared" si="249"/>
        <v>0</v>
      </c>
    </row>
    <row r="7987" spans="1:19" ht="17.399999999999999" x14ac:dyDescent="0.3">
      <c r="A7987" s="39" t="s">
        <v>1231</v>
      </c>
      <c r="B7987" s="39" t="s">
        <v>77</v>
      </c>
      <c r="C7987" s="39" t="s">
        <v>135</v>
      </c>
      <c r="D7987" s="39" t="s">
        <v>38</v>
      </c>
      <c r="E7987" s="70" t="s">
        <v>31</v>
      </c>
      <c r="F7987" s="70" t="s">
        <v>28</v>
      </c>
      <c r="G7987" s="78">
        <v>44577</v>
      </c>
      <c r="H7987" s="78">
        <v>45689</v>
      </c>
      <c r="I7987" s="69">
        <v>4557376.5999999996</v>
      </c>
      <c r="J7987" s="70">
        <v>0</v>
      </c>
      <c r="K7987" s="71">
        <v>1.04</v>
      </c>
      <c r="L7987" s="70">
        <v>0</v>
      </c>
      <c r="M7987" s="71">
        <v>1.141</v>
      </c>
      <c r="N7987" s="72"/>
      <c r="O7987" s="73">
        <f>MIN(1,MAX(0,(1/(1+EXP(-(Assumptions!$B$5 + Assumptions!$B$6*$N7987))))*Assumptions!$B$3))</f>
        <v>3.9165722796764356E-2</v>
      </c>
      <c r="P7987" s="73">
        <f>VLOOKUP($F7987,Assumptions!$A$23:$B$27,2,FALSE)*Assumptions!$B$4</f>
        <v>0.35</v>
      </c>
      <c r="Q7987" s="74">
        <f t="shared" si="248"/>
        <v>62472.532008621143</v>
      </c>
      <c r="R7987" s="75" t="str">
        <f>IF($O7987&lt;Assumptions!$B$17,"A",IF($O7987&lt;Assumptions!$B$18,"B",IF($O7987&lt;Assumptions!$B$19,"C",IF($O7987&lt;Assumptions!$B$20,"D","E"))))</f>
        <v>B</v>
      </c>
      <c r="S7987" s="75">
        <f t="shared" si="249"/>
        <v>0</v>
      </c>
    </row>
    <row r="7988" spans="1:19" ht="17.399999999999999" x14ac:dyDescent="0.3">
      <c r="A7988" s="39" t="s">
        <v>1231</v>
      </c>
      <c r="B7988" s="39" t="s">
        <v>77</v>
      </c>
      <c r="C7988" s="39" t="s">
        <v>135</v>
      </c>
      <c r="D7988" s="39" t="s">
        <v>38</v>
      </c>
      <c r="E7988" s="70" t="s">
        <v>31</v>
      </c>
      <c r="F7988" s="70" t="s">
        <v>28</v>
      </c>
      <c r="G7988" s="78">
        <v>44577</v>
      </c>
      <c r="H7988" s="78">
        <v>45717</v>
      </c>
      <c r="I7988" s="69">
        <v>4413900.97</v>
      </c>
      <c r="J7988" s="70">
        <v>0</v>
      </c>
      <c r="K7988" s="71">
        <v>1.101</v>
      </c>
      <c r="L7988" s="70">
        <v>0</v>
      </c>
      <c r="M7988" s="71">
        <v>1.141</v>
      </c>
      <c r="N7988" s="72"/>
      <c r="O7988" s="73">
        <f>MIN(1,MAX(0,(1/(1+EXP(-(Assumptions!$B$5 + Assumptions!$B$6*$N7988))))*Assumptions!$B$3))</f>
        <v>3.9165722796764356E-2</v>
      </c>
      <c r="P7988" s="73">
        <f>VLOOKUP($F7988,Assumptions!$A$23:$B$27,2,FALSE)*Assumptions!$B$4</f>
        <v>0.35</v>
      </c>
      <c r="Q7988" s="74">
        <f t="shared" si="248"/>
        <v>60505.76764518625</v>
      </c>
      <c r="R7988" s="75" t="str">
        <f>IF($O7988&lt;Assumptions!$B$17,"A",IF($O7988&lt;Assumptions!$B$18,"B",IF($O7988&lt;Assumptions!$B$19,"C",IF($O7988&lt;Assumptions!$B$20,"D","E"))))</f>
        <v>B</v>
      </c>
      <c r="S7988" s="75">
        <f t="shared" si="249"/>
        <v>0</v>
      </c>
    </row>
    <row r="7989" spans="1:19" ht="17.399999999999999" x14ac:dyDescent="0.3">
      <c r="A7989" s="39" t="s">
        <v>1231</v>
      </c>
      <c r="B7989" s="39" t="s">
        <v>77</v>
      </c>
      <c r="C7989" s="39" t="s">
        <v>135</v>
      </c>
      <c r="D7989" s="39" t="s">
        <v>38</v>
      </c>
      <c r="E7989" s="70" t="s">
        <v>31</v>
      </c>
      <c r="F7989" s="70" t="s">
        <v>28</v>
      </c>
      <c r="G7989" s="78">
        <v>44577</v>
      </c>
      <c r="H7989" s="78">
        <v>45748</v>
      </c>
      <c r="I7989" s="69">
        <v>4282839.95</v>
      </c>
      <c r="J7989" s="70">
        <v>0</v>
      </c>
      <c r="K7989" s="71">
        <v>1.103</v>
      </c>
      <c r="L7989" s="70">
        <v>0</v>
      </c>
      <c r="M7989" s="71">
        <v>1.141</v>
      </c>
      <c r="N7989" s="72"/>
      <c r="O7989" s="73">
        <f>MIN(1,MAX(0,(1/(1+EXP(-(Assumptions!$B$5 + Assumptions!$B$6*$N7989))))*Assumptions!$B$3))</f>
        <v>3.9165722796764356E-2</v>
      </c>
      <c r="P7989" s="73">
        <f>VLOOKUP($F7989,Assumptions!$A$23:$B$27,2,FALSE)*Assumptions!$B$4</f>
        <v>0.35</v>
      </c>
      <c r="Q7989" s="74">
        <f t="shared" si="248"/>
        <v>58709.182792612839</v>
      </c>
      <c r="R7989" s="75" t="str">
        <f>IF($O7989&lt;Assumptions!$B$17,"A",IF($O7989&lt;Assumptions!$B$18,"B",IF($O7989&lt;Assumptions!$B$19,"C",IF($O7989&lt;Assumptions!$B$20,"D","E"))))</f>
        <v>B</v>
      </c>
      <c r="S7989" s="75">
        <f t="shared" si="249"/>
        <v>0</v>
      </c>
    </row>
    <row r="7990" spans="1:19" ht="17.399999999999999" x14ac:dyDescent="0.3">
      <c r="A7990" s="39" t="s">
        <v>1231</v>
      </c>
      <c r="B7990" s="39" t="s">
        <v>77</v>
      </c>
      <c r="C7990" s="39" t="s">
        <v>135</v>
      </c>
      <c r="D7990" s="39" t="s">
        <v>38</v>
      </c>
      <c r="E7990" s="70" t="s">
        <v>31</v>
      </c>
      <c r="F7990" s="70" t="s">
        <v>28</v>
      </c>
      <c r="G7990" s="78">
        <v>44577</v>
      </c>
      <c r="H7990" s="78">
        <v>45778</v>
      </c>
      <c r="I7990" s="69">
        <v>4156015.56</v>
      </c>
      <c r="J7990" s="70">
        <v>0</v>
      </c>
      <c r="K7990" s="71">
        <v>0.99199999999999999</v>
      </c>
      <c r="L7990" s="70">
        <v>0</v>
      </c>
      <c r="M7990" s="71">
        <v>1.141</v>
      </c>
      <c r="N7990" s="72"/>
      <c r="O7990" s="73">
        <f>MIN(1,MAX(0,(1/(1+EXP(-(Assumptions!$B$5 + Assumptions!$B$6*$N7990))))*Assumptions!$B$3))</f>
        <v>3.9165722796764356E-2</v>
      </c>
      <c r="P7990" s="73">
        <f>VLOOKUP($F7990,Assumptions!$A$23:$B$27,2,FALSE)*Assumptions!$B$4</f>
        <v>0.35</v>
      </c>
      <c r="Q7990" s="74">
        <f t="shared" si="248"/>
        <v>56970.673676699778</v>
      </c>
      <c r="R7990" s="75" t="str">
        <f>IF($O7990&lt;Assumptions!$B$17,"A",IF($O7990&lt;Assumptions!$B$18,"B",IF($O7990&lt;Assumptions!$B$19,"C",IF($O7990&lt;Assumptions!$B$20,"D","E"))))</f>
        <v>B</v>
      </c>
      <c r="S7990" s="75">
        <f t="shared" si="249"/>
        <v>0</v>
      </c>
    </row>
    <row r="7991" spans="1:19" ht="17.399999999999999" x14ac:dyDescent="0.3">
      <c r="A7991" s="39" t="s">
        <v>1231</v>
      </c>
      <c r="B7991" s="39" t="s">
        <v>77</v>
      </c>
      <c r="C7991" s="39" t="s">
        <v>135</v>
      </c>
      <c r="D7991" s="39" t="s">
        <v>38</v>
      </c>
      <c r="E7991" s="70" t="s">
        <v>31</v>
      </c>
      <c r="F7991" s="70" t="s">
        <v>28</v>
      </c>
      <c r="G7991" s="78">
        <v>44577</v>
      </c>
      <c r="H7991" s="78">
        <v>45809</v>
      </c>
      <c r="I7991" s="69">
        <v>4038288.73</v>
      </c>
      <c r="J7991" s="70">
        <v>0</v>
      </c>
      <c r="K7991" s="71">
        <v>0.96899999999999997</v>
      </c>
      <c r="L7991" s="70">
        <v>0</v>
      </c>
      <c r="M7991" s="71">
        <v>1.141</v>
      </c>
      <c r="N7991" s="72"/>
      <c r="O7991" s="73">
        <f>MIN(1,MAX(0,(1/(1+EXP(-(Assumptions!$B$5 + Assumptions!$B$6*$N7991))))*Assumptions!$B$3))</f>
        <v>3.9165722796764356E-2</v>
      </c>
      <c r="P7991" s="73">
        <f>VLOOKUP($F7991,Assumptions!$A$23:$B$27,2,FALSE)*Assumptions!$B$4</f>
        <v>0.35</v>
      </c>
      <c r="Q7991" s="74">
        <f t="shared" si="248"/>
        <v>55356.87394036715</v>
      </c>
      <c r="R7991" s="75" t="str">
        <f>IF($O7991&lt;Assumptions!$B$17,"A",IF($O7991&lt;Assumptions!$B$18,"B",IF($O7991&lt;Assumptions!$B$19,"C",IF($O7991&lt;Assumptions!$B$20,"D","E"))))</f>
        <v>B</v>
      </c>
      <c r="S7991" s="75">
        <f t="shared" si="249"/>
        <v>0</v>
      </c>
    </row>
    <row r="7992" spans="1:19" ht="17.399999999999999" x14ac:dyDescent="0.3">
      <c r="A7992" s="39" t="s">
        <v>1231</v>
      </c>
      <c r="B7992" s="39" t="s">
        <v>77</v>
      </c>
      <c r="C7992" s="39" t="s">
        <v>135</v>
      </c>
      <c r="D7992" s="39" t="s">
        <v>38</v>
      </c>
      <c r="E7992" s="70" t="s">
        <v>31</v>
      </c>
      <c r="F7992" s="70" t="s">
        <v>28</v>
      </c>
      <c r="G7992" s="78">
        <v>44577</v>
      </c>
      <c r="H7992" s="78">
        <v>45839</v>
      </c>
      <c r="I7992" s="69">
        <v>3906277.35</v>
      </c>
      <c r="J7992" s="70">
        <v>0</v>
      </c>
      <c r="K7992" s="71">
        <v>1.083</v>
      </c>
      <c r="L7992" s="70">
        <v>0</v>
      </c>
      <c r="M7992" s="71">
        <v>1.141</v>
      </c>
      <c r="N7992" s="72"/>
      <c r="O7992" s="73">
        <f>MIN(1,MAX(0,(1/(1+EXP(-(Assumptions!$B$5 + Assumptions!$B$6*$N7992))))*Assumptions!$B$3))</f>
        <v>3.9165722796764356E-2</v>
      </c>
      <c r="P7992" s="73">
        <f>VLOOKUP($F7992,Assumptions!$A$23:$B$27,2,FALSE)*Assumptions!$B$4</f>
        <v>0.35</v>
      </c>
      <c r="Q7992" s="74">
        <f t="shared" si="248"/>
        <v>53547.261550082731</v>
      </c>
      <c r="R7992" s="75" t="str">
        <f>IF($O7992&lt;Assumptions!$B$17,"A",IF($O7992&lt;Assumptions!$B$18,"B",IF($O7992&lt;Assumptions!$B$19,"C",IF($O7992&lt;Assumptions!$B$20,"D","E"))))</f>
        <v>B</v>
      </c>
      <c r="S7992" s="75">
        <f t="shared" si="249"/>
        <v>0</v>
      </c>
    </row>
    <row r="7993" spans="1:19" ht="17.399999999999999" x14ac:dyDescent="0.3">
      <c r="A7993" s="39" t="s">
        <v>1231</v>
      </c>
      <c r="B7993" s="39" t="s">
        <v>77</v>
      </c>
      <c r="C7993" s="39" t="s">
        <v>135</v>
      </c>
      <c r="D7993" s="39" t="s">
        <v>38</v>
      </c>
      <c r="E7993" s="70" t="s">
        <v>31</v>
      </c>
      <c r="F7993" s="70" t="s">
        <v>28</v>
      </c>
      <c r="G7993" s="78">
        <v>44577</v>
      </c>
      <c r="H7993" s="78">
        <v>45870</v>
      </c>
      <c r="I7993" s="69">
        <v>3777869.18</v>
      </c>
      <c r="J7993" s="70">
        <v>65</v>
      </c>
      <c r="K7993" s="71">
        <v>0.69099999999999995</v>
      </c>
      <c r="L7993" s="70">
        <v>0</v>
      </c>
      <c r="M7993" s="71">
        <v>1.141</v>
      </c>
      <c r="N7993" s="72"/>
      <c r="O7993" s="73">
        <f>MIN(1,MAX(0,(1/(1+EXP(-(Assumptions!$B$5 + Assumptions!$B$6*$N7993))))*Assumptions!$B$3))</f>
        <v>3.9165722796764356E-2</v>
      </c>
      <c r="P7993" s="73">
        <f>VLOOKUP($F7993,Assumptions!$A$23:$B$27,2,FALSE)*Assumptions!$B$4</f>
        <v>0.35</v>
      </c>
      <c r="Q7993" s="74">
        <f t="shared" si="248"/>
        <v>51787.04197321181</v>
      </c>
      <c r="R7993" s="75" t="str">
        <f>IF($O7993&lt;Assumptions!$B$17,"A",IF($O7993&lt;Assumptions!$B$18,"B",IF($O7993&lt;Assumptions!$B$19,"C",IF($O7993&lt;Assumptions!$B$20,"D","E"))))</f>
        <v>B</v>
      </c>
      <c r="S7993" s="75">
        <f t="shared" si="249"/>
        <v>0</v>
      </c>
    </row>
    <row r="7994" spans="1:19" ht="17.399999999999999" x14ac:dyDescent="0.3">
      <c r="A7994" s="39" t="s">
        <v>1231</v>
      </c>
      <c r="B7994" s="39" t="s">
        <v>77</v>
      </c>
      <c r="C7994" s="39" t="s">
        <v>135</v>
      </c>
      <c r="D7994" s="39" t="s">
        <v>38</v>
      </c>
      <c r="E7994" s="70" t="s">
        <v>31</v>
      </c>
      <c r="F7994" s="70" t="s">
        <v>28</v>
      </c>
      <c r="G7994" s="78">
        <v>44577</v>
      </c>
      <c r="H7994" s="78">
        <v>45901</v>
      </c>
      <c r="I7994" s="69">
        <v>3658022.02</v>
      </c>
      <c r="J7994" s="70">
        <v>0</v>
      </c>
      <c r="K7994" s="71">
        <v>1.034</v>
      </c>
      <c r="L7994" s="70">
        <v>0</v>
      </c>
      <c r="M7994" s="71">
        <v>1.141</v>
      </c>
      <c r="N7994" s="72"/>
      <c r="O7994" s="73">
        <f>MIN(1,MAX(0,(1/(1+EXP(-(Assumptions!$B$5 + Assumptions!$B$6*$N7994))))*Assumptions!$B$3))</f>
        <v>3.9165722796764356E-2</v>
      </c>
      <c r="P7994" s="73">
        <f>VLOOKUP($F7994,Assumptions!$A$23:$B$27,2,FALSE)*Assumptions!$B$4</f>
        <v>0.35</v>
      </c>
      <c r="Q7994" s="74">
        <f t="shared" si="248"/>
        <v>50144.176746922996</v>
      </c>
      <c r="R7994" s="75" t="str">
        <f>IF($O7994&lt;Assumptions!$B$17,"A",IF($O7994&lt;Assumptions!$B$18,"B",IF($O7994&lt;Assumptions!$B$19,"C",IF($O7994&lt;Assumptions!$B$20,"D","E"))))</f>
        <v>B</v>
      </c>
      <c r="S7994" s="75">
        <f t="shared" si="249"/>
        <v>0</v>
      </c>
    </row>
    <row r="7995" spans="1:19" ht="17.399999999999999" x14ac:dyDescent="0.3">
      <c r="A7995" s="39" t="s">
        <v>1231</v>
      </c>
      <c r="B7995" s="39" t="s">
        <v>77</v>
      </c>
      <c r="C7995" s="39" t="s">
        <v>135</v>
      </c>
      <c r="D7995" s="39" t="s">
        <v>38</v>
      </c>
      <c r="E7995" s="70" t="s">
        <v>31</v>
      </c>
      <c r="F7995" s="70" t="s">
        <v>28</v>
      </c>
      <c r="G7995" s="78">
        <v>44577</v>
      </c>
      <c r="H7995" s="78">
        <v>45931</v>
      </c>
      <c r="I7995" s="69">
        <v>3557261.96</v>
      </c>
      <c r="J7995" s="70">
        <v>0</v>
      </c>
      <c r="K7995" s="71">
        <v>1.042</v>
      </c>
      <c r="L7995" s="70">
        <v>0</v>
      </c>
      <c r="M7995" s="71">
        <v>1.141</v>
      </c>
      <c r="N7995" s="72"/>
      <c r="O7995" s="73">
        <f>MIN(1,MAX(0,(1/(1+EXP(-(Assumptions!$B$5 + Assumptions!$B$6*$N7995))))*Assumptions!$B$3))</f>
        <v>3.9165722796764356E-2</v>
      </c>
      <c r="P7995" s="73">
        <f>VLOOKUP($F7995,Assumptions!$A$23:$B$27,2,FALSE)*Assumptions!$B$4</f>
        <v>0.35</v>
      </c>
      <c r="Q7995" s="74">
        <f t="shared" si="248"/>
        <v>48762.957544292127</v>
      </c>
      <c r="R7995" s="75" t="str">
        <f>IF($O7995&lt;Assumptions!$B$17,"A",IF($O7995&lt;Assumptions!$B$18,"B",IF($O7995&lt;Assumptions!$B$19,"C",IF($O7995&lt;Assumptions!$B$20,"D","E"))))</f>
        <v>B</v>
      </c>
      <c r="S7995" s="75">
        <f t="shared" si="249"/>
        <v>0</v>
      </c>
    </row>
    <row r="7996" spans="1:19" ht="17.399999999999999" x14ac:dyDescent="0.3">
      <c r="A7996" s="39" t="s">
        <v>1231</v>
      </c>
      <c r="B7996" s="39" t="s">
        <v>77</v>
      </c>
      <c r="C7996" s="39" t="s">
        <v>135</v>
      </c>
      <c r="D7996" s="39" t="s">
        <v>38</v>
      </c>
      <c r="E7996" s="70" t="s">
        <v>31</v>
      </c>
      <c r="F7996" s="70" t="s">
        <v>28</v>
      </c>
      <c r="G7996" s="78">
        <v>44577</v>
      </c>
      <c r="H7996" s="78">
        <v>45962</v>
      </c>
      <c r="I7996" s="69">
        <v>3446849.97</v>
      </c>
      <c r="J7996" s="70">
        <v>65</v>
      </c>
      <c r="K7996" s="71">
        <v>0.42499999999999999</v>
      </c>
      <c r="L7996" s="70">
        <v>0</v>
      </c>
      <c r="M7996" s="71">
        <v>1.141</v>
      </c>
      <c r="N7996" s="72"/>
      <c r="O7996" s="73">
        <f>MIN(1,MAX(0,(1/(1+EXP(-(Assumptions!$B$5 + Assumptions!$B$6*$N7996))))*Assumptions!$B$3))</f>
        <v>3.9165722796764356E-2</v>
      </c>
      <c r="P7996" s="73">
        <f>VLOOKUP($F7996,Assumptions!$A$23:$B$27,2,FALSE)*Assumptions!$B$4</f>
        <v>0.35</v>
      </c>
      <c r="Q7996" s="74">
        <f t="shared" si="248"/>
        <v>47249.429656469438</v>
      </c>
      <c r="R7996" s="75" t="str">
        <f>IF($O7996&lt;Assumptions!$B$17,"A",IF($O7996&lt;Assumptions!$B$18,"B",IF($O7996&lt;Assumptions!$B$19,"C",IF($O7996&lt;Assumptions!$B$20,"D","E"))))</f>
        <v>B</v>
      </c>
      <c r="S7996" s="75">
        <f t="shared" si="249"/>
        <v>0</v>
      </c>
    </row>
    <row r="7997" spans="1:19" ht="17.399999999999999" x14ac:dyDescent="0.3">
      <c r="A7997" s="39" t="s">
        <v>1231</v>
      </c>
      <c r="B7997" s="39" t="s">
        <v>77</v>
      </c>
      <c r="C7997" s="39" t="s">
        <v>135</v>
      </c>
      <c r="D7997" s="39" t="s">
        <v>38</v>
      </c>
      <c r="E7997" s="70" t="s">
        <v>31</v>
      </c>
      <c r="F7997" s="70" t="s">
        <v>28</v>
      </c>
      <c r="G7997" s="78">
        <v>44577</v>
      </c>
      <c r="H7997" s="78">
        <v>45992</v>
      </c>
      <c r="I7997" s="69">
        <v>3353426.96</v>
      </c>
      <c r="J7997" s="70">
        <v>0</v>
      </c>
      <c r="K7997" s="71">
        <v>1.0609999999999999</v>
      </c>
      <c r="L7997" s="70">
        <v>0</v>
      </c>
      <c r="M7997" s="71">
        <v>1.141</v>
      </c>
      <c r="N7997" s="72"/>
      <c r="O7997" s="73">
        <f>MIN(1,MAX(0,(1/(1+EXP(-(Assumptions!$B$5 + Assumptions!$B$6*$N7997))))*Assumptions!$B$3))</f>
        <v>3.9165722796764356E-2</v>
      </c>
      <c r="P7997" s="73">
        <f>VLOOKUP($F7997,Assumptions!$A$23:$B$27,2,FALSE)*Assumptions!$B$4</f>
        <v>0.35</v>
      </c>
      <c r="Q7997" s="74">
        <f t="shared" si="248"/>
        <v>45968.786757094662</v>
      </c>
      <c r="R7997" s="75" t="str">
        <f>IF($O7997&lt;Assumptions!$B$17,"A",IF($O7997&lt;Assumptions!$B$18,"B",IF($O7997&lt;Assumptions!$B$19,"C",IF($O7997&lt;Assumptions!$B$20,"D","E"))))</f>
        <v>B</v>
      </c>
      <c r="S7997" s="75">
        <f t="shared" si="249"/>
        <v>0</v>
      </c>
    </row>
    <row r="7998" spans="1:19" ht="17.399999999999999" x14ac:dyDescent="0.3">
      <c r="A7998" s="39" t="s">
        <v>1232</v>
      </c>
      <c r="B7998" s="39" t="s">
        <v>93</v>
      </c>
      <c r="C7998" s="39" t="s">
        <v>135</v>
      </c>
      <c r="D7998" s="39" t="s">
        <v>30</v>
      </c>
      <c r="E7998" s="70" t="s">
        <v>46</v>
      </c>
      <c r="F7998" s="70" t="s">
        <v>28</v>
      </c>
      <c r="G7998" s="78">
        <v>43625</v>
      </c>
      <c r="H7998" s="78">
        <v>45658</v>
      </c>
      <c r="I7998" s="69">
        <v>3867736.75</v>
      </c>
      <c r="J7998" s="70">
        <v>0</v>
      </c>
      <c r="K7998" s="71">
        <v>1.006</v>
      </c>
      <c r="L7998" s="70">
        <v>0</v>
      </c>
      <c r="M7998" s="71">
        <v>0.98599999999999999</v>
      </c>
      <c r="N7998" s="72"/>
      <c r="O7998" s="73">
        <f>MIN(1,MAX(0,(1/(1+EXP(-(Assumptions!$B$5 + Assumptions!$B$6*$N7998))))*Assumptions!$B$3))</f>
        <v>3.9165722796764356E-2</v>
      </c>
      <c r="P7998" s="73">
        <f>VLOOKUP($F7998,Assumptions!$A$23:$B$27,2,FALSE)*Assumptions!$B$4</f>
        <v>0.35</v>
      </c>
      <c r="Q7998" s="74">
        <f t="shared" si="248"/>
        <v>53018.946890475396</v>
      </c>
      <c r="R7998" s="75" t="str">
        <f>IF($O7998&lt;Assumptions!$B$17,"A",IF($O7998&lt;Assumptions!$B$18,"B",IF($O7998&lt;Assumptions!$B$19,"C",IF($O7998&lt;Assumptions!$B$20,"D","E"))))</f>
        <v>B</v>
      </c>
      <c r="S7998" s="75">
        <f t="shared" si="249"/>
        <v>0</v>
      </c>
    </row>
    <row r="7999" spans="1:19" ht="17.399999999999999" x14ac:dyDescent="0.3">
      <c r="A7999" s="39" t="s">
        <v>1232</v>
      </c>
      <c r="B7999" s="39" t="s">
        <v>93</v>
      </c>
      <c r="C7999" s="39" t="s">
        <v>135</v>
      </c>
      <c r="D7999" s="39" t="s">
        <v>30</v>
      </c>
      <c r="E7999" s="70" t="s">
        <v>46</v>
      </c>
      <c r="F7999" s="70" t="s">
        <v>28</v>
      </c>
      <c r="G7999" s="78">
        <v>43625</v>
      </c>
      <c r="H7999" s="78">
        <v>45689</v>
      </c>
      <c r="I7999" s="69">
        <v>3765155.81</v>
      </c>
      <c r="J7999" s="70">
        <v>0</v>
      </c>
      <c r="K7999" s="71">
        <v>1.1020000000000001</v>
      </c>
      <c r="L7999" s="70">
        <v>0</v>
      </c>
      <c r="M7999" s="71">
        <v>0.98599999999999999</v>
      </c>
      <c r="N7999" s="72"/>
      <c r="O7999" s="73">
        <f>MIN(1,MAX(0,(1/(1+EXP(-(Assumptions!$B$5 + Assumptions!$B$6*$N7999))))*Assumptions!$B$3))</f>
        <v>3.9165722796764356E-2</v>
      </c>
      <c r="P7999" s="73">
        <f>VLOOKUP($F7999,Assumptions!$A$23:$B$27,2,FALSE)*Assumptions!$B$4</f>
        <v>0.35</v>
      </c>
      <c r="Q7999" s="74">
        <f t="shared" si="248"/>
        <v>51612.767059380363</v>
      </c>
      <c r="R7999" s="75" t="str">
        <f>IF($O7999&lt;Assumptions!$B$17,"A",IF($O7999&lt;Assumptions!$B$18,"B",IF($O7999&lt;Assumptions!$B$19,"C",IF($O7999&lt;Assumptions!$B$20,"D","E"))))</f>
        <v>B</v>
      </c>
      <c r="S7999" s="75">
        <f t="shared" si="249"/>
        <v>0</v>
      </c>
    </row>
    <row r="8000" spans="1:19" ht="17.399999999999999" x14ac:dyDescent="0.3">
      <c r="A8000" s="39" t="s">
        <v>1232</v>
      </c>
      <c r="B8000" s="39" t="s">
        <v>93</v>
      </c>
      <c r="C8000" s="39" t="s">
        <v>135</v>
      </c>
      <c r="D8000" s="39" t="s">
        <v>30</v>
      </c>
      <c r="E8000" s="70" t="s">
        <v>46</v>
      </c>
      <c r="F8000" s="70" t="s">
        <v>28</v>
      </c>
      <c r="G8000" s="78">
        <v>43625</v>
      </c>
      <c r="H8000" s="78">
        <v>45717</v>
      </c>
      <c r="I8000" s="69">
        <v>3653444.9</v>
      </c>
      <c r="J8000" s="70">
        <v>0</v>
      </c>
      <c r="K8000" s="71">
        <v>1.0549999999999999</v>
      </c>
      <c r="L8000" s="70">
        <v>0</v>
      </c>
      <c r="M8000" s="71">
        <v>0.98599999999999999</v>
      </c>
      <c r="N8000" s="72"/>
      <c r="O8000" s="73">
        <f>MIN(1,MAX(0,(1/(1+EXP(-(Assumptions!$B$5 + Assumptions!$B$6*$N8000))))*Assumptions!$B$3))</f>
        <v>3.9165722796764356E-2</v>
      </c>
      <c r="P8000" s="73">
        <f>VLOOKUP($F8000,Assumptions!$A$23:$B$27,2,FALSE)*Assumptions!$B$4</f>
        <v>0.35</v>
      </c>
      <c r="Q8000" s="74">
        <f t="shared" si="248"/>
        <v>50081.433572328366</v>
      </c>
      <c r="R8000" s="75" t="str">
        <f>IF($O8000&lt;Assumptions!$B$17,"A",IF($O8000&lt;Assumptions!$B$18,"B",IF($O8000&lt;Assumptions!$B$19,"C",IF($O8000&lt;Assumptions!$B$20,"D","E"))))</f>
        <v>B</v>
      </c>
      <c r="S8000" s="75">
        <f t="shared" si="249"/>
        <v>0</v>
      </c>
    </row>
    <row r="8001" spans="1:19" ht="17.399999999999999" x14ac:dyDescent="0.3">
      <c r="A8001" s="39" t="s">
        <v>1232</v>
      </c>
      <c r="B8001" s="39" t="s">
        <v>93</v>
      </c>
      <c r="C8001" s="39" t="s">
        <v>135</v>
      </c>
      <c r="D8001" s="39" t="s">
        <v>30</v>
      </c>
      <c r="E8001" s="70" t="s">
        <v>46</v>
      </c>
      <c r="F8001" s="70" t="s">
        <v>28</v>
      </c>
      <c r="G8001" s="78">
        <v>43625</v>
      </c>
      <c r="H8001" s="78">
        <v>45748</v>
      </c>
      <c r="I8001" s="69">
        <v>3550777.17</v>
      </c>
      <c r="J8001" s="70">
        <v>65</v>
      </c>
      <c r="K8001" s="71">
        <v>0.871</v>
      </c>
      <c r="L8001" s="70">
        <v>0</v>
      </c>
      <c r="M8001" s="71">
        <v>0.98599999999999999</v>
      </c>
      <c r="N8001" s="72"/>
      <c r="O8001" s="73">
        <f>MIN(1,MAX(0,(1/(1+EXP(-(Assumptions!$B$5 + Assumptions!$B$6*$N8001))))*Assumptions!$B$3))</f>
        <v>3.9165722796764356E-2</v>
      </c>
      <c r="P8001" s="73">
        <f>VLOOKUP($F8001,Assumptions!$A$23:$B$27,2,FALSE)*Assumptions!$B$4</f>
        <v>0.35</v>
      </c>
      <c r="Q8001" s="74">
        <f t="shared" ref="Q8001:Q8064" si="250">$I8001*$O8001*$P8001</f>
        <v>48674.064023654792</v>
      </c>
      <c r="R8001" s="75" t="str">
        <f>IF($O8001&lt;Assumptions!$B$17,"A",IF($O8001&lt;Assumptions!$B$18,"B",IF($O8001&lt;Assumptions!$B$19,"C",IF($O8001&lt;Assumptions!$B$20,"D","E"))))</f>
        <v>B</v>
      </c>
      <c r="S8001" s="75">
        <f t="shared" ref="S8001:S8064" si="251">--($J8001&gt;=180)</f>
        <v>0</v>
      </c>
    </row>
    <row r="8002" spans="1:19" ht="17.399999999999999" x14ac:dyDescent="0.3">
      <c r="A8002" s="39" t="s">
        <v>1232</v>
      </c>
      <c r="B8002" s="39" t="s">
        <v>93</v>
      </c>
      <c r="C8002" s="39" t="s">
        <v>135</v>
      </c>
      <c r="D8002" s="39" t="s">
        <v>30</v>
      </c>
      <c r="E8002" s="70" t="s">
        <v>46</v>
      </c>
      <c r="F8002" s="70" t="s">
        <v>28</v>
      </c>
      <c r="G8002" s="78">
        <v>43625</v>
      </c>
      <c r="H8002" s="78">
        <v>45778</v>
      </c>
      <c r="I8002" s="69">
        <v>3435119.07</v>
      </c>
      <c r="J8002" s="70">
        <v>0</v>
      </c>
      <c r="K8002" s="71">
        <v>1.0580000000000001</v>
      </c>
      <c r="L8002" s="70">
        <v>0</v>
      </c>
      <c r="M8002" s="71">
        <v>0.98599999999999999</v>
      </c>
      <c r="N8002" s="72"/>
      <c r="O8002" s="73">
        <f>MIN(1,MAX(0,(1/(1+EXP(-(Assumptions!$B$5 + Assumptions!$B$6*$N8002))))*Assumptions!$B$3))</f>
        <v>3.9165722796764356E-2</v>
      </c>
      <c r="P8002" s="73">
        <f>VLOOKUP($F8002,Assumptions!$A$23:$B$27,2,FALSE)*Assumptions!$B$4</f>
        <v>0.35</v>
      </c>
      <c r="Q8002" s="74">
        <f t="shared" si="250"/>
        <v>47088.622444324639</v>
      </c>
      <c r="R8002" s="75" t="str">
        <f>IF($O8002&lt;Assumptions!$B$17,"A",IF($O8002&lt;Assumptions!$B$18,"B",IF($O8002&lt;Assumptions!$B$19,"C",IF($O8002&lt;Assumptions!$B$20,"D","E"))))</f>
        <v>B</v>
      </c>
      <c r="S8002" s="75">
        <f t="shared" si="251"/>
        <v>0</v>
      </c>
    </row>
    <row r="8003" spans="1:19" ht="17.399999999999999" x14ac:dyDescent="0.3">
      <c r="A8003" s="39" t="s">
        <v>1232</v>
      </c>
      <c r="B8003" s="39" t="s">
        <v>93</v>
      </c>
      <c r="C8003" s="39" t="s">
        <v>135</v>
      </c>
      <c r="D8003" s="39" t="s">
        <v>30</v>
      </c>
      <c r="E8003" s="70" t="s">
        <v>46</v>
      </c>
      <c r="F8003" s="70" t="s">
        <v>28</v>
      </c>
      <c r="G8003" s="78">
        <v>43625</v>
      </c>
      <c r="H8003" s="78">
        <v>45809</v>
      </c>
      <c r="I8003" s="69">
        <v>3331890.42</v>
      </c>
      <c r="J8003" s="70">
        <v>0</v>
      </c>
      <c r="K8003" s="71">
        <v>1.149</v>
      </c>
      <c r="L8003" s="70">
        <v>0</v>
      </c>
      <c r="M8003" s="71">
        <v>0.98599999999999999</v>
      </c>
      <c r="N8003" s="72"/>
      <c r="O8003" s="73">
        <f>MIN(1,MAX(0,(1/(1+EXP(-(Assumptions!$B$5 + Assumptions!$B$6*$N8003))))*Assumptions!$B$3))</f>
        <v>3.9165722796764356E-2</v>
      </c>
      <c r="P8003" s="73">
        <f>VLOOKUP($F8003,Assumptions!$A$23:$B$27,2,FALSE)*Assumptions!$B$4</f>
        <v>0.35</v>
      </c>
      <c r="Q8003" s="74">
        <f t="shared" si="250"/>
        <v>45673.563802620163</v>
      </c>
      <c r="R8003" s="75" t="str">
        <f>IF($O8003&lt;Assumptions!$B$17,"A",IF($O8003&lt;Assumptions!$B$18,"B",IF($O8003&lt;Assumptions!$B$19,"C",IF($O8003&lt;Assumptions!$B$20,"D","E"))))</f>
        <v>B</v>
      </c>
      <c r="S8003" s="75">
        <f t="shared" si="251"/>
        <v>0</v>
      </c>
    </row>
    <row r="8004" spans="1:19" ht="17.399999999999999" x14ac:dyDescent="0.3">
      <c r="A8004" s="39" t="s">
        <v>1232</v>
      </c>
      <c r="B8004" s="39" t="s">
        <v>93</v>
      </c>
      <c r="C8004" s="39" t="s">
        <v>135</v>
      </c>
      <c r="D8004" s="39" t="s">
        <v>30</v>
      </c>
      <c r="E8004" s="70" t="s">
        <v>46</v>
      </c>
      <c r="F8004" s="70" t="s">
        <v>28</v>
      </c>
      <c r="G8004" s="78">
        <v>43625</v>
      </c>
      <c r="H8004" s="78">
        <v>45839</v>
      </c>
      <c r="I8004" s="69">
        <v>3227284.62</v>
      </c>
      <c r="J8004" s="70">
        <v>0</v>
      </c>
      <c r="K8004" s="71">
        <v>1.008</v>
      </c>
      <c r="L8004" s="70">
        <v>0</v>
      </c>
      <c r="M8004" s="71">
        <v>0.98599999999999999</v>
      </c>
      <c r="N8004" s="72"/>
      <c r="O8004" s="73">
        <f>MIN(1,MAX(0,(1/(1+EXP(-(Assumptions!$B$5 + Assumptions!$B$6*$N8004))))*Assumptions!$B$3))</f>
        <v>3.9165722796764356E-2</v>
      </c>
      <c r="P8004" s="73">
        <f>VLOOKUP($F8004,Assumptions!$A$23:$B$27,2,FALSE)*Assumptions!$B$4</f>
        <v>0.35</v>
      </c>
      <c r="Q8004" s="74">
        <f t="shared" si="250"/>
        <v>44239.627184613346</v>
      </c>
      <c r="R8004" s="75" t="str">
        <f>IF($O8004&lt;Assumptions!$B$17,"A",IF($O8004&lt;Assumptions!$B$18,"B",IF($O8004&lt;Assumptions!$B$19,"C",IF($O8004&lt;Assumptions!$B$20,"D","E"))))</f>
        <v>B</v>
      </c>
      <c r="S8004" s="75">
        <f t="shared" si="251"/>
        <v>0</v>
      </c>
    </row>
    <row r="8005" spans="1:19" ht="17.399999999999999" x14ac:dyDescent="0.3">
      <c r="A8005" s="39" t="s">
        <v>1232</v>
      </c>
      <c r="B8005" s="39" t="s">
        <v>93</v>
      </c>
      <c r="C8005" s="39" t="s">
        <v>135</v>
      </c>
      <c r="D8005" s="39" t="s">
        <v>30</v>
      </c>
      <c r="E8005" s="70" t="s">
        <v>46</v>
      </c>
      <c r="F8005" s="70" t="s">
        <v>28</v>
      </c>
      <c r="G8005" s="78">
        <v>43625</v>
      </c>
      <c r="H8005" s="78">
        <v>45870</v>
      </c>
      <c r="I8005" s="69">
        <v>3121472.77</v>
      </c>
      <c r="J8005" s="70">
        <v>65</v>
      </c>
      <c r="K8005" s="71">
        <v>0.78500000000000003</v>
      </c>
      <c r="L8005" s="70">
        <v>0</v>
      </c>
      <c r="M8005" s="71">
        <v>0.98599999999999999</v>
      </c>
      <c r="N8005" s="72"/>
      <c r="O8005" s="73">
        <f>MIN(1,MAX(0,(1/(1+EXP(-(Assumptions!$B$5 + Assumptions!$B$6*$N8005))))*Assumptions!$B$3))</f>
        <v>3.9165722796764356E-2</v>
      </c>
      <c r="P8005" s="73">
        <f>VLOOKUP($F8005,Assumptions!$A$23:$B$27,2,FALSE)*Assumptions!$B$4</f>
        <v>0.35</v>
      </c>
      <c r="Q8005" s="74">
        <f t="shared" si="250"/>
        <v>42789.158029613864</v>
      </c>
      <c r="R8005" s="75" t="str">
        <f>IF($O8005&lt;Assumptions!$B$17,"A",IF($O8005&lt;Assumptions!$B$18,"B",IF($O8005&lt;Assumptions!$B$19,"C",IF($O8005&lt;Assumptions!$B$20,"D","E"))))</f>
        <v>B</v>
      </c>
      <c r="S8005" s="75">
        <f t="shared" si="251"/>
        <v>0</v>
      </c>
    </row>
    <row r="8006" spans="1:19" ht="17.399999999999999" x14ac:dyDescent="0.3">
      <c r="A8006" s="39" t="s">
        <v>1232</v>
      </c>
      <c r="B8006" s="39" t="s">
        <v>93</v>
      </c>
      <c r="C8006" s="39" t="s">
        <v>135</v>
      </c>
      <c r="D8006" s="39" t="s">
        <v>30</v>
      </c>
      <c r="E8006" s="70" t="s">
        <v>46</v>
      </c>
      <c r="F8006" s="70" t="s">
        <v>28</v>
      </c>
      <c r="G8006" s="78">
        <v>43625</v>
      </c>
      <c r="H8006" s="78">
        <v>45901</v>
      </c>
      <c r="I8006" s="69">
        <v>3019558.16</v>
      </c>
      <c r="J8006" s="70">
        <v>35</v>
      </c>
      <c r="K8006" s="71">
        <v>0.65800000000000003</v>
      </c>
      <c r="L8006" s="70">
        <v>0</v>
      </c>
      <c r="M8006" s="71">
        <v>0.98599999999999999</v>
      </c>
      <c r="N8006" s="72"/>
      <c r="O8006" s="73">
        <f>MIN(1,MAX(0,(1/(1+EXP(-(Assumptions!$B$5 + Assumptions!$B$6*$N8006))))*Assumptions!$B$3))</f>
        <v>3.9165722796764356E-2</v>
      </c>
      <c r="P8006" s="73">
        <f>VLOOKUP($F8006,Assumptions!$A$23:$B$27,2,FALSE)*Assumptions!$B$4</f>
        <v>0.35</v>
      </c>
      <c r="Q8006" s="74">
        <f t="shared" si="250"/>
        <v>41392.112252143736</v>
      </c>
      <c r="R8006" s="75" t="str">
        <f>IF($O8006&lt;Assumptions!$B$17,"A",IF($O8006&lt;Assumptions!$B$18,"B",IF($O8006&lt;Assumptions!$B$19,"C",IF($O8006&lt;Assumptions!$B$20,"D","E"))))</f>
        <v>B</v>
      </c>
      <c r="S8006" s="75">
        <f t="shared" si="251"/>
        <v>0</v>
      </c>
    </row>
    <row r="8007" spans="1:19" ht="17.399999999999999" x14ac:dyDescent="0.3">
      <c r="A8007" s="39" t="s">
        <v>1232</v>
      </c>
      <c r="B8007" s="39" t="s">
        <v>93</v>
      </c>
      <c r="C8007" s="39" t="s">
        <v>135</v>
      </c>
      <c r="D8007" s="39" t="s">
        <v>30</v>
      </c>
      <c r="E8007" s="70" t="s">
        <v>46</v>
      </c>
      <c r="F8007" s="70" t="s">
        <v>28</v>
      </c>
      <c r="G8007" s="78">
        <v>43625</v>
      </c>
      <c r="H8007" s="78">
        <v>45931</v>
      </c>
      <c r="I8007" s="69">
        <v>2929152.3</v>
      </c>
      <c r="J8007" s="70">
        <v>0</v>
      </c>
      <c r="K8007" s="71">
        <v>1.0369999999999999</v>
      </c>
      <c r="L8007" s="70">
        <v>0</v>
      </c>
      <c r="M8007" s="71">
        <v>0.98599999999999999</v>
      </c>
      <c r="N8007" s="72"/>
      <c r="O8007" s="73">
        <f>MIN(1,MAX(0,(1/(1+EXP(-(Assumptions!$B$5 + Assumptions!$B$6*$N8007))))*Assumptions!$B$3))</f>
        <v>3.9165722796764356E-2</v>
      </c>
      <c r="P8007" s="73">
        <f>VLOOKUP($F8007,Assumptions!$A$23:$B$27,2,FALSE)*Assumptions!$B$4</f>
        <v>0.35</v>
      </c>
      <c r="Q8007" s="74">
        <f t="shared" si="250"/>
        <v>40152.828453956659</v>
      </c>
      <c r="R8007" s="75" t="str">
        <f>IF($O8007&lt;Assumptions!$B$17,"A",IF($O8007&lt;Assumptions!$B$18,"B",IF($O8007&lt;Assumptions!$B$19,"C",IF($O8007&lt;Assumptions!$B$20,"D","E"))))</f>
        <v>B</v>
      </c>
      <c r="S8007" s="75">
        <f t="shared" si="251"/>
        <v>0</v>
      </c>
    </row>
    <row r="8008" spans="1:19" ht="17.399999999999999" x14ac:dyDescent="0.3">
      <c r="A8008" s="39" t="s">
        <v>1232</v>
      </c>
      <c r="B8008" s="39" t="s">
        <v>93</v>
      </c>
      <c r="C8008" s="39" t="s">
        <v>135</v>
      </c>
      <c r="D8008" s="39" t="s">
        <v>30</v>
      </c>
      <c r="E8008" s="70" t="s">
        <v>46</v>
      </c>
      <c r="F8008" s="70" t="s">
        <v>28</v>
      </c>
      <c r="G8008" s="78">
        <v>43625</v>
      </c>
      <c r="H8008" s="78">
        <v>45962</v>
      </c>
      <c r="I8008" s="69">
        <v>2836644.43</v>
      </c>
      <c r="J8008" s="70">
        <v>65</v>
      </c>
      <c r="K8008" s="71">
        <v>0.47</v>
      </c>
      <c r="L8008" s="70">
        <v>0</v>
      </c>
      <c r="M8008" s="71">
        <v>0.98599999999999999</v>
      </c>
      <c r="N8008" s="72"/>
      <c r="O8008" s="73">
        <f>MIN(1,MAX(0,(1/(1+EXP(-(Assumptions!$B$5 + Assumptions!$B$6*$N8008))))*Assumptions!$B$3))</f>
        <v>3.9165722796764356E-2</v>
      </c>
      <c r="P8008" s="73">
        <f>VLOOKUP($F8008,Assumptions!$A$23:$B$27,2,FALSE)*Assumptions!$B$4</f>
        <v>0.35</v>
      </c>
      <c r="Q8008" s="74">
        <f t="shared" si="250"/>
        <v>38884.730296427966</v>
      </c>
      <c r="R8008" s="75" t="str">
        <f>IF($O8008&lt;Assumptions!$B$17,"A",IF($O8008&lt;Assumptions!$B$18,"B",IF($O8008&lt;Assumptions!$B$19,"C",IF($O8008&lt;Assumptions!$B$20,"D","E"))))</f>
        <v>B</v>
      </c>
      <c r="S8008" s="75">
        <f t="shared" si="251"/>
        <v>0</v>
      </c>
    </row>
    <row r="8009" spans="1:19" ht="17.399999999999999" x14ac:dyDescent="0.3">
      <c r="A8009" s="39" t="s">
        <v>1232</v>
      </c>
      <c r="B8009" s="39" t="s">
        <v>93</v>
      </c>
      <c r="C8009" s="39" t="s">
        <v>135</v>
      </c>
      <c r="D8009" s="39" t="s">
        <v>30</v>
      </c>
      <c r="E8009" s="70" t="s">
        <v>46</v>
      </c>
      <c r="F8009" s="70" t="s">
        <v>28</v>
      </c>
      <c r="G8009" s="78">
        <v>43625</v>
      </c>
      <c r="H8009" s="78">
        <v>45992</v>
      </c>
      <c r="I8009" s="69">
        <v>2759720.84</v>
      </c>
      <c r="J8009" s="70">
        <v>0</v>
      </c>
      <c r="K8009" s="71">
        <v>0.98499999999999999</v>
      </c>
      <c r="L8009" s="70">
        <v>0</v>
      </c>
      <c r="M8009" s="71">
        <v>0.98599999999999999</v>
      </c>
      <c r="N8009" s="72"/>
      <c r="O8009" s="73">
        <f>MIN(1,MAX(0,(1/(1+EXP(-(Assumptions!$B$5 + Assumptions!$B$6*$N8009))))*Assumptions!$B$3))</f>
        <v>3.9165722796764356E-2</v>
      </c>
      <c r="P8009" s="73">
        <f>VLOOKUP($F8009,Assumptions!$A$23:$B$27,2,FALSE)*Assumptions!$B$4</f>
        <v>0.35</v>
      </c>
      <c r="Q8009" s="74">
        <f t="shared" si="250"/>
        <v>37830.261495562787</v>
      </c>
      <c r="R8009" s="75" t="str">
        <f>IF($O8009&lt;Assumptions!$B$17,"A",IF($O8009&lt;Assumptions!$B$18,"B",IF($O8009&lt;Assumptions!$B$19,"C",IF($O8009&lt;Assumptions!$B$20,"D","E"))))</f>
        <v>B</v>
      </c>
      <c r="S8009" s="75">
        <f t="shared" si="251"/>
        <v>0</v>
      </c>
    </row>
    <row r="8010" spans="1:19" ht="17.399999999999999" x14ac:dyDescent="0.3">
      <c r="A8010" s="39" t="s">
        <v>1234</v>
      </c>
      <c r="B8010" s="39" t="s">
        <v>56</v>
      </c>
      <c r="C8010" s="39" t="s">
        <v>135</v>
      </c>
      <c r="D8010" s="39" t="s">
        <v>22</v>
      </c>
      <c r="E8010" s="70" t="s">
        <v>43</v>
      </c>
      <c r="F8010" s="70" t="s">
        <v>32</v>
      </c>
      <c r="G8010" s="78">
        <v>43827</v>
      </c>
      <c r="H8010" s="78">
        <v>45658</v>
      </c>
      <c r="I8010" s="69">
        <v>3011555.45</v>
      </c>
      <c r="J8010" s="70">
        <v>0</v>
      </c>
      <c r="K8010" s="71">
        <v>0.97</v>
      </c>
      <c r="L8010" s="70">
        <v>0</v>
      </c>
      <c r="M8010" s="71">
        <v>0.60499999999999998</v>
      </c>
      <c r="N8010" s="72"/>
      <c r="O8010" s="73">
        <f>MIN(1,MAX(0,(1/(1+EXP(-(Assumptions!$B$5 + Assumptions!$B$6*$N8010))))*Assumptions!$B$3))</f>
        <v>3.9165722796764356E-2</v>
      </c>
      <c r="P8010" s="73">
        <f>VLOOKUP($F8010,Assumptions!$A$23:$B$27,2,FALSE)*Assumptions!$B$4</f>
        <v>0.5</v>
      </c>
      <c r="Q8010" s="74">
        <f t="shared" si="250"/>
        <v>58974.872970892473</v>
      </c>
      <c r="R8010" s="75" t="str">
        <f>IF($O8010&lt;Assumptions!$B$17,"A",IF($O8010&lt;Assumptions!$B$18,"B",IF($O8010&lt;Assumptions!$B$19,"C",IF($O8010&lt;Assumptions!$B$20,"D","E"))))</f>
        <v>B</v>
      </c>
      <c r="S8010" s="75">
        <f t="shared" si="251"/>
        <v>0</v>
      </c>
    </row>
    <row r="8011" spans="1:19" ht="17.399999999999999" x14ac:dyDescent="0.3">
      <c r="A8011" s="39" t="s">
        <v>1234</v>
      </c>
      <c r="B8011" s="39" t="s">
        <v>56</v>
      </c>
      <c r="C8011" s="39" t="s">
        <v>135</v>
      </c>
      <c r="D8011" s="39" t="s">
        <v>22</v>
      </c>
      <c r="E8011" s="70" t="s">
        <v>43</v>
      </c>
      <c r="F8011" s="70" t="s">
        <v>32</v>
      </c>
      <c r="G8011" s="78">
        <v>43827</v>
      </c>
      <c r="H8011" s="78">
        <v>45689</v>
      </c>
      <c r="I8011" s="69">
        <v>2925224.09</v>
      </c>
      <c r="J8011" s="70">
        <v>0</v>
      </c>
      <c r="K8011" s="71">
        <v>1.0249999999999999</v>
      </c>
      <c r="L8011" s="70">
        <v>0</v>
      </c>
      <c r="M8011" s="71">
        <v>0.60499999999999998</v>
      </c>
      <c r="N8011" s="72"/>
      <c r="O8011" s="73">
        <f>MIN(1,MAX(0,(1/(1+EXP(-(Assumptions!$B$5 + Assumptions!$B$6*$N8011))))*Assumptions!$B$3))</f>
        <v>3.9165722796764356E-2</v>
      </c>
      <c r="P8011" s="73">
        <f>VLOOKUP($F8011,Assumptions!$A$23:$B$27,2,FALSE)*Assumptions!$B$4</f>
        <v>0.5</v>
      </c>
      <c r="Q8011" s="74">
        <f t="shared" si="250"/>
        <v>57284.25791367863</v>
      </c>
      <c r="R8011" s="75" t="str">
        <f>IF($O8011&lt;Assumptions!$B$17,"A",IF($O8011&lt;Assumptions!$B$18,"B",IF($O8011&lt;Assumptions!$B$19,"C",IF($O8011&lt;Assumptions!$B$20,"D","E"))))</f>
        <v>B</v>
      </c>
      <c r="S8011" s="75">
        <f t="shared" si="251"/>
        <v>0</v>
      </c>
    </row>
    <row r="8012" spans="1:19" ht="17.399999999999999" x14ac:dyDescent="0.3">
      <c r="A8012" s="39" t="s">
        <v>1234</v>
      </c>
      <c r="B8012" s="39" t="s">
        <v>56</v>
      </c>
      <c r="C8012" s="39" t="s">
        <v>135</v>
      </c>
      <c r="D8012" s="39" t="s">
        <v>22</v>
      </c>
      <c r="E8012" s="70" t="s">
        <v>43</v>
      </c>
      <c r="F8012" s="70" t="s">
        <v>32</v>
      </c>
      <c r="G8012" s="78">
        <v>43827</v>
      </c>
      <c r="H8012" s="78">
        <v>45717</v>
      </c>
      <c r="I8012" s="69">
        <v>2830519.55</v>
      </c>
      <c r="J8012" s="70">
        <v>0</v>
      </c>
      <c r="K8012" s="71">
        <v>1.0960000000000001</v>
      </c>
      <c r="L8012" s="70">
        <v>0</v>
      </c>
      <c r="M8012" s="71">
        <v>0.60499999999999998</v>
      </c>
      <c r="N8012" s="72"/>
      <c r="O8012" s="73">
        <f>MIN(1,MAX(0,(1/(1+EXP(-(Assumptions!$B$5 + Assumptions!$B$6*$N8012))))*Assumptions!$B$3))</f>
        <v>3.9165722796764356E-2</v>
      </c>
      <c r="P8012" s="73">
        <f>VLOOKUP($F8012,Assumptions!$A$23:$B$27,2,FALSE)*Assumptions!$B$4</f>
        <v>0.5</v>
      </c>
      <c r="Q8012" s="74">
        <f t="shared" si="250"/>
        <v>55429.672033061091</v>
      </c>
      <c r="R8012" s="75" t="str">
        <f>IF($O8012&lt;Assumptions!$B$17,"A",IF($O8012&lt;Assumptions!$B$18,"B",IF($O8012&lt;Assumptions!$B$19,"C",IF($O8012&lt;Assumptions!$B$20,"D","E"))))</f>
        <v>B</v>
      </c>
      <c r="S8012" s="75">
        <f t="shared" si="251"/>
        <v>0</v>
      </c>
    </row>
    <row r="8013" spans="1:19" ht="17.399999999999999" x14ac:dyDescent="0.3">
      <c r="A8013" s="39" t="s">
        <v>1234</v>
      </c>
      <c r="B8013" s="39" t="s">
        <v>56</v>
      </c>
      <c r="C8013" s="39" t="s">
        <v>135</v>
      </c>
      <c r="D8013" s="39" t="s">
        <v>22</v>
      </c>
      <c r="E8013" s="70" t="s">
        <v>43</v>
      </c>
      <c r="F8013" s="70" t="s">
        <v>32</v>
      </c>
      <c r="G8013" s="78">
        <v>43827</v>
      </c>
      <c r="H8013" s="78">
        <v>45748</v>
      </c>
      <c r="I8013" s="69">
        <v>2753175.35</v>
      </c>
      <c r="J8013" s="70">
        <v>0</v>
      </c>
      <c r="K8013" s="71">
        <v>0.95799999999999996</v>
      </c>
      <c r="L8013" s="70">
        <v>0</v>
      </c>
      <c r="M8013" s="71">
        <v>0.60499999999999998</v>
      </c>
      <c r="N8013" s="72"/>
      <c r="O8013" s="73">
        <f>MIN(1,MAX(0,(1/(1+EXP(-(Assumptions!$B$5 + Assumptions!$B$6*$N8013))))*Assumptions!$B$3))</f>
        <v>3.9165722796764356E-2</v>
      </c>
      <c r="P8013" s="73">
        <f>VLOOKUP($F8013,Assumptions!$A$23:$B$27,2,FALSE)*Assumptions!$B$4</f>
        <v>0.5</v>
      </c>
      <c r="Q8013" s="74">
        <f t="shared" si="250"/>
        <v>53915.051284492343</v>
      </c>
      <c r="R8013" s="75" t="str">
        <f>IF($O8013&lt;Assumptions!$B$17,"A",IF($O8013&lt;Assumptions!$B$18,"B",IF($O8013&lt;Assumptions!$B$19,"C",IF($O8013&lt;Assumptions!$B$20,"D","E"))))</f>
        <v>B</v>
      </c>
      <c r="S8013" s="75">
        <f t="shared" si="251"/>
        <v>0</v>
      </c>
    </row>
    <row r="8014" spans="1:19" ht="17.399999999999999" x14ac:dyDescent="0.3">
      <c r="A8014" s="39" t="s">
        <v>1234</v>
      </c>
      <c r="B8014" s="39" t="s">
        <v>56</v>
      </c>
      <c r="C8014" s="39" t="s">
        <v>135</v>
      </c>
      <c r="D8014" s="39" t="s">
        <v>22</v>
      </c>
      <c r="E8014" s="70" t="s">
        <v>43</v>
      </c>
      <c r="F8014" s="70" t="s">
        <v>32</v>
      </c>
      <c r="G8014" s="78">
        <v>43827</v>
      </c>
      <c r="H8014" s="78">
        <v>45778</v>
      </c>
      <c r="I8014" s="69">
        <v>2666976.9</v>
      </c>
      <c r="J8014" s="70">
        <v>95</v>
      </c>
      <c r="K8014" s="71">
        <v>0.48399999999999999</v>
      </c>
      <c r="L8014" s="70">
        <v>0</v>
      </c>
      <c r="M8014" s="71">
        <v>0.60499999999999998</v>
      </c>
      <c r="N8014" s="72"/>
      <c r="O8014" s="73">
        <f>MIN(1,MAX(0,(1/(1+EXP(-(Assumptions!$B$5 + Assumptions!$B$6*$N8014))))*Assumptions!$B$3))</f>
        <v>3.9165722796764356E-2</v>
      </c>
      <c r="P8014" s="73">
        <f>VLOOKUP($F8014,Assumptions!$A$23:$B$27,2,FALSE)*Assumptions!$B$4</f>
        <v>0.5</v>
      </c>
      <c r="Q8014" s="74">
        <f t="shared" si="250"/>
        <v>52227.038985386964</v>
      </c>
      <c r="R8014" s="75" t="str">
        <f>IF($O8014&lt;Assumptions!$B$17,"A",IF($O8014&lt;Assumptions!$B$18,"B",IF($O8014&lt;Assumptions!$B$19,"C",IF($O8014&lt;Assumptions!$B$20,"D","E"))))</f>
        <v>B</v>
      </c>
      <c r="S8014" s="75">
        <f t="shared" si="251"/>
        <v>0</v>
      </c>
    </row>
    <row r="8015" spans="1:19" ht="17.399999999999999" x14ac:dyDescent="0.3">
      <c r="A8015" s="39" t="s">
        <v>1234</v>
      </c>
      <c r="B8015" s="39" t="s">
        <v>56</v>
      </c>
      <c r="C8015" s="39" t="s">
        <v>135</v>
      </c>
      <c r="D8015" s="39" t="s">
        <v>22</v>
      </c>
      <c r="E8015" s="70" t="s">
        <v>43</v>
      </c>
      <c r="F8015" s="70" t="s">
        <v>32</v>
      </c>
      <c r="G8015" s="78">
        <v>43827</v>
      </c>
      <c r="H8015" s="78">
        <v>45809</v>
      </c>
      <c r="I8015" s="69">
        <v>2583956.21</v>
      </c>
      <c r="J8015" s="70">
        <v>0</v>
      </c>
      <c r="K8015" s="71">
        <v>1.0900000000000001</v>
      </c>
      <c r="L8015" s="70">
        <v>0</v>
      </c>
      <c r="M8015" s="71">
        <v>0.60499999999999998</v>
      </c>
      <c r="N8015" s="72"/>
      <c r="O8015" s="73">
        <f>MIN(1,MAX(0,(1/(1+EXP(-(Assumptions!$B$5 + Assumptions!$B$6*$N8015))))*Assumptions!$B$3))</f>
        <v>3.9165722796764356E-2</v>
      </c>
      <c r="P8015" s="73">
        <f>VLOOKUP($F8015,Assumptions!$A$23:$B$27,2,FALSE)*Assumptions!$B$4</f>
        <v>0.5</v>
      </c>
      <c r="Q8015" s="74">
        <f t="shared" si="250"/>
        <v>50601.25631991891</v>
      </c>
      <c r="R8015" s="75" t="str">
        <f>IF($O8015&lt;Assumptions!$B$17,"A",IF($O8015&lt;Assumptions!$B$18,"B",IF($O8015&lt;Assumptions!$B$19,"C",IF($O8015&lt;Assumptions!$B$20,"D","E"))))</f>
        <v>B</v>
      </c>
      <c r="S8015" s="75">
        <f t="shared" si="251"/>
        <v>0</v>
      </c>
    </row>
    <row r="8016" spans="1:19" ht="17.399999999999999" x14ac:dyDescent="0.3">
      <c r="A8016" s="39" t="s">
        <v>1234</v>
      </c>
      <c r="B8016" s="39" t="s">
        <v>56</v>
      </c>
      <c r="C8016" s="39" t="s">
        <v>135</v>
      </c>
      <c r="D8016" s="39" t="s">
        <v>22</v>
      </c>
      <c r="E8016" s="70" t="s">
        <v>43</v>
      </c>
      <c r="F8016" s="70" t="s">
        <v>32</v>
      </c>
      <c r="G8016" s="78">
        <v>43827</v>
      </c>
      <c r="H8016" s="78">
        <v>45839</v>
      </c>
      <c r="I8016" s="69">
        <v>2516180.9</v>
      </c>
      <c r="J8016" s="70">
        <v>0</v>
      </c>
      <c r="K8016" s="71">
        <v>1.0209999999999999</v>
      </c>
      <c r="L8016" s="70">
        <v>0</v>
      </c>
      <c r="M8016" s="71">
        <v>0.60499999999999998</v>
      </c>
      <c r="N8016" s="72"/>
      <c r="O8016" s="73">
        <f>MIN(1,MAX(0,(1/(1+EXP(-(Assumptions!$B$5 + Assumptions!$B$6*$N8016))))*Assumptions!$B$3))</f>
        <v>3.9165722796764356E-2</v>
      </c>
      <c r="P8016" s="73">
        <f>VLOOKUP($F8016,Assumptions!$A$23:$B$27,2,FALSE)*Assumptions!$B$4</f>
        <v>0.5</v>
      </c>
      <c r="Q8016" s="74">
        <f t="shared" si="250"/>
        <v>49274.021817956527</v>
      </c>
      <c r="R8016" s="75" t="str">
        <f>IF($O8016&lt;Assumptions!$B$17,"A",IF($O8016&lt;Assumptions!$B$18,"B",IF($O8016&lt;Assumptions!$B$19,"C",IF($O8016&lt;Assumptions!$B$20,"D","E"))))</f>
        <v>B</v>
      </c>
      <c r="S8016" s="75">
        <f t="shared" si="251"/>
        <v>0</v>
      </c>
    </row>
    <row r="8017" spans="1:19" ht="17.399999999999999" x14ac:dyDescent="0.3">
      <c r="A8017" s="39" t="s">
        <v>1234</v>
      </c>
      <c r="B8017" s="39" t="s">
        <v>56</v>
      </c>
      <c r="C8017" s="39" t="s">
        <v>135</v>
      </c>
      <c r="D8017" s="39" t="s">
        <v>22</v>
      </c>
      <c r="E8017" s="70" t="s">
        <v>43</v>
      </c>
      <c r="F8017" s="70" t="s">
        <v>32</v>
      </c>
      <c r="G8017" s="78">
        <v>43827</v>
      </c>
      <c r="H8017" s="78">
        <v>45870</v>
      </c>
      <c r="I8017" s="69">
        <v>2448394.88</v>
      </c>
      <c r="J8017" s="70">
        <v>0</v>
      </c>
      <c r="K8017" s="71">
        <v>1.024</v>
      </c>
      <c r="L8017" s="70">
        <v>0</v>
      </c>
      <c r="M8017" s="71">
        <v>0.60499999999999998</v>
      </c>
      <c r="N8017" s="72"/>
      <c r="O8017" s="73">
        <f>MIN(1,MAX(0,(1/(1+EXP(-(Assumptions!$B$5 + Assumptions!$B$6*$N8017))))*Assumptions!$B$3))</f>
        <v>3.9165722796764356E-2</v>
      </c>
      <c r="P8017" s="73">
        <f>VLOOKUP($F8017,Assumptions!$A$23:$B$27,2,FALSE)*Assumptions!$B$4</f>
        <v>0.5</v>
      </c>
      <c r="Q8017" s="74">
        <f t="shared" si="250"/>
        <v>47946.577583548562</v>
      </c>
      <c r="R8017" s="75" t="str">
        <f>IF($O8017&lt;Assumptions!$B$17,"A",IF($O8017&lt;Assumptions!$B$18,"B",IF($O8017&lt;Assumptions!$B$19,"C",IF($O8017&lt;Assumptions!$B$20,"D","E"))))</f>
        <v>B</v>
      </c>
      <c r="S8017" s="75">
        <f t="shared" si="251"/>
        <v>0</v>
      </c>
    </row>
    <row r="8018" spans="1:19" ht="17.399999999999999" x14ac:dyDescent="0.3">
      <c r="A8018" s="39" t="s">
        <v>1234</v>
      </c>
      <c r="B8018" s="39" t="s">
        <v>56</v>
      </c>
      <c r="C8018" s="39" t="s">
        <v>135</v>
      </c>
      <c r="D8018" s="39" t="s">
        <v>22</v>
      </c>
      <c r="E8018" s="70" t="s">
        <v>43</v>
      </c>
      <c r="F8018" s="70" t="s">
        <v>32</v>
      </c>
      <c r="G8018" s="78">
        <v>43827</v>
      </c>
      <c r="H8018" s="78">
        <v>45901</v>
      </c>
      <c r="I8018" s="69">
        <v>2381605.5699999998</v>
      </c>
      <c r="J8018" s="70">
        <v>0</v>
      </c>
      <c r="K8018" s="71">
        <v>0.98</v>
      </c>
      <c r="L8018" s="70">
        <v>0</v>
      </c>
      <c r="M8018" s="71">
        <v>0.60499999999999998</v>
      </c>
      <c r="N8018" s="72"/>
      <c r="O8018" s="73">
        <f>MIN(1,MAX(0,(1/(1+EXP(-(Assumptions!$B$5 + Assumptions!$B$6*$N8018))))*Assumptions!$B$3))</f>
        <v>3.9165722796764356E-2</v>
      </c>
      <c r="P8018" s="73">
        <f>VLOOKUP($F8018,Assumptions!$A$23:$B$27,2,FALSE)*Assumptions!$B$4</f>
        <v>0.5</v>
      </c>
      <c r="Q8018" s="74">
        <f t="shared" si="250"/>
        <v>46638.651782924979</v>
      </c>
      <c r="R8018" s="75" t="str">
        <f>IF($O8018&lt;Assumptions!$B$17,"A",IF($O8018&lt;Assumptions!$B$18,"B",IF($O8018&lt;Assumptions!$B$19,"C",IF($O8018&lt;Assumptions!$B$20,"D","E"))))</f>
        <v>B</v>
      </c>
      <c r="S8018" s="75">
        <f t="shared" si="251"/>
        <v>0</v>
      </c>
    </row>
    <row r="8019" spans="1:19" ht="17.399999999999999" x14ac:dyDescent="0.3">
      <c r="A8019" s="39" t="s">
        <v>1234</v>
      </c>
      <c r="B8019" s="39" t="s">
        <v>56</v>
      </c>
      <c r="C8019" s="39" t="s">
        <v>135</v>
      </c>
      <c r="D8019" s="39" t="s">
        <v>22</v>
      </c>
      <c r="E8019" s="70" t="s">
        <v>43</v>
      </c>
      <c r="F8019" s="70" t="s">
        <v>32</v>
      </c>
      <c r="G8019" s="78">
        <v>43827</v>
      </c>
      <c r="H8019" s="78">
        <v>45931</v>
      </c>
      <c r="I8019" s="69">
        <v>2317308.4500000002</v>
      </c>
      <c r="J8019" s="70">
        <v>0</v>
      </c>
      <c r="K8019" s="71">
        <v>0.98699999999999999</v>
      </c>
      <c r="L8019" s="70">
        <v>0</v>
      </c>
      <c r="M8019" s="71">
        <v>0.60499999999999998</v>
      </c>
      <c r="N8019" s="72"/>
      <c r="O8019" s="73">
        <f>MIN(1,MAX(0,(1/(1+EXP(-(Assumptions!$B$5 + Assumptions!$B$6*$N8019))))*Assumptions!$B$3))</f>
        <v>3.9165722796764356E-2</v>
      </c>
      <c r="P8019" s="73">
        <f>VLOOKUP($F8019,Assumptions!$A$23:$B$27,2,FALSE)*Assumptions!$B$4</f>
        <v>0.5</v>
      </c>
      <c r="Q8019" s="74">
        <f t="shared" si="250"/>
        <v>45379.530193649844</v>
      </c>
      <c r="R8019" s="75" t="str">
        <f>IF($O8019&lt;Assumptions!$B$17,"A",IF($O8019&lt;Assumptions!$B$18,"B",IF($O8019&lt;Assumptions!$B$19,"C",IF($O8019&lt;Assumptions!$B$20,"D","E"))))</f>
        <v>B</v>
      </c>
      <c r="S8019" s="75">
        <f t="shared" si="251"/>
        <v>0</v>
      </c>
    </row>
    <row r="8020" spans="1:19" ht="17.399999999999999" x14ac:dyDescent="0.3">
      <c r="A8020" s="39" t="s">
        <v>1234</v>
      </c>
      <c r="B8020" s="39" t="s">
        <v>56</v>
      </c>
      <c r="C8020" s="39" t="s">
        <v>135</v>
      </c>
      <c r="D8020" s="39" t="s">
        <v>22</v>
      </c>
      <c r="E8020" s="70" t="s">
        <v>43</v>
      </c>
      <c r="F8020" s="70" t="s">
        <v>32</v>
      </c>
      <c r="G8020" s="78">
        <v>43827</v>
      </c>
      <c r="H8020" s="78">
        <v>45962</v>
      </c>
      <c r="I8020" s="69">
        <v>2241246.71</v>
      </c>
      <c r="J8020" s="70">
        <v>0</v>
      </c>
      <c r="K8020" s="71">
        <v>1.127</v>
      </c>
      <c r="L8020" s="70">
        <v>0</v>
      </c>
      <c r="M8020" s="71">
        <v>0.60499999999999998</v>
      </c>
      <c r="N8020" s="72"/>
      <c r="O8020" s="73">
        <f>MIN(1,MAX(0,(1/(1+EXP(-(Assumptions!$B$5 + Assumptions!$B$6*$N8020))))*Assumptions!$B$3))</f>
        <v>3.9165722796764356E-2</v>
      </c>
      <c r="P8020" s="73">
        <f>VLOOKUP($F8020,Assumptions!$A$23:$B$27,2,FALSE)*Assumptions!$B$4</f>
        <v>0.5</v>
      </c>
      <c r="Q8020" s="74">
        <f t="shared" si="250"/>
        <v>43890.023681510058</v>
      </c>
      <c r="R8020" s="75" t="str">
        <f>IF($O8020&lt;Assumptions!$B$17,"A",IF($O8020&lt;Assumptions!$B$18,"B",IF($O8020&lt;Assumptions!$B$19,"C",IF($O8020&lt;Assumptions!$B$20,"D","E"))))</f>
        <v>B</v>
      </c>
      <c r="S8020" s="75">
        <f t="shared" si="251"/>
        <v>0</v>
      </c>
    </row>
    <row r="8021" spans="1:19" ht="17.399999999999999" x14ac:dyDescent="0.3">
      <c r="A8021" s="39" t="s">
        <v>1234</v>
      </c>
      <c r="B8021" s="39" t="s">
        <v>56</v>
      </c>
      <c r="C8021" s="39" t="s">
        <v>135</v>
      </c>
      <c r="D8021" s="39" t="s">
        <v>22</v>
      </c>
      <c r="E8021" s="70" t="s">
        <v>43</v>
      </c>
      <c r="F8021" s="70" t="s">
        <v>32</v>
      </c>
      <c r="G8021" s="78">
        <v>43827</v>
      </c>
      <c r="H8021" s="78">
        <v>45992</v>
      </c>
      <c r="I8021" s="69">
        <v>2178880.75</v>
      </c>
      <c r="J8021" s="70">
        <v>0</v>
      </c>
      <c r="K8021" s="71">
        <v>0.96499999999999997</v>
      </c>
      <c r="L8021" s="70">
        <v>0</v>
      </c>
      <c r="M8021" s="71">
        <v>0.60499999999999998</v>
      </c>
      <c r="N8021" s="72"/>
      <c r="O8021" s="73">
        <f>MIN(1,MAX(0,(1/(1+EXP(-(Assumptions!$B$5 + Assumptions!$B$6*$N8021))))*Assumptions!$B$3))</f>
        <v>3.9165722796764356E-2</v>
      </c>
      <c r="P8021" s="73">
        <f>VLOOKUP($F8021,Assumptions!$A$23:$B$27,2,FALSE)*Assumptions!$B$4</f>
        <v>0.5</v>
      </c>
      <c r="Q8021" s="74">
        <f t="shared" si="250"/>
        <v>42668.719730853009</v>
      </c>
      <c r="R8021" s="75" t="str">
        <f>IF($O8021&lt;Assumptions!$B$17,"A",IF($O8021&lt;Assumptions!$B$18,"B",IF($O8021&lt;Assumptions!$B$19,"C",IF($O8021&lt;Assumptions!$B$20,"D","E"))))</f>
        <v>B</v>
      </c>
      <c r="S8021" s="75">
        <f t="shared" si="251"/>
        <v>0</v>
      </c>
    </row>
    <row r="8022" spans="1:19" ht="17.399999999999999" x14ac:dyDescent="0.3">
      <c r="A8022" s="39" t="s">
        <v>1235</v>
      </c>
      <c r="B8022" s="39" t="s">
        <v>82</v>
      </c>
      <c r="C8022" s="39" t="s">
        <v>135</v>
      </c>
      <c r="D8022" s="39" t="s">
        <v>48</v>
      </c>
      <c r="E8022" s="70" t="s">
        <v>46</v>
      </c>
      <c r="F8022" s="70" t="s">
        <v>40</v>
      </c>
      <c r="G8022" s="78">
        <v>45790</v>
      </c>
      <c r="H8022" s="78">
        <v>45778</v>
      </c>
      <c r="I8022" s="69">
        <v>3225531.84</v>
      </c>
      <c r="J8022" s="70">
        <v>0</v>
      </c>
      <c r="K8022" s="71">
        <v>1.125</v>
      </c>
      <c r="L8022" s="70">
        <v>0</v>
      </c>
      <c r="M8022" s="71">
        <v>1.075</v>
      </c>
      <c r="N8022" s="72"/>
      <c r="O8022" s="73">
        <f>MIN(1,MAX(0,(1/(1+EXP(-(Assumptions!$B$5 + Assumptions!$B$6*$N8022))))*Assumptions!$B$3))</f>
        <v>3.9165722796764356E-2</v>
      </c>
      <c r="P8022" s="73">
        <f>VLOOKUP($F8022,Assumptions!$A$23:$B$27,2,FALSE)*Assumptions!$B$4</f>
        <v>0.7</v>
      </c>
      <c r="Q8022" s="74">
        <f t="shared" si="250"/>
        <v>88431.200142304093</v>
      </c>
      <c r="R8022" s="75" t="str">
        <f>IF($O8022&lt;Assumptions!$B$17,"A",IF($O8022&lt;Assumptions!$B$18,"B",IF($O8022&lt;Assumptions!$B$19,"C",IF($O8022&lt;Assumptions!$B$20,"D","E"))))</f>
        <v>B</v>
      </c>
      <c r="S8022" s="75">
        <f t="shared" si="251"/>
        <v>0</v>
      </c>
    </row>
    <row r="8023" spans="1:19" ht="17.399999999999999" x14ac:dyDescent="0.3">
      <c r="A8023" s="39" t="s">
        <v>1235</v>
      </c>
      <c r="B8023" s="39" t="s">
        <v>82</v>
      </c>
      <c r="C8023" s="39" t="s">
        <v>135</v>
      </c>
      <c r="D8023" s="39" t="s">
        <v>48</v>
      </c>
      <c r="E8023" s="70" t="s">
        <v>46</v>
      </c>
      <c r="F8023" s="70" t="s">
        <v>40</v>
      </c>
      <c r="G8023" s="78">
        <v>45790</v>
      </c>
      <c r="H8023" s="78">
        <v>45809</v>
      </c>
      <c r="I8023" s="69">
        <v>3140625.68</v>
      </c>
      <c r="J8023" s="70">
        <v>95</v>
      </c>
      <c r="K8023" s="71">
        <v>0.36699999999999999</v>
      </c>
      <c r="L8023" s="70">
        <v>0</v>
      </c>
      <c r="M8023" s="71">
        <v>1.075</v>
      </c>
      <c r="N8023" s="72"/>
      <c r="O8023" s="73">
        <f>MIN(1,MAX(0,(1/(1+EXP(-(Assumptions!$B$5 + Assumptions!$B$6*$N8023))))*Assumptions!$B$3))</f>
        <v>3.9165722796764356E-2</v>
      </c>
      <c r="P8023" s="73">
        <f>VLOOKUP($F8023,Assumptions!$A$23:$B$27,2,FALSE)*Assumptions!$B$4</f>
        <v>0.7</v>
      </c>
      <c r="Q8023" s="74">
        <f t="shared" si="250"/>
        <v>86103.412353895692</v>
      </c>
      <c r="R8023" s="75" t="str">
        <f>IF($O8023&lt;Assumptions!$B$17,"A",IF($O8023&lt;Assumptions!$B$18,"B",IF($O8023&lt;Assumptions!$B$19,"C",IF($O8023&lt;Assumptions!$B$20,"D","E"))))</f>
        <v>B</v>
      </c>
      <c r="S8023" s="75">
        <f t="shared" si="251"/>
        <v>0</v>
      </c>
    </row>
    <row r="8024" spans="1:19" ht="17.399999999999999" x14ac:dyDescent="0.3">
      <c r="A8024" s="39" t="s">
        <v>1235</v>
      </c>
      <c r="B8024" s="39" t="s">
        <v>82</v>
      </c>
      <c r="C8024" s="39" t="s">
        <v>135</v>
      </c>
      <c r="D8024" s="39" t="s">
        <v>48</v>
      </c>
      <c r="E8024" s="70" t="s">
        <v>46</v>
      </c>
      <c r="F8024" s="70" t="s">
        <v>40</v>
      </c>
      <c r="G8024" s="78">
        <v>45790</v>
      </c>
      <c r="H8024" s="78">
        <v>45839</v>
      </c>
      <c r="I8024" s="69">
        <v>3043615.76</v>
      </c>
      <c r="J8024" s="70">
        <v>35</v>
      </c>
      <c r="K8024" s="71">
        <v>0.45600000000000002</v>
      </c>
      <c r="L8024" s="70">
        <v>0</v>
      </c>
      <c r="M8024" s="71">
        <v>1.075</v>
      </c>
      <c r="N8024" s="72"/>
      <c r="O8024" s="73">
        <f>MIN(1,MAX(0,(1/(1+EXP(-(Assumptions!$B$5 + Assumptions!$B$6*$N8024))))*Assumptions!$B$3))</f>
        <v>3.9165722796764356E-2</v>
      </c>
      <c r="P8024" s="73">
        <f>VLOOKUP($F8024,Assumptions!$A$23:$B$27,2,FALSE)*Assumptions!$B$4</f>
        <v>0.7</v>
      </c>
      <c r="Q8024" s="74">
        <f t="shared" si="250"/>
        <v>83443.787809216272</v>
      </c>
      <c r="R8024" s="75" t="str">
        <f>IF($O8024&lt;Assumptions!$B$17,"A",IF($O8024&lt;Assumptions!$B$18,"B",IF($O8024&lt;Assumptions!$B$19,"C",IF($O8024&lt;Assumptions!$B$20,"D","E"))))</f>
        <v>B</v>
      </c>
      <c r="S8024" s="75">
        <f t="shared" si="251"/>
        <v>0</v>
      </c>
    </row>
    <row r="8025" spans="1:19" ht="17.399999999999999" x14ac:dyDescent="0.3">
      <c r="A8025" s="39" t="s">
        <v>1235</v>
      </c>
      <c r="B8025" s="39" t="s">
        <v>82</v>
      </c>
      <c r="C8025" s="39" t="s">
        <v>135</v>
      </c>
      <c r="D8025" s="39" t="s">
        <v>48</v>
      </c>
      <c r="E8025" s="70" t="s">
        <v>46</v>
      </c>
      <c r="F8025" s="70" t="s">
        <v>40</v>
      </c>
      <c r="G8025" s="78">
        <v>45790</v>
      </c>
      <c r="H8025" s="78">
        <v>45870</v>
      </c>
      <c r="I8025" s="69">
        <v>2946031.48</v>
      </c>
      <c r="J8025" s="70">
        <v>15</v>
      </c>
      <c r="K8025" s="71">
        <v>0.95499999999999996</v>
      </c>
      <c r="L8025" s="70">
        <v>0</v>
      </c>
      <c r="M8025" s="71">
        <v>1.075</v>
      </c>
      <c r="N8025" s="72"/>
      <c r="O8025" s="73">
        <f>MIN(1,MAX(0,(1/(1+EXP(-(Assumptions!$B$5 + Assumptions!$B$6*$N8025))))*Assumptions!$B$3))</f>
        <v>3.9165722796764356E-2</v>
      </c>
      <c r="P8025" s="73">
        <f>VLOOKUP($F8025,Assumptions!$A$23:$B$27,2,FALSE)*Assumptions!$B$4</f>
        <v>0.7</v>
      </c>
      <c r="Q8025" s="74">
        <f t="shared" si="250"/>
        <v>80768.416607355</v>
      </c>
      <c r="R8025" s="75" t="str">
        <f>IF($O8025&lt;Assumptions!$B$17,"A",IF($O8025&lt;Assumptions!$B$18,"B",IF($O8025&lt;Assumptions!$B$19,"C",IF($O8025&lt;Assumptions!$B$20,"D","E"))))</f>
        <v>B</v>
      </c>
      <c r="S8025" s="75">
        <f t="shared" si="251"/>
        <v>0</v>
      </c>
    </row>
    <row r="8026" spans="1:19" ht="17.399999999999999" x14ac:dyDescent="0.3">
      <c r="A8026" s="39" t="s">
        <v>1235</v>
      </c>
      <c r="B8026" s="39" t="s">
        <v>82</v>
      </c>
      <c r="C8026" s="39" t="s">
        <v>135</v>
      </c>
      <c r="D8026" s="39" t="s">
        <v>48</v>
      </c>
      <c r="E8026" s="70" t="s">
        <v>46</v>
      </c>
      <c r="F8026" s="70" t="s">
        <v>40</v>
      </c>
      <c r="G8026" s="78">
        <v>45790</v>
      </c>
      <c r="H8026" s="78">
        <v>45901</v>
      </c>
      <c r="I8026" s="69">
        <v>2860540.3</v>
      </c>
      <c r="J8026" s="70">
        <v>0</v>
      </c>
      <c r="K8026" s="71">
        <v>0.96499999999999997</v>
      </c>
      <c r="L8026" s="70">
        <v>0</v>
      </c>
      <c r="M8026" s="71">
        <v>1.075</v>
      </c>
      <c r="N8026" s="72"/>
      <c r="O8026" s="73">
        <f>MIN(1,MAX(0,(1/(1+EXP(-(Assumptions!$B$5 + Assumptions!$B$6*$N8026))))*Assumptions!$B$3))</f>
        <v>3.9165722796764356E-2</v>
      </c>
      <c r="P8026" s="73">
        <f>VLOOKUP($F8026,Assumptions!$A$23:$B$27,2,FALSE)*Assumptions!$B$4</f>
        <v>0.7</v>
      </c>
      <c r="Q8026" s="74">
        <f t="shared" si="250"/>
        <v>78424.589907141199</v>
      </c>
      <c r="R8026" s="75" t="str">
        <f>IF($O8026&lt;Assumptions!$B$17,"A",IF($O8026&lt;Assumptions!$B$18,"B",IF($O8026&lt;Assumptions!$B$19,"C",IF($O8026&lt;Assumptions!$B$20,"D","E"))))</f>
        <v>B</v>
      </c>
      <c r="S8026" s="75">
        <f t="shared" si="251"/>
        <v>0</v>
      </c>
    </row>
    <row r="8027" spans="1:19" ht="17.399999999999999" x14ac:dyDescent="0.3">
      <c r="A8027" s="39" t="s">
        <v>1235</v>
      </c>
      <c r="B8027" s="39" t="s">
        <v>82</v>
      </c>
      <c r="C8027" s="39" t="s">
        <v>135</v>
      </c>
      <c r="D8027" s="39" t="s">
        <v>48</v>
      </c>
      <c r="E8027" s="70" t="s">
        <v>46</v>
      </c>
      <c r="F8027" s="70" t="s">
        <v>40</v>
      </c>
      <c r="G8027" s="78">
        <v>45790</v>
      </c>
      <c r="H8027" s="78">
        <v>45931</v>
      </c>
      <c r="I8027" s="69">
        <v>2775261.7</v>
      </c>
      <c r="J8027" s="70">
        <v>0</v>
      </c>
      <c r="K8027" s="71">
        <v>0.96899999999999997</v>
      </c>
      <c r="L8027" s="70">
        <v>0</v>
      </c>
      <c r="M8027" s="71">
        <v>1.075</v>
      </c>
      <c r="N8027" s="72"/>
      <c r="O8027" s="73">
        <f>MIN(1,MAX(0,(1/(1+EXP(-(Assumptions!$B$5 + Assumptions!$B$6*$N8027))))*Assumptions!$B$3))</f>
        <v>3.9165722796764356E-2</v>
      </c>
      <c r="P8027" s="73">
        <f>VLOOKUP($F8027,Assumptions!$A$23:$B$27,2,FALSE)*Assumptions!$B$4</f>
        <v>0.7</v>
      </c>
      <c r="Q8027" s="74">
        <f t="shared" si="250"/>
        <v>76086.591301473891</v>
      </c>
      <c r="R8027" s="75" t="str">
        <f>IF($O8027&lt;Assumptions!$B$17,"A",IF($O8027&lt;Assumptions!$B$18,"B",IF($O8027&lt;Assumptions!$B$19,"C",IF($O8027&lt;Assumptions!$B$20,"D","E"))))</f>
        <v>B</v>
      </c>
      <c r="S8027" s="75">
        <f t="shared" si="251"/>
        <v>0</v>
      </c>
    </row>
    <row r="8028" spans="1:19" ht="17.399999999999999" x14ac:dyDescent="0.3">
      <c r="A8028" s="39" t="s">
        <v>1235</v>
      </c>
      <c r="B8028" s="39" t="s">
        <v>82</v>
      </c>
      <c r="C8028" s="39" t="s">
        <v>135</v>
      </c>
      <c r="D8028" s="39" t="s">
        <v>48</v>
      </c>
      <c r="E8028" s="70" t="s">
        <v>46</v>
      </c>
      <c r="F8028" s="70" t="s">
        <v>40</v>
      </c>
      <c r="G8028" s="78">
        <v>45790</v>
      </c>
      <c r="H8028" s="78">
        <v>45962</v>
      </c>
      <c r="I8028" s="69">
        <v>2688908.4</v>
      </c>
      <c r="J8028" s="70">
        <v>0</v>
      </c>
      <c r="K8028" s="71">
        <v>1.149</v>
      </c>
      <c r="L8028" s="70">
        <v>0</v>
      </c>
      <c r="M8028" s="71">
        <v>1.075</v>
      </c>
      <c r="N8028" s="72"/>
      <c r="O8028" s="73">
        <f>MIN(1,MAX(0,(1/(1+EXP(-(Assumptions!$B$5 + Assumptions!$B$6*$N8028))))*Assumptions!$B$3))</f>
        <v>3.9165722796764356E-2</v>
      </c>
      <c r="P8028" s="73">
        <f>VLOOKUP($F8028,Assumptions!$A$23:$B$27,2,FALSE)*Assumptions!$B$4</f>
        <v>0.7</v>
      </c>
      <c r="Q8028" s="74">
        <f t="shared" si="250"/>
        <v>73719.128714203805</v>
      </c>
      <c r="R8028" s="75" t="str">
        <f>IF($O8028&lt;Assumptions!$B$17,"A",IF($O8028&lt;Assumptions!$B$18,"B",IF($O8028&lt;Assumptions!$B$19,"C",IF($O8028&lt;Assumptions!$B$20,"D","E"))))</f>
        <v>B</v>
      </c>
      <c r="S8028" s="75">
        <f t="shared" si="251"/>
        <v>0</v>
      </c>
    </row>
    <row r="8029" spans="1:19" ht="17.399999999999999" x14ac:dyDescent="0.3">
      <c r="A8029" s="39" t="s">
        <v>1235</v>
      </c>
      <c r="B8029" s="39" t="s">
        <v>82</v>
      </c>
      <c r="C8029" s="39" t="s">
        <v>135</v>
      </c>
      <c r="D8029" s="39" t="s">
        <v>48</v>
      </c>
      <c r="E8029" s="70" t="s">
        <v>46</v>
      </c>
      <c r="F8029" s="70" t="s">
        <v>40</v>
      </c>
      <c r="G8029" s="78">
        <v>45790</v>
      </c>
      <c r="H8029" s="78">
        <v>45992</v>
      </c>
      <c r="I8029" s="69">
        <v>2611386.83</v>
      </c>
      <c r="J8029" s="70">
        <v>0</v>
      </c>
      <c r="K8029" s="71">
        <v>1.012</v>
      </c>
      <c r="L8029" s="70">
        <v>0</v>
      </c>
      <c r="M8029" s="71">
        <v>1.075</v>
      </c>
      <c r="N8029" s="72"/>
      <c r="O8029" s="73">
        <f>MIN(1,MAX(0,(1/(1+EXP(-(Assumptions!$B$5 + Assumptions!$B$6*$N8029))))*Assumptions!$B$3))</f>
        <v>3.9165722796764356E-2</v>
      </c>
      <c r="P8029" s="73">
        <f>VLOOKUP($F8029,Assumptions!$A$23:$B$27,2,FALSE)*Assumptions!$B$4</f>
        <v>0.7</v>
      </c>
      <c r="Q8029" s="74">
        <f t="shared" si="250"/>
        <v>71593.796889230842</v>
      </c>
      <c r="R8029" s="75" t="str">
        <f>IF($O8029&lt;Assumptions!$B$17,"A",IF($O8029&lt;Assumptions!$B$18,"B",IF($O8029&lt;Assumptions!$B$19,"C",IF($O8029&lt;Assumptions!$B$20,"D","E"))))</f>
        <v>B</v>
      </c>
      <c r="S8029" s="75">
        <f t="shared" si="251"/>
        <v>0</v>
      </c>
    </row>
    <row r="8030" spans="1:19" ht="17.399999999999999" x14ac:dyDescent="0.3">
      <c r="A8030" s="39" t="s">
        <v>1236</v>
      </c>
      <c r="B8030" s="39" t="s">
        <v>68</v>
      </c>
      <c r="C8030" s="39" t="s">
        <v>144</v>
      </c>
      <c r="D8030" s="39" t="s">
        <v>22</v>
      </c>
      <c r="E8030" s="70" t="s">
        <v>39</v>
      </c>
      <c r="F8030" s="70" t="s">
        <v>28</v>
      </c>
      <c r="G8030" s="78">
        <v>45698</v>
      </c>
      <c r="H8030" s="78">
        <v>45689</v>
      </c>
      <c r="I8030" s="69">
        <v>11840658.57</v>
      </c>
      <c r="J8030" s="70">
        <v>0</v>
      </c>
      <c r="K8030" s="71">
        <v>1.0640000000000001</v>
      </c>
      <c r="L8030" s="70">
        <v>0</v>
      </c>
      <c r="M8030" s="71">
        <v>1.0129999999999999</v>
      </c>
      <c r="N8030" s="72"/>
      <c r="O8030" s="73">
        <f>MIN(1,MAX(0,(1/(1+EXP(-(Assumptions!$B$5 + Assumptions!$B$6*$N8030))))*Assumptions!$B$3))</f>
        <v>3.9165722796764356E-2</v>
      </c>
      <c r="P8030" s="73">
        <f>VLOOKUP($F8030,Assumptions!$A$23:$B$27,2,FALSE)*Assumptions!$B$4</f>
        <v>0.35</v>
      </c>
      <c r="Q8030" s="74">
        <f t="shared" si="250"/>
        <v>162311.78294931329</v>
      </c>
      <c r="R8030" s="75" t="str">
        <f>IF($O8030&lt;Assumptions!$B$17,"A",IF($O8030&lt;Assumptions!$B$18,"B",IF($O8030&lt;Assumptions!$B$19,"C",IF($O8030&lt;Assumptions!$B$20,"D","E"))))</f>
        <v>B</v>
      </c>
      <c r="S8030" s="75">
        <f t="shared" si="251"/>
        <v>0</v>
      </c>
    </row>
    <row r="8031" spans="1:19" ht="17.399999999999999" x14ac:dyDescent="0.3">
      <c r="A8031" s="39" t="s">
        <v>1236</v>
      </c>
      <c r="B8031" s="39" t="s">
        <v>68</v>
      </c>
      <c r="C8031" s="39" t="s">
        <v>144</v>
      </c>
      <c r="D8031" s="39" t="s">
        <v>22</v>
      </c>
      <c r="E8031" s="70" t="s">
        <v>39</v>
      </c>
      <c r="F8031" s="70" t="s">
        <v>28</v>
      </c>
      <c r="G8031" s="78">
        <v>45698</v>
      </c>
      <c r="H8031" s="78">
        <v>45717</v>
      </c>
      <c r="I8031" s="69">
        <v>11523450.35</v>
      </c>
      <c r="J8031" s="70">
        <v>65</v>
      </c>
      <c r="K8031" s="71">
        <v>0.498</v>
      </c>
      <c r="L8031" s="70">
        <v>0</v>
      </c>
      <c r="M8031" s="71">
        <v>1.0129999999999999</v>
      </c>
      <c r="N8031" s="72"/>
      <c r="O8031" s="73">
        <f>MIN(1,MAX(0,(1/(1+EXP(-(Assumptions!$B$5 + Assumptions!$B$6*$N8031))))*Assumptions!$B$3))</f>
        <v>3.9165722796764356E-2</v>
      </c>
      <c r="P8031" s="73">
        <f>VLOOKUP($F8031,Assumptions!$A$23:$B$27,2,FALSE)*Assumptions!$B$4</f>
        <v>0.35</v>
      </c>
      <c r="Q8031" s="74">
        <f t="shared" si="250"/>
        <v>157963.49172463201</v>
      </c>
      <c r="R8031" s="75" t="str">
        <f>IF($O8031&lt;Assumptions!$B$17,"A",IF($O8031&lt;Assumptions!$B$18,"B",IF($O8031&lt;Assumptions!$B$19,"C",IF($O8031&lt;Assumptions!$B$20,"D","E"))))</f>
        <v>B</v>
      </c>
      <c r="S8031" s="75">
        <f t="shared" si="251"/>
        <v>0</v>
      </c>
    </row>
    <row r="8032" spans="1:19" ht="17.399999999999999" x14ac:dyDescent="0.3">
      <c r="A8032" s="39" t="s">
        <v>1236</v>
      </c>
      <c r="B8032" s="39" t="s">
        <v>68</v>
      </c>
      <c r="C8032" s="39" t="s">
        <v>144</v>
      </c>
      <c r="D8032" s="39" t="s">
        <v>22</v>
      </c>
      <c r="E8032" s="70" t="s">
        <v>39</v>
      </c>
      <c r="F8032" s="70" t="s">
        <v>28</v>
      </c>
      <c r="G8032" s="78">
        <v>45698</v>
      </c>
      <c r="H8032" s="78">
        <v>45748</v>
      </c>
      <c r="I8032" s="69">
        <v>11228184.060000001</v>
      </c>
      <c r="J8032" s="70">
        <v>0</v>
      </c>
      <c r="K8032" s="71">
        <v>0.95399999999999996</v>
      </c>
      <c r="L8032" s="70">
        <v>0</v>
      </c>
      <c r="M8032" s="71">
        <v>1.0129999999999999</v>
      </c>
      <c r="N8032" s="72"/>
      <c r="O8032" s="73">
        <f>MIN(1,MAX(0,(1/(1+EXP(-(Assumptions!$B$5 + Assumptions!$B$6*$N8032))))*Assumptions!$B$3))</f>
        <v>3.9165722796764356E-2</v>
      </c>
      <c r="P8032" s="73">
        <f>VLOOKUP($F8032,Assumptions!$A$23:$B$27,2,FALSE)*Assumptions!$B$4</f>
        <v>0.35</v>
      </c>
      <c r="Q8032" s="74">
        <f t="shared" si="250"/>
        <v>153915.98054175286</v>
      </c>
      <c r="R8032" s="75" t="str">
        <f>IF($O8032&lt;Assumptions!$B$17,"A",IF($O8032&lt;Assumptions!$B$18,"B",IF($O8032&lt;Assumptions!$B$19,"C",IF($O8032&lt;Assumptions!$B$20,"D","E"))))</f>
        <v>B</v>
      </c>
      <c r="S8032" s="75">
        <f t="shared" si="251"/>
        <v>0</v>
      </c>
    </row>
    <row r="8033" spans="1:19" ht="17.399999999999999" x14ac:dyDescent="0.3">
      <c r="A8033" s="39" t="s">
        <v>1236</v>
      </c>
      <c r="B8033" s="39" t="s">
        <v>68</v>
      </c>
      <c r="C8033" s="39" t="s">
        <v>144</v>
      </c>
      <c r="D8033" s="39" t="s">
        <v>22</v>
      </c>
      <c r="E8033" s="70" t="s">
        <v>39</v>
      </c>
      <c r="F8033" s="70" t="s">
        <v>28</v>
      </c>
      <c r="G8033" s="78">
        <v>45698</v>
      </c>
      <c r="H8033" s="78">
        <v>45778</v>
      </c>
      <c r="I8033" s="69">
        <v>10936631.25</v>
      </c>
      <c r="J8033" s="70">
        <v>15</v>
      </c>
      <c r="K8033" s="71">
        <v>1.087</v>
      </c>
      <c r="L8033" s="70">
        <v>0</v>
      </c>
      <c r="M8033" s="71">
        <v>1.0129999999999999</v>
      </c>
      <c r="N8033" s="72"/>
      <c r="O8033" s="73">
        <f>MIN(1,MAX(0,(1/(1+EXP(-(Assumptions!$B$5 + Assumptions!$B$6*$N8033))))*Assumptions!$B$3))</f>
        <v>3.9165722796764356E-2</v>
      </c>
      <c r="P8033" s="73">
        <f>VLOOKUP($F8033,Assumptions!$A$23:$B$27,2,FALSE)*Assumptions!$B$4</f>
        <v>0.35</v>
      </c>
      <c r="Q8033" s="74">
        <f t="shared" si="250"/>
        <v>149919.37375377564</v>
      </c>
      <c r="R8033" s="75" t="str">
        <f>IF($O8033&lt;Assumptions!$B$17,"A",IF($O8033&lt;Assumptions!$B$18,"B",IF($O8033&lt;Assumptions!$B$19,"C",IF($O8033&lt;Assumptions!$B$20,"D","E"))))</f>
        <v>B</v>
      </c>
      <c r="S8033" s="75">
        <f t="shared" si="251"/>
        <v>0</v>
      </c>
    </row>
    <row r="8034" spans="1:19" ht="17.399999999999999" x14ac:dyDescent="0.3">
      <c r="A8034" s="39" t="s">
        <v>1236</v>
      </c>
      <c r="B8034" s="39" t="s">
        <v>68</v>
      </c>
      <c r="C8034" s="39" t="s">
        <v>144</v>
      </c>
      <c r="D8034" s="39" t="s">
        <v>22</v>
      </c>
      <c r="E8034" s="70" t="s">
        <v>39</v>
      </c>
      <c r="F8034" s="70" t="s">
        <v>28</v>
      </c>
      <c r="G8034" s="78">
        <v>45698</v>
      </c>
      <c r="H8034" s="78">
        <v>45809</v>
      </c>
      <c r="I8034" s="69">
        <v>10936631.25</v>
      </c>
      <c r="J8034" s="70">
        <v>185</v>
      </c>
      <c r="K8034" s="71">
        <v>6.6000000000000003E-2</v>
      </c>
      <c r="L8034" s="70">
        <v>0</v>
      </c>
      <c r="M8034" s="71">
        <v>1.0129999999999999</v>
      </c>
      <c r="N8034" s="72"/>
      <c r="O8034" s="73">
        <f>MIN(1,MAX(0,(1/(1+EXP(-(Assumptions!$B$5 + Assumptions!$B$6*$N8034))))*Assumptions!$B$3))</f>
        <v>3.9165722796764356E-2</v>
      </c>
      <c r="P8034" s="73">
        <f>VLOOKUP($F8034,Assumptions!$A$23:$B$27,2,FALSE)*Assumptions!$B$4</f>
        <v>0.35</v>
      </c>
      <c r="Q8034" s="74">
        <f t="shared" si="250"/>
        <v>149919.37375377564</v>
      </c>
      <c r="R8034" s="75" t="str">
        <f>IF($O8034&lt;Assumptions!$B$17,"A",IF($O8034&lt;Assumptions!$B$18,"B",IF($O8034&lt;Assumptions!$B$19,"C",IF($O8034&lt;Assumptions!$B$20,"D","E"))))</f>
        <v>B</v>
      </c>
      <c r="S8034" s="75">
        <f t="shared" si="251"/>
        <v>1</v>
      </c>
    </row>
    <row r="8035" spans="1:19" ht="17.399999999999999" x14ac:dyDescent="0.3">
      <c r="A8035" s="39" t="s">
        <v>1236</v>
      </c>
      <c r="B8035" s="39" t="s">
        <v>68</v>
      </c>
      <c r="C8035" s="39" t="s">
        <v>144</v>
      </c>
      <c r="D8035" s="39" t="s">
        <v>22</v>
      </c>
      <c r="E8035" s="70" t="s">
        <v>39</v>
      </c>
      <c r="F8035" s="70" t="s">
        <v>28</v>
      </c>
      <c r="G8035" s="78">
        <v>45698</v>
      </c>
      <c r="H8035" s="78">
        <v>45839</v>
      </c>
      <c r="I8035" s="69">
        <v>10936631.25</v>
      </c>
      <c r="J8035" s="70">
        <v>999</v>
      </c>
      <c r="K8035" s="71">
        <v>9.6000000000000002E-2</v>
      </c>
      <c r="L8035" s="70">
        <v>0</v>
      </c>
      <c r="M8035" s="71">
        <v>1.0129999999999999</v>
      </c>
      <c r="N8035" s="72"/>
      <c r="O8035" s="73">
        <f>MIN(1,MAX(0,(1/(1+EXP(-(Assumptions!$B$5 + Assumptions!$B$6*$N8035))))*Assumptions!$B$3))</f>
        <v>3.9165722796764356E-2</v>
      </c>
      <c r="P8035" s="73">
        <f>VLOOKUP($F8035,Assumptions!$A$23:$B$27,2,FALSE)*Assumptions!$B$4</f>
        <v>0.35</v>
      </c>
      <c r="Q8035" s="74">
        <f t="shared" si="250"/>
        <v>149919.37375377564</v>
      </c>
      <c r="R8035" s="75" t="str">
        <f>IF($O8035&lt;Assumptions!$B$17,"A",IF($O8035&lt;Assumptions!$B$18,"B",IF($O8035&lt;Assumptions!$B$19,"C",IF($O8035&lt;Assumptions!$B$20,"D","E"))))</f>
        <v>B</v>
      </c>
      <c r="S8035" s="75">
        <f t="shared" si="251"/>
        <v>1</v>
      </c>
    </row>
    <row r="8036" spans="1:19" ht="17.399999999999999" x14ac:dyDescent="0.3">
      <c r="A8036" s="39" t="s">
        <v>1236</v>
      </c>
      <c r="B8036" s="39" t="s">
        <v>68</v>
      </c>
      <c r="C8036" s="39" t="s">
        <v>144</v>
      </c>
      <c r="D8036" s="39" t="s">
        <v>22</v>
      </c>
      <c r="E8036" s="70" t="s">
        <v>39</v>
      </c>
      <c r="F8036" s="70" t="s">
        <v>28</v>
      </c>
      <c r="G8036" s="78">
        <v>45698</v>
      </c>
      <c r="H8036" s="78">
        <v>45870</v>
      </c>
      <c r="I8036" s="69">
        <v>10936631.25</v>
      </c>
      <c r="J8036" s="70">
        <v>999</v>
      </c>
      <c r="K8036" s="71">
        <v>9.8000000000000004E-2</v>
      </c>
      <c r="L8036" s="70">
        <v>0</v>
      </c>
      <c r="M8036" s="71">
        <v>1.0129999999999999</v>
      </c>
      <c r="N8036" s="72"/>
      <c r="O8036" s="73">
        <f>MIN(1,MAX(0,(1/(1+EXP(-(Assumptions!$B$5 + Assumptions!$B$6*$N8036))))*Assumptions!$B$3))</f>
        <v>3.9165722796764356E-2</v>
      </c>
      <c r="P8036" s="73">
        <f>VLOOKUP($F8036,Assumptions!$A$23:$B$27,2,FALSE)*Assumptions!$B$4</f>
        <v>0.35</v>
      </c>
      <c r="Q8036" s="74">
        <f t="shared" si="250"/>
        <v>149919.37375377564</v>
      </c>
      <c r="R8036" s="75" t="str">
        <f>IF($O8036&lt;Assumptions!$B$17,"A",IF($O8036&lt;Assumptions!$B$18,"B",IF($O8036&lt;Assumptions!$B$19,"C",IF($O8036&lt;Assumptions!$B$20,"D","E"))))</f>
        <v>B</v>
      </c>
      <c r="S8036" s="75">
        <f t="shared" si="251"/>
        <v>1</v>
      </c>
    </row>
    <row r="8037" spans="1:19" ht="17.399999999999999" x14ac:dyDescent="0.3">
      <c r="A8037" s="39" t="s">
        <v>1236</v>
      </c>
      <c r="B8037" s="39" t="s">
        <v>68</v>
      </c>
      <c r="C8037" s="39" t="s">
        <v>144</v>
      </c>
      <c r="D8037" s="39" t="s">
        <v>22</v>
      </c>
      <c r="E8037" s="70" t="s">
        <v>39</v>
      </c>
      <c r="F8037" s="70" t="s">
        <v>28</v>
      </c>
      <c r="G8037" s="78">
        <v>45698</v>
      </c>
      <c r="H8037" s="78">
        <v>45901</v>
      </c>
      <c r="I8037" s="69">
        <v>10936631.25</v>
      </c>
      <c r="J8037" s="70">
        <v>999</v>
      </c>
      <c r="K8037" s="71">
        <v>5.7000000000000002E-2</v>
      </c>
      <c r="L8037" s="70">
        <v>0</v>
      </c>
      <c r="M8037" s="71">
        <v>1.0129999999999999</v>
      </c>
      <c r="N8037" s="72"/>
      <c r="O8037" s="73">
        <f>MIN(1,MAX(0,(1/(1+EXP(-(Assumptions!$B$5 + Assumptions!$B$6*$N8037))))*Assumptions!$B$3))</f>
        <v>3.9165722796764356E-2</v>
      </c>
      <c r="P8037" s="73">
        <f>VLOOKUP($F8037,Assumptions!$A$23:$B$27,2,FALSE)*Assumptions!$B$4</f>
        <v>0.35</v>
      </c>
      <c r="Q8037" s="74">
        <f t="shared" si="250"/>
        <v>149919.37375377564</v>
      </c>
      <c r="R8037" s="75" t="str">
        <f>IF($O8037&lt;Assumptions!$B$17,"A",IF($O8037&lt;Assumptions!$B$18,"B",IF($O8037&lt;Assumptions!$B$19,"C",IF($O8037&lt;Assumptions!$B$20,"D","E"))))</f>
        <v>B</v>
      </c>
      <c r="S8037" s="75">
        <f t="shared" si="251"/>
        <v>1</v>
      </c>
    </row>
    <row r="8038" spans="1:19" ht="17.399999999999999" x14ac:dyDescent="0.3">
      <c r="A8038" s="39" t="s">
        <v>1236</v>
      </c>
      <c r="B8038" s="39" t="s">
        <v>68</v>
      </c>
      <c r="C8038" s="39" t="s">
        <v>144</v>
      </c>
      <c r="D8038" s="39" t="s">
        <v>22</v>
      </c>
      <c r="E8038" s="70" t="s">
        <v>39</v>
      </c>
      <c r="F8038" s="70" t="s">
        <v>28</v>
      </c>
      <c r="G8038" s="78">
        <v>45698</v>
      </c>
      <c r="H8038" s="78">
        <v>45931</v>
      </c>
      <c r="I8038" s="69">
        <v>10936631.25</v>
      </c>
      <c r="J8038" s="70">
        <v>999</v>
      </c>
      <c r="K8038" s="71">
        <v>0.05</v>
      </c>
      <c r="L8038" s="70">
        <v>0</v>
      </c>
      <c r="M8038" s="71">
        <v>1.0129999999999999</v>
      </c>
      <c r="N8038" s="72"/>
      <c r="O8038" s="73">
        <f>MIN(1,MAX(0,(1/(1+EXP(-(Assumptions!$B$5 + Assumptions!$B$6*$N8038))))*Assumptions!$B$3))</f>
        <v>3.9165722796764356E-2</v>
      </c>
      <c r="P8038" s="73">
        <f>VLOOKUP($F8038,Assumptions!$A$23:$B$27,2,FALSE)*Assumptions!$B$4</f>
        <v>0.35</v>
      </c>
      <c r="Q8038" s="74">
        <f t="shared" si="250"/>
        <v>149919.37375377564</v>
      </c>
      <c r="R8038" s="75" t="str">
        <f>IF($O8038&lt;Assumptions!$B$17,"A",IF($O8038&lt;Assumptions!$B$18,"B",IF($O8038&lt;Assumptions!$B$19,"C",IF($O8038&lt;Assumptions!$B$20,"D","E"))))</f>
        <v>B</v>
      </c>
      <c r="S8038" s="75">
        <f t="shared" si="251"/>
        <v>1</v>
      </c>
    </row>
    <row r="8039" spans="1:19" ht="17.399999999999999" x14ac:dyDescent="0.3">
      <c r="A8039" s="39" t="s">
        <v>1236</v>
      </c>
      <c r="B8039" s="39" t="s">
        <v>68</v>
      </c>
      <c r="C8039" s="39" t="s">
        <v>144</v>
      </c>
      <c r="D8039" s="39" t="s">
        <v>22</v>
      </c>
      <c r="E8039" s="70" t="s">
        <v>39</v>
      </c>
      <c r="F8039" s="70" t="s">
        <v>28</v>
      </c>
      <c r="G8039" s="78">
        <v>45698</v>
      </c>
      <c r="H8039" s="78">
        <v>45962</v>
      </c>
      <c r="I8039" s="69">
        <v>10936631.25</v>
      </c>
      <c r="J8039" s="70">
        <v>999</v>
      </c>
      <c r="K8039" s="71">
        <v>0.105</v>
      </c>
      <c r="L8039" s="70">
        <v>0</v>
      </c>
      <c r="M8039" s="71">
        <v>1.0129999999999999</v>
      </c>
      <c r="N8039" s="72"/>
      <c r="O8039" s="73">
        <f>MIN(1,MAX(0,(1/(1+EXP(-(Assumptions!$B$5 + Assumptions!$B$6*$N8039))))*Assumptions!$B$3))</f>
        <v>3.9165722796764356E-2</v>
      </c>
      <c r="P8039" s="73">
        <f>VLOOKUP($F8039,Assumptions!$A$23:$B$27,2,FALSE)*Assumptions!$B$4</f>
        <v>0.35</v>
      </c>
      <c r="Q8039" s="74">
        <f t="shared" si="250"/>
        <v>149919.37375377564</v>
      </c>
      <c r="R8039" s="75" t="str">
        <f>IF($O8039&lt;Assumptions!$B$17,"A",IF($O8039&lt;Assumptions!$B$18,"B",IF($O8039&lt;Assumptions!$B$19,"C",IF($O8039&lt;Assumptions!$B$20,"D","E"))))</f>
        <v>B</v>
      </c>
      <c r="S8039" s="75">
        <f t="shared" si="251"/>
        <v>1</v>
      </c>
    </row>
    <row r="8040" spans="1:19" ht="17.399999999999999" x14ac:dyDescent="0.3">
      <c r="A8040" s="39" t="s">
        <v>1236</v>
      </c>
      <c r="B8040" s="39" t="s">
        <v>68</v>
      </c>
      <c r="C8040" s="39" t="s">
        <v>144</v>
      </c>
      <c r="D8040" s="39" t="s">
        <v>22</v>
      </c>
      <c r="E8040" s="70" t="s">
        <v>39</v>
      </c>
      <c r="F8040" s="70" t="s">
        <v>28</v>
      </c>
      <c r="G8040" s="78">
        <v>45698</v>
      </c>
      <c r="H8040" s="78">
        <v>45992</v>
      </c>
      <c r="I8040" s="69">
        <v>10936631.25</v>
      </c>
      <c r="J8040" s="70">
        <v>999</v>
      </c>
      <c r="K8040" s="71">
        <v>0.14000000000000001</v>
      </c>
      <c r="L8040" s="70">
        <v>0</v>
      </c>
      <c r="M8040" s="71">
        <v>1.0129999999999999</v>
      </c>
      <c r="N8040" s="72"/>
      <c r="O8040" s="73">
        <f>MIN(1,MAX(0,(1/(1+EXP(-(Assumptions!$B$5 + Assumptions!$B$6*$N8040))))*Assumptions!$B$3))</f>
        <v>3.9165722796764356E-2</v>
      </c>
      <c r="P8040" s="73">
        <f>VLOOKUP($F8040,Assumptions!$A$23:$B$27,2,FALSE)*Assumptions!$B$4</f>
        <v>0.35</v>
      </c>
      <c r="Q8040" s="74">
        <f t="shared" si="250"/>
        <v>149919.37375377564</v>
      </c>
      <c r="R8040" s="75" t="str">
        <f>IF($O8040&lt;Assumptions!$B$17,"A",IF($O8040&lt;Assumptions!$B$18,"B",IF($O8040&lt;Assumptions!$B$19,"C",IF($O8040&lt;Assumptions!$B$20,"D","E"))))</f>
        <v>B</v>
      </c>
      <c r="S8040" s="75">
        <f t="shared" si="251"/>
        <v>1</v>
      </c>
    </row>
    <row r="8041" spans="1:19" ht="17.399999999999999" x14ac:dyDescent="0.3">
      <c r="A8041" s="39" t="s">
        <v>1238</v>
      </c>
      <c r="B8041" s="39" t="s">
        <v>56</v>
      </c>
      <c r="C8041" s="39" t="s">
        <v>135</v>
      </c>
      <c r="D8041" s="39" t="s">
        <v>48</v>
      </c>
      <c r="E8041" s="70" t="s">
        <v>31</v>
      </c>
      <c r="F8041" s="70" t="s">
        <v>28</v>
      </c>
      <c r="G8041" s="78">
        <v>44541</v>
      </c>
      <c r="H8041" s="78">
        <v>45658</v>
      </c>
      <c r="I8041" s="69">
        <v>3685450.34</v>
      </c>
      <c r="J8041" s="70">
        <v>0</v>
      </c>
      <c r="K8041" s="71">
        <v>0.998</v>
      </c>
      <c r="L8041" s="70">
        <v>0</v>
      </c>
      <c r="M8041" s="71">
        <v>0.88</v>
      </c>
      <c r="N8041" s="72"/>
      <c r="O8041" s="73">
        <f>MIN(1,MAX(0,(1/(1+EXP(-(Assumptions!$B$5 + Assumptions!$B$6*$N8041))))*Assumptions!$B$3))</f>
        <v>3.9165722796764356E-2</v>
      </c>
      <c r="P8041" s="73">
        <f>VLOOKUP($F8041,Assumptions!$A$23:$B$27,2,FALSE)*Assumptions!$B$4</f>
        <v>0.35</v>
      </c>
      <c r="Q8041" s="74">
        <f t="shared" si="250"/>
        <v>50520.164239188329</v>
      </c>
      <c r="R8041" s="75" t="str">
        <f>IF($O8041&lt;Assumptions!$B$17,"A",IF($O8041&lt;Assumptions!$B$18,"B",IF($O8041&lt;Assumptions!$B$19,"C",IF($O8041&lt;Assumptions!$B$20,"D","E"))))</f>
        <v>B</v>
      </c>
      <c r="S8041" s="75">
        <f t="shared" si="251"/>
        <v>0</v>
      </c>
    </row>
    <row r="8042" spans="1:19" ht="17.399999999999999" x14ac:dyDescent="0.3">
      <c r="A8042" s="39" t="s">
        <v>1238</v>
      </c>
      <c r="B8042" s="39" t="s">
        <v>56</v>
      </c>
      <c r="C8042" s="39" t="s">
        <v>135</v>
      </c>
      <c r="D8042" s="39" t="s">
        <v>48</v>
      </c>
      <c r="E8042" s="70" t="s">
        <v>31</v>
      </c>
      <c r="F8042" s="70" t="s">
        <v>28</v>
      </c>
      <c r="G8042" s="78">
        <v>44541</v>
      </c>
      <c r="H8042" s="78">
        <v>45689</v>
      </c>
      <c r="I8042" s="69">
        <v>3587872.13</v>
      </c>
      <c r="J8042" s="70">
        <v>0</v>
      </c>
      <c r="K8042" s="71">
        <v>1.0409999999999999</v>
      </c>
      <c r="L8042" s="70">
        <v>0</v>
      </c>
      <c r="M8042" s="71">
        <v>0.88</v>
      </c>
      <c r="N8042" s="72"/>
      <c r="O8042" s="73">
        <f>MIN(1,MAX(0,(1/(1+EXP(-(Assumptions!$B$5 + Assumptions!$B$6*$N8042))))*Assumptions!$B$3))</f>
        <v>3.9165722796764356E-2</v>
      </c>
      <c r="P8042" s="73">
        <f>VLOOKUP($F8042,Assumptions!$A$23:$B$27,2,FALSE)*Assumptions!$B$4</f>
        <v>0.35</v>
      </c>
      <c r="Q8042" s="74">
        <f t="shared" si="250"/>
        <v>49182.561845835764</v>
      </c>
      <c r="R8042" s="75" t="str">
        <f>IF($O8042&lt;Assumptions!$B$17,"A",IF($O8042&lt;Assumptions!$B$18,"B",IF($O8042&lt;Assumptions!$B$19,"C",IF($O8042&lt;Assumptions!$B$20,"D","E"))))</f>
        <v>B</v>
      </c>
      <c r="S8042" s="75">
        <f t="shared" si="251"/>
        <v>0</v>
      </c>
    </row>
    <row r="8043" spans="1:19" ht="17.399999999999999" x14ac:dyDescent="0.3">
      <c r="A8043" s="39" t="s">
        <v>1238</v>
      </c>
      <c r="B8043" s="39" t="s">
        <v>56</v>
      </c>
      <c r="C8043" s="39" t="s">
        <v>135</v>
      </c>
      <c r="D8043" s="39" t="s">
        <v>48</v>
      </c>
      <c r="E8043" s="70" t="s">
        <v>31</v>
      </c>
      <c r="F8043" s="70" t="s">
        <v>28</v>
      </c>
      <c r="G8043" s="78">
        <v>44541</v>
      </c>
      <c r="H8043" s="78">
        <v>45717</v>
      </c>
      <c r="I8043" s="69">
        <v>3484780.9</v>
      </c>
      <c r="J8043" s="70">
        <v>0</v>
      </c>
      <c r="K8043" s="71">
        <v>1.1180000000000001</v>
      </c>
      <c r="L8043" s="70">
        <v>0</v>
      </c>
      <c r="M8043" s="71">
        <v>0.88</v>
      </c>
      <c r="N8043" s="72"/>
      <c r="O8043" s="73">
        <f>MIN(1,MAX(0,(1/(1+EXP(-(Assumptions!$B$5 + Assumptions!$B$6*$N8043))))*Assumptions!$B$3))</f>
        <v>3.9165722796764356E-2</v>
      </c>
      <c r="P8043" s="73">
        <f>VLOOKUP($F8043,Assumptions!$A$23:$B$27,2,FALSE)*Assumptions!$B$4</f>
        <v>0.35</v>
      </c>
      <c r="Q8043" s="74">
        <f t="shared" si="250"/>
        <v>47769.38695790065</v>
      </c>
      <c r="R8043" s="75" t="str">
        <f>IF($O8043&lt;Assumptions!$B$17,"A",IF($O8043&lt;Assumptions!$B$18,"B",IF($O8043&lt;Assumptions!$B$19,"C",IF($O8043&lt;Assumptions!$B$20,"D","E"))))</f>
        <v>B</v>
      </c>
      <c r="S8043" s="75">
        <f t="shared" si="251"/>
        <v>0</v>
      </c>
    </row>
    <row r="8044" spans="1:19" ht="17.399999999999999" x14ac:dyDescent="0.3">
      <c r="A8044" s="39" t="s">
        <v>1238</v>
      </c>
      <c r="B8044" s="39" t="s">
        <v>56</v>
      </c>
      <c r="C8044" s="39" t="s">
        <v>135</v>
      </c>
      <c r="D8044" s="39" t="s">
        <v>48</v>
      </c>
      <c r="E8044" s="70" t="s">
        <v>31</v>
      </c>
      <c r="F8044" s="70" t="s">
        <v>28</v>
      </c>
      <c r="G8044" s="78">
        <v>44541</v>
      </c>
      <c r="H8044" s="78">
        <v>45748</v>
      </c>
      <c r="I8044" s="69">
        <v>3391770.96</v>
      </c>
      <c r="J8044" s="70">
        <v>0</v>
      </c>
      <c r="K8044" s="71">
        <v>1.0389999999999999</v>
      </c>
      <c r="L8044" s="70">
        <v>0</v>
      </c>
      <c r="M8044" s="71">
        <v>0.88</v>
      </c>
      <c r="N8044" s="72"/>
      <c r="O8044" s="73">
        <f>MIN(1,MAX(0,(1/(1+EXP(-(Assumptions!$B$5 + Assumptions!$B$6*$N8044))))*Assumptions!$B$3))</f>
        <v>3.9165722796764356E-2</v>
      </c>
      <c r="P8044" s="73">
        <f>VLOOKUP($F8044,Assumptions!$A$23:$B$27,2,FALSE)*Assumptions!$B$4</f>
        <v>0.35</v>
      </c>
      <c r="Q8044" s="74">
        <f t="shared" si="250"/>
        <v>46494.406423316366</v>
      </c>
      <c r="R8044" s="75" t="str">
        <f>IF($O8044&lt;Assumptions!$B$17,"A",IF($O8044&lt;Assumptions!$B$18,"B",IF($O8044&lt;Assumptions!$B$19,"C",IF($O8044&lt;Assumptions!$B$20,"D","E"))))</f>
        <v>B</v>
      </c>
      <c r="S8044" s="75">
        <f t="shared" si="251"/>
        <v>0</v>
      </c>
    </row>
    <row r="8045" spans="1:19" ht="17.399999999999999" x14ac:dyDescent="0.3">
      <c r="A8045" s="39" t="s">
        <v>1238</v>
      </c>
      <c r="B8045" s="39" t="s">
        <v>56</v>
      </c>
      <c r="C8045" s="39" t="s">
        <v>135</v>
      </c>
      <c r="D8045" s="39" t="s">
        <v>48</v>
      </c>
      <c r="E8045" s="70" t="s">
        <v>31</v>
      </c>
      <c r="F8045" s="70" t="s">
        <v>28</v>
      </c>
      <c r="G8045" s="78">
        <v>44541</v>
      </c>
      <c r="H8045" s="78">
        <v>45778</v>
      </c>
      <c r="I8045" s="69">
        <v>3300362.55</v>
      </c>
      <c r="J8045" s="70">
        <v>35</v>
      </c>
      <c r="K8045" s="71">
        <v>0.72699999999999998</v>
      </c>
      <c r="L8045" s="70">
        <v>0</v>
      </c>
      <c r="M8045" s="71">
        <v>0.88</v>
      </c>
      <c r="N8045" s="72"/>
      <c r="O8045" s="73">
        <f>MIN(1,MAX(0,(1/(1+EXP(-(Assumptions!$B$5 + Assumptions!$B$6*$N8045))))*Assumptions!$B$3))</f>
        <v>3.9165722796764356E-2</v>
      </c>
      <c r="P8045" s="73">
        <f>VLOOKUP($F8045,Assumptions!$A$23:$B$27,2,FALSE)*Assumptions!$B$4</f>
        <v>0.35</v>
      </c>
      <c r="Q8045" s="74">
        <f t="shared" si="250"/>
        <v>45241.379666742818</v>
      </c>
      <c r="R8045" s="75" t="str">
        <f>IF($O8045&lt;Assumptions!$B$17,"A",IF($O8045&lt;Assumptions!$B$18,"B",IF($O8045&lt;Assumptions!$B$19,"C",IF($O8045&lt;Assumptions!$B$20,"D","E"))))</f>
        <v>B</v>
      </c>
      <c r="S8045" s="75">
        <f t="shared" si="251"/>
        <v>0</v>
      </c>
    </row>
    <row r="8046" spans="1:19" ht="17.399999999999999" x14ac:dyDescent="0.3">
      <c r="A8046" s="39" t="s">
        <v>1238</v>
      </c>
      <c r="B8046" s="39" t="s">
        <v>56</v>
      </c>
      <c r="C8046" s="39" t="s">
        <v>135</v>
      </c>
      <c r="D8046" s="39" t="s">
        <v>48</v>
      </c>
      <c r="E8046" s="70" t="s">
        <v>31</v>
      </c>
      <c r="F8046" s="70" t="s">
        <v>28</v>
      </c>
      <c r="G8046" s="78">
        <v>44541</v>
      </c>
      <c r="H8046" s="78">
        <v>45809</v>
      </c>
      <c r="I8046" s="69">
        <v>3194614.48</v>
      </c>
      <c r="J8046" s="70">
        <v>0</v>
      </c>
      <c r="K8046" s="71">
        <v>1.093</v>
      </c>
      <c r="L8046" s="70">
        <v>0</v>
      </c>
      <c r="M8046" s="71">
        <v>0.88</v>
      </c>
      <c r="N8046" s="72"/>
      <c r="O8046" s="73">
        <f>MIN(1,MAX(0,(1/(1+EXP(-(Assumptions!$B$5 + Assumptions!$B$6*$N8046))))*Assumptions!$B$3))</f>
        <v>3.9165722796764356E-2</v>
      </c>
      <c r="P8046" s="73">
        <f>VLOOKUP($F8046,Assumptions!$A$23:$B$27,2,FALSE)*Assumptions!$B$4</f>
        <v>0.35</v>
      </c>
      <c r="Q8046" s="74">
        <f t="shared" si="250"/>
        <v>43791.784808173325</v>
      </c>
      <c r="R8046" s="75" t="str">
        <f>IF($O8046&lt;Assumptions!$B$17,"A",IF($O8046&lt;Assumptions!$B$18,"B",IF($O8046&lt;Assumptions!$B$19,"C",IF($O8046&lt;Assumptions!$B$20,"D","E"))))</f>
        <v>B</v>
      </c>
      <c r="S8046" s="75">
        <f t="shared" si="251"/>
        <v>0</v>
      </c>
    </row>
    <row r="8047" spans="1:19" ht="17.399999999999999" x14ac:dyDescent="0.3">
      <c r="A8047" s="39" t="s">
        <v>1238</v>
      </c>
      <c r="B8047" s="39" t="s">
        <v>56</v>
      </c>
      <c r="C8047" s="39" t="s">
        <v>135</v>
      </c>
      <c r="D8047" s="39" t="s">
        <v>48</v>
      </c>
      <c r="E8047" s="70" t="s">
        <v>31</v>
      </c>
      <c r="F8047" s="70" t="s">
        <v>28</v>
      </c>
      <c r="G8047" s="78">
        <v>44541</v>
      </c>
      <c r="H8047" s="78">
        <v>45839</v>
      </c>
      <c r="I8047" s="69">
        <v>3089876.41</v>
      </c>
      <c r="J8047" s="70">
        <v>0</v>
      </c>
      <c r="K8047" s="71">
        <v>1.032</v>
      </c>
      <c r="L8047" s="70">
        <v>0</v>
      </c>
      <c r="M8047" s="71">
        <v>0.88</v>
      </c>
      <c r="N8047" s="72"/>
      <c r="O8047" s="73">
        <f>MIN(1,MAX(0,(1/(1+EXP(-(Assumptions!$B$5 + Assumptions!$B$6*$N8047))))*Assumptions!$B$3))</f>
        <v>3.9165722796764356E-2</v>
      </c>
      <c r="P8047" s="73">
        <f>VLOOKUP($F8047,Assumptions!$A$23:$B$27,2,FALSE)*Assumptions!$B$4</f>
        <v>0.35</v>
      </c>
      <c r="Q8047" s="74">
        <f t="shared" si="250"/>
        <v>42356.03503261249</v>
      </c>
      <c r="R8047" s="75" t="str">
        <f>IF($O8047&lt;Assumptions!$B$17,"A",IF($O8047&lt;Assumptions!$B$18,"B",IF($O8047&lt;Assumptions!$B$19,"C",IF($O8047&lt;Assumptions!$B$20,"D","E"))))</f>
        <v>B</v>
      </c>
      <c r="S8047" s="75">
        <f t="shared" si="251"/>
        <v>0</v>
      </c>
    </row>
    <row r="8048" spans="1:19" ht="17.399999999999999" x14ac:dyDescent="0.3">
      <c r="A8048" s="39" t="s">
        <v>1238</v>
      </c>
      <c r="B8048" s="39" t="s">
        <v>56</v>
      </c>
      <c r="C8048" s="39" t="s">
        <v>135</v>
      </c>
      <c r="D8048" s="39" t="s">
        <v>48</v>
      </c>
      <c r="E8048" s="70" t="s">
        <v>31</v>
      </c>
      <c r="F8048" s="70" t="s">
        <v>28</v>
      </c>
      <c r="G8048" s="78">
        <v>44541</v>
      </c>
      <c r="H8048" s="78">
        <v>45870</v>
      </c>
      <c r="I8048" s="69">
        <v>3003610.95</v>
      </c>
      <c r="J8048" s="70">
        <v>0</v>
      </c>
      <c r="K8048" s="71">
        <v>0.99</v>
      </c>
      <c r="L8048" s="70">
        <v>0</v>
      </c>
      <c r="M8048" s="71">
        <v>0.88</v>
      </c>
      <c r="N8048" s="72"/>
      <c r="O8048" s="73">
        <f>MIN(1,MAX(0,(1/(1+EXP(-(Assumptions!$B$5 + Assumptions!$B$6*$N8048))))*Assumptions!$B$3))</f>
        <v>3.9165722796764356E-2</v>
      </c>
      <c r="P8048" s="73">
        <f>VLOOKUP($F8048,Assumptions!$A$23:$B$27,2,FALSE)*Assumptions!$B$4</f>
        <v>0.35</v>
      </c>
      <c r="Q8048" s="74">
        <f t="shared" si="250"/>
        <v>41173.507849959111</v>
      </c>
      <c r="R8048" s="75" t="str">
        <f>IF($O8048&lt;Assumptions!$B$17,"A",IF($O8048&lt;Assumptions!$B$18,"B",IF($O8048&lt;Assumptions!$B$19,"C",IF($O8048&lt;Assumptions!$B$20,"D","E"))))</f>
        <v>B</v>
      </c>
      <c r="S8048" s="75">
        <f t="shared" si="251"/>
        <v>0</v>
      </c>
    </row>
    <row r="8049" spans="1:19" ht="17.399999999999999" x14ac:dyDescent="0.3">
      <c r="A8049" s="39" t="s">
        <v>1238</v>
      </c>
      <c r="B8049" s="39" t="s">
        <v>56</v>
      </c>
      <c r="C8049" s="39" t="s">
        <v>135</v>
      </c>
      <c r="D8049" s="39" t="s">
        <v>48</v>
      </c>
      <c r="E8049" s="70" t="s">
        <v>31</v>
      </c>
      <c r="F8049" s="70" t="s">
        <v>28</v>
      </c>
      <c r="G8049" s="78">
        <v>44541</v>
      </c>
      <c r="H8049" s="78">
        <v>45901</v>
      </c>
      <c r="I8049" s="69">
        <v>2910232.3</v>
      </c>
      <c r="J8049" s="70">
        <v>0</v>
      </c>
      <c r="K8049" s="71">
        <v>1.1439999999999999</v>
      </c>
      <c r="L8049" s="70">
        <v>0</v>
      </c>
      <c r="M8049" s="71">
        <v>0.88</v>
      </c>
      <c r="N8049" s="72"/>
      <c r="O8049" s="73">
        <f>MIN(1,MAX(0,(1/(1+EXP(-(Assumptions!$B$5 + Assumptions!$B$6*$N8049))))*Assumptions!$B$3))</f>
        <v>3.9165722796764356E-2</v>
      </c>
      <c r="P8049" s="73">
        <f>VLOOKUP($F8049,Assumptions!$A$23:$B$27,2,FALSE)*Assumptions!$B$4</f>
        <v>0.35</v>
      </c>
      <c r="Q8049" s="74">
        <f t="shared" si="250"/>
        <v>39893.473037596486</v>
      </c>
      <c r="R8049" s="75" t="str">
        <f>IF($O8049&lt;Assumptions!$B$17,"A",IF($O8049&lt;Assumptions!$B$18,"B",IF($O8049&lt;Assumptions!$B$19,"C",IF($O8049&lt;Assumptions!$B$20,"D","E"))))</f>
        <v>B</v>
      </c>
      <c r="S8049" s="75">
        <f t="shared" si="251"/>
        <v>0</v>
      </c>
    </row>
    <row r="8050" spans="1:19" ht="17.399999999999999" x14ac:dyDescent="0.3">
      <c r="A8050" s="39" t="s">
        <v>1238</v>
      </c>
      <c r="B8050" s="39" t="s">
        <v>56</v>
      </c>
      <c r="C8050" s="39" t="s">
        <v>135</v>
      </c>
      <c r="D8050" s="39" t="s">
        <v>48</v>
      </c>
      <c r="E8050" s="70" t="s">
        <v>31</v>
      </c>
      <c r="F8050" s="70" t="s">
        <v>28</v>
      </c>
      <c r="G8050" s="78">
        <v>44541</v>
      </c>
      <c r="H8050" s="78">
        <v>45931</v>
      </c>
      <c r="I8050" s="69">
        <v>2821822.32</v>
      </c>
      <c r="J8050" s="70">
        <v>0</v>
      </c>
      <c r="K8050" s="71">
        <v>1.036</v>
      </c>
      <c r="L8050" s="70">
        <v>0</v>
      </c>
      <c r="M8050" s="71">
        <v>0.88</v>
      </c>
      <c r="N8050" s="72"/>
      <c r="O8050" s="73">
        <f>MIN(1,MAX(0,(1/(1+EXP(-(Assumptions!$B$5 + Assumptions!$B$6*$N8050))))*Assumptions!$B$3))</f>
        <v>3.9165722796764356E-2</v>
      </c>
      <c r="P8050" s="73">
        <f>VLOOKUP($F8050,Assumptions!$A$23:$B$27,2,FALSE)*Assumptions!$B$4</f>
        <v>0.35</v>
      </c>
      <c r="Q8050" s="74">
        <f t="shared" si="250"/>
        <v>38681.54876839486</v>
      </c>
      <c r="R8050" s="75" t="str">
        <f>IF($O8050&lt;Assumptions!$B$17,"A",IF($O8050&lt;Assumptions!$B$18,"B",IF($O8050&lt;Assumptions!$B$19,"C",IF($O8050&lt;Assumptions!$B$20,"D","E"))))</f>
        <v>B</v>
      </c>
      <c r="S8050" s="75">
        <f t="shared" si="251"/>
        <v>0</v>
      </c>
    </row>
    <row r="8051" spans="1:19" ht="17.399999999999999" x14ac:dyDescent="0.3">
      <c r="A8051" s="39" t="s">
        <v>1238</v>
      </c>
      <c r="B8051" s="39" t="s">
        <v>56</v>
      </c>
      <c r="C8051" s="39" t="s">
        <v>135</v>
      </c>
      <c r="D8051" s="39" t="s">
        <v>48</v>
      </c>
      <c r="E8051" s="70" t="s">
        <v>31</v>
      </c>
      <c r="F8051" s="70" t="s">
        <v>28</v>
      </c>
      <c r="G8051" s="78">
        <v>44541</v>
      </c>
      <c r="H8051" s="78">
        <v>45962</v>
      </c>
      <c r="I8051" s="69">
        <v>2744884.98</v>
      </c>
      <c r="J8051" s="70">
        <v>15</v>
      </c>
      <c r="K8051" s="71">
        <v>1.1000000000000001</v>
      </c>
      <c r="L8051" s="70">
        <v>0</v>
      </c>
      <c r="M8051" s="71">
        <v>0.88</v>
      </c>
      <c r="N8051" s="72"/>
      <c r="O8051" s="73">
        <f>MIN(1,MAX(0,(1/(1+EXP(-(Assumptions!$B$5 + Assumptions!$B$6*$N8051))))*Assumptions!$B$3))</f>
        <v>3.9165722796764356E-2</v>
      </c>
      <c r="P8051" s="73">
        <f>VLOOKUP($F8051,Assumptions!$A$23:$B$27,2,FALSE)*Assumptions!$B$4</f>
        <v>0.35</v>
      </c>
      <c r="Q8051" s="74">
        <f t="shared" si="250"/>
        <v>37626.891482488725</v>
      </c>
      <c r="R8051" s="75" t="str">
        <f>IF($O8051&lt;Assumptions!$B$17,"A",IF($O8051&lt;Assumptions!$B$18,"B",IF($O8051&lt;Assumptions!$B$19,"C",IF($O8051&lt;Assumptions!$B$20,"D","E"))))</f>
        <v>B</v>
      </c>
      <c r="S8051" s="75">
        <f t="shared" si="251"/>
        <v>0</v>
      </c>
    </row>
    <row r="8052" spans="1:19" ht="17.399999999999999" x14ac:dyDescent="0.3">
      <c r="A8052" s="39" t="s">
        <v>1238</v>
      </c>
      <c r="B8052" s="39" t="s">
        <v>56</v>
      </c>
      <c r="C8052" s="39" t="s">
        <v>135</v>
      </c>
      <c r="D8052" s="39" t="s">
        <v>48</v>
      </c>
      <c r="E8052" s="70" t="s">
        <v>31</v>
      </c>
      <c r="F8052" s="70" t="s">
        <v>28</v>
      </c>
      <c r="G8052" s="78">
        <v>44541</v>
      </c>
      <c r="H8052" s="78">
        <v>45992</v>
      </c>
      <c r="I8052" s="69">
        <v>2665072.6</v>
      </c>
      <c r="J8052" s="70">
        <v>0</v>
      </c>
      <c r="K8052" s="71">
        <v>1.123</v>
      </c>
      <c r="L8052" s="70">
        <v>0</v>
      </c>
      <c r="M8052" s="71">
        <v>0.88</v>
      </c>
      <c r="N8052" s="72"/>
      <c r="O8052" s="73">
        <f>MIN(1,MAX(0,(1/(1+EXP(-(Assumptions!$B$5 + Assumptions!$B$6*$N8052))))*Assumptions!$B$3))</f>
        <v>3.9165722796764356E-2</v>
      </c>
      <c r="P8052" s="73">
        <f>VLOOKUP($F8052,Assumptions!$A$23:$B$27,2,FALSE)*Assumptions!$B$4</f>
        <v>0.35</v>
      </c>
      <c r="Q8052" s="74">
        <f t="shared" si="250"/>
        <v>36532.823139698223</v>
      </c>
      <c r="R8052" s="75" t="str">
        <f>IF($O8052&lt;Assumptions!$B$17,"A",IF($O8052&lt;Assumptions!$B$18,"B",IF($O8052&lt;Assumptions!$B$19,"C",IF($O8052&lt;Assumptions!$B$20,"D","E"))))</f>
        <v>B</v>
      </c>
      <c r="S8052" s="75">
        <f t="shared" si="251"/>
        <v>0</v>
      </c>
    </row>
    <row r="8053" spans="1:19" ht="17.399999999999999" x14ac:dyDescent="0.3">
      <c r="A8053" s="39" t="s">
        <v>1239</v>
      </c>
      <c r="B8053" s="39" t="s">
        <v>76</v>
      </c>
      <c r="C8053" s="39" t="s">
        <v>144</v>
      </c>
      <c r="D8053" s="39" t="s">
        <v>38</v>
      </c>
      <c r="E8053" s="70" t="s">
        <v>46</v>
      </c>
      <c r="F8053" s="70" t="s">
        <v>28</v>
      </c>
      <c r="G8053" s="78">
        <v>43571</v>
      </c>
      <c r="H8053" s="78">
        <v>45658</v>
      </c>
      <c r="I8053" s="69">
        <v>1080457.67</v>
      </c>
      <c r="J8053" s="70">
        <v>0</v>
      </c>
      <c r="K8053" s="71">
        <v>0.95499999999999996</v>
      </c>
      <c r="L8053" s="70">
        <v>0</v>
      </c>
      <c r="M8053" s="71">
        <v>0.622</v>
      </c>
      <c r="N8053" s="72"/>
      <c r="O8053" s="73">
        <f>MIN(1,MAX(0,(1/(1+EXP(-(Assumptions!$B$5 + Assumptions!$B$6*$N8053))))*Assumptions!$B$3))</f>
        <v>3.9165722796764356E-2</v>
      </c>
      <c r="P8053" s="73">
        <f>VLOOKUP($F8053,Assumptions!$A$23:$B$27,2,FALSE)*Assumptions!$B$4</f>
        <v>0.35</v>
      </c>
      <c r="Q8053" s="74">
        <f t="shared" si="250"/>
        <v>14810.916958900263</v>
      </c>
      <c r="R8053" s="75" t="str">
        <f>IF($O8053&lt;Assumptions!$B$17,"A",IF($O8053&lt;Assumptions!$B$18,"B",IF($O8053&lt;Assumptions!$B$19,"C",IF($O8053&lt;Assumptions!$B$20,"D","E"))))</f>
        <v>B</v>
      </c>
      <c r="S8053" s="75">
        <f t="shared" si="251"/>
        <v>0</v>
      </c>
    </row>
    <row r="8054" spans="1:19" ht="17.399999999999999" x14ac:dyDescent="0.3">
      <c r="A8054" s="39" t="s">
        <v>1239</v>
      </c>
      <c r="B8054" s="39" t="s">
        <v>76</v>
      </c>
      <c r="C8054" s="39" t="s">
        <v>144</v>
      </c>
      <c r="D8054" s="39" t="s">
        <v>38</v>
      </c>
      <c r="E8054" s="70" t="s">
        <v>46</v>
      </c>
      <c r="F8054" s="70" t="s">
        <v>28</v>
      </c>
      <c r="G8054" s="78">
        <v>43571</v>
      </c>
      <c r="H8054" s="78">
        <v>45689</v>
      </c>
      <c r="I8054" s="69">
        <v>1052187.29</v>
      </c>
      <c r="J8054" s="70">
        <v>0</v>
      </c>
      <c r="K8054" s="71">
        <v>0.95099999999999996</v>
      </c>
      <c r="L8054" s="70">
        <v>0</v>
      </c>
      <c r="M8054" s="71">
        <v>0.622</v>
      </c>
      <c r="N8054" s="72"/>
      <c r="O8054" s="73">
        <f>MIN(1,MAX(0,(1/(1+EXP(-(Assumptions!$B$5 + Assumptions!$B$6*$N8054))))*Assumptions!$B$3))</f>
        <v>3.9165722796764356E-2</v>
      </c>
      <c r="P8054" s="73">
        <f>VLOOKUP($F8054,Assumptions!$A$23:$B$27,2,FALSE)*Assumptions!$B$4</f>
        <v>0.35</v>
      </c>
      <c r="Q8054" s="74">
        <f t="shared" si="250"/>
        <v>14423.386505646547</v>
      </c>
      <c r="R8054" s="75" t="str">
        <f>IF($O8054&lt;Assumptions!$B$17,"A",IF($O8054&lt;Assumptions!$B$18,"B",IF($O8054&lt;Assumptions!$B$19,"C",IF($O8054&lt;Assumptions!$B$20,"D","E"))))</f>
        <v>B</v>
      </c>
      <c r="S8054" s="75">
        <f t="shared" si="251"/>
        <v>0</v>
      </c>
    </row>
    <row r="8055" spans="1:19" ht="17.399999999999999" x14ac:dyDescent="0.3">
      <c r="A8055" s="39" t="s">
        <v>1239</v>
      </c>
      <c r="B8055" s="39" t="s">
        <v>76</v>
      </c>
      <c r="C8055" s="39" t="s">
        <v>144</v>
      </c>
      <c r="D8055" s="39" t="s">
        <v>38</v>
      </c>
      <c r="E8055" s="70" t="s">
        <v>46</v>
      </c>
      <c r="F8055" s="70" t="s">
        <v>28</v>
      </c>
      <c r="G8055" s="78">
        <v>43571</v>
      </c>
      <c r="H8055" s="78">
        <v>45717</v>
      </c>
      <c r="I8055" s="69">
        <v>1023003.3</v>
      </c>
      <c r="J8055" s="70">
        <v>0</v>
      </c>
      <c r="K8055" s="71">
        <v>1.1200000000000001</v>
      </c>
      <c r="L8055" s="70">
        <v>0</v>
      </c>
      <c r="M8055" s="71">
        <v>0.622</v>
      </c>
      <c r="N8055" s="72"/>
      <c r="O8055" s="73">
        <f>MIN(1,MAX(0,(1/(1+EXP(-(Assumptions!$B$5 + Assumptions!$B$6*$N8055))))*Assumptions!$B$3))</f>
        <v>3.9165722796764356E-2</v>
      </c>
      <c r="P8055" s="73">
        <f>VLOOKUP($F8055,Assumptions!$A$23:$B$27,2,FALSE)*Assumptions!$B$4</f>
        <v>0.35</v>
      </c>
      <c r="Q8055" s="74">
        <f t="shared" si="250"/>
        <v>14023.332283791307</v>
      </c>
      <c r="R8055" s="75" t="str">
        <f>IF($O8055&lt;Assumptions!$B$17,"A",IF($O8055&lt;Assumptions!$B$18,"B",IF($O8055&lt;Assumptions!$B$19,"C",IF($O8055&lt;Assumptions!$B$20,"D","E"))))</f>
        <v>B</v>
      </c>
      <c r="S8055" s="75">
        <f t="shared" si="251"/>
        <v>0</v>
      </c>
    </row>
    <row r="8056" spans="1:19" ht="17.399999999999999" x14ac:dyDescent="0.3">
      <c r="A8056" s="39" t="s">
        <v>1239</v>
      </c>
      <c r="B8056" s="39" t="s">
        <v>76</v>
      </c>
      <c r="C8056" s="39" t="s">
        <v>144</v>
      </c>
      <c r="D8056" s="39" t="s">
        <v>38</v>
      </c>
      <c r="E8056" s="70" t="s">
        <v>46</v>
      </c>
      <c r="F8056" s="70" t="s">
        <v>28</v>
      </c>
      <c r="G8056" s="78">
        <v>43571</v>
      </c>
      <c r="H8056" s="78">
        <v>45748</v>
      </c>
      <c r="I8056" s="69">
        <v>999549.25</v>
      </c>
      <c r="J8056" s="70">
        <v>15</v>
      </c>
      <c r="K8056" s="71">
        <v>1.0389999999999999</v>
      </c>
      <c r="L8056" s="70">
        <v>0</v>
      </c>
      <c r="M8056" s="71">
        <v>0.622</v>
      </c>
      <c r="N8056" s="72"/>
      <c r="O8056" s="73">
        <f>MIN(1,MAX(0,(1/(1+EXP(-(Assumptions!$B$5 + Assumptions!$B$6*$N8056))))*Assumptions!$B$3))</f>
        <v>3.9165722796764356E-2</v>
      </c>
      <c r="P8056" s="73">
        <f>VLOOKUP($F8056,Assumptions!$A$23:$B$27,2,FALSE)*Assumptions!$B$4</f>
        <v>0.35</v>
      </c>
      <c r="Q8056" s="74">
        <f t="shared" si="250"/>
        <v>13701.824096524799</v>
      </c>
      <c r="R8056" s="75" t="str">
        <f>IF($O8056&lt;Assumptions!$B$17,"A",IF($O8056&lt;Assumptions!$B$18,"B",IF($O8056&lt;Assumptions!$B$19,"C",IF($O8056&lt;Assumptions!$B$20,"D","E"))))</f>
        <v>B</v>
      </c>
      <c r="S8056" s="75">
        <f t="shared" si="251"/>
        <v>0</v>
      </c>
    </row>
    <row r="8057" spans="1:19" ht="17.399999999999999" x14ac:dyDescent="0.3">
      <c r="A8057" s="39" t="s">
        <v>1239</v>
      </c>
      <c r="B8057" s="39" t="s">
        <v>76</v>
      </c>
      <c r="C8057" s="39" t="s">
        <v>144</v>
      </c>
      <c r="D8057" s="39" t="s">
        <v>38</v>
      </c>
      <c r="E8057" s="70" t="s">
        <v>46</v>
      </c>
      <c r="F8057" s="70" t="s">
        <v>28</v>
      </c>
      <c r="G8057" s="78">
        <v>43571</v>
      </c>
      <c r="H8057" s="78">
        <v>45778</v>
      </c>
      <c r="I8057" s="69">
        <v>975681.42</v>
      </c>
      <c r="J8057" s="70">
        <v>0</v>
      </c>
      <c r="K8057" s="71">
        <v>0.95299999999999996</v>
      </c>
      <c r="L8057" s="70">
        <v>0</v>
      </c>
      <c r="M8057" s="71">
        <v>0.622</v>
      </c>
      <c r="N8057" s="72"/>
      <c r="O8057" s="73">
        <f>MIN(1,MAX(0,(1/(1+EXP(-(Assumptions!$B$5 + Assumptions!$B$6*$N8057))))*Assumptions!$B$3))</f>
        <v>3.9165722796764356E-2</v>
      </c>
      <c r="P8057" s="73">
        <f>VLOOKUP($F8057,Assumptions!$A$23:$B$27,2,FALSE)*Assumptions!$B$4</f>
        <v>0.35</v>
      </c>
      <c r="Q8057" s="74">
        <f t="shared" si="250"/>
        <v>13374.643811785696</v>
      </c>
      <c r="R8057" s="75" t="str">
        <f>IF($O8057&lt;Assumptions!$B$17,"A",IF($O8057&lt;Assumptions!$B$18,"B",IF($O8057&lt;Assumptions!$B$19,"C",IF($O8057&lt;Assumptions!$B$20,"D","E"))))</f>
        <v>B</v>
      </c>
      <c r="S8057" s="75">
        <f t="shared" si="251"/>
        <v>0</v>
      </c>
    </row>
    <row r="8058" spans="1:19" ht="17.399999999999999" x14ac:dyDescent="0.3">
      <c r="A8058" s="39" t="s">
        <v>1239</v>
      </c>
      <c r="B8058" s="39" t="s">
        <v>76</v>
      </c>
      <c r="C8058" s="39" t="s">
        <v>144</v>
      </c>
      <c r="D8058" s="39" t="s">
        <v>38</v>
      </c>
      <c r="E8058" s="70" t="s">
        <v>46</v>
      </c>
      <c r="F8058" s="70" t="s">
        <v>28</v>
      </c>
      <c r="G8058" s="78">
        <v>43571</v>
      </c>
      <c r="H8058" s="78">
        <v>45809</v>
      </c>
      <c r="I8058" s="69">
        <v>954565.03</v>
      </c>
      <c r="J8058" s="70">
        <v>0</v>
      </c>
      <c r="K8058" s="71">
        <v>1.1299999999999999</v>
      </c>
      <c r="L8058" s="70">
        <v>0</v>
      </c>
      <c r="M8058" s="71">
        <v>0.622</v>
      </c>
      <c r="N8058" s="72"/>
      <c r="O8058" s="73">
        <f>MIN(1,MAX(0,(1/(1+EXP(-(Assumptions!$B$5 + Assumptions!$B$6*$N8058))))*Assumptions!$B$3))</f>
        <v>3.9165722796764356E-2</v>
      </c>
      <c r="P8058" s="73">
        <f>VLOOKUP($F8058,Assumptions!$A$23:$B$27,2,FALSE)*Assumptions!$B$4</f>
        <v>0.35</v>
      </c>
      <c r="Q8058" s="74">
        <f t="shared" si="250"/>
        <v>13085.180274762768</v>
      </c>
      <c r="R8058" s="75" t="str">
        <f>IF($O8058&lt;Assumptions!$B$17,"A",IF($O8058&lt;Assumptions!$B$18,"B",IF($O8058&lt;Assumptions!$B$19,"C",IF($O8058&lt;Assumptions!$B$20,"D","E"))))</f>
        <v>B</v>
      </c>
      <c r="S8058" s="75">
        <f t="shared" si="251"/>
        <v>0</v>
      </c>
    </row>
    <row r="8059" spans="1:19" ht="17.399999999999999" x14ac:dyDescent="0.3">
      <c r="A8059" s="39" t="s">
        <v>1239</v>
      </c>
      <c r="B8059" s="39" t="s">
        <v>76</v>
      </c>
      <c r="C8059" s="39" t="s">
        <v>144</v>
      </c>
      <c r="D8059" s="39" t="s">
        <v>38</v>
      </c>
      <c r="E8059" s="70" t="s">
        <v>46</v>
      </c>
      <c r="F8059" s="70" t="s">
        <v>28</v>
      </c>
      <c r="G8059" s="78">
        <v>43571</v>
      </c>
      <c r="H8059" s="78">
        <v>45839</v>
      </c>
      <c r="I8059" s="69">
        <v>930028.32</v>
      </c>
      <c r="J8059" s="70">
        <v>220</v>
      </c>
      <c r="K8059" s="71">
        <v>0.41</v>
      </c>
      <c r="L8059" s="70">
        <v>0</v>
      </c>
      <c r="M8059" s="71">
        <v>0.622</v>
      </c>
      <c r="N8059" s="72"/>
      <c r="O8059" s="73">
        <f>MIN(1,MAX(0,(1/(1+EXP(-(Assumptions!$B$5 + Assumptions!$B$6*$N8059))))*Assumptions!$B$3))</f>
        <v>3.9165722796764356E-2</v>
      </c>
      <c r="P8059" s="73">
        <f>VLOOKUP($F8059,Assumptions!$A$23:$B$27,2,FALSE)*Assumptions!$B$4</f>
        <v>0.35</v>
      </c>
      <c r="Q8059" s="74">
        <f t="shared" si="250"/>
        <v>12748.830980991157</v>
      </c>
      <c r="R8059" s="75" t="str">
        <f>IF($O8059&lt;Assumptions!$B$17,"A",IF($O8059&lt;Assumptions!$B$18,"B",IF($O8059&lt;Assumptions!$B$19,"C",IF($O8059&lt;Assumptions!$B$20,"D","E"))))</f>
        <v>B</v>
      </c>
      <c r="S8059" s="75">
        <f t="shared" si="251"/>
        <v>1</v>
      </c>
    </row>
    <row r="8060" spans="1:19" ht="17.399999999999999" x14ac:dyDescent="0.3">
      <c r="A8060" s="39" t="s">
        <v>1239</v>
      </c>
      <c r="B8060" s="39" t="s">
        <v>76</v>
      </c>
      <c r="C8060" s="39" t="s">
        <v>144</v>
      </c>
      <c r="D8060" s="39" t="s">
        <v>38</v>
      </c>
      <c r="E8060" s="70" t="s">
        <v>46</v>
      </c>
      <c r="F8060" s="70" t="s">
        <v>28</v>
      </c>
      <c r="G8060" s="78">
        <v>43571</v>
      </c>
      <c r="H8060" s="78">
        <v>45870</v>
      </c>
      <c r="I8060" s="69">
        <v>904085.8</v>
      </c>
      <c r="J8060" s="70">
        <v>35</v>
      </c>
      <c r="K8060" s="71">
        <v>0.871</v>
      </c>
      <c r="L8060" s="70">
        <v>0</v>
      </c>
      <c r="M8060" s="71">
        <v>0.622</v>
      </c>
      <c r="N8060" s="72"/>
      <c r="O8060" s="73">
        <f>MIN(1,MAX(0,(1/(1+EXP(-(Assumptions!$B$5 + Assumptions!$B$6*$N8060))))*Assumptions!$B$3))</f>
        <v>3.9165722796764356E-2</v>
      </c>
      <c r="P8060" s="73">
        <f>VLOOKUP($F8060,Assumptions!$A$23:$B$27,2,FALSE)*Assumptions!$B$4</f>
        <v>0.35</v>
      </c>
      <c r="Q8060" s="74">
        <f t="shared" si="250"/>
        <v>12393.21083955183</v>
      </c>
      <c r="R8060" s="75" t="str">
        <f>IF($O8060&lt;Assumptions!$B$17,"A",IF($O8060&lt;Assumptions!$B$18,"B",IF($O8060&lt;Assumptions!$B$19,"C",IF($O8060&lt;Assumptions!$B$20,"D","E"))))</f>
        <v>B</v>
      </c>
      <c r="S8060" s="75">
        <f t="shared" si="251"/>
        <v>0</v>
      </c>
    </row>
    <row r="8061" spans="1:19" ht="17.399999999999999" x14ac:dyDescent="0.3">
      <c r="A8061" s="39" t="s">
        <v>1239</v>
      </c>
      <c r="B8061" s="39" t="s">
        <v>76</v>
      </c>
      <c r="C8061" s="39" t="s">
        <v>144</v>
      </c>
      <c r="D8061" s="39" t="s">
        <v>38</v>
      </c>
      <c r="E8061" s="70" t="s">
        <v>46</v>
      </c>
      <c r="F8061" s="70" t="s">
        <v>28</v>
      </c>
      <c r="G8061" s="78">
        <v>43571</v>
      </c>
      <c r="H8061" s="78">
        <v>45901</v>
      </c>
      <c r="I8061" s="69">
        <v>884945.01</v>
      </c>
      <c r="J8061" s="70">
        <v>15</v>
      </c>
      <c r="K8061" s="71">
        <v>0.96499999999999997</v>
      </c>
      <c r="L8061" s="70">
        <v>0</v>
      </c>
      <c r="M8061" s="71">
        <v>0.622</v>
      </c>
      <c r="N8061" s="72"/>
      <c r="O8061" s="73">
        <f>MIN(1,MAX(0,(1/(1+EXP(-(Assumptions!$B$5 + Assumptions!$B$6*$N8061))))*Assumptions!$B$3))</f>
        <v>3.9165722796764356E-2</v>
      </c>
      <c r="P8061" s="73">
        <f>VLOOKUP($F8061,Assumptions!$A$23:$B$27,2,FALSE)*Assumptions!$B$4</f>
        <v>0.35</v>
      </c>
      <c r="Q8061" s="74">
        <f t="shared" si="250"/>
        <v>12130.828833213951</v>
      </c>
      <c r="R8061" s="75" t="str">
        <f>IF($O8061&lt;Assumptions!$B$17,"A",IF($O8061&lt;Assumptions!$B$18,"B",IF($O8061&lt;Assumptions!$B$19,"C",IF($O8061&lt;Assumptions!$B$20,"D","E"))))</f>
        <v>B</v>
      </c>
      <c r="S8061" s="75">
        <f t="shared" si="251"/>
        <v>0</v>
      </c>
    </row>
    <row r="8062" spans="1:19" ht="17.399999999999999" x14ac:dyDescent="0.3">
      <c r="A8062" s="39" t="s">
        <v>1239</v>
      </c>
      <c r="B8062" s="39" t="s">
        <v>76</v>
      </c>
      <c r="C8062" s="39" t="s">
        <v>144</v>
      </c>
      <c r="D8062" s="39" t="s">
        <v>38</v>
      </c>
      <c r="E8062" s="70" t="s">
        <v>46</v>
      </c>
      <c r="F8062" s="70" t="s">
        <v>28</v>
      </c>
      <c r="G8062" s="78">
        <v>43571</v>
      </c>
      <c r="H8062" s="78">
        <v>45931</v>
      </c>
      <c r="I8062" s="69">
        <v>884945.01</v>
      </c>
      <c r="J8062" s="70">
        <v>185</v>
      </c>
      <c r="K8062" s="71">
        <v>5.2999999999999999E-2</v>
      </c>
      <c r="L8062" s="70">
        <v>0</v>
      </c>
      <c r="M8062" s="71">
        <v>0.622</v>
      </c>
      <c r="N8062" s="72"/>
      <c r="O8062" s="73">
        <f>MIN(1,MAX(0,(1/(1+EXP(-(Assumptions!$B$5 + Assumptions!$B$6*$N8062))))*Assumptions!$B$3))</f>
        <v>3.9165722796764356E-2</v>
      </c>
      <c r="P8062" s="73">
        <f>VLOOKUP($F8062,Assumptions!$A$23:$B$27,2,FALSE)*Assumptions!$B$4</f>
        <v>0.35</v>
      </c>
      <c r="Q8062" s="74">
        <f t="shared" si="250"/>
        <v>12130.828833213951</v>
      </c>
      <c r="R8062" s="75" t="str">
        <f>IF($O8062&lt;Assumptions!$B$17,"A",IF($O8062&lt;Assumptions!$B$18,"B",IF($O8062&lt;Assumptions!$B$19,"C",IF($O8062&lt;Assumptions!$B$20,"D","E"))))</f>
        <v>B</v>
      </c>
      <c r="S8062" s="75">
        <f t="shared" si="251"/>
        <v>1</v>
      </c>
    </row>
    <row r="8063" spans="1:19" ht="17.399999999999999" x14ac:dyDescent="0.3">
      <c r="A8063" s="39" t="s">
        <v>1239</v>
      </c>
      <c r="B8063" s="39" t="s">
        <v>76</v>
      </c>
      <c r="C8063" s="39" t="s">
        <v>144</v>
      </c>
      <c r="D8063" s="39" t="s">
        <v>38</v>
      </c>
      <c r="E8063" s="70" t="s">
        <v>46</v>
      </c>
      <c r="F8063" s="70" t="s">
        <v>28</v>
      </c>
      <c r="G8063" s="78">
        <v>43571</v>
      </c>
      <c r="H8063" s="78">
        <v>45962</v>
      </c>
      <c r="I8063" s="69">
        <v>884945.01</v>
      </c>
      <c r="J8063" s="70">
        <v>999</v>
      </c>
      <c r="K8063" s="71">
        <v>8.5999999999999993E-2</v>
      </c>
      <c r="L8063" s="70">
        <v>0</v>
      </c>
      <c r="M8063" s="71">
        <v>0.622</v>
      </c>
      <c r="N8063" s="72"/>
      <c r="O8063" s="73">
        <f>MIN(1,MAX(0,(1/(1+EXP(-(Assumptions!$B$5 + Assumptions!$B$6*$N8063))))*Assumptions!$B$3))</f>
        <v>3.9165722796764356E-2</v>
      </c>
      <c r="P8063" s="73">
        <f>VLOOKUP($F8063,Assumptions!$A$23:$B$27,2,FALSE)*Assumptions!$B$4</f>
        <v>0.35</v>
      </c>
      <c r="Q8063" s="74">
        <f t="shared" si="250"/>
        <v>12130.828833213951</v>
      </c>
      <c r="R8063" s="75" t="str">
        <f>IF($O8063&lt;Assumptions!$B$17,"A",IF($O8063&lt;Assumptions!$B$18,"B",IF($O8063&lt;Assumptions!$B$19,"C",IF($O8063&lt;Assumptions!$B$20,"D","E"))))</f>
        <v>B</v>
      </c>
      <c r="S8063" s="75">
        <f t="shared" si="251"/>
        <v>1</v>
      </c>
    </row>
    <row r="8064" spans="1:19" ht="17.399999999999999" x14ac:dyDescent="0.3">
      <c r="A8064" s="39" t="s">
        <v>1239</v>
      </c>
      <c r="B8064" s="39" t="s">
        <v>76</v>
      </c>
      <c r="C8064" s="39" t="s">
        <v>144</v>
      </c>
      <c r="D8064" s="39" t="s">
        <v>38</v>
      </c>
      <c r="E8064" s="70" t="s">
        <v>46</v>
      </c>
      <c r="F8064" s="70" t="s">
        <v>28</v>
      </c>
      <c r="G8064" s="78">
        <v>43571</v>
      </c>
      <c r="H8064" s="78">
        <v>45992</v>
      </c>
      <c r="I8064" s="69">
        <v>884945.01</v>
      </c>
      <c r="J8064" s="70">
        <v>999</v>
      </c>
      <c r="K8064" s="71">
        <v>0.16400000000000001</v>
      </c>
      <c r="L8064" s="70">
        <v>0</v>
      </c>
      <c r="M8064" s="71">
        <v>0.622</v>
      </c>
      <c r="N8064" s="72"/>
      <c r="O8064" s="73">
        <f>MIN(1,MAX(0,(1/(1+EXP(-(Assumptions!$B$5 + Assumptions!$B$6*$N8064))))*Assumptions!$B$3))</f>
        <v>3.9165722796764356E-2</v>
      </c>
      <c r="P8064" s="73">
        <f>VLOOKUP($F8064,Assumptions!$A$23:$B$27,2,FALSE)*Assumptions!$B$4</f>
        <v>0.35</v>
      </c>
      <c r="Q8064" s="74">
        <f t="shared" si="250"/>
        <v>12130.828833213951</v>
      </c>
      <c r="R8064" s="75" t="str">
        <f>IF($O8064&lt;Assumptions!$B$17,"A",IF($O8064&lt;Assumptions!$B$18,"B",IF($O8064&lt;Assumptions!$B$19,"C",IF($O8064&lt;Assumptions!$B$20,"D","E"))))</f>
        <v>B</v>
      </c>
      <c r="S8064" s="75">
        <f t="shared" si="251"/>
        <v>1</v>
      </c>
    </row>
    <row r="8065" spans="1:19" ht="17.399999999999999" x14ac:dyDescent="0.3">
      <c r="A8065" s="39" t="s">
        <v>1240</v>
      </c>
      <c r="B8065" s="39" t="s">
        <v>71</v>
      </c>
      <c r="C8065" s="39" t="s">
        <v>135</v>
      </c>
      <c r="D8065" s="39" t="s">
        <v>34</v>
      </c>
      <c r="E8065" s="70" t="s">
        <v>43</v>
      </c>
      <c r="F8065" s="70" t="s">
        <v>24</v>
      </c>
      <c r="G8065" s="78">
        <v>44844</v>
      </c>
      <c r="H8065" s="78">
        <v>45658</v>
      </c>
      <c r="I8065" s="69">
        <v>523156.1</v>
      </c>
      <c r="J8065" s="70">
        <v>0</v>
      </c>
      <c r="K8065" s="71">
        <v>1.0740000000000001</v>
      </c>
      <c r="L8065" s="70">
        <v>0</v>
      </c>
      <c r="M8065" s="71">
        <v>0.93100000000000005</v>
      </c>
      <c r="N8065" s="72"/>
      <c r="O8065" s="73">
        <f>MIN(1,MAX(0,(1/(1+EXP(-(Assumptions!$B$5 + Assumptions!$B$6*$N8065))))*Assumptions!$B$3))</f>
        <v>3.9165722796764356E-2</v>
      </c>
      <c r="P8065" s="73">
        <f>VLOOKUP($F8065,Assumptions!$A$23:$B$27,2,FALSE)*Assumptions!$B$4</f>
        <v>0.2</v>
      </c>
      <c r="Q8065" s="74">
        <f t="shared" ref="Q8065:Q8128" si="252">$I8065*$O8065*$P8065</f>
        <v>4097.9573584072668</v>
      </c>
      <c r="R8065" s="75" t="str">
        <f>IF($O8065&lt;Assumptions!$B$17,"A",IF($O8065&lt;Assumptions!$B$18,"B",IF($O8065&lt;Assumptions!$B$19,"C",IF($O8065&lt;Assumptions!$B$20,"D","E"))))</f>
        <v>B</v>
      </c>
      <c r="S8065" s="75">
        <f t="shared" ref="S8065:S8128" si="253">--($J8065&gt;=180)</f>
        <v>0</v>
      </c>
    </row>
    <row r="8066" spans="1:19" ht="17.399999999999999" x14ac:dyDescent="0.3">
      <c r="A8066" s="39" t="s">
        <v>1240</v>
      </c>
      <c r="B8066" s="39" t="s">
        <v>71</v>
      </c>
      <c r="C8066" s="39" t="s">
        <v>135</v>
      </c>
      <c r="D8066" s="39" t="s">
        <v>34</v>
      </c>
      <c r="E8066" s="70" t="s">
        <v>43</v>
      </c>
      <c r="F8066" s="70" t="s">
        <v>24</v>
      </c>
      <c r="G8066" s="78">
        <v>44844</v>
      </c>
      <c r="H8066" s="78">
        <v>45689</v>
      </c>
      <c r="I8066" s="69">
        <v>506862.22</v>
      </c>
      <c r="J8066" s="70">
        <v>0</v>
      </c>
      <c r="K8066" s="71">
        <v>1.0489999999999999</v>
      </c>
      <c r="L8066" s="70">
        <v>0</v>
      </c>
      <c r="M8066" s="71">
        <v>0.93100000000000005</v>
      </c>
      <c r="N8066" s="72"/>
      <c r="O8066" s="73">
        <f>MIN(1,MAX(0,(1/(1+EXP(-(Assumptions!$B$5 + Assumptions!$B$6*$N8066))))*Assumptions!$B$3))</f>
        <v>3.9165722796764356E-2</v>
      </c>
      <c r="P8066" s="73">
        <f>VLOOKUP($F8066,Assumptions!$A$23:$B$27,2,FALSE)*Assumptions!$B$4</f>
        <v>0.2</v>
      </c>
      <c r="Q8066" s="74">
        <f t="shared" si="252"/>
        <v>3970.3250409345183</v>
      </c>
      <c r="R8066" s="75" t="str">
        <f>IF($O8066&lt;Assumptions!$B$17,"A",IF($O8066&lt;Assumptions!$B$18,"B",IF($O8066&lt;Assumptions!$B$19,"C",IF($O8066&lt;Assumptions!$B$20,"D","E"))))</f>
        <v>B</v>
      </c>
      <c r="S8066" s="75">
        <f t="shared" si="253"/>
        <v>0</v>
      </c>
    </row>
    <row r="8067" spans="1:19" ht="17.399999999999999" x14ac:dyDescent="0.3">
      <c r="A8067" s="39" t="s">
        <v>1240</v>
      </c>
      <c r="B8067" s="39" t="s">
        <v>71</v>
      </c>
      <c r="C8067" s="39" t="s">
        <v>135</v>
      </c>
      <c r="D8067" s="39" t="s">
        <v>34</v>
      </c>
      <c r="E8067" s="70" t="s">
        <v>43</v>
      </c>
      <c r="F8067" s="70" t="s">
        <v>24</v>
      </c>
      <c r="G8067" s="78">
        <v>44844</v>
      </c>
      <c r="H8067" s="78">
        <v>45717</v>
      </c>
      <c r="I8067" s="69">
        <v>492861.81</v>
      </c>
      <c r="J8067" s="70">
        <v>0</v>
      </c>
      <c r="K8067" s="71">
        <v>0.95699999999999996</v>
      </c>
      <c r="L8067" s="70">
        <v>0</v>
      </c>
      <c r="M8067" s="71">
        <v>0.93100000000000005</v>
      </c>
      <c r="N8067" s="72"/>
      <c r="O8067" s="73">
        <f>MIN(1,MAX(0,(1/(1+EXP(-(Assumptions!$B$5 + Assumptions!$B$6*$N8067))))*Assumptions!$B$3))</f>
        <v>3.9165722796764356E-2</v>
      </c>
      <c r="P8067" s="73">
        <f>VLOOKUP($F8067,Assumptions!$A$23:$B$27,2,FALSE)*Assumptions!$B$4</f>
        <v>0.2</v>
      </c>
      <c r="Q8067" s="74">
        <f t="shared" si="252"/>
        <v>3860.6578055143091</v>
      </c>
      <c r="R8067" s="75" t="str">
        <f>IF($O8067&lt;Assumptions!$B$17,"A",IF($O8067&lt;Assumptions!$B$18,"B",IF($O8067&lt;Assumptions!$B$19,"C",IF($O8067&lt;Assumptions!$B$20,"D","E"))))</f>
        <v>B</v>
      </c>
      <c r="S8067" s="75">
        <f t="shared" si="253"/>
        <v>0</v>
      </c>
    </row>
    <row r="8068" spans="1:19" ht="17.399999999999999" x14ac:dyDescent="0.3">
      <c r="A8068" s="39" t="s">
        <v>1240</v>
      </c>
      <c r="B8068" s="39" t="s">
        <v>71</v>
      </c>
      <c r="C8068" s="39" t="s">
        <v>135</v>
      </c>
      <c r="D8068" s="39" t="s">
        <v>34</v>
      </c>
      <c r="E8068" s="70" t="s">
        <v>43</v>
      </c>
      <c r="F8068" s="70" t="s">
        <v>24</v>
      </c>
      <c r="G8068" s="78">
        <v>44844</v>
      </c>
      <c r="H8068" s="78">
        <v>45748</v>
      </c>
      <c r="I8068" s="69">
        <v>478966.17</v>
      </c>
      <c r="J8068" s="70">
        <v>0</v>
      </c>
      <c r="K8068" s="71">
        <v>1.099</v>
      </c>
      <c r="L8068" s="70">
        <v>0</v>
      </c>
      <c r="M8068" s="71">
        <v>0.93100000000000005</v>
      </c>
      <c r="N8068" s="72"/>
      <c r="O8068" s="73">
        <f>MIN(1,MAX(0,(1/(1+EXP(-(Assumptions!$B$5 + Assumptions!$B$6*$N8068))))*Assumptions!$B$3))</f>
        <v>3.9165722796764356E-2</v>
      </c>
      <c r="P8068" s="73">
        <f>VLOOKUP($F8068,Assumptions!$A$23:$B$27,2,FALSE)*Assumptions!$B$4</f>
        <v>0.2</v>
      </c>
      <c r="Q8068" s="74">
        <f t="shared" si="252"/>
        <v>3751.8112486495829</v>
      </c>
      <c r="R8068" s="75" t="str">
        <f>IF($O8068&lt;Assumptions!$B$17,"A",IF($O8068&lt;Assumptions!$B$18,"B",IF($O8068&lt;Assumptions!$B$19,"C",IF($O8068&lt;Assumptions!$B$20,"D","E"))))</f>
        <v>B</v>
      </c>
      <c r="S8068" s="75">
        <f t="shared" si="253"/>
        <v>0</v>
      </c>
    </row>
    <row r="8069" spans="1:19" ht="17.399999999999999" x14ac:dyDescent="0.3">
      <c r="A8069" s="39" t="s">
        <v>1240</v>
      </c>
      <c r="B8069" s="39" t="s">
        <v>71</v>
      </c>
      <c r="C8069" s="39" t="s">
        <v>135</v>
      </c>
      <c r="D8069" s="39" t="s">
        <v>34</v>
      </c>
      <c r="E8069" s="70" t="s">
        <v>43</v>
      </c>
      <c r="F8069" s="70" t="s">
        <v>24</v>
      </c>
      <c r="G8069" s="78">
        <v>44844</v>
      </c>
      <c r="H8069" s="78">
        <v>45778</v>
      </c>
      <c r="I8069" s="69">
        <v>463866.81</v>
      </c>
      <c r="J8069" s="70">
        <v>35</v>
      </c>
      <c r="K8069" s="71">
        <v>0.54700000000000004</v>
      </c>
      <c r="L8069" s="70">
        <v>0</v>
      </c>
      <c r="M8069" s="71">
        <v>0.93100000000000005</v>
      </c>
      <c r="N8069" s="72"/>
      <c r="O8069" s="73">
        <f>MIN(1,MAX(0,(1/(1+EXP(-(Assumptions!$B$5 + Assumptions!$B$6*$N8069))))*Assumptions!$B$3))</f>
        <v>3.9165722796764356E-2</v>
      </c>
      <c r="P8069" s="73">
        <f>VLOOKUP($F8069,Assumptions!$A$23:$B$27,2,FALSE)*Assumptions!$B$4</f>
        <v>0.2</v>
      </c>
      <c r="Q8069" s="74">
        <f t="shared" si="252"/>
        <v>3633.5357790158723</v>
      </c>
      <c r="R8069" s="75" t="str">
        <f>IF($O8069&lt;Assumptions!$B$17,"A",IF($O8069&lt;Assumptions!$B$18,"B",IF($O8069&lt;Assumptions!$B$19,"C",IF($O8069&lt;Assumptions!$B$20,"D","E"))))</f>
        <v>B</v>
      </c>
      <c r="S8069" s="75">
        <f t="shared" si="253"/>
        <v>0</v>
      </c>
    </row>
    <row r="8070" spans="1:19" ht="17.399999999999999" x14ac:dyDescent="0.3">
      <c r="A8070" s="39" t="s">
        <v>1240</v>
      </c>
      <c r="B8070" s="39" t="s">
        <v>71</v>
      </c>
      <c r="C8070" s="39" t="s">
        <v>135</v>
      </c>
      <c r="D8070" s="39" t="s">
        <v>34</v>
      </c>
      <c r="E8070" s="70" t="s">
        <v>43</v>
      </c>
      <c r="F8070" s="70" t="s">
        <v>24</v>
      </c>
      <c r="G8070" s="78">
        <v>44844</v>
      </c>
      <c r="H8070" s="78">
        <v>45809</v>
      </c>
      <c r="I8070" s="69">
        <v>463866.81</v>
      </c>
      <c r="J8070" s="70">
        <v>185</v>
      </c>
      <c r="K8070" s="71">
        <v>3.2000000000000001E-2</v>
      </c>
      <c r="L8070" s="70">
        <v>0</v>
      </c>
      <c r="M8070" s="71">
        <v>0.93100000000000005</v>
      </c>
      <c r="N8070" s="72"/>
      <c r="O8070" s="73">
        <f>MIN(1,MAX(0,(1/(1+EXP(-(Assumptions!$B$5 + Assumptions!$B$6*$N8070))))*Assumptions!$B$3))</f>
        <v>3.9165722796764356E-2</v>
      </c>
      <c r="P8070" s="73">
        <f>VLOOKUP($F8070,Assumptions!$A$23:$B$27,2,FALSE)*Assumptions!$B$4</f>
        <v>0.2</v>
      </c>
      <c r="Q8070" s="74">
        <f t="shared" si="252"/>
        <v>3633.5357790158723</v>
      </c>
      <c r="R8070" s="75" t="str">
        <f>IF($O8070&lt;Assumptions!$B$17,"A",IF($O8070&lt;Assumptions!$B$18,"B",IF($O8070&lt;Assumptions!$B$19,"C",IF($O8070&lt;Assumptions!$B$20,"D","E"))))</f>
        <v>B</v>
      </c>
      <c r="S8070" s="75">
        <f t="shared" si="253"/>
        <v>1</v>
      </c>
    </row>
    <row r="8071" spans="1:19" ht="17.399999999999999" x14ac:dyDescent="0.3">
      <c r="A8071" s="39" t="s">
        <v>1240</v>
      </c>
      <c r="B8071" s="39" t="s">
        <v>71</v>
      </c>
      <c r="C8071" s="39" t="s">
        <v>135</v>
      </c>
      <c r="D8071" s="39" t="s">
        <v>34</v>
      </c>
      <c r="E8071" s="70" t="s">
        <v>43</v>
      </c>
      <c r="F8071" s="70" t="s">
        <v>24</v>
      </c>
      <c r="G8071" s="78">
        <v>44844</v>
      </c>
      <c r="H8071" s="78">
        <v>45839</v>
      </c>
      <c r="I8071" s="69">
        <v>463866.81</v>
      </c>
      <c r="J8071" s="70">
        <v>999</v>
      </c>
      <c r="K8071" s="71">
        <v>3.9E-2</v>
      </c>
      <c r="L8071" s="70">
        <v>0</v>
      </c>
      <c r="M8071" s="71">
        <v>0.93100000000000005</v>
      </c>
      <c r="N8071" s="72"/>
      <c r="O8071" s="73">
        <f>MIN(1,MAX(0,(1/(1+EXP(-(Assumptions!$B$5 + Assumptions!$B$6*$N8071))))*Assumptions!$B$3))</f>
        <v>3.9165722796764356E-2</v>
      </c>
      <c r="P8071" s="73">
        <f>VLOOKUP($F8071,Assumptions!$A$23:$B$27,2,FALSE)*Assumptions!$B$4</f>
        <v>0.2</v>
      </c>
      <c r="Q8071" s="74">
        <f t="shared" si="252"/>
        <v>3633.5357790158723</v>
      </c>
      <c r="R8071" s="75" t="str">
        <f>IF($O8071&lt;Assumptions!$B$17,"A",IF($O8071&lt;Assumptions!$B$18,"B",IF($O8071&lt;Assumptions!$B$19,"C",IF($O8071&lt;Assumptions!$B$20,"D","E"))))</f>
        <v>B</v>
      </c>
      <c r="S8071" s="75">
        <f t="shared" si="253"/>
        <v>1</v>
      </c>
    </row>
    <row r="8072" spans="1:19" ht="17.399999999999999" x14ac:dyDescent="0.3">
      <c r="A8072" s="39" t="s">
        <v>1240</v>
      </c>
      <c r="B8072" s="39" t="s">
        <v>71</v>
      </c>
      <c r="C8072" s="39" t="s">
        <v>135</v>
      </c>
      <c r="D8072" s="39" t="s">
        <v>34</v>
      </c>
      <c r="E8072" s="70" t="s">
        <v>43</v>
      </c>
      <c r="F8072" s="70" t="s">
        <v>24</v>
      </c>
      <c r="G8072" s="78">
        <v>44844</v>
      </c>
      <c r="H8072" s="78">
        <v>45870</v>
      </c>
      <c r="I8072" s="69">
        <v>463866.81</v>
      </c>
      <c r="J8072" s="70">
        <v>999</v>
      </c>
      <c r="K8072" s="71">
        <v>0.107</v>
      </c>
      <c r="L8072" s="70">
        <v>0</v>
      </c>
      <c r="M8072" s="71">
        <v>0.93100000000000005</v>
      </c>
      <c r="N8072" s="72"/>
      <c r="O8072" s="73">
        <f>MIN(1,MAX(0,(1/(1+EXP(-(Assumptions!$B$5 + Assumptions!$B$6*$N8072))))*Assumptions!$B$3))</f>
        <v>3.9165722796764356E-2</v>
      </c>
      <c r="P8072" s="73">
        <f>VLOOKUP($F8072,Assumptions!$A$23:$B$27,2,FALSE)*Assumptions!$B$4</f>
        <v>0.2</v>
      </c>
      <c r="Q8072" s="74">
        <f t="shared" si="252"/>
        <v>3633.5357790158723</v>
      </c>
      <c r="R8072" s="75" t="str">
        <f>IF($O8072&lt;Assumptions!$B$17,"A",IF($O8072&lt;Assumptions!$B$18,"B",IF($O8072&lt;Assumptions!$B$19,"C",IF($O8072&lt;Assumptions!$B$20,"D","E"))))</f>
        <v>B</v>
      </c>
      <c r="S8072" s="75">
        <f t="shared" si="253"/>
        <v>1</v>
      </c>
    </row>
    <row r="8073" spans="1:19" ht="17.399999999999999" x14ac:dyDescent="0.3">
      <c r="A8073" s="39" t="s">
        <v>1240</v>
      </c>
      <c r="B8073" s="39" t="s">
        <v>71</v>
      </c>
      <c r="C8073" s="39" t="s">
        <v>135</v>
      </c>
      <c r="D8073" s="39" t="s">
        <v>34</v>
      </c>
      <c r="E8073" s="70" t="s">
        <v>43</v>
      </c>
      <c r="F8073" s="70" t="s">
        <v>24</v>
      </c>
      <c r="G8073" s="78">
        <v>44844</v>
      </c>
      <c r="H8073" s="78">
        <v>45901</v>
      </c>
      <c r="I8073" s="69">
        <v>463866.81</v>
      </c>
      <c r="J8073" s="70">
        <v>999</v>
      </c>
      <c r="K8073" s="71">
        <v>0.01</v>
      </c>
      <c r="L8073" s="70">
        <v>0</v>
      </c>
      <c r="M8073" s="71">
        <v>0.93100000000000005</v>
      </c>
      <c r="N8073" s="72"/>
      <c r="O8073" s="73">
        <f>MIN(1,MAX(0,(1/(1+EXP(-(Assumptions!$B$5 + Assumptions!$B$6*$N8073))))*Assumptions!$B$3))</f>
        <v>3.9165722796764356E-2</v>
      </c>
      <c r="P8073" s="73">
        <f>VLOOKUP($F8073,Assumptions!$A$23:$B$27,2,FALSE)*Assumptions!$B$4</f>
        <v>0.2</v>
      </c>
      <c r="Q8073" s="74">
        <f t="shared" si="252"/>
        <v>3633.5357790158723</v>
      </c>
      <c r="R8073" s="75" t="str">
        <f>IF($O8073&lt;Assumptions!$B$17,"A",IF($O8073&lt;Assumptions!$B$18,"B",IF($O8073&lt;Assumptions!$B$19,"C",IF($O8073&lt;Assumptions!$B$20,"D","E"))))</f>
        <v>B</v>
      </c>
      <c r="S8073" s="75">
        <f t="shared" si="253"/>
        <v>1</v>
      </c>
    </row>
    <row r="8074" spans="1:19" ht="17.399999999999999" x14ac:dyDescent="0.3">
      <c r="A8074" s="39" t="s">
        <v>1240</v>
      </c>
      <c r="B8074" s="39" t="s">
        <v>71</v>
      </c>
      <c r="C8074" s="39" t="s">
        <v>135</v>
      </c>
      <c r="D8074" s="39" t="s">
        <v>34</v>
      </c>
      <c r="E8074" s="70" t="s">
        <v>43</v>
      </c>
      <c r="F8074" s="70" t="s">
        <v>24</v>
      </c>
      <c r="G8074" s="78">
        <v>44844</v>
      </c>
      <c r="H8074" s="78">
        <v>45931</v>
      </c>
      <c r="I8074" s="69">
        <v>463866.81</v>
      </c>
      <c r="J8074" s="70">
        <v>999</v>
      </c>
      <c r="K8074" s="71">
        <v>7.2999999999999995E-2</v>
      </c>
      <c r="L8074" s="70">
        <v>0</v>
      </c>
      <c r="M8074" s="71">
        <v>0.93100000000000005</v>
      </c>
      <c r="N8074" s="72"/>
      <c r="O8074" s="73">
        <f>MIN(1,MAX(0,(1/(1+EXP(-(Assumptions!$B$5 + Assumptions!$B$6*$N8074))))*Assumptions!$B$3))</f>
        <v>3.9165722796764356E-2</v>
      </c>
      <c r="P8074" s="73">
        <f>VLOOKUP($F8074,Assumptions!$A$23:$B$27,2,FALSE)*Assumptions!$B$4</f>
        <v>0.2</v>
      </c>
      <c r="Q8074" s="74">
        <f t="shared" si="252"/>
        <v>3633.5357790158723</v>
      </c>
      <c r="R8074" s="75" t="str">
        <f>IF($O8074&lt;Assumptions!$B$17,"A",IF($O8074&lt;Assumptions!$B$18,"B",IF($O8074&lt;Assumptions!$B$19,"C",IF($O8074&lt;Assumptions!$B$20,"D","E"))))</f>
        <v>B</v>
      </c>
      <c r="S8074" s="75">
        <f t="shared" si="253"/>
        <v>1</v>
      </c>
    </row>
    <row r="8075" spans="1:19" ht="17.399999999999999" x14ac:dyDescent="0.3">
      <c r="A8075" s="39" t="s">
        <v>1240</v>
      </c>
      <c r="B8075" s="39" t="s">
        <v>71</v>
      </c>
      <c r="C8075" s="39" t="s">
        <v>135</v>
      </c>
      <c r="D8075" s="39" t="s">
        <v>34</v>
      </c>
      <c r="E8075" s="70" t="s">
        <v>43</v>
      </c>
      <c r="F8075" s="70" t="s">
        <v>24</v>
      </c>
      <c r="G8075" s="78">
        <v>44844</v>
      </c>
      <c r="H8075" s="78">
        <v>45962</v>
      </c>
      <c r="I8075" s="69">
        <v>463866.81</v>
      </c>
      <c r="J8075" s="70">
        <v>999</v>
      </c>
      <c r="K8075" s="71">
        <v>0.151</v>
      </c>
      <c r="L8075" s="70">
        <v>0</v>
      </c>
      <c r="M8075" s="71">
        <v>0.93100000000000005</v>
      </c>
      <c r="N8075" s="72"/>
      <c r="O8075" s="73">
        <f>MIN(1,MAX(0,(1/(1+EXP(-(Assumptions!$B$5 + Assumptions!$B$6*$N8075))))*Assumptions!$B$3))</f>
        <v>3.9165722796764356E-2</v>
      </c>
      <c r="P8075" s="73">
        <f>VLOOKUP($F8075,Assumptions!$A$23:$B$27,2,FALSE)*Assumptions!$B$4</f>
        <v>0.2</v>
      </c>
      <c r="Q8075" s="74">
        <f t="shared" si="252"/>
        <v>3633.5357790158723</v>
      </c>
      <c r="R8075" s="75" t="str">
        <f>IF($O8075&lt;Assumptions!$B$17,"A",IF($O8075&lt;Assumptions!$B$18,"B",IF($O8075&lt;Assumptions!$B$19,"C",IF($O8075&lt;Assumptions!$B$20,"D","E"))))</f>
        <v>B</v>
      </c>
      <c r="S8075" s="75">
        <f t="shared" si="253"/>
        <v>1</v>
      </c>
    </row>
    <row r="8076" spans="1:19" ht="17.399999999999999" x14ac:dyDescent="0.3">
      <c r="A8076" s="39" t="s">
        <v>1240</v>
      </c>
      <c r="B8076" s="39" t="s">
        <v>71</v>
      </c>
      <c r="C8076" s="39" t="s">
        <v>135</v>
      </c>
      <c r="D8076" s="39" t="s">
        <v>34</v>
      </c>
      <c r="E8076" s="70" t="s">
        <v>43</v>
      </c>
      <c r="F8076" s="70" t="s">
        <v>24</v>
      </c>
      <c r="G8076" s="78">
        <v>44844</v>
      </c>
      <c r="H8076" s="78">
        <v>45992</v>
      </c>
      <c r="I8076" s="69">
        <v>463866.81</v>
      </c>
      <c r="J8076" s="70">
        <v>999</v>
      </c>
      <c r="K8076" s="71">
        <v>2.4E-2</v>
      </c>
      <c r="L8076" s="70">
        <v>0</v>
      </c>
      <c r="M8076" s="71">
        <v>0.93100000000000005</v>
      </c>
      <c r="N8076" s="72"/>
      <c r="O8076" s="73">
        <f>MIN(1,MAX(0,(1/(1+EXP(-(Assumptions!$B$5 + Assumptions!$B$6*$N8076))))*Assumptions!$B$3))</f>
        <v>3.9165722796764356E-2</v>
      </c>
      <c r="P8076" s="73">
        <f>VLOOKUP($F8076,Assumptions!$A$23:$B$27,2,FALSE)*Assumptions!$B$4</f>
        <v>0.2</v>
      </c>
      <c r="Q8076" s="74">
        <f t="shared" si="252"/>
        <v>3633.5357790158723</v>
      </c>
      <c r="R8076" s="75" t="str">
        <f>IF($O8076&lt;Assumptions!$B$17,"A",IF($O8076&lt;Assumptions!$B$18,"B",IF($O8076&lt;Assumptions!$B$19,"C",IF($O8076&lt;Assumptions!$B$20,"D","E"))))</f>
        <v>B</v>
      </c>
      <c r="S8076" s="75">
        <f t="shared" si="253"/>
        <v>1</v>
      </c>
    </row>
    <row r="8077" spans="1:19" ht="17.399999999999999" x14ac:dyDescent="0.3">
      <c r="A8077" s="39" t="s">
        <v>1241</v>
      </c>
      <c r="B8077" s="39" t="s">
        <v>50</v>
      </c>
      <c r="C8077" s="39" t="s">
        <v>22</v>
      </c>
      <c r="D8077" s="39" t="s">
        <v>42</v>
      </c>
      <c r="E8077" s="70" t="s">
        <v>35</v>
      </c>
      <c r="F8077" s="70" t="s">
        <v>28</v>
      </c>
      <c r="G8077" s="78">
        <v>44700</v>
      </c>
      <c r="H8077" s="78">
        <v>45658</v>
      </c>
      <c r="I8077" s="69">
        <v>8712204.7100000009</v>
      </c>
      <c r="J8077" s="70">
        <v>0</v>
      </c>
      <c r="K8077" s="71">
        <v>1.014</v>
      </c>
      <c r="L8077" s="70">
        <v>0</v>
      </c>
      <c r="M8077" s="71">
        <v>0.95599999999999996</v>
      </c>
      <c r="N8077" s="72"/>
      <c r="O8077" s="73">
        <f>MIN(1,MAX(0,(1/(1+EXP(-(Assumptions!$B$5 + Assumptions!$B$6*$N8077))))*Assumptions!$B$3))</f>
        <v>3.9165722796764356E-2</v>
      </c>
      <c r="P8077" s="73">
        <f>VLOOKUP($F8077,Assumptions!$A$23:$B$27,2,FALSE)*Assumptions!$B$4</f>
        <v>0.35</v>
      </c>
      <c r="Q8077" s="74">
        <f t="shared" si="252"/>
        <v>119426.92811718368</v>
      </c>
      <c r="R8077" s="75" t="str">
        <f>IF($O8077&lt;Assumptions!$B$17,"A",IF($O8077&lt;Assumptions!$B$18,"B",IF($O8077&lt;Assumptions!$B$19,"C",IF($O8077&lt;Assumptions!$B$20,"D","E"))))</f>
        <v>B</v>
      </c>
      <c r="S8077" s="75">
        <f t="shared" si="253"/>
        <v>0</v>
      </c>
    </row>
    <row r="8078" spans="1:19" ht="17.399999999999999" x14ac:dyDescent="0.3">
      <c r="A8078" s="39" t="s">
        <v>1241</v>
      </c>
      <c r="B8078" s="39" t="s">
        <v>50</v>
      </c>
      <c r="C8078" s="39" t="s">
        <v>22</v>
      </c>
      <c r="D8078" s="39" t="s">
        <v>42</v>
      </c>
      <c r="E8078" s="70" t="s">
        <v>35</v>
      </c>
      <c r="F8078" s="70" t="s">
        <v>28</v>
      </c>
      <c r="G8078" s="78">
        <v>44700</v>
      </c>
      <c r="H8078" s="78">
        <v>45689</v>
      </c>
      <c r="I8078" s="69">
        <v>8583182.6799999997</v>
      </c>
      <c r="J8078" s="70">
        <v>0</v>
      </c>
      <c r="K8078" s="71">
        <v>1.093</v>
      </c>
      <c r="L8078" s="70">
        <v>0</v>
      </c>
      <c r="M8078" s="71">
        <v>0.95599999999999996</v>
      </c>
      <c r="N8078" s="72"/>
      <c r="O8078" s="73">
        <f>MIN(1,MAX(0,(1/(1+EXP(-(Assumptions!$B$5 + Assumptions!$B$6*$N8078))))*Assumptions!$B$3))</f>
        <v>3.9165722796764356E-2</v>
      </c>
      <c r="P8078" s="73">
        <f>VLOOKUP($F8078,Assumptions!$A$23:$B$27,2,FALSE)*Assumptions!$B$4</f>
        <v>0.35</v>
      </c>
      <c r="Q8078" s="74">
        <f t="shared" si="252"/>
        <v>117658.29374560414</v>
      </c>
      <c r="R8078" s="75" t="str">
        <f>IF($O8078&lt;Assumptions!$B$17,"A",IF($O8078&lt;Assumptions!$B$18,"B",IF($O8078&lt;Assumptions!$B$19,"C",IF($O8078&lt;Assumptions!$B$20,"D","E"))))</f>
        <v>B</v>
      </c>
      <c r="S8078" s="75">
        <f t="shared" si="253"/>
        <v>0</v>
      </c>
    </row>
    <row r="8079" spans="1:19" ht="17.399999999999999" x14ac:dyDescent="0.3">
      <c r="A8079" s="39" t="s">
        <v>1241</v>
      </c>
      <c r="B8079" s="39" t="s">
        <v>50</v>
      </c>
      <c r="C8079" s="39" t="s">
        <v>22</v>
      </c>
      <c r="D8079" s="39" t="s">
        <v>42</v>
      </c>
      <c r="E8079" s="70" t="s">
        <v>35</v>
      </c>
      <c r="F8079" s="70" t="s">
        <v>28</v>
      </c>
      <c r="G8079" s="78">
        <v>44700</v>
      </c>
      <c r="H8079" s="78">
        <v>45717</v>
      </c>
      <c r="I8079" s="69">
        <v>8462464.3000000007</v>
      </c>
      <c r="J8079" s="70">
        <v>35</v>
      </c>
      <c r="K8079" s="71">
        <v>0.71499999999999997</v>
      </c>
      <c r="L8079" s="70">
        <v>0</v>
      </c>
      <c r="M8079" s="71">
        <v>0.95599999999999996</v>
      </c>
      <c r="N8079" s="72"/>
      <c r="O8079" s="73">
        <f>MIN(1,MAX(0,(1/(1+EXP(-(Assumptions!$B$5 + Assumptions!$B$6*$N8079))))*Assumptions!$B$3))</f>
        <v>3.9165722796764356E-2</v>
      </c>
      <c r="P8079" s="73">
        <f>VLOOKUP($F8079,Assumptions!$A$23:$B$27,2,FALSE)*Assumptions!$B$4</f>
        <v>0.35</v>
      </c>
      <c r="Q8079" s="74">
        <f t="shared" si="252"/>
        <v>116003.48583296008</v>
      </c>
      <c r="R8079" s="75" t="str">
        <f>IF($O8079&lt;Assumptions!$B$17,"A",IF($O8079&lt;Assumptions!$B$18,"B",IF($O8079&lt;Assumptions!$B$19,"C",IF($O8079&lt;Assumptions!$B$20,"D","E"))))</f>
        <v>B</v>
      </c>
      <c r="S8079" s="75">
        <f t="shared" si="253"/>
        <v>0</v>
      </c>
    </row>
    <row r="8080" spans="1:19" ht="17.399999999999999" x14ac:dyDescent="0.3">
      <c r="A8080" s="39" t="s">
        <v>1241</v>
      </c>
      <c r="B8080" s="39" t="s">
        <v>50</v>
      </c>
      <c r="C8080" s="39" t="s">
        <v>22</v>
      </c>
      <c r="D8080" s="39" t="s">
        <v>42</v>
      </c>
      <c r="E8080" s="70" t="s">
        <v>35</v>
      </c>
      <c r="F8080" s="70" t="s">
        <v>28</v>
      </c>
      <c r="G8080" s="78">
        <v>44700</v>
      </c>
      <c r="H8080" s="78">
        <v>45748</v>
      </c>
      <c r="I8080" s="69">
        <v>8296327.9199999999</v>
      </c>
      <c r="J8080" s="70">
        <v>35</v>
      </c>
      <c r="K8080" s="71">
        <v>0.63800000000000001</v>
      </c>
      <c r="L8080" s="70">
        <v>0</v>
      </c>
      <c r="M8080" s="71">
        <v>0.95599999999999996</v>
      </c>
      <c r="N8080" s="72"/>
      <c r="O8080" s="73">
        <f>MIN(1,MAX(0,(1/(1+EXP(-(Assumptions!$B$5 + Assumptions!$B$6*$N8080))))*Assumptions!$B$3))</f>
        <v>3.9165722796764356E-2</v>
      </c>
      <c r="P8080" s="73">
        <f>VLOOKUP($F8080,Assumptions!$A$23:$B$27,2,FALSE)*Assumptions!$B$4</f>
        <v>0.35</v>
      </c>
      <c r="Q8080" s="74">
        <f t="shared" si="252"/>
        <v>113726.08784102181</v>
      </c>
      <c r="R8080" s="75" t="str">
        <f>IF($O8080&lt;Assumptions!$B$17,"A",IF($O8080&lt;Assumptions!$B$18,"B",IF($O8080&lt;Assumptions!$B$19,"C",IF($O8080&lt;Assumptions!$B$20,"D","E"))))</f>
        <v>B</v>
      </c>
      <c r="S8080" s="75">
        <f t="shared" si="253"/>
        <v>0</v>
      </c>
    </row>
    <row r="8081" spans="1:19" ht="17.399999999999999" x14ac:dyDescent="0.3">
      <c r="A8081" s="39" t="s">
        <v>1241</v>
      </c>
      <c r="B8081" s="39" t="s">
        <v>50</v>
      </c>
      <c r="C8081" s="39" t="s">
        <v>22</v>
      </c>
      <c r="D8081" s="39" t="s">
        <v>42</v>
      </c>
      <c r="E8081" s="70" t="s">
        <v>35</v>
      </c>
      <c r="F8081" s="70" t="s">
        <v>28</v>
      </c>
      <c r="G8081" s="78">
        <v>44700</v>
      </c>
      <c r="H8081" s="78">
        <v>45778</v>
      </c>
      <c r="I8081" s="69">
        <v>8139168.0800000001</v>
      </c>
      <c r="J8081" s="70">
        <v>15</v>
      </c>
      <c r="K8081" s="71">
        <v>0.99199999999999999</v>
      </c>
      <c r="L8081" s="70">
        <v>0</v>
      </c>
      <c r="M8081" s="71">
        <v>0.95599999999999996</v>
      </c>
      <c r="N8081" s="72"/>
      <c r="O8081" s="73">
        <f>MIN(1,MAX(0,(1/(1+EXP(-(Assumptions!$B$5 + Assumptions!$B$6*$N8081))))*Assumptions!$B$3))</f>
        <v>3.9165722796764356E-2</v>
      </c>
      <c r="P8081" s="73">
        <f>VLOOKUP($F8081,Assumptions!$A$23:$B$27,2,FALSE)*Assumptions!$B$4</f>
        <v>0.35</v>
      </c>
      <c r="Q8081" s="74">
        <f t="shared" si="252"/>
        <v>111571.74028614345</v>
      </c>
      <c r="R8081" s="75" t="str">
        <f>IF($O8081&lt;Assumptions!$B$17,"A",IF($O8081&lt;Assumptions!$B$18,"B",IF($O8081&lt;Assumptions!$B$19,"C",IF($O8081&lt;Assumptions!$B$20,"D","E"))))</f>
        <v>B</v>
      </c>
      <c r="S8081" s="75">
        <f t="shared" si="253"/>
        <v>0</v>
      </c>
    </row>
    <row r="8082" spans="1:19" ht="17.399999999999999" x14ac:dyDescent="0.3">
      <c r="A8082" s="39" t="s">
        <v>1241</v>
      </c>
      <c r="B8082" s="39" t="s">
        <v>50</v>
      </c>
      <c r="C8082" s="39" t="s">
        <v>22</v>
      </c>
      <c r="D8082" s="39" t="s">
        <v>42</v>
      </c>
      <c r="E8082" s="70" t="s">
        <v>35</v>
      </c>
      <c r="F8082" s="70" t="s">
        <v>28</v>
      </c>
      <c r="G8082" s="78">
        <v>44700</v>
      </c>
      <c r="H8082" s="78">
        <v>45809</v>
      </c>
      <c r="I8082" s="69">
        <v>7996963.5499999998</v>
      </c>
      <c r="J8082" s="70">
        <v>65</v>
      </c>
      <c r="K8082" s="71">
        <v>0.64100000000000001</v>
      </c>
      <c r="L8082" s="70">
        <v>0</v>
      </c>
      <c r="M8082" s="71">
        <v>0.95599999999999996</v>
      </c>
      <c r="N8082" s="72"/>
      <c r="O8082" s="73">
        <f>MIN(1,MAX(0,(1/(1+EXP(-(Assumptions!$B$5 + Assumptions!$B$6*$N8082))))*Assumptions!$B$3))</f>
        <v>3.9165722796764356E-2</v>
      </c>
      <c r="P8082" s="73">
        <f>VLOOKUP($F8082,Assumptions!$A$23:$B$27,2,FALSE)*Assumptions!$B$4</f>
        <v>0.35</v>
      </c>
      <c r="Q8082" s="74">
        <f t="shared" si="252"/>
        <v>109622.40016529501</v>
      </c>
      <c r="R8082" s="75" t="str">
        <f>IF($O8082&lt;Assumptions!$B$17,"A",IF($O8082&lt;Assumptions!$B$18,"B",IF($O8082&lt;Assumptions!$B$19,"C",IF($O8082&lt;Assumptions!$B$20,"D","E"))))</f>
        <v>B</v>
      </c>
      <c r="S8082" s="75">
        <f t="shared" si="253"/>
        <v>0</v>
      </c>
    </row>
    <row r="8083" spans="1:19" ht="17.399999999999999" x14ac:dyDescent="0.3">
      <c r="A8083" s="39" t="s">
        <v>1241</v>
      </c>
      <c r="B8083" s="39" t="s">
        <v>50</v>
      </c>
      <c r="C8083" s="39" t="s">
        <v>22</v>
      </c>
      <c r="D8083" s="39" t="s">
        <v>42</v>
      </c>
      <c r="E8083" s="70" t="s">
        <v>35</v>
      </c>
      <c r="F8083" s="70" t="s">
        <v>28</v>
      </c>
      <c r="G8083" s="78">
        <v>44700</v>
      </c>
      <c r="H8083" s="78">
        <v>45839</v>
      </c>
      <c r="I8083" s="69">
        <v>7874588.6699999999</v>
      </c>
      <c r="J8083" s="70">
        <v>0</v>
      </c>
      <c r="K8083" s="71">
        <v>1.119</v>
      </c>
      <c r="L8083" s="70">
        <v>0</v>
      </c>
      <c r="M8083" s="71">
        <v>0.95599999999999996</v>
      </c>
      <c r="N8083" s="72"/>
      <c r="O8083" s="73">
        <f>MIN(1,MAX(0,(1/(1+EXP(-(Assumptions!$B$5 + Assumptions!$B$6*$N8083))))*Assumptions!$B$3))</f>
        <v>3.9165722796764356E-2</v>
      </c>
      <c r="P8083" s="73">
        <f>VLOOKUP($F8083,Assumptions!$A$23:$B$27,2,FALSE)*Assumptions!$B$4</f>
        <v>0.35</v>
      </c>
      <c r="Q8083" s="74">
        <f t="shared" si="252"/>
        <v>107944.88494571645</v>
      </c>
      <c r="R8083" s="75" t="str">
        <f>IF($O8083&lt;Assumptions!$B$17,"A",IF($O8083&lt;Assumptions!$B$18,"B",IF($O8083&lt;Assumptions!$B$19,"C",IF($O8083&lt;Assumptions!$B$20,"D","E"))))</f>
        <v>B</v>
      </c>
      <c r="S8083" s="75">
        <f t="shared" si="253"/>
        <v>0</v>
      </c>
    </row>
    <row r="8084" spans="1:19" ht="17.399999999999999" x14ac:dyDescent="0.3">
      <c r="A8084" s="39" t="s">
        <v>1241</v>
      </c>
      <c r="B8084" s="39" t="s">
        <v>50</v>
      </c>
      <c r="C8084" s="39" t="s">
        <v>22</v>
      </c>
      <c r="D8084" s="39" t="s">
        <v>42</v>
      </c>
      <c r="E8084" s="70" t="s">
        <v>35</v>
      </c>
      <c r="F8084" s="70" t="s">
        <v>28</v>
      </c>
      <c r="G8084" s="78">
        <v>44700</v>
      </c>
      <c r="H8084" s="78">
        <v>45870</v>
      </c>
      <c r="I8084" s="69">
        <v>7721612.7000000002</v>
      </c>
      <c r="J8084" s="70">
        <v>65</v>
      </c>
      <c r="K8084" s="71">
        <v>0.79700000000000004</v>
      </c>
      <c r="L8084" s="70">
        <v>0</v>
      </c>
      <c r="M8084" s="71">
        <v>0.95599999999999996</v>
      </c>
      <c r="N8084" s="72"/>
      <c r="O8084" s="73">
        <f>MIN(1,MAX(0,(1/(1+EXP(-(Assumptions!$B$5 + Assumptions!$B$6*$N8084))))*Assumptions!$B$3))</f>
        <v>3.9165722796764356E-2</v>
      </c>
      <c r="P8084" s="73">
        <f>VLOOKUP($F8084,Assumptions!$A$23:$B$27,2,FALSE)*Assumptions!$B$4</f>
        <v>0.35</v>
      </c>
      <c r="Q8084" s="74">
        <f t="shared" si="252"/>
        <v>105847.88989326131</v>
      </c>
      <c r="R8084" s="75" t="str">
        <f>IF($O8084&lt;Assumptions!$B$17,"A",IF($O8084&lt;Assumptions!$B$18,"B",IF($O8084&lt;Assumptions!$B$19,"C",IF($O8084&lt;Assumptions!$B$20,"D","E"))))</f>
        <v>B</v>
      </c>
      <c r="S8084" s="75">
        <f t="shared" si="253"/>
        <v>0</v>
      </c>
    </row>
    <row r="8085" spans="1:19" ht="17.399999999999999" x14ac:dyDescent="0.3">
      <c r="A8085" s="39" t="s">
        <v>1241</v>
      </c>
      <c r="B8085" s="39" t="s">
        <v>50</v>
      </c>
      <c r="C8085" s="39" t="s">
        <v>22</v>
      </c>
      <c r="D8085" s="39" t="s">
        <v>42</v>
      </c>
      <c r="E8085" s="70" t="s">
        <v>35</v>
      </c>
      <c r="F8085" s="70" t="s">
        <v>28</v>
      </c>
      <c r="G8085" s="78">
        <v>44700</v>
      </c>
      <c r="H8085" s="78">
        <v>45901</v>
      </c>
      <c r="I8085" s="69">
        <v>7595800.04</v>
      </c>
      <c r="J8085" s="70">
        <v>0</v>
      </c>
      <c r="K8085" s="71">
        <v>1.117</v>
      </c>
      <c r="L8085" s="70">
        <v>0</v>
      </c>
      <c r="M8085" s="71">
        <v>0.95599999999999996</v>
      </c>
      <c r="N8085" s="72"/>
      <c r="O8085" s="73">
        <f>MIN(1,MAX(0,(1/(1+EXP(-(Assumptions!$B$5 + Assumptions!$B$6*$N8085))))*Assumptions!$B$3))</f>
        <v>3.9165722796764356E-2</v>
      </c>
      <c r="P8085" s="73">
        <f>VLOOKUP($F8085,Assumptions!$A$23:$B$27,2,FALSE)*Assumptions!$B$4</f>
        <v>0.35</v>
      </c>
      <c r="Q8085" s="74">
        <f t="shared" si="252"/>
        <v>104123.24957520206</v>
      </c>
      <c r="R8085" s="75" t="str">
        <f>IF($O8085&lt;Assumptions!$B$17,"A",IF($O8085&lt;Assumptions!$B$18,"B",IF($O8085&lt;Assumptions!$B$19,"C",IF($O8085&lt;Assumptions!$B$20,"D","E"))))</f>
        <v>B</v>
      </c>
      <c r="S8085" s="75">
        <f t="shared" si="253"/>
        <v>0</v>
      </c>
    </row>
    <row r="8086" spans="1:19" ht="17.399999999999999" x14ac:dyDescent="0.3">
      <c r="A8086" s="39" t="s">
        <v>1241</v>
      </c>
      <c r="B8086" s="39" t="s">
        <v>50</v>
      </c>
      <c r="C8086" s="39" t="s">
        <v>22</v>
      </c>
      <c r="D8086" s="39" t="s">
        <v>42</v>
      </c>
      <c r="E8086" s="70" t="s">
        <v>35</v>
      </c>
      <c r="F8086" s="70" t="s">
        <v>28</v>
      </c>
      <c r="G8086" s="78">
        <v>44700</v>
      </c>
      <c r="H8086" s="78">
        <v>45931</v>
      </c>
      <c r="I8086" s="69">
        <v>7443769.1399999997</v>
      </c>
      <c r="J8086" s="70">
        <v>0</v>
      </c>
      <c r="K8086" s="71">
        <v>1.1000000000000001</v>
      </c>
      <c r="L8086" s="70">
        <v>0</v>
      </c>
      <c r="M8086" s="71">
        <v>0.95599999999999996</v>
      </c>
      <c r="N8086" s="72"/>
      <c r="O8086" s="73">
        <f>MIN(1,MAX(0,(1/(1+EXP(-(Assumptions!$B$5 + Assumptions!$B$6*$N8086))))*Assumptions!$B$3))</f>
        <v>3.9165722796764356E-2</v>
      </c>
      <c r="P8086" s="73">
        <f>VLOOKUP($F8086,Assumptions!$A$23:$B$27,2,FALSE)*Assumptions!$B$4</f>
        <v>0.35</v>
      </c>
      <c r="Q8086" s="74">
        <f t="shared" si="252"/>
        <v>102039.20954512214</v>
      </c>
      <c r="R8086" s="75" t="str">
        <f>IF($O8086&lt;Assumptions!$B$17,"A",IF($O8086&lt;Assumptions!$B$18,"B",IF($O8086&lt;Assumptions!$B$19,"C",IF($O8086&lt;Assumptions!$B$20,"D","E"))))</f>
        <v>B</v>
      </c>
      <c r="S8086" s="75">
        <f t="shared" si="253"/>
        <v>0</v>
      </c>
    </row>
    <row r="8087" spans="1:19" ht="17.399999999999999" x14ac:dyDescent="0.3">
      <c r="A8087" s="39" t="s">
        <v>1241</v>
      </c>
      <c r="B8087" s="39" t="s">
        <v>50</v>
      </c>
      <c r="C8087" s="39" t="s">
        <v>22</v>
      </c>
      <c r="D8087" s="39" t="s">
        <v>42</v>
      </c>
      <c r="E8087" s="70" t="s">
        <v>35</v>
      </c>
      <c r="F8087" s="70" t="s">
        <v>28</v>
      </c>
      <c r="G8087" s="78">
        <v>44700</v>
      </c>
      <c r="H8087" s="78">
        <v>45962</v>
      </c>
      <c r="I8087" s="69">
        <v>7328983.1500000004</v>
      </c>
      <c r="J8087" s="70">
        <v>0</v>
      </c>
      <c r="K8087" s="71">
        <v>0.96899999999999997</v>
      </c>
      <c r="L8087" s="70">
        <v>0</v>
      </c>
      <c r="M8087" s="71">
        <v>0.95599999999999996</v>
      </c>
      <c r="N8087" s="72"/>
      <c r="O8087" s="73">
        <f>MIN(1,MAX(0,(1/(1+EXP(-(Assumptions!$B$5 + Assumptions!$B$6*$N8087))))*Assumptions!$B$3))</f>
        <v>3.9165722796764356E-2</v>
      </c>
      <c r="P8087" s="73">
        <f>VLOOKUP($F8087,Assumptions!$A$23:$B$27,2,FALSE)*Assumptions!$B$4</f>
        <v>0.35</v>
      </c>
      <c r="Q8087" s="74">
        <f t="shared" si="252"/>
        <v>100465.72285226989</v>
      </c>
      <c r="R8087" s="75" t="str">
        <f>IF($O8087&lt;Assumptions!$B$17,"A",IF($O8087&lt;Assumptions!$B$18,"B",IF($O8087&lt;Assumptions!$B$19,"C",IF($O8087&lt;Assumptions!$B$20,"D","E"))))</f>
        <v>B</v>
      </c>
      <c r="S8087" s="75">
        <f t="shared" si="253"/>
        <v>0</v>
      </c>
    </row>
    <row r="8088" spans="1:19" ht="17.399999999999999" x14ac:dyDescent="0.3">
      <c r="A8088" s="39" t="s">
        <v>1241</v>
      </c>
      <c r="B8088" s="39" t="s">
        <v>50</v>
      </c>
      <c r="C8088" s="39" t="s">
        <v>22</v>
      </c>
      <c r="D8088" s="39" t="s">
        <v>42</v>
      </c>
      <c r="E8088" s="70" t="s">
        <v>35</v>
      </c>
      <c r="F8088" s="70" t="s">
        <v>28</v>
      </c>
      <c r="G8088" s="78">
        <v>44700</v>
      </c>
      <c r="H8088" s="78">
        <v>45992</v>
      </c>
      <c r="I8088" s="69">
        <v>7225417.3700000001</v>
      </c>
      <c r="J8088" s="70">
        <v>0</v>
      </c>
      <c r="K8088" s="71">
        <v>0.99399999999999999</v>
      </c>
      <c r="L8088" s="70">
        <v>0</v>
      </c>
      <c r="M8088" s="71">
        <v>0.95599999999999996</v>
      </c>
      <c r="N8088" s="72"/>
      <c r="O8088" s="73">
        <f>MIN(1,MAX(0,(1/(1+EXP(-(Assumptions!$B$5 + Assumptions!$B$6*$N8088))))*Assumptions!$B$3))</f>
        <v>3.9165722796764356E-2</v>
      </c>
      <c r="P8088" s="73">
        <f>VLOOKUP($F8088,Assumptions!$A$23:$B$27,2,FALSE)*Assumptions!$B$4</f>
        <v>0.35</v>
      </c>
      <c r="Q8088" s="74">
        <f t="shared" si="252"/>
        <v>99046.042831521147</v>
      </c>
      <c r="R8088" s="75" t="str">
        <f>IF($O8088&lt;Assumptions!$B$17,"A",IF($O8088&lt;Assumptions!$B$18,"B",IF($O8088&lt;Assumptions!$B$19,"C",IF($O8088&lt;Assumptions!$B$20,"D","E"))))</f>
        <v>B</v>
      </c>
      <c r="S8088" s="75">
        <f t="shared" si="253"/>
        <v>0</v>
      </c>
    </row>
    <row r="8089" spans="1:19" ht="17.399999999999999" x14ac:dyDescent="0.3">
      <c r="A8089" s="39" t="s">
        <v>1243</v>
      </c>
      <c r="B8089" s="39" t="s">
        <v>56</v>
      </c>
      <c r="C8089" s="39" t="s">
        <v>135</v>
      </c>
      <c r="D8089" s="39" t="s">
        <v>42</v>
      </c>
      <c r="E8089" s="70" t="s">
        <v>49</v>
      </c>
      <c r="F8089" s="70" t="s">
        <v>36</v>
      </c>
      <c r="G8089" s="78">
        <v>43669</v>
      </c>
      <c r="H8089" s="78">
        <v>45658</v>
      </c>
      <c r="I8089" s="69">
        <v>808282.74</v>
      </c>
      <c r="J8089" s="70">
        <v>0</v>
      </c>
      <c r="K8089" s="71">
        <v>1.127</v>
      </c>
      <c r="L8089" s="70">
        <v>0</v>
      </c>
      <c r="M8089" s="71">
        <v>0.86799999999999999</v>
      </c>
      <c r="N8089" s="72"/>
      <c r="O8089" s="73">
        <f>MIN(1,MAX(0,(1/(1+EXP(-(Assumptions!$B$5 + Assumptions!$B$6*$N8089))))*Assumptions!$B$3))</f>
        <v>3.9165722796764356E-2</v>
      </c>
      <c r="P8089" s="73">
        <f>VLOOKUP($F8089,Assumptions!$A$23:$B$27,2,FALSE)*Assumptions!$B$4</f>
        <v>0.55000000000000004</v>
      </c>
      <c r="Q8089" s="74">
        <f t="shared" si="252"/>
        <v>17411.337754937038</v>
      </c>
      <c r="R8089" s="75" t="str">
        <f>IF($O8089&lt;Assumptions!$B$17,"A",IF($O8089&lt;Assumptions!$B$18,"B",IF($O8089&lt;Assumptions!$B$19,"C",IF($O8089&lt;Assumptions!$B$20,"D","E"))))</f>
        <v>B</v>
      </c>
      <c r="S8089" s="75">
        <f t="shared" si="253"/>
        <v>0</v>
      </c>
    </row>
    <row r="8090" spans="1:19" ht="17.399999999999999" x14ac:dyDescent="0.3">
      <c r="A8090" s="39" t="s">
        <v>1243</v>
      </c>
      <c r="B8090" s="39" t="s">
        <v>56</v>
      </c>
      <c r="C8090" s="39" t="s">
        <v>135</v>
      </c>
      <c r="D8090" s="39" t="s">
        <v>42</v>
      </c>
      <c r="E8090" s="70" t="s">
        <v>49</v>
      </c>
      <c r="F8090" s="70" t="s">
        <v>36</v>
      </c>
      <c r="G8090" s="78">
        <v>43669</v>
      </c>
      <c r="H8090" s="78">
        <v>45689</v>
      </c>
      <c r="I8090" s="69">
        <v>786400.81</v>
      </c>
      <c r="J8090" s="70">
        <v>35</v>
      </c>
      <c r="K8090" s="71">
        <v>0.40400000000000003</v>
      </c>
      <c r="L8090" s="70">
        <v>0</v>
      </c>
      <c r="M8090" s="71">
        <v>0.86799999999999999</v>
      </c>
      <c r="N8090" s="72"/>
      <c r="O8090" s="73">
        <f>MIN(1,MAX(0,(1/(1+EXP(-(Assumptions!$B$5 + Assumptions!$B$6*$N8090))))*Assumptions!$B$3))</f>
        <v>3.9165722796764356E-2</v>
      </c>
      <c r="P8090" s="73">
        <f>VLOOKUP($F8090,Assumptions!$A$23:$B$27,2,FALSE)*Assumptions!$B$4</f>
        <v>0.55000000000000004</v>
      </c>
      <c r="Q8090" s="74">
        <f t="shared" si="252"/>
        <v>16939.975872386029</v>
      </c>
      <c r="R8090" s="75" t="str">
        <f>IF($O8090&lt;Assumptions!$B$17,"A",IF($O8090&lt;Assumptions!$B$18,"B",IF($O8090&lt;Assumptions!$B$19,"C",IF($O8090&lt;Assumptions!$B$20,"D","E"))))</f>
        <v>B</v>
      </c>
      <c r="S8090" s="75">
        <f t="shared" si="253"/>
        <v>0</v>
      </c>
    </row>
    <row r="8091" spans="1:19" ht="17.399999999999999" x14ac:dyDescent="0.3">
      <c r="A8091" s="39" t="s">
        <v>1243</v>
      </c>
      <c r="B8091" s="39" t="s">
        <v>56</v>
      </c>
      <c r="C8091" s="39" t="s">
        <v>135</v>
      </c>
      <c r="D8091" s="39" t="s">
        <v>42</v>
      </c>
      <c r="E8091" s="70" t="s">
        <v>49</v>
      </c>
      <c r="F8091" s="70" t="s">
        <v>36</v>
      </c>
      <c r="G8091" s="78">
        <v>43669</v>
      </c>
      <c r="H8091" s="78">
        <v>45717</v>
      </c>
      <c r="I8091" s="69">
        <v>765346.36</v>
      </c>
      <c r="J8091" s="70">
        <v>15</v>
      </c>
      <c r="K8091" s="71">
        <v>1.0269999999999999</v>
      </c>
      <c r="L8091" s="70">
        <v>0</v>
      </c>
      <c r="M8091" s="71">
        <v>0.86799999999999999</v>
      </c>
      <c r="N8091" s="72"/>
      <c r="O8091" s="73">
        <f>MIN(1,MAX(0,(1/(1+EXP(-(Assumptions!$B$5 + Assumptions!$B$6*$N8091))))*Assumptions!$B$3))</f>
        <v>3.9165722796764356E-2</v>
      </c>
      <c r="P8091" s="73">
        <f>VLOOKUP($F8091,Assumptions!$A$23:$B$27,2,FALSE)*Assumptions!$B$4</f>
        <v>0.55000000000000004</v>
      </c>
      <c r="Q8091" s="74">
        <f t="shared" si="252"/>
        <v>16486.43885859994</v>
      </c>
      <c r="R8091" s="75" t="str">
        <f>IF($O8091&lt;Assumptions!$B$17,"A",IF($O8091&lt;Assumptions!$B$18,"B",IF($O8091&lt;Assumptions!$B$19,"C",IF($O8091&lt;Assumptions!$B$20,"D","E"))))</f>
        <v>B</v>
      </c>
      <c r="S8091" s="75">
        <f t="shared" si="253"/>
        <v>0</v>
      </c>
    </row>
    <row r="8092" spans="1:19" ht="17.399999999999999" x14ac:dyDescent="0.3">
      <c r="A8092" s="39" t="s">
        <v>1243</v>
      </c>
      <c r="B8092" s="39" t="s">
        <v>56</v>
      </c>
      <c r="C8092" s="39" t="s">
        <v>135</v>
      </c>
      <c r="D8092" s="39" t="s">
        <v>42</v>
      </c>
      <c r="E8092" s="70" t="s">
        <v>49</v>
      </c>
      <c r="F8092" s="70" t="s">
        <v>36</v>
      </c>
      <c r="G8092" s="78">
        <v>43669</v>
      </c>
      <c r="H8092" s="78">
        <v>45748</v>
      </c>
      <c r="I8092" s="69">
        <v>743054.63</v>
      </c>
      <c r="J8092" s="70">
        <v>15</v>
      </c>
      <c r="K8092" s="71">
        <v>0.97299999999999998</v>
      </c>
      <c r="L8092" s="70">
        <v>0</v>
      </c>
      <c r="M8092" s="71">
        <v>0.86799999999999999</v>
      </c>
      <c r="N8092" s="72"/>
      <c r="O8092" s="73">
        <f>MIN(1,MAX(0,(1/(1+EXP(-(Assumptions!$B$5 + Assumptions!$B$6*$N8092))))*Assumptions!$B$3))</f>
        <v>3.9165722796764356E-2</v>
      </c>
      <c r="P8092" s="73">
        <f>VLOOKUP($F8092,Assumptions!$A$23:$B$27,2,FALSE)*Assumptions!$B$4</f>
        <v>0.55000000000000004</v>
      </c>
      <c r="Q8092" s="74">
        <f t="shared" si="252"/>
        <v>16006.249413787767</v>
      </c>
      <c r="R8092" s="75" t="str">
        <f>IF($O8092&lt;Assumptions!$B$17,"A",IF($O8092&lt;Assumptions!$B$18,"B",IF($O8092&lt;Assumptions!$B$19,"C",IF($O8092&lt;Assumptions!$B$20,"D","E"))))</f>
        <v>B</v>
      </c>
      <c r="S8092" s="75">
        <f t="shared" si="253"/>
        <v>0</v>
      </c>
    </row>
    <row r="8093" spans="1:19" ht="17.399999999999999" x14ac:dyDescent="0.3">
      <c r="A8093" s="39" t="s">
        <v>1243</v>
      </c>
      <c r="B8093" s="39" t="s">
        <v>56</v>
      </c>
      <c r="C8093" s="39" t="s">
        <v>135</v>
      </c>
      <c r="D8093" s="39" t="s">
        <v>42</v>
      </c>
      <c r="E8093" s="70" t="s">
        <v>49</v>
      </c>
      <c r="F8093" s="70" t="s">
        <v>36</v>
      </c>
      <c r="G8093" s="78">
        <v>43669</v>
      </c>
      <c r="H8093" s="78">
        <v>45778</v>
      </c>
      <c r="I8093" s="69">
        <v>722407.21</v>
      </c>
      <c r="J8093" s="70">
        <v>0</v>
      </c>
      <c r="K8093" s="71">
        <v>1.0089999999999999</v>
      </c>
      <c r="L8093" s="70">
        <v>0</v>
      </c>
      <c r="M8093" s="71">
        <v>0.86799999999999999</v>
      </c>
      <c r="N8093" s="72"/>
      <c r="O8093" s="73">
        <f>MIN(1,MAX(0,(1/(1+EXP(-(Assumptions!$B$5 + Assumptions!$B$6*$N8093))))*Assumptions!$B$3))</f>
        <v>3.9165722796764356E-2</v>
      </c>
      <c r="P8093" s="73">
        <f>VLOOKUP($F8093,Assumptions!$A$23:$B$27,2,FALSE)*Assumptions!$B$4</f>
        <v>0.55000000000000004</v>
      </c>
      <c r="Q8093" s="74">
        <f t="shared" si="252"/>
        <v>15561.480293284165</v>
      </c>
      <c r="R8093" s="75" t="str">
        <f>IF($O8093&lt;Assumptions!$B$17,"A",IF($O8093&lt;Assumptions!$B$18,"B",IF($O8093&lt;Assumptions!$B$19,"C",IF($O8093&lt;Assumptions!$B$20,"D","E"))))</f>
        <v>B</v>
      </c>
      <c r="S8093" s="75">
        <f t="shared" si="253"/>
        <v>0</v>
      </c>
    </row>
    <row r="8094" spans="1:19" ht="17.399999999999999" x14ac:dyDescent="0.3">
      <c r="A8094" s="39" t="s">
        <v>1243</v>
      </c>
      <c r="B8094" s="39" t="s">
        <v>56</v>
      </c>
      <c r="C8094" s="39" t="s">
        <v>135</v>
      </c>
      <c r="D8094" s="39" t="s">
        <v>42</v>
      </c>
      <c r="E8094" s="70" t="s">
        <v>49</v>
      </c>
      <c r="F8094" s="70" t="s">
        <v>36</v>
      </c>
      <c r="G8094" s="78">
        <v>43669</v>
      </c>
      <c r="H8094" s="78">
        <v>45809</v>
      </c>
      <c r="I8094" s="69">
        <v>700778.61</v>
      </c>
      <c r="J8094" s="70">
        <v>35</v>
      </c>
      <c r="K8094" s="71">
        <v>0.70199999999999996</v>
      </c>
      <c r="L8094" s="70">
        <v>0</v>
      </c>
      <c r="M8094" s="71">
        <v>0.86799999999999999</v>
      </c>
      <c r="N8094" s="72"/>
      <c r="O8094" s="73">
        <f>MIN(1,MAX(0,(1/(1+EXP(-(Assumptions!$B$5 + Assumptions!$B$6*$N8094))))*Assumptions!$B$3))</f>
        <v>3.9165722796764356E-2</v>
      </c>
      <c r="P8094" s="73">
        <f>VLOOKUP($F8094,Assumptions!$A$23:$B$27,2,FALSE)*Assumptions!$B$4</f>
        <v>0.55000000000000004</v>
      </c>
      <c r="Q8094" s="74">
        <f t="shared" si="252"/>
        <v>15095.575429639011</v>
      </c>
      <c r="R8094" s="75" t="str">
        <f>IF($O8094&lt;Assumptions!$B$17,"A",IF($O8094&lt;Assumptions!$B$18,"B",IF($O8094&lt;Assumptions!$B$19,"C",IF($O8094&lt;Assumptions!$B$20,"D","E"))))</f>
        <v>B</v>
      </c>
      <c r="S8094" s="75">
        <f t="shared" si="253"/>
        <v>0</v>
      </c>
    </row>
    <row r="8095" spans="1:19" ht="17.399999999999999" x14ac:dyDescent="0.3">
      <c r="A8095" s="39" t="s">
        <v>1243</v>
      </c>
      <c r="B8095" s="39" t="s">
        <v>56</v>
      </c>
      <c r="C8095" s="39" t="s">
        <v>135</v>
      </c>
      <c r="D8095" s="39" t="s">
        <v>42</v>
      </c>
      <c r="E8095" s="70" t="s">
        <v>49</v>
      </c>
      <c r="F8095" s="70" t="s">
        <v>36</v>
      </c>
      <c r="G8095" s="78">
        <v>43669</v>
      </c>
      <c r="H8095" s="78">
        <v>45839</v>
      </c>
      <c r="I8095" s="69">
        <v>681199.76</v>
      </c>
      <c r="J8095" s="70">
        <v>0</v>
      </c>
      <c r="K8095" s="71">
        <v>1.117</v>
      </c>
      <c r="L8095" s="70">
        <v>0</v>
      </c>
      <c r="M8095" s="71">
        <v>0.86799999999999999</v>
      </c>
      <c r="N8095" s="72"/>
      <c r="O8095" s="73">
        <f>MIN(1,MAX(0,(1/(1+EXP(-(Assumptions!$B$5 + Assumptions!$B$6*$N8095))))*Assumptions!$B$3))</f>
        <v>3.9165722796764356E-2</v>
      </c>
      <c r="P8095" s="73">
        <f>VLOOKUP($F8095,Assumptions!$A$23:$B$27,2,FALSE)*Assumptions!$B$4</f>
        <v>0.55000000000000004</v>
      </c>
      <c r="Q8095" s="74">
        <f t="shared" si="252"/>
        <v>14673.824533160325</v>
      </c>
      <c r="R8095" s="75" t="str">
        <f>IF($O8095&lt;Assumptions!$B$17,"A",IF($O8095&lt;Assumptions!$B$18,"B",IF($O8095&lt;Assumptions!$B$19,"C",IF($O8095&lt;Assumptions!$B$20,"D","E"))))</f>
        <v>B</v>
      </c>
      <c r="S8095" s="75">
        <f t="shared" si="253"/>
        <v>0</v>
      </c>
    </row>
    <row r="8096" spans="1:19" ht="17.399999999999999" x14ac:dyDescent="0.3">
      <c r="A8096" s="39" t="s">
        <v>1243</v>
      </c>
      <c r="B8096" s="39" t="s">
        <v>56</v>
      </c>
      <c r="C8096" s="39" t="s">
        <v>135</v>
      </c>
      <c r="D8096" s="39" t="s">
        <v>42</v>
      </c>
      <c r="E8096" s="70" t="s">
        <v>49</v>
      </c>
      <c r="F8096" s="70" t="s">
        <v>36</v>
      </c>
      <c r="G8096" s="78">
        <v>43669</v>
      </c>
      <c r="H8096" s="78">
        <v>45870</v>
      </c>
      <c r="I8096" s="69">
        <v>662244.14</v>
      </c>
      <c r="J8096" s="70">
        <v>0</v>
      </c>
      <c r="K8096" s="71">
        <v>1.1259999999999999</v>
      </c>
      <c r="L8096" s="70">
        <v>0</v>
      </c>
      <c r="M8096" s="71">
        <v>0.86799999999999999</v>
      </c>
      <c r="N8096" s="72"/>
      <c r="O8096" s="73">
        <f>MIN(1,MAX(0,(1/(1+EXP(-(Assumptions!$B$5 + Assumptions!$B$6*$N8096))))*Assumptions!$B$3))</f>
        <v>3.9165722796764356E-2</v>
      </c>
      <c r="P8096" s="73">
        <f>VLOOKUP($F8096,Assumptions!$A$23:$B$27,2,FALSE)*Assumptions!$B$4</f>
        <v>0.55000000000000004</v>
      </c>
      <c r="Q8096" s="74">
        <f t="shared" si="252"/>
        <v>14265.498726061885</v>
      </c>
      <c r="R8096" s="75" t="str">
        <f>IF($O8096&lt;Assumptions!$B$17,"A",IF($O8096&lt;Assumptions!$B$18,"B",IF($O8096&lt;Assumptions!$B$19,"C",IF($O8096&lt;Assumptions!$B$20,"D","E"))))</f>
        <v>B</v>
      </c>
      <c r="S8096" s="75">
        <f t="shared" si="253"/>
        <v>0</v>
      </c>
    </row>
    <row r="8097" spans="1:19" ht="17.399999999999999" x14ac:dyDescent="0.3">
      <c r="A8097" s="39" t="s">
        <v>1243</v>
      </c>
      <c r="B8097" s="39" t="s">
        <v>56</v>
      </c>
      <c r="C8097" s="39" t="s">
        <v>135</v>
      </c>
      <c r="D8097" s="39" t="s">
        <v>42</v>
      </c>
      <c r="E8097" s="70" t="s">
        <v>49</v>
      </c>
      <c r="F8097" s="70" t="s">
        <v>36</v>
      </c>
      <c r="G8097" s="78">
        <v>43669</v>
      </c>
      <c r="H8097" s="78">
        <v>45901</v>
      </c>
      <c r="I8097" s="69">
        <v>641748.93999999994</v>
      </c>
      <c r="J8097" s="70">
        <v>0</v>
      </c>
      <c r="K8097" s="71">
        <v>1.0249999999999999</v>
      </c>
      <c r="L8097" s="70">
        <v>0</v>
      </c>
      <c r="M8097" s="71">
        <v>0.86799999999999999</v>
      </c>
      <c r="N8097" s="72"/>
      <c r="O8097" s="73">
        <f>MIN(1,MAX(0,(1/(1+EXP(-(Assumptions!$B$5 + Assumptions!$B$6*$N8097))))*Assumptions!$B$3))</f>
        <v>3.9165722796764356E-2</v>
      </c>
      <c r="P8097" s="73">
        <f>VLOOKUP($F8097,Assumptions!$A$23:$B$27,2,FALSE)*Assumptions!$B$4</f>
        <v>0.55000000000000004</v>
      </c>
      <c r="Q8097" s="74">
        <f t="shared" si="252"/>
        <v>13824.00859903655</v>
      </c>
      <c r="R8097" s="75" t="str">
        <f>IF($O8097&lt;Assumptions!$B$17,"A",IF($O8097&lt;Assumptions!$B$18,"B",IF($O8097&lt;Assumptions!$B$19,"C",IF($O8097&lt;Assumptions!$B$20,"D","E"))))</f>
        <v>B</v>
      </c>
      <c r="S8097" s="75">
        <f t="shared" si="253"/>
        <v>0</v>
      </c>
    </row>
    <row r="8098" spans="1:19" ht="17.399999999999999" x14ac:dyDescent="0.3">
      <c r="A8098" s="39" t="s">
        <v>1243</v>
      </c>
      <c r="B8098" s="39" t="s">
        <v>56</v>
      </c>
      <c r="C8098" s="39" t="s">
        <v>135</v>
      </c>
      <c r="D8098" s="39" t="s">
        <v>42</v>
      </c>
      <c r="E8098" s="70" t="s">
        <v>49</v>
      </c>
      <c r="F8098" s="70" t="s">
        <v>36</v>
      </c>
      <c r="G8098" s="78">
        <v>43669</v>
      </c>
      <c r="H8098" s="78">
        <v>45931</v>
      </c>
      <c r="I8098" s="69">
        <v>624875.11</v>
      </c>
      <c r="J8098" s="70">
        <v>0</v>
      </c>
      <c r="K8098" s="71">
        <v>1.0009999999999999</v>
      </c>
      <c r="L8098" s="70">
        <v>0</v>
      </c>
      <c r="M8098" s="71">
        <v>0.86799999999999999</v>
      </c>
      <c r="N8098" s="72"/>
      <c r="O8098" s="73">
        <f>MIN(1,MAX(0,(1/(1+EXP(-(Assumptions!$B$5 + Assumptions!$B$6*$N8098))))*Assumptions!$B$3))</f>
        <v>3.9165722796764356E-2</v>
      </c>
      <c r="P8098" s="73">
        <f>VLOOKUP($F8098,Assumptions!$A$23:$B$27,2,FALSE)*Assumptions!$B$4</f>
        <v>0.55000000000000004</v>
      </c>
      <c r="Q8098" s="74">
        <f t="shared" si="252"/>
        <v>13460.526937471701</v>
      </c>
      <c r="R8098" s="75" t="str">
        <f>IF($O8098&lt;Assumptions!$B$17,"A",IF($O8098&lt;Assumptions!$B$18,"B",IF($O8098&lt;Assumptions!$B$19,"C",IF($O8098&lt;Assumptions!$B$20,"D","E"))))</f>
        <v>B</v>
      </c>
      <c r="S8098" s="75">
        <f t="shared" si="253"/>
        <v>0</v>
      </c>
    </row>
    <row r="8099" spans="1:19" ht="17.399999999999999" x14ac:dyDescent="0.3">
      <c r="A8099" s="39" t="s">
        <v>1243</v>
      </c>
      <c r="B8099" s="39" t="s">
        <v>56</v>
      </c>
      <c r="C8099" s="39" t="s">
        <v>135</v>
      </c>
      <c r="D8099" s="39" t="s">
        <v>42</v>
      </c>
      <c r="E8099" s="70" t="s">
        <v>49</v>
      </c>
      <c r="F8099" s="70" t="s">
        <v>36</v>
      </c>
      <c r="G8099" s="78">
        <v>43669</v>
      </c>
      <c r="H8099" s="78">
        <v>45962</v>
      </c>
      <c r="I8099" s="69">
        <v>604260.91</v>
      </c>
      <c r="J8099" s="70">
        <v>0</v>
      </c>
      <c r="K8099" s="71">
        <v>1.0549999999999999</v>
      </c>
      <c r="L8099" s="70">
        <v>0</v>
      </c>
      <c r="M8099" s="71">
        <v>0.86799999999999999</v>
      </c>
      <c r="N8099" s="72"/>
      <c r="O8099" s="73">
        <f>MIN(1,MAX(0,(1/(1+EXP(-(Assumptions!$B$5 + Assumptions!$B$6*$N8099))))*Assumptions!$B$3))</f>
        <v>3.9165722796764356E-2</v>
      </c>
      <c r="P8099" s="73">
        <f>VLOOKUP($F8099,Assumptions!$A$23:$B$27,2,FALSE)*Assumptions!$B$4</f>
        <v>0.55000000000000004</v>
      </c>
      <c r="Q8099" s="74">
        <f t="shared" si="252"/>
        <v>13016.473413889316</v>
      </c>
      <c r="R8099" s="75" t="str">
        <f>IF($O8099&lt;Assumptions!$B$17,"A",IF($O8099&lt;Assumptions!$B$18,"B",IF($O8099&lt;Assumptions!$B$19,"C",IF($O8099&lt;Assumptions!$B$20,"D","E"))))</f>
        <v>B</v>
      </c>
      <c r="S8099" s="75">
        <f t="shared" si="253"/>
        <v>0</v>
      </c>
    </row>
    <row r="8100" spans="1:19" ht="17.399999999999999" x14ac:dyDescent="0.3">
      <c r="A8100" s="39" t="s">
        <v>1243</v>
      </c>
      <c r="B8100" s="39" t="s">
        <v>56</v>
      </c>
      <c r="C8100" s="39" t="s">
        <v>135</v>
      </c>
      <c r="D8100" s="39" t="s">
        <v>42</v>
      </c>
      <c r="E8100" s="70" t="s">
        <v>49</v>
      </c>
      <c r="F8100" s="70" t="s">
        <v>36</v>
      </c>
      <c r="G8100" s="78">
        <v>43669</v>
      </c>
      <c r="H8100" s="78">
        <v>45992</v>
      </c>
      <c r="I8100" s="69">
        <v>588513.16</v>
      </c>
      <c r="J8100" s="70">
        <v>0</v>
      </c>
      <c r="K8100" s="71">
        <v>0.96299999999999997</v>
      </c>
      <c r="L8100" s="70">
        <v>0</v>
      </c>
      <c r="M8100" s="71">
        <v>0.86799999999999999</v>
      </c>
      <c r="N8100" s="72"/>
      <c r="O8100" s="73">
        <f>MIN(1,MAX(0,(1/(1+EXP(-(Assumptions!$B$5 + Assumptions!$B$6*$N8100))))*Assumptions!$B$3))</f>
        <v>3.9165722796764356E-2</v>
      </c>
      <c r="P8100" s="73">
        <f>VLOOKUP($F8100,Assumptions!$A$23:$B$27,2,FALSE)*Assumptions!$B$4</f>
        <v>0.55000000000000004</v>
      </c>
      <c r="Q8100" s="74">
        <f t="shared" si="252"/>
        <v>12677.248807744309</v>
      </c>
      <c r="R8100" s="75" t="str">
        <f>IF($O8100&lt;Assumptions!$B$17,"A",IF($O8100&lt;Assumptions!$B$18,"B",IF($O8100&lt;Assumptions!$B$19,"C",IF($O8100&lt;Assumptions!$B$20,"D","E"))))</f>
        <v>B</v>
      </c>
      <c r="S8100" s="75">
        <f t="shared" si="253"/>
        <v>0</v>
      </c>
    </row>
    <row r="8101" spans="1:19" ht="17.399999999999999" x14ac:dyDescent="0.3">
      <c r="A8101" s="39" t="s">
        <v>1244</v>
      </c>
      <c r="B8101" s="39" t="s">
        <v>52</v>
      </c>
      <c r="C8101" s="39" t="s">
        <v>135</v>
      </c>
      <c r="D8101" s="39" t="s">
        <v>30</v>
      </c>
      <c r="E8101" s="70" t="s">
        <v>23</v>
      </c>
      <c r="F8101" s="70" t="s">
        <v>36</v>
      </c>
      <c r="G8101" s="78">
        <v>45575</v>
      </c>
      <c r="H8101" s="78">
        <v>45658</v>
      </c>
      <c r="I8101" s="69">
        <v>3636968.56</v>
      </c>
      <c r="J8101" s="70">
        <v>0</v>
      </c>
      <c r="K8101" s="71">
        <v>1.1060000000000001</v>
      </c>
      <c r="L8101" s="70">
        <v>0</v>
      </c>
      <c r="M8101" s="71">
        <v>0.84299999999999997</v>
      </c>
      <c r="N8101" s="72"/>
      <c r="O8101" s="73">
        <f>MIN(1,MAX(0,(1/(1+EXP(-(Assumptions!$B$5 + Assumptions!$B$6*$N8101))))*Assumptions!$B$3))</f>
        <v>3.9165722796764356E-2</v>
      </c>
      <c r="P8101" s="73">
        <f>VLOOKUP($F8101,Assumptions!$A$23:$B$27,2,FALSE)*Assumptions!$B$4</f>
        <v>0.55000000000000004</v>
      </c>
      <c r="Q8101" s="74">
        <f t="shared" si="252"/>
        <v>78344.476342828988</v>
      </c>
      <c r="R8101" s="75" t="str">
        <f>IF($O8101&lt;Assumptions!$B$17,"A",IF($O8101&lt;Assumptions!$B$18,"B",IF($O8101&lt;Assumptions!$B$19,"C",IF($O8101&lt;Assumptions!$B$20,"D","E"))))</f>
        <v>B</v>
      </c>
      <c r="S8101" s="75">
        <f t="shared" si="253"/>
        <v>0</v>
      </c>
    </row>
    <row r="8102" spans="1:19" ht="17.399999999999999" x14ac:dyDescent="0.3">
      <c r="A8102" s="39" t="s">
        <v>1244</v>
      </c>
      <c r="B8102" s="39" t="s">
        <v>52</v>
      </c>
      <c r="C8102" s="39" t="s">
        <v>135</v>
      </c>
      <c r="D8102" s="39" t="s">
        <v>30</v>
      </c>
      <c r="E8102" s="70" t="s">
        <v>23</v>
      </c>
      <c r="F8102" s="70" t="s">
        <v>36</v>
      </c>
      <c r="G8102" s="78">
        <v>45575</v>
      </c>
      <c r="H8102" s="78">
        <v>45689</v>
      </c>
      <c r="I8102" s="69">
        <v>3525081.75</v>
      </c>
      <c r="J8102" s="70">
        <v>0</v>
      </c>
      <c r="K8102" s="71">
        <v>1.1000000000000001</v>
      </c>
      <c r="L8102" s="70">
        <v>0</v>
      </c>
      <c r="M8102" s="71">
        <v>0.84299999999999997</v>
      </c>
      <c r="N8102" s="72"/>
      <c r="O8102" s="73">
        <f>MIN(1,MAX(0,(1/(1+EXP(-(Assumptions!$B$5 + Assumptions!$B$6*$N8102))))*Assumptions!$B$3))</f>
        <v>3.9165722796764356E-2</v>
      </c>
      <c r="P8102" s="73">
        <f>VLOOKUP($F8102,Assumptions!$A$23:$B$27,2,FALSE)*Assumptions!$B$4</f>
        <v>0.55000000000000004</v>
      </c>
      <c r="Q8102" s="74">
        <f t="shared" si="252"/>
        <v>75934.306061038151</v>
      </c>
      <c r="R8102" s="75" t="str">
        <f>IF($O8102&lt;Assumptions!$B$17,"A",IF($O8102&lt;Assumptions!$B$18,"B",IF($O8102&lt;Assumptions!$B$19,"C",IF($O8102&lt;Assumptions!$B$20,"D","E"))))</f>
        <v>B</v>
      </c>
      <c r="S8102" s="75">
        <f t="shared" si="253"/>
        <v>0</v>
      </c>
    </row>
    <row r="8103" spans="1:19" ht="17.399999999999999" x14ac:dyDescent="0.3">
      <c r="A8103" s="39" t="s">
        <v>1244</v>
      </c>
      <c r="B8103" s="39" t="s">
        <v>52</v>
      </c>
      <c r="C8103" s="39" t="s">
        <v>135</v>
      </c>
      <c r="D8103" s="39" t="s">
        <v>30</v>
      </c>
      <c r="E8103" s="70" t="s">
        <v>23</v>
      </c>
      <c r="F8103" s="70" t="s">
        <v>36</v>
      </c>
      <c r="G8103" s="78">
        <v>45575</v>
      </c>
      <c r="H8103" s="78">
        <v>45717</v>
      </c>
      <c r="I8103" s="69">
        <v>3426905.53</v>
      </c>
      <c r="J8103" s="70">
        <v>15</v>
      </c>
      <c r="K8103" s="71">
        <v>1.139</v>
      </c>
      <c r="L8103" s="70">
        <v>0</v>
      </c>
      <c r="M8103" s="71">
        <v>0.84299999999999997</v>
      </c>
      <c r="N8103" s="72"/>
      <c r="O8103" s="73">
        <f>MIN(1,MAX(0,(1/(1+EXP(-(Assumptions!$B$5 + Assumptions!$B$6*$N8103))))*Assumptions!$B$3))</f>
        <v>3.9165722796764356E-2</v>
      </c>
      <c r="P8103" s="73">
        <f>VLOOKUP($F8103,Assumptions!$A$23:$B$27,2,FALSE)*Assumptions!$B$4</f>
        <v>0.55000000000000004</v>
      </c>
      <c r="Q8103" s="74">
        <f t="shared" si="252"/>
        <v>73819.47762127337</v>
      </c>
      <c r="R8103" s="75" t="str">
        <f>IF($O8103&lt;Assumptions!$B$17,"A",IF($O8103&lt;Assumptions!$B$18,"B",IF($O8103&lt;Assumptions!$B$19,"C",IF($O8103&lt;Assumptions!$B$20,"D","E"))))</f>
        <v>B</v>
      </c>
      <c r="S8103" s="75">
        <f t="shared" si="253"/>
        <v>0</v>
      </c>
    </row>
    <row r="8104" spans="1:19" ht="17.399999999999999" x14ac:dyDescent="0.3">
      <c r="A8104" s="39" t="s">
        <v>1244</v>
      </c>
      <c r="B8104" s="39" t="s">
        <v>52</v>
      </c>
      <c r="C8104" s="39" t="s">
        <v>135</v>
      </c>
      <c r="D8104" s="39" t="s">
        <v>30</v>
      </c>
      <c r="E8104" s="70" t="s">
        <v>23</v>
      </c>
      <c r="F8104" s="70" t="s">
        <v>36</v>
      </c>
      <c r="G8104" s="78">
        <v>45575</v>
      </c>
      <c r="H8104" s="78">
        <v>45748</v>
      </c>
      <c r="I8104" s="69">
        <v>3328712.36</v>
      </c>
      <c r="J8104" s="70">
        <v>0</v>
      </c>
      <c r="K8104" s="71">
        <v>1.0740000000000001</v>
      </c>
      <c r="L8104" s="70">
        <v>0</v>
      </c>
      <c r="M8104" s="71">
        <v>0.84299999999999997</v>
      </c>
      <c r="N8104" s="72"/>
      <c r="O8104" s="73">
        <f>MIN(1,MAX(0,(1/(1+EXP(-(Assumptions!$B$5 + Assumptions!$B$6*$N8104))))*Assumptions!$B$3))</f>
        <v>3.9165722796764356E-2</v>
      </c>
      <c r="P8104" s="73">
        <f>VLOOKUP($F8104,Assumptions!$A$23:$B$27,2,FALSE)*Assumptions!$B$4</f>
        <v>0.55000000000000004</v>
      </c>
      <c r="Q8104" s="74">
        <f t="shared" si="252"/>
        <v>71704.284059057798</v>
      </c>
      <c r="R8104" s="75" t="str">
        <f>IF($O8104&lt;Assumptions!$B$17,"A",IF($O8104&lt;Assumptions!$B$18,"B",IF($O8104&lt;Assumptions!$B$19,"C",IF($O8104&lt;Assumptions!$B$20,"D","E"))))</f>
        <v>B</v>
      </c>
      <c r="S8104" s="75">
        <f t="shared" si="253"/>
        <v>0</v>
      </c>
    </row>
    <row r="8105" spans="1:19" ht="17.399999999999999" x14ac:dyDescent="0.3">
      <c r="A8105" s="39" t="s">
        <v>1244</v>
      </c>
      <c r="B8105" s="39" t="s">
        <v>52</v>
      </c>
      <c r="C8105" s="39" t="s">
        <v>135</v>
      </c>
      <c r="D8105" s="39" t="s">
        <v>30</v>
      </c>
      <c r="E8105" s="70" t="s">
        <v>23</v>
      </c>
      <c r="F8105" s="70" t="s">
        <v>36</v>
      </c>
      <c r="G8105" s="78">
        <v>45575</v>
      </c>
      <c r="H8105" s="78">
        <v>45778</v>
      </c>
      <c r="I8105" s="69">
        <v>3233621.19</v>
      </c>
      <c r="J8105" s="70">
        <v>0</v>
      </c>
      <c r="K8105" s="71">
        <v>0.98699999999999999</v>
      </c>
      <c r="L8105" s="70">
        <v>0</v>
      </c>
      <c r="M8105" s="71">
        <v>0.84299999999999997</v>
      </c>
      <c r="N8105" s="72"/>
      <c r="O8105" s="73">
        <f>MIN(1,MAX(0,(1/(1+EXP(-(Assumptions!$B$5 + Assumptions!$B$6*$N8105))))*Assumptions!$B$3))</f>
        <v>3.9165722796764356E-2</v>
      </c>
      <c r="P8105" s="73">
        <f>VLOOKUP($F8105,Assumptions!$A$23:$B$27,2,FALSE)*Assumptions!$B$4</f>
        <v>0.55000000000000004</v>
      </c>
      <c r="Q8105" s="74">
        <f t="shared" si="252"/>
        <v>69655.91113650582</v>
      </c>
      <c r="R8105" s="75" t="str">
        <f>IF($O8105&lt;Assumptions!$B$17,"A",IF($O8105&lt;Assumptions!$B$18,"B",IF($O8105&lt;Assumptions!$B$19,"C",IF($O8105&lt;Assumptions!$B$20,"D","E"))))</f>
        <v>B</v>
      </c>
      <c r="S8105" s="75">
        <f t="shared" si="253"/>
        <v>0</v>
      </c>
    </row>
    <row r="8106" spans="1:19" ht="17.399999999999999" x14ac:dyDescent="0.3">
      <c r="A8106" s="39" t="s">
        <v>1244</v>
      </c>
      <c r="B8106" s="39" t="s">
        <v>52</v>
      </c>
      <c r="C8106" s="39" t="s">
        <v>135</v>
      </c>
      <c r="D8106" s="39" t="s">
        <v>30</v>
      </c>
      <c r="E8106" s="70" t="s">
        <v>23</v>
      </c>
      <c r="F8106" s="70" t="s">
        <v>36</v>
      </c>
      <c r="G8106" s="78">
        <v>45575</v>
      </c>
      <c r="H8106" s="78">
        <v>45809</v>
      </c>
      <c r="I8106" s="69">
        <v>3135768.61</v>
      </c>
      <c r="J8106" s="70">
        <v>0</v>
      </c>
      <c r="K8106" s="71">
        <v>1.0069999999999999</v>
      </c>
      <c r="L8106" s="70">
        <v>0</v>
      </c>
      <c r="M8106" s="71">
        <v>0.84299999999999997</v>
      </c>
      <c r="N8106" s="72"/>
      <c r="O8106" s="73">
        <f>MIN(1,MAX(0,(1/(1+EXP(-(Assumptions!$B$5 + Assumptions!$B$6*$N8106))))*Assumptions!$B$3))</f>
        <v>3.9165722796764356E-2</v>
      </c>
      <c r="P8106" s="73">
        <f>VLOOKUP($F8106,Assumptions!$A$23:$B$27,2,FALSE)*Assumptions!$B$4</f>
        <v>0.55000000000000004</v>
      </c>
      <c r="Q8106" s="74">
        <f t="shared" si="252"/>
        <v>67548.054273730289</v>
      </c>
      <c r="R8106" s="75" t="str">
        <f>IF($O8106&lt;Assumptions!$B$17,"A",IF($O8106&lt;Assumptions!$B$18,"B",IF($O8106&lt;Assumptions!$B$19,"C",IF($O8106&lt;Assumptions!$B$20,"D","E"))))</f>
        <v>B</v>
      </c>
      <c r="S8106" s="75">
        <f t="shared" si="253"/>
        <v>0</v>
      </c>
    </row>
    <row r="8107" spans="1:19" ht="17.399999999999999" x14ac:dyDescent="0.3">
      <c r="A8107" s="39" t="s">
        <v>1244</v>
      </c>
      <c r="B8107" s="39" t="s">
        <v>52</v>
      </c>
      <c r="C8107" s="39" t="s">
        <v>135</v>
      </c>
      <c r="D8107" s="39" t="s">
        <v>30</v>
      </c>
      <c r="E8107" s="70" t="s">
        <v>23</v>
      </c>
      <c r="F8107" s="70" t="s">
        <v>36</v>
      </c>
      <c r="G8107" s="78">
        <v>45575</v>
      </c>
      <c r="H8107" s="78">
        <v>45839</v>
      </c>
      <c r="I8107" s="69">
        <v>3046407.14</v>
      </c>
      <c r="J8107" s="70">
        <v>0</v>
      </c>
      <c r="K8107" s="71">
        <v>0.96499999999999997</v>
      </c>
      <c r="L8107" s="70">
        <v>0</v>
      </c>
      <c r="M8107" s="71">
        <v>0.84299999999999997</v>
      </c>
      <c r="N8107" s="72"/>
      <c r="O8107" s="73">
        <f>MIN(1,MAX(0,(1/(1+EXP(-(Assumptions!$B$5 + Assumptions!$B$6*$N8107))))*Assumptions!$B$3))</f>
        <v>3.9165722796764356E-2</v>
      </c>
      <c r="P8107" s="73">
        <f>VLOOKUP($F8107,Assumptions!$A$23:$B$27,2,FALSE)*Assumptions!$B$4</f>
        <v>0.55000000000000004</v>
      </c>
      <c r="Q8107" s="74">
        <f t="shared" si="252"/>
        <v>65623.105664228045</v>
      </c>
      <c r="R8107" s="75" t="str">
        <f>IF($O8107&lt;Assumptions!$B$17,"A",IF($O8107&lt;Assumptions!$B$18,"B",IF($O8107&lt;Assumptions!$B$19,"C",IF($O8107&lt;Assumptions!$B$20,"D","E"))))</f>
        <v>B</v>
      </c>
      <c r="S8107" s="75">
        <f t="shared" si="253"/>
        <v>0</v>
      </c>
    </row>
    <row r="8108" spans="1:19" ht="17.399999999999999" x14ac:dyDescent="0.3">
      <c r="A8108" s="39" t="s">
        <v>1244</v>
      </c>
      <c r="B8108" s="39" t="s">
        <v>52</v>
      </c>
      <c r="C8108" s="39" t="s">
        <v>135</v>
      </c>
      <c r="D8108" s="39" t="s">
        <v>30</v>
      </c>
      <c r="E8108" s="70" t="s">
        <v>23</v>
      </c>
      <c r="F8108" s="70" t="s">
        <v>36</v>
      </c>
      <c r="G8108" s="78">
        <v>45575</v>
      </c>
      <c r="H8108" s="78">
        <v>45870</v>
      </c>
      <c r="I8108" s="69">
        <v>2952391.9</v>
      </c>
      <c r="J8108" s="70">
        <v>0</v>
      </c>
      <c r="K8108" s="71">
        <v>0.996</v>
      </c>
      <c r="L8108" s="70">
        <v>0</v>
      </c>
      <c r="M8108" s="71">
        <v>0.84299999999999997</v>
      </c>
      <c r="N8108" s="72"/>
      <c r="O8108" s="73">
        <f>MIN(1,MAX(0,(1/(1+EXP(-(Assumptions!$B$5 + Assumptions!$B$6*$N8108))))*Assumptions!$B$3))</f>
        <v>3.9165722796764356E-2</v>
      </c>
      <c r="P8108" s="73">
        <f>VLOOKUP($F8108,Assumptions!$A$23:$B$27,2,FALSE)*Assumptions!$B$4</f>
        <v>0.55000000000000004</v>
      </c>
      <c r="Q8108" s="74">
        <f t="shared" si="252"/>
        <v>63597.909508546843</v>
      </c>
      <c r="R8108" s="75" t="str">
        <f>IF($O8108&lt;Assumptions!$B$17,"A",IF($O8108&lt;Assumptions!$B$18,"B",IF($O8108&lt;Assumptions!$B$19,"C",IF($O8108&lt;Assumptions!$B$20,"D","E"))))</f>
        <v>B</v>
      </c>
      <c r="S8108" s="75">
        <f t="shared" si="253"/>
        <v>0</v>
      </c>
    </row>
    <row r="8109" spans="1:19" ht="17.399999999999999" x14ac:dyDescent="0.3">
      <c r="A8109" s="39" t="s">
        <v>1244</v>
      </c>
      <c r="B8109" s="39" t="s">
        <v>52</v>
      </c>
      <c r="C8109" s="39" t="s">
        <v>135</v>
      </c>
      <c r="D8109" s="39" t="s">
        <v>30</v>
      </c>
      <c r="E8109" s="70" t="s">
        <v>23</v>
      </c>
      <c r="F8109" s="70" t="s">
        <v>36</v>
      </c>
      <c r="G8109" s="78">
        <v>45575</v>
      </c>
      <c r="H8109" s="78">
        <v>45901</v>
      </c>
      <c r="I8109" s="69">
        <v>2858302.79</v>
      </c>
      <c r="J8109" s="70">
        <v>95</v>
      </c>
      <c r="K8109" s="71">
        <v>0.54600000000000004</v>
      </c>
      <c r="L8109" s="70">
        <v>0</v>
      </c>
      <c r="M8109" s="71">
        <v>0.84299999999999997</v>
      </c>
      <c r="N8109" s="72"/>
      <c r="O8109" s="73">
        <f>MIN(1,MAX(0,(1/(1+EXP(-(Assumptions!$B$5 + Assumptions!$B$6*$N8109))))*Assumptions!$B$3))</f>
        <v>3.9165722796764356E-2</v>
      </c>
      <c r="P8109" s="73">
        <f>VLOOKUP($F8109,Assumptions!$A$23:$B$27,2,FALSE)*Assumptions!$B$4</f>
        <v>0.55000000000000004</v>
      </c>
      <c r="Q8109" s="74">
        <f t="shared" si="252"/>
        <v>61571.122108296993</v>
      </c>
      <c r="R8109" s="75" t="str">
        <f>IF($O8109&lt;Assumptions!$B$17,"A",IF($O8109&lt;Assumptions!$B$18,"B",IF($O8109&lt;Assumptions!$B$19,"C",IF($O8109&lt;Assumptions!$B$20,"D","E"))))</f>
        <v>B</v>
      </c>
      <c r="S8109" s="75">
        <f t="shared" si="253"/>
        <v>0</v>
      </c>
    </row>
    <row r="8110" spans="1:19" ht="17.399999999999999" x14ac:dyDescent="0.3">
      <c r="A8110" s="39" t="s">
        <v>1244</v>
      </c>
      <c r="B8110" s="39" t="s">
        <v>52</v>
      </c>
      <c r="C8110" s="39" t="s">
        <v>135</v>
      </c>
      <c r="D8110" s="39" t="s">
        <v>30</v>
      </c>
      <c r="E8110" s="70" t="s">
        <v>23</v>
      </c>
      <c r="F8110" s="70" t="s">
        <v>36</v>
      </c>
      <c r="G8110" s="78">
        <v>45575</v>
      </c>
      <c r="H8110" s="78">
        <v>45931</v>
      </c>
      <c r="I8110" s="69">
        <v>2775750.88</v>
      </c>
      <c r="J8110" s="70">
        <v>0</v>
      </c>
      <c r="K8110" s="71">
        <v>1.0429999999999999</v>
      </c>
      <c r="L8110" s="70">
        <v>0</v>
      </c>
      <c r="M8110" s="71">
        <v>0.84299999999999997</v>
      </c>
      <c r="N8110" s="72"/>
      <c r="O8110" s="73">
        <f>MIN(1,MAX(0,(1/(1+EXP(-(Assumptions!$B$5 + Assumptions!$B$6*$N8110))))*Assumptions!$B$3))</f>
        <v>3.9165722796764356E-2</v>
      </c>
      <c r="P8110" s="73">
        <f>VLOOKUP($F8110,Assumptions!$A$23:$B$27,2,FALSE)*Assumptions!$B$4</f>
        <v>0.55000000000000004</v>
      </c>
      <c r="Q8110" s="74">
        <f t="shared" si="252"/>
        <v>59792.859235425094</v>
      </c>
      <c r="R8110" s="75" t="str">
        <f>IF($O8110&lt;Assumptions!$B$17,"A",IF($O8110&lt;Assumptions!$B$18,"B",IF($O8110&lt;Assumptions!$B$19,"C",IF($O8110&lt;Assumptions!$B$20,"D","E"))))</f>
        <v>B</v>
      </c>
      <c r="S8110" s="75">
        <f t="shared" si="253"/>
        <v>0</v>
      </c>
    </row>
    <row r="8111" spans="1:19" ht="17.399999999999999" x14ac:dyDescent="0.3">
      <c r="A8111" s="39" t="s">
        <v>1244</v>
      </c>
      <c r="B8111" s="39" t="s">
        <v>52</v>
      </c>
      <c r="C8111" s="39" t="s">
        <v>135</v>
      </c>
      <c r="D8111" s="39" t="s">
        <v>30</v>
      </c>
      <c r="E8111" s="70" t="s">
        <v>23</v>
      </c>
      <c r="F8111" s="70" t="s">
        <v>36</v>
      </c>
      <c r="G8111" s="78">
        <v>45575</v>
      </c>
      <c r="H8111" s="78">
        <v>45962</v>
      </c>
      <c r="I8111" s="69">
        <v>2685492.22</v>
      </c>
      <c r="J8111" s="70">
        <v>0</v>
      </c>
      <c r="K8111" s="71">
        <v>0.97099999999999997</v>
      </c>
      <c r="L8111" s="70">
        <v>0</v>
      </c>
      <c r="M8111" s="71">
        <v>0.84299999999999997</v>
      </c>
      <c r="N8111" s="72"/>
      <c r="O8111" s="73">
        <f>MIN(1,MAX(0,(1/(1+EXP(-(Assumptions!$B$5 + Assumptions!$B$6*$N8111))))*Assumptions!$B$3))</f>
        <v>3.9165722796764356E-2</v>
      </c>
      <c r="P8111" s="73">
        <f>VLOOKUP($F8111,Assumptions!$A$23:$B$27,2,FALSE)*Assumptions!$B$4</f>
        <v>0.55000000000000004</v>
      </c>
      <c r="Q8111" s="74">
        <f t="shared" si="252"/>
        <v>57848.58412376303</v>
      </c>
      <c r="R8111" s="75" t="str">
        <f>IF($O8111&lt;Assumptions!$B$17,"A",IF($O8111&lt;Assumptions!$B$18,"B",IF($O8111&lt;Assumptions!$B$19,"C",IF($O8111&lt;Assumptions!$B$20,"D","E"))))</f>
        <v>B</v>
      </c>
      <c r="S8111" s="75">
        <f t="shared" si="253"/>
        <v>0</v>
      </c>
    </row>
    <row r="8112" spans="1:19" ht="17.399999999999999" x14ac:dyDescent="0.3">
      <c r="A8112" s="39" t="s">
        <v>1244</v>
      </c>
      <c r="B8112" s="39" t="s">
        <v>52</v>
      </c>
      <c r="C8112" s="39" t="s">
        <v>135</v>
      </c>
      <c r="D8112" s="39" t="s">
        <v>30</v>
      </c>
      <c r="E8112" s="70" t="s">
        <v>23</v>
      </c>
      <c r="F8112" s="70" t="s">
        <v>36</v>
      </c>
      <c r="G8112" s="78">
        <v>45575</v>
      </c>
      <c r="H8112" s="78">
        <v>45992</v>
      </c>
      <c r="I8112" s="69">
        <v>2611758.71</v>
      </c>
      <c r="J8112" s="70">
        <v>0</v>
      </c>
      <c r="K8112" s="71">
        <v>0.97699999999999998</v>
      </c>
      <c r="L8112" s="70">
        <v>0</v>
      </c>
      <c r="M8112" s="71">
        <v>0.84299999999999997</v>
      </c>
      <c r="N8112" s="72"/>
      <c r="O8112" s="73">
        <f>MIN(1,MAX(0,(1/(1+EXP(-(Assumptions!$B$5 + Assumptions!$B$6*$N8112))))*Assumptions!$B$3))</f>
        <v>3.9165722796764356E-2</v>
      </c>
      <c r="P8112" s="73">
        <f>VLOOKUP($F8112,Assumptions!$A$23:$B$27,2,FALSE)*Assumptions!$B$4</f>
        <v>0.55000000000000004</v>
      </c>
      <c r="Q8112" s="74">
        <f t="shared" si="252"/>
        <v>56260.279706342182</v>
      </c>
      <c r="R8112" s="75" t="str">
        <f>IF($O8112&lt;Assumptions!$B$17,"A",IF($O8112&lt;Assumptions!$B$18,"B",IF($O8112&lt;Assumptions!$B$19,"C",IF($O8112&lt;Assumptions!$B$20,"D","E"))))</f>
        <v>B</v>
      </c>
      <c r="S8112" s="75">
        <f t="shared" si="253"/>
        <v>0</v>
      </c>
    </row>
    <row r="8113" spans="1:19" ht="17.399999999999999" x14ac:dyDescent="0.3">
      <c r="A8113" s="39" t="s">
        <v>1245</v>
      </c>
      <c r="B8113" s="39" t="s">
        <v>60</v>
      </c>
      <c r="C8113" s="39" t="s">
        <v>144</v>
      </c>
      <c r="D8113" s="39" t="s">
        <v>42</v>
      </c>
      <c r="E8113" s="70" t="s">
        <v>43</v>
      </c>
      <c r="F8113" s="70" t="s">
        <v>28</v>
      </c>
      <c r="G8113" s="78">
        <v>44738</v>
      </c>
      <c r="H8113" s="78">
        <v>45658</v>
      </c>
      <c r="I8113" s="69">
        <v>19457331.579999998</v>
      </c>
      <c r="J8113" s="70">
        <v>0</v>
      </c>
      <c r="K8113" s="71">
        <v>1.0389999999999999</v>
      </c>
      <c r="L8113" s="70">
        <v>0</v>
      </c>
      <c r="M8113" s="71">
        <v>0.86499999999999999</v>
      </c>
      <c r="N8113" s="72"/>
      <c r="O8113" s="73">
        <f>MIN(1,MAX(0,(1/(1+EXP(-(Assumptions!$B$5 + Assumptions!$B$6*$N8113))))*Assumptions!$B$3))</f>
        <v>3.9165722796764356E-2</v>
      </c>
      <c r="P8113" s="73">
        <f>VLOOKUP($F8113,Assumptions!$A$23:$B$27,2,FALSE)*Assumptions!$B$4</f>
        <v>0.35</v>
      </c>
      <c r="Q8113" s="74">
        <f t="shared" si="252"/>
        <v>266721.15925945312</v>
      </c>
      <c r="R8113" s="75" t="str">
        <f>IF($O8113&lt;Assumptions!$B$17,"A",IF($O8113&lt;Assumptions!$B$18,"B",IF($O8113&lt;Assumptions!$B$19,"C",IF($O8113&lt;Assumptions!$B$20,"D","E"))))</f>
        <v>B</v>
      </c>
      <c r="S8113" s="75">
        <f t="shared" si="253"/>
        <v>0</v>
      </c>
    </row>
    <row r="8114" spans="1:19" ht="17.399999999999999" x14ac:dyDescent="0.3">
      <c r="A8114" s="39" t="s">
        <v>1245</v>
      </c>
      <c r="B8114" s="39" t="s">
        <v>60</v>
      </c>
      <c r="C8114" s="39" t="s">
        <v>144</v>
      </c>
      <c r="D8114" s="39" t="s">
        <v>42</v>
      </c>
      <c r="E8114" s="70" t="s">
        <v>43</v>
      </c>
      <c r="F8114" s="70" t="s">
        <v>28</v>
      </c>
      <c r="G8114" s="78">
        <v>44738</v>
      </c>
      <c r="H8114" s="78">
        <v>45689</v>
      </c>
      <c r="I8114" s="69">
        <v>18956841.579999998</v>
      </c>
      <c r="J8114" s="70">
        <v>0</v>
      </c>
      <c r="K8114" s="71">
        <v>0.97499999999999998</v>
      </c>
      <c r="L8114" s="70">
        <v>0</v>
      </c>
      <c r="M8114" s="71">
        <v>0.86499999999999999</v>
      </c>
      <c r="N8114" s="72"/>
      <c r="O8114" s="73">
        <f>MIN(1,MAX(0,(1/(1+EXP(-(Assumptions!$B$5 + Assumptions!$B$6*$N8114))))*Assumptions!$B$3))</f>
        <v>3.9165722796764356E-2</v>
      </c>
      <c r="P8114" s="73">
        <f>VLOOKUP($F8114,Assumptions!$A$23:$B$27,2,FALSE)*Assumptions!$B$4</f>
        <v>0.35</v>
      </c>
      <c r="Q8114" s="74">
        <f t="shared" si="252"/>
        <v>259860.44084855969</v>
      </c>
      <c r="R8114" s="75" t="str">
        <f>IF($O8114&lt;Assumptions!$B$17,"A",IF($O8114&lt;Assumptions!$B$18,"B",IF($O8114&lt;Assumptions!$B$19,"C",IF($O8114&lt;Assumptions!$B$20,"D","E"))))</f>
        <v>B</v>
      </c>
      <c r="S8114" s="75">
        <f t="shared" si="253"/>
        <v>0</v>
      </c>
    </row>
    <row r="8115" spans="1:19" ht="17.399999999999999" x14ac:dyDescent="0.3">
      <c r="A8115" s="39" t="s">
        <v>1245</v>
      </c>
      <c r="B8115" s="39" t="s">
        <v>60</v>
      </c>
      <c r="C8115" s="39" t="s">
        <v>144</v>
      </c>
      <c r="D8115" s="39" t="s">
        <v>42</v>
      </c>
      <c r="E8115" s="70" t="s">
        <v>43</v>
      </c>
      <c r="F8115" s="70" t="s">
        <v>28</v>
      </c>
      <c r="G8115" s="78">
        <v>44738</v>
      </c>
      <c r="H8115" s="78">
        <v>45717</v>
      </c>
      <c r="I8115" s="69">
        <v>18482158.050000001</v>
      </c>
      <c r="J8115" s="70">
        <v>0</v>
      </c>
      <c r="K8115" s="71">
        <v>1.111</v>
      </c>
      <c r="L8115" s="70">
        <v>0</v>
      </c>
      <c r="M8115" s="71">
        <v>0.86499999999999999</v>
      </c>
      <c r="N8115" s="72"/>
      <c r="O8115" s="73">
        <f>MIN(1,MAX(0,(1/(1+EXP(-(Assumptions!$B$5 + Assumptions!$B$6*$N8115))))*Assumptions!$B$3))</f>
        <v>3.9165722796764356E-2</v>
      </c>
      <c r="P8115" s="73">
        <f>VLOOKUP($F8115,Assumptions!$A$23:$B$27,2,FALSE)*Assumptions!$B$4</f>
        <v>0.35</v>
      </c>
      <c r="Q8115" s="74">
        <f t="shared" si="252"/>
        <v>253353.47760530037</v>
      </c>
      <c r="R8115" s="75" t="str">
        <f>IF($O8115&lt;Assumptions!$B$17,"A",IF($O8115&lt;Assumptions!$B$18,"B",IF($O8115&lt;Assumptions!$B$19,"C",IF($O8115&lt;Assumptions!$B$20,"D","E"))))</f>
        <v>B</v>
      </c>
      <c r="S8115" s="75">
        <f t="shared" si="253"/>
        <v>0</v>
      </c>
    </row>
    <row r="8116" spans="1:19" ht="17.399999999999999" x14ac:dyDescent="0.3">
      <c r="A8116" s="39" t="s">
        <v>1245</v>
      </c>
      <c r="B8116" s="39" t="s">
        <v>60</v>
      </c>
      <c r="C8116" s="39" t="s">
        <v>144</v>
      </c>
      <c r="D8116" s="39" t="s">
        <v>42</v>
      </c>
      <c r="E8116" s="70" t="s">
        <v>43</v>
      </c>
      <c r="F8116" s="70" t="s">
        <v>28</v>
      </c>
      <c r="G8116" s="78">
        <v>44738</v>
      </c>
      <c r="H8116" s="78">
        <v>45748</v>
      </c>
      <c r="I8116" s="69">
        <v>18085710.390000001</v>
      </c>
      <c r="J8116" s="70">
        <v>0</v>
      </c>
      <c r="K8116" s="71">
        <v>1.054</v>
      </c>
      <c r="L8116" s="70">
        <v>0</v>
      </c>
      <c r="M8116" s="71">
        <v>0.86499999999999999</v>
      </c>
      <c r="N8116" s="72"/>
      <c r="O8116" s="73">
        <f>MIN(1,MAX(0,(1/(1+EXP(-(Assumptions!$B$5 + Assumptions!$B$6*$N8116))))*Assumptions!$B$3))</f>
        <v>3.9165722796764356E-2</v>
      </c>
      <c r="P8116" s="73">
        <f>VLOOKUP($F8116,Assumptions!$A$23:$B$27,2,FALSE)*Assumptions!$B$4</f>
        <v>0.35</v>
      </c>
      <c r="Q8116" s="74">
        <f t="shared" si="252"/>
        <v>247918.97190105534</v>
      </c>
      <c r="R8116" s="75" t="str">
        <f>IF($O8116&lt;Assumptions!$B$17,"A",IF($O8116&lt;Assumptions!$B$18,"B",IF($O8116&lt;Assumptions!$B$19,"C",IF($O8116&lt;Assumptions!$B$20,"D","E"))))</f>
        <v>B</v>
      </c>
      <c r="S8116" s="75">
        <f t="shared" si="253"/>
        <v>0</v>
      </c>
    </row>
    <row r="8117" spans="1:19" ht="17.399999999999999" x14ac:dyDescent="0.3">
      <c r="A8117" s="39" t="s">
        <v>1245</v>
      </c>
      <c r="B8117" s="39" t="s">
        <v>60</v>
      </c>
      <c r="C8117" s="39" t="s">
        <v>144</v>
      </c>
      <c r="D8117" s="39" t="s">
        <v>42</v>
      </c>
      <c r="E8117" s="70" t="s">
        <v>43</v>
      </c>
      <c r="F8117" s="70" t="s">
        <v>28</v>
      </c>
      <c r="G8117" s="78">
        <v>44738</v>
      </c>
      <c r="H8117" s="78">
        <v>45778</v>
      </c>
      <c r="I8117" s="69">
        <v>17586788.809999999</v>
      </c>
      <c r="J8117" s="70">
        <v>0</v>
      </c>
      <c r="K8117" s="71">
        <v>1.0569999999999999</v>
      </c>
      <c r="L8117" s="70">
        <v>0</v>
      </c>
      <c r="M8117" s="71">
        <v>0.86499999999999999</v>
      </c>
      <c r="N8117" s="72"/>
      <c r="O8117" s="73">
        <f>MIN(1,MAX(0,(1/(1+EXP(-(Assumptions!$B$5 + Assumptions!$B$6*$N8117))))*Assumptions!$B$3))</f>
        <v>3.9165722796764356E-2</v>
      </c>
      <c r="P8117" s="73">
        <f>VLOOKUP($F8117,Assumptions!$A$23:$B$27,2,FALSE)*Assumptions!$B$4</f>
        <v>0.35</v>
      </c>
      <c r="Q8117" s="74">
        <f t="shared" si="252"/>
        <v>241079.75339619399</v>
      </c>
      <c r="R8117" s="75" t="str">
        <f>IF($O8117&lt;Assumptions!$B$17,"A",IF($O8117&lt;Assumptions!$B$18,"B",IF($O8117&lt;Assumptions!$B$19,"C",IF($O8117&lt;Assumptions!$B$20,"D","E"))))</f>
        <v>B</v>
      </c>
      <c r="S8117" s="75">
        <f t="shared" si="253"/>
        <v>0</v>
      </c>
    </row>
    <row r="8118" spans="1:19" ht="17.399999999999999" x14ac:dyDescent="0.3">
      <c r="A8118" s="39" t="s">
        <v>1245</v>
      </c>
      <c r="B8118" s="39" t="s">
        <v>60</v>
      </c>
      <c r="C8118" s="39" t="s">
        <v>144</v>
      </c>
      <c r="D8118" s="39" t="s">
        <v>42</v>
      </c>
      <c r="E8118" s="70" t="s">
        <v>43</v>
      </c>
      <c r="F8118" s="70" t="s">
        <v>28</v>
      </c>
      <c r="G8118" s="78">
        <v>44738</v>
      </c>
      <c r="H8118" s="78">
        <v>45809</v>
      </c>
      <c r="I8118" s="69">
        <v>17164124.780000001</v>
      </c>
      <c r="J8118" s="70">
        <v>0</v>
      </c>
      <c r="K8118" s="71">
        <v>1.071</v>
      </c>
      <c r="L8118" s="70">
        <v>0</v>
      </c>
      <c r="M8118" s="71">
        <v>0.86499999999999999</v>
      </c>
      <c r="N8118" s="72"/>
      <c r="O8118" s="73">
        <f>MIN(1,MAX(0,(1/(1+EXP(-(Assumptions!$B$5 + Assumptions!$B$6*$N8118))))*Assumptions!$B$3))</f>
        <v>3.9165722796764356E-2</v>
      </c>
      <c r="P8118" s="73">
        <f>VLOOKUP($F8118,Assumptions!$A$23:$B$27,2,FALSE)*Assumptions!$B$4</f>
        <v>0.35</v>
      </c>
      <c r="Q8118" s="74">
        <f t="shared" si="252"/>
        <v>235285.8736138939</v>
      </c>
      <c r="R8118" s="75" t="str">
        <f>IF($O8118&lt;Assumptions!$B$17,"A",IF($O8118&lt;Assumptions!$B$18,"B",IF($O8118&lt;Assumptions!$B$19,"C",IF($O8118&lt;Assumptions!$B$20,"D","E"))))</f>
        <v>B</v>
      </c>
      <c r="S8118" s="75">
        <f t="shared" si="253"/>
        <v>0</v>
      </c>
    </row>
    <row r="8119" spans="1:19" ht="17.399999999999999" x14ac:dyDescent="0.3">
      <c r="A8119" s="39" t="s">
        <v>1245</v>
      </c>
      <c r="B8119" s="39" t="s">
        <v>60</v>
      </c>
      <c r="C8119" s="39" t="s">
        <v>144</v>
      </c>
      <c r="D8119" s="39" t="s">
        <v>42</v>
      </c>
      <c r="E8119" s="70" t="s">
        <v>43</v>
      </c>
      <c r="F8119" s="70" t="s">
        <v>28</v>
      </c>
      <c r="G8119" s="78">
        <v>44738</v>
      </c>
      <c r="H8119" s="78">
        <v>45839</v>
      </c>
      <c r="I8119" s="69">
        <v>16797824.640000001</v>
      </c>
      <c r="J8119" s="70">
        <v>95</v>
      </c>
      <c r="K8119" s="71">
        <v>0.38800000000000001</v>
      </c>
      <c r="L8119" s="70">
        <v>0</v>
      </c>
      <c r="M8119" s="71">
        <v>0.86499999999999999</v>
      </c>
      <c r="N8119" s="72"/>
      <c r="O8119" s="73">
        <f>MIN(1,MAX(0,(1/(1+EXP(-(Assumptions!$B$5 + Assumptions!$B$6*$N8119))))*Assumptions!$B$3))</f>
        <v>3.9165722796764356E-2</v>
      </c>
      <c r="P8119" s="73">
        <f>VLOOKUP($F8119,Assumptions!$A$23:$B$27,2,FALSE)*Assumptions!$B$4</f>
        <v>0.35</v>
      </c>
      <c r="Q8119" s="74">
        <f t="shared" si="252"/>
        <v>230264.6302036143</v>
      </c>
      <c r="R8119" s="75" t="str">
        <f>IF($O8119&lt;Assumptions!$B$17,"A",IF($O8119&lt;Assumptions!$B$18,"B",IF($O8119&lt;Assumptions!$B$19,"C",IF($O8119&lt;Assumptions!$B$20,"D","E"))))</f>
        <v>B</v>
      </c>
      <c r="S8119" s="75">
        <f t="shared" si="253"/>
        <v>0</v>
      </c>
    </row>
    <row r="8120" spans="1:19" ht="17.399999999999999" x14ac:dyDescent="0.3">
      <c r="A8120" s="39" t="s">
        <v>1245</v>
      </c>
      <c r="B8120" s="39" t="s">
        <v>60</v>
      </c>
      <c r="C8120" s="39" t="s">
        <v>144</v>
      </c>
      <c r="D8120" s="39" t="s">
        <v>42</v>
      </c>
      <c r="E8120" s="70" t="s">
        <v>43</v>
      </c>
      <c r="F8120" s="70" t="s">
        <v>28</v>
      </c>
      <c r="G8120" s="78">
        <v>44738</v>
      </c>
      <c r="H8120" s="78">
        <v>45870</v>
      </c>
      <c r="I8120" s="69">
        <v>16405295.199999999</v>
      </c>
      <c r="J8120" s="70">
        <v>0</v>
      </c>
      <c r="K8120" s="71">
        <v>0.97399999999999998</v>
      </c>
      <c r="L8120" s="70">
        <v>0</v>
      </c>
      <c r="M8120" s="71">
        <v>0.86499999999999999</v>
      </c>
      <c r="N8120" s="72"/>
      <c r="O8120" s="73">
        <f>MIN(1,MAX(0,(1/(1+EXP(-(Assumptions!$B$5 + Assumptions!$B$6*$N8120))))*Assumptions!$B$3))</f>
        <v>3.9165722796764356E-2</v>
      </c>
      <c r="P8120" s="73">
        <f>VLOOKUP($F8120,Assumptions!$A$23:$B$27,2,FALSE)*Assumptions!$B$4</f>
        <v>0.35</v>
      </c>
      <c r="Q8120" s="74">
        <f t="shared" si="252"/>
        <v>224883.83547080107</v>
      </c>
      <c r="R8120" s="75" t="str">
        <f>IF($O8120&lt;Assumptions!$B$17,"A",IF($O8120&lt;Assumptions!$B$18,"B",IF($O8120&lt;Assumptions!$B$19,"C",IF($O8120&lt;Assumptions!$B$20,"D","E"))))</f>
        <v>B</v>
      </c>
      <c r="S8120" s="75">
        <f t="shared" si="253"/>
        <v>0</v>
      </c>
    </row>
    <row r="8121" spans="1:19" ht="17.399999999999999" x14ac:dyDescent="0.3">
      <c r="A8121" s="39" t="s">
        <v>1245</v>
      </c>
      <c r="B8121" s="39" t="s">
        <v>60</v>
      </c>
      <c r="C8121" s="39" t="s">
        <v>144</v>
      </c>
      <c r="D8121" s="39" t="s">
        <v>42</v>
      </c>
      <c r="E8121" s="70" t="s">
        <v>43</v>
      </c>
      <c r="F8121" s="70" t="s">
        <v>28</v>
      </c>
      <c r="G8121" s="78">
        <v>44738</v>
      </c>
      <c r="H8121" s="78">
        <v>45901</v>
      </c>
      <c r="I8121" s="69">
        <v>15999273.73</v>
      </c>
      <c r="J8121" s="70">
        <v>95</v>
      </c>
      <c r="K8121" s="71">
        <v>0.53800000000000003</v>
      </c>
      <c r="L8121" s="70">
        <v>0</v>
      </c>
      <c r="M8121" s="71">
        <v>0.86499999999999999</v>
      </c>
      <c r="N8121" s="72"/>
      <c r="O8121" s="73">
        <f>MIN(1,MAX(0,(1/(1+EXP(-(Assumptions!$B$5 + Assumptions!$B$6*$N8121))))*Assumptions!$B$3))</f>
        <v>3.9165722796764356E-2</v>
      </c>
      <c r="P8121" s="73">
        <f>VLOOKUP($F8121,Assumptions!$A$23:$B$27,2,FALSE)*Assumptions!$B$4</f>
        <v>0.35</v>
      </c>
      <c r="Q8121" s="74">
        <f t="shared" si="252"/>
        <v>219318.0919505569</v>
      </c>
      <c r="R8121" s="75" t="str">
        <f>IF($O8121&lt;Assumptions!$B$17,"A",IF($O8121&lt;Assumptions!$B$18,"B",IF($O8121&lt;Assumptions!$B$19,"C",IF($O8121&lt;Assumptions!$B$20,"D","E"))))</f>
        <v>B</v>
      </c>
      <c r="S8121" s="75">
        <f t="shared" si="253"/>
        <v>0</v>
      </c>
    </row>
    <row r="8122" spans="1:19" ht="17.399999999999999" x14ac:dyDescent="0.3">
      <c r="A8122" s="39" t="s">
        <v>1245</v>
      </c>
      <c r="B8122" s="39" t="s">
        <v>60</v>
      </c>
      <c r="C8122" s="39" t="s">
        <v>144</v>
      </c>
      <c r="D8122" s="39" t="s">
        <v>42</v>
      </c>
      <c r="E8122" s="70" t="s">
        <v>43</v>
      </c>
      <c r="F8122" s="70" t="s">
        <v>28</v>
      </c>
      <c r="G8122" s="78">
        <v>44738</v>
      </c>
      <c r="H8122" s="78">
        <v>45931</v>
      </c>
      <c r="I8122" s="69">
        <v>15646895.18</v>
      </c>
      <c r="J8122" s="70">
        <v>35</v>
      </c>
      <c r="K8122" s="71">
        <v>0.55100000000000005</v>
      </c>
      <c r="L8122" s="70">
        <v>0</v>
      </c>
      <c r="M8122" s="71">
        <v>0.86499999999999999</v>
      </c>
      <c r="N8122" s="72"/>
      <c r="O8122" s="73">
        <f>MIN(1,MAX(0,(1/(1+EXP(-(Assumptions!$B$5 + Assumptions!$B$6*$N8122))))*Assumptions!$B$3))</f>
        <v>3.9165722796764356E-2</v>
      </c>
      <c r="P8122" s="73">
        <f>VLOOKUP($F8122,Assumptions!$A$23:$B$27,2,FALSE)*Assumptions!$B$4</f>
        <v>0.35</v>
      </c>
      <c r="Q8122" s="74">
        <f t="shared" si="252"/>
        <v>214487.68573746789</v>
      </c>
      <c r="R8122" s="75" t="str">
        <f>IF($O8122&lt;Assumptions!$B$17,"A",IF($O8122&lt;Assumptions!$B$18,"B",IF($O8122&lt;Assumptions!$B$19,"C",IF($O8122&lt;Assumptions!$B$20,"D","E"))))</f>
        <v>B</v>
      </c>
      <c r="S8122" s="75">
        <f t="shared" si="253"/>
        <v>0</v>
      </c>
    </row>
    <row r="8123" spans="1:19" ht="17.399999999999999" x14ac:dyDescent="0.3">
      <c r="A8123" s="39" t="s">
        <v>1245</v>
      </c>
      <c r="B8123" s="39" t="s">
        <v>60</v>
      </c>
      <c r="C8123" s="39" t="s">
        <v>144</v>
      </c>
      <c r="D8123" s="39" t="s">
        <v>42</v>
      </c>
      <c r="E8123" s="70" t="s">
        <v>43</v>
      </c>
      <c r="F8123" s="70" t="s">
        <v>28</v>
      </c>
      <c r="G8123" s="78">
        <v>44738</v>
      </c>
      <c r="H8123" s="78">
        <v>45962</v>
      </c>
      <c r="I8123" s="69">
        <v>15245314.83</v>
      </c>
      <c r="J8123" s="70">
        <v>0</v>
      </c>
      <c r="K8123" s="71">
        <v>0.99399999999999999</v>
      </c>
      <c r="L8123" s="70">
        <v>0</v>
      </c>
      <c r="M8123" s="71">
        <v>0.86499999999999999</v>
      </c>
      <c r="N8123" s="72"/>
      <c r="O8123" s="73">
        <f>MIN(1,MAX(0,(1/(1+EXP(-(Assumptions!$B$5 + Assumptions!$B$6*$N8123))))*Assumptions!$B$3))</f>
        <v>3.9165722796764356E-2</v>
      </c>
      <c r="P8123" s="73">
        <f>VLOOKUP($F8123,Assumptions!$A$23:$B$27,2,FALSE)*Assumptions!$B$4</f>
        <v>0.35</v>
      </c>
      <c r="Q8123" s="74">
        <f t="shared" si="252"/>
        <v>208982.82110341327</v>
      </c>
      <c r="R8123" s="75" t="str">
        <f>IF($O8123&lt;Assumptions!$B$17,"A",IF($O8123&lt;Assumptions!$B$18,"B",IF($O8123&lt;Assumptions!$B$19,"C",IF($O8123&lt;Assumptions!$B$20,"D","E"))))</f>
        <v>B</v>
      </c>
      <c r="S8123" s="75">
        <f t="shared" si="253"/>
        <v>0</v>
      </c>
    </row>
    <row r="8124" spans="1:19" ht="17.399999999999999" x14ac:dyDescent="0.3">
      <c r="A8124" s="39" t="s">
        <v>1245</v>
      </c>
      <c r="B8124" s="39" t="s">
        <v>60</v>
      </c>
      <c r="C8124" s="39" t="s">
        <v>144</v>
      </c>
      <c r="D8124" s="39" t="s">
        <v>42</v>
      </c>
      <c r="E8124" s="70" t="s">
        <v>43</v>
      </c>
      <c r="F8124" s="70" t="s">
        <v>28</v>
      </c>
      <c r="G8124" s="78">
        <v>44738</v>
      </c>
      <c r="H8124" s="78">
        <v>45992</v>
      </c>
      <c r="I8124" s="69">
        <v>14902995.76</v>
      </c>
      <c r="J8124" s="70">
        <v>15</v>
      </c>
      <c r="K8124" s="71">
        <v>1.06</v>
      </c>
      <c r="L8124" s="70">
        <v>0</v>
      </c>
      <c r="M8124" s="71">
        <v>0.86499999999999999</v>
      </c>
      <c r="N8124" s="72"/>
      <c r="O8124" s="73">
        <f>MIN(1,MAX(0,(1/(1+EXP(-(Assumptions!$B$5 + Assumptions!$B$6*$N8124))))*Assumptions!$B$3))</f>
        <v>3.9165722796764356E-2</v>
      </c>
      <c r="P8124" s="73">
        <f>VLOOKUP($F8124,Assumptions!$A$23:$B$27,2,FALSE)*Assumptions!$B$4</f>
        <v>0.35</v>
      </c>
      <c r="Q8124" s="74">
        <f t="shared" si="252"/>
        <v>204290.31027213007</v>
      </c>
      <c r="R8124" s="75" t="str">
        <f>IF($O8124&lt;Assumptions!$B$17,"A",IF($O8124&lt;Assumptions!$B$18,"B",IF($O8124&lt;Assumptions!$B$19,"C",IF($O8124&lt;Assumptions!$B$20,"D","E"))))</f>
        <v>B</v>
      </c>
      <c r="S8124" s="75">
        <f t="shared" si="253"/>
        <v>0</v>
      </c>
    </row>
    <row r="8125" spans="1:19" ht="17.399999999999999" x14ac:dyDescent="0.3">
      <c r="A8125" s="39" t="s">
        <v>1246</v>
      </c>
      <c r="B8125" s="39" t="s">
        <v>51</v>
      </c>
      <c r="C8125" s="39" t="s">
        <v>190</v>
      </c>
      <c r="D8125" s="39" t="s">
        <v>48</v>
      </c>
      <c r="E8125" s="70" t="s">
        <v>35</v>
      </c>
      <c r="F8125" s="70" t="s">
        <v>40</v>
      </c>
      <c r="G8125" s="78">
        <v>44401</v>
      </c>
      <c r="H8125" s="78">
        <v>45658</v>
      </c>
      <c r="I8125" s="69">
        <v>114875525.79000001</v>
      </c>
      <c r="J8125" s="70">
        <v>65</v>
      </c>
      <c r="K8125" s="71">
        <v>0.40699999999999997</v>
      </c>
      <c r="L8125" s="70">
        <v>0</v>
      </c>
      <c r="M8125" s="71">
        <v>0.73399999999999999</v>
      </c>
      <c r="N8125" s="72"/>
      <c r="O8125" s="73">
        <f>MIN(1,MAX(0,(1/(1+EXP(-(Assumptions!$B$5 + Assumptions!$B$6*$N8125))))*Assumptions!$B$3))</f>
        <v>3.9165722796764356E-2</v>
      </c>
      <c r="P8125" s="73">
        <f>VLOOKUP($F8125,Assumptions!$A$23:$B$27,2,FALSE)*Assumptions!$B$4</f>
        <v>0.7</v>
      </c>
      <c r="Q8125" s="74">
        <f t="shared" si="252"/>
        <v>3149428.0994565864</v>
      </c>
      <c r="R8125" s="75" t="str">
        <f>IF($O8125&lt;Assumptions!$B$17,"A",IF($O8125&lt;Assumptions!$B$18,"B",IF($O8125&lt;Assumptions!$B$19,"C",IF($O8125&lt;Assumptions!$B$20,"D","E"))))</f>
        <v>B</v>
      </c>
      <c r="S8125" s="75">
        <f t="shared" si="253"/>
        <v>0</v>
      </c>
    </row>
    <row r="8126" spans="1:19" ht="17.399999999999999" x14ac:dyDescent="0.3">
      <c r="A8126" s="39" t="s">
        <v>1246</v>
      </c>
      <c r="B8126" s="39" t="s">
        <v>51</v>
      </c>
      <c r="C8126" s="39" t="s">
        <v>190</v>
      </c>
      <c r="D8126" s="39" t="s">
        <v>48</v>
      </c>
      <c r="E8126" s="70" t="s">
        <v>35</v>
      </c>
      <c r="F8126" s="70" t="s">
        <v>40</v>
      </c>
      <c r="G8126" s="78">
        <v>44401</v>
      </c>
      <c r="H8126" s="78">
        <v>45689</v>
      </c>
      <c r="I8126" s="69">
        <v>112630267.61</v>
      </c>
      <c r="J8126" s="70">
        <v>0</v>
      </c>
      <c r="K8126" s="71">
        <v>1.014</v>
      </c>
      <c r="L8126" s="70">
        <v>0</v>
      </c>
      <c r="M8126" s="71">
        <v>0.73399999999999999</v>
      </c>
      <c r="N8126" s="72"/>
      <c r="O8126" s="73">
        <f>MIN(1,MAX(0,(1/(1+EXP(-(Assumptions!$B$5 + Assumptions!$B$6*$N8126))))*Assumptions!$B$3))</f>
        <v>3.9165722796764356E-2</v>
      </c>
      <c r="P8126" s="73">
        <f>VLOOKUP($F8126,Assumptions!$A$23:$B$27,2,FALSE)*Assumptions!$B$4</f>
        <v>0.7</v>
      </c>
      <c r="Q8126" s="74">
        <f t="shared" si="252"/>
        <v>3087872.0878170528</v>
      </c>
      <c r="R8126" s="75" t="str">
        <f>IF($O8126&lt;Assumptions!$B$17,"A",IF($O8126&lt;Assumptions!$B$18,"B",IF($O8126&lt;Assumptions!$B$19,"C",IF($O8126&lt;Assumptions!$B$20,"D","E"))))</f>
        <v>B</v>
      </c>
      <c r="S8126" s="75">
        <f t="shared" si="253"/>
        <v>0</v>
      </c>
    </row>
    <row r="8127" spans="1:19" ht="17.399999999999999" x14ac:dyDescent="0.3">
      <c r="A8127" s="39" t="s">
        <v>1246</v>
      </c>
      <c r="B8127" s="39" t="s">
        <v>51</v>
      </c>
      <c r="C8127" s="39" t="s">
        <v>190</v>
      </c>
      <c r="D8127" s="39" t="s">
        <v>48</v>
      </c>
      <c r="E8127" s="70" t="s">
        <v>35</v>
      </c>
      <c r="F8127" s="70" t="s">
        <v>40</v>
      </c>
      <c r="G8127" s="78">
        <v>44401</v>
      </c>
      <c r="H8127" s="78">
        <v>45717</v>
      </c>
      <c r="I8127" s="69">
        <v>110395359.66</v>
      </c>
      <c r="J8127" s="70">
        <v>65</v>
      </c>
      <c r="K8127" s="71">
        <v>0.81399999999999995</v>
      </c>
      <c r="L8127" s="70">
        <v>0</v>
      </c>
      <c r="M8127" s="71">
        <v>0.73399999999999999</v>
      </c>
      <c r="N8127" s="72"/>
      <c r="O8127" s="73">
        <f>MIN(1,MAX(0,(1/(1+EXP(-(Assumptions!$B$5 + Assumptions!$B$6*$N8127))))*Assumptions!$B$3))</f>
        <v>3.9165722796764356E-2</v>
      </c>
      <c r="P8127" s="73">
        <f>VLOOKUP($F8127,Assumptions!$A$23:$B$27,2,FALSE)*Assumptions!$B$4</f>
        <v>0.7</v>
      </c>
      <c r="Q8127" s="74">
        <f t="shared" si="252"/>
        <v>3026599.838144863</v>
      </c>
      <c r="R8127" s="75" t="str">
        <f>IF($O8127&lt;Assumptions!$B$17,"A",IF($O8127&lt;Assumptions!$B$18,"B",IF($O8127&lt;Assumptions!$B$19,"C",IF($O8127&lt;Assumptions!$B$20,"D","E"))))</f>
        <v>B</v>
      </c>
      <c r="S8127" s="75">
        <f t="shared" si="253"/>
        <v>0</v>
      </c>
    </row>
    <row r="8128" spans="1:19" ht="17.399999999999999" x14ac:dyDescent="0.3">
      <c r="A8128" s="39" t="s">
        <v>1246</v>
      </c>
      <c r="B8128" s="39" t="s">
        <v>51</v>
      </c>
      <c r="C8128" s="39" t="s">
        <v>190</v>
      </c>
      <c r="D8128" s="39" t="s">
        <v>48</v>
      </c>
      <c r="E8128" s="70" t="s">
        <v>35</v>
      </c>
      <c r="F8128" s="70" t="s">
        <v>40</v>
      </c>
      <c r="G8128" s="78">
        <v>44401</v>
      </c>
      <c r="H8128" s="78">
        <v>45748</v>
      </c>
      <c r="I8128" s="69">
        <v>108171409.81999999</v>
      </c>
      <c r="J8128" s="70">
        <v>15</v>
      </c>
      <c r="K8128" s="71">
        <v>0.98199999999999998</v>
      </c>
      <c r="L8128" s="70">
        <v>0</v>
      </c>
      <c r="M8128" s="71">
        <v>0.73399999999999999</v>
      </c>
      <c r="N8128" s="72"/>
      <c r="O8128" s="73">
        <f>MIN(1,MAX(0,(1/(1+EXP(-(Assumptions!$B$5 + Assumptions!$B$6*$N8128))))*Assumptions!$B$3))</f>
        <v>3.9165722796764356E-2</v>
      </c>
      <c r="P8128" s="73">
        <f>VLOOKUP($F8128,Assumptions!$A$23:$B$27,2,FALSE)*Assumptions!$B$4</f>
        <v>0.7</v>
      </c>
      <c r="Q8128" s="74">
        <f t="shared" si="252"/>
        <v>2965628.0160817187</v>
      </c>
      <c r="R8128" s="75" t="str">
        <f>IF($O8128&lt;Assumptions!$B$17,"A",IF($O8128&lt;Assumptions!$B$18,"B",IF($O8128&lt;Assumptions!$B$19,"C",IF($O8128&lt;Assumptions!$B$20,"D","E"))))</f>
        <v>B</v>
      </c>
      <c r="S8128" s="75">
        <f t="shared" si="253"/>
        <v>0</v>
      </c>
    </row>
    <row r="8129" spans="1:19" ht="17.399999999999999" x14ac:dyDescent="0.3">
      <c r="A8129" s="39" t="s">
        <v>1246</v>
      </c>
      <c r="B8129" s="39" t="s">
        <v>51</v>
      </c>
      <c r="C8129" s="39" t="s">
        <v>190</v>
      </c>
      <c r="D8129" s="39" t="s">
        <v>48</v>
      </c>
      <c r="E8129" s="70" t="s">
        <v>35</v>
      </c>
      <c r="F8129" s="70" t="s">
        <v>40</v>
      </c>
      <c r="G8129" s="78">
        <v>44401</v>
      </c>
      <c r="H8129" s="78">
        <v>45778</v>
      </c>
      <c r="I8129" s="69">
        <v>106261423.87</v>
      </c>
      <c r="J8129" s="70">
        <v>0</v>
      </c>
      <c r="K8129" s="71">
        <v>1.046</v>
      </c>
      <c r="L8129" s="70">
        <v>0</v>
      </c>
      <c r="M8129" s="71">
        <v>0.73399999999999999</v>
      </c>
      <c r="N8129" s="72"/>
      <c r="O8129" s="73">
        <f>MIN(1,MAX(0,(1/(1+EXP(-(Assumptions!$B$5 + Assumptions!$B$6*$N8129))))*Assumptions!$B$3))</f>
        <v>3.9165722796764356E-2</v>
      </c>
      <c r="P8129" s="73">
        <f>VLOOKUP($F8129,Assumptions!$A$23:$B$27,2,FALSE)*Assumptions!$B$4</f>
        <v>0.7</v>
      </c>
      <c r="Q8129" s="74">
        <f t="shared" ref="Q8129:Q8192" si="254">$I8129*$O8129*$P8129</f>
        <v>2913263.8298973292</v>
      </c>
      <c r="R8129" s="75" t="str">
        <f>IF($O8129&lt;Assumptions!$B$17,"A",IF($O8129&lt;Assumptions!$B$18,"B",IF($O8129&lt;Assumptions!$B$19,"C",IF($O8129&lt;Assumptions!$B$20,"D","E"))))</f>
        <v>B</v>
      </c>
      <c r="S8129" s="75">
        <f t="shared" ref="S8129:S8192" si="255">--($J8129&gt;=180)</f>
        <v>0</v>
      </c>
    </row>
    <row r="8130" spans="1:19" ht="17.399999999999999" x14ac:dyDescent="0.3">
      <c r="A8130" s="39" t="s">
        <v>1246</v>
      </c>
      <c r="B8130" s="39" t="s">
        <v>51</v>
      </c>
      <c r="C8130" s="39" t="s">
        <v>190</v>
      </c>
      <c r="D8130" s="39" t="s">
        <v>48</v>
      </c>
      <c r="E8130" s="70" t="s">
        <v>35</v>
      </c>
      <c r="F8130" s="70" t="s">
        <v>40</v>
      </c>
      <c r="G8130" s="78">
        <v>44401</v>
      </c>
      <c r="H8130" s="78">
        <v>45809</v>
      </c>
      <c r="I8130" s="69">
        <v>104693962.76000001</v>
      </c>
      <c r="J8130" s="70">
        <v>95</v>
      </c>
      <c r="K8130" s="71">
        <v>0.191</v>
      </c>
      <c r="L8130" s="70">
        <v>1</v>
      </c>
      <c r="M8130" s="71">
        <v>0.73399999999999999</v>
      </c>
      <c r="N8130" s="72"/>
      <c r="O8130" s="73">
        <f>MIN(1,MAX(0,(1/(1+EXP(-(Assumptions!$B$5 + Assumptions!$B$6*$N8130))))*Assumptions!$B$3))</f>
        <v>3.9165722796764356E-2</v>
      </c>
      <c r="P8130" s="73">
        <f>VLOOKUP($F8130,Assumptions!$A$23:$B$27,2,FALSE)*Assumptions!$B$4</f>
        <v>0.7</v>
      </c>
      <c r="Q8130" s="74">
        <f t="shared" si="254"/>
        <v>2870290.3067670516</v>
      </c>
      <c r="R8130" s="75" t="str">
        <f>IF($O8130&lt;Assumptions!$B$17,"A",IF($O8130&lt;Assumptions!$B$18,"B",IF($O8130&lt;Assumptions!$B$19,"C",IF($O8130&lt;Assumptions!$B$20,"D","E"))))</f>
        <v>B</v>
      </c>
      <c r="S8130" s="75">
        <f t="shared" si="255"/>
        <v>0</v>
      </c>
    </row>
    <row r="8131" spans="1:19" ht="17.399999999999999" x14ac:dyDescent="0.3">
      <c r="A8131" s="39" t="s">
        <v>1246</v>
      </c>
      <c r="B8131" s="39" t="s">
        <v>51</v>
      </c>
      <c r="C8131" s="39" t="s">
        <v>190</v>
      </c>
      <c r="D8131" s="39" t="s">
        <v>48</v>
      </c>
      <c r="E8131" s="70" t="s">
        <v>35</v>
      </c>
      <c r="F8131" s="70" t="s">
        <v>40</v>
      </c>
      <c r="G8131" s="78">
        <v>44401</v>
      </c>
      <c r="H8131" s="78">
        <v>45839</v>
      </c>
      <c r="I8131" s="69">
        <v>102851616.17</v>
      </c>
      <c r="J8131" s="70">
        <v>0</v>
      </c>
      <c r="K8131" s="71">
        <v>1.089</v>
      </c>
      <c r="L8131" s="70">
        <v>1</v>
      </c>
      <c r="M8131" s="71">
        <v>0.73399999999999999</v>
      </c>
      <c r="N8131" s="72"/>
      <c r="O8131" s="73">
        <f>MIN(1,MAX(0,(1/(1+EXP(-(Assumptions!$B$5 + Assumptions!$B$6*$N8131))))*Assumptions!$B$3))</f>
        <v>3.9165722796764356E-2</v>
      </c>
      <c r="P8131" s="73">
        <f>VLOOKUP($F8131,Assumptions!$A$23:$B$27,2,FALSE)*Assumptions!$B$4</f>
        <v>0.7</v>
      </c>
      <c r="Q8131" s="74">
        <f t="shared" si="254"/>
        <v>2819780.5216793986</v>
      </c>
      <c r="R8131" s="75" t="str">
        <f>IF($O8131&lt;Assumptions!$B$17,"A",IF($O8131&lt;Assumptions!$B$18,"B",IF($O8131&lt;Assumptions!$B$19,"C",IF($O8131&lt;Assumptions!$B$20,"D","E"))))</f>
        <v>B</v>
      </c>
      <c r="S8131" s="75">
        <f t="shared" si="255"/>
        <v>0</v>
      </c>
    </row>
    <row r="8132" spans="1:19" ht="17.399999999999999" x14ac:dyDescent="0.3">
      <c r="A8132" s="39" t="s">
        <v>1246</v>
      </c>
      <c r="B8132" s="39" t="s">
        <v>51</v>
      </c>
      <c r="C8132" s="39" t="s">
        <v>190</v>
      </c>
      <c r="D8132" s="39" t="s">
        <v>48</v>
      </c>
      <c r="E8132" s="70" t="s">
        <v>35</v>
      </c>
      <c r="F8132" s="70" t="s">
        <v>40</v>
      </c>
      <c r="G8132" s="78">
        <v>44401</v>
      </c>
      <c r="H8132" s="78">
        <v>45870</v>
      </c>
      <c r="I8132" s="69">
        <v>100943248.66</v>
      </c>
      <c r="J8132" s="70">
        <v>65</v>
      </c>
      <c r="K8132" s="71">
        <v>0.64200000000000002</v>
      </c>
      <c r="L8132" s="70">
        <v>1</v>
      </c>
      <c r="M8132" s="71">
        <v>0.73399999999999999</v>
      </c>
      <c r="N8132" s="72"/>
      <c r="O8132" s="73">
        <f>MIN(1,MAX(0,(1/(1+EXP(-(Assumptions!$B$5 + Assumptions!$B$6*$N8132))))*Assumptions!$B$3))</f>
        <v>3.9165722796764356E-2</v>
      </c>
      <c r="P8132" s="73">
        <f>VLOOKUP($F8132,Assumptions!$A$23:$B$27,2,FALSE)*Assumptions!$B$4</f>
        <v>0.7</v>
      </c>
      <c r="Q8132" s="74">
        <f t="shared" si="254"/>
        <v>2767460.70665569</v>
      </c>
      <c r="R8132" s="75" t="str">
        <f>IF($O8132&lt;Assumptions!$B$17,"A",IF($O8132&lt;Assumptions!$B$18,"B",IF($O8132&lt;Assumptions!$B$19,"C",IF($O8132&lt;Assumptions!$B$20,"D","E"))))</f>
        <v>B</v>
      </c>
      <c r="S8132" s="75">
        <f t="shared" si="255"/>
        <v>0</v>
      </c>
    </row>
    <row r="8133" spans="1:19" ht="17.399999999999999" x14ac:dyDescent="0.3">
      <c r="A8133" s="39" t="s">
        <v>1246</v>
      </c>
      <c r="B8133" s="39" t="s">
        <v>51</v>
      </c>
      <c r="C8133" s="39" t="s">
        <v>190</v>
      </c>
      <c r="D8133" s="39" t="s">
        <v>48</v>
      </c>
      <c r="E8133" s="70" t="s">
        <v>35</v>
      </c>
      <c r="F8133" s="70" t="s">
        <v>40</v>
      </c>
      <c r="G8133" s="78">
        <v>44401</v>
      </c>
      <c r="H8133" s="78">
        <v>45901</v>
      </c>
      <c r="I8133" s="69">
        <v>98848617</v>
      </c>
      <c r="J8133" s="70">
        <v>15</v>
      </c>
      <c r="K8133" s="71">
        <v>1.0209999999999999</v>
      </c>
      <c r="L8133" s="70">
        <v>1</v>
      </c>
      <c r="M8133" s="71">
        <v>0.73399999999999999</v>
      </c>
      <c r="N8133" s="72"/>
      <c r="O8133" s="73">
        <f>MIN(1,MAX(0,(1/(1+EXP(-(Assumptions!$B$5 + Assumptions!$B$6*$N8133))))*Assumptions!$B$3))</f>
        <v>3.9165722796764356E-2</v>
      </c>
      <c r="P8133" s="73">
        <f>VLOOKUP($F8133,Assumptions!$A$23:$B$27,2,FALSE)*Assumptions!$B$4</f>
        <v>0.7</v>
      </c>
      <c r="Q8133" s="74">
        <f t="shared" si="254"/>
        <v>2710034.2725858698</v>
      </c>
      <c r="R8133" s="75" t="str">
        <f>IF($O8133&lt;Assumptions!$B$17,"A",IF($O8133&lt;Assumptions!$B$18,"B",IF($O8133&lt;Assumptions!$B$19,"C",IF($O8133&lt;Assumptions!$B$20,"D","E"))))</f>
        <v>B</v>
      </c>
      <c r="S8133" s="75">
        <f t="shared" si="255"/>
        <v>0</v>
      </c>
    </row>
    <row r="8134" spans="1:19" ht="17.399999999999999" x14ac:dyDescent="0.3">
      <c r="A8134" s="39" t="s">
        <v>1246</v>
      </c>
      <c r="B8134" s="39" t="s">
        <v>51</v>
      </c>
      <c r="C8134" s="39" t="s">
        <v>190</v>
      </c>
      <c r="D8134" s="39" t="s">
        <v>48</v>
      </c>
      <c r="E8134" s="70" t="s">
        <v>35</v>
      </c>
      <c r="F8134" s="70" t="s">
        <v>40</v>
      </c>
      <c r="G8134" s="78">
        <v>44401</v>
      </c>
      <c r="H8134" s="78">
        <v>45931</v>
      </c>
      <c r="I8134" s="69">
        <v>96813155.140000001</v>
      </c>
      <c r="J8134" s="70">
        <v>0</v>
      </c>
      <c r="K8134" s="71">
        <v>1.0720000000000001</v>
      </c>
      <c r="L8134" s="70">
        <v>1</v>
      </c>
      <c r="M8134" s="71">
        <v>0.73399999999999999</v>
      </c>
      <c r="N8134" s="72"/>
      <c r="O8134" s="73">
        <f>MIN(1,MAX(0,(1/(1+EXP(-(Assumptions!$B$5 + Assumptions!$B$6*$N8134))))*Assumptions!$B$3))</f>
        <v>3.9165722796764356E-2</v>
      </c>
      <c r="P8134" s="73">
        <f>VLOOKUP($F8134,Assumptions!$A$23:$B$27,2,FALSE)*Assumptions!$B$4</f>
        <v>0.7</v>
      </c>
      <c r="Q8134" s="74">
        <f t="shared" si="254"/>
        <v>2654230.0381053672</v>
      </c>
      <c r="R8134" s="75" t="str">
        <f>IF($O8134&lt;Assumptions!$B$17,"A",IF($O8134&lt;Assumptions!$B$18,"B",IF($O8134&lt;Assumptions!$B$19,"C",IF($O8134&lt;Assumptions!$B$20,"D","E"))))</f>
        <v>B</v>
      </c>
      <c r="S8134" s="75">
        <f t="shared" si="255"/>
        <v>0</v>
      </c>
    </row>
    <row r="8135" spans="1:19" ht="17.399999999999999" x14ac:dyDescent="0.3">
      <c r="A8135" s="39" t="s">
        <v>1246</v>
      </c>
      <c r="B8135" s="39" t="s">
        <v>51</v>
      </c>
      <c r="C8135" s="39" t="s">
        <v>190</v>
      </c>
      <c r="D8135" s="39" t="s">
        <v>48</v>
      </c>
      <c r="E8135" s="70" t="s">
        <v>35</v>
      </c>
      <c r="F8135" s="70" t="s">
        <v>40</v>
      </c>
      <c r="G8135" s="78">
        <v>44401</v>
      </c>
      <c r="H8135" s="78">
        <v>45962</v>
      </c>
      <c r="I8135" s="69">
        <v>95246425.359999999</v>
      </c>
      <c r="J8135" s="70">
        <v>0</v>
      </c>
      <c r="K8135" s="71">
        <v>0.96199999999999997</v>
      </c>
      <c r="L8135" s="70">
        <v>1</v>
      </c>
      <c r="M8135" s="71">
        <v>0.73399999999999999</v>
      </c>
      <c r="N8135" s="72"/>
      <c r="O8135" s="73">
        <f>MIN(1,MAX(0,(1/(1+EXP(-(Assumptions!$B$5 + Assumptions!$B$6*$N8135))))*Assumptions!$B$3))</f>
        <v>3.9165722796764356E-2</v>
      </c>
      <c r="P8135" s="73">
        <f>VLOOKUP($F8135,Assumptions!$A$23:$B$27,2,FALSE)*Assumptions!$B$4</f>
        <v>0.7</v>
      </c>
      <c r="Q8135" s="74">
        <f t="shared" si="254"/>
        <v>2611276.5651227264</v>
      </c>
      <c r="R8135" s="75" t="str">
        <f>IF($O8135&lt;Assumptions!$B$17,"A",IF($O8135&lt;Assumptions!$B$18,"B",IF($O8135&lt;Assumptions!$B$19,"C",IF($O8135&lt;Assumptions!$B$20,"D","E"))))</f>
        <v>B</v>
      </c>
      <c r="S8135" s="75">
        <f t="shared" si="255"/>
        <v>0</v>
      </c>
    </row>
    <row r="8136" spans="1:19" ht="17.399999999999999" x14ac:dyDescent="0.3">
      <c r="A8136" s="39" t="s">
        <v>1246</v>
      </c>
      <c r="B8136" s="39" t="s">
        <v>51</v>
      </c>
      <c r="C8136" s="39" t="s">
        <v>190</v>
      </c>
      <c r="D8136" s="39" t="s">
        <v>48</v>
      </c>
      <c r="E8136" s="70" t="s">
        <v>35</v>
      </c>
      <c r="F8136" s="70" t="s">
        <v>40</v>
      </c>
      <c r="G8136" s="78">
        <v>44401</v>
      </c>
      <c r="H8136" s="78">
        <v>45992</v>
      </c>
      <c r="I8136" s="69">
        <v>93439368.129999995</v>
      </c>
      <c r="J8136" s="70">
        <v>35</v>
      </c>
      <c r="K8136" s="71">
        <v>0.57099999999999995</v>
      </c>
      <c r="L8136" s="70">
        <v>1</v>
      </c>
      <c r="M8136" s="71">
        <v>0.73399999999999999</v>
      </c>
      <c r="N8136" s="72"/>
      <c r="O8136" s="73">
        <f>MIN(1,MAX(0,(1/(1+EXP(-(Assumptions!$B$5 + Assumptions!$B$6*$N8136))))*Assumptions!$B$3))</f>
        <v>3.9165722796764356E-2</v>
      </c>
      <c r="P8136" s="73">
        <f>VLOOKUP($F8136,Assumptions!$A$23:$B$27,2,FALSE)*Assumptions!$B$4</f>
        <v>0.7</v>
      </c>
      <c r="Q8136" s="74">
        <f t="shared" si="254"/>
        <v>2561734.2733390783</v>
      </c>
      <c r="R8136" s="75" t="str">
        <f>IF($O8136&lt;Assumptions!$B$17,"A",IF($O8136&lt;Assumptions!$B$18,"B",IF($O8136&lt;Assumptions!$B$19,"C",IF($O8136&lt;Assumptions!$B$20,"D","E"))))</f>
        <v>B</v>
      </c>
      <c r="S8136" s="75">
        <f t="shared" si="255"/>
        <v>0</v>
      </c>
    </row>
    <row r="8137" spans="1:19" ht="17.399999999999999" x14ac:dyDescent="0.3">
      <c r="A8137" s="39" t="s">
        <v>1247</v>
      </c>
      <c r="B8137" s="39" t="s">
        <v>66</v>
      </c>
      <c r="C8137" s="39" t="s">
        <v>144</v>
      </c>
      <c r="D8137" s="39" t="s">
        <v>30</v>
      </c>
      <c r="E8137" s="70" t="s">
        <v>23</v>
      </c>
      <c r="F8137" s="70" t="s">
        <v>28</v>
      </c>
      <c r="G8137" s="78">
        <v>44201</v>
      </c>
      <c r="H8137" s="78">
        <v>45658</v>
      </c>
      <c r="I8137" s="69">
        <v>6683148.1399999997</v>
      </c>
      <c r="J8137" s="70">
        <v>0</v>
      </c>
      <c r="K8137" s="71">
        <v>1.0880000000000001</v>
      </c>
      <c r="L8137" s="70">
        <v>0</v>
      </c>
      <c r="M8137" s="71">
        <v>0.45400000000000001</v>
      </c>
      <c r="N8137" s="72"/>
      <c r="O8137" s="73">
        <f>MIN(1,MAX(0,(1/(1+EXP(-(Assumptions!$B$5 + Assumptions!$B$6*$N8137))))*Assumptions!$B$3))</f>
        <v>3.9165722796764356E-2</v>
      </c>
      <c r="P8137" s="73">
        <f>VLOOKUP($F8137,Assumptions!$A$23:$B$27,2,FALSE)*Assumptions!$B$4</f>
        <v>0.35</v>
      </c>
      <c r="Q8137" s="74">
        <f t="shared" si="254"/>
        <v>91612.614611332945</v>
      </c>
      <c r="R8137" s="75" t="str">
        <f>IF($O8137&lt;Assumptions!$B$17,"A",IF($O8137&lt;Assumptions!$B$18,"B",IF($O8137&lt;Assumptions!$B$19,"C",IF($O8137&lt;Assumptions!$B$20,"D","E"))))</f>
        <v>B</v>
      </c>
      <c r="S8137" s="75">
        <f t="shared" si="255"/>
        <v>0</v>
      </c>
    </row>
    <row r="8138" spans="1:19" ht="17.399999999999999" x14ac:dyDescent="0.3">
      <c r="A8138" s="39" t="s">
        <v>1247</v>
      </c>
      <c r="B8138" s="39" t="s">
        <v>66</v>
      </c>
      <c r="C8138" s="39" t="s">
        <v>144</v>
      </c>
      <c r="D8138" s="39" t="s">
        <v>30</v>
      </c>
      <c r="E8138" s="70" t="s">
        <v>23</v>
      </c>
      <c r="F8138" s="70" t="s">
        <v>28</v>
      </c>
      <c r="G8138" s="78">
        <v>44201</v>
      </c>
      <c r="H8138" s="78">
        <v>45689</v>
      </c>
      <c r="I8138" s="69">
        <v>6505814.2999999998</v>
      </c>
      <c r="J8138" s="70">
        <v>0</v>
      </c>
      <c r="K8138" s="71">
        <v>0.97199999999999998</v>
      </c>
      <c r="L8138" s="70">
        <v>0</v>
      </c>
      <c r="M8138" s="71">
        <v>0.45400000000000001</v>
      </c>
      <c r="N8138" s="72"/>
      <c r="O8138" s="73">
        <f>MIN(1,MAX(0,(1/(1+EXP(-(Assumptions!$B$5 + Assumptions!$B$6*$N8138))))*Assumptions!$B$3))</f>
        <v>3.9165722796764356E-2</v>
      </c>
      <c r="P8138" s="73">
        <f>VLOOKUP($F8138,Assumptions!$A$23:$B$27,2,FALSE)*Assumptions!$B$4</f>
        <v>0.35</v>
      </c>
      <c r="Q8138" s="74">
        <f t="shared" si="254"/>
        <v>89181.721804358924</v>
      </c>
      <c r="R8138" s="75" t="str">
        <f>IF($O8138&lt;Assumptions!$B$17,"A",IF($O8138&lt;Assumptions!$B$18,"B",IF($O8138&lt;Assumptions!$B$19,"C",IF($O8138&lt;Assumptions!$B$20,"D","E"))))</f>
        <v>B</v>
      </c>
      <c r="S8138" s="75">
        <f t="shared" si="255"/>
        <v>0</v>
      </c>
    </row>
    <row r="8139" spans="1:19" ht="17.399999999999999" x14ac:dyDescent="0.3">
      <c r="A8139" s="39" t="s">
        <v>1247</v>
      </c>
      <c r="B8139" s="39" t="s">
        <v>66</v>
      </c>
      <c r="C8139" s="39" t="s">
        <v>144</v>
      </c>
      <c r="D8139" s="39" t="s">
        <v>30</v>
      </c>
      <c r="E8139" s="70" t="s">
        <v>23</v>
      </c>
      <c r="F8139" s="70" t="s">
        <v>28</v>
      </c>
      <c r="G8139" s="78">
        <v>44201</v>
      </c>
      <c r="H8139" s="78">
        <v>45717</v>
      </c>
      <c r="I8139" s="69">
        <v>6336685.9299999997</v>
      </c>
      <c r="J8139" s="70">
        <v>0</v>
      </c>
      <c r="K8139" s="71">
        <v>0.98299999999999998</v>
      </c>
      <c r="L8139" s="70">
        <v>0</v>
      </c>
      <c r="M8139" s="71">
        <v>0.45400000000000001</v>
      </c>
      <c r="N8139" s="72"/>
      <c r="O8139" s="73">
        <f>MIN(1,MAX(0,(1/(1+EXP(-(Assumptions!$B$5 + Assumptions!$B$6*$N8139))))*Assumptions!$B$3))</f>
        <v>3.9165722796764356E-2</v>
      </c>
      <c r="P8139" s="73">
        <f>VLOOKUP($F8139,Assumptions!$A$23:$B$27,2,FALSE)*Assumptions!$B$4</f>
        <v>0.35</v>
      </c>
      <c r="Q8139" s="74">
        <f t="shared" si="254"/>
        <v>86863.309604587921</v>
      </c>
      <c r="R8139" s="75" t="str">
        <f>IF($O8139&lt;Assumptions!$B$17,"A",IF($O8139&lt;Assumptions!$B$18,"B",IF($O8139&lt;Assumptions!$B$19,"C",IF($O8139&lt;Assumptions!$B$20,"D","E"))))</f>
        <v>B</v>
      </c>
      <c r="S8139" s="75">
        <f t="shared" si="255"/>
        <v>0</v>
      </c>
    </row>
    <row r="8140" spans="1:19" ht="17.399999999999999" x14ac:dyDescent="0.3">
      <c r="A8140" s="39" t="s">
        <v>1247</v>
      </c>
      <c r="B8140" s="39" t="s">
        <v>66</v>
      </c>
      <c r="C8140" s="39" t="s">
        <v>144</v>
      </c>
      <c r="D8140" s="39" t="s">
        <v>30</v>
      </c>
      <c r="E8140" s="70" t="s">
        <v>23</v>
      </c>
      <c r="F8140" s="70" t="s">
        <v>28</v>
      </c>
      <c r="G8140" s="78">
        <v>44201</v>
      </c>
      <c r="H8140" s="78">
        <v>45748</v>
      </c>
      <c r="I8140" s="69">
        <v>6196724.5300000003</v>
      </c>
      <c r="J8140" s="70">
        <v>15</v>
      </c>
      <c r="K8140" s="71">
        <v>1.014</v>
      </c>
      <c r="L8140" s="70">
        <v>0</v>
      </c>
      <c r="M8140" s="71">
        <v>0.45400000000000001</v>
      </c>
      <c r="N8140" s="72"/>
      <c r="O8140" s="73">
        <f>MIN(1,MAX(0,(1/(1+EXP(-(Assumptions!$B$5 + Assumptions!$B$6*$N8140))))*Assumptions!$B$3))</f>
        <v>3.9165722796764356E-2</v>
      </c>
      <c r="P8140" s="73">
        <f>VLOOKUP($F8140,Assumptions!$A$23:$B$27,2,FALSE)*Assumptions!$B$4</f>
        <v>0.35</v>
      </c>
      <c r="Q8140" s="74">
        <f t="shared" si="254"/>
        <v>84944.718316461454</v>
      </c>
      <c r="R8140" s="75" t="str">
        <f>IF($O8140&lt;Assumptions!$B$17,"A",IF($O8140&lt;Assumptions!$B$18,"B",IF($O8140&lt;Assumptions!$B$19,"C",IF($O8140&lt;Assumptions!$B$20,"D","E"))))</f>
        <v>B</v>
      </c>
      <c r="S8140" s="75">
        <f t="shared" si="255"/>
        <v>0</v>
      </c>
    </row>
    <row r="8141" spans="1:19" ht="17.399999999999999" x14ac:dyDescent="0.3">
      <c r="A8141" s="39" t="s">
        <v>1247</v>
      </c>
      <c r="B8141" s="39" t="s">
        <v>66</v>
      </c>
      <c r="C8141" s="39" t="s">
        <v>144</v>
      </c>
      <c r="D8141" s="39" t="s">
        <v>30</v>
      </c>
      <c r="E8141" s="70" t="s">
        <v>23</v>
      </c>
      <c r="F8141" s="70" t="s">
        <v>28</v>
      </c>
      <c r="G8141" s="78">
        <v>44201</v>
      </c>
      <c r="H8141" s="78">
        <v>45778</v>
      </c>
      <c r="I8141" s="69">
        <v>6027961.1500000004</v>
      </c>
      <c r="J8141" s="70">
        <v>95</v>
      </c>
      <c r="K8141" s="71">
        <v>0.20899999999999999</v>
      </c>
      <c r="L8141" s="70">
        <v>0</v>
      </c>
      <c r="M8141" s="71">
        <v>0.45400000000000001</v>
      </c>
      <c r="N8141" s="72"/>
      <c r="O8141" s="73">
        <f>MIN(1,MAX(0,(1/(1+EXP(-(Assumptions!$B$5 + Assumptions!$B$6*$N8141))))*Assumptions!$B$3))</f>
        <v>3.9165722796764356E-2</v>
      </c>
      <c r="P8141" s="73">
        <f>VLOOKUP($F8141,Assumptions!$A$23:$B$27,2,FALSE)*Assumptions!$B$4</f>
        <v>0.35</v>
      </c>
      <c r="Q8141" s="74">
        <f t="shared" si="254"/>
        <v>82631.309400697719</v>
      </c>
      <c r="R8141" s="75" t="str">
        <f>IF($O8141&lt;Assumptions!$B$17,"A",IF($O8141&lt;Assumptions!$B$18,"B",IF($O8141&lt;Assumptions!$B$19,"C",IF($O8141&lt;Assumptions!$B$20,"D","E"))))</f>
        <v>B</v>
      </c>
      <c r="S8141" s="75">
        <f t="shared" si="255"/>
        <v>0</v>
      </c>
    </row>
    <row r="8142" spans="1:19" ht="17.399999999999999" x14ac:dyDescent="0.3">
      <c r="A8142" s="39" t="s">
        <v>1247</v>
      </c>
      <c r="B8142" s="39" t="s">
        <v>66</v>
      </c>
      <c r="C8142" s="39" t="s">
        <v>144</v>
      </c>
      <c r="D8142" s="39" t="s">
        <v>30</v>
      </c>
      <c r="E8142" s="70" t="s">
        <v>23</v>
      </c>
      <c r="F8142" s="70" t="s">
        <v>28</v>
      </c>
      <c r="G8142" s="78">
        <v>44201</v>
      </c>
      <c r="H8142" s="78">
        <v>45809</v>
      </c>
      <c r="I8142" s="69">
        <v>5878501.9000000004</v>
      </c>
      <c r="J8142" s="70">
        <v>0</v>
      </c>
      <c r="K8142" s="71">
        <v>0.95099999999999996</v>
      </c>
      <c r="L8142" s="70">
        <v>0</v>
      </c>
      <c r="M8142" s="71">
        <v>0.45400000000000001</v>
      </c>
      <c r="N8142" s="72"/>
      <c r="O8142" s="73">
        <f>MIN(1,MAX(0,(1/(1+EXP(-(Assumptions!$B$5 + Assumptions!$B$6*$N8142))))*Assumptions!$B$3))</f>
        <v>3.9165722796764356E-2</v>
      </c>
      <c r="P8142" s="73">
        <f>VLOOKUP($F8142,Assumptions!$A$23:$B$27,2,FALSE)*Assumptions!$B$4</f>
        <v>0.35</v>
      </c>
      <c r="Q8142" s="74">
        <f t="shared" si="254"/>
        <v>80582.521556478401</v>
      </c>
      <c r="R8142" s="75" t="str">
        <f>IF($O8142&lt;Assumptions!$B$17,"A",IF($O8142&lt;Assumptions!$B$18,"B",IF($O8142&lt;Assumptions!$B$19,"C",IF($O8142&lt;Assumptions!$B$20,"D","E"))))</f>
        <v>B</v>
      </c>
      <c r="S8142" s="75">
        <f t="shared" si="255"/>
        <v>0</v>
      </c>
    </row>
    <row r="8143" spans="1:19" ht="17.399999999999999" x14ac:dyDescent="0.3">
      <c r="A8143" s="39" t="s">
        <v>1247</v>
      </c>
      <c r="B8143" s="39" t="s">
        <v>66</v>
      </c>
      <c r="C8143" s="39" t="s">
        <v>144</v>
      </c>
      <c r="D8143" s="39" t="s">
        <v>30</v>
      </c>
      <c r="E8143" s="70" t="s">
        <v>23</v>
      </c>
      <c r="F8143" s="70" t="s">
        <v>28</v>
      </c>
      <c r="G8143" s="78">
        <v>44201</v>
      </c>
      <c r="H8143" s="78">
        <v>45839</v>
      </c>
      <c r="I8143" s="69">
        <v>5735506.7300000004</v>
      </c>
      <c r="J8143" s="70">
        <v>0</v>
      </c>
      <c r="K8143" s="71">
        <v>1.1220000000000001</v>
      </c>
      <c r="L8143" s="70">
        <v>0</v>
      </c>
      <c r="M8143" s="71">
        <v>0.45400000000000001</v>
      </c>
      <c r="N8143" s="72"/>
      <c r="O8143" s="73">
        <f>MIN(1,MAX(0,(1/(1+EXP(-(Assumptions!$B$5 + Assumptions!$B$6*$N8143))))*Assumptions!$B$3))</f>
        <v>3.9165722796764356E-2</v>
      </c>
      <c r="P8143" s="73">
        <f>VLOOKUP($F8143,Assumptions!$A$23:$B$27,2,FALSE)*Assumptions!$B$4</f>
        <v>0.35</v>
      </c>
      <c r="Q8143" s="74">
        <f t="shared" si="254"/>
        <v>78622.343340154737</v>
      </c>
      <c r="R8143" s="75" t="str">
        <f>IF($O8143&lt;Assumptions!$B$17,"A",IF($O8143&lt;Assumptions!$B$18,"B",IF($O8143&lt;Assumptions!$B$19,"C",IF($O8143&lt;Assumptions!$B$20,"D","E"))))</f>
        <v>B</v>
      </c>
      <c r="S8143" s="75">
        <f t="shared" si="255"/>
        <v>0</v>
      </c>
    </row>
    <row r="8144" spans="1:19" ht="17.399999999999999" x14ac:dyDescent="0.3">
      <c r="A8144" s="39" t="s">
        <v>1247</v>
      </c>
      <c r="B8144" s="39" t="s">
        <v>66</v>
      </c>
      <c r="C8144" s="39" t="s">
        <v>144</v>
      </c>
      <c r="D8144" s="39" t="s">
        <v>30</v>
      </c>
      <c r="E8144" s="70" t="s">
        <v>23</v>
      </c>
      <c r="F8144" s="70" t="s">
        <v>28</v>
      </c>
      <c r="G8144" s="78">
        <v>44201</v>
      </c>
      <c r="H8144" s="78">
        <v>45870</v>
      </c>
      <c r="I8144" s="69">
        <v>5609004.7000000002</v>
      </c>
      <c r="J8144" s="70">
        <v>15</v>
      </c>
      <c r="K8144" s="71">
        <v>0.96599999999999997</v>
      </c>
      <c r="L8144" s="70">
        <v>0</v>
      </c>
      <c r="M8144" s="71">
        <v>0.45400000000000001</v>
      </c>
      <c r="N8144" s="72"/>
      <c r="O8144" s="73">
        <f>MIN(1,MAX(0,(1/(1+EXP(-(Assumptions!$B$5 + Assumptions!$B$6*$N8144))))*Assumptions!$B$3))</f>
        <v>3.9165722796764356E-2</v>
      </c>
      <c r="P8144" s="73">
        <f>VLOOKUP($F8144,Assumptions!$A$23:$B$27,2,FALSE)*Assumptions!$B$4</f>
        <v>0.35</v>
      </c>
      <c r="Q8144" s="74">
        <f t="shared" si="254"/>
        <v>76888.253136081941</v>
      </c>
      <c r="R8144" s="75" t="str">
        <f>IF($O8144&lt;Assumptions!$B$17,"A",IF($O8144&lt;Assumptions!$B$18,"B",IF($O8144&lt;Assumptions!$B$19,"C",IF($O8144&lt;Assumptions!$B$20,"D","E"))))</f>
        <v>B</v>
      </c>
      <c r="S8144" s="75">
        <f t="shared" si="255"/>
        <v>0</v>
      </c>
    </row>
    <row r="8145" spans="1:19" ht="17.399999999999999" x14ac:dyDescent="0.3">
      <c r="A8145" s="39" t="s">
        <v>1247</v>
      </c>
      <c r="B8145" s="39" t="s">
        <v>66</v>
      </c>
      <c r="C8145" s="39" t="s">
        <v>144</v>
      </c>
      <c r="D8145" s="39" t="s">
        <v>30</v>
      </c>
      <c r="E8145" s="70" t="s">
        <v>23</v>
      </c>
      <c r="F8145" s="70" t="s">
        <v>28</v>
      </c>
      <c r="G8145" s="78">
        <v>44201</v>
      </c>
      <c r="H8145" s="78">
        <v>45901</v>
      </c>
      <c r="I8145" s="69">
        <v>5467049.2300000004</v>
      </c>
      <c r="J8145" s="70">
        <v>15</v>
      </c>
      <c r="K8145" s="71">
        <v>1.042</v>
      </c>
      <c r="L8145" s="70">
        <v>0</v>
      </c>
      <c r="M8145" s="71">
        <v>0.45400000000000001</v>
      </c>
      <c r="N8145" s="72"/>
      <c r="O8145" s="73">
        <f>MIN(1,MAX(0,(1/(1+EXP(-(Assumptions!$B$5 + Assumptions!$B$6*$N8145))))*Assumptions!$B$3))</f>
        <v>3.9165722796764356E-2</v>
      </c>
      <c r="P8145" s="73">
        <f>VLOOKUP($F8145,Assumptions!$A$23:$B$27,2,FALSE)*Assumptions!$B$4</f>
        <v>0.35</v>
      </c>
      <c r="Q8145" s="74">
        <f t="shared" si="254"/>
        <v>74942.327130455407</v>
      </c>
      <c r="R8145" s="75" t="str">
        <f>IF($O8145&lt;Assumptions!$B$17,"A",IF($O8145&lt;Assumptions!$B$18,"B",IF($O8145&lt;Assumptions!$B$19,"C",IF($O8145&lt;Assumptions!$B$20,"D","E"))))</f>
        <v>B</v>
      </c>
      <c r="S8145" s="75">
        <f t="shared" si="255"/>
        <v>0</v>
      </c>
    </row>
    <row r="8146" spans="1:19" ht="17.399999999999999" x14ac:dyDescent="0.3">
      <c r="A8146" s="39" t="s">
        <v>1247</v>
      </c>
      <c r="B8146" s="39" t="s">
        <v>66</v>
      </c>
      <c r="C8146" s="39" t="s">
        <v>144</v>
      </c>
      <c r="D8146" s="39" t="s">
        <v>30</v>
      </c>
      <c r="E8146" s="70" t="s">
        <v>23</v>
      </c>
      <c r="F8146" s="70" t="s">
        <v>28</v>
      </c>
      <c r="G8146" s="78">
        <v>44201</v>
      </c>
      <c r="H8146" s="78">
        <v>45931</v>
      </c>
      <c r="I8146" s="69">
        <v>5467049.2300000004</v>
      </c>
      <c r="J8146" s="70">
        <v>220</v>
      </c>
      <c r="K8146" s="71">
        <v>0.19600000000000001</v>
      </c>
      <c r="L8146" s="70">
        <v>1</v>
      </c>
      <c r="M8146" s="71">
        <v>0.45400000000000001</v>
      </c>
      <c r="N8146" s="72"/>
      <c r="O8146" s="73">
        <f>MIN(1,MAX(0,(1/(1+EXP(-(Assumptions!$B$5 + Assumptions!$B$6*$N8146))))*Assumptions!$B$3))</f>
        <v>3.9165722796764356E-2</v>
      </c>
      <c r="P8146" s="73">
        <f>VLOOKUP($F8146,Assumptions!$A$23:$B$27,2,FALSE)*Assumptions!$B$4</f>
        <v>0.35</v>
      </c>
      <c r="Q8146" s="74">
        <f t="shared" si="254"/>
        <v>74942.327130455407</v>
      </c>
      <c r="R8146" s="75" t="str">
        <f>IF($O8146&lt;Assumptions!$B$17,"A",IF($O8146&lt;Assumptions!$B$18,"B",IF($O8146&lt;Assumptions!$B$19,"C",IF($O8146&lt;Assumptions!$B$20,"D","E"))))</f>
        <v>B</v>
      </c>
      <c r="S8146" s="75">
        <f t="shared" si="255"/>
        <v>1</v>
      </c>
    </row>
    <row r="8147" spans="1:19" ht="17.399999999999999" x14ac:dyDescent="0.3">
      <c r="A8147" s="39" t="s">
        <v>1247</v>
      </c>
      <c r="B8147" s="39" t="s">
        <v>66</v>
      </c>
      <c r="C8147" s="39" t="s">
        <v>144</v>
      </c>
      <c r="D8147" s="39" t="s">
        <v>30</v>
      </c>
      <c r="E8147" s="70" t="s">
        <v>23</v>
      </c>
      <c r="F8147" s="70" t="s">
        <v>28</v>
      </c>
      <c r="G8147" s="78">
        <v>44201</v>
      </c>
      <c r="H8147" s="78">
        <v>45962</v>
      </c>
      <c r="I8147" s="69">
        <v>5467049.2300000004</v>
      </c>
      <c r="J8147" s="70">
        <v>999</v>
      </c>
      <c r="K8147" s="71">
        <v>0.16400000000000001</v>
      </c>
      <c r="L8147" s="70">
        <v>1</v>
      </c>
      <c r="M8147" s="71">
        <v>0.45400000000000001</v>
      </c>
      <c r="N8147" s="72"/>
      <c r="O8147" s="73">
        <f>MIN(1,MAX(0,(1/(1+EXP(-(Assumptions!$B$5 + Assumptions!$B$6*$N8147))))*Assumptions!$B$3))</f>
        <v>3.9165722796764356E-2</v>
      </c>
      <c r="P8147" s="73">
        <f>VLOOKUP($F8147,Assumptions!$A$23:$B$27,2,FALSE)*Assumptions!$B$4</f>
        <v>0.35</v>
      </c>
      <c r="Q8147" s="74">
        <f t="shared" si="254"/>
        <v>74942.327130455407</v>
      </c>
      <c r="R8147" s="75" t="str">
        <f>IF($O8147&lt;Assumptions!$B$17,"A",IF($O8147&lt;Assumptions!$B$18,"B",IF($O8147&lt;Assumptions!$B$19,"C",IF($O8147&lt;Assumptions!$B$20,"D","E"))))</f>
        <v>B</v>
      </c>
      <c r="S8147" s="75">
        <f t="shared" si="255"/>
        <v>1</v>
      </c>
    </row>
    <row r="8148" spans="1:19" ht="17.399999999999999" x14ac:dyDescent="0.3">
      <c r="A8148" s="39" t="s">
        <v>1247</v>
      </c>
      <c r="B8148" s="39" t="s">
        <v>66</v>
      </c>
      <c r="C8148" s="39" t="s">
        <v>144</v>
      </c>
      <c r="D8148" s="39" t="s">
        <v>30</v>
      </c>
      <c r="E8148" s="70" t="s">
        <v>23</v>
      </c>
      <c r="F8148" s="70" t="s">
        <v>28</v>
      </c>
      <c r="G8148" s="78">
        <v>44201</v>
      </c>
      <c r="H8148" s="78">
        <v>45992</v>
      </c>
      <c r="I8148" s="69">
        <v>5467049.2300000004</v>
      </c>
      <c r="J8148" s="70">
        <v>999</v>
      </c>
      <c r="K8148" s="71">
        <v>4.1000000000000002E-2</v>
      </c>
      <c r="L8148" s="70">
        <v>1</v>
      </c>
      <c r="M8148" s="71">
        <v>0.45400000000000001</v>
      </c>
      <c r="N8148" s="72"/>
      <c r="O8148" s="73">
        <f>MIN(1,MAX(0,(1/(1+EXP(-(Assumptions!$B$5 + Assumptions!$B$6*$N8148))))*Assumptions!$B$3))</f>
        <v>3.9165722796764356E-2</v>
      </c>
      <c r="P8148" s="73">
        <f>VLOOKUP($F8148,Assumptions!$A$23:$B$27,2,FALSE)*Assumptions!$B$4</f>
        <v>0.35</v>
      </c>
      <c r="Q8148" s="74">
        <f t="shared" si="254"/>
        <v>74942.327130455407</v>
      </c>
      <c r="R8148" s="75" t="str">
        <f>IF($O8148&lt;Assumptions!$B$17,"A",IF($O8148&lt;Assumptions!$B$18,"B",IF($O8148&lt;Assumptions!$B$19,"C",IF($O8148&lt;Assumptions!$B$20,"D","E"))))</f>
        <v>B</v>
      </c>
      <c r="S8148" s="75">
        <f t="shared" si="255"/>
        <v>1</v>
      </c>
    </row>
    <row r="8149" spans="1:19" ht="17.399999999999999" x14ac:dyDescent="0.3">
      <c r="A8149" s="39" t="s">
        <v>1249</v>
      </c>
      <c r="B8149" s="39" t="s">
        <v>21</v>
      </c>
      <c r="C8149" s="39" t="s">
        <v>190</v>
      </c>
      <c r="D8149" s="39" t="s">
        <v>42</v>
      </c>
      <c r="E8149" s="70" t="s">
        <v>49</v>
      </c>
      <c r="F8149" s="70" t="s">
        <v>40</v>
      </c>
      <c r="G8149" s="78">
        <v>45955</v>
      </c>
      <c r="H8149" s="78">
        <v>45931</v>
      </c>
      <c r="I8149" s="69">
        <v>91653697.680000007</v>
      </c>
      <c r="J8149" s="70">
        <v>35</v>
      </c>
      <c r="K8149" s="71">
        <v>0.55800000000000005</v>
      </c>
      <c r="L8149" s="70">
        <v>0</v>
      </c>
      <c r="M8149" s="71">
        <v>0.68</v>
      </c>
      <c r="N8149" s="72"/>
      <c r="O8149" s="73">
        <f>MIN(1,MAX(0,(1/(1+EXP(-(Assumptions!$B$5 + Assumptions!$B$6*$N8149))))*Assumptions!$B$3))</f>
        <v>3.9165722796764356E-2</v>
      </c>
      <c r="P8149" s="73">
        <f>VLOOKUP($F8149,Assumptions!$A$23:$B$27,2,FALSE)*Assumptions!$B$4</f>
        <v>0.7</v>
      </c>
      <c r="Q8149" s="74">
        <f t="shared" si="254"/>
        <v>2512778.3216433269</v>
      </c>
      <c r="R8149" s="75" t="str">
        <f>IF($O8149&lt;Assumptions!$B$17,"A",IF($O8149&lt;Assumptions!$B$18,"B",IF($O8149&lt;Assumptions!$B$19,"C",IF($O8149&lt;Assumptions!$B$20,"D","E"))))</f>
        <v>B</v>
      </c>
      <c r="S8149" s="75">
        <f t="shared" si="255"/>
        <v>0</v>
      </c>
    </row>
    <row r="8150" spans="1:19" ht="17.399999999999999" x14ac:dyDescent="0.3">
      <c r="A8150" s="39" t="s">
        <v>1249</v>
      </c>
      <c r="B8150" s="39" t="s">
        <v>21</v>
      </c>
      <c r="C8150" s="39" t="s">
        <v>190</v>
      </c>
      <c r="D8150" s="39" t="s">
        <v>42</v>
      </c>
      <c r="E8150" s="70" t="s">
        <v>49</v>
      </c>
      <c r="F8150" s="70" t="s">
        <v>40</v>
      </c>
      <c r="G8150" s="78">
        <v>45955</v>
      </c>
      <c r="H8150" s="78">
        <v>45962</v>
      </c>
      <c r="I8150" s="69">
        <v>89906641.370000005</v>
      </c>
      <c r="J8150" s="70">
        <v>0</v>
      </c>
      <c r="K8150" s="71">
        <v>1.024</v>
      </c>
      <c r="L8150" s="70">
        <v>0</v>
      </c>
      <c r="M8150" s="71">
        <v>0.68</v>
      </c>
      <c r="N8150" s="72"/>
      <c r="O8150" s="73">
        <f>MIN(1,MAX(0,(1/(1+EXP(-(Assumptions!$B$5 + Assumptions!$B$6*$N8150))))*Assumptions!$B$3))</f>
        <v>3.9165722796764356E-2</v>
      </c>
      <c r="P8150" s="73">
        <f>VLOOKUP($F8150,Assumptions!$A$23:$B$27,2,FALSE)*Assumptions!$B$4</f>
        <v>0.7</v>
      </c>
      <c r="Q8150" s="74">
        <f t="shared" si="254"/>
        <v>2464881.0154398684</v>
      </c>
      <c r="R8150" s="75" t="str">
        <f>IF($O8150&lt;Assumptions!$B$17,"A",IF($O8150&lt;Assumptions!$B$18,"B",IF($O8150&lt;Assumptions!$B$19,"C",IF($O8150&lt;Assumptions!$B$20,"D","E"))))</f>
        <v>B</v>
      </c>
      <c r="S8150" s="75">
        <f t="shared" si="255"/>
        <v>0</v>
      </c>
    </row>
    <row r="8151" spans="1:19" ht="17.399999999999999" x14ac:dyDescent="0.3">
      <c r="A8151" s="39" t="s">
        <v>1249</v>
      </c>
      <c r="B8151" s="39" t="s">
        <v>21</v>
      </c>
      <c r="C8151" s="39" t="s">
        <v>190</v>
      </c>
      <c r="D8151" s="39" t="s">
        <v>42</v>
      </c>
      <c r="E8151" s="70" t="s">
        <v>49</v>
      </c>
      <c r="F8151" s="70" t="s">
        <v>40</v>
      </c>
      <c r="G8151" s="78">
        <v>45955</v>
      </c>
      <c r="H8151" s="78">
        <v>45992</v>
      </c>
      <c r="I8151" s="69">
        <v>88362714.010000005</v>
      </c>
      <c r="J8151" s="70">
        <v>95</v>
      </c>
      <c r="K8151" s="71">
        <v>0.151</v>
      </c>
      <c r="L8151" s="70">
        <v>0</v>
      </c>
      <c r="M8151" s="71">
        <v>0.68</v>
      </c>
      <c r="N8151" s="72"/>
      <c r="O8151" s="73">
        <f>MIN(1,MAX(0,(1/(1+EXP(-(Assumptions!$B$5 + Assumptions!$B$6*$N8151))))*Assumptions!$B$3))</f>
        <v>3.9165722796764356E-2</v>
      </c>
      <c r="P8151" s="73">
        <f>VLOOKUP($F8151,Assumptions!$A$23:$B$27,2,FALSE)*Assumptions!$B$4</f>
        <v>0.7</v>
      </c>
      <c r="Q8151" s="74">
        <f t="shared" si="254"/>
        <v>2422552.6937397984</v>
      </c>
      <c r="R8151" s="75" t="str">
        <f>IF($O8151&lt;Assumptions!$B$17,"A",IF($O8151&lt;Assumptions!$B$18,"B",IF($O8151&lt;Assumptions!$B$19,"C",IF($O8151&lt;Assumptions!$B$20,"D","E"))))</f>
        <v>B</v>
      </c>
      <c r="S8151" s="75">
        <f t="shared" si="255"/>
        <v>0</v>
      </c>
    </row>
    <row r="8152" spans="1:19" ht="17.399999999999999" x14ac:dyDescent="0.3">
      <c r="A8152" s="39" t="s">
        <v>1250</v>
      </c>
      <c r="B8152" s="39" t="s">
        <v>89</v>
      </c>
      <c r="C8152" s="39" t="s">
        <v>144</v>
      </c>
      <c r="D8152" s="39" t="s">
        <v>48</v>
      </c>
      <c r="E8152" s="70" t="s">
        <v>43</v>
      </c>
      <c r="F8152" s="70" t="s">
        <v>32</v>
      </c>
      <c r="G8152" s="78">
        <v>44887</v>
      </c>
      <c r="H8152" s="78">
        <v>45658</v>
      </c>
      <c r="I8152" s="69">
        <v>1078189.06</v>
      </c>
      <c r="J8152" s="70">
        <v>0</v>
      </c>
      <c r="K8152" s="71">
        <v>1.0580000000000001</v>
      </c>
      <c r="L8152" s="70">
        <v>0</v>
      </c>
      <c r="M8152" s="71">
        <v>0.93700000000000006</v>
      </c>
      <c r="N8152" s="72"/>
      <c r="O8152" s="73">
        <f>MIN(1,MAX(0,(1/(1+EXP(-(Assumptions!$B$5 + Assumptions!$B$6*$N8152))))*Assumptions!$B$3))</f>
        <v>3.9165722796764356E-2</v>
      </c>
      <c r="P8152" s="73">
        <f>VLOOKUP($F8152,Assumptions!$A$23:$B$27,2,FALSE)*Assumptions!$B$4</f>
        <v>0.5</v>
      </c>
      <c r="Q8152" s="74">
        <f t="shared" si="254"/>
        <v>21114.026923231966</v>
      </c>
      <c r="R8152" s="75" t="str">
        <f>IF($O8152&lt;Assumptions!$B$17,"A",IF($O8152&lt;Assumptions!$B$18,"B",IF($O8152&lt;Assumptions!$B$19,"C",IF($O8152&lt;Assumptions!$B$20,"D","E"))))</f>
        <v>B</v>
      </c>
      <c r="S8152" s="75">
        <f t="shared" si="255"/>
        <v>0</v>
      </c>
    </row>
    <row r="8153" spans="1:19" ht="17.399999999999999" x14ac:dyDescent="0.3">
      <c r="A8153" s="39" t="s">
        <v>1250</v>
      </c>
      <c r="B8153" s="39" t="s">
        <v>89</v>
      </c>
      <c r="C8153" s="39" t="s">
        <v>144</v>
      </c>
      <c r="D8153" s="39" t="s">
        <v>48</v>
      </c>
      <c r="E8153" s="70" t="s">
        <v>43</v>
      </c>
      <c r="F8153" s="70" t="s">
        <v>32</v>
      </c>
      <c r="G8153" s="78">
        <v>44887</v>
      </c>
      <c r="H8153" s="78">
        <v>45689</v>
      </c>
      <c r="I8153" s="69">
        <v>1052558.07</v>
      </c>
      <c r="J8153" s="70">
        <v>35</v>
      </c>
      <c r="K8153" s="71">
        <v>0.70699999999999996</v>
      </c>
      <c r="L8153" s="70">
        <v>0</v>
      </c>
      <c r="M8153" s="71">
        <v>0.93700000000000006</v>
      </c>
      <c r="N8153" s="72"/>
      <c r="O8153" s="73">
        <f>MIN(1,MAX(0,(1/(1+EXP(-(Assumptions!$B$5 + Assumptions!$B$6*$N8153))))*Assumptions!$B$3))</f>
        <v>3.9165722796764356E-2</v>
      </c>
      <c r="P8153" s="73">
        <f>VLOOKUP($F8153,Assumptions!$A$23:$B$27,2,FALSE)*Assumptions!$B$4</f>
        <v>0.5</v>
      </c>
      <c r="Q8153" s="74">
        <f t="shared" si="254"/>
        <v>20612.098798558647</v>
      </c>
      <c r="R8153" s="75" t="str">
        <f>IF($O8153&lt;Assumptions!$B$17,"A",IF($O8153&lt;Assumptions!$B$18,"B",IF($O8153&lt;Assumptions!$B$19,"C",IF($O8153&lt;Assumptions!$B$20,"D","E"))))</f>
        <v>B</v>
      </c>
      <c r="S8153" s="75">
        <f t="shared" si="255"/>
        <v>0</v>
      </c>
    </row>
    <row r="8154" spans="1:19" ht="17.399999999999999" x14ac:dyDescent="0.3">
      <c r="A8154" s="39" t="s">
        <v>1250</v>
      </c>
      <c r="B8154" s="39" t="s">
        <v>89</v>
      </c>
      <c r="C8154" s="39" t="s">
        <v>144</v>
      </c>
      <c r="D8154" s="39" t="s">
        <v>48</v>
      </c>
      <c r="E8154" s="70" t="s">
        <v>43</v>
      </c>
      <c r="F8154" s="70" t="s">
        <v>32</v>
      </c>
      <c r="G8154" s="78">
        <v>44887</v>
      </c>
      <c r="H8154" s="78">
        <v>45717</v>
      </c>
      <c r="I8154" s="69">
        <v>1029710.67</v>
      </c>
      <c r="J8154" s="70">
        <v>0</v>
      </c>
      <c r="K8154" s="71">
        <v>0.97399999999999998</v>
      </c>
      <c r="L8154" s="70">
        <v>0</v>
      </c>
      <c r="M8154" s="71">
        <v>0.93700000000000006</v>
      </c>
      <c r="N8154" s="72"/>
      <c r="O8154" s="73">
        <f>MIN(1,MAX(0,(1/(1+EXP(-(Assumptions!$B$5 + Assumptions!$B$6*$N8154))))*Assumptions!$B$3))</f>
        <v>3.9165722796764356E-2</v>
      </c>
      <c r="P8154" s="73">
        <f>VLOOKUP($F8154,Assumptions!$A$23:$B$27,2,FALSE)*Assumptions!$B$4</f>
        <v>0.5</v>
      </c>
      <c r="Q8154" s="74">
        <f t="shared" si="254"/>
        <v>20164.681331045249</v>
      </c>
      <c r="R8154" s="75" t="str">
        <f>IF($O8154&lt;Assumptions!$B$17,"A",IF($O8154&lt;Assumptions!$B$18,"B",IF($O8154&lt;Assumptions!$B$19,"C",IF($O8154&lt;Assumptions!$B$20,"D","E"))))</f>
        <v>B</v>
      </c>
      <c r="S8154" s="75">
        <f t="shared" si="255"/>
        <v>0</v>
      </c>
    </row>
    <row r="8155" spans="1:19" ht="17.399999999999999" x14ac:dyDescent="0.3">
      <c r="A8155" s="39" t="s">
        <v>1250</v>
      </c>
      <c r="B8155" s="39" t="s">
        <v>89</v>
      </c>
      <c r="C8155" s="39" t="s">
        <v>144</v>
      </c>
      <c r="D8155" s="39" t="s">
        <v>48</v>
      </c>
      <c r="E8155" s="70" t="s">
        <v>43</v>
      </c>
      <c r="F8155" s="70" t="s">
        <v>32</v>
      </c>
      <c r="G8155" s="78">
        <v>44887</v>
      </c>
      <c r="H8155" s="78">
        <v>45748</v>
      </c>
      <c r="I8155" s="69">
        <v>1006086.42</v>
      </c>
      <c r="J8155" s="70">
        <v>0</v>
      </c>
      <c r="K8155" s="71">
        <v>1.0680000000000001</v>
      </c>
      <c r="L8155" s="70">
        <v>0</v>
      </c>
      <c r="M8155" s="71">
        <v>0.93700000000000006</v>
      </c>
      <c r="N8155" s="72"/>
      <c r="O8155" s="73">
        <f>MIN(1,MAX(0,(1/(1+EXP(-(Assumptions!$B$5 + Assumptions!$B$6*$N8155))))*Assumptions!$B$3))</f>
        <v>3.9165722796764356E-2</v>
      </c>
      <c r="P8155" s="73">
        <f>VLOOKUP($F8155,Assumptions!$A$23:$B$27,2,FALSE)*Assumptions!$B$4</f>
        <v>0.5</v>
      </c>
      <c r="Q8155" s="74">
        <f t="shared" si="254"/>
        <v>19702.05091765452</v>
      </c>
      <c r="R8155" s="75" t="str">
        <f>IF($O8155&lt;Assumptions!$B$17,"A",IF($O8155&lt;Assumptions!$B$18,"B",IF($O8155&lt;Assumptions!$B$19,"C",IF($O8155&lt;Assumptions!$B$20,"D","E"))))</f>
        <v>B</v>
      </c>
      <c r="S8155" s="75">
        <f t="shared" si="255"/>
        <v>0</v>
      </c>
    </row>
    <row r="8156" spans="1:19" ht="17.399999999999999" x14ac:dyDescent="0.3">
      <c r="A8156" s="39" t="s">
        <v>1250</v>
      </c>
      <c r="B8156" s="39" t="s">
        <v>89</v>
      </c>
      <c r="C8156" s="39" t="s">
        <v>144</v>
      </c>
      <c r="D8156" s="39" t="s">
        <v>48</v>
      </c>
      <c r="E8156" s="70" t="s">
        <v>43</v>
      </c>
      <c r="F8156" s="70" t="s">
        <v>32</v>
      </c>
      <c r="G8156" s="78">
        <v>44887</v>
      </c>
      <c r="H8156" s="78">
        <v>45778</v>
      </c>
      <c r="I8156" s="69">
        <v>982684.62</v>
      </c>
      <c r="J8156" s="70">
        <v>0</v>
      </c>
      <c r="K8156" s="71">
        <v>1.044</v>
      </c>
      <c r="L8156" s="70">
        <v>0</v>
      </c>
      <c r="M8156" s="71">
        <v>0.93700000000000006</v>
      </c>
      <c r="N8156" s="72"/>
      <c r="O8156" s="73">
        <f>MIN(1,MAX(0,(1/(1+EXP(-(Assumptions!$B$5 + Assumptions!$B$6*$N8156))))*Assumptions!$B$3))</f>
        <v>3.9165722796764356E-2</v>
      </c>
      <c r="P8156" s="73">
        <f>VLOOKUP($F8156,Assumptions!$A$23:$B$27,2,FALSE)*Assumptions!$B$4</f>
        <v>0.5</v>
      </c>
      <c r="Q8156" s="74">
        <f t="shared" si="254"/>
        <v>19243.776711781858</v>
      </c>
      <c r="R8156" s="75" t="str">
        <f>IF($O8156&lt;Assumptions!$B$17,"A",IF($O8156&lt;Assumptions!$B$18,"B",IF($O8156&lt;Assumptions!$B$19,"C",IF($O8156&lt;Assumptions!$B$20,"D","E"))))</f>
        <v>B</v>
      </c>
      <c r="S8156" s="75">
        <f t="shared" si="255"/>
        <v>0</v>
      </c>
    </row>
    <row r="8157" spans="1:19" ht="17.399999999999999" x14ac:dyDescent="0.3">
      <c r="A8157" s="39" t="s">
        <v>1250</v>
      </c>
      <c r="B8157" s="39" t="s">
        <v>89</v>
      </c>
      <c r="C8157" s="39" t="s">
        <v>144</v>
      </c>
      <c r="D8157" s="39" t="s">
        <v>48</v>
      </c>
      <c r="E8157" s="70" t="s">
        <v>43</v>
      </c>
      <c r="F8157" s="70" t="s">
        <v>32</v>
      </c>
      <c r="G8157" s="78">
        <v>44887</v>
      </c>
      <c r="H8157" s="78">
        <v>45809</v>
      </c>
      <c r="I8157" s="69">
        <v>960113.09</v>
      </c>
      <c r="J8157" s="70">
        <v>15</v>
      </c>
      <c r="K8157" s="71">
        <v>1.1120000000000001</v>
      </c>
      <c r="L8157" s="70">
        <v>0</v>
      </c>
      <c r="M8157" s="71">
        <v>0.93700000000000006</v>
      </c>
      <c r="N8157" s="72"/>
      <c r="O8157" s="73">
        <f>MIN(1,MAX(0,(1/(1+EXP(-(Assumptions!$B$5 + Assumptions!$B$6*$N8157))))*Assumptions!$B$3))</f>
        <v>3.9165722796764356E-2</v>
      </c>
      <c r="P8157" s="73">
        <f>VLOOKUP($F8157,Assumptions!$A$23:$B$27,2,FALSE)*Assumptions!$B$4</f>
        <v>0.5</v>
      </c>
      <c r="Q8157" s="74">
        <f t="shared" si="254"/>
        <v>18801.761568242433</v>
      </c>
      <c r="R8157" s="75" t="str">
        <f>IF($O8157&lt;Assumptions!$B$17,"A",IF($O8157&lt;Assumptions!$B$18,"B",IF($O8157&lt;Assumptions!$B$19,"C",IF($O8157&lt;Assumptions!$B$20,"D","E"))))</f>
        <v>B</v>
      </c>
      <c r="S8157" s="75">
        <f t="shared" si="255"/>
        <v>0</v>
      </c>
    </row>
    <row r="8158" spans="1:19" ht="17.399999999999999" x14ac:dyDescent="0.3">
      <c r="A8158" s="39" t="s">
        <v>1250</v>
      </c>
      <c r="B8158" s="39" t="s">
        <v>89</v>
      </c>
      <c r="C8158" s="39" t="s">
        <v>144</v>
      </c>
      <c r="D8158" s="39" t="s">
        <v>48</v>
      </c>
      <c r="E8158" s="70" t="s">
        <v>43</v>
      </c>
      <c r="F8158" s="70" t="s">
        <v>32</v>
      </c>
      <c r="G8158" s="78">
        <v>44887</v>
      </c>
      <c r="H8158" s="78">
        <v>45839</v>
      </c>
      <c r="I8158" s="69">
        <v>933945.06</v>
      </c>
      <c r="J8158" s="70">
        <v>0</v>
      </c>
      <c r="K8158" s="71">
        <v>0.95499999999999996</v>
      </c>
      <c r="L8158" s="70">
        <v>0</v>
      </c>
      <c r="M8158" s="71">
        <v>0.93700000000000006</v>
      </c>
      <c r="N8158" s="72"/>
      <c r="O8158" s="73">
        <f>MIN(1,MAX(0,(1/(1+EXP(-(Assumptions!$B$5 + Assumptions!$B$6*$N8158))))*Assumptions!$B$3))</f>
        <v>3.9165722796764356E-2</v>
      </c>
      <c r="P8158" s="73">
        <f>VLOOKUP($F8158,Assumptions!$A$23:$B$27,2,FALSE)*Assumptions!$B$4</f>
        <v>0.5</v>
      </c>
      <c r="Q8158" s="74">
        <f t="shared" si="254"/>
        <v>18289.316663683727</v>
      </c>
      <c r="R8158" s="75" t="str">
        <f>IF($O8158&lt;Assumptions!$B$17,"A",IF($O8158&lt;Assumptions!$B$18,"B",IF($O8158&lt;Assumptions!$B$19,"C",IF($O8158&lt;Assumptions!$B$20,"D","E"))))</f>
        <v>B</v>
      </c>
      <c r="S8158" s="75">
        <f t="shared" si="255"/>
        <v>0</v>
      </c>
    </row>
    <row r="8159" spans="1:19" ht="17.399999999999999" x14ac:dyDescent="0.3">
      <c r="A8159" s="39" t="s">
        <v>1250</v>
      </c>
      <c r="B8159" s="39" t="s">
        <v>89</v>
      </c>
      <c r="C8159" s="39" t="s">
        <v>144</v>
      </c>
      <c r="D8159" s="39" t="s">
        <v>48</v>
      </c>
      <c r="E8159" s="70" t="s">
        <v>43</v>
      </c>
      <c r="F8159" s="70" t="s">
        <v>32</v>
      </c>
      <c r="G8159" s="78">
        <v>44887</v>
      </c>
      <c r="H8159" s="78">
        <v>45870</v>
      </c>
      <c r="I8159" s="69">
        <v>913828.44</v>
      </c>
      <c r="J8159" s="70">
        <v>65</v>
      </c>
      <c r="K8159" s="71">
        <v>0.84399999999999997</v>
      </c>
      <c r="L8159" s="70">
        <v>0</v>
      </c>
      <c r="M8159" s="71">
        <v>0.93700000000000006</v>
      </c>
      <c r="N8159" s="72"/>
      <c r="O8159" s="73">
        <f>MIN(1,MAX(0,(1/(1+EXP(-(Assumptions!$B$5 + Assumptions!$B$6*$N8159))))*Assumptions!$B$3))</f>
        <v>3.9165722796764356E-2</v>
      </c>
      <c r="P8159" s="73">
        <f>VLOOKUP($F8159,Assumptions!$A$23:$B$27,2,FALSE)*Assumptions!$B$4</f>
        <v>0.5</v>
      </c>
      <c r="Q8159" s="74">
        <f t="shared" si="254"/>
        <v>17895.375682419803</v>
      </c>
      <c r="R8159" s="75" t="str">
        <f>IF($O8159&lt;Assumptions!$B$17,"A",IF($O8159&lt;Assumptions!$B$18,"B",IF($O8159&lt;Assumptions!$B$19,"C",IF($O8159&lt;Assumptions!$B$20,"D","E"))))</f>
        <v>B</v>
      </c>
      <c r="S8159" s="75">
        <f t="shared" si="255"/>
        <v>0</v>
      </c>
    </row>
    <row r="8160" spans="1:19" ht="17.399999999999999" x14ac:dyDescent="0.3">
      <c r="A8160" s="39" t="s">
        <v>1250</v>
      </c>
      <c r="B8160" s="39" t="s">
        <v>89</v>
      </c>
      <c r="C8160" s="39" t="s">
        <v>144</v>
      </c>
      <c r="D8160" s="39" t="s">
        <v>48</v>
      </c>
      <c r="E8160" s="70" t="s">
        <v>43</v>
      </c>
      <c r="F8160" s="70" t="s">
        <v>32</v>
      </c>
      <c r="G8160" s="78">
        <v>44887</v>
      </c>
      <c r="H8160" s="78">
        <v>45901</v>
      </c>
      <c r="I8160" s="69">
        <v>888523.02</v>
      </c>
      <c r="J8160" s="70">
        <v>0</v>
      </c>
      <c r="K8160" s="71">
        <v>0.97399999999999998</v>
      </c>
      <c r="L8160" s="70">
        <v>0</v>
      </c>
      <c r="M8160" s="71">
        <v>0.93700000000000006</v>
      </c>
      <c r="N8160" s="72"/>
      <c r="O8160" s="73">
        <f>MIN(1,MAX(0,(1/(1+EXP(-(Assumptions!$B$5 + Assumptions!$B$6*$N8160))))*Assumptions!$B$3))</f>
        <v>3.9165722796764356E-2</v>
      </c>
      <c r="P8160" s="73">
        <f>VLOOKUP($F8160,Assumptions!$A$23:$B$27,2,FALSE)*Assumptions!$B$4</f>
        <v>0.5</v>
      </c>
      <c r="Q8160" s="74">
        <f t="shared" si="254"/>
        <v>17399.823149931955</v>
      </c>
      <c r="R8160" s="75" t="str">
        <f>IF($O8160&lt;Assumptions!$B$17,"A",IF($O8160&lt;Assumptions!$B$18,"B",IF($O8160&lt;Assumptions!$B$19,"C",IF($O8160&lt;Assumptions!$B$20,"D","E"))))</f>
        <v>B</v>
      </c>
      <c r="S8160" s="75">
        <f t="shared" si="255"/>
        <v>0</v>
      </c>
    </row>
    <row r="8161" spans="1:19" ht="17.399999999999999" x14ac:dyDescent="0.3">
      <c r="A8161" s="39" t="s">
        <v>1250</v>
      </c>
      <c r="B8161" s="39" t="s">
        <v>89</v>
      </c>
      <c r="C8161" s="39" t="s">
        <v>144</v>
      </c>
      <c r="D8161" s="39" t="s">
        <v>48</v>
      </c>
      <c r="E8161" s="70" t="s">
        <v>43</v>
      </c>
      <c r="F8161" s="70" t="s">
        <v>32</v>
      </c>
      <c r="G8161" s="78">
        <v>44887</v>
      </c>
      <c r="H8161" s="78">
        <v>45931</v>
      </c>
      <c r="I8161" s="69">
        <v>865760.43</v>
      </c>
      <c r="J8161" s="70">
        <v>185</v>
      </c>
      <c r="K8161" s="71">
        <v>0.29199999999999998</v>
      </c>
      <c r="L8161" s="70">
        <v>0</v>
      </c>
      <c r="M8161" s="71">
        <v>0.93700000000000006</v>
      </c>
      <c r="N8161" s="72"/>
      <c r="O8161" s="73">
        <f>MIN(1,MAX(0,(1/(1+EXP(-(Assumptions!$B$5 + Assumptions!$B$6*$N8161))))*Assumptions!$B$3))</f>
        <v>3.9165722796764356E-2</v>
      </c>
      <c r="P8161" s="73">
        <f>VLOOKUP($F8161,Assumptions!$A$23:$B$27,2,FALSE)*Assumptions!$B$4</f>
        <v>0.5</v>
      </c>
      <c r="Q8161" s="74">
        <f t="shared" si="254"/>
        <v>16954.066504893755</v>
      </c>
      <c r="R8161" s="75" t="str">
        <f>IF($O8161&lt;Assumptions!$B$17,"A",IF($O8161&lt;Assumptions!$B$18,"B",IF($O8161&lt;Assumptions!$B$19,"C",IF($O8161&lt;Assumptions!$B$20,"D","E"))))</f>
        <v>B</v>
      </c>
      <c r="S8161" s="75">
        <f t="shared" si="255"/>
        <v>1</v>
      </c>
    </row>
    <row r="8162" spans="1:19" ht="17.399999999999999" x14ac:dyDescent="0.3">
      <c r="A8162" s="39" t="s">
        <v>1250</v>
      </c>
      <c r="B8162" s="39" t="s">
        <v>89</v>
      </c>
      <c r="C8162" s="39" t="s">
        <v>144</v>
      </c>
      <c r="D8162" s="39" t="s">
        <v>48</v>
      </c>
      <c r="E8162" s="70" t="s">
        <v>43</v>
      </c>
      <c r="F8162" s="70" t="s">
        <v>32</v>
      </c>
      <c r="G8162" s="78">
        <v>44887</v>
      </c>
      <c r="H8162" s="78">
        <v>45962</v>
      </c>
      <c r="I8162" s="69">
        <v>845929.88</v>
      </c>
      <c r="J8162" s="70">
        <v>0</v>
      </c>
      <c r="K8162" s="71">
        <v>1.0389999999999999</v>
      </c>
      <c r="L8162" s="70">
        <v>0</v>
      </c>
      <c r="M8162" s="71">
        <v>0.93700000000000006</v>
      </c>
      <c r="N8162" s="72"/>
      <c r="O8162" s="73">
        <f>MIN(1,MAX(0,(1/(1+EXP(-(Assumptions!$B$5 + Assumptions!$B$6*$N8162))))*Assumptions!$B$3))</f>
        <v>3.9165722796764356E-2</v>
      </c>
      <c r="P8162" s="73">
        <f>VLOOKUP($F8162,Assumptions!$A$23:$B$27,2,FALSE)*Assumptions!$B$4</f>
        <v>0.5</v>
      </c>
      <c r="Q8162" s="74">
        <f t="shared" si="254"/>
        <v>16565.727592790066</v>
      </c>
      <c r="R8162" s="75" t="str">
        <f>IF($O8162&lt;Assumptions!$B$17,"A",IF($O8162&lt;Assumptions!$B$18,"B",IF($O8162&lt;Assumptions!$B$19,"C",IF($O8162&lt;Assumptions!$B$20,"D","E"))))</f>
        <v>B</v>
      </c>
      <c r="S8162" s="75">
        <f t="shared" si="255"/>
        <v>0</v>
      </c>
    </row>
    <row r="8163" spans="1:19" ht="17.399999999999999" x14ac:dyDescent="0.3">
      <c r="A8163" s="39" t="s">
        <v>1250</v>
      </c>
      <c r="B8163" s="39" t="s">
        <v>89</v>
      </c>
      <c r="C8163" s="39" t="s">
        <v>144</v>
      </c>
      <c r="D8163" s="39" t="s">
        <v>48</v>
      </c>
      <c r="E8163" s="70" t="s">
        <v>43</v>
      </c>
      <c r="F8163" s="70" t="s">
        <v>32</v>
      </c>
      <c r="G8163" s="78">
        <v>44887</v>
      </c>
      <c r="H8163" s="78">
        <v>45992</v>
      </c>
      <c r="I8163" s="69">
        <v>826358.94</v>
      </c>
      <c r="J8163" s="70">
        <v>15</v>
      </c>
      <c r="K8163" s="71">
        <v>1.1040000000000001</v>
      </c>
      <c r="L8163" s="70">
        <v>0</v>
      </c>
      <c r="M8163" s="71">
        <v>0.93700000000000006</v>
      </c>
      <c r="N8163" s="72"/>
      <c r="O8163" s="73">
        <f>MIN(1,MAX(0,(1/(1+EXP(-(Assumptions!$B$5 + Assumptions!$B$6*$N8163))))*Assumptions!$B$3))</f>
        <v>3.9165722796764356E-2</v>
      </c>
      <c r="P8163" s="73">
        <f>VLOOKUP($F8163,Assumptions!$A$23:$B$27,2,FALSE)*Assumptions!$B$4</f>
        <v>0.5</v>
      </c>
      <c r="Q8163" s="74">
        <f t="shared" si="254"/>
        <v>16182.472587334014</v>
      </c>
      <c r="R8163" s="75" t="str">
        <f>IF($O8163&lt;Assumptions!$B$17,"A",IF($O8163&lt;Assumptions!$B$18,"B",IF($O8163&lt;Assumptions!$B$19,"C",IF($O8163&lt;Assumptions!$B$20,"D","E"))))</f>
        <v>B</v>
      </c>
      <c r="S8163" s="75">
        <f t="shared" si="255"/>
        <v>0</v>
      </c>
    </row>
    <row r="8164" spans="1:19" ht="17.399999999999999" x14ac:dyDescent="0.3">
      <c r="A8164" s="39" t="s">
        <v>1251</v>
      </c>
      <c r="B8164" s="39" t="s">
        <v>64</v>
      </c>
      <c r="C8164" s="39" t="s">
        <v>135</v>
      </c>
      <c r="D8164" s="39" t="s">
        <v>45</v>
      </c>
      <c r="E8164" s="70" t="s">
        <v>23</v>
      </c>
      <c r="F8164" s="70" t="s">
        <v>36</v>
      </c>
      <c r="G8164" s="78">
        <v>44983</v>
      </c>
      <c r="H8164" s="78">
        <v>45658</v>
      </c>
      <c r="I8164" s="69">
        <v>4850772.32</v>
      </c>
      <c r="J8164" s="70">
        <v>0</v>
      </c>
      <c r="K8164" s="71">
        <v>1.073</v>
      </c>
      <c r="L8164" s="70">
        <v>0</v>
      </c>
      <c r="M8164" s="71">
        <v>0.77800000000000002</v>
      </c>
      <c r="N8164" s="72"/>
      <c r="O8164" s="73">
        <f>MIN(1,MAX(0,(1/(1+EXP(-(Assumptions!$B$5 + Assumptions!$B$6*$N8164))))*Assumptions!$B$3))</f>
        <v>3.9165722796764356E-2</v>
      </c>
      <c r="P8164" s="73">
        <f>VLOOKUP($F8164,Assumptions!$A$23:$B$27,2,FALSE)*Assumptions!$B$4</f>
        <v>0.55000000000000004</v>
      </c>
      <c r="Q8164" s="74">
        <f t="shared" si="254"/>
        <v>104491.20221943565</v>
      </c>
      <c r="R8164" s="75" t="str">
        <f>IF($O8164&lt;Assumptions!$B$17,"A",IF($O8164&lt;Assumptions!$B$18,"B",IF($O8164&lt;Assumptions!$B$19,"C",IF($O8164&lt;Assumptions!$B$20,"D","E"))))</f>
        <v>B</v>
      </c>
      <c r="S8164" s="75">
        <f t="shared" si="255"/>
        <v>0</v>
      </c>
    </row>
    <row r="8165" spans="1:19" ht="17.399999999999999" x14ac:dyDescent="0.3">
      <c r="A8165" s="39" t="s">
        <v>1251</v>
      </c>
      <c r="B8165" s="39" t="s">
        <v>64</v>
      </c>
      <c r="C8165" s="39" t="s">
        <v>135</v>
      </c>
      <c r="D8165" s="39" t="s">
        <v>45</v>
      </c>
      <c r="E8165" s="70" t="s">
        <v>23</v>
      </c>
      <c r="F8165" s="70" t="s">
        <v>36</v>
      </c>
      <c r="G8165" s="78">
        <v>44983</v>
      </c>
      <c r="H8165" s="78">
        <v>45689</v>
      </c>
      <c r="I8165" s="69">
        <v>4708649.5</v>
      </c>
      <c r="J8165" s="70">
        <v>15</v>
      </c>
      <c r="K8165" s="71">
        <v>0.95499999999999996</v>
      </c>
      <c r="L8165" s="70">
        <v>0</v>
      </c>
      <c r="M8165" s="71">
        <v>0.77800000000000002</v>
      </c>
      <c r="N8165" s="72"/>
      <c r="O8165" s="73">
        <f>MIN(1,MAX(0,(1/(1+EXP(-(Assumptions!$B$5 + Assumptions!$B$6*$N8165))))*Assumptions!$B$3))</f>
        <v>3.9165722796764356E-2</v>
      </c>
      <c r="P8165" s="73">
        <f>VLOOKUP($F8165,Assumptions!$A$23:$B$27,2,FALSE)*Assumptions!$B$4</f>
        <v>0.55000000000000004</v>
      </c>
      <c r="Q8165" s="74">
        <f t="shared" si="254"/>
        <v>101429.71358526772</v>
      </c>
      <c r="R8165" s="75" t="str">
        <f>IF($O8165&lt;Assumptions!$B$17,"A",IF($O8165&lt;Assumptions!$B$18,"B",IF($O8165&lt;Assumptions!$B$19,"C",IF($O8165&lt;Assumptions!$B$20,"D","E"))))</f>
        <v>B</v>
      </c>
      <c r="S8165" s="75">
        <f t="shared" si="255"/>
        <v>0</v>
      </c>
    </row>
    <row r="8166" spans="1:19" ht="17.399999999999999" x14ac:dyDescent="0.3">
      <c r="A8166" s="39" t="s">
        <v>1251</v>
      </c>
      <c r="B8166" s="39" t="s">
        <v>64</v>
      </c>
      <c r="C8166" s="39" t="s">
        <v>135</v>
      </c>
      <c r="D8166" s="39" t="s">
        <v>45</v>
      </c>
      <c r="E8166" s="70" t="s">
        <v>23</v>
      </c>
      <c r="F8166" s="70" t="s">
        <v>36</v>
      </c>
      <c r="G8166" s="78">
        <v>44983</v>
      </c>
      <c r="H8166" s="78">
        <v>45717</v>
      </c>
      <c r="I8166" s="69">
        <v>4574459.96</v>
      </c>
      <c r="J8166" s="70">
        <v>0</v>
      </c>
      <c r="K8166" s="71">
        <v>1.111</v>
      </c>
      <c r="L8166" s="70">
        <v>0</v>
      </c>
      <c r="M8166" s="71">
        <v>0.77800000000000002</v>
      </c>
      <c r="N8166" s="72"/>
      <c r="O8166" s="73">
        <f>MIN(1,MAX(0,(1/(1+EXP(-(Assumptions!$B$5 + Assumptions!$B$6*$N8166))))*Assumptions!$B$3))</f>
        <v>3.9165722796764356E-2</v>
      </c>
      <c r="P8166" s="73">
        <f>VLOOKUP($F8166,Assumptions!$A$23:$B$27,2,FALSE)*Assumptions!$B$4</f>
        <v>0.55000000000000004</v>
      </c>
      <c r="Q8166" s="74">
        <f t="shared" si="254"/>
        <v>98539.116906041789</v>
      </c>
      <c r="R8166" s="75" t="str">
        <f>IF($O8166&lt;Assumptions!$B$17,"A",IF($O8166&lt;Assumptions!$B$18,"B",IF($O8166&lt;Assumptions!$B$19,"C",IF($O8166&lt;Assumptions!$B$20,"D","E"))))</f>
        <v>B</v>
      </c>
      <c r="S8166" s="75">
        <f t="shared" si="255"/>
        <v>0</v>
      </c>
    </row>
    <row r="8167" spans="1:19" ht="17.399999999999999" x14ac:dyDescent="0.3">
      <c r="A8167" s="39" t="s">
        <v>1251</v>
      </c>
      <c r="B8167" s="39" t="s">
        <v>64</v>
      </c>
      <c r="C8167" s="39" t="s">
        <v>135</v>
      </c>
      <c r="D8167" s="39" t="s">
        <v>45</v>
      </c>
      <c r="E8167" s="70" t="s">
        <v>23</v>
      </c>
      <c r="F8167" s="70" t="s">
        <v>36</v>
      </c>
      <c r="G8167" s="78">
        <v>44983</v>
      </c>
      <c r="H8167" s="78">
        <v>45748</v>
      </c>
      <c r="I8167" s="69">
        <v>4439155.07</v>
      </c>
      <c r="J8167" s="70">
        <v>35</v>
      </c>
      <c r="K8167" s="71">
        <v>0.67200000000000004</v>
      </c>
      <c r="L8167" s="70">
        <v>0</v>
      </c>
      <c r="M8167" s="71">
        <v>0.77800000000000002</v>
      </c>
      <c r="N8167" s="72"/>
      <c r="O8167" s="73">
        <f>MIN(1,MAX(0,(1/(1+EXP(-(Assumptions!$B$5 + Assumptions!$B$6*$N8167))))*Assumptions!$B$3))</f>
        <v>3.9165722796764356E-2</v>
      </c>
      <c r="P8167" s="73">
        <f>VLOOKUP($F8167,Assumptions!$A$23:$B$27,2,FALSE)*Assumptions!$B$4</f>
        <v>0.55000000000000004</v>
      </c>
      <c r="Q8167" s="74">
        <f t="shared" si="254"/>
        <v>95624.494307909103</v>
      </c>
      <c r="R8167" s="75" t="str">
        <f>IF($O8167&lt;Assumptions!$B$17,"A",IF($O8167&lt;Assumptions!$B$18,"B",IF($O8167&lt;Assumptions!$B$19,"C",IF($O8167&lt;Assumptions!$B$20,"D","E"))))</f>
        <v>B</v>
      </c>
      <c r="S8167" s="75">
        <f t="shared" si="255"/>
        <v>0</v>
      </c>
    </row>
    <row r="8168" spans="1:19" ht="17.399999999999999" x14ac:dyDescent="0.3">
      <c r="A8168" s="39" t="s">
        <v>1251</v>
      </c>
      <c r="B8168" s="39" t="s">
        <v>64</v>
      </c>
      <c r="C8168" s="39" t="s">
        <v>135</v>
      </c>
      <c r="D8168" s="39" t="s">
        <v>45</v>
      </c>
      <c r="E8168" s="70" t="s">
        <v>23</v>
      </c>
      <c r="F8168" s="70" t="s">
        <v>36</v>
      </c>
      <c r="G8168" s="78">
        <v>44983</v>
      </c>
      <c r="H8168" s="78">
        <v>45778</v>
      </c>
      <c r="I8168" s="69">
        <v>4307518.5199999996</v>
      </c>
      <c r="J8168" s="70">
        <v>0</v>
      </c>
      <c r="K8168" s="71">
        <v>0.97199999999999998</v>
      </c>
      <c r="L8168" s="70">
        <v>0</v>
      </c>
      <c r="M8168" s="71">
        <v>0.77800000000000002</v>
      </c>
      <c r="N8168" s="72"/>
      <c r="O8168" s="73">
        <f>MIN(1,MAX(0,(1/(1+EXP(-(Assumptions!$B$5 + Assumptions!$B$6*$N8168))))*Assumptions!$B$3))</f>
        <v>3.9165722796764356E-2</v>
      </c>
      <c r="P8168" s="73">
        <f>VLOOKUP($F8168,Assumptions!$A$23:$B$27,2,FALSE)*Assumptions!$B$4</f>
        <v>0.55000000000000004</v>
      </c>
      <c r="Q8168" s="74">
        <f t="shared" si="254"/>
        <v>92788.891962936759</v>
      </c>
      <c r="R8168" s="75" t="str">
        <f>IF($O8168&lt;Assumptions!$B$17,"A",IF($O8168&lt;Assumptions!$B$18,"B",IF($O8168&lt;Assumptions!$B$19,"C",IF($O8168&lt;Assumptions!$B$20,"D","E"))))</f>
        <v>B</v>
      </c>
      <c r="S8168" s="75">
        <f t="shared" si="255"/>
        <v>0</v>
      </c>
    </row>
    <row r="8169" spans="1:19" ht="17.399999999999999" x14ac:dyDescent="0.3">
      <c r="A8169" s="39" t="s">
        <v>1251</v>
      </c>
      <c r="B8169" s="39" t="s">
        <v>64</v>
      </c>
      <c r="C8169" s="39" t="s">
        <v>135</v>
      </c>
      <c r="D8169" s="39" t="s">
        <v>45</v>
      </c>
      <c r="E8169" s="70" t="s">
        <v>23</v>
      </c>
      <c r="F8169" s="70" t="s">
        <v>36</v>
      </c>
      <c r="G8169" s="78">
        <v>44983</v>
      </c>
      <c r="H8169" s="78">
        <v>45809</v>
      </c>
      <c r="I8169" s="69">
        <v>4175189.33</v>
      </c>
      <c r="J8169" s="70">
        <v>35</v>
      </c>
      <c r="K8169" s="71">
        <v>0.6</v>
      </c>
      <c r="L8169" s="70">
        <v>0</v>
      </c>
      <c r="M8169" s="71">
        <v>0.77800000000000002</v>
      </c>
      <c r="N8169" s="72"/>
      <c r="O8169" s="73">
        <f>MIN(1,MAX(0,(1/(1+EXP(-(Assumptions!$B$5 + Assumptions!$B$6*$N8169))))*Assumptions!$B$3))</f>
        <v>3.9165722796764356E-2</v>
      </c>
      <c r="P8169" s="73">
        <f>VLOOKUP($F8169,Assumptions!$A$23:$B$27,2,FALSE)*Assumptions!$B$4</f>
        <v>0.55000000000000004</v>
      </c>
      <c r="Q8169" s="74">
        <f t="shared" si="254"/>
        <v>89938.369357533578</v>
      </c>
      <c r="R8169" s="75" t="str">
        <f>IF($O8169&lt;Assumptions!$B$17,"A",IF($O8169&lt;Assumptions!$B$18,"B",IF($O8169&lt;Assumptions!$B$19,"C",IF($O8169&lt;Assumptions!$B$20,"D","E"))))</f>
        <v>B</v>
      </c>
      <c r="S8169" s="75">
        <f t="shared" si="255"/>
        <v>0</v>
      </c>
    </row>
    <row r="8170" spans="1:19" ht="17.399999999999999" x14ac:dyDescent="0.3">
      <c r="A8170" s="39" t="s">
        <v>1251</v>
      </c>
      <c r="B8170" s="39" t="s">
        <v>64</v>
      </c>
      <c r="C8170" s="39" t="s">
        <v>135</v>
      </c>
      <c r="D8170" s="39" t="s">
        <v>45</v>
      </c>
      <c r="E8170" s="70" t="s">
        <v>23</v>
      </c>
      <c r="F8170" s="70" t="s">
        <v>36</v>
      </c>
      <c r="G8170" s="78">
        <v>44983</v>
      </c>
      <c r="H8170" s="78">
        <v>45839</v>
      </c>
      <c r="I8170" s="69">
        <v>4056042.14</v>
      </c>
      <c r="J8170" s="70">
        <v>0</v>
      </c>
      <c r="K8170" s="71">
        <v>0.996</v>
      </c>
      <c r="L8170" s="70">
        <v>0</v>
      </c>
      <c r="M8170" s="71">
        <v>0.77800000000000002</v>
      </c>
      <c r="N8170" s="72"/>
      <c r="O8170" s="73">
        <f>MIN(1,MAX(0,(1/(1+EXP(-(Assumptions!$B$5 + Assumptions!$B$6*$N8170))))*Assumptions!$B$3))</f>
        <v>3.9165722796764356E-2</v>
      </c>
      <c r="P8170" s="73">
        <f>VLOOKUP($F8170,Assumptions!$A$23:$B$27,2,FALSE)*Assumptions!$B$4</f>
        <v>0.55000000000000004</v>
      </c>
      <c r="Q8170" s="74">
        <f t="shared" si="254"/>
        <v>87371.80215897919</v>
      </c>
      <c r="R8170" s="75" t="str">
        <f>IF($O8170&lt;Assumptions!$B$17,"A",IF($O8170&lt;Assumptions!$B$18,"B",IF($O8170&lt;Assumptions!$B$19,"C",IF($O8170&lt;Assumptions!$B$20,"D","E"))))</f>
        <v>B</v>
      </c>
      <c r="S8170" s="75">
        <f t="shared" si="255"/>
        <v>0</v>
      </c>
    </row>
    <row r="8171" spans="1:19" ht="17.399999999999999" x14ac:dyDescent="0.3">
      <c r="A8171" s="39" t="s">
        <v>1251</v>
      </c>
      <c r="B8171" s="39" t="s">
        <v>64</v>
      </c>
      <c r="C8171" s="39" t="s">
        <v>135</v>
      </c>
      <c r="D8171" s="39" t="s">
        <v>45</v>
      </c>
      <c r="E8171" s="70" t="s">
        <v>23</v>
      </c>
      <c r="F8171" s="70" t="s">
        <v>36</v>
      </c>
      <c r="G8171" s="78">
        <v>44983</v>
      </c>
      <c r="H8171" s="78">
        <v>45870</v>
      </c>
      <c r="I8171" s="69">
        <v>3939942.07</v>
      </c>
      <c r="J8171" s="70">
        <v>0</v>
      </c>
      <c r="K8171" s="71">
        <v>1.089</v>
      </c>
      <c r="L8171" s="70">
        <v>0</v>
      </c>
      <c r="M8171" s="71">
        <v>0.77800000000000002</v>
      </c>
      <c r="N8171" s="72"/>
      <c r="O8171" s="73">
        <f>MIN(1,MAX(0,(1/(1+EXP(-(Assumptions!$B$5 + Assumptions!$B$6*$N8171))))*Assumptions!$B$3))</f>
        <v>3.9165722796764356E-2</v>
      </c>
      <c r="P8171" s="73">
        <f>VLOOKUP($F8171,Assumptions!$A$23:$B$27,2,FALSE)*Assumptions!$B$4</f>
        <v>0.55000000000000004</v>
      </c>
      <c r="Q8171" s="74">
        <f t="shared" si="254"/>
        <v>84870.87342191147</v>
      </c>
      <c r="R8171" s="75" t="str">
        <f>IF($O8171&lt;Assumptions!$B$17,"A",IF($O8171&lt;Assumptions!$B$18,"B",IF($O8171&lt;Assumptions!$B$19,"C",IF($O8171&lt;Assumptions!$B$20,"D","E"))))</f>
        <v>B</v>
      </c>
      <c r="S8171" s="75">
        <f t="shared" si="255"/>
        <v>0</v>
      </c>
    </row>
    <row r="8172" spans="1:19" ht="17.399999999999999" x14ac:dyDescent="0.3">
      <c r="A8172" s="39" t="s">
        <v>1251</v>
      </c>
      <c r="B8172" s="39" t="s">
        <v>64</v>
      </c>
      <c r="C8172" s="39" t="s">
        <v>135</v>
      </c>
      <c r="D8172" s="39" t="s">
        <v>45</v>
      </c>
      <c r="E8172" s="70" t="s">
        <v>23</v>
      </c>
      <c r="F8172" s="70" t="s">
        <v>36</v>
      </c>
      <c r="G8172" s="78">
        <v>44983</v>
      </c>
      <c r="H8172" s="78">
        <v>45901</v>
      </c>
      <c r="I8172" s="69">
        <v>3816405.98</v>
      </c>
      <c r="J8172" s="70">
        <v>0</v>
      </c>
      <c r="K8172" s="71">
        <v>0.97799999999999998</v>
      </c>
      <c r="L8172" s="70">
        <v>0</v>
      </c>
      <c r="M8172" s="71">
        <v>0.77800000000000002</v>
      </c>
      <c r="N8172" s="72"/>
      <c r="O8172" s="73">
        <f>MIN(1,MAX(0,(1/(1+EXP(-(Assumptions!$B$5 + Assumptions!$B$6*$N8172))))*Assumptions!$B$3))</f>
        <v>3.9165722796764356E-2</v>
      </c>
      <c r="P8172" s="73">
        <f>VLOOKUP($F8172,Assumptions!$A$23:$B$27,2,FALSE)*Assumptions!$B$4</f>
        <v>0.55000000000000004</v>
      </c>
      <c r="Q8172" s="74">
        <f t="shared" si="254"/>
        <v>82209.764280926611</v>
      </c>
      <c r="R8172" s="75" t="str">
        <f>IF($O8172&lt;Assumptions!$B$17,"A",IF($O8172&lt;Assumptions!$B$18,"B",IF($O8172&lt;Assumptions!$B$19,"C",IF($O8172&lt;Assumptions!$B$20,"D","E"))))</f>
        <v>B</v>
      </c>
      <c r="S8172" s="75">
        <f t="shared" si="255"/>
        <v>0</v>
      </c>
    </row>
    <row r="8173" spans="1:19" ht="17.399999999999999" x14ac:dyDescent="0.3">
      <c r="A8173" s="39" t="s">
        <v>1251</v>
      </c>
      <c r="B8173" s="39" t="s">
        <v>64</v>
      </c>
      <c r="C8173" s="39" t="s">
        <v>135</v>
      </c>
      <c r="D8173" s="39" t="s">
        <v>45</v>
      </c>
      <c r="E8173" s="70" t="s">
        <v>23</v>
      </c>
      <c r="F8173" s="70" t="s">
        <v>36</v>
      </c>
      <c r="G8173" s="78">
        <v>44983</v>
      </c>
      <c r="H8173" s="78">
        <v>45931</v>
      </c>
      <c r="I8173" s="69">
        <v>3700257.9</v>
      </c>
      <c r="J8173" s="70">
        <v>65</v>
      </c>
      <c r="K8173" s="71">
        <v>0.80900000000000005</v>
      </c>
      <c r="L8173" s="70">
        <v>0</v>
      </c>
      <c r="M8173" s="71">
        <v>0.77800000000000002</v>
      </c>
      <c r="N8173" s="72"/>
      <c r="O8173" s="73">
        <f>MIN(1,MAX(0,(1/(1+EXP(-(Assumptions!$B$5 + Assumptions!$B$6*$N8173))))*Assumptions!$B$3))</f>
        <v>3.9165722796764356E-2</v>
      </c>
      <c r="P8173" s="73">
        <f>VLOOKUP($F8173,Assumptions!$A$23:$B$27,2,FALSE)*Assumptions!$B$4</f>
        <v>0.55000000000000004</v>
      </c>
      <c r="Q8173" s="74">
        <f t="shared" si="254"/>
        <v>79707.801353365576</v>
      </c>
      <c r="R8173" s="75" t="str">
        <f>IF($O8173&lt;Assumptions!$B$17,"A",IF($O8173&lt;Assumptions!$B$18,"B",IF($O8173&lt;Assumptions!$B$19,"C",IF($O8173&lt;Assumptions!$B$20,"D","E"))))</f>
        <v>B</v>
      </c>
      <c r="S8173" s="75">
        <f t="shared" si="255"/>
        <v>0</v>
      </c>
    </row>
    <row r="8174" spans="1:19" ht="17.399999999999999" x14ac:dyDescent="0.3">
      <c r="A8174" s="39" t="s">
        <v>1251</v>
      </c>
      <c r="B8174" s="39" t="s">
        <v>64</v>
      </c>
      <c r="C8174" s="39" t="s">
        <v>135</v>
      </c>
      <c r="D8174" s="39" t="s">
        <v>45</v>
      </c>
      <c r="E8174" s="70" t="s">
        <v>23</v>
      </c>
      <c r="F8174" s="70" t="s">
        <v>36</v>
      </c>
      <c r="G8174" s="78">
        <v>44983</v>
      </c>
      <c r="H8174" s="78">
        <v>45962</v>
      </c>
      <c r="I8174" s="69">
        <v>3581604.12</v>
      </c>
      <c r="J8174" s="70">
        <v>0</v>
      </c>
      <c r="K8174" s="71">
        <v>0.95699999999999996</v>
      </c>
      <c r="L8174" s="70">
        <v>0</v>
      </c>
      <c r="M8174" s="71">
        <v>0.77800000000000002</v>
      </c>
      <c r="N8174" s="72"/>
      <c r="O8174" s="73">
        <f>MIN(1,MAX(0,(1/(1+EXP(-(Assumptions!$B$5 + Assumptions!$B$6*$N8174))))*Assumptions!$B$3))</f>
        <v>3.9165722796764356E-2</v>
      </c>
      <c r="P8174" s="73">
        <f>VLOOKUP($F8174,Assumptions!$A$23:$B$27,2,FALSE)*Assumptions!$B$4</f>
        <v>0.55000000000000004</v>
      </c>
      <c r="Q8174" s="74">
        <f t="shared" si="254"/>
        <v>77151.862772418026</v>
      </c>
      <c r="R8174" s="75" t="str">
        <f>IF($O8174&lt;Assumptions!$B$17,"A",IF($O8174&lt;Assumptions!$B$18,"B",IF($O8174&lt;Assumptions!$B$19,"C",IF($O8174&lt;Assumptions!$B$20,"D","E"))))</f>
        <v>B</v>
      </c>
      <c r="S8174" s="75">
        <f t="shared" si="255"/>
        <v>0</v>
      </c>
    </row>
    <row r="8175" spans="1:19" ht="17.399999999999999" x14ac:dyDescent="0.3">
      <c r="A8175" s="39" t="s">
        <v>1251</v>
      </c>
      <c r="B8175" s="39" t="s">
        <v>64</v>
      </c>
      <c r="C8175" s="39" t="s">
        <v>135</v>
      </c>
      <c r="D8175" s="39" t="s">
        <v>45</v>
      </c>
      <c r="E8175" s="70" t="s">
        <v>23</v>
      </c>
      <c r="F8175" s="70" t="s">
        <v>36</v>
      </c>
      <c r="G8175" s="78">
        <v>44983</v>
      </c>
      <c r="H8175" s="78">
        <v>45992</v>
      </c>
      <c r="I8175" s="69">
        <v>3475910.89</v>
      </c>
      <c r="J8175" s="70">
        <v>0</v>
      </c>
      <c r="K8175" s="71">
        <v>1.1359999999999999</v>
      </c>
      <c r="L8175" s="70">
        <v>0</v>
      </c>
      <c r="M8175" s="71">
        <v>0.77800000000000002</v>
      </c>
      <c r="N8175" s="72"/>
      <c r="O8175" s="73">
        <f>MIN(1,MAX(0,(1/(1+EXP(-(Assumptions!$B$5 + Assumptions!$B$6*$N8175))))*Assumptions!$B$3))</f>
        <v>3.9165722796764356E-2</v>
      </c>
      <c r="P8175" s="73">
        <f>VLOOKUP($F8175,Assumptions!$A$23:$B$27,2,FALSE)*Assumptions!$B$4</f>
        <v>0.55000000000000004</v>
      </c>
      <c r="Q8175" s="74">
        <f t="shared" si="254"/>
        <v>74875.109311196982</v>
      </c>
      <c r="R8175" s="75" t="str">
        <f>IF($O8175&lt;Assumptions!$B$17,"A",IF($O8175&lt;Assumptions!$B$18,"B",IF($O8175&lt;Assumptions!$B$19,"C",IF($O8175&lt;Assumptions!$B$20,"D","E"))))</f>
        <v>B</v>
      </c>
      <c r="S8175" s="75">
        <f t="shared" si="255"/>
        <v>0</v>
      </c>
    </row>
    <row r="8176" spans="1:19" ht="17.399999999999999" x14ac:dyDescent="0.3">
      <c r="A8176" s="39" t="s">
        <v>1252</v>
      </c>
      <c r="B8176" s="39" t="s">
        <v>76</v>
      </c>
      <c r="C8176" s="39" t="s">
        <v>135</v>
      </c>
      <c r="D8176" s="39" t="s">
        <v>30</v>
      </c>
      <c r="E8176" s="70" t="s">
        <v>35</v>
      </c>
      <c r="F8176" s="70" t="s">
        <v>36</v>
      </c>
      <c r="G8176" s="78">
        <v>45103</v>
      </c>
      <c r="H8176" s="78">
        <v>45658</v>
      </c>
      <c r="I8176" s="69">
        <v>2320660.39</v>
      </c>
      <c r="J8176" s="70">
        <v>0</v>
      </c>
      <c r="K8176" s="71">
        <v>0.997</v>
      </c>
      <c r="L8176" s="70">
        <v>0</v>
      </c>
      <c r="M8176" s="71">
        <v>0.48899999999999999</v>
      </c>
      <c r="N8176" s="72"/>
      <c r="O8176" s="73">
        <f>MIN(1,MAX(0,(1/(1+EXP(-(Assumptions!$B$5 + Assumptions!$B$6*$N8176))))*Assumptions!$B$3))</f>
        <v>3.9165722796764356E-2</v>
      </c>
      <c r="P8176" s="73">
        <f>VLOOKUP($F8176,Assumptions!$A$23:$B$27,2,FALSE)*Assumptions!$B$4</f>
        <v>0.55000000000000004</v>
      </c>
      <c r="Q8176" s="74">
        <f t="shared" si="254"/>
        <v>49989.687847094094</v>
      </c>
      <c r="R8176" s="75" t="str">
        <f>IF($O8176&lt;Assumptions!$B$17,"A",IF($O8176&lt;Assumptions!$B$18,"B",IF($O8176&lt;Assumptions!$B$19,"C",IF($O8176&lt;Assumptions!$B$20,"D","E"))))</f>
        <v>B</v>
      </c>
      <c r="S8176" s="75">
        <f t="shared" si="255"/>
        <v>0</v>
      </c>
    </row>
    <row r="8177" spans="1:19" ht="17.399999999999999" x14ac:dyDescent="0.3">
      <c r="A8177" s="39" t="s">
        <v>1252</v>
      </c>
      <c r="B8177" s="39" t="s">
        <v>76</v>
      </c>
      <c r="C8177" s="39" t="s">
        <v>135</v>
      </c>
      <c r="D8177" s="39" t="s">
        <v>30</v>
      </c>
      <c r="E8177" s="70" t="s">
        <v>35</v>
      </c>
      <c r="F8177" s="70" t="s">
        <v>36</v>
      </c>
      <c r="G8177" s="78">
        <v>45103</v>
      </c>
      <c r="H8177" s="78">
        <v>45689</v>
      </c>
      <c r="I8177" s="69">
        <v>2257112.38</v>
      </c>
      <c r="J8177" s="70">
        <v>0</v>
      </c>
      <c r="K8177" s="71">
        <v>0.95499999999999996</v>
      </c>
      <c r="L8177" s="70">
        <v>0</v>
      </c>
      <c r="M8177" s="71">
        <v>0.48899999999999999</v>
      </c>
      <c r="N8177" s="72"/>
      <c r="O8177" s="73">
        <f>MIN(1,MAX(0,(1/(1+EXP(-(Assumptions!$B$5 + Assumptions!$B$6*$N8177))))*Assumptions!$B$3))</f>
        <v>3.9165722796764356E-2</v>
      </c>
      <c r="P8177" s="73">
        <f>VLOOKUP($F8177,Assumptions!$A$23:$B$27,2,FALSE)*Assumptions!$B$4</f>
        <v>0.55000000000000004</v>
      </c>
      <c r="Q8177" s="74">
        <f t="shared" si="254"/>
        <v>48620.790787923775</v>
      </c>
      <c r="R8177" s="75" t="str">
        <f>IF($O8177&lt;Assumptions!$B$17,"A",IF($O8177&lt;Assumptions!$B$18,"B",IF($O8177&lt;Assumptions!$B$19,"C",IF($O8177&lt;Assumptions!$B$20,"D","E"))))</f>
        <v>B</v>
      </c>
      <c r="S8177" s="75">
        <f t="shared" si="255"/>
        <v>0</v>
      </c>
    </row>
    <row r="8178" spans="1:19" ht="17.399999999999999" x14ac:dyDescent="0.3">
      <c r="A8178" s="39" t="s">
        <v>1252</v>
      </c>
      <c r="B8178" s="39" t="s">
        <v>76</v>
      </c>
      <c r="C8178" s="39" t="s">
        <v>135</v>
      </c>
      <c r="D8178" s="39" t="s">
        <v>30</v>
      </c>
      <c r="E8178" s="70" t="s">
        <v>35</v>
      </c>
      <c r="F8178" s="70" t="s">
        <v>36</v>
      </c>
      <c r="G8178" s="78">
        <v>45103</v>
      </c>
      <c r="H8178" s="78">
        <v>45717</v>
      </c>
      <c r="I8178" s="69">
        <v>2194883.39</v>
      </c>
      <c r="J8178" s="70">
        <v>35</v>
      </c>
      <c r="K8178" s="71">
        <v>0.81599999999999995</v>
      </c>
      <c r="L8178" s="70">
        <v>0</v>
      </c>
      <c r="M8178" s="71">
        <v>0.48899999999999999</v>
      </c>
      <c r="N8178" s="72"/>
      <c r="O8178" s="73">
        <f>MIN(1,MAX(0,(1/(1+EXP(-(Assumptions!$B$5 + Assumptions!$B$6*$N8178))))*Assumptions!$B$3))</f>
        <v>3.9165722796764356E-2</v>
      </c>
      <c r="P8178" s="73">
        <f>VLOOKUP($F8178,Assumptions!$A$23:$B$27,2,FALSE)*Assumptions!$B$4</f>
        <v>0.55000000000000004</v>
      </c>
      <c r="Q8178" s="74">
        <f t="shared" si="254"/>
        <v>47280.306933179345</v>
      </c>
      <c r="R8178" s="75" t="str">
        <f>IF($O8178&lt;Assumptions!$B$17,"A",IF($O8178&lt;Assumptions!$B$18,"B",IF($O8178&lt;Assumptions!$B$19,"C",IF($O8178&lt;Assumptions!$B$20,"D","E"))))</f>
        <v>B</v>
      </c>
      <c r="S8178" s="75">
        <f t="shared" si="255"/>
        <v>0</v>
      </c>
    </row>
    <row r="8179" spans="1:19" ht="17.399999999999999" x14ac:dyDescent="0.3">
      <c r="A8179" s="39" t="s">
        <v>1252</v>
      </c>
      <c r="B8179" s="39" t="s">
        <v>76</v>
      </c>
      <c r="C8179" s="39" t="s">
        <v>135</v>
      </c>
      <c r="D8179" s="39" t="s">
        <v>30</v>
      </c>
      <c r="E8179" s="70" t="s">
        <v>35</v>
      </c>
      <c r="F8179" s="70" t="s">
        <v>36</v>
      </c>
      <c r="G8179" s="78">
        <v>45103</v>
      </c>
      <c r="H8179" s="78">
        <v>45748</v>
      </c>
      <c r="I8179" s="69">
        <v>2137150.5299999998</v>
      </c>
      <c r="J8179" s="70">
        <v>0</v>
      </c>
      <c r="K8179" s="71">
        <v>0.95799999999999996</v>
      </c>
      <c r="L8179" s="70">
        <v>0</v>
      </c>
      <c r="M8179" s="71">
        <v>0.48899999999999999</v>
      </c>
      <c r="N8179" s="72"/>
      <c r="O8179" s="73">
        <f>MIN(1,MAX(0,(1/(1+EXP(-(Assumptions!$B$5 + Assumptions!$B$6*$N8179))))*Assumptions!$B$3))</f>
        <v>3.9165722796764356E-2</v>
      </c>
      <c r="P8179" s="73">
        <f>VLOOKUP($F8179,Assumptions!$A$23:$B$27,2,FALSE)*Assumptions!$B$4</f>
        <v>0.55000000000000004</v>
      </c>
      <c r="Q8179" s="74">
        <f t="shared" si="254"/>
        <v>46036.674878115919</v>
      </c>
      <c r="R8179" s="75" t="str">
        <f>IF($O8179&lt;Assumptions!$B$17,"A",IF($O8179&lt;Assumptions!$B$18,"B",IF($O8179&lt;Assumptions!$B$19,"C",IF($O8179&lt;Assumptions!$B$20,"D","E"))))</f>
        <v>B</v>
      </c>
      <c r="S8179" s="75">
        <f t="shared" si="255"/>
        <v>0</v>
      </c>
    </row>
    <row r="8180" spans="1:19" ht="17.399999999999999" x14ac:dyDescent="0.3">
      <c r="A8180" s="39" t="s">
        <v>1252</v>
      </c>
      <c r="B8180" s="39" t="s">
        <v>76</v>
      </c>
      <c r="C8180" s="39" t="s">
        <v>135</v>
      </c>
      <c r="D8180" s="39" t="s">
        <v>30</v>
      </c>
      <c r="E8180" s="70" t="s">
        <v>35</v>
      </c>
      <c r="F8180" s="70" t="s">
        <v>36</v>
      </c>
      <c r="G8180" s="78">
        <v>45103</v>
      </c>
      <c r="H8180" s="78">
        <v>45778</v>
      </c>
      <c r="I8180" s="69">
        <v>2072717.83</v>
      </c>
      <c r="J8180" s="70">
        <v>0</v>
      </c>
      <c r="K8180" s="71">
        <v>1.0489999999999999</v>
      </c>
      <c r="L8180" s="70">
        <v>0</v>
      </c>
      <c r="M8180" s="71">
        <v>0.48899999999999999</v>
      </c>
      <c r="N8180" s="72"/>
      <c r="O8180" s="73">
        <f>MIN(1,MAX(0,(1/(1+EXP(-(Assumptions!$B$5 + Assumptions!$B$6*$N8180))))*Assumptions!$B$3))</f>
        <v>3.9165722796764356E-2</v>
      </c>
      <c r="P8180" s="73">
        <f>VLOOKUP($F8180,Assumptions!$A$23:$B$27,2,FALSE)*Assumptions!$B$4</f>
        <v>0.55000000000000004</v>
      </c>
      <c r="Q8180" s="74">
        <f t="shared" si="254"/>
        <v>44648.720581130023</v>
      </c>
      <c r="R8180" s="75" t="str">
        <f>IF($O8180&lt;Assumptions!$B$17,"A",IF($O8180&lt;Assumptions!$B$18,"B",IF($O8180&lt;Assumptions!$B$19,"C",IF($O8180&lt;Assumptions!$B$20,"D","E"))))</f>
        <v>B</v>
      </c>
      <c r="S8180" s="75">
        <f t="shared" si="255"/>
        <v>0</v>
      </c>
    </row>
    <row r="8181" spans="1:19" ht="17.399999999999999" x14ac:dyDescent="0.3">
      <c r="A8181" s="39" t="s">
        <v>1252</v>
      </c>
      <c r="B8181" s="39" t="s">
        <v>76</v>
      </c>
      <c r="C8181" s="39" t="s">
        <v>135</v>
      </c>
      <c r="D8181" s="39" t="s">
        <v>30</v>
      </c>
      <c r="E8181" s="70" t="s">
        <v>35</v>
      </c>
      <c r="F8181" s="70" t="s">
        <v>36</v>
      </c>
      <c r="G8181" s="78">
        <v>45103</v>
      </c>
      <c r="H8181" s="78">
        <v>45809</v>
      </c>
      <c r="I8181" s="69">
        <v>2009948.01</v>
      </c>
      <c r="J8181" s="70">
        <v>0</v>
      </c>
      <c r="K8181" s="71">
        <v>1.0900000000000001</v>
      </c>
      <c r="L8181" s="70">
        <v>0</v>
      </c>
      <c r="M8181" s="71">
        <v>0.48899999999999999</v>
      </c>
      <c r="N8181" s="72"/>
      <c r="O8181" s="73">
        <f>MIN(1,MAX(0,(1/(1+EXP(-(Assumptions!$B$5 + Assumptions!$B$6*$N8181))))*Assumptions!$B$3))</f>
        <v>3.9165722796764356E-2</v>
      </c>
      <c r="P8181" s="73">
        <f>VLOOKUP($F8181,Assumptions!$A$23:$B$27,2,FALSE)*Assumptions!$B$4</f>
        <v>0.55000000000000004</v>
      </c>
      <c r="Q8181" s="74">
        <f t="shared" si="254"/>
        <v>43296.586627562487</v>
      </c>
      <c r="R8181" s="75" t="str">
        <f>IF($O8181&lt;Assumptions!$B$17,"A",IF($O8181&lt;Assumptions!$B$18,"B",IF($O8181&lt;Assumptions!$B$19,"C",IF($O8181&lt;Assumptions!$B$20,"D","E"))))</f>
        <v>B</v>
      </c>
      <c r="S8181" s="75">
        <f t="shared" si="255"/>
        <v>0</v>
      </c>
    </row>
    <row r="8182" spans="1:19" ht="17.399999999999999" x14ac:dyDescent="0.3">
      <c r="A8182" s="39" t="s">
        <v>1252</v>
      </c>
      <c r="B8182" s="39" t="s">
        <v>76</v>
      </c>
      <c r="C8182" s="39" t="s">
        <v>135</v>
      </c>
      <c r="D8182" s="39" t="s">
        <v>30</v>
      </c>
      <c r="E8182" s="70" t="s">
        <v>35</v>
      </c>
      <c r="F8182" s="70" t="s">
        <v>36</v>
      </c>
      <c r="G8182" s="78">
        <v>45103</v>
      </c>
      <c r="H8182" s="78">
        <v>45839</v>
      </c>
      <c r="I8182" s="69">
        <v>1954502.26</v>
      </c>
      <c r="J8182" s="70">
        <v>185</v>
      </c>
      <c r="K8182" s="71">
        <v>0.32</v>
      </c>
      <c r="L8182" s="70">
        <v>0</v>
      </c>
      <c r="M8182" s="71">
        <v>0.48899999999999999</v>
      </c>
      <c r="N8182" s="72"/>
      <c r="O8182" s="73">
        <f>MIN(1,MAX(0,(1/(1+EXP(-(Assumptions!$B$5 + Assumptions!$B$6*$N8182))))*Assumptions!$B$3))</f>
        <v>3.9165722796764356E-2</v>
      </c>
      <c r="P8182" s="73">
        <f>VLOOKUP($F8182,Assumptions!$A$23:$B$27,2,FALSE)*Assumptions!$B$4</f>
        <v>0.55000000000000004</v>
      </c>
      <c r="Q8182" s="74">
        <f t="shared" si="254"/>
        <v>42102.221546445202</v>
      </c>
      <c r="R8182" s="75" t="str">
        <f>IF($O8182&lt;Assumptions!$B$17,"A",IF($O8182&lt;Assumptions!$B$18,"B",IF($O8182&lt;Assumptions!$B$19,"C",IF($O8182&lt;Assumptions!$B$20,"D","E"))))</f>
        <v>B</v>
      </c>
      <c r="S8182" s="75">
        <f t="shared" si="255"/>
        <v>1</v>
      </c>
    </row>
    <row r="8183" spans="1:19" ht="17.399999999999999" x14ac:dyDescent="0.3">
      <c r="A8183" s="39" t="s">
        <v>1252</v>
      </c>
      <c r="B8183" s="39" t="s">
        <v>76</v>
      </c>
      <c r="C8183" s="39" t="s">
        <v>135</v>
      </c>
      <c r="D8183" s="39" t="s">
        <v>30</v>
      </c>
      <c r="E8183" s="70" t="s">
        <v>35</v>
      </c>
      <c r="F8183" s="70" t="s">
        <v>36</v>
      </c>
      <c r="G8183" s="78">
        <v>45103</v>
      </c>
      <c r="H8183" s="78">
        <v>45870</v>
      </c>
      <c r="I8183" s="69">
        <v>1894041.11</v>
      </c>
      <c r="J8183" s="70">
        <v>0</v>
      </c>
      <c r="K8183" s="71">
        <v>1.137</v>
      </c>
      <c r="L8183" s="70">
        <v>0</v>
      </c>
      <c r="M8183" s="71">
        <v>0.48899999999999999</v>
      </c>
      <c r="N8183" s="72"/>
      <c r="O8183" s="73">
        <f>MIN(1,MAX(0,(1/(1+EXP(-(Assumptions!$B$5 + Assumptions!$B$6*$N8183))))*Assumptions!$B$3))</f>
        <v>3.9165722796764356E-2</v>
      </c>
      <c r="P8183" s="73">
        <f>VLOOKUP($F8183,Assumptions!$A$23:$B$27,2,FALSE)*Assumptions!$B$4</f>
        <v>0.55000000000000004</v>
      </c>
      <c r="Q8183" s="74">
        <f t="shared" si="254"/>
        <v>40799.818993964735</v>
      </c>
      <c r="R8183" s="75" t="str">
        <f>IF($O8183&lt;Assumptions!$B$17,"A",IF($O8183&lt;Assumptions!$B$18,"B",IF($O8183&lt;Assumptions!$B$19,"C",IF($O8183&lt;Assumptions!$B$20,"D","E"))))</f>
        <v>B</v>
      </c>
      <c r="S8183" s="75">
        <f t="shared" si="255"/>
        <v>0</v>
      </c>
    </row>
    <row r="8184" spans="1:19" ht="17.399999999999999" x14ac:dyDescent="0.3">
      <c r="A8184" s="39" t="s">
        <v>1252</v>
      </c>
      <c r="B8184" s="39" t="s">
        <v>76</v>
      </c>
      <c r="C8184" s="39" t="s">
        <v>135</v>
      </c>
      <c r="D8184" s="39" t="s">
        <v>30</v>
      </c>
      <c r="E8184" s="70" t="s">
        <v>35</v>
      </c>
      <c r="F8184" s="70" t="s">
        <v>36</v>
      </c>
      <c r="G8184" s="78">
        <v>45103</v>
      </c>
      <c r="H8184" s="78">
        <v>45901</v>
      </c>
      <c r="I8184" s="69">
        <v>1838393.58</v>
      </c>
      <c r="J8184" s="70">
        <v>35</v>
      </c>
      <c r="K8184" s="71">
        <v>0.58099999999999996</v>
      </c>
      <c r="L8184" s="70">
        <v>0</v>
      </c>
      <c r="M8184" s="71">
        <v>0.48899999999999999</v>
      </c>
      <c r="N8184" s="72"/>
      <c r="O8184" s="73">
        <f>MIN(1,MAX(0,(1/(1+EXP(-(Assumptions!$B$5 + Assumptions!$B$6*$N8184))))*Assumptions!$B$3))</f>
        <v>3.9165722796764356E-2</v>
      </c>
      <c r="P8184" s="73">
        <f>VLOOKUP($F8184,Assumptions!$A$23:$B$27,2,FALSE)*Assumptions!$B$4</f>
        <v>0.55000000000000004</v>
      </c>
      <c r="Q8184" s="74">
        <f t="shared" si="254"/>
        <v>39601.10734009718</v>
      </c>
      <c r="R8184" s="75" t="str">
        <f>IF($O8184&lt;Assumptions!$B$17,"A",IF($O8184&lt;Assumptions!$B$18,"B",IF($O8184&lt;Assumptions!$B$19,"C",IF($O8184&lt;Assumptions!$B$20,"D","E"))))</f>
        <v>B</v>
      </c>
      <c r="S8184" s="75">
        <f t="shared" si="255"/>
        <v>0</v>
      </c>
    </row>
    <row r="8185" spans="1:19" ht="17.399999999999999" x14ac:dyDescent="0.3">
      <c r="A8185" s="39" t="s">
        <v>1252</v>
      </c>
      <c r="B8185" s="39" t="s">
        <v>76</v>
      </c>
      <c r="C8185" s="39" t="s">
        <v>135</v>
      </c>
      <c r="D8185" s="39" t="s">
        <v>30</v>
      </c>
      <c r="E8185" s="70" t="s">
        <v>35</v>
      </c>
      <c r="F8185" s="70" t="s">
        <v>36</v>
      </c>
      <c r="G8185" s="78">
        <v>45103</v>
      </c>
      <c r="H8185" s="78">
        <v>45931</v>
      </c>
      <c r="I8185" s="69">
        <v>1790234.49</v>
      </c>
      <c r="J8185" s="70">
        <v>15</v>
      </c>
      <c r="K8185" s="71">
        <v>1.099</v>
      </c>
      <c r="L8185" s="70">
        <v>0</v>
      </c>
      <c r="M8185" s="71">
        <v>0.48899999999999999</v>
      </c>
      <c r="N8185" s="72"/>
      <c r="O8185" s="73">
        <f>MIN(1,MAX(0,(1/(1+EXP(-(Assumptions!$B$5 + Assumptions!$B$6*$N8185))))*Assumptions!$B$3))</f>
        <v>3.9165722796764356E-2</v>
      </c>
      <c r="P8185" s="73">
        <f>VLOOKUP($F8185,Assumptions!$A$23:$B$27,2,FALSE)*Assumptions!$B$4</f>
        <v>0.55000000000000004</v>
      </c>
      <c r="Q8185" s="74">
        <f t="shared" si="254"/>
        <v>38563.705277100751</v>
      </c>
      <c r="R8185" s="75" t="str">
        <f>IF($O8185&lt;Assumptions!$B$17,"A",IF($O8185&lt;Assumptions!$B$18,"B",IF($O8185&lt;Assumptions!$B$19,"C",IF($O8185&lt;Assumptions!$B$20,"D","E"))))</f>
        <v>B</v>
      </c>
      <c r="S8185" s="75">
        <f t="shared" si="255"/>
        <v>0</v>
      </c>
    </row>
    <row r="8186" spans="1:19" ht="17.399999999999999" x14ac:dyDescent="0.3">
      <c r="A8186" s="39" t="s">
        <v>1252</v>
      </c>
      <c r="B8186" s="39" t="s">
        <v>76</v>
      </c>
      <c r="C8186" s="39" t="s">
        <v>135</v>
      </c>
      <c r="D8186" s="39" t="s">
        <v>30</v>
      </c>
      <c r="E8186" s="70" t="s">
        <v>35</v>
      </c>
      <c r="F8186" s="70" t="s">
        <v>36</v>
      </c>
      <c r="G8186" s="78">
        <v>45103</v>
      </c>
      <c r="H8186" s="78">
        <v>45962</v>
      </c>
      <c r="I8186" s="69">
        <v>1742604.48</v>
      </c>
      <c r="J8186" s="70">
        <v>0</v>
      </c>
      <c r="K8186" s="71">
        <v>1.1100000000000001</v>
      </c>
      <c r="L8186" s="70">
        <v>0</v>
      </c>
      <c r="M8186" s="71">
        <v>0.48899999999999999</v>
      </c>
      <c r="N8186" s="72"/>
      <c r="O8186" s="73">
        <f>MIN(1,MAX(0,(1/(1+EXP(-(Assumptions!$B$5 + Assumptions!$B$6*$N8186))))*Assumptions!$B$3))</f>
        <v>3.9165722796764356E-2</v>
      </c>
      <c r="P8186" s="73">
        <f>VLOOKUP($F8186,Assumptions!$A$23:$B$27,2,FALSE)*Assumptions!$B$4</f>
        <v>0.55000000000000004</v>
      </c>
      <c r="Q8186" s="74">
        <f t="shared" si="254"/>
        <v>37537.700204443834</v>
      </c>
      <c r="R8186" s="75" t="str">
        <f>IF($O8186&lt;Assumptions!$B$17,"A",IF($O8186&lt;Assumptions!$B$18,"B",IF($O8186&lt;Assumptions!$B$19,"C",IF($O8186&lt;Assumptions!$B$20,"D","E"))))</f>
        <v>B</v>
      </c>
      <c r="S8186" s="75">
        <f t="shared" si="255"/>
        <v>0</v>
      </c>
    </row>
    <row r="8187" spans="1:19" ht="17.399999999999999" x14ac:dyDescent="0.3">
      <c r="A8187" s="39" t="s">
        <v>1252</v>
      </c>
      <c r="B8187" s="39" t="s">
        <v>76</v>
      </c>
      <c r="C8187" s="39" t="s">
        <v>135</v>
      </c>
      <c r="D8187" s="39" t="s">
        <v>30</v>
      </c>
      <c r="E8187" s="70" t="s">
        <v>35</v>
      </c>
      <c r="F8187" s="70" t="s">
        <v>36</v>
      </c>
      <c r="G8187" s="78">
        <v>45103</v>
      </c>
      <c r="H8187" s="78">
        <v>45992</v>
      </c>
      <c r="I8187" s="69">
        <v>1686024.98</v>
      </c>
      <c r="J8187" s="70">
        <v>0</v>
      </c>
      <c r="K8187" s="71">
        <v>0.95199999999999996</v>
      </c>
      <c r="L8187" s="70">
        <v>0</v>
      </c>
      <c r="M8187" s="71">
        <v>0.48899999999999999</v>
      </c>
      <c r="N8187" s="72"/>
      <c r="O8187" s="73">
        <f>MIN(1,MAX(0,(1/(1+EXP(-(Assumptions!$B$5 + Assumptions!$B$6*$N8187))))*Assumptions!$B$3))</f>
        <v>3.9165722796764356E-2</v>
      </c>
      <c r="P8187" s="73">
        <f>VLOOKUP($F8187,Assumptions!$A$23:$B$27,2,FALSE)*Assumptions!$B$4</f>
        <v>0.55000000000000004</v>
      </c>
      <c r="Q8187" s="74">
        <f t="shared" si="254"/>
        <v>36318.912847305095</v>
      </c>
      <c r="R8187" s="75" t="str">
        <f>IF($O8187&lt;Assumptions!$B$17,"A",IF($O8187&lt;Assumptions!$B$18,"B",IF($O8187&lt;Assumptions!$B$19,"C",IF($O8187&lt;Assumptions!$B$20,"D","E"))))</f>
        <v>B</v>
      </c>
      <c r="S8187" s="75">
        <f t="shared" si="255"/>
        <v>0</v>
      </c>
    </row>
    <row r="8188" spans="1:19" ht="17.399999999999999" x14ac:dyDescent="0.3">
      <c r="A8188" s="39" t="s">
        <v>1253</v>
      </c>
      <c r="B8188" s="39" t="s">
        <v>53</v>
      </c>
      <c r="C8188" s="39" t="s">
        <v>144</v>
      </c>
      <c r="D8188" s="39" t="s">
        <v>34</v>
      </c>
      <c r="E8188" s="70" t="s">
        <v>23</v>
      </c>
      <c r="F8188" s="70" t="s">
        <v>28</v>
      </c>
      <c r="G8188" s="78">
        <v>45951</v>
      </c>
      <c r="H8188" s="78">
        <v>45931</v>
      </c>
      <c r="I8188" s="69">
        <v>6552308.21</v>
      </c>
      <c r="J8188" s="70">
        <v>35</v>
      </c>
      <c r="K8188" s="71">
        <v>0.44900000000000001</v>
      </c>
      <c r="L8188" s="70">
        <v>0</v>
      </c>
      <c r="M8188" s="71">
        <v>0.58799999999999997</v>
      </c>
      <c r="N8188" s="72"/>
      <c r="O8188" s="73">
        <f>MIN(1,MAX(0,(1/(1+EXP(-(Assumptions!$B$5 + Assumptions!$B$6*$N8188))))*Assumptions!$B$3))</f>
        <v>3.9165722796764356E-2</v>
      </c>
      <c r="P8188" s="73">
        <f>VLOOKUP($F8188,Assumptions!$A$23:$B$27,2,FALSE)*Assumptions!$B$4</f>
        <v>0.35</v>
      </c>
      <c r="Q8188" s="74">
        <f t="shared" si="254"/>
        <v>89819.060461138128</v>
      </c>
      <c r="R8188" s="75" t="str">
        <f>IF($O8188&lt;Assumptions!$B$17,"A",IF($O8188&lt;Assumptions!$B$18,"B",IF($O8188&lt;Assumptions!$B$19,"C",IF($O8188&lt;Assumptions!$B$20,"D","E"))))</f>
        <v>B</v>
      </c>
      <c r="S8188" s="75">
        <f t="shared" si="255"/>
        <v>0</v>
      </c>
    </row>
    <row r="8189" spans="1:19" ht="17.399999999999999" x14ac:dyDescent="0.3">
      <c r="A8189" s="39" t="s">
        <v>1253</v>
      </c>
      <c r="B8189" s="39" t="s">
        <v>53</v>
      </c>
      <c r="C8189" s="39" t="s">
        <v>144</v>
      </c>
      <c r="D8189" s="39" t="s">
        <v>34</v>
      </c>
      <c r="E8189" s="70" t="s">
        <v>23</v>
      </c>
      <c r="F8189" s="70" t="s">
        <v>28</v>
      </c>
      <c r="G8189" s="78">
        <v>45951</v>
      </c>
      <c r="H8189" s="78">
        <v>45962</v>
      </c>
      <c r="I8189" s="69">
        <v>6408936.1100000003</v>
      </c>
      <c r="J8189" s="70">
        <v>0</v>
      </c>
      <c r="K8189" s="71">
        <v>1.0860000000000001</v>
      </c>
      <c r="L8189" s="70">
        <v>0</v>
      </c>
      <c r="M8189" s="71">
        <v>0.58799999999999997</v>
      </c>
      <c r="N8189" s="72"/>
      <c r="O8189" s="73">
        <f>MIN(1,MAX(0,(1/(1+EXP(-(Assumptions!$B$5 + Assumptions!$B$6*$N8189))))*Assumptions!$B$3))</f>
        <v>3.9165722796764356E-2</v>
      </c>
      <c r="P8189" s="73">
        <f>VLOOKUP($F8189,Assumptions!$A$23:$B$27,2,FALSE)*Assumptions!$B$4</f>
        <v>0.35</v>
      </c>
      <c r="Q8189" s="74">
        <f t="shared" si="254"/>
        <v>87853.715287251645</v>
      </c>
      <c r="R8189" s="75" t="str">
        <f>IF($O8189&lt;Assumptions!$B$17,"A",IF($O8189&lt;Assumptions!$B$18,"B",IF($O8189&lt;Assumptions!$B$19,"C",IF($O8189&lt;Assumptions!$B$20,"D","E"))))</f>
        <v>B</v>
      </c>
      <c r="S8189" s="75">
        <f t="shared" si="255"/>
        <v>0</v>
      </c>
    </row>
    <row r="8190" spans="1:19" ht="17.399999999999999" x14ac:dyDescent="0.3">
      <c r="A8190" s="39" t="s">
        <v>1253</v>
      </c>
      <c r="B8190" s="39" t="s">
        <v>53</v>
      </c>
      <c r="C8190" s="39" t="s">
        <v>144</v>
      </c>
      <c r="D8190" s="39" t="s">
        <v>34</v>
      </c>
      <c r="E8190" s="70" t="s">
        <v>23</v>
      </c>
      <c r="F8190" s="70" t="s">
        <v>28</v>
      </c>
      <c r="G8190" s="78">
        <v>45951</v>
      </c>
      <c r="H8190" s="78">
        <v>45992</v>
      </c>
      <c r="I8190" s="69">
        <v>6260178.5199999996</v>
      </c>
      <c r="J8190" s="70">
        <v>0</v>
      </c>
      <c r="K8190" s="71">
        <v>0.998</v>
      </c>
      <c r="L8190" s="70">
        <v>0</v>
      </c>
      <c r="M8190" s="71">
        <v>0.58799999999999997</v>
      </c>
      <c r="N8190" s="72"/>
      <c r="O8190" s="73">
        <f>MIN(1,MAX(0,(1/(1+EXP(-(Assumptions!$B$5 + Assumptions!$B$6*$N8190))))*Assumptions!$B$3))</f>
        <v>3.9165722796764356E-2</v>
      </c>
      <c r="P8190" s="73">
        <f>VLOOKUP($F8190,Assumptions!$A$23:$B$27,2,FALSE)*Assumptions!$B$4</f>
        <v>0.35</v>
      </c>
      <c r="Q8190" s="74">
        <f t="shared" si="254"/>
        <v>85814.545800402484</v>
      </c>
      <c r="R8190" s="75" t="str">
        <f>IF($O8190&lt;Assumptions!$B$17,"A",IF($O8190&lt;Assumptions!$B$18,"B",IF($O8190&lt;Assumptions!$B$19,"C",IF($O8190&lt;Assumptions!$B$20,"D","E"))))</f>
        <v>B</v>
      </c>
      <c r="S8190" s="75">
        <f t="shared" si="255"/>
        <v>0</v>
      </c>
    </row>
    <row r="8191" spans="1:19" ht="17.399999999999999" x14ac:dyDescent="0.3">
      <c r="A8191" s="39" t="s">
        <v>1254</v>
      </c>
      <c r="B8191" s="39" t="s">
        <v>44</v>
      </c>
      <c r="C8191" s="39" t="s">
        <v>144</v>
      </c>
      <c r="D8191" s="39" t="s">
        <v>38</v>
      </c>
      <c r="E8191" s="70" t="s">
        <v>35</v>
      </c>
      <c r="F8191" s="70" t="s">
        <v>24</v>
      </c>
      <c r="G8191" s="78">
        <v>44978</v>
      </c>
      <c r="H8191" s="78">
        <v>45658</v>
      </c>
      <c r="I8191" s="69">
        <v>15240109.689999999</v>
      </c>
      <c r="J8191" s="70">
        <v>0</v>
      </c>
      <c r="K8191" s="71">
        <v>1.0389999999999999</v>
      </c>
      <c r="L8191" s="70">
        <v>0</v>
      </c>
      <c r="M8191" s="71">
        <v>1.131</v>
      </c>
      <c r="N8191" s="72"/>
      <c r="O8191" s="73">
        <f>MIN(1,MAX(0,(1/(1+EXP(-(Assumptions!$B$5 + Assumptions!$B$6*$N8191))))*Assumptions!$B$3))</f>
        <v>3.9165722796764356E-2</v>
      </c>
      <c r="P8191" s="73">
        <f>VLOOKUP($F8191,Assumptions!$A$23:$B$27,2,FALSE)*Assumptions!$B$4</f>
        <v>0.2</v>
      </c>
      <c r="Q8191" s="74">
        <f t="shared" si="254"/>
        <v>119377.98230216448</v>
      </c>
      <c r="R8191" s="75" t="str">
        <f>IF($O8191&lt;Assumptions!$B$17,"A",IF($O8191&lt;Assumptions!$B$18,"B",IF($O8191&lt;Assumptions!$B$19,"C",IF($O8191&lt;Assumptions!$B$20,"D","E"))))</f>
        <v>B</v>
      </c>
      <c r="S8191" s="75">
        <f t="shared" si="255"/>
        <v>0</v>
      </c>
    </row>
    <row r="8192" spans="1:19" ht="17.399999999999999" x14ac:dyDescent="0.3">
      <c r="A8192" s="39" t="s">
        <v>1254</v>
      </c>
      <c r="B8192" s="39" t="s">
        <v>44</v>
      </c>
      <c r="C8192" s="39" t="s">
        <v>144</v>
      </c>
      <c r="D8192" s="39" t="s">
        <v>38</v>
      </c>
      <c r="E8192" s="70" t="s">
        <v>35</v>
      </c>
      <c r="F8192" s="70" t="s">
        <v>24</v>
      </c>
      <c r="G8192" s="78">
        <v>44978</v>
      </c>
      <c r="H8192" s="78">
        <v>45689</v>
      </c>
      <c r="I8192" s="69">
        <v>14911372.800000001</v>
      </c>
      <c r="J8192" s="70">
        <v>65</v>
      </c>
      <c r="K8192" s="71">
        <v>0.47799999999999998</v>
      </c>
      <c r="L8192" s="70">
        <v>0</v>
      </c>
      <c r="M8192" s="71">
        <v>1.131</v>
      </c>
      <c r="N8192" s="72"/>
      <c r="O8192" s="73">
        <f>MIN(1,MAX(0,(1/(1+EXP(-(Assumptions!$B$5 + Assumptions!$B$6*$N8192))))*Assumptions!$B$3))</f>
        <v>3.9165722796764356E-2</v>
      </c>
      <c r="P8192" s="73">
        <f>VLOOKUP($F8192,Assumptions!$A$23:$B$27,2,FALSE)*Assumptions!$B$4</f>
        <v>0.2</v>
      </c>
      <c r="Q8192" s="74">
        <f t="shared" si="254"/>
        <v>116802.93872080241</v>
      </c>
      <c r="R8192" s="75" t="str">
        <f>IF($O8192&lt;Assumptions!$B$17,"A",IF($O8192&lt;Assumptions!$B$18,"B",IF($O8192&lt;Assumptions!$B$19,"C",IF($O8192&lt;Assumptions!$B$20,"D","E"))))</f>
        <v>B</v>
      </c>
      <c r="S8192" s="75">
        <f t="shared" si="255"/>
        <v>0</v>
      </c>
    </row>
    <row r="8193" spans="1:19" ht="17.399999999999999" x14ac:dyDescent="0.3">
      <c r="A8193" s="39" t="s">
        <v>1254</v>
      </c>
      <c r="B8193" s="39" t="s">
        <v>44</v>
      </c>
      <c r="C8193" s="39" t="s">
        <v>144</v>
      </c>
      <c r="D8193" s="39" t="s">
        <v>38</v>
      </c>
      <c r="E8193" s="70" t="s">
        <v>35</v>
      </c>
      <c r="F8193" s="70" t="s">
        <v>24</v>
      </c>
      <c r="G8193" s="78">
        <v>44978</v>
      </c>
      <c r="H8193" s="78">
        <v>45717</v>
      </c>
      <c r="I8193" s="69">
        <v>14504961.039999999</v>
      </c>
      <c r="J8193" s="70">
        <v>0</v>
      </c>
      <c r="K8193" s="71">
        <v>1.018</v>
      </c>
      <c r="L8193" s="70">
        <v>0</v>
      </c>
      <c r="M8193" s="71">
        <v>1.131</v>
      </c>
      <c r="N8193" s="72"/>
      <c r="O8193" s="73">
        <f>MIN(1,MAX(0,(1/(1+EXP(-(Assumptions!$B$5 + Assumptions!$B$6*$N8193))))*Assumptions!$B$3))</f>
        <v>3.9165722796764356E-2</v>
      </c>
      <c r="P8193" s="73">
        <f>VLOOKUP($F8193,Assumptions!$A$23:$B$27,2,FALSE)*Assumptions!$B$4</f>
        <v>0.2</v>
      </c>
      <c r="Q8193" s="74">
        <f t="shared" ref="Q8193:Q8256" si="256">$I8193*$O8193*$P8193</f>
        <v>113619.45665410136</v>
      </c>
      <c r="R8193" s="75" t="str">
        <f>IF($O8193&lt;Assumptions!$B$17,"A",IF($O8193&lt;Assumptions!$B$18,"B",IF($O8193&lt;Assumptions!$B$19,"C",IF($O8193&lt;Assumptions!$B$20,"D","E"))))</f>
        <v>B</v>
      </c>
      <c r="S8193" s="75">
        <f t="shared" ref="S8193:S8256" si="257">--($J8193&gt;=180)</f>
        <v>0</v>
      </c>
    </row>
    <row r="8194" spans="1:19" ht="17.399999999999999" x14ac:dyDescent="0.3">
      <c r="A8194" s="39" t="s">
        <v>1254</v>
      </c>
      <c r="B8194" s="39" t="s">
        <v>44</v>
      </c>
      <c r="C8194" s="39" t="s">
        <v>144</v>
      </c>
      <c r="D8194" s="39" t="s">
        <v>38</v>
      </c>
      <c r="E8194" s="70" t="s">
        <v>35</v>
      </c>
      <c r="F8194" s="70" t="s">
        <v>24</v>
      </c>
      <c r="G8194" s="78">
        <v>44978</v>
      </c>
      <c r="H8194" s="78">
        <v>45748</v>
      </c>
      <c r="I8194" s="69">
        <v>14180796.09</v>
      </c>
      <c r="J8194" s="70">
        <v>15</v>
      </c>
      <c r="K8194" s="71">
        <v>1.0649999999999999</v>
      </c>
      <c r="L8194" s="70">
        <v>0</v>
      </c>
      <c r="M8194" s="71">
        <v>1.131</v>
      </c>
      <c r="N8194" s="72"/>
      <c r="O8194" s="73">
        <f>MIN(1,MAX(0,(1/(1+EXP(-(Assumptions!$B$5 + Assumptions!$B$6*$N8194))))*Assumptions!$B$3))</f>
        <v>3.9165722796764356E-2</v>
      </c>
      <c r="P8194" s="73">
        <f>VLOOKUP($F8194,Assumptions!$A$23:$B$27,2,FALSE)*Assumptions!$B$4</f>
        <v>0.2</v>
      </c>
      <c r="Q8194" s="74">
        <f t="shared" si="256"/>
        <v>111080.22573967598</v>
      </c>
      <c r="R8194" s="75" t="str">
        <f>IF($O8194&lt;Assumptions!$B$17,"A",IF($O8194&lt;Assumptions!$B$18,"B",IF($O8194&lt;Assumptions!$B$19,"C",IF($O8194&lt;Assumptions!$B$20,"D","E"))))</f>
        <v>B</v>
      </c>
      <c r="S8194" s="75">
        <f t="shared" si="257"/>
        <v>0</v>
      </c>
    </row>
    <row r="8195" spans="1:19" ht="17.399999999999999" x14ac:dyDescent="0.3">
      <c r="A8195" s="39" t="s">
        <v>1254</v>
      </c>
      <c r="B8195" s="39" t="s">
        <v>44</v>
      </c>
      <c r="C8195" s="39" t="s">
        <v>144</v>
      </c>
      <c r="D8195" s="39" t="s">
        <v>38</v>
      </c>
      <c r="E8195" s="70" t="s">
        <v>35</v>
      </c>
      <c r="F8195" s="70" t="s">
        <v>24</v>
      </c>
      <c r="G8195" s="78">
        <v>44978</v>
      </c>
      <c r="H8195" s="78">
        <v>45778</v>
      </c>
      <c r="I8195" s="69">
        <v>13841118.74</v>
      </c>
      <c r="J8195" s="70">
        <v>0</v>
      </c>
      <c r="K8195" s="71">
        <v>0.96799999999999997</v>
      </c>
      <c r="L8195" s="70">
        <v>0</v>
      </c>
      <c r="M8195" s="71">
        <v>1.131</v>
      </c>
      <c r="N8195" s="72"/>
      <c r="O8195" s="73">
        <f>MIN(1,MAX(0,(1/(1+EXP(-(Assumptions!$B$5 + Assumptions!$B$6*$N8195))))*Assumptions!$B$3))</f>
        <v>3.9165722796764356E-2</v>
      </c>
      <c r="P8195" s="73">
        <f>VLOOKUP($F8195,Assumptions!$A$23:$B$27,2,FALSE)*Assumptions!$B$4</f>
        <v>0.2</v>
      </c>
      <c r="Q8195" s="74">
        <f t="shared" si="256"/>
        <v>108419.48395358806</v>
      </c>
      <c r="R8195" s="75" t="str">
        <f>IF($O8195&lt;Assumptions!$B$17,"A",IF($O8195&lt;Assumptions!$B$18,"B",IF($O8195&lt;Assumptions!$B$19,"C",IF($O8195&lt;Assumptions!$B$20,"D","E"))))</f>
        <v>B</v>
      </c>
      <c r="S8195" s="75">
        <f t="shared" si="257"/>
        <v>0</v>
      </c>
    </row>
    <row r="8196" spans="1:19" ht="17.399999999999999" x14ac:dyDescent="0.3">
      <c r="A8196" s="39" t="s">
        <v>1254</v>
      </c>
      <c r="B8196" s="39" t="s">
        <v>44</v>
      </c>
      <c r="C8196" s="39" t="s">
        <v>144</v>
      </c>
      <c r="D8196" s="39" t="s">
        <v>38</v>
      </c>
      <c r="E8196" s="70" t="s">
        <v>35</v>
      </c>
      <c r="F8196" s="70" t="s">
        <v>24</v>
      </c>
      <c r="G8196" s="78">
        <v>44978</v>
      </c>
      <c r="H8196" s="78">
        <v>45809</v>
      </c>
      <c r="I8196" s="69">
        <v>13511314.43</v>
      </c>
      <c r="J8196" s="70">
        <v>65</v>
      </c>
      <c r="K8196" s="71">
        <v>0.61499999999999999</v>
      </c>
      <c r="L8196" s="70">
        <v>0</v>
      </c>
      <c r="M8196" s="71">
        <v>1.131</v>
      </c>
      <c r="N8196" s="72"/>
      <c r="O8196" s="73">
        <f>MIN(1,MAX(0,(1/(1+EXP(-(Assumptions!$B$5 + Assumptions!$B$6*$N8196))))*Assumptions!$B$3))</f>
        <v>3.9165722796764356E-2</v>
      </c>
      <c r="P8196" s="73">
        <f>VLOOKUP($F8196,Assumptions!$A$23:$B$27,2,FALSE)*Assumptions!$B$4</f>
        <v>0.2</v>
      </c>
      <c r="Q8196" s="74">
        <f t="shared" si="256"/>
        <v>105836.07911706044</v>
      </c>
      <c r="R8196" s="75" t="str">
        <f>IF($O8196&lt;Assumptions!$B$17,"A",IF($O8196&lt;Assumptions!$B$18,"B",IF($O8196&lt;Assumptions!$B$19,"C",IF($O8196&lt;Assumptions!$B$20,"D","E"))))</f>
        <v>B</v>
      </c>
      <c r="S8196" s="75">
        <f t="shared" si="257"/>
        <v>0</v>
      </c>
    </row>
    <row r="8197" spans="1:19" ht="17.399999999999999" x14ac:dyDescent="0.3">
      <c r="A8197" s="39" t="s">
        <v>1254</v>
      </c>
      <c r="B8197" s="39" t="s">
        <v>44</v>
      </c>
      <c r="C8197" s="39" t="s">
        <v>144</v>
      </c>
      <c r="D8197" s="39" t="s">
        <v>38</v>
      </c>
      <c r="E8197" s="70" t="s">
        <v>35</v>
      </c>
      <c r="F8197" s="70" t="s">
        <v>24</v>
      </c>
      <c r="G8197" s="78">
        <v>44978</v>
      </c>
      <c r="H8197" s="78">
        <v>45839</v>
      </c>
      <c r="I8197" s="69">
        <v>13149763.93</v>
      </c>
      <c r="J8197" s="70">
        <v>95</v>
      </c>
      <c r="K8197" s="71">
        <v>0.156</v>
      </c>
      <c r="L8197" s="70">
        <v>0</v>
      </c>
      <c r="M8197" s="71">
        <v>1.131</v>
      </c>
      <c r="N8197" s="72"/>
      <c r="O8197" s="73">
        <f>MIN(1,MAX(0,(1/(1+EXP(-(Assumptions!$B$5 + Assumptions!$B$6*$N8197))))*Assumptions!$B$3))</f>
        <v>3.9165722796764356E-2</v>
      </c>
      <c r="P8197" s="73">
        <f>VLOOKUP($F8197,Assumptions!$A$23:$B$27,2,FALSE)*Assumptions!$B$4</f>
        <v>0.2</v>
      </c>
      <c r="Q8197" s="74">
        <f t="shared" si="256"/>
        <v>103004.00178505413</v>
      </c>
      <c r="R8197" s="75" t="str">
        <f>IF($O8197&lt;Assumptions!$B$17,"A",IF($O8197&lt;Assumptions!$B$18,"B",IF($O8197&lt;Assumptions!$B$19,"C",IF($O8197&lt;Assumptions!$B$20,"D","E"))))</f>
        <v>B</v>
      </c>
      <c r="S8197" s="75">
        <f t="shared" si="257"/>
        <v>0</v>
      </c>
    </row>
    <row r="8198" spans="1:19" ht="17.399999999999999" x14ac:dyDescent="0.3">
      <c r="A8198" s="39" t="s">
        <v>1254</v>
      </c>
      <c r="B8198" s="39" t="s">
        <v>44</v>
      </c>
      <c r="C8198" s="39" t="s">
        <v>144</v>
      </c>
      <c r="D8198" s="39" t="s">
        <v>38</v>
      </c>
      <c r="E8198" s="70" t="s">
        <v>35</v>
      </c>
      <c r="F8198" s="70" t="s">
        <v>24</v>
      </c>
      <c r="G8198" s="78">
        <v>44978</v>
      </c>
      <c r="H8198" s="78">
        <v>45870</v>
      </c>
      <c r="I8198" s="69">
        <v>12861294.43</v>
      </c>
      <c r="J8198" s="70">
        <v>0</v>
      </c>
      <c r="K8198" s="71">
        <v>1.1220000000000001</v>
      </c>
      <c r="L8198" s="70">
        <v>0</v>
      </c>
      <c r="M8198" s="71">
        <v>1.131</v>
      </c>
      <c r="N8198" s="72"/>
      <c r="O8198" s="73">
        <f>MIN(1,MAX(0,(1/(1+EXP(-(Assumptions!$B$5 + Assumptions!$B$6*$N8198))))*Assumptions!$B$3))</f>
        <v>3.9165722796764356E-2</v>
      </c>
      <c r="P8198" s="73">
        <f>VLOOKUP($F8198,Assumptions!$A$23:$B$27,2,FALSE)*Assumptions!$B$4</f>
        <v>0.2</v>
      </c>
      <c r="Q8198" s="74">
        <f t="shared" si="256"/>
        <v>100744.37849058989</v>
      </c>
      <c r="R8198" s="75" t="str">
        <f>IF($O8198&lt;Assumptions!$B$17,"A",IF($O8198&lt;Assumptions!$B$18,"B",IF($O8198&lt;Assumptions!$B$19,"C",IF($O8198&lt;Assumptions!$B$20,"D","E"))))</f>
        <v>B</v>
      </c>
      <c r="S8198" s="75">
        <f t="shared" si="257"/>
        <v>0</v>
      </c>
    </row>
    <row r="8199" spans="1:19" ht="17.399999999999999" x14ac:dyDescent="0.3">
      <c r="A8199" s="39" t="s">
        <v>1254</v>
      </c>
      <c r="B8199" s="39" t="s">
        <v>44</v>
      </c>
      <c r="C8199" s="39" t="s">
        <v>144</v>
      </c>
      <c r="D8199" s="39" t="s">
        <v>38</v>
      </c>
      <c r="E8199" s="70" t="s">
        <v>35</v>
      </c>
      <c r="F8199" s="70" t="s">
        <v>24</v>
      </c>
      <c r="G8199" s="78">
        <v>44978</v>
      </c>
      <c r="H8199" s="78">
        <v>45901</v>
      </c>
      <c r="I8199" s="69">
        <v>12587486.710000001</v>
      </c>
      <c r="J8199" s="70">
        <v>35</v>
      </c>
      <c r="K8199" s="71">
        <v>0.58599999999999997</v>
      </c>
      <c r="L8199" s="70">
        <v>0</v>
      </c>
      <c r="M8199" s="71">
        <v>1.131</v>
      </c>
      <c r="N8199" s="72"/>
      <c r="O8199" s="73">
        <f>MIN(1,MAX(0,(1/(1+EXP(-(Assumptions!$B$5 + Assumptions!$B$6*$N8199))))*Assumptions!$B$3))</f>
        <v>3.9165722796764356E-2</v>
      </c>
      <c r="P8199" s="73">
        <f>VLOOKUP($F8199,Assumptions!$A$23:$B$27,2,FALSE)*Assumptions!$B$4</f>
        <v>0.2</v>
      </c>
      <c r="Q8199" s="74">
        <f t="shared" si="256"/>
        <v>98599.603038363086</v>
      </c>
      <c r="R8199" s="75" t="str">
        <f>IF($O8199&lt;Assumptions!$B$17,"A",IF($O8199&lt;Assumptions!$B$18,"B",IF($O8199&lt;Assumptions!$B$19,"C",IF($O8199&lt;Assumptions!$B$20,"D","E"))))</f>
        <v>B</v>
      </c>
      <c r="S8199" s="75">
        <f t="shared" si="257"/>
        <v>0</v>
      </c>
    </row>
    <row r="8200" spans="1:19" ht="17.399999999999999" x14ac:dyDescent="0.3">
      <c r="A8200" s="39" t="s">
        <v>1254</v>
      </c>
      <c r="B8200" s="39" t="s">
        <v>44</v>
      </c>
      <c r="C8200" s="39" t="s">
        <v>144</v>
      </c>
      <c r="D8200" s="39" t="s">
        <v>38</v>
      </c>
      <c r="E8200" s="70" t="s">
        <v>35</v>
      </c>
      <c r="F8200" s="70" t="s">
        <v>24</v>
      </c>
      <c r="G8200" s="78">
        <v>44978</v>
      </c>
      <c r="H8200" s="78">
        <v>45931</v>
      </c>
      <c r="I8200" s="69">
        <v>12292651.5</v>
      </c>
      <c r="J8200" s="70">
        <v>95</v>
      </c>
      <c r="K8200" s="71">
        <v>0.439</v>
      </c>
      <c r="L8200" s="70">
        <v>0</v>
      </c>
      <c r="M8200" s="71">
        <v>1.131</v>
      </c>
      <c r="N8200" s="72"/>
      <c r="O8200" s="73">
        <f>MIN(1,MAX(0,(1/(1+EXP(-(Assumptions!$B$5 + Assumptions!$B$6*$N8200))))*Assumptions!$B$3))</f>
        <v>3.9165722796764356E-2</v>
      </c>
      <c r="P8200" s="73">
        <f>VLOOKUP($F8200,Assumptions!$A$23:$B$27,2,FALSE)*Assumptions!$B$4</f>
        <v>0.2</v>
      </c>
      <c r="Q8200" s="74">
        <f t="shared" si="256"/>
        <v>96290.116217245915</v>
      </c>
      <c r="R8200" s="75" t="str">
        <f>IF($O8200&lt;Assumptions!$B$17,"A",IF($O8200&lt;Assumptions!$B$18,"B",IF($O8200&lt;Assumptions!$B$19,"C",IF($O8200&lt;Assumptions!$B$20,"D","E"))))</f>
        <v>B</v>
      </c>
      <c r="S8200" s="75">
        <f t="shared" si="257"/>
        <v>0</v>
      </c>
    </row>
    <row r="8201" spans="1:19" ht="17.399999999999999" x14ac:dyDescent="0.3">
      <c r="A8201" s="39" t="s">
        <v>1254</v>
      </c>
      <c r="B8201" s="39" t="s">
        <v>44</v>
      </c>
      <c r="C8201" s="39" t="s">
        <v>144</v>
      </c>
      <c r="D8201" s="39" t="s">
        <v>38</v>
      </c>
      <c r="E8201" s="70" t="s">
        <v>35</v>
      </c>
      <c r="F8201" s="70" t="s">
        <v>24</v>
      </c>
      <c r="G8201" s="78">
        <v>44978</v>
      </c>
      <c r="H8201" s="78">
        <v>45962</v>
      </c>
      <c r="I8201" s="69">
        <v>11970117.26</v>
      </c>
      <c r="J8201" s="70">
        <v>95</v>
      </c>
      <c r="K8201" s="71">
        <v>0.184</v>
      </c>
      <c r="L8201" s="70">
        <v>0</v>
      </c>
      <c r="M8201" s="71">
        <v>1.131</v>
      </c>
      <c r="N8201" s="72"/>
      <c r="O8201" s="73">
        <f>MIN(1,MAX(0,(1/(1+EXP(-(Assumptions!$B$5 + Assumptions!$B$6*$N8201))))*Assumptions!$B$3))</f>
        <v>3.9165722796764356E-2</v>
      </c>
      <c r="P8201" s="73">
        <f>VLOOKUP($F8201,Assumptions!$A$23:$B$27,2,FALSE)*Assumptions!$B$4</f>
        <v>0.2</v>
      </c>
      <c r="Q8201" s="74">
        <f t="shared" si="256"/>
        <v>93763.658889984901</v>
      </c>
      <c r="R8201" s="75" t="str">
        <f>IF($O8201&lt;Assumptions!$B$17,"A",IF($O8201&lt;Assumptions!$B$18,"B",IF($O8201&lt;Assumptions!$B$19,"C",IF($O8201&lt;Assumptions!$B$20,"D","E"))))</f>
        <v>B</v>
      </c>
      <c r="S8201" s="75">
        <f t="shared" si="257"/>
        <v>0</v>
      </c>
    </row>
    <row r="8202" spans="1:19" ht="17.399999999999999" x14ac:dyDescent="0.3">
      <c r="A8202" s="39" t="s">
        <v>1254</v>
      </c>
      <c r="B8202" s="39" t="s">
        <v>44</v>
      </c>
      <c r="C8202" s="39" t="s">
        <v>144</v>
      </c>
      <c r="D8202" s="39" t="s">
        <v>38</v>
      </c>
      <c r="E8202" s="70" t="s">
        <v>35</v>
      </c>
      <c r="F8202" s="70" t="s">
        <v>24</v>
      </c>
      <c r="G8202" s="78">
        <v>44978</v>
      </c>
      <c r="H8202" s="78">
        <v>45992</v>
      </c>
      <c r="I8202" s="69">
        <v>11637959.810000001</v>
      </c>
      <c r="J8202" s="70">
        <v>15</v>
      </c>
      <c r="K8202" s="71">
        <v>1.0980000000000001</v>
      </c>
      <c r="L8202" s="70">
        <v>0</v>
      </c>
      <c r="M8202" s="71">
        <v>1.131</v>
      </c>
      <c r="N8202" s="72"/>
      <c r="O8202" s="73">
        <f>MIN(1,MAX(0,(1/(1+EXP(-(Assumptions!$B$5 + Assumptions!$B$6*$N8202))))*Assumptions!$B$3))</f>
        <v>3.9165722796764356E-2</v>
      </c>
      <c r="P8202" s="73">
        <f>VLOOKUP($F8202,Assumptions!$A$23:$B$27,2,FALSE)*Assumptions!$B$4</f>
        <v>0.2</v>
      </c>
      <c r="Q8202" s="74">
        <f t="shared" si="256"/>
        <v>91161.821567668885</v>
      </c>
      <c r="R8202" s="75" t="str">
        <f>IF($O8202&lt;Assumptions!$B$17,"A",IF($O8202&lt;Assumptions!$B$18,"B",IF($O8202&lt;Assumptions!$B$19,"C",IF($O8202&lt;Assumptions!$B$20,"D","E"))))</f>
        <v>B</v>
      </c>
      <c r="S8202" s="75">
        <f t="shared" si="257"/>
        <v>0</v>
      </c>
    </row>
    <row r="8203" spans="1:19" ht="17.399999999999999" x14ac:dyDescent="0.3">
      <c r="A8203" s="39" t="s">
        <v>1256</v>
      </c>
      <c r="B8203" s="39" t="s">
        <v>88</v>
      </c>
      <c r="C8203" s="39" t="s">
        <v>135</v>
      </c>
      <c r="D8203" s="39" t="s">
        <v>34</v>
      </c>
      <c r="E8203" s="70" t="s">
        <v>43</v>
      </c>
      <c r="F8203" s="70" t="s">
        <v>40</v>
      </c>
      <c r="G8203" s="78">
        <v>44352</v>
      </c>
      <c r="H8203" s="78">
        <v>45658</v>
      </c>
      <c r="I8203" s="69">
        <v>4158205.15</v>
      </c>
      <c r="J8203" s="70">
        <v>0</v>
      </c>
      <c r="K8203" s="71">
        <v>1.0409999999999999</v>
      </c>
      <c r="L8203" s="70">
        <v>0</v>
      </c>
      <c r="M8203" s="71">
        <v>1.238</v>
      </c>
      <c r="N8203" s="72"/>
      <c r="O8203" s="73">
        <f>MIN(1,MAX(0,(1/(1+EXP(-(Assumptions!$B$5 + Assumptions!$B$6*$N8203))))*Assumptions!$B$3))</f>
        <v>3.9165722796764356E-2</v>
      </c>
      <c r="P8203" s="73">
        <f>VLOOKUP($F8203,Assumptions!$A$23:$B$27,2,FALSE)*Assumptions!$B$4</f>
        <v>0.7</v>
      </c>
      <c r="Q8203" s="74">
        <f t="shared" si="256"/>
        <v>114001.37716588457</v>
      </c>
      <c r="R8203" s="75" t="str">
        <f>IF($O8203&lt;Assumptions!$B$17,"A",IF($O8203&lt;Assumptions!$B$18,"B",IF($O8203&lt;Assumptions!$B$19,"C",IF($O8203&lt;Assumptions!$B$20,"D","E"))))</f>
        <v>B</v>
      </c>
      <c r="S8203" s="75">
        <f t="shared" si="257"/>
        <v>0</v>
      </c>
    </row>
    <row r="8204" spans="1:19" ht="17.399999999999999" x14ac:dyDescent="0.3">
      <c r="A8204" s="39" t="s">
        <v>1256</v>
      </c>
      <c r="B8204" s="39" t="s">
        <v>88</v>
      </c>
      <c r="C8204" s="39" t="s">
        <v>135</v>
      </c>
      <c r="D8204" s="39" t="s">
        <v>34</v>
      </c>
      <c r="E8204" s="70" t="s">
        <v>43</v>
      </c>
      <c r="F8204" s="70" t="s">
        <v>40</v>
      </c>
      <c r="G8204" s="78">
        <v>44352</v>
      </c>
      <c r="H8204" s="78">
        <v>45689</v>
      </c>
      <c r="I8204" s="69">
        <v>4044028.93</v>
      </c>
      <c r="J8204" s="70">
        <v>0</v>
      </c>
      <c r="K8204" s="71">
        <v>1.117</v>
      </c>
      <c r="L8204" s="70">
        <v>0</v>
      </c>
      <c r="M8204" s="71">
        <v>1.238</v>
      </c>
      <c r="N8204" s="72"/>
      <c r="O8204" s="73">
        <f>MIN(1,MAX(0,(1/(1+EXP(-(Assumptions!$B$5 + Assumptions!$B$6*$N8204))))*Assumptions!$B$3))</f>
        <v>3.9165722796764356E-2</v>
      </c>
      <c r="P8204" s="73">
        <f>VLOOKUP($F8204,Assumptions!$A$23:$B$27,2,FALSE)*Assumptions!$B$4</f>
        <v>0.7</v>
      </c>
      <c r="Q8204" s="74">
        <f t="shared" si="256"/>
        <v>110871.1212381329</v>
      </c>
      <c r="R8204" s="75" t="str">
        <f>IF($O8204&lt;Assumptions!$B$17,"A",IF($O8204&lt;Assumptions!$B$18,"B",IF($O8204&lt;Assumptions!$B$19,"C",IF($O8204&lt;Assumptions!$B$20,"D","E"))))</f>
        <v>B</v>
      </c>
      <c r="S8204" s="75">
        <f t="shared" si="257"/>
        <v>0</v>
      </c>
    </row>
    <row r="8205" spans="1:19" ht="17.399999999999999" x14ac:dyDescent="0.3">
      <c r="A8205" s="39" t="s">
        <v>1256</v>
      </c>
      <c r="B8205" s="39" t="s">
        <v>88</v>
      </c>
      <c r="C8205" s="39" t="s">
        <v>135</v>
      </c>
      <c r="D8205" s="39" t="s">
        <v>34</v>
      </c>
      <c r="E8205" s="70" t="s">
        <v>43</v>
      </c>
      <c r="F8205" s="70" t="s">
        <v>40</v>
      </c>
      <c r="G8205" s="78">
        <v>44352</v>
      </c>
      <c r="H8205" s="78">
        <v>45717</v>
      </c>
      <c r="I8205" s="69">
        <v>3925221.64</v>
      </c>
      <c r="J8205" s="70">
        <v>0</v>
      </c>
      <c r="K8205" s="71">
        <v>1.048</v>
      </c>
      <c r="L8205" s="70">
        <v>0</v>
      </c>
      <c r="M8205" s="71">
        <v>1.238</v>
      </c>
      <c r="N8205" s="72"/>
      <c r="O8205" s="73">
        <f>MIN(1,MAX(0,(1/(1+EXP(-(Assumptions!$B$5 + Assumptions!$B$6*$N8205))))*Assumptions!$B$3))</f>
        <v>3.9165722796764356E-2</v>
      </c>
      <c r="P8205" s="73">
        <f>VLOOKUP($F8205,Assumptions!$A$23:$B$27,2,FALSE)*Assumptions!$B$4</f>
        <v>0.7</v>
      </c>
      <c r="Q8205" s="74">
        <f t="shared" si="256"/>
        <v>107613.89986767054</v>
      </c>
      <c r="R8205" s="75" t="str">
        <f>IF($O8205&lt;Assumptions!$B$17,"A",IF($O8205&lt;Assumptions!$B$18,"B",IF($O8205&lt;Assumptions!$B$19,"C",IF($O8205&lt;Assumptions!$B$20,"D","E"))))</f>
        <v>B</v>
      </c>
      <c r="S8205" s="75">
        <f t="shared" si="257"/>
        <v>0</v>
      </c>
    </row>
    <row r="8206" spans="1:19" ht="17.399999999999999" x14ac:dyDescent="0.3">
      <c r="A8206" s="39" t="s">
        <v>1256</v>
      </c>
      <c r="B8206" s="39" t="s">
        <v>88</v>
      </c>
      <c r="C8206" s="39" t="s">
        <v>135</v>
      </c>
      <c r="D8206" s="39" t="s">
        <v>34</v>
      </c>
      <c r="E8206" s="70" t="s">
        <v>43</v>
      </c>
      <c r="F8206" s="70" t="s">
        <v>40</v>
      </c>
      <c r="G8206" s="78">
        <v>44352</v>
      </c>
      <c r="H8206" s="78">
        <v>45748</v>
      </c>
      <c r="I8206" s="69">
        <v>3820006.94</v>
      </c>
      <c r="J8206" s="70">
        <v>0</v>
      </c>
      <c r="K8206" s="71">
        <v>0.98099999999999998</v>
      </c>
      <c r="L8206" s="70">
        <v>0</v>
      </c>
      <c r="M8206" s="71">
        <v>1.238</v>
      </c>
      <c r="N8206" s="72"/>
      <c r="O8206" s="73">
        <f>MIN(1,MAX(0,(1/(1+EXP(-(Assumptions!$B$5 + Assumptions!$B$6*$N8206))))*Assumptions!$B$3))</f>
        <v>3.9165722796764356E-2</v>
      </c>
      <c r="P8206" s="73">
        <f>VLOOKUP($F8206,Assumptions!$A$23:$B$27,2,FALSE)*Assumptions!$B$4</f>
        <v>0.7</v>
      </c>
      <c r="Q8206" s="74">
        <f t="shared" si="256"/>
        <v>104729.33302562922</v>
      </c>
      <c r="R8206" s="75" t="str">
        <f>IF($O8206&lt;Assumptions!$B$17,"A",IF($O8206&lt;Assumptions!$B$18,"B",IF($O8206&lt;Assumptions!$B$19,"C",IF($O8206&lt;Assumptions!$B$20,"D","E"))))</f>
        <v>B</v>
      </c>
      <c r="S8206" s="75">
        <f t="shared" si="257"/>
        <v>0</v>
      </c>
    </row>
    <row r="8207" spans="1:19" ht="17.399999999999999" x14ac:dyDescent="0.3">
      <c r="A8207" s="39" t="s">
        <v>1256</v>
      </c>
      <c r="B8207" s="39" t="s">
        <v>88</v>
      </c>
      <c r="C8207" s="39" t="s">
        <v>135</v>
      </c>
      <c r="D8207" s="39" t="s">
        <v>34</v>
      </c>
      <c r="E8207" s="70" t="s">
        <v>43</v>
      </c>
      <c r="F8207" s="70" t="s">
        <v>40</v>
      </c>
      <c r="G8207" s="78">
        <v>44352</v>
      </c>
      <c r="H8207" s="78">
        <v>45778</v>
      </c>
      <c r="I8207" s="69">
        <v>3713149.01</v>
      </c>
      <c r="J8207" s="70">
        <v>0</v>
      </c>
      <c r="K8207" s="71">
        <v>1.0289999999999999</v>
      </c>
      <c r="L8207" s="70">
        <v>0</v>
      </c>
      <c r="M8207" s="71">
        <v>1.238</v>
      </c>
      <c r="N8207" s="72"/>
      <c r="O8207" s="73">
        <f>MIN(1,MAX(0,(1/(1+EXP(-(Assumptions!$B$5 + Assumptions!$B$6*$N8207))))*Assumptions!$B$3))</f>
        <v>3.9165722796764356E-2</v>
      </c>
      <c r="P8207" s="73">
        <f>VLOOKUP($F8207,Assumptions!$A$23:$B$27,2,FALSE)*Assumptions!$B$4</f>
        <v>0.7</v>
      </c>
      <c r="Q8207" s="74">
        <f t="shared" si="256"/>
        <v>101799.715380118</v>
      </c>
      <c r="R8207" s="75" t="str">
        <f>IF($O8207&lt;Assumptions!$B$17,"A",IF($O8207&lt;Assumptions!$B$18,"B",IF($O8207&lt;Assumptions!$B$19,"C",IF($O8207&lt;Assumptions!$B$20,"D","E"))))</f>
        <v>B</v>
      </c>
      <c r="S8207" s="75">
        <f t="shared" si="257"/>
        <v>0</v>
      </c>
    </row>
    <row r="8208" spans="1:19" ht="17.399999999999999" x14ac:dyDescent="0.3">
      <c r="A8208" s="39" t="s">
        <v>1256</v>
      </c>
      <c r="B8208" s="39" t="s">
        <v>88</v>
      </c>
      <c r="C8208" s="39" t="s">
        <v>135</v>
      </c>
      <c r="D8208" s="39" t="s">
        <v>34</v>
      </c>
      <c r="E8208" s="70" t="s">
        <v>43</v>
      </c>
      <c r="F8208" s="70" t="s">
        <v>40</v>
      </c>
      <c r="G8208" s="78">
        <v>44352</v>
      </c>
      <c r="H8208" s="78">
        <v>45809</v>
      </c>
      <c r="I8208" s="69">
        <v>3609338.16</v>
      </c>
      <c r="J8208" s="70">
        <v>0</v>
      </c>
      <c r="K8208" s="71">
        <v>0.96899999999999997</v>
      </c>
      <c r="L8208" s="70">
        <v>0</v>
      </c>
      <c r="M8208" s="71">
        <v>1.238</v>
      </c>
      <c r="N8208" s="72"/>
      <c r="O8208" s="73">
        <f>MIN(1,MAX(0,(1/(1+EXP(-(Assumptions!$B$5 + Assumptions!$B$6*$N8208))))*Assumptions!$B$3))</f>
        <v>3.9165722796764356E-2</v>
      </c>
      <c r="P8208" s="73">
        <f>VLOOKUP($F8208,Assumptions!$A$23:$B$27,2,FALSE)*Assumptions!$B$4</f>
        <v>0.7</v>
      </c>
      <c r="Q8208" s="74">
        <f t="shared" si="256"/>
        <v>98953.636498040461</v>
      </c>
      <c r="R8208" s="75" t="str">
        <f>IF($O8208&lt;Assumptions!$B$17,"A",IF($O8208&lt;Assumptions!$B$18,"B",IF($O8208&lt;Assumptions!$B$19,"C",IF($O8208&lt;Assumptions!$B$20,"D","E"))))</f>
        <v>B</v>
      </c>
      <c r="S8208" s="75">
        <f t="shared" si="257"/>
        <v>0</v>
      </c>
    </row>
    <row r="8209" spans="1:19" ht="17.399999999999999" x14ac:dyDescent="0.3">
      <c r="A8209" s="39" t="s">
        <v>1256</v>
      </c>
      <c r="B8209" s="39" t="s">
        <v>88</v>
      </c>
      <c r="C8209" s="39" t="s">
        <v>135</v>
      </c>
      <c r="D8209" s="39" t="s">
        <v>34</v>
      </c>
      <c r="E8209" s="70" t="s">
        <v>43</v>
      </c>
      <c r="F8209" s="70" t="s">
        <v>40</v>
      </c>
      <c r="G8209" s="78">
        <v>44352</v>
      </c>
      <c r="H8209" s="78">
        <v>45839</v>
      </c>
      <c r="I8209" s="69">
        <v>3506055.86</v>
      </c>
      <c r="J8209" s="70">
        <v>0</v>
      </c>
      <c r="K8209" s="71">
        <v>1.054</v>
      </c>
      <c r="L8209" s="70">
        <v>0</v>
      </c>
      <c r="M8209" s="71">
        <v>1.238</v>
      </c>
      <c r="N8209" s="72"/>
      <c r="O8209" s="73">
        <f>MIN(1,MAX(0,(1/(1+EXP(-(Assumptions!$B$5 + Assumptions!$B$6*$N8209))))*Assumptions!$B$3))</f>
        <v>3.9165722796764356E-2</v>
      </c>
      <c r="P8209" s="73">
        <f>VLOOKUP($F8209,Assumptions!$A$23:$B$27,2,FALSE)*Assumptions!$B$4</f>
        <v>0.7</v>
      </c>
      <c r="Q8209" s="74">
        <f t="shared" si="256"/>
        <v>96122.04834591187</v>
      </c>
      <c r="R8209" s="75" t="str">
        <f>IF($O8209&lt;Assumptions!$B$17,"A",IF($O8209&lt;Assumptions!$B$18,"B",IF($O8209&lt;Assumptions!$B$19,"C",IF($O8209&lt;Assumptions!$B$20,"D","E"))))</f>
        <v>B</v>
      </c>
      <c r="S8209" s="75">
        <f t="shared" si="257"/>
        <v>0</v>
      </c>
    </row>
    <row r="8210" spans="1:19" ht="17.399999999999999" x14ac:dyDescent="0.3">
      <c r="A8210" s="39" t="s">
        <v>1256</v>
      </c>
      <c r="B8210" s="39" t="s">
        <v>88</v>
      </c>
      <c r="C8210" s="39" t="s">
        <v>135</v>
      </c>
      <c r="D8210" s="39" t="s">
        <v>34</v>
      </c>
      <c r="E8210" s="70" t="s">
        <v>43</v>
      </c>
      <c r="F8210" s="70" t="s">
        <v>40</v>
      </c>
      <c r="G8210" s="78">
        <v>44352</v>
      </c>
      <c r="H8210" s="78">
        <v>45870</v>
      </c>
      <c r="I8210" s="69">
        <v>3401629</v>
      </c>
      <c r="J8210" s="70">
        <v>0</v>
      </c>
      <c r="K8210" s="71">
        <v>1.0589999999999999</v>
      </c>
      <c r="L8210" s="70">
        <v>0</v>
      </c>
      <c r="M8210" s="71">
        <v>1.238</v>
      </c>
      <c r="N8210" s="72"/>
      <c r="O8210" s="73">
        <f>MIN(1,MAX(0,(1/(1+EXP(-(Assumptions!$B$5 + Assumptions!$B$6*$N8210))))*Assumptions!$B$3))</f>
        <v>3.9165722796764356E-2</v>
      </c>
      <c r="P8210" s="73">
        <f>VLOOKUP($F8210,Assumptions!$A$23:$B$27,2,FALSE)*Assumptions!$B$4</f>
        <v>0.7</v>
      </c>
      <c r="Q8210" s="74">
        <f t="shared" si="256"/>
        <v>93259.080930004304</v>
      </c>
      <c r="R8210" s="75" t="str">
        <f>IF($O8210&lt;Assumptions!$B$17,"A",IF($O8210&lt;Assumptions!$B$18,"B",IF($O8210&lt;Assumptions!$B$19,"C",IF($O8210&lt;Assumptions!$B$20,"D","E"))))</f>
        <v>B</v>
      </c>
      <c r="S8210" s="75">
        <f t="shared" si="257"/>
        <v>0</v>
      </c>
    </row>
    <row r="8211" spans="1:19" ht="17.399999999999999" x14ac:dyDescent="0.3">
      <c r="A8211" s="39" t="s">
        <v>1256</v>
      </c>
      <c r="B8211" s="39" t="s">
        <v>88</v>
      </c>
      <c r="C8211" s="39" t="s">
        <v>135</v>
      </c>
      <c r="D8211" s="39" t="s">
        <v>34</v>
      </c>
      <c r="E8211" s="70" t="s">
        <v>43</v>
      </c>
      <c r="F8211" s="70" t="s">
        <v>40</v>
      </c>
      <c r="G8211" s="78">
        <v>44352</v>
      </c>
      <c r="H8211" s="78">
        <v>45901</v>
      </c>
      <c r="I8211" s="69">
        <v>3301315.6</v>
      </c>
      <c r="J8211" s="70">
        <v>0</v>
      </c>
      <c r="K8211" s="71">
        <v>1.0580000000000001</v>
      </c>
      <c r="L8211" s="70">
        <v>0</v>
      </c>
      <c r="M8211" s="71">
        <v>1.238</v>
      </c>
      <c r="N8211" s="72"/>
      <c r="O8211" s="73">
        <f>MIN(1,MAX(0,(1/(1+EXP(-(Assumptions!$B$5 + Assumptions!$B$6*$N8211))))*Assumptions!$B$3))</f>
        <v>3.9165722796764356E-2</v>
      </c>
      <c r="P8211" s="73">
        <f>VLOOKUP($F8211,Assumptions!$A$23:$B$27,2,FALSE)*Assumptions!$B$4</f>
        <v>0.7</v>
      </c>
      <c r="Q8211" s="74">
        <f t="shared" si="256"/>
        <v>90508.888157963651</v>
      </c>
      <c r="R8211" s="75" t="str">
        <f>IF($O8211&lt;Assumptions!$B$17,"A",IF($O8211&lt;Assumptions!$B$18,"B",IF($O8211&lt;Assumptions!$B$19,"C",IF($O8211&lt;Assumptions!$B$20,"D","E"))))</f>
        <v>B</v>
      </c>
      <c r="S8211" s="75">
        <f t="shared" si="257"/>
        <v>0</v>
      </c>
    </row>
    <row r="8212" spans="1:19" ht="17.399999999999999" x14ac:dyDescent="0.3">
      <c r="A8212" s="39" t="s">
        <v>1256</v>
      </c>
      <c r="B8212" s="39" t="s">
        <v>88</v>
      </c>
      <c r="C8212" s="39" t="s">
        <v>135</v>
      </c>
      <c r="D8212" s="39" t="s">
        <v>34</v>
      </c>
      <c r="E8212" s="70" t="s">
        <v>43</v>
      </c>
      <c r="F8212" s="70" t="s">
        <v>40</v>
      </c>
      <c r="G8212" s="78">
        <v>44352</v>
      </c>
      <c r="H8212" s="78">
        <v>45931</v>
      </c>
      <c r="I8212" s="69">
        <v>3210814.2</v>
      </c>
      <c r="J8212" s="70">
        <v>65</v>
      </c>
      <c r="K8212" s="71">
        <v>0.6</v>
      </c>
      <c r="L8212" s="70">
        <v>0</v>
      </c>
      <c r="M8212" s="71">
        <v>1.238</v>
      </c>
      <c r="N8212" s="72"/>
      <c r="O8212" s="73">
        <f>MIN(1,MAX(0,(1/(1+EXP(-(Assumptions!$B$5 + Assumptions!$B$6*$N8212))))*Assumptions!$B$3))</f>
        <v>3.9165722796764356E-2</v>
      </c>
      <c r="P8212" s="73">
        <f>VLOOKUP($F8212,Assumptions!$A$23:$B$27,2,FALSE)*Assumptions!$B$4</f>
        <v>0.7</v>
      </c>
      <c r="Q8212" s="74">
        <f t="shared" si="256"/>
        <v>88027.701236380293</v>
      </c>
      <c r="R8212" s="75" t="str">
        <f>IF($O8212&lt;Assumptions!$B$17,"A",IF($O8212&lt;Assumptions!$B$18,"B",IF($O8212&lt;Assumptions!$B$19,"C",IF($O8212&lt;Assumptions!$B$20,"D","E"))))</f>
        <v>B</v>
      </c>
      <c r="S8212" s="75">
        <f t="shared" si="257"/>
        <v>0</v>
      </c>
    </row>
    <row r="8213" spans="1:19" ht="17.399999999999999" x14ac:dyDescent="0.3">
      <c r="A8213" s="39" t="s">
        <v>1256</v>
      </c>
      <c r="B8213" s="39" t="s">
        <v>88</v>
      </c>
      <c r="C8213" s="39" t="s">
        <v>135</v>
      </c>
      <c r="D8213" s="39" t="s">
        <v>34</v>
      </c>
      <c r="E8213" s="70" t="s">
        <v>43</v>
      </c>
      <c r="F8213" s="70" t="s">
        <v>40</v>
      </c>
      <c r="G8213" s="78">
        <v>44352</v>
      </c>
      <c r="H8213" s="78">
        <v>45962</v>
      </c>
      <c r="I8213" s="69">
        <v>3123846.02</v>
      </c>
      <c r="J8213" s="70">
        <v>0</v>
      </c>
      <c r="K8213" s="71">
        <v>0.97099999999999997</v>
      </c>
      <c r="L8213" s="70">
        <v>0</v>
      </c>
      <c r="M8213" s="71">
        <v>1.238</v>
      </c>
      <c r="N8213" s="72"/>
      <c r="O8213" s="73">
        <f>MIN(1,MAX(0,(1/(1+EXP(-(Assumptions!$B$5 + Assumptions!$B$6*$N8213))))*Assumptions!$B$3))</f>
        <v>3.9165722796764356E-2</v>
      </c>
      <c r="P8213" s="73">
        <f>VLOOKUP($F8213,Assumptions!$A$23:$B$27,2,FALSE)*Assumptions!$B$4</f>
        <v>0.7</v>
      </c>
      <c r="Q8213" s="74">
        <f t="shared" si="256"/>
        <v>85643.381095366916</v>
      </c>
      <c r="R8213" s="75" t="str">
        <f>IF($O8213&lt;Assumptions!$B$17,"A",IF($O8213&lt;Assumptions!$B$18,"B",IF($O8213&lt;Assumptions!$B$19,"C",IF($O8213&lt;Assumptions!$B$20,"D","E"))))</f>
        <v>B</v>
      </c>
      <c r="S8213" s="75">
        <f t="shared" si="257"/>
        <v>0</v>
      </c>
    </row>
    <row r="8214" spans="1:19" ht="17.399999999999999" x14ac:dyDescent="0.3">
      <c r="A8214" s="39" t="s">
        <v>1256</v>
      </c>
      <c r="B8214" s="39" t="s">
        <v>88</v>
      </c>
      <c r="C8214" s="39" t="s">
        <v>135</v>
      </c>
      <c r="D8214" s="39" t="s">
        <v>34</v>
      </c>
      <c r="E8214" s="70" t="s">
        <v>43</v>
      </c>
      <c r="F8214" s="70" t="s">
        <v>40</v>
      </c>
      <c r="G8214" s="78">
        <v>44352</v>
      </c>
      <c r="H8214" s="78">
        <v>45992</v>
      </c>
      <c r="I8214" s="69">
        <v>3038382.57</v>
      </c>
      <c r="J8214" s="70">
        <v>0</v>
      </c>
      <c r="K8214" s="71">
        <v>1.073</v>
      </c>
      <c r="L8214" s="70">
        <v>0</v>
      </c>
      <c r="M8214" s="71">
        <v>1.238</v>
      </c>
      <c r="N8214" s="72"/>
      <c r="O8214" s="73">
        <f>MIN(1,MAX(0,(1/(1+EXP(-(Assumptions!$B$5 + Assumptions!$B$6*$N8214))))*Assumptions!$B$3))</f>
        <v>3.9165722796764356E-2</v>
      </c>
      <c r="P8214" s="73">
        <f>VLOOKUP($F8214,Assumptions!$A$23:$B$27,2,FALSE)*Assumptions!$B$4</f>
        <v>0.7</v>
      </c>
      <c r="Q8214" s="74">
        <f t="shared" si="256"/>
        <v>83300.314640998316</v>
      </c>
      <c r="R8214" s="75" t="str">
        <f>IF($O8214&lt;Assumptions!$B$17,"A",IF($O8214&lt;Assumptions!$B$18,"B",IF($O8214&lt;Assumptions!$B$19,"C",IF($O8214&lt;Assumptions!$B$20,"D","E"))))</f>
        <v>B</v>
      </c>
      <c r="S8214" s="75">
        <f t="shared" si="257"/>
        <v>0</v>
      </c>
    </row>
    <row r="8215" spans="1:19" ht="17.399999999999999" x14ac:dyDescent="0.3">
      <c r="A8215" s="39" t="s">
        <v>1258</v>
      </c>
      <c r="B8215" s="39" t="s">
        <v>90</v>
      </c>
      <c r="C8215" s="39" t="s">
        <v>144</v>
      </c>
      <c r="D8215" s="39" t="s">
        <v>30</v>
      </c>
      <c r="E8215" s="70" t="s">
        <v>46</v>
      </c>
      <c r="F8215" s="70" t="s">
        <v>40</v>
      </c>
      <c r="G8215" s="78">
        <v>43955</v>
      </c>
      <c r="H8215" s="78">
        <v>45658</v>
      </c>
      <c r="I8215" s="69">
        <v>12840515.279999999</v>
      </c>
      <c r="J8215" s="70">
        <v>0</v>
      </c>
      <c r="K8215" s="71">
        <v>1</v>
      </c>
      <c r="L8215" s="70">
        <v>0</v>
      </c>
      <c r="M8215" s="71">
        <v>0.82399999999999995</v>
      </c>
      <c r="N8215" s="72"/>
      <c r="O8215" s="73">
        <f>MIN(1,MAX(0,(1/(1+EXP(-(Assumptions!$B$5 + Assumptions!$B$6*$N8215))))*Assumptions!$B$3))</f>
        <v>3.9165722796764356E-2</v>
      </c>
      <c r="P8215" s="73">
        <f>VLOOKUP($F8215,Assumptions!$A$23:$B$27,2,FALSE)*Assumptions!$B$4</f>
        <v>0.7</v>
      </c>
      <c r="Q8215" s="74">
        <f t="shared" si="256"/>
        <v>352035.64341686788</v>
      </c>
      <c r="R8215" s="75" t="str">
        <f>IF($O8215&lt;Assumptions!$B$17,"A",IF($O8215&lt;Assumptions!$B$18,"B",IF($O8215&lt;Assumptions!$B$19,"C",IF($O8215&lt;Assumptions!$B$20,"D","E"))))</f>
        <v>B</v>
      </c>
      <c r="S8215" s="75">
        <f t="shared" si="257"/>
        <v>0</v>
      </c>
    </row>
    <row r="8216" spans="1:19" ht="17.399999999999999" x14ac:dyDescent="0.3">
      <c r="A8216" s="39" t="s">
        <v>1258</v>
      </c>
      <c r="B8216" s="39" t="s">
        <v>90</v>
      </c>
      <c r="C8216" s="39" t="s">
        <v>144</v>
      </c>
      <c r="D8216" s="39" t="s">
        <v>30</v>
      </c>
      <c r="E8216" s="70" t="s">
        <v>46</v>
      </c>
      <c r="F8216" s="70" t="s">
        <v>40</v>
      </c>
      <c r="G8216" s="78">
        <v>43955</v>
      </c>
      <c r="H8216" s="78">
        <v>45689</v>
      </c>
      <c r="I8216" s="69">
        <v>12543672.01</v>
      </c>
      <c r="J8216" s="70">
        <v>0</v>
      </c>
      <c r="K8216" s="71">
        <v>1.08</v>
      </c>
      <c r="L8216" s="70">
        <v>0</v>
      </c>
      <c r="M8216" s="71">
        <v>0.82399999999999995</v>
      </c>
      <c r="N8216" s="72"/>
      <c r="O8216" s="73">
        <f>MIN(1,MAX(0,(1/(1+EXP(-(Assumptions!$B$5 + Assumptions!$B$6*$N8216))))*Assumptions!$B$3))</f>
        <v>3.9165722796764356E-2</v>
      </c>
      <c r="P8216" s="73">
        <f>VLOOKUP($F8216,Assumptions!$A$23:$B$27,2,FALSE)*Assumptions!$B$4</f>
        <v>0.7</v>
      </c>
      <c r="Q8216" s="74">
        <f t="shared" si="256"/>
        <v>343897.38655803434</v>
      </c>
      <c r="R8216" s="75" t="str">
        <f>IF($O8216&lt;Assumptions!$B$17,"A",IF($O8216&lt;Assumptions!$B$18,"B",IF($O8216&lt;Assumptions!$B$19,"C",IF($O8216&lt;Assumptions!$B$20,"D","E"))))</f>
        <v>B</v>
      </c>
      <c r="S8216" s="75">
        <f t="shared" si="257"/>
        <v>0</v>
      </c>
    </row>
    <row r="8217" spans="1:19" ht="17.399999999999999" x14ac:dyDescent="0.3">
      <c r="A8217" s="39" t="s">
        <v>1258</v>
      </c>
      <c r="B8217" s="39" t="s">
        <v>90</v>
      </c>
      <c r="C8217" s="39" t="s">
        <v>144</v>
      </c>
      <c r="D8217" s="39" t="s">
        <v>30</v>
      </c>
      <c r="E8217" s="70" t="s">
        <v>46</v>
      </c>
      <c r="F8217" s="70" t="s">
        <v>40</v>
      </c>
      <c r="G8217" s="78">
        <v>43955</v>
      </c>
      <c r="H8217" s="78">
        <v>45717</v>
      </c>
      <c r="I8217" s="69">
        <v>12230072.869999999</v>
      </c>
      <c r="J8217" s="70">
        <v>0</v>
      </c>
      <c r="K8217" s="71">
        <v>0.97699999999999998</v>
      </c>
      <c r="L8217" s="70">
        <v>0</v>
      </c>
      <c r="M8217" s="71">
        <v>0.82399999999999995</v>
      </c>
      <c r="N8217" s="72"/>
      <c r="O8217" s="73">
        <f>MIN(1,MAX(0,(1/(1+EXP(-(Assumptions!$B$5 + Assumptions!$B$6*$N8217))))*Assumptions!$B$3))</f>
        <v>3.9165722796764356E-2</v>
      </c>
      <c r="P8217" s="73">
        <f>VLOOKUP($F8217,Assumptions!$A$23:$B$27,2,FALSE)*Assumptions!$B$4</f>
        <v>0.7</v>
      </c>
      <c r="Q8217" s="74">
        <f t="shared" si="256"/>
        <v>335299.75066745374</v>
      </c>
      <c r="R8217" s="75" t="str">
        <f>IF($O8217&lt;Assumptions!$B$17,"A",IF($O8217&lt;Assumptions!$B$18,"B",IF($O8217&lt;Assumptions!$B$19,"C",IF($O8217&lt;Assumptions!$B$20,"D","E"))))</f>
        <v>B</v>
      </c>
      <c r="S8217" s="75">
        <f t="shared" si="257"/>
        <v>0</v>
      </c>
    </row>
    <row r="8218" spans="1:19" ht="17.399999999999999" x14ac:dyDescent="0.3">
      <c r="A8218" s="39" t="s">
        <v>1258</v>
      </c>
      <c r="B8218" s="39" t="s">
        <v>90</v>
      </c>
      <c r="C8218" s="39" t="s">
        <v>144</v>
      </c>
      <c r="D8218" s="39" t="s">
        <v>30</v>
      </c>
      <c r="E8218" s="70" t="s">
        <v>46</v>
      </c>
      <c r="F8218" s="70" t="s">
        <v>40</v>
      </c>
      <c r="G8218" s="78">
        <v>43955</v>
      </c>
      <c r="H8218" s="78">
        <v>45748</v>
      </c>
      <c r="I8218" s="69">
        <v>11958225.109999999</v>
      </c>
      <c r="J8218" s="70">
        <v>0</v>
      </c>
      <c r="K8218" s="71">
        <v>0.997</v>
      </c>
      <c r="L8218" s="70">
        <v>0</v>
      </c>
      <c r="M8218" s="71">
        <v>0.82399999999999995</v>
      </c>
      <c r="N8218" s="72"/>
      <c r="O8218" s="73">
        <f>MIN(1,MAX(0,(1/(1+EXP(-(Assumptions!$B$5 + Assumptions!$B$6*$N8218))))*Assumptions!$B$3))</f>
        <v>3.9165722796764356E-2</v>
      </c>
      <c r="P8218" s="73">
        <f>VLOOKUP($F8218,Assumptions!$A$23:$B$27,2,FALSE)*Assumptions!$B$4</f>
        <v>0.7</v>
      </c>
      <c r="Q8218" s="74">
        <f t="shared" si="256"/>
        <v>327846.77085969684</v>
      </c>
      <c r="R8218" s="75" t="str">
        <f>IF($O8218&lt;Assumptions!$B$17,"A",IF($O8218&lt;Assumptions!$B$18,"B",IF($O8218&lt;Assumptions!$B$19,"C",IF($O8218&lt;Assumptions!$B$20,"D","E"))))</f>
        <v>B</v>
      </c>
      <c r="S8218" s="75">
        <f t="shared" si="257"/>
        <v>0</v>
      </c>
    </row>
    <row r="8219" spans="1:19" ht="17.399999999999999" x14ac:dyDescent="0.3">
      <c r="A8219" s="39" t="s">
        <v>1258</v>
      </c>
      <c r="B8219" s="39" t="s">
        <v>90</v>
      </c>
      <c r="C8219" s="39" t="s">
        <v>144</v>
      </c>
      <c r="D8219" s="39" t="s">
        <v>30</v>
      </c>
      <c r="E8219" s="70" t="s">
        <v>46</v>
      </c>
      <c r="F8219" s="70" t="s">
        <v>40</v>
      </c>
      <c r="G8219" s="78">
        <v>43955</v>
      </c>
      <c r="H8219" s="78">
        <v>45778</v>
      </c>
      <c r="I8219" s="69">
        <v>11654352.83</v>
      </c>
      <c r="J8219" s="70">
        <v>15</v>
      </c>
      <c r="K8219" s="71">
        <v>1.145</v>
      </c>
      <c r="L8219" s="70">
        <v>0</v>
      </c>
      <c r="M8219" s="71">
        <v>0.82399999999999995</v>
      </c>
      <c r="N8219" s="72"/>
      <c r="O8219" s="73">
        <f>MIN(1,MAX(0,(1/(1+EXP(-(Assumptions!$B$5 + Assumptions!$B$6*$N8219))))*Assumptions!$B$3))</f>
        <v>3.9165722796764356E-2</v>
      </c>
      <c r="P8219" s="73">
        <f>VLOOKUP($F8219,Assumptions!$A$23:$B$27,2,FALSE)*Assumptions!$B$4</f>
        <v>0.7</v>
      </c>
      <c r="Q8219" s="74">
        <f t="shared" si="256"/>
        <v>319515.8066208263</v>
      </c>
      <c r="R8219" s="75" t="str">
        <f>IF($O8219&lt;Assumptions!$B$17,"A",IF($O8219&lt;Assumptions!$B$18,"B",IF($O8219&lt;Assumptions!$B$19,"C",IF($O8219&lt;Assumptions!$B$20,"D","E"))))</f>
        <v>B</v>
      </c>
      <c r="S8219" s="75">
        <f t="shared" si="257"/>
        <v>0</v>
      </c>
    </row>
    <row r="8220" spans="1:19" ht="17.399999999999999" x14ac:dyDescent="0.3">
      <c r="A8220" s="39" t="s">
        <v>1258</v>
      </c>
      <c r="B8220" s="39" t="s">
        <v>90</v>
      </c>
      <c r="C8220" s="39" t="s">
        <v>144</v>
      </c>
      <c r="D8220" s="39" t="s">
        <v>30</v>
      </c>
      <c r="E8220" s="70" t="s">
        <v>46</v>
      </c>
      <c r="F8220" s="70" t="s">
        <v>40</v>
      </c>
      <c r="G8220" s="78">
        <v>43955</v>
      </c>
      <c r="H8220" s="78">
        <v>45809</v>
      </c>
      <c r="I8220" s="69">
        <v>11361570.17</v>
      </c>
      <c r="J8220" s="70">
        <v>15</v>
      </c>
      <c r="K8220" s="71">
        <v>0.97099999999999997</v>
      </c>
      <c r="L8220" s="70">
        <v>0</v>
      </c>
      <c r="M8220" s="71">
        <v>0.82399999999999995</v>
      </c>
      <c r="N8220" s="72"/>
      <c r="O8220" s="73">
        <f>MIN(1,MAX(0,(1/(1+EXP(-(Assumptions!$B$5 + Assumptions!$B$6*$N8220))))*Assumptions!$B$3))</f>
        <v>3.9165722796764356E-2</v>
      </c>
      <c r="P8220" s="73">
        <f>VLOOKUP($F8220,Assumptions!$A$23:$B$27,2,FALSE)*Assumptions!$B$4</f>
        <v>0.7</v>
      </c>
      <c r="Q8220" s="74">
        <f t="shared" si="256"/>
        <v>311488.87546994479</v>
      </c>
      <c r="R8220" s="75" t="str">
        <f>IF($O8220&lt;Assumptions!$B$17,"A",IF($O8220&lt;Assumptions!$B$18,"B",IF($O8220&lt;Assumptions!$B$19,"C",IF($O8220&lt;Assumptions!$B$20,"D","E"))))</f>
        <v>B</v>
      </c>
      <c r="S8220" s="75">
        <f t="shared" si="257"/>
        <v>0</v>
      </c>
    </row>
    <row r="8221" spans="1:19" ht="17.399999999999999" x14ac:dyDescent="0.3">
      <c r="A8221" s="39" t="s">
        <v>1258</v>
      </c>
      <c r="B8221" s="39" t="s">
        <v>90</v>
      </c>
      <c r="C8221" s="39" t="s">
        <v>144</v>
      </c>
      <c r="D8221" s="39" t="s">
        <v>30</v>
      </c>
      <c r="E8221" s="70" t="s">
        <v>46</v>
      </c>
      <c r="F8221" s="70" t="s">
        <v>40</v>
      </c>
      <c r="G8221" s="78">
        <v>43955</v>
      </c>
      <c r="H8221" s="78">
        <v>45839</v>
      </c>
      <c r="I8221" s="69">
        <v>11044036.83</v>
      </c>
      <c r="J8221" s="70">
        <v>0</v>
      </c>
      <c r="K8221" s="71">
        <v>1.109</v>
      </c>
      <c r="L8221" s="70">
        <v>0</v>
      </c>
      <c r="M8221" s="71">
        <v>0.82399999999999995</v>
      </c>
      <c r="N8221" s="72"/>
      <c r="O8221" s="73">
        <f>MIN(1,MAX(0,(1/(1+EXP(-(Assumptions!$B$5 + Assumptions!$B$6*$N8221))))*Assumptions!$B$3))</f>
        <v>3.9165722796764356E-2</v>
      </c>
      <c r="P8221" s="73">
        <f>VLOOKUP($F8221,Assumptions!$A$23:$B$27,2,FALSE)*Assumptions!$B$4</f>
        <v>0.7</v>
      </c>
      <c r="Q8221" s="74">
        <f t="shared" si="256"/>
        <v>302783.37952872529</v>
      </c>
      <c r="R8221" s="75" t="str">
        <f>IF($O8221&lt;Assumptions!$B$17,"A",IF($O8221&lt;Assumptions!$B$18,"B",IF($O8221&lt;Assumptions!$B$19,"C",IF($O8221&lt;Assumptions!$B$20,"D","E"))))</f>
        <v>B</v>
      </c>
      <c r="S8221" s="75">
        <f t="shared" si="257"/>
        <v>0</v>
      </c>
    </row>
    <row r="8222" spans="1:19" ht="17.399999999999999" x14ac:dyDescent="0.3">
      <c r="A8222" s="39" t="s">
        <v>1258</v>
      </c>
      <c r="B8222" s="39" t="s">
        <v>90</v>
      </c>
      <c r="C8222" s="39" t="s">
        <v>144</v>
      </c>
      <c r="D8222" s="39" t="s">
        <v>30</v>
      </c>
      <c r="E8222" s="70" t="s">
        <v>46</v>
      </c>
      <c r="F8222" s="70" t="s">
        <v>40</v>
      </c>
      <c r="G8222" s="78">
        <v>43955</v>
      </c>
      <c r="H8222" s="78">
        <v>45870</v>
      </c>
      <c r="I8222" s="69">
        <v>10759941.640000001</v>
      </c>
      <c r="J8222" s="70">
        <v>0</v>
      </c>
      <c r="K8222" s="71">
        <v>1.143</v>
      </c>
      <c r="L8222" s="70">
        <v>0</v>
      </c>
      <c r="M8222" s="71">
        <v>0.82399999999999995</v>
      </c>
      <c r="N8222" s="72"/>
      <c r="O8222" s="73">
        <f>MIN(1,MAX(0,(1/(1+EXP(-(Assumptions!$B$5 + Assumptions!$B$6*$N8222))))*Assumptions!$B$3))</f>
        <v>3.9165722796764356E-2</v>
      </c>
      <c r="P8222" s="73">
        <f>VLOOKUP($F8222,Assumptions!$A$23:$B$27,2,FALSE)*Assumptions!$B$4</f>
        <v>0.7</v>
      </c>
      <c r="Q8222" s="74">
        <f t="shared" si="256"/>
        <v>294994.62410712143</v>
      </c>
      <c r="R8222" s="75" t="str">
        <f>IF($O8222&lt;Assumptions!$B$17,"A",IF($O8222&lt;Assumptions!$B$18,"B",IF($O8222&lt;Assumptions!$B$19,"C",IF($O8222&lt;Assumptions!$B$20,"D","E"))))</f>
        <v>B</v>
      </c>
      <c r="S8222" s="75">
        <f t="shared" si="257"/>
        <v>0</v>
      </c>
    </row>
    <row r="8223" spans="1:19" ht="17.399999999999999" x14ac:dyDescent="0.3">
      <c r="A8223" s="39" t="s">
        <v>1258</v>
      </c>
      <c r="B8223" s="39" t="s">
        <v>90</v>
      </c>
      <c r="C8223" s="39" t="s">
        <v>144</v>
      </c>
      <c r="D8223" s="39" t="s">
        <v>30</v>
      </c>
      <c r="E8223" s="70" t="s">
        <v>46</v>
      </c>
      <c r="F8223" s="70" t="s">
        <v>40</v>
      </c>
      <c r="G8223" s="78">
        <v>43955</v>
      </c>
      <c r="H8223" s="78">
        <v>45901</v>
      </c>
      <c r="I8223" s="69">
        <v>10532411.35</v>
      </c>
      <c r="J8223" s="70">
        <v>65</v>
      </c>
      <c r="K8223" s="71">
        <v>0.54</v>
      </c>
      <c r="L8223" s="70">
        <v>0</v>
      </c>
      <c r="M8223" s="71">
        <v>0.82399999999999995</v>
      </c>
      <c r="N8223" s="72"/>
      <c r="O8223" s="73">
        <f>MIN(1,MAX(0,(1/(1+EXP(-(Assumptions!$B$5 + Assumptions!$B$6*$N8223))))*Assumptions!$B$3))</f>
        <v>3.9165722796764356E-2</v>
      </c>
      <c r="P8223" s="73">
        <f>VLOOKUP($F8223,Assumptions!$A$23:$B$27,2,FALSE)*Assumptions!$B$4</f>
        <v>0.7</v>
      </c>
      <c r="Q8223" s="74">
        <f t="shared" si="256"/>
        <v>288756.65232091624</v>
      </c>
      <c r="R8223" s="75" t="str">
        <f>IF($O8223&lt;Assumptions!$B$17,"A",IF($O8223&lt;Assumptions!$B$18,"B",IF($O8223&lt;Assumptions!$B$19,"C",IF($O8223&lt;Assumptions!$B$20,"D","E"))))</f>
        <v>B</v>
      </c>
      <c r="S8223" s="75">
        <f t="shared" si="257"/>
        <v>0</v>
      </c>
    </row>
    <row r="8224" spans="1:19" ht="17.399999999999999" x14ac:dyDescent="0.3">
      <c r="A8224" s="39" t="s">
        <v>1258</v>
      </c>
      <c r="B8224" s="39" t="s">
        <v>90</v>
      </c>
      <c r="C8224" s="39" t="s">
        <v>144</v>
      </c>
      <c r="D8224" s="39" t="s">
        <v>30</v>
      </c>
      <c r="E8224" s="70" t="s">
        <v>46</v>
      </c>
      <c r="F8224" s="70" t="s">
        <v>40</v>
      </c>
      <c r="G8224" s="78">
        <v>43955</v>
      </c>
      <c r="H8224" s="78">
        <v>45931</v>
      </c>
      <c r="I8224" s="69">
        <v>10270228.369999999</v>
      </c>
      <c r="J8224" s="70">
        <v>95</v>
      </c>
      <c r="K8224" s="71">
        <v>0.49299999999999999</v>
      </c>
      <c r="L8224" s="70">
        <v>0</v>
      </c>
      <c r="M8224" s="71">
        <v>0.82399999999999995</v>
      </c>
      <c r="N8224" s="72"/>
      <c r="O8224" s="73">
        <f>MIN(1,MAX(0,(1/(1+EXP(-(Assumptions!$B$5 + Assumptions!$B$6*$N8224))))*Assumptions!$B$3))</f>
        <v>3.9165722796764356E-2</v>
      </c>
      <c r="P8224" s="73">
        <f>VLOOKUP($F8224,Assumptions!$A$23:$B$27,2,FALSE)*Assumptions!$B$4</f>
        <v>0.7</v>
      </c>
      <c r="Q8224" s="74">
        <f t="shared" si="256"/>
        <v>281568.64217921946</v>
      </c>
      <c r="R8224" s="75" t="str">
        <f>IF($O8224&lt;Assumptions!$B$17,"A",IF($O8224&lt;Assumptions!$B$18,"B",IF($O8224&lt;Assumptions!$B$19,"C",IF($O8224&lt;Assumptions!$B$20,"D","E"))))</f>
        <v>B</v>
      </c>
      <c r="S8224" s="75">
        <f t="shared" si="257"/>
        <v>0</v>
      </c>
    </row>
    <row r="8225" spans="1:19" ht="17.399999999999999" x14ac:dyDescent="0.3">
      <c r="A8225" s="39" t="s">
        <v>1258</v>
      </c>
      <c r="B8225" s="39" t="s">
        <v>90</v>
      </c>
      <c r="C8225" s="39" t="s">
        <v>144</v>
      </c>
      <c r="D8225" s="39" t="s">
        <v>30</v>
      </c>
      <c r="E8225" s="70" t="s">
        <v>46</v>
      </c>
      <c r="F8225" s="70" t="s">
        <v>40</v>
      </c>
      <c r="G8225" s="78">
        <v>43955</v>
      </c>
      <c r="H8225" s="78">
        <v>45962</v>
      </c>
      <c r="I8225" s="69">
        <v>10009942.85</v>
      </c>
      <c r="J8225" s="70">
        <v>0</v>
      </c>
      <c r="K8225" s="71">
        <v>1.0980000000000001</v>
      </c>
      <c r="L8225" s="70">
        <v>0</v>
      </c>
      <c r="M8225" s="71">
        <v>0.82399999999999995</v>
      </c>
      <c r="N8225" s="72"/>
      <c r="O8225" s="73">
        <f>MIN(1,MAX(0,(1/(1+EXP(-(Assumptions!$B$5 + Assumptions!$B$6*$N8225))))*Assumptions!$B$3))</f>
        <v>3.9165722796764356E-2</v>
      </c>
      <c r="P8225" s="73">
        <f>VLOOKUP($F8225,Assumptions!$A$23:$B$27,2,FALSE)*Assumptions!$B$4</f>
        <v>0.7</v>
      </c>
      <c r="Q8225" s="74">
        <f t="shared" si="256"/>
        <v>274432.65281218733</v>
      </c>
      <c r="R8225" s="75" t="str">
        <f>IF($O8225&lt;Assumptions!$B$17,"A",IF($O8225&lt;Assumptions!$B$18,"B",IF($O8225&lt;Assumptions!$B$19,"C",IF($O8225&lt;Assumptions!$B$20,"D","E"))))</f>
        <v>B</v>
      </c>
      <c r="S8225" s="75">
        <f t="shared" si="257"/>
        <v>0</v>
      </c>
    </row>
    <row r="8226" spans="1:19" ht="17.399999999999999" x14ac:dyDescent="0.3">
      <c r="A8226" s="39" t="s">
        <v>1258</v>
      </c>
      <c r="B8226" s="39" t="s">
        <v>90</v>
      </c>
      <c r="C8226" s="39" t="s">
        <v>144</v>
      </c>
      <c r="D8226" s="39" t="s">
        <v>30</v>
      </c>
      <c r="E8226" s="70" t="s">
        <v>46</v>
      </c>
      <c r="F8226" s="70" t="s">
        <v>40</v>
      </c>
      <c r="G8226" s="78">
        <v>43955</v>
      </c>
      <c r="H8226" s="78">
        <v>45992</v>
      </c>
      <c r="I8226" s="69">
        <v>9779252.8599999994</v>
      </c>
      <c r="J8226" s="70">
        <v>35</v>
      </c>
      <c r="K8226" s="71">
        <v>0.56699999999999995</v>
      </c>
      <c r="L8226" s="70">
        <v>0</v>
      </c>
      <c r="M8226" s="71">
        <v>0.82399999999999995</v>
      </c>
      <c r="N8226" s="72"/>
      <c r="O8226" s="73">
        <f>MIN(1,MAX(0,(1/(1+EXP(-(Assumptions!$B$5 + Assumptions!$B$6*$N8226))))*Assumptions!$B$3))</f>
        <v>3.9165722796764356E-2</v>
      </c>
      <c r="P8226" s="73">
        <f>VLOOKUP($F8226,Assumptions!$A$23:$B$27,2,FALSE)*Assumptions!$B$4</f>
        <v>0.7</v>
      </c>
      <c r="Q8226" s="74">
        <f t="shared" si="256"/>
        <v>268108.05467195745</v>
      </c>
      <c r="R8226" s="75" t="str">
        <f>IF($O8226&lt;Assumptions!$B$17,"A",IF($O8226&lt;Assumptions!$B$18,"B",IF($O8226&lt;Assumptions!$B$19,"C",IF($O8226&lt;Assumptions!$B$20,"D","E"))))</f>
        <v>B</v>
      </c>
      <c r="S8226" s="75">
        <f t="shared" si="257"/>
        <v>0</v>
      </c>
    </row>
    <row r="8227" spans="1:19" ht="17.399999999999999" x14ac:dyDescent="0.3">
      <c r="A8227" s="39" t="s">
        <v>1259</v>
      </c>
      <c r="B8227" s="39" t="s">
        <v>90</v>
      </c>
      <c r="C8227" s="39" t="s">
        <v>22</v>
      </c>
      <c r="D8227" s="39" t="s">
        <v>42</v>
      </c>
      <c r="E8227" s="70" t="s">
        <v>39</v>
      </c>
      <c r="F8227" s="70" t="s">
        <v>28</v>
      </c>
      <c r="G8227" s="78">
        <v>43640</v>
      </c>
      <c r="H8227" s="78">
        <v>45658</v>
      </c>
      <c r="I8227" s="69">
        <v>7351608.29</v>
      </c>
      <c r="J8227" s="70">
        <v>0</v>
      </c>
      <c r="K8227" s="71">
        <v>1.085</v>
      </c>
      <c r="L8227" s="70">
        <v>0</v>
      </c>
      <c r="M8227" s="71">
        <v>0.83199999999999996</v>
      </c>
      <c r="N8227" s="72"/>
      <c r="O8227" s="73">
        <f>MIN(1,MAX(0,(1/(1+EXP(-(Assumptions!$B$5 + Assumptions!$B$6*$N8227))))*Assumptions!$B$3))</f>
        <v>3.9165722796764356E-2</v>
      </c>
      <c r="P8227" s="73">
        <f>VLOOKUP($F8227,Assumptions!$A$23:$B$27,2,FALSE)*Assumptions!$B$4</f>
        <v>0.35</v>
      </c>
      <c r="Q8227" s="74">
        <f t="shared" si="256"/>
        <v>100775.86833878719</v>
      </c>
      <c r="R8227" s="75" t="str">
        <f>IF($O8227&lt;Assumptions!$B$17,"A",IF($O8227&lt;Assumptions!$B$18,"B",IF($O8227&lt;Assumptions!$B$19,"C",IF($O8227&lt;Assumptions!$B$20,"D","E"))))</f>
        <v>B</v>
      </c>
      <c r="S8227" s="75">
        <f t="shared" si="257"/>
        <v>0</v>
      </c>
    </row>
    <row r="8228" spans="1:19" ht="17.399999999999999" x14ac:dyDescent="0.3">
      <c r="A8228" s="39" t="s">
        <v>1259</v>
      </c>
      <c r="B8228" s="39" t="s">
        <v>90</v>
      </c>
      <c r="C8228" s="39" t="s">
        <v>22</v>
      </c>
      <c r="D8228" s="39" t="s">
        <v>42</v>
      </c>
      <c r="E8228" s="70" t="s">
        <v>39</v>
      </c>
      <c r="F8228" s="70" t="s">
        <v>28</v>
      </c>
      <c r="G8228" s="78">
        <v>43640</v>
      </c>
      <c r="H8228" s="78">
        <v>45689</v>
      </c>
      <c r="I8228" s="69">
        <v>7216251.8899999997</v>
      </c>
      <c r="J8228" s="70">
        <v>0</v>
      </c>
      <c r="K8228" s="71">
        <v>0.96399999999999997</v>
      </c>
      <c r="L8228" s="70">
        <v>0</v>
      </c>
      <c r="M8228" s="71">
        <v>0.83199999999999996</v>
      </c>
      <c r="N8228" s="72"/>
      <c r="O8228" s="73">
        <f>MIN(1,MAX(0,(1/(1+EXP(-(Assumptions!$B$5 + Assumptions!$B$6*$N8228))))*Assumptions!$B$3))</f>
        <v>3.9165722796764356E-2</v>
      </c>
      <c r="P8228" s="73">
        <f>VLOOKUP($F8228,Assumptions!$A$23:$B$27,2,FALSE)*Assumptions!$B$4</f>
        <v>0.35</v>
      </c>
      <c r="Q8228" s="74">
        <f t="shared" si="256"/>
        <v>98920.402404378401</v>
      </c>
      <c r="R8228" s="75" t="str">
        <f>IF($O8228&lt;Assumptions!$B$17,"A",IF($O8228&lt;Assumptions!$B$18,"B",IF($O8228&lt;Assumptions!$B$19,"C",IF($O8228&lt;Assumptions!$B$20,"D","E"))))</f>
        <v>B</v>
      </c>
      <c r="S8228" s="75">
        <f t="shared" si="257"/>
        <v>0</v>
      </c>
    </row>
    <row r="8229" spans="1:19" ht="17.399999999999999" x14ac:dyDescent="0.3">
      <c r="A8229" s="39" t="s">
        <v>1259</v>
      </c>
      <c r="B8229" s="39" t="s">
        <v>90</v>
      </c>
      <c r="C8229" s="39" t="s">
        <v>22</v>
      </c>
      <c r="D8229" s="39" t="s">
        <v>42</v>
      </c>
      <c r="E8229" s="70" t="s">
        <v>39</v>
      </c>
      <c r="F8229" s="70" t="s">
        <v>28</v>
      </c>
      <c r="G8229" s="78">
        <v>43640</v>
      </c>
      <c r="H8229" s="78">
        <v>45717</v>
      </c>
      <c r="I8229" s="69">
        <v>7071941.8899999997</v>
      </c>
      <c r="J8229" s="70">
        <v>0</v>
      </c>
      <c r="K8229" s="71">
        <v>1.143</v>
      </c>
      <c r="L8229" s="70">
        <v>0</v>
      </c>
      <c r="M8229" s="71">
        <v>0.83199999999999996</v>
      </c>
      <c r="N8229" s="72"/>
      <c r="O8229" s="73">
        <f>MIN(1,MAX(0,(1/(1+EXP(-(Assumptions!$B$5 + Assumptions!$B$6*$N8229))))*Assumptions!$B$3))</f>
        <v>3.9165722796764356E-2</v>
      </c>
      <c r="P8229" s="73">
        <f>VLOOKUP($F8229,Assumptions!$A$23:$B$27,2,FALSE)*Assumptions!$B$4</f>
        <v>0.35</v>
      </c>
      <c r="Q8229" s="74">
        <f t="shared" si="256"/>
        <v>96942.200494498014</v>
      </c>
      <c r="R8229" s="75" t="str">
        <f>IF($O8229&lt;Assumptions!$B$17,"A",IF($O8229&lt;Assumptions!$B$18,"B",IF($O8229&lt;Assumptions!$B$19,"C",IF($O8229&lt;Assumptions!$B$20,"D","E"))))</f>
        <v>B</v>
      </c>
      <c r="S8229" s="75">
        <f t="shared" si="257"/>
        <v>0</v>
      </c>
    </row>
    <row r="8230" spans="1:19" ht="17.399999999999999" x14ac:dyDescent="0.3">
      <c r="A8230" s="39" t="s">
        <v>1259</v>
      </c>
      <c r="B8230" s="39" t="s">
        <v>90</v>
      </c>
      <c r="C8230" s="39" t="s">
        <v>22</v>
      </c>
      <c r="D8230" s="39" t="s">
        <v>42</v>
      </c>
      <c r="E8230" s="70" t="s">
        <v>39</v>
      </c>
      <c r="F8230" s="70" t="s">
        <v>28</v>
      </c>
      <c r="G8230" s="78">
        <v>43640</v>
      </c>
      <c r="H8230" s="78">
        <v>45748</v>
      </c>
      <c r="I8230" s="69">
        <v>6937339.2000000002</v>
      </c>
      <c r="J8230" s="70">
        <v>0</v>
      </c>
      <c r="K8230" s="71">
        <v>0.97799999999999998</v>
      </c>
      <c r="L8230" s="70">
        <v>0</v>
      </c>
      <c r="M8230" s="71">
        <v>0.83199999999999996</v>
      </c>
      <c r="N8230" s="72"/>
      <c r="O8230" s="73">
        <f>MIN(1,MAX(0,(1/(1+EXP(-(Assumptions!$B$5 + Assumptions!$B$6*$N8230))))*Assumptions!$B$3))</f>
        <v>3.9165722796764356E-2</v>
      </c>
      <c r="P8230" s="73">
        <f>VLOOKUP($F8230,Assumptions!$A$23:$B$27,2,FALSE)*Assumptions!$B$4</f>
        <v>0.35</v>
      </c>
      <c r="Q8230" s="74">
        <f t="shared" si="256"/>
        <v>95097.066419014445</v>
      </c>
      <c r="R8230" s="75" t="str">
        <f>IF($O8230&lt;Assumptions!$B$17,"A",IF($O8230&lt;Assumptions!$B$18,"B",IF($O8230&lt;Assumptions!$B$19,"C",IF($O8230&lt;Assumptions!$B$20,"D","E"))))</f>
        <v>B</v>
      </c>
      <c r="S8230" s="75">
        <f t="shared" si="257"/>
        <v>0</v>
      </c>
    </row>
    <row r="8231" spans="1:19" ht="17.399999999999999" x14ac:dyDescent="0.3">
      <c r="A8231" s="39" t="s">
        <v>1259</v>
      </c>
      <c r="B8231" s="39" t="s">
        <v>90</v>
      </c>
      <c r="C8231" s="39" t="s">
        <v>22</v>
      </c>
      <c r="D8231" s="39" t="s">
        <v>42</v>
      </c>
      <c r="E8231" s="70" t="s">
        <v>39</v>
      </c>
      <c r="F8231" s="70" t="s">
        <v>28</v>
      </c>
      <c r="G8231" s="78">
        <v>43640</v>
      </c>
      <c r="H8231" s="78">
        <v>45778</v>
      </c>
      <c r="I8231" s="69">
        <v>6797934</v>
      </c>
      <c r="J8231" s="70">
        <v>0</v>
      </c>
      <c r="K8231" s="71">
        <v>0.95099999999999996</v>
      </c>
      <c r="L8231" s="70">
        <v>0</v>
      </c>
      <c r="M8231" s="71">
        <v>0.83199999999999996</v>
      </c>
      <c r="N8231" s="72"/>
      <c r="O8231" s="73">
        <f>MIN(1,MAX(0,(1/(1+EXP(-(Assumptions!$B$5 + Assumptions!$B$6*$N8231))))*Assumptions!$B$3))</f>
        <v>3.9165722796764356E-2</v>
      </c>
      <c r="P8231" s="73">
        <f>VLOOKUP($F8231,Assumptions!$A$23:$B$27,2,FALSE)*Assumptions!$B$4</f>
        <v>0.35</v>
      </c>
      <c r="Q8231" s="74">
        <f t="shared" si="256"/>
        <v>93186.099522144825</v>
      </c>
      <c r="R8231" s="75" t="str">
        <f>IF($O8231&lt;Assumptions!$B$17,"A",IF($O8231&lt;Assumptions!$B$18,"B",IF($O8231&lt;Assumptions!$B$19,"C",IF($O8231&lt;Assumptions!$B$20,"D","E"))))</f>
        <v>B</v>
      </c>
      <c r="S8231" s="75">
        <f t="shared" si="257"/>
        <v>0</v>
      </c>
    </row>
    <row r="8232" spans="1:19" ht="17.399999999999999" x14ac:dyDescent="0.3">
      <c r="A8232" s="39" t="s">
        <v>1259</v>
      </c>
      <c r="B8232" s="39" t="s">
        <v>90</v>
      </c>
      <c r="C8232" s="39" t="s">
        <v>22</v>
      </c>
      <c r="D8232" s="39" t="s">
        <v>42</v>
      </c>
      <c r="E8232" s="70" t="s">
        <v>39</v>
      </c>
      <c r="F8232" s="70" t="s">
        <v>28</v>
      </c>
      <c r="G8232" s="78">
        <v>43640</v>
      </c>
      <c r="H8232" s="78">
        <v>45809</v>
      </c>
      <c r="I8232" s="69">
        <v>6673034.9400000004</v>
      </c>
      <c r="J8232" s="70">
        <v>15</v>
      </c>
      <c r="K8232" s="71">
        <v>1.099</v>
      </c>
      <c r="L8232" s="70">
        <v>0</v>
      </c>
      <c r="M8232" s="71">
        <v>0.83199999999999996</v>
      </c>
      <c r="N8232" s="72"/>
      <c r="O8232" s="73">
        <f>MIN(1,MAX(0,(1/(1+EXP(-(Assumptions!$B$5 + Assumptions!$B$6*$N8232))))*Assumptions!$B$3))</f>
        <v>3.9165722796764356E-2</v>
      </c>
      <c r="P8232" s="73">
        <f>VLOOKUP($F8232,Assumptions!$A$23:$B$27,2,FALSE)*Assumptions!$B$4</f>
        <v>0.35</v>
      </c>
      <c r="Q8232" s="74">
        <f t="shared" si="256"/>
        <v>91473.982835607065</v>
      </c>
      <c r="R8232" s="75" t="str">
        <f>IF($O8232&lt;Assumptions!$B$17,"A",IF($O8232&lt;Assumptions!$B$18,"B",IF($O8232&lt;Assumptions!$B$19,"C",IF($O8232&lt;Assumptions!$B$20,"D","E"))))</f>
        <v>B</v>
      </c>
      <c r="S8232" s="75">
        <f t="shared" si="257"/>
        <v>0</v>
      </c>
    </row>
    <row r="8233" spans="1:19" ht="17.399999999999999" x14ac:dyDescent="0.3">
      <c r="A8233" s="39" t="s">
        <v>1259</v>
      </c>
      <c r="B8233" s="39" t="s">
        <v>90</v>
      </c>
      <c r="C8233" s="39" t="s">
        <v>22</v>
      </c>
      <c r="D8233" s="39" t="s">
        <v>42</v>
      </c>
      <c r="E8233" s="70" t="s">
        <v>39</v>
      </c>
      <c r="F8233" s="70" t="s">
        <v>28</v>
      </c>
      <c r="G8233" s="78">
        <v>43640</v>
      </c>
      <c r="H8233" s="78">
        <v>45839</v>
      </c>
      <c r="I8233" s="69">
        <v>6537063.8399999999</v>
      </c>
      <c r="J8233" s="70">
        <v>0</v>
      </c>
      <c r="K8233" s="71">
        <v>1.103</v>
      </c>
      <c r="L8233" s="70">
        <v>0</v>
      </c>
      <c r="M8233" s="71">
        <v>0.83199999999999996</v>
      </c>
      <c r="N8233" s="72"/>
      <c r="O8233" s="73">
        <f>MIN(1,MAX(0,(1/(1+EXP(-(Assumptions!$B$5 + Assumptions!$B$6*$N8233))))*Assumptions!$B$3))</f>
        <v>3.9165722796764356E-2</v>
      </c>
      <c r="P8233" s="73">
        <f>VLOOKUP($F8233,Assumptions!$A$23:$B$27,2,FALSE)*Assumptions!$B$4</f>
        <v>0.35</v>
      </c>
      <c r="Q8233" s="74">
        <f t="shared" si="256"/>
        <v>89610.090591767177</v>
      </c>
      <c r="R8233" s="75" t="str">
        <f>IF($O8233&lt;Assumptions!$B$17,"A",IF($O8233&lt;Assumptions!$B$18,"B",IF($O8233&lt;Assumptions!$B$19,"C",IF($O8233&lt;Assumptions!$B$20,"D","E"))))</f>
        <v>B</v>
      </c>
      <c r="S8233" s="75">
        <f t="shared" si="257"/>
        <v>0</v>
      </c>
    </row>
    <row r="8234" spans="1:19" ht="17.399999999999999" x14ac:dyDescent="0.3">
      <c r="A8234" s="39" t="s">
        <v>1259</v>
      </c>
      <c r="B8234" s="39" t="s">
        <v>90</v>
      </c>
      <c r="C8234" s="39" t="s">
        <v>22</v>
      </c>
      <c r="D8234" s="39" t="s">
        <v>42</v>
      </c>
      <c r="E8234" s="70" t="s">
        <v>39</v>
      </c>
      <c r="F8234" s="70" t="s">
        <v>28</v>
      </c>
      <c r="G8234" s="78">
        <v>43640</v>
      </c>
      <c r="H8234" s="78">
        <v>45870</v>
      </c>
      <c r="I8234" s="69">
        <v>6415999.4199999999</v>
      </c>
      <c r="J8234" s="70">
        <v>0</v>
      </c>
      <c r="K8234" s="71">
        <v>1.0940000000000001</v>
      </c>
      <c r="L8234" s="70">
        <v>0</v>
      </c>
      <c r="M8234" s="71">
        <v>0.83199999999999996</v>
      </c>
      <c r="N8234" s="72"/>
      <c r="O8234" s="73">
        <f>MIN(1,MAX(0,(1/(1+EXP(-(Assumptions!$B$5 + Assumptions!$B$6*$N8234))))*Assumptions!$B$3))</f>
        <v>3.9165722796764356E-2</v>
      </c>
      <c r="P8234" s="73">
        <f>VLOOKUP($F8234,Assumptions!$A$23:$B$27,2,FALSE)*Assumptions!$B$4</f>
        <v>0.35</v>
      </c>
      <c r="Q8234" s="74">
        <f t="shared" si="256"/>
        <v>87950.539161772307</v>
      </c>
      <c r="R8234" s="75" t="str">
        <f>IF($O8234&lt;Assumptions!$B$17,"A",IF($O8234&lt;Assumptions!$B$18,"B",IF($O8234&lt;Assumptions!$B$19,"C",IF($O8234&lt;Assumptions!$B$20,"D","E"))))</f>
        <v>B</v>
      </c>
      <c r="S8234" s="75">
        <f t="shared" si="257"/>
        <v>0</v>
      </c>
    </row>
    <row r="8235" spans="1:19" ht="17.399999999999999" x14ac:dyDescent="0.3">
      <c r="A8235" s="39" t="s">
        <v>1259</v>
      </c>
      <c r="B8235" s="39" t="s">
        <v>90</v>
      </c>
      <c r="C8235" s="39" t="s">
        <v>22</v>
      </c>
      <c r="D8235" s="39" t="s">
        <v>42</v>
      </c>
      <c r="E8235" s="70" t="s">
        <v>39</v>
      </c>
      <c r="F8235" s="70" t="s">
        <v>28</v>
      </c>
      <c r="G8235" s="78">
        <v>43640</v>
      </c>
      <c r="H8235" s="78">
        <v>45901</v>
      </c>
      <c r="I8235" s="69">
        <v>6305820.2800000003</v>
      </c>
      <c r="J8235" s="70">
        <v>0</v>
      </c>
      <c r="K8235" s="71">
        <v>1.1160000000000001</v>
      </c>
      <c r="L8235" s="70">
        <v>0</v>
      </c>
      <c r="M8235" s="71">
        <v>0.83199999999999996</v>
      </c>
      <c r="N8235" s="72"/>
      <c r="O8235" s="73">
        <f>MIN(1,MAX(0,(1/(1+EXP(-(Assumptions!$B$5 + Assumptions!$B$6*$N8235))))*Assumptions!$B$3))</f>
        <v>3.9165722796764356E-2</v>
      </c>
      <c r="P8235" s="73">
        <f>VLOOKUP($F8235,Assumptions!$A$23:$B$27,2,FALSE)*Assumptions!$B$4</f>
        <v>0.35</v>
      </c>
      <c r="Q8235" s="74">
        <f t="shared" si="256"/>
        <v>86440.203182443249</v>
      </c>
      <c r="R8235" s="75" t="str">
        <f>IF($O8235&lt;Assumptions!$B$17,"A",IF($O8235&lt;Assumptions!$B$18,"B",IF($O8235&lt;Assumptions!$B$19,"C",IF($O8235&lt;Assumptions!$B$20,"D","E"))))</f>
        <v>B</v>
      </c>
      <c r="S8235" s="75">
        <f t="shared" si="257"/>
        <v>0</v>
      </c>
    </row>
    <row r="8236" spans="1:19" ht="17.399999999999999" x14ac:dyDescent="0.3">
      <c r="A8236" s="39" t="s">
        <v>1259</v>
      </c>
      <c r="B8236" s="39" t="s">
        <v>90</v>
      </c>
      <c r="C8236" s="39" t="s">
        <v>22</v>
      </c>
      <c r="D8236" s="39" t="s">
        <v>42</v>
      </c>
      <c r="E8236" s="70" t="s">
        <v>39</v>
      </c>
      <c r="F8236" s="70" t="s">
        <v>28</v>
      </c>
      <c r="G8236" s="78">
        <v>43640</v>
      </c>
      <c r="H8236" s="78">
        <v>45931</v>
      </c>
      <c r="I8236" s="69">
        <v>6207955.2699999996</v>
      </c>
      <c r="J8236" s="70">
        <v>0</v>
      </c>
      <c r="K8236" s="71">
        <v>0.95499999999999996</v>
      </c>
      <c r="L8236" s="70">
        <v>0</v>
      </c>
      <c r="M8236" s="71">
        <v>0.83199999999999996</v>
      </c>
      <c r="N8236" s="72"/>
      <c r="O8236" s="73">
        <f>MIN(1,MAX(0,(1/(1+EXP(-(Assumptions!$B$5 + Assumptions!$B$6*$N8236))))*Assumptions!$B$3))</f>
        <v>3.9165722796764356E-2</v>
      </c>
      <c r="P8236" s="73">
        <f>VLOOKUP($F8236,Assumptions!$A$23:$B$27,2,FALSE)*Assumptions!$B$4</f>
        <v>0.35</v>
      </c>
      <c r="Q8236" s="74">
        <f t="shared" si="256"/>
        <v>85098.66933383634</v>
      </c>
      <c r="R8236" s="75" t="str">
        <f>IF($O8236&lt;Assumptions!$B$17,"A",IF($O8236&lt;Assumptions!$B$18,"B",IF($O8236&lt;Assumptions!$B$19,"C",IF($O8236&lt;Assumptions!$B$20,"D","E"))))</f>
        <v>B</v>
      </c>
      <c r="S8236" s="75">
        <f t="shared" si="257"/>
        <v>0</v>
      </c>
    </row>
    <row r="8237" spans="1:19" ht="17.399999999999999" x14ac:dyDescent="0.3">
      <c r="A8237" s="39" t="s">
        <v>1259</v>
      </c>
      <c r="B8237" s="39" t="s">
        <v>90</v>
      </c>
      <c r="C8237" s="39" t="s">
        <v>22</v>
      </c>
      <c r="D8237" s="39" t="s">
        <v>42</v>
      </c>
      <c r="E8237" s="70" t="s">
        <v>39</v>
      </c>
      <c r="F8237" s="70" t="s">
        <v>28</v>
      </c>
      <c r="G8237" s="78">
        <v>43640</v>
      </c>
      <c r="H8237" s="78">
        <v>45962</v>
      </c>
      <c r="I8237" s="69">
        <v>6112401.5800000001</v>
      </c>
      <c r="J8237" s="70">
        <v>0</v>
      </c>
      <c r="K8237" s="71">
        <v>1.0269999999999999</v>
      </c>
      <c r="L8237" s="70">
        <v>0</v>
      </c>
      <c r="M8237" s="71">
        <v>0.83199999999999996</v>
      </c>
      <c r="N8237" s="72"/>
      <c r="O8237" s="73">
        <f>MIN(1,MAX(0,(1/(1+EXP(-(Assumptions!$B$5 + Assumptions!$B$6*$N8237))))*Assumptions!$B$3))</f>
        <v>3.9165722796764356E-2</v>
      </c>
      <c r="P8237" s="73">
        <f>VLOOKUP($F8237,Assumptions!$A$23:$B$27,2,FALSE)*Assumptions!$B$4</f>
        <v>0.35</v>
      </c>
      <c r="Q8237" s="74">
        <f t="shared" si="256"/>
        <v>83788.819066674565</v>
      </c>
      <c r="R8237" s="75" t="str">
        <f>IF($O8237&lt;Assumptions!$B$17,"A",IF($O8237&lt;Assumptions!$B$18,"B",IF($O8237&lt;Assumptions!$B$19,"C",IF($O8237&lt;Assumptions!$B$20,"D","E"))))</f>
        <v>B</v>
      </c>
      <c r="S8237" s="75">
        <f t="shared" si="257"/>
        <v>0</v>
      </c>
    </row>
    <row r="8238" spans="1:19" ht="17.399999999999999" x14ac:dyDescent="0.3">
      <c r="A8238" s="39" t="s">
        <v>1259</v>
      </c>
      <c r="B8238" s="39" t="s">
        <v>90</v>
      </c>
      <c r="C8238" s="39" t="s">
        <v>22</v>
      </c>
      <c r="D8238" s="39" t="s">
        <v>42</v>
      </c>
      <c r="E8238" s="70" t="s">
        <v>39</v>
      </c>
      <c r="F8238" s="70" t="s">
        <v>28</v>
      </c>
      <c r="G8238" s="78">
        <v>43640</v>
      </c>
      <c r="H8238" s="78">
        <v>45992</v>
      </c>
      <c r="I8238" s="69">
        <v>6000902.9800000004</v>
      </c>
      <c r="J8238" s="70">
        <v>0</v>
      </c>
      <c r="K8238" s="71">
        <v>0.96</v>
      </c>
      <c r="L8238" s="70">
        <v>0</v>
      </c>
      <c r="M8238" s="71">
        <v>0.83199999999999996</v>
      </c>
      <c r="N8238" s="72"/>
      <c r="O8238" s="73">
        <f>MIN(1,MAX(0,(1/(1+EXP(-(Assumptions!$B$5 + Assumptions!$B$6*$N8238))))*Assumptions!$B$3))</f>
        <v>3.9165722796764356E-2</v>
      </c>
      <c r="P8238" s="73">
        <f>VLOOKUP($F8238,Assumptions!$A$23:$B$27,2,FALSE)*Assumptions!$B$4</f>
        <v>0.35</v>
      </c>
      <c r="Q8238" s="74">
        <f t="shared" si="256"/>
        <v>82260.395925735007</v>
      </c>
      <c r="R8238" s="75" t="str">
        <f>IF($O8238&lt;Assumptions!$B$17,"A",IF($O8238&lt;Assumptions!$B$18,"B",IF($O8238&lt;Assumptions!$B$19,"C",IF($O8238&lt;Assumptions!$B$20,"D","E"))))</f>
        <v>B</v>
      </c>
      <c r="S8238" s="75">
        <f t="shared" si="257"/>
        <v>0</v>
      </c>
    </row>
    <row r="8239" spans="1:19" ht="17.399999999999999" x14ac:dyDescent="0.3">
      <c r="A8239" s="39" t="s">
        <v>1260</v>
      </c>
      <c r="B8239" s="39" t="s">
        <v>37</v>
      </c>
      <c r="C8239" s="39" t="s">
        <v>144</v>
      </c>
      <c r="D8239" s="39" t="s">
        <v>45</v>
      </c>
      <c r="E8239" s="70" t="s">
        <v>46</v>
      </c>
      <c r="F8239" s="70" t="s">
        <v>24</v>
      </c>
      <c r="G8239" s="78">
        <v>45213</v>
      </c>
      <c r="H8239" s="78">
        <v>45658</v>
      </c>
      <c r="I8239" s="69">
        <v>5358931.93</v>
      </c>
      <c r="J8239" s="70">
        <v>0</v>
      </c>
      <c r="K8239" s="71">
        <v>1.119</v>
      </c>
      <c r="L8239" s="70">
        <v>0</v>
      </c>
      <c r="M8239" s="71">
        <v>0.48399999999999999</v>
      </c>
      <c r="N8239" s="72"/>
      <c r="O8239" s="73">
        <f>MIN(1,MAX(0,(1/(1+EXP(-(Assumptions!$B$5 + Assumptions!$B$6*$N8239))))*Assumptions!$B$3))</f>
        <v>3.9165722796764356E-2</v>
      </c>
      <c r="P8239" s="73">
        <f>VLOOKUP($F8239,Assumptions!$A$23:$B$27,2,FALSE)*Assumptions!$B$4</f>
        <v>0.2</v>
      </c>
      <c r="Q8239" s="74">
        <f t="shared" si="256"/>
        <v>41977.288491421881</v>
      </c>
      <c r="R8239" s="75" t="str">
        <f>IF($O8239&lt;Assumptions!$B$17,"A",IF($O8239&lt;Assumptions!$B$18,"B",IF($O8239&lt;Assumptions!$B$19,"C",IF($O8239&lt;Assumptions!$B$20,"D","E"))))</f>
        <v>B</v>
      </c>
      <c r="S8239" s="75">
        <f t="shared" si="257"/>
        <v>0</v>
      </c>
    </row>
    <row r="8240" spans="1:19" ht="17.399999999999999" x14ac:dyDescent="0.3">
      <c r="A8240" s="39" t="s">
        <v>1260</v>
      </c>
      <c r="B8240" s="39" t="s">
        <v>37</v>
      </c>
      <c r="C8240" s="39" t="s">
        <v>144</v>
      </c>
      <c r="D8240" s="39" t="s">
        <v>45</v>
      </c>
      <c r="E8240" s="70" t="s">
        <v>46</v>
      </c>
      <c r="F8240" s="70" t="s">
        <v>24</v>
      </c>
      <c r="G8240" s="78">
        <v>45213</v>
      </c>
      <c r="H8240" s="78">
        <v>45689</v>
      </c>
      <c r="I8240" s="69">
        <v>5210025.57</v>
      </c>
      <c r="J8240" s="70">
        <v>0</v>
      </c>
      <c r="K8240" s="71">
        <v>0.98799999999999999</v>
      </c>
      <c r="L8240" s="70">
        <v>0</v>
      </c>
      <c r="M8240" s="71">
        <v>0.48399999999999999</v>
      </c>
      <c r="N8240" s="72"/>
      <c r="O8240" s="73">
        <f>MIN(1,MAX(0,(1/(1+EXP(-(Assumptions!$B$5 + Assumptions!$B$6*$N8240))))*Assumptions!$B$3))</f>
        <v>3.9165722796764356E-2</v>
      </c>
      <c r="P8240" s="73">
        <f>VLOOKUP($F8240,Assumptions!$A$23:$B$27,2,FALSE)*Assumptions!$B$4</f>
        <v>0.2</v>
      </c>
      <c r="Q8240" s="74">
        <f t="shared" si="256"/>
        <v>40810.883447734843</v>
      </c>
      <c r="R8240" s="75" t="str">
        <f>IF($O8240&lt;Assumptions!$B$17,"A",IF($O8240&lt;Assumptions!$B$18,"B",IF($O8240&lt;Assumptions!$B$19,"C",IF($O8240&lt;Assumptions!$B$20,"D","E"))))</f>
        <v>B</v>
      </c>
      <c r="S8240" s="75">
        <f t="shared" si="257"/>
        <v>0</v>
      </c>
    </row>
    <row r="8241" spans="1:19" ht="17.399999999999999" x14ac:dyDescent="0.3">
      <c r="A8241" s="39" t="s">
        <v>1260</v>
      </c>
      <c r="B8241" s="39" t="s">
        <v>37</v>
      </c>
      <c r="C8241" s="39" t="s">
        <v>144</v>
      </c>
      <c r="D8241" s="39" t="s">
        <v>45</v>
      </c>
      <c r="E8241" s="70" t="s">
        <v>46</v>
      </c>
      <c r="F8241" s="70" t="s">
        <v>24</v>
      </c>
      <c r="G8241" s="78">
        <v>45213</v>
      </c>
      <c r="H8241" s="78">
        <v>45717</v>
      </c>
      <c r="I8241" s="69">
        <v>5071913.79</v>
      </c>
      <c r="J8241" s="70">
        <v>65</v>
      </c>
      <c r="K8241" s="71">
        <v>0.88600000000000001</v>
      </c>
      <c r="L8241" s="70">
        <v>0</v>
      </c>
      <c r="M8241" s="71">
        <v>0.48399999999999999</v>
      </c>
      <c r="N8241" s="72"/>
      <c r="O8241" s="73">
        <f>MIN(1,MAX(0,(1/(1+EXP(-(Assumptions!$B$5 + Assumptions!$B$6*$N8241))))*Assumptions!$B$3))</f>
        <v>3.9165722796764356E-2</v>
      </c>
      <c r="P8241" s="73">
        <f>VLOOKUP($F8241,Assumptions!$A$23:$B$27,2,FALSE)*Assumptions!$B$4</f>
        <v>0.2</v>
      </c>
      <c r="Q8241" s="74">
        <f t="shared" si="256"/>
        <v>39729.033909645303</v>
      </c>
      <c r="R8241" s="75" t="str">
        <f>IF($O8241&lt;Assumptions!$B$17,"A",IF($O8241&lt;Assumptions!$B$18,"B",IF($O8241&lt;Assumptions!$B$19,"C",IF($O8241&lt;Assumptions!$B$20,"D","E"))))</f>
        <v>B</v>
      </c>
      <c r="S8241" s="75">
        <f t="shared" si="257"/>
        <v>0</v>
      </c>
    </row>
    <row r="8242" spans="1:19" ht="17.399999999999999" x14ac:dyDescent="0.3">
      <c r="A8242" s="39" t="s">
        <v>1260</v>
      </c>
      <c r="B8242" s="39" t="s">
        <v>37</v>
      </c>
      <c r="C8242" s="39" t="s">
        <v>144</v>
      </c>
      <c r="D8242" s="39" t="s">
        <v>45</v>
      </c>
      <c r="E8242" s="70" t="s">
        <v>46</v>
      </c>
      <c r="F8242" s="70" t="s">
        <v>24</v>
      </c>
      <c r="G8242" s="78">
        <v>45213</v>
      </c>
      <c r="H8242" s="78">
        <v>45748</v>
      </c>
      <c r="I8242" s="69">
        <v>4959150.87</v>
      </c>
      <c r="J8242" s="70">
        <v>0</v>
      </c>
      <c r="K8242" s="71">
        <v>1.0680000000000001</v>
      </c>
      <c r="L8242" s="70">
        <v>0</v>
      </c>
      <c r="M8242" s="71">
        <v>0.48399999999999999</v>
      </c>
      <c r="N8242" s="72"/>
      <c r="O8242" s="73">
        <f>MIN(1,MAX(0,(1/(1+EXP(-(Assumptions!$B$5 + Assumptions!$B$6*$N8242))))*Assumptions!$B$3))</f>
        <v>3.9165722796764356E-2</v>
      </c>
      <c r="P8242" s="73">
        <f>VLOOKUP($F8242,Assumptions!$A$23:$B$27,2,FALSE)*Assumptions!$B$4</f>
        <v>0.2</v>
      </c>
      <c r="Q8242" s="74">
        <f t="shared" si="256"/>
        <v>38845.745656350562</v>
      </c>
      <c r="R8242" s="75" t="str">
        <f>IF($O8242&lt;Assumptions!$B$17,"A",IF($O8242&lt;Assumptions!$B$18,"B",IF($O8242&lt;Assumptions!$B$19,"C",IF($O8242&lt;Assumptions!$B$20,"D","E"))))</f>
        <v>B</v>
      </c>
      <c r="S8242" s="75">
        <f t="shared" si="257"/>
        <v>0</v>
      </c>
    </row>
    <row r="8243" spans="1:19" ht="17.399999999999999" x14ac:dyDescent="0.3">
      <c r="A8243" s="39" t="s">
        <v>1260</v>
      </c>
      <c r="B8243" s="39" t="s">
        <v>37</v>
      </c>
      <c r="C8243" s="39" t="s">
        <v>144</v>
      </c>
      <c r="D8243" s="39" t="s">
        <v>45</v>
      </c>
      <c r="E8243" s="70" t="s">
        <v>46</v>
      </c>
      <c r="F8243" s="70" t="s">
        <v>24</v>
      </c>
      <c r="G8243" s="78">
        <v>45213</v>
      </c>
      <c r="H8243" s="78">
        <v>45778</v>
      </c>
      <c r="I8243" s="69">
        <v>4825362.96</v>
      </c>
      <c r="J8243" s="70">
        <v>0</v>
      </c>
      <c r="K8243" s="71">
        <v>1.0549999999999999</v>
      </c>
      <c r="L8243" s="70">
        <v>0</v>
      </c>
      <c r="M8243" s="71">
        <v>0.48399999999999999</v>
      </c>
      <c r="N8243" s="72"/>
      <c r="O8243" s="73">
        <f>MIN(1,MAX(0,(1/(1+EXP(-(Assumptions!$B$5 + Assumptions!$B$6*$N8243))))*Assumptions!$B$3))</f>
        <v>3.9165722796764356E-2</v>
      </c>
      <c r="P8243" s="73">
        <f>VLOOKUP($F8243,Assumptions!$A$23:$B$27,2,FALSE)*Assumptions!$B$4</f>
        <v>0.2</v>
      </c>
      <c r="Q8243" s="74">
        <f t="shared" si="256"/>
        <v>37797.765617026867</v>
      </c>
      <c r="R8243" s="75" t="str">
        <f>IF($O8243&lt;Assumptions!$B$17,"A",IF($O8243&lt;Assumptions!$B$18,"B",IF($O8243&lt;Assumptions!$B$19,"C",IF($O8243&lt;Assumptions!$B$20,"D","E"))))</f>
        <v>B</v>
      </c>
      <c r="S8243" s="75">
        <f t="shared" si="257"/>
        <v>0</v>
      </c>
    </row>
    <row r="8244" spans="1:19" ht="17.399999999999999" x14ac:dyDescent="0.3">
      <c r="A8244" s="39" t="s">
        <v>1260</v>
      </c>
      <c r="B8244" s="39" t="s">
        <v>37</v>
      </c>
      <c r="C8244" s="39" t="s">
        <v>144</v>
      </c>
      <c r="D8244" s="39" t="s">
        <v>45</v>
      </c>
      <c r="E8244" s="70" t="s">
        <v>46</v>
      </c>
      <c r="F8244" s="70" t="s">
        <v>24</v>
      </c>
      <c r="G8244" s="78">
        <v>45213</v>
      </c>
      <c r="H8244" s="78">
        <v>45809</v>
      </c>
      <c r="I8244" s="69">
        <v>4706771.5999999996</v>
      </c>
      <c r="J8244" s="70">
        <v>0</v>
      </c>
      <c r="K8244" s="71">
        <v>1.038</v>
      </c>
      <c r="L8244" s="70">
        <v>0</v>
      </c>
      <c r="M8244" s="71">
        <v>0.48399999999999999</v>
      </c>
      <c r="N8244" s="72"/>
      <c r="O8244" s="73">
        <f>MIN(1,MAX(0,(1/(1+EXP(-(Assumptions!$B$5 + Assumptions!$B$6*$N8244))))*Assumptions!$B$3))</f>
        <v>3.9165722796764356E-2</v>
      </c>
      <c r="P8244" s="73">
        <f>VLOOKUP($F8244,Assumptions!$A$23:$B$27,2,FALSE)*Assumptions!$B$4</f>
        <v>0.2</v>
      </c>
      <c r="Q8244" s="74">
        <f t="shared" si="256"/>
        <v>36868.822350656606</v>
      </c>
      <c r="R8244" s="75" t="str">
        <f>IF($O8244&lt;Assumptions!$B$17,"A",IF($O8244&lt;Assumptions!$B$18,"B",IF($O8244&lt;Assumptions!$B$19,"C",IF($O8244&lt;Assumptions!$B$20,"D","E"))))</f>
        <v>B</v>
      </c>
      <c r="S8244" s="75">
        <f t="shared" si="257"/>
        <v>0</v>
      </c>
    </row>
    <row r="8245" spans="1:19" ht="17.399999999999999" x14ac:dyDescent="0.3">
      <c r="A8245" s="39" t="s">
        <v>1260</v>
      </c>
      <c r="B8245" s="39" t="s">
        <v>37</v>
      </c>
      <c r="C8245" s="39" t="s">
        <v>144</v>
      </c>
      <c r="D8245" s="39" t="s">
        <v>45</v>
      </c>
      <c r="E8245" s="70" t="s">
        <v>46</v>
      </c>
      <c r="F8245" s="70" t="s">
        <v>24</v>
      </c>
      <c r="G8245" s="78">
        <v>45213</v>
      </c>
      <c r="H8245" s="78">
        <v>45839</v>
      </c>
      <c r="I8245" s="69">
        <v>4587296.67</v>
      </c>
      <c r="J8245" s="70">
        <v>0</v>
      </c>
      <c r="K8245" s="71">
        <v>0.95599999999999996</v>
      </c>
      <c r="L8245" s="70">
        <v>0</v>
      </c>
      <c r="M8245" s="71">
        <v>0.48399999999999999</v>
      </c>
      <c r="N8245" s="72"/>
      <c r="O8245" s="73">
        <f>MIN(1,MAX(0,(1/(1+EXP(-(Assumptions!$B$5 + Assumptions!$B$6*$N8245))))*Assumptions!$B$3))</f>
        <v>3.9165722796764356E-2</v>
      </c>
      <c r="P8245" s="73">
        <f>VLOOKUP($F8245,Assumptions!$A$23:$B$27,2,FALSE)*Assumptions!$B$4</f>
        <v>0.2</v>
      </c>
      <c r="Q8245" s="74">
        <f t="shared" si="256"/>
        <v>35932.957952748045</v>
      </c>
      <c r="R8245" s="75" t="str">
        <f>IF($O8245&lt;Assumptions!$B$17,"A",IF($O8245&lt;Assumptions!$B$18,"B",IF($O8245&lt;Assumptions!$B$19,"C",IF($O8245&lt;Assumptions!$B$20,"D","E"))))</f>
        <v>B</v>
      </c>
      <c r="S8245" s="75">
        <f t="shared" si="257"/>
        <v>0</v>
      </c>
    </row>
    <row r="8246" spans="1:19" ht="17.399999999999999" x14ac:dyDescent="0.3">
      <c r="A8246" s="39" t="s">
        <v>1260</v>
      </c>
      <c r="B8246" s="39" t="s">
        <v>37</v>
      </c>
      <c r="C8246" s="39" t="s">
        <v>144</v>
      </c>
      <c r="D8246" s="39" t="s">
        <v>45</v>
      </c>
      <c r="E8246" s="70" t="s">
        <v>46</v>
      </c>
      <c r="F8246" s="70" t="s">
        <v>24</v>
      </c>
      <c r="G8246" s="78">
        <v>45213</v>
      </c>
      <c r="H8246" s="78">
        <v>45870</v>
      </c>
      <c r="I8246" s="69">
        <v>4462602.8099999996</v>
      </c>
      <c r="J8246" s="70">
        <v>0</v>
      </c>
      <c r="K8246" s="71">
        <v>1.0720000000000001</v>
      </c>
      <c r="L8246" s="70">
        <v>0</v>
      </c>
      <c r="M8246" s="71">
        <v>0.48399999999999999</v>
      </c>
      <c r="N8246" s="72"/>
      <c r="O8246" s="73">
        <f>MIN(1,MAX(0,(1/(1+EXP(-(Assumptions!$B$5 + Assumptions!$B$6*$N8246))))*Assumptions!$B$3))</f>
        <v>3.9165722796764356E-2</v>
      </c>
      <c r="P8246" s="73">
        <f>VLOOKUP($F8246,Assumptions!$A$23:$B$27,2,FALSE)*Assumptions!$B$4</f>
        <v>0.2</v>
      </c>
      <c r="Q8246" s="74">
        <f t="shared" si="256"/>
        <v>34956.212921704333</v>
      </c>
      <c r="R8246" s="75" t="str">
        <f>IF($O8246&lt;Assumptions!$B$17,"A",IF($O8246&lt;Assumptions!$B$18,"B",IF($O8246&lt;Assumptions!$B$19,"C",IF($O8246&lt;Assumptions!$B$20,"D","E"))))</f>
        <v>B</v>
      </c>
      <c r="S8246" s="75">
        <f t="shared" si="257"/>
        <v>0</v>
      </c>
    </row>
    <row r="8247" spans="1:19" ht="17.399999999999999" x14ac:dyDescent="0.3">
      <c r="A8247" s="39" t="s">
        <v>1260</v>
      </c>
      <c r="B8247" s="39" t="s">
        <v>37</v>
      </c>
      <c r="C8247" s="39" t="s">
        <v>144</v>
      </c>
      <c r="D8247" s="39" t="s">
        <v>45</v>
      </c>
      <c r="E8247" s="70" t="s">
        <v>46</v>
      </c>
      <c r="F8247" s="70" t="s">
        <v>24</v>
      </c>
      <c r="G8247" s="78">
        <v>45213</v>
      </c>
      <c r="H8247" s="78">
        <v>45901</v>
      </c>
      <c r="I8247" s="69">
        <v>4366875.08</v>
      </c>
      <c r="J8247" s="70">
        <v>0</v>
      </c>
      <c r="K8247" s="71">
        <v>1.109</v>
      </c>
      <c r="L8247" s="70">
        <v>0</v>
      </c>
      <c r="M8247" s="71">
        <v>0.48399999999999999</v>
      </c>
      <c r="N8247" s="72"/>
      <c r="O8247" s="73">
        <f>MIN(1,MAX(0,(1/(1+EXP(-(Assumptions!$B$5 + Assumptions!$B$6*$N8247))))*Assumptions!$B$3))</f>
        <v>3.9165722796764356E-2</v>
      </c>
      <c r="P8247" s="73">
        <f>VLOOKUP($F8247,Assumptions!$A$23:$B$27,2,FALSE)*Assumptions!$B$4</f>
        <v>0.2</v>
      </c>
      <c r="Q8247" s="74">
        <f t="shared" si="256"/>
        <v>34206.363774275633</v>
      </c>
      <c r="R8247" s="75" t="str">
        <f>IF($O8247&lt;Assumptions!$B$17,"A",IF($O8247&lt;Assumptions!$B$18,"B",IF($O8247&lt;Assumptions!$B$19,"C",IF($O8247&lt;Assumptions!$B$20,"D","E"))))</f>
        <v>B</v>
      </c>
      <c r="S8247" s="75">
        <f t="shared" si="257"/>
        <v>0</v>
      </c>
    </row>
    <row r="8248" spans="1:19" ht="17.399999999999999" x14ac:dyDescent="0.3">
      <c r="A8248" s="39" t="s">
        <v>1260</v>
      </c>
      <c r="B8248" s="39" t="s">
        <v>37</v>
      </c>
      <c r="C8248" s="39" t="s">
        <v>144</v>
      </c>
      <c r="D8248" s="39" t="s">
        <v>45</v>
      </c>
      <c r="E8248" s="70" t="s">
        <v>46</v>
      </c>
      <c r="F8248" s="70" t="s">
        <v>24</v>
      </c>
      <c r="G8248" s="78">
        <v>45213</v>
      </c>
      <c r="H8248" s="78">
        <v>45931</v>
      </c>
      <c r="I8248" s="69">
        <v>4245854.0999999996</v>
      </c>
      <c r="J8248" s="70">
        <v>0</v>
      </c>
      <c r="K8248" s="71">
        <v>0.98599999999999999</v>
      </c>
      <c r="L8248" s="70">
        <v>0</v>
      </c>
      <c r="M8248" s="71">
        <v>0.48399999999999999</v>
      </c>
      <c r="N8248" s="72"/>
      <c r="O8248" s="73">
        <f>MIN(1,MAX(0,(1/(1+EXP(-(Assumptions!$B$5 + Assumptions!$B$6*$N8248))))*Assumptions!$B$3))</f>
        <v>3.9165722796764356E-2</v>
      </c>
      <c r="P8248" s="73">
        <f>VLOOKUP($F8248,Assumptions!$A$23:$B$27,2,FALSE)*Assumptions!$B$4</f>
        <v>0.2</v>
      </c>
      <c r="Q8248" s="74">
        <f t="shared" si="256"/>
        <v>33258.388943221078</v>
      </c>
      <c r="R8248" s="75" t="str">
        <f>IF($O8248&lt;Assumptions!$B$17,"A",IF($O8248&lt;Assumptions!$B$18,"B",IF($O8248&lt;Assumptions!$B$19,"C",IF($O8248&lt;Assumptions!$B$20,"D","E"))))</f>
        <v>B</v>
      </c>
      <c r="S8248" s="75">
        <f t="shared" si="257"/>
        <v>0</v>
      </c>
    </row>
    <row r="8249" spans="1:19" ht="17.399999999999999" x14ac:dyDescent="0.3">
      <c r="A8249" s="39" t="s">
        <v>1260</v>
      </c>
      <c r="B8249" s="39" t="s">
        <v>37</v>
      </c>
      <c r="C8249" s="39" t="s">
        <v>144</v>
      </c>
      <c r="D8249" s="39" t="s">
        <v>45</v>
      </c>
      <c r="E8249" s="70" t="s">
        <v>46</v>
      </c>
      <c r="F8249" s="70" t="s">
        <v>24</v>
      </c>
      <c r="G8249" s="78">
        <v>45213</v>
      </c>
      <c r="H8249" s="78">
        <v>45962</v>
      </c>
      <c r="I8249" s="69">
        <v>4135478.44</v>
      </c>
      <c r="J8249" s="70">
        <v>0</v>
      </c>
      <c r="K8249" s="71">
        <v>1.091</v>
      </c>
      <c r="L8249" s="70">
        <v>0</v>
      </c>
      <c r="M8249" s="71">
        <v>0.48399999999999999</v>
      </c>
      <c r="N8249" s="72"/>
      <c r="O8249" s="73">
        <f>MIN(1,MAX(0,(1/(1+EXP(-(Assumptions!$B$5 + Assumptions!$B$6*$N8249))))*Assumptions!$B$3))</f>
        <v>3.9165722796764356E-2</v>
      </c>
      <c r="P8249" s="73">
        <f>VLOOKUP($F8249,Assumptions!$A$23:$B$27,2,FALSE)*Assumptions!$B$4</f>
        <v>0.2</v>
      </c>
      <c r="Q8249" s="74">
        <f t="shared" si="256"/>
        <v>32393.800442607102</v>
      </c>
      <c r="R8249" s="75" t="str">
        <f>IF($O8249&lt;Assumptions!$B$17,"A",IF($O8249&lt;Assumptions!$B$18,"B",IF($O8249&lt;Assumptions!$B$19,"C",IF($O8249&lt;Assumptions!$B$20,"D","E"))))</f>
        <v>B</v>
      </c>
      <c r="S8249" s="75">
        <f t="shared" si="257"/>
        <v>0</v>
      </c>
    </row>
    <row r="8250" spans="1:19" ht="17.399999999999999" x14ac:dyDescent="0.3">
      <c r="A8250" s="39" t="s">
        <v>1260</v>
      </c>
      <c r="B8250" s="39" t="s">
        <v>37</v>
      </c>
      <c r="C8250" s="39" t="s">
        <v>144</v>
      </c>
      <c r="D8250" s="39" t="s">
        <v>45</v>
      </c>
      <c r="E8250" s="70" t="s">
        <v>46</v>
      </c>
      <c r="F8250" s="70" t="s">
        <v>24</v>
      </c>
      <c r="G8250" s="78">
        <v>45213</v>
      </c>
      <c r="H8250" s="78">
        <v>45992</v>
      </c>
      <c r="I8250" s="69">
        <v>4040023.37</v>
      </c>
      <c r="J8250" s="70">
        <v>0</v>
      </c>
      <c r="K8250" s="71">
        <v>1.0620000000000001</v>
      </c>
      <c r="L8250" s="70">
        <v>0</v>
      </c>
      <c r="M8250" s="71">
        <v>0.48399999999999999</v>
      </c>
      <c r="N8250" s="72"/>
      <c r="O8250" s="73">
        <f>MIN(1,MAX(0,(1/(1+EXP(-(Assumptions!$B$5 + Assumptions!$B$6*$N8250))))*Assumptions!$B$3))</f>
        <v>3.9165722796764356E-2</v>
      </c>
      <c r="P8250" s="73">
        <f>VLOOKUP($F8250,Assumptions!$A$23:$B$27,2,FALSE)*Assumptions!$B$4</f>
        <v>0.2</v>
      </c>
      <c r="Q8250" s="74">
        <f t="shared" si="256"/>
        <v>31646.087080373953</v>
      </c>
      <c r="R8250" s="75" t="str">
        <f>IF($O8250&lt;Assumptions!$B$17,"A",IF($O8250&lt;Assumptions!$B$18,"B",IF($O8250&lt;Assumptions!$B$19,"C",IF($O8250&lt;Assumptions!$B$20,"D","E"))))</f>
        <v>B</v>
      </c>
      <c r="S8250" s="75">
        <f t="shared" si="257"/>
        <v>0</v>
      </c>
    </row>
    <row r="8251" spans="1:19" ht="17.399999999999999" x14ac:dyDescent="0.3">
      <c r="A8251" s="39" t="s">
        <v>1261</v>
      </c>
      <c r="B8251" s="39" t="s">
        <v>68</v>
      </c>
      <c r="C8251" s="39" t="s">
        <v>144</v>
      </c>
      <c r="D8251" s="39" t="s">
        <v>30</v>
      </c>
      <c r="E8251" s="70" t="s">
        <v>49</v>
      </c>
      <c r="F8251" s="70" t="s">
        <v>40</v>
      </c>
      <c r="G8251" s="78">
        <v>43955</v>
      </c>
      <c r="H8251" s="78">
        <v>45658</v>
      </c>
      <c r="I8251" s="69">
        <v>2961764.91</v>
      </c>
      <c r="J8251" s="70">
        <v>0</v>
      </c>
      <c r="K8251" s="71">
        <v>1.0489999999999999</v>
      </c>
      <c r="L8251" s="70">
        <v>0</v>
      </c>
      <c r="M8251" s="71">
        <v>0.35</v>
      </c>
      <c r="N8251" s="72"/>
      <c r="O8251" s="73">
        <f>MIN(1,MAX(0,(1/(1+EXP(-(Assumptions!$B$5 + Assumptions!$B$6*$N8251))))*Assumptions!$B$3))</f>
        <v>3.9165722796764356E-2</v>
      </c>
      <c r="P8251" s="73">
        <f>VLOOKUP($F8251,Assumptions!$A$23:$B$27,2,FALSE)*Assumptions!$B$4</f>
        <v>0.7</v>
      </c>
      <c r="Q8251" s="74">
        <f t="shared" si="256"/>
        <v>81199.764417970611</v>
      </c>
      <c r="R8251" s="75" t="str">
        <f>IF($O8251&lt;Assumptions!$B$17,"A",IF($O8251&lt;Assumptions!$B$18,"B",IF($O8251&lt;Assumptions!$B$19,"C",IF($O8251&lt;Assumptions!$B$20,"D","E"))))</f>
        <v>B</v>
      </c>
      <c r="S8251" s="75">
        <f t="shared" si="257"/>
        <v>0</v>
      </c>
    </row>
    <row r="8252" spans="1:19" ht="17.399999999999999" x14ac:dyDescent="0.3">
      <c r="A8252" s="39" t="s">
        <v>1261</v>
      </c>
      <c r="B8252" s="39" t="s">
        <v>68</v>
      </c>
      <c r="C8252" s="39" t="s">
        <v>144</v>
      </c>
      <c r="D8252" s="39" t="s">
        <v>30</v>
      </c>
      <c r="E8252" s="70" t="s">
        <v>49</v>
      </c>
      <c r="F8252" s="70" t="s">
        <v>40</v>
      </c>
      <c r="G8252" s="78">
        <v>43955</v>
      </c>
      <c r="H8252" s="78">
        <v>45689</v>
      </c>
      <c r="I8252" s="69">
        <v>2891837.34</v>
      </c>
      <c r="J8252" s="70">
        <v>0</v>
      </c>
      <c r="K8252" s="71">
        <v>1.048</v>
      </c>
      <c r="L8252" s="70">
        <v>0</v>
      </c>
      <c r="M8252" s="71">
        <v>0.35</v>
      </c>
      <c r="N8252" s="72"/>
      <c r="O8252" s="73">
        <f>MIN(1,MAX(0,(1/(1+EXP(-(Assumptions!$B$5 + Assumptions!$B$6*$N8252))))*Assumptions!$B$3))</f>
        <v>3.9165722796764356E-2</v>
      </c>
      <c r="P8252" s="73">
        <f>VLOOKUP($F8252,Assumptions!$A$23:$B$27,2,FALSE)*Assumptions!$B$4</f>
        <v>0.7</v>
      </c>
      <c r="Q8252" s="74">
        <f t="shared" si="256"/>
        <v>79282.629742240664</v>
      </c>
      <c r="R8252" s="75" t="str">
        <f>IF($O8252&lt;Assumptions!$B$17,"A",IF($O8252&lt;Assumptions!$B$18,"B",IF($O8252&lt;Assumptions!$B$19,"C",IF($O8252&lt;Assumptions!$B$20,"D","E"))))</f>
        <v>B</v>
      </c>
      <c r="S8252" s="75">
        <f t="shared" si="257"/>
        <v>0</v>
      </c>
    </row>
    <row r="8253" spans="1:19" ht="17.399999999999999" x14ac:dyDescent="0.3">
      <c r="A8253" s="39" t="s">
        <v>1261</v>
      </c>
      <c r="B8253" s="39" t="s">
        <v>68</v>
      </c>
      <c r="C8253" s="39" t="s">
        <v>144</v>
      </c>
      <c r="D8253" s="39" t="s">
        <v>30</v>
      </c>
      <c r="E8253" s="70" t="s">
        <v>49</v>
      </c>
      <c r="F8253" s="70" t="s">
        <v>40</v>
      </c>
      <c r="G8253" s="78">
        <v>43955</v>
      </c>
      <c r="H8253" s="78">
        <v>45717</v>
      </c>
      <c r="I8253" s="69">
        <v>2821904.76</v>
      </c>
      <c r="J8253" s="70">
        <v>0</v>
      </c>
      <c r="K8253" s="71">
        <v>1.07</v>
      </c>
      <c r="L8253" s="70">
        <v>0</v>
      </c>
      <c r="M8253" s="71">
        <v>0.35</v>
      </c>
      <c r="N8253" s="72"/>
      <c r="O8253" s="73">
        <f>MIN(1,MAX(0,(1/(1+EXP(-(Assumptions!$B$5 + Assumptions!$B$6*$N8253))))*Assumptions!$B$3))</f>
        <v>3.9165722796764356E-2</v>
      </c>
      <c r="P8253" s="73">
        <f>VLOOKUP($F8253,Assumptions!$A$23:$B$27,2,FALSE)*Assumptions!$B$4</f>
        <v>0.7</v>
      </c>
      <c r="Q8253" s="74">
        <f t="shared" si="256"/>
        <v>77365.357712320882</v>
      </c>
      <c r="R8253" s="75" t="str">
        <f>IF($O8253&lt;Assumptions!$B$17,"A",IF($O8253&lt;Assumptions!$B$18,"B",IF($O8253&lt;Assumptions!$B$19,"C",IF($O8253&lt;Assumptions!$B$20,"D","E"))))</f>
        <v>B</v>
      </c>
      <c r="S8253" s="75">
        <f t="shared" si="257"/>
        <v>0</v>
      </c>
    </row>
    <row r="8254" spans="1:19" ht="17.399999999999999" x14ac:dyDescent="0.3">
      <c r="A8254" s="39" t="s">
        <v>1261</v>
      </c>
      <c r="B8254" s="39" t="s">
        <v>68</v>
      </c>
      <c r="C8254" s="39" t="s">
        <v>144</v>
      </c>
      <c r="D8254" s="39" t="s">
        <v>30</v>
      </c>
      <c r="E8254" s="70" t="s">
        <v>49</v>
      </c>
      <c r="F8254" s="70" t="s">
        <v>40</v>
      </c>
      <c r="G8254" s="78">
        <v>43955</v>
      </c>
      <c r="H8254" s="78">
        <v>45748</v>
      </c>
      <c r="I8254" s="69">
        <v>2743500.82</v>
      </c>
      <c r="J8254" s="70">
        <v>0</v>
      </c>
      <c r="K8254" s="71">
        <v>1.071</v>
      </c>
      <c r="L8254" s="70">
        <v>0</v>
      </c>
      <c r="M8254" s="71">
        <v>0.35</v>
      </c>
      <c r="N8254" s="72"/>
      <c r="O8254" s="73">
        <f>MIN(1,MAX(0,(1/(1+EXP(-(Assumptions!$B$5 + Assumptions!$B$6*$N8254))))*Assumptions!$B$3))</f>
        <v>3.9165722796764356E-2</v>
      </c>
      <c r="P8254" s="73">
        <f>VLOOKUP($F8254,Assumptions!$A$23:$B$27,2,FALSE)*Assumptions!$B$4</f>
        <v>0.7</v>
      </c>
      <c r="Q8254" s="74">
        <f t="shared" si="256"/>
        <v>75215.834826170976</v>
      </c>
      <c r="R8254" s="75" t="str">
        <f>IF($O8254&lt;Assumptions!$B$17,"A",IF($O8254&lt;Assumptions!$B$18,"B",IF($O8254&lt;Assumptions!$B$19,"C",IF($O8254&lt;Assumptions!$B$20,"D","E"))))</f>
        <v>B</v>
      </c>
      <c r="S8254" s="75">
        <f t="shared" si="257"/>
        <v>0</v>
      </c>
    </row>
    <row r="8255" spans="1:19" ht="17.399999999999999" x14ac:dyDescent="0.3">
      <c r="A8255" s="39" t="s">
        <v>1261</v>
      </c>
      <c r="B8255" s="39" t="s">
        <v>68</v>
      </c>
      <c r="C8255" s="39" t="s">
        <v>144</v>
      </c>
      <c r="D8255" s="39" t="s">
        <v>30</v>
      </c>
      <c r="E8255" s="70" t="s">
        <v>49</v>
      </c>
      <c r="F8255" s="70" t="s">
        <v>40</v>
      </c>
      <c r="G8255" s="78">
        <v>43955</v>
      </c>
      <c r="H8255" s="78">
        <v>45778</v>
      </c>
      <c r="I8255" s="69">
        <v>2679926.25</v>
      </c>
      <c r="J8255" s="70">
        <v>15</v>
      </c>
      <c r="K8255" s="71">
        <v>1.1160000000000001</v>
      </c>
      <c r="L8255" s="70">
        <v>0</v>
      </c>
      <c r="M8255" s="71">
        <v>0.35</v>
      </c>
      <c r="N8255" s="72"/>
      <c r="O8255" s="73">
        <f>MIN(1,MAX(0,(1/(1+EXP(-(Assumptions!$B$5 + Assumptions!$B$6*$N8255))))*Assumptions!$B$3))</f>
        <v>3.9165722796764356E-2</v>
      </c>
      <c r="P8255" s="73">
        <f>VLOOKUP($F8255,Assumptions!$A$23:$B$27,2,FALSE)*Assumptions!$B$4</f>
        <v>0.7</v>
      </c>
      <c r="Q8255" s="74">
        <f t="shared" si="256"/>
        <v>73472.874036290552</v>
      </c>
      <c r="R8255" s="75" t="str">
        <f>IF($O8255&lt;Assumptions!$B$17,"A",IF($O8255&lt;Assumptions!$B$18,"B",IF($O8255&lt;Assumptions!$B$19,"C",IF($O8255&lt;Assumptions!$B$20,"D","E"))))</f>
        <v>B</v>
      </c>
      <c r="S8255" s="75">
        <f t="shared" si="257"/>
        <v>0</v>
      </c>
    </row>
    <row r="8256" spans="1:19" ht="17.399999999999999" x14ac:dyDescent="0.3">
      <c r="A8256" s="39" t="s">
        <v>1261</v>
      </c>
      <c r="B8256" s="39" t="s">
        <v>68</v>
      </c>
      <c r="C8256" s="39" t="s">
        <v>144</v>
      </c>
      <c r="D8256" s="39" t="s">
        <v>30</v>
      </c>
      <c r="E8256" s="70" t="s">
        <v>49</v>
      </c>
      <c r="F8256" s="70" t="s">
        <v>40</v>
      </c>
      <c r="G8256" s="78">
        <v>43955</v>
      </c>
      <c r="H8256" s="78">
        <v>45809</v>
      </c>
      <c r="I8256" s="69">
        <v>2605471.9900000002</v>
      </c>
      <c r="J8256" s="70">
        <v>15</v>
      </c>
      <c r="K8256" s="71">
        <v>0.96099999999999997</v>
      </c>
      <c r="L8256" s="70">
        <v>0</v>
      </c>
      <c r="M8256" s="71">
        <v>0.35</v>
      </c>
      <c r="N8256" s="72"/>
      <c r="O8256" s="73">
        <f>MIN(1,MAX(0,(1/(1+EXP(-(Assumptions!$B$5 + Assumptions!$B$6*$N8256))))*Assumptions!$B$3))</f>
        <v>3.9165722796764356E-2</v>
      </c>
      <c r="P8256" s="73">
        <f>VLOOKUP($F8256,Assumptions!$A$23:$B$27,2,FALSE)*Assumptions!$B$4</f>
        <v>0.7</v>
      </c>
      <c r="Q8256" s="74">
        <f t="shared" si="256"/>
        <v>71431.635600551788</v>
      </c>
      <c r="R8256" s="75" t="str">
        <f>IF($O8256&lt;Assumptions!$B$17,"A",IF($O8256&lt;Assumptions!$B$18,"B",IF($O8256&lt;Assumptions!$B$19,"C",IF($O8256&lt;Assumptions!$B$20,"D","E"))))</f>
        <v>B</v>
      </c>
      <c r="S8256" s="75">
        <f t="shared" si="257"/>
        <v>0</v>
      </c>
    </row>
    <row r="8257" spans="1:19" ht="17.399999999999999" x14ac:dyDescent="0.3">
      <c r="A8257" s="39" t="s">
        <v>1261</v>
      </c>
      <c r="B8257" s="39" t="s">
        <v>68</v>
      </c>
      <c r="C8257" s="39" t="s">
        <v>144</v>
      </c>
      <c r="D8257" s="39" t="s">
        <v>30</v>
      </c>
      <c r="E8257" s="70" t="s">
        <v>49</v>
      </c>
      <c r="F8257" s="70" t="s">
        <v>40</v>
      </c>
      <c r="G8257" s="78">
        <v>43955</v>
      </c>
      <c r="H8257" s="78">
        <v>45839</v>
      </c>
      <c r="I8257" s="69">
        <v>2545053.02</v>
      </c>
      <c r="J8257" s="70">
        <v>15</v>
      </c>
      <c r="K8257" s="71">
        <v>1.125</v>
      </c>
      <c r="L8257" s="70">
        <v>0</v>
      </c>
      <c r="M8257" s="71">
        <v>0.35</v>
      </c>
      <c r="N8257" s="72"/>
      <c r="O8257" s="73">
        <f>MIN(1,MAX(0,(1/(1+EXP(-(Assumptions!$B$5 + Assumptions!$B$6*$N8257))))*Assumptions!$B$3))</f>
        <v>3.9165722796764356E-2</v>
      </c>
      <c r="P8257" s="73">
        <f>VLOOKUP($F8257,Assumptions!$A$23:$B$27,2,FALSE)*Assumptions!$B$4</f>
        <v>0.7</v>
      </c>
      <c r="Q8257" s="74">
        <f t="shared" ref="Q8257:Q8320" si="258">$I8257*$O8257*$P8257</f>
        <v>69775.188759071578</v>
      </c>
      <c r="R8257" s="75" t="str">
        <f>IF($O8257&lt;Assumptions!$B$17,"A",IF($O8257&lt;Assumptions!$B$18,"B",IF($O8257&lt;Assumptions!$B$19,"C",IF($O8257&lt;Assumptions!$B$20,"D","E"))))</f>
        <v>B</v>
      </c>
      <c r="S8257" s="75">
        <f t="shared" ref="S8257:S8320" si="259">--($J8257&gt;=180)</f>
        <v>0</v>
      </c>
    </row>
    <row r="8258" spans="1:19" ht="17.399999999999999" x14ac:dyDescent="0.3">
      <c r="A8258" s="39" t="s">
        <v>1261</v>
      </c>
      <c r="B8258" s="39" t="s">
        <v>68</v>
      </c>
      <c r="C8258" s="39" t="s">
        <v>144</v>
      </c>
      <c r="D8258" s="39" t="s">
        <v>30</v>
      </c>
      <c r="E8258" s="70" t="s">
        <v>49</v>
      </c>
      <c r="F8258" s="70" t="s">
        <v>40</v>
      </c>
      <c r="G8258" s="78">
        <v>43955</v>
      </c>
      <c r="H8258" s="78">
        <v>45870</v>
      </c>
      <c r="I8258" s="69">
        <v>2485218.0099999998</v>
      </c>
      <c r="J8258" s="70">
        <v>35</v>
      </c>
      <c r="K8258" s="71">
        <v>0.59799999999999998</v>
      </c>
      <c r="L8258" s="70">
        <v>0</v>
      </c>
      <c r="M8258" s="71">
        <v>0.35</v>
      </c>
      <c r="N8258" s="72"/>
      <c r="O8258" s="73">
        <f>MIN(1,MAX(0,(1/(1+EXP(-(Assumptions!$B$5 + Assumptions!$B$6*$N8258))))*Assumptions!$B$3))</f>
        <v>3.9165722796764356E-2</v>
      </c>
      <c r="P8258" s="73">
        <f>VLOOKUP($F8258,Assumptions!$A$23:$B$27,2,FALSE)*Assumptions!$B$4</f>
        <v>0.7</v>
      </c>
      <c r="Q8258" s="74">
        <f t="shared" si="258"/>
        <v>68134.751768430433</v>
      </c>
      <c r="R8258" s="75" t="str">
        <f>IF($O8258&lt;Assumptions!$B$17,"A",IF($O8258&lt;Assumptions!$B$18,"B",IF($O8258&lt;Assumptions!$B$19,"C",IF($O8258&lt;Assumptions!$B$20,"D","E"))))</f>
        <v>B</v>
      </c>
      <c r="S8258" s="75">
        <f t="shared" si="259"/>
        <v>0</v>
      </c>
    </row>
    <row r="8259" spans="1:19" ht="17.399999999999999" x14ac:dyDescent="0.3">
      <c r="A8259" s="39" t="s">
        <v>1261</v>
      </c>
      <c r="B8259" s="39" t="s">
        <v>68</v>
      </c>
      <c r="C8259" s="39" t="s">
        <v>144</v>
      </c>
      <c r="D8259" s="39" t="s">
        <v>30</v>
      </c>
      <c r="E8259" s="70" t="s">
        <v>49</v>
      </c>
      <c r="F8259" s="70" t="s">
        <v>40</v>
      </c>
      <c r="G8259" s="78">
        <v>43955</v>
      </c>
      <c r="H8259" s="78">
        <v>45901</v>
      </c>
      <c r="I8259" s="69">
        <v>2429114.56</v>
      </c>
      <c r="J8259" s="70">
        <v>0</v>
      </c>
      <c r="K8259" s="71">
        <v>1.0449999999999999</v>
      </c>
      <c r="L8259" s="70">
        <v>0</v>
      </c>
      <c r="M8259" s="71">
        <v>0.35</v>
      </c>
      <c r="N8259" s="72"/>
      <c r="O8259" s="73">
        <f>MIN(1,MAX(0,(1/(1+EXP(-(Assumptions!$B$5 + Assumptions!$B$6*$N8259))))*Assumptions!$B$3))</f>
        <v>3.9165722796764356E-2</v>
      </c>
      <c r="P8259" s="73">
        <f>VLOOKUP($F8259,Assumptions!$A$23:$B$27,2,FALSE)*Assumptions!$B$4</f>
        <v>0.7</v>
      </c>
      <c r="Q8259" s="74">
        <f t="shared" si="258"/>
        <v>66596.619248980947</v>
      </c>
      <c r="R8259" s="75" t="str">
        <f>IF($O8259&lt;Assumptions!$B$17,"A",IF($O8259&lt;Assumptions!$B$18,"B",IF($O8259&lt;Assumptions!$B$19,"C",IF($O8259&lt;Assumptions!$B$20,"D","E"))))</f>
        <v>B</v>
      </c>
      <c r="S8259" s="75">
        <f t="shared" si="259"/>
        <v>0</v>
      </c>
    </row>
    <row r="8260" spans="1:19" ht="17.399999999999999" x14ac:dyDescent="0.3">
      <c r="A8260" s="39" t="s">
        <v>1261</v>
      </c>
      <c r="B8260" s="39" t="s">
        <v>68</v>
      </c>
      <c r="C8260" s="39" t="s">
        <v>144</v>
      </c>
      <c r="D8260" s="39" t="s">
        <v>30</v>
      </c>
      <c r="E8260" s="70" t="s">
        <v>49</v>
      </c>
      <c r="F8260" s="70" t="s">
        <v>40</v>
      </c>
      <c r="G8260" s="78">
        <v>43955</v>
      </c>
      <c r="H8260" s="78">
        <v>45931</v>
      </c>
      <c r="I8260" s="69">
        <v>2429114.56</v>
      </c>
      <c r="J8260" s="70">
        <v>220</v>
      </c>
      <c r="K8260" s="71">
        <v>0.159</v>
      </c>
      <c r="L8260" s="70">
        <v>0</v>
      </c>
      <c r="M8260" s="71">
        <v>0.35</v>
      </c>
      <c r="N8260" s="72"/>
      <c r="O8260" s="73">
        <f>MIN(1,MAX(0,(1/(1+EXP(-(Assumptions!$B$5 + Assumptions!$B$6*$N8260))))*Assumptions!$B$3))</f>
        <v>3.9165722796764356E-2</v>
      </c>
      <c r="P8260" s="73">
        <f>VLOOKUP($F8260,Assumptions!$A$23:$B$27,2,FALSE)*Assumptions!$B$4</f>
        <v>0.7</v>
      </c>
      <c r="Q8260" s="74">
        <f t="shared" si="258"/>
        <v>66596.619248980947</v>
      </c>
      <c r="R8260" s="75" t="str">
        <f>IF($O8260&lt;Assumptions!$B$17,"A",IF($O8260&lt;Assumptions!$B$18,"B",IF($O8260&lt;Assumptions!$B$19,"C",IF($O8260&lt;Assumptions!$B$20,"D","E"))))</f>
        <v>B</v>
      </c>
      <c r="S8260" s="75">
        <f t="shared" si="259"/>
        <v>1</v>
      </c>
    </row>
    <row r="8261" spans="1:19" ht="17.399999999999999" x14ac:dyDescent="0.3">
      <c r="A8261" s="39" t="s">
        <v>1261</v>
      </c>
      <c r="B8261" s="39" t="s">
        <v>68</v>
      </c>
      <c r="C8261" s="39" t="s">
        <v>144</v>
      </c>
      <c r="D8261" s="39" t="s">
        <v>30</v>
      </c>
      <c r="E8261" s="70" t="s">
        <v>49</v>
      </c>
      <c r="F8261" s="70" t="s">
        <v>40</v>
      </c>
      <c r="G8261" s="78">
        <v>43955</v>
      </c>
      <c r="H8261" s="78">
        <v>45962</v>
      </c>
      <c r="I8261" s="69">
        <v>2429114.56</v>
      </c>
      <c r="J8261" s="70">
        <v>999</v>
      </c>
      <c r="K8261" s="71">
        <v>8.1000000000000003E-2</v>
      </c>
      <c r="L8261" s="70">
        <v>0</v>
      </c>
      <c r="M8261" s="71">
        <v>0.35</v>
      </c>
      <c r="N8261" s="72"/>
      <c r="O8261" s="73">
        <f>MIN(1,MAX(0,(1/(1+EXP(-(Assumptions!$B$5 + Assumptions!$B$6*$N8261))))*Assumptions!$B$3))</f>
        <v>3.9165722796764356E-2</v>
      </c>
      <c r="P8261" s="73">
        <f>VLOOKUP($F8261,Assumptions!$A$23:$B$27,2,FALSE)*Assumptions!$B$4</f>
        <v>0.7</v>
      </c>
      <c r="Q8261" s="74">
        <f t="shared" si="258"/>
        <v>66596.619248980947</v>
      </c>
      <c r="R8261" s="75" t="str">
        <f>IF($O8261&lt;Assumptions!$B$17,"A",IF($O8261&lt;Assumptions!$B$18,"B",IF($O8261&lt;Assumptions!$B$19,"C",IF($O8261&lt;Assumptions!$B$20,"D","E"))))</f>
        <v>B</v>
      </c>
      <c r="S8261" s="75">
        <f t="shared" si="259"/>
        <v>1</v>
      </c>
    </row>
    <row r="8262" spans="1:19" ht="17.399999999999999" x14ac:dyDescent="0.3">
      <c r="A8262" s="39" t="s">
        <v>1261</v>
      </c>
      <c r="B8262" s="39" t="s">
        <v>68</v>
      </c>
      <c r="C8262" s="39" t="s">
        <v>144</v>
      </c>
      <c r="D8262" s="39" t="s">
        <v>30</v>
      </c>
      <c r="E8262" s="70" t="s">
        <v>49</v>
      </c>
      <c r="F8262" s="70" t="s">
        <v>40</v>
      </c>
      <c r="G8262" s="78">
        <v>43955</v>
      </c>
      <c r="H8262" s="78">
        <v>45992</v>
      </c>
      <c r="I8262" s="69">
        <v>2429114.56</v>
      </c>
      <c r="J8262" s="70">
        <v>999</v>
      </c>
      <c r="K8262" s="71">
        <v>0.13100000000000001</v>
      </c>
      <c r="L8262" s="70">
        <v>0</v>
      </c>
      <c r="M8262" s="71">
        <v>0.35</v>
      </c>
      <c r="N8262" s="72"/>
      <c r="O8262" s="73">
        <f>MIN(1,MAX(0,(1/(1+EXP(-(Assumptions!$B$5 + Assumptions!$B$6*$N8262))))*Assumptions!$B$3))</f>
        <v>3.9165722796764356E-2</v>
      </c>
      <c r="P8262" s="73">
        <f>VLOOKUP($F8262,Assumptions!$A$23:$B$27,2,FALSE)*Assumptions!$B$4</f>
        <v>0.7</v>
      </c>
      <c r="Q8262" s="74">
        <f t="shared" si="258"/>
        <v>66596.619248980947</v>
      </c>
      <c r="R8262" s="75" t="str">
        <f>IF($O8262&lt;Assumptions!$B$17,"A",IF($O8262&lt;Assumptions!$B$18,"B",IF($O8262&lt;Assumptions!$B$19,"C",IF($O8262&lt;Assumptions!$B$20,"D","E"))))</f>
        <v>B</v>
      </c>
      <c r="S8262" s="75">
        <f t="shared" si="259"/>
        <v>1</v>
      </c>
    </row>
    <row r="8263" spans="1:19" ht="17.399999999999999" x14ac:dyDescent="0.3">
      <c r="A8263" s="39" t="s">
        <v>1262</v>
      </c>
      <c r="B8263" s="39" t="s">
        <v>37</v>
      </c>
      <c r="C8263" s="39" t="s">
        <v>135</v>
      </c>
      <c r="D8263" s="39" t="s">
        <v>42</v>
      </c>
      <c r="E8263" s="70" t="s">
        <v>43</v>
      </c>
      <c r="F8263" s="70" t="s">
        <v>36</v>
      </c>
      <c r="G8263" s="78">
        <v>43953</v>
      </c>
      <c r="H8263" s="78">
        <v>45658</v>
      </c>
      <c r="I8263" s="69">
        <v>2523039.1</v>
      </c>
      <c r="J8263" s="70">
        <v>0</v>
      </c>
      <c r="K8263" s="71">
        <v>1.01</v>
      </c>
      <c r="L8263" s="70">
        <v>0</v>
      </c>
      <c r="M8263" s="71">
        <v>0.75600000000000001</v>
      </c>
      <c r="N8263" s="72"/>
      <c r="O8263" s="73">
        <f>MIN(1,MAX(0,(1/(1+EXP(-(Assumptions!$B$5 + Assumptions!$B$6*$N8263))))*Assumptions!$B$3))</f>
        <v>3.9165722796764356E-2</v>
      </c>
      <c r="P8263" s="73">
        <f>VLOOKUP($F8263,Assumptions!$A$23:$B$27,2,FALSE)*Assumptions!$B$4</f>
        <v>0.55000000000000004</v>
      </c>
      <c r="Q8263" s="74">
        <f t="shared" si="258"/>
        <v>54349.157497798806</v>
      </c>
      <c r="R8263" s="75" t="str">
        <f>IF($O8263&lt;Assumptions!$B$17,"A",IF($O8263&lt;Assumptions!$B$18,"B",IF($O8263&lt;Assumptions!$B$19,"C",IF($O8263&lt;Assumptions!$B$20,"D","E"))))</f>
        <v>B</v>
      </c>
      <c r="S8263" s="75">
        <f t="shared" si="259"/>
        <v>0</v>
      </c>
    </row>
    <row r="8264" spans="1:19" ht="17.399999999999999" x14ac:dyDescent="0.3">
      <c r="A8264" s="39" t="s">
        <v>1262</v>
      </c>
      <c r="B8264" s="39" t="s">
        <v>37</v>
      </c>
      <c r="C8264" s="39" t="s">
        <v>135</v>
      </c>
      <c r="D8264" s="39" t="s">
        <v>42</v>
      </c>
      <c r="E8264" s="70" t="s">
        <v>43</v>
      </c>
      <c r="F8264" s="70" t="s">
        <v>36</v>
      </c>
      <c r="G8264" s="78">
        <v>43953</v>
      </c>
      <c r="H8264" s="78">
        <v>45689</v>
      </c>
      <c r="I8264" s="69">
        <v>2449113.9</v>
      </c>
      <c r="J8264" s="70">
        <v>0</v>
      </c>
      <c r="K8264" s="71">
        <v>0.96</v>
      </c>
      <c r="L8264" s="70">
        <v>0</v>
      </c>
      <c r="M8264" s="71">
        <v>0.75600000000000001</v>
      </c>
      <c r="N8264" s="72"/>
      <c r="O8264" s="73">
        <f>MIN(1,MAX(0,(1/(1+EXP(-(Assumptions!$B$5 + Assumptions!$B$6*$N8264))))*Assumptions!$B$3))</f>
        <v>3.9165722796764356E-2</v>
      </c>
      <c r="P8264" s="73">
        <f>VLOOKUP($F8264,Assumptions!$A$23:$B$27,2,FALSE)*Assumptions!$B$4</f>
        <v>0.55000000000000004</v>
      </c>
      <c r="Q8264" s="74">
        <f t="shared" si="258"/>
        <v>52756.723857806355</v>
      </c>
      <c r="R8264" s="75" t="str">
        <f>IF($O8264&lt;Assumptions!$B$17,"A",IF($O8264&lt;Assumptions!$B$18,"B",IF($O8264&lt;Assumptions!$B$19,"C",IF($O8264&lt;Assumptions!$B$20,"D","E"))))</f>
        <v>B</v>
      </c>
      <c r="S8264" s="75">
        <f t="shared" si="259"/>
        <v>0</v>
      </c>
    </row>
    <row r="8265" spans="1:19" ht="17.399999999999999" x14ac:dyDescent="0.3">
      <c r="A8265" s="39" t="s">
        <v>1262</v>
      </c>
      <c r="B8265" s="39" t="s">
        <v>37</v>
      </c>
      <c r="C8265" s="39" t="s">
        <v>135</v>
      </c>
      <c r="D8265" s="39" t="s">
        <v>42</v>
      </c>
      <c r="E8265" s="70" t="s">
        <v>43</v>
      </c>
      <c r="F8265" s="70" t="s">
        <v>36</v>
      </c>
      <c r="G8265" s="78">
        <v>43953</v>
      </c>
      <c r="H8265" s="78">
        <v>45717</v>
      </c>
      <c r="I8265" s="69">
        <v>2377356.91</v>
      </c>
      <c r="J8265" s="70">
        <v>65</v>
      </c>
      <c r="K8265" s="71">
        <v>0.70299999999999996</v>
      </c>
      <c r="L8265" s="70">
        <v>0</v>
      </c>
      <c r="M8265" s="71">
        <v>0.75600000000000001</v>
      </c>
      <c r="N8265" s="72"/>
      <c r="O8265" s="73">
        <f>MIN(1,MAX(0,(1/(1+EXP(-(Assumptions!$B$5 + Assumptions!$B$6*$N8265))))*Assumptions!$B$3))</f>
        <v>3.9165722796764356E-2</v>
      </c>
      <c r="P8265" s="73">
        <f>VLOOKUP($F8265,Assumptions!$A$23:$B$27,2,FALSE)*Assumptions!$B$4</f>
        <v>0.55000000000000004</v>
      </c>
      <c r="Q8265" s="74">
        <f t="shared" si="258"/>
        <v>51210.995949317752</v>
      </c>
      <c r="R8265" s="75" t="str">
        <f>IF($O8265&lt;Assumptions!$B$17,"A",IF($O8265&lt;Assumptions!$B$18,"B",IF($O8265&lt;Assumptions!$B$19,"C",IF($O8265&lt;Assumptions!$B$20,"D","E"))))</f>
        <v>B</v>
      </c>
      <c r="S8265" s="75">
        <f t="shared" si="259"/>
        <v>0</v>
      </c>
    </row>
    <row r="8266" spans="1:19" ht="17.399999999999999" x14ac:dyDescent="0.3">
      <c r="A8266" s="39" t="s">
        <v>1262</v>
      </c>
      <c r="B8266" s="39" t="s">
        <v>37</v>
      </c>
      <c r="C8266" s="39" t="s">
        <v>135</v>
      </c>
      <c r="D8266" s="39" t="s">
        <v>42</v>
      </c>
      <c r="E8266" s="70" t="s">
        <v>43</v>
      </c>
      <c r="F8266" s="70" t="s">
        <v>36</v>
      </c>
      <c r="G8266" s="78">
        <v>43953</v>
      </c>
      <c r="H8266" s="78">
        <v>45748</v>
      </c>
      <c r="I8266" s="69">
        <v>2315361.0699999998</v>
      </c>
      <c r="J8266" s="70">
        <v>0</v>
      </c>
      <c r="K8266" s="71">
        <v>1.0189999999999999</v>
      </c>
      <c r="L8266" s="70">
        <v>0</v>
      </c>
      <c r="M8266" s="71">
        <v>0.75600000000000001</v>
      </c>
      <c r="N8266" s="72"/>
      <c r="O8266" s="73">
        <f>MIN(1,MAX(0,(1/(1+EXP(-(Assumptions!$B$5 + Assumptions!$B$6*$N8266))))*Assumptions!$B$3))</f>
        <v>3.9165722796764356E-2</v>
      </c>
      <c r="P8266" s="73">
        <f>VLOOKUP($F8266,Assumptions!$A$23:$B$27,2,FALSE)*Assumptions!$B$4</f>
        <v>0.55000000000000004</v>
      </c>
      <c r="Q8266" s="74">
        <f t="shared" si="258"/>
        <v>49875.534413121844</v>
      </c>
      <c r="R8266" s="75" t="str">
        <f>IF($O8266&lt;Assumptions!$B$17,"A",IF($O8266&lt;Assumptions!$B$18,"B",IF($O8266&lt;Assumptions!$B$19,"C",IF($O8266&lt;Assumptions!$B$20,"D","E"))))</f>
        <v>B</v>
      </c>
      <c r="S8266" s="75">
        <f t="shared" si="259"/>
        <v>0</v>
      </c>
    </row>
    <row r="8267" spans="1:19" ht="17.399999999999999" x14ac:dyDescent="0.3">
      <c r="A8267" s="39" t="s">
        <v>1262</v>
      </c>
      <c r="B8267" s="39" t="s">
        <v>37</v>
      </c>
      <c r="C8267" s="39" t="s">
        <v>135</v>
      </c>
      <c r="D8267" s="39" t="s">
        <v>42</v>
      </c>
      <c r="E8267" s="70" t="s">
        <v>43</v>
      </c>
      <c r="F8267" s="70" t="s">
        <v>36</v>
      </c>
      <c r="G8267" s="78">
        <v>43953</v>
      </c>
      <c r="H8267" s="78">
        <v>45778</v>
      </c>
      <c r="I8267" s="69">
        <v>2242996.02</v>
      </c>
      <c r="J8267" s="70">
        <v>0</v>
      </c>
      <c r="K8267" s="71">
        <v>1.006</v>
      </c>
      <c r="L8267" s="70">
        <v>0</v>
      </c>
      <c r="M8267" s="71">
        <v>0.75600000000000001</v>
      </c>
      <c r="N8267" s="72"/>
      <c r="O8267" s="73">
        <f>MIN(1,MAX(0,(1/(1+EXP(-(Assumptions!$B$5 + Assumptions!$B$6*$N8267))))*Assumptions!$B$3))</f>
        <v>3.9165722796764356E-2</v>
      </c>
      <c r="P8267" s="73">
        <f>VLOOKUP($F8267,Assumptions!$A$23:$B$27,2,FALSE)*Assumptions!$B$4</f>
        <v>0.55000000000000004</v>
      </c>
      <c r="Q8267" s="74">
        <f t="shared" si="258"/>
        <v>48316.708194461149</v>
      </c>
      <c r="R8267" s="75" t="str">
        <f>IF($O8267&lt;Assumptions!$B$17,"A",IF($O8267&lt;Assumptions!$B$18,"B",IF($O8267&lt;Assumptions!$B$19,"C",IF($O8267&lt;Assumptions!$B$20,"D","E"))))</f>
        <v>B</v>
      </c>
      <c r="S8267" s="75">
        <f t="shared" si="259"/>
        <v>0</v>
      </c>
    </row>
    <row r="8268" spans="1:19" ht="17.399999999999999" x14ac:dyDescent="0.3">
      <c r="A8268" s="39" t="s">
        <v>1262</v>
      </c>
      <c r="B8268" s="39" t="s">
        <v>37</v>
      </c>
      <c r="C8268" s="39" t="s">
        <v>135</v>
      </c>
      <c r="D8268" s="39" t="s">
        <v>42</v>
      </c>
      <c r="E8268" s="70" t="s">
        <v>43</v>
      </c>
      <c r="F8268" s="70" t="s">
        <v>36</v>
      </c>
      <c r="G8268" s="78">
        <v>43953</v>
      </c>
      <c r="H8268" s="78">
        <v>45809</v>
      </c>
      <c r="I8268" s="69">
        <v>2176447.04</v>
      </c>
      <c r="J8268" s="70">
        <v>0</v>
      </c>
      <c r="K8268" s="71">
        <v>0.95199999999999996</v>
      </c>
      <c r="L8268" s="70">
        <v>0</v>
      </c>
      <c r="M8268" s="71">
        <v>0.75600000000000001</v>
      </c>
      <c r="N8268" s="72"/>
      <c r="O8268" s="73">
        <f>MIN(1,MAX(0,(1/(1+EXP(-(Assumptions!$B$5 + Assumptions!$B$6*$N8268))))*Assumptions!$B$3))</f>
        <v>3.9165722796764356E-2</v>
      </c>
      <c r="P8268" s="73">
        <f>VLOOKUP($F8268,Assumptions!$A$23:$B$27,2,FALSE)*Assumptions!$B$4</f>
        <v>0.55000000000000004</v>
      </c>
      <c r="Q8268" s="74">
        <f t="shared" si="258"/>
        <v>46883.166797763071</v>
      </c>
      <c r="R8268" s="75" t="str">
        <f>IF($O8268&lt;Assumptions!$B$17,"A",IF($O8268&lt;Assumptions!$B$18,"B",IF($O8268&lt;Assumptions!$B$19,"C",IF($O8268&lt;Assumptions!$B$20,"D","E"))))</f>
        <v>B</v>
      </c>
      <c r="S8268" s="75">
        <f t="shared" si="259"/>
        <v>0</v>
      </c>
    </row>
    <row r="8269" spans="1:19" ht="17.399999999999999" x14ac:dyDescent="0.3">
      <c r="A8269" s="39" t="s">
        <v>1262</v>
      </c>
      <c r="B8269" s="39" t="s">
        <v>37</v>
      </c>
      <c r="C8269" s="39" t="s">
        <v>135</v>
      </c>
      <c r="D8269" s="39" t="s">
        <v>42</v>
      </c>
      <c r="E8269" s="70" t="s">
        <v>43</v>
      </c>
      <c r="F8269" s="70" t="s">
        <v>36</v>
      </c>
      <c r="G8269" s="78">
        <v>43953</v>
      </c>
      <c r="H8269" s="78">
        <v>45839</v>
      </c>
      <c r="I8269" s="69">
        <v>2106875.7000000002</v>
      </c>
      <c r="J8269" s="70">
        <v>0</v>
      </c>
      <c r="K8269" s="71">
        <v>1.135</v>
      </c>
      <c r="L8269" s="70">
        <v>0</v>
      </c>
      <c r="M8269" s="71">
        <v>0.75600000000000001</v>
      </c>
      <c r="N8269" s="72"/>
      <c r="O8269" s="73">
        <f>MIN(1,MAX(0,(1/(1+EXP(-(Assumptions!$B$5 + Assumptions!$B$6*$N8269))))*Assumptions!$B$3))</f>
        <v>3.9165722796764356E-2</v>
      </c>
      <c r="P8269" s="73">
        <f>VLOOKUP($F8269,Assumptions!$A$23:$B$27,2,FALSE)*Assumptions!$B$4</f>
        <v>0.55000000000000004</v>
      </c>
      <c r="Q8269" s="74">
        <f t="shared" si="258"/>
        <v>45384.520298391384</v>
      </c>
      <c r="R8269" s="75" t="str">
        <f>IF($O8269&lt;Assumptions!$B$17,"A",IF($O8269&lt;Assumptions!$B$18,"B",IF($O8269&lt;Assumptions!$B$19,"C",IF($O8269&lt;Assumptions!$B$20,"D","E"))))</f>
        <v>B</v>
      </c>
      <c r="S8269" s="75">
        <f t="shared" si="259"/>
        <v>0</v>
      </c>
    </row>
    <row r="8270" spans="1:19" ht="17.399999999999999" x14ac:dyDescent="0.3">
      <c r="A8270" s="39" t="s">
        <v>1262</v>
      </c>
      <c r="B8270" s="39" t="s">
        <v>37</v>
      </c>
      <c r="C8270" s="39" t="s">
        <v>135</v>
      </c>
      <c r="D8270" s="39" t="s">
        <v>42</v>
      </c>
      <c r="E8270" s="70" t="s">
        <v>43</v>
      </c>
      <c r="F8270" s="70" t="s">
        <v>36</v>
      </c>
      <c r="G8270" s="78">
        <v>43953</v>
      </c>
      <c r="H8270" s="78">
        <v>45870</v>
      </c>
      <c r="I8270" s="69">
        <v>2044682.86</v>
      </c>
      <c r="J8270" s="70">
        <v>0</v>
      </c>
      <c r="K8270" s="71">
        <v>0.98599999999999999</v>
      </c>
      <c r="L8270" s="70">
        <v>0</v>
      </c>
      <c r="M8270" s="71">
        <v>0.75600000000000001</v>
      </c>
      <c r="N8270" s="72"/>
      <c r="O8270" s="73">
        <f>MIN(1,MAX(0,(1/(1+EXP(-(Assumptions!$B$5 + Assumptions!$B$6*$N8270))))*Assumptions!$B$3))</f>
        <v>3.9165722796764356E-2</v>
      </c>
      <c r="P8270" s="73">
        <f>VLOOKUP($F8270,Assumptions!$A$23:$B$27,2,FALSE)*Assumptions!$B$4</f>
        <v>0.55000000000000004</v>
      </c>
      <c r="Q8270" s="74">
        <f t="shared" si="258"/>
        <v>44044.815156130448</v>
      </c>
      <c r="R8270" s="75" t="str">
        <f>IF($O8270&lt;Assumptions!$B$17,"A",IF($O8270&lt;Assumptions!$B$18,"B",IF($O8270&lt;Assumptions!$B$19,"C",IF($O8270&lt;Assumptions!$B$20,"D","E"))))</f>
        <v>B</v>
      </c>
      <c r="S8270" s="75">
        <f t="shared" si="259"/>
        <v>0</v>
      </c>
    </row>
    <row r="8271" spans="1:19" ht="17.399999999999999" x14ac:dyDescent="0.3">
      <c r="A8271" s="39" t="s">
        <v>1262</v>
      </c>
      <c r="B8271" s="39" t="s">
        <v>37</v>
      </c>
      <c r="C8271" s="39" t="s">
        <v>135</v>
      </c>
      <c r="D8271" s="39" t="s">
        <v>42</v>
      </c>
      <c r="E8271" s="70" t="s">
        <v>43</v>
      </c>
      <c r="F8271" s="70" t="s">
        <v>36</v>
      </c>
      <c r="G8271" s="78">
        <v>43953</v>
      </c>
      <c r="H8271" s="78">
        <v>45901</v>
      </c>
      <c r="I8271" s="69">
        <v>1980645.36</v>
      </c>
      <c r="J8271" s="70">
        <v>0</v>
      </c>
      <c r="K8271" s="71">
        <v>1.087</v>
      </c>
      <c r="L8271" s="70">
        <v>0</v>
      </c>
      <c r="M8271" s="71">
        <v>0.75600000000000001</v>
      </c>
      <c r="N8271" s="72"/>
      <c r="O8271" s="73">
        <f>MIN(1,MAX(0,(1/(1+EXP(-(Assumptions!$B$5 + Assumptions!$B$6*$N8271))))*Assumptions!$B$3))</f>
        <v>3.9165722796764356E-2</v>
      </c>
      <c r="P8271" s="73">
        <f>VLOOKUP($F8271,Assumptions!$A$23:$B$27,2,FALSE)*Assumptions!$B$4</f>
        <v>0.55000000000000004</v>
      </c>
      <c r="Q8271" s="74">
        <f t="shared" si="258"/>
        <v>42665.373920651655</v>
      </c>
      <c r="R8271" s="75" t="str">
        <f>IF($O8271&lt;Assumptions!$B$17,"A",IF($O8271&lt;Assumptions!$B$18,"B",IF($O8271&lt;Assumptions!$B$19,"C",IF($O8271&lt;Assumptions!$B$20,"D","E"))))</f>
        <v>B</v>
      </c>
      <c r="S8271" s="75">
        <f t="shared" si="259"/>
        <v>0</v>
      </c>
    </row>
    <row r="8272" spans="1:19" ht="17.399999999999999" x14ac:dyDescent="0.3">
      <c r="A8272" s="39" t="s">
        <v>1262</v>
      </c>
      <c r="B8272" s="39" t="s">
        <v>37</v>
      </c>
      <c r="C8272" s="39" t="s">
        <v>135</v>
      </c>
      <c r="D8272" s="39" t="s">
        <v>42</v>
      </c>
      <c r="E8272" s="70" t="s">
        <v>43</v>
      </c>
      <c r="F8272" s="70" t="s">
        <v>36</v>
      </c>
      <c r="G8272" s="78">
        <v>43953</v>
      </c>
      <c r="H8272" s="78">
        <v>45931</v>
      </c>
      <c r="I8272" s="69">
        <v>1925186.01</v>
      </c>
      <c r="J8272" s="70">
        <v>0</v>
      </c>
      <c r="K8272" s="71">
        <v>1.016</v>
      </c>
      <c r="L8272" s="70">
        <v>0</v>
      </c>
      <c r="M8272" s="71">
        <v>0.75600000000000001</v>
      </c>
      <c r="N8272" s="72"/>
      <c r="O8272" s="73">
        <f>MIN(1,MAX(0,(1/(1+EXP(-(Assumptions!$B$5 + Assumptions!$B$6*$N8272))))*Assumptions!$B$3))</f>
        <v>3.9165722796764356E-2</v>
      </c>
      <c r="P8272" s="73">
        <f>VLOOKUP($F8272,Assumptions!$A$23:$B$27,2,FALSE)*Assumptions!$B$4</f>
        <v>0.55000000000000004</v>
      </c>
      <c r="Q8272" s="74">
        <f t="shared" si="258"/>
        <v>41470.715879927848</v>
      </c>
      <c r="R8272" s="75" t="str">
        <f>IF($O8272&lt;Assumptions!$B$17,"A",IF($O8272&lt;Assumptions!$B$18,"B",IF($O8272&lt;Assumptions!$B$19,"C",IF($O8272&lt;Assumptions!$B$20,"D","E"))))</f>
        <v>B</v>
      </c>
      <c r="S8272" s="75">
        <f t="shared" si="259"/>
        <v>0</v>
      </c>
    </row>
    <row r="8273" spans="1:19" ht="17.399999999999999" x14ac:dyDescent="0.3">
      <c r="A8273" s="39" t="s">
        <v>1262</v>
      </c>
      <c r="B8273" s="39" t="s">
        <v>37</v>
      </c>
      <c r="C8273" s="39" t="s">
        <v>135</v>
      </c>
      <c r="D8273" s="39" t="s">
        <v>42</v>
      </c>
      <c r="E8273" s="70" t="s">
        <v>43</v>
      </c>
      <c r="F8273" s="70" t="s">
        <v>36</v>
      </c>
      <c r="G8273" s="78">
        <v>43953</v>
      </c>
      <c r="H8273" s="78">
        <v>45962</v>
      </c>
      <c r="I8273" s="69">
        <v>1869924.43</v>
      </c>
      <c r="J8273" s="70">
        <v>0</v>
      </c>
      <c r="K8273" s="71">
        <v>1.1200000000000001</v>
      </c>
      <c r="L8273" s="70">
        <v>0</v>
      </c>
      <c r="M8273" s="71">
        <v>0.75600000000000001</v>
      </c>
      <c r="N8273" s="72"/>
      <c r="O8273" s="73">
        <f>MIN(1,MAX(0,(1/(1+EXP(-(Assumptions!$B$5 + Assumptions!$B$6*$N8273))))*Assumptions!$B$3))</f>
        <v>3.9165722796764356E-2</v>
      </c>
      <c r="P8273" s="73">
        <f>VLOOKUP($F8273,Assumptions!$A$23:$B$27,2,FALSE)*Assumptions!$B$4</f>
        <v>0.55000000000000004</v>
      </c>
      <c r="Q8273" s="74">
        <f t="shared" si="258"/>
        <v>40280.31803195268</v>
      </c>
      <c r="R8273" s="75" t="str">
        <f>IF($O8273&lt;Assumptions!$B$17,"A",IF($O8273&lt;Assumptions!$B$18,"B",IF($O8273&lt;Assumptions!$B$19,"C",IF($O8273&lt;Assumptions!$B$20,"D","E"))))</f>
        <v>B</v>
      </c>
      <c r="S8273" s="75">
        <f t="shared" si="259"/>
        <v>0</v>
      </c>
    </row>
    <row r="8274" spans="1:19" ht="17.399999999999999" x14ac:dyDescent="0.3">
      <c r="A8274" s="39" t="s">
        <v>1262</v>
      </c>
      <c r="B8274" s="39" t="s">
        <v>37</v>
      </c>
      <c r="C8274" s="39" t="s">
        <v>135</v>
      </c>
      <c r="D8274" s="39" t="s">
        <v>42</v>
      </c>
      <c r="E8274" s="70" t="s">
        <v>43</v>
      </c>
      <c r="F8274" s="70" t="s">
        <v>36</v>
      </c>
      <c r="G8274" s="78">
        <v>43953</v>
      </c>
      <c r="H8274" s="78">
        <v>45992</v>
      </c>
      <c r="I8274" s="69">
        <v>1819222.97</v>
      </c>
      <c r="J8274" s="70">
        <v>0</v>
      </c>
      <c r="K8274" s="71">
        <v>1.085</v>
      </c>
      <c r="L8274" s="70">
        <v>0</v>
      </c>
      <c r="M8274" s="71">
        <v>0.75600000000000001</v>
      </c>
      <c r="N8274" s="72"/>
      <c r="O8274" s="73">
        <f>MIN(1,MAX(0,(1/(1+EXP(-(Assumptions!$B$5 + Assumptions!$B$6*$N8274))))*Assumptions!$B$3))</f>
        <v>3.9165722796764356E-2</v>
      </c>
      <c r="P8274" s="73">
        <f>VLOOKUP($F8274,Assumptions!$A$23:$B$27,2,FALSE)*Assumptions!$B$4</f>
        <v>0.55000000000000004</v>
      </c>
      <c r="Q8274" s="74">
        <f t="shared" si="258"/>
        <v>39188.150401689498</v>
      </c>
      <c r="R8274" s="75" t="str">
        <f>IF($O8274&lt;Assumptions!$B$17,"A",IF($O8274&lt;Assumptions!$B$18,"B",IF($O8274&lt;Assumptions!$B$19,"C",IF($O8274&lt;Assumptions!$B$20,"D","E"))))</f>
        <v>B</v>
      </c>
      <c r="S8274" s="75">
        <f t="shared" si="259"/>
        <v>0</v>
      </c>
    </row>
    <row r="8275" spans="1:19" ht="17.399999999999999" x14ac:dyDescent="0.3">
      <c r="A8275" s="39" t="s">
        <v>1263</v>
      </c>
      <c r="B8275" s="39" t="s">
        <v>37</v>
      </c>
      <c r="C8275" s="39" t="s">
        <v>144</v>
      </c>
      <c r="D8275" s="39" t="s">
        <v>38</v>
      </c>
      <c r="E8275" s="70" t="s">
        <v>31</v>
      </c>
      <c r="F8275" s="70" t="s">
        <v>36</v>
      </c>
      <c r="G8275" s="78">
        <v>44765</v>
      </c>
      <c r="H8275" s="78">
        <v>45658</v>
      </c>
      <c r="I8275" s="69">
        <v>2666790.39</v>
      </c>
      <c r="J8275" s="70">
        <v>185</v>
      </c>
      <c r="K8275" s="71">
        <v>7.1999999999999995E-2</v>
      </c>
      <c r="L8275" s="70">
        <v>0</v>
      </c>
      <c r="M8275" s="71">
        <v>1.1970000000000001</v>
      </c>
      <c r="N8275" s="72"/>
      <c r="O8275" s="73">
        <f>MIN(1,MAX(0,(1/(1+EXP(-(Assumptions!$B$5 + Assumptions!$B$6*$N8275))))*Assumptions!$B$3))</f>
        <v>3.9165722796764356E-2</v>
      </c>
      <c r="P8275" s="73">
        <f>VLOOKUP($F8275,Assumptions!$A$23:$B$27,2,FALSE)*Assumptions!$B$4</f>
        <v>0.55000000000000004</v>
      </c>
      <c r="Q8275" s="74">
        <f t="shared" si="258"/>
        <v>57445.725244498317</v>
      </c>
      <c r="R8275" s="75" t="str">
        <f>IF($O8275&lt;Assumptions!$B$17,"A",IF($O8275&lt;Assumptions!$B$18,"B",IF($O8275&lt;Assumptions!$B$19,"C",IF($O8275&lt;Assumptions!$B$20,"D","E"))))</f>
        <v>B</v>
      </c>
      <c r="S8275" s="75">
        <f t="shared" si="259"/>
        <v>1</v>
      </c>
    </row>
    <row r="8276" spans="1:19" ht="17.399999999999999" x14ac:dyDescent="0.3">
      <c r="A8276" s="39" t="s">
        <v>1263</v>
      </c>
      <c r="B8276" s="39" t="s">
        <v>37</v>
      </c>
      <c r="C8276" s="39" t="s">
        <v>144</v>
      </c>
      <c r="D8276" s="39" t="s">
        <v>38</v>
      </c>
      <c r="E8276" s="70" t="s">
        <v>31</v>
      </c>
      <c r="F8276" s="70" t="s">
        <v>36</v>
      </c>
      <c r="G8276" s="78">
        <v>44765</v>
      </c>
      <c r="H8276" s="78">
        <v>45689</v>
      </c>
      <c r="I8276" s="69">
        <v>2666790.39</v>
      </c>
      <c r="J8276" s="70">
        <v>999</v>
      </c>
      <c r="K8276" s="71">
        <v>0.17599999999999999</v>
      </c>
      <c r="L8276" s="70">
        <v>0</v>
      </c>
      <c r="M8276" s="71">
        <v>1.1970000000000001</v>
      </c>
      <c r="N8276" s="72"/>
      <c r="O8276" s="73">
        <f>MIN(1,MAX(0,(1/(1+EXP(-(Assumptions!$B$5 + Assumptions!$B$6*$N8276))))*Assumptions!$B$3))</f>
        <v>3.9165722796764356E-2</v>
      </c>
      <c r="P8276" s="73">
        <f>VLOOKUP($F8276,Assumptions!$A$23:$B$27,2,FALSE)*Assumptions!$B$4</f>
        <v>0.55000000000000004</v>
      </c>
      <c r="Q8276" s="74">
        <f t="shared" si="258"/>
        <v>57445.725244498317</v>
      </c>
      <c r="R8276" s="75" t="str">
        <f>IF($O8276&lt;Assumptions!$B$17,"A",IF($O8276&lt;Assumptions!$B$18,"B",IF($O8276&lt;Assumptions!$B$19,"C",IF($O8276&lt;Assumptions!$B$20,"D","E"))))</f>
        <v>B</v>
      </c>
      <c r="S8276" s="75">
        <f t="shared" si="259"/>
        <v>1</v>
      </c>
    </row>
    <row r="8277" spans="1:19" ht="17.399999999999999" x14ac:dyDescent="0.3">
      <c r="A8277" s="39" t="s">
        <v>1263</v>
      </c>
      <c r="B8277" s="39" t="s">
        <v>37</v>
      </c>
      <c r="C8277" s="39" t="s">
        <v>144</v>
      </c>
      <c r="D8277" s="39" t="s">
        <v>38</v>
      </c>
      <c r="E8277" s="70" t="s">
        <v>31</v>
      </c>
      <c r="F8277" s="70" t="s">
        <v>36</v>
      </c>
      <c r="G8277" s="78">
        <v>44765</v>
      </c>
      <c r="H8277" s="78">
        <v>45717</v>
      </c>
      <c r="I8277" s="69">
        <v>2666790.39</v>
      </c>
      <c r="J8277" s="70">
        <v>999</v>
      </c>
      <c r="K8277" s="71">
        <v>1.7999999999999999E-2</v>
      </c>
      <c r="L8277" s="70">
        <v>0</v>
      </c>
      <c r="M8277" s="71">
        <v>1.1970000000000001</v>
      </c>
      <c r="N8277" s="72"/>
      <c r="O8277" s="73">
        <f>MIN(1,MAX(0,(1/(1+EXP(-(Assumptions!$B$5 + Assumptions!$B$6*$N8277))))*Assumptions!$B$3))</f>
        <v>3.9165722796764356E-2</v>
      </c>
      <c r="P8277" s="73">
        <f>VLOOKUP($F8277,Assumptions!$A$23:$B$27,2,FALSE)*Assumptions!$B$4</f>
        <v>0.55000000000000004</v>
      </c>
      <c r="Q8277" s="74">
        <f t="shared" si="258"/>
        <v>57445.725244498317</v>
      </c>
      <c r="R8277" s="75" t="str">
        <f>IF($O8277&lt;Assumptions!$B$17,"A",IF($O8277&lt;Assumptions!$B$18,"B",IF($O8277&lt;Assumptions!$B$19,"C",IF($O8277&lt;Assumptions!$B$20,"D","E"))))</f>
        <v>B</v>
      </c>
      <c r="S8277" s="75">
        <f t="shared" si="259"/>
        <v>1</v>
      </c>
    </row>
    <row r="8278" spans="1:19" ht="17.399999999999999" x14ac:dyDescent="0.3">
      <c r="A8278" s="39" t="s">
        <v>1263</v>
      </c>
      <c r="B8278" s="39" t="s">
        <v>37</v>
      </c>
      <c r="C8278" s="39" t="s">
        <v>144</v>
      </c>
      <c r="D8278" s="39" t="s">
        <v>38</v>
      </c>
      <c r="E8278" s="70" t="s">
        <v>31</v>
      </c>
      <c r="F8278" s="70" t="s">
        <v>36</v>
      </c>
      <c r="G8278" s="78">
        <v>44765</v>
      </c>
      <c r="H8278" s="78">
        <v>45748</v>
      </c>
      <c r="I8278" s="69">
        <v>2666790.39</v>
      </c>
      <c r="J8278" s="70">
        <v>999</v>
      </c>
      <c r="K8278" s="71">
        <v>0.16400000000000001</v>
      </c>
      <c r="L8278" s="70">
        <v>0</v>
      </c>
      <c r="M8278" s="71">
        <v>1.1970000000000001</v>
      </c>
      <c r="N8278" s="72"/>
      <c r="O8278" s="73">
        <f>MIN(1,MAX(0,(1/(1+EXP(-(Assumptions!$B$5 + Assumptions!$B$6*$N8278))))*Assumptions!$B$3))</f>
        <v>3.9165722796764356E-2</v>
      </c>
      <c r="P8278" s="73">
        <f>VLOOKUP($F8278,Assumptions!$A$23:$B$27,2,FALSE)*Assumptions!$B$4</f>
        <v>0.55000000000000004</v>
      </c>
      <c r="Q8278" s="74">
        <f t="shared" si="258"/>
        <v>57445.725244498317</v>
      </c>
      <c r="R8278" s="75" t="str">
        <f>IF($O8278&lt;Assumptions!$B$17,"A",IF($O8278&lt;Assumptions!$B$18,"B",IF($O8278&lt;Assumptions!$B$19,"C",IF($O8278&lt;Assumptions!$B$20,"D","E"))))</f>
        <v>B</v>
      </c>
      <c r="S8278" s="75">
        <f t="shared" si="259"/>
        <v>1</v>
      </c>
    </row>
    <row r="8279" spans="1:19" ht="17.399999999999999" x14ac:dyDescent="0.3">
      <c r="A8279" s="39" t="s">
        <v>1263</v>
      </c>
      <c r="B8279" s="39" t="s">
        <v>37</v>
      </c>
      <c r="C8279" s="39" t="s">
        <v>144</v>
      </c>
      <c r="D8279" s="39" t="s">
        <v>38</v>
      </c>
      <c r="E8279" s="70" t="s">
        <v>31</v>
      </c>
      <c r="F8279" s="70" t="s">
        <v>36</v>
      </c>
      <c r="G8279" s="78">
        <v>44765</v>
      </c>
      <c r="H8279" s="78">
        <v>45778</v>
      </c>
      <c r="I8279" s="69">
        <v>2666790.39</v>
      </c>
      <c r="J8279" s="70">
        <v>999</v>
      </c>
      <c r="K8279" s="71">
        <v>7.0999999999999994E-2</v>
      </c>
      <c r="L8279" s="70">
        <v>0</v>
      </c>
      <c r="M8279" s="71">
        <v>1.1970000000000001</v>
      </c>
      <c r="N8279" s="72"/>
      <c r="O8279" s="73">
        <f>MIN(1,MAX(0,(1/(1+EXP(-(Assumptions!$B$5 + Assumptions!$B$6*$N8279))))*Assumptions!$B$3))</f>
        <v>3.9165722796764356E-2</v>
      </c>
      <c r="P8279" s="73">
        <f>VLOOKUP($F8279,Assumptions!$A$23:$B$27,2,FALSE)*Assumptions!$B$4</f>
        <v>0.55000000000000004</v>
      </c>
      <c r="Q8279" s="74">
        <f t="shared" si="258"/>
        <v>57445.725244498317</v>
      </c>
      <c r="R8279" s="75" t="str">
        <f>IF($O8279&lt;Assumptions!$B$17,"A",IF($O8279&lt;Assumptions!$B$18,"B",IF($O8279&lt;Assumptions!$B$19,"C",IF($O8279&lt;Assumptions!$B$20,"D","E"))))</f>
        <v>B</v>
      </c>
      <c r="S8279" s="75">
        <f t="shared" si="259"/>
        <v>1</v>
      </c>
    </row>
    <row r="8280" spans="1:19" ht="17.399999999999999" x14ac:dyDescent="0.3">
      <c r="A8280" s="39" t="s">
        <v>1263</v>
      </c>
      <c r="B8280" s="39" t="s">
        <v>37</v>
      </c>
      <c r="C8280" s="39" t="s">
        <v>144</v>
      </c>
      <c r="D8280" s="39" t="s">
        <v>38</v>
      </c>
      <c r="E8280" s="70" t="s">
        <v>31</v>
      </c>
      <c r="F8280" s="70" t="s">
        <v>36</v>
      </c>
      <c r="G8280" s="78">
        <v>44765</v>
      </c>
      <c r="H8280" s="78">
        <v>45809</v>
      </c>
      <c r="I8280" s="69">
        <v>2666790.39</v>
      </c>
      <c r="J8280" s="70">
        <v>999</v>
      </c>
      <c r="K8280" s="71">
        <v>0.16400000000000001</v>
      </c>
      <c r="L8280" s="70">
        <v>0</v>
      </c>
      <c r="M8280" s="71">
        <v>1.1970000000000001</v>
      </c>
      <c r="N8280" s="72"/>
      <c r="O8280" s="73">
        <f>MIN(1,MAX(0,(1/(1+EXP(-(Assumptions!$B$5 + Assumptions!$B$6*$N8280))))*Assumptions!$B$3))</f>
        <v>3.9165722796764356E-2</v>
      </c>
      <c r="P8280" s="73">
        <f>VLOOKUP($F8280,Assumptions!$A$23:$B$27,2,FALSE)*Assumptions!$B$4</f>
        <v>0.55000000000000004</v>
      </c>
      <c r="Q8280" s="74">
        <f t="shared" si="258"/>
        <v>57445.725244498317</v>
      </c>
      <c r="R8280" s="75" t="str">
        <f>IF($O8280&lt;Assumptions!$B$17,"A",IF($O8280&lt;Assumptions!$B$18,"B",IF($O8280&lt;Assumptions!$B$19,"C",IF($O8280&lt;Assumptions!$B$20,"D","E"))))</f>
        <v>B</v>
      </c>
      <c r="S8280" s="75">
        <f t="shared" si="259"/>
        <v>1</v>
      </c>
    </row>
    <row r="8281" spans="1:19" ht="17.399999999999999" x14ac:dyDescent="0.3">
      <c r="A8281" s="39" t="s">
        <v>1263</v>
      </c>
      <c r="B8281" s="39" t="s">
        <v>37</v>
      </c>
      <c r="C8281" s="39" t="s">
        <v>144</v>
      </c>
      <c r="D8281" s="39" t="s">
        <v>38</v>
      </c>
      <c r="E8281" s="70" t="s">
        <v>31</v>
      </c>
      <c r="F8281" s="70" t="s">
        <v>36</v>
      </c>
      <c r="G8281" s="78">
        <v>44765</v>
      </c>
      <c r="H8281" s="78">
        <v>45839</v>
      </c>
      <c r="I8281" s="69">
        <v>2666790.39</v>
      </c>
      <c r="J8281" s="70">
        <v>999</v>
      </c>
      <c r="K8281" s="71">
        <v>0.10100000000000001</v>
      </c>
      <c r="L8281" s="70">
        <v>0</v>
      </c>
      <c r="M8281" s="71">
        <v>1.1970000000000001</v>
      </c>
      <c r="N8281" s="72"/>
      <c r="O8281" s="73">
        <f>MIN(1,MAX(0,(1/(1+EXP(-(Assumptions!$B$5 + Assumptions!$B$6*$N8281))))*Assumptions!$B$3))</f>
        <v>3.9165722796764356E-2</v>
      </c>
      <c r="P8281" s="73">
        <f>VLOOKUP($F8281,Assumptions!$A$23:$B$27,2,FALSE)*Assumptions!$B$4</f>
        <v>0.55000000000000004</v>
      </c>
      <c r="Q8281" s="74">
        <f t="shared" si="258"/>
        <v>57445.725244498317</v>
      </c>
      <c r="R8281" s="75" t="str">
        <f>IF($O8281&lt;Assumptions!$B$17,"A",IF($O8281&lt;Assumptions!$B$18,"B",IF($O8281&lt;Assumptions!$B$19,"C",IF($O8281&lt;Assumptions!$B$20,"D","E"))))</f>
        <v>B</v>
      </c>
      <c r="S8281" s="75">
        <f t="shared" si="259"/>
        <v>1</v>
      </c>
    </row>
    <row r="8282" spans="1:19" ht="17.399999999999999" x14ac:dyDescent="0.3">
      <c r="A8282" s="39" t="s">
        <v>1263</v>
      </c>
      <c r="B8282" s="39" t="s">
        <v>37</v>
      </c>
      <c r="C8282" s="39" t="s">
        <v>144</v>
      </c>
      <c r="D8282" s="39" t="s">
        <v>38</v>
      </c>
      <c r="E8282" s="70" t="s">
        <v>31</v>
      </c>
      <c r="F8282" s="70" t="s">
        <v>36</v>
      </c>
      <c r="G8282" s="78">
        <v>44765</v>
      </c>
      <c r="H8282" s="78">
        <v>45870</v>
      </c>
      <c r="I8282" s="69">
        <v>2666790.39</v>
      </c>
      <c r="J8282" s="70">
        <v>999</v>
      </c>
      <c r="K8282" s="71">
        <v>0.128</v>
      </c>
      <c r="L8282" s="70">
        <v>0</v>
      </c>
      <c r="M8282" s="71">
        <v>1.1970000000000001</v>
      </c>
      <c r="N8282" s="72"/>
      <c r="O8282" s="73">
        <f>MIN(1,MAX(0,(1/(1+EXP(-(Assumptions!$B$5 + Assumptions!$B$6*$N8282))))*Assumptions!$B$3))</f>
        <v>3.9165722796764356E-2</v>
      </c>
      <c r="P8282" s="73">
        <f>VLOOKUP($F8282,Assumptions!$A$23:$B$27,2,FALSE)*Assumptions!$B$4</f>
        <v>0.55000000000000004</v>
      </c>
      <c r="Q8282" s="74">
        <f t="shared" si="258"/>
        <v>57445.725244498317</v>
      </c>
      <c r="R8282" s="75" t="str">
        <f>IF($O8282&lt;Assumptions!$B$17,"A",IF($O8282&lt;Assumptions!$B$18,"B",IF($O8282&lt;Assumptions!$B$19,"C",IF($O8282&lt;Assumptions!$B$20,"D","E"))))</f>
        <v>B</v>
      </c>
      <c r="S8282" s="75">
        <f t="shared" si="259"/>
        <v>1</v>
      </c>
    </row>
    <row r="8283" spans="1:19" ht="17.399999999999999" x14ac:dyDescent="0.3">
      <c r="A8283" s="39" t="s">
        <v>1263</v>
      </c>
      <c r="B8283" s="39" t="s">
        <v>37</v>
      </c>
      <c r="C8283" s="39" t="s">
        <v>144</v>
      </c>
      <c r="D8283" s="39" t="s">
        <v>38</v>
      </c>
      <c r="E8283" s="70" t="s">
        <v>31</v>
      </c>
      <c r="F8283" s="70" t="s">
        <v>36</v>
      </c>
      <c r="G8283" s="78">
        <v>44765</v>
      </c>
      <c r="H8283" s="78">
        <v>45901</v>
      </c>
      <c r="I8283" s="69">
        <v>2666790.39</v>
      </c>
      <c r="J8283" s="70">
        <v>999</v>
      </c>
      <c r="K8283" s="71">
        <v>7.2999999999999995E-2</v>
      </c>
      <c r="L8283" s="70">
        <v>0</v>
      </c>
      <c r="M8283" s="71">
        <v>1.1970000000000001</v>
      </c>
      <c r="N8283" s="72"/>
      <c r="O8283" s="73">
        <f>MIN(1,MAX(0,(1/(1+EXP(-(Assumptions!$B$5 + Assumptions!$B$6*$N8283))))*Assumptions!$B$3))</f>
        <v>3.9165722796764356E-2</v>
      </c>
      <c r="P8283" s="73">
        <f>VLOOKUP($F8283,Assumptions!$A$23:$B$27,2,FALSE)*Assumptions!$B$4</f>
        <v>0.55000000000000004</v>
      </c>
      <c r="Q8283" s="74">
        <f t="shared" si="258"/>
        <v>57445.725244498317</v>
      </c>
      <c r="R8283" s="75" t="str">
        <f>IF($O8283&lt;Assumptions!$B$17,"A",IF($O8283&lt;Assumptions!$B$18,"B",IF($O8283&lt;Assumptions!$B$19,"C",IF($O8283&lt;Assumptions!$B$20,"D","E"))))</f>
        <v>B</v>
      </c>
      <c r="S8283" s="75">
        <f t="shared" si="259"/>
        <v>1</v>
      </c>
    </row>
    <row r="8284" spans="1:19" ht="17.399999999999999" x14ac:dyDescent="0.3">
      <c r="A8284" s="39" t="s">
        <v>1263</v>
      </c>
      <c r="B8284" s="39" t="s">
        <v>37</v>
      </c>
      <c r="C8284" s="39" t="s">
        <v>144</v>
      </c>
      <c r="D8284" s="39" t="s">
        <v>38</v>
      </c>
      <c r="E8284" s="70" t="s">
        <v>31</v>
      </c>
      <c r="F8284" s="70" t="s">
        <v>36</v>
      </c>
      <c r="G8284" s="78">
        <v>44765</v>
      </c>
      <c r="H8284" s="78">
        <v>45931</v>
      </c>
      <c r="I8284" s="69">
        <v>2666790.39</v>
      </c>
      <c r="J8284" s="70">
        <v>999</v>
      </c>
      <c r="K8284" s="71">
        <v>0.161</v>
      </c>
      <c r="L8284" s="70">
        <v>0</v>
      </c>
      <c r="M8284" s="71">
        <v>1.1970000000000001</v>
      </c>
      <c r="N8284" s="72"/>
      <c r="O8284" s="73">
        <f>MIN(1,MAX(0,(1/(1+EXP(-(Assumptions!$B$5 + Assumptions!$B$6*$N8284))))*Assumptions!$B$3))</f>
        <v>3.9165722796764356E-2</v>
      </c>
      <c r="P8284" s="73">
        <f>VLOOKUP($F8284,Assumptions!$A$23:$B$27,2,FALSE)*Assumptions!$B$4</f>
        <v>0.55000000000000004</v>
      </c>
      <c r="Q8284" s="74">
        <f t="shared" si="258"/>
        <v>57445.725244498317</v>
      </c>
      <c r="R8284" s="75" t="str">
        <f>IF($O8284&lt;Assumptions!$B$17,"A",IF($O8284&lt;Assumptions!$B$18,"B",IF($O8284&lt;Assumptions!$B$19,"C",IF($O8284&lt;Assumptions!$B$20,"D","E"))))</f>
        <v>B</v>
      </c>
      <c r="S8284" s="75">
        <f t="shared" si="259"/>
        <v>1</v>
      </c>
    </row>
    <row r="8285" spans="1:19" ht="17.399999999999999" x14ac:dyDescent="0.3">
      <c r="A8285" s="39" t="s">
        <v>1263</v>
      </c>
      <c r="B8285" s="39" t="s">
        <v>37</v>
      </c>
      <c r="C8285" s="39" t="s">
        <v>144</v>
      </c>
      <c r="D8285" s="39" t="s">
        <v>38</v>
      </c>
      <c r="E8285" s="70" t="s">
        <v>31</v>
      </c>
      <c r="F8285" s="70" t="s">
        <v>36</v>
      </c>
      <c r="G8285" s="78">
        <v>44765</v>
      </c>
      <c r="H8285" s="78">
        <v>45962</v>
      </c>
      <c r="I8285" s="69">
        <v>2666790.39</v>
      </c>
      <c r="J8285" s="70">
        <v>999</v>
      </c>
      <c r="K8285" s="71">
        <v>3.2000000000000001E-2</v>
      </c>
      <c r="L8285" s="70">
        <v>0</v>
      </c>
      <c r="M8285" s="71">
        <v>1.1970000000000001</v>
      </c>
      <c r="N8285" s="72"/>
      <c r="O8285" s="73">
        <f>MIN(1,MAX(0,(1/(1+EXP(-(Assumptions!$B$5 + Assumptions!$B$6*$N8285))))*Assumptions!$B$3))</f>
        <v>3.9165722796764356E-2</v>
      </c>
      <c r="P8285" s="73">
        <f>VLOOKUP($F8285,Assumptions!$A$23:$B$27,2,FALSE)*Assumptions!$B$4</f>
        <v>0.55000000000000004</v>
      </c>
      <c r="Q8285" s="74">
        <f t="shared" si="258"/>
        <v>57445.725244498317</v>
      </c>
      <c r="R8285" s="75" t="str">
        <f>IF($O8285&lt;Assumptions!$B$17,"A",IF($O8285&lt;Assumptions!$B$18,"B",IF($O8285&lt;Assumptions!$B$19,"C",IF($O8285&lt;Assumptions!$B$20,"D","E"))))</f>
        <v>B</v>
      </c>
      <c r="S8285" s="75">
        <f t="shared" si="259"/>
        <v>1</v>
      </c>
    </row>
    <row r="8286" spans="1:19" ht="17.399999999999999" x14ac:dyDescent="0.3">
      <c r="A8286" s="39" t="s">
        <v>1263</v>
      </c>
      <c r="B8286" s="39" t="s">
        <v>37</v>
      </c>
      <c r="C8286" s="39" t="s">
        <v>144</v>
      </c>
      <c r="D8286" s="39" t="s">
        <v>38</v>
      </c>
      <c r="E8286" s="70" t="s">
        <v>31</v>
      </c>
      <c r="F8286" s="70" t="s">
        <v>36</v>
      </c>
      <c r="G8286" s="78">
        <v>44765</v>
      </c>
      <c r="H8286" s="78">
        <v>45992</v>
      </c>
      <c r="I8286" s="69">
        <v>2666790.39</v>
      </c>
      <c r="J8286" s="70">
        <v>999</v>
      </c>
      <c r="K8286" s="71">
        <v>4.2000000000000003E-2</v>
      </c>
      <c r="L8286" s="70">
        <v>0</v>
      </c>
      <c r="M8286" s="71">
        <v>1.1970000000000001</v>
      </c>
      <c r="N8286" s="72"/>
      <c r="O8286" s="73">
        <f>MIN(1,MAX(0,(1/(1+EXP(-(Assumptions!$B$5 + Assumptions!$B$6*$N8286))))*Assumptions!$B$3))</f>
        <v>3.9165722796764356E-2</v>
      </c>
      <c r="P8286" s="73">
        <f>VLOOKUP($F8286,Assumptions!$A$23:$B$27,2,FALSE)*Assumptions!$B$4</f>
        <v>0.55000000000000004</v>
      </c>
      <c r="Q8286" s="74">
        <f t="shared" si="258"/>
        <v>57445.725244498317</v>
      </c>
      <c r="R8286" s="75" t="str">
        <f>IF($O8286&lt;Assumptions!$B$17,"A",IF($O8286&lt;Assumptions!$B$18,"B",IF($O8286&lt;Assumptions!$B$19,"C",IF($O8286&lt;Assumptions!$B$20,"D","E"))))</f>
        <v>B</v>
      </c>
      <c r="S8286" s="75">
        <f t="shared" si="259"/>
        <v>1</v>
      </c>
    </row>
    <row r="8287" spans="1:19" ht="17.399999999999999" x14ac:dyDescent="0.3">
      <c r="A8287" s="39" t="s">
        <v>1264</v>
      </c>
      <c r="B8287" s="39" t="s">
        <v>62</v>
      </c>
      <c r="C8287" s="39" t="s">
        <v>144</v>
      </c>
      <c r="D8287" s="39" t="s">
        <v>48</v>
      </c>
      <c r="E8287" s="70" t="s">
        <v>46</v>
      </c>
      <c r="F8287" s="70" t="s">
        <v>40</v>
      </c>
      <c r="G8287" s="78">
        <v>44396</v>
      </c>
      <c r="H8287" s="78">
        <v>45658</v>
      </c>
      <c r="I8287" s="69">
        <v>18775766.920000002</v>
      </c>
      <c r="J8287" s="70">
        <v>35</v>
      </c>
      <c r="K8287" s="71">
        <v>0.48099999999999998</v>
      </c>
      <c r="L8287" s="70">
        <v>0</v>
      </c>
      <c r="M8287" s="71">
        <v>0.51400000000000001</v>
      </c>
      <c r="N8287" s="72"/>
      <c r="O8287" s="73">
        <f>MIN(1,MAX(0,(1/(1+EXP(-(Assumptions!$B$5 + Assumptions!$B$6*$N8287))))*Assumptions!$B$3))</f>
        <v>3.9165722796764356E-2</v>
      </c>
      <c r="P8287" s="73">
        <f>VLOOKUP($F8287,Assumptions!$A$23:$B$27,2,FALSE)*Assumptions!$B$4</f>
        <v>0.7</v>
      </c>
      <c r="Q8287" s="74">
        <f t="shared" si="258"/>
        <v>514756.53773976467</v>
      </c>
      <c r="R8287" s="75" t="str">
        <f>IF($O8287&lt;Assumptions!$B$17,"A",IF($O8287&lt;Assumptions!$B$18,"B",IF($O8287&lt;Assumptions!$B$19,"C",IF($O8287&lt;Assumptions!$B$20,"D","E"))))</f>
        <v>B</v>
      </c>
      <c r="S8287" s="75">
        <f t="shared" si="259"/>
        <v>0</v>
      </c>
    </row>
    <row r="8288" spans="1:19" ht="17.399999999999999" x14ac:dyDescent="0.3">
      <c r="A8288" s="39" t="s">
        <v>1264</v>
      </c>
      <c r="B8288" s="39" t="s">
        <v>62</v>
      </c>
      <c r="C8288" s="39" t="s">
        <v>144</v>
      </c>
      <c r="D8288" s="39" t="s">
        <v>48</v>
      </c>
      <c r="E8288" s="70" t="s">
        <v>46</v>
      </c>
      <c r="F8288" s="70" t="s">
        <v>40</v>
      </c>
      <c r="G8288" s="78">
        <v>44396</v>
      </c>
      <c r="H8288" s="78">
        <v>45689</v>
      </c>
      <c r="I8288" s="69">
        <v>18370835.329999998</v>
      </c>
      <c r="J8288" s="70">
        <v>35</v>
      </c>
      <c r="K8288" s="71">
        <v>0.67</v>
      </c>
      <c r="L8288" s="70">
        <v>0</v>
      </c>
      <c r="M8288" s="71">
        <v>0.51400000000000001</v>
      </c>
      <c r="N8288" s="72"/>
      <c r="O8288" s="73">
        <f>MIN(1,MAX(0,(1/(1+EXP(-(Assumptions!$B$5 + Assumptions!$B$6*$N8288))))*Assumptions!$B$3))</f>
        <v>3.9165722796764356E-2</v>
      </c>
      <c r="P8288" s="73">
        <f>VLOOKUP($F8288,Assumptions!$A$23:$B$27,2,FALSE)*Assumptions!$B$4</f>
        <v>0.7</v>
      </c>
      <c r="Q8288" s="74">
        <f t="shared" si="258"/>
        <v>503654.93085584947</v>
      </c>
      <c r="R8288" s="75" t="str">
        <f>IF($O8288&lt;Assumptions!$B$17,"A",IF($O8288&lt;Assumptions!$B$18,"B",IF($O8288&lt;Assumptions!$B$19,"C",IF($O8288&lt;Assumptions!$B$20,"D","E"))))</f>
        <v>B</v>
      </c>
      <c r="S8288" s="75">
        <f t="shared" si="259"/>
        <v>0</v>
      </c>
    </row>
    <row r="8289" spans="1:19" ht="17.399999999999999" x14ac:dyDescent="0.3">
      <c r="A8289" s="39" t="s">
        <v>1264</v>
      </c>
      <c r="B8289" s="39" t="s">
        <v>62</v>
      </c>
      <c r="C8289" s="39" t="s">
        <v>144</v>
      </c>
      <c r="D8289" s="39" t="s">
        <v>48</v>
      </c>
      <c r="E8289" s="70" t="s">
        <v>46</v>
      </c>
      <c r="F8289" s="70" t="s">
        <v>40</v>
      </c>
      <c r="G8289" s="78">
        <v>44396</v>
      </c>
      <c r="H8289" s="78">
        <v>45717</v>
      </c>
      <c r="I8289" s="69">
        <v>18370835.329999998</v>
      </c>
      <c r="J8289" s="70">
        <v>185</v>
      </c>
      <c r="K8289" s="71">
        <v>0.13300000000000001</v>
      </c>
      <c r="L8289" s="70">
        <v>0</v>
      </c>
      <c r="M8289" s="71">
        <v>0.51400000000000001</v>
      </c>
      <c r="N8289" s="72"/>
      <c r="O8289" s="73">
        <f>MIN(1,MAX(0,(1/(1+EXP(-(Assumptions!$B$5 + Assumptions!$B$6*$N8289))))*Assumptions!$B$3))</f>
        <v>3.9165722796764356E-2</v>
      </c>
      <c r="P8289" s="73">
        <f>VLOOKUP($F8289,Assumptions!$A$23:$B$27,2,FALSE)*Assumptions!$B$4</f>
        <v>0.7</v>
      </c>
      <c r="Q8289" s="74">
        <f t="shared" si="258"/>
        <v>503654.93085584947</v>
      </c>
      <c r="R8289" s="75" t="str">
        <f>IF($O8289&lt;Assumptions!$B$17,"A",IF($O8289&lt;Assumptions!$B$18,"B",IF($O8289&lt;Assumptions!$B$19,"C",IF($O8289&lt;Assumptions!$B$20,"D","E"))))</f>
        <v>B</v>
      </c>
      <c r="S8289" s="75">
        <f t="shared" si="259"/>
        <v>1</v>
      </c>
    </row>
    <row r="8290" spans="1:19" ht="17.399999999999999" x14ac:dyDescent="0.3">
      <c r="A8290" s="39" t="s">
        <v>1264</v>
      </c>
      <c r="B8290" s="39" t="s">
        <v>62</v>
      </c>
      <c r="C8290" s="39" t="s">
        <v>144</v>
      </c>
      <c r="D8290" s="39" t="s">
        <v>48</v>
      </c>
      <c r="E8290" s="70" t="s">
        <v>46</v>
      </c>
      <c r="F8290" s="70" t="s">
        <v>40</v>
      </c>
      <c r="G8290" s="78">
        <v>44396</v>
      </c>
      <c r="H8290" s="78">
        <v>45748</v>
      </c>
      <c r="I8290" s="69">
        <v>18370835.329999998</v>
      </c>
      <c r="J8290" s="70">
        <v>999</v>
      </c>
      <c r="K8290" s="71">
        <v>7.9000000000000001E-2</v>
      </c>
      <c r="L8290" s="70">
        <v>0</v>
      </c>
      <c r="M8290" s="71">
        <v>0.51400000000000001</v>
      </c>
      <c r="N8290" s="72"/>
      <c r="O8290" s="73">
        <f>MIN(1,MAX(0,(1/(1+EXP(-(Assumptions!$B$5 + Assumptions!$B$6*$N8290))))*Assumptions!$B$3))</f>
        <v>3.9165722796764356E-2</v>
      </c>
      <c r="P8290" s="73">
        <f>VLOOKUP($F8290,Assumptions!$A$23:$B$27,2,FALSE)*Assumptions!$B$4</f>
        <v>0.7</v>
      </c>
      <c r="Q8290" s="74">
        <f t="shared" si="258"/>
        <v>503654.93085584947</v>
      </c>
      <c r="R8290" s="75" t="str">
        <f>IF($O8290&lt;Assumptions!$B$17,"A",IF($O8290&lt;Assumptions!$B$18,"B",IF($O8290&lt;Assumptions!$B$19,"C",IF($O8290&lt;Assumptions!$B$20,"D","E"))))</f>
        <v>B</v>
      </c>
      <c r="S8290" s="75">
        <f t="shared" si="259"/>
        <v>1</v>
      </c>
    </row>
    <row r="8291" spans="1:19" ht="17.399999999999999" x14ac:dyDescent="0.3">
      <c r="A8291" s="39" t="s">
        <v>1264</v>
      </c>
      <c r="B8291" s="39" t="s">
        <v>62</v>
      </c>
      <c r="C8291" s="39" t="s">
        <v>144</v>
      </c>
      <c r="D8291" s="39" t="s">
        <v>48</v>
      </c>
      <c r="E8291" s="70" t="s">
        <v>46</v>
      </c>
      <c r="F8291" s="70" t="s">
        <v>40</v>
      </c>
      <c r="G8291" s="78">
        <v>44396</v>
      </c>
      <c r="H8291" s="78">
        <v>45778</v>
      </c>
      <c r="I8291" s="69">
        <v>18370835.329999998</v>
      </c>
      <c r="J8291" s="70">
        <v>999</v>
      </c>
      <c r="K8291" s="71">
        <v>0.11700000000000001</v>
      </c>
      <c r="L8291" s="70">
        <v>0</v>
      </c>
      <c r="M8291" s="71">
        <v>0.51400000000000001</v>
      </c>
      <c r="N8291" s="72"/>
      <c r="O8291" s="73">
        <f>MIN(1,MAX(0,(1/(1+EXP(-(Assumptions!$B$5 + Assumptions!$B$6*$N8291))))*Assumptions!$B$3))</f>
        <v>3.9165722796764356E-2</v>
      </c>
      <c r="P8291" s="73">
        <f>VLOOKUP($F8291,Assumptions!$A$23:$B$27,2,FALSE)*Assumptions!$B$4</f>
        <v>0.7</v>
      </c>
      <c r="Q8291" s="74">
        <f t="shared" si="258"/>
        <v>503654.93085584947</v>
      </c>
      <c r="R8291" s="75" t="str">
        <f>IF($O8291&lt;Assumptions!$B$17,"A",IF($O8291&lt;Assumptions!$B$18,"B",IF($O8291&lt;Assumptions!$B$19,"C",IF($O8291&lt;Assumptions!$B$20,"D","E"))))</f>
        <v>B</v>
      </c>
      <c r="S8291" s="75">
        <f t="shared" si="259"/>
        <v>1</v>
      </c>
    </row>
    <row r="8292" spans="1:19" ht="17.399999999999999" x14ac:dyDescent="0.3">
      <c r="A8292" s="39" t="s">
        <v>1264</v>
      </c>
      <c r="B8292" s="39" t="s">
        <v>62</v>
      </c>
      <c r="C8292" s="39" t="s">
        <v>144</v>
      </c>
      <c r="D8292" s="39" t="s">
        <v>48</v>
      </c>
      <c r="E8292" s="70" t="s">
        <v>46</v>
      </c>
      <c r="F8292" s="70" t="s">
        <v>40</v>
      </c>
      <c r="G8292" s="78">
        <v>44396</v>
      </c>
      <c r="H8292" s="78">
        <v>45809</v>
      </c>
      <c r="I8292" s="69">
        <v>18370835.329999998</v>
      </c>
      <c r="J8292" s="70">
        <v>999</v>
      </c>
      <c r="K8292" s="71">
        <v>1.2999999999999999E-2</v>
      </c>
      <c r="L8292" s="70">
        <v>0</v>
      </c>
      <c r="M8292" s="71">
        <v>0.51400000000000001</v>
      </c>
      <c r="N8292" s="72"/>
      <c r="O8292" s="73">
        <f>MIN(1,MAX(0,(1/(1+EXP(-(Assumptions!$B$5 + Assumptions!$B$6*$N8292))))*Assumptions!$B$3))</f>
        <v>3.9165722796764356E-2</v>
      </c>
      <c r="P8292" s="73">
        <f>VLOOKUP($F8292,Assumptions!$A$23:$B$27,2,FALSE)*Assumptions!$B$4</f>
        <v>0.7</v>
      </c>
      <c r="Q8292" s="74">
        <f t="shared" si="258"/>
        <v>503654.93085584947</v>
      </c>
      <c r="R8292" s="75" t="str">
        <f>IF($O8292&lt;Assumptions!$B$17,"A",IF($O8292&lt;Assumptions!$B$18,"B",IF($O8292&lt;Assumptions!$B$19,"C",IF($O8292&lt;Assumptions!$B$20,"D","E"))))</f>
        <v>B</v>
      </c>
      <c r="S8292" s="75">
        <f t="shared" si="259"/>
        <v>1</v>
      </c>
    </row>
    <row r="8293" spans="1:19" ht="17.399999999999999" x14ac:dyDescent="0.3">
      <c r="A8293" s="39" t="s">
        <v>1264</v>
      </c>
      <c r="B8293" s="39" t="s">
        <v>62</v>
      </c>
      <c r="C8293" s="39" t="s">
        <v>144</v>
      </c>
      <c r="D8293" s="39" t="s">
        <v>48</v>
      </c>
      <c r="E8293" s="70" t="s">
        <v>46</v>
      </c>
      <c r="F8293" s="70" t="s">
        <v>40</v>
      </c>
      <c r="G8293" s="78">
        <v>44396</v>
      </c>
      <c r="H8293" s="78">
        <v>45839</v>
      </c>
      <c r="I8293" s="69">
        <v>18370835.329999998</v>
      </c>
      <c r="J8293" s="70">
        <v>999</v>
      </c>
      <c r="K8293" s="71">
        <v>1.7999999999999999E-2</v>
      </c>
      <c r="L8293" s="70">
        <v>0</v>
      </c>
      <c r="M8293" s="71">
        <v>0.51400000000000001</v>
      </c>
      <c r="N8293" s="72"/>
      <c r="O8293" s="73">
        <f>MIN(1,MAX(0,(1/(1+EXP(-(Assumptions!$B$5 + Assumptions!$B$6*$N8293))))*Assumptions!$B$3))</f>
        <v>3.9165722796764356E-2</v>
      </c>
      <c r="P8293" s="73">
        <f>VLOOKUP($F8293,Assumptions!$A$23:$B$27,2,FALSE)*Assumptions!$B$4</f>
        <v>0.7</v>
      </c>
      <c r="Q8293" s="74">
        <f t="shared" si="258"/>
        <v>503654.93085584947</v>
      </c>
      <c r="R8293" s="75" t="str">
        <f>IF($O8293&lt;Assumptions!$B$17,"A",IF($O8293&lt;Assumptions!$B$18,"B",IF($O8293&lt;Assumptions!$B$19,"C",IF($O8293&lt;Assumptions!$B$20,"D","E"))))</f>
        <v>B</v>
      </c>
      <c r="S8293" s="75">
        <f t="shared" si="259"/>
        <v>1</v>
      </c>
    </row>
    <row r="8294" spans="1:19" ht="17.399999999999999" x14ac:dyDescent="0.3">
      <c r="A8294" s="39" t="s">
        <v>1264</v>
      </c>
      <c r="B8294" s="39" t="s">
        <v>62</v>
      </c>
      <c r="C8294" s="39" t="s">
        <v>144</v>
      </c>
      <c r="D8294" s="39" t="s">
        <v>48</v>
      </c>
      <c r="E8294" s="70" t="s">
        <v>46</v>
      </c>
      <c r="F8294" s="70" t="s">
        <v>40</v>
      </c>
      <c r="G8294" s="78">
        <v>44396</v>
      </c>
      <c r="H8294" s="78">
        <v>45870</v>
      </c>
      <c r="I8294" s="69">
        <v>18370835.329999998</v>
      </c>
      <c r="J8294" s="70">
        <v>999</v>
      </c>
      <c r="K8294" s="71">
        <v>4.3999999999999997E-2</v>
      </c>
      <c r="L8294" s="70">
        <v>0</v>
      </c>
      <c r="M8294" s="71">
        <v>0.51400000000000001</v>
      </c>
      <c r="N8294" s="72"/>
      <c r="O8294" s="73">
        <f>MIN(1,MAX(0,(1/(1+EXP(-(Assumptions!$B$5 + Assumptions!$B$6*$N8294))))*Assumptions!$B$3))</f>
        <v>3.9165722796764356E-2</v>
      </c>
      <c r="P8294" s="73">
        <f>VLOOKUP($F8294,Assumptions!$A$23:$B$27,2,FALSE)*Assumptions!$B$4</f>
        <v>0.7</v>
      </c>
      <c r="Q8294" s="74">
        <f t="shared" si="258"/>
        <v>503654.93085584947</v>
      </c>
      <c r="R8294" s="75" t="str">
        <f>IF($O8294&lt;Assumptions!$B$17,"A",IF($O8294&lt;Assumptions!$B$18,"B",IF($O8294&lt;Assumptions!$B$19,"C",IF($O8294&lt;Assumptions!$B$20,"D","E"))))</f>
        <v>B</v>
      </c>
      <c r="S8294" s="75">
        <f t="shared" si="259"/>
        <v>1</v>
      </c>
    </row>
    <row r="8295" spans="1:19" ht="17.399999999999999" x14ac:dyDescent="0.3">
      <c r="A8295" s="39" t="s">
        <v>1264</v>
      </c>
      <c r="B8295" s="39" t="s">
        <v>62</v>
      </c>
      <c r="C8295" s="39" t="s">
        <v>144</v>
      </c>
      <c r="D8295" s="39" t="s">
        <v>48</v>
      </c>
      <c r="E8295" s="70" t="s">
        <v>46</v>
      </c>
      <c r="F8295" s="70" t="s">
        <v>40</v>
      </c>
      <c r="G8295" s="78">
        <v>44396</v>
      </c>
      <c r="H8295" s="78">
        <v>45901</v>
      </c>
      <c r="I8295" s="69">
        <v>18370835.329999998</v>
      </c>
      <c r="J8295" s="70">
        <v>999</v>
      </c>
      <c r="K8295" s="71">
        <v>4.2000000000000003E-2</v>
      </c>
      <c r="L8295" s="70">
        <v>0</v>
      </c>
      <c r="M8295" s="71">
        <v>0.51400000000000001</v>
      </c>
      <c r="N8295" s="72"/>
      <c r="O8295" s="73">
        <f>MIN(1,MAX(0,(1/(1+EXP(-(Assumptions!$B$5 + Assumptions!$B$6*$N8295))))*Assumptions!$B$3))</f>
        <v>3.9165722796764356E-2</v>
      </c>
      <c r="P8295" s="73">
        <f>VLOOKUP($F8295,Assumptions!$A$23:$B$27,2,FALSE)*Assumptions!$B$4</f>
        <v>0.7</v>
      </c>
      <c r="Q8295" s="74">
        <f t="shared" si="258"/>
        <v>503654.93085584947</v>
      </c>
      <c r="R8295" s="75" t="str">
        <f>IF($O8295&lt;Assumptions!$B$17,"A",IF($O8295&lt;Assumptions!$B$18,"B",IF($O8295&lt;Assumptions!$B$19,"C",IF($O8295&lt;Assumptions!$B$20,"D","E"))))</f>
        <v>B</v>
      </c>
      <c r="S8295" s="75">
        <f t="shared" si="259"/>
        <v>1</v>
      </c>
    </row>
    <row r="8296" spans="1:19" ht="17.399999999999999" x14ac:dyDescent="0.3">
      <c r="A8296" s="39" t="s">
        <v>1264</v>
      </c>
      <c r="B8296" s="39" t="s">
        <v>62</v>
      </c>
      <c r="C8296" s="39" t="s">
        <v>144</v>
      </c>
      <c r="D8296" s="39" t="s">
        <v>48</v>
      </c>
      <c r="E8296" s="70" t="s">
        <v>46</v>
      </c>
      <c r="F8296" s="70" t="s">
        <v>40</v>
      </c>
      <c r="G8296" s="78">
        <v>44396</v>
      </c>
      <c r="H8296" s="78">
        <v>45931</v>
      </c>
      <c r="I8296" s="69">
        <v>18370835.329999998</v>
      </c>
      <c r="J8296" s="70">
        <v>999</v>
      </c>
      <c r="K8296" s="71">
        <v>1.6E-2</v>
      </c>
      <c r="L8296" s="70">
        <v>0</v>
      </c>
      <c r="M8296" s="71">
        <v>0.51400000000000001</v>
      </c>
      <c r="N8296" s="72"/>
      <c r="O8296" s="73">
        <f>MIN(1,MAX(0,(1/(1+EXP(-(Assumptions!$B$5 + Assumptions!$B$6*$N8296))))*Assumptions!$B$3))</f>
        <v>3.9165722796764356E-2</v>
      </c>
      <c r="P8296" s="73">
        <f>VLOOKUP($F8296,Assumptions!$A$23:$B$27,2,FALSE)*Assumptions!$B$4</f>
        <v>0.7</v>
      </c>
      <c r="Q8296" s="74">
        <f t="shared" si="258"/>
        <v>503654.93085584947</v>
      </c>
      <c r="R8296" s="75" t="str">
        <f>IF($O8296&lt;Assumptions!$B$17,"A",IF($O8296&lt;Assumptions!$B$18,"B",IF($O8296&lt;Assumptions!$B$19,"C",IF($O8296&lt;Assumptions!$B$20,"D","E"))))</f>
        <v>B</v>
      </c>
      <c r="S8296" s="75">
        <f t="shared" si="259"/>
        <v>1</v>
      </c>
    </row>
    <row r="8297" spans="1:19" ht="17.399999999999999" x14ac:dyDescent="0.3">
      <c r="A8297" s="39" t="s">
        <v>1264</v>
      </c>
      <c r="B8297" s="39" t="s">
        <v>62</v>
      </c>
      <c r="C8297" s="39" t="s">
        <v>144</v>
      </c>
      <c r="D8297" s="39" t="s">
        <v>48</v>
      </c>
      <c r="E8297" s="70" t="s">
        <v>46</v>
      </c>
      <c r="F8297" s="70" t="s">
        <v>40</v>
      </c>
      <c r="G8297" s="78">
        <v>44396</v>
      </c>
      <c r="H8297" s="78">
        <v>45962</v>
      </c>
      <c r="I8297" s="69">
        <v>18370835.329999998</v>
      </c>
      <c r="J8297" s="70">
        <v>999</v>
      </c>
      <c r="K8297" s="71">
        <v>9.4E-2</v>
      </c>
      <c r="L8297" s="70">
        <v>0</v>
      </c>
      <c r="M8297" s="71">
        <v>0.51400000000000001</v>
      </c>
      <c r="N8297" s="72"/>
      <c r="O8297" s="73">
        <f>MIN(1,MAX(0,(1/(1+EXP(-(Assumptions!$B$5 + Assumptions!$B$6*$N8297))))*Assumptions!$B$3))</f>
        <v>3.9165722796764356E-2</v>
      </c>
      <c r="P8297" s="73">
        <f>VLOOKUP($F8297,Assumptions!$A$23:$B$27,2,FALSE)*Assumptions!$B$4</f>
        <v>0.7</v>
      </c>
      <c r="Q8297" s="74">
        <f t="shared" si="258"/>
        <v>503654.93085584947</v>
      </c>
      <c r="R8297" s="75" t="str">
        <f>IF($O8297&lt;Assumptions!$B$17,"A",IF($O8297&lt;Assumptions!$B$18,"B",IF($O8297&lt;Assumptions!$B$19,"C",IF($O8297&lt;Assumptions!$B$20,"D","E"))))</f>
        <v>B</v>
      </c>
      <c r="S8297" s="75">
        <f t="shared" si="259"/>
        <v>1</v>
      </c>
    </row>
    <row r="8298" spans="1:19" ht="17.399999999999999" x14ac:dyDescent="0.3">
      <c r="A8298" s="39" t="s">
        <v>1264</v>
      </c>
      <c r="B8298" s="39" t="s">
        <v>62</v>
      </c>
      <c r="C8298" s="39" t="s">
        <v>144</v>
      </c>
      <c r="D8298" s="39" t="s">
        <v>48</v>
      </c>
      <c r="E8298" s="70" t="s">
        <v>46</v>
      </c>
      <c r="F8298" s="70" t="s">
        <v>40</v>
      </c>
      <c r="G8298" s="78">
        <v>44396</v>
      </c>
      <c r="H8298" s="78">
        <v>45992</v>
      </c>
      <c r="I8298" s="69">
        <v>18370835.329999998</v>
      </c>
      <c r="J8298" s="70">
        <v>999</v>
      </c>
      <c r="K8298" s="71">
        <v>9.8000000000000004E-2</v>
      </c>
      <c r="L8298" s="70">
        <v>0</v>
      </c>
      <c r="M8298" s="71">
        <v>0.51400000000000001</v>
      </c>
      <c r="N8298" s="72"/>
      <c r="O8298" s="73">
        <f>MIN(1,MAX(0,(1/(1+EXP(-(Assumptions!$B$5 + Assumptions!$B$6*$N8298))))*Assumptions!$B$3))</f>
        <v>3.9165722796764356E-2</v>
      </c>
      <c r="P8298" s="73">
        <f>VLOOKUP($F8298,Assumptions!$A$23:$B$27,2,FALSE)*Assumptions!$B$4</f>
        <v>0.7</v>
      </c>
      <c r="Q8298" s="74">
        <f t="shared" si="258"/>
        <v>503654.93085584947</v>
      </c>
      <c r="R8298" s="75" t="str">
        <f>IF($O8298&lt;Assumptions!$B$17,"A",IF($O8298&lt;Assumptions!$B$18,"B",IF($O8298&lt;Assumptions!$B$19,"C",IF($O8298&lt;Assumptions!$B$20,"D","E"))))</f>
        <v>B</v>
      </c>
      <c r="S8298" s="75">
        <f t="shared" si="259"/>
        <v>1</v>
      </c>
    </row>
    <row r="8299" spans="1:19" ht="17.399999999999999" x14ac:dyDescent="0.3">
      <c r="A8299" s="39" t="s">
        <v>1266</v>
      </c>
      <c r="B8299" s="39" t="s">
        <v>41</v>
      </c>
      <c r="C8299" s="39" t="s">
        <v>22</v>
      </c>
      <c r="D8299" s="39" t="s">
        <v>42</v>
      </c>
      <c r="E8299" s="70" t="s">
        <v>35</v>
      </c>
      <c r="F8299" s="70" t="s">
        <v>36</v>
      </c>
      <c r="G8299" s="78">
        <v>44246</v>
      </c>
      <c r="H8299" s="78">
        <v>45658</v>
      </c>
      <c r="I8299" s="69">
        <v>2624657.06</v>
      </c>
      <c r="J8299" s="70">
        <v>0</v>
      </c>
      <c r="K8299" s="71">
        <v>1.0720000000000001</v>
      </c>
      <c r="L8299" s="70">
        <v>0</v>
      </c>
      <c r="M8299" s="71">
        <v>0.749</v>
      </c>
      <c r="N8299" s="72"/>
      <c r="O8299" s="73">
        <f>MIN(1,MAX(0,(1/(1+EXP(-(Assumptions!$B$5 + Assumptions!$B$6*$N8299))))*Assumptions!$B$3))</f>
        <v>3.9165722796764356E-2</v>
      </c>
      <c r="P8299" s="73">
        <f>VLOOKUP($F8299,Assumptions!$A$23:$B$27,2,FALSE)*Assumptions!$B$4</f>
        <v>0.55000000000000004</v>
      </c>
      <c r="Q8299" s="74">
        <f t="shared" si="258"/>
        <v>56538.124966691787</v>
      </c>
      <c r="R8299" s="75" t="str">
        <f>IF($O8299&lt;Assumptions!$B$17,"A",IF($O8299&lt;Assumptions!$B$18,"B",IF($O8299&lt;Assumptions!$B$19,"C",IF($O8299&lt;Assumptions!$B$20,"D","E"))))</f>
        <v>B</v>
      </c>
      <c r="S8299" s="75">
        <f t="shared" si="259"/>
        <v>0</v>
      </c>
    </row>
    <row r="8300" spans="1:19" ht="17.399999999999999" x14ac:dyDescent="0.3">
      <c r="A8300" s="39" t="s">
        <v>1266</v>
      </c>
      <c r="B8300" s="39" t="s">
        <v>41</v>
      </c>
      <c r="C8300" s="39" t="s">
        <v>22</v>
      </c>
      <c r="D8300" s="39" t="s">
        <v>42</v>
      </c>
      <c r="E8300" s="70" t="s">
        <v>35</v>
      </c>
      <c r="F8300" s="70" t="s">
        <v>36</v>
      </c>
      <c r="G8300" s="78">
        <v>44246</v>
      </c>
      <c r="H8300" s="78">
        <v>45689</v>
      </c>
      <c r="I8300" s="69">
        <v>2579364.65</v>
      </c>
      <c r="J8300" s="70">
        <v>0</v>
      </c>
      <c r="K8300" s="71">
        <v>1.0029999999999999</v>
      </c>
      <c r="L8300" s="70">
        <v>0</v>
      </c>
      <c r="M8300" s="71">
        <v>0.749</v>
      </c>
      <c r="N8300" s="72"/>
      <c r="O8300" s="73">
        <f>MIN(1,MAX(0,(1/(1+EXP(-(Assumptions!$B$5 + Assumptions!$B$6*$N8300))))*Assumptions!$B$3))</f>
        <v>3.9165722796764356E-2</v>
      </c>
      <c r="P8300" s="73">
        <f>VLOOKUP($F8300,Assumptions!$A$23:$B$27,2,FALSE)*Assumptions!$B$4</f>
        <v>0.55000000000000004</v>
      </c>
      <c r="Q8300" s="74">
        <f t="shared" si="258"/>
        <v>55562.474480520214</v>
      </c>
      <c r="R8300" s="75" t="str">
        <f>IF($O8300&lt;Assumptions!$B$17,"A",IF($O8300&lt;Assumptions!$B$18,"B",IF($O8300&lt;Assumptions!$B$19,"C",IF($O8300&lt;Assumptions!$B$20,"D","E"))))</f>
        <v>B</v>
      </c>
      <c r="S8300" s="75">
        <f t="shared" si="259"/>
        <v>0</v>
      </c>
    </row>
    <row r="8301" spans="1:19" ht="17.399999999999999" x14ac:dyDescent="0.3">
      <c r="A8301" s="39" t="s">
        <v>1266</v>
      </c>
      <c r="B8301" s="39" t="s">
        <v>41</v>
      </c>
      <c r="C8301" s="39" t="s">
        <v>22</v>
      </c>
      <c r="D8301" s="39" t="s">
        <v>42</v>
      </c>
      <c r="E8301" s="70" t="s">
        <v>35</v>
      </c>
      <c r="F8301" s="70" t="s">
        <v>36</v>
      </c>
      <c r="G8301" s="78">
        <v>44246</v>
      </c>
      <c r="H8301" s="78">
        <v>45717</v>
      </c>
      <c r="I8301" s="69">
        <v>2526127.7400000002</v>
      </c>
      <c r="J8301" s="70">
        <v>0</v>
      </c>
      <c r="K8301" s="71">
        <v>1.0660000000000001</v>
      </c>
      <c r="L8301" s="70">
        <v>0</v>
      </c>
      <c r="M8301" s="71">
        <v>0.749</v>
      </c>
      <c r="N8301" s="72"/>
      <c r="O8301" s="73">
        <f>MIN(1,MAX(0,(1/(1+EXP(-(Assumptions!$B$5 + Assumptions!$B$6*$N8301))))*Assumptions!$B$3))</f>
        <v>3.9165722796764356E-2</v>
      </c>
      <c r="P8301" s="73">
        <f>VLOOKUP($F8301,Assumptions!$A$23:$B$27,2,FALSE)*Assumptions!$B$4</f>
        <v>0.55000000000000004</v>
      </c>
      <c r="Q8301" s="74">
        <f t="shared" si="258"/>
        <v>54415.690347731259</v>
      </c>
      <c r="R8301" s="75" t="str">
        <f>IF($O8301&lt;Assumptions!$B$17,"A",IF($O8301&lt;Assumptions!$B$18,"B",IF($O8301&lt;Assumptions!$B$19,"C",IF($O8301&lt;Assumptions!$B$20,"D","E"))))</f>
        <v>B</v>
      </c>
      <c r="S8301" s="75">
        <f t="shared" si="259"/>
        <v>0</v>
      </c>
    </row>
    <row r="8302" spans="1:19" ht="17.399999999999999" x14ac:dyDescent="0.3">
      <c r="A8302" s="39" t="s">
        <v>1266</v>
      </c>
      <c r="B8302" s="39" t="s">
        <v>41</v>
      </c>
      <c r="C8302" s="39" t="s">
        <v>22</v>
      </c>
      <c r="D8302" s="39" t="s">
        <v>42</v>
      </c>
      <c r="E8302" s="70" t="s">
        <v>35</v>
      </c>
      <c r="F8302" s="70" t="s">
        <v>36</v>
      </c>
      <c r="G8302" s="78">
        <v>44246</v>
      </c>
      <c r="H8302" s="78">
        <v>45748</v>
      </c>
      <c r="I8302" s="69">
        <v>2484156.73</v>
      </c>
      <c r="J8302" s="70">
        <v>35</v>
      </c>
      <c r="K8302" s="71">
        <v>0.57599999999999996</v>
      </c>
      <c r="L8302" s="70">
        <v>0</v>
      </c>
      <c r="M8302" s="71">
        <v>0.749</v>
      </c>
      <c r="N8302" s="72"/>
      <c r="O8302" s="73">
        <f>MIN(1,MAX(0,(1/(1+EXP(-(Assumptions!$B$5 + Assumptions!$B$6*$N8302))))*Assumptions!$B$3))</f>
        <v>3.9165722796764356E-2</v>
      </c>
      <c r="P8302" s="73">
        <f>VLOOKUP($F8302,Assumptions!$A$23:$B$27,2,FALSE)*Assumptions!$B$4</f>
        <v>0.55000000000000004</v>
      </c>
      <c r="Q8302" s="74">
        <f t="shared" si="258"/>
        <v>53511.586628993129</v>
      </c>
      <c r="R8302" s="75" t="str">
        <f>IF($O8302&lt;Assumptions!$B$17,"A",IF($O8302&lt;Assumptions!$B$18,"B",IF($O8302&lt;Assumptions!$B$19,"C",IF($O8302&lt;Assumptions!$B$20,"D","E"))))</f>
        <v>B</v>
      </c>
      <c r="S8302" s="75">
        <f t="shared" si="259"/>
        <v>0</v>
      </c>
    </row>
    <row r="8303" spans="1:19" ht="17.399999999999999" x14ac:dyDescent="0.3">
      <c r="A8303" s="39" t="s">
        <v>1266</v>
      </c>
      <c r="B8303" s="39" t="s">
        <v>41</v>
      </c>
      <c r="C8303" s="39" t="s">
        <v>22</v>
      </c>
      <c r="D8303" s="39" t="s">
        <v>42</v>
      </c>
      <c r="E8303" s="70" t="s">
        <v>35</v>
      </c>
      <c r="F8303" s="70" t="s">
        <v>36</v>
      </c>
      <c r="G8303" s="78">
        <v>44246</v>
      </c>
      <c r="H8303" s="78">
        <v>45778</v>
      </c>
      <c r="I8303" s="69">
        <v>2436690.86</v>
      </c>
      <c r="J8303" s="70">
        <v>0</v>
      </c>
      <c r="K8303" s="71">
        <v>1.0229999999999999</v>
      </c>
      <c r="L8303" s="70">
        <v>0</v>
      </c>
      <c r="M8303" s="71">
        <v>0.749</v>
      </c>
      <c r="N8303" s="72"/>
      <c r="O8303" s="73">
        <f>MIN(1,MAX(0,(1/(1+EXP(-(Assumptions!$B$5 + Assumptions!$B$6*$N8303))))*Assumptions!$B$3))</f>
        <v>3.9165722796764356E-2</v>
      </c>
      <c r="P8303" s="73">
        <f>VLOOKUP($F8303,Assumptions!$A$23:$B$27,2,FALSE)*Assumptions!$B$4</f>
        <v>0.55000000000000004</v>
      </c>
      <c r="Q8303" s="74">
        <f t="shared" si="258"/>
        <v>52489.117320293139</v>
      </c>
      <c r="R8303" s="75" t="str">
        <f>IF($O8303&lt;Assumptions!$B$17,"A",IF($O8303&lt;Assumptions!$B$18,"B",IF($O8303&lt;Assumptions!$B$19,"C",IF($O8303&lt;Assumptions!$B$20,"D","E"))))</f>
        <v>B</v>
      </c>
      <c r="S8303" s="75">
        <f t="shared" si="259"/>
        <v>0</v>
      </c>
    </row>
    <row r="8304" spans="1:19" ht="17.399999999999999" x14ac:dyDescent="0.3">
      <c r="A8304" s="39" t="s">
        <v>1266</v>
      </c>
      <c r="B8304" s="39" t="s">
        <v>41</v>
      </c>
      <c r="C8304" s="39" t="s">
        <v>22</v>
      </c>
      <c r="D8304" s="39" t="s">
        <v>42</v>
      </c>
      <c r="E8304" s="70" t="s">
        <v>35</v>
      </c>
      <c r="F8304" s="70" t="s">
        <v>36</v>
      </c>
      <c r="G8304" s="78">
        <v>44246</v>
      </c>
      <c r="H8304" s="78">
        <v>45809</v>
      </c>
      <c r="I8304" s="69">
        <v>2402063.92</v>
      </c>
      <c r="J8304" s="70">
        <v>35</v>
      </c>
      <c r="K8304" s="71">
        <v>0.55100000000000005</v>
      </c>
      <c r="L8304" s="70">
        <v>0</v>
      </c>
      <c r="M8304" s="71">
        <v>0.749</v>
      </c>
      <c r="N8304" s="72"/>
      <c r="O8304" s="73">
        <f>MIN(1,MAX(0,(1/(1+EXP(-(Assumptions!$B$5 + Assumptions!$B$6*$N8304))))*Assumptions!$B$3))</f>
        <v>3.9165722796764356E-2</v>
      </c>
      <c r="P8304" s="73">
        <f>VLOOKUP($F8304,Assumptions!$A$23:$B$27,2,FALSE)*Assumptions!$B$4</f>
        <v>0.55000000000000004</v>
      </c>
      <c r="Q8304" s="74">
        <f t="shared" si="258"/>
        <v>51743.213296956041</v>
      </c>
      <c r="R8304" s="75" t="str">
        <f>IF($O8304&lt;Assumptions!$B$17,"A",IF($O8304&lt;Assumptions!$B$18,"B",IF($O8304&lt;Assumptions!$B$19,"C",IF($O8304&lt;Assumptions!$B$20,"D","E"))))</f>
        <v>B</v>
      </c>
      <c r="S8304" s="75">
        <f t="shared" si="259"/>
        <v>0</v>
      </c>
    </row>
    <row r="8305" spans="1:19" ht="17.399999999999999" x14ac:dyDescent="0.3">
      <c r="A8305" s="39" t="s">
        <v>1266</v>
      </c>
      <c r="B8305" s="39" t="s">
        <v>41</v>
      </c>
      <c r="C8305" s="39" t="s">
        <v>22</v>
      </c>
      <c r="D8305" s="39" t="s">
        <v>42</v>
      </c>
      <c r="E8305" s="70" t="s">
        <v>35</v>
      </c>
      <c r="F8305" s="70" t="s">
        <v>36</v>
      </c>
      <c r="G8305" s="78">
        <v>44246</v>
      </c>
      <c r="H8305" s="78">
        <v>45839</v>
      </c>
      <c r="I8305" s="69">
        <v>2364509.58</v>
      </c>
      <c r="J8305" s="70">
        <v>35</v>
      </c>
      <c r="K8305" s="71">
        <v>0.80700000000000005</v>
      </c>
      <c r="L8305" s="70">
        <v>0</v>
      </c>
      <c r="M8305" s="71">
        <v>0.749</v>
      </c>
      <c r="N8305" s="72"/>
      <c r="O8305" s="73">
        <f>MIN(1,MAX(0,(1/(1+EXP(-(Assumptions!$B$5 + Assumptions!$B$6*$N8305))))*Assumptions!$B$3))</f>
        <v>3.9165722796764356E-2</v>
      </c>
      <c r="P8305" s="73">
        <f>VLOOKUP($F8305,Assumptions!$A$23:$B$27,2,FALSE)*Assumptions!$B$4</f>
        <v>0.55000000000000004</v>
      </c>
      <c r="Q8305" s="74">
        <f t="shared" si="258"/>
        <v>50934.24971831555</v>
      </c>
      <c r="R8305" s="75" t="str">
        <f>IF($O8305&lt;Assumptions!$B$17,"A",IF($O8305&lt;Assumptions!$B$18,"B",IF($O8305&lt;Assumptions!$B$19,"C",IF($O8305&lt;Assumptions!$B$20,"D","E"))))</f>
        <v>B</v>
      </c>
      <c r="S8305" s="75">
        <f t="shared" si="259"/>
        <v>0</v>
      </c>
    </row>
    <row r="8306" spans="1:19" ht="17.399999999999999" x14ac:dyDescent="0.3">
      <c r="A8306" s="39" t="s">
        <v>1266</v>
      </c>
      <c r="B8306" s="39" t="s">
        <v>41</v>
      </c>
      <c r="C8306" s="39" t="s">
        <v>22</v>
      </c>
      <c r="D8306" s="39" t="s">
        <v>42</v>
      </c>
      <c r="E8306" s="70" t="s">
        <v>35</v>
      </c>
      <c r="F8306" s="70" t="s">
        <v>36</v>
      </c>
      <c r="G8306" s="78">
        <v>44246</v>
      </c>
      <c r="H8306" s="78">
        <v>45870</v>
      </c>
      <c r="I8306" s="69">
        <v>2322844.5299999998</v>
      </c>
      <c r="J8306" s="70">
        <v>0</v>
      </c>
      <c r="K8306" s="71">
        <v>1.0840000000000001</v>
      </c>
      <c r="L8306" s="70">
        <v>0</v>
      </c>
      <c r="M8306" s="71">
        <v>0.749</v>
      </c>
      <c r="N8306" s="72"/>
      <c r="O8306" s="73">
        <f>MIN(1,MAX(0,(1/(1+EXP(-(Assumptions!$B$5 + Assumptions!$B$6*$N8306))))*Assumptions!$B$3))</f>
        <v>3.9165722796764356E-2</v>
      </c>
      <c r="P8306" s="73">
        <f>VLOOKUP($F8306,Assumptions!$A$23:$B$27,2,FALSE)*Assumptions!$B$4</f>
        <v>0.55000000000000004</v>
      </c>
      <c r="Q8306" s="74">
        <f t="shared" si="258"/>
        <v>50036.736729078206</v>
      </c>
      <c r="R8306" s="75" t="str">
        <f>IF($O8306&lt;Assumptions!$B$17,"A",IF($O8306&lt;Assumptions!$B$18,"B",IF($O8306&lt;Assumptions!$B$19,"C",IF($O8306&lt;Assumptions!$B$20,"D","E"))))</f>
        <v>B</v>
      </c>
      <c r="S8306" s="75">
        <f t="shared" si="259"/>
        <v>0</v>
      </c>
    </row>
    <row r="8307" spans="1:19" ht="17.399999999999999" x14ac:dyDescent="0.3">
      <c r="A8307" s="39" t="s">
        <v>1266</v>
      </c>
      <c r="B8307" s="39" t="s">
        <v>41</v>
      </c>
      <c r="C8307" s="39" t="s">
        <v>22</v>
      </c>
      <c r="D8307" s="39" t="s">
        <v>42</v>
      </c>
      <c r="E8307" s="70" t="s">
        <v>35</v>
      </c>
      <c r="F8307" s="70" t="s">
        <v>36</v>
      </c>
      <c r="G8307" s="78">
        <v>44246</v>
      </c>
      <c r="H8307" s="78">
        <v>45901</v>
      </c>
      <c r="I8307" s="69">
        <v>2283519.4300000002</v>
      </c>
      <c r="J8307" s="70">
        <v>0</v>
      </c>
      <c r="K8307" s="71">
        <v>1.0189999999999999</v>
      </c>
      <c r="L8307" s="70">
        <v>0</v>
      </c>
      <c r="M8307" s="71">
        <v>0.749</v>
      </c>
      <c r="N8307" s="72"/>
      <c r="O8307" s="73">
        <f>MIN(1,MAX(0,(1/(1+EXP(-(Assumptions!$B$5 + Assumptions!$B$6*$N8307))))*Assumptions!$B$3))</f>
        <v>3.9165722796764356E-2</v>
      </c>
      <c r="P8307" s="73">
        <f>VLOOKUP($F8307,Assumptions!$A$23:$B$27,2,FALSE)*Assumptions!$B$4</f>
        <v>0.55000000000000004</v>
      </c>
      <c r="Q8307" s="74">
        <f t="shared" si="258"/>
        <v>49189.628948022946</v>
      </c>
      <c r="R8307" s="75" t="str">
        <f>IF($O8307&lt;Assumptions!$B$17,"A",IF($O8307&lt;Assumptions!$B$18,"B",IF($O8307&lt;Assumptions!$B$19,"C",IF($O8307&lt;Assumptions!$B$20,"D","E"))))</f>
        <v>B</v>
      </c>
      <c r="S8307" s="75">
        <f t="shared" si="259"/>
        <v>0</v>
      </c>
    </row>
    <row r="8308" spans="1:19" ht="17.399999999999999" x14ac:dyDescent="0.3">
      <c r="A8308" s="39" t="s">
        <v>1266</v>
      </c>
      <c r="B8308" s="39" t="s">
        <v>41</v>
      </c>
      <c r="C8308" s="39" t="s">
        <v>22</v>
      </c>
      <c r="D8308" s="39" t="s">
        <v>42</v>
      </c>
      <c r="E8308" s="70" t="s">
        <v>35</v>
      </c>
      <c r="F8308" s="70" t="s">
        <v>36</v>
      </c>
      <c r="G8308" s="78">
        <v>44246</v>
      </c>
      <c r="H8308" s="78">
        <v>45931</v>
      </c>
      <c r="I8308" s="69">
        <v>2249205.83</v>
      </c>
      <c r="J8308" s="70">
        <v>35</v>
      </c>
      <c r="K8308" s="71">
        <v>0.71599999999999997</v>
      </c>
      <c r="L8308" s="70">
        <v>0</v>
      </c>
      <c r="M8308" s="71">
        <v>0.749</v>
      </c>
      <c r="N8308" s="72"/>
      <c r="O8308" s="73">
        <f>MIN(1,MAX(0,(1/(1+EXP(-(Assumptions!$B$5 + Assumptions!$B$6*$N8308))))*Assumptions!$B$3))</f>
        <v>3.9165722796764356E-2</v>
      </c>
      <c r="P8308" s="73">
        <f>VLOOKUP($F8308,Assumptions!$A$23:$B$27,2,FALSE)*Assumptions!$B$4</f>
        <v>0.55000000000000004</v>
      </c>
      <c r="Q8308" s="74">
        <f t="shared" si="258"/>
        <v>48450.474627855467</v>
      </c>
      <c r="R8308" s="75" t="str">
        <f>IF($O8308&lt;Assumptions!$B$17,"A",IF($O8308&lt;Assumptions!$B$18,"B",IF($O8308&lt;Assumptions!$B$19,"C",IF($O8308&lt;Assumptions!$B$20,"D","E"))))</f>
        <v>B</v>
      </c>
      <c r="S8308" s="75">
        <f t="shared" si="259"/>
        <v>0</v>
      </c>
    </row>
    <row r="8309" spans="1:19" ht="17.399999999999999" x14ac:dyDescent="0.3">
      <c r="A8309" s="39" t="s">
        <v>1266</v>
      </c>
      <c r="B8309" s="39" t="s">
        <v>41</v>
      </c>
      <c r="C8309" s="39" t="s">
        <v>22</v>
      </c>
      <c r="D8309" s="39" t="s">
        <v>42</v>
      </c>
      <c r="E8309" s="70" t="s">
        <v>35</v>
      </c>
      <c r="F8309" s="70" t="s">
        <v>36</v>
      </c>
      <c r="G8309" s="78">
        <v>44246</v>
      </c>
      <c r="H8309" s="78">
        <v>45962</v>
      </c>
      <c r="I8309" s="69">
        <v>2216236.66</v>
      </c>
      <c r="J8309" s="70">
        <v>0</v>
      </c>
      <c r="K8309" s="71">
        <v>1.0820000000000001</v>
      </c>
      <c r="L8309" s="70">
        <v>0</v>
      </c>
      <c r="M8309" s="71">
        <v>0.749</v>
      </c>
      <c r="N8309" s="72"/>
      <c r="O8309" s="73">
        <f>MIN(1,MAX(0,(1/(1+EXP(-(Assumptions!$B$5 + Assumptions!$B$6*$N8309))))*Assumptions!$B$3))</f>
        <v>3.9165722796764356E-2</v>
      </c>
      <c r="P8309" s="73">
        <f>VLOOKUP($F8309,Assumptions!$A$23:$B$27,2,FALSE)*Assumptions!$B$4</f>
        <v>0.55000000000000004</v>
      </c>
      <c r="Q8309" s="74">
        <f t="shared" si="258"/>
        <v>47740.280872672804</v>
      </c>
      <c r="R8309" s="75" t="str">
        <f>IF($O8309&lt;Assumptions!$B$17,"A",IF($O8309&lt;Assumptions!$B$18,"B",IF($O8309&lt;Assumptions!$B$19,"C",IF($O8309&lt;Assumptions!$B$20,"D","E"))))</f>
        <v>B</v>
      </c>
      <c r="S8309" s="75">
        <f t="shared" si="259"/>
        <v>0</v>
      </c>
    </row>
    <row r="8310" spans="1:19" ht="17.399999999999999" x14ac:dyDescent="0.3">
      <c r="A8310" s="39" t="s">
        <v>1266</v>
      </c>
      <c r="B8310" s="39" t="s">
        <v>41</v>
      </c>
      <c r="C8310" s="39" t="s">
        <v>22</v>
      </c>
      <c r="D8310" s="39" t="s">
        <v>42</v>
      </c>
      <c r="E8310" s="70" t="s">
        <v>35</v>
      </c>
      <c r="F8310" s="70" t="s">
        <v>36</v>
      </c>
      <c r="G8310" s="78">
        <v>44246</v>
      </c>
      <c r="H8310" s="78">
        <v>45992</v>
      </c>
      <c r="I8310" s="69">
        <v>2179064.08</v>
      </c>
      <c r="J8310" s="70">
        <v>65</v>
      </c>
      <c r="K8310" s="71">
        <v>0.70399999999999996</v>
      </c>
      <c r="L8310" s="70">
        <v>0</v>
      </c>
      <c r="M8310" s="71">
        <v>0.749</v>
      </c>
      <c r="N8310" s="72"/>
      <c r="O8310" s="73">
        <f>MIN(1,MAX(0,(1/(1+EXP(-(Assumptions!$B$5 + Assumptions!$B$6*$N8310))))*Assumptions!$B$3))</f>
        <v>3.9165722796764356E-2</v>
      </c>
      <c r="P8310" s="73">
        <f>VLOOKUP($F8310,Assumptions!$A$23:$B$27,2,FALSE)*Assumptions!$B$4</f>
        <v>0.55000000000000004</v>
      </c>
      <c r="Q8310" s="74">
        <f t="shared" si="258"/>
        <v>46939.540842516501</v>
      </c>
      <c r="R8310" s="75" t="str">
        <f>IF($O8310&lt;Assumptions!$B$17,"A",IF($O8310&lt;Assumptions!$B$18,"B",IF($O8310&lt;Assumptions!$B$19,"C",IF($O8310&lt;Assumptions!$B$20,"D","E"))))</f>
        <v>B</v>
      </c>
      <c r="S8310" s="75">
        <f t="shared" si="259"/>
        <v>0</v>
      </c>
    </row>
    <row r="8311" spans="1:19" ht="17.399999999999999" x14ac:dyDescent="0.3">
      <c r="A8311" s="39" t="s">
        <v>1267</v>
      </c>
      <c r="B8311" s="39" t="s">
        <v>56</v>
      </c>
      <c r="C8311" s="39" t="s">
        <v>135</v>
      </c>
      <c r="D8311" s="39" t="s">
        <v>38</v>
      </c>
      <c r="E8311" s="70" t="s">
        <v>43</v>
      </c>
      <c r="F8311" s="70" t="s">
        <v>40</v>
      </c>
      <c r="G8311" s="78">
        <v>45790</v>
      </c>
      <c r="H8311" s="78">
        <v>45778</v>
      </c>
      <c r="I8311" s="69">
        <v>3554301.47</v>
      </c>
      <c r="J8311" s="70">
        <v>0</v>
      </c>
      <c r="K8311" s="71">
        <v>0.96899999999999997</v>
      </c>
      <c r="L8311" s="70">
        <v>0</v>
      </c>
      <c r="M8311" s="71">
        <v>0.72299999999999998</v>
      </c>
      <c r="N8311" s="72"/>
      <c r="O8311" s="73">
        <f>MIN(1,MAX(0,(1/(1+EXP(-(Assumptions!$B$5 + Assumptions!$B$6*$N8311))))*Assumptions!$B$3))</f>
        <v>3.9165722796764356E-2</v>
      </c>
      <c r="P8311" s="73">
        <f>VLOOKUP($F8311,Assumptions!$A$23:$B$27,2,FALSE)*Assumptions!$B$4</f>
        <v>0.7</v>
      </c>
      <c r="Q8311" s="74">
        <f t="shared" si="258"/>
        <v>97444.750277106446</v>
      </c>
      <c r="R8311" s="75" t="str">
        <f>IF($O8311&lt;Assumptions!$B$17,"A",IF($O8311&lt;Assumptions!$B$18,"B",IF($O8311&lt;Assumptions!$B$19,"C",IF($O8311&lt;Assumptions!$B$20,"D","E"))))</f>
        <v>B</v>
      </c>
      <c r="S8311" s="75">
        <f t="shared" si="259"/>
        <v>0</v>
      </c>
    </row>
    <row r="8312" spans="1:19" ht="17.399999999999999" x14ac:dyDescent="0.3">
      <c r="A8312" s="39" t="s">
        <v>1267</v>
      </c>
      <c r="B8312" s="39" t="s">
        <v>56</v>
      </c>
      <c r="C8312" s="39" t="s">
        <v>135</v>
      </c>
      <c r="D8312" s="39" t="s">
        <v>38</v>
      </c>
      <c r="E8312" s="70" t="s">
        <v>43</v>
      </c>
      <c r="F8312" s="70" t="s">
        <v>40</v>
      </c>
      <c r="G8312" s="78">
        <v>45790</v>
      </c>
      <c r="H8312" s="78">
        <v>45809</v>
      </c>
      <c r="I8312" s="69">
        <v>3439198.62</v>
      </c>
      <c r="J8312" s="70">
        <v>0</v>
      </c>
      <c r="K8312" s="71">
        <v>0.98799999999999999</v>
      </c>
      <c r="L8312" s="70">
        <v>0</v>
      </c>
      <c r="M8312" s="71">
        <v>0.72299999999999998</v>
      </c>
      <c r="N8312" s="72"/>
      <c r="O8312" s="73">
        <f>MIN(1,MAX(0,(1/(1+EXP(-(Assumptions!$B$5 + Assumptions!$B$6*$N8312))))*Assumptions!$B$3))</f>
        <v>3.9165722796764356E-2</v>
      </c>
      <c r="P8312" s="73">
        <f>VLOOKUP($F8312,Assumptions!$A$23:$B$27,2,FALSE)*Assumptions!$B$4</f>
        <v>0.7</v>
      </c>
      <c r="Q8312" s="74">
        <f t="shared" si="258"/>
        <v>94289.089855754166</v>
      </c>
      <c r="R8312" s="75" t="str">
        <f>IF($O8312&lt;Assumptions!$B$17,"A",IF($O8312&lt;Assumptions!$B$18,"B",IF($O8312&lt;Assumptions!$B$19,"C",IF($O8312&lt;Assumptions!$B$20,"D","E"))))</f>
        <v>B</v>
      </c>
      <c r="S8312" s="75">
        <f t="shared" si="259"/>
        <v>0</v>
      </c>
    </row>
    <row r="8313" spans="1:19" ht="17.399999999999999" x14ac:dyDescent="0.3">
      <c r="A8313" s="39" t="s">
        <v>1267</v>
      </c>
      <c r="B8313" s="39" t="s">
        <v>56</v>
      </c>
      <c r="C8313" s="39" t="s">
        <v>135</v>
      </c>
      <c r="D8313" s="39" t="s">
        <v>38</v>
      </c>
      <c r="E8313" s="70" t="s">
        <v>43</v>
      </c>
      <c r="F8313" s="70" t="s">
        <v>40</v>
      </c>
      <c r="G8313" s="78">
        <v>45790</v>
      </c>
      <c r="H8313" s="78">
        <v>45839</v>
      </c>
      <c r="I8313" s="69">
        <v>3328702.15</v>
      </c>
      <c r="J8313" s="70">
        <v>65</v>
      </c>
      <c r="K8313" s="71">
        <v>0.69299999999999995</v>
      </c>
      <c r="L8313" s="70">
        <v>0</v>
      </c>
      <c r="M8313" s="71">
        <v>0.72299999999999998</v>
      </c>
      <c r="N8313" s="72"/>
      <c r="O8313" s="73">
        <f>MIN(1,MAX(0,(1/(1+EXP(-(Assumptions!$B$5 + Assumptions!$B$6*$N8313))))*Assumptions!$B$3))</f>
        <v>3.9165722796764356E-2</v>
      </c>
      <c r="P8313" s="73">
        <f>VLOOKUP($F8313,Assumptions!$A$23:$B$27,2,FALSE)*Assumptions!$B$4</f>
        <v>0.7</v>
      </c>
      <c r="Q8313" s="74">
        <f t="shared" si="258"/>
        <v>91259.71797592545</v>
      </c>
      <c r="R8313" s="75" t="str">
        <f>IF($O8313&lt;Assumptions!$B$17,"A",IF($O8313&lt;Assumptions!$B$18,"B",IF($O8313&lt;Assumptions!$B$19,"C",IF($O8313&lt;Assumptions!$B$20,"D","E"))))</f>
        <v>B</v>
      </c>
      <c r="S8313" s="75">
        <f t="shared" si="259"/>
        <v>0</v>
      </c>
    </row>
    <row r="8314" spans="1:19" ht="17.399999999999999" x14ac:dyDescent="0.3">
      <c r="A8314" s="39" t="s">
        <v>1267</v>
      </c>
      <c r="B8314" s="39" t="s">
        <v>56</v>
      </c>
      <c r="C8314" s="39" t="s">
        <v>135</v>
      </c>
      <c r="D8314" s="39" t="s">
        <v>38</v>
      </c>
      <c r="E8314" s="70" t="s">
        <v>43</v>
      </c>
      <c r="F8314" s="70" t="s">
        <v>40</v>
      </c>
      <c r="G8314" s="78">
        <v>45790</v>
      </c>
      <c r="H8314" s="78">
        <v>45870</v>
      </c>
      <c r="I8314" s="69">
        <v>3229188.76</v>
      </c>
      <c r="J8314" s="70">
        <v>0</v>
      </c>
      <c r="K8314" s="71">
        <v>1.103</v>
      </c>
      <c r="L8314" s="70">
        <v>0</v>
      </c>
      <c r="M8314" s="71">
        <v>0.72299999999999998</v>
      </c>
      <c r="N8314" s="72"/>
      <c r="O8314" s="73">
        <f>MIN(1,MAX(0,(1/(1+EXP(-(Assumptions!$B$5 + Assumptions!$B$6*$N8314))))*Assumptions!$B$3))</f>
        <v>3.9165722796764356E-2</v>
      </c>
      <c r="P8314" s="73">
        <f>VLOOKUP($F8314,Assumptions!$A$23:$B$27,2,FALSE)*Assumptions!$B$4</f>
        <v>0.7</v>
      </c>
      <c r="Q8314" s="74">
        <f t="shared" si="258"/>
        <v>88531.458282811043</v>
      </c>
      <c r="R8314" s="75" t="str">
        <f>IF($O8314&lt;Assumptions!$B$17,"A",IF($O8314&lt;Assumptions!$B$18,"B",IF($O8314&lt;Assumptions!$B$19,"C",IF($O8314&lt;Assumptions!$B$20,"D","E"))))</f>
        <v>B</v>
      </c>
      <c r="S8314" s="75">
        <f t="shared" si="259"/>
        <v>0</v>
      </c>
    </row>
    <row r="8315" spans="1:19" ht="17.399999999999999" x14ac:dyDescent="0.3">
      <c r="A8315" s="39" t="s">
        <v>1267</v>
      </c>
      <c r="B8315" s="39" t="s">
        <v>56</v>
      </c>
      <c r="C8315" s="39" t="s">
        <v>135</v>
      </c>
      <c r="D8315" s="39" t="s">
        <v>38</v>
      </c>
      <c r="E8315" s="70" t="s">
        <v>43</v>
      </c>
      <c r="F8315" s="70" t="s">
        <v>40</v>
      </c>
      <c r="G8315" s="78">
        <v>45790</v>
      </c>
      <c r="H8315" s="78">
        <v>45901</v>
      </c>
      <c r="I8315" s="69">
        <v>3141468.61</v>
      </c>
      <c r="J8315" s="70">
        <v>0</v>
      </c>
      <c r="K8315" s="71">
        <v>1.1399999999999999</v>
      </c>
      <c r="L8315" s="70">
        <v>0</v>
      </c>
      <c r="M8315" s="71">
        <v>0.72299999999999998</v>
      </c>
      <c r="N8315" s="72"/>
      <c r="O8315" s="73">
        <f>MIN(1,MAX(0,(1/(1+EXP(-(Assumptions!$B$5 + Assumptions!$B$6*$N8315))))*Assumptions!$B$3))</f>
        <v>3.9165722796764356E-2</v>
      </c>
      <c r="P8315" s="73">
        <f>VLOOKUP($F8315,Assumptions!$A$23:$B$27,2,FALSE)*Assumptions!$B$4</f>
        <v>0.7</v>
      </c>
      <c r="Q8315" s="74">
        <f t="shared" si="258"/>
        <v>86126.522127797638</v>
      </c>
      <c r="R8315" s="75" t="str">
        <f>IF($O8315&lt;Assumptions!$B$17,"A",IF($O8315&lt;Assumptions!$B$18,"B",IF($O8315&lt;Assumptions!$B$19,"C",IF($O8315&lt;Assumptions!$B$20,"D","E"))))</f>
        <v>B</v>
      </c>
      <c r="S8315" s="75">
        <f t="shared" si="259"/>
        <v>0</v>
      </c>
    </row>
    <row r="8316" spans="1:19" ht="17.399999999999999" x14ac:dyDescent="0.3">
      <c r="A8316" s="39" t="s">
        <v>1267</v>
      </c>
      <c r="B8316" s="39" t="s">
        <v>56</v>
      </c>
      <c r="C8316" s="39" t="s">
        <v>135</v>
      </c>
      <c r="D8316" s="39" t="s">
        <v>38</v>
      </c>
      <c r="E8316" s="70" t="s">
        <v>43</v>
      </c>
      <c r="F8316" s="70" t="s">
        <v>40</v>
      </c>
      <c r="G8316" s="78">
        <v>45790</v>
      </c>
      <c r="H8316" s="78">
        <v>45931</v>
      </c>
      <c r="I8316" s="69">
        <v>3058506.97</v>
      </c>
      <c r="J8316" s="70">
        <v>0</v>
      </c>
      <c r="K8316" s="71">
        <v>1.04</v>
      </c>
      <c r="L8316" s="70">
        <v>0</v>
      </c>
      <c r="M8316" s="71">
        <v>0.72299999999999998</v>
      </c>
      <c r="N8316" s="72"/>
      <c r="O8316" s="73">
        <f>MIN(1,MAX(0,(1/(1+EXP(-(Assumptions!$B$5 + Assumptions!$B$6*$N8316))))*Assumptions!$B$3))</f>
        <v>3.9165722796764356E-2</v>
      </c>
      <c r="P8316" s="73">
        <f>VLOOKUP($F8316,Assumptions!$A$23:$B$27,2,FALSE)*Assumptions!$B$4</f>
        <v>0.7</v>
      </c>
      <c r="Q8316" s="74">
        <f t="shared" si="258"/>
        <v>83852.045311294176</v>
      </c>
      <c r="R8316" s="75" t="str">
        <f>IF($O8316&lt;Assumptions!$B$17,"A",IF($O8316&lt;Assumptions!$B$18,"B",IF($O8316&lt;Assumptions!$B$19,"C",IF($O8316&lt;Assumptions!$B$20,"D","E"))))</f>
        <v>B</v>
      </c>
      <c r="S8316" s="75">
        <f t="shared" si="259"/>
        <v>0</v>
      </c>
    </row>
    <row r="8317" spans="1:19" ht="17.399999999999999" x14ac:dyDescent="0.3">
      <c r="A8317" s="39" t="s">
        <v>1267</v>
      </c>
      <c r="B8317" s="39" t="s">
        <v>56</v>
      </c>
      <c r="C8317" s="39" t="s">
        <v>135</v>
      </c>
      <c r="D8317" s="39" t="s">
        <v>38</v>
      </c>
      <c r="E8317" s="70" t="s">
        <v>43</v>
      </c>
      <c r="F8317" s="70" t="s">
        <v>40</v>
      </c>
      <c r="G8317" s="78">
        <v>45790</v>
      </c>
      <c r="H8317" s="78">
        <v>45962</v>
      </c>
      <c r="I8317" s="69">
        <v>2974059.44</v>
      </c>
      <c r="J8317" s="70">
        <v>35</v>
      </c>
      <c r="K8317" s="71">
        <v>0.50900000000000001</v>
      </c>
      <c r="L8317" s="70">
        <v>0</v>
      </c>
      <c r="M8317" s="71">
        <v>0.72299999999999998</v>
      </c>
      <c r="N8317" s="72"/>
      <c r="O8317" s="73">
        <f>MIN(1,MAX(0,(1/(1+EXP(-(Assumptions!$B$5 + Assumptions!$B$6*$N8317))))*Assumptions!$B$3))</f>
        <v>3.9165722796764356E-2</v>
      </c>
      <c r="P8317" s="73">
        <f>VLOOKUP($F8317,Assumptions!$A$23:$B$27,2,FALSE)*Assumptions!$B$4</f>
        <v>0.7</v>
      </c>
      <c r="Q8317" s="74">
        <f t="shared" si="258"/>
        <v>81536.831325698149</v>
      </c>
      <c r="R8317" s="75" t="str">
        <f>IF($O8317&lt;Assumptions!$B$17,"A",IF($O8317&lt;Assumptions!$B$18,"B",IF($O8317&lt;Assumptions!$B$19,"C",IF($O8317&lt;Assumptions!$B$20,"D","E"))))</f>
        <v>B</v>
      </c>
      <c r="S8317" s="75">
        <f t="shared" si="259"/>
        <v>0</v>
      </c>
    </row>
    <row r="8318" spans="1:19" ht="17.399999999999999" x14ac:dyDescent="0.3">
      <c r="A8318" s="39" t="s">
        <v>1267</v>
      </c>
      <c r="B8318" s="39" t="s">
        <v>56</v>
      </c>
      <c r="C8318" s="39" t="s">
        <v>135</v>
      </c>
      <c r="D8318" s="39" t="s">
        <v>38</v>
      </c>
      <c r="E8318" s="70" t="s">
        <v>43</v>
      </c>
      <c r="F8318" s="70" t="s">
        <v>40</v>
      </c>
      <c r="G8318" s="78">
        <v>45790</v>
      </c>
      <c r="H8318" s="78">
        <v>45992</v>
      </c>
      <c r="I8318" s="69">
        <v>2889057.91</v>
      </c>
      <c r="J8318" s="70">
        <v>0</v>
      </c>
      <c r="K8318" s="71">
        <v>1.0469999999999999</v>
      </c>
      <c r="L8318" s="70">
        <v>0</v>
      </c>
      <c r="M8318" s="71">
        <v>0.72299999999999998</v>
      </c>
      <c r="N8318" s="72"/>
      <c r="O8318" s="73">
        <f>MIN(1,MAX(0,(1/(1+EXP(-(Assumptions!$B$5 + Assumptions!$B$6*$N8318))))*Assumptions!$B$3))</f>
        <v>3.9165722796764356E-2</v>
      </c>
      <c r="P8318" s="73">
        <f>VLOOKUP($F8318,Assumptions!$A$23:$B$27,2,FALSE)*Assumptions!$B$4</f>
        <v>0.7</v>
      </c>
      <c r="Q8318" s="74">
        <f t="shared" si="258"/>
        <v>79206.428872801567</v>
      </c>
      <c r="R8318" s="75" t="str">
        <f>IF($O8318&lt;Assumptions!$B$17,"A",IF($O8318&lt;Assumptions!$B$18,"B",IF($O8318&lt;Assumptions!$B$19,"C",IF($O8318&lt;Assumptions!$B$20,"D","E"))))</f>
        <v>B</v>
      </c>
      <c r="S8318" s="75">
        <f t="shared" si="259"/>
        <v>0</v>
      </c>
    </row>
    <row r="8319" spans="1:19" ht="17.399999999999999" x14ac:dyDescent="0.3">
      <c r="A8319" s="39" t="s">
        <v>1268</v>
      </c>
      <c r="B8319" s="39" t="s">
        <v>67</v>
      </c>
      <c r="C8319" s="39" t="s">
        <v>135</v>
      </c>
      <c r="D8319" s="39" t="s">
        <v>34</v>
      </c>
      <c r="E8319" s="70" t="s">
        <v>39</v>
      </c>
      <c r="F8319" s="70" t="s">
        <v>32</v>
      </c>
      <c r="G8319" s="78">
        <v>43578</v>
      </c>
      <c r="H8319" s="78">
        <v>45658</v>
      </c>
      <c r="I8319" s="69">
        <v>2049058.85</v>
      </c>
      <c r="J8319" s="70">
        <v>0</v>
      </c>
      <c r="K8319" s="71">
        <v>1.08</v>
      </c>
      <c r="L8319" s="70">
        <v>0</v>
      </c>
      <c r="M8319" s="71">
        <v>0.38500000000000001</v>
      </c>
      <c r="N8319" s="72"/>
      <c r="O8319" s="73">
        <f>MIN(1,MAX(0,(1/(1+EXP(-(Assumptions!$B$5 + Assumptions!$B$6*$N8319))))*Assumptions!$B$3))</f>
        <v>3.9165722796764356E-2</v>
      </c>
      <c r="P8319" s="73">
        <f>VLOOKUP($F8319,Assumptions!$A$23:$B$27,2,FALSE)*Assumptions!$B$4</f>
        <v>0.5</v>
      </c>
      <c r="Q8319" s="74">
        <f t="shared" si="258"/>
        <v>40126.43545667838</v>
      </c>
      <c r="R8319" s="75" t="str">
        <f>IF($O8319&lt;Assumptions!$B$17,"A",IF($O8319&lt;Assumptions!$B$18,"B",IF($O8319&lt;Assumptions!$B$19,"C",IF($O8319&lt;Assumptions!$B$20,"D","E"))))</f>
        <v>B</v>
      </c>
      <c r="S8319" s="75">
        <f t="shared" si="259"/>
        <v>0</v>
      </c>
    </row>
    <row r="8320" spans="1:19" ht="17.399999999999999" x14ac:dyDescent="0.3">
      <c r="A8320" s="39" t="s">
        <v>1268</v>
      </c>
      <c r="B8320" s="39" t="s">
        <v>67</v>
      </c>
      <c r="C8320" s="39" t="s">
        <v>135</v>
      </c>
      <c r="D8320" s="39" t="s">
        <v>34</v>
      </c>
      <c r="E8320" s="70" t="s">
        <v>39</v>
      </c>
      <c r="F8320" s="70" t="s">
        <v>32</v>
      </c>
      <c r="G8320" s="78">
        <v>43578</v>
      </c>
      <c r="H8320" s="78">
        <v>45689</v>
      </c>
      <c r="I8320" s="69">
        <v>1983249.58</v>
      </c>
      <c r="J8320" s="70">
        <v>35</v>
      </c>
      <c r="K8320" s="71">
        <v>0.67500000000000004</v>
      </c>
      <c r="L8320" s="70">
        <v>0</v>
      </c>
      <c r="M8320" s="71">
        <v>0.38500000000000001</v>
      </c>
      <c r="N8320" s="72"/>
      <c r="O8320" s="73">
        <f>MIN(1,MAX(0,(1/(1+EXP(-(Assumptions!$B$5 + Assumptions!$B$6*$N8320))))*Assumptions!$B$3))</f>
        <v>3.9165722796764356E-2</v>
      </c>
      <c r="P8320" s="73">
        <f>VLOOKUP($F8320,Assumptions!$A$23:$B$27,2,FALSE)*Assumptions!$B$4</f>
        <v>0.5</v>
      </c>
      <c r="Q8320" s="74">
        <f t="shared" si="258"/>
        <v>38837.701643539665</v>
      </c>
      <c r="R8320" s="75" t="str">
        <f>IF($O8320&lt;Assumptions!$B$17,"A",IF($O8320&lt;Assumptions!$B$18,"B",IF($O8320&lt;Assumptions!$B$19,"C",IF($O8320&lt;Assumptions!$B$20,"D","E"))))</f>
        <v>B</v>
      </c>
      <c r="S8320" s="75">
        <f t="shared" si="259"/>
        <v>0</v>
      </c>
    </row>
    <row r="8321" spans="1:19" ht="17.399999999999999" x14ac:dyDescent="0.3">
      <c r="A8321" s="39" t="s">
        <v>1268</v>
      </c>
      <c r="B8321" s="39" t="s">
        <v>67</v>
      </c>
      <c r="C8321" s="39" t="s">
        <v>135</v>
      </c>
      <c r="D8321" s="39" t="s">
        <v>34</v>
      </c>
      <c r="E8321" s="70" t="s">
        <v>39</v>
      </c>
      <c r="F8321" s="70" t="s">
        <v>32</v>
      </c>
      <c r="G8321" s="78">
        <v>43578</v>
      </c>
      <c r="H8321" s="78">
        <v>45717</v>
      </c>
      <c r="I8321" s="69">
        <v>1925384.52</v>
      </c>
      <c r="J8321" s="70">
        <v>15</v>
      </c>
      <c r="K8321" s="71">
        <v>1.093</v>
      </c>
      <c r="L8321" s="70">
        <v>0</v>
      </c>
      <c r="M8321" s="71">
        <v>0.38500000000000001</v>
      </c>
      <c r="N8321" s="72"/>
      <c r="O8321" s="73">
        <f>MIN(1,MAX(0,(1/(1+EXP(-(Assumptions!$B$5 + Assumptions!$B$6*$N8321))))*Assumptions!$B$3))</f>
        <v>3.9165722796764356E-2</v>
      </c>
      <c r="P8321" s="73">
        <f>VLOOKUP($F8321,Assumptions!$A$23:$B$27,2,FALSE)*Assumptions!$B$4</f>
        <v>0.5</v>
      </c>
      <c r="Q8321" s="74">
        <f t="shared" ref="Q8321:Q8384" si="260">$I8321*$O8321*$P8321</f>
        <v>37704.538193750595</v>
      </c>
      <c r="R8321" s="75" t="str">
        <f>IF($O8321&lt;Assumptions!$B$17,"A",IF($O8321&lt;Assumptions!$B$18,"B",IF($O8321&lt;Assumptions!$B$19,"C",IF($O8321&lt;Assumptions!$B$20,"D","E"))))</f>
        <v>B</v>
      </c>
      <c r="S8321" s="75">
        <f t="shared" ref="S8321:S8384" si="261">--($J8321&gt;=180)</f>
        <v>0</v>
      </c>
    </row>
    <row r="8322" spans="1:19" ht="17.399999999999999" x14ac:dyDescent="0.3">
      <c r="A8322" s="39" t="s">
        <v>1268</v>
      </c>
      <c r="B8322" s="39" t="s">
        <v>67</v>
      </c>
      <c r="C8322" s="39" t="s">
        <v>135</v>
      </c>
      <c r="D8322" s="39" t="s">
        <v>34</v>
      </c>
      <c r="E8322" s="70" t="s">
        <v>39</v>
      </c>
      <c r="F8322" s="70" t="s">
        <v>32</v>
      </c>
      <c r="G8322" s="78">
        <v>43578</v>
      </c>
      <c r="H8322" s="78">
        <v>45748</v>
      </c>
      <c r="I8322" s="69">
        <v>1866558.28</v>
      </c>
      <c r="J8322" s="70">
        <v>0</v>
      </c>
      <c r="K8322" s="71">
        <v>1.1140000000000001</v>
      </c>
      <c r="L8322" s="70">
        <v>0</v>
      </c>
      <c r="M8322" s="71">
        <v>0.38500000000000001</v>
      </c>
      <c r="N8322" s="72"/>
      <c r="O8322" s="73">
        <f>MIN(1,MAX(0,(1/(1+EXP(-(Assumptions!$B$5 + Assumptions!$B$6*$N8322))))*Assumptions!$B$3))</f>
        <v>3.9165722796764356E-2</v>
      </c>
      <c r="P8322" s="73">
        <f>VLOOKUP($F8322,Assumptions!$A$23:$B$27,2,FALSE)*Assumptions!$B$4</f>
        <v>0.5</v>
      </c>
      <c r="Q8322" s="74">
        <f t="shared" si="260"/>
        <v>36552.552089242636</v>
      </c>
      <c r="R8322" s="75" t="str">
        <f>IF($O8322&lt;Assumptions!$B$17,"A",IF($O8322&lt;Assumptions!$B$18,"B",IF($O8322&lt;Assumptions!$B$19,"C",IF($O8322&lt;Assumptions!$B$20,"D","E"))))</f>
        <v>B</v>
      </c>
      <c r="S8322" s="75">
        <f t="shared" si="261"/>
        <v>0</v>
      </c>
    </row>
    <row r="8323" spans="1:19" ht="17.399999999999999" x14ac:dyDescent="0.3">
      <c r="A8323" s="39" t="s">
        <v>1268</v>
      </c>
      <c r="B8323" s="39" t="s">
        <v>67</v>
      </c>
      <c r="C8323" s="39" t="s">
        <v>135</v>
      </c>
      <c r="D8323" s="39" t="s">
        <v>34</v>
      </c>
      <c r="E8323" s="70" t="s">
        <v>39</v>
      </c>
      <c r="F8323" s="70" t="s">
        <v>32</v>
      </c>
      <c r="G8323" s="78">
        <v>43578</v>
      </c>
      <c r="H8323" s="78">
        <v>45778</v>
      </c>
      <c r="I8323" s="69">
        <v>1806286.69</v>
      </c>
      <c r="J8323" s="70">
        <v>0</v>
      </c>
      <c r="K8323" s="71">
        <v>1.0629999999999999</v>
      </c>
      <c r="L8323" s="70">
        <v>0</v>
      </c>
      <c r="M8323" s="71">
        <v>0.38500000000000001</v>
      </c>
      <c r="N8323" s="72"/>
      <c r="O8323" s="73">
        <f>MIN(1,MAX(0,(1/(1+EXP(-(Assumptions!$B$5 + Assumptions!$B$6*$N8323))))*Assumptions!$B$3))</f>
        <v>3.9165722796764356E-2</v>
      </c>
      <c r="P8323" s="73">
        <f>VLOOKUP($F8323,Assumptions!$A$23:$B$27,2,FALSE)*Assumptions!$B$4</f>
        <v>0.5</v>
      </c>
      <c r="Q8323" s="74">
        <f t="shared" si="260"/>
        <v>35372.261896012511</v>
      </c>
      <c r="R8323" s="75" t="str">
        <f>IF($O8323&lt;Assumptions!$B$17,"A",IF($O8323&lt;Assumptions!$B$18,"B",IF($O8323&lt;Assumptions!$B$19,"C",IF($O8323&lt;Assumptions!$B$20,"D","E"))))</f>
        <v>B</v>
      </c>
      <c r="S8323" s="75">
        <f t="shared" si="261"/>
        <v>0</v>
      </c>
    </row>
    <row r="8324" spans="1:19" ht="17.399999999999999" x14ac:dyDescent="0.3">
      <c r="A8324" s="39" t="s">
        <v>1268</v>
      </c>
      <c r="B8324" s="39" t="s">
        <v>67</v>
      </c>
      <c r="C8324" s="39" t="s">
        <v>135</v>
      </c>
      <c r="D8324" s="39" t="s">
        <v>34</v>
      </c>
      <c r="E8324" s="70" t="s">
        <v>39</v>
      </c>
      <c r="F8324" s="70" t="s">
        <v>32</v>
      </c>
      <c r="G8324" s="78">
        <v>43578</v>
      </c>
      <c r="H8324" s="78">
        <v>45809</v>
      </c>
      <c r="I8324" s="69">
        <v>1758230.25</v>
      </c>
      <c r="J8324" s="70">
        <v>15</v>
      </c>
      <c r="K8324" s="71">
        <v>0.99</v>
      </c>
      <c r="L8324" s="70">
        <v>0</v>
      </c>
      <c r="M8324" s="71">
        <v>0.38500000000000001</v>
      </c>
      <c r="N8324" s="72"/>
      <c r="O8324" s="73">
        <f>MIN(1,MAX(0,(1/(1+EXP(-(Assumptions!$B$5 + Assumptions!$B$6*$N8324))))*Assumptions!$B$3))</f>
        <v>3.9165722796764356E-2</v>
      </c>
      <c r="P8324" s="73">
        <f>VLOOKUP($F8324,Assumptions!$A$23:$B$27,2,FALSE)*Assumptions!$B$4</f>
        <v>0.5</v>
      </c>
      <c r="Q8324" s="74">
        <f t="shared" si="260"/>
        <v>34431.17929219285</v>
      </c>
      <c r="R8324" s="75" t="str">
        <f>IF($O8324&lt;Assumptions!$B$17,"A",IF($O8324&lt;Assumptions!$B$18,"B",IF($O8324&lt;Assumptions!$B$19,"C",IF($O8324&lt;Assumptions!$B$20,"D","E"))))</f>
        <v>B</v>
      </c>
      <c r="S8324" s="75">
        <f t="shared" si="261"/>
        <v>0</v>
      </c>
    </row>
    <row r="8325" spans="1:19" ht="17.399999999999999" x14ac:dyDescent="0.3">
      <c r="A8325" s="39" t="s">
        <v>1268</v>
      </c>
      <c r="B8325" s="39" t="s">
        <v>67</v>
      </c>
      <c r="C8325" s="39" t="s">
        <v>135</v>
      </c>
      <c r="D8325" s="39" t="s">
        <v>34</v>
      </c>
      <c r="E8325" s="70" t="s">
        <v>39</v>
      </c>
      <c r="F8325" s="70" t="s">
        <v>32</v>
      </c>
      <c r="G8325" s="78">
        <v>43578</v>
      </c>
      <c r="H8325" s="78">
        <v>45839</v>
      </c>
      <c r="I8325" s="69">
        <v>1707714.71</v>
      </c>
      <c r="J8325" s="70">
        <v>0</v>
      </c>
      <c r="K8325" s="71">
        <v>1.0009999999999999</v>
      </c>
      <c r="L8325" s="70">
        <v>0</v>
      </c>
      <c r="M8325" s="71">
        <v>0.38500000000000001</v>
      </c>
      <c r="N8325" s="72"/>
      <c r="O8325" s="73">
        <f>MIN(1,MAX(0,(1/(1+EXP(-(Assumptions!$B$5 + Assumptions!$B$6*$N8325))))*Assumptions!$B$3))</f>
        <v>3.9165722796764356E-2</v>
      </c>
      <c r="P8325" s="73">
        <f>VLOOKUP($F8325,Assumptions!$A$23:$B$27,2,FALSE)*Assumptions!$B$4</f>
        <v>0.5</v>
      </c>
      <c r="Q8325" s="74">
        <f t="shared" si="260"/>
        <v>33441.940473908413</v>
      </c>
      <c r="R8325" s="75" t="str">
        <f>IF($O8325&lt;Assumptions!$B$17,"A",IF($O8325&lt;Assumptions!$B$18,"B",IF($O8325&lt;Assumptions!$B$19,"C",IF($O8325&lt;Assumptions!$B$20,"D","E"))))</f>
        <v>B</v>
      </c>
      <c r="S8325" s="75">
        <f t="shared" si="261"/>
        <v>0</v>
      </c>
    </row>
    <row r="8326" spans="1:19" ht="17.399999999999999" x14ac:dyDescent="0.3">
      <c r="A8326" s="39" t="s">
        <v>1268</v>
      </c>
      <c r="B8326" s="39" t="s">
        <v>67</v>
      </c>
      <c r="C8326" s="39" t="s">
        <v>135</v>
      </c>
      <c r="D8326" s="39" t="s">
        <v>34</v>
      </c>
      <c r="E8326" s="70" t="s">
        <v>39</v>
      </c>
      <c r="F8326" s="70" t="s">
        <v>32</v>
      </c>
      <c r="G8326" s="78">
        <v>43578</v>
      </c>
      <c r="H8326" s="78">
        <v>45870</v>
      </c>
      <c r="I8326" s="69">
        <v>1659157.55</v>
      </c>
      <c r="J8326" s="70">
        <v>15</v>
      </c>
      <c r="K8326" s="71">
        <v>0.95</v>
      </c>
      <c r="L8326" s="70">
        <v>0</v>
      </c>
      <c r="M8326" s="71">
        <v>0.38500000000000001</v>
      </c>
      <c r="N8326" s="72"/>
      <c r="O8326" s="73">
        <f>MIN(1,MAX(0,(1/(1+EXP(-(Assumptions!$B$5 + Assumptions!$B$6*$N8326))))*Assumptions!$B$3))</f>
        <v>3.9165722796764356E-2</v>
      </c>
      <c r="P8326" s="73">
        <f>VLOOKUP($F8326,Assumptions!$A$23:$B$27,2,FALSE)*Assumptions!$B$4</f>
        <v>0.5</v>
      </c>
      <c r="Q8326" s="74">
        <f t="shared" si="260"/>
        <v>32491.052339729351</v>
      </c>
      <c r="R8326" s="75" t="str">
        <f>IF($O8326&lt;Assumptions!$B$17,"A",IF($O8326&lt;Assumptions!$B$18,"B",IF($O8326&lt;Assumptions!$B$19,"C",IF($O8326&lt;Assumptions!$B$20,"D","E"))))</f>
        <v>B</v>
      </c>
      <c r="S8326" s="75">
        <f t="shared" si="261"/>
        <v>0</v>
      </c>
    </row>
    <row r="8327" spans="1:19" ht="17.399999999999999" x14ac:dyDescent="0.3">
      <c r="A8327" s="39" t="s">
        <v>1268</v>
      </c>
      <c r="B8327" s="39" t="s">
        <v>67</v>
      </c>
      <c r="C8327" s="39" t="s">
        <v>135</v>
      </c>
      <c r="D8327" s="39" t="s">
        <v>34</v>
      </c>
      <c r="E8327" s="70" t="s">
        <v>39</v>
      </c>
      <c r="F8327" s="70" t="s">
        <v>32</v>
      </c>
      <c r="G8327" s="78">
        <v>43578</v>
      </c>
      <c r="H8327" s="78">
        <v>45901</v>
      </c>
      <c r="I8327" s="69">
        <v>1609630.73</v>
      </c>
      <c r="J8327" s="70">
        <v>0</v>
      </c>
      <c r="K8327" s="71">
        <v>0.96699999999999997</v>
      </c>
      <c r="L8327" s="70">
        <v>0</v>
      </c>
      <c r="M8327" s="71">
        <v>0.38500000000000001</v>
      </c>
      <c r="N8327" s="72"/>
      <c r="O8327" s="73">
        <f>MIN(1,MAX(0,(1/(1+EXP(-(Assumptions!$B$5 + Assumptions!$B$6*$N8327))))*Assumptions!$B$3))</f>
        <v>3.9165722796764356E-2</v>
      </c>
      <c r="P8327" s="73">
        <f>VLOOKUP($F8327,Assumptions!$A$23:$B$27,2,FALSE)*Assumptions!$B$4</f>
        <v>0.5</v>
      </c>
      <c r="Q8327" s="74">
        <f t="shared" si="260"/>
        <v>31521.175488166726</v>
      </c>
      <c r="R8327" s="75" t="str">
        <f>IF($O8327&lt;Assumptions!$B$17,"A",IF($O8327&lt;Assumptions!$B$18,"B",IF($O8327&lt;Assumptions!$B$19,"C",IF($O8327&lt;Assumptions!$B$20,"D","E"))))</f>
        <v>B</v>
      </c>
      <c r="S8327" s="75">
        <f t="shared" si="261"/>
        <v>0</v>
      </c>
    </row>
    <row r="8328" spans="1:19" ht="17.399999999999999" x14ac:dyDescent="0.3">
      <c r="A8328" s="39" t="s">
        <v>1268</v>
      </c>
      <c r="B8328" s="39" t="s">
        <v>67</v>
      </c>
      <c r="C8328" s="39" t="s">
        <v>135</v>
      </c>
      <c r="D8328" s="39" t="s">
        <v>34</v>
      </c>
      <c r="E8328" s="70" t="s">
        <v>39</v>
      </c>
      <c r="F8328" s="70" t="s">
        <v>32</v>
      </c>
      <c r="G8328" s="78">
        <v>43578</v>
      </c>
      <c r="H8328" s="78">
        <v>45931</v>
      </c>
      <c r="I8328" s="69">
        <v>1562494.59</v>
      </c>
      <c r="J8328" s="70">
        <v>0</v>
      </c>
      <c r="K8328" s="71">
        <v>1.0249999999999999</v>
      </c>
      <c r="L8328" s="70">
        <v>0</v>
      </c>
      <c r="M8328" s="71">
        <v>0.38500000000000001</v>
      </c>
      <c r="N8328" s="72"/>
      <c r="O8328" s="73">
        <f>MIN(1,MAX(0,(1/(1+EXP(-(Assumptions!$B$5 + Assumptions!$B$6*$N8328))))*Assumptions!$B$3))</f>
        <v>3.9165722796764356E-2</v>
      </c>
      <c r="P8328" s="73">
        <f>VLOOKUP($F8328,Assumptions!$A$23:$B$27,2,FALSE)*Assumptions!$B$4</f>
        <v>0.5</v>
      </c>
      <c r="Q8328" s="74">
        <f t="shared" si="260"/>
        <v>30598.114991691989</v>
      </c>
      <c r="R8328" s="75" t="str">
        <f>IF($O8328&lt;Assumptions!$B$17,"A",IF($O8328&lt;Assumptions!$B$18,"B",IF($O8328&lt;Assumptions!$B$19,"C",IF($O8328&lt;Assumptions!$B$20,"D","E"))))</f>
        <v>B</v>
      </c>
      <c r="S8328" s="75">
        <f t="shared" si="261"/>
        <v>0</v>
      </c>
    </row>
    <row r="8329" spans="1:19" ht="17.399999999999999" x14ac:dyDescent="0.3">
      <c r="A8329" s="39" t="s">
        <v>1268</v>
      </c>
      <c r="B8329" s="39" t="s">
        <v>67</v>
      </c>
      <c r="C8329" s="39" t="s">
        <v>135</v>
      </c>
      <c r="D8329" s="39" t="s">
        <v>34</v>
      </c>
      <c r="E8329" s="70" t="s">
        <v>39</v>
      </c>
      <c r="F8329" s="70" t="s">
        <v>32</v>
      </c>
      <c r="G8329" s="78">
        <v>43578</v>
      </c>
      <c r="H8329" s="78">
        <v>45962</v>
      </c>
      <c r="I8329" s="69">
        <v>1517697.3</v>
      </c>
      <c r="J8329" s="70">
        <v>0</v>
      </c>
      <c r="K8329" s="71">
        <v>1.075</v>
      </c>
      <c r="L8329" s="70">
        <v>0</v>
      </c>
      <c r="M8329" s="71">
        <v>0.38500000000000001</v>
      </c>
      <c r="N8329" s="72"/>
      <c r="O8329" s="73">
        <f>MIN(1,MAX(0,(1/(1+EXP(-(Assumptions!$B$5 + Assumptions!$B$6*$N8329))))*Assumptions!$B$3))</f>
        <v>3.9165722796764356E-2</v>
      </c>
      <c r="P8329" s="73">
        <f>VLOOKUP($F8329,Assumptions!$A$23:$B$27,2,FALSE)*Assumptions!$B$4</f>
        <v>0.5</v>
      </c>
      <c r="Q8329" s="74">
        <f t="shared" si="260"/>
        <v>29720.855870598858</v>
      </c>
      <c r="R8329" s="75" t="str">
        <f>IF($O8329&lt;Assumptions!$B$17,"A",IF($O8329&lt;Assumptions!$B$18,"B",IF($O8329&lt;Assumptions!$B$19,"C",IF($O8329&lt;Assumptions!$B$20,"D","E"))))</f>
        <v>B</v>
      </c>
      <c r="S8329" s="75">
        <f t="shared" si="261"/>
        <v>0</v>
      </c>
    </row>
    <row r="8330" spans="1:19" ht="17.399999999999999" x14ac:dyDescent="0.3">
      <c r="A8330" s="39" t="s">
        <v>1268</v>
      </c>
      <c r="B8330" s="39" t="s">
        <v>67</v>
      </c>
      <c r="C8330" s="39" t="s">
        <v>135</v>
      </c>
      <c r="D8330" s="39" t="s">
        <v>34</v>
      </c>
      <c r="E8330" s="70" t="s">
        <v>39</v>
      </c>
      <c r="F8330" s="70" t="s">
        <v>32</v>
      </c>
      <c r="G8330" s="78">
        <v>43578</v>
      </c>
      <c r="H8330" s="78">
        <v>45992</v>
      </c>
      <c r="I8330" s="69">
        <v>1473441.63</v>
      </c>
      <c r="J8330" s="70">
        <v>0</v>
      </c>
      <c r="K8330" s="71">
        <v>1.0509999999999999</v>
      </c>
      <c r="L8330" s="70">
        <v>0</v>
      </c>
      <c r="M8330" s="71">
        <v>0.38500000000000001</v>
      </c>
      <c r="N8330" s="72"/>
      <c r="O8330" s="73">
        <f>MIN(1,MAX(0,(1/(1+EXP(-(Assumptions!$B$5 + Assumptions!$B$6*$N8330))))*Assumptions!$B$3))</f>
        <v>3.9165722796764356E-2</v>
      </c>
      <c r="P8330" s="73">
        <f>VLOOKUP($F8330,Assumptions!$A$23:$B$27,2,FALSE)*Assumptions!$B$4</f>
        <v>0.5</v>
      </c>
      <c r="Q8330" s="74">
        <f t="shared" si="260"/>
        <v>28854.203218896313</v>
      </c>
      <c r="R8330" s="75" t="str">
        <f>IF($O8330&lt;Assumptions!$B$17,"A",IF($O8330&lt;Assumptions!$B$18,"B",IF($O8330&lt;Assumptions!$B$19,"C",IF($O8330&lt;Assumptions!$B$20,"D","E"))))</f>
        <v>B</v>
      </c>
      <c r="S8330" s="75">
        <f t="shared" si="261"/>
        <v>0</v>
      </c>
    </row>
    <row r="8331" spans="1:19" ht="17.399999999999999" x14ac:dyDescent="0.3">
      <c r="A8331" s="39" t="s">
        <v>1269</v>
      </c>
      <c r="B8331" s="39" t="s">
        <v>33</v>
      </c>
      <c r="C8331" s="39" t="s">
        <v>144</v>
      </c>
      <c r="D8331" s="39" t="s">
        <v>34</v>
      </c>
      <c r="E8331" s="70" t="s">
        <v>49</v>
      </c>
      <c r="F8331" s="70" t="s">
        <v>40</v>
      </c>
      <c r="G8331" s="78">
        <v>44961</v>
      </c>
      <c r="H8331" s="78">
        <v>45658</v>
      </c>
      <c r="I8331" s="69">
        <v>18864509.489999998</v>
      </c>
      <c r="J8331" s="70">
        <v>15</v>
      </c>
      <c r="K8331" s="71">
        <v>1.006</v>
      </c>
      <c r="L8331" s="70">
        <v>0</v>
      </c>
      <c r="M8331" s="71">
        <v>0.85299999999999998</v>
      </c>
      <c r="N8331" s="72"/>
      <c r="O8331" s="73">
        <f>MIN(1,MAX(0,(1/(1+EXP(-(Assumptions!$B$5 + Assumptions!$B$6*$N8331))))*Assumptions!$B$3))</f>
        <v>3.9165722796764356E-2</v>
      </c>
      <c r="P8331" s="73">
        <f>VLOOKUP($F8331,Assumptions!$A$23:$B$27,2,FALSE)*Assumptions!$B$4</f>
        <v>0.7</v>
      </c>
      <c r="Q8331" s="74">
        <f t="shared" si="260"/>
        <v>517189.50456758932</v>
      </c>
      <c r="R8331" s="75" t="str">
        <f>IF($O8331&lt;Assumptions!$B$17,"A",IF($O8331&lt;Assumptions!$B$18,"B",IF($O8331&lt;Assumptions!$B$19,"C",IF($O8331&lt;Assumptions!$B$20,"D","E"))))</f>
        <v>B</v>
      </c>
      <c r="S8331" s="75">
        <f t="shared" si="261"/>
        <v>0</v>
      </c>
    </row>
    <row r="8332" spans="1:19" ht="17.399999999999999" x14ac:dyDescent="0.3">
      <c r="A8332" s="39" t="s">
        <v>1269</v>
      </c>
      <c r="B8332" s="39" t="s">
        <v>33</v>
      </c>
      <c r="C8332" s="39" t="s">
        <v>144</v>
      </c>
      <c r="D8332" s="39" t="s">
        <v>34</v>
      </c>
      <c r="E8332" s="70" t="s">
        <v>49</v>
      </c>
      <c r="F8332" s="70" t="s">
        <v>40</v>
      </c>
      <c r="G8332" s="78">
        <v>44961</v>
      </c>
      <c r="H8332" s="78">
        <v>45689</v>
      </c>
      <c r="I8332" s="69">
        <v>18431730.120000001</v>
      </c>
      <c r="J8332" s="70">
        <v>35</v>
      </c>
      <c r="K8332" s="71">
        <v>0.70499999999999996</v>
      </c>
      <c r="L8332" s="70">
        <v>0</v>
      </c>
      <c r="M8332" s="71">
        <v>0.85299999999999998</v>
      </c>
      <c r="N8332" s="72"/>
      <c r="O8332" s="73">
        <f>MIN(1,MAX(0,(1/(1+EXP(-(Assumptions!$B$5 + Assumptions!$B$6*$N8332))))*Assumptions!$B$3))</f>
        <v>3.9165722796764356E-2</v>
      </c>
      <c r="P8332" s="73">
        <f>VLOOKUP($F8332,Assumptions!$A$23:$B$27,2,FALSE)*Assumptions!$B$4</f>
        <v>0.7</v>
      </c>
      <c r="Q8332" s="74">
        <f t="shared" si="260"/>
        <v>505324.42278128455</v>
      </c>
      <c r="R8332" s="75" t="str">
        <f>IF($O8332&lt;Assumptions!$B$17,"A",IF($O8332&lt;Assumptions!$B$18,"B",IF($O8332&lt;Assumptions!$B$19,"C",IF($O8332&lt;Assumptions!$B$20,"D","E"))))</f>
        <v>B</v>
      </c>
      <c r="S8332" s="75">
        <f t="shared" si="261"/>
        <v>0</v>
      </c>
    </row>
    <row r="8333" spans="1:19" ht="17.399999999999999" x14ac:dyDescent="0.3">
      <c r="A8333" s="39" t="s">
        <v>1269</v>
      </c>
      <c r="B8333" s="39" t="s">
        <v>33</v>
      </c>
      <c r="C8333" s="39" t="s">
        <v>144</v>
      </c>
      <c r="D8333" s="39" t="s">
        <v>34</v>
      </c>
      <c r="E8333" s="70" t="s">
        <v>49</v>
      </c>
      <c r="F8333" s="70" t="s">
        <v>40</v>
      </c>
      <c r="G8333" s="78">
        <v>44961</v>
      </c>
      <c r="H8333" s="78">
        <v>45717</v>
      </c>
      <c r="I8333" s="69">
        <v>18041286.039999999</v>
      </c>
      <c r="J8333" s="70">
        <v>35</v>
      </c>
      <c r="K8333" s="71">
        <v>0.65400000000000003</v>
      </c>
      <c r="L8333" s="70">
        <v>0</v>
      </c>
      <c r="M8333" s="71">
        <v>0.85299999999999998</v>
      </c>
      <c r="N8333" s="72"/>
      <c r="O8333" s="73">
        <f>MIN(1,MAX(0,(1/(1+EXP(-(Assumptions!$B$5 + Assumptions!$B$6*$N8333))))*Assumptions!$B$3))</f>
        <v>3.9165722796764356E-2</v>
      </c>
      <c r="P8333" s="73">
        <f>VLOOKUP($F8333,Assumptions!$A$23:$B$27,2,FALSE)*Assumptions!$B$4</f>
        <v>0.7</v>
      </c>
      <c r="Q8333" s="74">
        <f t="shared" si="260"/>
        <v>494620.00555784215</v>
      </c>
      <c r="R8333" s="75" t="str">
        <f>IF($O8333&lt;Assumptions!$B$17,"A",IF($O8333&lt;Assumptions!$B$18,"B",IF($O8333&lt;Assumptions!$B$19,"C",IF($O8333&lt;Assumptions!$B$20,"D","E"))))</f>
        <v>B</v>
      </c>
      <c r="S8333" s="75">
        <f t="shared" si="261"/>
        <v>0</v>
      </c>
    </row>
    <row r="8334" spans="1:19" ht="17.399999999999999" x14ac:dyDescent="0.3">
      <c r="A8334" s="39" t="s">
        <v>1269</v>
      </c>
      <c r="B8334" s="39" t="s">
        <v>33</v>
      </c>
      <c r="C8334" s="39" t="s">
        <v>144</v>
      </c>
      <c r="D8334" s="39" t="s">
        <v>34</v>
      </c>
      <c r="E8334" s="70" t="s">
        <v>49</v>
      </c>
      <c r="F8334" s="70" t="s">
        <v>40</v>
      </c>
      <c r="G8334" s="78">
        <v>44961</v>
      </c>
      <c r="H8334" s="78">
        <v>45748</v>
      </c>
      <c r="I8334" s="69">
        <v>17561359.82</v>
      </c>
      <c r="J8334" s="70">
        <v>35</v>
      </c>
      <c r="K8334" s="71">
        <v>0.64600000000000002</v>
      </c>
      <c r="L8334" s="70">
        <v>0</v>
      </c>
      <c r="M8334" s="71">
        <v>0.85299999999999998</v>
      </c>
      <c r="N8334" s="72"/>
      <c r="O8334" s="73">
        <f>MIN(1,MAX(0,(1/(1+EXP(-(Assumptions!$B$5 + Assumptions!$B$6*$N8334))))*Assumptions!$B$3))</f>
        <v>3.9165722796764356E-2</v>
      </c>
      <c r="P8334" s="73">
        <f>VLOOKUP($F8334,Assumptions!$A$23:$B$27,2,FALSE)*Assumptions!$B$4</f>
        <v>0.7</v>
      </c>
      <c r="Q8334" s="74">
        <f t="shared" si="260"/>
        <v>481462.34545104892</v>
      </c>
      <c r="R8334" s="75" t="str">
        <f>IF($O8334&lt;Assumptions!$B$17,"A",IF($O8334&lt;Assumptions!$B$18,"B",IF($O8334&lt;Assumptions!$B$19,"C",IF($O8334&lt;Assumptions!$B$20,"D","E"))))</f>
        <v>B</v>
      </c>
      <c r="S8334" s="75">
        <f t="shared" si="261"/>
        <v>0</v>
      </c>
    </row>
    <row r="8335" spans="1:19" ht="17.399999999999999" x14ac:dyDescent="0.3">
      <c r="A8335" s="39" t="s">
        <v>1269</v>
      </c>
      <c r="B8335" s="39" t="s">
        <v>33</v>
      </c>
      <c r="C8335" s="39" t="s">
        <v>144</v>
      </c>
      <c r="D8335" s="39" t="s">
        <v>34</v>
      </c>
      <c r="E8335" s="70" t="s">
        <v>49</v>
      </c>
      <c r="F8335" s="70" t="s">
        <v>40</v>
      </c>
      <c r="G8335" s="78">
        <v>44961</v>
      </c>
      <c r="H8335" s="78">
        <v>45778</v>
      </c>
      <c r="I8335" s="69">
        <v>17154705.449999999</v>
      </c>
      <c r="J8335" s="70">
        <v>15</v>
      </c>
      <c r="K8335" s="71">
        <v>1.0289999999999999</v>
      </c>
      <c r="L8335" s="70">
        <v>0</v>
      </c>
      <c r="M8335" s="71">
        <v>0.85299999999999998</v>
      </c>
      <c r="N8335" s="72"/>
      <c r="O8335" s="73">
        <f>MIN(1,MAX(0,(1/(1+EXP(-(Assumptions!$B$5 + Assumptions!$B$6*$N8335))))*Assumptions!$B$3))</f>
        <v>3.9165722796764356E-2</v>
      </c>
      <c r="P8335" s="73">
        <f>VLOOKUP($F8335,Assumptions!$A$23:$B$27,2,FALSE)*Assumptions!$B$4</f>
        <v>0.7</v>
      </c>
      <c r="Q8335" s="74">
        <f t="shared" si="260"/>
        <v>470313.50682038988</v>
      </c>
      <c r="R8335" s="75" t="str">
        <f>IF($O8335&lt;Assumptions!$B$17,"A",IF($O8335&lt;Assumptions!$B$18,"B",IF($O8335&lt;Assumptions!$B$19,"C",IF($O8335&lt;Assumptions!$B$20,"D","E"))))</f>
        <v>B</v>
      </c>
      <c r="S8335" s="75">
        <f t="shared" si="261"/>
        <v>0</v>
      </c>
    </row>
    <row r="8336" spans="1:19" ht="17.399999999999999" x14ac:dyDescent="0.3">
      <c r="A8336" s="39" t="s">
        <v>1269</v>
      </c>
      <c r="B8336" s="39" t="s">
        <v>33</v>
      </c>
      <c r="C8336" s="39" t="s">
        <v>144</v>
      </c>
      <c r="D8336" s="39" t="s">
        <v>34</v>
      </c>
      <c r="E8336" s="70" t="s">
        <v>49</v>
      </c>
      <c r="F8336" s="70" t="s">
        <v>40</v>
      </c>
      <c r="G8336" s="78">
        <v>44961</v>
      </c>
      <c r="H8336" s="78">
        <v>45809</v>
      </c>
      <c r="I8336" s="69">
        <v>16763049.789999999</v>
      </c>
      <c r="J8336" s="70">
        <v>0</v>
      </c>
      <c r="K8336" s="71">
        <v>0.996</v>
      </c>
      <c r="L8336" s="70">
        <v>0</v>
      </c>
      <c r="M8336" s="71">
        <v>0.85299999999999998</v>
      </c>
      <c r="N8336" s="72"/>
      <c r="O8336" s="73">
        <f>MIN(1,MAX(0,(1/(1+EXP(-(Assumptions!$B$5 + Assumptions!$B$6*$N8336))))*Assumptions!$B$3))</f>
        <v>3.9165722796764356E-2</v>
      </c>
      <c r="P8336" s="73">
        <f>VLOOKUP($F8336,Assumptions!$A$23:$B$27,2,FALSE)*Assumptions!$B$4</f>
        <v>0.7</v>
      </c>
      <c r="Q8336" s="74">
        <f t="shared" si="260"/>
        <v>459575.87291244924</v>
      </c>
      <c r="R8336" s="75" t="str">
        <f>IF($O8336&lt;Assumptions!$B$17,"A",IF($O8336&lt;Assumptions!$B$18,"B",IF($O8336&lt;Assumptions!$B$19,"C",IF($O8336&lt;Assumptions!$B$20,"D","E"))))</f>
        <v>B</v>
      </c>
      <c r="S8336" s="75">
        <f t="shared" si="261"/>
        <v>0</v>
      </c>
    </row>
    <row r="8337" spans="1:19" ht="17.399999999999999" x14ac:dyDescent="0.3">
      <c r="A8337" s="39" t="s">
        <v>1269</v>
      </c>
      <c r="B8337" s="39" t="s">
        <v>33</v>
      </c>
      <c r="C8337" s="39" t="s">
        <v>144</v>
      </c>
      <c r="D8337" s="39" t="s">
        <v>34</v>
      </c>
      <c r="E8337" s="70" t="s">
        <v>49</v>
      </c>
      <c r="F8337" s="70" t="s">
        <v>40</v>
      </c>
      <c r="G8337" s="78">
        <v>44961</v>
      </c>
      <c r="H8337" s="78">
        <v>45839</v>
      </c>
      <c r="I8337" s="69">
        <v>16326143.59</v>
      </c>
      <c r="J8337" s="70">
        <v>0</v>
      </c>
      <c r="K8337" s="71">
        <v>1.1379999999999999</v>
      </c>
      <c r="L8337" s="70">
        <v>0</v>
      </c>
      <c r="M8337" s="71">
        <v>0.85299999999999998</v>
      </c>
      <c r="N8337" s="72"/>
      <c r="O8337" s="73">
        <f>MIN(1,MAX(0,(1/(1+EXP(-(Assumptions!$B$5 + Assumptions!$B$6*$N8337))))*Assumptions!$B$3))</f>
        <v>3.9165722796764356E-2</v>
      </c>
      <c r="P8337" s="73">
        <f>VLOOKUP($F8337,Assumptions!$A$23:$B$27,2,FALSE)*Assumptions!$B$4</f>
        <v>0.7</v>
      </c>
      <c r="Q8337" s="74">
        <f t="shared" si="260"/>
        <v>447597.64993027784</v>
      </c>
      <c r="R8337" s="75" t="str">
        <f>IF($O8337&lt;Assumptions!$B$17,"A",IF($O8337&lt;Assumptions!$B$18,"B",IF($O8337&lt;Assumptions!$B$19,"C",IF($O8337&lt;Assumptions!$B$20,"D","E"))))</f>
        <v>B</v>
      </c>
      <c r="S8337" s="75">
        <f t="shared" si="261"/>
        <v>0</v>
      </c>
    </row>
    <row r="8338" spans="1:19" ht="17.399999999999999" x14ac:dyDescent="0.3">
      <c r="A8338" s="39" t="s">
        <v>1269</v>
      </c>
      <c r="B8338" s="39" t="s">
        <v>33</v>
      </c>
      <c r="C8338" s="39" t="s">
        <v>144</v>
      </c>
      <c r="D8338" s="39" t="s">
        <v>34</v>
      </c>
      <c r="E8338" s="70" t="s">
        <v>49</v>
      </c>
      <c r="F8338" s="70" t="s">
        <v>40</v>
      </c>
      <c r="G8338" s="78">
        <v>44961</v>
      </c>
      <c r="H8338" s="78">
        <v>45870</v>
      </c>
      <c r="I8338" s="69">
        <v>15873500.289999999</v>
      </c>
      <c r="J8338" s="70">
        <v>15</v>
      </c>
      <c r="K8338" s="71">
        <v>1.016</v>
      </c>
      <c r="L8338" s="70">
        <v>0</v>
      </c>
      <c r="M8338" s="71">
        <v>0.85299999999999998</v>
      </c>
      <c r="N8338" s="72"/>
      <c r="O8338" s="73">
        <f>MIN(1,MAX(0,(1/(1+EXP(-(Assumptions!$B$5 + Assumptions!$B$6*$N8338))))*Assumptions!$B$3))</f>
        <v>3.9165722796764356E-2</v>
      </c>
      <c r="P8338" s="73">
        <f>VLOOKUP($F8338,Assumptions!$A$23:$B$27,2,FALSE)*Assumptions!$B$4</f>
        <v>0.7</v>
      </c>
      <c r="Q8338" s="74">
        <f t="shared" si="260"/>
        <v>435187.97852074902</v>
      </c>
      <c r="R8338" s="75" t="str">
        <f>IF($O8338&lt;Assumptions!$B$17,"A",IF($O8338&lt;Assumptions!$B$18,"B",IF($O8338&lt;Assumptions!$B$19,"C",IF($O8338&lt;Assumptions!$B$20,"D","E"))))</f>
        <v>B</v>
      </c>
      <c r="S8338" s="75">
        <f t="shared" si="261"/>
        <v>0</v>
      </c>
    </row>
    <row r="8339" spans="1:19" ht="17.399999999999999" x14ac:dyDescent="0.3">
      <c r="A8339" s="39" t="s">
        <v>1269</v>
      </c>
      <c r="B8339" s="39" t="s">
        <v>33</v>
      </c>
      <c r="C8339" s="39" t="s">
        <v>144</v>
      </c>
      <c r="D8339" s="39" t="s">
        <v>34</v>
      </c>
      <c r="E8339" s="70" t="s">
        <v>49</v>
      </c>
      <c r="F8339" s="70" t="s">
        <v>40</v>
      </c>
      <c r="G8339" s="78">
        <v>44961</v>
      </c>
      <c r="H8339" s="78">
        <v>45901</v>
      </c>
      <c r="I8339" s="69">
        <v>15488355.800000001</v>
      </c>
      <c r="J8339" s="70">
        <v>0</v>
      </c>
      <c r="K8339" s="71">
        <v>1.0009999999999999</v>
      </c>
      <c r="L8339" s="70">
        <v>0</v>
      </c>
      <c r="M8339" s="71">
        <v>0.85299999999999998</v>
      </c>
      <c r="N8339" s="72"/>
      <c r="O8339" s="73">
        <f>MIN(1,MAX(0,(1/(1+EXP(-(Assumptions!$B$5 + Assumptions!$B$6*$N8339))))*Assumptions!$B$3))</f>
        <v>3.9165722796764356E-2</v>
      </c>
      <c r="P8339" s="73">
        <f>VLOOKUP($F8339,Assumptions!$A$23:$B$27,2,FALSE)*Assumptions!$B$4</f>
        <v>0.7</v>
      </c>
      <c r="Q8339" s="74">
        <f t="shared" si="260"/>
        <v>424628.8548883202</v>
      </c>
      <c r="R8339" s="75" t="str">
        <f>IF($O8339&lt;Assumptions!$B$17,"A",IF($O8339&lt;Assumptions!$B$18,"B",IF($O8339&lt;Assumptions!$B$19,"C",IF($O8339&lt;Assumptions!$B$20,"D","E"))))</f>
        <v>B</v>
      </c>
      <c r="S8339" s="75">
        <f t="shared" si="261"/>
        <v>0</v>
      </c>
    </row>
    <row r="8340" spans="1:19" ht="17.399999999999999" x14ac:dyDescent="0.3">
      <c r="A8340" s="39" t="s">
        <v>1269</v>
      </c>
      <c r="B8340" s="39" t="s">
        <v>33</v>
      </c>
      <c r="C8340" s="39" t="s">
        <v>144</v>
      </c>
      <c r="D8340" s="39" t="s">
        <v>34</v>
      </c>
      <c r="E8340" s="70" t="s">
        <v>49</v>
      </c>
      <c r="F8340" s="70" t="s">
        <v>40</v>
      </c>
      <c r="G8340" s="78">
        <v>44961</v>
      </c>
      <c r="H8340" s="78">
        <v>45931</v>
      </c>
      <c r="I8340" s="69">
        <v>15139828.18</v>
      </c>
      <c r="J8340" s="70">
        <v>0</v>
      </c>
      <c r="K8340" s="71">
        <v>1.0449999999999999</v>
      </c>
      <c r="L8340" s="70">
        <v>0</v>
      </c>
      <c r="M8340" s="71">
        <v>0.85299999999999998</v>
      </c>
      <c r="N8340" s="72"/>
      <c r="O8340" s="73">
        <f>MIN(1,MAX(0,(1/(1+EXP(-(Assumptions!$B$5 + Assumptions!$B$6*$N8340))))*Assumptions!$B$3))</f>
        <v>3.9165722796764356E-2</v>
      </c>
      <c r="P8340" s="73">
        <f>VLOOKUP($F8340,Assumptions!$A$23:$B$27,2,FALSE)*Assumptions!$B$4</f>
        <v>0.7</v>
      </c>
      <c r="Q8340" s="74">
        <f t="shared" si="260"/>
        <v>415073.61958196497</v>
      </c>
      <c r="R8340" s="75" t="str">
        <f>IF($O8340&lt;Assumptions!$B$17,"A",IF($O8340&lt;Assumptions!$B$18,"B",IF($O8340&lt;Assumptions!$B$19,"C",IF($O8340&lt;Assumptions!$B$20,"D","E"))))</f>
        <v>B</v>
      </c>
      <c r="S8340" s="75">
        <f t="shared" si="261"/>
        <v>0</v>
      </c>
    </row>
    <row r="8341" spans="1:19" ht="17.399999999999999" x14ac:dyDescent="0.3">
      <c r="A8341" s="39" t="s">
        <v>1269</v>
      </c>
      <c r="B8341" s="39" t="s">
        <v>33</v>
      </c>
      <c r="C8341" s="39" t="s">
        <v>144</v>
      </c>
      <c r="D8341" s="39" t="s">
        <v>34</v>
      </c>
      <c r="E8341" s="70" t="s">
        <v>49</v>
      </c>
      <c r="F8341" s="70" t="s">
        <v>40</v>
      </c>
      <c r="G8341" s="78">
        <v>44961</v>
      </c>
      <c r="H8341" s="78">
        <v>45962</v>
      </c>
      <c r="I8341" s="69">
        <v>14721299.01</v>
      </c>
      <c r="J8341" s="70">
        <v>35</v>
      </c>
      <c r="K8341" s="71">
        <v>0.51400000000000001</v>
      </c>
      <c r="L8341" s="70">
        <v>0</v>
      </c>
      <c r="M8341" s="71">
        <v>0.85299999999999998</v>
      </c>
      <c r="N8341" s="72"/>
      <c r="O8341" s="73">
        <f>MIN(1,MAX(0,(1/(1+EXP(-(Assumptions!$B$5 + Assumptions!$B$6*$N8341))))*Assumptions!$B$3))</f>
        <v>3.9165722796764356E-2</v>
      </c>
      <c r="P8341" s="73">
        <f>VLOOKUP($F8341,Assumptions!$A$23:$B$27,2,FALSE)*Assumptions!$B$4</f>
        <v>0.7</v>
      </c>
      <c r="Q8341" s="74">
        <f t="shared" si="260"/>
        <v>403599.22136375908</v>
      </c>
      <c r="R8341" s="75" t="str">
        <f>IF($O8341&lt;Assumptions!$B$17,"A",IF($O8341&lt;Assumptions!$B$18,"B",IF($O8341&lt;Assumptions!$B$19,"C",IF($O8341&lt;Assumptions!$B$20,"D","E"))))</f>
        <v>B</v>
      </c>
      <c r="S8341" s="75">
        <f t="shared" si="261"/>
        <v>0</v>
      </c>
    </row>
    <row r="8342" spans="1:19" ht="17.399999999999999" x14ac:dyDescent="0.3">
      <c r="A8342" s="39" t="s">
        <v>1269</v>
      </c>
      <c r="B8342" s="39" t="s">
        <v>33</v>
      </c>
      <c r="C8342" s="39" t="s">
        <v>144</v>
      </c>
      <c r="D8342" s="39" t="s">
        <v>34</v>
      </c>
      <c r="E8342" s="70" t="s">
        <v>49</v>
      </c>
      <c r="F8342" s="70" t="s">
        <v>40</v>
      </c>
      <c r="G8342" s="78">
        <v>44961</v>
      </c>
      <c r="H8342" s="78">
        <v>45992</v>
      </c>
      <c r="I8342" s="69">
        <v>14356010.039999999</v>
      </c>
      <c r="J8342" s="70">
        <v>0</v>
      </c>
      <c r="K8342" s="71">
        <v>1.099</v>
      </c>
      <c r="L8342" s="70">
        <v>0</v>
      </c>
      <c r="M8342" s="71">
        <v>0.85299999999999998</v>
      </c>
      <c r="N8342" s="72"/>
      <c r="O8342" s="73">
        <f>MIN(1,MAX(0,(1/(1+EXP(-(Assumptions!$B$5 + Assumptions!$B$6*$N8342))))*Assumptions!$B$3))</f>
        <v>3.9165722796764356E-2</v>
      </c>
      <c r="P8342" s="73">
        <f>VLOOKUP($F8342,Assumptions!$A$23:$B$27,2,FALSE)*Assumptions!$B$4</f>
        <v>0.7</v>
      </c>
      <c r="Q8342" s="74">
        <f t="shared" si="260"/>
        <v>393584.45678594412</v>
      </c>
      <c r="R8342" s="75" t="str">
        <f>IF($O8342&lt;Assumptions!$B$17,"A",IF($O8342&lt;Assumptions!$B$18,"B",IF($O8342&lt;Assumptions!$B$19,"C",IF($O8342&lt;Assumptions!$B$20,"D","E"))))</f>
        <v>B</v>
      </c>
      <c r="S8342" s="75">
        <f t="shared" si="261"/>
        <v>0</v>
      </c>
    </row>
    <row r="8343" spans="1:19" ht="17.399999999999999" x14ac:dyDescent="0.3">
      <c r="A8343" s="39" t="s">
        <v>1271</v>
      </c>
      <c r="B8343" s="39" t="s">
        <v>44</v>
      </c>
      <c r="C8343" s="39" t="s">
        <v>135</v>
      </c>
      <c r="D8343" s="39" t="s">
        <v>42</v>
      </c>
      <c r="E8343" s="70" t="s">
        <v>35</v>
      </c>
      <c r="F8343" s="70" t="s">
        <v>32</v>
      </c>
      <c r="G8343" s="78">
        <v>43705</v>
      </c>
      <c r="H8343" s="78">
        <v>45658</v>
      </c>
      <c r="I8343" s="69">
        <v>3491366.53</v>
      </c>
      <c r="J8343" s="70">
        <v>0</v>
      </c>
      <c r="K8343" s="71">
        <v>1.079</v>
      </c>
      <c r="L8343" s="70">
        <v>0</v>
      </c>
      <c r="M8343" s="71">
        <v>0.84499999999999997</v>
      </c>
      <c r="N8343" s="72"/>
      <c r="O8343" s="73">
        <f>MIN(1,MAX(0,(1/(1+EXP(-(Assumptions!$B$5 + Assumptions!$B$6*$N8343))))*Assumptions!$B$3))</f>
        <v>3.9165722796764356E-2</v>
      </c>
      <c r="P8343" s="73">
        <f>VLOOKUP($F8343,Assumptions!$A$23:$B$27,2,FALSE)*Assumptions!$B$4</f>
        <v>0.5</v>
      </c>
      <c r="Q8343" s="74">
        <f t="shared" si="260"/>
        <v>68370.946847940533</v>
      </c>
      <c r="R8343" s="75" t="str">
        <f>IF($O8343&lt;Assumptions!$B$17,"A",IF($O8343&lt;Assumptions!$B$18,"B",IF($O8343&lt;Assumptions!$B$19,"C",IF($O8343&lt;Assumptions!$B$20,"D","E"))))</f>
        <v>B</v>
      </c>
      <c r="S8343" s="75">
        <f t="shared" si="261"/>
        <v>0</v>
      </c>
    </row>
    <row r="8344" spans="1:19" ht="17.399999999999999" x14ac:dyDescent="0.3">
      <c r="A8344" s="39" t="s">
        <v>1271</v>
      </c>
      <c r="B8344" s="39" t="s">
        <v>44</v>
      </c>
      <c r="C8344" s="39" t="s">
        <v>135</v>
      </c>
      <c r="D8344" s="39" t="s">
        <v>42</v>
      </c>
      <c r="E8344" s="70" t="s">
        <v>35</v>
      </c>
      <c r="F8344" s="70" t="s">
        <v>32</v>
      </c>
      <c r="G8344" s="78">
        <v>43705</v>
      </c>
      <c r="H8344" s="78">
        <v>45689</v>
      </c>
      <c r="I8344" s="69">
        <v>3384099.52</v>
      </c>
      <c r="J8344" s="70">
        <v>0</v>
      </c>
      <c r="K8344" s="71">
        <v>1.1479999999999999</v>
      </c>
      <c r="L8344" s="70">
        <v>0</v>
      </c>
      <c r="M8344" s="71">
        <v>0.84499999999999997</v>
      </c>
      <c r="N8344" s="72"/>
      <c r="O8344" s="73">
        <f>MIN(1,MAX(0,(1/(1+EXP(-(Assumptions!$B$5 + Assumptions!$B$6*$N8344))))*Assumptions!$B$3))</f>
        <v>3.9165722796764356E-2</v>
      </c>
      <c r="P8344" s="73">
        <f>VLOOKUP($F8344,Assumptions!$A$23:$B$27,2,FALSE)*Assumptions!$B$4</f>
        <v>0.5</v>
      </c>
      <c r="Q8344" s="74">
        <f t="shared" si="260"/>
        <v>66270.35185849166</v>
      </c>
      <c r="R8344" s="75" t="str">
        <f>IF($O8344&lt;Assumptions!$B$17,"A",IF($O8344&lt;Assumptions!$B$18,"B",IF($O8344&lt;Assumptions!$B$19,"C",IF($O8344&lt;Assumptions!$B$20,"D","E"))))</f>
        <v>B</v>
      </c>
      <c r="S8344" s="75">
        <f t="shared" si="261"/>
        <v>0</v>
      </c>
    </row>
    <row r="8345" spans="1:19" ht="17.399999999999999" x14ac:dyDescent="0.3">
      <c r="A8345" s="39" t="s">
        <v>1271</v>
      </c>
      <c r="B8345" s="39" t="s">
        <v>44</v>
      </c>
      <c r="C8345" s="39" t="s">
        <v>135</v>
      </c>
      <c r="D8345" s="39" t="s">
        <v>42</v>
      </c>
      <c r="E8345" s="70" t="s">
        <v>35</v>
      </c>
      <c r="F8345" s="70" t="s">
        <v>32</v>
      </c>
      <c r="G8345" s="78">
        <v>43705</v>
      </c>
      <c r="H8345" s="78">
        <v>45717</v>
      </c>
      <c r="I8345" s="69">
        <v>3282764.53</v>
      </c>
      <c r="J8345" s="70">
        <v>0</v>
      </c>
      <c r="K8345" s="71">
        <v>1.113</v>
      </c>
      <c r="L8345" s="70">
        <v>0</v>
      </c>
      <c r="M8345" s="71">
        <v>0.84499999999999997</v>
      </c>
      <c r="N8345" s="72"/>
      <c r="O8345" s="73">
        <f>MIN(1,MAX(0,(1/(1+EXP(-(Assumptions!$B$5 + Assumptions!$B$6*$N8345))))*Assumptions!$B$3))</f>
        <v>3.9165722796764356E-2</v>
      </c>
      <c r="P8345" s="73">
        <f>VLOOKUP($F8345,Assumptions!$A$23:$B$27,2,FALSE)*Assumptions!$B$4</f>
        <v>0.5</v>
      </c>
      <c r="Q8345" s="74">
        <f t="shared" si="260"/>
        <v>64285.922794515209</v>
      </c>
      <c r="R8345" s="75" t="str">
        <f>IF($O8345&lt;Assumptions!$B$17,"A",IF($O8345&lt;Assumptions!$B$18,"B",IF($O8345&lt;Assumptions!$B$19,"C",IF($O8345&lt;Assumptions!$B$20,"D","E"))))</f>
        <v>B</v>
      </c>
      <c r="S8345" s="75">
        <f t="shared" si="261"/>
        <v>0</v>
      </c>
    </row>
    <row r="8346" spans="1:19" ht="17.399999999999999" x14ac:dyDescent="0.3">
      <c r="A8346" s="39" t="s">
        <v>1271</v>
      </c>
      <c r="B8346" s="39" t="s">
        <v>44</v>
      </c>
      <c r="C8346" s="39" t="s">
        <v>135</v>
      </c>
      <c r="D8346" s="39" t="s">
        <v>42</v>
      </c>
      <c r="E8346" s="70" t="s">
        <v>35</v>
      </c>
      <c r="F8346" s="70" t="s">
        <v>32</v>
      </c>
      <c r="G8346" s="78">
        <v>43705</v>
      </c>
      <c r="H8346" s="78">
        <v>45748</v>
      </c>
      <c r="I8346" s="69">
        <v>3192472.57</v>
      </c>
      <c r="J8346" s="70">
        <v>0</v>
      </c>
      <c r="K8346" s="71">
        <v>1.0840000000000001</v>
      </c>
      <c r="L8346" s="70">
        <v>0</v>
      </c>
      <c r="M8346" s="71">
        <v>0.84499999999999997</v>
      </c>
      <c r="N8346" s="72"/>
      <c r="O8346" s="73">
        <f>MIN(1,MAX(0,(1/(1+EXP(-(Assumptions!$B$5 + Assumptions!$B$6*$N8346))))*Assumptions!$B$3))</f>
        <v>3.9165722796764356E-2</v>
      </c>
      <c r="P8346" s="73">
        <f>VLOOKUP($F8346,Assumptions!$A$23:$B$27,2,FALSE)*Assumptions!$B$4</f>
        <v>0.5</v>
      </c>
      <c r="Q8346" s="74">
        <f t="shared" si="260"/>
        <v>62517.747856446942</v>
      </c>
      <c r="R8346" s="75" t="str">
        <f>IF($O8346&lt;Assumptions!$B$17,"A",IF($O8346&lt;Assumptions!$B$18,"B",IF($O8346&lt;Assumptions!$B$19,"C",IF($O8346&lt;Assumptions!$B$20,"D","E"))))</f>
        <v>B</v>
      </c>
      <c r="S8346" s="75">
        <f t="shared" si="261"/>
        <v>0</v>
      </c>
    </row>
    <row r="8347" spans="1:19" ht="17.399999999999999" x14ac:dyDescent="0.3">
      <c r="A8347" s="39" t="s">
        <v>1271</v>
      </c>
      <c r="B8347" s="39" t="s">
        <v>44</v>
      </c>
      <c r="C8347" s="39" t="s">
        <v>135</v>
      </c>
      <c r="D8347" s="39" t="s">
        <v>42</v>
      </c>
      <c r="E8347" s="70" t="s">
        <v>35</v>
      </c>
      <c r="F8347" s="70" t="s">
        <v>32</v>
      </c>
      <c r="G8347" s="78">
        <v>43705</v>
      </c>
      <c r="H8347" s="78">
        <v>45778</v>
      </c>
      <c r="I8347" s="69">
        <v>3108917.55</v>
      </c>
      <c r="J8347" s="70">
        <v>0</v>
      </c>
      <c r="K8347" s="71">
        <v>1.08</v>
      </c>
      <c r="L8347" s="70">
        <v>0</v>
      </c>
      <c r="M8347" s="71">
        <v>0.84499999999999997</v>
      </c>
      <c r="N8347" s="72"/>
      <c r="O8347" s="73">
        <f>MIN(1,MAX(0,(1/(1+EXP(-(Assumptions!$B$5 + Assumptions!$B$6*$N8347))))*Assumptions!$B$3))</f>
        <v>3.9165722796764356E-2</v>
      </c>
      <c r="P8347" s="73">
        <f>VLOOKUP($F8347,Assumptions!$A$23:$B$27,2,FALSE)*Assumptions!$B$4</f>
        <v>0.5</v>
      </c>
      <c r="Q8347" s="74">
        <f t="shared" si="260"/>
        <v>60881.501480647894</v>
      </c>
      <c r="R8347" s="75" t="str">
        <f>IF($O8347&lt;Assumptions!$B$17,"A",IF($O8347&lt;Assumptions!$B$18,"B",IF($O8347&lt;Assumptions!$B$19,"C",IF($O8347&lt;Assumptions!$B$20,"D","E"))))</f>
        <v>B</v>
      </c>
      <c r="S8347" s="75">
        <f t="shared" si="261"/>
        <v>0</v>
      </c>
    </row>
    <row r="8348" spans="1:19" ht="17.399999999999999" x14ac:dyDescent="0.3">
      <c r="A8348" s="39" t="s">
        <v>1271</v>
      </c>
      <c r="B8348" s="39" t="s">
        <v>44</v>
      </c>
      <c r="C8348" s="39" t="s">
        <v>135</v>
      </c>
      <c r="D8348" s="39" t="s">
        <v>42</v>
      </c>
      <c r="E8348" s="70" t="s">
        <v>35</v>
      </c>
      <c r="F8348" s="70" t="s">
        <v>32</v>
      </c>
      <c r="G8348" s="78">
        <v>43705</v>
      </c>
      <c r="H8348" s="78">
        <v>45809</v>
      </c>
      <c r="I8348" s="69">
        <v>3009249.68</v>
      </c>
      <c r="J8348" s="70">
        <v>0</v>
      </c>
      <c r="K8348" s="71">
        <v>1.117</v>
      </c>
      <c r="L8348" s="70">
        <v>0</v>
      </c>
      <c r="M8348" s="71">
        <v>0.84499999999999997</v>
      </c>
      <c r="N8348" s="72"/>
      <c r="O8348" s="73">
        <f>MIN(1,MAX(0,(1/(1+EXP(-(Assumptions!$B$5 + Assumptions!$B$6*$N8348))))*Assumptions!$B$3))</f>
        <v>3.9165722796764356E-2</v>
      </c>
      <c r="P8348" s="73">
        <f>VLOOKUP($F8348,Assumptions!$A$23:$B$27,2,FALSE)*Assumptions!$B$4</f>
        <v>0.5</v>
      </c>
      <c r="Q8348" s="74">
        <f t="shared" si="260"/>
        <v>58929.719396565924</v>
      </c>
      <c r="R8348" s="75" t="str">
        <f>IF($O8348&lt;Assumptions!$B$17,"A",IF($O8348&lt;Assumptions!$B$18,"B",IF($O8348&lt;Assumptions!$B$19,"C",IF($O8348&lt;Assumptions!$B$20,"D","E"))))</f>
        <v>B</v>
      </c>
      <c r="S8348" s="75">
        <f t="shared" si="261"/>
        <v>0</v>
      </c>
    </row>
    <row r="8349" spans="1:19" ht="17.399999999999999" x14ac:dyDescent="0.3">
      <c r="A8349" s="39" t="s">
        <v>1271</v>
      </c>
      <c r="B8349" s="39" t="s">
        <v>44</v>
      </c>
      <c r="C8349" s="39" t="s">
        <v>135</v>
      </c>
      <c r="D8349" s="39" t="s">
        <v>42</v>
      </c>
      <c r="E8349" s="70" t="s">
        <v>35</v>
      </c>
      <c r="F8349" s="70" t="s">
        <v>32</v>
      </c>
      <c r="G8349" s="78">
        <v>43705</v>
      </c>
      <c r="H8349" s="78">
        <v>45839</v>
      </c>
      <c r="I8349" s="69">
        <v>2925649.48</v>
      </c>
      <c r="J8349" s="70">
        <v>65</v>
      </c>
      <c r="K8349" s="71">
        <v>0.58899999999999997</v>
      </c>
      <c r="L8349" s="70">
        <v>0</v>
      </c>
      <c r="M8349" s="71">
        <v>0.84499999999999997</v>
      </c>
      <c r="N8349" s="72"/>
      <c r="O8349" s="73">
        <f>MIN(1,MAX(0,(1/(1+EXP(-(Assumptions!$B$5 + Assumptions!$B$6*$N8349))))*Assumptions!$B$3))</f>
        <v>3.9165722796764356E-2</v>
      </c>
      <c r="P8349" s="73">
        <f>VLOOKUP($F8349,Assumptions!$A$23:$B$27,2,FALSE)*Assumptions!$B$4</f>
        <v>0.5</v>
      </c>
      <c r="Q8349" s="74">
        <f t="shared" si="260"/>
        <v>57292.58826708889</v>
      </c>
      <c r="R8349" s="75" t="str">
        <f>IF($O8349&lt;Assumptions!$B$17,"A",IF($O8349&lt;Assumptions!$B$18,"B",IF($O8349&lt;Assumptions!$B$19,"C",IF($O8349&lt;Assumptions!$B$20,"D","E"))))</f>
        <v>B</v>
      </c>
      <c r="S8349" s="75">
        <f t="shared" si="261"/>
        <v>0</v>
      </c>
    </row>
    <row r="8350" spans="1:19" ht="17.399999999999999" x14ac:dyDescent="0.3">
      <c r="A8350" s="39" t="s">
        <v>1271</v>
      </c>
      <c r="B8350" s="39" t="s">
        <v>44</v>
      </c>
      <c r="C8350" s="39" t="s">
        <v>135</v>
      </c>
      <c r="D8350" s="39" t="s">
        <v>42</v>
      </c>
      <c r="E8350" s="70" t="s">
        <v>35</v>
      </c>
      <c r="F8350" s="70" t="s">
        <v>32</v>
      </c>
      <c r="G8350" s="78">
        <v>43705</v>
      </c>
      <c r="H8350" s="78">
        <v>45870</v>
      </c>
      <c r="I8350" s="69">
        <v>2830883.17</v>
      </c>
      <c r="J8350" s="70">
        <v>35</v>
      </c>
      <c r="K8350" s="71">
        <v>0.84099999999999997</v>
      </c>
      <c r="L8350" s="70">
        <v>0</v>
      </c>
      <c r="M8350" s="71">
        <v>0.84499999999999997</v>
      </c>
      <c r="N8350" s="72"/>
      <c r="O8350" s="73">
        <f>MIN(1,MAX(0,(1/(1+EXP(-(Assumptions!$B$5 + Assumptions!$B$6*$N8350))))*Assumptions!$B$3))</f>
        <v>3.9165722796764356E-2</v>
      </c>
      <c r="P8350" s="73">
        <f>VLOOKUP($F8350,Assumptions!$A$23:$B$27,2,FALSE)*Assumptions!$B$4</f>
        <v>0.5</v>
      </c>
      <c r="Q8350" s="74">
        <f t="shared" si="260"/>
        <v>55436.792753122769</v>
      </c>
      <c r="R8350" s="75" t="str">
        <f>IF($O8350&lt;Assumptions!$B$17,"A",IF($O8350&lt;Assumptions!$B$18,"B",IF($O8350&lt;Assumptions!$B$19,"C",IF($O8350&lt;Assumptions!$B$20,"D","E"))))</f>
        <v>B</v>
      </c>
      <c r="S8350" s="75">
        <f t="shared" si="261"/>
        <v>0</v>
      </c>
    </row>
    <row r="8351" spans="1:19" ht="17.399999999999999" x14ac:dyDescent="0.3">
      <c r="A8351" s="39" t="s">
        <v>1271</v>
      </c>
      <c r="B8351" s="39" t="s">
        <v>44</v>
      </c>
      <c r="C8351" s="39" t="s">
        <v>135</v>
      </c>
      <c r="D8351" s="39" t="s">
        <v>42</v>
      </c>
      <c r="E8351" s="70" t="s">
        <v>35</v>
      </c>
      <c r="F8351" s="70" t="s">
        <v>32</v>
      </c>
      <c r="G8351" s="78">
        <v>43705</v>
      </c>
      <c r="H8351" s="78">
        <v>45901</v>
      </c>
      <c r="I8351" s="69">
        <v>2751307.06</v>
      </c>
      <c r="J8351" s="70">
        <v>35</v>
      </c>
      <c r="K8351" s="71">
        <v>0.752</v>
      </c>
      <c r="L8351" s="70">
        <v>0</v>
      </c>
      <c r="M8351" s="71">
        <v>0.84499999999999997</v>
      </c>
      <c r="N8351" s="72"/>
      <c r="O8351" s="73">
        <f>MIN(1,MAX(0,(1/(1+EXP(-(Assumptions!$B$5 + Assumptions!$B$6*$N8351))))*Assumptions!$B$3))</f>
        <v>3.9165722796764356E-2</v>
      </c>
      <c r="P8351" s="73">
        <f>VLOOKUP($F8351,Assumptions!$A$23:$B$27,2,FALSE)*Assumptions!$B$4</f>
        <v>0.5</v>
      </c>
      <c r="Q8351" s="74">
        <f t="shared" si="260"/>
        <v>53878.464820370362</v>
      </c>
      <c r="R8351" s="75" t="str">
        <f>IF($O8351&lt;Assumptions!$B$17,"A",IF($O8351&lt;Assumptions!$B$18,"B",IF($O8351&lt;Assumptions!$B$19,"C",IF($O8351&lt;Assumptions!$B$20,"D","E"))))</f>
        <v>B</v>
      </c>
      <c r="S8351" s="75">
        <f t="shared" si="261"/>
        <v>0</v>
      </c>
    </row>
    <row r="8352" spans="1:19" ht="17.399999999999999" x14ac:dyDescent="0.3">
      <c r="A8352" s="39" t="s">
        <v>1271</v>
      </c>
      <c r="B8352" s="39" t="s">
        <v>44</v>
      </c>
      <c r="C8352" s="39" t="s">
        <v>135</v>
      </c>
      <c r="D8352" s="39" t="s">
        <v>42</v>
      </c>
      <c r="E8352" s="70" t="s">
        <v>35</v>
      </c>
      <c r="F8352" s="70" t="s">
        <v>32</v>
      </c>
      <c r="G8352" s="78">
        <v>43705</v>
      </c>
      <c r="H8352" s="78">
        <v>45931</v>
      </c>
      <c r="I8352" s="69">
        <v>2679556.89</v>
      </c>
      <c r="J8352" s="70">
        <v>0</v>
      </c>
      <c r="K8352" s="71">
        <v>1.141</v>
      </c>
      <c r="L8352" s="70">
        <v>0</v>
      </c>
      <c r="M8352" s="71">
        <v>0.84499999999999997</v>
      </c>
      <c r="N8352" s="72"/>
      <c r="O8352" s="73">
        <f>MIN(1,MAX(0,(1/(1+EXP(-(Assumptions!$B$5 + Assumptions!$B$6*$N8352))))*Assumptions!$B$3))</f>
        <v>3.9165722796764356E-2</v>
      </c>
      <c r="P8352" s="73">
        <f>VLOOKUP($F8352,Assumptions!$A$23:$B$27,2,FALSE)*Assumptions!$B$4</f>
        <v>0.5</v>
      </c>
      <c r="Q8352" s="74">
        <f t="shared" si="260"/>
        <v>52473.39118595</v>
      </c>
      <c r="R8352" s="75" t="str">
        <f>IF($O8352&lt;Assumptions!$B$17,"A",IF($O8352&lt;Assumptions!$B$18,"B",IF($O8352&lt;Assumptions!$B$19,"C",IF($O8352&lt;Assumptions!$B$20,"D","E"))))</f>
        <v>B</v>
      </c>
      <c r="S8352" s="75">
        <f t="shared" si="261"/>
        <v>0</v>
      </c>
    </row>
    <row r="8353" spans="1:19" ht="17.399999999999999" x14ac:dyDescent="0.3">
      <c r="A8353" s="39" t="s">
        <v>1271</v>
      </c>
      <c r="B8353" s="39" t="s">
        <v>44</v>
      </c>
      <c r="C8353" s="39" t="s">
        <v>135</v>
      </c>
      <c r="D8353" s="39" t="s">
        <v>42</v>
      </c>
      <c r="E8353" s="70" t="s">
        <v>35</v>
      </c>
      <c r="F8353" s="70" t="s">
        <v>32</v>
      </c>
      <c r="G8353" s="78">
        <v>43705</v>
      </c>
      <c r="H8353" s="78">
        <v>45962</v>
      </c>
      <c r="I8353" s="69">
        <v>2605037.96</v>
      </c>
      <c r="J8353" s="70">
        <v>95</v>
      </c>
      <c r="K8353" s="71">
        <v>0.50600000000000001</v>
      </c>
      <c r="L8353" s="70">
        <v>0</v>
      </c>
      <c r="M8353" s="71">
        <v>0.84499999999999997</v>
      </c>
      <c r="N8353" s="72"/>
      <c r="O8353" s="73">
        <f>MIN(1,MAX(0,(1/(1+EXP(-(Assumptions!$B$5 + Assumptions!$B$6*$N8353))))*Assumptions!$B$3))</f>
        <v>3.9165722796764356E-2</v>
      </c>
      <c r="P8353" s="73">
        <f>VLOOKUP($F8353,Assumptions!$A$23:$B$27,2,FALSE)*Assumptions!$B$4</f>
        <v>0.5</v>
      </c>
      <c r="Q8353" s="74">
        <f t="shared" si="260"/>
        <v>51014.097308204255</v>
      </c>
      <c r="R8353" s="75" t="str">
        <f>IF($O8353&lt;Assumptions!$B$17,"A",IF($O8353&lt;Assumptions!$B$18,"B",IF($O8353&lt;Assumptions!$B$19,"C",IF($O8353&lt;Assumptions!$B$20,"D","E"))))</f>
        <v>B</v>
      </c>
      <c r="S8353" s="75">
        <f t="shared" si="261"/>
        <v>0</v>
      </c>
    </row>
    <row r="8354" spans="1:19" ht="17.399999999999999" x14ac:dyDescent="0.3">
      <c r="A8354" s="39" t="s">
        <v>1271</v>
      </c>
      <c r="B8354" s="39" t="s">
        <v>44</v>
      </c>
      <c r="C8354" s="39" t="s">
        <v>135</v>
      </c>
      <c r="D8354" s="39" t="s">
        <v>42</v>
      </c>
      <c r="E8354" s="70" t="s">
        <v>35</v>
      </c>
      <c r="F8354" s="70" t="s">
        <v>32</v>
      </c>
      <c r="G8354" s="78">
        <v>43705</v>
      </c>
      <c r="H8354" s="78">
        <v>45992</v>
      </c>
      <c r="I8354" s="69">
        <v>2533077.79</v>
      </c>
      <c r="J8354" s="70">
        <v>0</v>
      </c>
      <c r="K8354" s="71">
        <v>1.0569999999999999</v>
      </c>
      <c r="L8354" s="70">
        <v>0</v>
      </c>
      <c r="M8354" s="71">
        <v>0.84499999999999997</v>
      </c>
      <c r="N8354" s="72"/>
      <c r="O8354" s="73">
        <f>MIN(1,MAX(0,(1/(1+EXP(-(Assumptions!$B$5 + Assumptions!$B$6*$N8354))))*Assumptions!$B$3))</f>
        <v>3.9165722796764356E-2</v>
      </c>
      <c r="P8354" s="73">
        <f>VLOOKUP($F8354,Assumptions!$A$23:$B$27,2,FALSE)*Assumptions!$B$4</f>
        <v>0.5</v>
      </c>
      <c r="Q8354" s="74">
        <f t="shared" si="260"/>
        <v>49604.91127289024</v>
      </c>
      <c r="R8354" s="75" t="str">
        <f>IF($O8354&lt;Assumptions!$B$17,"A",IF($O8354&lt;Assumptions!$B$18,"B",IF($O8354&lt;Assumptions!$B$19,"C",IF($O8354&lt;Assumptions!$B$20,"D","E"))))</f>
        <v>B</v>
      </c>
      <c r="S8354" s="75">
        <f t="shared" si="261"/>
        <v>0</v>
      </c>
    </row>
    <row r="8355" spans="1:19" ht="17.399999999999999" x14ac:dyDescent="0.3">
      <c r="A8355" s="39" t="s">
        <v>1272</v>
      </c>
      <c r="B8355" s="39" t="s">
        <v>56</v>
      </c>
      <c r="C8355" s="39" t="s">
        <v>190</v>
      </c>
      <c r="D8355" s="39" t="s">
        <v>34</v>
      </c>
      <c r="E8355" s="70" t="s">
        <v>49</v>
      </c>
      <c r="F8355" s="70" t="s">
        <v>40</v>
      </c>
      <c r="G8355" s="78">
        <v>45706</v>
      </c>
      <c r="H8355" s="78">
        <v>45689</v>
      </c>
      <c r="I8355" s="69">
        <v>22277244.84</v>
      </c>
      <c r="J8355" s="70">
        <v>65</v>
      </c>
      <c r="K8355" s="71">
        <v>0.75900000000000001</v>
      </c>
      <c r="L8355" s="70">
        <v>0</v>
      </c>
      <c r="M8355" s="71">
        <v>1.111</v>
      </c>
      <c r="N8355" s="72"/>
      <c r="O8355" s="73">
        <f>MIN(1,MAX(0,(1/(1+EXP(-(Assumptions!$B$5 + Assumptions!$B$6*$N8355))))*Assumptions!$B$3))</f>
        <v>3.9165722796764356E-2</v>
      </c>
      <c r="P8355" s="73">
        <f>VLOOKUP($F8355,Assumptions!$A$23:$B$27,2,FALSE)*Assumptions!$B$4</f>
        <v>0.7</v>
      </c>
      <c r="Q8355" s="74">
        <f t="shared" si="260"/>
        <v>610753.07725536241</v>
      </c>
      <c r="R8355" s="75" t="str">
        <f>IF($O8355&lt;Assumptions!$B$17,"A",IF($O8355&lt;Assumptions!$B$18,"B",IF($O8355&lt;Assumptions!$B$19,"C",IF($O8355&lt;Assumptions!$B$20,"D","E"))))</f>
        <v>B</v>
      </c>
      <c r="S8355" s="75">
        <f t="shared" si="261"/>
        <v>0</v>
      </c>
    </row>
    <row r="8356" spans="1:19" ht="17.399999999999999" x14ac:dyDescent="0.3">
      <c r="A8356" s="39" t="s">
        <v>1272</v>
      </c>
      <c r="B8356" s="39" t="s">
        <v>56</v>
      </c>
      <c r="C8356" s="39" t="s">
        <v>190</v>
      </c>
      <c r="D8356" s="39" t="s">
        <v>34</v>
      </c>
      <c r="E8356" s="70" t="s">
        <v>49</v>
      </c>
      <c r="F8356" s="70" t="s">
        <v>40</v>
      </c>
      <c r="G8356" s="78">
        <v>45706</v>
      </c>
      <c r="H8356" s="78">
        <v>45717</v>
      </c>
      <c r="I8356" s="69">
        <v>21820183.02</v>
      </c>
      <c r="J8356" s="70">
        <v>185</v>
      </c>
      <c r="K8356" s="71">
        <v>0.11899999999999999</v>
      </c>
      <c r="L8356" s="70">
        <v>0</v>
      </c>
      <c r="M8356" s="71">
        <v>1.111</v>
      </c>
      <c r="N8356" s="72"/>
      <c r="O8356" s="73">
        <f>MIN(1,MAX(0,(1/(1+EXP(-(Assumptions!$B$5 + Assumptions!$B$6*$N8356))))*Assumptions!$B$3))</f>
        <v>3.9165722796764356E-2</v>
      </c>
      <c r="P8356" s="73">
        <f>VLOOKUP($F8356,Assumptions!$A$23:$B$27,2,FALSE)*Assumptions!$B$4</f>
        <v>0.7</v>
      </c>
      <c r="Q8356" s="74">
        <f t="shared" si="260"/>
        <v>598222.26767518907</v>
      </c>
      <c r="R8356" s="75" t="str">
        <f>IF($O8356&lt;Assumptions!$B$17,"A",IF($O8356&lt;Assumptions!$B$18,"B",IF($O8356&lt;Assumptions!$B$19,"C",IF($O8356&lt;Assumptions!$B$20,"D","E"))))</f>
        <v>B</v>
      </c>
      <c r="S8356" s="75">
        <f t="shared" si="261"/>
        <v>1</v>
      </c>
    </row>
    <row r="8357" spans="1:19" ht="17.399999999999999" x14ac:dyDescent="0.3">
      <c r="A8357" s="39" t="s">
        <v>1272</v>
      </c>
      <c r="B8357" s="39" t="s">
        <v>56</v>
      </c>
      <c r="C8357" s="39" t="s">
        <v>190</v>
      </c>
      <c r="D8357" s="39" t="s">
        <v>34</v>
      </c>
      <c r="E8357" s="70" t="s">
        <v>49</v>
      </c>
      <c r="F8357" s="70" t="s">
        <v>40</v>
      </c>
      <c r="G8357" s="78">
        <v>45706</v>
      </c>
      <c r="H8357" s="78">
        <v>45748</v>
      </c>
      <c r="I8357" s="69">
        <v>21405044.559999999</v>
      </c>
      <c r="J8357" s="70">
        <v>15</v>
      </c>
      <c r="K8357" s="71">
        <v>1.07</v>
      </c>
      <c r="L8357" s="70">
        <v>0</v>
      </c>
      <c r="M8357" s="71">
        <v>1.111</v>
      </c>
      <c r="N8357" s="72"/>
      <c r="O8357" s="73">
        <f>MIN(1,MAX(0,(1/(1+EXP(-(Assumptions!$B$5 + Assumptions!$B$6*$N8357))))*Assumptions!$B$3))</f>
        <v>3.9165722796764356E-2</v>
      </c>
      <c r="P8357" s="73">
        <f>VLOOKUP($F8357,Assumptions!$A$23:$B$27,2,FALSE)*Assumptions!$B$4</f>
        <v>0.7</v>
      </c>
      <c r="Q8357" s="74">
        <f t="shared" si="260"/>
        <v>586840.82918254414</v>
      </c>
      <c r="R8357" s="75" t="str">
        <f>IF($O8357&lt;Assumptions!$B$17,"A",IF($O8357&lt;Assumptions!$B$18,"B",IF($O8357&lt;Assumptions!$B$19,"C",IF($O8357&lt;Assumptions!$B$20,"D","E"))))</f>
        <v>B</v>
      </c>
      <c r="S8357" s="75">
        <f t="shared" si="261"/>
        <v>0</v>
      </c>
    </row>
    <row r="8358" spans="1:19" ht="17.399999999999999" x14ac:dyDescent="0.3">
      <c r="A8358" s="39" t="s">
        <v>1272</v>
      </c>
      <c r="B8358" s="39" t="s">
        <v>56</v>
      </c>
      <c r="C8358" s="39" t="s">
        <v>190</v>
      </c>
      <c r="D8358" s="39" t="s">
        <v>34</v>
      </c>
      <c r="E8358" s="70" t="s">
        <v>49</v>
      </c>
      <c r="F8358" s="70" t="s">
        <v>40</v>
      </c>
      <c r="G8358" s="78">
        <v>45706</v>
      </c>
      <c r="H8358" s="78">
        <v>45778</v>
      </c>
      <c r="I8358" s="69">
        <v>20972892.48</v>
      </c>
      <c r="J8358" s="70">
        <v>35</v>
      </c>
      <c r="K8358" s="71">
        <v>0.40699999999999997</v>
      </c>
      <c r="L8358" s="70">
        <v>0</v>
      </c>
      <c r="M8358" s="71">
        <v>1.111</v>
      </c>
      <c r="N8358" s="72"/>
      <c r="O8358" s="73">
        <f>MIN(1,MAX(0,(1/(1+EXP(-(Assumptions!$B$5 + Assumptions!$B$6*$N8358))))*Assumptions!$B$3))</f>
        <v>3.9165722796764356E-2</v>
      </c>
      <c r="P8358" s="73">
        <f>VLOOKUP($F8358,Assumptions!$A$23:$B$27,2,FALSE)*Assumptions!$B$4</f>
        <v>0.7</v>
      </c>
      <c r="Q8358" s="74">
        <f t="shared" si="260"/>
        <v>574992.94518261659</v>
      </c>
      <c r="R8358" s="75" t="str">
        <f>IF($O8358&lt;Assumptions!$B$17,"A",IF($O8358&lt;Assumptions!$B$18,"B",IF($O8358&lt;Assumptions!$B$19,"C",IF($O8358&lt;Assumptions!$B$20,"D","E"))))</f>
        <v>B</v>
      </c>
      <c r="S8358" s="75">
        <f t="shared" si="261"/>
        <v>0</v>
      </c>
    </row>
    <row r="8359" spans="1:19" ht="17.399999999999999" x14ac:dyDescent="0.3">
      <c r="A8359" s="39" t="s">
        <v>1272</v>
      </c>
      <c r="B8359" s="39" t="s">
        <v>56</v>
      </c>
      <c r="C8359" s="39" t="s">
        <v>190</v>
      </c>
      <c r="D8359" s="39" t="s">
        <v>34</v>
      </c>
      <c r="E8359" s="70" t="s">
        <v>49</v>
      </c>
      <c r="F8359" s="70" t="s">
        <v>40</v>
      </c>
      <c r="G8359" s="78">
        <v>45706</v>
      </c>
      <c r="H8359" s="78">
        <v>45809</v>
      </c>
      <c r="I8359" s="69">
        <v>20678371.059999999</v>
      </c>
      <c r="J8359" s="70">
        <v>95</v>
      </c>
      <c r="K8359" s="71">
        <v>0.35399999999999998</v>
      </c>
      <c r="L8359" s="70">
        <v>1</v>
      </c>
      <c r="M8359" s="71">
        <v>1.111</v>
      </c>
      <c r="N8359" s="72"/>
      <c r="O8359" s="73">
        <f>MIN(1,MAX(0,(1/(1+EXP(-(Assumptions!$B$5 + Assumptions!$B$6*$N8359))))*Assumptions!$B$3))</f>
        <v>3.9165722796764356E-2</v>
      </c>
      <c r="P8359" s="73">
        <f>VLOOKUP($F8359,Assumptions!$A$23:$B$27,2,FALSE)*Assumptions!$B$4</f>
        <v>0.7</v>
      </c>
      <c r="Q8359" s="74">
        <f t="shared" si="260"/>
        <v>566918.34417721594</v>
      </c>
      <c r="R8359" s="75" t="str">
        <f>IF($O8359&lt;Assumptions!$B$17,"A",IF($O8359&lt;Assumptions!$B$18,"B",IF($O8359&lt;Assumptions!$B$19,"C",IF($O8359&lt;Assumptions!$B$20,"D","E"))))</f>
        <v>B</v>
      </c>
      <c r="S8359" s="75">
        <f t="shared" si="261"/>
        <v>0</v>
      </c>
    </row>
    <row r="8360" spans="1:19" ht="17.399999999999999" x14ac:dyDescent="0.3">
      <c r="A8360" s="39" t="s">
        <v>1272</v>
      </c>
      <c r="B8360" s="39" t="s">
        <v>56</v>
      </c>
      <c r="C8360" s="39" t="s">
        <v>190</v>
      </c>
      <c r="D8360" s="39" t="s">
        <v>34</v>
      </c>
      <c r="E8360" s="70" t="s">
        <v>49</v>
      </c>
      <c r="F8360" s="70" t="s">
        <v>40</v>
      </c>
      <c r="G8360" s="78">
        <v>45706</v>
      </c>
      <c r="H8360" s="78">
        <v>45839</v>
      </c>
      <c r="I8360" s="69">
        <v>20386000.920000002</v>
      </c>
      <c r="J8360" s="70">
        <v>35</v>
      </c>
      <c r="K8360" s="71">
        <v>0.434</v>
      </c>
      <c r="L8360" s="70">
        <v>1</v>
      </c>
      <c r="M8360" s="71">
        <v>1.111</v>
      </c>
      <c r="N8360" s="72"/>
      <c r="O8360" s="73">
        <f>MIN(1,MAX(0,(1/(1+EXP(-(Assumptions!$B$5 + Assumptions!$B$6*$N8360))))*Assumptions!$B$3))</f>
        <v>3.9165722796764356E-2</v>
      </c>
      <c r="P8360" s="73">
        <f>VLOOKUP($F8360,Assumptions!$A$23:$B$27,2,FALSE)*Assumptions!$B$4</f>
        <v>0.7</v>
      </c>
      <c r="Q8360" s="74">
        <f t="shared" si="260"/>
        <v>558902.72267711221</v>
      </c>
      <c r="R8360" s="75" t="str">
        <f>IF($O8360&lt;Assumptions!$B$17,"A",IF($O8360&lt;Assumptions!$B$18,"B",IF($O8360&lt;Assumptions!$B$19,"C",IF($O8360&lt;Assumptions!$B$20,"D","E"))))</f>
        <v>B</v>
      </c>
      <c r="S8360" s="75">
        <f t="shared" si="261"/>
        <v>0</v>
      </c>
    </row>
    <row r="8361" spans="1:19" ht="17.399999999999999" x14ac:dyDescent="0.3">
      <c r="A8361" s="39" t="s">
        <v>1272</v>
      </c>
      <c r="B8361" s="39" t="s">
        <v>56</v>
      </c>
      <c r="C8361" s="39" t="s">
        <v>190</v>
      </c>
      <c r="D8361" s="39" t="s">
        <v>34</v>
      </c>
      <c r="E8361" s="70" t="s">
        <v>49</v>
      </c>
      <c r="F8361" s="70" t="s">
        <v>40</v>
      </c>
      <c r="G8361" s="78">
        <v>45706</v>
      </c>
      <c r="H8361" s="78">
        <v>45870</v>
      </c>
      <c r="I8361" s="69">
        <v>19998294.710000001</v>
      </c>
      <c r="J8361" s="70">
        <v>0</v>
      </c>
      <c r="K8361" s="71">
        <v>1.123</v>
      </c>
      <c r="L8361" s="70">
        <v>1</v>
      </c>
      <c r="M8361" s="71">
        <v>1.111</v>
      </c>
      <c r="N8361" s="72"/>
      <c r="O8361" s="73">
        <f>MIN(1,MAX(0,(1/(1+EXP(-(Assumptions!$B$5 + Assumptions!$B$6*$N8361))))*Assumptions!$B$3))</f>
        <v>3.9165722796764356E-2</v>
      </c>
      <c r="P8361" s="73">
        <f>VLOOKUP($F8361,Assumptions!$A$23:$B$27,2,FALSE)*Assumptions!$B$4</f>
        <v>0.7</v>
      </c>
      <c r="Q8361" s="74">
        <f t="shared" si="260"/>
        <v>548273.36691390129</v>
      </c>
      <c r="R8361" s="75" t="str">
        <f>IF($O8361&lt;Assumptions!$B$17,"A",IF($O8361&lt;Assumptions!$B$18,"B",IF($O8361&lt;Assumptions!$B$19,"C",IF($O8361&lt;Assumptions!$B$20,"D","E"))))</f>
        <v>B</v>
      </c>
      <c r="S8361" s="75">
        <f t="shared" si="261"/>
        <v>0</v>
      </c>
    </row>
    <row r="8362" spans="1:19" ht="17.399999999999999" x14ac:dyDescent="0.3">
      <c r="A8362" s="39" t="s">
        <v>1272</v>
      </c>
      <c r="B8362" s="39" t="s">
        <v>56</v>
      </c>
      <c r="C8362" s="39" t="s">
        <v>190</v>
      </c>
      <c r="D8362" s="39" t="s">
        <v>34</v>
      </c>
      <c r="E8362" s="70" t="s">
        <v>49</v>
      </c>
      <c r="F8362" s="70" t="s">
        <v>40</v>
      </c>
      <c r="G8362" s="78">
        <v>45706</v>
      </c>
      <c r="H8362" s="78">
        <v>45901</v>
      </c>
      <c r="I8362" s="69">
        <v>19632125.75</v>
      </c>
      <c r="J8362" s="70">
        <v>0</v>
      </c>
      <c r="K8362" s="71">
        <v>0.998</v>
      </c>
      <c r="L8362" s="70">
        <v>1</v>
      </c>
      <c r="M8362" s="71">
        <v>1.111</v>
      </c>
      <c r="N8362" s="72"/>
      <c r="O8362" s="73">
        <f>MIN(1,MAX(0,(1/(1+EXP(-(Assumptions!$B$5 + Assumptions!$B$6*$N8362))))*Assumptions!$B$3))</f>
        <v>3.9165722796764356E-2</v>
      </c>
      <c r="P8362" s="73">
        <f>VLOOKUP($F8362,Assumptions!$A$23:$B$27,2,FALSE)*Assumptions!$B$4</f>
        <v>0.7</v>
      </c>
      <c r="Q8362" s="74">
        <f t="shared" si="260"/>
        <v>538234.47652500367</v>
      </c>
      <c r="R8362" s="75" t="str">
        <f>IF($O8362&lt;Assumptions!$B$17,"A",IF($O8362&lt;Assumptions!$B$18,"B",IF($O8362&lt;Assumptions!$B$19,"C",IF($O8362&lt;Assumptions!$B$20,"D","E"))))</f>
        <v>B</v>
      </c>
      <c r="S8362" s="75">
        <f t="shared" si="261"/>
        <v>0</v>
      </c>
    </row>
    <row r="8363" spans="1:19" ht="17.399999999999999" x14ac:dyDescent="0.3">
      <c r="A8363" s="39" t="s">
        <v>1272</v>
      </c>
      <c r="B8363" s="39" t="s">
        <v>56</v>
      </c>
      <c r="C8363" s="39" t="s">
        <v>190</v>
      </c>
      <c r="D8363" s="39" t="s">
        <v>34</v>
      </c>
      <c r="E8363" s="70" t="s">
        <v>49</v>
      </c>
      <c r="F8363" s="70" t="s">
        <v>40</v>
      </c>
      <c r="G8363" s="78">
        <v>45706</v>
      </c>
      <c r="H8363" s="78">
        <v>45931</v>
      </c>
      <c r="I8363" s="69">
        <v>19350711.489999998</v>
      </c>
      <c r="J8363" s="70">
        <v>0</v>
      </c>
      <c r="K8363" s="71">
        <v>0.98799999999999999</v>
      </c>
      <c r="L8363" s="70">
        <v>1</v>
      </c>
      <c r="M8363" s="71">
        <v>1.111</v>
      </c>
      <c r="N8363" s="72"/>
      <c r="O8363" s="73">
        <f>MIN(1,MAX(0,(1/(1+EXP(-(Assumptions!$B$5 + Assumptions!$B$6*$N8363))))*Assumptions!$B$3))</f>
        <v>3.9165722796764356E-2</v>
      </c>
      <c r="P8363" s="73">
        <f>VLOOKUP($F8363,Assumptions!$A$23:$B$27,2,FALSE)*Assumptions!$B$4</f>
        <v>0.7</v>
      </c>
      <c r="Q8363" s="74">
        <f t="shared" si="260"/>
        <v>530519.22149625199</v>
      </c>
      <c r="R8363" s="75" t="str">
        <f>IF($O8363&lt;Assumptions!$B$17,"A",IF($O8363&lt;Assumptions!$B$18,"B",IF($O8363&lt;Assumptions!$B$19,"C",IF($O8363&lt;Assumptions!$B$20,"D","E"))))</f>
        <v>B</v>
      </c>
      <c r="S8363" s="75">
        <f t="shared" si="261"/>
        <v>0</v>
      </c>
    </row>
    <row r="8364" spans="1:19" ht="17.399999999999999" x14ac:dyDescent="0.3">
      <c r="A8364" s="39" t="s">
        <v>1272</v>
      </c>
      <c r="B8364" s="39" t="s">
        <v>56</v>
      </c>
      <c r="C8364" s="39" t="s">
        <v>190</v>
      </c>
      <c r="D8364" s="39" t="s">
        <v>34</v>
      </c>
      <c r="E8364" s="70" t="s">
        <v>49</v>
      </c>
      <c r="F8364" s="70" t="s">
        <v>40</v>
      </c>
      <c r="G8364" s="78">
        <v>45706</v>
      </c>
      <c r="H8364" s="78">
        <v>45962</v>
      </c>
      <c r="I8364" s="69">
        <v>19018014.25</v>
      </c>
      <c r="J8364" s="70">
        <v>35</v>
      </c>
      <c r="K8364" s="71">
        <v>0.45800000000000002</v>
      </c>
      <c r="L8364" s="70">
        <v>1</v>
      </c>
      <c r="M8364" s="71">
        <v>1.111</v>
      </c>
      <c r="N8364" s="72"/>
      <c r="O8364" s="73">
        <f>MIN(1,MAX(0,(1/(1+EXP(-(Assumptions!$B$5 + Assumptions!$B$6*$N8364))))*Assumptions!$B$3))</f>
        <v>3.9165722796764356E-2</v>
      </c>
      <c r="P8364" s="73">
        <f>VLOOKUP($F8364,Assumptions!$A$23:$B$27,2,FALSE)*Assumptions!$B$4</f>
        <v>0.7</v>
      </c>
      <c r="Q8364" s="74">
        <f t="shared" si="260"/>
        <v>521397.99198229006</v>
      </c>
      <c r="R8364" s="75" t="str">
        <f>IF($O8364&lt;Assumptions!$B$17,"A",IF($O8364&lt;Assumptions!$B$18,"B",IF($O8364&lt;Assumptions!$B$19,"C",IF($O8364&lt;Assumptions!$B$20,"D","E"))))</f>
        <v>B</v>
      </c>
      <c r="S8364" s="75">
        <f t="shared" si="261"/>
        <v>0</v>
      </c>
    </row>
    <row r="8365" spans="1:19" ht="17.399999999999999" x14ac:dyDescent="0.3">
      <c r="A8365" s="39" t="s">
        <v>1272</v>
      </c>
      <c r="B8365" s="39" t="s">
        <v>56</v>
      </c>
      <c r="C8365" s="39" t="s">
        <v>190</v>
      </c>
      <c r="D8365" s="39" t="s">
        <v>34</v>
      </c>
      <c r="E8365" s="70" t="s">
        <v>49</v>
      </c>
      <c r="F8365" s="70" t="s">
        <v>40</v>
      </c>
      <c r="G8365" s="78">
        <v>45706</v>
      </c>
      <c r="H8365" s="78">
        <v>45992</v>
      </c>
      <c r="I8365" s="69">
        <v>18747953.48</v>
      </c>
      <c r="J8365" s="70">
        <v>0</v>
      </c>
      <c r="K8365" s="71">
        <v>0.95599999999999996</v>
      </c>
      <c r="L8365" s="70">
        <v>1</v>
      </c>
      <c r="M8365" s="71">
        <v>1.111</v>
      </c>
      <c r="N8365" s="72"/>
      <c r="O8365" s="73">
        <f>MIN(1,MAX(0,(1/(1+EXP(-(Assumptions!$B$5 + Assumptions!$B$6*$N8365))))*Assumptions!$B$3))</f>
        <v>3.9165722796764356E-2</v>
      </c>
      <c r="P8365" s="73">
        <f>VLOOKUP($F8365,Assumptions!$A$23:$B$27,2,FALSE)*Assumptions!$B$4</f>
        <v>0.7</v>
      </c>
      <c r="Q8365" s="74">
        <f t="shared" si="260"/>
        <v>513994.00430301949</v>
      </c>
      <c r="R8365" s="75" t="str">
        <f>IF($O8365&lt;Assumptions!$B$17,"A",IF($O8365&lt;Assumptions!$B$18,"B",IF($O8365&lt;Assumptions!$B$19,"C",IF($O8365&lt;Assumptions!$B$20,"D","E"))))</f>
        <v>B</v>
      </c>
      <c r="S8365" s="75">
        <f t="shared" si="261"/>
        <v>0</v>
      </c>
    </row>
    <row r="8366" spans="1:19" ht="17.399999999999999" x14ac:dyDescent="0.3">
      <c r="A8366" s="39" t="s">
        <v>1273</v>
      </c>
      <c r="B8366" s="39" t="s">
        <v>63</v>
      </c>
      <c r="C8366" s="39" t="s">
        <v>135</v>
      </c>
      <c r="D8366" s="39" t="s">
        <v>30</v>
      </c>
      <c r="E8366" s="70" t="s">
        <v>46</v>
      </c>
      <c r="F8366" s="70" t="s">
        <v>28</v>
      </c>
      <c r="G8366" s="78">
        <v>43552</v>
      </c>
      <c r="H8366" s="78">
        <v>45658</v>
      </c>
      <c r="I8366" s="69">
        <v>2709845.19</v>
      </c>
      <c r="J8366" s="70">
        <v>15</v>
      </c>
      <c r="K8366" s="71">
        <v>1.1120000000000001</v>
      </c>
      <c r="L8366" s="70">
        <v>0</v>
      </c>
      <c r="M8366" s="71">
        <v>0.81599999999999995</v>
      </c>
      <c r="N8366" s="72"/>
      <c r="O8366" s="73">
        <f>MIN(1,MAX(0,(1/(1+EXP(-(Assumptions!$B$5 + Assumptions!$B$6*$N8366))))*Assumptions!$B$3))</f>
        <v>3.9165722796764356E-2</v>
      </c>
      <c r="P8366" s="73">
        <f>VLOOKUP($F8366,Assumptions!$A$23:$B$27,2,FALSE)*Assumptions!$B$4</f>
        <v>0.35</v>
      </c>
      <c r="Q8366" s="74">
        <f t="shared" si="260"/>
        <v>37146.565936789826</v>
      </c>
      <c r="R8366" s="75" t="str">
        <f>IF($O8366&lt;Assumptions!$B$17,"A",IF($O8366&lt;Assumptions!$B$18,"B",IF($O8366&lt;Assumptions!$B$19,"C",IF($O8366&lt;Assumptions!$B$20,"D","E"))))</f>
        <v>B</v>
      </c>
      <c r="S8366" s="75">
        <f t="shared" si="261"/>
        <v>0</v>
      </c>
    </row>
    <row r="8367" spans="1:19" ht="17.399999999999999" x14ac:dyDescent="0.3">
      <c r="A8367" s="39" t="s">
        <v>1273</v>
      </c>
      <c r="B8367" s="39" t="s">
        <v>63</v>
      </c>
      <c r="C8367" s="39" t="s">
        <v>135</v>
      </c>
      <c r="D8367" s="39" t="s">
        <v>30</v>
      </c>
      <c r="E8367" s="70" t="s">
        <v>46</v>
      </c>
      <c r="F8367" s="70" t="s">
        <v>28</v>
      </c>
      <c r="G8367" s="78">
        <v>43552</v>
      </c>
      <c r="H8367" s="78">
        <v>45689</v>
      </c>
      <c r="I8367" s="69">
        <v>2625796.65</v>
      </c>
      <c r="J8367" s="70">
        <v>15</v>
      </c>
      <c r="K8367" s="71">
        <v>1.1319999999999999</v>
      </c>
      <c r="L8367" s="70">
        <v>0</v>
      </c>
      <c r="M8367" s="71">
        <v>0.81599999999999995</v>
      </c>
      <c r="N8367" s="72"/>
      <c r="O8367" s="73">
        <f>MIN(1,MAX(0,(1/(1+EXP(-(Assumptions!$B$5 + Assumptions!$B$6*$N8367))))*Assumptions!$B$3))</f>
        <v>3.9165722796764356E-2</v>
      </c>
      <c r="P8367" s="73">
        <f>VLOOKUP($F8367,Assumptions!$A$23:$B$27,2,FALSE)*Assumptions!$B$4</f>
        <v>0.35</v>
      </c>
      <c r="Q8367" s="74">
        <f t="shared" si="260"/>
        <v>35994.428300100364</v>
      </c>
      <c r="R8367" s="75" t="str">
        <f>IF($O8367&lt;Assumptions!$B$17,"A",IF($O8367&lt;Assumptions!$B$18,"B",IF($O8367&lt;Assumptions!$B$19,"C",IF($O8367&lt;Assumptions!$B$20,"D","E"))))</f>
        <v>B</v>
      </c>
      <c r="S8367" s="75">
        <f t="shared" si="261"/>
        <v>0</v>
      </c>
    </row>
    <row r="8368" spans="1:19" ht="17.399999999999999" x14ac:dyDescent="0.3">
      <c r="A8368" s="39" t="s">
        <v>1273</v>
      </c>
      <c r="B8368" s="39" t="s">
        <v>63</v>
      </c>
      <c r="C8368" s="39" t="s">
        <v>135</v>
      </c>
      <c r="D8368" s="39" t="s">
        <v>30</v>
      </c>
      <c r="E8368" s="70" t="s">
        <v>46</v>
      </c>
      <c r="F8368" s="70" t="s">
        <v>28</v>
      </c>
      <c r="G8368" s="78">
        <v>43552</v>
      </c>
      <c r="H8368" s="78">
        <v>45717</v>
      </c>
      <c r="I8368" s="69">
        <v>2542778.2799999998</v>
      </c>
      <c r="J8368" s="70">
        <v>15</v>
      </c>
      <c r="K8368" s="71">
        <v>0.97799999999999998</v>
      </c>
      <c r="L8368" s="70">
        <v>0</v>
      </c>
      <c r="M8368" s="71">
        <v>0.81599999999999995</v>
      </c>
      <c r="N8368" s="72"/>
      <c r="O8368" s="73">
        <f>MIN(1,MAX(0,(1/(1+EXP(-(Assumptions!$B$5 + Assumptions!$B$6*$N8368))))*Assumptions!$B$3))</f>
        <v>3.9165722796764356E-2</v>
      </c>
      <c r="P8368" s="73">
        <f>VLOOKUP($F8368,Assumptions!$A$23:$B$27,2,FALSE)*Assumptions!$B$4</f>
        <v>0.35</v>
      </c>
      <c r="Q8368" s="74">
        <f t="shared" si="260"/>
        <v>34856.412236839635</v>
      </c>
      <c r="R8368" s="75" t="str">
        <f>IF($O8368&lt;Assumptions!$B$17,"A",IF($O8368&lt;Assumptions!$B$18,"B",IF($O8368&lt;Assumptions!$B$19,"C",IF($O8368&lt;Assumptions!$B$20,"D","E"))))</f>
        <v>B</v>
      </c>
      <c r="S8368" s="75">
        <f t="shared" si="261"/>
        <v>0</v>
      </c>
    </row>
    <row r="8369" spans="1:19" ht="17.399999999999999" x14ac:dyDescent="0.3">
      <c r="A8369" s="39" t="s">
        <v>1273</v>
      </c>
      <c r="B8369" s="39" t="s">
        <v>63</v>
      </c>
      <c r="C8369" s="39" t="s">
        <v>135</v>
      </c>
      <c r="D8369" s="39" t="s">
        <v>30</v>
      </c>
      <c r="E8369" s="70" t="s">
        <v>46</v>
      </c>
      <c r="F8369" s="70" t="s">
        <v>28</v>
      </c>
      <c r="G8369" s="78">
        <v>43552</v>
      </c>
      <c r="H8369" s="78">
        <v>45748</v>
      </c>
      <c r="I8369" s="69">
        <v>2471843.58</v>
      </c>
      <c r="J8369" s="70">
        <v>65</v>
      </c>
      <c r="K8369" s="71">
        <v>0.52800000000000002</v>
      </c>
      <c r="L8369" s="70">
        <v>0</v>
      </c>
      <c r="M8369" s="71">
        <v>0.81599999999999995</v>
      </c>
      <c r="N8369" s="72"/>
      <c r="O8369" s="73">
        <f>MIN(1,MAX(0,(1/(1+EXP(-(Assumptions!$B$5 + Assumptions!$B$6*$N8369))))*Assumptions!$B$3))</f>
        <v>3.9165722796764356E-2</v>
      </c>
      <c r="P8369" s="73">
        <f>VLOOKUP($F8369,Assumptions!$A$23:$B$27,2,FALSE)*Assumptions!$B$4</f>
        <v>0.35</v>
      </c>
      <c r="Q8369" s="74">
        <f t="shared" si="260"/>
        <v>33884.039157934567</v>
      </c>
      <c r="R8369" s="75" t="str">
        <f>IF($O8369&lt;Assumptions!$B$17,"A",IF($O8369&lt;Assumptions!$B$18,"B",IF($O8369&lt;Assumptions!$B$19,"C",IF($O8369&lt;Assumptions!$B$20,"D","E"))))</f>
        <v>B</v>
      </c>
      <c r="S8369" s="75">
        <f t="shared" si="261"/>
        <v>0</v>
      </c>
    </row>
    <row r="8370" spans="1:19" ht="17.399999999999999" x14ac:dyDescent="0.3">
      <c r="A8370" s="39" t="s">
        <v>1273</v>
      </c>
      <c r="B8370" s="39" t="s">
        <v>63</v>
      </c>
      <c r="C8370" s="39" t="s">
        <v>135</v>
      </c>
      <c r="D8370" s="39" t="s">
        <v>30</v>
      </c>
      <c r="E8370" s="70" t="s">
        <v>46</v>
      </c>
      <c r="F8370" s="70" t="s">
        <v>28</v>
      </c>
      <c r="G8370" s="78">
        <v>43552</v>
      </c>
      <c r="H8370" s="78">
        <v>45778</v>
      </c>
      <c r="I8370" s="69">
        <v>2399738.09</v>
      </c>
      <c r="J8370" s="70">
        <v>35</v>
      </c>
      <c r="K8370" s="71">
        <v>0.74</v>
      </c>
      <c r="L8370" s="70">
        <v>0</v>
      </c>
      <c r="M8370" s="71">
        <v>0.81599999999999995</v>
      </c>
      <c r="N8370" s="72"/>
      <c r="O8370" s="73">
        <f>MIN(1,MAX(0,(1/(1+EXP(-(Assumptions!$B$5 + Assumptions!$B$6*$N8370))))*Assumptions!$B$3))</f>
        <v>3.9165722796764356E-2</v>
      </c>
      <c r="P8370" s="73">
        <f>VLOOKUP($F8370,Assumptions!$A$23:$B$27,2,FALSE)*Assumptions!$B$4</f>
        <v>0.35</v>
      </c>
      <c r="Q8370" s="74">
        <f t="shared" si="260"/>
        <v>32895.616886221862</v>
      </c>
      <c r="R8370" s="75" t="str">
        <f>IF($O8370&lt;Assumptions!$B$17,"A",IF($O8370&lt;Assumptions!$B$18,"B",IF($O8370&lt;Assumptions!$B$19,"C",IF($O8370&lt;Assumptions!$B$20,"D","E"))))</f>
        <v>B</v>
      </c>
      <c r="S8370" s="75">
        <f t="shared" si="261"/>
        <v>0</v>
      </c>
    </row>
    <row r="8371" spans="1:19" ht="17.399999999999999" x14ac:dyDescent="0.3">
      <c r="A8371" s="39" t="s">
        <v>1273</v>
      </c>
      <c r="B8371" s="39" t="s">
        <v>63</v>
      </c>
      <c r="C8371" s="39" t="s">
        <v>135</v>
      </c>
      <c r="D8371" s="39" t="s">
        <v>30</v>
      </c>
      <c r="E8371" s="70" t="s">
        <v>46</v>
      </c>
      <c r="F8371" s="70" t="s">
        <v>28</v>
      </c>
      <c r="G8371" s="78">
        <v>43552</v>
      </c>
      <c r="H8371" s="78">
        <v>45809</v>
      </c>
      <c r="I8371" s="69">
        <v>2335036.0299999998</v>
      </c>
      <c r="J8371" s="70">
        <v>0</v>
      </c>
      <c r="K8371" s="71">
        <v>0.97799999999999998</v>
      </c>
      <c r="L8371" s="70">
        <v>0</v>
      </c>
      <c r="M8371" s="71">
        <v>0.81599999999999995</v>
      </c>
      <c r="N8371" s="72"/>
      <c r="O8371" s="73">
        <f>MIN(1,MAX(0,(1/(1+EXP(-(Assumptions!$B$5 + Assumptions!$B$6*$N8371))))*Assumptions!$B$3))</f>
        <v>3.9165722796764356E-2</v>
      </c>
      <c r="P8371" s="73">
        <f>VLOOKUP($F8371,Assumptions!$A$23:$B$27,2,FALSE)*Assumptions!$B$4</f>
        <v>0.35</v>
      </c>
      <c r="Q8371" s="74">
        <f t="shared" si="260"/>
        <v>32008.680855002993</v>
      </c>
      <c r="R8371" s="75" t="str">
        <f>IF($O8371&lt;Assumptions!$B$17,"A",IF($O8371&lt;Assumptions!$B$18,"B",IF($O8371&lt;Assumptions!$B$19,"C",IF($O8371&lt;Assumptions!$B$20,"D","E"))))</f>
        <v>B</v>
      </c>
      <c r="S8371" s="75">
        <f t="shared" si="261"/>
        <v>0</v>
      </c>
    </row>
    <row r="8372" spans="1:19" ht="17.399999999999999" x14ac:dyDescent="0.3">
      <c r="A8372" s="39" t="s">
        <v>1273</v>
      </c>
      <c r="B8372" s="39" t="s">
        <v>63</v>
      </c>
      <c r="C8372" s="39" t="s">
        <v>135</v>
      </c>
      <c r="D8372" s="39" t="s">
        <v>30</v>
      </c>
      <c r="E8372" s="70" t="s">
        <v>46</v>
      </c>
      <c r="F8372" s="70" t="s">
        <v>28</v>
      </c>
      <c r="G8372" s="78">
        <v>43552</v>
      </c>
      <c r="H8372" s="78">
        <v>45839</v>
      </c>
      <c r="I8372" s="69">
        <v>2265004.04</v>
      </c>
      <c r="J8372" s="70">
        <v>15</v>
      </c>
      <c r="K8372" s="71">
        <v>1.0429999999999999</v>
      </c>
      <c r="L8372" s="70">
        <v>0</v>
      </c>
      <c r="M8372" s="71">
        <v>0.81599999999999995</v>
      </c>
      <c r="N8372" s="72"/>
      <c r="O8372" s="73">
        <f>MIN(1,MAX(0,(1/(1+EXP(-(Assumptions!$B$5 + Assumptions!$B$6*$N8372))))*Assumptions!$B$3))</f>
        <v>3.9165722796764356E-2</v>
      </c>
      <c r="P8372" s="73">
        <f>VLOOKUP($F8372,Assumptions!$A$23:$B$27,2,FALSE)*Assumptions!$B$4</f>
        <v>0.35</v>
      </c>
      <c r="Q8372" s="74">
        <f t="shared" si="260"/>
        <v>31048.682127466978</v>
      </c>
      <c r="R8372" s="75" t="str">
        <f>IF($O8372&lt;Assumptions!$B$17,"A",IF($O8372&lt;Assumptions!$B$18,"B",IF($O8372&lt;Assumptions!$B$19,"C",IF($O8372&lt;Assumptions!$B$20,"D","E"))))</f>
        <v>B</v>
      </c>
      <c r="S8372" s="75">
        <f t="shared" si="261"/>
        <v>0</v>
      </c>
    </row>
    <row r="8373" spans="1:19" ht="17.399999999999999" x14ac:dyDescent="0.3">
      <c r="A8373" s="39" t="s">
        <v>1273</v>
      </c>
      <c r="B8373" s="39" t="s">
        <v>63</v>
      </c>
      <c r="C8373" s="39" t="s">
        <v>135</v>
      </c>
      <c r="D8373" s="39" t="s">
        <v>30</v>
      </c>
      <c r="E8373" s="70" t="s">
        <v>46</v>
      </c>
      <c r="F8373" s="70" t="s">
        <v>28</v>
      </c>
      <c r="G8373" s="78">
        <v>43552</v>
      </c>
      <c r="H8373" s="78">
        <v>45870</v>
      </c>
      <c r="I8373" s="69">
        <v>2194194.2200000002</v>
      </c>
      <c r="J8373" s="70">
        <v>15</v>
      </c>
      <c r="K8373" s="71">
        <v>1.0609999999999999</v>
      </c>
      <c r="L8373" s="70">
        <v>0</v>
      </c>
      <c r="M8373" s="71">
        <v>0.81599999999999995</v>
      </c>
      <c r="N8373" s="72"/>
      <c r="O8373" s="73">
        <f>MIN(1,MAX(0,(1/(1+EXP(-(Assumptions!$B$5 + Assumptions!$B$6*$N8373))))*Assumptions!$B$3))</f>
        <v>3.9165722796764356E-2</v>
      </c>
      <c r="P8373" s="73">
        <f>VLOOKUP($F8373,Assumptions!$A$23:$B$27,2,FALSE)*Assumptions!$B$4</f>
        <v>0.35</v>
      </c>
      <c r="Q8373" s="74">
        <f t="shared" si="260"/>
        <v>30078.020903973902</v>
      </c>
      <c r="R8373" s="75" t="str">
        <f>IF($O8373&lt;Assumptions!$B$17,"A",IF($O8373&lt;Assumptions!$B$18,"B",IF($O8373&lt;Assumptions!$B$19,"C",IF($O8373&lt;Assumptions!$B$20,"D","E"))))</f>
        <v>B</v>
      </c>
      <c r="S8373" s="75">
        <f t="shared" si="261"/>
        <v>0</v>
      </c>
    </row>
    <row r="8374" spans="1:19" ht="17.399999999999999" x14ac:dyDescent="0.3">
      <c r="A8374" s="39" t="s">
        <v>1273</v>
      </c>
      <c r="B8374" s="39" t="s">
        <v>63</v>
      </c>
      <c r="C8374" s="39" t="s">
        <v>135</v>
      </c>
      <c r="D8374" s="39" t="s">
        <v>30</v>
      </c>
      <c r="E8374" s="70" t="s">
        <v>46</v>
      </c>
      <c r="F8374" s="70" t="s">
        <v>28</v>
      </c>
      <c r="G8374" s="78">
        <v>43552</v>
      </c>
      <c r="H8374" s="78">
        <v>45901</v>
      </c>
      <c r="I8374" s="69">
        <v>2129917.69</v>
      </c>
      <c r="J8374" s="70">
        <v>0</v>
      </c>
      <c r="K8374" s="71">
        <v>1.0069999999999999</v>
      </c>
      <c r="L8374" s="70">
        <v>0</v>
      </c>
      <c r="M8374" s="71">
        <v>0.81599999999999995</v>
      </c>
      <c r="N8374" s="72"/>
      <c r="O8374" s="73">
        <f>MIN(1,MAX(0,(1/(1+EXP(-(Assumptions!$B$5 + Assumptions!$B$6*$N8374))))*Assumptions!$B$3))</f>
        <v>3.9165722796764356E-2</v>
      </c>
      <c r="P8374" s="73">
        <f>VLOOKUP($F8374,Assumptions!$A$23:$B$27,2,FALSE)*Assumptions!$B$4</f>
        <v>0.35</v>
      </c>
      <c r="Q8374" s="74">
        <f t="shared" si="260"/>
        <v>29196.918039262633</v>
      </c>
      <c r="R8374" s="75" t="str">
        <f>IF($O8374&lt;Assumptions!$B$17,"A",IF($O8374&lt;Assumptions!$B$18,"B",IF($O8374&lt;Assumptions!$B$19,"C",IF($O8374&lt;Assumptions!$B$20,"D","E"))))</f>
        <v>B</v>
      </c>
      <c r="S8374" s="75">
        <f t="shared" si="261"/>
        <v>0</v>
      </c>
    </row>
    <row r="8375" spans="1:19" ht="17.399999999999999" x14ac:dyDescent="0.3">
      <c r="A8375" s="39" t="s">
        <v>1273</v>
      </c>
      <c r="B8375" s="39" t="s">
        <v>63</v>
      </c>
      <c r="C8375" s="39" t="s">
        <v>135</v>
      </c>
      <c r="D8375" s="39" t="s">
        <v>30</v>
      </c>
      <c r="E8375" s="70" t="s">
        <v>46</v>
      </c>
      <c r="F8375" s="70" t="s">
        <v>28</v>
      </c>
      <c r="G8375" s="78">
        <v>43552</v>
      </c>
      <c r="H8375" s="78">
        <v>45931</v>
      </c>
      <c r="I8375" s="69">
        <v>2064430.24</v>
      </c>
      <c r="J8375" s="70">
        <v>0</v>
      </c>
      <c r="K8375" s="71">
        <v>1.105</v>
      </c>
      <c r="L8375" s="70">
        <v>0</v>
      </c>
      <c r="M8375" s="71">
        <v>0.81599999999999995</v>
      </c>
      <c r="N8375" s="72"/>
      <c r="O8375" s="73">
        <f>MIN(1,MAX(0,(1/(1+EXP(-(Assumptions!$B$5 + Assumptions!$B$6*$N8375))))*Assumptions!$B$3))</f>
        <v>3.9165722796764356E-2</v>
      </c>
      <c r="P8375" s="73">
        <f>VLOOKUP($F8375,Assumptions!$A$23:$B$27,2,FALSE)*Assumptions!$B$4</f>
        <v>0.35</v>
      </c>
      <c r="Q8375" s="74">
        <f t="shared" si="260"/>
        <v>28299.215879584197</v>
      </c>
      <c r="R8375" s="75" t="str">
        <f>IF($O8375&lt;Assumptions!$B$17,"A",IF($O8375&lt;Assumptions!$B$18,"B",IF($O8375&lt;Assumptions!$B$19,"C",IF($O8375&lt;Assumptions!$B$20,"D","E"))))</f>
        <v>B</v>
      </c>
      <c r="S8375" s="75">
        <f t="shared" si="261"/>
        <v>0</v>
      </c>
    </row>
    <row r="8376" spans="1:19" ht="17.399999999999999" x14ac:dyDescent="0.3">
      <c r="A8376" s="39" t="s">
        <v>1273</v>
      </c>
      <c r="B8376" s="39" t="s">
        <v>63</v>
      </c>
      <c r="C8376" s="39" t="s">
        <v>135</v>
      </c>
      <c r="D8376" s="39" t="s">
        <v>30</v>
      </c>
      <c r="E8376" s="70" t="s">
        <v>46</v>
      </c>
      <c r="F8376" s="70" t="s">
        <v>28</v>
      </c>
      <c r="G8376" s="78">
        <v>43552</v>
      </c>
      <c r="H8376" s="78">
        <v>45962</v>
      </c>
      <c r="I8376" s="69">
        <v>2008402.01</v>
      </c>
      <c r="J8376" s="70">
        <v>35</v>
      </c>
      <c r="K8376" s="71">
        <v>0.52900000000000003</v>
      </c>
      <c r="L8376" s="70">
        <v>0</v>
      </c>
      <c r="M8376" s="71">
        <v>0.81599999999999995</v>
      </c>
      <c r="N8376" s="72"/>
      <c r="O8376" s="73">
        <f>MIN(1,MAX(0,(1/(1+EXP(-(Assumptions!$B$5 + Assumptions!$B$6*$N8376))))*Assumptions!$B$3))</f>
        <v>3.9165722796764356E-2</v>
      </c>
      <c r="P8376" s="73">
        <f>VLOOKUP($F8376,Assumptions!$A$23:$B$27,2,FALSE)*Assumptions!$B$4</f>
        <v>0.35</v>
      </c>
      <c r="Q8376" s="74">
        <f t="shared" si="260"/>
        <v>27531.180735843522</v>
      </c>
      <c r="R8376" s="75" t="str">
        <f>IF($O8376&lt;Assumptions!$B$17,"A",IF($O8376&lt;Assumptions!$B$18,"B",IF($O8376&lt;Assumptions!$B$19,"C",IF($O8376&lt;Assumptions!$B$20,"D","E"))))</f>
        <v>B</v>
      </c>
      <c r="S8376" s="75">
        <f t="shared" si="261"/>
        <v>0</v>
      </c>
    </row>
    <row r="8377" spans="1:19" ht="17.399999999999999" x14ac:dyDescent="0.3">
      <c r="A8377" s="39" t="s">
        <v>1273</v>
      </c>
      <c r="B8377" s="39" t="s">
        <v>63</v>
      </c>
      <c r="C8377" s="39" t="s">
        <v>135</v>
      </c>
      <c r="D8377" s="39" t="s">
        <v>30</v>
      </c>
      <c r="E8377" s="70" t="s">
        <v>46</v>
      </c>
      <c r="F8377" s="70" t="s">
        <v>28</v>
      </c>
      <c r="G8377" s="78">
        <v>43552</v>
      </c>
      <c r="H8377" s="78">
        <v>45992</v>
      </c>
      <c r="I8377" s="69">
        <v>1946696.36</v>
      </c>
      <c r="J8377" s="70">
        <v>65</v>
      </c>
      <c r="K8377" s="71">
        <v>0.72399999999999998</v>
      </c>
      <c r="L8377" s="70">
        <v>0</v>
      </c>
      <c r="M8377" s="71">
        <v>0.81599999999999995</v>
      </c>
      <c r="N8377" s="72"/>
      <c r="O8377" s="73">
        <f>MIN(1,MAX(0,(1/(1+EXP(-(Assumptions!$B$5 + Assumptions!$B$6*$N8377))))*Assumptions!$B$3))</f>
        <v>3.9165722796764356E-2</v>
      </c>
      <c r="P8377" s="73">
        <f>VLOOKUP($F8377,Assumptions!$A$23:$B$27,2,FALSE)*Assumptions!$B$4</f>
        <v>0.35</v>
      </c>
      <c r="Q8377" s="74">
        <f t="shared" si="260"/>
        <v>26685.319501830567</v>
      </c>
      <c r="R8377" s="75" t="str">
        <f>IF($O8377&lt;Assumptions!$B$17,"A",IF($O8377&lt;Assumptions!$B$18,"B",IF($O8377&lt;Assumptions!$B$19,"C",IF($O8377&lt;Assumptions!$B$20,"D","E"))))</f>
        <v>B</v>
      </c>
      <c r="S8377" s="75">
        <f t="shared" si="261"/>
        <v>0</v>
      </c>
    </row>
    <row r="8378" spans="1:19" ht="17.399999999999999" x14ac:dyDescent="0.3">
      <c r="A8378" s="39" t="s">
        <v>1274</v>
      </c>
      <c r="B8378" s="39" t="s">
        <v>94</v>
      </c>
      <c r="C8378" s="39" t="s">
        <v>135</v>
      </c>
      <c r="D8378" s="39" t="s">
        <v>22</v>
      </c>
      <c r="E8378" s="70" t="s">
        <v>23</v>
      </c>
      <c r="F8378" s="70" t="s">
        <v>28</v>
      </c>
      <c r="G8378" s="78">
        <v>44069</v>
      </c>
      <c r="H8378" s="78">
        <v>45658</v>
      </c>
      <c r="I8378" s="69">
        <v>3612234.7</v>
      </c>
      <c r="J8378" s="70">
        <v>0</v>
      </c>
      <c r="K8378" s="71">
        <v>0.995</v>
      </c>
      <c r="L8378" s="70">
        <v>0</v>
      </c>
      <c r="M8378" s="71">
        <v>0.85799999999999998</v>
      </c>
      <c r="N8378" s="72"/>
      <c r="O8378" s="73">
        <f>MIN(1,MAX(0,(1/(1+EXP(-(Assumptions!$B$5 + Assumptions!$B$6*$N8378))))*Assumptions!$B$3))</f>
        <v>3.9165722796764356E-2</v>
      </c>
      <c r="P8378" s="73">
        <f>VLOOKUP($F8378,Assumptions!$A$23:$B$27,2,FALSE)*Assumptions!$B$4</f>
        <v>0.35</v>
      </c>
      <c r="Q8378" s="74">
        <f t="shared" si="260"/>
        <v>49516.52402796864</v>
      </c>
      <c r="R8378" s="75" t="str">
        <f>IF($O8378&lt;Assumptions!$B$17,"A",IF($O8378&lt;Assumptions!$B$18,"B",IF($O8378&lt;Assumptions!$B$19,"C",IF($O8378&lt;Assumptions!$B$20,"D","E"))))</f>
        <v>B</v>
      </c>
      <c r="S8378" s="75">
        <f t="shared" si="261"/>
        <v>0</v>
      </c>
    </row>
    <row r="8379" spans="1:19" ht="17.399999999999999" x14ac:dyDescent="0.3">
      <c r="A8379" s="39" t="s">
        <v>1274</v>
      </c>
      <c r="B8379" s="39" t="s">
        <v>94</v>
      </c>
      <c r="C8379" s="39" t="s">
        <v>135</v>
      </c>
      <c r="D8379" s="39" t="s">
        <v>22</v>
      </c>
      <c r="E8379" s="70" t="s">
        <v>23</v>
      </c>
      <c r="F8379" s="70" t="s">
        <v>28</v>
      </c>
      <c r="G8379" s="78">
        <v>44069</v>
      </c>
      <c r="H8379" s="78">
        <v>45689</v>
      </c>
      <c r="I8379" s="69">
        <v>3514585.71</v>
      </c>
      <c r="J8379" s="70">
        <v>0</v>
      </c>
      <c r="K8379" s="71">
        <v>1.0740000000000001</v>
      </c>
      <c r="L8379" s="70">
        <v>0</v>
      </c>
      <c r="M8379" s="71">
        <v>0.85799999999999998</v>
      </c>
      <c r="N8379" s="72"/>
      <c r="O8379" s="73">
        <f>MIN(1,MAX(0,(1/(1+EXP(-(Assumptions!$B$5 + Assumptions!$B$6*$N8379))))*Assumptions!$B$3))</f>
        <v>3.9165722796764356E-2</v>
      </c>
      <c r="P8379" s="73">
        <f>VLOOKUP($F8379,Assumptions!$A$23:$B$27,2,FALSE)*Assumptions!$B$4</f>
        <v>0.35</v>
      </c>
      <c r="Q8379" s="74">
        <f t="shared" si="260"/>
        <v>48177.951382165229</v>
      </c>
      <c r="R8379" s="75" t="str">
        <f>IF($O8379&lt;Assumptions!$B$17,"A",IF($O8379&lt;Assumptions!$B$18,"B",IF($O8379&lt;Assumptions!$B$19,"C",IF($O8379&lt;Assumptions!$B$20,"D","E"))))</f>
        <v>B</v>
      </c>
      <c r="S8379" s="75">
        <f t="shared" si="261"/>
        <v>0</v>
      </c>
    </row>
    <row r="8380" spans="1:19" ht="17.399999999999999" x14ac:dyDescent="0.3">
      <c r="A8380" s="39" t="s">
        <v>1274</v>
      </c>
      <c r="B8380" s="39" t="s">
        <v>94</v>
      </c>
      <c r="C8380" s="39" t="s">
        <v>135</v>
      </c>
      <c r="D8380" s="39" t="s">
        <v>22</v>
      </c>
      <c r="E8380" s="70" t="s">
        <v>23</v>
      </c>
      <c r="F8380" s="70" t="s">
        <v>28</v>
      </c>
      <c r="G8380" s="78">
        <v>44069</v>
      </c>
      <c r="H8380" s="78">
        <v>45717</v>
      </c>
      <c r="I8380" s="69">
        <v>3403297.1</v>
      </c>
      <c r="J8380" s="70">
        <v>65</v>
      </c>
      <c r="K8380" s="71">
        <v>0.83699999999999997</v>
      </c>
      <c r="L8380" s="70">
        <v>0</v>
      </c>
      <c r="M8380" s="71">
        <v>0.85799999999999998</v>
      </c>
      <c r="N8380" s="72"/>
      <c r="O8380" s="73">
        <f>MIN(1,MAX(0,(1/(1+EXP(-(Assumptions!$B$5 + Assumptions!$B$6*$N8380))))*Assumptions!$B$3))</f>
        <v>3.9165722796764356E-2</v>
      </c>
      <c r="P8380" s="73">
        <f>VLOOKUP($F8380,Assumptions!$A$23:$B$27,2,FALSE)*Assumptions!$B$4</f>
        <v>0.35</v>
      </c>
      <c r="Q8380" s="74">
        <f t="shared" si="260"/>
        <v>46652.406784771207</v>
      </c>
      <c r="R8380" s="75" t="str">
        <f>IF($O8380&lt;Assumptions!$B$17,"A",IF($O8380&lt;Assumptions!$B$18,"B",IF($O8380&lt;Assumptions!$B$19,"C",IF($O8380&lt;Assumptions!$B$20,"D","E"))))</f>
        <v>B</v>
      </c>
      <c r="S8380" s="75">
        <f t="shared" si="261"/>
        <v>0</v>
      </c>
    </row>
    <row r="8381" spans="1:19" ht="17.399999999999999" x14ac:dyDescent="0.3">
      <c r="A8381" s="39" t="s">
        <v>1274</v>
      </c>
      <c r="B8381" s="39" t="s">
        <v>94</v>
      </c>
      <c r="C8381" s="39" t="s">
        <v>135</v>
      </c>
      <c r="D8381" s="39" t="s">
        <v>22</v>
      </c>
      <c r="E8381" s="70" t="s">
        <v>23</v>
      </c>
      <c r="F8381" s="70" t="s">
        <v>28</v>
      </c>
      <c r="G8381" s="78">
        <v>44069</v>
      </c>
      <c r="H8381" s="78">
        <v>45748</v>
      </c>
      <c r="I8381" s="69">
        <v>3293950.32</v>
      </c>
      <c r="J8381" s="70">
        <v>0</v>
      </c>
      <c r="K8381" s="71">
        <v>1.0669999999999999</v>
      </c>
      <c r="L8381" s="70">
        <v>0</v>
      </c>
      <c r="M8381" s="71">
        <v>0.85799999999999998</v>
      </c>
      <c r="N8381" s="72"/>
      <c r="O8381" s="73">
        <f>MIN(1,MAX(0,(1/(1+EXP(-(Assumptions!$B$5 + Assumptions!$B$6*$N8381))))*Assumptions!$B$3))</f>
        <v>3.9165722796764356E-2</v>
      </c>
      <c r="P8381" s="73">
        <f>VLOOKUP($F8381,Assumptions!$A$23:$B$27,2,FALSE)*Assumptions!$B$4</f>
        <v>0.35</v>
      </c>
      <c r="Q8381" s="74">
        <f t="shared" si="260"/>
        <v>45153.480798801633</v>
      </c>
      <c r="R8381" s="75" t="str">
        <f>IF($O8381&lt;Assumptions!$B$17,"A",IF($O8381&lt;Assumptions!$B$18,"B",IF($O8381&lt;Assumptions!$B$19,"C",IF($O8381&lt;Assumptions!$B$20,"D","E"))))</f>
        <v>B</v>
      </c>
      <c r="S8381" s="75">
        <f t="shared" si="261"/>
        <v>0</v>
      </c>
    </row>
    <row r="8382" spans="1:19" ht="17.399999999999999" x14ac:dyDescent="0.3">
      <c r="A8382" s="39" t="s">
        <v>1274</v>
      </c>
      <c r="B8382" s="39" t="s">
        <v>94</v>
      </c>
      <c r="C8382" s="39" t="s">
        <v>135</v>
      </c>
      <c r="D8382" s="39" t="s">
        <v>22</v>
      </c>
      <c r="E8382" s="70" t="s">
        <v>23</v>
      </c>
      <c r="F8382" s="70" t="s">
        <v>28</v>
      </c>
      <c r="G8382" s="78">
        <v>44069</v>
      </c>
      <c r="H8382" s="78">
        <v>45778</v>
      </c>
      <c r="I8382" s="69">
        <v>3207675.03</v>
      </c>
      <c r="J8382" s="70">
        <v>65</v>
      </c>
      <c r="K8382" s="71">
        <v>0.84599999999999997</v>
      </c>
      <c r="L8382" s="70">
        <v>0</v>
      </c>
      <c r="M8382" s="71">
        <v>0.85799999999999998</v>
      </c>
      <c r="N8382" s="72"/>
      <c r="O8382" s="73">
        <f>MIN(1,MAX(0,(1/(1+EXP(-(Assumptions!$B$5 + Assumptions!$B$6*$N8382))))*Assumptions!$B$3))</f>
        <v>3.9165722796764356E-2</v>
      </c>
      <c r="P8382" s="73">
        <f>VLOOKUP($F8382,Assumptions!$A$23:$B$27,2,FALSE)*Assumptions!$B$4</f>
        <v>0.35</v>
      </c>
      <c r="Q8382" s="74">
        <f t="shared" si="260"/>
        <v>43970.81886647897</v>
      </c>
      <c r="R8382" s="75" t="str">
        <f>IF($O8382&lt;Assumptions!$B$17,"A",IF($O8382&lt;Assumptions!$B$18,"B",IF($O8382&lt;Assumptions!$B$19,"C",IF($O8382&lt;Assumptions!$B$20,"D","E"))))</f>
        <v>B</v>
      </c>
      <c r="S8382" s="75">
        <f t="shared" si="261"/>
        <v>0</v>
      </c>
    </row>
    <row r="8383" spans="1:19" ht="17.399999999999999" x14ac:dyDescent="0.3">
      <c r="A8383" s="39" t="s">
        <v>1274</v>
      </c>
      <c r="B8383" s="39" t="s">
        <v>94</v>
      </c>
      <c r="C8383" s="39" t="s">
        <v>135</v>
      </c>
      <c r="D8383" s="39" t="s">
        <v>22</v>
      </c>
      <c r="E8383" s="70" t="s">
        <v>23</v>
      </c>
      <c r="F8383" s="70" t="s">
        <v>28</v>
      </c>
      <c r="G8383" s="78">
        <v>44069</v>
      </c>
      <c r="H8383" s="78">
        <v>45809</v>
      </c>
      <c r="I8383" s="69">
        <v>3112794.13</v>
      </c>
      <c r="J8383" s="70">
        <v>15</v>
      </c>
      <c r="K8383" s="71">
        <v>1.008</v>
      </c>
      <c r="L8383" s="70">
        <v>0</v>
      </c>
      <c r="M8383" s="71">
        <v>0.85799999999999998</v>
      </c>
      <c r="N8383" s="72"/>
      <c r="O8383" s="73">
        <f>MIN(1,MAX(0,(1/(1+EXP(-(Assumptions!$B$5 + Assumptions!$B$6*$N8383))))*Assumptions!$B$3))</f>
        <v>3.9165722796764356E-2</v>
      </c>
      <c r="P8383" s="73">
        <f>VLOOKUP($F8383,Assumptions!$A$23:$B$27,2,FALSE)*Assumptions!$B$4</f>
        <v>0.35</v>
      </c>
      <c r="Q8383" s="74">
        <f t="shared" si="260"/>
        <v>42670.191206641342</v>
      </c>
      <c r="R8383" s="75" t="str">
        <f>IF($O8383&lt;Assumptions!$B$17,"A",IF($O8383&lt;Assumptions!$B$18,"B",IF($O8383&lt;Assumptions!$B$19,"C",IF($O8383&lt;Assumptions!$B$20,"D","E"))))</f>
        <v>B</v>
      </c>
      <c r="S8383" s="75">
        <f t="shared" si="261"/>
        <v>0</v>
      </c>
    </row>
    <row r="8384" spans="1:19" ht="17.399999999999999" x14ac:dyDescent="0.3">
      <c r="A8384" s="39" t="s">
        <v>1274</v>
      </c>
      <c r="B8384" s="39" t="s">
        <v>94</v>
      </c>
      <c r="C8384" s="39" t="s">
        <v>135</v>
      </c>
      <c r="D8384" s="39" t="s">
        <v>22</v>
      </c>
      <c r="E8384" s="70" t="s">
        <v>23</v>
      </c>
      <c r="F8384" s="70" t="s">
        <v>28</v>
      </c>
      <c r="G8384" s="78">
        <v>44069</v>
      </c>
      <c r="H8384" s="78">
        <v>45839</v>
      </c>
      <c r="I8384" s="69">
        <v>3014041.89</v>
      </c>
      <c r="J8384" s="70">
        <v>15</v>
      </c>
      <c r="K8384" s="71">
        <v>1.0049999999999999</v>
      </c>
      <c r="L8384" s="70">
        <v>0</v>
      </c>
      <c r="M8384" s="71">
        <v>0.85799999999999998</v>
      </c>
      <c r="N8384" s="72"/>
      <c r="O8384" s="73">
        <f>MIN(1,MAX(0,(1/(1+EXP(-(Assumptions!$B$5 + Assumptions!$B$6*$N8384))))*Assumptions!$B$3))</f>
        <v>3.9165722796764356E-2</v>
      </c>
      <c r="P8384" s="73">
        <f>VLOOKUP($F8384,Assumptions!$A$23:$B$27,2,FALSE)*Assumptions!$B$4</f>
        <v>0.35</v>
      </c>
      <c r="Q8384" s="74">
        <f t="shared" si="260"/>
        <v>41316.495206551503</v>
      </c>
      <c r="R8384" s="75" t="str">
        <f>IF($O8384&lt;Assumptions!$B$17,"A",IF($O8384&lt;Assumptions!$B$18,"B",IF($O8384&lt;Assumptions!$B$19,"C",IF($O8384&lt;Assumptions!$B$20,"D","E"))))</f>
        <v>B</v>
      </c>
      <c r="S8384" s="75">
        <f t="shared" si="261"/>
        <v>0</v>
      </c>
    </row>
    <row r="8385" spans="1:19" ht="17.399999999999999" x14ac:dyDescent="0.3">
      <c r="A8385" s="39" t="s">
        <v>1274</v>
      </c>
      <c r="B8385" s="39" t="s">
        <v>94</v>
      </c>
      <c r="C8385" s="39" t="s">
        <v>135</v>
      </c>
      <c r="D8385" s="39" t="s">
        <v>22</v>
      </c>
      <c r="E8385" s="70" t="s">
        <v>23</v>
      </c>
      <c r="F8385" s="70" t="s">
        <v>28</v>
      </c>
      <c r="G8385" s="78">
        <v>44069</v>
      </c>
      <c r="H8385" s="78">
        <v>45870</v>
      </c>
      <c r="I8385" s="69">
        <v>2918505.35</v>
      </c>
      <c r="J8385" s="70">
        <v>15</v>
      </c>
      <c r="K8385" s="71">
        <v>1.1319999999999999</v>
      </c>
      <c r="L8385" s="70">
        <v>0</v>
      </c>
      <c r="M8385" s="71">
        <v>0.85799999999999998</v>
      </c>
      <c r="N8385" s="72"/>
      <c r="O8385" s="73">
        <f>MIN(1,MAX(0,(1/(1+EXP(-(Assumptions!$B$5 + Assumptions!$B$6*$N8385))))*Assumptions!$B$3))</f>
        <v>3.9165722796764356E-2</v>
      </c>
      <c r="P8385" s="73">
        <f>VLOOKUP($F8385,Assumptions!$A$23:$B$27,2,FALSE)*Assumptions!$B$4</f>
        <v>0.35</v>
      </c>
      <c r="Q8385" s="74">
        <f t="shared" ref="Q8385:Q8448" si="262">$I8385*$O8385*$P8385</f>
        <v>40006.880031640809</v>
      </c>
      <c r="R8385" s="75" t="str">
        <f>IF($O8385&lt;Assumptions!$B$17,"A",IF($O8385&lt;Assumptions!$B$18,"B",IF($O8385&lt;Assumptions!$B$19,"C",IF($O8385&lt;Assumptions!$B$20,"D","E"))))</f>
        <v>B</v>
      </c>
      <c r="S8385" s="75">
        <f t="shared" ref="S8385:S8448" si="263">--($J8385&gt;=180)</f>
        <v>0</v>
      </c>
    </row>
    <row r="8386" spans="1:19" ht="17.399999999999999" x14ac:dyDescent="0.3">
      <c r="A8386" s="39" t="s">
        <v>1274</v>
      </c>
      <c r="B8386" s="39" t="s">
        <v>94</v>
      </c>
      <c r="C8386" s="39" t="s">
        <v>135</v>
      </c>
      <c r="D8386" s="39" t="s">
        <v>22</v>
      </c>
      <c r="E8386" s="70" t="s">
        <v>23</v>
      </c>
      <c r="F8386" s="70" t="s">
        <v>28</v>
      </c>
      <c r="G8386" s="78">
        <v>44069</v>
      </c>
      <c r="H8386" s="78">
        <v>45901</v>
      </c>
      <c r="I8386" s="69">
        <v>2836904.86</v>
      </c>
      <c r="J8386" s="70">
        <v>95</v>
      </c>
      <c r="K8386" s="71">
        <v>0.20399999999999999</v>
      </c>
      <c r="L8386" s="70">
        <v>0</v>
      </c>
      <c r="M8386" s="71">
        <v>0.85799999999999998</v>
      </c>
      <c r="N8386" s="72"/>
      <c r="O8386" s="73">
        <f>MIN(1,MAX(0,(1/(1+EXP(-(Assumptions!$B$5 + Assumptions!$B$6*$N8386))))*Assumptions!$B$3))</f>
        <v>3.9165722796764356E-2</v>
      </c>
      <c r="P8386" s="73">
        <f>VLOOKUP($F8386,Assumptions!$A$23:$B$27,2,FALSE)*Assumptions!$B$4</f>
        <v>0.35</v>
      </c>
      <c r="Q8386" s="74">
        <f t="shared" si="262"/>
        <v>38888.300271643748</v>
      </c>
      <c r="R8386" s="75" t="str">
        <f>IF($O8386&lt;Assumptions!$B$17,"A",IF($O8386&lt;Assumptions!$B$18,"B",IF($O8386&lt;Assumptions!$B$19,"C",IF($O8386&lt;Assumptions!$B$20,"D","E"))))</f>
        <v>B</v>
      </c>
      <c r="S8386" s="75">
        <f t="shared" si="263"/>
        <v>0</v>
      </c>
    </row>
    <row r="8387" spans="1:19" ht="17.399999999999999" x14ac:dyDescent="0.3">
      <c r="A8387" s="39" t="s">
        <v>1274</v>
      </c>
      <c r="B8387" s="39" t="s">
        <v>94</v>
      </c>
      <c r="C8387" s="39" t="s">
        <v>135</v>
      </c>
      <c r="D8387" s="39" t="s">
        <v>22</v>
      </c>
      <c r="E8387" s="70" t="s">
        <v>23</v>
      </c>
      <c r="F8387" s="70" t="s">
        <v>28</v>
      </c>
      <c r="G8387" s="78">
        <v>44069</v>
      </c>
      <c r="H8387" s="78">
        <v>45931</v>
      </c>
      <c r="I8387" s="69">
        <v>2747696.59</v>
      </c>
      <c r="J8387" s="70">
        <v>0</v>
      </c>
      <c r="K8387" s="71">
        <v>1.101</v>
      </c>
      <c r="L8387" s="70">
        <v>0</v>
      </c>
      <c r="M8387" s="71">
        <v>0.85799999999999998</v>
      </c>
      <c r="N8387" s="72"/>
      <c r="O8387" s="73">
        <f>MIN(1,MAX(0,(1/(1+EXP(-(Assumptions!$B$5 + Assumptions!$B$6*$N8387))))*Assumptions!$B$3))</f>
        <v>3.9165722796764356E-2</v>
      </c>
      <c r="P8387" s="73">
        <f>VLOOKUP($F8387,Assumptions!$A$23:$B$27,2,FALSE)*Assumptions!$B$4</f>
        <v>0.35</v>
      </c>
      <c r="Q8387" s="74">
        <f t="shared" si="262"/>
        <v>37665.43304074413</v>
      </c>
      <c r="R8387" s="75" t="str">
        <f>IF($O8387&lt;Assumptions!$B$17,"A",IF($O8387&lt;Assumptions!$B$18,"B",IF($O8387&lt;Assumptions!$B$19,"C",IF($O8387&lt;Assumptions!$B$20,"D","E"))))</f>
        <v>B</v>
      </c>
      <c r="S8387" s="75">
        <f t="shared" si="263"/>
        <v>0</v>
      </c>
    </row>
    <row r="8388" spans="1:19" ht="17.399999999999999" x14ac:dyDescent="0.3">
      <c r="A8388" s="39" t="s">
        <v>1274</v>
      </c>
      <c r="B8388" s="39" t="s">
        <v>94</v>
      </c>
      <c r="C8388" s="39" t="s">
        <v>135</v>
      </c>
      <c r="D8388" s="39" t="s">
        <v>22</v>
      </c>
      <c r="E8388" s="70" t="s">
        <v>23</v>
      </c>
      <c r="F8388" s="70" t="s">
        <v>28</v>
      </c>
      <c r="G8388" s="78">
        <v>44069</v>
      </c>
      <c r="H8388" s="78">
        <v>45962</v>
      </c>
      <c r="I8388" s="69">
        <v>2659759.5299999998</v>
      </c>
      <c r="J8388" s="70">
        <v>0</v>
      </c>
      <c r="K8388" s="71">
        <v>0.97299999999999998</v>
      </c>
      <c r="L8388" s="70">
        <v>0</v>
      </c>
      <c r="M8388" s="71">
        <v>0.85799999999999998</v>
      </c>
      <c r="N8388" s="72"/>
      <c r="O8388" s="73">
        <f>MIN(1,MAX(0,(1/(1+EXP(-(Assumptions!$B$5 + Assumptions!$B$6*$N8388))))*Assumptions!$B$3))</f>
        <v>3.9165722796764356E-2</v>
      </c>
      <c r="P8388" s="73">
        <f>VLOOKUP($F8388,Assumptions!$A$23:$B$27,2,FALSE)*Assumptions!$B$4</f>
        <v>0.35</v>
      </c>
      <c r="Q8388" s="74">
        <f t="shared" si="262"/>
        <v>36459.991560311282</v>
      </c>
      <c r="R8388" s="75" t="str">
        <f>IF($O8388&lt;Assumptions!$B$17,"A",IF($O8388&lt;Assumptions!$B$18,"B",IF($O8388&lt;Assumptions!$B$19,"C",IF($O8388&lt;Assumptions!$B$20,"D","E"))))</f>
        <v>B</v>
      </c>
      <c r="S8388" s="75">
        <f t="shared" si="263"/>
        <v>0</v>
      </c>
    </row>
    <row r="8389" spans="1:19" ht="17.399999999999999" x14ac:dyDescent="0.3">
      <c r="A8389" s="39" t="s">
        <v>1274</v>
      </c>
      <c r="B8389" s="39" t="s">
        <v>94</v>
      </c>
      <c r="C8389" s="39" t="s">
        <v>135</v>
      </c>
      <c r="D8389" s="39" t="s">
        <v>22</v>
      </c>
      <c r="E8389" s="70" t="s">
        <v>23</v>
      </c>
      <c r="F8389" s="70" t="s">
        <v>28</v>
      </c>
      <c r="G8389" s="78">
        <v>44069</v>
      </c>
      <c r="H8389" s="78">
        <v>45992</v>
      </c>
      <c r="I8389" s="69">
        <v>2576409.33</v>
      </c>
      <c r="J8389" s="70">
        <v>0</v>
      </c>
      <c r="K8389" s="71">
        <v>1.012</v>
      </c>
      <c r="L8389" s="70">
        <v>0</v>
      </c>
      <c r="M8389" s="71">
        <v>0.85799999999999998</v>
      </c>
      <c r="N8389" s="72"/>
      <c r="O8389" s="73">
        <f>MIN(1,MAX(0,(1/(1+EXP(-(Assumptions!$B$5 + Assumptions!$B$6*$N8389))))*Assumptions!$B$3))</f>
        <v>3.9165722796764356E-2</v>
      </c>
      <c r="P8389" s="73">
        <f>VLOOKUP($F8389,Assumptions!$A$23:$B$27,2,FALSE)*Assumptions!$B$4</f>
        <v>0.35</v>
      </c>
      <c r="Q8389" s="74">
        <f t="shared" si="262"/>
        <v>35317.426770422084</v>
      </c>
      <c r="R8389" s="75" t="str">
        <f>IF($O8389&lt;Assumptions!$B$17,"A",IF($O8389&lt;Assumptions!$B$18,"B",IF($O8389&lt;Assumptions!$B$19,"C",IF($O8389&lt;Assumptions!$B$20,"D","E"))))</f>
        <v>B</v>
      </c>
      <c r="S8389" s="75">
        <f t="shared" si="263"/>
        <v>0</v>
      </c>
    </row>
    <row r="8390" spans="1:19" ht="17.399999999999999" x14ac:dyDescent="0.3">
      <c r="A8390" s="39" t="s">
        <v>1275</v>
      </c>
      <c r="B8390" s="39" t="s">
        <v>41</v>
      </c>
      <c r="C8390" s="39" t="s">
        <v>22</v>
      </c>
      <c r="D8390" s="39" t="s">
        <v>30</v>
      </c>
      <c r="E8390" s="70" t="s">
        <v>49</v>
      </c>
      <c r="F8390" s="70" t="s">
        <v>40</v>
      </c>
      <c r="G8390" s="78">
        <v>45278</v>
      </c>
      <c r="H8390" s="78">
        <v>45658</v>
      </c>
      <c r="I8390" s="69">
        <v>8818593.2400000002</v>
      </c>
      <c r="J8390" s="70">
        <v>15</v>
      </c>
      <c r="K8390" s="71">
        <v>0.98199999999999998</v>
      </c>
      <c r="L8390" s="70">
        <v>0</v>
      </c>
      <c r="M8390" s="71">
        <v>0.60699999999999998</v>
      </c>
      <c r="N8390" s="72"/>
      <c r="O8390" s="73">
        <f>MIN(1,MAX(0,(1/(1+EXP(-(Assumptions!$B$5 + Assumptions!$B$6*$N8390))))*Assumptions!$B$3))</f>
        <v>3.9165722796764356E-2</v>
      </c>
      <c r="P8390" s="73">
        <f>VLOOKUP($F8390,Assumptions!$A$23:$B$27,2,FALSE)*Assumptions!$B$4</f>
        <v>0.7</v>
      </c>
      <c r="Q8390" s="74">
        <f t="shared" si="262"/>
        <v>241770.60480668201</v>
      </c>
      <c r="R8390" s="75" t="str">
        <f>IF($O8390&lt;Assumptions!$B$17,"A",IF($O8390&lt;Assumptions!$B$18,"B",IF($O8390&lt;Assumptions!$B$19,"C",IF($O8390&lt;Assumptions!$B$20,"D","E"))))</f>
        <v>B</v>
      </c>
      <c r="S8390" s="75">
        <f t="shared" si="263"/>
        <v>0</v>
      </c>
    </row>
    <row r="8391" spans="1:19" ht="17.399999999999999" x14ac:dyDescent="0.3">
      <c r="A8391" s="39" t="s">
        <v>1275</v>
      </c>
      <c r="B8391" s="39" t="s">
        <v>41</v>
      </c>
      <c r="C8391" s="39" t="s">
        <v>22</v>
      </c>
      <c r="D8391" s="39" t="s">
        <v>30</v>
      </c>
      <c r="E8391" s="70" t="s">
        <v>49</v>
      </c>
      <c r="F8391" s="70" t="s">
        <v>40</v>
      </c>
      <c r="G8391" s="78">
        <v>45278</v>
      </c>
      <c r="H8391" s="78">
        <v>45689</v>
      </c>
      <c r="I8391" s="69">
        <v>8651931.0600000005</v>
      </c>
      <c r="J8391" s="70">
        <v>95</v>
      </c>
      <c r="K8391" s="71">
        <v>0.38800000000000001</v>
      </c>
      <c r="L8391" s="70">
        <v>0</v>
      </c>
      <c r="M8391" s="71">
        <v>0.60699999999999998</v>
      </c>
      <c r="N8391" s="72"/>
      <c r="O8391" s="73">
        <f>MIN(1,MAX(0,(1/(1+EXP(-(Assumptions!$B$5 + Assumptions!$B$6*$N8391))))*Assumptions!$B$3))</f>
        <v>3.9165722796764356E-2</v>
      </c>
      <c r="P8391" s="73">
        <f>VLOOKUP($F8391,Assumptions!$A$23:$B$27,2,FALSE)*Assumptions!$B$4</f>
        <v>0.7</v>
      </c>
      <c r="Q8391" s="74">
        <f t="shared" si="262"/>
        <v>237201.3934868729</v>
      </c>
      <c r="R8391" s="75" t="str">
        <f>IF($O8391&lt;Assumptions!$B$17,"A",IF($O8391&lt;Assumptions!$B$18,"B",IF($O8391&lt;Assumptions!$B$19,"C",IF($O8391&lt;Assumptions!$B$20,"D","E"))))</f>
        <v>B</v>
      </c>
      <c r="S8391" s="75">
        <f t="shared" si="263"/>
        <v>0</v>
      </c>
    </row>
    <row r="8392" spans="1:19" ht="17.399999999999999" x14ac:dyDescent="0.3">
      <c r="A8392" s="39" t="s">
        <v>1275</v>
      </c>
      <c r="B8392" s="39" t="s">
        <v>41</v>
      </c>
      <c r="C8392" s="39" t="s">
        <v>22</v>
      </c>
      <c r="D8392" s="39" t="s">
        <v>30</v>
      </c>
      <c r="E8392" s="70" t="s">
        <v>49</v>
      </c>
      <c r="F8392" s="70" t="s">
        <v>40</v>
      </c>
      <c r="G8392" s="78">
        <v>45278</v>
      </c>
      <c r="H8392" s="78">
        <v>45717</v>
      </c>
      <c r="I8392" s="69">
        <v>8501360.7599999998</v>
      </c>
      <c r="J8392" s="70">
        <v>0</v>
      </c>
      <c r="K8392" s="71">
        <v>1.1339999999999999</v>
      </c>
      <c r="L8392" s="70">
        <v>0</v>
      </c>
      <c r="M8392" s="71">
        <v>0.60699999999999998</v>
      </c>
      <c r="N8392" s="72"/>
      <c r="O8392" s="73">
        <f>MIN(1,MAX(0,(1/(1+EXP(-(Assumptions!$B$5 + Assumptions!$B$6*$N8392))))*Assumptions!$B$3))</f>
        <v>3.9165722796764356E-2</v>
      </c>
      <c r="P8392" s="73">
        <f>VLOOKUP($F8392,Assumptions!$A$23:$B$27,2,FALSE)*Assumptions!$B$4</f>
        <v>0.7</v>
      </c>
      <c r="Q8392" s="74">
        <f t="shared" si="262"/>
        <v>233073.35724501495</v>
      </c>
      <c r="R8392" s="75" t="str">
        <f>IF($O8392&lt;Assumptions!$B$17,"A",IF($O8392&lt;Assumptions!$B$18,"B",IF($O8392&lt;Assumptions!$B$19,"C",IF($O8392&lt;Assumptions!$B$20,"D","E"))))</f>
        <v>B</v>
      </c>
      <c r="S8392" s="75">
        <f t="shared" si="263"/>
        <v>0</v>
      </c>
    </row>
    <row r="8393" spans="1:19" ht="17.399999999999999" x14ac:dyDescent="0.3">
      <c r="A8393" s="39" t="s">
        <v>1275</v>
      </c>
      <c r="B8393" s="39" t="s">
        <v>41</v>
      </c>
      <c r="C8393" s="39" t="s">
        <v>22</v>
      </c>
      <c r="D8393" s="39" t="s">
        <v>30</v>
      </c>
      <c r="E8393" s="70" t="s">
        <v>49</v>
      </c>
      <c r="F8393" s="70" t="s">
        <v>40</v>
      </c>
      <c r="G8393" s="78">
        <v>45278</v>
      </c>
      <c r="H8393" s="78">
        <v>45748</v>
      </c>
      <c r="I8393" s="69">
        <v>8335511.9800000004</v>
      </c>
      <c r="J8393" s="70">
        <v>0</v>
      </c>
      <c r="K8393" s="71">
        <v>1.0249999999999999</v>
      </c>
      <c r="L8393" s="70">
        <v>0</v>
      </c>
      <c r="M8393" s="71">
        <v>0.60699999999999998</v>
      </c>
      <c r="N8393" s="72"/>
      <c r="O8393" s="73">
        <f>MIN(1,MAX(0,(1/(1+EXP(-(Assumptions!$B$5 + Assumptions!$B$6*$N8393))))*Assumptions!$B$3))</f>
        <v>3.9165722796764356E-2</v>
      </c>
      <c r="P8393" s="73">
        <f>VLOOKUP($F8393,Assumptions!$A$23:$B$27,2,FALSE)*Assumptions!$B$4</f>
        <v>0.7</v>
      </c>
      <c r="Q8393" s="74">
        <f t="shared" si="262"/>
        <v>228526.44610445187</v>
      </c>
      <c r="R8393" s="75" t="str">
        <f>IF($O8393&lt;Assumptions!$B$17,"A",IF($O8393&lt;Assumptions!$B$18,"B",IF($O8393&lt;Assumptions!$B$19,"C",IF($O8393&lt;Assumptions!$B$20,"D","E"))))</f>
        <v>B</v>
      </c>
      <c r="S8393" s="75">
        <f t="shared" si="263"/>
        <v>0</v>
      </c>
    </row>
    <row r="8394" spans="1:19" ht="17.399999999999999" x14ac:dyDescent="0.3">
      <c r="A8394" s="39" t="s">
        <v>1275</v>
      </c>
      <c r="B8394" s="39" t="s">
        <v>41</v>
      </c>
      <c r="C8394" s="39" t="s">
        <v>22</v>
      </c>
      <c r="D8394" s="39" t="s">
        <v>30</v>
      </c>
      <c r="E8394" s="70" t="s">
        <v>49</v>
      </c>
      <c r="F8394" s="70" t="s">
        <v>40</v>
      </c>
      <c r="G8394" s="78">
        <v>45278</v>
      </c>
      <c r="H8394" s="78">
        <v>45778</v>
      </c>
      <c r="I8394" s="69">
        <v>8195582.5099999998</v>
      </c>
      <c r="J8394" s="70">
        <v>0</v>
      </c>
      <c r="K8394" s="71">
        <v>1.0720000000000001</v>
      </c>
      <c r="L8394" s="70">
        <v>0</v>
      </c>
      <c r="M8394" s="71">
        <v>0.60699999999999998</v>
      </c>
      <c r="N8394" s="72"/>
      <c r="O8394" s="73">
        <f>MIN(1,MAX(0,(1/(1+EXP(-(Assumptions!$B$5 + Assumptions!$B$6*$N8394))))*Assumptions!$B$3))</f>
        <v>3.9165722796764356E-2</v>
      </c>
      <c r="P8394" s="73">
        <f>VLOOKUP($F8394,Assumptions!$A$23:$B$27,2,FALSE)*Assumptions!$B$4</f>
        <v>0.7</v>
      </c>
      <c r="Q8394" s="74">
        <f t="shared" si="262"/>
        <v>224690.13892126916</v>
      </c>
      <c r="R8394" s="75" t="str">
        <f>IF($O8394&lt;Assumptions!$B$17,"A",IF($O8394&lt;Assumptions!$B$18,"B",IF($O8394&lt;Assumptions!$B$19,"C",IF($O8394&lt;Assumptions!$B$20,"D","E"))))</f>
        <v>B</v>
      </c>
      <c r="S8394" s="75">
        <f t="shared" si="263"/>
        <v>0</v>
      </c>
    </row>
    <row r="8395" spans="1:19" ht="17.399999999999999" x14ac:dyDescent="0.3">
      <c r="A8395" s="39" t="s">
        <v>1275</v>
      </c>
      <c r="B8395" s="39" t="s">
        <v>41</v>
      </c>
      <c r="C8395" s="39" t="s">
        <v>22</v>
      </c>
      <c r="D8395" s="39" t="s">
        <v>30</v>
      </c>
      <c r="E8395" s="70" t="s">
        <v>49</v>
      </c>
      <c r="F8395" s="70" t="s">
        <v>40</v>
      </c>
      <c r="G8395" s="78">
        <v>45278</v>
      </c>
      <c r="H8395" s="78">
        <v>45809</v>
      </c>
      <c r="I8395" s="69">
        <v>8032492.6600000001</v>
      </c>
      <c r="J8395" s="70">
        <v>0</v>
      </c>
      <c r="K8395" s="71">
        <v>0.97899999999999998</v>
      </c>
      <c r="L8395" s="70">
        <v>0</v>
      </c>
      <c r="M8395" s="71">
        <v>0.60699999999999998</v>
      </c>
      <c r="N8395" s="72"/>
      <c r="O8395" s="73">
        <f>MIN(1,MAX(0,(1/(1+EXP(-(Assumptions!$B$5 + Assumptions!$B$6*$N8395))))*Assumptions!$B$3))</f>
        <v>3.9165722796764356E-2</v>
      </c>
      <c r="P8395" s="73">
        <f>VLOOKUP($F8395,Assumptions!$A$23:$B$27,2,FALSE)*Assumptions!$B$4</f>
        <v>0.7</v>
      </c>
      <c r="Q8395" s="74">
        <f t="shared" si="262"/>
        <v>220218.86662202305</v>
      </c>
      <c r="R8395" s="75" t="str">
        <f>IF($O8395&lt;Assumptions!$B$17,"A",IF($O8395&lt;Assumptions!$B$18,"B",IF($O8395&lt;Assumptions!$B$19,"C",IF($O8395&lt;Assumptions!$B$20,"D","E"))))</f>
        <v>B</v>
      </c>
      <c r="S8395" s="75">
        <f t="shared" si="263"/>
        <v>0</v>
      </c>
    </row>
    <row r="8396" spans="1:19" ht="17.399999999999999" x14ac:dyDescent="0.3">
      <c r="A8396" s="39" t="s">
        <v>1275</v>
      </c>
      <c r="B8396" s="39" t="s">
        <v>41</v>
      </c>
      <c r="C8396" s="39" t="s">
        <v>22</v>
      </c>
      <c r="D8396" s="39" t="s">
        <v>30</v>
      </c>
      <c r="E8396" s="70" t="s">
        <v>49</v>
      </c>
      <c r="F8396" s="70" t="s">
        <v>40</v>
      </c>
      <c r="G8396" s="78">
        <v>45278</v>
      </c>
      <c r="H8396" s="78">
        <v>45839</v>
      </c>
      <c r="I8396" s="69">
        <v>7875119.0700000003</v>
      </c>
      <c r="J8396" s="70">
        <v>35</v>
      </c>
      <c r="K8396" s="71">
        <v>0.83899999999999997</v>
      </c>
      <c r="L8396" s="70">
        <v>0</v>
      </c>
      <c r="M8396" s="71">
        <v>0.60699999999999998</v>
      </c>
      <c r="N8396" s="72"/>
      <c r="O8396" s="73">
        <f>MIN(1,MAX(0,(1/(1+EXP(-(Assumptions!$B$5 + Assumptions!$B$6*$N8396))))*Assumptions!$B$3))</f>
        <v>3.9165722796764356E-2</v>
      </c>
      <c r="P8396" s="73">
        <f>VLOOKUP($F8396,Assumptions!$A$23:$B$27,2,FALSE)*Assumptions!$B$4</f>
        <v>0.7</v>
      </c>
      <c r="Q8396" s="74">
        <f t="shared" si="262"/>
        <v>215904.31134099289</v>
      </c>
      <c r="R8396" s="75" t="str">
        <f>IF($O8396&lt;Assumptions!$B$17,"A",IF($O8396&lt;Assumptions!$B$18,"B",IF($O8396&lt;Assumptions!$B$19,"C",IF($O8396&lt;Assumptions!$B$20,"D","E"))))</f>
        <v>B</v>
      </c>
      <c r="S8396" s="75">
        <f t="shared" si="263"/>
        <v>0</v>
      </c>
    </row>
    <row r="8397" spans="1:19" ht="17.399999999999999" x14ac:dyDescent="0.3">
      <c r="A8397" s="39" t="s">
        <v>1275</v>
      </c>
      <c r="B8397" s="39" t="s">
        <v>41</v>
      </c>
      <c r="C8397" s="39" t="s">
        <v>22</v>
      </c>
      <c r="D8397" s="39" t="s">
        <v>30</v>
      </c>
      <c r="E8397" s="70" t="s">
        <v>49</v>
      </c>
      <c r="F8397" s="70" t="s">
        <v>40</v>
      </c>
      <c r="G8397" s="78">
        <v>45278</v>
      </c>
      <c r="H8397" s="78">
        <v>45870</v>
      </c>
      <c r="I8397" s="69">
        <v>7728938.9100000001</v>
      </c>
      <c r="J8397" s="70">
        <v>15</v>
      </c>
      <c r="K8397" s="71">
        <v>0.95699999999999996</v>
      </c>
      <c r="L8397" s="70">
        <v>0</v>
      </c>
      <c r="M8397" s="71">
        <v>0.60699999999999998</v>
      </c>
      <c r="N8397" s="72"/>
      <c r="O8397" s="73">
        <f>MIN(1,MAX(0,(1/(1+EXP(-(Assumptions!$B$5 + Assumptions!$B$6*$N8397))))*Assumptions!$B$3))</f>
        <v>3.9165722796764356E-2</v>
      </c>
      <c r="P8397" s="73">
        <f>VLOOKUP($F8397,Assumptions!$A$23:$B$27,2,FALSE)*Assumptions!$B$4</f>
        <v>0.7</v>
      </c>
      <c r="Q8397" s="74">
        <f t="shared" si="262"/>
        <v>211896.63520353026</v>
      </c>
      <c r="R8397" s="75" t="str">
        <f>IF($O8397&lt;Assumptions!$B$17,"A",IF($O8397&lt;Assumptions!$B$18,"B",IF($O8397&lt;Assumptions!$B$19,"C",IF($O8397&lt;Assumptions!$B$20,"D","E"))))</f>
        <v>B</v>
      </c>
      <c r="S8397" s="75">
        <f t="shared" si="263"/>
        <v>0</v>
      </c>
    </row>
    <row r="8398" spans="1:19" ht="17.399999999999999" x14ac:dyDescent="0.3">
      <c r="A8398" s="39" t="s">
        <v>1275</v>
      </c>
      <c r="B8398" s="39" t="s">
        <v>41</v>
      </c>
      <c r="C8398" s="39" t="s">
        <v>22</v>
      </c>
      <c r="D8398" s="39" t="s">
        <v>30</v>
      </c>
      <c r="E8398" s="70" t="s">
        <v>49</v>
      </c>
      <c r="F8398" s="70" t="s">
        <v>40</v>
      </c>
      <c r="G8398" s="78">
        <v>45278</v>
      </c>
      <c r="H8398" s="78">
        <v>45901</v>
      </c>
      <c r="I8398" s="69">
        <v>7591560.6200000001</v>
      </c>
      <c r="J8398" s="70">
        <v>0</v>
      </c>
      <c r="K8398" s="71">
        <v>1.133</v>
      </c>
      <c r="L8398" s="70">
        <v>0</v>
      </c>
      <c r="M8398" s="71">
        <v>0.60699999999999998</v>
      </c>
      <c r="N8398" s="72"/>
      <c r="O8398" s="73">
        <f>MIN(1,MAX(0,(1/(1+EXP(-(Assumptions!$B$5 + Assumptions!$B$6*$N8398))))*Assumptions!$B$3))</f>
        <v>3.9165722796764356E-2</v>
      </c>
      <c r="P8398" s="73">
        <f>VLOOKUP($F8398,Assumptions!$A$23:$B$27,2,FALSE)*Assumptions!$B$4</f>
        <v>0.7</v>
      </c>
      <c r="Q8398" s="74">
        <f t="shared" si="262"/>
        <v>208130.27118642681</v>
      </c>
      <c r="R8398" s="75" t="str">
        <f>IF($O8398&lt;Assumptions!$B$17,"A",IF($O8398&lt;Assumptions!$B$18,"B",IF($O8398&lt;Assumptions!$B$19,"C",IF($O8398&lt;Assumptions!$B$20,"D","E"))))</f>
        <v>B</v>
      </c>
      <c r="S8398" s="75">
        <f t="shared" si="263"/>
        <v>0</v>
      </c>
    </row>
    <row r="8399" spans="1:19" ht="17.399999999999999" x14ac:dyDescent="0.3">
      <c r="A8399" s="39" t="s">
        <v>1275</v>
      </c>
      <c r="B8399" s="39" t="s">
        <v>41</v>
      </c>
      <c r="C8399" s="39" t="s">
        <v>22</v>
      </c>
      <c r="D8399" s="39" t="s">
        <v>30</v>
      </c>
      <c r="E8399" s="70" t="s">
        <v>49</v>
      </c>
      <c r="F8399" s="70" t="s">
        <v>40</v>
      </c>
      <c r="G8399" s="78">
        <v>45278</v>
      </c>
      <c r="H8399" s="78">
        <v>45931</v>
      </c>
      <c r="I8399" s="69">
        <v>7479614.6900000004</v>
      </c>
      <c r="J8399" s="70">
        <v>95</v>
      </c>
      <c r="K8399" s="71">
        <v>0.27400000000000002</v>
      </c>
      <c r="L8399" s="70">
        <v>0</v>
      </c>
      <c r="M8399" s="71">
        <v>0.60699999999999998</v>
      </c>
      <c r="N8399" s="72"/>
      <c r="O8399" s="73">
        <f>MIN(1,MAX(0,(1/(1+EXP(-(Assumptions!$B$5 + Assumptions!$B$6*$N8399))))*Assumptions!$B$3))</f>
        <v>3.9165722796764356E-2</v>
      </c>
      <c r="P8399" s="73">
        <f>VLOOKUP($F8399,Assumptions!$A$23:$B$27,2,FALSE)*Assumptions!$B$4</f>
        <v>0.7</v>
      </c>
      <c r="Q8399" s="74">
        <f t="shared" si="262"/>
        <v>205061.1609026026</v>
      </c>
      <c r="R8399" s="75" t="str">
        <f>IF($O8399&lt;Assumptions!$B$17,"A",IF($O8399&lt;Assumptions!$B$18,"B",IF($O8399&lt;Assumptions!$B$19,"C",IF($O8399&lt;Assumptions!$B$20,"D","E"))))</f>
        <v>B</v>
      </c>
      <c r="S8399" s="75">
        <f t="shared" si="263"/>
        <v>0</v>
      </c>
    </row>
    <row r="8400" spans="1:19" ht="17.399999999999999" x14ac:dyDescent="0.3">
      <c r="A8400" s="39" t="s">
        <v>1275</v>
      </c>
      <c r="B8400" s="39" t="s">
        <v>41</v>
      </c>
      <c r="C8400" s="39" t="s">
        <v>22</v>
      </c>
      <c r="D8400" s="39" t="s">
        <v>30</v>
      </c>
      <c r="E8400" s="70" t="s">
        <v>49</v>
      </c>
      <c r="F8400" s="70" t="s">
        <v>40</v>
      </c>
      <c r="G8400" s="78">
        <v>45278</v>
      </c>
      <c r="H8400" s="78">
        <v>45962</v>
      </c>
      <c r="I8400" s="69">
        <v>7365466.9900000002</v>
      </c>
      <c r="J8400" s="70">
        <v>0</v>
      </c>
      <c r="K8400" s="71">
        <v>1.002</v>
      </c>
      <c r="L8400" s="70">
        <v>0</v>
      </c>
      <c r="M8400" s="71">
        <v>0.60699999999999998</v>
      </c>
      <c r="N8400" s="72"/>
      <c r="O8400" s="73">
        <f>MIN(1,MAX(0,(1/(1+EXP(-(Assumptions!$B$5 + Assumptions!$B$6*$N8400))))*Assumptions!$B$3))</f>
        <v>3.9165722796764356E-2</v>
      </c>
      <c r="P8400" s="73">
        <f>VLOOKUP($F8400,Assumptions!$A$23:$B$27,2,FALSE)*Assumptions!$B$4</f>
        <v>0.7</v>
      </c>
      <c r="Q8400" s="74">
        <f t="shared" si="262"/>
        <v>201931.68687934082</v>
      </c>
      <c r="R8400" s="75" t="str">
        <f>IF($O8400&lt;Assumptions!$B$17,"A",IF($O8400&lt;Assumptions!$B$18,"B",IF($O8400&lt;Assumptions!$B$19,"C",IF($O8400&lt;Assumptions!$B$20,"D","E"))))</f>
        <v>B</v>
      </c>
      <c r="S8400" s="75">
        <f t="shared" si="263"/>
        <v>0</v>
      </c>
    </row>
    <row r="8401" spans="1:19" ht="17.399999999999999" x14ac:dyDescent="0.3">
      <c r="A8401" s="39" t="s">
        <v>1275</v>
      </c>
      <c r="B8401" s="39" t="s">
        <v>41</v>
      </c>
      <c r="C8401" s="39" t="s">
        <v>22</v>
      </c>
      <c r="D8401" s="39" t="s">
        <v>30</v>
      </c>
      <c r="E8401" s="70" t="s">
        <v>49</v>
      </c>
      <c r="F8401" s="70" t="s">
        <v>40</v>
      </c>
      <c r="G8401" s="78">
        <v>45278</v>
      </c>
      <c r="H8401" s="78">
        <v>45992</v>
      </c>
      <c r="I8401" s="69">
        <v>7215241.7800000003</v>
      </c>
      <c r="J8401" s="70">
        <v>0</v>
      </c>
      <c r="K8401" s="71">
        <v>1.1299999999999999</v>
      </c>
      <c r="L8401" s="70">
        <v>0</v>
      </c>
      <c r="M8401" s="71">
        <v>0.60699999999999998</v>
      </c>
      <c r="N8401" s="72"/>
      <c r="O8401" s="73">
        <f>MIN(1,MAX(0,(1/(1+EXP(-(Assumptions!$B$5 + Assumptions!$B$6*$N8401))))*Assumptions!$B$3))</f>
        <v>3.9165722796764356E-2</v>
      </c>
      <c r="P8401" s="73">
        <f>VLOOKUP($F8401,Assumptions!$A$23:$B$27,2,FALSE)*Assumptions!$B$4</f>
        <v>0.7</v>
      </c>
      <c r="Q8401" s="74">
        <f t="shared" si="262"/>
        <v>197813.11162697882</v>
      </c>
      <c r="R8401" s="75" t="str">
        <f>IF($O8401&lt;Assumptions!$B$17,"A",IF($O8401&lt;Assumptions!$B$18,"B",IF($O8401&lt;Assumptions!$B$19,"C",IF($O8401&lt;Assumptions!$B$20,"D","E"))))</f>
        <v>B</v>
      </c>
      <c r="S8401" s="75">
        <f t="shared" si="263"/>
        <v>0</v>
      </c>
    </row>
    <row r="8402" spans="1:19" ht="17.399999999999999" x14ac:dyDescent="0.3">
      <c r="A8402" s="39" t="s">
        <v>1276</v>
      </c>
      <c r="B8402" s="39" t="s">
        <v>44</v>
      </c>
      <c r="C8402" s="39" t="s">
        <v>135</v>
      </c>
      <c r="D8402" s="39" t="s">
        <v>22</v>
      </c>
      <c r="E8402" s="70" t="s">
        <v>39</v>
      </c>
      <c r="F8402" s="70" t="s">
        <v>28</v>
      </c>
      <c r="G8402" s="78">
        <v>43958</v>
      </c>
      <c r="H8402" s="78">
        <v>45658</v>
      </c>
      <c r="I8402" s="69">
        <v>4718921.21</v>
      </c>
      <c r="J8402" s="70">
        <v>0</v>
      </c>
      <c r="K8402" s="71">
        <v>1.113</v>
      </c>
      <c r="L8402" s="70">
        <v>0</v>
      </c>
      <c r="M8402" s="71">
        <v>0.95199999999999996</v>
      </c>
      <c r="N8402" s="72"/>
      <c r="O8402" s="73">
        <f>MIN(1,MAX(0,(1/(1+EXP(-(Assumptions!$B$5 + Assumptions!$B$6*$N8402))))*Assumptions!$B$3))</f>
        <v>3.9165722796764356E-2</v>
      </c>
      <c r="P8402" s="73">
        <f>VLOOKUP($F8402,Assumptions!$A$23:$B$27,2,FALSE)*Assumptions!$B$4</f>
        <v>0.35</v>
      </c>
      <c r="Q8402" s="74">
        <f t="shared" si="262"/>
        <v>64686.986003721133</v>
      </c>
      <c r="R8402" s="75" t="str">
        <f>IF($O8402&lt;Assumptions!$B$17,"A",IF($O8402&lt;Assumptions!$B$18,"B",IF($O8402&lt;Assumptions!$B$19,"C",IF($O8402&lt;Assumptions!$B$20,"D","E"))))</f>
        <v>B</v>
      </c>
      <c r="S8402" s="75">
        <f t="shared" si="263"/>
        <v>0</v>
      </c>
    </row>
    <row r="8403" spans="1:19" ht="17.399999999999999" x14ac:dyDescent="0.3">
      <c r="A8403" s="39" t="s">
        <v>1276</v>
      </c>
      <c r="B8403" s="39" t="s">
        <v>44</v>
      </c>
      <c r="C8403" s="39" t="s">
        <v>135</v>
      </c>
      <c r="D8403" s="39" t="s">
        <v>22</v>
      </c>
      <c r="E8403" s="70" t="s">
        <v>39</v>
      </c>
      <c r="F8403" s="70" t="s">
        <v>28</v>
      </c>
      <c r="G8403" s="78">
        <v>43958</v>
      </c>
      <c r="H8403" s="78">
        <v>45689</v>
      </c>
      <c r="I8403" s="69">
        <v>4578493.5999999996</v>
      </c>
      <c r="J8403" s="70">
        <v>0</v>
      </c>
      <c r="K8403" s="71">
        <v>0.97099999999999997</v>
      </c>
      <c r="L8403" s="70">
        <v>0</v>
      </c>
      <c r="M8403" s="71">
        <v>0.95199999999999996</v>
      </c>
      <c r="N8403" s="72"/>
      <c r="O8403" s="73">
        <f>MIN(1,MAX(0,(1/(1+EXP(-(Assumptions!$B$5 + Assumptions!$B$6*$N8403))))*Assumptions!$B$3))</f>
        <v>3.9165722796764356E-2</v>
      </c>
      <c r="P8403" s="73">
        <f>VLOOKUP($F8403,Assumptions!$A$23:$B$27,2,FALSE)*Assumptions!$B$4</f>
        <v>0.35</v>
      </c>
      <c r="Q8403" s="74">
        <f t="shared" si="262"/>
        <v>62762.00390752589</v>
      </c>
      <c r="R8403" s="75" t="str">
        <f>IF($O8403&lt;Assumptions!$B$17,"A",IF($O8403&lt;Assumptions!$B$18,"B",IF($O8403&lt;Assumptions!$B$19,"C",IF($O8403&lt;Assumptions!$B$20,"D","E"))))</f>
        <v>B</v>
      </c>
      <c r="S8403" s="75">
        <f t="shared" si="263"/>
        <v>0</v>
      </c>
    </row>
    <row r="8404" spans="1:19" ht="17.399999999999999" x14ac:dyDescent="0.3">
      <c r="A8404" s="39" t="s">
        <v>1276</v>
      </c>
      <c r="B8404" s="39" t="s">
        <v>44</v>
      </c>
      <c r="C8404" s="39" t="s">
        <v>135</v>
      </c>
      <c r="D8404" s="39" t="s">
        <v>22</v>
      </c>
      <c r="E8404" s="70" t="s">
        <v>39</v>
      </c>
      <c r="F8404" s="70" t="s">
        <v>28</v>
      </c>
      <c r="G8404" s="78">
        <v>43958</v>
      </c>
      <c r="H8404" s="78">
        <v>45717</v>
      </c>
      <c r="I8404" s="69">
        <v>4441969.26</v>
      </c>
      <c r="J8404" s="70">
        <v>0</v>
      </c>
      <c r="K8404" s="71">
        <v>0.98799999999999999</v>
      </c>
      <c r="L8404" s="70">
        <v>0</v>
      </c>
      <c r="M8404" s="71">
        <v>0.95199999999999996</v>
      </c>
      <c r="N8404" s="72"/>
      <c r="O8404" s="73">
        <f>MIN(1,MAX(0,(1/(1+EXP(-(Assumptions!$B$5 + Assumptions!$B$6*$N8404))))*Assumptions!$B$3))</f>
        <v>3.9165722796764356E-2</v>
      </c>
      <c r="P8404" s="73">
        <f>VLOOKUP($F8404,Assumptions!$A$23:$B$27,2,FALSE)*Assumptions!$B$4</f>
        <v>0.35</v>
      </c>
      <c r="Q8404" s="74">
        <f t="shared" si="262"/>
        <v>60890.52784811797</v>
      </c>
      <c r="R8404" s="75" t="str">
        <f>IF($O8404&lt;Assumptions!$B$17,"A",IF($O8404&lt;Assumptions!$B$18,"B",IF($O8404&lt;Assumptions!$B$19,"C",IF($O8404&lt;Assumptions!$B$20,"D","E"))))</f>
        <v>B</v>
      </c>
      <c r="S8404" s="75">
        <f t="shared" si="263"/>
        <v>0</v>
      </c>
    </row>
    <row r="8405" spans="1:19" ht="17.399999999999999" x14ac:dyDescent="0.3">
      <c r="A8405" s="39" t="s">
        <v>1276</v>
      </c>
      <c r="B8405" s="39" t="s">
        <v>44</v>
      </c>
      <c r="C8405" s="39" t="s">
        <v>135</v>
      </c>
      <c r="D8405" s="39" t="s">
        <v>22</v>
      </c>
      <c r="E8405" s="70" t="s">
        <v>39</v>
      </c>
      <c r="F8405" s="70" t="s">
        <v>28</v>
      </c>
      <c r="G8405" s="78">
        <v>43958</v>
      </c>
      <c r="H8405" s="78">
        <v>45748</v>
      </c>
      <c r="I8405" s="69">
        <v>4309729.91</v>
      </c>
      <c r="J8405" s="70">
        <v>0</v>
      </c>
      <c r="K8405" s="71">
        <v>1.1439999999999999</v>
      </c>
      <c r="L8405" s="70">
        <v>0</v>
      </c>
      <c r="M8405" s="71">
        <v>0.95199999999999996</v>
      </c>
      <c r="N8405" s="72"/>
      <c r="O8405" s="73">
        <f>MIN(1,MAX(0,(1/(1+EXP(-(Assumptions!$B$5 + Assumptions!$B$6*$N8405))))*Assumptions!$B$3))</f>
        <v>3.9165722796764356E-2</v>
      </c>
      <c r="P8405" s="73">
        <f>VLOOKUP($F8405,Assumptions!$A$23:$B$27,2,FALSE)*Assumptions!$B$4</f>
        <v>0.35</v>
      </c>
      <c r="Q8405" s="74">
        <f t="shared" si="262"/>
        <v>59077.790444394464</v>
      </c>
      <c r="R8405" s="75" t="str">
        <f>IF($O8405&lt;Assumptions!$B$17,"A",IF($O8405&lt;Assumptions!$B$18,"B",IF($O8405&lt;Assumptions!$B$19,"C",IF($O8405&lt;Assumptions!$B$20,"D","E"))))</f>
        <v>B</v>
      </c>
      <c r="S8405" s="75">
        <f t="shared" si="263"/>
        <v>0</v>
      </c>
    </row>
    <row r="8406" spans="1:19" ht="17.399999999999999" x14ac:dyDescent="0.3">
      <c r="A8406" s="39" t="s">
        <v>1276</v>
      </c>
      <c r="B8406" s="39" t="s">
        <v>44</v>
      </c>
      <c r="C8406" s="39" t="s">
        <v>135</v>
      </c>
      <c r="D8406" s="39" t="s">
        <v>22</v>
      </c>
      <c r="E8406" s="70" t="s">
        <v>39</v>
      </c>
      <c r="F8406" s="70" t="s">
        <v>28</v>
      </c>
      <c r="G8406" s="78">
        <v>43958</v>
      </c>
      <c r="H8406" s="78">
        <v>45778</v>
      </c>
      <c r="I8406" s="69">
        <v>4197498.0199999996</v>
      </c>
      <c r="J8406" s="70">
        <v>15</v>
      </c>
      <c r="K8406" s="71">
        <v>0.96599999999999997</v>
      </c>
      <c r="L8406" s="70">
        <v>0</v>
      </c>
      <c r="M8406" s="71">
        <v>0.95199999999999996</v>
      </c>
      <c r="N8406" s="72"/>
      <c r="O8406" s="73">
        <f>MIN(1,MAX(0,(1/(1+EXP(-(Assumptions!$B$5 + Assumptions!$B$6*$N8406))))*Assumptions!$B$3))</f>
        <v>3.9165722796764356E-2</v>
      </c>
      <c r="P8406" s="73">
        <f>VLOOKUP($F8406,Assumptions!$A$23:$B$27,2,FALSE)*Assumptions!$B$4</f>
        <v>0.35</v>
      </c>
      <c r="Q8406" s="74">
        <f t="shared" si="262"/>
        <v>57539.315361950525</v>
      </c>
      <c r="R8406" s="75" t="str">
        <f>IF($O8406&lt;Assumptions!$B$17,"A",IF($O8406&lt;Assumptions!$B$18,"B",IF($O8406&lt;Assumptions!$B$19,"C",IF($O8406&lt;Assumptions!$B$20,"D","E"))))</f>
        <v>B</v>
      </c>
      <c r="S8406" s="75">
        <f t="shared" si="263"/>
        <v>0</v>
      </c>
    </row>
    <row r="8407" spans="1:19" ht="17.399999999999999" x14ac:dyDescent="0.3">
      <c r="A8407" s="39" t="s">
        <v>1276</v>
      </c>
      <c r="B8407" s="39" t="s">
        <v>44</v>
      </c>
      <c r="C8407" s="39" t="s">
        <v>135</v>
      </c>
      <c r="D8407" s="39" t="s">
        <v>22</v>
      </c>
      <c r="E8407" s="70" t="s">
        <v>39</v>
      </c>
      <c r="F8407" s="70" t="s">
        <v>28</v>
      </c>
      <c r="G8407" s="78">
        <v>43958</v>
      </c>
      <c r="H8407" s="78">
        <v>45809</v>
      </c>
      <c r="I8407" s="69">
        <v>4078654.96</v>
      </c>
      <c r="J8407" s="70">
        <v>0</v>
      </c>
      <c r="K8407" s="71">
        <v>1.123</v>
      </c>
      <c r="L8407" s="70">
        <v>0</v>
      </c>
      <c r="M8407" s="71">
        <v>0.95199999999999996</v>
      </c>
      <c r="N8407" s="72"/>
      <c r="O8407" s="73">
        <f>MIN(1,MAX(0,(1/(1+EXP(-(Assumptions!$B$5 + Assumptions!$B$6*$N8407))))*Assumptions!$B$3))</f>
        <v>3.9165722796764356E-2</v>
      </c>
      <c r="P8407" s="73">
        <f>VLOOKUP($F8407,Assumptions!$A$23:$B$27,2,FALSE)*Assumptions!$B$4</f>
        <v>0.35</v>
      </c>
      <c r="Q8407" s="74">
        <f t="shared" si="262"/>
        <v>55910.214341452804</v>
      </c>
      <c r="R8407" s="75" t="str">
        <f>IF($O8407&lt;Assumptions!$B$17,"A",IF($O8407&lt;Assumptions!$B$18,"B",IF($O8407&lt;Assumptions!$B$19,"C",IF($O8407&lt;Assumptions!$B$20,"D","E"))))</f>
        <v>B</v>
      </c>
      <c r="S8407" s="75">
        <f t="shared" si="263"/>
        <v>0</v>
      </c>
    </row>
    <row r="8408" spans="1:19" ht="17.399999999999999" x14ac:dyDescent="0.3">
      <c r="A8408" s="39" t="s">
        <v>1276</v>
      </c>
      <c r="B8408" s="39" t="s">
        <v>44</v>
      </c>
      <c r="C8408" s="39" t="s">
        <v>135</v>
      </c>
      <c r="D8408" s="39" t="s">
        <v>22</v>
      </c>
      <c r="E8408" s="70" t="s">
        <v>39</v>
      </c>
      <c r="F8408" s="70" t="s">
        <v>28</v>
      </c>
      <c r="G8408" s="78">
        <v>43958</v>
      </c>
      <c r="H8408" s="78">
        <v>45839</v>
      </c>
      <c r="I8408" s="69">
        <v>3967494.05</v>
      </c>
      <c r="J8408" s="70">
        <v>15</v>
      </c>
      <c r="K8408" s="71">
        <v>1.0649999999999999</v>
      </c>
      <c r="L8408" s="70">
        <v>0</v>
      </c>
      <c r="M8408" s="71">
        <v>0.95199999999999996</v>
      </c>
      <c r="N8408" s="72"/>
      <c r="O8408" s="73">
        <f>MIN(1,MAX(0,(1/(1+EXP(-(Assumptions!$B$5 + Assumptions!$B$6*$N8408))))*Assumptions!$B$3))</f>
        <v>3.9165722796764356E-2</v>
      </c>
      <c r="P8408" s="73">
        <f>VLOOKUP($F8408,Assumptions!$A$23:$B$27,2,FALSE)*Assumptions!$B$4</f>
        <v>0.35</v>
      </c>
      <c r="Q8408" s="74">
        <f t="shared" si="262"/>
        <v>54386.420256039171</v>
      </c>
      <c r="R8408" s="75" t="str">
        <f>IF($O8408&lt;Assumptions!$B$17,"A",IF($O8408&lt;Assumptions!$B$18,"B",IF($O8408&lt;Assumptions!$B$19,"C",IF($O8408&lt;Assumptions!$B$20,"D","E"))))</f>
        <v>B</v>
      </c>
      <c r="S8408" s="75">
        <f t="shared" si="263"/>
        <v>0</v>
      </c>
    </row>
    <row r="8409" spans="1:19" ht="17.399999999999999" x14ac:dyDescent="0.3">
      <c r="A8409" s="39" t="s">
        <v>1276</v>
      </c>
      <c r="B8409" s="39" t="s">
        <v>44</v>
      </c>
      <c r="C8409" s="39" t="s">
        <v>135</v>
      </c>
      <c r="D8409" s="39" t="s">
        <v>22</v>
      </c>
      <c r="E8409" s="70" t="s">
        <v>39</v>
      </c>
      <c r="F8409" s="70" t="s">
        <v>28</v>
      </c>
      <c r="G8409" s="78">
        <v>43958</v>
      </c>
      <c r="H8409" s="78">
        <v>45870</v>
      </c>
      <c r="I8409" s="69">
        <v>3855240.99</v>
      </c>
      <c r="J8409" s="70">
        <v>0</v>
      </c>
      <c r="K8409" s="71">
        <v>0.98499999999999999</v>
      </c>
      <c r="L8409" s="70">
        <v>0</v>
      </c>
      <c r="M8409" s="71">
        <v>0.95199999999999996</v>
      </c>
      <c r="N8409" s="72"/>
      <c r="O8409" s="73">
        <f>MIN(1,MAX(0,(1/(1+EXP(-(Assumptions!$B$5 + Assumptions!$B$6*$N8409))))*Assumptions!$B$3))</f>
        <v>3.9165722796764356E-2</v>
      </c>
      <c r="P8409" s="73">
        <f>VLOOKUP($F8409,Assumptions!$A$23:$B$27,2,FALSE)*Assumptions!$B$4</f>
        <v>0.35</v>
      </c>
      <c r="Q8409" s="74">
        <f t="shared" si="262"/>
        <v>52847.654975172183</v>
      </c>
      <c r="R8409" s="75" t="str">
        <f>IF($O8409&lt;Assumptions!$B$17,"A",IF($O8409&lt;Assumptions!$B$18,"B",IF($O8409&lt;Assumptions!$B$19,"C",IF($O8409&lt;Assumptions!$B$20,"D","E"))))</f>
        <v>B</v>
      </c>
      <c r="S8409" s="75">
        <f t="shared" si="263"/>
        <v>0</v>
      </c>
    </row>
    <row r="8410" spans="1:19" ht="17.399999999999999" x14ac:dyDescent="0.3">
      <c r="A8410" s="39" t="s">
        <v>1276</v>
      </c>
      <c r="B8410" s="39" t="s">
        <v>44</v>
      </c>
      <c r="C8410" s="39" t="s">
        <v>135</v>
      </c>
      <c r="D8410" s="39" t="s">
        <v>22</v>
      </c>
      <c r="E8410" s="70" t="s">
        <v>39</v>
      </c>
      <c r="F8410" s="70" t="s">
        <v>28</v>
      </c>
      <c r="G8410" s="78">
        <v>43958</v>
      </c>
      <c r="H8410" s="78">
        <v>45901</v>
      </c>
      <c r="I8410" s="69">
        <v>3740729.35</v>
      </c>
      <c r="J8410" s="70">
        <v>0</v>
      </c>
      <c r="K8410" s="71">
        <v>1.1000000000000001</v>
      </c>
      <c r="L8410" s="70">
        <v>0</v>
      </c>
      <c r="M8410" s="71">
        <v>0.95199999999999996</v>
      </c>
      <c r="N8410" s="72"/>
      <c r="O8410" s="73">
        <f>MIN(1,MAX(0,(1/(1+EXP(-(Assumptions!$B$5 + Assumptions!$B$6*$N8410))))*Assumptions!$B$3))</f>
        <v>3.9165722796764356E-2</v>
      </c>
      <c r="P8410" s="73">
        <f>VLOOKUP($F8410,Assumptions!$A$23:$B$27,2,FALSE)*Assumptions!$B$4</f>
        <v>0.35</v>
      </c>
      <c r="Q8410" s="74">
        <f t="shared" si="262"/>
        <v>51277.929072937171</v>
      </c>
      <c r="R8410" s="75" t="str">
        <f>IF($O8410&lt;Assumptions!$B$17,"A",IF($O8410&lt;Assumptions!$B$18,"B",IF($O8410&lt;Assumptions!$B$19,"C",IF($O8410&lt;Assumptions!$B$20,"D","E"))))</f>
        <v>B</v>
      </c>
      <c r="S8410" s="75">
        <f t="shared" si="263"/>
        <v>0</v>
      </c>
    </row>
    <row r="8411" spans="1:19" ht="17.399999999999999" x14ac:dyDescent="0.3">
      <c r="A8411" s="39" t="s">
        <v>1276</v>
      </c>
      <c r="B8411" s="39" t="s">
        <v>44</v>
      </c>
      <c r="C8411" s="39" t="s">
        <v>135</v>
      </c>
      <c r="D8411" s="39" t="s">
        <v>22</v>
      </c>
      <c r="E8411" s="70" t="s">
        <v>39</v>
      </c>
      <c r="F8411" s="70" t="s">
        <v>28</v>
      </c>
      <c r="G8411" s="78">
        <v>43958</v>
      </c>
      <c r="H8411" s="78">
        <v>45931</v>
      </c>
      <c r="I8411" s="69">
        <v>3625242.23</v>
      </c>
      <c r="J8411" s="70">
        <v>15</v>
      </c>
      <c r="K8411" s="71">
        <v>1.121</v>
      </c>
      <c r="L8411" s="70">
        <v>0</v>
      </c>
      <c r="M8411" s="71">
        <v>0.95199999999999996</v>
      </c>
      <c r="N8411" s="72"/>
      <c r="O8411" s="73">
        <f>MIN(1,MAX(0,(1/(1+EXP(-(Assumptions!$B$5 + Assumptions!$B$6*$N8411))))*Assumptions!$B$3))</f>
        <v>3.9165722796764356E-2</v>
      </c>
      <c r="P8411" s="73">
        <f>VLOOKUP($F8411,Assumptions!$A$23:$B$27,2,FALSE)*Assumptions!$B$4</f>
        <v>0.35</v>
      </c>
      <c r="Q8411" s="74">
        <f t="shared" si="262"/>
        <v>49694.831287956345</v>
      </c>
      <c r="R8411" s="75" t="str">
        <f>IF($O8411&lt;Assumptions!$B$17,"A",IF($O8411&lt;Assumptions!$B$18,"B",IF($O8411&lt;Assumptions!$B$19,"C",IF($O8411&lt;Assumptions!$B$20,"D","E"))))</f>
        <v>B</v>
      </c>
      <c r="S8411" s="75">
        <f t="shared" si="263"/>
        <v>0</v>
      </c>
    </row>
    <row r="8412" spans="1:19" ht="17.399999999999999" x14ac:dyDescent="0.3">
      <c r="A8412" s="39" t="s">
        <v>1276</v>
      </c>
      <c r="B8412" s="39" t="s">
        <v>44</v>
      </c>
      <c r="C8412" s="39" t="s">
        <v>135</v>
      </c>
      <c r="D8412" s="39" t="s">
        <v>22</v>
      </c>
      <c r="E8412" s="70" t="s">
        <v>39</v>
      </c>
      <c r="F8412" s="70" t="s">
        <v>28</v>
      </c>
      <c r="G8412" s="78">
        <v>43958</v>
      </c>
      <c r="H8412" s="78">
        <v>45962</v>
      </c>
      <c r="I8412" s="69">
        <v>3516636.7</v>
      </c>
      <c r="J8412" s="70">
        <v>0</v>
      </c>
      <c r="K8412" s="71">
        <v>1.1279999999999999</v>
      </c>
      <c r="L8412" s="70">
        <v>0</v>
      </c>
      <c r="M8412" s="71">
        <v>0.95199999999999996</v>
      </c>
      <c r="N8412" s="72"/>
      <c r="O8412" s="73">
        <f>MIN(1,MAX(0,(1/(1+EXP(-(Assumptions!$B$5 + Assumptions!$B$6*$N8412))))*Assumptions!$B$3))</f>
        <v>3.9165722796764356E-2</v>
      </c>
      <c r="P8412" s="73">
        <f>VLOOKUP($F8412,Assumptions!$A$23:$B$27,2,FALSE)*Assumptions!$B$4</f>
        <v>0.35</v>
      </c>
      <c r="Q8412" s="74">
        <f t="shared" si="262"/>
        <v>48206.066359194869</v>
      </c>
      <c r="R8412" s="75" t="str">
        <f>IF($O8412&lt;Assumptions!$B$17,"A",IF($O8412&lt;Assumptions!$B$18,"B",IF($O8412&lt;Assumptions!$B$19,"C",IF($O8412&lt;Assumptions!$B$20,"D","E"))))</f>
        <v>B</v>
      </c>
      <c r="S8412" s="75">
        <f t="shared" si="263"/>
        <v>0</v>
      </c>
    </row>
    <row r="8413" spans="1:19" ht="17.399999999999999" x14ac:dyDescent="0.3">
      <c r="A8413" s="39" t="s">
        <v>1276</v>
      </c>
      <c r="B8413" s="39" t="s">
        <v>44</v>
      </c>
      <c r="C8413" s="39" t="s">
        <v>135</v>
      </c>
      <c r="D8413" s="39" t="s">
        <v>22</v>
      </c>
      <c r="E8413" s="70" t="s">
        <v>39</v>
      </c>
      <c r="F8413" s="70" t="s">
        <v>28</v>
      </c>
      <c r="G8413" s="78">
        <v>43958</v>
      </c>
      <c r="H8413" s="78">
        <v>45992</v>
      </c>
      <c r="I8413" s="69">
        <v>3410545.1</v>
      </c>
      <c r="J8413" s="70">
        <v>0</v>
      </c>
      <c r="K8413" s="71">
        <v>1.004</v>
      </c>
      <c r="L8413" s="70">
        <v>0</v>
      </c>
      <c r="M8413" s="71">
        <v>0.95199999999999996</v>
      </c>
      <c r="N8413" s="72"/>
      <c r="O8413" s="73">
        <f>MIN(1,MAX(0,(1/(1+EXP(-(Assumptions!$B$5 + Assumptions!$B$6*$N8413))))*Assumptions!$B$3))</f>
        <v>3.9165722796764356E-2</v>
      </c>
      <c r="P8413" s="73">
        <f>VLOOKUP($F8413,Assumptions!$A$23:$B$27,2,FALSE)*Assumptions!$B$4</f>
        <v>0.35</v>
      </c>
      <c r="Q8413" s="74">
        <f t="shared" si="262"/>
        <v>46751.762390362041</v>
      </c>
      <c r="R8413" s="75" t="str">
        <f>IF($O8413&lt;Assumptions!$B$17,"A",IF($O8413&lt;Assumptions!$B$18,"B",IF($O8413&lt;Assumptions!$B$19,"C",IF($O8413&lt;Assumptions!$B$20,"D","E"))))</f>
        <v>B</v>
      </c>
      <c r="S8413" s="75">
        <f t="shared" si="263"/>
        <v>0</v>
      </c>
    </row>
    <row r="8414" spans="1:19" ht="17.399999999999999" x14ac:dyDescent="0.3">
      <c r="A8414" s="39" t="s">
        <v>1277</v>
      </c>
      <c r="B8414" s="39" t="s">
        <v>60</v>
      </c>
      <c r="C8414" s="39" t="s">
        <v>144</v>
      </c>
      <c r="D8414" s="39" t="s">
        <v>38</v>
      </c>
      <c r="E8414" s="70" t="s">
        <v>31</v>
      </c>
      <c r="F8414" s="70" t="s">
        <v>28</v>
      </c>
      <c r="G8414" s="78">
        <v>44471</v>
      </c>
      <c r="H8414" s="78">
        <v>45658</v>
      </c>
      <c r="I8414" s="69">
        <v>6479253.2000000002</v>
      </c>
      <c r="J8414" s="70">
        <v>35</v>
      </c>
      <c r="K8414" s="71">
        <v>0.78400000000000003</v>
      </c>
      <c r="L8414" s="70">
        <v>0</v>
      </c>
      <c r="M8414" s="71">
        <v>0.89900000000000002</v>
      </c>
      <c r="N8414" s="72"/>
      <c r="O8414" s="73">
        <f>MIN(1,MAX(0,(1/(1+EXP(-(Assumptions!$B$5 + Assumptions!$B$6*$N8414))))*Assumptions!$B$3))</f>
        <v>3.9165722796764356E-2</v>
      </c>
      <c r="P8414" s="73">
        <f>VLOOKUP($F8414,Assumptions!$A$23:$B$27,2,FALSE)*Assumptions!$B$4</f>
        <v>0.35</v>
      </c>
      <c r="Q8414" s="74">
        <f t="shared" si="262"/>
        <v>88817.622166436937</v>
      </c>
      <c r="R8414" s="75" t="str">
        <f>IF($O8414&lt;Assumptions!$B$17,"A",IF($O8414&lt;Assumptions!$B$18,"B",IF($O8414&lt;Assumptions!$B$19,"C",IF($O8414&lt;Assumptions!$B$20,"D","E"))))</f>
        <v>B</v>
      </c>
      <c r="S8414" s="75">
        <f t="shared" si="263"/>
        <v>0</v>
      </c>
    </row>
    <row r="8415" spans="1:19" ht="17.399999999999999" x14ac:dyDescent="0.3">
      <c r="A8415" s="39" t="s">
        <v>1277</v>
      </c>
      <c r="B8415" s="39" t="s">
        <v>60</v>
      </c>
      <c r="C8415" s="39" t="s">
        <v>144</v>
      </c>
      <c r="D8415" s="39" t="s">
        <v>38</v>
      </c>
      <c r="E8415" s="70" t="s">
        <v>31</v>
      </c>
      <c r="F8415" s="70" t="s">
        <v>28</v>
      </c>
      <c r="G8415" s="78">
        <v>44471</v>
      </c>
      <c r="H8415" s="78">
        <v>45689</v>
      </c>
      <c r="I8415" s="69">
        <v>6336882.4100000001</v>
      </c>
      <c r="J8415" s="70">
        <v>0</v>
      </c>
      <c r="K8415" s="71">
        <v>0.99399999999999999</v>
      </c>
      <c r="L8415" s="70">
        <v>0</v>
      </c>
      <c r="M8415" s="71">
        <v>0.89900000000000002</v>
      </c>
      <c r="N8415" s="72"/>
      <c r="O8415" s="73">
        <f>MIN(1,MAX(0,(1/(1+EXP(-(Assumptions!$B$5 + Assumptions!$B$6*$N8415))))*Assumptions!$B$3))</f>
        <v>3.9165722796764356E-2</v>
      </c>
      <c r="P8415" s="73">
        <f>VLOOKUP($F8415,Assumptions!$A$23:$B$27,2,FALSE)*Assumptions!$B$4</f>
        <v>0.35</v>
      </c>
      <c r="Q8415" s="74">
        <f t="shared" si="262"/>
        <v>86866.002953013216</v>
      </c>
      <c r="R8415" s="75" t="str">
        <f>IF($O8415&lt;Assumptions!$B$17,"A",IF($O8415&lt;Assumptions!$B$18,"B",IF($O8415&lt;Assumptions!$B$19,"C",IF($O8415&lt;Assumptions!$B$20,"D","E"))))</f>
        <v>B</v>
      </c>
      <c r="S8415" s="75">
        <f t="shared" si="263"/>
        <v>0</v>
      </c>
    </row>
    <row r="8416" spans="1:19" ht="17.399999999999999" x14ac:dyDescent="0.3">
      <c r="A8416" s="39" t="s">
        <v>1277</v>
      </c>
      <c r="B8416" s="39" t="s">
        <v>60</v>
      </c>
      <c r="C8416" s="39" t="s">
        <v>144</v>
      </c>
      <c r="D8416" s="39" t="s">
        <v>38</v>
      </c>
      <c r="E8416" s="70" t="s">
        <v>31</v>
      </c>
      <c r="F8416" s="70" t="s">
        <v>28</v>
      </c>
      <c r="G8416" s="78">
        <v>44471</v>
      </c>
      <c r="H8416" s="78">
        <v>45717</v>
      </c>
      <c r="I8416" s="69">
        <v>6177724.25</v>
      </c>
      <c r="J8416" s="70">
        <v>95</v>
      </c>
      <c r="K8416" s="71">
        <v>0.32</v>
      </c>
      <c r="L8416" s="70">
        <v>0</v>
      </c>
      <c r="M8416" s="71">
        <v>0.89900000000000002</v>
      </c>
      <c r="N8416" s="72"/>
      <c r="O8416" s="73">
        <f>MIN(1,MAX(0,(1/(1+EXP(-(Assumptions!$B$5 + Assumptions!$B$6*$N8416))))*Assumptions!$B$3))</f>
        <v>3.9165722796764356E-2</v>
      </c>
      <c r="P8416" s="73">
        <f>VLOOKUP($F8416,Assumptions!$A$23:$B$27,2,FALSE)*Assumptions!$B$4</f>
        <v>0.35</v>
      </c>
      <c r="Q8416" s="74">
        <f t="shared" si="262"/>
        <v>84684.262421622145</v>
      </c>
      <c r="R8416" s="75" t="str">
        <f>IF($O8416&lt;Assumptions!$B$17,"A",IF($O8416&lt;Assumptions!$B$18,"B",IF($O8416&lt;Assumptions!$B$19,"C",IF($O8416&lt;Assumptions!$B$20,"D","E"))))</f>
        <v>B</v>
      </c>
      <c r="S8416" s="75">
        <f t="shared" si="263"/>
        <v>0</v>
      </c>
    </row>
    <row r="8417" spans="1:19" ht="17.399999999999999" x14ac:dyDescent="0.3">
      <c r="A8417" s="39" t="s">
        <v>1277</v>
      </c>
      <c r="B8417" s="39" t="s">
        <v>60</v>
      </c>
      <c r="C8417" s="39" t="s">
        <v>144</v>
      </c>
      <c r="D8417" s="39" t="s">
        <v>38</v>
      </c>
      <c r="E8417" s="70" t="s">
        <v>31</v>
      </c>
      <c r="F8417" s="70" t="s">
        <v>28</v>
      </c>
      <c r="G8417" s="78">
        <v>44471</v>
      </c>
      <c r="H8417" s="78">
        <v>45748</v>
      </c>
      <c r="I8417" s="69">
        <v>6018307.9699999997</v>
      </c>
      <c r="J8417" s="70">
        <v>0</v>
      </c>
      <c r="K8417" s="71">
        <v>0.98399999999999999</v>
      </c>
      <c r="L8417" s="70">
        <v>0</v>
      </c>
      <c r="M8417" s="71">
        <v>0.89900000000000002</v>
      </c>
      <c r="N8417" s="72"/>
      <c r="O8417" s="73">
        <f>MIN(1,MAX(0,(1/(1+EXP(-(Assumptions!$B$5 + Assumptions!$B$6*$N8417))))*Assumptions!$B$3))</f>
        <v>3.9165722796764356E-2</v>
      </c>
      <c r="P8417" s="73">
        <f>VLOOKUP($F8417,Assumptions!$A$23:$B$27,2,FALSE)*Assumptions!$B$4</f>
        <v>0.35</v>
      </c>
      <c r="Q8417" s="74">
        <f t="shared" si="262"/>
        <v>82498.983580502158</v>
      </c>
      <c r="R8417" s="75" t="str">
        <f>IF($O8417&lt;Assumptions!$B$17,"A",IF($O8417&lt;Assumptions!$B$18,"B",IF($O8417&lt;Assumptions!$B$19,"C",IF($O8417&lt;Assumptions!$B$20,"D","E"))))</f>
        <v>B</v>
      </c>
      <c r="S8417" s="75">
        <f t="shared" si="263"/>
        <v>0</v>
      </c>
    </row>
    <row r="8418" spans="1:19" ht="17.399999999999999" x14ac:dyDescent="0.3">
      <c r="A8418" s="39" t="s">
        <v>1277</v>
      </c>
      <c r="B8418" s="39" t="s">
        <v>60</v>
      </c>
      <c r="C8418" s="39" t="s">
        <v>144</v>
      </c>
      <c r="D8418" s="39" t="s">
        <v>38</v>
      </c>
      <c r="E8418" s="70" t="s">
        <v>31</v>
      </c>
      <c r="F8418" s="70" t="s">
        <v>28</v>
      </c>
      <c r="G8418" s="78">
        <v>44471</v>
      </c>
      <c r="H8418" s="78">
        <v>45778</v>
      </c>
      <c r="I8418" s="69">
        <v>5887312.0800000001</v>
      </c>
      <c r="J8418" s="70">
        <v>0</v>
      </c>
      <c r="K8418" s="71">
        <v>1.034</v>
      </c>
      <c r="L8418" s="70">
        <v>0</v>
      </c>
      <c r="M8418" s="71">
        <v>0.89900000000000002</v>
      </c>
      <c r="N8418" s="72"/>
      <c r="O8418" s="73">
        <f>MIN(1,MAX(0,(1/(1+EXP(-(Assumptions!$B$5 + Assumptions!$B$6*$N8418))))*Assumptions!$B$3))</f>
        <v>3.9165722796764356E-2</v>
      </c>
      <c r="P8418" s="73">
        <f>VLOOKUP($F8418,Assumptions!$A$23:$B$27,2,FALSE)*Assumptions!$B$4</f>
        <v>0.35</v>
      </c>
      <c r="Q8418" s="74">
        <f t="shared" si="262"/>
        <v>80703.291530162751</v>
      </c>
      <c r="R8418" s="75" t="str">
        <f>IF($O8418&lt;Assumptions!$B$17,"A",IF($O8418&lt;Assumptions!$B$18,"B",IF($O8418&lt;Assumptions!$B$19,"C",IF($O8418&lt;Assumptions!$B$20,"D","E"))))</f>
        <v>B</v>
      </c>
      <c r="S8418" s="75">
        <f t="shared" si="263"/>
        <v>0</v>
      </c>
    </row>
    <row r="8419" spans="1:19" ht="17.399999999999999" x14ac:dyDescent="0.3">
      <c r="A8419" s="39" t="s">
        <v>1277</v>
      </c>
      <c r="B8419" s="39" t="s">
        <v>60</v>
      </c>
      <c r="C8419" s="39" t="s">
        <v>144</v>
      </c>
      <c r="D8419" s="39" t="s">
        <v>38</v>
      </c>
      <c r="E8419" s="70" t="s">
        <v>31</v>
      </c>
      <c r="F8419" s="70" t="s">
        <v>28</v>
      </c>
      <c r="G8419" s="78">
        <v>44471</v>
      </c>
      <c r="H8419" s="78">
        <v>45809</v>
      </c>
      <c r="I8419" s="69">
        <v>5724535.7999999998</v>
      </c>
      <c r="J8419" s="70">
        <v>35</v>
      </c>
      <c r="K8419" s="71">
        <v>0.745</v>
      </c>
      <c r="L8419" s="70">
        <v>0</v>
      </c>
      <c r="M8419" s="71">
        <v>0.89900000000000002</v>
      </c>
      <c r="N8419" s="72"/>
      <c r="O8419" s="73">
        <f>MIN(1,MAX(0,(1/(1+EXP(-(Assumptions!$B$5 + Assumptions!$B$6*$N8419))))*Assumptions!$B$3))</f>
        <v>3.9165722796764356E-2</v>
      </c>
      <c r="P8419" s="73">
        <f>VLOOKUP($F8419,Assumptions!$A$23:$B$27,2,FALSE)*Assumptions!$B$4</f>
        <v>0.35</v>
      </c>
      <c r="Q8419" s="74">
        <f t="shared" si="262"/>
        <v>78471.95379903377</v>
      </c>
      <c r="R8419" s="75" t="str">
        <f>IF($O8419&lt;Assumptions!$B$17,"A",IF($O8419&lt;Assumptions!$B$18,"B",IF($O8419&lt;Assumptions!$B$19,"C",IF($O8419&lt;Assumptions!$B$20,"D","E"))))</f>
        <v>B</v>
      </c>
      <c r="S8419" s="75">
        <f t="shared" si="263"/>
        <v>0</v>
      </c>
    </row>
    <row r="8420" spans="1:19" ht="17.399999999999999" x14ac:dyDescent="0.3">
      <c r="A8420" s="39" t="s">
        <v>1277</v>
      </c>
      <c r="B8420" s="39" t="s">
        <v>60</v>
      </c>
      <c r="C8420" s="39" t="s">
        <v>144</v>
      </c>
      <c r="D8420" s="39" t="s">
        <v>38</v>
      </c>
      <c r="E8420" s="70" t="s">
        <v>31</v>
      </c>
      <c r="F8420" s="70" t="s">
        <v>28</v>
      </c>
      <c r="G8420" s="78">
        <v>44471</v>
      </c>
      <c r="H8420" s="78">
        <v>45839</v>
      </c>
      <c r="I8420" s="69">
        <v>5586967.2699999996</v>
      </c>
      <c r="J8420" s="70">
        <v>0</v>
      </c>
      <c r="K8420" s="71">
        <v>1.0129999999999999</v>
      </c>
      <c r="L8420" s="70">
        <v>0</v>
      </c>
      <c r="M8420" s="71">
        <v>0.89900000000000002</v>
      </c>
      <c r="N8420" s="72"/>
      <c r="O8420" s="73">
        <f>MIN(1,MAX(0,(1/(1+EXP(-(Assumptions!$B$5 + Assumptions!$B$6*$N8420))))*Assumptions!$B$3))</f>
        <v>3.9165722796764356E-2</v>
      </c>
      <c r="P8420" s="73">
        <f>VLOOKUP($F8420,Assumptions!$A$23:$B$27,2,FALSE)*Assumptions!$B$4</f>
        <v>0.35</v>
      </c>
      <c r="Q8420" s="74">
        <f t="shared" si="262"/>
        <v>76586.163979995341</v>
      </c>
      <c r="R8420" s="75" t="str">
        <f>IF($O8420&lt;Assumptions!$B$17,"A",IF($O8420&lt;Assumptions!$B$18,"B",IF($O8420&lt;Assumptions!$B$19,"C",IF($O8420&lt;Assumptions!$B$20,"D","E"))))</f>
        <v>B</v>
      </c>
      <c r="S8420" s="75">
        <f t="shared" si="263"/>
        <v>0</v>
      </c>
    </row>
    <row r="8421" spans="1:19" ht="17.399999999999999" x14ac:dyDescent="0.3">
      <c r="A8421" s="39" t="s">
        <v>1277</v>
      </c>
      <c r="B8421" s="39" t="s">
        <v>60</v>
      </c>
      <c r="C8421" s="39" t="s">
        <v>144</v>
      </c>
      <c r="D8421" s="39" t="s">
        <v>38</v>
      </c>
      <c r="E8421" s="70" t="s">
        <v>31</v>
      </c>
      <c r="F8421" s="70" t="s">
        <v>28</v>
      </c>
      <c r="G8421" s="78">
        <v>44471</v>
      </c>
      <c r="H8421" s="78">
        <v>45870</v>
      </c>
      <c r="I8421" s="69">
        <v>5460893.9800000004</v>
      </c>
      <c r="J8421" s="70">
        <v>0</v>
      </c>
      <c r="K8421" s="71">
        <v>0.998</v>
      </c>
      <c r="L8421" s="70">
        <v>0</v>
      </c>
      <c r="M8421" s="71">
        <v>0.89900000000000002</v>
      </c>
      <c r="N8421" s="72"/>
      <c r="O8421" s="73">
        <f>MIN(1,MAX(0,(1/(1+EXP(-(Assumptions!$B$5 + Assumptions!$B$6*$N8421))))*Assumptions!$B$3))</f>
        <v>3.9165722796764356E-2</v>
      </c>
      <c r="P8421" s="73">
        <f>VLOOKUP($F8421,Assumptions!$A$23:$B$27,2,FALSE)*Assumptions!$B$4</f>
        <v>0.35</v>
      </c>
      <c r="Q8421" s="74">
        <f t="shared" si="262"/>
        <v>74857.950945119737</v>
      </c>
      <c r="R8421" s="75" t="str">
        <f>IF($O8421&lt;Assumptions!$B$17,"A",IF($O8421&lt;Assumptions!$B$18,"B",IF($O8421&lt;Assumptions!$B$19,"C",IF($O8421&lt;Assumptions!$B$20,"D","E"))))</f>
        <v>B</v>
      </c>
      <c r="S8421" s="75">
        <f t="shared" si="263"/>
        <v>0</v>
      </c>
    </row>
    <row r="8422" spans="1:19" ht="17.399999999999999" x14ac:dyDescent="0.3">
      <c r="A8422" s="39" t="s">
        <v>1277</v>
      </c>
      <c r="B8422" s="39" t="s">
        <v>60</v>
      </c>
      <c r="C8422" s="39" t="s">
        <v>144</v>
      </c>
      <c r="D8422" s="39" t="s">
        <v>38</v>
      </c>
      <c r="E8422" s="70" t="s">
        <v>31</v>
      </c>
      <c r="F8422" s="70" t="s">
        <v>28</v>
      </c>
      <c r="G8422" s="78">
        <v>44471</v>
      </c>
      <c r="H8422" s="78">
        <v>45901</v>
      </c>
      <c r="I8422" s="69">
        <v>5343656.0999999996</v>
      </c>
      <c r="J8422" s="70">
        <v>15</v>
      </c>
      <c r="K8422" s="71">
        <v>1.0580000000000001</v>
      </c>
      <c r="L8422" s="70">
        <v>0</v>
      </c>
      <c r="M8422" s="71">
        <v>0.89900000000000002</v>
      </c>
      <c r="N8422" s="72"/>
      <c r="O8422" s="73">
        <f>MIN(1,MAX(0,(1/(1+EXP(-(Assumptions!$B$5 + Assumptions!$B$6*$N8422))))*Assumptions!$B$3))</f>
        <v>3.9165722796764356E-2</v>
      </c>
      <c r="P8422" s="73">
        <f>VLOOKUP($F8422,Assumptions!$A$23:$B$27,2,FALSE)*Assumptions!$B$4</f>
        <v>0.35</v>
      </c>
      <c r="Q8422" s="74">
        <f t="shared" si="262"/>
        <v>73250.853736843608</v>
      </c>
      <c r="R8422" s="75" t="str">
        <f>IF($O8422&lt;Assumptions!$B$17,"A",IF($O8422&lt;Assumptions!$B$18,"B",IF($O8422&lt;Assumptions!$B$19,"C",IF($O8422&lt;Assumptions!$B$20,"D","E"))))</f>
        <v>B</v>
      </c>
      <c r="S8422" s="75">
        <f t="shared" si="263"/>
        <v>0</v>
      </c>
    </row>
    <row r="8423" spans="1:19" ht="17.399999999999999" x14ac:dyDescent="0.3">
      <c r="A8423" s="39" t="s">
        <v>1277</v>
      </c>
      <c r="B8423" s="39" t="s">
        <v>60</v>
      </c>
      <c r="C8423" s="39" t="s">
        <v>144</v>
      </c>
      <c r="D8423" s="39" t="s">
        <v>38</v>
      </c>
      <c r="E8423" s="70" t="s">
        <v>31</v>
      </c>
      <c r="F8423" s="70" t="s">
        <v>28</v>
      </c>
      <c r="G8423" s="78">
        <v>44471</v>
      </c>
      <c r="H8423" s="78">
        <v>45931</v>
      </c>
      <c r="I8423" s="69">
        <v>5195328.12</v>
      </c>
      <c r="J8423" s="70">
        <v>0</v>
      </c>
      <c r="K8423" s="71">
        <v>1.095</v>
      </c>
      <c r="L8423" s="70">
        <v>0</v>
      </c>
      <c r="M8423" s="71">
        <v>0.89900000000000002</v>
      </c>
      <c r="N8423" s="72"/>
      <c r="O8423" s="73">
        <f>MIN(1,MAX(0,(1/(1+EXP(-(Assumptions!$B$5 + Assumptions!$B$6*$N8423))))*Assumptions!$B$3))</f>
        <v>3.9165722796764356E-2</v>
      </c>
      <c r="P8423" s="73">
        <f>VLOOKUP($F8423,Assumptions!$A$23:$B$27,2,FALSE)*Assumptions!$B$4</f>
        <v>0.35</v>
      </c>
      <c r="Q8423" s="74">
        <f t="shared" si="262"/>
        <v>71217.573345154218</v>
      </c>
      <c r="R8423" s="75" t="str">
        <f>IF($O8423&lt;Assumptions!$B$17,"A",IF($O8423&lt;Assumptions!$B$18,"B",IF($O8423&lt;Assumptions!$B$19,"C",IF($O8423&lt;Assumptions!$B$20,"D","E"))))</f>
        <v>B</v>
      </c>
      <c r="S8423" s="75">
        <f t="shared" si="263"/>
        <v>0</v>
      </c>
    </row>
    <row r="8424" spans="1:19" ht="17.399999999999999" x14ac:dyDescent="0.3">
      <c r="A8424" s="39" t="s">
        <v>1277</v>
      </c>
      <c r="B8424" s="39" t="s">
        <v>60</v>
      </c>
      <c r="C8424" s="39" t="s">
        <v>144</v>
      </c>
      <c r="D8424" s="39" t="s">
        <v>38</v>
      </c>
      <c r="E8424" s="70" t="s">
        <v>31</v>
      </c>
      <c r="F8424" s="70" t="s">
        <v>28</v>
      </c>
      <c r="G8424" s="78">
        <v>44471</v>
      </c>
      <c r="H8424" s="78">
        <v>45962</v>
      </c>
      <c r="I8424" s="69">
        <v>5079869.72</v>
      </c>
      <c r="J8424" s="70">
        <v>95</v>
      </c>
      <c r="K8424" s="71">
        <v>0.27300000000000002</v>
      </c>
      <c r="L8424" s="70">
        <v>1</v>
      </c>
      <c r="M8424" s="71">
        <v>0.89900000000000002</v>
      </c>
      <c r="N8424" s="72"/>
      <c r="O8424" s="73">
        <f>MIN(1,MAX(0,(1/(1+EXP(-(Assumptions!$B$5 + Assumptions!$B$6*$N8424))))*Assumptions!$B$3))</f>
        <v>3.9165722796764356E-2</v>
      </c>
      <c r="P8424" s="73">
        <f>VLOOKUP($F8424,Assumptions!$A$23:$B$27,2,FALSE)*Assumptions!$B$4</f>
        <v>0.35</v>
      </c>
      <c r="Q8424" s="74">
        <f t="shared" si="262"/>
        <v>69634.869254018937</v>
      </c>
      <c r="R8424" s="75" t="str">
        <f>IF($O8424&lt;Assumptions!$B$17,"A",IF($O8424&lt;Assumptions!$B$18,"B",IF($O8424&lt;Assumptions!$B$19,"C",IF($O8424&lt;Assumptions!$B$20,"D","E"))))</f>
        <v>B</v>
      </c>
      <c r="S8424" s="75">
        <f t="shared" si="263"/>
        <v>0</v>
      </c>
    </row>
    <row r="8425" spans="1:19" ht="17.399999999999999" x14ac:dyDescent="0.3">
      <c r="A8425" s="39" t="s">
        <v>1277</v>
      </c>
      <c r="B8425" s="39" t="s">
        <v>60</v>
      </c>
      <c r="C8425" s="39" t="s">
        <v>144</v>
      </c>
      <c r="D8425" s="39" t="s">
        <v>38</v>
      </c>
      <c r="E8425" s="70" t="s">
        <v>31</v>
      </c>
      <c r="F8425" s="70" t="s">
        <v>28</v>
      </c>
      <c r="G8425" s="78">
        <v>44471</v>
      </c>
      <c r="H8425" s="78">
        <v>45992</v>
      </c>
      <c r="I8425" s="69">
        <v>4947948.45</v>
      </c>
      <c r="J8425" s="70">
        <v>0</v>
      </c>
      <c r="K8425" s="71">
        <v>1.056</v>
      </c>
      <c r="L8425" s="70">
        <v>1</v>
      </c>
      <c r="M8425" s="71">
        <v>0.89900000000000002</v>
      </c>
      <c r="N8425" s="72"/>
      <c r="O8425" s="73">
        <f>MIN(1,MAX(0,(1/(1+EXP(-(Assumptions!$B$5 + Assumptions!$B$6*$N8425))))*Assumptions!$B$3))</f>
        <v>3.9165722796764356E-2</v>
      </c>
      <c r="P8425" s="73">
        <f>VLOOKUP($F8425,Assumptions!$A$23:$B$27,2,FALSE)*Assumptions!$B$4</f>
        <v>0.35</v>
      </c>
      <c r="Q8425" s="74">
        <f t="shared" si="262"/>
        <v>67826.492091882959</v>
      </c>
      <c r="R8425" s="75" t="str">
        <f>IF($O8425&lt;Assumptions!$B$17,"A",IF($O8425&lt;Assumptions!$B$18,"B",IF($O8425&lt;Assumptions!$B$19,"C",IF($O8425&lt;Assumptions!$B$20,"D","E"))))</f>
        <v>B</v>
      </c>
      <c r="S8425" s="75">
        <f t="shared" si="263"/>
        <v>0</v>
      </c>
    </row>
    <row r="8426" spans="1:19" ht="17.399999999999999" x14ac:dyDescent="0.3">
      <c r="A8426" s="39" t="s">
        <v>1278</v>
      </c>
      <c r="B8426" s="39" t="s">
        <v>62</v>
      </c>
      <c r="C8426" s="39" t="s">
        <v>135</v>
      </c>
      <c r="D8426" s="39" t="s">
        <v>38</v>
      </c>
      <c r="E8426" s="70" t="s">
        <v>27</v>
      </c>
      <c r="F8426" s="70" t="s">
        <v>40</v>
      </c>
      <c r="G8426" s="78">
        <v>45264</v>
      </c>
      <c r="H8426" s="78">
        <v>45658</v>
      </c>
      <c r="I8426" s="69">
        <v>3253966.34</v>
      </c>
      <c r="J8426" s="70">
        <v>0</v>
      </c>
      <c r="K8426" s="71">
        <v>1.0329999999999999</v>
      </c>
      <c r="L8426" s="70">
        <v>0</v>
      </c>
      <c r="M8426" s="71">
        <v>0.90400000000000003</v>
      </c>
      <c r="N8426" s="72"/>
      <c r="O8426" s="73">
        <f>MIN(1,MAX(0,(1/(1+EXP(-(Assumptions!$B$5 + Assumptions!$B$6*$N8426))))*Assumptions!$B$3))</f>
        <v>3.9165722796764356E-2</v>
      </c>
      <c r="P8426" s="73">
        <f>VLOOKUP($F8426,Assumptions!$A$23:$B$27,2,FALSE)*Assumptions!$B$4</f>
        <v>0.7</v>
      </c>
      <c r="Q8426" s="74">
        <f t="shared" si="262"/>
        <v>89210.760563709307</v>
      </c>
      <c r="R8426" s="75" t="str">
        <f>IF($O8426&lt;Assumptions!$B$17,"A",IF($O8426&lt;Assumptions!$B$18,"B",IF($O8426&lt;Assumptions!$B$19,"C",IF($O8426&lt;Assumptions!$B$20,"D","E"))))</f>
        <v>B</v>
      </c>
      <c r="S8426" s="75">
        <f t="shared" si="263"/>
        <v>0</v>
      </c>
    </row>
    <row r="8427" spans="1:19" ht="17.399999999999999" x14ac:dyDescent="0.3">
      <c r="A8427" s="39" t="s">
        <v>1278</v>
      </c>
      <c r="B8427" s="39" t="s">
        <v>62</v>
      </c>
      <c r="C8427" s="39" t="s">
        <v>135</v>
      </c>
      <c r="D8427" s="39" t="s">
        <v>38</v>
      </c>
      <c r="E8427" s="70" t="s">
        <v>27</v>
      </c>
      <c r="F8427" s="70" t="s">
        <v>40</v>
      </c>
      <c r="G8427" s="78">
        <v>45264</v>
      </c>
      <c r="H8427" s="78">
        <v>45689</v>
      </c>
      <c r="I8427" s="69">
        <v>3150800.29</v>
      </c>
      <c r="J8427" s="70">
        <v>0</v>
      </c>
      <c r="K8427" s="71">
        <v>0.998</v>
      </c>
      <c r="L8427" s="70">
        <v>0</v>
      </c>
      <c r="M8427" s="71">
        <v>0.90400000000000003</v>
      </c>
      <c r="N8427" s="72"/>
      <c r="O8427" s="73">
        <f>MIN(1,MAX(0,(1/(1+EXP(-(Assumptions!$B$5 + Assumptions!$B$6*$N8427))))*Assumptions!$B$3))</f>
        <v>3.9165722796764356E-2</v>
      </c>
      <c r="P8427" s="73">
        <f>VLOOKUP($F8427,Assumptions!$A$23:$B$27,2,FALSE)*Assumptions!$B$4</f>
        <v>0.7</v>
      </c>
      <c r="Q8427" s="74">
        <f t="shared" si="262"/>
        <v>86382.359522273313</v>
      </c>
      <c r="R8427" s="75" t="str">
        <f>IF($O8427&lt;Assumptions!$B$17,"A",IF($O8427&lt;Assumptions!$B$18,"B",IF($O8427&lt;Assumptions!$B$19,"C",IF($O8427&lt;Assumptions!$B$20,"D","E"))))</f>
        <v>B</v>
      </c>
      <c r="S8427" s="75">
        <f t="shared" si="263"/>
        <v>0</v>
      </c>
    </row>
    <row r="8428" spans="1:19" ht="17.399999999999999" x14ac:dyDescent="0.3">
      <c r="A8428" s="39" t="s">
        <v>1278</v>
      </c>
      <c r="B8428" s="39" t="s">
        <v>62</v>
      </c>
      <c r="C8428" s="39" t="s">
        <v>135</v>
      </c>
      <c r="D8428" s="39" t="s">
        <v>38</v>
      </c>
      <c r="E8428" s="70" t="s">
        <v>27</v>
      </c>
      <c r="F8428" s="70" t="s">
        <v>40</v>
      </c>
      <c r="G8428" s="78">
        <v>45264</v>
      </c>
      <c r="H8428" s="78">
        <v>45717</v>
      </c>
      <c r="I8428" s="69">
        <v>3048418.25</v>
      </c>
      <c r="J8428" s="70">
        <v>0</v>
      </c>
      <c r="K8428" s="71">
        <v>1.0589999999999999</v>
      </c>
      <c r="L8428" s="70">
        <v>0</v>
      </c>
      <c r="M8428" s="71">
        <v>0.90400000000000003</v>
      </c>
      <c r="N8428" s="72"/>
      <c r="O8428" s="73">
        <f>MIN(1,MAX(0,(1/(1+EXP(-(Assumptions!$B$5 + Assumptions!$B$6*$N8428))))*Assumptions!$B$3))</f>
        <v>3.9165722796764356E-2</v>
      </c>
      <c r="P8428" s="73">
        <f>VLOOKUP($F8428,Assumptions!$A$23:$B$27,2,FALSE)*Assumptions!$B$4</f>
        <v>0.7</v>
      </c>
      <c r="Q8428" s="74">
        <f t="shared" si="262"/>
        <v>83575.452903668251</v>
      </c>
      <c r="R8428" s="75" t="str">
        <f>IF($O8428&lt;Assumptions!$B$17,"A",IF($O8428&lt;Assumptions!$B$18,"B",IF($O8428&lt;Assumptions!$B$19,"C",IF($O8428&lt;Assumptions!$B$20,"D","E"))))</f>
        <v>B</v>
      </c>
      <c r="S8428" s="75">
        <f t="shared" si="263"/>
        <v>0</v>
      </c>
    </row>
    <row r="8429" spans="1:19" ht="17.399999999999999" x14ac:dyDescent="0.3">
      <c r="A8429" s="39" t="s">
        <v>1278</v>
      </c>
      <c r="B8429" s="39" t="s">
        <v>62</v>
      </c>
      <c r="C8429" s="39" t="s">
        <v>135</v>
      </c>
      <c r="D8429" s="39" t="s">
        <v>38</v>
      </c>
      <c r="E8429" s="70" t="s">
        <v>27</v>
      </c>
      <c r="F8429" s="70" t="s">
        <v>40</v>
      </c>
      <c r="G8429" s="78">
        <v>45264</v>
      </c>
      <c r="H8429" s="78">
        <v>45748</v>
      </c>
      <c r="I8429" s="69">
        <v>2965715.48</v>
      </c>
      <c r="J8429" s="70">
        <v>0</v>
      </c>
      <c r="K8429" s="71">
        <v>1.095</v>
      </c>
      <c r="L8429" s="70">
        <v>0</v>
      </c>
      <c r="M8429" s="71">
        <v>0.90400000000000003</v>
      </c>
      <c r="N8429" s="72"/>
      <c r="O8429" s="73">
        <f>MIN(1,MAX(0,(1/(1+EXP(-(Assumptions!$B$5 + Assumptions!$B$6*$N8429))))*Assumptions!$B$3))</f>
        <v>3.9165722796764356E-2</v>
      </c>
      <c r="P8429" s="73">
        <f>VLOOKUP($F8429,Assumptions!$A$23:$B$27,2,FALSE)*Assumptions!$B$4</f>
        <v>0.7</v>
      </c>
      <c r="Q8429" s="74">
        <f t="shared" si="262"/>
        <v>81308.073268627064</v>
      </c>
      <c r="R8429" s="75" t="str">
        <f>IF($O8429&lt;Assumptions!$B$17,"A",IF($O8429&lt;Assumptions!$B$18,"B",IF($O8429&lt;Assumptions!$B$19,"C",IF($O8429&lt;Assumptions!$B$20,"D","E"))))</f>
        <v>B</v>
      </c>
      <c r="S8429" s="75">
        <f t="shared" si="263"/>
        <v>0</v>
      </c>
    </row>
    <row r="8430" spans="1:19" ht="17.399999999999999" x14ac:dyDescent="0.3">
      <c r="A8430" s="39" t="s">
        <v>1278</v>
      </c>
      <c r="B8430" s="39" t="s">
        <v>62</v>
      </c>
      <c r="C8430" s="39" t="s">
        <v>135</v>
      </c>
      <c r="D8430" s="39" t="s">
        <v>38</v>
      </c>
      <c r="E8430" s="70" t="s">
        <v>27</v>
      </c>
      <c r="F8430" s="70" t="s">
        <v>40</v>
      </c>
      <c r="G8430" s="78">
        <v>45264</v>
      </c>
      <c r="H8430" s="78">
        <v>45778</v>
      </c>
      <c r="I8430" s="69">
        <v>2880702.68</v>
      </c>
      <c r="J8430" s="70">
        <v>35</v>
      </c>
      <c r="K8430" s="71">
        <v>0.72</v>
      </c>
      <c r="L8430" s="70">
        <v>0</v>
      </c>
      <c r="M8430" s="71">
        <v>0.90400000000000003</v>
      </c>
      <c r="N8430" s="72"/>
      <c r="O8430" s="73">
        <f>MIN(1,MAX(0,(1/(1+EXP(-(Assumptions!$B$5 + Assumptions!$B$6*$N8430))))*Assumptions!$B$3))</f>
        <v>3.9165722796764356E-2</v>
      </c>
      <c r="P8430" s="73">
        <f>VLOOKUP($F8430,Assumptions!$A$23:$B$27,2,FALSE)*Assumptions!$B$4</f>
        <v>0.7</v>
      </c>
      <c r="Q8430" s="74">
        <f t="shared" si="262"/>
        <v>78977.361837343327</v>
      </c>
      <c r="R8430" s="75" t="str">
        <f>IF($O8430&lt;Assumptions!$B$17,"A",IF($O8430&lt;Assumptions!$B$18,"B",IF($O8430&lt;Assumptions!$B$19,"C",IF($O8430&lt;Assumptions!$B$20,"D","E"))))</f>
        <v>B</v>
      </c>
      <c r="S8430" s="75">
        <f t="shared" si="263"/>
        <v>0</v>
      </c>
    </row>
    <row r="8431" spans="1:19" ht="17.399999999999999" x14ac:dyDescent="0.3">
      <c r="A8431" s="39" t="s">
        <v>1278</v>
      </c>
      <c r="B8431" s="39" t="s">
        <v>62</v>
      </c>
      <c r="C8431" s="39" t="s">
        <v>135</v>
      </c>
      <c r="D8431" s="39" t="s">
        <v>38</v>
      </c>
      <c r="E8431" s="70" t="s">
        <v>27</v>
      </c>
      <c r="F8431" s="70" t="s">
        <v>40</v>
      </c>
      <c r="G8431" s="78">
        <v>45264</v>
      </c>
      <c r="H8431" s="78">
        <v>45809</v>
      </c>
      <c r="I8431" s="69">
        <v>2786022.29</v>
      </c>
      <c r="J8431" s="70">
        <v>0</v>
      </c>
      <c r="K8431" s="71">
        <v>1.0249999999999999</v>
      </c>
      <c r="L8431" s="70">
        <v>0</v>
      </c>
      <c r="M8431" s="71">
        <v>0.90400000000000003</v>
      </c>
      <c r="N8431" s="72"/>
      <c r="O8431" s="73">
        <f>MIN(1,MAX(0,(1/(1+EXP(-(Assumptions!$B$5 + Assumptions!$B$6*$N8431))))*Assumptions!$B$3))</f>
        <v>3.9165722796764356E-2</v>
      </c>
      <c r="P8431" s="73">
        <f>VLOOKUP($F8431,Assumptions!$A$23:$B$27,2,FALSE)*Assumptions!$B$4</f>
        <v>0.7</v>
      </c>
      <c r="Q8431" s="74">
        <f t="shared" si="262"/>
        <v>76381.603701022643</v>
      </c>
      <c r="R8431" s="75" t="str">
        <f>IF($O8431&lt;Assumptions!$B$17,"A",IF($O8431&lt;Assumptions!$B$18,"B",IF($O8431&lt;Assumptions!$B$19,"C",IF($O8431&lt;Assumptions!$B$20,"D","E"))))</f>
        <v>B</v>
      </c>
      <c r="S8431" s="75">
        <f t="shared" si="263"/>
        <v>0</v>
      </c>
    </row>
    <row r="8432" spans="1:19" ht="17.399999999999999" x14ac:dyDescent="0.3">
      <c r="A8432" s="39" t="s">
        <v>1278</v>
      </c>
      <c r="B8432" s="39" t="s">
        <v>62</v>
      </c>
      <c r="C8432" s="39" t="s">
        <v>135</v>
      </c>
      <c r="D8432" s="39" t="s">
        <v>38</v>
      </c>
      <c r="E8432" s="70" t="s">
        <v>27</v>
      </c>
      <c r="F8432" s="70" t="s">
        <v>40</v>
      </c>
      <c r="G8432" s="78">
        <v>45264</v>
      </c>
      <c r="H8432" s="78">
        <v>45839</v>
      </c>
      <c r="I8432" s="69">
        <v>2703268.21</v>
      </c>
      <c r="J8432" s="70">
        <v>35</v>
      </c>
      <c r="K8432" s="71">
        <v>0.80600000000000005</v>
      </c>
      <c r="L8432" s="70">
        <v>0</v>
      </c>
      <c r="M8432" s="71">
        <v>0.90400000000000003</v>
      </c>
      <c r="N8432" s="72"/>
      <c r="O8432" s="73">
        <f>MIN(1,MAX(0,(1/(1+EXP(-(Assumptions!$B$5 + Assumptions!$B$6*$N8432))))*Assumptions!$B$3))</f>
        <v>3.9165722796764356E-2</v>
      </c>
      <c r="P8432" s="73">
        <f>VLOOKUP($F8432,Assumptions!$A$23:$B$27,2,FALSE)*Assumptions!$B$4</f>
        <v>0.7</v>
      </c>
      <c r="Q8432" s="74">
        <f t="shared" si="262"/>
        <v>74112.817350715748</v>
      </c>
      <c r="R8432" s="75" t="str">
        <f>IF($O8432&lt;Assumptions!$B$17,"A",IF($O8432&lt;Assumptions!$B$18,"B",IF($O8432&lt;Assumptions!$B$19,"C",IF($O8432&lt;Assumptions!$B$20,"D","E"))))</f>
        <v>B</v>
      </c>
      <c r="S8432" s="75">
        <f t="shared" si="263"/>
        <v>0</v>
      </c>
    </row>
    <row r="8433" spans="1:19" ht="17.399999999999999" x14ac:dyDescent="0.3">
      <c r="A8433" s="39" t="s">
        <v>1278</v>
      </c>
      <c r="B8433" s="39" t="s">
        <v>62</v>
      </c>
      <c r="C8433" s="39" t="s">
        <v>135</v>
      </c>
      <c r="D8433" s="39" t="s">
        <v>38</v>
      </c>
      <c r="E8433" s="70" t="s">
        <v>27</v>
      </c>
      <c r="F8433" s="70" t="s">
        <v>40</v>
      </c>
      <c r="G8433" s="78">
        <v>45264</v>
      </c>
      <c r="H8433" s="78">
        <v>45870</v>
      </c>
      <c r="I8433" s="69">
        <v>2632589.37</v>
      </c>
      <c r="J8433" s="70">
        <v>35</v>
      </c>
      <c r="K8433" s="71">
        <v>0.63100000000000001</v>
      </c>
      <c r="L8433" s="70">
        <v>0</v>
      </c>
      <c r="M8433" s="71">
        <v>0.90400000000000003</v>
      </c>
      <c r="N8433" s="72"/>
      <c r="O8433" s="73">
        <f>MIN(1,MAX(0,(1/(1+EXP(-(Assumptions!$B$5 + Assumptions!$B$6*$N8433))))*Assumptions!$B$3))</f>
        <v>3.9165722796764356E-2</v>
      </c>
      <c r="P8433" s="73">
        <f>VLOOKUP($F8433,Assumptions!$A$23:$B$27,2,FALSE)*Assumptions!$B$4</f>
        <v>0.7</v>
      </c>
      <c r="Q8433" s="74">
        <f t="shared" si="262"/>
        <v>72175.085852189964</v>
      </c>
      <c r="R8433" s="75" t="str">
        <f>IF($O8433&lt;Assumptions!$B$17,"A",IF($O8433&lt;Assumptions!$B$18,"B",IF($O8433&lt;Assumptions!$B$19,"C",IF($O8433&lt;Assumptions!$B$20,"D","E"))))</f>
        <v>B</v>
      </c>
      <c r="S8433" s="75">
        <f t="shared" si="263"/>
        <v>0</v>
      </c>
    </row>
    <row r="8434" spans="1:19" ht="17.399999999999999" x14ac:dyDescent="0.3">
      <c r="A8434" s="39" t="s">
        <v>1278</v>
      </c>
      <c r="B8434" s="39" t="s">
        <v>62</v>
      </c>
      <c r="C8434" s="39" t="s">
        <v>135</v>
      </c>
      <c r="D8434" s="39" t="s">
        <v>38</v>
      </c>
      <c r="E8434" s="70" t="s">
        <v>27</v>
      </c>
      <c r="F8434" s="70" t="s">
        <v>40</v>
      </c>
      <c r="G8434" s="78">
        <v>45264</v>
      </c>
      <c r="H8434" s="78">
        <v>45901</v>
      </c>
      <c r="I8434" s="69">
        <v>2562480.27</v>
      </c>
      <c r="J8434" s="70">
        <v>0</v>
      </c>
      <c r="K8434" s="71">
        <v>1.147</v>
      </c>
      <c r="L8434" s="70">
        <v>0</v>
      </c>
      <c r="M8434" s="71">
        <v>0.90400000000000003</v>
      </c>
      <c r="N8434" s="72"/>
      <c r="O8434" s="73">
        <f>MIN(1,MAX(0,(1/(1+EXP(-(Assumptions!$B$5 + Assumptions!$B$6*$N8434))))*Assumptions!$B$3))</f>
        <v>3.9165722796764356E-2</v>
      </c>
      <c r="P8434" s="73">
        <f>VLOOKUP($F8434,Assumptions!$A$23:$B$27,2,FALSE)*Assumptions!$B$4</f>
        <v>0.7</v>
      </c>
      <c r="Q8434" s="74">
        <f t="shared" si="262"/>
        <v>70252.974348898511</v>
      </c>
      <c r="R8434" s="75" t="str">
        <f>IF($O8434&lt;Assumptions!$B$17,"A",IF($O8434&lt;Assumptions!$B$18,"B",IF($O8434&lt;Assumptions!$B$19,"C",IF($O8434&lt;Assumptions!$B$20,"D","E"))))</f>
        <v>B</v>
      </c>
      <c r="S8434" s="75">
        <f t="shared" si="263"/>
        <v>0</v>
      </c>
    </row>
    <row r="8435" spans="1:19" ht="17.399999999999999" x14ac:dyDescent="0.3">
      <c r="A8435" s="39" t="s">
        <v>1278</v>
      </c>
      <c r="B8435" s="39" t="s">
        <v>62</v>
      </c>
      <c r="C8435" s="39" t="s">
        <v>135</v>
      </c>
      <c r="D8435" s="39" t="s">
        <v>38</v>
      </c>
      <c r="E8435" s="70" t="s">
        <v>27</v>
      </c>
      <c r="F8435" s="70" t="s">
        <v>40</v>
      </c>
      <c r="G8435" s="78">
        <v>45264</v>
      </c>
      <c r="H8435" s="78">
        <v>45931</v>
      </c>
      <c r="I8435" s="69">
        <v>2480027.96</v>
      </c>
      <c r="J8435" s="70">
        <v>0</v>
      </c>
      <c r="K8435" s="71">
        <v>1.133</v>
      </c>
      <c r="L8435" s="70">
        <v>0</v>
      </c>
      <c r="M8435" s="71">
        <v>0.90400000000000003</v>
      </c>
      <c r="N8435" s="72"/>
      <c r="O8435" s="73">
        <f>MIN(1,MAX(0,(1/(1+EXP(-(Assumptions!$B$5 + Assumptions!$B$6*$N8435))))*Assumptions!$B$3))</f>
        <v>3.9165722796764356E-2</v>
      </c>
      <c r="P8435" s="73">
        <f>VLOOKUP($F8435,Assumptions!$A$23:$B$27,2,FALSE)*Assumptions!$B$4</f>
        <v>0.7</v>
      </c>
      <c r="Q8435" s="74">
        <f t="shared" si="262"/>
        <v>67992.461326709497</v>
      </c>
      <c r="R8435" s="75" t="str">
        <f>IF($O8435&lt;Assumptions!$B$17,"A",IF($O8435&lt;Assumptions!$B$18,"B",IF($O8435&lt;Assumptions!$B$19,"C",IF($O8435&lt;Assumptions!$B$20,"D","E"))))</f>
        <v>B</v>
      </c>
      <c r="S8435" s="75">
        <f t="shared" si="263"/>
        <v>0</v>
      </c>
    </row>
    <row r="8436" spans="1:19" ht="17.399999999999999" x14ac:dyDescent="0.3">
      <c r="A8436" s="39" t="s">
        <v>1278</v>
      </c>
      <c r="B8436" s="39" t="s">
        <v>62</v>
      </c>
      <c r="C8436" s="39" t="s">
        <v>135</v>
      </c>
      <c r="D8436" s="39" t="s">
        <v>38</v>
      </c>
      <c r="E8436" s="70" t="s">
        <v>27</v>
      </c>
      <c r="F8436" s="70" t="s">
        <v>40</v>
      </c>
      <c r="G8436" s="78">
        <v>45264</v>
      </c>
      <c r="H8436" s="78">
        <v>45962</v>
      </c>
      <c r="I8436" s="69">
        <v>2407574.4700000002</v>
      </c>
      <c r="J8436" s="70">
        <v>15</v>
      </c>
      <c r="K8436" s="71">
        <v>0.98399999999999999</v>
      </c>
      <c r="L8436" s="70">
        <v>0</v>
      </c>
      <c r="M8436" s="71">
        <v>0.90400000000000003</v>
      </c>
      <c r="N8436" s="72"/>
      <c r="O8436" s="73">
        <f>MIN(1,MAX(0,(1/(1+EXP(-(Assumptions!$B$5 + Assumptions!$B$6*$N8436))))*Assumptions!$B$3))</f>
        <v>3.9165722796764356E-2</v>
      </c>
      <c r="P8436" s="73">
        <f>VLOOKUP($F8436,Assumptions!$A$23:$B$27,2,FALSE)*Assumptions!$B$4</f>
        <v>0.7</v>
      </c>
      <c r="Q8436" s="74">
        <f t="shared" si="262"/>
        <v>66006.076013210797</v>
      </c>
      <c r="R8436" s="75" t="str">
        <f>IF($O8436&lt;Assumptions!$B$17,"A",IF($O8436&lt;Assumptions!$B$18,"B",IF($O8436&lt;Assumptions!$B$19,"C",IF($O8436&lt;Assumptions!$B$20,"D","E"))))</f>
        <v>B</v>
      </c>
      <c r="S8436" s="75">
        <f t="shared" si="263"/>
        <v>0</v>
      </c>
    </row>
    <row r="8437" spans="1:19" ht="17.399999999999999" x14ac:dyDescent="0.3">
      <c r="A8437" s="39" t="s">
        <v>1278</v>
      </c>
      <c r="B8437" s="39" t="s">
        <v>62</v>
      </c>
      <c r="C8437" s="39" t="s">
        <v>135</v>
      </c>
      <c r="D8437" s="39" t="s">
        <v>38</v>
      </c>
      <c r="E8437" s="70" t="s">
        <v>27</v>
      </c>
      <c r="F8437" s="70" t="s">
        <v>40</v>
      </c>
      <c r="G8437" s="78">
        <v>45264</v>
      </c>
      <c r="H8437" s="78">
        <v>45992</v>
      </c>
      <c r="I8437" s="69">
        <v>2336849.85</v>
      </c>
      <c r="J8437" s="70">
        <v>35</v>
      </c>
      <c r="K8437" s="71">
        <v>0.52</v>
      </c>
      <c r="L8437" s="70">
        <v>0</v>
      </c>
      <c r="M8437" s="71">
        <v>0.90400000000000003</v>
      </c>
      <c r="N8437" s="72"/>
      <c r="O8437" s="73">
        <f>MIN(1,MAX(0,(1/(1+EXP(-(Assumptions!$B$5 + Assumptions!$B$6*$N8437))))*Assumptions!$B$3))</f>
        <v>3.9165722796764356E-2</v>
      </c>
      <c r="P8437" s="73">
        <f>VLOOKUP($F8437,Assumptions!$A$23:$B$27,2,FALSE)*Assumptions!$B$4</f>
        <v>0.7</v>
      </c>
      <c r="Q8437" s="74">
        <f t="shared" si="262"/>
        <v>64067.089409932254</v>
      </c>
      <c r="R8437" s="75" t="str">
        <f>IF($O8437&lt;Assumptions!$B$17,"A",IF($O8437&lt;Assumptions!$B$18,"B",IF($O8437&lt;Assumptions!$B$19,"C",IF($O8437&lt;Assumptions!$B$20,"D","E"))))</f>
        <v>B</v>
      </c>
      <c r="S8437" s="75">
        <f t="shared" si="263"/>
        <v>0</v>
      </c>
    </row>
    <row r="8438" spans="1:19" ht="17.399999999999999" x14ac:dyDescent="0.3">
      <c r="A8438" s="39" t="s">
        <v>1280</v>
      </c>
      <c r="B8438" s="39" t="s">
        <v>93</v>
      </c>
      <c r="C8438" s="39" t="s">
        <v>135</v>
      </c>
      <c r="D8438" s="39" t="s">
        <v>26</v>
      </c>
      <c r="E8438" s="70" t="s">
        <v>46</v>
      </c>
      <c r="F8438" s="70" t="s">
        <v>24</v>
      </c>
      <c r="G8438" s="78">
        <v>45699</v>
      </c>
      <c r="H8438" s="78">
        <v>45689</v>
      </c>
      <c r="I8438" s="69">
        <v>2125068.7000000002</v>
      </c>
      <c r="J8438" s="70">
        <v>95</v>
      </c>
      <c r="K8438" s="71">
        <v>0.42</v>
      </c>
      <c r="L8438" s="70">
        <v>0</v>
      </c>
      <c r="M8438" s="71">
        <v>0.82699999999999996</v>
      </c>
      <c r="N8438" s="72"/>
      <c r="O8438" s="73">
        <f>MIN(1,MAX(0,(1/(1+EXP(-(Assumptions!$B$5 + Assumptions!$B$6*$N8438))))*Assumptions!$B$3))</f>
        <v>3.9165722796764356E-2</v>
      </c>
      <c r="P8438" s="73">
        <f>VLOOKUP($F8438,Assumptions!$A$23:$B$27,2,FALSE)*Assumptions!$B$4</f>
        <v>0.2</v>
      </c>
      <c r="Q8438" s="74">
        <f t="shared" si="262"/>
        <v>16645.970325656082</v>
      </c>
      <c r="R8438" s="75" t="str">
        <f>IF($O8438&lt;Assumptions!$B$17,"A",IF($O8438&lt;Assumptions!$B$18,"B",IF($O8438&lt;Assumptions!$B$19,"C",IF($O8438&lt;Assumptions!$B$20,"D","E"))))</f>
        <v>B</v>
      </c>
      <c r="S8438" s="75">
        <f t="shared" si="263"/>
        <v>0</v>
      </c>
    </row>
    <row r="8439" spans="1:19" ht="17.399999999999999" x14ac:dyDescent="0.3">
      <c r="A8439" s="39" t="s">
        <v>1280</v>
      </c>
      <c r="B8439" s="39" t="s">
        <v>93</v>
      </c>
      <c r="C8439" s="39" t="s">
        <v>135</v>
      </c>
      <c r="D8439" s="39" t="s">
        <v>26</v>
      </c>
      <c r="E8439" s="70" t="s">
        <v>46</v>
      </c>
      <c r="F8439" s="70" t="s">
        <v>24</v>
      </c>
      <c r="G8439" s="78">
        <v>45699</v>
      </c>
      <c r="H8439" s="78">
        <v>45717</v>
      </c>
      <c r="I8439" s="69">
        <v>2059699.85</v>
      </c>
      <c r="J8439" s="70">
        <v>65</v>
      </c>
      <c r="K8439" s="71">
        <v>0.54200000000000004</v>
      </c>
      <c r="L8439" s="70">
        <v>0</v>
      </c>
      <c r="M8439" s="71">
        <v>0.82699999999999996</v>
      </c>
      <c r="N8439" s="72"/>
      <c r="O8439" s="73">
        <f>MIN(1,MAX(0,(1/(1+EXP(-(Assumptions!$B$5 + Assumptions!$B$6*$N8439))))*Assumptions!$B$3))</f>
        <v>3.9165722796764356E-2</v>
      </c>
      <c r="P8439" s="73">
        <f>VLOOKUP($F8439,Assumptions!$A$23:$B$27,2,FALSE)*Assumptions!$B$4</f>
        <v>0.2</v>
      </c>
      <c r="Q8439" s="74">
        <f t="shared" si="262"/>
        <v>16133.926673927426</v>
      </c>
      <c r="R8439" s="75" t="str">
        <f>IF($O8439&lt;Assumptions!$B$17,"A",IF($O8439&lt;Assumptions!$B$18,"B",IF($O8439&lt;Assumptions!$B$19,"C",IF($O8439&lt;Assumptions!$B$20,"D","E"))))</f>
        <v>B</v>
      </c>
      <c r="S8439" s="75">
        <f t="shared" si="263"/>
        <v>0</v>
      </c>
    </row>
    <row r="8440" spans="1:19" ht="17.399999999999999" x14ac:dyDescent="0.3">
      <c r="A8440" s="39" t="s">
        <v>1280</v>
      </c>
      <c r="B8440" s="39" t="s">
        <v>93</v>
      </c>
      <c r="C8440" s="39" t="s">
        <v>135</v>
      </c>
      <c r="D8440" s="39" t="s">
        <v>26</v>
      </c>
      <c r="E8440" s="70" t="s">
        <v>46</v>
      </c>
      <c r="F8440" s="70" t="s">
        <v>24</v>
      </c>
      <c r="G8440" s="78">
        <v>45699</v>
      </c>
      <c r="H8440" s="78">
        <v>45748</v>
      </c>
      <c r="I8440" s="69">
        <v>2003032.82</v>
      </c>
      <c r="J8440" s="70">
        <v>0</v>
      </c>
      <c r="K8440" s="71">
        <v>1.0860000000000001</v>
      </c>
      <c r="L8440" s="70">
        <v>0</v>
      </c>
      <c r="M8440" s="71">
        <v>0.82699999999999996</v>
      </c>
      <c r="N8440" s="72"/>
      <c r="O8440" s="73">
        <f>MIN(1,MAX(0,(1/(1+EXP(-(Assumptions!$B$5 + Assumptions!$B$6*$N8440))))*Assumptions!$B$3))</f>
        <v>3.9165722796764356E-2</v>
      </c>
      <c r="P8440" s="73">
        <f>VLOOKUP($F8440,Assumptions!$A$23:$B$27,2,FALSE)*Assumptions!$B$4</f>
        <v>0.2</v>
      </c>
      <c r="Q8440" s="74">
        <f t="shared" si="262"/>
        <v>15690.045636188239</v>
      </c>
      <c r="R8440" s="75" t="str">
        <f>IF($O8440&lt;Assumptions!$B$17,"A",IF($O8440&lt;Assumptions!$B$18,"B",IF($O8440&lt;Assumptions!$B$19,"C",IF($O8440&lt;Assumptions!$B$20,"D","E"))))</f>
        <v>B</v>
      </c>
      <c r="S8440" s="75">
        <f t="shared" si="263"/>
        <v>0</v>
      </c>
    </row>
    <row r="8441" spans="1:19" ht="17.399999999999999" x14ac:dyDescent="0.3">
      <c r="A8441" s="39" t="s">
        <v>1280</v>
      </c>
      <c r="B8441" s="39" t="s">
        <v>93</v>
      </c>
      <c r="C8441" s="39" t="s">
        <v>135</v>
      </c>
      <c r="D8441" s="39" t="s">
        <v>26</v>
      </c>
      <c r="E8441" s="70" t="s">
        <v>46</v>
      </c>
      <c r="F8441" s="70" t="s">
        <v>24</v>
      </c>
      <c r="G8441" s="78">
        <v>45699</v>
      </c>
      <c r="H8441" s="78">
        <v>45778</v>
      </c>
      <c r="I8441" s="69">
        <v>1943684.24</v>
      </c>
      <c r="J8441" s="70">
        <v>0</v>
      </c>
      <c r="K8441" s="71">
        <v>1.095</v>
      </c>
      <c r="L8441" s="70">
        <v>0</v>
      </c>
      <c r="M8441" s="71">
        <v>0.82699999999999996</v>
      </c>
      <c r="N8441" s="72"/>
      <c r="O8441" s="73">
        <f>MIN(1,MAX(0,(1/(1+EXP(-(Assumptions!$B$5 + Assumptions!$B$6*$N8441))))*Assumptions!$B$3))</f>
        <v>3.9165722796764356E-2</v>
      </c>
      <c r="P8441" s="73">
        <f>VLOOKUP($F8441,Assumptions!$A$23:$B$27,2,FALSE)*Assumptions!$B$4</f>
        <v>0.2</v>
      </c>
      <c r="Q8441" s="74">
        <f t="shared" si="262"/>
        <v>15225.159629655922</v>
      </c>
      <c r="R8441" s="75" t="str">
        <f>IF($O8441&lt;Assumptions!$B$17,"A",IF($O8441&lt;Assumptions!$B$18,"B",IF($O8441&lt;Assumptions!$B$19,"C",IF($O8441&lt;Assumptions!$B$20,"D","E"))))</f>
        <v>B</v>
      </c>
      <c r="S8441" s="75">
        <f t="shared" si="263"/>
        <v>0</v>
      </c>
    </row>
    <row r="8442" spans="1:19" ht="17.399999999999999" x14ac:dyDescent="0.3">
      <c r="A8442" s="39" t="s">
        <v>1280</v>
      </c>
      <c r="B8442" s="39" t="s">
        <v>93</v>
      </c>
      <c r="C8442" s="39" t="s">
        <v>135</v>
      </c>
      <c r="D8442" s="39" t="s">
        <v>26</v>
      </c>
      <c r="E8442" s="70" t="s">
        <v>46</v>
      </c>
      <c r="F8442" s="70" t="s">
        <v>24</v>
      </c>
      <c r="G8442" s="78">
        <v>45699</v>
      </c>
      <c r="H8442" s="78">
        <v>45809</v>
      </c>
      <c r="I8442" s="69">
        <v>1884606.27</v>
      </c>
      <c r="J8442" s="70">
        <v>35</v>
      </c>
      <c r="K8442" s="71">
        <v>0.45800000000000002</v>
      </c>
      <c r="L8442" s="70">
        <v>0</v>
      </c>
      <c r="M8442" s="71">
        <v>0.82699999999999996</v>
      </c>
      <c r="N8442" s="72"/>
      <c r="O8442" s="73">
        <f>MIN(1,MAX(0,(1/(1+EXP(-(Assumptions!$B$5 + Assumptions!$B$6*$N8442))))*Assumptions!$B$3))</f>
        <v>3.9165722796764356E-2</v>
      </c>
      <c r="P8442" s="73">
        <f>VLOOKUP($F8442,Assumptions!$A$23:$B$27,2,FALSE)*Assumptions!$B$4</f>
        <v>0.2</v>
      </c>
      <c r="Q8442" s="74">
        <f t="shared" si="262"/>
        <v>14762.393350372808</v>
      </c>
      <c r="R8442" s="75" t="str">
        <f>IF($O8442&lt;Assumptions!$B$17,"A",IF($O8442&lt;Assumptions!$B$18,"B",IF($O8442&lt;Assumptions!$B$19,"C",IF($O8442&lt;Assumptions!$B$20,"D","E"))))</f>
        <v>B</v>
      </c>
      <c r="S8442" s="75">
        <f t="shared" si="263"/>
        <v>0</v>
      </c>
    </row>
    <row r="8443" spans="1:19" ht="17.399999999999999" x14ac:dyDescent="0.3">
      <c r="A8443" s="39" t="s">
        <v>1280</v>
      </c>
      <c r="B8443" s="39" t="s">
        <v>93</v>
      </c>
      <c r="C8443" s="39" t="s">
        <v>135</v>
      </c>
      <c r="D8443" s="39" t="s">
        <v>26</v>
      </c>
      <c r="E8443" s="70" t="s">
        <v>46</v>
      </c>
      <c r="F8443" s="70" t="s">
        <v>24</v>
      </c>
      <c r="G8443" s="78">
        <v>45699</v>
      </c>
      <c r="H8443" s="78">
        <v>45839</v>
      </c>
      <c r="I8443" s="69">
        <v>1825032.75</v>
      </c>
      <c r="J8443" s="70">
        <v>95</v>
      </c>
      <c r="K8443" s="71">
        <v>0.39600000000000002</v>
      </c>
      <c r="L8443" s="70">
        <v>0</v>
      </c>
      <c r="M8443" s="71">
        <v>0.82699999999999996</v>
      </c>
      <c r="N8443" s="72"/>
      <c r="O8443" s="73">
        <f>MIN(1,MAX(0,(1/(1+EXP(-(Assumptions!$B$5 + Assumptions!$B$6*$N8443))))*Assumptions!$B$3))</f>
        <v>3.9165722796764356E-2</v>
      </c>
      <c r="P8443" s="73">
        <f>VLOOKUP($F8443,Assumptions!$A$23:$B$27,2,FALSE)*Assumptions!$B$4</f>
        <v>0.2</v>
      </c>
      <c r="Q8443" s="74">
        <f t="shared" si="262"/>
        <v>14295.745356303309</v>
      </c>
      <c r="R8443" s="75" t="str">
        <f>IF($O8443&lt;Assumptions!$B$17,"A",IF($O8443&lt;Assumptions!$B$18,"B",IF($O8443&lt;Assumptions!$B$19,"C",IF($O8443&lt;Assumptions!$B$20,"D","E"))))</f>
        <v>B</v>
      </c>
      <c r="S8443" s="75">
        <f t="shared" si="263"/>
        <v>0</v>
      </c>
    </row>
    <row r="8444" spans="1:19" ht="17.399999999999999" x14ac:dyDescent="0.3">
      <c r="A8444" s="39" t="s">
        <v>1280</v>
      </c>
      <c r="B8444" s="39" t="s">
        <v>93</v>
      </c>
      <c r="C8444" s="39" t="s">
        <v>135</v>
      </c>
      <c r="D8444" s="39" t="s">
        <v>26</v>
      </c>
      <c r="E8444" s="70" t="s">
        <v>46</v>
      </c>
      <c r="F8444" s="70" t="s">
        <v>24</v>
      </c>
      <c r="G8444" s="78">
        <v>45699</v>
      </c>
      <c r="H8444" s="78">
        <v>45870</v>
      </c>
      <c r="I8444" s="69">
        <v>1775294.88</v>
      </c>
      <c r="J8444" s="70">
        <v>35</v>
      </c>
      <c r="K8444" s="71">
        <v>0.60099999999999998</v>
      </c>
      <c r="L8444" s="70">
        <v>0</v>
      </c>
      <c r="M8444" s="71">
        <v>0.82699999999999996</v>
      </c>
      <c r="N8444" s="72"/>
      <c r="O8444" s="73">
        <f>MIN(1,MAX(0,(1/(1+EXP(-(Assumptions!$B$5 + Assumptions!$B$6*$N8444))))*Assumptions!$B$3))</f>
        <v>3.9165722796764356E-2</v>
      </c>
      <c r="P8444" s="73">
        <f>VLOOKUP($F8444,Assumptions!$A$23:$B$27,2,FALSE)*Assumptions!$B$4</f>
        <v>0.2</v>
      </c>
      <c r="Q8444" s="74">
        <f t="shared" si="262"/>
        <v>13906.141430519006</v>
      </c>
      <c r="R8444" s="75" t="str">
        <f>IF($O8444&lt;Assumptions!$B$17,"A",IF($O8444&lt;Assumptions!$B$18,"B",IF($O8444&lt;Assumptions!$B$19,"C",IF($O8444&lt;Assumptions!$B$20,"D","E"))))</f>
        <v>B</v>
      </c>
      <c r="S8444" s="75">
        <f t="shared" si="263"/>
        <v>0</v>
      </c>
    </row>
    <row r="8445" spans="1:19" ht="17.399999999999999" x14ac:dyDescent="0.3">
      <c r="A8445" s="39" t="s">
        <v>1280</v>
      </c>
      <c r="B8445" s="39" t="s">
        <v>93</v>
      </c>
      <c r="C8445" s="39" t="s">
        <v>135</v>
      </c>
      <c r="D8445" s="39" t="s">
        <v>26</v>
      </c>
      <c r="E8445" s="70" t="s">
        <v>46</v>
      </c>
      <c r="F8445" s="70" t="s">
        <v>24</v>
      </c>
      <c r="G8445" s="78">
        <v>45699</v>
      </c>
      <c r="H8445" s="78">
        <v>45901</v>
      </c>
      <c r="I8445" s="69">
        <v>1716864.98</v>
      </c>
      <c r="J8445" s="70">
        <v>35</v>
      </c>
      <c r="K8445" s="71">
        <v>0.81100000000000005</v>
      </c>
      <c r="L8445" s="70">
        <v>0</v>
      </c>
      <c r="M8445" s="71">
        <v>0.82699999999999996</v>
      </c>
      <c r="N8445" s="72"/>
      <c r="O8445" s="73">
        <f>MIN(1,MAX(0,(1/(1+EXP(-(Assumptions!$B$5 + Assumptions!$B$6*$N8445))))*Assumptions!$B$3))</f>
        <v>3.9165722796764356E-2</v>
      </c>
      <c r="P8445" s="73">
        <f>VLOOKUP($F8445,Assumptions!$A$23:$B$27,2,FALSE)*Assumptions!$B$4</f>
        <v>0.2</v>
      </c>
      <c r="Q8445" s="74">
        <f t="shared" si="262"/>
        <v>13448.451577230477</v>
      </c>
      <c r="R8445" s="75" t="str">
        <f>IF($O8445&lt;Assumptions!$B$17,"A",IF($O8445&lt;Assumptions!$B$18,"B",IF($O8445&lt;Assumptions!$B$19,"C",IF($O8445&lt;Assumptions!$B$20,"D","E"))))</f>
        <v>B</v>
      </c>
      <c r="S8445" s="75">
        <f t="shared" si="263"/>
        <v>0</v>
      </c>
    </row>
    <row r="8446" spans="1:19" ht="17.399999999999999" x14ac:dyDescent="0.3">
      <c r="A8446" s="39" t="s">
        <v>1280</v>
      </c>
      <c r="B8446" s="39" t="s">
        <v>93</v>
      </c>
      <c r="C8446" s="39" t="s">
        <v>135</v>
      </c>
      <c r="D8446" s="39" t="s">
        <v>26</v>
      </c>
      <c r="E8446" s="70" t="s">
        <v>46</v>
      </c>
      <c r="F8446" s="70" t="s">
        <v>24</v>
      </c>
      <c r="G8446" s="78">
        <v>45699</v>
      </c>
      <c r="H8446" s="78">
        <v>45931</v>
      </c>
      <c r="I8446" s="69">
        <v>1668462.21</v>
      </c>
      <c r="J8446" s="70">
        <v>65</v>
      </c>
      <c r="K8446" s="71">
        <v>0.42299999999999999</v>
      </c>
      <c r="L8446" s="70">
        <v>0</v>
      </c>
      <c r="M8446" s="71">
        <v>0.82699999999999996</v>
      </c>
      <c r="N8446" s="72"/>
      <c r="O8446" s="73">
        <f>MIN(1,MAX(0,(1/(1+EXP(-(Assumptions!$B$5 + Assumptions!$B$6*$N8446))))*Assumptions!$B$3))</f>
        <v>3.9165722796764356E-2</v>
      </c>
      <c r="P8446" s="73">
        <f>VLOOKUP($F8446,Assumptions!$A$23:$B$27,2,FALSE)*Assumptions!$B$4</f>
        <v>0.2</v>
      </c>
      <c r="Q8446" s="74">
        <f t="shared" si="262"/>
        <v>13069.305682747368</v>
      </c>
      <c r="R8446" s="75" t="str">
        <f>IF($O8446&lt;Assumptions!$B$17,"A",IF($O8446&lt;Assumptions!$B$18,"B",IF($O8446&lt;Assumptions!$B$19,"C",IF($O8446&lt;Assumptions!$B$20,"D","E"))))</f>
        <v>B</v>
      </c>
      <c r="S8446" s="75">
        <f t="shared" si="263"/>
        <v>0</v>
      </c>
    </row>
    <row r="8447" spans="1:19" ht="17.399999999999999" x14ac:dyDescent="0.3">
      <c r="A8447" s="39" t="s">
        <v>1280</v>
      </c>
      <c r="B8447" s="39" t="s">
        <v>93</v>
      </c>
      <c r="C8447" s="39" t="s">
        <v>135</v>
      </c>
      <c r="D8447" s="39" t="s">
        <v>26</v>
      </c>
      <c r="E8447" s="70" t="s">
        <v>46</v>
      </c>
      <c r="F8447" s="70" t="s">
        <v>24</v>
      </c>
      <c r="G8447" s="78">
        <v>45699</v>
      </c>
      <c r="H8447" s="78">
        <v>45962</v>
      </c>
      <c r="I8447" s="69">
        <v>1615040.34</v>
      </c>
      <c r="J8447" s="70">
        <v>35</v>
      </c>
      <c r="K8447" s="71">
        <v>0.52700000000000002</v>
      </c>
      <c r="L8447" s="70">
        <v>0</v>
      </c>
      <c r="M8447" s="71">
        <v>0.82699999999999996</v>
      </c>
      <c r="N8447" s="72"/>
      <c r="O8447" s="73">
        <f>MIN(1,MAX(0,(1/(1+EXP(-(Assumptions!$B$5 + Assumptions!$B$6*$N8447))))*Assumptions!$B$3))</f>
        <v>3.9165722796764356E-2</v>
      </c>
      <c r="P8447" s="73">
        <f>VLOOKUP($F8447,Assumptions!$A$23:$B$27,2,FALSE)*Assumptions!$B$4</f>
        <v>0.2</v>
      </c>
      <c r="Q8447" s="74">
        <f t="shared" si="262"/>
        <v>12650.844452406413</v>
      </c>
      <c r="R8447" s="75" t="str">
        <f>IF($O8447&lt;Assumptions!$B$17,"A",IF($O8447&lt;Assumptions!$B$18,"B",IF($O8447&lt;Assumptions!$B$19,"C",IF($O8447&lt;Assumptions!$B$20,"D","E"))))</f>
        <v>B</v>
      </c>
      <c r="S8447" s="75">
        <f t="shared" si="263"/>
        <v>0</v>
      </c>
    </row>
    <row r="8448" spans="1:19" ht="17.399999999999999" x14ac:dyDescent="0.3">
      <c r="A8448" s="39" t="s">
        <v>1280</v>
      </c>
      <c r="B8448" s="39" t="s">
        <v>93</v>
      </c>
      <c r="C8448" s="39" t="s">
        <v>135</v>
      </c>
      <c r="D8448" s="39" t="s">
        <v>26</v>
      </c>
      <c r="E8448" s="70" t="s">
        <v>46</v>
      </c>
      <c r="F8448" s="70" t="s">
        <v>24</v>
      </c>
      <c r="G8448" s="78">
        <v>45699</v>
      </c>
      <c r="H8448" s="78">
        <v>45992</v>
      </c>
      <c r="I8448" s="69">
        <v>1567757.38</v>
      </c>
      <c r="J8448" s="70">
        <v>95</v>
      </c>
      <c r="K8448" s="71">
        <v>0.23499999999999999</v>
      </c>
      <c r="L8448" s="70">
        <v>1</v>
      </c>
      <c r="M8448" s="71">
        <v>0.82699999999999996</v>
      </c>
      <c r="N8448" s="72"/>
      <c r="O8448" s="73">
        <f>MIN(1,MAX(0,(1/(1+EXP(-(Assumptions!$B$5 + Assumptions!$B$6*$N8448))))*Assumptions!$B$3))</f>
        <v>3.9165722796764356E-2</v>
      </c>
      <c r="P8448" s="73">
        <f>VLOOKUP($F8448,Assumptions!$A$23:$B$27,2,FALSE)*Assumptions!$B$4</f>
        <v>0.2</v>
      </c>
      <c r="Q8448" s="74">
        <f t="shared" si="262"/>
        <v>12280.470191532311</v>
      </c>
      <c r="R8448" s="75" t="str">
        <f>IF($O8448&lt;Assumptions!$B$17,"A",IF($O8448&lt;Assumptions!$B$18,"B",IF($O8448&lt;Assumptions!$B$19,"C",IF($O8448&lt;Assumptions!$B$20,"D","E"))))</f>
        <v>B</v>
      </c>
      <c r="S8448" s="75">
        <f t="shared" si="263"/>
        <v>0</v>
      </c>
    </row>
    <row r="8449" spans="1:19" ht="17.399999999999999" x14ac:dyDescent="0.3">
      <c r="A8449" s="39" t="s">
        <v>1281</v>
      </c>
      <c r="B8449" s="39" t="s">
        <v>77</v>
      </c>
      <c r="C8449" s="39" t="s">
        <v>22</v>
      </c>
      <c r="D8449" s="39" t="s">
        <v>42</v>
      </c>
      <c r="E8449" s="70" t="s">
        <v>43</v>
      </c>
      <c r="F8449" s="70" t="s">
        <v>24</v>
      </c>
      <c r="G8449" s="78">
        <v>44502</v>
      </c>
      <c r="H8449" s="78">
        <v>45658</v>
      </c>
      <c r="I8449" s="69">
        <v>7924461.2599999998</v>
      </c>
      <c r="J8449" s="70">
        <v>35</v>
      </c>
      <c r="K8449" s="71">
        <v>0.46400000000000002</v>
      </c>
      <c r="L8449" s="70">
        <v>0</v>
      </c>
      <c r="M8449" s="71">
        <v>0.61899999999999999</v>
      </c>
      <c r="N8449" s="72"/>
      <c r="O8449" s="73">
        <f>MIN(1,MAX(0,(1/(1+EXP(-(Assumptions!$B$5 + Assumptions!$B$6*$N8449))))*Assumptions!$B$3))</f>
        <v>3.9165722796764356E-2</v>
      </c>
      <c r="P8449" s="73">
        <f>VLOOKUP($F8449,Assumptions!$A$23:$B$27,2,FALSE)*Assumptions!$B$4</f>
        <v>0.2</v>
      </c>
      <c r="Q8449" s="74">
        <f t="shared" ref="Q8449:Q8512" si="264">$I8449*$O8449*$P8449</f>
        <v>62073.450604571604</v>
      </c>
      <c r="R8449" s="75" t="str">
        <f>IF($O8449&lt;Assumptions!$B$17,"A",IF($O8449&lt;Assumptions!$B$18,"B",IF($O8449&lt;Assumptions!$B$19,"C",IF($O8449&lt;Assumptions!$B$20,"D","E"))))</f>
        <v>B</v>
      </c>
      <c r="S8449" s="75">
        <f t="shared" ref="S8449:S8512" si="265">--($J8449&gt;=180)</f>
        <v>0</v>
      </c>
    </row>
    <row r="8450" spans="1:19" ht="17.399999999999999" x14ac:dyDescent="0.3">
      <c r="A8450" s="39" t="s">
        <v>1281</v>
      </c>
      <c r="B8450" s="39" t="s">
        <v>77</v>
      </c>
      <c r="C8450" s="39" t="s">
        <v>22</v>
      </c>
      <c r="D8450" s="39" t="s">
        <v>42</v>
      </c>
      <c r="E8450" s="70" t="s">
        <v>43</v>
      </c>
      <c r="F8450" s="70" t="s">
        <v>24</v>
      </c>
      <c r="G8450" s="78">
        <v>44502</v>
      </c>
      <c r="H8450" s="78">
        <v>45689</v>
      </c>
      <c r="I8450" s="69">
        <v>7758493</v>
      </c>
      <c r="J8450" s="70">
        <v>35</v>
      </c>
      <c r="K8450" s="71">
        <v>0.48299999999999998</v>
      </c>
      <c r="L8450" s="70">
        <v>0</v>
      </c>
      <c r="M8450" s="71">
        <v>0.61899999999999999</v>
      </c>
      <c r="N8450" s="72"/>
      <c r="O8450" s="73">
        <f>MIN(1,MAX(0,(1/(1+EXP(-(Assumptions!$B$5 + Assumptions!$B$6*$N8450))))*Assumptions!$B$3))</f>
        <v>3.9165722796764356E-2</v>
      </c>
      <c r="P8450" s="73">
        <f>VLOOKUP($F8450,Assumptions!$A$23:$B$27,2,FALSE)*Assumptions!$B$4</f>
        <v>0.2</v>
      </c>
      <c r="Q8450" s="74">
        <f t="shared" si="264"/>
        <v>60773.397231727344</v>
      </c>
      <c r="R8450" s="75" t="str">
        <f>IF($O8450&lt;Assumptions!$B$17,"A",IF($O8450&lt;Assumptions!$B$18,"B",IF($O8450&lt;Assumptions!$B$19,"C",IF($O8450&lt;Assumptions!$B$20,"D","E"))))</f>
        <v>B</v>
      </c>
      <c r="S8450" s="75">
        <f t="shared" si="265"/>
        <v>0</v>
      </c>
    </row>
    <row r="8451" spans="1:19" ht="17.399999999999999" x14ac:dyDescent="0.3">
      <c r="A8451" s="39" t="s">
        <v>1281</v>
      </c>
      <c r="B8451" s="39" t="s">
        <v>77</v>
      </c>
      <c r="C8451" s="39" t="s">
        <v>22</v>
      </c>
      <c r="D8451" s="39" t="s">
        <v>42</v>
      </c>
      <c r="E8451" s="70" t="s">
        <v>43</v>
      </c>
      <c r="F8451" s="70" t="s">
        <v>24</v>
      </c>
      <c r="G8451" s="78">
        <v>44502</v>
      </c>
      <c r="H8451" s="78">
        <v>45717</v>
      </c>
      <c r="I8451" s="69">
        <v>7609539.6200000001</v>
      </c>
      <c r="J8451" s="70">
        <v>0</v>
      </c>
      <c r="K8451" s="71">
        <v>0.98799999999999999</v>
      </c>
      <c r="L8451" s="70">
        <v>0</v>
      </c>
      <c r="M8451" s="71">
        <v>0.61899999999999999</v>
      </c>
      <c r="N8451" s="72"/>
      <c r="O8451" s="73">
        <f>MIN(1,MAX(0,(1/(1+EXP(-(Assumptions!$B$5 + Assumptions!$B$6*$N8451))))*Assumptions!$B$3))</f>
        <v>3.9165722796764356E-2</v>
      </c>
      <c r="P8451" s="73">
        <f>VLOOKUP($F8451,Assumptions!$A$23:$B$27,2,FALSE)*Assumptions!$B$4</f>
        <v>0.2</v>
      </c>
      <c r="Q8451" s="74">
        <f t="shared" si="264"/>
        <v>59606.623873583114</v>
      </c>
      <c r="R8451" s="75" t="str">
        <f>IF($O8451&lt;Assumptions!$B$17,"A",IF($O8451&lt;Assumptions!$B$18,"B",IF($O8451&lt;Assumptions!$B$19,"C",IF($O8451&lt;Assumptions!$B$20,"D","E"))))</f>
        <v>B</v>
      </c>
      <c r="S8451" s="75">
        <f t="shared" si="265"/>
        <v>0</v>
      </c>
    </row>
    <row r="8452" spans="1:19" ht="17.399999999999999" x14ac:dyDescent="0.3">
      <c r="A8452" s="39" t="s">
        <v>1281</v>
      </c>
      <c r="B8452" s="39" t="s">
        <v>77</v>
      </c>
      <c r="C8452" s="39" t="s">
        <v>22</v>
      </c>
      <c r="D8452" s="39" t="s">
        <v>42</v>
      </c>
      <c r="E8452" s="70" t="s">
        <v>43</v>
      </c>
      <c r="F8452" s="70" t="s">
        <v>24</v>
      </c>
      <c r="G8452" s="78">
        <v>44502</v>
      </c>
      <c r="H8452" s="78">
        <v>45748</v>
      </c>
      <c r="I8452" s="69">
        <v>7464267.6100000003</v>
      </c>
      <c r="J8452" s="70">
        <v>35</v>
      </c>
      <c r="K8452" s="71">
        <v>0.55900000000000005</v>
      </c>
      <c r="L8452" s="70">
        <v>0</v>
      </c>
      <c r="M8452" s="71">
        <v>0.61899999999999999</v>
      </c>
      <c r="N8452" s="72"/>
      <c r="O8452" s="73">
        <f>MIN(1,MAX(0,(1/(1+EXP(-(Assumptions!$B$5 + Assumptions!$B$6*$N8452))))*Assumptions!$B$3))</f>
        <v>3.9165722796764356E-2</v>
      </c>
      <c r="P8452" s="73">
        <f>VLOOKUP($F8452,Assumptions!$A$23:$B$27,2,FALSE)*Assumptions!$B$4</f>
        <v>0.2</v>
      </c>
      <c r="Q8452" s="74">
        <f t="shared" si="264"/>
        <v>58468.687218825362</v>
      </c>
      <c r="R8452" s="75" t="str">
        <f>IF($O8452&lt;Assumptions!$B$17,"A",IF($O8452&lt;Assumptions!$B$18,"B",IF($O8452&lt;Assumptions!$B$19,"C",IF($O8452&lt;Assumptions!$B$20,"D","E"))))</f>
        <v>B</v>
      </c>
      <c r="S8452" s="75">
        <f t="shared" si="265"/>
        <v>0</v>
      </c>
    </row>
    <row r="8453" spans="1:19" ht="17.399999999999999" x14ac:dyDescent="0.3">
      <c r="A8453" s="39" t="s">
        <v>1281</v>
      </c>
      <c r="B8453" s="39" t="s">
        <v>77</v>
      </c>
      <c r="C8453" s="39" t="s">
        <v>22</v>
      </c>
      <c r="D8453" s="39" t="s">
        <v>42</v>
      </c>
      <c r="E8453" s="70" t="s">
        <v>43</v>
      </c>
      <c r="F8453" s="70" t="s">
        <v>24</v>
      </c>
      <c r="G8453" s="78">
        <v>44502</v>
      </c>
      <c r="H8453" s="78">
        <v>45778</v>
      </c>
      <c r="I8453" s="69">
        <v>7330139.0499999998</v>
      </c>
      <c r="J8453" s="70">
        <v>15</v>
      </c>
      <c r="K8453" s="71">
        <v>1.03</v>
      </c>
      <c r="L8453" s="70">
        <v>0</v>
      </c>
      <c r="M8453" s="71">
        <v>0.61899999999999999</v>
      </c>
      <c r="N8453" s="72"/>
      <c r="O8453" s="73">
        <f>MIN(1,MAX(0,(1/(1+EXP(-(Assumptions!$B$5 + Assumptions!$B$6*$N8453))))*Assumptions!$B$3))</f>
        <v>3.9165722796764356E-2</v>
      </c>
      <c r="P8453" s="73">
        <f>VLOOKUP($F8453,Assumptions!$A$23:$B$27,2,FALSE)*Assumptions!$B$4</f>
        <v>0.2</v>
      </c>
      <c r="Q8453" s="74">
        <f t="shared" si="264"/>
        <v>57418.03881880753</v>
      </c>
      <c r="R8453" s="75" t="str">
        <f>IF($O8453&lt;Assumptions!$B$17,"A",IF($O8453&lt;Assumptions!$B$18,"B",IF($O8453&lt;Assumptions!$B$19,"C",IF($O8453&lt;Assumptions!$B$20,"D","E"))))</f>
        <v>B</v>
      </c>
      <c r="S8453" s="75">
        <f t="shared" si="265"/>
        <v>0</v>
      </c>
    </row>
    <row r="8454" spans="1:19" ht="17.399999999999999" x14ac:dyDescent="0.3">
      <c r="A8454" s="39" t="s">
        <v>1281</v>
      </c>
      <c r="B8454" s="39" t="s">
        <v>77</v>
      </c>
      <c r="C8454" s="39" t="s">
        <v>22</v>
      </c>
      <c r="D8454" s="39" t="s">
        <v>42</v>
      </c>
      <c r="E8454" s="70" t="s">
        <v>43</v>
      </c>
      <c r="F8454" s="70" t="s">
        <v>24</v>
      </c>
      <c r="G8454" s="78">
        <v>44502</v>
      </c>
      <c r="H8454" s="78">
        <v>45809</v>
      </c>
      <c r="I8454" s="69">
        <v>7330139.0499999998</v>
      </c>
      <c r="J8454" s="70">
        <v>185</v>
      </c>
      <c r="K8454" s="71">
        <v>9.7000000000000003E-2</v>
      </c>
      <c r="L8454" s="70">
        <v>0</v>
      </c>
      <c r="M8454" s="71">
        <v>0.61899999999999999</v>
      </c>
      <c r="N8454" s="72"/>
      <c r="O8454" s="73">
        <f>MIN(1,MAX(0,(1/(1+EXP(-(Assumptions!$B$5 + Assumptions!$B$6*$N8454))))*Assumptions!$B$3))</f>
        <v>3.9165722796764356E-2</v>
      </c>
      <c r="P8454" s="73">
        <f>VLOOKUP($F8454,Assumptions!$A$23:$B$27,2,FALSE)*Assumptions!$B$4</f>
        <v>0.2</v>
      </c>
      <c r="Q8454" s="74">
        <f t="shared" si="264"/>
        <v>57418.03881880753</v>
      </c>
      <c r="R8454" s="75" t="str">
        <f>IF($O8454&lt;Assumptions!$B$17,"A",IF($O8454&lt;Assumptions!$B$18,"B",IF($O8454&lt;Assumptions!$B$19,"C",IF($O8454&lt;Assumptions!$B$20,"D","E"))))</f>
        <v>B</v>
      </c>
      <c r="S8454" s="75">
        <f t="shared" si="265"/>
        <v>1</v>
      </c>
    </row>
    <row r="8455" spans="1:19" ht="17.399999999999999" x14ac:dyDescent="0.3">
      <c r="A8455" s="39" t="s">
        <v>1281</v>
      </c>
      <c r="B8455" s="39" t="s">
        <v>77</v>
      </c>
      <c r="C8455" s="39" t="s">
        <v>22</v>
      </c>
      <c r="D8455" s="39" t="s">
        <v>42</v>
      </c>
      <c r="E8455" s="70" t="s">
        <v>43</v>
      </c>
      <c r="F8455" s="70" t="s">
        <v>24</v>
      </c>
      <c r="G8455" s="78">
        <v>44502</v>
      </c>
      <c r="H8455" s="78">
        <v>45839</v>
      </c>
      <c r="I8455" s="69">
        <v>7330139.0499999998</v>
      </c>
      <c r="J8455" s="70">
        <v>999</v>
      </c>
      <c r="K8455" s="71">
        <v>0.17100000000000001</v>
      </c>
      <c r="L8455" s="70">
        <v>0</v>
      </c>
      <c r="M8455" s="71">
        <v>0.61899999999999999</v>
      </c>
      <c r="N8455" s="72"/>
      <c r="O8455" s="73">
        <f>MIN(1,MAX(0,(1/(1+EXP(-(Assumptions!$B$5 + Assumptions!$B$6*$N8455))))*Assumptions!$B$3))</f>
        <v>3.9165722796764356E-2</v>
      </c>
      <c r="P8455" s="73">
        <f>VLOOKUP($F8455,Assumptions!$A$23:$B$27,2,FALSE)*Assumptions!$B$4</f>
        <v>0.2</v>
      </c>
      <c r="Q8455" s="74">
        <f t="shared" si="264"/>
        <v>57418.03881880753</v>
      </c>
      <c r="R8455" s="75" t="str">
        <f>IF($O8455&lt;Assumptions!$B$17,"A",IF($O8455&lt;Assumptions!$B$18,"B",IF($O8455&lt;Assumptions!$B$19,"C",IF($O8455&lt;Assumptions!$B$20,"D","E"))))</f>
        <v>B</v>
      </c>
      <c r="S8455" s="75">
        <f t="shared" si="265"/>
        <v>1</v>
      </c>
    </row>
    <row r="8456" spans="1:19" ht="17.399999999999999" x14ac:dyDescent="0.3">
      <c r="A8456" s="39" t="s">
        <v>1281</v>
      </c>
      <c r="B8456" s="39" t="s">
        <v>77</v>
      </c>
      <c r="C8456" s="39" t="s">
        <v>22</v>
      </c>
      <c r="D8456" s="39" t="s">
        <v>42</v>
      </c>
      <c r="E8456" s="70" t="s">
        <v>43</v>
      </c>
      <c r="F8456" s="70" t="s">
        <v>24</v>
      </c>
      <c r="G8456" s="78">
        <v>44502</v>
      </c>
      <c r="H8456" s="78">
        <v>45870</v>
      </c>
      <c r="I8456" s="69">
        <v>7330139.0499999998</v>
      </c>
      <c r="J8456" s="70">
        <v>999</v>
      </c>
      <c r="K8456" s="71">
        <v>9.0999999999999998E-2</v>
      </c>
      <c r="L8456" s="70">
        <v>0</v>
      </c>
      <c r="M8456" s="71">
        <v>0.61899999999999999</v>
      </c>
      <c r="N8456" s="72"/>
      <c r="O8456" s="73">
        <f>MIN(1,MAX(0,(1/(1+EXP(-(Assumptions!$B$5 + Assumptions!$B$6*$N8456))))*Assumptions!$B$3))</f>
        <v>3.9165722796764356E-2</v>
      </c>
      <c r="P8456" s="73">
        <f>VLOOKUP($F8456,Assumptions!$A$23:$B$27,2,FALSE)*Assumptions!$B$4</f>
        <v>0.2</v>
      </c>
      <c r="Q8456" s="74">
        <f t="shared" si="264"/>
        <v>57418.03881880753</v>
      </c>
      <c r="R8456" s="75" t="str">
        <f>IF($O8456&lt;Assumptions!$B$17,"A",IF($O8456&lt;Assumptions!$B$18,"B",IF($O8456&lt;Assumptions!$B$19,"C",IF($O8456&lt;Assumptions!$B$20,"D","E"))))</f>
        <v>B</v>
      </c>
      <c r="S8456" s="75">
        <f t="shared" si="265"/>
        <v>1</v>
      </c>
    </row>
    <row r="8457" spans="1:19" ht="17.399999999999999" x14ac:dyDescent="0.3">
      <c r="A8457" s="39" t="s">
        <v>1281</v>
      </c>
      <c r="B8457" s="39" t="s">
        <v>77</v>
      </c>
      <c r="C8457" s="39" t="s">
        <v>22</v>
      </c>
      <c r="D8457" s="39" t="s">
        <v>42</v>
      </c>
      <c r="E8457" s="70" t="s">
        <v>43</v>
      </c>
      <c r="F8457" s="70" t="s">
        <v>24</v>
      </c>
      <c r="G8457" s="78">
        <v>44502</v>
      </c>
      <c r="H8457" s="78">
        <v>45901</v>
      </c>
      <c r="I8457" s="69">
        <v>7330139.0499999998</v>
      </c>
      <c r="J8457" s="70">
        <v>999</v>
      </c>
      <c r="K8457" s="71">
        <v>0.154</v>
      </c>
      <c r="L8457" s="70">
        <v>0</v>
      </c>
      <c r="M8457" s="71">
        <v>0.61899999999999999</v>
      </c>
      <c r="N8457" s="72"/>
      <c r="O8457" s="73">
        <f>MIN(1,MAX(0,(1/(1+EXP(-(Assumptions!$B$5 + Assumptions!$B$6*$N8457))))*Assumptions!$B$3))</f>
        <v>3.9165722796764356E-2</v>
      </c>
      <c r="P8457" s="73">
        <f>VLOOKUP($F8457,Assumptions!$A$23:$B$27,2,FALSE)*Assumptions!$B$4</f>
        <v>0.2</v>
      </c>
      <c r="Q8457" s="74">
        <f t="shared" si="264"/>
        <v>57418.03881880753</v>
      </c>
      <c r="R8457" s="75" t="str">
        <f>IF($O8457&lt;Assumptions!$B$17,"A",IF($O8457&lt;Assumptions!$B$18,"B",IF($O8457&lt;Assumptions!$B$19,"C",IF($O8457&lt;Assumptions!$B$20,"D","E"))))</f>
        <v>B</v>
      </c>
      <c r="S8457" s="75">
        <f t="shared" si="265"/>
        <v>1</v>
      </c>
    </row>
    <row r="8458" spans="1:19" ht="17.399999999999999" x14ac:dyDescent="0.3">
      <c r="A8458" s="39" t="s">
        <v>1281</v>
      </c>
      <c r="B8458" s="39" t="s">
        <v>77</v>
      </c>
      <c r="C8458" s="39" t="s">
        <v>22</v>
      </c>
      <c r="D8458" s="39" t="s">
        <v>42</v>
      </c>
      <c r="E8458" s="70" t="s">
        <v>43</v>
      </c>
      <c r="F8458" s="70" t="s">
        <v>24</v>
      </c>
      <c r="G8458" s="78">
        <v>44502</v>
      </c>
      <c r="H8458" s="78">
        <v>45931</v>
      </c>
      <c r="I8458" s="69">
        <v>7330139.0499999998</v>
      </c>
      <c r="J8458" s="70">
        <v>999</v>
      </c>
      <c r="K8458" s="71">
        <v>0.111</v>
      </c>
      <c r="L8458" s="70">
        <v>0</v>
      </c>
      <c r="M8458" s="71">
        <v>0.61899999999999999</v>
      </c>
      <c r="N8458" s="72"/>
      <c r="O8458" s="73">
        <f>MIN(1,MAX(0,(1/(1+EXP(-(Assumptions!$B$5 + Assumptions!$B$6*$N8458))))*Assumptions!$B$3))</f>
        <v>3.9165722796764356E-2</v>
      </c>
      <c r="P8458" s="73">
        <f>VLOOKUP($F8458,Assumptions!$A$23:$B$27,2,FALSE)*Assumptions!$B$4</f>
        <v>0.2</v>
      </c>
      <c r="Q8458" s="74">
        <f t="shared" si="264"/>
        <v>57418.03881880753</v>
      </c>
      <c r="R8458" s="75" t="str">
        <f>IF($O8458&lt;Assumptions!$B$17,"A",IF($O8458&lt;Assumptions!$B$18,"B",IF($O8458&lt;Assumptions!$B$19,"C",IF($O8458&lt;Assumptions!$B$20,"D","E"))))</f>
        <v>B</v>
      </c>
      <c r="S8458" s="75">
        <f t="shared" si="265"/>
        <v>1</v>
      </c>
    </row>
    <row r="8459" spans="1:19" ht="17.399999999999999" x14ac:dyDescent="0.3">
      <c r="A8459" s="39" t="s">
        <v>1281</v>
      </c>
      <c r="B8459" s="39" t="s">
        <v>77</v>
      </c>
      <c r="C8459" s="39" t="s">
        <v>22</v>
      </c>
      <c r="D8459" s="39" t="s">
        <v>42</v>
      </c>
      <c r="E8459" s="70" t="s">
        <v>43</v>
      </c>
      <c r="F8459" s="70" t="s">
        <v>24</v>
      </c>
      <c r="G8459" s="78">
        <v>44502</v>
      </c>
      <c r="H8459" s="78">
        <v>45962</v>
      </c>
      <c r="I8459" s="69">
        <v>7330139.0499999998</v>
      </c>
      <c r="J8459" s="70">
        <v>999</v>
      </c>
      <c r="K8459" s="71">
        <v>0.15</v>
      </c>
      <c r="L8459" s="70">
        <v>0</v>
      </c>
      <c r="M8459" s="71">
        <v>0.61899999999999999</v>
      </c>
      <c r="N8459" s="72"/>
      <c r="O8459" s="73">
        <f>MIN(1,MAX(0,(1/(1+EXP(-(Assumptions!$B$5 + Assumptions!$B$6*$N8459))))*Assumptions!$B$3))</f>
        <v>3.9165722796764356E-2</v>
      </c>
      <c r="P8459" s="73">
        <f>VLOOKUP($F8459,Assumptions!$A$23:$B$27,2,FALSE)*Assumptions!$B$4</f>
        <v>0.2</v>
      </c>
      <c r="Q8459" s="74">
        <f t="shared" si="264"/>
        <v>57418.03881880753</v>
      </c>
      <c r="R8459" s="75" t="str">
        <f>IF($O8459&lt;Assumptions!$B$17,"A",IF($O8459&lt;Assumptions!$B$18,"B",IF($O8459&lt;Assumptions!$B$19,"C",IF($O8459&lt;Assumptions!$B$20,"D","E"))))</f>
        <v>B</v>
      </c>
      <c r="S8459" s="75">
        <f t="shared" si="265"/>
        <v>1</v>
      </c>
    </row>
    <row r="8460" spans="1:19" ht="17.399999999999999" x14ac:dyDescent="0.3">
      <c r="A8460" s="39" t="s">
        <v>1281</v>
      </c>
      <c r="B8460" s="39" t="s">
        <v>77</v>
      </c>
      <c r="C8460" s="39" t="s">
        <v>22</v>
      </c>
      <c r="D8460" s="39" t="s">
        <v>42</v>
      </c>
      <c r="E8460" s="70" t="s">
        <v>43</v>
      </c>
      <c r="F8460" s="70" t="s">
        <v>24</v>
      </c>
      <c r="G8460" s="78">
        <v>44502</v>
      </c>
      <c r="H8460" s="78">
        <v>45992</v>
      </c>
      <c r="I8460" s="69">
        <v>7330139.0499999998</v>
      </c>
      <c r="J8460" s="70">
        <v>999</v>
      </c>
      <c r="K8460" s="71">
        <v>0.17499999999999999</v>
      </c>
      <c r="L8460" s="70">
        <v>0</v>
      </c>
      <c r="M8460" s="71">
        <v>0.61899999999999999</v>
      </c>
      <c r="N8460" s="72"/>
      <c r="O8460" s="73">
        <f>MIN(1,MAX(0,(1/(1+EXP(-(Assumptions!$B$5 + Assumptions!$B$6*$N8460))))*Assumptions!$B$3))</f>
        <v>3.9165722796764356E-2</v>
      </c>
      <c r="P8460" s="73">
        <f>VLOOKUP($F8460,Assumptions!$A$23:$B$27,2,FALSE)*Assumptions!$B$4</f>
        <v>0.2</v>
      </c>
      <c r="Q8460" s="74">
        <f t="shared" si="264"/>
        <v>57418.03881880753</v>
      </c>
      <c r="R8460" s="75" t="str">
        <f>IF($O8460&lt;Assumptions!$B$17,"A",IF($O8460&lt;Assumptions!$B$18,"B",IF($O8460&lt;Assumptions!$B$19,"C",IF($O8460&lt;Assumptions!$B$20,"D","E"))))</f>
        <v>B</v>
      </c>
      <c r="S8460" s="75">
        <f t="shared" si="265"/>
        <v>1</v>
      </c>
    </row>
    <row r="8461" spans="1:19" ht="17.399999999999999" x14ac:dyDescent="0.3">
      <c r="A8461" s="39" t="s">
        <v>1282</v>
      </c>
      <c r="B8461" s="39" t="s">
        <v>75</v>
      </c>
      <c r="C8461" s="39" t="s">
        <v>135</v>
      </c>
      <c r="D8461" s="39" t="s">
        <v>26</v>
      </c>
      <c r="E8461" s="70" t="s">
        <v>43</v>
      </c>
      <c r="F8461" s="70" t="s">
        <v>28</v>
      </c>
      <c r="G8461" s="78">
        <v>43605</v>
      </c>
      <c r="H8461" s="78">
        <v>45658</v>
      </c>
      <c r="I8461" s="69">
        <v>2462393.61</v>
      </c>
      <c r="J8461" s="70">
        <v>15</v>
      </c>
      <c r="K8461" s="71">
        <v>0.96799999999999997</v>
      </c>
      <c r="L8461" s="70">
        <v>0</v>
      </c>
      <c r="M8461" s="71">
        <v>1.024</v>
      </c>
      <c r="N8461" s="72"/>
      <c r="O8461" s="73">
        <f>MIN(1,MAX(0,(1/(1+EXP(-(Assumptions!$B$5 + Assumptions!$B$6*$N8461))))*Assumptions!$B$3))</f>
        <v>3.9165722796764356E-2</v>
      </c>
      <c r="P8461" s="73">
        <f>VLOOKUP($F8461,Assumptions!$A$23:$B$27,2,FALSE)*Assumptions!$B$4</f>
        <v>0.35</v>
      </c>
      <c r="Q8461" s="74">
        <f t="shared" si="264"/>
        <v>33754.498941024351</v>
      </c>
      <c r="R8461" s="75" t="str">
        <f>IF($O8461&lt;Assumptions!$B$17,"A",IF($O8461&lt;Assumptions!$B$18,"B",IF($O8461&lt;Assumptions!$B$19,"C",IF($O8461&lt;Assumptions!$B$20,"D","E"))))</f>
        <v>B</v>
      </c>
      <c r="S8461" s="75">
        <f t="shared" si="265"/>
        <v>0</v>
      </c>
    </row>
    <row r="8462" spans="1:19" ht="17.399999999999999" x14ac:dyDescent="0.3">
      <c r="A8462" s="39" t="s">
        <v>1282</v>
      </c>
      <c r="B8462" s="39" t="s">
        <v>75</v>
      </c>
      <c r="C8462" s="39" t="s">
        <v>135</v>
      </c>
      <c r="D8462" s="39" t="s">
        <v>26</v>
      </c>
      <c r="E8462" s="70" t="s">
        <v>43</v>
      </c>
      <c r="F8462" s="70" t="s">
        <v>28</v>
      </c>
      <c r="G8462" s="78">
        <v>43605</v>
      </c>
      <c r="H8462" s="78">
        <v>45689</v>
      </c>
      <c r="I8462" s="69">
        <v>2385878.08</v>
      </c>
      <c r="J8462" s="70">
        <v>0</v>
      </c>
      <c r="K8462" s="71">
        <v>1.1359999999999999</v>
      </c>
      <c r="L8462" s="70">
        <v>0</v>
      </c>
      <c r="M8462" s="71">
        <v>1.024</v>
      </c>
      <c r="N8462" s="72"/>
      <c r="O8462" s="73">
        <f>MIN(1,MAX(0,(1/(1+EXP(-(Assumptions!$B$5 + Assumptions!$B$6*$N8462))))*Assumptions!$B$3))</f>
        <v>3.9165722796764356E-2</v>
      </c>
      <c r="P8462" s="73">
        <f>VLOOKUP($F8462,Assumptions!$A$23:$B$27,2,FALSE)*Assumptions!$B$4</f>
        <v>0.35</v>
      </c>
      <c r="Q8462" s="74">
        <f t="shared" si="264"/>
        <v>32705.623827854728</v>
      </c>
      <c r="R8462" s="75" t="str">
        <f>IF($O8462&lt;Assumptions!$B$17,"A",IF($O8462&lt;Assumptions!$B$18,"B",IF($O8462&lt;Assumptions!$B$19,"C",IF($O8462&lt;Assumptions!$B$20,"D","E"))))</f>
        <v>B</v>
      </c>
      <c r="S8462" s="75">
        <f t="shared" si="265"/>
        <v>0</v>
      </c>
    </row>
    <row r="8463" spans="1:19" ht="17.399999999999999" x14ac:dyDescent="0.3">
      <c r="A8463" s="39" t="s">
        <v>1282</v>
      </c>
      <c r="B8463" s="39" t="s">
        <v>75</v>
      </c>
      <c r="C8463" s="39" t="s">
        <v>135</v>
      </c>
      <c r="D8463" s="39" t="s">
        <v>26</v>
      </c>
      <c r="E8463" s="70" t="s">
        <v>43</v>
      </c>
      <c r="F8463" s="70" t="s">
        <v>28</v>
      </c>
      <c r="G8463" s="78">
        <v>43605</v>
      </c>
      <c r="H8463" s="78">
        <v>45717</v>
      </c>
      <c r="I8463" s="69">
        <v>2314877.73</v>
      </c>
      <c r="J8463" s="70">
        <v>35</v>
      </c>
      <c r="K8463" s="71">
        <v>0.505</v>
      </c>
      <c r="L8463" s="70">
        <v>0</v>
      </c>
      <c r="M8463" s="71">
        <v>1.024</v>
      </c>
      <c r="N8463" s="72"/>
      <c r="O8463" s="73">
        <f>MIN(1,MAX(0,(1/(1+EXP(-(Assumptions!$B$5 + Assumptions!$B$6*$N8463))))*Assumptions!$B$3))</f>
        <v>3.9165722796764356E-2</v>
      </c>
      <c r="P8463" s="73">
        <f>VLOOKUP($F8463,Assumptions!$A$23:$B$27,2,FALSE)*Assumptions!$B$4</f>
        <v>0.35</v>
      </c>
      <c r="Q8463" s="74">
        <f t="shared" si="264"/>
        <v>31732.350818554089</v>
      </c>
      <c r="R8463" s="75" t="str">
        <f>IF($O8463&lt;Assumptions!$B$17,"A",IF($O8463&lt;Assumptions!$B$18,"B",IF($O8463&lt;Assumptions!$B$19,"C",IF($O8463&lt;Assumptions!$B$20,"D","E"))))</f>
        <v>B</v>
      </c>
      <c r="S8463" s="75">
        <f t="shared" si="265"/>
        <v>0</v>
      </c>
    </row>
    <row r="8464" spans="1:19" ht="17.399999999999999" x14ac:dyDescent="0.3">
      <c r="A8464" s="39" t="s">
        <v>1282</v>
      </c>
      <c r="B8464" s="39" t="s">
        <v>75</v>
      </c>
      <c r="C8464" s="39" t="s">
        <v>135</v>
      </c>
      <c r="D8464" s="39" t="s">
        <v>26</v>
      </c>
      <c r="E8464" s="70" t="s">
        <v>43</v>
      </c>
      <c r="F8464" s="70" t="s">
        <v>28</v>
      </c>
      <c r="G8464" s="78">
        <v>43605</v>
      </c>
      <c r="H8464" s="78">
        <v>45748</v>
      </c>
      <c r="I8464" s="69">
        <v>2250436.2599999998</v>
      </c>
      <c r="J8464" s="70">
        <v>15</v>
      </c>
      <c r="K8464" s="71">
        <v>1.036</v>
      </c>
      <c r="L8464" s="70">
        <v>0</v>
      </c>
      <c r="M8464" s="71">
        <v>1.024</v>
      </c>
      <c r="N8464" s="72"/>
      <c r="O8464" s="73">
        <f>MIN(1,MAX(0,(1/(1+EXP(-(Assumptions!$B$5 + Assumptions!$B$6*$N8464))))*Assumptions!$B$3))</f>
        <v>3.9165722796764356E-2</v>
      </c>
      <c r="P8464" s="73">
        <f>VLOOKUP($F8464,Assumptions!$A$23:$B$27,2,FALSE)*Assumptions!$B$4</f>
        <v>0.35</v>
      </c>
      <c r="Q8464" s="74">
        <f t="shared" si="264"/>
        <v>30848.986955831486</v>
      </c>
      <c r="R8464" s="75" t="str">
        <f>IF($O8464&lt;Assumptions!$B$17,"A",IF($O8464&lt;Assumptions!$B$18,"B",IF($O8464&lt;Assumptions!$B$19,"C",IF($O8464&lt;Assumptions!$B$20,"D","E"))))</f>
        <v>B</v>
      </c>
      <c r="S8464" s="75">
        <f t="shared" si="265"/>
        <v>0</v>
      </c>
    </row>
    <row r="8465" spans="1:19" ht="17.399999999999999" x14ac:dyDescent="0.3">
      <c r="A8465" s="39" t="s">
        <v>1282</v>
      </c>
      <c r="B8465" s="39" t="s">
        <v>75</v>
      </c>
      <c r="C8465" s="39" t="s">
        <v>135</v>
      </c>
      <c r="D8465" s="39" t="s">
        <v>26</v>
      </c>
      <c r="E8465" s="70" t="s">
        <v>43</v>
      </c>
      <c r="F8465" s="70" t="s">
        <v>28</v>
      </c>
      <c r="G8465" s="78">
        <v>43605</v>
      </c>
      <c r="H8465" s="78">
        <v>45778</v>
      </c>
      <c r="I8465" s="69">
        <v>2181180.61</v>
      </c>
      <c r="J8465" s="70">
        <v>0</v>
      </c>
      <c r="K8465" s="71">
        <v>1.0069999999999999</v>
      </c>
      <c r="L8465" s="70">
        <v>0</v>
      </c>
      <c r="M8465" s="71">
        <v>1.024</v>
      </c>
      <c r="N8465" s="72"/>
      <c r="O8465" s="73">
        <f>MIN(1,MAX(0,(1/(1+EXP(-(Assumptions!$B$5 + Assumptions!$B$6*$N8465))))*Assumptions!$B$3))</f>
        <v>3.9165722796764356E-2</v>
      </c>
      <c r="P8465" s="73">
        <f>VLOOKUP($F8465,Assumptions!$A$23:$B$27,2,FALSE)*Assumptions!$B$4</f>
        <v>0.35</v>
      </c>
      <c r="Q8465" s="74">
        <f t="shared" si="264"/>
        <v>29899.630299328081</v>
      </c>
      <c r="R8465" s="75" t="str">
        <f>IF($O8465&lt;Assumptions!$B$17,"A",IF($O8465&lt;Assumptions!$B$18,"B",IF($O8465&lt;Assumptions!$B$19,"C",IF($O8465&lt;Assumptions!$B$20,"D","E"))))</f>
        <v>B</v>
      </c>
      <c r="S8465" s="75">
        <f t="shared" si="265"/>
        <v>0</v>
      </c>
    </row>
    <row r="8466" spans="1:19" ht="17.399999999999999" x14ac:dyDescent="0.3">
      <c r="A8466" s="39" t="s">
        <v>1282</v>
      </c>
      <c r="B8466" s="39" t="s">
        <v>75</v>
      </c>
      <c r="C8466" s="39" t="s">
        <v>135</v>
      </c>
      <c r="D8466" s="39" t="s">
        <v>26</v>
      </c>
      <c r="E8466" s="70" t="s">
        <v>43</v>
      </c>
      <c r="F8466" s="70" t="s">
        <v>28</v>
      </c>
      <c r="G8466" s="78">
        <v>43605</v>
      </c>
      <c r="H8466" s="78">
        <v>45809</v>
      </c>
      <c r="I8466" s="69">
        <v>2116541.23</v>
      </c>
      <c r="J8466" s="70">
        <v>0</v>
      </c>
      <c r="K8466" s="71">
        <v>1.1319999999999999</v>
      </c>
      <c r="L8466" s="70">
        <v>0</v>
      </c>
      <c r="M8466" s="71">
        <v>1.024</v>
      </c>
      <c r="N8466" s="72"/>
      <c r="O8466" s="73">
        <f>MIN(1,MAX(0,(1/(1+EXP(-(Assumptions!$B$5 + Assumptions!$B$6*$N8466))))*Assumptions!$B$3))</f>
        <v>3.9165722796764356E-2</v>
      </c>
      <c r="P8466" s="73">
        <f>VLOOKUP($F8466,Assumptions!$A$23:$B$27,2,FALSE)*Assumptions!$B$4</f>
        <v>0.35</v>
      </c>
      <c r="Q8466" s="74">
        <f t="shared" si="264"/>
        <v>29013.553485735931</v>
      </c>
      <c r="R8466" s="75" t="str">
        <f>IF($O8466&lt;Assumptions!$B$17,"A",IF($O8466&lt;Assumptions!$B$18,"B",IF($O8466&lt;Assumptions!$B$19,"C",IF($O8466&lt;Assumptions!$B$20,"D","E"))))</f>
        <v>B</v>
      </c>
      <c r="S8466" s="75">
        <f t="shared" si="265"/>
        <v>0</v>
      </c>
    </row>
    <row r="8467" spans="1:19" ht="17.399999999999999" x14ac:dyDescent="0.3">
      <c r="A8467" s="39" t="s">
        <v>1282</v>
      </c>
      <c r="B8467" s="39" t="s">
        <v>75</v>
      </c>
      <c r="C8467" s="39" t="s">
        <v>135</v>
      </c>
      <c r="D8467" s="39" t="s">
        <v>26</v>
      </c>
      <c r="E8467" s="70" t="s">
        <v>43</v>
      </c>
      <c r="F8467" s="70" t="s">
        <v>28</v>
      </c>
      <c r="G8467" s="78">
        <v>43605</v>
      </c>
      <c r="H8467" s="78">
        <v>45839</v>
      </c>
      <c r="I8467" s="69">
        <v>2047521.96</v>
      </c>
      <c r="J8467" s="70">
        <v>95</v>
      </c>
      <c r="K8467" s="71">
        <v>0.55500000000000005</v>
      </c>
      <c r="L8467" s="70">
        <v>0</v>
      </c>
      <c r="M8467" s="71">
        <v>1.024</v>
      </c>
      <c r="N8467" s="72"/>
      <c r="O8467" s="73">
        <f>MIN(1,MAX(0,(1/(1+EXP(-(Assumptions!$B$5 + Assumptions!$B$6*$N8467))))*Assumptions!$B$3))</f>
        <v>3.9165722796764356E-2</v>
      </c>
      <c r="P8467" s="73">
        <f>VLOOKUP($F8467,Assumptions!$A$23:$B$27,2,FALSE)*Assumptions!$B$4</f>
        <v>0.35</v>
      </c>
      <c r="Q8467" s="74">
        <f t="shared" si="264"/>
        <v>28067.437126976671</v>
      </c>
      <c r="R8467" s="75" t="str">
        <f>IF($O8467&lt;Assumptions!$B$17,"A",IF($O8467&lt;Assumptions!$B$18,"B",IF($O8467&lt;Assumptions!$B$19,"C",IF($O8467&lt;Assumptions!$B$20,"D","E"))))</f>
        <v>B</v>
      </c>
      <c r="S8467" s="75">
        <f t="shared" si="265"/>
        <v>0</v>
      </c>
    </row>
    <row r="8468" spans="1:19" ht="17.399999999999999" x14ac:dyDescent="0.3">
      <c r="A8468" s="39" t="s">
        <v>1282</v>
      </c>
      <c r="B8468" s="39" t="s">
        <v>75</v>
      </c>
      <c r="C8468" s="39" t="s">
        <v>135</v>
      </c>
      <c r="D8468" s="39" t="s">
        <v>26</v>
      </c>
      <c r="E8468" s="70" t="s">
        <v>43</v>
      </c>
      <c r="F8468" s="70" t="s">
        <v>28</v>
      </c>
      <c r="G8468" s="78">
        <v>43605</v>
      </c>
      <c r="H8468" s="78">
        <v>45870</v>
      </c>
      <c r="I8468" s="69">
        <v>1990415.57</v>
      </c>
      <c r="J8468" s="70">
        <v>35</v>
      </c>
      <c r="K8468" s="71">
        <v>0.65200000000000002</v>
      </c>
      <c r="L8468" s="70">
        <v>0</v>
      </c>
      <c r="M8468" s="71">
        <v>1.024</v>
      </c>
      <c r="N8468" s="72"/>
      <c r="O8468" s="73">
        <f>MIN(1,MAX(0,(1/(1+EXP(-(Assumptions!$B$5 + Assumptions!$B$6*$N8468))))*Assumptions!$B$3))</f>
        <v>3.9165722796764356E-2</v>
      </c>
      <c r="P8468" s="73">
        <f>VLOOKUP($F8468,Assumptions!$A$23:$B$27,2,FALSE)*Assumptions!$B$4</f>
        <v>0.35</v>
      </c>
      <c r="Q8468" s="74">
        <f t="shared" si="264"/>
        <v>27284.622562744302</v>
      </c>
      <c r="R8468" s="75" t="str">
        <f>IF($O8468&lt;Assumptions!$B$17,"A",IF($O8468&lt;Assumptions!$B$18,"B",IF($O8468&lt;Assumptions!$B$19,"C",IF($O8468&lt;Assumptions!$B$20,"D","E"))))</f>
        <v>B</v>
      </c>
      <c r="S8468" s="75">
        <f t="shared" si="265"/>
        <v>0</v>
      </c>
    </row>
    <row r="8469" spans="1:19" ht="17.399999999999999" x14ac:dyDescent="0.3">
      <c r="A8469" s="39" t="s">
        <v>1282</v>
      </c>
      <c r="B8469" s="39" t="s">
        <v>75</v>
      </c>
      <c r="C8469" s="39" t="s">
        <v>135</v>
      </c>
      <c r="D8469" s="39" t="s">
        <v>26</v>
      </c>
      <c r="E8469" s="70" t="s">
        <v>43</v>
      </c>
      <c r="F8469" s="70" t="s">
        <v>28</v>
      </c>
      <c r="G8469" s="78">
        <v>43605</v>
      </c>
      <c r="H8469" s="78">
        <v>45901</v>
      </c>
      <c r="I8469" s="69">
        <v>1935915.19</v>
      </c>
      <c r="J8469" s="70">
        <v>0</v>
      </c>
      <c r="K8469" s="71">
        <v>1.1180000000000001</v>
      </c>
      <c r="L8469" s="70">
        <v>0</v>
      </c>
      <c r="M8469" s="71">
        <v>1.024</v>
      </c>
      <c r="N8469" s="72"/>
      <c r="O8469" s="73">
        <f>MIN(1,MAX(0,(1/(1+EXP(-(Assumptions!$B$5 + Assumptions!$B$6*$N8469))))*Assumptions!$B$3))</f>
        <v>3.9165722796764356E-2</v>
      </c>
      <c r="P8469" s="73">
        <f>VLOOKUP($F8469,Assumptions!$A$23:$B$27,2,FALSE)*Assumptions!$B$4</f>
        <v>0.35</v>
      </c>
      <c r="Q8469" s="74">
        <f t="shared" si="264"/>
        <v>26537.531191354887</v>
      </c>
      <c r="R8469" s="75" t="str">
        <f>IF($O8469&lt;Assumptions!$B$17,"A",IF($O8469&lt;Assumptions!$B$18,"B",IF($O8469&lt;Assumptions!$B$19,"C",IF($O8469&lt;Assumptions!$B$20,"D","E"))))</f>
        <v>B</v>
      </c>
      <c r="S8469" s="75">
        <f t="shared" si="265"/>
        <v>0</v>
      </c>
    </row>
    <row r="8470" spans="1:19" ht="17.399999999999999" x14ac:dyDescent="0.3">
      <c r="A8470" s="39" t="s">
        <v>1282</v>
      </c>
      <c r="B8470" s="39" t="s">
        <v>75</v>
      </c>
      <c r="C8470" s="39" t="s">
        <v>135</v>
      </c>
      <c r="D8470" s="39" t="s">
        <v>26</v>
      </c>
      <c r="E8470" s="70" t="s">
        <v>43</v>
      </c>
      <c r="F8470" s="70" t="s">
        <v>28</v>
      </c>
      <c r="G8470" s="78">
        <v>43605</v>
      </c>
      <c r="H8470" s="78">
        <v>45931</v>
      </c>
      <c r="I8470" s="69">
        <v>1882190.85</v>
      </c>
      <c r="J8470" s="70">
        <v>15</v>
      </c>
      <c r="K8470" s="71">
        <v>1.0860000000000001</v>
      </c>
      <c r="L8470" s="70">
        <v>0</v>
      </c>
      <c r="M8470" s="71">
        <v>1.024</v>
      </c>
      <c r="N8470" s="72"/>
      <c r="O8470" s="73">
        <f>MIN(1,MAX(0,(1/(1+EXP(-(Assumptions!$B$5 + Assumptions!$B$6*$N8470))))*Assumptions!$B$3))</f>
        <v>3.9165722796764356E-2</v>
      </c>
      <c r="P8470" s="73">
        <f>VLOOKUP($F8470,Assumptions!$A$23:$B$27,2,FALSE)*Assumptions!$B$4</f>
        <v>0.35</v>
      </c>
      <c r="Q8470" s="74">
        <f t="shared" si="264"/>
        <v>25801.077778597199</v>
      </c>
      <c r="R8470" s="75" t="str">
        <f>IF($O8470&lt;Assumptions!$B$17,"A",IF($O8470&lt;Assumptions!$B$18,"B",IF($O8470&lt;Assumptions!$B$19,"C",IF($O8470&lt;Assumptions!$B$20,"D","E"))))</f>
        <v>B</v>
      </c>
      <c r="S8470" s="75">
        <f t="shared" si="265"/>
        <v>0</v>
      </c>
    </row>
    <row r="8471" spans="1:19" ht="17.399999999999999" x14ac:dyDescent="0.3">
      <c r="A8471" s="39" t="s">
        <v>1282</v>
      </c>
      <c r="B8471" s="39" t="s">
        <v>75</v>
      </c>
      <c r="C8471" s="39" t="s">
        <v>135</v>
      </c>
      <c r="D8471" s="39" t="s">
        <v>26</v>
      </c>
      <c r="E8471" s="70" t="s">
        <v>43</v>
      </c>
      <c r="F8471" s="70" t="s">
        <v>28</v>
      </c>
      <c r="G8471" s="78">
        <v>43605</v>
      </c>
      <c r="H8471" s="78">
        <v>45962</v>
      </c>
      <c r="I8471" s="69">
        <v>1829165.97</v>
      </c>
      <c r="J8471" s="70">
        <v>0</v>
      </c>
      <c r="K8471" s="71">
        <v>1.133</v>
      </c>
      <c r="L8471" s="70">
        <v>0</v>
      </c>
      <c r="M8471" s="71">
        <v>1.024</v>
      </c>
      <c r="N8471" s="72"/>
      <c r="O8471" s="73">
        <f>MIN(1,MAX(0,(1/(1+EXP(-(Assumptions!$B$5 + Assumptions!$B$6*$N8471))))*Assumptions!$B$3))</f>
        <v>3.9165722796764356E-2</v>
      </c>
      <c r="P8471" s="73">
        <f>VLOOKUP($F8471,Assumptions!$A$23:$B$27,2,FALSE)*Assumptions!$B$4</f>
        <v>0.35</v>
      </c>
      <c r="Q8471" s="74">
        <f t="shared" si="264"/>
        <v>25074.212565603106</v>
      </c>
      <c r="R8471" s="75" t="str">
        <f>IF($O8471&lt;Assumptions!$B$17,"A",IF($O8471&lt;Assumptions!$B$18,"B",IF($O8471&lt;Assumptions!$B$19,"C",IF($O8471&lt;Assumptions!$B$20,"D","E"))))</f>
        <v>B</v>
      </c>
      <c r="S8471" s="75">
        <f t="shared" si="265"/>
        <v>0</v>
      </c>
    </row>
    <row r="8472" spans="1:19" ht="17.399999999999999" x14ac:dyDescent="0.3">
      <c r="A8472" s="39" t="s">
        <v>1282</v>
      </c>
      <c r="B8472" s="39" t="s">
        <v>75</v>
      </c>
      <c r="C8472" s="39" t="s">
        <v>135</v>
      </c>
      <c r="D8472" s="39" t="s">
        <v>26</v>
      </c>
      <c r="E8472" s="70" t="s">
        <v>43</v>
      </c>
      <c r="F8472" s="70" t="s">
        <v>28</v>
      </c>
      <c r="G8472" s="78">
        <v>43605</v>
      </c>
      <c r="H8472" s="78">
        <v>45992</v>
      </c>
      <c r="I8472" s="69">
        <v>1773705.45</v>
      </c>
      <c r="J8472" s="70">
        <v>0</v>
      </c>
      <c r="K8472" s="71">
        <v>1.079</v>
      </c>
      <c r="L8472" s="70">
        <v>0</v>
      </c>
      <c r="M8472" s="71">
        <v>1.024</v>
      </c>
      <c r="N8472" s="72"/>
      <c r="O8472" s="73">
        <f>MIN(1,MAX(0,(1/(1+EXP(-(Assumptions!$B$5 + Assumptions!$B$6*$N8472))))*Assumptions!$B$3))</f>
        <v>3.9165722796764356E-2</v>
      </c>
      <c r="P8472" s="73">
        <f>VLOOKUP($F8472,Assumptions!$A$23:$B$27,2,FALSE)*Assumptions!$B$4</f>
        <v>0.35</v>
      </c>
      <c r="Q8472" s="74">
        <f t="shared" si="264"/>
        <v>24313.959592233561</v>
      </c>
      <c r="R8472" s="75" t="str">
        <f>IF($O8472&lt;Assumptions!$B$17,"A",IF($O8472&lt;Assumptions!$B$18,"B",IF($O8472&lt;Assumptions!$B$19,"C",IF($O8472&lt;Assumptions!$B$20,"D","E"))))</f>
        <v>B</v>
      </c>
      <c r="S8472" s="75">
        <f t="shared" si="265"/>
        <v>0</v>
      </c>
    </row>
    <row r="8473" spans="1:19" ht="17.399999999999999" x14ac:dyDescent="0.3">
      <c r="A8473" s="39" t="s">
        <v>1283</v>
      </c>
      <c r="B8473" s="39" t="s">
        <v>61</v>
      </c>
      <c r="C8473" s="39" t="s">
        <v>144</v>
      </c>
      <c r="D8473" s="39" t="s">
        <v>34</v>
      </c>
      <c r="E8473" s="70" t="s">
        <v>23</v>
      </c>
      <c r="F8473" s="70" t="s">
        <v>40</v>
      </c>
      <c r="G8473" s="78">
        <v>45477</v>
      </c>
      <c r="H8473" s="78">
        <v>45658</v>
      </c>
      <c r="I8473" s="69">
        <v>18975152.379999999</v>
      </c>
      <c r="J8473" s="70">
        <v>35</v>
      </c>
      <c r="K8473" s="71">
        <v>0.874</v>
      </c>
      <c r="L8473" s="70">
        <v>0</v>
      </c>
      <c r="M8473" s="71">
        <v>0.78100000000000003</v>
      </c>
      <c r="N8473" s="72"/>
      <c r="O8473" s="73">
        <f>MIN(1,MAX(0,(1/(1+EXP(-(Assumptions!$B$5 + Assumptions!$B$6*$N8473))))*Assumptions!$B$3))</f>
        <v>3.9165722796764356E-2</v>
      </c>
      <c r="P8473" s="73">
        <f>VLOOKUP($F8473,Assumptions!$A$23:$B$27,2,FALSE)*Assumptions!$B$4</f>
        <v>0.7</v>
      </c>
      <c r="Q8473" s="74">
        <f t="shared" si="264"/>
        <v>520222.89069901034</v>
      </c>
      <c r="R8473" s="75" t="str">
        <f>IF($O8473&lt;Assumptions!$B$17,"A",IF($O8473&lt;Assumptions!$B$18,"B",IF($O8473&lt;Assumptions!$B$19,"C",IF($O8473&lt;Assumptions!$B$20,"D","E"))))</f>
        <v>B</v>
      </c>
      <c r="S8473" s="75">
        <f t="shared" si="265"/>
        <v>0</v>
      </c>
    </row>
    <row r="8474" spans="1:19" ht="17.399999999999999" x14ac:dyDescent="0.3">
      <c r="A8474" s="39" t="s">
        <v>1283</v>
      </c>
      <c r="B8474" s="39" t="s">
        <v>61</v>
      </c>
      <c r="C8474" s="39" t="s">
        <v>144</v>
      </c>
      <c r="D8474" s="39" t="s">
        <v>34</v>
      </c>
      <c r="E8474" s="70" t="s">
        <v>23</v>
      </c>
      <c r="F8474" s="70" t="s">
        <v>40</v>
      </c>
      <c r="G8474" s="78">
        <v>45477</v>
      </c>
      <c r="H8474" s="78">
        <v>45689</v>
      </c>
      <c r="I8474" s="69">
        <v>18509872.640000001</v>
      </c>
      <c r="J8474" s="70">
        <v>65</v>
      </c>
      <c r="K8474" s="71">
        <v>0.40500000000000003</v>
      </c>
      <c r="L8474" s="70">
        <v>0</v>
      </c>
      <c r="M8474" s="71">
        <v>0.78100000000000003</v>
      </c>
      <c r="N8474" s="72"/>
      <c r="O8474" s="73">
        <f>MIN(1,MAX(0,(1/(1+EXP(-(Assumptions!$B$5 + Assumptions!$B$6*$N8474))))*Assumptions!$B$3))</f>
        <v>3.9165722796764356E-2</v>
      </c>
      <c r="P8474" s="73">
        <f>VLOOKUP($F8474,Assumptions!$A$23:$B$27,2,FALSE)*Assumptions!$B$4</f>
        <v>0.7</v>
      </c>
      <c r="Q8474" s="74">
        <f t="shared" si="264"/>
        <v>507466.77857515699</v>
      </c>
      <c r="R8474" s="75" t="str">
        <f>IF($O8474&lt;Assumptions!$B$17,"A",IF($O8474&lt;Assumptions!$B$18,"B",IF($O8474&lt;Assumptions!$B$19,"C",IF($O8474&lt;Assumptions!$B$20,"D","E"))))</f>
        <v>B</v>
      </c>
      <c r="S8474" s="75">
        <f t="shared" si="265"/>
        <v>0</v>
      </c>
    </row>
    <row r="8475" spans="1:19" ht="17.399999999999999" x14ac:dyDescent="0.3">
      <c r="A8475" s="39" t="s">
        <v>1283</v>
      </c>
      <c r="B8475" s="39" t="s">
        <v>61</v>
      </c>
      <c r="C8475" s="39" t="s">
        <v>144</v>
      </c>
      <c r="D8475" s="39" t="s">
        <v>34</v>
      </c>
      <c r="E8475" s="70" t="s">
        <v>23</v>
      </c>
      <c r="F8475" s="70" t="s">
        <v>40</v>
      </c>
      <c r="G8475" s="78">
        <v>45477</v>
      </c>
      <c r="H8475" s="78">
        <v>45717</v>
      </c>
      <c r="I8475" s="69">
        <v>18029306.890000001</v>
      </c>
      <c r="J8475" s="70">
        <v>65</v>
      </c>
      <c r="K8475" s="71">
        <v>0.48599999999999999</v>
      </c>
      <c r="L8475" s="70">
        <v>0</v>
      </c>
      <c r="M8475" s="71">
        <v>0.78100000000000003</v>
      </c>
      <c r="N8475" s="72"/>
      <c r="O8475" s="73">
        <f>MIN(1,MAX(0,(1/(1+EXP(-(Assumptions!$B$5 + Assumptions!$B$6*$N8475))))*Assumptions!$B$3))</f>
        <v>3.9165722796764356E-2</v>
      </c>
      <c r="P8475" s="73">
        <f>VLOOKUP($F8475,Assumptions!$A$23:$B$27,2,FALSE)*Assumptions!$B$4</f>
        <v>0.7</v>
      </c>
      <c r="Q8475" s="74">
        <f t="shared" si="264"/>
        <v>494291.58511007356</v>
      </c>
      <c r="R8475" s="75" t="str">
        <f>IF($O8475&lt;Assumptions!$B$17,"A",IF($O8475&lt;Assumptions!$B$18,"B",IF($O8475&lt;Assumptions!$B$19,"C",IF($O8475&lt;Assumptions!$B$20,"D","E"))))</f>
        <v>B</v>
      </c>
      <c r="S8475" s="75">
        <f t="shared" si="265"/>
        <v>0</v>
      </c>
    </row>
    <row r="8476" spans="1:19" ht="17.399999999999999" x14ac:dyDescent="0.3">
      <c r="A8476" s="39" t="s">
        <v>1283</v>
      </c>
      <c r="B8476" s="39" t="s">
        <v>61</v>
      </c>
      <c r="C8476" s="39" t="s">
        <v>144</v>
      </c>
      <c r="D8476" s="39" t="s">
        <v>34</v>
      </c>
      <c r="E8476" s="70" t="s">
        <v>23</v>
      </c>
      <c r="F8476" s="70" t="s">
        <v>40</v>
      </c>
      <c r="G8476" s="78">
        <v>45477</v>
      </c>
      <c r="H8476" s="78">
        <v>45748</v>
      </c>
      <c r="I8476" s="69">
        <v>17531010.859999999</v>
      </c>
      <c r="J8476" s="70">
        <v>65</v>
      </c>
      <c r="K8476" s="71">
        <v>0.55000000000000004</v>
      </c>
      <c r="L8476" s="70">
        <v>0</v>
      </c>
      <c r="M8476" s="71">
        <v>0.78100000000000003</v>
      </c>
      <c r="N8476" s="72"/>
      <c r="O8476" s="73">
        <f>MIN(1,MAX(0,(1/(1+EXP(-(Assumptions!$B$5 + Assumptions!$B$6*$N8476))))*Assumptions!$B$3))</f>
        <v>3.9165722796764356E-2</v>
      </c>
      <c r="P8476" s="73">
        <f>VLOOKUP($F8476,Assumptions!$A$23:$B$27,2,FALSE)*Assumptions!$B$4</f>
        <v>0.7</v>
      </c>
      <c r="Q8476" s="74">
        <f t="shared" si="264"/>
        <v>480630.29818287783</v>
      </c>
      <c r="R8476" s="75" t="str">
        <f>IF($O8476&lt;Assumptions!$B$17,"A",IF($O8476&lt;Assumptions!$B$18,"B",IF($O8476&lt;Assumptions!$B$19,"C",IF($O8476&lt;Assumptions!$B$20,"D","E"))))</f>
        <v>B</v>
      </c>
      <c r="S8476" s="75">
        <f t="shared" si="265"/>
        <v>0</v>
      </c>
    </row>
    <row r="8477" spans="1:19" ht="17.399999999999999" x14ac:dyDescent="0.3">
      <c r="A8477" s="39" t="s">
        <v>1283</v>
      </c>
      <c r="B8477" s="39" t="s">
        <v>61</v>
      </c>
      <c r="C8477" s="39" t="s">
        <v>144</v>
      </c>
      <c r="D8477" s="39" t="s">
        <v>34</v>
      </c>
      <c r="E8477" s="70" t="s">
        <v>23</v>
      </c>
      <c r="F8477" s="70" t="s">
        <v>40</v>
      </c>
      <c r="G8477" s="78">
        <v>45477</v>
      </c>
      <c r="H8477" s="78">
        <v>45778</v>
      </c>
      <c r="I8477" s="69">
        <v>17090376.850000001</v>
      </c>
      <c r="J8477" s="70">
        <v>15</v>
      </c>
      <c r="K8477" s="71">
        <v>1.0129999999999999</v>
      </c>
      <c r="L8477" s="70">
        <v>0</v>
      </c>
      <c r="M8477" s="71">
        <v>0.78100000000000003</v>
      </c>
      <c r="N8477" s="72"/>
      <c r="O8477" s="73">
        <f>MIN(1,MAX(0,(1/(1+EXP(-(Assumptions!$B$5 + Assumptions!$B$6*$N8477))))*Assumptions!$B$3))</f>
        <v>3.9165722796764356E-2</v>
      </c>
      <c r="P8477" s="73">
        <f>VLOOKUP($F8477,Assumptions!$A$23:$B$27,2,FALSE)*Assumptions!$B$4</f>
        <v>0.7</v>
      </c>
      <c r="Q8477" s="74">
        <f t="shared" si="264"/>
        <v>468549.87353953713</v>
      </c>
      <c r="R8477" s="75" t="str">
        <f>IF($O8477&lt;Assumptions!$B$17,"A",IF($O8477&lt;Assumptions!$B$18,"B",IF($O8477&lt;Assumptions!$B$19,"C",IF($O8477&lt;Assumptions!$B$20,"D","E"))))</f>
        <v>B</v>
      </c>
      <c r="S8477" s="75">
        <f t="shared" si="265"/>
        <v>0</v>
      </c>
    </row>
    <row r="8478" spans="1:19" ht="17.399999999999999" x14ac:dyDescent="0.3">
      <c r="A8478" s="39" t="s">
        <v>1283</v>
      </c>
      <c r="B8478" s="39" t="s">
        <v>61</v>
      </c>
      <c r="C8478" s="39" t="s">
        <v>144</v>
      </c>
      <c r="D8478" s="39" t="s">
        <v>34</v>
      </c>
      <c r="E8478" s="70" t="s">
        <v>23</v>
      </c>
      <c r="F8478" s="70" t="s">
        <v>40</v>
      </c>
      <c r="G8478" s="78">
        <v>45477</v>
      </c>
      <c r="H8478" s="78">
        <v>45809</v>
      </c>
      <c r="I8478" s="69">
        <v>16618743.949999999</v>
      </c>
      <c r="J8478" s="70">
        <v>95</v>
      </c>
      <c r="K8478" s="71">
        <v>0.23300000000000001</v>
      </c>
      <c r="L8478" s="70">
        <v>0</v>
      </c>
      <c r="M8478" s="71">
        <v>0.78100000000000003</v>
      </c>
      <c r="N8478" s="72"/>
      <c r="O8478" s="73">
        <f>MIN(1,MAX(0,(1/(1+EXP(-(Assumptions!$B$5 + Assumptions!$B$6*$N8478))))*Assumptions!$B$3))</f>
        <v>3.9165722796764356E-2</v>
      </c>
      <c r="P8478" s="73">
        <f>VLOOKUP($F8478,Assumptions!$A$23:$B$27,2,FALSE)*Assumptions!$B$4</f>
        <v>0.7</v>
      </c>
      <c r="Q8478" s="74">
        <f t="shared" si="264"/>
        <v>455619.58314327325</v>
      </c>
      <c r="R8478" s="75" t="str">
        <f>IF($O8478&lt;Assumptions!$B$17,"A",IF($O8478&lt;Assumptions!$B$18,"B",IF($O8478&lt;Assumptions!$B$19,"C",IF($O8478&lt;Assumptions!$B$20,"D","E"))))</f>
        <v>B</v>
      </c>
      <c r="S8478" s="75">
        <f t="shared" si="265"/>
        <v>0</v>
      </c>
    </row>
    <row r="8479" spans="1:19" ht="17.399999999999999" x14ac:dyDescent="0.3">
      <c r="A8479" s="39" t="s">
        <v>1283</v>
      </c>
      <c r="B8479" s="39" t="s">
        <v>61</v>
      </c>
      <c r="C8479" s="39" t="s">
        <v>144</v>
      </c>
      <c r="D8479" s="39" t="s">
        <v>34</v>
      </c>
      <c r="E8479" s="70" t="s">
        <v>23</v>
      </c>
      <c r="F8479" s="70" t="s">
        <v>40</v>
      </c>
      <c r="G8479" s="78">
        <v>45477</v>
      </c>
      <c r="H8479" s="78">
        <v>45839</v>
      </c>
      <c r="I8479" s="69">
        <v>16267703.220000001</v>
      </c>
      <c r="J8479" s="70">
        <v>95</v>
      </c>
      <c r="K8479" s="71">
        <v>0.55500000000000005</v>
      </c>
      <c r="L8479" s="70">
        <v>0</v>
      </c>
      <c r="M8479" s="71">
        <v>0.78100000000000003</v>
      </c>
      <c r="N8479" s="72"/>
      <c r="O8479" s="73">
        <f>MIN(1,MAX(0,(1/(1+EXP(-(Assumptions!$B$5 + Assumptions!$B$6*$N8479))))*Assumptions!$B$3))</f>
        <v>3.9165722796764356E-2</v>
      </c>
      <c r="P8479" s="73">
        <f>VLOOKUP($F8479,Assumptions!$A$23:$B$27,2,FALSE)*Assumptions!$B$4</f>
        <v>0.7</v>
      </c>
      <c r="Q8479" s="74">
        <f t="shared" si="264"/>
        <v>445995.4483981856</v>
      </c>
      <c r="R8479" s="75" t="str">
        <f>IF($O8479&lt;Assumptions!$B$17,"A",IF($O8479&lt;Assumptions!$B$18,"B",IF($O8479&lt;Assumptions!$B$19,"C",IF($O8479&lt;Assumptions!$B$20,"D","E"))))</f>
        <v>B</v>
      </c>
      <c r="S8479" s="75">
        <f t="shared" si="265"/>
        <v>0</v>
      </c>
    </row>
    <row r="8480" spans="1:19" ht="17.399999999999999" x14ac:dyDescent="0.3">
      <c r="A8480" s="39" t="s">
        <v>1283</v>
      </c>
      <c r="B8480" s="39" t="s">
        <v>61</v>
      </c>
      <c r="C8480" s="39" t="s">
        <v>144</v>
      </c>
      <c r="D8480" s="39" t="s">
        <v>34</v>
      </c>
      <c r="E8480" s="70" t="s">
        <v>23</v>
      </c>
      <c r="F8480" s="70" t="s">
        <v>40</v>
      </c>
      <c r="G8480" s="78">
        <v>45477</v>
      </c>
      <c r="H8480" s="78">
        <v>45870</v>
      </c>
      <c r="I8480" s="69">
        <v>16267703.220000001</v>
      </c>
      <c r="J8480" s="70">
        <v>185</v>
      </c>
      <c r="K8480" s="71">
        <v>4.5999999999999999E-2</v>
      </c>
      <c r="L8480" s="70">
        <v>0</v>
      </c>
      <c r="M8480" s="71">
        <v>0.78100000000000003</v>
      </c>
      <c r="N8480" s="72"/>
      <c r="O8480" s="73">
        <f>MIN(1,MAX(0,(1/(1+EXP(-(Assumptions!$B$5 + Assumptions!$B$6*$N8480))))*Assumptions!$B$3))</f>
        <v>3.9165722796764356E-2</v>
      </c>
      <c r="P8480" s="73">
        <f>VLOOKUP($F8480,Assumptions!$A$23:$B$27,2,FALSE)*Assumptions!$B$4</f>
        <v>0.7</v>
      </c>
      <c r="Q8480" s="74">
        <f t="shared" si="264"/>
        <v>445995.4483981856</v>
      </c>
      <c r="R8480" s="75" t="str">
        <f>IF($O8480&lt;Assumptions!$B$17,"A",IF($O8480&lt;Assumptions!$B$18,"B",IF($O8480&lt;Assumptions!$B$19,"C",IF($O8480&lt;Assumptions!$B$20,"D","E"))))</f>
        <v>B</v>
      </c>
      <c r="S8480" s="75">
        <f t="shared" si="265"/>
        <v>1</v>
      </c>
    </row>
    <row r="8481" spans="1:19" ht="17.399999999999999" x14ac:dyDescent="0.3">
      <c r="A8481" s="39" t="s">
        <v>1283</v>
      </c>
      <c r="B8481" s="39" t="s">
        <v>61</v>
      </c>
      <c r="C8481" s="39" t="s">
        <v>144</v>
      </c>
      <c r="D8481" s="39" t="s">
        <v>34</v>
      </c>
      <c r="E8481" s="70" t="s">
        <v>23</v>
      </c>
      <c r="F8481" s="70" t="s">
        <v>40</v>
      </c>
      <c r="G8481" s="78">
        <v>45477</v>
      </c>
      <c r="H8481" s="78">
        <v>45901</v>
      </c>
      <c r="I8481" s="69">
        <v>16267703.220000001</v>
      </c>
      <c r="J8481" s="70">
        <v>999</v>
      </c>
      <c r="K8481" s="71">
        <v>0.182</v>
      </c>
      <c r="L8481" s="70">
        <v>0</v>
      </c>
      <c r="M8481" s="71">
        <v>0.78100000000000003</v>
      </c>
      <c r="N8481" s="72"/>
      <c r="O8481" s="73">
        <f>MIN(1,MAX(0,(1/(1+EXP(-(Assumptions!$B$5 + Assumptions!$B$6*$N8481))))*Assumptions!$B$3))</f>
        <v>3.9165722796764356E-2</v>
      </c>
      <c r="P8481" s="73">
        <f>VLOOKUP($F8481,Assumptions!$A$23:$B$27,2,FALSE)*Assumptions!$B$4</f>
        <v>0.7</v>
      </c>
      <c r="Q8481" s="74">
        <f t="shared" si="264"/>
        <v>445995.4483981856</v>
      </c>
      <c r="R8481" s="75" t="str">
        <f>IF($O8481&lt;Assumptions!$B$17,"A",IF($O8481&lt;Assumptions!$B$18,"B",IF($O8481&lt;Assumptions!$B$19,"C",IF($O8481&lt;Assumptions!$B$20,"D","E"))))</f>
        <v>B</v>
      </c>
      <c r="S8481" s="75">
        <f t="shared" si="265"/>
        <v>1</v>
      </c>
    </row>
    <row r="8482" spans="1:19" ht="17.399999999999999" x14ac:dyDescent="0.3">
      <c r="A8482" s="39" t="s">
        <v>1283</v>
      </c>
      <c r="B8482" s="39" t="s">
        <v>61</v>
      </c>
      <c r="C8482" s="39" t="s">
        <v>144</v>
      </c>
      <c r="D8482" s="39" t="s">
        <v>34</v>
      </c>
      <c r="E8482" s="70" t="s">
        <v>23</v>
      </c>
      <c r="F8482" s="70" t="s">
        <v>40</v>
      </c>
      <c r="G8482" s="78">
        <v>45477</v>
      </c>
      <c r="H8482" s="78">
        <v>45931</v>
      </c>
      <c r="I8482" s="69">
        <v>16267703.220000001</v>
      </c>
      <c r="J8482" s="70">
        <v>999</v>
      </c>
      <c r="K8482" s="71">
        <v>6.4000000000000001E-2</v>
      </c>
      <c r="L8482" s="70">
        <v>0</v>
      </c>
      <c r="M8482" s="71">
        <v>0.78100000000000003</v>
      </c>
      <c r="N8482" s="72"/>
      <c r="O8482" s="73">
        <f>MIN(1,MAX(0,(1/(1+EXP(-(Assumptions!$B$5 + Assumptions!$B$6*$N8482))))*Assumptions!$B$3))</f>
        <v>3.9165722796764356E-2</v>
      </c>
      <c r="P8482" s="73">
        <f>VLOOKUP($F8482,Assumptions!$A$23:$B$27,2,FALSE)*Assumptions!$B$4</f>
        <v>0.7</v>
      </c>
      <c r="Q8482" s="74">
        <f t="shared" si="264"/>
        <v>445995.4483981856</v>
      </c>
      <c r="R8482" s="75" t="str">
        <f>IF($O8482&lt;Assumptions!$B$17,"A",IF($O8482&lt;Assumptions!$B$18,"B",IF($O8482&lt;Assumptions!$B$19,"C",IF($O8482&lt;Assumptions!$B$20,"D","E"))))</f>
        <v>B</v>
      </c>
      <c r="S8482" s="75">
        <f t="shared" si="265"/>
        <v>1</v>
      </c>
    </row>
    <row r="8483" spans="1:19" ht="17.399999999999999" x14ac:dyDescent="0.3">
      <c r="A8483" s="39" t="s">
        <v>1283</v>
      </c>
      <c r="B8483" s="39" t="s">
        <v>61</v>
      </c>
      <c r="C8483" s="39" t="s">
        <v>144</v>
      </c>
      <c r="D8483" s="39" t="s">
        <v>34</v>
      </c>
      <c r="E8483" s="70" t="s">
        <v>23</v>
      </c>
      <c r="F8483" s="70" t="s">
        <v>40</v>
      </c>
      <c r="G8483" s="78">
        <v>45477</v>
      </c>
      <c r="H8483" s="78">
        <v>45962</v>
      </c>
      <c r="I8483" s="69">
        <v>16267703.220000001</v>
      </c>
      <c r="J8483" s="70">
        <v>999</v>
      </c>
      <c r="K8483" s="71">
        <v>3.5999999999999997E-2</v>
      </c>
      <c r="L8483" s="70">
        <v>0</v>
      </c>
      <c r="M8483" s="71">
        <v>0.78100000000000003</v>
      </c>
      <c r="N8483" s="72"/>
      <c r="O8483" s="73">
        <f>MIN(1,MAX(0,(1/(1+EXP(-(Assumptions!$B$5 + Assumptions!$B$6*$N8483))))*Assumptions!$B$3))</f>
        <v>3.9165722796764356E-2</v>
      </c>
      <c r="P8483" s="73">
        <f>VLOOKUP($F8483,Assumptions!$A$23:$B$27,2,FALSE)*Assumptions!$B$4</f>
        <v>0.7</v>
      </c>
      <c r="Q8483" s="74">
        <f t="shared" si="264"/>
        <v>445995.4483981856</v>
      </c>
      <c r="R8483" s="75" t="str">
        <f>IF($O8483&lt;Assumptions!$B$17,"A",IF($O8483&lt;Assumptions!$B$18,"B",IF($O8483&lt;Assumptions!$B$19,"C",IF($O8483&lt;Assumptions!$B$20,"D","E"))))</f>
        <v>B</v>
      </c>
      <c r="S8483" s="75">
        <f t="shared" si="265"/>
        <v>1</v>
      </c>
    </row>
    <row r="8484" spans="1:19" ht="17.399999999999999" x14ac:dyDescent="0.3">
      <c r="A8484" s="39" t="s">
        <v>1283</v>
      </c>
      <c r="B8484" s="39" t="s">
        <v>61</v>
      </c>
      <c r="C8484" s="39" t="s">
        <v>144</v>
      </c>
      <c r="D8484" s="39" t="s">
        <v>34</v>
      </c>
      <c r="E8484" s="70" t="s">
        <v>23</v>
      </c>
      <c r="F8484" s="70" t="s">
        <v>40</v>
      </c>
      <c r="G8484" s="78">
        <v>45477</v>
      </c>
      <c r="H8484" s="78">
        <v>45992</v>
      </c>
      <c r="I8484" s="69">
        <v>16267703.220000001</v>
      </c>
      <c r="J8484" s="70">
        <v>999</v>
      </c>
      <c r="K8484" s="71">
        <v>0.188</v>
      </c>
      <c r="L8484" s="70">
        <v>0</v>
      </c>
      <c r="M8484" s="71">
        <v>0.78100000000000003</v>
      </c>
      <c r="N8484" s="72"/>
      <c r="O8484" s="73">
        <f>MIN(1,MAX(0,(1/(1+EXP(-(Assumptions!$B$5 + Assumptions!$B$6*$N8484))))*Assumptions!$B$3))</f>
        <v>3.9165722796764356E-2</v>
      </c>
      <c r="P8484" s="73">
        <f>VLOOKUP($F8484,Assumptions!$A$23:$B$27,2,FALSE)*Assumptions!$B$4</f>
        <v>0.7</v>
      </c>
      <c r="Q8484" s="74">
        <f t="shared" si="264"/>
        <v>445995.4483981856</v>
      </c>
      <c r="R8484" s="75" t="str">
        <f>IF($O8484&lt;Assumptions!$B$17,"A",IF($O8484&lt;Assumptions!$B$18,"B",IF($O8484&lt;Assumptions!$B$19,"C",IF($O8484&lt;Assumptions!$B$20,"D","E"))))</f>
        <v>B</v>
      </c>
      <c r="S8484" s="75">
        <f t="shared" si="265"/>
        <v>1</v>
      </c>
    </row>
    <row r="8485" spans="1:19" ht="17.399999999999999" x14ac:dyDescent="0.3">
      <c r="A8485" s="39" t="s">
        <v>1285</v>
      </c>
      <c r="B8485" s="39" t="s">
        <v>89</v>
      </c>
      <c r="C8485" s="39" t="s">
        <v>190</v>
      </c>
      <c r="D8485" s="39" t="s">
        <v>26</v>
      </c>
      <c r="E8485" s="70" t="s">
        <v>49</v>
      </c>
      <c r="F8485" s="70" t="s">
        <v>32</v>
      </c>
      <c r="G8485" s="78">
        <v>45568</v>
      </c>
      <c r="H8485" s="78">
        <v>45658</v>
      </c>
      <c r="I8485" s="69">
        <v>92425471.340000004</v>
      </c>
      <c r="J8485" s="70">
        <v>15</v>
      </c>
      <c r="K8485" s="71">
        <v>0.96199999999999997</v>
      </c>
      <c r="L8485" s="70">
        <v>0</v>
      </c>
      <c r="M8485" s="71">
        <v>0.80800000000000005</v>
      </c>
      <c r="N8485" s="72"/>
      <c r="O8485" s="73">
        <f>MIN(1,MAX(0,(1/(1+EXP(-(Assumptions!$B$5 + Assumptions!$B$6*$N8485))))*Assumptions!$B$3))</f>
        <v>3.9165722796764356E-2</v>
      </c>
      <c r="P8485" s="73">
        <f>VLOOKUP($F8485,Assumptions!$A$23:$B$27,2,FALSE)*Assumptions!$B$4</f>
        <v>0.5</v>
      </c>
      <c r="Q8485" s="74">
        <f t="shared" si="264"/>
        <v>1809955.1949313644</v>
      </c>
      <c r="R8485" s="75" t="str">
        <f>IF($O8485&lt;Assumptions!$B$17,"A",IF($O8485&lt;Assumptions!$B$18,"B",IF($O8485&lt;Assumptions!$B$19,"C",IF($O8485&lt;Assumptions!$B$20,"D","E"))))</f>
        <v>B</v>
      </c>
      <c r="S8485" s="75">
        <f t="shared" si="265"/>
        <v>0</v>
      </c>
    </row>
    <row r="8486" spans="1:19" ht="17.399999999999999" x14ac:dyDescent="0.3">
      <c r="A8486" s="39" t="s">
        <v>1285</v>
      </c>
      <c r="B8486" s="39" t="s">
        <v>89</v>
      </c>
      <c r="C8486" s="39" t="s">
        <v>190</v>
      </c>
      <c r="D8486" s="39" t="s">
        <v>26</v>
      </c>
      <c r="E8486" s="70" t="s">
        <v>49</v>
      </c>
      <c r="F8486" s="70" t="s">
        <v>32</v>
      </c>
      <c r="G8486" s="78">
        <v>45568</v>
      </c>
      <c r="H8486" s="78">
        <v>45689</v>
      </c>
      <c r="I8486" s="69">
        <v>90501144.109999999</v>
      </c>
      <c r="J8486" s="70">
        <v>0</v>
      </c>
      <c r="K8486" s="71">
        <v>1.0589999999999999</v>
      </c>
      <c r="L8486" s="70">
        <v>0</v>
      </c>
      <c r="M8486" s="71">
        <v>0.80800000000000005</v>
      </c>
      <c r="N8486" s="72"/>
      <c r="O8486" s="73">
        <f>MIN(1,MAX(0,(1/(1+EXP(-(Assumptions!$B$5 + Assumptions!$B$6*$N8486))))*Assumptions!$B$3))</f>
        <v>3.9165722796764356E-2</v>
      </c>
      <c r="P8486" s="73">
        <f>VLOOKUP($F8486,Assumptions!$A$23:$B$27,2,FALSE)*Assumptions!$B$4</f>
        <v>0.5</v>
      </c>
      <c r="Q8486" s="74">
        <f t="shared" si="264"/>
        <v>1772271.3615011417</v>
      </c>
      <c r="R8486" s="75" t="str">
        <f>IF($O8486&lt;Assumptions!$B$17,"A",IF($O8486&lt;Assumptions!$B$18,"B",IF($O8486&lt;Assumptions!$B$19,"C",IF($O8486&lt;Assumptions!$B$20,"D","E"))))</f>
        <v>B</v>
      </c>
      <c r="S8486" s="75">
        <f t="shared" si="265"/>
        <v>0</v>
      </c>
    </row>
    <row r="8487" spans="1:19" ht="17.399999999999999" x14ac:dyDescent="0.3">
      <c r="A8487" s="39" t="s">
        <v>1285</v>
      </c>
      <c r="B8487" s="39" t="s">
        <v>89</v>
      </c>
      <c r="C8487" s="39" t="s">
        <v>190</v>
      </c>
      <c r="D8487" s="39" t="s">
        <v>26</v>
      </c>
      <c r="E8487" s="70" t="s">
        <v>49</v>
      </c>
      <c r="F8487" s="70" t="s">
        <v>32</v>
      </c>
      <c r="G8487" s="78">
        <v>45568</v>
      </c>
      <c r="H8487" s="78">
        <v>45717</v>
      </c>
      <c r="I8487" s="69">
        <v>88958521.640000001</v>
      </c>
      <c r="J8487" s="70">
        <v>65</v>
      </c>
      <c r="K8487" s="71">
        <v>0.42899999999999999</v>
      </c>
      <c r="L8487" s="70">
        <v>0</v>
      </c>
      <c r="M8487" s="71">
        <v>0.80800000000000005</v>
      </c>
      <c r="N8487" s="72"/>
      <c r="O8487" s="73">
        <f>MIN(1,MAX(0,(1/(1+EXP(-(Assumptions!$B$5 + Assumptions!$B$6*$N8487))))*Assumptions!$B$3))</f>
        <v>3.9165722796764356E-2</v>
      </c>
      <c r="P8487" s="73">
        <f>VLOOKUP($F8487,Assumptions!$A$23:$B$27,2,FALSE)*Assumptions!$B$4</f>
        <v>0.5</v>
      </c>
      <c r="Q8487" s="74">
        <f t="shared" si="264"/>
        <v>1742062.3994811017</v>
      </c>
      <c r="R8487" s="75" t="str">
        <f>IF($O8487&lt;Assumptions!$B$17,"A",IF($O8487&lt;Assumptions!$B$18,"B",IF($O8487&lt;Assumptions!$B$19,"C",IF($O8487&lt;Assumptions!$B$20,"D","E"))))</f>
        <v>B</v>
      </c>
      <c r="S8487" s="75">
        <f t="shared" si="265"/>
        <v>0</v>
      </c>
    </row>
    <row r="8488" spans="1:19" ht="17.399999999999999" x14ac:dyDescent="0.3">
      <c r="A8488" s="39" t="s">
        <v>1285</v>
      </c>
      <c r="B8488" s="39" t="s">
        <v>89</v>
      </c>
      <c r="C8488" s="39" t="s">
        <v>190</v>
      </c>
      <c r="D8488" s="39" t="s">
        <v>26</v>
      </c>
      <c r="E8488" s="70" t="s">
        <v>49</v>
      </c>
      <c r="F8488" s="70" t="s">
        <v>32</v>
      </c>
      <c r="G8488" s="78">
        <v>45568</v>
      </c>
      <c r="H8488" s="78">
        <v>45748</v>
      </c>
      <c r="I8488" s="69">
        <v>87174275.920000002</v>
      </c>
      <c r="J8488" s="70">
        <v>0</v>
      </c>
      <c r="K8488" s="71">
        <v>1.0960000000000001</v>
      </c>
      <c r="L8488" s="70">
        <v>0</v>
      </c>
      <c r="M8488" s="71">
        <v>0.80800000000000005</v>
      </c>
      <c r="N8488" s="72"/>
      <c r="O8488" s="73">
        <f>MIN(1,MAX(0,(1/(1+EXP(-(Assumptions!$B$5 + Assumptions!$B$6*$N8488))))*Assumptions!$B$3))</f>
        <v>3.9165722796764356E-2</v>
      </c>
      <c r="P8488" s="73">
        <f>VLOOKUP($F8488,Assumptions!$A$23:$B$27,2,FALSE)*Assumptions!$B$4</f>
        <v>0.5</v>
      </c>
      <c r="Q8488" s="74">
        <f t="shared" si="264"/>
        <v>1707121.762845685</v>
      </c>
      <c r="R8488" s="75" t="str">
        <f>IF($O8488&lt;Assumptions!$B$17,"A",IF($O8488&lt;Assumptions!$B$18,"B",IF($O8488&lt;Assumptions!$B$19,"C",IF($O8488&lt;Assumptions!$B$20,"D","E"))))</f>
        <v>B</v>
      </c>
      <c r="S8488" s="75">
        <f t="shared" si="265"/>
        <v>0</v>
      </c>
    </row>
    <row r="8489" spans="1:19" ht="17.399999999999999" x14ac:dyDescent="0.3">
      <c r="A8489" s="39" t="s">
        <v>1285</v>
      </c>
      <c r="B8489" s="39" t="s">
        <v>89</v>
      </c>
      <c r="C8489" s="39" t="s">
        <v>190</v>
      </c>
      <c r="D8489" s="39" t="s">
        <v>26</v>
      </c>
      <c r="E8489" s="70" t="s">
        <v>49</v>
      </c>
      <c r="F8489" s="70" t="s">
        <v>32</v>
      </c>
      <c r="G8489" s="78">
        <v>45568</v>
      </c>
      <c r="H8489" s="78">
        <v>45778</v>
      </c>
      <c r="I8489" s="69">
        <v>85903732.620000005</v>
      </c>
      <c r="J8489" s="70">
        <v>0</v>
      </c>
      <c r="K8489" s="71">
        <v>0.97399999999999998</v>
      </c>
      <c r="L8489" s="70">
        <v>0</v>
      </c>
      <c r="M8489" s="71">
        <v>0.80800000000000005</v>
      </c>
      <c r="N8489" s="72"/>
      <c r="O8489" s="73">
        <f>MIN(1,MAX(0,(1/(1+EXP(-(Assumptions!$B$5 + Assumptions!$B$6*$N8489))))*Assumptions!$B$3))</f>
        <v>3.9165722796764356E-2</v>
      </c>
      <c r="P8489" s="73">
        <f>VLOOKUP($F8489,Assumptions!$A$23:$B$27,2,FALSE)*Assumptions!$B$4</f>
        <v>0.5</v>
      </c>
      <c r="Q8489" s="74">
        <f t="shared" si="264"/>
        <v>1682240.8895011421</v>
      </c>
      <c r="R8489" s="75" t="str">
        <f>IF($O8489&lt;Assumptions!$B$17,"A",IF($O8489&lt;Assumptions!$B$18,"B",IF($O8489&lt;Assumptions!$B$19,"C",IF($O8489&lt;Assumptions!$B$20,"D","E"))))</f>
        <v>B</v>
      </c>
      <c r="S8489" s="75">
        <f t="shared" si="265"/>
        <v>0</v>
      </c>
    </row>
    <row r="8490" spans="1:19" ht="17.399999999999999" x14ac:dyDescent="0.3">
      <c r="A8490" s="39" t="s">
        <v>1285</v>
      </c>
      <c r="B8490" s="39" t="s">
        <v>89</v>
      </c>
      <c r="C8490" s="39" t="s">
        <v>190</v>
      </c>
      <c r="D8490" s="39" t="s">
        <v>26</v>
      </c>
      <c r="E8490" s="70" t="s">
        <v>49</v>
      </c>
      <c r="F8490" s="70" t="s">
        <v>32</v>
      </c>
      <c r="G8490" s="78">
        <v>45568</v>
      </c>
      <c r="H8490" s="78">
        <v>45809</v>
      </c>
      <c r="I8490" s="69">
        <v>84628505.049999997</v>
      </c>
      <c r="J8490" s="70">
        <v>0</v>
      </c>
      <c r="K8490" s="71">
        <v>1.0680000000000001</v>
      </c>
      <c r="L8490" s="70">
        <v>0</v>
      </c>
      <c r="M8490" s="71">
        <v>0.80800000000000005</v>
      </c>
      <c r="N8490" s="72"/>
      <c r="O8490" s="73">
        <f>MIN(1,MAX(0,(1/(1+EXP(-(Assumptions!$B$5 + Assumptions!$B$6*$N8490))))*Assumptions!$B$3))</f>
        <v>3.9165722796764356E-2</v>
      </c>
      <c r="P8490" s="73">
        <f>VLOOKUP($F8490,Assumptions!$A$23:$B$27,2,FALSE)*Assumptions!$B$4</f>
        <v>0.5</v>
      </c>
      <c r="Q8490" s="74">
        <f t="shared" si="264"/>
        <v>1657268.2847464362</v>
      </c>
      <c r="R8490" s="75" t="str">
        <f>IF($O8490&lt;Assumptions!$B$17,"A",IF($O8490&lt;Assumptions!$B$18,"B",IF($O8490&lt;Assumptions!$B$19,"C",IF($O8490&lt;Assumptions!$B$20,"D","E"))))</f>
        <v>B</v>
      </c>
      <c r="S8490" s="75">
        <f t="shared" si="265"/>
        <v>0</v>
      </c>
    </row>
    <row r="8491" spans="1:19" ht="17.399999999999999" x14ac:dyDescent="0.3">
      <c r="A8491" s="39" t="s">
        <v>1285</v>
      </c>
      <c r="B8491" s="39" t="s">
        <v>89</v>
      </c>
      <c r="C8491" s="39" t="s">
        <v>190</v>
      </c>
      <c r="D8491" s="39" t="s">
        <v>26</v>
      </c>
      <c r="E8491" s="70" t="s">
        <v>49</v>
      </c>
      <c r="F8491" s="70" t="s">
        <v>32</v>
      </c>
      <c r="G8491" s="78">
        <v>45568</v>
      </c>
      <c r="H8491" s="78">
        <v>45839</v>
      </c>
      <c r="I8491" s="69">
        <v>83300992.920000002</v>
      </c>
      <c r="J8491" s="70">
        <v>0</v>
      </c>
      <c r="K8491" s="71">
        <v>0.95399999999999996</v>
      </c>
      <c r="L8491" s="70">
        <v>0</v>
      </c>
      <c r="M8491" s="71">
        <v>0.80800000000000005</v>
      </c>
      <c r="N8491" s="72"/>
      <c r="O8491" s="73">
        <f>MIN(1,MAX(0,(1/(1+EXP(-(Assumptions!$B$5 + Assumptions!$B$6*$N8491))))*Assumptions!$B$3))</f>
        <v>3.9165722796764356E-2</v>
      </c>
      <c r="P8491" s="73">
        <f>VLOOKUP($F8491,Assumptions!$A$23:$B$27,2,FALSE)*Assumptions!$B$4</f>
        <v>0.5</v>
      </c>
      <c r="Q8491" s="74">
        <f t="shared" si="264"/>
        <v>1631271.7986999752</v>
      </c>
      <c r="R8491" s="75" t="str">
        <f>IF($O8491&lt;Assumptions!$B$17,"A",IF($O8491&lt;Assumptions!$B$18,"B",IF($O8491&lt;Assumptions!$B$19,"C",IF($O8491&lt;Assumptions!$B$20,"D","E"))))</f>
        <v>B</v>
      </c>
      <c r="S8491" s="75">
        <f t="shared" si="265"/>
        <v>0</v>
      </c>
    </row>
    <row r="8492" spans="1:19" ht="17.399999999999999" x14ac:dyDescent="0.3">
      <c r="A8492" s="39" t="s">
        <v>1285</v>
      </c>
      <c r="B8492" s="39" t="s">
        <v>89</v>
      </c>
      <c r="C8492" s="39" t="s">
        <v>190</v>
      </c>
      <c r="D8492" s="39" t="s">
        <v>26</v>
      </c>
      <c r="E8492" s="70" t="s">
        <v>49</v>
      </c>
      <c r="F8492" s="70" t="s">
        <v>32</v>
      </c>
      <c r="G8492" s="78">
        <v>45568</v>
      </c>
      <c r="H8492" s="78">
        <v>45870</v>
      </c>
      <c r="I8492" s="69">
        <v>81777216.189999998</v>
      </c>
      <c r="J8492" s="70">
        <v>15</v>
      </c>
      <c r="K8492" s="71">
        <v>1.0589999999999999</v>
      </c>
      <c r="L8492" s="70">
        <v>0</v>
      </c>
      <c r="M8492" s="71">
        <v>0.80800000000000005</v>
      </c>
      <c r="N8492" s="72"/>
      <c r="O8492" s="73">
        <f>MIN(1,MAX(0,(1/(1+EXP(-(Assumptions!$B$5 + Assumptions!$B$6*$N8492))))*Assumptions!$B$3))</f>
        <v>3.9165722796764356E-2</v>
      </c>
      <c r="P8492" s="73">
        <f>VLOOKUP($F8492,Assumptions!$A$23:$B$27,2,FALSE)*Assumptions!$B$4</f>
        <v>0.5</v>
      </c>
      <c r="Q8492" s="74">
        <f t="shared" si="264"/>
        <v>1601431.890194305</v>
      </c>
      <c r="R8492" s="75" t="str">
        <f>IF($O8492&lt;Assumptions!$B$17,"A",IF($O8492&lt;Assumptions!$B$18,"B",IF($O8492&lt;Assumptions!$B$19,"C",IF($O8492&lt;Assumptions!$B$20,"D","E"))))</f>
        <v>B</v>
      </c>
      <c r="S8492" s="75">
        <f t="shared" si="265"/>
        <v>0</v>
      </c>
    </row>
    <row r="8493" spans="1:19" ht="17.399999999999999" x14ac:dyDescent="0.3">
      <c r="A8493" s="39" t="s">
        <v>1285</v>
      </c>
      <c r="B8493" s="39" t="s">
        <v>89</v>
      </c>
      <c r="C8493" s="39" t="s">
        <v>190</v>
      </c>
      <c r="D8493" s="39" t="s">
        <v>26</v>
      </c>
      <c r="E8493" s="70" t="s">
        <v>49</v>
      </c>
      <c r="F8493" s="70" t="s">
        <v>32</v>
      </c>
      <c r="G8493" s="78">
        <v>45568</v>
      </c>
      <c r="H8493" s="78">
        <v>45901</v>
      </c>
      <c r="I8493" s="69">
        <v>80556027.790000007</v>
      </c>
      <c r="J8493" s="70">
        <v>0</v>
      </c>
      <c r="K8493" s="71">
        <v>1.0469999999999999</v>
      </c>
      <c r="L8493" s="70">
        <v>0</v>
      </c>
      <c r="M8493" s="71">
        <v>0.80800000000000005</v>
      </c>
      <c r="N8493" s="72"/>
      <c r="O8493" s="73">
        <f>MIN(1,MAX(0,(1/(1+EXP(-(Assumptions!$B$5 + Assumptions!$B$6*$N8493))))*Assumptions!$B$3))</f>
        <v>3.9165722796764356E-2</v>
      </c>
      <c r="P8493" s="73">
        <f>VLOOKUP($F8493,Assumptions!$A$23:$B$27,2,FALSE)*Assumptions!$B$4</f>
        <v>0.5</v>
      </c>
      <c r="Q8493" s="74">
        <f t="shared" si="264"/>
        <v>1577517.5270157931</v>
      </c>
      <c r="R8493" s="75" t="str">
        <f>IF($O8493&lt;Assumptions!$B$17,"A",IF($O8493&lt;Assumptions!$B$18,"B",IF($O8493&lt;Assumptions!$B$19,"C",IF($O8493&lt;Assumptions!$B$20,"D","E"))))</f>
        <v>B</v>
      </c>
      <c r="S8493" s="75">
        <f t="shared" si="265"/>
        <v>0</v>
      </c>
    </row>
    <row r="8494" spans="1:19" ht="17.399999999999999" x14ac:dyDescent="0.3">
      <c r="A8494" s="39" t="s">
        <v>1285</v>
      </c>
      <c r="B8494" s="39" t="s">
        <v>89</v>
      </c>
      <c r="C8494" s="39" t="s">
        <v>190</v>
      </c>
      <c r="D8494" s="39" t="s">
        <v>26</v>
      </c>
      <c r="E8494" s="70" t="s">
        <v>49</v>
      </c>
      <c r="F8494" s="70" t="s">
        <v>32</v>
      </c>
      <c r="G8494" s="78">
        <v>45568</v>
      </c>
      <c r="H8494" s="78">
        <v>45931</v>
      </c>
      <c r="I8494" s="69">
        <v>79321522.060000002</v>
      </c>
      <c r="J8494" s="70">
        <v>0</v>
      </c>
      <c r="K8494" s="71">
        <v>1.081</v>
      </c>
      <c r="L8494" s="70">
        <v>0</v>
      </c>
      <c r="M8494" s="71">
        <v>0.80800000000000005</v>
      </c>
      <c r="N8494" s="72"/>
      <c r="O8494" s="73">
        <f>MIN(1,MAX(0,(1/(1+EXP(-(Assumptions!$B$5 + Assumptions!$B$6*$N8494))))*Assumptions!$B$3))</f>
        <v>3.9165722796764356E-2</v>
      </c>
      <c r="P8494" s="73">
        <f>VLOOKUP($F8494,Assumptions!$A$23:$B$27,2,FALSE)*Assumptions!$B$4</f>
        <v>0.5</v>
      </c>
      <c r="Q8494" s="74">
        <f t="shared" si="264"/>
        <v>1553342.3724096944</v>
      </c>
      <c r="R8494" s="75" t="str">
        <f>IF($O8494&lt;Assumptions!$B$17,"A",IF($O8494&lt;Assumptions!$B$18,"B",IF($O8494&lt;Assumptions!$B$19,"C",IF($O8494&lt;Assumptions!$B$20,"D","E"))))</f>
        <v>B</v>
      </c>
      <c r="S8494" s="75">
        <f t="shared" si="265"/>
        <v>0</v>
      </c>
    </row>
    <row r="8495" spans="1:19" ht="17.399999999999999" x14ac:dyDescent="0.3">
      <c r="A8495" s="39" t="s">
        <v>1285</v>
      </c>
      <c r="B8495" s="39" t="s">
        <v>89</v>
      </c>
      <c r="C8495" s="39" t="s">
        <v>190</v>
      </c>
      <c r="D8495" s="39" t="s">
        <v>26</v>
      </c>
      <c r="E8495" s="70" t="s">
        <v>49</v>
      </c>
      <c r="F8495" s="70" t="s">
        <v>32</v>
      </c>
      <c r="G8495" s="78">
        <v>45568</v>
      </c>
      <c r="H8495" s="78">
        <v>45962</v>
      </c>
      <c r="I8495" s="69">
        <v>77885446.760000005</v>
      </c>
      <c r="J8495" s="70">
        <v>0</v>
      </c>
      <c r="K8495" s="71">
        <v>1.03</v>
      </c>
      <c r="L8495" s="70">
        <v>0</v>
      </c>
      <c r="M8495" s="71">
        <v>0.80800000000000005</v>
      </c>
      <c r="N8495" s="72"/>
      <c r="O8495" s="73">
        <f>MIN(1,MAX(0,(1/(1+EXP(-(Assumptions!$B$5 + Assumptions!$B$6*$N8495))))*Assumptions!$B$3))</f>
        <v>3.9165722796764356E-2</v>
      </c>
      <c r="P8495" s="73">
        <f>VLOOKUP($F8495,Assumptions!$A$23:$B$27,2,FALSE)*Assumptions!$B$4</f>
        <v>0.5</v>
      </c>
      <c r="Q8495" s="74">
        <f t="shared" si="264"/>
        <v>1525219.9088521544</v>
      </c>
      <c r="R8495" s="75" t="str">
        <f>IF($O8495&lt;Assumptions!$B$17,"A",IF($O8495&lt;Assumptions!$B$18,"B",IF($O8495&lt;Assumptions!$B$19,"C",IF($O8495&lt;Assumptions!$B$20,"D","E"))))</f>
        <v>B</v>
      </c>
      <c r="S8495" s="75">
        <f t="shared" si="265"/>
        <v>0</v>
      </c>
    </row>
    <row r="8496" spans="1:19" ht="17.399999999999999" x14ac:dyDescent="0.3">
      <c r="A8496" s="39" t="s">
        <v>1285</v>
      </c>
      <c r="B8496" s="39" t="s">
        <v>89</v>
      </c>
      <c r="C8496" s="39" t="s">
        <v>190</v>
      </c>
      <c r="D8496" s="39" t="s">
        <v>26</v>
      </c>
      <c r="E8496" s="70" t="s">
        <v>49</v>
      </c>
      <c r="F8496" s="70" t="s">
        <v>32</v>
      </c>
      <c r="G8496" s="78">
        <v>45568</v>
      </c>
      <c r="H8496" s="78">
        <v>45992</v>
      </c>
      <c r="I8496" s="69">
        <v>77885446.760000005</v>
      </c>
      <c r="J8496" s="70">
        <v>185</v>
      </c>
      <c r="K8496" s="71">
        <v>1.0999999999999999E-2</v>
      </c>
      <c r="L8496" s="70">
        <v>0</v>
      </c>
      <c r="M8496" s="71">
        <v>0.80800000000000005</v>
      </c>
      <c r="N8496" s="72"/>
      <c r="O8496" s="73">
        <f>MIN(1,MAX(0,(1/(1+EXP(-(Assumptions!$B$5 + Assumptions!$B$6*$N8496))))*Assumptions!$B$3))</f>
        <v>3.9165722796764356E-2</v>
      </c>
      <c r="P8496" s="73">
        <f>VLOOKUP($F8496,Assumptions!$A$23:$B$27,2,FALSE)*Assumptions!$B$4</f>
        <v>0.5</v>
      </c>
      <c r="Q8496" s="74">
        <f t="shared" si="264"/>
        <v>1525219.9088521544</v>
      </c>
      <c r="R8496" s="75" t="str">
        <f>IF($O8496&lt;Assumptions!$B$17,"A",IF($O8496&lt;Assumptions!$B$18,"B",IF($O8496&lt;Assumptions!$B$19,"C",IF($O8496&lt;Assumptions!$B$20,"D","E"))))</f>
        <v>B</v>
      </c>
      <c r="S8496" s="75">
        <f t="shared" si="265"/>
        <v>1</v>
      </c>
    </row>
    <row r="8497" spans="1:19" ht="17.399999999999999" x14ac:dyDescent="0.3">
      <c r="A8497" s="39" t="s">
        <v>1286</v>
      </c>
      <c r="B8497" s="39" t="s">
        <v>52</v>
      </c>
      <c r="C8497" s="39" t="s">
        <v>144</v>
      </c>
      <c r="D8497" s="39" t="s">
        <v>30</v>
      </c>
      <c r="E8497" s="70" t="s">
        <v>39</v>
      </c>
      <c r="F8497" s="70" t="s">
        <v>32</v>
      </c>
      <c r="G8497" s="78">
        <v>45130</v>
      </c>
      <c r="H8497" s="78">
        <v>45658</v>
      </c>
      <c r="I8497" s="69">
        <v>10372890.029999999</v>
      </c>
      <c r="J8497" s="70">
        <v>0</v>
      </c>
      <c r="K8497" s="71">
        <v>0.98899999999999999</v>
      </c>
      <c r="L8497" s="70">
        <v>0</v>
      </c>
      <c r="M8497" s="71">
        <v>0.64600000000000002</v>
      </c>
      <c r="N8497" s="72"/>
      <c r="O8497" s="73">
        <f>MIN(1,MAX(0,(1/(1+EXP(-(Assumptions!$B$5 + Assumptions!$B$6*$N8497))))*Assumptions!$B$3))</f>
        <v>3.9165722796764356E-2</v>
      </c>
      <c r="P8497" s="73">
        <f>VLOOKUP($F8497,Assumptions!$A$23:$B$27,2,FALSE)*Assumptions!$B$4</f>
        <v>0.5</v>
      </c>
      <c r="Q8497" s="74">
        <f t="shared" si="264"/>
        <v>203130.86775815033</v>
      </c>
      <c r="R8497" s="75" t="str">
        <f>IF($O8497&lt;Assumptions!$B$17,"A",IF($O8497&lt;Assumptions!$B$18,"B",IF($O8497&lt;Assumptions!$B$19,"C",IF($O8497&lt;Assumptions!$B$20,"D","E"))))</f>
        <v>B</v>
      </c>
      <c r="S8497" s="75">
        <f t="shared" si="265"/>
        <v>0</v>
      </c>
    </row>
    <row r="8498" spans="1:19" ht="17.399999999999999" x14ac:dyDescent="0.3">
      <c r="A8498" s="39" t="s">
        <v>1286</v>
      </c>
      <c r="B8498" s="39" t="s">
        <v>52</v>
      </c>
      <c r="C8498" s="39" t="s">
        <v>144</v>
      </c>
      <c r="D8498" s="39" t="s">
        <v>30</v>
      </c>
      <c r="E8498" s="70" t="s">
        <v>39</v>
      </c>
      <c r="F8498" s="70" t="s">
        <v>32</v>
      </c>
      <c r="G8498" s="78">
        <v>45130</v>
      </c>
      <c r="H8498" s="78">
        <v>45689</v>
      </c>
      <c r="I8498" s="69">
        <v>10139587.77</v>
      </c>
      <c r="J8498" s="70">
        <v>0</v>
      </c>
      <c r="K8498" s="71">
        <v>0.98299999999999998</v>
      </c>
      <c r="L8498" s="70">
        <v>0</v>
      </c>
      <c r="M8498" s="71">
        <v>0.64600000000000002</v>
      </c>
      <c r="N8498" s="72"/>
      <c r="O8498" s="73">
        <f>MIN(1,MAX(0,(1/(1+EXP(-(Assumptions!$B$5 + Assumptions!$B$6*$N8498))))*Assumptions!$B$3))</f>
        <v>3.9165722796764356E-2</v>
      </c>
      <c r="P8498" s="73">
        <f>VLOOKUP($F8498,Assumptions!$A$23:$B$27,2,FALSE)*Assumptions!$B$4</f>
        <v>0.5</v>
      </c>
      <c r="Q8498" s="74">
        <f t="shared" si="264"/>
        <v>198562.14193664101</v>
      </c>
      <c r="R8498" s="75" t="str">
        <f>IF($O8498&lt;Assumptions!$B$17,"A",IF($O8498&lt;Assumptions!$B$18,"B",IF($O8498&lt;Assumptions!$B$19,"C",IF($O8498&lt;Assumptions!$B$20,"D","E"))))</f>
        <v>B</v>
      </c>
      <c r="S8498" s="75">
        <f t="shared" si="265"/>
        <v>0</v>
      </c>
    </row>
    <row r="8499" spans="1:19" ht="17.399999999999999" x14ac:dyDescent="0.3">
      <c r="A8499" s="39" t="s">
        <v>1286</v>
      </c>
      <c r="B8499" s="39" t="s">
        <v>52</v>
      </c>
      <c r="C8499" s="39" t="s">
        <v>144</v>
      </c>
      <c r="D8499" s="39" t="s">
        <v>30</v>
      </c>
      <c r="E8499" s="70" t="s">
        <v>39</v>
      </c>
      <c r="F8499" s="70" t="s">
        <v>32</v>
      </c>
      <c r="G8499" s="78">
        <v>45130</v>
      </c>
      <c r="H8499" s="78">
        <v>45717</v>
      </c>
      <c r="I8499" s="69">
        <v>10139587.77</v>
      </c>
      <c r="J8499" s="70">
        <v>185</v>
      </c>
      <c r="K8499" s="71">
        <v>0.17899999999999999</v>
      </c>
      <c r="L8499" s="70">
        <v>0</v>
      </c>
      <c r="M8499" s="71">
        <v>0.64600000000000002</v>
      </c>
      <c r="N8499" s="72"/>
      <c r="O8499" s="73">
        <f>MIN(1,MAX(0,(1/(1+EXP(-(Assumptions!$B$5 + Assumptions!$B$6*$N8499))))*Assumptions!$B$3))</f>
        <v>3.9165722796764356E-2</v>
      </c>
      <c r="P8499" s="73">
        <f>VLOOKUP($F8499,Assumptions!$A$23:$B$27,2,FALSE)*Assumptions!$B$4</f>
        <v>0.5</v>
      </c>
      <c r="Q8499" s="74">
        <f t="shared" si="264"/>
        <v>198562.14193664101</v>
      </c>
      <c r="R8499" s="75" t="str">
        <f>IF($O8499&lt;Assumptions!$B$17,"A",IF($O8499&lt;Assumptions!$B$18,"B",IF($O8499&lt;Assumptions!$B$19,"C",IF($O8499&lt;Assumptions!$B$20,"D","E"))))</f>
        <v>B</v>
      </c>
      <c r="S8499" s="75">
        <f t="shared" si="265"/>
        <v>1</v>
      </c>
    </row>
    <row r="8500" spans="1:19" ht="17.399999999999999" x14ac:dyDescent="0.3">
      <c r="A8500" s="39" t="s">
        <v>1286</v>
      </c>
      <c r="B8500" s="39" t="s">
        <v>52</v>
      </c>
      <c r="C8500" s="39" t="s">
        <v>144</v>
      </c>
      <c r="D8500" s="39" t="s">
        <v>30</v>
      </c>
      <c r="E8500" s="70" t="s">
        <v>39</v>
      </c>
      <c r="F8500" s="70" t="s">
        <v>32</v>
      </c>
      <c r="G8500" s="78">
        <v>45130</v>
      </c>
      <c r="H8500" s="78">
        <v>45748</v>
      </c>
      <c r="I8500" s="69">
        <v>10139587.77</v>
      </c>
      <c r="J8500" s="70">
        <v>999</v>
      </c>
      <c r="K8500" s="71">
        <v>7.0000000000000007E-2</v>
      </c>
      <c r="L8500" s="70">
        <v>0</v>
      </c>
      <c r="M8500" s="71">
        <v>0.64600000000000002</v>
      </c>
      <c r="N8500" s="72"/>
      <c r="O8500" s="73">
        <f>MIN(1,MAX(0,(1/(1+EXP(-(Assumptions!$B$5 + Assumptions!$B$6*$N8500))))*Assumptions!$B$3))</f>
        <v>3.9165722796764356E-2</v>
      </c>
      <c r="P8500" s="73">
        <f>VLOOKUP($F8500,Assumptions!$A$23:$B$27,2,FALSE)*Assumptions!$B$4</f>
        <v>0.5</v>
      </c>
      <c r="Q8500" s="74">
        <f t="shared" si="264"/>
        <v>198562.14193664101</v>
      </c>
      <c r="R8500" s="75" t="str">
        <f>IF($O8500&lt;Assumptions!$B$17,"A",IF($O8500&lt;Assumptions!$B$18,"B",IF($O8500&lt;Assumptions!$B$19,"C",IF($O8500&lt;Assumptions!$B$20,"D","E"))))</f>
        <v>B</v>
      </c>
      <c r="S8500" s="75">
        <f t="shared" si="265"/>
        <v>1</v>
      </c>
    </row>
    <row r="8501" spans="1:19" ht="17.399999999999999" x14ac:dyDescent="0.3">
      <c r="A8501" s="39" t="s">
        <v>1286</v>
      </c>
      <c r="B8501" s="39" t="s">
        <v>52</v>
      </c>
      <c r="C8501" s="39" t="s">
        <v>144</v>
      </c>
      <c r="D8501" s="39" t="s">
        <v>30</v>
      </c>
      <c r="E8501" s="70" t="s">
        <v>39</v>
      </c>
      <c r="F8501" s="70" t="s">
        <v>32</v>
      </c>
      <c r="G8501" s="78">
        <v>45130</v>
      </c>
      <c r="H8501" s="78">
        <v>45778</v>
      </c>
      <c r="I8501" s="69">
        <v>10139587.77</v>
      </c>
      <c r="J8501" s="70">
        <v>999</v>
      </c>
      <c r="K8501" s="71">
        <v>0.02</v>
      </c>
      <c r="L8501" s="70">
        <v>0</v>
      </c>
      <c r="M8501" s="71">
        <v>0.64600000000000002</v>
      </c>
      <c r="N8501" s="72"/>
      <c r="O8501" s="73">
        <f>MIN(1,MAX(0,(1/(1+EXP(-(Assumptions!$B$5 + Assumptions!$B$6*$N8501))))*Assumptions!$B$3))</f>
        <v>3.9165722796764356E-2</v>
      </c>
      <c r="P8501" s="73">
        <f>VLOOKUP($F8501,Assumptions!$A$23:$B$27,2,FALSE)*Assumptions!$B$4</f>
        <v>0.5</v>
      </c>
      <c r="Q8501" s="74">
        <f t="shared" si="264"/>
        <v>198562.14193664101</v>
      </c>
      <c r="R8501" s="75" t="str">
        <f>IF($O8501&lt;Assumptions!$B$17,"A",IF($O8501&lt;Assumptions!$B$18,"B",IF($O8501&lt;Assumptions!$B$19,"C",IF($O8501&lt;Assumptions!$B$20,"D","E"))))</f>
        <v>B</v>
      </c>
      <c r="S8501" s="75">
        <f t="shared" si="265"/>
        <v>1</v>
      </c>
    </row>
    <row r="8502" spans="1:19" ht="17.399999999999999" x14ac:dyDescent="0.3">
      <c r="A8502" s="39" t="s">
        <v>1286</v>
      </c>
      <c r="B8502" s="39" t="s">
        <v>52</v>
      </c>
      <c r="C8502" s="39" t="s">
        <v>144</v>
      </c>
      <c r="D8502" s="39" t="s">
        <v>30</v>
      </c>
      <c r="E8502" s="70" t="s">
        <v>39</v>
      </c>
      <c r="F8502" s="70" t="s">
        <v>32</v>
      </c>
      <c r="G8502" s="78">
        <v>45130</v>
      </c>
      <c r="H8502" s="78">
        <v>45809</v>
      </c>
      <c r="I8502" s="69">
        <v>10139587.77</v>
      </c>
      <c r="J8502" s="70">
        <v>999</v>
      </c>
      <c r="K8502" s="71">
        <v>0.16800000000000001</v>
      </c>
      <c r="L8502" s="70">
        <v>0</v>
      </c>
      <c r="M8502" s="71">
        <v>0.64600000000000002</v>
      </c>
      <c r="N8502" s="72"/>
      <c r="O8502" s="73">
        <f>MIN(1,MAX(0,(1/(1+EXP(-(Assumptions!$B$5 + Assumptions!$B$6*$N8502))))*Assumptions!$B$3))</f>
        <v>3.9165722796764356E-2</v>
      </c>
      <c r="P8502" s="73">
        <f>VLOOKUP($F8502,Assumptions!$A$23:$B$27,2,FALSE)*Assumptions!$B$4</f>
        <v>0.5</v>
      </c>
      <c r="Q8502" s="74">
        <f t="shared" si="264"/>
        <v>198562.14193664101</v>
      </c>
      <c r="R8502" s="75" t="str">
        <f>IF($O8502&lt;Assumptions!$B$17,"A",IF($O8502&lt;Assumptions!$B$18,"B",IF($O8502&lt;Assumptions!$B$19,"C",IF($O8502&lt;Assumptions!$B$20,"D","E"))))</f>
        <v>B</v>
      </c>
      <c r="S8502" s="75">
        <f t="shared" si="265"/>
        <v>1</v>
      </c>
    </row>
    <row r="8503" spans="1:19" ht="17.399999999999999" x14ac:dyDescent="0.3">
      <c r="A8503" s="39" t="s">
        <v>1286</v>
      </c>
      <c r="B8503" s="39" t="s">
        <v>52</v>
      </c>
      <c r="C8503" s="39" t="s">
        <v>144</v>
      </c>
      <c r="D8503" s="39" t="s">
        <v>30</v>
      </c>
      <c r="E8503" s="70" t="s">
        <v>39</v>
      </c>
      <c r="F8503" s="70" t="s">
        <v>32</v>
      </c>
      <c r="G8503" s="78">
        <v>45130</v>
      </c>
      <c r="H8503" s="78">
        <v>45839</v>
      </c>
      <c r="I8503" s="69">
        <v>10139587.77</v>
      </c>
      <c r="J8503" s="70">
        <v>999</v>
      </c>
      <c r="K8503" s="71">
        <v>7.9000000000000001E-2</v>
      </c>
      <c r="L8503" s="70">
        <v>0</v>
      </c>
      <c r="M8503" s="71">
        <v>0.64600000000000002</v>
      </c>
      <c r="N8503" s="72"/>
      <c r="O8503" s="73">
        <f>MIN(1,MAX(0,(1/(1+EXP(-(Assumptions!$B$5 + Assumptions!$B$6*$N8503))))*Assumptions!$B$3))</f>
        <v>3.9165722796764356E-2</v>
      </c>
      <c r="P8503" s="73">
        <f>VLOOKUP($F8503,Assumptions!$A$23:$B$27,2,FALSE)*Assumptions!$B$4</f>
        <v>0.5</v>
      </c>
      <c r="Q8503" s="74">
        <f t="shared" si="264"/>
        <v>198562.14193664101</v>
      </c>
      <c r="R8503" s="75" t="str">
        <f>IF($O8503&lt;Assumptions!$B$17,"A",IF($O8503&lt;Assumptions!$B$18,"B",IF($O8503&lt;Assumptions!$B$19,"C",IF($O8503&lt;Assumptions!$B$20,"D","E"))))</f>
        <v>B</v>
      </c>
      <c r="S8503" s="75">
        <f t="shared" si="265"/>
        <v>1</v>
      </c>
    </row>
    <row r="8504" spans="1:19" ht="17.399999999999999" x14ac:dyDescent="0.3">
      <c r="A8504" s="39" t="s">
        <v>1286</v>
      </c>
      <c r="B8504" s="39" t="s">
        <v>52</v>
      </c>
      <c r="C8504" s="39" t="s">
        <v>144</v>
      </c>
      <c r="D8504" s="39" t="s">
        <v>30</v>
      </c>
      <c r="E8504" s="70" t="s">
        <v>39</v>
      </c>
      <c r="F8504" s="70" t="s">
        <v>32</v>
      </c>
      <c r="G8504" s="78">
        <v>45130</v>
      </c>
      <c r="H8504" s="78">
        <v>45870</v>
      </c>
      <c r="I8504" s="69">
        <v>10139587.77</v>
      </c>
      <c r="J8504" s="70">
        <v>999</v>
      </c>
      <c r="K8504" s="71">
        <v>4.2000000000000003E-2</v>
      </c>
      <c r="L8504" s="70">
        <v>0</v>
      </c>
      <c r="M8504" s="71">
        <v>0.64600000000000002</v>
      </c>
      <c r="N8504" s="72"/>
      <c r="O8504" s="73">
        <f>MIN(1,MAX(0,(1/(1+EXP(-(Assumptions!$B$5 + Assumptions!$B$6*$N8504))))*Assumptions!$B$3))</f>
        <v>3.9165722796764356E-2</v>
      </c>
      <c r="P8504" s="73">
        <f>VLOOKUP($F8504,Assumptions!$A$23:$B$27,2,FALSE)*Assumptions!$B$4</f>
        <v>0.5</v>
      </c>
      <c r="Q8504" s="74">
        <f t="shared" si="264"/>
        <v>198562.14193664101</v>
      </c>
      <c r="R8504" s="75" t="str">
        <f>IF($O8504&lt;Assumptions!$B$17,"A",IF($O8504&lt;Assumptions!$B$18,"B",IF($O8504&lt;Assumptions!$B$19,"C",IF($O8504&lt;Assumptions!$B$20,"D","E"))))</f>
        <v>B</v>
      </c>
      <c r="S8504" s="75">
        <f t="shared" si="265"/>
        <v>1</v>
      </c>
    </row>
    <row r="8505" spans="1:19" ht="17.399999999999999" x14ac:dyDescent="0.3">
      <c r="A8505" s="39" t="s">
        <v>1286</v>
      </c>
      <c r="B8505" s="39" t="s">
        <v>52</v>
      </c>
      <c r="C8505" s="39" t="s">
        <v>144</v>
      </c>
      <c r="D8505" s="39" t="s">
        <v>30</v>
      </c>
      <c r="E8505" s="70" t="s">
        <v>39</v>
      </c>
      <c r="F8505" s="70" t="s">
        <v>32</v>
      </c>
      <c r="G8505" s="78">
        <v>45130</v>
      </c>
      <c r="H8505" s="78">
        <v>45901</v>
      </c>
      <c r="I8505" s="69">
        <v>10139587.77</v>
      </c>
      <c r="J8505" s="70">
        <v>999</v>
      </c>
      <c r="K8505" s="71">
        <v>1.4E-2</v>
      </c>
      <c r="L8505" s="70">
        <v>0</v>
      </c>
      <c r="M8505" s="71">
        <v>0.64600000000000002</v>
      </c>
      <c r="N8505" s="72"/>
      <c r="O8505" s="73">
        <f>MIN(1,MAX(0,(1/(1+EXP(-(Assumptions!$B$5 + Assumptions!$B$6*$N8505))))*Assumptions!$B$3))</f>
        <v>3.9165722796764356E-2</v>
      </c>
      <c r="P8505" s="73">
        <f>VLOOKUP($F8505,Assumptions!$A$23:$B$27,2,FALSE)*Assumptions!$B$4</f>
        <v>0.5</v>
      </c>
      <c r="Q8505" s="74">
        <f t="shared" si="264"/>
        <v>198562.14193664101</v>
      </c>
      <c r="R8505" s="75" t="str">
        <f>IF($O8505&lt;Assumptions!$B$17,"A",IF($O8505&lt;Assumptions!$B$18,"B",IF($O8505&lt;Assumptions!$B$19,"C",IF($O8505&lt;Assumptions!$B$20,"D","E"))))</f>
        <v>B</v>
      </c>
      <c r="S8505" s="75">
        <f t="shared" si="265"/>
        <v>1</v>
      </c>
    </row>
    <row r="8506" spans="1:19" ht="17.399999999999999" x14ac:dyDescent="0.3">
      <c r="A8506" s="39" t="s">
        <v>1286</v>
      </c>
      <c r="B8506" s="39" t="s">
        <v>52</v>
      </c>
      <c r="C8506" s="39" t="s">
        <v>144</v>
      </c>
      <c r="D8506" s="39" t="s">
        <v>30</v>
      </c>
      <c r="E8506" s="70" t="s">
        <v>39</v>
      </c>
      <c r="F8506" s="70" t="s">
        <v>32</v>
      </c>
      <c r="G8506" s="78">
        <v>45130</v>
      </c>
      <c r="H8506" s="78">
        <v>45931</v>
      </c>
      <c r="I8506" s="69">
        <v>10139587.77</v>
      </c>
      <c r="J8506" s="70">
        <v>999</v>
      </c>
      <c r="K8506" s="71">
        <v>0.156</v>
      </c>
      <c r="L8506" s="70">
        <v>0</v>
      </c>
      <c r="M8506" s="71">
        <v>0.64600000000000002</v>
      </c>
      <c r="N8506" s="72"/>
      <c r="O8506" s="73">
        <f>MIN(1,MAX(0,(1/(1+EXP(-(Assumptions!$B$5 + Assumptions!$B$6*$N8506))))*Assumptions!$B$3))</f>
        <v>3.9165722796764356E-2</v>
      </c>
      <c r="P8506" s="73">
        <f>VLOOKUP($F8506,Assumptions!$A$23:$B$27,2,FALSE)*Assumptions!$B$4</f>
        <v>0.5</v>
      </c>
      <c r="Q8506" s="74">
        <f t="shared" si="264"/>
        <v>198562.14193664101</v>
      </c>
      <c r="R8506" s="75" t="str">
        <f>IF($O8506&lt;Assumptions!$B$17,"A",IF($O8506&lt;Assumptions!$B$18,"B",IF($O8506&lt;Assumptions!$B$19,"C",IF($O8506&lt;Assumptions!$B$20,"D","E"))))</f>
        <v>B</v>
      </c>
      <c r="S8506" s="75">
        <f t="shared" si="265"/>
        <v>1</v>
      </c>
    </row>
    <row r="8507" spans="1:19" ht="17.399999999999999" x14ac:dyDescent="0.3">
      <c r="A8507" s="39" t="s">
        <v>1286</v>
      </c>
      <c r="B8507" s="39" t="s">
        <v>52</v>
      </c>
      <c r="C8507" s="39" t="s">
        <v>144</v>
      </c>
      <c r="D8507" s="39" t="s">
        <v>30</v>
      </c>
      <c r="E8507" s="70" t="s">
        <v>39</v>
      </c>
      <c r="F8507" s="70" t="s">
        <v>32</v>
      </c>
      <c r="G8507" s="78">
        <v>45130</v>
      </c>
      <c r="H8507" s="78">
        <v>45962</v>
      </c>
      <c r="I8507" s="69">
        <v>10139587.77</v>
      </c>
      <c r="J8507" s="70">
        <v>999</v>
      </c>
      <c r="K8507" s="71">
        <v>0.17299999999999999</v>
      </c>
      <c r="L8507" s="70">
        <v>0</v>
      </c>
      <c r="M8507" s="71">
        <v>0.64600000000000002</v>
      </c>
      <c r="N8507" s="72"/>
      <c r="O8507" s="73">
        <f>MIN(1,MAX(0,(1/(1+EXP(-(Assumptions!$B$5 + Assumptions!$B$6*$N8507))))*Assumptions!$B$3))</f>
        <v>3.9165722796764356E-2</v>
      </c>
      <c r="P8507" s="73">
        <f>VLOOKUP($F8507,Assumptions!$A$23:$B$27,2,FALSE)*Assumptions!$B$4</f>
        <v>0.5</v>
      </c>
      <c r="Q8507" s="74">
        <f t="shared" si="264"/>
        <v>198562.14193664101</v>
      </c>
      <c r="R8507" s="75" t="str">
        <f>IF($O8507&lt;Assumptions!$B$17,"A",IF($O8507&lt;Assumptions!$B$18,"B",IF($O8507&lt;Assumptions!$B$19,"C",IF($O8507&lt;Assumptions!$B$20,"D","E"))))</f>
        <v>B</v>
      </c>
      <c r="S8507" s="75">
        <f t="shared" si="265"/>
        <v>1</v>
      </c>
    </row>
    <row r="8508" spans="1:19" ht="17.399999999999999" x14ac:dyDescent="0.3">
      <c r="A8508" s="39" t="s">
        <v>1286</v>
      </c>
      <c r="B8508" s="39" t="s">
        <v>52</v>
      </c>
      <c r="C8508" s="39" t="s">
        <v>144</v>
      </c>
      <c r="D8508" s="39" t="s">
        <v>30</v>
      </c>
      <c r="E8508" s="70" t="s">
        <v>39</v>
      </c>
      <c r="F8508" s="70" t="s">
        <v>32</v>
      </c>
      <c r="G8508" s="78">
        <v>45130</v>
      </c>
      <c r="H8508" s="78">
        <v>45992</v>
      </c>
      <c r="I8508" s="69">
        <v>10139587.77</v>
      </c>
      <c r="J8508" s="70">
        <v>999</v>
      </c>
      <c r="K8508" s="71">
        <v>0.02</v>
      </c>
      <c r="L8508" s="70">
        <v>0</v>
      </c>
      <c r="M8508" s="71">
        <v>0.64600000000000002</v>
      </c>
      <c r="N8508" s="72"/>
      <c r="O8508" s="73">
        <f>MIN(1,MAX(0,(1/(1+EXP(-(Assumptions!$B$5 + Assumptions!$B$6*$N8508))))*Assumptions!$B$3))</f>
        <v>3.9165722796764356E-2</v>
      </c>
      <c r="P8508" s="73">
        <f>VLOOKUP($F8508,Assumptions!$A$23:$B$27,2,FALSE)*Assumptions!$B$4</f>
        <v>0.5</v>
      </c>
      <c r="Q8508" s="74">
        <f t="shared" si="264"/>
        <v>198562.14193664101</v>
      </c>
      <c r="R8508" s="75" t="str">
        <f>IF($O8508&lt;Assumptions!$B$17,"A",IF($O8508&lt;Assumptions!$B$18,"B",IF($O8508&lt;Assumptions!$B$19,"C",IF($O8508&lt;Assumptions!$B$20,"D","E"))))</f>
        <v>B</v>
      </c>
      <c r="S8508" s="75">
        <f t="shared" si="265"/>
        <v>1</v>
      </c>
    </row>
    <row r="8509" spans="1:19" ht="17.399999999999999" x14ac:dyDescent="0.3">
      <c r="A8509" s="39" t="s">
        <v>1287</v>
      </c>
      <c r="B8509" s="39" t="s">
        <v>71</v>
      </c>
      <c r="C8509" s="39" t="s">
        <v>135</v>
      </c>
      <c r="D8509" s="39" t="s">
        <v>30</v>
      </c>
      <c r="E8509" s="70" t="s">
        <v>49</v>
      </c>
      <c r="F8509" s="70" t="s">
        <v>32</v>
      </c>
      <c r="G8509" s="78">
        <v>45298</v>
      </c>
      <c r="H8509" s="78">
        <v>45658</v>
      </c>
      <c r="I8509" s="69">
        <v>3580344.51</v>
      </c>
      <c r="J8509" s="70">
        <v>65</v>
      </c>
      <c r="K8509" s="71">
        <v>0.59</v>
      </c>
      <c r="L8509" s="70">
        <v>0</v>
      </c>
      <c r="M8509" s="71">
        <v>0.70699999999999996</v>
      </c>
      <c r="N8509" s="72"/>
      <c r="O8509" s="73">
        <f>MIN(1,MAX(0,(1/(1+EXP(-(Assumptions!$B$5 + Assumptions!$B$6*$N8509))))*Assumptions!$B$3))</f>
        <v>3.9165722796764356E-2</v>
      </c>
      <c r="P8509" s="73">
        <f>VLOOKUP($F8509,Assumptions!$A$23:$B$27,2,FALSE)*Assumptions!$B$4</f>
        <v>0.5</v>
      </c>
      <c r="Q8509" s="74">
        <f t="shared" si="264"/>
        <v>70113.390297788545</v>
      </c>
      <c r="R8509" s="75" t="str">
        <f>IF($O8509&lt;Assumptions!$B$17,"A",IF($O8509&lt;Assumptions!$B$18,"B",IF($O8509&lt;Assumptions!$B$19,"C",IF($O8509&lt;Assumptions!$B$20,"D","E"))))</f>
        <v>B</v>
      </c>
      <c r="S8509" s="75">
        <f t="shared" si="265"/>
        <v>0</v>
      </c>
    </row>
    <row r="8510" spans="1:19" ht="17.399999999999999" x14ac:dyDescent="0.3">
      <c r="A8510" s="39" t="s">
        <v>1287</v>
      </c>
      <c r="B8510" s="39" t="s">
        <v>71</v>
      </c>
      <c r="C8510" s="39" t="s">
        <v>135</v>
      </c>
      <c r="D8510" s="39" t="s">
        <v>30</v>
      </c>
      <c r="E8510" s="70" t="s">
        <v>49</v>
      </c>
      <c r="F8510" s="70" t="s">
        <v>32</v>
      </c>
      <c r="G8510" s="78">
        <v>45298</v>
      </c>
      <c r="H8510" s="78">
        <v>45689</v>
      </c>
      <c r="I8510" s="69">
        <v>3464532.21</v>
      </c>
      <c r="J8510" s="70">
        <v>65</v>
      </c>
      <c r="K8510" s="71">
        <v>0.65100000000000002</v>
      </c>
      <c r="L8510" s="70">
        <v>0</v>
      </c>
      <c r="M8510" s="71">
        <v>0.70699999999999996</v>
      </c>
      <c r="N8510" s="72"/>
      <c r="O8510" s="73">
        <f>MIN(1,MAX(0,(1/(1+EXP(-(Assumptions!$B$5 + Assumptions!$B$6*$N8510))))*Assumptions!$B$3))</f>
        <v>3.9165722796764356E-2</v>
      </c>
      <c r="P8510" s="73">
        <f>VLOOKUP($F8510,Assumptions!$A$23:$B$27,2,FALSE)*Assumptions!$B$4</f>
        <v>0.5</v>
      </c>
      <c r="Q8510" s="74">
        <f t="shared" si="264"/>
        <v>67845.454078660696</v>
      </c>
      <c r="R8510" s="75" t="str">
        <f>IF($O8510&lt;Assumptions!$B$17,"A",IF($O8510&lt;Assumptions!$B$18,"B",IF($O8510&lt;Assumptions!$B$19,"C",IF($O8510&lt;Assumptions!$B$20,"D","E"))))</f>
        <v>B</v>
      </c>
      <c r="S8510" s="75">
        <f t="shared" si="265"/>
        <v>0</v>
      </c>
    </row>
    <row r="8511" spans="1:19" ht="17.399999999999999" x14ac:dyDescent="0.3">
      <c r="A8511" s="39" t="s">
        <v>1287</v>
      </c>
      <c r="B8511" s="39" t="s">
        <v>71</v>
      </c>
      <c r="C8511" s="39" t="s">
        <v>135</v>
      </c>
      <c r="D8511" s="39" t="s">
        <v>30</v>
      </c>
      <c r="E8511" s="70" t="s">
        <v>49</v>
      </c>
      <c r="F8511" s="70" t="s">
        <v>32</v>
      </c>
      <c r="G8511" s="78">
        <v>45298</v>
      </c>
      <c r="H8511" s="78">
        <v>45717</v>
      </c>
      <c r="I8511" s="69">
        <v>3357024.12</v>
      </c>
      <c r="J8511" s="70">
        <v>0</v>
      </c>
      <c r="K8511" s="71">
        <v>1.1240000000000001</v>
      </c>
      <c r="L8511" s="70">
        <v>0</v>
      </c>
      <c r="M8511" s="71">
        <v>0.70699999999999996</v>
      </c>
      <c r="N8511" s="72"/>
      <c r="O8511" s="73">
        <f>MIN(1,MAX(0,(1/(1+EXP(-(Assumptions!$B$5 + Assumptions!$B$6*$N8511))))*Assumptions!$B$3))</f>
        <v>3.9165722796764356E-2</v>
      </c>
      <c r="P8511" s="73">
        <f>VLOOKUP($F8511,Assumptions!$A$23:$B$27,2,FALSE)*Assumptions!$B$4</f>
        <v>0.5</v>
      </c>
      <c r="Q8511" s="74">
        <f t="shared" si="264"/>
        <v>65740.138052985902</v>
      </c>
      <c r="R8511" s="75" t="str">
        <f>IF($O8511&lt;Assumptions!$B$17,"A",IF($O8511&lt;Assumptions!$B$18,"B",IF($O8511&lt;Assumptions!$B$19,"C",IF($O8511&lt;Assumptions!$B$20,"D","E"))))</f>
        <v>B</v>
      </c>
      <c r="S8511" s="75">
        <f t="shared" si="265"/>
        <v>0</v>
      </c>
    </row>
    <row r="8512" spans="1:19" ht="17.399999999999999" x14ac:dyDescent="0.3">
      <c r="A8512" s="39" t="s">
        <v>1287</v>
      </c>
      <c r="B8512" s="39" t="s">
        <v>71</v>
      </c>
      <c r="C8512" s="39" t="s">
        <v>135</v>
      </c>
      <c r="D8512" s="39" t="s">
        <v>30</v>
      </c>
      <c r="E8512" s="70" t="s">
        <v>49</v>
      </c>
      <c r="F8512" s="70" t="s">
        <v>32</v>
      </c>
      <c r="G8512" s="78">
        <v>45298</v>
      </c>
      <c r="H8512" s="78">
        <v>45748</v>
      </c>
      <c r="I8512" s="69">
        <v>3255203.61</v>
      </c>
      <c r="J8512" s="70">
        <v>0</v>
      </c>
      <c r="K8512" s="71">
        <v>1.056</v>
      </c>
      <c r="L8512" s="70">
        <v>0</v>
      </c>
      <c r="M8512" s="71">
        <v>0.70699999999999996</v>
      </c>
      <c r="N8512" s="72"/>
      <c r="O8512" s="73">
        <f>MIN(1,MAX(0,(1/(1+EXP(-(Assumptions!$B$5 + Assumptions!$B$6*$N8512))))*Assumptions!$B$3))</f>
        <v>3.9165722796764356E-2</v>
      </c>
      <c r="P8512" s="73">
        <f>VLOOKUP($F8512,Assumptions!$A$23:$B$27,2,FALSE)*Assumptions!$B$4</f>
        <v>0.5</v>
      </c>
      <c r="Q8512" s="74">
        <f t="shared" si="264"/>
        <v>63746.201118143312</v>
      </c>
      <c r="R8512" s="75" t="str">
        <f>IF($O8512&lt;Assumptions!$B$17,"A",IF($O8512&lt;Assumptions!$B$18,"B",IF($O8512&lt;Assumptions!$B$19,"C",IF($O8512&lt;Assumptions!$B$20,"D","E"))))</f>
        <v>B</v>
      </c>
      <c r="S8512" s="75">
        <f t="shared" si="265"/>
        <v>0</v>
      </c>
    </row>
    <row r="8513" spans="1:19" ht="17.399999999999999" x14ac:dyDescent="0.3">
      <c r="A8513" s="39" t="s">
        <v>1287</v>
      </c>
      <c r="B8513" s="39" t="s">
        <v>71</v>
      </c>
      <c r="C8513" s="39" t="s">
        <v>135</v>
      </c>
      <c r="D8513" s="39" t="s">
        <v>30</v>
      </c>
      <c r="E8513" s="70" t="s">
        <v>49</v>
      </c>
      <c r="F8513" s="70" t="s">
        <v>32</v>
      </c>
      <c r="G8513" s="78">
        <v>45298</v>
      </c>
      <c r="H8513" s="78">
        <v>45778</v>
      </c>
      <c r="I8513" s="69">
        <v>3162917.62</v>
      </c>
      <c r="J8513" s="70">
        <v>0</v>
      </c>
      <c r="K8513" s="71">
        <v>1.133</v>
      </c>
      <c r="L8513" s="70">
        <v>0</v>
      </c>
      <c r="M8513" s="71">
        <v>0.70699999999999996</v>
      </c>
      <c r="N8513" s="72"/>
      <c r="O8513" s="73">
        <f>MIN(1,MAX(0,(1/(1+EXP(-(Assumptions!$B$5 + Assumptions!$B$6*$N8513))))*Assumptions!$B$3))</f>
        <v>3.9165722796764356E-2</v>
      </c>
      <c r="P8513" s="73">
        <f>VLOOKUP($F8513,Assumptions!$A$23:$B$27,2,FALSE)*Assumptions!$B$4</f>
        <v>0.5</v>
      </c>
      <c r="Q8513" s="74">
        <f t="shared" ref="Q8513:Q8576" si="266">$I8513*$O8513*$P8513</f>
        <v>61938.977366960833</v>
      </c>
      <c r="R8513" s="75" t="str">
        <f>IF($O8513&lt;Assumptions!$B$17,"A",IF($O8513&lt;Assumptions!$B$18,"B",IF($O8513&lt;Assumptions!$B$19,"C",IF($O8513&lt;Assumptions!$B$20,"D","E"))))</f>
        <v>B</v>
      </c>
      <c r="S8513" s="75">
        <f t="shared" ref="S8513:S8576" si="267">--($J8513&gt;=180)</f>
        <v>0</v>
      </c>
    </row>
    <row r="8514" spans="1:19" ht="17.399999999999999" x14ac:dyDescent="0.3">
      <c r="A8514" s="39" t="s">
        <v>1287</v>
      </c>
      <c r="B8514" s="39" t="s">
        <v>71</v>
      </c>
      <c r="C8514" s="39" t="s">
        <v>135</v>
      </c>
      <c r="D8514" s="39" t="s">
        <v>30</v>
      </c>
      <c r="E8514" s="70" t="s">
        <v>49</v>
      </c>
      <c r="F8514" s="70" t="s">
        <v>32</v>
      </c>
      <c r="G8514" s="78">
        <v>45298</v>
      </c>
      <c r="H8514" s="78">
        <v>45809</v>
      </c>
      <c r="I8514" s="69">
        <v>3058612.04</v>
      </c>
      <c r="J8514" s="70">
        <v>0</v>
      </c>
      <c r="K8514" s="71">
        <v>1.1060000000000001</v>
      </c>
      <c r="L8514" s="70">
        <v>0</v>
      </c>
      <c r="M8514" s="71">
        <v>0.70699999999999996</v>
      </c>
      <c r="N8514" s="72"/>
      <c r="O8514" s="73">
        <f>MIN(1,MAX(0,(1/(1+EXP(-(Assumptions!$B$5 + Assumptions!$B$6*$N8514))))*Assumptions!$B$3))</f>
        <v>3.9165722796764356E-2</v>
      </c>
      <c r="P8514" s="73">
        <f>VLOOKUP($F8514,Assumptions!$A$23:$B$27,2,FALSE)*Assumptions!$B$4</f>
        <v>0.5</v>
      </c>
      <c r="Q8514" s="74">
        <f t="shared" si="266"/>
        <v>59896.375650742964</v>
      </c>
      <c r="R8514" s="75" t="str">
        <f>IF($O8514&lt;Assumptions!$B$17,"A",IF($O8514&lt;Assumptions!$B$18,"B",IF($O8514&lt;Assumptions!$B$19,"C",IF($O8514&lt;Assumptions!$B$20,"D","E"))))</f>
        <v>B</v>
      </c>
      <c r="S8514" s="75">
        <f t="shared" si="267"/>
        <v>0</v>
      </c>
    </row>
    <row r="8515" spans="1:19" ht="17.399999999999999" x14ac:dyDescent="0.3">
      <c r="A8515" s="39" t="s">
        <v>1287</v>
      </c>
      <c r="B8515" s="39" t="s">
        <v>71</v>
      </c>
      <c r="C8515" s="39" t="s">
        <v>135</v>
      </c>
      <c r="D8515" s="39" t="s">
        <v>30</v>
      </c>
      <c r="E8515" s="70" t="s">
        <v>49</v>
      </c>
      <c r="F8515" s="70" t="s">
        <v>32</v>
      </c>
      <c r="G8515" s="78">
        <v>45298</v>
      </c>
      <c r="H8515" s="78">
        <v>45839</v>
      </c>
      <c r="I8515" s="69">
        <v>2965084.3</v>
      </c>
      <c r="J8515" s="70">
        <v>15</v>
      </c>
      <c r="K8515" s="71">
        <v>1.0549999999999999</v>
      </c>
      <c r="L8515" s="70">
        <v>0</v>
      </c>
      <c r="M8515" s="71">
        <v>0.70699999999999996</v>
      </c>
      <c r="N8515" s="72"/>
      <c r="O8515" s="73">
        <f>MIN(1,MAX(0,(1/(1+EXP(-(Assumptions!$B$5 + Assumptions!$B$6*$N8515))))*Assumptions!$B$3))</f>
        <v>3.9165722796764356E-2</v>
      </c>
      <c r="P8515" s="73">
        <f>VLOOKUP($F8515,Assumptions!$A$23:$B$27,2,FALSE)*Assumptions!$B$4</f>
        <v>0.5</v>
      </c>
      <c r="Q8515" s="74">
        <f t="shared" si="266"/>
        <v>58064.834881419039</v>
      </c>
      <c r="R8515" s="75" t="str">
        <f>IF($O8515&lt;Assumptions!$B$17,"A",IF($O8515&lt;Assumptions!$B$18,"B",IF($O8515&lt;Assumptions!$B$19,"C",IF($O8515&lt;Assumptions!$B$20,"D","E"))))</f>
        <v>B</v>
      </c>
      <c r="S8515" s="75">
        <f t="shared" si="267"/>
        <v>0</v>
      </c>
    </row>
    <row r="8516" spans="1:19" ht="17.399999999999999" x14ac:dyDescent="0.3">
      <c r="A8516" s="39" t="s">
        <v>1287</v>
      </c>
      <c r="B8516" s="39" t="s">
        <v>71</v>
      </c>
      <c r="C8516" s="39" t="s">
        <v>135</v>
      </c>
      <c r="D8516" s="39" t="s">
        <v>30</v>
      </c>
      <c r="E8516" s="70" t="s">
        <v>49</v>
      </c>
      <c r="F8516" s="70" t="s">
        <v>32</v>
      </c>
      <c r="G8516" s="78">
        <v>45298</v>
      </c>
      <c r="H8516" s="78">
        <v>45870</v>
      </c>
      <c r="I8516" s="69">
        <v>2876067.58</v>
      </c>
      <c r="J8516" s="70">
        <v>0</v>
      </c>
      <c r="K8516" s="71">
        <v>0.95499999999999996</v>
      </c>
      <c r="L8516" s="70">
        <v>0</v>
      </c>
      <c r="M8516" s="71">
        <v>0.70699999999999996</v>
      </c>
      <c r="N8516" s="72"/>
      <c r="O8516" s="73">
        <f>MIN(1,MAX(0,(1/(1+EXP(-(Assumptions!$B$5 + Assumptions!$B$6*$N8516))))*Assumptions!$B$3))</f>
        <v>3.9165722796764356E-2</v>
      </c>
      <c r="P8516" s="73">
        <f>VLOOKUP($F8516,Assumptions!$A$23:$B$27,2,FALSE)*Assumptions!$B$4</f>
        <v>0.5</v>
      </c>
      <c r="Q8516" s="74">
        <f t="shared" si="266"/>
        <v>56321.632791520446</v>
      </c>
      <c r="R8516" s="75" t="str">
        <f>IF($O8516&lt;Assumptions!$B$17,"A",IF($O8516&lt;Assumptions!$B$18,"B",IF($O8516&lt;Assumptions!$B$19,"C",IF($O8516&lt;Assumptions!$B$20,"D","E"))))</f>
        <v>B</v>
      </c>
      <c r="S8516" s="75">
        <f t="shared" si="267"/>
        <v>0</v>
      </c>
    </row>
    <row r="8517" spans="1:19" ht="17.399999999999999" x14ac:dyDescent="0.3">
      <c r="A8517" s="39" t="s">
        <v>1287</v>
      </c>
      <c r="B8517" s="39" t="s">
        <v>71</v>
      </c>
      <c r="C8517" s="39" t="s">
        <v>135</v>
      </c>
      <c r="D8517" s="39" t="s">
        <v>30</v>
      </c>
      <c r="E8517" s="70" t="s">
        <v>49</v>
      </c>
      <c r="F8517" s="70" t="s">
        <v>32</v>
      </c>
      <c r="G8517" s="78">
        <v>45298</v>
      </c>
      <c r="H8517" s="78">
        <v>45901</v>
      </c>
      <c r="I8517" s="69">
        <v>2795713.89</v>
      </c>
      <c r="J8517" s="70">
        <v>0</v>
      </c>
      <c r="K8517" s="71">
        <v>1.0509999999999999</v>
      </c>
      <c r="L8517" s="70">
        <v>0</v>
      </c>
      <c r="M8517" s="71">
        <v>0.70699999999999996</v>
      </c>
      <c r="N8517" s="72"/>
      <c r="O8517" s="73">
        <f>MIN(1,MAX(0,(1/(1+EXP(-(Assumptions!$B$5 + Assumptions!$B$6*$N8517))))*Assumptions!$B$3))</f>
        <v>3.9165722796764356E-2</v>
      </c>
      <c r="P8517" s="73">
        <f>VLOOKUP($F8517,Assumptions!$A$23:$B$27,2,FALSE)*Assumptions!$B$4</f>
        <v>0.5</v>
      </c>
      <c r="Q8517" s="74">
        <f t="shared" si="266"/>
        <v>54748.077617401883</v>
      </c>
      <c r="R8517" s="75" t="str">
        <f>IF($O8517&lt;Assumptions!$B$17,"A",IF($O8517&lt;Assumptions!$B$18,"B",IF($O8517&lt;Assumptions!$B$19,"C",IF($O8517&lt;Assumptions!$B$20,"D","E"))))</f>
        <v>B</v>
      </c>
      <c r="S8517" s="75">
        <f t="shared" si="267"/>
        <v>0</v>
      </c>
    </row>
    <row r="8518" spans="1:19" ht="17.399999999999999" x14ac:dyDescent="0.3">
      <c r="A8518" s="39" t="s">
        <v>1287</v>
      </c>
      <c r="B8518" s="39" t="s">
        <v>71</v>
      </c>
      <c r="C8518" s="39" t="s">
        <v>135</v>
      </c>
      <c r="D8518" s="39" t="s">
        <v>30</v>
      </c>
      <c r="E8518" s="70" t="s">
        <v>49</v>
      </c>
      <c r="F8518" s="70" t="s">
        <v>32</v>
      </c>
      <c r="G8518" s="78">
        <v>45298</v>
      </c>
      <c r="H8518" s="78">
        <v>45931</v>
      </c>
      <c r="I8518" s="69">
        <v>2712848.93</v>
      </c>
      <c r="J8518" s="70">
        <v>15</v>
      </c>
      <c r="K8518" s="71">
        <v>1.0189999999999999</v>
      </c>
      <c r="L8518" s="70">
        <v>0</v>
      </c>
      <c r="M8518" s="71">
        <v>0.70699999999999996</v>
      </c>
      <c r="N8518" s="72"/>
      <c r="O8518" s="73">
        <f>MIN(1,MAX(0,(1/(1+EXP(-(Assumptions!$B$5 + Assumptions!$B$6*$N8518))))*Assumptions!$B$3))</f>
        <v>3.9165722796764356E-2</v>
      </c>
      <c r="P8518" s="73">
        <f>VLOOKUP($F8518,Assumptions!$A$23:$B$27,2,FALSE)*Assumptions!$B$4</f>
        <v>0.5</v>
      </c>
      <c r="Q8518" s="74">
        <f t="shared" si="266"/>
        <v>53125.344590939399</v>
      </c>
      <c r="R8518" s="75" t="str">
        <f>IF($O8518&lt;Assumptions!$B$17,"A",IF($O8518&lt;Assumptions!$B$18,"B",IF($O8518&lt;Assumptions!$B$19,"C",IF($O8518&lt;Assumptions!$B$20,"D","E"))))</f>
        <v>B</v>
      </c>
      <c r="S8518" s="75">
        <f t="shared" si="267"/>
        <v>0</v>
      </c>
    </row>
    <row r="8519" spans="1:19" ht="17.399999999999999" x14ac:dyDescent="0.3">
      <c r="A8519" s="39" t="s">
        <v>1287</v>
      </c>
      <c r="B8519" s="39" t="s">
        <v>71</v>
      </c>
      <c r="C8519" s="39" t="s">
        <v>135</v>
      </c>
      <c r="D8519" s="39" t="s">
        <v>30</v>
      </c>
      <c r="E8519" s="70" t="s">
        <v>49</v>
      </c>
      <c r="F8519" s="70" t="s">
        <v>32</v>
      </c>
      <c r="G8519" s="78">
        <v>45298</v>
      </c>
      <c r="H8519" s="78">
        <v>45962</v>
      </c>
      <c r="I8519" s="69">
        <v>2637727.23</v>
      </c>
      <c r="J8519" s="70">
        <v>0</v>
      </c>
      <c r="K8519" s="71">
        <v>1.073</v>
      </c>
      <c r="L8519" s="70">
        <v>0</v>
      </c>
      <c r="M8519" s="71">
        <v>0.70699999999999996</v>
      </c>
      <c r="N8519" s="72"/>
      <c r="O8519" s="73">
        <f>MIN(1,MAX(0,(1/(1+EXP(-(Assumptions!$B$5 + Assumptions!$B$6*$N8519))))*Assumptions!$B$3))</f>
        <v>3.9165722796764356E-2</v>
      </c>
      <c r="P8519" s="73">
        <f>VLOOKUP($F8519,Assumptions!$A$23:$B$27,2,FALSE)*Assumptions!$B$4</f>
        <v>0.5</v>
      </c>
      <c r="Q8519" s="74">
        <f t="shared" si="266"/>
        <v>51654.246751828548</v>
      </c>
      <c r="R8519" s="75" t="str">
        <f>IF($O8519&lt;Assumptions!$B$17,"A",IF($O8519&lt;Assumptions!$B$18,"B",IF($O8519&lt;Assumptions!$B$19,"C",IF($O8519&lt;Assumptions!$B$20,"D","E"))))</f>
        <v>B</v>
      </c>
      <c r="S8519" s="75">
        <f t="shared" si="267"/>
        <v>0</v>
      </c>
    </row>
    <row r="8520" spans="1:19" ht="17.399999999999999" x14ac:dyDescent="0.3">
      <c r="A8520" s="39" t="s">
        <v>1287</v>
      </c>
      <c r="B8520" s="39" t="s">
        <v>71</v>
      </c>
      <c r="C8520" s="39" t="s">
        <v>135</v>
      </c>
      <c r="D8520" s="39" t="s">
        <v>30</v>
      </c>
      <c r="E8520" s="70" t="s">
        <v>49</v>
      </c>
      <c r="F8520" s="70" t="s">
        <v>32</v>
      </c>
      <c r="G8520" s="78">
        <v>45298</v>
      </c>
      <c r="H8520" s="78">
        <v>45992</v>
      </c>
      <c r="I8520" s="69">
        <v>2566241.2400000002</v>
      </c>
      <c r="J8520" s="70">
        <v>0</v>
      </c>
      <c r="K8520" s="71">
        <v>0.95599999999999996</v>
      </c>
      <c r="L8520" s="70">
        <v>0</v>
      </c>
      <c r="M8520" s="71">
        <v>0.70699999999999996</v>
      </c>
      <c r="N8520" s="72"/>
      <c r="O8520" s="73">
        <f>MIN(1,MAX(0,(1/(1+EXP(-(Assumptions!$B$5 + Assumptions!$B$6*$N8520))))*Assumptions!$B$3))</f>
        <v>3.9165722796764356E-2</v>
      </c>
      <c r="P8520" s="73">
        <f>VLOOKUP($F8520,Assumptions!$A$23:$B$27,2,FALSE)*Assumptions!$B$4</f>
        <v>0.5</v>
      </c>
      <c r="Q8520" s="74">
        <f t="shared" si="266"/>
        <v>50254.346517732418</v>
      </c>
      <c r="R8520" s="75" t="str">
        <f>IF($O8520&lt;Assumptions!$B$17,"A",IF($O8520&lt;Assumptions!$B$18,"B",IF($O8520&lt;Assumptions!$B$19,"C",IF($O8520&lt;Assumptions!$B$20,"D","E"))))</f>
        <v>B</v>
      </c>
      <c r="S8520" s="75">
        <f t="shared" si="267"/>
        <v>0</v>
      </c>
    </row>
    <row r="8521" spans="1:19" ht="17.399999999999999" x14ac:dyDescent="0.3">
      <c r="A8521" s="39" t="s">
        <v>1288</v>
      </c>
      <c r="B8521" s="39" t="s">
        <v>81</v>
      </c>
      <c r="C8521" s="39" t="s">
        <v>144</v>
      </c>
      <c r="D8521" s="39" t="s">
        <v>30</v>
      </c>
      <c r="E8521" s="70" t="s">
        <v>49</v>
      </c>
      <c r="F8521" s="70" t="s">
        <v>28</v>
      </c>
      <c r="G8521" s="78">
        <v>45238</v>
      </c>
      <c r="H8521" s="78">
        <v>45658</v>
      </c>
      <c r="I8521" s="69">
        <v>8181394.2199999997</v>
      </c>
      <c r="J8521" s="70">
        <v>0</v>
      </c>
      <c r="K8521" s="71">
        <v>1.087</v>
      </c>
      <c r="L8521" s="70">
        <v>0</v>
      </c>
      <c r="M8521" s="71">
        <v>0.82499999999999996</v>
      </c>
      <c r="N8521" s="72"/>
      <c r="O8521" s="73">
        <f>MIN(1,MAX(0,(1/(1+EXP(-(Assumptions!$B$5 + Assumptions!$B$6*$N8521))))*Assumptions!$B$3))</f>
        <v>3.9165722796764356E-2</v>
      </c>
      <c r="P8521" s="73">
        <f>VLOOKUP($F8521,Assumptions!$A$23:$B$27,2,FALSE)*Assumptions!$B$4</f>
        <v>0.35</v>
      </c>
      <c r="Q8521" s="74">
        <f t="shared" si="266"/>
        <v>112150.57633904953</v>
      </c>
      <c r="R8521" s="75" t="str">
        <f>IF($O8521&lt;Assumptions!$B$17,"A",IF($O8521&lt;Assumptions!$B$18,"B",IF($O8521&lt;Assumptions!$B$19,"C",IF($O8521&lt;Assumptions!$B$20,"D","E"))))</f>
        <v>B</v>
      </c>
      <c r="S8521" s="75">
        <f t="shared" si="267"/>
        <v>0</v>
      </c>
    </row>
    <row r="8522" spans="1:19" ht="17.399999999999999" x14ac:dyDescent="0.3">
      <c r="A8522" s="39" t="s">
        <v>1288</v>
      </c>
      <c r="B8522" s="39" t="s">
        <v>81</v>
      </c>
      <c r="C8522" s="39" t="s">
        <v>144</v>
      </c>
      <c r="D8522" s="39" t="s">
        <v>30</v>
      </c>
      <c r="E8522" s="70" t="s">
        <v>49</v>
      </c>
      <c r="F8522" s="70" t="s">
        <v>28</v>
      </c>
      <c r="G8522" s="78">
        <v>45238</v>
      </c>
      <c r="H8522" s="78">
        <v>45689</v>
      </c>
      <c r="I8522" s="69">
        <v>7982602.6299999999</v>
      </c>
      <c r="J8522" s="70">
        <v>0</v>
      </c>
      <c r="K8522" s="71">
        <v>1.1200000000000001</v>
      </c>
      <c r="L8522" s="70">
        <v>0</v>
      </c>
      <c r="M8522" s="71">
        <v>0.82499999999999996</v>
      </c>
      <c r="N8522" s="72"/>
      <c r="O8522" s="73">
        <f>MIN(1,MAX(0,(1/(1+EXP(-(Assumptions!$B$5 + Assumptions!$B$6*$N8522))))*Assumptions!$B$3))</f>
        <v>3.9165722796764356E-2</v>
      </c>
      <c r="P8522" s="73">
        <f>VLOOKUP($F8522,Assumptions!$A$23:$B$27,2,FALSE)*Assumptions!$B$4</f>
        <v>0.35</v>
      </c>
      <c r="Q8522" s="74">
        <f t="shared" si="266"/>
        <v>109425.54063115573</v>
      </c>
      <c r="R8522" s="75" t="str">
        <f>IF($O8522&lt;Assumptions!$B$17,"A",IF($O8522&lt;Assumptions!$B$18,"B",IF($O8522&lt;Assumptions!$B$19,"C",IF($O8522&lt;Assumptions!$B$20,"D","E"))))</f>
        <v>B</v>
      </c>
      <c r="S8522" s="75">
        <f t="shared" si="267"/>
        <v>0</v>
      </c>
    </row>
    <row r="8523" spans="1:19" ht="17.399999999999999" x14ac:dyDescent="0.3">
      <c r="A8523" s="39" t="s">
        <v>1288</v>
      </c>
      <c r="B8523" s="39" t="s">
        <v>81</v>
      </c>
      <c r="C8523" s="39" t="s">
        <v>144</v>
      </c>
      <c r="D8523" s="39" t="s">
        <v>30</v>
      </c>
      <c r="E8523" s="70" t="s">
        <v>49</v>
      </c>
      <c r="F8523" s="70" t="s">
        <v>28</v>
      </c>
      <c r="G8523" s="78">
        <v>45238</v>
      </c>
      <c r="H8523" s="78">
        <v>45717</v>
      </c>
      <c r="I8523" s="69">
        <v>7770931.1699999999</v>
      </c>
      <c r="J8523" s="70">
        <v>0</v>
      </c>
      <c r="K8523" s="71">
        <v>1.0269999999999999</v>
      </c>
      <c r="L8523" s="70">
        <v>0</v>
      </c>
      <c r="M8523" s="71">
        <v>0.82499999999999996</v>
      </c>
      <c r="N8523" s="72"/>
      <c r="O8523" s="73">
        <f>MIN(1,MAX(0,(1/(1+EXP(-(Assumptions!$B$5 + Assumptions!$B$6*$N8523))))*Assumptions!$B$3))</f>
        <v>3.9165722796764356E-2</v>
      </c>
      <c r="P8523" s="73">
        <f>VLOOKUP($F8523,Assumptions!$A$23:$B$27,2,FALSE)*Assumptions!$B$4</f>
        <v>0.35</v>
      </c>
      <c r="Q8523" s="74">
        <f t="shared" si="266"/>
        <v>106523.94762693449</v>
      </c>
      <c r="R8523" s="75" t="str">
        <f>IF($O8523&lt;Assumptions!$B$17,"A",IF($O8523&lt;Assumptions!$B$18,"B",IF($O8523&lt;Assumptions!$B$19,"C",IF($O8523&lt;Assumptions!$B$20,"D","E"))))</f>
        <v>B</v>
      </c>
      <c r="S8523" s="75">
        <f t="shared" si="267"/>
        <v>0</v>
      </c>
    </row>
    <row r="8524" spans="1:19" ht="17.399999999999999" x14ac:dyDescent="0.3">
      <c r="A8524" s="39" t="s">
        <v>1288</v>
      </c>
      <c r="B8524" s="39" t="s">
        <v>81</v>
      </c>
      <c r="C8524" s="39" t="s">
        <v>144</v>
      </c>
      <c r="D8524" s="39" t="s">
        <v>30</v>
      </c>
      <c r="E8524" s="70" t="s">
        <v>49</v>
      </c>
      <c r="F8524" s="70" t="s">
        <v>28</v>
      </c>
      <c r="G8524" s="78">
        <v>45238</v>
      </c>
      <c r="H8524" s="78">
        <v>45748</v>
      </c>
      <c r="I8524" s="69">
        <v>7578849.0300000003</v>
      </c>
      <c r="J8524" s="70">
        <v>0</v>
      </c>
      <c r="K8524" s="71">
        <v>1.0289999999999999</v>
      </c>
      <c r="L8524" s="70">
        <v>0</v>
      </c>
      <c r="M8524" s="71">
        <v>0.82499999999999996</v>
      </c>
      <c r="N8524" s="72"/>
      <c r="O8524" s="73">
        <f>MIN(1,MAX(0,(1/(1+EXP(-(Assumptions!$B$5 + Assumptions!$B$6*$N8524))))*Assumptions!$B$3))</f>
        <v>3.9165722796764356E-2</v>
      </c>
      <c r="P8524" s="73">
        <f>VLOOKUP($F8524,Assumptions!$A$23:$B$27,2,FALSE)*Assumptions!$B$4</f>
        <v>0.35</v>
      </c>
      <c r="Q8524" s="74">
        <f t="shared" si="266"/>
        <v>103890.88507962725</v>
      </c>
      <c r="R8524" s="75" t="str">
        <f>IF($O8524&lt;Assumptions!$B$17,"A",IF($O8524&lt;Assumptions!$B$18,"B",IF($O8524&lt;Assumptions!$B$19,"C",IF($O8524&lt;Assumptions!$B$20,"D","E"))))</f>
        <v>B</v>
      </c>
      <c r="S8524" s="75">
        <f t="shared" si="267"/>
        <v>0</v>
      </c>
    </row>
    <row r="8525" spans="1:19" ht="17.399999999999999" x14ac:dyDescent="0.3">
      <c r="A8525" s="39" t="s">
        <v>1288</v>
      </c>
      <c r="B8525" s="39" t="s">
        <v>81</v>
      </c>
      <c r="C8525" s="39" t="s">
        <v>144</v>
      </c>
      <c r="D8525" s="39" t="s">
        <v>30</v>
      </c>
      <c r="E8525" s="70" t="s">
        <v>49</v>
      </c>
      <c r="F8525" s="70" t="s">
        <v>28</v>
      </c>
      <c r="G8525" s="78">
        <v>45238</v>
      </c>
      <c r="H8525" s="78">
        <v>45778</v>
      </c>
      <c r="I8525" s="69">
        <v>7382971.0199999996</v>
      </c>
      <c r="J8525" s="70">
        <v>0</v>
      </c>
      <c r="K8525" s="71">
        <v>0.98299999999999998</v>
      </c>
      <c r="L8525" s="70">
        <v>0</v>
      </c>
      <c r="M8525" s="71">
        <v>0.82499999999999996</v>
      </c>
      <c r="N8525" s="72"/>
      <c r="O8525" s="73">
        <f>MIN(1,MAX(0,(1/(1+EXP(-(Assumptions!$B$5 + Assumptions!$B$6*$N8525))))*Assumptions!$B$3))</f>
        <v>3.9165722796764356E-2</v>
      </c>
      <c r="P8525" s="73">
        <f>VLOOKUP($F8525,Assumptions!$A$23:$B$27,2,FALSE)*Assumptions!$B$4</f>
        <v>0.35</v>
      </c>
      <c r="Q8525" s="74">
        <f t="shared" si="266"/>
        <v>101205.7887350526</v>
      </c>
      <c r="R8525" s="75" t="str">
        <f>IF($O8525&lt;Assumptions!$B$17,"A",IF($O8525&lt;Assumptions!$B$18,"B",IF($O8525&lt;Assumptions!$B$19,"C",IF($O8525&lt;Assumptions!$B$20,"D","E"))))</f>
        <v>B</v>
      </c>
      <c r="S8525" s="75">
        <f t="shared" si="267"/>
        <v>0</v>
      </c>
    </row>
    <row r="8526" spans="1:19" ht="17.399999999999999" x14ac:dyDescent="0.3">
      <c r="A8526" s="39" t="s">
        <v>1288</v>
      </c>
      <c r="B8526" s="39" t="s">
        <v>81</v>
      </c>
      <c r="C8526" s="39" t="s">
        <v>144</v>
      </c>
      <c r="D8526" s="39" t="s">
        <v>30</v>
      </c>
      <c r="E8526" s="70" t="s">
        <v>49</v>
      </c>
      <c r="F8526" s="70" t="s">
        <v>28</v>
      </c>
      <c r="G8526" s="78">
        <v>45238</v>
      </c>
      <c r="H8526" s="78">
        <v>45809</v>
      </c>
      <c r="I8526" s="69">
        <v>7199668.7300000004</v>
      </c>
      <c r="J8526" s="70">
        <v>0</v>
      </c>
      <c r="K8526" s="71">
        <v>1.087</v>
      </c>
      <c r="L8526" s="70">
        <v>0</v>
      </c>
      <c r="M8526" s="71">
        <v>0.82499999999999996</v>
      </c>
      <c r="N8526" s="72"/>
      <c r="O8526" s="73">
        <f>MIN(1,MAX(0,(1/(1+EXP(-(Assumptions!$B$5 + Assumptions!$B$6*$N8526))))*Assumptions!$B$3))</f>
        <v>3.9165722796764356E-2</v>
      </c>
      <c r="P8526" s="73">
        <f>VLOOKUP($F8526,Assumptions!$A$23:$B$27,2,FALSE)*Assumptions!$B$4</f>
        <v>0.35</v>
      </c>
      <c r="Q8526" s="74">
        <f t="shared" si="266"/>
        <v>98693.080397699363</v>
      </c>
      <c r="R8526" s="75" t="str">
        <f>IF($O8526&lt;Assumptions!$B$17,"A",IF($O8526&lt;Assumptions!$B$18,"B",IF($O8526&lt;Assumptions!$B$19,"C",IF($O8526&lt;Assumptions!$B$20,"D","E"))))</f>
        <v>B</v>
      </c>
      <c r="S8526" s="75">
        <f t="shared" si="267"/>
        <v>0</v>
      </c>
    </row>
    <row r="8527" spans="1:19" ht="17.399999999999999" x14ac:dyDescent="0.3">
      <c r="A8527" s="39" t="s">
        <v>1288</v>
      </c>
      <c r="B8527" s="39" t="s">
        <v>81</v>
      </c>
      <c r="C8527" s="39" t="s">
        <v>144</v>
      </c>
      <c r="D8527" s="39" t="s">
        <v>30</v>
      </c>
      <c r="E8527" s="70" t="s">
        <v>49</v>
      </c>
      <c r="F8527" s="70" t="s">
        <v>28</v>
      </c>
      <c r="G8527" s="78">
        <v>45238</v>
      </c>
      <c r="H8527" s="78">
        <v>45839</v>
      </c>
      <c r="I8527" s="69">
        <v>7013091.6399999997</v>
      </c>
      <c r="J8527" s="70">
        <v>0</v>
      </c>
      <c r="K8527" s="71">
        <v>0.96299999999999997</v>
      </c>
      <c r="L8527" s="70">
        <v>0</v>
      </c>
      <c r="M8527" s="71">
        <v>0.82499999999999996</v>
      </c>
      <c r="N8527" s="72"/>
      <c r="O8527" s="73">
        <f>MIN(1,MAX(0,(1/(1+EXP(-(Assumptions!$B$5 + Assumptions!$B$6*$N8527))))*Assumptions!$B$3))</f>
        <v>3.9165722796764356E-2</v>
      </c>
      <c r="P8527" s="73">
        <f>VLOOKUP($F8527,Assumptions!$A$23:$B$27,2,FALSE)*Assumptions!$B$4</f>
        <v>0.35</v>
      </c>
      <c r="Q8527" s="74">
        <f t="shared" si="266"/>
        <v>96135.481092190923</v>
      </c>
      <c r="R8527" s="75" t="str">
        <f>IF($O8527&lt;Assumptions!$B$17,"A",IF($O8527&lt;Assumptions!$B$18,"B",IF($O8527&lt;Assumptions!$B$19,"C",IF($O8527&lt;Assumptions!$B$20,"D","E"))))</f>
        <v>B</v>
      </c>
      <c r="S8527" s="75">
        <f t="shared" si="267"/>
        <v>0</v>
      </c>
    </row>
    <row r="8528" spans="1:19" ht="17.399999999999999" x14ac:dyDescent="0.3">
      <c r="A8528" s="39" t="s">
        <v>1288</v>
      </c>
      <c r="B8528" s="39" t="s">
        <v>81</v>
      </c>
      <c r="C8528" s="39" t="s">
        <v>144</v>
      </c>
      <c r="D8528" s="39" t="s">
        <v>30</v>
      </c>
      <c r="E8528" s="70" t="s">
        <v>49</v>
      </c>
      <c r="F8528" s="70" t="s">
        <v>28</v>
      </c>
      <c r="G8528" s="78">
        <v>45238</v>
      </c>
      <c r="H8528" s="78">
        <v>45870</v>
      </c>
      <c r="I8528" s="69">
        <v>6845755.2300000004</v>
      </c>
      <c r="J8528" s="70">
        <v>0</v>
      </c>
      <c r="K8528" s="71">
        <v>1.038</v>
      </c>
      <c r="L8528" s="70">
        <v>0</v>
      </c>
      <c r="M8528" s="71">
        <v>0.82499999999999996</v>
      </c>
      <c r="N8528" s="72"/>
      <c r="O8528" s="73">
        <f>MIN(1,MAX(0,(1/(1+EXP(-(Assumptions!$B$5 + Assumptions!$B$6*$N8528))))*Assumptions!$B$3))</f>
        <v>3.9165722796764356E-2</v>
      </c>
      <c r="P8528" s="73">
        <f>VLOOKUP($F8528,Assumptions!$A$23:$B$27,2,FALSE)*Assumptions!$B$4</f>
        <v>0.35</v>
      </c>
      <c r="Q8528" s="74">
        <f t="shared" si="266"/>
        <v>93841.633085437948</v>
      </c>
      <c r="R8528" s="75" t="str">
        <f>IF($O8528&lt;Assumptions!$B$17,"A",IF($O8528&lt;Assumptions!$B$18,"B",IF($O8528&lt;Assumptions!$B$19,"C",IF($O8528&lt;Assumptions!$B$20,"D","E"))))</f>
        <v>B</v>
      </c>
      <c r="S8528" s="75">
        <f t="shared" si="267"/>
        <v>0</v>
      </c>
    </row>
    <row r="8529" spans="1:19" ht="17.399999999999999" x14ac:dyDescent="0.3">
      <c r="A8529" s="39" t="s">
        <v>1288</v>
      </c>
      <c r="B8529" s="39" t="s">
        <v>81</v>
      </c>
      <c r="C8529" s="39" t="s">
        <v>144</v>
      </c>
      <c r="D8529" s="39" t="s">
        <v>30</v>
      </c>
      <c r="E8529" s="70" t="s">
        <v>49</v>
      </c>
      <c r="F8529" s="70" t="s">
        <v>28</v>
      </c>
      <c r="G8529" s="78">
        <v>45238</v>
      </c>
      <c r="H8529" s="78">
        <v>45901</v>
      </c>
      <c r="I8529" s="69">
        <v>6675585.9000000004</v>
      </c>
      <c r="J8529" s="70">
        <v>15</v>
      </c>
      <c r="K8529" s="71">
        <v>1.121</v>
      </c>
      <c r="L8529" s="70">
        <v>0</v>
      </c>
      <c r="M8529" s="71">
        <v>0.82499999999999996</v>
      </c>
      <c r="N8529" s="72"/>
      <c r="O8529" s="73">
        <f>MIN(1,MAX(0,(1/(1+EXP(-(Assumptions!$B$5 + Assumptions!$B$6*$N8529))))*Assumptions!$B$3))</f>
        <v>3.9165722796764356E-2</v>
      </c>
      <c r="P8529" s="73">
        <f>VLOOKUP($F8529,Assumptions!$A$23:$B$27,2,FALSE)*Assumptions!$B$4</f>
        <v>0.35</v>
      </c>
      <c r="Q8529" s="74">
        <f t="shared" si="266"/>
        <v>91508.951402886043</v>
      </c>
      <c r="R8529" s="75" t="str">
        <f>IF($O8529&lt;Assumptions!$B$17,"A",IF($O8529&lt;Assumptions!$B$18,"B",IF($O8529&lt;Assumptions!$B$19,"C",IF($O8529&lt;Assumptions!$B$20,"D","E"))))</f>
        <v>B</v>
      </c>
      <c r="S8529" s="75">
        <f t="shared" si="267"/>
        <v>0</v>
      </c>
    </row>
    <row r="8530" spans="1:19" ht="17.399999999999999" x14ac:dyDescent="0.3">
      <c r="A8530" s="39" t="s">
        <v>1288</v>
      </c>
      <c r="B8530" s="39" t="s">
        <v>81</v>
      </c>
      <c r="C8530" s="39" t="s">
        <v>144</v>
      </c>
      <c r="D8530" s="39" t="s">
        <v>30</v>
      </c>
      <c r="E8530" s="70" t="s">
        <v>49</v>
      </c>
      <c r="F8530" s="70" t="s">
        <v>28</v>
      </c>
      <c r="G8530" s="78">
        <v>45238</v>
      </c>
      <c r="H8530" s="78">
        <v>45931</v>
      </c>
      <c r="I8530" s="69">
        <v>6533156.5</v>
      </c>
      <c r="J8530" s="70">
        <v>15</v>
      </c>
      <c r="K8530" s="71">
        <v>0.95699999999999996</v>
      </c>
      <c r="L8530" s="70">
        <v>0</v>
      </c>
      <c r="M8530" s="71">
        <v>0.82499999999999996</v>
      </c>
      <c r="N8530" s="72"/>
      <c r="O8530" s="73">
        <f>MIN(1,MAX(0,(1/(1+EXP(-(Assumptions!$B$5 + Assumptions!$B$6*$N8530))))*Assumptions!$B$3))</f>
        <v>3.9165722796764356E-2</v>
      </c>
      <c r="P8530" s="73">
        <f>VLOOKUP($F8530,Assumptions!$A$23:$B$27,2,FALSE)*Assumptions!$B$4</f>
        <v>0.35</v>
      </c>
      <c r="Q8530" s="74">
        <f t="shared" si="266"/>
        <v>89556.528763407725</v>
      </c>
      <c r="R8530" s="75" t="str">
        <f>IF($O8530&lt;Assumptions!$B$17,"A",IF($O8530&lt;Assumptions!$B$18,"B",IF($O8530&lt;Assumptions!$B$19,"C",IF($O8530&lt;Assumptions!$B$20,"D","E"))))</f>
        <v>B</v>
      </c>
      <c r="S8530" s="75">
        <f t="shared" si="267"/>
        <v>0</v>
      </c>
    </row>
    <row r="8531" spans="1:19" ht="17.399999999999999" x14ac:dyDescent="0.3">
      <c r="A8531" s="39" t="s">
        <v>1288</v>
      </c>
      <c r="B8531" s="39" t="s">
        <v>81</v>
      </c>
      <c r="C8531" s="39" t="s">
        <v>144</v>
      </c>
      <c r="D8531" s="39" t="s">
        <v>30</v>
      </c>
      <c r="E8531" s="70" t="s">
        <v>49</v>
      </c>
      <c r="F8531" s="70" t="s">
        <v>28</v>
      </c>
      <c r="G8531" s="78">
        <v>45238</v>
      </c>
      <c r="H8531" s="78">
        <v>45962</v>
      </c>
      <c r="I8531" s="69">
        <v>6380471.7800000003</v>
      </c>
      <c r="J8531" s="70">
        <v>15</v>
      </c>
      <c r="K8531" s="71">
        <v>1.0049999999999999</v>
      </c>
      <c r="L8531" s="70">
        <v>0</v>
      </c>
      <c r="M8531" s="71">
        <v>0.82499999999999996</v>
      </c>
      <c r="N8531" s="72"/>
      <c r="O8531" s="73">
        <f>MIN(1,MAX(0,(1/(1+EXP(-(Assumptions!$B$5 + Assumptions!$B$6*$N8531))))*Assumptions!$B$3))</f>
        <v>3.9165722796764356E-2</v>
      </c>
      <c r="P8531" s="73">
        <f>VLOOKUP($F8531,Assumptions!$A$23:$B$27,2,FALSE)*Assumptions!$B$4</f>
        <v>0.35</v>
      </c>
      <c r="Q8531" s="74">
        <f t="shared" si="266"/>
        <v>87463.526166820171</v>
      </c>
      <c r="R8531" s="75" t="str">
        <f>IF($O8531&lt;Assumptions!$B$17,"A",IF($O8531&lt;Assumptions!$B$18,"B",IF($O8531&lt;Assumptions!$B$19,"C",IF($O8531&lt;Assumptions!$B$20,"D","E"))))</f>
        <v>B</v>
      </c>
      <c r="S8531" s="75">
        <f t="shared" si="267"/>
        <v>0</v>
      </c>
    </row>
    <row r="8532" spans="1:19" ht="17.399999999999999" x14ac:dyDescent="0.3">
      <c r="A8532" s="39" t="s">
        <v>1288</v>
      </c>
      <c r="B8532" s="39" t="s">
        <v>81</v>
      </c>
      <c r="C8532" s="39" t="s">
        <v>144</v>
      </c>
      <c r="D8532" s="39" t="s">
        <v>30</v>
      </c>
      <c r="E8532" s="70" t="s">
        <v>49</v>
      </c>
      <c r="F8532" s="70" t="s">
        <v>28</v>
      </c>
      <c r="G8532" s="78">
        <v>45238</v>
      </c>
      <c r="H8532" s="78">
        <v>45992</v>
      </c>
      <c r="I8532" s="69">
        <v>6240306.7699999996</v>
      </c>
      <c r="J8532" s="70">
        <v>15</v>
      </c>
      <c r="K8532" s="71">
        <v>1.093</v>
      </c>
      <c r="L8532" s="70">
        <v>0</v>
      </c>
      <c r="M8532" s="71">
        <v>0.82499999999999996</v>
      </c>
      <c r="N8532" s="72"/>
      <c r="O8532" s="73">
        <f>MIN(1,MAX(0,(1/(1+EXP(-(Assumptions!$B$5 + Assumptions!$B$6*$N8532))))*Assumptions!$B$3))</f>
        <v>3.9165722796764356E-2</v>
      </c>
      <c r="P8532" s="73">
        <f>VLOOKUP($F8532,Assumptions!$A$23:$B$27,2,FALSE)*Assumptions!$B$4</f>
        <v>0.35</v>
      </c>
      <c r="Q8532" s="74">
        <f t="shared" si="266"/>
        <v>85542.143792207164</v>
      </c>
      <c r="R8532" s="75" t="str">
        <f>IF($O8532&lt;Assumptions!$B$17,"A",IF($O8532&lt;Assumptions!$B$18,"B",IF($O8532&lt;Assumptions!$B$19,"C",IF($O8532&lt;Assumptions!$B$20,"D","E"))))</f>
        <v>B</v>
      </c>
      <c r="S8532" s="75">
        <f t="shared" si="267"/>
        <v>0</v>
      </c>
    </row>
    <row r="8533" spans="1:19" ht="17.399999999999999" x14ac:dyDescent="0.3">
      <c r="A8533" s="39" t="s">
        <v>1289</v>
      </c>
      <c r="B8533" s="39" t="s">
        <v>69</v>
      </c>
      <c r="C8533" s="39" t="s">
        <v>144</v>
      </c>
      <c r="D8533" s="39" t="s">
        <v>22</v>
      </c>
      <c r="E8533" s="70" t="s">
        <v>27</v>
      </c>
      <c r="F8533" s="70" t="s">
        <v>36</v>
      </c>
      <c r="G8533" s="78">
        <v>44905</v>
      </c>
      <c r="H8533" s="78">
        <v>45658</v>
      </c>
      <c r="I8533" s="69">
        <v>10134888.890000001</v>
      </c>
      <c r="J8533" s="70">
        <v>0</v>
      </c>
      <c r="K8533" s="71">
        <v>1.093</v>
      </c>
      <c r="L8533" s="70">
        <v>0</v>
      </c>
      <c r="M8533" s="71">
        <v>1.022</v>
      </c>
      <c r="N8533" s="72"/>
      <c r="O8533" s="73">
        <f>MIN(1,MAX(0,(1/(1+EXP(-(Assumptions!$B$5 + Assumptions!$B$6*$N8533))))*Assumptions!$B$3))</f>
        <v>3.9165722796764356E-2</v>
      </c>
      <c r="P8533" s="73">
        <f>VLOOKUP($F8533,Assumptions!$A$23:$B$27,2,FALSE)*Assumptions!$B$4</f>
        <v>0.55000000000000004</v>
      </c>
      <c r="Q8533" s="74">
        <f t="shared" si="266"/>
        <v>218317.13686296076</v>
      </c>
      <c r="R8533" s="75" t="str">
        <f>IF($O8533&lt;Assumptions!$B$17,"A",IF($O8533&lt;Assumptions!$B$18,"B",IF($O8533&lt;Assumptions!$B$19,"C",IF($O8533&lt;Assumptions!$B$20,"D","E"))))</f>
        <v>B</v>
      </c>
      <c r="S8533" s="75">
        <f t="shared" si="267"/>
        <v>0</v>
      </c>
    </row>
    <row r="8534" spans="1:19" ht="17.399999999999999" x14ac:dyDescent="0.3">
      <c r="A8534" s="39" t="s">
        <v>1289</v>
      </c>
      <c r="B8534" s="39" t="s">
        <v>69</v>
      </c>
      <c r="C8534" s="39" t="s">
        <v>144</v>
      </c>
      <c r="D8534" s="39" t="s">
        <v>22</v>
      </c>
      <c r="E8534" s="70" t="s">
        <v>27</v>
      </c>
      <c r="F8534" s="70" t="s">
        <v>36</v>
      </c>
      <c r="G8534" s="78">
        <v>44905</v>
      </c>
      <c r="H8534" s="78">
        <v>45689</v>
      </c>
      <c r="I8534" s="69">
        <v>9860372.8499999996</v>
      </c>
      <c r="J8534" s="70">
        <v>0</v>
      </c>
      <c r="K8534" s="71">
        <v>1.115</v>
      </c>
      <c r="L8534" s="70">
        <v>0</v>
      </c>
      <c r="M8534" s="71">
        <v>1.022</v>
      </c>
      <c r="N8534" s="72"/>
      <c r="O8534" s="73">
        <f>MIN(1,MAX(0,(1/(1+EXP(-(Assumptions!$B$5 + Assumptions!$B$6*$N8534))))*Assumptions!$B$3))</f>
        <v>3.9165722796764356E-2</v>
      </c>
      <c r="P8534" s="73">
        <f>VLOOKUP($F8534,Assumptions!$A$23:$B$27,2,FALSE)*Assumptions!$B$4</f>
        <v>0.55000000000000004</v>
      </c>
      <c r="Q8534" s="74">
        <f t="shared" si="266"/>
        <v>212403.74634371273</v>
      </c>
      <c r="R8534" s="75" t="str">
        <f>IF($O8534&lt;Assumptions!$B$17,"A",IF($O8534&lt;Assumptions!$B$18,"B",IF($O8534&lt;Assumptions!$B$19,"C",IF($O8534&lt;Assumptions!$B$20,"D","E"))))</f>
        <v>B</v>
      </c>
      <c r="S8534" s="75">
        <f t="shared" si="267"/>
        <v>0</v>
      </c>
    </row>
    <row r="8535" spans="1:19" ht="17.399999999999999" x14ac:dyDescent="0.3">
      <c r="A8535" s="39" t="s">
        <v>1289</v>
      </c>
      <c r="B8535" s="39" t="s">
        <v>69</v>
      </c>
      <c r="C8535" s="39" t="s">
        <v>144</v>
      </c>
      <c r="D8535" s="39" t="s">
        <v>22</v>
      </c>
      <c r="E8535" s="70" t="s">
        <v>27</v>
      </c>
      <c r="F8535" s="70" t="s">
        <v>36</v>
      </c>
      <c r="G8535" s="78">
        <v>44905</v>
      </c>
      <c r="H8535" s="78">
        <v>45717</v>
      </c>
      <c r="I8535" s="69">
        <v>9649500.2699999996</v>
      </c>
      <c r="J8535" s="70">
        <v>0</v>
      </c>
      <c r="K8535" s="71">
        <v>0.98</v>
      </c>
      <c r="L8535" s="70">
        <v>0</v>
      </c>
      <c r="M8535" s="71">
        <v>1.022</v>
      </c>
      <c r="N8535" s="72"/>
      <c r="O8535" s="73">
        <f>MIN(1,MAX(0,(1/(1+EXP(-(Assumptions!$B$5 + Assumptions!$B$6*$N8535))))*Assumptions!$B$3))</f>
        <v>3.9165722796764356E-2</v>
      </c>
      <c r="P8535" s="73">
        <f>VLOOKUP($F8535,Assumptions!$A$23:$B$27,2,FALSE)*Assumptions!$B$4</f>
        <v>0.55000000000000004</v>
      </c>
      <c r="Q8535" s="74">
        <f t="shared" si="266"/>
        <v>207861.30898616757</v>
      </c>
      <c r="R8535" s="75" t="str">
        <f>IF($O8535&lt;Assumptions!$B$17,"A",IF($O8535&lt;Assumptions!$B$18,"B",IF($O8535&lt;Assumptions!$B$19,"C",IF($O8535&lt;Assumptions!$B$20,"D","E"))))</f>
        <v>B</v>
      </c>
      <c r="S8535" s="75">
        <f t="shared" si="267"/>
        <v>0</v>
      </c>
    </row>
    <row r="8536" spans="1:19" ht="17.399999999999999" x14ac:dyDescent="0.3">
      <c r="A8536" s="39" t="s">
        <v>1289</v>
      </c>
      <c r="B8536" s="39" t="s">
        <v>69</v>
      </c>
      <c r="C8536" s="39" t="s">
        <v>144</v>
      </c>
      <c r="D8536" s="39" t="s">
        <v>22</v>
      </c>
      <c r="E8536" s="70" t="s">
        <v>27</v>
      </c>
      <c r="F8536" s="70" t="s">
        <v>36</v>
      </c>
      <c r="G8536" s="78">
        <v>44905</v>
      </c>
      <c r="H8536" s="78">
        <v>45748</v>
      </c>
      <c r="I8536" s="69">
        <v>9441964.9199999999</v>
      </c>
      <c r="J8536" s="70">
        <v>0</v>
      </c>
      <c r="K8536" s="71">
        <v>1.018</v>
      </c>
      <c r="L8536" s="70">
        <v>0</v>
      </c>
      <c r="M8536" s="71">
        <v>1.022</v>
      </c>
      <c r="N8536" s="72"/>
      <c r="O8536" s="73">
        <f>MIN(1,MAX(0,(1/(1+EXP(-(Assumptions!$B$5 + Assumptions!$B$6*$N8536))))*Assumptions!$B$3))</f>
        <v>3.9165722796764356E-2</v>
      </c>
      <c r="P8536" s="73">
        <f>VLOOKUP($F8536,Assumptions!$A$23:$B$27,2,FALSE)*Assumptions!$B$4</f>
        <v>0.55000000000000004</v>
      </c>
      <c r="Q8536" s="74">
        <f t="shared" si="266"/>
        <v>203390.75939242134</v>
      </c>
      <c r="R8536" s="75" t="str">
        <f>IF($O8536&lt;Assumptions!$B$17,"A",IF($O8536&lt;Assumptions!$B$18,"B",IF($O8536&lt;Assumptions!$B$19,"C",IF($O8536&lt;Assumptions!$B$20,"D","E"))))</f>
        <v>B</v>
      </c>
      <c r="S8536" s="75">
        <f t="shared" si="267"/>
        <v>0</v>
      </c>
    </row>
    <row r="8537" spans="1:19" ht="17.399999999999999" x14ac:dyDescent="0.3">
      <c r="A8537" s="39" t="s">
        <v>1289</v>
      </c>
      <c r="B8537" s="39" t="s">
        <v>69</v>
      </c>
      <c r="C8537" s="39" t="s">
        <v>144</v>
      </c>
      <c r="D8537" s="39" t="s">
        <v>22</v>
      </c>
      <c r="E8537" s="70" t="s">
        <v>27</v>
      </c>
      <c r="F8537" s="70" t="s">
        <v>36</v>
      </c>
      <c r="G8537" s="78">
        <v>44905</v>
      </c>
      <c r="H8537" s="78">
        <v>45778</v>
      </c>
      <c r="I8537" s="69">
        <v>9205229.0199999996</v>
      </c>
      <c r="J8537" s="70">
        <v>0</v>
      </c>
      <c r="K8537" s="71">
        <v>1.129</v>
      </c>
      <c r="L8537" s="70">
        <v>0</v>
      </c>
      <c r="M8537" s="71">
        <v>1.022</v>
      </c>
      <c r="N8537" s="72"/>
      <c r="O8537" s="73">
        <f>MIN(1,MAX(0,(1/(1+EXP(-(Assumptions!$B$5 + Assumptions!$B$6*$N8537))))*Assumptions!$B$3))</f>
        <v>3.9165722796764356E-2</v>
      </c>
      <c r="P8537" s="73">
        <f>VLOOKUP($F8537,Assumptions!$A$23:$B$27,2,FALSE)*Assumptions!$B$4</f>
        <v>0.55000000000000004</v>
      </c>
      <c r="Q8537" s="74">
        <f t="shared" si="266"/>
        <v>198291.19644292796</v>
      </c>
      <c r="R8537" s="75" t="str">
        <f>IF($O8537&lt;Assumptions!$B$17,"A",IF($O8537&lt;Assumptions!$B$18,"B",IF($O8537&lt;Assumptions!$B$19,"C",IF($O8537&lt;Assumptions!$B$20,"D","E"))))</f>
        <v>B</v>
      </c>
      <c r="S8537" s="75">
        <f t="shared" si="267"/>
        <v>0</v>
      </c>
    </row>
    <row r="8538" spans="1:19" ht="17.399999999999999" x14ac:dyDescent="0.3">
      <c r="A8538" s="39" t="s">
        <v>1289</v>
      </c>
      <c r="B8538" s="39" t="s">
        <v>69</v>
      </c>
      <c r="C8538" s="39" t="s">
        <v>144</v>
      </c>
      <c r="D8538" s="39" t="s">
        <v>22</v>
      </c>
      <c r="E8538" s="70" t="s">
        <v>27</v>
      </c>
      <c r="F8538" s="70" t="s">
        <v>36</v>
      </c>
      <c r="G8538" s="78">
        <v>44905</v>
      </c>
      <c r="H8538" s="78">
        <v>45809</v>
      </c>
      <c r="I8538" s="69">
        <v>8990169.5999999996</v>
      </c>
      <c r="J8538" s="70">
        <v>0</v>
      </c>
      <c r="K8538" s="71">
        <v>0.99099999999999999</v>
      </c>
      <c r="L8538" s="70">
        <v>0</v>
      </c>
      <c r="M8538" s="71">
        <v>1.022</v>
      </c>
      <c r="N8538" s="72"/>
      <c r="O8538" s="73">
        <f>MIN(1,MAX(0,(1/(1+EXP(-(Assumptions!$B$5 + Assumptions!$B$6*$N8538))))*Assumptions!$B$3))</f>
        <v>3.9165722796764356E-2</v>
      </c>
      <c r="P8538" s="73">
        <f>VLOOKUP($F8538,Assumptions!$A$23:$B$27,2,FALSE)*Assumptions!$B$4</f>
        <v>0.55000000000000004</v>
      </c>
      <c r="Q8538" s="74">
        <f t="shared" si="266"/>
        <v>193658.56974722384</v>
      </c>
      <c r="R8538" s="75" t="str">
        <f>IF($O8538&lt;Assumptions!$B$17,"A",IF($O8538&lt;Assumptions!$B$18,"B",IF($O8538&lt;Assumptions!$B$19,"C",IF($O8538&lt;Assumptions!$B$20,"D","E"))))</f>
        <v>B</v>
      </c>
      <c r="S8538" s="75">
        <f t="shared" si="267"/>
        <v>0</v>
      </c>
    </row>
    <row r="8539" spans="1:19" ht="17.399999999999999" x14ac:dyDescent="0.3">
      <c r="A8539" s="39" t="s">
        <v>1289</v>
      </c>
      <c r="B8539" s="39" t="s">
        <v>69</v>
      </c>
      <c r="C8539" s="39" t="s">
        <v>144</v>
      </c>
      <c r="D8539" s="39" t="s">
        <v>22</v>
      </c>
      <c r="E8539" s="70" t="s">
        <v>27</v>
      </c>
      <c r="F8539" s="70" t="s">
        <v>36</v>
      </c>
      <c r="G8539" s="78">
        <v>44905</v>
      </c>
      <c r="H8539" s="78">
        <v>45839</v>
      </c>
      <c r="I8539" s="69">
        <v>8765885.0999999996</v>
      </c>
      <c r="J8539" s="70">
        <v>15</v>
      </c>
      <c r="K8539" s="71">
        <v>0.97699999999999998</v>
      </c>
      <c r="L8539" s="70">
        <v>0</v>
      </c>
      <c r="M8539" s="71">
        <v>1.022</v>
      </c>
      <c r="N8539" s="72"/>
      <c r="O8539" s="73">
        <f>MIN(1,MAX(0,(1/(1+EXP(-(Assumptions!$B$5 + Assumptions!$B$6*$N8539))))*Assumptions!$B$3))</f>
        <v>3.9165722796764356E-2</v>
      </c>
      <c r="P8539" s="73">
        <f>VLOOKUP($F8539,Assumptions!$A$23:$B$27,2,FALSE)*Assumptions!$B$4</f>
        <v>0.55000000000000004</v>
      </c>
      <c r="Q8539" s="74">
        <f t="shared" si="266"/>
        <v>188827.22424218786</v>
      </c>
      <c r="R8539" s="75" t="str">
        <f>IF($O8539&lt;Assumptions!$B$17,"A",IF($O8539&lt;Assumptions!$B$18,"B",IF($O8539&lt;Assumptions!$B$19,"C",IF($O8539&lt;Assumptions!$B$20,"D","E"))))</f>
        <v>B</v>
      </c>
      <c r="S8539" s="75">
        <f t="shared" si="267"/>
        <v>0</v>
      </c>
    </row>
    <row r="8540" spans="1:19" ht="17.399999999999999" x14ac:dyDescent="0.3">
      <c r="A8540" s="39" t="s">
        <v>1289</v>
      </c>
      <c r="B8540" s="39" t="s">
        <v>69</v>
      </c>
      <c r="C8540" s="39" t="s">
        <v>144</v>
      </c>
      <c r="D8540" s="39" t="s">
        <v>22</v>
      </c>
      <c r="E8540" s="70" t="s">
        <v>27</v>
      </c>
      <c r="F8540" s="70" t="s">
        <v>36</v>
      </c>
      <c r="G8540" s="78">
        <v>44905</v>
      </c>
      <c r="H8540" s="78">
        <v>45870</v>
      </c>
      <c r="I8540" s="69">
        <v>8557560.3000000007</v>
      </c>
      <c r="J8540" s="70">
        <v>0</v>
      </c>
      <c r="K8540" s="71">
        <v>0.96799999999999997</v>
      </c>
      <c r="L8540" s="70">
        <v>0</v>
      </c>
      <c r="M8540" s="71">
        <v>1.022</v>
      </c>
      <c r="N8540" s="72"/>
      <c r="O8540" s="73">
        <f>MIN(1,MAX(0,(1/(1+EXP(-(Assumptions!$B$5 + Assumptions!$B$6*$N8540))))*Assumptions!$B$3))</f>
        <v>3.9165722796764356E-2</v>
      </c>
      <c r="P8540" s="73">
        <f>VLOOKUP($F8540,Assumptions!$A$23:$B$27,2,FALSE)*Assumptions!$B$4</f>
        <v>0.55000000000000004</v>
      </c>
      <c r="Q8540" s="74">
        <f t="shared" si="266"/>
        <v>184339.66898951764</v>
      </c>
      <c r="R8540" s="75" t="str">
        <f>IF($O8540&lt;Assumptions!$B$17,"A",IF($O8540&lt;Assumptions!$B$18,"B",IF($O8540&lt;Assumptions!$B$19,"C",IF($O8540&lt;Assumptions!$B$20,"D","E"))))</f>
        <v>B</v>
      </c>
      <c r="S8540" s="75">
        <f t="shared" si="267"/>
        <v>0</v>
      </c>
    </row>
    <row r="8541" spans="1:19" ht="17.399999999999999" x14ac:dyDescent="0.3">
      <c r="A8541" s="39" t="s">
        <v>1289</v>
      </c>
      <c r="B8541" s="39" t="s">
        <v>69</v>
      </c>
      <c r="C8541" s="39" t="s">
        <v>144</v>
      </c>
      <c r="D8541" s="39" t="s">
        <v>22</v>
      </c>
      <c r="E8541" s="70" t="s">
        <v>27</v>
      </c>
      <c r="F8541" s="70" t="s">
        <v>36</v>
      </c>
      <c r="G8541" s="78">
        <v>44905</v>
      </c>
      <c r="H8541" s="78">
        <v>45901</v>
      </c>
      <c r="I8541" s="69">
        <v>8324308.4900000002</v>
      </c>
      <c r="J8541" s="70">
        <v>0</v>
      </c>
      <c r="K8541" s="71">
        <v>1.0529999999999999</v>
      </c>
      <c r="L8541" s="70">
        <v>0</v>
      </c>
      <c r="M8541" s="71">
        <v>1.022</v>
      </c>
      <c r="N8541" s="72"/>
      <c r="O8541" s="73">
        <f>MIN(1,MAX(0,(1/(1+EXP(-(Assumptions!$B$5 + Assumptions!$B$6*$N8541))))*Assumptions!$B$3))</f>
        <v>3.9165722796764356E-2</v>
      </c>
      <c r="P8541" s="73">
        <f>VLOOKUP($F8541,Assumptions!$A$23:$B$27,2,FALSE)*Assumptions!$B$4</f>
        <v>0.55000000000000004</v>
      </c>
      <c r="Q8541" s="74">
        <f t="shared" si="266"/>
        <v>179315.15733675068</v>
      </c>
      <c r="R8541" s="75" t="str">
        <f>IF($O8541&lt;Assumptions!$B$17,"A",IF($O8541&lt;Assumptions!$B$18,"B",IF($O8541&lt;Assumptions!$B$19,"C",IF($O8541&lt;Assumptions!$B$20,"D","E"))))</f>
        <v>B</v>
      </c>
      <c r="S8541" s="75">
        <f t="shared" si="267"/>
        <v>0</v>
      </c>
    </row>
    <row r="8542" spans="1:19" ht="17.399999999999999" x14ac:dyDescent="0.3">
      <c r="A8542" s="39" t="s">
        <v>1289</v>
      </c>
      <c r="B8542" s="39" t="s">
        <v>69</v>
      </c>
      <c r="C8542" s="39" t="s">
        <v>144</v>
      </c>
      <c r="D8542" s="39" t="s">
        <v>22</v>
      </c>
      <c r="E8542" s="70" t="s">
        <v>27</v>
      </c>
      <c r="F8542" s="70" t="s">
        <v>36</v>
      </c>
      <c r="G8542" s="78">
        <v>44905</v>
      </c>
      <c r="H8542" s="78">
        <v>45931</v>
      </c>
      <c r="I8542" s="69">
        <v>8143555.1100000003</v>
      </c>
      <c r="J8542" s="70">
        <v>0</v>
      </c>
      <c r="K8542" s="71">
        <v>1.0429999999999999</v>
      </c>
      <c r="L8542" s="70">
        <v>0</v>
      </c>
      <c r="M8542" s="71">
        <v>1.022</v>
      </c>
      <c r="N8542" s="72"/>
      <c r="O8542" s="73">
        <f>MIN(1,MAX(0,(1/(1+EXP(-(Assumptions!$B$5 + Assumptions!$B$6*$N8542))))*Assumptions!$B$3))</f>
        <v>3.9165722796764356E-2</v>
      </c>
      <c r="P8542" s="73">
        <f>VLOOKUP($F8542,Assumptions!$A$23:$B$27,2,FALSE)*Assumptions!$B$4</f>
        <v>0.55000000000000004</v>
      </c>
      <c r="Q8542" s="74">
        <f t="shared" si="266"/>
        <v>175421.52211013864</v>
      </c>
      <c r="R8542" s="75" t="str">
        <f>IF($O8542&lt;Assumptions!$B$17,"A",IF($O8542&lt;Assumptions!$B$18,"B",IF($O8542&lt;Assumptions!$B$19,"C",IF($O8542&lt;Assumptions!$B$20,"D","E"))))</f>
        <v>B</v>
      </c>
      <c r="S8542" s="75">
        <f t="shared" si="267"/>
        <v>0</v>
      </c>
    </row>
    <row r="8543" spans="1:19" ht="17.399999999999999" x14ac:dyDescent="0.3">
      <c r="A8543" s="39" t="s">
        <v>1289</v>
      </c>
      <c r="B8543" s="39" t="s">
        <v>69</v>
      </c>
      <c r="C8543" s="39" t="s">
        <v>144</v>
      </c>
      <c r="D8543" s="39" t="s">
        <v>22</v>
      </c>
      <c r="E8543" s="70" t="s">
        <v>27</v>
      </c>
      <c r="F8543" s="70" t="s">
        <v>36</v>
      </c>
      <c r="G8543" s="78">
        <v>44905</v>
      </c>
      <c r="H8543" s="78">
        <v>45962</v>
      </c>
      <c r="I8543" s="69">
        <v>7937350.4500000002</v>
      </c>
      <c r="J8543" s="70">
        <v>0</v>
      </c>
      <c r="K8543" s="71">
        <v>1.0069999999999999</v>
      </c>
      <c r="L8543" s="70">
        <v>0</v>
      </c>
      <c r="M8543" s="71">
        <v>1.022</v>
      </c>
      <c r="N8543" s="72"/>
      <c r="O8543" s="73">
        <f>MIN(1,MAX(0,(1/(1+EXP(-(Assumptions!$B$5 + Assumptions!$B$6*$N8543))))*Assumptions!$B$3))</f>
        <v>3.9165722796764356E-2</v>
      </c>
      <c r="P8543" s="73">
        <f>VLOOKUP($F8543,Assumptions!$A$23:$B$27,2,FALSE)*Assumptions!$B$4</f>
        <v>0.55000000000000004</v>
      </c>
      <c r="Q8543" s="74">
        <f t="shared" si="266"/>
        <v>170979.63710601008</v>
      </c>
      <c r="R8543" s="75" t="str">
        <f>IF($O8543&lt;Assumptions!$B$17,"A",IF($O8543&lt;Assumptions!$B$18,"B",IF($O8543&lt;Assumptions!$B$19,"C",IF($O8543&lt;Assumptions!$B$20,"D","E"))))</f>
        <v>B</v>
      </c>
      <c r="S8543" s="75">
        <f t="shared" si="267"/>
        <v>0</v>
      </c>
    </row>
    <row r="8544" spans="1:19" ht="17.399999999999999" x14ac:dyDescent="0.3">
      <c r="A8544" s="39" t="s">
        <v>1289</v>
      </c>
      <c r="B8544" s="39" t="s">
        <v>69</v>
      </c>
      <c r="C8544" s="39" t="s">
        <v>144</v>
      </c>
      <c r="D8544" s="39" t="s">
        <v>22</v>
      </c>
      <c r="E8544" s="70" t="s">
        <v>27</v>
      </c>
      <c r="F8544" s="70" t="s">
        <v>36</v>
      </c>
      <c r="G8544" s="78">
        <v>44905</v>
      </c>
      <c r="H8544" s="78">
        <v>45992</v>
      </c>
      <c r="I8544" s="69">
        <v>7716474.0999999996</v>
      </c>
      <c r="J8544" s="70">
        <v>35</v>
      </c>
      <c r="K8544" s="71">
        <v>0.77400000000000002</v>
      </c>
      <c r="L8544" s="70">
        <v>0</v>
      </c>
      <c r="M8544" s="71">
        <v>1.022</v>
      </c>
      <c r="N8544" s="72"/>
      <c r="O8544" s="73">
        <f>MIN(1,MAX(0,(1/(1+EXP(-(Assumptions!$B$5 + Assumptions!$B$6*$N8544))))*Assumptions!$B$3))</f>
        <v>3.9165722796764356E-2</v>
      </c>
      <c r="P8544" s="73">
        <f>VLOOKUP($F8544,Assumptions!$A$23:$B$27,2,FALSE)*Assumptions!$B$4</f>
        <v>0.55000000000000004</v>
      </c>
      <c r="Q8544" s="74">
        <f t="shared" si="266"/>
        <v>166221.70706295644</v>
      </c>
      <c r="R8544" s="75" t="str">
        <f>IF($O8544&lt;Assumptions!$B$17,"A",IF($O8544&lt;Assumptions!$B$18,"B",IF($O8544&lt;Assumptions!$B$19,"C",IF($O8544&lt;Assumptions!$B$20,"D","E"))))</f>
        <v>B</v>
      </c>
      <c r="S8544" s="75">
        <f t="shared" si="267"/>
        <v>0</v>
      </c>
    </row>
    <row r="8545" spans="1:19" ht="17.399999999999999" x14ac:dyDescent="0.3">
      <c r="A8545" s="39" t="s">
        <v>1290</v>
      </c>
      <c r="B8545" s="39" t="s">
        <v>37</v>
      </c>
      <c r="C8545" s="39" t="s">
        <v>135</v>
      </c>
      <c r="D8545" s="39" t="s">
        <v>38</v>
      </c>
      <c r="E8545" s="70" t="s">
        <v>43</v>
      </c>
      <c r="F8545" s="70" t="s">
        <v>28</v>
      </c>
      <c r="G8545" s="78">
        <v>45176</v>
      </c>
      <c r="H8545" s="78">
        <v>45658</v>
      </c>
      <c r="I8545" s="69">
        <v>4856806.66</v>
      </c>
      <c r="J8545" s="70">
        <v>0</v>
      </c>
      <c r="K8545" s="71">
        <v>1.0029999999999999</v>
      </c>
      <c r="L8545" s="70">
        <v>0</v>
      </c>
      <c r="M8545" s="71">
        <v>0.71</v>
      </c>
      <c r="N8545" s="72"/>
      <c r="O8545" s="73">
        <f>MIN(1,MAX(0,(1/(1+EXP(-(Assumptions!$B$5 + Assumptions!$B$6*$N8545))))*Assumptions!$B$3))</f>
        <v>3.9165722796764356E-2</v>
      </c>
      <c r="P8545" s="73">
        <f>VLOOKUP($F8545,Assumptions!$A$23:$B$27,2,FALSE)*Assumptions!$B$4</f>
        <v>0.35</v>
      </c>
      <c r="Q8545" s="74">
        <f t="shared" si="266"/>
        <v>66577.120163063635</v>
      </c>
      <c r="R8545" s="75" t="str">
        <f>IF($O8545&lt;Assumptions!$B$17,"A",IF($O8545&lt;Assumptions!$B$18,"B",IF($O8545&lt;Assumptions!$B$19,"C",IF($O8545&lt;Assumptions!$B$20,"D","E"))))</f>
        <v>B</v>
      </c>
      <c r="S8545" s="75">
        <f t="shared" si="267"/>
        <v>0</v>
      </c>
    </row>
    <row r="8546" spans="1:19" ht="17.399999999999999" x14ac:dyDescent="0.3">
      <c r="A8546" s="39" t="s">
        <v>1290</v>
      </c>
      <c r="B8546" s="39" t="s">
        <v>37</v>
      </c>
      <c r="C8546" s="39" t="s">
        <v>135</v>
      </c>
      <c r="D8546" s="39" t="s">
        <v>38</v>
      </c>
      <c r="E8546" s="70" t="s">
        <v>43</v>
      </c>
      <c r="F8546" s="70" t="s">
        <v>28</v>
      </c>
      <c r="G8546" s="78">
        <v>45176</v>
      </c>
      <c r="H8546" s="78">
        <v>45689</v>
      </c>
      <c r="I8546" s="69">
        <v>4702581.53</v>
      </c>
      <c r="J8546" s="70">
        <v>0</v>
      </c>
      <c r="K8546" s="71">
        <v>1.0089999999999999</v>
      </c>
      <c r="L8546" s="70">
        <v>0</v>
      </c>
      <c r="M8546" s="71">
        <v>0.71</v>
      </c>
      <c r="N8546" s="72"/>
      <c r="O8546" s="73">
        <f>MIN(1,MAX(0,(1/(1+EXP(-(Assumptions!$B$5 + Assumptions!$B$6*$N8546))))*Assumptions!$B$3))</f>
        <v>3.9165722796764356E-2</v>
      </c>
      <c r="P8546" s="73">
        <f>VLOOKUP($F8546,Assumptions!$A$23:$B$27,2,FALSE)*Assumptions!$B$4</f>
        <v>0.35</v>
      </c>
      <c r="Q8546" s="74">
        <f t="shared" si="266"/>
        <v>64463.0016216074</v>
      </c>
      <c r="R8546" s="75" t="str">
        <f>IF($O8546&lt;Assumptions!$B$17,"A",IF($O8546&lt;Assumptions!$B$18,"B",IF($O8546&lt;Assumptions!$B$19,"C",IF($O8546&lt;Assumptions!$B$20,"D","E"))))</f>
        <v>B</v>
      </c>
      <c r="S8546" s="75">
        <f t="shared" si="267"/>
        <v>0</v>
      </c>
    </row>
    <row r="8547" spans="1:19" ht="17.399999999999999" x14ac:dyDescent="0.3">
      <c r="A8547" s="39" t="s">
        <v>1290</v>
      </c>
      <c r="B8547" s="39" t="s">
        <v>37</v>
      </c>
      <c r="C8547" s="39" t="s">
        <v>135</v>
      </c>
      <c r="D8547" s="39" t="s">
        <v>38</v>
      </c>
      <c r="E8547" s="70" t="s">
        <v>43</v>
      </c>
      <c r="F8547" s="70" t="s">
        <v>28</v>
      </c>
      <c r="G8547" s="78">
        <v>45176</v>
      </c>
      <c r="H8547" s="78">
        <v>45717</v>
      </c>
      <c r="I8547" s="69">
        <v>4561110.25</v>
      </c>
      <c r="J8547" s="70">
        <v>15</v>
      </c>
      <c r="K8547" s="71">
        <v>1.093</v>
      </c>
      <c r="L8547" s="70">
        <v>0</v>
      </c>
      <c r="M8547" s="71">
        <v>0.71</v>
      </c>
      <c r="N8547" s="72"/>
      <c r="O8547" s="73">
        <f>MIN(1,MAX(0,(1/(1+EXP(-(Assumptions!$B$5 + Assumptions!$B$6*$N8547))))*Assumptions!$B$3))</f>
        <v>3.9165722796764356E-2</v>
      </c>
      <c r="P8547" s="73">
        <f>VLOOKUP($F8547,Assumptions!$A$23:$B$27,2,FALSE)*Assumptions!$B$4</f>
        <v>0.35</v>
      </c>
      <c r="Q8547" s="74">
        <f t="shared" si="266"/>
        <v>62523.712893943193</v>
      </c>
      <c r="R8547" s="75" t="str">
        <f>IF($O8547&lt;Assumptions!$B$17,"A",IF($O8547&lt;Assumptions!$B$18,"B",IF($O8547&lt;Assumptions!$B$19,"C",IF($O8547&lt;Assumptions!$B$20,"D","E"))))</f>
        <v>B</v>
      </c>
      <c r="S8547" s="75">
        <f t="shared" si="267"/>
        <v>0</v>
      </c>
    </row>
    <row r="8548" spans="1:19" ht="17.399999999999999" x14ac:dyDescent="0.3">
      <c r="A8548" s="39" t="s">
        <v>1290</v>
      </c>
      <c r="B8548" s="39" t="s">
        <v>37</v>
      </c>
      <c r="C8548" s="39" t="s">
        <v>135</v>
      </c>
      <c r="D8548" s="39" t="s">
        <v>38</v>
      </c>
      <c r="E8548" s="70" t="s">
        <v>43</v>
      </c>
      <c r="F8548" s="70" t="s">
        <v>28</v>
      </c>
      <c r="G8548" s="78">
        <v>45176</v>
      </c>
      <c r="H8548" s="78">
        <v>45748</v>
      </c>
      <c r="I8548" s="69">
        <v>4437824.6399999997</v>
      </c>
      <c r="J8548" s="70">
        <v>0</v>
      </c>
      <c r="K8548" s="71">
        <v>0.97299999999999998</v>
      </c>
      <c r="L8548" s="70">
        <v>0</v>
      </c>
      <c r="M8548" s="71">
        <v>0.71</v>
      </c>
      <c r="N8548" s="72"/>
      <c r="O8548" s="73">
        <f>MIN(1,MAX(0,(1/(1+EXP(-(Assumptions!$B$5 + Assumptions!$B$6*$N8548))))*Assumptions!$B$3))</f>
        <v>3.9165722796764356E-2</v>
      </c>
      <c r="P8548" s="73">
        <f>VLOOKUP($F8548,Assumptions!$A$23:$B$27,2,FALSE)*Assumptions!$B$4</f>
        <v>0.35</v>
      </c>
      <c r="Q8548" s="74">
        <f t="shared" si="266"/>
        <v>60833.713384811686</v>
      </c>
      <c r="R8548" s="75" t="str">
        <f>IF($O8548&lt;Assumptions!$B$17,"A",IF($O8548&lt;Assumptions!$B$18,"B",IF($O8548&lt;Assumptions!$B$19,"C",IF($O8548&lt;Assumptions!$B$20,"D","E"))))</f>
        <v>B</v>
      </c>
      <c r="S8548" s="75">
        <f t="shared" si="267"/>
        <v>0</v>
      </c>
    </row>
    <row r="8549" spans="1:19" ht="17.399999999999999" x14ac:dyDescent="0.3">
      <c r="A8549" s="39" t="s">
        <v>1290</v>
      </c>
      <c r="B8549" s="39" t="s">
        <v>37</v>
      </c>
      <c r="C8549" s="39" t="s">
        <v>135</v>
      </c>
      <c r="D8549" s="39" t="s">
        <v>38</v>
      </c>
      <c r="E8549" s="70" t="s">
        <v>43</v>
      </c>
      <c r="F8549" s="70" t="s">
        <v>28</v>
      </c>
      <c r="G8549" s="78">
        <v>45176</v>
      </c>
      <c r="H8549" s="78">
        <v>45778</v>
      </c>
      <c r="I8549" s="69">
        <v>4306085.47</v>
      </c>
      <c r="J8549" s="70">
        <v>0</v>
      </c>
      <c r="K8549" s="71">
        <v>1.0369999999999999</v>
      </c>
      <c r="L8549" s="70">
        <v>0</v>
      </c>
      <c r="M8549" s="71">
        <v>0.71</v>
      </c>
      <c r="N8549" s="72"/>
      <c r="O8549" s="73">
        <f>MIN(1,MAX(0,(1/(1+EXP(-(Assumptions!$B$5 + Assumptions!$B$6*$N8549))))*Assumptions!$B$3))</f>
        <v>3.9165722796764356E-2</v>
      </c>
      <c r="P8549" s="73">
        <f>VLOOKUP($F8549,Assumptions!$A$23:$B$27,2,FALSE)*Assumptions!$B$4</f>
        <v>0.35</v>
      </c>
      <c r="Q8549" s="74">
        <f t="shared" si="266"/>
        <v>59027.832450018155</v>
      </c>
      <c r="R8549" s="75" t="str">
        <f>IF($O8549&lt;Assumptions!$B$17,"A",IF($O8549&lt;Assumptions!$B$18,"B",IF($O8549&lt;Assumptions!$B$19,"C",IF($O8549&lt;Assumptions!$B$20,"D","E"))))</f>
        <v>B</v>
      </c>
      <c r="S8549" s="75">
        <f t="shared" si="267"/>
        <v>0</v>
      </c>
    </row>
    <row r="8550" spans="1:19" ht="17.399999999999999" x14ac:dyDescent="0.3">
      <c r="A8550" s="39" t="s">
        <v>1290</v>
      </c>
      <c r="B8550" s="39" t="s">
        <v>37</v>
      </c>
      <c r="C8550" s="39" t="s">
        <v>135</v>
      </c>
      <c r="D8550" s="39" t="s">
        <v>38</v>
      </c>
      <c r="E8550" s="70" t="s">
        <v>43</v>
      </c>
      <c r="F8550" s="70" t="s">
        <v>28</v>
      </c>
      <c r="G8550" s="78">
        <v>45176</v>
      </c>
      <c r="H8550" s="78">
        <v>45809</v>
      </c>
      <c r="I8550" s="69">
        <v>4175468.28</v>
      </c>
      <c r="J8550" s="70">
        <v>0</v>
      </c>
      <c r="K8550" s="71">
        <v>1.028</v>
      </c>
      <c r="L8550" s="70">
        <v>0</v>
      </c>
      <c r="M8550" s="71">
        <v>0.71</v>
      </c>
      <c r="N8550" s="72"/>
      <c r="O8550" s="73">
        <f>MIN(1,MAX(0,(1/(1+EXP(-(Assumptions!$B$5 + Assumptions!$B$6*$N8550))))*Assumptions!$B$3))</f>
        <v>3.9165722796764356E-2</v>
      </c>
      <c r="P8550" s="73">
        <f>VLOOKUP($F8550,Assumptions!$A$23:$B$27,2,FALSE)*Assumptions!$B$4</f>
        <v>0.35</v>
      </c>
      <c r="Q8550" s="74">
        <f t="shared" si="266"/>
        <v>57237.331620406854</v>
      </c>
      <c r="R8550" s="75" t="str">
        <f>IF($O8550&lt;Assumptions!$B$17,"A",IF($O8550&lt;Assumptions!$B$18,"B",IF($O8550&lt;Assumptions!$B$19,"C",IF($O8550&lt;Assumptions!$B$20,"D","E"))))</f>
        <v>B</v>
      </c>
      <c r="S8550" s="75">
        <f t="shared" si="267"/>
        <v>0</v>
      </c>
    </row>
    <row r="8551" spans="1:19" ht="17.399999999999999" x14ac:dyDescent="0.3">
      <c r="A8551" s="39" t="s">
        <v>1290</v>
      </c>
      <c r="B8551" s="39" t="s">
        <v>37</v>
      </c>
      <c r="C8551" s="39" t="s">
        <v>135</v>
      </c>
      <c r="D8551" s="39" t="s">
        <v>38</v>
      </c>
      <c r="E8551" s="70" t="s">
        <v>43</v>
      </c>
      <c r="F8551" s="70" t="s">
        <v>28</v>
      </c>
      <c r="G8551" s="78">
        <v>45176</v>
      </c>
      <c r="H8551" s="78">
        <v>45839</v>
      </c>
      <c r="I8551" s="69">
        <v>4046544.26</v>
      </c>
      <c r="J8551" s="70">
        <v>0</v>
      </c>
      <c r="K8551" s="71">
        <v>1.0669999999999999</v>
      </c>
      <c r="L8551" s="70">
        <v>0</v>
      </c>
      <c r="M8551" s="71">
        <v>0.71</v>
      </c>
      <c r="N8551" s="72"/>
      <c r="O8551" s="73">
        <f>MIN(1,MAX(0,(1/(1+EXP(-(Assumptions!$B$5 + Assumptions!$B$6*$N8551))))*Assumptions!$B$3))</f>
        <v>3.9165722796764356E-2</v>
      </c>
      <c r="P8551" s="73">
        <f>VLOOKUP($F8551,Assumptions!$A$23:$B$27,2,FALSE)*Assumptions!$B$4</f>
        <v>0.35</v>
      </c>
      <c r="Q8551" s="74">
        <f t="shared" si="266"/>
        <v>55470.040770199281</v>
      </c>
      <c r="R8551" s="75" t="str">
        <f>IF($O8551&lt;Assumptions!$B$17,"A",IF($O8551&lt;Assumptions!$B$18,"B",IF($O8551&lt;Assumptions!$B$19,"C",IF($O8551&lt;Assumptions!$B$20,"D","E"))))</f>
        <v>B</v>
      </c>
      <c r="S8551" s="75">
        <f t="shared" si="267"/>
        <v>0</v>
      </c>
    </row>
    <row r="8552" spans="1:19" ht="17.399999999999999" x14ac:dyDescent="0.3">
      <c r="A8552" s="39" t="s">
        <v>1290</v>
      </c>
      <c r="B8552" s="39" t="s">
        <v>37</v>
      </c>
      <c r="C8552" s="39" t="s">
        <v>135</v>
      </c>
      <c r="D8552" s="39" t="s">
        <v>38</v>
      </c>
      <c r="E8552" s="70" t="s">
        <v>43</v>
      </c>
      <c r="F8552" s="70" t="s">
        <v>28</v>
      </c>
      <c r="G8552" s="78">
        <v>45176</v>
      </c>
      <c r="H8552" s="78">
        <v>45870</v>
      </c>
      <c r="I8552" s="69">
        <v>3918025.32</v>
      </c>
      <c r="J8552" s="70">
        <v>15</v>
      </c>
      <c r="K8552" s="71">
        <v>1.1339999999999999</v>
      </c>
      <c r="L8552" s="70">
        <v>0</v>
      </c>
      <c r="M8552" s="71">
        <v>0.71</v>
      </c>
      <c r="N8552" s="72"/>
      <c r="O8552" s="73">
        <f>MIN(1,MAX(0,(1/(1+EXP(-(Assumptions!$B$5 + Assumptions!$B$6*$N8552))))*Assumptions!$B$3))</f>
        <v>3.9165722796764356E-2</v>
      </c>
      <c r="P8552" s="73">
        <f>VLOOKUP($F8552,Assumptions!$A$23:$B$27,2,FALSE)*Assumptions!$B$4</f>
        <v>0.35</v>
      </c>
      <c r="Q8552" s="74">
        <f t="shared" si="266"/>
        <v>53708.302757838384</v>
      </c>
      <c r="R8552" s="75" t="str">
        <f>IF($O8552&lt;Assumptions!$B$17,"A",IF($O8552&lt;Assumptions!$B$18,"B",IF($O8552&lt;Assumptions!$B$19,"C",IF($O8552&lt;Assumptions!$B$20,"D","E"))))</f>
        <v>B</v>
      </c>
      <c r="S8552" s="75">
        <f t="shared" si="267"/>
        <v>0</v>
      </c>
    </row>
    <row r="8553" spans="1:19" ht="17.399999999999999" x14ac:dyDescent="0.3">
      <c r="A8553" s="39" t="s">
        <v>1290</v>
      </c>
      <c r="B8553" s="39" t="s">
        <v>37</v>
      </c>
      <c r="C8553" s="39" t="s">
        <v>135</v>
      </c>
      <c r="D8553" s="39" t="s">
        <v>38</v>
      </c>
      <c r="E8553" s="70" t="s">
        <v>43</v>
      </c>
      <c r="F8553" s="70" t="s">
        <v>28</v>
      </c>
      <c r="G8553" s="78">
        <v>45176</v>
      </c>
      <c r="H8553" s="78">
        <v>45901</v>
      </c>
      <c r="I8553" s="69">
        <v>3797095.03</v>
      </c>
      <c r="J8553" s="70">
        <v>0</v>
      </c>
      <c r="K8553" s="71">
        <v>1.1479999999999999</v>
      </c>
      <c r="L8553" s="70">
        <v>0</v>
      </c>
      <c r="M8553" s="71">
        <v>0.71</v>
      </c>
      <c r="N8553" s="72"/>
      <c r="O8553" s="73">
        <f>MIN(1,MAX(0,(1/(1+EXP(-(Assumptions!$B$5 + Assumptions!$B$6*$N8553))))*Assumptions!$B$3))</f>
        <v>3.9165722796764356E-2</v>
      </c>
      <c r="P8553" s="73">
        <f>VLOOKUP($F8553,Assumptions!$A$23:$B$27,2,FALSE)*Assumptions!$B$4</f>
        <v>0.35</v>
      </c>
      <c r="Q8553" s="74">
        <f t="shared" si="266"/>
        <v>52050.589982283062</v>
      </c>
      <c r="R8553" s="75" t="str">
        <f>IF($O8553&lt;Assumptions!$B$17,"A",IF($O8553&lt;Assumptions!$B$18,"B",IF($O8553&lt;Assumptions!$B$19,"C",IF($O8553&lt;Assumptions!$B$20,"D","E"))))</f>
        <v>B</v>
      </c>
      <c r="S8553" s="75">
        <f t="shared" si="267"/>
        <v>0</v>
      </c>
    </row>
    <row r="8554" spans="1:19" ht="17.399999999999999" x14ac:dyDescent="0.3">
      <c r="A8554" s="39" t="s">
        <v>1290</v>
      </c>
      <c r="B8554" s="39" t="s">
        <v>37</v>
      </c>
      <c r="C8554" s="39" t="s">
        <v>135</v>
      </c>
      <c r="D8554" s="39" t="s">
        <v>38</v>
      </c>
      <c r="E8554" s="70" t="s">
        <v>43</v>
      </c>
      <c r="F8554" s="70" t="s">
        <v>28</v>
      </c>
      <c r="G8554" s="78">
        <v>45176</v>
      </c>
      <c r="H8554" s="78">
        <v>45931</v>
      </c>
      <c r="I8554" s="69">
        <v>3695261.68</v>
      </c>
      <c r="J8554" s="70">
        <v>15</v>
      </c>
      <c r="K8554" s="71">
        <v>1.028</v>
      </c>
      <c r="L8554" s="70">
        <v>0</v>
      </c>
      <c r="M8554" s="71">
        <v>0.71</v>
      </c>
      <c r="N8554" s="72"/>
      <c r="O8554" s="73">
        <f>MIN(1,MAX(0,(1/(1+EXP(-(Assumptions!$B$5 + Assumptions!$B$6*$N8554))))*Assumptions!$B$3))</f>
        <v>3.9165722796764356E-2</v>
      </c>
      <c r="P8554" s="73">
        <f>VLOOKUP($F8554,Assumptions!$A$23:$B$27,2,FALSE)*Assumptions!$B$4</f>
        <v>0.35</v>
      </c>
      <c r="Q8554" s="74">
        <f t="shared" si="266"/>
        <v>50654.658117135012</v>
      </c>
      <c r="R8554" s="75" t="str">
        <f>IF($O8554&lt;Assumptions!$B$17,"A",IF($O8554&lt;Assumptions!$B$18,"B",IF($O8554&lt;Assumptions!$B$19,"C",IF($O8554&lt;Assumptions!$B$20,"D","E"))))</f>
        <v>B</v>
      </c>
      <c r="S8554" s="75">
        <f t="shared" si="267"/>
        <v>0</v>
      </c>
    </row>
    <row r="8555" spans="1:19" ht="17.399999999999999" x14ac:dyDescent="0.3">
      <c r="A8555" s="39" t="s">
        <v>1290</v>
      </c>
      <c r="B8555" s="39" t="s">
        <v>37</v>
      </c>
      <c r="C8555" s="39" t="s">
        <v>135</v>
      </c>
      <c r="D8555" s="39" t="s">
        <v>38</v>
      </c>
      <c r="E8555" s="70" t="s">
        <v>43</v>
      </c>
      <c r="F8555" s="70" t="s">
        <v>28</v>
      </c>
      <c r="G8555" s="78">
        <v>45176</v>
      </c>
      <c r="H8555" s="78">
        <v>45962</v>
      </c>
      <c r="I8555" s="69">
        <v>3576807.57</v>
      </c>
      <c r="J8555" s="70">
        <v>0</v>
      </c>
      <c r="K8555" s="71">
        <v>0.99299999999999999</v>
      </c>
      <c r="L8555" s="70">
        <v>0</v>
      </c>
      <c r="M8555" s="71">
        <v>0.71</v>
      </c>
      <c r="N8555" s="72"/>
      <c r="O8555" s="73">
        <f>MIN(1,MAX(0,(1/(1+EXP(-(Assumptions!$B$5 + Assumptions!$B$6*$N8555))))*Assumptions!$B$3))</f>
        <v>3.9165722796764356E-2</v>
      </c>
      <c r="P8555" s="73">
        <f>VLOOKUP($F8555,Assumptions!$A$23:$B$27,2,FALSE)*Assumptions!$B$4</f>
        <v>0.35</v>
      </c>
      <c r="Q8555" s="74">
        <f t="shared" si="266"/>
        <v>49030.888824395901</v>
      </c>
      <c r="R8555" s="75" t="str">
        <f>IF($O8555&lt;Assumptions!$B$17,"A",IF($O8555&lt;Assumptions!$B$18,"B",IF($O8555&lt;Assumptions!$B$19,"C",IF($O8555&lt;Assumptions!$B$20,"D","E"))))</f>
        <v>B</v>
      </c>
      <c r="S8555" s="75">
        <f t="shared" si="267"/>
        <v>0</v>
      </c>
    </row>
    <row r="8556" spans="1:19" ht="17.399999999999999" x14ac:dyDescent="0.3">
      <c r="A8556" s="39" t="s">
        <v>1290</v>
      </c>
      <c r="B8556" s="39" t="s">
        <v>37</v>
      </c>
      <c r="C8556" s="39" t="s">
        <v>135</v>
      </c>
      <c r="D8556" s="39" t="s">
        <v>38</v>
      </c>
      <c r="E8556" s="70" t="s">
        <v>43</v>
      </c>
      <c r="F8556" s="70" t="s">
        <v>28</v>
      </c>
      <c r="G8556" s="78">
        <v>45176</v>
      </c>
      <c r="H8556" s="78">
        <v>45992</v>
      </c>
      <c r="I8556" s="69">
        <v>3462860.02</v>
      </c>
      <c r="J8556" s="70">
        <v>0</v>
      </c>
      <c r="K8556" s="71">
        <v>0.99199999999999999</v>
      </c>
      <c r="L8556" s="70">
        <v>0</v>
      </c>
      <c r="M8556" s="71">
        <v>0.71</v>
      </c>
      <c r="N8556" s="72"/>
      <c r="O8556" s="73">
        <f>MIN(1,MAX(0,(1/(1+EXP(-(Assumptions!$B$5 + Assumptions!$B$6*$N8556))))*Assumptions!$B$3))</f>
        <v>3.9165722796764356E-2</v>
      </c>
      <c r="P8556" s="73">
        <f>VLOOKUP($F8556,Assumptions!$A$23:$B$27,2,FALSE)*Assumptions!$B$4</f>
        <v>0.35</v>
      </c>
      <c r="Q8556" s="74">
        <f t="shared" si="266"/>
        <v>47468.895469561256</v>
      </c>
      <c r="R8556" s="75" t="str">
        <f>IF($O8556&lt;Assumptions!$B$17,"A",IF($O8556&lt;Assumptions!$B$18,"B",IF($O8556&lt;Assumptions!$B$19,"C",IF($O8556&lt;Assumptions!$B$20,"D","E"))))</f>
        <v>B</v>
      </c>
      <c r="S8556" s="75">
        <f t="shared" si="267"/>
        <v>0</v>
      </c>
    </row>
    <row r="8557" spans="1:19" ht="17.399999999999999" x14ac:dyDescent="0.3">
      <c r="A8557" s="39" t="s">
        <v>1292</v>
      </c>
      <c r="B8557" s="39" t="s">
        <v>73</v>
      </c>
      <c r="C8557" s="39" t="s">
        <v>144</v>
      </c>
      <c r="D8557" s="39" t="s">
        <v>30</v>
      </c>
      <c r="E8557" s="70" t="s">
        <v>46</v>
      </c>
      <c r="F8557" s="70" t="s">
        <v>40</v>
      </c>
      <c r="G8557" s="78">
        <v>44951</v>
      </c>
      <c r="H8557" s="78">
        <v>45658</v>
      </c>
      <c r="I8557" s="69">
        <v>8488769.2699999996</v>
      </c>
      <c r="J8557" s="70">
        <v>0</v>
      </c>
      <c r="K8557" s="71">
        <v>1.05</v>
      </c>
      <c r="L8557" s="70">
        <v>0</v>
      </c>
      <c r="M8557" s="71">
        <v>0.75900000000000001</v>
      </c>
      <c r="N8557" s="72"/>
      <c r="O8557" s="73">
        <f>MIN(1,MAX(0,(1/(1+EXP(-(Assumptions!$B$5 + Assumptions!$B$6*$N8557))))*Assumptions!$B$3))</f>
        <v>3.9165722796764356E-2</v>
      </c>
      <c r="P8557" s="73">
        <f>VLOOKUP($F8557,Assumptions!$A$23:$B$27,2,FALSE)*Assumptions!$B$4</f>
        <v>0.7</v>
      </c>
      <c r="Q8557" s="74">
        <f t="shared" si="266"/>
        <v>232728.14888015817</v>
      </c>
      <c r="R8557" s="75" t="str">
        <f>IF($O8557&lt;Assumptions!$B$17,"A",IF($O8557&lt;Assumptions!$B$18,"B",IF($O8557&lt;Assumptions!$B$19,"C",IF($O8557&lt;Assumptions!$B$20,"D","E"))))</f>
        <v>B</v>
      </c>
      <c r="S8557" s="75">
        <f t="shared" si="267"/>
        <v>0</v>
      </c>
    </row>
    <row r="8558" spans="1:19" ht="17.399999999999999" x14ac:dyDescent="0.3">
      <c r="A8558" s="39" t="s">
        <v>1292</v>
      </c>
      <c r="B8558" s="39" t="s">
        <v>73</v>
      </c>
      <c r="C8558" s="39" t="s">
        <v>144</v>
      </c>
      <c r="D8558" s="39" t="s">
        <v>30</v>
      </c>
      <c r="E8558" s="70" t="s">
        <v>46</v>
      </c>
      <c r="F8558" s="70" t="s">
        <v>40</v>
      </c>
      <c r="G8558" s="78">
        <v>44951</v>
      </c>
      <c r="H8558" s="78">
        <v>45689</v>
      </c>
      <c r="I8558" s="69">
        <v>8287160.8200000003</v>
      </c>
      <c r="J8558" s="70">
        <v>0</v>
      </c>
      <c r="K8558" s="71">
        <v>0.97199999999999998</v>
      </c>
      <c r="L8558" s="70">
        <v>0</v>
      </c>
      <c r="M8558" s="71">
        <v>0.75900000000000001</v>
      </c>
      <c r="N8558" s="72"/>
      <c r="O8558" s="73">
        <f>MIN(1,MAX(0,(1/(1+EXP(-(Assumptions!$B$5 + Assumptions!$B$6*$N8558))))*Assumptions!$B$3))</f>
        <v>3.9165722796764356E-2</v>
      </c>
      <c r="P8558" s="73">
        <f>VLOOKUP($F8558,Assumptions!$A$23:$B$27,2,FALSE)*Assumptions!$B$4</f>
        <v>0.7</v>
      </c>
      <c r="Q8558" s="74">
        <f t="shared" si="266"/>
        <v>227200.85041382845</v>
      </c>
      <c r="R8558" s="75" t="str">
        <f>IF($O8558&lt;Assumptions!$B$17,"A",IF($O8558&lt;Assumptions!$B$18,"B",IF($O8558&lt;Assumptions!$B$19,"C",IF($O8558&lt;Assumptions!$B$20,"D","E"))))</f>
        <v>B</v>
      </c>
      <c r="S8558" s="75">
        <f t="shared" si="267"/>
        <v>0</v>
      </c>
    </row>
    <row r="8559" spans="1:19" ht="17.399999999999999" x14ac:dyDescent="0.3">
      <c r="A8559" s="39" t="s">
        <v>1292</v>
      </c>
      <c r="B8559" s="39" t="s">
        <v>73</v>
      </c>
      <c r="C8559" s="39" t="s">
        <v>144</v>
      </c>
      <c r="D8559" s="39" t="s">
        <v>30</v>
      </c>
      <c r="E8559" s="70" t="s">
        <v>46</v>
      </c>
      <c r="F8559" s="70" t="s">
        <v>40</v>
      </c>
      <c r="G8559" s="78">
        <v>44951</v>
      </c>
      <c r="H8559" s="78">
        <v>45717</v>
      </c>
      <c r="I8559" s="69">
        <v>8062163.8700000001</v>
      </c>
      <c r="J8559" s="70">
        <v>0</v>
      </c>
      <c r="K8559" s="71">
        <v>1.0209999999999999</v>
      </c>
      <c r="L8559" s="70">
        <v>0</v>
      </c>
      <c r="M8559" s="71">
        <v>0.75900000000000001</v>
      </c>
      <c r="N8559" s="72"/>
      <c r="O8559" s="73">
        <f>MIN(1,MAX(0,(1/(1+EXP(-(Assumptions!$B$5 + Assumptions!$B$6*$N8559))))*Assumptions!$B$3))</f>
        <v>3.9165722796764356E-2</v>
      </c>
      <c r="P8559" s="73">
        <f>VLOOKUP($F8559,Assumptions!$A$23:$B$27,2,FALSE)*Assumptions!$B$4</f>
        <v>0.7</v>
      </c>
      <c r="Q8559" s="74">
        <f t="shared" si="266"/>
        <v>221032.33269215625</v>
      </c>
      <c r="R8559" s="75" t="str">
        <f>IF($O8559&lt;Assumptions!$B$17,"A",IF($O8559&lt;Assumptions!$B$18,"B",IF($O8559&lt;Assumptions!$B$19,"C",IF($O8559&lt;Assumptions!$B$20,"D","E"))))</f>
        <v>B</v>
      </c>
      <c r="S8559" s="75">
        <f t="shared" si="267"/>
        <v>0</v>
      </c>
    </row>
    <row r="8560" spans="1:19" ht="17.399999999999999" x14ac:dyDescent="0.3">
      <c r="A8560" s="39" t="s">
        <v>1292</v>
      </c>
      <c r="B8560" s="39" t="s">
        <v>73</v>
      </c>
      <c r="C8560" s="39" t="s">
        <v>144</v>
      </c>
      <c r="D8560" s="39" t="s">
        <v>30</v>
      </c>
      <c r="E8560" s="70" t="s">
        <v>46</v>
      </c>
      <c r="F8560" s="70" t="s">
        <v>40</v>
      </c>
      <c r="G8560" s="78">
        <v>44951</v>
      </c>
      <c r="H8560" s="78">
        <v>45748</v>
      </c>
      <c r="I8560" s="69">
        <v>7856717.4299999997</v>
      </c>
      <c r="J8560" s="70">
        <v>0</v>
      </c>
      <c r="K8560" s="71">
        <v>1.0109999999999999</v>
      </c>
      <c r="L8560" s="70">
        <v>0</v>
      </c>
      <c r="M8560" s="71">
        <v>0.75900000000000001</v>
      </c>
      <c r="N8560" s="72"/>
      <c r="O8560" s="73">
        <f>MIN(1,MAX(0,(1/(1+EXP(-(Assumptions!$B$5 + Assumptions!$B$6*$N8560))))*Assumptions!$B$3))</f>
        <v>3.9165722796764356E-2</v>
      </c>
      <c r="P8560" s="73">
        <f>VLOOKUP($F8560,Assumptions!$A$23:$B$27,2,FALSE)*Assumptions!$B$4</f>
        <v>0.7</v>
      </c>
      <c r="Q8560" s="74">
        <f t="shared" si="266"/>
        <v>215399.81186912078</v>
      </c>
      <c r="R8560" s="75" t="str">
        <f>IF($O8560&lt;Assumptions!$B$17,"A",IF($O8560&lt;Assumptions!$B$18,"B",IF($O8560&lt;Assumptions!$B$19,"C",IF($O8560&lt;Assumptions!$B$20,"D","E"))))</f>
        <v>B</v>
      </c>
      <c r="S8560" s="75">
        <f t="shared" si="267"/>
        <v>0</v>
      </c>
    </row>
    <row r="8561" spans="1:19" ht="17.399999999999999" x14ac:dyDescent="0.3">
      <c r="A8561" s="39" t="s">
        <v>1292</v>
      </c>
      <c r="B8561" s="39" t="s">
        <v>73</v>
      </c>
      <c r="C8561" s="39" t="s">
        <v>144</v>
      </c>
      <c r="D8561" s="39" t="s">
        <v>30</v>
      </c>
      <c r="E8561" s="70" t="s">
        <v>46</v>
      </c>
      <c r="F8561" s="70" t="s">
        <v>40</v>
      </c>
      <c r="G8561" s="78">
        <v>44951</v>
      </c>
      <c r="H8561" s="78">
        <v>45778</v>
      </c>
      <c r="I8561" s="69">
        <v>7652767.8399999999</v>
      </c>
      <c r="J8561" s="70">
        <v>65</v>
      </c>
      <c r="K8561" s="71">
        <v>0.49399999999999999</v>
      </c>
      <c r="L8561" s="70">
        <v>0</v>
      </c>
      <c r="M8561" s="71">
        <v>0.75900000000000001</v>
      </c>
      <c r="N8561" s="72"/>
      <c r="O8561" s="73">
        <f>MIN(1,MAX(0,(1/(1+EXP(-(Assumptions!$B$5 + Assumptions!$B$6*$N8561))))*Assumptions!$B$3))</f>
        <v>3.9165722796764356E-2</v>
      </c>
      <c r="P8561" s="73">
        <f>VLOOKUP($F8561,Assumptions!$A$23:$B$27,2,FALSE)*Assumptions!$B$4</f>
        <v>0.7</v>
      </c>
      <c r="Q8561" s="74">
        <f t="shared" si="266"/>
        <v>209808.32869460314</v>
      </c>
      <c r="R8561" s="75" t="str">
        <f>IF($O8561&lt;Assumptions!$B$17,"A",IF($O8561&lt;Assumptions!$B$18,"B",IF($O8561&lt;Assumptions!$B$19,"C",IF($O8561&lt;Assumptions!$B$20,"D","E"))))</f>
        <v>B</v>
      </c>
      <c r="S8561" s="75">
        <f t="shared" si="267"/>
        <v>0</v>
      </c>
    </row>
    <row r="8562" spans="1:19" ht="17.399999999999999" x14ac:dyDescent="0.3">
      <c r="A8562" s="39" t="s">
        <v>1292</v>
      </c>
      <c r="B8562" s="39" t="s">
        <v>73</v>
      </c>
      <c r="C8562" s="39" t="s">
        <v>144</v>
      </c>
      <c r="D8562" s="39" t="s">
        <v>30</v>
      </c>
      <c r="E8562" s="70" t="s">
        <v>46</v>
      </c>
      <c r="F8562" s="70" t="s">
        <v>40</v>
      </c>
      <c r="G8562" s="78">
        <v>44951</v>
      </c>
      <c r="H8562" s="78">
        <v>45809</v>
      </c>
      <c r="I8562" s="69">
        <v>7466099.7300000004</v>
      </c>
      <c r="J8562" s="70">
        <v>0</v>
      </c>
      <c r="K8562" s="71">
        <v>0.997</v>
      </c>
      <c r="L8562" s="70">
        <v>0</v>
      </c>
      <c r="M8562" s="71">
        <v>0.75900000000000001</v>
      </c>
      <c r="N8562" s="72"/>
      <c r="O8562" s="73">
        <f>MIN(1,MAX(0,(1/(1+EXP(-(Assumptions!$B$5 + Assumptions!$B$6*$N8562))))*Assumptions!$B$3))</f>
        <v>3.9165722796764356E-2</v>
      </c>
      <c r="P8562" s="73">
        <f>VLOOKUP($F8562,Assumptions!$A$23:$B$27,2,FALSE)*Assumptions!$B$4</f>
        <v>0.7</v>
      </c>
      <c r="Q8562" s="74">
        <f t="shared" si="266"/>
        <v>204690.63467872405</v>
      </c>
      <c r="R8562" s="75" t="str">
        <f>IF($O8562&lt;Assumptions!$B$17,"A",IF($O8562&lt;Assumptions!$B$18,"B",IF($O8562&lt;Assumptions!$B$19,"C",IF($O8562&lt;Assumptions!$B$20,"D","E"))))</f>
        <v>B</v>
      </c>
      <c r="S8562" s="75">
        <f t="shared" si="267"/>
        <v>0</v>
      </c>
    </row>
    <row r="8563" spans="1:19" ht="17.399999999999999" x14ac:dyDescent="0.3">
      <c r="A8563" s="39" t="s">
        <v>1292</v>
      </c>
      <c r="B8563" s="39" t="s">
        <v>73</v>
      </c>
      <c r="C8563" s="39" t="s">
        <v>144</v>
      </c>
      <c r="D8563" s="39" t="s">
        <v>30</v>
      </c>
      <c r="E8563" s="70" t="s">
        <v>46</v>
      </c>
      <c r="F8563" s="70" t="s">
        <v>40</v>
      </c>
      <c r="G8563" s="78">
        <v>44951</v>
      </c>
      <c r="H8563" s="78">
        <v>45839</v>
      </c>
      <c r="I8563" s="69">
        <v>7292122.7300000004</v>
      </c>
      <c r="J8563" s="70">
        <v>0</v>
      </c>
      <c r="K8563" s="71">
        <v>1.0469999999999999</v>
      </c>
      <c r="L8563" s="70">
        <v>0</v>
      </c>
      <c r="M8563" s="71">
        <v>0.75900000000000001</v>
      </c>
      <c r="N8563" s="72"/>
      <c r="O8563" s="73">
        <f>MIN(1,MAX(0,(1/(1+EXP(-(Assumptions!$B$5 + Assumptions!$B$6*$N8563))))*Assumptions!$B$3))</f>
        <v>3.9165722796764356E-2</v>
      </c>
      <c r="P8563" s="73">
        <f>VLOOKUP($F8563,Assumptions!$A$23:$B$27,2,FALSE)*Assumptions!$B$4</f>
        <v>0.7</v>
      </c>
      <c r="Q8563" s="74">
        <f t="shared" si="266"/>
        <v>199920.88021021517</v>
      </c>
      <c r="R8563" s="75" t="str">
        <f>IF($O8563&lt;Assumptions!$B$17,"A",IF($O8563&lt;Assumptions!$B$18,"B",IF($O8563&lt;Assumptions!$B$19,"C",IF($O8563&lt;Assumptions!$B$20,"D","E"))))</f>
        <v>B</v>
      </c>
      <c r="S8563" s="75">
        <f t="shared" si="267"/>
        <v>0</v>
      </c>
    </row>
    <row r="8564" spans="1:19" ht="17.399999999999999" x14ac:dyDescent="0.3">
      <c r="A8564" s="39" t="s">
        <v>1292</v>
      </c>
      <c r="B8564" s="39" t="s">
        <v>73</v>
      </c>
      <c r="C8564" s="39" t="s">
        <v>144</v>
      </c>
      <c r="D8564" s="39" t="s">
        <v>30</v>
      </c>
      <c r="E8564" s="70" t="s">
        <v>46</v>
      </c>
      <c r="F8564" s="70" t="s">
        <v>40</v>
      </c>
      <c r="G8564" s="78">
        <v>44951</v>
      </c>
      <c r="H8564" s="78">
        <v>45870</v>
      </c>
      <c r="I8564" s="69">
        <v>7115973.1500000004</v>
      </c>
      <c r="J8564" s="70">
        <v>15</v>
      </c>
      <c r="K8564" s="71">
        <v>1.0449999999999999</v>
      </c>
      <c r="L8564" s="70">
        <v>0</v>
      </c>
      <c r="M8564" s="71">
        <v>0.75900000000000001</v>
      </c>
      <c r="N8564" s="72"/>
      <c r="O8564" s="73">
        <f>MIN(1,MAX(0,(1/(1+EXP(-(Assumptions!$B$5 + Assumptions!$B$6*$N8564))))*Assumptions!$B$3))</f>
        <v>3.9165722796764356E-2</v>
      </c>
      <c r="P8564" s="73">
        <f>VLOOKUP($F8564,Assumptions!$A$23:$B$27,2,FALSE)*Assumptions!$B$4</f>
        <v>0.7</v>
      </c>
      <c r="Q8564" s="74">
        <f t="shared" si="266"/>
        <v>195091.56227548266</v>
      </c>
      <c r="R8564" s="75" t="str">
        <f>IF($O8564&lt;Assumptions!$B$17,"A",IF($O8564&lt;Assumptions!$B$18,"B",IF($O8564&lt;Assumptions!$B$19,"C",IF($O8564&lt;Assumptions!$B$20,"D","E"))))</f>
        <v>B</v>
      </c>
      <c r="S8564" s="75">
        <f t="shared" si="267"/>
        <v>0</v>
      </c>
    </row>
    <row r="8565" spans="1:19" ht="17.399999999999999" x14ac:dyDescent="0.3">
      <c r="A8565" s="39" t="s">
        <v>1292</v>
      </c>
      <c r="B8565" s="39" t="s">
        <v>73</v>
      </c>
      <c r="C8565" s="39" t="s">
        <v>144</v>
      </c>
      <c r="D8565" s="39" t="s">
        <v>30</v>
      </c>
      <c r="E8565" s="70" t="s">
        <v>46</v>
      </c>
      <c r="F8565" s="70" t="s">
        <v>40</v>
      </c>
      <c r="G8565" s="78">
        <v>44951</v>
      </c>
      <c r="H8565" s="78">
        <v>45901</v>
      </c>
      <c r="I8565" s="69">
        <v>6941988.75</v>
      </c>
      <c r="J8565" s="70">
        <v>0</v>
      </c>
      <c r="K8565" s="71">
        <v>1.0069999999999999</v>
      </c>
      <c r="L8565" s="70">
        <v>0</v>
      </c>
      <c r="M8565" s="71">
        <v>0.75900000000000001</v>
      </c>
      <c r="N8565" s="72"/>
      <c r="O8565" s="73">
        <f>MIN(1,MAX(0,(1/(1+EXP(-(Assumptions!$B$5 + Assumptions!$B$6*$N8565))))*Assumptions!$B$3))</f>
        <v>3.9165722796764356E-2</v>
      </c>
      <c r="P8565" s="73">
        <f>VLOOKUP($F8565,Assumptions!$A$23:$B$27,2,FALSE)*Assumptions!$B$4</f>
        <v>0.7</v>
      </c>
      <c r="Q8565" s="74">
        <f t="shared" si="266"/>
        <v>190321.60492852968</v>
      </c>
      <c r="R8565" s="75" t="str">
        <f>IF($O8565&lt;Assumptions!$B$17,"A",IF($O8565&lt;Assumptions!$B$18,"B",IF($O8565&lt;Assumptions!$B$19,"C",IF($O8565&lt;Assumptions!$B$20,"D","E"))))</f>
        <v>B</v>
      </c>
      <c r="S8565" s="75">
        <f t="shared" si="267"/>
        <v>0</v>
      </c>
    </row>
    <row r="8566" spans="1:19" ht="17.399999999999999" x14ac:dyDescent="0.3">
      <c r="A8566" s="39" t="s">
        <v>1292</v>
      </c>
      <c r="B8566" s="39" t="s">
        <v>73</v>
      </c>
      <c r="C8566" s="39" t="s">
        <v>144</v>
      </c>
      <c r="D8566" s="39" t="s">
        <v>30</v>
      </c>
      <c r="E8566" s="70" t="s">
        <v>46</v>
      </c>
      <c r="F8566" s="70" t="s">
        <v>40</v>
      </c>
      <c r="G8566" s="78">
        <v>44951</v>
      </c>
      <c r="H8566" s="78">
        <v>45931</v>
      </c>
      <c r="I8566" s="69">
        <v>6792536.25</v>
      </c>
      <c r="J8566" s="70">
        <v>0</v>
      </c>
      <c r="K8566" s="71">
        <v>0.99399999999999999</v>
      </c>
      <c r="L8566" s="70">
        <v>0</v>
      </c>
      <c r="M8566" s="71">
        <v>0.75900000000000001</v>
      </c>
      <c r="N8566" s="72"/>
      <c r="O8566" s="73">
        <f>MIN(1,MAX(0,(1/(1+EXP(-(Assumptions!$B$5 + Assumptions!$B$6*$N8566))))*Assumptions!$B$3))</f>
        <v>3.9165722796764356E-2</v>
      </c>
      <c r="P8566" s="73">
        <f>VLOOKUP($F8566,Assumptions!$A$23:$B$27,2,FALSE)*Assumptions!$B$4</f>
        <v>0.7</v>
      </c>
      <c r="Q8566" s="74">
        <f t="shared" si="266"/>
        <v>186224.21429813129</v>
      </c>
      <c r="R8566" s="75" t="str">
        <f>IF($O8566&lt;Assumptions!$B$17,"A",IF($O8566&lt;Assumptions!$B$18,"B",IF($O8566&lt;Assumptions!$B$19,"C",IF($O8566&lt;Assumptions!$B$20,"D","E"))))</f>
        <v>B</v>
      </c>
      <c r="S8566" s="75">
        <f t="shared" si="267"/>
        <v>0</v>
      </c>
    </row>
    <row r="8567" spans="1:19" ht="17.399999999999999" x14ac:dyDescent="0.3">
      <c r="A8567" s="39" t="s">
        <v>1292</v>
      </c>
      <c r="B8567" s="39" t="s">
        <v>73</v>
      </c>
      <c r="C8567" s="39" t="s">
        <v>144</v>
      </c>
      <c r="D8567" s="39" t="s">
        <v>30</v>
      </c>
      <c r="E8567" s="70" t="s">
        <v>46</v>
      </c>
      <c r="F8567" s="70" t="s">
        <v>40</v>
      </c>
      <c r="G8567" s="78">
        <v>44951</v>
      </c>
      <c r="H8567" s="78">
        <v>45962</v>
      </c>
      <c r="I8567" s="69">
        <v>6612112.6500000004</v>
      </c>
      <c r="J8567" s="70">
        <v>0</v>
      </c>
      <c r="K8567" s="71">
        <v>1.131</v>
      </c>
      <c r="L8567" s="70">
        <v>0</v>
      </c>
      <c r="M8567" s="71">
        <v>0.75900000000000001</v>
      </c>
      <c r="N8567" s="72"/>
      <c r="O8567" s="73">
        <f>MIN(1,MAX(0,(1/(1+EXP(-(Assumptions!$B$5 + Assumptions!$B$6*$N8567))))*Assumptions!$B$3))</f>
        <v>3.9165722796764356E-2</v>
      </c>
      <c r="P8567" s="73">
        <f>VLOOKUP($F8567,Assumptions!$A$23:$B$27,2,FALSE)*Assumptions!$B$4</f>
        <v>0.7</v>
      </c>
      <c r="Q8567" s="74">
        <f t="shared" si="266"/>
        <v>181277.71980561528</v>
      </c>
      <c r="R8567" s="75" t="str">
        <f>IF($O8567&lt;Assumptions!$B$17,"A",IF($O8567&lt;Assumptions!$B$18,"B",IF($O8567&lt;Assumptions!$B$19,"C",IF($O8567&lt;Assumptions!$B$20,"D","E"))))</f>
        <v>B</v>
      </c>
      <c r="S8567" s="75">
        <f t="shared" si="267"/>
        <v>0</v>
      </c>
    </row>
    <row r="8568" spans="1:19" ht="17.399999999999999" x14ac:dyDescent="0.3">
      <c r="A8568" s="39" t="s">
        <v>1292</v>
      </c>
      <c r="B8568" s="39" t="s">
        <v>73</v>
      </c>
      <c r="C8568" s="39" t="s">
        <v>144</v>
      </c>
      <c r="D8568" s="39" t="s">
        <v>30</v>
      </c>
      <c r="E8568" s="70" t="s">
        <v>46</v>
      </c>
      <c r="F8568" s="70" t="s">
        <v>40</v>
      </c>
      <c r="G8568" s="78">
        <v>44951</v>
      </c>
      <c r="H8568" s="78">
        <v>45992</v>
      </c>
      <c r="I8568" s="69">
        <v>6428417.8899999997</v>
      </c>
      <c r="J8568" s="70">
        <v>0</v>
      </c>
      <c r="K8568" s="71">
        <v>1.04</v>
      </c>
      <c r="L8568" s="70">
        <v>0</v>
      </c>
      <c r="M8568" s="71">
        <v>0.75900000000000001</v>
      </c>
      <c r="N8568" s="72"/>
      <c r="O8568" s="73">
        <f>MIN(1,MAX(0,(1/(1+EXP(-(Assumptions!$B$5 + Assumptions!$B$6*$N8568))))*Assumptions!$B$3))</f>
        <v>3.9165722796764356E-2</v>
      </c>
      <c r="P8568" s="73">
        <f>VLOOKUP($F8568,Assumptions!$A$23:$B$27,2,FALSE)*Assumptions!$B$4</f>
        <v>0.7</v>
      </c>
      <c r="Q8568" s="74">
        <f t="shared" si="266"/>
        <v>176241.54317105055</v>
      </c>
      <c r="R8568" s="75" t="str">
        <f>IF($O8568&lt;Assumptions!$B$17,"A",IF($O8568&lt;Assumptions!$B$18,"B",IF($O8568&lt;Assumptions!$B$19,"C",IF($O8568&lt;Assumptions!$B$20,"D","E"))))</f>
        <v>B</v>
      </c>
      <c r="S8568" s="75">
        <f t="shared" si="267"/>
        <v>0</v>
      </c>
    </row>
    <row r="8569" spans="1:19" ht="17.399999999999999" x14ac:dyDescent="0.3">
      <c r="A8569" s="39" t="s">
        <v>1293</v>
      </c>
      <c r="B8569" s="39" t="s">
        <v>63</v>
      </c>
      <c r="C8569" s="39" t="s">
        <v>135</v>
      </c>
      <c r="D8569" s="39" t="s">
        <v>42</v>
      </c>
      <c r="E8569" s="70" t="s">
        <v>27</v>
      </c>
      <c r="F8569" s="70" t="s">
        <v>28</v>
      </c>
      <c r="G8569" s="78">
        <v>45783</v>
      </c>
      <c r="H8569" s="78">
        <v>45778</v>
      </c>
      <c r="I8569" s="69">
        <v>4708582.1900000004</v>
      </c>
      <c r="J8569" s="70">
        <v>0</v>
      </c>
      <c r="K8569" s="71">
        <v>1.0449999999999999</v>
      </c>
      <c r="L8569" s="70">
        <v>0</v>
      </c>
      <c r="M8569" s="71">
        <v>0.78700000000000003</v>
      </c>
      <c r="N8569" s="72"/>
      <c r="O8569" s="73">
        <f>MIN(1,MAX(0,(1/(1+EXP(-(Assumptions!$B$5 + Assumptions!$B$6*$N8569))))*Assumptions!$B$3))</f>
        <v>3.9165722796764356E-2</v>
      </c>
      <c r="P8569" s="73">
        <f>VLOOKUP($F8569,Assumptions!$A$23:$B$27,2,FALSE)*Assumptions!$B$4</f>
        <v>0.35</v>
      </c>
      <c r="Q8569" s="74">
        <f t="shared" si="266"/>
        <v>64545.258686762572</v>
      </c>
      <c r="R8569" s="75" t="str">
        <f>IF($O8569&lt;Assumptions!$B$17,"A",IF($O8569&lt;Assumptions!$B$18,"B",IF($O8569&lt;Assumptions!$B$19,"C",IF($O8569&lt;Assumptions!$B$20,"D","E"))))</f>
        <v>B</v>
      </c>
      <c r="S8569" s="75">
        <f t="shared" si="267"/>
        <v>0</v>
      </c>
    </row>
    <row r="8570" spans="1:19" ht="17.399999999999999" x14ac:dyDescent="0.3">
      <c r="A8570" s="39" t="s">
        <v>1293</v>
      </c>
      <c r="B8570" s="39" t="s">
        <v>63</v>
      </c>
      <c r="C8570" s="39" t="s">
        <v>135</v>
      </c>
      <c r="D8570" s="39" t="s">
        <v>42</v>
      </c>
      <c r="E8570" s="70" t="s">
        <v>27</v>
      </c>
      <c r="F8570" s="70" t="s">
        <v>28</v>
      </c>
      <c r="G8570" s="78">
        <v>45783</v>
      </c>
      <c r="H8570" s="78">
        <v>45809</v>
      </c>
      <c r="I8570" s="69">
        <v>4555158.79</v>
      </c>
      <c r="J8570" s="70">
        <v>0</v>
      </c>
      <c r="K8570" s="71">
        <v>1.071</v>
      </c>
      <c r="L8570" s="70">
        <v>0</v>
      </c>
      <c r="M8570" s="71">
        <v>0.78700000000000003</v>
      </c>
      <c r="N8570" s="72"/>
      <c r="O8570" s="73">
        <f>MIN(1,MAX(0,(1/(1+EXP(-(Assumptions!$B$5 + Assumptions!$B$6*$N8570))))*Assumptions!$B$3))</f>
        <v>3.9165722796764356E-2</v>
      </c>
      <c r="P8570" s="73">
        <f>VLOOKUP($F8570,Assumptions!$A$23:$B$27,2,FALSE)*Assumptions!$B$4</f>
        <v>0.35</v>
      </c>
      <c r="Q8570" s="74">
        <f t="shared" si="266"/>
        <v>62442.130262534585</v>
      </c>
      <c r="R8570" s="75" t="str">
        <f>IF($O8570&lt;Assumptions!$B$17,"A",IF($O8570&lt;Assumptions!$B$18,"B",IF($O8570&lt;Assumptions!$B$19,"C",IF($O8570&lt;Assumptions!$B$20,"D","E"))))</f>
        <v>B</v>
      </c>
      <c r="S8570" s="75">
        <f t="shared" si="267"/>
        <v>0</v>
      </c>
    </row>
    <row r="8571" spans="1:19" ht="17.399999999999999" x14ac:dyDescent="0.3">
      <c r="A8571" s="39" t="s">
        <v>1293</v>
      </c>
      <c r="B8571" s="39" t="s">
        <v>63</v>
      </c>
      <c r="C8571" s="39" t="s">
        <v>135</v>
      </c>
      <c r="D8571" s="39" t="s">
        <v>42</v>
      </c>
      <c r="E8571" s="70" t="s">
        <v>27</v>
      </c>
      <c r="F8571" s="70" t="s">
        <v>28</v>
      </c>
      <c r="G8571" s="78">
        <v>45783</v>
      </c>
      <c r="H8571" s="78">
        <v>45839</v>
      </c>
      <c r="I8571" s="69">
        <v>4420102.3899999997</v>
      </c>
      <c r="J8571" s="70">
        <v>0</v>
      </c>
      <c r="K8571" s="71">
        <v>1.1299999999999999</v>
      </c>
      <c r="L8571" s="70">
        <v>0</v>
      </c>
      <c r="M8571" s="71">
        <v>0.78700000000000003</v>
      </c>
      <c r="N8571" s="72"/>
      <c r="O8571" s="73">
        <f>MIN(1,MAX(0,(1/(1+EXP(-(Assumptions!$B$5 + Assumptions!$B$6*$N8571))))*Assumptions!$B$3))</f>
        <v>3.9165722796764356E-2</v>
      </c>
      <c r="P8571" s="73">
        <f>VLOOKUP($F8571,Assumptions!$A$23:$B$27,2,FALSE)*Assumptions!$B$4</f>
        <v>0.35</v>
      </c>
      <c r="Q8571" s="74">
        <f t="shared" si="266"/>
        <v>60590.776729019453</v>
      </c>
      <c r="R8571" s="75" t="str">
        <f>IF($O8571&lt;Assumptions!$B$17,"A",IF($O8571&lt;Assumptions!$B$18,"B",IF($O8571&lt;Assumptions!$B$19,"C",IF($O8571&lt;Assumptions!$B$20,"D","E"))))</f>
        <v>B</v>
      </c>
      <c r="S8571" s="75">
        <f t="shared" si="267"/>
        <v>0</v>
      </c>
    </row>
    <row r="8572" spans="1:19" ht="17.399999999999999" x14ac:dyDescent="0.3">
      <c r="A8572" s="39" t="s">
        <v>1293</v>
      </c>
      <c r="B8572" s="39" t="s">
        <v>63</v>
      </c>
      <c r="C8572" s="39" t="s">
        <v>135</v>
      </c>
      <c r="D8572" s="39" t="s">
        <v>42</v>
      </c>
      <c r="E8572" s="70" t="s">
        <v>27</v>
      </c>
      <c r="F8572" s="70" t="s">
        <v>28</v>
      </c>
      <c r="G8572" s="78">
        <v>45783</v>
      </c>
      <c r="H8572" s="78">
        <v>45870</v>
      </c>
      <c r="I8572" s="69">
        <v>4295549.2300000004</v>
      </c>
      <c r="J8572" s="70">
        <v>0</v>
      </c>
      <c r="K8572" s="71">
        <v>1.0149999999999999</v>
      </c>
      <c r="L8572" s="70">
        <v>0</v>
      </c>
      <c r="M8572" s="71">
        <v>0.78700000000000003</v>
      </c>
      <c r="N8572" s="72"/>
      <c r="O8572" s="73">
        <f>MIN(1,MAX(0,(1/(1+EXP(-(Assumptions!$B$5 + Assumptions!$B$6*$N8572))))*Assumptions!$B$3))</f>
        <v>3.9165722796764356E-2</v>
      </c>
      <c r="P8572" s="73">
        <f>VLOOKUP($F8572,Assumptions!$A$23:$B$27,2,FALSE)*Assumptions!$B$4</f>
        <v>0.35</v>
      </c>
      <c r="Q8572" s="74">
        <f t="shared" si="266"/>
        <v>58883.401640712102</v>
      </c>
      <c r="R8572" s="75" t="str">
        <f>IF($O8572&lt;Assumptions!$B$17,"A",IF($O8572&lt;Assumptions!$B$18,"B",IF($O8572&lt;Assumptions!$B$19,"C",IF($O8572&lt;Assumptions!$B$20,"D","E"))))</f>
        <v>B</v>
      </c>
      <c r="S8572" s="75">
        <f t="shared" si="267"/>
        <v>0</v>
      </c>
    </row>
    <row r="8573" spans="1:19" ht="17.399999999999999" x14ac:dyDescent="0.3">
      <c r="A8573" s="39" t="s">
        <v>1293</v>
      </c>
      <c r="B8573" s="39" t="s">
        <v>63</v>
      </c>
      <c r="C8573" s="39" t="s">
        <v>135</v>
      </c>
      <c r="D8573" s="39" t="s">
        <v>42</v>
      </c>
      <c r="E8573" s="70" t="s">
        <v>27</v>
      </c>
      <c r="F8573" s="70" t="s">
        <v>28</v>
      </c>
      <c r="G8573" s="78">
        <v>45783</v>
      </c>
      <c r="H8573" s="78">
        <v>45901</v>
      </c>
      <c r="I8573" s="69">
        <v>4168894.54</v>
      </c>
      <c r="J8573" s="70">
        <v>0</v>
      </c>
      <c r="K8573" s="71">
        <v>1.006</v>
      </c>
      <c r="L8573" s="70">
        <v>0</v>
      </c>
      <c r="M8573" s="71">
        <v>0.78700000000000003</v>
      </c>
      <c r="N8573" s="72"/>
      <c r="O8573" s="73">
        <f>MIN(1,MAX(0,(1/(1+EXP(-(Assumptions!$B$5 + Assumptions!$B$6*$N8573))))*Assumptions!$B$3))</f>
        <v>3.9165722796764356E-2</v>
      </c>
      <c r="P8573" s="73">
        <f>VLOOKUP($F8573,Assumptions!$A$23:$B$27,2,FALSE)*Assumptions!$B$4</f>
        <v>0.35</v>
      </c>
      <c r="Q8573" s="74">
        <f t="shared" si="266"/>
        <v>57147.218772904562</v>
      </c>
      <c r="R8573" s="75" t="str">
        <f>IF($O8573&lt;Assumptions!$B$17,"A",IF($O8573&lt;Assumptions!$B$18,"B",IF($O8573&lt;Assumptions!$B$19,"C",IF($O8573&lt;Assumptions!$B$20,"D","E"))))</f>
        <v>B</v>
      </c>
      <c r="S8573" s="75">
        <f t="shared" si="267"/>
        <v>0</v>
      </c>
    </row>
    <row r="8574" spans="1:19" ht="17.399999999999999" x14ac:dyDescent="0.3">
      <c r="A8574" s="39" t="s">
        <v>1293</v>
      </c>
      <c r="B8574" s="39" t="s">
        <v>63</v>
      </c>
      <c r="C8574" s="39" t="s">
        <v>135</v>
      </c>
      <c r="D8574" s="39" t="s">
        <v>42</v>
      </c>
      <c r="E8574" s="70" t="s">
        <v>27</v>
      </c>
      <c r="F8574" s="70" t="s">
        <v>28</v>
      </c>
      <c r="G8574" s="78">
        <v>45783</v>
      </c>
      <c r="H8574" s="78">
        <v>45931</v>
      </c>
      <c r="I8574" s="69">
        <v>4042997.97</v>
      </c>
      <c r="J8574" s="70">
        <v>35</v>
      </c>
      <c r="K8574" s="71">
        <v>0.77100000000000002</v>
      </c>
      <c r="L8574" s="70">
        <v>0</v>
      </c>
      <c r="M8574" s="71">
        <v>0.78700000000000003</v>
      </c>
      <c r="N8574" s="72"/>
      <c r="O8574" s="73">
        <f>MIN(1,MAX(0,(1/(1+EXP(-(Assumptions!$B$5 + Assumptions!$B$6*$N8574))))*Assumptions!$B$3))</f>
        <v>3.9165722796764356E-2</v>
      </c>
      <c r="P8574" s="73">
        <f>VLOOKUP($F8574,Assumptions!$A$23:$B$27,2,FALSE)*Assumptions!$B$4</f>
        <v>0.35</v>
      </c>
      <c r="Q8574" s="74">
        <f t="shared" si="266"/>
        <v>55421.428216315355</v>
      </c>
      <c r="R8574" s="75" t="str">
        <f>IF($O8574&lt;Assumptions!$B$17,"A",IF($O8574&lt;Assumptions!$B$18,"B",IF($O8574&lt;Assumptions!$B$19,"C",IF($O8574&lt;Assumptions!$B$20,"D","E"))))</f>
        <v>B</v>
      </c>
      <c r="S8574" s="75">
        <f t="shared" si="267"/>
        <v>0</v>
      </c>
    </row>
    <row r="8575" spans="1:19" ht="17.399999999999999" x14ac:dyDescent="0.3">
      <c r="A8575" s="39" t="s">
        <v>1293</v>
      </c>
      <c r="B8575" s="39" t="s">
        <v>63</v>
      </c>
      <c r="C8575" s="39" t="s">
        <v>135</v>
      </c>
      <c r="D8575" s="39" t="s">
        <v>42</v>
      </c>
      <c r="E8575" s="70" t="s">
        <v>27</v>
      </c>
      <c r="F8575" s="70" t="s">
        <v>28</v>
      </c>
      <c r="G8575" s="78">
        <v>45783</v>
      </c>
      <c r="H8575" s="78">
        <v>45962</v>
      </c>
      <c r="I8575" s="69">
        <v>3927372.19</v>
      </c>
      <c r="J8575" s="70">
        <v>65</v>
      </c>
      <c r="K8575" s="71">
        <v>0.6</v>
      </c>
      <c r="L8575" s="70">
        <v>0</v>
      </c>
      <c r="M8575" s="71">
        <v>0.78700000000000003</v>
      </c>
      <c r="N8575" s="72"/>
      <c r="O8575" s="73">
        <f>MIN(1,MAX(0,(1/(1+EXP(-(Assumptions!$B$5 + Assumptions!$B$6*$N8575))))*Assumptions!$B$3))</f>
        <v>3.9165722796764356E-2</v>
      </c>
      <c r="P8575" s="73">
        <f>VLOOKUP($F8575,Assumptions!$A$23:$B$27,2,FALSE)*Assumptions!$B$4</f>
        <v>0.35</v>
      </c>
      <c r="Q8575" s="74">
        <f t="shared" si="266"/>
        <v>53836.429679641471</v>
      </c>
      <c r="R8575" s="75" t="str">
        <f>IF($O8575&lt;Assumptions!$B$17,"A",IF($O8575&lt;Assumptions!$B$18,"B",IF($O8575&lt;Assumptions!$B$19,"C",IF($O8575&lt;Assumptions!$B$20,"D","E"))))</f>
        <v>B</v>
      </c>
      <c r="S8575" s="75">
        <f t="shared" si="267"/>
        <v>0</v>
      </c>
    </row>
    <row r="8576" spans="1:19" ht="17.399999999999999" x14ac:dyDescent="0.3">
      <c r="A8576" s="39" t="s">
        <v>1293</v>
      </c>
      <c r="B8576" s="39" t="s">
        <v>63</v>
      </c>
      <c r="C8576" s="39" t="s">
        <v>135</v>
      </c>
      <c r="D8576" s="39" t="s">
        <v>42</v>
      </c>
      <c r="E8576" s="70" t="s">
        <v>27</v>
      </c>
      <c r="F8576" s="70" t="s">
        <v>28</v>
      </c>
      <c r="G8576" s="78">
        <v>45783</v>
      </c>
      <c r="H8576" s="78">
        <v>45992</v>
      </c>
      <c r="I8576" s="69">
        <v>3801713.87</v>
      </c>
      <c r="J8576" s="70">
        <v>0</v>
      </c>
      <c r="K8576" s="71">
        <v>1.1220000000000001</v>
      </c>
      <c r="L8576" s="70">
        <v>0</v>
      </c>
      <c r="M8576" s="71">
        <v>0.78700000000000003</v>
      </c>
      <c r="N8576" s="72"/>
      <c r="O8576" s="73">
        <f>MIN(1,MAX(0,(1/(1+EXP(-(Assumptions!$B$5 + Assumptions!$B$6*$N8576))))*Assumptions!$B$3))</f>
        <v>3.9165722796764356E-2</v>
      </c>
      <c r="P8576" s="73">
        <f>VLOOKUP($F8576,Assumptions!$A$23:$B$27,2,FALSE)*Assumptions!$B$4</f>
        <v>0.35</v>
      </c>
      <c r="Q8576" s="74">
        <f t="shared" si="266"/>
        <v>52113.905054761985</v>
      </c>
      <c r="R8576" s="75" t="str">
        <f>IF($O8576&lt;Assumptions!$B$17,"A",IF($O8576&lt;Assumptions!$B$18,"B",IF($O8576&lt;Assumptions!$B$19,"C",IF($O8576&lt;Assumptions!$B$20,"D","E"))))</f>
        <v>B</v>
      </c>
      <c r="S8576" s="75">
        <f t="shared" si="267"/>
        <v>0</v>
      </c>
    </row>
    <row r="8577" spans="1:19" ht="17.399999999999999" x14ac:dyDescent="0.3">
      <c r="A8577" s="39" t="s">
        <v>1295</v>
      </c>
      <c r="B8577" s="39" t="s">
        <v>71</v>
      </c>
      <c r="C8577" s="39" t="s">
        <v>144</v>
      </c>
      <c r="D8577" s="39" t="s">
        <v>26</v>
      </c>
      <c r="E8577" s="70" t="s">
        <v>27</v>
      </c>
      <c r="F8577" s="70" t="s">
        <v>40</v>
      </c>
      <c r="G8577" s="78">
        <v>44402</v>
      </c>
      <c r="H8577" s="78">
        <v>45658</v>
      </c>
      <c r="I8577" s="69">
        <v>9580678</v>
      </c>
      <c r="J8577" s="70">
        <v>0</v>
      </c>
      <c r="K8577" s="71">
        <v>1.1419999999999999</v>
      </c>
      <c r="L8577" s="70">
        <v>0</v>
      </c>
      <c r="M8577" s="71">
        <v>0.88900000000000001</v>
      </c>
      <c r="N8577" s="72"/>
      <c r="O8577" s="73">
        <f>MIN(1,MAX(0,(1/(1+EXP(-(Assumptions!$B$5 + Assumptions!$B$6*$N8577))))*Assumptions!$B$3))</f>
        <v>3.9165722796764356E-2</v>
      </c>
      <c r="P8577" s="73">
        <f>VLOOKUP($F8577,Assumptions!$A$23:$B$27,2,FALSE)*Assumptions!$B$4</f>
        <v>0.7</v>
      </c>
      <c r="Q8577" s="74">
        <f t="shared" ref="Q8577:Q8640" si="268">$I8577*$O8577*$P8577</f>
        <v>262663.92512714106</v>
      </c>
      <c r="R8577" s="75" t="str">
        <f>IF($O8577&lt;Assumptions!$B$17,"A",IF($O8577&lt;Assumptions!$B$18,"B",IF($O8577&lt;Assumptions!$B$19,"C",IF($O8577&lt;Assumptions!$B$20,"D","E"))))</f>
        <v>B</v>
      </c>
      <c r="S8577" s="75">
        <f t="shared" ref="S8577:S8640" si="269">--($J8577&gt;=180)</f>
        <v>0</v>
      </c>
    </row>
    <row r="8578" spans="1:19" ht="17.399999999999999" x14ac:dyDescent="0.3">
      <c r="A8578" s="39" t="s">
        <v>1295</v>
      </c>
      <c r="B8578" s="39" t="s">
        <v>71</v>
      </c>
      <c r="C8578" s="39" t="s">
        <v>144</v>
      </c>
      <c r="D8578" s="39" t="s">
        <v>26</v>
      </c>
      <c r="E8578" s="70" t="s">
        <v>27</v>
      </c>
      <c r="F8578" s="70" t="s">
        <v>40</v>
      </c>
      <c r="G8578" s="78">
        <v>44402</v>
      </c>
      <c r="H8578" s="78">
        <v>45689</v>
      </c>
      <c r="I8578" s="69">
        <v>9350032.6600000001</v>
      </c>
      <c r="J8578" s="70">
        <v>0</v>
      </c>
      <c r="K8578" s="71">
        <v>1.111</v>
      </c>
      <c r="L8578" s="70">
        <v>0</v>
      </c>
      <c r="M8578" s="71">
        <v>0.88900000000000001</v>
      </c>
      <c r="N8578" s="72"/>
      <c r="O8578" s="73">
        <f>MIN(1,MAX(0,(1/(1+EXP(-(Assumptions!$B$5 + Assumptions!$B$6*$N8578))))*Assumptions!$B$3))</f>
        <v>3.9165722796764356E-2</v>
      </c>
      <c r="P8578" s="73">
        <f>VLOOKUP($F8578,Assumptions!$A$23:$B$27,2,FALSE)*Assumptions!$B$4</f>
        <v>0.7</v>
      </c>
      <c r="Q8578" s="74">
        <f t="shared" si="268"/>
        <v>256340.55111157728</v>
      </c>
      <c r="R8578" s="75" t="str">
        <f>IF($O8578&lt;Assumptions!$B$17,"A",IF($O8578&lt;Assumptions!$B$18,"B",IF($O8578&lt;Assumptions!$B$19,"C",IF($O8578&lt;Assumptions!$B$20,"D","E"))))</f>
        <v>B</v>
      </c>
      <c r="S8578" s="75">
        <f t="shared" si="269"/>
        <v>0</v>
      </c>
    </row>
    <row r="8579" spans="1:19" ht="17.399999999999999" x14ac:dyDescent="0.3">
      <c r="A8579" s="39" t="s">
        <v>1295</v>
      </c>
      <c r="B8579" s="39" t="s">
        <v>71</v>
      </c>
      <c r="C8579" s="39" t="s">
        <v>144</v>
      </c>
      <c r="D8579" s="39" t="s">
        <v>26</v>
      </c>
      <c r="E8579" s="70" t="s">
        <v>27</v>
      </c>
      <c r="F8579" s="70" t="s">
        <v>40</v>
      </c>
      <c r="G8579" s="78">
        <v>44402</v>
      </c>
      <c r="H8579" s="78">
        <v>45717</v>
      </c>
      <c r="I8579" s="69">
        <v>9137756.5800000001</v>
      </c>
      <c r="J8579" s="70">
        <v>65</v>
      </c>
      <c r="K8579" s="71">
        <v>0.89300000000000002</v>
      </c>
      <c r="L8579" s="70">
        <v>0</v>
      </c>
      <c r="M8579" s="71">
        <v>0.88900000000000001</v>
      </c>
      <c r="N8579" s="72"/>
      <c r="O8579" s="73">
        <f>MIN(1,MAX(0,(1/(1+EXP(-(Assumptions!$B$5 + Assumptions!$B$6*$N8579))))*Assumptions!$B$3))</f>
        <v>3.9165722796764356E-2</v>
      </c>
      <c r="P8579" s="73">
        <f>VLOOKUP($F8579,Assumptions!$A$23:$B$27,2,FALSE)*Assumptions!$B$4</f>
        <v>0.7</v>
      </c>
      <c r="Q8579" s="74">
        <f t="shared" si="268"/>
        <v>250520.78883761264</v>
      </c>
      <c r="R8579" s="75" t="str">
        <f>IF($O8579&lt;Assumptions!$B$17,"A",IF($O8579&lt;Assumptions!$B$18,"B",IF($O8579&lt;Assumptions!$B$19,"C",IF($O8579&lt;Assumptions!$B$20,"D","E"))))</f>
        <v>B</v>
      </c>
      <c r="S8579" s="75">
        <f t="shared" si="269"/>
        <v>0</v>
      </c>
    </row>
    <row r="8580" spans="1:19" ht="17.399999999999999" x14ac:dyDescent="0.3">
      <c r="A8580" s="39" t="s">
        <v>1295</v>
      </c>
      <c r="B8580" s="39" t="s">
        <v>71</v>
      </c>
      <c r="C8580" s="39" t="s">
        <v>144</v>
      </c>
      <c r="D8580" s="39" t="s">
        <v>26</v>
      </c>
      <c r="E8580" s="70" t="s">
        <v>27</v>
      </c>
      <c r="F8580" s="70" t="s">
        <v>40</v>
      </c>
      <c r="G8580" s="78">
        <v>44402</v>
      </c>
      <c r="H8580" s="78">
        <v>45748</v>
      </c>
      <c r="I8580" s="69">
        <v>8929405.3399999999</v>
      </c>
      <c r="J8580" s="70">
        <v>0</v>
      </c>
      <c r="K8580" s="71">
        <v>1.1399999999999999</v>
      </c>
      <c r="L8580" s="70">
        <v>0</v>
      </c>
      <c r="M8580" s="71">
        <v>0.88900000000000001</v>
      </c>
      <c r="N8580" s="72"/>
      <c r="O8580" s="73">
        <f>MIN(1,MAX(0,(1/(1+EXP(-(Assumptions!$B$5 + Assumptions!$B$6*$N8580))))*Assumptions!$B$3))</f>
        <v>3.9165722796764356E-2</v>
      </c>
      <c r="P8580" s="73">
        <f>VLOOKUP($F8580,Assumptions!$A$23:$B$27,2,FALSE)*Assumptions!$B$4</f>
        <v>0.7</v>
      </c>
      <c r="Q8580" s="74">
        <f t="shared" si="268"/>
        <v>244808.63000047117</v>
      </c>
      <c r="R8580" s="75" t="str">
        <f>IF($O8580&lt;Assumptions!$B$17,"A",IF($O8580&lt;Assumptions!$B$18,"B",IF($O8580&lt;Assumptions!$B$19,"C",IF($O8580&lt;Assumptions!$B$20,"D","E"))))</f>
        <v>B</v>
      </c>
      <c r="S8580" s="75">
        <f t="shared" si="269"/>
        <v>0</v>
      </c>
    </row>
    <row r="8581" spans="1:19" ht="17.399999999999999" x14ac:dyDescent="0.3">
      <c r="A8581" s="39" t="s">
        <v>1295</v>
      </c>
      <c r="B8581" s="39" t="s">
        <v>71</v>
      </c>
      <c r="C8581" s="39" t="s">
        <v>144</v>
      </c>
      <c r="D8581" s="39" t="s">
        <v>26</v>
      </c>
      <c r="E8581" s="70" t="s">
        <v>27</v>
      </c>
      <c r="F8581" s="70" t="s">
        <v>40</v>
      </c>
      <c r="G8581" s="78">
        <v>44402</v>
      </c>
      <c r="H8581" s="78">
        <v>45778</v>
      </c>
      <c r="I8581" s="69">
        <v>8929405.3399999999</v>
      </c>
      <c r="J8581" s="70">
        <v>185</v>
      </c>
      <c r="K8581" s="71">
        <v>0.109</v>
      </c>
      <c r="L8581" s="70">
        <v>0</v>
      </c>
      <c r="M8581" s="71">
        <v>0.88900000000000001</v>
      </c>
      <c r="N8581" s="72"/>
      <c r="O8581" s="73">
        <f>MIN(1,MAX(0,(1/(1+EXP(-(Assumptions!$B$5 + Assumptions!$B$6*$N8581))))*Assumptions!$B$3))</f>
        <v>3.9165722796764356E-2</v>
      </c>
      <c r="P8581" s="73">
        <f>VLOOKUP($F8581,Assumptions!$A$23:$B$27,2,FALSE)*Assumptions!$B$4</f>
        <v>0.7</v>
      </c>
      <c r="Q8581" s="74">
        <f t="shared" si="268"/>
        <v>244808.63000047117</v>
      </c>
      <c r="R8581" s="75" t="str">
        <f>IF($O8581&lt;Assumptions!$B$17,"A",IF($O8581&lt;Assumptions!$B$18,"B",IF($O8581&lt;Assumptions!$B$19,"C",IF($O8581&lt;Assumptions!$B$20,"D","E"))))</f>
        <v>B</v>
      </c>
      <c r="S8581" s="75">
        <f t="shared" si="269"/>
        <v>1</v>
      </c>
    </row>
    <row r="8582" spans="1:19" ht="17.399999999999999" x14ac:dyDescent="0.3">
      <c r="A8582" s="39" t="s">
        <v>1295</v>
      </c>
      <c r="B8582" s="39" t="s">
        <v>71</v>
      </c>
      <c r="C8582" s="39" t="s">
        <v>144</v>
      </c>
      <c r="D8582" s="39" t="s">
        <v>26</v>
      </c>
      <c r="E8582" s="70" t="s">
        <v>27</v>
      </c>
      <c r="F8582" s="70" t="s">
        <v>40</v>
      </c>
      <c r="G8582" s="78">
        <v>44402</v>
      </c>
      <c r="H8582" s="78">
        <v>45809</v>
      </c>
      <c r="I8582" s="69">
        <v>8929405.3399999999</v>
      </c>
      <c r="J8582" s="70">
        <v>999</v>
      </c>
      <c r="K8582" s="71">
        <v>8.3000000000000004E-2</v>
      </c>
      <c r="L8582" s="70">
        <v>0</v>
      </c>
      <c r="M8582" s="71">
        <v>0.88900000000000001</v>
      </c>
      <c r="N8582" s="72"/>
      <c r="O8582" s="73">
        <f>MIN(1,MAX(0,(1/(1+EXP(-(Assumptions!$B$5 + Assumptions!$B$6*$N8582))))*Assumptions!$B$3))</f>
        <v>3.9165722796764356E-2</v>
      </c>
      <c r="P8582" s="73">
        <f>VLOOKUP($F8582,Assumptions!$A$23:$B$27,2,FALSE)*Assumptions!$B$4</f>
        <v>0.7</v>
      </c>
      <c r="Q8582" s="74">
        <f t="shared" si="268"/>
        <v>244808.63000047117</v>
      </c>
      <c r="R8582" s="75" t="str">
        <f>IF($O8582&lt;Assumptions!$B$17,"A",IF($O8582&lt;Assumptions!$B$18,"B",IF($O8582&lt;Assumptions!$B$19,"C",IF($O8582&lt;Assumptions!$B$20,"D","E"))))</f>
        <v>B</v>
      </c>
      <c r="S8582" s="75">
        <f t="shared" si="269"/>
        <v>1</v>
      </c>
    </row>
    <row r="8583" spans="1:19" ht="17.399999999999999" x14ac:dyDescent="0.3">
      <c r="A8583" s="39" t="s">
        <v>1295</v>
      </c>
      <c r="B8583" s="39" t="s">
        <v>71</v>
      </c>
      <c r="C8583" s="39" t="s">
        <v>144</v>
      </c>
      <c r="D8583" s="39" t="s">
        <v>26</v>
      </c>
      <c r="E8583" s="70" t="s">
        <v>27</v>
      </c>
      <c r="F8583" s="70" t="s">
        <v>40</v>
      </c>
      <c r="G8583" s="78">
        <v>44402</v>
      </c>
      <c r="H8583" s="78">
        <v>45839</v>
      </c>
      <c r="I8583" s="69">
        <v>8929405.3399999999</v>
      </c>
      <c r="J8583" s="70">
        <v>999</v>
      </c>
      <c r="K8583" s="71">
        <v>0.16600000000000001</v>
      </c>
      <c r="L8583" s="70">
        <v>0</v>
      </c>
      <c r="M8583" s="71">
        <v>0.88900000000000001</v>
      </c>
      <c r="N8583" s="72"/>
      <c r="O8583" s="73">
        <f>MIN(1,MAX(0,(1/(1+EXP(-(Assumptions!$B$5 + Assumptions!$B$6*$N8583))))*Assumptions!$B$3))</f>
        <v>3.9165722796764356E-2</v>
      </c>
      <c r="P8583" s="73">
        <f>VLOOKUP($F8583,Assumptions!$A$23:$B$27,2,FALSE)*Assumptions!$B$4</f>
        <v>0.7</v>
      </c>
      <c r="Q8583" s="74">
        <f t="shared" si="268"/>
        <v>244808.63000047117</v>
      </c>
      <c r="R8583" s="75" t="str">
        <f>IF($O8583&lt;Assumptions!$B$17,"A",IF($O8583&lt;Assumptions!$B$18,"B",IF($O8583&lt;Assumptions!$B$19,"C",IF($O8583&lt;Assumptions!$B$20,"D","E"))))</f>
        <v>B</v>
      </c>
      <c r="S8583" s="75">
        <f t="shared" si="269"/>
        <v>1</v>
      </c>
    </row>
    <row r="8584" spans="1:19" ht="17.399999999999999" x14ac:dyDescent="0.3">
      <c r="A8584" s="39" t="s">
        <v>1295</v>
      </c>
      <c r="B8584" s="39" t="s">
        <v>71</v>
      </c>
      <c r="C8584" s="39" t="s">
        <v>144</v>
      </c>
      <c r="D8584" s="39" t="s">
        <v>26</v>
      </c>
      <c r="E8584" s="70" t="s">
        <v>27</v>
      </c>
      <c r="F8584" s="70" t="s">
        <v>40</v>
      </c>
      <c r="G8584" s="78">
        <v>44402</v>
      </c>
      <c r="H8584" s="78">
        <v>45870</v>
      </c>
      <c r="I8584" s="69">
        <v>8929405.3399999999</v>
      </c>
      <c r="J8584" s="70">
        <v>999</v>
      </c>
      <c r="K8584" s="71">
        <v>9.2999999999999999E-2</v>
      </c>
      <c r="L8584" s="70">
        <v>0</v>
      </c>
      <c r="M8584" s="71">
        <v>0.88900000000000001</v>
      </c>
      <c r="N8584" s="72"/>
      <c r="O8584" s="73">
        <f>MIN(1,MAX(0,(1/(1+EXP(-(Assumptions!$B$5 + Assumptions!$B$6*$N8584))))*Assumptions!$B$3))</f>
        <v>3.9165722796764356E-2</v>
      </c>
      <c r="P8584" s="73">
        <f>VLOOKUP($F8584,Assumptions!$A$23:$B$27,2,FALSE)*Assumptions!$B$4</f>
        <v>0.7</v>
      </c>
      <c r="Q8584" s="74">
        <f t="shared" si="268"/>
        <v>244808.63000047117</v>
      </c>
      <c r="R8584" s="75" t="str">
        <f>IF($O8584&lt;Assumptions!$B$17,"A",IF($O8584&lt;Assumptions!$B$18,"B",IF($O8584&lt;Assumptions!$B$19,"C",IF($O8584&lt;Assumptions!$B$20,"D","E"))))</f>
        <v>B</v>
      </c>
      <c r="S8584" s="75">
        <f t="shared" si="269"/>
        <v>1</v>
      </c>
    </row>
    <row r="8585" spans="1:19" ht="17.399999999999999" x14ac:dyDescent="0.3">
      <c r="A8585" s="39" t="s">
        <v>1295</v>
      </c>
      <c r="B8585" s="39" t="s">
        <v>71</v>
      </c>
      <c r="C8585" s="39" t="s">
        <v>144</v>
      </c>
      <c r="D8585" s="39" t="s">
        <v>26</v>
      </c>
      <c r="E8585" s="70" t="s">
        <v>27</v>
      </c>
      <c r="F8585" s="70" t="s">
        <v>40</v>
      </c>
      <c r="G8585" s="78">
        <v>44402</v>
      </c>
      <c r="H8585" s="78">
        <v>45901</v>
      </c>
      <c r="I8585" s="69">
        <v>8929405.3399999999</v>
      </c>
      <c r="J8585" s="70">
        <v>999</v>
      </c>
      <c r="K8585" s="71">
        <v>0.151</v>
      </c>
      <c r="L8585" s="70">
        <v>0</v>
      </c>
      <c r="M8585" s="71">
        <v>0.88900000000000001</v>
      </c>
      <c r="N8585" s="72"/>
      <c r="O8585" s="73">
        <f>MIN(1,MAX(0,(1/(1+EXP(-(Assumptions!$B$5 + Assumptions!$B$6*$N8585))))*Assumptions!$B$3))</f>
        <v>3.9165722796764356E-2</v>
      </c>
      <c r="P8585" s="73">
        <f>VLOOKUP($F8585,Assumptions!$A$23:$B$27,2,FALSE)*Assumptions!$B$4</f>
        <v>0.7</v>
      </c>
      <c r="Q8585" s="74">
        <f t="shared" si="268"/>
        <v>244808.63000047117</v>
      </c>
      <c r="R8585" s="75" t="str">
        <f>IF($O8585&lt;Assumptions!$B$17,"A",IF($O8585&lt;Assumptions!$B$18,"B",IF($O8585&lt;Assumptions!$B$19,"C",IF($O8585&lt;Assumptions!$B$20,"D","E"))))</f>
        <v>B</v>
      </c>
      <c r="S8585" s="75">
        <f t="shared" si="269"/>
        <v>1</v>
      </c>
    </row>
    <row r="8586" spans="1:19" ht="17.399999999999999" x14ac:dyDescent="0.3">
      <c r="A8586" s="39" t="s">
        <v>1295</v>
      </c>
      <c r="B8586" s="39" t="s">
        <v>71</v>
      </c>
      <c r="C8586" s="39" t="s">
        <v>144</v>
      </c>
      <c r="D8586" s="39" t="s">
        <v>26</v>
      </c>
      <c r="E8586" s="70" t="s">
        <v>27</v>
      </c>
      <c r="F8586" s="70" t="s">
        <v>40</v>
      </c>
      <c r="G8586" s="78">
        <v>44402</v>
      </c>
      <c r="H8586" s="78">
        <v>45931</v>
      </c>
      <c r="I8586" s="69">
        <v>8929405.3399999999</v>
      </c>
      <c r="J8586" s="70">
        <v>999</v>
      </c>
      <c r="K8586" s="71">
        <v>5.3999999999999999E-2</v>
      </c>
      <c r="L8586" s="70">
        <v>0</v>
      </c>
      <c r="M8586" s="71">
        <v>0.88900000000000001</v>
      </c>
      <c r="N8586" s="72"/>
      <c r="O8586" s="73">
        <f>MIN(1,MAX(0,(1/(1+EXP(-(Assumptions!$B$5 + Assumptions!$B$6*$N8586))))*Assumptions!$B$3))</f>
        <v>3.9165722796764356E-2</v>
      </c>
      <c r="P8586" s="73">
        <f>VLOOKUP($F8586,Assumptions!$A$23:$B$27,2,FALSE)*Assumptions!$B$4</f>
        <v>0.7</v>
      </c>
      <c r="Q8586" s="74">
        <f t="shared" si="268"/>
        <v>244808.63000047117</v>
      </c>
      <c r="R8586" s="75" t="str">
        <f>IF($O8586&lt;Assumptions!$B$17,"A",IF($O8586&lt;Assumptions!$B$18,"B",IF($O8586&lt;Assumptions!$B$19,"C",IF($O8586&lt;Assumptions!$B$20,"D","E"))))</f>
        <v>B</v>
      </c>
      <c r="S8586" s="75">
        <f t="shared" si="269"/>
        <v>1</v>
      </c>
    </row>
    <row r="8587" spans="1:19" ht="17.399999999999999" x14ac:dyDescent="0.3">
      <c r="A8587" s="39" t="s">
        <v>1295</v>
      </c>
      <c r="B8587" s="39" t="s">
        <v>71</v>
      </c>
      <c r="C8587" s="39" t="s">
        <v>144</v>
      </c>
      <c r="D8587" s="39" t="s">
        <v>26</v>
      </c>
      <c r="E8587" s="70" t="s">
        <v>27</v>
      </c>
      <c r="F8587" s="70" t="s">
        <v>40</v>
      </c>
      <c r="G8587" s="78">
        <v>44402</v>
      </c>
      <c r="H8587" s="78">
        <v>45962</v>
      </c>
      <c r="I8587" s="69">
        <v>8929405.3399999999</v>
      </c>
      <c r="J8587" s="70">
        <v>999</v>
      </c>
      <c r="K8587" s="71">
        <v>5.6000000000000001E-2</v>
      </c>
      <c r="L8587" s="70">
        <v>0</v>
      </c>
      <c r="M8587" s="71">
        <v>0.88900000000000001</v>
      </c>
      <c r="N8587" s="72"/>
      <c r="O8587" s="73">
        <f>MIN(1,MAX(0,(1/(1+EXP(-(Assumptions!$B$5 + Assumptions!$B$6*$N8587))))*Assumptions!$B$3))</f>
        <v>3.9165722796764356E-2</v>
      </c>
      <c r="P8587" s="73">
        <f>VLOOKUP($F8587,Assumptions!$A$23:$B$27,2,FALSE)*Assumptions!$B$4</f>
        <v>0.7</v>
      </c>
      <c r="Q8587" s="74">
        <f t="shared" si="268"/>
        <v>244808.63000047117</v>
      </c>
      <c r="R8587" s="75" t="str">
        <f>IF($O8587&lt;Assumptions!$B$17,"A",IF($O8587&lt;Assumptions!$B$18,"B",IF($O8587&lt;Assumptions!$B$19,"C",IF($O8587&lt;Assumptions!$B$20,"D","E"))))</f>
        <v>B</v>
      </c>
      <c r="S8587" s="75">
        <f t="shared" si="269"/>
        <v>1</v>
      </c>
    </row>
    <row r="8588" spans="1:19" ht="17.399999999999999" x14ac:dyDescent="0.3">
      <c r="A8588" s="39" t="s">
        <v>1295</v>
      </c>
      <c r="B8588" s="39" t="s">
        <v>71</v>
      </c>
      <c r="C8588" s="39" t="s">
        <v>144</v>
      </c>
      <c r="D8588" s="39" t="s">
        <v>26</v>
      </c>
      <c r="E8588" s="70" t="s">
        <v>27</v>
      </c>
      <c r="F8588" s="70" t="s">
        <v>40</v>
      </c>
      <c r="G8588" s="78">
        <v>44402</v>
      </c>
      <c r="H8588" s="78">
        <v>45992</v>
      </c>
      <c r="I8588" s="69">
        <v>8929405.3399999999</v>
      </c>
      <c r="J8588" s="70">
        <v>999</v>
      </c>
      <c r="K8588" s="71">
        <v>8.5999999999999993E-2</v>
      </c>
      <c r="L8588" s="70">
        <v>0</v>
      </c>
      <c r="M8588" s="71">
        <v>0.88900000000000001</v>
      </c>
      <c r="N8588" s="72"/>
      <c r="O8588" s="73">
        <f>MIN(1,MAX(0,(1/(1+EXP(-(Assumptions!$B$5 + Assumptions!$B$6*$N8588))))*Assumptions!$B$3))</f>
        <v>3.9165722796764356E-2</v>
      </c>
      <c r="P8588" s="73">
        <f>VLOOKUP($F8588,Assumptions!$A$23:$B$27,2,FALSE)*Assumptions!$B$4</f>
        <v>0.7</v>
      </c>
      <c r="Q8588" s="74">
        <f t="shared" si="268"/>
        <v>244808.63000047117</v>
      </c>
      <c r="R8588" s="75" t="str">
        <f>IF($O8588&lt;Assumptions!$B$17,"A",IF($O8588&lt;Assumptions!$B$18,"B",IF($O8588&lt;Assumptions!$B$19,"C",IF($O8588&lt;Assumptions!$B$20,"D","E"))))</f>
        <v>B</v>
      </c>
      <c r="S8588" s="75">
        <f t="shared" si="269"/>
        <v>1</v>
      </c>
    </row>
    <row r="8589" spans="1:19" ht="17.399999999999999" x14ac:dyDescent="0.3">
      <c r="A8589" s="39" t="s">
        <v>1297</v>
      </c>
      <c r="B8589" s="39" t="s">
        <v>33</v>
      </c>
      <c r="C8589" s="39" t="s">
        <v>144</v>
      </c>
      <c r="D8589" s="39" t="s">
        <v>34</v>
      </c>
      <c r="E8589" s="70" t="s">
        <v>31</v>
      </c>
      <c r="F8589" s="70" t="s">
        <v>40</v>
      </c>
      <c r="G8589" s="78">
        <v>45465</v>
      </c>
      <c r="H8589" s="78">
        <v>45658</v>
      </c>
      <c r="I8589" s="69">
        <v>11771622.51</v>
      </c>
      <c r="J8589" s="70">
        <v>0</v>
      </c>
      <c r="K8589" s="71">
        <v>1.07</v>
      </c>
      <c r="L8589" s="70">
        <v>0</v>
      </c>
      <c r="M8589" s="71">
        <v>0.36899999999999999</v>
      </c>
      <c r="N8589" s="72"/>
      <c r="O8589" s="73">
        <f>MIN(1,MAX(0,(1/(1+EXP(-(Assumptions!$B$5 + Assumptions!$B$6*$N8589))))*Assumptions!$B$3))</f>
        <v>3.9165722796764356E-2</v>
      </c>
      <c r="P8589" s="73">
        <f>VLOOKUP($F8589,Assumptions!$A$23:$B$27,2,FALSE)*Assumptions!$B$4</f>
        <v>0.7</v>
      </c>
      <c r="Q8589" s="74">
        <f t="shared" si="268"/>
        <v>322730.87286636798</v>
      </c>
      <c r="R8589" s="75" t="str">
        <f>IF($O8589&lt;Assumptions!$B$17,"A",IF($O8589&lt;Assumptions!$B$18,"B",IF($O8589&lt;Assumptions!$B$19,"C",IF($O8589&lt;Assumptions!$B$20,"D","E"))))</f>
        <v>B</v>
      </c>
      <c r="S8589" s="75">
        <f t="shared" si="269"/>
        <v>0</v>
      </c>
    </row>
    <row r="8590" spans="1:19" ht="17.399999999999999" x14ac:dyDescent="0.3">
      <c r="A8590" s="39" t="s">
        <v>1297</v>
      </c>
      <c r="B8590" s="39" t="s">
        <v>33</v>
      </c>
      <c r="C8590" s="39" t="s">
        <v>144</v>
      </c>
      <c r="D8590" s="39" t="s">
        <v>34</v>
      </c>
      <c r="E8590" s="70" t="s">
        <v>31</v>
      </c>
      <c r="F8590" s="70" t="s">
        <v>40</v>
      </c>
      <c r="G8590" s="78">
        <v>45465</v>
      </c>
      <c r="H8590" s="78">
        <v>45689</v>
      </c>
      <c r="I8590" s="69">
        <v>11444247.34</v>
      </c>
      <c r="J8590" s="70">
        <v>95</v>
      </c>
      <c r="K8590" s="71">
        <v>0.45500000000000002</v>
      </c>
      <c r="L8590" s="70">
        <v>0</v>
      </c>
      <c r="M8590" s="71">
        <v>0.36899999999999999</v>
      </c>
      <c r="N8590" s="72"/>
      <c r="O8590" s="73">
        <f>MIN(1,MAX(0,(1/(1+EXP(-(Assumptions!$B$5 + Assumptions!$B$6*$N8590))))*Assumptions!$B$3))</f>
        <v>3.9165722796764356E-2</v>
      </c>
      <c r="P8590" s="73">
        <f>VLOOKUP($F8590,Assumptions!$A$23:$B$27,2,FALSE)*Assumptions!$B$4</f>
        <v>0.7</v>
      </c>
      <c r="Q8590" s="74">
        <f t="shared" si="268"/>
        <v>313755.55325523345</v>
      </c>
      <c r="R8590" s="75" t="str">
        <f>IF($O8590&lt;Assumptions!$B$17,"A",IF($O8590&lt;Assumptions!$B$18,"B",IF($O8590&lt;Assumptions!$B$19,"C",IF($O8590&lt;Assumptions!$B$20,"D","E"))))</f>
        <v>B</v>
      </c>
      <c r="S8590" s="75">
        <f t="shared" si="269"/>
        <v>0</v>
      </c>
    </row>
    <row r="8591" spans="1:19" ht="17.399999999999999" x14ac:dyDescent="0.3">
      <c r="A8591" s="39" t="s">
        <v>1297</v>
      </c>
      <c r="B8591" s="39" t="s">
        <v>33</v>
      </c>
      <c r="C8591" s="39" t="s">
        <v>144</v>
      </c>
      <c r="D8591" s="39" t="s">
        <v>34</v>
      </c>
      <c r="E8591" s="70" t="s">
        <v>31</v>
      </c>
      <c r="F8591" s="70" t="s">
        <v>40</v>
      </c>
      <c r="G8591" s="78">
        <v>45465</v>
      </c>
      <c r="H8591" s="78">
        <v>45717</v>
      </c>
      <c r="I8591" s="69">
        <v>11149723.08</v>
      </c>
      <c r="J8591" s="70">
        <v>15</v>
      </c>
      <c r="K8591" s="71">
        <v>1.0129999999999999</v>
      </c>
      <c r="L8591" s="70">
        <v>0</v>
      </c>
      <c r="M8591" s="71">
        <v>0.36899999999999999</v>
      </c>
      <c r="N8591" s="72"/>
      <c r="O8591" s="73">
        <f>MIN(1,MAX(0,(1/(1+EXP(-(Assumptions!$B$5 + Assumptions!$B$6*$N8591))))*Assumptions!$B$3))</f>
        <v>3.9165722796764356E-2</v>
      </c>
      <c r="P8591" s="73">
        <f>VLOOKUP($F8591,Assumptions!$A$23:$B$27,2,FALSE)*Assumptions!$B$4</f>
        <v>0.7</v>
      </c>
      <c r="Q8591" s="74">
        <f t="shared" si="268"/>
        <v>305680.87438837596</v>
      </c>
      <c r="R8591" s="75" t="str">
        <f>IF($O8591&lt;Assumptions!$B$17,"A",IF($O8591&lt;Assumptions!$B$18,"B",IF($O8591&lt;Assumptions!$B$19,"C",IF($O8591&lt;Assumptions!$B$20,"D","E"))))</f>
        <v>B</v>
      </c>
      <c r="S8591" s="75">
        <f t="shared" si="269"/>
        <v>0</v>
      </c>
    </row>
    <row r="8592" spans="1:19" ht="17.399999999999999" x14ac:dyDescent="0.3">
      <c r="A8592" s="39" t="s">
        <v>1297</v>
      </c>
      <c r="B8592" s="39" t="s">
        <v>33</v>
      </c>
      <c r="C8592" s="39" t="s">
        <v>144</v>
      </c>
      <c r="D8592" s="39" t="s">
        <v>34</v>
      </c>
      <c r="E8592" s="70" t="s">
        <v>31</v>
      </c>
      <c r="F8592" s="70" t="s">
        <v>40</v>
      </c>
      <c r="G8592" s="78">
        <v>45465</v>
      </c>
      <c r="H8592" s="78">
        <v>45748</v>
      </c>
      <c r="I8592" s="69">
        <v>10867754.09</v>
      </c>
      <c r="J8592" s="70">
        <v>0</v>
      </c>
      <c r="K8592" s="71">
        <v>1.0920000000000001</v>
      </c>
      <c r="L8592" s="70">
        <v>0</v>
      </c>
      <c r="M8592" s="71">
        <v>0.36899999999999999</v>
      </c>
      <c r="N8592" s="72"/>
      <c r="O8592" s="73">
        <f>MIN(1,MAX(0,(1/(1+EXP(-(Assumptions!$B$5 + Assumptions!$B$6*$N8592))))*Assumptions!$B$3))</f>
        <v>3.9165722796764356E-2</v>
      </c>
      <c r="P8592" s="73">
        <f>VLOOKUP($F8592,Assumptions!$A$23:$B$27,2,FALSE)*Assumptions!$B$4</f>
        <v>0.7</v>
      </c>
      <c r="Q8592" s="74">
        <f t="shared" si="268"/>
        <v>297950.41087863944</v>
      </c>
      <c r="R8592" s="75" t="str">
        <f>IF($O8592&lt;Assumptions!$B$17,"A",IF($O8592&lt;Assumptions!$B$18,"B",IF($O8592&lt;Assumptions!$B$19,"C",IF($O8592&lt;Assumptions!$B$20,"D","E"))))</f>
        <v>B</v>
      </c>
      <c r="S8592" s="75">
        <f t="shared" si="269"/>
        <v>0</v>
      </c>
    </row>
    <row r="8593" spans="1:19" ht="17.399999999999999" x14ac:dyDescent="0.3">
      <c r="A8593" s="39" t="s">
        <v>1297</v>
      </c>
      <c r="B8593" s="39" t="s">
        <v>33</v>
      </c>
      <c r="C8593" s="39" t="s">
        <v>144</v>
      </c>
      <c r="D8593" s="39" t="s">
        <v>34</v>
      </c>
      <c r="E8593" s="70" t="s">
        <v>31</v>
      </c>
      <c r="F8593" s="70" t="s">
        <v>40</v>
      </c>
      <c r="G8593" s="78">
        <v>45465</v>
      </c>
      <c r="H8593" s="78">
        <v>45778</v>
      </c>
      <c r="I8593" s="69">
        <v>10605372.42</v>
      </c>
      <c r="J8593" s="70">
        <v>65</v>
      </c>
      <c r="K8593" s="71">
        <v>0.40300000000000002</v>
      </c>
      <c r="L8593" s="70">
        <v>0</v>
      </c>
      <c r="M8593" s="71">
        <v>0.36899999999999999</v>
      </c>
      <c r="N8593" s="72"/>
      <c r="O8593" s="73">
        <f>MIN(1,MAX(0,(1/(1+EXP(-(Assumptions!$B$5 + Assumptions!$B$6*$N8593))))*Assumptions!$B$3))</f>
        <v>3.9165722796764356E-2</v>
      </c>
      <c r="P8593" s="73">
        <f>VLOOKUP($F8593,Assumptions!$A$23:$B$27,2,FALSE)*Assumptions!$B$4</f>
        <v>0.7</v>
      </c>
      <c r="Q8593" s="74">
        <f t="shared" si="268"/>
        <v>290756.95345071895</v>
      </c>
      <c r="R8593" s="75" t="str">
        <f>IF($O8593&lt;Assumptions!$B$17,"A",IF($O8593&lt;Assumptions!$B$18,"B",IF($O8593&lt;Assumptions!$B$19,"C",IF($O8593&lt;Assumptions!$B$20,"D","E"))))</f>
        <v>B</v>
      </c>
      <c r="S8593" s="75">
        <f t="shared" si="269"/>
        <v>0</v>
      </c>
    </row>
    <row r="8594" spans="1:19" ht="17.399999999999999" x14ac:dyDescent="0.3">
      <c r="A8594" s="39" t="s">
        <v>1297</v>
      </c>
      <c r="B8594" s="39" t="s">
        <v>33</v>
      </c>
      <c r="C8594" s="39" t="s">
        <v>144</v>
      </c>
      <c r="D8594" s="39" t="s">
        <v>34</v>
      </c>
      <c r="E8594" s="70" t="s">
        <v>31</v>
      </c>
      <c r="F8594" s="70" t="s">
        <v>40</v>
      </c>
      <c r="G8594" s="78">
        <v>45465</v>
      </c>
      <c r="H8594" s="78">
        <v>45809</v>
      </c>
      <c r="I8594" s="69">
        <v>10311854.949999999</v>
      </c>
      <c r="J8594" s="70">
        <v>0</v>
      </c>
      <c r="K8594" s="71">
        <v>1.105</v>
      </c>
      <c r="L8594" s="70">
        <v>0</v>
      </c>
      <c r="M8594" s="71">
        <v>0.36899999999999999</v>
      </c>
      <c r="N8594" s="72"/>
      <c r="O8594" s="73">
        <f>MIN(1,MAX(0,(1/(1+EXP(-(Assumptions!$B$5 + Assumptions!$B$6*$N8594))))*Assumptions!$B$3))</f>
        <v>3.9165722796764356E-2</v>
      </c>
      <c r="P8594" s="73">
        <f>VLOOKUP($F8594,Assumptions!$A$23:$B$27,2,FALSE)*Assumptions!$B$4</f>
        <v>0.7</v>
      </c>
      <c r="Q8594" s="74">
        <f t="shared" si="268"/>
        <v>282709.8767444996</v>
      </c>
      <c r="R8594" s="75" t="str">
        <f>IF($O8594&lt;Assumptions!$B$17,"A",IF($O8594&lt;Assumptions!$B$18,"B",IF($O8594&lt;Assumptions!$B$19,"C",IF($O8594&lt;Assumptions!$B$20,"D","E"))))</f>
        <v>B</v>
      </c>
      <c r="S8594" s="75">
        <f t="shared" si="269"/>
        <v>0</v>
      </c>
    </row>
    <row r="8595" spans="1:19" ht="17.399999999999999" x14ac:dyDescent="0.3">
      <c r="A8595" s="39" t="s">
        <v>1297</v>
      </c>
      <c r="B8595" s="39" t="s">
        <v>33</v>
      </c>
      <c r="C8595" s="39" t="s">
        <v>144</v>
      </c>
      <c r="D8595" s="39" t="s">
        <v>34</v>
      </c>
      <c r="E8595" s="70" t="s">
        <v>31</v>
      </c>
      <c r="F8595" s="70" t="s">
        <v>40</v>
      </c>
      <c r="G8595" s="78">
        <v>45465</v>
      </c>
      <c r="H8595" s="78">
        <v>45839</v>
      </c>
      <c r="I8595" s="69">
        <v>10045323.5</v>
      </c>
      <c r="J8595" s="70">
        <v>35</v>
      </c>
      <c r="K8595" s="71">
        <v>0.88300000000000001</v>
      </c>
      <c r="L8595" s="70">
        <v>0</v>
      </c>
      <c r="M8595" s="71">
        <v>0.36899999999999999</v>
      </c>
      <c r="N8595" s="72"/>
      <c r="O8595" s="73">
        <f>MIN(1,MAX(0,(1/(1+EXP(-(Assumptions!$B$5 + Assumptions!$B$6*$N8595))))*Assumptions!$B$3))</f>
        <v>3.9165722796764356E-2</v>
      </c>
      <c r="P8595" s="73">
        <f>VLOOKUP($F8595,Assumptions!$A$23:$B$27,2,FALSE)*Assumptions!$B$4</f>
        <v>0.7</v>
      </c>
      <c r="Q8595" s="74">
        <f t="shared" si="268"/>
        <v>275402.64892337588</v>
      </c>
      <c r="R8595" s="75" t="str">
        <f>IF($O8595&lt;Assumptions!$B$17,"A",IF($O8595&lt;Assumptions!$B$18,"B",IF($O8595&lt;Assumptions!$B$19,"C",IF($O8595&lt;Assumptions!$B$20,"D","E"))))</f>
        <v>B</v>
      </c>
      <c r="S8595" s="75">
        <f t="shared" si="269"/>
        <v>0</v>
      </c>
    </row>
    <row r="8596" spans="1:19" ht="17.399999999999999" x14ac:dyDescent="0.3">
      <c r="A8596" s="39" t="s">
        <v>1297</v>
      </c>
      <c r="B8596" s="39" t="s">
        <v>33</v>
      </c>
      <c r="C8596" s="39" t="s">
        <v>144</v>
      </c>
      <c r="D8596" s="39" t="s">
        <v>34</v>
      </c>
      <c r="E8596" s="70" t="s">
        <v>31</v>
      </c>
      <c r="F8596" s="70" t="s">
        <v>40</v>
      </c>
      <c r="G8596" s="78">
        <v>45465</v>
      </c>
      <c r="H8596" s="78">
        <v>45870</v>
      </c>
      <c r="I8596" s="69">
        <v>9782511.8699999992</v>
      </c>
      <c r="J8596" s="70">
        <v>15</v>
      </c>
      <c r="K8596" s="71">
        <v>1.1180000000000001</v>
      </c>
      <c r="L8596" s="70">
        <v>0</v>
      </c>
      <c r="M8596" s="71">
        <v>0.36899999999999999</v>
      </c>
      <c r="N8596" s="72"/>
      <c r="O8596" s="73">
        <f>MIN(1,MAX(0,(1/(1+EXP(-(Assumptions!$B$5 + Assumptions!$B$6*$N8596))))*Assumptions!$B$3))</f>
        <v>3.9165722796764356E-2</v>
      </c>
      <c r="P8596" s="73">
        <f>VLOOKUP($F8596,Assumptions!$A$23:$B$27,2,FALSE)*Assumptions!$B$4</f>
        <v>0.7</v>
      </c>
      <c r="Q8596" s="74">
        <f t="shared" si="268"/>
        <v>268197.4037095338</v>
      </c>
      <c r="R8596" s="75" t="str">
        <f>IF($O8596&lt;Assumptions!$B$17,"A",IF($O8596&lt;Assumptions!$B$18,"B",IF($O8596&lt;Assumptions!$B$19,"C",IF($O8596&lt;Assumptions!$B$20,"D","E"))))</f>
        <v>B</v>
      </c>
      <c r="S8596" s="75">
        <f t="shared" si="269"/>
        <v>0</v>
      </c>
    </row>
    <row r="8597" spans="1:19" ht="17.399999999999999" x14ac:dyDescent="0.3">
      <c r="A8597" s="39" t="s">
        <v>1297</v>
      </c>
      <c r="B8597" s="39" t="s">
        <v>33</v>
      </c>
      <c r="C8597" s="39" t="s">
        <v>144</v>
      </c>
      <c r="D8597" s="39" t="s">
        <v>34</v>
      </c>
      <c r="E8597" s="70" t="s">
        <v>31</v>
      </c>
      <c r="F8597" s="70" t="s">
        <v>40</v>
      </c>
      <c r="G8597" s="78">
        <v>45465</v>
      </c>
      <c r="H8597" s="78">
        <v>45901</v>
      </c>
      <c r="I8597" s="69">
        <v>9536973.3200000003</v>
      </c>
      <c r="J8597" s="70">
        <v>15</v>
      </c>
      <c r="K8597" s="71">
        <v>1.0660000000000001</v>
      </c>
      <c r="L8597" s="70">
        <v>0</v>
      </c>
      <c r="M8597" s="71">
        <v>0.36899999999999999</v>
      </c>
      <c r="N8597" s="72"/>
      <c r="O8597" s="73">
        <f>MIN(1,MAX(0,(1/(1+EXP(-(Assumptions!$B$5 + Assumptions!$B$6*$N8597))))*Assumptions!$B$3))</f>
        <v>3.9165722796764356E-2</v>
      </c>
      <c r="P8597" s="73">
        <f>VLOOKUP($F8597,Assumptions!$A$23:$B$27,2,FALSE)*Assumptions!$B$4</f>
        <v>0.7</v>
      </c>
      <c r="Q8597" s="74">
        <f t="shared" si="268"/>
        <v>261465.71735988022</v>
      </c>
      <c r="R8597" s="75" t="str">
        <f>IF($O8597&lt;Assumptions!$B$17,"A",IF($O8597&lt;Assumptions!$B$18,"B",IF($O8597&lt;Assumptions!$B$19,"C",IF($O8597&lt;Assumptions!$B$20,"D","E"))))</f>
        <v>B</v>
      </c>
      <c r="S8597" s="75">
        <f t="shared" si="269"/>
        <v>0</v>
      </c>
    </row>
    <row r="8598" spans="1:19" ht="17.399999999999999" x14ac:dyDescent="0.3">
      <c r="A8598" s="39" t="s">
        <v>1297</v>
      </c>
      <c r="B8598" s="39" t="s">
        <v>33</v>
      </c>
      <c r="C8598" s="39" t="s">
        <v>144</v>
      </c>
      <c r="D8598" s="39" t="s">
        <v>34</v>
      </c>
      <c r="E8598" s="70" t="s">
        <v>31</v>
      </c>
      <c r="F8598" s="70" t="s">
        <v>40</v>
      </c>
      <c r="G8598" s="78">
        <v>45465</v>
      </c>
      <c r="H8598" s="78">
        <v>45931</v>
      </c>
      <c r="I8598" s="69">
        <v>9536973.3200000003</v>
      </c>
      <c r="J8598" s="70">
        <v>185</v>
      </c>
      <c r="K8598" s="71">
        <v>0.19800000000000001</v>
      </c>
      <c r="L8598" s="70">
        <v>0</v>
      </c>
      <c r="M8598" s="71">
        <v>0.36899999999999999</v>
      </c>
      <c r="N8598" s="72"/>
      <c r="O8598" s="73">
        <f>MIN(1,MAX(0,(1/(1+EXP(-(Assumptions!$B$5 + Assumptions!$B$6*$N8598))))*Assumptions!$B$3))</f>
        <v>3.9165722796764356E-2</v>
      </c>
      <c r="P8598" s="73">
        <f>VLOOKUP($F8598,Assumptions!$A$23:$B$27,2,FALSE)*Assumptions!$B$4</f>
        <v>0.7</v>
      </c>
      <c r="Q8598" s="74">
        <f t="shared" si="268"/>
        <v>261465.71735988022</v>
      </c>
      <c r="R8598" s="75" t="str">
        <f>IF($O8598&lt;Assumptions!$B$17,"A",IF($O8598&lt;Assumptions!$B$18,"B",IF($O8598&lt;Assumptions!$B$19,"C",IF($O8598&lt;Assumptions!$B$20,"D","E"))))</f>
        <v>B</v>
      </c>
      <c r="S8598" s="75">
        <f t="shared" si="269"/>
        <v>1</v>
      </c>
    </row>
    <row r="8599" spans="1:19" ht="17.399999999999999" x14ac:dyDescent="0.3">
      <c r="A8599" s="39" t="s">
        <v>1297</v>
      </c>
      <c r="B8599" s="39" t="s">
        <v>33</v>
      </c>
      <c r="C8599" s="39" t="s">
        <v>144</v>
      </c>
      <c r="D8599" s="39" t="s">
        <v>34</v>
      </c>
      <c r="E8599" s="70" t="s">
        <v>31</v>
      </c>
      <c r="F8599" s="70" t="s">
        <v>40</v>
      </c>
      <c r="G8599" s="78">
        <v>45465</v>
      </c>
      <c r="H8599" s="78">
        <v>45962</v>
      </c>
      <c r="I8599" s="69">
        <v>9536973.3200000003</v>
      </c>
      <c r="J8599" s="70">
        <v>999</v>
      </c>
      <c r="K8599" s="71">
        <v>0.11899999999999999</v>
      </c>
      <c r="L8599" s="70">
        <v>0</v>
      </c>
      <c r="M8599" s="71">
        <v>0.36899999999999999</v>
      </c>
      <c r="N8599" s="72"/>
      <c r="O8599" s="73">
        <f>MIN(1,MAX(0,(1/(1+EXP(-(Assumptions!$B$5 + Assumptions!$B$6*$N8599))))*Assumptions!$B$3))</f>
        <v>3.9165722796764356E-2</v>
      </c>
      <c r="P8599" s="73">
        <f>VLOOKUP($F8599,Assumptions!$A$23:$B$27,2,FALSE)*Assumptions!$B$4</f>
        <v>0.7</v>
      </c>
      <c r="Q8599" s="74">
        <f t="shared" si="268"/>
        <v>261465.71735988022</v>
      </c>
      <c r="R8599" s="75" t="str">
        <f>IF($O8599&lt;Assumptions!$B$17,"A",IF($O8599&lt;Assumptions!$B$18,"B",IF($O8599&lt;Assumptions!$B$19,"C",IF($O8599&lt;Assumptions!$B$20,"D","E"))))</f>
        <v>B</v>
      </c>
      <c r="S8599" s="75">
        <f t="shared" si="269"/>
        <v>1</v>
      </c>
    </row>
    <row r="8600" spans="1:19" ht="17.399999999999999" x14ac:dyDescent="0.3">
      <c r="A8600" s="39" t="s">
        <v>1297</v>
      </c>
      <c r="B8600" s="39" t="s">
        <v>33</v>
      </c>
      <c r="C8600" s="39" t="s">
        <v>144</v>
      </c>
      <c r="D8600" s="39" t="s">
        <v>34</v>
      </c>
      <c r="E8600" s="70" t="s">
        <v>31</v>
      </c>
      <c r="F8600" s="70" t="s">
        <v>40</v>
      </c>
      <c r="G8600" s="78">
        <v>45465</v>
      </c>
      <c r="H8600" s="78">
        <v>45992</v>
      </c>
      <c r="I8600" s="69">
        <v>9536973.3200000003</v>
      </c>
      <c r="J8600" s="70">
        <v>999</v>
      </c>
      <c r="K8600" s="71">
        <v>0.155</v>
      </c>
      <c r="L8600" s="70">
        <v>0</v>
      </c>
      <c r="M8600" s="71">
        <v>0.36899999999999999</v>
      </c>
      <c r="N8600" s="72"/>
      <c r="O8600" s="73">
        <f>MIN(1,MAX(0,(1/(1+EXP(-(Assumptions!$B$5 + Assumptions!$B$6*$N8600))))*Assumptions!$B$3))</f>
        <v>3.9165722796764356E-2</v>
      </c>
      <c r="P8600" s="73">
        <f>VLOOKUP($F8600,Assumptions!$A$23:$B$27,2,FALSE)*Assumptions!$B$4</f>
        <v>0.7</v>
      </c>
      <c r="Q8600" s="74">
        <f t="shared" si="268"/>
        <v>261465.71735988022</v>
      </c>
      <c r="R8600" s="75" t="str">
        <f>IF($O8600&lt;Assumptions!$B$17,"A",IF($O8600&lt;Assumptions!$B$18,"B",IF($O8600&lt;Assumptions!$B$19,"C",IF($O8600&lt;Assumptions!$B$20,"D","E"))))</f>
        <v>B</v>
      </c>
      <c r="S8600" s="75">
        <f t="shared" si="269"/>
        <v>1</v>
      </c>
    </row>
    <row r="8601" spans="1:19" ht="17.399999999999999" x14ac:dyDescent="0.3">
      <c r="A8601" s="39" t="s">
        <v>1298</v>
      </c>
      <c r="B8601" s="39" t="s">
        <v>58</v>
      </c>
      <c r="C8601" s="39" t="s">
        <v>144</v>
      </c>
      <c r="D8601" s="39" t="s">
        <v>48</v>
      </c>
      <c r="E8601" s="70" t="s">
        <v>43</v>
      </c>
      <c r="F8601" s="70" t="s">
        <v>32</v>
      </c>
      <c r="G8601" s="78">
        <v>44626</v>
      </c>
      <c r="H8601" s="78">
        <v>45658</v>
      </c>
      <c r="I8601" s="69">
        <v>10622574.439999999</v>
      </c>
      <c r="J8601" s="70">
        <v>0</v>
      </c>
      <c r="K8601" s="71">
        <v>1.1120000000000001</v>
      </c>
      <c r="L8601" s="70">
        <v>0</v>
      </c>
      <c r="M8601" s="71">
        <v>0.93700000000000006</v>
      </c>
      <c r="N8601" s="72"/>
      <c r="O8601" s="73">
        <f>MIN(1,MAX(0,(1/(1+EXP(-(Assumptions!$B$5 + Assumptions!$B$6*$N8601))))*Assumptions!$B$3))</f>
        <v>3.9165722796764356E-2</v>
      </c>
      <c r="P8601" s="73">
        <f>VLOOKUP($F8601,Assumptions!$A$23:$B$27,2,FALSE)*Assumptions!$B$4</f>
        <v>0.5</v>
      </c>
      <c r="Q8601" s="74">
        <f t="shared" si="268"/>
        <v>208020.40295251718</v>
      </c>
      <c r="R8601" s="75" t="str">
        <f>IF($O8601&lt;Assumptions!$B$17,"A",IF($O8601&lt;Assumptions!$B$18,"B",IF($O8601&lt;Assumptions!$B$19,"C",IF($O8601&lt;Assumptions!$B$20,"D","E"))))</f>
        <v>B</v>
      </c>
      <c r="S8601" s="75">
        <f t="shared" si="269"/>
        <v>0</v>
      </c>
    </row>
    <row r="8602" spans="1:19" ht="17.399999999999999" x14ac:dyDescent="0.3">
      <c r="A8602" s="39" t="s">
        <v>1298</v>
      </c>
      <c r="B8602" s="39" t="s">
        <v>58</v>
      </c>
      <c r="C8602" s="39" t="s">
        <v>144</v>
      </c>
      <c r="D8602" s="39" t="s">
        <v>48</v>
      </c>
      <c r="E8602" s="70" t="s">
        <v>43</v>
      </c>
      <c r="F8602" s="70" t="s">
        <v>32</v>
      </c>
      <c r="G8602" s="78">
        <v>44626</v>
      </c>
      <c r="H8602" s="78">
        <v>45689</v>
      </c>
      <c r="I8602" s="69">
        <v>10345040.26</v>
      </c>
      <c r="J8602" s="70">
        <v>0</v>
      </c>
      <c r="K8602" s="71">
        <v>1.0840000000000001</v>
      </c>
      <c r="L8602" s="70">
        <v>0</v>
      </c>
      <c r="M8602" s="71">
        <v>0.93700000000000006</v>
      </c>
      <c r="N8602" s="72"/>
      <c r="O8602" s="73">
        <f>MIN(1,MAX(0,(1/(1+EXP(-(Assumptions!$B$5 + Assumptions!$B$6*$N8602))))*Assumptions!$B$3))</f>
        <v>3.9165722796764356E-2</v>
      </c>
      <c r="P8602" s="73">
        <f>VLOOKUP($F8602,Assumptions!$A$23:$B$27,2,FALSE)*Assumptions!$B$4</f>
        <v>0.5</v>
      </c>
      <c r="Q8602" s="74">
        <f t="shared" si="268"/>
        <v>202585.48957226353</v>
      </c>
      <c r="R8602" s="75" t="str">
        <f>IF($O8602&lt;Assumptions!$B$17,"A",IF($O8602&lt;Assumptions!$B$18,"B",IF($O8602&lt;Assumptions!$B$19,"C",IF($O8602&lt;Assumptions!$B$20,"D","E"))))</f>
        <v>B</v>
      </c>
      <c r="S8602" s="75">
        <f t="shared" si="269"/>
        <v>0</v>
      </c>
    </row>
    <row r="8603" spans="1:19" ht="17.399999999999999" x14ac:dyDescent="0.3">
      <c r="A8603" s="39" t="s">
        <v>1298</v>
      </c>
      <c r="B8603" s="39" t="s">
        <v>58</v>
      </c>
      <c r="C8603" s="39" t="s">
        <v>144</v>
      </c>
      <c r="D8603" s="39" t="s">
        <v>48</v>
      </c>
      <c r="E8603" s="70" t="s">
        <v>43</v>
      </c>
      <c r="F8603" s="70" t="s">
        <v>32</v>
      </c>
      <c r="G8603" s="78">
        <v>44626</v>
      </c>
      <c r="H8603" s="78">
        <v>45717</v>
      </c>
      <c r="I8603" s="69">
        <v>10121101.890000001</v>
      </c>
      <c r="J8603" s="70">
        <v>0</v>
      </c>
      <c r="K8603" s="71">
        <v>1.127</v>
      </c>
      <c r="L8603" s="70">
        <v>0</v>
      </c>
      <c r="M8603" s="71">
        <v>0.93700000000000006</v>
      </c>
      <c r="N8603" s="72"/>
      <c r="O8603" s="73">
        <f>MIN(1,MAX(0,(1/(1+EXP(-(Assumptions!$B$5 + Assumptions!$B$6*$N8603))))*Assumptions!$B$3))</f>
        <v>3.9165722796764356E-2</v>
      </c>
      <c r="P8603" s="73">
        <f>VLOOKUP($F8603,Assumptions!$A$23:$B$27,2,FALSE)*Assumptions!$B$4</f>
        <v>0.5</v>
      </c>
      <c r="Q8603" s="74">
        <f t="shared" si="268"/>
        <v>198200.13551077392</v>
      </c>
      <c r="R8603" s="75" t="str">
        <f>IF($O8603&lt;Assumptions!$B$17,"A",IF($O8603&lt;Assumptions!$B$18,"B",IF($O8603&lt;Assumptions!$B$19,"C",IF($O8603&lt;Assumptions!$B$20,"D","E"))))</f>
        <v>B</v>
      </c>
      <c r="S8603" s="75">
        <f t="shared" si="269"/>
        <v>0</v>
      </c>
    </row>
    <row r="8604" spans="1:19" ht="17.399999999999999" x14ac:dyDescent="0.3">
      <c r="A8604" s="39" t="s">
        <v>1298</v>
      </c>
      <c r="B8604" s="39" t="s">
        <v>58</v>
      </c>
      <c r="C8604" s="39" t="s">
        <v>144</v>
      </c>
      <c r="D8604" s="39" t="s">
        <v>48</v>
      </c>
      <c r="E8604" s="70" t="s">
        <v>43</v>
      </c>
      <c r="F8604" s="70" t="s">
        <v>32</v>
      </c>
      <c r="G8604" s="78">
        <v>44626</v>
      </c>
      <c r="H8604" s="78">
        <v>45748</v>
      </c>
      <c r="I8604" s="69">
        <v>10121101.890000001</v>
      </c>
      <c r="J8604" s="70">
        <v>220</v>
      </c>
      <c r="K8604" s="71">
        <v>2E-3</v>
      </c>
      <c r="L8604" s="70">
        <v>0</v>
      </c>
      <c r="M8604" s="71">
        <v>0.93700000000000006</v>
      </c>
      <c r="N8604" s="72"/>
      <c r="O8604" s="73">
        <f>MIN(1,MAX(0,(1/(1+EXP(-(Assumptions!$B$5 + Assumptions!$B$6*$N8604))))*Assumptions!$B$3))</f>
        <v>3.9165722796764356E-2</v>
      </c>
      <c r="P8604" s="73">
        <f>VLOOKUP($F8604,Assumptions!$A$23:$B$27,2,FALSE)*Assumptions!$B$4</f>
        <v>0.5</v>
      </c>
      <c r="Q8604" s="74">
        <f t="shared" si="268"/>
        <v>198200.13551077392</v>
      </c>
      <c r="R8604" s="75" t="str">
        <f>IF($O8604&lt;Assumptions!$B$17,"A",IF($O8604&lt;Assumptions!$B$18,"B",IF($O8604&lt;Assumptions!$B$19,"C",IF($O8604&lt;Assumptions!$B$20,"D","E"))))</f>
        <v>B</v>
      </c>
      <c r="S8604" s="75">
        <f t="shared" si="269"/>
        <v>1</v>
      </c>
    </row>
    <row r="8605" spans="1:19" ht="17.399999999999999" x14ac:dyDescent="0.3">
      <c r="A8605" s="39" t="s">
        <v>1298</v>
      </c>
      <c r="B8605" s="39" t="s">
        <v>58</v>
      </c>
      <c r="C8605" s="39" t="s">
        <v>144</v>
      </c>
      <c r="D8605" s="39" t="s">
        <v>48</v>
      </c>
      <c r="E8605" s="70" t="s">
        <v>43</v>
      </c>
      <c r="F8605" s="70" t="s">
        <v>32</v>
      </c>
      <c r="G8605" s="78">
        <v>44626</v>
      </c>
      <c r="H8605" s="78">
        <v>45778</v>
      </c>
      <c r="I8605" s="69">
        <v>10121101.890000001</v>
      </c>
      <c r="J8605" s="70">
        <v>999</v>
      </c>
      <c r="K8605" s="71">
        <v>2.1000000000000001E-2</v>
      </c>
      <c r="L8605" s="70">
        <v>0</v>
      </c>
      <c r="M8605" s="71">
        <v>0.93700000000000006</v>
      </c>
      <c r="N8605" s="72"/>
      <c r="O8605" s="73">
        <f>MIN(1,MAX(0,(1/(1+EXP(-(Assumptions!$B$5 + Assumptions!$B$6*$N8605))))*Assumptions!$B$3))</f>
        <v>3.9165722796764356E-2</v>
      </c>
      <c r="P8605" s="73">
        <f>VLOOKUP($F8605,Assumptions!$A$23:$B$27,2,FALSE)*Assumptions!$B$4</f>
        <v>0.5</v>
      </c>
      <c r="Q8605" s="74">
        <f t="shared" si="268"/>
        <v>198200.13551077392</v>
      </c>
      <c r="R8605" s="75" t="str">
        <f>IF($O8605&lt;Assumptions!$B$17,"A",IF($O8605&lt;Assumptions!$B$18,"B",IF($O8605&lt;Assumptions!$B$19,"C",IF($O8605&lt;Assumptions!$B$20,"D","E"))))</f>
        <v>B</v>
      </c>
      <c r="S8605" s="75">
        <f t="shared" si="269"/>
        <v>1</v>
      </c>
    </row>
    <row r="8606" spans="1:19" ht="17.399999999999999" x14ac:dyDescent="0.3">
      <c r="A8606" s="39" t="s">
        <v>1298</v>
      </c>
      <c r="B8606" s="39" t="s">
        <v>58</v>
      </c>
      <c r="C8606" s="39" t="s">
        <v>144</v>
      </c>
      <c r="D8606" s="39" t="s">
        <v>48</v>
      </c>
      <c r="E8606" s="70" t="s">
        <v>43</v>
      </c>
      <c r="F8606" s="70" t="s">
        <v>32</v>
      </c>
      <c r="G8606" s="78">
        <v>44626</v>
      </c>
      <c r="H8606" s="78">
        <v>45809</v>
      </c>
      <c r="I8606" s="69">
        <v>10121101.890000001</v>
      </c>
      <c r="J8606" s="70">
        <v>999</v>
      </c>
      <c r="K8606" s="71">
        <v>0.151</v>
      </c>
      <c r="L8606" s="70">
        <v>0</v>
      </c>
      <c r="M8606" s="71">
        <v>0.93700000000000006</v>
      </c>
      <c r="N8606" s="72"/>
      <c r="O8606" s="73">
        <f>MIN(1,MAX(0,(1/(1+EXP(-(Assumptions!$B$5 + Assumptions!$B$6*$N8606))))*Assumptions!$B$3))</f>
        <v>3.9165722796764356E-2</v>
      </c>
      <c r="P8606" s="73">
        <f>VLOOKUP($F8606,Assumptions!$A$23:$B$27,2,FALSE)*Assumptions!$B$4</f>
        <v>0.5</v>
      </c>
      <c r="Q8606" s="74">
        <f t="shared" si="268"/>
        <v>198200.13551077392</v>
      </c>
      <c r="R8606" s="75" t="str">
        <f>IF($O8606&lt;Assumptions!$B$17,"A",IF($O8606&lt;Assumptions!$B$18,"B",IF($O8606&lt;Assumptions!$B$19,"C",IF($O8606&lt;Assumptions!$B$20,"D","E"))))</f>
        <v>B</v>
      </c>
      <c r="S8606" s="75">
        <f t="shared" si="269"/>
        <v>1</v>
      </c>
    </row>
    <row r="8607" spans="1:19" ht="17.399999999999999" x14ac:dyDescent="0.3">
      <c r="A8607" s="39" t="s">
        <v>1298</v>
      </c>
      <c r="B8607" s="39" t="s">
        <v>58</v>
      </c>
      <c r="C8607" s="39" t="s">
        <v>144</v>
      </c>
      <c r="D8607" s="39" t="s">
        <v>48</v>
      </c>
      <c r="E8607" s="70" t="s">
        <v>43</v>
      </c>
      <c r="F8607" s="70" t="s">
        <v>32</v>
      </c>
      <c r="G8607" s="78">
        <v>44626</v>
      </c>
      <c r="H8607" s="78">
        <v>45839</v>
      </c>
      <c r="I8607" s="69">
        <v>10121101.890000001</v>
      </c>
      <c r="J8607" s="70">
        <v>999</v>
      </c>
      <c r="K8607" s="71">
        <v>0.14000000000000001</v>
      </c>
      <c r="L8607" s="70">
        <v>0</v>
      </c>
      <c r="M8607" s="71">
        <v>0.93700000000000006</v>
      </c>
      <c r="N8607" s="72"/>
      <c r="O8607" s="73">
        <f>MIN(1,MAX(0,(1/(1+EXP(-(Assumptions!$B$5 + Assumptions!$B$6*$N8607))))*Assumptions!$B$3))</f>
        <v>3.9165722796764356E-2</v>
      </c>
      <c r="P8607" s="73">
        <f>VLOOKUP($F8607,Assumptions!$A$23:$B$27,2,FALSE)*Assumptions!$B$4</f>
        <v>0.5</v>
      </c>
      <c r="Q8607" s="74">
        <f t="shared" si="268"/>
        <v>198200.13551077392</v>
      </c>
      <c r="R8607" s="75" t="str">
        <f>IF($O8607&lt;Assumptions!$B$17,"A",IF($O8607&lt;Assumptions!$B$18,"B",IF($O8607&lt;Assumptions!$B$19,"C",IF($O8607&lt;Assumptions!$B$20,"D","E"))))</f>
        <v>B</v>
      </c>
      <c r="S8607" s="75">
        <f t="shared" si="269"/>
        <v>1</v>
      </c>
    </row>
    <row r="8608" spans="1:19" ht="17.399999999999999" x14ac:dyDescent="0.3">
      <c r="A8608" s="39" t="s">
        <v>1298</v>
      </c>
      <c r="B8608" s="39" t="s">
        <v>58</v>
      </c>
      <c r="C8608" s="39" t="s">
        <v>144</v>
      </c>
      <c r="D8608" s="39" t="s">
        <v>48</v>
      </c>
      <c r="E8608" s="70" t="s">
        <v>43</v>
      </c>
      <c r="F8608" s="70" t="s">
        <v>32</v>
      </c>
      <c r="G8608" s="78">
        <v>44626</v>
      </c>
      <c r="H8608" s="78">
        <v>45870</v>
      </c>
      <c r="I8608" s="69">
        <v>10121101.890000001</v>
      </c>
      <c r="J8608" s="70">
        <v>999</v>
      </c>
      <c r="K8608" s="71">
        <v>0.107</v>
      </c>
      <c r="L8608" s="70">
        <v>0</v>
      </c>
      <c r="M8608" s="71">
        <v>0.93700000000000006</v>
      </c>
      <c r="N8608" s="72"/>
      <c r="O8608" s="73">
        <f>MIN(1,MAX(0,(1/(1+EXP(-(Assumptions!$B$5 + Assumptions!$B$6*$N8608))))*Assumptions!$B$3))</f>
        <v>3.9165722796764356E-2</v>
      </c>
      <c r="P8608" s="73">
        <f>VLOOKUP($F8608,Assumptions!$A$23:$B$27,2,FALSE)*Assumptions!$B$4</f>
        <v>0.5</v>
      </c>
      <c r="Q8608" s="74">
        <f t="shared" si="268"/>
        <v>198200.13551077392</v>
      </c>
      <c r="R8608" s="75" t="str">
        <f>IF($O8608&lt;Assumptions!$B$17,"A",IF($O8608&lt;Assumptions!$B$18,"B",IF($O8608&lt;Assumptions!$B$19,"C",IF($O8608&lt;Assumptions!$B$20,"D","E"))))</f>
        <v>B</v>
      </c>
      <c r="S8608" s="75">
        <f t="shared" si="269"/>
        <v>1</v>
      </c>
    </row>
    <row r="8609" spans="1:19" ht="17.399999999999999" x14ac:dyDescent="0.3">
      <c r="A8609" s="39" t="s">
        <v>1298</v>
      </c>
      <c r="B8609" s="39" t="s">
        <v>58</v>
      </c>
      <c r="C8609" s="39" t="s">
        <v>144</v>
      </c>
      <c r="D8609" s="39" t="s">
        <v>48</v>
      </c>
      <c r="E8609" s="70" t="s">
        <v>43</v>
      </c>
      <c r="F8609" s="70" t="s">
        <v>32</v>
      </c>
      <c r="G8609" s="78">
        <v>44626</v>
      </c>
      <c r="H8609" s="78">
        <v>45901</v>
      </c>
      <c r="I8609" s="69">
        <v>10121101.890000001</v>
      </c>
      <c r="J8609" s="70">
        <v>999</v>
      </c>
      <c r="K8609" s="71">
        <v>0.124</v>
      </c>
      <c r="L8609" s="70">
        <v>0</v>
      </c>
      <c r="M8609" s="71">
        <v>0.93700000000000006</v>
      </c>
      <c r="N8609" s="72"/>
      <c r="O8609" s="73">
        <f>MIN(1,MAX(0,(1/(1+EXP(-(Assumptions!$B$5 + Assumptions!$B$6*$N8609))))*Assumptions!$B$3))</f>
        <v>3.9165722796764356E-2</v>
      </c>
      <c r="P8609" s="73">
        <f>VLOOKUP($F8609,Assumptions!$A$23:$B$27,2,FALSE)*Assumptions!$B$4</f>
        <v>0.5</v>
      </c>
      <c r="Q8609" s="74">
        <f t="shared" si="268"/>
        <v>198200.13551077392</v>
      </c>
      <c r="R8609" s="75" t="str">
        <f>IF($O8609&lt;Assumptions!$B$17,"A",IF($O8609&lt;Assumptions!$B$18,"B",IF($O8609&lt;Assumptions!$B$19,"C",IF($O8609&lt;Assumptions!$B$20,"D","E"))))</f>
        <v>B</v>
      </c>
      <c r="S8609" s="75">
        <f t="shared" si="269"/>
        <v>1</v>
      </c>
    </row>
    <row r="8610" spans="1:19" ht="17.399999999999999" x14ac:dyDescent="0.3">
      <c r="A8610" s="39" t="s">
        <v>1298</v>
      </c>
      <c r="B8610" s="39" t="s">
        <v>58</v>
      </c>
      <c r="C8610" s="39" t="s">
        <v>144</v>
      </c>
      <c r="D8610" s="39" t="s">
        <v>48</v>
      </c>
      <c r="E8610" s="70" t="s">
        <v>43</v>
      </c>
      <c r="F8610" s="70" t="s">
        <v>32</v>
      </c>
      <c r="G8610" s="78">
        <v>44626</v>
      </c>
      <c r="H8610" s="78">
        <v>45931</v>
      </c>
      <c r="I8610" s="69">
        <v>10121101.890000001</v>
      </c>
      <c r="J8610" s="70">
        <v>999</v>
      </c>
      <c r="K8610" s="71">
        <v>4.9000000000000002E-2</v>
      </c>
      <c r="L8610" s="70">
        <v>0</v>
      </c>
      <c r="M8610" s="71">
        <v>0.93700000000000006</v>
      </c>
      <c r="N8610" s="72"/>
      <c r="O8610" s="73">
        <f>MIN(1,MAX(0,(1/(1+EXP(-(Assumptions!$B$5 + Assumptions!$B$6*$N8610))))*Assumptions!$B$3))</f>
        <v>3.9165722796764356E-2</v>
      </c>
      <c r="P8610" s="73">
        <f>VLOOKUP($F8610,Assumptions!$A$23:$B$27,2,FALSE)*Assumptions!$B$4</f>
        <v>0.5</v>
      </c>
      <c r="Q8610" s="74">
        <f t="shared" si="268"/>
        <v>198200.13551077392</v>
      </c>
      <c r="R8610" s="75" t="str">
        <f>IF($O8610&lt;Assumptions!$B$17,"A",IF($O8610&lt;Assumptions!$B$18,"B",IF($O8610&lt;Assumptions!$B$19,"C",IF($O8610&lt;Assumptions!$B$20,"D","E"))))</f>
        <v>B</v>
      </c>
      <c r="S8610" s="75">
        <f t="shared" si="269"/>
        <v>1</v>
      </c>
    </row>
    <row r="8611" spans="1:19" ht="17.399999999999999" x14ac:dyDescent="0.3">
      <c r="A8611" s="39" t="s">
        <v>1298</v>
      </c>
      <c r="B8611" s="39" t="s">
        <v>58</v>
      </c>
      <c r="C8611" s="39" t="s">
        <v>144</v>
      </c>
      <c r="D8611" s="39" t="s">
        <v>48</v>
      </c>
      <c r="E8611" s="70" t="s">
        <v>43</v>
      </c>
      <c r="F8611" s="70" t="s">
        <v>32</v>
      </c>
      <c r="G8611" s="78">
        <v>44626</v>
      </c>
      <c r="H8611" s="78">
        <v>45962</v>
      </c>
      <c r="I8611" s="69">
        <v>10121101.890000001</v>
      </c>
      <c r="J8611" s="70">
        <v>999</v>
      </c>
      <c r="K8611" s="71">
        <v>0.121</v>
      </c>
      <c r="L8611" s="70">
        <v>0</v>
      </c>
      <c r="M8611" s="71">
        <v>0.93700000000000006</v>
      </c>
      <c r="N8611" s="72"/>
      <c r="O8611" s="73">
        <f>MIN(1,MAX(0,(1/(1+EXP(-(Assumptions!$B$5 + Assumptions!$B$6*$N8611))))*Assumptions!$B$3))</f>
        <v>3.9165722796764356E-2</v>
      </c>
      <c r="P8611" s="73">
        <f>VLOOKUP($F8611,Assumptions!$A$23:$B$27,2,FALSE)*Assumptions!$B$4</f>
        <v>0.5</v>
      </c>
      <c r="Q8611" s="74">
        <f t="shared" si="268"/>
        <v>198200.13551077392</v>
      </c>
      <c r="R8611" s="75" t="str">
        <f>IF($O8611&lt;Assumptions!$B$17,"A",IF($O8611&lt;Assumptions!$B$18,"B",IF($O8611&lt;Assumptions!$B$19,"C",IF($O8611&lt;Assumptions!$B$20,"D","E"))))</f>
        <v>B</v>
      </c>
      <c r="S8611" s="75">
        <f t="shared" si="269"/>
        <v>1</v>
      </c>
    </row>
    <row r="8612" spans="1:19" ht="17.399999999999999" x14ac:dyDescent="0.3">
      <c r="A8612" s="39" t="s">
        <v>1298</v>
      </c>
      <c r="B8612" s="39" t="s">
        <v>58</v>
      </c>
      <c r="C8612" s="39" t="s">
        <v>144</v>
      </c>
      <c r="D8612" s="39" t="s">
        <v>48</v>
      </c>
      <c r="E8612" s="70" t="s">
        <v>43</v>
      </c>
      <c r="F8612" s="70" t="s">
        <v>32</v>
      </c>
      <c r="G8612" s="78">
        <v>44626</v>
      </c>
      <c r="H8612" s="78">
        <v>45992</v>
      </c>
      <c r="I8612" s="69">
        <v>10121101.890000001</v>
      </c>
      <c r="J8612" s="70">
        <v>999</v>
      </c>
      <c r="K8612" s="71">
        <v>0.16300000000000001</v>
      </c>
      <c r="L8612" s="70">
        <v>0</v>
      </c>
      <c r="M8612" s="71">
        <v>0.93700000000000006</v>
      </c>
      <c r="N8612" s="72"/>
      <c r="O8612" s="73">
        <f>MIN(1,MAX(0,(1/(1+EXP(-(Assumptions!$B$5 + Assumptions!$B$6*$N8612))))*Assumptions!$B$3))</f>
        <v>3.9165722796764356E-2</v>
      </c>
      <c r="P8612" s="73">
        <f>VLOOKUP($F8612,Assumptions!$A$23:$B$27,2,FALSE)*Assumptions!$B$4</f>
        <v>0.5</v>
      </c>
      <c r="Q8612" s="74">
        <f t="shared" si="268"/>
        <v>198200.13551077392</v>
      </c>
      <c r="R8612" s="75" t="str">
        <f>IF($O8612&lt;Assumptions!$B$17,"A",IF($O8612&lt;Assumptions!$B$18,"B",IF($O8612&lt;Assumptions!$B$19,"C",IF($O8612&lt;Assumptions!$B$20,"D","E"))))</f>
        <v>B</v>
      </c>
      <c r="S8612" s="75">
        <f t="shared" si="269"/>
        <v>1</v>
      </c>
    </row>
    <row r="8613" spans="1:19" ht="17.399999999999999" x14ac:dyDescent="0.3">
      <c r="A8613" s="39" t="s">
        <v>1300</v>
      </c>
      <c r="B8613" s="39" t="s">
        <v>73</v>
      </c>
      <c r="C8613" s="39" t="s">
        <v>190</v>
      </c>
      <c r="D8613" s="39" t="s">
        <v>45</v>
      </c>
      <c r="E8613" s="70" t="s">
        <v>27</v>
      </c>
      <c r="F8613" s="70" t="s">
        <v>32</v>
      </c>
      <c r="G8613" s="78">
        <v>45734</v>
      </c>
      <c r="H8613" s="78">
        <v>45717</v>
      </c>
      <c r="I8613" s="69">
        <v>24473037.399999999</v>
      </c>
      <c r="J8613" s="70">
        <v>0</v>
      </c>
      <c r="K8613" s="71">
        <v>1.0229999999999999</v>
      </c>
      <c r="L8613" s="70">
        <v>0</v>
      </c>
      <c r="M8613" s="71">
        <v>1.01</v>
      </c>
      <c r="N8613" s="72"/>
      <c r="O8613" s="73">
        <f>MIN(1,MAX(0,(1/(1+EXP(-(Assumptions!$B$5 + Assumptions!$B$6*$N8613))))*Assumptions!$B$3))</f>
        <v>3.9165722796764356E-2</v>
      </c>
      <c r="P8613" s="73">
        <f>VLOOKUP($F8613,Assumptions!$A$23:$B$27,2,FALSE)*Assumptions!$B$4</f>
        <v>0.5</v>
      </c>
      <c r="Q8613" s="74">
        <f t="shared" si="268"/>
        <v>479252.0994016233</v>
      </c>
      <c r="R8613" s="75" t="str">
        <f>IF($O8613&lt;Assumptions!$B$17,"A",IF($O8613&lt;Assumptions!$B$18,"B",IF($O8613&lt;Assumptions!$B$19,"C",IF($O8613&lt;Assumptions!$B$20,"D","E"))))</f>
        <v>B</v>
      </c>
      <c r="S8613" s="75">
        <f t="shared" si="269"/>
        <v>0</v>
      </c>
    </row>
    <row r="8614" spans="1:19" ht="17.399999999999999" x14ac:dyDescent="0.3">
      <c r="A8614" s="39" t="s">
        <v>1300</v>
      </c>
      <c r="B8614" s="39" t="s">
        <v>73</v>
      </c>
      <c r="C8614" s="39" t="s">
        <v>190</v>
      </c>
      <c r="D8614" s="39" t="s">
        <v>45</v>
      </c>
      <c r="E8614" s="70" t="s">
        <v>27</v>
      </c>
      <c r="F8614" s="70" t="s">
        <v>32</v>
      </c>
      <c r="G8614" s="78">
        <v>45734</v>
      </c>
      <c r="H8614" s="78">
        <v>45748</v>
      </c>
      <c r="I8614" s="69">
        <v>24030609.32</v>
      </c>
      <c r="J8614" s="70">
        <v>0</v>
      </c>
      <c r="K8614" s="71">
        <v>0.98599999999999999</v>
      </c>
      <c r="L8614" s="70">
        <v>0</v>
      </c>
      <c r="M8614" s="71">
        <v>1.01</v>
      </c>
      <c r="N8614" s="72"/>
      <c r="O8614" s="73">
        <f>MIN(1,MAX(0,(1/(1+EXP(-(Assumptions!$B$5 + Assumptions!$B$6*$N8614))))*Assumptions!$B$3))</f>
        <v>3.9165722796764356E-2</v>
      </c>
      <c r="P8614" s="73">
        <f>VLOOKUP($F8614,Assumptions!$A$23:$B$27,2,FALSE)*Assumptions!$B$4</f>
        <v>0.5</v>
      </c>
      <c r="Q8614" s="74">
        <f t="shared" si="268"/>
        <v>470588.09163223102</v>
      </c>
      <c r="R8614" s="75" t="str">
        <f>IF($O8614&lt;Assumptions!$B$17,"A",IF($O8614&lt;Assumptions!$B$18,"B",IF($O8614&lt;Assumptions!$B$19,"C",IF($O8614&lt;Assumptions!$B$20,"D","E"))))</f>
        <v>B</v>
      </c>
      <c r="S8614" s="75">
        <f t="shared" si="269"/>
        <v>0</v>
      </c>
    </row>
    <row r="8615" spans="1:19" ht="17.399999999999999" x14ac:dyDescent="0.3">
      <c r="A8615" s="39" t="s">
        <v>1300</v>
      </c>
      <c r="B8615" s="39" t="s">
        <v>73</v>
      </c>
      <c r="C8615" s="39" t="s">
        <v>190</v>
      </c>
      <c r="D8615" s="39" t="s">
        <v>45</v>
      </c>
      <c r="E8615" s="70" t="s">
        <v>27</v>
      </c>
      <c r="F8615" s="70" t="s">
        <v>32</v>
      </c>
      <c r="G8615" s="78">
        <v>45734</v>
      </c>
      <c r="H8615" s="78">
        <v>45778</v>
      </c>
      <c r="I8615" s="69">
        <v>23642569.98</v>
      </c>
      <c r="J8615" s="70">
        <v>0</v>
      </c>
      <c r="K8615" s="71">
        <v>1.079</v>
      </c>
      <c r="L8615" s="70">
        <v>0</v>
      </c>
      <c r="M8615" s="71">
        <v>1.01</v>
      </c>
      <c r="N8615" s="72"/>
      <c r="O8615" s="73">
        <f>MIN(1,MAX(0,(1/(1+EXP(-(Assumptions!$B$5 + Assumptions!$B$6*$N8615))))*Assumptions!$B$3))</f>
        <v>3.9165722796764356E-2</v>
      </c>
      <c r="P8615" s="73">
        <f>VLOOKUP($F8615,Assumptions!$A$23:$B$27,2,FALSE)*Assumptions!$B$4</f>
        <v>0.5</v>
      </c>
      <c r="Q8615" s="74">
        <f t="shared" si="268"/>
        <v>462989.17101989134</v>
      </c>
      <c r="R8615" s="75" t="str">
        <f>IF($O8615&lt;Assumptions!$B$17,"A",IF($O8615&lt;Assumptions!$B$18,"B",IF($O8615&lt;Assumptions!$B$19,"C",IF($O8615&lt;Assumptions!$B$20,"D","E"))))</f>
        <v>B</v>
      </c>
      <c r="S8615" s="75">
        <f t="shared" si="269"/>
        <v>0</v>
      </c>
    </row>
    <row r="8616" spans="1:19" ht="17.399999999999999" x14ac:dyDescent="0.3">
      <c r="A8616" s="39" t="s">
        <v>1300</v>
      </c>
      <c r="B8616" s="39" t="s">
        <v>73</v>
      </c>
      <c r="C8616" s="39" t="s">
        <v>190</v>
      </c>
      <c r="D8616" s="39" t="s">
        <v>45</v>
      </c>
      <c r="E8616" s="70" t="s">
        <v>27</v>
      </c>
      <c r="F8616" s="70" t="s">
        <v>32</v>
      </c>
      <c r="G8616" s="78">
        <v>45734</v>
      </c>
      <c r="H8616" s="78">
        <v>45809</v>
      </c>
      <c r="I8616" s="69">
        <v>23191066.800000001</v>
      </c>
      <c r="J8616" s="70">
        <v>15</v>
      </c>
      <c r="K8616" s="71">
        <v>1.123</v>
      </c>
      <c r="L8616" s="70">
        <v>0</v>
      </c>
      <c r="M8616" s="71">
        <v>1.01</v>
      </c>
      <c r="N8616" s="72"/>
      <c r="O8616" s="73">
        <f>MIN(1,MAX(0,(1/(1+EXP(-(Assumptions!$B$5 + Assumptions!$B$6*$N8616))))*Assumptions!$B$3))</f>
        <v>3.9165722796764356E-2</v>
      </c>
      <c r="P8616" s="73">
        <f>VLOOKUP($F8616,Assumptions!$A$23:$B$27,2,FALSE)*Assumptions!$B$4</f>
        <v>0.5</v>
      </c>
      <c r="Q8616" s="74">
        <f t="shared" si="268"/>
        <v>454147.44682502252</v>
      </c>
      <c r="R8616" s="75" t="str">
        <f>IF($O8616&lt;Assumptions!$B$17,"A",IF($O8616&lt;Assumptions!$B$18,"B",IF($O8616&lt;Assumptions!$B$19,"C",IF($O8616&lt;Assumptions!$B$20,"D","E"))))</f>
        <v>B</v>
      </c>
      <c r="S8616" s="75">
        <f t="shared" si="269"/>
        <v>0</v>
      </c>
    </row>
    <row r="8617" spans="1:19" ht="17.399999999999999" x14ac:dyDescent="0.3">
      <c r="A8617" s="39" t="s">
        <v>1300</v>
      </c>
      <c r="B8617" s="39" t="s">
        <v>73</v>
      </c>
      <c r="C8617" s="39" t="s">
        <v>190</v>
      </c>
      <c r="D8617" s="39" t="s">
        <v>45</v>
      </c>
      <c r="E8617" s="70" t="s">
        <v>27</v>
      </c>
      <c r="F8617" s="70" t="s">
        <v>32</v>
      </c>
      <c r="G8617" s="78">
        <v>45734</v>
      </c>
      <c r="H8617" s="78">
        <v>45839</v>
      </c>
      <c r="I8617" s="69">
        <v>22809338.140000001</v>
      </c>
      <c r="J8617" s="70">
        <v>0</v>
      </c>
      <c r="K8617" s="71">
        <v>1.0640000000000001</v>
      </c>
      <c r="L8617" s="70">
        <v>0</v>
      </c>
      <c r="M8617" s="71">
        <v>1.01</v>
      </c>
      <c r="N8617" s="72"/>
      <c r="O8617" s="73">
        <f>MIN(1,MAX(0,(1/(1+EXP(-(Assumptions!$B$5 + Assumptions!$B$6*$N8617))))*Assumptions!$B$3))</f>
        <v>3.9165722796764356E-2</v>
      </c>
      <c r="P8617" s="73">
        <f>VLOOKUP($F8617,Assumptions!$A$23:$B$27,2,FALSE)*Assumptions!$B$4</f>
        <v>0.5</v>
      </c>
      <c r="Q8617" s="74">
        <f t="shared" si="268"/>
        <v>446672.10738445236</v>
      </c>
      <c r="R8617" s="75" t="str">
        <f>IF($O8617&lt;Assumptions!$B$17,"A",IF($O8617&lt;Assumptions!$B$18,"B",IF($O8617&lt;Assumptions!$B$19,"C",IF($O8617&lt;Assumptions!$B$20,"D","E"))))</f>
        <v>B</v>
      </c>
      <c r="S8617" s="75">
        <f t="shared" si="269"/>
        <v>0</v>
      </c>
    </row>
    <row r="8618" spans="1:19" ht="17.399999999999999" x14ac:dyDescent="0.3">
      <c r="A8618" s="39" t="s">
        <v>1300</v>
      </c>
      <c r="B8618" s="39" t="s">
        <v>73</v>
      </c>
      <c r="C8618" s="39" t="s">
        <v>190</v>
      </c>
      <c r="D8618" s="39" t="s">
        <v>45</v>
      </c>
      <c r="E8618" s="70" t="s">
        <v>27</v>
      </c>
      <c r="F8618" s="70" t="s">
        <v>32</v>
      </c>
      <c r="G8618" s="78">
        <v>45734</v>
      </c>
      <c r="H8618" s="78">
        <v>45870</v>
      </c>
      <c r="I8618" s="69">
        <v>22809338.140000001</v>
      </c>
      <c r="J8618" s="70">
        <v>220</v>
      </c>
      <c r="K8618" s="71">
        <v>4.2999999999999997E-2</v>
      </c>
      <c r="L8618" s="70">
        <v>0</v>
      </c>
      <c r="M8618" s="71">
        <v>1.01</v>
      </c>
      <c r="N8618" s="72"/>
      <c r="O8618" s="73">
        <f>MIN(1,MAX(0,(1/(1+EXP(-(Assumptions!$B$5 + Assumptions!$B$6*$N8618))))*Assumptions!$B$3))</f>
        <v>3.9165722796764356E-2</v>
      </c>
      <c r="P8618" s="73">
        <f>VLOOKUP($F8618,Assumptions!$A$23:$B$27,2,FALSE)*Assumptions!$B$4</f>
        <v>0.5</v>
      </c>
      <c r="Q8618" s="74">
        <f t="shared" si="268"/>
        <v>446672.10738445236</v>
      </c>
      <c r="R8618" s="75" t="str">
        <f>IF($O8618&lt;Assumptions!$B$17,"A",IF($O8618&lt;Assumptions!$B$18,"B",IF($O8618&lt;Assumptions!$B$19,"C",IF($O8618&lt;Assumptions!$B$20,"D","E"))))</f>
        <v>B</v>
      </c>
      <c r="S8618" s="75">
        <f t="shared" si="269"/>
        <v>1</v>
      </c>
    </row>
    <row r="8619" spans="1:19" ht="17.399999999999999" x14ac:dyDescent="0.3">
      <c r="A8619" s="39" t="s">
        <v>1300</v>
      </c>
      <c r="B8619" s="39" t="s">
        <v>73</v>
      </c>
      <c r="C8619" s="39" t="s">
        <v>190</v>
      </c>
      <c r="D8619" s="39" t="s">
        <v>45</v>
      </c>
      <c r="E8619" s="70" t="s">
        <v>27</v>
      </c>
      <c r="F8619" s="70" t="s">
        <v>32</v>
      </c>
      <c r="G8619" s="78">
        <v>45734</v>
      </c>
      <c r="H8619" s="78">
        <v>45901</v>
      </c>
      <c r="I8619" s="69">
        <v>22809338.140000001</v>
      </c>
      <c r="J8619" s="70">
        <v>999</v>
      </c>
      <c r="K8619" s="71">
        <v>2.4E-2</v>
      </c>
      <c r="L8619" s="70">
        <v>0</v>
      </c>
      <c r="M8619" s="71">
        <v>1.01</v>
      </c>
      <c r="N8619" s="72"/>
      <c r="O8619" s="73">
        <f>MIN(1,MAX(0,(1/(1+EXP(-(Assumptions!$B$5 + Assumptions!$B$6*$N8619))))*Assumptions!$B$3))</f>
        <v>3.9165722796764356E-2</v>
      </c>
      <c r="P8619" s="73">
        <f>VLOOKUP($F8619,Assumptions!$A$23:$B$27,2,FALSE)*Assumptions!$B$4</f>
        <v>0.5</v>
      </c>
      <c r="Q8619" s="74">
        <f t="shared" si="268"/>
        <v>446672.10738445236</v>
      </c>
      <c r="R8619" s="75" t="str">
        <f>IF($O8619&lt;Assumptions!$B$17,"A",IF($O8619&lt;Assumptions!$B$18,"B",IF($O8619&lt;Assumptions!$B$19,"C",IF($O8619&lt;Assumptions!$B$20,"D","E"))))</f>
        <v>B</v>
      </c>
      <c r="S8619" s="75">
        <f t="shared" si="269"/>
        <v>1</v>
      </c>
    </row>
    <row r="8620" spans="1:19" ht="17.399999999999999" x14ac:dyDescent="0.3">
      <c r="A8620" s="39" t="s">
        <v>1300</v>
      </c>
      <c r="B8620" s="39" t="s">
        <v>73</v>
      </c>
      <c r="C8620" s="39" t="s">
        <v>190</v>
      </c>
      <c r="D8620" s="39" t="s">
        <v>45</v>
      </c>
      <c r="E8620" s="70" t="s">
        <v>27</v>
      </c>
      <c r="F8620" s="70" t="s">
        <v>32</v>
      </c>
      <c r="G8620" s="78">
        <v>45734</v>
      </c>
      <c r="H8620" s="78">
        <v>45931</v>
      </c>
      <c r="I8620" s="69">
        <v>22809338.140000001</v>
      </c>
      <c r="J8620" s="70">
        <v>999</v>
      </c>
      <c r="K8620" s="71">
        <v>0.17499999999999999</v>
      </c>
      <c r="L8620" s="70">
        <v>0</v>
      </c>
      <c r="M8620" s="71">
        <v>1.01</v>
      </c>
      <c r="N8620" s="72"/>
      <c r="O8620" s="73">
        <f>MIN(1,MAX(0,(1/(1+EXP(-(Assumptions!$B$5 + Assumptions!$B$6*$N8620))))*Assumptions!$B$3))</f>
        <v>3.9165722796764356E-2</v>
      </c>
      <c r="P8620" s="73">
        <f>VLOOKUP($F8620,Assumptions!$A$23:$B$27,2,FALSE)*Assumptions!$B$4</f>
        <v>0.5</v>
      </c>
      <c r="Q8620" s="74">
        <f t="shared" si="268"/>
        <v>446672.10738445236</v>
      </c>
      <c r="R8620" s="75" t="str">
        <f>IF($O8620&lt;Assumptions!$B$17,"A",IF($O8620&lt;Assumptions!$B$18,"B",IF($O8620&lt;Assumptions!$B$19,"C",IF($O8620&lt;Assumptions!$B$20,"D","E"))))</f>
        <v>B</v>
      </c>
      <c r="S8620" s="75">
        <f t="shared" si="269"/>
        <v>1</v>
      </c>
    </row>
    <row r="8621" spans="1:19" ht="17.399999999999999" x14ac:dyDescent="0.3">
      <c r="A8621" s="39" t="s">
        <v>1300</v>
      </c>
      <c r="B8621" s="39" t="s">
        <v>73</v>
      </c>
      <c r="C8621" s="39" t="s">
        <v>190</v>
      </c>
      <c r="D8621" s="39" t="s">
        <v>45</v>
      </c>
      <c r="E8621" s="70" t="s">
        <v>27</v>
      </c>
      <c r="F8621" s="70" t="s">
        <v>32</v>
      </c>
      <c r="G8621" s="78">
        <v>45734</v>
      </c>
      <c r="H8621" s="78">
        <v>45962</v>
      </c>
      <c r="I8621" s="69">
        <v>22809338.140000001</v>
      </c>
      <c r="J8621" s="70">
        <v>999</v>
      </c>
      <c r="K8621" s="71">
        <v>6.6000000000000003E-2</v>
      </c>
      <c r="L8621" s="70">
        <v>0</v>
      </c>
      <c r="M8621" s="71">
        <v>1.01</v>
      </c>
      <c r="N8621" s="72"/>
      <c r="O8621" s="73">
        <f>MIN(1,MAX(0,(1/(1+EXP(-(Assumptions!$B$5 + Assumptions!$B$6*$N8621))))*Assumptions!$B$3))</f>
        <v>3.9165722796764356E-2</v>
      </c>
      <c r="P8621" s="73">
        <f>VLOOKUP($F8621,Assumptions!$A$23:$B$27,2,FALSE)*Assumptions!$B$4</f>
        <v>0.5</v>
      </c>
      <c r="Q8621" s="74">
        <f t="shared" si="268"/>
        <v>446672.10738445236</v>
      </c>
      <c r="R8621" s="75" t="str">
        <f>IF($O8621&lt;Assumptions!$B$17,"A",IF($O8621&lt;Assumptions!$B$18,"B",IF($O8621&lt;Assumptions!$B$19,"C",IF($O8621&lt;Assumptions!$B$20,"D","E"))))</f>
        <v>B</v>
      </c>
      <c r="S8621" s="75">
        <f t="shared" si="269"/>
        <v>1</v>
      </c>
    </row>
    <row r="8622" spans="1:19" ht="17.399999999999999" x14ac:dyDescent="0.3">
      <c r="A8622" s="39" t="s">
        <v>1300</v>
      </c>
      <c r="B8622" s="39" t="s">
        <v>73</v>
      </c>
      <c r="C8622" s="39" t="s">
        <v>190</v>
      </c>
      <c r="D8622" s="39" t="s">
        <v>45</v>
      </c>
      <c r="E8622" s="70" t="s">
        <v>27</v>
      </c>
      <c r="F8622" s="70" t="s">
        <v>32</v>
      </c>
      <c r="G8622" s="78">
        <v>45734</v>
      </c>
      <c r="H8622" s="78">
        <v>45992</v>
      </c>
      <c r="I8622" s="69">
        <v>22809338.140000001</v>
      </c>
      <c r="J8622" s="70">
        <v>999</v>
      </c>
      <c r="K8622" s="71">
        <v>2.8000000000000001E-2</v>
      </c>
      <c r="L8622" s="70">
        <v>0</v>
      </c>
      <c r="M8622" s="71">
        <v>1.01</v>
      </c>
      <c r="N8622" s="72"/>
      <c r="O8622" s="73">
        <f>MIN(1,MAX(0,(1/(1+EXP(-(Assumptions!$B$5 + Assumptions!$B$6*$N8622))))*Assumptions!$B$3))</f>
        <v>3.9165722796764356E-2</v>
      </c>
      <c r="P8622" s="73">
        <f>VLOOKUP($F8622,Assumptions!$A$23:$B$27,2,FALSE)*Assumptions!$B$4</f>
        <v>0.5</v>
      </c>
      <c r="Q8622" s="74">
        <f t="shared" si="268"/>
        <v>446672.10738445236</v>
      </c>
      <c r="R8622" s="75" t="str">
        <f>IF($O8622&lt;Assumptions!$B$17,"A",IF($O8622&lt;Assumptions!$B$18,"B",IF($O8622&lt;Assumptions!$B$19,"C",IF($O8622&lt;Assumptions!$B$20,"D","E"))))</f>
        <v>B</v>
      </c>
      <c r="S8622" s="75">
        <f t="shared" si="269"/>
        <v>1</v>
      </c>
    </row>
    <row r="8623" spans="1:19" ht="17.399999999999999" x14ac:dyDescent="0.3">
      <c r="A8623" s="39" t="s">
        <v>1302</v>
      </c>
      <c r="B8623" s="39" t="s">
        <v>41</v>
      </c>
      <c r="C8623" s="39" t="s">
        <v>144</v>
      </c>
      <c r="D8623" s="39" t="s">
        <v>34</v>
      </c>
      <c r="E8623" s="70" t="s">
        <v>46</v>
      </c>
      <c r="F8623" s="70" t="s">
        <v>28</v>
      </c>
      <c r="G8623" s="78">
        <v>45847</v>
      </c>
      <c r="H8623" s="78">
        <v>45839</v>
      </c>
      <c r="I8623" s="69">
        <v>18941771.690000001</v>
      </c>
      <c r="J8623" s="70">
        <v>0</v>
      </c>
      <c r="K8623" s="71">
        <v>1.0049999999999999</v>
      </c>
      <c r="L8623" s="70">
        <v>0</v>
      </c>
      <c r="M8623" s="71">
        <v>0.78900000000000003</v>
      </c>
      <c r="N8623" s="72"/>
      <c r="O8623" s="73">
        <f>MIN(1,MAX(0,(1/(1+EXP(-(Assumptions!$B$5 + Assumptions!$B$6*$N8623))))*Assumptions!$B$3))</f>
        <v>3.9165722796764356E-2</v>
      </c>
      <c r="P8623" s="73">
        <f>VLOOKUP($F8623,Assumptions!$A$23:$B$27,2,FALSE)*Assumptions!$B$4</f>
        <v>0.35</v>
      </c>
      <c r="Q8623" s="74">
        <f t="shared" si="268"/>
        <v>259653.86275154856</v>
      </c>
      <c r="R8623" s="75" t="str">
        <f>IF($O8623&lt;Assumptions!$B$17,"A",IF($O8623&lt;Assumptions!$B$18,"B",IF($O8623&lt;Assumptions!$B$19,"C",IF($O8623&lt;Assumptions!$B$20,"D","E"))))</f>
        <v>B</v>
      </c>
      <c r="S8623" s="75">
        <f t="shared" si="269"/>
        <v>0</v>
      </c>
    </row>
    <row r="8624" spans="1:19" ht="17.399999999999999" x14ac:dyDescent="0.3">
      <c r="A8624" s="39" t="s">
        <v>1302</v>
      </c>
      <c r="B8624" s="39" t="s">
        <v>41</v>
      </c>
      <c r="C8624" s="39" t="s">
        <v>144</v>
      </c>
      <c r="D8624" s="39" t="s">
        <v>34</v>
      </c>
      <c r="E8624" s="70" t="s">
        <v>46</v>
      </c>
      <c r="F8624" s="70" t="s">
        <v>28</v>
      </c>
      <c r="G8624" s="78">
        <v>45847</v>
      </c>
      <c r="H8624" s="78">
        <v>45870</v>
      </c>
      <c r="I8624" s="69">
        <v>18464486.140000001</v>
      </c>
      <c r="J8624" s="70">
        <v>35</v>
      </c>
      <c r="K8624" s="71">
        <v>0.55300000000000005</v>
      </c>
      <c r="L8624" s="70">
        <v>0</v>
      </c>
      <c r="M8624" s="71">
        <v>0.78900000000000003</v>
      </c>
      <c r="N8624" s="72"/>
      <c r="O8624" s="73">
        <f>MIN(1,MAX(0,(1/(1+EXP(-(Assumptions!$B$5 + Assumptions!$B$6*$N8624))))*Assumptions!$B$3))</f>
        <v>3.9165722796764356E-2</v>
      </c>
      <c r="P8624" s="73">
        <f>VLOOKUP($F8624,Assumptions!$A$23:$B$27,2,FALSE)*Assumptions!$B$4</f>
        <v>0.35</v>
      </c>
      <c r="Q8624" s="74">
        <f t="shared" si="268"/>
        <v>253111.23101037811</v>
      </c>
      <c r="R8624" s="75" t="str">
        <f>IF($O8624&lt;Assumptions!$B$17,"A",IF($O8624&lt;Assumptions!$B$18,"B",IF($O8624&lt;Assumptions!$B$19,"C",IF($O8624&lt;Assumptions!$B$20,"D","E"))))</f>
        <v>B</v>
      </c>
      <c r="S8624" s="75">
        <f t="shared" si="269"/>
        <v>0</v>
      </c>
    </row>
    <row r="8625" spans="1:19" ht="17.399999999999999" x14ac:dyDescent="0.3">
      <c r="A8625" s="39" t="s">
        <v>1302</v>
      </c>
      <c r="B8625" s="39" t="s">
        <v>41</v>
      </c>
      <c r="C8625" s="39" t="s">
        <v>144</v>
      </c>
      <c r="D8625" s="39" t="s">
        <v>34</v>
      </c>
      <c r="E8625" s="70" t="s">
        <v>46</v>
      </c>
      <c r="F8625" s="70" t="s">
        <v>28</v>
      </c>
      <c r="G8625" s="78">
        <v>45847</v>
      </c>
      <c r="H8625" s="78">
        <v>45901</v>
      </c>
      <c r="I8625" s="69">
        <v>18041338.850000001</v>
      </c>
      <c r="J8625" s="70">
        <v>35</v>
      </c>
      <c r="K8625" s="71">
        <v>0.434</v>
      </c>
      <c r="L8625" s="70">
        <v>0</v>
      </c>
      <c r="M8625" s="71">
        <v>0.78900000000000003</v>
      </c>
      <c r="N8625" s="72"/>
      <c r="O8625" s="73">
        <f>MIN(1,MAX(0,(1/(1+EXP(-(Assumptions!$B$5 + Assumptions!$B$6*$N8625))))*Assumptions!$B$3))</f>
        <v>3.9165722796764356E-2</v>
      </c>
      <c r="P8625" s="73">
        <f>VLOOKUP($F8625,Assumptions!$A$23:$B$27,2,FALSE)*Assumptions!$B$4</f>
        <v>0.35</v>
      </c>
      <c r="Q8625" s="74">
        <f t="shared" si="268"/>
        <v>247310.7266985584</v>
      </c>
      <c r="R8625" s="75" t="str">
        <f>IF($O8625&lt;Assumptions!$B$17,"A",IF($O8625&lt;Assumptions!$B$18,"B",IF($O8625&lt;Assumptions!$B$19,"C",IF($O8625&lt;Assumptions!$B$20,"D","E"))))</f>
        <v>B</v>
      </c>
      <c r="S8625" s="75">
        <f t="shared" si="269"/>
        <v>0</v>
      </c>
    </row>
    <row r="8626" spans="1:19" ht="17.399999999999999" x14ac:dyDescent="0.3">
      <c r="A8626" s="39" t="s">
        <v>1302</v>
      </c>
      <c r="B8626" s="39" t="s">
        <v>41</v>
      </c>
      <c r="C8626" s="39" t="s">
        <v>144</v>
      </c>
      <c r="D8626" s="39" t="s">
        <v>34</v>
      </c>
      <c r="E8626" s="70" t="s">
        <v>46</v>
      </c>
      <c r="F8626" s="70" t="s">
        <v>28</v>
      </c>
      <c r="G8626" s="78">
        <v>45847</v>
      </c>
      <c r="H8626" s="78">
        <v>45931</v>
      </c>
      <c r="I8626" s="69">
        <v>17563806.300000001</v>
      </c>
      <c r="J8626" s="70">
        <v>0</v>
      </c>
      <c r="K8626" s="71">
        <v>1.137</v>
      </c>
      <c r="L8626" s="70">
        <v>0</v>
      </c>
      <c r="M8626" s="71">
        <v>0.78900000000000003</v>
      </c>
      <c r="N8626" s="72"/>
      <c r="O8626" s="73">
        <f>MIN(1,MAX(0,(1/(1+EXP(-(Assumptions!$B$5 + Assumptions!$B$6*$N8626))))*Assumptions!$B$3))</f>
        <v>3.9165722796764356E-2</v>
      </c>
      <c r="P8626" s="73">
        <f>VLOOKUP($F8626,Assumptions!$A$23:$B$27,2,FALSE)*Assumptions!$B$4</f>
        <v>0.35</v>
      </c>
      <c r="Q8626" s="74">
        <f t="shared" si="268"/>
        <v>240764.70908065219</v>
      </c>
      <c r="R8626" s="75" t="str">
        <f>IF($O8626&lt;Assumptions!$B$17,"A",IF($O8626&lt;Assumptions!$B$18,"B",IF($O8626&lt;Assumptions!$B$19,"C",IF($O8626&lt;Assumptions!$B$20,"D","E"))))</f>
        <v>B</v>
      </c>
      <c r="S8626" s="75">
        <f t="shared" si="269"/>
        <v>0</v>
      </c>
    </row>
    <row r="8627" spans="1:19" ht="17.399999999999999" x14ac:dyDescent="0.3">
      <c r="A8627" s="39" t="s">
        <v>1302</v>
      </c>
      <c r="B8627" s="39" t="s">
        <v>41</v>
      </c>
      <c r="C8627" s="39" t="s">
        <v>144</v>
      </c>
      <c r="D8627" s="39" t="s">
        <v>34</v>
      </c>
      <c r="E8627" s="70" t="s">
        <v>46</v>
      </c>
      <c r="F8627" s="70" t="s">
        <v>28</v>
      </c>
      <c r="G8627" s="78">
        <v>45847</v>
      </c>
      <c r="H8627" s="78">
        <v>45962</v>
      </c>
      <c r="I8627" s="69">
        <v>17073065.109999999</v>
      </c>
      <c r="J8627" s="70">
        <v>0</v>
      </c>
      <c r="K8627" s="71">
        <v>1.0880000000000001</v>
      </c>
      <c r="L8627" s="70">
        <v>0</v>
      </c>
      <c r="M8627" s="71">
        <v>0.78900000000000003</v>
      </c>
      <c r="N8627" s="72"/>
      <c r="O8627" s="73">
        <f>MIN(1,MAX(0,(1/(1+EXP(-(Assumptions!$B$5 + Assumptions!$B$6*$N8627))))*Assumptions!$B$3))</f>
        <v>3.9165722796764356E-2</v>
      </c>
      <c r="P8627" s="73">
        <f>VLOOKUP($F8627,Assumptions!$A$23:$B$27,2,FALSE)*Assumptions!$B$4</f>
        <v>0.35</v>
      </c>
      <c r="Q8627" s="74">
        <f t="shared" si="268"/>
        <v>234037.62738627917</v>
      </c>
      <c r="R8627" s="75" t="str">
        <f>IF($O8627&lt;Assumptions!$B$17,"A",IF($O8627&lt;Assumptions!$B$18,"B",IF($O8627&lt;Assumptions!$B$19,"C",IF($O8627&lt;Assumptions!$B$20,"D","E"))))</f>
        <v>B</v>
      </c>
      <c r="S8627" s="75">
        <f t="shared" si="269"/>
        <v>0</v>
      </c>
    </row>
    <row r="8628" spans="1:19" ht="17.399999999999999" x14ac:dyDescent="0.3">
      <c r="A8628" s="39" t="s">
        <v>1302</v>
      </c>
      <c r="B8628" s="39" t="s">
        <v>41</v>
      </c>
      <c r="C8628" s="39" t="s">
        <v>144</v>
      </c>
      <c r="D8628" s="39" t="s">
        <v>34</v>
      </c>
      <c r="E8628" s="70" t="s">
        <v>46</v>
      </c>
      <c r="F8628" s="70" t="s">
        <v>28</v>
      </c>
      <c r="G8628" s="78">
        <v>45847</v>
      </c>
      <c r="H8628" s="78">
        <v>45992</v>
      </c>
      <c r="I8628" s="69">
        <v>16656503.619999999</v>
      </c>
      <c r="J8628" s="70">
        <v>15</v>
      </c>
      <c r="K8628" s="71">
        <v>1.1040000000000001</v>
      </c>
      <c r="L8628" s="70">
        <v>0</v>
      </c>
      <c r="M8628" s="71">
        <v>0.78900000000000003</v>
      </c>
      <c r="N8628" s="72"/>
      <c r="O8628" s="73">
        <f>MIN(1,MAX(0,(1/(1+EXP(-(Assumptions!$B$5 + Assumptions!$B$6*$N8628))))*Assumptions!$B$3))</f>
        <v>3.9165722796764356E-2</v>
      </c>
      <c r="P8628" s="73">
        <f>VLOOKUP($F8628,Assumptions!$A$23:$B$27,2,FALSE)*Assumptions!$B$4</f>
        <v>0.35</v>
      </c>
      <c r="Q8628" s="74">
        <f t="shared" si="268"/>
        <v>228327.40124047769</v>
      </c>
      <c r="R8628" s="75" t="str">
        <f>IF($O8628&lt;Assumptions!$B$17,"A",IF($O8628&lt;Assumptions!$B$18,"B",IF($O8628&lt;Assumptions!$B$19,"C",IF($O8628&lt;Assumptions!$B$20,"D","E"))))</f>
        <v>B</v>
      </c>
      <c r="S8628" s="75">
        <f t="shared" si="269"/>
        <v>0</v>
      </c>
    </row>
    <row r="8629" spans="1:19" ht="17.399999999999999" x14ac:dyDescent="0.3">
      <c r="A8629" s="39" t="s">
        <v>1303</v>
      </c>
      <c r="B8629" s="39" t="s">
        <v>68</v>
      </c>
      <c r="C8629" s="39" t="s">
        <v>144</v>
      </c>
      <c r="D8629" s="39" t="s">
        <v>45</v>
      </c>
      <c r="E8629" s="70" t="s">
        <v>46</v>
      </c>
      <c r="F8629" s="70" t="s">
        <v>40</v>
      </c>
      <c r="G8629" s="78">
        <v>44615</v>
      </c>
      <c r="H8629" s="78">
        <v>45658</v>
      </c>
      <c r="I8629" s="69">
        <v>11623514.539999999</v>
      </c>
      <c r="J8629" s="70">
        <v>15</v>
      </c>
      <c r="K8629" s="71">
        <v>0.95899999999999996</v>
      </c>
      <c r="L8629" s="70">
        <v>0</v>
      </c>
      <c r="M8629" s="71">
        <v>1.006</v>
      </c>
      <c r="N8629" s="72"/>
      <c r="O8629" s="73">
        <f>MIN(1,MAX(0,(1/(1+EXP(-(Assumptions!$B$5 + Assumptions!$B$6*$N8629))))*Assumptions!$B$3))</f>
        <v>3.9165722796764356E-2</v>
      </c>
      <c r="P8629" s="73">
        <f>VLOOKUP($F8629,Assumptions!$A$23:$B$27,2,FALSE)*Assumptions!$B$4</f>
        <v>0.7</v>
      </c>
      <c r="Q8629" s="74">
        <f t="shared" si="268"/>
        <v>318670.34387845994</v>
      </c>
      <c r="R8629" s="75" t="str">
        <f>IF($O8629&lt;Assumptions!$B$17,"A",IF($O8629&lt;Assumptions!$B$18,"B",IF($O8629&lt;Assumptions!$B$19,"C",IF($O8629&lt;Assumptions!$B$20,"D","E"))))</f>
        <v>B</v>
      </c>
      <c r="S8629" s="75">
        <f t="shared" si="269"/>
        <v>0</v>
      </c>
    </row>
    <row r="8630" spans="1:19" ht="17.399999999999999" x14ac:dyDescent="0.3">
      <c r="A8630" s="39" t="s">
        <v>1303</v>
      </c>
      <c r="B8630" s="39" t="s">
        <v>68</v>
      </c>
      <c r="C8630" s="39" t="s">
        <v>144</v>
      </c>
      <c r="D8630" s="39" t="s">
        <v>45</v>
      </c>
      <c r="E8630" s="70" t="s">
        <v>46</v>
      </c>
      <c r="F8630" s="70" t="s">
        <v>40</v>
      </c>
      <c r="G8630" s="78">
        <v>44615</v>
      </c>
      <c r="H8630" s="78">
        <v>45689</v>
      </c>
      <c r="I8630" s="69">
        <v>11341303.18</v>
      </c>
      <c r="J8630" s="70">
        <v>0</v>
      </c>
      <c r="K8630" s="71">
        <v>0.996</v>
      </c>
      <c r="L8630" s="70">
        <v>0</v>
      </c>
      <c r="M8630" s="71">
        <v>1.006</v>
      </c>
      <c r="N8630" s="72"/>
      <c r="O8630" s="73">
        <f>MIN(1,MAX(0,(1/(1+EXP(-(Assumptions!$B$5 + Assumptions!$B$6*$N8630))))*Assumptions!$B$3))</f>
        <v>3.9165722796764356E-2</v>
      </c>
      <c r="P8630" s="73">
        <f>VLOOKUP($F8630,Assumptions!$A$23:$B$27,2,FALSE)*Assumptions!$B$4</f>
        <v>0.7</v>
      </c>
      <c r="Q8630" s="74">
        <f t="shared" si="268"/>
        <v>310933.23555135942</v>
      </c>
      <c r="R8630" s="75" t="str">
        <f>IF($O8630&lt;Assumptions!$B$17,"A",IF($O8630&lt;Assumptions!$B$18,"B",IF($O8630&lt;Assumptions!$B$19,"C",IF($O8630&lt;Assumptions!$B$20,"D","E"))))</f>
        <v>B</v>
      </c>
      <c r="S8630" s="75">
        <f t="shared" si="269"/>
        <v>0</v>
      </c>
    </row>
    <row r="8631" spans="1:19" ht="17.399999999999999" x14ac:dyDescent="0.3">
      <c r="A8631" s="39" t="s">
        <v>1303</v>
      </c>
      <c r="B8631" s="39" t="s">
        <v>68</v>
      </c>
      <c r="C8631" s="39" t="s">
        <v>144</v>
      </c>
      <c r="D8631" s="39" t="s">
        <v>45</v>
      </c>
      <c r="E8631" s="70" t="s">
        <v>46</v>
      </c>
      <c r="F8631" s="70" t="s">
        <v>40</v>
      </c>
      <c r="G8631" s="78">
        <v>44615</v>
      </c>
      <c r="H8631" s="78">
        <v>45717</v>
      </c>
      <c r="I8631" s="69">
        <v>11051655.970000001</v>
      </c>
      <c r="J8631" s="70">
        <v>0</v>
      </c>
      <c r="K8631" s="71">
        <v>1.095</v>
      </c>
      <c r="L8631" s="70">
        <v>0</v>
      </c>
      <c r="M8631" s="71">
        <v>1.006</v>
      </c>
      <c r="N8631" s="72"/>
      <c r="O8631" s="73">
        <f>MIN(1,MAX(0,(1/(1+EXP(-(Assumptions!$B$5 + Assumptions!$B$6*$N8631))))*Assumptions!$B$3))</f>
        <v>3.9165722796764356E-2</v>
      </c>
      <c r="P8631" s="73">
        <f>VLOOKUP($F8631,Assumptions!$A$23:$B$27,2,FALSE)*Assumptions!$B$4</f>
        <v>0.7</v>
      </c>
      <c r="Q8631" s="74">
        <f t="shared" si="268"/>
        <v>302992.26591635816</v>
      </c>
      <c r="R8631" s="75" t="str">
        <f>IF($O8631&lt;Assumptions!$B$17,"A",IF($O8631&lt;Assumptions!$B$18,"B",IF($O8631&lt;Assumptions!$B$19,"C",IF($O8631&lt;Assumptions!$B$20,"D","E"))))</f>
        <v>B</v>
      </c>
      <c r="S8631" s="75">
        <f t="shared" si="269"/>
        <v>0</v>
      </c>
    </row>
    <row r="8632" spans="1:19" ht="17.399999999999999" x14ac:dyDescent="0.3">
      <c r="A8632" s="39" t="s">
        <v>1303</v>
      </c>
      <c r="B8632" s="39" t="s">
        <v>68</v>
      </c>
      <c r="C8632" s="39" t="s">
        <v>144</v>
      </c>
      <c r="D8632" s="39" t="s">
        <v>45</v>
      </c>
      <c r="E8632" s="70" t="s">
        <v>46</v>
      </c>
      <c r="F8632" s="70" t="s">
        <v>40</v>
      </c>
      <c r="G8632" s="78">
        <v>44615</v>
      </c>
      <c r="H8632" s="78">
        <v>45748</v>
      </c>
      <c r="I8632" s="69">
        <v>11051655.970000001</v>
      </c>
      <c r="J8632" s="70">
        <v>185</v>
      </c>
      <c r="K8632" s="71">
        <v>4.2999999999999997E-2</v>
      </c>
      <c r="L8632" s="70">
        <v>0</v>
      </c>
      <c r="M8632" s="71">
        <v>1.006</v>
      </c>
      <c r="N8632" s="72"/>
      <c r="O8632" s="73">
        <f>MIN(1,MAX(0,(1/(1+EXP(-(Assumptions!$B$5 + Assumptions!$B$6*$N8632))))*Assumptions!$B$3))</f>
        <v>3.9165722796764356E-2</v>
      </c>
      <c r="P8632" s="73">
        <f>VLOOKUP($F8632,Assumptions!$A$23:$B$27,2,FALSE)*Assumptions!$B$4</f>
        <v>0.7</v>
      </c>
      <c r="Q8632" s="74">
        <f t="shared" si="268"/>
        <v>302992.26591635816</v>
      </c>
      <c r="R8632" s="75" t="str">
        <f>IF($O8632&lt;Assumptions!$B$17,"A",IF($O8632&lt;Assumptions!$B$18,"B",IF($O8632&lt;Assumptions!$B$19,"C",IF($O8632&lt;Assumptions!$B$20,"D","E"))))</f>
        <v>B</v>
      </c>
      <c r="S8632" s="75">
        <f t="shared" si="269"/>
        <v>1</v>
      </c>
    </row>
    <row r="8633" spans="1:19" ht="17.399999999999999" x14ac:dyDescent="0.3">
      <c r="A8633" s="39" t="s">
        <v>1303</v>
      </c>
      <c r="B8633" s="39" t="s">
        <v>68</v>
      </c>
      <c r="C8633" s="39" t="s">
        <v>144</v>
      </c>
      <c r="D8633" s="39" t="s">
        <v>45</v>
      </c>
      <c r="E8633" s="70" t="s">
        <v>46</v>
      </c>
      <c r="F8633" s="70" t="s">
        <v>40</v>
      </c>
      <c r="G8633" s="78">
        <v>44615</v>
      </c>
      <c r="H8633" s="78">
        <v>45778</v>
      </c>
      <c r="I8633" s="69">
        <v>11051655.970000001</v>
      </c>
      <c r="J8633" s="70">
        <v>999</v>
      </c>
      <c r="K8633" s="71">
        <v>0.17799999999999999</v>
      </c>
      <c r="L8633" s="70">
        <v>0</v>
      </c>
      <c r="M8633" s="71">
        <v>1.006</v>
      </c>
      <c r="N8633" s="72"/>
      <c r="O8633" s="73">
        <f>MIN(1,MAX(0,(1/(1+EXP(-(Assumptions!$B$5 + Assumptions!$B$6*$N8633))))*Assumptions!$B$3))</f>
        <v>3.9165722796764356E-2</v>
      </c>
      <c r="P8633" s="73">
        <f>VLOOKUP($F8633,Assumptions!$A$23:$B$27,2,FALSE)*Assumptions!$B$4</f>
        <v>0.7</v>
      </c>
      <c r="Q8633" s="74">
        <f t="shared" si="268"/>
        <v>302992.26591635816</v>
      </c>
      <c r="R8633" s="75" t="str">
        <f>IF($O8633&lt;Assumptions!$B$17,"A",IF($O8633&lt;Assumptions!$B$18,"B",IF($O8633&lt;Assumptions!$B$19,"C",IF($O8633&lt;Assumptions!$B$20,"D","E"))))</f>
        <v>B</v>
      </c>
      <c r="S8633" s="75">
        <f t="shared" si="269"/>
        <v>1</v>
      </c>
    </row>
    <row r="8634" spans="1:19" ht="17.399999999999999" x14ac:dyDescent="0.3">
      <c r="A8634" s="39" t="s">
        <v>1303</v>
      </c>
      <c r="B8634" s="39" t="s">
        <v>68</v>
      </c>
      <c r="C8634" s="39" t="s">
        <v>144</v>
      </c>
      <c r="D8634" s="39" t="s">
        <v>45</v>
      </c>
      <c r="E8634" s="70" t="s">
        <v>46</v>
      </c>
      <c r="F8634" s="70" t="s">
        <v>40</v>
      </c>
      <c r="G8634" s="78">
        <v>44615</v>
      </c>
      <c r="H8634" s="78">
        <v>45809</v>
      </c>
      <c r="I8634" s="69">
        <v>11051655.970000001</v>
      </c>
      <c r="J8634" s="70">
        <v>999</v>
      </c>
      <c r="K8634" s="71">
        <v>7.4999999999999997E-2</v>
      </c>
      <c r="L8634" s="70">
        <v>0</v>
      </c>
      <c r="M8634" s="71">
        <v>1.006</v>
      </c>
      <c r="N8634" s="72"/>
      <c r="O8634" s="73">
        <f>MIN(1,MAX(0,(1/(1+EXP(-(Assumptions!$B$5 + Assumptions!$B$6*$N8634))))*Assumptions!$B$3))</f>
        <v>3.9165722796764356E-2</v>
      </c>
      <c r="P8634" s="73">
        <f>VLOOKUP($F8634,Assumptions!$A$23:$B$27,2,FALSE)*Assumptions!$B$4</f>
        <v>0.7</v>
      </c>
      <c r="Q8634" s="74">
        <f t="shared" si="268"/>
        <v>302992.26591635816</v>
      </c>
      <c r="R8634" s="75" t="str">
        <f>IF($O8634&lt;Assumptions!$B$17,"A",IF($O8634&lt;Assumptions!$B$18,"B",IF($O8634&lt;Assumptions!$B$19,"C",IF($O8634&lt;Assumptions!$B$20,"D","E"))))</f>
        <v>B</v>
      </c>
      <c r="S8634" s="75">
        <f t="shared" si="269"/>
        <v>1</v>
      </c>
    </row>
    <row r="8635" spans="1:19" ht="17.399999999999999" x14ac:dyDescent="0.3">
      <c r="A8635" s="39" t="s">
        <v>1303</v>
      </c>
      <c r="B8635" s="39" t="s">
        <v>68</v>
      </c>
      <c r="C8635" s="39" t="s">
        <v>144</v>
      </c>
      <c r="D8635" s="39" t="s">
        <v>45</v>
      </c>
      <c r="E8635" s="70" t="s">
        <v>46</v>
      </c>
      <c r="F8635" s="70" t="s">
        <v>40</v>
      </c>
      <c r="G8635" s="78">
        <v>44615</v>
      </c>
      <c r="H8635" s="78">
        <v>45839</v>
      </c>
      <c r="I8635" s="69">
        <v>11051655.970000001</v>
      </c>
      <c r="J8635" s="70">
        <v>999</v>
      </c>
      <c r="K8635" s="71">
        <v>0.182</v>
      </c>
      <c r="L8635" s="70">
        <v>0</v>
      </c>
      <c r="M8635" s="71">
        <v>1.006</v>
      </c>
      <c r="N8635" s="72"/>
      <c r="O8635" s="73">
        <f>MIN(1,MAX(0,(1/(1+EXP(-(Assumptions!$B$5 + Assumptions!$B$6*$N8635))))*Assumptions!$B$3))</f>
        <v>3.9165722796764356E-2</v>
      </c>
      <c r="P8635" s="73">
        <f>VLOOKUP($F8635,Assumptions!$A$23:$B$27,2,FALSE)*Assumptions!$B$4</f>
        <v>0.7</v>
      </c>
      <c r="Q8635" s="74">
        <f t="shared" si="268"/>
        <v>302992.26591635816</v>
      </c>
      <c r="R8635" s="75" t="str">
        <f>IF($O8635&lt;Assumptions!$B$17,"A",IF($O8635&lt;Assumptions!$B$18,"B",IF($O8635&lt;Assumptions!$B$19,"C",IF($O8635&lt;Assumptions!$B$20,"D","E"))))</f>
        <v>B</v>
      </c>
      <c r="S8635" s="75">
        <f t="shared" si="269"/>
        <v>1</v>
      </c>
    </row>
    <row r="8636" spans="1:19" ht="17.399999999999999" x14ac:dyDescent="0.3">
      <c r="A8636" s="39" t="s">
        <v>1303</v>
      </c>
      <c r="B8636" s="39" t="s">
        <v>68</v>
      </c>
      <c r="C8636" s="39" t="s">
        <v>144</v>
      </c>
      <c r="D8636" s="39" t="s">
        <v>45</v>
      </c>
      <c r="E8636" s="70" t="s">
        <v>46</v>
      </c>
      <c r="F8636" s="70" t="s">
        <v>40</v>
      </c>
      <c r="G8636" s="78">
        <v>44615</v>
      </c>
      <c r="H8636" s="78">
        <v>45870</v>
      </c>
      <c r="I8636" s="69">
        <v>11051655.970000001</v>
      </c>
      <c r="J8636" s="70">
        <v>999</v>
      </c>
      <c r="K8636" s="71">
        <v>0.12</v>
      </c>
      <c r="L8636" s="70">
        <v>0</v>
      </c>
      <c r="M8636" s="71">
        <v>1.006</v>
      </c>
      <c r="N8636" s="72"/>
      <c r="O8636" s="73">
        <f>MIN(1,MAX(0,(1/(1+EXP(-(Assumptions!$B$5 + Assumptions!$B$6*$N8636))))*Assumptions!$B$3))</f>
        <v>3.9165722796764356E-2</v>
      </c>
      <c r="P8636" s="73">
        <f>VLOOKUP($F8636,Assumptions!$A$23:$B$27,2,FALSE)*Assumptions!$B$4</f>
        <v>0.7</v>
      </c>
      <c r="Q8636" s="74">
        <f t="shared" si="268"/>
        <v>302992.26591635816</v>
      </c>
      <c r="R8636" s="75" t="str">
        <f>IF($O8636&lt;Assumptions!$B$17,"A",IF($O8636&lt;Assumptions!$B$18,"B",IF($O8636&lt;Assumptions!$B$19,"C",IF($O8636&lt;Assumptions!$B$20,"D","E"))))</f>
        <v>B</v>
      </c>
      <c r="S8636" s="75">
        <f t="shared" si="269"/>
        <v>1</v>
      </c>
    </row>
    <row r="8637" spans="1:19" ht="17.399999999999999" x14ac:dyDescent="0.3">
      <c r="A8637" s="39" t="s">
        <v>1303</v>
      </c>
      <c r="B8637" s="39" t="s">
        <v>68</v>
      </c>
      <c r="C8637" s="39" t="s">
        <v>144</v>
      </c>
      <c r="D8637" s="39" t="s">
        <v>45</v>
      </c>
      <c r="E8637" s="70" t="s">
        <v>46</v>
      </c>
      <c r="F8637" s="70" t="s">
        <v>40</v>
      </c>
      <c r="G8637" s="78">
        <v>44615</v>
      </c>
      <c r="H8637" s="78">
        <v>45901</v>
      </c>
      <c r="I8637" s="69">
        <v>11051655.970000001</v>
      </c>
      <c r="J8637" s="70">
        <v>999</v>
      </c>
      <c r="K8637" s="71">
        <v>8.2000000000000003E-2</v>
      </c>
      <c r="L8637" s="70">
        <v>0</v>
      </c>
      <c r="M8637" s="71">
        <v>1.006</v>
      </c>
      <c r="N8637" s="72"/>
      <c r="O8637" s="73">
        <f>MIN(1,MAX(0,(1/(1+EXP(-(Assumptions!$B$5 + Assumptions!$B$6*$N8637))))*Assumptions!$B$3))</f>
        <v>3.9165722796764356E-2</v>
      </c>
      <c r="P8637" s="73">
        <f>VLOOKUP($F8637,Assumptions!$A$23:$B$27,2,FALSE)*Assumptions!$B$4</f>
        <v>0.7</v>
      </c>
      <c r="Q8637" s="74">
        <f t="shared" si="268"/>
        <v>302992.26591635816</v>
      </c>
      <c r="R8637" s="75" t="str">
        <f>IF($O8637&lt;Assumptions!$B$17,"A",IF($O8637&lt;Assumptions!$B$18,"B",IF($O8637&lt;Assumptions!$B$19,"C",IF($O8637&lt;Assumptions!$B$20,"D","E"))))</f>
        <v>B</v>
      </c>
      <c r="S8637" s="75">
        <f t="shared" si="269"/>
        <v>1</v>
      </c>
    </row>
    <row r="8638" spans="1:19" ht="17.399999999999999" x14ac:dyDescent="0.3">
      <c r="A8638" s="39" t="s">
        <v>1303</v>
      </c>
      <c r="B8638" s="39" t="s">
        <v>68</v>
      </c>
      <c r="C8638" s="39" t="s">
        <v>144</v>
      </c>
      <c r="D8638" s="39" t="s">
        <v>45</v>
      </c>
      <c r="E8638" s="70" t="s">
        <v>46</v>
      </c>
      <c r="F8638" s="70" t="s">
        <v>40</v>
      </c>
      <c r="G8638" s="78">
        <v>44615</v>
      </c>
      <c r="H8638" s="78">
        <v>45931</v>
      </c>
      <c r="I8638" s="69">
        <v>11051655.970000001</v>
      </c>
      <c r="J8638" s="70">
        <v>999</v>
      </c>
      <c r="K8638" s="71">
        <v>1.9E-2</v>
      </c>
      <c r="L8638" s="70">
        <v>0</v>
      </c>
      <c r="M8638" s="71">
        <v>1.006</v>
      </c>
      <c r="N8638" s="72"/>
      <c r="O8638" s="73">
        <f>MIN(1,MAX(0,(1/(1+EXP(-(Assumptions!$B$5 + Assumptions!$B$6*$N8638))))*Assumptions!$B$3))</f>
        <v>3.9165722796764356E-2</v>
      </c>
      <c r="P8638" s="73">
        <f>VLOOKUP($F8638,Assumptions!$A$23:$B$27,2,FALSE)*Assumptions!$B$4</f>
        <v>0.7</v>
      </c>
      <c r="Q8638" s="74">
        <f t="shared" si="268"/>
        <v>302992.26591635816</v>
      </c>
      <c r="R8638" s="75" t="str">
        <f>IF($O8638&lt;Assumptions!$B$17,"A",IF($O8638&lt;Assumptions!$B$18,"B",IF($O8638&lt;Assumptions!$B$19,"C",IF($O8638&lt;Assumptions!$B$20,"D","E"))))</f>
        <v>B</v>
      </c>
      <c r="S8638" s="75">
        <f t="shared" si="269"/>
        <v>1</v>
      </c>
    </row>
    <row r="8639" spans="1:19" ht="17.399999999999999" x14ac:dyDescent="0.3">
      <c r="A8639" s="39" t="s">
        <v>1303</v>
      </c>
      <c r="B8639" s="39" t="s">
        <v>68</v>
      </c>
      <c r="C8639" s="39" t="s">
        <v>144</v>
      </c>
      <c r="D8639" s="39" t="s">
        <v>45</v>
      </c>
      <c r="E8639" s="70" t="s">
        <v>46</v>
      </c>
      <c r="F8639" s="70" t="s">
        <v>40</v>
      </c>
      <c r="G8639" s="78">
        <v>44615</v>
      </c>
      <c r="H8639" s="78">
        <v>45962</v>
      </c>
      <c r="I8639" s="69">
        <v>11051655.970000001</v>
      </c>
      <c r="J8639" s="70">
        <v>999</v>
      </c>
      <c r="K8639" s="71">
        <v>0.14899999999999999</v>
      </c>
      <c r="L8639" s="70">
        <v>0</v>
      </c>
      <c r="M8639" s="71">
        <v>1.006</v>
      </c>
      <c r="N8639" s="72"/>
      <c r="O8639" s="73">
        <f>MIN(1,MAX(0,(1/(1+EXP(-(Assumptions!$B$5 + Assumptions!$B$6*$N8639))))*Assumptions!$B$3))</f>
        <v>3.9165722796764356E-2</v>
      </c>
      <c r="P8639" s="73">
        <f>VLOOKUP($F8639,Assumptions!$A$23:$B$27,2,FALSE)*Assumptions!$B$4</f>
        <v>0.7</v>
      </c>
      <c r="Q8639" s="74">
        <f t="shared" si="268"/>
        <v>302992.26591635816</v>
      </c>
      <c r="R8639" s="75" t="str">
        <f>IF($O8639&lt;Assumptions!$B$17,"A",IF($O8639&lt;Assumptions!$B$18,"B",IF($O8639&lt;Assumptions!$B$19,"C",IF($O8639&lt;Assumptions!$B$20,"D","E"))))</f>
        <v>B</v>
      </c>
      <c r="S8639" s="75">
        <f t="shared" si="269"/>
        <v>1</v>
      </c>
    </row>
    <row r="8640" spans="1:19" ht="17.399999999999999" x14ac:dyDescent="0.3">
      <c r="A8640" s="39" t="s">
        <v>1303</v>
      </c>
      <c r="B8640" s="39" t="s">
        <v>68</v>
      </c>
      <c r="C8640" s="39" t="s">
        <v>144</v>
      </c>
      <c r="D8640" s="39" t="s">
        <v>45</v>
      </c>
      <c r="E8640" s="70" t="s">
        <v>46</v>
      </c>
      <c r="F8640" s="70" t="s">
        <v>40</v>
      </c>
      <c r="G8640" s="78">
        <v>44615</v>
      </c>
      <c r="H8640" s="78">
        <v>45992</v>
      </c>
      <c r="I8640" s="69">
        <v>11051655.970000001</v>
      </c>
      <c r="J8640" s="70">
        <v>999</v>
      </c>
      <c r="K8640" s="71">
        <v>8.5000000000000006E-2</v>
      </c>
      <c r="L8640" s="70">
        <v>0</v>
      </c>
      <c r="M8640" s="71">
        <v>1.006</v>
      </c>
      <c r="N8640" s="72"/>
      <c r="O8640" s="73">
        <f>MIN(1,MAX(0,(1/(1+EXP(-(Assumptions!$B$5 + Assumptions!$B$6*$N8640))))*Assumptions!$B$3))</f>
        <v>3.9165722796764356E-2</v>
      </c>
      <c r="P8640" s="73">
        <f>VLOOKUP($F8640,Assumptions!$A$23:$B$27,2,FALSE)*Assumptions!$B$4</f>
        <v>0.7</v>
      </c>
      <c r="Q8640" s="74">
        <f t="shared" si="268"/>
        <v>302992.26591635816</v>
      </c>
      <c r="R8640" s="75" t="str">
        <f>IF($O8640&lt;Assumptions!$B$17,"A",IF($O8640&lt;Assumptions!$B$18,"B",IF($O8640&lt;Assumptions!$B$19,"C",IF($O8640&lt;Assumptions!$B$20,"D","E"))))</f>
        <v>B</v>
      </c>
      <c r="S8640" s="75">
        <f t="shared" si="269"/>
        <v>1</v>
      </c>
    </row>
    <row r="8641" spans="1:19" ht="17.399999999999999" x14ac:dyDescent="0.3">
      <c r="A8641" s="39" t="s">
        <v>1304</v>
      </c>
      <c r="B8641" s="39" t="s">
        <v>94</v>
      </c>
      <c r="C8641" s="39" t="s">
        <v>135</v>
      </c>
      <c r="D8641" s="39" t="s">
        <v>26</v>
      </c>
      <c r="E8641" s="70" t="s">
        <v>46</v>
      </c>
      <c r="F8641" s="70" t="s">
        <v>24</v>
      </c>
      <c r="G8641" s="78">
        <v>43569</v>
      </c>
      <c r="H8641" s="78">
        <v>45658</v>
      </c>
      <c r="I8641" s="69">
        <v>4777166.24</v>
      </c>
      <c r="J8641" s="70">
        <v>0</v>
      </c>
      <c r="K8641" s="71">
        <v>0.995</v>
      </c>
      <c r="L8641" s="70">
        <v>0</v>
      </c>
      <c r="M8641" s="71">
        <v>0.71399999999999997</v>
      </c>
      <c r="N8641" s="72"/>
      <c r="O8641" s="73">
        <f>MIN(1,MAX(0,(1/(1+EXP(-(Assumptions!$B$5 + Assumptions!$B$6*$N8641))))*Assumptions!$B$3))</f>
        <v>3.9165722796764356E-2</v>
      </c>
      <c r="P8641" s="73">
        <f>VLOOKUP($F8641,Assumptions!$A$23:$B$27,2,FALSE)*Assumptions!$B$4</f>
        <v>0.2</v>
      </c>
      <c r="Q8641" s="74">
        <f t="shared" ref="Q8641:Q8704" si="270">$I8641*$O8641*$P8641</f>
        <v>37420.233741980213</v>
      </c>
      <c r="R8641" s="75" t="str">
        <f>IF($O8641&lt;Assumptions!$B$17,"A",IF($O8641&lt;Assumptions!$B$18,"B",IF($O8641&lt;Assumptions!$B$19,"C",IF($O8641&lt;Assumptions!$B$20,"D","E"))))</f>
        <v>B</v>
      </c>
      <c r="S8641" s="75">
        <f t="shared" ref="S8641:S8704" si="271">--($J8641&gt;=180)</f>
        <v>0</v>
      </c>
    </row>
    <row r="8642" spans="1:19" ht="17.399999999999999" x14ac:dyDescent="0.3">
      <c r="A8642" s="39" t="s">
        <v>1304</v>
      </c>
      <c r="B8642" s="39" t="s">
        <v>94</v>
      </c>
      <c r="C8642" s="39" t="s">
        <v>135</v>
      </c>
      <c r="D8642" s="39" t="s">
        <v>26</v>
      </c>
      <c r="E8642" s="70" t="s">
        <v>46</v>
      </c>
      <c r="F8642" s="70" t="s">
        <v>24</v>
      </c>
      <c r="G8642" s="78">
        <v>43569</v>
      </c>
      <c r="H8642" s="78">
        <v>45689</v>
      </c>
      <c r="I8642" s="69">
        <v>4647137</v>
      </c>
      <c r="J8642" s="70">
        <v>0</v>
      </c>
      <c r="K8642" s="71">
        <v>1.0529999999999999</v>
      </c>
      <c r="L8642" s="70">
        <v>0</v>
      </c>
      <c r="M8642" s="71">
        <v>0.71399999999999997</v>
      </c>
      <c r="N8642" s="72"/>
      <c r="O8642" s="73">
        <f>MIN(1,MAX(0,(1/(1+EXP(-(Assumptions!$B$5 + Assumptions!$B$6*$N8642))))*Assumptions!$B$3))</f>
        <v>3.9165722796764356E-2</v>
      </c>
      <c r="P8642" s="73">
        <f>VLOOKUP($F8642,Assumptions!$A$23:$B$27,2,FALSE)*Assumptions!$B$4</f>
        <v>0.2</v>
      </c>
      <c r="Q8642" s="74">
        <f t="shared" si="270"/>
        <v>36401.695908117421</v>
      </c>
      <c r="R8642" s="75" t="str">
        <f>IF($O8642&lt;Assumptions!$B$17,"A",IF($O8642&lt;Assumptions!$B$18,"B",IF($O8642&lt;Assumptions!$B$19,"C",IF($O8642&lt;Assumptions!$B$20,"D","E"))))</f>
        <v>B</v>
      </c>
      <c r="S8642" s="75">
        <f t="shared" si="271"/>
        <v>0</v>
      </c>
    </row>
    <row r="8643" spans="1:19" ht="17.399999999999999" x14ac:dyDescent="0.3">
      <c r="A8643" s="39" t="s">
        <v>1304</v>
      </c>
      <c r="B8643" s="39" t="s">
        <v>94</v>
      </c>
      <c r="C8643" s="39" t="s">
        <v>135</v>
      </c>
      <c r="D8643" s="39" t="s">
        <v>26</v>
      </c>
      <c r="E8643" s="70" t="s">
        <v>46</v>
      </c>
      <c r="F8643" s="70" t="s">
        <v>24</v>
      </c>
      <c r="G8643" s="78">
        <v>43569</v>
      </c>
      <c r="H8643" s="78">
        <v>45717</v>
      </c>
      <c r="I8643" s="69">
        <v>4496141.6500000004</v>
      </c>
      <c r="J8643" s="70">
        <v>65</v>
      </c>
      <c r="K8643" s="71">
        <v>0.89800000000000002</v>
      </c>
      <c r="L8643" s="70">
        <v>0</v>
      </c>
      <c r="M8643" s="71">
        <v>0.71399999999999997</v>
      </c>
      <c r="N8643" s="72"/>
      <c r="O8643" s="73">
        <f>MIN(1,MAX(0,(1/(1+EXP(-(Assumptions!$B$5 + Assumptions!$B$6*$N8643))))*Assumptions!$B$3))</f>
        <v>3.9165722796764356E-2</v>
      </c>
      <c r="P8643" s="73">
        <f>VLOOKUP($F8643,Assumptions!$A$23:$B$27,2,FALSE)*Assumptions!$B$4</f>
        <v>0.2</v>
      </c>
      <c r="Q8643" s="74">
        <f t="shared" si="270"/>
        <v>35218.92750377734</v>
      </c>
      <c r="R8643" s="75" t="str">
        <f>IF($O8643&lt;Assumptions!$B$17,"A",IF($O8643&lt;Assumptions!$B$18,"B",IF($O8643&lt;Assumptions!$B$19,"C",IF($O8643&lt;Assumptions!$B$20,"D","E"))))</f>
        <v>B</v>
      </c>
      <c r="S8643" s="75">
        <f t="shared" si="271"/>
        <v>0</v>
      </c>
    </row>
    <row r="8644" spans="1:19" ht="17.399999999999999" x14ac:dyDescent="0.3">
      <c r="A8644" s="39" t="s">
        <v>1304</v>
      </c>
      <c r="B8644" s="39" t="s">
        <v>94</v>
      </c>
      <c r="C8644" s="39" t="s">
        <v>135</v>
      </c>
      <c r="D8644" s="39" t="s">
        <v>26</v>
      </c>
      <c r="E8644" s="70" t="s">
        <v>46</v>
      </c>
      <c r="F8644" s="70" t="s">
        <v>24</v>
      </c>
      <c r="G8644" s="78">
        <v>43569</v>
      </c>
      <c r="H8644" s="78">
        <v>45748</v>
      </c>
      <c r="I8644" s="69">
        <v>4357564.75</v>
      </c>
      <c r="J8644" s="70">
        <v>0</v>
      </c>
      <c r="K8644" s="71">
        <v>1.0549999999999999</v>
      </c>
      <c r="L8644" s="70">
        <v>0</v>
      </c>
      <c r="M8644" s="71">
        <v>0.71399999999999997</v>
      </c>
      <c r="N8644" s="72"/>
      <c r="O8644" s="73">
        <f>MIN(1,MAX(0,(1/(1+EXP(-(Assumptions!$B$5 + Assumptions!$B$6*$N8644))))*Assumptions!$B$3))</f>
        <v>3.9165722796764356E-2</v>
      </c>
      <c r="P8644" s="73">
        <f>VLOOKUP($F8644,Assumptions!$A$23:$B$27,2,FALSE)*Assumptions!$B$4</f>
        <v>0.2</v>
      </c>
      <c r="Q8644" s="74">
        <f t="shared" si="270"/>
        <v>34133.434613490354</v>
      </c>
      <c r="R8644" s="75" t="str">
        <f>IF($O8644&lt;Assumptions!$B$17,"A",IF($O8644&lt;Assumptions!$B$18,"B",IF($O8644&lt;Assumptions!$B$19,"C",IF($O8644&lt;Assumptions!$B$20,"D","E"))))</f>
        <v>B</v>
      </c>
      <c r="S8644" s="75">
        <f t="shared" si="271"/>
        <v>0</v>
      </c>
    </row>
    <row r="8645" spans="1:19" ht="17.399999999999999" x14ac:dyDescent="0.3">
      <c r="A8645" s="39" t="s">
        <v>1304</v>
      </c>
      <c r="B8645" s="39" t="s">
        <v>94</v>
      </c>
      <c r="C8645" s="39" t="s">
        <v>135</v>
      </c>
      <c r="D8645" s="39" t="s">
        <v>26</v>
      </c>
      <c r="E8645" s="70" t="s">
        <v>46</v>
      </c>
      <c r="F8645" s="70" t="s">
        <v>24</v>
      </c>
      <c r="G8645" s="78">
        <v>43569</v>
      </c>
      <c r="H8645" s="78">
        <v>45778</v>
      </c>
      <c r="I8645" s="69">
        <v>4230572.21</v>
      </c>
      <c r="J8645" s="70">
        <v>0</v>
      </c>
      <c r="K8645" s="71">
        <v>0.97199999999999998</v>
      </c>
      <c r="L8645" s="70">
        <v>0</v>
      </c>
      <c r="M8645" s="71">
        <v>0.71399999999999997</v>
      </c>
      <c r="N8645" s="72"/>
      <c r="O8645" s="73">
        <f>MIN(1,MAX(0,(1/(1+EXP(-(Assumptions!$B$5 + Assumptions!$B$6*$N8645))))*Assumptions!$B$3))</f>
        <v>3.9165722796764356E-2</v>
      </c>
      <c r="P8645" s="73">
        <f>VLOOKUP($F8645,Assumptions!$A$23:$B$27,2,FALSE)*Assumptions!$B$4</f>
        <v>0.2</v>
      </c>
      <c r="Q8645" s="74">
        <f t="shared" si="270"/>
        <v>33138.683689710953</v>
      </c>
      <c r="R8645" s="75" t="str">
        <f>IF($O8645&lt;Assumptions!$B$17,"A",IF($O8645&lt;Assumptions!$B$18,"B",IF($O8645&lt;Assumptions!$B$19,"C",IF($O8645&lt;Assumptions!$B$20,"D","E"))))</f>
        <v>B</v>
      </c>
      <c r="S8645" s="75">
        <f t="shared" si="271"/>
        <v>0</v>
      </c>
    </row>
    <row r="8646" spans="1:19" ht="17.399999999999999" x14ac:dyDescent="0.3">
      <c r="A8646" s="39" t="s">
        <v>1304</v>
      </c>
      <c r="B8646" s="39" t="s">
        <v>94</v>
      </c>
      <c r="C8646" s="39" t="s">
        <v>135</v>
      </c>
      <c r="D8646" s="39" t="s">
        <v>26</v>
      </c>
      <c r="E8646" s="70" t="s">
        <v>46</v>
      </c>
      <c r="F8646" s="70" t="s">
        <v>24</v>
      </c>
      <c r="G8646" s="78">
        <v>43569</v>
      </c>
      <c r="H8646" s="78">
        <v>45809</v>
      </c>
      <c r="I8646" s="69">
        <v>4096766.36</v>
      </c>
      <c r="J8646" s="70">
        <v>0</v>
      </c>
      <c r="K8646" s="71">
        <v>0.95599999999999996</v>
      </c>
      <c r="L8646" s="70">
        <v>0</v>
      </c>
      <c r="M8646" s="71">
        <v>0.71399999999999997</v>
      </c>
      <c r="N8646" s="72"/>
      <c r="O8646" s="73">
        <f>MIN(1,MAX(0,(1/(1+EXP(-(Assumptions!$B$5 + Assumptions!$B$6*$N8646))))*Assumptions!$B$3))</f>
        <v>3.9165722796764356E-2</v>
      </c>
      <c r="P8646" s="73">
        <f>VLOOKUP($F8646,Assumptions!$A$23:$B$27,2,FALSE)*Assumptions!$B$4</f>
        <v>0.2</v>
      </c>
      <c r="Q8646" s="74">
        <f t="shared" si="270"/>
        <v>32090.563123773867</v>
      </c>
      <c r="R8646" s="75" t="str">
        <f>IF($O8646&lt;Assumptions!$B$17,"A",IF($O8646&lt;Assumptions!$B$18,"B",IF($O8646&lt;Assumptions!$B$19,"C",IF($O8646&lt;Assumptions!$B$20,"D","E"))))</f>
        <v>B</v>
      </c>
      <c r="S8646" s="75">
        <f t="shared" si="271"/>
        <v>0</v>
      </c>
    </row>
    <row r="8647" spans="1:19" ht="17.399999999999999" x14ac:dyDescent="0.3">
      <c r="A8647" s="39" t="s">
        <v>1304</v>
      </c>
      <c r="B8647" s="39" t="s">
        <v>94</v>
      </c>
      <c r="C8647" s="39" t="s">
        <v>135</v>
      </c>
      <c r="D8647" s="39" t="s">
        <v>26</v>
      </c>
      <c r="E8647" s="70" t="s">
        <v>46</v>
      </c>
      <c r="F8647" s="70" t="s">
        <v>24</v>
      </c>
      <c r="G8647" s="78">
        <v>43569</v>
      </c>
      <c r="H8647" s="78">
        <v>45839</v>
      </c>
      <c r="I8647" s="69">
        <v>3966891.78</v>
      </c>
      <c r="J8647" s="70">
        <v>15</v>
      </c>
      <c r="K8647" s="71">
        <v>0.95099999999999996</v>
      </c>
      <c r="L8647" s="70">
        <v>0</v>
      </c>
      <c r="M8647" s="71">
        <v>0.71399999999999997</v>
      </c>
      <c r="N8647" s="72"/>
      <c r="O8647" s="73">
        <f>MIN(1,MAX(0,(1/(1+EXP(-(Assumptions!$B$5 + Assumptions!$B$6*$N8647))))*Assumptions!$B$3))</f>
        <v>3.9165722796764356E-2</v>
      </c>
      <c r="P8647" s="73">
        <f>VLOOKUP($F8647,Assumptions!$A$23:$B$27,2,FALSE)*Assumptions!$B$4</f>
        <v>0.2</v>
      </c>
      <c r="Q8647" s="74">
        <f t="shared" si="270"/>
        <v>31073.23676404863</v>
      </c>
      <c r="R8647" s="75" t="str">
        <f>IF($O8647&lt;Assumptions!$B$17,"A",IF($O8647&lt;Assumptions!$B$18,"B",IF($O8647&lt;Assumptions!$B$19,"C",IF($O8647&lt;Assumptions!$B$20,"D","E"))))</f>
        <v>B</v>
      </c>
      <c r="S8647" s="75">
        <f t="shared" si="271"/>
        <v>0</v>
      </c>
    </row>
    <row r="8648" spans="1:19" ht="17.399999999999999" x14ac:dyDescent="0.3">
      <c r="A8648" s="39" t="s">
        <v>1304</v>
      </c>
      <c r="B8648" s="39" t="s">
        <v>94</v>
      </c>
      <c r="C8648" s="39" t="s">
        <v>135</v>
      </c>
      <c r="D8648" s="39" t="s">
        <v>26</v>
      </c>
      <c r="E8648" s="70" t="s">
        <v>46</v>
      </c>
      <c r="F8648" s="70" t="s">
        <v>24</v>
      </c>
      <c r="G8648" s="78">
        <v>43569</v>
      </c>
      <c r="H8648" s="78">
        <v>45870</v>
      </c>
      <c r="I8648" s="69">
        <v>3855526.4</v>
      </c>
      <c r="J8648" s="70">
        <v>0</v>
      </c>
      <c r="K8648" s="71">
        <v>1.1100000000000001</v>
      </c>
      <c r="L8648" s="70">
        <v>0</v>
      </c>
      <c r="M8648" s="71">
        <v>0.71399999999999997</v>
      </c>
      <c r="N8648" s="72"/>
      <c r="O8648" s="73">
        <f>MIN(1,MAX(0,(1/(1+EXP(-(Assumptions!$B$5 + Assumptions!$B$6*$N8648))))*Assumptions!$B$3))</f>
        <v>3.9165722796764356E-2</v>
      </c>
      <c r="P8648" s="73">
        <f>VLOOKUP($F8648,Assumptions!$A$23:$B$27,2,FALSE)*Assumptions!$B$4</f>
        <v>0.2</v>
      </c>
      <c r="Q8648" s="74">
        <f t="shared" si="270"/>
        <v>30200.895643601365</v>
      </c>
      <c r="R8648" s="75" t="str">
        <f>IF($O8648&lt;Assumptions!$B$17,"A",IF($O8648&lt;Assumptions!$B$18,"B",IF($O8648&lt;Assumptions!$B$19,"C",IF($O8648&lt;Assumptions!$B$20,"D","E"))))</f>
        <v>B</v>
      </c>
      <c r="S8648" s="75">
        <f t="shared" si="271"/>
        <v>0</v>
      </c>
    </row>
    <row r="8649" spans="1:19" ht="17.399999999999999" x14ac:dyDescent="0.3">
      <c r="A8649" s="39" t="s">
        <v>1304</v>
      </c>
      <c r="B8649" s="39" t="s">
        <v>94</v>
      </c>
      <c r="C8649" s="39" t="s">
        <v>135</v>
      </c>
      <c r="D8649" s="39" t="s">
        <v>26</v>
      </c>
      <c r="E8649" s="70" t="s">
        <v>46</v>
      </c>
      <c r="F8649" s="70" t="s">
        <v>24</v>
      </c>
      <c r="G8649" s="78">
        <v>43569</v>
      </c>
      <c r="H8649" s="78">
        <v>45901</v>
      </c>
      <c r="I8649" s="69">
        <v>3750752</v>
      </c>
      <c r="J8649" s="70">
        <v>0</v>
      </c>
      <c r="K8649" s="71">
        <v>1.149</v>
      </c>
      <c r="L8649" s="70">
        <v>0</v>
      </c>
      <c r="M8649" s="71">
        <v>0.71399999999999997</v>
      </c>
      <c r="N8649" s="72"/>
      <c r="O8649" s="73">
        <f>MIN(1,MAX(0,(1/(1+EXP(-(Assumptions!$B$5 + Assumptions!$B$6*$N8649))))*Assumptions!$B$3))</f>
        <v>3.9165722796764356E-2</v>
      </c>
      <c r="P8649" s="73">
        <f>VLOOKUP($F8649,Assumptions!$A$23:$B$27,2,FALSE)*Assumptions!$B$4</f>
        <v>0.2</v>
      </c>
      <c r="Q8649" s="74">
        <f t="shared" si="270"/>
        <v>29380.1826222819</v>
      </c>
      <c r="R8649" s="75" t="str">
        <f>IF($O8649&lt;Assumptions!$B$17,"A",IF($O8649&lt;Assumptions!$B$18,"B",IF($O8649&lt;Assumptions!$B$19,"C",IF($O8649&lt;Assumptions!$B$20,"D","E"))))</f>
        <v>B</v>
      </c>
      <c r="S8649" s="75">
        <f t="shared" si="271"/>
        <v>0</v>
      </c>
    </row>
    <row r="8650" spans="1:19" ht="17.399999999999999" x14ac:dyDescent="0.3">
      <c r="A8650" s="39" t="s">
        <v>1304</v>
      </c>
      <c r="B8650" s="39" t="s">
        <v>94</v>
      </c>
      <c r="C8650" s="39" t="s">
        <v>135</v>
      </c>
      <c r="D8650" s="39" t="s">
        <v>26</v>
      </c>
      <c r="E8650" s="70" t="s">
        <v>46</v>
      </c>
      <c r="F8650" s="70" t="s">
        <v>24</v>
      </c>
      <c r="G8650" s="78">
        <v>43569</v>
      </c>
      <c r="H8650" s="78">
        <v>45931</v>
      </c>
      <c r="I8650" s="69">
        <v>3633121.94</v>
      </c>
      <c r="J8650" s="70">
        <v>65</v>
      </c>
      <c r="K8650" s="71">
        <v>0.55200000000000005</v>
      </c>
      <c r="L8650" s="70">
        <v>0</v>
      </c>
      <c r="M8650" s="71">
        <v>0.71399999999999997</v>
      </c>
      <c r="N8650" s="72"/>
      <c r="O8650" s="73">
        <f>MIN(1,MAX(0,(1/(1+EXP(-(Assumptions!$B$5 + Assumptions!$B$6*$N8650))))*Assumptions!$B$3))</f>
        <v>3.9165722796764356E-2</v>
      </c>
      <c r="P8650" s="73">
        <f>VLOOKUP($F8650,Assumptions!$A$23:$B$27,2,FALSE)*Assumptions!$B$4</f>
        <v>0.2</v>
      </c>
      <c r="Q8650" s="74">
        <f t="shared" si="270"/>
        <v>28458.769357776549</v>
      </c>
      <c r="R8650" s="75" t="str">
        <f>IF($O8650&lt;Assumptions!$B$17,"A",IF($O8650&lt;Assumptions!$B$18,"B",IF($O8650&lt;Assumptions!$B$19,"C",IF($O8650&lt;Assumptions!$B$20,"D","E"))))</f>
        <v>B</v>
      </c>
      <c r="S8650" s="75">
        <f t="shared" si="271"/>
        <v>0</v>
      </c>
    </row>
    <row r="8651" spans="1:19" ht="17.399999999999999" x14ac:dyDescent="0.3">
      <c r="A8651" s="39" t="s">
        <v>1304</v>
      </c>
      <c r="B8651" s="39" t="s">
        <v>94</v>
      </c>
      <c r="C8651" s="39" t="s">
        <v>135</v>
      </c>
      <c r="D8651" s="39" t="s">
        <v>26</v>
      </c>
      <c r="E8651" s="70" t="s">
        <v>46</v>
      </c>
      <c r="F8651" s="70" t="s">
        <v>24</v>
      </c>
      <c r="G8651" s="78">
        <v>43569</v>
      </c>
      <c r="H8651" s="78">
        <v>45962</v>
      </c>
      <c r="I8651" s="69">
        <v>3538332.57</v>
      </c>
      <c r="J8651" s="70">
        <v>0</v>
      </c>
      <c r="K8651" s="71">
        <v>1.0920000000000001</v>
      </c>
      <c r="L8651" s="70">
        <v>0</v>
      </c>
      <c r="M8651" s="71">
        <v>0.71399999999999997</v>
      </c>
      <c r="N8651" s="72"/>
      <c r="O8651" s="73">
        <f>MIN(1,MAX(0,(1/(1+EXP(-(Assumptions!$B$5 + Assumptions!$B$6*$N8651))))*Assumptions!$B$3))</f>
        <v>3.9165722796764356E-2</v>
      </c>
      <c r="P8651" s="73">
        <f>VLOOKUP($F8651,Assumptions!$A$23:$B$27,2,FALSE)*Assumptions!$B$4</f>
        <v>0.2</v>
      </c>
      <c r="Q8651" s="74">
        <f t="shared" si="270"/>
        <v>27716.270519876562</v>
      </c>
      <c r="R8651" s="75" t="str">
        <f>IF($O8651&lt;Assumptions!$B$17,"A",IF($O8651&lt;Assumptions!$B$18,"B",IF($O8651&lt;Assumptions!$B$19,"C",IF($O8651&lt;Assumptions!$B$20,"D","E"))))</f>
        <v>B</v>
      </c>
      <c r="S8651" s="75">
        <f t="shared" si="271"/>
        <v>0</v>
      </c>
    </row>
    <row r="8652" spans="1:19" ht="17.399999999999999" x14ac:dyDescent="0.3">
      <c r="A8652" s="39" t="s">
        <v>1304</v>
      </c>
      <c r="B8652" s="39" t="s">
        <v>94</v>
      </c>
      <c r="C8652" s="39" t="s">
        <v>135</v>
      </c>
      <c r="D8652" s="39" t="s">
        <v>26</v>
      </c>
      <c r="E8652" s="70" t="s">
        <v>46</v>
      </c>
      <c r="F8652" s="70" t="s">
        <v>24</v>
      </c>
      <c r="G8652" s="78">
        <v>43569</v>
      </c>
      <c r="H8652" s="78">
        <v>45992</v>
      </c>
      <c r="I8652" s="69">
        <v>3441183.78</v>
      </c>
      <c r="J8652" s="70">
        <v>95</v>
      </c>
      <c r="K8652" s="71">
        <v>0.24099999999999999</v>
      </c>
      <c r="L8652" s="70">
        <v>0</v>
      </c>
      <c r="M8652" s="71">
        <v>0.71399999999999997</v>
      </c>
      <c r="N8652" s="72"/>
      <c r="O8652" s="73">
        <f>MIN(1,MAX(0,(1/(1+EXP(-(Assumptions!$B$5 + Assumptions!$B$6*$N8652))))*Assumptions!$B$3))</f>
        <v>3.9165722796764356E-2</v>
      </c>
      <c r="P8652" s="73">
        <f>VLOOKUP($F8652,Assumptions!$A$23:$B$27,2,FALSE)*Assumptions!$B$4</f>
        <v>0.2</v>
      </c>
      <c r="Q8652" s="74">
        <f t="shared" si="270"/>
        <v>26955.290004040347</v>
      </c>
      <c r="R8652" s="75" t="str">
        <f>IF($O8652&lt;Assumptions!$B$17,"A",IF($O8652&lt;Assumptions!$B$18,"B",IF($O8652&lt;Assumptions!$B$19,"C",IF($O8652&lt;Assumptions!$B$20,"D","E"))))</f>
        <v>B</v>
      </c>
      <c r="S8652" s="75">
        <f t="shared" si="271"/>
        <v>0</v>
      </c>
    </row>
    <row r="8653" spans="1:19" ht="17.399999999999999" x14ac:dyDescent="0.3">
      <c r="A8653" s="39" t="s">
        <v>1305</v>
      </c>
      <c r="B8653" s="39" t="s">
        <v>67</v>
      </c>
      <c r="C8653" s="39" t="s">
        <v>135</v>
      </c>
      <c r="D8653" s="39" t="s">
        <v>30</v>
      </c>
      <c r="E8653" s="70" t="s">
        <v>46</v>
      </c>
      <c r="F8653" s="70" t="s">
        <v>32</v>
      </c>
      <c r="G8653" s="78">
        <v>44512</v>
      </c>
      <c r="H8653" s="78">
        <v>45658</v>
      </c>
      <c r="I8653" s="69">
        <v>3520050.17</v>
      </c>
      <c r="J8653" s="70">
        <v>0</v>
      </c>
      <c r="K8653" s="71">
        <v>1.0960000000000001</v>
      </c>
      <c r="L8653" s="70">
        <v>0</v>
      </c>
      <c r="M8653" s="71">
        <v>0.78100000000000003</v>
      </c>
      <c r="N8653" s="72"/>
      <c r="O8653" s="73">
        <f>MIN(1,MAX(0,(1/(1+EXP(-(Assumptions!$B$5 + Assumptions!$B$6*$N8653))))*Assumptions!$B$3))</f>
        <v>3.9165722796764356E-2</v>
      </c>
      <c r="P8653" s="73">
        <f>VLOOKUP($F8653,Assumptions!$A$23:$B$27,2,FALSE)*Assumptions!$B$4</f>
        <v>0.5</v>
      </c>
      <c r="Q8653" s="74">
        <f t="shared" si="270"/>
        <v>68932.654594461623</v>
      </c>
      <c r="R8653" s="75" t="str">
        <f>IF($O8653&lt;Assumptions!$B$17,"A",IF($O8653&lt;Assumptions!$B$18,"B",IF($O8653&lt;Assumptions!$B$19,"C",IF($O8653&lt;Assumptions!$B$20,"D","E"))))</f>
        <v>B</v>
      </c>
      <c r="S8653" s="75">
        <f t="shared" si="271"/>
        <v>0</v>
      </c>
    </row>
    <row r="8654" spans="1:19" ht="17.399999999999999" x14ac:dyDescent="0.3">
      <c r="A8654" s="39" t="s">
        <v>1305</v>
      </c>
      <c r="B8654" s="39" t="s">
        <v>67</v>
      </c>
      <c r="C8654" s="39" t="s">
        <v>135</v>
      </c>
      <c r="D8654" s="39" t="s">
        <v>30</v>
      </c>
      <c r="E8654" s="70" t="s">
        <v>46</v>
      </c>
      <c r="F8654" s="70" t="s">
        <v>32</v>
      </c>
      <c r="G8654" s="78">
        <v>44512</v>
      </c>
      <c r="H8654" s="78">
        <v>45689</v>
      </c>
      <c r="I8654" s="69">
        <v>3411845.77</v>
      </c>
      <c r="J8654" s="70">
        <v>15</v>
      </c>
      <c r="K8654" s="71">
        <v>1.0229999999999999</v>
      </c>
      <c r="L8654" s="70">
        <v>0</v>
      </c>
      <c r="M8654" s="71">
        <v>0.78100000000000003</v>
      </c>
      <c r="N8654" s="72"/>
      <c r="O8654" s="73">
        <f>MIN(1,MAX(0,(1/(1+EXP(-(Assumptions!$B$5 + Assumptions!$B$6*$N8654))))*Assumptions!$B$3))</f>
        <v>3.9165722796764356E-2</v>
      </c>
      <c r="P8654" s="73">
        <f>VLOOKUP($F8654,Assumptions!$A$23:$B$27,2,FALSE)*Assumptions!$B$4</f>
        <v>0.5</v>
      </c>
      <c r="Q8654" s="74">
        <f t="shared" si="270"/>
        <v>66813.702826566514</v>
      </c>
      <c r="R8654" s="75" t="str">
        <f>IF($O8654&lt;Assumptions!$B$17,"A",IF($O8654&lt;Assumptions!$B$18,"B",IF($O8654&lt;Assumptions!$B$19,"C",IF($O8654&lt;Assumptions!$B$20,"D","E"))))</f>
        <v>B</v>
      </c>
      <c r="S8654" s="75">
        <f t="shared" si="271"/>
        <v>0</v>
      </c>
    </row>
    <row r="8655" spans="1:19" ht="17.399999999999999" x14ac:dyDescent="0.3">
      <c r="A8655" s="39" t="s">
        <v>1305</v>
      </c>
      <c r="B8655" s="39" t="s">
        <v>67</v>
      </c>
      <c r="C8655" s="39" t="s">
        <v>135</v>
      </c>
      <c r="D8655" s="39" t="s">
        <v>30</v>
      </c>
      <c r="E8655" s="70" t="s">
        <v>46</v>
      </c>
      <c r="F8655" s="70" t="s">
        <v>32</v>
      </c>
      <c r="G8655" s="78">
        <v>44512</v>
      </c>
      <c r="H8655" s="78">
        <v>45717</v>
      </c>
      <c r="I8655" s="69">
        <v>3301161.33</v>
      </c>
      <c r="J8655" s="70">
        <v>0</v>
      </c>
      <c r="K8655" s="71">
        <v>1.0589999999999999</v>
      </c>
      <c r="L8655" s="70">
        <v>0</v>
      </c>
      <c r="M8655" s="71">
        <v>0.78100000000000003</v>
      </c>
      <c r="N8655" s="72"/>
      <c r="O8655" s="73">
        <f>MIN(1,MAX(0,(1/(1+EXP(-(Assumptions!$B$5 + Assumptions!$B$6*$N8655))))*Assumptions!$B$3))</f>
        <v>3.9165722796764356E-2</v>
      </c>
      <c r="P8655" s="73">
        <f>VLOOKUP($F8655,Assumptions!$A$23:$B$27,2,FALSE)*Assumptions!$B$4</f>
        <v>0.5</v>
      </c>
      <c r="Q8655" s="74">
        <f t="shared" si="270"/>
        <v>64646.184779088973</v>
      </c>
      <c r="R8655" s="75" t="str">
        <f>IF($O8655&lt;Assumptions!$B$17,"A",IF($O8655&lt;Assumptions!$B$18,"B",IF($O8655&lt;Assumptions!$B$19,"C",IF($O8655&lt;Assumptions!$B$20,"D","E"))))</f>
        <v>B</v>
      </c>
      <c r="S8655" s="75">
        <f t="shared" si="271"/>
        <v>0</v>
      </c>
    </row>
    <row r="8656" spans="1:19" ht="17.399999999999999" x14ac:dyDescent="0.3">
      <c r="A8656" s="39" t="s">
        <v>1305</v>
      </c>
      <c r="B8656" s="39" t="s">
        <v>67</v>
      </c>
      <c r="C8656" s="39" t="s">
        <v>135</v>
      </c>
      <c r="D8656" s="39" t="s">
        <v>30</v>
      </c>
      <c r="E8656" s="70" t="s">
        <v>46</v>
      </c>
      <c r="F8656" s="70" t="s">
        <v>32</v>
      </c>
      <c r="G8656" s="78">
        <v>44512</v>
      </c>
      <c r="H8656" s="78">
        <v>45748</v>
      </c>
      <c r="I8656" s="69">
        <v>3199705.48</v>
      </c>
      <c r="J8656" s="70">
        <v>95</v>
      </c>
      <c r="K8656" s="71">
        <v>0.20300000000000001</v>
      </c>
      <c r="L8656" s="70">
        <v>0</v>
      </c>
      <c r="M8656" s="71">
        <v>0.78100000000000003</v>
      </c>
      <c r="N8656" s="72"/>
      <c r="O8656" s="73">
        <f>MIN(1,MAX(0,(1/(1+EXP(-(Assumptions!$B$5 + Assumptions!$B$6*$N8656))))*Assumptions!$B$3))</f>
        <v>3.9165722796764356E-2</v>
      </c>
      <c r="P8656" s="73">
        <f>VLOOKUP($F8656,Assumptions!$A$23:$B$27,2,FALSE)*Assumptions!$B$4</f>
        <v>0.5</v>
      </c>
      <c r="Q8656" s="74">
        <f t="shared" si="270"/>
        <v>62659.388930483918</v>
      </c>
      <c r="R8656" s="75" t="str">
        <f>IF($O8656&lt;Assumptions!$B$17,"A",IF($O8656&lt;Assumptions!$B$18,"B",IF($O8656&lt;Assumptions!$B$19,"C",IF($O8656&lt;Assumptions!$B$20,"D","E"))))</f>
        <v>B</v>
      </c>
      <c r="S8656" s="75">
        <f t="shared" si="271"/>
        <v>0</v>
      </c>
    </row>
    <row r="8657" spans="1:19" ht="17.399999999999999" x14ac:dyDescent="0.3">
      <c r="A8657" s="39" t="s">
        <v>1305</v>
      </c>
      <c r="B8657" s="39" t="s">
        <v>67</v>
      </c>
      <c r="C8657" s="39" t="s">
        <v>135</v>
      </c>
      <c r="D8657" s="39" t="s">
        <v>30</v>
      </c>
      <c r="E8657" s="70" t="s">
        <v>46</v>
      </c>
      <c r="F8657" s="70" t="s">
        <v>32</v>
      </c>
      <c r="G8657" s="78">
        <v>44512</v>
      </c>
      <c r="H8657" s="78">
        <v>45778</v>
      </c>
      <c r="I8657" s="69">
        <v>3115738.11</v>
      </c>
      <c r="J8657" s="70">
        <v>0</v>
      </c>
      <c r="K8657" s="71">
        <v>1.006</v>
      </c>
      <c r="L8657" s="70">
        <v>0</v>
      </c>
      <c r="M8657" s="71">
        <v>0.78100000000000003</v>
      </c>
      <c r="N8657" s="72"/>
      <c r="O8657" s="73">
        <f>MIN(1,MAX(0,(1/(1+EXP(-(Assumptions!$B$5 + Assumptions!$B$6*$N8657))))*Assumptions!$B$3))</f>
        <v>3.9165722796764356E-2</v>
      </c>
      <c r="P8657" s="73">
        <f>VLOOKUP($F8657,Assumptions!$A$23:$B$27,2,FALSE)*Assumptions!$B$4</f>
        <v>0.5</v>
      </c>
      <c r="Q8657" s="74">
        <f t="shared" si="270"/>
        <v>61015.06756178724</v>
      </c>
      <c r="R8657" s="75" t="str">
        <f>IF($O8657&lt;Assumptions!$B$17,"A",IF($O8657&lt;Assumptions!$B$18,"B",IF($O8657&lt;Assumptions!$B$19,"C",IF($O8657&lt;Assumptions!$B$20,"D","E"))))</f>
        <v>B</v>
      </c>
      <c r="S8657" s="75">
        <f t="shared" si="271"/>
        <v>0</v>
      </c>
    </row>
    <row r="8658" spans="1:19" ht="17.399999999999999" x14ac:dyDescent="0.3">
      <c r="A8658" s="39" t="s">
        <v>1305</v>
      </c>
      <c r="B8658" s="39" t="s">
        <v>67</v>
      </c>
      <c r="C8658" s="39" t="s">
        <v>135</v>
      </c>
      <c r="D8658" s="39" t="s">
        <v>30</v>
      </c>
      <c r="E8658" s="70" t="s">
        <v>46</v>
      </c>
      <c r="F8658" s="70" t="s">
        <v>32</v>
      </c>
      <c r="G8658" s="78">
        <v>44512</v>
      </c>
      <c r="H8658" s="78">
        <v>45809</v>
      </c>
      <c r="I8658" s="69">
        <v>3031653.51</v>
      </c>
      <c r="J8658" s="70">
        <v>65</v>
      </c>
      <c r="K8658" s="71">
        <v>0.64500000000000002</v>
      </c>
      <c r="L8658" s="70">
        <v>0</v>
      </c>
      <c r="M8658" s="71">
        <v>0.78100000000000003</v>
      </c>
      <c r="N8658" s="72"/>
      <c r="O8658" s="73">
        <f>MIN(1,MAX(0,(1/(1+EXP(-(Assumptions!$B$5 + Assumptions!$B$6*$N8658))))*Assumptions!$B$3))</f>
        <v>3.9165722796764356E-2</v>
      </c>
      <c r="P8658" s="73">
        <f>VLOOKUP($F8658,Assumptions!$A$23:$B$27,2,FALSE)*Assumptions!$B$4</f>
        <v>0.5</v>
      </c>
      <c r="Q8658" s="74">
        <f t="shared" si="270"/>
        <v>59368.450494248835</v>
      </c>
      <c r="R8658" s="75" t="str">
        <f>IF($O8658&lt;Assumptions!$B$17,"A",IF($O8658&lt;Assumptions!$B$18,"B",IF($O8658&lt;Assumptions!$B$19,"C",IF($O8658&lt;Assumptions!$B$20,"D","E"))))</f>
        <v>B</v>
      </c>
      <c r="S8658" s="75">
        <f t="shared" si="271"/>
        <v>0</v>
      </c>
    </row>
    <row r="8659" spans="1:19" ht="17.399999999999999" x14ac:dyDescent="0.3">
      <c r="A8659" s="39" t="s">
        <v>1305</v>
      </c>
      <c r="B8659" s="39" t="s">
        <v>67</v>
      </c>
      <c r="C8659" s="39" t="s">
        <v>135</v>
      </c>
      <c r="D8659" s="39" t="s">
        <v>30</v>
      </c>
      <c r="E8659" s="70" t="s">
        <v>46</v>
      </c>
      <c r="F8659" s="70" t="s">
        <v>32</v>
      </c>
      <c r="G8659" s="78">
        <v>44512</v>
      </c>
      <c r="H8659" s="78">
        <v>45839</v>
      </c>
      <c r="I8659" s="69">
        <v>2933703.83</v>
      </c>
      <c r="J8659" s="70">
        <v>0</v>
      </c>
      <c r="K8659" s="71">
        <v>1.1419999999999999</v>
      </c>
      <c r="L8659" s="70">
        <v>0</v>
      </c>
      <c r="M8659" s="71">
        <v>0.78100000000000003</v>
      </c>
      <c r="N8659" s="72"/>
      <c r="O8659" s="73">
        <f>MIN(1,MAX(0,(1/(1+EXP(-(Assumptions!$B$5 + Assumptions!$B$6*$N8659))))*Assumptions!$B$3))</f>
        <v>3.9165722796764356E-2</v>
      </c>
      <c r="P8659" s="73">
        <f>VLOOKUP($F8659,Assumptions!$A$23:$B$27,2,FALSE)*Assumptions!$B$4</f>
        <v>0.5</v>
      </c>
      <c r="Q8659" s="74">
        <f t="shared" si="270"/>
        <v>57450.315486792955</v>
      </c>
      <c r="R8659" s="75" t="str">
        <f>IF($O8659&lt;Assumptions!$B$17,"A",IF($O8659&lt;Assumptions!$B$18,"B",IF($O8659&lt;Assumptions!$B$19,"C",IF($O8659&lt;Assumptions!$B$20,"D","E"))))</f>
        <v>B</v>
      </c>
      <c r="S8659" s="75">
        <f t="shared" si="271"/>
        <v>0</v>
      </c>
    </row>
    <row r="8660" spans="1:19" ht="17.399999999999999" x14ac:dyDescent="0.3">
      <c r="A8660" s="39" t="s">
        <v>1305</v>
      </c>
      <c r="B8660" s="39" t="s">
        <v>67</v>
      </c>
      <c r="C8660" s="39" t="s">
        <v>135</v>
      </c>
      <c r="D8660" s="39" t="s">
        <v>30</v>
      </c>
      <c r="E8660" s="70" t="s">
        <v>46</v>
      </c>
      <c r="F8660" s="70" t="s">
        <v>32</v>
      </c>
      <c r="G8660" s="78">
        <v>44512</v>
      </c>
      <c r="H8660" s="78">
        <v>45870</v>
      </c>
      <c r="I8660" s="69">
        <v>2853287.8</v>
      </c>
      <c r="J8660" s="70">
        <v>15</v>
      </c>
      <c r="K8660" s="71">
        <v>1.0269999999999999</v>
      </c>
      <c r="L8660" s="70">
        <v>0</v>
      </c>
      <c r="M8660" s="71">
        <v>0.78100000000000003</v>
      </c>
      <c r="N8660" s="72"/>
      <c r="O8660" s="73">
        <f>MIN(1,MAX(0,(1/(1+EXP(-(Assumptions!$B$5 + Assumptions!$B$6*$N8660))))*Assumptions!$B$3))</f>
        <v>3.9165722796764356E-2</v>
      </c>
      <c r="P8660" s="73">
        <f>VLOOKUP($F8660,Assumptions!$A$23:$B$27,2,FALSE)*Assumptions!$B$4</f>
        <v>0.5</v>
      </c>
      <c r="Q8660" s="74">
        <f t="shared" si="270"/>
        <v>55875.539517094803</v>
      </c>
      <c r="R8660" s="75" t="str">
        <f>IF($O8660&lt;Assumptions!$B$17,"A",IF($O8660&lt;Assumptions!$B$18,"B",IF($O8660&lt;Assumptions!$B$19,"C",IF($O8660&lt;Assumptions!$B$20,"D","E"))))</f>
        <v>B</v>
      </c>
      <c r="S8660" s="75">
        <f t="shared" si="271"/>
        <v>0</v>
      </c>
    </row>
    <row r="8661" spans="1:19" ht="17.399999999999999" x14ac:dyDescent="0.3">
      <c r="A8661" s="39" t="s">
        <v>1305</v>
      </c>
      <c r="B8661" s="39" t="s">
        <v>67</v>
      </c>
      <c r="C8661" s="39" t="s">
        <v>135</v>
      </c>
      <c r="D8661" s="39" t="s">
        <v>30</v>
      </c>
      <c r="E8661" s="70" t="s">
        <v>46</v>
      </c>
      <c r="F8661" s="70" t="s">
        <v>32</v>
      </c>
      <c r="G8661" s="78">
        <v>44512</v>
      </c>
      <c r="H8661" s="78">
        <v>45901</v>
      </c>
      <c r="I8661" s="69">
        <v>2766718.23</v>
      </c>
      <c r="J8661" s="70">
        <v>0</v>
      </c>
      <c r="K8661" s="71">
        <v>1.0609999999999999</v>
      </c>
      <c r="L8661" s="70">
        <v>0</v>
      </c>
      <c r="M8661" s="71">
        <v>0.78100000000000003</v>
      </c>
      <c r="N8661" s="72"/>
      <c r="O8661" s="73">
        <f>MIN(1,MAX(0,(1/(1+EXP(-(Assumptions!$B$5 + Assumptions!$B$6*$N8661))))*Assumptions!$B$3))</f>
        <v>3.9165722796764356E-2</v>
      </c>
      <c r="P8661" s="73">
        <f>VLOOKUP($F8661,Assumptions!$A$23:$B$27,2,FALSE)*Assumptions!$B$4</f>
        <v>0.5</v>
      </c>
      <c r="Q8661" s="74">
        <f t="shared" si="270"/>
        <v>54180.259626467261</v>
      </c>
      <c r="R8661" s="75" t="str">
        <f>IF($O8661&lt;Assumptions!$B$17,"A",IF($O8661&lt;Assumptions!$B$18,"B",IF($O8661&lt;Assumptions!$B$19,"C",IF($O8661&lt;Assumptions!$B$20,"D","E"))))</f>
        <v>B</v>
      </c>
      <c r="S8661" s="75">
        <f t="shared" si="271"/>
        <v>0</v>
      </c>
    </row>
    <row r="8662" spans="1:19" ht="17.399999999999999" x14ac:dyDescent="0.3">
      <c r="A8662" s="39" t="s">
        <v>1305</v>
      </c>
      <c r="B8662" s="39" t="s">
        <v>67</v>
      </c>
      <c r="C8662" s="39" t="s">
        <v>135</v>
      </c>
      <c r="D8662" s="39" t="s">
        <v>30</v>
      </c>
      <c r="E8662" s="70" t="s">
        <v>46</v>
      </c>
      <c r="F8662" s="70" t="s">
        <v>32</v>
      </c>
      <c r="G8662" s="78">
        <v>44512</v>
      </c>
      <c r="H8662" s="78">
        <v>45931</v>
      </c>
      <c r="I8662" s="69">
        <v>2685340.03</v>
      </c>
      <c r="J8662" s="70">
        <v>35</v>
      </c>
      <c r="K8662" s="71">
        <v>0.62</v>
      </c>
      <c r="L8662" s="70">
        <v>0</v>
      </c>
      <c r="M8662" s="71">
        <v>0.78100000000000003</v>
      </c>
      <c r="N8662" s="72"/>
      <c r="O8662" s="73">
        <f>MIN(1,MAX(0,(1/(1+EXP(-(Assumptions!$B$5 + Assumptions!$B$6*$N8662))))*Assumptions!$B$3))</f>
        <v>3.9165722796764356E-2</v>
      </c>
      <c r="P8662" s="73">
        <f>VLOOKUP($F8662,Assumptions!$A$23:$B$27,2,FALSE)*Assumptions!$B$4</f>
        <v>0.5</v>
      </c>
      <c r="Q8662" s="74">
        <f t="shared" si="270"/>
        <v>52586.641615017434</v>
      </c>
      <c r="R8662" s="75" t="str">
        <f>IF($O8662&lt;Assumptions!$B$17,"A",IF($O8662&lt;Assumptions!$B$18,"B",IF($O8662&lt;Assumptions!$B$19,"C",IF($O8662&lt;Assumptions!$B$20,"D","E"))))</f>
        <v>B</v>
      </c>
      <c r="S8662" s="75">
        <f t="shared" si="271"/>
        <v>0</v>
      </c>
    </row>
    <row r="8663" spans="1:19" ht="17.399999999999999" x14ac:dyDescent="0.3">
      <c r="A8663" s="39" t="s">
        <v>1305</v>
      </c>
      <c r="B8663" s="39" t="s">
        <v>67</v>
      </c>
      <c r="C8663" s="39" t="s">
        <v>135</v>
      </c>
      <c r="D8663" s="39" t="s">
        <v>30</v>
      </c>
      <c r="E8663" s="70" t="s">
        <v>46</v>
      </c>
      <c r="F8663" s="70" t="s">
        <v>32</v>
      </c>
      <c r="G8663" s="78">
        <v>44512</v>
      </c>
      <c r="H8663" s="78">
        <v>45962</v>
      </c>
      <c r="I8663" s="69">
        <v>2598908.92</v>
      </c>
      <c r="J8663" s="70">
        <v>0</v>
      </c>
      <c r="K8663" s="71">
        <v>1.1339999999999999</v>
      </c>
      <c r="L8663" s="70">
        <v>0</v>
      </c>
      <c r="M8663" s="71">
        <v>0.78100000000000003</v>
      </c>
      <c r="N8663" s="72"/>
      <c r="O8663" s="73">
        <f>MIN(1,MAX(0,(1/(1+EXP(-(Assumptions!$B$5 + Assumptions!$B$6*$N8663))))*Assumptions!$B$3))</f>
        <v>3.9165722796764356E-2</v>
      </c>
      <c r="P8663" s="73">
        <f>VLOOKUP($F8663,Assumptions!$A$23:$B$27,2,FALSE)*Assumptions!$B$4</f>
        <v>0.5</v>
      </c>
      <c r="Q8663" s="74">
        <f t="shared" si="270"/>
        <v>50894.073167379116</v>
      </c>
      <c r="R8663" s="75" t="str">
        <f>IF($O8663&lt;Assumptions!$B$17,"A",IF($O8663&lt;Assumptions!$B$18,"B",IF($O8663&lt;Assumptions!$B$19,"C",IF($O8663&lt;Assumptions!$B$20,"D","E"))))</f>
        <v>B</v>
      </c>
      <c r="S8663" s="75">
        <f t="shared" si="271"/>
        <v>0</v>
      </c>
    </row>
    <row r="8664" spans="1:19" ht="17.399999999999999" x14ac:dyDescent="0.3">
      <c r="A8664" s="39" t="s">
        <v>1305</v>
      </c>
      <c r="B8664" s="39" t="s">
        <v>67</v>
      </c>
      <c r="C8664" s="39" t="s">
        <v>135</v>
      </c>
      <c r="D8664" s="39" t="s">
        <v>30</v>
      </c>
      <c r="E8664" s="70" t="s">
        <v>46</v>
      </c>
      <c r="F8664" s="70" t="s">
        <v>32</v>
      </c>
      <c r="G8664" s="78">
        <v>44512</v>
      </c>
      <c r="H8664" s="78">
        <v>45992</v>
      </c>
      <c r="I8664" s="69">
        <v>2519692.2200000002</v>
      </c>
      <c r="J8664" s="70">
        <v>0</v>
      </c>
      <c r="K8664" s="71">
        <v>1.1359999999999999</v>
      </c>
      <c r="L8664" s="70">
        <v>0</v>
      </c>
      <c r="M8664" s="71">
        <v>0.78100000000000003</v>
      </c>
      <c r="N8664" s="72"/>
      <c r="O8664" s="73">
        <f>MIN(1,MAX(0,(1/(1+EXP(-(Assumptions!$B$5 + Assumptions!$B$6*$N8664))))*Assumptions!$B$3))</f>
        <v>3.9165722796764356E-2</v>
      </c>
      <c r="P8664" s="73">
        <f>VLOOKUP($F8664,Assumptions!$A$23:$B$27,2,FALSE)*Assumptions!$B$4</f>
        <v>0.5</v>
      </c>
      <c r="Q8664" s="74">
        <f t="shared" si="270"/>
        <v>49342.783510841895</v>
      </c>
      <c r="R8664" s="75" t="str">
        <f>IF($O8664&lt;Assumptions!$B$17,"A",IF($O8664&lt;Assumptions!$B$18,"B",IF($O8664&lt;Assumptions!$B$19,"C",IF($O8664&lt;Assumptions!$B$20,"D","E"))))</f>
        <v>B</v>
      </c>
      <c r="S8664" s="75">
        <f t="shared" si="271"/>
        <v>0</v>
      </c>
    </row>
    <row r="8665" spans="1:19" ht="17.399999999999999" x14ac:dyDescent="0.3">
      <c r="A8665" s="39" t="s">
        <v>1306</v>
      </c>
      <c r="B8665" s="39" t="s">
        <v>33</v>
      </c>
      <c r="C8665" s="39" t="s">
        <v>144</v>
      </c>
      <c r="D8665" s="39" t="s">
        <v>30</v>
      </c>
      <c r="E8665" s="70" t="s">
        <v>43</v>
      </c>
      <c r="F8665" s="70" t="s">
        <v>40</v>
      </c>
      <c r="G8665" s="78">
        <v>44028</v>
      </c>
      <c r="H8665" s="78">
        <v>45658</v>
      </c>
      <c r="I8665" s="69">
        <v>7737708.3099999996</v>
      </c>
      <c r="J8665" s="70">
        <v>0</v>
      </c>
      <c r="K8665" s="71">
        <v>1.0880000000000001</v>
      </c>
      <c r="L8665" s="70">
        <v>0</v>
      </c>
      <c r="M8665" s="71">
        <v>0.90700000000000003</v>
      </c>
      <c r="N8665" s="72"/>
      <c r="O8665" s="73">
        <f>MIN(1,MAX(0,(1/(1+EXP(-(Assumptions!$B$5 + Assumptions!$B$6*$N8665))))*Assumptions!$B$3))</f>
        <v>3.9165722796764356E-2</v>
      </c>
      <c r="P8665" s="73">
        <f>VLOOKUP($F8665,Assumptions!$A$23:$B$27,2,FALSE)*Assumptions!$B$4</f>
        <v>0.7</v>
      </c>
      <c r="Q8665" s="74">
        <f t="shared" si="270"/>
        <v>212137.05712617596</v>
      </c>
      <c r="R8665" s="75" t="str">
        <f>IF($O8665&lt;Assumptions!$B$17,"A",IF($O8665&lt;Assumptions!$B$18,"B",IF($O8665&lt;Assumptions!$B$19,"C",IF($O8665&lt;Assumptions!$B$20,"D","E"))))</f>
        <v>B</v>
      </c>
      <c r="S8665" s="75">
        <f t="shared" si="271"/>
        <v>0</v>
      </c>
    </row>
    <row r="8666" spans="1:19" ht="17.399999999999999" x14ac:dyDescent="0.3">
      <c r="A8666" s="39" t="s">
        <v>1306</v>
      </c>
      <c r="B8666" s="39" t="s">
        <v>33</v>
      </c>
      <c r="C8666" s="39" t="s">
        <v>144</v>
      </c>
      <c r="D8666" s="39" t="s">
        <v>30</v>
      </c>
      <c r="E8666" s="70" t="s">
        <v>43</v>
      </c>
      <c r="F8666" s="70" t="s">
        <v>40</v>
      </c>
      <c r="G8666" s="78">
        <v>44028</v>
      </c>
      <c r="H8666" s="78">
        <v>45689</v>
      </c>
      <c r="I8666" s="69">
        <v>7569560.6200000001</v>
      </c>
      <c r="J8666" s="70">
        <v>0</v>
      </c>
      <c r="K8666" s="71">
        <v>1.113</v>
      </c>
      <c r="L8666" s="70">
        <v>0</v>
      </c>
      <c r="M8666" s="71">
        <v>0.90700000000000003</v>
      </c>
      <c r="N8666" s="72"/>
      <c r="O8666" s="73">
        <f>MIN(1,MAX(0,(1/(1+EXP(-(Assumptions!$B$5 + Assumptions!$B$6*$N8666))))*Assumptions!$B$3))</f>
        <v>3.9165722796764356E-2</v>
      </c>
      <c r="P8666" s="73">
        <f>VLOOKUP($F8666,Assumptions!$A$23:$B$27,2,FALSE)*Assumptions!$B$4</f>
        <v>0.7</v>
      </c>
      <c r="Q8666" s="74">
        <f t="shared" si="270"/>
        <v>207527.11905535663</v>
      </c>
      <c r="R8666" s="75" t="str">
        <f>IF($O8666&lt;Assumptions!$B$17,"A",IF($O8666&lt;Assumptions!$B$18,"B",IF($O8666&lt;Assumptions!$B$19,"C",IF($O8666&lt;Assumptions!$B$20,"D","E"))))</f>
        <v>B</v>
      </c>
      <c r="S8666" s="75">
        <f t="shared" si="271"/>
        <v>0</v>
      </c>
    </row>
    <row r="8667" spans="1:19" ht="17.399999999999999" x14ac:dyDescent="0.3">
      <c r="A8667" s="39" t="s">
        <v>1306</v>
      </c>
      <c r="B8667" s="39" t="s">
        <v>33</v>
      </c>
      <c r="C8667" s="39" t="s">
        <v>144</v>
      </c>
      <c r="D8667" s="39" t="s">
        <v>30</v>
      </c>
      <c r="E8667" s="70" t="s">
        <v>43</v>
      </c>
      <c r="F8667" s="70" t="s">
        <v>40</v>
      </c>
      <c r="G8667" s="78">
        <v>44028</v>
      </c>
      <c r="H8667" s="78">
        <v>45717</v>
      </c>
      <c r="I8667" s="69">
        <v>7405263.79</v>
      </c>
      <c r="J8667" s="70">
        <v>0</v>
      </c>
      <c r="K8667" s="71">
        <v>1.073</v>
      </c>
      <c r="L8667" s="70">
        <v>0</v>
      </c>
      <c r="M8667" s="71">
        <v>0.90700000000000003</v>
      </c>
      <c r="N8667" s="72"/>
      <c r="O8667" s="73">
        <f>MIN(1,MAX(0,(1/(1+EXP(-(Assumptions!$B$5 + Assumptions!$B$6*$N8667))))*Assumptions!$B$3))</f>
        <v>3.9165722796764356E-2</v>
      </c>
      <c r="P8667" s="73">
        <f>VLOOKUP($F8667,Assumptions!$A$23:$B$27,2,FALSE)*Assumptions!$B$4</f>
        <v>0.7</v>
      </c>
      <c r="Q8667" s="74">
        <f t="shared" si="270"/>
        <v>203022.75618523962</v>
      </c>
      <c r="R8667" s="75" t="str">
        <f>IF($O8667&lt;Assumptions!$B$17,"A",IF($O8667&lt;Assumptions!$B$18,"B",IF($O8667&lt;Assumptions!$B$19,"C",IF($O8667&lt;Assumptions!$B$20,"D","E"))))</f>
        <v>B</v>
      </c>
      <c r="S8667" s="75">
        <f t="shared" si="271"/>
        <v>0</v>
      </c>
    </row>
    <row r="8668" spans="1:19" ht="17.399999999999999" x14ac:dyDescent="0.3">
      <c r="A8668" s="39" t="s">
        <v>1306</v>
      </c>
      <c r="B8668" s="39" t="s">
        <v>33</v>
      </c>
      <c r="C8668" s="39" t="s">
        <v>144</v>
      </c>
      <c r="D8668" s="39" t="s">
        <v>30</v>
      </c>
      <c r="E8668" s="70" t="s">
        <v>43</v>
      </c>
      <c r="F8668" s="70" t="s">
        <v>40</v>
      </c>
      <c r="G8668" s="78">
        <v>44028</v>
      </c>
      <c r="H8668" s="78">
        <v>45748</v>
      </c>
      <c r="I8668" s="69">
        <v>7224917.46</v>
      </c>
      <c r="J8668" s="70">
        <v>35</v>
      </c>
      <c r="K8668" s="71">
        <v>0.40300000000000002</v>
      </c>
      <c r="L8668" s="70">
        <v>0</v>
      </c>
      <c r="M8668" s="71">
        <v>0.90700000000000003</v>
      </c>
      <c r="N8668" s="72"/>
      <c r="O8668" s="73">
        <f>MIN(1,MAX(0,(1/(1+EXP(-(Assumptions!$B$5 + Assumptions!$B$6*$N8668))))*Assumptions!$B$3))</f>
        <v>3.9165722796764356E-2</v>
      </c>
      <c r="P8668" s="73">
        <f>VLOOKUP($F8668,Assumptions!$A$23:$B$27,2,FALSE)*Assumptions!$B$4</f>
        <v>0.7</v>
      </c>
      <c r="Q8668" s="74">
        <f t="shared" si="270"/>
        <v>198078.38012750397</v>
      </c>
      <c r="R8668" s="75" t="str">
        <f>IF($O8668&lt;Assumptions!$B$17,"A",IF($O8668&lt;Assumptions!$B$18,"B",IF($O8668&lt;Assumptions!$B$19,"C",IF($O8668&lt;Assumptions!$B$20,"D","E"))))</f>
        <v>B</v>
      </c>
      <c r="S8668" s="75">
        <f t="shared" si="271"/>
        <v>0</v>
      </c>
    </row>
    <row r="8669" spans="1:19" ht="17.399999999999999" x14ac:dyDescent="0.3">
      <c r="A8669" s="39" t="s">
        <v>1306</v>
      </c>
      <c r="B8669" s="39" t="s">
        <v>33</v>
      </c>
      <c r="C8669" s="39" t="s">
        <v>144</v>
      </c>
      <c r="D8669" s="39" t="s">
        <v>30</v>
      </c>
      <c r="E8669" s="70" t="s">
        <v>43</v>
      </c>
      <c r="F8669" s="70" t="s">
        <v>40</v>
      </c>
      <c r="G8669" s="78">
        <v>44028</v>
      </c>
      <c r="H8669" s="78">
        <v>45778</v>
      </c>
      <c r="I8669" s="69">
        <v>7069350.1399999997</v>
      </c>
      <c r="J8669" s="70">
        <v>0</v>
      </c>
      <c r="K8669" s="71">
        <v>1.127</v>
      </c>
      <c r="L8669" s="70">
        <v>0</v>
      </c>
      <c r="M8669" s="71">
        <v>0.90700000000000003</v>
      </c>
      <c r="N8669" s="72"/>
      <c r="O8669" s="73">
        <f>MIN(1,MAX(0,(1/(1+EXP(-(Assumptions!$B$5 + Assumptions!$B$6*$N8669))))*Assumptions!$B$3))</f>
        <v>3.9165722796764356E-2</v>
      </c>
      <c r="P8669" s="73">
        <f>VLOOKUP($F8669,Assumptions!$A$23:$B$27,2,FALSE)*Assumptions!$B$4</f>
        <v>0.7</v>
      </c>
      <c r="Q8669" s="74">
        <f t="shared" si="270"/>
        <v>193813.3455555551</v>
      </c>
      <c r="R8669" s="75" t="str">
        <f>IF($O8669&lt;Assumptions!$B$17,"A",IF($O8669&lt;Assumptions!$B$18,"B",IF($O8669&lt;Assumptions!$B$19,"C",IF($O8669&lt;Assumptions!$B$20,"D","E"))))</f>
        <v>B</v>
      </c>
      <c r="S8669" s="75">
        <f t="shared" si="271"/>
        <v>0</v>
      </c>
    </row>
    <row r="8670" spans="1:19" ht="17.399999999999999" x14ac:dyDescent="0.3">
      <c r="A8670" s="39" t="s">
        <v>1306</v>
      </c>
      <c r="B8670" s="39" t="s">
        <v>33</v>
      </c>
      <c r="C8670" s="39" t="s">
        <v>144</v>
      </c>
      <c r="D8670" s="39" t="s">
        <v>30</v>
      </c>
      <c r="E8670" s="70" t="s">
        <v>43</v>
      </c>
      <c r="F8670" s="70" t="s">
        <v>40</v>
      </c>
      <c r="G8670" s="78">
        <v>44028</v>
      </c>
      <c r="H8670" s="78">
        <v>45809</v>
      </c>
      <c r="I8670" s="69">
        <v>6884437.6399999997</v>
      </c>
      <c r="J8670" s="70">
        <v>0</v>
      </c>
      <c r="K8670" s="71">
        <v>1.0489999999999999</v>
      </c>
      <c r="L8670" s="70">
        <v>0</v>
      </c>
      <c r="M8670" s="71">
        <v>0.90700000000000003</v>
      </c>
      <c r="N8670" s="72"/>
      <c r="O8670" s="73">
        <f>MIN(1,MAX(0,(1/(1+EXP(-(Assumptions!$B$5 + Assumptions!$B$6*$N8670))))*Assumptions!$B$3))</f>
        <v>3.9165722796764356E-2</v>
      </c>
      <c r="P8670" s="73">
        <f>VLOOKUP($F8670,Assumptions!$A$23:$B$27,2,FALSE)*Assumptions!$B$4</f>
        <v>0.7</v>
      </c>
      <c r="Q8670" s="74">
        <f t="shared" si="270"/>
        <v>188743.78335389541</v>
      </c>
      <c r="R8670" s="75" t="str">
        <f>IF($O8670&lt;Assumptions!$B$17,"A",IF($O8670&lt;Assumptions!$B$18,"B",IF($O8670&lt;Assumptions!$B$19,"C",IF($O8670&lt;Assumptions!$B$20,"D","E"))))</f>
        <v>B</v>
      </c>
      <c r="S8670" s="75">
        <f t="shared" si="271"/>
        <v>0</v>
      </c>
    </row>
    <row r="8671" spans="1:19" ht="17.399999999999999" x14ac:dyDescent="0.3">
      <c r="A8671" s="39" t="s">
        <v>1306</v>
      </c>
      <c r="B8671" s="39" t="s">
        <v>33</v>
      </c>
      <c r="C8671" s="39" t="s">
        <v>144</v>
      </c>
      <c r="D8671" s="39" t="s">
        <v>30</v>
      </c>
      <c r="E8671" s="70" t="s">
        <v>43</v>
      </c>
      <c r="F8671" s="70" t="s">
        <v>40</v>
      </c>
      <c r="G8671" s="78">
        <v>44028</v>
      </c>
      <c r="H8671" s="78">
        <v>45839</v>
      </c>
      <c r="I8671" s="69">
        <v>6718298.6699999999</v>
      </c>
      <c r="J8671" s="70">
        <v>0</v>
      </c>
      <c r="K8671" s="71">
        <v>1.1259999999999999</v>
      </c>
      <c r="L8671" s="70">
        <v>0</v>
      </c>
      <c r="M8671" s="71">
        <v>0.90700000000000003</v>
      </c>
      <c r="N8671" s="72"/>
      <c r="O8671" s="73">
        <f>MIN(1,MAX(0,(1/(1+EXP(-(Assumptions!$B$5 + Assumptions!$B$6*$N8671))))*Assumptions!$B$3))</f>
        <v>3.9165722796764356E-2</v>
      </c>
      <c r="P8671" s="73">
        <f>VLOOKUP($F8671,Assumptions!$A$23:$B$27,2,FALSE)*Assumptions!$B$4</f>
        <v>0.7</v>
      </c>
      <c r="Q8671" s="74">
        <f t="shared" si="270"/>
        <v>184188.91636256347</v>
      </c>
      <c r="R8671" s="75" t="str">
        <f>IF($O8671&lt;Assumptions!$B$17,"A",IF($O8671&lt;Assumptions!$B$18,"B",IF($O8671&lt;Assumptions!$B$19,"C",IF($O8671&lt;Assumptions!$B$20,"D","E"))))</f>
        <v>B</v>
      </c>
      <c r="S8671" s="75">
        <f t="shared" si="271"/>
        <v>0</v>
      </c>
    </row>
    <row r="8672" spans="1:19" ht="17.399999999999999" x14ac:dyDescent="0.3">
      <c r="A8672" s="39" t="s">
        <v>1306</v>
      </c>
      <c r="B8672" s="39" t="s">
        <v>33</v>
      </c>
      <c r="C8672" s="39" t="s">
        <v>144</v>
      </c>
      <c r="D8672" s="39" t="s">
        <v>30</v>
      </c>
      <c r="E8672" s="70" t="s">
        <v>43</v>
      </c>
      <c r="F8672" s="70" t="s">
        <v>40</v>
      </c>
      <c r="G8672" s="78">
        <v>44028</v>
      </c>
      <c r="H8672" s="78">
        <v>45870</v>
      </c>
      <c r="I8672" s="69">
        <v>6576866.9100000001</v>
      </c>
      <c r="J8672" s="70">
        <v>0</v>
      </c>
      <c r="K8672" s="71">
        <v>1.02</v>
      </c>
      <c r="L8672" s="70">
        <v>0</v>
      </c>
      <c r="M8672" s="71">
        <v>0.90700000000000003</v>
      </c>
      <c r="N8672" s="72"/>
      <c r="O8672" s="73">
        <f>MIN(1,MAX(0,(1/(1+EXP(-(Assumptions!$B$5 + Assumptions!$B$6*$N8672))))*Assumptions!$B$3))</f>
        <v>3.9165722796764356E-2</v>
      </c>
      <c r="P8672" s="73">
        <f>VLOOKUP($F8672,Assumptions!$A$23:$B$27,2,FALSE)*Assumptions!$B$4</f>
        <v>0.7</v>
      </c>
      <c r="Q8672" s="74">
        <f t="shared" si="270"/>
        <v>180311.42238779052</v>
      </c>
      <c r="R8672" s="75" t="str">
        <f>IF($O8672&lt;Assumptions!$B$17,"A",IF($O8672&lt;Assumptions!$B$18,"B",IF($O8672&lt;Assumptions!$B$19,"C",IF($O8672&lt;Assumptions!$B$20,"D","E"))))</f>
        <v>B</v>
      </c>
      <c r="S8672" s="75">
        <f t="shared" si="271"/>
        <v>0</v>
      </c>
    </row>
    <row r="8673" spans="1:19" ht="17.399999999999999" x14ac:dyDescent="0.3">
      <c r="A8673" s="39" t="s">
        <v>1306</v>
      </c>
      <c r="B8673" s="39" t="s">
        <v>33</v>
      </c>
      <c r="C8673" s="39" t="s">
        <v>144</v>
      </c>
      <c r="D8673" s="39" t="s">
        <v>30</v>
      </c>
      <c r="E8673" s="70" t="s">
        <v>43</v>
      </c>
      <c r="F8673" s="70" t="s">
        <v>40</v>
      </c>
      <c r="G8673" s="78">
        <v>44028</v>
      </c>
      <c r="H8673" s="78">
        <v>45901</v>
      </c>
      <c r="I8673" s="69">
        <v>6434659.7199999997</v>
      </c>
      <c r="J8673" s="70">
        <v>0</v>
      </c>
      <c r="K8673" s="71">
        <v>1.054</v>
      </c>
      <c r="L8673" s="70">
        <v>0</v>
      </c>
      <c r="M8673" s="71">
        <v>0.90700000000000003</v>
      </c>
      <c r="N8673" s="72"/>
      <c r="O8673" s="73">
        <f>MIN(1,MAX(0,(1/(1+EXP(-(Assumptions!$B$5 + Assumptions!$B$6*$N8673))))*Assumptions!$B$3))</f>
        <v>3.9165722796764356E-2</v>
      </c>
      <c r="P8673" s="73">
        <f>VLOOKUP($F8673,Assumptions!$A$23:$B$27,2,FALSE)*Assumptions!$B$4</f>
        <v>0.7</v>
      </c>
      <c r="Q8673" s="74">
        <f t="shared" si="270"/>
        <v>176412.66921951773</v>
      </c>
      <c r="R8673" s="75" t="str">
        <f>IF($O8673&lt;Assumptions!$B$17,"A",IF($O8673&lt;Assumptions!$B$18,"B",IF($O8673&lt;Assumptions!$B$19,"C",IF($O8673&lt;Assumptions!$B$20,"D","E"))))</f>
        <v>B</v>
      </c>
      <c r="S8673" s="75">
        <f t="shared" si="271"/>
        <v>0</v>
      </c>
    </row>
    <row r="8674" spans="1:19" ht="17.399999999999999" x14ac:dyDescent="0.3">
      <c r="A8674" s="39" t="s">
        <v>1306</v>
      </c>
      <c r="B8674" s="39" t="s">
        <v>33</v>
      </c>
      <c r="C8674" s="39" t="s">
        <v>144</v>
      </c>
      <c r="D8674" s="39" t="s">
        <v>30</v>
      </c>
      <c r="E8674" s="70" t="s">
        <v>43</v>
      </c>
      <c r="F8674" s="70" t="s">
        <v>40</v>
      </c>
      <c r="G8674" s="78">
        <v>44028</v>
      </c>
      <c r="H8674" s="78">
        <v>45931</v>
      </c>
      <c r="I8674" s="69">
        <v>6434659.7199999997</v>
      </c>
      <c r="J8674" s="70">
        <v>185</v>
      </c>
      <c r="K8674" s="71">
        <v>0.13800000000000001</v>
      </c>
      <c r="L8674" s="70">
        <v>0</v>
      </c>
      <c r="M8674" s="71">
        <v>0.90700000000000003</v>
      </c>
      <c r="N8674" s="72"/>
      <c r="O8674" s="73">
        <f>MIN(1,MAX(0,(1/(1+EXP(-(Assumptions!$B$5 + Assumptions!$B$6*$N8674))))*Assumptions!$B$3))</f>
        <v>3.9165722796764356E-2</v>
      </c>
      <c r="P8674" s="73">
        <f>VLOOKUP($F8674,Assumptions!$A$23:$B$27,2,FALSE)*Assumptions!$B$4</f>
        <v>0.7</v>
      </c>
      <c r="Q8674" s="74">
        <f t="shared" si="270"/>
        <v>176412.66921951773</v>
      </c>
      <c r="R8674" s="75" t="str">
        <f>IF($O8674&lt;Assumptions!$B$17,"A",IF($O8674&lt;Assumptions!$B$18,"B",IF($O8674&lt;Assumptions!$B$19,"C",IF($O8674&lt;Assumptions!$B$20,"D","E"))))</f>
        <v>B</v>
      </c>
      <c r="S8674" s="75">
        <f t="shared" si="271"/>
        <v>1</v>
      </c>
    </row>
    <row r="8675" spans="1:19" ht="17.399999999999999" x14ac:dyDescent="0.3">
      <c r="A8675" s="39" t="s">
        <v>1306</v>
      </c>
      <c r="B8675" s="39" t="s">
        <v>33</v>
      </c>
      <c r="C8675" s="39" t="s">
        <v>144</v>
      </c>
      <c r="D8675" s="39" t="s">
        <v>30</v>
      </c>
      <c r="E8675" s="70" t="s">
        <v>43</v>
      </c>
      <c r="F8675" s="70" t="s">
        <v>40</v>
      </c>
      <c r="G8675" s="78">
        <v>44028</v>
      </c>
      <c r="H8675" s="78">
        <v>45962</v>
      </c>
      <c r="I8675" s="69">
        <v>6434659.7199999997</v>
      </c>
      <c r="J8675" s="70">
        <v>999</v>
      </c>
      <c r="K8675" s="71">
        <v>1.9E-2</v>
      </c>
      <c r="L8675" s="70">
        <v>0</v>
      </c>
      <c r="M8675" s="71">
        <v>0.90700000000000003</v>
      </c>
      <c r="N8675" s="72"/>
      <c r="O8675" s="73">
        <f>MIN(1,MAX(0,(1/(1+EXP(-(Assumptions!$B$5 + Assumptions!$B$6*$N8675))))*Assumptions!$B$3))</f>
        <v>3.9165722796764356E-2</v>
      </c>
      <c r="P8675" s="73">
        <f>VLOOKUP($F8675,Assumptions!$A$23:$B$27,2,FALSE)*Assumptions!$B$4</f>
        <v>0.7</v>
      </c>
      <c r="Q8675" s="74">
        <f t="shared" si="270"/>
        <v>176412.66921951773</v>
      </c>
      <c r="R8675" s="75" t="str">
        <f>IF($O8675&lt;Assumptions!$B$17,"A",IF($O8675&lt;Assumptions!$B$18,"B",IF($O8675&lt;Assumptions!$B$19,"C",IF($O8675&lt;Assumptions!$B$20,"D","E"))))</f>
        <v>B</v>
      </c>
      <c r="S8675" s="75">
        <f t="shared" si="271"/>
        <v>1</v>
      </c>
    </row>
    <row r="8676" spans="1:19" ht="17.399999999999999" x14ac:dyDescent="0.3">
      <c r="A8676" s="39" t="s">
        <v>1306</v>
      </c>
      <c r="B8676" s="39" t="s">
        <v>33</v>
      </c>
      <c r="C8676" s="39" t="s">
        <v>144</v>
      </c>
      <c r="D8676" s="39" t="s">
        <v>30</v>
      </c>
      <c r="E8676" s="70" t="s">
        <v>43</v>
      </c>
      <c r="F8676" s="70" t="s">
        <v>40</v>
      </c>
      <c r="G8676" s="78">
        <v>44028</v>
      </c>
      <c r="H8676" s="78">
        <v>45992</v>
      </c>
      <c r="I8676" s="69">
        <v>6434659.7199999997</v>
      </c>
      <c r="J8676" s="70">
        <v>999</v>
      </c>
      <c r="K8676" s="71">
        <v>0.123</v>
      </c>
      <c r="L8676" s="70">
        <v>0</v>
      </c>
      <c r="M8676" s="71">
        <v>0.90700000000000003</v>
      </c>
      <c r="N8676" s="72"/>
      <c r="O8676" s="73">
        <f>MIN(1,MAX(0,(1/(1+EXP(-(Assumptions!$B$5 + Assumptions!$B$6*$N8676))))*Assumptions!$B$3))</f>
        <v>3.9165722796764356E-2</v>
      </c>
      <c r="P8676" s="73">
        <f>VLOOKUP($F8676,Assumptions!$A$23:$B$27,2,FALSE)*Assumptions!$B$4</f>
        <v>0.7</v>
      </c>
      <c r="Q8676" s="74">
        <f t="shared" si="270"/>
        <v>176412.66921951773</v>
      </c>
      <c r="R8676" s="75" t="str">
        <f>IF($O8676&lt;Assumptions!$B$17,"A",IF($O8676&lt;Assumptions!$B$18,"B",IF($O8676&lt;Assumptions!$B$19,"C",IF($O8676&lt;Assumptions!$B$20,"D","E"))))</f>
        <v>B</v>
      </c>
      <c r="S8676" s="75">
        <f t="shared" si="271"/>
        <v>1</v>
      </c>
    </row>
    <row r="8677" spans="1:19" ht="17.399999999999999" x14ac:dyDescent="0.3">
      <c r="A8677" s="39" t="s">
        <v>1308</v>
      </c>
      <c r="B8677" s="39" t="s">
        <v>76</v>
      </c>
      <c r="C8677" s="39" t="s">
        <v>190</v>
      </c>
      <c r="D8677" s="39" t="s">
        <v>34</v>
      </c>
      <c r="E8677" s="70" t="s">
        <v>46</v>
      </c>
      <c r="F8677" s="70" t="s">
        <v>40</v>
      </c>
      <c r="G8677" s="78">
        <v>45469</v>
      </c>
      <c r="H8677" s="78">
        <v>45658</v>
      </c>
      <c r="I8677" s="69">
        <v>31463697.100000001</v>
      </c>
      <c r="J8677" s="70">
        <v>15</v>
      </c>
      <c r="K8677" s="71">
        <v>0.97799999999999998</v>
      </c>
      <c r="L8677" s="70">
        <v>0</v>
      </c>
      <c r="M8677" s="71">
        <v>0.79300000000000004</v>
      </c>
      <c r="N8677" s="72"/>
      <c r="O8677" s="73">
        <f>MIN(1,MAX(0,(1/(1+EXP(-(Assumptions!$B$5 + Assumptions!$B$6*$N8677))))*Assumptions!$B$3))</f>
        <v>3.9165722796764356E-2</v>
      </c>
      <c r="P8677" s="73">
        <f>VLOOKUP($F8677,Assumptions!$A$23:$B$27,2,FALSE)*Assumptions!$B$4</f>
        <v>0.7</v>
      </c>
      <c r="Q8677" s="74">
        <f t="shared" si="270"/>
        <v>862608.90714597097</v>
      </c>
      <c r="R8677" s="75" t="str">
        <f>IF($O8677&lt;Assumptions!$B$17,"A",IF($O8677&lt;Assumptions!$B$18,"B",IF($O8677&lt;Assumptions!$B$19,"C",IF($O8677&lt;Assumptions!$B$20,"D","E"))))</f>
        <v>B</v>
      </c>
      <c r="S8677" s="75">
        <f t="shared" si="271"/>
        <v>0</v>
      </c>
    </row>
    <row r="8678" spans="1:19" ht="17.399999999999999" x14ac:dyDescent="0.3">
      <c r="A8678" s="39" t="s">
        <v>1308</v>
      </c>
      <c r="B8678" s="39" t="s">
        <v>76</v>
      </c>
      <c r="C8678" s="39" t="s">
        <v>190</v>
      </c>
      <c r="D8678" s="39" t="s">
        <v>34</v>
      </c>
      <c r="E8678" s="70" t="s">
        <v>46</v>
      </c>
      <c r="F8678" s="70" t="s">
        <v>40</v>
      </c>
      <c r="G8678" s="78">
        <v>45469</v>
      </c>
      <c r="H8678" s="78">
        <v>45689</v>
      </c>
      <c r="I8678" s="69">
        <v>31007511.809999999</v>
      </c>
      <c r="J8678" s="70">
        <v>0</v>
      </c>
      <c r="K8678" s="71">
        <v>0.99</v>
      </c>
      <c r="L8678" s="70">
        <v>0</v>
      </c>
      <c r="M8678" s="71">
        <v>0.79300000000000004</v>
      </c>
      <c r="N8678" s="72"/>
      <c r="O8678" s="73">
        <f>MIN(1,MAX(0,(1/(1+EXP(-(Assumptions!$B$5 + Assumptions!$B$6*$N8678))))*Assumptions!$B$3))</f>
        <v>3.9165722796764356E-2</v>
      </c>
      <c r="P8678" s="73">
        <f>VLOOKUP($F8678,Assumptions!$A$23:$B$27,2,FALSE)*Assumptions!$B$4</f>
        <v>0.7</v>
      </c>
      <c r="Q8678" s="74">
        <f t="shared" si="270"/>
        <v>850102.12851749978</v>
      </c>
      <c r="R8678" s="75" t="str">
        <f>IF($O8678&lt;Assumptions!$B$17,"A",IF($O8678&lt;Assumptions!$B$18,"B",IF($O8678&lt;Assumptions!$B$19,"C",IF($O8678&lt;Assumptions!$B$20,"D","E"))))</f>
        <v>B</v>
      </c>
      <c r="S8678" s="75">
        <f t="shared" si="271"/>
        <v>0</v>
      </c>
    </row>
    <row r="8679" spans="1:19" ht="17.399999999999999" x14ac:dyDescent="0.3">
      <c r="A8679" s="39" t="s">
        <v>1308</v>
      </c>
      <c r="B8679" s="39" t="s">
        <v>76</v>
      </c>
      <c r="C8679" s="39" t="s">
        <v>190</v>
      </c>
      <c r="D8679" s="39" t="s">
        <v>34</v>
      </c>
      <c r="E8679" s="70" t="s">
        <v>46</v>
      </c>
      <c r="F8679" s="70" t="s">
        <v>40</v>
      </c>
      <c r="G8679" s="78">
        <v>45469</v>
      </c>
      <c r="H8679" s="78">
        <v>45717</v>
      </c>
      <c r="I8679" s="69">
        <v>30540573.260000002</v>
      </c>
      <c r="J8679" s="70">
        <v>0</v>
      </c>
      <c r="K8679" s="71">
        <v>1.0960000000000001</v>
      </c>
      <c r="L8679" s="70">
        <v>0</v>
      </c>
      <c r="M8679" s="71">
        <v>0.79300000000000004</v>
      </c>
      <c r="N8679" s="72"/>
      <c r="O8679" s="73">
        <f>MIN(1,MAX(0,(1/(1+EXP(-(Assumptions!$B$5 + Assumptions!$B$6*$N8679))))*Assumptions!$B$3))</f>
        <v>3.9165722796764356E-2</v>
      </c>
      <c r="P8679" s="73">
        <f>VLOOKUP($F8679,Assumptions!$A$23:$B$27,2,FALSE)*Assumptions!$B$4</f>
        <v>0.7</v>
      </c>
      <c r="Q8679" s="74">
        <f t="shared" si="270"/>
        <v>837300.53844880383</v>
      </c>
      <c r="R8679" s="75" t="str">
        <f>IF($O8679&lt;Assumptions!$B$17,"A",IF($O8679&lt;Assumptions!$B$18,"B",IF($O8679&lt;Assumptions!$B$19,"C",IF($O8679&lt;Assumptions!$B$20,"D","E"))))</f>
        <v>B</v>
      </c>
      <c r="S8679" s="75">
        <f t="shared" si="271"/>
        <v>0</v>
      </c>
    </row>
    <row r="8680" spans="1:19" ht="17.399999999999999" x14ac:dyDescent="0.3">
      <c r="A8680" s="39" t="s">
        <v>1308</v>
      </c>
      <c r="B8680" s="39" t="s">
        <v>76</v>
      </c>
      <c r="C8680" s="39" t="s">
        <v>190</v>
      </c>
      <c r="D8680" s="39" t="s">
        <v>34</v>
      </c>
      <c r="E8680" s="70" t="s">
        <v>46</v>
      </c>
      <c r="F8680" s="70" t="s">
        <v>40</v>
      </c>
      <c r="G8680" s="78">
        <v>45469</v>
      </c>
      <c r="H8680" s="78">
        <v>45748</v>
      </c>
      <c r="I8680" s="69">
        <v>30082569.699999999</v>
      </c>
      <c r="J8680" s="70">
        <v>0</v>
      </c>
      <c r="K8680" s="71">
        <v>1.006</v>
      </c>
      <c r="L8680" s="70">
        <v>0</v>
      </c>
      <c r="M8680" s="71">
        <v>0.79300000000000004</v>
      </c>
      <c r="N8680" s="72"/>
      <c r="O8680" s="73">
        <f>MIN(1,MAX(0,(1/(1+EXP(-(Assumptions!$B$5 + Assumptions!$B$6*$N8680))))*Assumptions!$B$3))</f>
        <v>3.9165722796764356E-2</v>
      </c>
      <c r="P8680" s="73">
        <f>VLOOKUP($F8680,Assumptions!$A$23:$B$27,2,FALSE)*Assumptions!$B$4</f>
        <v>0.7</v>
      </c>
      <c r="Q8680" s="74">
        <f t="shared" si="270"/>
        <v>824743.91011917987</v>
      </c>
      <c r="R8680" s="75" t="str">
        <f>IF($O8680&lt;Assumptions!$B$17,"A",IF($O8680&lt;Assumptions!$B$18,"B",IF($O8680&lt;Assumptions!$B$19,"C",IF($O8680&lt;Assumptions!$B$20,"D","E"))))</f>
        <v>B</v>
      </c>
      <c r="S8680" s="75">
        <f t="shared" si="271"/>
        <v>0</v>
      </c>
    </row>
    <row r="8681" spans="1:19" ht="17.399999999999999" x14ac:dyDescent="0.3">
      <c r="A8681" s="39" t="s">
        <v>1308</v>
      </c>
      <c r="B8681" s="39" t="s">
        <v>76</v>
      </c>
      <c r="C8681" s="39" t="s">
        <v>190</v>
      </c>
      <c r="D8681" s="39" t="s">
        <v>34</v>
      </c>
      <c r="E8681" s="70" t="s">
        <v>46</v>
      </c>
      <c r="F8681" s="70" t="s">
        <v>40</v>
      </c>
      <c r="G8681" s="78">
        <v>45469</v>
      </c>
      <c r="H8681" s="78">
        <v>45778</v>
      </c>
      <c r="I8681" s="69">
        <v>29625628.739999998</v>
      </c>
      <c r="J8681" s="70">
        <v>35</v>
      </c>
      <c r="K8681" s="71">
        <v>0.85499999999999998</v>
      </c>
      <c r="L8681" s="70">
        <v>0</v>
      </c>
      <c r="M8681" s="71">
        <v>0.79300000000000004</v>
      </c>
      <c r="N8681" s="72"/>
      <c r="O8681" s="73">
        <f>MIN(1,MAX(0,(1/(1+EXP(-(Assumptions!$B$5 + Assumptions!$B$6*$N8681))))*Assumptions!$B$3))</f>
        <v>3.9165722796764356E-2</v>
      </c>
      <c r="P8681" s="73">
        <f>VLOOKUP($F8681,Assumptions!$A$23:$B$27,2,FALSE)*Assumptions!$B$4</f>
        <v>0.7</v>
      </c>
      <c r="Q8681" s="74">
        <f t="shared" si="270"/>
        <v>812216.41403748654</v>
      </c>
      <c r="R8681" s="75" t="str">
        <f>IF($O8681&lt;Assumptions!$B$17,"A",IF($O8681&lt;Assumptions!$B$18,"B",IF($O8681&lt;Assumptions!$B$19,"C",IF($O8681&lt;Assumptions!$B$20,"D","E"))))</f>
        <v>B</v>
      </c>
      <c r="S8681" s="75">
        <f t="shared" si="271"/>
        <v>0</v>
      </c>
    </row>
    <row r="8682" spans="1:19" ht="17.399999999999999" x14ac:dyDescent="0.3">
      <c r="A8682" s="39" t="s">
        <v>1308</v>
      </c>
      <c r="B8682" s="39" t="s">
        <v>76</v>
      </c>
      <c r="C8682" s="39" t="s">
        <v>190</v>
      </c>
      <c r="D8682" s="39" t="s">
        <v>34</v>
      </c>
      <c r="E8682" s="70" t="s">
        <v>46</v>
      </c>
      <c r="F8682" s="70" t="s">
        <v>40</v>
      </c>
      <c r="G8682" s="78">
        <v>45469</v>
      </c>
      <c r="H8682" s="78">
        <v>45809</v>
      </c>
      <c r="I8682" s="69">
        <v>29004857.75</v>
      </c>
      <c r="J8682" s="70">
        <v>0</v>
      </c>
      <c r="K8682" s="71">
        <v>1.044</v>
      </c>
      <c r="L8682" s="70">
        <v>0</v>
      </c>
      <c r="M8682" s="71">
        <v>0.79300000000000004</v>
      </c>
      <c r="N8682" s="72"/>
      <c r="O8682" s="73">
        <f>MIN(1,MAX(0,(1/(1+EXP(-(Assumptions!$B$5 + Assumptions!$B$6*$N8682))))*Assumptions!$B$3))</f>
        <v>3.9165722796764356E-2</v>
      </c>
      <c r="P8682" s="73">
        <f>VLOOKUP($F8682,Assumptions!$A$23:$B$27,2,FALSE)*Assumptions!$B$4</f>
        <v>0.7</v>
      </c>
      <c r="Q8682" s="74">
        <f t="shared" si="270"/>
        <v>795197.35287725751</v>
      </c>
      <c r="R8682" s="75" t="str">
        <f>IF($O8682&lt;Assumptions!$B$17,"A",IF($O8682&lt;Assumptions!$B$18,"B",IF($O8682&lt;Assumptions!$B$19,"C",IF($O8682&lt;Assumptions!$B$20,"D","E"))))</f>
        <v>B</v>
      </c>
      <c r="S8682" s="75">
        <f t="shared" si="271"/>
        <v>0</v>
      </c>
    </row>
    <row r="8683" spans="1:19" ht="17.399999999999999" x14ac:dyDescent="0.3">
      <c r="A8683" s="39" t="s">
        <v>1308</v>
      </c>
      <c r="B8683" s="39" t="s">
        <v>76</v>
      </c>
      <c r="C8683" s="39" t="s">
        <v>190</v>
      </c>
      <c r="D8683" s="39" t="s">
        <v>34</v>
      </c>
      <c r="E8683" s="70" t="s">
        <v>46</v>
      </c>
      <c r="F8683" s="70" t="s">
        <v>40</v>
      </c>
      <c r="G8683" s="78">
        <v>45469</v>
      </c>
      <c r="H8683" s="78">
        <v>45839</v>
      </c>
      <c r="I8683" s="69">
        <v>28461230.850000001</v>
      </c>
      <c r="J8683" s="70">
        <v>95</v>
      </c>
      <c r="K8683" s="71">
        <v>0.26</v>
      </c>
      <c r="L8683" s="70">
        <v>1</v>
      </c>
      <c r="M8683" s="71">
        <v>0.79300000000000004</v>
      </c>
      <c r="N8683" s="72"/>
      <c r="O8683" s="73">
        <f>MIN(1,MAX(0,(1/(1+EXP(-(Assumptions!$B$5 + Assumptions!$B$6*$N8683))))*Assumptions!$B$3))</f>
        <v>3.9165722796764356E-2</v>
      </c>
      <c r="P8683" s="73">
        <f>VLOOKUP($F8683,Assumptions!$A$23:$B$27,2,FALSE)*Assumptions!$B$4</f>
        <v>0.7</v>
      </c>
      <c r="Q8683" s="74">
        <f t="shared" si="270"/>
        <v>780293.2745480726</v>
      </c>
      <c r="R8683" s="75" t="str">
        <f>IF($O8683&lt;Assumptions!$B$17,"A",IF($O8683&lt;Assumptions!$B$18,"B",IF($O8683&lt;Assumptions!$B$19,"C",IF($O8683&lt;Assumptions!$B$20,"D","E"))))</f>
        <v>B</v>
      </c>
      <c r="S8683" s="75">
        <f t="shared" si="271"/>
        <v>0</v>
      </c>
    </row>
    <row r="8684" spans="1:19" ht="17.399999999999999" x14ac:dyDescent="0.3">
      <c r="A8684" s="39" t="s">
        <v>1308</v>
      </c>
      <c r="B8684" s="39" t="s">
        <v>76</v>
      </c>
      <c r="C8684" s="39" t="s">
        <v>190</v>
      </c>
      <c r="D8684" s="39" t="s">
        <v>34</v>
      </c>
      <c r="E8684" s="70" t="s">
        <v>46</v>
      </c>
      <c r="F8684" s="70" t="s">
        <v>40</v>
      </c>
      <c r="G8684" s="78">
        <v>45469</v>
      </c>
      <c r="H8684" s="78">
        <v>45870</v>
      </c>
      <c r="I8684" s="69">
        <v>27981567.82</v>
      </c>
      <c r="J8684" s="70">
        <v>65</v>
      </c>
      <c r="K8684" s="71">
        <v>0.496</v>
      </c>
      <c r="L8684" s="70">
        <v>1</v>
      </c>
      <c r="M8684" s="71">
        <v>0.79300000000000004</v>
      </c>
      <c r="N8684" s="72"/>
      <c r="O8684" s="73">
        <f>MIN(1,MAX(0,(1/(1+EXP(-(Assumptions!$B$5 + Assumptions!$B$6*$N8684))))*Assumptions!$B$3))</f>
        <v>3.9165722796764356E-2</v>
      </c>
      <c r="P8684" s="73">
        <f>VLOOKUP($F8684,Assumptions!$A$23:$B$27,2,FALSE)*Assumptions!$B$4</f>
        <v>0.7</v>
      </c>
      <c r="Q8684" s="74">
        <f t="shared" si="270"/>
        <v>767142.83005988726</v>
      </c>
      <c r="R8684" s="75" t="str">
        <f>IF($O8684&lt;Assumptions!$B$17,"A",IF($O8684&lt;Assumptions!$B$18,"B",IF($O8684&lt;Assumptions!$B$19,"C",IF($O8684&lt;Assumptions!$B$20,"D","E"))))</f>
        <v>B</v>
      </c>
      <c r="S8684" s="75">
        <f t="shared" si="271"/>
        <v>0</v>
      </c>
    </row>
    <row r="8685" spans="1:19" ht="17.399999999999999" x14ac:dyDescent="0.3">
      <c r="A8685" s="39" t="s">
        <v>1308</v>
      </c>
      <c r="B8685" s="39" t="s">
        <v>76</v>
      </c>
      <c r="C8685" s="39" t="s">
        <v>190</v>
      </c>
      <c r="D8685" s="39" t="s">
        <v>34</v>
      </c>
      <c r="E8685" s="70" t="s">
        <v>46</v>
      </c>
      <c r="F8685" s="70" t="s">
        <v>40</v>
      </c>
      <c r="G8685" s="78">
        <v>45469</v>
      </c>
      <c r="H8685" s="78">
        <v>45901</v>
      </c>
      <c r="I8685" s="69">
        <v>27486975.260000002</v>
      </c>
      <c r="J8685" s="70">
        <v>0</v>
      </c>
      <c r="K8685" s="71">
        <v>1.0089999999999999</v>
      </c>
      <c r="L8685" s="70">
        <v>1</v>
      </c>
      <c r="M8685" s="71">
        <v>0.79300000000000004</v>
      </c>
      <c r="N8685" s="72"/>
      <c r="O8685" s="73">
        <f>MIN(1,MAX(0,(1/(1+EXP(-(Assumptions!$B$5 + Assumptions!$B$6*$N8685))))*Assumptions!$B$3))</f>
        <v>3.9165722796764356E-2</v>
      </c>
      <c r="P8685" s="73">
        <f>VLOOKUP($F8685,Assumptions!$A$23:$B$27,2,FALSE)*Assumptions!$B$4</f>
        <v>0.7</v>
      </c>
      <c r="Q8685" s="74">
        <f t="shared" si="270"/>
        <v>753583.07748827594</v>
      </c>
      <c r="R8685" s="75" t="str">
        <f>IF($O8685&lt;Assumptions!$B$17,"A",IF($O8685&lt;Assumptions!$B$18,"B",IF($O8685&lt;Assumptions!$B$19,"C",IF($O8685&lt;Assumptions!$B$20,"D","E"))))</f>
        <v>B</v>
      </c>
      <c r="S8685" s="75">
        <f t="shared" si="271"/>
        <v>0</v>
      </c>
    </row>
    <row r="8686" spans="1:19" ht="17.399999999999999" x14ac:dyDescent="0.3">
      <c r="A8686" s="39" t="s">
        <v>1308</v>
      </c>
      <c r="B8686" s="39" t="s">
        <v>76</v>
      </c>
      <c r="C8686" s="39" t="s">
        <v>190</v>
      </c>
      <c r="D8686" s="39" t="s">
        <v>34</v>
      </c>
      <c r="E8686" s="70" t="s">
        <v>46</v>
      </c>
      <c r="F8686" s="70" t="s">
        <v>40</v>
      </c>
      <c r="G8686" s="78">
        <v>45469</v>
      </c>
      <c r="H8686" s="78">
        <v>45931</v>
      </c>
      <c r="I8686" s="69">
        <v>26996198.469999999</v>
      </c>
      <c r="J8686" s="70">
        <v>15</v>
      </c>
      <c r="K8686" s="71">
        <v>1.0469999999999999</v>
      </c>
      <c r="L8686" s="70">
        <v>1</v>
      </c>
      <c r="M8686" s="71">
        <v>0.79300000000000004</v>
      </c>
      <c r="N8686" s="72"/>
      <c r="O8686" s="73">
        <f>MIN(1,MAX(0,(1/(1+EXP(-(Assumptions!$B$5 + Assumptions!$B$6*$N8686))))*Assumptions!$B$3))</f>
        <v>3.9165722796764356E-2</v>
      </c>
      <c r="P8686" s="73">
        <f>VLOOKUP($F8686,Assumptions!$A$23:$B$27,2,FALSE)*Assumptions!$B$4</f>
        <v>0.7</v>
      </c>
      <c r="Q8686" s="74">
        <f t="shared" si="270"/>
        <v>740127.93808971765</v>
      </c>
      <c r="R8686" s="75" t="str">
        <f>IF($O8686&lt;Assumptions!$B$17,"A",IF($O8686&lt;Assumptions!$B$18,"B",IF($O8686&lt;Assumptions!$B$19,"C",IF($O8686&lt;Assumptions!$B$20,"D","E"))))</f>
        <v>B</v>
      </c>
      <c r="S8686" s="75">
        <f t="shared" si="271"/>
        <v>0</v>
      </c>
    </row>
    <row r="8687" spans="1:19" ht="17.399999999999999" x14ac:dyDescent="0.3">
      <c r="A8687" s="39" t="s">
        <v>1308</v>
      </c>
      <c r="B8687" s="39" t="s">
        <v>76</v>
      </c>
      <c r="C8687" s="39" t="s">
        <v>190</v>
      </c>
      <c r="D8687" s="39" t="s">
        <v>34</v>
      </c>
      <c r="E8687" s="70" t="s">
        <v>46</v>
      </c>
      <c r="F8687" s="70" t="s">
        <v>40</v>
      </c>
      <c r="G8687" s="78">
        <v>45469</v>
      </c>
      <c r="H8687" s="78">
        <v>45962</v>
      </c>
      <c r="I8687" s="69">
        <v>26512392.920000002</v>
      </c>
      <c r="J8687" s="70">
        <v>0</v>
      </c>
      <c r="K8687" s="71">
        <v>1.1140000000000001</v>
      </c>
      <c r="L8687" s="70">
        <v>1</v>
      </c>
      <c r="M8687" s="71">
        <v>0.79300000000000004</v>
      </c>
      <c r="N8687" s="72"/>
      <c r="O8687" s="73">
        <f>MIN(1,MAX(0,(1/(1+EXP(-(Assumptions!$B$5 + Assumptions!$B$6*$N8687))))*Assumptions!$B$3))</f>
        <v>3.9165722796764356E-2</v>
      </c>
      <c r="P8687" s="73">
        <f>VLOOKUP($F8687,Assumptions!$A$23:$B$27,2,FALSE)*Assumptions!$B$4</f>
        <v>0.7</v>
      </c>
      <c r="Q8687" s="74">
        <f t="shared" si="270"/>
        <v>726863.92224853253</v>
      </c>
      <c r="R8687" s="75" t="str">
        <f>IF($O8687&lt;Assumptions!$B$17,"A",IF($O8687&lt;Assumptions!$B$18,"B",IF($O8687&lt;Assumptions!$B$19,"C",IF($O8687&lt;Assumptions!$B$20,"D","E"))))</f>
        <v>B</v>
      </c>
      <c r="S8687" s="75">
        <f t="shared" si="271"/>
        <v>0</v>
      </c>
    </row>
    <row r="8688" spans="1:19" ht="17.399999999999999" x14ac:dyDescent="0.3">
      <c r="A8688" s="39" t="s">
        <v>1308</v>
      </c>
      <c r="B8688" s="39" t="s">
        <v>76</v>
      </c>
      <c r="C8688" s="39" t="s">
        <v>190</v>
      </c>
      <c r="D8688" s="39" t="s">
        <v>34</v>
      </c>
      <c r="E8688" s="70" t="s">
        <v>46</v>
      </c>
      <c r="F8688" s="70" t="s">
        <v>40</v>
      </c>
      <c r="G8688" s="78">
        <v>45469</v>
      </c>
      <c r="H8688" s="78">
        <v>45992</v>
      </c>
      <c r="I8688" s="69">
        <v>25998619.120000001</v>
      </c>
      <c r="J8688" s="70">
        <v>15</v>
      </c>
      <c r="K8688" s="71">
        <v>0.99099999999999999</v>
      </c>
      <c r="L8688" s="70">
        <v>1</v>
      </c>
      <c r="M8688" s="71">
        <v>0.79300000000000004</v>
      </c>
      <c r="N8688" s="72"/>
      <c r="O8688" s="73">
        <f>MIN(1,MAX(0,(1/(1+EXP(-(Assumptions!$B$5 + Assumptions!$B$6*$N8688))))*Assumptions!$B$3))</f>
        <v>3.9165722796764356E-2</v>
      </c>
      <c r="P8688" s="73">
        <f>VLOOKUP($F8688,Assumptions!$A$23:$B$27,2,FALSE)*Assumptions!$B$4</f>
        <v>0.7</v>
      </c>
      <c r="Q8688" s="74">
        <f t="shared" si="270"/>
        <v>712778.29668680439</v>
      </c>
      <c r="R8688" s="75" t="str">
        <f>IF($O8688&lt;Assumptions!$B$17,"A",IF($O8688&lt;Assumptions!$B$18,"B",IF($O8688&lt;Assumptions!$B$19,"C",IF($O8688&lt;Assumptions!$B$20,"D","E"))))</f>
        <v>B</v>
      </c>
      <c r="S8688" s="75">
        <f t="shared" si="271"/>
        <v>0</v>
      </c>
    </row>
    <row r="8689" spans="1:19" ht="17.399999999999999" x14ac:dyDescent="0.3">
      <c r="A8689" s="39" t="s">
        <v>1309</v>
      </c>
      <c r="B8689" s="39" t="s">
        <v>71</v>
      </c>
      <c r="C8689" s="39" t="s">
        <v>135</v>
      </c>
      <c r="D8689" s="39" t="s">
        <v>42</v>
      </c>
      <c r="E8689" s="70" t="s">
        <v>35</v>
      </c>
      <c r="F8689" s="70" t="s">
        <v>40</v>
      </c>
      <c r="G8689" s="78">
        <v>44734</v>
      </c>
      <c r="H8689" s="78">
        <v>45658</v>
      </c>
      <c r="I8689" s="69">
        <v>4407103.93</v>
      </c>
      <c r="J8689" s="70">
        <v>0</v>
      </c>
      <c r="K8689" s="71">
        <v>0.99</v>
      </c>
      <c r="L8689" s="70">
        <v>0</v>
      </c>
      <c r="M8689" s="71">
        <v>0.875</v>
      </c>
      <c r="N8689" s="72"/>
      <c r="O8689" s="73">
        <f>MIN(1,MAX(0,(1/(1+EXP(-(Assumptions!$B$5 + Assumptions!$B$6*$N8689))))*Assumptions!$B$3))</f>
        <v>3.9165722796764356E-2</v>
      </c>
      <c r="P8689" s="73">
        <f>VLOOKUP($F8689,Assumptions!$A$23:$B$27,2,FALSE)*Assumptions!$B$4</f>
        <v>0.7</v>
      </c>
      <c r="Q8689" s="74">
        <f t="shared" si="270"/>
        <v>120825.18760123753</v>
      </c>
      <c r="R8689" s="75" t="str">
        <f>IF($O8689&lt;Assumptions!$B$17,"A",IF($O8689&lt;Assumptions!$B$18,"B",IF($O8689&lt;Assumptions!$B$19,"C",IF($O8689&lt;Assumptions!$B$20,"D","E"))))</f>
        <v>B</v>
      </c>
      <c r="S8689" s="75">
        <f t="shared" si="271"/>
        <v>0</v>
      </c>
    </row>
    <row r="8690" spans="1:19" ht="17.399999999999999" x14ac:dyDescent="0.3">
      <c r="A8690" s="39" t="s">
        <v>1309</v>
      </c>
      <c r="B8690" s="39" t="s">
        <v>71</v>
      </c>
      <c r="C8690" s="39" t="s">
        <v>135</v>
      </c>
      <c r="D8690" s="39" t="s">
        <v>42</v>
      </c>
      <c r="E8690" s="70" t="s">
        <v>35</v>
      </c>
      <c r="F8690" s="70" t="s">
        <v>40</v>
      </c>
      <c r="G8690" s="78">
        <v>44734</v>
      </c>
      <c r="H8690" s="78">
        <v>45689</v>
      </c>
      <c r="I8690" s="69">
        <v>4270018.6100000003</v>
      </c>
      <c r="J8690" s="70">
        <v>0</v>
      </c>
      <c r="K8690" s="71">
        <v>1.08</v>
      </c>
      <c r="L8690" s="70">
        <v>0</v>
      </c>
      <c r="M8690" s="71">
        <v>0.875</v>
      </c>
      <c r="N8690" s="72"/>
      <c r="O8690" s="73">
        <f>MIN(1,MAX(0,(1/(1+EXP(-(Assumptions!$B$5 + Assumptions!$B$6*$N8690))))*Assumptions!$B$3))</f>
        <v>3.9165722796764356E-2</v>
      </c>
      <c r="P8690" s="73">
        <f>VLOOKUP($F8690,Assumptions!$A$23:$B$27,2,FALSE)*Assumptions!$B$4</f>
        <v>0.7</v>
      </c>
      <c r="Q8690" s="74">
        <f t="shared" si="270"/>
        <v>117066.85565139953</v>
      </c>
      <c r="R8690" s="75" t="str">
        <f>IF($O8690&lt;Assumptions!$B$17,"A",IF($O8690&lt;Assumptions!$B$18,"B",IF($O8690&lt;Assumptions!$B$19,"C",IF($O8690&lt;Assumptions!$B$20,"D","E"))))</f>
        <v>B</v>
      </c>
      <c r="S8690" s="75">
        <f t="shared" si="271"/>
        <v>0</v>
      </c>
    </row>
    <row r="8691" spans="1:19" ht="17.399999999999999" x14ac:dyDescent="0.3">
      <c r="A8691" s="39" t="s">
        <v>1309</v>
      </c>
      <c r="B8691" s="39" t="s">
        <v>71</v>
      </c>
      <c r="C8691" s="39" t="s">
        <v>135</v>
      </c>
      <c r="D8691" s="39" t="s">
        <v>42</v>
      </c>
      <c r="E8691" s="70" t="s">
        <v>35</v>
      </c>
      <c r="F8691" s="70" t="s">
        <v>40</v>
      </c>
      <c r="G8691" s="78">
        <v>44734</v>
      </c>
      <c r="H8691" s="78">
        <v>45717</v>
      </c>
      <c r="I8691" s="69">
        <v>4152315.63</v>
      </c>
      <c r="J8691" s="70">
        <v>0</v>
      </c>
      <c r="K8691" s="71">
        <v>0.95799999999999996</v>
      </c>
      <c r="L8691" s="70">
        <v>0</v>
      </c>
      <c r="M8691" s="71">
        <v>0.875</v>
      </c>
      <c r="N8691" s="72"/>
      <c r="O8691" s="73">
        <f>MIN(1,MAX(0,(1/(1+EXP(-(Assumptions!$B$5 + Assumptions!$B$6*$N8691))))*Assumptions!$B$3))</f>
        <v>3.9165722796764356E-2</v>
      </c>
      <c r="P8691" s="73">
        <f>VLOOKUP($F8691,Assumptions!$A$23:$B$27,2,FALSE)*Assumptions!$B$4</f>
        <v>0.7</v>
      </c>
      <c r="Q8691" s="74">
        <f t="shared" si="270"/>
        <v>113839.91005047635</v>
      </c>
      <c r="R8691" s="75" t="str">
        <f>IF($O8691&lt;Assumptions!$B$17,"A",IF($O8691&lt;Assumptions!$B$18,"B",IF($O8691&lt;Assumptions!$B$19,"C",IF($O8691&lt;Assumptions!$B$20,"D","E"))))</f>
        <v>B</v>
      </c>
      <c r="S8691" s="75">
        <f t="shared" si="271"/>
        <v>0</v>
      </c>
    </row>
    <row r="8692" spans="1:19" ht="17.399999999999999" x14ac:dyDescent="0.3">
      <c r="A8692" s="39" t="s">
        <v>1309</v>
      </c>
      <c r="B8692" s="39" t="s">
        <v>71</v>
      </c>
      <c r="C8692" s="39" t="s">
        <v>135</v>
      </c>
      <c r="D8692" s="39" t="s">
        <v>42</v>
      </c>
      <c r="E8692" s="70" t="s">
        <v>35</v>
      </c>
      <c r="F8692" s="70" t="s">
        <v>40</v>
      </c>
      <c r="G8692" s="78">
        <v>44734</v>
      </c>
      <c r="H8692" s="78">
        <v>45748</v>
      </c>
      <c r="I8692" s="69">
        <v>4015669.88</v>
      </c>
      <c r="J8692" s="70">
        <v>35</v>
      </c>
      <c r="K8692" s="71">
        <v>0.51900000000000002</v>
      </c>
      <c r="L8692" s="70">
        <v>0</v>
      </c>
      <c r="M8692" s="71">
        <v>0.875</v>
      </c>
      <c r="N8692" s="72"/>
      <c r="O8692" s="73">
        <f>MIN(1,MAX(0,(1/(1+EXP(-(Assumptions!$B$5 + Assumptions!$B$6*$N8692))))*Assumptions!$B$3))</f>
        <v>3.9165722796764356E-2</v>
      </c>
      <c r="P8692" s="73">
        <f>VLOOKUP($F8692,Assumptions!$A$23:$B$27,2,FALSE)*Assumptions!$B$4</f>
        <v>0.7</v>
      </c>
      <c r="Q8692" s="74">
        <f t="shared" si="270"/>
        <v>110093.62935437718</v>
      </c>
      <c r="R8692" s="75" t="str">
        <f>IF($O8692&lt;Assumptions!$B$17,"A",IF($O8692&lt;Assumptions!$B$18,"B",IF($O8692&lt;Assumptions!$B$19,"C",IF($O8692&lt;Assumptions!$B$20,"D","E"))))</f>
        <v>B</v>
      </c>
      <c r="S8692" s="75">
        <f t="shared" si="271"/>
        <v>0</v>
      </c>
    </row>
    <row r="8693" spans="1:19" ht="17.399999999999999" x14ac:dyDescent="0.3">
      <c r="A8693" s="39" t="s">
        <v>1309</v>
      </c>
      <c r="B8693" s="39" t="s">
        <v>71</v>
      </c>
      <c r="C8693" s="39" t="s">
        <v>135</v>
      </c>
      <c r="D8693" s="39" t="s">
        <v>42</v>
      </c>
      <c r="E8693" s="70" t="s">
        <v>35</v>
      </c>
      <c r="F8693" s="70" t="s">
        <v>40</v>
      </c>
      <c r="G8693" s="78">
        <v>44734</v>
      </c>
      <c r="H8693" s="78">
        <v>45778</v>
      </c>
      <c r="I8693" s="69">
        <v>3896055.9</v>
      </c>
      <c r="J8693" s="70">
        <v>0</v>
      </c>
      <c r="K8693" s="71">
        <v>1.026</v>
      </c>
      <c r="L8693" s="70">
        <v>0</v>
      </c>
      <c r="M8693" s="71">
        <v>0.875</v>
      </c>
      <c r="N8693" s="72"/>
      <c r="O8693" s="73">
        <f>MIN(1,MAX(0,(1/(1+EXP(-(Assumptions!$B$5 + Assumptions!$B$6*$N8693))))*Assumptions!$B$3))</f>
        <v>3.9165722796764356E-2</v>
      </c>
      <c r="P8693" s="73">
        <f>VLOOKUP($F8693,Assumptions!$A$23:$B$27,2,FALSE)*Assumptions!$B$4</f>
        <v>0.7</v>
      </c>
      <c r="Q8693" s="74">
        <f t="shared" si="270"/>
        <v>106814.29176606878</v>
      </c>
      <c r="R8693" s="75" t="str">
        <f>IF($O8693&lt;Assumptions!$B$17,"A",IF($O8693&lt;Assumptions!$B$18,"B",IF($O8693&lt;Assumptions!$B$19,"C",IF($O8693&lt;Assumptions!$B$20,"D","E"))))</f>
        <v>B</v>
      </c>
      <c r="S8693" s="75">
        <f t="shared" si="271"/>
        <v>0</v>
      </c>
    </row>
    <row r="8694" spans="1:19" ht="17.399999999999999" x14ac:dyDescent="0.3">
      <c r="A8694" s="39" t="s">
        <v>1309</v>
      </c>
      <c r="B8694" s="39" t="s">
        <v>71</v>
      </c>
      <c r="C8694" s="39" t="s">
        <v>135</v>
      </c>
      <c r="D8694" s="39" t="s">
        <v>42</v>
      </c>
      <c r="E8694" s="70" t="s">
        <v>35</v>
      </c>
      <c r="F8694" s="70" t="s">
        <v>40</v>
      </c>
      <c r="G8694" s="78">
        <v>44734</v>
      </c>
      <c r="H8694" s="78">
        <v>45809</v>
      </c>
      <c r="I8694" s="69">
        <v>3767977.34</v>
      </c>
      <c r="J8694" s="70">
        <v>0</v>
      </c>
      <c r="K8694" s="71">
        <v>0.99299999999999999</v>
      </c>
      <c r="L8694" s="70">
        <v>0</v>
      </c>
      <c r="M8694" s="71">
        <v>0.875</v>
      </c>
      <c r="N8694" s="72"/>
      <c r="O8694" s="73">
        <f>MIN(1,MAX(0,(1/(1+EXP(-(Assumptions!$B$5 + Assumptions!$B$6*$N8694))))*Assumptions!$B$3))</f>
        <v>3.9165722796764356E-2</v>
      </c>
      <c r="P8694" s="73">
        <f>VLOOKUP($F8694,Assumptions!$A$23:$B$27,2,FALSE)*Assumptions!$B$4</f>
        <v>0.7</v>
      </c>
      <c r="Q8694" s="74">
        <f t="shared" si="270"/>
        <v>103302.88920205066</v>
      </c>
      <c r="R8694" s="75" t="str">
        <f>IF($O8694&lt;Assumptions!$B$17,"A",IF($O8694&lt;Assumptions!$B$18,"B",IF($O8694&lt;Assumptions!$B$19,"C",IF($O8694&lt;Assumptions!$B$20,"D","E"))))</f>
        <v>B</v>
      </c>
      <c r="S8694" s="75">
        <f t="shared" si="271"/>
        <v>0</v>
      </c>
    </row>
    <row r="8695" spans="1:19" ht="17.399999999999999" x14ac:dyDescent="0.3">
      <c r="A8695" s="39" t="s">
        <v>1309</v>
      </c>
      <c r="B8695" s="39" t="s">
        <v>71</v>
      </c>
      <c r="C8695" s="39" t="s">
        <v>135</v>
      </c>
      <c r="D8695" s="39" t="s">
        <v>42</v>
      </c>
      <c r="E8695" s="70" t="s">
        <v>35</v>
      </c>
      <c r="F8695" s="70" t="s">
        <v>40</v>
      </c>
      <c r="G8695" s="78">
        <v>44734</v>
      </c>
      <c r="H8695" s="78">
        <v>45839</v>
      </c>
      <c r="I8695" s="69">
        <v>3668535.25</v>
      </c>
      <c r="J8695" s="70">
        <v>35</v>
      </c>
      <c r="K8695" s="71">
        <v>0.443</v>
      </c>
      <c r="L8695" s="70">
        <v>0</v>
      </c>
      <c r="M8695" s="71">
        <v>0.875</v>
      </c>
      <c r="N8695" s="72"/>
      <c r="O8695" s="73">
        <f>MIN(1,MAX(0,(1/(1+EXP(-(Assumptions!$B$5 + Assumptions!$B$6*$N8695))))*Assumptions!$B$3))</f>
        <v>3.9165722796764356E-2</v>
      </c>
      <c r="P8695" s="73">
        <f>VLOOKUP($F8695,Assumptions!$A$23:$B$27,2,FALSE)*Assumptions!$B$4</f>
        <v>0.7</v>
      </c>
      <c r="Q8695" s="74">
        <f t="shared" si="270"/>
        <v>100576.58427016104</v>
      </c>
      <c r="R8695" s="75" t="str">
        <f>IF($O8695&lt;Assumptions!$B$17,"A",IF($O8695&lt;Assumptions!$B$18,"B",IF($O8695&lt;Assumptions!$B$19,"C",IF($O8695&lt;Assumptions!$B$20,"D","E"))))</f>
        <v>B</v>
      </c>
      <c r="S8695" s="75">
        <f t="shared" si="271"/>
        <v>0</v>
      </c>
    </row>
    <row r="8696" spans="1:19" ht="17.399999999999999" x14ac:dyDescent="0.3">
      <c r="A8696" s="39" t="s">
        <v>1309</v>
      </c>
      <c r="B8696" s="39" t="s">
        <v>71</v>
      </c>
      <c r="C8696" s="39" t="s">
        <v>135</v>
      </c>
      <c r="D8696" s="39" t="s">
        <v>42</v>
      </c>
      <c r="E8696" s="70" t="s">
        <v>35</v>
      </c>
      <c r="F8696" s="70" t="s">
        <v>40</v>
      </c>
      <c r="G8696" s="78">
        <v>44734</v>
      </c>
      <c r="H8696" s="78">
        <v>45870</v>
      </c>
      <c r="I8696" s="69">
        <v>3566286.04</v>
      </c>
      <c r="J8696" s="70">
        <v>0</v>
      </c>
      <c r="K8696" s="71">
        <v>1.014</v>
      </c>
      <c r="L8696" s="70">
        <v>0</v>
      </c>
      <c r="M8696" s="71">
        <v>0.875</v>
      </c>
      <c r="N8696" s="72"/>
      <c r="O8696" s="73">
        <f>MIN(1,MAX(0,(1/(1+EXP(-(Assumptions!$B$5 + Assumptions!$B$6*$N8696))))*Assumptions!$B$3))</f>
        <v>3.9165722796764356E-2</v>
      </c>
      <c r="P8696" s="73">
        <f>VLOOKUP($F8696,Assumptions!$A$23:$B$27,2,FALSE)*Assumptions!$B$4</f>
        <v>0.7</v>
      </c>
      <c r="Q8696" s="74">
        <f t="shared" si="270"/>
        <v>97773.319319627321</v>
      </c>
      <c r="R8696" s="75" t="str">
        <f>IF($O8696&lt;Assumptions!$B$17,"A",IF($O8696&lt;Assumptions!$B$18,"B",IF($O8696&lt;Assumptions!$B$19,"C",IF($O8696&lt;Assumptions!$B$20,"D","E"))))</f>
        <v>B</v>
      </c>
      <c r="S8696" s="75">
        <f t="shared" si="271"/>
        <v>0</v>
      </c>
    </row>
    <row r="8697" spans="1:19" ht="17.399999999999999" x14ac:dyDescent="0.3">
      <c r="A8697" s="39" t="s">
        <v>1309</v>
      </c>
      <c r="B8697" s="39" t="s">
        <v>71</v>
      </c>
      <c r="C8697" s="39" t="s">
        <v>135</v>
      </c>
      <c r="D8697" s="39" t="s">
        <v>42</v>
      </c>
      <c r="E8697" s="70" t="s">
        <v>35</v>
      </c>
      <c r="F8697" s="70" t="s">
        <v>40</v>
      </c>
      <c r="G8697" s="78">
        <v>44734</v>
      </c>
      <c r="H8697" s="78">
        <v>45901</v>
      </c>
      <c r="I8697" s="69">
        <v>3473414.16</v>
      </c>
      <c r="J8697" s="70">
        <v>0</v>
      </c>
      <c r="K8697" s="71">
        <v>1.075</v>
      </c>
      <c r="L8697" s="70">
        <v>0</v>
      </c>
      <c r="M8697" s="71">
        <v>0.875</v>
      </c>
      <c r="N8697" s="72"/>
      <c r="O8697" s="73">
        <f>MIN(1,MAX(0,(1/(1+EXP(-(Assumptions!$B$5 + Assumptions!$B$6*$N8697))))*Assumptions!$B$3))</f>
        <v>3.9165722796764356E-2</v>
      </c>
      <c r="P8697" s="73">
        <f>VLOOKUP($F8697,Assumptions!$A$23:$B$27,2,FALSE)*Assumptions!$B$4</f>
        <v>0.7</v>
      </c>
      <c r="Q8697" s="74">
        <f t="shared" si="270"/>
        <v>95227.143304241283</v>
      </c>
      <c r="R8697" s="75" t="str">
        <f>IF($O8697&lt;Assumptions!$B$17,"A",IF($O8697&lt;Assumptions!$B$18,"B",IF($O8697&lt;Assumptions!$B$19,"C",IF($O8697&lt;Assumptions!$B$20,"D","E"))))</f>
        <v>B</v>
      </c>
      <c r="S8697" s="75">
        <f t="shared" si="271"/>
        <v>0</v>
      </c>
    </row>
    <row r="8698" spans="1:19" ht="17.399999999999999" x14ac:dyDescent="0.3">
      <c r="A8698" s="39" t="s">
        <v>1309</v>
      </c>
      <c r="B8698" s="39" t="s">
        <v>71</v>
      </c>
      <c r="C8698" s="39" t="s">
        <v>135</v>
      </c>
      <c r="D8698" s="39" t="s">
        <v>42</v>
      </c>
      <c r="E8698" s="70" t="s">
        <v>35</v>
      </c>
      <c r="F8698" s="70" t="s">
        <v>40</v>
      </c>
      <c r="G8698" s="78">
        <v>44734</v>
      </c>
      <c r="H8698" s="78">
        <v>45931</v>
      </c>
      <c r="I8698" s="69">
        <v>3379489.96</v>
      </c>
      <c r="J8698" s="70">
        <v>15</v>
      </c>
      <c r="K8698" s="71">
        <v>1.0620000000000001</v>
      </c>
      <c r="L8698" s="70">
        <v>0</v>
      </c>
      <c r="M8698" s="71">
        <v>0.875</v>
      </c>
      <c r="N8698" s="72"/>
      <c r="O8698" s="73">
        <f>MIN(1,MAX(0,(1/(1+EXP(-(Assumptions!$B$5 + Assumptions!$B$6*$N8698))))*Assumptions!$B$3))</f>
        <v>3.9165722796764356E-2</v>
      </c>
      <c r="P8698" s="73">
        <f>VLOOKUP($F8698,Assumptions!$A$23:$B$27,2,FALSE)*Assumptions!$B$4</f>
        <v>0.7</v>
      </c>
      <c r="Q8698" s="74">
        <f t="shared" si="270"/>
        <v>92652.116877465785</v>
      </c>
      <c r="R8698" s="75" t="str">
        <f>IF($O8698&lt;Assumptions!$B$17,"A",IF($O8698&lt;Assumptions!$B$18,"B",IF($O8698&lt;Assumptions!$B$19,"C",IF($O8698&lt;Assumptions!$B$20,"D","E"))))</f>
        <v>B</v>
      </c>
      <c r="S8698" s="75">
        <f t="shared" si="271"/>
        <v>0</v>
      </c>
    </row>
    <row r="8699" spans="1:19" ht="17.399999999999999" x14ac:dyDescent="0.3">
      <c r="A8699" s="39" t="s">
        <v>1309</v>
      </c>
      <c r="B8699" s="39" t="s">
        <v>71</v>
      </c>
      <c r="C8699" s="39" t="s">
        <v>135</v>
      </c>
      <c r="D8699" s="39" t="s">
        <v>42</v>
      </c>
      <c r="E8699" s="70" t="s">
        <v>35</v>
      </c>
      <c r="F8699" s="70" t="s">
        <v>40</v>
      </c>
      <c r="G8699" s="78">
        <v>44734</v>
      </c>
      <c r="H8699" s="78">
        <v>45962</v>
      </c>
      <c r="I8699" s="69">
        <v>3272863.75</v>
      </c>
      <c r="J8699" s="70">
        <v>65</v>
      </c>
      <c r="K8699" s="71">
        <v>0.74199999999999999</v>
      </c>
      <c r="L8699" s="70">
        <v>0</v>
      </c>
      <c r="M8699" s="71">
        <v>0.875</v>
      </c>
      <c r="N8699" s="72"/>
      <c r="O8699" s="73">
        <f>MIN(1,MAX(0,(1/(1+EXP(-(Assumptions!$B$5 + Assumptions!$B$6*$N8699))))*Assumptions!$B$3))</f>
        <v>3.9165722796764356E-2</v>
      </c>
      <c r="P8699" s="73">
        <f>VLOOKUP($F8699,Assumptions!$A$23:$B$27,2,FALSE)*Assumptions!$B$4</f>
        <v>0.7</v>
      </c>
      <c r="Q8699" s="74">
        <f t="shared" si="270"/>
        <v>89728.852068855063</v>
      </c>
      <c r="R8699" s="75" t="str">
        <f>IF($O8699&lt;Assumptions!$B$17,"A",IF($O8699&lt;Assumptions!$B$18,"B",IF($O8699&lt;Assumptions!$B$19,"C",IF($O8699&lt;Assumptions!$B$20,"D","E"))))</f>
        <v>B</v>
      </c>
      <c r="S8699" s="75">
        <f t="shared" si="271"/>
        <v>0</v>
      </c>
    </row>
    <row r="8700" spans="1:19" ht="17.399999999999999" x14ac:dyDescent="0.3">
      <c r="A8700" s="39" t="s">
        <v>1309</v>
      </c>
      <c r="B8700" s="39" t="s">
        <v>71</v>
      </c>
      <c r="C8700" s="39" t="s">
        <v>135</v>
      </c>
      <c r="D8700" s="39" t="s">
        <v>42</v>
      </c>
      <c r="E8700" s="70" t="s">
        <v>35</v>
      </c>
      <c r="F8700" s="70" t="s">
        <v>40</v>
      </c>
      <c r="G8700" s="78">
        <v>44734</v>
      </c>
      <c r="H8700" s="78">
        <v>45992</v>
      </c>
      <c r="I8700" s="69">
        <v>3178360.26</v>
      </c>
      <c r="J8700" s="70">
        <v>15</v>
      </c>
      <c r="K8700" s="71">
        <v>0.96099999999999997</v>
      </c>
      <c r="L8700" s="70">
        <v>0</v>
      </c>
      <c r="M8700" s="71">
        <v>0.875</v>
      </c>
      <c r="N8700" s="72"/>
      <c r="O8700" s="73">
        <f>MIN(1,MAX(0,(1/(1+EXP(-(Assumptions!$B$5 + Assumptions!$B$6*$N8700))))*Assumptions!$B$3))</f>
        <v>3.9165722796764356E-2</v>
      </c>
      <c r="P8700" s="73">
        <f>VLOOKUP($F8700,Assumptions!$A$23:$B$27,2,FALSE)*Assumptions!$B$4</f>
        <v>0.7</v>
      </c>
      <c r="Q8700" s="74">
        <f t="shared" si="270"/>
        <v>87137.943823988317</v>
      </c>
      <c r="R8700" s="75" t="str">
        <f>IF($O8700&lt;Assumptions!$B$17,"A",IF($O8700&lt;Assumptions!$B$18,"B",IF($O8700&lt;Assumptions!$B$19,"C",IF($O8700&lt;Assumptions!$B$20,"D","E"))))</f>
        <v>B</v>
      </c>
      <c r="S8700" s="75">
        <f t="shared" si="271"/>
        <v>0</v>
      </c>
    </row>
    <row r="8701" spans="1:19" ht="17.399999999999999" x14ac:dyDescent="0.3">
      <c r="A8701" s="39" t="s">
        <v>1310</v>
      </c>
      <c r="B8701" s="39" t="s">
        <v>37</v>
      </c>
      <c r="C8701" s="39" t="s">
        <v>144</v>
      </c>
      <c r="D8701" s="39" t="s">
        <v>38</v>
      </c>
      <c r="E8701" s="70" t="s">
        <v>49</v>
      </c>
      <c r="F8701" s="70" t="s">
        <v>28</v>
      </c>
      <c r="G8701" s="78">
        <v>45273</v>
      </c>
      <c r="H8701" s="78">
        <v>45658</v>
      </c>
      <c r="I8701" s="69">
        <v>17928992.940000001</v>
      </c>
      <c r="J8701" s="70">
        <v>0</v>
      </c>
      <c r="K8701" s="71">
        <v>1.0149999999999999</v>
      </c>
      <c r="L8701" s="70">
        <v>0</v>
      </c>
      <c r="M8701" s="71">
        <v>0.747</v>
      </c>
      <c r="N8701" s="72"/>
      <c r="O8701" s="73">
        <f>MIN(1,MAX(0,(1/(1+EXP(-(Assumptions!$B$5 + Assumptions!$B$6*$N8701))))*Assumptions!$B$3))</f>
        <v>3.9165722796764356E-2</v>
      </c>
      <c r="P8701" s="73">
        <f>VLOOKUP($F8701,Assumptions!$A$23:$B$27,2,FALSE)*Assumptions!$B$4</f>
        <v>0.35</v>
      </c>
      <c r="Q8701" s="74">
        <f t="shared" si="270"/>
        <v>245770.6886296148</v>
      </c>
      <c r="R8701" s="75" t="str">
        <f>IF($O8701&lt;Assumptions!$B$17,"A",IF($O8701&lt;Assumptions!$B$18,"B",IF($O8701&lt;Assumptions!$B$19,"C",IF($O8701&lt;Assumptions!$B$20,"D","E"))))</f>
        <v>B</v>
      </c>
      <c r="S8701" s="75">
        <f t="shared" si="271"/>
        <v>0</v>
      </c>
    </row>
    <row r="8702" spans="1:19" ht="17.399999999999999" x14ac:dyDescent="0.3">
      <c r="A8702" s="39" t="s">
        <v>1310</v>
      </c>
      <c r="B8702" s="39" t="s">
        <v>37</v>
      </c>
      <c r="C8702" s="39" t="s">
        <v>144</v>
      </c>
      <c r="D8702" s="39" t="s">
        <v>38</v>
      </c>
      <c r="E8702" s="70" t="s">
        <v>49</v>
      </c>
      <c r="F8702" s="70" t="s">
        <v>28</v>
      </c>
      <c r="G8702" s="78">
        <v>45273</v>
      </c>
      <c r="H8702" s="78">
        <v>45689</v>
      </c>
      <c r="I8702" s="69">
        <v>17524327.059999999</v>
      </c>
      <c r="J8702" s="70">
        <v>0</v>
      </c>
      <c r="K8702" s="71">
        <v>1.147</v>
      </c>
      <c r="L8702" s="70">
        <v>0</v>
      </c>
      <c r="M8702" s="71">
        <v>0.747</v>
      </c>
      <c r="N8702" s="72"/>
      <c r="O8702" s="73">
        <f>MIN(1,MAX(0,(1/(1+EXP(-(Assumptions!$B$5 + Assumptions!$B$6*$N8702))))*Assumptions!$B$3))</f>
        <v>3.9165722796764356E-2</v>
      </c>
      <c r="P8702" s="73">
        <f>VLOOKUP($F8702,Assumptions!$A$23:$B$27,2,FALSE)*Assumptions!$B$4</f>
        <v>0.35</v>
      </c>
      <c r="Q8702" s="74">
        <f t="shared" si="270"/>
        <v>240223.52754112871</v>
      </c>
      <c r="R8702" s="75" t="str">
        <f>IF($O8702&lt;Assumptions!$B$17,"A",IF($O8702&lt;Assumptions!$B$18,"B",IF($O8702&lt;Assumptions!$B$19,"C",IF($O8702&lt;Assumptions!$B$20,"D","E"))))</f>
        <v>B</v>
      </c>
      <c r="S8702" s="75">
        <f t="shared" si="271"/>
        <v>0</v>
      </c>
    </row>
    <row r="8703" spans="1:19" ht="17.399999999999999" x14ac:dyDescent="0.3">
      <c r="A8703" s="39" t="s">
        <v>1310</v>
      </c>
      <c r="B8703" s="39" t="s">
        <v>37</v>
      </c>
      <c r="C8703" s="39" t="s">
        <v>144</v>
      </c>
      <c r="D8703" s="39" t="s">
        <v>38</v>
      </c>
      <c r="E8703" s="70" t="s">
        <v>49</v>
      </c>
      <c r="F8703" s="70" t="s">
        <v>28</v>
      </c>
      <c r="G8703" s="78">
        <v>45273</v>
      </c>
      <c r="H8703" s="78">
        <v>45717</v>
      </c>
      <c r="I8703" s="69">
        <v>17051534.52</v>
      </c>
      <c r="J8703" s="70">
        <v>0</v>
      </c>
      <c r="K8703" s="71">
        <v>1.1200000000000001</v>
      </c>
      <c r="L8703" s="70">
        <v>0</v>
      </c>
      <c r="M8703" s="71">
        <v>0.747</v>
      </c>
      <c r="N8703" s="72"/>
      <c r="O8703" s="73">
        <f>MIN(1,MAX(0,(1/(1+EXP(-(Assumptions!$B$5 + Assumptions!$B$6*$N8703))))*Assumptions!$B$3))</f>
        <v>3.9165722796764356E-2</v>
      </c>
      <c r="P8703" s="73">
        <f>VLOOKUP($F8703,Assumptions!$A$23:$B$27,2,FALSE)*Assumptions!$B$4</f>
        <v>0.35</v>
      </c>
      <c r="Q8703" s="74">
        <f t="shared" si="270"/>
        <v>233742.4859944224</v>
      </c>
      <c r="R8703" s="75" t="str">
        <f>IF($O8703&lt;Assumptions!$B$17,"A",IF($O8703&lt;Assumptions!$B$18,"B",IF($O8703&lt;Assumptions!$B$19,"C",IF($O8703&lt;Assumptions!$B$20,"D","E"))))</f>
        <v>B</v>
      </c>
      <c r="S8703" s="75">
        <f t="shared" si="271"/>
        <v>0</v>
      </c>
    </row>
    <row r="8704" spans="1:19" ht="17.399999999999999" x14ac:dyDescent="0.3">
      <c r="A8704" s="39" t="s">
        <v>1310</v>
      </c>
      <c r="B8704" s="39" t="s">
        <v>37</v>
      </c>
      <c r="C8704" s="39" t="s">
        <v>144</v>
      </c>
      <c r="D8704" s="39" t="s">
        <v>38</v>
      </c>
      <c r="E8704" s="70" t="s">
        <v>49</v>
      </c>
      <c r="F8704" s="70" t="s">
        <v>28</v>
      </c>
      <c r="G8704" s="78">
        <v>45273</v>
      </c>
      <c r="H8704" s="78">
        <v>45748</v>
      </c>
      <c r="I8704" s="69">
        <v>16671953.18</v>
      </c>
      <c r="J8704" s="70">
        <v>0</v>
      </c>
      <c r="K8704" s="71">
        <v>1.032</v>
      </c>
      <c r="L8704" s="70">
        <v>0</v>
      </c>
      <c r="M8704" s="71">
        <v>0.747</v>
      </c>
      <c r="N8704" s="72"/>
      <c r="O8704" s="73">
        <f>MIN(1,MAX(0,(1/(1+EXP(-(Assumptions!$B$5 + Assumptions!$B$6*$N8704))))*Assumptions!$B$3))</f>
        <v>3.9165722796764356E-2</v>
      </c>
      <c r="P8704" s="73">
        <f>VLOOKUP($F8704,Assumptions!$A$23:$B$27,2,FALSE)*Assumptions!$B$4</f>
        <v>0.35</v>
      </c>
      <c r="Q8704" s="74">
        <f t="shared" si="270"/>
        <v>228539.18385497987</v>
      </c>
      <c r="R8704" s="75" t="str">
        <f>IF($O8704&lt;Assumptions!$B$17,"A",IF($O8704&lt;Assumptions!$B$18,"B",IF($O8704&lt;Assumptions!$B$19,"C",IF($O8704&lt;Assumptions!$B$20,"D","E"))))</f>
        <v>B</v>
      </c>
      <c r="S8704" s="75">
        <f t="shared" si="271"/>
        <v>0</v>
      </c>
    </row>
    <row r="8705" spans="1:19" ht="17.399999999999999" x14ac:dyDescent="0.3">
      <c r="A8705" s="39" t="s">
        <v>1310</v>
      </c>
      <c r="B8705" s="39" t="s">
        <v>37</v>
      </c>
      <c r="C8705" s="39" t="s">
        <v>144</v>
      </c>
      <c r="D8705" s="39" t="s">
        <v>38</v>
      </c>
      <c r="E8705" s="70" t="s">
        <v>49</v>
      </c>
      <c r="F8705" s="70" t="s">
        <v>28</v>
      </c>
      <c r="G8705" s="78">
        <v>45273</v>
      </c>
      <c r="H8705" s="78">
        <v>45778</v>
      </c>
      <c r="I8705" s="69">
        <v>16314339.640000001</v>
      </c>
      <c r="J8705" s="70">
        <v>0</v>
      </c>
      <c r="K8705" s="71">
        <v>1.075</v>
      </c>
      <c r="L8705" s="70">
        <v>0</v>
      </c>
      <c r="M8705" s="71">
        <v>0.747</v>
      </c>
      <c r="N8705" s="72"/>
      <c r="O8705" s="73">
        <f>MIN(1,MAX(0,(1/(1+EXP(-(Assumptions!$B$5 + Assumptions!$B$6*$N8705))))*Assumptions!$B$3))</f>
        <v>3.9165722796764356E-2</v>
      </c>
      <c r="P8705" s="73">
        <f>VLOOKUP($F8705,Assumptions!$A$23:$B$27,2,FALSE)*Assumptions!$B$4</f>
        <v>0.35</v>
      </c>
      <c r="Q8705" s="74">
        <f t="shared" ref="Q8705:Q8768" si="272">$I8705*$O8705*$P8705</f>
        <v>223637.01638337653</v>
      </c>
      <c r="R8705" s="75" t="str">
        <f>IF($O8705&lt;Assumptions!$B$17,"A",IF($O8705&lt;Assumptions!$B$18,"B",IF($O8705&lt;Assumptions!$B$19,"C",IF($O8705&lt;Assumptions!$B$20,"D","E"))))</f>
        <v>B</v>
      </c>
      <c r="S8705" s="75">
        <f t="shared" ref="S8705:S8768" si="273">--($J8705&gt;=180)</f>
        <v>0</v>
      </c>
    </row>
    <row r="8706" spans="1:19" ht="17.399999999999999" x14ac:dyDescent="0.3">
      <c r="A8706" s="39" t="s">
        <v>1310</v>
      </c>
      <c r="B8706" s="39" t="s">
        <v>37</v>
      </c>
      <c r="C8706" s="39" t="s">
        <v>144</v>
      </c>
      <c r="D8706" s="39" t="s">
        <v>38</v>
      </c>
      <c r="E8706" s="70" t="s">
        <v>49</v>
      </c>
      <c r="F8706" s="70" t="s">
        <v>28</v>
      </c>
      <c r="G8706" s="78">
        <v>45273</v>
      </c>
      <c r="H8706" s="78">
        <v>45809</v>
      </c>
      <c r="I8706" s="69">
        <v>15873564.869999999</v>
      </c>
      <c r="J8706" s="70">
        <v>0</v>
      </c>
      <c r="K8706" s="71">
        <v>1.0660000000000001</v>
      </c>
      <c r="L8706" s="70">
        <v>0</v>
      </c>
      <c r="M8706" s="71">
        <v>0.747</v>
      </c>
      <c r="N8706" s="72"/>
      <c r="O8706" s="73">
        <f>MIN(1,MAX(0,(1/(1+EXP(-(Assumptions!$B$5 + Assumptions!$B$6*$N8706))))*Assumptions!$B$3))</f>
        <v>3.9165722796764356E-2</v>
      </c>
      <c r="P8706" s="73">
        <f>VLOOKUP($F8706,Assumptions!$A$23:$B$27,2,FALSE)*Assumptions!$B$4</f>
        <v>0.35</v>
      </c>
      <c r="Q8706" s="74">
        <f t="shared" si="272"/>
        <v>217594.87452320688</v>
      </c>
      <c r="R8706" s="75" t="str">
        <f>IF($O8706&lt;Assumptions!$B$17,"A",IF($O8706&lt;Assumptions!$B$18,"B",IF($O8706&lt;Assumptions!$B$19,"C",IF($O8706&lt;Assumptions!$B$20,"D","E"))))</f>
        <v>B</v>
      </c>
      <c r="S8706" s="75">
        <f t="shared" si="273"/>
        <v>0</v>
      </c>
    </row>
    <row r="8707" spans="1:19" ht="17.399999999999999" x14ac:dyDescent="0.3">
      <c r="A8707" s="39" t="s">
        <v>1310</v>
      </c>
      <c r="B8707" s="39" t="s">
        <v>37</v>
      </c>
      <c r="C8707" s="39" t="s">
        <v>144</v>
      </c>
      <c r="D8707" s="39" t="s">
        <v>38</v>
      </c>
      <c r="E8707" s="70" t="s">
        <v>49</v>
      </c>
      <c r="F8707" s="70" t="s">
        <v>28</v>
      </c>
      <c r="G8707" s="78">
        <v>45273</v>
      </c>
      <c r="H8707" s="78">
        <v>45839</v>
      </c>
      <c r="I8707" s="69">
        <v>15497088.49</v>
      </c>
      <c r="J8707" s="70">
        <v>0</v>
      </c>
      <c r="K8707" s="71">
        <v>1.0229999999999999</v>
      </c>
      <c r="L8707" s="70">
        <v>0</v>
      </c>
      <c r="M8707" s="71">
        <v>0.747</v>
      </c>
      <c r="N8707" s="72"/>
      <c r="O8707" s="73">
        <f>MIN(1,MAX(0,(1/(1+EXP(-(Assumptions!$B$5 + Assumptions!$B$6*$N8707))))*Assumptions!$B$3))</f>
        <v>3.9165722796764356E-2</v>
      </c>
      <c r="P8707" s="73">
        <f>VLOOKUP($F8707,Assumptions!$A$23:$B$27,2,FALSE)*Assumptions!$B$4</f>
        <v>0.35</v>
      </c>
      <c r="Q8707" s="74">
        <f t="shared" si="272"/>
        <v>212434.13518469364</v>
      </c>
      <c r="R8707" s="75" t="str">
        <f>IF($O8707&lt;Assumptions!$B$17,"A",IF($O8707&lt;Assumptions!$B$18,"B",IF($O8707&lt;Assumptions!$B$19,"C",IF($O8707&lt;Assumptions!$B$20,"D","E"))))</f>
        <v>B</v>
      </c>
      <c r="S8707" s="75">
        <f t="shared" si="273"/>
        <v>0</v>
      </c>
    </row>
    <row r="8708" spans="1:19" ht="17.399999999999999" x14ac:dyDescent="0.3">
      <c r="A8708" s="39" t="s">
        <v>1310</v>
      </c>
      <c r="B8708" s="39" t="s">
        <v>37</v>
      </c>
      <c r="C8708" s="39" t="s">
        <v>144</v>
      </c>
      <c r="D8708" s="39" t="s">
        <v>38</v>
      </c>
      <c r="E8708" s="70" t="s">
        <v>49</v>
      </c>
      <c r="F8708" s="70" t="s">
        <v>28</v>
      </c>
      <c r="G8708" s="78">
        <v>45273</v>
      </c>
      <c r="H8708" s="78">
        <v>45870</v>
      </c>
      <c r="I8708" s="69">
        <v>15130562.810000001</v>
      </c>
      <c r="J8708" s="70">
        <v>0</v>
      </c>
      <c r="K8708" s="71">
        <v>0.99</v>
      </c>
      <c r="L8708" s="70">
        <v>0</v>
      </c>
      <c r="M8708" s="71">
        <v>0.747</v>
      </c>
      <c r="N8708" s="72"/>
      <c r="O8708" s="73">
        <f>MIN(1,MAX(0,(1/(1+EXP(-(Assumptions!$B$5 + Assumptions!$B$6*$N8708))))*Assumptions!$B$3))</f>
        <v>3.9165722796764356E-2</v>
      </c>
      <c r="P8708" s="73">
        <f>VLOOKUP($F8708,Assumptions!$A$23:$B$27,2,FALSE)*Assumptions!$B$4</f>
        <v>0.35</v>
      </c>
      <c r="Q8708" s="74">
        <f t="shared" si="272"/>
        <v>207409.80007142219</v>
      </c>
      <c r="R8708" s="75" t="str">
        <f>IF($O8708&lt;Assumptions!$B$17,"A",IF($O8708&lt;Assumptions!$B$18,"B",IF($O8708&lt;Assumptions!$B$19,"C",IF($O8708&lt;Assumptions!$B$20,"D","E"))))</f>
        <v>B</v>
      </c>
      <c r="S8708" s="75">
        <f t="shared" si="273"/>
        <v>0</v>
      </c>
    </row>
    <row r="8709" spans="1:19" ht="17.399999999999999" x14ac:dyDescent="0.3">
      <c r="A8709" s="39" t="s">
        <v>1310</v>
      </c>
      <c r="B8709" s="39" t="s">
        <v>37</v>
      </c>
      <c r="C8709" s="39" t="s">
        <v>144</v>
      </c>
      <c r="D8709" s="39" t="s">
        <v>38</v>
      </c>
      <c r="E8709" s="70" t="s">
        <v>49</v>
      </c>
      <c r="F8709" s="70" t="s">
        <v>28</v>
      </c>
      <c r="G8709" s="78">
        <v>45273</v>
      </c>
      <c r="H8709" s="78">
        <v>45901</v>
      </c>
      <c r="I8709" s="69">
        <v>14735909.949999999</v>
      </c>
      <c r="J8709" s="70">
        <v>65</v>
      </c>
      <c r="K8709" s="71">
        <v>0.628</v>
      </c>
      <c r="L8709" s="70">
        <v>0</v>
      </c>
      <c r="M8709" s="71">
        <v>0.747</v>
      </c>
      <c r="N8709" s="72"/>
      <c r="O8709" s="73">
        <f>MIN(1,MAX(0,(1/(1+EXP(-(Assumptions!$B$5 + Assumptions!$B$6*$N8709))))*Assumptions!$B$3))</f>
        <v>3.9165722796764356E-2</v>
      </c>
      <c r="P8709" s="73">
        <f>VLOOKUP($F8709,Assumptions!$A$23:$B$27,2,FALSE)*Assumptions!$B$4</f>
        <v>0.35</v>
      </c>
      <c r="Q8709" s="74">
        <f t="shared" si="272"/>
        <v>201999.89749092355</v>
      </c>
      <c r="R8709" s="75" t="str">
        <f>IF($O8709&lt;Assumptions!$B$17,"A",IF($O8709&lt;Assumptions!$B$18,"B",IF($O8709&lt;Assumptions!$B$19,"C",IF($O8709&lt;Assumptions!$B$20,"D","E"))))</f>
        <v>B</v>
      </c>
      <c r="S8709" s="75">
        <f t="shared" si="273"/>
        <v>0</v>
      </c>
    </row>
    <row r="8710" spans="1:19" ht="17.399999999999999" x14ac:dyDescent="0.3">
      <c r="A8710" s="39" t="s">
        <v>1310</v>
      </c>
      <c r="B8710" s="39" t="s">
        <v>37</v>
      </c>
      <c r="C8710" s="39" t="s">
        <v>144</v>
      </c>
      <c r="D8710" s="39" t="s">
        <v>38</v>
      </c>
      <c r="E8710" s="70" t="s">
        <v>49</v>
      </c>
      <c r="F8710" s="70" t="s">
        <v>28</v>
      </c>
      <c r="G8710" s="78">
        <v>45273</v>
      </c>
      <c r="H8710" s="78">
        <v>45931</v>
      </c>
      <c r="I8710" s="69">
        <v>14395858.07</v>
      </c>
      <c r="J8710" s="70">
        <v>95</v>
      </c>
      <c r="K8710" s="71">
        <v>0.436</v>
      </c>
      <c r="L8710" s="70">
        <v>0</v>
      </c>
      <c r="M8710" s="71">
        <v>0.747</v>
      </c>
      <c r="N8710" s="72"/>
      <c r="O8710" s="73">
        <f>MIN(1,MAX(0,(1/(1+EXP(-(Assumptions!$B$5 + Assumptions!$B$6*$N8710))))*Assumptions!$B$3))</f>
        <v>3.9165722796764356E-2</v>
      </c>
      <c r="P8710" s="73">
        <f>VLOOKUP($F8710,Assumptions!$A$23:$B$27,2,FALSE)*Assumptions!$B$4</f>
        <v>0.35</v>
      </c>
      <c r="Q8710" s="74">
        <f t="shared" si="272"/>
        <v>197338.46530691409</v>
      </c>
      <c r="R8710" s="75" t="str">
        <f>IF($O8710&lt;Assumptions!$B$17,"A",IF($O8710&lt;Assumptions!$B$18,"B",IF($O8710&lt;Assumptions!$B$19,"C",IF($O8710&lt;Assumptions!$B$20,"D","E"))))</f>
        <v>B</v>
      </c>
      <c r="S8710" s="75">
        <f t="shared" si="273"/>
        <v>0</v>
      </c>
    </row>
    <row r="8711" spans="1:19" ht="17.399999999999999" x14ac:dyDescent="0.3">
      <c r="A8711" s="39" t="s">
        <v>1310</v>
      </c>
      <c r="B8711" s="39" t="s">
        <v>37</v>
      </c>
      <c r="C8711" s="39" t="s">
        <v>144</v>
      </c>
      <c r="D8711" s="39" t="s">
        <v>38</v>
      </c>
      <c r="E8711" s="70" t="s">
        <v>49</v>
      </c>
      <c r="F8711" s="70" t="s">
        <v>28</v>
      </c>
      <c r="G8711" s="78">
        <v>45273</v>
      </c>
      <c r="H8711" s="78">
        <v>45962</v>
      </c>
      <c r="I8711" s="69">
        <v>14035537.689999999</v>
      </c>
      <c r="J8711" s="70">
        <v>0</v>
      </c>
      <c r="K8711" s="71">
        <v>1.129</v>
      </c>
      <c r="L8711" s="70">
        <v>0</v>
      </c>
      <c r="M8711" s="71">
        <v>0.747</v>
      </c>
      <c r="N8711" s="72"/>
      <c r="O8711" s="73">
        <f>MIN(1,MAX(0,(1/(1+EXP(-(Assumptions!$B$5 + Assumptions!$B$6*$N8711))))*Assumptions!$B$3))</f>
        <v>3.9165722796764356E-2</v>
      </c>
      <c r="P8711" s="73">
        <f>VLOOKUP($F8711,Assumptions!$A$23:$B$27,2,FALSE)*Assumptions!$B$4</f>
        <v>0.35</v>
      </c>
      <c r="Q8711" s="74">
        <f t="shared" si="272"/>
        <v>192399.19246452741</v>
      </c>
      <c r="R8711" s="75" t="str">
        <f>IF($O8711&lt;Assumptions!$B$17,"A",IF($O8711&lt;Assumptions!$B$18,"B",IF($O8711&lt;Assumptions!$B$19,"C",IF($O8711&lt;Assumptions!$B$20,"D","E"))))</f>
        <v>B</v>
      </c>
      <c r="S8711" s="75">
        <f t="shared" si="273"/>
        <v>0</v>
      </c>
    </row>
    <row r="8712" spans="1:19" ht="17.399999999999999" x14ac:dyDescent="0.3">
      <c r="A8712" s="39" t="s">
        <v>1310</v>
      </c>
      <c r="B8712" s="39" t="s">
        <v>37</v>
      </c>
      <c r="C8712" s="39" t="s">
        <v>144</v>
      </c>
      <c r="D8712" s="39" t="s">
        <v>38</v>
      </c>
      <c r="E8712" s="70" t="s">
        <v>49</v>
      </c>
      <c r="F8712" s="70" t="s">
        <v>28</v>
      </c>
      <c r="G8712" s="78">
        <v>45273</v>
      </c>
      <c r="H8712" s="78">
        <v>45992</v>
      </c>
      <c r="I8712" s="69">
        <v>13644184.529999999</v>
      </c>
      <c r="J8712" s="70">
        <v>35</v>
      </c>
      <c r="K8712" s="71">
        <v>0.48499999999999999</v>
      </c>
      <c r="L8712" s="70">
        <v>0</v>
      </c>
      <c r="M8712" s="71">
        <v>0.747</v>
      </c>
      <c r="N8712" s="72"/>
      <c r="O8712" s="73">
        <f>MIN(1,MAX(0,(1/(1+EXP(-(Assumptions!$B$5 + Assumptions!$B$6*$N8712))))*Assumptions!$B$3))</f>
        <v>3.9165722796764356E-2</v>
      </c>
      <c r="P8712" s="73">
        <f>VLOOKUP($F8712,Assumptions!$A$23:$B$27,2,FALSE)*Assumptions!$B$4</f>
        <v>0.35</v>
      </c>
      <c r="Q8712" s="74">
        <f t="shared" si="272"/>
        <v>187034.52218145819</v>
      </c>
      <c r="R8712" s="75" t="str">
        <f>IF($O8712&lt;Assumptions!$B$17,"A",IF($O8712&lt;Assumptions!$B$18,"B",IF($O8712&lt;Assumptions!$B$19,"C",IF($O8712&lt;Assumptions!$B$20,"D","E"))))</f>
        <v>B</v>
      </c>
      <c r="S8712" s="75">
        <f t="shared" si="273"/>
        <v>0</v>
      </c>
    </row>
    <row r="8713" spans="1:19" ht="17.399999999999999" x14ac:dyDescent="0.3">
      <c r="A8713" s="39" t="s">
        <v>1312</v>
      </c>
      <c r="B8713" s="39" t="s">
        <v>84</v>
      </c>
      <c r="C8713" s="39" t="s">
        <v>135</v>
      </c>
      <c r="D8713" s="39" t="s">
        <v>48</v>
      </c>
      <c r="E8713" s="70" t="s">
        <v>49</v>
      </c>
      <c r="F8713" s="70" t="s">
        <v>28</v>
      </c>
      <c r="G8713" s="78">
        <v>43556</v>
      </c>
      <c r="H8713" s="78">
        <v>45658</v>
      </c>
      <c r="I8713" s="69">
        <v>2339879.11</v>
      </c>
      <c r="J8713" s="70">
        <v>0</v>
      </c>
      <c r="K8713" s="71">
        <v>1.002</v>
      </c>
      <c r="L8713" s="70">
        <v>0</v>
      </c>
      <c r="M8713" s="71">
        <v>0.94499999999999995</v>
      </c>
      <c r="N8713" s="72"/>
      <c r="O8713" s="73">
        <f>MIN(1,MAX(0,(1/(1+EXP(-(Assumptions!$B$5 + Assumptions!$B$6*$N8713))))*Assumptions!$B$3))</f>
        <v>3.9165722796764356E-2</v>
      </c>
      <c r="P8713" s="73">
        <f>VLOOKUP($F8713,Assumptions!$A$23:$B$27,2,FALSE)*Assumptions!$B$4</f>
        <v>0.35</v>
      </c>
      <c r="Q8713" s="74">
        <f t="shared" si="272"/>
        <v>32075.06981006989</v>
      </c>
      <c r="R8713" s="75" t="str">
        <f>IF($O8713&lt;Assumptions!$B$17,"A",IF($O8713&lt;Assumptions!$B$18,"B",IF($O8713&lt;Assumptions!$B$19,"C",IF($O8713&lt;Assumptions!$B$20,"D","E"))))</f>
        <v>B</v>
      </c>
      <c r="S8713" s="75">
        <f t="shared" si="273"/>
        <v>0</v>
      </c>
    </row>
    <row r="8714" spans="1:19" ht="17.399999999999999" x14ac:dyDescent="0.3">
      <c r="A8714" s="39" t="s">
        <v>1312</v>
      </c>
      <c r="B8714" s="39" t="s">
        <v>84</v>
      </c>
      <c r="C8714" s="39" t="s">
        <v>135</v>
      </c>
      <c r="D8714" s="39" t="s">
        <v>48</v>
      </c>
      <c r="E8714" s="70" t="s">
        <v>49</v>
      </c>
      <c r="F8714" s="70" t="s">
        <v>28</v>
      </c>
      <c r="G8714" s="78">
        <v>43556</v>
      </c>
      <c r="H8714" s="78">
        <v>45689</v>
      </c>
      <c r="I8714" s="69">
        <v>2263779.86</v>
      </c>
      <c r="J8714" s="70">
        <v>0</v>
      </c>
      <c r="K8714" s="71">
        <v>0.98499999999999999</v>
      </c>
      <c r="L8714" s="70">
        <v>0</v>
      </c>
      <c r="M8714" s="71">
        <v>0.94499999999999995</v>
      </c>
      <c r="N8714" s="72"/>
      <c r="O8714" s="73">
        <f>MIN(1,MAX(0,(1/(1+EXP(-(Assumptions!$B$5 + Assumptions!$B$6*$N8714))))*Assumptions!$B$3))</f>
        <v>3.9165722796764356E-2</v>
      </c>
      <c r="P8714" s="73">
        <f>VLOOKUP($F8714,Assumptions!$A$23:$B$27,2,FALSE)*Assumptions!$B$4</f>
        <v>0.35</v>
      </c>
      <c r="Q8714" s="74">
        <f t="shared" si="272"/>
        <v>31031.901064380305</v>
      </c>
      <c r="R8714" s="75" t="str">
        <f>IF($O8714&lt;Assumptions!$B$17,"A",IF($O8714&lt;Assumptions!$B$18,"B",IF($O8714&lt;Assumptions!$B$19,"C",IF($O8714&lt;Assumptions!$B$20,"D","E"))))</f>
        <v>B</v>
      </c>
      <c r="S8714" s="75">
        <f t="shared" si="273"/>
        <v>0</v>
      </c>
    </row>
    <row r="8715" spans="1:19" ht="17.399999999999999" x14ac:dyDescent="0.3">
      <c r="A8715" s="39" t="s">
        <v>1312</v>
      </c>
      <c r="B8715" s="39" t="s">
        <v>84</v>
      </c>
      <c r="C8715" s="39" t="s">
        <v>135</v>
      </c>
      <c r="D8715" s="39" t="s">
        <v>48</v>
      </c>
      <c r="E8715" s="70" t="s">
        <v>49</v>
      </c>
      <c r="F8715" s="70" t="s">
        <v>28</v>
      </c>
      <c r="G8715" s="78">
        <v>43556</v>
      </c>
      <c r="H8715" s="78">
        <v>45717</v>
      </c>
      <c r="I8715" s="69">
        <v>2199533.85</v>
      </c>
      <c r="J8715" s="70">
        <v>0</v>
      </c>
      <c r="K8715" s="71">
        <v>0.97399999999999998</v>
      </c>
      <c r="L8715" s="70">
        <v>0</v>
      </c>
      <c r="M8715" s="71">
        <v>0.94499999999999995</v>
      </c>
      <c r="N8715" s="72"/>
      <c r="O8715" s="73">
        <f>MIN(1,MAX(0,(1/(1+EXP(-(Assumptions!$B$5 + Assumptions!$B$6*$N8715))))*Assumptions!$B$3))</f>
        <v>3.9165722796764356E-2</v>
      </c>
      <c r="P8715" s="73">
        <f>VLOOKUP($F8715,Assumptions!$A$23:$B$27,2,FALSE)*Assumptions!$B$4</f>
        <v>0.35</v>
      </c>
      <c r="Q8715" s="74">
        <f t="shared" si="272"/>
        <v>30151.216567919957</v>
      </c>
      <c r="R8715" s="75" t="str">
        <f>IF($O8715&lt;Assumptions!$B$17,"A",IF($O8715&lt;Assumptions!$B$18,"B",IF($O8715&lt;Assumptions!$B$19,"C",IF($O8715&lt;Assumptions!$B$20,"D","E"))))</f>
        <v>B</v>
      </c>
      <c r="S8715" s="75">
        <f t="shared" si="273"/>
        <v>0</v>
      </c>
    </row>
    <row r="8716" spans="1:19" ht="17.399999999999999" x14ac:dyDescent="0.3">
      <c r="A8716" s="39" t="s">
        <v>1312</v>
      </c>
      <c r="B8716" s="39" t="s">
        <v>84</v>
      </c>
      <c r="C8716" s="39" t="s">
        <v>135</v>
      </c>
      <c r="D8716" s="39" t="s">
        <v>48</v>
      </c>
      <c r="E8716" s="70" t="s">
        <v>49</v>
      </c>
      <c r="F8716" s="70" t="s">
        <v>28</v>
      </c>
      <c r="G8716" s="78">
        <v>43556</v>
      </c>
      <c r="H8716" s="78">
        <v>45748</v>
      </c>
      <c r="I8716" s="69">
        <v>2137864.98</v>
      </c>
      <c r="J8716" s="70">
        <v>0</v>
      </c>
      <c r="K8716" s="71">
        <v>1.0920000000000001</v>
      </c>
      <c r="L8716" s="70">
        <v>0</v>
      </c>
      <c r="M8716" s="71">
        <v>0.94499999999999995</v>
      </c>
      <c r="N8716" s="72"/>
      <c r="O8716" s="73">
        <f>MIN(1,MAX(0,(1/(1+EXP(-(Assumptions!$B$5 + Assumptions!$B$6*$N8716))))*Assumptions!$B$3))</f>
        <v>3.9165722796764356E-2</v>
      </c>
      <c r="P8716" s="73">
        <f>VLOOKUP($F8716,Assumptions!$A$23:$B$27,2,FALSE)*Assumptions!$B$4</f>
        <v>0.35</v>
      </c>
      <c r="Q8716" s="74">
        <f t="shared" si="272"/>
        <v>29305.859514256561</v>
      </c>
      <c r="R8716" s="75" t="str">
        <f>IF($O8716&lt;Assumptions!$B$17,"A",IF($O8716&lt;Assumptions!$B$18,"B",IF($O8716&lt;Assumptions!$B$19,"C",IF($O8716&lt;Assumptions!$B$20,"D","E"))))</f>
        <v>B</v>
      </c>
      <c r="S8716" s="75">
        <f t="shared" si="273"/>
        <v>0</v>
      </c>
    </row>
    <row r="8717" spans="1:19" ht="17.399999999999999" x14ac:dyDescent="0.3">
      <c r="A8717" s="39" t="s">
        <v>1312</v>
      </c>
      <c r="B8717" s="39" t="s">
        <v>84</v>
      </c>
      <c r="C8717" s="39" t="s">
        <v>135</v>
      </c>
      <c r="D8717" s="39" t="s">
        <v>48</v>
      </c>
      <c r="E8717" s="70" t="s">
        <v>49</v>
      </c>
      <c r="F8717" s="70" t="s">
        <v>28</v>
      </c>
      <c r="G8717" s="78">
        <v>43556</v>
      </c>
      <c r="H8717" s="78">
        <v>45778</v>
      </c>
      <c r="I8717" s="69">
        <v>2067727.91</v>
      </c>
      <c r="J8717" s="70">
        <v>0</v>
      </c>
      <c r="K8717" s="71">
        <v>0.95299999999999996</v>
      </c>
      <c r="L8717" s="70">
        <v>0</v>
      </c>
      <c r="M8717" s="71">
        <v>0.94499999999999995</v>
      </c>
      <c r="N8717" s="72"/>
      <c r="O8717" s="73">
        <f>MIN(1,MAX(0,(1/(1+EXP(-(Assumptions!$B$5 + Assumptions!$B$6*$N8717))))*Assumptions!$B$3))</f>
        <v>3.9165722796764356E-2</v>
      </c>
      <c r="P8717" s="73">
        <f>VLOOKUP($F8717,Assumptions!$A$23:$B$27,2,FALSE)*Assumptions!$B$4</f>
        <v>0.35</v>
      </c>
      <c r="Q8717" s="74">
        <f t="shared" si="272"/>
        <v>28344.420349767515</v>
      </c>
      <c r="R8717" s="75" t="str">
        <f>IF($O8717&lt;Assumptions!$B$17,"A",IF($O8717&lt;Assumptions!$B$18,"B",IF($O8717&lt;Assumptions!$B$19,"C",IF($O8717&lt;Assumptions!$B$20,"D","E"))))</f>
        <v>B</v>
      </c>
      <c r="S8717" s="75">
        <f t="shared" si="273"/>
        <v>0</v>
      </c>
    </row>
    <row r="8718" spans="1:19" ht="17.399999999999999" x14ac:dyDescent="0.3">
      <c r="A8718" s="39" t="s">
        <v>1312</v>
      </c>
      <c r="B8718" s="39" t="s">
        <v>84</v>
      </c>
      <c r="C8718" s="39" t="s">
        <v>135</v>
      </c>
      <c r="D8718" s="39" t="s">
        <v>48</v>
      </c>
      <c r="E8718" s="70" t="s">
        <v>49</v>
      </c>
      <c r="F8718" s="70" t="s">
        <v>28</v>
      </c>
      <c r="G8718" s="78">
        <v>43556</v>
      </c>
      <c r="H8718" s="78">
        <v>45809</v>
      </c>
      <c r="I8718" s="69">
        <v>2003825.64</v>
      </c>
      <c r="J8718" s="70">
        <v>0</v>
      </c>
      <c r="K8718" s="71">
        <v>1.012</v>
      </c>
      <c r="L8718" s="70">
        <v>0</v>
      </c>
      <c r="M8718" s="71">
        <v>0.94499999999999995</v>
      </c>
      <c r="N8718" s="72"/>
      <c r="O8718" s="73">
        <f>MIN(1,MAX(0,(1/(1+EXP(-(Assumptions!$B$5 + Assumptions!$B$6*$N8718))))*Assumptions!$B$3))</f>
        <v>3.9165722796764356E-2</v>
      </c>
      <c r="P8718" s="73">
        <f>VLOOKUP($F8718,Assumptions!$A$23:$B$27,2,FALSE)*Assumptions!$B$4</f>
        <v>0.35</v>
      </c>
      <c r="Q8718" s="74">
        <f t="shared" si="272"/>
        <v>27468.447842251124</v>
      </c>
      <c r="R8718" s="75" t="str">
        <f>IF($O8718&lt;Assumptions!$B$17,"A",IF($O8718&lt;Assumptions!$B$18,"B",IF($O8718&lt;Assumptions!$B$19,"C",IF($O8718&lt;Assumptions!$B$20,"D","E"))))</f>
        <v>B</v>
      </c>
      <c r="S8718" s="75">
        <f t="shared" si="273"/>
        <v>0</v>
      </c>
    </row>
    <row r="8719" spans="1:19" ht="17.399999999999999" x14ac:dyDescent="0.3">
      <c r="A8719" s="39" t="s">
        <v>1312</v>
      </c>
      <c r="B8719" s="39" t="s">
        <v>84</v>
      </c>
      <c r="C8719" s="39" t="s">
        <v>135</v>
      </c>
      <c r="D8719" s="39" t="s">
        <v>48</v>
      </c>
      <c r="E8719" s="70" t="s">
        <v>49</v>
      </c>
      <c r="F8719" s="70" t="s">
        <v>28</v>
      </c>
      <c r="G8719" s="78">
        <v>43556</v>
      </c>
      <c r="H8719" s="78">
        <v>45839</v>
      </c>
      <c r="I8719" s="69">
        <v>1944780.01</v>
      </c>
      <c r="J8719" s="70">
        <v>0</v>
      </c>
      <c r="K8719" s="71">
        <v>1.099</v>
      </c>
      <c r="L8719" s="70">
        <v>0</v>
      </c>
      <c r="M8719" s="71">
        <v>0.94499999999999995</v>
      </c>
      <c r="N8719" s="72"/>
      <c r="O8719" s="73">
        <f>MIN(1,MAX(0,(1/(1+EXP(-(Assumptions!$B$5 + Assumptions!$B$6*$N8719))))*Assumptions!$B$3))</f>
        <v>3.9165722796764356E-2</v>
      </c>
      <c r="P8719" s="73">
        <f>VLOOKUP($F8719,Assumptions!$A$23:$B$27,2,FALSE)*Assumptions!$B$4</f>
        <v>0.35</v>
      </c>
      <c r="Q8719" s="74">
        <f t="shared" si="272"/>
        <v>26659.050170322014</v>
      </c>
      <c r="R8719" s="75" t="str">
        <f>IF($O8719&lt;Assumptions!$B$17,"A",IF($O8719&lt;Assumptions!$B$18,"B",IF($O8719&lt;Assumptions!$B$19,"C",IF($O8719&lt;Assumptions!$B$20,"D","E"))))</f>
        <v>B</v>
      </c>
      <c r="S8719" s="75">
        <f t="shared" si="273"/>
        <v>0</v>
      </c>
    </row>
    <row r="8720" spans="1:19" ht="17.399999999999999" x14ac:dyDescent="0.3">
      <c r="A8720" s="39" t="s">
        <v>1312</v>
      </c>
      <c r="B8720" s="39" t="s">
        <v>84</v>
      </c>
      <c r="C8720" s="39" t="s">
        <v>135</v>
      </c>
      <c r="D8720" s="39" t="s">
        <v>48</v>
      </c>
      <c r="E8720" s="70" t="s">
        <v>49</v>
      </c>
      <c r="F8720" s="70" t="s">
        <v>28</v>
      </c>
      <c r="G8720" s="78">
        <v>43556</v>
      </c>
      <c r="H8720" s="78">
        <v>45870</v>
      </c>
      <c r="I8720" s="69">
        <v>1886698.78</v>
      </c>
      <c r="J8720" s="70">
        <v>0</v>
      </c>
      <c r="K8720" s="71">
        <v>1.1259999999999999</v>
      </c>
      <c r="L8720" s="70">
        <v>0</v>
      </c>
      <c r="M8720" s="71">
        <v>0.94499999999999995</v>
      </c>
      <c r="N8720" s="72"/>
      <c r="O8720" s="73">
        <f>MIN(1,MAX(0,(1/(1+EXP(-(Assumptions!$B$5 + Assumptions!$B$6*$N8720))))*Assumptions!$B$3))</f>
        <v>3.9165722796764356E-2</v>
      </c>
      <c r="P8720" s="73">
        <f>VLOOKUP($F8720,Assumptions!$A$23:$B$27,2,FALSE)*Assumptions!$B$4</f>
        <v>0.35</v>
      </c>
      <c r="Q8720" s="74">
        <f t="shared" si="272"/>
        <v>25862.872496465723</v>
      </c>
      <c r="R8720" s="75" t="str">
        <f>IF($O8720&lt;Assumptions!$B$17,"A",IF($O8720&lt;Assumptions!$B$18,"B",IF($O8720&lt;Assumptions!$B$19,"C",IF($O8720&lt;Assumptions!$B$20,"D","E"))))</f>
        <v>B</v>
      </c>
      <c r="S8720" s="75">
        <f t="shared" si="273"/>
        <v>0</v>
      </c>
    </row>
    <row r="8721" spans="1:19" ht="17.399999999999999" x14ac:dyDescent="0.3">
      <c r="A8721" s="39" t="s">
        <v>1312</v>
      </c>
      <c r="B8721" s="39" t="s">
        <v>84</v>
      </c>
      <c r="C8721" s="39" t="s">
        <v>135</v>
      </c>
      <c r="D8721" s="39" t="s">
        <v>48</v>
      </c>
      <c r="E8721" s="70" t="s">
        <v>49</v>
      </c>
      <c r="F8721" s="70" t="s">
        <v>28</v>
      </c>
      <c r="G8721" s="78">
        <v>43556</v>
      </c>
      <c r="H8721" s="78">
        <v>45901</v>
      </c>
      <c r="I8721" s="69">
        <v>1827445.99</v>
      </c>
      <c r="J8721" s="70">
        <v>15</v>
      </c>
      <c r="K8721" s="71">
        <v>1.044</v>
      </c>
      <c r="L8721" s="70">
        <v>0</v>
      </c>
      <c r="M8721" s="71">
        <v>0.94499999999999995</v>
      </c>
      <c r="N8721" s="72"/>
      <c r="O8721" s="73">
        <f>MIN(1,MAX(0,(1/(1+EXP(-(Assumptions!$B$5 + Assumptions!$B$6*$N8721))))*Assumptions!$B$3))</f>
        <v>3.9165722796764356E-2</v>
      </c>
      <c r="P8721" s="73">
        <f>VLOOKUP($F8721,Assumptions!$A$23:$B$27,2,FALSE)*Assumptions!$B$4</f>
        <v>0.35</v>
      </c>
      <c r="Q8721" s="74">
        <f t="shared" si="272"/>
        <v>25050.635074639511</v>
      </c>
      <c r="R8721" s="75" t="str">
        <f>IF($O8721&lt;Assumptions!$B$17,"A",IF($O8721&lt;Assumptions!$B$18,"B",IF($O8721&lt;Assumptions!$B$19,"C",IF($O8721&lt;Assumptions!$B$20,"D","E"))))</f>
        <v>B</v>
      </c>
      <c r="S8721" s="75">
        <f t="shared" si="273"/>
        <v>0</v>
      </c>
    </row>
    <row r="8722" spans="1:19" ht="17.399999999999999" x14ac:dyDescent="0.3">
      <c r="A8722" s="39" t="s">
        <v>1312</v>
      </c>
      <c r="B8722" s="39" t="s">
        <v>84</v>
      </c>
      <c r="C8722" s="39" t="s">
        <v>135</v>
      </c>
      <c r="D8722" s="39" t="s">
        <v>48</v>
      </c>
      <c r="E8722" s="70" t="s">
        <v>49</v>
      </c>
      <c r="F8722" s="70" t="s">
        <v>28</v>
      </c>
      <c r="G8722" s="78">
        <v>43556</v>
      </c>
      <c r="H8722" s="78">
        <v>45931</v>
      </c>
      <c r="I8722" s="69">
        <v>1767951.86</v>
      </c>
      <c r="J8722" s="70">
        <v>0</v>
      </c>
      <c r="K8722" s="71">
        <v>0.96699999999999997</v>
      </c>
      <c r="L8722" s="70">
        <v>0</v>
      </c>
      <c r="M8722" s="71">
        <v>0.94499999999999995</v>
      </c>
      <c r="N8722" s="72"/>
      <c r="O8722" s="73">
        <f>MIN(1,MAX(0,(1/(1+EXP(-(Assumptions!$B$5 + Assumptions!$B$6*$N8722))))*Assumptions!$B$3))</f>
        <v>3.9165722796764356E-2</v>
      </c>
      <c r="P8722" s="73">
        <f>VLOOKUP($F8722,Assumptions!$A$23:$B$27,2,FALSE)*Assumptions!$B$4</f>
        <v>0.35</v>
      </c>
      <c r="Q8722" s="74">
        <f t="shared" si="272"/>
        <v>24235.08936337438</v>
      </c>
      <c r="R8722" s="75" t="str">
        <f>IF($O8722&lt;Assumptions!$B$17,"A",IF($O8722&lt;Assumptions!$B$18,"B",IF($O8722&lt;Assumptions!$B$19,"C",IF($O8722&lt;Assumptions!$B$20,"D","E"))))</f>
        <v>B</v>
      </c>
      <c r="S8722" s="75">
        <f t="shared" si="273"/>
        <v>0</v>
      </c>
    </row>
    <row r="8723" spans="1:19" ht="17.399999999999999" x14ac:dyDescent="0.3">
      <c r="A8723" s="39" t="s">
        <v>1312</v>
      </c>
      <c r="B8723" s="39" t="s">
        <v>84</v>
      </c>
      <c r="C8723" s="39" t="s">
        <v>135</v>
      </c>
      <c r="D8723" s="39" t="s">
        <v>48</v>
      </c>
      <c r="E8723" s="70" t="s">
        <v>49</v>
      </c>
      <c r="F8723" s="70" t="s">
        <v>28</v>
      </c>
      <c r="G8723" s="78">
        <v>43556</v>
      </c>
      <c r="H8723" s="78">
        <v>45962</v>
      </c>
      <c r="I8723" s="69">
        <v>1711550.53</v>
      </c>
      <c r="J8723" s="70">
        <v>0</v>
      </c>
      <c r="K8723" s="71">
        <v>1.1200000000000001</v>
      </c>
      <c r="L8723" s="70">
        <v>0</v>
      </c>
      <c r="M8723" s="71">
        <v>0.94499999999999995</v>
      </c>
      <c r="N8723" s="72"/>
      <c r="O8723" s="73">
        <f>MIN(1,MAX(0,(1/(1+EXP(-(Assumptions!$B$5 + Assumptions!$B$6*$N8723))))*Assumptions!$B$3))</f>
        <v>3.9165722796764356E-2</v>
      </c>
      <c r="P8723" s="73">
        <f>VLOOKUP($F8723,Assumptions!$A$23:$B$27,2,FALSE)*Assumptions!$B$4</f>
        <v>0.35</v>
      </c>
      <c r="Q8723" s="74">
        <f t="shared" si="272"/>
        <v>23461.93976372229</v>
      </c>
      <c r="R8723" s="75" t="str">
        <f>IF($O8723&lt;Assumptions!$B$17,"A",IF($O8723&lt;Assumptions!$B$18,"B",IF($O8723&lt;Assumptions!$B$19,"C",IF($O8723&lt;Assumptions!$B$20,"D","E"))))</f>
        <v>B</v>
      </c>
      <c r="S8723" s="75">
        <f t="shared" si="273"/>
        <v>0</v>
      </c>
    </row>
    <row r="8724" spans="1:19" ht="17.399999999999999" x14ac:dyDescent="0.3">
      <c r="A8724" s="39" t="s">
        <v>1312</v>
      </c>
      <c r="B8724" s="39" t="s">
        <v>84</v>
      </c>
      <c r="C8724" s="39" t="s">
        <v>135</v>
      </c>
      <c r="D8724" s="39" t="s">
        <v>48</v>
      </c>
      <c r="E8724" s="70" t="s">
        <v>49</v>
      </c>
      <c r="F8724" s="70" t="s">
        <v>28</v>
      </c>
      <c r="G8724" s="78">
        <v>43556</v>
      </c>
      <c r="H8724" s="78">
        <v>45992</v>
      </c>
      <c r="I8724" s="69">
        <v>1656790.24</v>
      </c>
      <c r="J8724" s="70">
        <v>0</v>
      </c>
      <c r="K8724" s="71">
        <v>1.135</v>
      </c>
      <c r="L8724" s="70">
        <v>0</v>
      </c>
      <c r="M8724" s="71">
        <v>0.94499999999999995</v>
      </c>
      <c r="N8724" s="72"/>
      <c r="O8724" s="73">
        <f>MIN(1,MAX(0,(1/(1+EXP(-(Assumptions!$B$5 + Assumptions!$B$6*$N8724))))*Assumptions!$B$3))</f>
        <v>3.9165722796764356E-2</v>
      </c>
      <c r="P8724" s="73">
        <f>VLOOKUP($F8724,Assumptions!$A$23:$B$27,2,FALSE)*Assumptions!$B$4</f>
        <v>0.35</v>
      </c>
      <c r="Q8724" s="74">
        <f t="shared" si="272"/>
        <v>22711.285545278639</v>
      </c>
      <c r="R8724" s="75" t="str">
        <f>IF($O8724&lt;Assumptions!$B$17,"A",IF($O8724&lt;Assumptions!$B$18,"B",IF($O8724&lt;Assumptions!$B$19,"C",IF($O8724&lt;Assumptions!$B$20,"D","E"))))</f>
        <v>B</v>
      </c>
      <c r="S8724" s="75">
        <f t="shared" si="273"/>
        <v>0</v>
      </c>
    </row>
    <row r="8725" spans="1:19" ht="17.399999999999999" x14ac:dyDescent="0.3">
      <c r="A8725" s="39" t="s">
        <v>1313</v>
      </c>
      <c r="B8725" s="39" t="s">
        <v>76</v>
      </c>
      <c r="C8725" s="39" t="s">
        <v>135</v>
      </c>
      <c r="D8725" s="39" t="s">
        <v>48</v>
      </c>
      <c r="E8725" s="70" t="s">
        <v>23</v>
      </c>
      <c r="F8725" s="70" t="s">
        <v>24</v>
      </c>
      <c r="G8725" s="78">
        <v>43880</v>
      </c>
      <c r="H8725" s="78">
        <v>45658</v>
      </c>
      <c r="I8725" s="69">
        <v>2604482.7799999998</v>
      </c>
      <c r="J8725" s="70">
        <v>35</v>
      </c>
      <c r="K8725" s="71">
        <v>0.89700000000000002</v>
      </c>
      <c r="L8725" s="70">
        <v>0</v>
      </c>
      <c r="M8725" s="71">
        <v>0.59499999999999997</v>
      </c>
      <c r="N8725" s="72"/>
      <c r="O8725" s="73">
        <f>MIN(1,MAX(0,(1/(1+EXP(-(Assumptions!$B$5 + Assumptions!$B$6*$N8725))))*Assumptions!$B$3))</f>
        <v>3.9165722796764356E-2</v>
      </c>
      <c r="P8725" s="73">
        <f>VLOOKUP($F8725,Assumptions!$A$23:$B$27,2,FALSE)*Assumptions!$B$4</f>
        <v>0.2</v>
      </c>
      <c r="Q8725" s="74">
        <f t="shared" si="272"/>
        <v>20401.290118085239</v>
      </c>
      <c r="R8725" s="75" t="str">
        <f>IF($O8725&lt;Assumptions!$B$17,"A",IF($O8725&lt;Assumptions!$B$18,"B",IF($O8725&lt;Assumptions!$B$19,"C",IF($O8725&lt;Assumptions!$B$20,"D","E"))))</f>
        <v>B</v>
      </c>
      <c r="S8725" s="75">
        <f t="shared" si="273"/>
        <v>0</v>
      </c>
    </row>
    <row r="8726" spans="1:19" ht="17.399999999999999" x14ac:dyDescent="0.3">
      <c r="A8726" s="39" t="s">
        <v>1313</v>
      </c>
      <c r="B8726" s="39" t="s">
        <v>76</v>
      </c>
      <c r="C8726" s="39" t="s">
        <v>135</v>
      </c>
      <c r="D8726" s="39" t="s">
        <v>48</v>
      </c>
      <c r="E8726" s="70" t="s">
        <v>23</v>
      </c>
      <c r="F8726" s="70" t="s">
        <v>24</v>
      </c>
      <c r="G8726" s="78">
        <v>43880</v>
      </c>
      <c r="H8726" s="78">
        <v>45689</v>
      </c>
      <c r="I8726" s="69">
        <v>2534305.96</v>
      </c>
      <c r="J8726" s="70">
        <v>0</v>
      </c>
      <c r="K8726" s="71">
        <v>0.997</v>
      </c>
      <c r="L8726" s="70">
        <v>0</v>
      </c>
      <c r="M8726" s="71">
        <v>0.59499999999999997</v>
      </c>
      <c r="N8726" s="72"/>
      <c r="O8726" s="73">
        <f>MIN(1,MAX(0,(1/(1+EXP(-(Assumptions!$B$5 + Assumptions!$B$6*$N8726))))*Assumptions!$B$3))</f>
        <v>3.9165722796764356E-2</v>
      </c>
      <c r="P8726" s="73">
        <f>VLOOKUP($F8726,Assumptions!$A$23:$B$27,2,FALSE)*Assumptions!$B$4</f>
        <v>0.2</v>
      </c>
      <c r="Q8726" s="74">
        <f t="shared" si="272"/>
        <v>19851.584942309557</v>
      </c>
      <c r="R8726" s="75" t="str">
        <f>IF($O8726&lt;Assumptions!$B$17,"A",IF($O8726&lt;Assumptions!$B$18,"B",IF($O8726&lt;Assumptions!$B$19,"C",IF($O8726&lt;Assumptions!$B$20,"D","E"))))</f>
        <v>B</v>
      </c>
      <c r="S8726" s="75">
        <f t="shared" si="273"/>
        <v>0</v>
      </c>
    </row>
    <row r="8727" spans="1:19" ht="17.399999999999999" x14ac:dyDescent="0.3">
      <c r="A8727" s="39" t="s">
        <v>1313</v>
      </c>
      <c r="B8727" s="39" t="s">
        <v>76</v>
      </c>
      <c r="C8727" s="39" t="s">
        <v>135</v>
      </c>
      <c r="D8727" s="39" t="s">
        <v>48</v>
      </c>
      <c r="E8727" s="70" t="s">
        <v>23</v>
      </c>
      <c r="F8727" s="70" t="s">
        <v>24</v>
      </c>
      <c r="G8727" s="78">
        <v>43880</v>
      </c>
      <c r="H8727" s="78">
        <v>45717</v>
      </c>
      <c r="I8727" s="69">
        <v>2462477.12</v>
      </c>
      <c r="J8727" s="70">
        <v>95</v>
      </c>
      <c r="K8727" s="71">
        <v>0.27800000000000002</v>
      </c>
      <c r="L8727" s="70">
        <v>0</v>
      </c>
      <c r="M8727" s="71">
        <v>0.59499999999999997</v>
      </c>
      <c r="N8727" s="72"/>
      <c r="O8727" s="73">
        <f>MIN(1,MAX(0,(1/(1+EXP(-(Assumptions!$B$5 + Assumptions!$B$6*$N8727))))*Assumptions!$B$3))</f>
        <v>3.9165722796764356E-2</v>
      </c>
      <c r="P8727" s="73">
        <f>VLOOKUP($F8727,Assumptions!$A$23:$B$27,2,FALSE)*Assumptions!$B$4</f>
        <v>0.2</v>
      </c>
      <c r="Q8727" s="74">
        <f t="shared" si="272"/>
        <v>19288.939255058929</v>
      </c>
      <c r="R8727" s="75" t="str">
        <f>IF($O8727&lt;Assumptions!$B$17,"A",IF($O8727&lt;Assumptions!$B$18,"B",IF($O8727&lt;Assumptions!$B$19,"C",IF($O8727&lt;Assumptions!$B$20,"D","E"))))</f>
        <v>B</v>
      </c>
      <c r="S8727" s="75">
        <f t="shared" si="273"/>
        <v>0</v>
      </c>
    </row>
    <row r="8728" spans="1:19" ht="17.399999999999999" x14ac:dyDescent="0.3">
      <c r="A8728" s="39" t="s">
        <v>1313</v>
      </c>
      <c r="B8728" s="39" t="s">
        <v>76</v>
      </c>
      <c r="C8728" s="39" t="s">
        <v>135</v>
      </c>
      <c r="D8728" s="39" t="s">
        <v>48</v>
      </c>
      <c r="E8728" s="70" t="s">
        <v>23</v>
      </c>
      <c r="F8728" s="70" t="s">
        <v>24</v>
      </c>
      <c r="G8728" s="78">
        <v>43880</v>
      </c>
      <c r="H8728" s="78">
        <v>45748</v>
      </c>
      <c r="I8728" s="69">
        <v>2385187.9700000002</v>
      </c>
      <c r="J8728" s="70">
        <v>185</v>
      </c>
      <c r="K8728" s="71">
        <v>0.42199999999999999</v>
      </c>
      <c r="L8728" s="70">
        <v>0</v>
      </c>
      <c r="M8728" s="71">
        <v>0.59499999999999997</v>
      </c>
      <c r="N8728" s="72"/>
      <c r="O8728" s="73">
        <f>MIN(1,MAX(0,(1/(1+EXP(-(Assumptions!$B$5 + Assumptions!$B$6*$N8728))))*Assumptions!$B$3))</f>
        <v>3.9165722796764356E-2</v>
      </c>
      <c r="P8728" s="73">
        <f>VLOOKUP($F8728,Assumptions!$A$23:$B$27,2,FALSE)*Assumptions!$B$4</f>
        <v>0.2</v>
      </c>
      <c r="Q8728" s="74">
        <f t="shared" si="272"/>
        <v>18683.522170239423</v>
      </c>
      <c r="R8728" s="75" t="str">
        <f>IF($O8728&lt;Assumptions!$B$17,"A",IF($O8728&lt;Assumptions!$B$18,"B",IF($O8728&lt;Assumptions!$B$19,"C",IF($O8728&lt;Assumptions!$B$20,"D","E"))))</f>
        <v>B</v>
      </c>
      <c r="S8728" s="75">
        <f t="shared" si="273"/>
        <v>1</v>
      </c>
    </row>
    <row r="8729" spans="1:19" ht="17.399999999999999" x14ac:dyDescent="0.3">
      <c r="A8729" s="39" t="s">
        <v>1313</v>
      </c>
      <c r="B8729" s="39" t="s">
        <v>76</v>
      </c>
      <c r="C8729" s="39" t="s">
        <v>135</v>
      </c>
      <c r="D8729" s="39" t="s">
        <v>48</v>
      </c>
      <c r="E8729" s="70" t="s">
        <v>23</v>
      </c>
      <c r="F8729" s="70" t="s">
        <v>24</v>
      </c>
      <c r="G8729" s="78">
        <v>43880</v>
      </c>
      <c r="H8729" s="78">
        <v>45778</v>
      </c>
      <c r="I8729" s="69">
        <v>2385187.9700000002</v>
      </c>
      <c r="J8729" s="70">
        <v>220</v>
      </c>
      <c r="K8729" s="71">
        <v>5.7000000000000002E-2</v>
      </c>
      <c r="L8729" s="70">
        <v>0</v>
      </c>
      <c r="M8729" s="71">
        <v>0.59499999999999997</v>
      </c>
      <c r="N8729" s="72"/>
      <c r="O8729" s="73">
        <f>MIN(1,MAX(0,(1/(1+EXP(-(Assumptions!$B$5 + Assumptions!$B$6*$N8729))))*Assumptions!$B$3))</f>
        <v>3.9165722796764356E-2</v>
      </c>
      <c r="P8729" s="73">
        <f>VLOOKUP($F8729,Assumptions!$A$23:$B$27,2,FALSE)*Assumptions!$B$4</f>
        <v>0.2</v>
      </c>
      <c r="Q8729" s="74">
        <f t="shared" si="272"/>
        <v>18683.522170239423</v>
      </c>
      <c r="R8729" s="75" t="str">
        <f>IF($O8729&lt;Assumptions!$B$17,"A",IF($O8729&lt;Assumptions!$B$18,"B",IF($O8729&lt;Assumptions!$B$19,"C",IF($O8729&lt;Assumptions!$B$20,"D","E"))))</f>
        <v>B</v>
      </c>
      <c r="S8729" s="75">
        <f t="shared" si="273"/>
        <v>1</v>
      </c>
    </row>
    <row r="8730" spans="1:19" ht="17.399999999999999" x14ac:dyDescent="0.3">
      <c r="A8730" s="39" t="s">
        <v>1313</v>
      </c>
      <c r="B8730" s="39" t="s">
        <v>76</v>
      </c>
      <c r="C8730" s="39" t="s">
        <v>135</v>
      </c>
      <c r="D8730" s="39" t="s">
        <v>48</v>
      </c>
      <c r="E8730" s="70" t="s">
        <v>23</v>
      </c>
      <c r="F8730" s="70" t="s">
        <v>24</v>
      </c>
      <c r="G8730" s="78">
        <v>43880</v>
      </c>
      <c r="H8730" s="78">
        <v>45809</v>
      </c>
      <c r="I8730" s="69">
        <v>2385187.9700000002</v>
      </c>
      <c r="J8730" s="70">
        <v>999</v>
      </c>
      <c r="K8730" s="71">
        <v>0.17299999999999999</v>
      </c>
      <c r="L8730" s="70">
        <v>0</v>
      </c>
      <c r="M8730" s="71">
        <v>0.59499999999999997</v>
      </c>
      <c r="N8730" s="72"/>
      <c r="O8730" s="73">
        <f>MIN(1,MAX(0,(1/(1+EXP(-(Assumptions!$B$5 + Assumptions!$B$6*$N8730))))*Assumptions!$B$3))</f>
        <v>3.9165722796764356E-2</v>
      </c>
      <c r="P8730" s="73">
        <f>VLOOKUP($F8730,Assumptions!$A$23:$B$27,2,FALSE)*Assumptions!$B$4</f>
        <v>0.2</v>
      </c>
      <c r="Q8730" s="74">
        <f t="shared" si="272"/>
        <v>18683.522170239423</v>
      </c>
      <c r="R8730" s="75" t="str">
        <f>IF($O8730&lt;Assumptions!$B$17,"A",IF($O8730&lt;Assumptions!$B$18,"B",IF($O8730&lt;Assumptions!$B$19,"C",IF($O8730&lt;Assumptions!$B$20,"D","E"))))</f>
        <v>B</v>
      </c>
      <c r="S8730" s="75">
        <f t="shared" si="273"/>
        <v>1</v>
      </c>
    </row>
    <row r="8731" spans="1:19" ht="17.399999999999999" x14ac:dyDescent="0.3">
      <c r="A8731" s="39" t="s">
        <v>1313</v>
      </c>
      <c r="B8731" s="39" t="s">
        <v>76</v>
      </c>
      <c r="C8731" s="39" t="s">
        <v>135</v>
      </c>
      <c r="D8731" s="39" t="s">
        <v>48</v>
      </c>
      <c r="E8731" s="70" t="s">
        <v>23</v>
      </c>
      <c r="F8731" s="70" t="s">
        <v>24</v>
      </c>
      <c r="G8731" s="78">
        <v>43880</v>
      </c>
      <c r="H8731" s="78">
        <v>45839</v>
      </c>
      <c r="I8731" s="69">
        <v>2385187.9700000002</v>
      </c>
      <c r="J8731" s="70">
        <v>999</v>
      </c>
      <c r="K8731" s="71">
        <v>9.2999999999999999E-2</v>
      </c>
      <c r="L8731" s="70">
        <v>0</v>
      </c>
      <c r="M8731" s="71">
        <v>0.59499999999999997</v>
      </c>
      <c r="N8731" s="72"/>
      <c r="O8731" s="73">
        <f>MIN(1,MAX(0,(1/(1+EXP(-(Assumptions!$B$5 + Assumptions!$B$6*$N8731))))*Assumptions!$B$3))</f>
        <v>3.9165722796764356E-2</v>
      </c>
      <c r="P8731" s="73">
        <f>VLOOKUP($F8731,Assumptions!$A$23:$B$27,2,FALSE)*Assumptions!$B$4</f>
        <v>0.2</v>
      </c>
      <c r="Q8731" s="74">
        <f t="shared" si="272"/>
        <v>18683.522170239423</v>
      </c>
      <c r="R8731" s="75" t="str">
        <f>IF($O8731&lt;Assumptions!$B$17,"A",IF($O8731&lt;Assumptions!$B$18,"B",IF($O8731&lt;Assumptions!$B$19,"C",IF($O8731&lt;Assumptions!$B$20,"D","E"))))</f>
        <v>B</v>
      </c>
      <c r="S8731" s="75">
        <f t="shared" si="273"/>
        <v>1</v>
      </c>
    </row>
    <row r="8732" spans="1:19" ht="17.399999999999999" x14ac:dyDescent="0.3">
      <c r="A8732" s="39" t="s">
        <v>1313</v>
      </c>
      <c r="B8732" s="39" t="s">
        <v>76</v>
      </c>
      <c r="C8732" s="39" t="s">
        <v>135</v>
      </c>
      <c r="D8732" s="39" t="s">
        <v>48</v>
      </c>
      <c r="E8732" s="70" t="s">
        <v>23</v>
      </c>
      <c r="F8732" s="70" t="s">
        <v>24</v>
      </c>
      <c r="G8732" s="78">
        <v>43880</v>
      </c>
      <c r="H8732" s="78">
        <v>45870</v>
      </c>
      <c r="I8732" s="69">
        <v>2385187.9700000002</v>
      </c>
      <c r="J8732" s="70">
        <v>999</v>
      </c>
      <c r="K8732" s="71">
        <v>0.14099999999999999</v>
      </c>
      <c r="L8732" s="70">
        <v>0</v>
      </c>
      <c r="M8732" s="71">
        <v>0.59499999999999997</v>
      </c>
      <c r="N8732" s="72"/>
      <c r="O8732" s="73">
        <f>MIN(1,MAX(0,(1/(1+EXP(-(Assumptions!$B$5 + Assumptions!$B$6*$N8732))))*Assumptions!$B$3))</f>
        <v>3.9165722796764356E-2</v>
      </c>
      <c r="P8732" s="73">
        <f>VLOOKUP($F8732,Assumptions!$A$23:$B$27,2,FALSE)*Assumptions!$B$4</f>
        <v>0.2</v>
      </c>
      <c r="Q8732" s="74">
        <f t="shared" si="272"/>
        <v>18683.522170239423</v>
      </c>
      <c r="R8732" s="75" t="str">
        <f>IF($O8732&lt;Assumptions!$B$17,"A",IF($O8732&lt;Assumptions!$B$18,"B",IF($O8732&lt;Assumptions!$B$19,"C",IF($O8732&lt;Assumptions!$B$20,"D","E"))))</f>
        <v>B</v>
      </c>
      <c r="S8732" s="75">
        <f t="shared" si="273"/>
        <v>1</v>
      </c>
    </row>
    <row r="8733" spans="1:19" ht="17.399999999999999" x14ac:dyDescent="0.3">
      <c r="A8733" s="39" t="s">
        <v>1313</v>
      </c>
      <c r="B8733" s="39" t="s">
        <v>76</v>
      </c>
      <c r="C8733" s="39" t="s">
        <v>135</v>
      </c>
      <c r="D8733" s="39" t="s">
        <v>48</v>
      </c>
      <c r="E8733" s="70" t="s">
        <v>23</v>
      </c>
      <c r="F8733" s="70" t="s">
        <v>24</v>
      </c>
      <c r="G8733" s="78">
        <v>43880</v>
      </c>
      <c r="H8733" s="78">
        <v>45901</v>
      </c>
      <c r="I8733" s="69">
        <v>2385187.9700000002</v>
      </c>
      <c r="J8733" s="70">
        <v>999</v>
      </c>
      <c r="K8733" s="71">
        <v>0.12</v>
      </c>
      <c r="L8733" s="70">
        <v>0</v>
      </c>
      <c r="M8733" s="71">
        <v>0.59499999999999997</v>
      </c>
      <c r="N8733" s="72"/>
      <c r="O8733" s="73">
        <f>MIN(1,MAX(0,(1/(1+EXP(-(Assumptions!$B$5 + Assumptions!$B$6*$N8733))))*Assumptions!$B$3))</f>
        <v>3.9165722796764356E-2</v>
      </c>
      <c r="P8733" s="73">
        <f>VLOOKUP($F8733,Assumptions!$A$23:$B$27,2,FALSE)*Assumptions!$B$4</f>
        <v>0.2</v>
      </c>
      <c r="Q8733" s="74">
        <f t="shared" si="272"/>
        <v>18683.522170239423</v>
      </c>
      <c r="R8733" s="75" t="str">
        <f>IF($O8733&lt;Assumptions!$B$17,"A",IF($O8733&lt;Assumptions!$B$18,"B",IF($O8733&lt;Assumptions!$B$19,"C",IF($O8733&lt;Assumptions!$B$20,"D","E"))))</f>
        <v>B</v>
      </c>
      <c r="S8733" s="75">
        <f t="shared" si="273"/>
        <v>1</v>
      </c>
    </row>
    <row r="8734" spans="1:19" ht="17.399999999999999" x14ac:dyDescent="0.3">
      <c r="A8734" s="39" t="s">
        <v>1313</v>
      </c>
      <c r="B8734" s="39" t="s">
        <v>76</v>
      </c>
      <c r="C8734" s="39" t="s">
        <v>135</v>
      </c>
      <c r="D8734" s="39" t="s">
        <v>48</v>
      </c>
      <c r="E8734" s="70" t="s">
        <v>23</v>
      </c>
      <c r="F8734" s="70" t="s">
        <v>24</v>
      </c>
      <c r="G8734" s="78">
        <v>43880</v>
      </c>
      <c r="H8734" s="78">
        <v>45931</v>
      </c>
      <c r="I8734" s="69">
        <v>2385187.9700000002</v>
      </c>
      <c r="J8734" s="70">
        <v>999</v>
      </c>
      <c r="K8734" s="71">
        <v>0.17699999999999999</v>
      </c>
      <c r="L8734" s="70">
        <v>0</v>
      </c>
      <c r="M8734" s="71">
        <v>0.59499999999999997</v>
      </c>
      <c r="N8734" s="72"/>
      <c r="O8734" s="73">
        <f>MIN(1,MAX(0,(1/(1+EXP(-(Assumptions!$B$5 + Assumptions!$B$6*$N8734))))*Assumptions!$B$3))</f>
        <v>3.9165722796764356E-2</v>
      </c>
      <c r="P8734" s="73">
        <f>VLOOKUP($F8734,Assumptions!$A$23:$B$27,2,FALSE)*Assumptions!$B$4</f>
        <v>0.2</v>
      </c>
      <c r="Q8734" s="74">
        <f t="shared" si="272"/>
        <v>18683.522170239423</v>
      </c>
      <c r="R8734" s="75" t="str">
        <f>IF($O8734&lt;Assumptions!$B$17,"A",IF($O8734&lt;Assumptions!$B$18,"B",IF($O8734&lt;Assumptions!$B$19,"C",IF($O8734&lt;Assumptions!$B$20,"D","E"))))</f>
        <v>B</v>
      </c>
      <c r="S8734" s="75">
        <f t="shared" si="273"/>
        <v>1</v>
      </c>
    </row>
    <row r="8735" spans="1:19" ht="17.399999999999999" x14ac:dyDescent="0.3">
      <c r="A8735" s="39" t="s">
        <v>1313</v>
      </c>
      <c r="B8735" s="39" t="s">
        <v>76</v>
      </c>
      <c r="C8735" s="39" t="s">
        <v>135</v>
      </c>
      <c r="D8735" s="39" t="s">
        <v>48</v>
      </c>
      <c r="E8735" s="70" t="s">
        <v>23</v>
      </c>
      <c r="F8735" s="70" t="s">
        <v>24</v>
      </c>
      <c r="G8735" s="78">
        <v>43880</v>
      </c>
      <c r="H8735" s="78">
        <v>45962</v>
      </c>
      <c r="I8735" s="69">
        <v>2385187.9700000002</v>
      </c>
      <c r="J8735" s="70">
        <v>999</v>
      </c>
      <c r="K8735" s="71">
        <v>0.19600000000000001</v>
      </c>
      <c r="L8735" s="70">
        <v>0</v>
      </c>
      <c r="M8735" s="71">
        <v>0.59499999999999997</v>
      </c>
      <c r="N8735" s="72"/>
      <c r="O8735" s="73">
        <f>MIN(1,MAX(0,(1/(1+EXP(-(Assumptions!$B$5 + Assumptions!$B$6*$N8735))))*Assumptions!$B$3))</f>
        <v>3.9165722796764356E-2</v>
      </c>
      <c r="P8735" s="73">
        <f>VLOOKUP($F8735,Assumptions!$A$23:$B$27,2,FALSE)*Assumptions!$B$4</f>
        <v>0.2</v>
      </c>
      <c r="Q8735" s="74">
        <f t="shared" si="272"/>
        <v>18683.522170239423</v>
      </c>
      <c r="R8735" s="75" t="str">
        <f>IF($O8735&lt;Assumptions!$B$17,"A",IF($O8735&lt;Assumptions!$B$18,"B",IF($O8735&lt;Assumptions!$B$19,"C",IF($O8735&lt;Assumptions!$B$20,"D","E"))))</f>
        <v>B</v>
      </c>
      <c r="S8735" s="75">
        <f t="shared" si="273"/>
        <v>1</v>
      </c>
    </row>
    <row r="8736" spans="1:19" ht="17.399999999999999" x14ac:dyDescent="0.3">
      <c r="A8736" s="39" t="s">
        <v>1313</v>
      </c>
      <c r="B8736" s="39" t="s">
        <v>76</v>
      </c>
      <c r="C8736" s="39" t="s">
        <v>135</v>
      </c>
      <c r="D8736" s="39" t="s">
        <v>48</v>
      </c>
      <c r="E8736" s="70" t="s">
        <v>23</v>
      </c>
      <c r="F8736" s="70" t="s">
        <v>24</v>
      </c>
      <c r="G8736" s="78">
        <v>43880</v>
      </c>
      <c r="H8736" s="78">
        <v>45992</v>
      </c>
      <c r="I8736" s="69">
        <v>2385187.9700000002</v>
      </c>
      <c r="J8736" s="70">
        <v>999</v>
      </c>
      <c r="K8736" s="71">
        <v>5.2999999999999999E-2</v>
      </c>
      <c r="L8736" s="70">
        <v>0</v>
      </c>
      <c r="M8736" s="71">
        <v>0.59499999999999997</v>
      </c>
      <c r="N8736" s="72"/>
      <c r="O8736" s="73">
        <f>MIN(1,MAX(0,(1/(1+EXP(-(Assumptions!$B$5 + Assumptions!$B$6*$N8736))))*Assumptions!$B$3))</f>
        <v>3.9165722796764356E-2</v>
      </c>
      <c r="P8736" s="73">
        <f>VLOOKUP($F8736,Assumptions!$A$23:$B$27,2,FALSE)*Assumptions!$B$4</f>
        <v>0.2</v>
      </c>
      <c r="Q8736" s="74">
        <f t="shared" si="272"/>
        <v>18683.522170239423</v>
      </c>
      <c r="R8736" s="75" t="str">
        <f>IF($O8736&lt;Assumptions!$B$17,"A",IF($O8736&lt;Assumptions!$B$18,"B",IF($O8736&lt;Assumptions!$B$19,"C",IF($O8736&lt;Assumptions!$B$20,"D","E"))))</f>
        <v>B</v>
      </c>
      <c r="S8736" s="75">
        <f t="shared" si="273"/>
        <v>1</v>
      </c>
    </row>
    <row r="8737" spans="1:19" ht="17.399999999999999" x14ac:dyDescent="0.3">
      <c r="A8737" s="39" t="s">
        <v>1314</v>
      </c>
      <c r="B8737" s="39" t="s">
        <v>84</v>
      </c>
      <c r="C8737" s="39" t="s">
        <v>135</v>
      </c>
      <c r="D8737" s="39" t="s">
        <v>26</v>
      </c>
      <c r="E8737" s="70" t="s">
        <v>23</v>
      </c>
      <c r="F8737" s="70" t="s">
        <v>40</v>
      </c>
      <c r="G8737" s="78">
        <v>43840</v>
      </c>
      <c r="H8737" s="78">
        <v>45658</v>
      </c>
      <c r="I8737" s="69">
        <v>3646273.07</v>
      </c>
      <c r="J8737" s="70">
        <v>95</v>
      </c>
      <c r="K8737" s="71">
        <v>0.42499999999999999</v>
      </c>
      <c r="L8737" s="70">
        <v>0</v>
      </c>
      <c r="M8737" s="71">
        <v>0.79300000000000004</v>
      </c>
      <c r="N8737" s="72"/>
      <c r="O8737" s="73">
        <f>MIN(1,MAX(0,(1/(1+EXP(-(Assumptions!$B$5 + Assumptions!$B$6*$N8737))))*Assumptions!$B$3))</f>
        <v>3.9165722796764356E-2</v>
      </c>
      <c r="P8737" s="73">
        <f>VLOOKUP($F8737,Assumptions!$A$23:$B$27,2,FALSE)*Assumptions!$B$4</f>
        <v>0.7</v>
      </c>
      <c r="Q8737" s="74">
        <f t="shared" si="272"/>
        <v>99966.24421064886</v>
      </c>
      <c r="R8737" s="75" t="str">
        <f>IF($O8737&lt;Assumptions!$B$17,"A",IF($O8737&lt;Assumptions!$B$18,"B",IF($O8737&lt;Assumptions!$B$19,"C",IF($O8737&lt;Assumptions!$B$20,"D","E"))))</f>
        <v>B</v>
      </c>
      <c r="S8737" s="75">
        <f t="shared" si="273"/>
        <v>0</v>
      </c>
    </row>
    <row r="8738" spans="1:19" ht="17.399999999999999" x14ac:dyDescent="0.3">
      <c r="A8738" s="39" t="s">
        <v>1314</v>
      </c>
      <c r="B8738" s="39" t="s">
        <v>84</v>
      </c>
      <c r="C8738" s="39" t="s">
        <v>135</v>
      </c>
      <c r="D8738" s="39" t="s">
        <v>26</v>
      </c>
      <c r="E8738" s="70" t="s">
        <v>23</v>
      </c>
      <c r="F8738" s="70" t="s">
        <v>40</v>
      </c>
      <c r="G8738" s="78">
        <v>43840</v>
      </c>
      <c r="H8738" s="78">
        <v>45689</v>
      </c>
      <c r="I8738" s="69">
        <v>3545720.25</v>
      </c>
      <c r="J8738" s="70">
        <v>0</v>
      </c>
      <c r="K8738" s="71">
        <v>1.095</v>
      </c>
      <c r="L8738" s="70">
        <v>0</v>
      </c>
      <c r="M8738" s="71">
        <v>0.79300000000000004</v>
      </c>
      <c r="N8738" s="72"/>
      <c r="O8738" s="73">
        <f>MIN(1,MAX(0,(1/(1+EXP(-(Assumptions!$B$5 + Assumptions!$B$6*$N8738))))*Assumptions!$B$3))</f>
        <v>3.9165722796764356E-2</v>
      </c>
      <c r="P8738" s="73">
        <f>VLOOKUP($F8738,Assumptions!$A$23:$B$27,2,FALSE)*Assumptions!$B$4</f>
        <v>0.7</v>
      </c>
      <c r="Q8738" s="74">
        <f t="shared" si="272"/>
        <v>97209.487498461807</v>
      </c>
      <c r="R8738" s="75" t="str">
        <f>IF($O8738&lt;Assumptions!$B$17,"A",IF($O8738&lt;Assumptions!$B$18,"B",IF($O8738&lt;Assumptions!$B$19,"C",IF($O8738&lt;Assumptions!$B$20,"D","E"))))</f>
        <v>B</v>
      </c>
      <c r="S8738" s="75">
        <f t="shared" si="273"/>
        <v>0</v>
      </c>
    </row>
    <row r="8739" spans="1:19" ht="17.399999999999999" x14ac:dyDescent="0.3">
      <c r="A8739" s="39" t="s">
        <v>1314</v>
      </c>
      <c r="B8739" s="39" t="s">
        <v>84</v>
      </c>
      <c r="C8739" s="39" t="s">
        <v>135</v>
      </c>
      <c r="D8739" s="39" t="s">
        <v>26</v>
      </c>
      <c r="E8739" s="70" t="s">
        <v>23</v>
      </c>
      <c r="F8739" s="70" t="s">
        <v>40</v>
      </c>
      <c r="G8739" s="78">
        <v>43840</v>
      </c>
      <c r="H8739" s="78">
        <v>45717</v>
      </c>
      <c r="I8739" s="69">
        <v>3450022.11</v>
      </c>
      <c r="J8739" s="70">
        <v>0</v>
      </c>
      <c r="K8739" s="71">
        <v>1.0049999999999999</v>
      </c>
      <c r="L8739" s="70">
        <v>0</v>
      </c>
      <c r="M8739" s="71">
        <v>0.79300000000000004</v>
      </c>
      <c r="N8739" s="72"/>
      <c r="O8739" s="73">
        <f>MIN(1,MAX(0,(1/(1+EXP(-(Assumptions!$B$5 + Assumptions!$B$6*$N8739))))*Assumptions!$B$3))</f>
        <v>3.9165722796764356E-2</v>
      </c>
      <c r="P8739" s="73">
        <f>VLOOKUP($F8739,Assumptions!$A$23:$B$27,2,FALSE)*Assumptions!$B$4</f>
        <v>0.7</v>
      </c>
      <c r="Q8739" s="74">
        <f t="shared" si="272"/>
        <v>94585.826722077632</v>
      </c>
      <c r="R8739" s="75" t="str">
        <f>IF($O8739&lt;Assumptions!$B$17,"A",IF($O8739&lt;Assumptions!$B$18,"B",IF($O8739&lt;Assumptions!$B$19,"C",IF($O8739&lt;Assumptions!$B$20,"D","E"))))</f>
        <v>B</v>
      </c>
      <c r="S8739" s="75">
        <f t="shared" si="273"/>
        <v>0</v>
      </c>
    </row>
    <row r="8740" spans="1:19" ht="17.399999999999999" x14ac:dyDescent="0.3">
      <c r="A8740" s="39" t="s">
        <v>1314</v>
      </c>
      <c r="B8740" s="39" t="s">
        <v>84</v>
      </c>
      <c r="C8740" s="39" t="s">
        <v>135</v>
      </c>
      <c r="D8740" s="39" t="s">
        <v>26</v>
      </c>
      <c r="E8740" s="70" t="s">
        <v>23</v>
      </c>
      <c r="F8740" s="70" t="s">
        <v>40</v>
      </c>
      <c r="G8740" s="78">
        <v>43840</v>
      </c>
      <c r="H8740" s="78">
        <v>45748</v>
      </c>
      <c r="I8740" s="69">
        <v>3337032</v>
      </c>
      <c r="J8740" s="70">
        <v>15</v>
      </c>
      <c r="K8740" s="71">
        <v>1.004</v>
      </c>
      <c r="L8740" s="70">
        <v>0</v>
      </c>
      <c r="M8740" s="71">
        <v>0.79300000000000004</v>
      </c>
      <c r="N8740" s="72"/>
      <c r="O8740" s="73">
        <f>MIN(1,MAX(0,(1/(1+EXP(-(Assumptions!$B$5 + Assumptions!$B$6*$N8740))))*Assumptions!$B$3))</f>
        <v>3.9165722796764356E-2</v>
      </c>
      <c r="P8740" s="73">
        <f>VLOOKUP($F8740,Assumptions!$A$23:$B$27,2,FALSE)*Assumptions!$B$4</f>
        <v>0.7</v>
      </c>
      <c r="Q8740" s="74">
        <f t="shared" si="272"/>
        <v>91488.089193152497</v>
      </c>
      <c r="R8740" s="75" t="str">
        <f>IF($O8740&lt;Assumptions!$B$17,"A",IF($O8740&lt;Assumptions!$B$18,"B",IF($O8740&lt;Assumptions!$B$19,"C",IF($O8740&lt;Assumptions!$B$20,"D","E"))))</f>
        <v>B</v>
      </c>
      <c r="S8740" s="75">
        <f t="shared" si="273"/>
        <v>0</v>
      </c>
    </row>
    <row r="8741" spans="1:19" ht="17.399999999999999" x14ac:dyDescent="0.3">
      <c r="A8741" s="39" t="s">
        <v>1314</v>
      </c>
      <c r="B8741" s="39" t="s">
        <v>84</v>
      </c>
      <c r="C8741" s="39" t="s">
        <v>135</v>
      </c>
      <c r="D8741" s="39" t="s">
        <v>26</v>
      </c>
      <c r="E8741" s="70" t="s">
        <v>23</v>
      </c>
      <c r="F8741" s="70" t="s">
        <v>40</v>
      </c>
      <c r="G8741" s="78">
        <v>43840</v>
      </c>
      <c r="H8741" s="78">
        <v>45778</v>
      </c>
      <c r="I8741" s="69">
        <v>3239060.35</v>
      </c>
      <c r="J8741" s="70">
        <v>65</v>
      </c>
      <c r="K8741" s="71">
        <v>0.48499999999999999</v>
      </c>
      <c r="L8741" s="70">
        <v>0</v>
      </c>
      <c r="M8741" s="71">
        <v>0.79300000000000004</v>
      </c>
      <c r="N8741" s="72"/>
      <c r="O8741" s="73">
        <f>MIN(1,MAX(0,(1/(1+EXP(-(Assumptions!$B$5 + Assumptions!$B$6*$N8741))))*Assumptions!$B$3))</f>
        <v>3.9165722796764356E-2</v>
      </c>
      <c r="P8741" s="73">
        <f>VLOOKUP($F8741,Assumptions!$A$23:$B$27,2,FALSE)*Assumptions!$B$4</f>
        <v>0.7</v>
      </c>
      <c r="Q8741" s="74">
        <f t="shared" si="272"/>
        <v>88802.097853063373</v>
      </c>
      <c r="R8741" s="75" t="str">
        <f>IF($O8741&lt;Assumptions!$B$17,"A",IF($O8741&lt;Assumptions!$B$18,"B",IF($O8741&lt;Assumptions!$B$19,"C",IF($O8741&lt;Assumptions!$B$20,"D","E"))))</f>
        <v>B</v>
      </c>
      <c r="S8741" s="75">
        <f t="shared" si="273"/>
        <v>0</v>
      </c>
    </row>
    <row r="8742" spans="1:19" ht="17.399999999999999" x14ac:dyDescent="0.3">
      <c r="A8742" s="39" t="s">
        <v>1314</v>
      </c>
      <c r="B8742" s="39" t="s">
        <v>84</v>
      </c>
      <c r="C8742" s="39" t="s">
        <v>135</v>
      </c>
      <c r="D8742" s="39" t="s">
        <v>26</v>
      </c>
      <c r="E8742" s="70" t="s">
        <v>23</v>
      </c>
      <c r="F8742" s="70" t="s">
        <v>40</v>
      </c>
      <c r="G8742" s="78">
        <v>43840</v>
      </c>
      <c r="H8742" s="78">
        <v>45809</v>
      </c>
      <c r="I8742" s="69">
        <v>3146652.22</v>
      </c>
      <c r="J8742" s="70">
        <v>0</v>
      </c>
      <c r="K8742" s="71">
        <v>1.008</v>
      </c>
      <c r="L8742" s="70">
        <v>0</v>
      </c>
      <c r="M8742" s="71">
        <v>0.79300000000000004</v>
      </c>
      <c r="N8742" s="72"/>
      <c r="O8742" s="73">
        <f>MIN(1,MAX(0,(1/(1+EXP(-(Assumptions!$B$5 + Assumptions!$B$6*$N8742))))*Assumptions!$B$3))</f>
        <v>3.9165722796764356E-2</v>
      </c>
      <c r="P8742" s="73">
        <f>VLOOKUP($F8742,Assumptions!$A$23:$B$27,2,FALSE)*Assumptions!$B$4</f>
        <v>0.7</v>
      </c>
      <c r="Q8742" s="74">
        <f t="shared" si="272"/>
        <v>86268.636010440227</v>
      </c>
      <c r="R8742" s="75" t="str">
        <f>IF($O8742&lt;Assumptions!$B$17,"A",IF($O8742&lt;Assumptions!$B$18,"B",IF($O8742&lt;Assumptions!$B$19,"C",IF($O8742&lt;Assumptions!$B$20,"D","E"))))</f>
        <v>B</v>
      </c>
      <c r="S8742" s="75">
        <f t="shared" si="273"/>
        <v>0</v>
      </c>
    </row>
    <row r="8743" spans="1:19" ht="17.399999999999999" x14ac:dyDescent="0.3">
      <c r="A8743" s="39" t="s">
        <v>1314</v>
      </c>
      <c r="B8743" s="39" t="s">
        <v>84</v>
      </c>
      <c r="C8743" s="39" t="s">
        <v>135</v>
      </c>
      <c r="D8743" s="39" t="s">
        <v>26</v>
      </c>
      <c r="E8743" s="70" t="s">
        <v>23</v>
      </c>
      <c r="F8743" s="70" t="s">
        <v>40</v>
      </c>
      <c r="G8743" s="78">
        <v>43840</v>
      </c>
      <c r="H8743" s="78">
        <v>45839</v>
      </c>
      <c r="I8743" s="69">
        <v>3043820.7</v>
      </c>
      <c r="J8743" s="70">
        <v>0</v>
      </c>
      <c r="K8743" s="71">
        <v>1.0069999999999999</v>
      </c>
      <c r="L8743" s="70">
        <v>0</v>
      </c>
      <c r="M8743" s="71">
        <v>0.79300000000000004</v>
      </c>
      <c r="N8743" s="72"/>
      <c r="O8743" s="73">
        <f>MIN(1,MAX(0,(1/(1+EXP(-(Assumptions!$B$5 + Assumptions!$B$6*$N8743))))*Assumptions!$B$3))</f>
        <v>3.9165722796764356E-2</v>
      </c>
      <c r="P8743" s="73">
        <f>VLOOKUP($F8743,Assumptions!$A$23:$B$27,2,FALSE)*Assumptions!$B$4</f>
        <v>0.7</v>
      </c>
      <c r="Q8743" s="74">
        <f t="shared" si="272"/>
        <v>83449.406445477274</v>
      </c>
      <c r="R8743" s="75" t="str">
        <f>IF($O8743&lt;Assumptions!$B$17,"A",IF($O8743&lt;Assumptions!$B$18,"B",IF($O8743&lt;Assumptions!$B$19,"C",IF($O8743&lt;Assumptions!$B$20,"D","E"))))</f>
        <v>B</v>
      </c>
      <c r="S8743" s="75">
        <f t="shared" si="273"/>
        <v>0</v>
      </c>
    </row>
    <row r="8744" spans="1:19" ht="17.399999999999999" x14ac:dyDescent="0.3">
      <c r="A8744" s="39" t="s">
        <v>1314</v>
      </c>
      <c r="B8744" s="39" t="s">
        <v>84</v>
      </c>
      <c r="C8744" s="39" t="s">
        <v>135</v>
      </c>
      <c r="D8744" s="39" t="s">
        <v>26</v>
      </c>
      <c r="E8744" s="70" t="s">
        <v>23</v>
      </c>
      <c r="F8744" s="70" t="s">
        <v>40</v>
      </c>
      <c r="G8744" s="78">
        <v>43840</v>
      </c>
      <c r="H8744" s="78">
        <v>45870</v>
      </c>
      <c r="I8744" s="69">
        <v>2955725.28</v>
      </c>
      <c r="J8744" s="70">
        <v>0</v>
      </c>
      <c r="K8744" s="71">
        <v>1.02</v>
      </c>
      <c r="L8744" s="70">
        <v>0</v>
      </c>
      <c r="M8744" s="71">
        <v>0.79300000000000004</v>
      </c>
      <c r="N8744" s="72"/>
      <c r="O8744" s="73">
        <f>MIN(1,MAX(0,(1/(1+EXP(-(Assumptions!$B$5 + Assumptions!$B$6*$N8744))))*Assumptions!$B$3))</f>
        <v>3.9165722796764356E-2</v>
      </c>
      <c r="P8744" s="73">
        <f>VLOOKUP($F8744,Assumptions!$A$23:$B$27,2,FALSE)*Assumptions!$B$4</f>
        <v>0.7</v>
      </c>
      <c r="Q8744" s="74">
        <f t="shared" si="272"/>
        <v>81034.181885908081</v>
      </c>
      <c r="R8744" s="75" t="str">
        <f>IF($O8744&lt;Assumptions!$B$17,"A",IF($O8744&lt;Assumptions!$B$18,"B",IF($O8744&lt;Assumptions!$B$19,"C",IF($O8744&lt;Assumptions!$B$20,"D","E"))))</f>
        <v>B</v>
      </c>
      <c r="S8744" s="75">
        <f t="shared" si="273"/>
        <v>0</v>
      </c>
    </row>
    <row r="8745" spans="1:19" ht="17.399999999999999" x14ac:dyDescent="0.3">
      <c r="A8745" s="39" t="s">
        <v>1314</v>
      </c>
      <c r="B8745" s="39" t="s">
        <v>84</v>
      </c>
      <c r="C8745" s="39" t="s">
        <v>135</v>
      </c>
      <c r="D8745" s="39" t="s">
        <v>26</v>
      </c>
      <c r="E8745" s="70" t="s">
        <v>23</v>
      </c>
      <c r="F8745" s="70" t="s">
        <v>40</v>
      </c>
      <c r="G8745" s="78">
        <v>43840</v>
      </c>
      <c r="H8745" s="78">
        <v>45901</v>
      </c>
      <c r="I8745" s="69">
        <v>2878127.14</v>
      </c>
      <c r="J8745" s="70">
        <v>0</v>
      </c>
      <c r="K8745" s="71">
        <v>1.008</v>
      </c>
      <c r="L8745" s="70">
        <v>0</v>
      </c>
      <c r="M8745" s="71">
        <v>0.79300000000000004</v>
      </c>
      <c r="N8745" s="72"/>
      <c r="O8745" s="73">
        <f>MIN(1,MAX(0,(1/(1+EXP(-(Assumptions!$B$5 + Assumptions!$B$6*$N8745))))*Assumptions!$B$3))</f>
        <v>3.9165722796764356E-2</v>
      </c>
      <c r="P8745" s="73">
        <f>VLOOKUP($F8745,Assumptions!$A$23:$B$27,2,FALSE)*Assumptions!$B$4</f>
        <v>0.7</v>
      </c>
      <c r="Q8745" s="74">
        <f t="shared" si="272"/>
        <v>78906.75081735893</v>
      </c>
      <c r="R8745" s="75" t="str">
        <f>IF($O8745&lt;Assumptions!$B$17,"A",IF($O8745&lt;Assumptions!$B$18,"B",IF($O8745&lt;Assumptions!$B$19,"C",IF($O8745&lt;Assumptions!$B$20,"D","E"))))</f>
        <v>B</v>
      </c>
      <c r="S8745" s="75">
        <f t="shared" si="273"/>
        <v>0</v>
      </c>
    </row>
    <row r="8746" spans="1:19" ht="17.399999999999999" x14ac:dyDescent="0.3">
      <c r="A8746" s="39" t="s">
        <v>1314</v>
      </c>
      <c r="B8746" s="39" t="s">
        <v>84</v>
      </c>
      <c r="C8746" s="39" t="s">
        <v>135</v>
      </c>
      <c r="D8746" s="39" t="s">
        <v>26</v>
      </c>
      <c r="E8746" s="70" t="s">
        <v>23</v>
      </c>
      <c r="F8746" s="70" t="s">
        <v>40</v>
      </c>
      <c r="G8746" s="78">
        <v>43840</v>
      </c>
      <c r="H8746" s="78">
        <v>45931</v>
      </c>
      <c r="I8746" s="69">
        <v>2798695.72</v>
      </c>
      <c r="J8746" s="70">
        <v>65</v>
      </c>
      <c r="K8746" s="71">
        <v>0.68300000000000005</v>
      </c>
      <c r="L8746" s="70">
        <v>0</v>
      </c>
      <c r="M8746" s="71">
        <v>0.79300000000000004</v>
      </c>
      <c r="N8746" s="72"/>
      <c r="O8746" s="73">
        <f>MIN(1,MAX(0,(1/(1+EXP(-(Assumptions!$B$5 + Assumptions!$B$6*$N8746))))*Assumptions!$B$3))</f>
        <v>3.9165722796764356E-2</v>
      </c>
      <c r="P8746" s="73">
        <f>VLOOKUP($F8746,Assumptions!$A$23:$B$27,2,FALSE)*Assumptions!$B$4</f>
        <v>0.7</v>
      </c>
      <c r="Q8746" s="74">
        <f t="shared" si="272"/>
        <v>76729.058533407588</v>
      </c>
      <c r="R8746" s="75" t="str">
        <f>IF($O8746&lt;Assumptions!$B$17,"A",IF($O8746&lt;Assumptions!$B$18,"B",IF($O8746&lt;Assumptions!$B$19,"C",IF($O8746&lt;Assumptions!$B$20,"D","E"))))</f>
        <v>B</v>
      </c>
      <c r="S8746" s="75">
        <f t="shared" si="273"/>
        <v>0</v>
      </c>
    </row>
    <row r="8747" spans="1:19" ht="17.399999999999999" x14ac:dyDescent="0.3">
      <c r="A8747" s="39" t="s">
        <v>1314</v>
      </c>
      <c r="B8747" s="39" t="s">
        <v>84</v>
      </c>
      <c r="C8747" s="39" t="s">
        <v>135</v>
      </c>
      <c r="D8747" s="39" t="s">
        <v>26</v>
      </c>
      <c r="E8747" s="70" t="s">
        <v>23</v>
      </c>
      <c r="F8747" s="70" t="s">
        <v>40</v>
      </c>
      <c r="G8747" s="78">
        <v>43840</v>
      </c>
      <c r="H8747" s="78">
        <v>45962</v>
      </c>
      <c r="I8747" s="69">
        <v>2708541.35</v>
      </c>
      <c r="J8747" s="70">
        <v>0</v>
      </c>
      <c r="K8747" s="71">
        <v>1.0449999999999999</v>
      </c>
      <c r="L8747" s="70">
        <v>0</v>
      </c>
      <c r="M8747" s="71">
        <v>0.79300000000000004</v>
      </c>
      <c r="N8747" s="72"/>
      <c r="O8747" s="73">
        <f>MIN(1,MAX(0,(1/(1+EXP(-(Assumptions!$B$5 + Assumptions!$B$6*$N8747))))*Assumptions!$B$3))</f>
        <v>3.9165722796764356E-2</v>
      </c>
      <c r="P8747" s="73">
        <f>VLOOKUP($F8747,Assumptions!$A$23:$B$27,2,FALSE)*Assumptions!$B$4</f>
        <v>0.7</v>
      </c>
      <c r="Q8747" s="74">
        <f t="shared" si="272"/>
        <v>74257.385788371728</v>
      </c>
      <c r="R8747" s="75" t="str">
        <f>IF($O8747&lt;Assumptions!$B$17,"A",IF($O8747&lt;Assumptions!$B$18,"B",IF($O8747&lt;Assumptions!$B$19,"C",IF($O8747&lt;Assumptions!$B$20,"D","E"))))</f>
        <v>B</v>
      </c>
      <c r="S8747" s="75">
        <f t="shared" si="273"/>
        <v>0</v>
      </c>
    </row>
    <row r="8748" spans="1:19" ht="17.399999999999999" x14ac:dyDescent="0.3">
      <c r="A8748" s="39" t="s">
        <v>1314</v>
      </c>
      <c r="B8748" s="39" t="s">
        <v>84</v>
      </c>
      <c r="C8748" s="39" t="s">
        <v>135</v>
      </c>
      <c r="D8748" s="39" t="s">
        <v>26</v>
      </c>
      <c r="E8748" s="70" t="s">
        <v>23</v>
      </c>
      <c r="F8748" s="70" t="s">
        <v>40</v>
      </c>
      <c r="G8748" s="78">
        <v>43840</v>
      </c>
      <c r="H8748" s="78">
        <v>45992</v>
      </c>
      <c r="I8748" s="69">
        <v>2626160.29</v>
      </c>
      <c r="J8748" s="70">
        <v>35</v>
      </c>
      <c r="K8748" s="71">
        <v>0.61399999999999999</v>
      </c>
      <c r="L8748" s="70">
        <v>0</v>
      </c>
      <c r="M8748" s="71">
        <v>0.79300000000000004</v>
      </c>
      <c r="N8748" s="72"/>
      <c r="O8748" s="73">
        <f>MIN(1,MAX(0,(1/(1+EXP(-(Assumptions!$B$5 + Assumptions!$B$6*$N8748))))*Assumptions!$B$3))</f>
        <v>3.9165722796764356E-2</v>
      </c>
      <c r="P8748" s="73">
        <f>VLOOKUP($F8748,Assumptions!$A$23:$B$27,2,FALSE)*Assumptions!$B$4</f>
        <v>0.7</v>
      </c>
      <c r="Q8748" s="74">
        <f t="shared" si="272"/>
        <v>71998.826156607203</v>
      </c>
      <c r="R8748" s="75" t="str">
        <f>IF($O8748&lt;Assumptions!$B$17,"A",IF($O8748&lt;Assumptions!$B$18,"B",IF($O8748&lt;Assumptions!$B$19,"C",IF($O8748&lt;Assumptions!$B$20,"D","E"))))</f>
        <v>B</v>
      </c>
      <c r="S8748" s="75">
        <f t="shared" si="273"/>
        <v>0</v>
      </c>
    </row>
    <row r="8749" spans="1:19" ht="17.399999999999999" x14ac:dyDescent="0.3">
      <c r="A8749" s="39" t="s">
        <v>1316</v>
      </c>
      <c r="B8749" s="39" t="s">
        <v>64</v>
      </c>
      <c r="C8749" s="39" t="s">
        <v>135</v>
      </c>
      <c r="D8749" s="39" t="s">
        <v>26</v>
      </c>
      <c r="E8749" s="70" t="s">
        <v>49</v>
      </c>
      <c r="F8749" s="70" t="s">
        <v>28</v>
      </c>
      <c r="G8749" s="78">
        <v>45704</v>
      </c>
      <c r="H8749" s="78">
        <v>45689</v>
      </c>
      <c r="I8749" s="69">
        <v>1169595.47</v>
      </c>
      <c r="J8749" s="70">
        <v>0</v>
      </c>
      <c r="K8749" s="71">
        <v>1.0409999999999999</v>
      </c>
      <c r="L8749" s="70">
        <v>0</v>
      </c>
      <c r="M8749" s="71">
        <v>0.93500000000000005</v>
      </c>
      <c r="N8749" s="72"/>
      <c r="O8749" s="73">
        <f>MIN(1,MAX(0,(1/(1+EXP(-(Assumptions!$B$5 + Assumptions!$B$6*$N8749))))*Assumptions!$B$3))</f>
        <v>3.9165722796764356E-2</v>
      </c>
      <c r="P8749" s="73">
        <f>VLOOKUP($F8749,Assumptions!$A$23:$B$27,2,FALSE)*Assumptions!$B$4</f>
        <v>0.35</v>
      </c>
      <c r="Q8749" s="74">
        <f t="shared" si="272"/>
        <v>16032.81818682996</v>
      </c>
      <c r="R8749" s="75" t="str">
        <f>IF($O8749&lt;Assumptions!$B$17,"A",IF($O8749&lt;Assumptions!$B$18,"B",IF($O8749&lt;Assumptions!$B$19,"C",IF($O8749&lt;Assumptions!$B$20,"D","E"))))</f>
        <v>B</v>
      </c>
      <c r="S8749" s="75">
        <f t="shared" si="273"/>
        <v>0</v>
      </c>
    </row>
    <row r="8750" spans="1:19" ht="17.399999999999999" x14ac:dyDescent="0.3">
      <c r="A8750" s="39" t="s">
        <v>1316</v>
      </c>
      <c r="B8750" s="39" t="s">
        <v>64</v>
      </c>
      <c r="C8750" s="39" t="s">
        <v>135</v>
      </c>
      <c r="D8750" s="39" t="s">
        <v>26</v>
      </c>
      <c r="E8750" s="70" t="s">
        <v>49</v>
      </c>
      <c r="F8750" s="70" t="s">
        <v>28</v>
      </c>
      <c r="G8750" s="78">
        <v>45704</v>
      </c>
      <c r="H8750" s="78">
        <v>45717</v>
      </c>
      <c r="I8750" s="69">
        <v>1136334.3</v>
      </c>
      <c r="J8750" s="70">
        <v>0</v>
      </c>
      <c r="K8750" s="71">
        <v>1.0940000000000001</v>
      </c>
      <c r="L8750" s="70">
        <v>0</v>
      </c>
      <c r="M8750" s="71">
        <v>0.93500000000000005</v>
      </c>
      <c r="N8750" s="72"/>
      <c r="O8750" s="73">
        <f>MIN(1,MAX(0,(1/(1+EXP(-(Assumptions!$B$5 + Assumptions!$B$6*$N8750))))*Assumptions!$B$3))</f>
        <v>3.9165722796764356E-2</v>
      </c>
      <c r="P8750" s="73">
        <f>VLOOKUP($F8750,Assumptions!$A$23:$B$27,2,FALSE)*Assumptions!$B$4</f>
        <v>0.35</v>
      </c>
      <c r="Q8750" s="74">
        <f t="shared" si="272"/>
        <v>15576.873969389344</v>
      </c>
      <c r="R8750" s="75" t="str">
        <f>IF($O8750&lt;Assumptions!$B$17,"A",IF($O8750&lt;Assumptions!$B$18,"B",IF($O8750&lt;Assumptions!$B$19,"C",IF($O8750&lt;Assumptions!$B$20,"D","E"))))</f>
        <v>B</v>
      </c>
      <c r="S8750" s="75">
        <f t="shared" si="273"/>
        <v>0</v>
      </c>
    </row>
    <row r="8751" spans="1:19" ht="17.399999999999999" x14ac:dyDescent="0.3">
      <c r="A8751" s="39" t="s">
        <v>1316</v>
      </c>
      <c r="B8751" s="39" t="s">
        <v>64</v>
      </c>
      <c r="C8751" s="39" t="s">
        <v>135</v>
      </c>
      <c r="D8751" s="39" t="s">
        <v>26</v>
      </c>
      <c r="E8751" s="70" t="s">
        <v>49</v>
      </c>
      <c r="F8751" s="70" t="s">
        <v>28</v>
      </c>
      <c r="G8751" s="78">
        <v>45704</v>
      </c>
      <c r="H8751" s="78">
        <v>45748</v>
      </c>
      <c r="I8751" s="69">
        <v>1106310.68</v>
      </c>
      <c r="J8751" s="70">
        <v>15</v>
      </c>
      <c r="K8751" s="71">
        <v>1.0860000000000001</v>
      </c>
      <c r="L8751" s="70">
        <v>0</v>
      </c>
      <c r="M8751" s="71">
        <v>0.93500000000000005</v>
      </c>
      <c r="N8751" s="72"/>
      <c r="O8751" s="73">
        <f>MIN(1,MAX(0,(1/(1+EXP(-(Assumptions!$B$5 + Assumptions!$B$6*$N8751))))*Assumptions!$B$3))</f>
        <v>3.9165722796764356E-2</v>
      </c>
      <c r="P8751" s="73">
        <f>VLOOKUP($F8751,Assumptions!$A$23:$B$27,2,FALSE)*Assumptions!$B$4</f>
        <v>0.35</v>
      </c>
      <c r="Q8751" s="74">
        <f t="shared" si="272"/>
        <v>15165.310096992955</v>
      </c>
      <c r="R8751" s="75" t="str">
        <f>IF($O8751&lt;Assumptions!$B$17,"A",IF($O8751&lt;Assumptions!$B$18,"B",IF($O8751&lt;Assumptions!$B$19,"C",IF($O8751&lt;Assumptions!$B$20,"D","E"))))</f>
        <v>B</v>
      </c>
      <c r="S8751" s="75">
        <f t="shared" si="273"/>
        <v>0</v>
      </c>
    </row>
    <row r="8752" spans="1:19" ht="17.399999999999999" x14ac:dyDescent="0.3">
      <c r="A8752" s="39" t="s">
        <v>1316</v>
      </c>
      <c r="B8752" s="39" t="s">
        <v>64</v>
      </c>
      <c r="C8752" s="39" t="s">
        <v>135</v>
      </c>
      <c r="D8752" s="39" t="s">
        <v>26</v>
      </c>
      <c r="E8752" s="70" t="s">
        <v>49</v>
      </c>
      <c r="F8752" s="70" t="s">
        <v>28</v>
      </c>
      <c r="G8752" s="78">
        <v>45704</v>
      </c>
      <c r="H8752" s="78">
        <v>45778</v>
      </c>
      <c r="I8752" s="69">
        <v>1072583.25</v>
      </c>
      <c r="J8752" s="70">
        <v>0</v>
      </c>
      <c r="K8752" s="71">
        <v>1.0649999999999999</v>
      </c>
      <c r="L8752" s="70">
        <v>0</v>
      </c>
      <c r="M8752" s="71">
        <v>0.93500000000000005</v>
      </c>
      <c r="N8752" s="72"/>
      <c r="O8752" s="73">
        <f>MIN(1,MAX(0,(1/(1+EXP(-(Assumptions!$B$5 + Assumptions!$B$6*$N8752))))*Assumptions!$B$3))</f>
        <v>3.9165722796764356E-2</v>
      </c>
      <c r="P8752" s="73">
        <f>VLOOKUP($F8752,Assumptions!$A$23:$B$27,2,FALSE)*Assumptions!$B$4</f>
        <v>0.35</v>
      </c>
      <c r="Q8752" s="74">
        <f t="shared" si="272"/>
        <v>14702.97438608341</v>
      </c>
      <c r="R8752" s="75" t="str">
        <f>IF($O8752&lt;Assumptions!$B$17,"A",IF($O8752&lt;Assumptions!$B$18,"B",IF($O8752&lt;Assumptions!$B$19,"C",IF($O8752&lt;Assumptions!$B$20,"D","E"))))</f>
        <v>B</v>
      </c>
      <c r="S8752" s="75">
        <f t="shared" si="273"/>
        <v>0</v>
      </c>
    </row>
    <row r="8753" spans="1:19" ht="17.399999999999999" x14ac:dyDescent="0.3">
      <c r="A8753" s="39" t="s">
        <v>1316</v>
      </c>
      <c r="B8753" s="39" t="s">
        <v>64</v>
      </c>
      <c r="C8753" s="39" t="s">
        <v>135</v>
      </c>
      <c r="D8753" s="39" t="s">
        <v>26</v>
      </c>
      <c r="E8753" s="70" t="s">
        <v>49</v>
      </c>
      <c r="F8753" s="70" t="s">
        <v>28</v>
      </c>
      <c r="G8753" s="78">
        <v>45704</v>
      </c>
      <c r="H8753" s="78">
        <v>45809</v>
      </c>
      <c r="I8753" s="69">
        <v>1037357.64</v>
      </c>
      <c r="J8753" s="70">
        <v>0</v>
      </c>
      <c r="K8753" s="71">
        <v>1.141</v>
      </c>
      <c r="L8753" s="70">
        <v>0</v>
      </c>
      <c r="M8753" s="71">
        <v>0.93500000000000005</v>
      </c>
      <c r="N8753" s="72"/>
      <c r="O8753" s="73">
        <f>MIN(1,MAX(0,(1/(1+EXP(-(Assumptions!$B$5 + Assumptions!$B$6*$N8753))))*Assumptions!$B$3))</f>
        <v>3.9165722796764356E-2</v>
      </c>
      <c r="P8753" s="73">
        <f>VLOOKUP($F8753,Assumptions!$A$23:$B$27,2,FALSE)*Assumptions!$B$4</f>
        <v>0.35</v>
      </c>
      <c r="Q8753" s="74">
        <f t="shared" si="272"/>
        <v>14220.101619270983</v>
      </c>
      <c r="R8753" s="75" t="str">
        <f>IF($O8753&lt;Assumptions!$B$17,"A",IF($O8753&lt;Assumptions!$B$18,"B",IF($O8753&lt;Assumptions!$B$19,"C",IF($O8753&lt;Assumptions!$B$20,"D","E"))))</f>
        <v>B</v>
      </c>
      <c r="S8753" s="75">
        <f t="shared" si="273"/>
        <v>0</v>
      </c>
    </row>
    <row r="8754" spans="1:19" ht="17.399999999999999" x14ac:dyDescent="0.3">
      <c r="A8754" s="39" t="s">
        <v>1316</v>
      </c>
      <c r="B8754" s="39" t="s">
        <v>64</v>
      </c>
      <c r="C8754" s="39" t="s">
        <v>135</v>
      </c>
      <c r="D8754" s="39" t="s">
        <v>26</v>
      </c>
      <c r="E8754" s="70" t="s">
        <v>49</v>
      </c>
      <c r="F8754" s="70" t="s">
        <v>28</v>
      </c>
      <c r="G8754" s="78">
        <v>45704</v>
      </c>
      <c r="H8754" s="78">
        <v>45839</v>
      </c>
      <c r="I8754" s="69">
        <v>1004712.23</v>
      </c>
      <c r="J8754" s="70">
        <v>15</v>
      </c>
      <c r="K8754" s="71">
        <v>1.075</v>
      </c>
      <c r="L8754" s="70">
        <v>0</v>
      </c>
      <c r="M8754" s="71">
        <v>0.93500000000000005</v>
      </c>
      <c r="N8754" s="72"/>
      <c r="O8754" s="73">
        <f>MIN(1,MAX(0,(1/(1+EXP(-(Assumptions!$B$5 + Assumptions!$B$6*$N8754))))*Assumptions!$B$3))</f>
        <v>3.9165722796764356E-2</v>
      </c>
      <c r="P8754" s="73">
        <f>VLOOKUP($F8754,Assumptions!$A$23:$B$27,2,FALSE)*Assumptions!$B$4</f>
        <v>0.35</v>
      </c>
      <c r="Q8754" s="74">
        <f t="shared" si="272"/>
        <v>13772.598241744632</v>
      </c>
      <c r="R8754" s="75" t="str">
        <f>IF($O8754&lt;Assumptions!$B$17,"A",IF($O8754&lt;Assumptions!$B$18,"B",IF($O8754&lt;Assumptions!$B$19,"C",IF($O8754&lt;Assumptions!$B$20,"D","E"))))</f>
        <v>B</v>
      </c>
      <c r="S8754" s="75">
        <f t="shared" si="273"/>
        <v>0</v>
      </c>
    </row>
    <row r="8755" spans="1:19" ht="17.399999999999999" x14ac:dyDescent="0.3">
      <c r="A8755" s="39" t="s">
        <v>1316</v>
      </c>
      <c r="B8755" s="39" t="s">
        <v>64</v>
      </c>
      <c r="C8755" s="39" t="s">
        <v>135</v>
      </c>
      <c r="D8755" s="39" t="s">
        <v>26</v>
      </c>
      <c r="E8755" s="70" t="s">
        <v>49</v>
      </c>
      <c r="F8755" s="70" t="s">
        <v>28</v>
      </c>
      <c r="G8755" s="78">
        <v>45704</v>
      </c>
      <c r="H8755" s="78">
        <v>45870</v>
      </c>
      <c r="I8755" s="69">
        <v>974206.74</v>
      </c>
      <c r="J8755" s="70">
        <v>0</v>
      </c>
      <c r="K8755" s="71">
        <v>1.1240000000000001</v>
      </c>
      <c r="L8755" s="70">
        <v>0</v>
      </c>
      <c r="M8755" s="71">
        <v>0.93500000000000005</v>
      </c>
      <c r="N8755" s="72"/>
      <c r="O8755" s="73">
        <f>MIN(1,MAX(0,(1/(1+EXP(-(Assumptions!$B$5 + Assumptions!$B$6*$N8755))))*Assumptions!$B$3))</f>
        <v>3.9165722796764356E-2</v>
      </c>
      <c r="P8755" s="73">
        <f>VLOOKUP($F8755,Assumptions!$A$23:$B$27,2,FALSE)*Assumptions!$B$4</f>
        <v>0.35</v>
      </c>
      <c r="Q8755" s="74">
        <f t="shared" si="272"/>
        <v>13354.428893952818</v>
      </c>
      <c r="R8755" s="75" t="str">
        <f>IF($O8755&lt;Assumptions!$B$17,"A",IF($O8755&lt;Assumptions!$B$18,"B",IF($O8755&lt;Assumptions!$B$19,"C",IF($O8755&lt;Assumptions!$B$20,"D","E"))))</f>
        <v>B</v>
      </c>
      <c r="S8755" s="75">
        <f t="shared" si="273"/>
        <v>0</v>
      </c>
    </row>
    <row r="8756" spans="1:19" ht="17.399999999999999" x14ac:dyDescent="0.3">
      <c r="A8756" s="39" t="s">
        <v>1316</v>
      </c>
      <c r="B8756" s="39" t="s">
        <v>64</v>
      </c>
      <c r="C8756" s="39" t="s">
        <v>135</v>
      </c>
      <c r="D8756" s="39" t="s">
        <v>26</v>
      </c>
      <c r="E8756" s="70" t="s">
        <v>49</v>
      </c>
      <c r="F8756" s="70" t="s">
        <v>28</v>
      </c>
      <c r="G8756" s="78">
        <v>45704</v>
      </c>
      <c r="H8756" s="78">
        <v>45901</v>
      </c>
      <c r="I8756" s="69">
        <v>942917.29</v>
      </c>
      <c r="J8756" s="70">
        <v>0</v>
      </c>
      <c r="K8756" s="71">
        <v>1.105</v>
      </c>
      <c r="L8756" s="70">
        <v>0</v>
      </c>
      <c r="M8756" s="71">
        <v>0.93500000000000005</v>
      </c>
      <c r="N8756" s="72"/>
      <c r="O8756" s="73">
        <f>MIN(1,MAX(0,(1/(1+EXP(-(Assumptions!$B$5 + Assumptions!$B$6*$N8756))))*Assumptions!$B$3))</f>
        <v>3.9165722796764356E-2</v>
      </c>
      <c r="P8756" s="73">
        <f>VLOOKUP($F8756,Assumptions!$A$23:$B$27,2,FALSE)*Assumptions!$B$4</f>
        <v>0.35</v>
      </c>
      <c r="Q8756" s="74">
        <f t="shared" si="272"/>
        <v>12925.513020145694</v>
      </c>
      <c r="R8756" s="75" t="str">
        <f>IF($O8756&lt;Assumptions!$B$17,"A",IF($O8756&lt;Assumptions!$B$18,"B",IF($O8756&lt;Assumptions!$B$19,"C",IF($O8756&lt;Assumptions!$B$20,"D","E"))))</f>
        <v>B</v>
      </c>
      <c r="S8756" s="75">
        <f t="shared" si="273"/>
        <v>0</v>
      </c>
    </row>
    <row r="8757" spans="1:19" ht="17.399999999999999" x14ac:dyDescent="0.3">
      <c r="A8757" s="39" t="s">
        <v>1316</v>
      </c>
      <c r="B8757" s="39" t="s">
        <v>64</v>
      </c>
      <c r="C8757" s="39" t="s">
        <v>135</v>
      </c>
      <c r="D8757" s="39" t="s">
        <v>26</v>
      </c>
      <c r="E8757" s="70" t="s">
        <v>49</v>
      </c>
      <c r="F8757" s="70" t="s">
        <v>28</v>
      </c>
      <c r="G8757" s="78">
        <v>45704</v>
      </c>
      <c r="H8757" s="78">
        <v>45931</v>
      </c>
      <c r="I8757" s="69">
        <v>915011.34</v>
      </c>
      <c r="J8757" s="70">
        <v>0</v>
      </c>
      <c r="K8757" s="71">
        <v>0.995</v>
      </c>
      <c r="L8757" s="70">
        <v>0</v>
      </c>
      <c r="M8757" s="71">
        <v>0.93500000000000005</v>
      </c>
      <c r="N8757" s="72"/>
      <c r="O8757" s="73">
        <f>MIN(1,MAX(0,(1/(1+EXP(-(Assumptions!$B$5 + Assumptions!$B$6*$N8757))))*Assumptions!$B$3))</f>
        <v>3.9165722796764356E-2</v>
      </c>
      <c r="P8757" s="73">
        <f>VLOOKUP($F8757,Assumptions!$A$23:$B$27,2,FALSE)*Assumptions!$B$4</f>
        <v>0.35</v>
      </c>
      <c r="Q8757" s="74">
        <f t="shared" si="272"/>
        <v>12542.978174417563</v>
      </c>
      <c r="R8757" s="75" t="str">
        <f>IF($O8757&lt;Assumptions!$B$17,"A",IF($O8757&lt;Assumptions!$B$18,"B",IF($O8757&lt;Assumptions!$B$19,"C",IF($O8757&lt;Assumptions!$B$20,"D","E"))))</f>
        <v>B</v>
      </c>
      <c r="S8757" s="75">
        <f t="shared" si="273"/>
        <v>0</v>
      </c>
    </row>
    <row r="8758" spans="1:19" ht="17.399999999999999" x14ac:dyDescent="0.3">
      <c r="A8758" s="39" t="s">
        <v>1316</v>
      </c>
      <c r="B8758" s="39" t="s">
        <v>64</v>
      </c>
      <c r="C8758" s="39" t="s">
        <v>135</v>
      </c>
      <c r="D8758" s="39" t="s">
        <v>26</v>
      </c>
      <c r="E8758" s="70" t="s">
        <v>49</v>
      </c>
      <c r="F8758" s="70" t="s">
        <v>28</v>
      </c>
      <c r="G8758" s="78">
        <v>45704</v>
      </c>
      <c r="H8758" s="78">
        <v>45962</v>
      </c>
      <c r="I8758" s="69">
        <v>888249.93</v>
      </c>
      <c r="J8758" s="70">
        <v>0</v>
      </c>
      <c r="K8758" s="71">
        <v>1.0880000000000001</v>
      </c>
      <c r="L8758" s="70">
        <v>0</v>
      </c>
      <c r="M8758" s="71">
        <v>0.93500000000000005</v>
      </c>
      <c r="N8758" s="72"/>
      <c r="O8758" s="73">
        <f>MIN(1,MAX(0,(1/(1+EXP(-(Assumptions!$B$5 + Assumptions!$B$6*$N8758))))*Assumptions!$B$3))</f>
        <v>3.9165722796764356E-2</v>
      </c>
      <c r="P8758" s="73">
        <f>VLOOKUP($F8758,Assumptions!$A$23:$B$27,2,FALSE)*Assumptions!$B$4</f>
        <v>0.35</v>
      </c>
      <c r="Q8758" s="74">
        <f t="shared" si="272"/>
        <v>12176.132686418869</v>
      </c>
      <c r="R8758" s="75" t="str">
        <f>IF($O8758&lt;Assumptions!$B$17,"A",IF($O8758&lt;Assumptions!$B$18,"B",IF($O8758&lt;Assumptions!$B$19,"C",IF($O8758&lt;Assumptions!$B$20,"D","E"))))</f>
        <v>B</v>
      </c>
      <c r="S8758" s="75">
        <f t="shared" si="273"/>
        <v>0</v>
      </c>
    </row>
    <row r="8759" spans="1:19" ht="17.399999999999999" x14ac:dyDescent="0.3">
      <c r="A8759" s="39" t="s">
        <v>1316</v>
      </c>
      <c r="B8759" s="39" t="s">
        <v>64</v>
      </c>
      <c r="C8759" s="39" t="s">
        <v>135</v>
      </c>
      <c r="D8759" s="39" t="s">
        <v>26</v>
      </c>
      <c r="E8759" s="70" t="s">
        <v>49</v>
      </c>
      <c r="F8759" s="70" t="s">
        <v>28</v>
      </c>
      <c r="G8759" s="78">
        <v>45704</v>
      </c>
      <c r="H8759" s="78">
        <v>45992</v>
      </c>
      <c r="I8759" s="69">
        <v>861254.6</v>
      </c>
      <c r="J8759" s="70">
        <v>0</v>
      </c>
      <c r="K8759" s="71">
        <v>1.107</v>
      </c>
      <c r="L8759" s="70">
        <v>0</v>
      </c>
      <c r="M8759" s="71">
        <v>0.93500000000000005</v>
      </c>
      <c r="N8759" s="72"/>
      <c r="O8759" s="73">
        <f>MIN(1,MAX(0,(1/(1+EXP(-(Assumptions!$B$5 + Assumptions!$B$6*$N8759))))*Assumptions!$B$3))</f>
        <v>3.9165722796764356E-2</v>
      </c>
      <c r="P8759" s="73">
        <f>VLOOKUP($F8759,Assumptions!$A$23:$B$27,2,FALSE)*Assumptions!$B$4</f>
        <v>0.35</v>
      </c>
      <c r="Q8759" s="74">
        <f t="shared" si="272"/>
        <v>11806.080622363357</v>
      </c>
      <c r="R8759" s="75" t="str">
        <f>IF($O8759&lt;Assumptions!$B$17,"A",IF($O8759&lt;Assumptions!$B$18,"B",IF($O8759&lt;Assumptions!$B$19,"C",IF($O8759&lt;Assumptions!$B$20,"D","E"))))</f>
        <v>B</v>
      </c>
      <c r="S8759" s="75">
        <f t="shared" si="273"/>
        <v>0</v>
      </c>
    </row>
    <row r="8760" spans="1:19" ht="17.399999999999999" x14ac:dyDescent="0.3">
      <c r="A8760" s="39" t="s">
        <v>1318</v>
      </c>
      <c r="B8760" s="39" t="s">
        <v>82</v>
      </c>
      <c r="C8760" s="39" t="s">
        <v>135</v>
      </c>
      <c r="D8760" s="39" t="s">
        <v>26</v>
      </c>
      <c r="E8760" s="70" t="s">
        <v>23</v>
      </c>
      <c r="F8760" s="70" t="s">
        <v>40</v>
      </c>
      <c r="G8760" s="78">
        <v>45630</v>
      </c>
      <c r="H8760" s="78">
        <v>45658</v>
      </c>
      <c r="I8760" s="69">
        <v>3301134.39</v>
      </c>
      <c r="J8760" s="70">
        <v>0</v>
      </c>
      <c r="K8760" s="71">
        <v>1.111</v>
      </c>
      <c r="L8760" s="70">
        <v>0</v>
      </c>
      <c r="M8760" s="71">
        <v>1.0449999999999999</v>
      </c>
      <c r="N8760" s="72"/>
      <c r="O8760" s="73">
        <f>MIN(1,MAX(0,(1/(1+EXP(-(Assumptions!$B$5 + Assumptions!$B$6*$N8760))))*Assumptions!$B$3))</f>
        <v>3.9165722796764356E-2</v>
      </c>
      <c r="P8760" s="73">
        <f>VLOOKUP($F8760,Assumptions!$A$23:$B$27,2,FALSE)*Assumptions!$B$4</f>
        <v>0.7</v>
      </c>
      <c r="Q8760" s="74">
        <f t="shared" si="272"/>
        <v>90503.920103524055</v>
      </c>
      <c r="R8760" s="75" t="str">
        <f>IF($O8760&lt;Assumptions!$B$17,"A",IF($O8760&lt;Assumptions!$B$18,"B",IF($O8760&lt;Assumptions!$B$19,"C",IF($O8760&lt;Assumptions!$B$20,"D","E"))))</f>
        <v>B</v>
      </c>
      <c r="S8760" s="75">
        <f t="shared" si="273"/>
        <v>0</v>
      </c>
    </row>
    <row r="8761" spans="1:19" ht="17.399999999999999" x14ac:dyDescent="0.3">
      <c r="A8761" s="39" t="s">
        <v>1318</v>
      </c>
      <c r="B8761" s="39" t="s">
        <v>82</v>
      </c>
      <c r="C8761" s="39" t="s">
        <v>135</v>
      </c>
      <c r="D8761" s="39" t="s">
        <v>26</v>
      </c>
      <c r="E8761" s="70" t="s">
        <v>23</v>
      </c>
      <c r="F8761" s="70" t="s">
        <v>40</v>
      </c>
      <c r="G8761" s="78">
        <v>45630</v>
      </c>
      <c r="H8761" s="78">
        <v>45689</v>
      </c>
      <c r="I8761" s="69">
        <v>3203228.74</v>
      </c>
      <c r="J8761" s="70">
        <v>15</v>
      </c>
      <c r="K8761" s="71">
        <v>0.97399999999999998</v>
      </c>
      <c r="L8761" s="70">
        <v>0</v>
      </c>
      <c r="M8761" s="71">
        <v>1.0449999999999999</v>
      </c>
      <c r="N8761" s="72"/>
      <c r="O8761" s="73">
        <f>MIN(1,MAX(0,(1/(1+EXP(-(Assumptions!$B$5 + Assumptions!$B$6*$N8761))))*Assumptions!$B$3))</f>
        <v>3.9165722796764356E-2</v>
      </c>
      <c r="P8761" s="73">
        <f>VLOOKUP($F8761,Assumptions!$A$23:$B$27,2,FALSE)*Assumptions!$B$4</f>
        <v>0.7</v>
      </c>
      <c r="Q8761" s="74">
        <f t="shared" si="272"/>
        <v>87819.738219828141</v>
      </c>
      <c r="R8761" s="75" t="str">
        <f>IF($O8761&lt;Assumptions!$B$17,"A",IF($O8761&lt;Assumptions!$B$18,"B",IF($O8761&lt;Assumptions!$B$19,"C",IF($O8761&lt;Assumptions!$B$20,"D","E"))))</f>
        <v>B</v>
      </c>
      <c r="S8761" s="75">
        <f t="shared" si="273"/>
        <v>0</v>
      </c>
    </row>
    <row r="8762" spans="1:19" ht="17.399999999999999" x14ac:dyDescent="0.3">
      <c r="A8762" s="39" t="s">
        <v>1318</v>
      </c>
      <c r="B8762" s="39" t="s">
        <v>82</v>
      </c>
      <c r="C8762" s="39" t="s">
        <v>135</v>
      </c>
      <c r="D8762" s="39" t="s">
        <v>26</v>
      </c>
      <c r="E8762" s="70" t="s">
        <v>23</v>
      </c>
      <c r="F8762" s="70" t="s">
        <v>40</v>
      </c>
      <c r="G8762" s="78">
        <v>45630</v>
      </c>
      <c r="H8762" s="78">
        <v>45717</v>
      </c>
      <c r="I8762" s="69">
        <v>3109997.73</v>
      </c>
      <c r="J8762" s="70">
        <v>0</v>
      </c>
      <c r="K8762" s="71">
        <v>0.95799999999999996</v>
      </c>
      <c r="L8762" s="70">
        <v>0</v>
      </c>
      <c r="M8762" s="71">
        <v>1.0449999999999999</v>
      </c>
      <c r="N8762" s="72"/>
      <c r="O8762" s="73">
        <f>MIN(1,MAX(0,(1/(1+EXP(-(Assumptions!$B$5 + Assumptions!$B$6*$N8762))))*Assumptions!$B$3))</f>
        <v>3.9165722796764356E-2</v>
      </c>
      <c r="P8762" s="73">
        <f>VLOOKUP($F8762,Assumptions!$A$23:$B$27,2,FALSE)*Assumptions!$B$4</f>
        <v>0.7</v>
      </c>
      <c r="Q8762" s="74">
        <f t="shared" si="272"/>
        <v>85263.716294222468</v>
      </c>
      <c r="R8762" s="75" t="str">
        <f>IF($O8762&lt;Assumptions!$B$17,"A",IF($O8762&lt;Assumptions!$B$18,"B",IF($O8762&lt;Assumptions!$B$19,"C",IF($O8762&lt;Assumptions!$B$20,"D","E"))))</f>
        <v>B</v>
      </c>
      <c r="S8762" s="75">
        <f t="shared" si="273"/>
        <v>0</v>
      </c>
    </row>
    <row r="8763" spans="1:19" ht="17.399999999999999" x14ac:dyDescent="0.3">
      <c r="A8763" s="39" t="s">
        <v>1318</v>
      </c>
      <c r="B8763" s="39" t="s">
        <v>82</v>
      </c>
      <c r="C8763" s="39" t="s">
        <v>135</v>
      </c>
      <c r="D8763" s="39" t="s">
        <v>26</v>
      </c>
      <c r="E8763" s="70" t="s">
        <v>23</v>
      </c>
      <c r="F8763" s="70" t="s">
        <v>40</v>
      </c>
      <c r="G8763" s="78">
        <v>45630</v>
      </c>
      <c r="H8763" s="78">
        <v>45748</v>
      </c>
      <c r="I8763" s="69">
        <v>3109997.73</v>
      </c>
      <c r="J8763" s="70">
        <v>220</v>
      </c>
      <c r="K8763" s="71">
        <v>4.8000000000000001E-2</v>
      </c>
      <c r="L8763" s="70">
        <v>0</v>
      </c>
      <c r="M8763" s="71">
        <v>1.0449999999999999</v>
      </c>
      <c r="N8763" s="72"/>
      <c r="O8763" s="73">
        <f>MIN(1,MAX(0,(1/(1+EXP(-(Assumptions!$B$5 + Assumptions!$B$6*$N8763))))*Assumptions!$B$3))</f>
        <v>3.9165722796764356E-2</v>
      </c>
      <c r="P8763" s="73">
        <f>VLOOKUP($F8763,Assumptions!$A$23:$B$27,2,FALSE)*Assumptions!$B$4</f>
        <v>0.7</v>
      </c>
      <c r="Q8763" s="74">
        <f t="shared" si="272"/>
        <v>85263.716294222468</v>
      </c>
      <c r="R8763" s="75" t="str">
        <f>IF($O8763&lt;Assumptions!$B$17,"A",IF($O8763&lt;Assumptions!$B$18,"B",IF($O8763&lt;Assumptions!$B$19,"C",IF($O8763&lt;Assumptions!$B$20,"D","E"))))</f>
        <v>B</v>
      </c>
      <c r="S8763" s="75">
        <f t="shared" si="273"/>
        <v>1</v>
      </c>
    </row>
    <row r="8764" spans="1:19" ht="17.399999999999999" x14ac:dyDescent="0.3">
      <c r="A8764" s="39" t="s">
        <v>1318</v>
      </c>
      <c r="B8764" s="39" t="s">
        <v>82</v>
      </c>
      <c r="C8764" s="39" t="s">
        <v>135</v>
      </c>
      <c r="D8764" s="39" t="s">
        <v>26</v>
      </c>
      <c r="E8764" s="70" t="s">
        <v>23</v>
      </c>
      <c r="F8764" s="70" t="s">
        <v>40</v>
      </c>
      <c r="G8764" s="78">
        <v>45630</v>
      </c>
      <c r="H8764" s="78">
        <v>45778</v>
      </c>
      <c r="I8764" s="69">
        <v>3109997.73</v>
      </c>
      <c r="J8764" s="70">
        <v>999</v>
      </c>
      <c r="K8764" s="71">
        <v>7.6999999999999999E-2</v>
      </c>
      <c r="L8764" s="70">
        <v>0</v>
      </c>
      <c r="M8764" s="71">
        <v>1.0449999999999999</v>
      </c>
      <c r="N8764" s="72"/>
      <c r="O8764" s="73">
        <f>MIN(1,MAX(0,(1/(1+EXP(-(Assumptions!$B$5 + Assumptions!$B$6*$N8764))))*Assumptions!$B$3))</f>
        <v>3.9165722796764356E-2</v>
      </c>
      <c r="P8764" s="73">
        <f>VLOOKUP($F8764,Assumptions!$A$23:$B$27,2,FALSE)*Assumptions!$B$4</f>
        <v>0.7</v>
      </c>
      <c r="Q8764" s="74">
        <f t="shared" si="272"/>
        <v>85263.716294222468</v>
      </c>
      <c r="R8764" s="75" t="str">
        <f>IF($O8764&lt;Assumptions!$B$17,"A",IF($O8764&lt;Assumptions!$B$18,"B",IF($O8764&lt;Assumptions!$B$19,"C",IF($O8764&lt;Assumptions!$B$20,"D","E"))))</f>
        <v>B</v>
      </c>
      <c r="S8764" s="75">
        <f t="shared" si="273"/>
        <v>1</v>
      </c>
    </row>
    <row r="8765" spans="1:19" ht="17.399999999999999" x14ac:dyDescent="0.3">
      <c r="A8765" s="39" t="s">
        <v>1318</v>
      </c>
      <c r="B8765" s="39" t="s">
        <v>82</v>
      </c>
      <c r="C8765" s="39" t="s">
        <v>135</v>
      </c>
      <c r="D8765" s="39" t="s">
        <v>26</v>
      </c>
      <c r="E8765" s="70" t="s">
        <v>23</v>
      </c>
      <c r="F8765" s="70" t="s">
        <v>40</v>
      </c>
      <c r="G8765" s="78">
        <v>45630</v>
      </c>
      <c r="H8765" s="78">
        <v>45809</v>
      </c>
      <c r="I8765" s="69">
        <v>3109997.73</v>
      </c>
      <c r="J8765" s="70">
        <v>999</v>
      </c>
      <c r="K8765" s="71">
        <v>7.2999999999999995E-2</v>
      </c>
      <c r="L8765" s="70">
        <v>0</v>
      </c>
      <c r="M8765" s="71">
        <v>1.0449999999999999</v>
      </c>
      <c r="N8765" s="72"/>
      <c r="O8765" s="73">
        <f>MIN(1,MAX(0,(1/(1+EXP(-(Assumptions!$B$5 + Assumptions!$B$6*$N8765))))*Assumptions!$B$3))</f>
        <v>3.9165722796764356E-2</v>
      </c>
      <c r="P8765" s="73">
        <f>VLOOKUP($F8765,Assumptions!$A$23:$B$27,2,FALSE)*Assumptions!$B$4</f>
        <v>0.7</v>
      </c>
      <c r="Q8765" s="74">
        <f t="shared" si="272"/>
        <v>85263.716294222468</v>
      </c>
      <c r="R8765" s="75" t="str">
        <f>IF($O8765&lt;Assumptions!$B$17,"A",IF($O8765&lt;Assumptions!$B$18,"B",IF($O8765&lt;Assumptions!$B$19,"C",IF($O8765&lt;Assumptions!$B$20,"D","E"))))</f>
        <v>B</v>
      </c>
      <c r="S8765" s="75">
        <f t="shared" si="273"/>
        <v>1</v>
      </c>
    </row>
    <row r="8766" spans="1:19" ht="17.399999999999999" x14ac:dyDescent="0.3">
      <c r="A8766" s="39" t="s">
        <v>1318</v>
      </c>
      <c r="B8766" s="39" t="s">
        <v>82</v>
      </c>
      <c r="C8766" s="39" t="s">
        <v>135</v>
      </c>
      <c r="D8766" s="39" t="s">
        <v>26</v>
      </c>
      <c r="E8766" s="70" t="s">
        <v>23</v>
      </c>
      <c r="F8766" s="70" t="s">
        <v>40</v>
      </c>
      <c r="G8766" s="78">
        <v>45630</v>
      </c>
      <c r="H8766" s="78">
        <v>45839</v>
      </c>
      <c r="I8766" s="69">
        <v>3109997.73</v>
      </c>
      <c r="J8766" s="70">
        <v>999</v>
      </c>
      <c r="K8766" s="71">
        <v>0.183</v>
      </c>
      <c r="L8766" s="70">
        <v>0</v>
      </c>
      <c r="M8766" s="71">
        <v>1.0449999999999999</v>
      </c>
      <c r="N8766" s="72"/>
      <c r="O8766" s="73">
        <f>MIN(1,MAX(0,(1/(1+EXP(-(Assumptions!$B$5 + Assumptions!$B$6*$N8766))))*Assumptions!$B$3))</f>
        <v>3.9165722796764356E-2</v>
      </c>
      <c r="P8766" s="73">
        <f>VLOOKUP($F8766,Assumptions!$A$23:$B$27,2,FALSE)*Assumptions!$B$4</f>
        <v>0.7</v>
      </c>
      <c r="Q8766" s="74">
        <f t="shared" si="272"/>
        <v>85263.716294222468</v>
      </c>
      <c r="R8766" s="75" t="str">
        <f>IF($O8766&lt;Assumptions!$B$17,"A",IF($O8766&lt;Assumptions!$B$18,"B",IF($O8766&lt;Assumptions!$B$19,"C",IF($O8766&lt;Assumptions!$B$20,"D","E"))))</f>
        <v>B</v>
      </c>
      <c r="S8766" s="75">
        <f t="shared" si="273"/>
        <v>1</v>
      </c>
    </row>
    <row r="8767" spans="1:19" ht="17.399999999999999" x14ac:dyDescent="0.3">
      <c r="A8767" s="39" t="s">
        <v>1318</v>
      </c>
      <c r="B8767" s="39" t="s">
        <v>82</v>
      </c>
      <c r="C8767" s="39" t="s">
        <v>135</v>
      </c>
      <c r="D8767" s="39" t="s">
        <v>26</v>
      </c>
      <c r="E8767" s="70" t="s">
        <v>23</v>
      </c>
      <c r="F8767" s="70" t="s">
        <v>40</v>
      </c>
      <c r="G8767" s="78">
        <v>45630</v>
      </c>
      <c r="H8767" s="78">
        <v>45870</v>
      </c>
      <c r="I8767" s="69">
        <v>3109997.73</v>
      </c>
      <c r="J8767" s="70">
        <v>999</v>
      </c>
      <c r="K8767" s="71">
        <v>0.109</v>
      </c>
      <c r="L8767" s="70">
        <v>0</v>
      </c>
      <c r="M8767" s="71">
        <v>1.0449999999999999</v>
      </c>
      <c r="N8767" s="72"/>
      <c r="O8767" s="73">
        <f>MIN(1,MAX(0,(1/(1+EXP(-(Assumptions!$B$5 + Assumptions!$B$6*$N8767))))*Assumptions!$B$3))</f>
        <v>3.9165722796764356E-2</v>
      </c>
      <c r="P8767" s="73">
        <f>VLOOKUP($F8767,Assumptions!$A$23:$B$27,2,FALSE)*Assumptions!$B$4</f>
        <v>0.7</v>
      </c>
      <c r="Q8767" s="74">
        <f t="shared" si="272"/>
        <v>85263.716294222468</v>
      </c>
      <c r="R8767" s="75" t="str">
        <f>IF($O8767&lt;Assumptions!$B$17,"A",IF($O8767&lt;Assumptions!$B$18,"B",IF($O8767&lt;Assumptions!$B$19,"C",IF($O8767&lt;Assumptions!$B$20,"D","E"))))</f>
        <v>B</v>
      </c>
      <c r="S8767" s="75">
        <f t="shared" si="273"/>
        <v>1</v>
      </c>
    </row>
    <row r="8768" spans="1:19" ht="17.399999999999999" x14ac:dyDescent="0.3">
      <c r="A8768" s="39" t="s">
        <v>1318</v>
      </c>
      <c r="B8768" s="39" t="s">
        <v>82</v>
      </c>
      <c r="C8768" s="39" t="s">
        <v>135</v>
      </c>
      <c r="D8768" s="39" t="s">
        <v>26</v>
      </c>
      <c r="E8768" s="70" t="s">
        <v>23</v>
      </c>
      <c r="F8768" s="70" t="s">
        <v>40</v>
      </c>
      <c r="G8768" s="78">
        <v>45630</v>
      </c>
      <c r="H8768" s="78">
        <v>45901</v>
      </c>
      <c r="I8768" s="69">
        <v>3109997.73</v>
      </c>
      <c r="J8768" s="70">
        <v>999</v>
      </c>
      <c r="K8768" s="71">
        <v>0.107</v>
      </c>
      <c r="L8768" s="70">
        <v>0</v>
      </c>
      <c r="M8768" s="71">
        <v>1.0449999999999999</v>
      </c>
      <c r="N8768" s="72"/>
      <c r="O8768" s="73">
        <f>MIN(1,MAX(0,(1/(1+EXP(-(Assumptions!$B$5 + Assumptions!$B$6*$N8768))))*Assumptions!$B$3))</f>
        <v>3.9165722796764356E-2</v>
      </c>
      <c r="P8768" s="73">
        <f>VLOOKUP($F8768,Assumptions!$A$23:$B$27,2,FALSE)*Assumptions!$B$4</f>
        <v>0.7</v>
      </c>
      <c r="Q8768" s="74">
        <f t="shared" si="272"/>
        <v>85263.716294222468</v>
      </c>
      <c r="R8768" s="75" t="str">
        <f>IF($O8768&lt;Assumptions!$B$17,"A",IF($O8768&lt;Assumptions!$B$18,"B",IF($O8768&lt;Assumptions!$B$19,"C",IF($O8768&lt;Assumptions!$B$20,"D","E"))))</f>
        <v>B</v>
      </c>
      <c r="S8768" s="75">
        <f t="shared" si="273"/>
        <v>1</v>
      </c>
    </row>
    <row r="8769" spans="1:19" ht="17.399999999999999" x14ac:dyDescent="0.3">
      <c r="A8769" s="39" t="s">
        <v>1318</v>
      </c>
      <c r="B8769" s="39" t="s">
        <v>82</v>
      </c>
      <c r="C8769" s="39" t="s">
        <v>135</v>
      </c>
      <c r="D8769" s="39" t="s">
        <v>26</v>
      </c>
      <c r="E8769" s="70" t="s">
        <v>23</v>
      </c>
      <c r="F8769" s="70" t="s">
        <v>40</v>
      </c>
      <c r="G8769" s="78">
        <v>45630</v>
      </c>
      <c r="H8769" s="78">
        <v>45931</v>
      </c>
      <c r="I8769" s="69">
        <v>3109997.73</v>
      </c>
      <c r="J8769" s="70">
        <v>999</v>
      </c>
      <c r="K8769" s="71">
        <v>9.4E-2</v>
      </c>
      <c r="L8769" s="70">
        <v>0</v>
      </c>
      <c r="M8769" s="71">
        <v>1.0449999999999999</v>
      </c>
      <c r="N8769" s="72"/>
      <c r="O8769" s="73">
        <f>MIN(1,MAX(0,(1/(1+EXP(-(Assumptions!$B$5 + Assumptions!$B$6*$N8769))))*Assumptions!$B$3))</f>
        <v>3.9165722796764356E-2</v>
      </c>
      <c r="P8769" s="73">
        <f>VLOOKUP($F8769,Assumptions!$A$23:$B$27,2,FALSE)*Assumptions!$B$4</f>
        <v>0.7</v>
      </c>
      <c r="Q8769" s="74">
        <f t="shared" ref="Q8769:Q8832" si="274">$I8769*$O8769*$P8769</f>
        <v>85263.716294222468</v>
      </c>
      <c r="R8769" s="75" t="str">
        <f>IF($O8769&lt;Assumptions!$B$17,"A",IF($O8769&lt;Assumptions!$B$18,"B",IF($O8769&lt;Assumptions!$B$19,"C",IF($O8769&lt;Assumptions!$B$20,"D","E"))))</f>
        <v>B</v>
      </c>
      <c r="S8769" s="75">
        <f t="shared" ref="S8769:S8832" si="275">--($J8769&gt;=180)</f>
        <v>1</v>
      </c>
    </row>
    <row r="8770" spans="1:19" ht="17.399999999999999" x14ac:dyDescent="0.3">
      <c r="A8770" s="39" t="s">
        <v>1318</v>
      </c>
      <c r="B8770" s="39" t="s">
        <v>82</v>
      </c>
      <c r="C8770" s="39" t="s">
        <v>135</v>
      </c>
      <c r="D8770" s="39" t="s">
        <v>26</v>
      </c>
      <c r="E8770" s="70" t="s">
        <v>23</v>
      </c>
      <c r="F8770" s="70" t="s">
        <v>40</v>
      </c>
      <c r="G8770" s="78">
        <v>45630</v>
      </c>
      <c r="H8770" s="78">
        <v>45962</v>
      </c>
      <c r="I8770" s="69">
        <v>3109997.73</v>
      </c>
      <c r="J8770" s="70">
        <v>999</v>
      </c>
      <c r="K8770" s="71">
        <v>9.1999999999999998E-2</v>
      </c>
      <c r="L8770" s="70">
        <v>0</v>
      </c>
      <c r="M8770" s="71">
        <v>1.0449999999999999</v>
      </c>
      <c r="N8770" s="72"/>
      <c r="O8770" s="73">
        <f>MIN(1,MAX(0,(1/(1+EXP(-(Assumptions!$B$5 + Assumptions!$B$6*$N8770))))*Assumptions!$B$3))</f>
        <v>3.9165722796764356E-2</v>
      </c>
      <c r="P8770" s="73">
        <f>VLOOKUP($F8770,Assumptions!$A$23:$B$27,2,FALSE)*Assumptions!$B$4</f>
        <v>0.7</v>
      </c>
      <c r="Q8770" s="74">
        <f t="shared" si="274"/>
        <v>85263.716294222468</v>
      </c>
      <c r="R8770" s="75" t="str">
        <f>IF($O8770&lt;Assumptions!$B$17,"A",IF($O8770&lt;Assumptions!$B$18,"B",IF($O8770&lt;Assumptions!$B$19,"C",IF($O8770&lt;Assumptions!$B$20,"D","E"))))</f>
        <v>B</v>
      </c>
      <c r="S8770" s="75">
        <f t="shared" si="275"/>
        <v>1</v>
      </c>
    </row>
    <row r="8771" spans="1:19" ht="17.399999999999999" x14ac:dyDescent="0.3">
      <c r="A8771" s="39" t="s">
        <v>1318</v>
      </c>
      <c r="B8771" s="39" t="s">
        <v>82</v>
      </c>
      <c r="C8771" s="39" t="s">
        <v>135</v>
      </c>
      <c r="D8771" s="39" t="s">
        <v>26</v>
      </c>
      <c r="E8771" s="70" t="s">
        <v>23</v>
      </c>
      <c r="F8771" s="70" t="s">
        <v>40</v>
      </c>
      <c r="G8771" s="78">
        <v>45630</v>
      </c>
      <c r="H8771" s="78">
        <v>45992</v>
      </c>
      <c r="I8771" s="69">
        <v>3109997.73</v>
      </c>
      <c r="J8771" s="70">
        <v>999</v>
      </c>
      <c r="K8771" s="71">
        <v>7.0000000000000001E-3</v>
      </c>
      <c r="L8771" s="70">
        <v>0</v>
      </c>
      <c r="M8771" s="71">
        <v>1.0449999999999999</v>
      </c>
      <c r="N8771" s="72"/>
      <c r="O8771" s="73">
        <f>MIN(1,MAX(0,(1/(1+EXP(-(Assumptions!$B$5 + Assumptions!$B$6*$N8771))))*Assumptions!$B$3))</f>
        <v>3.9165722796764356E-2</v>
      </c>
      <c r="P8771" s="73">
        <f>VLOOKUP($F8771,Assumptions!$A$23:$B$27,2,FALSE)*Assumptions!$B$4</f>
        <v>0.7</v>
      </c>
      <c r="Q8771" s="74">
        <f t="shared" si="274"/>
        <v>85263.716294222468</v>
      </c>
      <c r="R8771" s="75" t="str">
        <f>IF($O8771&lt;Assumptions!$B$17,"A",IF($O8771&lt;Assumptions!$B$18,"B",IF($O8771&lt;Assumptions!$B$19,"C",IF($O8771&lt;Assumptions!$B$20,"D","E"))))</f>
        <v>B</v>
      </c>
      <c r="S8771" s="75">
        <f t="shared" si="275"/>
        <v>1</v>
      </c>
    </row>
    <row r="8772" spans="1:19" ht="17.399999999999999" x14ac:dyDescent="0.3">
      <c r="A8772" s="39" t="s">
        <v>1319</v>
      </c>
      <c r="B8772" s="39" t="s">
        <v>64</v>
      </c>
      <c r="C8772" s="39" t="s">
        <v>135</v>
      </c>
      <c r="D8772" s="39" t="s">
        <v>34</v>
      </c>
      <c r="E8772" s="70" t="s">
        <v>49</v>
      </c>
      <c r="F8772" s="70" t="s">
        <v>28</v>
      </c>
      <c r="G8772" s="78">
        <v>45094</v>
      </c>
      <c r="H8772" s="78">
        <v>45658</v>
      </c>
      <c r="I8772" s="69">
        <v>1907156.61</v>
      </c>
      <c r="J8772" s="70">
        <v>0</v>
      </c>
      <c r="K8772" s="71">
        <v>1.002</v>
      </c>
      <c r="L8772" s="70">
        <v>0</v>
      </c>
      <c r="M8772" s="71">
        <v>0.90200000000000002</v>
      </c>
      <c r="N8772" s="72"/>
      <c r="O8772" s="73">
        <f>MIN(1,MAX(0,(1/(1+EXP(-(Assumptions!$B$5 + Assumptions!$B$6*$N8772))))*Assumptions!$B$3))</f>
        <v>3.9165722796764356E-2</v>
      </c>
      <c r="P8772" s="73">
        <f>VLOOKUP($F8772,Assumptions!$A$23:$B$27,2,FALSE)*Assumptions!$B$4</f>
        <v>0.35</v>
      </c>
      <c r="Q8772" s="74">
        <f t="shared" si="274"/>
        <v>26143.308491046886</v>
      </c>
      <c r="R8772" s="75" t="str">
        <f>IF($O8772&lt;Assumptions!$B$17,"A",IF($O8772&lt;Assumptions!$B$18,"B",IF($O8772&lt;Assumptions!$B$19,"C",IF($O8772&lt;Assumptions!$B$20,"D","E"))))</f>
        <v>B</v>
      </c>
      <c r="S8772" s="75">
        <f t="shared" si="275"/>
        <v>0</v>
      </c>
    </row>
    <row r="8773" spans="1:19" ht="17.399999999999999" x14ac:dyDescent="0.3">
      <c r="A8773" s="39" t="s">
        <v>1319</v>
      </c>
      <c r="B8773" s="39" t="s">
        <v>64</v>
      </c>
      <c r="C8773" s="39" t="s">
        <v>135</v>
      </c>
      <c r="D8773" s="39" t="s">
        <v>34</v>
      </c>
      <c r="E8773" s="70" t="s">
        <v>49</v>
      </c>
      <c r="F8773" s="70" t="s">
        <v>28</v>
      </c>
      <c r="G8773" s="78">
        <v>45094</v>
      </c>
      <c r="H8773" s="78">
        <v>45689</v>
      </c>
      <c r="I8773" s="69">
        <v>1850368.5</v>
      </c>
      <c r="J8773" s="70">
        <v>15</v>
      </c>
      <c r="K8773" s="71">
        <v>1.135</v>
      </c>
      <c r="L8773" s="70">
        <v>0</v>
      </c>
      <c r="M8773" s="71">
        <v>0.90200000000000002</v>
      </c>
      <c r="N8773" s="72"/>
      <c r="O8773" s="73">
        <f>MIN(1,MAX(0,(1/(1+EXP(-(Assumptions!$B$5 + Assumptions!$B$6*$N8773))))*Assumptions!$B$3))</f>
        <v>3.9165722796764356E-2</v>
      </c>
      <c r="P8773" s="73">
        <f>VLOOKUP($F8773,Assumptions!$A$23:$B$27,2,FALSE)*Assumptions!$B$4</f>
        <v>0.35</v>
      </c>
      <c r="Q8773" s="74">
        <f t="shared" si="274"/>
        <v>25364.856910002633</v>
      </c>
      <c r="R8773" s="75" t="str">
        <f>IF($O8773&lt;Assumptions!$B$17,"A",IF($O8773&lt;Assumptions!$B$18,"B",IF($O8773&lt;Assumptions!$B$19,"C",IF($O8773&lt;Assumptions!$B$20,"D","E"))))</f>
        <v>B</v>
      </c>
      <c r="S8773" s="75">
        <f t="shared" si="275"/>
        <v>0</v>
      </c>
    </row>
    <row r="8774" spans="1:19" ht="17.399999999999999" x14ac:dyDescent="0.3">
      <c r="A8774" s="39" t="s">
        <v>1319</v>
      </c>
      <c r="B8774" s="39" t="s">
        <v>64</v>
      </c>
      <c r="C8774" s="39" t="s">
        <v>135</v>
      </c>
      <c r="D8774" s="39" t="s">
        <v>34</v>
      </c>
      <c r="E8774" s="70" t="s">
        <v>49</v>
      </c>
      <c r="F8774" s="70" t="s">
        <v>28</v>
      </c>
      <c r="G8774" s="78">
        <v>45094</v>
      </c>
      <c r="H8774" s="78">
        <v>45717</v>
      </c>
      <c r="I8774" s="69">
        <v>1797159.28</v>
      </c>
      <c r="J8774" s="70">
        <v>0</v>
      </c>
      <c r="K8774" s="71">
        <v>1.026</v>
      </c>
      <c r="L8774" s="70">
        <v>0</v>
      </c>
      <c r="M8774" s="71">
        <v>0.90200000000000002</v>
      </c>
      <c r="N8774" s="72"/>
      <c r="O8774" s="73">
        <f>MIN(1,MAX(0,(1/(1+EXP(-(Assumptions!$B$5 + Assumptions!$B$6*$N8774))))*Assumptions!$B$3))</f>
        <v>3.9165722796764356E-2</v>
      </c>
      <c r="P8774" s="73">
        <f>VLOOKUP($F8774,Assumptions!$A$23:$B$27,2,FALSE)*Assumptions!$B$4</f>
        <v>0.35</v>
      </c>
      <c r="Q8774" s="74">
        <f t="shared" si="274"/>
        <v>24635.464763739416</v>
      </c>
      <c r="R8774" s="75" t="str">
        <f>IF($O8774&lt;Assumptions!$B$17,"A",IF($O8774&lt;Assumptions!$B$18,"B",IF($O8774&lt;Assumptions!$B$19,"C",IF($O8774&lt;Assumptions!$B$20,"D","E"))))</f>
        <v>B</v>
      </c>
      <c r="S8774" s="75">
        <f t="shared" si="275"/>
        <v>0</v>
      </c>
    </row>
    <row r="8775" spans="1:19" ht="17.399999999999999" x14ac:dyDescent="0.3">
      <c r="A8775" s="39" t="s">
        <v>1319</v>
      </c>
      <c r="B8775" s="39" t="s">
        <v>64</v>
      </c>
      <c r="C8775" s="39" t="s">
        <v>135</v>
      </c>
      <c r="D8775" s="39" t="s">
        <v>34</v>
      </c>
      <c r="E8775" s="70" t="s">
        <v>49</v>
      </c>
      <c r="F8775" s="70" t="s">
        <v>28</v>
      </c>
      <c r="G8775" s="78">
        <v>45094</v>
      </c>
      <c r="H8775" s="78">
        <v>45748</v>
      </c>
      <c r="I8775" s="69">
        <v>1743153.89</v>
      </c>
      <c r="J8775" s="70">
        <v>0</v>
      </c>
      <c r="K8775" s="71">
        <v>1.0489999999999999</v>
      </c>
      <c r="L8775" s="70">
        <v>0</v>
      </c>
      <c r="M8775" s="71">
        <v>0.90200000000000002</v>
      </c>
      <c r="N8775" s="72"/>
      <c r="O8775" s="73">
        <f>MIN(1,MAX(0,(1/(1+EXP(-(Assumptions!$B$5 + Assumptions!$B$6*$N8775))))*Assumptions!$B$3))</f>
        <v>3.9165722796764356E-2</v>
      </c>
      <c r="P8775" s="73">
        <f>VLOOKUP($F8775,Assumptions!$A$23:$B$27,2,FALSE)*Assumptions!$B$4</f>
        <v>0.35</v>
      </c>
      <c r="Q8775" s="74">
        <f t="shared" si="274"/>
        <v>23895.158716744507</v>
      </c>
      <c r="R8775" s="75" t="str">
        <f>IF($O8775&lt;Assumptions!$B$17,"A",IF($O8775&lt;Assumptions!$B$18,"B",IF($O8775&lt;Assumptions!$B$19,"C",IF($O8775&lt;Assumptions!$B$20,"D","E"))))</f>
        <v>B</v>
      </c>
      <c r="S8775" s="75">
        <f t="shared" si="275"/>
        <v>0</v>
      </c>
    </row>
    <row r="8776" spans="1:19" ht="17.399999999999999" x14ac:dyDescent="0.3">
      <c r="A8776" s="39" t="s">
        <v>1319</v>
      </c>
      <c r="B8776" s="39" t="s">
        <v>64</v>
      </c>
      <c r="C8776" s="39" t="s">
        <v>135</v>
      </c>
      <c r="D8776" s="39" t="s">
        <v>34</v>
      </c>
      <c r="E8776" s="70" t="s">
        <v>49</v>
      </c>
      <c r="F8776" s="70" t="s">
        <v>28</v>
      </c>
      <c r="G8776" s="78">
        <v>45094</v>
      </c>
      <c r="H8776" s="78">
        <v>45778</v>
      </c>
      <c r="I8776" s="69">
        <v>1694412.49</v>
      </c>
      <c r="J8776" s="70">
        <v>65</v>
      </c>
      <c r="K8776" s="71">
        <v>0.73799999999999999</v>
      </c>
      <c r="L8776" s="70">
        <v>0</v>
      </c>
      <c r="M8776" s="71">
        <v>0.90200000000000002</v>
      </c>
      <c r="N8776" s="72"/>
      <c r="O8776" s="73">
        <f>MIN(1,MAX(0,(1/(1+EXP(-(Assumptions!$B$5 + Assumptions!$B$6*$N8776))))*Assumptions!$B$3))</f>
        <v>3.9165722796764356E-2</v>
      </c>
      <c r="P8776" s="73">
        <f>VLOOKUP($F8776,Assumptions!$A$23:$B$27,2,FALSE)*Assumptions!$B$4</f>
        <v>0.35</v>
      </c>
      <c r="Q8776" s="74">
        <f t="shared" si="274"/>
        <v>23227.011460350339</v>
      </c>
      <c r="R8776" s="75" t="str">
        <f>IF($O8776&lt;Assumptions!$B$17,"A",IF($O8776&lt;Assumptions!$B$18,"B",IF($O8776&lt;Assumptions!$B$19,"C",IF($O8776&lt;Assumptions!$B$20,"D","E"))))</f>
        <v>B</v>
      </c>
      <c r="S8776" s="75">
        <f t="shared" si="275"/>
        <v>0</v>
      </c>
    </row>
    <row r="8777" spans="1:19" ht="17.399999999999999" x14ac:dyDescent="0.3">
      <c r="A8777" s="39" t="s">
        <v>1319</v>
      </c>
      <c r="B8777" s="39" t="s">
        <v>64</v>
      </c>
      <c r="C8777" s="39" t="s">
        <v>135</v>
      </c>
      <c r="D8777" s="39" t="s">
        <v>34</v>
      </c>
      <c r="E8777" s="70" t="s">
        <v>49</v>
      </c>
      <c r="F8777" s="70" t="s">
        <v>28</v>
      </c>
      <c r="G8777" s="78">
        <v>45094</v>
      </c>
      <c r="H8777" s="78">
        <v>45809</v>
      </c>
      <c r="I8777" s="69">
        <v>1645408.89</v>
      </c>
      <c r="J8777" s="70">
        <v>0</v>
      </c>
      <c r="K8777" s="71">
        <v>0.95599999999999996</v>
      </c>
      <c r="L8777" s="70">
        <v>0</v>
      </c>
      <c r="M8777" s="71">
        <v>0.90200000000000002</v>
      </c>
      <c r="N8777" s="72"/>
      <c r="O8777" s="73">
        <f>MIN(1,MAX(0,(1/(1+EXP(-(Assumptions!$B$5 + Assumptions!$B$6*$N8777))))*Assumptions!$B$3))</f>
        <v>3.9165722796764356E-2</v>
      </c>
      <c r="P8777" s="73">
        <f>VLOOKUP($F8777,Assumptions!$A$23:$B$27,2,FALSE)*Assumptions!$B$4</f>
        <v>0.35</v>
      </c>
      <c r="Q8777" s="74">
        <f t="shared" si="274"/>
        <v>22555.269965575106</v>
      </c>
      <c r="R8777" s="75" t="str">
        <f>IF($O8777&lt;Assumptions!$B$17,"A",IF($O8777&lt;Assumptions!$B$18,"B",IF($O8777&lt;Assumptions!$B$19,"C",IF($O8777&lt;Assumptions!$B$20,"D","E"))))</f>
        <v>B</v>
      </c>
      <c r="S8777" s="75">
        <f t="shared" si="275"/>
        <v>0</v>
      </c>
    </row>
    <row r="8778" spans="1:19" ht="17.399999999999999" x14ac:dyDescent="0.3">
      <c r="A8778" s="39" t="s">
        <v>1319</v>
      </c>
      <c r="B8778" s="39" t="s">
        <v>64</v>
      </c>
      <c r="C8778" s="39" t="s">
        <v>135</v>
      </c>
      <c r="D8778" s="39" t="s">
        <v>34</v>
      </c>
      <c r="E8778" s="70" t="s">
        <v>49</v>
      </c>
      <c r="F8778" s="70" t="s">
        <v>28</v>
      </c>
      <c r="G8778" s="78">
        <v>45094</v>
      </c>
      <c r="H8778" s="78">
        <v>45839</v>
      </c>
      <c r="I8778" s="69">
        <v>1593417.57</v>
      </c>
      <c r="J8778" s="70">
        <v>15</v>
      </c>
      <c r="K8778" s="71">
        <v>1.0880000000000001</v>
      </c>
      <c r="L8778" s="70">
        <v>0</v>
      </c>
      <c r="M8778" s="71">
        <v>0.90200000000000002</v>
      </c>
      <c r="N8778" s="72"/>
      <c r="O8778" s="73">
        <f>MIN(1,MAX(0,(1/(1+EXP(-(Assumptions!$B$5 + Assumptions!$B$6*$N8778))))*Assumptions!$B$3))</f>
        <v>3.9165722796764356E-2</v>
      </c>
      <c r="P8778" s="73">
        <f>VLOOKUP($F8778,Assumptions!$A$23:$B$27,2,FALSE)*Assumptions!$B$4</f>
        <v>0.35</v>
      </c>
      <c r="Q8778" s="74">
        <f t="shared" si="274"/>
        <v>21842.572796139852</v>
      </c>
      <c r="R8778" s="75" t="str">
        <f>IF($O8778&lt;Assumptions!$B$17,"A",IF($O8778&lt;Assumptions!$B$18,"B",IF($O8778&lt;Assumptions!$B$19,"C",IF($O8778&lt;Assumptions!$B$20,"D","E"))))</f>
        <v>B</v>
      </c>
      <c r="S8778" s="75">
        <f t="shared" si="275"/>
        <v>0</v>
      </c>
    </row>
    <row r="8779" spans="1:19" ht="17.399999999999999" x14ac:dyDescent="0.3">
      <c r="A8779" s="39" t="s">
        <v>1319</v>
      </c>
      <c r="B8779" s="39" t="s">
        <v>64</v>
      </c>
      <c r="C8779" s="39" t="s">
        <v>135</v>
      </c>
      <c r="D8779" s="39" t="s">
        <v>34</v>
      </c>
      <c r="E8779" s="70" t="s">
        <v>49</v>
      </c>
      <c r="F8779" s="70" t="s">
        <v>28</v>
      </c>
      <c r="G8779" s="78">
        <v>45094</v>
      </c>
      <c r="H8779" s="78">
        <v>45870</v>
      </c>
      <c r="I8779" s="69">
        <v>1543746.96</v>
      </c>
      <c r="J8779" s="70">
        <v>0</v>
      </c>
      <c r="K8779" s="71">
        <v>1.0820000000000001</v>
      </c>
      <c r="L8779" s="70">
        <v>0</v>
      </c>
      <c r="M8779" s="71">
        <v>0.90200000000000002</v>
      </c>
      <c r="N8779" s="72"/>
      <c r="O8779" s="73">
        <f>MIN(1,MAX(0,(1/(1+EXP(-(Assumptions!$B$5 + Assumptions!$B$6*$N8779))))*Assumptions!$B$3))</f>
        <v>3.9165722796764356E-2</v>
      </c>
      <c r="P8779" s="73">
        <f>VLOOKUP($F8779,Assumptions!$A$23:$B$27,2,FALSE)*Assumptions!$B$4</f>
        <v>0.35</v>
      </c>
      <c r="Q8779" s="74">
        <f t="shared" si="274"/>
        <v>21161.687926297684</v>
      </c>
      <c r="R8779" s="75" t="str">
        <f>IF($O8779&lt;Assumptions!$B$17,"A",IF($O8779&lt;Assumptions!$B$18,"B",IF($O8779&lt;Assumptions!$B$19,"C",IF($O8779&lt;Assumptions!$B$20,"D","E"))))</f>
        <v>B</v>
      </c>
      <c r="S8779" s="75">
        <f t="shared" si="275"/>
        <v>0</v>
      </c>
    </row>
    <row r="8780" spans="1:19" ht="17.399999999999999" x14ac:dyDescent="0.3">
      <c r="A8780" s="39" t="s">
        <v>1319</v>
      </c>
      <c r="B8780" s="39" t="s">
        <v>64</v>
      </c>
      <c r="C8780" s="39" t="s">
        <v>135</v>
      </c>
      <c r="D8780" s="39" t="s">
        <v>34</v>
      </c>
      <c r="E8780" s="70" t="s">
        <v>49</v>
      </c>
      <c r="F8780" s="70" t="s">
        <v>28</v>
      </c>
      <c r="G8780" s="78">
        <v>45094</v>
      </c>
      <c r="H8780" s="78">
        <v>45901</v>
      </c>
      <c r="I8780" s="69">
        <v>1495620.97</v>
      </c>
      <c r="J8780" s="70">
        <v>0</v>
      </c>
      <c r="K8780" s="71">
        <v>1.1160000000000001</v>
      </c>
      <c r="L8780" s="70">
        <v>0</v>
      </c>
      <c r="M8780" s="71">
        <v>0.90200000000000002</v>
      </c>
      <c r="N8780" s="72"/>
      <c r="O8780" s="73">
        <f>MIN(1,MAX(0,(1/(1+EXP(-(Assumptions!$B$5 + Assumptions!$B$6*$N8780))))*Assumptions!$B$3))</f>
        <v>3.9165722796764356E-2</v>
      </c>
      <c r="P8780" s="73">
        <f>VLOOKUP($F8780,Assumptions!$A$23:$B$27,2,FALSE)*Assumptions!$B$4</f>
        <v>0.35</v>
      </c>
      <c r="Q8780" s="74">
        <f t="shared" si="274"/>
        <v>20501.976712016734</v>
      </c>
      <c r="R8780" s="75" t="str">
        <f>IF($O8780&lt;Assumptions!$B$17,"A",IF($O8780&lt;Assumptions!$B$18,"B",IF($O8780&lt;Assumptions!$B$19,"C",IF($O8780&lt;Assumptions!$B$20,"D","E"))))</f>
        <v>B</v>
      </c>
      <c r="S8780" s="75">
        <f t="shared" si="275"/>
        <v>0</v>
      </c>
    </row>
    <row r="8781" spans="1:19" ht="17.399999999999999" x14ac:dyDescent="0.3">
      <c r="A8781" s="39" t="s">
        <v>1319</v>
      </c>
      <c r="B8781" s="39" t="s">
        <v>64</v>
      </c>
      <c r="C8781" s="39" t="s">
        <v>135</v>
      </c>
      <c r="D8781" s="39" t="s">
        <v>34</v>
      </c>
      <c r="E8781" s="70" t="s">
        <v>49</v>
      </c>
      <c r="F8781" s="70" t="s">
        <v>28</v>
      </c>
      <c r="G8781" s="78">
        <v>45094</v>
      </c>
      <c r="H8781" s="78">
        <v>45931</v>
      </c>
      <c r="I8781" s="69">
        <v>1451199.3</v>
      </c>
      <c r="J8781" s="70">
        <v>35</v>
      </c>
      <c r="K8781" s="71">
        <v>0.77300000000000002</v>
      </c>
      <c r="L8781" s="70">
        <v>0</v>
      </c>
      <c r="M8781" s="71">
        <v>0.90200000000000002</v>
      </c>
      <c r="N8781" s="72"/>
      <c r="O8781" s="73">
        <f>MIN(1,MAX(0,(1/(1+EXP(-(Assumptions!$B$5 + Assumptions!$B$6*$N8781))))*Assumptions!$B$3))</f>
        <v>3.9165722796764356E-2</v>
      </c>
      <c r="P8781" s="73">
        <f>VLOOKUP($F8781,Assumptions!$A$23:$B$27,2,FALSE)*Assumptions!$B$4</f>
        <v>0.35</v>
      </c>
      <c r="Q8781" s="74">
        <f t="shared" si="274"/>
        <v>19893.044327330466</v>
      </c>
      <c r="R8781" s="75" t="str">
        <f>IF($O8781&lt;Assumptions!$B$17,"A",IF($O8781&lt;Assumptions!$B$18,"B",IF($O8781&lt;Assumptions!$B$19,"C",IF($O8781&lt;Assumptions!$B$20,"D","E"))))</f>
        <v>B</v>
      </c>
      <c r="S8781" s="75">
        <f t="shared" si="275"/>
        <v>0</v>
      </c>
    </row>
    <row r="8782" spans="1:19" ht="17.399999999999999" x14ac:dyDescent="0.3">
      <c r="A8782" s="39" t="s">
        <v>1319</v>
      </c>
      <c r="B8782" s="39" t="s">
        <v>64</v>
      </c>
      <c r="C8782" s="39" t="s">
        <v>135</v>
      </c>
      <c r="D8782" s="39" t="s">
        <v>34</v>
      </c>
      <c r="E8782" s="70" t="s">
        <v>49</v>
      </c>
      <c r="F8782" s="70" t="s">
        <v>28</v>
      </c>
      <c r="G8782" s="78">
        <v>45094</v>
      </c>
      <c r="H8782" s="78">
        <v>45962</v>
      </c>
      <c r="I8782" s="69">
        <v>1406436.9</v>
      </c>
      <c r="J8782" s="70">
        <v>0</v>
      </c>
      <c r="K8782" s="71">
        <v>0.97299999999999998</v>
      </c>
      <c r="L8782" s="70">
        <v>0</v>
      </c>
      <c r="M8782" s="71">
        <v>0.90200000000000002</v>
      </c>
      <c r="N8782" s="72"/>
      <c r="O8782" s="73">
        <f>MIN(1,MAX(0,(1/(1+EXP(-(Assumptions!$B$5 + Assumptions!$B$6*$N8782))))*Assumptions!$B$3))</f>
        <v>3.9165722796764356E-2</v>
      </c>
      <c r="P8782" s="73">
        <f>VLOOKUP($F8782,Assumptions!$A$23:$B$27,2,FALSE)*Assumptions!$B$4</f>
        <v>0.35</v>
      </c>
      <c r="Q8782" s="74">
        <f t="shared" si="274"/>
        <v>19279.441214789204</v>
      </c>
      <c r="R8782" s="75" t="str">
        <f>IF($O8782&lt;Assumptions!$B$17,"A",IF($O8782&lt;Assumptions!$B$18,"B",IF($O8782&lt;Assumptions!$B$19,"C",IF($O8782&lt;Assumptions!$B$20,"D","E"))))</f>
        <v>B</v>
      </c>
      <c r="S8782" s="75">
        <f t="shared" si="275"/>
        <v>0</v>
      </c>
    </row>
    <row r="8783" spans="1:19" ht="17.399999999999999" x14ac:dyDescent="0.3">
      <c r="A8783" s="39" t="s">
        <v>1319</v>
      </c>
      <c r="B8783" s="39" t="s">
        <v>64</v>
      </c>
      <c r="C8783" s="39" t="s">
        <v>135</v>
      </c>
      <c r="D8783" s="39" t="s">
        <v>34</v>
      </c>
      <c r="E8783" s="70" t="s">
        <v>49</v>
      </c>
      <c r="F8783" s="70" t="s">
        <v>28</v>
      </c>
      <c r="G8783" s="78">
        <v>45094</v>
      </c>
      <c r="H8783" s="78">
        <v>45992</v>
      </c>
      <c r="I8783" s="69">
        <v>1369137.53</v>
      </c>
      <c r="J8783" s="70">
        <v>0</v>
      </c>
      <c r="K8783" s="71">
        <v>0.96899999999999997</v>
      </c>
      <c r="L8783" s="70">
        <v>0</v>
      </c>
      <c r="M8783" s="71">
        <v>0.90200000000000002</v>
      </c>
      <c r="N8783" s="72"/>
      <c r="O8783" s="73">
        <f>MIN(1,MAX(0,(1/(1+EXP(-(Assumptions!$B$5 + Assumptions!$B$6*$N8783))))*Assumptions!$B$3))</f>
        <v>3.9165722796764356E-2</v>
      </c>
      <c r="P8783" s="73">
        <f>VLOOKUP($F8783,Assumptions!$A$23:$B$27,2,FALSE)*Assumptions!$B$4</f>
        <v>0.35</v>
      </c>
      <c r="Q8783" s="74">
        <f t="shared" si="274"/>
        <v>18768.141339719325</v>
      </c>
      <c r="R8783" s="75" t="str">
        <f>IF($O8783&lt;Assumptions!$B$17,"A",IF($O8783&lt;Assumptions!$B$18,"B",IF($O8783&lt;Assumptions!$B$19,"C",IF($O8783&lt;Assumptions!$B$20,"D","E"))))</f>
        <v>B</v>
      </c>
      <c r="S8783" s="75">
        <f t="shared" si="275"/>
        <v>0</v>
      </c>
    </row>
    <row r="8784" spans="1:19" ht="17.399999999999999" x14ac:dyDescent="0.3">
      <c r="A8784" s="39" t="s">
        <v>1321</v>
      </c>
      <c r="B8784" s="39" t="s">
        <v>91</v>
      </c>
      <c r="C8784" s="39" t="s">
        <v>135</v>
      </c>
      <c r="D8784" s="39" t="s">
        <v>42</v>
      </c>
      <c r="E8784" s="70" t="s">
        <v>31</v>
      </c>
      <c r="F8784" s="70" t="s">
        <v>32</v>
      </c>
      <c r="G8784" s="78">
        <v>44077</v>
      </c>
      <c r="H8784" s="78">
        <v>45658</v>
      </c>
      <c r="I8784" s="69">
        <v>3426459.44</v>
      </c>
      <c r="J8784" s="70">
        <v>0</v>
      </c>
      <c r="K8784" s="71">
        <v>1.0209999999999999</v>
      </c>
      <c r="L8784" s="70">
        <v>0</v>
      </c>
      <c r="M8784" s="71">
        <v>0.57099999999999995</v>
      </c>
      <c r="N8784" s="72"/>
      <c r="O8784" s="73">
        <f>MIN(1,MAX(0,(1/(1+EXP(-(Assumptions!$B$5 + Assumptions!$B$6*$N8784))))*Assumptions!$B$3))</f>
        <v>3.9165722796764356E-2</v>
      </c>
      <c r="P8784" s="73">
        <f>VLOOKUP($F8784,Assumptions!$A$23:$B$27,2,FALSE)*Assumptions!$B$4</f>
        <v>0.5</v>
      </c>
      <c r="Q8784" s="74">
        <f t="shared" si="274"/>
        <v>67099.88030069822</v>
      </c>
      <c r="R8784" s="75" t="str">
        <f>IF($O8784&lt;Assumptions!$B$17,"A",IF($O8784&lt;Assumptions!$B$18,"B",IF($O8784&lt;Assumptions!$B$19,"C",IF($O8784&lt;Assumptions!$B$20,"D","E"))))</f>
        <v>B</v>
      </c>
      <c r="S8784" s="75">
        <f t="shared" si="275"/>
        <v>0</v>
      </c>
    </row>
    <row r="8785" spans="1:19" ht="17.399999999999999" x14ac:dyDescent="0.3">
      <c r="A8785" s="39" t="s">
        <v>1321</v>
      </c>
      <c r="B8785" s="39" t="s">
        <v>91</v>
      </c>
      <c r="C8785" s="39" t="s">
        <v>135</v>
      </c>
      <c r="D8785" s="39" t="s">
        <v>42</v>
      </c>
      <c r="E8785" s="70" t="s">
        <v>31</v>
      </c>
      <c r="F8785" s="70" t="s">
        <v>32</v>
      </c>
      <c r="G8785" s="78">
        <v>44077</v>
      </c>
      <c r="H8785" s="78">
        <v>45689</v>
      </c>
      <c r="I8785" s="69">
        <v>3325007.95</v>
      </c>
      <c r="J8785" s="70">
        <v>0</v>
      </c>
      <c r="K8785" s="71">
        <v>1.077</v>
      </c>
      <c r="L8785" s="70">
        <v>0</v>
      </c>
      <c r="M8785" s="71">
        <v>0.57099999999999995</v>
      </c>
      <c r="N8785" s="72"/>
      <c r="O8785" s="73">
        <f>MIN(1,MAX(0,(1/(1+EXP(-(Assumptions!$B$5 + Assumptions!$B$6*$N8785))))*Assumptions!$B$3))</f>
        <v>3.9165722796764356E-2</v>
      </c>
      <c r="P8785" s="73">
        <f>VLOOKUP($F8785,Assumptions!$A$23:$B$27,2,FALSE)*Assumptions!$B$4</f>
        <v>0.5</v>
      </c>
      <c r="Q8785" s="74">
        <f t="shared" si="274"/>
        <v>65113.169833368862</v>
      </c>
      <c r="R8785" s="75" t="str">
        <f>IF($O8785&lt;Assumptions!$B$17,"A",IF($O8785&lt;Assumptions!$B$18,"B",IF($O8785&lt;Assumptions!$B$19,"C",IF($O8785&lt;Assumptions!$B$20,"D","E"))))</f>
        <v>B</v>
      </c>
      <c r="S8785" s="75">
        <f t="shared" si="275"/>
        <v>0</v>
      </c>
    </row>
    <row r="8786" spans="1:19" ht="17.399999999999999" x14ac:dyDescent="0.3">
      <c r="A8786" s="39" t="s">
        <v>1321</v>
      </c>
      <c r="B8786" s="39" t="s">
        <v>91</v>
      </c>
      <c r="C8786" s="39" t="s">
        <v>135</v>
      </c>
      <c r="D8786" s="39" t="s">
        <v>42</v>
      </c>
      <c r="E8786" s="70" t="s">
        <v>31</v>
      </c>
      <c r="F8786" s="70" t="s">
        <v>32</v>
      </c>
      <c r="G8786" s="78">
        <v>44077</v>
      </c>
      <c r="H8786" s="78">
        <v>45717</v>
      </c>
      <c r="I8786" s="69">
        <v>3234685.28</v>
      </c>
      <c r="J8786" s="70">
        <v>0</v>
      </c>
      <c r="K8786" s="71">
        <v>0.97599999999999998</v>
      </c>
      <c r="L8786" s="70">
        <v>0</v>
      </c>
      <c r="M8786" s="71">
        <v>0.57099999999999995</v>
      </c>
      <c r="N8786" s="72"/>
      <c r="O8786" s="73">
        <f>MIN(1,MAX(0,(1/(1+EXP(-(Assumptions!$B$5 + Assumptions!$B$6*$N8786))))*Assumptions!$B$3))</f>
        <v>3.9165722796764356E-2</v>
      </c>
      <c r="P8786" s="73">
        <f>VLOOKUP($F8786,Assumptions!$A$23:$B$27,2,FALSE)*Assumptions!$B$4</f>
        <v>0.5</v>
      </c>
      <c r="Q8786" s="74">
        <f t="shared" si="274"/>
        <v>63344.393505627042</v>
      </c>
      <c r="R8786" s="75" t="str">
        <f>IF($O8786&lt;Assumptions!$B$17,"A",IF($O8786&lt;Assumptions!$B$18,"B",IF($O8786&lt;Assumptions!$B$19,"C",IF($O8786&lt;Assumptions!$B$20,"D","E"))))</f>
        <v>B</v>
      </c>
      <c r="S8786" s="75">
        <f t="shared" si="275"/>
        <v>0</v>
      </c>
    </row>
    <row r="8787" spans="1:19" ht="17.399999999999999" x14ac:dyDescent="0.3">
      <c r="A8787" s="39" t="s">
        <v>1321</v>
      </c>
      <c r="B8787" s="39" t="s">
        <v>91</v>
      </c>
      <c r="C8787" s="39" t="s">
        <v>135</v>
      </c>
      <c r="D8787" s="39" t="s">
        <v>42</v>
      </c>
      <c r="E8787" s="70" t="s">
        <v>31</v>
      </c>
      <c r="F8787" s="70" t="s">
        <v>32</v>
      </c>
      <c r="G8787" s="78">
        <v>44077</v>
      </c>
      <c r="H8787" s="78">
        <v>45748</v>
      </c>
      <c r="I8787" s="69">
        <v>3141096.13</v>
      </c>
      <c r="J8787" s="70">
        <v>0</v>
      </c>
      <c r="K8787" s="71">
        <v>0.98899999999999999</v>
      </c>
      <c r="L8787" s="70">
        <v>0</v>
      </c>
      <c r="M8787" s="71">
        <v>0.57099999999999995</v>
      </c>
      <c r="N8787" s="72"/>
      <c r="O8787" s="73">
        <f>MIN(1,MAX(0,(1/(1+EXP(-(Assumptions!$B$5 + Assumptions!$B$6*$N8787))))*Assumptions!$B$3))</f>
        <v>3.9165722796764356E-2</v>
      </c>
      <c r="P8787" s="73">
        <f>VLOOKUP($F8787,Assumptions!$A$23:$B$27,2,FALSE)*Assumptions!$B$4</f>
        <v>0.5</v>
      </c>
      <c r="Q8787" s="74">
        <f t="shared" si="274"/>
        <v>61511.650152784649</v>
      </c>
      <c r="R8787" s="75" t="str">
        <f>IF($O8787&lt;Assumptions!$B$17,"A",IF($O8787&lt;Assumptions!$B$18,"B",IF($O8787&lt;Assumptions!$B$19,"C",IF($O8787&lt;Assumptions!$B$20,"D","E"))))</f>
        <v>B</v>
      </c>
      <c r="S8787" s="75">
        <f t="shared" si="275"/>
        <v>0</v>
      </c>
    </row>
    <row r="8788" spans="1:19" ht="17.399999999999999" x14ac:dyDescent="0.3">
      <c r="A8788" s="39" t="s">
        <v>1321</v>
      </c>
      <c r="B8788" s="39" t="s">
        <v>91</v>
      </c>
      <c r="C8788" s="39" t="s">
        <v>135</v>
      </c>
      <c r="D8788" s="39" t="s">
        <v>42</v>
      </c>
      <c r="E8788" s="70" t="s">
        <v>31</v>
      </c>
      <c r="F8788" s="70" t="s">
        <v>32</v>
      </c>
      <c r="G8788" s="78">
        <v>44077</v>
      </c>
      <c r="H8788" s="78">
        <v>45778</v>
      </c>
      <c r="I8788" s="69">
        <v>3052963.82</v>
      </c>
      <c r="J8788" s="70">
        <v>0</v>
      </c>
      <c r="K8788" s="71">
        <v>1.0549999999999999</v>
      </c>
      <c r="L8788" s="70">
        <v>0</v>
      </c>
      <c r="M8788" s="71">
        <v>0.57099999999999995</v>
      </c>
      <c r="N8788" s="72"/>
      <c r="O8788" s="73">
        <f>MIN(1,MAX(0,(1/(1+EXP(-(Assumptions!$B$5 + Assumptions!$B$6*$N8788))))*Assumptions!$B$3))</f>
        <v>3.9165722796764356E-2</v>
      </c>
      <c r="P8788" s="73">
        <f>VLOOKUP($F8788,Assumptions!$A$23:$B$27,2,FALSE)*Assumptions!$B$4</f>
        <v>0.5</v>
      </c>
      <c r="Q8788" s="74">
        <f t="shared" si="274"/>
        <v>59785.767341335391</v>
      </c>
      <c r="R8788" s="75" t="str">
        <f>IF($O8788&lt;Assumptions!$B$17,"A",IF($O8788&lt;Assumptions!$B$18,"B",IF($O8788&lt;Assumptions!$B$19,"C",IF($O8788&lt;Assumptions!$B$20,"D","E"))))</f>
        <v>B</v>
      </c>
      <c r="S8788" s="75">
        <f t="shared" si="275"/>
        <v>0</v>
      </c>
    </row>
    <row r="8789" spans="1:19" ht="17.399999999999999" x14ac:dyDescent="0.3">
      <c r="A8789" s="39" t="s">
        <v>1321</v>
      </c>
      <c r="B8789" s="39" t="s">
        <v>91</v>
      </c>
      <c r="C8789" s="39" t="s">
        <v>135</v>
      </c>
      <c r="D8789" s="39" t="s">
        <v>42</v>
      </c>
      <c r="E8789" s="70" t="s">
        <v>31</v>
      </c>
      <c r="F8789" s="70" t="s">
        <v>32</v>
      </c>
      <c r="G8789" s="78">
        <v>44077</v>
      </c>
      <c r="H8789" s="78">
        <v>45809</v>
      </c>
      <c r="I8789" s="69">
        <v>2958462.2</v>
      </c>
      <c r="J8789" s="70">
        <v>35</v>
      </c>
      <c r="K8789" s="71">
        <v>0.877</v>
      </c>
      <c r="L8789" s="70">
        <v>0</v>
      </c>
      <c r="M8789" s="71">
        <v>0.57099999999999995</v>
      </c>
      <c r="N8789" s="72"/>
      <c r="O8789" s="73">
        <f>MIN(1,MAX(0,(1/(1+EXP(-(Assumptions!$B$5 + Assumptions!$B$6*$N8789))))*Assumptions!$B$3))</f>
        <v>3.9165722796764356E-2</v>
      </c>
      <c r="P8789" s="73">
        <f>VLOOKUP($F8789,Assumptions!$A$23:$B$27,2,FALSE)*Assumptions!$B$4</f>
        <v>0.5</v>
      </c>
      <c r="Q8789" s="74">
        <f t="shared" si="274"/>
        <v>57935.155214952822</v>
      </c>
      <c r="R8789" s="75" t="str">
        <f>IF($O8789&lt;Assumptions!$B$17,"A",IF($O8789&lt;Assumptions!$B$18,"B",IF($O8789&lt;Assumptions!$B$19,"C",IF($O8789&lt;Assumptions!$B$20,"D","E"))))</f>
        <v>B</v>
      </c>
      <c r="S8789" s="75">
        <f t="shared" si="275"/>
        <v>0</v>
      </c>
    </row>
    <row r="8790" spans="1:19" ht="17.399999999999999" x14ac:dyDescent="0.3">
      <c r="A8790" s="39" t="s">
        <v>1321</v>
      </c>
      <c r="B8790" s="39" t="s">
        <v>91</v>
      </c>
      <c r="C8790" s="39" t="s">
        <v>135</v>
      </c>
      <c r="D8790" s="39" t="s">
        <v>42</v>
      </c>
      <c r="E8790" s="70" t="s">
        <v>31</v>
      </c>
      <c r="F8790" s="70" t="s">
        <v>32</v>
      </c>
      <c r="G8790" s="78">
        <v>44077</v>
      </c>
      <c r="H8790" s="78">
        <v>45839</v>
      </c>
      <c r="I8790" s="69">
        <v>2877369.83</v>
      </c>
      <c r="J8790" s="70">
        <v>0</v>
      </c>
      <c r="K8790" s="71">
        <v>0.96899999999999997</v>
      </c>
      <c r="L8790" s="70">
        <v>0</v>
      </c>
      <c r="M8790" s="71">
        <v>0.57099999999999995</v>
      </c>
      <c r="N8790" s="72"/>
      <c r="O8790" s="73">
        <f>MIN(1,MAX(0,(1/(1+EXP(-(Assumptions!$B$5 + Assumptions!$B$6*$N8790))))*Assumptions!$B$3))</f>
        <v>3.9165722796764356E-2</v>
      </c>
      <c r="P8790" s="73">
        <f>VLOOKUP($F8790,Assumptions!$A$23:$B$27,2,FALSE)*Assumptions!$B$4</f>
        <v>0.5</v>
      </c>
      <c r="Q8790" s="74">
        <f t="shared" si="274"/>
        <v>56347.134572776493</v>
      </c>
      <c r="R8790" s="75" t="str">
        <f>IF($O8790&lt;Assumptions!$B$17,"A",IF($O8790&lt;Assumptions!$B$18,"B",IF($O8790&lt;Assumptions!$B$19,"C",IF($O8790&lt;Assumptions!$B$20,"D","E"))))</f>
        <v>B</v>
      </c>
      <c r="S8790" s="75">
        <f t="shared" si="275"/>
        <v>0</v>
      </c>
    </row>
    <row r="8791" spans="1:19" ht="17.399999999999999" x14ac:dyDescent="0.3">
      <c r="A8791" s="39" t="s">
        <v>1321</v>
      </c>
      <c r="B8791" s="39" t="s">
        <v>91</v>
      </c>
      <c r="C8791" s="39" t="s">
        <v>135</v>
      </c>
      <c r="D8791" s="39" t="s">
        <v>42</v>
      </c>
      <c r="E8791" s="70" t="s">
        <v>31</v>
      </c>
      <c r="F8791" s="70" t="s">
        <v>32</v>
      </c>
      <c r="G8791" s="78">
        <v>44077</v>
      </c>
      <c r="H8791" s="78">
        <v>45870</v>
      </c>
      <c r="I8791" s="69">
        <v>2796067.22</v>
      </c>
      <c r="J8791" s="70">
        <v>0</v>
      </c>
      <c r="K8791" s="71">
        <v>1.0209999999999999</v>
      </c>
      <c r="L8791" s="70">
        <v>0</v>
      </c>
      <c r="M8791" s="71">
        <v>0.57099999999999995</v>
      </c>
      <c r="N8791" s="72"/>
      <c r="O8791" s="73">
        <f>MIN(1,MAX(0,(1/(1+EXP(-(Assumptions!$B$5 + Assumptions!$B$6*$N8791))))*Assumptions!$B$3))</f>
        <v>3.9165722796764356E-2</v>
      </c>
      <c r="P8791" s="73">
        <f>VLOOKUP($F8791,Assumptions!$A$23:$B$27,2,FALSE)*Assumptions!$B$4</f>
        <v>0.5</v>
      </c>
      <c r="Q8791" s="74">
        <f t="shared" si="274"/>
        <v>54754.996829819771</v>
      </c>
      <c r="R8791" s="75" t="str">
        <f>IF($O8791&lt;Assumptions!$B$17,"A",IF($O8791&lt;Assumptions!$B$18,"B",IF($O8791&lt;Assumptions!$B$19,"C",IF($O8791&lt;Assumptions!$B$20,"D","E"))))</f>
        <v>B</v>
      </c>
      <c r="S8791" s="75">
        <f t="shared" si="275"/>
        <v>0</v>
      </c>
    </row>
    <row r="8792" spans="1:19" ht="17.399999999999999" x14ac:dyDescent="0.3">
      <c r="A8792" s="39" t="s">
        <v>1321</v>
      </c>
      <c r="B8792" s="39" t="s">
        <v>91</v>
      </c>
      <c r="C8792" s="39" t="s">
        <v>135</v>
      </c>
      <c r="D8792" s="39" t="s">
        <v>42</v>
      </c>
      <c r="E8792" s="70" t="s">
        <v>31</v>
      </c>
      <c r="F8792" s="70" t="s">
        <v>32</v>
      </c>
      <c r="G8792" s="78">
        <v>44077</v>
      </c>
      <c r="H8792" s="78">
        <v>45901</v>
      </c>
      <c r="I8792" s="69">
        <v>2715038.56</v>
      </c>
      <c r="J8792" s="70">
        <v>0</v>
      </c>
      <c r="K8792" s="71">
        <v>0.95399999999999996</v>
      </c>
      <c r="L8792" s="70">
        <v>0</v>
      </c>
      <c r="M8792" s="71">
        <v>0.57099999999999995</v>
      </c>
      <c r="N8792" s="72"/>
      <c r="O8792" s="73">
        <f>MIN(1,MAX(0,(1/(1+EXP(-(Assumptions!$B$5 + Assumptions!$B$6*$N8792))))*Assumptions!$B$3))</f>
        <v>3.9165722796764356E-2</v>
      </c>
      <c r="P8792" s="73">
        <f>VLOOKUP($F8792,Assumptions!$A$23:$B$27,2,FALSE)*Assumptions!$B$4</f>
        <v>0.5</v>
      </c>
      <c r="Q8792" s="74">
        <f t="shared" si="274"/>
        <v>53168.223811743133</v>
      </c>
      <c r="R8792" s="75" t="str">
        <f>IF($O8792&lt;Assumptions!$B$17,"A",IF($O8792&lt;Assumptions!$B$18,"B",IF($O8792&lt;Assumptions!$B$19,"C",IF($O8792&lt;Assumptions!$B$20,"D","E"))))</f>
        <v>B</v>
      </c>
      <c r="S8792" s="75">
        <f t="shared" si="275"/>
        <v>0</v>
      </c>
    </row>
    <row r="8793" spans="1:19" ht="17.399999999999999" x14ac:dyDescent="0.3">
      <c r="A8793" s="39" t="s">
        <v>1321</v>
      </c>
      <c r="B8793" s="39" t="s">
        <v>91</v>
      </c>
      <c r="C8793" s="39" t="s">
        <v>135</v>
      </c>
      <c r="D8793" s="39" t="s">
        <v>42</v>
      </c>
      <c r="E8793" s="70" t="s">
        <v>31</v>
      </c>
      <c r="F8793" s="70" t="s">
        <v>32</v>
      </c>
      <c r="G8793" s="78">
        <v>44077</v>
      </c>
      <c r="H8793" s="78">
        <v>45931</v>
      </c>
      <c r="I8793" s="69">
        <v>2636097.23</v>
      </c>
      <c r="J8793" s="70">
        <v>0</v>
      </c>
      <c r="K8793" s="71">
        <v>1.0429999999999999</v>
      </c>
      <c r="L8793" s="70">
        <v>0</v>
      </c>
      <c r="M8793" s="71">
        <v>0.57099999999999995</v>
      </c>
      <c r="N8793" s="72"/>
      <c r="O8793" s="73">
        <f>MIN(1,MAX(0,(1/(1+EXP(-(Assumptions!$B$5 + Assumptions!$B$6*$N8793))))*Assumptions!$B$3))</f>
        <v>3.9165722796764356E-2</v>
      </c>
      <c r="P8793" s="73">
        <f>VLOOKUP($F8793,Assumptions!$A$23:$B$27,2,FALSE)*Assumptions!$B$4</f>
        <v>0.5</v>
      </c>
      <c r="Q8793" s="74">
        <f t="shared" si="274"/>
        <v>51622.326687749184</v>
      </c>
      <c r="R8793" s="75" t="str">
        <f>IF($O8793&lt;Assumptions!$B$17,"A",IF($O8793&lt;Assumptions!$B$18,"B",IF($O8793&lt;Assumptions!$B$19,"C",IF($O8793&lt;Assumptions!$B$20,"D","E"))))</f>
        <v>B</v>
      </c>
      <c r="S8793" s="75">
        <f t="shared" si="275"/>
        <v>0</v>
      </c>
    </row>
    <row r="8794" spans="1:19" ht="17.399999999999999" x14ac:dyDescent="0.3">
      <c r="A8794" s="39" t="s">
        <v>1321</v>
      </c>
      <c r="B8794" s="39" t="s">
        <v>91</v>
      </c>
      <c r="C8794" s="39" t="s">
        <v>135</v>
      </c>
      <c r="D8794" s="39" t="s">
        <v>42</v>
      </c>
      <c r="E8794" s="70" t="s">
        <v>31</v>
      </c>
      <c r="F8794" s="70" t="s">
        <v>32</v>
      </c>
      <c r="G8794" s="78">
        <v>44077</v>
      </c>
      <c r="H8794" s="78">
        <v>45962</v>
      </c>
      <c r="I8794" s="69">
        <v>2550183.58</v>
      </c>
      <c r="J8794" s="70">
        <v>0</v>
      </c>
      <c r="K8794" s="71">
        <v>0.96599999999999997</v>
      </c>
      <c r="L8794" s="70">
        <v>0</v>
      </c>
      <c r="M8794" s="71">
        <v>0.57099999999999995</v>
      </c>
      <c r="N8794" s="72"/>
      <c r="O8794" s="73">
        <f>MIN(1,MAX(0,(1/(1+EXP(-(Assumptions!$B$5 + Assumptions!$B$6*$N8794))))*Assumptions!$B$3))</f>
        <v>3.9165722796764356E-2</v>
      </c>
      <c r="P8794" s="73">
        <f>VLOOKUP($F8794,Assumptions!$A$23:$B$27,2,FALSE)*Assumptions!$B$4</f>
        <v>0.5</v>
      </c>
      <c r="Q8794" s="74">
        <f t="shared" si="274"/>
        <v>49939.89158757007</v>
      </c>
      <c r="R8794" s="75" t="str">
        <f>IF($O8794&lt;Assumptions!$B$17,"A",IF($O8794&lt;Assumptions!$B$18,"B",IF($O8794&lt;Assumptions!$B$19,"C",IF($O8794&lt;Assumptions!$B$20,"D","E"))))</f>
        <v>B</v>
      </c>
      <c r="S8794" s="75">
        <f t="shared" si="275"/>
        <v>0</v>
      </c>
    </row>
    <row r="8795" spans="1:19" ht="17.399999999999999" x14ac:dyDescent="0.3">
      <c r="A8795" s="39" t="s">
        <v>1321</v>
      </c>
      <c r="B8795" s="39" t="s">
        <v>91</v>
      </c>
      <c r="C8795" s="39" t="s">
        <v>135</v>
      </c>
      <c r="D8795" s="39" t="s">
        <v>42</v>
      </c>
      <c r="E8795" s="70" t="s">
        <v>31</v>
      </c>
      <c r="F8795" s="70" t="s">
        <v>32</v>
      </c>
      <c r="G8795" s="78">
        <v>44077</v>
      </c>
      <c r="H8795" s="78">
        <v>45992</v>
      </c>
      <c r="I8795" s="69">
        <v>2469993.1</v>
      </c>
      <c r="J8795" s="70">
        <v>0</v>
      </c>
      <c r="K8795" s="71">
        <v>1.048</v>
      </c>
      <c r="L8795" s="70">
        <v>0</v>
      </c>
      <c r="M8795" s="71">
        <v>0.57099999999999995</v>
      </c>
      <c r="N8795" s="72"/>
      <c r="O8795" s="73">
        <f>MIN(1,MAX(0,(1/(1+EXP(-(Assumptions!$B$5 + Assumptions!$B$6*$N8795))))*Assumptions!$B$3))</f>
        <v>3.9165722796764356E-2</v>
      </c>
      <c r="P8795" s="73">
        <f>VLOOKUP($F8795,Assumptions!$A$23:$B$27,2,FALSE)*Assumptions!$B$4</f>
        <v>0.5</v>
      </c>
      <c r="Q8795" s="74">
        <f t="shared" si="274"/>
        <v>48369.532532260331</v>
      </c>
      <c r="R8795" s="75" t="str">
        <f>IF($O8795&lt;Assumptions!$B$17,"A",IF($O8795&lt;Assumptions!$B$18,"B",IF($O8795&lt;Assumptions!$B$19,"C",IF($O8795&lt;Assumptions!$B$20,"D","E"))))</f>
        <v>B</v>
      </c>
      <c r="S8795" s="75">
        <f t="shared" si="275"/>
        <v>0</v>
      </c>
    </row>
    <row r="8796" spans="1:19" ht="17.399999999999999" x14ac:dyDescent="0.3">
      <c r="A8796" s="39" t="s">
        <v>1322</v>
      </c>
      <c r="B8796" s="39" t="s">
        <v>83</v>
      </c>
      <c r="C8796" s="39" t="s">
        <v>144</v>
      </c>
      <c r="D8796" s="39" t="s">
        <v>22</v>
      </c>
      <c r="E8796" s="70" t="s">
        <v>39</v>
      </c>
      <c r="F8796" s="70" t="s">
        <v>28</v>
      </c>
      <c r="G8796" s="78">
        <v>45271</v>
      </c>
      <c r="H8796" s="78">
        <v>45658</v>
      </c>
      <c r="I8796" s="69">
        <v>10588512.699999999</v>
      </c>
      <c r="J8796" s="70">
        <v>185</v>
      </c>
      <c r="K8796" s="71">
        <v>4.2999999999999997E-2</v>
      </c>
      <c r="L8796" s="70">
        <v>1</v>
      </c>
      <c r="M8796" s="71">
        <v>0.72599999999999998</v>
      </c>
      <c r="N8796" s="72"/>
      <c r="O8796" s="73">
        <f>MIN(1,MAX(0,(1/(1+EXP(-(Assumptions!$B$5 + Assumptions!$B$6*$N8796))))*Assumptions!$B$3))</f>
        <v>3.9165722796764356E-2</v>
      </c>
      <c r="P8796" s="73">
        <f>VLOOKUP($F8796,Assumptions!$A$23:$B$27,2,FALSE)*Assumptions!$B$4</f>
        <v>0.35</v>
      </c>
      <c r="Q8796" s="74">
        <f t="shared" si="274"/>
        <v>145147.3636333766</v>
      </c>
      <c r="R8796" s="75" t="str">
        <f>IF($O8796&lt;Assumptions!$B$17,"A",IF($O8796&lt;Assumptions!$B$18,"B",IF($O8796&lt;Assumptions!$B$19,"C",IF($O8796&lt;Assumptions!$B$20,"D","E"))))</f>
        <v>B</v>
      </c>
      <c r="S8796" s="75">
        <f t="shared" si="275"/>
        <v>1</v>
      </c>
    </row>
    <row r="8797" spans="1:19" ht="17.399999999999999" x14ac:dyDescent="0.3">
      <c r="A8797" s="39" t="s">
        <v>1322</v>
      </c>
      <c r="B8797" s="39" t="s">
        <v>83</v>
      </c>
      <c r="C8797" s="39" t="s">
        <v>144</v>
      </c>
      <c r="D8797" s="39" t="s">
        <v>22</v>
      </c>
      <c r="E8797" s="70" t="s">
        <v>39</v>
      </c>
      <c r="F8797" s="70" t="s">
        <v>28</v>
      </c>
      <c r="G8797" s="78">
        <v>45271</v>
      </c>
      <c r="H8797" s="78">
        <v>45689</v>
      </c>
      <c r="I8797" s="69">
        <v>10588512.699999999</v>
      </c>
      <c r="J8797" s="70">
        <v>999</v>
      </c>
      <c r="K8797" s="71">
        <v>0.122</v>
      </c>
      <c r="L8797" s="70">
        <v>1</v>
      </c>
      <c r="M8797" s="71">
        <v>0.72599999999999998</v>
      </c>
      <c r="N8797" s="72"/>
      <c r="O8797" s="73">
        <f>MIN(1,MAX(0,(1/(1+EXP(-(Assumptions!$B$5 + Assumptions!$B$6*$N8797))))*Assumptions!$B$3))</f>
        <v>3.9165722796764356E-2</v>
      </c>
      <c r="P8797" s="73">
        <f>VLOOKUP($F8797,Assumptions!$A$23:$B$27,2,FALSE)*Assumptions!$B$4</f>
        <v>0.35</v>
      </c>
      <c r="Q8797" s="74">
        <f t="shared" si="274"/>
        <v>145147.3636333766</v>
      </c>
      <c r="R8797" s="75" t="str">
        <f>IF($O8797&lt;Assumptions!$B$17,"A",IF($O8797&lt;Assumptions!$B$18,"B",IF($O8797&lt;Assumptions!$B$19,"C",IF($O8797&lt;Assumptions!$B$20,"D","E"))))</f>
        <v>B</v>
      </c>
      <c r="S8797" s="75">
        <f t="shared" si="275"/>
        <v>1</v>
      </c>
    </row>
    <row r="8798" spans="1:19" ht="17.399999999999999" x14ac:dyDescent="0.3">
      <c r="A8798" s="39" t="s">
        <v>1322</v>
      </c>
      <c r="B8798" s="39" t="s">
        <v>83</v>
      </c>
      <c r="C8798" s="39" t="s">
        <v>144</v>
      </c>
      <c r="D8798" s="39" t="s">
        <v>22</v>
      </c>
      <c r="E8798" s="70" t="s">
        <v>39</v>
      </c>
      <c r="F8798" s="70" t="s">
        <v>28</v>
      </c>
      <c r="G8798" s="78">
        <v>45271</v>
      </c>
      <c r="H8798" s="78">
        <v>45717</v>
      </c>
      <c r="I8798" s="69">
        <v>10588512.699999999</v>
      </c>
      <c r="J8798" s="70">
        <v>999</v>
      </c>
      <c r="K8798" s="71">
        <v>0.11700000000000001</v>
      </c>
      <c r="L8798" s="70">
        <v>1</v>
      </c>
      <c r="M8798" s="71">
        <v>0.72599999999999998</v>
      </c>
      <c r="N8798" s="72"/>
      <c r="O8798" s="73">
        <f>MIN(1,MAX(0,(1/(1+EXP(-(Assumptions!$B$5 + Assumptions!$B$6*$N8798))))*Assumptions!$B$3))</f>
        <v>3.9165722796764356E-2</v>
      </c>
      <c r="P8798" s="73">
        <f>VLOOKUP($F8798,Assumptions!$A$23:$B$27,2,FALSE)*Assumptions!$B$4</f>
        <v>0.35</v>
      </c>
      <c r="Q8798" s="74">
        <f t="shared" si="274"/>
        <v>145147.3636333766</v>
      </c>
      <c r="R8798" s="75" t="str">
        <f>IF($O8798&lt;Assumptions!$B$17,"A",IF($O8798&lt;Assumptions!$B$18,"B",IF($O8798&lt;Assumptions!$B$19,"C",IF($O8798&lt;Assumptions!$B$20,"D","E"))))</f>
        <v>B</v>
      </c>
      <c r="S8798" s="75">
        <f t="shared" si="275"/>
        <v>1</v>
      </c>
    </row>
    <row r="8799" spans="1:19" ht="17.399999999999999" x14ac:dyDescent="0.3">
      <c r="A8799" s="39" t="s">
        <v>1322</v>
      </c>
      <c r="B8799" s="39" t="s">
        <v>83</v>
      </c>
      <c r="C8799" s="39" t="s">
        <v>144</v>
      </c>
      <c r="D8799" s="39" t="s">
        <v>22</v>
      </c>
      <c r="E8799" s="70" t="s">
        <v>39</v>
      </c>
      <c r="F8799" s="70" t="s">
        <v>28</v>
      </c>
      <c r="G8799" s="78">
        <v>45271</v>
      </c>
      <c r="H8799" s="78">
        <v>45748</v>
      </c>
      <c r="I8799" s="69">
        <v>10588512.699999999</v>
      </c>
      <c r="J8799" s="70">
        <v>999</v>
      </c>
      <c r="K8799" s="71">
        <v>0.124</v>
      </c>
      <c r="L8799" s="70">
        <v>1</v>
      </c>
      <c r="M8799" s="71">
        <v>0.72599999999999998</v>
      </c>
      <c r="N8799" s="72"/>
      <c r="O8799" s="73">
        <f>MIN(1,MAX(0,(1/(1+EXP(-(Assumptions!$B$5 + Assumptions!$B$6*$N8799))))*Assumptions!$B$3))</f>
        <v>3.9165722796764356E-2</v>
      </c>
      <c r="P8799" s="73">
        <f>VLOOKUP($F8799,Assumptions!$A$23:$B$27,2,FALSE)*Assumptions!$B$4</f>
        <v>0.35</v>
      </c>
      <c r="Q8799" s="74">
        <f t="shared" si="274"/>
        <v>145147.3636333766</v>
      </c>
      <c r="R8799" s="75" t="str">
        <f>IF($O8799&lt;Assumptions!$B$17,"A",IF($O8799&lt;Assumptions!$B$18,"B",IF($O8799&lt;Assumptions!$B$19,"C",IF($O8799&lt;Assumptions!$B$20,"D","E"))))</f>
        <v>B</v>
      </c>
      <c r="S8799" s="75">
        <f t="shared" si="275"/>
        <v>1</v>
      </c>
    </row>
    <row r="8800" spans="1:19" ht="17.399999999999999" x14ac:dyDescent="0.3">
      <c r="A8800" s="39" t="s">
        <v>1322</v>
      </c>
      <c r="B8800" s="39" t="s">
        <v>83</v>
      </c>
      <c r="C8800" s="39" t="s">
        <v>144</v>
      </c>
      <c r="D8800" s="39" t="s">
        <v>22</v>
      </c>
      <c r="E8800" s="70" t="s">
        <v>39</v>
      </c>
      <c r="F8800" s="70" t="s">
        <v>28</v>
      </c>
      <c r="G8800" s="78">
        <v>45271</v>
      </c>
      <c r="H8800" s="78">
        <v>45778</v>
      </c>
      <c r="I8800" s="69">
        <v>10588512.699999999</v>
      </c>
      <c r="J8800" s="70">
        <v>999</v>
      </c>
      <c r="K8800" s="71">
        <v>0.19700000000000001</v>
      </c>
      <c r="L8800" s="70">
        <v>1</v>
      </c>
      <c r="M8800" s="71">
        <v>0.72599999999999998</v>
      </c>
      <c r="N8800" s="72"/>
      <c r="O8800" s="73">
        <f>MIN(1,MAX(0,(1/(1+EXP(-(Assumptions!$B$5 + Assumptions!$B$6*$N8800))))*Assumptions!$B$3))</f>
        <v>3.9165722796764356E-2</v>
      </c>
      <c r="P8800" s="73">
        <f>VLOOKUP($F8800,Assumptions!$A$23:$B$27,2,FALSE)*Assumptions!$B$4</f>
        <v>0.35</v>
      </c>
      <c r="Q8800" s="74">
        <f t="shared" si="274"/>
        <v>145147.3636333766</v>
      </c>
      <c r="R8800" s="75" t="str">
        <f>IF($O8800&lt;Assumptions!$B$17,"A",IF($O8800&lt;Assumptions!$B$18,"B",IF($O8800&lt;Assumptions!$B$19,"C",IF($O8800&lt;Assumptions!$B$20,"D","E"))))</f>
        <v>B</v>
      </c>
      <c r="S8800" s="75">
        <f t="shared" si="275"/>
        <v>1</v>
      </c>
    </row>
    <row r="8801" spans="1:19" ht="17.399999999999999" x14ac:dyDescent="0.3">
      <c r="A8801" s="39" t="s">
        <v>1322</v>
      </c>
      <c r="B8801" s="39" t="s">
        <v>83</v>
      </c>
      <c r="C8801" s="39" t="s">
        <v>144</v>
      </c>
      <c r="D8801" s="39" t="s">
        <v>22</v>
      </c>
      <c r="E8801" s="70" t="s">
        <v>39</v>
      </c>
      <c r="F8801" s="70" t="s">
        <v>28</v>
      </c>
      <c r="G8801" s="78">
        <v>45271</v>
      </c>
      <c r="H8801" s="78">
        <v>45809</v>
      </c>
      <c r="I8801" s="69">
        <v>10588512.699999999</v>
      </c>
      <c r="J8801" s="70">
        <v>999</v>
      </c>
      <c r="K8801" s="71">
        <v>7.0000000000000007E-2</v>
      </c>
      <c r="L8801" s="70">
        <v>1</v>
      </c>
      <c r="M8801" s="71">
        <v>0.72599999999999998</v>
      </c>
      <c r="N8801" s="72"/>
      <c r="O8801" s="73">
        <f>MIN(1,MAX(0,(1/(1+EXP(-(Assumptions!$B$5 + Assumptions!$B$6*$N8801))))*Assumptions!$B$3))</f>
        <v>3.9165722796764356E-2</v>
      </c>
      <c r="P8801" s="73">
        <f>VLOOKUP($F8801,Assumptions!$A$23:$B$27,2,FALSE)*Assumptions!$B$4</f>
        <v>0.35</v>
      </c>
      <c r="Q8801" s="74">
        <f t="shared" si="274"/>
        <v>145147.3636333766</v>
      </c>
      <c r="R8801" s="75" t="str">
        <f>IF($O8801&lt;Assumptions!$B$17,"A",IF($O8801&lt;Assumptions!$B$18,"B",IF($O8801&lt;Assumptions!$B$19,"C",IF($O8801&lt;Assumptions!$B$20,"D","E"))))</f>
        <v>B</v>
      </c>
      <c r="S8801" s="75">
        <f t="shared" si="275"/>
        <v>1</v>
      </c>
    </row>
    <row r="8802" spans="1:19" ht="17.399999999999999" x14ac:dyDescent="0.3">
      <c r="A8802" s="39" t="s">
        <v>1322</v>
      </c>
      <c r="B8802" s="39" t="s">
        <v>83</v>
      </c>
      <c r="C8802" s="39" t="s">
        <v>144</v>
      </c>
      <c r="D8802" s="39" t="s">
        <v>22</v>
      </c>
      <c r="E8802" s="70" t="s">
        <v>39</v>
      </c>
      <c r="F8802" s="70" t="s">
        <v>28</v>
      </c>
      <c r="G8802" s="78">
        <v>45271</v>
      </c>
      <c r="H8802" s="78">
        <v>45839</v>
      </c>
      <c r="I8802" s="69">
        <v>10588512.699999999</v>
      </c>
      <c r="J8802" s="70">
        <v>999</v>
      </c>
      <c r="K8802" s="71">
        <v>0.19900000000000001</v>
      </c>
      <c r="L8802" s="70">
        <v>1</v>
      </c>
      <c r="M8802" s="71">
        <v>0.72599999999999998</v>
      </c>
      <c r="N8802" s="72"/>
      <c r="O8802" s="73">
        <f>MIN(1,MAX(0,(1/(1+EXP(-(Assumptions!$B$5 + Assumptions!$B$6*$N8802))))*Assumptions!$B$3))</f>
        <v>3.9165722796764356E-2</v>
      </c>
      <c r="P8802" s="73">
        <f>VLOOKUP($F8802,Assumptions!$A$23:$B$27,2,FALSE)*Assumptions!$B$4</f>
        <v>0.35</v>
      </c>
      <c r="Q8802" s="74">
        <f t="shared" si="274"/>
        <v>145147.3636333766</v>
      </c>
      <c r="R8802" s="75" t="str">
        <f>IF($O8802&lt;Assumptions!$B$17,"A",IF($O8802&lt;Assumptions!$B$18,"B",IF($O8802&lt;Assumptions!$B$19,"C",IF($O8802&lt;Assumptions!$B$20,"D","E"))))</f>
        <v>B</v>
      </c>
      <c r="S8802" s="75">
        <f t="shared" si="275"/>
        <v>1</v>
      </c>
    </row>
    <row r="8803" spans="1:19" ht="17.399999999999999" x14ac:dyDescent="0.3">
      <c r="A8803" s="39" t="s">
        <v>1322</v>
      </c>
      <c r="B8803" s="39" t="s">
        <v>83</v>
      </c>
      <c r="C8803" s="39" t="s">
        <v>144</v>
      </c>
      <c r="D8803" s="39" t="s">
        <v>22</v>
      </c>
      <c r="E8803" s="70" t="s">
        <v>39</v>
      </c>
      <c r="F8803" s="70" t="s">
        <v>28</v>
      </c>
      <c r="G8803" s="78">
        <v>45271</v>
      </c>
      <c r="H8803" s="78">
        <v>45870</v>
      </c>
      <c r="I8803" s="69">
        <v>10588512.699999999</v>
      </c>
      <c r="J8803" s="70">
        <v>999</v>
      </c>
      <c r="K8803" s="71">
        <v>0.16700000000000001</v>
      </c>
      <c r="L8803" s="70">
        <v>1</v>
      </c>
      <c r="M8803" s="71">
        <v>0.72599999999999998</v>
      </c>
      <c r="N8803" s="72"/>
      <c r="O8803" s="73">
        <f>MIN(1,MAX(0,(1/(1+EXP(-(Assumptions!$B$5 + Assumptions!$B$6*$N8803))))*Assumptions!$B$3))</f>
        <v>3.9165722796764356E-2</v>
      </c>
      <c r="P8803" s="73">
        <f>VLOOKUP($F8803,Assumptions!$A$23:$B$27,2,FALSE)*Assumptions!$B$4</f>
        <v>0.35</v>
      </c>
      <c r="Q8803" s="74">
        <f t="shared" si="274"/>
        <v>145147.3636333766</v>
      </c>
      <c r="R8803" s="75" t="str">
        <f>IF($O8803&lt;Assumptions!$B$17,"A",IF($O8803&lt;Assumptions!$B$18,"B",IF($O8803&lt;Assumptions!$B$19,"C",IF($O8803&lt;Assumptions!$B$20,"D","E"))))</f>
        <v>B</v>
      </c>
      <c r="S8803" s="75">
        <f t="shared" si="275"/>
        <v>1</v>
      </c>
    </row>
    <row r="8804" spans="1:19" ht="17.399999999999999" x14ac:dyDescent="0.3">
      <c r="A8804" s="39" t="s">
        <v>1322</v>
      </c>
      <c r="B8804" s="39" t="s">
        <v>83</v>
      </c>
      <c r="C8804" s="39" t="s">
        <v>144</v>
      </c>
      <c r="D8804" s="39" t="s">
        <v>22</v>
      </c>
      <c r="E8804" s="70" t="s">
        <v>39</v>
      </c>
      <c r="F8804" s="70" t="s">
        <v>28</v>
      </c>
      <c r="G8804" s="78">
        <v>45271</v>
      </c>
      <c r="H8804" s="78">
        <v>45901</v>
      </c>
      <c r="I8804" s="69">
        <v>10588512.699999999</v>
      </c>
      <c r="J8804" s="70">
        <v>999</v>
      </c>
      <c r="K8804" s="71">
        <v>3.9E-2</v>
      </c>
      <c r="L8804" s="70">
        <v>1</v>
      </c>
      <c r="M8804" s="71">
        <v>0.72599999999999998</v>
      </c>
      <c r="N8804" s="72"/>
      <c r="O8804" s="73">
        <f>MIN(1,MAX(0,(1/(1+EXP(-(Assumptions!$B$5 + Assumptions!$B$6*$N8804))))*Assumptions!$B$3))</f>
        <v>3.9165722796764356E-2</v>
      </c>
      <c r="P8804" s="73">
        <f>VLOOKUP($F8804,Assumptions!$A$23:$B$27,2,FALSE)*Assumptions!$B$4</f>
        <v>0.35</v>
      </c>
      <c r="Q8804" s="74">
        <f t="shared" si="274"/>
        <v>145147.3636333766</v>
      </c>
      <c r="R8804" s="75" t="str">
        <f>IF($O8804&lt;Assumptions!$B$17,"A",IF($O8804&lt;Assumptions!$B$18,"B",IF($O8804&lt;Assumptions!$B$19,"C",IF($O8804&lt;Assumptions!$B$20,"D","E"))))</f>
        <v>B</v>
      </c>
      <c r="S8804" s="75">
        <f t="shared" si="275"/>
        <v>1</v>
      </c>
    </row>
    <row r="8805" spans="1:19" ht="17.399999999999999" x14ac:dyDescent="0.3">
      <c r="A8805" s="39" t="s">
        <v>1322</v>
      </c>
      <c r="B8805" s="39" t="s">
        <v>83</v>
      </c>
      <c r="C8805" s="39" t="s">
        <v>144</v>
      </c>
      <c r="D8805" s="39" t="s">
        <v>22</v>
      </c>
      <c r="E8805" s="70" t="s">
        <v>39</v>
      </c>
      <c r="F8805" s="70" t="s">
        <v>28</v>
      </c>
      <c r="G8805" s="78">
        <v>45271</v>
      </c>
      <c r="H8805" s="78">
        <v>45931</v>
      </c>
      <c r="I8805" s="69">
        <v>10588512.699999999</v>
      </c>
      <c r="J8805" s="70">
        <v>999</v>
      </c>
      <c r="K8805" s="71">
        <v>0.113</v>
      </c>
      <c r="L8805" s="70">
        <v>1</v>
      </c>
      <c r="M8805" s="71">
        <v>0.72599999999999998</v>
      </c>
      <c r="N8805" s="72"/>
      <c r="O8805" s="73">
        <f>MIN(1,MAX(0,(1/(1+EXP(-(Assumptions!$B$5 + Assumptions!$B$6*$N8805))))*Assumptions!$B$3))</f>
        <v>3.9165722796764356E-2</v>
      </c>
      <c r="P8805" s="73">
        <f>VLOOKUP($F8805,Assumptions!$A$23:$B$27,2,FALSE)*Assumptions!$B$4</f>
        <v>0.35</v>
      </c>
      <c r="Q8805" s="74">
        <f t="shared" si="274"/>
        <v>145147.3636333766</v>
      </c>
      <c r="R8805" s="75" t="str">
        <f>IF($O8805&lt;Assumptions!$B$17,"A",IF($O8805&lt;Assumptions!$B$18,"B",IF($O8805&lt;Assumptions!$B$19,"C",IF($O8805&lt;Assumptions!$B$20,"D","E"))))</f>
        <v>B</v>
      </c>
      <c r="S8805" s="75">
        <f t="shared" si="275"/>
        <v>1</v>
      </c>
    </row>
    <row r="8806" spans="1:19" ht="17.399999999999999" x14ac:dyDescent="0.3">
      <c r="A8806" s="39" t="s">
        <v>1322</v>
      </c>
      <c r="B8806" s="39" t="s">
        <v>83</v>
      </c>
      <c r="C8806" s="39" t="s">
        <v>144</v>
      </c>
      <c r="D8806" s="39" t="s">
        <v>22</v>
      </c>
      <c r="E8806" s="70" t="s">
        <v>39</v>
      </c>
      <c r="F8806" s="70" t="s">
        <v>28</v>
      </c>
      <c r="G8806" s="78">
        <v>45271</v>
      </c>
      <c r="H8806" s="78">
        <v>45962</v>
      </c>
      <c r="I8806" s="69">
        <v>10588512.699999999</v>
      </c>
      <c r="J8806" s="70">
        <v>999</v>
      </c>
      <c r="K8806" s="71">
        <v>0.03</v>
      </c>
      <c r="L8806" s="70">
        <v>1</v>
      </c>
      <c r="M8806" s="71">
        <v>0.72599999999999998</v>
      </c>
      <c r="N8806" s="72"/>
      <c r="O8806" s="73">
        <f>MIN(1,MAX(0,(1/(1+EXP(-(Assumptions!$B$5 + Assumptions!$B$6*$N8806))))*Assumptions!$B$3))</f>
        <v>3.9165722796764356E-2</v>
      </c>
      <c r="P8806" s="73">
        <f>VLOOKUP($F8806,Assumptions!$A$23:$B$27,2,FALSE)*Assumptions!$B$4</f>
        <v>0.35</v>
      </c>
      <c r="Q8806" s="74">
        <f t="shared" si="274"/>
        <v>145147.3636333766</v>
      </c>
      <c r="R8806" s="75" t="str">
        <f>IF($O8806&lt;Assumptions!$B$17,"A",IF($O8806&lt;Assumptions!$B$18,"B",IF($O8806&lt;Assumptions!$B$19,"C",IF($O8806&lt;Assumptions!$B$20,"D","E"))))</f>
        <v>B</v>
      </c>
      <c r="S8806" s="75">
        <f t="shared" si="275"/>
        <v>1</v>
      </c>
    </row>
    <row r="8807" spans="1:19" ht="17.399999999999999" x14ac:dyDescent="0.3">
      <c r="A8807" s="39" t="s">
        <v>1322</v>
      </c>
      <c r="B8807" s="39" t="s">
        <v>83</v>
      </c>
      <c r="C8807" s="39" t="s">
        <v>144</v>
      </c>
      <c r="D8807" s="39" t="s">
        <v>22</v>
      </c>
      <c r="E8807" s="70" t="s">
        <v>39</v>
      </c>
      <c r="F8807" s="70" t="s">
        <v>28</v>
      </c>
      <c r="G8807" s="78">
        <v>45271</v>
      </c>
      <c r="H8807" s="78">
        <v>45992</v>
      </c>
      <c r="I8807" s="69">
        <v>10588512.699999999</v>
      </c>
      <c r="J8807" s="70">
        <v>999</v>
      </c>
      <c r="K8807" s="71">
        <v>0.11600000000000001</v>
      </c>
      <c r="L8807" s="70">
        <v>1</v>
      </c>
      <c r="M8807" s="71">
        <v>0.72599999999999998</v>
      </c>
      <c r="N8807" s="72"/>
      <c r="O8807" s="73">
        <f>MIN(1,MAX(0,(1/(1+EXP(-(Assumptions!$B$5 + Assumptions!$B$6*$N8807))))*Assumptions!$B$3))</f>
        <v>3.9165722796764356E-2</v>
      </c>
      <c r="P8807" s="73">
        <f>VLOOKUP($F8807,Assumptions!$A$23:$B$27,2,FALSE)*Assumptions!$B$4</f>
        <v>0.35</v>
      </c>
      <c r="Q8807" s="74">
        <f t="shared" si="274"/>
        <v>145147.3636333766</v>
      </c>
      <c r="R8807" s="75" t="str">
        <f>IF($O8807&lt;Assumptions!$B$17,"A",IF($O8807&lt;Assumptions!$B$18,"B",IF($O8807&lt;Assumptions!$B$19,"C",IF($O8807&lt;Assumptions!$B$20,"D","E"))))</f>
        <v>B</v>
      </c>
      <c r="S8807" s="75">
        <f t="shared" si="275"/>
        <v>1</v>
      </c>
    </row>
    <row r="8808" spans="1:19" ht="17.399999999999999" x14ac:dyDescent="0.3">
      <c r="A8808" s="39" t="s">
        <v>1323</v>
      </c>
      <c r="B8808" s="39" t="s">
        <v>66</v>
      </c>
      <c r="C8808" s="39" t="s">
        <v>144</v>
      </c>
      <c r="D8808" s="39" t="s">
        <v>42</v>
      </c>
      <c r="E8808" s="70" t="s">
        <v>23</v>
      </c>
      <c r="F8808" s="70" t="s">
        <v>40</v>
      </c>
      <c r="G8808" s="78">
        <v>45493</v>
      </c>
      <c r="H8808" s="78">
        <v>45658</v>
      </c>
      <c r="I8808" s="69">
        <v>1827889.57</v>
      </c>
      <c r="J8808" s="70">
        <v>0</v>
      </c>
      <c r="K8808" s="71">
        <v>0.98599999999999999</v>
      </c>
      <c r="L8808" s="70">
        <v>0</v>
      </c>
      <c r="M8808" s="71">
        <v>0.99399999999999999</v>
      </c>
      <c r="N8808" s="72"/>
      <c r="O8808" s="73">
        <f>MIN(1,MAX(0,(1/(1+EXP(-(Assumptions!$B$5 + Assumptions!$B$6*$N8808))))*Assumptions!$B$3))</f>
        <v>3.9165722796764356E-2</v>
      </c>
      <c r="P8808" s="73">
        <f>VLOOKUP($F8808,Assumptions!$A$23:$B$27,2,FALSE)*Assumptions!$B$4</f>
        <v>0.7</v>
      </c>
      <c r="Q8808" s="74">
        <f t="shared" si="274"/>
        <v>50113.431341201751</v>
      </c>
      <c r="R8808" s="75" t="str">
        <f>IF($O8808&lt;Assumptions!$B$17,"A",IF($O8808&lt;Assumptions!$B$18,"B",IF($O8808&lt;Assumptions!$B$19,"C",IF($O8808&lt;Assumptions!$B$20,"D","E"))))</f>
        <v>B</v>
      </c>
      <c r="S8808" s="75">
        <f t="shared" si="275"/>
        <v>0</v>
      </c>
    </row>
    <row r="8809" spans="1:19" ht="17.399999999999999" x14ac:dyDescent="0.3">
      <c r="A8809" s="39" t="s">
        <v>1323</v>
      </c>
      <c r="B8809" s="39" t="s">
        <v>66</v>
      </c>
      <c r="C8809" s="39" t="s">
        <v>144</v>
      </c>
      <c r="D8809" s="39" t="s">
        <v>42</v>
      </c>
      <c r="E8809" s="70" t="s">
        <v>23</v>
      </c>
      <c r="F8809" s="70" t="s">
        <v>40</v>
      </c>
      <c r="G8809" s="78">
        <v>45493</v>
      </c>
      <c r="H8809" s="78">
        <v>45689</v>
      </c>
      <c r="I8809" s="69">
        <v>1785936.36</v>
      </c>
      <c r="J8809" s="70">
        <v>65</v>
      </c>
      <c r="K8809" s="71">
        <v>0.58399999999999996</v>
      </c>
      <c r="L8809" s="70">
        <v>0</v>
      </c>
      <c r="M8809" s="71">
        <v>0.99399999999999999</v>
      </c>
      <c r="N8809" s="72"/>
      <c r="O8809" s="73">
        <f>MIN(1,MAX(0,(1/(1+EXP(-(Assumptions!$B$5 + Assumptions!$B$6*$N8809))))*Assumptions!$B$3))</f>
        <v>3.9165722796764356E-2</v>
      </c>
      <c r="P8809" s="73">
        <f>VLOOKUP($F8809,Assumptions!$A$23:$B$27,2,FALSE)*Assumptions!$B$4</f>
        <v>0.7</v>
      </c>
      <c r="Q8809" s="74">
        <f t="shared" si="274"/>
        <v>48963.241885895652</v>
      </c>
      <c r="R8809" s="75" t="str">
        <f>IF($O8809&lt;Assumptions!$B$17,"A",IF($O8809&lt;Assumptions!$B$18,"B",IF($O8809&lt;Assumptions!$B$19,"C",IF($O8809&lt;Assumptions!$B$20,"D","E"))))</f>
        <v>B</v>
      </c>
      <c r="S8809" s="75">
        <f t="shared" si="275"/>
        <v>0</v>
      </c>
    </row>
    <row r="8810" spans="1:19" ht="17.399999999999999" x14ac:dyDescent="0.3">
      <c r="A8810" s="39" t="s">
        <v>1323</v>
      </c>
      <c r="B8810" s="39" t="s">
        <v>66</v>
      </c>
      <c r="C8810" s="39" t="s">
        <v>144</v>
      </c>
      <c r="D8810" s="39" t="s">
        <v>42</v>
      </c>
      <c r="E8810" s="70" t="s">
        <v>23</v>
      </c>
      <c r="F8810" s="70" t="s">
        <v>40</v>
      </c>
      <c r="G8810" s="78">
        <v>45493</v>
      </c>
      <c r="H8810" s="78">
        <v>45717</v>
      </c>
      <c r="I8810" s="69">
        <v>1746290.26</v>
      </c>
      <c r="J8810" s="70">
        <v>15</v>
      </c>
      <c r="K8810" s="71">
        <v>1.02</v>
      </c>
      <c r="L8810" s="70">
        <v>0</v>
      </c>
      <c r="M8810" s="71">
        <v>0.99399999999999999</v>
      </c>
      <c r="N8810" s="72"/>
      <c r="O8810" s="73">
        <f>MIN(1,MAX(0,(1/(1+EXP(-(Assumptions!$B$5 + Assumptions!$B$6*$N8810))))*Assumptions!$B$3))</f>
        <v>3.9165722796764356E-2</v>
      </c>
      <c r="P8810" s="73">
        <f>VLOOKUP($F8810,Assumptions!$A$23:$B$27,2,FALSE)*Assumptions!$B$4</f>
        <v>0.7</v>
      </c>
      <c r="Q8810" s="74">
        <f t="shared" si="274"/>
        <v>47876.304172094686</v>
      </c>
      <c r="R8810" s="75" t="str">
        <f>IF($O8810&lt;Assumptions!$B$17,"A",IF($O8810&lt;Assumptions!$B$18,"B",IF($O8810&lt;Assumptions!$B$19,"C",IF($O8810&lt;Assumptions!$B$20,"D","E"))))</f>
        <v>B</v>
      </c>
      <c r="S8810" s="75">
        <f t="shared" si="275"/>
        <v>0</v>
      </c>
    </row>
    <row r="8811" spans="1:19" ht="17.399999999999999" x14ac:dyDescent="0.3">
      <c r="A8811" s="39" t="s">
        <v>1323</v>
      </c>
      <c r="B8811" s="39" t="s">
        <v>66</v>
      </c>
      <c r="C8811" s="39" t="s">
        <v>144</v>
      </c>
      <c r="D8811" s="39" t="s">
        <v>42</v>
      </c>
      <c r="E8811" s="70" t="s">
        <v>23</v>
      </c>
      <c r="F8811" s="70" t="s">
        <v>40</v>
      </c>
      <c r="G8811" s="78">
        <v>45493</v>
      </c>
      <c r="H8811" s="78">
        <v>45748</v>
      </c>
      <c r="I8811" s="69">
        <v>1704933.29</v>
      </c>
      <c r="J8811" s="70">
        <v>0</v>
      </c>
      <c r="K8811" s="71">
        <v>1.002</v>
      </c>
      <c r="L8811" s="70">
        <v>0</v>
      </c>
      <c r="M8811" s="71">
        <v>0.99399999999999999</v>
      </c>
      <c r="N8811" s="72"/>
      <c r="O8811" s="73">
        <f>MIN(1,MAX(0,(1/(1+EXP(-(Assumptions!$B$5 + Assumptions!$B$6*$N8811))))*Assumptions!$B$3))</f>
        <v>3.9165722796764356E-2</v>
      </c>
      <c r="P8811" s="73">
        <f>VLOOKUP($F8811,Assumptions!$A$23:$B$27,2,FALSE)*Assumptions!$B$4</f>
        <v>0.7</v>
      </c>
      <c r="Q8811" s="74">
        <f t="shared" si="274"/>
        <v>46742.461236180818</v>
      </c>
      <c r="R8811" s="75" t="str">
        <f>IF($O8811&lt;Assumptions!$B$17,"A",IF($O8811&lt;Assumptions!$B$18,"B",IF($O8811&lt;Assumptions!$B$19,"C",IF($O8811&lt;Assumptions!$B$20,"D","E"))))</f>
        <v>B</v>
      </c>
      <c r="S8811" s="75">
        <f t="shared" si="275"/>
        <v>0</v>
      </c>
    </row>
    <row r="8812" spans="1:19" ht="17.399999999999999" x14ac:dyDescent="0.3">
      <c r="A8812" s="39" t="s">
        <v>1323</v>
      </c>
      <c r="B8812" s="39" t="s">
        <v>66</v>
      </c>
      <c r="C8812" s="39" t="s">
        <v>144</v>
      </c>
      <c r="D8812" s="39" t="s">
        <v>42</v>
      </c>
      <c r="E8812" s="70" t="s">
        <v>23</v>
      </c>
      <c r="F8812" s="70" t="s">
        <v>40</v>
      </c>
      <c r="G8812" s="78">
        <v>45493</v>
      </c>
      <c r="H8812" s="78">
        <v>45778</v>
      </c>
      <c r="I8812" s="69">
        <v>1669045.19</v>
      </c>
      <c r="J8812" s="70">
        <v>0</v>
      </c>
      <c r="K8812" s="71">
        <v>1.0149999999999999</v>
      </c>
      <c r="L8812" s="70">
        <v>0</v>
      </c>
      <c r="M8812" s="71">
        <v>0.99399999999999999</v>
      </c>
      <c r="N8812" s="72"/>
      <c r="O8812" s="73">
        <f>MIN(1,MAX(0,(1/(1+EXP(-(Assumptions!$B$5 + Assumptions!$B$6*$N8812))))*Assumptions!$B$3))</f>
        <v>3.9165722796764356E-2</v>
      </c>
      <c r="P8812" s="73">
        <f>VLOOKUP($F8812,Assumptions!$A$23:$B$27,2,FALSE)*Assumptions!$B$4</f>
        <v>0.7</v>
      </c>
      <c r="Q8812" s="74">
        <f t="shared" si="274"/>
        <v>45758.552872769025</v>
      </c>
      <c r="R8812" s="75" t="str">
        <f>IF($O8812&lt;Assumptions!$B$17,"A",IF($O8812&lt;Assumptions!$B$18,"B",IF($O8812&lt;Assumptions!$B$19,"C",IF($O8812&lt;Assumptions!$B$20,"D","E"))))</f>
        <v>B</v>
      </c>
      <c r="S8812" s="75">
        <f t="shared" si="275"/>
        <v>0</v>
      </c>
    </row>
    <row r="8813" spans="1:19" ht="17.399999999999999" x14ac:dyDescent="0.3">
      <c r="A8813" s="39" t="s">
        <v>1323</v>
      </c>
      <c r="B8813" s="39" t="s">
        <v>66</v>
      </c>
      <c r="C8813" s="39" t="s">
        <v>144</v>
      </c>
      <c r="D8813" s="39" t="s">
        <v>42</v>
      </c>
      <c r="E8813" s="70" t="s">
        <v>23</v>
      </c>
      <c r="F8813" s="70" t="s">
        <v>40</v>
      </c>
      <c r="G8813" s="78">
        <v>45493</v>
      </c>
      <c r="H8813" s="78">
        <v>45809</v>
      </c>
      <c r="I8813" s="69">
        <v>1623712.38</v>
      </c>
      <c r="J8813" s="70">
        <v>95</v>
      </c>
      <c r="K8813" s="71">
        <v>0.218</v>
      </c>
      <c r="L8813" s="70">
        <v>0</v>
      </c>
      <c r="M8813" s="71">
        <v>0.99399999999999999</v>
      </c>
      <c r="N8813" s="72"/>
      <c r="O8813" s="73">
        <f>MIN(1,MAX(0,(1/(1+EXP(-(Assumptions!$B$5 + Assumptions!$B$6*$N8813))))*Assumptions!$B$3))</f>
        <v>3.9165722796764356E-2</v>
      </c>
      <c r="P8813" s="73">
        <f>VLOOKUP($F8813,Assumptions!$A$23:$B$27,2,FALSE)*Assumptions!$B$4</f>
        <v>0.7</v>
      </c>
      <c r="Q8813" s="74">
        <f t="shared" si="274"/>
        <v>44515.708283728156</v>
      </c>
      <c r="R8813" s="75" t="str">
        <f>IF($O8813&lt;Assumptions!$B$17,"A",IF($O8813&lt;Assumptions!$B$18,"B",IF($O8813&lt;Assumptions!$B$19,"C",IF($O8813&lt;Assumptions!$B$20,"D","E"))))</f>
        <v>B</v>
      </c>
      <c r="S8813" s="75">
        <f t="shared" si="275"/>
        <v>0</v>
      </c>
    </row>
    <row r="8814" spans="1:19" ht="17.399999999999999" x14ac:dyDescent="0.3">
      <c r="A8814" s="39" t="s">
        <v>1323</v>
      </c>
      <c r="B8814" s="39" t="s">
        <v>66</v>
      </c>
      <c r="C8814" s="39" t="s">
        <v>144</v>
      </c>
      <c r="D8814" s="39" t="s">
        <v>42</v>
      </c>
      <c r="E8814" s="70" t="s">
        <v>23</v>
      </c>
      <c r="F8814" s="70" t="s">
        <v>40</v>
      </c>
      <c r="G8814" s="78">
        <v>45493</v>
      </c>
      <c r="H8814" s="78">
        <v>45839</v>
      </c>
      <c r="I8814" s="69">
        <v>1586801.73</v>
      </c>
      <c r="J8814" s="70">
        <v>15</v>
      </c>
      <c r="K8814" s="71">
        <v>0.99099999999999999</v>
      </c>
      <c r="L8814" s="70">
        <v>0</v>
      </c>
      <c r="M8814" s="71">
        <v>0.99399999999999999</v>
      </c>
      <c r="N8814" s="72"/>
      <c r="O8814" s="73">
        <f>MIN(1,MAX(0,(1/(1+EXP(-(Assumptions!$B$5 + Assumptions!$B$6*$N8814))))*Assumptions!$B$3))</f>
        <v>3.9165722796764356E-2</v>
      </c>
      <c r="P8814" s="73">
        <f>VLOOKUP($F8814,Assumptions!$A$23:$B$27,2,FALSE)*Assumptions!$B$4</f>
        <v>0.7</v>
      </c>
      <c r="Q8814" s="74">
        <f t="shared" si="274"/>
        <v>43503.765683424281</v>
      </c>
      <c r="R8814" s="75" t="str">
        <f>IF($O8814&lt;Assumptions!$B$17,"A",IF($O8814&lt;Assumptions!$B$18,"B",IF($O8814&lt;Assumptions!$B$19,"C",IF($O8814&lt;Assumptions!$B$20,"D","E"))))</f>
        <v>B</v>
      </c>
      <c r="S8814" s="75">
        <f t="shared" si="275"/>
        <v>0</v>
      </c>
    </row>
    <row r="8815" spans="1:19" ht="17.399999999999999" x14ac:dyDescent="0.3">
      <c r="A8815" s="39" t="s">
        <v>1323</v>
      </c>
      <c r="B8815" s="39" t="s">
        <v>66</v>
      </c>
      <c r="C8815" s="39" t="s">
        <v>144</v>
      </c>
      <c r="D8815" s="39" t="s">
        <v>42</v>
      </c>
      <c r="E8815" s="70" t="s">
        <v>23</v>
      </c>
      <c r="F8815" s="70" t="s">
        <v>40</v>
      </c>
      <c r="G8815" s="78">
        <v>45493</v>
      </c>
      <c r="H8815" s="78">
        <v>45870</v>
      </c>
      <c r="I8815" s="69">
        <v>1547325.47</v>
      </c>
      <c r="J8815" s="70">
        <v>0</v>
      </c>
      <c r="K8815" s="71">
        <v>1.02</v>
      </c>
      <c r="L8815" s="70">
        <v>0</v>
      </c>
      <c r="M8815" s="71">
        <v>0.99399999999999999</v>
      </c>
      <c r="N8815" s="72"/>
      <c r="O8815" s="73">
        <f>MIN(1,MAX(0,(1/(1+EXP(-(Assumptions!$B$5 + Assumptions!$B$6*$N8815))))*Assumptions!$B$3))</f>
        <v>3.9165722796764356E-2</v>
      </c>
      <c r="P8815" s="73">
        <f>VLOOKUP($F8815,Assumptions!$A$23:$B$27,2,FALSE)*Assumptions!$B$4</f>
        <v>0.7</v>
      </c>
      <c r="Q8815" s="74">
        <f t="shared" si="274"/>
        <v>42421.484304075188</v>
      </c>
      <c r="R8815" s="75" t="str">
        <f>IF($O8815&lt;Assumptions!$B$17,"A",IF($O8815&lt;Assumptions!$B$18,"B",IF($O8815&lt;Assumptions!$B$19,"C",IF($O8815&lt;Assumptions!$B$20,"D","E"))))</f>
        <v>B</v>
      </c>
      <c r="S8815" s="75">
        <f t="shared" si="275"/>
        <v>0</v>
      </c>
    </row>
    <row r="8816" spans="1:19" ht="17.399999999999999" x14ac:dyDescent="0.3">
      <c r="A8816" s="39" t="s">
        <v>1323</v>
      </c>
      <c r="B8816" s="39" t="s">
        <v>66</v>
      </c>
      <c r="C8816" s="39" t="s">
        <v>144</v>
      </c>
      <c r="D8816" s="39" t="s">
        <v>42</v>
      </c>
      <c r="E8816" s="70" t="s">
        <v>23</v>
      </c>
      <c r="F8816" s="70" t="s">
        <v>40</v>
      </c>
      <c r="G8816" s="78">
        <v>45493</v>
      </c>
      <c r="H8816" s="78">
        <v>45901</v>
      </c>
      <c r="I8816" s="69">
        <v>1509686.01</v>
      </c>
      <c r="J8816" s="70">
        <v>0</v>
      </c>
      <c r="K8816" s="71">
        <v>1.0489999999999999</v>
      </c>
      <c r="L8816" s="70">
        <v>0</v>
      </c>
      <c r="M8816" s="71">
        <v>0.99399999999999999</v>
      </c>
      <c r="N8816" s="72"/>
      <c r="O8816" s="73">
        <f>MIN(1,MAX(0,(1/(1+EXP(-(Assumptions!$B$5 + Assumptions!$B$6*$N8816))))*Assumptions!$B$3))</f>
        <v>3.9165722796764356E-2</v>
      </c>
      <c r="P8816" s="73">
        <f>VLOOKUP($F8816,Assumptions!$A$23:$B$27,2,FALSE)*Assumptions!$B$4</f>
        <v>0.7</v>
      </c>
      <c r="Q8816" s="74">
        <f t="shared" si="274"/>
        <v>41389.560644469253</v>
      </c>
      <c r="R8816" s="75" t="str">
        <f>IF($O8816&lt;Assumptions!$B$17,"A",IF($O8816&lt;Assumptions!$B$18,"B",IF($O8816&lt;Assumptions!$B$19,"C",IF($O8816&lt;Assumptions!$B$20,"D","E"))))</f>
        <v>B</v>
      </c>
      <c r="S8816" s="75">
        <f t="shared" si="275"/>
        <v>0</v>
      </c>
    </row>
    <row r="8817" spans="1:19" ht="17.399999999999999" x14ac:dyDescent="0.3">
      <c r="A8817" s="39" t="s">
        <v>1323</v>
      </c>
      <c r="B8817" s="39" t="s">
        <v>66</v>
      </c>
      <c r="C8817" s="39" t="s">
        <v>144</v>
      </c>
      <c r="D8817" s="39" t="s">
        <v>42</v>
      </c>
      <c r="E8817" s="70" t="s">
        <v>23</v>
      </c>
      <c r="F8817" s="70" t="s">
        <v>40</v>
      </c>
      <c r="G8817" s="78">
        <v>45493</v>
      </c>
      <c r="H8817" s="78">
        <v>45931</v>
      </c>
      <c r="I8817" s="69">
        <v>1476721.22</v>
      </c>
      <c r="J8817" s="70">
        <v>0</v>
      </c>
      <c r="K8817" s="71">
        <v>0.98199999999999998</v>
      </c>
      <c r="L8817" s="70">
        <v>0</v>
      </c>
      <c r="M8817" s="71">
        <v>0.99399999999999999</v>
      </c>
      <c r="N8817" s="72"/>
      <c r="O8817" s="73">
        <f>MIN(1,MAX(0,(1/(1+EXP(-(Assumptions!$B$5 + Assumptions!$B$6*$N8817))))*Assumptions!$B$3))</f>
        <v>3.9165722796764356E-2</v>
      </c>
      <c r="P8817" s="73">
        <f>VLOOKUP($F8817,Assumptions!$A$23:$B$27,2,FALSE)*Assumptions!$B$4</f>
        <v>0.7</v>
      </c>
      <c r="Q8817" s="74">
        <f t="shared" si="274"/>
        <v>40485.797765433766</v>
      </c>
      <c r="R8817" s="75" t="str">
        <f>IF($O8817&lt;Assumptions!$B$17,"A",IF($O8817&lt;Assumptions!$B$18,"B",IF($O8817&lt;Assumptions!$B$19,"C",IF($O8817&lt;Assumptions!$B$20,"D","E"))))</f>
        <v>B</v>
      </c>
      <c r="S8817" s="75">
        <f t="shared" si="275"/>
        <v>0</v>
      </c>
    </row>
    <row r="8818" spans="1:19" ht="17.399999999999999" x14ac:dyDescent="0.3">
      <c r="A8818" s="39" t="s">
        <v>1323</v>
      </c>
      <c r="B8818" s="39" t="s">
        <v>66</v>
      </c>
      <c r="C8818" s="39" t="s">
        <v>144</v>
      </c>
      <c r="D8818" s="39" t="s">
        <v>42</v>
      </c>
      <c r="E8818" s="70" t="s">
        <v>23</v>
      </c>
      <c r="F8818" s="70" t="s">
        <v>40</v>
      </c>
      <c r="G8818" s="78">
        <v>45493</v>
      </c>
      <c r="H8818" s="78">
        <v>45962</v>
      </c>
      <c r="I8818" s="69">
        <v>1437784.68</v>
      </c>
      <c r="J8818" s="70">
        <v>15</v>
      </c>
      <c r="K8818" s="71">
        <v>1.004</v>
      </c>
      <c r="L8818" s="70">
        <v>0</v>
      </c>
      <c r="M8818" s="71">
        <v>0.99399999999999999</v>
      </c>
      <c r="N8818" s="72"/>
      <c r="O8818" s="73">
        <f>MIN(1,MAX(0,(1/(1+EXP(-(Assumptions!$B$5 + Assumptions!$B$6*$N8818))))*Assumptions!$B$3))</f>
        <v>3.9165722796764356E-2</v>
      </c>
      <c r="P8818" s="73">
        <f>VLOOKUP($F8818,Assumptions!$A$23:$B$27,2,FALSE)*Assumptions!$B$4</f>
        <v>0.7</v>
      </c>
      <c r="Q8818" s="74">
        <f t="shared" si="274"/>
        <v>39418.31335282018</v>
      </c>
      <c r="R8818" s="75" t="str">
        <f>IF($O8818&lt;Assumptions!$B$17,"A",IF($O8818&lt;Assumptions!$B$18,"B",IF($O8818&lt;Assumptions!$B$19,"C",IF($O8818&lt;Assumptions!$B$20,"D","E"))))</f>
        <v>B</v>
      </c>
      <c r="S8818" s="75">
        <f t="shared" si="275"/>
        <v>0</v>
      </c>
    </row>
    <row r="8819" spans="1:19" ht="17.399999999999999" x14ac:dyDescent="0.3">
      <c r="A8819" s="39" t="s">
        <v>1323</v>
      </c>
      <c r="B8819" s="39" t="s">
        <v>66</v>
      </c>
      <c r="C8819" s="39" t="s">
        <v>144</v>
      </c>
      <c r="D8819" s="39" t="s">
        <v>42</v>
      </c>
      <c r="E8819" s="70" t="s">
        <v>23</v>
      </c>
      <c r="F8819" s="70" t="s">
        <v>40</v>
      </c>
      <c r="G8819" s="78">
        <v>45493</v>
      </c>
      <c r="H8819" s="78">
        <v>45992</v>
      </c>
      <c r="I8819" s="69">
        <v>1407432.89</v>
      </c>
      <c r="J8819" s="70">
        <v>0</v>
      </c>
      <c r="K8819" s="71">
        <v>1.0609999999999999</v>
      </c>
      <c r="L8819" s="70">
        <v>0</v>
      </c>
      <c r="M8819" s="71">
        <v>0.99399999999999999</v>
      </c>
      <c r="N8819" s="72"/>
      <c r="O8819" s="73">
        <f>MIN(1,MAX(0,(1/(1+EXP(-(Assumptions!$B$5 + Assumptions!$B$6*$N8819))))*Assumptions!$B$3))</f>
        <v>3.9165722796764356E-2</v>
      </c>
      <c r="P8819" s="73">
        <f>VLOOKUP($F8819,Assumptions!$A$23:$B$27,2,FALSE)*Assumptions!$B$4</f>
        <v>0.7</v>
      </c>
      <c r="Q8819" s="74">
        <f t="shared" si="274"/>
        <v>38586.188497352254</v>
      </c>
      <c r="R8819" s="75" t="str">
        <f>IF($O8819&lt;Assumptions!$B$17,"A",IF($O8819&lt;Assumptions!$B$18,"B",IF($O8819&lt;Assumptions!$B$19,"C",IF($O8819&lt;Assumptions!$B$20,"D","E"))))</f>
        <v>B</v>
      </c>
      <c r="S8819" s="75">
        <f t="shared" si="275"/>
        <v>0</v>
      </c>
    </row>
    <row r="8820" spans="1:19" ht="17.399999999999999" x14ac:dyDescent="0.3">
      <c r="A8820" s="39" t="s">
        <v>1324</v>
      </c>
      <c r="B8820" s="39" t="s">
        <v>72</v>
      </c>
      <c r="C8820" s="39" t="s">
        <v>135</v>
      </c>
      <c r="D8820" s="39" t="s">
        <v>45</v>
      </c>
      <c r="E8820" s="70" t="s">
        <v>39</v>
      </c>
      <c r="F8820" s="70" t="s">
        <v>28</v>
      </c>
      <c r="G8820" s="78">
        <v>44336</v>
      </c>
      <c r="H8820" s="78">
        <v>45658</v>
      </c>
      <c r="I8820" s="69">
        <v>2077138.66</v>
      </c>
      <c r="J8820" s="70">
        <v>0</v>
      </c>
      <c r="K8820" s="71">
        <v>0.96199999999999997</v>
      </c>
      <c r="L8820" s="70">
        <v>0</v>
      </c>
      <c r="M8820" s="71">
        <v>0.59199999999999997</v>
      </c>
      <c r="N8820" s="72"/>
      <c r="O8820" s="73">
        <f>MIN(1,MAX(0,(1/(1+EXP(-(Assumptions!$B$5 + Assumptions!$B$6*$N8820))))*Assumptions!$B$3))</f>
        <v>3.9165722796764356E-2</v>
      </c>
      <c r="P8820" s="73">
        <f>VLOOKUP($F8820,Assumptions!$A$23:$B$27,2,FALSE)*Assumptions!$B$4</f>
        <v>0.35</v>
      </c>
      <c r="Q8820" s="74">
        <f t="shared" si="274"/>
        <v>28473.422938800897</v>
      </c>
      <c r="R8820" s="75" t="str">
        <f>IF($O8820&lt;Assumptions!$B$17,"A",IF($O8820&lt;Assumptions!$B$18,"B",IF($O8820&lt;Assumptions!$B$19,"C",IF($O8820&lt;Assumptions!$B$20,"D","E"))))</f>
        <v>B</v>
      </c>
      <c r="S8820" s="75">
        <f t="shared" si="275"/>
        <v>0</v>
      </c>
    </row>
    <row r="8821" spans="1:19" ht="17.399999999999999" x14ac:dyDescent="0.3">
      <c r="A8821" s="39" t="s">
        <v>1324</v>
      </c>
      <c r="B8821" s="39" t="s">
        <v>72</v>
      </c>
      <c r="C8821" s="39" t="s">
        <v>135</v>
      </c>
      <c r="D8821" s="39" t="s">
        <v>45</v>
      </c>
      <c r="E8821" s="70" t="s">
        <v>39</v>
      </c>
      <c r="F8821" s="70" t="s">
        <v>28</v>
      </c>
      <c r="G8821" s="78">
        <v>44336</v>
      </c>
      <c r="H8821" s="78">
        <v>45689</v>
      </c>
      <c r="I8821" s="69">
        <v>2008763.94</v>
      </c>
      <c r="J8821" s="70">
        <v>35</v>
      </c>
      <c r="K8821" s="71">
        <v>0.442</v>
      </c>
      <c r="L8821" s="70">
        <v>0</v>
      </c>
      <c r="M8821" s="71">
        <v>0.59199999999999997</v>
      </c>
      <c r="N8821" s="72"/>
      <c r="O8821" s="73">
        <f>MIN(1,MAX(0,(1/(1+EXP(-(Assumptions!$B$5 + Assumptions!$B$6*$N8821))))*Assumptions!$B$3))</f>
        <v>3.9165722796764356E-2</v>
      </c>
      <c r="P8821" s="73">
        <f>VLOOKUP($F8821,Assumptions!$A$23:$B$27,2,FALSE)*Assumptions!$B$4</f>
        <v>0.35</v>
      </c>
      <c r="Q8821" s="74">
        <f t="shared" si="274"/>
        <v>27536.142073361661</v>
      </c>
      <c r="R8821" s="75" t="str">
        <f>IF($O8821&lt;Assumptions!$B$17,"A",IF($O8821&lt;Assumptions!$B$18,"B",IF($O8821&lt;Assumptions!$B$19,"C",IF($O8821&lt;Assumptions!$B$20,"D","E"))))</f>
        <v>B</v>
      </c>
      <c r="S8821" s="75">
        <f t="shared" si="275"/>
        <v>0</v>
      </c>
    </row>
    <row r="8822" spans="1:19" ht="17.399999999999999" x14ac:dyDescent="0.3">
      <c r="A8822" s="39" t="s">
        <v>1324</v>
      </c>
      <c r="B8822" s="39" t="s">
        <v>72</v>
      </c>
      <c r="C8822" s="39" t="s">
        <v>135</v>
      </c>
      <c r="D8822" s="39" t="s">
        <v>45</v>
      </c>
      <c r="E8822" s="70" t="s">
        <v>39</v>
      </c>
      <c r="F8822" s="70" t="s">
        <v>28</v>
      </c>
      <c r="G8822" s="78">
        <v>44336</v>
      </c>
      <c r="H8822" s="78">
        <v>45717</v>
      </c>
      <c r="I8822" s="69">
        <v>1946866.95</v>
      </c>
      <c r="J8822" s="70">
        <v>0</v>
      </c>
      <c r="K8822" s="71">
        <v>1.1479999999999999</v>
      </c>
      <c r="L8822" s="70">
        <v>0</v>
      </c>
      <c r="M8822" s="71">
        <v>0.59199999999999997</v>
      </c>
      <c r="N8822" s="72"/>
      <c r="O8822" s="73">
        <f>MIN(1,MAX(0,(1/(1+EXP(-(Assumptions!$B$5 + Assumptions!$B$6*$N8822))))*Assumptions!$B$3))</f>
        <v>3.9165722796764356E-2</v>
      </c>
      <c r="P8822" s="73">
        <f>VLOOKUP($F8822,Assumptions!$A$23:$B$27,2,FALSE)*Assumptions!$B$4</f>
        <v>0.35</v>
      </c>
      <c r="Q8822" s="74">
        <f t="shared" si="274"/>
        <v>26687.657950058732</v>
      </c>
      <c r="R8822" s="75" t="str">
        <f>IF($O8822&lt;Assumptions!$B$17,"A",IF($O8822&lt;Assumptions!$B$18,"B",IF($O8822&lt;Assumptions!$B$19,"C",IF($O8822&lt;Assumptions!$B$20,"D","E"))))</f>
        <v>B</v>
      </c>
      <c r="S8822" s="75">
        <f t="shared" si="275"/>
        <v>0</v>
      </c>
    </row>
    <row r="8823" spans="1:19" ht="17.399999999999999" x14ac:dyDescent="0.3">
      <c r="A8823" s="39" t="s">
        <v>1324</v>
      </c>
      <c r="B8823" s="39" t="s">
        <v>72</v>
      </c>
      <c r="C8823" s="39" t="s">
        <v>135</v>
      </c>
      <c r="D8823" s="39" t="s">
        <v>45</v>
      </c>
      <c r="E8823" s="70" t="s">
        <v>39</v>
      </c>
      <c r="F8823" s="70" t="s">
        <v>28</v>
      </c>
      <c r="G8823" s="78">
        <v>44336</v>
      </c>
      <c r="H8823" s="78">
        <v>45748</v>
      </c>
      <c r="I8823" s="69">
        <v>1893626.97</v>
      </c>
      <c r="J8823" s="70">
        <v>0</v>
      </c>
      <c r="K8823" s="71">
        <v>1.105</v>
      </c>
      <c r="L8823" s="70">
        <v>0</v>
      </c>
      <c r="M8823" s="71">
        <v>0.59199999999999997</v>
      </c>
      <c r="N8823" s="72"/>
      <c r="O8823" s="73">
        <f>MIN(1,MAX(0,(1/(1+EXP(-(Assumptions!$B$5 + Assumptions!$B$6*$N8823))))*Assumptions!$B$3))</f>
        <v>3.9165722796764356E-2</v>
      </c>
      <c r="P8823" s="73">
        <f>VLOOKUP($F8823,Assumptions!$A$23:$B$27,2,FALSE)*Assumptions!$B$4</f>
        <v>0.35</v>
      </c>
      <c r="Q8823" s="74">
        <f t="shared" si="274"/>
        <v>25957.84414562388</v>
      </c>
      <c r="R8823" s="75" t="str">
        <f>IF($O8823&lt;Assumptions!$B$17,"A",IF($O8823&lt;Assumptions!$B$18,"B",IF($O8823&lt;Assumptions!$B$19,"C",IF($O8823&lt;Assumptions!$B$20,"D","E"))))</f>
        <v>B</v>
      </c>
      <c r="S8823" s="75">
        <f t="shared" si="275"/>
        <v>0</v>
      </c>
    </row>
    <row r="8824" spans="1:19" ht="17.399999999999999" x14ac:dyDescent="0.3">
      <c r="A8824" s="39" t="s">
        <v>1324</v>
      </c>
      <c r="B8824" s="39" t="s">
        <v>72</v>
      </c>
      <c r="C8824" s="39" t="s">
        <v>135</v>
      </c>
      <c r="D8824" s="39" t="s">
        <v>45</v>
      </c>
      <c r="E8824" s="70" t="s">
        <v>39</v>
      </c>
      <c r="F8824" s="70" t="s">
        <v>28</v>
      </c>
      <c r="G8824" s="78">
        <v>44336</v>
      </c>
      <c r="H8824" s="78">
        <v>45778</v>
      </c>
      <c r="I8824" s="69">
        <v>1838430.98</v>
      </c>
      <c r="J8824" s="70">
        <v>0</v>
      </c>
      <c r="K8824" s="71">
        <v>1.113</v>
      </c>
      <c r="L8824" s="70">
        <v>0</v>
      </c>
      <c r="M8824" s="71">
        <v>0.59199999999999997</v>
      </c>
      <c r="N8824" s="72"/>
      <c r="O8824" s="73">
        <f>MIN(1,MAX(0,(1/(1+EXP(-(Assumptions!$B$5 + Assumptions!$B$6*$N8824))))*Assumptions!$B$3))</f>
        <v>3.9165722796764356E-2</v>
      </c>
      <c r="P8824" s="73">
        <f>VLOOKUP($F8824,Assumptions!$A$23:$B$27,2,FALSE)*Assumptions!$B$4</f>
        <v>0.35</v>
      </c>
      <c r="Q8824" s="74">
        <f t="shared" si="274"/>
        <v>25201.217350282339</v>
      </c>
      <c r="R8824" s="75" t="str">
        <f>IF($O8824&lt;Assumptions!$B$17,"A",IF($O8824&lt;Assumptions!$B$18,"B",IF($O8824&lt;Assumptions!$B$19,"C",IF($O8824&lt;Assumptions!$B$20,"D","E"))))</f>
        <v>B</v>
      </c>
      <c r="S8824" s="75">
        <f t="shared" si="275"/>
        <v>0</v>
      </c>
    </row>
    <row r="8825" spans="1:19" ht="17.399999999999999" x14ac:dyDescent="0.3">
      <c r="A8825" s="39" t="s">
        <v>1324</v>
      </c>
      <c r="B8825" s="39" t="s">
        <v>72</v>
      </c>
      <c r="C8825" s="39" t="s">
        <v>135</v>
      </c>
      <c r="D8825" s="39" t="s">
        <v>45</v>
      </c>
      <c r="E8825" s="70" t="s">
        <v>39</v>
      </c>
      <c r="F8825" s="70" t="s">
        <v>28</v>
      </c>
      <c r="G8825" s="78">
        <v>44336</v>
      </c>
      <c r="H8825" s="78">
        <v>45809</v>
      </c>
      <c r="I8825" s="69">
        <v>1782086.79</v>
      </c>
      <c r="J8825" s="70">
        <v>0</v>
      </c>
      <c r="K8825" s="71">
        <v>1.1499999999999999</v>
      </c>
      <c r="L8825" s="70">
        <v>0</v>
      </c>
      <c r="M8825" s="71">
        <v>0.59199999999999997</v>
      </c>
      <c r="N8825" s="72"/>
      <c r="O8825" s="73">
        <f>MIN(1,MAX(0,(1/(1+EXP(-(Assumptions!$B$5 + Assumptions!$B$6*$N8825))))*Assumptions!$B$3))</f>
        <v>3.9165722796764356E-2</v>
      </c>
      <c r="P8825" s="73">
        <f>VLOOKUP($F8825,Assumptions!$A$23:$B$27,2,FALSE)*Assumptions!$B$4</f>
        <v>0.35</v>
      </c>
      <c r="Q8825" s="74">
        <f t="shared" si="274"/>
        <v>24428.851025920463</v>
      </c>
      <c r="R8825" s="75" t="str">
        <f>IF($O8825&lt;Assumptions!$B$17,"A",IF($O8825&lt;Assumptions!$B$18,"B",IF($O8825&lt;Assumptions!$B$19,"C",IF($O8825&lt;Assumptions!$B$20,"D","E"))))</f>
        <v>B</v>
      </c>
      <c r="S8825" s="75">
        <f t="shared" si="275"/>
        <v>0</v>
      </c>
    </row>
    <row r="8826" spans="1:19" ht="17.399999999999999" x14ac:dyDescent="0.3">
      <c r="A8826" s="39" t="s">
        <v>1324</v>
      </c>
      <c r="B8826" s="39" t="s">
        <v>72</v>
      </c>
      <c r="C8826" s="39" t="s">
        <v>135</v>
      </c>
      <c r="D8826" s="39" t="s">
        <v>45</v>
      </c>
      <c r="E8826" s="70" t="s">
        <v>39</v>
      </c>
      <c r="F8826" s="70" t="s">
        <v>28</v>
      </c>
      <c r="G8826" s="78">
        <v>44336</v>
      </c>
      <c r="H8826" s="78">
        <v>45839</v>
      </c>
      <c r="I8826" s="69">
        <v>1724094.37</v>
      </c>
      <c r="J8826" s="70">
        <v>0</v>
      </c>
      <c r="K8826" s="71">
        <v>1.0860000000000001</v>
      </c>
      <c r="L8826" s="70">
        <v>0</v>
      </c>
      <c r="M8826" s="71">
        <v>0.59199999999999997</v>
      </c>
      <c r="N8826" s="72"/>
      <c r="O8826" s="73">
        <f>MIN(1,MAX(0,(1/(1+EXP(-(Assumptions!$B$5 + Assumptions!$B$6*$N8826))))*Assumptions!$B$3))</f>
        <v>3.9165722796764356E-2</v>
      </c>
      <c r="P8826" s="73">
        <f>VLOOKUP($F8826,Assumptions!$A$23:$B$27,2,FALSE)*Assumptions!$B$4</f>
        <v>0.35</v>
      </c>
      <c r="Q8826" s="74">
        <f t="shared" si="274"/>
        <v>23633.890759808728</v>
      </c>
      <c r="R8826" s="75" t="str">
        <f>IF($O8826&lt;Assumptions!$B$17,"A",IF($O8826&lt;Assumptions!$B$18,"B",IF($O8826&lt;Assumptions!$B$19,"C",IF($O8826&lt;Assumptions!$B$20,"D","E"))))</f>
        <v>B</v>
      </c>
      <c r="S8826" s="75">
        <f t="shared" si="275"/>
        <v>0</v>
      </c>
    </row>
    <row r="8827" spans="1:19" ht="17.399999999999999" x14ac:dyDescent="0.3">
      <c r="A8827" s="39" t="s">
        <v>1324</v>
      </c>
      <c r="B8827" s="39" t="s">
        <v>72</v>
      </c>
      <c r="C8827" s="39" t="s">
        <v>135</v>
      </c>
      <c r="D8827" s="39" t="s">
        <v>45</v>
      </c>
      <c r="E8827" s="70" t="s">
        <v>39</v>
      </c>
      <c r="F8827" s="70" t="s">
        <v>28</v>
      </c>
      <c r="G8827" s="78">
        <v>44336</v>
      </c>
      <c r="H8827" s="78">
        <v>45870</v>
      </c>
      <c r="I8827" s="69">
        <v>1677870.26</v>
      </c>
      <c r="J8827" s="70">
        <v>0</v>
      </c>
      <c r="K8827" s="71">
        <v>0.96199999999999997</v>
      </c>
      <c r="L8827" s="70">
        <v>0</v>
      </c>
      <c r="M8827" s="71">
        <v>0.59199999999999997</v>
      </c>
      <c r="N8827" s="72"/>
      <c r="O8827" s="73">
        <f>MIN(1,MAX(0,(1/(1+EXP(-(Assumptions!$B$5 + Assumptions!$B$6*$N8827))))*Assumptions!$B$3))</f>
        <v>3.9165722796764356E-2</v>
      </c>
      <c r="P8827" s="73">
        <f>VLOOKUP($F8827,Assumptions!$A$23:$B$27,2,FALSE)*Assumptions!$B$4</f>
        <v>0.35</v>
      </c>
      <c r="Q8827" s="74">
        <f t="shared" si="274"/>
        <v>23000.250522233226</v>
      </c>
      <c r="R8827" s="75" t="str">
        <f>IF($O8827&lt;Assumptions!$B$17,"A",IF($O8827&lt;Assumptions!$B$18,"B",IF($O8827&lt;Assumptions!$B$19,"C",IF($O8827&lt;Assumptions!$B$20,"D","E"))))</f>
        <v>B</v>
      </c>
      <c r="S8827" s="75">
        <f t="shared" si="275"/>
        <v>0</v>
      </c>
    </row>
    <row r="8828" spans="1:19" ht="17.399999999999999" x14ac:dyDescent="0.3">
      <c r="A8828" s="39" t="s">
        <v>1324</v>
      </c>
      <c r="B8828" s="39" t="s">
        <v>72</v>
      </c>
      <c r="C8828" s="39" t="s">
        <v>135</v>
      </c>
      <c r="D8828" s="39" t="s">
        <v>45</v>
      </c>
      <c r="E8828" s="70" t="s">
        <v>39</v>
      </c>
      <c r="F8828" s="70" t="s">
        <v>28</v>
      </c>
      <c r="G8828" s="78">
        <v>44336</v>
      </c>
      <c r="H8828" s="78">
        <v>45901</v>
      </c>
      <c r="I8828" s="69">
        <v>1624630.43</v>
      </c>
      <c r="J8828" s="70">
        <v>95</v>
      </c>
      <c r="K8828" s="71">
        <v>0.31</v>
      </c>
      <c r="L8828" s="70">
        <v>0</v>
      </c>
      <c r="M8828" s="71">
        <v>0.59199999999999997</v>
      </c>
      <c r="N8828" s="72"/>
      <c r="O8828" s="73">
        <f>MIN(1,MAX(0,(1/(1+EXP(-(Assumptions!$B$5 + Assumptions!$B$6*$N8828))))*Assumptions!$B$3))</f>
        <v>3.9165722796764356E-2</v>
      </c>
      <c r="P8828" s="73">
        <f>VLOOKUP($F8828,Assumptions!$A$23:$B$27,2,FALSE)*Assumptions!$B$4</f>
        <v>0.35</v>
      </c>
      <c r="Q8828" s="74">
        <f t="shared" si="274"/>
        <v>22270.438773998827</v>
      </c>
      <c r="R8828" s="75" t="str">
        <f>IF($O8828&lt;Assumptions!$B$17,"A",IF($O8828&lt;Assumptions!$B$18,"B",IF($O8828&lt;Assumptions!$B$19,"C",IF($O8828&lt;Assumptions!$B$20,"D","E"))))</f>
        <v>B</v>
      </c>
      <c r="S8828" s="75">
        <f t="shared" si="275"/>
        <v>0</v>
      </c>
    </row>
    <row r="8829" spans="1:19" ht="17.399999999999999" x14ac:dyDescent="0.3">
      <c r="A8829" s="39" t="s">
        <v>1324</v>
      </c>
      <c r="B8829" s="39" t="s">
        <v>72</v>
      </c>
      <c r="C8829" s="39" t="s">
        <v>135</v>
      </c>
      <c r="D8829" s="39" t="s">
        <v>45</v>
      </c>
      <c r="E8829" s="70" t="s">
        <v>39</v>
      </c>
      <c r="F8829" s="70" t="s">
        <v>28</v>
      </c>
      <c r="G8829" s="78">
        <v>44336</v>
      </c>
      <c r="H8829" s="78">
        <v>45931</v>
      </c>
      <c r="I8829" s="69">
        <v>1575432.97</v>
      </c>
      <c r="J8829" s="70">
        <v>0</v>
      </c>
      <c r="K8829" s="71">
        <v>1.121</v>
      </c>
      <c r="L8829" s="70">
        <v>0</v>
      </c>
      <c r="M8829" s="71">
        <v>0.59199999999999997</v>
      </c>
      <c r="N8829" s="72"/>
      <c r="O8829" s="73">
        <f>MIN(1,MAX(0,(1/(1+EXP(-(Assumptions!$B$5 + Assumptions!$B$6*$N8829))))*Assumptions!$B$3))</f>
        <v>3.9165722796764356E-2</v>
      </c>
      <c r="P8829" s="73">
        <f>VLOOKUP($F8829,Assumptions!$A$23:$B$27,2,FALSE)*Assumptions!$B$4</f>
        <v>0.35</v>
      </c>
      <c r="Q8829" s="74">
        <f t="shared" si="274"/>
        <v>21596.03984576611</v>
      </c>
      <c r="R8829" s="75" t="str">
        <f>IF($O8829&lt;Assumptions!$B$17,"A",IF($O8829&lt;Assumptions!$B$18,"B",IF($O8829&lt;Assumptions!$B$19,"C",IF($O8829&lt;Assumptions!$B$20,"D","E"))))</f>
        <v>B</v>
      </c>
      <c r="S8829" s="75">
        <f t="shared" si="275"/>
        <v>0</v>
      </c>
    </row>
    <row r="8830" spans="1:19" ht="17.399999999999999" x14ac:dyDescent="0.3">
      <c r="A8830" s="39" t="s">
        <v>1324</v>
      </c>
      <c r="B8830" s="39" t="s">
        <v>72</v>
      </c>
      <c r="C8830" s="39" t="s">
        <v>135</v>
      </c>
      <c r="D8830" s="39" t="s">
        <v>45</v>
      </c>
      <c r="E8830" s="70" t="s">
        <v>39</v>
      </c>
      <c r="F8830" s="70" t="s">
        <v>28</v>
      </c>
      <c r="G8830" s="78">
        <v>44336</v>
      </c>
      <c r="H8830" s="78">
        <v>45962</v>
      </c>
      <c r="I8830" s="69">
        <v>1526394.38</v>
      </c>
      <c r="J8830" s="70">
        <v>0</v>
      </c>
      <c r="K8830" s="71">
        <v>1.129</v>
      </c>
      <c r="L8830" s="70">
        <v>0</v>
      </c>
      <c r="M8830" s="71">
        <v>0.59199999999999997</v>
      </c>
      <c r="N8830" s="72"/>
      <c r="O8830" s="73">
        <f>MIN(1,MAX(0,(1/(1+EXP(-(Assumptions!$B$5 + Assumptions!$B$6*$N8830))))*Assumptions!$B$3))</f>
        <v>3.9165722796764356E-2</v>
      </c>
      <c r="P8830" s="73">
        <f>VLOOKUP($F8830,Assumptions!$A$23:$B$27,2,FALSE)*Assumptions!$B$4</f>
        <v>0.35</v>
      </c>
      <c r="Q8830" s="74">
        <f t="shared" si="274"/>
        <v>20923.818707966646</v>
      </c>
      <c r="R8830" s="75" t="str">
        <f>IF($O8830&lt;Assumptions!$B$17,"A",IF($O8830&lt;Assumptions!$B$18,"B",IF($O8830&lt;Assumptions!$B$19,"C",IF($O8830&lt;Assumptions!$B$20,"D","E"))))</f>
        <v>B</v>
      </c>
      <c r="S8830" s="75">
        <f t="shared" si="275"/>
        <v>0</v>
      </c>
    </row>
    <row r="8831" spans="1:19" ht="17.399999999999999" x14ac:dyDescent="0.3">
      <c r="A8831" s="39" t="s">
        <v>1324</v>
      </c>
      <c r="B8831" s="39" t="s">
        <v>72</v>
      </c>
      <c r="C8831" s="39" t="s">
        <v>135</v>
      </c>
      <c r="D8831" s="39" t="s">
        <v>45</v>
      </c>
      <c r="E8831" s="70" t="s">
        <v>39</v>
      </c>
      <c r="F8831" s="70" t="s">
        <v>28</v>
      </c>
      <c r="G8831" s="78">
        <v>44336</v>
      </c>
      <c r="H8831" s="78">
        <v>45992</v>
      </c>
      <c r="I8831" s="69">
        <v>1484561.53</v>
      </c>
      <c r="J8831" s="70">
        <v>0</v>
      </c>
      <c r="K8831" s="71">
        <v>0.95899999999999996</v>
      </c>
      <c r="L8831" s="70">
        <v>0</v>
      </c>
      <c r="M8831" s="71">
        <v>0.59199999999999997</v>
      </c>
      <c r="N8831" s="72"/>
      <c r="O8831" s="73">
        <f>MIN(1,MAX(0,(1/(1+EXP(-(Assumptions!$B$5 + Assumptions!$B$6*$N8831))))*Assumptions!$B$3))</f>
        <v>3.9165722796764356E-2</v>
      </c>
      <c r="P8831" s="73">
        <f>VLOOKUP($F8831,Assumptions!$A$23:$B$27,2,FALSE)*Assumptions!$B$4</f>
        <v>0.35</v>
      </c>
      <c r="Q8831" s="74">
        <f t="shared" si="274"/>
        <v>20350.37387555213</v>
      </c>
      <c r="R8831" s="75" t="str">
        <f>IF($O8831&lt;Assumptions!$B$17,"A",IF($O8831&lt;Assumptions!$B$18,"B",IF($O8831&lt;Assumptions!$B$19,"C",IF($O8831&lt;Assumptions!$B$20,"D","E"))))</f>
        <v>B</v>
      </c>
      <c r="S8831" s="75">
        <f t="shared" si="275"/>
        <v>0</v>
      </c>
    </row>
    <row r="8832" spans="1:19" ht="17.399999999999999" x14ac:dyDescent="0.3">
      <c r="A8832" s="39" t="s">
        <v>1325</v>
      </c>
      <c r="B8832" s="39" t="s">
        <v>71</v>
      </c>
      <c r="C8832" s="39" t="s">
        <v>190</v>
      </c>
      <c r="D8832" s="39" t="s">
        <v>48</v>
      </c>
      <c r="E8832" s="70" t="s">
        <v>39</v>
      </c>
      <c r="F8832" s="70" t="s">
        <v>24</v>
      </c>
      <c r="G8832" s="78">
        <v>45307</v>
      </c>
      <c r="H8832" s="78">
        <v>45658</v>
      </c>
      <c r="I8832" s="69">
        <v>14921559.1</v>
      </c>
      <c r="J8832" s="70">
        <v>0</v>
      </c>
      <c r="K8832" s="71">
        <v>0.95099999999999996</v>
      </c>
      <c r="L8832" s="70">
        <v>0</v>
      </c>
      <c r="M8832" s="71">
        <v>0.56699999999999995</v>
      </c>
      <c r="N8832" s="72"/>
      <c r="O8832" s="73">
        <f>MIN(1,MAX(0,(1/(1+EXP(-(Assumptions!$B$5 + Assumptions!$B$6*$N8832))))*Assumptions!$B$3))</f>
        <v>3.9165722796764356E-2</v>
      </c>
      <c r="P8832" s="73">
        <f>VLOOKUP($F8832,Assumptions!$A$23:$B$27,2,FALSE)*Assumptions!$B$4</f>
        <v>0.2</v>
      </c>
      <c r="Q8832" s="74">
        <f t="shared" si="274"/>
        <v>116882.72948122733</v>
      </c>
      <c r="R8832" s="75" t="str">
        <f>IF($O8832&lt;Assumptions!$B$17,"A",IF($O8832&lt;Assumptions!$B$18,"B",IF($O8832&lt;Assumptions!$B$19,"C",IF($O8832&lt;Assumptions!$B$20,"D","E"))))</f>
        <v>B</v>
      </c>
      <c r="S8832" s="75">
        <f t="shared" si="275"/>
        <v>0</v>
      </c>
    </row>
    <row r="8833" spans="1:19" ht="17.399999999999999" x14ac:dyDescent="0.3">
      <c r="A8833" s="39" t="s">
        <v>1325</v>
      </c>
      <c r="B8833" s="39" t="s">
        <v>71</v>
      </c>
      <c r="C8833" s="39" t="s">
        <v>190</v>
      </c>
      <c r="D8833" s="39" t="s">
        <v>48</v>
      </c>
      <c r="E8833" s="70" t="s">
        <v>39</v>
      </c>
      <c r="F8833" s="70" t="s">
        <v>24</v>
      </c>
      <c r="G8833" s="78">
        <v>45307</v>
      </c>
      <c r="H8833" s="78">
        <v>45689</v>
      </c>
      <c r="I8833" s="69">
        <v>14689793.050000001</v>
      </c>
      <c r="J8833" s="70">
        <v>15</v>
      </c>
      <c r="K8833" s="71">
        <v>1.139</v>
      </c>
      <c r="L8833" s="70">
        <v>0</v>
      </c>
      <c r="M8833" s="71">
        <v>0.56699999999999995</v>
      </c>
      <c r="N8833" s="72"/>
      <c r="O8833" s="73">
        <f>MIN(1,MAX(0,(1/(1+EXP(-(Assumptions!$B$5 + Assumptions!$B$6*$N8833))))*Assumptions!$B$3))</f>
        <v>3.9165722796764356E-2</v>
      </c>
      <c r="P8833" s="73">
        <f>VLOOKUP($F8833,Assumptions!$A$23:$B$27,2,FALSE)*Assumptions!$B$4</f>
        <v>0.2</v>
      </c>
      <c r="Q8833" s="74">
        <f t="shared" ref="Q8833:Q8896" si="276">$I8833*$O8833*$P8833</f>
        <v>115067.27250762713</v>
      </c>
      <c r="R8833" s="75" t="str">
        <f>IF($O8833&lt;Assumptions!$B$17,"A",IF($O8833&lt;Assumptions!$B$18,"B",IF($O8833&lt;Assumptions!$B$19,"C",IF($O8833&lt;Assumptions!$B$20,"D","E"))))</f>
        <v>B</v>
      </c>
      <c r="S8833" s="75">
        <f t="shared" ref="S8833:S8896" si="277">--($J8833&gt;=180)</f>
        <v>0</v>
      </c>
    </row>
    <row r="8834" spans="1:19" ht="17.399999999999999" x14ac:dyDescent="0.3">
      <c r="A8834" s="39" t="s">
        <v>1325</v>
      </c>
      <c r="B8834" s="39" t="s">
        <v>71</v>
      </c>
      <c r="C8834" s="39" t="s">
        <v>190</v>
      </c>
      <c r="D8834" s="39" t="s">
        <v>48</v>
      </c>
      <c r="E8834" s="70" t="s">
        <v>39</v>
      </c>
      <c r="F8834" s="70" t="s">
        <v>24</v>
      </c>
      <c r="G8834" s="78">
        <v>45307</v>
      </c>
      <c r="H8834" s="78">
        <v>45717</v>
      </c>
      <c r="I8834" s="69">
        <v>14436398.9</v>
      </c>
      <c r="J8834" s="70">
        <v>0</v>
      </c>
      <c r="K8834" s="71">
        <v>1.0569999999999999</v>
      </c>
      <c r="L8834" s="70">
        <v>0</v>
      </c>
      <c r="M8834" s="71">
        <v>0.56699999999999995</v>
      </c>
      <c r="N8834" s="72"/>
      <c r="O8834" s="73">
        <f>MIN(1,MAX(0,(1/(1+EXP(-(Assumptions!$B$5 + Assumptions!$B$6*$N8834))))*Assumptions!$B$3))</f>
        <v>3.9165722796764356E-2</v>
      </c>
      <c r="P8834" s="73">
        <f>VLOOKUP($F8834,Assumptions!$A$23:$B$27,2,FALSE)*Assumptions!$B$4</f>
        <v>0.2</v>
      </c>
      <c r="Q8834" s="74">
        <f t="shared" si="276"/>
        <v>113082.39950018279</v>
      </c>
      <c r="R8834" s="75" t="str">
        <f>IF($O8834&lt;Assumptions!$B$17,"A",IF($O8834&lt;Assumptions!$B$18,"B",IF($O8834&lt;Assumptions!$B$19,"C",IF($O8834&lt;Assumptions!$B$20,"D","E"))))</f>
        <v>B</v>
      </c>
      <c r="S8834" s="75">
        <f t="shared" si="277"/>
        <v>0</v>
      </c>
    </row>
    <row r="8835" spans="1:19" ht="17.399999999999999" x14ac:dyDescent="0.3">
      <c r="A8835" s="39" t="s">
        <v>1325</v>
      </c>
      <c r="B8835" s="39" t="s">
        <v>71</v>
      </c>
      <c r="C8835" s="39" t="s">
        <v>190</v>
      </c>
      <c r="D8835" s="39" t="s">
        <v>48</v>
      </c>
      <c r="E8835" s="70" t="s">
        <v>39</v>
      </c>
      <c r="F8835" s="70" t="s">
        <v>24</v>
      </c>
      <c r="G8835" s="78">
        <v>45307</v>
      </c>
      <c r="H8835" s="78">
        <v>45748</v>
      </c>
      <c r="I8835" s="69">
        <v>14231758.210000001</v>
      </c>
      <c r="J8835" s="70">
        <v>0</v>
      </c>
      <c r="K8835" s="71">
        <v>1.0409999999999999</v>
      </c>
      <c r="L8835" s="70">
        <v>0</v>
      </c>
      <c r="M8835" s="71">
        <v>0.56699999999999995</v>
      </c>
      <c r="N8835" s="72"/>
      <c r="O8835" s="73">
        <f>MIN(1,MAX(0,(1/(1+EXP(-(Assumptions!$B$5 + Assumptions!$B$6*$N8835))))*Assumptions!$B$3))</f>
        <v>3.9165722796764356E-2</v>
      </c>
      <c r="P8835" s="73">
        <f>VLOOKUP($F8835,Assumptions!$A$23:$B$27,2,FALSE)*Assumptions!$B$4</f>
        <v>0.2</v>
      </c>
      <c r="Q8835" s="74">
        <f t="shared" si="276"/>
        <v>111479.41939268706</v>
      </c>
      <c r="R8835" s="75" t="str">
        <f>IF($O8835&lt;Assumptions!$B$17,"A",IF($O8835&lt;Assumptions!$B$18,"B",IF($O8835&lt;Assumptions!$B$19,"C",IF($O8835&lt;Assumptions!$B$20,"D","E"))))</f>
        <v>B</v>
      </c>
      <c r="S8835" s="75">
        <f t="shared" si="277"/>
        <v>0</v>
      </c>
    </row>
    <row r="8836" spans="1:19" ht="17.399999999999999" x14ac:dyDescent="0.3">
      <c r="A8836" s="39" t="s">
        <v>1325</v>
      </c>
      <c r="B8836" s="39" t="s">
        <v>71</v>
      </c>
      <c r="C8836" s="39" t="s">
        <v>190</v>
      </c>
      <c r="D8836" s="39" t="s">
        <v>48</v>
      </c>
      <c r="E8836" s="70" t="s">
        <v>39</v>
      </c>
      <c r="F8836" s="70" t="s">
        <v>24</v>
      </c>
      <c r="G8836" s="78">
        <v>45307</v>
      </c>
      <c r="H8836" s="78">
        <v>45778</v>
      </c>
      <c r="I8836" s="69">
        <v>14012057.800000001</v>
      </c>
      <c r="J8836" s="70">
        <v>65</v>
      </c>
      <c r="K8836" s="71">
        <v>0.61599999999999999</v>
      </c>
      <c r="L8836" s="70">
        <v>0</v>
      </c>
      <c r="M8836" s="71">
        <v>0.56699999999999995</v>
      </c>
      <c r="N8836" s="72"/>
      <c r="O8836" s="73">
        <f>MIN(1,MAX(0,(1/(1+EXP(-(Assumptions!$B$5 + Assumptions!$B$6*$N8836))))*Assumptions!$B$3))</f>
        <v>3.9165722796764356E-2</v>
      </c>
      <c r="P8836" s="73">
        <f>VLOOKUP($F8836,Assumptions!$A$23:$B$27,2,FALSE)*Assumptions!$B$4</f>
        <v>0.2</v>
      </c>
      <c r="Q8836" s="74">
        <f t="shared" si="276"/>
        <v>109758.47432140796</v>
      </c>
      <c r="R8836" s="75" t="str">
        <f>IF($O8836&lt;Assumptions!$B$17,"A",IF($O8836&lt;Assumptions!$B$18,"B",IF($O8836&lt;Assumptions!$B$19,"C",IF($O8836&lt;Assumptions!$B$20,"D","E"))))</f>
        <v>B</v>
      </c>
      <c r="S8836" s="75">
        <f t="shared" si="277"/>
        <v>0</v>
      </c>
    </row>
    <row r="8837" spans="1:19" ht="17.399999999999999" x14ac:dyDescent="0.3">
      <c r="A8837" s="39" t="s">
        <v>1325</v>
      </c>
      <c r="B8837" s="39" t="s">
        <v>71</v>
      </c>
      <c r="C8837" s="39" t="s">
        <v>190</v>
      </c>
      <c r="D8837" s="39" t="s">
        <v>48</v>
      </c>
      <c r="E8837" s="70" t="s">
        <v>39</v>
      </c>
      <c r="F8837" s="70" t="s">
        <v>24</v>
      </c>
      <c r="G8837" s="78">
        <v>45307</v>
      </c>
      <c r="H8837" s="78">
        <v>45809</v>
      </c>
      <c r="I8837" s="69">
        <v>13800060.640000001</v>
      </c>
      <c r="J8837" s="70">
        <v>0</v>
      </c>
      <c r="K8837" s="71">
        <v>1.1140000000000001</v>
      </c>
      <c r="L8837" s="70">
        <v>0</v>
      </c>
      <c r="M8837" s="71">
        <v>0.56699999999999995</v>
      </c>
      <c r="N8837" s="72"/>
      <c r="O8837" s="73">
        <f>MIN(1,MAX(0,(1/(1+EXP(-(Assumptions!$B$5 + Assumptions!$B$6*$N8837))))*Assumptions!$B$3))</f>
        <v>3.9165722796764356E-2</v>
      </c>
      <c r="P8837" s="73">
        <f>VLOOKUP($F8837,Assumptions!$A$23:$B$27,2,FALSE)*Assumptions!$B$4</f>
        <v>0.2</v>
      </c>
      <c r="Q8837" s="74">
        <f t="shared" si="276"/>
        <v>108097.86992095572</v>
      </c>
      <c r="R8837" s="75" t="str">
        <f>IF($O8837&lt;Assumptions!$B$17,"A",IF($O8837&lt;Assumptions!$B$18,"B",IF($O8837&lt;Assumptions!$B$19,"C",IF($O8837&lt;Assumptions!$B$20,"D","E"))))</f>
        <v>B</v>
      </c>
      <c r="S8837" s="75">
        <f t="shared" si="277"/>
        <v>0</v>
      </c>
    </row>
    <row r="8838" spans="1:19" ht="17.399999999999999" x14ac:dyDescent="0.3">
      <c r="A8838" s="39" t="s">
        <v>1325</v>
      </c>
      <c r="B8838" s="39" t="s">
        <v>71</v>
      </c>
      <c r="C8838" s="39" t="s">
        <v>190</v>
      </c>
      <c r="D8838" s="39" t="s">
        <v>48</v>
      </c>
      <c r="E8838" s="70" t="s">
        <v>39</v>
      </c>
      <c r="F8838" s="70" t="s">
        <v>24</v>
      </c>
      <c r="G8838" s="78">
        <v>45307</v>
      </c>
      <c r="H8838" s="78">
        <v>45839</v>
      </c>
      <c r="I8838" s="69">
        <v>13549647.09</v>
      </c>
      <c r="J8838" s="70">
        <v>0</v>
      </c>
      <c r="K8838" s="71">
        <v>1.0760000000000001</v>
      </c>
      <c r="L8838" s="70">
        <v>0</v>
      </c>
      <c r="M8838" s="71">
        <v>0.56699999999999995</v>
      </c>
      <c r="N8838" s="72"/>
      <c r="O8838" s="73">
        <f>MIN(1,MAX(0,(1/(1+EXP(-(Assumptions!$B$5 + Assumptions!$B$6*$N8838))))*Assumptions!$B$3))</f>
        <v>3.9165722796764356E-2</v>
      </c>
      <c r="P8838" s="73">
        <f>VLOOKUP($F8838,Assumptions!$A$23:$B$27,2,FALSE)*Assumptions!$B$4</f>
        <v>0.2</v>
      </c>
      <c r="Q8838" s="74">
        <f t="shared" si="276"/>
        <v>106136.34438418498</v>
      </c>
      <c r="R8838" s="75" t="str">
        <f>IF($O8838&lt;Assumptions!$B$17,"A",IF($O8838&lt;Assumptions!$B$18,"B",IF($O8838&lt;Assumptions!$B$19,"C",IF($O8838&lt;Assumptions!$B$20,"D","E"))))</f>
        <v>B</v>
      </c>
      <c r="S8838" s="75">
        <f t="shared" si="277"/>
        <v>0</v>
      </c>
    </row>
    <row r="8839" spans="1:19" ht="17.399999999999999" x14ac:dyDescent="0.3">
      <c r="A8839" s="39" t="s">
        <v>1325</v>
      </c>
      <c r="B8839" s="39" t="s">
        <v>71</v>
      </c>
      <c r="C8839" s="39" t="s">
        <v>190</v>
      </c>
      <c r="D8839" s="39" t="s">
        <v>48</v>
      </c>
      <c r="E8839" s="70" t="s">
        <v>39</v>
      </c>
      <c r="F8839" s="70" t="s">
        <v>24</v>
      </c>
      <c r="G8839" s="78">
        <v>45307</v>
      </c>
      <c r="H8839" s="78">
        <v>45870</v>
      </c>
      <c r="I8839" s="69">
        <v>13295914.560000001</v>
      </c>
      <c r="J8839" s="70">
        <v>15</v>
      </c>
      <c r="K8839" s="71">
        <v>1.0660000000000001</v>
      </c>
      <c r="L8839" s="70">
        <v>0</v>
      </c>
      <c r="M8839" s="71">
        <v>0.56699999999999995</v>
      </c>
      <c r="N8839" s="72"/>
      <c r="O8839" s="73">
        <f>MIN(1,MAX(0,(1/(1+EXP(-(Assumptions!$B$5 + Assumptions!$B$6*$N8839))))*Assumptions!$B$3))</f>
        <v>3.9165722796764356E-2</v>
      </c>
      <c r="P8839" s="73">
        <f>VLOOKUP($F8839,Assumptions!$A$23:$B$27,2,FALSE)*Assumptions!$B$4</f>
        <v>0.2</v>
      </c>
      <c r="Q8839" s="74">
        <f t="shared" si="276"/>
        <v>104148.82079728463</v>
      </c>
      <c r="R8839" s="75" t="str">
        <f>IF($O8839&lt;Assumptions!$B$17,"A",IF($O8839&lt;Assumptions!$B$18,"B",IF($O8839&lt;Assumptions!$B$19,"C",IF($O8839&lt;Assumptions!$B$20,"D","E"))))</f>
        <v>B</v>
      </c>
      <c r="S8839" s="75">
        <f t="shared" si="277"/>
        <v>0</v>
      </c>
    </row>
    <row r="8840" spans="1:19" ht="17.399999999999999" x14ac:dyDescent="0.3">
      <c r="A8840" s="39" t="s">
        <v>1325</v>
      </c>
      <c r="B8840" s="39" t="s">
        <v>71</v>
      </c>
      <c r="C8840" s="39" t="s">
        <v>190</v>
      </c>
      <c r="D8840" s="39" t="s">
        <v>48</v>
      </c>
      <c r="E8840" s="70" t="s">
        <v>39</v>
      </c>
      <c r="F8840" s="70" t="s">
        <v>24</v>
      </c>
      <c r="G8840" s="78">
        <v>45307</v>
      </c>
      <c r="H8840" s="78">
        <v>45901</v>
      </c>
      <c r="I8840" s="69">
        <v>13101169.66</v>
      </c>
      <c r="J8840" s="70">
        <v>0</v>
      </c>
      <c r="K8840" s="71">
        <v>0.95299999999999996</v>
      </c>
      <c r="L8840" s="70">
        <v>0</v>
      </c>
      <c r="M8840" s="71">
        <v>0.56699999999999995</v>
      </c>
      <c r="N8840" s="72"/>
      <c r="O8840" s="73">
        <f>MIN(1,MAX(0,(1/(1+EXP(-(Assumptions!$B$5 + Assumptions!$B$6*$N8840))))*Assumptions!$B$3))</f>
        <v>3.9165722796764356E-2</v>
      </c>
      <c r="P8840" s="73">
        <f>VLOOKUP($F8840,Assumptions!$A$23:$B$27,2,FALSE)*Assumptions!$B$4</f>
        <v>0.2</v>
      </c>
      <c r="Q8840" s="74">
        <f t="shared" si="276"/>
        <v>102623.35584338791</v>
      </c>
      <c r="R8840" s="75" t="str">
        <f>IF($O8840&lt;Assumptions!$B$17,"A",IF($O8840&lt;Assumptions!$B$18,"B",IF($O8840&lt;Assumptions!$B$19,"C",IF($O8840&lt;Assumptions!$B$20,"D","E"))))</f>
        <v>B</v>
      </c>
      <c r="S8840" s="75">
        <f t="shared" si="277"/>
        <v>0</v>
      </c>
    </row>
    <row r="8841" spans="1:19" ht="17.399999999999999" x14ac:dyDescent="0.3">
      <c r="A8841" s="39" t="s">
        <v>1325</v>
      </c>
      <c r="B8841" s="39" t="s">
        <v>71</v>
      </c>
      <c r="C8841" s="39" t="s">
        <v>190</v>
      </c>
      <c r="D8841" s="39" t="s">
        <v>48</v>
      </c>
      <c r="E8841" s="70" t="s">
        <v>39</v>
      </c>
      <c r="F8841" s="70" t="s">
        <v>24</v>
      </c>
      <c r="G8841" s="78">
        <v>45307</v>
      </c>
      <c r="H8841" s="78">
        <v>45931</v>
      </c>
      <c r="I8841" s="69">
        <v>12857189</v>
      </c>
      <c r="J8841" s="70">
        <v>15</v>
      </c>
      <c r="K8841" s="71">
        <v>0.99199999999999999</v>
      </c>
      <c r="L8841" s="70">
        <v>0</v>
      </c>
      <c r="M8841" s="71">
        <v>0.56699999999999995</v>
      </c>
      <c r="N8841" s="72"/>
      <c r="O8841" s="73">
        <f>MIN(1,MAX(0,(1/(1+EXP(-(Assumptions!$B$5 + Assumptions!$B$6*$N8841))))*Assumptions!$B$3))</f>
        <v>3.9165722796764356E-2</v>
      </c>
      <c r="P8841" s="73">
        <f>VLOOKUP($F8841,Assumptions!$A$23:$B$27,2,FALSE)*Assumptions!$B$4</f>
        <v>0.2</v>
      </c>
      <c r="Q8841" s="74">
        <f t="shared" si="276"/>
        <v>100712.22006392159</v>
      </c>
      <c r="R8841" s="75" t="str">
        <f>IF($O8841&lt;Assumptions!$B$17,"A",IF($O8841&lt;Assumptions!$B$18,"B",IF($O8841&lt;Assumptions!$B$19,"C",IF($O8841&lt;Assumptions!$B$20,"D","E"))))</f>
        <v>B</v>
      </c>
      <c r="S8841" s="75">
        <f t="shared" si="277"/>
        <v>0</v>
      </c>
    </row>
    <row r="8842" spans="1:19" ht="17.399999999999999" x14ac:dyDescent="0.3">
      <c r="A8842" s="39" t="s">
        <v>1325</v>
      </c>
      <c r="B8842" s="39" t="s">
        <v>71</v>
      </c>
      <c r="C8842" s="39" t="s">
        <v>190</v>
      </c>
      <c r="D8842" s="39" t="s">
        <v>48</v>
      </c>
      <c r="E8842" s="70" t="s">
        <v>39</v>
      </c>
      <c r="F8842" s="70" t="s">
        <v>24</v>
      </c>
      <c r="G8842" s="78">
        <v>45307</v>
      </c>
      <c r="H8842" s="78">
        <v>45962</v>
      </c>
      <c r="I8842" s="69">
        <v>12638152.01</v>
      </c>
      <c r="J8842" s="70">
        <v>15</v>
      </c>
      <c r="K8842" s="71">
        <v>1.07</v>
      </c>
      <c r="L8842" s="70">
        <v>0</v>
      </c>
      <c r="M8842" s="71">
        <v>0.56699999999999995</v>
      </c>
      <c r="N8842" s="72"/>
      <c r="O8842" s="73">
        <f>MIN(1,MAX(0,(1/(1+EXP(-(Assumptions!$B$5 + Assumptions!$B$6*$N8842))))*Assumptions!$B$3))</f>
        <v>3.9165722796764356E-2</v>
      </c>
      <c r="P8842" s="73">
        <f>VLOOKUP($F8842,Assumptions!$A$23:$B$27,2,FALSE)*Assumptions!$B$4</f>
        <v>0.2</v>
      </c>
      <c r="Q8842" s="74">
        <f t="shared" si="276"/>
        <v>98996.471657406059</v>
      </c>
      <c r="R8842" s="75" t="str">
        <f>IF($O8842&lt;Assumptions!$B$17,"A",IF($O8842&lt;Assumptions!$B$18,"B",IF($O8842&lt;Assumptions!$B$19,"C",IF($O8842&lt;Assumptions!$B$20,"D","E"))))</f>
        <v>B</v>
      </c>
      <c r="S8842" s="75">
        <f t="shared" si="277"/>
        <v>0</v>
      </c>
    </row>
    <row r="8843" spans="1:19" ht="17.399999999999999" x14ac:dyDescent="0.3">
      <c r="A8843" s="39" t="s">
        <v>1325</v>
      </c>
      <c r="B8843" s="39" t="s">
        <v>71</v>
      </c>
      <c r="C8843" s="39" t="s">
        <v>190</v>
      </c>
      <c r="D8843" s="39" t="s">
        <v>48</v>
      </c>
      <c r="E8843" s="70" t="s">
        <v>39</v>
      </c>
      <c r="F8843" s="70" t="s">
        <v>24</v>
      </c>
      <c r="G8843" s="78">
        <v>45307</v>
      </c>
      <c r="H8843" s="78">
        <v>45992</v>
      </c>
      <c r="I8843" s="69">
        <v>12408233.99</v>
      </c>
      <c r="J8843" s="70">
        <v>0</v>
      </c>
      <c r="K8843" s="71">
        <v>1.0229999999999999</v>
      </c>
      <c r="L8843" s="70">
        <v>0</v>
      </c>
      <c r="M8843" s="71">
        <v>0.56699999999999995</v>
      </c>
      <c r="N8843" s="72"/>
      <c r="O8843" s="73">
        <f>MIN(1,MAX(0,(1/(1+EXP(-(Assumptions!$B$5 + Assumptions!$B$6*$N8843))))*Assumptions!$B$3))</f>
        <v>3.9165722796764356E-2</v>
      </c>
      <c r="P8843" s="73">
        <f>VLOOKUP($F8843,Assumptions!$A$23:$B$27,2,FALSE)*Assumptions!$B$4</f>
        <v>0.2</v>
      </c>
      <c r="Q8843" s="74">
        <f t="shared" si="276"/>
        <v>97195.490569945876</v>
      </c>
      <c r="R8843" s="75" t="str">
        <f>IF($O8843&lt;Assumptions!$B$17,"A",IF($O8843&lt;Assumptions!$B$18,"B",IF($O8843&lt;Assumptions!$B$19,"C",IF($O8843&lt;Assumptions!$B$20,"D","E"))))</f>
        <v>B</v>
      </c>
      <c r="S8843" s="75">
        <f t="shared" si="277"/>
        <v>0</v>
      </c>
    </row>
    <row r="8844" spans="1:19" ht="17.399999999999999" x14ac:dyDescent="0.3">
      <c r="A8844" s="39" t="s">
        <v>1326</v>
      </c>
      <c r="B8844" s="39" t="s">
        <v>57</v>
      </c>
      <c r="C8844" s="39" t="s">
        <v>135</v>
      </c>
      <c r="D8844" s="39" t="s">
        <v>45</v>
      </c>
      <c r="E8844" s="70" t="s">
        <v>27</v>
      </c>
      <c r="F8844" s="70" t="s">
        <v>40</v>
      </c>
      <c r="G8844" s="78">
        <v>43656</v>
      </c>
      <c r="H8844" s="78">
        <v>45658</v>
      </c>
      <c r="I8844" s="69">
        <v>4067304.73</v>
      </c>
      <c r="J8844" s="70">
        <v>0</v>
      </c>
      <c r="K8844" s="71">
        <v>1.0389999999999999</v>
      </c>
      <c r="L8844" s="70">
        <v>0</v>
      </c>
      <c r="M8844" s="71">
        <v>0.89800000000000002</v>
      </c>
      <c r="N8844" s="72"/>
      <c r="O8844" s="73">
        <f>MIN(1,MAX(0,(1/(1+EXP(-(Assumptions!$B$5 + Assumptions!$B$6*$N8844))))*Assumptions!$B$3))</f>
        <v>3.9165722796764356E-2</v>
      </c>
      <c r="P8844" s="73">
        <f>VLOOKUP($F8844,Assumptions!$A$23:$B$27,2,FALSE)*Assumptions!$B$4</f>
        <v>0.7</v>
      </c>
      <c r="Q8844" s="74">
        <f t="shared" si="276"/>
        <v>111509.25070960393</v>
      </c>
      <c r="R8844" s="75" t="str">
        <f>IF($O8844&lt;Assumptions!$B$17,"A",IF($O8844&lt;Assumptions!$B$18,"B",IF($O8844&lt;Assumptions!$B$19,"C",IF($O8844&lt;Assumptions!$B$20,"D","E"))))</f>
        <v>B</v>
      </c>
      <c r="S8844" s="75">
        <f t="shared" si="277"/>
        <v>0</v>
      </c>
    </row>
    <row r="8845" spans="1:19" ht="17.399999999999999" x14ac:dyDescent="0.3">
      <c r="A8845" s="39" t="s">
        <v>1326</v>
      </c>
      <c r="B8845" s="39" t="s">
        <v>57</v>
      </c>
      <c r="C8845" s="39" t="s">
        <v>135</v>
      </c>
      <c r="D8845" s="39" t="s">
        <v>45</v>
      </c>
      <c r="E8845" s="70" t="s">
        <v>27</v>
      </c>
      <c r="F8845" s="70" t="s">
        <v>40</v>
      </c>
      <c r="G8845" s="78">
        <v>43656</v>
      </c>
      <c r="H8845" s="78">
        <v>45689</v>
      </c>
      <c r="I8845" s="69">
        <v>3947207.74</v>
      </c>
      <c r="J8845" s="70">
        <v>15</v>
      </c>
      <c r="K8845" s="71">
        <v>1.0549999999999999</v>
      </c>
      <c r="L8845" s="70">
        <v>0</v>
      </c>
      <c r="M8845" s="71">
        <v>0.89800000000000002</v>
      </c>
      <c r="N8845" s="72"/>
      <c r="O8845" s="73">
        <f>MIN(1,MAX(0,(1/(1+EXP(-(Assumptions!$B$5 + Assumptions!$B$6*$N8845))))*Assumptions!$B$3))</f>
        <v>3.9165722796764356E-2</v>
      </c>
      <c r="P8845" s="73">
        <f>VLOOKUP($F8845,Assumptions!$A$23:$B$27,2,FALSE)*Assumptions!$B$4</f>
        <v>0.7</v>
      </c>
      <c r="Q8845" s="74">
        <f t="shared" si="276"/>
        <v>108216.67091625791</v>
      </c>
      <c r="R8845" s="75" t="str">
        <f>IF($O8845&lt;Assumptions!$B$17,"A",IF($O8845&lt;Assumptions!$B$18,"B",IF($O8845&lt;Assumptions!$B$19,"C",IF($O8845&lt;Assumptions!$B$20,"D","E"))))</f>
        <v>B</v>
      </c>
      <c r="S8845" s="75">
        <f t="shared" si="277"/>
        <v>0</v>
      </c>
    </row>
    <row r="8846" spans="1:19" ht="17.399999999999999" x14ac:dyDescent="0.3">
      <c r="A8846" s="39" t="s">
        <v>1326</v>
      </c>
      <c r="B8846" s="39" t="s">
        <v>57</v>
      </c>
      <c r="C8846" s="39" t="s">
        <v>135</v>
      </c>
      <c r="D8846" s="39" t="s">
        <v>45</v>
      </c>
      <c r="E8846" s="70" t="s">
        <v>27</v>
      </c>
      <c r="F8846" s="70" t="s">
        <v>40</v>
      </c>
      <c r="G8846" s="78">
        <v>43656</v>
      </c>
      <c r="H8846" s="78">
        <v>45717</v>
      </c>
      <c r="I8846" s="69">
        <v>3841169.45</v>
      </c>
      <c r="J8846" s="70">
        <v>0</v>
      </c>
      <c r="K8846" s="71">
        <v>0.98399999999999999</v>
      </c>
      <c r="L8846" s="70">
        <v>0</v>
      </c>
      <c r="M8846" s="71">
        <v>0.89800000000000002</v>
      </c>
      <c r="N8846" s="72"/>
      <c r="O8846" s="73">
        <f>MIN(1,MAX(0,(1/(1+EXP(-(Assumptions!$B$5 + Assumptions!$B$6*$N8846))))*Assumptions!$B$3))</f>
        <v>3.9165722796764356E-2</v>
      </c>
      <c r="P8846" s="73">
        <f>VLOOKUP($F8846,Assumptions!$A$23:$B$27,2,FALSE)*Assumptions!$B$4</f>
        <v>0.7</v>
      </c>
      <c r="Q8846" s="74">
        <f t="shared" si="276"/>
        <v>105309.52452586987</v>
      </c>
      <c r="R8846" s="75" t="str">
        <f>IF($O8846&lt;Assumptions!$B$17,"A",IF($O8846&lt;Assumptions!$B$18,"B",IF($O8846&lt;Assumptions!$B$19,"C",IF($O8846&lt;Assumptions!$B$20,"D","E"))))</f>
        <v>B</v>
      </c>
      <c r="S8846" s="75">
        <f t="shared" si="277"/>
        <v>0</v>
      </c>
    </row>
    <row r="8847" spans="1:19" ht="17.399999999999999" x14ac:dyDescent="0.3">
      <c r="A8847" s="39" t="s">
        <v>1326</v>
      </c>
      <c r="B8847" s="39" t="s">
        <v>57</v>
      </c>
      <c r="C8847" s="39" t="s">
        <v>135</v>
      </c>
      <c r="D8847" s="39" t="s">
        <v>45</v>
      </c>
      <c r="E8847" s="70" t="s">
        <v>27</v>
      </c>
      <c r="F8847" s="70" t="s">
        <v>40</v>
      </c>
      <c r="G8847" s="78">
        <v>43656</v>
      </c>
      <c r="H8847" s="78">
        <v>45748</v>
      </c>
      <c r="I8847" s="69">
        <v>3717879.66</v>
      </c>
      <c r="J8847" s="70">
        <v>0</v>
      </c>
      <c r="K8847" s="71">
        <v>1.093</v>
      </c>
      <c r="L8847" s="70">
        <v>0</v>
      </c>
      <c r="M8847" s="71">
        <v>0.89800000000000002</v>
      </c>
      <c r="N8847" s="72"/>
      <c r="O8847" s="73">
        <f>MIN(1,MAX(0,(1/(1+EXP(-(Assumptions!$B$5 + Assumptions!$B$6*$N8847))))*Assumptions!$B$3))</f>
        <v>3.9165722796764356E-2</v>
      </c>
      <c r="P8847" s="73">
        <f>VLOOKUP($F8847,Assumptions!$A$23:$B$27,2,FALSE)*Assumptions!$B$4</f>
        <v>0.7</v>
      </c>
      <c r="Q8847" s="74">
        <f t="shared" si="276"/>
        <v>101929.41090870195</v>
      </c>
      <c r="R8847" s="75" t="str">
        <f>IF($O8847&lt;Assumptions!$B$17,"A",IF($O8847&lt;Assumptions!$B$18,"B",IF($O8847&lt;Assumptions!$B$19,"C",IF($O8847&lt;Assumptions!$B$20,"D","E"))))</f>
        <v>B</v>
      </c>
      <c r="S8847" s="75">
        <f t="shared" si="277"/>
        <v>0</v>
      </c>
    </row>
    <row r="8848" spans="1:19" ht="17.399999999999999" x14ac:dyDescent="0.3">
      <c r="A8848" s="39" t="s">
        <v>1326</v>
      </c>
      <c r="B8848" s="39" t="s">
        <v>57</v>
      </c>
      <c r="C8848" s="39" t="s">
        <v>135</v>
      </c>
      <c r="D8848" s="39" t="s">
        <v>45</v>
      </c>
      <c r="E8848" s="70" t="s">
        <v>27</v>
      </c>
      <c r="F8848" s="70" t="s">
        <v>40</v>
      </c>
      <c r="G8848" s="78">
        <v>43656</v>
      </c>
      <c r="H8848" s="78">
        <v>45778</v>
      </c>
      <c r="I8848" s="69">
        <v>3617443.59</v>
      </c>
      <c r="J8848" s="70">
        <v>0</v>
      </c>
      <c r="K8848" s="71">
        <v>1.1060000000000001</v>
      </c>
      <c r="L8848" s="70">
        <v>0</v>
      </c>
      <c r="M8848" s="71">
        <v>0.89800000000000002</v>
      </c>
      <c r="N8848" s="72"/>
      <c r="O8848" s="73">
        <f>MIN(1,MAX(0,(1/(1+EXP(-(Assumptions!$B$5 + Assumptions!$B$6*$N8848))))*Assumptions!$B$3))</f>
        <v>3.9165722796764356E-2</v>
      </c>
      <c r="P8848" s="73">
        <f>VLOOKUP($F8848,Assumptions!$A$23:$B$27,2,FALSE)*Assumptions!$B$4</f>
        <v>0.7</v>
      </c>
      <c r="Q8848" s="74">
        <f t="shared" si="276"/>
        <v>99175.855015210444</v>
      </c>
      <c r="R8848" s="75" t="str">
        <f>IF($O8848&lt;Assumptions!$B$17,"A",IF($O8848&lt;Assumptions!$B$18,"B",IF($O8848&lt;Assumptions!$B$19,"C",IF($O8848&lt;Assumptions!$B$20,"D","E"))))</f>
        <v>B</v>
      </c>
      <c r="S8848" s="75">
        <f t="shared" si="277"/>
        <v>0</v>
      </c>
    </row>
    <row r="8849" spans="1:19" ht="17.399999999999999" x14ac:dyDescent="0.3">
      <c r="A8849" s="39" t="s">
        <v>1326</v>
      </c>
      <c r="B8849" s="39" t="s">
        <v>57</v>
      </c>
      <c r="C8849" s="39" t="s">
        <v>135</v>
      </c>
      <c r="D8849" s="39" t="s">
        <v>45</v>
      </c>
      <c r="E8849" s="70" t="s">
        <v>27</v>
      </c>
      <c r="F8849" s="70" t="s">
        <v>40</v>
      </c>
      <c r="G8849" s="78">
        <v>43656</v>
      </c>
      <c r="H8849" s="78">
        <v>45809</v>
      </c>
      <c r="I8849" s="69">
        <v>3504269.56</v>
      </c>
      <c r="J8849" s="70">
        <v>0</v>
      </c>
      <c r="K8849" s="71">
        <v>1.0449999999999999</v>
      </c>
      <c r="L8849" s="70">
        <v>0</v>
      </c>
      <c r="M8849" s="71">
        <v>0.89800000000000002</v>
      </c>
      <c r="N8849" s="72"/>
      <c r="O8849" s="73">
        <f>MIN(1,MAX(0,(1/(1+EXP(-(Assumptions!$B$5 + Assumptions!$B$6*$N8849))))*Assumptions!$B$3))</f>
        <v>3.9165722796764356E-2</v>
      </c>
      <c r="P8849" s="73">
        <f>VLOOKUP($F8849,Assumptions!$A$23:$B$27,2,FALSE)*Assumptions!$B$4</f>
        <v>0.7</v>
      </c>
      <c r="Q8849" s="74">
        <f t="shared" si="276"/>
        <v>96073.075134469575</v>
      </c>
      <c r="R8849" s="75" t="str">
        <f>IF($O8849&lt;Assumptions!$B$17,"A",IF($O8849&lt;Assumptions!$B$18,"B",IF($O8849&lt;Assumptions!$B$19,"C",IF($O8849&lt;Assumptions!$B$20,"D","E"))))</f>
        <v>B</v>
      </c>
      <c r="S8849" s="75">
        <f t="shared" si="277"/>
        <v>0</v>
      </c>
    </row>
    <row r="8850" spans="1:19" ht="17.399999999999999" x14ac:dyDescent="0.3">
      <c r="A8850" s="39" t="s">
        <v>1326</v>
      </c>
      <c r="B8850" s="39" t="s">
        <v>57</v>
      </c>
      <c r="C8850" s="39" t="s">
        <v>135</v>
      </c>
      <c r="D8850" s="39" t="s">
        <v>45</v>
      </c>
      <c r="E8850" s="70" t="s">
        <v>27</v>
      </c>
      <c r="F8850" s="70" t="s">
        <v>40</v>
      </c>
      <c r="G8850" s="78">
        <v>43656</v>
      </c>
      <c r="H8850" s="78">
        <v>45839</v>
      </c>
      <c r="I8850" s="69">
        <v>3406329.91</v>
      </c>
      <c r="J8850" s="70">
        <v>15</v>
      </c>
      <c r="K8850" s="71">
        <v>0.95399999999999996</v>
      </c>
      <c r="L8850" s="70">
        <v>0</v>
      </c>
      <c r="M8850" s="71">
        <v>0.89800000000000002</v>
      </c>
      <c r="N8850" s="72"/>
      <c r="O8850" s="73">
        <f>MIN(1,MAX(0,(1/(1+EXP(-(Assumptions!$B$5 + Assumptions!$B$6*$N8850))))*Assumptions!$B$3))</f>
        <v>3.9165722796764356E-2</v>
      </c>
      <c r="P8850" s="73">
        <f>VLOOKUP($F8850,Assumptions!$A$23:$B$27,2,FALSE)*Assumptions!$B$4</f>
        <v>0.7</v>
      </c>
      <c r="Q8850" s="74">
        <f t="shared" si="276"/>
        <v>93387.961106571092</v>
      </c>
      <c r="R8850" s="75" t="str">
        <f>IF($O8850&lt;Assumptions!$B$17,"A",IF($O8850&lt;Assumptions!$B$18,"B",IF($O8850&lt;Assumptions!$B$19,"C",IF($O8850&lt;Assumptions!$B$20,"D","E"))))</f>
        <v>B</v>
      </c>
      <c r="S8850" s="75">
        <f t="shared" si="277"/>
        <v>0</v>
      </c>
    </row>
    <row r="8851" spans="1:19" ht="17.399999999999999" x14ac:dyDescent="0.3">
      <c r="A8851" s="39" t="s">
        <v>1326</v>
      </c>
      <c r="B8851" s="39" t="s">
        <v>57</v>
      </c>
      <c r="C8851" s="39" t="s">
        <v>135</v>
      </c>
      <c r="D8851" s="39" t="s">
        <v>45</v>
      </c>
      <c r="E8851" s="70" t="s">
        <v>27</v>
      </c>
      <c r="F8851" s="70" t="s">
        <v>40</v>
      </c>
      <c r="G8851" s="78">
        <v>43656</v>
      </c>
      <c r="H8851" s="78">
        <v>45870</v>
      </c>
      <c r="I8851" s="69">
        <v>3294584.89</v>
      </c>
      <c r="J8851" s="70">
        <v>0</v>
      </c>
      <c r="K8851" s="71">
        <v>1.113</v>
      </c>
      <c r="L8851" s="70">
        <v>0</v>
      </c>
      <c r="M8851" s="71">
        <v>0.89800000000000002</v>
      </c>
      <c r="N8851" s="72"/>
      <c r="O8851" s="73">
        <f>MIN(1,MAX(0,(1/(1+EXP(-(Assumptions!$B$5 + Assumptions!$B$6*$N8851))))*Assumptions!$B$3))</f>
        <v>3.9165722796764356E-2</v>
      </c>
      <c r="P8851" s="73">
        <f>VLOOKUP($F8851,Assumptions!$A$23:$B$27,2,FALSE)*Assumptions!$B$4</f>
        <v>0.7</v>
      </c>
      <c r="Q8851" s="74">
        <f t="shared" si="276"/>
        <v>90324.358972503862</v>
      </c>
      <c r="R8851" s="75" t="str">
        <f>IF($O8851&lt;Assumptions!$B$17,"A",IF($O8851&lt;Assumptions!$B$18,"B",IF($O8851&lt;Assumptions!$B$19,"C",IF($O8851&lt;Assumptions!$B$20,"D","E"))))</f>
        <v>B</v>
      </c>
      <c r="S8851" s="75">
        <f t="shared" si="277"/>
        <v>0</v>
      </c>
    </row>
    <row r="8852" spans="1:19" ht="17.399999999999999" x14ac:dyDescent="0.3">
      <c r="A8852" s="39" t="s">
        <v>1326</v>
      </c>
      <c r="B8852" s="39" t="s">
        <v>57</v>
      </c>
      <c r="C8852" s="39" t="s">
        <v>135</v>
      </c>
      <c r="D8852" s="39" t="s">
        <v>45</v>
      </c>
      <c r="E8852" s="70" t="s">
        <v>27</v>
      </c>
      <c r="F8852" s="70" t="s">
        <v>40</v>
      </c>
      <c r="G8852" s="78">
        <v>43656</v>
      </c>
      <c r="H8852" s="78">
        <v>45901</v>
      </c>
      <c r="I8852" s="69">
        <v>3200834.69</v>
      </c>
      <c r="J8852" s="70">
        <v>0</v>
      </c>
      <c r="K8852" s="71">
        <v>0.96399999999999997</v>
      </c>
      <c r="L8852" s="70">
        <v>0</v>
      </c>
      <c r="M8852" s="71">
        <v>0.89800000000000002</v>
      </c>
      <c r="N8852" s="72"/>
      <c r="O8852" s="73">
        <f>MIN(1,MAX(0,(1/(1+EXP(-(Assumptions!$B$5 + Assumptions!$B$6*$N8852))))*Assumptions!$B$3))</f>
        <v>3.9165722796764356E-2</v>
      </c>
      <c r="P8852" s="73">
        <f>VLOOKUP($F8852,Assumptions!$A$23:$B$27,2,FALSE)*Assumptions!$B$4</f>
        <v>0.7</v>
      </c>
      <c r="Q8852" s="74">
        <f t="shared" si="276"/>
        <v>87754.102930765017</v>
      </c>
      <c r="R8852" s="75" t="str">
        <f>IF($O8852&lt;Assumptions!$B$17,"A",IF($O8852&lt;Assumptions!$B$18,"B",IF($O8852&lt;Assumptions!$B$19,"C",IF($O8852&lt;Assumptions!$B$20,"D","E"))))</f>
        <v>B</v>
      </c>
      <c r="S8852" s="75">
        <f t="shared" si="277"/>
        <v>0</v>
      </c>
    </row>
    <row r="8853" spans="1:19" ht="17.399999999999999" x14ac:dyDescent="0.3">
      <c r="A8853" s="39" t="s">
        <v>1326</v>
      </c>
      <c r="B8853" s="39" t="s">
        <v>57</v>
      </c>
      <c r="C8853" s="39" t="s">
        <v>135</v>
      </c>
      <c r="D8853" s="39" t="s">
        <v>45</v>
      </c>
      <c r="E8853" s="70" t="s">
        <v>27</v>
      </c>
      <c r="F8853" s="70" t="s">
        <v>40</v>
      </c>
      <c r="G8853" s="78">
        <v>43656</v>
      </c>
      <c r="H8853" s="78">
        <v>45931</v>
      </c>
      <c r="I8853" s="69">
        <v>3110590.56</v>
      </c>
      <c r="J8853" s="70">
        <v>0</v>
      </c>
      <c r="K8853" s="71">
        <v>1.02</v>
      </c>
      <c r="L8853" s="70">
        <v>0</v>
      </c>
      <c r="M8853" s="71">
        <v>0.89800000000000002</v>
      </c>
      <c r="N8853" s="72"/>
      <c r="O8853" s="73">
        <f>MIN(1,MAX(0,(1/(1+EXP(-(Assumptions!$B$5 + Assumptions!$B$6*$N8853))))*Assumptions!$B$3))</f>
        <v>3.9165722796764356E-2</v>
      </c>
      <c r="P8853" s="73">
        <f>VLOOKUP($F8853,Assumptions!$A$23:$B$27,2,FALSE)*Assumptions!$B$4</f>
        <v>0.7</v>
      </c>
      <c r="Q8853" s="74">
        <f t="shared" si="276"/>
        <v>85279.969325034399</v>
      </c>
      <c r="R8853" s="75" t="str">
        <f>IF($O8853&lt;Assumptions!$B$17,"A",IF($O8853&lt;Assumptions!$B$18,"B",IF($O8853&lt;Assumptions!$B$19,"C",IF($O8853&lt;Assumptions!$B$20,"D","E"))))</f>
        <v>B</v>
      </c>
      <c r="S8853" s="75">
        <f t="shared" si="277"/>
        <v>0</v>
      </c>
    </row>
    <row r="8854" spans="1:19" ht="17.399999999999999" x14ac:dyDescent="0.3">
      <c r="A8854" s="39" t="s">
        <v>1326</v>
      </c>
      <c r="B8854" s="39" t="s">
        <v>57</v>
      </c>
      <c r="C8854" s="39" t="s">
        <v>135</v>
      </c>
      <c r="D8854" s="39" t="s">
        <v>45</v>
      </c>
      <c r="E8854" s="70" t="s">
        <v>27</v>
      </c>
      <c r="F8854" s="70" t="s">
        <v>40</v>
      </c>
      <c r="G8854" s="78">
        <v>43656</v>
      </c>
      <c r="H8854" s="78">
        <v>45962</v>
      </c>
      <c r="I8854" s="69">
        <v>3021851.72</v>
      </c>
      <c r="J8854" s="70">
        <v>0</v>
      </c>
      <c r="K8854" s="71">
        <v>1.1180000000000001</v>
      </c>
      <c r="L8854" s="70">
        <v>0</v>
      </c>
      <c r="M8854" s="71">
        <v>0.89800000000000002</v>
      </c>
      <c r="N8854" s="72"/>
      <c r="O8854" s="73">
        <f>MIN(1,MAX(0,(1/(1+EXP(-(Assumptions!$B$5 + Assumptions!$B$6*$N8854))))*Assumptions!$B$3))</f>
        <v>3.9165722796764356E-2</v>
      </c>
      <c r="P8854" s="73">
        <f>VLOOKUP($F8854,Assumptions!$A$23:$B$27,2,FALSE)*Assumptions!$B$4</f>
        <v>0.7</v>
      </c>
      <c r="Q8854" s="74">
        <f t="shared" si="276"/>
        <v>82847.104758911897</v>
      </c>
      <c r="R8854" s="75" t="str">
        <f>IF($O8854&lt;Assumptions!$B$17,"A",IF($O8854&lt;Assumptions!$B$18,"B",IF($O8854&lt;Assumptions!$B$19,"C",IF($O8854&lt;Assumptions!$B$20,"D","E"))))</f>
        <v>B</v>
      </c>
      <c r="S8854" s="75">
        <f t="shared" si="277"/>
        <v>0</v>
      </c>
    </row>
    <row r="8855" spans="1:19" ht="17.399999999999999" x14ac:dyDescent="0.3">
      <c r="A8855" s="39" t="s">
        <v>1326</v>
      </c>
      <c r="B8855" s="39" t="s">
        <v>57</v>
      </c>
      <c r="C8855" s="39" t="s">
        <v>135</v>
      </c>
      <c r="D8855" s="39" t="s">
        <v>45</v>
      </c>
      <c r="E8855" s="70" t="s">
        <v>27</v>
      </c>
      <c r="F8855" s="70" t="s">
        <v>40</v>
      </c>
      <c r="G8855" s="78">
        <v>43656</v>
      </c>
      <c r="H8855" s="78">
        <v>45992</v>
      </c>
      <c r="I8855" s="69">
        <v>2937079.36</v>
      </c>
      <c r="J8855" s="70">
        <v>0</v>
      </c>
      <c r="K8855" s="71">
        <v>1.0900000000000001</v>
      </c>
      <c r="L8855" s="70">
        <v>0</v>
      </c>
      <c r="M8855" s="71">
        <v>0.89800000000000002</v>
      </c>
      <c r="N8855" s="72"/>
      <c r="O8855" s="73">
        <f>MIN(1,MAX(0,(1/(1+EXP(-(Assumptions!$B$5 + Assumptions!$B$6*$N8855))))*Assumptions!$B$3))</f>
        <v>3.9165722796764356E-2</v>
      </c>
      <c r="P8855" s="73">
        <f>VLOOKUP($F8855,Assumptions!$A$23:$B$27,2,FALSE)*Assumptions!$B$4</f>
        <v>0.7</v>
      </c>
      <c r="Q8855" s="74">
        <f t="shared" si="276"/>
        <v>80522.985232100633</v>
      </c>
      <c r="R8855" s="75" t="str">
        <f>IF($O8855&lt;Assumptions!$B$17,"A",IF($O8855&lt;Assumptions!$B$18,"B",IF($O8855&lt;Assumptions!$B$19,"C",IF($O8855&lt;Assumptions!$B$20,"D","E"))))</f>
        <v>B</v>
      </c>
      <c r="S8855" s="75">
        <f t="shared" si="277"/>
        <v>0</v>
      </c>
    </row>
    <row r="8856" spans="1:19" ht="17.399999999999999" x14ac:dyDescent="0.3">
      <c r="A8856" s="39" t="s">
        <v>1327</v>
      </c>
      <c r="B8856" s="39" t="s">
        <v>94</v>
      </c>
      <c r="C8856" s="39" t="s">
        <v>144</v>
      </c>
      <c r="D8856" s="39" t="s">
        <v>30</v>
      </c>
      <c r="E8856" s="70" t="s">
        <v>23</v>
      </c>
      <c r="F8856" s="70" t="s">
        <v>36</v>
      </c>
      <c r="G8856" s="78">
        <v>45890</v>
      </c>
      <c r="H8856" s="78">
        <v>45870</v>
      </c>
      <c r="I8856" s="69">
        <v>10579883.52</v>
      </c>
      <c r="J8856" s="70">
        <v>35</v>
      </c>
      <c r="K8856" s="71">
        <v>0.68899999999999995</v>
      </c>
      <c r="L8856" s="70">
        <v>0</v>
      </c>
      <c r="M8856" s="71">
        <v>0.92600000000000005</v>
      </c>
      <c r="N8856" s="72"/>
      <c r="O8856" s="73">
        <f>MIN(1,MAX(0,(1/(1+EXP(-(Assumptions!$B$5 + Assumptions!$B$6*$N8856))))*Assumptions!$B$3))</f>
        <v>3.9165722796764356E-2</v>
      </c>
      <c r="P8856" s="73">
        <f>VLOOKUP($F8856,Assumptions!$A$23:$B$27,2,FALSE)*Assumptions!$B$4</f>
        <v>0.55000000000000004</v>
      </c>
      <c r="Q8856" s="74">
        <f t="shared" si="276"/>
        <v>227902.83184150656</v>
      </c>
      <c r="R8856" s="75" t="str">
        <f>IF($O8856&lt;Assumptions!$B$17,"A",IF($O8856&lt;Assumptions!$B$18,"B",IF($O8856&lt;Assumptions!$B$19,"C",IF($O8856&lt;Assumptions!$B$20,"D","E"))))</f>
        <v>B</v>
      </c>
      <c r="S8856" s="75">
        <f t="shared" si="277"/>
        <v>0</v>
      </c>
    </row>
    <row r="8857" spans="1:19" ht="17.399999999999999" x14ac:dyDescent="0.3">
      <c r="A8857" s="39" t="s">
        <v>1327</v>
      </c>
      <c r="B8857" s="39" t="s">
        <v>94</v>
      </c>
      <c r="C8857" s="39" t="s">
        <v>144</v>
      </c>
      <c r="D8857" s="39" t="s">
        <v>30</v>
      </c>
      <c r="E8857" s="70" t="s">
        <v>23</v>
      </c>
      <c r="F8857" s="70" t="s">
        <v>36</v>
      </c>
      <c r="G8857" s="78">
        <v>45890</v>
      </c>
      <c r="H8857" s="78">
        <v>45901</v>
      </c>
      <c r="I8857" s="69">
        <v>10351475.24</v>
      </c>
      <c r="J8857" s="70">
        <v>0</v>
      </c>
      <c r="K8857" s="71">
        <v>1.093</v>
      </c>
      <c r="L8857" s="70">
        <v>0</v>
      </c>
      <c r="M8857" s="71">
        <v>0.92600000000000005</v>
      </c>
      <c r="N8857" s="72"/>
      <c r="O8857" s="73">
        <f>MIN(1,MAX(0,(1/(1+EXP(-(Assumptions!$B$5 + Assumptions!$B$6*$N8857))))*Assumptions!$B$3))</f>
        <v>3.9165722796764356E-2</v>
      </c>
      <c r="P8857" s="73">
        <f>VLOOKUP($F8857,Assumptions!$A$23:$B$27,2,FALSE)*Assumptions!$B$4</f>
        <v>0.55000000000000004</v>
      </c>
      <c r="Q8857" s="74">
        <f t="shared" si="276"/>
        <v>222982.65538307541</v>
      </c>
      <c r="R8857" s="75" t="str">
        <f>IF($O8857&lt;Assumptions!$B$17,"A",IF($O8857&lt;Assumptions!$B$18,"B",IF($O8857&lt;Assumptions!$B$19,"C",IF($O8857&lt;Assumptions!$B$20,"D","E"))))</f>
        <v>B</v>
      </c>
      <c r="S8857" s="75">
        <f t="shared" si="277"/>
        <v>0</v>
      </c>
    </row>
    <row r="8858" spans="1:19" ht="17.399999999999999" x14ac:dyDescent="0.3">
      <c r="A8858" s="39" t="s">
        <v>1327</v>
      </c>
      <c r="B8858" s="39" t="s">
        <v>94</v>
      </c>
      <c r="C8858" s="39" t="s">
        <v>144</v>
      </c>
      <c r="D8858" s="39" t="s">
        <v>30</v>
      </c>
      <c r="E8858" s="70" t="s">
        <v>23</v>
      </c>
      <c r="F8858" s="70" t="s">
        <v>36</v>
      </c>
      <c r="G8858" s="78">
        <v>45890</v>
      </c>
      <c r="H8858" s="78">
        <v>45931</v>
      </c>
      <c r="I8858" s="69">
        <v>10070689.66</v>
      </c>
      <c r="J8858" s="70">
        <v>35</v>
      </c>
      <c r="K8858" s="71">
        <v>0.64800000000000002</v>
      </c>
      <c r="L8858" s="70">
        <v>0</v>
      </c>
      <c r="M8858" s="71">
        <v>0.92600000000000005</v>
      </c>
      <c r="N8858" s="72"/>
      <c r="O8858" s="73">
        <f>MIN(1,MAX(0,(1/(1+EXP(-(Assumptions!$B$5 + Assumptions!$B$6*$N8858))))*Assumptions!$B$3))</f>
        <v>3.9165722796764356E-2</v>
      </c>
      <c r="P8858" s="73">
        <f>VLOOKUP($F8858,Assumptions!$A$23:$B$27,2,FALSE)*Assumptions!$B$4</f>
        <v>0.55000000000000004</v>
      </c>
      <c r="Q8858" s="74">
        <f t="shared" si="276"/>
        <v>216934.21177769062</v>
      </c>
      <c r="R8858" s="75" t="str">
        <f>IF($O8858&lt;Assumptions!$B$17,"A",IF($O8858&lt;Assumptions!$B$18,"B",IF($O8858&lt;Assumptions!$B$19,"C",IF($O8858&lt;Assumptions!$B$20,"D","E"))))</f>
        <v>B</v>
      </c>
      <c r="S8858" s="75">
        <f t="shared" si="277"/>
        <v>0</v>
      </c>
    </row>
    <row r="8859" spans="1:19" ht="17.399999999999999" x14ac:dyDescent="0.3">
      <c r="A8859" s="39" t="s">
        <v>1327</v>
      </c>
      <c r="B8859" s="39" t="s">
        <v>94</v>
      </c>
      <c r="C8859" s="39" t="s">
        <v>144</v>
      </c>
      <c r="D8859" s="39" t="s">
        <v>30</v>
      </c>
      <c r="E8859" s="70" t="s">
        <v>23</v>
      </c>
      <c r="F8859" s="70" t="s">
        <v>36</v>
      </c>
      <c r="G8859" s="78">
        <v>45890</v>
      </c>
      <c r="H8859" s="78">
        <v>45962</v>
      </c>
      <c r="I8859" s="69">
        <v>9830442.0500000007</v>
      </c>
      <c r="J8859" s="70">
        <v>0</v>
      </c>
      <c r="K8859" s="71">
        <v>1.024</v>
      </c>
      <c r="L8859" s="70">
        <v>0</v>
      </c>
      <c r="M8859" s="71">
        <v>0.92600000000000005</v>
      </c>
      <c r="N8859" s="72"/>
      <c r="O8859" s="73">
        <f>MIN(1,MAX(0,(1/(1+EXP(-(Assumptions!$B$5 + Assumptions!$B$6*$N8859))))*Assumptions!$B$3))</f>
        <v>3.9165722796764356E-2</v>
      </c>
      <c r="P8859" s="73">
        <f>VLOOKUP($F8859,Assumptions!$A$23:$B$27,2,FALSE)*Assumptions!$B$4</f>
        <v>0.55000000000000004</v>
      </c>
      <c r="Q8859" s="74">
        <f t="shared" si="276"/>
        <v>211759.00256497579</v>
      </c>
      <c r="R8859" s="75" t="str">
        <f>IF($O8859&lt;Assumptions!$B$17,"A",IF($O8859&lt;Assumptions!$B$18,"B",IF($O8859&lt;Assumptions!$B$19,"C",IF($O8859&lt;Assumptions!$B$20,"D","E"))))</f>
        <v>B</v>
      </c>
      <c r="S8859" s="75">
        <f t="shared" si="277"/>
        <v>0</v>
      </c>
    </row>
    <row r="8860" spans="1:19" ht="17.399999999999999" x14ac:dyDescent="0.3">
      <c r="A8860" s="39" t="s">
        <v>1327</v>
      </c>
      <c r="B8860" s="39" t="s">
        <v>94</v>
      </c>
      <c r="C8860" s="39" t="s">
        <v>144</v>
      </c>
      <c r="D8860" s="39" t="s">
        <v>30</v>
      </c>
      <c r="E8860" s="70" t="s">
        <v>23</v>
      </c>
      <c r="F8860" s="70" t="s">
        <v>36</v>
      </c>
      <c r="G8860" s="78">
        <v>45890</v>
      </c>
      <c r="H8860" s="78">
        <v>45992</v>
      </c>
      <c r="I8860" s="69">
        <v>9566878.3699999992</v>
      </c>
      <c r="J8860" s="70">
        <v>0</v>
      </c>
      <c r="K8860" s="71">
        <v>1.0009999999999999</v>
      </c>
      <c r="L8860" s="70">
        <v>0</v>
      </c>
      <c r="M8860" s="71">
        <v>0.92600000000000005</v>
      </c>
      <c r="N8860" s="72"/>
      <c r="O8860" s="73">
        <f>MIN(1,MAX(0,(1/(1+EXP(-(Assumptions!$B$5 + Assumptions!$B$6*$N8860))))*Assumptions!$B$3))</f>
        <v>3.9165722796764356E-2</v>
      </c>
      <c r="P8860" s="73">
        <f>VLOOKUP($F8860,Assumptions!$A$23:$B$27,2,FALSE)*Assumptions!$B$4</f>
        <v>0.55000000000000004</v>
      </c>
      <c r="Q8860" s="74">
        <f t="shared" si="276"/>
        <v>206081.53844837946</v>
      </c>
      <c r="R8860" s="75" t="str">
        <f>IF($O8860&lt;Assumptions!$B$17,"A",IF($O8860&lt;Assumptions!$B$18,"B",IF($O8860&lt;Assumptions!$B$19,"C",IF($O8860&lt;Assumptions!$B$20,"D","E"))))</f>
        <v>B</v>
      </c>
      <c r="S8860" s="75">
        <f t="shared" si="277"/>
        <v>0</v>
      </c>
    </row>
    <row r="8861" spans="1:19" ht="17.399999999999999" x14ac:dyDescent="0.3">
      <c r="A8861" s="39" t="s">
        <v>1328</v>
      </c>
      <c r="B8861" s="39" t="s">
        <v>53</v>
      </c>
      <c r="C8861" s="39" t="s">
        <v>144</v>
      </c>
      <c r="D8861" s="39" t="s">
        <v>26</v>
      </c>
      <c r="E8861" s="70" t="s">
        <v>49</v>
      </c>
      <c r="F8861" s="70" t="s">
        <v>36</v>
      </c>
      <c r="G8861" s="78">
        <v>44026</v>
      </c>
      <c r="H8861" s="78">
        <v>45658</v>
      </c>
      <c r="I8861" s="69">
        <v>3398809.32</v>
      </c>
      <c r="J8861" s="70">
        <v>35</v>
      </c>
      <c r="K8861" s="71">
        <v>0.88500000000000001</v>
      </c>
      <c r="L8861" s="70">
        <v>0</v>
      </c>
      <c r="M8861" s="71">
        <v>0.89300000000000002</v>
      </c>
      <c r="N8861" s="72"/>
      <c r="O8861" s="73">
        <f>MIN(1,MAX(0,(1/(1+EXP(-(Assumptions!$B$5 + Assumptions!$B$6*$N8861))))*Assumptions!$B$3))</f>
        <v>3.9165722796764356E-2</v>
      </c>
      <c r="P8861" s="73">
        <f>VLOOKUP($F8861,Assumptions!$A$23:$B$27,2,FALSE)*Assumptions!$B$4</f>
        <v>0.55000000000000004</v>
      </c>
      <c r="Q8861" s="74">
        <f t="shared" si="276"/>
        <v>73214.253016398536</v>
      </c>
      <c r="R8861" s="75" t="str">
        <f>IF($O8861&lt;Assumptions!$B$17,"A",IF($O8861&lt;Assumptions!$B$18,"B",IF($O8861&lt;Assumptions!$B$19,"C",IF($O8861&lt;Assumptions!$B$20,"D","E"))))</f>
        <v>B</v>
      </c>
      <c r="S8861" s="75">
        <f t="shared" si="277"/>
        <v>0</v>
      </c>
    </row>
    <row r="8862" spans="1:19" ht="17.399999999999999" x14ac:dyDescent="0.3">
      <c r="A8862" s="39" t="s">
        <v>1328</v>
      </c>
      <c r="B8862" s="39" t="s">
        <v>53</v>
      </c>
      <c r="C8862" s="39" t="s">
        <v>144</v>
      </c>
      <c r="D8862" s="39" t="s">
        <v>26</v>
      </c>
      <c r="E8862" s="70" t="s">
        <v>49</v>
      </c>
      <c r="F8862" s="70" t="s">
        <v>36</v>
      </c>
      <c r="G8862" s="78">
        <v>44026</v>
      </c>
      <c r="H8862" s="78">
        <v>45689</v>
      </c>
      <c r="I8862" s="69">
        <v>3305176.81</v>
      </c>
      <c r="J8862" s="70">
        <v>15</v>
      </c>
      <c r="K8862" s="71">
        <v>1.04</v>
      </c>
      <c r="L8862" s="70">
        <v>0</v>
      </c>
      <c r="M8862" s="71">
        <v>0.89300000000000002</v>
      </c>
      <c r="N8862" s="72"/>
      <c r="O8862" s="73">
        <f>MIN(1,MAX(0,(1/(1+EXP(-(Assumptions!$B$5 + Assumptions!$B$6*$N8862))))*Assumptions!$B$3))</f>
        <v>3.9165722796764356E-2</v>
      </c>
      <c r="P8862" s="73">
        <f>VLOOKUP($F8862,Assumptions!$A$23:$B$27,2,FALSE)*Assumptions!$B$4</f>
        <v>0.55000000000000004</v>
      </c>
      <c r="Q8862" s="74">
        <f t="shared" si="276"/>
        <v>71197.301304114648</v>
      </c>
      <c r="R8862" s="75" t="str">
        <f>IF($O8862&lt;Assumptions!$B$17,"A",IF($O8862&lt;Assumptions!$B$18,"B",IF($O8862&lt;Assumptions!$B$19,"C",IF($O8862&lt;Assumptions!$B$20,"D","E"))))</f>
        <v>B</v>
      </c>
      <c r="S8862" s="75">
        <f t="shared" si="277"/>
        <v>0</v>
      </c>
    </row>
    <row r="8863" spans="1:19" ht="17.399999999999999" x14ac:dyDescent="0.3">
      <c r="A8863" s="39" t="s">
        <v>1328</v>
      </c>
      <c r="B8863" s="39" t="s">
        <v>53</v>
      </c>
      <c r="C8863" s="39" t="s">
        <v>144</v>
      </c>
      <c r="D8863" s="39" t="s">
        <v>26</v>
      </c>
      <c r="E8863" s="70" t="s">
        <v>49</v>
      </c>
      <c r="F8863" s="70" t="s">
        <v>36</v>
      </c>
      <c r="G8863" s="78">
        <v>44026</v>
      </c>
      <c r="H8863" s="78">
        <v>45717</v>
      </c>
      <c r="I8863" s="69">
        <v>3232753.24</v>
      </c>
      <c r="J8863" s="70">
        <v>0</v>
      </c>
      <c r="K8863" s="71">
        <v>1.1319999999999999</v>
      </c>
      <c r="L8863" s="70">
        <v>0</v>
      </c>
      <c r="M8863" s="71">
        <v>0.89300000000000002</v>
      </c>
      <c r="N8863" s="72"/>
      <c r="O8863" s="73">
        <f>MIN(1,MAX(0,(1/(1+EXP(-(Assumptions!$B$5 + Assumptions!$B$6*$N8863))))*Assumptions!$B$3))</f>
        <v>3.9165722796764356E-2</v>
      </c>
      <c r="P8863" s="73">
        <f>VLOOKUP($F8863,Assumptions!$A$23:$B$27,2,FALSE)*Assumptions!$B$4</f>
        <v>0.55000000000000004</v>
      </c>
      <c r="Q8863" s="74">
        <f t="shared" si="276"/>
        <v>69637.214497500012</v>
      </c>
      <c r="R8863" s="75" t="str">
        <f>IF($O8863&lt;Assumptions!$B$17,"A",IF($O8863&lt;Assumptions!$B$18,"B",IF($O8863&lt;Assumptions!$B$19,"C",IF($O8863&lt;Assumptions!$B$20,"D","E"))))</f>
        <v>B</v>
      </c>
      <c r="S8863" s="75">
        <f t="shared" si="277"/>
        <v>0</v>
      </c>
    </row>
    <row r="8864" spans="1:19" ht="17.399999999999999" x14ac:dyDescent="0.3">
      <c r="A8864" s="39" t="s">
        <v>1328</v>
      </c>
      <c r="B8864" s="39" t="s">
        <v>53</v>
      </c>
      <c r="C8864" s="39" t="s">
        <v>144</v>
      </c>
      <c r="D8864" s="39" t="s">
        <v>26</v>
      </c>
      <c r="E8864" s="70" t="s">
        <v>49</v>
      </c>
      <c r="F8864" s="70" t="s">
        <v>36</v>
      </c>
      <c r="G8864" s="78">
        <v>44026</v>
      </c>
      <c r="H8864" s="78">
        <v>45748</v>
      </c>
      <c r="I8864" s="69">
        <v>3156221.04</v>
      </c>
      <c r="J8864" s="70">
        <v>15</v>
      </c>
      <c r="K8864" s="71">
        <v>0.98299999999999998</v>
      </c>
      <c r="L8864" s="70">
        <v>0</v>
      </c>
      <c r="M8864" s="71">
        <v>0.89300000000000002</v>
      </c>
      <c r="N8864" s="72"/>
      <c r="O8864" s="73">
        <f>MIN(1,MAX(0,(1/(1+EXP(-(Assumptions!$B$5 + Assumptions!$B$6*$N8864))))*Assumptions!$B$3))</f>
        <v>3.9165722796764356E-2</v>
      </c>
      <c r="P8864" s="73">
        <f>VLOOKUP($F8864,Assumptions!$A$23:$B$27,2,FALSE)*Assumptions!$B$4</f>
        <v>0.55000000000000004</v>
      </c>
      <c r="Q8864" s="74">
        <f t="shared" si="276"/>
        <v>67988.623085875428</v>
      </c>
      <c r="R8864" s="75" t="str">
        <f>IF($O8864&lt;Assumptions!$B$17,"A",IF($O8864&lt;Assumptions!$B$18,"B",IF($O8864&lt;Assumptions!$B$19,"C",IF($O8864&lt;Assumptions!$B$20,"D","E"))))</f>
        <v>B</v>
      </c>
      <c r="S8864" s="75">
        <f t="shared" si="277"/>
        <v>0</v>
      </c>
    </row>
    <row r="8865" spans="1:19" ht="17.399999999999999" x14ac:dyDescent="0.3">
      <c r="A8865" s="39" t="s">
        <v>1328</v>
      </c>
      <c r="B8865" s="39" t="s">
        <v>53</v>
      </c>
      <c r="C8865" s="39" t="s">
        <v>144</v>
      </c>
      <c r="D8865" s="39" t="s">
        <v>26</v>
      </c>
      <c r="E8865" s="70" t="s">
        <v>49</v>
      </c>
      <c r="F8865" s="70" t="s">
        <v>36</v>
      </c>
      <c r="G8865" s="78">
        <v>44026</v>
      </c>
      <c r="H8865" s="78">
        <v>45778</v>
      </c>
      <c r="I8865" s="69">
        <v>3078392.69</v>
      </c>
      <c r="J8865" s="70">
        <v>0</v>
      </c>
      <c r="K8865" s="71">
        <v>1.1399999999999999</v>
      </c>
      <c r="L8865" s="70">
        <v>0</v>
      </c>
      <c r="M8865" s="71">
        <v>0.89300000000000002</v>
      </c>
      <c r="N8865" s="72"/>
      <c r="O8865" s="73">
        <f>MIN(1,MAX(0,(1/(1+EXP(-(Assumptions!$B$5 + Assumptions!$B$6*$N8865))))*Assumptions!$B$3))</f>
        <v>3.9165722796764356E-2</v>
      </c>
      <c r="P8865" s="73">
        <f>VLOOKUP($F8865,Assumptions!$A$23:$B$27,2,FALSE)*Assumptions!$B$4</f>
        <v>0.55000000000000004</v>
      </c>
      <c r="Q8865" s="74">
        <f t="shared" si="276"/>
        <v>66312.111115869164</v>
      </c>
      <c r="R8865" s="75" t="str">
        <f>IF($O8865&lt;Assumptions!$B$17,"A",IF($O8865&lt;Assumptions!$B$18,"B",IF($O8865&lt;Assumptions!$B$19,"C",IF($O8865&lt;Assumptions!$B$20,"D","E"))))</f>
        <v>B</v>
      </c>
      <c r="S8865" s="75">
        <f t="shared" si="277"/>
        <v>0</v>
      </c>
    </row>
    <row r="8866" spans="1:19" ht="17.399999999999999" x14ac:dyDescent="0.3">
      <c r="A8866" s="39" t="s">
        <v>1328</v>
      </c>
      <c r="B8866" s="39" t="s">
        <v>53</v>
      </c>
      <c r="C8866" s="39" t="s">
        <v>144</v>
      </c>
      <c r="D8866" s="39" t="s">
        <v>26</v>
      </c>
      <c r="E8866" s="70" t="s">
        <v>49</v>
      </c>
      <c r="F8866" s="70" t="s">
        <v>36</v>
      </c>
      <c r="G8866" s="78">
        <v>44026</v>
      </c>
      <c r="H8866" s="78">
        <v>45809</v>
      </c>
      <c r="I8866" s="69">
        <v>3012731.16</v>
      </c>
      <c r="J8866" s="70">
        <v>35</v>
      </c>
      <c r="K8866" s="71">
        <v>0.628</v>
      </c>
      <c r="L8866" s="70">
        <v>0</v>
      </c>
      <c r="M8866" s="71">
        <v>0.89300000000000002</v>
      </c>
      <c r="N8866" s="72"/>
      <c r="O8866" s="73">
        <f>MIN(1,MAX(0,(1/(1+EXP(-(Assumptions!$B$5 + Assumptions!$B$6*$N8866))))*Assumptions!$B$3))</f>
        <v>3.9165722796764356E-2</v>
      </c>
      <c r="P8866" s="73">
        <f>VLOOKUP($F8866,Assumptions!$A$23:$B$27,2,FALSE)*Assumptions!$B$4</f>
        <v>0.55000000000000004</v>
      </c>
      <c r="Q8866" s="74">
        <f t="shared" si="276"/>
        <v>64897.686410553884</v>
      </c>
      <c r="R8866" s="75" t="str">
        <f>IF($O8866&lt;Assumptions!$B$17,"A",IF($O8866&lt;Assumptions!$B$18,"B",IF($O8866&lt;Assumptions!$B$19,"C",IF($O8866&lt;Assumptions!$B$20,"D","E"))))</f>
        <v>B</v>
      </c>
      <c r="S8866" s="75">
        <f t="shared" si="277"/>
        <v>0</v>
      </c>
    </row>
    <row r="8867" spans="1:19" ht="17.399999999999999" x14ac:dyDescent="0.3">
      <c r="A8867" s="39" t="s">
        <v>1328</v>
      </c>
      <c r="B8867" s="39" t="s">
        <v>53</v>
      </c>
      <c r="C8867" s="39" t="s">
        <v>144</v>
      </c>
      <c r="D8867" s="39" t="s">
        <v>26</v>
      </c>
      <c r="E8867" s="70" t="s">
        <v>49</v>
      </c>
      <c r="F8867" s="70" t="s">
        <v>36</v>
      </c>
      <c r="G8867" s="78">
        <v>44026</v>
      </c>
      <c r="H8867" s="78">
        <v>45839</v>
      </c>
      <c r="I8867" s="69">
        <v>2947478.55</v>
      </c>
      <c r="J8867" s="70">
        <v>35</v>
      </c>
      <c r="K8867" s="71">
        <v>0.40699999999999997</v>
      </c>
      <c r="L8867" s="70">
        <v>0</v>
      </c>
      <c r="M8867" s="71">
        <v>0.89300000000000002</v>
      </c>
      <c r="N8867" s="72"/>
      <c r="O8867" s="73">
        <f>MIN(1,MAX(0,(1/(1+EXP(-(Assumptions!$B$5 + Assumptions!$B$6*$N8867))))*Assumptions!$B$3))</f>
        <v>3.9165722796764356E-2</v>
      </c>
      <c r="P8867" s="73">
        <f>VLOOKUP($F8867,Assumptions!$A$23:$B$27,2,FALSE)*Assumptions!$B$4</f>
        <v>0.55000000000000004</v>
      </c>
      <c r="Q8867" s="74">
        <f t="shared" si="276"/>
        <v>63492.070311289921</v>
      </c>
      <c r="R8867" s="75" t="str">
        <f>IF($O8867&lt;Assumptions!$B$17,"A",IF($O8867&lt;Assumptions!$B$18,"B",IF($O8867&lt;Assumptions!$B$19,"C",IF($O8867&lt;Assumptions!$B$20,"D","E"))))</f>
        <v>B</v>
      </c>
      <c r="S8867" s="75">
        <f t="shared" si="277"/>
        <v>0</v>
      </c>
    </row>
    <row r="8868" spans="1:19" ht="17.399999999999999" x14ac:dyDescent="0.3">
      <c r="A8868" s="39" t="s">
        <v>1328</v>
      </c>
      <c r="B8868" s="39" t="s">
        <v>53</v>
      </c>
      <c r="C8868" s="39" t="s">
        <v>144</v>
      </c>
      <c r="D8868" s="39" t="s">
        <v>26</v>
      </c>
      <c r="E8868" s="70" t="s">
        <v>49</v>
      </c>
      <c r="F8868" s="70" t="s">
        <v>36</v>
      </c>
      <c r="G8868" s="78">
        <v>44026</v>
      </c>
      <c r="H8868" s="78">
        <v>45870</v>
      </c>
      <c r="I8868" s="69">
        <v>2870724.7</v>
      </c>
      <c r="J8868" s="70">
        <v>0</v>
      </c>
      <c r="K8868" s="71">
        <v>0.95099999999999996</v>
      </c>
      <c r="L8868" s="70">
        <v>0</v>
      </c>
      <c r="M8868" s="71">
        <v>0.89300000000000002</v>
      </c>
      <c r="N8868" s="72"/>
      <c r="O8868" s="73">
        <f>MIN(1,MAX(0,(1/(1+EXP(-(Assumptions!$B$5 + Assumptions!$B$6*$N8868))))*Assumptions!$B$3))</f>
        <v>3.9165722796764356E-2</v>
      </c>
      <c r="P8868" s="73">
        <f>VLOOKUP($F8868,Assumptions!$A$23:$B$27,2,FALSE)*Assumptions!$B$4</f>
        <v>0.55000000000000004</v>
      </c>
      <c r="Q8868" s="74">
        <f t="shared" si="276"/>
        <v>61838.704304313491</v>
      </c>
      <c r="R8868" s="75" t="str">
        <f>IF($O8868&lt;Assumptions!$B$17,"A",IF($O8868&lt;Assumptions!$B$18,"B",IF($O8868&lt;Assumptions!$B$19,"C",IF($O8868&lt;Assumptions!$B$20,"D","E"))))</f>
        <v>B</v>
      </c>
      <c r="S8868" s="75">
        <f t="shared" si="277"/>
        <v>0</v>
      </c>
    </row>
    <row r="8869" spans="1:19" ht="17.399999999999999" x14ac:dyDescent="0.3">
      <c r="A8869" s="39" t="s">
        <v>1328</v>
      </c>
      <c r="B8869" s="39" t="s">
        <v>53</v>
      </c>
      <c r="C8869" s="39" t="s">
        <v>144</v>
      </c>
      <c r="D8869" s="39" t="s">
        <v>26</v>
      </c>
      <c r="E8869" s="70" t="s">
        <v>49</v>
      </c>
      <c r="F8869" s="70" t="s">
        <v>36</v>
      </c>
      <c r="G8869" s="78">
        <v>44026</v>
      </c>
      <c r="H8869" s="78">
        <v>45901</v>
      </c>
      <c r="I8869" s="69">
        <v>2790445.7</v>
      </c>
      <c r="J8869" s="70">
        <v>35</v>
      </c>
      <c r="K8869" s="71">
        <v>0.85099999999999998</v>
      </c>
      <c r="L8869" s="70">
        <v>0</v>
      </c>
      <c r="M8869" s="71">
        <v>0.89300000000000002</v>
      </c>
      <c r="N8869" s="72"/>
      <c r="O8869" s="73">
        <f>MIN(1,MAX(0,(1/(1+EXP(-(Assumptions!$B$5 + Assumptions!$B$6*$N8869))))*Assumptions!$B$3))</f>
        <v>3.9165722796764356E-2</v>
      </c>
      <c r="P8869" s="73">
        <f>VLOOKUP($F8869,Assumptions!$A$23:$B$27,2,FALSE)*Assumptions!$B$4</f>
        <v>0.55000000000000004</v>
      </c>
      <c r="Q8869" s="74">
        <f t="shared" si="276"/>
        <v>60109.402521092692</v>
      </c>
      <c r="R8869" s="75" t="str">
        <f>IF($O8869&lt;Assumptions!$B$17,"A",IF($O8869&lt;Assumptions!$B$18,"B",IF($O8869&lt;Assumptions!$B$19,"C",IF($O8869&lt;Assumptions!$B$20,"D","E"))))</f>
        <v>B</v>
      </c>
      <c r="S8869" s="75">
        <f t="shared" si="277"/>
        <v>0</v>
      </c>
    </row>
    <row r="8870" spans="1:19" ht="17.399999999999999" x14ac:dyDescent="0.3">
      <c r="A8870" s="39" t="s">
        <v>1328</v>
      </c>
      <c r="B8870" s="39" t="s">
        <v>53</v>
      </c>
      <c r="C8870" s="39" t="s">
        <v>144</v>
      </c>
      <c r="D8870" s="39" t="s">
        <v>26</v>
      </c>
      <c r="E8870" s="70" t="s">
        <v>49</v>
      </c>
      <c r="F8870" s="70" t="s">
        <v>36</v>
      </c>
      <c r="G8870" s="78">
        <v>44026</v>
      </c>
      <c r="H8870" s="78">
        <v>45931</v>
      </c>
      <c r="I8870" s="69">
        <v>2727944.44</v>
      </c>
      <c r="J8870" s="70">
        <v>0</v>
      </c>
      <c r="K8870" s="71">
        <v>1.0469999999999999</v>
      </c>
      <c r="L8870" s="70">
        <v>0</v>
      </c>
      <c r="M8870" s="71">
        <v>0.89300000000000002</v>
      </c>
      <c r="N8870" s="72"/>
      <c r="O8870" s="73">
        <f>MIN(1,MAX(0,(1/(1+EXP(-(Assumptions!$B$5 + Assumptions!$B$6*$N8870))))*Assumptions!$B$3))</f>
        <v>3.9165722796764356E-2</v>
      </c>
      <c r="P8870" s="73">
        <f>VLOOKUP($F8870,Assumptions!$A$23:$B$27,2,FALSE)*Assumptions!$B$4</f>
        <v>0.55000000000000004</v>
      </c>
      <c r="Q8870" s="74">
        <f t="shared" si="276"/>
        <v>58763.053658108023</v>
      </c>
      <c r="R8870" s="75" t="str">
        <f>IF($O8870&lt;Assumptions!$B$17,"A",IF($O8870&lt;Assumptions!$B$18,"B",IF($O8870&lt;Assumptions!$B$19,"C",IF($O8870&lt;Assumptions!$B$20,"D","E"))))</f>
        <v>B</v>
      </c>
      <c r="S8870" s="75">
        <f t="shared" si="277"/>
        <v>0</v>
      </c>
    </row>
    <row r="8871" spans="1:19" ht="17.399999999999999" x14ac:dyDescent="0.3">
      <c r="A8871" s="39" t="s">
        <v>1328</v>
      </c>
      <c r="B8871" s="39" t="s">
        <v>53</v>
      </c>
      <c r="C8871" s="39" t="s">
        <v>144</v>
      </c>
      <c r="D8871" s="39" t="s">
        <v>26</v>
      </c>
      <c r="E8871" s="70" t="s">
        <v>49</v>
      </c>
      <c r="F8871" s="70" t="s">
        <v>36</v>
      </c>
      <c r="G8871" s="78">
        <v>44026</v>
      </c>
      <c r="H8871" s="78">
        <v>45962</v>
      </c>
      <c r="I8871" s="69">
        <v>2659154.2000000002</v>
      </c>
      <c r="J8871" s="70">
        <v>15</v>
      </c>
      <c r="K8871" s="71">
        <v>1.0249999999999999</v>
      </c>
      <c r="L8871" s="70">
        <v>0</v>
      </c>
      <c r="M8871" s="71">
        <v>0.89300000000000002</v>
      </c>
      <c r="N8871" s="72"/>
      <c r="O8871" s="73">
        <f>MIN(1,MAX(0,(1/(1+EXP(-(Assumptions!$B$5 + Assumptions!$B$6*$N8871))))*Assumptions!$B$3))</f>
        <v>3.9165722796764356E-2</v>
      </c>
      <c r="P8871" s="73">
        <f>VLOOKUP($F8871,Assumptions!$A$23:$B$27,2,FALSE)*Assumptions!$B$4</f>
        <v>0.55000000000000004</v>
      </c>
      <c r="Q8871" s="74">
        <f t="shared" si="276"/>
        <v>57281.23294907844</v>
      </c>
      <c r="R8871" s="75" t="str">
        <f>IF($O8871&lt;Assumptions!$B$17,"A",IF($O8871&lt;Assumptions!$B$18,"B",IF($O8871&lt;Assumptions!$B$19,"C",IF($O8871&lt;Assumptions!$B$20,"D","E"))))</f>
        <v>B</v>
      </c>
      <c r="S8871" s="75">
        <f t="shared" si="277"/>
        <v>0</v>
      </c>
    </row>
    <row r="8872" spans="1:19" ht="17.399999999999999" x14ac:dyDescent="0.3">
      <c r="A8872" s="39" t="s">
        <v>1328</v>
      </c>
      <c r="B8872" s="39" t="s">
        <v>53</v>
      </c>
      <c r="C8872" s="39" t="s">
        <v>144</v>
      </c>
      <c r="D8872" s="39" t="s">
        <v>26</v>
      </c>
      <c r="E8872" s="70" t="s">
        <v>49</v>
      </c>
      <c r="F8872" s="70" t="s">
        <v>36</v>
      </c>
      <c r="G8872" s="78">
        <v>44026</v>
      </c>
      <c r="H8872" s="78">
        <v>45992</v>
      </c>
      <c r="I8872" s="69">
        <v>2590102.98</v>
      </c>
      <c r="J8872" s="70">
        <v>0</v>
      </c>
      <c r="K8872" s="71">
        <v>1.097</v>
      </c>
      <c r="L8872" s="70">
        <v>0</v>
      </c>
      <c r="M8872" s="71">
        <v>0.89300000000000002</v>
      </c>
      <c r="N8872" s="72"/>
      <c r="O8872" s="73">
        <f>MIN(1,MAX(0,(1/(1+EXP(-(Assumptions!$B$5 + Assumptions!$B$6*$N8872))))*Assumptions!$B$3))</f>
        <v>3.9165722796764356E-2</v>
      </c>
      <c r="P8872" s="73">
        <f>VLOOKUP($F8872,Assumptions!$A$23:$B$27,2,FALSE)*Assumptions!$B$4</f>
        <v>0.55000000000000004</v>
      </c>
      <c r="Q8872" s="74">
        <f t="shared" si="276"/>
        <v>55793.790431364316</v>
      </c>
      <c r="R8872" s="75" t="str">
        <f>IF($O8872&lt;Assumptions!$B$17,"A",IF($O8872&lt;Assumptions!$B$18,"B",IF($O8872&lt;Assumptions!$B$19,"C",IF($O8872&lt;Assumptions!$B$20,"D","E"))))</f>
        <v>B</v>
      </c>
      <c r="S8872" s="75">
        <f t="shared" si="277"/>
        <v>0</v>
      </c>
    </row>
    <row r="8873" spans="1:19" ht="17.399999999999999" x14ac:dyDescent="0.3">
      <c r="A8873" s="39" t="s">
        <v>1329</v>
      </c>
      <c r="B8873" s="39" t="s">
        <v>51</v>
      </c>
      <c r="C8873" s="39" t="s">
        <v>135</v>
      </c>
      <c r="D8873" s="39" t="s">
        <v>22</v>
      </c>
      <c r="E8873" s="70" t="s">
        <v>31</v>
      </c>
      <c r="F8873" s="70" t="s">
        <v>28</v>
      </c>
      <c r="G8873" s="78">
        <v>43718</v>
      </c>
      <c r="H8873" s="78">
        <v>45658</v>
      </c>
      <c r="I8873" s="69">
        <v>717441.16</v>
      </c>
      <c r="J8873" s="70">
        <v>0</v>
      </c>
      <c r="K8873" s="71">
        <v>1.085</v>
      </c>
      <c r="L8873" s="70">
        <v>0</v>
      </c>
      <c r="M8873" s="71">
        <v>0.84399999999999997</v>
      </c>
      <c r="N8873" s="72"/>
      <c r="O8873" s="73">
        <f>MIN(1,MAX(0,(1/(1+EXP(-(Assumptions!$B$5 + Assumptions!$B$6*$N8873))))*Assumptions!$B$3))</f>
        <v>3.9165722796764356E-2</v>
      </c>
      <c r="P8873" s="73">
        <f>VLOOKUP($F8873,Assumptions!$A$23:$B$27,2,FALSE)*Assumptions!$B$4</f>
        <v>0.35</v>
      </c>
      <c r="Q8873" s="74">
        <f t="shared" si="276"/>
        <v>9834.6855584421719</v>
      </c>
      <c r="R8873" s="75" t="str">
        <f>IF($O8873&lt;Assumptions!$B$17,"A",IF($O8873&lt;Assumptions!$B$18,"B",IF($O8873&lt;Assumptions!$B$19,"C",IF($O8873&lt;Assumptions!$B$20,"D","E"))))</f>
        <v>B</v>
      </c>
      <c r="S8873" s="75">
        <f t="shared" si="277"/>
        <v>0</v>
      </c>
    </row>
    <row r="8874" spans="1:19" ht="17.399999999999999" x14ac:dyDescent="0.3">
      <c r="A8874" s="39" t="s">
        <v>1329</v>
      </c>
      <c r="B8874" s="39" t="s">
        <v>51</v>
      </c>
      <c r="C8874" s="39" t="s">
        <v>135</v>
      </c>
      <c r="D8874" s="39" t="s">
        <v>22</v>
      </c>
      <c r="E8874" s="70" t="s">
        <v>31</v>
      </c>
      <c r="F8874" s="70" t="s">
        <v>28</v>
      </c>
      <c r="G8874" s="78">
        <v>43718</v>
      </c>
      <c r="H8874" s="78">
        <v>45689</v>
      </c>
      <c r="I8874" s="69">
        <v>695703.24</v>
      </c>
      <c r="J8874" s="70">
        <v>0</v>
      </c>
      <c r="K8874" s="71">
        <v>1.1279999999999999</v>
      </c>
      <c r="L8874" s="70">
        <v>0</v>
      </c>
      <c r="M8874" s="71">
        <v>0.84399999999999997</v>
      </c>
      <c r="N8874" s="72"/>
      <c r="O8874" s="73">
        <f>MIN(1,MAX(0,(1/(1+EXP(-(Assumptions!$B$5 + Assumptions!$B$6*$N8874))))*Assumptions!$B$3))</f>
        <v>3.9165722796764356E-2</v>
      </c>
      <c r="P8874" s="73">
        <f>VLOOKUP($F8874,Assumptions!$A$23:$B$27,2,FALSE)*Assumptions!$B$4</f>
        <v>0.35</v>
      </c>
      <c r="Q8874" s="74">
        <f t="shared" si="276"/>
        <v>9536.7020863277885</v>
      </c>
      <c r="R8874" s="75" t="str">
        <f>IF($O8874&lt;Assumptions!$B$17,"A",IF($O8874&lt;Assumptions!$B$18,"B",IF($O8874&lt;Assumptions!$B$19,"C",IF($O8874&lt;Assumptions!$B$20,"D","E"))))</f>
        <v>B</v>
      </c>
      <c r="S8874" s="75">
        <f t="shared" si="277"/>
        <v>0</v>
      </c>
    </row>
    <row r="8875" spans="1:19" ht="17.399999999999999" x14ac:dyDescent="0.3">
      <c r="A8875" s="39" t="s">
        <v>1329</v>
      </c>
      <c r="B8875" s="39" t="s">
        <v>51</v>
      </c>
      <c r="C8875" s="39" t="s">
        <v>135</v>
      </c>
      <c r="D8875" s="39" t="s">
        <v>22</v>
      </c>
      <c r="E8875" s="70" t="s">
        <v>31</v>
      </c>
      <c r="F8875" s="70" t="s">
        <v>28</v>
      </c>
      <c r="G8875" s="78">
        <v>43718</v>
      </c>
      <c r="H8875" s="78">
        <v>45717</v>
      </c>
      <c r="I8875" s="69">
        <v>674731.13</v>
      </c>
      <c r="J8875" s="70">
        <v>65</v>
      </c>
      <c r="K8875" s="71">
        <v>0.57799999999999996</v>
      </c>
      <c r="L8875" s="70">
        <v>0</v>
      </c>
      <c r="M8875" s="71">
        <v>0.84399999999999997</v>
      </c>
      <c r="N8875" s="72"/>
      <c r="O8875" s="73">
        <f>MIN(1,MAX(0,(1/(1+EXP(-(Assumptions!$B$5 + Assumptions!$B$6*$N8875))))*Assumptions!$B$3))</f>
        <v>3.9165722796764356E-2</v>
      </c>
      <c r="P8875" s="73">
        <f>VLOOKUP($F8875,Assumptions!$A$23:$B$27,2,FALSE)*Assumptions!$B$4</f>
        <v>0.35</v>
      </c>
      <c r="Q8875" s="74">
        <f t="shared" si="276"/>
        <v>9249.2163399746496</v>
      </c>
      <c r="R8875" s="75" t="str">
        <f>IF($O8875&lt;Assumptions!$B$17,"A",IF($O8875&lt;Assumptions!$B$18,"B",IF($O8875&lt;Assumptions!$B$19,"C",IF($O8875&lt;Assumptions!$B$20,"D","E"))))</f>
        <v>B</v>
      </c>
      <c r="S8875" s="75">
        <f t="shared" si="277"/>
        <v>0</v>
      </c>
    </row>
    <row r="8876" spans="1:19" ht="17.399999999999999" x14ac:dyDescent="0.3">
      <c r="A8876" s="39" t="s">
        <v>1329</v>
      </c>
      <c r="B8876" s="39" t="s">
        <v>51</v>
      </c>
      <c r="C8876" s="39" t="s">
        <v>135</v>
      </c>
      <c r="D8876" s="39" t="s">
        <v>22</v>
      </c>
      <c r="E8876" s="70" t="s">
        <v>31</v>
      </c>
      <c r="F8876" s="70" t="s">
        <v>28</v>
      </c>
      <c r="G8876" s="78">
        <v>43718</v>
      </c>
      <c r="H8876" s="78">
        <v>45748</v>
      </c>
      <c r="I8876" s="69">
        <v>656797.56000000006</v>
      </c>
      <c r="J8876" s="70">
        <v>35</v>
      </c>
      <c r="K8876" s="71">
        <v>0.83299999999999996</v>
      </c>
      <c r="L8876" s="70">
        <v>0</v>
      </c>
      <c r="M8876" s="71">
        <v>0.84399999999999997</v>
      </c>
      <c r="N8876" s="72"/>
      <c r="O8876" s="73">
        <f>MIN(1,MAX(0,(1/(1+EXP(-(Assumptions!$B$5 + Assumptions!$B$6*$N8876))))*Assumptions!$B$3))</f>
        <v>3.9165722796764356E-2</v>
      </c>
      <c r="P8876" s="73">
        <f>VLOOKUP($F8876,Assumptions!$A$23:$B$27,2,FALSE)*Assumptions!$B$4</f>
        <v>0.35</v>
      </c>
      <c r="Q8876" s="74">
        <f t="shared" si="276"/>
        <v>9003.3829089929222</v>
      </c>
      <c r="R8876" s="75" t="str">
        <f>IF($O8876&lt;Assumptions!$B$17,"A",IF($O8876&lt;Assumptions!$B$18,"B",IF($O8876&lt;Assumptions!$B$19,"C",IF($O8876&lt;Assumptions!$B$20,"D","E"))))</f>
        <v>B</v>
      </c>
      <c r="S8876" s="75">
        <f t="shared" si="277"/>
        <v>0</v>
      </c>
    </row>
    <row r="8877" spans="1:19" ht="17.399999999999999" x14ac:dyDescent="0.3">
      <c r="A8877" s="39" t="s">
        <v>1329</v>
      </c>
      <c r="B8877" s="39" t="s">
        <v>51</v>
      </c>
      <c r="C8877" s="39" t="s">
        <v>135</v>
      </c>
      <c r="D8877" s="39" t="s">
        <v>22</v>
      </c>
      <c r="E8877" s="70" t="s">
        <v>31</v>
      </c>
      <c r="F8877" s="70" t="s">
        <v>28</v>
      </c>
      <c r="G8877" s="78">
        <v>43718</v>
      </c>
      <c r="H8877" s="78">
        <v>45778</v>
      </c>
      <c r="I8877" s="69">
        <v>638640.57999999996</v>
      </c>
      <c r="J8877" s="70">
        <v>35</v>
      </c>
      <c r="K8877" s="71">
        <v>0.80400000000000005</v>
      </c>
      <c r="L8877" s="70">
        <v>0</v>
      </c>
      <c r="M8877" s="71">
        <v>0.84399999999999997</v>
      </c>
      <c r="N8877" s="72"/>
      <c r="O8877" s="73">
        <f>MIN(1,MAX(0,(1/(1+EXP(-(Assumptions!$B$5 + Assumptions!$B$6*$N8877))))*Assumptions!$B$3))</f>
        <v>3.9165722796764356E-2</v>
      </c>
      <c r="P8877" s="73">
        <f>VLOOKUP($F8877,Assumptions!$A$23:$B$27,2,FALSE)*Assumptions!$B$4</f>
        <v>0.35</v>
      </c>
      <c r="Q8877" s="74">
        <f t="shared" si="276"/>
        <v>8754.4869730656828</v>
      </c>
      <c r="R8877" s="75" t="str">
        <f>IF($O8877&lt;Assumptions!$B$17,"A",IF($O8877&lt;Assumptions!$B$18,"B",IF($O8877&lt;Assumptions!$B$19,"C",IF($O8877&lt;Assumptions!$B$20,"D","E"))))</f>
        <v>B</v>
      </c>
      <c r="S8877" s="75">
        <f t="shared" si="277"/>
        <v>0</v>
      </c>
    </row>
    <row r="8878" spans="1:19" ht="17.399999999999999" x14ac:dyDescent="0.3">
      <c r="A8878" s="39" t="s">
        <v>1329</v>
      </c>
      <c r="B8878" s="39" t="s">
        <v>51</v>
      </c>
      <c r="C8878" s="39" t="s">
        <v>135</v>
      </c>
      <c r="D8878" s="39" t="s">
        <v>22</v>
      </c>
      <c r="E8878" s="70" t="s">
        <v>31</v>
      </c>
      <c r="F8878" s="70" t="s">
        <v>28</v>
      </c>
      <c r="G8878" s="78">
        <v>43718</v>
      </c>
      <c r="H8878" s="78">
        <v>45809</v>
      </c>
      <c r="I8878" s="69">
        <v>620902.44999999995</v>
      </c>
      <c r="J8878" s="70">
        <v>0</v>
      </c>
      <c r="K8878" s="71">
        <v>0.97499999999999998</v>
      </c>
      <c r="L8878" s="70">
        <v>0</v>
      </c>
      <c r="M8878" s="71">
        <v>0.84399999999999997</v>
      </c>
      <c r="N8878" s="72"/>
      <c r="O8878" s="73">
        <f>MIN(1,MAX(0,(1/(1+EXP(-(Assumptions!$B$5 + Assumptions!$B$6*$N8878))))*Assumptions!$B$3))</f>
        <v>3.9165722796764356E-2</v>
      </c>
      <c r="P8878" s="73">
        <f>VLOOKUP($F8878,Assumptions!$A$23:$B$27,2,FALSE)*Assumptions!$B$4</f>
        <v>0.35</v>
      </c>
      <c r="Q8878" s="74">
        <f t="shared" si="276"/>
        <v>8511.332634186143</v>
      </c>
      <c r="R8878" s="75" t="str">
        <f>IF($O8878&lt;Assumptions!$B$17,"A",IF($O8878&lt;Assumptions!$B$18,"B",IF($O8878&lt;Assumptions!$B$19,"C",IF($O8878&lt;Assumptions!$B$20,"D","E"))))</f>
        <v>B</v>
      </c>
      <c r="S8878" s="75">
        <f t="shared" si="277"/>
        <v>0</v>
      </c>
    </row>
    <row r="8879" spans="1:19" ht="17.399999999999999" x14ac:dyDescent="0.3">
      <c r="A8879" s="39" t="s">
        <v>1329</v>
      </c>
      <c r="B8879" s="39" t="s">
        <v>51</v>
      </c>
      <c r="C8879" s="39" t="s">
        <v>135</v>
      </c>
      <c r="D8879" s="39" t="s">
        <v>22</v>
      </c>
      <c r="E8879" s="70" t="s">
        <v>31</v>
      </c>
      <c r="F8879" s="70" t="s">
        <v>28</v>
      </c>
      <c r="G8879" s="78">
        <v>43718</v>
      </c>
      <c r="H8879" s="78">
        <v>45839</v>
      </c>
      <c r="I8879" s="69">
        <v>603235.68999999994</v>
      </c>
      <c r="J8879" s="70">
        <v>0</v>
      </c>
      <c r="K8879" s="71">
        <v>1.0069999999999999</v>
      </c>
      <c r="L8879" s="70">
        <v>0</v>
      </c>
      <c r="M8879" s="71">
        <v>0.84399999999999997</v>
      </c>
      <c r="N8879" s="72"/>
      <c r="O8879" s="73">
        <f>MIN(1,MAX(0,(1/(1+EXP(-(Assumptions!$B$5 + Assumptions!$B$6*$N8879))))*Assumptions!$B$3))</f>
        <v>3.9165722796764356E-2</v>
      </c>
      <c r="P8879" s="73">
        <f>VLOOKUP($F8879,Assumptions!$A$23:$B$27,2,FALSE)*Assumptions!$B$4</f>
        <v>0.35</v>
      </c>
      <c r="Q8879" s="74">
        <f t="shared" si="276"/>
        <v>8269.1566354792049</v>
      </c>
      <c r="R8879" s="75" t="str">
        <f>IF($O8879&lt;Assumptions!$B$17,"A",IF($O8879&lt;Assumptions!$B$18,"B",IF($O8879&lt;Assumptions!$B$19,"C",IF($O8879&lt;Assumptions!$B$20,"D","E"))))</f>
        <v>B</v>
      </c>
      <c r="S8879" s="75">
        <f t="shared" si="277"/>
        <v>0</v>
      </c>
    </row>
    <row r="8880" spans="1:19" ht="17.399999999999999" x14ac:dyDescent="0.3">
      <c r="A8880" s="39" t="s">
        <v>1329</v>
      </c>
      <c r="B8880" s="39" t="s">
        <v>51</v>
      </c>
      <c r="C8880" s="39" t="s">
        <v>135</v>
      </c>
      <c r="D8880" s="39" t="s">
        <v>22</v>
      </c>
      <c r="E8880" s="70" t="s">
        <v>31</v>
      </c>
      <c r="F8880" s="70" t="s">
        <v>28</v>
      </c>
      <c r="G8880" s="78">
        <v>43718</v>
      </c>
      <c r="H8880" s="78">
        <v>45870</v>
      </c>
      <c r="I8880" s="69">
        <v>585410.42000000004</v>
      </c>
      <c r="J8880" s="70">
        <v>35</v>
      </c>
      <c r="K8880" s="71">
        <v>0.56200000000000006</v>
      </c>
      <c r="L8880" s="70">
        <v>0</v>
      </c>
      <c r="M8880" s="71">
        <v>0.84399999999999997</v>
      </c>
      <c r="N8880" s="72"/>
      <c r="O8880" s="73">
        <f>MIN(1,MAX(0,(1/(1+EXP(-(Assumptions!$B$5 + Assumptions!$B$6*$N8880))))*Assumptions!$B$3))</f>
        <v>3.9165722796764356E-2</v>
      </c>
      <c r="P8880" s="73">
        <f>VLOOKUP($F8880,Assumptions!$A$23:$B$27,2,FALSE)*Assumptions!$B$4</f>
        <v>0.35</v>
      </c>
      <c r="Q8880" s="74">
        <f t="shared" si="276"/>
        <v>8024.8077812200891</v>
      </c>
      <c r="R8880" s="75" t="str">
        <f>IF($O8880&lt;Assumptions!$B$17,"A",IF($O8880&lt;Assumptions!$B$18,"B",IF($O8880&lt;Assumptions!$B$19,"C",IF($O8880&lt;Assumptions!$B$20,"D","E"))))</f>
        <v>B</v>
      </c>
      <c r="S8880" s="75">
        <f t="shared" si="277"/>
        <v>0</v>
      </c>
    </row>
    <row r="8881" spans="1:19" ht="17.399999999999999" x14ac:dyDescent="0.3">
      <c r="A8881" s="39" t="s">
        <v>1329</v>
      </c>
      <c r="B8881" s="39" t="s">
        <v>51</v>
      </c>
      <c r="C8881" s="39" t="s">
        <v>135</v>
      </c>
      <c r="D8881" s="39" t="s">
        <v>22</v>
      </c>
      <c r="E8881" s="70" t="s">
        <v>31</v>
      </c>
      <c r="F8881" s="70" t="s">
        <v>28</v>
      </c>
      <c r="G8881" s="78">
        <v>43718</v>
      </c>
      <c r="H8881" s="78">
        <v>45901</v>
      </c>
      <c r="I8881" s="69">
        <v>569013.11</v>
      </c>
      <c r="J8881" s="70">
        <v>0</v>
      </c>
      <c r="K8881" s="71">
        <v>1.0620000000000001</v>
      </c>
      <c r="L8881" s="70">
        <v>0</v>
      </c>
      <c r="M8881" s="71">
        <v>0.84399999999999997</v>
      </c>
      <c r="N8881" s="72"/>
      <c r="O8881" s="73">
        <f>MIN(1,MAX(0,(1/(1+EXP(-(Assumptions!$B$5 + Assumptions!$B$6*$N8881))))*Assumptions!$B$3))</f>
        <v>3.9165722796764356E-2</v>
      </c>
      <c r="P8881" s="73">
        <f>VLOOKUP($F8881,Assumptions!$A$23:$B$27,2,FALSE)*Assumptions!$B$4</f>
        <v>0.35</v>
      </c>
      <c r="Q8881" s="74">
        <f t="shared" si="276"/>
        <v>7800.033406894674</v>
      </c>
      <c r="R8881" s="75" t="str">
        <f>IF($O8881&lt;Assumptions!$B$17,"A",IF($O8881&lt;Assumptions!$B$18,"B",IF($O8881&lt;Assumptions!$B$19,"C",IF($O8881&lt;Assumptions!$B$20,"D","E"))))</f>
        <v>B</v>
      </c>
      <c r="S8881" s="75">
        <f t="shared" si="277"/>
        <v>0</v>
      </c>
    </row>
    <row r="8882" spans="1:19" ht="17.399999999999999" x14ac:dyDescent="0.3">
      <c r="A8882" s="39" t="s">
        <v>1329</v>
      </c>
      <c r="B8882" s="39" t="s">
        <v>51</v>
      </c>
      <c r="C8882" s="39" t="s">
        <v>135</v>
      </c>
      <c r="D8882" s="39" t="s">
        <v>22</v>
      </c>
      <c r="E8882" s="70" t="s">
        <v>31</v>
      </c>
      <c r="F8882" s="70" t="s">
        <v>28</v>
      </c>
      <c r="G8882" s="78">
        <v>43718</v>
      </c>
      <c r="H8882" s="78">
        <v>45931</v>
      </c>
      <c r="I8882" s="69">
        <v>552041.92000000004</v>
      </c>
      <c r="J8882" s="70">
        <v>185</v>
      </c>
      <c r="K8882" s="71">
        <v>0.38400000000000001</v>
      </c>
      <c r="L8882" s="70">
        <v>0</v>
      </c>
      <c r="M8882" s="71">
        <v>0.84399999999999997</v>
      </c>
      <c r="N8882" s="72"/>
      <c r="O8882" s="73">
        <f>MIN(1,MAX(0,(1/(1+EXP(-(Assumptions!$B$5 + Assumptions!$B$6*$N8882))))*Assumptions!$B$3))</f>
        <v>3.9165722796764356E-2</v>
      </c>
      <c r="P8882" s="73">
        <f>VLOOKUP($F8882,Assumptions!$A$23:$B$27,2,FALSE)*Assumptions!$B$4</f>
        <v>0.35</v>
      </c>
      <c r="Q8882" s="74">
        <f t="shared" si="276"/>
        <v>7567.3922838197477</v>
      </c>
      <c r="R8882" s="75" t="str">
        <f>IF($O8882&lt;Assumptions!$B$17,"A",IF($O8882&lt;Assumptions!$B$18,"B",IF($O8882&lt;Assumptions!$B$19,"C",IF($O8882&lt;Assumptions!$B$20,"D","E"))))</f>
        <v>B</v>
      </c>
      <c r="S8882" s="75">
        <f t="shared" si="277"/>
        <v>1</v>
      </c>
    </row>
    <row r="8883" spans="1:19" ht="17.399999999999999" x14ac:dyDescent="0.3">
      <c r="A8883" s="39" t="s">
        <v>1329</v>
      </c>
      <c r="B8883" s="39" t="s">
        <v>51</v>
      </c>
      <c r="C8883" s="39" t="s">
        <v>135</v>
      </c>
      <c r="D8883" s="39" t="s">
        <v>22</v>
      </c>
      <c r="E8883" s="70" t="s">
        <v>31</v>
      </c>
      <c r="F8883" s="70" t="s">
        <v>28</v>
      </c>
      <c r="G8883" s="78">
        <v>43718</v>
      </c>
      <c r="H8883" s="78">
        <v>45962</v>
      </c>
      <c r="I8883" s="69">
        <v>537537.41</v>
      </c>
      <c r="J8883" s="70">
        <v>95</v>
      </c>
      <c r="K8883" s="71">
        <v>0.58199999999999996</v>
      </c>
      <c r="L8883" s="70">
        <v>0</v>
      </c>
      <c r="M8883" s="71">
        <v>0.84399999999999997</v>
      </c>
      <c r="N8883" s="72"/>
      <c r="O8883" s="73">
        <f>MIN(1,MAX(0,(1/(1+EXP(-(Assumptions!$B$5 + Assumptions!$B$6*$N8883))))*Assumptions!$B$3))</f>
        <v>3.9165722796764356E-2</v>
      </c>
      <c r="P8883" s="73">
        <f>VLOOKUP($F8883,Assumptions!$A$23:$B$27,2,FALSE)*Assumptions!$B$4</f>
        <v>0.35</v>
      </c>
      <c r="Q8883" s="74">
        <f t="shared" si="276"/>
        <v>7368.5644175327343</v>
      </c>
      <c r="R8883" s="75" t="str">
        <f>IF($O8883&lt;Assumptions!$B$17,"A",IF($O8883&lt;Assumptions!$B$18,"B",IF($O8883&lt;Assumptions!$B$19,"C",IF($O8883&lt;Assumptions!$B$20,"D","E"))))</f>
        <v>B</v>
      </c>
      <c r="S8883" s="75">
        <f t="shared" si="277"/>
        <v>0</v>
      </c>
    </row>
    <row r="8884" spans="1:19" ht="17.399999999999999" x14ac:dyDescent="0.3">
      <c r="A8884" s="39" t="s">
        <v>1329</v>
      </c>
      <c r="B8884" s="39" t="s">
        <v>51</v>
      </c>
      <c r="C8884" s="39" t="s">
        <v>135</v>
      </c>
      <c r="D8884" s="39" t="s">
        <v>22</v>
      </c>
      <c r="E8884" s="70" t="s">
        <v>31</v>
      </c>
      <c r="F8884" s="70" t="s">
        <v>28</v>
      </c>
      <c r="G8884" s="78">
        <v>43718</v>
      </c>
      <c r="H8884" s="78">
        <v>45992</v>
      </c>
      <c r="I8884" s="69">
        <v>522989.37</v>
      </c>
      <c r="J8884" s="70">
        <v>0</v>
      </c>
      <c r="K8884" s="71">
        <v>1.0149999999999999</v>
      </c>
      <c r="L8884" s="70">
        <v>0</v>
      </c>
      <c r="M8884" s="71">
        <v>0.84399999999999997</v>
      </c>
      <c r="N8884" s="72"/>
      <c r="O8884" s="73">
        <f>MIN(1,MAX(0,(1/(1+EXP(-(Assumptions!$B$5 + Assumptions!$B$6*$N8884))))*Assumptions!$B$3))</f>
        <v>3.9165722796764356E-2</v>
      </c>
      <c r="P8884" s="73">
        <f>VLOOKUP($F8884,Assumptions!$A$23:$B$27,2,FALSE)*Assumptions!$B$4</f>
        <v>0.35</v>
      </c>
      <c r="Q8884" s="74">
        <f t="shared" si="276"/>
        <v>7169.1398418760491</v>
      </c>
      <c r="R8884" s="75" t="str">
        <f>IF($O8884&lt;Assumptions!$B$17,"A",IF($O8884&lt;Assumptions!$B$18,"B",IF($O8884&lt;Assumptions!$B$19,"C",IF($O8884&lt;Assumptions!$B$20,"D","E"))))</f>
        <v>B</v>
      </c>
      <c r="S8884" s="75">
        <f t="shared" si="277"/>
        <v>0</v>
      </c>
    </row>
    <row r="8885" spans="1:19" ht="17.399999999999999" x14ac:dyDescent="0.3">
      <c r="A8885" s="39" t="s">
        <v>1330</v>
      </c>
      <c r="B8885" s="39" t="s">
        <v>52</v>
      </c>
      <c r="C8885" s="39" t="s">
        <v>144</v>
      </c>
      <c r="D8885" s="39" t="s">
        <v>26</v>
      </c>
      <c r="E8885" s="70" t="s">
        <v>35</v>
      </c>
      <c r="F8885" s="70" t="s">
        <v>28</v>
      </c>
      <c r="G8885" s="78">
        <v>44607</v>
      </c>
      <c r="H8885" s="78">
        <v>45658</v>
      </c>
      <c r="I8885" s="69">
        <v>16170967.710000001</v>
      </c>
      <c r="J8885" s="70">
        <v>0</v>
      </c>
      <c r="K8885" s="71">
        <v>1.0189999999999999</v>
      </c>
      <c r="L8885" s="70">
        <v>0</v>
      </c>
      <c r="M8885" s="71">
        <v>0.40300000000000002</v>
      </c>
      <c r="N8885" s="72"/>
      <c r="O8885" s="73">
        <f>MIN(1,MAX(0,(1/(1+EXP(-(Assumptions!$B$5 + Assumptions!$B$6*$N8885))))*Assumptions!$B$3))</f>
        <v>3.9165722796764356E-2</v>
      </c>
      <c r="P8885" s="73">
        <f>VLOOKUP($F8885,Assumptions!$A$23:$B$27,2,FALSE)*Assumptions!$B$4</f>
        <v>0.35</v>
      </c>
      <c r="Q8885" s="74">
        <f t="shared" si="276"/>
        <v>221671.67353985054</v>
      </c>
      <c r="R8885" s="75" t="str">
        <f>IF($O8885&lt;Assumptions!$B$17,"A",IF($O8885&lt;Assumptions!$B$18,"B",IF($O8885&lt;Assumptions!$B$19,"C",IF($O8885&lt;Assumptions!$B$20,"D","E"))))</f>
        <v>B</v>
      </c>
      <c r="S8885" s="75">
        <f t="shared" si="277"/>
        <v>0</v>
      </c>
    </row>
    <row r="8886" spans="1:19" ht="17.399999999999999" x14ac:dyDescent="0.3">
      <c r="A8886" s="39" t="s">
        <v>1330</v>
      </c>
      <c r="B8886" s="39" t="s">
        <v>52</v>
      </c>
      <c r="C8886" s="39" t="s">
        <v>144</v>
      </c>
      <c r="D8886" s="39" t="s">
        <v>26</v>
      </c>
      <c r="E8886" s="70" t="s">
        <v>35</v>
      </c>
      <c r="F8886" s="70" t="s">
        <v>28</v>
      </c>
      <c r="G8886" s="78">
        <v>44607</v>
      </c>
      <c r="H8886" s="78">
        <v>45689</v>
      </c>
      <c r="I8886" s="69">
        <v>15761448.369999999</v>
      </c>
      <c r="J8886" s="70">
        <v>0</v>
      </c>
      <c r="K8886" s="71">
        <v>0.97599999999999998</v>
      </c>
      <c r="L8886" s="70">
        <v>0</v>
      </c>
      <c r="M8886" s="71">
        <v>0.40300000000000002</v>
      </c>
      <c r="N8886" s="72"/>
      <c r="O8886" s="73">
        <f>MIN(1,MAX(0,(1/(1+EXP(-(Assumptions!$B$5 + Assumptions!$B$6*$N8886))))*Assumptions!$B$3))</f>
        <v>3.9165722796764356E-2</v>
      </c>
      <c r="P8886" s="73">
        <f>VLOOKUP($F8886,Assumptions!$A$23:$B$27,2,FALSE)*Assumptions!$B$4</f>
        <v>0.35</v>
      </c>
      <c r="Q8886" s="74">
        <f t="shared" si="276"/>
        <v>216057.98120722669</v>
      </c>
      <c r="R8886" s="75" t="str">
        <f>IF($O8886&lt;Assumptions!$B$17,"A",IF($O8886&lt;Assumptions!$B$18,"B",IF($O8886&lt;Assumptions!$B$19,"C",IF($O8886&lt;Assumptions!$B$20,"D","E"))))</f>
        <v>B</v>
      </c>
      <c r="S8886" s="75">
        <f t="shared" si="277"/>
        <v>0</v>
      </c>
    </row>
    <row r="8887" spans="1:19" ht="17.399999999999999" x14ac:dyDescent="0.3">
      <c r="A8887" s="39" t="s">
        <v>1330</v>
      </c>
      <c r="B8887" s="39" t="s">
        <v>52</v>
      </c>
      <c r="C8887" s="39" t="s">
        <v>144</v>
      </c>
      <c r="D8887" s="39" t="s">
        <v>26</v>
      </c>
      <c r="E8887" s="70" t="s">
        <v>35</v>
      </c>
      <c r="F8887" s="70" t="s">
        <v>28</v>
      </c>
      <c r="G8887" s="78">
        <v>44607</v>
      </c>
      <c r="H8887" s="78">
        <v>45717</v>
      </c>
      <c r="I8887" s="69">
        <v>15373880.859999999</v>
      </c>
      <c r="J8887" s="70">
        <v>0</v>
      </c>
      <c r="K8887" s="71">
        <v>1.1100000000000001</v>
      </c>
      <c r="L8887" s="70">
        <v>0</v>
      </c>
      <c r="M8887" s="71">
        <v>0.40300000000000002</v>
      </c>
      <c r="N8887" s="72"/>
      <c r="O8887" s="73">
        <f>MIN(1,MAX(0,(1/(1+EXP(-(Assumptions!$B$5 + Assumptions!$B$6*$N8887))))*Assumptions!$B$3))</f>
        <v>3.9165722796764356E-2</v>
      </c>
      <c r="P8887" s="73">
        <f>VLOOKUP($F8887,Assumptions!$A$23:$B$27,2,FALSE)*Assumptions!$B$4</f>
        <v>0.35</v>
      </c>
      <c r="Q8887" s="74">
        <f t="shared" si="276"/>
        <v>210745.20462563439</v>
      </c>
      <c r="R8887" s="75" t="str">
        <f>IF($O8887&lt;Assumptions!$B$17,"A",IF($O8887&lt;Assumptions!$B$18,"B",IF($O8887&lt;Assumptions!$B$19,"C",IF($O8887&lt;Assumptions!$B$20,"D","E"))))</f>
        <v>B</v>
      </c>
      <c r="S8887" s="75">
        <f t="shared" si="277"/>
        <v>0</v>
      </c>
    </row>
    <row r="8888" spans="1:19" ht="17.399999999999999" x14ac:dyDescent="0.3">
      <c r="A8888" s="39" t="s">
        <v>1330</v>
      </c>
      <c r="B8888" s="39" t="s">
        <v>52</v>
      </c>
      <c r="C8888" s="39" t="s">
        <v>144</v>
      </c>
      <c r="D8888" s="39" t="s">
        <v>26</v>
      </c>
      <c r="E8888" s="70" t="s">
        <v>35</v>
      </c>
      <c r="F8888" s="70" t="s">
        <v>28</v>
      </c>
      <c r="G8888" s="78">
        <v>44607</v>
      </c>
      <c r="H8888" s="78">
        <v>45748</v>
      </c>
      <c r="I8888" s="69">
        <v>15026955.810000001</v>
      </c>
      <c r="J8888" s="70">
        <v>0</v>
      </c>
      <c r="K8888" s="71">
        <v>1.0389999999999999</v>
      </c>
      <c r="L8888" s="70">
        <v>0</v>
      </c>
      <c r="M8888" s="71">
        <v>0.40300000000000002</v>
      </c>
      <c r="N8888" s="72"/>
      <c r="O8888" s="73">
        <f>MIN(1,MAX(0,(1/(1+EXP(-(Assumptions!$B$5 + Assumptions!$B$6*$N8888))))*Assumptions!$B$3))</f>
        <v>3.9165722796764356E-2</v>
      </c>
      <c r="P8888" s="73">
        <f>VLOOKUP($F8888,Assumptions!$A$23:$B$27,2,FALSE)*Assumptions!$B$4</f>
        <v>0.35</v>
      </c>
      <c r="Q8888" s="74">
        <f t="shared" si="276"/>
        <v>205989.55500679064</v>
      </c>
      <c r="R8888" s="75" t="str">
        <f>IF($O8888&lt;Assumptions!$B$17,"A",IF($O8888&lt;Assumptions!$B$18,"B",IF($O8888&lt;Assumptions!$B$19,"C",IF($O8888&lt;Assumptions!$B$20,"D","E"))))</f>
        <v>B</v>
      </c>
      <c r="S8888" s="75">
        <f t="shared" si="277"/>
        <v>0</v>
      </c>
    </row>
    <row r="8889" spans="1:19" ht="17.399999999999999" x14ac:dyDescent="0.3">
      <c r="A8889" s="39" t="s">
        <v>1330</v>
      </c>
      <c r="B8889" s="39" t="s">
        <v>52</v>
      </c>
      <c r="C8889" s="39" t="s">
        <v>144</v>
      </c>
      <c r="D8889" s="39" t="s">
        <v>26</v>
      </c>
      <c r="E8889" s="70" t="s">
        <v>35</v>
      </c>
      <c r="F8889" s="70" t="s">
        <v>28</v>
      </c>
      <c r="G8889" s="78">
        <v>44607</v>
      </c>
      <c r="H8889" s="78">
        <v>45778</v>
      </c>
      <c r="I8889" s="69">
        <v>14703390.109999999</v>
      </c>
      <c r="J8889" s="70">
        <v>0</v>
      </c>
      <c r="K8889" s="71">
        <v>0.98299999999999998</v>
      </c>
      <c r="L8889" s="70">
        <v>0</v>
      </c>
      <c r="M8889" s="71">
        <v>0.40300000000000002</v>
      </c>
      <c r="N8889" s="72"/>
      <c r="O8889" s="73">
        <f>MIN(1,MAX(0,(1/(1+EXP(-(Assumptions!$B$5 + Assumptions!$B$6*$N8889))))*Assumptions!$B$3))</f>
        <v>3.9165722796764356E-2</v>
      </c>
      <c r="P8889" s="73">
        <f>VLOOKUP($F8889,Assumptions!$A$23:$B$27,2,FALSE)*Assumptions!$B$4</f>
        <v>0.35</v>
      </c>
      <c r="Q8889" s="74">
        <f t="shared" si="276"/>
        <v>201554.1154273313</v>
      </c>
      <c r="R8889" s="75" t="str">
        <f>IF($O8889&lt;Assumptions!$B$17,"A",IF($O8889&lt;Assumptions!$B$18,"B",IF($O8889&lt;Assumptions!$B$19,"C",IF($O8889&lt;Assumptions!$B$20,"D","E"))))</f>
        <v>B</v>
      </c>
      <c r="S8889" s="75">
        <f t="shared" si="277"/>
        <v>0</v>
      </c>
    </row>
    <row r="8890" spans="1:19" ht="17.399999999999999" x14ac:dyDescent="0.3">
      <c r="A8890" s="39" t="s">
        <v>1330</v>
      </c>
      <c r="B8890" s="39" t="s">
        <v>52</v>
      </c>
      <c r="C8890" s="39" t="s">
        <v>144</v>
      </c>
      <c r="D8890" s="39" t="s">
        <v>26</v>
      </c>
      <c r="E8890" s="70" t="s">
        <v>35</v>
      </c>
      <c r="F8890" s="70" t="s">
        <v>28</v>
      </c>
      <c r="G8890" s="78">
        <v>44607</v>
      </c>
      <c r="H8890" s="78">
        <v>45809</v>
      </c>
      <c r="I8890" s="69">
        <v>14366312.09</v>
      </c>
      <c r="J8890" s="70">
        <v>0</v>
      </c>
      <c r="K8890" s="71">
        <v>0.98599999999999999</v>
      </c>
      <c r="L8890" s="70">
        <v>0</v>
      </c>
      <c r="M8890" s="71">
        <v>0.40300000000000002</v>
      </c>
      <c r="N8890" s="72"/>
      <c r="O8890" s="73">
        <f>MIN(1,MAX(0,(1/(1+EXP(-(Assumptions!$B$5 + Assumptions!$B$6*$N8890))))*Assumptions!$B$3))</f>
        <v>3.9165722796764356E-2</v>
      </c>
      <c r="P8890" s="73">
        <f>VLOOKUP($F8890,Assumptions!$A$23:$B$27,2,FALSE)*Assumptions!$B$4</f>
        <v>0.35</v>
      </c>
      <c r="Q8890" s="74">
        <f t="shared" si="276"/>
        <v>196933.44892506051</v>
      </c>
      <c r="R8890" s="75" t="str">
        <f>IF($O8890&lt;Assumptions!$B$17,"A",IF($O8890&lt;Assumptions!$B$18,"B",IF($O8890&lt;Assumptions!$B$19,"C",IF($O8890&lt;Assumptions!$B$20,"D","E"))))</f>
        <v>B</v>
      </c>
      <c r="S8890" s="75">
        <f t="shared" si="277"/>
        <v>0</v>
      </c>
    </row>
    <row r="8891" spans="1:19" ht="17.399999999999999" x14ac:dyDescent="0.3">
      <c r="A8891" s="39" t="s">
        <v>1330</v>
      </c>
      <c r="B8891" s="39" t="s">
        <v>52</v>
      </c>
      <c r="C8891" s="39" t="s">
        <v>144</v>
      </c>
      <c r="D8891" s="39" t="s">
        <v>26</v>
      </c>
      <c r="E8891" s="70" t="s">
        <v>35</v>
      </c>
      <c r="F8891" s="70" t="s">
        <v>28</v>
      </c>
      <c r="G8891" s="78">
        <v>44607</v>
      </c>
      <c r="H8891" s="78">
        <v>45839</v>
      </c>
      <c r="I8891" s="69">
        <v>13964773.890000001</v>
      </c>
      <c r="J8891" s="70">
        <v>65</v>
      </c>
      <c r="K8891" s="71">
        <v>0.57599999999999996</v>
      </c>
      <c r="L8891" s="70">
        <v>0</v>
      </c>
      <c r="M8891" s="71">
        <v>0.40300000000000002</v>
      </c>
      <c r="N8891" s="72"/>
      <c r="O8891" s="73">
        <f>MIN(1,MAX(0,(1/(1+EXP(-(Assumptions!$B$5 + Assumptions!$B$6*$N8891))))*Assumptions!$B$3))</f>
        <v>3.9165722796764356E-2</v>
      </c>
      <c r="P8891" s="73">
        <f>VLOOKUP($F8891,Assumptions!$A$23:$B$27,2,FALSE)*Assumptions!$B$4</f>
        <v>0.35</v>
      </c>
      <c r="Q8891" s="74">
        <f t="shared" si="276"/>
        <v>191429.16208333144</v>
      </c>
      <c r="R8891" s="75" t="str">
        <f>IF($O8891&lt;Assumptions!$B$17,"A",IF($O8891&lt;Assumptions!$B$18,"B",IF($O8891&lt;Assumptions!$B$19,"C",IF($O8891&lt;Assumptions!$B$20,"D","E"))))</f>
        <v>B</v>
      </c>
      <c r="S8891" s="75">
        <f t="shared" si="277"/>
        <v>0</v>
      </c>
    </row>
    <row r="8892" spans="1:19" ht="17.399999999999999" x14ac:dyDescent="0.3">
      <c r="A8892" s="39" t="s">
        <v>1330</v>
      </c>
      <c r="B8892" s="39" t="s">
        <v>52</v>
      </c>
      <c r="C8892" s="39" t="s">
        <v>144</v>
      </c>
      <c r="D8892" s="39" t="s">
        <v>26</v>
      </c>
      <c r="E8892" s="70" t="s">
        <v>35</v>
      </c>
      <c r="F8892" s="70" t="s">
        <v>28</v>
      </c>
      <c r="G8892" s="78">
        <v>44607</v>
      </c>
      <c r="H8892" s="78">
        <v>45870</v>
      </c>
      <c r="I8892" s="69">
        <v>13641387.4</v>
      </c>
      <c r="J8892" s="70">
        <v>0</v>
      </c>
      <c r="K8892" s="71">
        <v>1.1040000000000001</v>
      </c>
      <c r="L8892" s="70">
        <v>0</v>
      </c>
      <c r="M8892" s="71">
        <v>0.40300000000000002</v>
      </c>
      <c r="N8892" s="72"/>
      <c r="O8892" s="73">
        <f>MIN(1,MAX(0,(1/(1+EXP(-(Assumptions!$B$5 + Assumptions!$B$6*$N8892))))*Assumptions!$B$3))</f>
        <v>3.9165722796764356E-2</v>
      </c>
      <c r="P8892" s="73">
        <f>VLOOKUP($F8892,Assumptions!$A$23:$B$27,2,FALSE)*Assumptions!$B$4</f>
        <v>0.35</v>
      </c>
      <c r="Q8892" s="74">
        <f t="shared" si="276"/>
        <v>186996.17911508589</v>
      </c>
      <c r="R8892" s="75" t="str">
        <f>IF($O8892&lt;Assumptions!$B$17,"A",IF($O8892&lt;Assumptions!$B$18,"B",IF($O8892&lt;Assumptions!$B$19,"C",IF($O8892&lt;Assumptions!$B$20,"D","E"))))</f>
        <v>B</v>
      </c>
      <c r="S8892" s="75">
        <f t="shared" si="277"/>
        <v>0</v>
      </c>
    </row>
    <row r="8893" spans="1:19" ht="17.399999999999999" x14ac:dyDescent="0.3">
      <c r="A8893" s="39" t="s">
        <v>1330</v>
      </c>
      <c r="B8893" s="39" t="s">
        <v>52</v>
      </c>
      <c r="C8893" s="39" t="s">
        <v>144</v>
      </c>
      <c r="D8893" s="39" t="s">
        <v>26</v>
      </c>
      <c r="E8893" s="70" t="s">
        <v>35</v>
      </c>
      <c r="F8893" s="70" t="s">
        <v>28</v>
      </c>
      <c r="G8893" s="78">
        <v>44607</v>
      </c>
      <c r="H8893" s="78">
        <v>45901</v>
      </c>
      <c r="I8893" s="69">
        <v>13275735.67</v>
      </c>
      <c r="J8893" s="70">
        <v>0</v>
      </c>
      <c r="K8893" s="71">
        <v>1.073</v>
      </c>
      <c r="L8893" s="70">
        <v>0</v>
      </c>
      <c r="M8893" s="71">
        <v>0.40300000000000002</v>
      </c>
      <c r="N8893" s="72"/>
      <c r="O8893" s="73">
        <f>MIN(1,MAX(0,(1/(1+EXP(-(Assumptions!$B$5 + Assumptions!$B$6*$N8893))))*Assumptions!$B$3))</f>
        <v>3.9165722796764356E-2</v>
      </c>
      <c r="P8893" s="73">
        <f>VLOOKUP($F8893,Assumptions!$A$23:$B$27,2,FALSE)*Assumptions!$B$4</f>
        <v>0.35</v>
      </c>
      <c r="Q8893" s="74">
        <f t="shared" si="276"/>
        <v>181983.82411101784</v>
      </c>
      <c r="R8893" s="75" t="str">
        <f>IF($O8893&lt;Assumptions!$B$17,"A",IF($O8893&lt;Assumptions!$B$18,"B",IF($O8893&lt;Assumptions!$B$19,"C",IF($O8893&lt;Assumptions!$B$20,"D","E"))))</f>
        <v>B</v>
      </c>
      <c r="S8893" s="75">
        <f t="shared" si="277"/>
        <v>0</v>
      </c>
    </row>
    <row r="8894" spans="1:19" ht="17.399999999999999" x14ac:dyDescent="0.3">
      <c r="A8894" s="39" t="s">
        <v>1330</v>
      </c>
      <c r="B8894" s="39" t="s">
        <v>52</v>
      </c>
      <c r="C8894" s="39" t="s">
        <v>144</v>
      </c>
      <c r="D8894" s="39" t="s">
        <v>26</v>
      </c>
      <c r="E8894" s="70" t="s">
        <v>35</v>
      </c>
      <c r="F8894" s="70" t="s">
        <v>28</v>
      </c>
      <c r="G8894" s="78">
        <v>44607</v>
      </c>
      <c r="H8894" s="78">
        <v>45931</v>
      </c>
      <c r="I8894" s="69">
        <v>12936386.24</v>
      </c>
      <c r="J8894" s="70">
        <v>0</v>
      </c>
      <c r="K8894" s="71">
        <v>1.141</v>
      </c>
      <c r="L8894" s="70">
        <v>0</v>
      </c>
      <c r="M8894" s="71">
        <v>0.40300000000000002</v>
      </c>
      <c r="N8894" s="72"/>
      <c r="O8894" s="73">
        <f>MIN(1,MAX(0,(1/(1+EXP(-(Assumptions!$B$5 + Assumptions!$B$6*$N8894))))*Assumptions!$B$3))</f>
        <v>3.9165722796764356E-2</v>
      </c>
      <c r="P8894" s="73">
        <f>VLOOKUP($F8894,Assumptions!$A$23:$B$27,2,FALSE)*Assumptions!$B$4</f>
        <v>0.35</v>
      </c>
      <c r="Q8894" s="74">
        <f t="shared" si="276"/>
        <v>177332.02111370084</v>
      </c>
      <c r="R8894" s="75" t="str">
        <f>IF($O8894&lt;Assumptions!$B$17,"A",IF($O8894&lt;Assumptions!$B$18,"B",IF($O8894&lt;Assumptions!$B$19,"C",IF($O8894&lt;Assumptions!$B$20,"D","E"))))</f>
        <v>B</v>
      </c>
      <c r="S8894" s="75">
        <f t="shared" si="277"/>
        <v>0</v>
      </c>
    </row>
    <row r="8895" spans="1:19" ht="17.399999999999999" x14ac:dyDescent="0.3">
      <c r="A8895" s="39" t="s">
        <v>1330</v>
      </c>
      <c r="B8895" s="39" t="s">
        <v>52</v>
      </c>
      <c r="C8895" s="39" t="s">
        <v>144</v>
      </c>
      <c r="D8895" s="39" t="s">
        <v>26</v>
      </c>
      <c r="E8895" s="70" t="s">
        <v>35</v>
      </c>
      <c r="F8895" s="70" t="s">
        <v>28</v>
      </c>
      <c r="G8895" s="78">
        <v>44607</v>
      </c>
      <c r="H8895" s="78">
        <v>45962</v>
      </c>
      <c r="I8895" s="69">
        <v>12645202.77</v>
      </c>
      <c r="J8895" s="70">
        <v>0</v>
      </c>
      <c r="K8895" s="71">
        <v>1.012</v>
      </c>
      <c r="L8895" s="70">
        <v>0</v>
      </c>
      <c r="M8895" s="71">
        <v>0.40300000000000002</v>
      </c>
      <c r="N8895" s="72"/>
      <c r="O8895" s="73">
        <f>MIN(1,MAX(0,(1/(1+EXP(-(Assumptions!$B$5 + Assumptions!$B$6*$N8895))))*Assumptions!$B$3))</f>
        <v>3.9165722796764356E-2</v>
      </c>
      <c r="P8895" s="73">
        <f>VLOOKUP($F8895,Assumptions!$A$23:$B$27,2,FALSE)*Assumptions!$B$4</f>
        <v>0.35</v>
      </c>
      <c r="Q8895" s="74">
        <f t="shared" si="276"/>
        <v>173340.47723954386</v>
      </c>
      <c r="R8895" s="75" t="str">
        <f>IF($O8895&lt;Assumptions!$B$17,"A",IF($O8895&lt;Assumptions!$B$18,"B",IF($O8895&lt;Assumptions!$B$19,"C",IF($O8895&lt;Assumptions!$B$20,"D","E"))))</f>
        <v>B</v>
      </c>
      <c r="S8895" s="75">
        <f t="shared" si="277"/>
        <v>0</v>
      </c>
    </row>
    <row r="8896" spans="1:19" ht="17.399999999999999" x14ac:dyDescent="0.3">
      <c r="A8896" s="39" t="s">
        <v>1330</v>
      </c>
      <c r="B8896" s="39" t="s">
        <v>52</v>
      </c>
      <c r="C8896" s="39" t="s">
        <v>144</v>
      </c>
      <c r="D8896" s="39" t="s">
        <v>26</v>
      </c>
      <c r="E8896" s="70" t="s">
        <v>35</v>
      </c>
      <c r="F8896" s="70" t="s">
        <v>28</v>
      </c>
      <c r="G8896" s="78">
        <v>44607</v>
      </c>
      <c r="H8896" s="78">
        <v>45992</v>
      </c>
      <c r="I8896" s="69">
        <v>12371175.17</v>
      </c>
      <c r="J8896" s="70">
        <v>65</v>
      </c>
      <c r="K8896" s="71">
        <v>0.66300000000000003</v>
      </c>
      <c r="L8896" s="70">
        <v>0</v>
      </c>
      <c r="M8896" s="71">
        <v>0.40300000000000002</v>
      </c>
      <c r="N8896" s="72"/>
      <c r="O8896" s="73">
        <f>MIN(1,MAX(0,(1/(1+EXP(-(Assumptions!$B$5 + Assumptions!$B$6*$N8896))))*Assumptions!$B$3))</f>
        <v>3.9165722796764356E-2</v>
      </c>
      <c r="P8896" s="73">
        <f>VLOOKUP($F8896,Assumptions!$A$23:$B$27,2,FALSE)*Assumptions!$B$4</f>
        <v>0.35</v>
      </c>
      <c r="Q8896" s="74">
        <f t="shared" si="276"/>
        <v>169584.10608245194</v>
      </c>
      <c r="R8896" s="75" t="str">
        <f>IF($O8896&lt;Assumptions!$B$17,"A",IF($O8896&lt;Assumptions!$B$18,"B",IF($O8896&lt;Assumptions!$B$19,"C",IF($O8896&lt;Assumptions!$B$20,"D","E"))))</f>
        <v>B</v>
      </c>
      <c r="S8896" s="75">
        <f t="shared" si="277"/>
        <v>0</v>
      </c>
    </row>
    <row r="8897" spans="1:19" ht="17.399999999999999" x14ac:dyDescent="0.3">
      <c r="A8897" s="39" t="s">
        <v>1331</v>
      </c>
      <c r="B8897" s="39" t="s">
        <v>51</v>
      </c>
      <c r="C8897" s="39" t="s">
        <v>190</v>
      </c>
      <c r="D8897" s="39" t="s">
        <v>38</v>
      </c>
      <c r="E8897" s="70" t="s">
        <v>27</v>
      </c>
      <c r="F8897" s="70" t="s">
        <v>36</v>
      </c>
      <c r="G8897" s="78">
        <v>43936</v>
      </c>
      <c r="H8897" s="78">
        <v>45658</v>
      </c>
      <c r="I8897" s="69">
        <v>85771105.629999995</v>
      </c>
      <c r="J8897" s="70">
        <v>0</v>
      </c>
      <c r="K8897" s="71">
        <v>0.98299999999999998</v>
      </c>
      <c r="L8897" s="70">
        <v>0</v>
      </c>
      <c r="M8897" s="71">
        <v>0.85599999999999998</v>
      </c>
      <c r="N8897" s="72"/>
      <c r="O8897" s="73">
        <f>MIN(1,MAX(0,(1/(1+EXP(-(Assumptions!$B$5 + Assumptions!$B$6*$N8897))))*Assumptions!$B$3))</f>
        <v>3.9165722796764356E-2</v>
      </c>
      <c r="P8897" s="73">
        <f>VLOOKUP($F8897,Assumptions!$A$23:$B$27,2,FALSE)*Assumptions!$B$4</f>
        <v>0.55000000000000004</v>
      </c>
      <c r="Q8897" s="74">
        <f t="shared" ref="Q8897:Q8960" si="278">$I8897*$O8897*$P8897</f>
        <v>1847608.040892116</v>
      </c>
      <c r="R8897" s="75" t="str">
        <f>IF($O8897&lt;Assumptions!$B$17,"A",IF($O8897&lt;Assumptions!$B$18,"B",IF($O8897&lt;Assumptions!$B$19,"C",IF($O8897&lt;Assumptions!$B$20,"D","E"))))</f>
        <v>B</v>
      </c>
      <c r="S8897" s="75">
        <f t="shared" ref="S8897:S8960" si="279">--($J8897&gt;=180)</f>
        <v>0</v>
      </c>
    </row>
    <row r="8898" spans="1:19" ht="17.399999999999999" x14ac:dyDescent="0.3">
      <c r="A8898" s="39" t="s">
        <v>1331</v>
      </c>
      <c r="B8898" s="39" t="s">
        <v>51</v>
      </c>
      <c r="C8898" s="39" t="s">
        <v>190</v>
      </c>
      <c r="D8898" s="39" t="s">
        <v>38</v>
      </c>
      <c r="E8898" s="70" t="s">
        <v>27</v>
      </c>
      <c r="F8898" s="70" t="s">
        <v>36</v>
      </c>
      <c r="G8898" s="78">
        <v>43936</v>
      </c>
      <c r="H8898" s="78">
        <v>45689</v>
      </c>
      <c r="I8898" s="69">
        <v>84113204.489999995</v>
      </c>
      <c r="J8898" s="70">
        <v>0</v>
      </c>
      <c r="K8898" s="71">
        <v>0.998</v>
      </c>
      <c r="L8898" s="70">
        <v>0</v>
      </c>
      <c r="M8898" s="71">
        <v>0.85599999999999998</v>
      </c>
      <c r="N8898" s="72"/>
      <c r="O8898" s="73">
        <f>MIN(1,MAX(0,(1/(1+EXP(-(Assumptions!$B$5 + Assumptions!$B$6*$N8898))))*Assumptions!$B$3))</f>
        <v>3.9165722796764356E-2</v>
      </c>
      <c r="P8898" s="73">
        <f>VLOOKUP($F8898,Assumptions!$A$23:$B$27,2,FALSE)*Assumptions!$B$4</f>
        <v>0.55000000000000004</v>
      </c>
      <c r="Q8898" s="74">
        <f t="shared" si="278"/>
        <v>1811894.9478315923</v>
      </c>
      <c r="R8898" s="75" t="str">
        <f>IF($O8898&lt;Assumptions!$B$17,"A",IF($O8898&lt;Assumptions!$B$18,"B",IF($O8898&lt;Assumptions!$B$19,"C",IF($O8898&lt;Assumptions!$B$20,"D","E"))))</f>
        <v>B</v>
      </c>
      <c r="S8898" s="75">
        <f t="shared" si="279"/>
        <v>0</v>
      </c>
    </row>
    <row r="8899" spans="1:19" ht="17.399999999999999" x14ac:dyDescent="0.3">
      <c r="A8899" s="39" t="s">
        <v>1331</v>
      </c>
      <c r="B8899" s="39" t="s">
        <v>51</v>
      </c>
      <c r="C8899" s="39" t="s">
        <v>190</v>
      </c>
      <c r="D8899" s="39" t="s">
        <v>38</v>
      </c>
      <c r="E8899" s="70" t="s">
        <v>27</v>
      </c>
      <c r="F8899" s="70" t="s">
        <v>36</v>
      </c>
      <c r="G8899" s="78">
        <v>43936</v>
      </c>
      <c r="H8899" s="78">
        <v>45717</v>
      </c>
      <c r="I8899" s="69">
        <v>82544782.349999994</v>
      </c>
      <c r="J8899" s="70">
        <v>0</v>
      </c>
      <c r="K8899" s="71">
        <v>1.0169999999999999</v>
      </c>
      <c r="L8899" s="70">
        <v>0</v>
      </c>
      <c r="M8899" s="71">
        <v>0.85599999999999998</v>
      </c>
      <c r="N8899" s="72"/>
      <c r="O8899" s="73">
        <f>MIN(1,MAX(0,(1/(1+EXP(-(Assumptions!$B$5 + Assumptions!$B$6*$N8899))))*Assumptions!$B$3))</f>
        <v>3.9165722796764356E-2</v>
      </c>
      <c r="P8899" s="73">
        <f>VLOOKUP($F8899,Assumptions!$A$23:$B$27,2,FALSE)*Assumptions!$B$4</f>
        <v>0.55000000000000004</v>
      </c>
      <c r="Q8899" s="74">
        <f t="shared" si="278"/>
        <v>1778109.3351116409</v>
      </c>
      <c r="R8899" s="75" t="str">
        <f>IF($O8899&lt;Assumptions!$B$17,"A",IF($O8899&lt;Assumptions!$B$18,"B",IF($O8899&lt;Assumptions!$B$19,"C",IF($O8899&lt;Assumptions!$B$20,"D","E"))))</f>
        <v>B</v>
      </c>
      <c r="S8899" s="75">
        <f t="shared" si="279"/>
        <v>0</v>
      </c>
    </row>
    <row r="8900" spans="1:19" ht="17.399999999999999" x14ac:dyDescent="0.3">
      <c r="A8900" s="39" t="s">
        <v>1331</v>
      </c>
      <c r="B8900" s="39" t="s">
        <v>51</v>
      </c>
      <c r="C8900" s="39" t="s">
        <v>190</v>
      </c>
      <c r="D8900" s="39" t="s">
        <v>38</v>
      </c>
      <c r="E8900" s="70" t="s">
        <v>27</v>
      </c>
      <c r="F8900" s="70" t="s">
        <v>36</v>
      </c>
      <c r="G8900" s="78">
        <v>43936</v>
      </c>
      <c r="H8900" s="78">
        <v>45748</v>
      </c>
      <c r="I8900" s="69">
        <v>81367424.439999998</v>
      </c>
      <c r="J8900" s="70">
        <v>0</v>
      </c>
      <c r="K8900" s="71">
        <v>1.071</v>
      </c>
      <c r="L8900" s="70">
        <v>0</v>
      </c>
      <c r="M8900" s="71">
        <v>0.85599999999999998</v>
      </c>
      <c r="N8900" s="72"/>
      <c r="O8900" s="73">
        <f>MIN(1,MAX(0,(1/(1+EXP(-(Assumptions!$B$5 + Assumptions!$B$6*$N8900))))*Assumptions!$B$3))</f>
        <v>3.9165722796764356E-2</v>
      </c>
      <c r="P8900" s="73">
        <f>VLOOKUP($F8900,Assumptions!$A$23:$B$27,2,FALSE)*Assumptions!$B$4</f>
        <v>0.55000000000000004</v>
      </c>
      <c r="Q8900" s="74">
        <f t="shared" si="278"/>
        <v>1752747.6946670401</v>
      </c>
      <c r="R8900" s="75" t="str">
        <f>IF($O8900&lt;Assumptions!$B$17,"A",IF($O8900&lt;Assumptions!$B$18,"B",IF($O8900&lt;Assumptions!$B$19,"C",IF($O8900&lt;Assumptions!$B$20,"D","E"))))</f>
        <v>B</v>
      </c>
      <c r="S8900" s="75">
        <f t="shared" si="279"/>
        <v>0</v>
      </c>
    </row>
    <row r="8901" spans="1:19" ht="17.399999999999999" x14ac:dyDescent="0.3">
      <c r="A8901" s="39" t="s">
        <v>1331</v>
      </c>
      <c r="B8901" s="39" t="s">
        <v>51</v>
      </c>
      <c r="C8901" s="39" t="s">
        <v>190</v>
      </c>
      <c r="D8901" s="39" t="s">
        <v>38</v>
      </c>
      <c r="E8901" s="70" t="s">
        <v>27</v>
      </c>
      <c r="F8901" s="70" t="s">
        <v>36</v>
      </c>
      <c r="G8901" s="78">
        <v>43936</v>
      </c>
      <c r="H8901" s="78">
        <v>45778</v>
      </c>
      <c r="I8901" s="69">
        <v>80125162.040000007</v>
      </c>
      <c r="J8901" s="70">
        <v>0</v>
      </c>
      <c r="K8901" s="71">
        <v>1.1180000000000001</v>
      </c>
      <c r="L8901" s="70">
        <v>0</v>
      </c>
      <c r="M8901" s="71">
        <v>0.85599999999999998</v>
      </c>
      <c r="N8901" s="72"/>
      <c r="O8901" s="73">
        <f>MIN(1,MAX(0,(1/(1+EXP(-(Assumptions!$B$5 + Assumptions!$B$6*$N8901))))*Assumptions!$B$3))</f>
        <v>3.9165722796764356E-2</v>
      </c>
      <c r="P8901" s="73">
        <f>VLOOKUP($F8901,Assumptions!$A$23:$B$27,2,FALSE)*Assumptions!$B$4</f>
        <v>0.55000000000000004</v>
      </c>
      <c r="Q8901" s="74">
        <f t="shared" si="278"/>
        <v>1725987.9370274567</v>
      </c>
      <c r="R8901" s="75" t="str">
        <f>IF($O8901&lt;Assumptions!$B$17,"A",IF($O8901&lt;Assumptions!$B$18,"B",IF($O8901&lt;Assumptions!$B$19,"C",IF($O8901&lt;Assumptions!$B$20,"D","E"))))</f>
        <v>B</v>
      </c>
      <c r="S8901" s="75">
        <f t="shared" si="279"/>
        <v>0</v>
      </c>
    </row>
    <row r="8902" spans="1:19" ht="17.399999999999999" x14ac:dyDescent="0.3">
      <c r="A8902" s="39" t="s">
        <v>1331</v>
      </c>
      <c r="B8902" s="39" t="s">
        <v>51</v>
      </c>
      <c r="C8902" s="39" t="s">
        <v>190</v>
      </c>
      <c r="D8902" s="39" t="s">
        <v>38</v>
      </c>
      <c r="E8902" s="70" t="s">
        <v>27</v>
      </c>
      <c r="F8902" s="70" t="s">
        <v>36</v>
      </c>
      <c r="G8902" s="78">
        <v>43936</v>
      </c>
      <c r="H8902" s="78">
        <v>45809</v>
      </c>
      <c r="I8902" s="69">
        <v>78754889.370000005</v>
      </c>
      <c r="J8902" s="70">
        <v>0</v>
      </c>
      <c r="K8902" s="71">
        <v>1.1439999999999999</v>
      </c>
      <c r="L8902" s="70">
        <v>0</v>
      </c>
      <c r="M8902" s="71">
        <v>0.85599999999999998</v>
      </c>
      <c r="N8902" s="72"/>
      <c r="O8902" s="73">
        <f>MIN(1,MAX(0,(1/(1+EXP(-(Assumptions!$B$5 + Assumptions!$B$6*$N8902))))*Assumptions!$B$3))</f>
        <v>3.9165722796764356E-2</v>
      </c>
      <c r="P8902" s="73">
        <f>VLOOKUP($F8902,Assumptions!$A$23:$B$27,2,FALSE)*Assumptions!$B$4</f>
        <v>0.55000000000000004</v>
      </c>
      <c r="Q8902" s="74">
        <f t="shared" si="278"/>
        <v>1696470.6912753955</v>
      </c>
      <c r="R8902" s="75" t="str">
        <f>IF($O8902&lt;Assumptions!$B$17,"A",IF($O8902&lt;Assumptions!$B$18,"B",IF($O8902&lt;Assumptions!$B$19,"C",IF($O8902&lt;Assumptions!$B$20,"D","E"))))</f>
        <v>B</v>
      </c>
      <c r="S8902" s="75">
        <f t="shared" si="279"/>
        <v>0</v>
      </c>
    </row>
    <row r="8903" spans="1:19" ht="17.399999999999999" x14ac:dyDescent="0.3">
      <c r="A8903" s="39" t="s">
        <v>1331</v>
      </c>
      <c r="B8903" s="39" t="s">
        <v>51</v>
      </c>
      <c r="C8903" s="39" t="s">
        <v>190</v>
      </c>
      <c r="D8903" s="39" t="s">
        <v>38</v>
      </c>
      <c r="E8903" s="70" t="s">
        <v>27</v>
      </c>
      <c r="F8903" s="70" t="s">
        <v>36</v>
      </c>
      <c r="G8903" s="78">
        <v>43936</v>
      </c>
      <c r="H8903" s="78">
        <v>45839</v>
      </c>
      <c r="I8903" s="69">
        <v>77296255.870000005</v>
      </c>
      <c r="J8903" s="70">
        <v>0</v>
      </c>
      <c r="K8903" s="71">
        <v>1.0589999999999999</v>
      </c>
      <c r="L8903" s="70">
        <v>0</v>
      </c>
      <c r="M8903" s="71">
        <v>0.85599999999999998</v>
      </c>
      <c r="N8903" s="72"/>
      <c r="O8903" s="73">
        <f>MIN(1,MAX(0,(1/(1+EXP(-(Assumptions!$B$5 + Assumptions!$B$6*$N8903))))*Assumptions!$B$3))</f>
        <v>3.9165722796764356E-2</v>
      </c>
      <c r="P8903" s="73">
        <f>VLOOKUP($F8903,Assumptions!$A$23:$B$27,2,FALSE)*Assumptions!$B$4</f>
        <v>0.55000000000000004</v>
      </c>
      <c r="Q8903" s="74">
        <f t="shared" si="278"/>
        <v>1665050.0518477045</v>
      </c>
      <c r="R8903" s="75" t="str">
        <f>IF($O8903&lt;Assumptions!$B$17,"A",IF($O8903&lt;Assumptions!$B$18,"B",IF($O8903&lt;Assumptions!$B$19,"C",IF($O8903&lt;Assumptions!$B$20,"D","E"))))</f>
        <v>B</v>
      </c>
      <c r="S8903" s="75">
        <f t="shared" si="279"/>
        <v>0</v>
      </c>
    </row>
    <row r="8904" spans="1:19" ht="17.399999999999999" x14ac:dyDescent="0.3">
      <c r="A8904" s="39" t="s">
        <v>1331</v>
      </c>
      <c r="B8904" s="39" t="s">
        <v>51</v>
      </c>
      <c r="C8904" s="39" t="s">
        <v>190</v>
      </c>
      <c r="D8904" s="39" t="s">
        <v>38</v>
      </c>
      <c r="E8904" s="70" t="s">
        <v>27</v>
      </c>
      <c r="F8904" s="70" t="s">
        <v>36</v>
      </c>
      <c r="G8904" s="78">
        <v>43936</v>
      </c>
      <c r="H8904" s="78">
        <v>45870</v>
      </c>
      <c r="I8904" s="69">
        <v>75698415.030000001</v>
      </c>
      <c r="J8904" s="70">
        <v>0</v>
      </c>
      <c r="K8904" s="71">
        <v>1.143</v>
      </c>
      <c r="L8904" s="70">
        <v>0</v>
      </c>
      <c r="M8904" s="71">
        <v>0.85599999999999998</v>
      </c>
      <c r="N8904" s="72"/>
      <c r="O8904" s="73">
        <f>MIN(1,MAX(0,(1/(1+EXP(-(Assumptions!$B$5 + Assumptions!$B$6*$N8904))))*Assumptions!$B$3))</f>
        <v>3.9165722796764356E-2</v>
      </c>
      <c r="P8904" s="73">
        <f>VLOOKUP($F8904,Assumptions!$A$23:$B$27,2,FALSE)*Assumptions!$B$4</f>
        <v>0.55000000000000004</v>
      </c>
      <c r="Q8904" s="74">
        <f t="shared" si="278"/>
        <v>1630630.7265706705</v>
      </c>
      <c r="R8904" s="75" t="str">
        <f>IF($O8904&lt;Assumptions!$B$17,"A",IF($O8904&lt;Assumptions!$B$18,"B",IF($O8904&lt;Assumptions!$B$19,"C",IF($O8904&lt;Assumptions!$B$20,"D","E"))))</f>
        <v>B</v>
      </c>
      <c r="S8904" s="75">
        <f t="shared" si="279"/>
        <v>0</v>
      </c>
    </row>
    <row r="8905" spans="1:19" ht="17.399999999999999" x14ac:dyDescent="0.3">
      <c r="A8905" s="39" t="s">
        <v>1331</v>
      </c>
      <c r="B8905" s="39" t="s">
        <v>51</v>
      </c>
      <c r="C8905" s="39" t="s">
        <v>190</v>
      </c>
      <c r="D8905" s="39" t="s">
        <v>38</v>
      </c>
      <c r="E8905" s="70" t="s">
        <v>27</v>
      </c>
      <c r="F8905" s="70" t="s">
        <v>36</v>
      </c>
      <c r="G8905" s="78">
        <v>43936</v>
      </c>
      <c r="H8905" s="78">
        <v>45901</v>
      </c>
      <c r="I8905" s="69">
        <v>74491306.25</v>
      </c>
      <c r="J8905" s="70">
        <v>0</v>
      </c>
      <c r="K8905" s="71">
        <v>1.099</v>
      </c>
      <c r="L8905" s="70">
        <v>0</v>
      </c>
      <c r="M8905" s="71">
        <v>0.85599999999999998</v>
      </c>
      <c r="N8905" s="72"/>
      <c r="O8905" s="73">
        <f>MIN(1,MAX(0,(1/(1+EXP(-(Assumptions!$B$5 + Assumptions!$B$6*$N8905))))*Assumptions!$B$3))</f>
        <v>3.9165722796764356E-2</v>
      </c>
      <c r="P8905" s="73">
        <f>VLOOKUP($F8905,Assumptions!$A$23:$B$27,2,FALSE)*Assumptions!$B$4</f>
        <v>0.55000000000000004</v>
      </c>
      <c r="Q8905" s="74">
        <f t="shared" si="278"/>
        <v>1604628.2182460092</v>
      </c>
      <c r="R8905" s="75" t="str">
        <f>IF($O8905&lt;Assumptions!$B$17,"A",IF($O8905&lt;Assumptions!$B$18,"B",IF($O8905&lt;Assumptions!$B$19,"C",IF($O8905&lt;Assumptions!$B$20,"D","E"))))</f>
        <v>B</v>
      </c>
      <c r="S8905" s="75">
        <f t="shared" si="279"/>
        <v>0</v>
      </c>
    </row>
    <row r="8906" spans="1:19" ht="17.399999999999999" x14ac:dyDescent="0.3">
      <c r="A8906" s="39" t="s">
        <v>1331</v>
      </c>
      <c r="B8906" s="39" t="s">
        <v>51</v>
      </c>
      <c r="C8906" s="39" t="s">
        <v>190</v>
      </c>
      <c r="D8906" s="39" t="s">
        <v>38</v>
      </c>
      <c r="E8906" s="70" t="s">
        <v>27</v>
      </c>
      <c r="F8906" s="70" t="s">
        <v>36</v>
      </c>
      <c r="G8906" s="78">
        <v>43936</v>
      </c>
      <c r="H8906" s="78">
        <v>45931</v>
      </c>
      <c r="I8906" s="69">
        <v>73436083.5</v>
      </c>
      <c r="J8906" s="70">
        <v>0</v>
      </c>
      <c r="K8906" s="71">
        <v>0.96599999999999997</v>
      </c>
      <c r="L8906" s="70">
        <v>0</v>
      </c>
      <c r="M8906" s="71">
        <v>0.85599999999999998</v>
      </c>
      <c r="N8906" s="72"/>
      <c r="O8906" s="73">
        <f>MIN(1,MAX(0,(1/(1+EXP(-(Assumptions!$B$5 + Assumptions!$B$6*$N8906))))*Assumptions!$B$3))</f>
        <v>3.9165722796764356E-2</v>
      </c>
      <c r="P8906" s="73">
        <f>VLOOKUP($F8906,Assumptions!$A$23:$B$27,2,FALSE)*Assumptions!$B$4</f>
        <v>0.55000000000000004</v>
      </c>
      <c r="Q8906" s="74">
        <f t="shared" si="278"/>
        <v>1581897.5093025726</v>
      </c>
      <c r="R8906" s="75" t="str">
        <f>IF($O8906&lt;Assumptions!$B$17,"A",IF($O8906&lt;Assumptions!$B$18,"B",IF($O8906&lt;Assumptions!$B$19,"C",IF($O8906&lt;Assumptions!$B$20,"D","E"))))</f>
        <v>B</v>
      </c>
      <c r="S8906" s="75">
        <f t="shared" si="279"/>
        <v>0</v>
      </c>
    </row>
    <row r="8907" spans="1:19" ht="17.399999999999999" x14ac:dyDescent="0.3">
      <c r="A8907" s="39" t="s">
        <v>1331</v>
      </c>
      <c r="B8907" s="39" t="s">
        <v>51</v>
      </c>
      <c r="C8907" s="39" t="s">
        <v>190</v>
      </c>
      <c r="D8907" s="39" t="s">
        <v>38</v>
      </c>
      <c r="E8907" s="70" t="s">
        <v>27</v>
      </c>
      <c r="F8907" s="70" t="s">
        <v>36</v>
      </c>
      <c r="G8907" s="78">
        <v>43936</v>
      </c>
      <c r="H8907" s="78">
        <v>45962</v>
      </c>
      <c r="I8907" s="69">
        <v>72270067.319999993</v>
      </c>
      <c r="J8907" s="70">
        <v>0</v>
      </c>
      <c r="K8907" s="71">
        <v>0.96399999999999997</v>
      </c>
      <c r="L8907" s="70">
        <v>0</v>
      </c>
      <c r="M8907" s="71">
        <v>0.85599999999999998</v>
      </c>
      <c r="N8907" s="72"/>
      <c r="O8907" s="73">
        <f>MIN(1,MAX(0,(1/(1+EXP(-(Assumptions!$B$5 + Assumptions!$B$6*$N8907))))*Assumptions!$B$3))</f>
        <v>3.9165722796764356E-2</v>
      </c>
      <c r="P8907" s="73">
        <f>VLOOKUP($F8907,Assumptions!$A$23:$B$27,2,FALSE)*Assumptions!$B$4</f>
        <v>0.55000000000000004</v>
      </c>
      <c r="Q8907" s="74">
        <f t="shared" si="278"/>
        <v>1556780.1827372403</v>
      </c>
      <c r="R8907" s="75" t="str">
        <f>IF($O8907&lt;Assumptions!$B$17,"A",IF($O8907&lt;Assumptions!$B$18,"B",IF($O8907&lt;Assumptions!$B$19,"C",IF($O8907&lt;Assumptions!$B$20,"D","E"))))</f>
        <v>B</v>
      </c>
      <c r="S8907" s="75">
        <f t="shared" si="279"/>
        <v>0</v>
      </c>
    </row>
    <row r="8908" spans="1:19" ht="17.399999999999999" x14ac:dyDescent="0.3">
      <c r="A8908" s="39" t="s">
        <v>1331</v>
      </c>
      <c r="B8908" s="39" t="s">
        <v>51</v>
      </c>
      <c r="C8908" s="39" t="s">
        <v>190</v>
      </c>
      <c r="D8908" s="39" t="s">
        <v>38</v>
      </c>
      <c r="E8908" s="70" t="s">
        <v>27</v>
      </c>
      <c r="F8908" s="70" t="s">
        <v>36</v>
      </c>
      <c r="G8908" s="78">
        <v>43936</v>
      </c>
      <c r="H8908" s="78">
        <v>45992</v>
      </c>
      <c r="I8908" s="69">
        <v>70899257.200000003</v>
      </c>
      <c r="J8908" s="70">
        <v>0</v>
      </c>
      <c r="K8908" s="71">
        <v>0.97199999999999998</v>
      </c>
      <c r="L8908" s="70">
        <v>0</v>
      </c>
      <c r="M8908" s="71">
        <v>0.85599999999999998</v>
      </c>
      <c r="N8908" s="72"/>
      <c r="O8908" s="73">
        <f>MIN(1,MAX(0,(1/(1+EXP(-(Assumptions!$B$5 + Assumptions!$B$6*$N8908))))*Assumptions!$B$3))</f>
        <v>3.9165722796764356E-2</v>
      </c>
      <c r="P8908" s="73">
        <f>VLOOKUP($F8908,Assumptions!$A$23:$B$27,2,FALSE)*Assumptions!$B$4</f>
        <v>0.55000000000000004</v>
      </c>
      <c r="Q8908" s="74">
        <f t="shared" si="278"/>
        <v>1527251.359695435</v>
      </c>
      <c r="R8908" s="75" t="str">
        <f>IF($O8908&lt;Assumptions!$B$17,"A",IF($O8908&lt;Assumptions!$B$18,"B",IF($O8908&lt;Assumptions!$B$19,"C",IF($O8908&lt;Assumptions!$B$20,"D","E"))))</f>
        <v>B</v>
      </c>
      <c r="S8908" s="75">
        <f t="shared" si="279"/>
        <v>0</v>
      </c>
    </row>
    <row r="8909" spans="1:19" ht="17.399999999999999" x14ac:dyDescent="0.3">
      <c r="A8909" s="39" t="s">
        <v>1332</v>
      </c>
      <c r="B8909" s="39" t="s">
        <v>41</v>
      </c>
      <c r="C8909" s="39" t="s">
        <v>144</v>
      </c>
      <c r="D8909" s="39" t="s">
        <v>30</v>
      </c>
      <c r="E8909" s="70" t="s">
        <v>39</v>
      </c>
      <c r="F8909" s="70" t="s">
        <v>32</v>
      </c>
      <c r="G8909" s="78">
        <v>45859</v>
      </c>
      <c r="H8909" s="78">
        <v>45839</v>
      </c>
      <c r="I8909" s="69">
        <v>18207379.280000001</v>
      </c>
      <c r="J8909" s="70">
        <v>0</v>
      </c>
      <c r="K8909" s="71">
        <v>0.97199999999999998</v>
      </c>
      <c r="L8909" s="70">
        <v>0</v>
      </c>
      <c r="M8909" s="71">
        <v>0.76800000000000002</v>
      </c>
      <c r="N8909" s="72"/>
      <c r="O8909" s="73">
        <f>MIN(1,MAX(0,(1/(1+EXP(-(Assumptions!$B$5 + Assumptions!$B$6*$N8909))))*Assumptions!$B$3))</f>
        <v>3.9165722796764356E-2</v>
      </c>
      <c r="P8909" s="73">
        <f>VLOOKUP($F8909,Assumptions!$A$23:$B$27,2,FALSE)*Assumptions!$B$4</f>
        <v>0.5</v>
      </c>
      <c r="Q8909" s="74">
        <f t="shared" si="278"/>
        <v>356552.58486801549</v>
      </c>
      <c r="R8909" s="75" t="str">
        <f>IF($O8909&lt;Assumptions!$B$17,"A",IF($O8909&lt;Assumptions!$B$18,"B",IF($O8909&lt;Assumptions!$B$19,"C",IF($O8909&lt;Assumptions!$B$20,"D","E"))))</f>
        <v>B</v>
      </c>
      <c r="S8909" s="75">
        <f t="shared" si="279"/>
        <v>0</v>
      </c>
    </row>
    <row r="8910" spans="1:19" ht="17.399999999999999" x14ac:dyDescent="0.3">
      <c r="A8910" s="39" t="s">
        <v>1332</v>
      </c>
      <c r="B8910" s="39" t="s">
        <v>41</v>
      </c>
      <c r="C8910" s="39" t="s">
        <v>144</v>
      </c>
      <c r="D8910" s="39" t="s">
        <v>30</v>
      </c>
      <c r="E8910" s="70" t="s">
        <v>39</v>
      </c>
      <c r="F8910" s="70" t="s">
        <v>32</v>
      </c>
      <c r="G8910" s="78">
        <v>45859</v>
      </c>
      <c r="H8910" s="78">
        <v>45870</v>
      </c>
      <c r="I8910" s="69">
        <v>17770228.170000002</v>
      </c>
      <c r="J8910" s="70">
        <v>0</v>
      </c>
      <c r="K8910" s="71">
        <v>1.0509999999999999</v>
      </c>
      <c r="L8910" s="70">
        <v>0</v>
      </c>
      <c r="M8910" s="71">
        <v>0.76800000000000002</v>
      </c>
      <c r="N8910" s="72"/>
      <c r="O8910" s="73">
        <f>MIN(1,MAX(0,(1/(1+EXP(-(Assumptions!$B$5 + Assumptions!$B$6*$N8910))))*Assumptions!$B$3))</f>
        <v>3.9165722796764356E-2</v>
      </c>
      <c r="P8910" s="73">
        <f>VLOOKUP($F8910,Assumptions!$A$23:$B$27,2,FALSE)*Assumptions!$B$4</f>
        <v>0.5</v>
      </c>
      <c r="Q8910" s="74">
        <f t="shared" si="278"/>
        <v>347991.91527073662</v>
      </c>
      <c r="R8910" s="75" t="str">
        <f>IF($O8910&lt;Assumptions!$B$17,"A",IF($O8910&lt;Assumptions!$B$18,"B",IF($O8910&lt;Assumptions!$B$19,"C",IF($O8910&lt;Assumptions!$B$20,"D","E"))))</f>
        <v>B</v>
      </c>
      <c r="S8910" s="75">
        <f t="shared" si="279"/>
        <v>0</v>
      </c>
    </row>
    <row r="8911" spans="1:19" ht="17.399999999999999" x14ac:dyDescent="0.3">
      <c r="A8911" s="39" t="s">
        <v>1332</v>
      </c>
      <c r="B8911" s="39" t="s">
        <v>41</v>
      </c>
      <c r="C8911" s="39" t="s">
        <v>144</v>
      </c>
      <c r="D8911" s="39" t="s">
        <v>30</v>
      </c>
      <c r="E8911" s="70" t="s">
        <v>39</v>
      </c>
      <c r="F8911" s="70" t="s">
        <v>32</v>
      </c>
      <c r="G8911" s="78">
        <v>45859</v>
      </c>
      <c r="H8911" s="78">
        <v>45901</v>
      </c>
      <c r="I8911" s="69">
        <v>17309598.949999999</v>
      </c>
      <c r="J8911" s="70">
        <v>0</v>
      </c>
      <c r="K8911" s="71">
        <v>1.105</v>
      </c>
      <c r="L8911" s="70">
        <v>0</v>
      </c>
      <c r="M8911" s="71">
        <v>0.76800000000000002</v>
      </c>
      <c r="N8911" s="72"/>
      <c r="O8911" s="73">
        <f>MIN(1,MAX(0,(1/(1+EXP(-(Assumptions!$B$5 + Assumptions!$B$6*$N8911))))*Assumptions!$B$3))</f>
        <v>3.9165722796764356E-2</v>
      </c>
      <c r="P8911" s="73">
        <f>VLOOKUP($F8911,Assumptions!$A$23:$B$27,2,FALSE)*Assumptions!$B$4</f>
        <v>0.5</v>
      </c>
      <c r="Q8911" s="74">
        <f t="shared" si="278"/>
        <v>338971.47709943168</v>
      </c>
      <c r="R8911" s="75" t="str">
        <f>IF($O8911&lt;Assumptions!$B$17,"A",IF($O8911&lt;Assumptions!$B$18,"B",IF($O8911&lt;Assumptions!$B$19,"C",IF($O8911&lt;Assumptions!$B$20,"D","E"))))</f>
        <v>B</v>
      </c>
      <c r="S8911" s="75">
        <f t="shared" si="279"/>
        <v>0</v>
      </c>
    </row>
    <row r="8912" spans="1:19" ht="17.399999999999999" x14ac:dyDescent="0.3">
      <c r="A8912" s="39" t="s">
        <v>1332</v>
      </c>
      <c r="B8912" s="39" t="s">
        <v>41</v>
      </c>
      <c r="C8912" s="39" t="s">
        <v>144</v>
      </c>
      <c r="D8912" s="39" t="s">
        <v>30</v>
      </c>
      <c r="E8912" s="70" t="s">
        <v>39</v>
      </c>
      <c r="F8912" s="70" t="s">
        <v>32</v>
      </c>
      <c r="G8912" s="78">
        <v>45859</v>
      </c>
      <c r="H8912" s="78">
        <v>45931</v>
      </c>
      <c r="I8912" s="69">
        <v>16909881.52</v>
      </c>
      <c r="J8912" s="70">
        <v>0</v>
      </c>
      <c r="K8912" s="71">
        <v>0.96699999999999997</v>
      </c>
      <c r="L8912" s="70">
        <v>0</v>
      </c>
      <c r="M8912" s="71">
        <v>0.76800000000000002</v>
      </c>
      <c r="N8912" s="72"/>
      <c r="O8912" s="73">
        <f>MIN(1,MAX(0,(1/(1+EXP(-(Assumptions!$B$5 + Assumptions!$B$6*$N8912))))*Assumptions!$B$3))</f>
        <v>3.9165722796764356E-2</v>
      </c>
      <c r="P8912" s="73">
        <f>VLOOKUP($F8912,Assumptions!$A$23:$B$27,2,FALSE)*Assumptions!$B$4</f>
        <v>0.5</v>
      </c>
      <c r="Q8912" s="74">
        <f t="shared" si="278"/>
        <v>331143.86606922414</v>
      </c>
      <c r="R8912" s="75" t="str">
        <f>IF($O8912&lt;Assumptions!$B$17,"A",IF($O8912&lt;Assumptions!$B$18,"B",IF($O8912&lt;Assumptions!$B$19,"C",IF($O8912&lt;Assumptions!$B$20,"D","E"))))</f>
        <v>B</v>
      </c>
      <c r="S8912" s="75">
        <f t="shared" si="279"/>
        <v>0</v>
      </c>
    </row>
    <row r="8913" spans="1:19" ht="17.399999999999999" x14ac:dyDescent="0.3">
      <c r="A8913" s="39" t="s">
        <v>1332</v>
      </c>
      <c r="B8913" s="39" t="s">
        <v>41</v>
      </c>
      <c r="C8913" s="39" t="s">
        <v>144</v>
      </c>
      <c r="D8913" s="39" t="s">
        <v>30</v>
      </c>
      <c r="E8913" s="70" t="s">
        <v>39</v>
      </c>
      <c r="F8913" s="70" t="s">
        <v>32</v>
      </c>
      <c r="G8913" s="78">
        <v>45859</v>
      </c>
      <c r="H8913" s="78">
        <v>45962</v>
      </c>
      <c r="I8913" s="69">
        <v>16497690.060000001</v>
      </c>
      <c r="J8913" s="70">
        <v>0</v>
      </c>
      <c r="K8913" s="71">
        <v>1.111</v>
      </c>
      <c r="L8913" s="70">
        <v>0</v>
      </c>
      <c r="M8913" s="71">
        <v>0.76800000000000002</v>
      </c>
      <c r="N8913" s="72"/>
      <c r="O8913" s="73">
        <f>MIN(1,MAX(0,(1/(1+EXP(-(Assumptions!$B$5 + Assumptions!$B$6*$N8913))))*Assumptions!$B$3))</f>
        <v>3.9165722796764356E-2</v>
      </c>
      <c r="P8913" s="73">
        <f>VLOOKUP($F8913,Assumptions!$A$23:$B$27,2,FALSE)*Assumptions!$B$4</f>
        <v>0.5</v>
      </c>
      <c r="Q8913" s="74">
        <f t="shared" si="278"/>
        <v>323071.97783844738</v>
      </c>
      <c r="R8913" s="75" t="str">
        <f>IF($O8913&lt;Assumptions!$B$17,"A",IF($O8913&lt;Assumptions!$B$18,"B",IF($O8913&lt;Assumptions!$B$19,"C",IF($O8913&lt;Assumptions!$B$20,"D","E"))))</f>
        <v>B</v>
      </c>
      <c r="S8913" s="75">
        <f t="shared" si="279"/>
        <v>0</v>
      </c>
    </row>
    <row r="8914" spans="1:19" ht="17.399999999999999" x14ac:dyDescent="0.3">
      <c r="A8914" s="39" t="s">
        <v>1332</v>
      </c>
      <c r="B8914" s="39" t="s">
        <v>41</v>
      </c>
      <c r="C8914" s="39" t="s">
        <v>144</v>
      </c>
      <c r="D8914" s="39" t="s">
        <v>30</v>
      </c>
      <c r="E8914" s="70" t="s">
        <v>39</v>
      </c>
      <c r="F8914" s="70" t="s">
        <v>32</v>
      </c>
      <c r="G8914" s="78">
        <v>45859</v>
      </c>
      <c r="H8914" s="78">
        <v>45992</v>
      </c>
      <c r="I8914" s="69">
        <v>16050087.470000001</v>
      </c>
      <c r="J8914" s="70">
        <v>0</v>
      </c>
      <c r="K8914" s="71">
        <v>1.1080000000000001</v>
      </c>
      <c r="L8914" s="70">
        <v>0</v>
      </c>
      <c r="M8914" s="71">
        <v>0.76800000000000002</v>
      </c>
      <c r="N8914" s="72"/>
      <c r="O8914" s="73">
        <f>MIN(1,MAX(0,(1/(1+EXP(-(Assumptions!$B$5 + Assumptions!$B$6*$N8914))))*Assumptions!$B$3))</f>
        <v>3.9165722796764356E-2</v>
      </c>
      <c r="P8914" s="73">
        <f>VLOOKUP($F8914,Assumptions!$A$23:$B$27,2,FALSE)*Assumptions!$B$4</f>
        <v>0.5</v>
      </c>
      <c r="Q8914" s="74">
        <f t="shared" si="278"/>
        <v>314306.63835692051</v>
      </c>
      <c r="R8914" s="75" t="str">
        <f>IF($O8914&lt;Assumptions!$B$17,"A",IF($O8914&lt;Assumptions!$B$18,"B",IF($O8914&lt;Assumptions!$B$19,"C",IF($O8914&lt;Assumptions!$B$20,"D","E"))))</f>
        <v>B</v>
      </c>
      <c r="S8914" s="75">
        <f t="shared" si="279"/>
        <v>0</v>
      </c>
    </row>
    <row r="8915" spans="1:19" ht="17.399999999999999" x14ac:dyDescent="0.3">
      <c r="A8915" s="39" t="s">
        <v>1334</v>
      </c>
      <c r="B8915" s="39" t="s">
        <v>84</v>
      </c>
      <c r="C8915" s="39" t="s">
        <v>144</v>
      </c>
      <c r="D8915" s="39" t="s">
        <v>26</v>
      </c>
      <c r="E8915" s="70" t="s">
        <v>49</v>
      </c>
      <c r="F8915" s="70" t="s">
        <v>28</v>
      </c>
      <c r="G8915" s="78">
        <v>43550</v>
      </c>
      <c r="H8915" s="78">
        <v>45658</v>
      </c>
      <c r="I8915" s="69">
        <v>15061581.99</v>
      </c>
      <c r="J8915" s="70">
        <v>185</v>
      </c>
      <c r="K8915" s="71">
        <v>0.25800000000000001</v>
      </c>
      <c r="L8915" s="70">
        <v>0</v>
      </c>
      <c r="M8915" s="71">
        <v>1.085</v>
      </c>
      <c r="N8915" s="72"/>
      <c r="O8915" s="73">
        <f>MIN(1,MAX(0,(1/(1+EXP(-(Assumptions!$B$5 + Assumptions!$B$6*$N8915))))*Assumptions!$B$3))</f>
        <v>3.9165722796764356E-2</v>
      </c>
      <c r="P8915" s="73">
        <f>VLOOKUP($F8915,Assumptions!$A$23:$B$27,2,FALSE)*Assumptions!$B$4</f>
        <v>0.35</v>
      </c>
      <c r="Q8915" s="74">
        <f t="shared" si="278"/>
        <v>206464.21078537742</v>
      </c>
      <c r="R8915" s="75" t="str">
        <f>IF($O8915&lt;Assumptions!$B$17,"A",IF($O8915&lt;Assumptions!$B$18,"B",IF($O8915&lt;Assumptions!$B$19,"C",IF($O8915&lt;Assumptions!$B$20,"D","E"))))</f>
        <v>B</v>
      </c>
      <c r="S8915" s="75">
        <f t="shared" si="279"/>
        <v>1</v>
      </c>
    </row>
    <row r="8916" spans="1:19" ht="17.399999999999999" x14ac:dyDescent="0.3">
      <c r="A8916" s="39" t="s">
        <v>1334</v>
      </c>
      <c r="B8916" s="39" t="s">
        <v>84</v>
      </c>
      <c r="C8916" s="39" t="s">
        <v>144</v>
      </c>
      <c r="D8916" s="39" t="s">
        <v>26</v>
      </c>
      <c r="E8916" s="70" t="s">
        <v>49</v>
      </c>
      <c r="F8916" s="70" t="s">
        <v>28</v>
      </c>
      <c r="G8916" s="78">
        <v>43550</v>
      </c>
      <c r="H8916" s="78">
        <v>45689</v>
      </c>
      <c r="I8916" s="69">
        <v>14660270.109999999</v>
      </c>
      <c r="J8916" s="70">
        <v>95</v>
      </c>
      <c r="K8916" s="71">
        <v>0.20599999999999999</v>
      </c>
      <c r="L8916" s="70">
        <v>0</v>
      </c>
      <c r="M8916" s="71">
        <v>1.085</v>
      </c>
      <c r="N8916" s="72"/>
      <c r="O8916" s="73">
        <f>MIN(1,MAX(0,(1/(1+EXP(-(Assumptions!$B$5 + Assumptions!$B$6*$N8916))))*Assumptions!$B$3))</f>
        <v>3.9165722796764356E-2</v>
      </c>
      <c r="P8916" s="73">
        <f>VLOOKUP($F8916,Assumptions!$A$23:$B$27,2,FALSE)*Assumptions!$B$4</f>
        <v>0.35</v>
      </c>
      <c r="Q8916" s="74">
        <f t="shared" si="278"/>
        <v>200963.02633888251</v>
      </c>
      <c r="R8916" s="75" t="str">
        <f>IF($O8916&lt;Assumptions!$B$17,"A",IF($O8916&lt;Assumptions!$B$18,"B",IF($O8916&lt;Assumptions!$B$19,"C",IF($O8916&lt;Assumptions!$B$20,"D","E"))))</f>
        <v>B</v>
      </c>
      <c r="S8916" s="75">
        <f t="shared" si="279"/>
        <v>0</v>
      </c>
    </row>
    <row r="8917" spans="1:19" ht="17.399999999999999" x14ac:dyDescent="0.3">
      <c r="A8917" s="39" t="s">
        <v>1334</v>
      </c>
      <c r="B8917" s="39" t="s">
        <v>84</v>
      </c>
      <c r="C8917" s="39" t="s">
        <v>144</v>
      </c>
      <c r="D8917" s="39" t="s">
        <v>26</v>
      </c>
      <c r="E8917" s="70" t="s">
        <v>49</v>
      </c>
      <c r="F8917" s="70" t="s">
        <v>28</v>
      </c>
      <c r="G8917" s="78">
        <v>43550</v>
      </c>
      <c r="H8917" s="78">
        <v>45717</v>
      </c>
      <c r="I8917" s="69">
        <v>14330378.73</v>
      </c>
      <c r="J8917" s="70">
        <v>0</v>
      </c>
      <c r="K8917" s="71">
        <v>0.98599999999999999</v>
      </c>
      <c r="L8917" s="70">
        <v>0</v>
      </c>
      <c r="M8917" s="71">
        <v>1.085</v>
      </c>
      <c r="N8917" s="72"/>
      <c r="O8917" s="73">
        <f>MIN(1,MAX(0,(1/(1+EXP(-(Assumptions!$B$5 + Assumptions!$B$6*$N8917))))*Assumptions!$B$3))</f>
        <v>3.9165722796764356E-2</v>
      </c>
      <c r="P8917" s="73">
        <f>VLOOKUP($F8917,Assumptions!$A$23:$B$27,2,FALSE)*Assumptions!$B$4</f>
        <v>0.35</v>
      </c>
      <c r="Q8917" s="74">
        <f t="shared" si="278"/>
        <v>196440.87431913981</v>
      </c>
      <c r="R8917" s="75" t="str">
        <f>IF($O8917&lt;Assumptions!$B$17,"A",IF($O8917&lt;Assumptions!$B$18,"B",IF($O8917&lt;Assumptions!$B$19,"C",IF($O8917&lt;Assumptions!$B$20,"D","E"))))</f>
        <v>B</v>
      </c>
      <c r="S8917" s="75">
        <f t="shared" si="279"/>
        <v>0</v>
      </c>
    </row>
    <row r="8918" spans="1:19" ht="17.399999999999999" x14ac:dyDescent="0.3">
      <c r="A8918" s="39" t="s">
        <v>1334</v>
      </c>
      <c r="B8918" s="39" t="s">
        <v>84</v>
      </c>
      <c r="C8918" s="39" t="s">
        <v>144</v>
      </c>
      <c r="D8918" s="39" t="s">
        <v>26</v>
      </c>
      <c r="E8918" s="70" t="s">
        <v>49</v>
      </c>
      <c r="F8918" s="70" t="s">
        <v>28</v>
      </c>
      <c r="G8918" s="78">
        <v>43550</v>
      </c>
      <c r="H8918" s="78">
        <v>45748</v>
      </c>
      <c r="I8918" s="69">
        <v>14008358.48</v>
      </c>
      <c r="J8918" s="70">
        <v>0</v>
      </c>
      <c r="K8918" s="71">
        <v>1.091</v>
      </c>
      <c r="L8918" s="70">
        <v>0</v>
      </c>
      <c r="M8918" s="71">
        <v>1.085</v>
      </c>
      <c r="N8918" s="72"/>
      <c r="O8918" s="73">
        <f>MIN(1,MAX(0,(1/(1+EXP(-(Assumptions!$B$5 + Assumptions!$B$6*$N8918))))*Assumptions!$B$3))</f>
        <v>3.9165722796764356E-2</v>
      </c>
      <c r="P8918" s="73">
        <f>VLOOKUP($F8918,Assumptions!$A$23:$B$27,2,FALSE)*Assumptions!$B$4</f>
        <v>0.35</v>
      </c>
      <c r="Q8918" s="74">
        <f t="shared" si="278"/>
        <v>192026.61977288412</v>
      </c>
      <c r="R8918" s="75" t="str">
        <f>IF($O8918&lt;Assumptions!$B$17,"A",IF($O8918&lt;Assumptions!$B$18,"B",IF($O8918&lt;Assumptions!$B$19,"C",IF($O8918&lt;Assumptions!$B$20,"D","E"))))</f>
        <v>B</v>
      </c>
      <c r="S8918" s="75">
        <f t="shared" si="279"/>
        <v>0</v>
      </c>
    </row>
    <row r="8919" spans="1:19" ht="17.399999999999999" x14ac:dyDescent="0.3">
      <c r="A8919" s="39" t="s">
        <v>1334</v>
      </c>
      <c r="B8919" s="39" t="s">
        <v>84</v>
      </c>
      <c r="C8919" s="39" t="s">
        <v>144</v>
      </c>
      <c r="D8919" s="39" t="s">
        <v>26</v>
      </c>
      <c r="E8919" s="70" t="s">
        <v>49</v>
      </c>
      <c r="F8919" s="70" t="s">
        <v>28</v>
      </c>
      <c r="G8919" s="78">
        <v>43550</v>
      </c>
      <c r="H8919" s="78">
        <v>45778</v>
      </c>
      <c r="I8919" s="69">
        <v>13640435.43</v>
      </c>
      <c r="J8919" s="70">
        <v>0</v>
      </c>
      <c r="K8919" s="71">
        <v>1.1459999999999999</v>
      </c>
      <c r="L8919" s="70">
        <v>0</v>
      </c>
      <c r="M8919" s="71">
        <v>1.085</v>
      </c>
      <c r="N8919" s="72"/>
      <c r="O8919" s="73">
        <f>MIN(1,MAX(0,(1/(1+EXP(-(Assumptions!$B$5 + Assumptions!$B$6*$N8919))))*Assumptions!$B$3))</f>
        <v>3.9165722796764356E-2</v>
      </c>
      <c r="P8919" s="73">
        <f>VLOOKUP($F8919,Assumptions!$A$23:$B$27,2,FALSE)*Assumptions!$B$4</f>
        <v>0.35</v>
      </c>
      <c r="Q8919" s="74">
        <f t="shared" si="278"/>
        <v>186983.12950749011</v>
      </c>
      <c r="R8919" s="75" t="str">
        <f>IF($O8919&lt;Assumptions!$B$17,"A",IF($O8919&lt;Assumptions!$B$18,"B",IF($O8919&lt;Assumptions!$B$19,"C",IF($O8919&lt;Assumptions!$B$20,"D","E"))))</f>
        <v>B</v>
      </c>
      <c r="S8919" s="75">
        <f t="shared" si="279"/>
        <v>0</v>
      </c>
    </row>
    <row r="8920" spans="1:19" ht="17.399999999999999" x14ac:dyDescent="0.3">
      <c r="A8920" s="39" t="s">
        <v>1334</v>
      </c>
      <c r="B8920" s="39" t="s">
        <v>84</v>
      </c>
      <c r="C8920" s="39" t="s">
        <v>144</v>
      </c>
      <c r="D8920" s="39" t="s">
        <v>26</v>
      </c>
      <c r="E8920" s="70" t="s">
        <v>49</v>
      </c>
      <c r="F8920" s="70" t="s">
        <v>28</v>
      </c>
      <c r="G8920" s="78">
        <v>43550</v>
      </c>
      <c r="H8920" s="78">
        <v>45809</v>
      </c>
      <c r="I8920" s="69">
        <v>13291127.66</v>
      </c>
      <c r="J8920" s="70">
        <v>65</v>
      </c>
      <c r="K8920" s="71">
        <v>0.59499999999999997</v>
      </c>
      <c r="L8920" s="70">
        <v>0</v>
      </c>
      <c r="M8920" s="71">
        <v>1.085</v>
      </c>
      <c r="N8920" s="72"/>
      <c r="O8920" s="73">
        <f>MIN(1,MAX(0,(1/(1+EXP(-(Assumptions!$B$5 + Assumptions!$B$6*$N8920))))*Assumptions!$B$3))</f>
        <v>3.9165722796764356E-2</v>
      </c>
      <c r="P8920" s="73">
        <f>VLOOKUP($F8920,Assumptions!$A$23:$B$27,2,FALSE)*Assumptions!$B$4</f>
        <v>0.35</v>
      </c>
      <c r="Q8920" s="74">
        <f t="shared" si="278"/>
        <v>182194.81755578853</v>
      </c>
      <c r="R8920" s="75" t="str">
        <f>IF($O8920&lt;Assumptions!$B$17,"A",IF($O8920&lt;Assumptions!$B$18,"B",IF($O8920&lt;Assumptions!$B$19,"C",IF($O8920&lt;Assumptions!$B$20,"D","E"))))</f>
        <v>B</v>
      </c>
      <c r="S8920" s="75">
        <f t="shared" si="279"/>
        <v>0</v>
      </c>
    </row>
    <row r="8921" spans="1:19" ht="17.399999999999999" x14ac:dyDescent="0.3">
      <c r="A8921" s="39" t="s">
        <v>1334</v>
      </c>
      <c r="B8921" s="39" t="s">
        <v>84</v>
      </c>
      <c r="C8921" s="39" t="s">
        <v>144</v>
      </c>
      <c r="D8921" s="39" t="s">
        <v>26</v>
      </c>
      <c r="E8921" s="70" t="s">
        <v>49</v>
      </c>
      <c r="F8921" s="70" t="s">
        <v>28</v>
      </c>
      <c r="G8921" s="78">
        <v>43550</v>
      </c>
      <c r="H8921" s="78">
        <v>45839</v>
      </c>
      <c r="I8921" s="69">
        <v>12987340.210000001</v>
      </c>
      <c r="J8921" s="70">
        <v>65</v>
      </c>
      <c r="K8921" s="71">
        <v>0.82599999999999996</v>
      </c>
      <c r="L8921" s="70">
        <v>0</v>
      </c>
      <c r="M8921" s="71">
        <v>1.085</v>
      </c>
      <c r="N8921" s="72"/>
      <c r="O8921" s="73">
        <f>MIN(1,MAX(0,(1/(1+EXP(-(Assumptions!$B$5 + Assumptions!$B$6*$N8921))))*Assumptions!$B$3))</f>
        <v>3.9165722796764356E-2</v>
      </c>
      <c r="P8921" s="73">
        <f>VLOOKUP($F8921,Assumptions!$A$23:$B$27,2,FALSE)*Assumptions!$B$4</f>
        <v>0.35</v>
      </c>
      <c r="Q8921" s="74">
        <f t="shared" si="278"/>
        <v>178030.49828624597</v>
      </c>
      <c r="R8921" s="75" t="str">
        <f>IF($O8921&lt;Assumptions!$B$17,"A",IF($O8921&lt;Assumptions!$B$18,"B",IF($O8921&lt;Assumptions!$B$19,"C",IF($O8921&lt;Assumptions!$B$20,"D","E"))))</f>
        <v>B</v>
      </c>
      <c r="S8921" s="75">
        <f t="shared" si="279"/>
        <v>0</v>
      </c>
    </row>
    <row r="8922" spans="1:19" ht="17.399999999999999" x14ac:dyDescent="0.3">
      <c r="A8922" s="39" t="s">
        <v>1334</v>
      </c>
      <c r="B8922" s="39" t="s">
        <v>84</v>
      </c>
      <c r="C8922" s="39" t="s">
        <v>144</v>
      </c>
      <c r="D8922" s="39" t="s">
        <v>26</v>
      </c>
      <c r="E8922" s="70" t="s">
        <v>49</v>
      </c>
      <c r="F8922" s="70" t="s">
        <v>28</v>
      </c>
      <c r="G8922" s="78">
        <v>43550</v>
      </c>
      <c r="H8922" s="78">
        <v>45870</v>
      </c>
      <c r="I8922" s="69">
        <v>12698375.17</v>
      </c>
      <c r="J8922" s="70">
        <v>0</v>
      </c>
      <c r="K8922" s="71">
        <v>1.044</v>
      </c>
      <c r="L8922" s="70">
        <v>0</v>
      </c>
      <c r="M8922" s="71">
        <v>1.085</v>
      </c>
      <c r="N8922" s="72"/>
      <c r="O8922" s="73">
        <f>MIN(1,MAX(0,(1/(1+EXP(-(Assumptions!$B$5 + Assumptions!$B$6*$N8922))))*Assumptions!$B$3))</f>
        <v>3.9165722796764356E-2</v>
      </c>
      <c r="P8922" s="73">
        <f>VLOOKUP($F8922,Assumptions!$A$23:$B$27,2,FALSE)*Assumptions!$B$4</f>
        <v>0.35</v>
      </c>
      <c r="Q8922" s="74">
        <f t="shared" si="278"/>
        <v>174069.3646571374</v>
      </c>
      <c r="R8922" s="75" t="str">
        <f>IF($O8922&lt;Assumptions!$B$17,"A",IF($O8922&lt;Assumptions!$B$18,"B",IF($O8922&lt;Assumptions!$B$19,"C",IF($O8922&lt;Assumptions!$B$20,"D","E"))))</f>
        <v>B</v>
      </c>
      <c r="S8922" s="75">
        <f t="shared" si="279"/>
        <v>0</v>
      </c>
    </row>
    <row r="8923" spans="1:19" ht="17.399999999999999" x14ac:dyDescent="0.3">
      <c r="A8923" s="39" t="s">
        <v>1334</v>
      </c>
      <c r="B8923" s="39" t="s">
        <v>84</v>
      </c>
      <c r="C8923" s="39" t="s">
        <v>144</v>
      </c>
      <c r="D8923" s="39" t="s">
        <v>26</v>
      </c>
      <c r="E8923" s="70" t="s">
        <v>49</v>
      </c>
      <c r="F8923" s="70" t="s">
        <v>28</v>
      </c>
      <c r="G8923" s="78">
        <v>43550</v>
      </c>
      <c r="H8923" s="78">
        <v>45901</v>
      </c>
      <c r="I8923" s="69">
        <v>12354863.08</v>
      </c>
      <c r="J8923" s="70">
        <v>35</v>
      </c>
      <c r="K8923" s="71">
        <v>0.61599999999999999</v>
      </c>
      <c r="L8923" s="70">
        <v>0</v>
      </c>
      <c r="M8923" s="71">
        <v>1.085</v>
      </c>
      <c r="N8923" s="72"/>
      <c r="O8923" s="73">
        <f>MIN(1,MAX(0,(1/(1+EXP(-(Assumptions!$B$5 + Assumptions!$B$6*$N8923))))*Assumptions!$B$3))</f>
        <v>3.9165722796764356E-2</v>
      </c>
      <c r="P8923" s="73">
        <f>VLOOKUP($F8923,Assumptions!$A$23:$B$27,2,FALSE)*Assumptions!$B$4</f>
        <v>0.35</v>
      </c>
      <c r="Q8923" s="74">
        <f t="shared" si="278"/>
        <v>169360.49990414039</v>
      </c>
      <c r="R8923" s="75" t="str">
        <f>IF($O8923&lt;Assumptions!$B$17,"A",IF($O8923&lt;Assumptions!$B$18,"B",IF($O8923&lt;Assumptions!$B$19,"C",IF($O8923&lt;Assumptions!$B$20,"D","E"))))</f>
        <v>B</v>
      </c>
      <c r="S8923" s="75">
        <f t="shared" si="279"/>
        <v>0</v>
      </c>
    </row>
    <row r="8924" spans="1:19" ht="17.399999999999999" x14ac:dyDescent="0.3">
      <c r="A8924" s="39" t="s">
        <v>1334</v>
      </c>
      <c r="B8924" s="39" t="s">
        <v>84</v>
      </c>
      <c r="C8924" s="39" t="s">
        <v>144</v>
      </c>
      <c r="D8924" s="39" t="s">
        <v>26</v>
      </c>
      <c r="E8924" s="70" t="s">
        <v>49</v>
      </c>
      <c r="F8924" s="70" t="s">
        <v>28</v>
      </c>
      <c r="G8924" s="78">
        <v>43550</v>
      </c>
      <c r="H8924" s="78">
        <v>45931</v>
      </c>
      <c r="I8924" s="69">
        <v>12067592.76</v>
      </c>
      <c r="J8924" s="70">
        <v>0</v>
      </c>
      <c r="K8924" s="71">
        <v>0.98899999999999999</v>
      </c>
      <c r="L8924" s="70">
        <v>0</v>
      </c>
      <c r="M8924" s="71">
        <v>1.085</v>
      </c>
      <c r="N8924" s="72"/>
      <c r="O8924" s="73">
        <f>MIN(1,MAX(0,(1/(1+EXP(-(Assumptions!$B$5 + Assumptions!$B$6*$N8924))))*Assumptions!$B$3))</f>
        <v>3.9165722796764356E-2</v>
      </c>
      <c r="P8924" s="73">
        <f>VLOOKUP($F8924,Assumptions!$A$23:$B$27,2,FALSE)*Assumptions!$B$4</f>
        <v>0.35</v>
      </c>
      <c r="Q8924" s="74">
        <f t="shared" si="278"/>
        <v>165422.59750184015</v>
      </c>
      <c r="R8924" s="75" t="str">
        <f>IF($O8924&lt;Assumptions!$B$17,"A",IF($O8924&lt;Assumptions!$B$18,"B",IF($O8924&lt;Assumptions!$B$19,"C",IF($O8924&lt;Assumptions!$B$20,"D","E"))))</f>
        <v>B</v>
      </c>
      <c r="S8924" s="75">
        <f t="shared" si="279"/>
        <v>0</v>
      </c>
    </row>
    <row r="8925" spans="1:19" ht="17.399999999999999" x14ac:dyDescent="0.3">
      <c r="A8925" s="39" t="s">
        <v>1334</v>
      </c>
      <c r="B8925" s="39" t="s">
        <v>84</v>
      </c>
      <c r="C8925" s="39" t="s">
        <v>144</v>
      </c>
      <c r="D8925" s="39" t="s">
        <v>26</v>
      </c>
      <c r="E8925" s="70" t="s">
        <v>49</v>
      </c>
      <c r="F8925" s="70" t="s">
        <v>28</v>
      </c>
      <c r="G8925" s="78">
        <v>43550</v>
      </c>
      <c r="H8925" s="78">
        <v>45962</v>
      </c>
      <c r="I8925" s="69">
        <v>11740921.640000001</v>
      </c>
      <c r="J8925" s="70">
        <v>0</v>
      </c>
      <c r="K8925" s="71">
        <v>1.06</v>
      </c>
      <c r="L8925" s="70">
        <v>0</v>
      </c>
      <c r="M8925" s="71">
        <v>1.085</v>
      </c>
      <c r="N8925" s="72"/>
      <c r="O8925" s="73">
        <f>MIN(1,MAX(0,(1/(1+EXP(-(Assumptions!$B$5 + Assumptions!$B$6*$N8925))))*Assumptions!$B$3))</f>
        <v>3.9165722796764356E-2</v>
      </c>
      <c r="P8925" s="73">
        <f>VLOOKUP($F8925,Assumptions!$A$23:$B$27,2,FALSE)*Assumptions!$B$4</f>
        <v>0.35</v>
      </c>
      <c r="Q8925" s="74">
        <f t="shared" si="278"/>
        <v>160944.5888157702</v>
      </c>
      <c r="R8925" s="75" t="str">
        <f>IF($O8925&lt;Assumptions!$B$17,"A",IF($O8925&lt;Assumptions!$B$18,"B",IF($O8925&lt;Assumptions!$B$19,"C",IF($O8925&lt;Assumptions!$B$20,"D","E"))))</f>
        <v>B</v>
      </c>
      <c r="S8925" s="75">
        <f t="shared" si="279"/>
        <v>0</v>
      </c>
    </row>
    <row r="8926" spans="1:19" ht="17.399999999999999" x14ac:dyDescent="0.3">
      <c r="A8926" s="39" t="s">
        <v>1334</v>
      </c>
      <c r="B8926" s="39" t="s">
        <v>84</v>
      </c>
      <c r="C8926" s="39" t="s">
        <v>144</v>
      </c>
      <c r="D8926" s="39" t="s">
        <v>26</v>
      </c>
      <c r="E8926" s="70" t="s">
        <v>49</v>
      </c>
      <c r="F8926" s="70" t="s">
        <v>28</v>
      </c>
      <c r="G8926" s="78">
        <v>43550</v>
      </c>
      <c r="H8926" s="78">
        <v>45992</v>
      </c>
      <c r="I8926" s="69">
        <v>11464457.25</v>
      </c>
      <c r="J8926" s="70">
        <v>35</v>
      </c>
      <c r="K8926" s="71">
        <v>0.74099999999999999</v>
      </c>
      <c r="L8926" s="70">
        <v>0</v>
      </c>
      <c r="M8926" s="71">
        <v>1.085</v>
      </c>
      <c r="N8926" s="72"/>
      <c r="O8926" s="73">
        <f>MIN(1,MAX(0,(1/(1+EXP(-(Assumptions!$B$5 + Assumptions!$B$6*$N8926))))*Assumptions!$B$3))</f>
        <v>3.9165722796764356E-2</v>
      </c>
      <c r="P8926" s="73">
        <f>VLOOKUP($F8926,Assumptions!$A$23:$B$27,2,FALSE)*Assumptions!$B$4</f>
        <v>0.35</v>
      </c>
      <c r="Q8926" s="74">
        <f t="shared" si="278"/>
        <v>157154.81413409938</v>
      </c>
      <c r="R8926" s="75" t="str">
        <f>IF($O8926&lt;Assumptions!$B$17,"A",IF($O8926&lt;Assumptions!$B$18,"B",IF($O8926&lt;Assumptions!$B$19,"C",IF($O8926&lt;Assumptions!$B$20,"D","E"))))</f>
        <v>B</v>
      </c>
      <c r="S8926" s="75">
        <f t="shared" si="279"/>
        <v>0</v>
      </c>
    </row>
    <row r="8927" spans="1:19" ht="17.399999999999999" x14ac:dyDescent="0.3">
      <c r="A8927" s="39" t="s">
        <v>1335</v>
      </c>
      <c r="B8927" s="39" t="s">
        <v>92</v>
      </c>
      <c r="C8927" s="39" t="s">
        <v>135</v>
      </c>
      <c r="D8927" s="39" t="s">
        <v>45</v>
      </c>
      <c r="E8927" s="70" t="s">
        <v>39</v>
      </c>
      <c r="F8927" s="70" t="s">
        <v>28</v>
      </c>
      <c r="G8927" s="78">
        <v>43965</v>
      </c>
      <c r="H8927" s="78">
        <v>45658</v>
      </c>
      <c r="I8927" s="69">
        <v>1285584.44</v>
      </c>
      <c r="J8927" s="70">
        <v>0</v>
      </c>
      <c r="K8927" s="71">
        <v>1.0329999999999999</v>
      </c>
      <c r="L8927" s="70">
        <v>0</v>
      </c>
      <c r="M8927" s="71">
        <v>0.82899999999999996</v>
      </c>
      <c r="N8927" s="72"/>
      <c r="O8927" s="73">
        <f>MIN(1,MAX(0,(1/(1+EXP(-(Assumptions!$B$5 + Assumptions!$B$6*$N8927))))*Assumptions!$B$3))</f>
        <v>3.9165722796764356E-2</v>
      </c>
      <c r="P8927" s="73">
        <f>VLOOKUP($F8927,Assumptions!$A$23:$B$27,2,FALSE)*Assumptions!$B$4</f>
        <v>0.35</v>
      </c>
      <c r="Q8927" s="74">
        <f t="shared" si="278"/>
        <v>17622.795333105736</v>
      </c>
      <c r="R8927" s="75" t="str">
        <f>IF($O8927&lt;Assumptions!$B$17,"A",IF($O8927&lt;Assumptions!$B$18,"B",IF($O8927&lt;Assumptions!$B$19,"C",IF($O8927&lt;Assumptions!$B$20,"D","E"))))</f>
        <v>B</v>
      </c>
      <c r="S8927" s="75">
        <f t="shared" si="279"/>
        <v>0</v>
      </c>
    </row>
    <row r="8928" spans="1:19" ht="17.399999999999999" x14ac:dyDescent="0.3">
      <c r="A8928" s="39" t="s">
        <v>1335</v>
      </c>
      <c r="B8928" s="39" t="s">
        <v>92</v>
      </c>
      <c r="C8928" s="39" t="s">
        <v>135</v>
      </c>
      <c r="D8928" s="39" t="s">
        <v>45</v>
      </c>
      <c r="E8928" s="70" t="s">
        <v>39</v>
      </c>
      <c r="F8928" s="70" t="s">
        <v>28</v>
      </c>
      <c r="G8928" s="78">
        <v>43965</v>
      </c>
      <c r="H8928" s="78">
        <v>45689</v>
      </c>
      <c r="I8928" s="69">
        <v>1244114.28</v>
      </c>
      <c r="J8928" s="70">
        <v>15</v>
      </c>
      <c r="K8928" s="71">
        <v>1.075</v>
      </c>
      <c r="L8928" s="70">
        <v>0</v>
      </c>
      <c r="M8928" s="71">
        <v>0.82899999999999996</v>
      </c>
      <c r="N8928" s="72"/>
      <c r="O8928" s="73">
        <f>MIN(1,MAX(0,(1/(1+EXP(-(Assumptions!$B$5 + Assumptions!$B$6*$N8928))))*Assumptions!$B$3))</f>
        <v>3.9165722796764356E-2</v>
      </c>
      <c r="P8928" s="73">
        <f>VLOOKUP($F8928,Assumptions!$A$23:$B$27,2,FALSE)*Assumptions!$B$4</f>
        <v>0.35</v>
      </c>
      <c r="Q8928" s="74">
        <f t="shared" si="278"/>
        <v>17054.322256291627</v>
      </c>
      <c r="R8928" s="75" t="str">
        <f>IF($O8928&lt;Assumptions!$B$17,"A",IF($O8928&lt;Assumptions!$B$18,"B",IF($O8928&lt;Assumptions!$B$19,"C",IF($O8928&lt;Assumptions!$B$20,"D","E"))))</f>
        <v>B</v>
      </c>
      <c r="S8928" s="75">
        <f t="shared" si="279"/>
        <v>0</v>
      </c>
    </row>
    <row r="8929" spans="1:19" ht="17.399999999999999" x14ac:dyDescent="0.3">
      <c r="A8929" s="39" t="s">
        <v>1335</v>
      </c>
      <c r="B8929" s="39" t="s">
        <v>92</v>
      </c>
      <c r="C8929" s="39" t="s">
        <v>135</v>
      </c>
      <c r="D8929" s="39" t="s">
        <v>45</v>
      </c>
      <c r="E8929" s="70" t="s">
        <v>39</v>
      </c>
      <c r="F8929" s="70" t="s">
        <v>28</v>
      </c>
      <c r="G8929" s="78">
        <v>43965</v>
      </c>
      <c r="H8929" s="78">
        <v>45717</v>
      </c>
      <c r="I8929" s="69">
        <v>1209139.8999999999</v>
      </c>
      <c r="J8929" s="70">
        <v>15</v>
      </c>
      <c r="K8929" s="71">
        <v>0.98099999999999998</v>
      </c>
      <c r="L8929" s="70">
        <v>0</v>
      </c>
      <c r="M8929" s="71">
        <v>0.82899999999999996</v>
      </c>
      <c r="N8929" s="72"/>
      <c r="O8929" s="73">
        <f>MIN(1,MAX(0,(1/(1+EXP(-(Assumptions!$B$5 + Assumptions!$B$6*$N8929))))*Assumptions!$B$3))</f>
        <v>3.9165722796764356E-2</v>
      </c>
      <c r="P8929" s="73">
        <f>VLOOKUP($F8929,Assumptions!$A$23:$B$27,2,FALSE)*Assumptions!$B$4</f>
        <v>0.35</v>
      </c>
      <c r="Q8929" s="74">
        <f t="shared" si="278"/>
        <v>16574.893351067578</v>
      </c>
      <c r="R8929" s="75" t="str">
        <f>IF($O8929&lt;Assumptions!$B$17,"A",IF($O8929&lt;Assumptions!$B$18,"B",IF($O8929&lt;Assumptions!$B$19,"C",IF($O8929&lt;Assumptions!$B$20,"D","E"))))</f>
        <v>B</v>
      </c>
      <c r="S8929" s="75">
        <f t="shared" si="279"/>
        <v>0</v>
      </c>
    </row>
    <row r="8930" spans="1:19" ht="17.399999999999999" x14ac:dyDescent="0.3">
      <c r="A8930" s="39" t="s">
        <v>1335</v>
      </c>
      <c r="B8930" s="39" t="s">
        <v>92</v>
      </c>
      <c r="C8930" s="39" t="s">
        <v>135</v>
      </c>
      <c r="D8930" s="39" t="s">
        <v>45</v>
      </c>
      <c r="E8930" s="70" t="s">
        <v>39</v>
      </c>
      <c r="F8930" s="70" t="s">
        <v>28</v>
      </c>
      <c r="G8930" s="78">
        <v>43965</v>
      </c>
      <c r="H8930" s="78">
        <v>45748</v>
      </c>
      <c r="I8930" s="69">
        <v>1173342.57</v>
      </c>
      <c r="J8930" s="70">
        <v>0</v>
      </c>
      <c r="K8930" s="71">
        <v>1.1279999999999999</v>
      </c>
      <c r="L8930" s="70">
        <v>0</v>
      </c>
      <c r="M8930" s="71">
        <v>0.82899999999999996</v>
      </c>
      <c r="N8930" s="72"/>
      <c r="O8930" s="73">
        <f>MIN(1,MAX(0,(1/(1+EXP(-(Assumptions!$B$5 + Assumptions!$B$6*$N8930))))*Assumptions!$B$3))</f>
        <v>3.9165722796764356E-2</v>
      </c>
      <c r="P8930" s="73">
        <f>VLOOKUP($F8930,Assumptions!$A$23:$B$27,2,FALSE)*Assumptions!$B$4</f>
        <v>0.35</v>
      </c>
      <c r="Q8930" s="74">
        <f t="shared" si="278"/>
        <v>16084.183444792077</v>
      </c>
      <c r="R8930" s="75" t="str">
        <f>IF($O8930&lt;Assumptions!$B$17,"A",IF($O8930&lt;Assumptions!$B$18,"B",IF($O8930&lt;Assumptions!$B$19,"C",IF($O8930&lt;Assumptions!$B$20,"D","E"))))</f>
        <v>B</v>
      </c>
      <c r="S8930" s="75">
        <f t="shared" si="279"/>
        <v>0</v>
      </c>
    </row>
    <row r="8931" spans="1:19" ht="17.399999999999999" x14ac:dyDescent="0.3">
      <c r="A8931" s="39" t="s">
        <v>1335</v>
      </c>
      <c r="B8931" s="39" t="s">
        <v>92</v>
      </c>
      <c r="C8931" s="39" t="s">
        <v>135</v>
      </c>
      <c r="D8931" s="39" t="s">
        <v>45</v>
      </c>
      <c r="E8931" s="70" t="s">
        <v>39</v>
      </c>
      <c r="F8931" s="70" t="s">
        <v>28</v>
      </c>
      <c r="G8931" s="78">
        <v>43965</v>
      </c>
      <c r="H8931" s="78">
        <v>45778</v>
      </c>
      <c r="I8931" s="69">
        <v>1142678.6100000001</v>
      </c>
      <c r="J8931" s="70">
        <v>35</v>
      </c>
      <c r="K8931" s="71">
        <v>0.40799999999999997</v>
      </c>
      <c r="L8931" s="70">
        <v>0</v>
      </c>
      <c r="M8931" s="71">
        <v>0.82899999999999996</v>
      </c>
      <c r="N8931" s="72"/>
      <c r="O8931" s="73">
        <f>MIN(1,MAX(0,(1/(1+EXP(-(Assumptions!$B$5 + Assumptions!$B$6*$N8931))))*Assumptions!$B$3))</f>
        <v>3.9165722796764356E-2</v>
      </c>
      <c r="P8931" s="73">
        <f>VLOOKUP($F8931,Assumptions!$A$23:$B$27,2,FALSE)*Assumptions!$B$4</f>
        <v>0.35</v>
      </c>
      <c r="Q8931" s="74">
        <f t="shared" si="278"/>
        <v>15663.841789768203</v>
      </c>
      <c r="R8931" s="75" t="str">
        <f>IF($O8931&lt;Assumptions!$B$17,"A",IF($O8931&lt;Assumptions!$B$18,"B",IF($O8931&lt;Assumptions!$B$19,"C",IF($O8931&lt;Assumptions!$B$20,"D","E"))))</f>
        <v>B</v>
      </c>
      <c r="S8931" s="75">
        <f t="shared" si="279"/>
        <v>0</v>
      </c>
    </row>
    <row r="8932" spans="1:19" ht="17.399999999999999" x14ac:dyDescent="0.3">
      <c r="A8932" s="39" t="s">
        <v>1335</v>
      </c>
      <c r="B8932" s="39" t="s">
        <v>92</v>
      </c>
      <c r="C8932" s="39" t="s">
        <v>135</v>
      </c>
      <c r="D8932" s="39" t="s">
        <v>45</v>
      </c>
      <c r="E8932" s="70" t="s">
        <v>39</v>
      </c>
      <c r="F8932" s="70" t="s">
        <v>28</v>
      </c>
      <c r="G8932" s="78">
        <v>43965</v>
      </c>
      <c r="H8932" s="78">
        <v>45809</v>
      </c>
      <c r="I8932" s="69">
        <v>1105673.32</v>
      </c>
      <c r="J8932" s="70">
        <v>35</v>
      </c>
      <c r="K8932" s="71">
        <v>0.85699999999999998</v>
      </c>
      <c r="L8932" s="70">
        <v>0</v>
      </c>
      <c r="M8932" s="71">
        <v>0.82899999999999996</v>
      </c>
      <c r="N8932" s="72"/>
      <c r="O8932" s="73">
        <f>MIN(1,MAX(0,(1/(1+EXP(-(Assumptions!$B$5 + Assumptions!$B$6*$N8932))))*Assumptions!$B$3))</f>
        <v>3.9165722796764356E-2</v>
      </c>
      <c r="P8932" s="73">
        <f>VLOOKUP($F8932,Assumptions!$A$23:$B$27,2,FALSE)*Assumptions!$B$4</f>
        <v>0.35</v>
      </c>
      <c r="Q8932" s="74">
        <f t="shared" si="278"/>
        <v>15156.573164214347</v>
      </c>
      <c r="R8932" s="75" t="str">
        <f>IF($O8932&lt;Assumptions!$B$17,"A",IF($O8932&lt;Assumptions!$B$18,"B",IF($O8932&lt;Assumptions!$B$19,"C",IF($O8932&lt;Assumptions!$B$20,"D","E"))))</f>
        <v>B</v>
      </c>
      <c r="S8932" s="75">
        <f t="shared" si="279"/>
        <v>0</v>
      </c>
    </row>
    <row r="8933" spans="1:19" ht="17.399999999999999" x14ac:dyDescent="0.3">
      <c r="A8933" s="39" t="s">
        <v>1335</v>
      </c>
      <c r="B8933" s="39" t="s">
        <v>92</v>
      </c>
      <c r="C8933" s="39" t="s">
        <v>135</v>
      </c>
      <c r="D8933" s="39" t="s">
        <v>45</v>
      </c>
      <c r="E8933" s="70" t="s">
        <v>39</v>
      </c>
      <c r="F8933" s="70" t="s">
        <v>28</v>
      </c>
      <c r="G8933" s="78">
        <v>43965</v>
      </c>
      <c r="H8933" s="78">
        <v>45839</v>
      </c>
      <c r="I8933" s="69">
        <v>1073210.99</v>
      </c>
      <c r="J8933" s="70">
        <v>95</v>
      </c>
      <c r="K8933" s="71">
        <v>0.57699999999999996</v>
      </c>
      <c r="L8933" s="70">
        <v>0</v>
      </c>
      <c r="M8933" s="71">
        <v>0.82899999999999996</v>
      </c>
      <c r="N8933" s="72"/>
      <c r="O8933" s="73">
        <f>MIN(1,MAX(0,(1/(1+EXP(-(Assumptions!$B$5 + Assumptions!$B$6*$N8933))))*Assumptions!$B$3))</f>
        <v>3.9165722796764356E-2</v>
      </c>
      <c r="P8933" s="73">
        <f>VLOOKUP($F8933,Assumptions!$A$23:$B$27,2,FALSE)*Assumptions!$B$4</f>
        <v>0.35</v>
      </c>
      <c r="Q8933" s="74">
        <f t="shared" si="278"/>
        <v>14711.579447873364</v>
      </c>
      <c r="R8933" s="75" t="str">
        <f>IF($O8933&lt;Assumptions!$B$17,"A",IF($O8933&lt;Assumptions!$B$18,"B",IF($O8933&lt;Assumptions!$B$19,"C",IF($O8933&lt;Assumptions!$B$20,"D","E"))))</f>
        <v>B</v>
      </c>
      <c r="S8933" s="75">
        <f t="shared" si="279"/>
        <v>0</v>
      </c>
    </row>
    <row r="8934" spans="1:19" ht="17.399999999999999" x14ac:dyDescent="0.3">
      <c r="A8934" s="39" t="s">
        <v>1335</v>
      </c>
      <c r="B8934" s="39" t="s">
        <v>92</v>
      </c>
      <c r="C8934" s="39" t="s">
        <v>135</v>
      </c>
      <c r="D8934" s="39" t="s">
        <v>45</v>
      </c>
      <c r="E8934" s="70" t="s">
        <v>39</v>
      </c>
      <c r="F8934" s="70" t="s">
        <v>28</v>
      </c>
      <c r="G8934" s="78">
        <v>43965</v>
      </c>
      <c r="H8934" s="78">
        <v>45870</v>
      </c>
      <c r="I8934" s="69">
        <v>1043379.17</v>
      </c>
      <c r="J8934" s="70">
        <v>0</v>
      </c>
      <c r="K8934" s="71">
        <v>1.0740000000000001</v>
      </c>
      <c r="L8934" s="70">
        <v>0</v>
      </c>
      <c r="M8934" s="71">
        <v>0.82899999999999996</v>
      </c>
      <c r="N8934" s="72"/>
      <c r="O8934" s="73">
        <f>MIN(1,MAX(0,(1/(1+EXP(-(Assumptions!$B$5 + Assumptions!$B$6*$N8934))))*Assumptions!$B$3))</f>
        <v>3.9165722796764356E-2</v>
      </c>
      <c r="P8934" s="73">
        <f>VLOOKUP($F8934,Assumptions!$A$23:$B$27,2,FALSE)*Assumptions!$B$4</f>
        <v>0.35</v>
      </c>
      <c r="Q8934" s="74">
        <f t="shared" si="278"/>
        <v>14302.644770448325</v>
      </c>
      <c r="R8934" s="75" t="str">
        <f>IF($O8934&lt;Assumptions!$B$17,"A",IF($O8934&lt;Assumptions!$B$18,"B",IF($O8934&lt;Assumptions!$B$19,"C",IF($O8934&lt;Assumptions!$B$20,"D","E"))))</f>
        <v>B</v>
      </c>
      <c r="S8934" s="75">
        <f t="shared" si="279"/>
        <v>0</v>
      </c>
    </row>
    <row r="8935" spans="1:19" ht="17.399999999999999" x14ac:dyDescent="0.3">
      <c r="A8935" s="39" t="s">
        <v>1335</v>
      </c>
      <c r="B8935" s="39" t="s">
        <v>92</v>
      </c>
      <c r="C8935" s="39" t="s">
        <v>135</v>
      </c>
      <c r="D8935" s="39" t="s">
        <v>45</v>
      </c>
      <c r="E8935" s="70" t="s">
        <v>39</v>
      </c>
      <c r="F8935" s="70" t="s">
        <v>28</v>
      </c>
      <c r="G8935" s="78">
        <v>43965</v>
      </c>
      <c r="H8935" s="78">
        <v>45901</v>
      </c>
      <c r="I8935" s="69">
        <v>1012296.6</v>
      </c>
      <c r="J8935" s="70">
        <v>15</v>
      </c>
      <c r="K8935" s="71">
        <v>1.0669999999999999</v>
      </c>
      <c r="L8935" s="70">
        <v>0</v>
      </c>
      <c r="M8935" s="71">
        <v>0.82899999999999996</v>
      </c>
      <c r="N8935" s="72"/>
      <c r="O8935" s="73">
        <f>MIN(1,MAX(0,(1/(1+EXP(-(Assumptions!$B$5 + Assumptions!$B$6*$N8935))))*Assumptions!$B$3))</f>
        <v>3.9165722796764356E-2</v>
      </c>
      <c r="P8935" s="73">
        <f>VLOOKUP($F8935,Assumptions!$A$23:$B$27,2,FALSE)*Assumptions!$B$4</f>
        <v>0.35</v>
      </c>
      <c r="Q8935" s="74">
        <f t="shared" si="278"/>
        <v>13876.564808297468</v>
      </c>
      <c r="R8935" s="75" t="str">
        <f>IF($O8935&lt;Assumptions!$B$17,"A",IF($O8935&lt;Assumptions!$B$18,"B",IF($O8935&lt;Assumptions!$B$19,"C",IF($O8935&lt;Assumptions!$B$20,"D","E"))))</f>
        <v>B</v>
      </c>
      <c r="S8935" s="75">
        <f t="shared" si="279"/>
        <v>0</v>
      </c>
    </row>
    <row r="8936" spans="1:19" ht="17.399999999999999" x14ac:dyDescent="0.3">
      <c r="A8936" s="39" t="s">
        <v>1335</v>
      </c>
      <c r="B8936" s="39" t="s">
        <v>92</v>
      </c>
      <c r="C8936" s="39" t="s">
        <v>135</v>
      </c>
      <c r="D8936" s="39" t="s">
        <v>45</v>
      </c>
      <c r="E8936" s="70" t="s">
        <v>39</v>
      </c>
      <c r="F8936" s="70" t="s">
        <v>28</v>
      </c>
      <c r="G8936" s="78">
        <v>43965</v>
      </c>
      <c r="H8936" s="78">
        <v>45931</v>
      </c>
      <c r="I8936" s="69">
        <v>979705.65</v>
      </c>
      <c r="J8936" s="70">
        <v>0</v>
      </c>
      <c r="K8936" s="71">
        <v>0.97699999999999998</v>
      </c>
      <c r="L8936" s="70">
        <v>0</v>
      </c>
      <c r="M8936" s="71">
        <v>0.82899999999999996</v>
      </c>
      <c r="N8936" s="72"/>
      <c r="O8936" s="73">
        <f>MIN(1,MAX(0,(1/(1+EXP(-(Assumptions!$B$5 + Assumptions!$B$6*$N8936))))*Assumptions!$B$3))</f>
        <v>3.9165722796764356E-2</v>
      </c>
      <c r="P8936" s="73">
        <f>VLOOKUP($F8936,Assumptions!$A$23:$B$27,2,FALSE)*Assumptions!$B$4</f>
        <v>0.35</v>
      </c>
      <c r="Q8936" s="74">
        <f t="shared" si="278"/>
        <v>13429.807968613344</v>
      </c>
      <c r="R8936" s="75" t="str">
        <f>IF($O8936&lt;Assumptions!$B$17,"A",IF($O8936&lt;Assumptions!$B$18,"B",IF($O8936&lt;Assumptions!$B$19,"C",IF($O8936&lt;Assumptions!$B$20,"D","E"))))</f>
        <v>B</v>
      </c>
      <c r="S8936" s="75">
        <f t="shared" si="279"/>
        <v>0</v>
      </c>
    </row>
    <row r="8937" spans="1:19" ht="17.399999999999999" x14ac:dyDescent="0.3">
      <c r="A8937" s="39" t="s">
        <v>1335</v>
      </c>
      <c r="B8937" s="39" t="s">
        <v>92</v>
      </c>
      <c r="C8937" s="39" t="s">
        <v>135</v>
      </c>
      <c r="D8937" s="39" t="s">
        <v>45</v>
      </c>
      <c r="E8937" s="70" t="s">
        <v>39</v>
      </c>
      <c r="F8937" s="70" t="s">
        <v>28</v>
      </c>
      <c r="G8937" s="78">
        <v>43965</v>
      </c>
      <c r="H8937" s="78">
        <v>45962</v>
      </c>
      <c r="I8937" s="69">
        <v>953823.62</v>
      </c>
      <c r="J8937" s="70">
        <v>15</v>
      </c>
      <c r="K8937" s="71">
        <v>1.1399999999999999</v>
      </c>
      <c r="L8937" s="70">
        <v>0</v>
      </c>
      <c r="M8937" s="71">
        <v>0.82899999999999996</v>
      </c>
      <c r="N8937" s="72"/>
      <c r="O8937" s="73">
        <f>MIN(1,MAX(0,(1/(1+EXP(-(Assumptions!$B$5 + Assumptions!$B$6*$N8937))))*Assumptions!$B$3))</f>
        <v>3.9165722796764356E-2</v>
      </c>
      <c r="P8937" s="73">
        <f>VLOOKUP($F8937,Assumptions!$A$23:$B$27,2,FALSE)*Assumptions!$B$4</f>
        <v>0.35</v>
      </c>
      <c r="Q8937" s="74">
        <f t="shared" si="278"/>
        <v>13075.017024274204</v>
      </c>
      <c r="R8937" s="75" t="str">
        <f>IF($O8937&lt;Assumptions!$B$17,"A",IF($O8937&lt;Assumptions!$B$18,"B",IF($O8937&lt;Assumptions!$B$19,"C",IF($O8937&lt;Assumptions!$B$20,"D","E"))))</f>
        <v>B</v>
      </c>
      <c r="S8937" s="75">
        <f t="shared" si="279"/>
        <v>0</v>
      </c>
    </row>
    <row r="8938" spans="1:19" ht="17.399999999999999" x14ac:dyDescent="0.3">
      <c r="A8938" s="39" t="s">
        <v>1335</v>
      </c>
      <c r="B8938" s="39" t="s">
        <v>92</v>
      </c>
      <c r="C8938" s="39" t="s">
        <v>135</v>
      </c>
      <c r="D8938" s="39" t="s">
        <v>45</v>
      </c>
      <c r="E8938" s="70" t="s">
        <v>39</v>
      </c>
      <c r="F8938" s="70" t="s">
        <v>28</v>
      </c>
      <c r="G8938" s="78">
        <v>43965</v>
      </c>
      <c r="H8938" s="78">
        <v>45992</v>
      </c>
      <c r="I8938" s="69">
        <v>926694.52</v>
      </c>
      <c r="J8938" s="70">
        <v>0</v>
      </c>
      <c r="K8938" s="71">
        <v>1.147</v>
      </c>
      <c r="L8938" s="70">
        <v>0</v>
      </c>
      <c r="M8938" s="71">
        <v>0.82899999999999996</v>
      </c>
      <c r="N8938" s="72"/>
      <c r="O8938" s="73">
        <f>MIN(1,MAX(0,(1/(1+EXP(-(Assumptions!$B$5 + Assumptions!$B$6*$N8938))))*Assumptions!$B$3))</f>
        <v>3.9165722796764356E-2</v>
      </c>
      <c r="P8938" s="73">
        <f>VLOOKUP($F8938,Assumptions!$A$23:$B$27,2,FALSE)*Assumptions!$B$4</f>
        <v>0.35</v>
      </c>
      <c r="Q8938" s="74">
        <f t="shared" si="278"/>
        <v>12703.13124066021</v>
      </c>
      <c r="R8938" s="75" t="str">
        <f>IF($O8938&lt;Assumptions!$B$17,"A",IF($O8938&lt;Assumptions!$B$18,"B",IF($O8938&lt;Assumptions!$B$19,"C",IF($O8938&lt;Assumptions!$B$20,"D","E"))))</f>
        <v>B</v>
      </c>
      <c r="S8938" s="75">
        <f t="shared" si="279"/>
        <v>0</v>
      </c>
    </row>
    <row r="8939" spans="1:19" ht="17.399999999999999" x14ac:dyDescent="0.3">
      <c r="A8939" s="39" t="s">
        <v>1336</v>
      </c>
      <c r="B8939" s="39" t="s">
        <v>57</v>
      </c>
      <c r="C8939" s="39" t="s">
        <v>135</v>
      </c>
      <c r="D8939" s="39" t="s">
        <v>42</v>
      </c>
      <c r="E8939" s="70" t="s">
        <v>43</v>
      </c>
      <c r="F8939" s="70" t="s">
        <v>40</v>
      </c>
      <c r="G8939" s="78">
        <v>44583</v>
      </c>
      <c r="H8939" s="78">
        <v>45658</v>
      </c>
      <c r="I8939" s="69">
        <v>3629565.05</v>
      </c>
      <c r="J8939" s="70">
        <v>35</v>
      </c>
      <c r="K8939" s="71">
        <v>0.82399999999999995</v>
      </c>
      <c r="L8939" s="70">
        <v>0</v>
      </c>
      <c r="M8939" s="71">
        <v>1.35</v>
      </c>
      <c r="N8939" s="72"/>
      <c r="O8939" s="73">
        <f>MIN(1,MAX(0,(1/(1+EXP(-(Assumptions!$B$5 + Assumptions!$B$6*$N8939))))*Assumptions!$B$3))</f>
        <v>3.9165722796764356E-2</v>
      </c>
      <c r="P8939" s="73">
        <f>VLOOKUP($F8939,Assumptions!$A$23:$B$27,2,FALSE)*Assumptions!$B$4</f>
        <v>0.7</v>
      </c>
      <c r="Q8939" s="74">
        <f t="shared" si="278"/>
        <v>99508.177034786888</v>
      </c>
      <c r="R8939" s="75" t="str">
        <f>IF($O8939&lt;Assumptions!$B$17,"A",IF($O8939&lt;Assumptions!$B$18,"B",IF($O8939&lt;Assumptions!$B$19,"C",IF($O8939&lt;Assumptions!$B$20,"D","E"))))</f>
        <v>B</v>
      </c>
      <c r="S8939" s="75">
        <f t="shared" si="279"/>
        <v>0</v>
      </c>
    </row>
    <row r="8940" spans="1:19" ht="17.399999999999999" x14ac:dyDescent="0.3">
      <c r="A8940" s="39" t="s">
        <v>1336</v>
      </c>
      <c r="B8940" s="39" t="s">
        <v>57</v>
      </c>
      <c r="C8940" s="39" t="s">
        <v>135</v>
      </c>
      <c r="D8940" s="39" t="s">
        <v>42</v>
      </c>
      <c r="E8940" s="70" t="s">
        <v>43</v>
      </c>
      <c r="F8940" s="70" t="s">
        <v>40</v>
      </c>
      <c r="G8940" s="78">
        <v>44583</v>
      </c>
      <c r="H8940" s="78">
        <v>45689</v>
      </c>
      <c r="I8940" s="69">
        <v>3529544.71</v>
      </c>
      <c r="J8940" s="70">
        <v>35</v>
      </c>
      <c r="K8940" s="71">
        <v>0.80200000000000005</v>
      </c>
      <c r="L8940" s="70">
        <v>0</v>
      </c>
      <c r="M8940" s="71">
        <v>1.35</v>
      </c>
      <c r="N8940" s="72"/>
      <c r="O8940" s="73">
        <f>MIN(1,MAX(0,(1/(1+EXP(-(Assumptions!$B$5 + Assumptions!$B$6*$N8940))))*Assumptions!$B$3))</f>
        <v>3.9165722796764356E-2</v>
      </c>
      <c r="P8940" s="73">
        <f>VLOOKUP($F8940,Assumptions!$A$23:$B$27,2,FALSE)*Assumptions!$B$4</f>
        <v>0.7</v>
      </c>
      <c r="Q8940" s="74">
        <f t="shared" si="278"/>
        <v>96766.018797452212</v>
      </c>
      <c r="R8940" s="75" t="str">
        <f>IF($O8940&lt;Assumptions!$B$17,"A",IF($O8940&lt;Assumptions!$B$18,"B",IF($O8940&lt;Assumptions!$B$19,"C",IF($O8940&lt;Assumptions!$B$20,"D","E"))))</f>
        <v>B</v>
      </c>
      <c r="S8940" s="75">
        <f t="shared" si="279"/>
        <v>0</v>
      </c>
    </row>
    <row r="8941" spans="1:19" ht="17.399999999999999" x14ac:dyDescent="0.3">
      <c r="A8941" s="39" t="s">
        <v>1336</v>
      </c>
      <c r="B8941" s="39" t="s">
        <v>57</v>
      </c>
      <c r="C8941" s="39" t="s">
        <v>135</v>
      </c>
      <c r="D8941" s="39" t="s">
        <v>42</v>
      </c>
      <c r="E8941" s="70" t="s">
        <v>43</v>
      </c>
      <c r="F8941" s="70" t="s">
        <v>40</v>
      </c>
      <c r="G8941" s="78">
        <v>44583</v>
      </c>
      <c r="H8941" s="78">
        <v>45717</v>
      </c>
      <c r="I8941" s="69">
        <v>3418379.33</v>
      </c>
      <c r="J8941" s="70">
        <v>15</v>
      </c>
      <c r="K8941" s="71">
        <v>1.0669999999999999</v>
      </c>
      <c r="L8941" s="70">
        <v>0</v>
      </c>
      <c r="M8941" s="71">
        <v>1.35</v>
      </c>
      <c r="N8941" s="72"/>
      <c r="O8941" s="73">
        <f>MIN(1,MAX(0,(1/(1+EXP(-(Assumptions!$B$5 + Assumptions!$B$6*$N8941))))*Assumptions!$B$3))</f>
        <v>3.9165722796764356E-2</v>
      </c>
      <c r="P8941" s="73">
        <f>VLOOKUP($F8941,Assumptions!$A$23:$B$27,2,FALSE)*Assumptions!$B$4</f>
        <v>0.7</v>
      </c>
      <c r="Q8941" s="74">
        <f t="shared" si="278"/>
        <v>93718.308077078342</v>
      </c>
      <c r="R8941" s="75" t="str">
        <f>IF($O8941&lt;Assumptions!$B$17,"A",IF($O8941&lt;Assumptions!$B$18,"B",IF($O8941&lt;Assumptions!$B$19,"C",IF($O8941&lt;Assumptions!$B$20,"D","E"))))</f>
        <v>B</v>
      </c>
      <c r="S8941" s="75">
        <f t="shared" si="279"/>
        <v>0</v>
      </c>
    </row>
    <row r="8942" spans="1:19" ht="17.399999999999999" x14ac:dyDescent="0.3">
      <c r="A8942" s="39" t="s">
        <v>1336</v>
      </c>
      <c r="B8942" s="39" t="s">
        <v>57</v>
      </c>
      <c r="C8942" s="39" t="s">
        <v>135</v>
      </c>
      <c r="D8942" s="39" t="s">
        <v>42</v>
      </c>
      <c r="E8942" s="70" t="s">
        <v>43</v>
      </c>
      <c r="F8942" s="70" t="s">
        <v>40</v>
      </c>
      <c r="G8942" s="78">
        <v>44583</v>
      </c>
      <c r="H8942" s="78">
        <v>45748</v>
      </c>
      <c r="I8942" s="69">
        <v>3310024.61</v>
      </c>
      <c r="J8942" s="70">
        <v>15</v>
      </c>
      <c r="K8942" s="71">
        <v>1.0429999999999999</v>
      </c>
      <c r="L8942" s="70">
        <v>0</v>
      </c>
      <c r="M8942" s="71">
        <v>1.35</v>
      </c>
      <c r="N8942" s="72"/>
      <c r="O8942" s="73">
        <f>MIN(1,MAX(0,(1/(1+EXP(-(Assumptions!$B$5 + Assumptions!$B$6*$N8942))))*Assumptions!$B$3))</f>
        <v>3.9165722796764356E-2</v>
      </c>
      <c r="P8942" s="73">
        <f>VLOOKUP($F8942,Assumptions!$A$23:$B$27,2,FALSE)*Assumptions!$B$4</f>
        <v>0.7</v>
      </c>
      <c r="Q8942" s="74">
        <f t="shared" si="278"/>
        <v>90747.654428009628</v>
      </c>
      <c r="R8942" s="75" t="str">
        <f>IF($O8942&lt;Assumptions!$B$17,"A",IF($O8942&lt;Assumptions!$B$18,"B",IF($O8942&lt;Assumptions!$B$19,"C",IF($O8942&lt;Assumptions!$B$20,"D","E"))))</f>
        <v>B</v>
      </c>
      <c r="S8942" s="75">
        <f t="shared" si="279"/>
        <v>0</v>
      </c>
    </row>
    <row r="8943" spans="1:19" ht="17.399999999999999" x14ac:dyDescent="0.3">
      <c r="A8943" s="39" t="s">
        <v>1336</v>
      </c>
      <c r="B8943" s="39" t="s">
        <v>57</v>
      </c>
      <c r="C8943" s="39" t="s">
        <v>135</v>
      </c>
      <c r="D8943" s="39" t="s">
        <v>42</v>
      </c>
      <c r="E8943" s="70" t="s">
        <v>43</v>
      </c>
      <c r="F8943" s="70" t="s">
        <v>40</v>
      </c>
      <c r="G8943" s="78">
        <v>44583</v>
      </c>
      <c r="H8943" s="78">
        <v>45778</v>
      </c>
      <c r="I8943" s="69">
        <v>3208023.63</v>
      </c>
      <c r="J8943" s="70">
        <v>0</v>
      </c>
      <c r="K8943" s="71">
        <v>1.121</v>
      </c>
      <c r="L8943" s="70">
        <v>0</v>
      </c>
      <c r="M8943" s="71">
        <v>1.35</v>
      </c>
      <c r="N8943" s="72"/>
      <c r="O8943" s="73">
        <f>MIN(1,MAX(0,(1/(1+EXP(-(Assumptions!$B$5 + Assumptions!$B$6*$N8943))))*Assumptions!$B$3))</f>
        <v>3.9165722796764356E-2</v>
      </c>
      <c r="P8943" s="73">
        <f>VLOOKUP($F8943,Assumptions!$A$23:$B$27,2,FALSE)*Assumptions!$B$4</f>
        <v>0.7</v>
      </c>
      <c r="Q8943" s="74">
        <f t="shared" si="278"/>
        <v>87951.194952634818</v>
      </c>
      <c r="R8943" s="75" t="str">
        <f>IF($O8943&lt;Assumptions!$B$17,"A",IF($O8943&lt;Assumptions!$B$18,"B",IF($O8943&lt;Assumptions!$B$19,"C",IF($O8943&lt;Assumptions!$B$20,"D","E"))))</f>
        <v>B</v>
      </c>
      <c r="S8943" s="75">
        <f t="shared" si="279"/>
        <v>0</v>
      </c>
    </row>
    <row r="8944" spans="1:19" ht="17.399999999999999" x14ac:dyDescent="0.3">
      <c r="A8944" s="39" t="s">
        <v>1336</v>
      </c>
      <c r="B8944" s="39" t="s">
        <v>57</v>
      </c>
      <c r="C8944" s="39" t="s">
        <v>135</v>
      </c>
      <c r="D8944" s="39" t="s">
        <v>42</v>
      </c>
      <c r="E8944" s="70" t="s">
        <v>43</v>
      </c>
      <c r="F8944" s="70" t="s">
        <v>40</v>
      </c>
      <c r="G8944" s="78">
        <v>44583</v>
      </c>
      <c r="H8944" s="78">
        <v>45809</v>
      </c>
      <c r="I8944" s="69">
        <v>3103117.19</v>
      </c>
      <c r="J8944" s="70">
        <v>35</v>
      </c>
      <c r="K8944" s="71">
        <v>0.53700000000000003</v>
      </c>
      <c r="L8944" s="70">
        <v>0</v>
      </c>
      <c r="M8944" s="71">
        <v>1.35</v>
      </c>
      <c r="N8944" s="72"/>
      <c r="O8944" s="73">
        <f>MIN(1,MAX(0,(1/(1+EXP(-(Assumptions!$B$5 + Assumptions!$B$6*$N8944))))*Assumptions!$B$3))</f>
        <v>3.9165722796764356E-2</v>
      </c>
      <c r="P8944" s="73">
        <f>VLOOKUP($F8944,Assumptions!$A$23:$B$27,2,FALSE)*Assumptions!$B$4</f>
        <v>0.7</v>
      </c>
      <c r="Q8944" s="74">
        <f t="shared" si="278"/>
        <v>85075.079368590028</v>
      </c>
      <c r="R8944" s="75" t="str">
        <f>IF($O8944&lt;Assumptions!$B$17,"A",IF($O8944&lt;Assumptions!$B$18,"B",IF($O8944&lt;Assumptions!$B$19,"C",IF($O8944&lt;Assumptions!$B$20,"D","E"))))</f>
        <v>B</v>
      </c>
      <c r="S8944" s="75">
        <f t="shared" si="279"/>
        <v>0</v>
      </c>
    </row>
    <row r="8945" spans="1:19" ht="17.399999999999999" x14ac:dyDescent="0.3">
      <c r="A8945" s="39" t="s">
        <v>1336</v>
      </c>
      <c r="B8945" s="39" t="s">
        <v>57</v>
      </c>
      <c r="C8945" s="39" t="s">
        <v>135</v>
      </c>
      <c r="D8945" s="39" t="s">
        <v>42</v>
      </c>
      <c r="E8945" s="70" t="s">
        <v>43</v>
      </c>
      <c r="F8945" s="70" t="s">
        <v>40</v>
      </c>
      <c r="G8945" s="78">
        <v>44583</v>
      </c>
      <c r="H8945" s="78">
        <v>45839</v>
      </c>
      <c r="I8945" s="69">
        <v>3019308.96</v>
      </c>
      <c r="J8945" s="70">
        <v>15</v>
      </c>
      <c r="K8945" s="71">
        <v>1.0840000000000001</v>
      </c>
      <c r="L8945" s="70">
        <v>0</v>
      </c>
      <c r="M8945" s="71">
        <v>1.35</v>
      </c>
      <c r="N8945" s="72"/>
      <c r="O8945" s="73">
        <f>MIN(1,MAX(0,(1/(1+EXP(-(Assumptions!$B$5 + Assumptions!$B$6*$N8945))))*Assumptions!$B$3))</f>
        <v>3.9165722796764356E-2</v>
      </c>
      <c r="P8945" s="73">
        <f>VLOOKUP($F8945,Assumptions!$A$23:$B$27,2,FALSE)*Assumptions!$B$4</f>
        <v>0.7</v>
      </c>
      <c r="Q8945" s="74">
        <f t="shared" si="278"/>
        <v>82777.392435602815</v>
      </c>
      <c r="R8945" s="75" t="str">
        <f>IF($O8945&lt;Assumptions!$B$17,"A",IF($O8945&lt;Assumptions!$B$18,"B",IF($O8945&lt;Assumptions!$B$19,"C",IF($O8945&lt;Assumptions!$B$20,"D","E"))))</f>
        <v>B</v>
      </c>
      <c r="S8945" s="75">
        <f t="shared" si="279"/>
        <v>0</v>
      </c>
    </row>
    <row r="8946" spans="1:19" ht="17.399999999999999" x14ac:dyDescent="0.3">
      <c r="A8946" s="39" t="s">
        <v>1336</v>
      </c>
      <c r="B8946" s="39" t="s">
        <v>57</v>
      </c>
      <c r="C8946" s="39" t="s">
        <v>135</v>
      </c>
      <c r="D8946" s="39" t="s">
        <v>42</v>
      </c>
      <c r="E8946" s="70" t="s">
        <v>43</v>
      </c>
      <c r="F8946" s="70" t="s">
        <v>40</v>
      </c>
      <c r="G8946" s="78">
        <v>44583</v>
      </c>
      <c r="H8946" s="78">
        <v>45870</v>
      </c>
      <c r="I8946" s="69">
        <v>2921691.38</v>
      </c>
      <c r="J8946" s="70">
        <v>35</v>
      </c>
      <c r="K8946" s="71">
        <v>0.436</v>
      </c>
      <c r="L8946" s="70">
        <v>0</v>
      </c>
      <c r="M8946" s="71">
        <v>1.35</v>
      </c>
      <c r="N8946" s="72"/>
      <c r="O8946" s="73">
        <f>MIN(1,MAX(0,(1/(1+EXP(-(Assumptions!$B$5 + Assumptions!$B$6*$N8946))))*Assumptions!$B$3))</f>
        <v>3.9165722796764356E-2</v>
      </c>
      <c r="P8946" s="73">
        <f>VLOOKUP($F8946,Assumptions!$A$23:$B$27,2,FALSE)*Assumptions!$B$4</f>
        <v>0.7</v>
      </c>
      <c r="Q8946" s="74">
        <f t="shared" si="278"/>
        <v>80101.108280743123</v>
      </c>
      <c r="R8946" s="75" t="str">
        <f>IF($O8946&lt;Assumptions!$B$17,"A",IF($O8946&lt;Assumptions!$B$18,"B",IF($O8946&lt;Assumptions!$B$19,"C",IF($O8946&lt;Assumptions!$B$20,"D","E"))))</f>
        <v>B</v>
      </c>
      <c r="S8946" s="75">
        <f t="shared" si="279"/>
        <v>0</v>
      </c>
    </row>
    <row r="8947" spans="1:19" ht="17.399999999999999" x14ac:dyDescent="0.3">
      <c r="A8947" s="39" t="s">
        <v>1336</v>
      </c>
      <c r="B8947" s="39" t="s">
        <v>57</v>
      </c>
      <c r="C8947" s="39" t="s">
        <v>135</v>
      </c>
      <c r="D8947" s="39" t="s">
        <v>42</v>
      </c>
      <c r="E8947" s="70" t="s">
        <v>43</v>
      </c>
      <c r="F8947" s="70" t="s">
        <v>40</v>
      </c>
      <c r="G8947" s="78">
        <v>44583</v>
      </c>
      <c r="H8947" s="78">
        <v>45901</v>
      </c>
      <c r="I8947" s="69">
        <v>2841839.19</v>
      </c>
      <c r="J8947" s="70">
        <v>15</v>
      </c>
      <c r="K8947" s="71">
        <v>1.1459999999999999</v>
      </c>
      <c r="L8947" s="70">
        <v>0</v>
      </c>
      <c r="M8947" s="71">
        <v>1.35</v>
      </c>
      <c r="N8947" s="72"/>
      <c r="O8947" s="73">
        <f>MIN(1,MAX(0,(1/(1+EXP(-(Assumptions!$B$5 + Assumptions!$B$6*$N8947))))*Assumptions!$B$3))</f>
        <v>3.9165722796764356E-2</v>
      </c>
      <c r="P8947" s="73">
        <f>VLOOKUP($F8947,Assumptions!$A$23:$B$27,2,FALSE)*Assumptions!$B$4</f>
        <v>0.7</v>
      </c>
      <c r="Q8947" s="74">
        <f t="shared" si="278"/>
        <v>77911.880163964946</v>
      </c>
      <c r="R8947" s="75" t="str">
        <f>IF($O8947&lt;Assumptions!$B$17,"A",IF($O8947&lt;Assumptions!$B$18,"B",IF($O8947&lt;Assumptions!$B$19,"C",IF($O8947&lt;Assumptions!$B$20,"D","E"))))</f>
        <v>B</v>
      </c>
      <c r="S8947" s="75">
        <f t="shared" si="279"/>
        <v>0</v>
      </c>
    </row>
    <row r="8948" spans="1:19" ht="17.399999999999999" x14ac:dyDescent="0.3">
      <c r="A8948" s="39" t="s">
        <v>1336</v>
      </c>
      <c r="B8948" s="39" t="s">
        <v>57</v>
      </c>
      <c r="C8948" s="39" t="s">
        <v>135</v>
      </c>
      <c r="D8948" s="39" t="s">
        <v>42</v>
      </c>
      <c r="E8948" s="70" t="s">
        <v>43</v>
      </c>
      <c r="F8948" s="70" t="s">
        <v>40</v>
      </c>
      <c r="G8948" s="78">
        <v>44583</v>
      </c>
      <c r="H8948" s="78">
        <v>45931</v>
      </c>
      <c r="I8948" s="69">
        <v>2763921.84</v>
      </c>
      <c r="J8948" s="70">
        <v>0</v>
      </c>
      <c r="K8948" s="71">
        <v>0.98599999999999999</v>
      </c>
      <c r="L8948" s="70">
        <v>0</v>
      </c>
      <c r="M8948" s="71">
        <v>1.35</v>
      </c>
      <c r="N8948" s="72"/>
      <c r="O8948" s="73">
        <f>MIN(1,MAX(0,(1/(1+EXP(-(Assumptions!$B$5 + Assumptions!$B$6*$N8948))))*Assumptions!$B$3))</f>
        <v>3.9165722796764356E-2</v>
      </c>
      <c r="P8948" s="73">
        <f>VLOOKUP($F8948,Assumptions!$A$23:$B$27,2,FALSE)*Assumptions!$B$4</f>
        <v>0.7</v>
      </c>
      <c r="Q8948" s="74">
        <f t="shared" si="278"/>
        <v>75775.697632154013</v>
      </c>
      <c r="R8948" s="75" t="str">
        <f>IF($O8948&lt;Assumptions!$B$17,"A",IF($O8948&lt;Assumptions!$B$18,"B",IF($O8948&lt;Assumptions!$B$19,"C",IF($O8948&lt;Assumptions!$B$20,"D","E"))))</f>
        <v>B</v>
      </c>
      <c r="S8948" s="75">
        <f t="shared" si="279"/>
        <v>0</v>
      </c>
    </row>
    <row r="8949" spans="1:19" ht="17.399999999999999" x14ac:dyDescent="0.3">
      <c r="A8949" s="39" t="s">
        <v>1336</v>
      </c>
      <c r="B8949" s="39" t="s">
        <v>57</v>
      </c>
      <c r="C8949" s="39" t="s">
        <v>135</v>
      </c>
      <c r="D8949" s="39" t="s">
        <v>42</v>
      </c>
      <c r="E8949" s="70" t="s">
        <v>43</v>
      </c>
      <c r="F8949" s="70" t="s">
        <v>40</v>
      </c>
      <c r="G8949" s="78">
        <v>44583</v>
      </c>
      <c r="H8949" s="78">
        <v>45962</v>
      </c>
      <c r="I8949" s="69">
        <v>2685780.46</v>
      </c>
      <c r="J8949" s="70">
        <v>0</v>
      </c>
      <c r="K8949" s="71">
        <v>1.123</v>
      </c>
      <c r="L8949" s="70">
        <v>0</v>
      </c>
      <c r="M8949" s="71">
        <v>1.35</v>
      </c>
      <c r="N8949" s="72"/>
      <c r="O8949" s="73">
        <f>MIN(1,MAX(0,(1/(1+EXP(-(Assumptions!$B$5 + Assumptions!$B$6*$N8949))))*Assumptions!$B$3))</f>
        <v>3.9165722796764356E-2</v>
      </c>
      <c r="P8949" s="73">
        <f>VLOOKUP($F8949,Assumptions!$A$23:$B$27,2,FALSE)*Assumptions!$B$4</f>
        <v>0.7</v>
      </c>
      <c r="Q8949" s="74">
        <f t="shared" si="278"/>
        <v>73633.373092528374</v>
      </c>
      <c r="R8949" s="75" t="str">
        <f>IF($O8949&lt;Assumptions!$B$17,"A",IF($O8949&lt;Assumptions!$B$18,"B",IF($O8949&lt;Assumptions!$B$19,"C",IF($O8949&lt;Assumptions!$B$20,"D","E"))))</f>
        <v>B</v>
      </c>
      <c r="S8949" s="75">
        <f t="shared" si="279"/>
        <v>0</v>
      </c>
    </row>
    <row r="8950" spans="1:19" ht="17.399999999999999" x14ac:dyDescent="0.3">
      <c r="A8950" s="39" t="s">
        <v>1336</v>
      </c>
      <c r="B8950" s="39" t="s">
        <v>57</v>
      </c>
      <c r="C8950" s="39" t="s">
        <v>135</v>
      </c>
      <c r="D8950" s="39" t="s">
        <v>42</v>
      </c>
      <c r="E8950" s="70" t="s">
        <v>43</v>
      </c>
      <c r="F8950" s="70" t="s">
        <v>40</v>
      </c>
      <c r="G8950" s="78">
        <v>44583</v>
      </c>
      <c r="H8950" s="78">
        <v>45992</v>
      </c>
      <c r="I8950" s="69">
        <v>2612191.66</v>
      </c>
      <c r="J8950" s="70">
        <v>0</v>
      </c>
      <c r="K8950" s="71">
        <v>1.05</v>
      </c>
      <c r="L8950" s="70">
        <v>0</v>
      </c>
      <c r="M8950" s="71">
        <v>1.35</v>
      </c>
      <c r="N8950" s="72"/>
      <c r="O8950" s="73">
        <f>MIN(1,MAX(0,(1/(1+EXP(-(Assumptions!$B$5 + Assumptions!$B$6*$N8950))))*Assumptions!$B$3))</f>
        <v>3.9165722796764356E-2</v>
      </c>
      <c r="P8950" s="73">
        <f>VLOOKUP($F8950,Assumptions!$A$23:$B$27,2,FALSE)*Assumptions!$B$4</f>
        <v>0.7</v>
      </c>
      <c r="Q8950" s="74">
        <f t="shared" si="278"/>
        <v>71615.862113305804</v>
      </c>
      <c r="R8950" s="75" t="str">
        <f>IF($O8950&lt;Assumptions!$B$17,"A",IF($O8950&lt;Assumptions!$B$18,"B",IF($O8950&lt;Assumptions!$B$19,"C",IF($O8950&lt;Assumptions!$B$20,"D","E"))))</f>
        <v>B</v>
      </c>
      <c r="S8950" s="75">
        <f t="shared" si="279"/>
        <v>0</v>
      </c>
    </row>
    <row r="8951" spans="1:19" ht="17.399999999999999" x14ac:dyDescent="0.3">
      <c r="A8951" s="39" t="s">
        <v>1337</v>
      </c>
      <c r="B8951" s="39" t="s">
        <v>57</v>
      </c>
      <c r="C8951" s="39" t="s">
        <v>144</v>
      </c>
      <c r="D8951" s="39" t="s">
        <v>26</v>
      </c>
      <c r="E8951" s="70" t="s">
        <v>46</v>
      </c>
      <c r="F8951" s="70" t="s">
        <v>28</v>
      </c>
      <c r="G8951" s="78">
        <v>44273</v>
      </c>
      <c r="H8951" s="78">
        <v>45658</v>
      </c>
      <c r="I8951" s="69">
        <v>18735191.789999999</v>
      </c>
      <c r="J8951" s="70">
        <v>0</v>
      </c>
      <c r="K8951" s="71">
        <v>1.1359999999999999</v>
      </c>
      <c r="L8951" s="70">
        <v>0</v>
      </c>
      <c r="M8951" s="71">
        <v>0.69099999999999995</v>
      </c>
      <c r="N8951" s="72"/>
      <c r="O8951" s="73">
        <f>MIN(1,MAX(0,(1/(1+EXP(-(Assumptions!$B$5 + Assumptions!$B$6*$N8951))))*Assumptions!$B$3))</f>
        <v>3.9165722796764356E-2</v>
      </c>
      <c r="P8951" s="73">
        <f>VLOOKUP($F8951,Assumptions!$A$23:$B$27,2,FALSE)*Assumptions!$B$4</f>
        <v>0.35</v>
      </c>
      <c r="Q8951" s="74">
        <f t="shared" si="278"/>
        <v>256822.06486697434</v>
      </c>
      <c r="R8951" s="75" t="str">
        <f>IF($O8951&lt;Assumptions!$B$17,"A",IF($O8951&lt;Assumptions!$B$18,"B",IF($O8951&lt;Assumptions!$B$19,"C",IF($O8951&lt;Assumptions!$B$20,"D","E"))))</f>
        <v>B</v>
      </c>
      <c r="S8951" s="75">
        <f t="shared" si="279"/>
        <v>0</v>
      </c>
    </row>
    <row r="8952" spans="1:19" ht="17.399999999999999" x14ac:dyDescent="0.3">
      <c r="A8952" s="39" t="s">
        <v>1337</v>
      </c>
      <c r="B8952" s="39" t="s">
        <v>57</v>
      </c>
      <c r="C8952" s="39" t="s">
        <v>144</v>
      </c>
      <c r="D8952" s="39" t="s">
        <v>26</v>
      </c>
      <c r="E8952" s="70" t="s">
        <v>46</v>
      </c>
      <c r="F8952" s="70" t="s">
        <v>28</v>
      </c>
      <c r="G8952" s="78">
        <v>44273</v>
      </c>
      <c r="H8952" s="78">
        <v>45689</v>
      </c>
      <c r="I8952" s="69">
        <v>18215225.390000001</v>
      </c>
      <c r="J8952" s="70">
        <v>0</v>
      </c>
      <c r="K8952" s="71">
        <v>1.143</v>
      </c>
      <c r="L8952" s="70">
        <v>0</v>
      </c>
      <c r="M8952" s="71">
        <v>0.69099999999999995</v>
      </c>
      <c r="N8952" s="72"/>
      <c r="O8952" s="73">
        <f>MIN(1,MAX(0,(1/(1+EXP(-(Assumptions!$B$5 + Assumptions!$B$6*$N8952))))*Assumptions!$B$3))</f>
        <v>3.9165722796764356E-2</v>
      </c>
      <c r="P8952" s="73">
        <f>VLOOKUP($F8952,Assumptions!$A$23:$B$27,2,FALSE)*Assumptions!$B$4</f>
        <v>0.35</v>
      </c>
      <c r="Q8952" s="74">
        <f t="shared" si="278"/>
        <v>249694.36390686338</v>
      </c>
      <c r="R8952" s="75" t="str">
        <f>IF($O8952&lt;Assumptions!$B$17,"A",IF($O8952&lt;Assumptions!$B$18,"B",IF($O8952&lt;Assumptions!$B$19,"C",IF($O8952&lt;Assumptions!$B$20,"D","E"))))</f>
        <v>B</v>
      </c>
      <c r="S8952" s="75">
        <f t="shared" si="279"/>
        <v>0</v>
      </c>
    </row>
    <row r="8953" spans="1:19" ht="17.399999999999999" x14ac:dyDescent="0.3">
      <c r="A8953" s="39" t="s">
        <v>1337</v>
      </c>
      <c r="B8953" s="39" t="s">
        <v>57</v>
      </c>
      <c r="C8953" s="39" t="s">
        <v>144</v>
      </c>
      <c r="D8953" s="39" t="s">
        <v>26</v>
      </c>
      <c r="E8953" s="70" t="s">
        <v>46</v>
      </c>
      <c r="F8953" s="70" t="s">
        <v>28</v>
      </c>
      <c r="G8953" s="78">
        <v>44273</v>
      </c>
      <c r="H8953" s="78">
        <v>45717</v>
      </c>
      <c r="I8953" s="69">
        <v>17765348.850000001</v>
      </c>
      <c r="J8953" s="70">
        <v>0</v>
      </c>
      <c r="K8953" s="71">
        <v>1.0680000000000001</v>
      </c>
      <c r="L8953" s="70">
        <v>0</v>
      </c>
      <c r="M8953" s="71">
        <v>0.69099999999999995</v>
      </c>
      <c r="N8953" s="72"/>
      <c r="O8953" s="73">
        <f>MIN(1,MAX(0,(1/(1+EXP(-(Assumptions!$B$5 + Assumptions!$B$6*$N8953))))*Assumptions!$B$3))</f>
        <v>3.9165722796764356E-2</v>
      </c>
      <c r="P8953" s="73">
        <f>VLOOKUP($F8953,Assumptions!$A$23:$B$27,2,FALSE)*Assumptions!$B$4</f>
        <v>0.35</v>
      </c>
      <c r="Q8953" s="74">
        <f t="shared" si="278"/>
        <v>243527.45495642073</v>
      </c>
      <c r="R8953" s="75" t="str">
        <f>IF($O8953&lt;Assumptions!$B$17,"A",IF($O8953&lt;Assumptions!$B$18,"B",IF($O8953&lt;Assumptions!$B$19,"C",IF($O8953&lt;Assumptions!$B$20,"D","E"))))</f>
        <v>B</v>
      </c>
      <c r="S8953" s="75">
        <f t="shared" si="279"/>
        <v>0</v>
      </c>
    </row>
    <row r="8954" spans="1:19" ht="17.399999999999999" x14ac:dyDescent="0.3">
      <c r="A8954" s="39" t="s">
        <v>1337</v>
      </c>
      <c r="B8954" s="39" t="s">
        <v>57</v>
      </c>
      <c r="C8954" s="39" t="s">
        <v>144</v>
      </c>
      <c r="D8954" s="39" t="s">
        <v>26</v>
      </c>
      <c r="E8954" s="70" t="s">
        <v>46</v>
      </c>
      <c r="F8954" s="70" t="s">
        <v>28</v>
      </c>
      <c r="G8954" s="78">
        <v>44273</v>
      </c>
      <c r="H8954" s="78">
        <v>45748</v>
      </c>
      <c r="I8954" s="69">
        <v>17370877.300000001</v>
      </c>
      <c r="J8954" s="70">
        <v>0</v>
      </c>
      <c r="K8954" s="71">
        <v>0.97299999999999998</v>
      </c>
      <c r="L8954" s="70">
        <v>0</v>
      </c>
      <c r="M8954" s="71">
        <v>0.69099999999999995</v>
      </c>
      <c r="N8954" s="72"/>
      <c r="O8954" s="73">
        <f>MIN(1,MAX(0,(1/(1+EXP(-(Assumptions!$B$5 + Assumptions!$B$6*$N8954))))*Assumptions!$B$3))</f>
        <v>3.9165722796764356E-2</v>
      </c>
      <c r="P8954" s="73">
        <f>VLOOKUP($F8954,Assumptions!$A$23:$B$27,2,FALSE)*Assumptions!$B$4</f>
        <v>0.35</v>
      </c>
      <c r="Q8954" s="74">
        <f t="shared" si="278"/>
        <v>238120.03777394228</v>
      </c>
      <c r="R8954" s="75" t="str">
        <f>IF($O8954&lt;Assumptions!$B$17,"A",IF($O8954&lt;Assumptions!$B$18,"B",IF($O8954&lt;Assumptions!$B$19,"C",IF($O8954&lt;Assumptions!$B$20,"D","E"))))</f>
        <v>B</v>
      </c>
      <c r="S8954" s="75">
        <f t="shared" si="279"/>
        <v>0</v>
      </c>
    </row>
    <row r="8955" spans="1:19" ht="17.399999999999999" x14ac:dyDescent="0.3">
      <c r="A8955" s="39" t="s">
        <v>1337</v>
      </c>
      <c r="B8955" s="39" t="s">
        <v>57</v>
      </c>
      <c r="C8955" s="39" t="s">
        <v>144</v>
      </c>
      <c r="D8955" s="39" t="s">
        <v>26</v>
      </c>
      <c r="E8955" s="70" t="s">
        <v>46</v>
      </c>
      <c r="F8955" s="70" t="s">
        <v>28</v>
      </c>
      <c r="G8955" s="78">
        <v>44273</v>
      </c>
      <c r="H8955" s="78">
        <v>45778</v>
      </c>
      <c r="I8955" s="69">
        <v>16922831.09</v>
      </c>
      <c r="J8955" s="70">
        <v>0</v>
      </c>
      <c r="K8955" s="71">
        <v>1.079</v>
      </c>
      <c r="L8955" s="70">
        <v>0</v>
      </c>
      <c r="M8955" s="71">
        <v>0.69099999999999995</v>
      </c>
      <c r="N8955" s="72"/>
      <c r="O8955" s="73">
        <f>MIN(1,MAX(0,(1/(1+EXP(-(Assumptions!$B$5 + Assumptions!$B$6*$N8955))))*Assumptions!$B$3))</f>
        <v>3.9165722796764356E-2</v>
      </c>
      <c r="P8955" s="73">
        <f>VLOOKUP($F8955,Assumptions!$A$23:$B$27,2,FALSE)*Assumptions!$B$4</f>
        <v>0.35</v>
      </c>
      <c r="Q8955" s="74">
        <f t="shared" si="278"/>
        <v>231978.21899259195</v>
      </c>
      <c r="R8955" s="75" t="str">
        <f>IF($O8955&lt;Assumptions!$B$17,"A",IF($O8955&lt;Assumptions!$B$18,"B",IF($O8955&lt;Assumptions!$B$19,"C",IF($O8955&lt;Assumptions!$B$20,"D","E"))))</f>
        <v>B</v>
      </c>
      <c r="S8955" s="75">
        <f t="shared" si="279"/>
        <v>0</v>
      </c>
    </row>
    <row r="8956" spans="1:19" ht="17.399999999999999" x14ac:dyDescent="0.3">
      <c r="A8956" s="39" t="s">
        <v>1337</v>
      </c>
      <c r="B8956" s="39" t="s">
        <v>57</v>
      </c>
      <c r="C8956" s="39" t="s">
        <v>144</v>
      </c>
      <c r="D8956" s="39" t="s">
        <v>26</v>
      </c>
      <c r="E8956" s="70" t="s">
        <v>46</v>
      </c>
      <c r="F8956" s="70" t="s">
        <v>28</v>
      </c>
      <c r="G8956" s="78">
        <v>44273</v>
      </c>
      <c r="H8956" s="78">
        <v>45809</v>
      </c>
      <c r="I8956" s="69">
        <v>16523917.640000001</v>
      </c>
      <c r="J8956" s="70">
        <v>35</v>
      </c>
      <c r="K8956" s="71">
        <v>0.77900000000000003</v>
      </c>
      <c r="L8956" s="70">
        <v>0</v>
      </c>
      <c r="M8956" s="71">
        <v>0.69099999999999995</v>
      </c>
      <c r="N8956" s="72"/>
      <c r="O8956" s="73">
        <f>MIN(1,MAX(0,(1/(1+EXP(-(Assumptions!$B$5 + Assumptions!$B$6*$N8956))))*Assumptions!$B$3))</f>
        <v>3.9165722796764356E-2</v>
      </c>
      <c r="P8956" s="73">
        <f>VLOOKUP($F8956,Assumptions!$A$23:$B$27,2,FALSE)*Assumptions!$B$4</f>
        <v>0.35</v>
      </c>
      <c r="Q8956" s="74">
        <f t="shared" si="278"/>
        <v>226509.91223168166</v>
      </c>
      <c r="R8956" s="75" t="str">
        <f>IF($O8956&lt;Assumptions!$B$17,"A",IF($O8956&lt;Assumptions!$B$18,"B",IF($O8956&lt;Assumptions!$B$19,"C",IF($O8956&lt;Assumptions!$B$20,"D","E"))))</f>
        <v>B</v>
      </c>
      <c r="S8956" s="75">
        <f t="shared" si="279"/>
        <v>0</v>
      </c>
    </row>
    <row r="8957" spans="1:19" ht="17.399999999999999" x14ac:dyDescent="0.3">
      <c r="A8957" s="39" t="s">
        <v>1337</v>
      </c>
      <c r="B8957" s="39" t="s">
        <v>57</v>
      </c>
      <c r="C8957" s="39" t="s">
        <v>144</v>
      </c>
      <c r="D8957" s="39" t="s">
        <v>26</v>
      </c>
      <c r="E8957" s="70" t="s">
        <v>46</v>
      </c>
      <c r="F8957" s="70" t="s">
        <v>28</v>
      </c>
      <c r="G8957" s="78">
        <v>44273</v>
      </c>
      <c r="H8957" s="78">
        <v>45839</v>
      </c>
      <c r="I8957" s="69">
        <v>16131644.109999999</v>
      </c>
      <c r="J8957" s="70">
        <v>0</v>
      </c>
      <c r="K8957" s="71">
        <v>1.08</v>
      </c>
      <c r="L8957" s="70">
        <v>0</v>
      </c>
      <c r="M8957" s="71">
        <v>0.69099999999999995</v>
      </c>
      <c r="N8957" s="72"/>
      <c r="O8957" s="73">
        <f>MIN(1,MAX(0,(1/(1+EXP(-(Assumptions!$B$5 + Assumptions!$B$6*$N8957))))*Assumptions!$B$3))</f>
        <v>3.9165722796764356E-2</v>
      </c>
      <c r="P8957" s="73">
        <f>VLOOKUP($F8957,Assumptions!$A$23:$B$27,2,FALSE)*Assumptions!$B$4</f>
        <v>0.35</v>
      </c>
      <c r="Q8957" s="74">
        <f t="shared" si="278"/>
        <v>221132.62551391072</v>
      </c>
      <c r="R8957" s="75" t="str">
        <f>IF($O8957&lt;Assumptions!$B$17,"A",IF($O8957&lt;Assumptions!$B$18,"B",IF($O8957&lt;Assumptions!$B$19,"C",IF($O8957&lt;Assumptions!$B$20,"D","E"))))</f>
        <v>B</v>
      </c>
      <c r="S8957" s="75">
        <f t="shared" si="279"/>
        <v>0</v>
      </c>
    </row>
    <row r="8958" spans="1:19" ht="17.399999999999999" x14ac:dyDescent="0.3">
      <c r="A8958" s="39" t="s">
        <v>1337</v>
      </c>
      <c r="B8958" s="39" t="s">
        <v>57</v>
      </c>
      <c r="C8958" s="39" t="s">
        <v>144</v>
      </c>
      <c r="D8958" s="39" t="s">
        <v>26</v>
      </c>
      <c r="E8958" s="70" t="s">
        <v>46</v>
      </c>
      <c r="F8958" s="70" t="s">
        <v>28</v>
      </c>
      <c r="G8958" s="78">
        <v>44273</v>
      </c>
      <c r="H8958" s="78">
        <v>45870</v>
      </c>
      <c r="I8958" s="69">
        <v>15748901.16</v>
      </c>
      <c r="J8958" s="70">
        <v>15</v>
      </c>
      <c r="K8958" s="71">
        <v>1.1499999999999999</v>
      </c>
      <c r="L8958" s="70">
        <v>0</v>
      </c>
      <c r="M8958" s="71">
        <v>0.69099999999999995</v>
      </c>
      <c r="N8958" s="72"/>
      <c r="O8958" s="73">
        <f>MIN(1,MAX(0,(1/(1+EXP(-(Assumptions!$B$5 + Assumptions!$B$6*$N8958))))*Assumptions!$B$3))</f>
        <v>3.9165722796764356E-2</v>
      </c>
      <c r="P8958" s="73">
        <f>VLOOKUP($F8958,Assumptions!$A$23:$B$27,2,FALSE)*Assumptions!$B$4</f>
        <v>0.35</v>
      </c>
      <c r="Q8958" s="74">
        <f t="shared" si="278"/>
        <v>215885.98401517022</v>
      </c>
      <c r="R8958" s="75" t="str">
        <f>IF($O8958&lt;Assumptions!$B$17,"A",IF($O8958&lt;Assumptions!$B$18,"B",IF($O8958&lt;Assumptions!$B$19,"C",IF($O8958&lt;Assumptions!$B$20,"D","E"))))</f>
        <v>B</v>
      </c>
      <c r="S8958" s="75">
        <f t="shared" si="279"/>
        <v>0</v>
      </c>
    </row>
    <row r="8959" spans="1:19" ht="17.399999999999999" x14ac:dyDescent="0.3">
      <c r="A8959" s="39" t="s">
        <v>1337</v>
      </c>
      <c r="B8959" s="39" t="s">
        <v>57</v>
      </c>
      <c r="C8959" s="39" t="s">
        <v>144</v>
      </c>
      <c r="D8959" s="39" t="s">
        <v>26</v>
      </c>
      <c r="E8959" s="70" t="s">
        <v>46</v>
      </c>
      <c r="F8959" s="70" t="s">
        <v>28</v>
      </c>
      <c r="G8959" s="78">
        <v>44273</v>
      </c>
      <c r="H8959" s="78">
        <v>45901</v>
      </c>
      <c r="I8959" s="69">
        <v>15342410.539999999</v>
      </c>
      <c r="J8959" s="70">
        <v>0</v>
      </c>
      <c r="K8959" s="71">
        <v>1.085</v>
      </c>
      <c r="L8959" s="70">
        <v>0</v>
      </c>
      <c r="M8959" s="71">
        <v>0.69099999999999995</v>
      </c>
      <c r="N8959" s="72"/>
      <c r="O8959" s="73">
        <f>MIN(1,MAX(0,(1/(1+EXP(-(Assumptions!$B$5 + Assumptions!$B$6*$N8959))))*Assumptions!$B$3))</f>
        <v>3.9165722796764356E-2</v>
      </c>
      <c r="P8959" s="73">
        <f>VLOOKUP($F8959,Assumptions!$A$23:$B$27,2,FALSE)*Assumptions!$B$4</f>
        <v>0.35</v>
      </c>
      <c r="Q8959" s="74">
        <f t="shared" si="278"/>
        <v>210313.80938532847</v>
      </c>
      <c r="R8959" s="75" t="str">
        <f>IF($O8959&lt;Assumptions!$B$17,"A",IF($O8959&lt;Assumptions!$B$18,"B",IF($O8959&lt;Assumptions!$B$19,"C",IF($O8959&lt;Assumptions!$B$20,"D","E"))))</f>
        <v>B</v>
      </c>
      <c r="S8959" s="75">
        <f t="shared" si="279"/>
        <v>0</v>
      </c>
    </row>
    <row r="8960" spans="1:19" ht="17.399999999999999" x14ac:dyDescent="0.3">
      <c r="A8960" s="39" t="s">
        <v>1337</v>
      </c>
      <c r="B8960" s="39" t="s">
        <v>57</v>
      </c>
      <c r="C8960" s="39" t="s">
        <v>144</v>
      </c>
      <c r="D8960" s="39" t="s">
        <v>26</v>
      </c>
      <c r="E8960" s="70" t="s">
        <v>46</v>
      </c>
      <c r="F8960" s="70" t="s">
        <v>28</v>
      </c>
      <c r="G8960" s="78">
        <v>44273</v>
      </c>
      <c r="H8960" s="78">
        <v>45931</v>
      </c>
      <c r="I8960" s="69">
        <v>14987231.32</v>
      </c>
      <c r="J8960" s="70">
        <v>0</v>
      </c>
      <c r="K8960" s="71">
        <v>1.0209999999999999</v>
      </c>
      <c r="L8960" s="70">
        <v>0</v>
      </c>
      <c r="M8960" s="71">
        <v>0.69099999999999995</v>
      </c>
      <c r="N8960" s="72"/>
      <c r="O8960" s="73">
        <f>MIN(1,MAX(0,(1/(1+EXP(-(Assumptions!$B$5 + Assumptions!$B$6*$N8960))))*Assumptions!$B$3))</f>
        <v>3.9165722796764356E-2</v>
      </c>
      <c r="P8960" s="73">
        <f>VLOOKUP($F8960,Assumptions!$A$23:$B$27,2,FALSE)*Assumptions!$B$4</f>
        <v>0.35</v>
      </c>
      <c r="Q8960" s="74">
        <f t="shared" si="278"/>
        <v>205445.01157953666</v>
      </c>
      <c r="R8960" s="75" t="str">
        <f>IF($O8960&lt;Assumptions!$B$17,"A",IF($O8960&lt;Assumptions!$B$18,"B",IF($O8960&lt;Assumptions!$B$19,"C",IF($O8960&lt;Assumptions!$B$20,"D","E"))))</f>
        <v>B</v>
      </c>
      <c r="S8960" s="75">
        <f t="shared" si="279"/>
        <v>0</v>
      </c>
    </row>
    <row r="8961" spans="1:19" ht="17.399999999999999" x14ac:dyDescent="0.3">
      <c r="A8961" s="39" t="s">
        <v>1337</v>
      </c>
      <c r="B8961" s="39" t="s">
        <v>57</v>
      </c>
      <c r="C8961" s="39" t="s">
        <v>144</v>
      </c>
      <c r="D8961" s="39" t="s">
        <v>26</v>
      </c>
      <c r="E8961" s="70" t="s">
        <v>46</v>
      </c>
      <c r="F8961" s="70" t="s">
        <v>28</v>
      </c>
      <c r="G8961" s="78">
        <v>44273</v>
      </c>
      <c r="H8961" s="78">
        <v>45962</v>
      </c>
      <c r="I8961" s="69">
        <v>14666132.15</v>
      </c>
      <c r="J8961" s="70">
        <v>15</v>
      </c>
      <c r="K8961" s="71">
        <v>1.026</v>
      </c>
      <c r="L8961" s="70">
        <v>0</v>
      </c>
      <c r="M8961" s="71">
        <v>0.69099999999999995</v>
      </c>
      <c r="N8961" s="72"/>
      <c r="O8961" s="73">
        <f>MIN(1,MAX(0,(1/(1+EXP(-(Assumptions!$B$5 + Assumptions!$B$6*$N8961))))*Assumptions!$B$3))</f>
        <v>3.9165722796764356E-2</v>
      </c>
      <c r="P8961" s="73">
        <f>VLOOKUP($F8961,Assumptions!$A$23:$B$27,2,FALSE)*Assumptions!$B$4</f>
        <v>0.35</v>
      </c>
      <c r="Q8961" s="74">
        <f t="shared" ref="Q8961:Q9024" si="280">$I8961*$O8961*$P8961</f>
        <v>201043.38320066477</v>
      </c>
      <c r="R8961" s="75" t="str">
        <f>IF($O8961&lt;Assumptions!$B$17,"A",IF($O8961&lt;Assumptions!$B$18,"B",IF($O8961&lt;Assumptions!$B$19,"C",IF($O8961&lt;Assumptions!$B$20,"D","E"))))</f>
        <v>B</v>
      </c>
      <c r="S8961" s="75">
        <f t="shared" ref="S8961:S9024" si="281">--($J8961&gt;=180)</f>
        <v>0</v>
      </c>
    </row>
    <row r="8962" spans="1:19" ht="17.399999999999999" x14ac:dyDescent="0.3">
      <c r="A8962" s="39" t="s">
        <v>1337</v>
      </c>
      <c r="B8962" s="39" t="s">
        <v>57</v>
      </c>
      <c r="C8962" s="39" t="s">
        <v>144</v>
      </c>
      <c r="D8962" s="39" t="s">
        <v>26</v>
      </c>
      <c r="E8962" s="70" t="s">
        <v>46</v>
      </c>
      <c r="F8962" s="70" t="s">
        <v>28</v>
      </c>
      <c r="G8962" s="78">
        <v>44273</v>
      </c>
      <c r="H8962" s="78">
        <v>45992</v>
      </c>
      <c r="I8962" s="69">
        <v>14322415.619999999</v>
      </c>
      <c r="J8962" s="70">
        <v>0</v>
      </c>
      <c r="K8962" s="71">
        <v>0.95399999999999996</v>
      </c>
      <c r="L8962" s="70">
        <v>0</v>
      </c>
      <c r="M8962" s="71">
        <v>0.69099999999999995</v>
      </c>
      <c r="N8962" s="72"/>
      <c r="O8962" s="73">
        <f>MIN(1,MAX(0,(1/(1+EXP(-(Assumptions!$B$5 + Assumptions!$B$6*$N8962))))*Assumptions!$B$3))</f>
        <v>3.9165722796764356E-2</v>
      </c>
      <c r="P8962" s="73">
        <f>VLOOKUP($F8962,Assumptions!$A$23:$B$27,2,FALSE)*Assumptions!$B$4</f>
        <v>0.35</v>
      </c>
      <c r="Q8962" s="74">
        <f t="shared" si="280"/>
        <v>196331.71598353874</v>
      </c>
      <c r="R8962" s="75" t="str">
        <f>IF($O8962&lt;Assumptions!$B$17,"A",IF($O8962&lt;Assumptions!$B$18,"B",IF($O8962&lt;Assumptions!$B$19,"C",IF($O8962&lt;Assumptions!$B$20,"D","E"))))</f>
        <v>B</v>
      </c>
      <c r="S8962" s="75">
        <f t="shared" si="281"/>
        <v>0</v>
      </c>
    </row>
    <row r="8963" spans="1:19" ht="17.399999999999999" x14ac:dyDescent="0.3">
      <c r="A8963" s="39" t="s">
        <v>1339</v>
      </c>
      <c r="B8963" s="39" t="s">
        <v>93</v>
      </c>
      <c r="C8963" s="39" t="s">
        <v>135</v>
      </c>
      <c r="D8963" s="39" t="s">
        <v>45</v>
      </c>
      <c r="E8963" s="70" t="s">
        <v>49</v>
      </c>
      <c r="F8963" s="70" t="s">
        <v>36</v>
      </c>
      <c r="G8963" s="78">
        <v>44412</v>
      </c>
      <c r="H8963" s="78">
        <v>45658</v>
      </c>
      <c r="I8963" s="69">
        <v>2698806.37</v>
      </c>
      <c r="J8963" s="70">
        <v>15</v>
      </c>
      <c r="K8963" s="71">
        <v>0.95899999999999996</v>
      </c>
      <c r="L8963" s="70">
        <v>0</v>
      </c>
      <c r="M8963" s="71">
        <v>0.69299999999999995</v>
      </c>
      <c r="N8963" s="72"/>
      <c r="O8963" s="73">
        <f>MIN(1,MAX(0,(1/(1+EXP(-(Assumptions!$B$5 + Assumptions!$B$6*$N8963))))*Assumptions!$B$3))</f>
        <v>3.9165722796764356E-2</v>
      </c>
      <c r="P8963" s="73">
        <f>VLOOKUP($F8963,Assumptions!$A$23:$B$27,2,FALSE)*Assumptions!$B$4</f>
        <v>0.55000000000000004</v>
      </c>
      <c r="Q8963" s="74">
        <f t="shared" si="280"/>
        <v>58135.38619325903</v>
      </c>
      <c r="R8963" s="75" t="str">
        <f>IF($O8963&lt;Assumptions!$B$17,"A",IF($O8963&lt;Assumptions!$B$18,"B",IF($O8963&lt;Assumptions!$B$19,"C",IF($O8963&lt;Assumptions!$B$20,"D","E"))))</f>
        <v>B</v>
      </c>
      <c r="S8963" s="75">
        <f t="shared" si="281"/>
        <v>0</v>
      </c>
    </row>
    <row r="8964" spans="1:19" ht="17.399999999999999" x14ac:dyDescent="0.3">
      <c r="A8964" s="39" t="s">
        <v>1339</v>
      </c>
      <c r="B8964" s="39" t="s">
        <v>93</v>
      </c>
      <c r="C8964" s="39" t="s">
        <v>135</v>
      </c>
      <c r="D8964" s="39" t="s">
        <v>45</v>
      </c>
      <c r="E8964" s="70" t="s">
        <v>49</v>
      </c>
      <c r="F8964" s="70" t="s">
        <v>36</v>
      </c>
      <c r="G8964" s="78">
        <v>44412</v>
      </c>
      <c r="H8964" s="78">
        <v>45689</v>
      </c>
      <c r="I8964" s="69">
        <v>2619225.2200000002</v>
      </c>
      <c r="J8964" s="70">
        <v>15</v>
      </c>
      <c r="K8964" s="71">
        <v>1.0640000000000001</v>
      </c>
      <c r="L8964" s="70">
        <v>0</v>
      </c>
      <c r="M8964" s="71">
        <v>0.69299999999999995</v>
      </c>
      <c r="N8964" s="72"/>
      <c r="O8964" s="73">
        <f>MIN(1,MAX(0,(1/(1+EXP(-(Assumptions!$B$5 + Assumptions!$B$6*$N8964))))*Assumptions!$B$3))</f>
        <v>3.9165722796764356E-2</v>
      </c>
      <c r="P8964" s="73">
        <f>VLOOKUP($F8964,Assumptions!$A$23:$B$27,2,FALSE)*Assumptions!$B$4</f>
        <v>0.55000000000000004</v>
      </c>
      <c r="Q8964" s="74">
        <f t="shared" si="280"/>
        <v>56421.116899847788</v>
      </c>
      <c r="R8964" s="75" t="str">
        <f>IF($O8964&lt;Assumptions!$B$17,"A",IF($O8964&lt;Assumptions!$B$18,"B",IF($O8964&lt;Assumptions!$B$19,"C",IF($O8964&lt;Assumptions!$B$20,"D","E"))))</f>
        <v>B</v>
      </c>
      <c r="S8964" s="75">
        <f t="shared" si="281"/>
        <v>0</v>
      </c>
    </row>
    <row r="8965" spans="1:19" ht="17.399999999999999" x14ac:dyDescent="0.3">
      <c r="A8965" s="39" t="s">
        <v>1339</v>
      </c>
      <c r="B8965" s="39" t="s">
        <v>93</v>
      </c>
      <c r="C8965" s="39" t="s">
        <v>135</v>
      </c>
      <c r="D8965" s="39" t="s">
        <v>45</v>
      </c>
      <c r="E8965" s="70" t="s">
        <v>49</v>
      </c>
      <c r="F8965" s="70" t="s">
        <v>36</v>
      </c>
      <c r="G8965" s="78">
        <v>44412</v>
      </c>
      <c r="H8965" s="78">
        <v>45717</v>
      </c>
      <c r="I8965" s="69">
        <v>2541198.17</v>
      </c>
      <c r="J8965" s="70">
        <v>0</v>
      </c>
      <c r="K8965" s="71">
        <v>0.97599999999999998</v>
      </c>
      <c r="L8965" s="70">
        <v>0</v>
      </c>
      <c r="M8965" s="71">
        <v>0.69299999999999995</v>
      </c>
      <c r="N8965" s="72"/>
      <c r="O8965" s="73">
        <f>MIN(1,MAX(0,(1/(1+EXP(-(Assumptions!$B$5 + Assumptions!$B$6*$N8965))))*Assumptions!$B$3))</f>
        <v>3.9165722796764356E-2</v>
      </c>
      <c r="P8965" s="73">
        <f>VLOOKUP($F8965,Assumptions!$A$23:$B$27,2,FALSE)*Assumptions!$B$4</f>
        <v>0.55000000000000004</v>
      </c>
      <c r="Q8965" s="74">
        <f t="shared" si="280"/>
        <v>54740.324703825674</v>
      </c>
      <c r="R8965" s="75" t="str">
        <f>IF($O8965&lt;Assumptions!$B$17,"A",IF($O8965&lt;Assumptions!$B$18,"B",IF($O8965&lt;Assumptions!$B$19,"C",IF($O8965&lt;Assumptions!$B$20,"D","E"))))</f>
        <v>B</v>
      </c>
      <c r="S8965" s="75">
        <f t="shared" si="281"/>
        <v>0</v>
      </c>
    </row>
    <row r="8966" spans="1:19" ht="17.399999999999999" x14ac:dyDescent="0.3">
      <c r="A8966" s="39" t="s">
        <v>1339</v>
      </c>
      <c r="B8966" s="39" t="s">
        <v>93</v>
      </c>
      <c r="C8966" s="39" t="s">
        <v>135</v>
      </c>
      <c r="D8966" s="39" t="s">
        <v>45</v>
      </c>
      <c r="E8966" s="70" t="s">
        <v>49</v>
      </c>
      <c r="F8966" s="70" t="s">
        <v>36</v>
      </c>
      <c r="G8966" s="78">
        <v>44412</v>
      </c>
      <c r="H8966" s="78">
        <v>45748</v>
      </c>
      <c r="I8966" s="69">
        <v>2475056.91</v>
      </c>
      <c r="J8966" s="70">
        <v>0</v>
      </c>
      <c r="K8966" s="71">
        <v>0.95299999999999996</v>
      </c>
      <c r="L8966" s="70">
        <v>0</v>
      </c>
      <c r="M8966" s="71">
        <v>0.69299999999999995</v>
      </c>
      <c r="N8966" s="72"/>
      <c r="O8966" s="73">
        <f>MIN(1,MAX(0,(1/(1+EXP(-(Assumptions!$B$5 + Assumptions!$B$6*$N8966))))*Assumptions!$B$3))</f>
        <v>3.9165722796764356E-2</v>
      </c>
      <c r="P8966" s="73">
        <f>VLOOKUP($F8966,Assumptions!$A$23:$B$27,2,FALSE)*Assumptions!$B$4</f>
        <v>0.55000000000000004</v>
      </c>
      <c r="Q8966" s="74">
        <f t="shared" si="280"/>
        <v>53315.566063801882</v>
      </c>
      <c r="R8966" s="75" t="str">
        <f>IF($O8966&lt;Assumptions!$B$17,"A",IF($O8966&lt;Assumptions!$B$18,"B",IF($O8966&lt;Assumptions!$B$19,"C",IF($O8966&lt;Assumptions!$B$20,"D","E"))))</f>
        <v>B</v>
      </c>
      <c r="S8966" s="75">
        <f t="shared" si="281"/>
        <v>0</v>
      </c>
    </row>
    <row r="8967" spans="1:19" ht="17.399999999999999" x14ac:dyDescent="0.3">
      <c r="A8967" s="39" t="s">
        <v>1339</v>
      </c>
      <c r="B8967" s="39" t="s">
        <v>93</v>
      </c>
      <c r="C8967" s="39" t="s">
        <v>135</v>
      </c>
      <c r="D8967" s="39" t="s">
        <v>45</v>
      </c>
      <c r="E8967" s="70" t="s">
        <v>49</v>
      </c>
      <c r="F8967" s="70" t="s">
        <v>36</v>
      </c>
      <c r="G8967" s="78">
        <v>44412</v>
      </c>
      <c r="H8967" s="78">
        <v>45778</v>
      </c>
      <c r="I8967" s="69">
        <v>2399543.5299999998</v>
      </c>
      <c r="J8967" s="70">
        <v>0</v>
      </c>
      <c r="K8967" s="71">
        <v>0.96099999999999997</v>
      </c>
      <c r="L8967" s="70">
        <v>0</v>
      </c>
      <c r="M8967" s="71">
        <v>0.69299999999999995</v>
      </c>
      <c r="N8967" s="72"/>
      <c r="O8967" s="73">
        <f>MIN(1,MAX(0,(1/(1+EXP(-(Assumptions!$B$5 + Assumptions!$B$6*$N8967))))*Assumptions!$B$3))</f>
        <v>3.9165722796764356E-2</v>
      </c>
      <c r="P8967" s="73">
        <f>VLOOKUP($F8967,Assumptions!$A$23:$B$27,2,FALSE)*Assumptions!$B$4</f>
        <v>0.55000000000000004</v>
      </c>
      <c r="Q8967" s="74">
        <f t="shared" si="280"/>
        <v>51688.921204112179</v>
      </c>
      <c r="R8967" s="75" t="str">
        <f>IF($O8967&lt;Assumptions!$B$17,"A",IF($O8967&lt;Assumptions!$B$18,"B",IF($O8967&lt;Assumptions!$B$19,"C",IF($O8967&lt;Assumptions!$B$20,"D","E"))))</f>
        <v>B</v>
      </c>
      <c r="S8967" s="75">
        <f t="shared" si="281"/>
        <v>0</v>
      </c>
    </row>
    <row r="8968" spans="1:19" ht="17.399999999999999" x14ac:dyDescent="0.3">
      <c r="A8968" s="39" t="s">
        <v>1339</v>
      </c>
      <c r="B8968" s="39" t="s">
        <v>93</v>
      </c>
      <c r="C8968" s="39" t="s">
        <v>135</v>
      </c>
      <c r="D8968" s="39" t="s">
        <v>45</v>
      </c>
      <c r="E8968" s="70" t="s">
        <v>49</v>
      </c>
      <c r="F8968" s="70" t="s">
        <v>36</v>
      </c>
      <c r="G8968" s="78">
        <v>44412</v>
      </c>
      <c r="H8968" s="78">
        <v>45809</v>
      </c>
      <c r="I8968" s="69">
        <v>2336755.87</v>
      </c>
      <c r="J8968" s="70">
        <v>0</v>
      </c>
      <c r="K8968" s="71">
        <v>0.96299999999999997</v>
      </c>
      <c r="L8968" s="70">
        <v>0</v>
      </c>
      <c r="M8968" s="71">
        <v>0.69299999999999995</v>
      </c>
      <c r="N8968" s="72"/>
      <c r="O8968" s="73">
        <f>MIN(1,MAX(0,(1/(1+EXP(-(Assumptions!$B$5 + Assumptions!$B$6*$N8968))))*Assumptions!$B$3))</f>
        <v>3.9165722796764356E-2</v>
      </c>
      <c r="P8968" s="73">
        <f>VLOOKUP($F8968,Assumptions!$A$23:$B$27,2,FALSE)*Assumptions!$B$4</f>
        <v>0.55000000000000004</v>
      </c>
      <c r="Q8968" s="74">
        <f t="shared" si="280"/>
        <v>50336.402956472564</v>
      </c>
      <c r="R8968" s="75" t="str">
        <f>IF($O8968&lt;Assumptions!$B$17,"A",IF($O8968&lt;Assumptions!$B$18,"B",IF($O8968&lt;Assumptions!$B$19,"C",IF($O8968&lt;Assumptions!$B$20,"D","E"))))</f>
        <v>B</v>
      </c>
      <c r="S8968" s="75">
        <f t="shared" si="281"/>
        <v>0</v>
      </c>
    </row>
    <row r="8969" spans="1:19" ht="17.399999999999999" x14ac:dyDescent="0.3">
      <c r="A8969" s="39" t="s">
        <v>1339</v>
      </c>
      <c r="B8969" s="39" t="s">
        <v>93</v>
      </c>
      <c r="C8969" s="39" t="s">
        <v>135</v>
      </c>
      <c r="D8969" s="39" t="s">
        <v>45</v>
      </c>
      <c r="E8969" s="70" t="s">
        <v>49</v>
      </c>
      <c r="F8969" s="70" t="s">
        <v>36</v>
      </c>
      <c r="G8969" s="78">
        <v>44412</v>
      </c>
      <c r="H8969" s="78">
        <v>45839</v>
      </c>
      <c r="I8969" s="69">
        <v>2261909.52</v>
      </c>
      <c r="J8969" s="70">
        <v>35</v>
      </c>
      <c r="K8969" s="71">
        <v>0.64900000000000002</v>
      </c>
      <c r="L8969" s="70">
        <v>0</v>
      </c>
      <c r="M8969" s="71">
        <v>0.69299999999999995</v>
      </c>
      <c r="N8969" s="72"/>
      <c r="O8969" s="73">
        <f>MIN(1,MAX(0,(1/(1+EXP(-(Assumptions!$B$5 + Assumptions!$B$6*$N8969))))*Assumptions!$B$3))</f>
        <v>3.9165722796764356E-2</v>
      </c>
      <c r="P8969" s="73">
        <f>VLOOKUP($F8969,Assumptions!$A$23:$B$27,2,FALSE)*Assumptions!$B$4</f>
        <v>0.55000000000000004</v>
      </c>
      <c r="Q8969" s="74">
        <f t="shared" si="280"/>
        <v>48724.126688425284</v>
      </c>
      <c r="R8969" s="75" t="str">
        <f>IF($O8969&lt;Assumptions!$B$17,"A",IF($O8969&lt;Assumptions!$B$18,"B",IF($O8969&lt;Assumptions!$B$19,"C",IF($O8969&lt;Assumptions!$B$20,"D","E"))))</f>
        <v>B</v>
      </c>
      <c r="S8969" s="75">
        <f t="shared" si="281"/>
        <v>0</v>
      </c>
    </row>
    <row r="8970" spans="1:19" ht="17.399999999999999" x14ac:dyDescent="0.3">
      <c r="A8970" s="39" t="s">
        <v>1339</v>
      </c>
      <c r="B8970" s="39" t="s">
        <v>93</v>
      </c>
      <c r="C8970" s="39" t="s">
        <v>135</v>
      </c>
      <c r="D8970" s="39" t="s">
        <v>45</v>
      </c>
      <c r="E8970" s="70" t="s">
        <v>49</v>
      </c>
      <c r="F8970" s="70" t="s">
        <v>36</v>
      </c>
      <c r="G8970" s="78">
        <v>44412</v>
      </c>
      <c r="H8970" s="78">
        <v>45870</v>
      </c>
      <c r="I8970" s="69">
        <v>2192736.7200000002</v>
      </c>
      <c r="J8970" s="70">
        <v>15</v>
      </c>
      <c r="K8970" s="71">
        <v>1.1200000000000001</v>
      </c>
      <c r="L8970" s="70">
        <v>0</v>
      </c>
      <c r="M8970" s="71">
        <v>0.69299999999999995</v>
      </c>
      <c r="N8970" s="72"/>
      <c r="O8970" s="73">
        <f>MIN(1,MAX(0,(1/(1+EXP(-(Assumptions!$B$5 + Assumptions!$B$6*$N8970))))*Assumptions!$B$3))</f>
        <v>3.9165722796764356E-2</v>
      </c>
      <c r="P8970" s="73">
        <f>VLOOKUP($F8970,Assumptions!$A$23:$B$27,2,FALSE)*Assumptions!$B$4</f>
        <v>0.55000000000000004</v>
      </c>
      <c r="Q8970" s="74">
        <f t="shared" si="280"/>
        <v>47234.065197993477</v>
      </c>
      <c r="R8970" s="75" t="str">
        <f>IF($O8970&lt;Assumptions!$B$17,"A",IF($O8970&lt;Assumptions!$B$18,"B",IF($O8970&lt;Assumptions!$B$19,"C",IF($O8970&lt;Assumptions!$B$20,"D","E"))))</f>
        <v>B</v>
      </c>
      <c r="S8970" s="75">
        <f t="shared" si="281"/>
        <v>0</v>
      </c>
    </row>
    <row r="8971" spans="1:19" ht="17.399999999999999" x14ac:dyDescent="0.3">
      <c r="A8971" s="39" t="s">
        <v>1339</v>
      </c>
      <c r="B8971" s="39" t="s">
        <v>93</v>
      </c>
      <c r="C8971" s="39" t="s">
        <v>135</v>
      </c>
      <c r="D8971" s="39" t="s">
        <v>45</v>
      </c>
      <c r="E8971" s="70" t="s">
        <v>49</v>
      </c>
      <c r="F8971" s="70" t="s">
        <v>36</v>
      </c>
      <c r="G8971" s="78">
        <v>44412</v>
      </c>
      <c r="H8971" s="78">
        <v>45901</v>
      </c>
      <c r="I8971" s="69">
        <v>2123532.2400000002</v>
      </c>
      <c r="J8971" s="70">
        <v>0</v>
      </c>
      <c r="K8971" s="71">
        <v>1.0249999999999999</v>
      </c>
      <c r="L8971" s="70">
        <v>0</v>
      </c>
      <c r="M8971" s="71">
        <v>0.69299999999999995</v>
      </c>
      <c r="N8971" s="72"/>
      <c r="O8971" s="73">
        <f>MIN(1,MAX(0,(1/(1+EXP(-(Assumptions!$B$5 + Assumptions!$B$6*$N8971))))*Assumptions!$B$3))</f>
        <v>3.9165722796764356E-2</v>
      </c>
      <c r="P8971" s="73">
        <f>VLOOKUP($F8971,Assumptions!$A$23:$B$27,2,FALSE)*Assumptions!$B$4</f>
        <v>0.55000000000000004</v>
      </c>
      <c r="Q8971" s="74">
        <f t="shared" si="280"/>
        <v>45743.321284007645</v>
      </c>
      <c r="R8971" s="75" t="str">
        <f>IF($O8971&lt;Assumptions!$B$17,"A",IF($O8971&lt;Assumptions!$B$18,"B",IF($O8971&lt;Assumptions!$B$19,"C",IF($O8971&lt;Assumptions!$B$20,"D","E"))))</f>
        <v>B</v>
      </c>
      <c r="S8971" s="75">
        <f t="shared" si="281"/>
        <v>0</v>
      </c>
    </row>
    <row r="8972" spans="1:19" ht="17.399999999999999" x14ac:dyDescent="0.3">
      <c r="A8972" s="39" t="s">
        <v>1339</v>
      </c>
      <c r="B8972" s="39" t="s">
        <v>93</v>
      </c>
      <c r="C8972" s="39" t="s">
        <v>135</v>
      </c>
      <c r="D8972" s="39" t="s">
        <v>45</v>
      </c>
      <c r="E8972" s="70" t="s">
        <v>49</v>
      </c>
      <c r="F8972" s="70" t="s">
        <v>36</v>
      </c>
      <c r="G8972" s="78">
        <v>44412</v>
      </c>
      <c r="H8972" s="78">
        <v>45931</v>
      </c>
      <c r="I8972" s="69">
        <v>2068016.64</v>
      </c>
      <c r="J8972" s="70">
        <v>65</v>
      </c>
      <c r="K8972" s="71">
        <v>0.60799999999999998</v>
      </c>
      <c r="L8972" s="70">
        <v>0</v>
      </c>
      <c r="M8972" s="71">
        <v>0.69299999999999995</v>
      </c>
      <c r="N8972" s="72"/>
      <c r="O8972" s="73">
        <f>MIN(1,MAX(0,(1/(1+EXP(-(Assumptions!$B$5 + Assumptions!$B$6*$N8972))))*Assumptions!$B$3))</f>
        <v>3.9165722796764356E-2</v>
      </c>
      <c r="P8972" s="73">
        <f>VLOOKUP($F8972,Assumptions!$A$23:$B$27,2,FALSE)*Assumptions!$B$4</f>
        <v>0.55000000000000004</v>
      </c>
      <c r="Q8972" s="74">
        <f t="shared" si="280"/>
        <v>44547.451553734812</v>
      </c>
      <c r="R8972" s="75" t="str">
        <f>IF($O8972&lt;Assumptions!$B$17,"A",IF($O8972&lt;Assumptions!$B$18,"B",IF($O8972&lt;Assumptions!$B$19,"C",IF($O8972&lt;Assumptions!$B$20,"D","E"))))</f>
        <v>B</v>
      </c>
      <c r="S8972" s="75">
        <f t="shared" si="281"/>
        <v>0</v>
      </c>
    </row>
    <row r="8973" spans="1:19" ht="17.399999999999999" x14ac:dyDescent="0.3">
      <c r="A8973" s="39" t="s">
        <v>1339</v>
      </c>
      <c r="B8973" s="39" t="s">
        <v>93</v>
      </c>
      <c r="C8973" s="39" t="s">
        <v>135</v>
      </c>
      <c r="D8973" s="39" t="s">
        <v>45</v>
      </c>
      <c r="E8973" s="70" t="s">
        <v>49</v>
      </c>
      <c r="F8973" s="70" t="s">
        <v>36</v>
      </c>
      <c r="G8973" s="78">
        <v>44412</v>
      </c>
      <c r="H8973" s="78">
        <v>45962</v>
      </c>
      <c r="I8973" s="69">
        <v>2005884.53</v>
      </c>
      <c r="J8973" s="70">
        <v>0</v>
      </c>
      <c r="K8973" s="71">
        <v>0.96599999999999997</v>
      </c>
      <c r="L8973" s="70">
        <v>0</v>
      </c>
      <c r="M8973" s="71">
        <v>0.69299999999999995</v>
      </c>
      <c r="N8973" s="72"/>
      <c r="O8973" s="73">
        <f>MIN(1,MAX(0,(1/(1+EXP(-(Assumptions!$B$5 + Assumptions!$B$6*$N8973))))*Assumptions!$B$3))</f>
        <v>3.9165722796764356E-2</v>
      </c>
      <c r="P8973" s="73">
        <f>VLOOKUP($F8973,Assumptions!$A$23:$B$27,2,FALSE)*Assumptions!$B$4</f>
        <v>0.55000000000000004</v>
      </c>
      <c r="Q8973" s="74">
        <f t="shared" si="280"/>
        <v>43209.054605363883</v>
      </c>
      <c r="R8973" s="75" t="str">
        <f>IF($O8973&lt;Assumptions!$B$17,"A",IF($O8973&lt;Assumptions!$B$18,"B",IF($O8973&lt;Assumptions!$B$19,"C",IF($O8973&lt;Assumptions!$B$20,"D","E"))))</f>
        <v>B</v>
      </c>
      <c r="S8973" s="75">
        <f t="shared" si="281"/>
        <v>0</v>
      </c>
    </row>
    <row r="8974" spans="1:19" ht="17.399999999999999" x14ac:dyDescent="0.3">
      <c r="A8974" s="39" t="s">
        <v>1339</v>
      </c>
      <c r="B8974" s="39" t="s">
        <v>93</v>
      </c>
      <c r="C8974" s="39" t="s">
        <v>135</v>
      </c>
      <c r="D8974" s="39" t="s">
        <v>45</v>
      </c>
      <c r="E8974" s="70" t="s">
        <v>49</v>
      </c>
      <c r="F8974" s="70" t="s">
        <v>36</v>
      </c>
      <c r="G8974" s="78">
        <v>44412</v>
      </c>
      <c r="H8974" s="78">
        <v>45992</v>
      </c>
      <c r="I8974" s="69">
        <v>1949343.49</v>
      </c>
      <c r="J8974" s="70">
        <v>0</v>
      </c>
      <c r="K8974" s="71">
        <v>1.083</v>
      </c>
      <c r="L8974" s="70">
        <v>0</v>
      </c>
      <c r="M8974" s="71">
        <v>0.69299999999999995</v>
      </c>
      <c r="N8974" s="72"/>
      <c r="O8974" s="73">
        <f>MIN(1,MAX(0,(1/(1+EXP(-(Assumptions!$B$5 + Assumptions!$B$6*$N8974))))*Assumptions!$B$3))</f>
        <v>3.9165722796764356E-2</v>
      </c>
      <c r="P8974" s="73">
        <f>VLOOKUP($F8974,Assumptions!$A$23:$B$27,2,FALSE)*Assumptions!$B$4</f>
        <v>0.55000000000000004</v>
      </c>
      <c r="Q8974" s="74">
        <f t="shared" si="280"/>
        <v>41991.095720759455</v>
      </c>
      <c r="R8974" s="75" t="str">
        <f>IF($O8974&lt;Assumptions!$B$17,"A",IF($O8974&lt;Assumptions!$B$18,"B",IF($O8974&lt;Assumptions!$B$19,"C",IF($O8974&lt;Assumptions!$B$20,"D","E"))))</f>
        <v>B</v>
      </c>
      <c r="S8974" s="75">
        <f t="shared" si="281"/>
        <v>0</v>
      </c>
    </row>
    <row r="8975" spans="1:19" ht="17.399999999999999" x14ac:dyDescent="0.3">
      <c r="A8975" s="39" t="s">
        <v>1340</v>
      </c>
      <c r="B8975" s="39" t="s">
        <v>66</v>
      </c>
      <c r="C8975" s="39" t="s">
        <v>144</v>
      </c>
      <c r="D8975" s="39" t="s">
        <v>45</v>
      </c>
      <c r="E8975" s="70" t="s">
        <v>35</v>
      </c>
      <c r="F8975" s="70" t="s">
        <v>28</v>
      </c>
      <c r="G8975" s="78">
        <v>44735</v>
      </c>
      <c r="H8975" s="78">
        <v>45658</v>
      </c>
      <c r="I8975" s="69">
        <v>15264699.460000001</v>
      </c>
      <c r="J8975" s="70">
        <v>35</v>
      </c>
      <c r="K8975" s="71">
        <v>0.50900000000000001</v>
      </c>
      <c r="L8975" s="70">
        <v>0</v>
      </c>
      <c r="M8975" s="71">
        <v>1.117</v>
      </c>
      <c r="N8975" s="72"/>
      <c r="O8975" s="73">
        <f>MIN(1,MAX(0,(1/(1+EXP(-(Assumptions!$B$5 + Assumptions!$B$6*$N8975))))*Assumptions!$B$3))</f>
        <v>3.9165722796764356E-2</v>
      </c>
      <c r="P8975" s="73">
        <f>VLOOKUP($F8975,Assumptions!$A$23:$B$27,2,FALSE)*Assumptions!$B$4</f>
        <v>0.35</v>
      </c>
      <c r="Q8975" s="74">
        <f t="shared" si="280"/>
        <v>209248.54566919748</v>
      </c>
      <c r="R8975" s="75" t="str">
        <f>IF($O8975&lt;Assumptions!$B$17,"A",IF($O8975&lt;Assumptions!$B$18,"B",IF($O8975&lt;Assumptions!$B$19,"C",IF($O8975&lt;Assumptions!$B$20,"D","E"))))</f>
        <v>B</v>
      </c>
      <c r="S8975" s="75">
        <f t="shared" si="281"/>
        <v>0</v>
      </c>
    </row>
    <row r="8976" spans="1:19" ht="17.399999999999999" x14ac:dyDescent="0.3">
      <c r="A8976" s="39" t="s">
        <v>1340</v>
      </c>
      <c r="B8976" s="39" t="s">
        <v>66</v>
      </c>
      <c r="C8976" s="39" t="s">
        <v>144</v>
      </c>
      <c r="D8976" s="39" t="s">
        <v>45</v>
      </c>
      <c r="E8976" s="70" t="s">
        <v>35</v>
      </c>
      <c r="F8976" s="70" t="s">
        <v>28</v>
      </c>
      <c r="G8976" s="78">
        <v>44735</v>
      </c>
      <c r="H8976" s="78">
        <v>45689</v>
      </c>
      <c r="I8976" s="69">
        <v>14937866.27</v>
      </c>
      <c r="J8976" s="70">
        <v>0</v>
      </c>
      <c r="K8976" s="71">
        <v>1.052</v>
      </c>
      <c r="L8976" s="70">
        <v>0</v>
      </c>
      <c r="M8976" s="71">
        <v>1.117</v>
      </c>
      <c r="N8976" s="72"/>
      <c r="O8976" s="73">
        <f>MIN(1,MAX(0,(1/(1+EXP(-(Assumptions!$B$5 + Assumptions!$B$6*$N8976))))*Assumptions!$B$3))</f>
        <v>3.9165722796764356E-2</v>
      </c>
      <c r="P8976" s="73">
        <f>VLOOKUP($F8976,Assumptions!$A$23:$B$27,2,FALSE)*Assumptions!$B$4</f>
        <v>0.35</v>
      </c>
      <c r="Q8976" s="74">
        <f t="shared" si="280"/>
        <v>204768.31532708468</v>
      </c>
      <c r="R8976" s="75" t="str">
        <f>IF($O8976&lt;Assumptions!$B$17,"A",IF($O8976&lt;Assumptions!$B$18,"B",IF($O8976&lt;Assumptions!$B$19,"C",IF($O8976&lt;Assumptions!$B$20,"D","E"))))</f>
        <v>B</v>
      </c>
      <c r="S8976" s="75">
        <f t="shared" si="281"/>
        <v>0</v>
      </c>
    </row>
    <row r="8977" spans="1:19" ht="17.399999999999999" x14ac:dyDescent="0.3">
      <c r="A8977" s="39" t="s">
        <v>1340</v>
      </c>
      <c r="B8977" s="39" t="s">
        <v>66</v>
      </c>
      <c r="C8977" s="39" t="s">
        <v>144</v>
      </c>
      <c r="D8977" s="39" t="s">
        <v>45</v>
      </c>
      <c r="E8977" s="70" t="s">
        <v>35</v>
      </c>
      <c r="F8977" s="70" t="s">
        <v>28</v>
      </c>
      <c r="G8977" s="78">
        <v>44735</v>
      </c>
      <c r="H8977" s="78">
        <v>45717</v>
      </c>
      <c r="I8977" s="69">
        <v>14560188.550000001</v>
      </c>
      <c r="J8977" s="70">
        <v>0</v>
      </c>
      <c r="K8977" s="71">
        <v>0.999</v>
      </c>
      <c r="L8977" s="70">
        <v>0</v>
      </c>
      <c r="M8977" s="71">
        <v>1.117</v>
      </c>
      <c r="N8977" s="72"/>
      <c r="O8977" s="73">
        <f>MIN(1,MAX(0,(1/(1+EXP(-(Assumptions!$B$5 + Assumptions!$B$6*$N8977))))*Assumptions!$B$3))</f>
        <v>3.9165722796764356E-2</v>
      </c>
      <c r="P8977" s="73">
        <f>VLOOKUP($F8977,Assumptions!$A$23:$B$27,2,FALSE)*Assumptions!$B$4</f>
        <v>0.35</v>
      </c>
      <c r="Q8977" s="74">
        <f t="shared" si="280"/>
        <v>199591.1080162728</v>
      </c>
      <c r="R8977" s="75" t="str">
        <f>IF($O8977&lt;Assumptions!$B$17,"A",IF($O8977&lt;Assumptions!$B$18,"B",IF($O8977&lt;Assumptions!$B$19,"C",IF($O8977&lt;Assumptions!$B$20,"D","E"))))</f>
        <v>B</v>
      </c>
      <c r="S8977" s="75">
        <f t="shared" si="281"/>
        <v>0</v>
      </c>
    </row>
    <row r="8978" spans="1:19" ht="17.399999999999999" x14ac:dyDescent="0.3">
      <c r="A8978" s="39" t="s">
        <v>1340</v>
      </c>
      <c r="B8978" s="39" t="s">
        <v>66</v>
      </c>
      <c r="C8978" s="39" t="s">
        <v>144</v>
      </c>
      <c r="D8978" s="39" t="s">
        <v>45</v>
      </c>
      <c r="E8978" s="70" t="s">
        <v>35</v>
      </c>
      <c r="F8978" s="70" t="s">
        <v>28</v>
      </c>
      <c r="G8978" s="78">
        <v>44735</v>
      </c>
      <c r="H8978" s="78">
        <v>45748</v>
      </c>
      <c r="I8978" s="69">
        <v>14168626.640000001</v>
      </c>
      <c r="J8978" s="70">
        <v>0</v>
      </c>
      <c r="K8978" s="71">
        <v>1.1100000000000001</v>
      </c>
      <c r="L8978" s="70">
        <v>0</v>
      </c>
      <c r="M8978" s="71">
        <v>1.117</v>
      </c>
      <c r="N8978" s="72"/>
      <c r="O8978" s="73">
        <f>MIN(1,MAX(0,(1/(1+EXP(-(Assumptions!$B$5 + Assumptions!$B$6*$N8978))))*Assumptions!$B$3))</f>
        <v>3.9165722796764356E-2</v>
      </c>
      <c r="P8978" s="73">
        <f>VLOOKUP($F8978,Assumptions!$A$23:$B$27,2,FALSE)*Assumptions!$B$4</f>
        <v>0.35</v>
      </c>
      <c r="Q8978" s="74">
        <f t="shared" si="280"/>
        <v>194223.57618758176</v>
      </c>
      <c r="R8978" s="75" t="str">
        <f>IF($O8978&lt;Assumptions!$B$17,"A",IF($O8978&lt;Assumptions!$B$18,"B",IF($O8978&lt;Assumptions!$B$19,"C",IF($O8978&lt;Assumptions!$B$20,"D","E"))))</f>
        <v>B</v>
      </c>
      <c r="S8978" s="75">
        <f t="shared" si="281"/>
        <v>0</v>
      </c>
    </row>
    <row r="8979" spans="1:19" ht="17.399999999999999" x14ac:dyDescent="0.3">
      <c r="A8979" s="39" t="s">
        <v>1340</v>
      </c>
      <c r="B8979" s="39" t="s">
        <v>66</v>
      </c>
      <c r="C8979" s="39" t="s">
        <v>144</v>
      </c>
      <c r="D8979" s="39" t="s">
        <v>45</v>
      </c>
      <c r="E8979" s="70" t="s">
        <v>35</v>
      </c>
      <c r="F8979" s="70" t="s">
        <v>28</v>
      </c>
      <c r="G8979" s="78">
        <v>44735</v>
      </c>
      <c r="H8979" s="78">
        <v>45778</v>
      </c>
      <c r="I8979" s="69">
        <v>13837156.199999999</v>
      </c>
      <c r="J8979" s="70">
        <v>0</v>
      </c>
      <c r="K8979" s="71">
        <v>1.1359999999999999</v>
      </c>
      <c r="L8979" s="70">
        <v>0</v>
      </c>
      <c r="M8979" s="71">
        <v>1.117</v>
      </c>
      <c r="N8979" s="72"/>
      <c r="O8979" s="73">
        <f>MIN(1,MAX(0,(1/(1+EXP(-(Assumptions!$B$5 + Assumptions!$B$6*$N8979))))*Assumptions!$B$3))</f>
        <v>3.9165722796764356E-2</v>
      </c>
      <c r="P8979" s="73">
        <f>VLOOKUP($F8979,Assumptions!$A$23:$B$27,2,FALSE)*Assumptions!$B$4</f>
        <v>0.35</v>
      </c>
      <c r="Q8979" s="74">
        <f t="shared" si="280"/>
        <v>189679.77840865523</v>
      </c>
      <c r="R8979" s="75" t="str">
        <f>IF($O8979&lt;Assumptions!$B$17,"A",IF($O8979&lt;Assumptions!$B$18,"B",IF($O8979&lt;Assumptions!$B$19,"C",IF($O8979&lt;Assumptions!$B$20,"D","E"))))</f>
        <v>B</v>
      </c>
      <c r="S8979" s="75">
        <f t="shared" si="281"/>
        <v>0</v>
      </c>
    </row>
    <row r="8980" spans="1:19" ht="17.399999999999999" x14ac:dyDescent="0.3">
      <c r="A8980" s="39" t="s">
        <v>1340</v>
      </c>
      <c r="B8980" s="39" t="s">
        <v>66</v>
      </c>
      <c r="C8980" s="39" t="s">
        <v>144</v>
      </c>
      <c r="D8980" s="39" t="s">
        <v>45</v>
      </c>
      <c r="E8980" s="70" t="s">
        <v>35</v>
      </c>
      <c r="F8980" s="70" t="s">
        <v>28</v>
      </c>
      <c r="G8980" s="78">
        <v>44735</v>
      </c>
      <c r="H8980" s="78">
        <v>45809</v>
      </c>
      <c r="I8980" s="69">
        <v>13482898.449999999</v>
      </c>
      <c r="J8980" s="70">
        <v>35</v>
      </c>
      <c r="K8980" s="71">
        <v>0.79</v>
      </c>
      <c r="L8980" s="70">
        <v>0</v>
      </c>
      <c r="M8980" s="71">
        <v>1.117</v>
      </c>
      <c r="N8980" s="72"/>
      <c r="O8980" s="73">
        <f>MIN(1,MAX(0,(1/(1+EXP(-(Assumptions!$B$5 + Assumptions!$B$6*$N8980))))*Assumptions!$B$3))</f>
        <v>3.9165722796764356E-2</v>
      </c>
      <c r="P8980" s="73">
        <f>VLOOKUP($F8980,Assumptions!$A$23:$B$27,2,FALSE)*Assumptions!$B$4</f>
        <v>0.35</v>
      </c>
      <c r="Q8980" s="74">
        <f t="shared" si="280"/>
        <v>184823.61211636831</v>
      </c>
      <c r="R8980" s="75" t="str">
        <f>IF($O8980&lt;Assumptions!$B$17,"A",IF($O8980&lt;Assumptions!$B$18,"B",IF($O8980&lt;Assumptions!$B$19,"C",IF($O8980&lt;Assumptions!$B$20,"D","E"))))</f>
        <v>B</v>
      </c>
      <c r="S8980" s="75">
        <f t="shared" si="281"/>
        <v>0</v>
      </c>
    </row>
    <row r="8981" spans="1:19" ht="17.399999999999999" x14ac:dyDescent="0.3">
      <c r="A8981" s="39" t="s">
        <v>1340</v>
      </c>
      <c r="B8981" s="39" t="s">
        <v>66</v>
      </c>
      <c r="C8981" s="39" t="s">
        <v>144</v>
      </c>
      <c r="D8981" s="39" t="s">
        <v>45</v>
      </c>
      <c r="E8981" s="70" t="s">
        <v>35</v>
      </c>
      <c r="F8981" s="70" t="s">
        <v>28</v>
      </c>
      <c r="G8981" s="78">
        <v>44735</v>
      </c>
      <c r="H8981" s="78">
        <v>45839</v>
      </c>
      <c r="I8981" s="69">
        <v>13105935.359999999</v>
      </c>
      <c r="J8981" s="70">
        <v>0</v>
      </c>
      <c r="K8981" s="71">
        <v>1.08</v>
      </c>
      <c r="L8981" s="70">
        <v>0</v>
      </c>
      <c r="M8981" s="71">
        <v>1.117</v>
      </c>
      <c r="N8981" s="72"/>
      <c r="O8981" s="73">
        <f>MIN(1,MAX(0,(1/(1+EXP(-(Assumptions!$B$5 + Assumptions!$B$6*$N8981))))*Assumptions!$B$3))</f>
        <v>3.9165722796764356E-2</v>
      </c>
      <c r="P8981" s="73">
        <f>VLOOKUP($F8981,Assumptions!$A$23:$B$27,2,FALSE)*Assumptions!$B$4</f>
        <v>0.35</v>
      </c>
      <c r="Q8981" s="74">
        <f t="shared" si="280"/>
        <v>179656.20095572519</v>
      </c>
      <c r="R8981" s="75" t="str">
        <f>IF($O8981&lt;Assumptions!$B$17,"A",IF($O8981&lt;Assumptions!$B$18,"B",IF($O8981&lt;Assumptions!$B$19,"C",IF($O8981&lt;Assumptions!$B$20,"D","E"))))</f>
        <v>B</v>
      </c>
      <c r="S8981" s="75">
        <f t="shared" si="281"/>
        <v>0</v>
      </c>
    </row>
    <row r="8982" spans="1:19" ht="17.399999999999999" x14ac:dyDescent="0.3">
      <c r="A8982" s="39" t="s">
        <v>1340</v>
      </c>
      <c r="B8982" s="39" t="s">
        <v>66</v>
      </c>
      <c r="C8982" s="39" t="s">
        <v>144</v>
      </c>
      <c r="D8982" s="39" t="s">
        <v>45</v>
      </c>
      <c r="E8982" s="70" t="s">
        <v>35</v>
      </c>
      <c r="F8982" s="70" t="s">
        <v>28</v>
      </c>
      <c r="G8982" s="78">
        <v>44735</v>
      </c>
      <c r="H8982" s="78">
        <v>45870</v>
      </c>
      <c r="I8982" s="69">
        <v>12784887.09</v>
      </c>
      <c r="J8982" s="70">
        <v>0</v>
      </c>
      <c r="K8982" s="71">
        <v>1.018</v>
      </c>
      <c r="L8982" s="70">
        <v>0</v>
      </c>
      <c r="M8982" s="71">
        <v>1.117</v>
      </c>
      <c r="N8982" s="72"/>
      <c r="O8982" s="73">
        <f>MIN(1,MAX(0,(1/(1+EXP(-(Assumptions!$B$5 + Assumptions!$B$6*$N8982))))*Assumptions!$B$3))</f>
        <v>3.9165722796764356E-2</v>
      </c>
      <c r="P8982" s="73">
        <f>VLOOKUP($F8982,Assumptions!$A$23:$B$27,2,FALSE)*Assumptions!$B$4</f>
        <v>0.35</v>
      </c>
      <c r="Q8982" s="74">
        <f t="shared" si="280"/>
        <v>175255.27031420494</v>
      </c>
      <c r="R8982" s="75" t="str">
        <f>IF($O8982&lt;Assumptions!$B$17,"A",IF($O8982&lt;Assumptions!$B$18,"B",IF($O8982&lt;Assumptions!$B$19,"C",IF($O8982&lt;Assumptions!$B$20,"D","E"))))</f>
        <v>B</v>
      </c>
      <c r="S8982" s="75">
        <f t="shared" si="281"/>
        <v>0</v>
      </c>
    </row>
    <row r="8983" spans="1:19" ht="17.399999999999999" x14ac:dyDescent="0.3">
      <c r="A8983" s="39" t="s">
        <v>1340</v>
      </c>
      <c r="B8983" s="39" t="s">
        <v>66</v>
      </c>
      <c r="C8983" s="39" t="s">
        <v>144</v>
      </c>
      <c r="D8983" s="39" t="s">
        <v>45</v>
      </c>
      <c r="E8983" s="70" t="s">
        <v>35</v>
      </c>
      <c r="F8983" s="70" t="s">
        <v>28</v>
      </c>
      <c r="G8983" s="78">
        <v>44735</v>
      </c>
      <c r="H8983" s="78">
        <v>45901</v>
      </c>
      <c r="I8983" s="69">
        <v>12492957.050000001</v>
      </c>
      <c r="J8983" s="70">
        <v>0</v>
      </c>
      <c r="K8983" s="71">
        <v>1.0029999999999999</v>
      </c>
      <c r="L8983" s="70">
        <v>0</v>
      </c>
      <c r="M8983" s="71">
        <v>1.117</v>
      </c>
      <c r="N8983" s="72"/>
      <c r="O8983" s="73">
        <f>MIN(1,MAX(0,(1/(1+EXP(-(Assumptions!$B$5 + Assumptions!$B$6*$N8983))))*Assumptions!$B$3))</f>
        <v>3.9165722796764356E-2</v>
      </c>
      <c r="P8983" s="73">
        <f>VLOOKUP($F8983,Assumptions!$A$23:$B$27,2,FALSE)*Assumptions!$B$4</f>
        <v>0.35</v>
      </c>
      <c r="Q8983" s="74">
        <f t="shared" si="280"/>
        <v>171253.49245626404</v>
      </c>
      <c r="R8983" s="75" t="str">
        <f>IF($O8983&lt;Assumptions!$B$17,"A",IF($O8983&lt;Assumptions!$B$18,"B",IF($O8983&lt;Assumptions!$B$19,"C",IF($O8983&lt;Assumptions!$B$20,"D","E"))))</f>
        <v>B</v>
      </c>
      <c r="S8983" s="75">
        <f t="shared" si="281"/>
        <v>0</v>
      </c>
    </row>
    <row r="8984" spans="1:19" ht="17.399999999999999" x14ac:dyDescent="0.3">
      <c r="A8984" s="39" t="s">
        <v>1340</v>
      </c>
      <c r="B8984" s="39" t="s">
        <v>66</v>
      </c>
      <c r="C8984" s="39" t="s">
        <v>144</v>
      </c>
      <c r="D8984" s="39" t="s">
        <v>45</v>
      </c>
      <c r="E8984" s="70" t="s">
        <v>35</v>
      </c>
      <c r="F8984" s="70" t="s">
        <v>28</v>
      </c>
      <c r="G8984" s="78">
        <v>44735</v>
      </c>
      <c r="H8984" s="78">
        <v>45931</v>
      </c>
      <c r="I8984" s="69">
        <v>12222785.17</v>
      </c>
      <c r="J8984" s="70">
        <v>0</v>
      </c>
      <c r="K8984" s="71">
        <v>0.95099999999999996</v>
      </c>
      <c r="L8984" s="70">
        <v>0</v>
      </c>
      <c r="M8984" s="71">
        <v>1.117</v>
      </c>
      <c r="N8984" s="72"/>
      <c r="O8984" s="73">
        <f>MIN(1,MAX(0,(1/(1+EXP(-(Assumptions!$B$5 + Assumptions!$B$6*$N8984))))*Assumptions!$B$3))</f>
        <v>3.9165722796764356E-2</v>
      </c>
      <c r="P8984" s="73">
        <f>VLOOKUP($F8984,Assumptions!$A$23:$B$27,2,FALSE)*Assumptions!$B$4</f>
        <v>0.35</v>
      </c>
      <c r="Q8984" s="74">
        <f t="shared" si="280"/>
        <v>167549.97552041779</v>
      </c>
      <c r="R8984" s="75" t="str">
        <f>IF($O8984&lt;Assumptions!$B$17,"A",IF($O8984&lt;Assumptions!$B$18,"B",IF($O8984&lt;Assumptions!$B$19,"C",IF($O8984&lt;Assumptions!$B$20,"D","E"))))</f>
        <v>B</v>
      </c>
      <c r="S8984" s="75">
        <f t="shared" si="281"/>
        <v>0</v>
      </c>
    </row>
    <row r="8985" spans="1:19" ht="17.399999999999999" x14ac:dyDescent="0.3">
      <c r="A8985" s="39" t="s">
        <v>1340</v>
      </c>
      <c r="B8985" s="39" t="s">
        <v>66</v>
      </c>
      <c r="C8985" s="39" t="s">
        <v>144</v>
      </c>
      <c r="D8985" s="39" t="s">
        <v>45</v>
      </c>
      <c r="E8985" s="70" t="s">
        <v>35</v>
      </c>
      <c r="F8985" s="70" t="s">
        <v>28</v>
      </c>
      <c r="G8985" s="78">
        <v>44735</v>
      </c>
      <c r="H8985" s="78">
        <v>45962</v>
      </c>
      <c r="I8985" s="69">
        <v>11940751.109999999</v>
      </c>
      <c r="J8985" s="70">
        <v>0</v>
      </c>
      <c r="K8985" s="71">
        <v>1.099</v>
      </c>
      <c r="L8985" s="70">
        <v>0</v>
      </c>
      <c r="M8985" s="71">
        <v>1.117</v>
      </c>
      <c r="N8985" s="72"/>
      <c r="O8985" s="73">
        <f>MIN(1,MAX(0,(1/(1+EXP(-(Assumptions!$B$5 + Assumptions!$B$6*$N8985))))*Assumptions!$B$3))</f>
        <v>3.9165722796764356E-2</v>
      </c>
      <c r="P8985" s="73">
        <f>VLOOKUP($F8985,Assumptions!$A$23:$B$27,2,FALSE)*Assumptions!$B$4</f>
        <v>0.35</v>
      </c>
      <c r="Q8985" s="74">
        <f t="shared" si="280"/>
        <v>163683.85178579568</v>
      </c>
      <c r="R8985" s="75" t="str">
        <f>IF($O8985&lt;Assumptions!$B$17,"A",IF($O8985&lt;Assumptions!$B$18,"B",IF($O8985&lt;Assumptions!$B$19,"C",IF($O8985&lt;Assumptions!$B$20,"D","E"))))</f>
        <v>B</v>
      </c>
      <c r="S8985" s="75">
        <f t="shared" si="281"/>
        <v>0</v>
      </c>
    </row>
    <row r="8986" spans="1:19" ht="17.399999999999999" x14ac:dyDescent="0.3">
      <c r="A8986" s="39" t="s">
        <v>1340</v>
      </c>
      <c r="B8986" s="39" t="s">
        <v>66</v>
      </c>
      <c r="C8986" s="39" t="s">
        <v>144</v>
      </c>
      <c r="D8986" s="39" t="s">
        <v>45</v>
      </c>
      <c r="E8986" s="70" t="s">
        <v>35</v>
      </c>
      <c r="F8986" s="70" t="s">
        <v>28</v>
      </c>
      <c r="G8986" s="78">
        <v>44735</v>
      </c>
      <c r="H8986" s="78">
        <v>45992</v>
      </c>
      <c r="I8986" s="69">
        <v>11616598.16</v>
      </c>
      <c r="J8986" s="70">
        <v>0</v>
      </c>
      <c r="K8986" s="71">
        <v>0.97799999999999998</v>
      </c>
      <c r="L8986" s="70">
        <v>0</v>
      </c>
      <c r="M8986" s="71">
        <v>1.117</v>
      </c>
      <c r="N8986" s="72"/>
      <c r="O8986" s="73">
        <f>MIN(1,MAX(0,(1/(1+EXP(-(Assumptions!$B$5 + Assumptions!$B$6*$N8986))))*Assumptions!$B$3))</f>
        <v>3.9165722796764356E-2</v>
      </c>
      <c r="P8986" s="73">
        <f>VLOOKUP($F8986,Assumptions!$A$23:$B$27,2,FALSE)*Assumptions!$B$4</f>
        <v>0.35</v>
      </c>
      <c r="Q8986" s="74">
        <f t="shared" si="280"/>
        <v>159240.362181587</v>
      </c>
      <c r="R8986" s="75" t="str">
        <f>IF($O8986&lt;Assumptions!$B$17,"A",IF($O8986&lt;Assumptions!$B$18,"B",IF($O8986&lt;Assumptions!$B$19,"C",IF($O8986&lt;Assumptions!$B$20,"D","E"))))</f>
        <v>B</v>
      </c>
      <c r="S8986" s="75">
        <f t="shared" si="281"/>
        <v>0</v>
      </c>
    </row>
    <row r="8987" spans="1:19" ht="17.399999999999999" x14ac:dyDescent="0.3">
      <c r="A8987" s="39" t="s">
        <v>1341</v>
      </c>
      <c r="B8987" s="39" t="s">
        <v>77</v>
      </c>
      <c r="C8987" s="39" t="s">
        <v>135</v>
      </c>
      <c r="D8987" s="39" t="s">
        <v>30</v>
      </c>
      <c r="E8987" s="70" t="s">
        <v>23</v>
      </c>
      <c r="F8987" s="70" t="s">
        <v>36</v>
      </c>
      <c r="G8987" s="78">
        <v>45118</v>
      </c>
      <c r="H8987" s="78">
        <v>45658</v>
      </c>
      <c r="I8987" s="69">
        <v>2092095.38</v>
      </c>
      <c r="J8987" s="70">
        <v>0</v>
      </c>
      <c r="K8987" s="71">
        <v>1.0249999999999999</v>
      </c>
      <c r="L8987" s="70">
        <v>0</v>
      </c>
      <c r="M8987" s="71">
        <v>0.505</v>
      </c>
      <c r="N8987" s="72"/>
      <c r="O8987" s="73">
        <f>MIN(1,MAX(0,(1/(1+EXP(-(Assumptions!$B$5 + Assumptions!$B$6*$N8987))))*Assumptions!$B$3))</f>
        <v>3.9165722796764356E-2</v>
      </c>
      <c r="P8987" s="73">
        <f>VLOOKUP($F8987,Assumptions!$A$23:$B$27,2,FALSE)*Assumptions!$B$4</f>
        <v>0.55000000000000004</v>
      </c>
      <c r="Q8987" s="74">
        <f t="shared" si="280"/>
        <v>45066.135244609264</v>
      </c>
      <c r="R8987" s="75" t="str">
        <f>IF($O8987&lt;Assumptions!$B$17,"A",IF($O8987&lt;Assumptions!$B$18,"B",IF($O8987&lt;Assumptions!$B$19,"C",IF($O8987&lt;Assumptions!$B$20,"D","E"))))</f>
        <v>B</v>
      </c>
      <c r="S8987" s="75">
        <f t="shared" si="281"/>
        <v>0</v>
      </c>
    </row>
    <row r="8988" spans="1:19" ht="17.399999999999999" x14ac:dyDescent="0.3">
      <c r="A8988" s="39" t="s">
        <v>1341</v>
      </c>
      <c r="B8988" s="39" t="s">
        <v>77</v>
      </c>
      <c r="C8988" s="39" t="s">
        <v>135</v>
      </c>
      <c r="D8988" s="39" t="s">
        <v>30</v>
      </c>
      <c r="E8988" s="70" t="s">
        <v>23</v>
      </c>
      <c r="F8988" s="70" t="s">
        <v>36</v>
      </c>
      <c r="G8988" s="78">
        <v>45118</v>
      </c>
      <c r="H8988" s="78">
        <v>45689</v>
      </c>
      <c r="I8988" s="69">
        <v>2030590.72</v>
      </c>
      <c r="J8988" s="70">
        <v>0</v>
      </c>
      <c r="K8988" s="71">
        <v>0.98299999999999998</v>
      </c>
      <c r="L8988" s="70">
        <v>0</v>
      </c>
      <c r="M8988" s="71">
        <v>0.505</v>
      </c>
      <c r="N8988" s="72"/>
      <c r="O8988" s="73">
        <f>MIN(1,MAX(0,(1/(1+EXP(-(Assumptions!$B$5 + Assumptions!$B$6*$N8988))))*Assumptions!$B$3))</f>
        <v>3.9165722796764356E-2</v>
      </c>
      <c r="P8988" s="73">
        <f>VLOOKUP($F8988,Assumptions!$A$23:$B$27,2,FALSE)*Assumptions!$B$4</f>
        <v>0.55000000000000004</v>
      </c>
      <c r="Q8988" s="74">
        <f t="shared" si="280"/>
        <v>43741.254289261182</v>
      </c>
      <c r="R8988" s="75" t="str">
        <f>IF($O8988&lt;Assumptions!$B$17,"A",IF($O8988&lt;Assumptions!$B$18,"B",IF($O8988&lt;Assumptions!$B$19,"C",IF($O8988&lt;Assumptions!$B$20,"D","E"))))</f>
        <v>B</v>
      </c>
      <c r="S8988" s="75">
        <f t="shared" si="281"/>
        <v>0</v>
      </c>
    </row>
    <row r="8989" spans="1:19" ht="17.399999999999999" x14ac:dyDescent="0.3">
      <c r="A8989" s="39" t="s">
        <v>1341</v>
      </c>
      <c r="B8989" s="39" t="s">
        <v>77</v>
      </c>
      <c r="C8989" s="39" t="s">
        <v>135</v>
      </c>
      <c r="D8989" s="39" t="s">
        <v>30</v>
      </c>
      <c r="E8989" s="70" t="s">
        <v>23</v>
      </c>
      <c r="F8989" s="70" t="s">
        <v>36</v>
      </c>
      <c r="G8989" s="78">
        <v>45118</v>
      </c>
      <c r="H8989" s="78">
        <v>45717</v>
      </c>
      <c r="I8989" s="69">
        <v>1972628.14</v>
      </c>
      <c r="J8989" s="70">
        <v>0</v>
      </c>
      <c r="K8989" s="71">
        <v>1.1439999999999999</v>
      </c>
      <c r="L8989" s="70">
        <v>0</v>
      </c>
      <c r="M8989" s="71">
        <v>0.505</v>
      </c>
      <c r="N8989" s="72"/>
      <c r="O8989" s="73">
        <f>MIN(1,MAX(0,(1/(1+EXP(-(Assumptions!$B$5 + Assumptions!$B$6*$N8989))))*Assumptions!$B$3))</f>
        <v>3.9165722796764356E-2</v>
      </c>
      <c r="P8989" s="73">
        <f>VLOOKUP($F8989,Assumptions!$A$23:$B$27,2,FALSE)*Assumptions!$B$4</f>
        <v>0.55000000000000004</v>
      </c>
      <c r="Q8989" s="74">
        <f t="shared" si="280"/>
        <v>42492.673801785284</v>
      </c>
      <c r="R8989" s="75" t="str">
        <f>IF($O8989&lt;Assumptions!$B$17,"A",IF($O8989&lt;Assumptions!$B$18,"B",IF($O8989&lt;Assumptions!$B$19,"C",IF($O8989&lt;Assumptions!$B$20,"D","E"))))</f>
        <v>B</v>
      </c>
      <c r="S8989" s="75">
        <f t="shared" si="281"/>
        <v>0</v>
      </c>
    </row>
    <row r="8990" spans="1:19" ht="17.399999999999999" x14ac:dyDescent="0.3">
      <c r="A8990" s="39" t="s">
        <v>1341</v>
      </c>
      <c r="B8990" s="39" t="s">
        <v>77</v>
      </c>
      <c r="C8990" s="39" t="s">
        <v>135</v>
      </c>
      <c r="D8990" s="39" t="s">
        <v>30</v>
      </c>
      <c r="E8990" s="70" t="s">
        <v>23</v>
      </c>
      <c r="F8990" s="70" t="s">
        <v>36</v>
      </c>
      <c r="G8990" s="78">
        <v>45118</v>
      </c>
      <c r="H8990" s="78">
        <v>45748</v>
      </c>
      <c r="I8990" s="69">
        <v>1913391.32</v>
      </c>
      <c r="J8990" s="70">
        <v>15</v>
      </c>
      <c r="K8990" s="71">
        <v>0.96</v>
      </c>
      <c r="L8990" s="70">
        <v>0</v>
      </c>
      <c r="M8990" s="71">
        <v>0.505</v>
      </c>
      <c r="N8990" s="72"/>
      <c r="O8990" s="73">
        <f>MIN(1,MAX(0,(1/(1+EXP(-(Assumptions!$B$5 + Assumptions!$B$6*$N8990))))*Assumptions!$B$3))</f>
        <v>3.9165722796764356E-2</v>
      </c>
      <c r="P8990" s="73">
        <f>VLOOKUP($F8990,Assumptions!$A$23:$B$27,2,FALSE)*Assumptions!$B$4</f>
        <v>0.55000000000000004</v>
      </c>
      <c r="Q8990" s="74">
        <f t="shared" si="280"/>
        <v>41216.644722470279</v>
      </c>
      <c r="R8990" s="75" t="str">
        <f>IF($O8990&lt;Assumptions!$B$17,"A",IF($O8990&lt;Assumptions!$B$18,"B",IF($O8990&lt;Assumptions!$B$19,"C",IF($O8990&lt;Assumptions!$B$20,"D","E"))))</f>
        <v>B</v>
      </c>
      <c r="S8990" s="75">
        <f t="shared" si="281"/>
        <v>0</v>
      </c>
    </row>
    <row r="8991" spans="1:19" ht="17.399999999999999" x14ac:dyDescent="0.3">
      <c r="A8991" s="39" t="s">
        <v>1341</v>
      </c>
      <c r="B8991" s="39" t="s">
        <v>77</v>
      </c>
      <c r="C8991" s="39" t="s">
        <v>135</v>
      </c>
      <c r="D8991" s="39" t="s">
        <v>30</v>
      </c>
      <c r="E8991" s="70" t="s">
        <v>23</v>
      </c>
      <c r="F8991" s="70" t="s">
        <v>36</v>
      </c>
      <c r="G8991" s="78">
        <v>45118</v>
      </c>
      <c r="H8991" s="78">
        <v>45778</v>
      </c>
      <c r="I8991" s="69">
        <v>1859868.87</v>
      </c>
      <c r="J8991" s="70">
        <v>0</v>
      </c>
      <c r="K8991" s="71">
        <v>1.083</v>
      </c>
      <c r="L8991" s="70">
        <v>0</v>
      </c>
      <c r="M8991" s="71">
        <v>0.505</v>
      </c>
      <c r="N8991" s="72"/>
      <c r="O8991" s="73">
        <f>MIN(1,MAX(0,(1/(1+EXP(-(Assumptions!$B$5 + Assumptions!$B$6*$N8991))))*Assumptions!$B$3))</f>
        <v>3.9165722796764356E-2</v>
      </c>
      <c r="P8991" s="73">
        <f>VLOOKUP($F8991,Assumptions!$A$23:$B$27,2,FALSE)*Assumptions!$B$4</f>
        <v>0.55000000000000004</v>
      </c>
      <c r="Q8991" s="74">
        <f t="shared" si="280"/>
        <v>40063.709730413255</v>
      </c>
      <c r="R8991" s="75" t="str">
        <f>IF($O8991&lt;Assumptions!$B$17,"A",IF($O8991&lt;Assumptions!$B$18,"B",IF($O8991&lt;Assumptions!$B$19,"C",IF($O8991&lt;Assumptions!$B$20,"D","E"))))</f>
        <v>B</v>
      </c>
      <c r="S8991" s="75">
        <f t="shared" si="281"/>
        <v>0</v>
      </c>
    </row>
    <row r="8992" spans="1:19" ht="17.399999999999999" x14ac:dyDescent="0.3">
      <c r="A8992" s="39" t="s">
        <v>1341</v>
      </c>
      <c r="B8992" s="39" t="s">
        <v>77</v>
      </c>
      <c r="C8992" s="39" t="s">
        <v>135</v>
      </c>
      <c r="D8992" s="39" t="s">
        <v>30</v>
      </c>
      <c r="E8992" s="70" t="s">
        <v>23</v>
      </c>
      <c r="F8992" s="70" t="s">
        <v>36</v>
      </c>
      <c r="G8992" s="78">
        <v>45118</v>
      </c>
      <c r="H8992" s="78">
        <v>45809</v>
      </c>
      <c r="I8992" s="69">
        <v>1801846.95</v>
      </c>
      <c r="J8992" s="70">
        <v>15</v>
      </c>
      <c r="K8992" s="71">
        <v>1.0489999999999999</v>
      </c>
      <c r="L8992" s="70">
        <v>0</v>
      </c>
      <c r="M8992" s="71">
        <v>0.505</v>
      </c>
      <c r="N8992" s="72"/>
      <c r="O8992" s="73">
        <f>MIN(1,MAX(0,(1/(1+EXP(-(Assumptions!$B$5 + Assumptions!$B$6*$N8992))))*Assumptions!$B$3))</f>
        <v>3.9165722796764356E-2</v>
      </c>
      <c r="P8992" s="73">
        <f>VLOOKUP($F8992,Assumptions!$A$23:$B$27,2,FALSE)*Assumptions!$B$4</f>
        <v>0.55000000000000004</v>
      </c>
      <c r="Q8992" s="74">
        <f t="shared" si="280"/>
        <v>38813.850991242427</v>
      </c>
      <c r="R8992" s="75" t="str">
        <f>IF($O8992&lt;Assumptions!$B$17,"A",IF($O8992&lt;Assumptions!$B$18,"B",IF($O8992&lt;Assumptions!$B$19,"C",IF($O8992&lt;Assumptions!$B$20,"D","E"))))</f>
        <v>B</v>
      </c>
      <c r="S8992" s="75">
        <f t="shared" si="281"/>
        <v>0</v>
      </c>
    </row>
    <row r="8993" spans="1:19" ht="17.399999999999999" x14ac:dyDescent="0.3">
      <c r="A8993" s="39" t="s">
        <v>1341</v>
      </c>
      <c r="B8993" s="39" t="s">
        <v>77</v>
      </c>
      <c r="C8993" s="39" t="s">
        <v>135</v>
      </c>
      <c r="D8993" s="39" t="s">
        <v>30</v>
      </c>
      <c r="E8993" s="70" t="s">
        <v>23</v>
      </c>
      <c r="F8993" s="70" t="s">
        <v>36</v>
      </c>
      <c r="G8993" s="78">
        <v>45118</v>
      </c>
      <c r="H8993" s="78">
        <v>45839</v>
      </c>
      <c r="I8993" s="69">
        <v>1754917.99</v>
      </c>
      <c r="J8993" s="70">
        <v>0</v>
      </c>
      <c r="K8993" s="71">
        <v>1.0660000000000001</v>
      </c>
      <c r="L8993" s="70">
        <v>0</v>
      </c>
      <c r="M8993" s="71">
        <v>0.505</v>
      </c>
      <c r="N8993" s="72"/>
      <c r="O8993" s="73">
        <f>MIN(1,MAX(0,(1/(1+EXP(-(Assumptions!$B$5 + Assumptions!$B$6*$N8993))))*Assumptions!$B$3))</f>
        <v>3.9165722796764356E-2</v>
      </c>
      <c r="P8993" s="73">
        <f>VLOOKUP($F8993,Assumptions!$A$23:$B$27,2,FALSE)*Assumptions!$B$4</f>
        <v>0.55000000000000004</v>
      </c>
      <c r="Q8993" s="74">
        <f t="shared" si="280"/>
        <v>37802.947340067192</v>
      </c>
      <c r="R8993" s="75" t="str">
        <f>IF($O8993&lt;Assumptions!$B$17,"A",IF($O8993&lt;Assumptions!$B$18,"B",IF($O8993&lt;Assumptions!$B$19,"C",IF($O8993&lt;Assumptions!$B$20,"D","E"))))</f>
        <v>B</v>
      </c>
      <c r="S8993" s="75">
        <f t="shared" si="281"/>
        <v>0</v>
      </c>
    </row>
    <row r="8994" spans="1:19" ht="17.399999999999999" x14ac:dyDescent="0.3">
      <c r="A8994" s="39" t="s">
        <v>1341</v>
      </c>
      <c r="B8994" s="39" t="s">
        <v>77</v>
      </c>
      <c r="C8994" s="39" t="s">
        <v>135</v>
      </c>
      <c r="D8994" s="39" t="s">
        <v>30</v>
      </c>
      <c r="E8994" s="70" t="s">
        <v>23</v>
      </c>
      <c r="F8994" s="70" t="s">
        <v>36</v>
      </c>
      <c r="G8994" s="78">
        <v>45118</v>
      </c>
      <c r="H8994" s="78">
        <v>45870</v>
      </c>
      <c r="I8994" s="69">
        <v>1703238.97</v>
      </c>
      <c r="J8994" s="70">
        <v>0</v>
      </c>
      <c r="K8994" s="71">
        <v>0.98499999999999999</v>
      </c>
      <c r="L8994" s="70">
        <v>0</v>
      </c>
      <c r="M8994" s="71">
        <v>0.505</v>
      </c>
      <c r="N8994" s="72"/>
      <c r="O8994" s="73">
        <f>MIN(1,MAX(0,(1/(1+EXP(-(Assumptions!$B$5 + Assumptions!$B$6*$N8994))))*Assumptions!$B$3))</f>
        <v>3.9165722796764356E-2</v>
      </c>
      <c r="P8994" s="73">
        <f>VLOOKUP($F8994,Assumptions!$A$23:$B$27,2,FALSE)*Assumptions!$B$4</f>
        <v>0.55000000000000004</v>
      </c>
      <c r="Q8994" s="74">
        <f t="shared" si="280"/>
        <v>36689.72194561654</v>
      </c>
      <c r="R8994" s="75" t="str">
        <f>IF($O8994&lt;Assumptions!$B$17,"A",IF($O8994&lt;Assumptions!$B$18,"B",IF($O8994&lt;Assumptions!$B$19,"C",IF($O8994&lt;Assumptions!$B$20,"D","E"))))</f>
        <v>B</v>
      </c>
      <c r="S8994" s="75">
        <f t="shared" si="281"/>
        <v>0</v>
      </c>
    </row>
    <row r="8995" spans="1:19" ht="17.399999999999999" x14ac:dyDescent="0.3">
      <c r="A8995" s="39" t="s">
        <v>1341</v>
      </c>
      <c r="B8995" s="39" t="s">
        <v>77</v>
      </c>
      <c r="C8995" s="39" t="s">
        <v>135</v>
      </c>
      <c r="D8995" s="39" t="s">
        <v>30</v>
      </c>
      <c r="E8995" s="70" t="s">
        <v>23</v>
      </c>
      <c r="F8995" s="70" t="s">
        <v>36</v>
      </c>
      <c r="G8995" s="78">
        <v>45118</v>
      </c>
      <c r="H8995" s="78">
        <v>45901</v>
      </c>
      <c r="I8995" s="69">
        <v>1651189.36</v>
      </c>
      <c r="J8995" s="70">
        <v>0</v>
      </c>
      <c r="K8995" s="71">
        <v>1.083</v>
      </c>
      <c r="L8995" s="70">
        <v>0</v>
      </c>
      <c r="M8995" s="71">
        <v>0.505</v>
      </c>
      <c r="N8995" s="72"/>
      <c r="O8995" s="73">
        <f>MIN(1,MAX(0,(1/(1+EXP(-(Assumptions!$B$5 + Assumptions!$B$6*$N8995))))*Assumptions!$B$3))</f>
        <v>3.9165722796764356E-2</v>
      </c>
      <c r="P8995" s="73">
        <f>VLOOKUP($F8995,Assumptions!$A$23:$B$27,2,FALSE)*Assumptions!$B$4</f>
        <v>0.55000000000000004</v>
      </c>
      <c r="Q8995" s="74">
        <f t="shared" si="280"/>
        <v>35568.513617299715</v>
      </c>
      <c r="R8995" s="75" t="str">
        <f>IF($O8995&lt;Assumptions!$B$17,"A",IF($O8995&lt;Assumptions!$B$18,"B",IF($O8995&lt;Assumptions!$B$19,"C",IF($O8995&lt;Assumptions!$B$20,"D","E"))))</f>
        <v>B</v>
      </c>
      <c r="S8995" s="75">
        <f t="shared" si="281"/>
        <v>0</v>
      </c>
    </row>
    <row r="8996" spans="1:19" ht="17.399999999999999" x14ac:dyDescent="0.3">
      <c r="A8996" s="39" t="s">
        <v>1341</v>
      </c>
      <c r="B8996" s="39" t="s">
        <v>77</v>
      </c>
      <c r="C8996" s="39" t="s">
        <v>135</v>
      </c>
      <c r="D8996" s="39" t="s">
        <v>30</v>
      </c>
      <c r="E8996" s="70" t="s">
        <v>23</v>
      </c>
      <c r="F8996" s="70" t="s">
        <v>36</v>
      </c>
      <c r="G8996" s="78">
        <v>45118</v>
      </c>
      <c r="H8996" s="78">
        <v>45931</v>
      </c>
      <c r="I8996" s="69">
        <v>1607807.22</v>
      </c>
      <c r="J8996" s="70">
        <v>35</v>
      </c>
      <c r="K8996" s="71">
        <v>0.59199999999999997</v>
      </c>
      <c r="L8996" s="70">
        <v>0</v>
      </c>
      <c r="M8996" s="71">
        <v>0.505</v>
      </c>
      <c r="N8996" s="72"/>
      <c r="O8996" s="73">
        <f>MIN(1,MAX(0,(1/(1+EXP(-(Assumptions!$B$5 + Assumptions!$B$6*$N8996))))*Assumptions!$B$3))</f>
        <v>3.9165722796764356E-2</v>
      </c>
      <c r="P8996" s="73">
        <f>VLOOKUP($F8996,Assumptions!$A$23:$B$27,2,FALSE)*Assumptions!$B$4</f>
        <v>0.55000000000000004</v>
      </c>
      <c r="Q8996" s="74">
        <f t="shared" si="280"/>
        <v>34634.012539035983</v>
      </c>
      <c r="R8996" s="75" t="str">
        <f>IF($O8996&lt;Assumptions!$B$17,"A",IF($O8996&lt;Assumptions!$B$18,"B",IF($O8996&lt;Assumptions!$B$19,"C",IF($O8996&lt;Assumptions!$B$20,"D","E"))))</f>
        <v>B</v>
      </c>
      <c r="S8996" s="75">
        <f t="shared" si="281"/>
        <v>0</v>
      </c>
    </row>
    <row r="8997" spans="1:19" ht="17.399999999999999" x14ac:dyDescent="0.3">
      <c r="A8997" s="39" t="s">
        <v>1341</v>
      </c>
      <c r="B8997" s="39" t="s">
        <v>77</v>
      </c>
      <c r="C8997" s="39" t="s">
        <v>135</v>
      </c>
      <c r="D8997" s="39" t="s">
        <v>30</v>
      </c>
      <c r="E8997" s="70" t="s">
        <v>23</v>
      </c>
      <c r="F8997" s="70" t="s">
        <v>36</v>
      </c>
      <c r="G8997" s="78">
        <v>45118</v>
      </c>
      <c r="H8997" s="78">
        <v>45962</v>
      </c>
      <c r="I8997" s="69">
        <v>1555449.06</v>
      </c>
      <c r="J8997" s="70">
        <v>0</v>
      </c>
      <c r="K8997" s="71">
        <v>1.141</v>
      </c>
      <c r="L8997" s="70">
        <v>0</v>
      </c>
      <c r="M8997" s="71">
        <v>0.505</v>
      </c>
      <c r="N8997" s="72"/>
      <c r="O8997" s="73">
        <f>MIN(1,MAX(0,(1/(1+EXP(-(Assumptions!$B$5 + Assumptions!$B$6*$N8997))))*Assumptions!$B$3))</f>
        <v>3.9165722796764356E-2</v>
      </c>
      <c r="P8997" s="73">
        <f>VLOOKUP($F8997,Assumptions!$A$23:$B$27,2,FALSE)*Assumptions!$B$4</f>
        <v>0.55000000000000004</v>
      </c>
      <c r="Q8997" s="74">
        <f t="shared" si="280"/>
        <v>33506.157689646228</v>
      </c>
      <c r="R8997" s="75" t="str">
        <f>IF($O8997&lt;Assumptions!$B$17,"A",IF($O8997&lt;Assumptions!$B$18,"B",IF($O8997&lt;Assumptions!$B$19,"C",IF($O8997&lt;Assumptions!$B$20,"D","E"))))</f>
        <v>B</v>
      </c>
      <c r="S8997" s="75">
        <f t="shared" si="281"/>
        <v>0</v>
      </c>
    </row>
    <row r="8998" spans="1:19" ht="17.399999999999999" x14ac:dyDescent="0.3">
      <c r="A8998" s="39" t="s">
        <v>1341</v>
      </c>
      <c r="B8998" s="39" t="s">
        <v>77</v>
      </c>
      <c r="C8998" s="39" t="s">
        <v>135</v>
      </c>
      <c r="D8998" s="39" t="s">
        <v>30</v>
      </c>
      <c r="E8998" s="70" t="s">
        <v>23</v>
      </c>
      <c r="F8998" s="70" t="s">
        <v>36</v>
      </c>
      <c r="G8998" s="78">
        <v>45118</v>
      </c>
      <c r="H8998" s="78">
        <v>45992</v>
      </c>
      <c r="I8998" s="69">
        <v>1513534.81</v>
      </c>
      <c r="J8998" s="70">
        <v>35</v>
      </c>
      <c r="K8998" s="71">
        <v>0.65100000000000002</v>
      </c>
      <c r="L8998" s="70">
        <v>0</v>
      </c>
      <c r="M8998" s="71">
        <v>0.505</v>
      </c>
      <c r="N8998" s="72"/>
      <c r="O8998" s="73">
        <f>MIN(1,MAX(0,(1/(1+EXP(-(Assumptions!$B$5 + Assumptions!$B$6*$N8998))))*Assumptions!$B$3))</f>
        <v>3.9165722796764356E-2</v>
      </c>
      <c r="P8998" s="73">
        <f>VLOOKUP($F8998,Assumptions!$A$23:$B$27,2,FALSE)*Assumptions!$B$4</f>
        <v>0.55000000000000004</v>
      </c>
      <c r="Q8998" s="74">
        <f t="shared" si="280"/>
        <v>32603.276646442377</v>
      </c>
      <c r="R8998" s="75" t="str">
        <f>IF($O8998&lt;Assumptions!$B$17,"A",IF($O8998&lt;Assumptions!$B$18,"B",IF($O8998&lt;Assumptions!$B$19,"C",IF($O8998&lt;Assumptions!$B$20,"D","E"))))</f>
        <v>B</v>
      </c>
      <c r="S8998" s="75">
        <f t="shared" si="281"/>
        <v>0</v>
      </c>
    </row>
    <row r="8999" spans="1:19" ht="17.399999999999999" x14ac:dyDescent="0.3">
      <c r="A8999" s="39" t="s">
        <v>1342</v>
      </c>
      <c r="B8999" s="39" t="s">
        <v>25</v>
      </c>
      <c r="C8999" s="39" t="s">
        <v>144</v>
      </c>
      <c r="D8999" s="39" t="s">
        <v>42</v>
      </c>
      <c r="E8999" s="70" t="s">
        <v>43</v>
      </c>
      <c r="F8999" s="70" t="s">
        <v>36</v>
      </c>
      <c r="G8999" s="78">
        <v>45030</v>
      </c>
      <c r="H8999" s="78">
        <v>45658</v>
      </c>
      <c r="I8999" s="69">
        <v>18638902.559999999</v>
      </c>
      <c r="J8999" s="70">
        <v>95</v>
      </c>
      <c r="K8999" s="71">
        <v>0.17599999999999999</v>
      </c>
      <c r="L8999" s="70">
        <v>0</v>
      </c>
      <c r="M8999" s="71">
        <v>1.002</v>
      </c>
      <c r="N8999" s="72"/>
      <c r="O8999" s="73">
        <f>MIN(1,MAX(0,(1/(1+EXP(-(Assumptions!$B$5 + Assumptions!$B$6*$N8999))))*Assumptions!$B$3))</f>
        <v>3.9165722796764356E-2</v>
      </c>
      <c r="P8999" s="73">
        <f>VLOOKUP($F8999,Assumptions!$A$23:$B$27,2,FALSE)*Assumptions!$B$4</f>
        <v>0.55000000000000004</v>
      </c>
      <c r="Q8999" s="74">
        <f t="shared" si="280"/>
        <v>401503.34999547381</v>
      </c>
      <c r="R8999" s="75" t="str">
        <f>IF($O8999&lt;Assumptions!$B$17,"A",IF($O8999&lt;Assumptions!$B$18,"B",IF($O8999&lt;Assumptions!$B$19,"C",IF($O8999&lt;Assumptions!$B$20,"D","E"))))</f>
        <v>B</v>
      </c>
      <c r="S8999" s="75">
        <f t="shared" si="281"/>
        <v>0</v>
      </c>
    </row>
    <row r="9000" spans="1:19" ht="17.399999999999999" x14ac:dyDescent="0.3">
      <c r="A9000" s="39" t="s">
        <v>1342</v>
      </c>
      <c r="B9000" s="39" t="s">
        <v>25</v>
      </c>
      <c r="C9000" s="39" t="s">
        <v>144</v>
      </c>
      <c r="D9000" s="39" t="s">
        <v>42</v>
      </c>
      <c r="E9000" s="70" t="s">
        <v>43</v>
      </c>
      <c r="F9000" s="70" t="s">
        <v>36</v>
      </c>
      <c r="G9000" s="78">
        <v>45030</v>
      </c>
      <c r="H9000" s="78">
        <v>45689</v>
      </c>
      <c r="I9000" s="69">
        <v>18149331.780000001</v>
      </c>
      <c r="J9000" s="70">
        <v>0</v>
      </c>
      <c r="K9000" s="71">
        <v>1.0720000000000001</v>
      </c>
      <c r="L9000" s="70">
        <v>0</v>
      </c>
      <c r="M9000" s="71">
        <v>1.002</v>
      </c>
      <c r="N9000" s="72"/>
      <c r="O9000" s="73">
        <f>MIN(1,MAX(0,(1/(1+EXP(-(Assumptions!$B$5 + Assumptions!$B$6*$N9000))))*Assumptions!$B$3))</f>
        <v>3.9165722796764356E-2</v>
      </c>
      <c r="P9000" s="73">
        <f>VLOOKUP($F9000,Assumptions!$A$23:$B$27,2,FALSE)*Assumptions!$B$4</f>
        <v>0.55000000000000004</v>
      </c>
      <c r="Q9000" s="74">
        <f t="shared" si="280"/>
        <v>390957.43359309225</v>
      </c>
      <c r="R9000" s="75" t="str">
        <f>IF($O9000&lt;Assumptions!$B$17,"A",IF($O9000&lt;Assumptions!$B$18,"B",IF($O9000&lt;Assumptions!$B$19,"C",IF($O9000&lt;Assumptions!$B$20,"D","E"))))</f>
        <v>B</v>
      </c>
      <c r="S9000" s="75">
        <f t="shared" si="281"/>
        <v>0</v>
      </c>
    </row>
    <row r="9001" spans="1:19" ht="17.399999999999999" x14ac:dyDescent="0.3">
      <c r="A9001" s="39" t="s">
        <v>1342</v>
      </c>
      <c r="B9001" s="39" t="s">
        <v>25</v>
      </c>
      <c r="C9001" s="39" t="s">
        <v>144</v>
      </c>
      <c r="D9001" s="39" t="s">
        <v>42</v>
      </c>
      <c r="E9001" s="70" t="s">
        <v>43</v>
      </c>
      <c r="F9001" s="70" t="s">
        <v>36</v>
      </c>
      <c r="G9001" s="78">
        <v>45030</v>
      </c>
      <c r="H9001" s="78">
        <v>45717</v>
      </c>
      <c r="I9001" s="69">
        <v>17760938.120000001</v>
      </c>
      <c r="J9001" s="70">
        <v>0</v>
      </c>
      <c r="K9001" s="71">
        <v>1.123</v>
      </c>
      <c r="L9001" s="70">
        <v>0</v>
      </c>
      <c r="M9001" s="71">
        <v>1.002</v>
      </c>
      <c r="N9001" s="72"/>
      <c r="O9001" s="73">
        <f>MIN(1,MAX(0,(1/(1+EXP(-(Assumptions!$B$5 + Assumptions!$B$6*$N9001))))*Assumptions!$B$3))</f>
        <v>3.9165722796764356E-2</v>
      </c>
      <c r="P9001" s="73">
        <f>VLOOKUP($F9001,Assumptions!$A$23:$B$27,2,FALSE)*Assumptions!$B$4</f>
        <v>0.55000000000000004</v>
      </c>
      <c r="Q9001" s="74">
        <f t="shared" si="280"/>
        <v>382590.98846012284</v>
      </c>
      <c r="R9001" s="75" t="str">
        <f>IF($O9001&lt;Assumptions!$B$17,"A",IF($O9001&lt;Assumptions!$B$18,"B",IF($O9001&lt;Assumptions!$B$19,"C",IF($O9001&lt;Assumptions!$B$20,"D","E"))))</f>
        <v>B</v>
      </c>
      <c r="S9001" s="75">
        <f t="shared" si="281"/>
        <v>0</v>
      </c>
    </row>
    <row r="9002" spans="1:19" ht="17.399999999999999" x14ac:dyDescent="0.3">
      <c r="A9002" s="39" t="s">
        <v>1342</v>
      </c>
      <c r="B9002" s="39" t="s">
        <v>25</v>
      </c>
      <c r="C9002" s="39" t="s">
        <v>144</v>
      </c>
      <c r="D9002" s="39" t="s">
        <v>42</v>
      </c>
      <c r="E9002" s="70" t="s">
        <v>43</v>
      </c>
      <c r="F9002" s="70" t="s">
        <v>36</v>
      </c>
      <c r="G9002" s="78">
        <v>45030</v>
      </c>
      <c r="H9002" s="78">
        <v>45748</v>
      </c>
      <c r="I9002" s="69">
        <v>17349499.390000001</v>
      </c>
      <c r="J9002" s="70">
        <v>65</v>
      </c>
      <c r="K9002" s="71">
        <v>0.68899999999999995</v>
      </c>
      <c r="L9002" s="70">
        <v>0</v>
      </c>
      <c r="M9002" s="71">
        <v>1.002</v>
      </c>
      <c r="N9002" s="72"/>
      <c r="O9002" s="73">
        <f>MIN(1,MAX(0,(1/(1+EXP(-(Assumptions!$B$5 + Assumptions!$B$6*$N9002))))*Assumptions!$B$3))</f>
        <v>3.9165722796764356E-2</v>
      </c>
      <c r="P9002" s="73">
        <f>VLOOKUP($F9002,Assumptions!$A$23:$B$27,2,FALSE)*Assumptions!$B$4</f>
        <v>0.55000000000000004</v>
      </c>
      <c r="Q9002" s="74">
        <f t="shared" si="280"/>
        <v>373728.1260742548</v>
      </c>
      <c r="R9002" s="75" t="str">
        <f>IF($O9002&lt;Assumptions!$B$17,"A",IF($O9002&lt;Assumptions!$B$18,"B",IF($O9002&lt;Assumptions!$B$19,"C",IF($O9002&lt;Assumptions!$B$20,"D","E"))))</f>
        <v>B</v>
      </c>
      <c r="S9002" s="75">
        <f t="shared" si="281"/>
        <v>0</v>
      </c>
    </row>
    <row r="9003" spans="1:19" ht="17.399999999999999" x14ac:dyDescent="0.3">
      <c r="A9003" s="39" t="s">
        <v>1342</v>
      </c>
      <c r="B9003" s="39" t="s">
        <v>25</v>
      </c>
      <c r="C9003" s="39" t="s">
        <v>144</v>
      </c>
      <c r="D9003" s="39" t="s">
        <v>42</v>
      </c>
      <c r="E9003" s="70" t="s">
        <v>43</v>
      </c>
      <c r="F9003" s="70" t="s">
        <v>36</v>
      </c>
      <c r="G9003" s="78">
        <v>45030</v>
      </c>
      <c r="H9003" s="78">
        <v>45778</v>
      </c>
      <c r="I9003" s="69">
        <v>16927689.59</v>
      </c>
      <c r="J9003" s="70">
        <v>95</v>
      </c>
      <c r="K9003" s="71">
        <v>0.38</v>
      </c>
      <c r="L9003" s="70">
        <v>1</v>
      </c>
      <c r="M9003" s="71">
        <v>1.002</v>
      </c>
      <c r="N9003" s="72"/>
      <c r="O9003" s="73">
        <f>MIN(1,MAX(0,(1/(1+EXP(-(Assumptions!$B$5 + Assumptions!$B$6*$N9003))))*Assumptions!$B$3))</f>
        <v>3.9165722796764356E-2</v>
      </c>
      <c r="P9003" s="73">
        <f>VLOOKUP($F9003,Assumptions!$A$23:$B$27,2,FALSE)*Assumptions!$B$4</f>
        <v>0.55000000000000004</v>
      </c>
      <c r="Q9003" s="74">
        <f t="shared" si="280"/>
        <v>364641.85893938754</v>
      </c>
      <c r="R9003" s="75" t="str">
        <f>IF($O9003&lt;Assumptions!$B$17,"A",IF($O9003&lt;Assumptions!$B$18,"B",IF($O9003&lt;Assumptions!$B$19,"C",IF($O9003&lt;Assumptions!$B$20,"D","E"))))</f>
        <v>B</v>
      </c>
      <c r="S9003" s="75">
        <f t="shared" si="281"/>
        <v>0</v>
      </c>
    </row>
    <row r="9004" spans="1:19" ht="17.399999999999999" x14ac:dyDescent="0.3">
      <c r="A9004" s="39" t="s">
        <v>1342</v>
      </c>
      <c r="B9004" s="39" t="s">
        <v>25</v>
      </c>
      <c r="C9004" s="39" t="s">
        <v>144</v>
      </c>
      <c r="D9004" s="39" t="s">
        <v>42</v>
      </c>
      <c r="E9004" s="70" t="s">
        <v>43</v>
      </c>
      <c r="F9004" s="70" t="s">
        <v>36</v>
      </c>
      <c r="G9004" s="78">
        <v>45030</v>
      </c>
      <c r="H9004" s="78">
        <v>45809</v>
      </c>
      <c r="I9004" s="69">
        <v>16500343.810000001</v>
      </c>
      <c r="J9004" s="70">
        <v>35</v>
      </c>
      <c r="K9004" s="71">
        <v>0.435</v>
      </c>
      <c r="L9004" s="70">
        <v>1</v>
      </c>
      <c r="M9004" s="71">
        <v>1.002</v>
      </c>
      <c r="N9004" s="72"/>
      <c r="O9004" s="73">
        <f>MIN(1,MAX(0,(1/(1+EXP(-(Assumptions!$B$5 + Assumptions!$B$6*$N9004))))*Assumptions!$B$3))</f>
        <v>3.9165722796764356E-2</v>
      </c>
      <c r="P9004" s="73">
        <f>VLOOKUP($F9004,Assumptions!$A$23:$B$27,2,FALSE)*Assumptions!$B$4</f>
        <v>0.55000000000000004</v>
      </c>
      <c r="Q9004" s="74">
        <f t="shared" si="280"/>
        <v>355436.34044257167</v>
      </c>
      <c r="R9004" s="75" t="str">
        <f>IF($O9004&lt;Assumptions!$B$17,"A",IF($O9004&lt;Assumptions!$B$18,"B",IF($O9004&lt;Assumptions!$B$19,"C",IF($O9004&lt;Assumptions!$B$20,"D","E"))))</f>
        <v>B</v>
      </c>
      <c r="S9004" s="75">
        <f t="shared" si="281"/>
        <v>0</v>
      </c>
    </row>
    <row r="9005" spans="1:19" ht="17.399999999999999" x14ac:dyDescent="0.3">
      <c r="A9005" s="39" t="s">
        <v>1342</v>
      </c>
      <c r="B9005" s="39" t="s">
        <v>25</v>
      </c>
      <c r="C9005" s="39" t="s">
        <v>144</v>
      </c>
      <c r="D9005" s="39" t="s">
        <v>42</v>
      </c>
      <c r="E9005" s="70" t="s">
        <v>43</v>
      </c>
      <c r="F9005" s="70" t="s">
        <v>36</v>
      </c>
      <c r="G9005" s="78">
        <v>45030</v>
      </c>
      <c r="H9005" s="78">
        <v>45839</v>
      </c>
      <c r="I9005" s="69">
        <v>16100462.5</v>
      </c>
      <c r="J9005" s="70">
        <v>65</v>
      </c>
      <c r="K9005" s="71">
        <v>0.77900000000000003</v>
      </c>
      <c r="L9005" s="70">
        <v>1</v>
      </c>
      <c r="M9005" s="71">
        <v>1.002</v>
      </c>
      <c r="N9005" s="72"/>
      <c r="O9005" s="73">
        <f>MIN(1,MAX(0,(1/(1+EXP(-(Assumptions!$B$5 + Assumptions!$B$6*$N9005))))*Assumptions!$B$3))</f>
        <v>3.9165722796764356E-2</v>
      </c>
      <c r="P9005" s="73">
        <f>VLOOKUP($F9005,Assumptions!$A$23:$B$27,2,FALSE)*Assumptions!$B$4</f>
        <v>0.55000000000000004</v>
      </c>
      <c r="Q9005" s="74">
        <f t="shared" si="280"/>
        <v>346822.43814608484</v>
      </c>
      <c r="R9005" s="75" t="str">
        <f>IF($O9005&lt;Assumptions!$B$17,"A",IF($O9005&lt;Assumptions!$B$18,"B",IF($O9005&lt;Assumptions!$B$19,"C",IF($O9005&lt;Assumptions!$B$20,"D","E"))))</f>
        <v>B</v>
      </c>
      <c r="S9005" s="75">
        <f t="shared" si="281"/>
        <v>0</v>
      </c>
    </row>
    <row r="9006" spans="1:19" ht="17.399999999999999" x14ac:dyDescent="0.3">
      <c r="A9006" s="39" t="s">
        <v>1342</v>
      </c>
      <c r="B9006" s="39" t="s">
        <v>25</v>
      </c>
      <c r="C9006" s="39" t="s">
        <v>144</v>
      </c>
      <c r="D9006" s="39" t="s">
        <v>42</v>
      </c>
      <c r="E9006" s="70" t="s">
        <v>43</v>
      </c>
      <c r="F9006" s="70" t="s">
        <v>36</v>
      </c>
      <c r="G9006" s="78">
        <v>45030</v>
      </c>
      <c r="H9006" s="78">
        <v>45870</v>
      </c>
      <c r="I9006" s="69">
        <v>15667819.779999999</v>
      </c>
      <c r="J9006" s="70">
        <v>35</v>
      </c>
      <c r="K9006" s="71">
        <v>0.79700000000000004</v>
      </c>
      <c r="L9006" s="70">
        <v>1</v>
      </c>
      <c r="M9006" s="71">
        <v>1.002</v>
      </c>
      <c r="N9006" s="72"/>
      <c r="O9006" s="73">
        <f>MIN(1,MAX(0,(1/(1+EXP(-(Assumptions!$B$5 + Assumptions!$B$6*$N9006))))*Assumptions!$B$3))</f>
        <v>3.9165722796764356E-2</v>
      </c>
      <c r="P9006" s="73">
        <f>VLOOKUP($F9006,Assumptions!$A$23:$B$27,2,FALSE)*Assumptions!$B$4</f>
        <v>0.55000000000000004</v>
      </c>
      <c r="Q9006" s="74">
        <f t="shared" si="280"/>
        <v>337502.81748322782</v>
      </c>
      <c r="R9006" s="75" t="str">
        <f>IF($O9006&lt;Assumptions!$B$17,"A",IF($O9006&lt;Assumptions!$B$18,"B",IF($O9006&lt;Assumptions!$B$19,"C",IF($O9006&lt;Assumptions!$B$20,"D","E"))))</f>
        <v>B</v>
      </c>
      <c r="S9006" s="75">
        <f t="shared" si="281"/>
        <v>0</v>
      </c>
    </row>
    <row r="9007" spans="1:19" ht="17.399999999999999" x14ac:dyDescent="0.3">
      <c r="A9007" s="39" t="s">
        <v>1342</v>
      </c>
      <c r="B9007" s="39" t="s">
        <v>25</v>
      </c>
      <c r="C9007" s="39" t="s">
        <v>144</v>
      </c>
      <c r="D9007" s="39" t="s">
        <v>42</v>
      </c>
      <c r="E9007" s="70" t="s">
        <v>43</v>
      </c>
      <c r="F9007" s="70" t="s">
        <v>36</v>
      </c>
      <c r="G9007" s="78">
        <v>45030</v>
      </c>
      <c r="H9007" s="78">
        <v>45901</v>
      </c>
      <c r="I9007" s="69">
        <v>15323801.470000001</v>
      </c>
      <c r="J9007" s="70">
        <v>15</v>
      </c>
      <c r="K9007" s="71">
        <v>1.034</v>
      </c>
      <c r="L9007" s="70">
        <v>1</v>
      </c>
      <c r="M9007" s="71">
        <v>1.002</v>
      </c>
      <c r="N9007" s="72"/>
      <c r="O9007" s="73">
        <f>MIN(1,MAX(0,(1/(1+EXP(-(Assumptions!$B$5 + Assumptions!$B$6*$N9007))))*Assumptions!$B$3))</f>
        <v>3.9165722796764356E-2</v>
      </c>
      <c r="P9007" s="73">
        <f>VLOOKUP($F9007,Assumptions!$A$23:$B$27,2,FALSE)*Assumptions!$B$4</f>
        <v>0.55000000000000004</v>
      </c>
      <c r="Q9007" s="74">
        <f t="shared" si="280"/>
        <v>330092.26831166865</v>
      </c>
      <c r="R9007" s="75" t="str">
        <f>IF($O9007&lt;Assumptions!$B$17,"A",IF($O9007&lt;Assumptions!$B$18,"B",IF($O9007&lt;Assumptions!$B$19,"C",IF($O9007&lt;Assumptions!$B$20,"D","E"))))</f>
        <v>B</v>
      </c>
      <c r="S9007" s="75">
        <f t="shared" si="281"/>
        <v>0</v>
      </c>
    </row>
    <row r="9008" spans="1:19" ht="17.399999999999999" x14ac:dyDescent="0.3">
      <c r="A9008" s="39" t="s">
        <v>1342</v>
      </c>
      <c r="B9008" s="39" t="s">
        <v>25</v>
      </c>
      <c r="C9008" s="39" t="s">
        <v>144</v>
      </c>
      <c r="D9008" s="39" t="s">
        <v>42</v>
      </c>
      <c r="E9008" s="70" t="s">
        <v>43</v>
      </c>
      <c r="F9008" s="70" t="s">
        <v>36</v>
      </c>
      <c r="G9008" s="78">
        <v>45030</v>
      </c>
      <c r="H9008" s="78">
        <v>45931</v>
      </c>
      <c r="I9008" s="69">
        <v>14954200.449999999</v>
      </c>
      <c r="J9008" s="70">
        <v>0</v>
      </c>
      <c r="K9008" s="71">
        <v>1.0069999999999999</v>
      </c>
      <c r="L9008" s="70">
        <v>1</v>
      </c>
      <c r="M9008" s="71">
        <v>1.002</v>
      </c>
      <c r="N9008" s="72"/>
      <c r="O9008" s="73">
        <f>MIN(1,MAX(0,(1/(1+EXP(-(Assumptions!$B$5 + Assumptions!$B$6*$N9008))))*Assumptions!$B$3))</f>
        <v>3.9165722796764356E-2</v>
      </c>
      <c r="P9008" s="73">
        <f>VLOOKUP($F9008,Assumptions!$A$23:$B$27,2,FALSE)*Assumptions!$B$4</f>
        <v>0.55000000000000004</v>
      </c>
      <c r="Q9008" s="74">
        <f t="shared" si="280"/>
        <v>322130.63820957183</v>
      </c>
      <c r="R9008" s="75" t="str">
        <f>IF($O9008&lt;Assumptions!$B$17,"A",IF($O9008&lt;Assumptions!$B$18,"B",IF($O9008&lt;Assumptions!$B$19,"C",IF($O9008&lt;Assumptions!$B$20,"D","E"))))</f>
        <v>B</v>
      </c>
      <c r="S9008" s="75">
        <f t="shared" si="281"/>
        <v>0</v>
      </c>
    </row>
    <row r="9009" spans="1:19" ht="17.399999999999999" x14ac:dyDescent="0.3">
      <c r="A9009" s="39" t="s">
        <v>1342</v>
      </c>
      <c r="B9009" s="39" t="s">
        <v>25</v>
      </c>
      <c r="C9009" s="39" t="s">
        <v>144</v>
      </c>
      <c r="D9009" s="39" t="s">
        <v>42</v>
      </c>
      <c r="E9009" s="70" t="s">
        <v>43</v>
      </c>
      <c r="F9009" s="70" t="s">
        <v>36</v>
      </c>
      <c r="G9009" s="78">
        <v>45030</v>
      </c>
      <c r="H9009" s="78">
        <v>45962</v>
      </c>
      <c r="I9009" s="69">
        <v>14539629.539999999</v>
      </c>
      <c r="J9009" s="70">
        <v>0</v>
      </c>
      <c r="K9009" s="71">
        <v>1.046</v>
      </c>
      <c r="L9009" s="70">
        <v>1</v>
      </c>
      <c r="M9009" s="71">
        <v>1.002</v>
      </c>
      <c r="N9009" s="72"/>
      <c r="O9009" s="73">
        <f>MIN(1,MAX(0,(1/(1+EXP(-(Assumptions!$B$5 + Assumptions!$B$6*$N9009))))*Assumptions!$B$3))</f>
        <v>3.9165722796764356E-2</v>
      </c>
      <c r="P9009" s="73">
        <f>VLOOKUP($F9009,Assumptions!$A$23:$B$27,2,FALSE)*Assumptions!$B$4</f>
        <v>0.55000000000000004</v>
      </c>
      <c r="Q9009" s="74">
        <f t="shared" si="280"/>
        <v>313200.30507220759</v>
      </c>
      <c r="R9009" s="75" t="str">
        <f>IF($O9009&lt;Assumptions!$B$17,"A",IF($O9009&lt;Assumptions!$B$18,"B",IF($O9009&lt;Assumptions!$B$19,"C",IF($O9009&lt;Assumptions!$B$20,"D","E"))))</f>
        <v>B</v>
      </c>
      <c r="S9009" s="75">
        <f t="shared" si="281"/>
        <v>0</v>
      </c>
    </row>
    <row r="9010" spans="1:19" ht="17.399999999999999" x14ac:dyDescent="0.3">
      <c r="A9010" s="39" t="s">
        <v>1342</v>
      </c>
      <c r="B9010" s="39" t="s">
        <v>25</v>
      </c>
      <c r="C9010" s="39" t="s">
        <v>144</v>
      </c>
      <c r="D9010" s="39" t="s">
        <v>42</v>
      </c>
      <c r="E9010" s="70" t="s">
        <v>43</v>
      </c>
      <c r="F9010" s="70" t="s">
        <v>36</v>
      </c>
      <c r="G9010" s="78">
        <v>45030</v>
      </c>
      <c r="H9010" s="78">
        <v>45992</v>
      </c>
      <c r="I9010" s="69">
        <v>14226266.58</v>
      </c>
      <c r="J9010" s="70">
        <v>0</v>
      </c>
      <c r="K9010" s="71">
        <v>1.117</v>
      </c>
      <c r="L9010" s="70">
        <v>1</v>
      </c>
      <c r="M9010" s="71">
        <v>1.002</v>
      </c>
      <c r="N9010" s="72"/>
      <c r="O9010" s="73">
        <f>MIN(1,MAX(0,(1/(1+EXP(-(Assumptions!$B$5 + Assumptions!$B$6*$N9010))))*Assumptions!$B$3))</f>
        <v>3.9165722796764356E-2</v>
      </c>
      <c r="P9010" s="73">
        <f>VLOOKUP($F9010,Assumptions!$A$23:$B$27,2,FALSE)*Assumptions!$B$4</f>
        <v>0.55000000000000004</v>
      </c>
      <c r="Q9010" s="74">
        <f t="shared" si="280"/>
        <v>306450.1073178341</v>
      </c>
      <c r="R9010" s="75" t="str">
        <f>IF($O9010&lt;Assumptions!$B$17,"A",IF($O9010&lt;Assumptions!$B$18,"B",IF($O9010&lt;Assumptions!$B$19,"C",IF($O9010&lt;Assumptions!$B$20,"D","E"))))</f>
        <v>B</v>
      </c>
      <c r="S9010" s="75">
        <f t="shared" si="281"/>
        <v>0</v>
      </c>
    </row>
    <row r="9011" spans="1:19" ht="17.399999999999999" x14ac:dyDescent="0.3">
      <c r="A9011" s="39" t="s">
        <v>1343</v>
      </c>
      <c r="B9011" s="39" t="s">
        <v>78</v>
      </c>
      <c r="C9011" s="39" t="s">
        <v>135</v>
      </c>
      <c r="D9011" s="39" t="s">
        <v>34</v>
      </c>
      <c r="E9011" s="70" t="s">
        <v>35</v>
      </c>
      <c r="F9011" s="70" t="s">
        <v>28</v>
      </c>
      <c r="G9011" s="78">
        <v>45786</v>
      </c>
      <c r="H9011" s="78">
        <v>45778</v>
      </c>
      <c r="I9011" s="69">
        <v>3809727.42</v>
      </c>
      <c r="J9011" s="70">
        <v>0</v>
      </c>
      <c r="K9011" s="71">
        <v>1.038</v>
      </c>
      <c r="L9011" s="70">
        <v>0</v>
      </c>
      <c r="M9011" s="71">
        <v>0.99399999999999999</v>
      </c>
      <c r="N9011" s="72"/>
      <c r="O9011" s="73">
        <f>MIN(1,MAX(0,(1/(1+EXP(-(Assumptions!$B$5 + Assumptions!$B$6*$N9011))))*Assumptions!$B$3))</f>
        <v>3.9165722796764356E-2</v>
      </c>
      <c r="P9011" s="73">
        <f>VLOOKUP($F9011,Assumptions!$A$23:$B$27,2,FALSE)*Assumptions!$B$4</f>
        <v>0.35</v>
      </c>
      <c r="Q9011" s="74">
        <f t="shared" si="280"/>
        <v>52223.75482203329</v>
      </c>
      <c r="R9011" s="75" t="str">
        <f>IF($O9011&lt;Assumptions!$B$17,"A",IF($O9011&lt;Assumptions!$B$18,"B",IF($O9011&lt;Assumptions!$B$19,"C",IF($O9011&lt;Assumptions!$B$20,"D","E"))))</f>
        <v>B</v>
      </c>
      <c r="S9011" s="75">
        <f t="shared" si="281"/>
        <v>0</v>
      </c>
    </row>
    <row r="9012" spans="1:19" ht="17.399999999999999" x14ac:dyDescent="0.3">
      <c r="A9012" s="39" t="s">
        <v>1343</v>
      </c>
      <c r="B9012" s="39" t="s">
        <v>78</v>
      </c>
      <c r="C9012" s="39" t="s">
        <v>135</v>
      </c>
      <c r="D9012" s="39" t="s">
        <v>34</v>
      </c>
      <c r="E9012" s="70" t="s">
        <v>35</v>
      </c>
      <c r="F9012" s="70" t="s">
        <v>28</v>
      </c>
      <c r="G9012" s="78">
        <v>45786</v>
      </c>
      <c r="H9012" s="78">
        <v>45809</v>
      </c>
      <c r="I9012" s="69">
        <v>3702395.25</v>
      </c>
      <c r="J9012" s="70">
        <v>0</v>
      </c>
      <c r="K9012" s="71">
        <v>0.96399999999999997</v>
      </c>
      <c r="L9012" s="70">
        <v>0</v>
      </c>
      <c r="M9012" s="71">
        <v>0.99399999999999999</v>
      </c>
      <c r="N9012" s="72"/>
      <c r="O9012" s="73">
        <f>MIN(1,MAX(0,(1/(1+EXP(-(Assumptions!$B$5 + Assumptions!$B$6*$N9012))))*Assumptions!$B$3))</f>
        <v>3.9165722796764356E-2</v>
      </c>
      <c r="P9012" s="73">
        <f>VLOOKUP($F9012,Assumptions!$A$23:$B$27,2,FALSE)*Assumptions!$B$4</f>
        <v>0.35</v>
      </c>
      <c r="Q9012" s="74">
        <f t="shared" si="280"/>
        <v>50752.445115944975</v>
      </c>
      <c r="R9012" s="75" t="str">
        <f>IF($O9012&lt;Assumptions!$B$17,"A",IF($O9012&lt;Assumptions!$B$18,"B",IF($O9012&lt;Assumptions!$B$19,"C",IF($O9012&lt;Assumptions!$B$20,"D","E"))))</f>
        <v>B</v>
      </c>
      <c r="S9012" s="75">
        <f t="shared" si="281"/>
        <v>0</v>
      </c>
    </row>
    <row r="9013" spans="1:19" ht="17.399999999999999" x14ac:dyDescent="0.3">
      <c r="A9013" s="39" t="s">
        <v>1343</v>
      </c>
      <c r="B9013" s="39" t="s">
        <v>78</v>
      </c>
      <c r="C9013" s="39" t="s">
        <v>135</v>
      </c>
      <c r="D9013" s="39" t="s">
        <v>34</v>
      </c>
      <c r="E9013" s="70" t="s">
        <v>35</v>
      </c>
      <c r="F9013" s="70" t="s">
        <v>28</v>
      </c>
      <c r="G9013" s="78">
        <v>45786</v>
      </c>
      <c r="H9013" s="78">
        <v>45839</v>
      </c>
      <c r="I9013" s="69">
        <v>3601589.41</v>
      </c>
      <c r="J9013" s="70">
        <v>0</v>
      </c>
      <c r="K9013" s="71">
        <v>1.0780000000000001</v>
      </c>
      <c r="L9013" s="70">
        <v>0</v>
      </c>
      <c r="M9013" s="71">
        <v>0.99399999999999999</v>
      </c>
      <c r="N9013" s="72"/>
      <c r="O9013" s="73">
        <f>MIN(1,MAX(0,(1/(1+EXP(-(Assumptions!$B$5 + Assumptions!$B$6*$N9013))))*Assumptions!$B$3))</f>
        <v>3.9165722796764356E-2</v>
      </c>
      <c r="P9013" s="73">
        <f>VLOOKUP($F9013,Assumptions!$A$23:$B$27,2,FALSE)*Assumptions!$B$4</f>
        <v>0.35</v>
      </c>
      <c r="Q9013" s="74">
        <f t="shared" si="280"/>
        <v>49370.598360937729</v>
      </c>
      <c r="R9013" s="75" t="str">
        <f>IF($O9013&lt;Assumptions!$B$17,"A",IF($O9013&lt;Assumptions!$B$18,"B",IF($O9013&lt;Assumptions!$B$19,"C",IF($O9013&lt;Assumptions!$B$20,"D","E"))))</f>
        <v>B</v>
      </c>
      <c r="S9013" s="75">
        <f t="shared" si="281"/>
        <v>0</v>
      </c>
    </row>
    <row r="9014" spans="1:19" ht="17.399999999999999" x14ac:dyDescent="0.3">
      <c r="A9014" s="39" t="s">
        <v>1343</v>
      </c>
      <c r="B9014" s="39" t="s">
        <v>78</v>
      </c>
      <c r="C9014" s="39" t="s">
        <v>135</v>
      </c>
      <c r="D9014" s="39" t="s">
        <v>34</v>
      </c>
      <c r="E9014" s="70" t="s">
        <v>35</v>
      </c>
      <c r="F9014" s="70" t="s">
        <v>28</v>
      </c>
      <c r="G9014" s="78">
        <v>45786</v>
      </c>
      <c r="H9014" s="78">
        <v>45870</v>
      </c>
      <c r="I9014" s="69">
        <v>3490135.49</v>
      </c>
      <c r="J9014" s="70">
        <v>15</v>
      </c>
      <c r="K9014" s="71">
        <v>0.99399999999999999</v>
      </c>
      <c r="L9014" s="70">
        <v>0</v>
      </c>
      <c r="M9014" s="71">
        <v>0.99399999999999999</v>
      </c>
      <c r="N9014" s="72"/>
      <c r="O9014" s="73">
        <f>MIN(1,MAX(0,(1/(1+EXP(-(Assumptions!$B$5 + Assumptions!$B$6*$N9014))))*Assumptions!$B$3))</f>
        <v>3.9165722796764356E-2</v>
      </c>
      <c r="P9014" s="73">
        <f>VLOOKUP($F9014,Assumptions!$A$23:$B$27,2,FALSE)*Assumptions!$B$4</f>
        <v>0.35</v>
      </c>
      <c r="Q9014" s="74">
        <f t="shared" si="280"/>
        <v>47842.787693571263</v>
      </c>
      <c r="R9014" s="75" t="str">
        <f>IF($O9014&lt;Assumptions!$B$17,"A",IF($O9014&lt;Assumptions!$B$18,"B",IF($O9014&lt;Assumptions!$B$19,"C",IF($O9014&lt;Assumptions!$B$20,"D","E"))))</f>
        <v>B</v>
      </c>
      <c r="S9014" s="75">
        <f t="shared" si="281"/>
        <v>0</v>
      </c>
    </row>
    <row r="9015" spans="1:19" ht="17.399999999999999" x14ac:dyDescent="0.3">
      <c r="A9015" s="39" t="s">
        <v>1343</v>
      </c>
      <c r="B9015" s="39" t="s">
        <v>78</v>
      </c>
      <c r="C9015" s="39" t="s">
        <v>135</v>
      </c>
      <c r="D9015" s="39" t="s">
        <v>34</v>
      </c>
      <c r="E9015" s="70" t="s">
        <v>35</v>
      </c>
      <c r="F9015" s="70" t="s">
        <v>28</v>
      </c>
      <c r="G9015" s="78">
        <v>45786</v>
      </c>
      <c r="H9015" s="78">
        <v>45901</v>
      </c>
      <c r="I9015" s="69">
        <v>3396546.14</v>
      </c>
      <c r="J9015" s="70">
        <v>0</v>
      </c>
      <c r="K9015" s="71">
        <v>1.0649999999999999</v>
      </c>
      <c r="L9015" s="70">
        <v>0</v>
      </c>
      <c r="M9015" s="71">
        <v>0.99399999999999999</v>
      </c>
      <c r="N9015" s="72"/>
      <c r="O9015" s="73">
        <f>MIN(1,MAX(0,(1/(1+EXP(-(Assumptions!$B$5 + Assumptions!$B$6*$N9015))))*Assumptions!$B$3))</f>
        <v>3.9165722796764356E-2</v>
      </c>
      <c r="P9015" s="73">
        <f>VLOOKUP($F9015,Assumptions!$A$23:$B$27,2,FALSE)*Assumptions!$B$4</f>
        <v>0.35</v>
      </c>
      <c r="Q9015" s="74">
        <f t="shared" si="280"/>
        <v>46559.864604980983</v>
      </c>
      <c r="R9015" s="75" t="str">
        <f>IF($O9015&lt;Assumptions!$B$17,"A",IF($O9015&lt;Assumptions!$B$18,"B",IF($O9015&lt;Assumptions!$B$19,"C",IF($O9015&lt;Assumptions!$B$20,"D","E"))))</f>
        <v>B</v>
      </c>
      <c r="S9015" s="75">
        <f t="shared" si="281"/>
        <v>0</v>
      </c>
    </row>
    <row r="9016" spans="1:19" ht="17.399999999999999" x14ac:dyDescent="0.3">
      <c r="A9016" s="39" t="s">
        <v>1343</v>
      </c>
      <c r="B9016" s="39" t="s">
        <v>78</v>
      </c>
      <c r="C9016" s="39" t="s">
        <v>135</v>
      </c>
      <c r="D9016" s="39" t="s">
        <v>34</v>
      </c>
      <c r="E9016" s="70" t="s">
        <v>35</v>
      </c>
      <c r="F9016" s="70" t="s">
        <v>28</v>
      </c>
      <c r="G9016" s="78">
        <v>45786</v>
      </c>
      <c r="H9016" s="78">
        <v>45931</v>
      </c>
      <c r="I9016" s="69">
        <v>3396546.14</v>
      </c>
      <c r="J9016" s="70">
        <v>220</v>
      </c>
      <c r="K9016" s="71">
        <v>0.14799999999999999</v>
      </c>
      <c r="L9016" s="70">
        <v>0</v>
      </c>
      <c r="M9016" s="71">
        <v>0.99399999999999999</v>
      </c>
      <c r="N9016" s="72"/>
      <c r="O9016" s="73">
        <f>MIN(1,MAX(0,(1/(1+EXP(-(Assumptions!$B$5 + Assumptions!$B$6*$N9016))))*Assumptions!$B$3))</f>
        <v>3.9165722796764356E-2</v>
      </c>
      <c r="P9016" s="73">
        <f>VLOOKUP($F9016,Assumptions!$A$23:$B$27,2,FALSE)*Assumptions!$B$4</f>
        <v>0.35</v>
      </c>
      <c r="Q9016" s="74">
        <f t="shared" si="280"/>
        <v>46559.864604980983</v>
      </c>
      <c r="R9016" s="75" t="str">
        <f>IF($O9016&lt;Assumptions!$B$17,"A",IF($O9016&lt;Assumptions!$B$18,"B",IF($O9016&lt;Assumptions!$B$19,"C",IF($O9016&lt;Assumptions!$B$20,"D","E"))))</f>
        <v>B</v>
      </c>
      <c r="S9016" s="75">
        <f t="shared" si="281"/>
        <v>1</v>
      </c>
    </row>
    <row r="9017" spans="1:19" ht="17.399999999999999" x14ac:dyDescent="0.3">
      <c r="A9017" s="39" t="s">
        <v>1343</v>
      </c>
      <c r="B9017" s="39" t="s">
        <v>78</v>
      </c>
      <c r="C9017" s="39" t="s">
        <v>135</v>
      </c>
      <c r="D9017" s="39" t="s">
        <v>34</v>
      </c>
      <c r="E9017" s="70" t="s">
        <v>35</v>
      </c>
      <c r="F9017" s="70" t="s">
        <v>28</v>
      </c>
      <c r="G9017" s="78">
        <v>45786</v>
      </c>
      <c r="H9017" s="78">
        <v>45962</v>
      </c>
      <c r="I9017" s="69">
        <v>3396546.14</v>
      </c>
      <c r="J9017" s="70">
        <v>999</v>
      </c>
      <c r="K9017" s="71">
        <v>0.17899999999999999</v>
      </c>
      <c r="L9017" s="70">
        <v>0</v>
      </c>
      <c r="M9017" s="71">
        <v>0.99399999999999999</v>
      </c>
      <c r="N9017" s="72"/>
      <c r="O9017" s="73">
        <f>MIN(1,MAX(0,(1/(1+EXP(-(Assumptions!$B$5 + Assumptions!$B$6*$N9017))))*Assumptions!$B$3))</f>
        <v>3.9165722796764356E-2</v>
      </c>
      <c r="P9017" s="73">
        <f>VLOOKUP($F9017,Assumptions!$A$23:$B$27,2,FALSE)*Assumptions!$B$4</f>
        <v>0.35</v>
      </c>
      <c r="Q9017" s="74">
        <f t="shared" si="280"/>
        <v>46559.864604980983</v>
      </c>
      <c r="R9017" s="75" t="str">
        <f>IF($O9017&lt;Assumptions!$B$17,"A",IF($O9017&lt;Assumptions!$B$18,"B",IF($O9017&lt;Assumptions!$B$19,"C",IF($O9017&lt;Assumptions!$B$20,"D","E"))))</f>
        <v>B</v>
      </c>
      <c r="S9017" s="75">
        <f t="shared" si="281"/>
        <v>1</v>
      </c>
    </row>
    <row r="9018" spans="1:19" ht="17.399999999999999" x14ac:dyDescent="0.3">
      <c r="A9018" s="39" t="s">
        <v>1343</v>
      </c>
      <c r="B9018" s="39" t="s">
        <v>78</v>
      </c>
      <c r="C9018" s="39" t="s">
        <v>135</v>
      </c>
      <c r="D9018" s="39" t="s">
        <v>34</v>
      </c>
      <c r="E9018" s="70" t="s">
        <v>35</v>
      </c>
      <c r="F9018" s="70" t="s">
        <v>28</v>
      </c>
      <c r="G9018" s="78">
        <v>45786</v>
      </c>
      <c r="H9018" s="78">
        <v>45992</v>
      </c>
      <c r="I9018" s="69">
        <v>3396546.14</v>
      </c>
      <c r="J9018" s="70">
        <v>999</v>
      </c>
      <c r="K9018" s="71">
        <v>3.1E-2</v>
      </c>
      <c r="L9018" s="70">
        <v>0</v>
      </c>
      <c r="M9018" s="71">
        <v>0.99399999999999999</v>
      </c>
      <c r="N9018" s="72"/>
      <c r="O9018" s="73">
        <f>MIN(1,MAX(0,(1/(1+EXP(-(Assumptions!$B$5 + Assumptions!$B$6*$N9018))))*Assumptions!$B$3))</f>
        <v>3.9165722796764356E-2</v>
      </c>
      <c r="P9018" s="73">
        <f>VLOOKUP($F9018,Assumptions!$A$23:$B$27,2,FALSE)*Assumptions!$B$4</f>
        <v>0.35</v>
      </c>
      <c r="Q9018" s="74">
        <f t="shared" si="280"/>
        <v>46559.864604980983</v>
      </c>
      <c r="R9018" s="75" t="str">
        <f>IF($O9018&lt;Assumptions!$B$17,"A",IF($O9018&lt;Assumptions!$B$18,"B",IF($O9018&lt;Assumptions!$B$19,"C",IF($O9018&lt;Assumptions!$B$20,"D","E"))))</f>
        <v>B</v>
      </c>
      <c r="S9018" s="75">
        <f t="shared" si="281"/>
        <v>1</v>
      </c>
    </row>
    <row r="9019" spans="1:19" ht="17.399999999999999" x14ac:dyDescent="0.3">
      <c r="A9019" s="39" t="s">
        <v>1344</v>
      </c>
      <c r="B9019" s="39" t="s">
        <v>53</v>
      </c>
      <c r="C9019" s="39" t="s">
        <v>190</v>
      </c>
      <c r="D9019" s="39" t="s">
        <v>30</v>
      </c>
      <c r="E9019" s="70" t="s">
        <v>46</v>
      </c>
      <c r="F9019" s="70" t="s">
        <v>24</v>
      </c>
      <c r="G9019" s="78">
        <v>45973</v>
      </c>
      <c r="H9019" s="78">
        <v>45962</v>
      </c>
      <c r="I9019" s="69">
        <v>92218266.290000007</v>
      </c>
      <c r="J9019" s="70">
        <v>0</v>
      </c>
      <c r="K9019" s="71">
        <v>1.014</v>
      </c>
      <c r="L9019" s="70">
        <v>0</v>
      </c>
      <c r="M9019" s="71">
        <v>0.624</v>
      </c>
      <c r="N9019" s="72"/>
      <c r="O9019" s="73">
        <f>MIN(1,MAX(0,(1/(1+EXP(-(Assumptions!$B$5 + Assumptions!$B$6*$N9019))))*Assumptions!$B$3))</f>
        <v>3.9165722796764356E-2</v>
      </c>
      <c r="P9019" s="73">
        <f>VLOOKUP($F9019,Assumptions!$A$23:$B$27,2,FALSE)*Assumptions!$B$4</f>
        <v>0.2</v>
      </c>
      <c r="Q9019" s="74">
        <f t="shared" si="280"/>
        <v>722359.01086246781</v>
      </c>
      <c r="R9019" s="75" t="str">
        <f>IF($O9019&lt;Assumptions!$B$17,"A",IF($O9019&lt;Assumptions!$B$18,"B",IF($O9019&lt;Assumptions!$B$19,"C",IF($O9019&lt;Assumptions!$B$20,"D","E"))))</f>
        <v>B</v>
      </c>
      <c r="S9019" s="75">
        <f t="shared" si="281"/>
        <v>0</v>
      </c>
    </row>
    <row r="9020" spans="1:19" ht="17.399999999999999" x14ac:dyDescent="0.3">
      <c r="A9020" s="39" t="s">
        <v>1344</v>
      </c>
      <c r="B9020" s="39" t="s">
        <v>53</v>
      </c>
      <c r="C9020" s="39" t="s">
        <v>190</v>
      </c>
      <c r="D9020" s="39" t="s">
        <v>30</v>
      </c>
      <c r="E9020" s="70" t="s">
        <v>46</v>
      </c>
      <c r="F9020" s="70" t="s">
        <v>24</v>
      </c>
      <c r="G9020" s="78">
        <v>45973</v>
      </c>
      <c r="H9020" s="78">
        <v>45992</v>
      </c>
      <c r="I9020" s="69">
        <v>90405130.959999993</v>
      </c>
      <c r="J9020" s="70">
        <v>35</v>
      </c>
      <c r="K9020" s="71">
        <v>0.68100000000000005</v>
      </c>
      <c r="L9020" s="70">
        <v>0</v>
      </c>
      <c r="M9020" s="71">
        <v>0.624</v>
      </c>
      <c r="N9020" s="72"/>
      <c r="O9020" s="73">
        <f>MIN(1,MAX(0,(1/(1+EXP(-(Assumptions!$B$5 + Assumptions!$B$6*$N9020))))*Assumptions!$B$3))</f>
        <v>3.9165722796764356E-2</v>
      </c>
      <c r="P9020" s="73">
        <f>VLOOKUP($F9020,Assumptions!$A$23:$B$27,2,FALSE)*Assumptions!$B$4</f>
        <v>0.2</v>
      </c>
      <c r="Q9020" s="74">
        <f t="shared" si="280"/>
        <v>708156.45971690782</v>
      </c>
      <c r="R9020" s="75" t="str">
        <f>IF($O9020&lt;Assumptions!$B$17,"A",IF($O9020&lt;Assumptions!$B$18,"B",IF($O9020&lt;Assumptions!$B$19,"C",IF($O9020&lt;Assumptions!$B$20,"D","E"))))</f>
        <v>B</v>
      </c>
      <c r="S9020" s="75">
        <f t="shared" si="281"/>
        <v>0</v>
      </c>
    </row>
    <row r="9021" spans="1:19" ht="17.399999999999999" x14ac:dyDescent="0.3">
      <c r="A9021" s="39" t="s">
        <v>1345</v>
      </c>
      <c r="B9021" s="39" t="s">
        <v>69</v>
      </c>
      <c r="C9021" s="39" t="s">
        <v>135</v>
      </c>
      <c r="D9021" s="39" t="s">
        <v>34</v>
      </c>
      <c r="E9021" s="70" t="s">
        <v>39</v>
      </c>
      <c r="F9021" s="70" t="s">
        <v>28</v>
      </c>
      <c r="G9021" s="78">
        <v>43891</v>
      </c>
      <c r="H9021" s="78">
        <v>45658</v>
      </c>
      <c r="I9021" s="69">
        <v>2747142.59</v>
      </c>
      <c r="J9021" s="70">
        <v>0</v>
      </c>
      <c r="K9021" s="71">
        <v>1.054</v>
      </c>
      <c r="L9021" s="70">
        <v>0</v>
      </c>
      <c r="M9021" s="71">
        <v>0.77500000000000002</v>
      </c>
      <c r="N9021" s="72"/>
      <c r="O9021" s="73">
        <f>MIN(1,MAX(0,(1/(1+EXP(-(Assumptions!$B$5 + Assumptions!$B$6*$N9021))))*Assumptions!$B$3))</f>
        <v>3.9165722796764356E-2</v>
      </c>
      <c r="P9021" s="73">
        <f>VLOOKUP($F9021,Assumptions!$A$23:$B$27,2,FALSE)*Assumptions!$B$4</f>
        <v>0.35</v>
      </c>
      <c r="Q9021" s="74">
        <f t="shared" si="280"/>
        <v>37657.838807093838</v>
      </c>
      <c r="R9021" s="75" t="str">
        <f>IF($O9021&lt;Assumptions!$B$17,"A",IF($O9021&lt;Assumptions!$B$18,"B",IF($O9021&lt;Assumptions!$B$19,"C",IF($O9021&lt;Assumptions!$B$20,"D","E"))))</f>
        <v>B</v>
      </c>
      <c r="S9021" s="75">
        <f t="shared" si="281"/>
        <v>0</v>
      </c>
    </row>
    <row r="9022" spans="1:19" ht="17.399999999999999" x14ac:dyDescent="0.3">
      <c r="A9022" s="39" t="s">
        <v>1345</v>
      </c>
      <c r="B9022" s="39" t="s">
        <v>69</v>
      </c>
      <c r="C9022" s="39" t="s">
        <v>135</v>
      </c>
      <c r="D9022" s="39" t="s">
        <v>34</v>
      </c>
      <c r="E9022" s="70" t="s">
        <v>39</v>
      </c>
      <c r="F9022" s="70" t="s">
        <v>28</v>
      </c>
      <c r="G9022" s="78">
        <v>43891</v>
      </c>
      <c r="H9022" s="78">
        <v>45689</v>
      </c>
      <c r="I9022" s="69">
        <v>2671164.46</v>
      </c>
      <c r="J9022" s="70">
        <v>0</v>
      </c>
      <c r="K9022" s="71">
        <v>1.0349999999999999</v>
      </c>
      <c r="L9022" s="70">
        <v>0</v>
      </c>
      <c r="M9022" s="71">
        <v>0.77500000000000002</v>
      </c>
      <c r="N9022" s="72"/>
      <c r="O9022" s="73">
        <f>MIN(1,MAX(0,(1/(1+EXP(-(Assumptions!$B$5 + Assumptions!$B$6*$N9022))))*Assumptions!$B$3))</f>
        <v>3.9165722796764356E-2</v>
      </c>
      <c r="P9022" s="73">
        <f>VLOOKUP($F9022,Assumptions!$A$23:$B$27,2,FALSE)*Assumptions!$B$4</f>
        <v>0.35</v>
      </c>
      <c r="Q9022" s="74">
        <f t="shared" si="280"/>
        <v>36616.330374725061</v>
      </c>
      <c r="R9022" s="75" t="str">
        <f>IF($O9022&lt;Assumptions!$B$17,"A",IF($O9022&lt;Assumptions!$B$18,"B",IF($O9022&lt;Assumptions!$B$19,"C",IF($O9022&lt;Assumptions!$B$20,"D","E"))))</f>
        <v>B</v>
      </c>
      <c r="S9022" s="75">
        <f t="shared" si="281"/>
        <v>0</v>
      </c>
    </row>
    <row r="9023" spans="1:19" ht="17.399999999999999" x14ac:dyDescent="0.3">
      <c r="A9023" s="39" t="s">
        <v>1345</v>
      </c>
      <c r="B9023" s="39" t="s">
        <v>69</v>
      </c>
      <c r="C9023" s="39" t="s">
        <v>135</v>
      </c>
      <c r="D9023" s="39" t="s">
        <v>34</v>
      </c>
      <c r="E9023" s="70" t="s">
        <v>39</v>
      </c>
      <c r="F9023" s="70" t="s">
        <v>28</v>
      </c>
      <c r="G9023" s="78">
        <v>43891</v>
      </c>
      <c r="H9023" s="78">
        <v>45717</v>
      </c>
      <c r="I9023" s="69">
        <v>2586214.19</v>
      </c>
      <c r="J9023" s="70">
        <v>0</v>
      </c>
      <c r="K9023" s="71">
        <v>1.0720000000000001</v>
      </c>
      <c r="L9023" s="70">
        <v>0</v>
      </c>
      <c r="M9023" s="71">
        <v>0.77500000000000002</v>
      </c>
      <c r="N9023" s="72"/>
      <c r="O9023" s="73">
        <f>MIN(1,MAX(0,(1/(1+EXP(-(Assumptions!$B$5 + Assumptions!$B$6*$N9023))))*Assumptions!$B$3))</f>
        <v>3.9165722796764356E-2</v>
      </c>
      <c r="P9023" s="73">
        <f>VLOOKUP($F9023,Assumptions!$A$23:$B$27,2,FALSE)*Assumptions!$B$4</f>
        <v>0.35</v>
      </c>
      <c r="Q9023" s="74">
        <f t="shared" si="280"/>
        <v>35451.831820509455</v>
      </c>
      <c r="R9023" s="75" t="str">
        <f>IF($O9023&lt;Assumptions!$B$17,"A",IF($O9023&lt;Assumptions!$B$18,"B",IF($O9023&lt;Assumptions!$B$19,"C",IF($O9023&lt;Assumptions!$B$20,"D","E"))))</f>
        <v>B</v>
      </c>
      <c r="S9023" s="75">
        <f t="shared" si="281"/>
        <v>0</v>
      </c>
    </row>
    <row r="9024" spans="1:19" ht="17.399999999999999" x14ac:dyDescent="0.3">
      <c r="A9024" s="39" t="s">
        <v>1345</v>
      </c>
      <c r="B9024" s="39" t="s">
        <v>69</v>
      </c>
      <c r="C9024" s="39" t="s">
        <v>135</v>
      </c>
      <c r="D9024" s="39" t="s">
        <v>34</v>
      </c>
      <c r="E9024" s="70" t="s">
        <v>39</v>
      </c>
      <c r="F9024" s="70" t="s">
        <v>28</v>
      </c>
      <c r="G9024" s="78">
        <v>43891</v>
      </c>
      <c r="H9024" s="78">
        <v>45748</v>
      </c>
      <c r="I9024" s="69">
        <v>2507208.73</v>
      </c>
      <c r="J9024" s="70">
        <v>65</v>
      </c>
      <c r="K9024" s="71">
        <v>0.72</v>
      </c>
      <c r="L9024" s="70">
        <v>0</v>
      </c>
      <c r="M9024" s="71">
        <v>0.77500000000000002</v>
      </c>
      <c r="N9024" s="72"/>
      <c r="O9024" s="73">
        <f>MIN(1,MAX(0,(1/(1+EXP(-(Assumptions!$B$5 + Assumptions!$B$6*$N9024))))*Assumptions!$B$3))</f>
        <v>3.9165722796764356E-2</v>
      </c>
      <c r="P9024" s="73">
        <f>VLOOKUP($F9024,Assumptions!$A$23:$B$27,2,FALSE)*Assumptions!$B$4</f>
        <v>0.35</v>
      </c>
      <c r="Q9024" s="74">
        <f t="shared" si="280"/>
        <v>34368.824739482661</v>
      </c>
      <c r="R9024" s="75" t="str">
        <f>IF($O9024&lt;Assumptions!$B$17,"A",IF($O9024&lt;Assumptions!$B$18,"B",IF($O9024&lt;Assumptions!$B$19,"C",IF($O9024&lt;Assumptions!$B$20,"D","E"))))</f>
        <v>B</v>
      </c>
      <c r="S9024" s="75">
        <f t="shared" si="281"/>
        <v>0</v>
      </c>
    </row>
    <row r="9025" spans="1:19" ht="17.399999999999999" x14ac:dyDescent="0.3">
      <c r="A9025" s="39" t="s">
        <v>1345</v>
      </c>
      <c r="B9025" s="39" t="s">
        <v>69</v>
      </c>
      <c r="C9025" s="39" t="s">
        <v>135</v>
      </c>
      <c r="D9025" s="39" t="s">
        <v>34</v>
      </c>
      <c r="E9025" s="70" t="s">
        <v>39</v>
      </c>
      <c r="F9025" s="70" t="s">
        <v>28</v>
      </c>
      <c r="G9025" s="78">
        <v>43891</v>
      </c>
      <c r="H9025" s="78">
        <v>45778</v>
      </c>
      <c r="I9025" s="69">
        <v>2427483.13</v>
      </c>
      <c r="J9025" s="70">
        <v>0</v>
      </c>
      <c r="K9025" s="71">
        <v>1.0960000000000001</v>
      </c>
      <c r="L9025" s="70">
        <v>0</v>
      </c>
      <c r="M9025" s="71">
        <v>0.77500000000000002</v>
      </c>
      <c r="N9025" s="72"/>
      <c r="O9025" s="73">
        <f>MIN(1,MAX(0,(1/(1+EXP(-(Assumptions!$B$5 + Assumptions!$B$6*$N9025))))*Assumptions!$B$3))</f>
        <v>3.9165722796764356E-2</v>
      </c>
      <c r="P9025" s="73">
        <f>VLOOKUP($F9025,Assumptions!$A$23:$B$27,2,FALSE)*Assumptions!$B$4</f>
        <v>0.35</v>
      </c>
      <c r="Q9025" s="74">
        <f t="shared" ref="Q9025:Q9088" si="282">$I9025*$O9025*$P9025</f>
        <v>33275.945977190662</v>
      </c>
      <c r="R9025" s="75" t="str">
        <f>IF($O9025&lt;Assumptions!$B$17,"A",IF($O9025&lt;Assumptions!$B$18,"B",IF($O9025&lt;Assumptions!$B$19,"C",IF($O9025&lt;Assumptions!$B$20,"D","E"))))</f>
        <v>B</v>
      </c>
      <c r="S9025" s="75">
        <f t="shared" ref="S9025:S9088" si="283">--($J9025&gt;=180)</f>
        <v>0</v>
      </c>
    </row>
    <row r="9026" spans="1:19" ht="17.399999999999999" x14ac:dyDescent="0.3">
      <c r="A9026" s="39" t="s">
        <v>1345</v>
      </c>
      <c r="B9026" s="39" t="s">
        <v>69</v>
      </c>
      <c r="C9026" s="39" t="s">
        <v>135</v>
      </c>
      <c r="D9026" s="39" t="s">
        <v>34</v>
      </c>
      <c r="E9026" s="70" t="s">
        <v>39</v>
      </c>
      <c r="F9026" s="70" t="s">
        <v>28</v>
      </c>
      <c r="G9026" s="78">
        <v>43891</v>
      </c>
      <c r="H9026" s="78">
        <v>45809</v>
      </c>
      <c r="I9026" s="69">
        <v>2353122.2200000002</v>
      </c>
      <c r="J9026" s="70">
        <v>95</v>
      </c>
      <c r="K9026" s="71">
        <v>0.34499999999999997</v>
      </c>
      <c r="L9026" s="70">
        <v>0</v>
      </c>
      <c r="M9026" s="71">
        <v>0.77500000000000002</v>
      </c>
      <c r="N9026" s="72"/>
      <c r="O9026" s="73">
        <f>MIN(1,MAX(0,(1/(1+EXP(-(Assumptions!$B$5 + Assumptions!$B$6*$N9026))))*Assumptions!$B$3))</f>
        <v>3.9165722796764356E-2</v>
      </c>
      <c r="P9026" s="73">
        <f>VLOOKUP($F9026,Assumptions!$A$23:$B$27,2,FALSE)*Assumptions!$B$4</f>
        <v>0.35</v>
      </c>
      <c r="Q9026" s="74">
        <f t="shared" si="282"/>
        <v>32256.60640139936</v>
      </c>
      <c r="R9026" s="75" t="str">
        <f>IF($O9026&lt;Assumptions!$B$17,"A",IF($O9026&lt;Assumptions!$B$18,"B",IF($O9026&lt;Assumptions!$B$19,"C",IF($O9026&lt;Assumptions!$B$20,"D","E"))))</f>
        <v>B</v>
      </c>
      <c r="S9026" s="75">
        <f t="shared" si="283"/>
        <v>0</v>
      </c>
    </row>
    <row r="9027" spans="1:19" ht="17.399999999999999" x14ac:dyDescent="0.3">
      <c r="A9027" s="39" t="s">
        <v>1345</v>
      </c>
      <c r="B9027" s="39" t="s">
        <v>69</v>
      </c>
      <c r="C9027" s="39" t="s">
        <v>135</v>
      </c>
      <c r="D9027" s="39" t="s">
        <v>34</v>
      </c>
      <c r="E9027" s="70" t="s">
        <v>39</v>
      </c>
      <c r="F9027" s="70" t="s">
        <v>28</v>
      </c>
      <c r="G9027" s="78">
        <v>43891</v>
      </c>
      <c r="H9027" s="78">
        <v>45839</v>
      </c>
      <c r="I9027" s="69">
        <v>2288943.2799999998</v>
      </c>
      <c r="J9027" s="70">
        <v>35</v>
      </c>
      <c r="K9027" s="71">
        <v>0.55600000000000005</v>
      </c>
      <c r="L9027" s="70">
        <v>0</v>
      </c>
      <c r="M9027" s="71">
        <v>0.77500000000000002</v>
      </c>
      <c r="N9027" s="72"/>
      <c r="O9027" s="73">
        <f>MIN(1,MAX(0,(1/(1+EXP(-(Assumptions!$B$5 + Assumptions!$B$6*$N9027))))*Assumptions!$B$3))</f>
        <v>3.9165722796764356E-2</v>
      </c>
      <c r="P9027" s="73">
        <f>VLOOKUP($F9027,Assumptions!$A$23:$B$27,2,FALSE)*Assumptions!$B$4</f>
        <v>0.35</v>
      </c>
      <c r="Q9027" s="74">
        <f t="shared" si="282"/>
        <v>31376.841300698798</v>
      </c>
      <c r="R9027" s="75" t="str">
        <f>IF($O9027&lt;Assumptions!$B$17,"A",IF($O9027&lt;Assumptions!$B$18,"B",IF($O9027&lt;Assumptions!$B$19,"C",IF($O9027&lt;Assumptions!$B$20,"D","E"))))</f>
        <v>B</v>
      </c>
      <c r="S9027" s="75">
        <f t="shared" si="283"/>
        <v>0</v>
      </c>
    </row>
    <row r="9028" spans="1:19" ht="17.399999999999999" x14ac:dyDescent="0.3">
      <c r="A9028" s="39" t="s">
        <v>1345</v>
      </c>
      <c r="B9028" s="39" t="s">
        <v>69</v>
      </c>
      <c r="C9028" s="39" t="s">
        <v>135</v>
      </c>
      <c r="D9028" s="39" t="s">
        <v>34</v>
      </c>
      <c r="E9028" s="70" t="s">
        <v>39</v>
      </c>
      <c r="F9028" s="70" t="s">
        <v>28</v>
      </c>
      <c r="G9028" s="78">
        <v>43891</v>
      </c>
      <c r="H9028" s="78">
        <v>45870</v>
      </c>
      <c r="I9028" s="69">
        <v>2226573.62</v>
      </c>
      <c r="J9028" s="70">
        <v>0</v>
      </c>
      <c r="K9028" s="71">
        <v>1.014</v>
      </c>
      <c r="L9028" s="70">
        <v>0</v>
      </c>
      <c r="M9028" s="71">
        <v>0.77500000000000002</v>
      </c>
      <c r="N9028" s="72"/>
      <c r="O9028" s="73">
        <f>MIN(1,MAX(0,(1/(1+EXP(-(Assumptions!$B$5 + Assumptions!$B$6*$N9028))))*Assumptions!$B$3))</f>
        <v>3.9165722796764356E-2</v>
      </c>
      <c r="P9028" s="73">
        <f>VLOOKUP($F9028,Assumptions!$A$23:$B$27,2,FALSE)*Assumptions!$B$4</f>
        <v>0.35</v>
      </c>
      <c r="Q9028" s="74">
        <f t="shared" si="282"/>
        <v>30521.877815627846</v>
      </c>
      <c r="R9028" s="75" t="str">
        <f>IF($O9028&lt;Assumptions!$B$17,"A",IF($O9028&lt;Assumptions!$B$18,"B",IF($O9028&lt;Assumptions!$B$19,"C",IF($O9028&lt;Assumptions!$B$20,"D","E"))))</f>
        <v>B</v>
      </c>
      <c r="S9028" s="75">
        <f t="shared" si="283"/>
        <v>0</v>
      </c>
    </row>
    <row r="9029" spans="1:19" ht="17.399999999999999" x14ac:dyDescent="0.3">
      <c r="A9029" s="39" t="s">
        <v>1345</v>
      </c>
      <c r="B9029" s="39" t="s">
        <v>69</v>
      </c>
      <c r="C9029" s="39" t="s">
        <v>135</v>
      </c>
      <c r="D9029" s="39" t="s">
        <v>34</v>
      </c>
      <c r="E9029" s="70" t="s">
        <v>39</v>
      </c>
      <c r="F9029" s="70" t="s">
        <v>28</v>
      </c>
      <c r="G9029" s="78">
        <v>43891</v>
      </c>
      <c r="H9029" s="78">
        <v>45901</v>
      </c>
      <c r="I9029" s="69">
        <v>2165893.38</v>
      </c>
      <c r="J9029" s="70">
        <v>0</v>
      </c>
      <c r="K9029" s="71">
        <v>0.96799999999999997</v>
      </c>
      <c r="L9029" s="70">
        <v>0</v>
      </c>
      <c r="M9029" s="71">
        <v>0.77500000000000002</v>
      </c>
      <c r="N9029" s="72"/>
      <c r="O9029" s="73">
        <f>MIN(1,MAX(0,(1/(1+EXP(-(Assumptions!$B$5 + Assumptions!$B$6*$N9029))))*Assumptions!$B$3))</f>
        <v>3.9165722796764356E-2</v>
      </c>
      <c r="P9029" s="73">
        <f>VLOOKUP($F9029,Assumptions!$A$23:$B$27,2,FALSE)*Assumptions!$B$4</f>
        <v>0.35</v>
      </c>
      <c r="Q9029" s="74">
        <f t="shared" si="282"/>
        <v>29690.072904949451</v>
      </c>
      <c r="R9029" s="75" t="str">
        <f>IF($O9029&lt;Assumptions!$B$17,"A",IF($O9029&lt;Assumptions!$B$18,"B",IF($O9029&lt;Assumptions!$B$19,"C",IF($O9029&lt;Assumptions!$B$20,"D","E"))))</f>
        <v>B</v>
      </c>
      <c r="S9029" s="75">
        <f t="shared" si="283"/>
        <v>0</v>
      </c>
    </row>
    <row r="9030" spans="1:19" ht="17.399999999999999" x14ac:dyDescent="0.3">
      <c r="A9030" s="39" t="s">
        <v>1345</v>
      </c>
      <c r="B9030" s="39" t="s">
        <v>69</v>
      </c>
      <c r="C9030" s="39" t="s">
        <v>135</v>
      </c>
      <c r="D9030" s="39" t="s">
        <v>34</v>
      </c>
      <c r="E9030" s="70" t="s">
        <v>39</v>
      </c>
      <c r="F9030" s="70" t="s">
        <v>28</v>
      </c>
      <c r="G9030" s="78">
        <v>43891</v>
      </c>
      <c r="H9030" s="78">
        <v>45931</v>
      </c>
      <c r="I9030" s="69">
        <v>2106679.5499999998</v>
      </c>
      <c r="J9030" s="70">
        <v>65</v>
      </c>
      <c r="K9030" s="71">
        <v>0.73799999999999999</v>
      </c>
      <c r="L9030" s="70">
        <v>0</v>
      </c>
      <c r="M9030" s="71">
        <v>0.77500000000000002</v>
      </c>
      <c r="N9030" s="72"/>
      <c r="O9030" s="73">
        <f>MIN(1,MAX(0,(1/(1+EXP(-(Assumptions!$B$5 + Assumptions!$B$6*$N9030))))*Assumptions!$B$3))</f>
        <v>3.9165722796764356E-2</v>
      </c>
      <c r="P9030" s="73">
        <f>VLOOKUP($F9030,Assumptions!$A$23:$B$27,2,FALSE)*Assumptions!$B$4</f>
        <v>0.35</v>
      </c>
      <c r="Q9030" s="74">
        <f t="shared" si="282"/>
        <v>28878.369546919293</v>
      </c>
      <c r="R9030" s="75" t="str">
        <f>IF($O9030&lt;Assumptions!$B$17,"A",IF($O9030&lt;Assumptions!$B$18,"B",IF($O9030&lt;Assumptions!$B$19,"C",IF($O9030&lt;Assumptions!$B$20,"D","E"))))</f>
        <v>B</v>
      </c>
      <c r="S9030" s="75">
        <f t="shared" si="283"/>
        <v>0</v>
      </c>
    </row>
    <row r="9031" spans="1:19" ht="17.399999999999999" x14ac:dyDescent="0.3">
      <c r="A9031" s="39" t="s">
        <v>1345</v>
      </c>
      <c r="B9031" s="39" t="s">
        <v>69</v>
      </c>
      <c r="C9031" s="39" t="s">
        <v>135</v>
      </c>
      <c r="D9031" s="39" t="s">
        <v>34</v>
      </c>
      <c r="E9031" s="70" t="s">
        <v>39</v>
      </c>
      <c r="F9031" s="70" t="s">
        <v>28</v>
      </c>
      <c r="G9031" s="78">
        <v>43891</v>
      </c>
      <c r="H9031" s="78">
        <v>45962</v>
      </c>
      <c r="I9031" s="69">
        <v>2039204.86</v>
      </c>
      <c r="J9031" s="70">
        <v>0</v>
      </c>
      <c r="K9031" s="71">
        <v>0.98399999999999999</v>
      </c>
      <c r="L9031" s="70">
        <v>0</v>
      </c>
      <c r="M9031" s="71">
        <v>0.77500000000000002</v>
      </c>
      <c r="N9031" s="72"/>
      <c r="O9031" s="73">
        <f>MIN(1,MAX(0,(1/(1+EXP(-(Assumptions!$B$5 + Assumptions!$B$6*$N9031))))*Assumptions!$B$3))</f>
        <v>3.9165722796764356E-2</v>
      </c>
      <c r="P9031" s="73">
        <f>VLOOKUP($F9031,Assumptions!$A$23:$B$27,2,FALSE)*Assumptions!$B$4</f>
        <v>0.35</v>
      </c>
      <c r="Q9031" s="74">
        <f t="shared" si="282"/>
        <v>27953.426295401136</v>
      </c>
      <c r="R9031" s="75" t="str">
        <f>IF($O9031&lt;Assumptions!$B$17,"A",IF($O9031&lt;Assumptions!$B$18,"B",IF($O9031&lt;Assumptions!$B$19,"C",IF($O9031&lt;Assumptions!$B$20,"D","E"))))</f>
        <v>B</v>
      </c>
      <c r="S9031" s="75">
        <f t="shared" si="283"/>
        <v>0</v>
      </c>
    </row>
    <row r="9032" spans="1:19" ht="17.399999999999999" x14ac:dyDescent="0.3">
      <c r="A9032" s="39" t="s">
        <v>1345</v>
      </c>
      <c r="B9032" s="39" t="s">
        <v>69</v>
      </c>
      <c r="C9032" s="39" t="s">
        <v>135</v>
      </c>
      <c r="D9032" s="39" t="s">
        <v>34</v>
      </c>
      <c r="E9032" s="70" t="s">
        <v>39</v>
      </c>
      <c r="F9032" s="70" t="s">
        <v>28</v>
      </c>
      <c r="G9032" s="78">
        <v>43891</v>
      </c>
      <c r="H9032" s="78">
        <v>45992</v>
      </c>
      <c r="I9032" s="69">
        <v>1972656.83</v>
      </c>
      <c r="J9032" s="70">
        <v>0</v>
      </c>
      <c r="K9032" s="71">
        <v>0.95499999999999996</v>
      </c>
      <c r="L9032" s="70">
        <v>0</v>
      </c>
      <c r="M9032" s="71">
        <v>0.77500000000000002</v>
      </c>
      <c r="N9032" s="72"/>
      <c r="O9032" s="73">
        <f>MIN(1,MAX(0,(1/(1+EXP(-(Assumptions!$B$5 + Assumptions!$B$6*$N9032))))*Assumptions!$B$3))</f>
        <v>3.9165722796764356E-2</v>
      </c>
      <c r="P9032" s="73">
        <f>VLOOKUP($F9032,Assumptions!$A$23:$B$27,2,FALSE)*Assumptions!$B$4</f>
        <v>0.35</v>
      </c>
      <c r="Q9032" s="74">
        <f t="shared" si="282"/>
        <v>27041.185701923365</v>
      </c>
      <c r="R9032" s="75" t="str">
        <f>IF($O9032&lt;Assumptions!$B$17,"A",IF($O9032&lt;Assumptions!$B$18,"B",IF($O9032&lt;Assumptions!$B$19,"C",IF($O9032&lt;Assumptions!$B$20,"D","E"))))</f>
        <v>B</v>
      </c>
      <c r="S9032" s="75">
        <f t="shared" si="283"/>
        <v>0</v>
      </c>
    </row>
    <row r="9033" spans="1:19" ht="17.399999999999999" x14ac:dyDescent="0.3">
      <c r="A9033" s="39" t="s">
        <v>1346</v>
      </c>
      <c r="B9033" s="39" t="s">
        <v>44</v>
      </c>
      <c r="C9033" s="39" t="s">
        <v>190</v>
      </c>
      <c r="D9033" s="39" t="s">
        <v>34</v>
      </c>
      <c r="E9033" s="70" t="s">
        <v>43</v>
      </c>
      <c r="F9033" s="70" t="s">
        <v>28</v>
      </c>
      <c r="G9033" s="78">
        <v>45093</v>
      </c>
      <c r="H9033" s="78">
        <v>45658</v>
      </c>
      <c r="I9033" s="69">
        <v>36125451.189999998</v>
      </c>
      <c r="J9033" s="70">
        <v>0</v>
      </c>
      <c r="K9033" s="71">
        <v>1.107</v>
      </c>
      <c r="L9033" s="70">
        <v>0</v>
      </c>
      <c r="M9033" s="71">
        <v>0.71699999999999997</v>
      </c>
      <c r="N9033" s="72"/>
      <c r="O9033" s="73">
        <f>MIN(1,MAX(0,(1/(1+EXP(-(Assumptions!$B$5 + Assumptions!$B$6*$N9033))))*Assumptions!$B$3))</f>
        <v>3.9165722796764356E-2</v>
      </c>
      <c r="P9033" s="73">
        <f>VLOOKUP($F9033,Assumptions!$A$23:$B$27,2,FALSE)*Assumptions!$B$4</f>
        <v>0.35</v>
      </c>
      <c r="Q9033" s="74">
        <f t="shared" si="282"/>
        <v>495207.79252545332</v>
      </c>
      <c r="R9033" s="75" t="str">
        <f>IF($O9033&lt;Assumptions!$B$17,"A",IF($O9033&lt;Assumptions!$B$18,"B",IF($O9033&lt;Assumptions!$B$19,"C",IF($O9033&lt;Assumptions!$B$20,"D","E"))))</f>
        <v>B</v>
      </c>
      <c r="S9033" s="75">
        <f t="shared" si="283"/>
        <v>0</v>
      </c>
    </row>
    <row r="9034" spans="1:19" ht="17.399999999999999" x14ac:dyDescent="0.3">
      <c r="A9034" s="39" t="s">
        <v>1346</v>
      </c>
      <c r="B9034" s="39" t="s">
        <v>44</v>
      </c>
      <c r="C9034" s="39" t="s">
        <v>190</v>
      </c>
      <c r="D9034" s="39" t="s">
        <v>34</v>
      </c>
      <c r="E9034" s="70" t="s">
        <v>43</v>
      </c>
      <c r="F9034" s="70" t="s">
        <v>28</v>
      </c>
      <c r="G9034" s="78">
        <v>45093</v>
      </c>
      <c r="H9034" s="78">
        <v>45689</v>
      </c>
      <c r="I9034" s="69">
        <v>36125451.189999998</v>
      </c>
      <c r="J9034" s="70">
        <v>220</v>
      </c>
      <c r="K9034" s="71">
        <v>0.126</v>
      </c>
      <c r="L9034" s="70">
        <v>0</v>
      </c>
      <c r="M9034" s="71">
        <v>0.71699999999999997</v>
      </c>
      <c r="N9034" s="72"/>
      <c r="O9034" s="73">
        <f>MIN(1,MAX(0,(1/(1+EXP(-(Assumptions!$B$5 + Assumptions!$B$6*$N9034))))*Assumptions!$B$3))</f>
        <v>3.9165722796764356E-2</v>
      </c>
      <c r="P9034" s="73">
        <f>VLOOKUP($F9034,Assumptions!$A$23:$B$27,2,FALSE)*Assumptions!$B$4</f>
        <v>0.35</v>
      </c>
      <c r="Q9034" s="74">
        <f t="shared" si="282"/>
        <v>495207.79252545332</v>
      </c>
      <c r="R9034" s="75" t="str">
        <f>IF($O9034&lt;Assumptions!$B$17,"A",IF($O9034&lt;Assumptions!$B$18,"B",IF($O9034&lt;Assumptions!$B$19,"C",IF($O9034&lt;Assumptions!$B$20,"D","E"))))</f>
        <v>B</v>
      </c>
      <c r="S9034" s="75">
        <f t="shared" si="283"/>
        <v>1</v>
      </c>
    </row>
    <row r="9035" spans="1:19" ht="17.399999999999999" x14ac:dyDescent="0.3">
      <c r="A9035" s="39" t="s">
        <v>1346</v>
      </c>
      <c r="B9035" s="39" t="s">
        <v>44</v>
      </c>
      <c r="C9035" s="39" t="s">
        <v>190</v>
      </c>
      <c r="D9035" s="39" t="s">
        <v>34</v>
      </c>
      <c r="E9035" s="70" t="s">
        <v>43</v>
      </c>
      <c r="F9035" s="70" t="s">
        <v>28</v>
      </c>
      <c r="G9035" s="78">
        <v>45093</v>
      </c>
      <c r="H9035" s="78">
        <v>45717</v>
      </c>
      <c r="I9035" s="69">
        <v>36125451.189999998</v>
      </c>
      <c r="J9035" s="70">
        <v>999</v>
      </c>
      <c r="K9035" s="71">
        <v>0.05</v>
      </c>
      <c r="L9035" s="70">
        <v>0</v>
      </c>
      <c r="M9035" s="71">
        <v>0.71699999999999997</v>
      </c>
      <c r="N9035" s="72"/>
      <c r="O9035" s="73">
        <f>MIN(1,MAX(0,(1/(1+EXP(-(Assumptions!$B$5 + Assumptions!$B$6*$N9035))))*Assumptions!$B$3))</f>
        <v>3.9165722796764356E-2</v>
      </c>
      <c r="P9035" s="73">
        <f>VLOOKUP($F9035,Assumptions!$A$23:$B$27,2,FALSE)*Assumptions!$B$4</f>
        <v>0.35</v>
      </c>
      <c r="Q9035" s="74">
        <f t="shared" si="282"/>
        <v>495207.79252545332</v>
      </c>
      <c r="R9035" s="75" t="str">
        <f>IF($O9035&lt;Assumptions!$B$17,"A",IF($O9035&lt;Assumptions!$B$18,"B",IF($O9035&lt;Assumptions!$B$19,"C",IF($O9035&lt;Assumptions!$B$20,"D","E"))))</f>
        <v>B</v>
      </c>
      <c r="S9035" s="75">
        <f t="shared" si="283"/>
        <v>1</v>
      </c>
    </row>
    <row r="9036" spans="1:19" ht="17.399999999999999" x14ac:dyDescent="0.3">
      <c r="A9036" s="39" t="s">
        <v>1346</v>
      </c>
      <c r="B9036" s="39" t="s">
        <v>44</v>
      </c>
      <c r="C9036" s="39" t="s">
        <v>190</v>
      </c>
      <c r="D9036" s="39" t="s">
        <v>34</v>
      </c>
      <c r="E9036" s="70" t="s">
        <v>43</v>
      </c>
      <c r="F9036" s="70" t="s">
        <v>28</v>
      </c>
      <c r="G9036" s="78">
        <v>45093</v>
      </c>
      <c r="H9036" s="78">
        <v>45748</v>
      </c>
      <c r="I9036" s="69">
        <v>36125451.189999998</v>
      </c>
      <c r="J9036" s="70">
        <v>999</v>
      </c>
      <c r="K9036" s="71">
        <v>3.3000000000000002E-2</v>
      </c>
      <c r="L9036" s="70">
        <v>0</v>
      </c>
      <c r="M9036" s="71">
        <v>0.71699999999999997</v>
      </c>
      <c r="N9036" s="72"/>
      <c r="O9036" s="73">
        <f>MIN(1,MAX(0,(1/(1+EXP(-(Assumptions!$B$5 + Assumptions!$B$6*$N9036))))*Assumptions!$B$3))</f>
        <v>3.9165722796764356E-2</v>
      </c>
      <c r="P9036" s="73">
        <f>VLOOKUP($F9036,Assumptions!$A$23:$B$27,2,FALSE)*Assumptions!$B$4</f>
        <v>0.35</v>
      </c>
      <c r="Q9036" s="74">
        <f t="shared" si="282"/>
        <v>495207.79252545332</v>
      </c>
      <c r="R9036" s="75" t="str">
        <f>IF($O9036&lt;Assumptions!$B$17,"A",IF($O9036&lt;Assumptions!$B$18,"B",IF($O9036&lt;Assumptions!$B$19,"C",IF($O9036&lt;Assumptions!$B$20,"D","E"))))</f>
        <v>B</v>
      </c>
      <c r="S9036" s="75">
        <f t="shared" si="283"/>
        <v>1</v>
      </c>
    </row>
    <row r="9037" spans="1:19" ht="17.399999999999999" x14ac:dyDescent="0.3">
      <c r="A9037" s="39" t="s">
        <v>1346</v>
      </c>
      <c r="B9037" s="39" t="s">
        <v>44</v>
      </c>
      <c r="C9037" s="39" t="s">
        <v>190</v>
      </c>
      <c r="D9037" s="39" t="s">
        <v>34</v>
      </c>
      <c r="E9037" s="70" t="s">
        <v>43</v>
      </c>
      <c r="F9037" s="70" t="s">
        <v>28</v>
      </c>
      <c r="G9037" s="78">
        <v>45093</v>
      </c>
      <c r="H9037" s="78">
        <v>45778</v>
      </c>
      <c r="I9037" s="69">
        <v>36125451.189999998</v>
      </c>
      <c r="J9037" s="70">
        <v>999</v>
      </c>
      <c r="K9037" s="71">
        <v>0.19600000000000001</v>
      </c>
      <c r="L9037" s="70">
        <v>0</v>
      </c>
      <c r="M9037" s="71">
        <v>0.71699999999999997</v>
      </c>
      <c r="N9037" s="72"/>
      <c r="O9037" s="73">
        <f>MIN(1,MAX(0,(1/(1+EXP(-(Assumptions!$B$5 + Assumptions!$B$6*$N9037))))*Assumptions!$B$3))</f>
        <v>3.9165722796764356E-2</v>
      </c>
      <c r="P9037" s="73">
        <f>VLOOKUP($F9037,Assumptions!$A$23:$B$27,2,FALSE)*Assumptions!$B$4</f>
        <v>0.35</v>
      </c>
      <c r="Q9037" s="74">
        <f t="shared" si="282"/>
        <v>495207.79252545332</v>
      </c>
      <c r="R9037" s="75" t="str">
        <f>IF($O9037&lt;Assumptions!$B$17,"A",IF($O9037&lt;Assumptions!$B$18,"B",IF($O9037&lt;Assumptions!$B$19,"C",IF($O9037&lt;Assumptions!$B$20,"D","E"))))</f>
        <v>B</v>
      </c>
      <c r="S9037" s="75">
        <f t="shared" si="283"/>
        <v>1</v>
      </c>
    </row>
    <row r="9038" spans="1:19" ht="17.399999999999999" x14ac:dyDescent="0.3">
      <c r="A9038" s="39" t="s">
        <v>1346</v>
      </c>
      <c r="B9038" s="39" t="s">
        <v>44</v>
      </c>
      <c r="C9038" s="39" t="s">
        <v>190</v>
      </c>
      <c r="D9038" s="39" t="s">
        <v>34</v>
      </c>
      <c r="E9038" s="70" t="s">
        <v>43</v>
      </c>
      <c r="F9038" s="70" t="s">
        <v>28</v>
      </c>
      <c r="G9038" s="78">
        <v>45093</v>
      </c>
      <c r="H9038" s="78">
        <v>45809</v>
      </c>
      <c r="I9038" s="69">
        <v>36125451.189999998</v>
      </c>
      <c r="J9038" s="70">
        <v>999</v>
      </c>
      <c r="K9038" s="71">
        <v>0.14299999999999999</v>
      </c>
      <c r="L9038" s="70">
        <v>0</v>
      </c>
      <c r="M9038" s="71">
        <v>0.71699999999999997</v>
      </c>
      <c r="N9038" s="72"/>
      <c r="O9038" s="73">
        <f>MIN(1,MAX(0,(1/(1+EXP(-(Assumptions!$B$5 + Assumptions!$B$6*$N9038))))*Assumptions!$B$3))</f>
        <v>3.9165722796764356E-2</v>
      </c>
      <c r="P9038" s="73">
        <f>VLOOKUP($F9038,Assumptions!$A$23:$B$27,2,FALSE)*Assumptions!$B$4</f>
        <v>0.35</v>
      </c>
      <c r="Q9038" s="74">
        <f t="shared" si="282"/>
        <v>495207.79252545332</v>
      </c>
      <c r="R9038" s="75" t="str">
        <f>IF($O9038&lt;Assumptions!$B$17,"A",IF($O9038&lt;Assumptions!$B$18,"B",IF($O9038&lt;Assumptions!$B$19,"C",IF($O9038&lt;Assumptions!$B$20,"D","E"))))</f>
        <v>B</v>
      </c>
      <c r="S9038" s="75">
        <f t="shared" si="283"/>
        <v>1</v>
      </c>
    </row>
    <row r="9039" spans="1:19" ht="17.399999999999999" x14ac:dyDescent="0.3">
      <c r="A9039" s="39" t="s">
        <v>1346</v>
      </c>
      <c r="B9039" s="39" t="s">
        <v>44</v>
      </c>
      <c r="C9039" s="39" t="s">
        <v>190</v>
      </c>
      <c r="D9039" s="39" t="s">
        <v>34</v>
      </c>
      <c r="E9039" s="70" t="s">
        <v>43</v>
      </c>
      <c r="F9039" s="70" t="s">
        <v>28</v>
      </c>
      <c r="G9039" s="78">
        <v>45093</v>
      </c>
      <c r="H9039" s="78">
        <v>45839</v>
      </c>
      <c r="I9039" s="69">
        <v>36125451.189999998</v>
      </c>
      <c r="J9039" s="70">
        <v>999</v>
      </c>
      <c r="K9039" s="71">
        <v>2.5999999999999999E-2</v>
      </c>
      <c r="L9039" s="70">
        <v>0</v>
      </c>
      <c r="M9039" s="71">
        <v>0.71699999999999997</v>
      </c>
      <c r="N9039" s="72"/>
      <c r="O9039" s="73">
        <f>MIN(1,MAX(0,(1/(1+EXP(-(Assumptions!$B$5 + Assumptions!$B$6*$N9039))))*Assumptions!$B$3))</f>
        <v>3.9165722796764356E-2</v>
      </c>
      <c r="P9039" s="73">
        <f>VLOOKUP($F9039,Assumptions!$A$23:$B$27,2,FALSE)*Assumptions!$B$4</f>
        <v>0.35</v>
      </c>
      <c r="Q9039" s="74">
        <f t="shared" si="282"/>
        <v>495207.79252545332</v>
      </c>
      <c r="R9039" s="75" t="str">
        <f>IF($O9039&lt;Assumptions!$B$17,"A",IF($O9039&lt;Assumptions!$B$18,"B",IF($O9039&lt;Assumptions!$B$19,"C",IF($O9039&lt;Assumptions!$B$20,"D","E"))))</f>
        <v>B</v>
      </c>
      <c r="S9039" s="75">
        <f t="shared" si="283"/>
        <v>1</v>
      </c>
    </row>
    <row r="9040" spans="1:19" ht="17.399999999999999" x14ac:dyDescent="0.3">
      <c r="A9040" s="39" t="s">
        <v>1346</v>
      </c>
      <c r="B9040" s="39" t="s">
        <v>44</v>
      </c>
      <c r="C9040" s="39" t="s">
        <v>190</v>
      </c>
      <c r="D9040" s="39" t="s">
        <v>34</v>
      </c>
      <c r="E9040" s="70" t="s">
        <v>43</v>
      </c>
      <c r="F9040" s="70" t="s">
        <v>28</v>
      </c>
      <c r="G9040" s="78">
        <v>45093</v>
      </c>
      <c r="H9040" s="78">
        <v>45870</v>
      </c>
      <c r="I9040" s="69">
        <v>36125451.189999998</v>
      </c>
      <c r="J9040" s="70">
        <v>999</v>
      </c>
      <c r="K9040" s="71">
        <v>0.185</v>
      </c>
      <c r="L9040" s="70">
        <v>0</v>
      </c>
      <c r="M9040" s="71">
        <v>0.71699999999999997</v>
      </c>
      <c r="N9040" s="72"/>
      <c r="O9040" s="73">
        <f>MIN(1,MAX(0,(1/(1+EXP(-(Assumptions!$B$5 + Assumptions!$B$6*$N9040))))*Assumptions!$B$3))</f>
        <v>3.9165722796764356E-2</v>
      </c>
      <c r="P9040" s="73">
        <f>VLOOKUP($F9040,Assumptions!$A$23:$B$27,2,FALSE)*Assumptions!$B$4</f>
        <v>0.35</v>
      </c>
      <c r="Q9040" s="74">
        <f t="shared" si="282"/>
        <v>495207.79252545332</v>
      </c>
      <c r="R9040" s="75" t="str">
        <f>IF($O9040&lt;Assumptions!$B$17,"A",IF($O9040&lt;Assumptions!$B$18,"B",IF($O9040&lt;Assumptions!$B$19,"C",IF($O9040&lt;Assumptions!$B$20,"D","E"))))</f>
        <v>B</v>
      </c>
      <c r="S9040" s="75">
        <f t="shared" si="283"/>
        <v>1</v>
      </c>
    </row>
    <row r="9041" spans="1:19" ht="17.399999999999999" x14ac:dyDescent="0.3">
      <c r="A9041" s="39" t="s">
        <v>1346</v>
      </c>
      <c r="B9041" s="39" t="s">
        <v>44</v>
      </c>
      <c r="C9041" s="39" t="s">
        <v>190</v>
      </c>
      <c r="D9041" s="39" t="s">
        <v>34</v>
      </c>
      <c r="E9041" s="70" t="s">
        <v>43</v>
      </c>
      <c r="F9041" s="70" t="s">
        <v>28</v>
      </c>
      <c r="G9041" s="78">
        <v>45093</v>
      </c>
      <c r="H9041" s="78">
        <v>45901</v>
      </c>
      <c r="I9041" s="69">
        <v>36125451.189999998</v>
      </c>
      <c r="J9041" s="70">
        <v>999</v>
      </c>
      <c r="K9041" s="71">
        <v>4.4999999999999998E-2</v>
      </c>
      <c r="L9041" s="70">
        <v>0</v>
      </c>
      <c r="M9041" s="71">
        <v>0.71699999999999997</v>
      </c>
      <c r="N9041" s="72"/>
      <c r="O9041" s="73">
        <f>MIN(1,MAX(0,(1/(1+EXP(-(Assumptions!$B$5 + Assumptions!$B$6*$N9041))))*Assumptions!$B$3))</f>
        <v>3.9165722796764356E-2</v>
      </c>
      <c r="P9041" s="73">
        <f>VLOOKUP($F9041,Assumptions!$A$23:$B$27,2,FALSE)*Assumptions!$B$4</f>
        <v>0.35</v>
      </c>
      <c r="Q9041" s="74">
        <f t="shared" si="282"/>
        <v>495207.79252545332</v>
      </c>
      <c r="R9041" s="75" t="str">
        <f>IF($O9041&lt;Assumptions!$B$17,"A",IF($O9041&lt;Assumptions!$B$18,"B",IF($O9041&lt;Assumptions!$B$19,"C",IF($O9041&lt;Assumptions!$B$20,"D","E"))))</f>
        <v>B</v>
      </c>
      <c r="S9041" s="75">
        <f t="shared" si="283"/>
        <v>1</v>
      </c>
    </row>
    <row r="9042" spans="1:19" ht="17.399999999999999" x14ac:dyDescent="0.3">
      <c r="A9042" s="39" t="s">
        <v>1346</v>
      </c>
      <c r="B9042" s="39" t="s">
        <v>44</v>
      </c>
      <c r="C9042" s="39" t="s">
        <v>190</v>
      </c>
      <c r="D9042" s="39" t="s">
        <v>34</v>
      </c>
      <c r="E9042" s="70" t="s">
        <v>43</v>
      </c>
      <c r="F9042" s="70" t="s">
        <v>28</v>
      </c>
      <c r="G9042" s="78">
        <v>45093</v>
      </c>
      <c r="H9042" s="78">
        <v>45931</v>
      </c>
      <c r="I9042" s="69">
        <v>36125451.189999998</v>
      </c>
      <c r="J9042" s="70">
        <v>999</v>
      </c>
      <c r="K9042" s="71">
        <v>0.19800000000000001</v>
      </c>
      <c r="L9042" s="70">
        <v>0</v>
      </c>
      <c r="M9042" s="71">
        <v>0.71699999999999997</v>
      </c>
      <c r="N9042" s="72"/>
      <c r="O9042" s="73">
        <f>MIN(1,MAX(0,(1/(1+EXP(-(Assumptions!$B$5 + Assumptions!$B$6*$N9042))))*Assumptions!$B$3))</f>
        <v>3.9165722796764356E-2</v>
      </c>
      <c r="P9042" s="73">
        <f>VLOOKUP($F9042,Assumptions!$A$23:$B$27,2,FALSE)*Assumptions!$B$4</f>
        <v>0.35</v>
      </c>
      <c r="Q9042" s="74">
        <f t="shared" si="282"/>
        <v>495207.79252545332</v>
      </c>
      <c r="R9042" s="75" t="str">
        <f>IF($O9042&lt;Assumptions!$B$17,"A",IF($O9042&lt;Assumptions!$B$18,"B",IF($O9042&lt;Assumptions!$B$19,"C",IF($O9042&lt;Assumptions!$B$20,"D","E"))))</f>
        <v>B</v>
      </c>
      <c r="S9042" s="75">
        <f t="shared" si="283"/>
        <v>1</v>
      </c>
    </row>
    <row r="9043" spans="1:19" ht="17.399999999999999" x14ac:dyDescent="0.3">
      <c r="A9043" s="39" t="s">
        <v>1346</v>
      </c>
      <c r="B9043" s="39" t="s">
        <v>44</v>
      </c>
      <c r="C9043" s="39" t="s">
        <v>190</v>
      </c>
      <c r="D9043" s="39" t="s">
        <v>34</v>
      </c>
      <c r="E9043" s="70" t="s">
        <v>43</v>
      </c>
      <c r="F9043" s="70" t="s">
        <v>28</v>
      </c>
      <c r="G9043" s="78">
        <v>45093</v>
      </c>
      <c r="H9043" s="78">
        <v>45962</v>
      </c>
      <c r="I9043" s="69">
        <v>36125451.189999998</v>
      </c>
      <c r="J9043" s="70">
        <v>999</v>
      </c>
      <c r="K9043" s="71">
        <v>3.5000000000000003E-2</v>
      </c>
      <c r="L9043" s="70">
        <v>0</v>
      </c>
      <c r="M9043" s="71">
        <v>0.71699999999999997</v>
      </c>
      <c r="N9043" s="72"/>
      <c r="O9043" s="73">
        <f>MIN(1,MAX(0,(1/(1+EXP(-(Assumptions!$B$5 + Assumptions!$B$6*$N9043))))*Assumptions!$B$3))</f>
        <v>3.9165722796764356E-2</v>
      </c>
      <c r="P9043" s="73">
        <f>VLOOKUP($F9043,Assumptions!$A$23:$B$27,2,FALSE)*Assumptions!$B$4</f>
        <v>0.35</v>
      </c>
      <c r="Q9043" s="74">
        <f t="shared" si="282"/>
        <v>495207.79252545332</v>
      </c>
      <c r="R9043" s="75" t="str">
        <f>IF($O9043&lt;Assumptions!$B$17,"A",IF($O9043&lt;Assumptions!$B$18,"B",IF($O9043&lt;Assumptions!$B$19,"C",IF($O9043&lt;Assumptions!$B$20,"D","E"))))</f>
        <v>B</v>
      </c>
      <c r="S9043" s="75">
        <f t="shared" si="283"/>
        <v>1</v>
      </c>
    </row>
    <row r="9044" spans="1:19" ht="17.399999999999999" x14ac:dyDescent="0.3">
      <c r="A9044" s="39" t="s">
        <v>1346</v>
      </c>
      <c r="B9044" s="39" t="s">
        <v>44</v>
      </c>
      <c r="C9044" s="39" t="s">
        <v>190</v>
      </c>
      <c r="D9044" s="39" t="s">
        <v>34</v>
      </c>
      <c r="E9044" s="70" t="s">
        <v>43</v>
      </c>
      <c r="F9044" s="70" t="s">
        <v>28</v>
      </c>
      <c r="G9044" s="78">
        <v>45093</v>
      </c>
      <c r="H9044" s="78">
        <v>45992</v>
      </c>
      <c r="I9044" s="69">
        <v>36125451.189999998</v>
      </c>
      <c r="J9044" s="70">
        <v>999</v>
      </c>
      <c r="K9044" s="71">
        <v>0.08</v>
      </c>
      <c r="L9044" s="70">
        <v>0</v>
      </c>
      <c r="M9044" s="71">
        <v>0.71699999999999997</v>
      </c>
      <c r="N9044" s="72"/>
      <c r="O9044" s="73">
        <f>MIN(1,MAX(0,(1/(1+EXP(-(Assumptions!$B$5 + Assumptions!$B$6*$N9044))))*Assumptions!$B$3))</f>
        <v>3.9165722796764356E-2</v>
      </c>
      <c r="P9044" s="73">
        <f>VLOOKUP($F9044,Assumptions!$A$23:$B$27,2,FALSE)*Assumptions!$B$4</f>
        <v>0.35</v>
      </c>
      <c r="Q9044" s="74">
        <f t="shared" si="282"/>
        <v>495207.79252545332</v>
      </c>
      <c r="R9044" s="75" t="str">
        <f>IF($O9044&lt;Assumptions!$B$17,"A",IF($O9044&lt;Assumptions!$B$18,"B",IF($O9044&lt;Assumptions!$B$19,"C",IF($O9044&lt;Assumptions!$B$20,"D","E"))))</f>
        <v>B</v>
      </c>
      <c r="S9044" s="75">
        <f t="shared" si="283"/>
        <v>1</v>
      </c>
    </row>
    <row r="9045" spans="1:19" ht="17.399999999999999" x14ac:dyDescent="0.3">
      <c r="A9045" s="39" t="s">
        <v>1347</v>
      </c>
      <c r="B9045" s="39" t="s">
        <v>86</v>
      </c>
      <c r="C9045" s="39" t="s">
        <v>135</v>
      </c>
      <c r="D9045" s="39" t="s">
        <v>22</v>
      </c>
      <c r="E9045" s="70" t="s">
        <v>46</v>
      </c>
      <c r="F9045" s="70" t="s">
        <v>36</v>
      </c>
      <c r="G9045" s="78">
        <v>45482</v>
      </c>
      <c r="H9045" s="78">
        <v>45658</v>
      </c>
      <c r="I9045" s="69">
        <v>2450598.86</v>
      </c>
      <c r="J9045" s="70">
        <v>0</v>
      </c>
      <c r="K9045" s="71">
        <v>0.96799999999999997</v>
      </c>
      <c r="L9045" s="70">
        <v>0</v>
      </c>
      <c r="M9045" s="71">
        <v>1.006</v>
      </c>
      <c r="N9045" s="72"/>
      <c r="O9045" s="73">
        <f>MIN(1,MAX(0,(1/(1+EXP(-(Assumptions!$B$5 + Assumptions!$B$6*$N9045))))*Assumptions!$B$3))</f>
        <v>3.9165722796764356E-2</v>
      </c>
      <c r="P9045" s="73">
        <f>VLOOKUP($F9045,Assumptions!$A$23:$B$27,2,FALSE)*Assumptions!$B$4</f>
        <v>0.55000000000000004</v>
      </c>
      <c r="Q9045" s="74">
        <f t="shared" si="282"/>
        <v>52788.711600254712</v>
      </c>
      <c r="R9045" s="75" t="str">
        <f>IF($O9045&lt;Assumptions!$B$17,"A",IF($O9045&lt;Assumptions!$B$18,"B",IF($O9045&lt;Assumptions!$B$19,"C",IF($O9045&lt;Assumptions!$B$20,"D","E"))))</f>
        <v>B</v>
      </c>
      <c r="S9045" s="75">
        <f t="shared" si="283"/>
        <v>0</v>
      </c>
    </row>
    <row r="9046" spans="1:19" ht="17.399999999999999" x14ac:dyDescent="0.3">
      <c r="A9046" s="39" t="s">
        <v>1347</v>
      </c>
      <c r="B9046" s="39" t="s">
        <v>86</v>
      </c>
      <c r="C9046" s="39" t="s">
        <v>135</v>
      </c>
      <c r="D9046" s="39" t="s">
        <v>22</v>
      </c>
      <c r="E9046" s="70" t="s">
        <v>46</v>
      </c>
      <c r="F9046" s="70" t="s">
        <v>36</v>
      </c>
      <c r="G9046" s="78">
        <v>45482</v>
      </c>
      <c r="H9046" s="78">
        <v>45689</v>
      </c>
      <c r="I9046" s="69">
        <v>2371732.71</v>
      </c>
      <c r="J9046" s="70">
        <v>0</v>
      </c>
      <c r="K9046" s="71">
        <v>1.105</v>
      </c>
      <c r="L9046" s="70">
        <v>0</v>
      </c>
      <c r="M9046" s="71">
        <v>1.006</v>
      </c>
      <c r="N9046" s="72"/>
      <c r="O9046" s="73">
        <f>MIN(1,MAX(0,(1/(1+EXP(-(Assumptions!$B$5 + Assumptions!$B$6*$N9046))))*Assumptions!$B$3))</f>
        <v>3.9165722796764356E-2</v>
      </c>
      <c r="P9046" s="73">
        <f>VLOOKUP($F9046,Assumptions!$A$23:$B$27,2,FALSE)*Assumptions!$B$4</f>
        <v>0.55000000000000004</v>
      </c>
      <c r="Q9046" s="74">
        <f t="shared" si="282"/>
        <v>51089.844227333291</v>
      </c>
      <c r="R9046" s="75" t="str">
        <f>IF($O9046&lt;Assumptions!$B$17,"A",IF($O9046&lt;Assumptions!$B$18,"B",IF($O9046&lt;Assumptions!$B$19,"C",IF($O9046&lt;Assumptions!$B$20,"D","E"))))</f>
        <v>B</v>
      </c>
      <c r="S9046" s="75">
        <f t="shared" si="283"/>
        <v>0</v>
      </c>
    </row>
    <row r="9047" spans="1:19" ht="17.399999999999999" x14ac:dyDescent="0.3">
      <c r="A9047" s="39" t="s">
        <v>1347</v>
      </c>
      <c r="B9047" s="39" t="s">
        <v>86</v>
      </c>
      <c r="C9047" s="39" t="s">
        <v>135</v>
      </c>
      <c r="D9047" s="39" t="s">
        <v>22</v>
      </c>
      <c r="E9047" s="70" t="s">
        <v>46</v>
      </c>
      <c r="F9047" s="70" t="s">
        <v>36</v>
      </c>
      <c r="G9047" s="78">
        <v>45482</v>
      </c>
      <c r="H9047" s="78">
        <v>45717</v>
      </c>
      <c r="I9047" s="69">
        <v>2297442.4500000002</v>
      </c>
      <c r="J9047" s="70">
        <v>0</v>
      </c>
      <c r="K9047" s="71">
        <v>1.0329999999999999</v>
      </c>
      <c r="L9047" s="70">
        <v>0</v>
      </c>
      <c r="M9047" s="71">
        <v>1.006</v>
      </c>
      <c r="N9047" s="72"/>
      <c r="O9047" s="73">
        <f>MIN(1,MAX(0,(1/(1+EXP(-(Assumptions!$B$5 + Assumptions!$B$6*$N9047))))*Assumptions!$B$3))</f>
        <v>3.9165722796764356E-2</v>
      </c>
      <c r="P9047" s="73">
        <f>VLOOKUP($F9047,Assumptions!$A$23:$B$27,2,FALSE)*Assumptions!$B$4</f>
        <v>0.55000000000000004</v>
      </c>
      <c r="Q9047" s="74">
        <f t="shared" si="282"/>
        <v>49489.546776020543</v>
      </c>
      <c r="R9047" s="75" t="str">
        <f>IF($O9047&lt;Assumptions!$B$17,"A",IF($O9047&lt;Assumptions!$B$18,"B",IF($O9047&lt;Assumptions!$B$19,"C",IF($O9047&lt;Assumptions!$B$20,"D","E"))))</f>
        <v>B</v>
      </c>
      <c r="S9047" s="75">
        <f t="shared" si="283"/>
        <v>0</v>
      </c>
    </row>
    <row r="9048" spans="1:19" ht="17.399999999999999" x14ac:dyDescent="0.3">
      <c r="A9048" s="39" t="s">
        <v>1347</v>
      </c>
      <c r="B9048" s="39" t="s">
        <v>86</v>
      </c>
      <c r="C9048" s="39" t="s">
        <v>135</v>
      </c>
      <c r="D9048" s="39" t="s">
        <v>22</v>
      </c>
      <c r="E9048" s="70" t="s">
        <v>46</v>
      </c>
      <c r="F9048" s="70" t="s">
        <v>36</v>
      </c>
      <c r="G9048" s="78">
        <v>45482</v>
      </c>
      <c r="H9048" s="78">
        <v>45748</v>
      </c>
      <c r="I9048" s="69">
        <v>2222173.23</v>
      </c>
      <c r="J9048" s="70">
        <v>0</v>
      </c>
      <c r="K9048" s="71">
        <v>1.0760000000000001</v>
      </c>
      <c r="L9048" s="70">
        <v>0</v>
      </c>
      <c r="M9048" s="71">
        <v>1.006</v>
      </c>
      <c r="N9048" s="72"/>
      <c r="O9048" s="73">
        <f>MIN(1,MAX(0,(1/(1+EXP(-(Assumptions!$B$5 + Assumptions!$B$6*$N9048))))*Assumptions!$B$3))</f>
        <v>3.9165722796764356E-2</v>
      </c>
      <c r="P9048" s="73">
        <f>VLOOKUP($F9048,Assumptions!$A$23:$B$27,2,FALSE)*Assumptions!$B$4</f>
        <v>0.55000000000000004</v>
      </c>
      <c r="Q9048" s="74">
        <f t="shared" si="282"/>
        <v>47868.161402913771</v>
      </c>
      <c r="R9048" s="75" t="str">
        <f>IF($O9048&lt;Assumptions!$B$17,"A",IF($O9048&lt;Assumptions!$B$18,"B",IF($O9048&lt;Assumptions!$B$19,"C",IF($O9048&lt;Assumptions!$B$20,"D","E"))))</f>
        <v>B</v>
      </c>
      <c r="S9048" s="75">
        <f t="shared" si="283"/>
        <v>0</v>
      </c>
    </row>
    <row r="9049" spans="1:19" ht="17.399999999999999" x14ac:dyDescent="0.3">
      <c r="A9049" s="39" t="s">
        <v>1347</v>
      </c>
      <c r="B9049" s="39" t="s">
        <v>86</v>
      </c>
      <c r="C9049" s="39" t="s">
        <v>135</v>
      </c>
      <c r="D9049" s="39" t="s">
        <v>22</v>
      </c>
      <c r="E9049" s="70" t="s">
        <v>46</v>
      </c>
      <c r="F9049" s="70" t="s">
        <v>36</v>
      </c>
      <c r="G9049" s="78">
        <v>45482</v>
      </c>
      <c r="H9049" s="78">
        <v>45778</v>
      </c>
      <c r="I9049" s="69">
        <v>2154423.4900000002</v>
      </c>
      <c r="J9049" s="70">
        <v>0</v>
      </c>
      <c r="K9049" s="71">
        <v>1.1160000000000001</v>
      </c>
      <c r="L9049" s="70">
        <v>0</v>
      </c>
      <c r="M9049" s="71">
        <v>1.006</v>
      </c>
      <c r="N9049" s="72"/>
      <c r="O9049" s="73">
        <f>MIN(1,MAX(0,(1/(1+EXP(-(Assumptions!$B$5 + Assumptions!$B$6*$N9049))))*Assumptions!$B$3))</f>
        <v>3.9165722796764356E-2</v>
      </c>
      <c r="P9049" s="73">
        <f>VLOOKUP($F9049,Assumptions!$A$23:$B$27,2,FALSE)*Assumptions!$B$4</f>
        <v>0.55000000000000004</v>
      </c>
      <c r="Q9049" s="74">
        <f t="shared" si="282"/>
        <v>46408.754257897701</v>
      </c>
      <c r="R9049" s="75" t="str">
        <f>IF($O9049&lt;Assumptions!$B$17,"A",IF($O9049&lt;Assumptions!$B$18,"B",IF($O9049&lt;Assumptions!$B$19,"C",IF($O9049&lt;Assumptions!$B$20,"D","E"))))</f>
        <v>B</v>
      </c>
      <c r="S9049" s="75">
        <f t="shared" si="283"/>
        <v>0</v>
      </c>
    </row>
    <row r="9050" spans="1:19" ht="17.399999999999999" x14ac:dyDescent="0.3">
      <c r="A9050" s="39" t="s">
        <v>1347</v>
      </c>
      <c r="B9050" s="39" t="s">
        <v>86</v>
      </c>
      <c r="C9050" s="39" t="s">
        <v>135</v>
      </c>
      <c r="D9050" s="39" t="s">
        <v>22</v>
      </c>
      <c r="E9050" s="70" t="s">
        <v>46</v>
      </c>
      <c r="F9050" s="70" t="s">
        <v>36</v>
      </c>
      <c r="G9050" s="78">
        <v>45482</v>
      </c>
      <c r="H9050" s="78">
        <v>45809</v>
      </c>
      <c r="I9050" s="69">
        <v>2095000.56</v>
      </c>
      <c r="J9050" s="70">
        <v>0</v>
      </c>
      <c r="K9050" s="71">
        <v>1.1499999999999999</v>
      </c>
      <c r="L9050" s="70">
        <v>0</v>
      </c>
      <c r="M9050" s="71">
        <v>1.006</v>
      </c>
      <c r="N9050" s="72"/>
      <c r="O9050" s="73">
        <f>MIN(1,MAX(0,(1/(1+EXP(-(Assumptions!$B$5 + Assumptions!$B$6*$N9050))))*Assumptions!$B$3))</f>
        <v>3.9165722796764356E-2</v>
      </c>
      <c r="P9050" s="73">
        <f>VLOOKUP($F9050,Assumptions!$A$23:$B$27,2,FALSE)*Assumptions!$B$4</f>
        <v>0.55000000000000004</v>
      </c>
      <c r="Q9050" s="74">
        <f t="shared" si="282"/>
        <v>45128.716155614355</v>
      </c>
      <c r="R9050" s="75" t="str">
        <f>IF($O9050&lt;Assumptions!$B$17,"A",IF($O9050&lt;Assumptions!$B$18,"B",IF($O9050&lt;Assumptions!$B$19,"C",IF($O9050&lt;Assumptions!$B$20,"D","E"))))</f>
        <v>B</v>
      </c>
      <c r="S9050" s="75">
        <f t="shared" si="283"/>
        <v>0</v>
      </c>
    </row>
    <row r="9051" spans="1:19" ht="17.399999999999999" x14ac:dyDescent="0.3">
      <c r="A9051" s="39" t="s">
        <v>1347</v>
      </c>
      <c r="B9051" s="39" t="s">
        <v>86</v>
      </c>
      <c r="C9051" s="39" t="s">
        <v>135</v>
      </c>
      <c r="D9051" s="39" t="s">
        <v>22</v>
      </c>
      <c r="E9051" s="70" t="s">
        <v>46</v>
      </c>
      <c r="F9051" s="70" t="s">
        <v>36</v>
      </c>
      <c r="G9051" s="78">
        <v>45482</v>
      </c>
      <c r="H9051" s="78">
        <v>45839</v>
      </c>
      <c r="I9051" s="69">
        <v>2028961.31</v>
      </c>
      <c r="J9051" s="70">
        <v>0</v>
      </c>
      <c r="K9051" s="71">
        <v>1.0640000000000001</v>
      </c>
      <c r="L9051" s="70">
        <v>0</v>
      </c>
      <c r="M9051" s="71">
        <v>1.006</v>
      </c>
      <c r="N9051" s="72"/>
      <c r="O9051" s="73">
        <f>MIN(1,MAX(0,(1/(1+EXP(-(Assumptions!$B$5 + Assumptions!$B$6*$N9051))))*Assumptions!$B$3))</f>
        <v>3.9165722796764356E-2</v>
      </c>
      <c r="P9051" s="73">
        <f>VLOOKUP($F9051,Assumptions!$A$23:$B$27,2,FALSE)*Assumptions!$B$4</f>
        <v>0.55000000000000004</v>
      </c>
      <c r="Q9051" s="74">
        <f t="shared" si="282"/>
        <v>43706.154928050935</v>
      </c>
      <c r="R9051" s="75" t="str">
        <f>IF($O9051&lt;Assumptions!$B$17,"A",IF($O9051&lt;Assumptions!$B$18,"B",IF($O9051&lt;Assumptions!$B$19,"C",IF($O9051&lt;Assumptions!$B$20,"D","E"))))</f>
        <v>B</v>
      </c>
      <c r="S9051" s="75">
        <f t="shared" si="283"/>
        <v>0</v>
      </c>
    </row>
    <row r="9052" spans="1:19" ht="17.399999999999999" x14ac:dyDescent="0.3">
      <c r="A9052" s="39" t="s">
        <v>1347</v>
      </c>
      <c r="B9052" s="39" t="s">
        <v>86</v>
      </c>
      <c r="C9052" s="39" t="s">
        <v>135</v>
      </c>
      <c r="D9052" s="39" t="s">
        <v>22</v>
      </c>
      <c r="E9052" s="70" t="s">
        <v>46</v>
      </c>
      <c r="F9052" s="70" t="s">
        <v>36</v>
      </c>
      <c r="G9052" s="78">
        <v>45482</v>
      </c>
      <c r="H9052" s="78">
        <v>45870</v>
      </c>
      <c r="I9052" s="69">
        <v>1967478.25</v>
      </c>
      <c r="J9052" s="70">
        <v>35</v>
      </c>
      <c r="K9052" s="71">
        <v>0.40500000000000003</v>
      </c>
      <c r="L9052" s="70">
        <v>0</v>
      </c>
      <c r="M9052" s="71">
        <v>1.006</v>
      </c>
      <c r="N9052" s="72"/>
      <c r="O9052" s="73">
        <f>MIN(1,MAX(0,(1/(1+EXP(-(Assumptions!$B$5 + Assumptions!$B$6*$N9052))))*Assumptions!$B$3))</f>
        <v>3.9165722796764356E-2</v>
      </c>
      <c r="P9052" s="73">
        <f>VLOOKUP($F9052,Assumptions!$A$23:$B$27,2,FALSE)*Assumptions!$B$4</f>
        <v>0.55000000000000004</v>
      </c>
      <c r="Q9052" s="74">
        <f t="shared" si="282"/>
        <v>42381.739261489674</v>
      </c>
      <c r="R9052" s="75" t="str">
        <f>IF($O9052&lt;Assumptions!$B$17,"A",IF($O9052&lt;Assumptions!$B$18,"B",IF($O9052&lt;Assumptions!$B$19,"C",IF($O9052&lt;Assumptions!$B$20,"D","E"))))</f>
        <v>B</v>
      </c>
      <c r="S9052" s="75">
        <f t="shared" si="283"/>
        <v>0</v>
      </c>
    </row>
    <row r="9053" spans="1:19" ht="17.399999999999999" x14ac:dyDescent="0.3">
      <c r="A9053" s="39" t="s">
        <v>1347</v>
      </c>
      <c r="B9053" s="39" t="s">
        <v>86</v>
      </c>
      <c r="C9053" s="39" t="s">
        <v>135</v>
      </c>
      <c r="D9053" s="39" t="s">
        <v>22</v>
      </c>
      <c r="E9053" s="70" t="s">
        <v>46</v>
      </c>
      <c r="F9053" s="70" t="s">
        <v>36</v>
      </c>
      <c r="G9053" s="78">
        <v>45482</v>
      </c>
      <c r="H9053" s="78">
        <v>45901</v>
      </c>
      <c r="I9053" s="69">
        <v>1908750.95</v>
      </c>
      <c r="J9053" s="70">
        <v>0</v>
      </c>
      <c r="K9053" s="71">
        <v>1.0900000000000001</v>
      </c>
      <c r="L9053" s="70">
        <v>0</v>
      </c>
      <c r="M9053" s="71">
        <v>1.006</v>
      </c>
      <c r="N9053" s="72"/>
      <c r="O9053" s="73">
        <f>MIN(1,MAX(0,(1/(1+EXP(-(Assumptions!$B$5 + Assumptions!$B$6*$N9053))))*Assumptions!$B$3))</f>
        <v>3.9165722796764356E-2</v>
      </c>
      <c r="P9053" s="73">
        <f>VLOOKUP($F9053,Assumptions!$A$23:$B$27,2,FALSE)*Assumptions!$B$4</f>
        <v>0.55000000000000004</v>
      </c>
      <c r="Q9053" s="74">
        <f t="shared" si="282"/>
        <v>41116.685827668342</v>
      </c>
      <c r="R9053" s="75" t="str">
        <f>IF($O9053&lt;Assumptions!$B$17,"A",IF($O9053&lt;Assumptions!$B$18,"B",IF($O9053&lt;Assumptions!$B$19,"C",IF($O9053&lt;Assumptions!$B$20,"D","E"))))</f>
        <v>B</v>
      </c>
      <c r="S9053" s="75">
        <f t="shared" si="283"/>
        <v>0</v>
      </c>
    </row>
    <row r="9054" spans="1:19" ht="17.399999999999999" x14ac:dyDescent="0.3">
      <c r="A9054" s="39" t="s">
        <v>1347</v>
      </c>
      <c r="B9054" s="39" t="s">
        <v>86</v>
      </c>
      <c r="C9054" s="39" t="s">
        <v>135</v>
      </c>
      <c r="D9054" s="39" t="s">
        <v>22</v>
      </c>
      <c r="E9054" s="70" t="s">
        <v>46</v>
      </c>
      <c r="F9054" s="70" t="s">
        <v>36</v>
      </c>
      <c r="G9054" s="78">
        <v>45482</v>
      </c>
      <c r="H9054" s="78">
        <v>45931</v>
      </c>
      <c r="I9054" s="69">
        <v>1852066.74</v>
      </c>
      <c r="J9054" s="70">
        <v>0</v>
      </c>
      <c r="K9054" s="71">
        <v>1.0880000000000001</v>
      </c>
      <c r="L9054" s="70">
        <v>0</v>
      </c>
      <c r="M9054" s="71">
        <v>1.006</v>
      </c>
      <c r="N9054" s="72"/>
      <c r="O9054" s="73">
        <f>MIN(1,MAX(0,(1/(1+EXP(-(Assumptions!$B$5 + Assumptions!$B$6*$N9054))))*Assumptions!$B$3))</f>
        <v>3.9165722796764356E-2</v>
      </c>
      <c r="P9054" s="73">
        <f>VLOOKUP($F9054,Assumptions!$A$23:$B$27,2,FALSE)*Assumptions!$B$4</f>
        <v>0.55000000000000004</v>
      </c>
      <c r="Q9054" s="74">
        <f t="shared" si="282"/>
        <v>39895.64289697088</v>
      </c>
      <c r="R9054" s="75" t="str">
        <f>IF($O9054&lt;Assumptions!$B$17,"A",IF($O9054&lt;Assumptions!$B$18,"B",IF($O9054&lt;Assumptions!$B$19,"C",IF($O9054&lt;Assumptions!$B$20,"D","E"))))</f>
        <v>B</v>
      </c>
      <c r="S9054" s="75">
        <f t="shared" si="283"/>
        <v>0</v>
      </c>
    </row>
    <row r="9055" spans="1:19" ht="17.399999999999999" x14ac:dyDescent="0.3">
      <c r="A9055" s="39" t="s">
        <v>1347</v>
      </c>
      <c r="B9055" s="39" t="s">
        <v>86</v>
      </c>
      <c r="C9055" s="39" t="s">
        <v>135</v>
      </c>
      <c r="D9055" s="39" t="s">
        <v>22</v>
      </c>
      <c r="E9055" s="70" t="s">
        <v>46</v>
      </c>
      <c r="F9055" s="70" t="s">
        <v>36</v>
      </c>
      <c r="G9055" s="78">
        <v>45482</v>
      </c>
      <c r="H9055" s="78">
        <v>45962</v>
      </c>
      <c r="I9055" s="69">
        <v>1794442.1</v>
      </c>
      <c r="J9055" s="70">
        <v>0</v>
      </c>
      <c r="K9055" s="71">
        <v>1.135</v>
      </c>
      <c r="L9055" s="70">
        <v>0</v>
      </c>
      <c r="M9055" s="71">
        <v>1.006</v>
      </c>
      <c r="N9055" s="72"/>
      <c r="O9055" s="73">
        <f>MIN(1,MAX(0,(1/(1+EXP(-(Assumptions!$B$5 + Assumptions!$B$6*$N9055))))*Assumptions!$B$3))</f>
        <v>3.9165722796764356E-2</v>
      </c>
      <c r="P9055" s="73">
        <f>VLOOKUP($F9055,Assumptions!$A$23:$B$27,2,FALSE)*Assumptions!$B$4</f>
        <v>0.55000000000000004</v>
      </c>
      <c r="Q9055" s="74">
        <f t="shared" si="282"/>
        <v>38654.342024894046</v>
      </c>
      <c r="R9055" s="75" t="str">
        <f>IF($O9055&lt;Assumptions!$B$17,"A",IF($O9055&lt;Assumptions!$B$18,"B",IF($O9055&lt;Assumptions!$B$19,"C",IF($O9055&lt;Assumptions!$B$20,"D","E"))))</f>
        <v>B</v>
      </c>
      <c r="S9055" s="75">
        <f t="shared" si="283"/>
        <v>0</v>
      </c>
    </row>
    <row r="9056" spans="1:19" ht="17.399999999999999" x14ac:dyDescent="0.3">
      <c r="A9056" s="39" t="s">
        <v>1347</v>
      </c>
      <c r="B9056" s="39" t="s">
        <v>86</v>
      </c>
      <c r="C9056" s="39" t="s">
        <v>135</v>
      </c>
      <c r="D9056" s="39" t="s">
        <v>22</v>
      </c>
      <c r="E9056" s="70" t="s">
        <v>46</v>
      </c>
      <c r="F9056" s="70" t="s">
        <v>36</v>
      </c>
      <c r="G9056" s="78">
        <v>45482</v>
      </c>
      <c r="H9056" s="78">
        <v>45992</v>
      </c>
      <c r="I9056" s="69">
        <v>1743535.7</v>
      </c>
      <c r="J9056" s="70">
        <v>65</v>
      </c>
      <c r="K9056" s="71">
        <v>0.70499999999999996</v>
      </c>
      <c r="L9056" s="70">
        <v>0</v>
      </c>
      <c r="M9056" s="71">
        <v>1.006</v>
      </c>
      <c r="N9056" s="72"/>
      <c r="O9056" s="73">
        <f>MIN(1,MAX(0,(1/(1+EXP(-(Assumptions!$B$5 + Assumptions!$B$6*$N9056))))*Assumptions!$B$3))</f>
        <v>3.9165722796764356E-2</v>
      </c>
      <c r="P9056" s="73">
        <f>VLOOKUP($F9056,Assumptions!$A$23:$B$27,2,FALSE)*Assumptions!$B$4</f>
        <v>0.55000000000000004</v>
      </c>
      <c r="Q9056" s="74">
        <f t="shared" si="282"/>
        <v>37557.759751854377</v>
      </c>
      <c r="R9056" s="75" t="str">
        <f>IF($O9056&lt;Assumptions!$B$17,"A",IF($O9056&lt;Assumptions!$B$18,"B",IF($O9056&lt;Assumptions!$B$19,"C",IF($O9056&lt;Assumptions!$B$20,"D","E"))))</f>
        <v>B</v>
      </c>
      <c r="S9056" s="75">
        <f t="shared" si="283"/>
        <v>0</v>
      </c>
    </row>
    <row r="9057" spans="1:19" ht="17.399999999999999" x14ac:dyDescent="0.3">
      <c r="A9057" s="39" t="s">
        <v>1348</v>
      </c>
      <c r="B9057" s="39" t="s">
        <v>65</v>
      </c>
      <c r="C9057" s="39" t="s">
        <v>22</v>
      </c>
      <c r="D9057" s="39" t="s">
        <v>45</v>
      </c>
      <c r="E9057" s="70" t="s">
        <v>35</v>
      </c>
      <c r="F9057" s="70" t="s">
        <v>28</v>
      </c>
      <c r="G9057" s="78">
        <v>46018</v>
      </c>
      <c r="H9057" s="78">
        <v>45992</v>
      </c>
      <c r="I9057" s="69">
        <v>4278642.5999999996</v>
      </c>
      <c r="J9057" s="70">
        <v>0</v>
      </c>
      <c r="K9057" s="71">
        <v>1.073</v>
      </c>
      <c r="L9057" s="70">
        <v>0</v>
      </c>
      <c r="M9057" s="71">
        <v>0.96599999999999997</v>
      </c>
      <c r="N9057" s="72"/>
      <c r="O9057" s="73">
        <f>MIN(1,MAX(0,(1/(1+EXP(-(Assumptions!$B$5 + Assumptions!$B$6*$N9057))))*Assumptions!$B$3))</f>
        <v>3.9165722796764356E-2</v>
      </c>
      <c r="P9057" s="73">
        <f>VLOOKUP($F9057,Assumptions!$A$23:$B$27,2,FALSE)*Assumptions!$B$4</f>
        <v>0.35</v>
      </c>
      <c r="Q9057" s="74">
        <f t="shared" si="282"/>
        <v>58651.645506309476</v>
      </c>
      <c r="R9057" s="75" t="str">
        <f>IF($O9057&lt;Assumptions!$B$17,"A",IF($O9057&lt;Assumptions!$B$18,"B",IF($O9057&lt;Assumptions!$B$19,"C",IF($O9057&lt;Assumptions!$B$20,"D","E"))))</f>
        <v>B</v>
      </c>
      <c r="S9057" s="75">
        <f t="shared" si="283"/>
        <v>0</v>
      </c>
    </row>
    <row r="9058" spans="1:19" ht="17.399999999999999" x14ac:dyDescent="0.3">
      <c r="A9058" s="39" t="s">
        <v>1349</v>
      </c>
      <c r="B9058" s="39" t="s">
        <v>83</v>
      </c>
      <c r="C9058" s="39" t="s">
        <v>135</v>
      </c>
      <c r="D9058" s="39" t="s">
        <v>42</v>
      </c>
      <c r="E9058" s="70" t="s">
        <v>35</v>
      </c>
      <c r="F9058" s="70" t="s">
        <v>36</v>
      </c>
      <c r="G9058" s="78">
        <v>45214</v>
      </c>
      <c r="H9058" s="78">
        <v>45658</v>
      </c>
      <c r="I9058" s="69">
        <v>841235.44</v>
      </c>
      <c r="J9058" s="70">
        <v>15</v>
      </c>
      <c r="K9058" s="71">
        <v>1.073</v>
      </c>
      <c r="L9058" s="70">
        <v>0</v>
      </c>
      <c r="M9058" s="71">
        <v>1.008</v>
      </c>
      <c r="N9058" s="72"/>
      <c r="O9058" s="73">
        <f>MIN(1,MAX(0,(1/(1+EXP(-(Assumptions!$B$5 + Assumptions!$B$6*$N9058))))*Assumptions!$B$3))</f>
        <v>3.9165722796764356E-2</v>
      </c>
      <c r="P9058" s="73">
        <f>VLOOKUP($F9058,Assumptions!$A$23:$B$27,2,FALSE)*Assumptions!$B$4</f>
        <v>0.55000000000000004</v>
      </c>
      <c r="Q9058" s="74">
        <f t="shared" si="282"/>
        <v>18121.176727419755</v>
      </c>
      <c r="R9058" s="75" t="str">
        <f>IF($O9058&lt;Assumptions!$B$17,"A",IF($O9058&lt;Assumptions!$B$18,"B",IF($O9058&lt;Assumptions!$B$19,"C",IF($O9058&lt;Assumptions!$B$20,"D","E"))))</f>
        <v>B</v>
      </c>
      <c r="S9058" s="75">
        <f t="shared" si="283"/>
        <v>0</v>
      </c>
    </row>
    <row r="9059" spans="1:19" ht="17.399999999999999" x14ac:dyDescent="0.3">
      <c r="A9059" s="39" t="s">
        <v>1349</v>
      </c>
      <c r="B9059" s="39" t="s">
        <v>83</v>
      </c>
      <c r="C9059" s="39" t="s">
        <v>135</v>
      </c>
      <c r="D9059" s="39" t="s">
        <v>42</v>
      </c>
      <c r="E9059" s="70" t="s">
        <v>35</v>
      </c>
      <c r="F9059" s="70" t="s">
        <v>36</v>
      </c>
      <c r="G9059" s="78">
        <v>45214</v>
      </c>
      <c r="H9059" s="78">
        <v>45689</v>
      </c>
      <c r="I9059" s="69">
        <v>819024.32</v>
      </c>
      <c r="J9059" s="70">
        <v>65</v>
      </c>
      <c r="K9059" s="71">
        <v>0.49299999999999999</v>
      </c>
      <c r="L9059" s="70">
        <v>0</v>
      </c>
      <c r="M9059" s="71">
        <v>1.008</v>
      </c>
      <c r="N9059" s="72"/>
      <c r="O9059" s="73">
        <f>MIN(1,MAX(0,(1/(1+EXP(-(Assumptions!$B$5 + Assumptions!$B$6*$N9059))))*Assumptions!$B$3))</f>
        <v>3.9165722796764356E-2</v>
      </c>
      <c r="P9059" s="73">
        <f>VLOOKUP($F9059,Assumptions!$A$23:$B$27,2,FALSE)*Assumptions!$B$4</f>
        <v>0.55000000000000004</v>
      </c>
      <c r="Q9059" s="74">
        <f t="shared" si="282"/>
        <v>17642.723714510634</v>
      </c>
      <c r="R9059" s="75" t="str">
        <f>IF($O9059&lt;Assumptions!$B$17,"A",IF($O9059&lt;Assumptions!$B$18,"B",IF($O9059&lt;Assumptions!$B$19,"C",IF($O9059&lt;Assumptions!$B$20,"D","E"))))</f>
        <v>B</v>
      </c>
      <c r="S9059" s="75">
        <f t="shared" si="283"/>
        <v>0</v>
      </c>
    </row>
    <row r="9060" spans="1:19" ht="17.399999999999999" x14ac:dyDescent="0.3">
      <c r="A9060" s="39" t="s">
        <v>1349</v>
      </c>
      <c r="B9060" s="39" t="s">
        <v>83</v>
      </c>
      <c r="C9060" s="39" t="s">
        <v>135</v>
      </c>
      <c r="D9060" s="39" t="s">
        <v>42</v>
      </c>
      <c r="E9060" s="70" t="s">
        <v>35</v>
      </c>
      <c r="F9060" s="70" t="s">
        <v>36</v>
      </c>
      <c r="G9060" s="78">
        <v>45214</v>
      </c>
      <c r="H9060" s="78">
        <v>45717</v>
      </c>
      <c r="I9060" s="69">
        <v>796687.13</v>
      </c>
      <c r="J9060" s="70">
        <v>15</v>
      </c>
      <c r="K9060" s="71">
        <v>1.0820000000000001</v>
      </c>
      <c r="L9060" s="70">
        <v>0</v>
      </c>
      <c r="M9060" s="71">
        <v>1.008</v>
      </c>
      <c r="N9060" s="72"/>
      <c r="O9060" s="73">
        <f>MIN(1,MAX(0,(1/(1+EXP(-(Assumptions!$B$5 + Assumptions!$B$6*$N9060))))*Assumptions!$B$3))</f>
        <v>3.9165722796764356E-2</v>
      </c>
      <c r="P9060" s="73">
        <f>VLOOKUP($F9060,Assumptions!$A$23:$B$27,2,FALSE)*Assumptions!$B$4</f>
        <v>0.55000000000000004</v>
      </c>
      <c r="Q9060" s="74">
        <f t="shared" si="282"/>
        <v>17161.555009131374</v>
      </c>
      <c r="R9060" s="75" t="str">
        <f>IF($O9060&lt;Assumptions!$B$17,"A",IF($O9060&lt;Assumptions!$B$18,"B",IF($O9060&lt;Assumptions!$B$19,"C",IF($O9060&lt;Assumptions!$B$20,"D","E"))))</f>
        <v>B</v>
      </c>
      <c r="S9060" s="75">
        <f t="shared" si="283"/>
        <v>0</v>
      </c>
    </row>
    <row r="9061" spans="1:19" ht="17.399999999999999" x14ac:dyDescent="0.3">
      <c r="A9061" s="39" t="s">
        <v>1349</v>
      </c>
      <c r="B9061" s="39" t="s">
        <v>83</v>
      </c>
      <c r="C9061" s="39" t="s">
        <v>135</v>
      </c>
      <c r="D9061" s="39" t="s">
        <v>42</v>
      </c>
      <c r="E9061" s="70" t="s">
        <v>35</v>
      </c>
      <c r="F9061" s="70" t="s">
        <v>36</v>
      </c>
      <c r="G9061" s="78">
        <v>45214</v>
      </c>
      <c r="H9061" s="78">
        <v>45748</v>
      </c>
      <c r="I9061" s="69">
        <v>772758.14</v>
      </c>
      <c r="J9061" s="70">
        <v>0</v>
      </c>
      <c r="K9061" s="71">
        <v>1.002</v>
      </c>
      <c r="L9061" s="70">
        <v>0</v>
      </c>
      <c r="M9061" s="71">
        <v>1.008</v>
      </c>
      <c r="N9061" s="72"/>
      <c r="O9061" s="73">
        <f>MIN(1,MAX(0,(1/(1+EXP(-(Assumptions!$B$5 + Assumptions!$B$6*$N9061))))*Assumptions!$B$3))</f>
        <v>3.9165722796764356E-2</v>
      </c>
      <c r="P9061" s="73">
        <f>VLOOKUP($F9061,Assumptions!$A$23:$B$27,2,FALSE)*Assumptions!$B$4</f>
        <v>0.55000000000000004</v>
      </c>
      <c r="Q9061" s="74">
        <f t="shared" si="282"/>
        <v>16646.097105100773</v>
      </c>
      <c r="R9061" s="75" t="str">
        <f>IF($O9061&lt;Assumptions!$B$17,"A",IF($O9061&lt;Assumptions!$B$18,"B",IF($O9061&lt;Assumptions!$B$19,"C",IF($O9061&lt;Assumptions!$B$20,"D","E"))))</f>
        <v>B</v>
      </c>
      <c r="S9061" s="75">
        <f t="shared" si="283"/>
        <v>0</v>
      </c>
    </row>
    <row r="9062" spans="1:19" ht="17.399999999999999" x14ac:dyDescent="0.3">
      <c r="A9062" s="39" t="s">
        <v>1349</v>
      </c>
      <c r="B9062" s="39" t="s">
        <v>83</v>
      </c>
      <c r="C9062" s="39" t="s">
        <v>135</v>
      </c>
      <c r="D9062" s="39" t="s">
        <v>42</v>
      </c>
      <c r="E9062" s="70" t="s">
        <v>35</v>
      </c>
      <c r="F9062" s="70" t="s">
        <v>36</v>
      </c>
      <c r="G9062" s="78">
        <v>45214</v>
      </c>
      <c r="H9062" s="78">
        <v>45778</v>
      </c>
      <c r="I9062" s="69">
        <v>752452.97</v>
      </c>
      <c r="J9062" s="70">
        <v>0</v>
      </c>
      <c r="K9062" s="71">
        <v>1.0640000000000001</v>
      </c>
      <c r="L9062" s="70">
        <v>0</v>
      </c>
      <c r="M9062" s="71">
        <v>1.008</v>
      </c>
      <c r="N9062" s="72"/>
      <c r="O9062" s="73">
        <f>MIN(1,MAX(0,(1/(1+EXP(-(Assumptions!$B$5 + Assumptions!$B$6*$N9062))))*Assumptions!$B$3))</f>
        <v>3.9165722796764356E-2</v>
      </c>
      <c r="P9062" s="73">
        <f>VLOOKUP($F9062,Assumptions!$A$23:$B$27,2,FALSE)*Assumptions!$B$4</f>
        <v>0.55000000000000004</v>
      </c>
      <c r="Q9062" s="74">
        <f t="shared" si="282"/>
        <v>16208.700442342126</v>
      </c>
      <c r="R9062" s="75" t="str">
        <f>IF($O9062&lt;Assumptions!$B$17,"A",IF($O9062&lt;Assumptions!$B$18,"B",IF($O9062&lt;Assumptions!$B$19,"C",IF($O9062&lt;Assumptions!$B$20,"D","E"))))</f>
        <v>B</v>
      </c>
      <c r="S9062" s="75">
        <f t="shared" si="283"/>
        <v>0</v>
      </c>
    </row>
    <row r="9063" spans="1:19" ht="17.399999999999999" x14ac:dyDescent="0.3">
      <c r="A9063" s="39" t="s">
        <v>1349</v>
      </c>
      <c r="B9063" s="39" t="s">
        <v>83</v>
      </c>
      <c r="C9063" s="39" t="s">
        <v>135</v>
      </c>
      <c r="D9063" s="39" t="s">
        <v>42</v>
      </c>
      <c r="E9063" s="70" t="s">
        <v>35</v>
      </c>
      <c r="F9063" s="70" t="s">
        <v>36</v>
      </c>
      <c r="G9063" s="78">
        <v>45214</v>
      </c>
      <c r="H9063" s="78">
        <v>45809</v>
      </c>
      <c r="I9063" s="69">
        <v>730043.52</v>
      </c>
      <c r="J9063" s="70">
        <v>0</v>
      </c>
      <c r="K9063" s="71">
        <v>1.0249999999999999</v>
      </c>
      <c r="L9063" s="70">
        <v>0</v>
      </c>
      <c r="M9063" s="71">
        <v>1.008</v>
      </c>
      <c r="N9063" s="72"/>
      <c r="O9063" s="73">
        <f>MIN(1,MAX(0,(1/(1+EXP(-(Assumptions!$B$5 + Assumptions!$B$6*$N9063))))*Assumptions!$B$3))</f>
        <v>3.9165722796764356E-2</v>
      </c>
      <c r="P9063" s="73">
        <f>VLOOKUP($F9063,Assumptions!$A$23:$B$27,2,FALSE)*Assumptions!$B$4</f>
        <v>0.55000000000000004</v>
      </c>
      <c r="Q9063" s="74">
        <f t="shared" si="282"/>
        <v>15725.975173641755</v>
      </c>
      <c r="R9063" s="75" t="str">
        <f>IF($O9063&lt;Assumptions!$B$17,"A",IF($O9063&lt;Assumptions!$B$18,"B",IF($O9063&lt;Assumptions!$B$19,"C",IF($O9063&lt;Assumptions!$B$20,"D","E"))))</f>
        <v>B</v>
      </c>
      <c r="S9063" s="75">
        <f t="shared" si="283"/>
        <v>0</v>
      </c>
    </row>
    <row r="9064" spans="1:19" ht="17.399999999999999" x14ac:dyDescent="0.3">
      <c r="A9064" s="39" t="s">
        <v>1349</v>
      </c>
      <c r="B9064" s="39" t="s">
        <v>83</v>
      </c>
      <c r="C9064" s="39" t="s">
        <v>135</v>
      </c>
      <c r="D9064" s="39" t="s">
        <v>42</v>
      </c>
      <c r="E9064" s="70" t="s">
        <v>35</v>
      </c>
      <c r="F9064" s="70" t="s">
        <v>36</v>
      </c>
      <c r="G9064" s="78">
        <v>45214</v>
      </c>
      <c r="H9064" s="78">
        <v>45839</v>
      </c>
      <c r="I9064" s="69">
        <v>706886.73</v>
      </c>
      <c r="J9064" s="70">
        <v>0</v>
      </c>
      <c r="K9064" s="71">
        <v>0.97199999999999998</v>
      </c>
      <c r="L9064" s="70">
        <v>0</v>
      </c>
      <c r="M9064" s="71">
        <v>1.008</v>
      </c>
      <c r="N9064" s="72"/>
      <c r="O9064" s="73">
        <f>MIN(1,MAX(0,(1/(1+EXP(-(Assumptions!$B$5 + Assumptions!$B$6*$N9064))))*Assumptions!$B$3))</f>
        <v>3.9165722796764356E-2</v>
      </c>
      <c r="P9064" s="73">
        <f>VLOOKUP($F9064,Assumptions!$A$23:$B$27,2,FALSE)*Assumptions!$B$4</f>
        <v>0.55000000000000004</v>
      </c>
      <c r="Q9064" s="74">
        <f t="shared" si="282"/>
        <v>15227.151343740166</v>
      </c>
      <c r="R9064" s="75" t="str">
        <f>IF($O9064&lt;Assumptions!$B$17,"A",IF($O9064&lt;Assumptions!$B$18,"B",IF($O9064&lt;Assumptions!$B$19,"C",IF($O9064&lt;Assumptions!$B$20,"D","E"))))</f>
        <v>B</v>
      </c>
      <c r="S9064" s="75">
        <f t="shared" si="283"/>
        <v>0</v>
      </c>
    </row>
    <row r="9065" spans="1:19" ht="17.399999999999999" x14ac:dyDescent="0.3">
      <c r="A9065" s="39" t="s">
        <v>1349</v>
      </c>
      <c r="B9065" s="39" t="s">
        <v>83</v>
      </c>
      <c r="C9065" s="39" t="s">
        <v>135</v>
      </c>
      <c r="D9065" s="39" t="s">
        <v>42</v>
      </c>
      <c r="E9065" s="70" t="s">
        <v>35</v>
      </c>
      <c r="F9065" s="70" t="s">
        <v>36</v>
      </c>
      <c r="G9065" s="78">
        <v>45214</v>
      </c>
      <c r="H9065" s="78">
        <v>45870</v>
      </c>
      <c r="I9065" s="69">
        <v>685733.34</v>
      </c>
      <c r="J9065" s="70">
        <v>15</v>
      </c>
      <c r="K9065" s="71">
        <v>1.0449999999999999</v>
      </c>
      <c r="L9065" s="70">
        <v>0</v>
      </c>
      <c r="M9065" s="71">
        <v>1.008</v>
      </c>
      <c r="N9065" s="72"/>
      <c r="O9065" s="73">
        <f>MIN(1,MAX(0,(1/(1+EXP(-(Assumptions!$B$5 + Assumptions!$B$6*$N9065))))*Assumptions!$B$3))</f>
        <v>3.9165722796764356E-2</v>
      </c>
      <c r="P9065" s="73">
        <f>VLOOKUP($F9065,Assumptions!$A$23:$B$27,2,FALSE)*Assumptions!$B$4</f>
        <v>0.55000000000000004</v>
      </c>
      <c r="Q9065" s="74">
        <f t="shared" si="282"/>
        <v>14771.48304881665</v>
      </c>
      <c r="R9065" s="75" t="str">
        <f>IF($O9065&lt;Assumptions!$B$17,"A",IF($O9065&lt;Assumptions!$B$18,"B",IF($O9065&lt;Assumptions!$B$19,"C",IF($O9065&lt;Assumptions!$B$20,"D","E"))))</f>
        <v>B</v>
      </c>
      <c r="S9065" s="75">
        <f t="shared" si="283"/>
        <v>0</v>
      </c>
    </row>
    <row r="9066" spans="1:19" ht="17.399999999999999" x14ac:dyDescent="0.3">
      <c r="A9066" s="39" t="s">
        <v>1349</v>
      </c>
      <c r="B9066" s="39" t="s">
        <v>83</v>
      </c>
      <c r="C9066" s="39" t="s">
        <v>135</v>
      </c>
      <c r="D9066" s="39" t="s">
        <v>42</v>
      </c>
      <c r="E9066" s="70" t="s">
        <v>35</v>
      </c>
      <c r="F9066" s="70" t="s">
        <v>36</v>
      </c>
      <c r="G9066" s="78">
        <v>45214</v>
      </c>
      <c r="H9066" s="78">
        <v>45901</v>
      </c>
      <c r="I9066" s="69">
        <v>663175.65</v>
      </c>
      <c r="J9066" s="70">
        <v>15</v>
      </c>
      <c r="K9066" s="71">
        <v>1.0269999999999999</v>
      </c>
      <c r="L9066" s="70">
        <v>0</v>
      </c>
      <c r="M9066" s="71">
        <v>1.008</v>
      </c>
      <c r="N9066" s="72"/>
      <c r="O9066" s="73">
        <f>MIN(1,MAX(0,(1/(1+EXP(-(Assumptions!$B$5 + Assumptions!$B$6*$N9066))))*Assumptions!$B$3))</f>
        <v>3.9165722796764356E-2</v>
      </c>
      <c r="P9066" s="73">
        <f>VLOOKUP($F9066,Assumptions!$A$23:$B$27,2,FALSE)*Assumptions!$B$4</f>
        <v>0.55000000000000004</v>
      </c>
      <c r="Q9066" s="74">
        <f t="shared" si="282"/>
        <v>14285.564520405213</v>
      </c>
      <c r="R9066" s="75" t="str">
        <f>IF($O9066&lt;Assumptions!$B$17,"A",IF($O9066&lt;Assumptions!$B$18,"B",IF($O9066&lt;Assumptions!$B$19,"C",IF($O9066&lt;Assumptions!$B$20,"D","E"))))</f>
        <v>B</v>
      </c>
      <c r="S9066" s="75">
        <f t="shared" si="283"/>
        <v>0</v>
      </c>
    </row>
    <row r="9067" spans="1:19" ht="17.399999999999999" x14ac:dyDescent="0.3">
      <c r="A9067" s="39" t="s">
        <v>1349</v>
      </c>
      <c r="B9067" s="39" t="s">
        <v>83</v>
      </c>
      <c r="C9067" s="39" t="s">
        <v>135</v>
      </c>
      <c r="D9067" s="39" t="s">
        <v>42</v>
      </c>
      <c r="E9067" s="70" t="s">
        <v>35</v>
      </c>
      <c r="F9067" s="70" t="s">
        <v>36</v>
      </c>
      <c r="G9067" s="78">
        <v>45214</v>
      </c>
      <c r="H9067" s="78">
        <v>45931</v>
      </c>
      <c r="I9067" s="69">
        <v>644800.65</v>
      </c>
      <c r="J9067" s="70">
        <v>0</v>
      </c>
      <c r="K9067" s="71">
        <v>0.98299999999999998</v>
      </c>
      <c r="L9067" s="70">
        <v>0</v>
      </c>
      <c r="M9067" s="71">
        <v>1.008</v>
      </c>
      <c r="N9067" s="72"/>
      <c r="O9067" s="73">
        <f>MIN(1,MAX(0,(1/(1+EXP(-(Assumptions!$B$5 + Assumptions!$B$6*$N9067))))*Assumptions!$B$3))</f>
        <v>3.9165722796764356E-2</v>
      </c>
      <c r="P9067" s="73">
        <f>VLOOKUP($F9067,Assumptions!$A$23:$B$27,2,FALSE)*Assumptions!$B$4</f>
        <v>0.55000000000000004</v>
      </c>
      <c r="Q9067" s="74">
        <f t="shared" si="282"/>
        <v>13889.745934390412</v>
      </c>
      <c r="R9067" s="75" t="str">
        <f>IF($O9067&lt;Assumptions!$B$17,"A",IF($O9067&lt;Assumptions!$B$18,"B",IF($O9067&lt;Assumptions!$B$19,"C",IF($O9067&lt;Assumptions!$B$20,"D","E"))))</f>
        <v>B</v>
      </c>
      <c r="S9067" s="75">
        <f t="shared" si="283"/>
        <v>0</v>
      </c>
    </row>
    <row r="9068" spans="1:19" ht="17.399999999999999" x14ac:dyDescent="0.3">
      <c r="A9068" s="39" t="s">
        <v>1349</v>
      </c>
      <c r="B9068" s="39" t="s">
        <v>83</v>
      </c>
      <c r="C9068" s="39" t="s">
        <v>135</v>
      </c>
      <c r="D9068" s="39" t="s">
        <v>42</v>
      </c>
      <c r="E9068" s="70" t="s">
        <v>35</v>
      </c>
      <c r="F9068" s="70" t="s">
        <v>36</v>
      </c>
      <c r="G9068" s="78">
        <v>45214</v>
      </c>
      <c r="H9068" s="78">
        <v>45962</v>
      </c>
      <c r="I9068" s="69">
        <v>626180.71</v>
      </c>
      <c r="J9068" s="70">
        <v>0</v>
      </c>
      <c r="K9068" s="71">
        <v>0.95799999999999996</v>
      </c>
      <c r="L9068" s="70">
        <v>0</v>
      </c>
      <c r="M9068" s="71">
        <v>1.008</v>
      </c>
      <c r="N9068" s="72"/>
      <c r="O9068" s="73">
        <f>MIN(1,MAX(0,(1/(1+EXP(-(Assumptions!$B$5 + Assumptions!$B$6*$N9068))))*Assumptions!$B$3))</f>
        <v>3.9165722796764356E-2</v>
      </c>
      <c r="P9068" s="73">
        <f>VLOOKUP($F9068,Assumptions!$A$23:$B$27,2,FALSE)*Assumptions!$B$4</f>
        <v>0.55000000000000004</v>
      </c>
      <c r="Q9068" s="74">
        <f t="shared" si="282"/>
        <v>13488.651059697599</v>
      </c>
      <c r="R9068" s="75" t="str">
        <f>IF($O9068&lt;Assumptions!$B$17,"A",IF($O9068&lt;Assumptions!$B$18,"B",IF($O9068&lt;Assumptions!$B$19,"C",IF($O9068&lt;Assumptions!$B$20,"D","E"))))</f>
        <v>B</v>
      </c>
      <c r="S9068" s="75">
        <f t="shared" si="283"/>
        <v>0</v>
      </c>
    </row>
    <row r="9069" spans="1:19" ht="17.399999999999999" x14ac:dyDescent="0.3">
      <c r="A9069" s="39" t="s">
        <v>1349</v>
      </c>
      <c r="B9069" s="39" t="s">
        <v>83</v>
      </c>
      <c r="C9069" s="39" t="s">
        <v>135</v>
      </c>
      <c r="D9069" s="39" t="s">
        <v>42</v>
      </c>
      <c r="E9069" s="70" t="s">
        <v>35</v>
      </c>
      <c r="F9069" s="70" t="s">
        <v>36</v>
      </c>
      <c r="G9069" s="78">
        <v>45214</v>
      </c>
      <c r="H9069" s="78">
        <v>45992</v>
      </c>
      <c r="I9069" s="69">
        <v>609177.29</v>
      </c>
      <c r="J9069" s="70">
        <v>0</v>
      </c>
      <c r="K9069" s="71">
        <v>1.016</v>
      </c>
      <c r="L9069" s="70">
        <v>0</v>
      </c>
      <c r="M9069" s="71">
        <v>1.008</v>
      </c>
      <c r="N9069" s="72"/>
      <c r="O9069" s="73">
        <f>MIN(1,MAX(0,(1/(1+EXP(-(Assumptions!$B$5 + Assumptions!$B$6*$N9069))))*Assumptions!$B$3))</f>
        <v>3.9165722796764356E-2</v>
      </c>
      <c r="P9069" s="73">
        <f>VLOOKUP($F9069,Assumptions!$A$23:$B$27,2,FALSE)*Assumptions!$B$4</f>
        <v>0.55000000000000004</v>
      </c>
      <c r="Q9069" s="74">
        <f t="shared" si="282"/>
        <v>13122.377880823273</v>
      </c>
      <c r="R9069" s="75" t="str">
        <f>IF($O9069&lt;Assumptions!$B$17,"A",IF($O9069&lt;Assumptions!$B$18,"B",IF($O9069&lt;Assumptions!$B$19,"C",IF($O9069&lt;Assumptions!$B$20,"D","E"))))</f>
        <v>B</v>
      </c>
      <c r="S9069" s="75">
        <f t="shared" si="283"/>
        <v>0</v>
      </c>
    </row>
    <row r="9070" spans="1:19" ht="17.399999999999999" x14ac:dyDescent="0.3">
      <c r="A9070" s="39" t="s">
        <v>1351</v>
      </c>
      <c r="B9070" s="39" t="s">
        <v>33</v>
      </c>
      <c r="C9070" s="39" t="s">
        <v>22</v>
      </c>
      <c r="D9070" s="39" t="s">
        <v>34</v>
      </c>
      <c r="E9070" s="70" t="s">
        <v>31</v>
      </c>
      <c r="F9070" s="70" t="s">
        <v>28</v>
      </c>
      <c r="G9070" s="78">
        <v>44215</v>
      </c>
      <c r="H9070" s="78">
        <v>45658</v>
      </c>
      <c r="I9070" s="69">
        <v>8408069.8100000005</v>
      </c>
      <c r="J9070" s="70">
        <v>0</v>
      </c>
      <c r="K9070" s="71">
        <v>1.117</v>
      </c>
      <c r="L9070" s="70">
        <v>0</v>
      </c>
      <c r="M9070" s="71">
        <v>1.212</v>
      </c>
      <c r="N9070" s="72"/>
      <c r="O9070" s="73">
        <f>MIN(1,MAX(0,(1/(1+EXP(-(Assumptions!$B$5 + Assumptions!$B$6*$N9070))))*Assumptions!$B$3))</f>
        <v>3.9165722796764356E-2</v>
      </c>
      <c r="P9070" s="73">
        <f>VLOOKUP($F9070,Assumptions!$A$23:$B$27,2,FALSE)*Assumptions!$B$4</f>
        <v>0.35</v>
      </c>
      <c r="Q9070" s="74">
        <f t="shared" si="282"/>
        <v>115257.8460020061</v>
      </c>
      <c r="R9070" s="75" t="str">
        <f>IF($O9070&lt;Assumptions!$B$17,"A",IF($O9070&lt;Assumptions!$B$18,"B",IF($O9070&lt;Assumptions!$B$19,"C",IF($O9070&lt;Assumptions!$B$20,"D","E"))))</f>
        <v>B</v>
      </c>
      <c r="S9070" s="75">
        <f t="shared" si="283"/>
        <v>0</v>
      </c>
    </row>
    <row r="9071" spans="1:19" ht="17.399999999999999" x14ac:dyDescent="0.3">
      <c r="A9071" s="39" t="s">
        <v>1351</v>
      </c>
      <c r="B9071" s="39" t="s">
        <v>33</v>
      </c>
      <c r="C9071" s="39" t="s">
        <v>22</v>
      </c>
      <c r="D9071" s="39" t="s">
        <v>34</v>
      </c>
      <c r="E9071" s="70" t="s">
        <v>31</v>
      </c>
      <c r="F9071" s="70" t="s">
        <v>28</v>
      </c>
      <c r="G9071" s="78">
        <v>44215</v>
      </c>
      <c r="H9071" s="78">
        <v>45689</v>
      </c>
      <c r="I9071" s="69">
        <v>8274314.4100000001</v>
      </c>
      <c r="J9071" s="70">
        <v>15</v>
      </c>
      <c r="K9071" s="71">
        <v>0.96899999999999997</v>
      </c>
      <c r="L9071" s="70">
        <v>0</v>
      </c>
      <c r="M9071" s="71">
        <v>1.212</v>
      </c>
      <c r="N9071" s="72"/>
      <c r="O9071" s="73">
        <f>MIN(1,MAX(0,(1/(1+EXP(-(Assumptions!$B$5 + Assumptions!$B$6*$N9071))))*Assumptions!$B$3))</f>
        <v>3.9165722796764356E-2</v>
      </c>
      <c r="P9071" s="73">
        <f>VLOOKUP($F9071,Assumptions!$A$23:$B$27,2,FALSE)*Assumptions!$B$4</f>
        <v>0.35</v>
      </c>
      <c r="Q9071" s="74">
        <f t="shared" si="282"/>
        <v>113424.32658036648</v>
      </c>
      <c r="R9071" s="75" t="str">
        <f>IF($O9071&lt;Assumptions!$B$17,"A",IF($O9071&lt;Assumptions!$B$18,"B",IF($O9071&lt;Assumptions!$B$19,"C",IF($O9071&lt;Assumptions!$B$20,"D","E"))))</f>
        <v>B</v>
      </c>
      <c r="S9071" s="75">
        <f t="shared" si="283"/>
        <v>0</v>
      </c>
    </row>
    <row r="9072" spans="1:19" ht="17.399999999999999" x14ac:dyDescent="0.3">
      <c r="A9072" s="39" t="s">
        <v>1351</v>
      </c>
      <c r="B9072" s="39" t="s">
        <v>33</v>
      </c>
      <c r="C9072" s="39" t="s">
        <v>22</v>
      </c>
      <c r="D9072" s="39" t="s">
        <v>34</v>
      </c>
      <c r="E9072" s="70" t="s">
        <v>31</v>
      </c>
      <c r="F9072" s="70" t="s">
        <v>28</v>
      </c>
      <c r="G9072" s="78">
        <v>44215</v>
      </c>
      <c r="H9072" s="78">
        <v>45717</v>
      </c>
      <c r="I9072" s="69">
        <v>8109921.5700000003</v>
      </c>
      <c r="J9072" s="70">
        <v>65</v>
      </c>
      <c r="K9072" s="71">
        <v>0.55100000000000005</v>
      </c>
      <c r="L9072" s="70">
        <v>0</v>
      </c>
      <c r="M9072" s="71">
        <v>1.212</v>
      </c>
      <c r="N9072" s="72"/>
      <c r="O9072" s="73">
        <f>MIN(1,MAX(0,(1/(1+EXP(-(Assumptions!$B$5 + Assumptions!$B$6*$N9072))))*Assumptions!$B$3))</f>
        <v>3.9165722796764356E-2</v>
      </c>
      <c r="P9072" s="73">
        <f>VLOOKUP($F9072,Assumptions!$A$23:$B$27,2,FALSE)*Assumptions!$B$4</f>
        <v>0.35</v>
      </c>
      <c r="Q9072" s="74">
        <f t="shared" si="282"/>
        <v>111170.82903994198</v>
      </c>
      <c r="R9072" s="75" t="str">
        <f>IF($O9072&lt;Assumptions!$B$17,"A",IF($O9072&lt;Assumptions!$B$18,"B",IF($O9072&lt;Assumptions!$B$19,"C",IF($O9072&lt;Assumptions!$B$20,"D","E"))))</f>
        <v>B</v>
      </c>
      <c r="S9072" s="75">
        <f t="shared" si="283"/>
        <v>0</v>
      </c>
    </row>
    <row r="9073" spans="1:19" ht="17.399999999999999" x14ac:dyDescent="0.3">
      <c r="A9073" s="39" t="s">
        <v>1351</v>
      </c>
      <c r="B9073" s="39" t="s">
        <v>33</v>
      </c>
      <c r="C9073" s="39" t="s">
        <v>22</v>
      </c>
      <c r="D9073" s="39" t="s">
        <v>34</v>
      </c>
      <c r="E9073" s="70" t="s">
        <v>31</v>
      </c>
      <c r="F9073" s="70" t="s">
        <v>28</v>
      </c>
      <c r="G9073" s="78">
        <v>44215</v>
      </c>
      <c r="H9073" s="78">
        <v>45748</v>
      </c>
      <c r="I9073" s="69">
        <v>7950290.8499999996</v>
      </c>
      <c r="J9073" s="70">
        <v>0</v>
      </c>
      <c r="K9073" s="71">
        <v>1.0289999999999999</v>
      </c>
      <c r="L9073" s="70">
        <v>0</v>
      </c>
      <c r="M9073" s="71">
        <v>1.212</v>
      </c>
      <c r="N9073" s="72"/>
      <c r="O9073" s="73">
        <f>MIN(1,MAX(0,(1/(1+EXP(-(Assumptions!$B$5 + Assumptions!$B$6*$N9073))))*Assumptions!$B$3))</f>
        <v>3.9165722796764356E-2</v>
      </c>
      <c r="P9073" s="73">
        <f>VLOOKUP($F9073,Assumptions!$A$23:$B$27,2,FALSE)*Assumptions!$B$4</f>
        <v>0.35</v>
      </c>
      <c r="Q9073" s="74">
        <f t="shared" si="282"/>
        <v>108982.61065466321</v>
      </c>
      <c r="R9073" s="75" t="str">
        <f>IF($O9073&lt;Assumptions!$B$17,"A",IF($O9073&lt;Assumptions!$B$18,"B",IF($O9073&lt;Assumptions!$B$19,"C",IF($O9073&lt;Assumptions!$B$20,"D","E"))))</f>
        <v>B</v>
      </c>
      <c r="S9073" s="75">
        <f t="shared" si="283"/>
        <v>0</v>
      </c>
    </row>
    <row r="9074" spans="1:19" ht="17.399999999999999" x14ac:dyDescent="0.3">
      <c r="A9074" s="39" t="s">
        <v>1351</v>
      </c>
      <c r="B9074" s="39" t="s">
        <v>33</v>
      </c>
      <c r="C9074" s="39" t="s">
        <v>22</v>
      </c>
      <c r="D9074" s="39" t="s">
        <v>34</v>
      </c>
      <c r="E9074" s="70" t="s">
        <v>31</v>
      </c>
      <c r="F9074" s="70" t="s">
        <v>28</v>
      </c>
      <c r="G9074" s="78">
        <v>44215</v>
      </c>
      <c r="H9074" s="78">
        <v>45778</v>
      </c>
      <c r="I9074" s="69">
        <v>7834011.2400000002</v>
      </c>
      <c r="J9074" s="70">
        <v>15</v>
      </c>
      <c r="K9074" s="71">
        <v>1.125</v>
      </c>
      <c r="L9074" s="70">
        <v>0</v>
      </c>
      <c r="M9074" s="71">
        <v>1.212</v>
      </c>
      <c r="N9074" s="72"/>
      <c r="O9074" s="73">
        <f>MIN(1,MAX(0,(1/(1+EXP(-(Assumptions!$B$5 + Assumptions!$B$6*$N9074))))*Assumptions!$B$3))</f>
        <v>3.9165722796764356E-2</v>
      </c>
      <c r="P9074" s="73">
        <f>VLOOKUP($F9074,Assumptions!$A$23:$B$27,2,FALSE)*Assumptions!$B$4</f>
        <v>0.35</v>
      </c>
      <c r="Q9074" s="74">
        <f t="shared" si="282"/>
        <v>107388.64941440166</v>
      </c>
      <c r="R9074" s="75" t="str">
        <f>IF($O9074&lt;Assumptions!$B$17,"A",IF($O9074&lt;Assumptions!$B$18,"B",IF($O9074&lt;Assumptions!$B$19,"C",IF($O9074&lt;Assumptions!$B$20,"D","E"))))</f>
        <v>B</v>
      </c>
      <c r="S9074" s="75">
        <f t="shared" si="283"/>
        <v>0</v>
      </c>
    </row>
    <row r="9075" spans="1:19" ht="17.399999999999999" x14ac:dyDescent="0.3">
      <c r="A9075" s="39" t="s">
        <v>1351</v>
      </c>
      <c r="B9075" s="39" t="s">
        <v>33</v>
      </c>
      <c r="C9075" s="39" t="s">
        <v>22</v>
      </c>
      <c r="D9075" s="39" t="s">
        <v>34</v>
      </c>
      <c r="E9075" s="70" t="s">
        <v>31</v>
      </c>
      <c r="F9075" s="70" t="s">
        <v>28</v>
      </c>
      <c r="G9075" s="78">
        <v>44215</v>
      </c>
      <c r="H9075" s="78">
        <v>45809</v>
      </c>
      <c r="I9075" s="69">
        <v>7709701.3799999999</v>
      </c>
      <c r="J9075" s="70">
        <v>95</v>
      </c>
      <c r="K9075" s="71">
        <v>0.49199999999999999</v>
      </c>
      <c r="L9075" s="70">
        <v>0</v>
      </c>
      <c r="M9075" s="71">
        <v>1.212</v>
      </c>
      <c r="N9075" s="72"/>
      <c r="O9075" s="73">
        <f>MIN(1,MAX(0,(1/(1+EXP(-(Assumptions!$B$5 + Assumptions!$B$6*$N9075))))*Assumptions!$B$3))</f>
        <v>3.9165722796764356E-2</v>
      </c>
      <c r="P9075" s="73">
        <f>VLOOKUP($F9075,Assumptions!$A$23:$B$27,2,FALSE)*Assumptions!$B$4</f>
        <v>0.35</v>
      </c>
      <c r="Q9075" s="74">
        <f t="shared" si="282"/>
        <v>105684.60948321906</v>
      </c>
      <c r="R9075" s="75" t="str">
        <f>IF($O9075&lt;Assumptions!$B$17,"A",IF($O9075&lt;Assumptions!$B$18,"B",IF($O9075&lt;Assumptions!$B$19,"C",IF($O9075&lt;Assumptions!$B$20,"D","E"))))</f>
        <v>B</v>
      </c>
      <c r="S9075" s="75">
        <f t="shared" si="283"/>
        <v>0</v>
      </c>
    </row>
    <row r="9076" spans="1:19" ht="17.399999999999999" x14ac:dyDescent="0.3">
      <c r="A9076" s="39" t="s">
        <v>1351</v>
      </c>
      <c r="B9076" s="39" t="s">
        <v>33</v>
      </c>
      <c r="C9076" s="39" t="s">
        <v>22</v>
      </c>
      <c r="D9076" s="39" t="s">
        <v>34</v>
      </c>
      <c r="E9076" s="70" t="s">
        <v>31</v>
      </c>
      <c r="F9076" s="70" t="s">
        <v>28</v>
      </c>
      <c r="G9076" s="78">
        <v>44215</v>
      </c>
      <c r="H9076" s="78">
        <v>45839</v>
      </c>
      <c r="I9076" s="69">
        <v>7594859.54</v>
      </c>
      <c r="J9076" s="70">
        <v>0</v>
      </c>
      <c r="K9076" s="71">
        <v>1.0469999999999999</v>
      </c>
      <c r="L9076" s="70">
        <v>0</v>
      </c>
      <c r="M9076" s="71">
        <v>1.212</v>
      </c>
      <c r="N9076" s="72"/>
      <c r="O9076" s="73">
        <f>MIN(1,MAX(0,(1/(1+EXP(-(Assumptions!$B$5 + Assumptions!$B$6*$N9076))))*Assumptions!$B$3))</f>
        <v>3.9165722796764356E-2</v>
      </c>
      <c r="P9076" s="73">
        <f>VLOOKUP($F9076,Assumptions!$A$23:$B$27,2,FALSE)*Assumptions!$B$4</f>
        <v>0.35</v>
      </c>
      <c r="Q9076" s="74">
        <f t="shared" si="282"/>
        <v>104110.35719840044</v>
      </c>
      <c r="R9076" s="75" t="str">
        <f>IF($O9076&lt;Assumptions!$B$17,"A",IF($O9076&lt;Assumptions!$B$18,"B",IF($O9076&lt;Assumptions!$B$19,"C",IF($O9076&lt;Assumptions!$B$20,"D","E"))))</f>
        <v>B</v>
      </c>
      <c r="S9076" s="75">
        <f t="shared" si="283"/>
        <v>0</v>
      </c>
    </row>
    <row r="9077" spans="1:19" ht="17.399999999999999" x14ac:dyDescent="0.3">
      <c r="A9077" s="39" t="s">
        <v>1351</v>
      </c>
      <c r="B9077" s="39" t="s">
        <v>33</v>
      </c>
      <c r="C9077" s="39" t="s">
        <v>22</v>
      </c>
      <c r="D9077" s="39" t="s">
        <v>34</v>
      </c>
      <c r="E9077" s="70" t="s">
        <v>31</v>
      </c>
      <c r="F9077" s="70" t="s">
        <v>28</v>
      </c>
      <c r="G9077" s="78">
        <v>44215</v>
      </c>
      <c r="H9077" s="78">
        <v>45870</v>
      </c>
      <c r="I9077" s="69">
        <v>7463827.6799999997</v>
      </c>
      <c r="J9077" s="70">
        <v>0</v>
      </c>
      <c r="K9077" s="71">
        <v>1.1319999999999999</v>
      </c>
      <c r="L9077" s="70">
        <v>0</v>
      </c>
      <c r="M9077" s="71">
        <v>1.212</v>
      </c>
      <c r="N9077" s="72"/>
      <c r="O9077" s="73">
        <f>MIN(1,MAX(0,(1/(1+EXP(-(Assumptions!$B$5 + Assumptions!$B$6*$N9077))))*Assumptions!$B$3))</f>
        <v>3.9165722796764356E-2</v>
      </c>
      <c r="P9077" s="73">
        <f>VLOOKUP($F9077,Assumptions!$A$23:$B$27,2,FALSE)*Assumptions!$B$4</f>
        <v>0.35</v>
      </c>
      <c r="Q9077" s="74">
        <f t="shared" si="282"/>
        <v>102314.17207119388</v>
      </c>
      <c r="R9077" s="75" t="str">
        <f>IF($O9077&lt;Assumptions!$B$17,"A",IF($O9077&lt;Assumptions!$B$18,"B",IF($O9077&lt;Assumptions!$B$19,"C",IF($O9077&lt;Assumptions!$B$20,"D","E"))))</f>
        <v>B</v>
      </c>
      <c r="S9077" s="75">
        <f t="shared" si="283"/>
        <v>0</v>
      </c>
    </row>
    <row r="9078" spans="1:19" ht="17.399999999999999" x14ac:dyDescent="0.3">
      <c r="A9078" s="39" t="s">
        <v>1351</v>
      </c>
      <c r="B9078" s="39" t="s">
        <v>33</v>
      </c>
      <c r="C9078" s="39" t="s">
        <v>22</v>
      </c>
      <c r="D9078" s="39" t="s">
        <v>34</v>
      </c>
      <c r="E9078" s="70" t="s">
        <v>31</v>
      </c>
      <c r="F9078" s="70" t="s">
        <v>28</v>
      </c>
      <c r="G9078" s="78">
        <v>44215</v>
      </c>
      <c r="H9078" s="78">
        <v>45901</v>
      </c>
      <c r="I9078" s="69">
        <v>7326652.6299999999</v>
      </c>
      <c r="J9078" s="70">
        <v>15</v>
      </c>
      <c r="K9078" s="71">
        <v>1.0549999999999999</v>
      </c>
      <c r="L9078" s="70">
        <v>0</v>
      </c>
      <c r="M9078" s="71">
        <v>1.212</v>
      </c>
      <c r="N9078" s="72"/>
      <c r="O9078" s="73">
        <f>MIN(1,MAX(0,(1/(1+EXP(-(Assumptions!$B$5 + Assumptions!$B$6*$N9078))))*Assumptions!$B$3))</f>
        <v>3.9165722796764356E-2</v>
      </c>
      <c r="P9078" s="73">
        <f>VLOOKUP($F9078,Assumptions!$A$23:$B$27,2,FALSE)*Assumptions!$B$4</f>
        <v>0.35</v>
      </c>
      <c r="Q9078" s="74">
        <f t="shared" si="282"/>
        <v>100433.77607716758</v>
      </c>
      <c r="R9078" s="75" t="str">
        <f>IF($O9078&lt;Assumptions!$B$17,"A",IF($O9078&lt;Assumptions!$B$18,"B",IF($O9078&lt;Assumptions!$B$19,"C",IF($O9078&lt;Assumptions!$B$20,"D","E"))))</f>
        <v>B</v>
      </c>
      <c r="S9078" s="75">
        <f t="shared" si="283"/>
        <v>0</v>
      </c>
    </row>
    <row r="9079" spans="1:19" ht="17.399999999999999" x14ac:dyDescent="0.3">
      <c r="A9079" s="39" t="s">
        <v>1351</v>
      </c>
      <c r="B9079" s="39" t="s">
        <v>33</v>
      </c>
      <c r="C9079" s="39" t="s">
        <v>22</v>
      </c>
      <c r="D9079" s="39" t="s">
        <v>34</v>
      </c>
      <c r="E9079" s="70" t="s">
        <v>31</v>
      </c>
      <c r="F9079" s="70" t="s">
        <v>28</v>
      </c>
      <c r="G9079" s="78">
        <v>44215</v>
      </c>
      <c r="H9079" s="78">
        <v>45931</v>
      </c>
      <c r="I9079" s="69">
        <v>7216045.3600000003</v>
      </c>
      <c r="J9079" s="70">
        <v>0</v>
      </c>
      <c r="K9079" s="71">
        <v>1.0069999999999999</v>
      </c>
      <c r="L9079" s="70">
        <v>0</v>
      </c>
      <c r="M9079" s="71">
        <v>1.212</v>
      </c>
      <c r="N9079" s="72"/>
      <c r="O9079" s="73">
        <f>MIN(1,MAX(0,(1/(1+EXP(-(Assumptions!$B$5 + Assumptions!$B$6*$N9079))))*Assumptions!$B$3))</f>
        <v>3.9165722796764356E-2</v>
      </c>
      <c r="P9079" s="73">
        <f>VLOOKUP($F9079,Assumptions!$A$23:$B$27,2,FALSE)*Assumptions!$B$4</f>
        <v>0.35</v>
      </c>
      <c r="Q9079" s="74">
        <f t="shared" si="282"/>
        <v>98917.571290523192</v>
      </c>
      <c r="R9079" s="75" t="str">
        <f>IF($O9079&lt;Assumptions!$B$17,"A",IF($O9079&lt;Assumptions!$B$18,"B",IF($O9079&lt;Assumptions!$B$19,"C",IF($O9079&lt;Assumptions!$B$20,"D","E"))))</f>
        <v>B</v>
      </c>
      <c r="S9079" s="75">
        <f t="shared" si="283"/>
        <v>0</v>
      </c>
    </row>
    <row r="9080" spans="1:19" ht="17.399999999999999" x14ac:dyDescent="0.3">
      <c r="A9080" s="39" t="s">
        <v>1351</v>
      </c>
      <c r="B9080" s="39" t="s">
        <v>33</v>
      </c>
      <c r="C9080" s="39" t="s">
        <v>22</v>
      </c>
      <c r="D9080" s="39" t="s">
        <v>34</v>
      </c>
      <c r="E9080" s="70" t="s">
        <v>31</v>
      </c>
      <c r="F9080" s="70" t="s">
        <v>28</v>
      </c>
      <c r="G9080" s="78">
        <v>44215</v>
      </c>
      <c r="H9080" s="78">
        <v>45962</v>
      </c>
      <c r="I9080" s="69">
        <v>7093778.6200000001</v>
      </c>
      <c r="J9080" s="70">
        <v>0</v>
      </c>
      <c r="K9080" s="71">
        <v>0.98299999999999998</v>
      </c>
      <c r="L9080" s="70">
        <v>0</v>
      </c>
      <c r="M9080" s="71">
        <v>1.212</v>
      </c>
      <c r="N9080" s="72"/>
      <c r="O9080" s="73">
        <f>MIN(1,MAX(0,(1/(1+EXP(-(Assumptions!$B$5 + Assumptions!$B$6*$N9080))))*Assumptions!$B$3))</f>
        <v>3.9165722796764356E-2</v>
      </c>
      <c r="P9080" s="73">
        <f>VLOOKUP($F9080,Assumptions!$A$23:$B$27,2,FALSE)*Assumptions!$B$4</f>
        <v>0.35</v>
      </c>
      <c r="Q9080" s="74">
        <f t="shared" si="282"/>
        <v>97241.53845438674</v>
      </c>
      <c r="R9080" s="75" t="str">
        <f>IF($O9080&lt;Assumptions!$B$17,"A",IF($O9080&lt;Assumptions!$B$18,"B",IF($O9080&lt;Assumptions!$B$19,"C",IF($O9080&lt;Assumptions!$B$20,"D","E"))))</f>
        <v>B</v>
      </c>
      <c r="S9080" s="75">
        <f t="shared" si="283"/>
        <v>0</v>
      </c>
    </row>
    <row r="9081" spans="1:19" ht="17.399999999999999" x14ac:dyDescent="0.3">
      <c r="A9081" s="39" t="s">
        <v>1351</v>
      </c>
      <c r="B9081" s="39" t="s">
        <v>33</v>
      </c>
      <c r="C9081" s="39" t="s">
        <v>22</v>
      </c>
      <c r="D9081" s="39" t="s">
        <v>34</v>
      </c>
      <c r="E9081" s="70" t="s">
        <v>31</v>
      </c>
      <c r="F9081" s="70" t="s">
        <v>28</v>
      </c>
      <c r="G9081" s="78">
        <v>44215</v>
      </c>
      <c r="H9081" s="78">
        <v>45992</v>
      </c>
      <c r="I9081" s="69">
        <v>6964689.5599999996</v>
      </c>
      <c r="J9081" s="70">
        <v>0</v>
      </c>
      <c r="K9081" s="71">
        <v>1.085</v>
      </c>
      <c r="L9081" s="70">
        <v>0</v>
      </c>
      <c r="M9081" s="71">
        <v>1.212</v>
      </c>
      <c r="N9081" s="72"/>
      <c r="O9081" s="73">
        <f>MIN(1,MAX(0,(1/(1+EXP(-(Assumptions!$B$5 + Assumptions!$B$6*$N9081))))*Assumptions!$B$3))</f>
        <v>3.9165722796764356E-2</v>
      </c>
      <c r="P9081" s="73">
        <f>VLOOKUP($F9081,Assumptions!$A$23:$B$27,2,FALSE)*Assumptions!$B$4</f>
        <v>0.35</v>
      </c>
      <c r="Q9081" s="74">
        <f t="shared" si="282"/>
        <v>95471.985235367523</v>
      </c>
      <c r="R9081" s="75" t="str">
        <f>IF($O9081&lt;Assumptions!$B$17,"A",IF($O9081&lt;Assumptions!$B$18,"B",IF($O9081&lt;Assumptions!$B$19,"C",IF($O9081&lt;Assumptions!$B$20,"D","E"))))</f>
        <v>B</v>
      </c>
      <c r="S9081" s="75">
        <f t="shared" si="283"/>
        <v>0</v>
      </c>
    </row>
    <row r="9082" spans="1:19" ht="17.399999999999999" x14ac:dyDescent="0.3">
      <c r="A9082" s="39" t="s">
        <v>1352</v>
      </c>
      <c r="B9082" s="39" t="s">
        <v>51</v>
      </c>
      <c r="C9082" s="39" t="s">
        <v>135</v>
      </c>
      <c r="D9082" s="39" t="s">
        <v>22</v>
      </c>
      <c r="E9082" s="70" t="s">
        <v>31</v>
      </c>
      <c r="F9082" s="70" t="s">
        <v>28</v>
      </c>
      <c r="G9082" s="78">
        <v>44089</v>
      </c>
      <c r="H9082" s="78">
        <v>45658</v>
      </c>
      <c r="I9082" s="69">
        <v>337817.71</v>
      </c>
      <c r="J9082" s="70">
        <v>15</v>
      </c>
      <c r="K9082" s="71">
        <v>1.1200000000000001</v>
      </c>
      <c r="L9082" s="70">
        <v>0</v>
      </c>
      <c r="M9082" s="71">
        <v>0.72799999999999998</v>
      </c>
      <c r="N9082" s="72"/>
      <c r="O9082" s="73">
        <f>MIN(1,MAX(0,(1/(1+EXP(-(Assumptions!$B$5 + Assumptions!$B$6*$N9082))))*Assumptions!$B$3))</f>
        <v>3.9165722796764356E-2</v>
      </c>
      <c r="P9082" s="73">
        <f>VLOOKUP($F9082,Assumptions!$A$23:$B$27,2,FALSE)*Assumptions!$B$4</f>
        <v>0.35</v>
      </c>
      <c r="Q9082" s="74">
        <f t="shared" si="282"/>
        <v>4630.8061749942053</v>
      </c>
      <c r="R9082" s="75" t="str">
        <f>IF($O9082&lt;Assumptions!$B$17,"A",IF($O9082&lt;Assumptions!$B$18,"B",IF($O9082&lt;Assumptions!$B$19,"C",IF($O9082&lt;Assumptions!$B$20,"D","E"))))</f>
        <v>B</v>
      </c>
      <c r="S9082" s="75">
        <f t="shared" si="283"/>
        <v>0</v>
      </c>
    </row>
    <row r="9083" spans="1:19" ht="17.399999999999999" x14ac:dyDescent="0.3">
      <c r="A9083" s="39" t="s">
        <v>1352</v>
      </c>
      <c r="B9083" s="39" t="s">
        <v>51</v>
      </c>
      <c r="C9083" s="39" t="s">
        <v>135</v>
      </c>
      <c r="D9083" s="39" t="s">
        <v>22</v>
      </c>
      <c r="E9083" s="70" t="s">
        <v>31</v>
      </c>
      <c r="F9083" s="70" t="s">
        <v>28</v>
      </c>
      <c r="G9083" s="78">
        <v>44089</v>
      </c>
      <c r="H9083" s="78">
        <v>45689</v>
      </c>
      <c r="I9083" s="69">
        <v>326918.51</v>
      </c>
      <c r="J9083" s="70">
        <v>35</v>
      </c>
      <c r="K9083" s="71">
        <v>0.60499999999999998</v>
      </c>
      <c r="L9083" s="70">
        <v>0</v>
      </c>
      <c r="M9083" s="71">
        <v>0.72799999999999998</v>
      </c>
      <c r="N9083" s="72"/>
      <c r="O9083" s="73">
        <f>MIN(1,MAX(0,(1/(1+EXP(-(Assumptions!$B$5 + Assumptions!$B$6*$N9083))))*Assumptions!$B$3))</f>
        <v>3.9165722796764356E-2</v>
      </c>
      <c r="P9083" s="73">
        <f>VLOOKUP($F9083,Assumptions!$A$23:$B$27,2,FALSE)*Assumptions!$B$4</f>
        <v>0.35</v>
      </c>
      <c r="Q9083" s="74">
        <f t="shared" si="282"/>
        <v>4481.3999089269319</v>
      </c>
      <c r="R9083" s="75" t="str">
        <f>IF($O9083&lt;Assumptions!$B$17,"A",IF($O9083&lt;Assumptions!$B$18,"B",IF($O9083&lt;Assumptions!$B$19,"C",IF($O9083&lt;Assumptions!$B$20,"D","E"))))</f>
        <v>B</v>
      </c>
      <c r="S9083" s="75">
        <f t="shared" si="283"/>
        <v>0</v>
      </c>
    </row>
    <row r="9084" spans="1:19" ht="17.399999999999999" x14ac:dyDescent="0.3">
      <c r="A9084" s="39" t="s">
        <v>1352</v>
      </c>
      <c r="B9084" s="39" t="s">
        <v>51</v>
      </c>
      <c r="C9084" s="39" t="s">
        <v>135</v>
      </c>
      <c r="D9084" s="39" t="s">
        <v>22</v>
      </c>
      <c r="E9084" s="70" t="s">
        <v>31</v>
      </c>
      <c r="F9084" s="70" t="s">
        <v>28</v>
      </c>
      <c r="G9084" s="78">
        <v>44089</v>
      </c>
      <c r="H9084" s="78">
        <v>45717</v>
      </c>
      <c r="I9084" s="69">
        <v>318415.67</v>
      </c>
      <c r="J9084" s="70">
        <v>0</v>
      </c>
      <c r="K9084" s="71">
        <v>0.98299999999999998</v>
      </c>
      <c r="L9084" s="70">
        <v>0</v>
      </c>
      <c r="M9084" s="71">
        <v>0.72799999999999998</v>
      </c>
      <c r="N9084" s="72"/>
      <c r="O9084" s="73">
        <f>MIN(1,MAX(0,(1/(1+EXP(-(Assumptions!$B$5 + Assumptions!$B$6*$N9084))))*Assumptions!$B$3))</f>
        <v>3.9165722796764356E-2</v>
      </c>
      <c r="P9084" s="73">
        <f>VLOOKUP($F9084,Assumptions!$A$23:$B$27,2,FALSE)*Assumptions!$B$4</f>
        <v>0.35</v>
      </c>
      <c r="Q9084" s="74">
        <f t="shared" si="282"/>
        <v>4364.842952878098</v>
      </c>
      <c r="R9084" s="75" t="str">
        <f>IF($O9084&lt;Assumptions!$B$17,"A",IF($O9084&lt;Assumptions!$B$18,"B",IF($O9084&lt;Assumptions!$B$19,"C",IF($O9084&lt;Assumptions!$B$20,"D","E"))))</f>
        <v>B</v>
      </c>
      <c r="S9084" s="75">
        <f t="shared" si="283"/>
        <v>0</v>
      </c>
    </row>
    <row r="9085" spans="1:19" ht="17.399999999999999" x14ac:dyDescent="0.3">
      <c r="A9085" s="39" t="s">
        <v>1352</v>
      </c>
      <c r="B9085" s="39" t="s">
        <v>51</v>
      </c>
      <c r="C9085" s="39" t="s">
        <v>135</v>
      </c>
      <c r="D9085" s="39" t="s">
        <v>22</v>
      </c>
      <c r="E9085" s="70" t="s">
        <v>31</v>
      </c>
      <c r="F9085" s="70" t="s">
        <v>28</v>
      </c>
      <c r="G9085" s="78">
        <v>44089</v>
      </c>
      <c r="H9085" s="78">
        <v>45748</v>
      </c>
      <c r="I9085" s="69">
        <v>308390.28999999998</v>
      </c>
      <c r="J9085" s="70">
        <v>15</v>
      </c>
      <c r="K9085" s="71">
        <v>1.0940000000000001</v>
      </c>
      <c r="L9085" s="70">
        <v>0</v>
      </c>
      <c r="M9085" s="71">
        <v>0.72799999999999998</v>
      </c>
      <c r="N9085" s="72"/>
      <c r="O9085" s="73">
        <f>MIN(1,MAX(0,(1/(1+EXP(-(Assumptions!$B$5 + Assumptions!$B$6*$N9085))))*Assumptions!$B$3))</f>
        <v>3.9165722796764356E-2</v>
      </c>
      <c r="P9085" s="73">
        <f>VLOOKUP($F9085,Assumptions!$A$23:$B$27,2,FALSE)*Assumptions!$B$4</f>
        <v>0.35</v>
      </c>
      <c r="Q9085" s="74">
        <f t="shared" si="282"/>
        <v>4227.4150139738194</v>
      </c>
      <c r="R9085" s="75" t="str">
        <f>IF($O9085&lt;Assumptions!$B$17,"A",IF($O9085&lt;Assumptions!$B$18,"B",IF($O9085&lt;Assumptions!$B$19,"C",IF($O9085&lt;Assumptions!$B$20,"D","E"))))</f>
        <v>B</v>
      </c>
      <c r="S9085" s="75">
        <f t="shared" si="283"/>
        <v>0</v>
      </c>
    </row>
    <row r="9086" spans="1:19" ht="17.399999999999999" x14ac:dyDescent="0.3">
      <c r="A9086" s="39" t="s">
        <v>1352</v>
      </c>
      <c r="B9086" s="39" t="s">
        <v>51</v>
      </c>
      <c r="C9086" s="39" t="s">
        <v>135</v>
      </c>
      <c r="D9086" s="39" t="s">
        <v>22</v>
      </c>
      <c r="E9086" s="70" t="s">
        <v>31</v>
      </c>
      <c r="F9086" s="70" t="s">
        <v>28</v>
      </c>
      <c r="G9086" s="78">
        <v>44089</v>
      </c>
      <c r="H9086" s="78">
        <v>45778</v>
      </c>
      <c r="I9086" s="69">
        <v>298230.96999999997</v>
      </c>
      <c r="J9086" s="70">
        <v>65</v>
      </c>
      <c r="K9086" s="71">
        <v>0.5</v>
      </c>
      <c r="L9086" s="70">
        <v>0</v>
      </c>
      <c r="M9086" s="71">
        <v>0.72799999999999998</v>
      </c>
      <c r="N9086" s="72"/>
      <c r="O9086" s="73">
        <f>MIN(1,MAX(0,(1/(1+EXP(-(Assumptions!$B$5 + Assumptions!$B$6*$N9086))))*Assumptions!$B$3))</f>
        <v>3.9165722796764356E-2</v>
      </c>
      <c r="P9086" s="73">
        <f>VLOOKUP($F9086,Assumptions!$A$23:$B$27,2,FALSE)*Assumptions!$B$4</f>
        <v>0.35</v>
      </c>
      <c r="Q9086" s="74">
        <f t="shared" si="282"/>
        <v>4088.151025150551</v>
      </c>
      <c r="R9086" s="75" t="str">
        <f>IF($O9086&lt;Assumptions!$B$17,"A",IF($O9086&lt;Assumptions!$B$18,"B",IF($O9086&lt;Assumptions!$B$19,"C",IF($O9086&lt;Assumptions!$B$20,"D","E"))))</f>
        <v>B</v>
      </c>
      <c r="S9086" s="75">
        <f t="shared" si="283"/>
        <v>0</v>
      </c>
    </row>
    <row r="9087" spans="1:19" ht="17.399999999999999" x14ac:dyDescent="0.3">
      <c r="A9087" s="39" t="s">
        <v>1352</v>
      </c>
      <c r="B9087" s="39" t="s">
        <v>51</v>
      </c>
      <c r="C9087" s="39" t="s">
        <v>135</v>
      </c>
      <c r="D9087" s="39" t="s">
        <v>22</v>
      </c>
      <c r="E9087" s="70" t="s">
        <v>31</v>
      </c>
      <c r="F9087" s="70" t="s">
        <v>28</v>
      </c>
      <c r="G9087" s="78">
        <v>44089</v>
      </c>
      <c r="H9087" s="78">
        <v>45809</v>
      </c>
      <c r="I9087" s="69">
        <v>289285.65000000002</v>
      </c>
      <c r="J9087" s="70">
        <v>0</v>
      </c>
      <c r="K9087" s="71">
        <v>0.98199999999999998</v>
      </c>
      <c r="L9087" s="70">
        <v>0</v>
      </c>
      <c r="M9087" s="71">
        <v>0.72799999999999998</v>
      </c>
      <c r="N9087" s="72"/>
      <c r="O9087" s="73">
        <f>MIN(1,MAX(0,(1/(1+EXP(-(Assumptions!$B$5 + Assumptions!$B$6*$N9087))))*Assumptions!$B$3))</f>
        <v>3.9165722796764356E-2</v>
      </c>
      <c r="P9087" s="73">
        <f>VLOOKUP($F9087,Assumptions!$A$23:$B$27,2,FALSE)*Assumptions!$B$4</f>
        <v>0.35</v>
      </c>
      <c r="Q9087" s="74">
        <f t="shared" si="282"/>
        <v>3965.5285519436284</v>
      </c>
      <c r="R9087" s="75" t="str">
        <f>IF($O9087&lt;Assumptions!$B$17,"A",IF($O9087&lt;Assumptions!$B$18,"B",IF($O9087&lt;Assumptions!$B$19,"C",IF($O9087&lt;Assumptions!$B$20,"D","E"))))</f>
        <v>B</v>
      </c>
      <c r="S9087" s="75">
        <f t="shared" si="283"/>
        <v>0</v>
      </c>
    </row>
    <row r="9088" spans="1:19" ht="17.399999999999999" x14ac:dyDescent="0.3">
      <c r="A9088" s="39" t="s">
        <v>1352</v>
      </c>
      <c r="B9088" s="39" t="s">
        <v>51</v>
      </c>
      <c r="C9088" s="39" t="s">
        <v>135</v>
      </c>
      <c r="D9088" s="39" t="s">
        <v>22</v>
      </c>
      <c r="E9088" s="70" t="s">
        <v>31</v>
      </c>
      <c r="F9088" s="70" t="s">
        <v>28</v>
      </c>
      <c r="G9088" s="78">
        <v>44089</v>
      </c>
      <c r="H9088" s="78">
        <v>45839</v>
      </c>
      <c r="I9088" s="69">
        <v>280716.37</v>
      </c>
      <c r="J9088" s="70">
        <v>0</v>
      </c>
      <c r="K9088" s="71">
        <v>1.0269999999999999</v>
      </c>
      <c r="L9088" s="70">
        <v>0</v>
      </c>
      <c r="M9088" s="71">
        <v>0.72799999999999998</v>
      </c>
      <c r="N9088" s="72"/>
      <c r="O9088" s="73">
        <f>MIN(1,MAX(0,(1/(1+EXP(-(Assumptions!$B$5 + Assumptions!$B$6*$N9088))))*Assumptions!$B$3))</f>
        <v>3.9165722796764356E-2</v>
      </c>
      <c r="P9088" s="73">
        <f>VLOOKUP($F9088,Assumptions!$A$23:$B$27,2,FALSE)*Assumptions!$B$4</f>
        <v>0.35</v>
      </c>
      <c r="Q9088" s="74">
        <f t="shared" si="282"/>
        <v>3848.0608361768777</v>
      </c>
      <c r="R9088" s="75" t="str">
        <f>IF($O9088&lt;Assumptions!$B$17,"A",IF($O9088&lt;Assumptions!$B$18,"B",IF($O9088&lt;Assumptions!$B$19,"C",IF($O9088&lt;Assumptions!$B$20,"D","E"))))</f>
        <v>B</v>
      </c>
      <c r="S9088" s="75">
        <f t="shared" si="283"/>
        <v>0</v>
      </c>
    </row>
    <row r="9089" spans="1:19" ht="17.399999999999999" x14ac:dyDescent="0.3">
      <c r="A9089" s="39" t="s">
        <v>1352</v>
      </c>
      <c r="B9089" s="39" t="s">
        <v>51</v>
      </c>
      <c r="C9089" s="39" t="s">
        <v>135</v>
      </c>
      <c r="D9089" s="39" t="s">
        <v>22</v>
      </c>
      <c r="E9089" s="70" t="s">
        <v>31</v>
      </c>
      <c r="F9089" s="70" t="s">
        <v>28</v>
      </c>
      <c r="G9089" s="78">
        <v>44089</v>
      </c>
      <c r="H9089" s="78">
        <v>45870</v>
      </c>
      <c r="I9089" s="69">
        <v>271685.81</v>
      </c>
      <c r="J9089" s="70">
        <v>0</v>
      </c>
      <c r="K9089" s="71">
        <v>1.0349999999999999</v>
      </c>
      <c r="L9089" s="70">
        <v>0</v>
      </c>
      <c r="M9089" s="71">
        <v>0.72799999999999998</v>
      </c>
      <c r="N9089" s="72"/>
      <c r="O9089" s="73">
        <f>MIN(1,MAX(0,(1/(1+EXP(-(Assumptions!$B$5 + Assumptions!$B$6*$N9089))))*Assumptions!$B$3))</f>
        <v>3.9165722796764356E-2</v>
      </c>
      <c r="P9089" s="73">
        <f>VLOOKUP($F9089,Assumptions!$A$23:$B$27,2,FALSE)*Assumptions!$B$4</f>
        <v>0.35</v>
      </c>
      <c r="Q9089" s="74">
        <f t="shared" ref="Q9089:Q9152" si="284">$I9089*$O9089*$P9089</f>
        <v>3724.2698927960359</v>
      </c>
      <c r="R9089" s="75" t="str">
        <f>IF($O9089&lt;Assumptions!$B$17,"A",IF($O9089&lt;Assumptions!$B$18,"B",IF($O9089&lt;Assumptions!$B$19,"C",IF($O9089&lt;Assumptions!$B$20,"D","E"))))</f>
        <v>B</v>
      </c>
      <c r="S9089" s="75">
        <f t="shared" ref="S9089:S9152" si="285">--($J9089&gt;=180)</f>
        <v>0</v>
      </c>
    </row>
    <row r="9090" spans="1:19" ht="17.399999999999999" x14ac:dyDescent="0.3">
      <c r="A9090" s="39" t="s">
        <v>1352</v>
      </c>
      <c r="B9090" s="39" t="s">
        <v>51</v>
      </c>
      <c r="C9090" s="39" t="s">
        <v>135</v>
      </c>
      <c r="D9090" s="39" t="s">
        <v>22</v>
      </c>
      <c r="E9090" s="70" t="s">
        <v>31</v>
      </c>
      <c r="F9090" s="70" t="s">
        <v>28</v>
      </c>
      <c r="G9090" s="78">
        <v>44089</v>
      </c>
      <c r="H9090" s="78">
        <v>45901</v>
      </c>
      <c r="I9090" s="69">
        <v>264174.96999999997</v>
      </c>
      <c r="J9090" s="70">
        <v>0</v>
      </c>
      <c r="K9090" s="71">
        <v>1.0489999999999999</v>
      </c>
      <c r="L9090" s="70">
        <v>0</v>
      </c>
      <c r="M9090" s="71">
        <v>0.72799999999999998</v>
      </c>
      <c r="N9090" s="72"/>
      <c r="O9090" s="73">
        <f>MIN(1,MAX(0,(1/(1+EXP(-(Assumptions!$B$5 + Assumptions!$B$6*$N9090))))*Assumptions!$B$3))</f>
        <v>3.9165722796764356E-2</v>
      </c>
      <c r="P9090" s="73">
        <f>VLOOKUP($F9090,Assumptions!$A$23:$B$27,2,FALSE)*Assumptions!$B$4</f>
        <v>0.35</v>
      </c>
      <c r="Q9090" s="74">
        <f t="shared" si="284"/>
        <v>3621.3112757022382</v>
      </c>
      <c r="R9090" s="75" t="str">
        <f>IF($O9090&lt;Assumptions!$B$17,"A",IF($O9090&lt;Assumptions!$B$18,"B",IF($O9090&lt;Assumptions!$B$19,"C",IF($O9090&lt;Assumptions!$B$20,"D","E"))))</f>
        <v>B</v>
      </c>
      <c r="S9090" s="75">
        <f t="shared" si="285"/>
        <v>0</v>
      </c>
    </row>
    <row r="9091" spans="1:19" ht="17.399999999999999" x14ac:dyDescent="0.3">
      <c r="A9091" s="39" t="s">
        <v>1352</v>
      </c>
      <c r="B9091" s="39" t="s">
        <v>51</v>
      </c>
      <c r="C9091" s="39" t="s">
        <v>135</v>
      </c>
      <c r="D9091" s="39" t="s">
        <v>22</v>
      </c>
      <c r="E9091" s="70" t="s">
        <v>31</v>
      </c>
      <c r="F9091" s="70" t="s">
        <v>28</v>
      </c>
      <c r="G9091" s="78">
        <v>44089</v>
      </c>
      <c r="H9091" s="78">
        <v>45931</v>
      </c>
      <c r="I9091" s="69">
        <v>255729.95</v>
      </c>
      <c r="J9091" s="70">
        <v>0</v>
      </c>
      <c r="K9091" s="71">
        <v>1.0629999999999999</v>
      </c>
      <c r="L9091" s="70">
        <v>0</v>
      </c>
      <c r="M9091" s="71">
        <v>0.72799999999999998</v>
      </c>
      <c r="N9091" s="72"/>
      <c r="O9091" s="73">
        <f>MIN(1,MAX(0,(1/(1+EXP(-(Assumptions!$B$5 + Assumptions!$B$6*$N9091))))*Assumptions!$B$3))</f>
        <v>3.9165722796764356E-2</v>
      </c>
      <c r="P9091" s="73">
        <f>VLOOKUP($F9091,Assumptions!$A$23:$B$27,2,FALSE)*Assumptions!$B$4</f>
        <v>0.35</v>
      </c>
      <c r="Q9091" s="74">
        <f t="shared" si="284"/>
        <v>3505.5469163856433</v>
      </c>
      <c r="R9091" s="75" t="str">
        <f>IF($O9091&lt;Assumptions!$B$17,"A",IF($O9091&lt;Assumptions!$B$18,"B",IF($O9091&lt;Assumptions!$B$19,"C",IF($O9091&lt;Assumptions!$B$20,"D","E"))))</f>
        <v>B</v>
      </c>
      <c r="S9091" s="75">
        <f t="shared" si="285"/>
        <v>0</v>
      </c>
    </row>
    <row r="9092" spans="1:19" ht="17.399999999999999" x14ac:dyDescent="0.3">
      <c r="A9092" s="39" t="s">
        <v>1352</v>
      </c>
      <c r="B9092" s="39" t="s">
        <v>51</v>
      </c>
      <c r="C9092" s="39" t="s">
        <v>135</v>
      </c>
      <c r="D9092" s="39" t="s">
        <v>22</v>
      </c>
      <c r="E9092" s="70" t="s">
        <v>31</v>
      </c>
      <c r="F9092" s="70" t="s">
        <v>28</v>
      </c>
      <c r="G9092" s="78">
        <v>44089</v>
      </c>
      <c r="H9092" s="78">
        <v>45962</v>
      </c>
      <c r="I9092" s="69">
        <v>248663.11</v>
      </c>
      <c r="J9092" s="70">
        <v>0</v>
      </c>
      <c r="K9092" s="71">
        <v>1.0680000000000001</v>
      </c>
      <c r="L9092" s="70">
        <v>0</v>
      </c>
      <c r="M9092" s="71">
        <v>0.72799999999999998</v>
      </c>
      <c r="N9092" s="72"/>
      <c r="O9092" s="73">
        <f>MIN(1,MAX(0,(1/(1+EXP(-(Assumptions!$B$5 + Assumptions!$B$6*$N9092))))*Assumptions!$B$3))</f>
        <v>3.9165722796764356E-2</v>
      </c>
      <c r="P9092" s="73">
        <f>VLOOKUP($F9092,Assumptions!$A$23:$B$27,2,FALSE)*Assumptions!$B$4</f>
        <v>0.35</v>
      </c>
      <c r="Q9092" s="74">
        <f t="shared" si="284"/>
        <v>3408.6746526144625</v>
      </c>
      <c r="R9092" s="75" t="str">
        <f>IF($O9092&lt;Assumptions!$B$17,"A",IF($O9092&lt;Assumptions!$B$18,"B",IF($O9092&lt;Assumptions!$B$19,"C",IF($O9092&lt;Assumptions!$B$20,"D","E"))))</f>
        <v>B</v>
      </c>
      <c r="S9092" s="75">
        <f t="shared" si="285"/>
        <v>0</v>
      </c>
    </row>
    <row r="9093" spans="1:19" ht="17.399999999999999" x14ac:dyDescent="0.3">
      <c r="A9093" s="39" t="s">
        <v>1352</v>
      </c>
      <c r="B9093" s="39" t="s">
        <v>51</v>
      </c>
      <c r="C9093" s="39" t="s">
        <v>135</v>
      </c>
      <c r="D9093" s="39" t="s">
        <v>22</v>
      </c>
      <c r="E9093" s="70" t="s">
        <v>31</v>
      </c>
      <c r="F9093" s="70" t="s">
        <v>28</v>
      </c>
      <c r="G9093" s="78">
        <v>44089</v>
      </c>
      <c r="H9093" s="78">
        <v>45992</v>
      </c>
      <c r="I9093" s="69">
        <v>240510.15</v>
      </c>
      <c r="J9093" s="70">
        <v>0</v>
      </c>
      <c r="K9093" s="71">
        <v>1.016</v>
      </c>
      <c r="L9093" s="70">
        <v>0</v>
      </c>
      <c r="M9093" s="71">
        <v>0.72799999999999998</v>
      </c>
      <c r="N9093" s="72"/>
      <c r="O9093" s="73">
        <f>MIN(1,MAX(0,(1/(1+EXP(-(Assumptions!$B$5 + Assumptions!$B$6*$N9093))))*Assumptions!$B$3))</f>
        <v>3.9165722796764356E-2</v>
      </c>
      <c r="P9093" s="73">
        <f>VLOOKUP($F9093,Assumptions!$A$23:$B$27,2,FALSE)*Assumptions!$B$4</f>
        <v>0.35</v>
      </c>
      <c r="Q9093" s="74">
        <f t="shared" si="284"/>
        <v>3296.913852647875</v>
      </c>
      <c r="R9093" s="75" t="str">
        <f>IF($O9093&lt;Assumptions!$B$17,"A",IF($O9093&lt;Assumptions!$B$18,"B",IF($O9093&lt;Assumptions!$B$19,"C",IF($O9093&lt;Assumptions!$B$20,"D","E"))))</f>
        <v>B</v>
      </c>
      <c r="S9093" s="75">
        <f t="shared" si="285"/>
        <v>0</v>
      </c>
    </row>
    <row r="9094" spans="1:19" ht="17.399999999999999" x14ac:dyDescent="0.3">
      <c r="A9094" s="39" t="s">
        <v>1353</v>
      </c>
      <c r="B9094" s="39" t="s">
        <v>52</v>
      </c>
      <c r="C9094" s="39" t="s">
        <v>135</v>
      </c>
      <c r="D9094" s="39" t="s">
        <v>38</v>
      </c>
      <c r="E9094" s="70" t="s">
        <v>35</v>
      </c>
      <c r="F9094" s="70" t="s">
        <v>28</v>
      </c>
      <c r="G9094" s="78">
        <v>45983</v>
      </c>
      <c r="H9094" s="78">
        <v>45962</v>
      </c>
      <c r="I9094" s="69">
        <v>2166605.92</v>
      </c>
      <c r="J9094" s="70">
        <v>15</v>
      </c>
      <c r="K9094" s="71">
        <v>1.1200000000000001</v>
      </c>
      <c r="L9094" s="70">
        <v>0</v>
      </c>
      <c r="M9094" s="71">
        <v>0.45300000000000001</v>
      </c>
      <c r="N9094" s="72"/>
      <c r="O9094" s="73">
        <f>MIN(1,MAX(0,(1/(1+EXP(-(Assumptions!$B$5 + Assumptions!$B$6*$N9094))))*Assumptions!$B$3))</f>
        <v>3.9165722796764356E-2</v>
      </c>
      <c r="P9094" s="73">
        <f>VLOOKUP($F9094,Assumptions!$A$23:$B$27,2,FALSE)*Assumptions!$B$4</f>
        <v>0.35</v>
      </c>
      <c r="Q9094" s="74">
        <f t="shared" si="284"/>
        <v>29699.840405392013</v>
      </c>
      <c r="R9094" s="75" t="str">
        <f>IF($O9094&lt;Assumptions!$B$17,"A",IF($O9094&lt;Assumptions!$B$18,"B",IF($O9094&lt;Assumptions!$B$19,"C",IF($O9094&lt;Assumptions!$B$20,"D","E"))))</f>
        <v>B</v>
      </c>
      <c r="S9094" s="75">
        <f t="shared" si="285"/>
        <v>0</v>
      </c>
    </row>
    <row r="9095" spans="1:19" ht="17.399999999999999" x14ac:dyDescent="0.3">
      <c r="A9095" s="39" t="s">
        <v>1353</v>
      </c>
      <c r="B9095" s="39" t="s">
        <v>52</v>
      </c>
      <c r="C9095" s="39" t="s">
        <v>135</v>
      </c>
      <c r="D9095" s="39" t="s">
        <v>38</v>
      </c>
      <c r="E9095" s="70" t="s">
        <v>35</v>
      </c>
      <c r="F9095" s="70" t="s">
        <v>28</v>
      </c>
      <c r="G9095" s="78">
        <v>45983</v>
      </c>
      <c r="H9095" s="78">
        <v>45992</v>
      </c>
      <c r="I9095" s="69">
        <v>2108089.56</v>
      </c>
      <c r="J9095" s="70">
        <v>35</v>
      </c>
      <c r="K9095" s="71">
        <v>0.53700000000000003</v>
      </c>
      <c r="L9095" s="70">
        <v>0</v>
      </c>
      <c r="M9095" s="71">
        <v>0.45300000000000001</v>
      </c>
      <c r="N9095" s="72"/>
      <c r="O9095" s="73">
        <f>MIN(1,MAX(0,(1/(1+EXP(-(Assumptions!$B$5 + Assumptions!$B$6*$N9095))))*Assumptions!$B$3))</f>
        <v>3.9165722796764356E-2</v>
      </c>
      <c r="P9095" s="73">
        <f>VLOOKUP($F9095,Assumptions!$A$23:$B$27,2,FALSE)*Assumptions!$B$4</f>
        <v>0.35</v>
      </c>
      <c r="Q9095" s="74">
        <f t="shared" si="284"/>
        <v>28897.697968199529</v>
      </c>
      <c r="R9095" s="75" t="str">
        <f>IF($O9095&lt;Assumptions!$B$17,"A",IF($O9095&lt;Assumptions!$B$18,"B",IF($O9095&lt;Assumptions!$B$19,"C",IF($O9095&lt;Assumptions!$B$20,"D","E"))))</f>
        <v>B</v>
      </c>
      <c r="S9095" s="75">
        <f t="shared" si="285"/>
        <v>0</v>
      </c>
    </row>
    <row r="9096" spans="1:19" ht="17.399999999999999" x14ac:dyDescent="0.3">
      <c r="A9096" s="39" t="s">
        <v>1354</v>
      </c>
      <c r="B9096" s="39" t="s">
        <v>74</v>
      </c>
      <c r="C9096" s="39" t="s">
        <v>144</v>
      </c>
      <c r="D9096" s="39" t="s">
        <v>26</v>
      </c>
      <c r="E9096" s="70" t="s">
        <v>35</v>
      </c>
      <c r="F9096" s="70" t="s">
        <v>28</v>
      </c>
      <c r="G9096" s="78">
        <v>45418</v>
      </c>
      <c r="H9096" s="78">
        <v>45658</v>
      </c>
      <c r="I9096" s="69">
        <v>9688293.5600000005</v>
      </c>
      <c r="J9096" s="70">
        <v>0</v>
      </c>
      <c r="K9096" s="71">
        <v>0.97799999999999998</v>
      </c>
      <c r="L9096" s="70">
        <v>0</v>
      </c>
      <c r="M9096" s="71">
        <v>0.91</v>
      </c>
      <c r="N9096" s="72"/>
      <c r="O9096" s="73">
        <f>MIN(1,MAX(0,(1/(1+EXP(-(Assumptions!$B$5 + Assumptions!$B$6*$N9096))))*Assumptions!$B$3))</f>
        <v>3.9165722796764356E-2</v>
      </c>
      <c r="P9096" s="73">
        <f>VLOOKUP($F9096,Assumptions!$A$23:$B$27,2,FALSE)*Assumptions!$B$4</f>
        <v>0.35</v>
      </c>
      <c r="Q9096" s="74">
        <f t="shared" si="284"/>
        <v>132807.15698062305</v>
      </c>
      <c r="R9096" s="75" t="str">
        <f>IF($O9096&lt;Assumptions!$B$17,"A",IF($O9096&lt;Assumptions!$B$18,"B",IF($O9096&lt;Assumptions!$B$19,"C",IF($O9096&lt;Assumptions!$B$20,"D","E"))))</f>
        <v>B</v>
      </c>
      <c r="S9096" s="75">
        <f t="shared" si="285"/>
        <v>0</v>
      </c>
    </row>
    <row r="9097" spans="1:19" ht="17.399999999999999" x14ac:dyDescent="0.3">
      <c r="A9097" s="39" t="s">
        <v>1354</v>
      </c>
      <c r="B9097" s="39" t="s">
        <v>74</v>
      </c>
      <c r="C9097" s="39" t="s">
        <v>144</v>
      </c>
      <c r="D9097" s="39" t="s">
        <v>26</v>
      </c>
      <c r="E9097" s="70" t="s">
        <v>35</v>
      </c>
      <c r="F9097" s="70" t="s">
        <v>28</v>
      </c>
      <c r="G9097" s="78">
        <v>45418</v>
      </c>
      <c r="H9097" s="78">
        <v>45689</v>
      </c>
      <c r="I9097" s="69">
        <v>9446383.9800000004</v>
      </c>
      <c r="J9097" s="70">
        <v>0</v>
      </c>
      <c r="K9097" s="71">
        <v>0.995</v>
      </c>
      <c r="L9097" s="70">
        <v>0</v>
      </c>
      <c r="M9097" s="71">
        <v>0.91</v>
      </c>
      <c r="N9097" s="72"/>
      <c r="O9097" s="73">
        <f>MIN(1,MAX(0,(1/(1+EXP(-(Assumptions!$B$5 + Assumptions!$B$6*$N9097))))*Assumptions!$B$3))</f>
        <v>3.9165722796764356E-2</v>
      </c>
      <c r="P9097" s="73">
        <f>VLOOKUP($F9097,Assumptions!$A$23:$B$27,2,FALSE)*Assumptions!$B$4</f>
        <v>0.35</v>
      </c>
      <c r="Q9097" s="74">
        <f t="shared" si="284"/>
        <v>129491.05973736646</v>
      </c>
      <c r="R9097" s="75" t="str">
        <f>IF($O9097&lt;Assumptions!$B$17,"A",IF($O9097&lt;Assumptions!$B$18,"B",IF($O9097&lt;Assumptions!$B$19,"C",IF($O9097&lt;Assumptions!$B$20,"D","E"))))</f>
        <v>B</v>
      </c>
      <c r="S9097" s="75">
        <f t="shared" si="285"/>
        <v>0</v>
      </c>
    </row>
    <row r="9098" spans="1:19" ht="17.399999999999999" x14ac:dyDescent="0.3">
      <c r="A9098" s="39" t="s">
        <v>1354</v>
      </c>
      <c r="B9098" s="39" t="s">
        <v>74</v>
      </c>
      <c r="C9098" s="39" t="s">
        <v>144</v>
      </c>
      <c r="D9098" s="39" t="s">
        <v>26</v>
      </c>
      <c r="E9098" s="70" t="s">
        <v>35</v>
      </c>
      <c r="F9098" s="70" t="s">
        <v>28</v>
      </c>
      <c r="G9098" s="78">
        <v>45418</v>
      </c>
      <c r="H9098" s="78">
        <v>45717</v>
      </c>
      <c r="I9098" s="69">
        <v>9221246.9800000004</v>
      </c>
      <c r="J9098" s="70">
        <v>0</v>
      </c>
      <c r="K9098" s="71">
        <v>1.0409999999999999</v>
      </c>
      <c r="L9098" s="70">
        <v>0</v>
      </c>
      <c r="M9098" s="71">
        <v>0.91</v>
      </c>
      <c r="N9098" s="72"/>
      <c r="O9098" s="73">
        <f>MIN(1,MAX(0,(1/(1+EXP(-(Assumptions!$B$5 + Assumptions!$B$6*$N9098))))*Assumptions!$B$3))</f>
        <v>3.9165722796764356E-2</v>
      </c>
      <c r="P9098" s="73">
        <f>VLOOKUP($F9098,Assumptions!$A$23:$B$27,2,FALSE)*Assumptions!$B$4</f>
        <v>0.35</v>
      </c>
      <c r="Q9098" s="74">
        <f t="shared" si="284"/>
        <v>126404.88107071316</v>
      </c>
      <c r="R9098" s="75" t="str">
        <f>IF($O9098&lt;Assumptions!$B$17,"A",IF($O9098&lt;Assumptions!$B$18,"B",IF($O9098&lt;Assumptions!$B$19,"C",IF($O9098&lt;Assumptions!$B$20,"D","E"))))</f>
        <v>B</v>
      </c>
      <c r="S9098" s="75">
        <f t="shared" si="285"/>
        <v>0</v>
      </c>
    </row>
    <row r="9099" spans="1:19" ht="17.399999999999999" x14ac:dyDescent="0.3">
      <c r="A9099" s="39" t="s">
        <v>1354</v>
      </c>
      <c r="B9099" s="39" t="s">
        <v>74</v>
      </c>
      <c r="C9099" s="39" t="s">
        <v>144</v>
      </c>
      <c r="D9099" s="39" t="s">
        <v>26</v>
      </c>
      <c r="E9099" s="70" t="s">
        <v>35</v>
      </c>
      <c r="F9099" s="70" t="s">
        <v>28</v>
      </c>
      <c r="G9099" s="78">
        <v>45418</v>
      </c>
      <c r="H9099" s="78">
        <v>45748</v>
      </c>
      <c r="I9099" s="69">
        <v>9002533.5899999999</v>
      </c>
      <c r="J9099" s="70">
        <v>35</v>
      </c>
      <c r="K9099" s="71">
        <v>0.83099999999999996</v>
      </c>
      <c r="L9099" s="70">
        <v>0</v>
      </c>
      <c r="M9099" s="71">
        <v>0.91</v>
      </c>
      <c r="N9099" s="72"/>
      <c r="O9099" s="73">
        <f>MIN(1,MAX(0,(1/(1+EXP(-(Assumptions!$B$5 + Assumptions!$B$6*$N9099))))*Assumptions!$B$3))</f>
        <v>3.9165722796764356E-2</v>
      </c>
      <c r="P9099" s="73">
        <f>VLOOKUP($F9099,Assumptions!$A$23:$B$27,2,FALSE)*Assumptions!$B$4</f>
        <v>0.35</v>
      </c>
      <c r="Q9099" s="74">
        <f t="shared" si="284"/>
        <v>123406.75726907495</v>
      </c>
      <c r="R9099" s="75" t="str">
        <f>IF($O9099&lt;Assumptions!$B$17,"A",IF($O9099&lt;Assumptions!$B$18,"B",IF($O9099&lt;Assumptions!$B$19,"C",IF($O9099&lt;Assumptions!$B$20,"D","E"))))</f>
        <v>B</v>
      </c>
      <c r="S9099" s="75">
        <f t="shared" si="285"/>
        <v>0</v>
      </c>
    </row>
    <row r="9100" spans="1:19" ht="17.399999999999999" x14ac:dyDescent="0.3">
      <c r="A9100" s="39" t="s">
        <v>1354</v>
      </c>
      <c r="B9100" s="39" t="s">
        <v>74</v>
      </c>
      <c r="C9100" s="39" t="s">
        <v>144</v>
      </c>
      <c r="D9100" s="39" t="s">
        <v>26</v>
      </c>
      <c r="E9100" s="70" t="s">
        <v>35</v>
      </c>
      <c r="F9100" s="70" t="s">
        <v>28</v>
      </c>
      <c r="G9100" s="78">
        <v>45418</v>
      </c>
      <c r="H9100" s="78">
        <v>45778</v>
      </c>
      <c r="I9100" s="69">
        <v>8789850.25</v>
      </c>
      <c r="J9100" s="70">
        <v>0</v>
      </c>
      <c r="K9100" s="71">
        <v>1.091</v>
      </c>
      <c r="L9100" s="70">
        <v>0</v>
      </c>
      <c r="M9100" s="71">
        <v>0.91</v>
      </c>
      <c r="N9100" s="72"/>
      <c r="O9100" s="73">
        <f>MIN(1,MAX(0,(1/(1+EXP(-(Assumptions!$B$5 + Assumptions!$B$6*$N9100))))*Assumptions!$B$3))</f>
        <v>3.9165722796764356E-2</v>
      </c>
      <c r="P9100" s="73">
        <f>VLOOKUP($F9100,Assumptions!$A$23:$B$27,2,FALSE)*Assumptions!$B$4</f>
        <v>0.35</v>
      </c>
      <c r="Q9100" s="74">
        <f t="shared" si="284"/>
        <v>120491.29341079944</v>
      </c>
      <c r="R9100" s="75" t="str">
        <f>IF($O9100&lt;Assumptions!$B$17,"A",IF($O9100&lt;Assumptions!$B$18,"B",IF($O9100&lt;Assumptions!$B$19,"C",IF($O9100&lt;Assumptions!$B$20,"D","E"))))</f>
        <v>B</v>
      </c>
      <c r="S9100" s="75">
        <f t="shared" si="285"/>
        <v>0</v>
      </c>
    </row>
    <row r="9101" spans="1:19" ht="17.399999999999999" x14ac:dyDescent="0.3">
      <c r="A9101" s="39" t="s">
        <v>1354</v>
      </c>
      <c r="B9101" s="39" t="s">
        <v>74</v>
      </c>
      <c r="C9101" s="39" t="s">
        <v>144</v>
      </c>
      <c r="D9101" s="39" t="s">
        <v>26</v>
      </c>
      <c r="E9101" s="70" t="s">
        <v>35</v>
      </c>
      <c r="F9101" s="70" t="s">
        <v>28</v>
      </c>
      <c r="G9101" s="78">
        <v>45418</v>
      </c>
      <c r="H9101" s="78">
        <v>45809</v>
      </c>
      <c r="I9101" s="69">
        <v>8578558.7699999996</v>
      </c>
      <c r="J9101" s="70">
        <v>0</v>
      </c>
      <c r="K9101" s="71">
        <v>0.98799999999999999</v>
      </c>
      <c r="L9101" s="70">
        <v>0</v>
      </c>
      <c r="M9101" s="71">
        <v>0.91</v>
      </c>
      <c r="N9101" s="72"/>
      <c r="O9101" s="73">
        <f>MIN(1,MAX(0,(1/(1+EXP(-(Assumptions!$B$5 + Assumptions!$B$6*$N9101))))*Assumptions!$B$3))</f>
        <v>3.9165722796764356E-2</v>
      </c>
      <c r="P9101" s="73">
        <f>VLOOKUP($F9101,Assumptions!$A$23:$B$27,2,FALSE)*Assumptions!$B$4</f>
        <v>0.35</v>
      </c>
      <c r="Q9101" s="74">
        <f t="shared" si="284"/>
        <v>117594.9091735501</v>
      </c>
      <c r="R9101" s="75" t="str">
        <f>IF($O9101&lt;Assumptions!$B$17,"A",IF($O9101&lt;Assumptions!$B$18,"B",IF($O9101&lt;Assumptions!$B$19,"C",IF($O9101&lt;Assumptions!$B$20,"D","E"))))</f>
        <v>B</v>
      </c>
      <c r="S9101" s="75">
        <f t="shared" si="285"/>
        <v>0</v>
      </c>
    </row>
    <row r="9102" spans="1:19" ht="17.399999999999999" x14ac:dyDescent="0.3">
      <c r="A9102" s="39" t="s">
        <v>1354</v>
      </c>
      <c r="B9102" s="39" t="s">
        <v>74</v>
      </c>
      <c r="C9102" s="39" t="s">
        <v>144</v>
      </c>
      <c r="D9102" s="39" t="s">
        <v>26</v>
      </c>
      <c r="E9102" s="70" t="s">
        <v>35</v>
      </c>
      <c r="F9102" s="70" t="s">
        <v>28</v>
      </c>
      <c r="G9102" s="78">
        <v>45418</v>
      </c>
      <c r="H9102" s="78">
        <v>45839</v>
      </c>
      <c r="I9102" s="69">
        <v>8351727.6600000001</v>
      </c>
      <c r="J9102" s="70">
        <v>0</v>
      </c>
      <c r="K9102" s="71">
        <v>1.0649999999999999</v>
      </c>
      <c r="L9102" s="70">
        <v>0</v>
      </c>
      <c r="M9102" s="71">
        <v>0.91</v>
      </c>
      <c r="N9102" s="72"/>
      <c r="O9102" s="73">
        <f>MIN(1,MAX(0,(1/(1+EXP(-(Assumptions!$B$5 + Assumptions!$B$6*$N9102))))*Assumptions!$B$3))</f>
        <v>3.9165722796764356E-2</v>
      </c>
      <c r="P9102" s="73">
        <f>VLOOKUP($F9102,Assumptions!$A$23:$B$27,2,FALSE)*Assumptions!$B$4</f>
        <v>0.35</v>
      </c>
      <c r="Q9102" s="74">
        <f t="shared" si="284"/>
        <v>114485.50764197028</v>
      </c>
      <c r="R9102" s="75" t="str">
        <f>IF($O9102&lt;Assumptions!$B$17,"A",IF($O9102&lt;Assumptions!$B$18,"B",IF($O9102&lt;Assumptions!$B$19,"C",IF($O9102&lt;Assumptions!$B$20,"D","E"))))</f>
        <v>B</v>
      </c>
      <c r="S9102" s="75">
        <f t="shared" si="285"/>
        <v>0</v>
      </c>
    </row>
    <row r="9103" spans="1:19" ht="17.399999999999999" x14ac:dyDescent="0.3">
      <c r="A9103" s="39" t="s">
        <v>1354</v>
      </c>
      <c r="B9103" s="39" t="s">
        <v>74</v>
      </c>
      <c r="C9103" s="39" t="s">
        <v>144</v>
      </c>
      <c r="D9103" s="39" t="s">
        <v>26</v>
      </c>
      <c r="E9103" s="70" t="s">
        <v>35</v>
      </c>
      <c r="F9103" s="70" t="s">
        <v>28</v>
      </c>
      <c r="G9103" s="78">
        <v>45418</v>
      </c>
      <c r="H9103" s="78">
        <v>45870</v>
      </c>
      <c r="I9103" s="69">
        <v>8131412.71</v>
      </c>
      <c r="J9103" s="70">
        <v>0</v>
      </c>
      <c r="K9103" s="71">
        <v>1</v>
      </c>
      <c r="L9103" s="70">
        <v>0</v>
      </c>
      <c r="M9103" s="71">
        <v>0.91</v>
      </c>
      <c r="N9103" s="72"/>
      <c r="O9103" s="73">
        <f>MIN(1,MAX(0,(1/(1+EXP(-(Assumptions!$B$5 + Assumptions!$B$6*$N9103))))*Assumptions!$B$3))</f>
        <v>3.9165722796764356E-2</v>
      </c>
      <c r="P9103" s="73">
        <f>VLOOKUP($F9103,Assumptions!$A$23:$B$27,2,FALSE)*Assumptions!$B$4</f>
        <v>0.35</v>
      </c>
      <c r="Q9103" s="74">
        <f t="shared" si="284"/>
        <v>111465.42965108124</v>
      </c>
      <c r="R9103" s="75" t="str">
        <f>IF($O9103&lt;Assumptions!$B$17,"A",IF($O9103&lt;Assumptions!$B$18,"B",IF($O9103&lt;Assumptions!$B$19,"C",IF($O9103&lt;Assumptions!$B$20,"D","E"))))</f>
        <v>B</v>
      </c>
      <c r="S9103" s="75">
        <f t="shared" si="285"/>
        <v>0</v>
      </c>
    </row>
    <row r="9104" spans="1:19" ht="17.399999999999999" x14ac:dyDescent="0.3">
      <c r="A9104" s="39" t="s">
        <v>1354</v>
      </c>
      <c r="B9104" s="39" t="s">
        <v>74</v>
      </c>
      <c r="C9104" s="39" t="s">
        <v>144</v>
      </c>
      <c r="D9104" s="39" t="s">
        <v>26</v>
      </c>
      <c r="E9104" s="70" t="s">
        <v>35</v>
      </c>
      <c r="F9104" s="70" t="s">
        <v>28</v>
      </c>
      <c r="G9104" s="78">
        <v>45418</v>
      </c>
      <c r="H9104" s="78">
        <v>45901</v>
      </c>
      <c r="I9104" s="69">
        <v>7942405.4000000004</v>
      </c>
      <c r="J9104" s="70">
        <v>0</v>
      </c>
      <c r="K9104" s="71">
        <v>0.995</v>
      </c>
      <c r="L9104" s="70">
        <v>0</v>
      </c>
      <c r="M9104" s="71">
        <v>0.91</v>
      </c>
      <c r="N9104" s="72"/>
      <c r="O9104" s="73">
        <f>MIN(1,MAX(0,(1/(1+EXP(-(Assumptions!$B$5 + Assumptions!$B$6*$N9104))))*Assumptions!$B$3))</f>
        <v>3.9165722796764356E-2</v>
      </c>
      <c r="P9104" s="73">
        <f>VLOOKUP($F9104,Assumptions!$A$23:$B$27,2,FALSE)*Assumptions!$B$4</f>
        <v>0.35</v>
      </c>
      <c r="Q9104" s="74">
        <f t="shared" si="284"/>
        <v>108874.51688257352</v>
      </c>
      <c r="R9104" s="75" t="str">
        <f>IF($O9104&lt;Assumptions!$B$17,"A",IF($O9104&lt;Assumptions!$B$18,"B",IF($O9104&lt;Assumptions!$B$19,"C",IF($O9104&lt;Assumptions!$B$20,"D","E"))))</f>
        <v>B</v>
      </c>
      <c r="S9104" s="75">
        <f t="shared" si="285"/>
        <v>0</v>
      </c>
    </row>
    <row r="9105" spans="1:19" ht="17.399999999999999" x14ac:dyDescent="0.3">
      <c r="A9105" s="39" t="s">
        <v>1354</v>
      </c>
      <c r="B9105" s="39" t="s">
        <v>74</v>
      </c>
      <c r="C9105" s="39" t="s">
        <v>144</v>
      </c>
      <c r="D9105" s="39" t="s">
        <v>26</v>
      </c>
      <c r="E9105" s="70" t="s">
        <v>35</v>
      </c>
      <c r="F9105" s="70" t="s">
        <v>28</v>
      </c>
      <c r="G9105" s="78">
        <v>45418</v>
      </c>
      <c r="H9105" s="78">
        <v>45931</v>
      </c>
      <c r="I9105" s="69">
        <v>7744158.1900000004</v>
      </c>
      <c r="J9105" s="70">
        <v>0</v>
      </c>
      <c r="K9105" s="71">
        <v>0.98099999999999998</v>
      </c>
      <c r="L9105" s="70">
        <v>0</v>
      </c>
      <c r="M9105" s="71">
        <v>0.91</v>
      </c>
      <c r="N9105" s="72"/>
      <c r="O9105" s="73">
        <f>MIN(1,MAX(0,(1/(1+EXP(-(Assumptions!$B$5 + Assumptions!$B$6*$N9105))))*Assumptions!$B$3))</f>
        <v>3.9165722796764356E-2</v>
      </c>
      <c r="P9105" s="73">
        <f>VLOOKUP($F9105,Assumptions!$A$23:$B$27,2,FALSE)*Assumptions!$B$4</f>
        <v>0.35</v>
      </c>
      <c r="Q9105" s="74">
        <f t="shared" si="284"/>
        <v>106156.94353734133</v>
      </c>
      <c r="R9105" s="75" t="str">
        <f>IF($O9105&lt;Assumptions!$B$17,"A",IF($O9105&lt;Assumptions!$B$18,"B",IF($O9105&lt;Assumptions!$B$19,"C",IF($O9105&lt;Assumptions!$B$20,"D","E"))))</f>
        <v>B</v>
      </c>
      <c r="S9105" s="75">
        <f t="shared" si="285"/>
        <v>0</v>
      </c>
    </row>
    <row r="9106" spans="1:19" ht="17.399999999999999" x14ac:dyDescent="0.3">
      <c r="A9106" s="39" t="s">
        <v>1354</v>
      </c>
      <c r="B9106" s="39" t="s">
        <v>74</v>
      </c>
      <c r="C9106" s="39" t="s">
        <v>144</v>
      </c>
      <c r="D9106" s="39" t="s">
        <v>26</v>
      </c>
      <c r="E9106" s="70" t="s">
        <v>35</v>
      </c>
      <c r="F9106" s="70" t="s">
        <v>28</v>
      </c>
      <c r="G9106" s="78">
        <v>45418</v>
      </c>
      <c r="H9106" s="78">
        <v>45962</v>
      </c>
      <c r="I9106" s="69">
        <v>7530822.1200000001</v>
      </c>
      <c r="J9106" s="70">
        <v>0</v>
      </c>
      <c r="K9106" s="71">
        <v>1.034</v>
      </c>
      <c r="L9106" s="70">
        <v>0</v>
      </c>
      <c r="M9106" s="71">
        <v>0.91</v>
      </c>
      <c r="N9106" s="72"/>
      <c r="O9106" s="73">
        <f>MIN(1,MAX(0,(1/(1+EXP(-(Assumptions!$B$5 + Assumptions!$B$6*$N9106))))*Assumptions!$B$3))</f>
        <v>3.9165722796764356E-2</v>
      </c>
      <c r="P9106" s="73">
        <f>VLOOKUP($F9106,Assumptions!$A$23:$B$27,2,FALSE)*Assumptions!$B$4</f>
        <v>0.35</v>
      </c>
      <c r="Q9106" s="74">
        <f t="shared" si="284"/>
        <v>103232.53205428144</v>
      </c>
      <c r="R9106" s="75" t="str">
        <f>IF($O9106&lt;Assumptions!$B$17,"A",IF($O9106&lt;Assumptions!$B$18,"B",IF($O9106&lt;Assumptions!$B$19,"C",IF($O9106&lt;Assumptions!$B$20,"D","E"))))</f>
        <v>B</v>
      </c>
      <c r="S9106" s="75">
        <f t="shared" si="285"/>
        <v>0</v>
      </c>
    </row>
    <row r="9107" spans="1:19" ht="17.399999999999999" x14ac:dyDescent="0.3">
      <c r="A9107" s="39" t="s">
        <v>1354</v>
      </c>
      <c r="B9107" s="39" t="s">
        <v>74</v>
      </c>
      <c r="C9107" s="39" t="s">
        <v>144</v>
      </c>
      <c r="D9107" s="39" t="s">
        <v>26</v>
      </c>
      <c r="E9107" s="70" t="s">
        <v>35</v>
      </c>
      <c r="F9107" s="70" t="s">
        <v>28</v>
      </c>
      <c r="G9107" s="78">
        <v>45418</v>
      </c>
      <c r="H9107" s="78">
        <v>45992</v>
      </c>
      <c r="I9107" s="69">
        <v>7363738.3600000003</v>
      </c>
      <c r="J9107" s="70">
        <v>0</v>
      </c>
      <c r="K9107" s="71">
        <v>1.123</v>
      </c>
      <c r="L9107" s="70">
        <v>0</v>
      </c>
      <c r="M9107" s="71">
        <v>0.91</v>
      </c>
      <c r="N9107" s="72"/>
      <c r="O9107" s="73">
        <f>MIN(1,MAX(0,(1/(1+EXP(-(Assumptions!$B$5 + Assumptions!$B$6*$N9107))))*Assumptions!$B$3))</f>
        <v>3.9165722796764356E-2</v>
      </c>
      <c r="P9107" s="73">
        <f>VLOOKUP($F9107,Assumptions!$A$23:$B$27,2,FALSE)*Assumptions!$B$4</f>
        <v>0.35</v>
      </c>
      <c r="Q9107" s="74">
        <f t="shared" si="284"/>
        <v>100942.14737448105</v>
      </c>
      <c r="R9107" s="75" t="str">
        <f>IF($O9107&lt;Assumptions!$B$17,"A",IF($O9107&lt;Assumptions!$B$18,"B",IF($O9107&lt;Assumptions!$B$19,"C",IF($O9107&lt;Assumptions!$B$20,"D","E"))))</f>
        <v>B</v>
      </c>
      <c r="S9107" s="75">
        <f t="shared" si="285"/>
        <v>0</v>
      </c>
    </row>
    <row r="9108" spans="1:19" ht="17.399999999999999" x14ac:dyDescent="0.3">
      <c r="A9108" s="39" t="s">
        <v>1355</v>
      </c>
      <c r="B9108" s="39" t="s">
        <v>87</v>
      </c>
      <c r="C9108" s="39" t="s">
        <v>135</v>
      </c>
      <c r="D9108" s="39" t="s">
        <v>45</v>
      </c>
      <c r="E9108" s="70" t="s">
        <v>39</v>
      </c>
      <c r="F9108" s="70" t="s">
        <v>32</v>
      </c>
      <c r="G9108" s="78">
        <v>45476</v>
      </c>
      <c r="H9108" s="78">
        <v>45658</v>
      </c>
      <c r="I9108" s="69">
        <v>2929420.81</v>
      </c>
      <c r="J9108" s="70">
        <v>15</v>
      </c>
      <c r="K9108" s="71">
        <v>1.083</v>
      </c>
      <c r="L9108" s="70">
        <v>0</v>
      </c>
      <c r="M9108" s="71">
        <v>0.60199999999999998</v>
      </c>
      <c r="N9108" s="72"/>
      <c r="O9108" s="73">
        <f>MIN(1,MAX(0,(1/(1+EXP(-(Assumptions!$B$5 + Assumptions!$B$6*$N9108))))*Assumptions!$B$3))</f>
        <v>3.9165722796764356E-2</v>
      </c>
      <c r="P9108" s="73">
        <f>VLOOKUP($F9108,Assumptions!$A$23:$B$27,2,FALSE)*Assumptions!$B$4</f>
        <v>0.5</v>
      </c>
      <c r="Q9108" s="74">
        <f t="shared" si="284"/>
        <v>57366.441699766452</v>
      </c>
      <c r="R9108" s="75" t="str">
        <f>IF($O9108&lt;Assumptions!$B$17,"A",IF($O9108&lt;Assumptions!$B$18,"B",IF($O9108&lt;Assumptions!$B$19,"C",IF($O9108&lt;Assumptions!$B$20,"D","E"))))</f>
        <v>B</v>
      </c>
      <c r="S9108" s="75">
        <f t="shared" si="285"/>
        <v>0</v>
      </c>
    </row>
    <row r="9109" spans="1:19" ht="17.399999999999999" x14ac:dyDescent="0.3">
      <c r="A9109" s="39" t="s">
        <v>1355</v>
      </c>
      <c r="B9109" s="39" t="s">
        <v>87</v>
      </c>
      <c r="C9109" s="39" t="s">
        <v>135</v>
      </c>
      <c r="D9109" s="39" t="s">
        <v>45</v>
      </c>
      <c r="E9109" s="70" t="s">
        <v>39</v>
      </c>
      <c r="F9109" s="70" t="s">
        <v>32</v>
      </c>
      <c r="G9109" s="78">
        <v>45476</v>
      </c>
      <c r="H9109" s="78">
        <v>45689</v>
      </c>
      <c r="I9109" s="69">
        <v>2842422.15</v>
      </c>
      <c r="J9109" s="70">
        <v>0</v>
      </c>
      <c r="K9109" s="71">
        <v>1.006</v>
      </c>
      <c r="L9109" s="70">
        <v>0</v>
      </c>
      <c r="M9109" s="71">
        <v>0.60199999999999998</v>
      </c>
      <c r="N9109" s="72"/>
      <c r="O9109" s="73">
        <f>MIN(1,MAX(0,(1/(1+EXP(-(Assumptions!$B$5 + Assumptions!$B$6*$N9109))))*Assumptions!$B$3))</f>
        <v>3.9165722796764356E-2</v>
      </c>
      <c r="P9109" s="73">
        <f>VLOOKUP($F9109,Assumptions!$A$23:$B$27,2,FALSE)*Assumptions!$B$4</f>
        <v>0.5</v>
      </c>
      <c r="Q9109" s="74">
        <f t="shared" si="284"/>
        <v>55662.758999141472</v>
      </c>
      <c r="R9109" s="75" t="str">
        <f>IF($O9109&lt;Assumptions!$B$17,"A",IF($O9109&lt;Assumptions!$B$18,"B",IF($O9109&lt;Assumptions!$B$19,"C",IF($O9109&lt;Assumptions!$B$20,"D","E"))))</f>
        <v>B</v>
      </c>
      <c r="S9109" s="75">
        <f t="shared" si="285"/>
        <v>0</v>
      </c>
    </row>
    <row r="9110" spans="1:19" ht="17.399999999999999" x14ac:dyDescent="0.3">
      <c r="A9110" s="39" t="s">
        <v>1355</v>
      </c>
      <c r="B9110" s="39" t="s">
        <v>87</v>
      </c>
      <c r="C9110" s="39" t="s">
        <v>135</v>
      </c>
      <c r="D9110" s="39" t="s">
        <v>45</v>
      </c>
      <c r="E9110" s="70" t="s">
        <v>39</v>
      </c>
      <c r="F9110" s="70" t="s">
        <v>32</v>
      </c>
      <c r="G9110" s="78">
        <v>45476</v>
      </c>
      <c r="H9110" s="78">
        <v>45717</v>
      </c>
      <c r="I9110" s="69">
        <v>2762067.47</v>
      </c>
      <c r="J9110" s="70">
        <v>65</v>
      </c>
      <c r="K9110" s="71">
        <v>0.51700000000000002</v>
      </c>
      <c r="L9110" s="70">
        <v>0</v>
      </c>
      <c r="M9110" s="71">
        <v>0.60199999999999998</v>
      </c>
      <c r="N9110" s="72"/>
      <c r="O9110" s="73">
        <f>MIN(1,MAX(0,(1/(1+EXP(-(Assumptions!$B$5 + Assumptions!$B$6*$N9110))))*Assumptions!$B$3))</f>
        <v>3.9165722796764356E-2</v>
      </c>
      <c r="P9110" s="73">
        <f>VLOOKUP($F9110,Assumptions!$A$23:$B$27,2,FALSE)*Assumptions!$B$4</f>
        <v>0.5</v>
      </c>
      <c r="Q9110" s="74">
        <f t="shared" si="284"/>
        <v>54089.18443799013</v>
      </c>
      <c r="R9110" s="75" t="str">
        <f>IF($O9110&lt;Assumptions!$B$17,"A",IF($O9110&lt;Assumptions!$B$18,"B",IF($O9110&lt;Assumptions!$B$19,"C",IF($O9110&lt;Assumptions!$B$20,"D","E"))))</f>
        <v>B</v>
      </c>
      <c r="S9110" s="75">
        <f t="shared" si="285"/>
        <v>0</v>
      </c>
    </row>
    <row r="9111" spans="1:19" ht="17.399999999999999" x14ac:dyDescent="0.3">
      <c r="A9111" s="39" t="s">
        <v>1355</v>
      </c>
      <c r="B9111" s="39" t="s">
        <v>87</v>
      </c>
      <c r="C9111" s="39" t="s">
        <v>135</v>
      </c>
      <c r="D9111" s="39" t="s">
        <v>45</v>
      </c>
      <c r="E9111" s="70" t="s">
        <v>39</v>
      </c>
      <c r="F9111" s="70" t="s">
        <v>32</v>
      </c>
      <c r="G9111" s="78">
        <v>45476</v>
      </c>
      <c r="H9111" s="78">
        <v>45748</v>
      </c>
      <c r="I9111" s="69">
        <v>2679004.92</v>
      </c>
      <c r="J9111" s="70">
        <v>35</v>
      </c>
      <c r="K9111" s="71">
        <v>0.85299999999999998</v>
      </c>
      <c r="L9111" s="70">
        <v>0</v>
      </c>
      <c r="M9111" s="71">
        <v>0.60199999999999998</v>
      </c>
      <c r="N9111" s="72"/>
      <c r="O9111" s="73">
        <f>MIN(1,MAX(0,(1/(1+EXP(-(Assumptions!$B$5 + Assumptions!$B$6*$N9111))))*Assumptions!$B$3))</f>
        <v>3.9165722796764356E-2</v>
      </c>
      <c r="P9111" s="73">
        <f>VLOOKUP($F9111,Assumptions!$A$23:$B$27,2,FALSE)*Assumptions!$B$4</f>
        <v>0.5</v>
      </c>
      <c r="Q9111" s="74">
        <f t="shared" si="284"/>
        <v>52462.582033943931</v>
      </c>
      <c r="R9111" s="75" t="str">
        <f>IF($O9111&lt;Assumptions!$B$17,"A",IF($O9111&lt;Assumptions!$B$18,"B",IF($O9111&lt;Assumptions!$B$19,"C",IF($O9111&lt;Assumptions!$B$20,"D","E"))))</f>
        <v>B</v>
      </c>
      <c r="S9111" s="75">
        <f t="shared" si="285"/>
        <v>0</v>
      </c>
    </row>
    <row r="9112" spans="1:19" ht="17.399999999999999" x14ac:dyDescent="0.3">
      <c r="A9112" s="39" t="s">
        <v>1355</v>
      </c>
      <c r="B9112" s="39" t="s">
        <v>87</v>
      </c>
      <c r="C9112" s="39" t="s">
        <v>135</v>
      </c>
      <c r="D9112" s="39" t="s">
        <v>45</v>
      </c>
      <c r="E9112" s="70" t="s">
        <v>39</v>
      </c>
      <c r="F9112" s="70" t="s">
        <v>32</v>
      </c>
      <c r="G9112" s="78">
        <v>45476</v>
      </c>
      <c r="H9112" s="78">
        <v>45778</v>
      </c>
      <c r="I9112" s="69">
        <v>2608805.17</v>
      </c>
      <c r="J9112" s="70">
        <v>95</v>
      </c>
      <c r="K9112" s="71">
        <v>0.47199999999999998</v>
      </c>
      <c r="L9112" s="70">
        <v>1</v>
      </c>
      <c r="M9112" s="71">
        <v>0.60199999999999998</v>
      </c>
      <c r="N9112" s="72"/>
      <c r="O9112" s="73">
        <f>MIN(1,MAX(0,(1/(1+EXP(-(Assumptions!$B$5 + Assumptions!$B$6*$N9112))))*Assumptions!$B$3))</f>
        <v>3.9165722796764356E-2</v>
      </c>
      <c r="P9112" s="73">
        <f>VLOOKUP($F9112,Assumptions!$A$23:$B$27,2,FALSE)*Assumptions!$B$4</f>
        <v>0.5</v>
      </c>
      <c r="Q9112" s="74">
        <f t="shared" si="284"/>
        <v>51087.870059492852</v>
      </c>
      <c r="R9112" s="75" t="str">
        <f>IF($O9112&lt;Assumptions!$B$17,"A",IF($O9112&lt;Assumptions!$B$18,"B",IF($O9112&lt;Assumptions!$B$19,"C",IF($O9112&lt;Assumptions!$B$20,"D","E"))))</f>
        <v>B</v>
      </c>
      <c r="S9112" s="75">
        <f t="shared" si="285"/>
        <v>0</v>
      </c>
    </row>
    <row r="9113" spans="1:19" ht="17.399999999999999" x14ac:dyDescent="0.3">
      <c r="A9113" s="39" t="s">
        <v>1355</v>
      </c>
      <c r="B9113" s="39" t="s">
        <v>87</v>
      </c>
      <c r="C9113" s="39" t="s">
        <v>135</v>
      </c>
      <c r="D9113" s="39" t="s">
        <v>45</v>
      </c>
      <c r="E9113" s="70" t="s">
        <v>39</v>
      </c>
      <c r="F9113" s="70" t="s">
        <v>32</v>
      </c>
      <c r="G9113" s="78">
        <v>45476</v>
      </c>
      <c r="H9113" s="78">
        <v>45809</v>
      </c>
      <c r="I9113" s="69">
        <v>2533707.13</v>
      </c>
      <c r="J9113" s="70">
        <v>0</v>
      </c>
      <c r="K9113" s="71">
        <v>0.98099999999999998</v>
      </c>
      <c r="L9113" s="70">
        <v>1</v>
      </c>
      <c r="M9113" s="71">
        <v>0.60199999999999998</v>
      </c>
      <c r="N9113" s="72"/>
      <c r="O9113" s="73">
        <f>MIN(1,MAX(0,(1/(1+EXP(-(Assumptions!$B$5 + Assumptions!$B$6*$N9113))))*Assumptions!$B$3))</f>
        <v>3.9165722796764356E-2</v>
      </c>
      <c r="P9113" s="73">
        <f>VLOOKUP($F9113,Assumptions!$A$23:$B$27,2,FALSE)*Assumptions!$B$4</f>
        <v>0.5</v>
      </c>
      <c r="Q9113" s="74">
        <f t="shared" si="284"/>
        <v>49617.235550882695</v>
      </c>
      <c r="R9113" s="75" t="str">
        <f>IF($O9113&lt;Assumptions!$B$17,"A",IF($O9113&lt;Assumptions!$B$18,"B",IF($O9113&lt;Assumptions!$B$19,"C",IF($O9113&lt;Assumptions!$B$20,"D","E"))))</f>
        <v>B</v>
      </c>
      <c r="S9113" s="75">
        <f t="shared" si="285"/>
        <v>0</v>
      </c>
    </row>
    <row r="9114" spans="1:19" ht="17.399999999999999" x14ac:dyDescent="0.3">
      <c r="A9114" s="39" t="s">
        <v>1355</v>
      </c>
      <c r="B9114" s="39" t="s">
        <v>87</v>
      </c>
      <c r="C9114" s="39" t="s">
        <v>135</v>
      </c>
      <c r="D9114" s="39" t="s">
        <v>45</v>
      </c>
      <c r="E9114" s="70" t="s">
        <v>39</v>
      </c>
      <c r="F9114" s="70" t="s">
        <v>32</v>
      </c>
      <c r="G9114" s="78">
        <v>45476</v>
      </c>
      <c r="H9114" s="78">
        <v>45839</v>
      </c>
      <c r="I9114" s="69">
        <v>2464952.56</v>
      </c>
      <c r="J9114" s="70">
        <v>0</v>
      </c>
      <c r="K9114" s="71">
        <v>1.032</v>
      </c>
      <c r="L9114" s="70">
        <v>1</v>
      </c>
      <c r="M9114" s="71">
        <v>0.60199999999999998</v>
      </c>
      <c r="N9114" s="72"/>
      <c r="O9114" s="73">
        <f>MIN(1,MAX(0,(1/(1+EXP(-(Assumptions!$B$5 + Assumptions!$B$6*$N9114))))*Assumptions!$B$3))</f>
        <v>3.9165722796764356E-2</v>
      </c>
      <c r="P9114" s="73">
        <f>VLOOKUP($F9114,Assumptions!$A$23:$B$27,2,FALSE)*Assumptions!$B$4</f>
        <v>0.5</v>
      </c>
      <c r="Q9114" s="74">
        <f t="shared" si="284"/>
        <v>48270.82433606733</v>
      </c>
      <c r="R9114" s="75" t="str">
        <f>IF($O9114&lt;Assumptions!$B$17,"A",IF($O9114&lt;Assumptions!$B$18,"B",IF($O9114&lt;Assumptions!$B$19,"C",IF($O9114&lt;Assumptions!$B$20,"D","E"))))</f>
        <v>B</v>
      </c>
      <c r="S9114" s="75">
        <f t="shared" si="285"/>
        <v>0</v>
      </c>
    </row>
    <row r="9115" spans="1:19" ht="17.399999999999999" x14ac:dyDescent="0.3">
      <c r="A9115" s="39" t="s">
        <v>1355</v>
      </c>
      <c r="B9115" s="39" t="s">
        <v>87</v>
      </c>
      <c r="C9115" s="39" t="s">
        <v>135</v>
      </c>
      <c r="D9115" s="39" t="s">
        <v>45</v>
      </c>
      <c r="E9115" s="70" t="s">
        <v>39</v>
      </c>
      <c r="F9115" s="70" t="s">
        <v>32</v>
      </c>
      <c r="G9115" s="78">
        <v>45476</v>
      </c>
      <c r="H9115" s="78">
        <v>45870</v>
      </c>
      <c r="I9115" s="69">
        <v>2384204.4700000002</v>
      </c>
      <c r="J9115" s="70">
        <v>0</v>
      </c>
      <c r="K9115" s="71">
        <v>1.0229999999999999</v>
      </c>
      <c r="L9115" s="70">
        <v>1</v>
      </c>
      <c r="M9115" s="71">
        <v>0.60199999999999998</v>
      </c>
      <c r="N9115" s="72"/>
      <c r="O9115" s="73">
        <f>MIN(1,MAX(0,(1/(1+EXP(-(Assumptions!$B$5 + Assumptions!$B$6*$N9115))))*Assumptions!$B$3))</f>
        <v>3.9165722796764356E-2</v>
      </c>
      <c r="P9115" s="73">
        <f>VLOOKUP($F9115,Assumptions!$A$23:$B$27,2,FALSE)*Assumptions!$B$4</f>
        <v>0.5</v>
      </c>
      <c r="Q9115" s="74">
        <f t="shared" si="284"/>
        <v>46689.545681413241</v>
      </c>
      <c r="R9115" s="75" t="str">
        <f>IF($O9115&lt;Assumptions!$B$17,"A",IF($O9115&lt;Assumptions!$B$18,"B",IF($O9115&lt;Assumptions!$B$19,"C",IF($O9115&lt;Assumptions!$B$20,"D","E"))))</f>
        <v>B</v>
      </c>
      <c r="S9115" s="75">
        <f t="shared" si="285"/>
        <v>0</v>
      </c>
    </row>
    <row r="9116" spans="1:19" ht="17.399999999999999" x14ac:dyDescent="0.3">
      <c r="A9116" s="39" t="s">
        <v>1355</v>
      </c>
      <c r="B9116" s="39" t="s">
        <v>87</v>
      </c>
      <c r="C9116" s="39" t="s">
        <v>135</v>
      </c>
      <c r="D9116" s="39" t="s">
        <v>45</v>
      </c>
      <c r="E9116" s="70" t="s">
        <v>39</v>
      </c>
      <c r="F9116" s="70" t="s">
        <v>32</v>
      </c>
      <c r="G9116" s="78">
        <v>45476</v>
      </c>
      <c r="H9116" s="78">
        <v>45901</v>
      </c>
      <c r="I9116" s="69">
        <v>2317441.29</v>
      </c>
      <c r="J9116" s="70">
        <v>0</v>
      </c>
      <c r="K9116" s="71">
        <v>1.016</v>
      </c>
      <c r="L9116" s="70">
        <v>1</v>
      </c>
      <c r="M9116" s="71">
        <v>0.60199999999999998</v>
      </c>
      <c r="N9116" s="72"/>
      <c r="O9116" s="73">
        <f>MIN(1,MAX(0,(1/(1+EXP(-(Assumptions!$B$5 + Assumptions!$B$6*$N9116))))*Assumptions!$B$3))</f>
        <v>3.9165722796764356E-2</v>
      </c>
      <c r="P9116" s="73">
        <f>VLOOKUP($F9116,Assumptions!$A$23:$B$27,2,FALSE)*Assumptions!$B$4</f>
        <v>0.5</v>
      </c>
      <c r="Q9116" s="74">
        <f t="shared" si="284"/>
        <v>45382.131580957997</v>
      </c>
      <c r="R9116" s="75" t="str">
        <f>IF($O9116&lt;Assumptions!$B$17,"A",IF($O9116&lt;Assumptions!$B$18,"B",IF($O9116&lt;Assumptions!$B$19,"C",IF($O9116&lt;Assumptions!$B$20,"D","E"))))</f>
        <v>B</v>
      </c>
      <c r="S9116" s="75">
        <f t="shared" si="285"/>
        <v>0</v>
      </c>
    </row>
    <row r="9117" spans="1:19" ht="17.399999999999999" x14ac:dyDescent="0.3">
      <c r="A9117" s="39" t="s">
        <v>1355</v>
      </c>
      <c r="B9117" s="39" t="s">
        <v>87</v>
      </c>
      <c r="C9117" s="39" t="s">
        <v>135</v>
      </c>
      <c r="D9117" s="39" t="s">
        <v>45</v>
      </c>
      <c r="E9117" s="70" t="s">
        <v>39</v>
      </c>
      <c r="F9117" s="70" t="s">
        <v>32</v>
      </c>
      <c r="G9117" s="78">
        <v>45476</v>
      </c>
      <c r="H9117" s="78">
        <v>45931</v>
      </c>
      <c r="I9117" s="69">
        <v>2317441.29</v>
      </c>
      <c r="J9117" s="70">
        <v>220</v>
      </c>
      <c r="K9117" s="71">
        <v>9.8000000000000004E-2</v>
      </c>
      <c r="L9117" s="70">
        <v>1</v>
      </c>
      <c r="M9117" s="71">
        <v>0.60199999999999998</v>
      </c>
      <c r="N9117" s="72"/>
      <c r="O9117" s="73">
        <f>MIN(1,MAX(0,(1/(1+EXP(-(Assumptions!$B$5 + Assumptions!$B$6*$N9117))))*Assumptions!$B$3))</f>
        <v>3.9165722796764356E-2</v>
      </c>
      <c r="P9117" s="73">
        <f>VLOOKUP($F9117,Assumptions!$A$23:$B$27,2,FALSE)*Assumptions!$B$4</f>
        <v>0.5</v>
      </c>
      <c r="Q9117" s="74">
        <f t="shared" si="284"/>
        <v>45382.131580957997</v>
      </c>
      <c r="R9117" s="75" t="str">
        <f>IF($O9117&lt;Assumptions!$B$17,"A",IF($O9117&lt;Assumptions!$B$18,"B",IF($O9117&lt;Assumptions!$B$19,"C",IF($O9117&lt;Assumptions!$B$20,"D","E"))))</f>
        <v>B</v>
      </c>
      <c r="S9117" s="75">
        <f t="shared" si="285"/>
        <v>1</v>
      </c>
    </row>
    <row r="9118" spans="1:19" ht="17.399999999999999" x14ac:dyDescent="0.3">
      <c r="A9118" s="39" t="s">
        <v>1355</v>
      </c>
      <c r="B9118" s="39" t="s">
        <v>87</v>
      </c>
      <c r="C9118" s="39" t="s">
        <v>135</v>
      </c>
      <c r="D9118" s="39" t="s">
        <v>45</v>
      </c>
      <c r="E9118" s="70" t="s">
        <v>39</v>
      </c>
      <c r="F9118" s="70" t="s">
        <v>32</v>
      </c>
      <c r="G9118" s="78">
        <v>45476</v>
      </c>
      <c r="H9118" s="78">
        <v>45962</v>
      </c>
      <c r="I9118" s="69">
        <v>2317441.29</v>
      </c>
      <c r="J9118" s="70">
        <v>999</v>
      </c>
      <c r="K9118" s="71">
        <v>0.17100000000000001</v>
      </c>
      <c r="L9118" s="70">
        <v>1</v>
      </c>
      <c r="M9118" s="71">
        <v>0.60199999999999998</v>
      </c>
      <c r="N9118" s="72"/>
      <c r="O9118" s="73">
        <f>MIN(1,MAX(0,(1/(1+EXP(-(Assumptions!$B$5 + Assumptions!$B$6*$N9118))))*Assumptions!$B$3))</f>
        <v>3.9165722796764356E-2</v>
      </c>
      <c r="P9118" s="73">
        <f>VLOOKUP($F9118,Assumptions!$A$23:$B$27,2,FALSE)*Assumptions!$B$4</f>
        <v>0.5</v>
      </c>
      <c r="Q9118" s="74">
        <f t="shared" si="284"/>
        <v>45382.131580957997</v>
      </c>
      <c r="R9118" s="75" t="str">
        <f>IF($O9118&lt;Assumptions!$B$17,"A",IF($O9118&lt;Assumptions!$B$18,"B",IF($O9118&lt;Assumptions!$B$19,"C",IF($O9118&lt;Assumptions!$B$20,"D","E"))))</f>
        <v>B</v>
      </c>
      <c r="S9118" s="75">
        <f t="shared" si="285"/>
        <v>1</v>
      </c>
    </row>
    <row r="9119" spans="1:19" ht="17.399999999999999" x14ac:dyDescent="0.3">
      <c r="A9119" s="39" t="s">
        <v>1355</v>
      </c>
      <c r="B9119" s="39" t="s">
        <v>87</v>
      </c>
      <c r="C9119" s="39" t="s">
        <v>135</v>
      </c>
      <c r="D9119" s="39" t="s">
        <v>45</v>
      </c>
      <c r="E9119" s="70" t="s">
        <v>39</v>
      </c>
      <c r="F9119" s="70" t="s">
        <v>32</v>
      </c>
      <c r="G9119" s="78">
        <v>45476</v>
      </c>
      <c r="H9119" s="78">
        <v>45992</v>
      </c>
      <c r="I9119" s="69">
        <v>2317441.29</v>
      </c>
      <c r="J9119" s="70">
        <v>999</v>
      </c>
      <c r="K9119" s="71">
        <v>0.17899999999999999</v>
      </c>
      <c r="L9119" s="70">
        <v>1</v>
      </c>
      <c r="M9119" s="71">
        <v>0.60199999999999998</v>
      </c>
      <c r="N9119" s="72"/>
      <c r="O9119" s="73">
        <f>MIN(1,MAX(0,(1/(1+EXP(-(Assumptions!$B$5 + Assumptions!$B$6*$N9119))))*Assumptions!$B$3))</f>
        <v>3.9165722796764356E-2</v>
      </c>
      <c r="P9119" s="73">
        <f>VLOOKUP($F9119,Assumptions!$A$23:$B$27,2,FALSE)*Assumptions!$B$4</f>
        <v>0.5</v>
      </c>
      <c r="Q9119" s="74">
        <f t="shared" si="284"/>
        <v>45382.131580957997</v>
      </c>
      <c r="R9119" s="75" t="str">
        <f>IF($O9119&lt;Assumptions!$B$17,"A",IF($O9119&lt;Assumptions!$B$18,"B",IF($O9119&lt;Assumptions!$B$19,"C",IF($O9119&lt;Assumptions!$B$20,"D","E"))))</f>
        <v>B</v>
      </c>
      <c r="S9119" s="75">
        <f t="shared" si="285"/>
        <v>1</v>
      </c>
    </row>
    <row r="9120" spans="1:19" ht="17.399999999999999" x14ac:dyDescent="0.3">
      <c r="A9120" s="39" t="s">
        <v>1356</v>
      </c>
      <c r="B9120" s="39" t="s">
        <v>85</v>
      </c>
      <c r="C9120" s="39" t="s">
        <v>135</v>
      </c>
      <c r="D9120" s="39" t="s">
        <v>26</v>
      </c>
      <c r="E9120" s="70" t="s">
        <v>23</v>
      </c>
      <c r="F9120" s="70" t="s">
        <v>40</v>
      </c>
      <c r="G9120" s="78">
        <v>44643</v>
      </c>
      <c r="H9120" s="78">
        <v>45658</v>
      </c>
      <c r="I9120" s="69">
        <v>2962963.72</v>
      </c>
      <c r="J9120" s="70">
        <v>0</v>
      </c>
      <c r="K9120" s="71">
        <v>1.0529999999999999</v>
      </c>
      <c r="L9120" s="70">
        <v>0</v>
      </c>
      <c r="M9120" s="71">
        <v>1.0760000000000001</v>
      </c>
      <c r="N9120" s="72"/>
      <c r="O9120" s="73">
        <f>MIN(1,MAX(0,(1/(1+EXP(-(Assumptions!$B$5 + Assumptions!$B$6*$N9120))))*Assumptions!$B$3))</f>
        <v>3.9165722796764356E-2</v>
      </c>
      <c r="P9120" s="73">
        <f>VLOOKUP($F9120,Assumptions!$A$23:$B$27,2,FALSE)*Assumptions!$B$4</f>
        <v>0.7</v>
      </c>
      <c r="Q9120" s="74">
        <f t="shared" si="284"/>
        <v>81232.631000072812</v>
      </c>
      <c r="R9120" s="75" t="str">
        <f>IF($O9120&lt;Assumptions!$B$17,"A",IF($O9120&lt;Assumptions!$B$18,"B",IF($O9120&lt;Assumptions!$B$19,"C",IF($O9120&lt;Assumptions!$B$20,"D","E"))))</f>
        <v>B</v>
      </c>
      <c r="S9120" s="75">
        <f t="shared" si="285"/>
        <v>0</v>
      </c>
    </row>
    <row r="9121" spans="1:19" ht="17.399999999999999" x14ac:dyDescent="0.3">
      <c r="A9121" s="39" t="s">
        <v>1356</v>
      </c>
      <c r="B9121" s="39" t="s">
        <v>85</v>
      </c>
      <c r="C9121" s="39" t="s">
        <v>135</v>
      </c>
      <c r="D9121" s="39" t="s">
        <v>26</v>
      </c>
      <c r="E9121" s="70" t="s">
        <v>23</v>
      </c>
      <c r="F9121" s="70" t="s">
        <v>40</v>
      </c>
      <c r="G9121" s="78">
        <v>44643</v>
      </c>
      <c r="H9121" s="78">
        <v>45689</v>
      </c>
      <c r="I9121" s="69">
        <v>2868289.19</v>
      </c>
      <c r="J9121" s="70">
        <v>0</v>
      </c>
      <c r="K9121" s="71">
        <v>0.99</v>
      </c>
      <c r="L9121" s="70">
        <v>0</v>
      </c>
      <c r="M9121" s="71">
        <v>1.0760000000000001</v>
      </c>
      <c r="N9121" s="72"/>
      <c r="O9121" s="73">
        <f>MIN(1,MAX(0,(1/(1+EXP(-(Assumptions!$B$5 + Assumptions!$B$6*$N9121))))*Assumptions!$B$3))</f>
        <v>3.9165722796764356E-2</v>
      </c>
      <c r="P9121" s="73">
        <f>VLOOKUP($F9121,Assumptions!$A$23:$B$27,2,FALSE)*Assumptions!$B$4</f>
        <v>0.7</v>
      </c>
      <c r="Q9121" s="74">
        <f t="shared" si="284"/>
        <v>78637.033521547026</v>
      </c>
      <c r="R9121" s="75" t="str">
        <f>IF($O9121&lt;Assumptions!$B$17,"A",IF($O9121&lt;Assumptions!$B$18,"B",IF($O9121&lt;Assumptions!$B$19,"C",IF($O9121&lt;Assumptions!$B$20,"D","E"))))</f>
        <v>B</v>
      </c>
      <c r="S9121" s="75">
        <f t="shared" si="285"/>
        <v>0</v>
      </c>
    </row>
    <row r="9122" spans="1:19" ht="17.399999999999999" x14ac:dyDescent="0.3">
      <c r="A9122" s="39" t="s">
        <v>1356</v>
      </c>
      <c r="B9122" s="39" t="s">
        <v>85</v>
      </c>
      <c r="C9122" s="39" t="s">
        <v>135</v>
      </c>
      <c r="D9122" s="39" t="s">
        <v>26</v>
      </c>
      <c r="E9122" s="70" t="s">
        <v>23</v>
      </c>
      <c r="F9122" s="70" t="s">
        <v>40</v>
      </c>
      <c r="G9122" s="78">
        <v>44643</v>
      </c>
      <c r="H9122" s="78">
        <v>45717</v>
      </c>
      <c r="I9122" s="69">
        <v>2776105.96</v>
      </c>
      <c r="J9122" s="70">
        <v>0</v>
      </c>
      <c r="K9122" s="71">
        <v>1.091</v>
      </c>
      <c r="L9122" s="70">
        <v>0</v>
      </c>
      <c r="M9122" s="71">
        <v>1.0760000000000001</v>
      </c>
      <c r="N9122" s="72"/>
      <c r="O9122" s="73">
        <f>MIN(1,MAX(0,(1/(1+EXP(-(Assumptions!$B$5 + Assumptions!$B$6*$N9122))))*Assumptions!$B$3))</f>
        <v>3.9165722796764356E-2</v>
      </c>
      <c r="P9122" s="73">
        <f>VLOOKUP($F9122,Assumptions!$A$23:$B$27,2,FALSE)*Assumptions!$B$4</f>
        <v>0.7</v>
      </c>
      <c r="Q9122" s="74">
        <f t="shared" si="284"/>
        <v>76109.737538663772</v>
      </c>
      <c r="R9122" s="75" t="str">
        <f>IF($O9122&lt;Assumptions!$B$17,"A",IF($O9122&lt;Assumptions!$B$18,"B",IF($O9122&lt;Assumptions!$B$19,"C",IF($O9122&lt;Assumptions!$B$20,"D","E"))))</f>
        <v>B</v>
      </c>
      <c r="S9122" s="75">
        <f t="shared" si="285"/>
        <v>0</v>
      </c>
    </row>
    <row r="9123" spans="1:19" ht="17.399999999999999" x14ac:dyDescent="0.3">
      <c r="A9123" s="39" t="s">
        <v>1356</v>
      </c>
      <c r="B9123" s="39" t="s">
        <v>85</v>
      </c>
      <c r="C9123" s="39" t="s">
        <v>135</v>
      </c>
      <c r="D9123" s="39" t="s">
        <v>26</v>
      </c>
      <c r="E9123" s="70" t="s">
        <v>23</v>
      </c>
      <c r="F9123" s="70" t="s">
        <v>40</v>
      </c>
      <c r="G9123" s="78">
        <v>44643</v>
      </c>
      <c r="H9123" s="78">
        <v>45748</v>
      </c>
      <c r="I9123" s="69">
        <v>2698621.88</v>
      </c>
      <c r="J9123" s="70">
        <v>0</v>
      </c>
      <c r="K9123" s="71">
        <v>1.004</v>
      </c>
      <c r="L9123" s="70">
        <v>0</v>
      </c>
      <c r="M9123" s="71">
        <v>1.0760000000000001</v>
      </c>
      <c r="N9123" s="72"/>
      <c r="O9123" s="73">
        <f>MIN(1,MAX(0,(1/(1+EXP(-(Assumptions!$B$5 + Assumptions!$B$6*$N9123))))*Assumptions!$B$3))</f>
        <v>3.9165722796764356E-2</v>
      </c>
      <c r="P9123" s="73">
        <f>VLOOKUP($F9123,Assumptions!$A$23:$B$27,2,FALSE)*Assumptions!$B$4</f>
        <v>0.7</v>
      </c>
      <c r="Q9123" s="74">
        <f t="shared" si="284"/>
        <v>73985.433539754144</v>
      </c>
      <c r="R9123" s="75" t="str">
        <f>IF($O9123&lt;Assumptions!$B$17,"A",IF($O9123&lt;Assumptions!$B$18,"B",IF($O9123&lt;Assumptions!$B$19,"C",IF($O9123&lt;Assumptions!$B$20,"D","E"))))</f>
        <v>B</v>
      </c>
      <c r="S9123" s="75">
        <f t="shared" si="285"/>
        <v>0</v>
      </c>
    </row>
    <row r="9124" spans="1:19" ht="17.399999999999999" x14ac:dyDescent="0.3">
      <c r="A9124" s="39" t="s">
        <v>1356</v>
      </c>
      <c r="B9124" s="39" t="s">
        <v>85</v>
      </c>
      <c r="C9124" s="39" t="s">
        <v>135</v>
      </c>
      <c r="D9124" s="39" t="s">
        <v>26</v>
      </c>
      <c r="E9124" s="70" t="s">
        <v>23</v>
      </c>
      <c r="F9124" s="70" t="s">
        <v>40</v>
      </c>
      <c r="G9124" s="78">
        <v>44643</v>
      </c>
      <c r="H9124" s="78">
        <v>45778</v>
      </c>
      <c r="I9124" s="69">
        <v>2622975.66</v>
      </c>
      <c r="J9124" s="70">
        <v>0</v>
      </c>
      <c r="K9124" s="71">
        <v>0.97499999999999998</v>
      </c>
      <c r="L9124" s="70">
        <v>0</v>
      </c>
      <c r="M9124" s="71">
        <v>1.0760000000000001</v>
      </c>
      <c r="N9124" s="72"/>
      <c r="O9124" s="73">
        <f>MIN(1,MAX(0,(1/(1+EXP(-(Assumptions!$B$5 + Assumptions!$B$6*$N9124))))*Assumptions!$B$3))</f>
        <v>3.9165722796764356E-2</v>
      </c>
      <c r="P9124" s="73">
        <f>VLOOKUP($F9124,Assumptions!$A$23:$B$27,2,FALSE)*Assumptions!$B$4</f>
        <v>0.7</v>
      </c>
      <c r="Q9124" s="74">
        <f t="shared" si="284"/>
        <v>71911.516321554023</v>
      </c>
      <c r="R9124" s="75" t="str">
        <f>IF($O9124&lt;Assumptions!$B$17,"A",IF($O9124&lt;Assumptions!$B$18,"B",IF($O9124&lt;Assumptions!$B$19,"C",IF($O9124&lt;Assumptions!$B$20,"D","E"))))</f>
        <v>B</v>
      </c>
      <c r="S9124" s="75">
        <f t="shared" si="285"/>
        <v>0</v>
      </c>
    </row>
    <row r="9125" spans="1:19" ht="17.399999999999999" x14ac:dyDescent="0.3">
      <c r="A9125" s="39" t="s">
        <v>1356</v>
      </c>
      <c r="B9125" s="39" t="s">
        <v>85</v>
      </c>
      <c r="C9125" s="39" t="s">
        <v>135</v>
      </c>
      <c r="D9125" s="39" t="s">
        <v>26</v>
      </c>
      <c r="E9125" s="70" t="s">
        <v>23</v>
      </c>
      <c r="F9125" s="70" t="s">
        <v>40</v>
      </c>
      <c r="G9125" s="78">
        <v>44643</v>
      </c>
      <c r="H9125" s="78">
        <v>45809</v>
      </c>
      <c r="I9125" s="69">
        <v>2538130.44</v>
      </c>
      <c r="J9125" s="70">
        <v>0</v>
      </c>
      <c r="K9125" s="71">
        <v>1.121</v>
      </c>
      <c r="L9125" s="70">
        <v>0</v>
      </c>
      <c r="M9125" s="71">
        <v>1.0760000000000001</v>
      </c>
      <c r="N9125" s="72"/>
      <c r="O9125" s="73">
        <f>MIN(1,MAX(0,(1/(1+EXP(-(Assumptions!$B$5 + Assumptions!$B$6*$N9125))))*Assumptions!$B$3))</f>
        <v>3.9165722796764356E-2</v>
      </c>
      <c r="P9125" s="73">
        <f>VLOOKUP($F9125,Assumptions!$A$23:$B$27,2,FALSE)*Assumptions!$B$4</f>
        <v>0.7</v>
      </c>
      <c r="Q9125" s="74">
        <f t="shared" si="284"/>
        <v>69585.399264548672</v>
      </c>
      <c r="R9125" s="75" t="str">
        <f>IF($O9125&lt;Assumptions!$B$17,"A",IF($O9125&lt;Assumptions!$B$18,"B",IF($O9125&lt;Assumptions!$B$19,"C",IF($O9125&lt;Assumptions!$B$20,"D","E"))))</f>
        <v>B</v>
      </c>
      <c r="S9125" s="75">
        <f t="shared" si="285"/>
        <v>0</v>
      </c>
    </row>
    <row r="9126" spans="1:19" ht="17.399999999999999" x14ac:dyDescent="0.3">
      <c r="A9126" s="39" t="s">
        <v>1356</v>
      </c>
      <c r="B9126" s="39" t="s">
        <v>85</v>
      </c>
      <c r="C9126" s="39" t="s">
        <v>135</v>
      </c>
      <c r="D9126" s="39" t="s">
        <v>26</v>
      </c>
      <c r="E9126" s="70" t="s">
        <v>23</v>
      </c>
      <c r="F9126" s="70" t="s">
        <v>40</v>
      </c>
      <c r="G9126" s="78">
        <v>44643</v>
      </c>
      <c r="H9126" s="78">
        <v>45839</v>
      </c>
      <c r="I9126" s="69">
        <v>2455906.08</v>
      </c>
      <c r="J9126" s="70">
        <v>0</v>
      </c>
      <c r="K9126" s="71">
        <v>0.996</v>
      </c>
      <c r="L9126" s="70">
        <v>0</v>
      </c>
      <c r="M9126" s="71">
        <v>1.0760000000000001</v>
      </c>
      <c r="N9126" s="72"/>
      <c r="O9126" s="73">
        <f>MIN(1,MAX(0,(1/(1+EXP(-(Assumptions!$B$5 + Assumptions!$B$6*$N9126))))*Assumptions!$B$3))</f>
        <v>3.9165722796764356E-2</v>
      </c>
      <c r="P9126" s="73">
        <f>VLOOKUP($F9126,Assumptions!$A$23:$B$27,2,FALSE)*Assumptions!$B$4</f>
        <v>0.7</v>
      </c>
      <c r="Q9126" s="74">
        <f t="shared" si="284"/>
        <v>67331.135720917737</v>
      </c>
      <c r="R9126" s="75" t="str">
        <f>IF($O9126&lt;Assumptions!$B$17,"A",IF($O9126&lt;Assumptions!$B$18,"B",IF($O9126&lt;Assumptions!$B$19,"C",IF($O9126&lt;Assumptions!$B$20,"D","E"))))</f>
        <v>B</v>
      </c>
      <c r="S9126" s="75">
        <f t="shared" si="285"/>
        <v>0</v>
      </c>
    </row>
    <row r="9127" spans="1:19" ht="17.399999999999999" x14ac:dyDescent="0.3">
      <c r="A9127" s="39" t="s">
        <v>1356</v>
      </c>
      <c r="B9127" s="39" t="s">
        <v>85</v>
      </c>
      <c r="C9127" s="39" t="s">
        <v>135</v>
      </c>
      <c r="D9127" s="39" t="s">
        <v>26</v>
      </c>
      <c r="E9127" s="70" t="s">
        <v>23</v>
      </c>
      <c r="F9127" s="70" t="s">
        <v>40</v>
      </c>
      <c r="G9127" s="78">
        <v>44643</v>
      </c>
      <c r="H9127" s="78">
        <v>45870</v>
      </c>
      <c r="I9127" s="69">
        <v>2377947.4700000002</v>
      </c>
      <c r="J9127" s="70">
        <v>0</v>
      </c>
      <c r="K9127" s="71">
        <v>1.143</v>
      </c>
      <c r="L9127" s="70">
        <v>0</v>
      </c>
      <c r="M9127" s="71">
        <v>1.0760000000000001</v>
      </c>
      <c r="N9127" s="72"/>
      <c r="O9127" s="73">
        <f>MIN(1,MAX(0,(1/(1+EXP(-(Assumptions!$B$5 + Assumptions!$B$6*$N9127))))*Assumptions!$B$3))</f>
        <v>3.9165722796764356E-2</v>
      </c>
      <c r="P9127" s="73">
        <f>VLOOKUP($F9127,Assumptions!$A$23:$B$27,2,FALSE)*Assumptions!$B$4</f>
        <v>0.7</v>
      </c>
      <c r="Q9127" s="74">
        <f t="shared" si="284"/>
        <v>65193.822004700989</v>
      </c>
      <c r="R9127" s="75" t="str">
        <f>IF($O9127&lt;Assumptions!$B$17,"A",IF($O9127&lt;Assumptions!$B$18,"B",IF($O9127&lt;Assumptions!$B$19,"C",IF($O9127&lt;Assumptions!$B$20,"D","E"))))</f>
        <v>B</v>
      </c>
      <c r="S9127" s="75">
        <f t="shared" si="285"/>
        <v>0</v>
      </c>
    </row>
    <row r="9128" spans="1:19" ht="17.399999999999999" x14ac:dyDescent="0.3">
      <c r="A9128" s="39" t="s">
        <v>1356</v>
      </c>
      <c r="B9128" s="39" t="s">
        <v>85</v>
      </c>
      <c r="C9128" s="39" t="s">
        <v>135</v>
      </c>
      <c r="D9128" s="39" t="s">
        <v>26</v>
      </c>
      <c r="E9128" s="70" t="s">
        <v>23</v>
      </c>
      <c r="F9128" s="70" t="s">
        <v>40</v>
      </c>
      <c r="G9128" s="78">
        <v>44643</v>
      </c>
      <c r="H9128" s="78">
        <v>45901</v>
      </c>
      <c r="I9128" s="69">
        <v>2306288.09</v>
      </c>
      <c r="J9128" s="70">
        <v>15</v>
      </c>
      <c r="K9128" s="71">
        <v>1.1020000000000001</v>
      </c>
      <c r="L9128" s="70">
        <v>0</v>
      </c>
      <c r="M9128" s="71">
        <v>1.0760000000000001</v>
      </c>
      <c r="N9128" s="72"/>
      <c r="O9128" s="73">
        <f>MIN(1,MAX(0,(1/(1+EXP(-(Assumptions!$B$5 + Assumptions!$B$6*$N9128))))*Assumptions!$B$3))</f>
        <v>3.9165722796764356E-2</v>
      </c>
      <c r="P9128" s="73">
        <f>VLOOKUP($F9128,Assumptions!$A$23:$B$27,2,FALSE)*Assumptions!$B$4</f>
        <v>0.7</v>
      </c>
      <c r="Q9128" s="74">
        <f t="shared" si="284"/>
        <v>63229.208015693381</v>
      </c>
      <c r="R9128" s="75" t="str">
        <f>IF($O9128&lt;Assumptions!$B$17,"A",IF($O9128&lt;Assumptions!$B$18,"B",IF($O9128&lt;Assumptions!$B$19,"C",IF($O9128&lt;Assumptions!$B$20,"D","E"))))</f>
        <v>B</v>
      </c>
      <c r="S9128" s="75">
        <f t="shared" si="285"/>
        <v>0</v>
      </c>
    </row>
    <row r="9129" spans="1:19" ht="17.399999999999999" x14ac:dyDescent="0.3">
      <c r="A9129" s="39" t="s">
        <v>1356</v>
      </c>
      <c r="B9129" s="39" t="s">
        <v>85</v>
      </c>
      <c r="C9129" s="39" t="s">
        <v>135</v>
      </c>
      <c r="D9129" s="39" t="s">
        <v>26</v>
      </c>
      <c r="E9129" s="70" t="s">
        <v>23</v>
      </c>
      <c r="F9129" s="70" t="s">
        <v>40</v>
      </c>
      <c r="G9129" s="78">
        <v>44643</v>
      </c>
      <c r="H9129" s="78">
        <v>45931</v>
      </c>
      <c r="I9129" s="69">
        <v>2242682.39</v>
      </c>
      <c r="J9129" s="70">
        <v>0</v>
      </c>
      <c r="K9129" s="71">
        <v>1.1299999999999999</v>
      </c>
      <c r="L9129" s="70">
        <v>0</v>
      </c>
      <c r="M9129" s="71">
        <v>1.0760000000000001</v>
      </c>
      <c r="N9129" s="72"/>
      <c r="O9129" s="73">
        <f>MIN(1,MAX(0,(1/(1+EXP(-(Assumptions!$B$5 + Assumptions!$B$6*$N9129))))*Assumptions!$B$3))</f>
        <v>3.9165722796764356E-2</v>
      </c>
      <c r="P9129" s="73">
        <f>VLOOKUP($F9129,Assumptions!$A$23:$B$27,2,FALSE)*Assumptions!$B$4</f>
        <v>0.7</v>
      </c>
      <c r="Q9129" s="74">
        <f t="shared" si="284"/>
        <v>61485.39376554748</v>
      </c>
      <c r="R9129" s="75" t="str">
        <f>IF($O9129&lt;Assumptions!$B$17,"A",IF($O9129&lt;Assumptions!$B$18,"B",IF($O9129&lt;Assumptions!$B$19,"C",IF($O9129&lt;Assumptions!$B$20,"D","E"))))</f>
        <v>B</v>
      </c>
      <c r="S9129" s="75">
        <f t="shared" si="285"/>
        <v>0</v>
      </c>
    </row>
    <row r="9130" spans="1:19" ht="17.399999999999999" x14ac:dyDescent="0.3">
      <c r="A9130" s="39" t="s">
        <v>1356</v>
      </c>
      <c r="B9130" s="39" t="s">
        <v>85</v>
      </c>
      <c r="C9130" s="39" t="s">
        <v>135</v>
      </c>
      <c r="D9130" s="39" t="s">
        <v>26</v>
      </c>
      <c r="E9130" s="70" t="s">
        <v>23</v>
      </c>
      <c r="F9130" s="70" t="s">
        <v>40</v>
      </c>
      <c r="G9130" s="78">
        <v>44643</v>
      </c>
      <c r="H9130" s="78">
        <v>45962</v>
      </c>
      <c r="I9130" s="69">
        <v>2174279.94</v>
      </c>
      <c r="J9130" s="70">
        <v>35</v>
      </c>
      <c r="K9130" s="71">
        <v>0.76</v>
      </c>
      <c r="L9130" s="70">
        <v>0</v>
      </c>
      <c r="M9130" s="71">
        <v>1.0760000000000001</v>
      </c>
      <c r="N9130" s="72"/>
      <c r="O9130" s="73">
        <f>MIN(1,MAX(0,(1/(1+EXP(-(Assumptions!$B$5 + Assumptions!$B$6*$N9130))))*Assumptions!$B$3))</f>
        <v>3.9165722796764356E-2</v>
      </c>
      <c r="P9130" s="73">
        <f>VLOOKUP($F9130,Assumptions!$A$23:$B$27,2,FALSE)*Assumptions!$B$4</f>
        <v>0.7</v>
      </c>
      <c r="Q9130" s="74">
        <f t="shared" si="284"/>
        <v>59610.0717888238</v>
      </c>
      <c r="R9130" s="75" t="str">
        <f>IF($O9130&lt;Assumptions!$B$17,"A",IF($O9130&lt;Assumptions!$B$18,"B",IF($O9130&lt;Assumptions!$B$19,"C",IF($O9130&lt;Assumptions!$B$20,"D","E"))))</f>
        <v>B</v>
      </c>
      <c r="S9130" s="75">
        <f t="shared" si="285"/>
        <v>0</v>
      </c>
    </row>
    <row r="9131" spans="1:19" ht="17.399999999999999" x14ac:dyDescent="0.3">
      <c r="A9131" s="39" t="s">
        <v>1356</v>
      </c>
      <c r="B9131" s="39" t="s">
        <v>85</v>
      </c>
      <c r="C9131" s="39" t="s">
        <v>135</v>
      </c>
      <c r="D9131" s="39" t="s">
        <v>26</v>
      </c>
      <c r="E9131" s="70" t="s">
        <v>23</v>
      </c>
      <c r="F9131" s="70" t="s">
        <v>40</v>
      </c>
      <c r="G9131" s="78">
        <v>44643</v>
      </c>
      <c r="H9131" s="78">
        <v>45992</v>
      </c>
      <c r="I9131" s="69">
        <v>2114262.94</v>
      </c>
      <c r="J9131" s="70">
        <v>0</v>
      </c>
      <c r="K9131" s="71">
        <v>1.1439999999999999</v>
      </c>
      <c r="L9131" s="70">
        <v>0</v>
      </c>
      <c r="M9131" s="71">
        <v>1.0760000000000001</v>
      </c>
      <c r="N9131" s="72"/>
      <c r="O9131" s="73">
        <f>MIN(1,MAX(0,(1/(1+EXP(-(Assumptions!$B$5 + Assumptions!$B$6*$N9131))))*Assumptions!$B$3))</f>
        <v>3.9165722796764356E-2</v>
      </c>
      <c r="P9131" s="73">
        <f>VLOOKUP($F9131,Assumptions!$A$23:$B$27,2,FALSE)*Assumptions!$B$4</f>
        <v>0.7</v>
      </c>
      <c r="Q9131" s="74">
        <f t="shared" si="284"/>
        <v>57964.645359258422</v>
      </c>
      <c r="R9131" s="75" t="str">
        <f>IF($O9131&lt;Assumptions!$B$17,"A",IF($O9131&lt;Assumptions!$B$18,"B",IF($O9131&lt;Assumptions!$B$19,"C",IF($O9131&lt;Assumptions!$B$20,"D","E"))))</f>
        <v>B</v>
      </c>
      <c r="S9131" s="75">
        <f t="shared" si="285"/>
        <v>0</v>
      </c>
    </row>
    <row r="9132" spans="1:19" ht="17.399999999999999" x14ac:dyDescent="0.3">
      <c r="A9132" s="39" t="s">
        <v>1357</v>
      </c>
      <c r="B9132" s="39" t="s">
        <v>79</v>
      </c>
      <c r="C9132" s="39" t="s">
        <v>135</v>
      </c>
      <c r="D9132" s="39" t="s">
        <v>45</v>
      </c>
      <c r="E9132" s="70" t="s">
        <v>39</v>
      </c>
      <c r="F9132" s="70" t="s">
        <v>32</v>
      </c>
      <c r="G9132" s="78">
        <v>45736</v>
      </c>
      <c r="H9132" s="78">
        <v>45717</v>
      </c>
      <c r="I9132" s="69">
        <v>3507125.26</v>
      </c>
      <c r="J9132" s="70">
        <v>0</v>
      </c>
      <c r="K9132" s="71">
        <v>0.97899999999999998</v>
      </c>
      <c r="L9132" s="70">
        <v>0</v>
      </c>
      <c r="M9132" s="71">
        <v>0.65100000000000002</v>
      </c>
      <c r="N9132" s="72"/>
      <c r="O9132" s="73">
        <f>MIN(1,MAX(0,(1/(1+EXP(-(Assumptions!$B$5 + Assumptions!$B$6*$N9132))))*Assumptions!$B$3))</f>
        <v>3.9165722796764356E-2</v>
      </c>
      <c r="P9132" s="73">
        <f>VLOOKUP($F9132,Assumptions!$A$23:$B$27,2,FALSE)*Assumptions!$B$4</f>
        <v>0.5</v>
      </c>
      <c r="Q9132" s="74">
        <f t="shared" si="284"/>
        <v>68679.547873345058</v>
      </c>
      <c r="R9132" s="75" t="str">
        <f>IF($O9132&lt;Assumptions!$B$17,"A",IF($O9132&lt;Assumptions!$B$18,"B",IF($O9132&lt;Assumptions!$B$19,"C",IF($O9132&lt;Assumptions!$B$20,"D","E"))))</f>
        <v>B</v>
      </c>
      <c r="S9132" s="75">
        <f t="shared" si="285"/>
        <v>0</v>
      </c>
    </row>
    <row r="9133" spans="1:19" ht="17.399999999999999" x14ac:dyDescent="0.3">
      <c r="A9133" s="39" t="s">
        <v>1357</v>
      </c>
      <c r="B9133" s="39" t="s">
        <v>79</v>
      </c>
      <c r="C9133" s="39" t="s">
        <v>135</v>
      </c>
      <c r="D9133" s="39" t="s">
        <v>45</v>
      </c>
      <c r="E9133" s="70" t="s">
        <v>39</v>
      </c>
      <c r="F9133" s="70" t="s">
        <v>32</v>
      </c>
      <c r="G9133" s="78">
        <v>45736</v>
      </c>
      <c r="H9133" s="78">
        <v>45748</v>
      </c>
      <c r="I9133" s="69">
        <v>3407479.74</v>
      </c>
      <c r="J9133" s="70">
        <v>0</v>
      </c>
      <c r="K9133" s="71">
        <v>1.0529999999999999</v>
      </c>
      <c r="L9133" s="70">
        <v>0</v>
      </c>
      <c r="M9133" s="71">
        <v>0.65100000000000002</v>
      </c>
      <c r="N9133" s="72"/>
      <c r="O9133" s="73">
        <f>MIN(1,MAX(0,(1/(1+EXP(-(Assumptions!$B$5 + Assumptions!$B$6*$N9133))))*Assumptions!$B$3))</f>
        <v>3.9165722796764356E-2</v>
      </c>
      <c r="P9133" s="73">
        <f>VLOOKUP($F9133,Assumptions!$A$23:$B$27,2,FALSE)*Assumptions!$B$4</f>
        <v>0.5</v>
      </c>
      <c r="Q9133" s="74">
        <f t="shared" si="284"/>
        <v>66728.203466215346</v>
      </c>
      <c r="R9133" s="75" t="str">
        <f>IF($O9133&lt;Assumptions!$B$17,"A",IF($O9133&lt;Assumptions!$B$18,"B",IF($O9133&lt;Assumptions!$B$19,"C",IF($O9133&lt;Assumptions!$B$20,"D","E"))))</f>
        <v>B</v>
      </c>
      <c r="S9133" s="75">
        <f t="shared" si="285"/>
        <v>0</v>
      </c>
    </row>
    <row r="9134" spans="1:19" ht="17.399999999999999" x14ac:dyDescent="0.3">
      <c r="A9134" s="39" t="s">
        <v>1357</v>
      </c>
      <c r="B9134" s="39" t="s">
        <v>79</v>
      </c>
      <c r="C9134" s="39" t="s">
        <v>135</v>
      </c>
      <c r="D9134" s="39" t="s">
        <v>45</v>
      </c>
      <c r="E9134" s="70" t="s">
        <v>39</v>
      </c>
      <c r="F9134" s="70" t="s">
        <v>32</v>
      </c>
      <c r="G9134" s="78">
        <v>45736</v>
      </c>
      <c r="H9134" s="78">
        <v>45778</v>
      </c>
      <c r="I9134" s="69">
        <v>3310205.2</v>
      </c>
      <c r="J9134" s="70">
        <v>0</v>
      </c>
      <c r="K9134" s="71">
        <v>1.1279999999999999</v>
      </c>
      <c r="L9134" s="70">
        <v>0</v>
      </c>
      <c r="M9134" s="71">
        <v>0.65100000000000002</v>
      </c>
      <c r="N9134" s="72"/>
      <c r="O9134" s="73">
        <f>MIN(1,MAX(0,(1/(1+EXP(-(Assumptions!$B$5 + Assumptions!$B$6*$N9134))))*Assumptions!$B$3))</f>
        <v>3.9165722796764356E-2</v>
      </c>
      <c r="P9134" s="73">
        <f>VLOOKUP($F9134,Assumptions!$A$23:$B$27,2,FALSE)*Assumptions!$B$4</f>
        <v>0.5</v>
      </c>
      <c r="Q9134" s="74">
        <f t="shared" si="284"/>
        <v>64823.289631803964</v>
      </c>
      <c r="R9134" s="75" t="str">
        <f>IF($O9134&lt;Assumptions!$B$17,"A",IF($O9134&lt;Assumptions!$B$18,"B",IF($O9134&lt;Assumptions!$B$19,"C",IF($O9134&lt;Assumptions!$B$20,"D","E"))))</f>
        <v>B</v>
      </c>
      <c r="S9134" s="75">
        <f t="shared" si="285"/>
        <v>0</v>
      </c>
    </row>
    <row r="9135" spans="1:19" ht="17.399999999999999" x14ac:dyDescent="0.3">
      <c r="A9135" s="39" t="s">
        <v>1357</v>
      </c>
      <c r="B9135" s="39" t="s">
        <v>79</v>
      </c>
      <c r="C9135" s="39" t="s">
        <v>135</v>
      </c>
      <c r="D9135" s="39" t="s">
        <v>45</v>
      </c>
      <c r="E9135" s="70" t="s">
        <v>39</v>
      </c>
      <c r="F9135" s="70" t="s">
        <v>32</v>
      </c>
      <c r="G9135" s="78">
        <v>45736</v>
      </c>
      <c r="H9135" s="78">
        <v>45809</v>
      </c>
      <c r="I9135" s="69">
        <v>3215088.93</v>
      </c>
      <c r="J9135" s="70">
        <v>0</v>
      </c>
      <c r="K9135" s="71">
        <v>1.0760000000000001</v>
      </c>
      <c r="L9135" s="70">
        <v>0</v>
      </c>
      <c r="M9135" s="71">
        <v>0.65100000000000002</v>
      </c>
      <c r="N9135" s="72"/>
      <c r="O9135" s="73">
        <f>MIN(1,MAX(0,(1/(1+EXP(-(Assumptions!$B$5 + Assumptions!$B$6*$N9135))))*Assumptions!$B$3))</f>
        <v>3.9165722796764356E-2</v>
      </c>
      <c r="P9135" s="73">
        <f>VLOOKUP($F9135,Assumptions!$A$23:$B$27,2,FALSE)*Assumptions!$B$4</f>
        <v>0.5</v>
      </c>
      <c r="Q9135" s="74">
        <f t="shared" si="284"/>
        <v>62960.640899662867</v>
      </c>
      <c r="R9135" s="75" t="str">
        <f>IF($O9135&lt;Assumptions!$B$17,"A",IF($O9135&lt;Assumptions!$B$18,"B",IF($O9135&lt;Assumptions!$B$19,"C",IF($O9135&lt;Assumptions!$B$20,"D","E"))))</f>
        <v>B</v>
      </c>
      <c r="S9135" s="75">
        <f t="shared" si="285"/>
        <v>0</v>
      </c>
    </row>
    <row r="9136" spans="1:19" ht="17.399999999999999" x14ac:dyDescent="0.3">
      <c r="A9136" s="39" t="s">
        <v>1357</v>
      </c>
      <c r="B9136" s="39" t="s">
        <v>79</v>
      </c>
      <c r="C9136" s="39" t="s">
        <v>135</v>
      </c>
      <c r="D9136" s="39" t="s">
        <v>45</v>
      </c>
      <c r="E9136" s="70" t="s">
        <v>39</v>
      </c>
      <c r="F9136" s="70" t="s">
        <v>32</v>
      </c>
      <c r="G9136" s="78">
        <v>45736</v>
      </c>
      <c r="H9136" s="78">
        <v>45839</v>
      </c>
      <c r="I9136" s="69">
        <v>3118185.82</v>
      </c>
      <c r="J9136" s="70">
        <v>0</v>
      </c>
      <c r="K9136" s="71">
        <v>1.149</v>
      </c>
      <c r="L9136" s="70">
        <v>0</v>
      </c>
      <c r="M9136" s="71">
        <v>0.65100000000000002</v>
      </c>
      <c r="N9136" s="72"/>
      <c r="O9136" s="73">
        <f>MIN(1,MAX(0,(1/(1+EXP(-(Assumptions!$B$5 + Assumptions!$B$6*$N9136))))*Assumptions!$B$3))</f>
        <v>3.9165722796764356E-2</v>
      </c>
      <c r="P9136" s="73">
        <f>VLOOKUP($F9136,Assumptions!$A$23:$B$27,2,FALSE)*Assumptions!$B$4</f>
        <v>0.5</v>
      </c>
      <c r="Q9136" s="74">
        <f t="shared" si="284"/>
        <v>61063.000727460676</v>
      </c>
      <c r="R9136" s="75" t="str">
        <f>IF($O9136&lt;Assumptions!$B$17,"A",IF($O9136&lt;Assumptions!$B$18,"B",IF($O9136&lt;Assumptions!$B$19,"C",IF($O9136&lt;Assumptions!$B$20,"D","E"))))</f>
        <v>B</v>
      </c>
      <c r="S9136" s="75">
        <f t="shared" si="285"/>
        <v>0</v>
      </c>
    </row>
    <row r="9137" spans="1:19" ht="17.399999999999999" x14ac:dyDescent="0.3">
      <c r="A9137" s="39" t="s">
        <v>1357</v>
      </c>
      <c r="B9137" s="39" t="s">
        <v>79</v>
      </c>
      <c r="C9137" s="39" t="s">
        <v>135</v>
      </c>
      <c r="D9137" s="39" t="s">
        <v>45</v>
      </c>
      <c r="E9137" s="70" t="s">
        <v>39</v>
      </c>
      <c r="F9137" s="70" t="s">
        <v>32</v>
      </c>
      <c r="G9137" s="78">
        <v>45736</v>
      </c>
      <c r="H9137" s="78">
        <v>45870</v>
      </c>
      <c r="I9137" s="69">
        <v>3118185.82</v>
      </c>
      <c r="J9137" s="70">
        <v>185</v>
      </c>
      <c r="K9137" s="71">
        <v>0.1</v>
      </c>
      <c r="L9137" s="70">
        <v>1</v>
      </c>
      <c r="M9137" s="71">
        <v>0.65100000000000002</v>
      </c>
      <c r="N9137" s="72"/>
      <c r="O9137" s="73">
        <f>MIN(1,MAX(0,(1/(1+EXP(-(Assumptions!$B$5 + Assumptions!$B$6*$N9137))))*Assumptions!$B$3))</f>
        <v>3.9165722796764356E-2</v>
      </c>
      <c r="P9137" s="73">
        <f>VLOOKUP($F9137,Assumptions!$A$23:$B$27,2,FALSE)*Assumptions!$B$4</f>
        <v>0.5</v>
      </c>
      <c r="Q9137" s="74">
        <f t="shared" si="284"/>
        <v>61063.000727460676</v>
      </c>
      <c r="R9137" s="75" t="str">
        <f>IF($O9137&lt;Assumptions!$B$17,"A",IF($O9137&lt;Assumptions!$B$18,"B",IF($O9137&lt;Assumptions!$B$19,"C",IF($O9137&lt;Assumptions!$B$20,"D","E"))))</f>
        <v>B</v>
      </c>
      <c r="S9137" s="75">
        <f t="shared" si="285"/>
        <v>1</v>
      </c>
    </row>
    <row r="9138" spans="1:19" ht="17.399999999999999" x14ac:dyDescent="0.3">
      <c r="A9138" s="39" t="s">
        <v>1357</v>
      </c>
      <c r="B9138" s="39" t="s">
        <v>79</v>
      </c>
      <c r="C9138" s="39" t="s">
        <v>135</v>
      </c>
      <c r="D9138" s="39" t="s">
        <v>45</v>
      </c>
      <c r="E9138" s="70" t="s">
        <v>39</v>
      </c>
      <c r="F9138" s="70" t="s">
        <v>32</v>
      </c>
      <c r="G9138" s="78">
        <v>45736</v>
      </c>
      <c r="H9138" s="78">
        <v>45901</v>
      </c>
      <c r="I9138" s="69">
        <v>3118185.82</v>
      </c>
      <c r="J9138" s="70">
        <v>999</v>
      </c>
      <c r="K9138" s="71">
        <v>0.02</v>
      </c>
      <c r="L9138" s="70">
        <v>1</v>
      </c>
      <c r="M9138" s="71">
        <v>0.65100000000000002</v>
      </c>
      <c r="N9138" s="72"/>
      <c r="O9138" s="73">
        <f>MIN(1,MAX(0,(1/(1+EXP(-(Assumptions!$B$5 + Assumptions!$B$6*$N9138))))*Assumptions!$B$3))</f>
        <v>3.9165722796764356E-2</v>
      </c>
      <c r="P9138" s="73">
        <f>VLOOKUP($F9138,Assumptions!$A$23:$B$27,2,FALSE)*Assumptions!$B$4</f>
        <v>0.5</v>
      </c>
      <c r="Q9138" s="74">
        <f t="shared" si="284"/>
        <v>61063.000727460676</v>
      </c>
      <c r="R9138" s="75" t="str">
        <f>IF($O9138&lt;Assumptions!$B$17,"A",IF($O9138&lt;Assumptions!$B$18,"B",IF($O9138&lt;Assumptions!$B$19,"C",IF($O9138&lt;Assumptions!$B$20,"D","E"))))</f>
        <v>B</v>
      </c>
      <c r="S9138" s="75">
        <f t="shared" si="285"/>
        <v>1</v>
      </c>
    </row>
    <row r="9139" spans="1:19" ht="17.399999999999999" x14ac:dyDescent="0.3">
      <c r="A9139" s="39" t="s">
        <v>1357</v>
      </c>
      <c r="B9139" s="39" t="s">
        <v>79</v>
      </c>
      <c r="C9139" s="39" t="s">
        <v>135</v>
      </c>
      <c r="D9139" s="39" t="s">
        <v>45</v>
      </c>
      <c r="E9139" s="70" t="s">
        <v>39</v>
      </c>
      <c r="F9139" s="70" t="s">
        <v>32</v>
      </c>
      <c r="G9139" s="78">
        <v>45736</v>
      </c>
      <c r="H9139" s="78">
        <v>45931</v>
      </c>
      <c r="I9139" s="69">
        <v>3118185.82</v>
      </c>
      <c r="J9139" s="70">
        <v>999</v>
      </c>
      <c r="K9139" s="71">
        <v>2.1000000000000001E-2</v>
      </c>
      <c r="L9139" s="70">
        <v>1</v>
      </c>
      <c r="M9139" s="71">
        <v>0.65100000000000002</v>
      </c>
      <c r="N9139" s="72"/>
      <c r="O9139" s="73">
        <f>MIN(1,MAX(0,(1/(1+EXP(-(Assumptions!$B$5 + Assumptions!$B$6*$N9139))))*Assumptions!$B$3))</f>
        <v>3.9165722796764356E-2</v>
      </c>
      <c r="P9139" s="73">
        <f>VLOOKUP($F9139,Assumptions!$A$23:$B$27,2,FALSE)*Assumptions!$B$4</f>
        <v>0.5</v>
      </c>
      <c r="Q9139" s="74">
        <f t="shared" si="284"/>
        <v>61063.000727460676</v>
      </c>
      <c r="R9139" s="75" t="str">
        <f>IF($O9139&lt;Assumptions!$B$17,"A",IF($O9139&lt;Assumptions!$B$18,"B",IF($O9139&lt;Assumptions!$B$19,"C",IF($O9139&lt;Assumptions!$B$20,"D","E"))))</f>
        <v>B</v>
      </c>
      <c r="S9139" s="75">
        <f t="shared" si="285"/>
        <v>1</v>
      </c>
    </row>
    <row r="9140" spans="1:19" ht="17.399999999999999" x14ac:dyDescent="0.3">
      <c r="A9140" s="39" t="s">
        <v>1357</v>
      </c>
      <c r="B9140" s="39" t="s">
        <v>79</v>
      </c>
      <c r="C9140" s="39" t="s">
        <v>135</v>
      </c>
      <c r="D9140" s="39" t="s">
        <v>45</v>
      </c>
      <c r="E9140" s="70" t="s">
        <v>39</v>
      </c>
      <c r="F9140" s="70" t="s">
        <v>32</v>
      </c>
      <c r="G9140" s="78">
        <v>45736</v>
      </c>
      <c r="H9140" s="78">
        <v>45962</v>
      </c>
      <c r="I9140" s="69">
        <v>3118185.82</v>
      </c>
      <c r="J9140" s="70">
        <v>999</v>
      </c>
      <c r="K9140" s="71">
        <v>4.4999999999999998E-2</v>
      </c>
      <c r="L9140" s="70">
        <v>1</v>
      </c>
      <c r="M9140" s="71">
        <v>0.65100000000000002</v>
      </c>
      <c r="N9140" s="72"/>
      <c r="O9140" s="73">
        <f>MIN(1,MAX(0,(1/(1+EXP(-(Assumptions!$B$5 + Assumptions!$B$6*$N9140))))*Assumptions!$B$3))</f>
        <v>3.9165722796764356E-2</v>
      </c>
      <c r="P9140" s="73">
        <f>VLOOKUP($F9140,Assumptions!$A$23:$B$27,2,FALSE)*Assumptions!$B$4</f>
        <v>0.5</v>
      </c>
      <c r="Q9140" s="74">
        <f t="shared" si="284"/>
        <v>61063.000727460676</v>
      </c>
      <c r="R9140" s="75" t="str">
        <f>IF($O9140&lt;Assumptions!$B$17,"A",IF($O9140&lt;Assumptions!$B$18,"B",IF($O9140&lt;Assumptions!$B$19,"C",IF($O9140&lt;Assumptions!$B$20,"D","E"))))</f>
        <v>B</v>
      </c>
      <c r="S9140" s="75">
        <f t="shared" si="285"/>
        <v>1</v>
      </c>
    </row>
    <row r="9141" spans="1:19" ht="17.399999999999999" x14ac:dyDescent="0.3">
      <c r="A9141" s="39" t="s">
        <v>1357</v>
      </c>
      <c r="B9141" s="39" t="s">
        <v>79</v>
      </c>
      <c r="C9141" s="39" t="s">
        <v>135</v>
      </c>
      <c r="D9141" s="39" t="s">
        <v>45</v>
      </c>
      <c r="E9141" s="70" t="s">
        <v>39</v>
      </c>
      <c r="F9141" s="70" t="s">
        <v>32</v>
      </c>
      <c r="G9141" s="78">
        <v>45736</v>
      </c>
      <c r="H9141" s="78">
        <v>45992</v>
      </c>
      <c r="I9141" s="69">
        <v>3118185.82</v>
      </c>
      <c r="J9141" s="70">
        <v>999</v>
      </c>
      <c r="K9141" s="71">
        <v>0.106</v>
      </c>
      <c r="L9141" s="70">
        <v>1</v>
      </c>
      <c r="M9141" s="71">
        <v>0.65100000000000002</v>
      </c>
      <c r="N9141" s="72"/>
      <c r="O9141" s="73">
        <f>MIN(1,MAX(0,(1/(1+EXP(-(Assumptions!$B$5 + Assumptions!$B$6*$N9141))))*Assumptions!$B$3))</f>
        <v>3.9165722796764356E-2</v>
      </c>
      <c r="P9141" s="73">
        <f>VLOOKUP($F9141,Assumptions!$A$23:$B$27,2,FALSE)*Assumptions!$B$4</f>
        <v>0.5</v>
      </c>
      <c r="Q9141" s="74">
        <f t="shared" si="284"/>
        <v>61063.000727460676</v>
      </c>
      <c r="R9141" s="75" t="str">
        <f>IF($O9141&lt;Assumptions!$B$17,"A",IF($O9141&lt;Assumptions!$B$18,"B",IF($O9141&lt;Assumptions!$B$19,"C",IF($O9141&lt;Assumptions!$B$20,"D","E"))))</f>
        <v>B</v>
      </c>
      <c r="S9141" s="75">
        <f t="shared" si="285"/>
        <v>1</v>
      </c>
    </row>
    <row r="9142" spans="1:19" ht="17.399999999999999" x14ac:dyDescent="0.3">
      <c r="A9142" s="39" t="s">
        <v>1359</v>
      </c>
      <c r="B9142" s="39" t="s">
        <v>64</v>
      </c>
      <c r="C9142" s="39" t="s">
        <v>22</v>
      </c>
      <c r="D9142" s="39" t="s">
        <v>42</v>
      </c>
      <c r="E9142" s="70" t="s">
        <v>23</v>
      </c>
      <c r="F9142" s="70" t="s">
        <v>32</v>
      </c>
      <c r="G9142" s="78">
        <v>45132</v>
      </c>
      <c r="H9142" s="78">
        <v>45658</v>
      </c>
      <c r="I9142" s="69">
        <v>5099636.63</v>
      </c>
      <c r="J9142" s="70">
        <v>0</v>
      </c>
      <c r="K9142" s="71">
        <v>0.97</v>
      </c>
      <c r="L9142" s="70">
        <v>0</v>
      </c>
      <c r="M9142" s="71">
        <v>0.59799999999999998</v>
      </c>
      <c r="N9142" s="72"/>
      <c r="O9142" s="73">
        <f>MIN(1,MAX(0,(1/(1+EXP(-(Assumptions!$B$5 + Assumptions!$B$6*$N9142))))*Assumptions!$B$3))</f>
        <v>3.9165722796764356E-2</v>
      </c>
      <c r="P9142" s="73">
        <f>VLOOKUP($F9142,Assumptions!$A$23:$B$27,2,FALSE)*Assumptions!$B$4</f>
        <v>0.5</v>
      </c>
      <c r="Q9142" s="74">
        <f t="shared" si="284"/>
        <v>99865.477307402776</v>
      </c>
      <c r="R9142" s="75" t="str">
        <f>IF($O9142&lt;Assumptions!$B$17,"A",IF($O9142&lt;Assumptions!$B$18,"B",IF($O9142&lt;Assumptions!$B$19,"C",IF($O9142&lt;Assumptions!$B$20,"D","E"))))</f>
        <v>B</v>
      </c>
      <c r="S9142" s="75">
        <f t="shared" si="285"/>
        <v>0</v>
      </c>
    </row>
    <row r="9143" spans="1:19" ht="17.399999999999999" x14ac:dyDescent="0.3">
      <c r="A9143" s="39" t="s">
        <v>1359</v>
      </c>
      <c r="B9143" s="39" t="s">
        <v>64</v>
      </c>
      <c r="C9143" s="39" t="s">
        <v>22</v>
      </c>
      <c r="D9143" s="39" t="s">
        <v>42</v>
      </c>
      <c r="E9143" s="70" t="s">
        <v>23</v>
      </c>
      <c r="F9143" s="70" t="s">
        <v>32</v>
      </c>
      <c r="G9143" s="78">
        <v>45132</v>
      </c>
      <c r="H9143" s="78">
        <v>45689</v>
      </c>
      <c r="I9143" s="69">
        <v>5014191.7</v>
      </c>
      <c r="J9143" s="70">
        <v>0</v>
      </c>
      <c r="K9143" s="71">
        <v>1.0649999999999999</v>
      </c>
      <c r="L9143" s="70">
        <v>0</v>
      </c>
      <c r="M9143" s="71">
        <v>0.59799999999999998</v>
      </c>
      <c r="N9143" s="72"/>
      <c r="O9143" s="73">
        <f>MIN(1,MAX(0,(1/(1+EXP(-(Assumptions!$B$5 + Assumptions!$B$6*$N9143))))*Assumptions!$B$3))</f>
        <v>3.9165722796764356E-2</v>
      </c>
      <c r="P9143" s="73">
        <f>VLOOKUP($F9143,Assumptions!$A$23:$B$27,2,FALSE)*Assumptions!$B$4</f>
        <v>0.5</v>
      </c>
      <c r="Q9143" s="74">
        <f t="shared" si="284"/>
        <v>98192.221086018311</v>
      </c>
      <c r="R9143" s="75" t="str">
        <f>IF($O9143&lt;Assumptions!$B$17,"A",IF($O9143&lt;Assumptions!$B$18,"B",IF($O9143&lt;Assumptions!$B$19,"C",IF($O9143&lt;Assumptions!$B$20,"D","E"))))</f>
        <v>B</v>
      </c>
      <c r="S9143" s="75">
        <f t="shared" si="285"/>
        <v>0</v>
      </c>
    </row>
    <row r="9144" spans="1:19" ht="17.399999999999999" x14ac:dyDescent="0.3">
      <c r="A9144" s="39" t="s">
        <v>1359</v>
      </c>
      <c r="B9144" s="39" t="s">
        <v>64</v>
      </c>
      <c r="C9144" s="39" t="s">
        <v>22</v>
      </c>
      <c r="D9144" s="39" t="s">
        <v>42</v>
      </c>
      <c r="E9144" s="70" t="s">
        <v>23</v>
      </c>
      <c r="F9144" s="70" t="s">
        <v>32</v>
      </c>
      <c r="G9144" s="78">
        <v>45132</v>
      </c>
      <c r="H9144" s="78">
        <v>45717</v>
      </c>
      <c r="I9144" s="69">
        <v>4909430.6100000003</v>
      </c>
      <c r="J9144" s="70">
        <v>65</v>
      </c>
      <c r="K9144" s="71">
        <v>0.61199999999999999</v>
      </c>
      <c r="L9144" s="70">
        <v>0</v>
      </c>
      <c r="M9144" s="71">
        <v>0.59799999999999998</v>
      </c>
      <c r="N9144" s="72"/>
      <c r="O9144" s="73">
        <f>MIN(1,MAX(0,(1/(1+EXP(-(Assumptions!$B$5 + Assumptions!$B$6*$N9144))))*Assumptions!$B$3))</f>
        <v>3.9165722796764356E-2</v>
      </c>
      <c r="P9144" s="73">
        <f>VLOOKUP($F9144,Assumptions!$A$23:$B$27,2,FALSE)*Assumptions!$B$4</f>
        <v>0.5</v>
      </c>
      <c r="Q9144" s="74">
        <f t="shared" si="284"/>
        <v>96140.699180604875</v>
      </c>
      <c r="R9144" s="75" t="str">
        <f>IF($O9144&lt;Assumptions!$B$17,"A",IF($O9144&lt;Assumptions!$B$18,"B",IF($O9144&lt;Assumptions!$B$19,"C",IF($O9144&lt;Assumptions!$B$20,"D","E"))))</f>
        <v>B</v>
      </c>
      <c r="S9144" s="75">
        <f t="shared" si="285"/>
        <v>0</v>
      </c>
    </row>
    <row r="9145" spans="1:19" ht="17.399999999999999" x14ac:dyDescent="0.3">
      <c r="A9145" s="39" t="s">
        <v>1359</v>
      </c>
      <c r="B9145" s="39" t="s">
        <v>64</v>
      </c>
      <c r="C9145" s="39" t="s">
        <v>22</v>
      </c>
      <c r="D9145" s="39" t="s">
        <v>42</v>
      </c>
      <c r="E9145" s="70" t="s">
        <v>23</v>
      </c>
      <c r="F9145" s="70" t="s">
        <v>32</v>
      </c>
      <c r="G9145" s="78">
        <v>45132</v>
      </c>
      <c r="H9145" s="78">
        <v>45748</v>
      </c>
      <c r="I9145" s="69">
        <v>4810438.55</v>
      </c>
      <c r="J9145" s="70">
        <v>15</v>
      </c>
      <c r="K9145" s="71">
        <v>0.99099999999999999</v>
      </c>
      <c r="L9145" s="70">
        <v>0</v>
      </c>
      <c r="M9145" s="71">
        <v>0.59799999999999998</v>
      </c>
      <c r="N9145" s="72"/>
      <c r="O9145" s="73">
        <f>MIN(1,MAX(0,(1/(1+EXP(-(Assumptions!$B$5 + Assumptions!$B$6*$N9145))))*Assumptions!$B$3))</f>
        <v>3.9165722796764356E-2</v>
      </c>
      <c r="P9145" s="73">
        <f>VLOOKUP($F9145,Assumptions!$A$23:$B$27,2,FALSE)*Assumptions!$B$4</f>
        <v>0.5</v>
      </c>
      <c r="Q9145" s="74">
        <f t="shared" si="284"/>
        <v>94202.151390084531</v>
      </c>
      <c r="R9145" s="75" t="str">
        <f>IF($O9145&lt;Assumptions!$B$17,"A",IF($O9145&lt;Assumptions!$B$18,"B",IF($O9145&lt;Assumptions!$B$19,"C",IF($O9145&lt;Assumptions!$B$20,"D","E"))))</f>
        <v>B</v>
      </c>
      <c r="S9145" s="75">
        <f t="shared" si="285"/>
        <v>0</v>
      </c>
    </row>
    <row r="9146" spans="1:19" ht="17.399999999999999" x14ac:dyDescent="0.3">
      <c r="A9146" s="39" t="s">
        <v>1359</v>
      </c>
      <c r="B9146" s="39" t="s">
        <v>64</v>
      </c>
      <c r="C9146" s="39" t="s">
        <v>22</v>
      </c>
      <c r="D9146" s="39" t="s">
        <v>42</v>
      </c>
      <c r="E9146" s="70" t="s">
        <v>23</v>
      </c>
      <c r="F9146" s="70" t="s">
        <v>32</v>
      </c>
      <c r="G9146" s="78">
        <v>45132</v>
      </c>
      <c r="H9146" s="78">
        <v>45778</v>
      </c>
      <c r="I9146" s="69">
        <v>4721890.76</v>
      </c>
      <c r="J9146" s="70">
        <v>0</v>
      </c>
      <c r="K9146" s="71">
        <v>1.0589999999999999</v>
      </c>
      <c r="L9146" s="70">
        <v>0</v>
      </c>
      <c r="M9146" s="71">
        <v>0.59799999999999998</v>
      </c>
      <c r="N9146" s="72"/>
      <c r="O9146" s="73">
        <f>MIN(1,MAX(0,(1/(1+EXP(-(Assumptions!$B$5 + Assumptions!$B$6*$N9146))))*Assumptions!$B$3))</f>
        <v>3.9165722796764356E-2</v>
      </c>
      <c r="P9146" s="73">
        <f>VLOOKUP($F9146,Assumptions!$A$23:$B$27,2,FALSE)*Assumptions!$B$4</f>
        <v>0.5</v>
      </c>
      <c r="Q9146" s="74">
        <f t="shared" si="284"/>
        <v>92468.13229138148</v>
      </c>
      <c r="R9146" s="75" t="str">
        <f>IF($O9146&lt;Assumptions!$B$17,"A",IF($O9146&lt;Assumptions!$B$18,"B",IF($O9146&lt;Assumptions!$B$19,"C",IF($O9146&lt;Assumptions!$B$20,"D","E"))))</f>
        <v>B</v>
      </c>
      <c r="S9146" s="75">
        <f t="shared" si="285"/>
        <v>0</v>
      </c>
    </row>
    <row r="9147" spans="1:19" ht="17.399999999999999" x14ac:dyDescent="0.3">
      <c r="A9147" s="39" t="s">
        <v>1359</v>
      </c>
      <c r="B9147" s="39" t="s">
        <v>64</v>
      </c>
      <c r="C9147" s="39" t="s">
        <v>22</v>
      </c>
      <c r="D9147" s="39" t="s">
        <v>42</v>
      </c>
      <c r="E9147" s="70" t="s">
        <v>23</v>
      </c>
      <c r="F9147" s="70" t="s">
        <v>32</v>
      </c>
      <c r="G9147" s="78">
        <v>45132</v>
      </c>
      <c r="H9147" s="78">
        <v>45809</v>
      </c>
      <c r="I9147" s="69">
        <v>4637924.6399999997</v>
      </c>
      <c r="J9147" s="70">
        <v>0</v>
      </c>
      <c r="K9147" s="71">
        <v>0.97099999999999997</v>
      </c>
      <c r="L9147" s="70">
        <v>0</v>
      </c>
      <c r="M9147" s="71">
        <v>0.59799999999999998</v>
      </c>
      <c r="N9147" s="72"/>
      <c r="O9147" s="73">
        <f>MIN(1,MAX(0,(1/(1+EXP(-(Assumptions!$B$5 + Assumptions!$B$6*$N9147))))*Assumptions!$B$3))</f>
        <v>3.9165722796764356E-2</v>
      </c>
      <c r="P9147" s="73">
        <f>VLOOKUP($F9147,Assumptions!$A$23:$B$27,2,FALSE)*Assumptions!$B$4</f>
        <v>0.5</v>
      </c>
      <c r="Q9147" s="74">
        <f t="shared" si="284"/>
        <v>90823.835401261545</v>
      </c>
      <c r="R9147" s="75" t="str">
        <f>IF($O9147&lt;Assumptions!$B$17,"A",IF($O9147&lt;Assumptions!$B$18,"B",IF($O9147&lt;Assumptions!$B$19,"C",IF($O9147&lt;Assumptions!$B$20,"D","E"))))</f>
        <v>B</v>
      </c>
      <c r="S9147" s="75">
        <f t="shared" si="285"/>
        <v>0</v>
      </c>
    </row>
    <row r="9148" spans="1:19" ht="17.399999999999999" x14ac:dyDescent="0.3">
      <c r="A9148" s="39" t="s">
        <v>1359</v>
      </c>
      <c r="B9148" s="39" t="s">
        <v>64</v>
      </c>
      <c r="C9148" s="39" t="s">
        <v>22</v>
      </c>
      <c r="D9148" s="39" t="s">
        <v>42</v>
      </c>
      <c r="E9148" s="70" t="s">
        <v>23</v>
      </c>
      <c r="F9148" s="70" t="s">
        <v>32</v>
      </c>
      <c r="G9148" s="78">
        <v>45132</v>
      </c>
      <c r="H9148" s="78">
        <v>45839</v>
      </c>
      <c r="I9148" s="69">
        <v>4556614.1399999997</v>
      </c>
      <c r="J9148" s="70">
        <v>0</v>
      </c>
      <c r="K9148" s="71">
        <v>1.1040000000000001</v>
      </c>
      <c r="L9148" s="70">
        <v>0</v>
      </c>
      <c r="M9148" s="71">
        <v>0.59799999999999998</v>
      </c>
      <c r="N9148" s="72"/>
      <c r="O9148" s="73">
        <f>MIN(1,MAX(0,(1/(1+EXP(-(Assumptions!$B$5 + Assumptions!$B$6*$N9148))))*Assumptions!$B$3))</f>
        <v>3.9165722796764356E-2</v>
      </c>
      <c r="P9148" s="73">
        <f>VLOOKUP($F9148,Assumptions!$A$23:$B$27,2,FALSE)*Assumptions!$B$4</f>
        <v>0.5</v>
      </c>
      <c r="Q9148" s="74">
        <f t="shared" si="284"/>
        <v>89231.543149528399</v>
      </c>
      <c r="R9148" s="75" t="str">
        <f>IF($O9148&lt;Assumptions!$B$17,"A",IF($O9148&lt;Assumptions!$B$18,"B",IF($O9148&lt;Assumptions!$B$19,"C",IF($O9148&lt;Assumptions!$B$20,"D","E"))))</f>
        <v>B</v>
      </c>
      <c r="S9148" s="75">
        <f t="shared" si="285"/>
        <v>0</v>
      </c>
    </row>
    <row r="9149" spans="1:19" ht="17.399999999999999" x14ac:dyDescent="0.3">
      <c r="A9149" s="39" t="s">
        <v>1359</v>
      </c>
      <c r="B9149" s="39" t="s">
        <v>64</v>
      </c>
      <c r="C9149" s="39" t="s">
        <v>22</v>
      </c>
      <c r="D9149" s="39" t="s">
        <v>42</v>
      </c>
      <c r="E9149" s="70" t="s">
        <v>23</v>
      </c>
      <c r="F9149" s="70" t="s">
        <v>32</v>
      </c>
      <c r="G9149" s="78">
        <v>45132</v>
      </c>
      <c r="H9149" s="78">
        <v>45870</v>
      </c>
      <c r="I9149" s="69">
        <v>4484000.8600000003</v>
      </c>
      <c r="J9149" s="70">
        <v>0</v>
      </c>
      <c r="K9149" s="71">
        <v>1.143</v>
      </c>
      <c r="L9149" s="70">
        <v>0</v>
      </c>
      <c r="M9149" s="71">
        <v>0.59799999999999998</v>
      </c>
      <c r="N9149" s="72"/>
      <c r="O9149" s="73">
        <f>MIN(1,MAX(0,(1/(1+EXP(-(Assumptions!$B$5 + Assumptions!$B$6*$N9149))))*Assumptions!$B$3))</f>
        <v>3.9165722796764356E-2</v>
      </c>
      <c r="P9149" s="73">
        <f>VLOOKUP($F9149,Assumptions!$A$23:$B$27,2,FALSE)*Assumptions!$B$4</f>
        <v>0.5</v>
      </c>
      <c r="Q9149" s="74">
        <f t="shared" si="284"/>
        <v>87809.5673516065</v>
      </c>
      <c r="R9149" s="75" t="str">
        <f>IF($O9149&lt;Assumptions!$B$17,"A",IF($O9149&lt;Assumptions!$B$18,"B",IF($O9149&lt;Assumptions!$B$19,"C",IF($O9149&lt;Assumptions!$B$20,"D","E"))))</f>
        <v>B</v>
      </c>
      <c r="S9149" s="75">
        <f t="shared" si="285"/>
        <v>0</v>
      </c>
    </row>
    <row r="9150" spans="1:19" ht="17.399999999999999" x14ac:dyDescent="0.3">
      <c r="A9150" s="39" t="s">
        <v>1359</v>
      </c>
      <c r="B9150" s="39" t="s">
        <v>64</v>
      </c>
      <c r="C9150" s="39" t="s">
        <v>22</v>
      </c>
      <c r="D9150" s="39" t="s">
        <v>42</v>
      </c>
      <c r="E9150" s="70" t="s">
        <v>23</v>
      </c>
      <c r="F9150" s="70" t="s">
        <v>32</v>
      </c>
      <c r="G9150" s="78">
        <v>45132</v>
      </c>
      <c r="H9150" s="78">
        <v>45901</v>
      </c>
      <c r="I9150" s="69">
        <v>4405003.97</v>
      </c>
      <c r="J9150" s="70">
        <v>0</v>
      </c>
      <c r="K9150" s="71">
        <v>0.97499999999999998</v>
      </c>
      <c r="L9150" s="70">
        <v>0</v>
      </c>
      <c r="M9150" s="71">
        <v>0.59799999999999998</v>
      </c>
      <c r="N9150" s="72"/>
      <c r="O9150" s="73">
        <f>MIN(1,MAX(0,(1/(1+EXP(-(Assumptions!$B$5 + Assumptions!$B$6*$N9150))))*Assumptions!$B$3))</f>
        <v>3.9165722796764356E-2</v>
      </c>
      <c r="P9150" s="73">
        <f>VLOOKUP($F9150,Assumptions!$A$23:$B$27,2,FALSE)*Assumptions!$B$4</f>
        <v>0.5</v>
      </c>
      <c r="Q9150" s="74">
        <f t="shared" si="284"/>
        <v>86262.582203833241</v>
      </c>
      <c r="R9150" s="75" t="str">
        <f>IF($O9150&lt;Assumptions!$B$17,"A",IF($O9150&lt;Assumptions!$B$18,"B",IF($O9150&lt;Assumptions!$B$19,"C",IF($O9150&lt;Assumptions!$B$20,"D","E"))))</f>
        <v>B</v>
      </c>
      <c r="S9150" s="75">
        <f t="shared" si="285"/>
        <v>0</v>
      </c>
    </row>
    <row r="9151" spans="1:19" ht="17.399999999999999" x14ac:dyDescent="0.3">
      <c r="A9151" s="39" t="s">
        <v>1359</v>
      </c>
      <c r="B9151" s="39" t="s">
        <v>64</v>
      </c>
      <c r="C9151" s="39" t="s">
        <v>22</v>
      </c>
      <c r="D9151" s="39" t="s">
        <v>42</v>
      </c>
      <c r="E9151" s="70" t="s">
        <v>23</v>
      </c>
      <c r="F9151" s="70" t="s">
        <v>32</v>
      </c>
      <c r="G9151" s="78">
        <v>45132</v>
      </c>
      <c r="H9151" s="78">
        <v>45931</v>
      </c>
      <c r="I9151" s="69">
        <v>4332814.8099999996</v>
      </c>
      <c r="J9151" s="70">
        <v>185</v>
      </c>
      <c r="K9151" s="71">
        <v>0.45800000000000002</v>
      </c>
      <c r="L9151" s="70">
        <v>0</v>
      </c>
      <c r="M9151" s="71">
        <v>0.59799999999999998</v>
      </c>
      <c r="N9151" s="72"/>
      <c r="O9151" s="73">
        <f>MIN(1,MAX(0,(1/(1+EXP(-(Assumptions!$B$5 + Assumptions!$B$6*$N9151))))*Assumptions!$B$3))</f>
        <v>3.9165722796764356E-2</v>
      </c>
      <c r="P9151" s="73">
        <f>VLOOKUP($F9151,Assumptions!$A$23:$B$27,2,FALSE)*Assumptions!$B$4</f>
        <v>0.5</v>
      </c>
      <c r="Q9151" s="74">
        <f t="shared" si="284"/>
        <v>84848.911889087598</v>
      </c>
      <c r="R9151" s="75" t="str">
        <f>IF($O9151&lt;Assumptions!$B$17,"A",IF($O9151&lt;Assumptions!$B$18,"B",IF($O9151&lt;Assumptions!$B$19,"C",IF($O9151&lt;Assumptions!$B$20,"D","E"))))</f>
        <v>B</v>
      </c>
      <c r="S9151" s="75">
        <f t="shared" si="285"/>
        <v>1</v>
      </c>
    </row>
    <row r="9152" spans="1:19" ht="17.399999999999999" x14ac:dyDescent="0.3">
      <c r="A9152" s="39" t="s">
        <v>1359</v>
      </c>
      <c r="B9152" s="39" t="s">
        <v>64</v>
      </c>
      <c r="C9152" s="39" t="s">
        <v>22</v>
      </c>
      <c r="D9152" s="39" t="s">
        <v>42</v>
      </c>
      <c r="E9152" s="70" t="s">
        <v>23</v>
      </c>
      <c r="F9152" s="70" t="s">
        <v>32</v>
      </c>
      <c r="G9152" s="78">
        <v>45132</v>
      </c>
      <c r="H9152" s="78">
        <v>45962</v>
      </c>
      <c r="I9152" s="69">
        <v>4264657.74</v>
      </c>
      <c r="J9152" s="70">
        <v>0</v>
      </c>
      <c r="K9152" s="71">
        <v>1.1000000000000001</v>
      </c>
      <c r="L9152" s="70">
        <v>0</v>
      </c>
      <c r="M9152" s="71">
        <v>0.59799999999999998</v>
      </c>
      <c r="N9152" s="72"/>
      <c r="O9152" s="73">
        <f>MIN(1,MAX(0,(1/(1+EXP(-(Assumptions!$B$5 + Assumptions!$B$6*$N9152))))*Assumptions!$B$3))</f>
        <v>3.9165722796764356E-2</v>
      </c>
      <c r="P9152" s="73">
        <f>VLOOKUP($F9152,Assumptions!$A$23:$B$27,2,FALSE)*Assumptions!$B$4</f>
        <v>0.5</v>
      </c>
      <c r="Q9152" s="74">
        <f t="shared" si="284"/>
        <v>83514.201433957787</v>
      </c>
      <c r="R9152" s="75" t="str">
        <f>IF($O9152&lt;Assumptions!$B$17,"A",IF($O9152&lt;Assumptions!$B$18,"B",IF($O9152&lt;Assumptions!$B$19,"C",IF($O9152&lt;Assumptions!$B$20,"D","E"))))</f>
        <v>B</v>
      </c>
      <c r="S9152" s="75">
        <f t="shared" si="285"/>
        <v>0</v>
      </c>
    </row>
    <row r="9153" spans="1:19" ht="17.399999999999999" x14ac:dyDescent="0.3">
      <c r="A9153" s="39" t="s">
        <v>1359</v>
      </c>
      <c r="B9153" s="39" t="s">
        <v>64</v>
      </c>
      <c r="C9153" s="39" t="s">
        <v>22</v>
      </c>
      <c r="D9153" s="39" t="s">
        <v>42</v>
      </c>
      <c r="E9153" s="70" t="s">
        <v>23</v>
      </c>
      <c r="F9153" s="70" t="s">
        <v>32</v>
      </c>
      <c r="G9153" s="78">
        <v>45132</v>
      </c>
      <c r="H9153" s="78">
        <v>45992</v>
      </c>
      <c r="I9153" s="69">
        <v>4176499.65</v>
      </c>
      <c r="J9153" s="70">
        <v>0</v>
      </c>
      <c r="K9153" s="71">
        <v>1.069</v>
      </c>
      <c r="L9153" s="70">
        <v>0</v>
      </c>
      <c r="M9153" s="71">
        <v>0.59799999999999998</v>
      </c>
      <c r="N9153" s="72"/>
      <c r="O9153" s="73">
        <f>MIN(1,MAX(0,(1/(1+EXP(-(Assumptions!$B$5 + Assumptions!$B$6*$N9153))))*Assumptions!$B$3))</f>
        <v>3.9165722796764356E-2</v>
      </c>
      <c r="P9153" s="73">
        <f>VLOOKUP($F9153,Assumptions!$A$23:$B$27,2,FALSE)*Assumptions!$B$4</f>
        <v>0.5</v>
      </c>
      <c r="Q9153" s="74">
        <f t="shared" ref="Q9153:Q9216" si="286">$I9153*$O9153*$P9153</f>
        <v>81787.813776341674</v>
      </c>
      <c r="R9153" s="75" t="str">
        <f>IF($O9153&lt;Assumptions!$B$17,"A",IF($O9153&lt;Assumptions!$B$18,"B",IF($O9153&lt;Assumptions!$B$19,"C",IF($O9153&lt;Assumptions!$B$20,"D","E"))))</f>
        <v>B</v>
      </c>
      <c r="S9153" s="75">
        <f t="shared" ref="S9153:S9216" si="287">--($J9153&gt;=180)</f>
        <v>0</v>
      </c>
    </row>
    <row r="9154" spans="1:19" ht="17.399999999999999" x14ac:dyDescent="0.3">
      <c r="A9154" s="39" t="s">
        <v>1360</v>
      </c>
      <c r="B9154" s="39" t="s">
        <v>75</v>
      </c>
      <c r="C9154" s="39" t="s">
        <v>135</v>
      </c>
      <c r="D9154" s="39" t="s">
        <v>34</v>
      </c>
      <c r="E9154" s="70" t="s">
        <v>46</v>
      </c>
      <c r="F9154" s="70" t="s">
        <v>24</v>
      </c>
      <c r="G9154" s="78">
        <v>44129</v>
      </c>
      <c r="H9154" s="78">
        <v>45658</v>
      </c>
      <c r="I9154" s="69">
        <v>3009903.18</v>
      </c>
      <c r="J9154" s="70">
        <v>0</v>
      </c>
      <c r="K9154" s="71">
        <v>0.96199999999999997</v>
      </c>
      <c r="L9154" s="70">
        <v>0</v>
      </c>
      <c r="M9154" s="71">
        <v>0.63200000000000001</v>
      </c>
      <c r="N9154" s="72"/>
      <c r="O9154" s="73">
        <f>MIN(1,MAX(0,(1/(1+EXP(-(Assumptions!$B$5 + Assumptions!$B$6*$N9154))))*Assumptions!$B$3))</f>
        <v>3.9165722796764356E-2</v>
      </c>
      <c r="P9154" s="73">
        <f>VLOOKUP($F9154,Assumptions!$A$23:$B$27,2,FALSE)*Assumptions!$B$4</f>
        <v>0.2</v>
      </c>
      <c r="Q9154" s="74">
        <f t="shared" si="286"/>
        <v>23577.006718595909</v>
      </c>
      <c r="R9154" s="75" t="str">
        <f>IF($O9154&lt;Assumptions!$B$17,"A",IF($O9154&lt;Assumptions!$B$18,"B",IF($O9154&lt;Assumptions!$B$19,"C",IF($O9154&lt;Assumptions!$B$20,"D","E"))))</f>
        <v>B</v>
      </c>
      <c r="S9154" s="75">
        <f t="shared" si="287"/>
        <v>0</v>
      </c>
    </row>
    <row r="9155" spans="1:19" ht="17.399999999999999" x14ac:dyDescent="0.3">
      <c r="A9155" s="39" t="s">
        <v>1360</v>
      </c>
      <c r="B9155" s="39" t="s">
        <v>75</v>
      </c>
      <c r="C9155" s="39" t="s">
        <v>135</v>
      </c>
      <c r="D9155" s="39" t="s">
        <v>34</v>
      </c>
      <c r="E9155" s="70" t="s">
        <v>46</v>
      </c>
      <c r="F9155" s="70" t="s">
        <v>24</v>
      </c>
      <c r="G9155" s="78">
        <v>44129</v>
      </c>
      <c r="H9155" s="78">
        <v>45689</v>
      </c>
      <c r="I9155" s="69">
        <v>2924121.39</v>
      </c>
      <c r="J9155" s="70">
        <v>0</v>
      </c>
      <c r="K9155" s="71">
        <v>1.044</v>
      </c>
      <c r="L9155" s="70">
        <v>0</v>
      </c>
      <c r="M9155" s="71">
        <v>0.63200000000000001</v>
      </c>
      <c r="N9155" s="72"/>
      <c r="O9155" s="73">
        <f>MIN(1,MAX(0,(1/(1+EXP(-(Assumptions!$B$5 + Assumptions!$B$6*$N9155))))*Assumptions!$B$3))</f>
        <v>3.9165722796764356E-2</v>
      </c>
      <c r="P9155" s="73">
        <f>VLOOKUP($F9155,Assumptions!$A$23:$B$27,2,FALSE)*Assumptions!$B$4</f>
        <v>0.2</v>
      </c>
      <c r="Q9155" s="74">
        <f t="shared" si="286"/>
        <v>22905.065556965856</v>
      </c>
      <c r="R9155" s="75" t="str">
        <f>IF($O9155&lt;Assumptions!$B$17,"A",IF($O9155&lt;Assumptions!$B$18,"B",IF($O9155&lt;Assumptions!$B$19,"C",IF($O9155&lt;Assumptions!$B$20,"D","E"))))</f>
        <v>B</v>
      </c>
      <c r="S9155" s="75">
        <f t="shared" si="287"/>
        <v>0</v>
      </c>
    </row>
    <row r="9156" spans="1:19" ht="17.399999999999999" x14ac:dyDescent="0.3">
      <c r="A9156" s="39" t="s">
        <v>1360</v>
      </c>
      <c r="B9156" s="39" t="s">
        <v>75</v>
      </c>
      <c r="C9156" s="39" t="s">
        <v>135</v>
      </c>
      <c r="D9156" s="39" t="s">
        <v>34</v>
      </c>
      <c r="E9156" s="70" t="s">
        <v>46</v>
      </c>
      <c r="F9156" s="70" t="s">
        <v>24</v>
      </c>
      <c r="G9156" s="78">
        <v>44129</v>
      </c>
      <c r="H9156" s="78">
        <v>45717</v>
      </c>
      <c r="I9156" s="69">
        <v>2842875.51</v>
      </c>
      <c r="J9156" s="70">
        <v>0</v>
      </c>
      <c r="K9156" s="71">
        <v>0.96199999999999997</v>
      </c>
      <c r="L9156" s="70">
        <v>0</v>
      </c>
      <c r="M9156" s="71">
        <v>0.63200000000000001</v>
      </c>
      <c r="N9156" s="72"/>
      <c r="O9156" s="73">
        <f>MIN(1,MAX(0,(1/(1+EXP(-(Assumptions!$B$5 + Assumptions!$B$6*$N9156))))*Assumptions!$B$3))</f>
        <v>3.9165722796764356E-2</v>
      </c>
      <c r="P9156" s="73">
        <f>VLOOKUP($F9156,Assumptions!$A$23:$B$27,2,FALSE)*Assumptions!$B$4</f>
        <v>0.2</v>
      </c>
      <c r="Q9156" s="74">
        <f t="shared" si="286"/>
        <v>22268.654834074019</v>
      </c>
      <c r="R9156" s="75" t="str">
        <f>IF($O9156&lt;Assumptions!$B$17,"A",IF($O9156&lt;Assumptions!$B$18,"B",IF($O9156&lt;Assumptions!$B$19,"C",IF($O9156&lt;Assumptions!$B$20,"D","E"))))</f>
        <v>B</v>
      </c>
      <c r="S9156" s="75">
        <f t="shared" si="287"/>
        <v>0</v>
      </c>
    </row>
    <row r="9157" spans="1:19" ht="17.399999999999999" x14ac:dyDescent="0.3">
      <c r="A9157" s="39" t="s">
        <v>1360</v>
      </c>
      <c r="B9157" s="39" t="s">
        <v>75</v>
      </c>
      <c r="C9157" s="39" t="s">
        <v>135</v>
      </c>
      <c r="D9157" s="39" t="s">
        <v>34</v>
      </c>
      <c r="E9157" s="70" t="s">
        <v>46</v>
      </c>
      <c r="F9157" s="70" t="s">
        <v>24</v>
      </c>
      <c r="G9157" s="78">
        <v>44129</v>
      </c>
      <c r="H9157" s="78">
        <v>45748</v>
      </c>
      <c r="I9157" s="69">
        <v>2768876.43</v>
      </c>
      <c r="J9157" s="70">
        <v>35</v>
      </c>
      <c r="K9157" s="71">
        <v>0.61199999999999999</v>
      </c>
      <c r="L9157" s="70">
        <v>0</v>
      </c>
      <c r="M9157" s="71">
        <v>0.63200000000000001</v>
      </c>
      <c r="N9157" s="72"/>
      <c r="O9157" s="73">
        <f>MIN(1,MAX(0,(1/(1+EXP(-(Assumptions!$B$5 + Assumptions!$B$6*$N9157))))*Assumptions!$B$3))</f>
        <v>3.9165722796764356E-2</v>
      </c>
      <c r="P9157" s="73">
        <f>VLOOKUP($F9157,Assumptions!$A$23:$B$27,2,FALSE)*Assumptions!$B$4</f>
        <v>0.2</v>
      </c>
      <c r="Q9157" s="74">
        <f t="shared" si="286"/>
        <v>21689.009343174905</v>
      </c>
      <c r="R9157" s="75" t="str">
        <f>IF($O9157&lt;Assumptions!$B$17,"A",IF($O9157&lt;Assumptions!$B$18,"B",IF($O9157&lt;Assumptions!$B$19,"C",IF($O9157&lt;Assumptions!$B$20,"D","E"))))</f>
        <v>B</v>
      </c>
      <c r="S9157" s="75">
        <f t="shared" si="287"/>
        <v>0</v>
      </c>
    </row>
    <row r="9158" spans="1:19" ht="17.399999999999999" x14ac:dyDescent="0.3">
      <c r="A9158" s="39" t="s">
        <v>1360</v>
      </c>
      <c r="B9158" s="39" t="s">
        <v>75</v>
      </c>
      <c r="C9158" s="39" t="s">
        <v>135</v>
      </c>
      <c r="D9158" s="39" t="s">
        <v>34</v>
      </c>
      <c r="E9158" s="70" t="s">
        <v>46</v>
      </c>
      <c r="F9158" s="70" t="s">
        <v>24</v>
      </c>
      <c r="G9158" s="78">
        <v>44129</v>
      </c>
      <c r="H9158" s="78">
        <v>45778</v>
      </c>
      <c r="I9158" s="69">
        <v>2691939.14</v>
      </c>
      <c r="J9158" s="70">
        <v>95</v>
      </c>
      <c r="K9158" s="71">
        <v>0.29899999999999999</v>
      </c>
      <c r="L9158" s="70">
        <v>0</v>
      </c>
      <c r="M9158" s="71">
        <v>0.63200000000000001</v>
      </c>
      <c r="N9158" s="72"/>
      <c r="O9158" s="73">
        <f>MIN(1,MAX(0,(1/(1+EXP(-(Assumptions!$B$5 + Assumptions!$B$6*$N9158))))*Assumptions!$B$3))</f>
        <v>3.9165722796764356E-2</v>
      </c>
      <c r="P9158" s="73">
        <f>VLOOKUP($F9158,Assumptions!$A$23:$B$27,2,FALSE)*Assumptions!$B$4</f>
        <v>0.2</v>
      </c>
      <c r="Q9158" s="74">
        <f t="shared" si="286"/>
        <v>21086.348428600049</v>
      </c>
      <c r="R9158" s="75" t="str">
        <f>IF($O9158&lt;Assumptions!$B$17,"A",IF($O9158&lt;Assumptions!$B$18,"B",IF($O9158&lt;Assumptions!$B$19,"C",IF($O9158&lt;Assumptions!$B$20,"D","E"))))</f>
        <v>B</v>
      </c>
      <c r="S9158" s="75">
        <f t="shared" si="287"/>
        <v>0</v>
      </c>
    </row>
    <row r="9159" spans="1:19" ht="17.399999999999999" x14ac:dyDescent="0.3">
      <c r="A9159" s="39" t="s">
        <v>1360</v>
      </c>
      <c r="B9159" s="39" t="s">
        <v>75</v>
      </c>
      <c r="C9159" s="39" t="s">
        <v>135</v>
      </c>
      <c r="D9159" s="39" t="s">
        <v>34</v>
      </c>
      <c r="E9159" s="70" t="s">
        <v>46</v>
      </c>
      <c r="F9159" s="70" t="s">
        <v>24</v>
      </c>
      <c r="G9159" s="78">
        <v>44129</v>
      </c>
      <c r="H9159" s="78">
        <v>45809</v>
      </c>
      <c r="I9159" s="69">
        <v>2620386.7799999998</v>
      </c>
      <c r="J9159" s="70">
        <v>35</v>
      </c>
      <c r="K9159" s="71">
        <v>0.48</v>
      </c>
      <c r="L9159" s="70">
        <v>0</v>
      </c>
      <c r="M9159" s="71">
        <v>0.63200000000000001</v>
      </c>
      <c r="N9159" s="72"/>
      <c r="O9159" s="73">
        <f>MIN(1,MAX(0,(1/(1+EXP(-(Assumptions!$B$5 + Assumptions!$B$6*$N9159))))*Assumptions!$B$3))</f>
        <v>3.9165722796764356E-2</v>
      </c>
      <c r="P9159" s="73">
        <f>VLOOKUP($F9159,Assumptions!$A$23:$B$27,2,FALSE)*Assumptions!$B$4</f>
        <v>0.2</v>
      </c>
      <c r="Q9159" s="74">
        <f t="shared" si="286"/>
        <v>20525.868449157191</v>
      </c>
      <c r="R9159" s="75" t="str">
        <f>IF($O9159&lt;Assumptions!$B$17,"A",IF($O9159&lt;Assumptions!$B$18,"B",IF($O9159&lt;Assumptions!$B$19,"C",IF($O9159&lt;Assumptions!$B$20,"D","E"))))</f>
        <v>B</v>
      </c>
      <c r="S9159" s="75">
        <f t="shared" si="287"/>
        <v>0</v>
      </c>
    </row>
    <row r="9160" spans="1:19" ht="17.399999999999999" x14ac:dyDescent="0.3">
      <c r="A9160" s="39" t="s">
        <v>1360</v>
      </c>
      <c r="B9160" s="39" t="s">
        <v>75</v>
      </c>
      <c r="C9160" s="39" t="s">
        <v>135</v>
      </c>
      <c r="D9160" s="39" t="s">
        <v>34</v>
      </c>
      <c r="E9160" s="70" t="s">
        <v>46</v>
      </c>
      <c r="F9160" s="70" t="s">
        <v>24</v>
      </c>
      <c r="G9160" s="78">
        <v>44129</v>
      </c>
      <c r="H9160" s="78">
        <v>45839</v>
      </c>
      <c r="I9160" s="69">
        <v>2620386.7799999998</v>
      </c>
      <c r="J9160" s="70">
        <v>185</v>
      </c>
      <c r="K9160" s="71">
        <v>0.19600000000000001</v>
      </c>
      <c r="L9160" s="70">
        <v>0</v>
      </c>
      <c r="M9160" s="71">
        <v>0.63200000000000001</v>
      </c>
      <c r="N9160" s="72"/>
      <c r="O9160" s="73">
        <f>MIN(1,MAX(0,(1/(1+EXP(-(Assumptions!$B$5 + Assumptions!$B$6*$N9160))))*Assumptions!$B$3))</f>
        <v>3.9165722796764356E-2</v>
      </c>
      <c r="P9160" s="73">
        <f>VLOOKUP($F9160,Assumptions!$A$23:$B$27,2,FALSE)*Assumptions!$B$4</f>
        <v>0.2</v>
      </c>
      <c r="Q9160" s="74">
        <f t="shared" si="286"/>
        <v>20525.868449157191</v>
      </c>
      <c r="R9160" s="75" t="str">
        <f>IF($O9160&lt;Assumptions!$B$17,"A",IF($O9160&lt;Assumptions!$B$18,"B",IF($O9160&lt;Assumptions!$B$19,"C",IF($O9160&lt;Assumptions!$B$20,"D","E"))))</f>
        <v>B</v>
      </c>
      <c r="S9160" s="75">
        <f t="shared" si="287"/>
        <v>1</v>
      </c>
    </row>
    <row r="9161" spans="1:19" ht="17.399999999999999" x14ac:dyDescent="0.3">
      <c r="A9161" s="39" t="s">
        <v>1360</v>
      </c>
      <c r="B9161" s="39" t="s">
        <v>75</v>
      </c>
      <c r="C9161" s="39" t="s">
        <v>135</v>
      </c>
      <c r="D9161" s="39" t="s">
        <v>34</v>
      </c>
      <c r="E9161" s="70" t="s">
        <v>46</v>
      </c>
      <c r="F9161" s="70" t="s">
        <v>24</v>
      </c>
      <c r="G9161" s="78">
        <v>44129</v>
      </c>
      <c r="H9161" s="78">
        <v>45870</v>
      </c>
      <c r="I9161" s="69">
        <v>2620386.7799999998</v>
      </c>
      <c r="J9161" s="70">
        <v>999</v>
      </c>
      <c r="K9161" s="71">
        <v>1E-3</v>
      </c>
      <c r="L9161" s="70">
        <v>0</v>
      </c>
      <c r="M9161" s="71">
        <v>0.63200000000000001</v>
      </c>
      <c r="N9161" s="72"/>
      <c r="O9161" s="73">
        <f>MIN(1,MAX(0,(1/(1+EXP(-(Assumptions!$B$5 + Assumptions!$B$6*$N9161))))*Assumptions!$B$3))</f>
        <v>3.9165722796764356E-2</v>
      </c>
      <c r="P9161" s="73">
        <f>VLOOKUP($F9161,Assumptions!$A$23:$B$27,2,FALSE)*Assumptions!$B$4</f>
        <v>0.2</v>
      </c>
      <c r="Q9161" s="74">
        <f t="shared" si="286"/>
        <v>20525.868449157191</v>
      </c>
      <c r="R9161" s="75" t="str">
        <f>IF($O9161&lt;Assumptions!$B$17,"A",IF($O9161&lt;Assumptions!$B$18,"B",IF($O9161&lt;Assumptions!$B$19,"C",IF($O9161&lt;Assumptions!$B$20,"D","E"))))</f>
        <v>B</v>
      </c>
      <c r="S9161" s="75">
        <f t="shared" si="287"/>
        <v>1</v>
      </c>
    </row>
    <row r="9162" spans="1:19" ht="17.399999999999999" x14ac:dyDescent="0.3">
      <c r="A9162" s="39" t="s">
        <v>1360</v>
      </c>
      <c r="B9162" s="39" t="s">
        <v>75</v>
      </c>
      <c r="C9162" s="39" t="s">
        <v>135</v>
      </c>
      <c r="D9162" s="39" t="s">
        <v>34</v>
      </c>
      <c r="E9162" s="70" t="s">
        <v>46</v>
      </c>
      <c r="F9162" s="70" t="s">
        <v>24</v>
      </c>
      <c r="G9162" s="78">
        <v>44129</v>
      </c>
      <c r="H9162" s="78">
        <v>45901</v>
      </c>
      <c r="I9162" s="69">
        <v>2620386.7799999998</v>
      </c>
      <c r="J9162" s="70">
        <v>999</v>
      </c>
      <c r="K9162" s="71">
        <v>0.107</v>
      </c>
      <c r="L9162" s="70">
        <v>0</v>
      </c>
      <c r="M9162" s="71">
        <v>0.63200000000000001</v>
      </c>
      <c r="N9162" s="72"/>
      <c r="O9162" s="73">
        <f>MIN(1,MAX(0,(1/(1+EXP(-(Assumptions!$B$5 + Assumptions!$B$6*$N9162))))*Assumptions!$B$3))</f>
        <v>3.9165722796764356E-2</v>
      </c>
      <c r="P9162" s="73">
        <f>VLOOKUP($F9162,Assumptions!$A$23:$B$27,2,FALSE)*Assumptions!$B$4</f>
        <v>0.2</v>
      </c>
      <c r="Q9162" s="74">
        <f t="shared" si="286"/>
        <v>20525.868449157191</v>
      </c>
      <c r="R9162" s="75" t="str">
        <f>IF($O9162&lt;Assumptions!$B$17,"A",IF($O9162&lt;Assumptions!$B$18,"B",IF($O9162&lt;Assumptions!$B$19,"C",IF($O9162&lt;Assumptions!$B$20,"D","E"))))</f>
        <v>B</v>
      </c>
      <c r="S9162" s="75">
        <f t="shared" si="287"/>
        <v>1</v>
      </c>
    </row>
    <row r="9163" spans="1:19" ht="17.399999999999999" x14ac:dyDescent="0.3">
      <c r="A9163" s="39" t="s">
        <v>1360</v>
      </c>
      <c r="B9163" s="39" t="s">
        <v>75</v>
      </c>
      <c r="C9163" s="39" t="s">
        <v>135</v>
      </c>
      <c r="D9163" s="39" t="s">
        <v>34</v>
      </c>
      <c r="E9163" s="70" t="s">
        <v>46</v>
      </c>
      <c r="F9163" s="70" t="s">
        <v>24</v>
      </c>
      <c r="G9163" s="78">
        <v>44129</v>
      </c>
      <c r="H9163" s="78">
        <v>45931</v>
      </c>
      <c r="I9163" s="69">
        <v>2620386.7799999998</v>
      </c>
      <c r="J9163" s="70">
        <v>999</v>
      </c>
      <c r="K9163" s="71">
        <v>4.7E-2</v>
      </c>
      <c r="L9163" s="70">
        <v>0</v>
      </c>
      <c r="M9163" s="71">
        <v>0.63200000000000001</v>
      </c>
      <c r="N9163" s="72"/>
      <c r="O9163" s="73">
        <f>MIN(1,MAX(0,(1/(1+EXP(-(Assumptions!$B$5 + Assumptions!$B$6*$N9163))))*Assumptions!$B$3))</f>
        <v>3.9165722796764356E-2</v>
      </c>
      <c r="P9163" s="73">
        <f>VLOOKUP($F9163,Assumptions!$A$23:$B$27,2,FALSE)*Assumptions!$B$4</f>
        <v>0.2</v>
      </c>
      <c r="Q9163" s="74">
        <f t="shared" si="286"/>
        <v>20525.868449157191</v>
      </c>
      <c r="R9163" s="75" t="str">
        <f>IF($O9163&lt;Assumptions!$B$17,"A",IF($O9163&lt;Assumptions!$B$18,"B",IF($O9163&lt;Assumptions!$B$19,"C",IF($O9163&lt;Assumptions!$B$20,"D","E"))))</f>
        <v>B</v>
      </c>
      <c r="S9163" s="75">
        <f t="shared" si="287"/>
        <v>1</v>
      </c>
    </row>
    <row r="9164" spans="1:19" ht="17.399999999999999" x14ac:dyDescent="0.3">
      <c r="A9164" s="39" t="s">
        <v>1360</v>
      </c>
      <c r="B9164" s="39" t="s">
        <v>75</v>
      </c>
      <c r="C9164" s="39" t="s">
        <v>135</v>
      </c>
      <c r="D9164" s="39" t="s">
        <v>34</v>
      </c>
      <c r="E9164" s="70" t="s">
        <v>46</v>
      </c>
      <c r="F9164" s="70" t="s">
        <v>24</v>
      </c>
      <c r="G9164" s="78">
        <v>44129</v>
      </c>
      <c r="H9164" s="78">
        <v>45962</v>
      </c>
      <c r="I9164" s="69">
        <v>2620386.7799999998</v>
      </c>
      <c r="J9164" s="70">
        <v>999</v>
      </c>
      <c r="K9164" s="71">
        <v>0.184</v>
      </c>
      <c r="L9164" s="70">
        <v>0</v>
      </c>
      <c r="M9164" s="71">
        <v>0.63200000000000001</v>
      </c>
      <c r="N9164" s="72"/>
      <c r="O9164" s="73">
        <f>MIN(1,MAX(0,(1/(1+EXP(-(Assumptions!$B$5 + Assumptions!$B$6*$N9164))))*Assumptions!$B$3))</f>
        <v>3.9165722796764356E-2</v>
      </c>
      <c r="P9164" s="73">
        <f>VLOOKUP($F9164,Assumptions!$A$23:$B$27,2,FALSE)*Assumptions!$B$4</f>
        <v>0.2</v>
      </c>
      <c r="Q9164" s="74">
        <f t="shared" si="286"/>
        <v>20525.868449157191</v>
      </c>
      <c r="R9164" s="75" t="str">
        <f>IF($O9164&lt;Assumptions!$B$17,"A",IF($O9164&lt;Assumptions!$B$18,"B",IF($O9164&lt;Assumptions!$B$19,"C",IF($O9164&lt;Assumptions!$B$20,"D","E"))))</f>
        <v>B</v>
      </c>
      <c r="S9164" s="75">
        <f t="shared" si="287"/>
        <v>1</v>
      </c>
    </row>
    <row r="9165" spans="1:19" ht="17.399999999999999" x14ac:dyDescent="0.3">
      <c r="A9165" s="39" t="s">
        <v>1360</v>
      </c>
      <c r="B9165" s="39" t="s">
        <v>75</v>
      </c>
      <c r="C9165" s="39" t="s">
        <v>135</v>
      </c>
      <c r="D9165" s="39" t="s">
        <v>34</v>
      </c>
      <c r="E9165" s="70" t="s">
        <v>46</v>
      </c>
      <c r="F9165" s="70" t="s">
        <v>24</v>
      </c>
      <c r="G9165" s="78">
        <v>44129</v>
      </c>
      <c r="H9165" s="78">
        <v>45992</v>
      </c>
      <c r="I9165" s="69">
        <v>2620386.7799999998</v>
      </c>
      <c r="J9165" s="70">
        <v>999</v>
      </c>
      <c r="K9165" s="71">
        <v>1.7000000000000001E-2</v>
      </c>
      <c r="L9165" s="70">
        <v>0</v>
      </c>
      <c r="M9165" s="71">
        <v>0.63200000000000001</v>
      </c>
      <c r="N9165" s="72"/>
      <c r="O9165" s="73">
        <f>MIN(1,MAX(0,(1/(1+EXP(-(Assumptions!$B$5 + Assumptions!$B$6*$N9165))))*Assumptions!$B$3))</f>
        <v>3.9165722796764356E-2</v>
      </c>
      <c r="P9165" s="73">
        <f>VLOOKUP($F9165,Assumptions!$A$23:$B$27,2,FALSE)*Assumptions!$B$4</f>
        <v>0.2</v>
      </c>
      <c r="Q9165" s="74">
        <f t="shared" si="286"/>
        <v>20525.868449157191</v>
      </c>
      <c r="R9165" s="75" t="str">
        <f>IF($O9165&lt;Assumptions!$B$17,"A",IF($O9165&lt;Assumptions!$B$18,"B",IF($O9165&lt;Assumptions!$B$19,"C",IF($O9165&lt;Assumptions!$B$20,"D","E"))))</f>
        <v>B</v>
      </c>
      <c r="S9165" s="75">
        <f t="shared" si="287"/>
        <v>1</v>
      </c>
    </row>
    <row r="9166" spans="1:19" ht="17.399999999999999" x14ac:dyDescent="0.3">
      <c r="A9166" s="39" t="s">
        <v>1361</v>
      </c>
      <c r="B9166" s="39" t="s">
        <v>92</v>
      </c>
      <c r="C9166" s="39" t="s">
        <v>135</v>
      </c>
      <c r="D9166" s="39" t="s">
        <v>42</v>
      </c>
      <c r="E9166" s="70" t="s">
        <v>46</v>
      </c>
      <c r="F9166" s="70" t="s">
        <v>32</v>
      </c>
      <c r="G9166" s="78">
        <v>44492</v>
      </c>
      <c r="H9166" s="78">
        <v>45658</v>
      </c>
      <c r="I9166" s="69">
        <v>1865437.85</v>
      </c>
      <c r="J9166" s="70">
        <v>0</v>
      </c>
      <c r="K9166" s="71">
        <v>1.0349999999999999</v>
      </c>
      <c r="L9166" s="70">
        <v>0</v>
      </c>
      <c r="M9166" s="71">
        <v>0.60199999999999998</v>
      </c>
      <c r="N9166" s="72"/>
      <c r="O9166" s="73">
        <f>MIN(1,MAX(0,(1/(1+EXP(-(Assumptions!$B$5 + Assumptions!$B$6*$N9166))))*Assumptions!$B$3))</f>
        <v>3.9165722796764356E-2</v>
      </c>
      <c r="P9166" s="73">
        <f>VLOOKUP($F9166,Assumptions!$A$23:$B$27,2,FALSE)*Assumptions!$B$4</f>
        <v>0.5</v>
      </c>
      <c r="Q9166" s="74">
        <f t="shared" si="286"/>
        <v>36530.610863846043</v>
      </c>
      <c r="R9166" s="75" t="str">
        <f>IF($O9166&lt;Assumptions!$B$17,"A",IF($O9166&lt;Assumptions!$B$18,"B",IF($O9166&lt;Assumptions!$B$19,"C",IF($O9166&lt;Assumptions!$B$20,"D","E"))))</f>
        <v>B</v>
      </c>
      <c r="S9166" s="75">
        <f t="shared" si="287"/>
        <v>0</v>
      </c>
    </row>
    <row r="9167" spans="1:19" ht="17.399999999999999" x14ac:dyDescent="0.3">
      <c r="A9167" s="39" t="s">
        <v>1361</v>
      </c>
      <c r="B9167" s="39" t="s">
        <v>92</v>
      </c>
      <c r="C9167" s="39" t="s">
        <v>135</v>
      </c>
      <c r="D9167" s="39" t="s">
        <v>42</v>
      </c>
      <c r="E9167" s="70" t="s">
        <v>46</v>
      </c>
      <c r="F9167" s="70" t="s">
        <v>32</v>
      </c>
      <c r="G9167" s="78">
        <v>44492</v>
      </c>
      <c r="H9167" s="78">
        <v>45689</v>
      </c>
      <c r="I9167" s="69">
        <v>1807575.95</v>
      </c>
      <c r="J9167" s="70">
        <v>0</v>
      </c>
      <c r="K9167" s="71">
        <v>1.0269999999999999</v>
      </c>
      <c r="L9167" s="70">
        <v>0</v>
      </c>
      <c r="M9167" s="71">
        <v>0.60199999999999998</v>
      </c>
      <c r="N9167" s="72"/>
      <c r="O9167" s="73">
        <f>MIN(1,MAX(0,(1/(1+EXP(-(Assumptions!$B$5 + Assumptions!$B$6*$N9167))))*Assumptions!$B$3))</f>
        <v>3.9165722796764356E-2</v>
      </c>
      <c r="P9167" s="73">
        <f>VLOOKUP($F9167,Assumptions!$A$23:$B$27,2,FALSE)*Assumptions!$B$4</f>
        <v>0.5</v>
      </c>
      <c r="Q9167" s="74">
        <f t="shared" si="286"/>
        <v>35397.509295898992</v>
      </c>
      <c r="R9167" s="75" t="str">
        <f>IF($O9167&lt;Assumptions!$B$17,"A",IF($O9167&lt;Assumptions!$B$18,"B",IF($O9167&lt;Assumptions!$B$19,"C",IF($O9167&lt;Assumptions!$B$20,"D","E"))))</f>
        <v>B</v>
      </c>
      <c r="S9167" s="75">
        <f t="shared" si="287"/>
        <v>0</v>
      </c>
    </row>
    <row r="9168" spans="1:19" ht="17.399999999999999" x14ac:dyDescent="0.3">
      <c r="A9168" s="39" t="s">
        <v>1361</v>
      </c>
      <c r="B9168" s="39" t="s">
        <v>92</v>
      </c>
      <c r="C9168" s="39" t="s">
        <v>135</v>
      </c>
      <c r="D9168" s="39" t="s">
        <v>42</v>
      </c>
      <c r="E9168" s="70" t="s">
        <v>46</v>
      </c>
      <c r="F9168" s="70" t="s">
        <v>32</v>
      </c>
      <c r="G9168" s="78">
        <v>44492</v>
      </c>
      <c r="H9168" s="78">
        <v>45717</v>
      </c>
      <c r="I9168" s="69">
        <v>1749453.17</v>
      </c>
      <c r="J9168" s="70">
        <v>0</v>
      </c>
      <c r="K9168" s="71">
        <v>0.95299999999999996</v>
      </c>
      <c r="L9168" s="70">
        <v>0</v>
      </c>
      <c r="M9168" s="71">
        <v>0.60199999999999998</v>
      </c>
      <c r="N9168" s="72"/>
      <c r="O9168" s="73">
        <f>MIN(1,MAX(0,(1/(1+EXP(-(Assumptions!$B$5 + Assumptions!$B$6*$N9168))))*Assumptions!$B$3))</f>
        <v>3.9165722796764356E-2</v>
      </c>
      <c r="P9168" s="73">
        <f>VLOOKUP($F9168,Assumptions!$A$23:$B$27,2,FALSE)*Assumptions!$B$4</f>
        <v>0.5</v>
      </c>
      <c r="Q9168" s="74">
        <f t="shared" si="286"/>
        <v>34259.298951070334</v>
      </c>
      <c r="R9168" s="75" t="str">
        <f>IF($O9168&lt;Assumptions!$B$17,"A",IF($O9168&lt;Assumptions!$B$18,"B",IF($O9168&lt;Assumptions!$B$19,"C",IF($O9168&lt;Assumptions!$B$20,"D","E"))))</f>
        <v>B</v>
      </c>
      <c r="S9168" s="75">
        <f t="shared" si="287"/>
        <v>0</v>
      </c>
    </row>
    <row r="9169" spans="1:19" ht="17.399999999999999" x14ac:dyDescent="0.3">
      <c r="A9169" s="39" t="s">
        <v>1361</v>
      </c>
      <c r="B9169" s="39" t="s">
        <v>92</v>
      </c>
      <c r="C9169" s="39" t="s">
        <v>135</v>
      </c>
      <c r="D9169" s="39" t="s">
        <v>42</v>
      </c>
      <c r="E9169" s="70" t="s">
        <v>46</v>
      </c>
      <c r="F9169" s="70" t="s">
        <v>32</v>
      </c>
      <c r="G9169" s="78">
        <v>44492</v>
      </c>
      <c r="H9169" s="78">
        <v>45748</v>
      </c>
      <c r="I9169" s="69">
        <v>1702423.1</v>
      </c>
      <c r="J9169" s="70">
        <v>0</v>
      </c>
      <c r="K9169" s="71">
        <v>1.044</v>
      </c>
      <c r="L9169" s="70">
        <v>0</v>
      </c>
      <c r="M9169" s="71">
        <v>0.60199999999999998</v>
      </c>
      <c r="N9169" s="72"/>
      <c r="O9169" s="73">
        <f>MIN(1,MAX(0,(1/(1+EXP(-(Assumptions!$B$5 + Assumptions!$B$6*$N9169))))*Assumptions!$B$3))</f>
        <v>3.9165722796764356E-2</v>
      </c>
      <c r="P9169" s="73">
        <f>VLOOKUP($F9169,Assumptions!$A$23:$B$27,2,FALSE)*Assumptions!$B$4</f>
        <v>0.5</v>
      </c>
      <c r="Q9169" s="74">
        <f t="shared" si="286"/>
        <v>33338.315608704121</v>
      </c>
      <c r="R9169" s="75" t="str">
        <f>IF($O9169&lt;Assumptions!$B$17,"A",IF($O9169&lt;Assumptions!$B$18,"B",IF($O9169&lt;Assumptions!$B$19,"C",IF($O9169&lt;Assumptions!$B$20,"D","E"))))</f>
        <v>B</v>
      </c>
      <c r="S9169" s="75">
        <f t="shared" si="287"/>
        <v>0</v>
      </c>
    </row>
    <row r="9170" spans="1:19" ht="17.399999999999999" x14ac:dyDescent="0.3">
      <c r="A9170" s="39" t="s">
        <v>1361</v>
      </c>
      <c r="B9170" s="39" t="s">
        <v>92</v>
      </c>
      <c r="C9170" s="39" t="s">
        <v>135</v>
      </c>
      <c r="D9170" s="39" t="s">
        <v>42</v>
      </c>
      <c r="E9170" s="70" t="s">
        <v>46</v>
      </c>
      <c r="F9170" s="70" t="s">
        <v>32</v>
      </c>
      <c r="G9170" s="78">
        <v>44492</v>
      </c>
      <c r="H9170" s="78">
        <v>45778</v>
      </c>
      <c r="I9170" s="69">
        <v>1655435.8</v>
      </c>
      <c r="J9170" s="70">
        <v>0</v>
      </c>
      <c r="K9170" s="71">
        <v>1.131</v>
      </c>
      <c r="L9170" s="70">
        <v>0</v>
      </c>
      <c r="M9170" s="71">
        <v>0.60199999999999998</v>
      </c>
      <c r="N9170" s="72"/>
      <c r="O9170" s="73">
        <f>MIN(1,MAX(0,(1/(1+EXP(-(Assumptions!$B$5 + Assumptions!$B$6*$N9170))))*Assumptions!$B$3))</f>
        <v>3.9165722796764356E-2</v>
      </c>
      <c r="P9170" s="73">
        <f>VLOOKUP($F9170,Assumptions!$A$23:$B$27,2,FALSE)*Assumptions!$B$4</f>
        <v>0.5</v>
      </c>
      <c r="Q9170" s="74">
        <f t="shared" si="286"/>
        <v>32418.169825319921</v>
      </c>
      <c r="R9170" s="75" t="str">
        <f>IF($O9170&lt;Assumptions!$B$17,"A",IF($O9170&lt;Assumptions!$B$18,"B",IF($O9170&lt;Assumptions!$B$19,"C",IF($O9170&lt;Assumptions!$B$20,"D","E"))))</f>
        <v>B</v>
      </c>
      <c r="S9170" s="75">
        <f t="shared" si="287"/>
        <v>0</v>
      </c>
    </row>
    <row r="9171" spans="1:19" ht="17.399999999999999" x14ac:dyDescent="0.3">
      <c r="A9171" s="39" t="s">
        <v>1361</v>
      </c>
      <c r="B9171" s="39" t="s">
        <v>92</v>
      </c>
      <c r="C9171" s="39" t="s">
        <v>135</v>
      </c>
      <c r="D9171" s="39" t="s">
        <v>42</v>
      </c>
      <c r="E9171" s="70" t="s">
        <v>46</v>
      </c>
      <c r="F9171" s="70" t="s">
        <v>32</v>
      </c>
      <c r="G9171" s="78">
        <v>44492</v>
      </c>
      <c r="H9171" s="78">
        <v>45809</v>
      </c>
      <c r="I9171" s="69">
        <v>1611595.89</v>
      </c>
      <c r="J9171" s="70">
        <v>0</v>
      </c>
      <c r="K9171" s="71">
        <v>1.131</v>
      </c>
      <c r="L9171" s="70">
        <v>0</v>
      </c>
      <c r="M9171" s="71">
        <v>0.60199999999999998</v>
      </c>
      <c r="N9171" s="72"/>
      <c r="O9171" s="73">
        <f>MIN(1,MAX(0,(1/(1+EXP(-(Assumptions!$B$5 + Assumptions!$B$6*$N9171))))*Assumptions!$B$3))</f>
        <v>3.9165722796764356E-2</v>
      </c>
      <c r="P9171" s="73">
        <f>VLOOKUP($F9171,Assumptions!$A$23:$B$27,2,FALSE)*Assumptions!$B$4</f>
        <v>0.5</v>
      </c>
      <c r="Q9171" s="74">
        <f t="shared" si="286"/>
        <v>31559.658944072369</v>
      </c>
      <c r="R9171" s="75" t="str">
        <f>IF($O9171&lt;Assumptions!$B$17,"A",IF($O9171&lt;Assumptions!$B$18,"B",IF($O9171&lt;Assumptions!$B$19,"C",IF($O9171&lt;Assumptions!$B$20,"D","E"))))</f>
        <v>B</v>
      </c>
      <c r="S9171" s="75">
        <f t="shared" si="287"/>
        <v>0</v>
      </c>
    </row>
    <row r="9172" spans="1:19" ht="17.399999999999999" x14ac:dyDescent="0.3">
      <c r="A9172" s="39" t="s">
        <v>1361</v>
      </c>
      <c r="B9172" s="39" t="s">
        <v>92</v>
      </c>
      <c r="C9172" s="39" t="s">
        <v>135</v>
      </c>
      <c r="D9172" s="39" t="s">
        <v>42</v>
      </c>
      <c r="E9172" s="70" t="s">
        <v>46</v>
      </c>
      <c r="F9172" s="70" t="s">
        <v>32</v>
      </c>
      <c r="G9172" s="78">
        <v>44492</v>
      </c>
      <c r="H9172" s="78">
        <v>45839</v>
      </c>
      <c r="I9172" s="69">
        <v>1563695.68</v>
      </c>
      <c r="J9172" s="70">
        <v>0</v>
      </c>
      <c r="K9172" s="71">
        <v>1.123</v>
      </c>
      <c r="L9172" s="70">
        <v>0</v>
      </c>
      <c r="M9172" s="71">
        <v>0.60199999999999998</v>
      </c>
      <c r="N9172" s="72"/>
      <c r="O9172" s="73">
        <f>MIN(1,MAX(0,(1/(1+EXP(-(Assumptions!$B$5 + Assumptions!$B$6*$N9172))))*Assumptions!$B$3))</f>
        <v>3.9165722796764356E-2</v>
      </c>
      <c r="P9172" s="73">
        <f>VLOOKUP($F9172,Assumptions!$A$23:$B$27,2,FALSE)*Assumptions!$B$4</f>
        <v>0.5</v>
      </c>
      <c r="Q9172" s="74">
        <f t="shared" si="286"/>
        <v>30621.635770688968</v>
      </c>
      <c r="R9172" s="75" t="str">
        <f>IF($O9172&lt;Assumptions!$B$17,"A",IF($O9172&lt;Assumptions!$B$18,"B",IF($O9172&lt;Assumptions!$B$19,"C",IF($O9172&lt;Assumptions!$B$20,"D","E"))))</f>
        <v>B</v>
      </c>
      <c r="S9172" s="75">
        <f t="shared" si="287"/>
        <v>0</v>
      </c>
    </row>
    <row r="9173" spans="1:19" ht="17.399999999999999" x14ac:dyDescent="0.3">
      <c r="A9173" s="39" t="s">
        <v>1361</v>
      </c>
      <c r="B9173" s="39" t="s">
        <v>92</v>
      </c>
      <c r="C9173" s="39" t="s">
        <v>135</v>
      </c>
      <c r="D9173" s="39" t="s">
        <v>42</v>
      </c>
      <c r="E9173" s="70" t="s">
        <v>46</v>
      </c>
      <c r="F9173" s="70" t="s">
        <v>32</v>
      </c>
      <c r="G9173" s="78">
        <v>44492</v>
      </c>
      <c r="H9173" s="78">
        <v>45870</v>
      </c>
      <c r="I9173" s="69">
        <v>1513604.82</v>
      </c>
      <c r="J9173" s="70">
        <v>95</v>
      </c>
      <c r="K9173" s="71">
        <v>0.19700000000000001</v>
      </c>
      <c r="L9173" s="70">
        <v>0</v>
      </c>
      <c r="M9173" s="71">
        <v>0.60199999999999998</v>
      </c>
      <c r="N9173" s="72"/>
      <c r="O9173" s="73">
        <f>MIN(1,MAX(0,(1/(1+EXP(-(Assumptions!$B$5 + Assumptions!$B$6*$N9173))))*Assumptions!$B$3))</f>
        <v>3.9165722796764356E-2</v>
      </c>
      <c r="P9173" s="73">
        <f>VLOOKUP($F9173,Assumptions!$A$23:$B$27,2,FALSE)*Assumptions!$B$4</f>
        <v>0.5</v>
      </c>
      <c r="Q9173" s="74">
        <f t="shared" si="286"/>
        <v>29640.713401983205</v>
      </c>
      <c r="R9173" s="75" t="str">
        <f>IF($O9173&lt;Assumptions!$B$17,"A",IF($O9173&lt;Assumptions!$B$18,"B",IF($O9173&lt;Assumptions!$B$19,"C",IF($O9173&lt;Assumptions!$B$20,"D","E"))))</f>
        <v>B</v>
      </c>
      <c r="S9173" s="75">
        <f t="shared" si="287"/>
        <v>0</v>
      </c>
    </row>
    <row r="9174" spans="1:19" ht="17.399999999999999" x14ac:dyDescent="0.3">
      <c r="A9174" s="39" t="s">
        <v>1361</v>
      </c>
      <c r="B9174" s="39" t="s">
        <v>92</v>
      </c>
      <c r="C9174" s="39" t="s">
        <v>135</v>
      </c>
      <c r="D9174" s="39" t="s">
        <v>42</v>
      </c>
      <c r="E9174" s="70" t="s">
        <v>46</v>
      </c>
      <c r="F9174" s="70" t="s">
        <v>32</v>
      </c>
      <c r="G9174" s="78">
        <v>44492</v>
      </c>
      <c r="H9174" s="78">
        <v>45901</v>
      </c>
      <c r="I9174" s="69">
        <v>1471377.1</v>
      </c>
      <c r="J9174" s="70">
        <v>0</v>
      </c>
      <c r="K9174" s="71">
        <v>1.0049999999999999</v>
      </c>
      <c r="L9174" s="70">
        <v>0</v>
      </c>
      <c r="M9174" s="71">
        <v>0.60199999999999998</v>
      </c>
      <c r="N9174" s="72"/>
      <c r="O9174" s="73">
        <f>MIN(1,MAX(0,(1/(1+EXP(-(Assumptions!$B$5 + Assumptions!$B$6*$N9174))))*Assumptions!$B$3))</f>
        <v>3.9165722796764356E-2</v>
      </c>
      <c r="P9174" s="73">
        <f>VLOOKUP($F9174,Assumptions!$A$23:$B$27,2,FALSE)*Assumptions!$B$4</f>
        <v>0.5</v>
      </c>
      <c r="Q9174" s="74">
        <f t="shared" si="286"/>
        <v>28813.773814053515</v>
      </c>
      <c r="R9174" s="75" t="str">
        <f>IF($O9174&lt;Assumptions!$B$17,"A",IF($O9174&lt;Assumptions!$B$18,"B",IF($O9174&lt;Assumptions!$B$19,"C",IF($O9174&lt;Assumptions!$B$20,"D","E"))))</f>
        <v>B</v>
      </c>
      <c r="S9174" s="75">
        <f t="shared" si="287"/>
        <v>0</v>
      </c>
    </row>
    <row r="9175" spans="1:19" ht="17.399999999999999" x14ac:dyDescent="0.3">
      <c r="A9175" s="39" t="s">
        <v>1361</v>
      </c>
      <c r="B9175" s="39" t="s">
        <v>92</v>
      </c>
      <c r="C9175" s="39" t="s">
        <v>135</v>
      </c>
      <c r="D9175" s="39" t="s">
        <v>42</v>
      </c>
      <c r="E9175" s="70" t="s">
        <v>46</v>
      </c>
      <c r="F9175" s="70" t="s">
        <v>32</v>
      </c>
      <c r="G9175" s="78">
        <v>44492</v>
      </c>
      <c r="H9175" s="78">
        <v>45931</v>
      </c>
      <c r="I9175" s="69">
        <v>1427246.1</v>
      </c>
      <c r="J9175" s="70">
        <v>0</v>
      </c>
      <c r="K9175" s="71">
        <v>1.1140000000000001</v>
      </c>
      <c r="L9175" s="70">
        <v>0</v>
      </c>
      <c r="M9175" s="71">
        <v>0.60199999999999998</v>
      </c>
      <c r="N9175" s="72"/>
      <c r="O9175" s="73">
        <f>MIN(1,MAX(0,(1/(1+EXP(-(Assumptions!$B$5 + Assumptions!$B$6*$N9175))))*Assumptions!$B$3))</f>
        <v>3.9165722796764356E-2</v>
      </c>
      <c r="P9175" s="73">
        <f>VLOOKUP($F9175,Assumptions!$A$23:$B$27,2,FALSE)*Assumptions!$B$4</f>
        <v>0.5</v>
      </c>
      <c r="Q9175" s="74">
        <f t="shared" si="286"/>
        <v>27949.562557681511</v>
      </c>
      <c r="R9175" s="75" t="str">
        <f>IF($O9175&lt;Assumptions!$B$17,"A",IF($O9175&lt;Assumptions!$B$18,"B",IF($O9175&lt;Assumptions!$B$19,"C",IF($O9175&lt;Assumptions!$B$20,"D","E"))))</f>
        <v>B</v>
      </c>
      <c r="S9175" s="75">
        <f t="shared" si="287"/>
        <v>0</v>
      </c>
    </row>
    <row r="9176" spans="1:19" ht="17.399999999999999" x14ac:dyDescent="0.3">
      <c r="A9176" s="39" t="s">
        <v>1361</v>
      </c>
      <c r="B9176" s="39" t="s">
        <v>92</v>
      </c>
      <c r="C9176" s="39" t="s">
        <v>135</v>
      </c>
      <c r="D9176" s="39" t="s">
        <v>42</v>
      </c>
      <c r="E9176" s="70" t="s">
        <v>46</v>
      </c>
      <c r="F9176" s="70" t="s">
        <v>32</v>
      </c>
      <c r="G9176" s="78">
        <v>44492</v>
      </c>
      <c r="H9176" s="78">
        <v>45962</v>
      </c>
      <c r="I9176" s="69">
        <v>1387857.62</v>
      </c>
      <c r="J9176" s="70">
        <v>0</v>
      </c>
      <c r="K9176" s="71">
        <v>1.0329999999999999</v>
      </c>
      <c r="L9176" s="70">
        <v>0</v>
      </c>
      <c r="M9176" s="71">
        <v>0.60199999999999998</v>
      </c>
      <c r="N9176" s="72"/>
      <c r="O9176" s="73">
        <f>MIN(1,MAX(0,(1/(1+EXP(-(Assumptions!$B$5 + Assumptions!$B$6*$N9176))))*Assumptions!$B$3))</f>
        <v>3.9165722796764356E-2</v>
      </c>
      <c r="P9176" s="73">
        <f>VLOOKUP($F9176,Assumptions!$A$23:$B$27,2,FALSE)*Assumptions!$B$4</f>
        <v>0.5</v>
      </c>
      <c r="Q9176" s="74">
        <f t="shared" si="286"/>
        <v>27178.223413148564</v>
      </c>
      <c r="R9176" s="75" t="str">
        <f>IF($O9176&lt;Assumptions!$B$17,"A",IF($O9176&lt;Assumptions!$B$18,"B",IF($O9176&lt;Assumptions!$B$19,"C",IF($O9176&lt;Assumptions!$B$20,"D","E"))))</f>
        <v>B</v>
      </c>
      <c r="S9176" s="75">
        <f t="shared" si="287"/>
        <v>0</v>
      </c>
    </row>
    <row r="9177" spans="1:19" ht="17.399999999999999" x14ac:dyDescent="0.3">
      <c r="A9177" s="39" t="s">
        <v>1361</v>
      </c>
      <c r="B9177" s="39" t="s">
        <v>92</v>
      </c>
      <c r="C9177" s="39" t="s">
        <v>135</v>
      </c>
      <c r="D9177" s="39" t="s">
        <v>42</v>
      </c>
      <c r="E9177" s="70" t="s">
        <v>46</v>
      </c>
      <c r="F9177" s="70" t="s">
        <v>32</v>
      </c>
      <c r="G9177" s="78">
        <v>44492</v>
      </c>
      <c r="H9177" s="78">
        <v>45992</v>
      </c>
      <c r="I9177" s="69">
        <v>1347831.57</v>
      </c>
      <c r="J9177" s="70">
        <v>0</v>
      </c>
      <c r="K9177" s="71">
        <v>1.1140000000000001</v>
      </c>
      <c r="L9177" s="70">
        <v>0</v>
      </c>
      <c r="M9177" s="71">
        <v>0.60199999999999998</v>
      </c>
      <c r="N9177" s="72"/>
      <c r="O9177" s="73">
        <f>MIN(1,MAX(0,(1/(1+EXP(-(Assumptions!$B$5 + Assumptions!$B$6*$N9177))))*Assumptions!$B$3))</f>
        <v>3.9165722796764356E-2</v>
      </c>
      <c r="P9177" s="73">
        <f>VLOOKUP($F9177,Assumptions!$A$23:$B$27,2,FALSE)*Assumptions!$B$4</f>
        <v>0.5</v>
      </c>
      <c r="Q9177" s="74">
        <f t="shared" si="286"/>
        <v>26394.398823673848</v>
      </c>
      <c r="R9177" s="75" t="str">
        <f>IF($O9177&lt;Assumptions!$B$17,"A",IF($O9177&lt;Assumptions!$B$18,"B",IF($O9177&lt;Assumptions!$B$19,"C",IF($O9177&lt;Assumptions!$B$20,"D","E"))))</f>
        <v>B</v>
      </c>
      <c r="S9177" s="75">
        <f t="shared" si="287"/>
        <v>0</v>
      </c>
    </row>
    <row r="9178" spans="1:19" ht="17.399999999999999" x14ac:dyDescent="0.3">
      <c r="A9178" s="39" t="s">
        <v>1362</v>
      </c>
      <c r="B9178" s="39" t="s">
        <v>86</v>
      </c>
      <c r="C9178" s="39" t="s">
        <v>144</v>
      </c>
      <c r="D9178" s="39" t="s">
        <v>22</v>
      </c>
      <c r="E9178" s="70" t="s">
        <v>43</v>
      </c>
      <c r="F9178" s="70" t="s">
        <v>36</v>
      </c>
      <c r="G9178" s="78">
        <v>45180</v>
      </c>
      <c r="H9178" s="78">
        <v>45658</v>
      </c>
      <c r="I9178" s="69">
        <v>1975383.09</v>
      </c>
      <c r="J9178" s="70">
        <v>0</v>
      </c>
      <c r="K9178" s="71">
        <v>0.97399999999999998</v>
      </c>
      <c r="L9178" s="70">
        <v>0</v>
      </c>
      <c r="M9178" s="71">
        <v>0.86399999999999999</v>
      </c>
      <c r="N9178" s="72"/>
      <c r="O9178" s="73">
        <f>MIN(1,MAX(0,(1/(1+EXP(-(Assumptions!$B$5 + Assumptions!$B$6*$N9178))))*Assumptions!$B$3))</f>
        <v>3.9165722796764356E-2</v>
      </c>
      <c r="P9178" s="73">
        <f>VLOOKUP($F9178,Assumptions!$A$23:$B$27,2,FALSE)*Assumptions!$B$4</f>
        <v>0.55000000000000004</v>
      </c>
      <c r="Q9178" s="74">
        <f t="shared" si="286"/>
        <v>42552.018586195707</v>
      </c>
      <c r="R9178" s="75" t="str">
        <f>IF($O9178&lt;Assumptions!$B$17,"A",IF($O9178&lt;Assumptions!$B$18,"B",IF($O9178&lt;Assumptions!$B$19,"C",IF($O9178&lt;Assumptions!$B$20,"D","E"))))</f>
        <v>B</v>
      </c>
      <c r="S9178" s="75">
        <f t="shared" si="287"/>
        <v>0</v>
      </c>
    </row>
    <row r="9179" spans="1:19" ht="17.399999999999999" x14ac:dyDescent="0.3">
      <c r="A9179" s="39" t="s">
        <v>1362</v>
      </c>
      <c r="B9179" s="39" t="s">
        <v>86</v>
      </c>
      <c r="C9179" s="39" t="s">
        <v>144</v>
      </c>
      <c r="D9179" s="39" t="s">
        <v>22</v>
      </c>
      <c r="E9179" s="70" t="s">
        <v>43</v>
      </c>
      <c r="F9179" s="70" t="s">
        <v>36</v>
      </c>
      <c r="G9179" s="78">
        <v>45180</v>
      </c>
      <c r="H9179" s="78">
        <v>45689</v>
      </c>
      <c r="I9179" s="69">
        <v>1933402.81</v>
      </c>
      <c r="J9179" s="70">
        <v>0</v>
      </c>
      <c r="K9179" s="71">
        <v>1.004</v>
      </c>
      <c r="L9179" s="70">
        <v>0</v>
      </c>
      <c r="M9179" s="71">
        <v>0.86399999999999999</v>
      </c>
      <c r="N9179" s="72"/>
      <c r="O9179" s="73">
        <f>MIN(1,MAX(0,(1/(1+EXP(-(Assumptions!$B$5 + Assumptions!$B$6*$N9179))))*Assumptions!$B$3))</f>
        <v>3.9165722796764356E-2</v>
      </c>
      <c r="P9179" s="73">
        <f>VLOOKUP($F9179,Assumptions!$A$23:$B$27,2,FALSE)*Assumptions!$B$4</f>
        <v>0.55000000000000004</v>
      </c>
      <c r="Q9179" s="74">
        <f t="shared" si="286"/>
        <v>41647.715181019899</v>
      </c>
      <c r="R9179" s="75" t="str">
        <f>IF($O9179&lt;Assumptions!$B$17,"A",IF($O9179&lt;Assumptions!$B$18,"B",IF($O9179&lt;Assumptions!$B$19,"C",IF($O9179&lt;Assumptions!$B$20,"D","E"))))</f>
        <v>B</v>
      </c>
      <c r="S9179" s="75">
        <f t="shared" si="287"/>
        <v>0</v>
      </c>
    </row>
    <row r="9180" spans="1:19" ht="17.399999999999999" x14ac:dyDescent="0.3">
      <c r="A9180" s="39" t="s">
        <v>1362</v>
      </c>
      <c r="B9180" s="39" t="s">
        <v>86</v>
      </c>
      <c r="C9180" s="39" t="s">
        <v>144</v>
      </c>
      <c r="D9180" s="39" t="s">
        <v>22</v>
      </c>
      <c r="E9180" s="70" t="s">
        <v>43</v>
      </c>
      <c r="F9180" s="70" t="s">
        <v>36</v>
      </c>
      <c r="G9180" s="78">
        <v>45180</v>
      </c>
      <c r="H9180" s="78">
        <v>45717</v>
      </c>
      <c r="I9180" s="69">
        <v>1883594.31</v>
      </c>
      <c r="J9180" s="70">
        <v>0</v>
      </c>
      <c r="K9180" s="71">
        <v>1.046</v>
      </c>
      <c r="L9180" s="70">
        <v>0</v>
      </c>
      <c r="M9180" s="71">
        <v>0.86399999999999999</v>
      </c>
      <c r="N9180" s="72"/>
      <c r="O9180" s="73">
        <f>MIN(1,MAX(0,(1/(1+EXP(-(Assumptions!$B$5 + Assumptions!$B$6*$N9180))))*Assumptions!$B$3))</f>
        <v>3.9165722796764356E-2</v>
      </c>
      <c r="P9180" s="73">
        <f>VLOOKUP($F9180,Assumptions!$A$23:$B$27,2,FALSE)*Assumptions!$B$4</f>
        <v>0.55000000000000004</v>
      </c>
      <c r="Q9180" s="74">
        <f t="shared" si="286"/>
        <v>40574.782933862451</v>
      </c>
      <c r="R9180" s="75" t="str">
        <f>IF($O9180&lt;Assumptions!$B$17,"A",IF($O9180&lt;Assumptions!$B$18,"B",IF($O9180&lt;Assumptions!$B$19,"C",IF($O9180&lt;Assumptions!$B$20,"D","E"))))</f>
        <v>B</v>
      </c>
      <c r="S9180" s="75">
        <f t="shared" si="287"/>
        <v>0</v>
      </c>
    </row>
    <row r="9181" spans="1:19" ht="17.399999999999999" x14ac:dyDescent="0.3">
      <c r="A9181" s="39" t="s">
        <v>1362</v>
      </c>
      <c r="B9181" s="39" t="s">
        <v>86</v>
      </c>
      <c r="C9181" s="39" t="s">
        <v>144</v>
      </c>
      <c r="D9181" s="39" t="s">
        <v>22</v>
      </c>
      <c r="E9181" s="70" t="s">
        <v>43</v>
      </c>
      <c r="F9181" s="70" t="s">
        <v>36</v>
      </c>
      <c r="G9181" s="78">
        <v>45180</v>
      </c>
      <c r="H9181" s="78">
        <v>45748</v>
      </c>
      <c r="I9181" s="69">
        <v>1841940.36</v>
      </c>
      <c r="J9181" s="70">
        <v>0</v>
      </c>
      <c r="K9181" s="71">
        <v>0.96399999999999997</v>
      </c>
      <c r="L9181" s="70">
        <v>0</v>
      </c>
      <c r="M9181" s="71">
        <v>0.86399999999999999</v>
      </c>
      <c r="N9181" s="72"/>
      <c r="O9181" s="73">
        <f>MIN(1,MAX(0,(1/(1+EXP(-(Assumptions!$B$5 + Assumptions!$B$6*$N9181))))*Assumptions!$B$3))</f>
        <v>3.9165722796764356E-2</v>
      </c>
      <c r="P9181" s="73">
        <f>VLOOKUP($F9181,Assumptions!$A$23:$B$27,2,FALSE)*Assumptions!$B$4</f>
        <v>0.55000000000000004</v>
      </c>
      <c r="Q9181" s="74">
        <f t="shared" si="286"/>
        <v>39677.509051362795</v>
      </c>
      <c r="R9181" s="75" t="str">
        <f>IF($O9181&lt;Assumptions!$B$17,"A",IF($O9181&lt;Assumptions!$B$18,"B",IF($O9181&lt;Assumptions!$B$19,"C",IF($O9181&lt;Assumptions!$B$20,"D","E"))))</f>
        <v>B</v>
      </c>
      <c r="S9181" s="75">
        <f t="shared" si="287"/>
        <v>0</v>
      </c>
    </row>
    <row r="9182" spans="1:19" ht="17.399999999999999" x14ac:dyDescent="0.3">
      <c r="A9182" s="39" t="s">
        <v>1362</v>
      </c>
      <c r="B9182" s="39" t="s">
        <v>86</v>
      </c>
      <c r="C9182" s="39" t="s">
        <v>144</v>
      </c>
      <c r="D9182" s="39" t="s">
        <v>22</v>
      </c>
      <c r="E9182" s="70" t="s">
        <v>43</v>
      </c>
      <c r="F9182" s="70" t="s">
        <v>36</v>
      </c>
      <c r="G9182" s="78">
        <v>45180</v>
      </c>
      <c r="H9182" s="78">
        <v>45778</v>
      </c>
      <c r="I9182" s="69">
        <v>1799554.67</v>
      </c>
      <c r="J9182" s="70">
        <v>0</v>
      </c>
      <c r="K9182" s="71">
        <v>1.115</v>
      </c>
      <c r="L9182" s="70">
        <v>0</v>
      </c>
      <c r="M9182" s="71">
        <v>0.86399999999999999</v>
      </c>
      <c r="N9182" s="72"/>
      <c r="O9182" s="73">
        <f>MIN(1,MAX(0,(1/(1+EXP(-(Assumptions!$B$5 + Assumptions!$B$6*$N9182))))*Assumptions!$B$3))</f>
        <v>3.9165722796764356E-2</v>
      </c>
      <c r="P9182" s="73">
        <f>VLOOKUP($F9182,Assumptions!$A$23:$B$27,2,FALSE)*Assumptions!$B$4</f>
        <v>0.55000000000000004</v>
      </c>
      <c r="Q9182" s="74">
        <f t="shared" si="286"/>
        <v>38764.472649563511</v>
      </c>
      <c r="R9182" s="75" t="str">
        <f>IF($O9182&lt;Assumptions!$B$17,"A",IF($O9182&lt;Assumptions!$B$18,"B",IF($O9182&lt;Assumptions!$B$19,"C",IF($O9182&lt;Assumptions!$B$20,"D","E"))))</f>
        <v>B</v>
      </c>
      <c r="S9182" s="75">
        <f t="shared" si="287"/>
        <v>0</v>
      </c>
    </row>
    <row r="9183" spans="1:19" ht="17.399999999999999" x14ac:dyDescent="0.3">
      <c r="A9183" s="39" t="s">
        <v>1362</v>
      </c>
      <c r="B9183" s="39" t="s">
        <v>86</v>
      </c>
      <c r="C9183" s="39" t="s">
        <v>144</v>
      </c>
      <c r="D9183" s="39" t="s">
        <v>22</v>
      </c>
      <c r="E9183" s="70" t="s">
        <v>43</v>
      </c>
      <c r="F9183" s="70" t="s">
        <v>36</v>
      </c>
      <c r="G9183" s="78">
        <v>45180</v>
      </c>
      <c r="H9183" s="78">
        <v>45809</v>
      </c>
      <c r="I9183" s="69">
        <v>1753878.22</v>
      </c>
      <c r="J9183" s="70">
        <v>0</v>
      </c>
      <c r="K9183" s="71">
        <v>1.1479999999999999</v>
      </c>
      <c r="L9183" s="70">
        <v>0</v>
      </c>
      <c r="M9183" s="71">
        <v>0.86399999999999999</v>
      </c>
      <c r="N9183" s="72"/>
      <c r="O9183" s="73">
        <f>MIN(1,MAX(0,(1/(1+EXP(-(Assumptions!$B$5 + Assumptions!$B$6*$N9183))))*Assumptions!$B$3))</f>
        <v>3.9165722796764356E-2</v>
      </c>
      <c r="P9183" s="73">
        <f>VLOOKUP($F9183,Assumptions!$A$23:$B$27,2,FALSE)*Assumptions!$B$4</f>
        <v>0.55000000000000004</v>
      </c>
      <c r="Q9183" s="74">
        <f t="shared" si="286"/>
        <v>37780.549501091373</v>
      </c>
      <c r="R9183" s="75" t="str">
        <f>IF($O9183&lt;Assumptions!$B$17,"A",IF($O9183&lt;Assumptions!$B$18,"B",IF($O9183&lt;Assumptions!$B$19,"C",IF($O9183&lt;Assumptions!$B$20,"D","E"))))</f>
        <v>B</v>
      </c>
      <c r="S9183" s="75">
        <f t="shared" si="287"/>
        <v>0</v>
      </c>
    </row>
    <row r="9184" spans="1:19" ht="17.399999999999999" x14ac:dyDescent="0.3">
      <c r="A9184" s="39" t="s">
        <v>1362</v>
      </c>
      <c r="B9184" s="39" t="s">
        <v>86</v>
      </c>
      <c r="C9184" s="39" t="s">
        <v>144</v>
      </c>
      <c r="D9184" s="39" t="s">
        <v>22</v>
      </c>
      <c r="E9184" s="70" t="s">
        <v>43</v>
      </c>
      <c r="F9184" s="70" t="s">
        <v>36</v>
      </c>
      <c r="G9184" s="78">
        <v>45180</v>
      </c>
      <c r="H9184" s="78">
        <v>45839</v>
      </c>
      <c r="I9184" s="69">
        <v>1715658.68</v>
      </c>
      <c r="J9184" s="70">
        <v>0</v>
      </c>
      <c r="K9184" s="71">
        <v>1.0900000000000001</v>
      </c>
      <c r="L9184" s="70">
        <v>0</v>
      </c>
      <c r="M9184" s="71">
        <v>0.86399999999999999</v>
      </c>
      <c r="N9184" s="72"/>
      <c r="O9184" s="73">
        <f>MIN(1,MAX(0,(1/(1+EXP(-(Assumptions!$B$5 + Assumptions!$B$6*$N9184))))*Assumptions!$B$3))</f>
        <v>3.9165722796764356E-2</v>
      </c>
      <c r="P9184" s="73">
        <f>VLOOKUP($F9184,Assumptions!$A$23:$B$27,2,FALSE)*Assumptions!$B$4</f>
        <v>0.55000000000000004</v>
      </c>
      <c r="Q9184" s="74">
        <f t="shared" si="286"/>
        <v>36957.256751108456</v>
      </c>
      <c r="R9184" s="75" t="str">
        <f>IF($O9184&lt;Assumptions!$B$17,"A",IF($O9184&lt;Assumptions!$B$18,"B",IF($O9184&lt;Assumptions!$B$19,"C",IF($O9184&lt;Assumptions!$B$20,"D","E"))))</f>
        <v>B</v>
      </c>
      <c r="S9184" s="75">
        <f t="shared" si="287"/>
        <v>0</v>
      </c>
    </row>
    <row r="9185" spans="1:19" ht="17.399999999999999" x14ac:dyDescent="0.3">
      <c r="A9185" s="39" t="s">
        <v>1362</v>
      </c>
      <c r="B9185" s="39" t="s">
        <v>86</v>
      </c>
      <c r="C9185" s="39" t="s">
        <v>144</v>
      </c>
      <c r="D9185" s="39" t="s">
        <v>22</v>
      </c>
      <c r="E9185" s="70" t="s">
        <v>43</v>
      </c>
      <c r="F9185" s="70" t="s">
        <v>36</v>
      </c>
      <c r="G9185" s="78">
        <v>45180</v>
      </c>
      <c r="H9185" s="78">
        <v>45870</v>
      </c>
      <c r="I9185" s="69">
        <v>1671240.18</v>
      </c>
      <c r="J9185" s="70">
        <v>0</v>
      </c>
      <c r="K9185" s="71">
        <v>0.96899999999999997</v>
      </c>
      <c r="L9185" s="70">
        <v>0</v>
      </c>
      <c r="M9185" s="71">
        <v>0.86399999999999999</v>
      </c>
      <c r="N9185" s="72"/>
      <c r="O9185" s="73">
        <f>MIN(1,MAX(0,(1/(1+EXP(-(Assumptions!$B$5 + Assumptions!$B$6*$N9185))))*Assumptions!$B$3))</f>
        <v>3.9165722796764356E-2</v>
      </c>
      <c r="P9185" s="73">
        <f>VLOOKUP($F9185,Assumptions!$A$23:$B$27,2,FALSE)*Assumptions!$B$4</f>
        <v>0.55000000000000004</v>
      </c>
      <c r="Q9185" s="74">
        <f t="shared" si="286"/>
        <v>36000.431289182015</v>
      </c>
      <c r="R9185" s="75" t="str">
        <f>IF($O9185&lt;Assumptions!$B$17,"A",IF($O9185&lt;Assumptions!$B$18,"B",IF($O9185&lt;Assumptions!$B$19,"C",IF($O9185&lt;Assumptions!$B$20,"D","E"))))</f>
        <v>B</v>
      </c>
      <c r="S9185" s="75">
        <f t="shared" si="287"/>
        <v>0</v>
      </c>
    </row>
    <row r="9186" spans="1:19" ht="17.399999999999999" x14ac:dyDescent="0.3">
      <c r="A9186" s="39" t="s">
        <v>1362</v>
      </c>
      <c r="B9186" s="39" t="s">
        <v>86</v>
      </c>
      <c r="C9186" s="39" t="s">
        <v>144</v>
      </c>
      <c r="D9186" s="39" t="s">
        <v>22</v>
      </c>
      <c r="E9186" s="70" t="s">
        <v>43</v>
      </c>
      <c r="F9186" s="70" t="s">
        <v>36</v>
      </c>
      <c r="G9186" s="78">
        <v>45180</v>
      </c>
      <c r="H9186" s="78">
        <v>45901</v>
      </c>
      <c r="I9186" s="69">
        <v>1626998.84</v>
      </c>
      <c r="J9186" s="70">
        <v>0</v>
      </c>
      <c r="K9186" s="71">
        <v>1.1120000000000001</v>
      </c>
      <c r="L9186" s="70">
        <v>0</v>
      </c>
      <c r="M9186" s="71">
        <v>0.86399999999999999</v>
      </c>
      <c r="N9186" s="72"/>
      <c r="O9186" s="73">
        <f>MIN(1,MAX(0,(1/(1+EXP(-(Assumptions!$B$5 + Assumptions!$B$6*$N9186))))*Assumptions!$B$3))</f>
        <v>3.9165722796764356E-2</v>
      </c>
      <c r="P9186" s="73">
        <f>VLOOKUP($F9186,Assumptions!$A$23:$B$27,2,FALSE)*Assumptions!$B$4</f>
        <v>0.55000000000000004</v>
      </c>
      <c r="Q9186" s="74">
        <f t="shared" si="286"/>
        <v>35047.422056953445</v>
      </c>
      <c r="R9186" s="75" t="str">
        <f>IF($O9186&lt;Assumptions!$B$17,"A",IF($O9186&lt;Assumptions!$B$18,"B",IF($O9186&lt;Assumptions!$B$19,"C",IF($O9186&lt;Assumptions!$B$20,"D","E"))))</f>
        <v>B</v>
      </c>
      <c r="S9186" s="75">
        <f t="shared" si="287"/>
        <v>0</v>
      </c>
    </row>
    <row r="9187" spans="1:19" ht="17.399999999999999" x14ac:dyDescent="0.3">
      <c r="A9187" s="39" t="s">
        <v>1362</v>
      </c>
      <c r="B9187" s="39" t="s">
        <v>86</v>
      </c>
      <c r="C9187" s="39" t="s">
        <v>144</v>
      </c>
      <c r="D9187" s="39" t="s">
        <v>22</v>
      </c>
      <c r="E9187" s="70" t="s">
        <v>43</v>
      </c>
      <c r="F9187" s="70" t="s">
        <v>36</v>
      </c>
      <c r="G9187" s="78">
        <v>45180</v>
      </c>
      <c r="H9187" s="78">
        <v>45931</v>
      </c>
      <c r="I9187" s="69">
        <v>1591703.78</v>
      </c>
      <c r="J9187" s="70">
        <v>0</v>
      </c>
      <c r="K9187" s="71">
        <v>0.95799999999999996</v>
      </c>
      <c r="L9187" s="70">
        <v>0</v>
      </c>
      <c r="M9187" s="71">
        <v>0.86399999999999999</v>
      </c>
      <c r="N9187" s="72"/>
      <c r="O9187" s="73">
        <f>MIN(1,MAX(0,(1/(1+EXP(-(Assumptions!$B$5 + Assumptions!$B$6*$N9187))))*Assumptions!$B$3))</f>
        <v>3.9165722796764356E-2</v>
      </c>
      <c r="P9187" s="73">
        <f>VLOOKUP($F9187,Assumptions!$A$23:$B$27,2,FALSE)*Assumptions!$B$4</f>
        <v>0.55000000000000004</v>
      </c>
      <c r="Q9187" s="74">
        <f t="shared" si="286"/>
        <v>34287.1259621231</v>
      </c>
      <c r="R9187" s="75" t="str">
        <f>IF($O9187&lt;Assumptions!$B$17,"A",IF($O9187&lt;Assumptions!$B$18,"B",IF($O9187&lt;Assumptions!$B$19,"C",IF($O9187&lt;Assumptions!$B$20,"D","E"))))</f>
        <v>B</v>
      </c>
      <c r="S9187" s="75">
        <f t="shared" si="287"/>
        <v>0</v>
      </c>
    </row>
    <row r="9188" spans="1:19" ht="17.399999999999999" x14ac:dyDescent="0.3">
      <c r="A9188" s="39" t="s">
        <v>1362</v>
      </c>
      <c r="B9188" s="39" t="s">
        <v>86</v>
      </c>
      <c r="C9188" s="39" t="s">
        <v>144</v>
      </c>
      <c r="D9188" s="39" t="s">
        <v>22</v>
      </c>
      <c r="E9188" s="70" t="s">
        <v>43</v>
      </c>
      <c r="F9188" s="70" t="s">
        <v>36</v>
      </c>
      <c r="G9188" s="78">
        <v>45180</v>
      </c>
      <c r="H9188" s="78">
        <v>45962</v>
      </c>
      <c r="I9188" s="69">
        <v>1556542.22</v>
      </c>
      <c r="J9188" s="70">
        <v>0</v>
      </c>
      <c r="K9188" s="71">
        <v>1.0009999999999999</v>
      </c>
      <c r="L9188" s="70">
        <v>0</v>
      </c>
      <c r="M9188" s="71">
        <v>0.86399999999999999</v>
      </c>
      <c r="N9188" s="72"/>
      <c r="O9188" s="73">
        <f>MIN(1,MAX(0,(1/(1+EXP(-(Assumptions!$B$5 + Assumptions!$B$6*$N9188))))*Assumptions!$B$3))</f>
        <v>3.9165722796764356E-2</v>
      </c>
      <c r="P9188" s="73">
        <f>VLOOKUP($F9188,Assumptions!$A$23:$B$27,2,FALSE)*Assumptions!$B$4</f>
        <v>0.55000000000000004</v>
      </c>
      <c r="Q9188" s="74">
        <f t="shared" si="286"/>
        <v>33529.705610489109</v>
      </c>
      <c r="R9188" s="75" t="str">
        <f>IF($O9188&lt;Assumptions!$B$17,"A",IF($O9188&lt;Assumptions!$B$18,"B",IF($O9188&lt;Assumptions!$B$19,"C",IF($O9188&lt;Assumptions!$B$20,"D","E"))))</f>
        <v>B</v>
      </c>
      <c r="S9188" s="75">
        <f t="shared" si="287"/>
        <v>0</v>
      </c>
    </row>
    <row r="9189" spans="1:19" ht="17.399999999999999" x14ac:dyDescent="0.3">
      <c r="A9189" s="39" t="s">
        <v>1362</v>
      </c>
      <c r="B9189" s="39" t="s">
        <v>86</v>
      </c>
      <c r="C9189" s="39" t="s">
        <v>144</v>
      </c>
      <c r="D9189" s="39" t="s">
        <v>22</v>
      </c>
      <c r="E9189" s="70" t="s">
        <v>43</v>
      </c>
      <c r="F9189" s="70" t="s">
        <v>36</v>
      </c>
      <c r="G9189" s="78">
        <v>45180</v>
      </c>
      <c r="H9189" s="78">
        <v>45992</v>
      </c>
      <c r="I9189" s="69">
        <v>1516898.28</v>
      </c>
      <c r="J9189" s="70">
        <v>0</v>
      </c>
      <c r="K9189" s="71">
        <v>1.0589999999999999</v>
      </c>
      <c r="L9189" s="70">
        <v>0</v>
      </c>
      <c r="M9189" s="71">
        <v>0.86399999999999999</v>
      </c>
      <c r="N9189" s="72"/>
      <c r="O9189" s="73">
        <f>MIN(1,MAX(0,(1/(1+EXP(-(Assumptions!$B$5 + Assumptions!$B$6*$N9189))))*Assumptions!$B$3))</f>
        <v>3.9165722796764356E-2</v>
      </c>
      <c r="P9189" s="73">
        <f>VLOOKUP($F9189,Assumptions!$A$23:$B$27,2,FALSE)*Assumptions!$B$4</f>
        <v>0.55000000000000004</v>
      </c>
      <c r="Q9189" s="74">
        <f t="shared" si="286"/>
        <v>32675.729649952755</v>
      </c>
      <c r="R9189" s="75" t="str">
        <f>IF($O9189&lt;Assumptions!$B$17,"A",IF($O9189&lt;Assumptions!$B$18,"B",IF($O9189&lt;Assumptions!$B$19,"C",IF($O9189&lt;Assumptions!$B$20,"D","E"))))</f>
        <v>B</v>
      </c>
      <c r="S9189" s="75">
        <f t="shared" si="287"/>
        <v>0</v>
      </c>
    </row>
    <row r="9190" spans="1:19" ht="17.399999999999999" x14ac:dyDescent="0.3">
      <c r="A9190" s="39" t="s">
        <v>1363</v>
      </c>
      <c r="B9190" s="39" t="s">
        <v>74</v>
      </c>
      <c r="C9190" s="39" t="s">
        <v>190</v>
      </c>
      <c r="D9190" s="39" t="s">
        <v>26</v>
      </c>
      <c r="E9190" s="70" t="s">
        <v>35</v>
      </c>
      <c r="F9190" s="70" t="s">
        <v>36</v>
      </c>
      <c r="G9190" s="78">
        <v>45698</v>
      </c>
      <c r="H9190" s="78">
        <v>45689</v>
      </c>
      <c r="I9190" s="69">
        <v>60626204.200000003</v>
      </c>
      <c r="J9190" s="70">
        <v>65</v>
      </c>
      <c r="K9190" s="71">
        <v>0.78200000000000003</v>
      </c>
      <c r="L9190" s="70">
        <v>0</v>
      </c>
      <c r="M9190" s="71">
        <v>1.3340000000000001</v>
      </c>
      <c r="N9190" s="72"/>
      <c r="O9190" s="73">
        <f>MIN(1,MAX(0,(1/(1+EXP(-(Assumptions!$B$5 + Assumptions!$B$6*$N9190))))*Assumptions!$B$3))</f>
        <v>3.9165722796764356E-2</v>
      </c>
      <c r="P9190" s="73">
        <f>VLOOKUP($F9190,Assumptions!$A$23:$B$27,2,FALSE)*Assumptions!$B$4</f>
        <v>0.55000000000000004</v>
      </c>
      <c r="Q9190" s="74">
        <f t="shared" si="286"/>
        <v>1305958.0093544773</v>
      </c>
      <c r="R9190" s="75" t="str">
        <f>IF($O9190&lt;Assumptions!$B$17,"A",IF($O9190&lt;Assumptions!$B$18,"B",IF($O9190&lt;Assumptions!$B$19,"C",IF($O9190&lt;Assumptions!$B$20,"D","E"))))</f>
        <v>B</v>
      </c>
      <c r="S9190" s="75">
        <f t="shared" si="287"/>
        <v>0</v>
      </c>
    </row>
    <row r="9191" spans="1:19" ht="17.399999999999999" x14ac:dyDescent="0.3">
      <c r="A9191" s="39" t="s">
        <v>1363</v>
      </c>
      <c r="B9191" s="39" t="s">
        <v>74</v>
      </c>
      <c r="C9191" s="39" t="s">
        <v>190</v>
      </c>
      <c r="D9191" s="39" t="s">
        <v>26</v>
      </c>
      <c r="E9191" s="70" t="s">
        <v>35</v>
      </c>
      <c r="F9191" s="70" t="s">
        <v>36</v>
      </c>
      <c r="G9191" s="78">
        <v>45698</v>
      </c>
      <c r="H9191" s="78">
        <v>45717</v>
      </c>
      <c r="I9191" s="69">
        <v>59555738.950000003</v>
      </c>
      <c r="J9191" s="70">
        <v>15</v>
      </c>
      <c r="K9191" s="71">
        <v>1.0880000000000001</v>
      </c>
      <c r="L9191" s="70">
        <v>0</v>
      </c>
      <c r="M9191" s="71">
        <v>1.3340000000000001</v>
      </c>
      <c r="N9191" s="72"/>
      <c r="O9191" s="73">
        <f>MIN(1,MAX(0,(1/(1+EXP(-(Assumptions!$B$5 + Assumptions!$B$6*$N9191))))*Assumptions!$B$3))</f>
        <v>3.9165722796764356E-2</v>
      </c>
      <c r="P9191" s="73">
        <f>VLOOKUP($F9191,Assumptions!$A$23:$B$27,2,FALSE)*Assumptions!$B$4</f>
        <v>0.55000000000000004</v>
      </c>
      <c r="Q9191" s="74">
        <f t="shared" si="286"/>
        <v>1282898.9594696893</v>
      </c>
      <c r="R9191" s="75" t="str">
        <f>IF($O9191&lt;Assumptions!$B$17,"A",IF($O9191&lt;Assumptions!$B$18,"B",IF($O9191&lt;Assumptions!$B$19,"C",IF($O9191&lt;Assumptions!$B$20,"D","E"))))</f>
        <v>B</v>
      </c>
      <c r="S9191" s="75">
        <f t="shared" si="287"/>
        <v>0</v>
      </c>
    </row>
    <row r="9192" spans="1:19" ht="17.399999999999999" x14ac:dyDescent="0.3">
      <c r="A9192" s="39" t="s">
        <v>1363</v>
      </c>
      <c r="B9192" s="39" t="s">
        <v>74</v>
      </c>
      <c r="C9192" s="39" t="s">
        <v>190</v>
      </c>
      <c r="D9192" s="39" t="s">
        <v>26</v>
      </c>
      <c r="E9192" s="70" t="s">
        <v>35</v>
      </c>
      <c r="F9192" s="70" t="s">
        <v>36</v>
      </c>
      <c r="G9192" s="78">
        <v>45698</v>
      </c>
      <c r="H9192" s="78">
        <v>45748</v>
      </c>
      <c r="I9192" s="69">
        <v>58507972.68</v>
      </c>
      <c r="J9192" s="70">
        <v>35</v>
      </c>
      <c r="K9192" s="71">
        <v>0.67400000000000004</v>
      </c>
      <c r="L9192" s="70">
        <v>0</v>
      </c>
      <c r="M9192" s="71">
        <v>1.3340000000000001</v>
      </c>
      <c r="N9192" s="72"/>
      <c r="O9192" s="73">
        <f>MIN(1,MAX(0,(1/(1+EXP(-(Assumptions!$B$5 + Assumptions!$B$6*$N9192))))*Assumptions!$B$3))</f>
        <v>3.9165722796764356E-2</v>
      </c>
      <c r="P9192" s="73">
        <f>VLOOKUP($F9192,Assumptions!$A$23:$B$27,2,FALSE)*Assumptions!$B$4</f>
        <v>0.55000000000000004</v>
      </c>
      <c r="Q9192" s="74">
        <f t="shared" si="286"/>
        <v>1260328.8716620484</v>
      </c>
      <c r="R9192" s="75" t="str">
        <f>IF($O9192&lt;Assumptions!$B$17,"A",IF($O9192&lt;Assumptions!$B$18,"B",IF($O9192&lt;Assumptions!$B$19,"C",IF($O9192&lt;Assumptions!$B$20,"D","E"))))</f>
        <v>B</v>
      </c>
      <c r="S9192" s="75">
        <f t="shared" si="287"/>
        <v>0</v>
      </c>
    </row>
    <row r="9193" spans="1:19" ht="17.399999999999999" x14ac:dyDescent="0.3">
      <c r="A9193" s="39" t="s">
        <v>1363</v>
      </c>
      <c r="B9193" s="39" t="s">
        <v>74</v>
      </c>
      <c r="C9193" s="39" t="s">
        <v>190</v>
      </c>
      <c r="D9193" s="39" t="s">
        <v>26</v>
      </c>
      <c r="E9193" s="70" t="s">
        <v>35</v>
      </c>
      <c r="F9193" s="70" t="s">
        <v>36</v>
      </c>
      <c r="G9193" s="78">
        <v>45698</v>
      </c>
      <c r="H9193" s="78">
        <v>45778</v>
      </c>
      <c r="I9193" s="69">
        <v>57521413.140000001</v>
      </c>
      <c r="J9193" s="70">
        <v>35</v>
      </c>
      <c r="K9193" s="71">
        <v>0.58199999999999996</v>
      </c>
      <c r="L9193" s="70">
        <v>0</v>
      </c>
      <c r="M9193" s="71">
        <v>1.3340000000000001</v>
      </c>
      <c r="N9193" s="72"/>
      <c r="O9193" s="73">
        <f>MIN(1,MAX(0,(1/(1+EXP(-(Assumptions!$B$5 + Assumptions!$B$6*$N9193))))*Assumptions!$B$3))</f>
        <v>3.9165722796764356E-2</v>
      </c>
      <c r="P9193" s="73">
        <f>VLOOKUP($F9193,Assumptions!$A$23:$B$27,2,FALSE)*Assumptions!$B$4</f>
        <v>0.55000000000000004</v>
      </c>
      <c r="Q9193" s="74">
        <f t="shared" si="286"/>
        <v>1239077.2470556693</v>
      </c>
      <c r="R9193" s="75" t="str">
        <f>IF($O9193&lt;Assumptions!$B$17,"A",IF($O9193&lt;Assumptions!$B$18,"B",IF($O9193&lt;Assumptions!$B$19,"C",IF($O9193&lt;Assumptions!$B$20,"D","E"))))</f>
        <v>B</v>
      </c>
      <c r="S9193" s="75">
        <f t="shared" si="287"/>
        <v>0</v>
      </c>
    </row>
    <row r="9194" spans="1:19" ht="17.399999999999999" x14ac:dyDescent="0.3">
      <c r="A9194" s="39" t="s">
        <v>1363</v>
      </c>
      <c r="B9194" s="39" t="s">
        <v>74</v>
      </c>
      <c r="C9194" s="39" t="s">
        <v>190</v>
      </c>
      <c r="D9194" s="39" t="s">
        <v>26</v>
      </c>
      <c r="E9194" s="70" t="s">
        <v>35</v>
      </c>
      <c r="F9194" s="70" t="s">
        <v>36</v>
      </c>
      <c r="G9194" s="78">
        <v>45698</v>
      </c>
      <c r="H9194" s="78">
        <v>45809</v>
      </c>
      <c r="I9194" s="69">
        <v>56406446.5</v>
      </c>
      <c r="J9194" s="70">
        <v>0</v>
      </c>
      <c r="K9194" s="71">
        <v>1.099</v>
      </c>
      <c r="L9194" s="70">
        <v>0</v>
      </c>
      <c r="M9194" s="71">
        <v>1.3340000000000001</v>
      </c>
      <c r="N9194" s="72"/>
      <c r="O9194" s="73">
        <f>MIN(1,MAX(0,(1/(1+EXP(-(Assumptions!$B$5 + Assumptions!$B$6*$N9194))))*Assumptions!$B$3))</f>
        <v>3.9165722796764356E-2</v>
      </c>
      <c r="P9194" s="73">
        <f>VLOOKUP($F9194,Assumptions!$A$23:$B$27,2,FALSE)*Assumptions!$B$4</f>
        <v>0.55000000000000004</v>
      </c>
      <c r="Q9194" s="74">
        <f t="shared" si="286"/>
        <v>1215059.5861632356</v>
      </c>
      <c r="R9194" s="75" t="str">
        <f>IF($O9194&lt;Assumptions!$B$17,"A",IF($O9194&lt;Assumptions!$B$18,"B",IF($O9194&lt;Assumptions!$B$19,"C",IF($O9194&lt;Assumptions!$B$20,"D","E"))))</f>
        <v>B</v>
      </c>
      <c r="S9194" s="75">
        <f t="shared" si="287"/>
        <v>0</v>
      </c>
    </row>
    <row r="9195" spans="1:19" ht="17.399999999999999" x14ac:dyDescent="0.3">
      <c r="A9195" s="39" t="s">
        <v>1363</v>
      </c>
      <c r="B9195" s="39" t="s">
        <v>74</v>
      </c>
      <c r="C9195" s="39" t="s">
        <v>190</v>
      </c>
      <c r="D9195" s="39" t="s">
        <v>26</v>
      </c>
      <c r="E9195" s="70" t="s">
        <v>35</v>
      </c>
      <c r="F9195" s="70" t="s">
        <v>36</v>
      </c>
      <c r="G9195" s="78">
        <v>45698</v>
      </c>
      <c r="H9195" s="78">
        <v>45839</v>
      </c>
      <c r="I9195" s="69">
        <v>55310963.109999999</v>
      </c>
      <c r="J9195" s="70">
        <v>95</v>
      </c>
      <c r="K9195" s="71">
        <v>0.218</v>
      </c>
      <c r="L9195" s="70">
        <v>0</v>
      </c>
      <c r="M9195" s="71">
        <v>1.3340000000000001</v>
      </c>
      <c r="N9195" s="72"/>
      <c r="O9195" s="73">
        <f>MIN(1,MAX(0,(1/(1+EXP(-(Assumptions!$B$5 + Assumptions!$B$6*$N9195))))*Assumptions!$B$3))</f>
        <v>3.9165722796764356E-2</v>
      </c>
      <c r="P9195" s="73">
        <f>VLOOKUP($F9195,Assumptions!$A$23:$B$27,2,FALSE)*Assumptions!$B$4</f>
        <v>0.55000000000000004</v>
      </c>
      <c r="Q9195" s="74">
        <f t="shared" si="286"/>
        <v>1191461.6168335755</v>
      </c>
      <c r="R9195" s="75" t="str">
        <f>IF($O9195&lt;Assumptions!$B$17,"A",IF($O9195&lt;Assumptions!$B$18,"B",IF($O9195&lt;Assumptions!$B$19,"C",IF($O9195&lt;Assumptions!$B$20,"D","E"))))</f>
        <v>B</v>
      </c>
      <c r="S9195" s="75">
        <f t="shared" si="287"/>
        <v>0</v>
      </c>
    </row>
    <row r="9196" spans="1:19" ht="17.399999999999999" x14ac:dyDescent="0.3">
      <c r="A9196" s="39" t="s">
        <v>1363</v>
      </c>
      <c r="B9196" s="39" t="s">
        <v>74</v>
      </c>
      <c r="C9196" s="39" t="s">
        <v>190</v>
      </c>
      <c r="D9196" s="39" t="s">
        <v>26</v>
      </c>
      <c r="E9196" s="70" t="s">
        <v>35</v>
      </c>
      <c r="F9196" s="70" t="s">
        <v>36</v>
      </c>
      <c r="G9196" s="78">
        <v>45698</v>
      </c>
      <c r="H9196" s="78">
        <v>45870</v>
      </c>
      <c r="I9196" s="69">
        <v>54280477.289999999</v>
      </c>
      <c r="J9196" s="70">
        <v>0</v>
      </c>
      <c r="K9196" s="71">
        <v>1.0449999999999999</v>
      </c>
      <c r="L9196" s="70">
        <v>0</v>
      </c>
      <c r="M9196" s="71">
        <v>1.3340000000000001</v>
      </c>
      <c r="N9196" s="72"/>
      <c r="O9196" s="73">
        <f>MIN(1,MAX(0,(1/(1+EXP(-(Assumptions!$B$5 + Assumptions!$B$6*$N9196))))*Assumptions!$B$3))</f>
        <v>3.9165722796764356E-2</v>
      </c>
      <c r="P9196" s="73">
        <f>VLOOKUP($F9196,Assumptions!$A$23:$B$27,2,FALSE)*Assumptions!$B$4</f>
        <v>0.55000000000000004</v>
      </c>
      <c r="Q9196" s="74">
        <f t="shared" si="286"/>
        <v>1169263.7697489117</v>
      </c>
      <c r="R9196" s="75" t="str">
        <f>IF($O9196&lt;Assumptions!$B$17,"A",IF($O9196&lt;Assumptions!$B$18,"B",IF($O9196&lt;Assumptions!$B$19,"C",IF($O9196&lt;Assumptions!$B$20,"D","E"))))</f>
        <v>B</v>
      </c>
      <c r="S9196" s="75">
        <f t="shared" si="287"/>
        <v>0</v>
      </c>
    </row>
    <row r="9197" spans="1:19" ht="17.399999999999999" x14ac:dyDescent="0.3">
      <c r="A9197" s="39" t="s">
        <v>1363</v>
      </c>
      <c r="B9197" s="39" t="s">
        <v>74</v>
      </c>
      <c r="C9197" s="39" t="s">
        <v>190</v>
      </c>
      <c r="D9197" s="39" t="s">
        <v>26</v>
      </c>
      <c r="E9197" s="70" t="s">
        <v>35</v>
      </c>
      <c r="F9197" s="70" t="s">
        <v>36</v>
      </c>
      <c r="G9197" s="78">
        <v>45698</v>
      </c>
      <c r="H9197" s="78">
        <v>45901</v>
      </c>
      <c r="I9197" s="69">
        <v>53388503.640000001</v>
      </c>
      <c r="J9197" s="70">
        <v>15</v>
      </c>
      <c r="K9197" s="71">
        <v>0.97</v>
      </c>
      <c r="L9197" s="70">
        <v>0</v>
      </c>
      <c r="M9197" s="71">
        <v>1.3340000000000001</v>
      </c>
      <c r="N9197" s="72"/>
      <c r="O9197" s="73">
        <f>MIN(1,MAX(0,(1/(1+EXP(-(Assumptions!$B$5 + Assumptions!$B$6*$N9197))))*Assumptions!$B$3))</f>
        <v>3.9165722796764356E-2</v>
      </c>
      <c r="P9197" s="73">
        <f>VLOOKUP($F9197,Assumptions!$A$23:$B$27,2,FALSE)*Assumptions!$B$4</f>
        <v>0.55000000000000004</v>
      </c>
      <c r="Q9197" s="74">
        <f t="shared" si="286"/>
        <v>1150049.6337540566</v>
      </c>
      <c r="R9197" s="75" t="str">
        <f>IF($O9197&lt;Assumptions!$B$17,"A",IF($O9197&lt;Assumptions!$B$18,"B",IF($O9197&lt;Assumptions!$B$19,"C",IF($O9197&lt;Assumptions!$B$20,"D","E"))))</f>
        <v>B</v>
      </c>
      <c r="S9197" s="75">
        <f t="shared" si="287"/>
        <v>0</v>
      </c>
    </row>
    <row r="9198" spans="1:19" ht="17.399999999999999" x14ac:dyDescent="0.3">
      <c r="A9198" s="39" t="s">
        <v>1363</v>
      </c>
      <c r="B9198" s="39" t="s">
        <v>74</v>
      </c>
      <c r="C9198" s="39" t="s">
        <v>190</v>
      </c>
      <c r="D9198" s="39" t="s">
        <v>26</v>
      </c>
      <c r="E9198" s="70" t="s">
        <v>35</v>
      </c>
      <c r="F9198" s="70" t="s">
        <v>36</v>
      </c>
      <c r="G9198" s="78">
        <v>45698</v>
      </c>
      <c r="H9198" s="78">
        <v>45931</v>
      </c>
      <c r="I9198" s="69">
        <v>52519942.609999999</v>
      </c>
      <c r="J9198" s="70">
        <v>0</v>
      </c>
      <c r="K9198" s="71">
        <v>1.01</v>
      </c>
      <c r="L9198" s="70">
        <v>0</v>
      </c>
      <c r="M9198" s="71">
        <v>1.3340000000000001</v>
      </c>
      <c r="N9198" s="72"/>
      <c r="O9198" s="73">
        <f>MIN(1,MAX(0,(1/(1+EXP(-(Assumptions!$B$5 + Assumptions!$B$6*$N9198))))*Assumptions!$B$3))</f>
        <v>3.9165722796764356E-2</v>
      </c>
      <c r="P9198" s="73">
        <f>VLOOKUP($F9198,Assumptions!$A$23:$B$27,2,FALSE)*Assumptions!$B$4</f>
        <v>0.55000000000000004</v>
      </c>
      <c r="Q9198" s="74">
        <f t="shared" si="286"/>
        <v>1131339.8324608782</v>
      </c>
      <c r="R9198" s="75" t="str">
        <f>IF($O9198&lt;Assumptions!$B$17,"A",IF($O9198&lt;Assumptions!$B$18,"B",IF($O9198&lt;Assumptions!$B$19,"C",IF($O9198&lt;Assumptions!$B$20,"D","E"))))</f>
        <v>B</v>
      </c>
      <c r="S9198" s="75">
        <f t="shared" si="287"/>
        <v>0</v>
      </c>
    </row>
    <row r="9199" spans="1:19" ht="17.399999999999999" x14ac:dyDescent="0.3">
      <c r="A9199" s="39" t="s">
        <v>1363</v>
      </c>
      <c r="B9199" s="39" t="s">
        <v>74</v>
      </c>
      <c r="C9199" s="39" t="s">
        <v>190</v>
      </c>
      <c r="D9199" s="39" t="s">
        <v>26</v>
      </c>
      <c r="E9199" s="70" t="s">
        <v>35</v>
      </c>
      <c r="F9199" s="70" t="s">
        <v>36</v>
      </c>
      <c r="G9199" s="78">
        <v>45698</v>
      </c>
      <c r="H9199" s="78">
        <v>45962</v>
      </c>
      <c r="I9199" s="69">
        <v>52519942.609999999</v>
      </c>
      <c r="J9199" s="70">
        <v>220</v>
      </c>
      <c r="K9199" s="71">
        <v>7.5999999999999998E-2</v>
      </c>
      <c r="L9199" s="70">
        <v>0</v>
      </c>
      <c r="M9199" s="71">
        <v>1.3340000000000001</v>
      </c>
      <c r="N9199" s="72"/>
      <c r="O9199" s="73">
        <f>MIN(1,MAX(0,(1/(1+EXP(-(Assumptions!$B$5 + Assumptions!$B$6*$N9199))))*Assumptions!$B$3))</f>
        <v>3.9165722796764356E-2</v>
      </c>
      <c r="P9199" s="73">
        <f>VLOOKUP($F9199,Assumptions!$A$23:$B$27,2,FALSE)*Assumptions!$B$4</f>
        <v>0.55000000000000004</v>
      </c>
      <c r="Q9199" s="74">
        <f t="shared" si="286"/>
        <v>1131339.8324608782</v>
      </c>
      <c r="R9199" s="75" t="str">
        <f>IF($O9199&lt;Assumptions!$B$17,"A",IF($O9199&lt;Assumptions!$B$18,"B",IF($O9199&lt;Assumptions!$B$19,"C",IF($O9199&lt;Assumptions!$B$20,"D","E"))))</f>
        <v>B</v>
      </c>
      <c r="S9199" s="75">
        <f t="shared" si="287"/>
        <v>1</v>
      </c>
    </row>
    <row r="9200" spans="1:19" ht="17.399999999999999" x14ac:dyDescent="0.3">
      <c r="A9200" s="39" t="s">
        <v>1363</v>
      </c>
      <c r="B9200" s="39" t="s">
        <v>74</v>
      </c>
      <c r="C9200" s="39" t="s">
        <v>190</v>
      </c>
      <c r="D9200" s="39" t="s">
        <v>26</v>
      </c>
      <c r="E9200" s="70" t="s">
        <v>35</v>
      </c>
      <c r="F9200" s="70" t="s">
        <v>36</v>
      </c>
      <c r="G9200" s="78">
        <v>45698</v>
      </c>
      <c r="H9200" s="78">
        <v>45992</v>
      </c>
      <c r="I9200" s="69">
        <v>52519942.609999999</v>
      </c>
      <c r="J9200" s="70">
        <v>999</v>
      </c>
      <c r="K9200" s="71">
        <v>7.8E-2</v>
      </c>
      <c r="L9200" s="70">
        <v>0</v>
      </c>
      <c r="M9200" s="71">
        <v>1.3340000000000001</v>
      </c>
      <c r="N9200" s="72"/>
      <c r="O9200" s="73">
        <f>MIN(1,MAX(0,(1/(1+EXP(-(Assumptions!$B$5 + Assumptions!$B$6*$N9200))))*Assumptions!$B$3))</f>
        <v>3.9165722796764356E-2</v>
      </c>
      <c r="P9200" s="73">
        <f>VLOOKUP($F9200,Assumptions!$A$23:$B$27,2,FALSE)*Assumptions!$B$4</f>
        <v>0.55000000000000004</v>
      </c>
      <c r="Q9200" s="74">
        <f t="shared" si="286"/>
        <v>1131339.8324608782</v>
      </c>
      <c r="R9200" s="75" t="str">
        <f>IF($O9200&lt;Assumptions!$B$17,"A",IF($O9200&lt;Assumptions!$B$18,"B",IF($O9200&lt;Assumptions!$B$19,"C",IF($O9200&lt;Assumptions!$B$20,"D","E"))))</f>
        <v>B</v>
      </c>
      <c r="S9200" s="75">
        <f t="shared" si="287"/>
        <v>1</v>
      </c>
    </row>
    <row r="9201" spans="1:19" ht="17.399999999999999" x14ac:dyDescent="0.3">
      <c r="A9201" s="39" t="s">
        <v>1364</v>
      </c>
      <c r="B9201" s="39" t="s">
        <v>65</v>
      </c>
      <c r="C9201" s="39" t="s">
        <v>144</v>
      </c>
      <c r="D9201" s="39" t="s">
        <v>42</v>
      </c>
      <c r="E9201" s="70" t="s">
        <v>35</v>
      </c>
      <c r="F9201" s="70" t="s">
        <v>40</v>
      </c>
      <c r="G9201" s="78">
        <v>44280</v>
      </c>
      <c r="H9201" s="78">
        <v>45658</v>
      </c>
      <c r="I9201" s="69">
        <v>18615541.52</v>
      </c>
      <c r="J9201" s="70">
        <v>0</v>
      </c>
      <c r="K9201" s="71">
        <v>0.96299999999999997</v>
      </c>
      <c r="L9201" s="70">
        <v>0</v>
      </c>
      <c r="M9201" s="71">
        <v>0.86899999999999999</v>
      </c>
      <c r="N9201" s="72"/>
      <c r="O9201" s="73">
        <f>MIN(1,MAX(0,(1/(1+EXP(-(Assumptions!$B$5 + Assumptions!$B$6*$N9201))))*Assumptions!$B$3))</f>
        <v>3.9165722796764356E-2</v>
      </c>
      <c r="P9201" s="73">
        <f>VLOOKUP($F9201,Assumptions!$A$23:$B$27,2,FALSE)*Assumptions!$B$4</f>
        <v>0.7</v>
      </c>
      <c r="Q9201" s="74">
        <f t="shared" si="286"/>
        <v>510363.79721878417</v>
      </c>
      <c r="R9201" s="75" t="str">
        <f>IF($O9201&lt;Assumptions!$B$17,"A",IF($O9201&lt;Assumptions!$B$18,"B",IF($O9201&lt;Assumptions!$B$19,"C",IF($O9201&lt;Assumptions!$B$20,"D","E"))))</f>
        <v>B</v>
      </c>
      <c r="S9201" s="75">
        <f t="shared" si="287"/>
        <v>0</v>
      </c>
    </row>
    <row r="9202" spans="1:19" ht="17.399999999999999" x14ac:dyDescent="0.3">
      <c r="A9202" s="39" t="s">
        <v>1364</v>
      </c>
      <c r="B9202" s="39" t="s">
        <v>65</v>
      </c>
      <c r="C9202" s="39" t="s">
        <v>144</v>
      </c>
      <c r="D9202" s="39" t="s">
        <v>42</v>
      </c>
      <c r="E9202" s="70" t="s">
        <v>35</v>
      </c>
      <c r="F9202" s="70" t="s">
        <v>40</v>
      </c>
      <c r="G9202" s="78">
        <v>44280</v>
      </c>
      <c r="H9202" s="78">
        <v>45689</v>
      </c>
      <c r="I9202" s="69">
        <v>18175899.09</v>
      </c>
      <c r="J9202" s="70">
        <v>95</v>
      </c>
      <c r="K9202" s="71">
        <v>0.32</v>
      </c>
      <c r="L9202" s="70">
        <v>0</v>
      </c>
      <c r="M9202" s="71">
        <v>0.86899999999999999</v>
      </c>
      <c r="N9202" s="72"/>
      <c r="O9202" s="73">
        <f>MIN(1,MAX(0,(1/(1+EXP(-(Assumptions!$B$5 + Assumptions!$B$6*$N9202))))*Assumptions!$B$3))</f>
        <v>3.9165722796764356E-2</v>
      </c>
      <c r="P9202" s="73">
        <f>VLOOKUP($F9202,Assumptions!$A$23:$B$27,2,FALSE)*Assumptions!$B$4</f>
        <v>0.7</v>
      </c>
      <c r="Q9202" s="74">
        <f t="shared" si="286"/>
        <v>498310.55773863103</v>
      </c>
      <c r="R9202" s="75" t="str">
        <f>IF($O9202&lt;Assumptions!$B$17,"A",IF($O9202&lt;Assumptions!$B$18,"B",IF($O9202&lt;Assumptions!$B$19,"C",IF($O9202&lt;Assumptions!$B$20,"D","E"))))</f>
        <v>B</v>
      </c>
      <c r="S9202" s="75">
        <f t="shared" si="287"/>
        <v>0</v>
      </c>
    </row>
    <row r="9203" spans="1:19" ht="17.399999999999999" x14ac:dyDescent="0.3">
      <c r="A9203" s="39" t="s">
        <v>1364</v>
      </c>
      <c r="B9203" s="39" t="s">
        <v>65</v>
      </c>
      <c r="C9203" s="39" t="s">
        <v>144</v>
      </c>
      <c r="D9203" s="39" t="s">
        <v>42</v>
      </c>
      <c r="E9203" s="70" t="s">
        <v>35</v>
      </c>
      <c r="F9203" s="70" t="s">
        <v>40</v>
      </c>
      <c r="G9203" s="78">
        <v>44280</v>
      </c>
      <c r="H9203" s="78">
        <v>45717</v>
      </c>
      <c r="I9203" s="69">
        <v>17680217.449999999</v>
      </c>
      <c r="J9203" s="70">
        <v>0</v>
      </c>
      <c r="K9203" s="71">
        <v>1.008</v>
      </c>
      <c r="L9203" s="70">
        <v>0</v>
      </c>
      <c r="M9203" s="71">
        <v>0.86899999999999999</v>
      </c>
      <c r="N9203" s="72"/>
      <c r="O9203" s="73">
        <f>MIN(1,MAX(0,(1/(1+EXP(-(Assumptions!$B$5 + Assumptions!$B$6*$N9203))))*Assumptions!$B$3))</f>
        <v>3.9165722796764356E-2</v>
      </c>
      <c r="P9203" s="73">
        <f>VLOOKUP($F9203,Assumptions!$A$23:$B$27,2,FALSE)*Assumptions!$B$4</f>
        <v>0.7</v>
      </c>
      <c r="Q9203" s="74">
        <f t="shared" si="286"/>
        <v>484720.94694325118</v>
      </c>
      <c r="R9203" s="75" t="str">
        <f>IF($O9203&lt;Assumptions!$B$17,"A",IF($O9203&lt;Assumptions!$B$18,"B",IF($O9203&lt;Assumptions!$B$19,"C",IF($O9203&lt;Assumptions!$B$20,"D","E"))))</f>
        <v>B</v>
      </c>
      <c r="S9203" s="75">
        <f t="shared" si="287"/>
        <v>0</v>
      </c>
    </row>
    <row r="9204" spans="1:19" ht="17.399999999999999" x14ac:dyDescent="0.3">
      <c r="A9204" s="39" t="s">
        <v>1364</v>
      </c>
      <c r="B9204" s="39" t="s">
        <v>65</v>
      </c>
      <c r="C9204" s="39" t="s">
        <v>144</v>
      </c>
      <c r="D9204" s="39" t="s">
        <v>42</v>
      </c>
      <c r="E9204" s="70" t="s">
        <v>35</v>
      </c>
      <c r="F9204" s="70" t="s">
        <v>40</v>
      </c>
      <c r="G9204" s="78">
        <v>44280</v>
      </c>
      <c r="H9204" s="78">
        <v>45748</v>
      </c>
      <c r="I9204" s="69">
        <v>17289263.460000001</v>
      </c>
      <c r="J9204" s="70">
        <v>65</v>
      </c>
      <c r="K9204" s="71">
        <v>0.45700000000000002</v>
      </c>
      <c r="L9204" s="70">
        <v>0</v>
      </c>
      <c r="M9204" s="71">
        <v>0.86899999999999999</v>
      </c>
      <c r="N9204" s="72"/>
      <c r="O9204" s="73">
        <f>MIN(1,MAX(0,(1/(1+EXP(-(Assumptions!$B$5 + Assumptions!$B$6*$N9204))))*Assumptions!$B$3))</f>
        <v>3.9165722796764356E-2</v>
      </c>
      <c r="P9204" s="73">
        <f>VLOOKUP($F9204,Assumptions!$A$23:$B$27,2,FALSE)*Assumptions!$B$4</f>
        <v>0.7</v>
      </c>
      <c r="Q9204" s="74">
        <f t="shared" si="286"/>
        <v>474002.55002421088</v>
      </c>
      <c r="R9204" s="75" t="str">
        <f>IF($O9204&lt;Assumptions!$B$17,"A",IF($O9204&lt;Assumptions!$B$18,"B",IF($O9204&lt;Assumptions!$B$19,"C",IF($O9204&lt;Assumptions!$B$20,"D","E"))))</f>
        <v>B</v>
      </c>
      <c r="S9204" s="75">
        <f t="shared" si="287"/>
        <v>0</v>
      </c>
    </row>
    <row r="9205" spans="1:19" ht="17.399999999999999" x14ac:dyDescent="0.3">
      <c r="A9205" s="39" t="s">
        <v>1364</v>
      </c>
      <c r="B9205" s="39" t="s">
        <v>65</v>
      </c>
      <c r="C9205" s="39" t="s">
        <v>144</v>
      </c>
      <c r="D9205" s="39" t="s">
        <v>42</v>
      </c>
      <c r="E9205" s="70" t="s">
        <v>35</v>
      </c>
      <c r="F9205" s="70" t="s">
        <v>40</v>
      </c>
      <c r="G9205" s="78">
        <v>44280</v>
      </c>
      <c r="H9205" s="78">
        <v>45778</v>
      </c>
      <c r="I9205" s="69">
        <v>16835997.18</v>
      </c>
      <c r="J9205" s="70">
        <v>0</v>
      </c>
      <c r="K9205" s="71">
        <v>1.02</v>
      </c>
      <c r="L9205" s="70">
        <v>0</v>
      </c>
      <c r="M9205" s="71">
        <v>0.86899999999999999</v>
      </c>
      <c r="N9205" s="72"/>
      <c r="O9205" s="73">
        <f>MIN(1,MAX(0,(1/(1+EXP(-(Assumptions!$B$5 + Assumptions!$B$6*$N9205))))*Assumptions!$B$3))</f>
        <v>3.9165722796764356E-2</v>
      </c>
      <c r="P9205" s="73">
        <f>VLOOKUP($F9205,Assumptions!$A$23:$B$27,2,FALSE)*Assumptions!$B$4</f>
        <v>0.7</v>
      </c>
      <c r="Q9205" s="74">
        <f t="shared" si="286"/>
        <v>461575.79899129039</v>
      </c>
      <c r="R9205" s="75" t="str">
        <f>IF($O9205&lt;Assumptions!$B$17,"A",IF($O9205&lt;Assumptions!$B$18,"B",IF($O9205&lt;Assumptions!$B$19,"C",IF($O9205&lt;Assumptions!$B$20,"D","E"))))</f>
        <v>B</v>
      </c>
      <c r="S9205" s="75">
        <f t="shared" si="287"/>
        <v>0</v>
      </c>
    </row>
    <row r="9206" spans="1:19" ht="17.399999999999999" x14ac:dyDescent="0.3">
      <c r="A9206" s="39" t="s">
        <v>1364</v>
      </c>
      <c r="B9206" s="39" t="s">
        <v>65</v>
      </c>
      <c r="C9206" s="39" t="s">
        <v>144</v>
      </c>
      <c r="D9206" s="39" t="s">
        <v>42</v>
      </c>
      <c r="E9206" s="70" t="s">
        <v>35</v>
      </c>
      <c r="F9206" s="70" t="s">
        <v>40</v>
      </c>
      <c r="G9206" s="78">
        <v>44280</v>
      </c>
      <c r="H9206" s="78">
        <v>45809</v>
      </c>
      <c r="I9206" s="69">
        <v>16424151.27</v>
      </c>
      <c r="J9206" s="70">
        <v>65</v>
      </c>
      <c r="K9206" s="71">
        <v>0.44500000000000001</v>
      </c>
      <c r="L9206" s="70">
        <v>0</v>
      </c>
      <c r="M9206" s="71">
        <v>0.86899999999999999</v>
      </c>
      <c r="N9206" s="72"/>
      <c r="O9206" s="73">
        <f>MIN(1,MAX(0,(1/(1+EXP(-(Assumptions!$B$5 + Assumptions!$B$6*$N9206))))*Assumptions!$B$3))</f>
        <v>3.9165722796764356E-2</v>
      </c>
      <c r="P9206" s="73">
        <f>VLOOKUP($F9206,Assumptions!$A$23:$B$27,2,FALSE)*Assumptions!$B$4</f>
        <v>0.7</v>
      </c>
      <c r="Q9206" s="74">
        <f t="shared" si="286"/>
        <v>450284.6290690616</v>
      </c>
      <c r="R9206" s="75" t="str">
        <f>IF($O9206&lt;Assumptions!$B$17,"A",IF($O9206&lt;Assumptions!$B$18,"B",IF($O9206&lt;Assumptions!$B$19,"C",IF($O9206&lt;Assumptions!$B$20,"D","E"))))</f>
        <v>B</v>
      </c>
      <c r="S9206" s="75">
        <f t="shared" si="287"/>
        <v>0</v>
      </c>
    </row>
    <row r="9207" spans="1:19" ht="17.399999999999999" x14ac:dyDescent="0.3">
      <c r="A9207" s="39" t="s">
        <v>1364</v>
      </c>
      <c r="B9207" s="39" t="s">
        <v>65</v>
      </c>
      <c r="C9207" s="39" t="s">
        <v>144</v>
      </c>
      <c r="D9207" s="39" t="s">
        <v>42</v>
      </c>
      <c r="E9207" s="70" t="s">
        <v>35</v>
      </c>
      <c r="F9207" s="70" t="s">
        <v>40</v>
      </c>
      <c r="G9207" s="78">
        <v>44280</v>
      </c>
      <c r="H9207" s="78">
        <v>45839</v>
      </c>
      <c r="I9207" s="69">
        <v>16424151.27</v>
      </c>
      <c r="J9207" s="70">
        <v>185</v>
      </c>
      <c r="K9207" s="71">
        <v>0.151</v>
      </c>
      <c r="L9207" s="70">
        <v>0</v>
      </c>
      <c r="M9207" s="71">
        <v>0.86899999999999999</v>
      </c>
      <c r="N9207" s="72"/>
      <c r="O9207" s="73">
        <f>MIN(1,MAX(0,(1/(1+EXP(-(Assumptions!$B$5 + Assumptions!$B$6*$N9207))))*Assumptions!$B$3))</f>
        <v>3.9165722796764356E-2</v>
      </c>
      <c r="P9207" s="73">
        <f>VLOOKUP($F9207,Assumptions!$A$23:$B$27,2,FALSE)*Assumptions!$B$4</f>
        <v>0.7</v>
      </c>
      <c r="Q9207" s="74">
        <f t="shared" si="286"/>
        <v>450284.6290690616</v>
      </c>
      <c r="R9207" s="75" t="str">
        <f>IF($O9207&lt;Assumptions!$B$17,"A",IF($O9207&lt;Assumptions!$B$18,"B",IF($O9207&lt;Assumptions!$B$19,"C",IF($O9207&lt;Assumptions!$B$20,"D","E"))))</f>
        <v>B</v>
      </c>
      <c r="S9207" s="75">
        <f t="shared" si="287"/>
        <v>1</v>
      </c>
    </row>
    <row r="9208" spans="1:19" ht="17.399999999999999" x14ac:dyDescent="0.3">
      <c r="A9208" s="39" t="s">
        <v>1364</v>
      </c>
      <c r="B9208" s="39" t="s">
        <v>65</v>
      </c>
      <c r="C9208" s="39" t="s">
        <v>144</v>
      </c>
      <c r="D9208" s="39" t="s">
        <v>42</v>
      </c>
      <c r="E9208" s="70" t="s">
        <v>35</v>
      </c>
      <c r="F9208" s="70" t="s">
        <v>40</v>
      </c>
      <c r="G9208" s="78">
        <v>44280</v>
      </c>
      <c r="H9208" s="78">
        <v>45870</v>
      </c>
      <c r="I9208" s="69">
        <v>16424151.27</v>
      </c>
      <c r="J9208" s="70">
        <v>999</v>
      </c>
      <c r="K9208" s="71">
        <v>6.3E-2</v>
      </c>
      <c r="L9208" s="70">
        <v>0</v>
      </c>
      <c r="M9208" s="71">
        <v>0.86899999999999999</v>
      </c>
      <c r="N9208" s="72"/>
      <c r="O9208" s="73">
        <f>MIN(1,MAX(0,(1/(1+EXP(-(Assumptions!$B$5 + Assumptions!$B$6*$N9208))))*Assumptions!$B$3))</f>
        <v>3.9165722796764356E-2</v>
      </c>
      <c r="P9208" s="73">
        <f>VLOOKUP($F9208,Assumptions!$A$23:$B$27,2,FALSE)*Assumptions!$B$4</f>
        <v>0.7</v>
      </c>
      <c r="Q9208" s="74">
        <f t="shared" si="286"/>
        <v>450284.6290690616</v>
      </c>
      <c r="R9208" s="75" t="str">
        <f>IF($O9208&lt;Assumptions!$B$17,"A",IF($O9208&lt;Assumptions!$B$18,"B",IF($O9208&lt;Assumptions!$B$19,"C",IF($O9208&lt;Assumptions!$B$20,"D","E"))))</f>
        <v>B</v>
      </c>
      <c r="S9208" s="75">
        <f t="shared" si="287"/>
        <v>1</v>
      </c>
    </row>
    <row r="9209" spans="1:19" ht="17.399999999999999" x14ac:dyDescent="0.3">
      <c r="A9209" s="39" t="s">
        <v>1364</v>
      </c>
      <c r="B9209" s="39" t="s">
        <v>65</v>
      </c>
      <c r="C9209" s="39" t="s">
        <v>144</v>
      </c>
      <c r="D9209" s="39" t="s">
        <v>42</v>
      </c>
      <c r="E9209" s="70" t="s">
        <v>35</v>
      </c>
      <c r="F9209" s="70" t="s">
        <v>40</v>
      </c>
      <c r="G9209" s="78">
        <v>44280</v>
      </c>
      <c r="H9209" s="78">
        <v>45901</v>
      </c>
      <c r="I9209" s="69">
        <v>16424151.27</v>
      </c>
      <c r="J9209" s="70">
        <v>999</v>
      </c>
      <c r="K9209" s="71">
        <v>8.1000000000000003E-2</v>
      </c>
      <c r="L9209" s="70">
        <v>0</v>
      </c>
      <c r="M9209" s="71">
        <v>0.86899999999999999</v>
      </c>
      <c r="N9209" s="72"/>
      <c r="O9209" s="73">
        <f>MIN(1,MAX(0,(1/(1+EXP(-(Assumptions!$B$5 + Assumptions!$B$6*$N9209))))*Assumptions!$B$3))</f>
        <v>3.9165722796764356E-2</v>
      </c>
      <c r="P9209" s="73">
        <f>VLOOKUP($F9209,Assumptions!$A$23:$B$27,2,FALSE)*Assumptions!$B$4</f>
        <v>0.7</v>
      </c>
      <c r="Q9209" s="74">
        <f t="shared" si="286"/>
        <v>450284.6290690616</v>
      </c>
      <c r="R9209" s="75" t="str">
        <f>IF($O9209&lt;Assumptions!$B$17,"A",IF($O9209&lt;Assumptions!$B$18,"B",IF($O9209&lt;Assumptions!$B$19,"C",IF($O9209&lt;Assumptions!$B$20,"D","E"))))</f>
        <v>B</v>
      </c>
      <c r="S9209" s="75">
        <f t="shared" si="287"/>
        <v>1</v>
      </c>
    </row>
    <row r="9210" spans="1:19" ht="17.399999999999999" x14ac:dyDescent="0.3">
      <c r="A9210" s="39" t="s">
        <v>1364</v>
      </c>
      <c r="B9210" s="39" t="s">
        <v>65</v>
      </c>
      <c r="C9210" s="39" t="s">
        <v>144</v>
      </c>
      <c r="D9210" s="39" t="s">
        <v>42</v>
      </c>
      <c r="E9210" s="70" t="s">
        <v>35</v>
      </c>
      <c r="F9210" s="70" t="s">
        <v>40</v>
      </c>
      <c r="G9210" s="78">
        <v>44280</v>
      </c>
      <c r="H9210" s="78">
        <v>45931</v>
      </c>
      <c r="I9210" s="69">
        <v>16424151.27</v>
      </c>
      <c r="J9210" s="70">
        <v>999</v>
      </c>
      <c r="K9210" s="71">
        <v>0.13500000000000001</v>
      </c>
      <c r="L9210" s="70">
        <v>0</v>
      </c>
      <c r="M9210" s="71">
        <v>0.86899999999999999</v>
      </c>
      <c r="N9210" s="72"/>
      <c r="O9210" s="73">
        <f>MIN(1,MAX(0,(1/(1+EXP(-(Assumptions!$B$5 + Assumptions!$B$6*$N9210))))*Assumptions!$B$3))</f>
        <v>3.9165722796764356E-2</v>
      </c>
      <c r="P9210" s="73">
        <f>VLOOKUP($F9210,Assumptions!$A$23:$B$27,2,FALSE)*Assumptions!$B$4</f>
        <v>0.7</v>
      </c>
      <c r="Q9210" s="74">
        <f t="shared" si="286"/>
        <v>450284.6290690616</v>
      </c>
      <c r="R9210" s="75" t="str">
        <f>IF($O9210&lt;Assumptions!$B$17,"A",IF($O9210&lt;Assumptions!$B$18,"B",IF($O9210&lt;Assumptions!$B$19,"C",IF($O9210&lt;Assumptions!$B$20,"D","E"))))</f>
        <v>B</v>
      </c>
      <c r="S9210" s="75">
        <f t="shared" si="287"/>
        <v>1</v>
      </c>
    </row>
    <row r="9211" spans="1:19" ht="17.399999999999999" x14ac:dyDescent="0.3">
      <c r="A9211" s="39" t="s">
        <v>1364</v>
      </c>
      <c r="B9211" s="39" t="s">
        <v>65</v>
      </c>
      <c r="C9211" s="39" t="s">
        <v>144</v>
      </c>
      <c r="D9211" s="39" t="s">
        <v>42</v>
      </c>
      <c r="E9211" s="70" t="s">
        <v>35</v>
      </c>
      <c r="F9211" s="70" t="s">
        <v>40</v>
      </c>
      <c r="G9211" s="78">
        <v>44280</v>
      </c>
      <c r="H9211" s="78">
        <v>45962</v>
      </c>
      <c r="I9211" s="69">
        <v>16424151.27</v>
      </c>
      <c r="J9211" s="70">
        <v>999</v>
      </c>
      <c r="K9211" s="71">
        <v>0.106</v>
      </c>
      <c r="L9211" s="70">
        <v>0</v>
      </c>
      <c r="M9211" s="71">
        <v>0.86899999999999999</v>
      </c>
      <c r="N9211" s="72"/>
      <c r="O9211" s="73">
        <f>MIN(1,MAX(0,(1/(1+EXP(-(Assumptions!$B$5 + Assumptions!$B$6*$N9211))))*Assumptions!$B$3))</f>
        <v>3.9165722796764356E-2</v>
      </c>
      <c r="P9211" s="73">
        <f>VLOOKUP($F9211,Assumptions!$A$23:$B$27,2,FALSE)*Assumptions!$B$4</f>
        <v>0.7</v>
      </c>
      <c r="Q9211" s="74">
        <f t="shared" si="286"/>
        <v>450284.6290690616</v>
      </c>
      <c r="R9211" s="75" t="str">
        <f>IF($O9211&lt;Assumptions!$B$17,"A",IF($O9211&lt;Assumptions!$B$18,"B",IF($O9211&lt;Assumptions!$B$19,"C",IF($O9211&lt;Assumptions!$B$20,"D","E"))))</f>
        <v>B</v>
      </c>
      <c r="S9211" s="75">
        <f t="shared" si="287"/>
        <v>1</v>
      </c>
    </row>
    <row r="9212" spans="1:19" ht="17.399999999999999" x14ac:dyDescent="0.3">
      <c r="A9212" s="39" t="s">
        <v>1364</v>
      </c>
      <c r="B9212" s="39" t="s">
        <v>65</v>
      </c>
      <c r="C9212" s="39" t="s">
        <v>144</v>
      </c>
      <c r="D9212" s="39" t="s">
        <v>42</v>
      </c>
      <c r="E9212" s="70" t="s">
        <v>35</v>
      </c>
      <c r="F9212" s="70" t="s">
        <v>40</v>
      </c>
      <c r="G9212" s="78">
        <v>44280</v>
      </c>
      <c r="H9212" s="78">
        <v>45992</v>
      </c>
      <c r="I9212" s="69">
        <v>16424151.27</v>
      </c>
      <c r="J9212" s="70">
        <v>999</v>
      </c>
      <c r="K9212" s="71">
        <v>6.4000000000000001E-2</v>
      </c>
      <c r="L9212" s="70">
        <v>0</v>
      </c>
      <c r="M9212" s="71">
        <v>0.86899999999999999</v>
      </c>
      <c r="N9212" s="72"/>
      <c r="O9212" s="73">
        <f>MIN(1,MAX(0,(1/(1+EXP(-(Assumptions!$B$5 + Assumptions!$B$6*$N9212))))*Assumptions!$B$3))</f>
        <v>3.9165722796764356E-2</v>
      </c>
      <c r="P9212" s="73">
        <f>VLOOKUP($F9212,Assumptions!$A$23:$B$27,2,FALSE)*Assumptions!$B$4</f>
        <v>0.7</v>
      </c>
      <c r="Q9212" s="74">
        <f t="shared" si="286"/>
        <v>450284.6290690616</v>
      </c>
      <c r="R9212" s="75" t="str">
        <f>IF($O9212&lt;Assumptions!$B$17,"A",IF($O9212&lt;Assumptions!$B$18,"B",IF($O9212&lt;Assumptions!$B$19,"C",IF($O9212&lt;Assumptions!$B$20,"D","E"))))</f>
        <v>B</v>
      </c>
      <c r="S9212" s="75">
        <f t="shared" si="287"/>
        <v>1</v>
      </c>
    </row>
    <row r="9213" spans="1:19" ht="17.399999999999999" x14ac:dyDescent="0.3">
      <c r="A9213" s="39" t="s">
        <v>1366</v>
      </c>
      <c r="B9213" s="39" t="s">
        <v>69</v>
      </c>
      <c r="C9213" s="39" t="s">
        <v>144</v>
      </c>
      <c r="D9213" s="39" t="s">
        <v>42</v>
      </c>
      <c r="E9213" s="70" t="s">
        <v>49</v>
      </c>
      <c r="F9213" s="70" t="s">
        <v>28</v>
      </c>
      <c r="G9213" s="78">
        <v>44497</v>
      </c>
      <c r="H9213" s="78">
        <v>45658</v>
      </c>
      <c r="I9213" s="69">
        <v>4211144.41</v>
      </c>
      <c r="J9213" s="70">
        <v>0</v>
      </c>
      <c r="K9213" s="71">
        <v>1.1120000000000001</v>
      </c>
      <c r="L9213" s="70">
        <v>0</v>
      </c>
      <c r="M9213" s="71">
        <v>1.0609999999999999</v>
      </c>
      <c r="N9213" s="72"/>
      <c r="O9213" s="73">
        <f>MIN(1,MAX(0,(1/(1+EXP(-(Assumptions!$B$5 + Assumptions!$B$6*$N9213))))*Assumptions!$B$3))</f>
        <v>3.9165722796764356E-2</v>
      </c>
      <c r="P9213" s="73">
        <f>VLOOKUP($F9213,Assumptions!$A$23:$B$27,2,FALSE)*Assumptions!$B$4</f>
        <v>0.35</v>
      </c>
      <c r="Q9213" s="74">
        <f t="shared" si="286"/>
        <v>57726.380116721317</v>
      </c>
      <c r="R9213" s="75" t="str">
        <f>IF($O9213&lt;Assumptions!$B$17,"A",IF($O9213&lt;Assumptions!$B$18,"B",IF($O9213&lt;Assumptions!$B$19,"C",IF($O9213&lt;Assumptions!$B$20,"D","E"))))</f>
        <v>B</v>
      </c>
      <c r="S9213" s="75">
        <f t="shared" si="287"/>
        <v>0</v>
      </c>
    </row>
    <row r="9214" spans="1:19" ht="17.399999999999999" x14ac:dyDescent="0.3">
      <c r="A9214" s="39" t="s">
        <v>1366</v>
      </c>
      <c r="B9214" s="39" t="s">
        <v>69</v>
      </c>
      <c r="C9214" s="39" t="s">
        <v>144</v>
      </c>
      <c r="D9214" s="39" t="s">
        <v>42</v>
      </c>
      <c r="E9214" s="70" t="s">
        <v>49</v>
      </c>
      <c r="F9214" s="70" t="s">
        <v>28</v>
      </c>
      <c r="G9214" s="78">
        <v>44497</v>
      </c>
      <c r="H9214" s="78">
        <v>45689</v>
      </c>
      <c r="I9214" s="69">
        <v>4111013.36</v>
      </c>
      <c r="J9214" s="70">
        <v>35</v>
      </c>
      <c r="K9214" s="71">
        <v>0.82699999999999996</v>
      </c>
      <c r="L9214" s="70">
        <v>0</v>
      </c>
      <c r="M9214" s="71">
        <v>1.0609999999999999</v>
      </c>
      <c r="N9214" s="72"/>
      <c r="O9214" s="73">
        <f>MIN(1,MAX(0,(1/(1+EXP(-(Assumptions!$B$5 + Assumptions!$B$6*$N9214))))*Assumptions!$B$3))</f>
        <v>3.9165722796764356E-2</v>
      </c>
      <c r="P9214" s="73">
        <f>VLOOKUP($F9214,Assumptions!$A$23:$B$27,2,FALSE)*Assumptions!$B$4</f>
        <v>0.35</v>
      </c>
      <c r="Q9214" s="74">
        <f t="shared" si="286"/>
        <v>56353.783385044189</v>
      </c>
      <c r="R9214" s="75" t="str">
        <f>IF($O9214&lt;Assumptions!$B$17,"A",IF($O9214&lt;Assumptions!$B$18,"B",IF($O9214&lt;Assumptions!$B$19,"C",IF($O9214&lt;Assumptions!$B$20,"D","E"))))</f>
        <v>B</v>
      </c>
      <c r="S9214" s="75">
        <f t="shared" si="287"/>
        <v>0</v>
      </c>
    </row>
    <row r="9215" spans="1:19" ht="17.399999999999999" x14ac:dyDescent="0.3">
      <c r="A9215" s="39" t="s">
        <v>1366</v>
      </c>
      <c r="B9215" s="39" t="s">
        <v>69</v>
      </c>
      <c r="C9215" s="39" t="s">
        <v>144</v>
      </c>
      <c r="D9215" s="39" t="s">
        <v>42</v>
      </c>
      <c r="E9215" s="70" t="s">
        <v>49</v>
      </c>
      <c r="F9215" s="70" t="s">
        <v>28</v>
      </c>
      <c r="G9215" s="78">
        <v>44497</v>
      </c>
      <c r="H9215" s="78">
        <v>45717</v>
      </c>
      <c r="I9215" s="69">
        <v>4017523.84</v>
      </c>
      <c r="J9215" s="70">
        <v>0</v>
      </c>
      <c r="K9215" s="71">
        <v>1.0429999999999999</v>
      </c>
      <c r="L9215" s="70">
        <v>0</v>
      </c>
      <c r="M9215" s="71">
        <v>1.0609999999999999</v>
      </c>
      <c r="N9215" s="72"/>
      <c r="O9215" s="73">
        <f>MIN(1,MAX(0,(1/(1+EXP(-(Assumptions!$B$5 + Assumptions!$B$6*$N9215))))*Assumptions!$B$3))</f>
        <v>3.9165722796764356E-2</v>
      </c>
      <c r="P9215" s="73">
        <f>VLOOKUP($F9215,Assumptions!$A$23:$B$27,2,FALSE)*Assumptions!$B$4</f>
        <v>0.35</v>
      </c>
      <c r="Q9215" s="74">
        <f t="shared" si="286"/>
        <v>55072.228766391287</v>
      </c>
      <c r="R9215" s="75" t="str">
        <f>IF($O9215&lt;Assumptions!$B$17,"A",IF($O9215&lt;Assumptions!$B$18,"B",IF($O9215&lt;Assumptions!$B$19,"C",IF($O9215&lt;Assumptions!$B$20,"D","E"))))</f>
        <v>B</v>
      </c>
      <c r="S9215" s="75">
        <f t="shared" si="287"/>
        <v>0</v>
      </c>
    </row>
    <row r="9216" spans="1:19" ht="17.399999999999999" x14ac:dyDescent="0.3">
      <c r="A9216" s="39" t="s">
        <v>1366</v>
      </c>
      <c r="B9216" s="39" t="s">
        <v>69</v>
      </c>
      <c r="C9216" s="39" t="s">
        <v>144</v>
      </c>
      <c r="D9216" s="39" t="s">
        <v>42</v>
      </c>
      <c r="E9216" s="70" t="s">
        <v>49</v>
      </c>
      <c r="F9216" s="70" t="s">
        <v>28</v>
      </c>
      <c r="G9216" s="78">
        <v>44497</v>
      </c>
      <c r="H9216" s="78">
        <v>45748</v>
      </c>
      <c r="I9216" s="69">
        <v>3913829.56</v>
      </c>
      <c r="J9216" s="70">
        <v>0</v>
      </c>
      <c r="K9216" s="71">
        <v>1.107</v>
      </c>
      <c r="L9216" s="70">
        <v>0</v>
      </c>
      <c r="M9216" s="71">
        <v>1.0609999999999999</v>
      </c>
      <c r="N9216" s="72"/>
      <c r="O9216" s="73">
        <f>MIN(1,MAX(0,(1/(1+EXP(-(Assumptions!$B$5 + Assumptions!$B$6*$N9216))))*Assumptions!$B$3))</f>
        <v>3.9165722796764356E-2</v>
      </c>
      <c r="P9216" s="73">
        <f>VLOOKUP($F9216,Assumptions!$A$23:$B$27,2,FALSE)*Assumptions!$B$4</f>
        <v>0.35</v>
      </c>
      <c r="Q9216" s="74">
        <f t="shared" si="286"/>
        <v>53650.787267259766</v>
      </c>
      <c r="R9216" s="75" t="str">
        <f>IF($O9216&lt;Assumptions!$B$17,"A",IF($O9216&lt;Assumptions!$B$18,"B",IF($O9216&lt;Assumptions!$B$19,"C",IF($O9216&lt;Assumptions!$B$20,"D","E"))))</f>
        <v>B</v>
      </c>
      <c r="S9216" s="75">
        <f t="shared" si="287"/>
        <v>0</v>
      </c>
    </row>
    <row r="9217" spans="1:19" ht="17.399999999999999" x14ac:dyDescent="0.3">
      <c r="A9217" s="39" t="s">
        <v>1366</v>
      </c>
      <c r="B9217" s="39" t="s">
        <v>69</v>
      </c>
      <c r="C9217" s="39" t="s">
        <v>144</v>
      </c>
      <c r="D9217" s="39" t="s">
        <v>42</v>
      </c>
      <c r="E9217" s="70" t="s">
        <v>49</v>
      </c>
      <c r="F9217" s="70" t="s">
        <v>28</v>
      </c>
      <c r="G9217" s="78">
        <v>44497</v>
      </c>
      <c r="H9217" s="78">
        <v>45778</v>
      </c>
      <c r="I9217" s="69">
        <v>3806661.62</v>
      </c>
      <c r="J9217" s="70">
        <v>0</v>
      </c>
      <c r="K9217" s="71">
        <v>1.0960000000000001</v>
      </c>
      <c r="L9217" s="70">
        <v>0</v>
      </c>
      <c r="M9217" s="71">
        <v>1.0609999999999999</v>
      </c>
      <c r="N9217" s="72"/>
      <c r="O9217" s="73">
        <f>MIN(1,MAX(0,(1/(1+EXP(-(Assumptions!$B$5 + Assumptions!$B$6*$N9217))))*Assumptions!$B$3))</f>
        <v>3.9165722796764356E-2</v>
      </c>
      <c r="P9217" s="73">
        <f>VLOOKUP($F9217,Assumptions!$A$23:$B$27,2,FALSE)*Assumptions!$B$4</f>
        <v>0.35</v>
      </c>
      <c r="Q9217" s="74">
        <f t="shared" ref="Q9217:Q9280" si="288">$I9217*$O9217*$P9217</f>
        <v>52181.728826500672</v>
      </c>
      <c r="R9217" s="75" t="str">
        <f>IF($O9217&lt;Assumptions!$B$17,"A",IF($O9217&lt;Assumptions!$B$18,"B",IF($O9217&lt;Assumptions!$B$19,"C",IF($O9217&lt;Assumptions!$B$20,"D","E"))))</f>
        <v>B</v>
      </c>
      <c r="S9217" s="75">
        <f t="shared" ref="S9217:S9280" si="289">--($J9217&gt;=180)</f>
        <v>0</v>
      </c>
    </row>
    <row r="9218" spans="1:19" ht="17.399999999999999" x14ac:dyDescent="0.3">
      <c r="A9218" s="39" t="s">
        <v>1366</v>
      </c>
      <c r="B9218" s="39" t="s">
        <v>69</v>
      </c>
      <c r="C9218" s="39" t="s">
        <v>144</v>
      </c>
      <c r="D9218" s="39" t="s">
        <v>42</v>
      </c>
      <c r="E9218" s="70" t="s">
        <v>49</v>
      </c>
      <c r="F9218" s="70" t="s">
        <v>28</v>
      </c>
      <c r="G9218" s="78">
        <v>44497</v>
      </c>
      <c r="H9218" s="78">
        <v>45809</v>
      </c>
      <c r="I9218" s="69">
        <v>3707609</v>
      </c>
      <c r="J9218" s="70">
        <v>0</v>
      </c>
      <c r="K9218" s="71">
        <v>0.95499999999999996</v>
      </c>
      <c r="L9218" s="70">
        <v>0</v>
      </c>
      <c r="M9218" s="71">
        <v>1.0609999999999999</v>
      </c>
      <c r="N9218" s="72"/>
      <c r="O9218" s="73">
        <f>MIN(1,MAX(0,(1/(1+EXP(-(Assumptions!$B$5 + Assumptions!$B$6*$N9218))))*Assumptions!$B$3))</f>
        <v>3.9165722796764356E-2</v>
      </c>
      <c r="P9218" s="73">
        <f>VLOOKUP($F9218,Assumptions!$A$23:$B$27,2,FALSE)*Assumptions!$B$4</f>
        <v>0.35</v>
      </c>
      <c r="Q9218" s="74">
        <f t="shared" si="288"/>
        <v>50823.915216476038</v>
      </c>
      <c r="R9218" s="75" t="str">
        <f>IF($O9218&lt;Assumptions!$B$17,"A",IF($O9218&lt;Assumptions!$B$18,"B",IF($O9218&lt;Assumptions!$B$19,"C",IF($O9218&lt;Assumptions!$B$20,"D","E"))))</f>
        <v>B</v>
      </c>
      <c r="S9218" s="75">
        <f t="shared" si="289"/>
        <v>0</v>
      </c>
    </row>
    <row r="9219" spans="1:19" ht="17.399999999999999" x14ac:dyDescent="0.3">
      <c r="A9219" s="39" t="s">
        <v>1366</v>
      </c>
      <c r="B9219" s="39" t="s">
        <v>69</v>
      </c>
      <c r="C9219" s="39" t="s">
        <v>144</v>
      </c>
      <c r="D9219" s="39" t="s">
        <v>42</v>
      </c>
      <c r="E9219" s="70" t="s">
        <v>49</v>
      </c>
      <c r="F9219" s="70" t="s">
        <v>28</v>
      </c>
      <c r="G9219" s="78">
        <v>44497</v>
      </c>
      <c r="H9219" s="78">
        <v>45839</v>
      </c>
      <c r="I9219" s="69">
        <v>3611050.12</v>
      </c>
      <c r="J9219" s="70">
        <v>0</v>
      </c>
      <c r="K9219" s="71">
        <v>1.044</v>
      </c>
      <c r="L9219" s="70">
        <v>0</v>
      </c>
      <c r="M9219" s="71">
        <v>1.0609999999999999</v>
      </c>
      <c r="N9219" s="72"/>
      <c r="O9219" s="73">
        <f>MIN(1,MAX(0,(1/(1+EXP(-(Assumptions!$B$5 + Assumptions!$B$6*$N9219))))*Assumptions!$B$3))</f>
        <v>3.9165722796764356E-2</v>
      </c>
      <c r="P9219" s="73">
        <f>VLOOKUP($F9219,Assumptions!$A$23:$B$27,2,FALSE)*Assumptions!$B$4</f>
        <v>0.35</v>
      </c>
      <c r="Q9219" s="74">
        <f t="shared" si="288"/>
        <v>49500.285801799924</v>
      </c>
      <c r="R9219" s="75" t="str">
        <f>IF($O9219&lt;Assumptions!$B$17,"A",IF($O9219&lt;Assumptions!$B$18,"B",IF($O9219&lt;Assumptions!$B$19,"C",IF($O9219&lt;Assumptions!$B$20,"D","E"))))</f>
        <v>B</v>
      </c>
      <c r="S9219" s="75">
        <f t="shared" si="289"/>
        <v>0</v>
      </c>
    </row>
    <row r="9220" spans="1:19" ht="17.399999999999999" x14ac:dyDescent="0.3">
      <c r="A9220" s="39" t="s">
        <v>1366</v>
      </c>
      <c r="B9220" s="39" t="s">
        <v>69</v>
      </c>
      <c r="C9220" s="39" t="s">
        <v>144</v>
      </c>
      <c r="D9220" s="39" t="s">
        <v>42</v>
      </c>
      <c r="E9220" s="70" t="s">
        <v>49</v>
      </c>
      <c r="F9220" s="70" t="s">
        <v>28</v>
      </c>
      <c r="G9220" s="78">
        <v>44497</v>
      </c>
      <c r="H9220" s="78">
        <v>45870</v>
      </c>
      <c r="I9220" s="69">
        <v>3516282.25</v>
      </c>
      <c r="J9220" s="70">
        <v>15</v>
      </c>
      <c r="K9220" s="71">
        <v>0.95099999999999996</v>
      </c>
      <c r="L9220" s="70">
        <v>0</v>
      </c>
      <c r="M9220" s="71">
        <v>1.0609999999999999</v>
      </c>
      <c r="N9220" s="72"/>
      <c r="O9220" s="73">
        <f>MIN(1,MAX(0,(1/(1+EXP(-(Assumptions!$B$5 + Assumptions!$B$6*$N9220))))*Assumptions!$B$3))</f>
        <v>3.9165722796764356E-2</v>
      </c>
      <c r="P9220" s="73">
        <f>VLOOKUP($F9220,Assumptions!$A$23:$B$27,2,FALSE)*Assumptions!$B$4</f>
        <v>0.35</v>
      </c>
      <c r="Q9220" s="74">
        <f t="shared" si="288"/>
        <v>48201.207557539004</v>
      </c>
      <c r="R9220" s="75" t="str">
        <f>IF($O9220&lt;Assumptions!$B$17,"A",IF($O9220&lt;Assumptions!$B$18,"B",IF($O9220&lt;Assumptions!$B$19,"C",IF($O9220&lt;Assumptions!$B$20,"D","E"))))</f>
        <v>B</v>
      </c>
      <c r="S9220" s="75">
        <f t="shared" si="289"/>
        <v>0</v>
      </c>
    </row>
    <row r="9221" spans="1:19" ht="17.399999999999999" x14ac:dyDescent="0.3">
      <c r="A9221" s="39" t="s">
        <v>1366</v>
      </c>
      <c r="B9221" s="39" t="s">
        <v>69</v>
      </c>
      <c r="C9221" s="39" t="s">
        <v>144</v>
      </c>
      <c r="D9221" s="39" t="s">
        <v>42</v>
      </c>
      <c r="E9221" s="70" t="s">
        <v>49</v>
      </c>
      <c r="F9221" s="70" t="s">
        <v>28</v>
      </c>
      <c r="G9221" s="78">
        <v>44497</v>
      </c>
      <c r="H9221" s="78">
        <v>45901</v>
      </c>
      <c r="I9221" s="69">
        <v>3516282.25</v>
      </c>
      <c r="J9221" s="70">
        <v>185</v>
      </c>
      <c r="K9221" s="71">
        <v>1.7999999999999999E-2</v>
      </c>
      <c r="L9221" s="70">
        <v>0</v>
      </c>
      <c r="M9221" s="71">
        <v>1.0609999999999999</v>
      </c>
      <c r="N9221" s="72"/>
      <c r="O9221" s="73">
        <f>MIN(1,MAX(0,(1/(1+EXP(-(Assumptions!$B$5 + Assumptions!$B$6*$N9221))))*Assumptions!$B$3))</f>
        <v>3.9165722796764356E-2</v>
      </c>
      <c r="P9221" s="73">
        <f>VLOOKUP($F9221,Assumptions!$A$23:$B$27,2,FALSE)*Assumptions!$B$4</f>
        <v>0.35</v>
      </c>
      <c r="Q9221" s="74">
        <f t="shared" si="288"/>
        <v>48201.207557539004</v>
      </c>
      <c r="R9221" s="75" t="str">
        <f>IF($O9221&lt;Assumptions!$B$17,"A",IF($O9221&lt;Assumptions!$B$18,"B",IF($O9221&lt;Assumptions!$B$19,"C",IF($O9221&lt;Assumptions!$B$20,"D","E"))))</f>
        <v>B</v>
      </c>
      <c r="S9221" s="75">
        <f t="shared" si="289"/>
        <v>1</v>
      </c>
    </row>
    <row r="9222" spans="1:19" ht="17.399999999999999" x14ac:dyDescent="0.3">
      <c r="A9222" s="39" t="s">
        <v>1366</v>
      </c>
      <c r="B9222" s="39" t="s">
        <v>69</v>
      </c>
      <c r="C9222" s="39" t="s">
        <v>144</v>
      </c>
      <c r="D9222" s="39" t="s">
        <v>42</v>
      </c>
      <c r="E9222" s="70" t="s">
        <v>49</v>
      </c>
      <c r="F9222" s="70" t="s">
        <v>28</v>
      </c>
      <c r="G9222" s="78">
        <v>44497</v>
      </c>
      <c r="H9222" s="78">
        <v>45931</v>
      </c>
      <c r="I9222" s="69">
        <v>3516282.25</v>
      </c>
      <c r="J9222" s="70">
        <v>999</v>
      </c>
      <c r="K9222" s="71">
        <v>0.13900000000000001</v>
      </c>
      <c r="L9222" s="70">
        <v>0</v>
      </c>
      <c r="M9222" s="71">
        <v>1.0609999999999999</v>
      </c>
      <c r="N9222" s="72"/>
      <c r="O9222" s="73">
        <f>MIN(1,MAX(0,(1/(1+EXP(-(Assumptions!$B$5 + Assumptions!$B$6*$N9222))))*Assumptions!$B$3))</f>
        <v>3.9165722796764356E-2</v>
      </c>
      <c r="P9222" s="73">
        <f>VLOOKUP($F9222,Assumptions!$A$23:$B$27,2,FALSE)*Assumptions!$B$4</f>
        <v>0.35</v>
      </c>
      <c r="Q9222" s="74">
        <f t="shared" si="288"/>
        <v>48201.207557539004</v>
      </c>
      <c r="R9222" s="75" t="str">
        <f>IF($O9222&lt;Assumptions!$B$17,"A",IF($O9222&lt;Assumptions!$B$18,"B",IF($O9222&lt;Assumptions!$B$19,"C",IF($O9222&lt;Assumptions!$B$20,"D","E"))))</f>
        <v>B</v>
      </c>
      <c r="S9222" s="75">
        <f t="shared" si="289"/>
        <v>1</v>
      </c>
    </row>
    <row r="9223" spans="1:19" ht="17.399999999999999" x14ac:dyDescent="0.3">
      <c r="A9223" s="39" t="s">
        <v>1366</v>
      </c>
      <c r="B9223" s="39" t="s">
        <v>69</v>
      </c>
      <c r="C9223" s="39" t="s">
        <v>144</v>
      </c>
      <c r="D9223" s="39" t="s">
        <v>42</v>
      </c>
      <c r="E9223" s="70" t="s">
        <v>49</v>
      </c>
      <c r="F9223" s="70" t="s">
        <v>28</v>
      </c>
      <c r="G9223" s="78">
        <v>44497</v>
      </c>
      <c r="H9223" s="78">
        <v>45962</v>
      </c>
      <c r="I9223" s="69">
        <v>3516282.25</v>
      </c>
      <c r="J9223" s="70">
        <v>999</v>
      </c>
      <c r="K9223" s="71">
        <v>0.152</v>
      </c>
      <c r="L9223" s="70">
        <v>0</v>
      </c>
      <c r="M9223" s="71">
        <v>1.0609999999999999</v>
      </c>
      <c r="N9223" s="72"/>
      <c r="O9223" s="73">
        <f>MIN(1,MAX(0,(1/(1+EXP(-(Assumptions!$B$5 + Assumptions!$B$6*$N9223))))*Assumptions!$B$3))</f>
        <v>3.9165722796764356E-2</v>
      </c>
      <c r="P9223" s="73">
        <f>VLOOKUP($F9223,Assumptions!$A$23:$B$27,2,FALSE)*Assumptions!$B$4</f>
        <v>0.35</v>
      </c>
      <c r="Q9223" s="74">
        <f t="shared" si="288"/>
        <v>48201.207557539004</v>
      </c>
      <c r="R9223" s="75" t="str">
        <f>IF($O9223&lt;Assumptions!$B$17,"A",IF($O9223&lt;Assumptions!$B$18,"B",IF($O9223&lt;Assumptions!$B$19,"C",IF($O9223&lt;Assumptions!$B$20,"D","E"))))</f>
        <v>B</v>
      </c>
      <c r="S9223" s="75">
        <f t="shared" si="289"/>
        <v>1</v>
      </c>
    </row>
    <row r="9224" spans="1:19" ht="17.399999999999999" x14ac:dyDescent="0.3">
      <c r="A9224" s="39" t="s">
        <v>1366</v>
      </c>
      <c r="B9224" s="39" t="s">
        <v>69</v>
      </c>
      <c r="C9224" s="39" t="s">
        <v>144</v>
      </c>
      <c r="D9224" s="39" t="s">
        <v>42</v>
      </c>
      <c r="E9224" s="70" t="s">
        <v>49</v>
      </c>
      <c r="F9224" s="70" t="s">
        <v>28</v>
      </c>
      <c r="G9224" s="78">
        <v>44497</v>
      </c>
      <c r="H9224" s="78">
        <v>45992</v>
      </c>
      <c r="I9224" s="69">
        <v>3516282.25</v>
      </c>
      <c r="J9224" s="70">
        <v>999</v>
      </c>
      <c r="K9224" s="71">
        <v>1.2E-2</v>
      </c>
      <c r="L9224" s="70">
        <v>0</v>
      </c>
      <c r="M9224" s="71">
        <v>1.0609999999999999</v>
      </c>
      <c r="N9224" s="72"/>
      <c r="O9224" s="73">
        <f>MIN(1,MAX(0,(1/(1+EXP(-(Assumptions!$B$5 + Assumptions!$B$6*$N9224))))*Assumptions!$B$3))</f>
        <v>3.9165722796764356E-2</v>
      </c>
      <c r="P9224" s="73">
        <f>VLOOKUP($F9224,Assumptions!$A$23:$B$27,2,FALSE)*Assumptions!$B$4</f>
        <v>0.35</v>
      </c>
      <c r="Q9224" s="74">
        <f t="shared" si="288"/>
        <v>48201.207557539004</v>
      </c>
      <c r="R9224" s="75" t="str">
        <f>IF($O9224&lt;Assumptions!$B$17,"A",IF($O9224&lt;Assumptions!$B$18,"B",IF($O9224&lt;Assumptions!$B$19,"C",IF($O9224&lt;Assumptions!$B$20,"D","E"))))</f>
        <v>B</v>
      </c>
      <c r="S9224" s="75">
        <f t="shared" si="289"/>
        <v>1</v>
      </c>
    </row>
    <row r="9225" spans="1:19" ht="17.399999999999999" x14ac:dyDescent="0.3">
      <c r="A9225" s="39" t="s">
        <v>1367</v>
      </c>
      <c r="B9225" s="39" t="s">
        <v>70</v>
      </c>
      <c r="C9225" s="39" t="s">
        <v>135</v>
      </c>
      <c r="D9225" s="39" t="s">
        <v>38</v>
      </c>
      <c r="E9225" s="70" t="s">
        <v>23</v>
      </c>
      <c r="F9225" s="70" t="s">
        <v>28</v>
      </c>
      <c r="G9225" s="78">
        <v>45099</v>
      </c>
      <c r="H9225" s="78">
        <v>45658</v>
      </c>
      <c r="I9225" s="69">
        <v>4017073.21</v>
      </c>
      <c r="J9225" s="70">
        <v>95</v>
      </c>
      <c r="K9225" s="71">
        <v>0.157</v>
      </c>
      <c r="L9225" s="70">
        <v>0</v>
      </c>
      <c r="M9225" s="71">
        <v>0.95299999999999996</v>
      </c>
      <c r="N9225" s="72"/>
      <c r="O9225" s="73">
        <f>MIN(1,MAX(0,(1/(1+EXP(-(Assumptions!$B$5 + Assumptions!$B$6*$N9225))))*Assumptions!$B$3))</f>
        <v>3.9165722796764356E-2</v>
      </c>
      <c r="P9225" s="73">
        <f>VLOOKUP($F9225,Assumptions!$A$23:$B$27,2,FALSE)*Assumptions!$B$4</f>
        <v>0.35</v>
      </c>
      <c r="Q9225" s="74">
        <f t="shared" si="288"/>
        <v>55066.051529008924</v>
      </c>
      <c r="R9225" s="75" t="str">
        <f>IF($O9225&lt;Assumptions!$B$17,"A",IF($O9225&lt;Assumptions!$B$18,"B",IF($O9225&lt;Assumptions!$B$19,"C",IF($O9225&lt;Assumptions!$B$20,"D","E"))))</f>
        <v>B</v>
      </c>
      <c r="S9225" s="75">
        <f t="shared" si="289"/>
        <v>0</v>
      </c>
    </row>
    <row r="9226" spans="1:19" ht="17.399999999999999" x14ac:dyDescent="0.3">
      <c r="A9226" s="39" t="s">
        <v>1367</v>
      </c>
      <c r="B9226" s="39" t="s">
        <v>70</v>
      </c>
      <c r="C9226" s="39" t="s">
        <v>135</v>
      </c>
      <c r="D9226" s="39" t="s">
        <v>38</v>
      </c>
      <c r="E9226" s="70" t="s">
        <v>23</v>
      </c>
      <c r="F9226" s="70" t="s">
        <v>28</v>
      </c>
      <c r="G9226" s="78">
        <v>45099</v>
      </c>
      <c r="H9226" s="78">
        <v>45689</v>
      </c>
      <c r="I9226" s="69">
        <v>3892484.78</v>
      </c>
      <c r="J9226" s="70">
        <v>65</v>
      </c>
      <c r="K9226" s="71">
        <v>0.63600000000000001</v>
      </c>
      <c r="L9226" s="70">
        <v>0</v>
      </c>
      <c r="M9226" s="71">
        <v>0.95299999999999996</v>
      </c>
      <c r="N9226" s="72"/>
      <c r="O9226" s="73">
        <f>MIN(1,MAX(0,(1/(1+EXP(-(Assumptions!$B$5 + Assumptions!$B$6*$N9226))))*Assumptions!$B$3))</f>
        <v>3.9165722796764356E-2</v>
      </c>
      <c r="P9226" s="73">
        <f>VLOOKUP($F9226,Assumptions!$A$23:$B$27,2,FALSE)*Assumptions!$B$4</f>
        <v>0.35</v>
      </c>
      <c r="Q9226" s="74">
        <f t="shared" si="288"/>
        <v>53358.192959436492</v>
      </c>
      <c r="R9226" s="75" t="str">
        <f>IF($O9226&lt;Assumptions!$B$17,"A",IF($O9226&lt;Assumptions!$B$18,"B",IF($O9226&lt;Assumptions!$B$19,"C",IF($O9226&lt;Assumptions!$B$20,"D","E"))))</f>
        <v>B</v>
      </c>
      <c r="S9226" s="75">
        <f t="shared" si="289"/>
        <v>0</v>
      </c>
    </row>
    <row r="9227" spans="1:19" ht="17.399999999999999" x14ac:dyDescent="0.3">
      <c r="A9227" s="39" t="s">
        <v>1367</v>
      </c>
      <c r="B9227" s="39" t="s">
        <v>70</v>
      </c>
      <c r="C9227" s="39" t="s">
        <v>135</v>
      </c>
      <c r="D9227" s="39" t="s">
        <v>38</v>
      </c>
      <c r="E9227" s="70" t="s">
        <v>23</v>
      </c>
      <c r="F9227" s="70" t="s">
        <v>28</v>
      </c>
      <c r="G9227" s="78">
        <v>45099</v>
      </c>
      <c r="H9227" s="78">
        <v>45717</v>
      </c>
      <c r="I9227" s="69">
        <v>3773660.17</v>
      </c>
      <c r="J9227" s="70">
        <v>95</v>
      </c>
      <c r="K9227" s="71">
        <v>0.32100000000000001</v>
      </c>
      <c r="L9227" s="70">
        <v>0</v>
      </c>
      <c r="M9227" s="71">
        <v>0.95299999999999996</v>
      </c>
      <c r="N9227" s="72"/>
      <c r="O9227" s="73">
        <f>MIN(1,MAX(0,(1/(1+EXP(-(Assumptions!$B$5 + Assumptions!$B$6*$N9227))))*Assumptions!$B$3))</f>
        <v>3.9165722796764356E-2</v>
      </c>
      <c r="P9227" s="73">
        <f>VLOOKUP($F9227,Assumptions!$A$23:$B$27,2,FALSE)*Assumptions!$B$4</f>
        <v>0.35</v>
      </c>
      <c r="Q9227" s="74">
        <f t="shared" si="288"/>
        <v>51729.344851593727</v>
      </c>
      <c r="R9227" s="75" t="str">
        <f>IF($O9227&lt;Assumptions!$B$17,"A",IF($O9227&lt;Assumptions!$B$18,"B",IF($O9227&lt;Assumptions!$B$19,"C",IF($O9227&lt;Assumptions!$B$20,"D","E"))))</f>
        <v>B</v>
      </c>
      <c r="S9227" s="75">
        <f t="shared" si="289"/>
        <v>0</v>
      </c>
    </row>
    <row r="9228" spans="1:19" ht="17.399999999999999" x14ac:dyDescent="0.3">
      <c r="A9228" s="39" t="s">
        <v>1367</v>
      </c>
      <c r="B9228" s="39" t="s">
        <v>70</v>
      </c>
      <c r="C9228" s="39" t="s">
        <v>135</v>
      </c>
      <c r="D9228" s="39" t="s">
        <v>38</v>
      </c>
      <c r="E9228" s="70" t="s">
        <v>23</v>
      </c>
      <c r="F9228" s="70" t="s">
        <v>28</v>
      </c>
      <c r="G9228" s="78">
        <v>45099</v>
      </c>
      <c r="H9228" s="78">
        <v>45748</v>
      </c>
      <c r="I9228" s="69">
        <v>3673156.46</v>
      </c>
      <c r="J9228" s="70">
        <v>15</v>
      </c>
      <c r="K9228" s="71">
        <v>0.97699999999999998</v>
      </c>
      <c r="L9228" s="70">
        <v>0</v>
      </c>
      <c r="M9228" s="71">
        <v>0.95299999999999996</v>
      </c>
      <c r="N9228" s="72"/>
      <c r="O9228" s="73">
        <f>MIN(1,MAX(0,(1/(1+EXP(-(Assumptions!$B$5 + Assumptions!$B$6*$N9228))))*Assumptions!$B$3))</f>
        <v>3.9165722796764356E-2</v>
      </c>
      <c r="P9228" s="73">
        <f>VLOOKUP($F9228,Assumptions!$A$23:$B$27,2,FALSE)*Assumptions!$B$4</f>
        <v>0.35</v>
      </c>
      <c r="Q9228" s="74">
        <f t="shared" si="288"/>
        <v>50351.639695526486</v>
      </c>
      <c r="R9228" s="75" t="str">
        <f>IF($O9228&lt;Assumptions!$B$17,"A",IF($O9228&lt;Assumptions!$B$18,"B",IF($O9228&lt;Assumptions!$B$19,"C",IF($O9228&lt;Assumptions!$B$20,"D","E"))))</f>
        <v>B</v>
      </c>
      <c r="S9228" s="75">
        <f t="shared" si="289"/>
        <v>0</v>
      </c>
    </row>
    <row r="9229" spans="1:19" ht="17.399999999999999" x14ac:dyDescent="0.3">
      <c r="A9229" s="39" t="s">
        <v>1367</v>
      </c>
      <c r="B9229" s="39" t="s">
        <v>70</v>
      </c>
      <c r="C9229" s="39" t="s">
        <v>135</v>
      </c>
      <c r="D9229" s="39" t="s">
        <v>38</v>
      </c>
      <c r="E9229" s="70" t="s">
        <v>23</v>
      </c>
      <c r="F9229" s="70" t="s">
        <v>28</v>
      </c>
      <c r="G9229" s="78">
        <v>45099</v>
      </c>
      <c r="H9229" s="78">
        <v>45778</v>
      </c>
      <c r="I9229" s="69">
        <v>3673156.46</v>
      </c>
      <c r="J9229" s="70">
        <v>185</v>
      </c>
      <c r="K9229" s="71">
        <v>0.184</v>
      </c>
      <c r="L9229" s="70">
        <v>0</v>
      </c>
      <c r="M9229" s="71">
        <v>0.95299999999999996</v>
      </c>
      <c r="N9229" s="72"/>
      <c r="O9229" s="73">
        <f>MIN(1,MAX(0,(1/(1+EXP(-(Assumptions!$B$5 + Assumptions!$B$6*$N9229))))*Assumptions!$B$3))</f>
        <v>3.9165722796764356E-2</v>
      </c>
      <c r="P9229" s="73">
        <f>VLOOKUP($F9229,Assumptions!$A$23:$B$27,2,FALSE)*Assumptions!$B$4</f>
        <v>0.35</v>
      </c>
      <c r="Q9229" s="74">
        <f t="shared" si="288"/>
        <v>50351.639695526486</v>
      </c>
      <c r="R9229" s="75" t="str">
        <f>IF($O9229&lt;Assumptions!$B$17,"A",IF($O9229&lt;Assumptions!$B$18,"B",IF($O9229&lt;Assumptions!$B$19,"C",IF($O9229&lt;Assumptions!$B$20,"D","E"))))</f>
        <v>B</v>
      </c>
      <c r="S9229" s="75">
        <f t="shared" si="289"/>
        <v>1</v>
      </c>
    </row>
    <row r="9230" spans="1:19" ht="17.399999999999999" x14ac:dyDescent="0.3">
      <c r="A9230" s="39" t="s">
        <v>1367</v>
      </c>
      <c r="B9230" s="39" t="s">
        <v>70</v>
      </c>
      <c r="C9230" s="39" t="s">
        <v>135</v>
      </c>
      <c r="D9230" s="39" t="s">
        <v>38</v>
      </c>
      <c r="E9230" s="70" t="s">
        <v>23</v>
      </c>
      <c r="F9230" s="70" t="s">
        <v>28</v>
      </c>
      <c r="G9230" s="78">
        <v>45099</v>
      </c>
      <c r="H9230" s="78">
        <v>45809</v>
      </c>
      <c r="I9230" s="69">
        <v>3673156.46</v>
      </c>
      <c r="J9230" s="70">
        <v>999</v>
      </c>
      <c r="K9230" s="71">
        <v>0.19400000000000001</v>
      </c>
      <c r="L9230" s="70">
        <v>0</v>
      </c>
      <c r="M9230" s="71">
        <v>0.95299999999999996</v>
      </c>
      <c r="N9230" s="72"/>
      <c r="O9230" s="73">
        <f>MIN(1,MAX(0,(1/(1+EXP(-(Assumptions!$B$5 + Assumptions!$B$6*$N9230))))*Assumptions!$B$3))</f>
        <v>3.9165722796764356E-2</v>
      </c>
      <c r="P9230" s="73">
        <f>VLOOKUP($F9230,Assumptions!$A$23:$B$27,2,FALSE)*Assumptions!$B$4</f>
        <v>0.35</v>
      </c>
      <c r="Q9230" s="74">
        <f t="shared" si="288"/>
        <v>50351.639695526486</v>
      </c>
      <c r="R9230" s="75" t="str">
        <f>IF($O9230&lt;Assumptions!$B$17,"A",IF($O9230&lt;Assumptions!$B$18,"B",IF($O9230&lt;Assumptions!$B$19,"C",IF($O9230&lt;Assumptions!$B$20,"D","E"))))</f>
        <v>B</v>
      </c>
      <c r="S9230" s="75">
        <f t="shared" si="289"/>
        <v>1</v>
      </c>
    </row>
    <row r="9231" spans="1:19" ht="17.399999999999999" x14ac:dyDescent="0.3">
      <c r="A9231" s="39" t="s">
        <v>1367</v>
      </c>
      <c r="B9231" s="39" t="s">
        <v>70</v>
      </c>
      <c r="C9231" s="39" t="s">
        <v>135</v>
      </c>
      <c r="D9231" s="39" t="s">
        <v>38</v>
      </c>
      <c r="E9231" s="70" t="s">
        <v>23</v>
      </c>
      <c r="F9231" s="70" t="s">
        <v>28</v>
      </c>
      <c r="G9231" s="78">
        <v>45099</v>
      </c>
      <c r="H9231" s="78">
        <v>45839</v>
      </c>
      <c r="I9231" s="69">
        <v>3673156.46</v>
      </c>
      <c r="J9231" s="70">
        <v>999</v>
      </c>
      <c r="K9231" s="71">
        <v>5.5E-2</v>
      </c>
      <c r="L9231" s="70">
        <v>0</v>
      </c>
      <c r="M9231" s="71">
        <v>0.95299999999999996</v>
      </c>
      <c r="N9231" s="72"/>
      <c r="O9231" s="73">
        <f>MIN(1,MAX(0,(1/(1+EXP(-(Assumptions!$B$5 + Assumptions!$B$6*$N9231))))*Assumptions!$B$3))</f>
        <v>3.9165722796764356E-2</v>
      </c>
      <c r="P9231" s="73">
        <f>VLOOKUP($F9231,Assumptions!$A$23:$B$27,2,FALSE)*Assumptions!$B$4</f>
        <v>0.35</v>
      </c>
      <c r="Q9231" s="74">
        <f t="shared" si="288"/>
        <v>50351.639695526486</v>
      </c>
      <c r="R9231" s="75" t="str">
        <f>IF($O9231&lt;Assumptions!$B$17,"A",IF($O9231&lt;Assumptions!$B$18,"B",IF($O9231&lt;Assumptions!$B$19,"C",IF($O9231&lt;Assumptions!$B$20,"D","E"))))</f>
        <v>B</v>
      </c>
      <c r="S9231" s="75">
        <f t="shared" si="289"/>
        <v>1</v>
      </c>
    </row>
    <row r="9232" spans="1:19" ht="17.399999999999999" x14ac:dyDescent="0.3">
      <c r="A9232" s="39" t="s">
        <v>1367</v>
      </c>
      <c r="B9232" s="39" t="s">
        <v>70</v>
      </c>
      <c r="C9232" s="39" t="s">
        <v>135</v>
      </c>
      <c r="D9232" s="39" t="s">
        <v>38</v>
      </c>
      <c r="E9232" s="70" t="s">
        <v>23</v>
      </c>
      <c r="F9232" s="70" t="s">
        <v>28</v>
      </c>
      <c r="G9232" s="78">
        <v>45099</v>
      </c>
      <c r="H9232" s="78">
        <v>45870</v>
      </c>
      <c r="I9232" s="69">
        <v>3673156.46</v>
      </c>
      <c r="J9232" s="70">
        <v>999</v>
      </c>
      <c r="K9232" s="71">
        <v>0.12</v>
      </c>
      <c r="L9232" s="70">
        <v>0</v>
      </c>
      <c r="M9232" s="71">
        <v>0.95299999999999996</v>
      </c>
      <c r="N9232" s="72"/>
      <c r="O9232" s="73">
        <f>MIN(1,MAX(0,(1/(1+EXP(-(Assumptions!$B$5 + Assumptions!$B$6*$N9232))))*Assumptions!$B$3))</f>
        <v>3.9165722796764356E-2</v>
      </c>
      <c r="P9232" s="73">
        <f>VLOOKUP($F9232,Assumptions!$A$23:$B$27,2,FALSE)*Assumptions!$B$4</f>
        <v>0.35</v>
      </c>
      <c r="Q9232" s="74">
        <f t="shared" si="288"/>
        <v>50351.639695526486</v>
      </c>
      <c r="R9232" s="75" t="str">
        <f>IF($O9232&lt;Assumptions!$B$17,"A",IF($O9232&lt;Assumptions!$B$18,"B",IF($O9232&lt;Assumptions!$B$19,"C",IF($O9232&lt;Assumptions!$B$20,"D","E"))))</f>
        <v>B</v>
      </c>
      <c r="S9232" s="75">
        <f t="shared" si="289"/>
        <v>1</v>
      </c>
    </row>
    <row r="9233" spans="1:19" ht="17.399999999999999" x14ac:dyDescent="0.3">
      <c r="A9233" s="39" t="s">
        <v>1367</v>
      </c>
      <c r="B9233" s="39" t="s">
        <v>70</v>
      </c>
      <c r="C9233" s="39" t="s">
        <v>135</v>
      </c>
      <c r="D9233" s="39" t="s">
        <v>38</v>
      </c>
      <c r="E9233" s="70" t="s">
        <v>23</v>
      </c>
      <c r="F9233" s="70" t="s">
        <v>28</v>
      </c>
      <c r="G9233" s="78">
        <v>45099</v>
      </c>
      <c r="H9233" s="78">
        <v>45901</v>
      </c>
      <c r="I9233" s="69">
        <v>3673156.46</v>
      </c>
      <c r="J9233" s="70">
        <v>999</v>
      </c>
      <c r="K9233" s="71">
        <v>0.13500000000000001</v>
      </c>
      <c r="L9233" s="70">
        <v>0</v>
      </c>
      <c r="M9233" s="71">
        <v>0.95299999999999996</v>
      </c>
      <c r="N9233" s="72"/>
      <c r="O9233" s="73">
        <f>MIN(1,MAX(0,(1/(1+EXP(-(Assumptions!$B$5 + Assumptions!$B$6*$N9233))))*Assumptions!$B$3))</f>
        <v>3.9165722796764356E-2</v>
      </c>
      <c r="P9233" s="73">
        <f>VLOOKUP($F9233,Assumptions!$A$23:$B$27,2,FALSE)*Assumptions!$B$4</f>
        <v>0.35</v>
      </c>
      <c r="Q9233" s="74">
        <f t="shared" si="288"/>
        <v>50351.639695526486</v>
      </c>
      <c r="R9233" s="75" t="str">
        <f>IF($O9233&lt;Assumptions!$B$17,"A",IF($O9233&lt;Assumptions!$B$18,"B",IF($O9233&lt;Assumptions!$B$19,"C",IF($O9233&lt;Assumptions!$B$20,"D","E"))))</f>
        <v>B</v>
      </c>
      <c r="S9233" s="75">
        <f t="shared" si="289"/>
        <v>1</v>
      </c>
    </row>
    <row r="9234" spans="1:19" ht="17.399999999999999" x14ac:dyDescent="0.3">
      <c r="A9234" s="39" t="s">
        <v>1367</v>
      </c>
      <c r="B9234" s="39" t="s">
        <v>70</v>
      </c>
      <c r="C9234" s="39" t="s">
        <v>135</v>
      </c>
      <c r="D9234" s="39" t="s">
        <v>38</v>
      </c>
      <c r="E9234" s="70" t="s">
        <v>23</v>
      </c>
      <c r="F9234" s="70" t="s">
        <v>28</v>
      </c>
      <c r="G9234" s="78">
        <v>45099</v>
      </c>
      <c r="H9234" s="78">
        <v>45931</v>
      </c>
      <c r="I9234" s="69">
        <v>3673156.46</v>
      </c>
      <c r="J9234" s="70">
        <v>999</v>
      </c>
      <c r="K9234" s="71">
        <v>0.113</v>
      </c>
      <c r="L9234" s="70">
        <v>0</v>
      </c>
      <c r="M9234" s="71">
        <v>0.95299999999999996</v>
      </c>
      <c r="N9234" s="72"/>
      <c r="O9234" s="73">
        <f>MIN(1,MAX(0,(1/(1+EXP(-(Assumptions!$B$5 + Assumptions!$B$6*$N9234))))*Assumptions!$B$3))</f>
        <v>3.9165722796764356E-2</v>
      </c>
      <c r="P9234" s="73">
        <f>VLOOKUP($F9234,Assumptions!$A$23:$B$27,2,FALSE)*Assumptions!$B$4</f>
        <v>0.35</v>
      </c>
      <c r="Q9234" s="74">
        <f t="shared" si="288"/>
        <v>50351.639695526486</v>
      </c>
      <c r="R9234" s="75" t="str">
        <f>IF($O9234&lt;Assumptions!$B$17,"A",IF($O9234&lt;Assumptions!$B$18,"B",IF($O9234&lt;Assumptions!$B$19,"C",IF($O9234&lt;Assumptions!$B$20,"D","E"))))</f>
        <v>B</v>
      </c>
      <c r="S9234" s="75">
        <f t="shared" si="289"/>
        <v>1</v>
      </c>
    </row>
    <row r="9235" spans="1:19" ht="17.399999999999999" x14ac:dyDescent="0.3">
      <c r="A9235" s="39" t="s">
        <v>1367</v>
      </c>
      <c r="B9235" s="39" t="s">
        <v>70</v>
      </c>
      <c r="C9235" s="39" t="s">
        <v>135</v>
      </c>
      <c r="D9235" s="39" t="s">
        <v>38</v>
      </c>
      <c r="E9235" s="70" t="s">
        <v>23</v>
      </c>
      <c r="F9235" s="70" t="s">
        <v>28</v>
      </c>
      <c r="G9235" s="78">
        <v>45099</v>
      </c>
      <c r="H9235" s="78">
        <v>45962</v>
      </c>
      <c r="I9235" s="69">
        <v>3673156.46</v>
      </c>
      <c r="J9235" s="70">
        <v>999</v>
      </c>
      <c r="K9235" s="71">
        <v>5.2999999999999999E-2</v>
      </c>
      <c r="L9235" s="70">
        <v>0</v>
      </c>
      <c r="M9235" s="71">
        <v>0.95299999999999996</v>
      </c>
      <c r="N9235" s="72"/>
      <c r="O9235" s="73">
        <f>MIN(1,MAX(0,(1/(1+EXP(-(Assumptions!$B$5 + Assumptions!$B$6*$N9235))))*Assumptions!$B$3))</f>
        <v>3.9165722796764356E-2</v>
      </c>
      <c r="P9235" s="73">
        <f>VLOOKUP($F9235,Assumptions!$A$23:$B$27,2,FALSE)*Assumptions!$B$4</f>
        <v>0.35</v>
      </c>
      <c r="Q9235" s="74">
        <f t="shared" si="288"/>
        <v>50351.639695526486</v>
      </c>
      <c r="R9235" s="75" t="str">
        <f>IF($O9235&lt;Assumptions!$B$17,"A",IF($O9235&lt;Assumptions!$B$18,"B",IF($O9235&lt;Assumptions!$B$19,"C",IF($O9235&lt;Assumptions!$B$20,"D","E"))))</f>
        <v>B</v>
      </c>
      <c r="S9235" s="75">
        <f t="shared" si="289"/>
        <v>1</v>
      </c>
    </row>
    <row r="9236" spans="1:19" ht="17.399999999999999" x14ac:dyDescent="0.3">
      <c r="A9236" s="39" t="s">
        <v>1367</v>
      </c>
      <c r="B9236" s="39" t="s">
        <v>70</v>
      </c>
      <c r="C9236" s="39" t="s">
        <v>135</v>
      </c>
      <c r="D9236" s="39" t="s">
        <v>38</v>
      </c>
      <c r="E9236" s="70" t="s">
        <v>23</v>
      </c>
      <c r="F9236" s="70" t="s">
        <v>28</v>
      </c>
      <c r="G9236" s="78">
        <v>45099</v>
      </c>
      <c r="H9236" s="78">
        <v>45992</v>
      </c>
      <c r="I9236" s="69">
        <v>3673156.46</v>
      </c>
      <c r="J9236" s="70">
        <v>999</v>
      </c>
      <c r="K9236" s="71">
        <v>3.0000000000000001E-3</v>
      </c>
      <c r="L9236" s="70">
        <v>0</v>
      </c>
      <c r="M9236" s="71">
        <v>0.95299999999999996</v>
      </c>
      <c r="N9236" s="72"/>
      <c r="O9236" s="73">
        <f>MIN(1,MAX(0,(1/(1+EXP(-(Assumptions!$B$5 + Assumptions!$B$6*$N9236))))*Assumptions!$B$3))</f>
        <v>3.9165722796764356E-2</v>
      </c>
      <c r="P9236" s="73">
        <f>VLOOKUP($F9236,Assumptions!$A$23:$B$27,2,FALSE)*Assumptions!$B$4</f>
        <v>0.35</v>
      </c>
      <c r="Q9236" s="74">
        <f t="shared" si="288"/>
        <v>50351.639695526486</v>
      </c>
      <c r="R9236" s="75" t="str">
        <f>IF($O9236&lt;Assumptions!$B$17,"A",IF($O9236&lt;Assumptions!$B$18,"B",IF($O9236&lt;Assumptions!$B$19,"C",IF($O9236&lt;Assumptions!$B$20,"D","E"))))</f>
        <v>B</v>
      </c>
      <c r="S9236" s="75">
        <f t="shared" si="289"/>
        <v>1</v>
      </c>
    </row>
    <row r="9237" spans="1:19" ht="17.399999999999999" x14ac:dyDescent="0.3">
      <c r="A9237" s="39" t="s">
        <v>1368</v>
      </c>
      <c r="B9237" s="39" t="s">
        <v>44</v>
      </c>
      <c r="C9237" s="39" t="s">
        <v>135</v>
      </c>
      <c r="D9237" s="39" t="s">
        <v>38</v>
      </c>
      <c r="E9237" s="70" t="s">
        <v>35</v>
      </c>
      <c r="F9237" s="70" t="s">
        <v>40</v>
      </c>
      <c r="G9237" s="78">
        <v>44314</v>
      </c>
      <c r="H9237" s="78">
        <v>45658</v>
      </c>
      <c r="I9237" s="69">
        <v>209311.35999999999</v>
      </c>
      <c r="J9237" s="70">
        <v>15</v>
      </c>
      <c r="K9237" s="71">
        <v>1.1220000000000001</v>
      </c>
      <c r="L9237" s="70">
        <v>0</v>
      </c>
      <c r="M9237" s="71">
        <v>0.79900000000000004</v>
      </c>
      <c r="N9237" s="72"/>
      <c r="O9237" s="73">
        <f>MIN(1,MAX(0,(1/(1+EXP(-(Assumptions!$B$5 + Assumptions!$B$6*$N9237))))*Assumptions!$B$3))</f>
        <v>3.9165722796764356E-2</v>
      </c>
      <c r="P9237" s="73">
        <f>VLOOKUP($F9237,Assumptions!$A$23:$B$27,2,FALSE)*Assumptions!$B$4</f>
        <v>0.7</v>
      </c>
      <c r="Q9237" s="74">
        <f t="shared" si="288"/>
        <v>5738.4814927816251</v>
      </c>
      <c r="R9237" s="75" t="str">
        <f>IF($O9237&lt;Assumptions!$B$17,"A",IF($O9237&lt;Assumptions!$B$18,"B",IF($O9237&lt;Assumptions!$B$19,"C",IF($O9237&lt;Assumptions!$B$20,"D","E"))))</f>
        <v>B</v>
      </c>
      <c r="S9237" s="75">
        <f t="shared" si="289"/>
        <v>0</v>
      </c>
    </row>
    <row r="9238" spans="1:19" ht="17.399999999999999" x14ac:dyDescent="0.3">
      <c r="A9238" s="39" t="s">
        <v>1368</v>
      </c>
      <c r="B9238" s="39" t="s">
        <v>44</v>
      </c>
      <c r="C9238" s="39" t="s">
        <v>135</v>
      </c>
      <c r="D9238" s="39" t="s">
        <v>38</v>
      </c>
      <c r="E9238" s="70" t="s">
        <v>35</v>
      </c>
      <c r="F9238" s="70" t="s">
        <v>40</v>
      </c>
      <c r="G9238" s="78">
        <v>44314</v>
      </c>
      <c r="H9238" s="78">
        <v>45689</v>
      </c>
      <c r="I9238" s="69">
        <v>202986.78</v>
      </c>
      <c r="J9238" s="70">
        <v>0</v>
      </c>
      <c r="K9238" s="71">
        <v>1.1220000000000001</v>
      </c>
      <c r="L9238" s="70">
        <v>0</v>
      </c>
      <c r="M9238" s="71">
        <v>0.79900000000000004</v>
      </c>
      <c r="N9238" s="72"/>
      <c r="O9238" s="73">
        <f>MIN(1,MAX(0,(1/(1+EXP(-(Assumptions!$B$5 + Assumptions!$B$6*$N9238))))*Assumptions!$B$3))</f>
        <v>3.9165722796764356E-2</v>
      </c>
      <c r="P9238" s="73">
        <f>VLOOKUP($F9238,Assumptions!$A$23:$B$27,2,FALSE)*Assumptions!$B$4</f>
        <v>0.7</v>
      </c>
      <c r="Q9238" s="74">
        <f t="shared" si="288"/>
        <v>5565.0867698214533</v>
      </c>
      <c r="R9238" s="75" t="str">
        <f>IF($O9238&lt;Assumptions!$B$17,"A",IF($O9238&lt;Assumptions!$B$18,"B",IF($O9238&lt;Assumptions!$B$19,"C",IF($O9238&lt;Assumptions!$B$20,"D","E"))))</f>
        <v>B</v>
      </c>
      <c r="S9238" s="75">
        <f t="shared" si="289"/>
        <v>0</v>
      </c>
    </row>
    <row r="9239" spans="1:19" ht="17.399999999999999" x14ac:dyDescent="0.3">
      <c r="A9239" s="39" t="s">
        <v>1368</v>
      </c>
      <c r="B9239" s="39" t="s">
        <v>44</v>
      </c>
      <c r="C9239" s="39" t="s">
        <v>135</v>
      </c>
      <c r="D9239" s="39" t="s">
        <v>38</v>
      </c>
      <c r="E9239" s="70" t="s">
        <v>35</v>
      </c>
      <c r="F9239" s="70" t="s">
        <v>40</v>
      </c>
      <c r="G9239" s="78">
        <v>44314</v>
      </c>
      <c r="H9239" s="78">
        <v>45717</v>
      </c>
      <c r="I9239" s="69">
        <v>196364.53</v>
      </c>
      <c r="J9239" s="70">
        <v>0</v>
      </c>
      <c r="K9239" s="71">
        <v>1.0249999999999999</v>
      </c>
      <c r="L9239" s="70">
        <v>0</v>
      </c>
      <c r="M9239" s="71">
        <v>0.79900000000000004</v>
      </c>
      <c r="N9239" s="72"/>
      <c r="O9239" s="73">
        <f>MIN(1,MAX(0,(1/(1+EXP(-(Assumptions!$B$5 + Assumptions!$B$6*$N9239))))*Assumptions!$B$3))</f>
        <v>3.9165722796764356E-2</v>
      </c>
      <c r="P9239" s="73">
        <f>VLOOKUP($F9239,Assumptions!$A$23:$B$27,2,FALSE)*Assumptions!$B$4</f>
        <v>0.7</v>
      </c>
      <c r="Q9239" s="74">
        <f t="shared" si="288"/>
        <v>5383.5311243678425</v>
      </c>
      <c r="R9239" s="75" t="str">
        <f>IF($O9239&lt;Assumptions!$B$17,"A",IF($O9239&lt;Assumptions!$B$18,"B",IF($O9239&lt;Assumptions!$B$19,"C",IF($O9239&lt;Assumptions!$B$20,"D","E"))))</f>
        <v>B</v>
      </c>
      <c r="S9239" s="75">
        <f t="shared" si="289"/>
        <v>0</v>
      </c>
    </row>
    <row r="9240" spans="1:19" ht="17.399999999999999" x14ac:dyDescent="0.3">
      <c r="A9240" s="39" t="s">
        <v>1368</v>
      </c>
      <c r="B9240" s="39" t="s">
        <v>44</v>
      </c>
      <c r="C9240" s="39" t="s">
        <v>135</v>
      </c>
      <c r="D9240" s="39" t="s">
        <v>38</v>
      </c>
      <c r="E9240" s="70" t="s">
        <v>35</v>
      </c>
      <c r="F9240" s="70" t="s">
        <v>40</v>
      </c>
      <c r="G9240" s="78">
        <v>44314</v>
      </c>
      <c r="H9240" s="78">
        <v>45748</v>
      </c>
      <c r="I9240" s="69">
        <v>190057.48</v>
      </c>
      <c r="J9240" s="70">
        <v>65</v>
      </c>
      <c r="K9240" s="71">
        <v>0.61499999999999999</v>
      </c>
      <c r="L9240" s="70">
        <v>0</v>
      </c>
      <c r="M9240" s="71">
        <v>0.79900000000000004</v>
      </c>
      <c r="N9240" s="72"/>
      <c r="O9240" s="73">
        <f>MIN(1,MAX(0,(1/(1+EXP(-(Assumptions!$B$5 + Assumptions!$B$6*$N9240))))*Assumptions!$B$3))</f>
        <v>3.9165722796764356E-2</v>
      </c>
      <c r="P9240" s="73">
        <f>VLOOKUP($F9240,Assumptions!$A$23:$B$27,2,FALSE)*Assumptions!$B$4</f>
        <v>0.7</v>
      </c>
      <c r="Q9240" s="74">
        <f t="shared" si="288"/>
        <v>5210.6170039921099</v>
      </c>
      <c r="R9240" s="75" t="str">
        <f>IF($O9240&lt;Assumptions!$B$17,"A",IF($O9240&lt;Assumptions!$B$18,"B",IF($O9240&lt;Assumptions!$B$19,"C",IF($O9240&lt;Assumptions!$B$20,"D","E"))))</f>
        <v>B</v>
      </c>
      <c r="S9240" s="75">
        <f t="shared" si="289"/>
        <v>0</v>
      </c>
    </row>
    <row r="9241" spans="1:19" ht="17.399999999999999" x14ac:dyDescent="0.3">
      <c r="A9241" s="39" t="s">
        <v>1368</v>
      </c>
      <c r="B9241" s="39" t="s">
        <v>44</v>
      </c>
      <c r="C9241" s="39" t="s">
        <v>135</v>
      </c>
      <c r="D9241" s="39" t="s">
        <v>38</v>
      </c>
      <c r="E9241" s="70" t="s">
        <v>35</v>
      </c>
      <c r="F9241" s="70" t="s">
        <v>40</v>
      </c>
      <c r="G9241" s="78">
        <v>44314</v>
      </c>
      <c r="H9241" s="78">
        <v>45778</v>
      </c>
      <c r="I9241" s="69">
        <v>184028.15</v>
      </c>
      <c r="J9241" s="70">
        <v>0</v>
      </c>
      <c r="K9241" s="71">
        <v>1.099</v>
      </c>
      <c r="L9241" s="70">
        <v>0</v>
      </c>
      <c r="M9241" s="71">
        <v>0.79900000000000004</v>
      </c>
      <c r="N9241" s="72"/>
      <c r="O9241" s="73">
        <f>MIN(1,MAX(0,(1/(1+EXP(-(Assumptions!$B$5 + Assumptions!$B$6*$N9241))))*Assumptions!$B$3))</f>
        <v>3.9165722796764356E-2</v>
      </c>
      <c r="P9241" s="73">
        <f>VLOOKUP($F9241,Assumptions!$A$23:$B$27,2,FALSE)*Assumptions!$B$4</f>
        <v>0.7</v>
      </c>
      <c r="Q9241" s="74">
        <f t="shared" si="288"/>
        <v>5045.3168567909588</v>
      </c>
      <c r="R9241" s="75" t="str">
        <f>IF($O9241&lt;Assumptions!$B$17,"A",IF($O9241&lt;Assumptions!$B$18,"B",IF($O9241&lt;Assumptions!$B$19,"C",IF($O9241&lt;Assumptions!$B$20,"D","E"))))</f>
        <v>B</v>
      </c>
      <c r="S9241" s="75">
        <f t="shared" si="289"/>
        <v>0</v>
      </c>
    </row>
    <row r="9242" spans="1:19" ht="17.399999999999999" x14ac:dyDescent="0.3">
      <c r="A9242" s="39" t="s">
        <v>1368</v>
      </c>
      <c r="B9242" s="39" t="s">
        <v>44</v>
      </c>
      <c r="C9242" s="39" t="s">
        <v>135</v>
      </c>
      <c r="D9242" s="39" t="s">
        <v>38</v>
      </c>
      <c r="E9242" s="70" t="s">
        <v>35</v>
      </c>
      <c r="F9242" s="70" t="s">
        <v>40</v>
      </c>
      <c r="G9242" s="78">
        <v>44314</v>
      </c>
      <c r="H9242" s="78">
        <v>45809</v>
      </c>
      <c r="I9242" s="69">
        <v>178060.74</v>
      </c>
      <c r="J9242" s="70">
        <v>0</v>
      </c>
      <c r="K9242" s="71">
        <v>1.1499999999999999</v>
      </c>
      <c r="L9242" s="70">
        <v>0</v>
      </c>
      <c r="M9242" s="71">
        <v>0.79900000000000004</v>
      </c>
      <c r="N9242" s="72"/>
      <c r="O9242" s="73">
        <f>MIN(1,MAX(0,(1/(1+EXP(-(Assumptions!$B$5 + Assumptions!$B$6*$N9242))))*Assumptions!$B$3))</f>
        <v>3.9165722796764356E-2</v>
      </c>
      <c r="P9242" s="73">
        <f>VLOOKUP($F9242,Assumptions!$A$23:$B$27,2,FALSE)*Assumptions!$B$4</f>
        <v>0.7</v>
      </c>
      <c r="Q9242" s="74">
        <f t="shared" si="288"/>
        <v>4881.7143086787109</v>
      </c>
      <c r="R9242" s="75" t="str">
        <f>IF($O9242&lt;Assumptions!$B$17,"A",IF($O9242&lt;Assumptions!$B$18,"B",IF($O9242&lt;Assumptions!$B$19,"C",IF($O9242&lt;Assumptions!$B$20,"D","E"))))</f>
        <v>B</v>
      </c>
      <c r="S9242" s="75">
        <f t="shared" si="289"/>
        <v>0</v>
      </c>
    </row>
    <row r="9243" spans="1:19" ht="17.399999999999999" x14ac:dyDescent="0.3">
      <c r="A9243" s="39" t="s">
        <v>1368</v>
      </c>
      <c r="B9243" s="39" t="s">
        <v>44</v>
      </c>
      <c r="C9243" s="39" t="s">
        <v>135</v>
      </c>
      <c r="D9243" s="39" t="s">
        <v>38</v>
      </c>
      <c r="E9243" s="70" t="s">
        <v>35</v>
      </c>
      <c r="F9243" s="70" t="s">
        <v>40</v>
      </c>
      <c r="G9243" s="78">
        <v>44314</v>
      </c>
      <c r="H9243" s="78">
        <v>45839</v>
      </c>
      <c r="I9243" s="69">
        <v>173420.83</v>
      </c>
      <c r="J9243" s="70">
        <v>0</v>
      </c>
      <c r="K9243" s="71">
        <v>1.083</v>
      </c>
      <c r="L9243" s="70">
        <v>0</v>
      </c>
      <c r="M9243" s="71">
        <v>0.79900000000000004</v>
      </c>
      <c r="N9243" s="72"/>
      <c r="O9243" s="73">
        <f>MIN(1,MAX(0,(1/(1+EXP(-(Assumptions!$B$5 + Assumptions!$B$6*$N9243))))*Assumptions!$B$3))</f>
        <v>3.9165722796764356E-2</v>
      </c>
      <c r="P9243" s="73">
        <f>VLOOKUP($F9243,Assumptions!$A$23:$B$27,2,FALSE)*Assumptions!$B$4</f>
        <v>0.7</v>
      </c>
      <c r="Q9243" s="74">
        <f t="shared" si="288"/>
        <v>4754.506508475356</v>
      </c>
      <c r="R9243" s="75" t="str">
        <f>IF($O9243&lt;Assumptions!$B$17,"A",IF($O9243&lt;Assumptions!$B$18,"B",IF($O9243&lt;Assumptions!$B$19,"C",IF($O9243&lt;Assumptions!$B$20,"D","E"))))</f>
        <v>B</v>
      </c>
      <c r="S9243" s="75">
        <f t="shared" si="289"/>
        <v>0</v>
      </c>
    </row>
    <row r="9244" spans="1:19" ht="17.399999999999999" x14ac:dyDescent="0.3">
      <c r="A9244" s="39" t="s">
        <v>1368</v>
      </c>
      <c r="B9244" s="39" t="s">
        <v>44</v>
      </c>
      <c r="C9244" s="39" t="s">
        <v>135</v>
      </c>
      <c r="D9244" s="39" t="s">
        <v>38</v>
      </c>
      <c r="E9244" s="70" t="s">
        <v>35</v>
      </c>
      <c r="F9244" s="70" t="s">
        <v>40</v>
      </c>
      <c r="G9244" s="78">
        <v>44314</v>
      </c>
      <c r="H9244" s="78">
        <v>45870</v>
      </c>
      <c r="I9244" s="69">
        <v>168620.88</v>
      </c>
      <c r="J9244" s="70">
        <v>0</v>
      </c>
      <c r="K9244" s="71">
        <v>0.95199999999999996</v>
      </c>
      <c r="L9244" s="70">
        <v>0</v>
      </c>
      <c r="M9244" s="71">
        <v>0.79900000000000004</v>
      </c>
      <c r="N9244" s="72"/>
      <c r="O9244" s="73">
        <f>MIN(1,MAX(0,(1/(1+EXP(-(Assumptions!$B$5 + Assumptions!$B$6*$N9244))))*Assumptions!$B$3))</f>
        <v>3.9165722796764356E-2</v>
      </c>
      <c r="P9244" s="73">
        <f>VLOOKUP($F9244,Assumptions!$A$23:$B$27,2,FALSE)*Assumptions!$B$4</f>
        <v>0.7</v>
      </c>
      <c r="Q9244" s="74">
        <f t="shared" si="288"/>
        <v>4622.9110506785264</v>
      </c>
      <c r="R9244" s="75" t="str">
        <f>IF($O9244&lt;Assumptions!$B$17,"A",IF($O9244&lt;Assumptions!$B$18,"B",IF($O9244&lt;Assumptions!$B$19,"C",IF($O9244&lt;Assumptions!$B$20,"D","E"))))</f>
        <v>B</v>
      </c>
      <c r="S9244" s="75">
        <f t="shared" si="289"/>
        <v>0</v>
      </c>
    </row>
    <row r="9245" spans="1:19" ht="17.399999999999999" x14ac:dyDescent="0.3">
      <c r="A9245" s="39" t="s">
        <v>1368</v>
      </c>
      <c r="B9245" s="39" t="s">
        <v>44</v>
      </c>
      <c r="C9245" s="39" t="s">
        <v>135</v>
      </c>
      <c r="D9245" s="39" t="s">
        <v>38</v>
      </c>
      <c r="E9245" s="70" t="s">
        <v>35</v>
      </c>
      <c r="F9245" s="70" t="s">
        <v>40</v>
      </c>
      <c r="G9245" s="78">
        <v>44314</v>
      </c>
      <c r="H9245" s="78">
        <v>45901</v>
      </c>
      <c r="I9245" s="69">
        <v>164104.13</v>
      </c>
      <c r="J9245" s="70">
        <v>0</v>
      </c>
      <c r="K9245" s="71">
        <v>1.004</v>
      </c>
      <c r="L9245" s="70">
        <v>0</v>
      </c>
      <c r="M9245" s="71">
        <v>0.79900000000000004</v>
      </c>
      <c r="N9245" s="72"/>
      <c r="O9245" s="73">
        <f>MIN(1,MAX(0,(1/(1+EXP(-(Assumptions!$B$5 + Assumptions!$B$6*$N9245))))*Assumptions!$B$3))</f>
        <v>3.9165722796764356E-2</v>
      </c>
      <c r="P9245" s="73">
        <f>VLOOKUP($F9245,Assumptions!$A$23:$B$27,2,FALSE)*Assumptions!$B$4</f>
        <v>0.7</v>
      </c>
      <c r="Q9245" s="74">
        <f t="shared" si="288"/>
        <v>4499.0798057689271</v>
      </c>
      <c r="R9245" s="75" t="str">
        <f>IF($O9245&lt;Assumptions!$B$17,"A",IF($O9245&lt;Assumptions!$B$18,"B",IF($O9245&lt;Assumptions!$B$19,"C",IF($O9245&lt;Assumptions!$B$20,"D","E"))))</f>
        <v>B</v>
      </c>
      <c r="S9245" s="75">
        <f t="shared" si="289"/>
        <v>0</v>
      </c>
    </row>
    <row r="9246" spans="1:19" ht="17.399999999999999" x14ac:dyDescent="0.3">
      <c r="A9246" s="39" t="s">
        <v>1368</v>
      </c>
      <c r="B9246" s="39" t="s">
        <v>44</v>
      </c>
      <c r="C9246" s="39" t="s">
        <v>135</v>
      </c>
      <c r="D9246" s="39" t="s">
        <v>38</v>
      </c>
      <c r="E9246" s="70" t="s">
        <v>35</v>
      </c>
      <c r="F9246" s="70" t="s">
        <v>40</v>
      </c>
      <c r="G9246" s="78">
        <v>44314</v>
      </c>
      <c r="H9246" s="78">
        <v>45931</v>
      </c>
      <c r="I9246" s="69">
        <v>158982.06</v>
      </c>
      <c r="J9246" s="70">
        <v>0</v>
      </c>
      <c r="K9246" s="71">
        <v>1.034</v>
      </c>
      <c r="L9246" s="70">
        <v>0</v>
      </c>
      <c r="M9246" s="71">
        <v>0.79900000000000004</v>
      </c>
      <c r="N9246" s="72"/>
      <c r="O9246" s="73">
        <f>MIN(1,MAX(0,(1/(1+EXP(-(Assumptions!$B$5 + Assumptions!$B$6*$N9246))))*Assumptions!$B$3))</f>
        <v>3.9165722796764356E-2</v>
      </c>
      <c r="P9246" s="73">
        <f>VLOOKUP($F9246,Assumptions!$A$23:$B$27,2,FALSE)*Assumptions!$B$4</f>
        <v>0.7</v>
      </c>
      <c r="Q9246" s="74">
        <f t="shared" si="288"/>
        <v>4358.6531041329908</v>
      </c>
      <c r="R9246" s="75" t="str">
        <f>IF($O9246&lt;Assumptions!$B$17,"A",IF($O9246&lt;Assumptions!$B$18,"B",IF($O9246&lt;Assumptions!$B$19,"C",IF($O9246&lt;Assumptions!$B$20,"D","E"))))</f>
        <v>B</v>
      </c>
      <c r="S9246" s="75">
        <f t="shared" si="289"/>
        <v>0</v>
      </c>
    </row>
    <row r="9247" spans="1:19" ht="17.399999999999999" x14ac:dyDescent="0.3">
      <c r="A9247" s="39" t="s">
        <v>1368</v>
      </c>
      <c r="B9247" s="39" t="s">
        <v>44</v>
      </c>
      <c r="C9247" s="39" t="s">
        <v>135</v>
      </c>
      <c r="D9247" s="39" t="s">
        <v>38</v>
      </c>
      <c r="E9247" s="70" t="s">
        <v>35</v>
      </c>
      <c r="F9247" s="70" t="s">
        <v>40</v>
      </c>
      <c r="G9247" s="78">
        <v>44314</v>
      </c>
      <c r="H9247" s="78">
        <v>45962</v>
      </c>
      <c r="I9247" s="69">
        <v>154793.04999999999</v>
      </c>
      <c r="J9247" s="70">
        <v>95</v>
      </c>
      <c r="K9247" s="71">
        <v>0.53700000000000003</v>
      </c>
      <c r="L9247" s="70">
        <v>0</v>
      </c>
      <c r="M9247" s="71">
        <v>0.79900000000000004</v>
      </c>
      <c r="N9247" s="72"/>
      <c r="O9247" s="73">
        <f>MIN(1,MAX(0,(1/(1+EXP(-(Assumptions!$B$5 + Assumptions!$B$6*$N9247))))*Assumptions!$B$3))</f>
        <v>3.9165722796764356E-2</v>
      </c>
      <c r="P9247" s="73">
        <f>VLOOKUP($F9247,Assumptions!$A$23:$B$27,2,FALSE)*Assumptions!$B$4</f>
        <v>0.7</v>
      </c>
      <c r="Q9247" s="74">
        <f t="shared" si="288"/>
        <v>4243.807181015979</v>
      </c>
      <c r="R9247" s="75" t="str">
        <f>IF($O9247&lt;Assumptions!$B$17,"A",IF($O9247&lt;Assumptions!$B$18,"B",IF($O9247&lt;Assumptions!$B$19,"C",IF($O9247&lt;Assumptions!$B$20,"D","E"))))</f>
        <v>B</v>
      </c>
      <c r="S9247" s="75">
        <f t="shared" si="289"/>
        <v>0</v>
      </c>
    </row>
    <row r="9248" spans="1:19" ht="17.399999999999999" x14ac:dyDescent="0.3">
      <c r="A9248" s="39" t="s">
        <v>1368</v>
      </c>
      <c r="B9248" s="39" t="s">
        <v>44</v>
      </c>
      <c r="C9248" s="39" t="s">
        <v>135</v>
      </c>
      <c r="D9248" s="39" t="s">
        <v>38</v>
      </c>
      <c r="E9248" s="70" t="s">
        <v>35</v>
      </c>
      <c r="F9248" s="70" t="s">
        <v>40</v>
      </c>
      <c r="G9248" s="78">
        <v>44314</v>
      </c>
      <c r="H9248" s="78">
        <v>45992</v>
      </c>
      <c r="I9248" s="69">
        <v>150140.32999999999</v>
      </c>
      <c r="J9248" s="70">
        <v>0</v>
      </c>
      <c r="K9248" s="71">
        <v>1.1200000000000001</v>
      </c>
      <c r="L9248" s="70">
        <v>0</v>
      </c>
      <c r="M9248" s="71">
        <v>0.79900000000000004</v>
      </c>
      <c r="N9248" s="72"/>
      <c r="O9248" s="73">
        <f>MIN(1,MAX(0,(1/(1+EXP(-(Assumptions!$B$5 + Assumptions!$B$6*$N9248))))*Assumptions!$B$3))</f>
        <v>3.9165722796764356E-2</v>
      </c>
      <c r="P9248" s="73">
        <f>VLOOKUP($F9248,Assumptions!$A$23:$B$27,2,FALSE)*Assumptions!$B$4</f>
        <v>0.7</v>
      </c>
      <c r="Q9248" s="74">
        <f t="shared" si="288"/>
        <v>4116.2481817763055</v>
      </c>
      <c r="R9248" s="75" t="str">
        <f>IF($O9248&lt;Assumptions!$B$17,"A",IF($O9248&lt;Assumptions!$B$18,"B",IF($O9248&lt;Assumptions!$B$19,"C",IF($O9248&lt;Assumptions!$B$20,"D","E"))))</f>
        <v>B</v>
      </c>
      <c r="S9248" s="75">
        <f t="shared" si="289"/>
        <v>0</v>
      </c>
    </row>
    <row r="9249" spans="1:19" ht="17.399999999999999" x14ac:dyDescent="0.3">
      <c r="A9249" s="39" t="s">
        <v>1369</v>
      </c>
      <c r="B9249" s="39" t="s">
        <v>62</v>
      </c>
      <c r="C9249" s="39" t="s">
        <v>135</v>
      </c>
      <c r="D9249" s="39" t="s">
        <v>22</v>
      </c>
      <c r="E9249" s="70" t="s">
        <v>49</v>
      </c>
      <c r="F9249" s="70" t="s">
        <v>28</v>
      </c>
      <c r="G9249" s="78">
        <v>44647</v>
      </c>
      <c r="H9249" s="78">
        <v>45658</v>
      </c>
      <c r="I9249" s="69">
        <v>4804209.84</v>
      </c>
      <c r="J9249" s="70">
        <v>15</v>
      </c>
      <c r="K9249" s="71">
        <v>1.054</v>
      </c>
      <c r="L9249" s="70">
        <v>0</v>
      </c>
      <c r="M9249" s="71">
        <v>0.83299999999999996</v>
      </c>
      <c r="N9249" s="72"/>
      <c r="O9249" s="73">
        <f>MIN(1,MAX(0,(1/(1+EXP(-(Assumptions!$B$5 + Assumptions!$B$6*$N9249))))*Assumptions!$B$3))</f>
        <v>3.9165722796764356E-2</v>
      </c>
      <c r="P9249" s="73">
        <f>VLOOKUP($F9249,Assumptions!$A$23:$B$27,2,FALSE)*Assumptions!$B$4</f>
        <v>0.35</v>
      </c>
      <c r="Q9249" s="74">
        <f t="shared" si="288"/>
        <v>65856.122797824675</v>
      </c>
      <c r="R9249" s="75" t="str">
        <f>IF($O9249&lt;Assumptions!$B$17,"A",IF($O9249&lt;Assumptions!$B$18,"B",IF($O9249&lt;Assumptions!$B$19,"C",IF($O9249&lt;Assumptions!$B$20,"D","E"))))</f>
        <v>B</v>
      </c>
      <c r="S9249" s="75">
        <f t="shared" si="289"/>
        <v>0</v>
      </c>
    </row>
    <row r="9250" spans="1:19" ht="17.399999999999999" x14ac:dyDescent="0.3">
      <c r="A9250" s="39" t="s">
        <v>1369</v>
      </c>
      <c r="B9250" s="39" t="s">
        <v>62</v>
      </c>
      <c r="C9250" s="39" t="s">
        <v>135</v>
      </c>
      <c r="D9250" s="39" t="s">
        <v>22</v>
      </c>
      <c r="E9250" s="70" t="s">
        <v>49</v>
      </c>
      <c r="F9250" s="70" t="s">
        <v>28</v>
      </c>
      <c r="G9250" s="78">
        <v>44647</v>
      </c>
      <c r="H9250" s="78">
        <v>45689</v>
      </c>
      <c r="I9250" s="69">
        <v>4671363.22</v>
      </c>
      <c r="J9250" s="70">
        <v>15</v>
      </c>
      <c r="K9250" s="71">
        <v>0.99</v>
      </c>
      <c r="L9250" s="70">
        <v>0</v>
      </c>
      <c r="M9250" s="71">
        <v>0.83299999999999996</v>
      </c>
      <c r="N9250" s="72"/>
      <c r="O9250" s="73">
        <f>MIN(1,MAX(0,(1/(1+EXP(-(Assumptions!$B$5 + Assumptions!$B$6*$N9250))))*Assumptions!$B$3))</f>
        <v>3.9165722796764356E-2</v>
      </c>
      <c r="P9250" s="73">
        <f>VLOOKUP($F9250,Assumptions!$A$23:$B$27,2,FALSE)*Assumptions!$B$4</f>
        <v>0.35</v>
      </c>
      <c r="Q9250" s="74">
        <f t="shared" si="288"/>
        <v>64035.060935132176</v>
      </c>
      <c r="R9250" s="75" t="str">
        <f>IF($O9250&lt;Assumptions!$B$17,"A",IF($O9250&lt;Assumptions!$B$18,"B",IF($O9250&lt;Assumptions!$B$19,"C",IF($O9250&lt;Assumptions!$B$20,"D","E"))))</f>
        <v>B</v>
      </c>
      <c r="S9250" s="75">
        <f t="shared" si="289"/>
        <v>0</v>
      </c>
    </row>
    <row r="9251" spans="1:19" ht="17.399999999999999" x14ac:dyDescent="0.3">
      <c r="A9251" s="39" t="s">
        <v>1369</v>
      </c>
      <c r="B9251" s="39" t="s">
        <v>62</v>
      </c>
      <c r="C9251" s="39" t="s">
        <v>135</v>
      </c>
      <c r="D9251" s="39" t="s">
        <v>22</v>
      </c>
      <c r="E9251" s="70" t="s">
        <v>49</v>
      </c>
      <c r="F9251" s="70" t="s">
        <v>28</v>
      </c>
      <c r="G9251" s="78">
        <v>44647</v>
      </c>
      <c r="H9251" s="78">
        <v>45717</v>
      </c>
      <c r="I9251" s="69">
        <v>4540181.75</v>
      </c>
      <c r="J9251" s="70">
        <v>0</v>
      </c>
      <c r="K9251" s="71">
        <v>0.95399999999999996</v>
      </c>
      <c r="L9251" s="70">
        <v>0</v>
      </c>
      <c r="M9251" s="71">
        <v>0.83299999999999996</v>
      </c>
      <c r="N9251" s="72"/>
      <c r="O9251" s="73">
        <f>MIN(1,MAX(0,(1/(1+EXP(-(Assumptions!$B$5 + Assumptions!$B$6*$N9251))))*Assumptions!$B$3))</f>
        <v>3.9165722796764356E-2</v>
      </c>
      <c r="P9251" s="73">
        <f>VLOOKUP($F9251,Assumptions!$A$23:$B$27,2,FALSE)*Assumptions!$B$4</f>
        <v>0.35</v>
      </c>
      <c r="Q9251" s="74">
        <f t="shared" si="288"/>
        <v>62236.824953599971</v>
      </c>
      <c r="R9251" s="75" t="str">
        <f>IF($O9251&lt;Assumptions!$B$17,"A",IF($O9251&lt;Assumptions!$B$18,"B",IF($O9251&lt;Assumptions!$B$19,"C",IF($O9251&lt;Assumptions!$B$20,"D","E"))))</f>
        <v>B</v>
      </c>
      <c r="S9251" s="75">
        <f t="shared" si="289"/>
        <v>0</v>
      </c>
    </row>
    <row r="9252" spans="1:19" ht="17.399999999999999" x14ac:dyDescent="0.3">
      <c r="A9252" s="39" t="s">
        <v>1369</v>
      </c>
      <c r="B9252" s="39" t="s">
        <v>62</v>
      </c>
      <c r="C9252" s="39" t="s">
        <v>135</v>
      </c>
      <c r="D9252" s="39" t="s">
        <v>22</v>
      </c>
      <c r="E9252" s="70" t="s">
        <v>49</v>
      </c>
      <c r="F9252" s="70" t="s">
        <v>28</v>
      </c>
      <c r="G9252" s="78">
        <v>44647</v>
      </c>
      <c r="H9252" s="78">
        <v>45748</v>
      </c>
      <c r="I9252" s="69">
        <v>4419972.33</v>
      </c>
      <c r="J9252" s="70">
        <v>0</v>
      </c>
      <c r="K9252" s="71">
        <v>1.0449999999999999</v>
      </c>
      <c r="L9252" s="70">
        <v>0</v>
      </c>
      <c r="M9252" s="71">
        <v>0.83299999999999996</v>
      </c>
      <c r="N9252" s="72"/>
      <c r="O9252" s="73">
        <f>MIN(1,MAX(0,(1/(1+EXP(-(Assumptions!$B$5 + Assumptions!$B$6*$N9252))))*Assumptions!$B$3))</f>
        <v>3.9165722796764356E-2</v>
      </c>
      <c r="P9252" s="73">
        <f>VLOOKUP($F9252,Assumptions!$A$23:$B$27,2,FALSE)*Assumptions!$B$4</f>
        <v>0.35</v>
      </c>
      <c r="Q9252" s="74">
        <f t="shared" si="288"/>
        <v>60588.993866152028</v>
      </c>
      <c r="R9252" s="75" t="str">
        <f>IF($O9252&lt;Assumptions!$B$17,"A",IF($O9252&lt;Assumptions!$B$18,"B",IF($O9252&lt;Assumptions!$B$19,"C",IF($O9252&lt;Assumptions!$B$20,"D","E"))))</f>
        <v>B</v>
      </c>
      <c r="S9252" s="75">
        <f t="shared" si="289"/>
        <v>0</v>
      </c>
    </row>
    <row r="9253" spans="1:19" ht="17.399999999999999" x14ac:dyDescent="0.3">
      <c r="A9253" s="39" t="s">
        <v>1369</v>
      </c>
      <c r="B9253" s="39" t="s">
        <v>62</v>
      </c>
      <c r="C9253" s="39" t="s">
        <v>135</v>
      </c>
      <c r="D9253" s="39" t="s">
        <v>22</v>
      </c>
      <c r="E9253" s="70" t="s">
        <v>49</v>
      </c>
      <c r="F9253" s="70" t="s">
        <v>28</v>
      </c>
      <c r="G9253" s="78">
        <v>44647</v>
      </c>
      <c r="H9253" s="78">
        <v>45778</v>
      </c>
      <c r="I9253" s="69">
        <v>4303796.08</v>
      </c>
      <c r="J9253" s="70">
        <v>35</v>
      </c>
      <c r="K9253" s="71">
        <v>0.89600000000000002</v>
      </c>
      <c r="L9253" s="70">
        <v>0</v>
      </c>
      <c r="M9253" s="71">
        <v>0.83299999999999996</v>
      </c>
      <c r="N9253" s="72"/>
      <c r="O9253" s="73">
        <f>MIN(1,MAX(0,(1/(1+EXP(-(Assumptions!$B$5 + Assumptions!$B$6*$N9253))))*Assumptions!$B$3))</f>
        <v>3.9165722796764356E-2</v>
      </c>
      <c r="P9253" s="73">
        <f>VLOOKUP($F9253,Assumptions!$A$23:$B$27,2,FALSE)*Assumptions!$B$4</f>
        <v>0.35</v>
      </c>
      <c r="Q9253" s="74">
        <f t="shared" si="288"/>
        <v>58996.449485078374</v>
      </c>
      <c r="R9253" s="75" t="str">
        <f>IF($O9253&lt;Assumptions!$B$17,"A",IF($O9253&lt;Assumptions!$B$18,"B",IF($O9253&lt;Assumptions!$B$19,"C",IF($O9253&lt;Assumptions!$B$20,"D","E"))))</f>
        <v>B</v>
      </c>
      <c r="S9253" s="75">
        <f t="shared" si="289"/>
        <v>0</v>
      </c>
    </row>
    <row r="9254" spans="1:19" ht="17.399999999999999" x14ac:dyDescent="0.3">
      <c r="A9254" s="39" t="s">
        <v>1369</v>
      </c>
      <c r="B9254" s="39" t="s">
        <v>62</v>
      </c>
      <c r="C9254" s="39" t="s">
        <v>135</v>
      </c>
      <c r="D9254" s="39" t="s">
        <v>22</v>
      </c>
      <c r="E9254" s="70" t="s">
        <v>49</v>
      </c>
      <c r="F9254" s="70" t="s">
        <v>28</v>
      </c>
      <c r="G9254" s="78">
        <v>44647</v>
      </c>
      <c r="H9254" s="78">
        <v>45809</v>
      </c>
      <c r="I9254" s="69">
        <v>4191278.74</v>
      </c>
      <c r="J9254" s="70">
        <v>95</v>
      </c>
      <c r="K9254" s="71">
        <v>0.17</v>
      </c>
      <c r="L9254" s="70">
        <v>0</v>
      </c>
      <c r="M9254" s="71">
        <v>0.83299999999999996</v>
      </c>
      <c r="N9254" s="72"/>
      <c r="O9254" s="73">
        <f>MIN(1,MAX(0,(1/(1+EXP(-(Assumptions!$B$5 + Assumptions!$B$6*$N9254))))*Assumptions!$B$3))</f>
        <v>3.9165722796764356E-2</v>
      </c>
      <c r="P9254" s="73">
        <f>VLOOKUP($F9254,Assumptions!$A$23:$B$27,2,FALSE)*Assumptions!$B$4</f>
        <v>0.35</v>
      </c>
      <c r="Q9254" s="74">
        <f t="shared" si="288"/>
        <v>57454.061453184127</v>
      </c>
      <c r="R9254" s="75" t="str">
        <f>IF($O9254&lt;Assumptions!$B$17,"A",IF($O9254&lt;Assumptions!$B$18,"B",IF($O9254&lt;Assumptions!$B$19,"C",IF($O9254&lt;Assumptions!$B$20,"D","E"))))</f>
        <v>B</v>
      </c>
      <c r="S9254" s="75">
        <f t="shared" si="289"/>
        <v>0</v>
      </c>
    </row>
    <row r="9255" spans="1:19" ht="17.399999999999999" x14ac:dyDescent="0.3">
      <c r="A9255" s="39" t="s">
        <v>1369</v>
      </c>
      <c r="B9255" s="39" t="s">
        <v>62</v>
      </c>
      <c r="C9255" s="39" t="s">
        <v>135</v>
      </c>
      <c r="D9255" s="39" t="s">
        <v>22</v>
      </c>
      <c r="E9255" s="70" t="s">
        <v>49</v>
      </c>
      <c r="F9255" s="70" t="s">
        <v>28</v>
      </c>
      <c r="G9255" s="78">
        <v>44647</v>
      </c>
      <c r="H9255" s="78">
        <v>45839</v>
      </c>
      <c r="I9255" s="69">
        <v>4076016.93</v>
      </c>
      <c r="J9255" s="70">
        <v>0</v>
      </c>
      <c r="K9255" s="71">
        <v>1.1299999999999999</v>
      </c>
      <c r="L9255" s="70">
        <v>0</v>
      </c>
      <c r="M9255" s="71">
        <v>0.83299999999999996</v>
      </c>
      <c r="N9255" s="72"/>
      <c r="O9255" s="73">
        <f>MIN(1,MAX(0,(1/(1+EXP(-(Assumptions!$B$5 + Assumptions!$B$6*$N9255))))*Assumptions!$B$3))</f>
        <v>3.9165722796764356E-2</v>
      </c>
      <c r="P9255" s="73">
        <f>VLOOKUP($F9255,Assumptions!$A$23:$B$27,2,FALSE)*Assumptions!$B$4</f>
        <v>0.35</v>
      </c>
      <c r="Q9255" s="74">
        <f t="shared" si="288"/>
        <v>55874.05221835446</v>
      </c>
      <c r="R9255" s="75" t="str">
        <f>IF($O9255&lt;Assumptions!$B$17,"A",IF($O9255&lt;Assumptions!$B$18,"B",IF($O9255&lt;Assumptions!$B$19,"C",IF($O9255&lt;Assumptions!$B$20,"D","E"))))</f>
        <v>B</v>
      </c>
      <c r="S9255" s="75">
        <f t="shared" si="289"/>
        <v>0</v>
      </c>
    </row>
    <row r="9256" spans="1:19" ht="17.399999999999999" x14ac:dyDescent="0.3">
      <c r="A9256" s="39" t="s">
        <v>1369</v>
      </c>
      <c r="B9256" s="39" t="s">
        <v>62</v>
      </c>
      <c r="C9256" s="39" t="s">
        <v>135</v>
      </c>
      <c r="D9256" s="39" t="s">
        <v>22</v>
      </c>
      <c r="E9256" s="70" t="s">
        <v>49</v>
      </c>
      <c r="F9256" s="70" t="s">
        <v>28</v>
      </c>
      <c r="G9256" s="78">
        <v>44647</v>
      </c>
      <c r="H9256" s="78">
        <v>45870</v>
      </c>
      <c r="I9256" s="69">
        <v>3953124.57</v>
      </c>
      <c r="J9256" s="70">
        <v>95</v>
      </c>
      <c r="K9256" s="71">
        <v>0.307</v>
      </c>
      <c r="L9256" s="70">
        <v>1</v>
      </c>
      <c r="M9256" s="71">
        <v>0.83299999999999996</v>
      </c>
      <c r="N9256" s="72"/>
      <c r="O9256" s="73">
        <f>MIN(1,MAX(0,(1/(1+EXP(-(Assumptions!$B$5 + Assumptions!$B$6*$N9256))))*Assumptions!$B$3))</f>
        <v>3.9165722796764356E-2</v>
      </c>
      <c r="P9256" s="73">
        <f>VLOOKUP($F9256,Assumptions!$A$23:$B$27,2,FALSE)*Assumptions!$B$4</f>
        <v>0.35</v>
      </c>
      <c r="Q9256" s="74">
        <f t="shared" si="288"/>
        <v>54189.443381394398</v>
      </c>
      <c r="R9256" s="75" t="str">
        <f>IF($O9256&lt;Assumptions!$B$17,"A",IF($O9256&lt;Assumptions!$B$18,"B",IF($O9256&lt;Assumptions!$B$19,"C",IF($O9256&lt;Assumptions!$B$20,"D","E"))))</f>
        <v>B</v>
      </c>
      <c r="S9256" s="75">
        <f t="shared" si="289"/>
        <v>0</v>
      </c>
    </row>
    <row r="9257" spans="1:19" ht="17.399999999999999" x14ac:dyDescent="0.3">
      <c r="A9257" s="39" t="s">
        <v>1369</v>
      </c>
      <c r="B9257" s="39" t="s">
        <v>62</v>
      </c>
      <c r="C9257" s="39" t="s">
        <v>135</v>
      </c>
      <c r="D9257" s="39" t="s">
        <v>22</v>
      </c>
      <c r="E9257" s="70" t="s">
        <v>49</v>
      </c>
      <c r="F9257" s="70" t="s">
        <v>28</v>
      </c>
      <c r="G9257" s="78">
        <v>44647</v>
      </c>
      <c r="H9257" s="78">
        <v>45901</v>
      </c>
      <c r="I9257" s="69">
        <v>3848782.95</v>
      </c>
      <c r="J9257" s="70">
        <v>0</v>
      </c>
      <c r="K9257" s="71">
        <v>0.98599999999999999</v>
      </c>
      <c r="L9257" s="70">
        <v>1</v>
      </c>
      <c r="M9257" s="71">
        <v>0.83299999999999996</v>
      </c>
      <c r="N9257" s="72"/>
      <c r="O9257" s="73">
        <f>MIN(1,MAX(0,(1/(1+EXP(-(Assumptions!$B$5 + Assumptions!$B$6*$N9257))))*Assumptions!$B$3))</f>
        <v>3.9165722796764356E-2</v>
      </c>
      <c r="P9257" s="73">
        <f>VLOOKUP($F9257,Assumptions!$A$23:$B$27,2,FALSE)*Assumptions!$B$4</f>
        <v>0.35</v>
      </c>
      <c r="Q9257" s="74">
        <f t="shared" si="288"/>
        <v>52759.128143614536</v>
      </c>
      <c r="R9257" s="75" t="str">
        <f>IF($O9257&lt;Assumptions!$B$17,"A",IF($O9257&lt;Assumptions!$B$18,"B",IF($O9257&lt;Assumptions!$B$19,"C",IF($O9257&lt;Assumptions!$B$20,"D","E"))))</f>
        <v>B</v>
      </c>
      <c r="S9257" s="75">
        <f t="shared" si="289"/>
        <v>0</v>
      </c>
    </row>
    <row r="9258" spans="1:19" ht="17.399999999999999" x14ac:dyDescent="0.3">
      <c r="A9258" s="39" t="s">
        <v>1369</v>
      </c>
      <c r="B9258" s="39" t="s">
        <v>62</v>
      </c>
      <c r="C9258" s="39" t="s">
        <v>135</v>
      </c>
      <c r="D9258" s="39" t="s">
        <v>22</v>
      </c>
      <c r="E9258" s="70" t="s">
        <v>49</v>
      </c>
      <c r="F9258" s="70" t="s">
        <v>28</v>
      </c>
      <c r="G9258" s="78">
        <v>44647</v>
      </c>
      <c r="H9258" s="78">
        <v>45931</v>
      </c>
      <c r="I9258" s="69">
        <v>3736896.84</v>
      </c>
      <c r="J9258" s="70">
        <v>65</v>
      </c>
      <c r="K9258" s="71">
        <v>0.502</v>
      </c>
      <c r="L9258" s="70">
        <v>1</v>
      </c>
      <c r="M9258" s="71">
        <v>0.83299999999999996</v>
      </c>
      <c r="N9258" s="72"/>
      <c r="O9258" s="73">
        <f>MIN(1,MAX(0,(1/(1+EXP(-(Assumptions!$B$5 + Assumptions!$B$6*$N9258))))*Assumptions!$B$3))</f>
        <v>3.9165722796764356E-2</v>
      </c>
      <c r="P9258" s="73">
        <f>VLOOKUP($F9258,Assumptions!$A$23:$B$27,2,FALSE)*Assumptions!$B$4</f>
        <v>0.35</v>
      </c>
      <c r="Q9258" s="74">
        <f t="shared" si="288"/>
        <v>51225.393014440633</v>
      </c>
      <c r="R9258" s="75" t="str">
        <f>IF($O9258&lt;Assumptions!$B$17,"A",IF($O9258&lt;Assumptions!$B$18,"B",IF($O9258&lt;Assumptions!$B$19,"C",IF($O9258&lt;Assumptions!$B$20,"D","E"))))</f>
        <v>B</v>
      </c>
      <c r="S9258" s="75">
        <f t="shared" si="289"/>
        <v>0</v>
      </c>
    </row>
    <row r="9259" spans="1:19" ht="17.399999999999999" x14ac:dyDescent="0.3">
      <c r="A9259" s="39" t="s">
        <v>1369</v>
      </c>
      <c r="B9259" s="39" t="s">
        <v>62</v>
      </c>
      <c r="C9259" s="39" t="s">
        <v>135</v>
      </c>
      <c r="D9259" s="39" t="s">
        <v>22</v>
      </c>
      <c r="E9259" s="70" t="s">
        <v>49</v>
      </c>
      <c r="F9259" s="70" t="s">
        <v>28</v>
      </c>
      <c r="G9259" s="78">
        <v>44647</v>
      </c>
      <c r="H9259" s="78">
        <v>45962</v>
      </c>
      <c r="I9259" s="69">
        <v>3614008.08</v>
      </c>
      <c r="J9259" s="70">
        <v>0</v>
      </c>
      <c r="K9259" s="71">
        <v>1.099</v>
      </c>
      <c r="L9259" s="70">
        <v>1</v>
      </c>
      <c r="M9259" s="71">
        <v>0.83299999999999996</v>
      </c>
      <c r="N9259" s="72"/>
      <c r="O9259" s="73">
        <f>MIN(1,MAX(0,(1/(1+EXP(-(Assumptions!$B$5 + Assumptions!$B$6*$N9259))))*Assumptions!$B$3))</f>
        <v>3.9165722796764356E-2</v>
      </c>
      <c r="P9259" s="73">
        <f>VLOOKUP($F9259,Assumptions!$A$23:$B$27,2,FALSE)*Assumptions!$B$4</f>
        <v>0.35</v>
      </c>
      <c r="Q9259" s="74">
        <f t="shared" si="288"/>
        <v>49540.833526291302</v>
      </c>
      <c r="R9259" s="75" t="str">
        <f>IF($O9259&lt;Assumptions!$B$17,"A",IF($O9259&lt;Assumptions!$B$18,"B",IF($O9259&lt;Assumptions!$B$19,"C",IF($O9259&lt;Assumptions!$B$20,"D","E"))))</f>
        <v>B</v>
      </c>
      <c r="S9259" s="75">
        <f t="shared" si="289"/>
        <v>0</v>
      </c>
    </row>
    <row r="9260" spans="1:19" ht="17.399999999999999" x14ac:dyDescent="0.3">
      <c r="A9260" s="39" t="s">
        <v>1369</v>
      </c>
      <c r="B9260" s="39" t="s">
        <v>62</v>
      </c>
      <c r="C9260" s="39" t="s">
        <v>135</v>
      </c>
      <c r="D9260" s="39" t="s">
        <v>22</v>
      </c>
      <c r="E9260" s="70" t="s">
        <v>49</v>
      </c>
      <c r="F9260" s="70" t="s">
        <v>28</v>
      </c>
      <c r="G9260" s="78">
        <v>44647</v>
      </c>
      <c r="H9260" s="78">
        <v>45992</v>
      </c>
      <c r="I9260" s="69">
        <v>3506652.84</v>
      </c>
      <c r="J9260" s="70">
        <v>0</v>
      </c>
      <c r="K9260" s="71">
        <v>1.097</v>
      </c>
      <c r="L9260" s="70">
        <v>1</v>
      </c>
      <c r="M9260" s="71">
        <v>0.83299999999999996</v>
      </c>
      <c r="N9260" s="72"/>
      <c r="O9260" s="73">
        <f>MIN(1,MAX(0,(1/(1+EXP(-(Assumptions!$B$5 + Assumptions!$B$6*$N9260))))*Assumptions!$B$3))</f>
        <v>3.9165722796764356E-2</v>
      </c>
      <c r="P9260" s="73">
        <f>VLOOKUP($F9260,Assumptions!$A$23:$B$27,2,FALSE)*Assumptions!$B$4</f>
        <v>0.35</v>
      </c>
      <c r="Q9260" s="74">
        <f t="shared" si="288"/>
        <v>48069.207576574263</v>
      </c>
      <c r="R9260" s="75" t="str">
        <f>IF($O9260&lt;Assumptions!$B$17,"A",IF($O9260&lt;Assumptions!$B$18,"B",IF($O9260&lt;Assumptions!$B$19,"C",IF($O9260&lt;Assumptions!$B$20,"D","E"))))</f>
        <v>B</v>
      </c>
      <c r="S9260" s="75">
        <f t="shared" si="289"/>
        <v>0</v>
      </c>
    </row>
    <row r="9261" spans="1:19" ht="17.399999999999999" x14ac:dyDescent="0.3">
      <c r="A9261" s="39" t="s">
        <v>1370</v>
      </c>
      <c r="B9261" s="39" t="s">
        <v>92</v>
      </c>
      <c r="C9261" s="39" t="s">
        <v>135</v>
      </c>
      <c r="D9261" s="39" t="s">
        <v>26</v>
      </c>
      <c r="E9261" s="70" t="s">
        <v>31</v>
      </c>
      <c r="F9261" s="70" t="s">
        <v>36</v>
      </c>
      <c r="G9261" s="78">
        <v>44811</v>
      </c>
      <c r="H9261" s="78">
        <v>45658</v>
      </c>
      <c r="I9261" s="69">
        <v>1757454.57</v>
      </c>
      <c r="J9261" s="70">
        <v>15</v>
      </c>
      <c r="K9261" s="71">
        <v>0.96199999999999997</v>
      </c>
      <c r="L9261" s="70">
        <v>0</v>
      </c>
      <c r="M9261" s="71">
        <v>0.50700000000000001</v>
      </c>
      <c r="N9261" s="72"/>
      <c r="O9261" s="73">
        <f>MIN(1,MAX(0,(1/(1+EXP(-(Assumptions!$B$5 + Assumptions!$B$6*$N9261))))*Assumptions!$B$3))</f>
        <v>3.9165722796764356E-2</v>
      </c>
      <c r="P9261" s="73">
        <f>VLOOKUP($F9261,Assumptions!$A$23:$B$27,2,FALSE)*Assumptions!$B$4</f>
        <v>0.55000000000000004</v>
      </c>
      <c r="Q9261" s="74">
        <f t="shared" si="288"/>
        <v>37857.588184089684</v>
      </c>
      <c r="R9261" s="75" t="str">
        <f>IF($O9261&lt;Assumptions!$B$17,"A",IF($O9261&lt;Assumptions!$B$18,"B",IF($O9261&lt;Assumptions!$B$19,"C",IF($O9261&lt;Assumptions!$B$20,"D","E"))))</f>
        <v>B</v>
      </c>
      <c r="S9261" s="75">
        <f t="shared" si="289"/>
        <v>0</v>
      </c>
    </row>
    <row r="9262" spans="1:19" ht="17.399999999999999" x14ac:dyDescent="0.3">
      <c r="A9262" s="39" t="s">
        <v>1370</v>
      </c>
      <c r="B9262" s="39" t="s">
        <v>92</v>
      </c>
      <c r="C9262" s="39" t="s">
        <v>135</v>
      </c>
      <c r="D9262" s="39" t="s">
        <v>26</v>
      </c>
      <c r="E9262" s="70" t="s">
        <v>31</v>
      </c>
      <c r="F9262" s="70" t="s">
        <v>36</v>
      </c>
      <c r="G9262" s="78">
        <v>44811</v>
      </c>
      <c r="H9262" s="78">
        <v>45689</v>
      </c>
      <c r="I9262" s="69">
        <v>1701370.31</v>
      </c>
      <c r="J9262" s="70">
        <v>0</v>
      </c>
      <c r="K9262" s="71">
        <v>1.0880000000000001</v>
      </c>
      <c r="L9262" s="70">
        <v>0</v>
      </c>
      <c r="M9262" s="71">
        <v>0.50700000000000001</v>
      </c>
      <c r="N9262" s="72"/>
      <c r="O9262" s="73">
        <f>MIN(1,MAX(0,(1/(1+EXP(-(Assumptions!$B$5 + Assumptions!$B$6*$N9262))))*Assumptions!$B$3))</f>
        <v>3.9165722796764356E-2</v>
      </c>
      <c r="P9262" s="73">
        <f>VLOOKUP($F9262,Assumptions!$A$23:$B$27,2,FALSE)*Assumptions!$B$4</f>
        <v>0.55000000000000004</v>
      </c>
      <c r="Q9262" s="74">
        <f t="shared" si="288"/>
        <v>36649.468864857779</v>
      </c>
      <c r="R9262" s="75" t="str">
        <f>IF($O9262&lt;Assumptions!$B$17,"A",IF($O9262&lt;Assumptions!$B$18,"B",IF($O9262&lt;Assumptions!$B$19,"C",IF($O9262&lt;Assumptions!$B$20,"D","E"))))</f>
        <v>B</v>
      </c>
      <c r="S9262" s="75">
        <f t="shared" si="289"/>
        <v>0</v>
      </c>
    </row>
    <row r="9263" spans="1:19" ht="17.399999999999999" x14ac:dyDescent="0.3">
      <c r="A9263" s="39" t="s">
        <v>1370</v>
      </c>
      <c r="B9263" s="39" t="s">
        <v>92</v>
      </c>
      <c r="C9263" s="39" t="s">
        <v>135</v>
      </c>
      <c r="D9263" s="39" t="s">
        <v>26</v>
      </c>
      <c r="E9263" s="70" t="s">
        <v>31</v>
      </c>
      <c r="F9263" s="70" t="s">
        <v>36</v>
      </c>
      <c r="G9263" s="78">
        <v>44811</v>
      </c>
      <c r="H9263" s="78">
        <v>45717</v>
      </c>
      <c r="I9263" s="69">
        <v>1653403.37</v>
      </c>
      <c r="J9263" s="70">
        <v>0</v>
      </c>
      <c r="K9263" s="71">
        <v>1.048</v>
      </c>
      <c r="L9263" s="70">
        <v>0</v>
      </c>
      <c r="M9263" s="71">
        <v>0.50700000000000001</v>
      </c>
      <c r="N9263" s="72"/>
      <c r="O9263" s="73">
        <f>MIN(1,MAX(0,(1/(1+EXP(-(Assumptions!$B$5 + Assumptions!$B$6*$N9263))))*Assumptions!$B$3))</f>
        <v>3.9165722796764356E-2</v>
      </c>
      <c r="P9263" s="73">
        <f>VLOOKUP($F9263,Assumptions!$A$23:$B$27,2,FALSE)*Assumptions!$B$4</f>
        <v>0.55000000000000004</v>
      </c>
      <c r="Q9263" s="74">
        <f t="shared" si="288"/>
        <v>35616.205933360812</v>
      </c>
      <c r="R9263" s="75" t="str">
        <f>IF($O9263&lt;Assumptions!$B$17,"A",IF($O9263&lt;Assumptions!$B$18,"B",IF($O9263&lt;Assumptions!$B$19,"C",IF($O9263&lt;Assumptions!$B$20,"D","E"))))</f>
        <v>B</v>
      </c>
      <c r="S9263" s="75">
        <f t="shared" si="289"/>
        <v>0</v>
      </c>
    </row>
    <row r="9264" spans="1:19" ht="17.399999999999999" x14ac:dyDescent="0.3">
      <c r="A9264" s="39" t="s">
        <v>1370</v>
      </c>
      <c r="B9264" s="39" t="s">
        <v>92</v>
      </c>
      <c r="C9264" s="39" t="s">
        <v>135</v>
      </c>
      <c r="D9264" s="39" t="s">
        <v>26</v>
      </c>
      <c r="E9264" s="70" t="s">
        <v>31</v>
      </c>
      <c r="F9264" s="70" t="s">
        <v>36</v>
      </c>
      <c r="G9264" s="78">
        <v>44811</v>
      </c>
      <c r="H9264" s="78">
        <v>45748</v>
      </c>
      <c r="I9264" s="69">
        <v>1606241.93</v>
      </c>
      <c r="J9264" s="70">
        <v>0</v>
      </c>
      <c r="K9264" s="71">
        <v>1.024</v>
      </c>
      <c r="L9264" s="70">
        <v>0</v>
      </c>
      <c r="M9264" s="71">
        <v>0.50700000000000001</v>
      </c>
      <c r="N9264" s="72"/>
      <c r="O9264" s="73">
        <f>MIN(1,MAX(0,(1/(1+EXP(-(Assumptions!$B$5 + Assumptions!$B$6*$N9264))))*Assumptions!$B$3))</f>
        <v>3.9165722796764356E-2</v>
      </c>
      <c r="P9264" s="73">
        <f>VLOOKUP($F9264,Assumptions!$A$23:$B$27,2,FALSE)*Assumptions!$B$4</f>
        <v>0.55000000000000004</v>
      </c>
      <c r="Q9264" s="74">
        <f t="shared" si="288"/>
        <v>34600.294396205878</v>
      </c>
      <c r="R9264" s="75" t="str">
        <f>IF($O9264&lt;Assumptions!$B$17,"A",IF($O9264&lt;Assumptions!$B$18,"B",IF($O9264&lt;Assumptions!$B$19,"C",IF($O9264&lt;Assumptions!$B$20,"D","E"))))</f>
        <v>B</v>
      </c>
      <c r="S9264" s="75">
        <f t="shared" si="289"/>
        <v>0</v>
      </c>
    </row>
    <row r="9265" spans="1:19" ht="17.399999999999999" x14ac:dyDescent="0.3">
      <c r="A9265" s="39" t="s">
        <v>1370</v>
      </c>
      <c r="B9265" s="39" t="s">
        <v>92</v>
      </c>
      <c r="C9265" s="39" t="s">
        <v>135</v>
      </c>
      <c r="D9265" s="39" t="s">
        <v>26</v>
      </c>
      <c r="E9265" s="70" t="s">
        <v>31</v>
      </c>
      <c r="F9265" s="70" t="s">
        <v>36</v>
      </c>
      <c r="G9265" s="78">
        <v>44811</v>
      </c>
      <c r="H9265" s="78">
        <v>45778</v>
      </c>
      <c r="I9265" s="69">
        <v>1562974.22</v>
      </c>
      <c r="J9265" s="70">
        <v>65</v>
      </c>
      <c r="K9265" s="71">
        <v>0.54800000000000004</v>
      </c>
      <c r="L9265" s="70">
        <v>0</v>
      </c>
      <c r="M9265" s="71">
        <v>0.50700000000000001</v>
      </c>
      <c r="N9265" s="72"/>
      <c r="O9265" s="73">
        <f>MIN(1,MAX(0,(1/(1+EXP(-(Assumptions!$B$5 + Assumptions!$B$6*$N9265))))*Assumptions!$B$3))</f>
        <v>3.9165722796764356E-2</v>
      </c>
      <c r="P9265" s="73">
        <f>VLOOKUP($F9265,Assumptions!$A$23:$B$27,2,FALSE)*Assumptions!$B$4</f>
        <v>0.55000000000000004</v>
      </c>
      <c r="Q9265" s="74">
        <f t="shared" si="288"/>
        <v>33668.258271454943</v>
      </c>
      <c r="R9265" s="75" t="str">
        <f>IF($O9265&lt;Assumptions!$B$17,"A",IF($O9265&lt;Assumptions!$B$18,"B",IF($O9265&lt;Assumptions!$B$19,"C",IF($O9265&lt;Assumptions!$B$20,"D","E"))))</f>
        <v>B</v>
      </c>
      <c r="S9265" s="75">
        <f t="shared" si="289"/>
        <v>0</v>
      </c>
    </row>
    <row r="9266" spans="1:19" ht="17.399999999999999" x14ac:dyDescent="0.3">
      <c r="A9266" s="39" t="s">
        <v>1370</v>
      </c>
      <c r="B9266" s="39" t="s">
        <v>92</v>
      </c>
      <c r="C9266" s="39" t="s">
        <v>135</v>
      </c>
      <c r="D9266" s="39" t="s">
        <v>26</v>
      </c>
      <c r="E9266" s="70" t="s">
        <v>31</v>
      </c>
      <c r="F9266" s="70" t="s">
        <v>36</v>
      </c>
      <c r="G9266" s="78">
        <v>44811</v>
      </c>
      <c r="H9266" s="78">
        <v>45809</v>
      </c>
      <c r="I9266" s="69">
        <v>1517115.79</v>
      </c>
      <c r="J9266" s="70">
        <v>15</v>
      </c>
      <c r="K9266" s="71">
        <v>0.95399999999999996</v>
      </c>
      <c r="L9266" s="70">
        <v>0</v>
      </c>
      <c r="M9266" s="71">
        <v>0.50700000000000001</v>
      </c>
      <c r="N9266" s="72"/>
      <c r="O9266" s="73">
        <f>MIN(1,MAX(0,(1/(1+EXP(-(Assumptions!$B$5 + Assumptions!$B$6*$N9266))))*Assumptions!$B$3))</f>
        <v>3.9165722796764356E-2</v>
      </c>
      <c r="P9266" s="73">
        <f>VLOOKUP($F9266,Assumptions!$A$23:$B$27,2,FALSE)*Assumptions!$B$4</f>
        <v>0.55000000000000004</v>
      </c>
      <c r="Q9266" s="74">
        <f t="shared" si="288"/>
        <v>32680.415064953795</v>
      </c>
      <c r="R9266" s="75" t="str">
        <f>IF($O9266&lt;Assumptions!$B$17,"A",IF($O9266&lt;Assumptions!$B$18,"B",IF($O9266&lt;Assumptions!$B$19,"C",IF($O9266&lt;Assumptions!$B$20,"D","E"))))</f>
        <v>B</v>
      </c>
      <c r="S9266" s="75">
        <f t="shared" si="289"/>
        <v>0</v>
      </c>
    </row>
    <row r="9267" spans="1:19" ht="17.399999999999999" x14ac:dyDescent="0.3">
      <c r="A9267" s="39" t="s">
        <v>1370</v>
      </c>
      <c r="B9267" s="39" t="s">
        <v>92</v>
      </c>
      <c r="C9267" s="39" t="s">
        <v>135</v>
      </c>
      <c r="D9267" s="39" t="s">
        <v>26</v>
      </c>
      <c r="E9267" s="70" t="s">
        <v>31</v>
      </c>
      <c r="F9267" s="70" t="s">
        <v>36</v>
      </c>
      <c r="G9267" s="78">
        <v>44811</v>
      </c>
      <c r="H9267" s="78">
        <v>45839</v>
      </c>
      <c r="I9267" s="69">
        <v>1470031.61</v>
      </c>
      <c r="J9267" s="70">
        <v>35</v>
      </c>
      <c r="K9267" s="71">
        <v>0.46200000000000002</v>
      </c>
      <c r="L9267" s="70">
        <v>0</v>
      </c>
      <c r="M9267" s="71">
        <v>0.50700000000000001</v>
      </c>
      <c r="N9267" s="72"/>
      <c r="O9267" s="73">
        <f>MIN(1,MAX(0,(1/(1+EXP(-(Assumptions!$B$5 + Assumptions!$B$6*$N9267))))*Assumptions!$B$3))</f>
        <v>3.9165722796764356E-2</v>
      </c>
      <c r="P9267" s="73">
        <f>VLOOKUP($F9267,Assumptions!$A$23:$B$27,2,FALSE)*Assumptions!$B$4</f>
        <v>0.55000000000000004</v>
      </c>
      <c r="Q9267" s="74">
        <f t="shared" si="288"/>
        <v>31666.16779685767</v>
      </c>
      <c r="R9267" s="75" t="str">
        <f>IF($O9267&lt;Assumptions!$B$17,"A",IF($O9267&lt;Assumptions!$B$18,"B",IF($O9267&lt;Assumptions!$B$19,"C",IF($O9267&lt;Assumptions!$B$20,"D","E"))))</f>
        <v>B</v>
      </c>
      <c r="S9267" s="75">
        <f t="shared" si="289"/>
        <v>0</v>
      </c>
    </row>
    <row r="9268" spans="1:19" ht="17.399999999999999" x14ac:dyDescent="0.3">
      <c r="A9268" s="39" t="s">
        <v>1370</v>
      </c>
      <c r="B9268" s="39" t="s">
        <v>92</v>
      </c>
      <c r="C9268" s="39" t="s">
        <v>135</v>
      </c>
      <c r="D9268" s="39" t="s">
        <v>26</v>
      </c>
      <c r="E9268" s="70" t="s">
        <v>31</v>
      </c>
      <c r="F9268" s="70" t="s">
        <v>36</v>
      </c>
      <c r="G9268" s="78">
        <v>44811</v>
      </c>
      <c r="H9268" s="78">
        <v>45870</v>
      </c>
      <c r="I9268" s="69">
        <v>1422343.33</v>
      </c>
      <c r="J9268" s="70">
        <v>15</v>
      </c>
      <c r="K9268" s="71">
        <v>0.97699999999999998</v>
      </c>
      <c r="L9268" s="70">
        <v>0</v>
      </c>
      <c r="M9268" s="71">
        <v>0.50700000000000001</v>
      </c>
      <c r="N9268" s="72"/>
      <c r="O9268" s="73">
        <f>MIN(1,MAX(0,(1/(1+EXP(-(Assumptions!$B$5 + Assumptions!$B$6*$N9268))))*Assumptions!$B$3))</f>
        <v>3.9165722796764356E-2</v>
      </c>
      <c r="P9268" s="73">
        <f>VLOOKUP($F9268,Assumptions!$A$23:$B$27,2,FALSE)*Assumptions!$B$4</f>
        <v>0.55000000000000004</v>
      </c>
      <c r="Q9268" s="74">
        <f t="shared" si="288"/>
        <v>30638.907521533703</v>
      </c>
      <c r="R9268" s="75" t="str">
        <f>IF($O9268&lt;Assumptions!$B$17,"A",IF($O9268&lt;Assumptions!$B$18,"B",IF($O9268&lt;Assumptions!$B$19,"C",IF($O9268&lt;Assumptions!$B$20,"D","E"))))</f>
        <v>B</v>
      </c>
      <c r="S9268" s="75">
        <f t="shared" si="289"/>
        <v>0</v>
      </c>
    </row>
    <row r="9269" spans="1:19" ht="17.399999999999999" x14ac:dyDescent="0.3">
      <c r="A9269" s="39" t="s">
        <v>1370</v>
      </c>
      <c r="B9269" s="39" t="s">
        <v>92</v>
      </c>
      <c r="C9269" s="39" t="s">
        <v>135</v>
      </c>
      <c r="D9269" s="39" t="s">
        <v>26</v>
      </c>
      <c r="E9269" s="70" t="s">
        <v>31</v>
      </c>
      <c r="F9269" s="70" t="s">
        <v>36</v>
      </c>
      <c r="G9269" s="78">
        <v>44811</v>
      </c>
      <c r="H9269" s="78">
        <v>45901</v>
      </c>
      <c r="I9269" s="69">
        <v>1379065.23</v>
      </c>
      <c r="J9269" s="70">
        <v>15</v>
      </c>
      <c r="K9269" s="71">
        <v>1.0549999999999999</v>
      </c>
      <c r="L9269" s="70">
        <v>0</v>
      </c>
      <c r="M9269" s="71">
        <v>0.50700000000000001</v>
      </c>
      <c r="N9269" s="72"/>
      <c r="O9269" s="73">
        <f>MIN(1,MAX(0,(1/(1+EXP(-(Assumptions!$B$5 + Assumptions!$B$6*$N9269))))*Assumptions!$B$3))</f>
        <v>3.9165722796764356E-2</v>
      </c>
      <c r="P9269" s="73">
        <f>VLOOKUP($F9269,Assumptions!$A$23:$B$27,2,FALSE)*Assumptions!$B$4</f>
        <v>0.55000000000000004</v>
      </c>
      <c r="Q9269" s="74">
        <f t="shared" si="288"/>
        <v>29706.647584259845</v>
      </c>
      <c r="R9269" s="75" t="str">
        <f>IF($O9269&lt;Assumptions!$B$17,"A",IF($O9269&lt;Assumptions!$B$18,"B",IF($O9269&lt;Assumptions!$B$19,"C",IF($O9269&lt;Assumptions!$B$20,"D","E"))))</f>
        <v>B</v>
      </c>
      <c r="S9269" s="75">
        <f t="shared" si="289"/>
        <v>0</v>
      </c>
    </row>
    <row r="9270" spans="1:19" ht="17.399999999999999" x14ac:dyDescent="0.3">
      <c r="A9270" s="39" t="s">
        <v>1370</v>
      </c>
      <c r="B9270" s="39" t="s">
        <v>92</v>
      </c>
      <c r="C9270" s="39" t="s">
        <v>135</v>
      </c>
      <c r="D9270" s="39" t="s">
        <v>26</v>
      </c>
      <c r="E9270" s="70" t="s">
        <v>31</v>
      </c>
      <c r="F9270" s="70" t="s">
        <v>36</v>
      </c>
      <c r="G9270" s="78">
        <v>44811</v>
      </c>
      <c r="H9270" s="78">
        <v>45931</v>
      </c>
      <c r="I9270" s="69">
        <v>1337046.1100000001</v>
      </c>
      <c r="J9270" s="70">
        <v>15</v>
      </c>
      <c r="K9270" s="71">
        <v>1.0089999999999999</v>
      </c>
      <c r="L9270" s="70">
        <v>0</v>
      </c>
      <c r="M9270" s="71">
        <v>0.50700000000000001</v>
      </c>
      <c r="N9270" s="72"/>
      <c r="O9270" s="73">
        <f>MIN(1,MAX(0,(1/(1+EXP(-(Assumptions!$B$5 + Assumptions!$B$6*$N9270))))*Assumptions!$B$3))</f>
        <v>3.9165722796764356E-2</v>
      </c>
      <c r="P9270" s="73">
        <f>VLOOKUP($F9270,Assumptions!$A$23:$B$27,2,FALSE)*Assumptions!$B$4</f>
        <v>0.55000000000000004</v>
      </c>
      <c r="Q9270" s="74">
        <f t="shared" si="288"/>
        <v>28801.507520913659</v>
      </c>
      <c r="R9270" s="75" t="str">
        <f>IF($O9270&lt;Assumptions!$B$17,"A",IF($O9270&lt;Assumptions!$B$18,"B",IF($O9270&lt;Assumptions!$B$19,"C",IF($O9270&lt;Assumptions!$B$20,"D","E"))))</f>
        <v>B</v>
      </c>
      <c r="S9270" s="75">
        <f t="shared" si="289"/>
        <v>0</v>
      </c>
    </row>
    <row r="9271" spans="1:19" ht="17.399999999999999" x14ac:dyDescent="0.3">
      <c r="A9271" s="39" t="s">
        <v>1370</v>
      </c>
      <c r="B9271" s="39" t="s">
        <v>92</v>
      </c>
      <c r="C9271" s="39" t="s">
        <v>135</v>
      </c>
      <c r="D9271" s="39" t="s">
        <v>26</v>
      </c>
      <c r="E9271" s="70" t="s">
        <v>31</v>
      </c>
      <c r="F9271" s="70" t="s">
        <v>36</v>
      </c>
      <c r="G9271" s="78">
        <v>44811</v>
      </c>
      <c r="H9271" s="78">
        <v>45962</v>
      </c>
      <c r="I9271" s="69">
        <v>1296941.71</v>
      </c>
      <c r="J9271" s="70">
        <v>0</v>
      </c>
      <c r="K9271" s="71">
        <v>0.997</v>
      </c>
      <c r="L9271" s="70">
        <v>0</v>
      </c>
      <c r="M9271" s="71">
        <v>0.50700000000000001</v>
      </c>
      <c r="N9271" s="72"/>
      <c r="O9271" s="73">
        <f>MIN(1,MAX(0,(1/(1+EXP(-(Assumptions!$B$5 + Assumptions!$B$6*$N9271))))*Assumptions!$B$3))</f>
        <v>3.9165722796764356E-2</v>
      </c>
      <c r="P9271" s="73">
        <f>VLOOKUP($F9271,Assumptions!$A$23:$B$27,2,FALSE)*Assumptions!$B$4</f>
        <v>0.55000000000000004</v>
      </c>
      <c r="Q9271" s="74">
        <f t="shared" si="288"/>
        <v>27937.612723581853</v>
      </c>
      <c r="R9271" s="75" t="str">
        <f>IF($O9271&lt;Assumptions!$B$17,"A",IF($O9271&lt;Assumptions!$B$18,"B",IF($O9271&lt;Assumptions!$B$19,"C",IF($O9271&lt;Assumptions!$B$20,"D","E"))))</f>
        <v>B</v>
      </c>
      <c r="S9271" s="75">
        <f t="shared" si="289"/>
        <v>0</v>
      </c>
    </row>
    <row r="9272" spans="1:19" ht="17.399999999999999" x14ac:dyDescent="0.3">
      <c r="A9272" s="39" t="s">
        <v>1370</v>
      </c>
      <c r="B9272" s="39" t="s">
        <v>92</v>
      </c>
      <c r="C9272" s="39" t="s">
        <v>135</v>
      </c>
      <c r="D9272" s="39" t="s">
        <v>26</v>
      </c>
      <c r="E9272" s="70" t="s">
        <v>31</v>
      </c>
      <c r="F9272" s="70" t="s">
        <v>36</v>
      </c>
      <c r="G9272" s="78">
        <v>44811</v>
      </c>
      <c r="H9272" s="78">
        <v>45992</v>
      </c>
      <c r="I9272" s="69">
        <v>1257331.55</v>
      </c>
      <c r="J9272" s="70">
        <v>185</v>
      </c>
      <c r="K9272" s="71">
        <v>0.34899999999999998</v>
      </c>
      <c r="L9272" s="70">
        <v>0</v>
      </c>
      <c r="M9272" s="71">
        <v>0.50700000000000001</v>
      </c>
      <c r="N9272" s="72"/>
      <c r="O9272" s="73">
        <f>MIN(1,MAX(0,(1/(1+EXP(-(Assumptions!$B$5 + Assumptions!$B$6*$N9272))))*Assumptions!$B$3))</f>
        <v>3.9165722796764356E-2</v>
      </c>
      <c r="P9272" s="73">
        <f>VLOOKUP($F9272,Assumptions!$A$23:$B$27,2,FALSE)*Assumptions!$B$4</f>
        <v>0.55000000000000004</v>
      </c>
      <c r="Q9272" s="74">
        <f t="shared" si="288"/>
        <v>27084.364423009338</v>
      </c>
      <c r="R9272" s="75" t="str">
        <f>IF($O9272&lt;Assumptions!$B$17,"A",IF($O9272&lt;Assumptions!$B$18,"B",IF($O9272&lt;Assumptions!$B$19,"C",IF($O9272&lt;Assumptions!$B$20,"D","E"))))</f>
        <v>B</v>
      </c>
      <c r="S9272" s="75">
        <f t="shared" si="289"/>
        <v>1</v>
      </c>
    </row>
    <row r="9273" spans="1:19" ht="17.399999999999999" x14ac:dyDescent="0.3">
      <c r="A9273" s="39" t="s">
        <v>1371</v>
      </c>
      <c r="B9273" s="39" t="s">
        <v>59</v>
      </c>
      <c r="C9273" s="39" t="s">
        <v>135</v>
      </c>
      <c r="D9273" s="39" t="s">
        <v>42</v>
      </c>
      <c r="E9273" s="70" t="s">
        <v>46</v>
      </c>
      <c r="F9273" s="70" t="s">
        <v>40</v>
      </c>
      <c r="G9273" s="78">
        <v>44738</v>
      </c>
      <c r="H9273" s="78">
        <v>45658</v>
      </c>
      <c r="I9273" s="69">
        <v>3587704.55</v>
      </c>
      <c r="J9273" s="70">
        <v>0</v>
      </c>
      <c r="K9273" s="71">
        <v>0.97399999999999998</v>
      </c>
      <c r="L9273" s="70">
        <v>0</v>
      </c>
      <c r="M9273" s="71">
        <v>1.1419999999999999</v>
      </c>
      <c r="N9273" s="72"/>
      <c r="O9273" s="73">
        <f>MIN(1,MAX(0,(1/(1+EXP(-(Assumptions!$B$5 + Assumptions!$B$6*$N9273))))*Assumptions!$B$3))</f>
        <v>3.9165722796764356E-2</v>
      </c>
      <c r="P9273" s="73">
        <f>VLOOKUP($F9273,Assumptions!$A$23:$B$27,2,FALSE)*Assumptions!$B$4</f>
        <v>0.7</v>
      </c>
      <c r="Q9273" s="74">
        <f t="shared" si="288"/>
        <v>98360.529317393142</v>
      </c>
      <c r="R9273" s="75" t="str">
        <f>IF($O9273&lt;Assumptions!$B$17,"A",IF($O9273&lt;Assumptions!$B$18,"B",IF($O9273&lt;Assumptions!$B$19,"C",IF($O9273&lt;Assumptions!$B$20,"D","E"))))</f>
        <v>B</v>
      </c>
      <c r="S9273" s="75">
        <f t="shared" si="289"/>
        <v>0</v>
      </c>
    </row>
    <row r="9274" spans="1:19" ht="17.399999999999999" x14ac:dyDescent="0.3">
      <c r="A9274" s="39" t="s">
        <v>1371</v>
      </c>
      <c r="B9274" s="39" t="s">
        <v>59</v>
      </c>
      <c r="C9274" s="39" t="s">
        <v>135</v>
      </c>
      <c r="D9274" s="39" t="s">
        <v>42</v>
      </c>
      <c r="E9274" s="70" t="s">
        <v>46</v>
      </c>
      <c r="F9274" s="70" t="s">
        <v>40</v>
      </c>
      <c r="G9274" s="78">
        <v>44738</v>
      </c>
      <c r="H9274" s="78">
        <v>45689</v>
      </c>
      <c r="I9274" s="69">
        <v>3482566.82</v>
      </c>
      <c r="J9274" s="70">
        <v>0</v>
      </c>
      <c r="K9274" s="71">
        <v>1.014</v>
      </c>
      <c r="L9274" s="70">
        <v>0</v>
      </c>
      <c r="M9274" s="71">
        <v>1.1419999999999999</v>
      </c>
      <c r="N9274" s="72"/>
      <c r="O9274" s="73">
        <f>MIN(1,MAX(0,(1/(1+EXP(-(Assumptions!$B$5 + Assumptions!$B$6*$N9274))))*Assumptions!$B$3))</f>
        <v>3.9165722796764356E-2</v>
      </c>
      <c r="P9274" s="73">
        <f>VLOOKUP($F9274,Assumptions!$A$23:$B$27,2,FALSE)*Assumptions!$B$4</f>
        <v>0.7</v>
      </c>
      <c r="Q9274" s="74">
        <f t="shared" si="288"/>
        <v>95478.072685330379</v>
      </c>
      <c r="R9274" s="75" t="str">
        <f>IF($O9274&lt;Assumptions!$B$17,"A",IF($O9274&lt;Assumptions!$B$18,"B",IF($O9274&lt;Assumptions!$B$19,"C",IF($O9274&lt;Assumptions!$B$20,"D","E"))))</f>
        <v>B</v>
      </c>
      <c r="S9274" s="75">
        <f t="shared" si="289"/>
        <v>0</v>
      </c>
    </row>
    <row r="9275" spans="1:19" ht="17.399999999999999" x14ac:dyDescent="0.3">
      <c r="A9275" s="39" t="s">
        <v>1371</v>
      </c>
      <c r="B9275" s="39" t="s">
        <v>59</v>
      </c>
      <c r="C9275" s="39" t="s">
        <v>135</v>
      </c>
      <c r="D9275" s="39" t="s">
        <v>42</v>
      </c>
      <c r="E9275" s="70" t="s">
        <v>46</v>
      </c>
      <c r="F9275" s="70" t="s">
        <v>40</v>
      </c>
      <c r="G9275" s="78">
        <v>44738</v>
      </c>
      <c r="H9275" s="78">
        <v>45717</v>
      </c>
      <c r="I9275" s="69">
        <v>3383910.42</v>
      </c>
      <c r="J9275" s="70">
        <v>65</v>
      </c>
      <c r="K9275" s="71">
        <v>0.751</v>
      </c>
      <c r="L9275" s="70">
        <v>0</v>
      </c>
      <c r="M9275" s="71">
        <v>1.1419999999999999</v>
      </c>
      <c r="N9275" s="72"/>
      <c r="O9275" s="73">
        <f>MIN(1,MAX(0,(1/(1+EXP(-(Assumptions!$B$5 + Assumptions!$B$6*$N9275))))*Assumptions!$B$3))</f>
        <v>3.9165722796764356E-2</v>
      </c>
      <c r="P9275" s="73">
        <f>VLOOKUP($F9275,Assumptions!$A$23:$B$27,2,FALSE)*Assumptions!$B$4</f>
        <v>0.7</v>
      </c>
      <c r="Q9275" s="74">
        <f t="shared" si="288"/>
        <v>92773.308235161705</v>
      </c>
      <c r="R9275" s="75" t="str">
        <f>IF($O9275&lt;Assumptions!$B$17,"A",IF($O9275&lt;Assumptions!$B$18,"B",IF($O9275&lt;Assumptions!$B$19,"C",IF($O9275&lt;Assumptions!$B$20,"D","E"))))</f>
        <v>B</v>
      </c>
      <c r="S9275" s="75">
        <f t="shared" si="289"/>
        <v>0</v>
      </c>
    </row>
    <row r="9276" spans="1:19" ht="17.399999999999999" x14ac:dyDescent="0.3">
      <c r="A9276" s="39" t="s">
        <v>1371</v>
      </c>
      <c r="B9276" s="39" t="s">
        <v>59</v>
      </c>
      <c r="C9276" s="39" t="s">
        <v>135</v>
      </c>
      <c r="D9276" s="39" t="s">
        <v>42</v>
      </c>
      <c r="E9276" s="70" t="s">
        <v>46</v>
      </c>
      <c r="F9276" s="70" t="s">
        <v>40</v>
      </c>
      <c r="G9276" s="78">
        <v>44738</v>
      </c>
      <c r="H9276" s="78">
        <v>45748</v>
      </c>
      <c r="I9276" s="69">
        <v>3273534.3</v>
      </c>
      <c r="J9276" s="70">
        <v>0</v>
      </c>
      <c r="K9276" s="71">
        <v>1.145</v>
      </c>
      <c r="L9276" s="70">
        <v>0</v>
      </c>
      <c r="M9276" s="71">
        <v>1.1419999999999999</v>
      </c>
      <c r="N9276" s="72"/>
      <c r="O9276" s="73">
        <f>MIN(1,MAX(0,(1/(1+EXP(-(Assumptions!$B$5 + Assumptions!$B$6*$N9276))))*Assumptions!$B$3))</f>
        <v>3.9165722796764356E-2</v>
      </c>
      <c r="P9276" s="73">
        <f>VLOOKUP($F9276,Assumptions!$A$23:$B$27,2,FALSE)*Assumptions!$B$4</f>
        <v>0.7</v>
      </c>
      <c r="Q9276" s="74">
        <f t="shared" si="288"/>
        <v>89747.235871650017</v>
      </c>
      <c r="R9276" s="75" t="str">
        <f>IF($O9276&lt;Assumptions!$B$17,"A",IF($O9276&lt;Assumptions!$B$18,"B",IF($O9276&lt;Assumptions!$B$19,"C",IF($O9276&lt;Assumptions!$B$20,"D","E"))))</f>
        <v>B</v>
      </c>
      <c r="S9276" s="75">
        <f t="shared" si="289"/>
        <v>0</v>
      </c>
    </row>
    <row r="9277" spans="1:19" ht="17.399999999999999" x14ac:dyDescent="0.3">
      <c r="A9277" s="39" t="s">
        <v>1371</v>
      </c>
      <c r="B9277" s="39" t="s">
        <v>59</v>
      </c>
      <c r="C9277" s="39" t="s">
        <v>135</v>
      </c>
      <c r="D9277" s="39" t="s">
        <v>42</v>
      </c>
      <c r="E9277" s="70" t="s">
        <v>46</v>
      </c>
      <c r="F9277" s="70" t="s">
        <v>40</v>
      </c>
      <c r="G9277" s="78">
        <v>44738</v>
      </c>
      <c r="H9277" s="78">
        <v>45778</v>
      </c>
      <c r="I9277" s="69">
        <v>3176734.76</v>
      </c>
      <c r="J9277" s="70">
        <v>0</v>
      </c>
      <c r="K9277" s="71">
        <v>0.97199999999999998</v>
      </c>
      <c r="L9277" s="70">
        <v>0</v>
      </c>
      <c r="M9277" s="71">
        <v>1.1419999999999999</v>
      </c>
      <c r="N9277" s="72"/>
      <c r="O9277" s="73">
        <f>MIN(1,MAX(0,(1/(1+EXP(-(Assumptions!$B$5 + Assumptions!$B$6*$N9277))))*Assumptions!$B$3))</f>
        <v>3.9165722796764356E-2</v>
      </c>
      <c r="P9277" s="73">
        <f>VLOOKUP($F9277,Assumptions!$A$23:$B$27,2,FALSE)*Assumptions!$B$4</f>
        <v>0.7</v>
      </c>
      <c r="Q9277" s="74">
        <f t="shared" si="288"/>
        <v>87093.379106304012</v>
      </c>
      <c r="R9277" s="75" t="str">
        <f>IF($O9277&lt;Assumptions!$B$17,"A",IF($O9277&lt;Assumptions!$B$18,"B",IF($O9277&lt;Assumptions!$B$19,"C",IF($O9277&lt;Assumptions!$B$20,"D","E"))))</f>
        <v>B</v>
      </c>
      <c r="S9277" s="75">
        <f t="shared" si="289"/>
        <v>0</v>
      </c>
    </row>
    <row r="9278" spans="1:19" ht="17.399999999999999" x14ac:dyDescent="0.3">
      <c r="A9278" s="39" t="s">
        <v>1371</v>
      </c>
      <c r="B9278" s="39" t="s">
        <v>59</v>
      </c>
      <c r="C9278" s="39" t="s">
        <v>135</v>
      </c>
      <c r="D9278" s="39" t="s">
        <v>42</v>
      </c>
      <c r="E9278" s="70" t="s">
        <v>46</v>
      </c>
      <c r="F9278" s="70" t="s">
        <v>40</v>
      </c>
      <c r="G9278" s="78">
        <v>44738</v>
      </c>
      <c r="H9278" s="78">
        <v>45809</v>
      </c>
      <c r="I9278" s="69">
        <v>3086910.1</v>
      </c>
      <c r="J9278" s="70">
        <v>0</v>
      </c>
      <c r="K9278" s="71">
        <v>0.98799999999999999</v>
      </c>
      <c r="L9278" s="70">
        <v>0</v>
      </c>
      <c r="M9278" s="71">
        <v>1.1419999999999999</v>
      </c>
      <c r="N9278" s="72"/>
      <c r="O9278" s="73">
        <f>MIN(1,MAX(0,(1/(1+EXP(-(Assumptions!$B$5 + Assumptions!$B$6*$N9278))))*Assumptions!$B$3))</f>
        <v>3.9165722796764356E-2</v>
      </c>
      <c r="P9278" s="73">
        <f>VLOOKUP($F9278,Assumptions!$A$23:$B$27,2,FALSE)*Assumptions!$B$4</f>
        <v>0.7</v>
      </c>
      <c r="Q9278" s="74">
        <f t="shared" si="288"/>
        <v>84630.745692592493</v>
      </c>
      <c r="R9278" s="75" t="str">
        <f>IF($O9278&lt;Assumptions!$B$17,"A",IF($O9278&lt;Assumptions!$B$18,"B",IF($O9278&lt;Assumptions!$B$19,"C",IF($O9278&lt;Assumptions!$B$20,"D","E"))))</f>
        <v>B</v>
      </c>
      <c r="S9278" s="75">
        <f t="shared" si="289"/>
        <v>0</v>
      </c>
    </row>
    <row r="9279" spans="1:19" ht="17.399999999999999" x14ac:dyDescent="0.3">
      <c r="A9279" s="39" t="s">
        <v>1371</v>
      </c>
      <c r="B9279" s="39" t="s">
        <v>59</v>
      </c>
      <c r="C9279" s="39" t="s">
        <v>135</v>
      </c>
      <c r="D9279" s="39" t="s">
        <v>42</v>
      </c>
      <c r="E9279" s="70" t="s">
        <v>46</v>
      </c>
      <c r="F9279" s="70" t="s">
        <v>40</v>
      </c>
      <c r="G9279" s="78">
        <v>44738</v>
      </c>
      <c r="H9279" s="78">
        <v>45839</v>
      </c>
      <c r="I9279" s="69">
        <v>3006573.14</v>
      </c>
      <c r="J9279" s="70">
        <v>0</v>
      </c>
      <c r="K9279" s="71">
        <v>1.1140000000000001</v>
      </c>
      <c r="L9279" s="70">
        <v>0</v>
      </c>
      <c r="M9279" s="71">
        <v>1.1419999999999999</v>
      </c>
      <c r="N9279" s="72"/>
      <c r="O9279" s="73">
        <f>MIN(1,MAX(0,(1/(1+EXP(-(Assumptions!$B$5 + Assumptions!$B$6*$N9279))))*Assumptions!$B$3))</f>
        <v>3.9165722796764356E-2</v>
      </c>
      <c r="P9279" s="73">
        <f>VLOOKUP($F9279,Assumptions!$A$23:$B$27,2,FALSE)*Assumptions!$B$4</f>
        <v>0.7</v>
      </c>
      <c r="Q9279" s="74">
        <f t="shared" si="288"/>
        <v>82428.22711860617</v>
      </c>
      <c r="R9279" s="75" t="str">
        <f>IF($O9279&lt;Assumptions!$B$17,"A",IF($O9279&lt;Assumptions!$B$18,"B",IF($O9279&lt;Assumptions!$B$19,"C",IF($O9279&lt;Assumptions!$B$20,"D","E"))))</f>
        <v>B</v>
      </c>
      <c r="S9279" s="75">
        <f t="shared" si="289"/>
        <v>0</v>
      </c>
    </row>
    <row r="9280" spans="1:19" ht="17.399999999999999" x14ac:dyDescent="0.3">
      <c r="A9280" s="39" t="s">
        <v>1371</v>
      </c>
      <c r="B9280" s="39" t="s">
        <v>59</v>
      </c>
      <c r="C9280" s="39" t="s">
        <v>135</v>
      </c>
      <c r="D9280" s="39" t="s">
        <v>42</v>
      </c>
      <c r="E9280" s="70" t="s">
        <v>46</v>
      </c>
      <c r="F9280" s="70" t="s">
        <v>40</v>
      </c>
      <c r="G9280" s="78">
        <v>44738</v>
      </c>
      <c r="H9280" s="78">
        <v>45870</v>
      </c>
      <c r="I9280" s="69">
        <v>2914622.87</v>
      </c>
      <c r="J9280" s="70">
        <v>0</v>
      </c>
      <c r="K9280" s="71">
        <v>0.95</v>
      </c>
      <c r="L9280" s="70">
        <v>0</v>
      </c>
      <c r="M9280" s="71">
        <v>1.1419999999999999</v>
      </c>
      <c r="N9280" s="72"/>
      <c r="O9280" s="73">
        <f>MIN(1,MAX(0,(1/(1+EXP(-(Assumptions!$B$5 + Assumptions!$B$6*$N9280))))*Assumptions!$B$3))</f>
        <v>3.9165722796764356E-2</v>
      </c>
      <c r="P9280" s="73">
        <f>VLOOKUP($F9280,Assumptions!$A$23:$B$27,2,FALSE)*Assumptions!$B$4</f>
        <v>0.7</v>
      </c>
      <c r="Q9280" s="74">
        <f t="shared" si="288"/>
        <v>79907.31796847083</v>
      </c>
      <c r="R9280" s="75" t="str">
        <f>IF($O9280&lt;Assumptions!$B$17,"A",IF($O9280&lt;Assumptions!$B$18,"B",IF($O9280&lt;Assumptions!$B$19,"C",IF($O9280&lt;Assumptions!$B$20,"D","E"))))</f>
        <v>B</v>
      </c>
      <c r="S9280" s="75">
        <f t="shared" si="289"/>
        <v>0</v>
      </c>
    </row>
    <row r="9281" spans="1:19" ht="17.399999999999999" x14ac:dyDescent="0.3">
      <c r="A9281" s="39" t="s">
        <v>1371</v>
      </c>
      <c r="B9281" s="39" t="s">
        <v>59</v>
      </c>
      <c r="C9281" s="39" t="s">
        <v>135</v>
      </c>
      <c r="D9281" s="39" t="s">
        <v>42</v>
      </c>
      <c r="E9281" s="70" t="s">
        <v>46</v>
      </c>
      <c r="F9281" s="70" t="s">
        <v>40</v>
      </c>
      <c r="G9281" s="78">
        <v>44738</v>
      </c>
      <c r="H9281" s="78">
        <v>45901</v>
      </c>
      <c r="I9281" s="69">
        <v>2826588.05</v>
      </c>
      <c r="J9281" s="70">
        <v>35</v>
      </c>
      <c r="K9281" s="71">
        <v>0.78600000000000003</v>
      </c>
      <c r="L9281" s="70">
        <v>0</v>
      </c>
      <c r="M9281" s="71">
        <v>1.1419999999999999</v>
      </c>
      <c r="N9281" s="72"/>
      <c r="O9281" s="73">
        <f>MIN(1,MAX(0,(1/(1+EXP(-(Assumptions!$B$5 + Assumptions!$B$6*$N9281))))*Assumptions!$B$3))</f>
        <v>3.9165722796764356E-2</v>
      </c>
      <c r="P9281" s="73">
        <f>VLOOKUP($F9281,Assumptions!$A$23:$B$27,2,FALSE)*Assumptions!$B$4</f>
        <v>0.7</v>
      </c>
      <c r="Q9281" s="74">
        <f t="shared" ref="Q9281:Q9344" si="290">$I9281*$O9281*$P9281</f>
        <v>77493.754818862682</v>
      </c>
      <c r="R9281" s="75" t="str">
        <f>IF($O9281&lt;Assumptions!$B$17,"A",IF($O9281&lt;Assumptions!$B$18,"B",IF($O9281&lt;Assumptions!$B$19,"C",IF($O9281&lt;Assumptions!$B$20,"D","E"))))</f>
        <v>B</v>
      </c>
      <c r="S9281" s="75">
        <f t="shared" ref="S9281:S9344" si="291">--($J9281&gt;=180)</f>
        <v>0</v>
      </c>
    </row>
    <row r="9282" spans="1:19" ht="17.399999999999999" x14ac:dyDescent="0.3">
      <c r="A9282" s="39" t="s">
        <v>1371</v>
      </c>
      <c r="B9282" s="39" t="s">
        <v>59</v>
      </c>
      <c r="C9282" s="39" t="s">
        <v>135</v>
      </c>
      <c r="D9282" s="39" t="s">
        <v>42</v>
      </c>
      <c r="E9282" s="70" t="s">
        <v>46</v>
      </c>
      <c r="F9282" s="70" t="s">
        <v>40</v>
      </c>
      <c r="G9282" s="78">
        <v>44738</v>
      </c>
      <c r="H9282" s="78">
        <v>45931</v>
      </c>
      <c r="I9282" s="69">
        <v>2752380.06</v>
      </c>
      <c r="J9282" s="70">
        <v>15</v>
      </c>
      <c r="K9282" s="71">
        <v>1.1459999999999999</v>
      </c>
      <c r="L9282" s="70">
        <v>0</v>
      </c>
      <c r="M9282" s="71">
        <v>1.1419999999999999</v>
      </c>
      <c r="N9282" s="72"/>
      <c r="O9282" s="73">
        <f>MIN(1,MAX(0,(1/(1+EXP(-(Assumptions!$B$5 + Assumptions!$B$6*$N9282))))*Assumptions!$B$3))</f>
        <v>3.9165722796764356E-2</v>
      </c>
      <c r="P9282" s="73">
        <f>VLOOKUP($F9282,Assumptions!$A$23:$B$27,2,FALSE)*Assumptions!$B$4</f>
        <v>0.7</v>
      </c>
      <c r="Q9282" s="74">
        <f t="shared" si="290"/>
        <v>75459.268122911148</v>
      </c>
      <c r="R9282" s="75" t="str">
        <f>IF($O9282&lt;Assumptions!$B$17,"A",IF($O9282&lt;Assumptions!$B$18,"B",IF($O9282&lt;Assumptions!$B$19,"C",IF($O9282&lt;Assumptions!$B$20,"D","E"))))</f>
        <v>B</v>
      </c>
      <c r="S9282" s="75">
        <f t="shared" si="291"/>
        <v>0</v>
      </c>
    </row>
    <row r="9283" spans="1:19" ht="17.399999999999999" x14ac:dyDescent="0.3">
      <c r="A9283" s="39" t="s">
        <v>1371</v>
      </c>
      <c r="B9283" s="39" t="s">
        <v>59</v>
      </c>
      <c r="C9283" s="39" t="s">
        <v>135</v>
      </c>
      <c r="D9283" s="39" t="s">
        <v>42</v>
      </c>
      <c r="E9283" s="70" t="s">
        <v>46</v>
      </c>
      <c r="F9283" s="70" t="s">
        <v>40</v>
      </c>
      <c r="G9283" s="78">
        <v>44738</v>
      </c>
      <c r="H9283" s="78">
        <v>45962</v>
      </c>
      <c r="I9283" s="69">
        <v>2670350.04</v>
      </c>
      <c r="J9283" s="70">
        <v>15</v>
      </c>
      <c r="K9283" s="71">
        <v>1.0009999999999999</v>
      </c>
      <c r="L9283" s="70">
        <v>0</v>
      </c>
      <c r="M9283" s="71">
        <v>1.1419999999999999</v>
      </c>
      <c r="N9283" s="72"/>
      <c r="O9283" s="73">
        <f>MIN(1,MAX(0,(1/(1+EXP(-(Assumptions!$B$5 + Assumptions!$B$6*$N9283))))*Assumptions!$B$3))</f>
        <v>3.9165722796764356E-2</v>
      </c>
      <c r="P9283" s="73">
        <f>VLOOKUP($F9283,Assumptions!$A$23:$B$27,2,FALSE)*Assumptions!$B$4</f>
        <v>0.7</v>
      </c>
      <c r="Q9283" s="74">
        <f t="shared" si="290"/>
        <v>73210.332605878022</v>
      </c>
      <c r="R9283" s="75" t="str">
        <f>IF($O9283&lt;Assumptions!$B$17,"A",IF($O9283&lt;Assumptions!$B$18,"B",IF($O9283&lt;Assumptions!$B$19,"C",IF($O9283&lt;Assumptions!$B$20,"D","E"))))</f>
        <v>B</v>
      </c>
      <c r="S9283" s="75">
        <f t="shared" si="291"/>
        <v>0</v>
      </c>
    </row>
    <row r="9284" spans="1:19" ht="17.399999999999999" x14ac:dyDescent="0.3">
      <c r="A9284" s="39" t="s">
        <v>1371</v>
      </c>
      <c r="B9284" s="39" t="s">
        <v>59</v>
      </c>
      <c r="C9284" s="39" t="s">
        <v>135</v>
      </c>
      <c r="D9284" s="39" t="s">
        <v>42</v>
      </c>
      <c r="E9284" s="70" t="s">
        <v>46</v>
      </c>
      <c r="F9284" s="70" t="s">
        <v>40</v>
      </c>
      <c r="G9284" s="78">
        <v>44738</v>
      </c>
      <c r="H9284" s="78">
        <v>45992</v>
      </c>
      <c r="I9284" s="69">
        <v>2582421.09</v>
      </c>
      <c r="J9284" s="70">
        <v>0</v>
      </c>
      <c r="K9284" s="71">
        <v>1.048</v>
      </c>
      <c r="L9284" s="70">
        <v>0</v>
      </c>
      <c r="M9284" s="71">
        <v>1.1419999999999999</v>
      </c>
      <c r="N9284" s="72"/>
      <c r="O9284" s="73">
        <f>MIN(1,MAX(0,(1/(1+EXP(-(Assumptions!$B$5 + Assumptions!$B$6*$N9284))))*Assumptions!$B$3))</f>
        <v>3.9165722796764356E-2</v>
      </c>
      <c r="P9284" s="73">
        <f>VLOOKUP($F9284,Assumptions!$A$23:$B$27,2,FALSE)*Assumptions!$B$4</f>
        <v>0.7</v>
      </c>
      <c r="Q9284" s="74">
        <f t="shared" si="290"/>
        <v>70799.671988820628</v>
      </c>
      <c r="R9284" s="75" t="str">
        <f>IF($O9284&lt;Assumptions!$B$17,"A",IF($O9284&lt;Assumptions!$B$18,"B",IF($O9284&lt;Assumptions!$B$19,"C",IF($O9284&lt;Assumptions!$B$20,"D","E"))))</f>
        <v>B</v>
      </c>
      <c r="S9284" s="75">
        <f t="shared" si="291"/>
        <v>0</v>
      </c>
    </row>
    <row r="9285" spans="1:19" ht="17.399999999999999" x14ac:dyDescent="0.3">
      <c r="A9285" s="39" t="s">
        <v>1372</v>
      </c>
      <c r="B9285" s="39" t="s">
        <v>69</v>
      </c>
      <c r="C9285" s="39" t="s">
        <v>135</v>
      </c>
      <c r="D9285" s="39" t="s">
        <v>42</v>
      </c>
      <c r="E9285" s="70" t="s">
        <v>43</v>
      </c>
      <c r="F9285" s="70" t="s">
        <v>28</v>
      </c>
      <c r="G9285" s="78">
        <v>43710</v>
      </c>
      <c r="H9285" s="78">
        <v>45658</v>
      </c>
      <c r="I9285" s="69">
        <v>1507154.2</v>
      </c>
      <c r="J9285" s="70">
        <v>0</v>
      </c>
      <c r="K9285" s="71">
        <v>1.046</v>
      </c>
      <c r="L9285" s="70">
        <v>0</v>
      </c>
      <c r="M9285" s="71">
        <v>0.69199999999999995</v>
      </c>
      <c r="N9285" s="72"/>
      <c r="O9285" s="73">
        <f>MIN(1,MAX(0,(1/(1+EXP(-(Assumptions!$B$5 + Assumptions!$B$6*$N9285))))*Assumptions!$B$3))</f>
        <v>3.9165722796764356E-2</v>
      </c>
      <c r="P9285" s="73">
        <f>VLOOKUP($F9285,Assumptions!$A$23:$B$27,2,FALSE)*Assumptions!$B$4</f>
        <v>0.35</v>
      </c>
      <c r="Q9285" s="74">
        <f t="shared" si="290"/>
        <v>20660.0742632127</v>
      </c>
      <c r="R9285" s="75" t="str">
        <f>IF($O9285&lt;Assumptions!$B$17,"A",IF($O9285&lt;Assumptions!$B$18,"B",IF($O9285&lt;Assumptions!$B$19,"C",IF($O9285&lt;Assumptions!$B$20,"D","E"))))</f>
        <v>B</v>
      </c>
      <c r="S9285" s="75">
        <f t="shared" si="291"/>
        <v>0</v>
      </c>
    </row>
    <row r="9286" spans="1:19" ht="17.399999999999999" x14ac:dyDescent="0.3">
      <c r="A9286" s="39" t="s">
        <v>1372</v>
      </c>
      <c r="B9286" s="39" t="s">
        <v>69</v>
      </c>
      <c r="C9286" s="39" t="s">
        <v>135</v>
      </c>
      <c r="D9286" s="39" t="s">
        <v>42</v>
      </c>
      <c r="E9286" s="70" t="s">
        <v>43</v>
      </c>
      <c r="F9286" s="70" t="s">
        <v>28</v>
      </c>
      <c r="G9286" s="78">
        <v>43710</v>
      </c>
      <c r="H9286" s="78">
        <v>45689</v>
      </c>
      <c r="I9286" s="69">
        <v>1465727.58</v>
      </c>
      <c r="J9286" s="70">
        <v>15</v>
      </c>
      <c r="K9286" s="71">
        <v>1.0469999999999999</v>
      </c>
      <c r="L9286" s="70">
        <v>0</v>
      </c>
      <c r="M9286" s="71">
        <v>0.69199999999999995</v>
      </c>
      <c r="N9286" s="72"/>
      <c r="O9286" s="73">
        <f>MIN(1,MAX(0,(1/(1+EXP(-(Assumptions!$B$5 + Assumptions!$B$6*$N9286))))*Assumptions!$B$3))</f>
        <v>3.9165722796764356E-2</v>
      </c>
      <c r="P9286" s="73">
        <f>VLOOKUP($F9286,Assumptions!$A$23:$B$27,2,FALSE)*Assumptions!$B$4</f>
        <v>0.35</v>
      </c>
      <c r="Q9286" s="74">
        <f t="shared" si="290"/>
        <v>20092.19803284829</v>
      </c>
      <c r="R9286" s="75" t="str">
        <f>IF($O9286&lt;Assumptions!$B$17,"A",IF($O9286&lt;Assumptions!$B$18,"B",IF($O9286&lt;Assumptions!$B$19,"C",IF($O9286&lt;Assumptions!$B$20,"D","E"))))</f>
        <v>B</v>
      </c>
      <c r="S9286" s="75">
        <f t="shared" si="291"/>
        <v>0</v>
      </c>
    </row>
    <row r="9287" spans="1:19" ht="17.399999999999999" x14ac:dyDescent="0.3">
      <c r="A9287" s="39" t="s">
        <v>1372</v>
      </c>
      <c r="B9287" s="39" t="s">
        <v>69</v>
      </c>
      <c r="C9287" s="39" t="s">
        <v>135</v>
      </c>
      <c r="D9287" s="39" t="s">
        <v>42</v>
      </c>
      <c r="E9287" s="70" t="s">
        <v>43</v>
      </c>
      <c r="F9287" s="70" t="s">
        <v>28</v>
      </c>
      <c r="G9287" s="78">
        <v>43710</v>
      </c>
      <c r="H9287" s="78">
        <v>45717</v>
      </c>
      <c r="I9287" s="69">
        <v>1424306.71</v>
      </c>
      <c r="J9287" s="70">
        <v>35</v>
      </c>
      <c r="K9287" s="71">
        <v>0.44400000000000001</v>
      </c>
      <c r="L9287" s="70">
        <v>0</v>
      </c>
      <c r="M9287" s="71">
        <v>0.69199999999999995</v>
      </c>
      <c r="N9287" s="72"/>
      <c r="O9287" s="73">
        <f>MIN(1,MAX(0,(1/(1+EXP(-(Assumptions!$B$5 + Assumptions!$B$6*$N9287))))*Assumptions!$B$3))</f>
        <v>3.9165722796764356E-2</v>
      </c>
      <c r="P9287" s="73">
        <f>VLOOKUP($F9287,Assumptions!$A$23:$B$27,2,FALSE)*Assumptions!$B$4</f>
        <v>0.35</v>
      </c>
      <c r="Q9287" s="74">
        <f t="shared" si="290"/>
        <v>19524.400623501002</v>
      </c>
      <c r="R9287" s="75" t="str">
        <f>IF($O9287&lt;Assumptions!$B$17,"A",IF($O9287&lt;Assumptions!$B$18,"B",IF($O9287&lt;Assumptions!$B$19,"C",IF($O9287&lt;Assumptions!$B$20,"D","E"))))</f>
        <v>B</v>
      </c>
      <c r="S9287" s="75">
        <f t="shared" si="291"/>
        <v>0</v>
      </c>
    </row>
    <row r="9288" spans="1:19" ht="17.399999999999999" x14ac:dyDescent="0.3">
      <c r="A9288" s="39" t="s">
        <v>1372</v>
      </c>
      <c r="B9288" s="39" t="s">
        <v>69</v>
      </c>
      <c r="C9288" s="39" t="s">
        <v>135</v>
      </c>
      <c r="D9288" s="39" t="s">
        <v>42</v>
      </c>
      <c r="E9288" s="70" t="s">
        <v>43</v>
      </c>
      <c r="F9288" s="70" t="s">
        <v>28</v>
      </c>
      <c r="G9288" s="78">
        <v>43710</v>
      </c>
      <c r="H9288" s="78">
        <v>45748</v>
      </c>
      <c r="I9288" s="69">
        <v>1382812.15</v>
      </c>
      <c r="J9288" s="70">
        <v>0</v>
      </c>
      <c r="K9288" s="71">
        <v>1.133</v>
      </c>
      <c r="L9288" s="70">
        <v>0</v>
      </c>
      <c r="M9288" s="71">
        <v>0.69199999999999995</v>
      </c>
      <c r="N9288" s="72"/>
      <c r="O9288" s="73">
        <f>MIN(1,MAX(0,(1/(1+EXP(-(Assumptions!$B$5 + Assumptions!$B$6*$N9288))))*Assumptions!$B$3))</f>
        <v>3.9165722796764356E-2</v>
      </c>
      <c r="P9288" s="73">
        <f>VLOOKUP($F9288,Assumptions!$A$23:$B$27,2,FALSE)*Assumptions!$B$4</f>
        <v>0.35</v>
      </c>
      <c r="Q9288" s="74">
        <f t="shared" si="290"/>
        <v>18955.593071414205</v>
      </c>
      <c r="R9288" s="75" t="str">
        <f>IF($O9288&lt;Assumptions!$B$17,"A",IF($O9288&lt;Assumptions!$B$18,"B",IF($O9288&lt;Assumptions!$B$19,"C",IF($O9288&lt;Assumptions!$B$20,"D","E"))))</f>
        <v>B</v>
      </c>
      <c r="S9288" s="75">
        <f t="shared" si="291"/>
        <v>0</v>
      </c>
    </row>
    <row r="9289" spans="1:19" ht="17.399999999999999" x14ac:dyDescent="0.3">
      <c r="A9289" s="39" t="s">
        <v>1372</v>
      </c>
      <c r="B9289" s="39" t="s">
        <v>69</v>
      </c>
      <c r="C9289" s="39" t="s">
        <v>135</v>
      </c>
      <c r="D9289" s="39" t="s">
        <v>42</v>
      </c>
      <c r="E9289" s="70" t="s">
        <v>43</v>
      </c>
      <c r="F9289" s="70" t="s">
        <v>28</v>
      </c>
      <c r="G9289" s="78">
        <v>43710</v>
      </c>
      <c r="H9289" s="78">
        <v>45778</v>
      </c>
      <c r="I9289" s="69">
        <v>1339119.8500000001</v>
      </c>
      <c r="J9289" s="70">
        <v>0</v>
      </c>
      <c r="K9289" s="71">
        <v>1.0089999999999999</v>
      </c>
      <c r="L9289" s="70">
        <v>0</v>
      </c>
      <c r="M9289" s="71">
        <v>0.69199999999999995</v>
      </c>
      <c r="N9289" s="72"/>
      <c r="O9289" s="73">
        <f>MIN(1,MAX(0,(1/(1+EXP(-(Assumptions!$B$5 + Assumptions!$B$6*$N9289))))*Assumptions!$B$3))</f>
        <v>3.9165722796764356E-2</v>
      </c>
      <c r="P9289" s="73">
        <f>VLOOKUP($F9289,Assumptions!$A$23:$B$27,2,FALSE)*Assumptions!$B$4</f>
        <v>0.35</v>
      </c>
      <c r="Q9289" s="74">
        <f t="shared" si="290"/>
        <v>18356.658892860632</v>
      </c>
      <c r="R9289" s="75" t="str">
        <f>IF($O9289&lt;Assumptions!$B$17,"A",IF($O9289&lt;Assumptions!$B$18,"B",IF($O9289&lt;Assumptions!$B$19,"C",IF($O9289&lt;Assumptions!$B$20,"D","E"))))</f>
        <v>B</v>
      </c>
      <c r="S9289" s="75">
        <f t="shared" si="291"/>
        <v>0</v>
      </c>
    </row>
    <row r="9290" spans="1:19" ht="17.399999999999999" x14ac:dyDescent="0.3">
      <c r="A9290" s="39" t="s">
        <v>1372</v>
      </c>
      <c r="B9290" s="39" t="s">
        <v>69</v>
      </c>
      <c r="C9290" s="39" t="s">
        <v>135</v>
      </c>
      <c r="D9290" s="39" t="s">
        <v>42</v>
      </c>
      <c r="E9290" s="70" t="s">
        <v>43</v>
      </c>
      <c r="F9290" s="70" t="s">
        <v>28</v>
      </c>
      <c r="G9290" s="78">
        <v>43710</v>
      </c>
      <c r="H9290" s="78">
        <v>45809</v>
      </c>
      <c r="I9290" s="69">
        <v>1297862.48</v>
      </c>
      <c r="J9290" s="70">
        <v>0</v>
      </c>
      <c r="K9290" s="71">
        <v>1.0029999999999999</v>
      </c>
      <c r="L9290" s="70">
        <v>0</v>
      </c>
      <c r="M9290" s="71">
        <v>0.69199999999999995</v>
      </c>
      <c r="N9290" s="72"/>
      <c r="O9290" s="73">
        <f>MIN(1,MAX(0,(1/(1+EXP(-(Assumptions!$B$5 + Assumptions!$B$6*$N9290))))*Assumptions!$B$3))</f>
        <v>3.9165722796764356E-2</v>
      </c>
      <c r="P9290" s="73">
        <f>VLOOKUP($F9290,Assumptions!$A$23:$B$27,2,FALSE)*Assumptions!$B$4</f>
        <v>0.35</v>
      </c>
      <c r="Q9290" s="74">
        <f t="shared" si="290"/>
        <v>17791.102742000392</v>
      </c>
      <c r="R9290" s="75" t="str">
        <f>IF($O9290&lt;Assumptions!$B$17,"A",IF($O9290&lt;Assumptions!$B$18,"B",IF($O9290&lt;Assumptions!$B$19,"C",IF($O9290&lt;Assumptions!$B$20,"D","E"))))</f>
        <v>B</v>
      </c>
      <c r="S9290" s="75">
        <f t="shared" si="291"/>
        <v>0</v>
      </c>
    </row>
    <row r="9291" spans="1:19" ht="17.399999999999999" x14ac:dyDescent="0.3">
      <c r="A9291" s="39" t="s">
        <v>1372</v>
      </c>
      <c r="B9291" s="39" t="s">
        <v>69</v>
      </c>
      <c r="C9291" s="39" t="s">
        <v>135</v>
      </c>
      <c r="D9291" s="39" t="s">
        <v>42</v>
      </c>
      <c r="E9291" s="70" t="s">
        <v>43</v>
      </c>
      <c r="F9291" s="70" t="s">
        <v>28</v>
      </c>
      <c r="G9291" s="78">
        <v>43710</v>
      </c>
      <c r="H9291" s="78">
        <v>45839</v>
      </c>
      <c r="I9291" s="69">
        <v>1256337.1100000001</v>
      </c>
      <c r="J9291" s="70">
        <v>15</v>
      </c>
      <c r="K9291" s="71">
        <v>1.0129999999999999</v>
      </c>
      <c r="L9291" s="70">
        <v>0</v>
      </c>
      <c r="M9291" s="71">
        <v>0.69199999999999995</v>
      </c>
      <c r="N9291" s="72"/>
      <c r="O9291" s="73">
        <f>MIN(1,MAX(0,(1/(1+EXP(-(Assumptions!$B$5 + Assumptions!$B$6*$N9291))))*Assumptions!$B$3))</f>
        <v>3.9165722796764356E-2</v>
      </c>
      <c r="P9291" s="73">
        <f>VLOOKUP($F9291,Assumptions!$A$23:$B$27,2,FALSE)*Assumptions!$B$4</f>
        <v>0.35</v>
      </c>
      <c r="Q9291" s="74">
        <f t="shared" si="290"/>
        <v>17221.872846341816</v>
      </c>
      <c r="R9291" s="75" t="str">
        <f>IF($O9291&lt;Assumptions!$B$17,"A",IF($O9291&lt;Assumptions!$B$18,"B",IF($O9291&lt;Assumptions!$B$19,"C",IF($O9291&lt;Assumptions!$B$20,"D","E"))))</f>
        <v>B</v>
      </c>
      <c r="S9291" s="75">
        <f t="shared" si="291"/>
        <v>0</v>
      </c>
    </row>
    <row r="9292" spans="1:19" ht="17.399999999999999" x14ac:dyDescent="0.3">
      <c r="A9292" s="39" t="s">
        <v>1372</v>
      </c>
      <c r="B9292" s="39" t="s">
        <v>69</v>
      </c>
      <c r="C9292" s="39" t="s">
        <v>135</v>
      </c>
      <c r="D9292" s="39" t="s">
        <v>42</v>
      </c>
      <c r="E9292" s="70" t="s">
        <v>43</v>
      </c>
      <c r="F9292" s="70" t="s">
        <v>28</v>
      </c>
      <c r="G9292" s="78">
        <v>43710</v>
      </c>
      <c r="H9292" s="78">
        <v>45870</v>
      </c>
      <c r="I9292" s="69">
        <v>1219107.22</v>
      </c>
      <c r="J9292" s="70">
        <v>0</v>
      </c>
      <c r="K9292" s="71">
        <v>1.0589999999999999</v>
      </c>
      <c r="L9292" s="70">
        <v>0</v>
      </c>
      <c r="M9292" s="71">
        <v>0.69199999999999995</v>
      </c>
      <c r="N9292" s="72"/>
      <c r="O9292" s="73">
        <f>MIN(1,MAX(0,(1/(1+EXP(-(Assumptions!$B$5 + Assumptions!$B$6*$N9292))))*Assumptions!$B$3))</f>
        <v>3.9165722796764356E-2</v>
      </c>
      <c r="P9292" s="73">
        <f>VLOOKUP($F9292,Assumptions!$A$23:$B$27,2,FALSE)*Assumptions!$B$4</f>
        <v>0.35</v>
      </c>
      <c r="Q9292" s="74">
        <f t="shared" si="290"/>
        <v>16711.525403318905</v>
      </c>
      <c r="R9292" s="75" t="str">
        <f>IF($O9292&lt;Assumptions!$B$17,"A",IF($O9292&lt;Assumptions!$B$18,"B",IF($O9292&lt;Assumptions!$B$19,"C",IF($O9292&lt;Assumptions!$B$20,"D","E"))))</f>
        <v>B</v>
      </c>
      <c r="S9292" s="75">
        <f t="shared" si="291"/>
        <v>0</v>
      </c>
    </row>
    <row r="9293" spans="1:19" ht="17.399999999999999" x14ac:dyDescent="0.3">
      <c r="A9293" s="39" t="s">
        <v>1372</v>
      </c>
      <c r="B9293" s="39" t="s">
        <v>69</v>
      </c>
      <c r="C9293" s="39" t="s">
        <v>135</v>
      </c>
      <c r="D9293" s="39" t="s">
        <v>42</v>
      </c>
      <c r="E9293" s="70" t="s">
        <v>43</v>
      </c>
      <c r="F9293" s="70" t="s">
        <v>28</v>
      </c>
      <c r="G9293" s="78">
        <v>43710</v>
      </c>
      <c r="H9293" s="78">
        <v>45901</v>
      </c>
      <c r="I9293" s="69">
        <v>1180491.24</v>
      </c>
      <c r="J9293" s="70">
        <v>35</v>
      </c>
      <c r="K9293" s="71">
        <v>0.66300000000000003</v>
      </c>
      <c r="L9293" s="70">
        <v>0</v>
      </c>
      <c r="M9293" s="71">
        <v>0.69199999999999995</v>
      </c>
      <c r="N9293" s="72"/>
      <c r="O9293" s="73">
        <f>MIN(1,MAX(0,(1/(1+EXP(-(Assumptions!$B$5 + Assumptions!$B$6*$N9293))))*Assumptions!$B$3))</f>
        <v>3.9165722796764356E-2</v>
      </c>
      <c r="P9293" s="73">
        <f>VLOOKUP($F9293,Assumptions!$A$23:$B$27,2,FALSE)*Assumptions!$B$4</f>
        <v>0.35</v>
      </c>
      <c r="Q9293" s="74">
        <f t="shared" si="290"/>
        <v>16182.177434447016</v>
      </c>
      <c r="R9293" s="75" t="str">
        <f>IF($O9293&lt;Assumptions!$B$17,"A",IF($O9293&lt;Assumptions!$B$18,"B",IF($O9293&lt;Assumptions!$B$19,"C",IF($O9293&lt;Assumptions!$B$20,"D","E"))))</f>
        <v>B</v>
      </c>
      <c r="S9293" s="75">
        <f t="shared" si="291"/>
        <v>0</v>
      </c>
    </row>
    <row r="9294" spans="1:19" ht="17.399999999999999" x14ac:dyDescent="0.3">
      <c r="A9294" s="39" t="s">
        <v>1372</v>
      </c>
      <c r="B9294" s="39" t="s">
        <v>69</v>
      </c>
      <c r="C9294" s="39" t="s">
        <v>135</v>
      </c>
      <c r="D9294" s="39" t="s">
        <v>42</v>
      </c>
      <c r="E9294" s="70" t="s">
        <v>43</v>
      </c>
      <c r="F9294" s="70" t="s">
        <v>28</v>
      </c>
      <c r="G9294" s="78">
        <v>43710</v>
      </c>
      <c r="H9294" s="78">
        <v>45931</v>
      </c>
      <c r="I9294" s="69">
        <v>1143965.81</v>
      </c>
      <c r="J9294" s="70">
        <v>0</v>
      </c>
      <c r="K9294" s="71">
        <v>1.123</v>
      </c>
      <c r="L9294" s="70">
        <v>0</v>
      </c>
      <c r="M9294" s="71">
        <v>0.69199999999999995</v>
      </c>
      <c r="N9294" s="72"/>
      <c r="O9294" s="73">
        <f>MIN(1,MAX(0,(1/(1+EXP(-(Assumptions!$B$5 + Assumptions!$B$6*$N9294))))*Assumptions!$B$3))</f>
        <v>3.9165722796764356E-2</v>
      </c>
      <c r="P9294" s="73">
        <f>VLOOKUP($F9294,Assumptions!$A$23:$B$27,2,FALSE)*Assumptions!$B$4</f>
        <v>0.35</v>
      </c>
      <c r="Q9294" s="74">
        <f t="shared" si="290"/>
        <v>15681.4867312026</v>
      </c>
      <c r="R9294" s="75" t="str">
        <f>IF($O9294&lt;Assumptions!$B$17,"A",IF($O9294&lt;Assumptions!$B$18,"B",IF($O9294&lt;Assumptions!$B$19,"C",IF($O9294&lt;Assumptions!$B$20,"D","E"))))</f>
        <v>B</v>
      </c>
      <c r="S9294" s="75">
        <f t="shared" si="291"/>
        <v>0</v>
      </c>
    </row>
    <row r="9295" spans="1:19" ht="17.399999999999999" x14ac:dyDescent="0.3">
      <c r="A9295" s="39" t="s">
        <v>1372</v>
      </c>
      <c r="B9295" s="39" t="s">
        <v>69</v>
      </c>
      <c r="C9295" s="39" t="s">
        <v>135</v>
      </c>
      <c r="D9295" s="39" t="s">
        <v>42</v>
      </c>
      <c r="E9295" s="70" t="s">
        <v>43</v>
      </c>
      <c r="F9295" s="70" t="s">
        <v>28</v>
      </c>
      <c r="G9295" s="78">
        <v>43710</v>
      </c>
      <c r="H9295" s="78">
        <v>45962</v>
      </c>
      <c r="I9295" s="69">
        <v>1113840.02</v>
      </c>
      <c r="J9295" s="70">
        <v>0</v>
      </c>
      <c r="K9295" s="71">
        <v>1.038</v>
      </c>
      <c r="L9295" s="70">
        <v>0</v>
      </c>
      <c r="M9295" s="71">
        <v>0.69199999999999995</v>
      </c>
      <c r="N9295" s="72"/>
      <c r="O9295" s="73">
        <f>MIN(1,MAX(0,(1/(1+EXP(-(Assumptions!$B$5 + Assumptions!$B$6*$N9295))))*Assumptions!$B$3))</f>
        <v>3.9165722796764356E-2</v>
      </c>
      <c r="P9295" s="73">
        <f>VLOOKUP($F9295,Assumptions!$A$23:$B$27,2,FALSE)*Assumptions!$B$4</f>
        <v>0.35</v>
      </c>
      <c r="Q9295" s="74">
        <f t="shared" si="290"/>
        <v>15268.522312141862</v>
      </c>
      <c r="R9295" s="75" t="str">
        <f>IF($O9295&lt;Assumptions!$B$17,"A",IF($O9295&lt;Assumptions!$B$18,"B",IF($O9295&lt;Assumptions!$B$19,"C",IF($O9295&lt;Assumptions!$B$20,"D","E"))))</f>
        <v>B</v>
      </c>
      <c r="S9295" s="75">
        <f t="shared" si="291"/>
        <v>0</v>
      </c>
    </row>
    <row r="9296" spans="1:19" ht="17.399999999999999" x14ac:dyDescent="0.3">
      <c r="A9296" s="39" t="s">
        <v>1372</v>
      </c>
      <c r="B9296" s="39" t="s">
        <v>69</v>
      </c>
      <c r="C9296" s="39" t="s">
        <v>135</v>
      </c>
      <c r="D9296" s="39" t="s">
        <v>42</v>
      </c>
      <c r="E9296" s="70" t="s">
        <v>43</v>
      </c>
      <c r="F9296" s="70" t="s">
        <v>28</v>
      </c>
      <c r="G9296" s="78">
        <v>43710</v>
      </c>
      <c r="H9296" s="78">
        <v>45992</v>
      </c>
      <c r="I9296" s="69">
        <v>1084509.33</v>
      </c>
      <c r="J9296" s="70">
        <v>0</v>
      </c>
      <c r="K9296" s="71">
        <v>1.046</v>
      </c>
      <c r="L9296" s="70">
        <v>0</v>
      </c>
      <c r="M9296" s="71">
        <v>0.69199999999999995</v>
      </c>
      <c r="N9296" s="72"/>
      <c r="O9296" s="73">
        <f>MIN(1,MAX(0,(1/(1+EXP(-(Assumptions!$B$5 + Assumptions!$B$6*$N9296))))*Assumptions!$B$3))</f>
        <v>3.9165722796764356E-2</v>
      </c>
      <c r="P9296" s="73">
        <f>VLOOKUP($F9296,Assumptions!$A$23:$B$27,2,FALSE)*Assumptions!$B$4</f>
        <v>0.35</v>
      </c>
      <c r="Q9296" s="74">
        <f t="shared" si="290"/>
        <v>14866.457126249623</v>
      </c>
      <c r="R9296" s="75" t="str">
        <f>IF($O9296&lt;Assumptions!$B$17,"A",IF($O9296&lt;Assumptions!$B$18,"B",IF($O9296&lt;Assumptions!$B$19,"C",IF($O9296&lt;Assumptions!$B$20,"D","E"))))</f>
        <v>B</v>
      </c>
      <c r="S9296" s="75">
        <f t="shared" si="291"/>
        <v>0</v>
      </c>
    </row>
    <row r="9297" spans="1:19" ht="17.399999999999999" x14ac:dyDescent="0.3">
      <c r="A9297" s="39" t="s">
        <v>1374</v>
      </c>
      <c r="B9297" s="39" t="s">
        <v>78</v>
      </c>
      <c r="C9297" s="39" t="s">
        <v>22</v>
      </c>
      <c r="D9297" s="39" t="s">
        <v>45</v>
      </c>
      <c r="E9297" s="70" t="s">
        <v>23</v>
      </c>
      <c r="F9297" s="70" t="s">
        <v>32</v>
      </c>
      <c r="G9297" s="78">
        <v>45556</v>
      </c>
      <c r="H9297" s="78">
        <v>45658</v>
      </c>
      <c r="I9297" s="69">
        <v>3638943.11</v>
      </c>
      <c r="J9297" s="70">
        <v>0</v>
      </c>
      <c r="K9297" s="71">
        <v>1.0169999999999999</v>
      </c>
      <c r="L9297" s="70">
        <v>0</v>
      </c>
      <c r="M9297" s="71">
        <v>1.0149999999999999</v>
      </c>
      <c r="N9297" s="72"/>
      <c r="O9297" s="73">
        <f>MIN(1,MAX(0,(1/(1+EXP(-(Assumptions!$B$5 + Assumptions!$B$6*$N9297))))*Assumptions!$B$3))</f>
        <v>3.9165722796764356E-2</v>
      </c>
      <c r="P9297" s="73">
        <f>VLOOKUP($F9297,Assumptions!$A$23:$B$27,2,FALSE)*Assumptions!$B$4</f>
        <v>0.5</v>
      </c>
      <c r="Q9297" s="74">
        <f t="shared" si="290"/>
        <v>71260.918559727783</v>
      </c>
      <c r="R9297" s="75" t="str">
        <f>IF($O9297&lt;Assumptions!$B$17,"A",IF($O9297&lt;Assumptions!$B$18,"B",IF($O9297&lt;Assumptions!$B$19,"C",IF($O9297&lt;Assumptions!$B$20,"D","E"))))</f>
        <v>B</v>
      </c>
      <c r="S9297" s="75">
        <f t="shared" si="291"/>
        <v>0</v>
      </c>
    </row>
    <row r="9298" spans="1:19" ht="17.399999999999999" x14ac:dyDescent="0.3">
      <c r="A9298" s="39" t="s">
        <v>1374</v>
      </c>
      <c r="B9298" s="39" t="s">
        <v>78</v>
      </c>
      <c r="C9298" s="39" t="s">
        <v>22</v>
      </c>
      <c r="D9298" s="39" t="s">
        <v>45</v>
      </c>
      <c r="E9298" s="70" t="s">
        <v>23</v>
      </c>
      <c r="F9298" s="70" t="s">
        <v>32</v>
      </c>
      <c r="G9298" s="78">
        <v>45556</v>
      </c>
      <c r="H9298" s="78">
        <v>45689</v>
      </c>
      <c r="I9298" s="69">
        <v>3564923.03</v>
      </c>
      <c r="J9298" s="70">
        <v>35</v>
      </c>
      <c r="K9298" s="71">
        <v>0.63200000000000001</v>
      </c>
      <c r="L9298" s="70">
        <v>0</v>
      </c>
      <c r="M9298" s="71">
        <v>1.0149999999999999</v>
      </c>
      <c r="N9298" s="72"/>
      <c r="O9298" s="73">
        <f>MIN(1,MAX(0,(1/(1+EXP(-(Assumptions!$B$5 + Assumptions!$B$6*$N9298))))*Assumptions!$B$3))</f>
        <v>3.9165722796764356E-2</v>
      </c>
      <c r="P9298" s="73">
        <f>VLOOKUP($F9298,Assumptions!$A$23:$B$27,2,FALSE)*Assumptions!$B$4</f>
        <v>0.5</v>
      </c>
      <c r="Q9298" s="74">
        <f t="shared" si="290"/>
        <v>69811.393592390625</v>
      </c>
      <c r="R9298" s="75" t="str">
        <f>IF($O9298&lt;Assumptions!$B$17,"A",IF($O9298&lt;Assumptions!$B$18,"B",IF($O9298&lt;Assumptions!$B$19,"C",IF($O9298&lt;Assumptions!$B$20,"D","E"))))</f>
        <v>B</v>
      </c>
      <c r="S9298" s="75">
        <f t="shared" si="291"/>
        <v>0</v>
      </c>
    </row>
    <row r="9299" spans="1:19" ht="17.399999999999999" x14ac:dyDescent="0.3">
      <c r="A9299" s="39" t="s">
        <v>1374</v>
      </c>
      <c r="B9299" s="39" t="s">
        <v>78</v>
      </c>
      <c r="C9299" s="39" t="s">
        <v>22</v>
      </c>
      <c r="D9299" s="39" t="s">
        <v>45</v>
      </c>
      <c r="E9299" s="70" t="s">
        <v>23</v>
      </c>
      <c r="F9299" s="70" t="s">
        <v>32</v>
      </c>
      <c r="G9299" s="78">
        <v>45556</v>
      </c>
      <c r="H9299" s="78">
        <v>45717</v>
      </c>
      <c r="I9299" s="69">
        <v>3496416.7</v>
      </c>
      <c r="J9299" s="70">
        <v>0</v>
      </c>
      <c r="K9299" s="71">
        <v>1.04</v>
      </c>
      <c r="L9299" s="70">
        <v>0</v>
      </c>
      <c r="M9299" s="71">
        <v>1.0149999999999999</v>
      </c>
      <c r="N9299" s="72"/>
      <c r="O9299" s="73">
        <f>MIN(1,MAX(0,(1/(1+EXP(-(Assumptions!$B$5 + Assumptions!$B$6*$N9299))))*Assumptions!$B$3))</f>
        <v>3.9165722796764356E-2</v>
      </c>
      <c r="P9299" s="73">
        <f>VLOOKUP($F9299,Assumptions!$A$23:$B$27,2,FALSE)*Assumptions!$B$4</f>
        <v>0.5</v>
      </c>
      <c r="Q9299" s="74">
        <f t="shared" si="290"/>
        <v>68469.843627088805</v>
      </c>
      <c r="R9299" s="75" t="str">
        <f>IF($O9299&lt;Assumptions!$B$17,"A",IF($O9299&lt;Assumptions!$B$18,"B",IF($O9299&lt;Assumptions!$B$19,"C",IF($O9299&lt;Assumptions!$B$20,"D","E"))))</f>
        <v>B</v>
      </c>
      <c r="S9299" s="75">
        <f t="shared" si="291"/>
        <v>0</v>
      </c>
    </row>
    <row r="9300" spans="1:19" ht="17.399999999999999" x14ac:dyDescent="0.3">
      <c r="A9300" s="39" t="s">
        <v>1374</v>
      </c>
      <c r="B9300" s="39" t="s">
        <v>78</v>
      </c>
      <c r="C9300" s="39" t="s">
        <v>22</v>
      </c>
      <c r="D9300" s="39" t="s">
        <v>45</v>
      </c>
      <c r="E9300" s="70" t="s">
        <v>23</v>
      </c>
      <c r="F9300" s="70" t="s">
        <v>32</v>
      </c>
      <c r="G9300" s="78">
        <v>45556</v>
      </c>
      <c r="H9300" s="78">
        <v>45748</v>
      </c>
      <c r="I9300" s="69">
        <v>3427465.78</v>
      </c>
      <c r="J9300" s="70">
        <v>0</v>
      </c>
      <c r="K9300" s="71">
        <v>1.05</v>
      </c>
      <c r="L9300" s="70">
        <v>0</v>
      </c>
      <c r="M9300" s="71">
        <v>1.0149999999999999</v>
      </c>
      <c r="N9300" s="72"/>
      <c r="O9300" s="73">
        <f>MIN(1,MAX(0,(1/(1+EXP(-(Assumptions!$B$5 + Assumptions!$B$6*$N9300))))*Assumptions!$B$3))</f>
        <v>3.9165722796764356E-2</v>
      </c>
      <c r="P9300" s="73">
        <f>VLOOKUP($F9300,Assumptions!$A$23:$B$27,2,FALSE)*Assumptions!$B$4</f>
        <v>0.5</v>
      </c>
      <c r="Q9300" s="74">
        <f t="shared" si="290"/>
        <v>67119.587317437865</v>
      </c>
      <c r="R9300" s="75" t="str">
        <f>IF($O9300&lt;Assumptions!$B$17,"A",IF($O9300&lt;Assumptions!$B$18,"B",IF($O9300&lt;Assumptions!$B$19,"C",IF($O9300&lt;Assumptions!$B$20,"D","E"))))</f>
        <v>B</v>
      </c>
      <c r="S9300" s="75">
        <f t="shared" si="291"/>
        <v>0</v>
      </c>
    </row>
    <row r="9301" spans="1:19" ht="17.399999999999999" x14ac:dyDescent="0.3">
      <c r="A9301" s="39" t="s">
        <v>1374</v>
      </c>
      <c r="B9301" s="39" t="s">
        <v>78</v>
      </c>
      <c r="C9301" s="39" t="s">
        <v>22</v>
      </c>
      <c r="D9301" s="39" t="s">
        <v>45</v>
      </c>
      <c r="E9301" s="70" t="s">
        <v>23</v>
      </c>
      <c r="F9301" s="70" t="s">
        <v>32</v>
      </c>
      <c r="G9301" s="78">
        <v>45556</v>
      </c>
      <c r="H9301" s="78">
        <v>45778</v>
      </c>
      <c r="I9301" s="69">
        <v>3361790.04</v>
      </c>
      <c r="J9301" s="70">
        <v>0</v>
      </c>
      <c r="K9301" s="71">
        <v>0.997</v>
      </c>
      <c r="L9301" s="70">
        <v>0</v>
      </c>
      <c r="M9301" s="71">
        <v>1.0149999999999999</v>
      </c>
      <c r="N9301" s="72"/>
      <c r="O9301" s="73">
        <f>MIN(1,MAX(0,(1/(1+EXP(-(Assumptions!$B$5 + Assumptions!$B$6*$N9301))))*Assumptions!$B$3))</f>
        <v>3.9165722796764356E-2</v>
      </c>
      <c r="P9301" s="73">
        <f>VLOOKUP($F9301,Assumptions!$A$23:$B$27,2,FALSE)*Assumptions!$B$4</f>
        <v>0.5</v>
      </c>
      <c r="Q9301" s="74">
        <f t="shared" si="290"/>
        <v>65833.468403781677</v>
      </c>
      <c r="R9301" s="75" t="str">
        <f>IF($O9301&lt;Assumptions!$B$17,"A",IF($O9301&lt;Assumptions!$B$18,"B",IF($O9301&lt;Assumptions!$B$19,"C",IF($O9301&lt;Assumptions!$B$20,"D","E"))))</f>
        <v>B</v>
      </c>
      <c r="S9301" s="75">
        <f t="shared" si="291"/>
        <v>0</v>
      </c>
    </row>
    <row r="9302" spans="1:19" ht="17.399999999999999" x14ac:dyDescent="0.3">
      <c r="A9302" s="39" t="s">
        <v>1374</v>
      </c>
      <c r="B9302" s="39" t="s">
        <v>78</v>
      </c>
      <c r="C9302" s="39" t="s">
        <v>22</v>
      </c>
      <c r="D9302" s="39" t="s">
        <v>45</v>
      </c>
      <c r="E9302" s="70" t="s">
        <v>23</v>
      </c>
      <c r="F9302" s="70" t="s">
        <v>32</v>
      </c>
      <c r="G9302" s="78">
        <v>45556</v>
      </c>
      <c r="H9302" s="78">
        <v>45809</v>
      </c>
      <c r="I9302" s="69">
        <v>3306246.2</v>
      </c>
      <c r="J9302" s="70">
        <v>0</v>
      </c>
      <c r="K9302" s="71">
        <v>1.0960000000000001</v>
      </c>
      <c r="L9302" s="70">
        <v>0</v>
      </c>
      <c r="M9302" s="71">
        <v>1.0149999999999999</v>
      </c>
      <c r="N9302" s="72"/>
      <c r="O9302" s="73">
        <f>MIN(1,MAX(0,(1/(1+EXP(-(Assumptions!$B$5 + Assumptions!$B$6*$N9302))))*Assumptions!$B$3))</f>
        <v>3.9165722796764356E-2</v>
      </c>
      <c r="P9302" s="73">
        <f>VLOOKUP($F9302,Assumptions!$A$23:$B$27,2,FALSE)*Assumptions!$B$4</f>
        <v>0.5</v>
      </c>
      <c r="Q9302" s="74">
        <f t="shared" si="290"/>
        <v>64745.761083527766</v>
      </c>
      <c r="R9302" s="75" t="str">
        <f>IF($O9302&lt;Assumptions!$B$17,"A",IF($O9302&lt;Assumptions!$B$18,"B",IF($O9302&lt;Assumptions!$B$19,"C",IF($O9302&lt;Assumptions!$B$20,"D","E"))))</f>
        <v>B</v>
      </c>
      <c r="S9302" s="75">
        <f t="shared" si="291"/>
        <v>0</v>
      </c>
    </row>
    <row r="9303" spans="1:19" ht="17.399999999999999" x14ac:dyDescent="0.3">
      <c r="A9303" s="39" t="s">
        <v>1374</v>
      </c>
      <c r="B9303" s="39" t="s">
        <v>78</v>
      </c>
      <c r="C9303" s="39" t="s">
        <v>22</v>
      </c>
      <c r="D9303" s="39" t="s">
        <v>45</v>
      </c>
      <c r="E9303" s="70" t="s">
        <v>23</v>
      </c>
      <c r="F9303" s="70" t="s">
        <v>32</v>
      </c>
      <c r="G9303" s="78">
        <v>45556</v>
      </c>
      <c r="H9303" s="78">
        <v>45839</v>
      </c>
      <c r="I9303" s="69">
        <v>3250451.43</v>
      </c>
      <c r="J9303" s="70">
        <v>0</v>
      </c>
      <c r="K9303" s="71">
        <v>1.08</v>
      </c>
      <c r="L9303" s="70">
        <v>0</v>
      </c>
      <c r="M9303" s="71">
        <v>1.0149999999999999</v>
      </c>
      <c r="N9303" s="72"/>
      <c r="O9303" s="73">
        <f>MIN(1,MAX(0,(1/(1+EXP(-(Assumptions!$B$5 + Assumptions!$B$6*$N9303))))*Assumptions!$B$3))</f>
        <v>3.9165722796764356E-2</v>
      </c>
      <c r="P9303" s="73">
        <f>VLOOKUP($F9303,Assumptions!$A$23:$B$27,2,FALSE)*Assumptions!$B$4</f>
        <v>0.5</v>
      </c>
      <c r="Q9303" s="74">
        <f t="shared" si="290"/>
        <v>63653.139835863156</v>
      </c>
      <c r="R9303" s="75" t="str">
        <f>IF($O9303&lt;Assumptions!$B$17,"A",IF($O9303&lt;Assumptions!$B$18,"B",IF($O9303&lt;Assumptions!$B$19,"C",IF($O9303&lt;Assumptions!$B$20,"D","E"))))</f>
        <v>B</v>
      </c>
      <c r="S9303" s="75">
        <f t="shared" si="291"/>
        <v>0</v>
      </c>
    </row>
    <row r="9304" spans="1:19" ht="17.399999999999999" x14ac:dyDescent="0.3">
      <c r="A9304" s="39" t="s">
        <v>1374</v>
      </c>
      <c r="B9304" s="39" t="s">
        <v>78</v>
      </c>
      <c r="C9304" s="39" t="s">
        <v>22</v>
      </c>
      <c r="D9304" s="39" t="s">
        <v>45</v>
      </c>
      <c r="E9304" s="70" t="s">
        <v>23</v>
      </c>
      <c r="F9304" s="70" t="s">
        <v>32</v>
      </c>
      <c r="G9304" s="78">
        <v>45556</v>
      </c>
      <c r="H9304" s="78">
        <v>45870</v>
      </c>
      <c r="I9304" s="69">
        <v>3190137.03</v>
      </c>
      <c r="J9304" s="70">
        <v>0</v>
      </c>
      <c r="K9304" s="71">
        <v>0.97199999999999998</v>
      </c>
      <c r="L9304" s="70">
        <v>0</v>
      </c>
      <c r="M9304" s="71">
        <v>1.0149999999999999</v>
      </c>
      <c r="N9304" s="72"/>
      <c r="O9304" s="73">
        <f>MIN(1,MAX(0,(1/(1+EXP(-(Assumptions!$B$5 + Assumptions!$B$6*$N9304))))*Assumptions!$B$3))</f>
        <v>3.9165722796764356E-2</v>
      </c>
      <c r="P9304" s="73">
        <f>VLOOKUP($F9304,Assumptions!$A$23:$B$27,2,FALSE)*Assumptions!$B$4</f>
        <v>0.5</v>
      </c>
      <c r="Q9304" s="74">
        <f t="shared" si="290"/>
        <v>62472.011300336562</v>
      </c>
      <c r="R9304" s="75" t="str">
        <f>IF($O9304&lt;Assumptions!$B$17,"A",IF($O9304&lt;Assumptions!$B$18,"B",IF($O9304&lt;Assumptions!$B$19,"C",IF($O9304&lt;Assumptions!$B$20,"D","E"))))</f>
        <v>B</v>
      </c>
      <c r="S9304" s="75">
        <f t="shared" si="291"/>
        <v>0</v>
      </c>
    </row>
    <row r="9305" spans="1:19" ht="17.399999999999999" x14ac:dyDescent="0.3">
      <c r="A9305" s="39" t="s">
        <v>1374</v>
      </c>
      <c r="B9305" s="39" t="s">
        <v>78</v>
      </c>
      <c r="C9305" s="39" t="s">
        <v>22</v>
      </c>
      <c r="D9305" s="39" t="s">
        <v>45</v>
      </c>
      <c r="E9305" s="70" t="s">
        <v>23</v>
      </c>
      <c r="F9305" s="70" t="s">
        <v>32</v>
      </c>
      <c r="G9305" s="78">
        <v>45556</v>
      </c>
      <c r="H9305" s="78">
        <v>45901</v>
      </c>
      <c r="I9305" s="69">
        <v>3127143.55</v>
      </c>
      <c r="J9305" s="70">
        <v>0</v>
      </c>
      <c r="K9305" s="71">
        <v>1.1259999999999999</v>
      </c>
      <c r="L9305" s="70">
        <v>0</v>
      </c>
      <c r="M9305" s="71">
        <v>1.0149999999999999</v>
      </c>
      <c r="N9305" s="72"/>
      <c r="O9305" s="73">
        <f>MIN(1,MAX(0,(1/(1+EXP(-(Assumptions!$B$5 + Assumptions!$B$6*$N9305))))*Assumptions!$B$3))</f>
        <v>3.9165722796764356E-2</v>
      </c>
      <c r="P9305" s="73">
        <f>VLOOKUP($F9305,Assumptions!$A$23:$B$27,2,FALSE)*Assumptions!$B$4</f>
        <v>0.5</v>
      </c>
      <c r="Q9305" s="74">
        <f t="shared" si="290"/>
        <v>61238.418712494808</v>
      </c>
      <c r="R9305" s="75" t="str">
        <f>IF($O9305&lt;Assumptions!$B$17,"A",IF($O9305&lt;Assumptions!$B$18,"B",IF($O9305&lt;Assumptions!$B$19,"C",IF($O9305&lt;Assumptions!$B$20,"D","E"))))</f>
        <v>B</v>
      </c>
      <c r="S9305" s="75">
        <f t="shared" si="291"/>
        <v>0</v>
      </c>
    </row>
    <row r="9306" spans="1:19" ht="17.399999999999999" x14ac:dyDescent="0.3">
      <c r="A9306" s="39" t="s">
        <v>1374</v>
      </c>
      <c r="B9306" s="39" t="s">
        <v>78</v>
      </c>
      <c r="C9306" s="39" t="s">
        <v>22</v>
      </c>
      <c r="D9306" s="39" t="s">
        <v>45</v>
      </c>
      <c r="E9306" s="70" t="s">
        <v>23</v>
      </c>
      <c r="F9306" s="70" t="s">
        <v>32</v>
      </c>
      <c r="G9306" s="78">
        <v>45556</v>
      </c>
      <c r="H9306" s="78">
        <v>45931</v>
      </c>
      <c r="I9306" s="69">
        <v>3078220.33</v>
      </c>
      <c r="J9306" s="70">
        <v>0</v>
      </c>
      <c r="K9306" s="71">
        <v>1.0269999999999999</v>
      </c>
      <c r="L9306" s="70">
        <v>0</v>
      </c>
      <c r="M9306" s="71">
        <v>1.0149999999999999</v>
      </c>
      <c r="N9306" s="72"/>
      <c r="O9306" s="73">
        <f>MIN(1,MAX(0,(1/(1+EXP(-(Assumptions!$B$5 + Assumptions!$B$6*$N9306))))*Assumptions!$B$3))</f>
        <v>3.9165722796764356E-2</v>
      </c>
      <c r="P9306" s="73">
        <f>VLOOKUP($F9306,Assumptions!$A$23:$B$27,2,FALSE)*Assumptions!$B$4</f>
        <v>0.5</v>
      </c>
      <c r="Q9306" s="74">
        <f t="shared" si="290"/>
        <v>60280.362076072248</v>
      </c>
      <c r="R9306" s="75" t="str">
        <f>IF($O9306&lt;Assumptions!$B$17,"A",IF($O9306&lt;Assumptions!$B$18,"B",IF($O9306&lt;Assumptions!$B$19,"C",IF($O9306&lt;Assumptions!$B$20,"D","E"))))</f>
        <v>B</v>
      </c>
      <c r="S9306" s="75">
        <f t="shared" si="291"/>
        <v>0</v>
      </c>
    </row>
    <row r="9307" spans="1:19" ht="17.399999999999999" x14ac:dyDescent="0.3">
      <c r="A9307" s="39" t="s">
        <v>1374</v>
      </c>
      <c r="B9307" s="39" t="s">
        <v>78</v>
      </c>
      <c r="C9307" s="39" t="s">
        <v>22</v>
      </c>
      <c r="D9307" s="39" t="s">
        <v>45</v>
      </c>
      <c r="E9307" s="70" t="s">
        <v>23</v>
      </c>
      <c r="F9307" s="70" t="s">
        <v>32</v>
      </c>
      <c r="G9307" s="78">
        <v>45556</v>
      </c>
      <c r="H9307" s="78">
        <v>45962</v>
      </c>
      <c r="I9307" s="69">
        <v>3019293.33</v>
      </c>
      <c r="J9307" s="70">
        <v>0</v>
      </c>
      <c r="K9307" s="71">
        <v>1.137</v>
      </c>
      <c r="L9307" s="70">
        <v>0</v>
      </c>
      <c r="M9307" s="71">
        <v>1.0149999999999999</v>
      </c>
      <c r="N9307" s="72"/>
      <c r="O9307" s="73">
        <f>MIN(1,MAX(0,(1/(1+EXP(-(Assumptions!$B$5 + Assumptions!$B$6*$N9307))))*Assumptions!$B$3))</f>
        <v>3.9165722796764356E-2</v>
      </c>
      <c r="P9307" s="73">
        <f>VLOOKUP($F9307,Assumptions!$A$23:$B$27,2,FALSE)*Assumptions!$B$4</f>
        <v>0.5</v>
      </c>
      <c r="Q9307" s="74">
        <f t="shared" si="290"/>
        <v>59126.402802449782</v>
      </c>
      <c r="R9307" s="75" t="str">
        <f>IF($O9307&lt;Assumptions!$B$17,"A",IF($O9307&lt;Assumptions!$B$18,"B",IF($O9307&lt;Assumptions!$B$19,"C",IF($O9307&lt;Assumptions!$B$20,"D","E"))))</f>
        <v>B</v>
      </c>
      <c r="S9307" s="75">
        <f t="shared" si="291"/>
        <v>0</v>
      </c>
    </row>
    <row r="9308" spans="1:19" ht="17.399999999999999" x14ac:dyDescent="0.3">
      <c r="A9308" s="39" t="s">
        <v>1374</v>
      </c>
      <c r="B9308" s="39" t="s">
        <v>78</v>
      </c>
      <c r="C9308" s="39" t="s">
        <v>22</v>
      </c>
      <c r="D9308" s="39" t="s">
        <v>45</v>
      </c>
      <c r="E9308" s="70" t="s">
        <v>23</v>
      </c>
      <c r="F9308" s="70" t="s">
        <v>32</v>
      </c>
      <c r="G9308" s="78">
        <v>45556</v>
      </c>
      <c r="H9308" s="78">
        <v>45992</v>
      </c>
      <c r="I9308" s="69">
        <v>2969094.11</v>
      </c>
      <c r="J9308" s="70">
        <v>65</v>
      </c>
      <c r="K9308" s="71">
        <v>0.83799999999999997</v>
      </c>
      <c r="L9308" s="70">
        <v>0</v>
      </c>
      <c r="M9308" s="71">
        <v>1.0149999999999999</v>
      </c>
      <c r="N9308" s="72"/>
      <c r="O9308" s="73">
        <f>MIN(1,MAX(0,(1/(1+EXP(-(Assumptions!$B$5 + Assumptions!$B$6*$N9308))))*Assumptions!$B$3))</f>
        <v>3.9165722796764356E-2</v>
      </c>
      <c r="P9308" s="73">
        <f>VLOOKUP($F9308,Assumptions!$A$23:$B$27,2,FALSE)*Assumptions!$B$4</f>
        <v>0.5</v>
      </c>
      <c r="Q9308" s="74">
        <f t="shared" si="290"/>
        <v>58143.358434882888</v>
      </c>
      <c r="R9308" s="75" t="str">
        <f>IF($O9308&lt;Assumptions!$B$17,"A",IF($O9308&lt;Assumptions!$B$18,"B",IF($O9308&lt;Assumptions!$B$19,"C",IF($O9308&lt;Assumptions!$B$20,"D","E"))))</f>
        <v>B</v>
      </c>
      <c r="S9308" s="75">
        <f t="shared" si="291"/>
        <v>0</v>
      </c>
    </row>
    <row r="9309" spans="1:19" ht="17.399999999999999" x14ac:dyDescent="0.3">
      <c r="A9309" s="39" t="s">
        <v>1376</v>
      </c>
      <c r="B9309" s="39" t="s">
        <v>29</v>
      </c>
      <c r="C9309" s="39" t="s">
        <v>135</v>
      </c>
      <c r="D9309" s="39" t="s">
        <v>22</v>
      </c>
      <c r="E9309" s="70" t="s">
        <v>46</v>
      </c>
      <c r="F9309" s="70" t="s">
        <v>24</v>
      </c>
      <c r="G9309" s="78">
        <v>44089</v>
      </c>
      <c r="H9309" s="78">
        <v>45658</v>
      </c>
      <c r="I9309" s="69">
        <v>299579.53000000003</v>
      </c>
      <c r="J9309" s="70">
        <v>0</v>
      </c>
      <c r="K9309" s="71">
        <v>1.1100000000000001</v>
      </c>
      <c r="L9309" s="70">
        <v>0</v>
      </c>
      <c r="M9309" s="71">
        <v>0.746</v>
      </c>
      <c r="N9309" s="72"/>
      <c r="O9309" s="73">
        <f>MIN(1,MAX(0,(1/(1+EXP(-(Assumptions!$B$5 + Assumptions!$B$6*$N9309))))*Assumptions!$B$3))</f>
        <v>3.9165722796764356E-2</v>
      </c>
      <c r="P9309" s="73">
        <f>VLOOKUP($F9309,Assumptions!$A$23:$B$27,2,FALSE)*Assumptions!$B$4</f>
        <v>0.2</v>
      </c>
      <c r="Q9309" s="74">
        <f t="shared" si="290"/>
        <v>2346.6497655129906</v>
      </c>
      <c r="R9309" s="75" t="str">
        <f>IF($O9309&lt;Assumptions!$B$17,"A",IF($O9309&lt;Assumptions!$B$18,"B",IF($O9309&lt;Assumptions!$B$19,"C",IF($O9309&lt;Assumptions!$B$20,"D","E"))))</f>
        <v>B</v>
      </c>
      <c r="S9309" s="75">
        <f t="shared" si="291"/>
        <v>0</v>
      </c>
    </row>
    <row r="9310" spans="1:19" ht="17.399999999999999" x14ac:dyDescent="0.3">
      <c r="A9310" s="39" t="s">
        <v>1376</v>
      </c>
      <c r="B9310" s="39" t="s">
        <v>29</v>
      </c>
      <c r="C9310" s="39" t="s">
        <v>135</v>
      </c>
      <c r="D9310" s="39" t="s">
        <v>22</v>
      </c>
      <c r="E9310" s="70" t="s">
        <v>46</v>
      </c>
      <c r="F9310" s="70" t="s">
        <v>24</v>
      </c>
      <c r="G9310" s="78">
        <v>44089</v>
      </c>
      <c r="H9310" s="78">
        <v>45689</v>
      </c>
      <c r="I9310" s="69">
        <v>291657.51</v>
      </c>
      <c r="J9310" s="70">
        <v>0</v>
      </c>
      <c r="K9310" s="71">
        <v>1.006</v>
      </c>
      <c r="L9310" s="70">
        <v>0</v>
      </c>
      <c r="M9310" s="71">
        <v>0.746</v>
      </c>
      <c r="N9310" s="72"/>
      <c r="O9310" s="73">
        <f>MIN(1,MAX(0,(1/(1+EXP(-(Assumptions!$B$5 + Assumptions!$B$6*$N9310))))*Assumptions!$B$3))</f>
        <v>3.9165722796764356E-2</v>
      </c>
      <c r="P9310" s="73">
        <f>VLOOKUP($F9310,Assumptions!$A$23:$B$27,2,FALSE)*Assumptions!$B$4</f>
        <v>0.2</v>
      </c>
      <c r="Q9310" s="74">
        <f t="shared" si="290"/>
        <v>2284.5954376509058</v>
      </c>
      <c r="R9310" s="75" t="str">
        <f>IF($O9310&lt;Assumptions!$B$17,"A",IF($O9310&lt;Assumptions!$B$18,"B",IF($O9310&lt;Assumptions!$B$19,"C",IF($O9310&lt;Assumptions!$B$20,"D","E"))))</f>
        <v>B</v>
      </c>
      <c r="S9310" s="75">
        <f t="shared" si="291"/>
        <v>0</v>
      </c>
    </row>
    <row r="9311" spans="1:19" ht="17.399999999999999" x14ac:dyDescent="0.3">
      <c r="A9311" s="39" t="s">
        <v>1376</v>
      </c>
      <c r="B9311" s="39" t="s">
        <v>29</v>
      </c>
      <c r="C9311" s="39" t="s">
        <v>135</v>
      </c>
      <c r="D9311" s="39" t="s">
        <v>22</v>
      </c>
      <c r="E9311" s="70" t="s">
        <v>46</v>
      </c>
      <c r="F9311" s="70" t="s">
        <v>24</v>
      </c>
      <c r="G9311" s="78">
        <v>44089</v>
      </c>
      <c r="H9311" s="78">
        <v>45717</v>
      </c>
      <c r="I9311" s="69">
        <v>282477.48</v>
      </c>
      <c r="J9311" s="70">
        <v>0</v>
      </c>
      <c r="K9311" s="71">
        <v>0.95699999999999996</v>
      </c>
      <c r="L9311" s="70">
        <v>0</v>
      </c>
      <c r="M9311" s="71">
        <v>0.746</v>
      </c>
      <c r="N9311" s="72"/>
      <c r="O9311" s="73">
        <f>MIN(1,MAX(0,(1/(1+EXP(-(Assumptions!$B$5 + Assumptions!$B$6*$N9311))))*Assumptions!$B$3))</f>
        <v>3.9165722796764356E-2</v>
      </c>
      <c r="P9311" s="73">
        <f>VLOOKUP($F9311,Assumptions!$A$23:$B$27,2,FALSE)*Assumptions!$B$4</f>
        <v>0.2</v>
      </c>
      <c r="Q9311" s="74">
        <f t="shared" si="290"/>
        <v>2212.6869356017096</v>
      </c>
      <c r="R9311" s="75" t="str">
        <f>IF($O9311&lt;Assumptions!$B$17,"A",IF($O9311&lt;Assumptions!$B$18,"B",IF($O9311&lt;Assumptions!$B$19,"C",IF($O9311&lt;Assumptions!$B$20,"D","E"))))</f>
        <v>B</v>
      </c>
      <c r="S9311" s="75">
        <f t="shared" si="291"/>
        <v>0</v>
      </c>
    </row>
    <row r="9312" spans="1:19" ht="17.399999999999999" x14ac:dyDescent="0.3">
      <c r="A9312" s="39" t="s">
        <v>1376</v>
      </c>
      <c r="B9312" s="39" t="s">
        <v>29</v>
      </c>
      <c r="C9312" s="39" t="s">
        <v>135</v>
      </c>
      <c r="D9312" s="39" t="s">
        <v>22</v>
      </c>
      <c r="E9312" s="70" t="s">
        <v>46</v>
      </c>
      <c r="F9312" s="70" t="s">
        <v>24</v>
      </c>
      <c r="G9312" s="78">
        <v>44089</v>
      </c>
      <c r="H9312" s="78">
        <v>45748</v>
      </c>
      <c r="I9312" s="69">
        <v>273261.90999999997</v>
      </c>
      <c r="J9312" s="70">
        <v>0</v>
      </c>
      <c r="K9312" s="71">
        <v>1.022</v>
      </c>
      <c r="L9312" s="70">
        <v>0</v>
      </c>
      <c r="M9312" s="71">
        <v>0.746</v>
      </c>
      <c r="N9312" s="72"/>
      <c r="O9312" s="73">
        <f>MIN(1,MAX(0,(1/(1+EXP(-(Assumptions!$B$5 + Assumptions!$B$6*$N9312))))*Assumptions!$B$3))</f>
        <v>3.9165722796764356E-2</v>
      </c>
      <c r="P9312" s="73">
        <f>VLOOKUP($F9312,Assumptions!$A$23:$B$27,2,FALSE)*Assumptions!$B$4</f>
        <v>0.2</v>
      </c>
      <c r="Q9312" s="74">
        <f t="shared" si="290"/>
        <v>2140.5000435948737</v>
      </c>
      <c r="R9312" s="75" t="str">
        <f>IF($O9312&lt;Assumptions!$B$17,"A",IF($O9312&lt;Assumptions!$B$18,"B",IF($O9312&lt;Assumptions!$B$19,"C",IF($O9312&lt;Assumptions!$B$20,"D","E"))))</f>
        <v>B</v>
      </c>
      <c r="S9312" s="75">
        <f t="shared" si="291"/>
        <v>0</v>
      </c>
    </row>
    <row r="9313" spans="1:19" ht="17.399999999999999" x14ac:dyDescent="0.3">
      <c r="A9313" s="39" t="s">
        <v>1376</v>
      </c>
      <c r="B9313" s="39" t="s">
        <v>29</v>
      </c>
      <c r="C9313" s="39" t="s">
        <v>135</v>
      </c>
      <c r="D9313" s="39" t="s">
        <v>22</v>
      </c>
      <c r="E9313" s="70" t="s">
        <v>46</v>
      </c>
      <c r="F9313" s="70" t="s">
        <v>24</v>
      </c>
      <c r="G9313" s="78">
        <v>44089</v>
      </c>
      <c r="H9313" s="78">
        <v>45778</v>
      </c>
      <c r="I9313" s="69">
        <v>264778.83</v>
      </c>
      <c r="J9313" s="70">
        <v>65</v>
      </c>
      <c r="K9313" s="71">
        <v>0.66600000000000004</v>
      </c>
      <c r="L9313" s="70">
        <v>0</v>
      </c>
      <c r="M9313" s="71">
        <v>0.746</v>
      </c>
      <c r="N9313" s="72"/>
      <c r="O9313" s="73">
        <f>MIN(1,MAX(0,(1/(1+EXP(-(Assumptions!$B$5 + Assumptions!$B$6*$N9313))))*Assumptions!$B$3))</f>
        <v>3.9165722796764356E-2</v>
      </c>
      <c r="P9313" s="73">
        <f>VLOOKUP($F9313,Assumptions!$A$23:$B$27,2,FALSE)*Assumptions!$B$4</f>
        <v>0.2</v>
      </c>
      <c r="Q9313" s="74">
        <f t="shared" si="290"/>
        <v>2074.0508516463192</v>
      </c>
      <c r="R9313" s="75" t="str">
        <f>IF($O9313&lt;Assumptions!$B$17,"A",IF($O9313&lt;Assumptions!$B$18,"B",IF($O9313&lt;Assumptions!$B$19,"C",IF($O9313&lt;Assumptions!$B$20,"D","E"))))</f>
        <v>B</v>
      </c>
      <c r="S9313" s="75">
        <f t="shared" si="291"/>
        <v>0</v>
      </c>
    </row>
    <row r="9314" spans="1:19" ht="17.399999999999999" x14ac:dyDescent="0.3">
      <c r="A9314" s="39" t="s">
        <v>1376</v>
      </c>
      <c r="B9314" s="39" t="s">
        <v>29</v>
      </c>
      <c r="C9314" s="39" t="s">
        <v>135</v>
      </c>
      <c r="D9314" s="39" t="s">
        <v>22</v>
      </c>
      <c r="E9314" s="70" t="s">
        <v>46</v>
      </c>
      <c r="F9314" s="70" t="s">
        <v>24</v>
      </c>
      <c r="G9314" s="78">
        <v>44089</v>
      </c>
      <c r="H9314" s="78">
        <v>45809</v>
      </c>
      <c r="I9314" s="69">
        <v>256380.68</v>
      </c>
      <c r="J9314" s="70">
        <v>15</v>
      </c>
      <c r="K9314" s="71">
        <v>1.0489999999999999</v>
      </c>
      <c r="L9314" s="70">
        <v>0</v>
      </c>
      <c r="M9314" s="71">
        <v>0.746</v>
      </c>
      <c r="N9314" s="72"/>
      <c r="O9314" s="73">
        <f>MIN(1,MAX(0,(1/(1+EXP(-(Assumptions!$B$5 + Assumptions!$B$6*$N9314))))*Assumptions!$B$3))</f>
        <v>3.9165722796764356E-2</v>
      </c>
      <c r="P9314" s="73">
        <f>VLOOKUP($F9314,Assumptions!$A$23:$B$27,2,FALSE)*Assumptions!$B$4</f>
        <v>0.2</v>
      </c>
      <c r="Q9314" s="74">
        <f t="shared" si="290"/>
        <v>2008.2669286651894</v>
      </c>
      <c r="R9314" s="75" t="str">
        <f>IF($O9314&lt;Assumptions!$B$17,"A",IF($O9314&lt;Assumptions!$B$18,"B",IF($O9314&lt;Assumptions!$B$19,"C",IF($O9314&lt;Assumptions!$B$20,"D","E"))))</f>
        <v>B</v>
      </c>
      <c r="S9314" s="75">
        <f t="shared" si="291"/>
        <v>0</v>
      </c>
    </row>
    <row r="9315" spans="1:19" ht="17.399999999999999" x14ac:dyDescent="0.3">
      <c r="A9315" s="39" t="s">
        <v>1376</v>
      </c>
      <c r="B9315" s="39" t="s">
        <v>29</v>
      </c>
      <c r="C9315" s="39" t="s">
        <v>135</v>
      </c>
      <c r="D9315" s="39" t="s">
        <v>22</v>
      </c>
      <c r="E9315" s="70" t="s">
        <v>46</v>
      </c>
      <c r="F9315" s="70" t="s">
        <v>24</v>
      </c>
      <c r="G9315" s="78">
        <v>44089</v>
      </c>
      <c r="H9315" s="78">
        <v>45839</v>
      </c>
      <c r="I9315" s="69">
        <v>248027.63</v>
      </c>
      <c r="J9315" s="70">
        <v>0</v>
      </c>
      <c r="K9315" s="71">
        <v>1.05</v>
      </c>
      <c r="L9315" s="70">
        <v>0</v>
      </c>
      <c r="M9315" s="71">
        <v>0.746</v>
      </c>
      <c r="N9315" s="72"/>
      <c r="O9315" s="73">
        <f>MIN(1,MAX(0,(1/(1+EXP(-(Assumptions!$B$5 + Assumptions!$B$6*$N9315))))*Assumptions!$B$3))</f>
        <v>3.9165722796764356E-2</v>
      </c>
      <c r="P9315" s="73">
        <f>VLOOKUP($F9315,Assumptions!$A$23:$B$27,2,FALSE)*Assumptions!$B$4</f>
        <v>0.2</v>
      </c>
      <c r="Q9315" s="74">
        <f t="shared" si="290"/>
        <v>1942.8362805036872</v>
      </c>
      <c r="R9315" s="75" t="str">
        <f>IF($O9315&lt;Assumptions!$B$17,"A",IF($O9315&lt;Assumptions!$B$18,"B",IF($O9315&lt;Assumptions!$B$19,"C",IF($O9315&lt;Assumptions!$B$20,"D","E"))))</f>
        <v>B</v>
      </c>
      <c r="S9315" s="75">
        <f t="shared" si="291"/>
        <v>0</v>
      </c>
    </row>
    <row r="9316" spans="1:19" ht="17.399999999999999" x14ac:dyDescent="0.3">
      <c r="A9316" s="39" t="s">
        <v>1376</v>
      </c>
      <c r="B9316" s="39" t="s">
        <v>29</v>
      </c>
      <c r="C9316" s="39" t="s">
        <v>135</v>
      </c>
      <c r="D9316" s="39" t="s">
        <v>22</v>
      </c>
      <c r="E9316" s="70" t="s">
        <v>46</v>
      </c>
      <c r="F9316" s="70" t="s">
        <v>24</v>
      </c>
      <c r="G9316" s="78">
        <v>44089</v>
      </c>
      <c r="H9316" s="78">
        <v>45870</v>
      </c>
      <c r="I9316" s="69">
        <v>240211.81</v>
      </c>
      <c r="J9316" s="70">
        <v>15</v>
      </c>
      <c r="K9316" s="71">
        <v>1.0169999999999999</v>
      </c>
      <c r="L9316" s="70">
        <v>0</v>
      </c>
      <c r="M9316" s="71">
        <v>0.746</v>
      </c>
      <c r="N9316" s="72"/>
      <c r="O9316" s="73">
        <f>MIN(1,MAX(0,(1/(1+EXP(-(Assumptions!$B$5 + Assumptions!$B$6*$N9316))))*Assumptions!$B$3))</f>
        <v>3.9165722796764356E-2</v>
      </c>
      <c r="P9316" s="73">
        <f>VLOOKUP($F9316,Assumptions!$A$23:$B$27,2,FALSE)*Assumptions!$B$4</f>
        <v>0.2</v>
      </c>
      <c r="Q9316" s="74">
        <f t="shared" si="290"/>
        <v>1881.6138325938057</v>
      </c>
      <c r="R9316" s="75" t="str">
        <f>IF($O9316&lt;Assumptions!$B$17,"A",IF($O9316&lt;Assumptions!$B$18,"B",IF($O9316&lt;Assumptions!$B$19,"C",IF($O9316&lt;Assumptions!$B$20,"D","E"))))</f>
        <v>B</v>
      </c>
      <c r="S9316" s="75">
        <f t="shared" si="291"/>
        <v>0</v>
      </c>
    </row>
    <row r="9317" spans="1:19" ht="17.399999999999999" x14ac:dyDescent="0.3">
      <c r="A9317" s="39" t="s">
        <v>1376</v>
      </c>
      <c r="B9317" s="39" t="s">
        <v>29</v>
      </c>
      <c r="C9317" s="39" t="s">
        <v>135</v>
      </c>
      <c r="D9317" s="39" t="s">
        <v>22</v>
      </c>
      <c r="E9317" s="70" t="s">
        <v>46</v>
      </c>
      <c r="F9317" s="70" t="s">
        <v>24</v>
      </c>
      <c r="G9317" s="78">
        <v>44089</v>
      </c>
      <c r="H9317" s="78">
        <v>45901</v>
      </c>
      <c r="I9317" s="69">
        <v>232371.32</v>
      </c>
      <c r="J9317" s="70">
        <v>0</v>
      </c>
      <c r="K9317" s="71">
        <v>1.123</v>
      </c>
      <c r="L9317" s="70">
        <v>0</v>
      </c>
      <c r="M9317" s="71">
        <v>0.746</v>
      </c>
      <c r="N9317" s="72"/>
      <c r="O9317" s="73">
        <f>MIN(1,MAX(0,(1/(1+EXP(-(Assumptions!$B$5 + Assumptions!$B$6*$N9317))))*Assumptions!$B$3))</f>
        <v>3.9165722796764356E-2</v>
      </c>
      <c r="P9317" s="73">
        <f>VLOOKUP($F9317,Assumptions!$A$23:$B$27,2,FALSE)*Assumptions!$B$4</f>
        <v>0.2</v>
      </c>
      <c r="Q9317" s="74">
        <f t="shared" si="290"/>
        <v>1820.1981410076453</v>
      </c>
      <c r="R9317" s="75" t="str">
        <f>IF($O9317&lt;Assumptions!$B$17,"A",IF($O9317&lt;Assumptions!$B$18,"B",IF($O9317&lt;Assumptions!$B$19,"C",IF($O9317&lt;Assumptions!$B$20,"D","E"))))</f>
        <v>B</v>
      </c>
      <c r="S9317" s="75">
        <f t="shared" si="291"/>
        <v>0</v>
      </c>
    </row>
    <row r="9318" spans="1:19" ht="17.399999999999999" x14ac:dyDescent="0.3">
      <c r="A9318" s="39" t="s">
        <v>1376</v>
      </c>
      <c r="B9318" s="39" t="s">
        <v>29</v>
      </c>
      <c r="C9318" s="39" t="s">
        <v>135</v>
      </c>
      <c r="D9318" s="39" t="s">
        <v>22</v>
      </c>
      <c r="E9318" s="70" t="s">
        <v>46</v>
      </c>
      <c r="F9318" s="70" t="s">
        <v>24</v>
      </c>
      <c r="G9318" s="78">
        <v>44089</v>
      </c>
      <c r="H9318" s="78">
        <v>45931</v>
      </c>
      <c r="I9318" s="69">
        <v>225751.52</v>
      </c>
      <c r="J9318" s="70">
        <v>0</v>
      </c>
      <c r="K9318" s="71">
        <v>0.96299999999999997</v>
      </c>
      <c r="L9318" s="70">
        <v>0</v>
      </c>
      <c r="M9318" s="71">
        <v>0.746</v>
      </c>
      <c r="N9318" s="72"/>
      <c r="O9318" s="73">
        <f>MIN(1,MAX(0,(1/(1+EXP(-(Assumptions!$B$5 + Assumptions!$B$6*$N9318))))*Assumptions!$B$3))</f>
        <v>3.9165722796764356E-2</v>
      </c>
      <c r="P9318" s="73">
        <f>VLOOKUP($F9318,Assumptions!$A$23:$B$27,2,FALSE)*Assumptions!$B$4</f>
        <v>0.2</v>
      </c>
      <c r="Q9318" s="74">
        <f t="shared" si="290"/>
        <v>1768.3442906536411</v>
      </c>
      <c r="R9318" s="75" t="str">
        <f>IF($O9318&lt;Assumptions!$B$17,"A",IF($O9318&lt;Assumptions!$B$18,"B",IF($O9318&lt;Assumptions!$B$19,"C",IF($O9318&lt;Assumptions!$B$20,"D","E"))))</f>
        <v>B</v>
      </c>
      <c r="S9318" s="75">
        <f t="shared" si="291"/>
        <v>0</v>
      </c>
    </row>
    <row r="9319" spans="1:19" ht="17.399999999999999" x14ac:dyDescent="0.3">
      <c r="A9319" s="39" t="s">
        <v>1376</v>
      </c>
      <c r="B9319" s="39" t="s">
        <v>29</v>
      </c>
      <c r="C9319" s="39" t="s">
        <v>135</v>
      </c>
      <c r="D9319" s="39" t="s">
        <v>22</v>
      </c>
      <c r="E9319" s="70" t="s">
        <v>46</v>
      </c>
      <c r="F9319" s="70" t="s">
        <v>24</v>
      </c>
      <c r="G9319" s="78">
        <v>44089</v>
      </c>
      <c r="H9319" s="78">
        <v>45962</v>
      </c>
      <c r="I9319" s="69">
        <v>219038.78</v>
      </c>
      <c r="J9319" s="70">
        <v>15</v>
      </c>
      <c r="K9319" s="71">
        <v>1.002</v>
      </c>
      <c r="L9319" s="70">
        <v>0</v>
      </c>
      <c r="M9319" s="71">
        <v>0.746</v>
      </c>
      <c r="N9319" s="72"/>
      <c r="O9319" s="73">
        <f>MIN(1,MAX(0,(1/(1+EXP(-(Assumptions!$B$5 + Assumptions!$B$6*$N9319))))*Assumptions!$B$3))</f>
        <v>3.9165722796764356E-2</v>
      </c>
      <c r="P9319" s="73">
        <f>VLOOKUP($F9319,Assumptions!$A$23:$B$27,2,FALSE)*Assumptions!$B$4</f>
        <v>0.2</v>
      </c>
      <c r="Q9319" s="74">
        <f t="shared" si="290"/>
        <v>1715.7624278442906</v>
      </c>
      <c r="R9319" s="75" t="str">
        <f>IF($O9319&lt;Assumptions!$B$17,"A",IF($O9319&lt;Assumptions!$B$18,"B",IF($O9319&lt;Assumptions!$B$19,"C",IF($O9319&lt;Assumptions!$B$20,"D","E"))))</f>
        <v>B</v>
      </c>
      <c r="S9319" s="75">
        <f t="shared" si="291"/>
        <v>0</v>
      </c>
    </row>
    <row r="9320" spans="1:19" ht="17.399999999999999" x14ac:dyDescent="0.3">
      <c r="A9320" s="39" t="s">
        <v>1376</v>
      </c>
      <c r="B9320" s="39" t="s">
        <v>29</v>
      </c>
      <c r="C9320" s="39" t="s">
        <v>135</v>
      </c>
      <c r="D9320" s="39" t="s">
        <v>22</v>
      </c>
      <c r="E9320" s="70" t="s">
        <v>46</v>
      </c>
      <c r="F9320" s="70" t="s">
        <v>24</v>
      </c>
      <c r="G9320" s="78">
        <v>44089</v>
      </c>
      <c r="H9320" s="78">
        <v>45992</v>
      </c>
      <c r="I9320" s="69">
        <v>212496.53</v>
      </c>
      <c r="J9320" s="70">
        <v>0</v>
      </c>
      <c r="K9320" s="71">
        <v>0.95699999999999996</v>
      </c>
      <c r="L9320" s="70">
        <v>0</v>
      </c>
      <c r="M9320" s="71">
        <v>0.746</v>
      </c>
      <c r="N9320" s="72"/>
      <c r="O9320" s="73">
        <f>MIN(1,MAX(0,(1/(1+EXP(-(Assumptions!$B$5 + Assumptions!$B$6*$N9320))))*Assumptions!$B$3))</f>
        <v>3.9165722796764356E-2</v>
      </c>
      <c r="P9320" s="73">
        <f>VLOOKUP($F9320,Assumptions!$A$23:$B$27,2,FALSE)*Assumptions!$B$4</f>
        <v>0.2</v>
      </c>
      <c r="Q9320" s="74">
        <f t="shared" si="290"/>
        <v>1664.5160378508642</v>
      </c>
      <c r="R9320" s="75" t="str">
        <f>IF($O9320&lt;Assumptions!$B$17,"A",IF($O9320&lt;Assumptions!$B$18,"B",IF($O9320&lt;Assumptions!$B$19,"C",IF($O9320&lt;Assumptions!$B$20,"D","E"))))</f>
        <v>B</v>
      </c>
      <c r="S9320" s="75">
        <f t="shared" si="291"/>
        <v>0</v>
      </c>
    </row>
    <row r="9321" spans="1:19" ht="17.399999999999999" x14ac:dyDescent="0.3">
      <c r="A9321" s="39" t="s">
        <v>1377</v>
      </c>
      <c r="B9321" s="39" t="s">
        <v>89</v>
      </c>
      <c r="C9321" s="39" t="s">
        <v>135</v>
      </c>
      <c r="D9321" s="39" t="s">
        <v>45</v>
      </c>
      <c r="E9321" s="70" t="s">
        <v>43</v>
      </c>
      <c r="F9321" s="70" t="s">
        <v>40</v>
      </c>
      <c r="G9321" s="78">
        <v>43784</v>
      </c>
      <c r="H9321" s="78">
        <v>45658</v>
      </c>
      <c r="I9321" s="69">
        <v>1364790.91</v>
      </c>
      <c r="J9321" s="70">
        <v>15</v>
      </c>
      <c r="K9321" s="71">
        <v>1.0680000000000001</v>
      </c>
      <c r="L9321" s="70">
        <v>0</v>
      </c>
      <c r="M9321" s="71">
        <v>1.1379999999999999</v>
      </c>
      <c r="N9321" s="72"/>
      <c r="O9321" s="73">
        <f>MIN(1,MAX(0,(1/(1+EXP(-(Assumptions!$B$5 + Assumptions!$B$6*$N9321))))*Assumptions!$B$3))</f>
        <v>3.9165722796764356E-2</v>
      </c>
      <c r="P9321" s="73">
        <f>VLOOKUP($F9321,Assumptions!$A$23:$B$27,2,FALSE)*Assumptions!$B$4</f>
        <v>0.7</v>
      </c>
      <c r="Q9321" s="74">
        <f t="shared" si="290"/>
        <v>37417.115719622634</v>
      </c>
      <c r="R9321" s="75" t="str">
        <f>IF($O9321&lt;Assumptions!$B$17,"A",IF($O9321&lt;Assumptions!$B$18,"B",IF($O9321&lt;Assumptions!$B$19,"C",IF($O9321&lt;Assumptions!$B$20,"D","E"))))</f>
        <v>B</v>
      </c>
      <c r="S9321" s="75">
        <f t="shared" si="291"/>
        <v>0</v>
      </c>
    </row>
    <row r="9322" spans="1:19" ht="17.399999999999999" x14ac:dyDescent="0.3">
      <c r="A9322" s="39" t="s">
        <v>1377</v>
      </c>
      <c r="B9322" s="39" t="s">
        <v>89</v>
      </c>
      <c r="C9322" s="39" t="s">
        <v>135</v>
      </c>
      <c r="D9322" s="39" t="s">
        <v>45</v>
      </c>
      <c r="E9322" s="70" t="s">
        <v>43</v>
      </c>
      <c r="F9322" s="70" t="s">
        <v>40</v>
      </c>
      <c r="G9322" s="78">
        <v>43784</v>
      </c>
      <c r="H9322" s="78">
        <v>45689</v>
      </c>
      <c r="I9322" s="69">
        <v>1325652.2</v>
      </c>
      <c r="J9322" s="70">
        <v>95</v>
      </c>
      <c r="K9322" s="71">
        <v>0.315</v>
      </c>
      <c r="L9322" s="70">
        <v>0</v>
      </c>
      <c r="M9322" s="71">
        <v>1.1379999999999999</v>
      </c>
      <c r="N9322" s="72"/>
      <c r="O9322" s="73">
        <f>MIN(1,MAX(0,(1/(1+EXP(-(Assumptions!$B$5 + Assumptions!$B$6*$N9322))))*Assumptions!$B$3))</f>
        <v>3.9165722796764356E-2</v>
      </c>
      <c r="P9322" s="73">
        <f>VLOOKUP($F9322,Assumptions!$A$23:$B$27,2,FALSE)*Assumptions!$B$4</f>
        <v>0.7</v>
      </c>
      <c r="Q9322" s="74">
        <f t="shared" si="290"/>
        <v>36344.088613084568</v>
      </c>
      <c r="R9322" s="75" t="str">
        <f>IF($O9322&lt;Assumptions!$B$17,"A",IF($O9322&lt;Assumptions!$B$18,"B",IF($O9322&lt;Assumptions!$B$19,"C",IF($O9322&lt;Assumptions!$B$20,"D","E"))))</f>
        <v>B</v>
      </c>
      <c r="S9322" s="75">
        <f t="shared" si="291"/>
        <v>0</v>
      </c>
    </row>
    <row r="9323" spans="1:19" ht="17.399999999999999" x14ac:dyDescent="0.3">
      <c r="A9323" s="39" t="s">
        <v>1377</v>
      </c>
      <c r="B9323" s="39" t="s">
        <v>89</v>
      </c>
      <c r="C9323" s="39" t="s">
        <v>135</v>
      </c>
      <c r="D9323" s="39" t="s">
        <v>45</v>
      </c>
      <c r="E9323" s="70" t="s">
        <v>43</v>
      </c>
      <c r="F9323" s="70" t="s">
        <v>40</v>
      </c>
      <c r="G9323" s="78">
        <v>43784</v>
      </c>
      <c r="H9323" s="78">
        <v>45717</v>
      </c>
      <c r="I9323" s="69">
        <v>1288311.58</v>
      </c>
      <c r="J9323" s="70">
        <v>35</v>
      </c>
      <c r="K9323" s="71">
        <v>0.84499999999999997</v>
      </c>
      <c r="L9323" s="70">
        <v>0</v>
      </c>
      <c r="M9323" s="71">
        <v>1.1379999999999999</v>
      </c>
      <c r="N9323" s="72"/>
      <c r="O9323" s="73">
        <f>MIN(1,MAX(0,(1/(1+EXP(-(Assumptions!$B$5 + Assumptions!$B$6*$N9323))))*Assumptions!$B$3))</f>
        <v>3.9165722796764356E-2</v>
      </c>
      <c r="P9323" s="73">
        <f>VLOOKUP($F9323,Assumptions!$A$23:$B$27,2,FALSE)*Assumptions!$B$4</f>
        <v>0.7</v>
      </c>
      <c r="Q9323" s="74">
        <f t="shared" si="290"/>
        <v>35320.357952699051</v>
      </c>
      <c r="R9323" s="75" t="str">
        <f>IF($O9323&lt;Assumptions!$B$17,"A",IF($O9323&lt;Assumptions!$B$18,"B",IF($O9323&lt;Assumptions!$B$19,"C",IF($O9323&lt;Assumptions!$B$20,"D","E"))))</f>
        <v>B</v>
      </c>
      <c r="S9323" s="75">
        <f t="shared" si="291"/>
        <v>0</v>
      </c>
    </row>
    <row r="9324" spans="1:19" ht="17.399999999999999" x14ac:dyDescent="0.3">
      <c r="A9324" s="39" t="s">
        <v>1377</v>
      </c>
      <c r="B9324" s="39" t="s">
        <v>89</v>
      </c>
      <c r="C9324" s="39" t="s">
        <v>135</v>
      </c>
      <c r="D9324" s="39" t="s">
        <v>45</v>
      </c>
      <c r="E9324" s="70" t="s">
        <v>43</v>
      </c>
      <c r="F9324" s="70" t="s">
        <v>40</v>
      </c>
      <c r="G9324" s="78">
        <v>43784</v>
      </c>
      <c r="H9324" s="78">
        <v>45748</v>
      </c>
      <c r="I9324" s="69">
        <v>1253214.94</v>
      </c>
      <c r="J9324" s="70">
        <v>0</v>
      </c>
      <c r="K9324" s="71">
        <v>0.997</v>
      </c>
      <c r="L9324" s="70">
        <v>0</v>
      </c>
      <c r="M9324" s="71">
        <v>1.1379999999999999</v>
      </c>
      <c r="N9324" s="72"/>
      <c r="O9324" s="73">
        <f>MIN(1,MAX(0,(1/(1+EXP(-(Assumptions!$B$5 + Assumptions!$B$6*$N9324))))*Assumptions!$B$3))</f>
        <v>3.9165722796764356E-2</v>
      </c>
      <c r="P9324" s="73">
        <f>VLOOKUP($F9324,Assumptions!$A$23:$B$27,2,FALSE)*Assumptions!$B$4</f>
        <v>0.7</v>
      </c>
      <c r="Q9324" s="74">
        <f t="shared" si="290"/>
        <v>34358.14826136257</v>
      </c>
      <c r="R9324" s="75" t="str">
        <f>IF($O9324&lt;Assumptions!$B$17,"A",IF($O9324&lt;Assumptions!$B$18,"B",IF($O9324&lt;Assumptions!$B$19,"C",IF($O9324&lt;Assumptions!$B$20,"D","E"))))</f>
        <v>B</v>
      </c>
      <c r="S9324" s="75">
        <f t="shared" si="291"/>
        <v>0</v>
      </c>
    </row>
    <row r="9325" spans="1:19" ht="17.399999999999999" x14ac:dyDescent="0.3">
      <c r="A9325" s="39" t="s">
        <v>1377</v>
      </c>
      <c r="B9325" s="39" t="s">
        <v>89</v>
      </c>
      <c r="C9325" s="39" t="s">
        <v>135</v>
      </c>
      <c r="D9325" s="39" t="s">
        <v>45</v>
      </c>
      <c r="E9325" s="70" t="s">
        <v>43</v>
      </c>
      <c r="F9325" s="70" t="s">
        <v>40</v>
      </c>
      <c r="G9325" s="78">
        <v>43784</v>
      </c>
      <c r="H9325" s="78">
        <v>45778</v>
      </c>
      <c r="I9325" s="69">
        <v>1215309.76</v>
      </c>
      <c r="J9325" s="70">
        <v>0</v>
      </c>
      <c r="K9325" s="71">
        <v>1.0720000000000001</v>
      </c>
      <c r="L9325" s="70">
        <v>0</v>
      </c>
      <c r="M9325" s="71">
        <v>1.1379999999999999</v>
      </c>
      <c r="N9325" s="72"/>
      <c r="O9325" s="73">
        <f>MIN(1,MAX(0,(1/(1+EXP(-(Assumptions!$B$5 + Assumptions!$B$6*$N9325))))*Assumptions!$B$3))</f>
        <v>3.9165722796764356E-2</v>
      </c>
      <c r="P9325" s="73">
        <f>VLOOKUP($F9325,Assumptions!$A$23:$B$27,2,FALSE)*Assumptions!$B$4</f>
        <v>0.7</v>
      </c>
      <c r="Q9325" s="74">
        <f t="shared" si="290"/>
        <v>33318.939620653553</v>
      </c>
      <c r="R9325" s="75" t="str">
        <f>IF($O9325&lt;Assumptions!$B$17,"A",IF($O9325&lt;Assumptions!$B$18,"B",IF($O9325&lt;Assumptions!$B$19,"C",IF($O9325&lt;Assumptions!$B$20,"D","E"))))</f>
        <v>B</v>
      </c>
      <c r="S9325" s="75">
        <f t="shared" si="291"/>
        <v>0</v>
      </c>
    </row>
    <row r="9326" spans="1:19" ht="17.399999999999999" x14ac:dyDescent="0.3">
      <c r="A9326" s="39" t="s">
        <v>1377</v>
      </c>
      <c r="B9326" s="39" t="s">
        <v>89</v>
      </c>
      <c r="C9326" s="39" t="s">
        <v>135</v>
      </c>
      <c r="D9326" s="39" t="s">
        <v>45</v>
      </c>
      <c r="E9326" s="70" t="s">
        <v>43</v>
      </c>
      <c r="F9326" s="70" t="s">
        <v>40</v>
      </c>
      <c r="G9326" s="78">
        <v>43784</v>
      </c>
      <c r="H9326" s="78">
        <v>45809</v>
      </c>
      <c r="I9326" s="69">
        <v>1181302.29</v>
      </c>
      <c r="J9326" s="70">
        <v>35</v>
      </c>
      <c r="K9326" s="71">
        <v>0.625</v>
      </c>
      <c r="L9326" s="70">
        <v>0</v>
      </c>
      <c r="M9326" s="71">
        <v>1.1379999999999999</v>
      </c>
      <c r="N9326" s="72"/>
      <c r="O9326" s="73">
        <f>MIN(1,MAX(0,(1/(1+EXP(-(Assumptions!$B$5 + Assumptions!$B$6*$N9326))))*Assumptions!$B$3))</f>
        <v>3.9165722796764356E-2</v>
      </c>
      <c r="P9326" s="73">
        <f>VLOOKUP($F9326,Assumptions!$A$23:$B$27,2,FALSE)*Assumptions!$B$4</f>
        <v>0.7</v>
      </c>
      <c r="Q9326" s="74">
        <f t="shared" si="290"/>
        <v>32386.590620526058</v>
      </c>
      <c r="R9326" s="75" t="str">
        <f>IF($O9326&lt;Assumptions!$B$17,"A",IF($O9326&lt;Assumptions!$B$18,"B",IF($O9326&lt;Assumptions!$B$19,"C",IF($O9326&lt;Assumptions!$B$20,"D","E"))))</f>
        <v>B</v>
      </c>
      <c r="S9326" s="75">
        <f t="shared" si="291"/>
        <v>0</v>
      </c>
    </row>
    <row r="9327" spans="1:19" ht="17.399999999999999" x14ac:dyDescent="0.3">
      <c r="A9327" s="39" t="s">
        <v>1377</v>
      </c>
      <c r="B9327" s="39" t="s">
        <v>89</v>
      </c>
      <c r="C9327" s="39" t="s">
        <v>135</v>
      </c>
      <c r="D9327" s="39" t="s">
        <v>45</v>
      </c>
      <c r="E9327" s="70" t="s">
        <v>43</v>
      </c>
      <c r="F9327" s="70" t="s">
        <v>40</v>
      </c>
      <c r="G9327" s="78">
        <v>43784</v>
      </c>
      <c r="H9327" s="78">
        <v>45839</v>
      </c>
      <c r="I9327" s="69">
        <v>1150506.1000000001</v>
      </c>
      <c r="J9327" s="70">
        <v>0</v>
      </c>
      <c r="K9327" s="71">
        <v>1.141</v>
      </c>
      <c r="L9327" s="70">
        <v>0</v>
      </c>
      <c r="M9327" s="71">
        <v>1.1379999999999999</v>
      </c>
      <c r="N9327" s="72"/>
      <c r="O9327" s="73">
        <f>MIN(1,MAX(0,(1/(1+EXP(-(Assumptions!$B$5 + Assumptions!$B$6*$N9327))))*Assumptions!$B$3))</f>
        <v>3.9165722796764356E-2</v>
      </c>
      <c r="P9327" s="73">
        <f>VLOOKUP($F9327,Assumptions!$A$23:$B$27,2,FALSE)*Assumptions!$B$4</f>
        <v>0.7</v>
      </c>
      <c r="Q9327" s="74">
        <f t="shared" si="290"/>
        <v>31542.282092010519</v>
      </c>
      <c r="R9327" s="75" t="str">
        <f>IF($O9327&lt;Assumptions!$B$17,"A",IF($O9327&lt;Assumptions!$B$18,"B",IF($O9327&lt;Assumptions!$B$19,"C",IF($O9327&lt;Assumptions!$B$20,"D","E"))))</f>
        <v>B</v>
      </c>
      <c r="S9327" s="75">
        <f t="shared" si="291"/>
        <v>0</v>
      </c>
    </row>
    <row r="9328" spans="1:19" ht="17.399999999999999" x14ac:dyDescent="0.3">
      <c r="A9328" s="39" t="s">
        <v>1377</v>
      </c>
      <c r="B9328" s="39" t="s">
        <v>89</v>
      </c>
      <c r="C9328" s="39" t="s">
        <v>135</v>
      </c>
      <c r="D9328" s="39" t="s">
        <v>45</v>
      </c>
      <c r="E9328" s="70" t="s">
        <v>43</v>
      </c>
      <c r="F9328" s="70" t="s">
        <v>40</v>
      </c>
      <c r="G9328" s="78">
        <v>43784</v>
      </c>
      <c r="H9328" s="78">
        <v>45870</v>
      </c>
      <c r="I9328" s="69">
        <v>1118893.07</v>
      </c>
      <c r="J9328" s="70">
        <v>35</v>
      </c>
      <c r="K9328" s="71">
        <v>0.70099999999999996</v>
      </c>
      <c r="L9328" s="70">
        <v>0</v>
      </c>
      <c r="M9328" s="71">
        <v>1.1379999999999999</v>
      </c>
      <c r="N9328" s="72"/>
      <c r="O9328" s="73">
        <f>MIN(1,MAX(0,(1/(1+EXP(-(Assumptions!$B$5 + Assumptions!$B$6*$N9328))))*Assumptions!$B$3))</f>
        <v>3.9165722796764356E-2</v>
      </c>
      <c r="P9328" s="73">
        <f>VLOOKUP($F9328,Assumptions!$A$23:$B$27,2,FALSE)*Assumptions!$B$4</f>
        <v>0.7</v>
      </c>
      <c r="Q9328" s="74">
        <f t="shared" si="290"/>
        <v>30675.579073188463</v>
      </c>
      <c r="R9328" s="75" t="str">
        <f>IF($O9328&lt;Assumptions!$B$17,"A",IF($O9328&lt;Assumptions!$B$18,"B",IF($O9328&lt;Assumptions!$B$19,"C",IF($O9328&lt;Assumptions!$B$20,"D","E"))))</f>
        <v>B</v>
      </c>
      <c r="S9328" s="75">
        <f t="shared" si="291"/>
        <v>0</v>
      </c>
    </row>
    <row r="9329" spans="1:19" ht="17.399999999999999" x14ac:dyDescent="0.3">
      <c r="A9329" s="39" t="s">
        <v>1377</v>
      </c>
      <c r="B9329" s="39" t="s">
        <v>89</v>
      </c>
      <c r="C9329" s="39" t="s">
        <v>135</v>
      </c>
      <c r="D9329" s="39" t="s">
        <v>45</v>
      </c>
      <c r="E9329" s="70" t="s">
        <v>43</v>
      </c>
      <c r="F9329" s="70" t="s">
        <v>40</v>
      </c>
      <c r="G9329" s="78">
        <v>43784</v>
      </c>
      <c r="H9329" s="78">
        <v>45901</v>
      </c>
      <c r="I9329" s="69">
        <v>1087834.03</v>
      </c>
      <c r="J9329" s="70">
        <v>15</v>
      </c>
      <c r="K9329" s="71">
        <v>1.087</v>
      </c>
      <c r="L9329" s="70">
        <v>0</v>
      </c>
      <c r="M9329" s="71">
        <v>1.1379999999999999</v>
      </c>
      <c r="N9329" s="72"/>
      <c r="O9329" s="73">
        <f>MIN(1,MAX(0,(1/(1+EXP(-(Assumptions!$B$5 + Assumptions!$B$6*$N9329))))*Assumptions!$B$3))</f>
        <v>3.9165722796764356E-2</v>
      </c>
      <c r="P9329" s="73">
        <f>VLOOKUP($F9329,Assumptions!$A$23:$B$27,2,FALSE)*Assumptions!$B$4</f>
        <v>0.7</v>
      </c>
      <c r="Q9329" s="74">
        <f t="shared" si="290"/>
        <v>29824.064247506929</v>
      </c>
      <c r="R9329" s="75" t="str">
        <f>IF($O9329&lt;Assumptions!$B$17,"A",IF($O9329&lt;Assumptions!$B$18,"B",IF($O9329&lt;Assumptions!$B$19,"C",IF($O9329&lt;Assumptions!$B$20,"D","E"))))</f>
        <v>B</v>
      </c>
      <c r="S9329" s="75">
        <f t="shared" si="291"/>
        <v>0</v>
      </c>
    </row>
    <row r="9330" spans="1:19" ht="17.399999999999999" x14ac:dyDescent="0.3">
      <c r="A9330" s="39" t="s">
        <v>1377</v>
      </c>
      <c r="B9330" s="39" t="s">
        <v>89</v>
      </c>
      <c r="C9330" s="39" t="s">
        <v>135</v>
      </c>
      <c r="D9330" s="39" t="s">
        <v>45</v>
      </c>
      <c r="E9330" s="70" t="s">
        <v>43</v>
      </c>
      <c r="F9330" s="70" t="s">
        <v>40</v>
      </c>
      <c r="G9330" s="78">
        <v>43784</v>
      </c>
      <c r="H9330" s="78">
        <v>45931</v>
      </c>
      <c r="I9330" s="69">
        <v>1055382.17</v>
      </c>
      <c r="J9330" s="70">
        <v>15</v>
      </c>
      <c r="K9330" s="71">
        <v>0.97799999999999998</v>
      </c>
      <c r="L9330" s="70">
        <v>0</v>
      </c>
      <c r="M9330" s="71">
        <v>1.1379999999999999</v>
      </c>
      <c r="N9330" s="72"/>
      <c r="O9330" s="73">
        <f>MIN(1,MAX(0,(1/(1+EXP(-(Assumptions!$B$5 + Assumptions!$B$6*$N9330))))*Assumptions!$B$3))</f>
        <v>3.9165722796764356E-2</v>
      </c>
      <c r="P9330" s="73">
        <f>VLOOKUP($F9330,Assumptions!$A$23:$B$27,2,FALSE)*Assumptions!$B$4</f>
        <v>0.7</v>
      </c>
      <c r="Q9330" s="74">
        <f t="shared" si="290"/>
        <v>28934.363860407339</v>
      </c>
      <c r="R9330" s="75" t="str">
        <f>IF($O9330&lt;Assumptions!$B$17,"A",IF($O9330&lt;Assumptions!$B$18,"B",IF($O9330&lt;Assumptions!$B$19,"C",IF($O9330&lt;Assumptions!$B$20,"D","E"))))</f>
        <v>B</v>
      </c>
      <c r="S9330" s="75">
        <f t="shared" si="291"/>
        <v>0</v>
      </c>
    </row>
    <row r="9331" spans="1:19" ht="17.399999999999999" x14ac:dyDescent="0.3">
      <c r="A9331" s="39" t="s">
        <v>1377</v>
      </c>
      <c r="B9331" s="39" t="s">
        <v>89</v>
      </c>
      <c r="C9331" s="39" t="s">
        <v>135</v>
      </c>
      <c r="D9331" s="39" t="s">
        <v>45</v>
      </c>
      <c r="E9331" s="70" t="s">
        <v>43</v>
      </c>
      <c r="F9331" s="70" t="s">
        <v>40</v>
      </c>
      <c r="G9331" s="78">
        <v>43784</v>
      </c>
      <c r="H9331" s="78">
        <v>45962</v>
      </c>
      <c r="I9331" s="69">
        <v>1025518.12</v>
      </c>
      <c r="J9331" s="70">
        <v>0</v>
      </c>
      <c r="K9331" s="71">
        <v>1.0109999999999999</v>
      </c>
      <c r="L9331" s="70">
        <v>0</v>
      </c>
      <c r="M9331" s="71">
        <v>1.1379999999999999</v>
      </c>
      <c r="N9331" s="72"/>
      <c r="O9331" s="73">
        <f>MIN(1,MAX(0,(1/(1+EXP(-(Assumptions!$B$5 + Assumptions!$B$6*$N9331))))*Assumptions!$B$3))</f>
        <v>3.9165722796764356E-2</v>
      </c>
      <c r="P9331" s="73">
        <f>VLOOKUP($F9331,Assumptions!$A$23:$B$27,2,FALSE)*Assumptions!$B$4</f>
        <v>0.7</v>
      </c>
      <c r="Q9331" s="74">
        <f t="shared" si="290"/>
        <v>28115.610887685245</v>
      </c>
      <c r="R9331" s="75" t="str">
        <f>IF($O9331&lt;Assumptions!$B$17,"A",IF($O9331&lt;Assumptions!$B$18,"B",IF($O9331&lt;Assumptions!$B$19,"C",IF($O9331&lt;Assumptions!$B$20,"D","E"))))</f>
        <v>B</v>
      </c>
      <c r="S9331" s="75">
        <f t="shared" si="291"/>
        <v>0</v>
      </c>
    </row>
    <row r="9332" spans="1:19" ht="17.399999999999999" x14ac:dyDescent="0.3">
      <c r="A9332" s="39" t="s">
        <v>1377</v>
      </c>
      <c r="B9332" s="39" t="s">
        <v>89</v>
      </c>
      <c r="C9332" s="39" t="s">
        <v>135</v>
      </c>
      <c r="D9332" s="39" t="s">
        <v>45</v>
      </c>
      <c r="E9332" s="70" t="s">
        <v>43</v>
      </c>
      <c r="F9332" s="70" t="s">
        <v>40</v>
      </c>
      <c r="G9332" s="78">
        <v>43784</v>
      </c>
      <c r="H9332" s="78">
        <v>45992</v>
      </c>
      <c r="I9332" s="69">
        <v>998236.55</v>
      </c>
      <c r="J9332" s="70">
        <v>15</v>
      </c>
      <c r="K9332" s="71">
        <v>1.091</v>
      </c>
      <c r="L9332" s="70">
        <v>0</v>
      </c>
      <c r="M9332" s="71">
        <v>1.1379999999999999</v>
      </c>
      <c r="N9332" s="72"/>
      <c r="O9332" s="73">
        <f>MIN(1,MAX(0,(1/(1+EXP(-(Assumptions!$B$5 + Assumptions!$B$6*$N9332))))*Assumptions!$B$3))</f>
        <v>3.9165722796764356E-2</v>
      </c>
      <c r="P9332" s="73">
        <f>VLOOKUP($F9332,Assumptions!$A$23:$B$27,2,FALSE)*Assumptions!$B$4</f>
        <v>0.7</v>
      </c>
      <c r="Q9332" s="74">
        <f t="shared" si="290"/>
        <v>27367.659202028881</v>
      </c>
      <c r="R9332" s="75" t="str">
        <f>IF($O9332&lt;Assumptions!$B$17,"A",IF($O9332&lt;Assumptions!$B$18,"B",IF($O9332&lt;Assumptions!$B$19,"C",IF($O9332&lt;Assumptions!$B$20,"D","E"))))</f>
        <v>B</v>
      </c>
      <c r="S9332" s="75">
        <f t="shared" si="291"/>
        <v>0</v>
      </c>
    </row>
    <row r="9333" spans="1:19" ht="17.399999999999999" x14ac:dyDescent="0.3">
      <c r="A9333" s="39" t="s">
        <v>1378</v>
      </c>
      <c r="B9333" s="39" t="s">
        <v>62</v>
      </c>
      <c r="C9333" s="39" t="s">
        <v>135</v>
      </c>
      <c r="D9333" s="39" t="s">
        <v>34</v>
      </c>
      <c r="E9333" s="70" t="s">
        <v>49</v>
      </c>
      <c r="F9333" s="70" t="s">
        <v>28</v>
      </c>
      <c r="G9333" s="78">
        <v>43932</v>
      </c>
      <c r="H9333" s="78">
        <v>45658</v>
      </c>
      <c r="I9333" s="69">
        <v>1444977.41</v>
      </c>
      <c r="J9333" s="70">
        <v>0</v>
      </c>
      <c r="K9333" s="71">
        <v>1.034</v>
      </c>
      <c r="L9333" s="70">
        <v>0</v>
      </c>
      <c r="M9333" s="71">
        <v>0.92900000000000005</v>
      </c>
      <c r="N9333" s="72"/>
      <c r="O9333" s="73">
        <f>MIN(1,MAX(0,(1/(1+EXP(-(Assumptions!$B$5 + Assumptions!$B$6*$N9333))))*Assumptions!$B$3))</f>
        <v>3.9165722796764356E-2</v>
      </c>
      <c r="P9333" s="73">
        <f>VLOOKUP($F9333,Assumptions!$A$23:$B$27,2,FALSE)*Assumptions!$B$4</f>
        <v>0.35</v>
      </c>
      <c r="Q9333" s="74">
        <f t="shared" si="290"/>
        <v>19807.754640676278</v>
      </c>
      <c r="R9333" s="75" t="str">
        <f>IF($O9333&lt;Assumptions!$B$17,"A",IF($O9333&lt;Assumptions!$B$18,"B",IF($O9333&lt;Assumptions!$B$19,"C",IF($O9333&lt;Assumptions!$B$20,"D","E"))))</f>
        <v>B</v>
      </c>
      <c r="S9333" s="75">
        <f t="shared" si="291"/>
        <v>0</v>
      </c>
    </row>
    <row r="9334" spans="1:19" ht="17.399999999999999" x14ac:dyDescent="0.3">
      <c r="A9334" s="39" t="s">
        <v>1378</v>
      </c>
      <c r="B9334" s="39" t="s">
        <v>62</v>
      </c>
      <c r="C9334" s="39" t="s">
        <v>135</v>
      </c>
      <c r="D9334" s="39" t="s">
        <v>34</v>
      </c>
      <c r="E9334" s="70" t="s">
        <v>49</v>
      </c>
      <c r="F9334" s="70" t="s">
        <v>28</v>
      </c>
      <c r="G9334" s="78">
        <v>43932</v>
      </c>
      <c r="H9334" s="78">
        <v>45689</v>
      </c>
      <c r="I9334" s="69">
        <v>1404871.18</v>
      </c>
      <c r="J9334" s="70">
        <v>0</v>
      </c>
      <c r="K9334" s="71">
        <v>0.97</v>
      </c>
      <c r="L9334" s="70">
        <v>0</v>
      </c>
      <c r="M9334" s="71">
        <v>0.92900000000000005</v>
      </c>
      <c r="N9334" s="72"/>
      <c r="O9334" s="73">
        <f>MIN(1,MAX(0,(1/(1+EXP(-(Assumptions!$B$5 + Assumptions!$B$6*$N9334))))*Assumptions!$B$3))</f>
        <v>3.9165722796764356E-2</v>
      </c>
      <c r="P9334" s="73">
        <f>VLOOKUP($F9334,Assumptions!$A$23:$B$27,2,FALSE)*Assumptions!$B$4</f>
        <v>0.35</v>
      </c>
      <c r="Q9334" s="74">
        <f t="shared" si="290"/>
        <v>19257.978320365135</v>
      </c>
      <c r="R9334" s="75" t="str">
        <f>IF($O9334&lt;Assumptions!$B$17,"A",IF($O9334&lt;Assumptions!$B$18,"B",IF($O9334&lt;Assumptions!$B$19,"C",IF($O9334&lt;Assumptions!$B$20,"D","E"))))</f>
        <v>B</v>
      </c>
      <c r="S9334" s="75">
        <f t="shared" si="291"/>
        <v>0</v>
      </c>
    </row>
    <row r="9335" spans="1:19" ht="17.399999999999999" x14ac:dyDescent="0.3">
      <c r="A9335" s="39" t="s">
        <v>1378</v>
      </c>
      <c r="B9335" s="39" t="s">
        <v>62</v>
      </c>
      <c r="C9335" s="39" t="s">
        <v>135</v>
      </c>
      <c r="D9335" s="39" t="s">
        <v>34</v>
      </c>
      <c r="E9335" s="70" t="s">
        <v>49</v>
      </c>
      <c r="F9335" s="70" t="s">
        <v>28</v>
      </c>
      <c r="G9335" s="78">
        <v>43932</v>
      </c>
      <c r="H9335" s="78">
        <v>45717</v>
      </c>
      <c r="I9335" s="69">
        <v>1367396.85</v>
      </c>
      <c r="J9335" s="70">
        <v>0</v>
      </c>
      <c r="K9335" s="71">
        <v>1.0069999999999999</v>
      </c>
      <c r="L9335" s="70">
        <v>0</v>
      </c>
      <c r="M9335" s="71">
        <v>0.92900000000000005</v>
      </c>
      <c r="N9335" s="72"/>
      <c r="O9335" s="73">
        <f>MIN(1,MAX(0,(1/(1+EXP(-(Assumptions!$B$5 + Assumptions!$B$6*$N9335))))*Assumptions!$B$3))</f>
        <v>3.9165722796764356E-2</v>
      </c>
      <c r="P9335" s="73">
        <f>VLOOKUP($F9335,Assumptions!$A$23:$B$27,2,FALSE)*Assumptions!$B$4</f>
        <v>0.35</v>
      </c>
      <c r="Q9335" s="74">
        <f t="shared" si="290"/>
        <v>18744.280093094072</v>
      </c>
      <c r="R9335" s="75" t="str">
        <f>IF($O9335&lt;Assumptions!$B$17,"A",IF($O9335&lt;Assumptions!$B$18,"B",IF($O9335&lt;Assumptions!$B$19,"C",IF($O9335&lt;Assumptions!$B$20,"D","E"))))</f>
        <v>B</v>
      </c>
      <c r="S9335" s="75">
        <f t="shared" si="291"/>
        <v>0</v>
      </c>
    </row>
    <row r="9336" spans="1:19" ht="17.399999999999999" x14ac:dyDescent="0.3">
      <c r="A9336" s="39" t="s">
        <v>1378</v>
      </c>
      <c r="B9336" s="39" t="s">
        <v>62</v>
      </c>
      <c r="C9336" s="39" t="s">
        <v>135</v>
      </c>
      <c r="D9336" s="39" t="s">
        <v>34</v>
      </c>
      <c r="E9336" s="70" t="s">
        <v>49</v>
      </c>
      <c r="F9336" s="70" t="s">
        <v>28</v>
      </c>
      <c r="G9336" s="78">
        <v>43932</v>
      </c>
      <c r="H9336" s="78">
        <v>45748</v>
      </c>
      <c r="I9336" s="69">
        <v>1327389.6200000001</v>
      </c>
      <c r="J9336" s="70">
        <v>0</v>
      </c>
      <c r="K9336" s="71">
        <v>1.1439999999999999</v>
      </c>
      <c r="L9336" s="70">
        <v>0</v>
      </c>
      <c r="M9336" s="71">
        <v>0.92900000000000005</v>
      </c>
      <c r="N9336" s="72"/>
      <c r="O9336" s="73">
        <f>MIN(1,MAX(0,(1/(1+EXP(-(Assumptions!$B$5 + Assumptions!$B$6*$N9336))))*Assumptions!$B$3))</f>
        <v>3.9165722796764356E-2</v>
      </c>
      <c r="P9336" s="73">
        <f>VLOOKUP($F9336,Assumptions!$A$23:$B$27,2,FALSE)*Assumptions!$B$4</f>
        <v>0.35</v>
      </c>
      <c r="Q9336" s="74">
        <f t="shared" si="290"/>
        <v>18195.86086507783</v>
      </c>
      <c r="R9336" s="75" t="str">
        <f>IF($O9336&lt;Assumptions!$B$17,"A",IF($O9336&lt;Assumptions!$B$18,"B",IF($O9336&lt;Assumptions!$B$19,"C",IF($O9336&lt;Assumptions!$B$20,"D","E"))))</f>
        <v>B</v>
      </c>
      <c r="S9336" s="75">
        <f t="shared" si="291"/>
        <v>0</v>
      </c>
    </row>
    <row r="9337" spans="1:19" ht="17.399999999999999" x14ac:dyDescent="0.3">
      <c r="A9337" s="39" t="s">
        <v>1378</v>
      </c>
      <c r="B9337" s="39" t="s">
        <v>62</v>
      </c>
      <c r="C9337" s="39" t="s">
        <v>135</v>
      </c>
      <c r="D9337" s="39" t="s">
        <v>34</v>
      </c>
      <c r="E9337" s="70" t="s">
        <v>49</v>
      </c>
      <c r="F9337" s="70" t="s">
        <v>28</v>
      </c>
      <c r="G9337" s="78">
        <v>43932</v>
      </c>
      <c r="H9337" s="78">
        <v>45778</v>
      </c>
      <c r="I9337" s="69">
        <v>1286453.8</v>
      </c>
      <c r="J9337" s="70">
        <v>0</v>
      </c>
      <c r="K9337" s="71">
        <v>0.99099999999999999</v>
      </c>
      <c r="L9337" s="70">
        <v>0</v>
      </c>
      <c r="M9337" s="71">
        <v>0.92900000000000005</v>
      </c>
      <c r="N9337" s="72"/>
      <c r="O9337" s="73">
        <f>MIN(1,MAX(0,(1/(1+EXP(-(Assumptions!$B$5 + Assumptions!$B$6*$N9337))))*Assumptions!$B$3))</f>
        <v>3.9165722796764356E-2</v>
      </c>
      <c r="P9337" s="73">
        <f>VLOOKUP($F9337,Assumptions!$A$23:$B$27,2,FALSE)*Assumptions!$B$4</f>
        <v>0.35</v>
      </c>
      <c r="Q9337" s="74">
        <f t="shared" si="290"/>
        <v>17634.712522575446</v>
      </c>
      <c r="R9337" s="75" t="str">
        <f>IF($O9337&lt;Assumptions!$B$17,"A",IF($O9337&lt;Assumptions!$B$18,"B",IF($O9337&lt;Assumptions!$B$19,"C",IF($O9337&lt;Assumptions!$B$20,"D","E"))))</f>
        <v>B</v>
      </c>
      <c r="S9337" s="75">
        <f t="shared" si="291"/>
        <v>0</v>
      </c>
    </row>
    <row r="9338" spans="1:19" ht="17.399999999999999" x14ac:dyDescent="0.3">
      <c r="A9338" s="39" t="s">
        <v>1378</v>
      </c>
      <c r="B9338" s="39" t="s">
        <v>62</v>
      </c>
      <c r="C9338" s="39" t="s">
        <v>135</v>
      </c>
      <c r="D9338" s="39" t="s">
        <v>34</v>
      </c>
      <c r="E9338" s="70" t="s">
        <v>49</v>
      </c>
      <c r="F9338" s="70" t="s">
        <v>28</v>
      </c>
      <c r="G9338" s="78">
        <v>43932</v>
      </c>
      <c r="H9338" s="78">
        <v>45809</v>
      </c>
      <c r="I9338" s="69">
        <v>1247189.02</v>
      </c>
      <c r="J9338" s="70">
        <v>95</v>
      </c>
      <c r="K9338" s="71">
        <v>0.247</v>
      </c>
      <c r="L9338" s="70">
        <v>0</v>
      </c>
      <c r="M9338" s="71">
        <v>0.92900000000000005</v>
      </c>
      <c r="N9338" s="72"/>
      <c r="O9338" s="73">
        <f>MIN(1,MAX(0,(1/(1+EXP(-(Assumptions!$B$5 + Assumptions!$B$6*$N9338))))*Assumptions!$B$3))</f>
        <v>3.9165722796764356E-2</v>
      </c>
      <c r="P9338" s="73">
        <f>VLOOKUP($F9338,Assumptions!$A$23:$B$27,2,FALSE)*Assumptions!$B$4</f>
        <v>0.35</v>
      </c>
      <c r="Q9338" s="74">
        <f t="shared" si="290"/>
        <v>17096.47080137087</v>
      </c>
      <c r="R9338" s="75" t="str">
        <f>IF($O9338&lt;Assumptions!$B$17,"A",IF($O9338&lt;Assumptions!$B$18,"B",IF($O9338&lt;Assumptions!$B$19,"C",IF($O9338&lt;Assumptions!$B$20,"D","E"))))</f>
        <v>B</v>
      </c>
      <c r="S9338" s="75">
        <f t="shared" si="291"/>
        <v>0</v>
      </c>
    </row>
    <row r="9339" spans="1:19" ht="17.399999999999999" x14ac:dyDescent="0.3">
      <c r="A9339" s="39" t="s">
        <v>1378</v>
      </c>
      <c r="B9339" s="39" t="s">
        <v>62</v>
      </c>
      <c r="C9339" s="39" t="s">
        <v>135</v>
      </c>
      <c r="D9339" s="39" t="s">
        <v>34</v>
      </c>
      <c r="E9339" s="70" t="s">
        <v>49</v>
      </c>
      <c r="F9339" s="70" t="s">
        <v>28</v>
      </c>
      <c r="G9339" s="78">
        <v>43932</v>
      </c>
      <c r="H9339" s="78">
        <v>45839</v>
      </c>
      <c r="I9339" s="69">
        <v>1209572.26</v>
      </c>
      <c r="J9339" s="70">
        <v>0</v>
      </c>
      <c r="K9339" s="71">
        <v>1.119</v>
      </c>
      <c r="L9339" s="70">
        <v>0</v>
      </c>
      <c r="M9339" s="71">
        <v>0.92900000000000005</v>
      </c>
      <c r="N9339" s="72"/>
      <c r="O9339" s="73">
        <f>MIN(1,MAX(0,(1/(1+EXP(-(Assumptions!$B$5 + Assumptions!$B$6*$N9339))))*Assumptions!$B$3))</f>
        <v>3.9165722796764356E-2</v>
      </c>
      <c r="P9339" s="73">
        <f>VLOOKUP($F9339,Assumptions!$A$23:$B$27,2,FALSE)*Assumptions!$B$4</f>
        <v>0.35</v>
      </c>
      <c r="Q9339" s="74">
        <f t="shared" si="290"/>
        <v>16580.820143235524</v>
      </c>
      <c r="R9339" s="75" t="str">
        <f>IF($O9339&lt;Assumptions!$B$17,"A",IF($O9339&lt;Assumptions!$B$18,"B",IF($O9339&lt;Assumptions!$B$19,"C",IF($O9339&lt;Assumptions!$B$20,"D","E"))))</f>
        <v>B</v>
      </c>
      <c r="S9339" s="75">
        <f t="shared" si="291"/>
        <v>0</v>
      </c>
    </row>
    <row r="9340" spans="1:19" ht="17.399999999999999" x14ac:dyDescent="0.3">
      <c r="A9340" s="39" t="s">
        <v>1378</v>
      </c>
      <c r="B9340" s="39" t="s">
        <v>62</v>
      </c>
      <c r="C9340" s="39" t="s">
        <v>135</v>
      </c>
      <c r="D9340" s="39" t="s">
        <v>34</v>
      </c>
      <c r="E9340" s="70" t="s">
        <v>49</v>
      </c>
      <c r="F9340" s="70" t="s">
        <v>28</v>
      </c>
      <c r="G9340" s="78">
        <v>43932</v>
      </c>
      <c r="H9340" s="78">
        <v>45870</v>
      </c>
      <c r="I9340" s="69">
        <v>1176941.58</v>
      </c>
      <c r="J9340" s="70">
        <v>0</v>
      </c>
      <c r="K9340" s="71">
        <v>1.08</v>
      </c>
      <c r="L9340" s="70">
        <v>0</v>
      </c>
      <c r="M9340" s="71">
        <v>0.92900000000000005</v>
      </c>
      <c r="N9340" s="72"/>
      <c r="O9340" s="73">
        <f>MIN(1,MAX(0,(1/(1+EXP(-(Assumptions!$B$5 + Assumptions!$B$6*$N9340))))*Assumptions!$B$3))</f>
        <v>3.9165722796764356E-2</v>
      </c>
      <c r="P9340" s="73">
        <f>VLOOKUP($F9340,Assumptions!$A$23:$B$27,2,FALSE)*Assumptions!$B$4</f>
        <v>0.35</v>
      </c>
      <c r="Q9340" s="74">
        <f t="shared" si="290"/>
        <v>16133.518684593051</v>
      </c>
      <c r="R9340" s="75" t="str">
        <f>IF($O9340&lt;Assumptions!$B$17,"A",IF($O9340&lt;Assumptions!$B$18,"B",IF($O9340&lt;Assumptions!$B$19,"C",IF($O9340&lt;Assumptions!$B$20,"D","E"))))</f>
        <v>B</v>
      </c>
      <c r="S9340" s="75">
        <f t="shared" si="291"/>
        <v>0</v>
      </c>
    </row>
    <row r="9341" spans="1:19" ht="17.399999999999999" x14ac:dyDescent="0.3">
      <c r="A9341" s="39" t="s">
        <v>1378</v>
      </c>
      <c r="B9341" s="39" t="s">
        <v>62</v>
      </c>
      <c r="C9341" s="39" t="s">
        <v>135</v>
      </c>
      <c r="D9341" s="39" t="s">
        <v>34</v>
      </c>
      <c r="E9341" s="70" t="s">
        <v>49</v>
      </c>
      <c r="F9341" s="70" t="s">
        <v>28</v>
      </c>
      <c r="G9341" s="78">
        <v>43932</v>
      </c>
      <c r="H9341" s="78">
        <v>45901</v>
      </c>
      <c r="I9341" s="69">
        <v>1141310.23</v>
      </c>
      <c r="J9341" s="70">
        <v>0</v>
      </c>
      <c r="K9341" s="71">
        <v>1.0649999999999999</v>
      </c>
      <c r="L9341" s="70">
        <v>0</v>
      </c>
      <c r="M9341" s="71">
        <v>0.92900000000000005</v>
      </c>
      <c r="N9341" s="72"/>
      <c r="O9341" s="73">
        <f>MIN(1,MAX(0,(1/(1+EXP(-(Assumptions!$B$5 + Assumptions!$B$6*$N9341))))*Assumptions!$B$3))</f>
        <v>3.9165722796764356E-2</v>
      </c>
      <c r="P9341" s="73">
        <f>VLOOKUP($F9341,Assumptions!$A$23:$B$27,2,FALSE)*Assumptions!$B$4</f>
        <v>0.35</v>
      </c>
      <c r="Q9341" s="74">
        <f t="shared" si="290"/>
        <v>15645.084032651977</v>
      </c>
      <c r="R9341" s="75" t="str">
        <f>IF($O9341&lt;Assumptions!$B$17,"A",IF($O9341&lt;Assumptions!$B$18,"B",IF($O9341&lt;Assumptions!$B$19,"C",IF($O9341&lt;Assumptions!$B$20,"D","E"))))</f>
        <v>B</v>
      </c>
      <c r="S9341" s="75">
        <f t="shared" si="291"/>
        <v>0</v>
      </c>
    </row>
    <row r="9342" spans="1:19" ht="17.399999999999999" x14ac:dyDescent="0.3">
      <c r="A9342" s="39" t="s">
        <v>1378</v>
      </c>
      <c r="B9342" s="39" t="s">
        <v>62</v>
      </c>
      <c r="C9342" s="39" t="s">
        <v>135</v>
      </c>
      <c r="D9342" s="39" t="s">
        <v>34</v>
      </c>
      <c r="E9342" s="70" t="s">
        <v>49</v>
      </c>
      <c r="F9342" s="70" t="s">
        <v>28</v>
      </c>
      <c r="G9342" s="78">
        <v>43932</v>
      </c>
      <c r="H9342" s="78">
        <v>45931</v>
      </c>
      <c r="I9342" s="69">
        <v>1104217.48</v>
      </c>
      <c r="J9342" s="70">
        <v>35</v>
      </c>
      <c r="K9342" s="71">
        <v>0.58899999999999997</v>
      </c>
      <c r="L9342" s="70">
        <v>0</v>
      </c>
      <c r="M9342" s="71">
        <v>0.92900000000000005</v>
      </c>
      <c r="N9342" s="72"/>
      <c r="O9342" s="73">
        <f>MIN(1,MAX(0,(1/(1+EXP(-(Assumptions!$B$5 + Assumptions!$B$6*$N9342))))*Assumptions!$B$3))</f>
        <v>3.9165722796764356E-2</v>
      </c>
      <c r="P9342" s="73">
        <f>VLOOKUP($F9342,Assumptions!$A$23:$B$27,2,FALSE)*Assumptions!$B$4</f>
        <v>0.35</v>
      </c>
      <c r="Q9342" s="74">
        <f t="shared" si="290"/>
        <v>15136.61650515759</v>
      </c>
      <c r="R9342" s="75" t="str">
        <f>IF($O9342&lt;Assumptions!$B$17,"A",IF($O9342&lt;Assumptions!$B$18,"B",IF($O9342&lt;Assumptions!$B$19,"C",IF($O9342&lt;Assumptions!$B$20,"D","E"))))</f>
        <v>B</v>
      </c>
      <c r="S9342" s="75">
        <f t="shared" si="291"/>
        <v>0</v>
      </c>
    </row>
    <row r="9343" spans="1:19" ht="17.399999999999999" x14ac:dyDescent="0.3">
      <c r="A9343" s="39" t="s">
        <v>1378</v>
      </c>
      <c r="B9343" s="39" t="s">
        <v>62</v>
      </c>
      <c r="C9343" s="39" t="s">
        <v>135</v>
      </c>
      <c r="D9343" s="39" t="s">
        <v>34</v>
      </c>
      <c r="E9343" s="70" t="s">
        <v>49</v>
      </c>
      <c r="F9343" s="70" t="s">
        <v>28</v>
      </c>
      <c r="G9343" s="78">
        <v>43932</v>
      </c>
      <c r="H9343" s="78">
        <v>45962</v>
      </c>
      <c r="I9343" s="69">
        <v>1070551.3400000001</v>
      </c>
      <c r="J9343" s="70">
        <v>65</v>
      </c>
      <c r="K9343" s="71">
        <v>0.63700000000000001</v>
      </c>
      <c r="L9343" s="70">
        <v>0</v>
      </c>
      <c r="M9343" s="71">
        <v>0.92900000000000005</v>
      </c>
      <c r="N9343" s="72"/>
      <c r="O9343" s="73">
        <f>MIN(1,MAX(0,(1/(1+EXP(-(Assumptions!$B$5 + Assumptions!$B$6*$N9343))))*Assumptions!$B$3))</f>
        <v>3.9165722796764356E-2</v>
      </c>
      <c r="P9343" s="73">
        <f>VLOOKUP($F9343,Assumptions!$A$23:$B$27,2,FALSE)*Assumptions!$B$4</f>
        <v>0.35</v>
      </c>
      <c r="Q9343" s="74">
        <f t="shared" si="290"/>
        <v>14675.12095775062</v>
      </c>
      <c r="R9343" s="75" t="str">
        <f>IF($O9343&lt;Assumptions!$B$17,"A",IF($O9343&lt;Assumptions!$B$18,"B",IF($O9343&lt;Assumptions!$B$19,"C",IF($O9343&lt;Assumptions!$B$20,"D","E"))))</f>
        <v>B</v>
      </c>
      <c r="S9343" s="75">
        <f t="shared" si="291"/>
        <v>0</v>
      </c>
    </row>
    <row r="9344" spans="1:19" ht="17.399999999999999" x14ac:dyDescent="0.3">
      <c r="A9344" s="39" t="s">
        <v>1378</v>
      </c>
      <c r="B9344" s="39" t="s">
        <v>62</v>
      </c>
      <c r="C9344" s="39" t="s">
        <v>135</v>
      </c>
      <c r="D9344" s="39" t="s">
        <v>34</v>
      </c>
      <c r="E9344" s="70" t="s">
        <v>49</v>
      </c>
      <c r="F9344" s="70" t="s">
        <v>28</v>
      </c>
      <c r="G9344" s="78">
        <v>43932</v>
      </c>
      <c r="H9344" s="78">
        <v>45992</v>
      </c>
      <c r="I9344" s="69">
        <v>1036252.53</v>
      </c>
      <c r="J9344" s="70">
        <v>15</v>
      </c>
      <c r="K9344" s="71">
        <v>0.99399999999999999</v>
      </c>
      <c r="L9344" s="70">
        <v>0</v>
      </c>
      <c r="M9344" s="71">
        <v>0.92900000000000005</v>
      </c>
      <c r="N9344" s="72"/>
      <c r="O9344" s="73">
        <f>MIN(1,MAX(0,(1/(1+EXP(-(Assumptions!$B$5 + Assumptions!$B$6*$N9344))))*Assumptions!$B$3))</f>
        <v>3.9165722796764356E-2</v>
      </c>
      <c r="P9344" s="73">
        <f>VLOOKUP($F9344,Assumptions!$A$23:$B$27,2,FALSE)*Assumptions!$B$4</f>
        <v>0.35</v>
      </c>
      <c r="Q9344" s="74">
        <f t="shared" si="290"/>
        <v>14204.952768099009</v>
      </c>
      <c r="R9344" s="75" t="str">
        <f>IF($O9344&lt;Assumptions!$B$17,"A",IF($O9344&lt;Assumptions!$B$18,"B",IF($O9344&lt;Assumptions!$B$19,"C",IF($O9344&lt;Assumptions!$B$20,"D","E"))))</f>
        <v>B</v>
      </c>
      <c r="S9344" s="75">
        <f t="shared" si="291"/>
        <v>0</v>
      </c>
    </row>
    <row r="9345" spans="1:19" ht="17.399999999999999" x14ac:dyDescent="0.3">
      <c r="A9345" s="39" t="s">
        <v>1379</v>
      </c>
      <c r="B9345" s="39" t="s">
        <v>68</v>
      </c>
      <c r="C9345" s="39" t="s">
        <v>190</v>
      </c>
      <c r="D9345" s="39" t="s">
        <v>45</v>
      </c>
      <c r="E9345" s="70" t="s">
        <v>27</v>
      </c>
      <c r="F9345" s="70" t="s">
        <v>28</v>
      </c>
      <c r="G9345" s="78">
        <v>44123</v>
      </c>
      <c r="H9345" s="78">
        <v>45658</v>
      </c>
      <c r="I9345" s="69">
        <v>64042236.210000001</v>
      </c>
      <c r="J9345" s="70">
        <v>0</v>
      </c>
      <c r="K9345" s="71">
        <v>1.099</v>
      </c>
      <c r="L9345" s="70">
        <v>0</v>
      </c>
      <c r="M9345" s="71">
        <v>0.78800000000000003</v>
      </c>
      <c r="N9345" s="72"/>
      <c r="O9345" s="73">
        <f>MIN(1,MAX(0,(1/(1+EXP(-(Assumptions!$B$5 + Assumptions!$B$6*$N9345))))*Assumptions!$B$3))</f>
        <v>3.9165722796764356E-2</v>
      </c>
      <c r="P9345" s="73">
        <f>VLOOKUP($F9345,Assumptions!$A$23:$B$27,2,FALSE)*Assumptions!$B$4</f>
        <v>0.35</v>
      </c>
      <c r="Q9345" s="74">
        <f t="shared" ref="Q9345:Q9408" si="292">$I9345*$O9345*$P9345</f>
        <v>877891.16474001762</v>
      </c>
      <c r="R9345" s="75" t="str">
        <f>IF($O9345&lt;Assumptions!$B$17,"A",IF($O9345&lt;Assumptions!$B$18,"B",IF($O9345&lt;Assumptions!$B$19,"C",IF($O9345&lt;Assumptions!$B$20,"D","E"))))</f>
        <v>B</v>
      </c>
      <c r="S9345" s="75">
        <f t="shared" ref="S9345:S9408" si="293">--($J9345&gt;=180)</f>
        <v>0</v>
      </c>
    </row>
    <row r="9346" spans="1:19" ht="17.399999999999999" x14ac:dyDescent="0.3">
      <c r="A9346" s="39" t="s">
        <v>1379</v>
      </c>
      <c r="B9346" s="39" t="s">
        <v>68</v>
      </c>
      <c r="C9346" s="39" t="s">
        <v>190</v>
      </c>
      <c r="D9346" s="39" t="s">
        <v>45</v>
      </c>
      <c r="E9346" s="70" t="s">
        <v>27</v>
      </c>
      <c r="F9346" s="70" t="s">
        <v>28</v>
      </c>
      <c r="G9346" s="78">
        <v>44123</v>
      </c>
      <c r="H9346" s="78">
        <v>45689</v>
      </c>
      <c r="I9346" s="69">
        <v>62903408.75</v>
      </c>
      <c r="J9346" s="70">
        <v>0</v>
      </c>
      <c r="K9346" s="71">
        <v>1.1339999999999999</v>
      </c>
      <c r="L9346" s="70">
        <v>0</v>
      </c>
      <c r="M9346" s="71">
        <v>0.78800000000000003</v>
      </c>
      <c r="N9346" s="72"/>
      <c r="O9346" s="73">
        <f>MIN(1,MAX(0,(1/(1+EXP(-(Assumptions!$B$5 + Assumptions!$B$6*$N9346))))*Assumptions!$B$3))</f>
        <v>3.9165722796764356E-2</v>
      </c>
      <c r="P9346" s="73">
        <f>VLOOKUP($F9346,Assumptions!$A$23:$B$27,2,FALSE)*Assumptions!$B$4</f>
        <v>0.35</v>
      </c>
      <c r="Q9346" s="74">
        <f t="shared" si="292"/>
        <v>862280.11452592141</v>
      </c>
      <c r="R9346" s="75" t="str">
        <f>IF($O9346&lt;Assumptions!$B$17,"A",IF($O9346&lt;Assumptions!$B$18,"B",IF($O9346&lt;Assumptions!$B$19,"C",IF($O9346&lt;Assumptions!$B$20,"D","E"))))</f>
        <v>B</v>
      </c>
      <c r="S9346" s="75">
        <f t="shared" si="293"/>
        <v>0</v>
      </c>
    </row>
    <row r="9347" spans="1:19" ht="17.399999999999999" x14ac:dyDescent="0.3">
      <c r="A9347" s="39" t="s">
        <v>1379</v>
      </c>
      <c r="B9347" s="39" t="s">
        <v>68</v>
      </c>
      <c r="C9347" s="39" t="s">
        <v>190</v>
      </c>
      <c r="D9347" s="39" t="s">
        <v>45</v>
      </c>
      <c r="E9347" s="70" t="s">
        <v>27</v>
      </c>
      <c r="F9347" s="70" t="s">
        <v>28</v>
      </c>
      <c r="G9347" s="78">
        <v>44123</v>
      </c>
      <c r="H9347" s="78">
        <v>45717</v>
      </c>
      <c r="I9347" s="69">
        <v>61923485.479999997</v>
      </c>
      <c r="J9347" s="70">
        <v>0</v>
      </c>
      <c r="K9347" s="71">
        <v>1.145</v>
      </c>
      <c r="L9347" s="70">
        <v>0</v>
      </c>
      <c r="M9347" s="71">
        <v>0.78800000000000003</v>
      </c>
      <c r="N9347" s="72"/>
      <c r="O9347" s="73">
        <f>MIN(1,MAX(0,(1/(1+EXP(-(Assumptions!$B$5 + Assumptions!$B$6*$N9347))))*Assumptions!$B$3))</f>
        <v>3.9165722796764356E-2</v>
      </c>
      <c r="P9347" s="73">
        <f>VLOOKUP($F9347,Assumptions!$A$23:$B$27,2,FALSE)*Assumptions!$B$4</f>
        <v>0.35</v>
      </c>
      <c r="Q9347" s="74">
        <f t="shared" si="292"/>
        <v>848847.32342169981</v>
      </c>
      <c r="R9347" s="75" t="str">
        <f>IF($O9347&lt;Assumptions!$B$17,"A",IF($O9347&lt;Assumptions!$B$18,"B",IF($O9347&lt;Assumptions!$B$19,"C",IF($O9347&lt;Assumptions!$B$20,"D","E"))))</f>
        <v>B</v>
      </c>
      <c r="S9347" s="75">
        <f t="shared" si="293"/>
        <v>0</v>
      </c>
    </row>
    <row r="9348" spans="1:19" ht="17.399999999999999" x14ac:dyDescent="0.3">
      <c r="A9348" s="39" t="s">
        <v>1379</v>
      </c>
      <c r="B9348" s="39" t="s">
        <v>68</v>
      </c>
      <c r="C9348" s="39" t="s">
        <v>190</v>
      </c>
      <c r="D9348" s="39" t="s">
        <v>45</v>
      </c>
      <c r="E9348" s="70" t="s">
        <v>27</v>
      </c>
      <c r="F9348" s="70" t="s">
        <v>28</v>
      </c>
      <c r="G9348" s="78">
        <v>44123</v>
      </c>
      <c r="H9348" s="78">
        <v>45748</v>
      </c>
      <c r="I9348" s="69">
        <v>60938079.939999998</v>
      </c>
      <c r="J9348" s="70">
        <v>0</v>
      </c>
      <c r="K9348" s="71">
        <v>0.97</v>
      </c>
      <c r="L9348" s="70">
        <v>0</v>
      </c>
      <c r="M9348" s="71">
        <v>0.78800000000000003</v>
      </c>
      <c r="N9348" s="72"/>
      <c r="O9348" s="73">
        <f>MIN(1,MAX(0,(1/(1+EXP(-(Assumptions!$B$5 + Assumptions!$B$6*$N9348))))*Assumptions!$B$3))</f>
        <v>3.9165722796764356E-2</v>
      </c>
      <c r="P9348" s="73">
        <f>VLOOKUP($F9348,Assumptions!$A$23:$B$27,2,FALSE)*Assumptions!$B$4</f>
        <v>0.35</v>
      </c>
      <c r="Q9348" s="74">
        <f t="shared" si="292"/>
        <v>835339.3813439873</v>
      </c>
      <c r="R9348" s="75" t="str">
        <f>IF($O9348&lt;Assumptions!$B$17,"A",IF($O9348&lt;Assumptions!$B$18,"B",IF($O9348&lt;Assumptions!$B$19,"C",IF($O9348&lt;Assumptions!$B$20,"D","E"))))</f>
        <v>B</v>
      </c>
      <c r="S9348" s="75">
        <f t="shared" si="293"/>
        <v>0</v>
      </c>
    </row>
    <row r="9349" spans="1:19" ht="17.399999999999999" x14ac:dyDescent="0.3">
      <c r="A9349" s="39" t="s">
        <v>1379</v>
      </c>
      <c r="B9349" s="39" t="s">
        <v>68</v>
      </c>
      <c r="C9349" s="39" t="s">
        <v>190</v>
      </c>
      <c r="D9349" s="39" t="s">
        <v>45</v>
      </c>
      <c r="E9349" s="70" t="s">
        <v>27</v>
      </c>
      <c r="F9349" s="70" t="s">
        <v>28</v>
      </c>
      <c r="G9349" s="78">
        <v>44123</v>
      </c>
      <c r="H9349" s="78">
        <v>45778</v>
      </c>
      <c r="I9349" s="69">
        <v>59986835.07</v>
      </c>
      <c r="J9349" s="70">
        <v>0</v>
      </c>
      <c r="K9349" s="71">
        <v>1.1120000000000001</v>
      </c>
      <c r="L9349" s="70">
        <v>0</v>
      </c>
      <c r="M9349" s="71">
        <v>0.78800000000000003</v>
      </c>
      <c r="N9349" s="72"/>
      <c r="O9349" s="73">
        <f>MIN(1,MAX(0,(1/(1+EXP(-(Assumptions!$B$5 + Assumptions!$B$6*$N9349))))*Assumptions!$B$3))</f>
        <v>3.9165722796764356E-2</v>
      </c>
      <c r="P9349" s="73">
        <f>VLOOKUP($F9349,Assumptions!$A$23:$B$27,2,FALSE)*Assumptions!$B$4</f>
        <v>0.35</v>
      </c>
      <c r="Q9349" s="74">
        <f t="shared" si="292"/>
        <v>822299.7138323948</v>
      </c>
      <c r="R9349" s="75" t="str">
        <f>IF($O9349&lt;Assumptions!$B$17,"A",IF($O9349&lt;Assumptions!$B$18,"B",IF($O9349&lt;Assumptions!$B$19,"C",IF($O9349&lt;Assumptions!$B$20,"D","E"))))</f>
        <v>B</v>
      </c>
      <c r="S9349" s="75">
        <f t="shared" si="293"/>
        <v>0</v>
      </c>
    </row>
    <row r="9350" spans="1:19" ht="17.399999999999999" x14ac:dyDescent="0.3">
      <c r="A9350" s="39" t="s">
        <v>1379</v>
      </c>
      <c r="B9350" s="39" t="s">
        <v>68</v>
      </c>
      <c r="C9350" s="39" t="s">
        <v>190</v>
      </c>
      <c r="D9350" s="39" t="s">
        <v>45</v>
      </c>
      <c r="E9350" s="70" t="s">
        <v>27</v>
      </c>
      <c r="F9350" s="70" t="s">
        <v>28</v>
      </c>
      <c r="G9350" s="78">
        <v>44123</v>
      </c>
      <c r="H9350" s="78">
        <v>45809</v>
      </c>
      <c r="I9350" s="69">
        <v>58817110.5</v>
      </c>
      <c r="J9350" s="70">
        <v>65</v>
      </c>
      <c r="K9350" s="71">
        <v>0.67100000000000004</v>
      </c>
      <c r="L9350" s="70">
        <v>0</v>
      </c>
      <c r="M9350" s="71">
        <v>0.78800000000000003</v>
      </c>
      <c r="N9350" s="72"/>
      <c r="O9350" s="73">
        <f>MIN(1,MAX(0,(1/(1+EXP(-(Assumptions!$B$5 + Assumptions!$B$6*$N9350))))*Assumptions!$B$3))</f>
        <v>3.9165722796764356E-2</v>
      </c>
      <c r="P9350" s="73">
        <f>VLOOKUP($F9350,Assumptions!$A$23:$B$27,2,FALSE)*Assumptions!$B$4</f>
        <v>0.35</v>
      </c>
      <c r="Q9350" s="74">
        <f t="shared" si="292"/>
        <v>806265.12594238028</v>
      </c>
      <c r="R9350" s="75" t="str">
        <f>IF($O9350&lt;Assumptions!$B$17,"A",IF($O9350&lt;Assumptions!$B$18,"B",IF($O9350&lt;Assumptions!$B$19,"C",IF($O9350&lt;Assumptions!$B$20,"D","E"))))</f>
        <v>B</v>
      </c>
      <c r="S9350" s="75">
        <f t="shared" si="293"/>
        <v>0</v>
      </c>
    </row>
    <row r="9351" spans="1:19" ht="17.399999999999999" x14ac:dyDescent="0.3">
      <c r="A9351" s="39" t="s">
        <v>1379</v>
      </c>
      <c r="B9351" s="39" t="s">
        <v>68</v>
      </c>
      <c r="C9351" s="39" t="s">
        <v>190</v>
      </c>
      <c r="D9351" s="39" t="s">
        <v>45</v>
      </c>
      <c r="E9351" s="70" t="s">
        <v>27</v>
      </c>
      <c r="F9351" s="70" t="s">
        <v>28</v>
      </c>
      <c r="G9351" s="78">
        <v>44123</v>
      </c>
      <c r="H9351" s="78">
        <v>45839</v>
      </c>
      <c r="I9351" s="69">
        <v>57989266.530000001</v>
      </c>
      <c r="J9351" s="70">
        <v>0</v>
      </c>
      <c r="K9351" s="71">
        <v>1.101</v>
      </c>
      <c r="L9351" s="70">
        <v>0</v>
      </c>
      <c r="M9351" s="71">
        <v>0.78800000000000003</v>
      </c>
      <c r="N9351" s="72"/>
      <c r="O9351" s="73">
        <f>MIN(1,MAX(0,(1/(1+EXP(-(Assumptions!$B$5 + Assumptions!$B$6*$N9351))))*Assumptions!$B$3))</f>
        <v>3.9165722796764356E-2</v>
      </c>
      <c r="P9351" s="73">
        <f>VLOOKUP($F9351,Assumptions!$A$23:$B$27,2,FALSE)*Assumptions!$B$4</f>
        <v>0.35</v>
      </c>
      <c r="Q9351" s="74">
        <f t="shared" si="292"/>
        <v>794917.03833558282</v>
      </c>
      <c r="R9351" s="75" t="str">
        <f>IF($O9351&lt;Assumptions!$B$17,"A",IF($O9351&lt;Assumptions!$B$18,"B",IF($O9351&lt;Assumptions!$B$19,"C",IF($O9351&lt;Assumptions!$B$20,"D","E"))))</f>
        <v>B</v>
      </c>
      <c r="S9351" s="75">
        <f t="shared" si="293"/>
        <v>0</v>
      </c>
    </row>
    <row r="9352" spans="1:19" ht="17.399999999999999" x14ac:dyDescent="0.3">
      <c r="A9352" s="39" t="s">
        <v>1379</v>
      </c>
      <c r="B9352" s="39" t="s">
        <v>68</v>
      </c>
      <c r="C9352" s="39" t="s">
        <v>190</v>
      </c>
      <c r="D9352" s="39" t="s">
        <v>45</v>
      </c>
      <c r="E9352" s="70" t="s">
        <v>27</v>
      </c>
      <c r="F9352" s="70" t="s">
        <v>28</v>
      </c>
      <c r="G9352" s="78">
        <v>44123</v>
      </c>
      <c r="H9352" s="78">
        <v>45870</v>
      </c>
      <c r="I9352" s="69">
        <v>56866351.770000003</v>
      </c>
      <c r="J9352" s="70">
        <v>0</v>
      </c>
      <c r="K9352" s="71">
        <v>1.0620000000000001</v>
      </c>
      <c r="L9352" s="70">
        <v>0</v>
      </c>
      <c r="M9352" s="71">
        <v>0.78800000000000003</v>
      </c>
      <c r="N9352" s="72"/>
      <c r="O9352" s="73">
        <f>MIN(1,MAX(0,(1/(1+EXP(-(Assumptions!$B$5 + Assumptions!$B$6*$N9352))))*Assumptions!$B$3))</f>
        <v>3.9165722796764356E-2</v>
      </c>
      <c r="P9352" s="73">
        <f>VLOOKUP($F9352,Assumptions!$A$23:$B$27,2,FALSE)*Assumptions!$B$4</f>
        <v>0.35</v>
      </c>
      <c r="Q9352" s="74">
        <f t="shared" si="292"/>
        <v>779524.11946048855</v>
      </c>
      <c r="R9352" s="75" t="str">
        <f>IF($O9352&lt;Assumptions!$B$17,"A",IF($O9352&lt;Assumptions!$B$18,"B",IF($O9352&lt;Assumptions!$B$19,"C",IF($O9352&lt;Assumptions!$B$20,"D","E"))))</f>
        <v>B</v>
      </c>
      <c r="S9352" s="75">
        <f t="shared" si="293"/>
        <v>0</v>
      </c>
    </row>
    <row r="9353" spans="1:19" ht="17.399999999999999" x14ac:dyDescent="0.3">
      <c r="A9353" s="39" t="s">
        <v>1379</v>
      </c>
      <c r="B9353" s="39" t="s">
        <v>68</v>
      </c>
      <c r="C9353" s="39" t="s">
        <v>190</v>
      </c>
      <c r="D9353" s="39" t="s">
        <v>45</v>
      </c>
      <c r="E9353" s="70" t="s">
        <v>27</v>
      </c>
      <c r="F9353" s="70" t="s">
        <v>28</v>
      </c>
      <c r="G9353" s="78">
        <v>44123</v>
      </c>
      <c r="H9353" s="78">
        <v>45901</v>
      </c>
      <c r="I9353" s="69">
        <v>55899752.119999997</v>
      </c>
      <c r="J9353" s="70">
        <v>0</v>
      </c>
      <c r="K9353" s="71">
        <v>1.0309999999999999</v>
      </c>
      <c r="L9353" s="70">
        <v>0</v>
      </c>
      <c r="M9353" s="71">
        <v>0.78800000000000003</v>
      </c>
      <c r="N9353" s="72"/>
      <c r="O9353" s="73">
        <f>MIN(1,MAX(0,(1/(1+EXP(-(Assumptions!$B$5 + Assumptions!$B$6*$N9353))))*Assumptions!$B$3))</f>
        <v>3.9165722796764356E-2</v>
      </c>
      <c r="P9353" s="73">
        <f>VLOOKUP($F9353,Assumptions!$A$23:$B$27,2,FALSE)*Assumptions!$B$4</f>
        <v>0.35</v>
      </c>
      <c r="Q9353" s="74">
        <f t="shared" si="292"/>
        <v>766273.96857891616</v>
      </c>
      <c r="R9353" s="75" t="str">
        <f>IF($O9353&lt;Assumptions!$B$17,"A",IF($O9353&lt;Assumptions!$B$18,"B",IF($O9353&lt;Assumptions!$B$19,"C",IF($O9353&lt;Assumptions!$B$20,"D","E"))))</f>
        <v>B</v>
      </c>
      <c r="S9353" s="75">
        <f t="shared" si="293"/>
        <v>0</v>
      </c>
    </row>
    <row r="9354" spans="1:19" ht="17.399999999999999" x14ac:dyDescent="0.3">
      <c r="A9354" s="39" t="s">
        <v>1379</v>
      </c>
      <c r="B9354" s="39" t="s">
        <v>68</v>
      </c>
      <c r="C9354" s="39" t="s">
        <v>190</v>
      </c>
      <c r="D9354" s="39" t="s">
        <v>45</v>
      </c>
      <c r="E9354" s="70" t="s">
        <v>27</v>
      </c>
      <c r="F9354" s="70" t="s">
        <v>28</v>
      </c>
      <c r="G9354" s="78">
        <v>44123</v>
      </c>
      <c r="H9354" s="78">
        <v>45931</v>
      </c>
      <c r="I9354" s="69">
        <v>54919015.079999998</v>
      </c>
      <c r="J9354" s="70">
        <v>0</v>
      </c>
      <c r="K9354" s="71">
        <v>0.96599999999999997</v>
      </c>
      <c r="L9354" s="70">
        <v>0</v>
      </c>
      <c r="M9354" s="71">
        <v>0.78800000000000003</v>
      </c>
      <c r="N9354" s="72"/>
      <c r="O9354" s="73">
        <f>MIN(1,MAX(0,(1/(1+EXP(-(Assumptions!$B$5 + Assumptions!$B$6*$N9354))))*Assumptions!$B$3))</f>
        <v>3.9165722796764356E-2</v>
      </c>
      <c r="P9354" s="73">
        <f>VLOOKUP($F9354,Assumptions!$A$23:$B$27,2,FALSE)*Assumptions!$B$4</f>
        <v>0.35</v>
      </c>
      <c r="Q9354" s="74">
        <f t="shared" si="292"/>
        <v>752830.02231311041</v>
      </c>
      <c r="R9354" s="75" t="str">
        <f>IF($O9354&lt;Assumptions!$B$17,"A",IF($O9354&lt;Assumptions!$B$18,"B",IF($O9354&lt;Assumptions!$B$19,"C",IF($O9354&lt;Assumptions!$B$20,"D","E"))))</f>
        <v>B</v>
      </c>
      <c r="S9354" s="75">
        <f t="shared" si="293"/>
        <v>0</v>
      </c>
    </row>
    <row r="9355" spans="1:19" ht="17.399999999999999" x14ac:dyDescent="0.3">
      <c r="A9355" s="39" t="s">
        <v>1379</v>
      </c>
      <c r="B9355" s="39" t="s">
        <v>68</v>
      </c>
      <c r="C9355" s="39" t="s">
        <v>190</v>
      </c>
      <c r="D9355" s="39" t="s">
        <v>45</v>
      </c>
      <c r="E9355" s="70" t="s">
        <v>27</v>
      </c>
      <c r="F9355" s="70" t="s">
        <v>28</v>
      </c>
      <c r="G9355" s="78">
        <v>44123</v>
      </c>
      <c r="H9355" s="78">
        <v>45962</v>
      </c>
      <c r="I9355" s="69">
        <v>54004667.280000001</v>
      </c>
      <c r="J9355" s="70">
        <v>0</v>
      </c>
      <c r="K9355" s="71">
        <v>0.96499999999999997</v>
      </c>
      <c r="L9355" s="70">
        <v>0</v>
      </c>
      <c r="M9355" s="71">
        <v>0.78800000000000003</v>
      </c>
      <c r="N9355" s="72"/>
      <c r="O9355" s="73">
        <f>MIN(1,MAX(0,(1/(1+EXP(-(Assumptions!$B$5 + Assumptions!$B$6*$N9355))))*Assumptions!$B$3))</f>
        <v>3.9165722796764356E-2</v>
      </c>
      <c r="P9355" s="73">
        <f>VLOOKUP($F9355,Assumptions!$A$23:$B$27,2,FALSE)*Assumptions!$B$4</f>
        <v>0.35</v>
      </c>
      <c r="Q9355" s="74">
        <f t="shared" si="292"/>
        <v>740296.1399469896</v>
      </c>
      <c r="R9355" s="75" t="str">
        <f>IF($O9355&lt;Assumptions!$B$17,"A",IF($O9355&lt;Assumptions!$B$18,"B",IF($O9355&lt;Assumptions!$B$19,"C",IF($O9355&lt;Assumptions!$B$20,"D","E"))))</f>
        <v>B</v>
      </c>
      <c r="S9355" s="75">
        <f t="shared" si="293"/>
        <v>0</v>
      </c>
    </row>
    <row r="9356" spans="1:19" ht="17.399999999999999" x14ac:dyDescent="0.3">
      <c r="A9356" s="39" t="s">
        <v>1379</v>
      </c>
      <c r="B9356" s="39" t="s">
        <v>68</v>
      </c>
      <c r="C9356" s="39" t="s">
        <v>190</v>
      </c>
      <c r="D9356" s="39" t="s">
        <v>45</v>
      </c>
      <c r="E9356" s="70" t="s">
        <v>27</v>
      </c>
      <c r="F9356" s="70" t="s">
        <v>28</v>
      </c>
      <c r="G9356" s="78">
        <v>44123</v>
      </c>
      <c r="H9356" s="78">
        <v>45992</v>
      </c>
      <c r="I9356" s="69">
        <v>53156850.890000001</v>
      </c>
      <c r="J9356" s="70">
        <v>0</v>
      </c>
      <c r="K9356" s="71">
        <v>1.135</v>
      </c>
      <c r="L9356" s="70">
        <v>0</v>
      </c>
      <c r="M9356" s="71">
        <v>0.78800000000000003</v>
      </c>
      <c r="N9356" s="72"/>
      <c r="O9356" s="73">
        <f>MIN(1,MAX(0,(1/(1+EXP(-(Assumptions!$B$5 + Assumptions!$B$6*$N9356))))*Assumptions!$B$3))</f>
        <v>3.9165722796764356E-2</v>
      </c>
      <c r="P9356" s="73">
        <f>VLOOKUP($F9356,Assumptions!$A$23:$B$27,2,FALSE)*Assumptions!$B$4</f>
        <v>0.35</v>
      </c>
      <c r="Q9356" s="74">
        <f t="shared" si="292"/>
        <v>728674.27034733677</v>
      </c>
      <c r="R9356" s="75" t="str">
        <f>IF($O9356&lt;Assumptions!$B$17,"A",IF($O9356&lt;Assumptions!$B$18,"B",IF($O9356&lt;Assumptions!$B$19,"C",IF($O9356&lt;Assumptions!$B$20,"D","E"))))</f>
        <v>B</v>
      </c>
      <c r="S9356" s="75">
        <f t="shared" si="293"/>
        <v>0</v>
      </c>
    </row>
    <row r="9357" spans="1:19" ht="17.399999999999999" x14ac:dyDescent="0.3">
      <c r="A9357" s="39" t="s">
        <v>1381</v>
      </c>
      <c r="B9357" s="39" t="s">
        <v>79</v>
      </c>
      <c r="C9357" s="39" t="s">
        <v>135</v>
      </c>
      <c r="D9357" s="39" t="s">
        <v>42</v>
      </c>
      <c r="E9357" s="70" t="s">
        <v>49</v>
      </c>
      <c r="F9357" s="70" t="s">
        <v>28</v>
      </c>
      <c r="G9357" s="78">
        <v>43778</v>
      </c>
      <c r="H9357" s="78">
        <v>45658</v>
      </c>
      <c r="I9357" s="69">
        <v>4514299.37</v>
      </c>
      <c r="J9357" s="70">
        <v>15</v>
      </c>
      <c r="K9357" s="71">
        <v>1.0940000000000001</v>
      </c>
      <c r="L9357" s="70">
        <v>0</v>
      </c>
      <c r="M9357" s="71">
        <v>0.56999999999999995</v>
      </c>
      <c r="N9357" s="72"/>
      <c r="O9357" s="73">
        <f>MIN(1,MAX(0,(1/(1+EXP(-(Assumptions!$B$5 + Assumptions!$B$6*$N9357))))*Assumptions!$B$3))</f>
        <v>3.9165722796764356E-2</v>
      </c>
      <c r="P9357" s="73">
        <f>VLOOKUP($F9357,Assumptions!$A$23:$B$27,2,FALSE)*Assumptions!$B$4</f>
        <v>0.35</v>
      </c>
      <c r="Q9357" s="74">
        <f t="shared" si="292"/>
        <v>61882.029211459783</v>
      </c>
      <c r="R9357" s="75" t="str">
        <f>IF($O9357&lt;Assumptions!$B$17,"A",IF($O9357&lt;Assumptions!$B$18,"B",IF($O9357&lt;Assumptions!$B$19,"C",IF($O9357&lt;Assumptions!$B$20,"D","E"))))</f>
        <v>B</v>
      </c>
      <c r="S9357" s="75">
        <f t="shared" si="293"/>
        <v>0</v>
      </c>
    </row>
    <row r="9358" spans="1:19" ht="17.399999999999999" x14ac:dyDescent="0.3">
      <c r="A9358" s="39" t="s">
        <v>1381</v>
      </c>
      <c r="B9358" s="39" t="s">
        <v>79</v>
      </c>
      <c r="C9358" s="39" t="s">
        <v>135</v>
      </c>
      <c r="D9358" s="39" t="s">
        <v>42</v>
      </c>
      <c r="E9358" s="70" t="s">
        <v>49</v>
      </c>
      <c r="F9358" s="70" t="s">
        <v>28</v>
      </c>
      <c r="G9358" s="78">
        <v>43778</v>
      </c>
      <c r="H9358" s="78">
        <v>45689</v>
      </c>
      <c r="I9358" s="69">
        <v>4367781.68</v>
      </c>
      <c r="J9358" s="70">
        <v>0</v>
      </c>
      <c r="K9358" s="71">
        <v>0.99399999999999999</v>
      </c>
      <c r="L9358" s="70">
        <v>0</v>
      </c>
      <c r="M9358" s="71">
        <v>0.56999999999999995</v>
      </c>
      <c r="N9358" s="72"/>
      <c r="O9358" s="73">
        <f>MIN(1,MAX(0,(1/(1+EXP(-(Assumptions!$B$5 + Assumptions!$B$6*$N9358))))*Assumptions!$B$3))</f>
        <v>3.9165722796764356E-2</v>
      </c>
      <c r="P9358" s="73">
        <f>VLOOKUP($F9358,Assumptions!$A$23:$B$27,2,FALSE)*Assumptions!$B$4</f>
        <v>0.35</v>
      </c>
      <c r="Q9358" s="74">
        <f t="shared" si="292"/>
        <v>59873.564280482999</v>
      </c>
      <c r="R9358" s="75" t="str">
        <f>IF($O9358&lt;Assumptions!$B$17,"A",IF($O9358&lt;Assumptions!$B$18,"B",IF($O9358&lt;Assumptions!$B$19,"C",IF($O9358&lt;Assumptions!$B$20,"D","E"))))</f>
        <v>B</v>
      </c>
      <c r="S9358" s="75">
        <f t="shared" si="293"/>
        <v>0</v>
      </c>
    </row>
    <row r="9359" spans="1:19" ht="17.399999999999999" x14ac:dyDescent="0.3">
      <c r="A9359" s="39" t="s">
        <v>1381</v>
      </c>
      <c r="B9359" s="39" t="s">
        <v>79</v>
      </c>
      <c r="C9359" s="39" t="s">
        <v>135</v>
      </c>
      <c r="D9359" s="39" t="s">
        <v>42</v>
      </c>
      <c r="E9359" s="70" t="s">
        <v>49</v>
      </c>
      <c r="F9359" s="70" t="s">
        <v>28</v>
      </c>
      <c r="G9359" s="78">
        <v>43778</v>
      </c>
      <c r="H9359" s="78">
        <v>45717</v>
      </c>
      <c r="I9359" s="69">
        <v>4248722.42</v>
      </c>
      <c r="J9359" s="70">
        <v>15</v>
      </c>
      <c r="K9359" s="71">
        <v>0.996</v>
      </c>
      <c r="L9359" s="70">
        <v>0</v>
      </c>
      <c r="M9359" s="71">
        <v>0.56999999999999995</v>
      </c>
      <c r="N9359" s="72"/>
      <c r="O9359" s="73">
        <f>MIN(1,MAX(0,(1/(1+EXP(-(Assumptions!$B$5 + Assumptions!$B$6*$N9359))))*Assumptions!$B$3))</f>
        <v>3.9165722796764356E-2</v>
      </c>
      <c r="P9359" s="73">
        <f>VLOOKUP($F9359,Assumptions!$A$23:$B$27,2,FALSE)*Assumptions!$B$4</f>
        <v>0.35</v>
      </c>
      <c r="Q9359" s="74">
        <f t="shared" si="292"/>
        <v>58241.49958974123</v>
      </c>
      <c r="R9359" s="75" t="str">
        <f>IF($O9359&lt;Assumptions!$B$17,"A",IF($O9359&lt;Assumptions!$B$18,"B",IF($O9359&lt;Assumptions!$B$19,"C",IF($O9359&lt;Assumptions!$B$20,"D","E"))))</f>
        <v>B</v>
      </c>
      <c r="S9359" s="75">
        <f t="shared" si="293"/>
        <v>0</v>
      </c>
    </row>
    <row r="9360" spans="1:19" ht="17.399999999999999" x14ac:dyDescent="0.3">
      <c r="A9360" s="39" t="s">
        <v>1381</v>
      </c>
      <c r="B9360" s="39" t="s">
        <v>79</v>
      </c>
      <c r="C9360" s="39" t="s">
        <v>135</v>
      </c>
      <c r="D9360" s="39" t="s">
        <v>42</v>
      </c>
      <c r="E9360" s="70" t="s">
        <v>49</v>
      </c>
      <c r="F9360" s="70" t="s">
        <v>28</v>
      </c>
      <c r="G9360" s="78">
        <v>43778</v>
      </c>
      <c r="H9360" s="78">
        <v>45748</v>
      </c>
      <c r="I9360" s="69">
        <v>4125850.65</v>
      </c>
      <c r="J9360" s="70">
        <v>15</v>
      </c>
      <c r="K9360" s="71">
        <v>1.147</v>
      </c>
      <c r="L9360" s="70">
        <v>0</v>
      </c>
      <c r="M9360" s="71">
        <v>0.56999999999999995</v>
      </c>
      <c r="N9360" s="72"/>
      <c r="O9360" s="73">
        <f>MIN(1,MAX(0,(1/(1+EXP(-(Assumptions!$B$5 + Assumptions!$B$6*$N9360))))*Assumptions!$B$3))</f>
        <v>3.9165722796764356E-2</v>
      </c>
      <c r="P9360" s="73">
        <f>VLOOKUP($F9360,Assumptions!$A$23:$B$27,2,FALSE)*Assumptions!$B$4</f>
        <v>0.35</v>
      </c>
      <c r="Q9360" s="74">
        <f t="shared" si="292"/>
        <v>56557.173000562514</v>
      </c>
      <c r="R9360" s="75" t="str">
        <f>IF($O9360&lt;Assumptions!$B$17,"A",IF($O9360&lt;Assumptions!$B$18,"B",IF($O9360&lt;Assumptions!$B$19,"C",IF($O9360&lt;Assumptions!$B$20,"D","E"))))</f>
        <v>B</v>
      </c>
      <c r="S9360" s="75">
        <f t="shared" si="293"/>
        <v>0</v>
      </c>
    </row>
    <row r="9361" spans="1:19" ht="17.399999999999999" x14ac:dyDescent="0.3">
      <c r="A9361" s="39" t="s">
        <v>1381</v>
      </c>
      <c r="B9361" s="39" t="s">
        <v>79</v>
      </c>
      <c r="C9361" s="39" t="s">
        <v>135</v>
      </c>
      <c r="D9361" s="39" t="s">
        <v>42</v>
      </c>
      <c r="E9361" s="70" t="s">
        <v>49</v>
      </c>
      <c r="F9361" s="70" t="s">
        <v>28</v>
      </c>
      <c r="G9361" s="78">
        <v>43778</v>
      </c>
      <c r="H9361" s="78">
        <v>45778</v>
      </c>
      <c r="I9361" s="69">
        <v>4015004.33</v>
      </c>
      <c r="J9361" s="70">
        <v>0</v>
      </c>
      <c r="K9361" s="71">
        <v>1.115</v>
      </c>
      <c r="L9361" s="70">
        <v>0</v>
      </c>
      <c r="M9361" s="71">
        <v>0.56999999999999995</v>
      </c>
      <c r="N9361" s="72"/>
      <c r="O9361" s="73">
        <f>MIN(1,MAX(0,(1/(1+EXP(-(Assumptions!$B$5 + Assumptions!$B$6*$N9361))))*Assumptions!$B$3))</f>
        <v>3.9165722796764356E-2</v>
      </c>
      <c r="P9361" s="73">
        <f>VLOOKUP($F9361,Assumptions!$A$23:$B$27,2,FALSE)*Assumptions!$B$4</f>
        <v>0.35</v>
      </c>
      <c r="Q9361" s="74">
        <f t="shared" si="292"/>
        <v>55037.691315806005</v>
      </c>
      <c r="R9361" s="75" t="str">
        <f>IF($O9361&lt;Assumptions!$B$17,"A",IF($O9361&lt;Assumptions!$B$18,"B",IF($O9361&lt;Assumptions!$B$19,"C",IF($O9361&lt;Assumptions!$B$20,"D","E"))))</f>
        <v>B</v>
      </c>
      <c r="S9361" s="75">
        <f t="shared" si="293"/>
        <v>0</v>
      </c>
    </row>
    <row r="9362" spans="1:19" ht="17.399999999999999" x14ac:dyDescent="0.3">
      <c r="A9362" s="39" t="s">
        <v>1381</v>
      </c>
      <c r="B9362" s="39" t="s">
        <v>79</v>
      </c>
      <c r="C9362" s="39" t="s">
        <v>135</v>
      </c>
      <c r="D9362" s="39" t="s">
        <v>42</v>
      </c>
      <c r="E9362" s="70" t="s">
        <v>49</v>
      </c>
      <c r="F9362" s="70" t="s">
        <v>28</v>
      </c>
      <c r="G9362" s="78">
        <v>43778</v>
      </c>
      <c r="H9362" s="78">
        <v>45809</v>
      </c>
      <c r="I9362" s="69">
        <v>3882709.63</v>
      </c>
      <c r="J9362" s="70">
        <v>0</v>
      </c>
      <c r="K9362" s="71">
        <v>1.075</v>
      </c>
      <c r="L9362" s="70">
        <v>0</v>
      </c>
      <c r="M9362" s="71">
        <v>0.56999999999999995</v>
      </c>
      <c r="N9362" s="72"/>
      <c r="O9362" s="73">
        <f>MIN(1,MAX(0,(1/(1+EXP(-(Assumptions!$B$5 + Assumptions!$B$6*$N9362))))*Assumptions!$B$3))</f>
        <v>3.9165722796764356E-2</v>
      </c>
      <c r="P9362" s="73">
        <f>VLOOKUP($F9362,Assumptions!$A$23:$B$27,2,FALSE)*Assumptions!$B$4</f>
        <v>0.35</v>
      </c>
      <c r="Q9362" s="74">
        <f t="shared" si="292"/>
        <v>53224.195174117624</v>
      </c>
      <c r="R9362" s="75" t="str">
        <f>IF($O9362&lt;Assumptions!$B$17,"A",IF($O9362&lt;Assumptions!$B$18,"B",IF($O9362&lt;Assumptions!$B$19,"C",IF($O9362&lt;Assumptions!$B$20,"D","E"))))</f>
        <v>B</v>
      </c>
      <c r="S9362" s="75">
        <f t="shared" si="293"/>
        <v>0</v>
      </c>
    </row>
    <row r="9363" spans="1:19" ht="17.399999999999999" x14ac:dyDescent="0.3">
      <c r="A9363" s="39" t="s">
        <v>1381</v>
      </c>
      <c r="B9363" s="39" t="s">
        <v>79</v>
      </c>
      <c r="C9363" s="39" t="s">
        <v>135</v>
      </c>
      <c r="D9363" s="39" t="s">
        <v>42</v>
      </c>
      <c r="E9363" s="70" t="s">
        <v>49</v>
      </c>
      <c r="F9363" s="70" t="s">
        <v>28</v>
      </c>
      <c r="G9363" s="78">
        <v>43778</v>
      </c>
      <c r="H9363" s="78">
        <v>45839</v>
      </c>
      <c r="I9363" s="69">
        <v>3764053.35</v>
      </c>
      <c r="J9363" s="70">
        <v>35</v>
      </c>
      <c r="K9363" s="71">
        <v>0.86299999999999999</v>
      </c>
      <c r="L9363" s="70">
        <v>0</v>
      </c>
      <c r="M9363" s="71">
        <v>0.56999999999999995</v>
      </c>
      <c r="N9363" s="72"/>
      <c r="O9363" s="73">
        <f>MIN(1,MAX(0,(1/(1+EXP(-(Assumptions!$B$5 + Assumptions!$B$6*$N9363))))*Assumptions!$B$3))</f>
        <v>3.9165722796764356E-2</v>
      </c>
      <c r="P9363" s="73">
        <f>VLOOKUP($F9363,Assumptions!$A$23:$B$27,2,FALSE)*Assumptions!$B$4</f>
        <v>0.35</v>
      </c>
      <c r="Q9363" s="74">
        <f t="shared" si="292"/>
        <v>51597.654534416281</v>
      </c>
      <c r="R9363" s="75" t="str">
        <f>IF($O9363&lt;Assumptions!$B$17,"A",IF($O9363&lt;Assumptions!$B$18,"B",IF($O9363&lt;Assumptions!$B$19,"C",IF($O9363&lt;Assumptions!$B$20,"D","E"))))</f>
        <v>B</v>
      </c>
      <c r="S9363" s="75">
        <f t="shared" si="293"/>
        <v>0</v>
      </c>
    </row>
    <row r="9364" spans="1:19" ht="17.399999999999999" x14ac:dyDescent="0.3">
      <c r="A9364" s="39" t="s">
        <v>1381</v>
      </c>
      <c r="B9364" s="39" t="s">
        <v>79</v>
      </c>
      <c r="C9364" s="39" t="s">
        <v>135</v>
      </c>
      <c r="D9364" s="39" t="s">
        <v>42</v>
      </c>
      <c r="E9364" s="70" t="s">
        <v>49</v>
      </c>
      <c r="F9364" s="70" t="s">
        <v>28</v>
      </c>
      <c r="G9364" s="78">
        <v>43778</v>
      </c>
      <c r="H9364" s="78">
        <v>45870</v>
      </c>
      <c r="I9364" s="69">
        <v>3646063.26</v>
      </c>
      <c r="J9364" s="70">
        <v>0</v>
      </c>
      <c r="K9364" s="71">
        <v>1.0529999999999999</v>
      </c>
      <c r="L9364" s="70">
        <v>0</v>
      </c>
      <c r="M9364" s="71">
        <v>0.56999999999999995</v>
      </c>
      <c r="N9364" s="72"/>
      <c r="O9364" s="73">
        <f>MIN(1,MAX(0,(1/(1+EXP(-(Assumptions!$B$5 + Assumptions!$B$6*$N9364))))*Assumptions!$B$3))</f>
        <v>3.9165722796764356E-2</v>
      </c>
      <c r="P9364" s="73">
        <f>VLOOKUP($F9364,Assumptions!$A$23:$B$27,2,FALSE)*Assumptions!$B$4</f>
        <v>0.35</v>
      </c>
      <c r="Q9364" s="74">
        <f t="shared" si="292"/>
        <v>49980.24602921943</v>
      </c>
      <c r="R9364" s="75" t="str">
        <f>IF($O9364&lt;Assumptions!$B$17,"A",IF($O9364&lt;Assumptions!$B$18,"B",IF($O9364&lt;Assumptions!$B$19,"C",IF($O9364&lt;Assumptions!$B$20,"D","E"))))</f>
        <v>B</v>
      </c>
      <c r="S9364" s="75">
        <f t="shared" si="293"/>
        <v>0</v>
      </c>
    </row>
    <row r="9365" spans="1:19" ht="17.399999999999999" x14ac:dyDescent="0.3">
      <c r="A9365" s="39" t="s">
        <v>1381</v>
      </c>
      <c r="B9365" s="39" t="s">
        <v>79</v>
      </c>
      <c r="C9365" s="39" t="s">
        <v>135</v>
      </c>
      <c r="D9365" s="39" t="s">
        <v>42</v>
      </c>
      <c r="E9365" s="70" t="s">
        <v>49</v>
      </c>
      <c r="F9365" s="70" t="s">
        <v>28</v>
      </c>
      <c r="G9365" s="78">
        <v>43778</v>
      </c>
      <c r="H9365" s="78">
        <v>45901</v>
      </c>
      <c r="I9365" s="69">
        <v>3531369.35</v>
      </c>
      <c r="J9365" s="70">
        <v>0</v>
      </c>
      <c r="K9365" s="71">
        <v>1.0049999999999999</v>
      </c>
      <c r="L9365" s="70">
        <v>0</v>
      </c>
      <c r="M9365" s="71">
        <v>0.56999999999999995</v>
      </c>
      <c r="N9365" s="72"/>
      <c r="O9365" s="73">
        <f>MIN(1,MAX(0,(1/(1+EXP(-(Assumptions!$B$5 + Assumptions!$B$6*$N9365))))*Assumptions!$B$3))</f>
        <v>3.9165722796764356E-2</v>
      </c>
      <c r="P9365" s="73">
        <f>VLOOKUP($F9365,Assumptions!$A$23:$B$27,2,FALSE)*Assumptions!$B$4</f>
        <v>0.35</v>
      </c>
      <c r="Q9365" s="74">
        <f t="shared" si="292"/>
        <v>48408.021569281475</v>
      </c>
      <c r="R9365" s="75" t="str">
        <f>IF($O9365&lt;Assumptions!$B$17,"A",IF($O9365&lt;Assumptions!$B$18,"B",IF($O9365&lt;Assumptions!$B$19,"C",IF($O9365&lt;Assumptions!$B$20,"D","E"))))</f>
        <v>B</v>
      </c>
      <c r="S9365" s="75">
        <f t="shared" si="293"/>
        <v>0</v>
      </c>
    </row>
    <row r="9366" spans="1:19" ht="17.399999999999999" x14ac:dyDescent="0.3">
      <c r="A9366" s="39" t="s">
        <v>1381</v>
      </c>
      <c r="B9366" s="39" t="s">
        <v>79</v>
      </c>
      <c r="C9366" s="39" t="s">
        <v>135</v>
      </c>
      <c r="D9366" s="39" t="s">
        <v>42</v>
      </c>
      <c r="E9366" s="70" t="s">
        <v>49</v>
      </c>
      <c r="F9366" s="70" t="s">
        <v>28</v>
      </c>
      <c r="G9366" s="78">
        <v>43778</v>
      </c>
      <c r="H9366" s="78">
        <v>45931</v>
      </c>
      <c r="I9366" s="69">
        <v>3417736.53</v>
      </c>
      <c r="J9366" s="70">
        <v>0</v>
      </c>
      <c r="K9366" s="71">
        <v>1.0109999999999999</v>
      </c>
      <c r="L9366" s="70">
        <v>0</v>
      </c>
      <c r="M9366" s="71">
        <v>0.56999999999999995</v>
      </c>
      <c r="N9366" s="72"/>
      <c r="O9366" s="73">
        <f>MIN(1,MAX(0,(1/(1+EXP(-(Assumptions!$B$5 + Assumptions!$B$6*$N9366))))*Assumptions!$B$3))</f>
        <v>3.9165722796764356E-2</v>
      </c>
      <c r="P9366" s="73">
        <f>VLOOKUP($F9366,Assumptions!$A$23:$B$27,2,FALSE)*Assumptions!$B$4</f>
        <v>0.35</v>
      </c>
      <c r="Q9366" s="74">
        <f t="shared" si="292"/>
        <v>46850.34253422435</v>
      </c>
      <c r="R9366" s="75" t="str">
        <f>IF($O9366&lt;Assumptions!$B$17,"A",IF($O9366&lt;Assumptions!$B$18,"B",IF($O9366&lt;Assumptions!$B$19,"C",IF($O9366&lt;Assumptions!$B$20,"D","E"))))</f>
        <v>B</v>
      </c>
      <c r="S9366" s="75">
        <f t="shared" si="293"/>
        <v>0</v>
      </c>
    </row>
    <row r="9367" spans="1:19" ht="17.399999999999999" x14ac:dyDescent="0.3">
      <c r="A9367" s="39" t="s">
        <v>1381</v>
      </c>
      <c r="B9367" s="39" t="s">
        <v>79</v>
      </c>
      <c r="C9367" s="39" t="s">
        <v>135</v>
      </c>
      <c r="D9367" s="39" t="s">
        <v>42</v>
      </c>
      <c r="E9367" s="70" t="s">
        <v>49</v>
      </c>
      <c r="F9367" s="70" t="s">
        <v>28</v>
      </c>
      <c r="G9367" s="78">
        <v>43778</v>
      </c>
      <c r="H9367" s="78">
        <v>45962</v>
      </c>
      <c r="I9367" s="69">
        <v>3308432.7</v>
      </c>
      <c r="J9367" s="70">
        <v>0</v>
      </c>
      <c r="K9367" s="71">
        <v>0.99</v>
      </c>
      <c r="L9367" s="70">
        <v>0</v>
      </c>
      <c r="M9367" s="71">
        <v>0.56999999999999995</v>
      </c>
      <c r="N9367" s="72"/>
      <c r="O9367" s="73">
        <f>MIN(1,MAX(0,(1/(1+EXP(-(Assumptions!$B$5 + Assumptions!$B$6*$N9367))))*Assumptions!$B$3))</f>
        <v>3.9165722796764356E-2</v>
      </c>
      <c r="P9367" s="73">
        <f>VLOOKUP($F9367,Assumptions!$A$23:$B$27,2,FALSE)*Assumptions!$B$4</f>
        <v>0.35</v>
      </c>
      <c r="Q9367" s="74">
        <f t="shared" si="292"/>
        <v>45352.005306982726</v>
      </c>
      <c r="R9367" s="75" t="str">
        <f>IF($O9367&lt;Assumptions!$B$17,"A",IF($O9367&lt;Assumptions!$B$18,"B",IF($O9367&lt;Assumptions!$B$19,"C",IF($O9367&lt;Assumptions!$B$20,"D","E"))))</f>
        <v>B</v>
      </c>
      <c r="S9367" s="75">
        <f t="shared" si="293"/>
        <v>0</v>
      </c>
    </row>
    <row r="9368" spans="1:19" ht="17.399999999999999" x14ac:dyDescent="0.3">
      <c r="A9368" s="39" t="s">
        <v>1381</v>
      </c>
      <c r="B9368" s="39" t="s">
        <v>79</v>
      </c>
      <c r="C9368" s="39" t="s">
        <v>135</v>
      </c>
      <c r="D9368" s="39" t="s">
        <v>42</v>
      </c>
      <c r="E9368" s="70" t="s">
        <v>49</v>
      </c>
      <c r="F9368" s="70" t="s">
        <v>28</v>
      </c>
      <c r="G9368" s="78">
        <v>43778</v>
      </c>
      <c r="H9368" s="78">
        <v>45992</v>
      </c>
      <c r="I9368" s="69">
        <v>3210510.77</v>
      </c>
      <c r="J9368" s="70">
        <v>15</v>
      </c>
      <c r="K9368" s="71">
        <v>1.099</v>
      </c>
      <c r="L9368" s="70">
        <v>0</v>
      </c>
      <c r="M9368" s="71">
        <v>0.56999999999999995</v>
      </c>
      <c r="N9368" s="72"/>
      <c r="O9368" s="73">
        <f>MIN(1,MAX(0,(1/(1+EXP(-(Assumptions!$B$5 + Assumptions!$B$6*$N9368))))*Assumptions!$B$3))</f>
        <v>3.9165722796764356E-2</v>
      </c>
      <c r="P9368" s="73">
        <f>VLOOKUP($F9368,Assumptions!$A$23:$B$27,2,FALSE)*Assumptions!$B$4</f>
        <v>0.35</v>
      </c>
      <c r="Q9368" s="74">
        <f t="shared" si="292"/>
        <v>44009.691198846267</v>
      </c>
      <c r="R9368" s="75" t="str">
        <f>IF($O9368&lt;Assumptions!$B$17,"A",IF($O9368&lt;Assumptions!$B$18,"B",IF($O9368&lt;Assumptions!$B$19,"C",IF($O9368&lt;Assumptions!$B$20,"D","E"))))</f>
        <v>B</v>
      </c>
      <c r="S9368" s="75">
        <f t="shared" si="293"/>
        <v>0</v>
      </c>
    </row>
    <row r="9369" spans="1:19" ht="17.399999999999999" x14ac:dyDescent="0.3">
      <c r="A9369" s="39" t="s">
        <v>1382</v>
      </c>
      <c r="B9369" s="39" t="s">
        <v>92</v>
      </c>
      <c r="C9369" s="39" t="s">
        <v>190</v>
      </c>
      <c r="D9369" s="39" t="s">
        <v>34</v>
      </c>
      <c r="E9369" s="70" t="s">
        <v>39</v>
      </c>
      <c r="F9369" s="70" t="s">
        <v>28</v>
      </c>
      <c r="G9369" s="78">
        <v>45765</v>
      </c>
      <c r="H9369" s="78">
        <v>45748</v>
      </c>
      <c r="I9369" s="69">
        <v>41894601.920000002</v>
      </c>
      <c r="J9369" s="70">
        <v>0</v>
      </c>
      <c r="K9369" s="71">
        <v>1.0740000000000001</v>
      </c>
      <c r="L9369" s="70">
        <v>0</v>
      </c>
      <c r="M9369" s="71">
        <v>0.68300000000000005</v>
      </c>
      <c r="N9369" s="72"/>
      <c r="O9369" s="73">
        <f>MIN(1,MAX(0,(1/(1+EXP(-(Assumptions!$B$5 + Assumptions!$B$6*$N9369))))*Assumptions!$B$3))</f>
        <v>3.9165722796764356E-2</v>
      </c>
      <c r="P9369" s="73">
        <f>VLOOKUP($F9369,Assumptions!$A$23:$B$27,2,FALSE)*Assumptions!$B$4</f>
        <v>0.35</v>
      </c>
      <c r="Q9369" s="74">
        <f t="shared" si="292"/>
        <v>574291.32791782916</v>
      </c>
      <c r="R9369" s="75" t="str">
        <f>IF($O9369&lt;Assumptions!$B$17,"A",IF($O9369&lt;Assumptions!$B$18,"B",IF($O9369&lt;Assumptions!$B$19,"C",IF($O9369&lt;Assumptions!$B$20,"D","E"))))</f>
        <v>B</v>
      </c>
      <c r="S9369" s="75">
        <f t="shared" si="293"/>
        <v>0</v>
      </c>
    </row>
    <row r="9370" spans="1:19" ht="17.399999999999999" x14ac:dyDescent="0.3">
      <c r="A9370" s="39" t="s">
        <v>1382</v>
      </c>
      <c r="B9370" s="39" t="s">
        <v>92</v>
      </c>
      <c r="C9370" s="39" t="s">
        <v>190</v>
      </c>
      <c r="D9370" s="39" t="s">
        <v>34</v>
      </c>
      <c r="E9370" s="70" t="s">
        <v>39</v>
      </c>
      <c r="F9370" s="70" t="s">
        <v>28</v>
      </c>
      <c r="G9370" s="78">
        <v>45765</v>
      </c>
      <c r="H9370" s="78">
        <v>45778</v>
      </c>
      <c r="I9370" s="69">
        <v>41196616.270000003</v>
      </c>
      <c r="J9370" s="70">
        <v>35</v>
      </c>
      <c r="K9370" s="71">
        <v>0.76300000000000001</v>
      </c>
      <c r="L9370" s="70">
        <v>0</v>
      </c>
      <c r="M9370" s="71">
        <v>0.68300000000000005</v>
      </c>
      <c r="N9370" s="72"/>
      <c r="O9370" s="73">
        <f>MIN(1,MAX(0,(1/(1+EXP(-(Assumptions!$B$5 + Assumptions!$B$6*$N9370))))*Assumptions!$B$3))</f>
        <v>3.9165722796764356E-2</v>
      </c>
      <c r="P9370" s="73">
        <f>VLOOKUP($F9370,Assumptions!$A$23:$B$27,2,FALSE)*Assumptions!$B$4</f>
        <v>0.35</v>
      </c>
      <c r="Q9370" s="74">
        <f t="shared" si="292"/>
        <v>564723.33854842233</v>
      </c>
      <c r="R9370" s="75" t="str">
        <f>IF($O9370&lt;Assumptions!$B$17,"A",IF($O9370&lt;Assumptions!$B$18,"B",IF($O9370&lt;Assumptions!$B$19,"C",IF($O9370&lt;Assumptions!$B$20,"D","E"))))</f>
        <v>B</v>
      </c>
      <c r="S9370" s="75">
        <f t="shared" si="293"/>
        <v>0</v>
      </c>
    </row>
    <row r="9371" spans="1:19" ht="17.399999999999999" x14ac:dyDescent="0.3">
      <c r="A9371" s="39" t="s">
        <v>1382</v>
      </c>
      <c r="B9371" s="39" t="s">
        <v>92</v>
      </c>
      <c r="C9371" s="39" t="s">
        <v>190</v>
      </c>
      <c r="D9371" s="39" t="s">
        <v>34</v>
      </c>
      <c r="E9371" s="70" t="s">
        <v>39</v>
      </c>
      <c r="F9371" s="70" t="s">
        <v>28</v>
      </c>
      <c r="G9371" s="78">
        <v>45765</v>
      </c>
      <c r="H9371" s="78">
        <v>45809</v>
      </c>
      <c r="I9371" s="69">
        <v>40585255.799999997</v>
      </c>
      <c r="J9371" s="70">
        <v>0</v>
      </c>
      <c r="K9371" s="71">
        <v>1.109</v>
      </c>
      <c r="L9371" s="70">
        <v>0</v>
      </c>
      <c r="M9371" s="71">
        <v>0.68300000000000005</v>
      </c>
      <c r="N9371" s="72"/>
      <c r="O9371" s="73">
        <f>MIN(1,MAX(0,(1/(1+EXP(-(Assumptions!$B$5 + Assumptions!$B$6*$N9371))))*Assumptions!$B$3))</f>
        <v>3.9165722796764356E-2</v>
      </c>
      <c r="P9371" s="73">
        <f>VLOOKUP($F9371,Assumptions!$A$23:$B$27,2,FALSE)*Assumptions!$B$4</f>
        <v>0.35</v>
      </c>
      <c r="Q9371" s="74">
        <f t="shared" si="292"/>
        <v>556342.80740450043</v>
      </c>
      <c r="R9371" s="75" t="str">
        <f>IF($O9371&lt;Assumptions!$B$17,"A",IF($O9371&lt;Assumptions!$B$18,"B",IF($O9371&lt;Assumptions!$B$19,"C",IF($O9371&lt;Assumptions!$B$20,"D","E"))))</f>
        <v>B</v>
      </c>
      <c r="S9371" s="75">
        <f t="shared" si="293"/>
        <v>0</v>
      </c>
    </row>
    <row r="9372" spans="1:19" ht="17.399999999999999" x14ac:dyDescent="0.3">
      <c r="A9372" s="39" t="s">
        <v>1382</v>
      </c>
      <c r="B9372" s="39" t="s">
        <v>92</v>
      </c>
      <c r="C9372" s="39" t="s">
        <v>190</v>
      </c>
      <c r="D9372" s="39" t="s">
        <v>34</v>
      </c>
      <c r="E9372" s="70" t="s">
        <v>39</v>
      </c>
      <c r="F9372" s="70" t="s">
        <v>28</v>
      </c>
      <c r="G9372" s="78">
        <v>45765</v>
      </c>
      <c r="H9372" s="78">
        <v>45839</v>
      </c>
      <c r="I9372" s="69">
        <v>39888212.990000002</v>
      </c>
      <c r="J9372" s="70">
        <v>0</v>
      </c>
      <c r="K9372" s="71">
        <v>1.101</v>
      </c>
      <c r="L9372" s="70">
        <v>0</v>
      </c>
      <c r="M9372" s="71">
        <v>0.68300000000000005</v>
      </c>
      <c r="N9372" s="72"/>
      <c r="O9372" s="73">
        <f>MIN(1,MAX(0,(1/(1+EXP(-(Assumptions!$B$5 + Assumptions!$B$6*$N9372))))*Assumptions!$B$3))</f>
        <v>3.9165722796764356E-2</v>
      </c>
      <c r="P9372" s="73">
        <f>VLOOKUP($F9372,Assumptions!$A$23:$B$27,2,FALSE)*Assumptions!$B$4</f>
        <v>0.35</v>
      </c>
      <c r="Q9372" s="74">
        <f t="shared" si="292"/>
        <v>546787.74248862232</v>
      </c>
      <c r="R9372" s="75" t="str">
        <f>IF($O9372&lt;Assumptions!$B$17,"A",IF($O9372&lt;Assumptions!$B$18,"B",IF($O9372&lt;Assumptions!$B$19,"C",IF($O9372&lt;Assumptions!$B$20,"D","E"))))</f>
        <v>B</v>
      </c>
      <c r="S9372" s="75">
        <f t="shared" si="293"/>
        <v>0</v>
      </c>
    </row>
    <row r="9373" spans="1:19" ht="17.399999999999999" x14ac:dyDescent="0.3">
      <c r="A9373" s="39" t="s">
        <v>1382</v>
      </c>
      <c r="B9373" s="39" t="s">
        <v>92</v>
      </c>
      <c r="C9373" s="39" t="s">
        <v>190</v>
      </c>
      <c r="D9373" s="39" t="s">
        <v>34</v>
      </c>
      <c r="E9373" s="70" t="s">
        <v>39</v>
      </c>
      <c r="F9373" s="70" t="s">
        <v>28</v>
      </c>
      <c r="G9373" s="78">
        <v>45765</v>
      </c>
      <c r="H9373" s="78">
        <v>45870</v>
      </c>
      <c r="I9373" s="69">
        <v>39888212.990000002</v>
      </c>
      <c r="J9373" s="70">
        <v>220</v>
      </c>
      <c r="K9373" s="71">
        <v>8.1000000000000003E-2</v>
      </c>
      <c r="L9373" s="70">
        <v>0</v>
      </c>
      <c r="M9373" s="71">
        <v>0.68300000000000005</v>
      </c>
      <c r="N9373" s="72"/>
      <c r="O9373" s="73">
        <f>MIN(1,MAX(0,(1/(1+EXP(-(Assumptions!$B$5 + Assumptions!$B$6*$N9373))))*Assumptions!$B$3))</f>
        <v>3.9165722796764356E-2</v>
      </c>
      <c r="P9373" s="73">
        <f>VLOOKUP($F9373,Assumptions!$A$23:$B$27,2,FALSE)*Assumptions!$B$4</f>
        <v>0.35</v>
      </c>
      <c r="Q9373" s="74">
        <f t="shared" si="292"/>
        <v>546787.74248862232</v>
      </c>
      <c r="R9373" s="75" t="str">
        <f>IF($O9373&lt;Assumptions!$B$17,"A",IF($O9373&lt;Assumptions!$B$18,"B",IF($O9373&lt;Assumptions!$B$19,"C",IF($O9373&lt;Assumptions!$B$20,"D","E"))))</f>
        <v>B</v>
      </c>
      <c r="S9373" s="75">
        <f t="shared" si="293"/>
        <v>1</v>
      </c>
    </row>
    <row r="9374" spans="1:19" ht="17.399999999999999" x14ac:dyDescent="0.3">
      <c r="A9374" s="39" t="s">
        <v>1382</v>
      </c>
      <c r="B9374" s="39" t="s">
        <v>92</v>
      </c>
      <c r="C9374" s="39" t="s">
        <v>190</v>
      </c>
      <c r="D9374" s="39" t="s">
        <v>34</v>
      </c>
      <c r="E9374" s="70" t="s">
        <v>39</v>
      </c>
      <c r="F9374" s="70" t="s">
        <v>28</v>
      </c>
      <c r="G9374" s="78">
        <v>45765</v>
      </c>
      <c r="H9374" s="78">
        <v>45901</v>
      </c>
      <c r="I9374" s="69">
        <v>39888212.990000002</v>
      </c>
      <c r="J9374" s="70">
        <v>999</v>
      </c>
      <c r="K9374" s="71">
        <v>0.13800000000000001</v>
      </c>
      <c r="L9374" s="70">
        <v>0</v>
      </c>
      <c r="M9374" s="71">
        <v>0.68300000000000005</v>
      </c>
      <c r="N9374" s="72"/>
      <c r="O9374" s="73">
        <f>MIN(1,MAX(0,(1/(1+EXP(-(Assumptions!$B$5 + Assumptions!$B$6*$N9374))))*Assumptions!$B$3))</f>
        <v>3.9165722796764356E-2</v>
      </c>
      <c r="P9374" s="73">
        <f>VLOOKUP($F9374,Assumptions!$A$23:$B$27,2,FALSE)*Assumptions!$B$4</f>
        <v>0.35</v>
      </c>
      <c r="Q9374" s="74">
        <f t="shared" si="292"/>
        <v>546787.74248862232</v>
      </c>
      <c r="R9374" s="75" t="str">
        <f>IF($O9374&lt;Assumptions!$B$17,"A",IF($O9374&lt;Assumptions!$B$18,"B",IF($O9374&lt;Assumptions!$B$19,"C",IF($O9374&lt;Assumptions!$B$20,"D","E"))))</f>
        <v>B</v>
      </c>
      <c r="S9374" s="75">
        <f t="shared" si="293"/>
        <v>1</v>
      </c>
    </row>
    <row r="9375" spans="1:19" ht="17.399999999999999" x14ac:dyDescent="0.3">
      <c r="A9375" s="39" t="s">
        <v>1382</v>
      </c>
      <c r="B9375" s="39" t="s">
        <v>92</v>
      </c>
      <c r="C9375" s="39" t="s">
        <v>190</v>
      </c>
      <c r="D9375" s="39" t="s">
        <v>34</v>
      </c>
      <c r="E9375" s="70" t="s">
        <v>39</v>
      </c>
      <c r="F9375" s="70" t="s">
        <v>28</v>
      </c>
      <c r="G9375" s="78">
        <v>45765</v>
      </c>
      <c r="H9375" s="78">
        <v>45931</v>
      </c>
      <c r="I9375" s="69">
        <v>39888212.990000002</v>
      </c>
      <c r="J9375" s="70">
        <v>999</v>
      </c>
      <c r="K9375" s="71">
        <v>7.9000000000000001E-2</v>
      </c>
      <c r="L9375" s="70">
        <v>0</v>
      </c>
      <c r="M9375" s="71">
        <v>0.68300000000000005</v>
      </c>
      <c r="N9375" s="72"/>
      <c r="O9375" s="73">
        <f>MIN(1,MAX(0,(1/(1+EXP(-(Assumptions!$B$5 + Assumptions!$B$6*$N9375))))*Assumptions!$B$3))</f>
        <v>3.9165722796764356E-2</v>
      </c>
      <c r="P9375" s="73">
        <f>VLOOKUP($F9375,Assumptions!$A$23:$B$27,2,FALSE)*Assumptions!$B$4</f>
        <v>0.35</v>
      </c>
      <c r="Q9375" s="74">
        <f t="shared" si="292"/>
        <v>546787.74248862232</v>
      </c>
      <c r="R9375" s="75" t="str">
        <f>IF($O9375&lt;Assumptions!$B$17,"A",IF($O9375&lt;Assumptions!$B$18,"B",IF($O9375&lt;Assumptions!$B$19,"C",IF($O9375&lt;Assumptions!$B$20,"D","E"))))</f>
        <v>B</v>
      </c>
      <c r="S9375" s="75">
        <f t="shared" si="293"/>
        <v>1</v>
      </c>
    </row>
    <row r="9376" spans="1:19" ht="17.399999999999999" x14ac:dyDescent="0.3">
      <c r="A9376" s="39" t="s">
        <v>1382</v>
      </c>
      <c r="B9376" s="39" t="s">
        <v>92</v>
      </c>
      <c r="C9376" s="39" t="s">
        <v>190</v>
      </c>
      <c r="D9376" s="39" t="s">
        <v>34</v>
      </c>
      <c r="E9376" s="70" t="s">
        <v>39</v>
      </c>
      <c r="F9376" s="70" t="s">
        <v>28</v>
      </c>
      <c r="G9376" s="78">
        <v>45765</v>
      </c>
      <c r="H9376" s="78">
        <v>45962</v>
      </c>
      <c r="I9376" s="69">
        <v>39888212.990000002</v>
      </c>
      <c r="J9376" s="70">
        <v>999</v>
      </c>
      <c r="K9376" s="71">
        <v>0.16</v>
      </c>
      <c r="L9376" s="70">
        <v>0</v>
      </c>
      <c r="M9376" s="71">
        <v>0.68300000000000005</v>
      </c>
      <c r="N9376" s="72"/>
      <c r="O9376" s="73">
        <f>MIN(1,MAX(0,(1/(1+EXP(-(Assumptions!$B$5 + Assumptions!$B$6*$N9376))))*Assumptions!$B$3))</f>
        <v>3.9165722796764356E-2</v>
      </c>
      <c r="P9376" s="73">
        <f>VLOOKUP($F9376,Assumptions!$A$23:$B$27,2,FALSE)*Assumptions!$B$4</f>
        <v>0.35</v>
      </c>
      <c r="Q9376" s="74">
        <f t="shared" si="292"/>
        <v>546787.74248862232</v>
      </c>
      <c r="R9376" s="75" t="str">
        <f>IF($O9376&lt;Assumptions!$B$17,"A",IF($O9376&lt;Assumptions!$B$18,"B",IF($O9376&lt;Assumptions!$B$19,"C",IF($O9376&lt;Assumptions!$B$20,"D","E"))))</f>
        <v>B</v>
      </c>
      <c r="S9376" s="75">
        <f t="shared" si="293"/>
        <v>1</v>
      </c>
    </row>
    <row r="9377" spans="1:19" ht="17.399999999999999" x14ac:dyDescent="0.3">
      <c r="A9377" s="39" t="s">
        <v>1382</v>
      </c>
      <c r="B9377" s="39" t="s">
        <v>92</v>
      </c>
      <c r="C9377" s="39" t="s">
        <v>190</v>
      </c>
      <c r="D9377" s="39" t="s">
        <v>34</v>
      </c>
      <c r="E9377" s="70" t="s">
        <v>39</v>
      </c>
      <c r="F9377" s="70" t="s">
        <v>28</v>
      </c>
      <c r="G9377" s="78">
        <v>45765</v>
      </c>
      <c r="H9377" s="78">
        <v>45992</v>
      </c>
      <c r="I9377" s="69">
        <v>39888212.990000002</v>
      </c>
      <c r="J9377" s="70">
        <v>999</v>
      </c>
      <c r="K9377" s="71">
        <v>0.19900000000000001</v>
      </c>
      <c r="L9377" s="70">
        <v>0</v>
      </c>
      <c r="M9377" s="71">
        <v>0.68300000000000005</v>
      </c>
      <c r="N9377" s="72"/>
      <c r="O9377" s="73">
        <f>MIN(1,MAX(0,(1/(1+EXP(-(Assumptions!$B$5 + Assumptions!$B$6*$N9377))))*Assumptions!$B$3))</f>
        <v>3.9165722796764356E-2</v>
      </c>
      <c r="P9377" s="73">
        <f>VLOOKUP($F9377,Assumptions!$A$23:$B$27,2,FALSE)*Assumptions!$B$4</f>
        <v>0.35</v>
      </c>
      <c r="Q9377" s="74">
        <f t="shared" si="292"/>
        <v>546787.74248862232</v>
      </c>
      <c r="R9377" s="75" t="str">
        <f>IF($O9377&lt;Assumptions!$B$17,"A",IF($O9377&lt;Assumptions!$B$18,"B",IF($O9377&lt;Assumptions!$B$19,"C",IF($O9377&lt;Assumptions!$B$20,"D","E"))))</f>
        <v>B</v>
      </c>
      <c r="S9377" s="75">
        <f t="shared" si="293"/>
        <v>1</v>
      </c>
    </row>
    <row r="9378" spans="1:19" ht="17.399999999999999" x14ac:dyDescent="0.3">
      <c r="A9378" s="39" t="s">
        <v>1383</v>
      </c>
      <c r="B9378" s="39" t="s">
        <v>58</v>
      </c>
      <c r="C9378" s="39" t="s">
        <v>135</v>
      </c>
      <c r="D9378" s="39" t="s">
        <v>48</v>
      </c>
      <c r="E9378" s="70" t="s">
        <v>27</v>
      </c>
      <c r="F9378" s="70" t="s">
        <v>28</v>
      </c>
      <c r="G9378" s="78">
        <v>46016</v>
      </c>
      <c r="H9378" s="78">
        <v>45992</v>
      </c>
      <c r="I9378" s="69">
        <v>1350065.13</v>
      </c>
      <c r="J9378" s="70">
        <v>0</v>
      </c>
      <c r="K9378" s="71">
        <v>1.018</v>
      </c>
      <c r="L9378" s="70">
        <v>0</v>
      </c>
      <c r="M9378" s="71">
        <v>0.52500000000000002</v>
      </c>
      <c r="N9378" s="72"/>
      <c r="O9378" s="73">
        <f>MIN(1,MAX(0,(1/(1+EXP(-(Assumptions!$B$5 + Assumptions!$B$6*$N9378))))*Assumptions!$B$3))</f>
        <v>3.9165722796764356E-2</v>
      </c>
      <c r="P9378" s="73">
        <f>VLOOKUP($F9378,Assumptions!$A$23:$B$27,2,FALSE)*Assumptions!$B$4</f>
        <v>0.35</v>
      </c>
      <c r="Q9378" s="74">
        <f t="shared" si="292"/>
        <v>18506.69682370517</v>
      </c>
      <c r="R9378" s="75" t="str">
        <f>IF($O9378&lt;Assumptions!$B$17,"A",IF($O9378&lt;Assumptions!$B$18,"B",IF($O9378&lt;Assumptions!$B$19,"C",IF($O9378&lt;Assumptions!$B$20,"D","E"))))</f>
        <v>B</v>
      </c>
      <c r="S9378" s="75">
        <f t="shared" si="293"/>
        <v>0</v>
      </c>
    </row>
    <row r="9379" spans="1:19" ht="17.399999999999999" x14ac:dyDescent="0.3">
      <c r="A9379" s="39" t="s">
        <v>1384</v>
      </c>
      <c r="B9379" s="39" t="s">
        <v>29</v>
      </c>
      <c r="C9379" s="39" t="s">
        <v>135</v>
      </c>
      <c r="D9379" s="39" t="s">
        <v>30</v>
      </c>
      <c r="E9379" s="70" t="s">
        <v>23</v>
      </c>
      <c r="F9379" s="70" t="s">
        <v>40</v>
      </c>
      <c r="G9379" s="78">
        <v>44549</v>
      </c>
      <c r="H9379" s="78">
        <v>45658</v>
      </c>
      <c r="I9379" s="69">
        <v>1402318.34</v>
      </c>
      <c r="J9379" s="70">
        <v>0</v>
      </c>
      <c r="K9379" s="71">
        <v>1.0960000000000001</v>
      </c>
      <c r="L9379" s="70">
        <v>0</v>
      </c>
      <c r="M9379" s="71">
        <v>0.90900000000000003</v>
      </c>
      <c r="N9379" s="72"/>
      <c r="O9379" s="73">
        <f>MIN(1,MAX(0,(1/(1+EXP(-(Assumptions!$B$5 + Assumptions!$B$6*$N9379))))*Assumptions!$B$3))</f>
        <v>3.9165722796764356E-2</v>
      </c>
      <c r="P9379" s="73">
        <f>VLOOKUP($F9379,Assumptions!$A$23:$B$27,2,FALSE)*Assumptions!$B$4</f>
        <v>0.7</v>
      </c>
      <c r="Q9379" s="74">
        <f t="shared" si="292"/>
        <v>38445.967964081123</v>
      </c>
      <c r="R9379" s="75" t="str">
        <f>IF($O9379&lt;Assumptions!$B$17,"A",IF($O9379&lt;Assumptions!$B$18,"B",IF($O9379&lt;Assumptions!$B$19,"C",IF($O9379&lt;Assumptions!$B$20,"D","E"))))</f>
        <v>B</v>
      </c>
      <c r="S9379" s="75">
        <f t="shared" si="293"/>
        <v>0</v>
      </c>
    </row>
    <row r="9380" spans="1:19" ht="17.399999999999999" x14ac:dyDescent="0.3">
      <c r="A9380" s="39" t="s">
        <v>1384</v>
      </c>
      <c r="B9380" s="39" t="s">
        <v>29</v>
      </c>
      <c r="C9380" s="39" t="s">
        <v>135</v>
      </c>
      <c r="D9380" s="39" t="s">
        <v>30</v>
      </c>
      <c r="E9380" s="70" t="s">
        <v>23</v>
      </c>
      <c r="F9380" s="70" t="s">
        <v>40</v>
      </c>
      <c r="G9380" s="78">
        <v>44549</v>
      </c>
      <c r="H9380" s="78">
        <v>45689</v>
      </c>
      <c r="I9380" s="69">
        <v>1363781.28</v>
      </c>
      <c r="J9380" s="70">
        <v>0</v>
      </c>
      <c r="K9380" s="71">
        <v>1.143</v>
      </c>
      <c r="L9380" s="70">
        <v>0</v>
      </c>
      <c r="M9380" s="71">
        <v>0.90900000000000003</v>
      </c>
      <c r="N9380" s="72"/>
      <c r="O9380" s="73">
        <f>MIN(1,MAX(0,(1/(1+EXP(-(Assumptions!$B$5 + Assumptions!$B$6*$N9380))))*Assumptions!$B$3))</f>
        <v>3.9165722796764356E-2</v>
      </c>
      <c r="P9380" s="73">
        <f>VLOOKUP($F9380,Assumptions!$A$23:$B$27,2,FALSE)*Assumptions!$B$4</f>
        <v>0.7</v>
      </c>
      <c r="Q9380" s="74">
        <f t="shared" si="292"/>
        <v>37389.43569752753</v>
      </c>
      <c r="R9380" s="75" t="str">
        <f>IF($O9380&lt;Assumptions!$B$17,"A",IF($O9380&lt;Assumptions!$B$18,"B",IF($O9380&lt;Assumptions!$B$19,"C",IF($O9380&lt;Assumptions!$B$20,"D","E"))))</f>
        <v>B</v>
      </c>
      <c r="S9380" s="75">
        <f t="shared" si="293"/>
        <v>0</v>
      </c>
    </row>
    <row r="9381" spans="1:19" ht="17.399999999999999" x14ac:dyDescent="0.3">
      <c r="A9381" s="39" t="s">
        <v>1384</v>
      </c>
      <c r="B9381" s="39" t="s">
        <v>29</v>
      </c>
      <c r="C9381" s="39" t="s">
        <v>135</v>
      </c>
      <c r="D9381" s="39" t="s">
        <v>30</v>
      </c>
      <c r="E9381" s="70" t="s">
        <v>23</v>
      </c>
      <c r="F9381" s="70" t="s">
        <v>40</v>
      </c>
      <c r="G9381" s="78">
        <v>44549</v>
      </c>
      <c r="H9381" s="78">
        <v>45717</v>
      </c>
      <c r="I9381" s="69">
        <v>1321022.97</v>
      </c>
      <c r="J9381" s="70">
        <v>0</v>
      </c>
      <c r="K9381" s="71">
        <v>0.98799999999999999</v>
      </c>
      <c r="L9381" s="70">
        <v>0</v>
      </c>
      <c r="M9381" s="71">
        <v>0.90900000000000003</v>
      </c>
      <c r="N9381" s="72"/>
      <c r="O9381" s="73">
        <f>MIN(1,MAX(0,(1/(1+EXP(-(Assumptions!$B$5 + Assumptions!$B$6*$N9381))))*Assumptions!$B$3))</f>
        <v>3.9165722796764356E-2</v>
      </c>
      <c r="P9381" s="73">
        <f>VLOOKUP($F9381,Assumptions!$A$23:$B$27,2,FALSE)*Assumptions!$B$4</f>
        <v>0.7</v>
      </c>
      <c r="Q9381" s="74">
        <f t="shared" si="292"/>
        <v>36217.173615824846</v>
      </c>
      <c r="R9381" s="75" t="str">
        <f>IF($O9381&lt;Assumptions!$B$17,"A",IF($O9381&lt;Assumptions!$B$18,"B",IF($O9381&lt;Assumptions!$B$19,"C",IF($O9381&lt;Assumptions!$B$20,"D","E"))))</f>
        <v>B</v>
      </c>
      <c r="S9381" s="75">
        <f t="shared" si="293"/>
        <v>0</v>
      </c>
    </row>
    <row r="9382" spans="1:19" ht="17.399999999999999" x14ac:dyDescent="0.3">
      <c r="A9382" s="39" t="s">
        <v>1384</v>
      </c>
      <c r="B9382" s="39" t="s">
        <v>29</v>
      </c>
      <c r="C9382" s="39" t="s">
        <v>135</v>
      </c>
      <c r="D9382" s="39" t="s">
        <v>30</v>
      </c>
      <c r="E9382" s="70" t="s">
        <v>23</v>
      </c>
      <c r="F9382" s="70" t="s">
        <v>40</v>
      </c>
      <c r="G9382" s="78">
        <v>44549</v>
      </c>
      <c r="H9382" s="78">
        <v>45748</v>
      </c>
      <c r="I9382" s="69">
        <v>1282626.8</v>
      </c>
      <c r="J9382" s="70">
        <v>0</v>
      </c>
      <c r="K9382" s="71">
        <v>0.98</v>
      </c>
      <c r="L9382" s="70">
        <v>0</v>
      </c>
      <c r="M9382" s="71">
        <v>0.90900000000000003</v>
      </c>
      <c r="N9382" s="72"/>
      <c r="O9382" s="73">
        <f>MIN(1,MAX(0,(1/(1+EXP(-(Assumptions!$B$5 + Assumptions!$B$6*$N9382))))*Assumptions!$B$3))</f>
        <v>3.9165722796764356E-2</v>
      </c>
      <c r="P9382" s="73">
        <f>VLOOKUP($F9382,Assumptions!$A$23:$B$27,2,FALSE)*Assumptions!$B$4</f>
        <v>0.7</v>
      </c>
      <c r="Q9382" s="74">
        <f t="shared" si="292"/>
        <v>35164.50399035064</v>
      </c>
      <c r="R9382" s="75" t="str">
        <f>IF($O9382&lt;Assumptions!$B$17,"A",IF($O9382&lt;Assumptions!$B$18,"B",IF($O9382&lt;Assumptions!$B$19,"C",IF($O9382&lt;Assumptions!$B$20,"D","E"))))</f>
        <v>B</v>
      </c>
      <c r="S9382" s="75">
        <f t="shared" si="293"/>
        <v>0</v>
      </c>
    </row>
    <row r="9383" spans="1:19" ht="17.399999999999999" x14ac:dyDescent="0.3">
      <c r="A9383" s="39" t="s">
        <v>1384</v>
      </c>
      <c r="B9383" s="39" t="s">
        <v>29</v>
      </c>
      <c r="C9383" s="39" t="s">
        <v>135</v>
      </c>
      <c r="D9383" s="39" t="s">
        <v>30</v>
      </c>
      <c r="E9383" s="70" t="s">
        <v>23</v>
      </c>
      <c r="F9383" s="70" t="s">
        <v>40</v>
      </c>
      <c r="G9383" s="78">
        <v>44549</v>
      </c>
      <c r="H9383" s="78">
        <v>45778</v>
      </c>
      <c r="I9383" s="69">
        <v>1282626.8</v>
      </c>
      <c r="J9383" s="70">
        <v>220</v>
      </c>
      <c r="K9383" s="71">
        <v>0.185</v>
      </c>
      <c r="L9383" s="70">
        <v>0</v>
      </c>
      <c r="M9383" s="71">
        <v>0.90900000000000003</v>
      </c>
      <c r="N9383" s="72"/>
      <c r="O9383" s="73">
        <f>MIN(1,MAX(0,(1/(1+EXP(-(Assumptions!$B$5 + Assumptions!$B$6*$N9383))))*Assumptions!$B$3))</f>
        <v>3.9165722796764356E-2</v>
      </c>
      <c r="P9383" s="73">
        <f>VLOOKUP($F9383,Assumptions!$A$23:$B$27,2,FALSE)*Assumptions!$B$4</f>
        <v>0.7</v>
      </c>
      <c r="Q9383" s="74">
        <f t="shared" si="292"/>
        <v>35164.50399035064</v>
      </c>
      <c r="R9383" s="75" t="str">
        <f>IF($O9383&lt;Assumptions!$B$17,"A",IF($O9383&lt;Assumptions!$B$18,"B",IF($O9383&lt;Assumptions!$B$19,"C",IF($O9383&lt;Assumptions!$B$20,"D","E"))))</f>
        <v>B</v>
      </c>
      <c r="S9383" s="75">
        <f t="shared" si="293"/>
        <v>1</v>
      </c>
    </row>
    <row r="9384" spans="1:19" ht="17.399999999999999" x14ac:dyDescent="0.3">
      <c r="A9384" s="39" t="s">
        <v>1384</v>
      </c>
      <c r="B9384" s="39" t="s">
        <v>29</v>
      </c>
      <c r="C9384" s="39" t="s">
        <v>135</v>
      </c>
      <c r="D9384" s="39" t="s">
        <v>30</v>
      </c>
      <c r="E9384" s="70" t="s">
        <v>23</v>
      </c>
      <c r="F9384" s="70" t="s">
        <v>40</v>
      </c>
      <c r="G9384" s="78">
        <v>44549</v>
      </c>
      <c r="H9384" s="78">
        <v>45809</v>
      </c>
      <c r="I9384" s="69">
        <v>1282626.8</v>
      </c>
      <c r="J9384" s="70">
        <v>999</v>
      </c>
      <c r="K9384" s="71">
        <v>6.2E-2</v>
      </c>
      <c r="L9384" s="70">
        <v>0</v>
      </c>
      <c r="M9384" s="71">
        <v>0.90900000000000003</v>
      </c>
      <c r="N9384" s="72"/>
      <c r="O9384" s="73">
        <f>MIN(1,MAX(0,(1/(1+EXP(-(Assumptions!$B$5 + Assumptions!$B$6*$N9384))))*Assumptions!$B$3))</f>
        <v>3.9165722796764356E-2</v>
      </c>
      <c r="P9384" s="73">
        <f>VLOOKUP($F9384,Assumptions!$A$23:$B$27,2,FALSE)*Assumptions!$B$4</f>
        <v>0.7</v>
      </c>
      <c r="Q9384" s="74">
        <f t="shared" si="292"/>
        <v>35164.50399035064</v>
      </c>
      <c r="R9384" s="75" t="str">
        <f>IF($O9384&lt;Assumptions!$B$17,"A",IF($O9384&lt;Assumptions!$B$18,"B",IF($O9384&lt;Assumptions!$B$19,"C",IF($O9384&lt;Assumptions!$B$20,"D","E"))))</f>
        <v>B</v>
      </c>
      <c r="S9384" s="75">
        <f t="shared" si="293"/>
        <v>1</v>
      </c>
    </row>
    <row r="9385" spans="1:19" ht="17.399999999999999" x14ac:dyDescent="0.3">
      <c r="A9385" s="39" t="s">
        <v>1384</v>
      </c>
      <c r="B9385" s="39" t="s">
        <v>29</v>
      </c>
      <c r="C9385" s="39" t="s">
        <v>135</v>
      </c>
      <c r="D9385" s="39" t="s">
        <v>30</v>
      </c>
      <c r="E9385" s="70" t="s">
        <v>23</v>
      </c>
      <c r="F9385" s="70" t="s">
        <v>40</v>
      </c>
      <c r="G9385" s="78">
        <v>44549</v>
      </c>
      <c r="H9385" s="78">
        <v>45839</v>
      </c>
      <c r="I9385" s="69">
        <v>1282626.8</v>
      </c>
      <c r="J9385" s="70">
        <v>999</v>
      </c>
      <c r="K9385" s="71">
        <v>0.14099999999999999</v>
      </c>
      <c r="L9385" s="70">
        <v>0</v>
      </c>
      <c r="M9385" s="71">
        <v>0.90900000000000003</v>
      </c>
      <c r="N9385" s="72"/>
      <c r="O9385" s="73">
        <f>MIN(1,MAX(0,(1/(1+EXP(-(Assumptions!$B$5 + Assumptions!$B$6*$N9385))))*Assumptions!$B$3))</f>
        <v>3.9165722796764356E-2</v>
      </c>
      <c r="P9385" s="73">
        <f>VLOOKUP($F9385,Assumptions!$A$23:$B$27,2,FALSE)*Assumptions!$B$4</f>
        <v>0.7</v>
      </c>
      <c r="Q9385" s="74">
        <f t="shared" si="292"/>
        <v>35164.50399035064</v>
      </c>
      <c r="R9385" s="75" t="str">
        <f>IF($O9385&lt;Assumptions!$B$17,"A",IF($O9385&lt;Assumptions!$B$18,"B",IF($O9385&lt;Assumptions!$B$19,"C",IF($O9385&lt;Assumptions!$B$20,"D","E"))))</f>
        <v>B</v>
      </c>
      <c r="S9385" s="75">
        <f t="shared" si="293"/>
        <v>1</v>
      </c>
    </row>
    <row r="9386" spans="1:19" ht="17.399999999999999" x14ac:dyDescent="0.3">
      <c r="A9386" s="39" t="s">
        <v>1384</v>
      </c>
      <c r="B9386" s="39" t="s">
        <v>29</v>
      </c>
      <c r="C9386" s="39" t="s">
        <v>135</v>
      </c>
      <c r="D9386" s="39" t="s">
        <v>30</v>
      </c>
      <c r="E9386" s="70" t="s">
        <v>23</v>
      </c>
      <c r="F9386" s="70" t="s">
        <v>40</v>
      </c>
      <c r="G9386" s="78">
        <v>44549</v>
      </c>
      <c r="H9386" s="78">
        <v>45870</v>
      </c>
      <c r="I9386" s="69">
        <v>1282626.8</v>
      </c>
      <c r="J9386" s="70">
        <v>999</v>
      </c>
      <c r="K9386" s="71">
        <v>4.2999999999999997E-2</v>
      </c>
      <c r="L9386" s="70">
        <v>0</v>
      </c>
      <c r="M9386" s="71">
        <v>0.90900000000000003</v>
      </c>
      <c r="N9386" s="72"/>
      <c r="O9386" s="73">
        <f>MIN(1,MAX(0,(1/(1+EXP(-(Assumptions!$B$5 + Assumptions!$B$6*$N9386))))*Assumptions!$B$3))</f>
        <v>3.9165722796764356E-2</v>
      </c>
      <c r="P9386" s="73">
        <f>VLOOKUP($F9386,Assumptions!$A$23:$B$27,2,FALSE)*Assumptions!$B$4</f>
        <v>0.7</v>
      </c>
      <c r="Q9386" s="74">
        <f t="shared" si="292"/>
        <v>35164.50399035064</v>
      </c>
      <c r="R9386" s="75" t="str">
        <f>IF($O9386&lt;Assumptions!$B$17,"A",IF($O9386&lt;Assumptions!$B$18,"B",IF($O9386&lt;Assumptions!$B$19,"C",IF($O9386&lt;Assumptions!$B$20,"D","E"))))</f>
        <v>B</v>
      </c>
      <c r="S9386" s="75">
        <f t="shared" si="293"/>
        <v>1</v>
      </c>
    </row>
    <row r="9387" spans="1:19" ht="17.399999999999999" x14ac:dyDescent="0.3">
      <c r="A9387" s="39" t="s">
        <v>1384</v>
      </c>
      <c r="B9387" s="39" t="s">
        <v>29</v>
      </c>
      <c r="C9387" s="39" t="s">
        <v>135</v>
      </c>
      <c r="D9387" s="39" t="s">
        <v>30</v>
      </c>
      <c r="E9387" s="70" t="s">
        <v>23</v>
      </c>
      <c r="F9387" s="70" t="s">
        <v>40</v>
      </c>
      <c r="G9387" s="78">
        <v>44549</v>
      </c>
      <c r="H9387" s="78">
        <v>45901</v>
      </c>
      <c r="I9387" s="69">
        <v>1282626.8</v>
      </c>
      <c r="J9387" s="70">
        <v>999</v>
      </c>
      <c r="K9387" s="71">
        <v>0.191</v>
      </c>
      <c r="L9387" s="70">
        <v>0</v>
      </c>
      <c r="M9387" s="71">
        <v>0.90900000000000003</v>
      </c>
      <c r="N9387" s="72"/>
      <c r="O9387" s="73">
        <f>MIN(1,MAX(0,(1/(1+EXP(-(Assumptions!$B$5 + Assumptions!$B$6*$N9387))))*Assumptions!$B$3))</f>
        <v>3.9165722796764356E-2</v>
      </c>
      <c r="P9387" s="73">
        <f>VLOOKUP($F9387,Assumptions!$A$23:$B$27,2,FALSE)*Assumptions!$B$4</f>
        <v>0.7</v>
      </c>
      <c r="Q9387" s="74">
        <f t="shared" si="292"/>
        <v>35164.50399035064</v>
      </c>
      <c r="R9387" s="75" t="str">
        <f>IF($O9387&lt;Assumptions!$B$17,"A",IF($O9387&lt;Assumptions!$B$18,"B",IF($O9387&lt;Assumptions!$B$19,"C",IF($O9387&lt;Assumptions!$B$20,"D","E"))))</f>
        <v>B</v>
      </c>
      <c r="S9387" s="75">
        <f t="shared" si="293"/>
        <v>1</v>
      </c>
    </row>
    <row r="9388" spans="1:19" ht="17.399999999999999" x14ac:dyDescent="0.3">
      <c r="A9388" s="39" t="s">
        <v>1384</v>
      </c>
      <c r="B9388" s="39" t="s">
        <v>29</v>
      </c>
      <c r="C9388" s="39" t="s">
        <v>135</v>
      </c>
      <c r="D9388" s="39" t="s">
        <v>30</v>
      </c>
      <c r="E9388" s="70" t="s">
        <v>23</v>
      </c>
      <c r="F9388" s="70" t="s">
        <v>40</v>
      </c>
      <c r="G9388" s="78">
        <v>44549</v>
      </c>
      <c r="H9388" s="78">
        <v>45931</v>
      </c>
      <c r="I9388" s="69">
        <v>1282626.8</v>
      </c>
      <c r="J9388" s="70">
        <v>999</v>
      </c>
      <c r="K9388" s="71">
        <v>2.3E-2</v>
      </c>
      <c r="L9388" s="70">
        <v>0</v>
      </c>
      <c r="M9388" s="71">
        <v>0.90900000000000003</v>
      </c>
      <c r="N9388" s="72"/>
      <c r="O9388" s="73">
        <f>MIN(1,MAX(0,(1/(1+EXP(-(Assumptions!$B$5 + Assumptions!$B$6*$N9388))))*Assumptions!$B$3))</f>
        <v>3.9165722796764356E-2</v>
      </c>
      <c r="P9388" s="73">
        <f>VLOOKUP($F9388,Assumptions!$A$23:$B$27,2,FALSE)*Assumptions!$B$4</f>
        <v>0.7</v>
      </c>
      <c r="Q9388" s="74">
        <f t="shared" si="292"/>
        <v>35164.50399035064</v>
      </c>
      <c r="R9388" s="75" t="str">
        <f>IF($O9388&lt;Assumptions!$B$17,"A",IF($O9388&lt;Assumptions!$B$18,"B",IF($O9388&lt;Assumptions!$B$19,"C",IF($O9388&lt;Assumptions!$B$20,"D","E"))))</f>
        <v>B</v>
      </c>
      <c r="S9388" s="75">
        <f t="shared" si="293"/>
        <v>1</v>
      </c>
    </row>
    <row r="9389" spans="1:19" ht="17.399999999999999" x14ac:dyDescent="0.3">
      <c r="A9389" s="39" t="s">
        <v>1384</v>
      </c>
      <c r="B9389" s="39" t="s">
        <v>29</v>
      </c>
      <c r="C9389" s="39" t="s">
        <v>135</v>
      </c>
      <c r="D9389" s="39" t="s">
        <v>30</v>
      </c>
      <c r="E9389" s="70" t="s">
        <v>23</v>
      </c>
      <c r="F9389" s="70" t="s">
        <v>40</v>
      </c>
      <c r="G9389" s="78">
        <v>44549</v>
      </c>
      <c r="H9389" s="78">
        <v>45962</v>
      </c>
      <c r="I9389" s="69">
        <v>1282626.8</v>
      </c>
      <c r="J9389" s="70">
        <v>999</v>
      </c>
      <c r="K9389" s="71">
        <v>6.5000000000000002E-2</v>
      </c>
      <c r="L9389" s="70">
        <v>0</v>
      </c>
      <c r="M9389" s="71">
        <v>0.90900000000000003</v>
      </c>
      <c r="N9389" s="72"/>
      <c r="O9389" s="73">
        <f>MIN(1,MAX(0,(1/(1+EXP(-(Assumptions!$B$5 + Assumptions!$B$6*$N9389))))*Assumptions!$B$3))</f>
        <v>3.9165722796764356E-2</v>
      </c>
      <c r="P9389" s="73">
        <f>VLOOKUP($F9389,Assumptions!$A$23:$B$27,2,FALSE)*Assumptions!$B$4</f>
        <v>0.7</v>
      </c>
      <c r="Q9389" s="74">
        <f t="shared" si="292"/>
        <v>35164.50399035064</v>
      </c>
      <c r="R9389" s="75" t="str">
        <f>IF($O9389&lt;Assumptions!$B$17,"A",IF($O9389&lt;Assumptions!$B$18,"B",IF($O9389&lt;Assumptions!$B$19,"C",IF($O9389&lt;Assumptions!$B$20,"D","E"))))</f>
        <v>B</v>
      </c>
      <c r="S9389" s="75">
        <f t="shared" si="293"/>
        <v>1</v>
      </c>
    </row>
    <row r="9390" spans="1:19" ht="17.399999999999999" x14ac:dyDescent="0.3">
      <c r="A9390" s="39" t="s">
        <v>1384</v>
      </c>
      <c r="B9390" s="39" t="s">
        <v>29</v>
      </c>
      <c r="C9390" s="39" t="s">
        <v>135</v>
      </c>
      <c r="D9390" s="39" t="s">
        <v>30</v>
      </c>
      <c r="E9390" s="70" t="s">
        <v>23</v>
      </c>
      <c r="F9390" s="70" t="s">
        <v>40</v>
      </c>
      <c r="G9390" s="78">
        <v>44549</v>
      </c>
      <c r="H9390" s="78">
        <v>45992</v>
      </c>
      <c r="I9390" s="69">
        <v>1282626.8</v>
      </c>
      <c r="J9390" s="70">
        <v>999</v>
      </c>
      <c r="K9390" s="71">
        <v>0.1</v>
      </c>
      <c r="L9390" s="70">
        <v>0</v>
      </c>
      <c r="M9390" s="71">
        <v>0.90900000000000003</v>
      </c>
      <c r="N9390" s="72"/>
      <c r="O9390" s="73">
        <f>MIN(1,MAX(0,(1/(1+EXP(-(Assumptions!$B$5 + Assumptions!$B$6*$N9390))))*Assumptions!$B$3))</f>
        <v>3.9165722796764356E-2</v>
      </c>
      <c r="P9390" s="73">
        <f>VLOOKUP($F9390,Assumptions!$A$23:$B$27,2,FALSE)*Assumptions!$B$4</f>
        <v>0.7</v>
      </c>
      <c r="Q9390" s="74">
        <f t="shared" si="292"/>
        <v>35164.50399035064</v>
      </c>
      <c r="R9390" s="75" t="str">
        <f>IF($O9390&lt;Assumptions!$B$17,"A",IF($O9390&lt;Assumptions!$B$18,"B",IF($O9390&lt;Assumptions!$B$19,"C",IF($O9390&lt;Assumptions!$B$20,"D","E"))))</f>
        <v>B</v>
      </c>
      <c r="S9390" s="75">
        <f t="shared" si="293"/>
        <v>1</v>
      </c>
    </row>
    <row r="9391" spans="1:19" ht="17.399999999999999" x14ac:dyDescent="0.3">
      <c r="A9391" s="39" t="s">
        <v>1385</v>
      </c>
      <c r="B9391" s="39" t="s">
        <v>63</v>
      </c>
      <c r="C9391" s="39" t="s">
        <v>144</v>
      </c>
      <c r="D9391" s="39" t="s">
        <v>26</v>
      </c>
      <c r="E9391" s="70" t="s">
        <v>43</v>
      </c>
      <c r="F9391" s="70" t="s">
        <v>28</v>
      </c>
      <c r="G9391" s="78">
        <v>44574</v>
      </c>
      <c r="H9391" s="78">
        <v>45658</v>
      </c>
      <c r="I9391" s="69">
        <v>5853679.4100000001</v>
      </c>
      <c r="J9391" s="70">
        <v>35</v>
      </c>
      <c r="K9391" s="71">
        <v>0.42499999999999999</v>
      </c>
      <c r="L9391" s="70">
        <v>0</v>
      </c>
      <c r="M9391" s="71">
        <v>1.042</v>
      </c>
      <c r="N9391" s="72"/>
      <c r="O9391" s="73">
        <f>MIN(1,MAX(0,(1/(1+EXP(-(Assumptions!$B$5 + Assumptions!$B$6*$N9391))))*Assumptions!$B$3))</f>
        <v>3.9165722796764356E-2</v>
      </c>
      <c r="P9391" s="73">
        <f>VLOOKUP($F9391,Assumptions!$A$23:$B$27,2,FALSE)*Assumptions!$B$4</f>
        <v>0.35</v>
      </c>
      <c r="Q9391" s="74">
        <f t="shared" si="292"/>
        <v>80242.254789615487</v>
      </c>
      <c r="R9391" s="75" t="str">
        <f>IF($O9391&lt;Assumptions!$B$17,"A",IF($O9391&lt;Assumptions!$B$18,"B",IF($O9391&lt;Assumptions!$B$19,"C",IF($O9391&lt;Assumptions!$B$20,"D","E"))))</f>
        <v>B</v>
      </c>
      <c r="S9391" s="75">
        <f t="shared" si="293"/>
        <v>0</v>
      </c>
    </row>
    <row r="9392" spans="1:19" ht="17.399999999999999" x14ac:dyDescent="0.3">
      <c r="A9392" s="39" t="s">
        <v>1385</v>
      </c>
      <c r="B9392" s="39" t="s">
        <v>63</v>
      </c>
      <c r="C9392" s="39" t="s">
        <v>144</v>
      </c>
      <c r="D9392" s="39" t="s">
        <v>26</v>
      </c>
      <c r="E9392" s="70" t="s">
        <v>43</v>
      </c>
      <c r="F9392" s="70" t="s">
        <v>28</v>
      </c>
      <c r="G9392" s="78">
        <v>44574</v>
      </c>
      <c r="H9392" s="78">
        <v>45689</v>
      </c>
      <c r="I9392" s="69">
        <v>5704436.9699999997</v>
      </c>
      <c r="J9392" s="70">
        <v>95</v>
      </c>
      <c r="K9392" s="71">
        <v>0.30399999999999999</v>
      </c>
      <c r="L9392" s="70">
        <v>0</v>
      </c>
      <c r="M9392" s="71">
        <v>1.042</v>
      </c>
      <c r="N9392" s="72"/>
      <c r="O9392" s="73">
        <f>MIN(1,MAX(0,(1/(1+EXP(-(Assumptions!$B$5 + Assumptions!$B$6*$N9392))))*Assumptions!$B$3))</f>
        <v>3.9165722796764356E-2</v>
      </c>
      <c r="P9392" s="73">
        <f>VLOOKUP($F9392,Assumptions!$A$23:$B$27,2,FALSE)*Assumptions!$B$4</f>
        <v>0.35</v>
      </c>
      <c r="Q9392" s="74">
        <f t="shared" si="292"/>
        <v>78196.438977522033</v>
      </c>
      <c r="R9392" s="75" t="str">
        <f>IF($O9392&lt;Assumptions!$B$17,"A",IF($O9392&lt;Assumptions!$B$18,"B",IF($O9392&lt;Assumptions!$B$19,"C",IF($O9392&lt;Assumptions!$B$20,"D","E"))))</f>
        <v>B</v>
      </c>
      <c r="S9392" s="75">
        <f t="shared" si="293"/>
        <v>0</v>
      </c>
    </row>
    <row r="9393" spans="1:19" ht="17.399999999999999" x14ac:dyDescent="0.3">
      <c r="A9393" s="39" t="s">
        <v>1385</v>
      </c>
      <c r="B9393" s="39" t="s">
        <v>63</v>
      </c>
      <c r="C9393" s="39" t="s">
        <v>144</v>
      </c>
      <c r="D9393" s="39" t="s">
        <v>26</v>
      </c>
      <c r="E9393" s="70" t="s">
        <v>43</v>
      </c>
      <c r="F9393" s="70" t="s">
        <v>28</v>
      </c>
      <c r="G9393" s="78">
        <v>44574</v>
      </c>
      <c r="H9393" s="78">
        <v>45717</v>
      </c>
      <c r="I9393" s="69">
        <v>5557530.7000000002</v>
      </c>
      <c r="J9393" s="70">
        <v>35</v>
      </c>
      <c r="K9393" s="71">
        <v>0.67800000000000005</v>
      </c>
      <c r="L9393" s="70">
        <v>0</v>
      </c>
      <c r="M9393" s="71">
        <v>1.042</v>
      </c>
      <c r="N9393" s="72"/>
      <c r="O9393" s="73">
        <f>MIN(1,MAX(0,(1/(1+EXP(-(Assumptions!$B$5 + Assumptions!$B$6*$N9393))))*Assumptions!$B$3))</f>
        <v>3.9165722796764356E-2</v>
      </c>
      <c r="P9393" s="73">
        <f>VLOOKUP($F9393,Assumptions!$A$23:$B$27,2,FALSE)*Assumptions!$B$4</f>
        <v>0.35</v>
      </c>
      <c r="Q9393" s="74">
        <f t="shared" si="292"/>
        <v>76182.647390747719</v>
      </c>
      <c r="R9393" s="75" t="str">
        <f>IF($O9393&lt;Assumptions!$B$17,"A",IF($O9393&lt;Assumptions!$B$18,"B",IF($O9393&lt;Assumptions!$B$19,"C",IF($O9393&lt;Assumptions!$B$20,"D","E"))))</f>
        <v>B</v>
      </c>
      <c r="S9393" s="75">
        <f t="shared" si="293"/>
        <v>0</v>
      </c>
    </row>
    <row r="9394" spans="1:19" ht="17.399999999999999" x14ac:dyDescent="0.3">
      <c r="A9394" s="39" t="s">
        <v>1385</v>
      </c>
      <c r="B9394" s="39" t="s">
        <v>63</v>
      </c>
      <c r="C9394" s="39" t="s">
        <v>144</v>
      </c>
      <c r="D9394" s="39" t="s">
        <v>26</v>
      </c>
      <c r="E9394" s="70" t="s">
        <v>43</v>
      </c>
      <c r="F9394" s="70" t="s">
        <v>28</v>
      </c>
      <c r="G9394" s="78">
        <v>44574</v>
      </c>
      <c r="H9394" s="78">
        <v>45748</v>
      </c>
      <c r="I9394" s="69">
        <v>5430508.04</v>
      </c>
      <c r="J9394" s="70">
        <v>0</v>
      </c>
      <c r="K9394" s="71">
        <v>1.024</v>
      </c>
      <c r="L9394" s="70">
        <v>0</v>
      </c>
      <c r="M9394" s="71">
        <v>1.042</v>
      </c>
      <c r="N9394" s="72"/>
      <c r="O9394" s="73">
        <f>MIN(1,MAX(0,(1/(1+EXP(-(Assumptions!$B$5 + Assumptions!$B$6*$N9394))))*Assumptions!$B$3))</f>
        <v>3.9165722796764356E-2</v>
      </c>
      <c r="P9394" s="73">
        <f>VLOOKUP($F9394,Assumptions!$A$23:$B$27,2,FALSE)*Assumptions!$B$4</f>
        <v>0.35</v>
      </c>
      <c r="Q9394" s="74">
        <f t="shared" si="292"/>
        <v>74441.420389084029</v>
      </c>
      <c r="R9394" s="75" t="str">
        <f>IF($O9394&lt;Assumptions!$B$17,"A",IF($O9394&lt;Assumptions!$B$18,"B",IF($O9394&lt;Assumptions!$B$19,"C",IF($O9394&lt;Assumptions!$B$20,"D","E"))))</f>
        <v>B</v>
      </c>
      <c r="S9394" s="75">
        <f t="shared" si="293"/>
        <v>0</v>
      </c>
    </row>
    <row r="9395" spans="1:19" ht="17.399999999999999" x14ac:dyDescent="0.3">
      <c r="A9395" s="39" t="s">
        <v>1385</v>
      </c>
      <c r="B9395" s="39" t="s">
        <v>63</v>
      </c>
      <c r="C9395" s="39" t="s">
        <v>144</v>
      </c>
      <c r="D9395" s="39" t="s">
        <v>26</v>
      </c>
      <c r="E9395" s="70" t="s">
        <v>43</v>
      </c>
      <c r="F9395" s="70" t="s">
        <v>28</v>
      </c>
      <c r="G9395" s="78">
        <v>44574</v>
      </c>
      <c r="H9395" s="78">
        <v>45778</v>
      </c>
      <c r="I9395" s="69">
        <v>5282317.67</v>
      </c>
      <c r="J9395" s="70">
        <v>0</v>
      </c>
      <c r="K9395" s="71">
        <v>0.99</v>
      </c>
      <c r="L9395" s="70">
        <v>0</v>
      </c>
      <c r="M9395" s="71">
        <v>1.042</v>
      </c>
      <c r="N9395" s="72"/>
      <c r="O9395" s="73">
        <f>MIN(1,MAX(0,(1/(1+EXP(-(Assumptions!$B$5 + Assumptions!$B$6*$N9395))))*Assumptions!$B$3))</f>
        <v>3.9165722796764356E-2</v>
      </c>
      <c r="P9395" s="73">
        <f>VLOOKUP($F9395,Assumptions!$A$23:$B$27,2,FALSE)*Assumptions!$B$4</f>
        <v>0.35</v>
      </c>
      <c r="Q9395" s="74">
        <f t="shared" si="292"/>
        <v>72410.02635568456</v>
      </c>
      <c r="R9395" s="75" t="str">
        <f>IF($O9395&lt;Assumptions!$B$17,"A",IF($O9395&lt;Assumptions!$B$18,"B",IF($O9395&lt;Assumptions!$B$19,"C",IF($O9395&lt;Assumptions!$B$20,"D","E"))))</f>
        <v>B</v>
      </c>
      <c r="S9395" s="75">
        <f t="shared" si="293"/>
        <v>0</v>
      </c>
    </row>
    <row r="9396" spans="1:19" ht="17.399999999999999" x14ac:dyDescent="0.3">
      <c r="A9396" s="39" t="s">
        <v>1385</v>
      </c>
      <c r="B9396" s="39" t="s">
        <v>63</v>
      </c>
      <c r="C9396" s="39" t="s">
        <v>144</v>
      </c>
      <c r="D9396" s="39" t="s">
        <v>26</v>
      </c>
      <c r="E9396" s="70" t="s">
        <v>43</v>
      </c>
      <c r="F9396" s="70" t="s">
        <v>28</v>
      </c>
      <c r="G9396" s="78">
        <v>44574</v>
      </c>
      <c r="H9396" s="78">
        <v>45809</v>
      </c>
      <c r="I9396" s="69">
        <v>5154975.76</v>
      </c>
      <c r="J9396" s="70">
        <v>0</v>
      </c>
      <c r="K9396" s="71">
        <v>1.01</v>
      </c>
      <c r="L9396" s="70">
        <v>0</v>
      </c>
      <c r="M9396" s="71">
        <v>1.042</v>
      </c>
      <c r="N9396" s="72"/>
      <c r="O9396" s="73">
        <f>MIN(1,MAX(0,(1/(1+EXP(-(Assumptions!$B$5 + Assumptions!$B$6*$N9396))))*Assumptions!$B$3))</f>
        <v>3.9165722796764356E-2</v>
      </c>
      <c r="P9396" s="73">
        <f>VLOOKUP($F9396,Assumptions!$A$23:$B$27,2,FALSE)*Assumptions!$B$4</f>
        <v>0.35</v>
      </c>
      <c r="Q9396" s="74">
        <f t="shared" si="292"/>
        <v>70664.423074069869</v>
      </c>
      <c r="R9396" s="75" t="str">
        <f>IF($O9396&lt;Assumptions!$B$17,"A",IF($O9396&lt;Assumptions!$B$18,"B",IF($O9396&lt;Assumptions!$B$19,"C",IF($O9396&lt;Assumptions!$B$20,"D","E"))))</f>
        <v>B</v>
      </c>
      <c r="S9396" s="75">
        <f t="shared" si="293"/>
        <v>0</v>
      </c>
    </row>
    <row r="9397" spans="1:19" ht="17.399999999999999" x14ac:dyDescent="0.3">
      <c r="A9397" s="39" t="s">
        <v>1385</v>
      </c>
      <c r="B9397" s="39" t="s">
        <v>63</v>
      </c>
      <c r="C9397" s="39" t="s">
        <v>144</v>
      </c>
      <c r="D9397" s="39" t="s">
        <v>26</v>
      </c>
      <c r="E9397" s="70" t="s">
        <v>43</v>
      </c>
      <c r="F9397" s="70" t="s">
        <v>28</v>
      </c>
      <c r="G9397" s="78">
        <v>44574</v>
      </c>
      <c r="H9397" s="78">
        <v>45839</v>
      </c>
      <c r="I9397" s="69">
        <v>5017085.3</v>
      </c>
      <c r="J9397" s="70">
        <v>35</v>
      </c>
      <c r="K9397" s="71">
        <v>0.77300000000000002</v>
      </c>
      <c r="L9397" s="70">
        <v>0</v>
      </c>
      <c r="M9397" s="71">
        <v>1.042</v>
      </c>
      <c r="N9397" s="72"/>
      <c r="O9397" s="73">
        <f>MIN(1,MAX(0,(1/(1+EXP(-(Assumptions!$B$5 + Assumptions!$B$6*$N9397))))*Assumptions!$B$3))</f>
        <v>3.9165722796764356E-2</v>
      </c>
      <c r="P9397" s="73">
        <f>VLOOKUP($F9397,Assumptions!$A$23:$B$27,2,FALSE)*Assumptions!$B$4</f>
        <v>0.35</v>
      </c>
      <c r="Q9397" s="74">
        <f t="shared" si="292"/>
        <v>68774.220237632457</v>
      </c>
      <c r="R9397" s="75" t="str">
        <f>IF($O9397&lt;Assumptions!$B$17,"A",IF($O9397&lt;Assumptions!$B$18,"B",IF($O9397&lt;Assumptions!$B$19,"C",IF($O9397&lt;Assumptions!$B$20,"D","E"))))</f>
        <v>B</v>
      </c>
      <c r="S9397" s="75">
        <f t="shared" si="293"/>
        <v>0</v>
      </c>
    </row>
    <row r="9398" spans="1:19" ht="17.399999999999999" x14ac:dyDescent="0.3">
      <c r="A9398" s="39" t="s">
        <v>1385</v>
      </c>
      <c r="B9398" s="39" t="s">
        <v>63</v>
      </c>
      <c r="C9398" s="39" t="s">
        <v>144</v>
      </c>
      <c r="D9398" s="39" t="s">
        <v>26</v>
      </c>
      <c r="E9398" s="70" t="s">
        <v>43</v>
      </c>
      <c r="F9398" s="70" t="s">
        <v>28</v>
      </c>
      <c r="G9398" s="78">
        <v>44574</v>
      </c>
      <c r="H9398" s="78">
        <v>45870</v>
      </c>
      <c r="I9398" s="69">
        <v>4898412.7300000004</v>
      </c>
      <c r="J9398" s="70">
        <v>0</v>
      </c>
      <c r="K9398" s="71">
        <v>1.089</v>
      </c>
      <c r="L9398" s="70">
        <v>0</v>
      </c>
      <c r="M9398" s="71">
        <v>1.042</v>
      </c>
      <c r="N9398" s="72"/>
      <c r="O9398" s="73">
        <f>MIN(1,MAX(0,(1/(1+EXP(-(Assumptions!$B$5 + Assumptions!$B$6*$N9398))))*Assumptions!$B$3))</f>
        <v>3.9165722796764356E-2</v>
      </c>
      <c r="P9398" s="73">
        <f>VLOOKUP($F9398,Assumptions!$A$23:$B$27,2,FALSE)*Assumptions!$B$4</f>
        <v>0.35</v>
      </c>
      <c r="Q9398" s="74">
        <f t="shared" si="292"/>
        <v>67147.456294562609</v>
      </c>
      <c r="R9398" s="75" t="str">
        <f>IF($O9398&lt;Assumptions!$B$17,"A",IF($O9398&lt;Assumptions!$B$18,"B",IF($O9398&lt;Assumptions!$B$19,"C",IF($O9398&lt;Assumptions!$B$20,"D","E"))))</f>
        <v>B</v>
      </c>
      <c r="S9398" s="75">
        <f t="shared" si="293"/>
        <v>0</v>
      </c>
    </row>
    <row r="9399" spans="1:19" ht="17.399999999999999" x14ac:dyDescent="0.3">
      <c r="A9399" s="39" t="s">
        <v>1385</v>
      </c>
      <c r="B9399" s="39" t="s">
        <v>63</v>
      </c>
      <c r="C9399" s="39" t="s">
        <v>144</v>
      </c>
      <c r="D9399" s="39" t="s">
        <v>26</v>
      </c>
      <c r="E9399" s="70" t="s">
        <v>43</v>
      </c>
      <c r="F9399" s="70" t="s">
        <v>28</v>
      </c>
      <c r="G9399" s="78">
        <v>44574</v>
      </c>
      <c r="H9399" s="78">
        <v>45901</v>
      </c>
      <c r="I9399" s="69">
        <v>4785251.07</v>
      </c>
      <c r="J9399" s="70">
        <v>0</v>
      </c>
      <c r="K9399" s="71">
        <v>1.097</v>
      </c>
      <c r="L9399" s="70">
        <v>0</v>
      </c>
      <c r="M9399" s="71">
        <v>1.042</v>
      </c>
      <c r="N9399" s="72"/>
      <c r="O9399" s="73">
        <f>MIN(1,MAX(0,(1/(1+EXP(-(Assumptions!$B$5 + Assumptions!$B$6*$N9399))))*Assumptions!$B$3))</f>
        <v>3.9165722796764356E-2</v>
      </c>
      <c r="P9399" s="73">
        <f>VLOOKUP($F9399,Assumptions!$A$23:$B$27,2,FALSE)*Assumptions!$B$4</f>
        <v>0.35</v>
      </c>
      <c r="Q9399" s="74">
        <f t="shared" si="292"/>
        <v>65596.235922189007</v>
      </c>
      <c r="R9399" s="75" t="str">
        <f>IF($O9399&lt;Assumptions!$B$17,"A",IF($O9399&lt;Assumptions!$B$18,"B",IF($O9399&lt;Assumptions!$B$19,"C",IF($O9399&lt;Assumptions!$B$20,"D","E"))))</f>
        <v>B</v>
      </c>
      <c r="S9399" s="75">
        <f t="shared" si="293"/>
        <v>0</v>
      </c>
    </row>
    <row r="9400" spans="1:19" ht="17.399999999999999" x14ac:dyDescent="0.3">
      <c r="A9400" s="39" t="s">
        <v>1385</v>
      </c>
      <c r="B9400" s="39" t="s">
        <v>63</v>
      </c>
      <c r="C9400" s="39" t="s">
        <v>144</v>
      </c>
      <c r="D9400" s="39" t="s">
        <v>26</v>
      </c>
      <c r="E9400" s="70" t="s">
        <v>43</v>
      </c>
      <c r="F9400" s="70" t="s">
        <v>28</v>
      </c>
      <c r="G9400" s="78">
        <v>44574</v>
      </c>
      <c r="H9400" s="78">
        <v>45931</v>
      </c>
      <c r="I9400" s="69">
        <v>4664621.3499999996</v>
      </c>
      <c r="J9400" s="70">
        <v>0</v>
      </c>
      <c r="K9400" s="71">
        <v>1.141</v>
      </c>
      <c r="L9400" s="70">
        <v>0</v>
      </c>
      <c r="M9400" s="71">
        <v>1.042</v>
      </c>
      <c r="N9400" s="72"/>
      <c r="O9400" s="73">
        <f>MIN(1,MAX(0,(1/(1+EXP(-(Assumptions!$B$5 + Assumptions!$B$6*$N9400))))*Assumptions!$B$3))</f>
        <v>3.9165722796764356E-2</v>
      </c>
      <c r="P9400" s="73">
        <f>VLOOKUP($F9400,Assumptions!$A$23:$B$27,2,FALSE)*Assumptions!$B$4</f>
        <v>0.35</v>
      </c>
      <c r="Q9400" s="74">
        <f t="shared" si="292"/>
        <v>63942.643361089045</v>
      </c>
      <c r="R9400" s="75" t="str">
        <f>IF($O9400&lt;Assumptions!$B$17,"A",IF($O9400&lt;Assumptions!$B$18,"B",IF($O9400&lt;Assumptions!$B$19,"C",IF($O9400&lt;Assumptions!$B$20,"D","E"))))</f>
        <v>B</v>
      </c>
      <c r="S9400" s="75">
        <f t="shared" si="293"/>
        <v>0</v>
      </c>
    </row>
    <row r="9401" spans="1:19" ht="17.399999999999999" x14ac:dyDescent="0.3">
      <c r="A9401" s="39" t="s">
        <v>1385</v>
      </c>
      <c r="B9401" s="39" t="s">
        <v>63</v>
      </c>
      <c r="C9401" s="39" t="s">
        <v>144</v>
      </c>
      <c r="D9401" s="39" t="s">
        <v>26</v>
      </c>
      <c r="E9401" s="70" t="s">
        <v>43</v>
      </c>
      <c r="F9401" s="70" t="s">
        <v>28</v>
      </c>
      <c r="G9401" s="78">
        <v>44574</v>
      </c>
      <c r="H9401" s="78">
        <v>45962</v>
      </c>
      <c r="I9401" s="69">
        <v>4535505.38</v>
      </c>
      <c r="J9401" s="70">
        <v>15</v>
      </c>
      <c r="K9401" s="71">
        <v>0.97499999999999998</v>
      </c>
      <c r="L9401" s="70">
        <v>0</v>
      </c>
      <c r="M9401" s="71">
        <v>1.042</v>
      </c>
      <c r="N9401" s="72"/>
      <c r="O9401" s="73">
        <f>MIN(1,MAX(0,(1/(1+EXP(-(Assumptions!$B$5 + Assumptions!$B$6*$N9401))))*Assumptions!$B$3))</f>
        <v>3.9165722796764356E-2</v>
      </c>
      <c r="P9401" s="73">
        <f>VLOOKUP($F9401,Assumptions!$A$23:$B$27,2,FALSE)*Assumptions!$B$4</f>
        <v>0.35</v>
      </c>
      <c r="Q9401" s="74">
        <f t="shared" si="292"/>
        <v>62172.72125970968</v>
      </c>
      <c r="R9401" s="75" t="str">
        <f>IF($O9401&lt;Assumptions!$B$17,"A",IF($O9401&lt;Assumptions!$B$18,"B",IF($O9401&lt;Assumptions!$B$19,"C",IF($O9401&lt;Assumptions!$B$20,"D","E"))))</f>
        <v>B</v>
      </c>
      <c r="S9401" s="75">
        <f t="shared" si="293"/>
        <v>0</v>
      </c>
    </row>
    <row r="9402" spans="1:19" ht="17.399999999999999" x14ac:dyDescent="0.3">
      <c r="A9402" s="39" t="s">
        <v>1385</v>
      </c>
      <c r="B9402" s="39" t="s">
        <v>63</v>
      </c>
      <c r="C9402" s="39" t="s">
        <v>144</v>
      </c>
      <c r="D9402" s="39" t="s">
        <v>26</v>
      </c>
      <c r="E9402" s="70" t="s">
        <v>43</v>
      </c>
      <c r="F9402" s="70" t="s">
        <v>28</v>
      </c>
      <c r="G9402" s="78">
        <v>44574</v>
      </c>
      <c r="H9402" s="78">
        <v>45992</v>
      </c>
      <c r="I9402" s="69">
        <v>4419804.41</v>
      </c>
      <c r="J9402" s="70">
        <v>0</v>
      </c>
      <c r="K9402" s="71">
        <v>0.97199999999999998</v>
      </c>
      <c r="L9402" s="70">
        <v>0</v>
      </c>
      <c r="M9402" s="71">
        <v>1.042</v>
      </c>
      <c r="N9402" s="72"/>
      <c r="O9402" s="73">
        <f>MIN(1,MAX(0,(1/(1+EXP(-(Assumptions!$B$5 + Assumptions!$B$6*$N9402))))*Assumptions!$B$3))</f>
        <v>3.9165722796764356E-2</v>
      </c>
      <c r="P9402" s="73">
        <f>VLOOKUP($F9402,Assumptions!$A$23:$B$27,2,FALSE)*Assumptions!$B$4</f>
        <v>0.35</v>
      </c>
      <c r="Q9402" s="74">
        <f t="shared" si="292"/>
        <v>60586.692018291818</v>
      </c>
      <c r="R9402" s="75" t="str">
        <f>IF($O9402&lt;Assumptions!$B$17,"A",IF($O9402&lt;Assumptions!$B$18,"B",IF($O9402&lt;Assumptions!$B$19,"C",IF($O9402&lt;Assumptions!$B$20,"D","E"))))</f>
        <v>B</v>
      </c>
      <c r="S9402" s="75">
        <f t="shared" si="293"/>
        <v>0</v>
      </c>
    </row>
    <row r="9403" spans="1:19" ht="17.399999999999999" x14ac:dyDescent="0.3">
      <c r="A9403" s="39" t="s">
        <v>1386</v>
      </c>
      <c r="B9403" s="39" t="s">
        <v>60</v>
      </c>
      <c r="C9403" s="39" t="s">
        <v>135</v>
      </c>
      <c r="D9403" s="39" t="s">
        <v>45</v>
      </c>
      <c r="E9403" s="70" t="s">
        <v>49</v>
      </c>
      <c r="F9403" s="70" t="s">
        <v>28</v>
      </c>
      <c r="G9403" s="78">
        <v>44087</v>
      </c>
      <c r="H9403" s="78">
        <v>45658</v>
      </c>
      <c r="I9403" s="69">
        <v>340027.8</v>
      </c>
      <c r="J9403" s="70">
        <v>65</v>
      </c>
      <c r="K9403" s="71">
        <v>0.64200000000000002</v>
      </c>
      <c r="L9403" s="70">
        <v>0</v>
      </c>
      <c r="M9403" s="71">
        <v>0.95399999999999996</v>
      </c>
      <c r="N9403" s="72"/>
      <c r="O9403" s="73">
        <f>MIN(1,MAX(0,(1/(1+EXP(-(Assumptions!$B$5 + Assumptions!$B$6*$N9403))))*Assumptions!$B$3))</f>
        <v>3.9165722796764356E-2</v>
      </c>
      <c r="P9403" s="73">
        <f>VLOOKUP($F9403,Assumptions!$A$23:$B$27,2,FALSE)*Assumptions!$B$4</f>
        <v>0.35</v>
      </c>
      <c r="Q9403" s="74">
        <f t="shared" si="292"/>
        <v>4661.1020952977706</v>
      </c>
      <c r="R9403" s="75" t="str">
        <f>IF($O9403&lt;Assumptions!$B$17,"A",IF($O9403&lt;Assumptions!$B$18,"B",IF($O9403&lt;Assumptions!$B$19,"C",IF($O9403&lt;Assumptions!$B$20,"D","E"))))</f>
        <v>B</v>
      </c>
      <c r="S9403" s="75">
        <f t="shared" si="293"/>
        <v>0</v>
      </c>
    </row>
    <row r="9404" spans="1:19" ht="17.399999999999999" x14ac:dyDescent="0.3">
      <c r="A9404" s="39" t="s">
        <v>1386</v>
      </c>
      <c r="B9404" s="39" t="s">
        <v>60</v>
      </c>
      <c r="C9404" s="39" t="s">
        <v>135</v>
      </c>
      <c r="D9404" s="39" t="s">
        <v>45</v>
      </c>
      <c r="E9404" s="70" t="s">
        <v>49</v>
      </c>
      <c r="F9404" s="70" t="s">
        <v>28</v>
      </c>
      <c r="G9404" s="78">
        <v>44087</v>
      </c>
      <c r="H9404" s="78">
        <v>45689</v>
      </c>
      <c r="I9404" s="69">
        <v>330271.46000000002</v>
      </c>
      <c r="J9404" s="70">
        <v>65</v>
      </c>
      <c r="K9404" s="71">
        <v>0.52800000000000002</v>
      </c>
      <c r="L9404" s="70">
        <v>0</v>
      </c>
      <c r="M9404" s="71">
        <v>0.95399999999999996</v>
      </c>
      <c r="N9404" s="72"/>
      <c r="O9404" s="73">
        <f>MIN(1,MAX(0,(1/(1+EXP(-(Assumptions!$B$5 + Assumptions!$B$6*$N9404))))*Assumptions!$B$3))</f>
        <v>3.9165722796764356E-2</v>
      </c>
      <c r="P9404" s="73">
        <f>VLOOKUP($F9404,Assumptions!$A$23:$B$27,2,FALSE)*Assumptions!$B$4</f>
        <v>0.35</v>
      </c>
      <c r="Q9404" s="74">
        <f t="shared" si="292"/>
        <v>4527.3621575149264</v>
      </c>
      <c r="R9404" s="75" t="str">
        <f>IF($O9404&lt;Assumptions!$B$17,"A",IF($O9404&lt;Assumptions!$B$18,"B",IF($O9404&lt;Assumptions!$B$19,"C",IF($O9404&lt;Assumptions!$B$20,"D","E"))))</f>
        <v>B</v>
      </c>
      <c r="S9404" s="75">
        <f t="shared" si="293"/>
        <v>0</v>
      </c>
    </row>
    <row r="9405" spans="1:19" ht="17.399999999999999" x14ac:dyDescent="0.3">
      <c r="A9405" s="39" t="s">
        <v>1386</v>
      </c>
      <c r="B9405" s="39" t="s">
        <v>60</v>
      </c>
      <c r="C9405" s="39" t="s">
        <v>135</v>
      </c>
      <c r="D9405" s="39" t="s">
        <v>45</v>
      </c>
      <c r="E9405" s="70" t="s">
        <v>49</v>
      </c>
      <c r="F9405" s="70" t="s">
        <v>28</v>
      </c>
      <c r="G9405" s="78">
        <v>44087</v>
      </c>
      <c r="H9405" s="78">
        <v>45717</v>
      </c>
      <c r="I9405" s="69">
        <v>321289.40999999997</v>
      </c>
      <c r="J9405" s="70">
        <v>0</v>
      </c>
      <c r="K9405" s="71">
        <v>1.03</v>
      </c>
      <c r="L9405" s="70">
        <v>0</v>
      </c>
      <c r="M9405" s="71">
        <v>0.95399999999999996</v>
      </c>
      <c r="N9405" s="72"/>
      <c r="O9405" s="73">
        <f>MIN(1,MAX(0,(1/(1+EXP(-(Assumptions!$B$5 + Assumptions!$B$6*$N9405))))*Assumptions!$B$3))</f>
        <v>3.9165722796764356E-2</v>
      </c>
      <c r="P9405" s="73">
        <f>VLOOKUP($F9405,Assumptions!$A$23:$B$27,2,FALSE)*Assumptions!$B$4</f>
        <v>0.35</v>
      </c>
      <c r="Q9405" s="74">
        <f t="shared" si="292"/>
        <v>4404.2361893585894</v>
      </c>
      <c r="R9405" s="75" t="str">
        <f>IF($O9405&lt;Assumptions!$B$17,"A",IF($O9405&lt;Assumptions!$B$18,"B",IF($O9405&lt;Assumptions!$B$19,"C",IF($O9405&lt;Assumptions!$B$20,"D","E"))))</f>
        <v>B</v>
      </c>
      <c r="S9405" s="75">
        <f t="shared" si="293"/>
        <v>0</v>
      </c>
    </row>
    <row r="9406" spans="1:19" ht="17.399999999999999" x14ac:dyDescent="0.3">
      <c r="A9406" s="39" t="s">
        <v>1386</v>
      </c>
      <c r="B9406" s="39" t="s">
        <v>60</v>
      </c>
      <c r="C9406" s="39" t="s">
        <v>135</v>
      </c>
      <c r="D9406" s="39" t="s">
        <v>45</v>
      </c>
      <c r="E9406" s="70" t="s">
        <v>49</v>
      </c>
      <c r="F9406" s="70" t="s">
        <v>28</v>
      </c>
      <c r="G9406" s="78">
        <v>44087</v>
      </c>
      <c r="H9406" s="78">
        <v>45748</v>
      </c>
      <c r="I9406" s="69">
        <v>312275.78999999998</v>
      </c>
      <c r="J9406" s="70">
        <v>0</v>
      </c>
      <c r="K9406" s="71">
        <v>0.95399999999999996</v>
      </c>
      <c r="L9406" s="70">
        <v>0</v>
      </c>
      <c r="M9406" s="71">
        <v>0.95399999999999996</v>
      </c>
      <c r="N9406" s="72"/>
      <c r="O9406" s="73">
        <f>MIN(1,MAX(0,(1/(1+EXP(-(Assumptions!$B$5 + Assumptions!$B$6*$N9406))))*Assumptions!$B$3))</f>
        <v>3.9165722796764356E-2</v>
      </c>
      <c r="P9406" s="73">
        <f>VLOOKUP($F9406,Assumptions!$A$23:$B$27,2,FALSE)*Assumptions!$B$4</f>
        <v>0.35</v>
      </c>
      <c r="Q9406" s="74">
        <f t="shared" si="292"/>
        <v>4280.6774595482084</v>
      </c>
      <c r="R9406" s="75" t="str">
        <f>IF($O9406&lt;Assumptions!$B$17,"A",IF($O9406&lt;Assumptions!$B$18,"B",IF($O9406&lt;Assumptions!$B$19,"C",IF($O9406&lt;Assumptions!$B$20,"D","E"))))</f>
        <v>B</v>
      </c>
      <c r="S9406" s="75">
        <f t="shared" si="293"/>
        <v>0</v>
      </c>
    </row>
    <row r="9407" spans="1:19" ht="17.399999999999999" x14ac:dyDescent="0.3">
      <c r="A9407" s="39" t="s">
        <v>1386</v>
      </c>
      <c r="B9407" s="39" t="s">
        <v>60</v>
      </c>
      <c r="C9407" s="39" t="s">
        <v>135</v>
      </c>
      <c r="D9407" s="39" t="s">
        <v>45</v>
      </c>
      <c r="E9407" s="70" t="s">
        <v>49</v>
      </c>
      <c r="F9407" s="70" t="s">
        <v>28</v>
      </c>
      <c r="G9407" s="78">
        <v>44087</v>
      </c>
      <c r="H9407" s="78">
        <v>45778</v>
      </c>
      <c r="I9407" s="69">
        <v>303320.38</v>
      </c>
      <c r="J9407" s="70">
        <v>95</v>
      </c>
      <c r="K9407" s="71">
        <v>0.29599999999999999</v>
      </c>
      <c r="L9407" s="70">
        <v>0</v>
      </c>
      <c r="M9407" s="71">
        <v>0.95399999999999996</v>
      </c>
      <c r="N9407" s="72"/>
      <c r="O9407" s="73">
        <f>MIN(1,MAX(0,(1/(1+EXP(-(Assumptions!$B$5 + Assumptions!$B$6*$N9407))))*Assumptions!$B$3))</f>
        <v>3.9165722796764356E-2</v>
      </c>
      <c r="P9407" s="73">
        <f>VLOOKUP($F9407,Assumptions!$A$23:$B$27,2,FALSE)*Assumptions!$B$4</f>
        <v>0.35</v>
      </c>
      <c r="Q9407" s="74">
        <f t="shared" si="292"/>
        <v>4157.9166725912291</v>
      </c>
      <c r="R9407" s="75" t="str">
        <f>IF($O9407&lt;Assumptions!$B$17,"A",IF($O9407&lt;Assumptions!$B$18,"B",IF($O9407&lt;Assumptions!$B$19,"C",IF($O9407&lt;Assumptions!$B$20,"D","E"))))</f>
        <v>B</v>
      </c>
      <c r="S9407" s="75">
        <f t="shared" si="293"/>
        <v>0</v>
      </c>
    </row>
    <row r="9408" spans="1:19" ht="17.399999999999999" x14ac:dyDescent="0.3">
      <c r="A9408" s="39" t="s">
        <v>1386</v>
      </c>
      <c r="B9408" s="39" t="s">
        <v>60</v>
      </c>
      <c r="C9408" s="39" t="s">
        <v>135</v>
      </c>
      <c r="D9408" s="39" t="s">
        <v>45</v>
      </c>
      <c r="E9408" s="70" t="s">
        <v>49</v>
      </c>
      <c r="F9408" s="70" t="s">
        <v>28</v>
      </c>
      <c r="G9408" s="78">
        <v>44087</v>
      </c>
      <c r="H9408" s="78">
        <v>45809</v>
      </c>
      <c r="I9408" s="69">
        <v>294200.58</v>
      </c>
      <c r="J9408" s="70">
        <v>15</v>
      </c>
      <c r="K9408" s="71">
        <v>1.0209999999999999</v>
      </c>
      <c r="L9408" s="70">
        <v>0</v>
      </c>
      <c r="M9408" s="71">
        <v>0.95399999999999996</v>
      </c>
      <c r="N9408" s="72"/>
      <c r="O9408" s="73">
        <f>MIN(1,MAX(0,(1/(1+EXP(-(Assumptions!$B$5 + Assumptions!$B$6*$N9408))))*Assumptions!$B$3))</f>
        <v>3.9165722796764356E-2</v>
      </c>
      <c r="P9408" s="73">
        <f>VLOOKUP($F9408,Assumptions!$A$23:$B$27,2,FALSE)*Assumptions!$B$4</f>
        <v>0.35</v>
      </c>
      <c r="Q9408" s="74">
        <f t="shared" si="292"/>
        <v>4032.9024270245532</v>
      </c>
      <c r="R9408" s="75" t="str">
        <f>IF($O9408&lt;Assumptions!$B$17,"A",IF($O9408&lt;Assumptions!$B$18,"B",IF($O9408&lt;Assumptions!$B$19,"C",IF($O9408&lt;Assumptions!$B$20,"D","E"))))</f>
        <v>B</v>
      </c>
      <c r="S9408" s="75">
        <f t="shared" si="293"/>
        <v>0</v>
      </c>
    </row>
    <row r="9409" spans="1:19" ht="17.399999999999999" x14ac:dyDescent="0.3">
      <c r="A9409" s="39" t="s">
        <v>1386</v>
      </c>
      <c r="B9409" s="39" t="s">
        <v>60</v>
      </c>
      <c r="C9409" s="39" t="s">
        <v>135</v>
      </c>
      <c r="D9409" s="39" t="s">
        <v>45</v>
      </c>
      <c r="E9409" s="70" t="s">
        <v>49</v>
      </c>
      <c r="F9409" s="70" t="s">
        <v>28</v>
      </c>
      <c r="G9409" s="78">
        <v>44087</v>
      </c>
      <c r="H9409" s="78">
        <v>45839</v>
      </c>
      <c r="I9409" s="69">
        <v>285815.15000000002</v>
      </c>
      <c r="J9409" s="70">
        <v>0</v>
      </c>
      <c r="K9409" s="71">
        <v>1.0189999999999999</v>
      </c>
      <c r="L9409" s="70">
        <v>0</v>
      </c>
      <c r="M9409" s="71">
        <v>0.95399999999999996</v>
      </c>
      <c r="N9409" s="72"/>
      <c r="O9409" s="73">
        <f>MIN(1,MAX(0,(1/(1+EXP(-(Assumptions!$B$5 + Assumptions!$B$6*$N9409))))*Assumptions!$B$3))</f>
        <v>3.9165722796764356E-2</v>
      </c>
      <c r="P9409" s="73">
        <f>VLOOKUP($F9409,Assumptions!$A$23:$B$27,2,FALSE)*Assumptions!$B$4</f>
        <v>0.35</v>
      </c>
      <c r="Q9409" s="74">
        <f t="shared" ref="Q9409:Q9472" si="294">$I9409*$O9409*$P9409</f>
        <v>3917.9549276054681</v>
      </c>
      <c r="R9409" s="75" t="str">
        <f>IF($O9409&lt;Assumptions!$B$17,"A",IF($O9409&lt;Assumptions!$B$18,"B",IF($O9409&lt;Assumptions!$B$19,"C",IF($O9409&lt;Assumptions!$B$20,"D","E"))))</f>
        <v>B</v>
      </c>
      <c r="S9409" s="75">
        <f t="shared" ref="S9409:S9472" si="295">--($J9409&gt;=180)</f>
        <v>0</v>
      </c>
    </row>
    <row r="9410" spans="1:19" ht="17.399999999999999" x14ac:dyDescent="0.3">
      <c r="A9410" s="39" t="s">
        <v>1386</v>
      </c>
      <c r="B9410" s="39" t="s">
        <v>60</v>
      </c>
      <c r="C9410" s="39" t="s">
        <v>135</v>
      </c>
      <c r="D9410" s="39" t="s">
        <v>45</v>
      </c>
      <c r="E9410" s="70" t="s">
        <v>49</v>
      </c>
      <c r="F9410" s="70" t="s">
        <v>28</v>
      </c>
      <c r="G9410" s="78">
        <v>44087</v>
      </c>
      <c r="H9410" s="78">
        <v>45870</v>
      </c>
      <c r="I9410" s="69">
        <v>277979.12</v>
      </c>
      <c r="J9410" s="70">
        <v>0</v>
      </c>
      <c r="K9410" s="71">
        <v>1.052</v>
      </c>
      <c r="L9410" s="70">
        <v>0</v>
      </c>
      <c r="M9410" s="71">
        <v>0.95399999999999996</v>
      </c>
      <c r="N9410" s="72"/>
      <c r="O9410" s="73">
        <f>MIN(1,MAX(0,(1/(1+EXP(-(Assumptions!$B$5 + Assumptions!$B$6*$N9410))))*Assumptions!$B$3))</f>
        <v>3.9165722796764356E-2</v>
      </c>
      <c r="P9410" s="73">
        <f>VLOOKUP($F9410,Assumptions!$A$23:$B$27,2,FALSE)*Assumptions!$B$4</f>
        <v>0.35</v>
      </c>
      <c r="Q9410" s="74">
        <f t="shared" si="294"/>
        <v>3810.5386050229727</v>
      </c>
      <c r="R9410" s="75" t="str">
        <f>IF($O9410&lt;Assumptions!$B$17,"A",IF($O9410&lt;Assumptions!$B$18,"B",IF($O9410&lt;Assumptions!$B$19,"C",IF($O9410&lt;Assumptions!$B$20,"D","E"))))</f>
        <v>B</v>
      </c>
      <c r="S9410" s="75">
        <f t="shared" si="295"/>
        <v>0</v>
      </c>
    </row>
    <row r="9411" spans="1:19" ht="17.399999999999999" x14ac:dyDescent="0.3">
      <c r="A9411" s="39" t="s">
        <v>1386</v>
      </c>
      <c r="B9411" s="39" t="s">
        <v>60</v>
      </c>
      <c r="C9411" s="39" t="s">
        <v>135</v>
      </c>
      <c r="D9411" s="39" t="s">
        <v>45</v>
      </c>
      <c r="E9411" s="70" t="s">
        <v>49</v>
      </c>
      <c r="F9411" s="70" t="s">
        <v>28</v>
      </c>
      <c r="G9411" s="78">
        <v>44087</v>
      </c>
      <c r="H9411" s="78">
        <v>45901</v>
      </c>
      <c r="I9411" s="69">
        <v>270000.69</v>
      </c>
      <c r="J9411" s="70">
        <v>15</v>
      </c>
      <c r="K9411" s="71">
        <v>1.117</v>
      </c>
      <c r="L9411" s="70">
        <v>0</v>
      </c>
      <c r="M9411" s="71">
        <v>0.95399999999999996</v>
      </c>
      <c r="N9411" s="72"/>
      <c r="O9411" s="73">
        <f>MIN(1,MAX(0,(1/(1+EXP(-(Assumptions!$B$5 + Assumptions!$B$6*$N9411))))*Assumptions!$B$3))</f>
        <v>3.9165722796764356E-2</v>
      </c>
      <c r="P9411" s="73">
        <f>VLOOKUP($F9411,Assumptions!$A$23:$B$27,2,FALSE)*Assumptions!$B$4</f>
        <v>0.35</v>
      </c>
      <c r="Q9411" s="74">
        <f t="shared" si="294"/>
        <v>3701.1702628162866</v>
      </c>
      <c r="R9411" s="75" t="str">
        <f>IF($O9411&lt;Assumptions!$B$17,"A",IF($O9411&lt;Assumptions!$B$18,"B",IF($O9411&lt;Assumptions!$B$19,"C",IF($O9411&lt;Assumptions!$B$20,"D","E"))))</f>
        <v>B</v>
      </c>
      <c r="S9411" s="75">
        <f t="shared" si="295"/>
        <v>0</v>
      </c>
    </row>
    <row r="9412" spans="1:19" ht="17.399999999999999" x14ac:dyDescent="0.3">
      <c r="A9412" s="39" t="s">
        <v>1386</v>
      </c>
      <c r="B9412" s="39" t="s">
        <v>60</v>
      </c>
      <c r="C9412" s="39" t="s">
        <v>135</v>
      </c>
      <c r="D9412" s="39" t="s">
        <v>45</v>
      </c>
      <c r="E9412" s="70" t="s">
        <v>49</v>
      </c>
      <c r="F9412" s="70" t="s">
        <v>28</v>
      </c>
      <c r="G9412" s="78">
        <v>44087</v>
      </c>
      <c r="H9412" s="78">
        <v>45931</v>
      </c>
      <c r="I9412" s="69">
        <v>262666.84000000003</v>
      </c>
      <c r="J9412" s="70">
        <v>0</v>
      </c>
      <c r="K9412" s="71">
        <v>1.125</v>
      </c>
      <c r="L9412" s="70">
        <v>0</v>
      </c>
      <c r="M9412" s="71">
        <v>0.95399999999999996</v>
      </c>
      <c r="N9412" s="72"/>
      <c r="O9412" s="73">
        <f>MIN(1,MAX(0,(1/(1+EXP(-(Assumptions!$B$5 + Assumptions!$B$6*$N9412))))*Assumptions!$B$3))</f>
        <v>3.9165722796764356E-2</v>
      </c>
      <c r="P9412" s="73">
        <f>VLOOKUP($F9412,Assumptions!$A$23:$B$27,2,FALSE)*Assumptions!$B$4</f>
        <v>0.35</v>
      </c>
      <c r="Q9412" s="74">
        <f t="shared" si="294"/>
        <v>3600.6378251697197</v>
      </c>
      <c r="R9412" s="75" t="str">
        <f>IF($O9412&lt;Assumptions!$B$17,"A",IF($O9412&lt;Assumptions!$B$18,"B",IF($O9412&lt;Assumptions!$B$19,"C",IF($O9412&lt;Assumptions!$B$20,"D","E"))))</f>
        <v>B</v>
      </c>
      <c r="S9412" s="75">
        <f t="shared" si="295"/>
        <v>0</v>
      </c>
    </row>
    <row r="9413" spans="1:19" ht="17.399999999999999" x14ac:dyDescent="0.3">
      <c r="A9413" s="39" t="s">
        <v>1386</v>
      </c>
      <c r="B9413" s="39" t="s">
        <v>60</v>
      </c>
      <c r="C9413" s="39" t="s">
        <v>135</v>
      </c>
      <c r="D9413" s="39" t="s">
        <v>45</v>
      </c>
      <c r="E9413" s="70" t="s">
        <v>49</v>
      </c>
      <c r="F9413" s="70" t="s">
        <v>28</v>
      </c>
      <c r="G9413" s="78">
        <v>44087</v>
      </c>
      <c r="H9413" s="78">
        <v>45962</v>
      </c>
      <c r="I9413" s="69">
        <v>255360</v>
      </c>
      <c r="J9413" s="70">
        <v>35</v>
      </c>
      <c r="K9413" s="71">
        <v>0.73399999999999999</v>
      </c>
      <c r="L9413" s="70">
        <v>0</v>
      </c>
      <c r="M9413" s="71">
        <v>0.95399999999999996</v>
      </c>
      <c r="N9413" s="72"/>
      <c r="O9413" s="73">
        <f>MIN(1,MAX(0,(1/(1+EXP(-(Assumptions!$B$5 + Assumptions!$B$6*$N9413))))*Assumptions!$B$3))</f>
        <v>3.9165722796764356E-2</v>
      </c>
      <c r="P9413" s="73">
        <f>VLOOKUP($F9413,Assumptions!$A$23:$B$27,2,FALSE)*Assumptions!$B$4</f>
        <v>0.35</v>
      </c>
      <c r="Q9413" s="74">
        <f t="shared" si="294"/>
        <v>3500.4756406836109</v>
      </c>
      <c r="R9413" s="75" t="str">
        <f>IF($O9413&lt;Assumptions!$B$17,"A",IF($O9413&lt;Assumptions!$B$18,"B",IF($O9413&lt;Assumptions!$B$19,"C",IF($O9413&lt;Assumptions!$B$20,"D","E"))))</f>
        <v>B</v>
      </c>
      <c r="S9413" s="75">
        <f t="shared" si="295"/>
        <v>0</v>
      </c>
    </row>
    <row r="9414" spans="1:19" ht="17.399999999999999" x14ac:dyDescent="0.3">
      <c r="A9414" s="39" t="s">
        <v>1386</v>
      </c>
      <c r="B9414" s="39" t="s">
        <v>60</v>
      </c>
      <c r="C9414" s="39" t="s">
        <v>135</v>
      </c>
      <c r="D9414" s="39" t="s">
        <v>45</v>
      </c>
      <c r="E9414" s="70" t="s">
        <v>49</v>
      </c>
      <c r="F9414" s="70" t="s">
        <v>28</v>
      </c>
      <c r="G9414" s="78">
        <v>44087</v>
      </c>
      <c r="H9414" s="78">
        <v>45992</v>
      </c>
      <c r="I9414" s="69">
        <v>248669.29</v>
      </c>
      <c r="J9414" s="70">
        <v>15</v>
      </c>
      <c r="K9414" s="71">
        <v>1.038</v>
      </c>
      <c r="L9414" s="70">
        <v>0</v>
      </c>
      <c r="M9414" s="71">
        <v>0.95399999999999996</v>
      </c>
      <c r="N9414" s="72"/>
      <c r="O9414" s="73">
        <f>MIN(1,MAX(0,(1/(1+EXP(-(Assumptions!$B$5 + Assumptions!$B$6*$N9414))))*Assumptions!$B$3))</f>
        <v>3.9165722796764356E-2</v>
      </c>
      <c r="P9414" s="73">
        <f>VLOOKUP($F9414,Assumptions!$A$23:$B$27,2,FALSE)*Assumptions!$B$4</f>
        <v>0.35</v>
      </c>
      <c r="Q9414" s="74">
        <f t="shared" si="294"/>
        <v>3408.7593680728723</v>
      </c>
      <c r="R9414" s="75" t="str">
        <f>IF($O9414&lt;Assumptions!$B$17,"A",IF($O9414&lt;Assumptions!$B$18,"B",IF($O9414&lt;Assumptions!$B$19,"C",IF($O9414&lt;Assumptions!$B$20,"D","E"))))</f>
        <v>B</v>
      </c>
      <c r="S9414" s="75">
        <f t="shared" si="295"/>
        <v>0</v>
      </c>
    </row>
    <row r="9415" spans="1:19" ht="17.399999999999999" x14ac:dyDescent="0.3">
      <c r="A9415" s="39" t="s">
        <v>1388</v>
      </c>
      <c r="B9415" s="39" t="s">
        <v>76</v>
      </c>
      <c r="C9415" s="39" t="s">
        <v>190</v>
      </c>
      <c r="D9415" s="39" t="s">
        <v>22</v>
      </c>
      <c r="E9415" s="70" t="s">
        <v>31</v>
      </c>
      <c r="F9415" s="70" t="s">
        <v>28</v>
      </c>
      <c r="G9415" s="78">
        <v>45493</v>
      </c>
      <c r="H9415" s="78">
        <v>45658</v>
      </c>
      <c r="I9415" s="69">
        <v>17114219.309999999</v>
      </c>
      <c r="J9415" s="70">
        <v>15</v>
      </c>
      <c r="K9415" s="71">
        <v>1.149</v>
      </c>
      <c r="L9415" s="70">
        <v>0</v>
      </c>
      <c r="M9415" s="71">
        <v>0.75800000000000001</v>
      </c>
      <c r="N9415" s="72"/>
      <c r="O9415" s="73">
        <f>MIN(1,MAX(0,(1/(1+EXP(-(Assumptions!$B$5 + Assumptions!$B$6*$N9415))))*Assumptions!$B$3))</f>
        <v>3.9165722796764356E-2</v>
      </c>
      <c r="P9415" s="73">
        <f>VLOOKUP($F9415,Assumptions!$A$23:$B$27,2,FALSE)*Assumptions!$B$4</f>
        <v>0.35</v>
      </c>
      <c r="Q9415" s="74">
        <f t="shared" si="294"/>
        <v>234601.76928247206</v>
      </c>
      <c r="R9415" s="75" t="str">
        <f>IF($O9415&lt;Assumptions!$B$17,"A",IF($O9415&lt;Assumptions!$B$18,"B",IF($O9415&lt;Assumptions!$B$19,"C",IF($O9415&lt;Assumptions!$B$20,"D","E"))))</f>
        <v>B</v>
      </c>
      <c r="S9415" s="75">
        <f t="shared" si="295"/>
        <v>0</v>
      </c>
    </row>
    <row r="9416" spans="1:19" ht="17.399999999999999" x14ac:dyDescent="0.3">
      <c r="A9416" s="39" t="s">
        <v>1388</v>
      </c>
      <c r="B9416" s="39" t="s">
        <v>76</v>
      </c>
      <c r="C9416" s="39" t="s">
        <v>190</v>
      </c>
      <c r="D9416" s="39" t="s">
        <v>22</v>
      </c>
      <c r="E9416" s="70" t="s">
        <v>31</v>
      </c>
      <c r="F9416" s="70" t="s">
        <v>28</v>
      </c>
      <c r="G9416" s="78">
        <v>45493</v>
      </c>
      <c r="H9416" s="78">
        <v>45689</v>
      </c>
      <c r="I9416" s="69">
        <v>16757626.68</v>
      </c>
      <c r="J9416" s="70">
        <v>0</v>
      </c>
      <c r="K9416" s="71">
        <v>0.97099999999999997</v>
      </c>
      <c r="L9416" s="70">
        <v>0</v>
      </c>
      <c r="M9416" s="71">
        <v>0.75800000000000001</v>
      </c>
      <c r="N9416" s="72"/>
      <c r="O9416" s="73">
        <f>MIN(1,MAX(0,(1/(1+EXP(-(Assumptions!$B$5 + Assumptions!$B$6*$N9416))))*Assumptions!$B$3))</f>
        <v>3.9165722796764356E-2</v>
      </c>
      <c r="P9416" s="73">
        <f>VLOOKUP($F9416,Assumptions!$A$23:$B$27,2,FALSE)*Assumptions!$B$4</f>
        <v>0.35</v>
      </c>
      <c r="Q9416" s="74">
        <f t="shared" si="294"/>
        <v>229713.59644818987</v>
      </c>
      <c r="R9416" s="75" t="str">
        <f>IF($O9416&lt;Assumptions!$B$17,"A",IF($O9416&lt;Assumptions!$B$18,"B",IF($O9416&lt;Assumptions!$B$19,"C",IF($O9416&lt;Assumptions!$B$20,"D","E"))))</f>
        <v>B</v>
      </c>
      <c r="S9416" s="75">
        <f t="shared" si="295"/>
        <v>0</v>
      </c>
    </row>
    <row r="9417" spans="1:19" ht="17.399999999999999" x14ac:dyDescent="0.3">
      <c r="A9417" s="39" t="s">
        <v>1388</v>
      </c>
      <c r="B9417" s="39" t="s">
        <v>76</v>
      </c>
      <c r="C9417" s="39" t="s">
        <v>190</v>
      </c>
      <c r="D9417" s="39" t="s">
        <v>22</v>
      </c>
      <c r="E9417" s="70" t="s">
        <v>31</v>
      </c>
      <c r="F9417" s="70" t="s">
        <v>28</v>
      </c>
      <c r="G9417" s="78">
        <v>45493</v>
      </c>
      <c r="H9417" s="78">
        <v>45717</v>
      </c>
      <c r="I9417" s="69">
        <v>16452828.529999999</v>
      </c>
      <c r="J9417" s="70">
        <v>0</v>
      </c>
      <c r="K9417" s="71">
        <v>1.0089999999999999</v>
      </c>
      <c r="L9417" s="70">
        <v>0</v>
      </c>
      <c r="M9417" s="71">
        <v>0.75800000000000001</v>
      </c>
      <c r="N9417" s="72"/>
      <c r="O9417" s="73">
        <f>MIN(1,MAX(0,(1/(1+EXP(-(Assumptions!$B$5 + Assumptions!$B$6*$N9417))))*Assumptions!$B$3))</f>
        <v>3.9165722796764356E-2</v>
      </c>
      <c r="P9417" s="73">
        <f>VLOOKUP($F9417,Assumptions!$A$23:$B$27,2,FALSE)*Assumptions!$B$4</f>
        <v>0.35</v>
      </c>
      <c r="Q9417" s="74">
        <f t="shared" si="294"/>
        <v>225535.4225000366</v>
      </c>
      <c r="R9417" s="75" t="str">
        <f>IF($O9417&lt;Assumptions!$B$17,"A",IF($O9417&lt;Assumptions!$B$18,"B",IF($O9417&lt;Assumptions!$B$19,"C",IF($O9417&lt;Assumptions!$B$20,"D","E"))))</f>
        <v>B</v>
      </c>
      <c r="S9417" s="75">
        <f t="shared" si="295"/>
        <v>0</v>
      </c>
    </row>
    <row r="9418" spans="1:19" ht="17.399999999999999" x14ac:dyDescent="0.3">
      <c r="A9418" s="39" t="s">
        <v>1388</v>
      </c>
      <c r="B9418" s="39" t="s">
        <v>76</v>
      </c>
      <c r="C9418" s="39" t="s">
        <v>190</v>
      </c>
      <c r="D9418" s="39" t="s">
        <v>22</v>
      </c>
      <c r="E9418" s="70" t="s">
        <v>31</v>
      </c>
      <c r="F9418" s="70" t="s">
        <v>28</v>
      </c>
      <c r="G9418" s="78">
        <v>45493</v>
      </c>
      <c r="H9418" s="78">
        <v>45748</v>
      </c>
      <c r="I9418" s="69">
        <v>16124490.43</v>
      </c>
      <c r="J9418" s="70">
        <v>0</v>
      </c>
      <c r="K9418" s="71">
        <v>1.0649999999999999</v>
      </c>
      <c r="L9418" s="70">
        <v>0</v>
      </c>
      <c r="M9418" s="71">
        <v>0.75800000000000001</v>
      </c>
      <c r="N9418" s="72"/>
      <c r="O9418" s="73">
        <f>MIN(1,MAX(0,(1/(1+EXP(-(Assumptions!$B$5 + Assumptions!$B$6*$N9418))))*Assumptions!$B$3))</f>
        <v>3.9165722796764356E-2</v>
      </c>
      <c r="P9418" s="73">
        <f>VLOOKUP($F9418,Assumptions!$A$23:$B$27,2,FALSE)*Assumptions!$B$4</f>
        <v>0.35</v>
      </c>
      <c r="Q9418" s="74">
        <f t="shared" si="294"/>
        <v>221034.56284716088</v>
      </c>
      <c r="R9418" s="75" t="str">
        <f>IF($O9418&lt;Assumptions!$B$17,"A",IF($O9418&lt;Assumptions!$B$18,"B",IF($O9418&lt;Assumptions!$B$19,"C",IF($O9418&lt;Assumptions!$B$20,"D","E"))))</f>
        <v>B</v>
      </c>
      <c r="S9418" s="75">
        <f t="shared" si="295"/>
        <v>0</v>
      </c>
    </row>
    <row r="9419" spans="1:19" ht="17.399999999999999" x14ac:dyDescent="0.3">
      <c r="A9419" s="39" t="s">
        <v>1388</v>
      </c>
      <c r="B9419" s="39" t="s">
        <v>76</v>
      </c>
      <c r="C9419" s="39" t="s">
        <v>190</v>
      </c>
      <c r="D9419" s="39" t="s">
        <v>22</v>
      </c>
      <c r="E9419" s="70" t="s">
        <v>31</v>
      </c>
      <c r="F9419" s="70" t="s">
        <v>28</v>
      </c>
      <c r="G9419" s="78">
        <v>45493</v>
      </c>
      <c r="H9419" s="78">
        <v>45778</v>
      </c>
      <c r="I9419" s="69">
        <v>15871967.300000001</v>
      </c>
      <c r="J9419" s="70">
        <v>35</v>
      </c>
      <c r="K9419" s="71">
        <v>0.68</v>
      </c>
      <c r="L9419" s="70">
        <v>0</v>
      </c>
      <c r="M9419" s="71">
        <v>0.75800000000000001</v>
      </c>
      <c r="N9419" s="72"/>
      <c r="O9419" s="73">
        <f>MIN(1,MAX(0,(1/(1+EXP(-(Assumptions!$B$5 + Assumptions!$B$6*$N9419))))*Assumptions!$B$3))</f>
        <v>3.9165722796764356E-2</v>
      </c>
      <c r="P9419" s="73">
        <f>VLOOKUP($F9419,Assumptions!$A$23:$B$27,2,FALSE)*Assumptions!$B$4</f>
        <v>0.35</v>
      </c>
      <c r="Q9419" s="74">
        <f t="shared" si="294"/>
        <v>217572.97502888794</v>
      </c>
      <c r="R9419" s="75" t="str">
        <f>IF($O9419&lt;Assumptions!$B$17,"A",IF($O9419&lt;Assumptions!$B$18,"B",IF($O9419&lt;Assumptions!$B$19,"C",IF($O9419&lt;Assumptions!$B$20,"D","E"))))</f>
        <v>B</v>
      </c>
      <c r="S9419" s="75">
        <f t="shared" si="295"/>
        <v>0</v>
      </c>
    </row>
    <row r="9420" spans="1:19" ht="17.399999999999999" x14ac:dyDescent="0.3">
      <c r="A9420" s="39" t="s">
        <v>1388</v>
      </c>
      <c r="B9420" s="39" t="s">
        <v>76</v>
      </c>
      <c r="C9420" s="39" t="s">
        <v>190</v>
      </c>
      <c r="D9420" s="39" t="s">
        <v>22</v>
      </c>
      <c r="E9420" s="70" t="s">
        <v>31</v>
      </c>
      <c r="F9420" s="70" t="s">
        <v>28</v>
      </c>
      <c r="G9420" s="78">
        <v>45493</v>
      </c>
      <c r="H9420" s="78">
        <v>45809</v>
      </c>
      <c r="I9420" s="69">
        <v>15560209.92</v>
      </c>
      <c r="J9420" s="70">
        <v>0</v>
      </c>
      <c r="K9420" s="71">
        <v>1.0089999999999999</v>
      </c>
      <c r="L9420" s="70">
        <v>0</v>
      </c>
      <c r="M9420" s="71">
        <v>0.75800000000000001</v>
      </c>
      <c r="N9420" s="72"/>
      <c r="O9420" s="73">
        <f>MIN(1,MAX(0,(1/(1+EXP(-(Assumptions!$B$5 + Assumptions!$B$6*$N9420))))*Assumptions!$B$3))</f>
        <v>3.9165722796764356E-2</v>
      </c>
      <c r="P9420" s="73">
        <f>VLOOKUP($F9420,Assumptions!$A$23:$B$27,2,FALSE)*Assumptions!$B$4</f>
        <v>0.35</v>
      </c>
      <c r="Q9420" s="74">
        <f t="shared" si="294"/>
        <v>213299.40393516398</v>
      </c>
      <c r="R9420" s="75" t="str">
        <f>IF($O9420&lt;Assumptions!$B$17,"A",IF($O9420&lt;Assumptions!$B$18,"B",IF($O9420&lt;Assumptions!$B$19,"C",IF($O9420&lt;Assumptions!$B$20,"D","E"))))</f>
        <v>B</v>
      </c>
      <c r="S9420" s="75">
        <f t="shared" si="295"/>
        <v>0</v>
      </c>
    </row>
    <row r="9421" spans="1:19" ht="17.399999999999999" x14ac:dyDescent="0.3">
      <c r="A9421" s="39" t="s">
        <v>1388</v>
      </c>
      <c r="B9421" s="39" t="s">
        <v>76</v>
      </c>
      <c r="C9421" s="39" t="s">
        <v>190</v>
      </c>
      <c r="D9421" s="39" t="s">
        <v>22</v>
      </c>
      <c r="E9421" s="70" t="s">
        <v>31</v>
      </c>
      <c r="F9421" s="70" t="s">
        <v>28</v>
      </c>
      <c r="G9421" s="78">
        <v>45493</v>
      </c>
      <c r="H9421" s="78">
        <v>45839</v>
      </c>
      <c r="I9421" s="69">
        <v>15259223.34</v>
      </c>
      <c r="J9421" s="70">
        <v>95</v>
      </c>
      <c r="K9421" s="71">
        <v>0.56399999999999995</v>
      </c>
      <c r="L9421" s="70">
        <v>0</v>
      </c>
      <c r="M9421" s="71">
        <v>0.75800000000000001</v>
      </c>
      <c r="N9421" s="72"/>
      <c r="O9421" s="73">
        <f>MIN(1,MAX(0,(1/(1+EXP(-(Assumptions!$B$5 + Assumptions!$B$6*$N9421))))*Assumptions!$B$3))</f>
        <v>3.9165722796764356E-2</v>
      </c>
      <c r="P9421" s="73">
        <f>VLOOKUP($F9421,Assumptions!$A$23:$B$27,2,FALSE)*Assumptions!$B$4</f>
        <v>0.35</v>
      </c>
      <c r="Q9421" s="74">
        <f t="shared" si="294"/>
        <v>209173.47899992485</v>
      </c>
      <c r="R9421" s="75" t="str">
        <f>IF($O9421&lt;Assumptions!$B$17,"A",IF($O9421&lt;Assumptions!$B$18,"B",IF($O9421&lt;Assumptions!$B$19,"C",IF($O9421&lt;Assumptions!$B$20,"D","E"))))</f>
        <v>B</v>
      </c>
      <c r="S9421" s="75">
        <f t="shared" si="295"/>
        <v>0</v>
      </c>
    </row>
    <row r="9422" spans="1:19" ht="17.399999999999999" x14ac:dyDescent="0.3">
      <c r="A9422" s="39" t="s">
        <v>1388</v>
      </c>
      <c r="B9422" s="39" t="s">
        <v>76</v>
      </c>
      <c r="C9422" s="39" t="s">
        <v>190</v>
      </c>
      <c r="D9422" s="39" t="s">
        <v>22</v>
      </c>
      <c r="E9422" s="70" t="s">
        <v>31</v>
      </c>
      <c r="F9422" s="70" t="s">
        <v>28</v>
      </c>
      <c r="G9422" s="78">
        <v>45493</v>
      </c>
      <c r="H9422" s="78">
        <v>45870</v>
      </c>
      <c r="I9422" s="69">
        <v>14978891.300000001</v>
      </c>
      <c r="J9422" s="70">
        <v>0</v>
      </c>
      <c r="K9422" s="71">
        <v>1</v>
      </c>
      <c r="L9422" s="70">
        <v>0</v>
      </c>
      <c r="M9422" s="71">
        <v>0.75800000000000001</v>
      </c>
      <c r="N9422" s="72"/>
      <c r="O9422" s="73">
        <f>MIN(1,MAX(0,(1/(1+EXP(-(Assumptions!$B$5 + Assumptions!$B$6*$N9422))))*Assumptions!$B$3))</f>
        <v>3.9165722796764356E-2</v>
      </c>
      <c r="P9422" s="73">
        <f>VLOOKUP($F9422,Assumptions!$A$23:$B$27,2,FALSE)*Assumptions!$B$4</f>
        <v>0.35</v>
      </c>
      <c r="Q9422" s="74">
        <f t="shared" si="294"/>
        <v>205330.68656053286</v>
      </c>
      <c r="R9422" s="75" t="str">
        <f>IF($O9422&lt;Assumptions!$B$17,"A",IF($O9422&lt;Assumptions!$B$18,"B",IF($O9422&lt;Assumptions!$B$19,"C",IF($O9422&lt;Assumptions!$B$20,"D","E"))))</f>
        <v>B</v>
      </c>
      <c r="S9422" s="75">
        <f t="shared" si="295"/>
        <v>0</v>
      </c>
    </row>
    <row r="9423" spans="1:19" ht="17.399999999999999" x14ac:dyDescent="0.3">
      <c r="A9423" s="39" t="s">
        <v>1388</v>
      </c>
      <c r="B9423" s="39" t="s">
        <v>76</v>
      </c>
      <c r="C9423" s="39" t="s">
        <v>190</v>
      </c>
      <c r="D9423" s="39" t="s">
        <v>22</v>
      </c>
      <c r="E9423" s="70" t="s">
        <v>31</v>
      </c>
      <c r="F9423" s="70" t="s">
        <v>28</v>
      </c>
      <c r="G9423" s="78">
        <v>45493</v>
      </c>
      <c r="H9423" s="78">
        <v>45901</v>
      </c>
      <c r="I9423" s="69">
        <v>14676635.43</v>
      </c>
      <c r="J9423" s="70">
        <v>15</v>
      </c>
      <c r="K9423" s="71">
        <v>1.117</v>
      </c>
      <c r="L9423" s="70">
        <v>0</v>
      </c>
      <c r="M9423" s="71">
        <v>0.75800000000000001</v>
      </c>
      <c r="N9423" s="72"/>
      <c r="O9423" s="73">
        <f>MIN(1,MAX(0,(1/(1+EXP(-(Assumptions!$B$5 + Assumptions!$B$6*$N9423))))*Assumptions!$B$3))</f>
        <v>3.9165722796764356E-2</v>
      </c>
      <c r="P9423" s="73">
        <f>VLOOKUP($F9423,Assumptions!$A$23:$B$27,2,FALSE)*Assumptions!$B$4</f>
        <v>0.35</v>
      </c>
      <c r="Q9423" s="74">
        <f t="shared" si="294"/>
        <v>201187.36219419262</v>
      </c>
      <c r="R9423" s="75" t="str">
        <f>IF($O9423&lt;Assumptions!$B$17,"A",IF($O9423&lt;Assumptions!$B$18,"B",IF($O9423&lt;Assumptions!$B$19,"C",IF($O9423&lt;Assumptions!$B$20,"D","E"))))</f>
        <v>B</v>
      </c>
      <c r="S9423" s="75">
        <f t="shared" si="295"/>
        <v>0</v>
      </c>
    </row>
    <row r="9424" spans="1:19" ht="17.399999999999999" x14ac:dyDescent="0.3">
      <c r="A9424" s="39" t="s">
        <v>1388</v>
      </c>
      <c r="B9424" s="39" t="s">
        <v>76</v>
      </c>
      <c r="C9424" s="39" t="s">
        <v>190</v>
      </c>
      <c r="D9424" s="39" t="s">
        <v>22</v>
      </c>
      <c r="E9424" s="70" t="s">
        <v>31</v>
      </c>
      <c r="F9424" s="70" t="s">
        <v>28</v>
      </c>
      <c r="G9424" s="78">
        <v>45493</v>
      </c>
      <c r="H9424" s="78">
        <v>45931</v>
      </c>
      <c r="I9424" s="69">
        <v>14383753.810000001</v>
      </c>
      <c r="J9424" s="70">
        <v>0</v>
      </c>
      <c r="K9424" s="71">
        <v>1.0309999999999999</v>
      </c>
      <c r="L9424" s="70">
        <v>0</v>
      </c>
      <c r="M9424" s="71">
        <v>0.75800000000000001</v>
      </c>
      <c r="N9424" s="72"/>
      <c r="O9424" s="73">
        <f>MIN(1,MAX(0,(1/(1+EXP(-(Assumptions!$B$5 + Assumptions!$B$6*$N9424))))*Assumptions!$B$3))</f>
        <v>3.9165722796764356E-2</v>
      </c>
      <c r="P9424" s="73">
        <f>VLOOKUP($F9424,Assumptions!$A$23:$B$27,2,FALSE)*Assumptions!$B$4</f>
        <v>0.35</v>
      </c>
      <c r="Q9424" s="74">
        <f t="shared" si="294"/>
        <v>197172.54007477712</v>
      </c>
      <c r="R9424" s="75" t="str">
        <f>IF($O9424&lt;Assumptions!$B$17,"A",IF($O9424&lt;Assumptions!$B$18,"B",IF($O9424&lt;Assumptions!$B$19,"C",IF($O9424&lt;Assumptions!$B$20,"D","E"))))</f>
        <v>B</v>
      </c>
      <c r="S9424" s="75">
        <f t="shared" si="295"/>
        <v>0</v>
      </c>
    </row>
    <row r="9425" spans="1:19" ht="17.399999999999999" x14ac:dyDescent="0.3">
      <c r="A9425" s="39" t="s">
        <v>1388</v>
      </c>
      <c r="B9425" s="39" t="s">
        <v>76</v>
      </c>
      <c r="C9425" s="39" t="s">
        <v>190</v>
      </c>
      <c r="D9425" s="39" t="s">
        <v>22</v>
      </c>
      <c r="E9425" s="70" t="s">
        <v>31</v>
      </c>
      <c r="F9425" s="70" t="s">
        <v>28</v>
      </c>
      <c r="G9425" s="78">
        <v>45493</v>
      </c>
      <c r="H9425" s="78">
        <v>45962</v>
      </c>
      <c r="I9425" s="69">
        <v>14125680.85</v>
      </c>
      <c r="J9425" s="70">
        <v>0</v>
      </c>
      <c r="K9425" s="71">
        <v>1.0960000000000001</v>
      </c>
      <c r="L9425" s="70">
        <v>0</v>
      </c>
      <c r="M9425" s="71">
        <v>0.75800000000000001</v>
      </c>
      <c r="N9425" s="72"/>
      <c r="O9425" s="73">
        <f>MIN(1,MAX(0,(1/(1+EXP(-(Assumptions!$B$5 + Assumptions!$B$6*$N9425))))*Assumptions!$B$3))</f>
        <v>3.9165722796764356E-2</v>
      </c>
      <c r="P9425" s="73">
        <f>VLOOKUP($F9425,Assumptions!$A$23:$B$27,2,FALSE)*Assumptions!$B$4</f>
        <v>0.35</v>
      </c>
      <c r="Q9425" s="74">
        <f t="shared" si="294"/>
        <v>193634.87517033194</v>
      </c>
      <c r="R9425" s="75" t="str">
        <f>IF($O9425&lt;Assumptions!$B$17,"A",IF($O9425&lt;Assumptions!$B$18,"B",IF($O9425&lt;Assumptions!$B$19,"C",IF($O9425&lt;Assumptions!$B$20,"D","E"))))</f>
        <v>B</v>
      </c>
      <c r="S9425" s="75">
        <f t="shared" si="295"/>
        <v>0</v>
      </c>
    </row>
    <row r="9426" spans="1:19" ht="17.399999999999999" x14ac:dyDescent="0.3">
      <c r="A9426" s="39" t="s">
        <v>1388</v>
      </c>
      <c r="B9426" s="39" t="s">
        <v>76</v>
      </c>
      <c r="C9426" s="39" t="s">
        <v>190</v>
      </c>
      <c r="D9426" s="39" t="s">
        <v>22</v>
      </c>
      <c r="E9426" s="70" t="s">
        <v>31</v>
      </c>
      <c r="F9426" s="70" t="s">
        <v>28</v>
      </c>
      <c r="G9426" s="78">
        <v>45493</v>
      </c>
      <c r="H9426" s="78">
        <v>45992</v>
      </c>
      <c r="I9426" s="69">
        <v>13920647.609999999</v>
      </c>
      <c r="J9426" s="70">
        <v>35</v>
      </c>
      <c r="K9426" s="71">
        <v>0.77200000000000002</v>
      </c>
      <c r="L9426" s="70">
        <v>0</v>
      </c>
      <c r="M9426" s="71">
        <v>0.75800000000000001</v>
      </c>
      <c r="N9426" s="72"/>
      <c r="O9426" s="73">
        <f>MIN(1,MAX(0,(1/(1+EXP(-(Assumptions!$B$5 + Assumptions!$B$6*$N9426))))*Assumptions!$B$3))</f>
        <v>3.9165722796764356E-2</v>
      </c>
      <c r="P9426" s="73">
        <f>VLOOKUP($F9426,Assumptions!$A$23:$B$27,2,FALSE)*Assumptions!$B$4</f>
        <v>0.35</v>
      </c>
      <c r="Q9426" s="74">
        <f t="shared" si="294"/>
        <v>190824.27890564507</v>
      </c>
      <c r="R9426" s="75" t="str">
        <f>IF($O9426&lt;Assumptions!$B$17,"A",IF($O9426&lt;Assumptions!$B$18,"B",IF($O9426&lt;Assumptions!$B$19,"C",IF($O9426&lt;Assumptions!$B$20,"D","E"))))</f>
        <v>B</v>
      </c>
      <c r="S9426" s="75">
        <f t="shared" si="295"/>
        <v>0</v>
      </c>
    </row>
    <row r="9427" spans="1:19" ht="17.399999999999999" x14ac:dyDescent="0.3">
      <c r="A9427" s="39" t="s">
        <v>1389</v>
      </c>
      <c r="B9427" s="39" t="s">
        <v>21</v>
      </c>
      <c r="C9427" s="39" t="s">
        <v>22</v>
      </c>
      <c r="D9427" s="39" t="s">
        <v>26</v>
      </c>
      <c r="E9427" s="70" t="s">
        <v>35</v>
      </c>
      <c r="F9427" s="70" t="s">
        <v>36</v>
      </c>
      <c r="G9427" s="78">
        <v>45698</v>
      </c>
      <c r="H9427" s="78">
        <v>45689</v>
      </c>
      <c r="I9427" s="69">
        <v>5223121.8499999996</v>
      </c>
      <c r="J9427" s="70">
        <v>185</v>
      </c>
      <c r="K9427" s="71">
        <v>3.7999999999999999E-2</v>
      </c>
      <c r="L9427" s="70">
        <v>0</v>
      </c>
      <c r="M9427" s="71">
        <v>0.68899999999999995</v>
      </c>
      <c r="N9427" s="72"/>
      <c r="O9427" s="73">
        <f>MIN(1,MAX(0,(1/(1+EXP(-(Assumptions!$B$5 + Assumptions!$B$6*$N9427))))*Assumptions!$B$3))</f>
        <v>3.9165722796764356E-2</v>
      </c>
      <c r="P9427" s="73">
        <f>VLOOKUP($F9427,Assumptions!$A$23:$B$27,2,FALSE)*Assumptions!$B$4</f>
        <v>0.55000000000000004</v>
      </c>
      <c r="Q9427" s="74">
        <f t="shared" si="294"/>
        <v>112512.03838095267</v>
      </c>
      <c r="R9427" s="75" t="str">
        <f>IF($O9427&lt;Assumptions!$B$17,"A",IF($O9427&lt;Assumptions!$B$18,"B",IF($O9427&lt;Assumptions!$B$19,"C",IF($O9427&lt;Assumptions!$B$20,"D","E"))))</f>
        <v>B</v>
      </c>
      <c r="S9427" s="75">
        <f t="shared" si="295"/>
        <v>1</v>
      </c>
    </row>
    <row r="9428" spans="1:19" ht="17.399999999999999" x14ac:dyDescent="0.3">
      <c r="A9428" s="39" t="s">
        <v>1389</v>
      </c>
      <c r="B9428" s="39" t="s">
        <v>21</v>
      </c>
      <c r="C9428" s="39" t="s">
        <v>22</v>
      </c>
      <c r="D9428" s="39" t="s">
        <v>26</v>
      </c>
      <c r="E9428" s="70" t="s">
        <v>35</v>
      </c>
      <c r="F9428" s="70" t="s">
        <v>36</v>
      </c>
      <c r="G9428" s="78">
        <v>45698</v>
      </c>
      <c r="H9428" s="78">
        <v>45717</v>
      </c>
      <c r="I9428" s="69">
        <v>5223121.8499999996</v>
      </c>
      <c r="J9428" s="70">
        <v>999</v>
      </c>
      <c r="K9428" s="71">
        <v>6.7000000000000004E-2</v>
      </c>
      <c r="L9428" s="70">
        <v>0</v>
      </c>
      <c r="M9428" s="71">
        <v>0.68899999999999995</v>
      </c>
      <c r="N9428" s="72"/>
      <c r="O9428" s="73">
        <f>MIN(1,MAX(0,(1/(1+EXP(-(Assumptions!$B$5 + Assumptions!$B$6*$N9428))))*Assumptions!$B$3))</f>
        <v>3.9165722796764356E-2</v>
      </c>
      <c r="P9428" s="73">
        <f>VLOOKUP($F9428,Assumptions!$A$23:$B$27,2,FALSE)*Assumptions!$B$4</f>
        <v>0.55000000000000004</v>
      </c>
      <c r="Q9428" s="74">
        <f t="shared" si="294"/>
        <v>112512.03838095267</v>
      </c>
      <c r="R9428" s="75" t="str">
        <f>IF($O9428&lt;Assumptions!$B$17,"A",IF($O9428&lt;Assumptions!$B$18,"B",IF($O9428&lt;Assumptions!$B$19,"C",IF($O9428&lt;Assumptions!$B$20,"D","E"))))</f>
        <v>B</v>
      </c>
      <c r="S9428" s="75">
        <f t="shared" si="295"/>
        <v>1</v>
      </c>
    </row>
    <row r="9429" spans="1:19" ht="17.399999999999999" x14ac:dyDescent="0.3">
      <c r="A9429" s="39" t="s">
        <v>1389</v>
      </c>
      <c r="B9429" s="39" t="s">
        <v>21</v>
      </c>
      <c r="C9429" s="39" t="s">
        <v>22</v>
      </c>
      <c r="D9429" s="39" t="s">
        <v>26</v>
      </c>
      <c r="E9429" s="70" t="s">
        <v>35</v>
      </c>
      <c r="F9429" s="70" t="s">
        <v>36</v>
      </c>
      <c r="G9429" s="78">
        <v>45698</v>
      </c>
      <c r="H9429" s="78">
        <v>45748</v>
      </c>
      <c r="I9429" s="69">
        <v>5223121.8499999996</v>
      </c>
      <c r="J9429" s="70">
        <v>999</v>
      </c>
      <c r="K9429" s="71">
        <v>0.16200000000000001</v>
      </c>
      <c r="L9429" s="70">
        <v>0</v>
      </c>
      <c r="M9429" s="71">
        <v>0.68899999999999995</v>
      </c>
      <c r="N9429" s="72"/>
      <c r="O9429" s="73">
        <f>MIN(1,MAX(0,(1/(1+EXP(-(Assumptions!$B$5 + Assumptions!$B$6*$N9429))))*Assumptions!$B$3))</f>
        <v>3.9165722796764356E-2</v>
      </c>
      <c r="P9429" s="73">
        <f>VLOOKUP($F9429,Assumptions!$A$23:$B$27,2,FALSE)*Assumptions!$B$4</f>
        <v>0.55000000000000004</v>
      </c>
      <c r="Q9429" s="74">
        <f t="shared" si="294"/>
        <v>112512.03838095267</v>
      </c>
      <c r="R9429" s="75" t="str">
        <f>IF($O9429&lt;Assumptions!$B$17,"A",IF($O9429&lt;Assumptions!$B$18,"B",IF($O9429&lt;Assumptions!$B$19,"C",IF($O9429&lt;Assumptions!$B$20,"D","E"))))</f>
        <v>B</v>
      </c>
      <c r="S9429" s="75">
        <f t="shared" si="295"/>
        <v>1</v>
      </c>
    </row>
    <row r="9430" spans="1:19" ht="17.399999999999999" x14ac:dyDescent="0.3">
      <c r="A9430" s="39" t="s">
        <v>1389</v>
      </c>
      <c r="B9430" s="39" t="s">
        <v>21</v>
      </c>
      <c r="C9430" s="39" t="s">
        <v>22</v>
      </c>
      <c r="D9430" s="39" t="s">
        <v>26</v>
      </c>
      <c r="E9430" s="70" t="s">
        <v>35</v>
      </c>
      <c r="F9430" s="70" t="s">
        <v>36</v>
      </c>
      <c r="G9430" s="78">
        <v>45698</v>
      </c>
      <c r="H9430" s="78">
        <v>45778</v>
      </c>
      <c r="I9430" s="69">
        <v>5223121.8499999996</v>
      </c>
      <c r="J9430" s="70">
        <v>999</v>
      </c>
      <c r="K9430" s="71">
        <v>9.2999999999999999E-2</v>
      </c>
      <c r="L9430" s="70">
        <v>0</v>
      </c>
      <c r="M9430" s="71">
        <v>0.68899999999999995</v>
      </c>
      <c r="N9430" s="72"/>
      <c r="O9430" s="73">
        <f>MIN(1,MAX(0,(1/(1+EXP(-(Assumptions!$B$5 + Assumptions!$B$6*$N9430))))*Assumptions!$B$3))</f>
        <v>3.9165722796764356E-2</v>
      </c>
      <c r="P9430" s="73">
        <f>VLOOKUP($F9430,Assumptions!$A$23:$B$27,2,FALSE)*Assumptions!$B$4</f>
        <v>0.55000000000000004</v>
      </c>
      <c r="Q9430" s="74">
        <f t="shared" si="294"/>
        <v>112512.03838095267</v>
      </c>
      <c r="R9430" s="75" t="str">
        <f>IF($O9430&lt;Assumptions!$B$17,"A",IF($O9430&lt;Assumptions!$B$18,"B",IF($O9430&lt;Assumptions!$B$19,"C",IF($O9430&lt;Assumptions!$B$20,"D","E"))))</f>
        <v>B</v>
      </c>
      <c r="S9430" s="75">
        <f t="shared" si="295"/>
        <v>1</v>
      </c>
    </row>
    <row r="9431" spans="1:19" ht="17.399999999999999" x14ac:dyDescent="0.3">
      <c r="A9431" s="39" t="s">
        <v>1389</v>
      </c>
      <c r="B9431" s="39" t="s">
        <v>21</v>
      </c>
      <c r="C9431" s="39" t="s">
        <v>22</v>
      </c>
      <c r="D9431" s="39" t="s">
        <v>26</v>
      </c>
      <c r="E9431" s="70" t="s">
        <v>35</v>
      </c>
      <c r="F9431" s="70" t="s">
        <v>36</v>
      </c>
      <c r="G9431" s="78">
        <v>45698</v>
      </c>
      <c r="H9431" s="78">
        <v>45809</v>
      </c>
      <c r="I9431" s="69">
        <v>5223121.8499999996</v>
      </c>
      <c r="J9431" s="70">
        <v>999</v>
      </c>
      <c r="K9431" s="71">
        <v>0.16200000000000001</v>
      </c>
      <c r="L9431" s="70">
        <v>0</v>
      </c>
      <c r="M9431" s="71">
        <v>0.68899999999999995</v>
      </c>
      <c r="N9431" s="72"/>
      <c r="O9431" s="73">
        <f>MIN(1,MAX(0,(1/(1+EXP(-(Assumptions!$B$5 + Assumptions!$B$6*$N9431))))*Assumptions!$B$3))</f>
        <v>3.9165722796764356E-2</v>
      </c>
      <c r="P9431" s="73">
        <f>VLOOKUP($F9431,Assumptions!$A$23:$B$27,2,FALSE)*Assumptions!$B$4</f>
        <v>0.55000000000000004</v>
      </c>
      <c r="Q9431" s="74">
        <f t="shared" si="294"/>
        <v>112512.03838095267</v>
      </c>
      <c r="R9431" s="75" t="str">
        <f>IF($O9431&lt;Assumptions!$B$17,"A",IF($O9431&lt;Assumptions!$B$18,"B",IF($O9431&lt;Assumptions!$B$19,"C",IF($O9431&lt;Assumptions!$B$20,"D","E"))))</f>
        <v>B</v>
      </c>
      <c r="S9431" s="75">
        <f t="shared" si="295"/>
        <v>1</v>
      </c>
    </row>
    <row r="9432" spans="1:19" ht="17.399999999999999" x14ac:dyDescent="0.3">
      <c r="A9432" s="39" t="s">
        <v>1389</v>
      </c>
      <c r="B9432" s="39" t="s">
        <v>21</v>
      </c>
      <c r="C9432" s="39" t="s">
        <v>22</v>
      </c>
      <c r="D9432" s="39" t="s">
        <v>26</v>
      </c>
      <c r="E9432" s="70" t="s">
        <v>35</v>
      </c>
      <c r="F9432" s="70" t="s">
        <v>36</v>
      </c>
      <c r="G9432" s="78">
        <v>45698</v>
      </c>
      <c r="H9432" s="78">
        <v>45839</v>
      </c>
      <c r="I9432" s="69">
        <v>5223121.8499999996</v>
      </c>
      <c r="J9432" s="70">
        <v>999</v>
      </c>
      <c r="K9432" s="71">
        <v>0.16800000000000001</v>
      </c>
      <c r="L9432" s="70">
        <v>0</v>
      </c>
      <c r="M9432" s="71">
        <v>0.68899999999999995</v>
      </c>
      <c r="N9432" s="72"/>
      <c r="O9432" s="73">
        <f>MIN(1,MAX(0,(1/(1+EXP(-(Assumptions!$B$5 + Assumptions!$B$6*$N9432))))*Assumptions!$B$3))</f>
        <v>3.9165722796764356E-2</v>
      </c>
      <c r="P9432" s="73">
        <f>VLOOKUP($F9432,Assumptions!$A$23:$B$27,2,FALSE)*Assumptions!$B$4</f>
        <v>0.55000000000000004</v>
      </c>
      <c r="Q9432" s="74">
        <f t="shared" si="294"/>
        <v>112512.03838095267</v>
      </c>
      <c r="R9432" s="75" t="str">
        <f>IF($O9432&lt;Assumptions!$B$17,"A",IF($O9432&lt;Assumptions!$B$18,"B",IF($O9432&lt;Assumptions!$B$19,"C",IF($O9432&lt;Assumptions!$B$20,"D","E"))))</f>
        <v>B</v>
      </c>
      <c r="S9432" s="75">
        <f t="shared" si="295"/>
        <v>1</v>
      </c>
    </row>
    <row r="9433" spans="1:19" ht="17.399999999999999" x14ac:dyDescent="0.3">
      <c r="A9433" s="39" t="s">
        <v>1389</v>
      </c>
      <c r="B9433" s="39" t="s">
        <v>21</v>
      </c>
      <c r="C9433" s="39" t="s">
        <v>22</v>
      </c>
      <c r="D9433" s="39" t="s">
        <v>26</v>
      </c>
      <c r="E9433" s="70" t="s">
        <v>35</v>
      </c>
      <c r="F9433" s="70" t="s">
        <v>36</v>
      </c>
      <c r="G9433" s="78">
        <v>45698</v>
      </c>
      <c r="H9433" s="78">
        <v>45870</v>
      </c>
      <c r="I9433" s="69">
        <v>5223121.8499999996</v>
      </c>
      <c r="J9433" s="70">
        <v>999</v>
      </c>
      <c r="K9433" s="71">
        <v>1.9E-2</v>
      </c>
      <c r="L9433" s="70">
        <v>0</v>
      </c>
      <c r="M9433" s="71">
        <v>0.68899999999999995</v>
      </c>
      <c r="N9433" s="72"/>
      <c r="O9433" s="73">
        <f>MIN(1,MAX(0,(1/(1+EXP(-(Assumptions!$B$5 + Assumptions!$B$6*$N9433))))*Assumptions!$B$3))</f>
        <v>3.9165722796764356E-2</v>
      </c>
      <c r="P9433" s="73">
        <f>VLOOKUP($F9433,Assumptions!$A$23:$B$27,2,FALSE)*Assumptions!$B$4</f>
        <v>0.55000000000000004</v>
      </c>
      <c r="Q9433" s="74">
        <f t="shared" si="294"/>
        <v>112512.03838095267</v>
      </c>
      <c r="R9433" s="75" t="str">
        <f>IF($O9433&lt;Assumptions!$B$17,"A",IF($O9433&lt;Assumptions!$B$18,"B",IF($O9433&lt;Assumptions!$B$19,"C",IF($O9433&lt;Assumptions!$B$20,"D","E"))))</f>
        <v>B</v>
      </c>
      <c r="S9433" s="75">
        <f t="shared" si="295"/>
        <v>1</v>
      </c>
    </row>
    <row r="9434" spans="1:19" ht="17.399999999999999" x14ac:dyDescent="0.3">
      <c r="A9434" s="39" t="s">
        <v>1389</v>
      </c>
      <c r="B9434" s="39" t="s">
        <v>21</v>
      </c>
      <c r="C9434" s="39" t="s">
        <v>22</v>
      </c>
      <c r="D9434" s="39" t="s">
        <v>26</v>
      </c>
      <c r="E9434" s="70" t="s">
        <v>35</v>
      </c>
      <c r="F9434" s="70" t="s">
        <v>36</v>
      </c>
      <c r="G9434" s="78">
        <v>45698</v>
      </c>
      <c r="H9434" s="78">
        <v>45901</v>
      </c>
      <c r="I9434" s="69">
        <v>5223121.8499999996</v>
      </c>
      <c r="J9434" s="70">
        <v>999</v>
      </c>
      <c r="K9434" s="71">
        <v>8.8999999999999996E-2</v>
      </c>
      <c r="L9434" s="70">
        <v>0</v>
      </c>
      <c r="M9434" s="71">
        <v>0.68899999999999995</v>
      </c>
      <c r="N9434" s="72"/>
      <c r="O9434" s="73">
        <f>MIN(1,MAX(0,(1/(1+EXP(-(Assumptions!$B$5 + Assumptions!$B$6*$N9434))))*Assumptions!$B$3))</f>
        <v>3.9165722796764356E-2</v>
      </c>
      <c r="P9434" s="73">
        <f>VLOOKUP($F9434,Assumptions!$A$23:$B$27,2,FALSE)*Assumptions!$B$4</f>
        <v>0.55000000000000004</v>
      </c>
      <c r="Q9434" s="74">
        <f t="shared" si="294"/>
        <v>112512.03838095267</v>
      </c>
      <c r="R9434" s="75" t="str">
        <f>IF($O9434&lt;Assumptions!$B$17,"A",IF($O9434&lt;Assumptions!$B$18,"B",IF($O9434&lt;Assumptions!$B$19,"C",IF($O9434&lt;Assumptions!$B$20,"D","E"))))</f>
        <v>B</v>
      </c>
      <c r="S9434" s="75">
        <f t="shared" si="295"/>
        <v>1</v>
      </c>
    </row>
    <row r="9435" spans="1:19" ht="17.399999999999999" x14ac:dyDescent="0.3">
      <c r="A9435" s="39" t="s">
        <v>1389</v>
      </c>
      <c r="B9435" s="39" t="s">
        <v>21</v>
      </c>
      <c r="C9435" s="39" t="s">
        <v>22</v>
      </c>
      <c r="D9435" s="39" t="s">
        <v>26</v>
      </c>
      <c r="E9435" s="70" t="s">
        <v>35</v>
      </c>
      <c r="F9435" s="70" t="s">
        <v>36</v>
      </c>
      <c r="G9435" s="78">
        <v>45698</v>
      </c>
      <c r="H9435" s="78">
        <v>45931</v>
      </c>
      <c r="I9435" s="69">
        <v>5223121.8499999996</v>
      </c>
      <c r="J9435" s="70">
        <v>999</v>
      </c>
      <c r="K9435" s="71">
        <v>0.189</v>
      </c>
      <c r="L9435" s="70">
        <v>0</v>
      </c>
      <c r="M9435" s="71">
        <v>0.68899999999999995</v>
      </c>
      <c r="N9435" s="72"/>
      <c r="O9435" s="73">
        <f>MIN(1,MAX(0,(1/(1+EXP(-(Assumptions!$B$5 + Assumptions!$B$6*$N9435))))*Assumptions!$B$3))</f>
        <v>3.9165722796764356E-2</v>
      </c>
      <c r="P9435" s="73">
        <f>VLOOKUP($F9435,Assumptions!$A$23:$B$27,2,FALSE)*Assumptions!$B$4</f>
        <v>0.55000000000000004</v>
      </c>
      <c r="Q9435" s="74">
        <f t="shared" si="294"/>
        <v>112512.03838095267</v>
      </c>
      <c r="R9435" s="75" t="str">
        <f>IF($O9435&lt;Assumptions!$B$17,"A",IF($O9435&lt;Assumptions!$B$18,"B",IF($O9435&lt;Assumptions!$B$19,"C",IF($O9435&lt;Assumptions!$B$20,"D","E"))))</f>
        <v>B</v>
      </c>
      <c r="S9435" s="75">
        <f t="shared" si="295"/>
        <v>1</v>
      </c>
    </row>
    <row r="9436" spans="1:19" ht="17.399999999999999" x14ac:dyDescent="0.3">
      <c r="A9436" s="39" t="s">
        <v>1389</v>
      </c>
      <c r="B9436" s="39" t="s">
        <v>21</v>
      </c>
      <c r="C9436" s="39" t="s">
        <v>22</v>
      </c>
      <c r="D9436" s="39" t="s">
        <v>26</v>
      </c>
      <c r="E9436" s="70" t="s">
        <v>35</v>
      </c>
      <c r="F9436" s="70" t="s">
        <v>36</v>
      </c>
      <c r="G9436" s="78">
        <v>45698</v>
      </c>
      <c r="H9436" s="78">
        <v>45962</v>
      </c>
      <c r="I9436" s="69">
        <v>5223121.8499999996</v>
      </c>
      <c r="J9436" s="70">
        <v>999</v>
      </c>
      <c r="K9436" s="71">
        <v>9.4E-2</v>
      </c>
      <c r="L9436" s="70">
        <v>0</v>
      </c>
      <c r="M9436" s="71">
        <v>0.68899999999999995</v>
      </c>
      <c r="N9436" s="72"/>
      <c r="O9436" s="73">
        <f>MIN(1,MAX(0,(1/(1+EXP(-(Assumptions!$B$5 + Assumptions!$B$6*$N9436))))*Assumptions!$B$3))</f>
        <v>3.9165722796764356E-2</v>
      </c>
      <c r="P9436" s="73">
        <f>VLOOKUP($F9436,Assumptions!$A$23:$B$27,2,FALSE)*Assumptions!$B$4</f>
        <v>0.55000000000000004</v>
      </c>
      <c r="Q9436" s="74">
        <f t="shared" si="294"/>
        <v>112512.03838095267</v>
      </c>
      <c r="R9436" s="75" t="str">
        <f>IF($O9436&lt;Assumptions!$B$17,"A",IF($O9436&lt;Assumptions!$B$18,"B",IF($O9436&lt;Assumptions!$B$19,"C",IF($O9436&lt;Assumptions!$B$20,"D","E"))))</f>
        <v>B</v>
      </c>
      <c r="S9436" s="75">
        <f t="shared" si="295"/>
        <v>1</v>
      </c>
    </row>
    <row r="9437" spans="1:19" ht="17.399999999999999" x14ac:dyDescent="0.3">
      <c r="A9437" s="39" t="s">
        <v>1389</v>
      </c>
      <c r="B9437" s="39" t="s">
        <v>21</v>
      </c>
      <c r="C9437" s="39" t="s">
        <v>22</v>
      </c>
      <c r="D9437" s="39" t="s">
        <v>26</v>
      </c>
      <c r="E9437" s="70" t="s">
        <v>35</v>
      </c>
      <c r="F9437" s="70" t="s">
        <v>36</v>
      </c>
      <c r="G9437" s="78">
        <v>45698</v>
      </c>
      <c r="H9437" s="78">
        <v>45992</v>
      </c>
      <c r="I9437" s="69">
        <v>5223121.8499999996</v>
      </c>
      <c r="J9437" s="70">
        <v>999</v>
      </c>
      <c r="K9437" s="71">
        <v>2.8000000000000001E-2</v>
      </c>
      <c r="L9437" s="70">
        <v>0</v>
      </c>
      <c r="M9437" s="71">
        <v>0.68899999999999995</v>
      </c>
      <c r="N9437" s="72"/>
      <c r="O9437" s="73">
        <f>MIN(1,MAX(0,(1/(1+EXP(-(Assumptions!$B$5 + Assumptions!$B$6*$N9437))))*Assumptions!$B$3))</f>
        <v>3.9165722796764356E-2</v>
      </c>
      <c r="P9437" s="73">
        <f>VLOOKUP($F9437,Assumptions!$A$23:$B$27,2,FALSE)*Assumptions!$B$4</f>
        <v>0.55000000000000004</v>
      </c>
      <c r="Q9437" s="74">
        <f t="shared" si="294"/>
        <v>112512.03838095267</v>
      </c>
      <c r="R9437" s="75" t="str">
        <f>IF($O9437&lt;Assumptions!$B$17,"A",IF($O9437&lt;Assumptions!$B$18,"B",IF($O9437&lt;Assumptions!$B$19,"C",IF($O9437&lt;Assumptions!$B$20,"D","E"))))</f>
        <v>B</v>
      </c>
      <c r="S9437" s="75">
        <f t="shared" si="295"/>
        <v>1</v>
      </c>
    </row>
    <row r="9438" spans="1:19" ht="17.399999999999999" x14ac:dyDescent="0.3">
      <c r="A9438" s="39" t="s">
        <v>1390</v>
      </c>
      <c r="B9438" s="39" t="s">
        <v>74</v>
      </c>
      <c r="C9438" s="39" t="s">
        <v>135</v>
      </c>
      <c r="D9438" s="39" t="s">
        <v>48</v>
      </c>
      <c r="E9438" s="70" t="s">
        <v>46</v>
      </c>
      <c r="F9438" s="70" t="s">
        <v>28</v>
      </c>
      <c r="G9438" s="78">
        <v>45794</v>
      </c>
      <c r="H9438" s="78">
        <v>45778</v>
      </c>
      <c r="I9438" s="69">
        <v>3412962.32</v>
      </c>
      <c r="J9438" s="70">
        <v>0</v>
      </c>
      <c r="K9438" s="71">
        <v>1.0029999999999999</v>
      </c>
      <c r="L9438" s="70">
        <v>0</v>
      </c>
      <c r="M9438" s="71">
        <v>0.84499999999999997</v>
      </c>
      <c r="N9438" s="72"/>
      <c r="O9438" s="73">
        <f>MIN(1,MAX(0,(1/(1+EXP(-(Assumptions!$B$5 + Assumptions!$B$6*$N9438))))*Assumptions!$B$3))</f>
        <v>3.9165722796764356E-2</v>
      </c>
      <c r="P9438" s="73">
        <f>VLOOKUP($F9438,Assumptions!$A$23:$B$27,2,FALSE)*Assumptions!$B$4</f>
        <v>0.35</v>
      </c>
      <c r="Q9438" s="74">
        <f t="shared" si="294"/>
        <v>46784.897649322615</v>
      </c>
      <c r="R9438" s="75" t="str">
        <f>IF($O9438&lt;Assumptions!$B$17,"A",IF($O9438&lt;Assumptions!$B$18,"B",IF($O9438&lt;Assumptions!$B$19,"C",IF($O9438&lt;Assumptions!$B$20,"D","E"))))</f>
        <v>B</v>
      </c>
      <c r="S9438" s="75">
        <f t="shared" si="295"/>
        <v>0</v>
      </c>
    </row>
    <row r="9439" spans="1:19" ht="17.399999999999999" x14ac:dyDescent="0.3">
      <c r="A9439" s="39" t="s">
        <v>1390</v>
      </c>
      <c r="B9439" s="39" t="s">
        <v>74</v>
      </c>
      <c r="C9439" s="39" t="s">
        <v>135</v>
      </c>
      <c r="D9439" s="39" t="s">
        <v>48</v>
      </c>
      <c r="E9439" s="70" t="s">
        <v>46</v>
      </c>
      <c r="F9439" s="70" t="s">
        <v>28</v>
      </c>
      <c r="G9439" s="78">
        <v>45794</v>
      </c>
      <c r="H9439" s="78">
        <v>45809</v>
      </c>
      <c r="I9439" s="69">
        <v>3305114.41</v>
      </c>
      <c r="J9439" s="70">
        <v>0</v>
      </c>
      <c r="K9439" s="71">
        <v>0.97299999999999998</v>
      </c>
      <c r="L9439" s="70">
        <v>0</v>
      </c>
      <c r="M9439" s="71">
        <v>0.84499999999999997</v>
      </c>
      <c r="N9439" s="72"/>
      <c r="O9439" s="73">
        <f>MIN(1,MAX(0,(1/(1+EXP(-(Assumptions!$B$5 + Assumptions!$B$6*$N9439))))*Assumptions!$B$3))</f>
        <v>3.9165722796764356E-2</v>
      </c>
      <c r="P9439" s="73">
        <f>VLOOKUP($F9439,Assumptions!$A$23:$B$27,2,FALSE)*Assumptions!$B$4</f>
        <v>0.35</v>
      </c>
      <c r="Q9439" s="74">
        <f t="shared" si="294"/>
        <v>45306.51817777798</v>
      </c>
      <c r="R9439" s="75" t="str">
        <f>IF($O9439&lt;Assumptions!$B$17,"A",IF($O9439&lt;Assumptions!$B$18,"B",IF($O9439&lt;Assumptions!$B$19,"C",IF($O9439&lt;Assumptions!$B$20,"D","E"))))</f>
        <v>B</v>
      </c>
      <c r="S9439" s="75">
        <f t="shared" si="295"/>
        <v>0</v>
      </c>
    </row>
    <row r="9440" spans="1:19" ht="17.399999999999999" x14ac:dyDescent="0.3">
      <c r="A9440" s="39" t="s">
        <v>1390</v>
      </c>
      <c r="B9440" s="39" t="s">
        <v>74</v>
      </c>
      <c r="C9440" s="39" t="s">
        <v>135</v>
      </c>
      <c r="D9440" s="39" t="s">
        <v>48</v>
      </c>
      <c r="E9440" s="70" t="s">
        <v>46</v>
      </c>
      <c r="F9440" s="70" t="s">
        <v>28</v>
      </c>
      <c r="G9440" s="78">
        <v>45794</v>
      </c>
      <c r="H9440" s="78">
        <v>45839</v>
      </c>
      <c r="I9440" s="69">
        <v>3216985.26</v>
      </c>
      <c r="J9440" s="70">
        <v>0</v>
      </c>
      <c r="K9440" s="71">
        <v>1.123</v>
      </c>
      <c r="L9440" s="70">
        <v>0</v>
      </c>
      <c r="M9440" s="71">
        <v>0.84499999999999997</v>
      </c>
      <c r="N9440" s="72"/>
      <c r="O9440" s="73">
        <f>MIN(1,MAX(0,(1/(1+EXP(-(Assumptions!$B$5 + Assumptions!$B$6*$N9440))))*Assumptions!$B$3))</f>
        <v>3.9165722796764356E-2</v>
      </c>
      <c r="P9440" s="73">
        <f>VLOOKUP($F9440,Assumptions!$A$23:$B$27,2,FALSE)*Assumptions!$B$4</f>
        <v>0.35</v>
      </c>
      <c r="Q9440" s="74">
        <f t="shared" si="294"/>
        <v>44098.443527052914</v>
      </c>
      <c r="R9440" s="75" t="str">
        <f>IF($O9440&lt;Assumptions!$B$17,"A",IF($O9440&lt;Assumptions!$B$18,"B",IF($O9440&lt;Assumptions!$B$19,"C",IF($O9440&lt;Assumptions!$B$20,"D","E"))))</f>
        <v>B</v>
      </c>
      <c r="S9440" s="75">
        <f t="shared" si="295"/>
        <v>0</v>
      </c>
    </row>
    <row r="9441" spans="1:19" ht="17.399999999999999" x14ac:dyDescent="0.3">
      <c r="A9441" s="39" t="s">
        <v>1390</v>
      </c>
      <c r="B9441" s="39" t="s">
        <v>74</v>
      </c>
      <c r="C9441" s="39" t="s">
        <v>135</v>
      </c>
      <c r="D9441" s="39" t="s">
        <v>48</v>
      </c>
      <c r="E9441" s="70" t="s">
        <v>46</v>
      </c>
      <c r="F9441" s="70" t="s">
        <v>28</v>
      </c>
      <c r="G9441" s="78">
        <v>45794</v>
      </c>
      <c r="H9441" s="78">
        <v>45870</v>
      </c>
      <c r="I9441" s="69">
        <v>3118039.76</v>
      </c>
      <c r="J9441" s="70">
        <v>35</v>
      </c>
      <c r="K9441" s="71">
        <v>0.80400000000000005</v>
      </c>
      <c r="L9441" s="70">
        <v>0</v>
      </c>
      <c r="M9441" s="71">
        <v>0.84499999999999997</v>
      </c>
      <c r="N9441" s="72"/>
      <c r="O9441" s="73">
        <f>MIN(1,MAX(0,(1/(1+EXP(-(Assumptions!$B$5 + Assumptions!$B$6*$N9441))))*Assumptions!$B$3))</f>
        <v>3.9165722796764356E-2</v>
      </c>
      <c r="P9441" s="73">
        <f>VLOOKUP($F9441,Assumptions!$A$23:$B$27,2,FALSE)*Assumptions!$B$4</f>
        <v>0.35</v>
      </c>
      <c r="Q9441" s="74">
        <f t="shared" si="294"/>
        <v>42742.098318307377</v>
      </c>
      <c r="R9441" s="75" t="str">
        <f>IF($O9441&lt;Assumptions!$B$17,"A",IF($O9441&lt;Assumptions!$B$18,"B",IF($O9441&lt;Assumptions!$B$19,"C",IF($O9441&lt;Assumptions!$B$20,"D","E"))))</f>
        <v>B</v>
      </c>
      <c r="S9441" s="75">
        <f t="shared" si="295"/>
        <v>0</v>
      </c>
    </row>
    <row r="9442" spans="1:19" ht="17.399999999999999" x14ac:dyDescent="0.3">
      <c r="A9442" s="39" t="s">
        <v>1390</v>
      </c>
      <c r="B9442" s="39" t="s">
        <v>74</v>
      </c>
      <c r="C9442" s="39" t="s">
        <v>135</v>
      </c>
      <c r="D9442" s="39" t="s">
        <v>48</v>
      </c>
      <c r="E9442" s="70" t="s">
        <v>46</v>
      </c>
      <c r="F9442" s="70" t="s">
        <v>28</v>
      </c>
      <c r="G9442" s="78">
        <v>45794</v>
      </c>
      <c r="H9442" s="78">
        <v>45901</v>
      </c>
      <c r="I9442" s="69">
        <v>3016973.62</v>
      </c>
      <c r="J9442" s="70">
        <v>0</v>
      </c>
      <c r="K9442" s="71">
        <v>1.0660000000000001</v>
      </c>
      <c r="L9442" s="70">
        <v>0</v>
      </c>
      <c r="M9442" s="71">
        <v>0.84499999999999997</v>
      </c>
      <c r="N9442" s="72"/>
      <c r="O9442" s="73">
        <f>MIN(1,MAX(0,(1/(1+EXP(-(Assumptions!$B$5 + Assumptions!$B$6*$N9442))))*Assumptions!$B$3))</f>
        <v>3.9165722796764356E-2</v>
      </c>
      <c r="P9442" s="73">
        <f>VLOOKUP($F9442,Assumptions!$A$23:$B$27,2,FALSE)*Assumptions!$B$4</f>
        <v>0.35</v>
      </c>
      <c r="Q9442" s="74">
        <f t="shared" si="294"/>
        <v>41356.683370124738</v>
      </c>
      <c r="R9442" s="75" t="str">
        <f>IF($O9442&lt;Assumptions!$B$17,"A",IF($O9442&lt;Assumptions!$B$18,"B",IF($O9442&lt;Assumptions!$B$19,"C",IF($O9442&lt;Assumptions!$B$20,"D","E"))))</f>
        <v>B</v>
      </c>
      <c r="S9442" s="75">
        <f t="shared" si="295"/>
        <v>0</v>
      </c>
    </row>
    <row r="9443" spans="1:19" ht="17.399999999999999" x14ac:dyDescent="0.3">
      <c r="A9443" s="39" t="s">
        <v>1390</v>
      </c>
      <c r="B9443" s="39" t="s">
        <v>74</v>
      </c>
      <c r="C9443" s="39" t="s">
        <v>135</v>
      </c>
      <c r="D9443" s="39" t="s">
        <v>48</v>
      </c>
      <c r="E9443" s="70" t="s">
        <v>46</v>
      </c>
      <c r="F9443" s="70" t="s">
        <v>28</v>
      </c>
      <c r="G9443" s="78">
        <v>45794</v>
      </c>
      <c r="H9443" s="78">
        <v>45931</v>
      </c>
      <c r="I9443" s="69">
        <v>2935707.93</v>
      </c>
      <c r="J9443" s="70">
        <v>15</v>
      </c>
      <c r="K9443" s="71">
        <v>1.1180000000000001</v>
      </c>
      <c r="L9443" s="70">
        <v>0</v>
      </c>
      <c r="M9443" s="71">
        <v>0.84499999999999997</v>
      </c>
      <c r="N9443" s="72"/>
      <c r="O9443" s="73">
        <f>MIN(1,MAX(0,(1/(1+EXP(-(Assumptions!$B$5 + Assumptions!$B$6*$N9443))))*Assumptions!$B$3))</f>
        <v>3.9165722796764356E-2</v>
      </c>
      <c r="P9443" s="73">
        <f>VLOOKUP($F9443,Assumptions!$A$23:$B$27,2,FALSE)*Assumptions!$B$4</f>
        <v>0.35</v>
      </c>
      <c r="Q9443" s="74">
        <f t="shared" si="294"/>
        <v>40242.693049525013</v>
      </c>
      <c r="R9443" s="75" t="str">
        <f>IF($O9443&lt;Assumptions!$B$17,"A",IF($O9443&lt;Assumptions!$B$18,"B",IF($O9443&lt;Assumptions!$B$19,"C",IF($O9443&lt;Assumptions!$B$20,"D","E"))))</f>
        <v>B</v>
      </c>
      <c r="S9443" s="75">
        <f t="shared" si="295"/>
        <v>0</v>
      </c>
    </row>
    <row r="9444" spans="1:19" ht="17.399999999999999" x14ac:dyDescent="0.3">
      <c r="A9444" s="39" t="s">
        <v>1390</v>
      </c>
      <c r="B9444" s="39" t="s">
        <v>74</v>
      </c>
      <c r="C9444" s="39" t="s">
        <v>135</v>
      </c>
      <c r="D9444" s="39" t="s">
        <v>48</v>
      </c>
      <c r="E9444" s="70" t="s">
        <v>46</v>
      </c>
      <c r="F9444" s="70" t="s">
        <v>28</v>
      </c>
      <c r="G9444" s="78">
        <v>45794</v>
      </c>
      <c r="H9444" s="78">
        <v>45962</v>
      </c>
      <c r="I9444" s="69">
        <v>2846974.62</v>
      </c>
      <c r="J9444" s="70">
        <v>15</v>
      </c>
      <c r="K9444" s="71">
        <v>1.1120000000000001</v>
      </c>
      <c r="L9444" s="70">
        <v>0</v>
      </c>
      <c r="M9444" s="71">
        <v>0.84499999999999997</v>
      </c>
      <c r="N9444" s="72"/>
      <c r="O9444" s="73">
        <f>MIN(1,MAX(0,(1/(1+EXP(-(Assumptions!$B$5 + Assumptions!$B$6*$N9444))))*Assumptions!$B$3))</f>
        <v>3.9165722796764356E-2</v>
      </c>
      <c r="P9444" s="73">
        <f>VLOOKUP($F9444,Assumptions!$A$23:$B$27,2,FALSE)*Assumptions!$B$4</f>
        <v>0.35</v>
      </c>
      <c r="Q9444" s="74">
        <f t="shared" si="294"/>
        <v>39026.33657172024</v>
      </c>
      <c r="R9444" s="75" t="str">
        <f>IF($O9444&lt;Assumptions!$B$17,"A",IF($O9444&lt;Assumptions!$B$18,"B",IF($O9444&lt;Assumptions!$B$19,"C",IF($O9444&lt;Assumptions!$B$20,"D","E"))))</f>
        <v>B</v>
      </c>
      <c r="S9444" s="75">
        <f t="shared" si="295"/>
        <v>0</v>
      </c>
    </row>
    <row r="9445" spans="1:19" ht="17.399999999999999" x14ac:dyDescent="0.3">
      <c r="A9445" s="39" t="s">
        <v>1390</v>
      </c>
      <c r="B9445" s="39" t="s">
        <v>74</v>
      </c>
      <c r="C9445" s="39" t="s">
        <v>135</v>
      </c>
      <c r="D9445" s="39" t="s">
        <v>48</v>
      </c>
      <c r="E9445" s="70" t="s">
        <v>46</v>
      </c>
      <c r="F9445" s="70" t="s">
        <v>28</v>
      </c>
      <c r="G9445" s="78">
        <v>45794</v>
      </c>
      <c r="H9445" s="78">
        <v>45992</v>
      </c>
      <c r="I9445" s="69">
        <v>2758373.24</v>
      </c>
      <c r="J9445" s="70">
        <v>0</v>
      </c>
      <c r="K9445" s="71">
        <v>1.1140000000000001</v>
      </c>
      <c r="L9445" s="70">
        <v>0</v>
      </c>
      <c r="M9445" s="71">
        <v>0.84499999999999997</v>
      </c>
      <c r="N9445" s="72"/>
      <c r="O9445" s="73">
        <f>MIN(1,MAX(0,(1/(1+EXP(-(Assumptions!$B$5 + Assumptions!$B$6*$N9445))))*Assumptions!$B$3))</f>
        <v>3.9165722796764356E-2</v>
      </c>
      <c r="P9445" s="73">
        <f>VLOOKUP($F9445,Assumptions!$A$23:$B$27,2,FALSE)*Assumptions!$B$4</f>
        <v>0.35</v>
      </c>
      <c r="Q9445" s="74">
        <f t="shared" si="294"/>
        <v>37811.788590748467</v>
      </c>
      <c r="R9445" s="75" t="str">
        <f>IF($O9445&lt;Assumptions!$B$17,"A",IF($O9445&lt;Assumptions!$B$18,"B",IF($O9445&lt;Assumptions!$B$19,"C",IF($O9445&lt;Assumptions!$B$20,"D","E"))))</f>
        <v>B</v>
      </c>
      <c r="S9445" s="75">
        <f t="shared" si="295"/>
        <v>0</v>
      </c>
    </row>
    <row r="9446" spans="1:19" ht="17.399999999999999" x14ac:dyDescent="0.3">
      <c r="A9446" s="39" t="s">
        <v>1391</v>
      </c>
      <c r="B9446" s="39" t="s">
        <v>74</v>
      </c>
      <c r="C9446" s="39" t="s">
        <v>135</v>
      </c>
      <c r="D9446" s="39" t="s">
        <v>42</v>
      </c>
      <c r="E9446" s="70" t="s">
        <v>31</v>
      </c>
      <c r="F9446" s="70" t="s">
        <v>36</v>
      </c>
      <c r="G9446" s="78">
        <v>45885</v>
      </c>
      <c r="H9446" s="78">
        <v>45870</v>
      </c>
      <c r="I9446" s="69">
        <v>787321.38</v>
      </c>
      <c r="J9446" s="70">
        <v>0</v>
      </c>
      <c r="K9446" s="71">
        <v>1.0609999999999999</v>
      </c>
      <c r="L9446" s="70">
        <v>0</v>
      </c>
      <c r="M9446" s="71">
        <v>0.99399999999999999</v>
      </c>
      <c r="N9446" s="72"/>
      <c r="O9446" s="73">
        <f>MIN(1,MAX(0,(1/(1+EXP(-(Assumptions!$B$5 + Assumptions!$B$6*$N9446))))*Assumptions!$B$3))</f>
        <v>3.9165722796764356E-2</v>
      </c>
      <c r="P9446" s="73">
        <f>VLOOKUP($F9446,Assumptions!$A$23:$B$27,2,FALSE)*Assumptions!$B$4</f>
        <v>0.55000000000000004</v>
      </c>
      <c r="Q9446" s="74">
        <f t="shared" si="294"/>
        <v>16959.806006575287</v>
      </c>
      <c r="R9446" s="75" t="str">
        <f>IF($O9446&lt;Assumptions!$B$17,"A",IF($O9446&lt;Assumptions!$B$18,"B",IF($O9446&lt;Assumptions!$B$19,"C",IF($O9446&lt;Assumptions!$B$20,"D","E"))))</f>
        <v>B</v>
      </c>
      <c r="S9446" s="75">
        <f t="shared" si="295"/>
        <v>0</v>
      </c>
    </row>
    <row r="9447" spans="1:19" ht="17.399999999999999" x14ac:dyDescent="0.3">
      <c r="A9447" s="39" t="s">
        <v>1391</v>
      </c>
      <c r="B9447" s="39" t="s">
        <v>74</v>
      </c>
      <c r="C9447" s="39" t="s">
        <v>135</v>
      </c>
      <c r="D9447" s="39" t="s">
        <v>42</v>
      </c>
      <c r="E9447" s="70" t="s">
        <v>31</v>
      </c>
      <c r="F9447" s="70" t="s">
        <v>36</v>
      </c>
      <c r="G9447" s="78">
        <v>45885</v>
      </c>
      <c r="H9447" s="78">
        <v>45901</v>
      </c>
      <c r="I9447" s="69">
        <v>761690.25</v>
      </c>
      <c r="J9447" s="70">
        <v>0</v>
      </c>
      <c r="K9447" s="71">
        <v>1.0389999999999999</v>
      </c>
      <c r="L9447" s="70">
        <v>0</v>
      </c>
      <c r="M9447" s="71">
        <v>0.99399999999999999</v>
      </c>
      <c r="N9447" s="72"/>
      <c r="O9447" s="73">
        <f>MIN(1,MAX(0,(1/(1+EXP(-(Assumptions!$B$5 + Assumptions!$B$6*$N9447))))*Assumptions!$B$3))</f>
        <v>3.9165722796764356E-2</v>
      </c>
      <c r="P9447" s="73">
        <f>VLOOKUP($F9447,Assumptions!$A$23:$B$27,2,FALSE)*Assumptions!$B$4</f>
        <v>0.55000000000000004</v>
      </c>
      <c r="Q9447" s="74">
        <f t="shared" si="294"/>
        <v>16407.68205367398</v>
      </c>
      <c r="R9447" s="75" t="str">
        <f>IF($O9447&lt;Assumptions!$B$17,"A",IF($O9447&lt;Assumptions!$B$18,"B",IF($O9447&lt;Assumptions!$B$19,"C",IF($O9447&lt;Assumptions!$B$20,"D","E"))))</f>
        <v>B</v>
      </c>
      <c r="S9447" s="75">
        <f t="shared" si="295"/>
        <v>0</v>
      </c>
    </row>
    <row r="9448" spans="1:19" ht="17.399999999999999" x14ac:dyDescent="0.3">
      <c r="A9448" s="39" t="s">
        <v>1391</v>
      </c>
      <c r="B9448" s="39" t="s">
        <v>74</v>
      </c>
      <c r="C9448" s="39" t="s">
        <v>135</v>
      </c>
      <c r="D9448" s="39" t="s">
        <v>42</v>
      </c>
      <c r="E9448" s="70" t="s">
        <v>31</v>
      </c>
      <c r="F9448" s="70" t="s">
        <v>36</v>
      </c>
      <c r="G9448" s="78">
        <v>45885</v>
      </c>
      <c r="H9448" s="78">
        <v>45931</v>
      </c>
      <c r="I9448" s="69">
        <v>739541.8</v>
      </c>
      <c r="J9448" s="70">
        <v>0</v>
      </c>
      <c r="K9448" s="71">
        <v>1.0680000000000001</v>
      </c>
      <c r="L9448" s="70">
        <v>0</v>
      </c>
      <c r="M9448" s="71">
        <v>0.99399999999999999</v>
      </c>
      <c r="N9448" s="72"/>
      <c r="O9448" s="73">
        <f>MIN(1,MAX(0,(1/(1+EXP(-(Assumptions!$B$5 + Assumptions!$B$6*$N9448))))*Assumptions!$B$3))</f>
        <v>3.9165722796764356E-2</v>
      </c>
      <c r="P9448" s="73">
        <f>VLOOKUP($F9448,Assumptions!$A$23:$B$27,2,FALSE)*Assumptions!$B$4</f>
        <v>0.55000000000000004</v>
      </c>
      <c r="Q9448" s="74">
        <f t="shared" si="294"/>
        <v>15930.579024481081</v>
      </c>
      <c r="R9448" s="75" t="str">
        <f>IF($O9448&lt;Assumptions!$B$17,"A",IF($O9448&lt;Assumptions!$B$18,"B",IF($O9448&lt;Assumptions!$B$19,"C",IF($O9448&lt;Assumptions!$B$20,"D","E"))))</f>
        <v>B</v>
      </c>
      <c r="S9448" s="75">
        <f t="shared" si="295"/>
        <v>0</v>
      </c>
    </row>
    <row r="9449" spans="1:19" ht="17.399999999999999" x14ac:dyDescent="0.3">
      <c r="A9449" s="39" t="s">
        <v>1391</v>
      </c>
      <c r="B9449" s="39" t="s">
        <v>74</v>
      </c>
      <c r="C9449" s="39" t="s">
        <v>135</v>
      </c>
      <c r="D9449" s="39" t="s">
        <v>42</v>
      </c>
      <c r="E9449" s="70" t="s">
        <v>31</v>
      </c>
      <c r="F9449" s="70" t="s">
        <v>36</v>
      </c>
      <c r="G9449" s="78">
        <v>45885</v>
      </c>
      <c r="H9449" s="78">
        <v>45962</v>
      </c>
      <c r="I9449" s="69">
        <v>719887.12</v>
      </c>
      <c r="J9449" s="70">
        <v>0</v>
      </c>
      <c r="K9449" s="71">
        <v>1.0920000000000001</v>
      </c>
      <c r="L9449" s="70">
        <v>0</v>
      </c>
      <c r="M9449" s="71">
        <v>0.99399999999999999</v>
      </c>
      <c r="N9449" s="72"/>
      <c r="O9449" s="73">
        <f>MIN(1,MAX(0,(1/(1+EXP(-(Assumptions!$B$5 + Assumptions!$B$6*$N9449))))*Assumptions!$B$3))</f>
        <v>3.9165722796764356E-2</v>
      </c>
      <c r="P9449" s="73">
        <f>VLOOKUP($F9449,Assumptions!$A$23:$B$27,2,FALSE)*Assumptions!$B$4</f>
        <v>0.55000000000000004</v>
      </c>
      <c r="Q9449" s="74">
        <f t="shared" si="294"/>
        <v>15507.19466278457</v>
      </c>
      <c r="R9449" s="75" t="str">
        <f>IF($O9449&lt;Assumptions!$B$17,"A",IF($O9449&lt;Assumptions!$B$18,"B",IF($O9449&lt;Assumptions!$B$19,"C",IF($O9449&lt;Assumptions!$B$20,"D","E"))))</f>
        <v>B</v>
      </c>
      <c r="S9449" s="75">
        <f t="shared" si="295"/>
        <v>0</v>
      </c>
    </row>
    <row r="9450" spans="1:19" ht="17.399999999999999" x14ac:dyDescent="0.3">
      <c r="A9450" s="39" t="s">
        <v>1391</v>
      </c>
      <c r="B9450" s="39" t="s">
        <v>74</v>
      </c>
      <c r="C9450" s="39" t="s">
        <v>135</v>
      </c>
      <c r="D9450" s="39" t="s">
        <v>42</v>
      </c>
      <c r="E9450" s="70" t="s">
        <v>31</v>
      </c>
      <c r="F9450" s="70" t="s">
        <v>36</v>
      </c>
      <c r="G9450" s="78">
        <v>45885</v>
      </c>
      <c r="H9450" s="78">
        <v>45992</v>
      </c>
      <c r="I9450" s="69">
        <v>698575.59</v>
      </c>
      <c r="J9450" s="70">
        <v>35</v>
      </c>
      <c r="K9450" s="71">
        <v>0.629</v>
      </c>
      <c r="L9450" s="70">
        <v>0</v>
      </c>
      <c r="M9450" s="71">
        <v>0.99399999999999999</v>
      </c>
      <c r="N9450" s="72"/>
      <c r="O9450" s="73">
        <f>MIN(1,MAX(0,(1/(1+EXP(-(Assumptions!$B$5 + Assumptions!$B$6*$N9450))))*Assumptions!$B$3))</f>
        <v>3.9165722796764356E-2</v>
      </c>
      <c r="P9450" s="73">
        <f>VLOOKUP($F9450,Assumptions!$A$23:$B$27,2,FALSE)*Assumptions!$B$4</f>
        <v>0.55000000000000004</v>
      </c>
      <c r="Q9450" s="74">
        <f t="shared" si="294"/>
        <v>15048.11985078936</v>
      </c>
      <c r="R9450" s="75" t="str">
        <f>IF($O9450&lt;Assumptions!$B$17,"A",IF($O9450&lt;Assumptions!$B$18,"B",IF($O9450&lt;Assumptions!$B$19,"C",IF($O9450&lt;Assumptions!$B$20,"D","E"))))</f>
        <v>B</v>
      </c>
      <c r="S9450" s="75">
        <f t="shared" si="295"/>
        <v>0</v>
      </c>
    </row>
    <row r="9451" spans="1:19" ht="17.399999999999999" x14ac:dyDescent="0.3">
      <c r="A9451" s="39" t="s">
        <v>1392</v>
      </c>
      <c r="B9451" s="39" t="s">
        <v>61</v>
      </c>
      <c r="C9451" s="39" t="s">
        <v>190</v>
      </c>
      <c r="D9451" s="39" t="s">
        <v>34</v>
      </c>
      <c r="E9451" s="70" t="s">
        <v>31</v>
      </c>
      <c r="F9451" s="70" t="s">
        <v>28</v>
      </c>
      <c r="G9451" s="78">
        <v>44963</v>
      </c>
      <c r="H9451" s="78">
        <v>45658</v>
      </c>
      <c r="I9451" s="69">
        <v>31458753.969999999</v>
      </c>
      <c r="J9451" s="70">
        <v>185</v>
      </c>
      <c r="K9451" s="71">
        <v>0.16900000000000001</v>
      </c>
      <c r="L9451" s="70">
        <v>0</v>
      </c>
      <c r="M9451" s="71">
        <v>1.0509999999999999</v>
      </c>
      <c r="N9451" s="72"/>
      <c r="O9451" s="73">
        <f>MIN(1,MAX(0,(1/(1+EXP(-(Assumptions!$B$5 + Assumptions!$B$6*$N9451))))*Assumptions!$B$3))</f>
        <v>3.9165722796764356E-2</v>
      </c>
      <c r="P9451" s="73">
        <f>VLOOKUP($F9451,Assumptions!$A$23:$B$27,2,FALSE)*Assumptions!$B$4</f>
        <v>0.35</v>
      </c>
      <c r="Q9451" s="74">
        <f t="shared" si="294"/>
        <v>431236.69313222053</v>
      </c>
      <c r="R9451" s="75" t="str">
        <f>IF($O9451&lt;Assumptions!$B$17,"A",IF($O9451&lt;Assumptions!$B$18,"B",IF($O9451&lt;Assumptions!$B$19,"C",IF($O9451&lt;Assumptions!$B$20,"D","E"))))</f>
        <v>B</v>
      </c>
      <c r="S9451" s="75">
        <f t="shared" si="295"/>
        <v>1</v>
      </c>
    </row>
    <row r="9452" spans="1:19" ht="17.399999999999999" x14ac:dyDescent="0.3">
      <c r="A9452" s="39" t="s">
        <v>1392</v>
      </c>
      <c r="B9452" s="39" t="s">
        <v>61</v>
      </c>
      <c r="C9452" s="39" t="s">
        <v>190</v>
      </c>
      <c r="D9452" s="39" t="s">
        <v>34</v>
      </c>
      <c r="E9452" s="70" t="s">
        <v>31</v>
      </c>
      <c r="F9452" s="70" t="s">
        <v>28</v>
      </c>
      <c r="G9452" s="78">
        <v>44963</v>
      </c>
      <c r="H9452" s="78">
        <v>45689</v>
      </c>
      <c r="I9452" s="69">
        <v>31458753.969999999</v>
      </c>
      <c r="J9452" s="70">
        <v>999</v>
      </c>
      <c r="K9452" s="71">
        <v>0.14299999999999999</v>
      </c>
      <c r="L9452" s="70">
        <v>0</v>
      </c>
      <c r="M9452" s="71">
        <v>1.0509999999999999</v>
      </c>
      <c r="N9452" s="72"/>
      <c r="O9452" s="73">
        <f>MIN(1,MAX(0,(1/(1+EXP(-(Assumptions!$B$5 + Assumptions!$B$6*$N9452))))*Assumptions!$B$3))</f>
        <v>3.9165722796764356E-2</v>
      </c>
      <c r="P9452" s="73">
        <f>VLOOKUP($F9452,Assumptions!$A$23:$B$27,2,FALSE)*Assumptions!$B$4</f>
        <v>0.35</v>
      </c>
      <c r="Q9452" s="74">
        <f t="shared" si="294"/>
        <v>431236.69313222053</v>
      </c>
      <c r="R9452" s="75" t="str">
        <f>IF($O9452&lt;Assumptions!$B$17,"A",IF($O9452&lt;Assumptions!$B$18,"B",IF($O9452&lt;Assumptions!$B$19,"C",IF($O9452&lt;Assumptions!$B$20,"D","E"))))</f>
        <v>B</v>
      </c>
      <c r="S9452" s="75">
        <f t="shared" si="295"/>
        <v>1</v>
      </c>
    </row>
    <row r="9453" spans="1:19" ht="17.399999999999999" x14ac:dyDescent="0.3">
      <c r="A9453" s="39" t="s">
        <v>1392</v>
      </c>
      <c r="B9453" s="39" t="s">
        <v>61</v>
      </c>
      <c r="C9453" s="39" t="s">
        <v>190</v>
      </c>
      <c r="D9453" s="39" t="s">
        <v>34</v>
      </c>
      <c r="E9453" s="70" t="s">
        <v>31</v>
      </c>
      <c r="F9453" s="70" t="s">
        <v>28</v>
      </c>
      <c r="G9453" s="78">
        <v>44963</v>
      </c>
      <c r="H9453" s="78">
        <v>45717</v>
      </c>
      <c r="I9453" s="69">
        <v>31458753.969999999</v>
      </c>
      <c r="J9453" s="70">
        <v>999</v>
      </c>
      <c r="K9453" s="71">
        <v>5.5E-2</v>
      </c>
      <c r="L9453" s="70">
        <v>0</v>
      </c>
      <c r="M9453" s="71">
        <v>1.0509999999999999</v>
      </c>
      <c r="N9453" s="72"/>
      <c r="O9453" s="73">
        <f>MIN(1,MAX(0,(1/(1+EXP(-(Assumptions!$B$5 + Assumptions!$B$6*$N9453))))*Assumptions!$B$3))</f>
        <v>3.9165722796764356E-2</v>
      </c>
      <c r="P9453" s="73">
        <f>VLOOKUP($F9453,Assumptions!$A$23:$B$27,2,FALSE)*Assumptions!$B$4</f>
        <v>0.35</v>
      </c>
      <c r="Q9453" s="74">
        <f t="shared" si="294"/>
        <v>431236.69313222053</v>
      </c>
      <c r="R9453" s="75" t="str">
        <f>IF($O9453&lt;Assumptions!$B$17,"A",IF($O9453&lt;Assumptions!$B$18,"B",IF($O9453&lt;Assumptions!$B$19,"C",IF($O9453&lt;Assumptions!$B$20,"D","E"))))</f>
        <v>B</v>
      </c>
      <c r="S9453" s="75">
        <f t="shared" si="295"/>
        <v>1</v>
      </c>
    </row>
    <row r="9454" spans="1:19" ht="17.399999999999999" x14ac:dyDescent="0.3">
      <c r="A9454" s="39" t="s">
        <v>1392</v>
      </c>
      <c r="B9454" s="39" t="s">
        <v>61</v>
      </c>
      <c r="C9454" s="39" t="s">
        <v>190</v>
      </c>
      <c r="D9454" s="39" t="s">
        <v>34</v>
      </c>
      <c r="E9454" s="70" t="s">
        <v>31</v>
      </c>
      <c r="F9454" s="70" t="s">
        <v>28</v>
      </c>
      <c r="G9454" s="78">
        <v>44963</v>
      </c>
      <c r="H9454" s="78">
        <v>45748</v>
      </c>
      <c r="I9454" s="69">
        <v>31458753.969999999</v>
      </c>
      <c r="J9454" s="70">
        <v>999</v>
      </c>
      <c r="K9454" s="71">
        <v>0.13300000000000001</v>
      </c>
      <c r="L9454" s="70">
        <v>0</v>
      </c>
      <c r="M9454" s="71">
        <v>1.0509999999999999</v>
      </c>
      <c r="N9454" s="72"/>
      <c r="O9454" s="73">
        <f>MIN(1,MAX(0,(1/(1+EXP(-(Assumptions!$B$5 + Assumptions!$B$6*$N9454))))*Assumptions!$B$3))</f>
        <v>3.9165722796764356E-2</v>
      </c>
      <c r="P9454" s="73">
        <f>VLOOKUP($F9454,Assumptions!$A$23:$B$27,2,FALSE)*Assumptions!$B$4</f>
        <v>0.35</v>
      </c>
      <c r="Q9454" s="74">
        <f t="shared" si="294"/>
        <v>431236.69313222053</v>
      </c>
      <c r="R9454" s="75" t="str">
        <f>IF($O9454&lt;Assumptions!$B$17,"A",IF($O9454&lt;Assumptions!$B$18,"B",IF($O9454&lt;Assumptions!$B$19,"C",IF($O9454&lt;Assumptions!$B$20,"D","E"))))</f>
        <v>B</v>
      </c>
      <c r="S9454" s="75">
        <f t="shared" si="295"/>
        <v>1</v>
      </c>
    </row>
    <row r="9455" spans="1:19" ht="17.399999999999999" x14ac:dyDescent="0.3">
      <c r="A9455" s="39" t="s">
        <v>1392</v>
      </c>
      <c r="B9455" s="39" t="s">
        <v>61</v>
      </c>
      <c r="C9455" s="39" t="s">
        <v>190</v>
      </c>
      <c r="D9455" s="39" t="s">
        <v>34</v>
      </c>
      <c r="E9455" s="70" t="s">
        <v>31</v>
      </c>
      <c r="F9455" s="70" t="s">
        <v>28</v>
      </c>
      <c r="G9455" s="78">
        <v>44963</v>
      </c>
      <c r="H9455" s="78">
        <v>45778</v>
      </c>
      <c r="I9455" s="69">
        <v>31458753.969999999</v>
      </c>
      <c r="J9455" s="70">
        <v>999</v>
      </c>
      <c r="K9455" s="71">
        <v>0.03</v>
      </c>
      <c r="L9455" s="70">
        <v>0</v>
      </c>
      <c r="M9455" s="71">
        <v>1.0509999999999999</v>
      </c>
      <c r="N9455" s="72"/>
      <c r="O9455" s="73">
        <f>MIN(1,MAX(0,(1/(1+EXP(-(Assumptions!$B$5 + Assumptions!$B$6*$N9455))))*Assumptions!$B$3))</f>
        <v>3.9165722796764356E-2</v>
      </c>
      <c r="P9455" s="73">
        <f>VLOOKUP($F9455,Assumptions!$A$23:$B$27,2,FALSE)*Assumptions!$B$4</f>
        <v>0.35</v>
      </c>
      <c r="Q9455" s="74">
        <f t="shared" si="294"/>
        <v>431236.69313222053</v>
      </c>
      <c r="R9455" s="75" t="str">
        <f>IF($O9455&lt;Assumptions!$B$17,"A",IF($O9455&lt;Assumptions!$B$18,"B",IF($O9455&lt;Assumptions!$B$19,"C",IF($O9455&lt;Assumptions!$B$20,"D","E"))))</f>
        <v>B</v>
      </c>
      <c r="S9455" s="75">
        <f t="shared" si="295"/>
        <v>1</v>
      </c>
    </row>
    <row r="9456" spans="1:19" ht="17.399999999999999" x14ac:dyDescent="0.3">
      <c r="A9456" s="39" t="s">
        <v>1392</v>
      </c>
      <c r="B9456" s="39" t="s">
        <v>61</v>
      </c>
      <c r="C9456" s="39" t="s">
        <v>190</v>
      </c>
      <c r="D9456" s="39" t="s">
        <v>34</v>
      </c>
      <c r="E9456" s="70" t="s">
        <v>31</v>
      </c>
      <c r="F9456" s="70" t="s">
        <v>28</v>
      </c>
      <c r="G9456" s="78">
        <v>44963</v>
      </c>
      <c r="H9456" s="78">
        <v>45809</v>
      </c>
      <c r="I9456" s="69">
        <v>31458753.969999999</v>
      </c>
      <c r="J9456" s="70">
        <v>999</v>
      </c>
      <c r="K9456" s="71">
        <v>7.0000000000000001E-3</v>
      </c>
      <c r="L9456" s="70">
        <v>0</v>
      </c>
      <c r="M9456" s="71">
        <v>1.0509999999999999</v>
      </c>
      <c r="N9456" s="72"/>
      <c r="O9456" s="73">
        <f>MIN(1,MAX(0,(1/(1+EXP(-(Assumptions!$B$5 + Assumptions!$B$6*$N9456))))*Assumptions!$B$3))</f>
        <v>3.9165722796764356E-2</v>
      </c>
      <c r="P9456" s="73">
        <f>VLOOKUP($F9456,Assumptions!$A$23:$B$27,2,FALSE)*Assumptions!$B$4</f>
        <v>0.35</v>
      </c>
      <c r="Q9456" s="74">
        <f t="shared" si="294"/>
        <v>431236.69313222053</v>
      </c>
      <c r="R9456" s="75" t="str">
        <f>IF($O9456&lt;Assumptions!$B$17,"A",IF($O9456&lt;Assumptions!$B$18,"B",IF($O9456&lt;Assumptions!$B$19,"C",IF($O9456&lt;Assumptions!$B$20,"D","E"))))</f>
        <v>B</v>
      </c>
      <c r="S9456" s="75">
        <f t="shared" si="295"/>
        <v>1</v>
      </c>
    </row>
    <row r="9457" spans="1:19" ht="17.399999999999999" x14ac:dyDescent="0.3">
      <c r="A9457" s="39" t="s">
        <v>1392</v>
      </c>
      <c r="B9457" s="39" t="s">
        <v>61</v>
      </c>
      <c r="C9457" s="39" t="s">
        <v>190</v>
      </c>
      <c r="D9457" s="39" t="s">
        <v>34</v>
      </c>
      <c r="E9457" s="70" t="s">
        <v>31</v>
      </c>
      <c r="F9457" s="70" t="s">
        <v>28</v>
      </c>
      <c r="G9457" s="78">
        <v>44963</v>
      </c>
      <c r="H9457" s="78">
        <v>45839</v>
      </c>
      <c r="I9457" s="69">
        <v>31458753.969999999</v>
      </c>
      <c r="J9457" s="70">
        <v>999</v>
      </c>
      <c r="K9457" s="71">
        <v>5.7000000000000002E-2</v>
      </c>
      <c r="L9457" s="70">
        <v>0</v>
      </c>
      <c r="M9457" s="71">
        <v>1.0509999999999999</v>
      </c>
      <c r="N9457" s="72"/>
      <c r="O9457" s="73">
        <f>MIN(1,MAX(0,(1/(1+EXP(-(Assumptions!$B$5 + Assumptions!$B$6*$N9457))))*Assumptions!$B$3))</f>
        <v>3.9165722796764356E-2</v>
      </c>
      <c r="P9457" s="73">
        <f>VLOOKUP($F9457,Assumptions!$A$23:$B$27,2,FALSE)*Assumptions!$B$4</f>
        <v>0.35</v>
      </c>
      <c r="Q9457" s="74">
        <f t="shared" si="294"/>
        <v>431236.69313222053</v>
      </c>
      <c r="R9457" s="75" t="str">
        <f>IF($O9457&lt;Assumptions!$B$17,"A",IF($O9457&lt;Assumptions!$B$18,"B",IF($O9457&lt;Assumptions!$B$19,"C",IF($O9457&lt;Assumptions!$B$20,"D","E"))))</f>
        <v>B</v>
      </c>
      <c r="S9457" s="75">
        <f t="shared" si="295"/>
        <v>1</v>
      </c>
    </row>
    <row r="9458" spans="1:19" ht="17.399999999999999" x14ac:dyDescent="0.3">
      <c r="A9458" s="39" t="s">
        <v>1392</v>
      </c>
      <c r="B9458" s="39" t="s">
        <v>61</v>
      </c>
      <c r="C9458" s="39" t="s">
        <v>190</v>
      </c>
      <c r="D9458" s="39" t="s">
        <v>34</v>
      </c>
      <c r="E9458" s="70" t="s">
        <v>31</v>
      </c>
      <c r="F9458" s="70" t="s">
        <v>28</v>
      </c>
      <c r="G9458" s="78">
        <v>44963</v>
      </c>
      <c r="H9458" s="78">
        <v>45870</v>
      </c>
      <c r="I9458" s="69">
        <v>31458753.969999999</v>
      </c>
      <c r="J9458" s="70">
        <v>999</v>
      </c>
      <c r="K9458" s="71">
        <v>1.4999999999999999E-2</v>
      </c>
      <c r="L9458" s="70">
        <v>0</v>
      </c>
      <c r="M9458" s="71">
        <v>1.0509999999999999</v>
      </c>
      <c r="N9458" s="72"/>
      <c r="O9458" s="73">
        <f>MIN(1,MAX(0,(1/(1+EXP(-(Assumptions!$B$5 + Assumptions!$B$6*$N9458))))*Assumptions!$B$3))</f>
        <v>3.9165722796764356E-2</v>
      </c>
      <c r="P9458" s="73">
        <f>VLOOKUP($F9458,Assumptions!$A$23:$B$27,2,FALSE)*Assumptions!$B$4</f>
        <v>0.35</v>
      </c>
      <c r="Q9458" s="74">
        <f t="shared" si="294"/>
        <v>431236.69313222053</v>
      </c>
      <c r="R9458" s="75" t="str">
        <f>IF($O9458&lt;Assumptions!$B$17,"A",IF($O9458&lt;Assumptions!$B$18,"B",IF($O9458&lt;Assumptions!$B$19,"C",IF($O9458&lt;Assumptions!$B$20,"D","E"))))</f>
        <v>B</v>
      </c>
      <c r="S9458" s="75">
        <f t="shared" si="295"/>
        <v>1</v>
      </c>
    </row>
    <row r="9459" spans="1:19" ht="17.399999999999999" x14ac:dyDescent="0.3">
      <c r="A9459" s="39" t="s">
        <v>1392</v>
      </c>
      <c r="B9459" s="39" t="s">
        <v>61</v>
      </c>
      <c r="C9459" s="39" t="s">
        <v>190</v>
      </c>
      <c r="D9459" s="39" t="s">
        <v>34</v>
      </c>
      <c r="E9459" s="70" t="s">
        <v>31</v>
      </c>
      <c r="F9459" s="70" t="s">
        <v>28</v>
      </c>
      <c r="G9459" s="78">
        <v>44963</v>
      </c>
      <c r="H9459" s="78">
        <v>45901</v>
      </c>
      <c r="I9459" s="69">
        <v>31458753.969999999</v>
      </c>
      <c r="J9459" s="70">
        <v>999</v>
      </c>
      <c r="K9459" s="71">
        <v>4.4999999999999998E-2</v>
      </c>
      <c r="L9459" s="70">
        <v>0</v>
      </c>
      <c r="M9459" s="71">
        <v>1.0509999999999999</v>
      </c>
      <c r="N9459" s="72"/>
      <c r="O9459" s="73">
        <f>MIN(1,MAX(0,(1/(1+EXP(-(Assumptions!$B$5 + Assumptions!$B$6*$N9459))))*Assumptions!$B$3))</f>
        <v>3.9165722796764356E-2</v>
      </c>
      <c r="P9459" s="73">
        <f>VLOOKUP($F9459,Assumptions!$A$23:$B$27,2,FALSE)*Assumptions!$B$4</f>
        <v>0.35</v>
      </c>
      <c r="Q9459" s="74">
        <f t="shared" si="294"/>
        <v>431236.69313222053</v>
      </c>
      <c r="R9459" s="75" t="str">
        <f>IF($O9459&lt;Assumptions!$B$17,"A",IF($O9459&lt;Assumptions!$B$18,"B",IF($O9459&lt;Assumptions!$B$19,"C",IF($O9459&lt;Assumptions!$B$20,"D","E"))))</f>
        <v>B</v>
      </c>
      <c r="S9459" s="75">
        <f t="shared" si="295"/>
        <v>1</v>
      </c>
    </row>
    <row r="9460" spans="1:19" ht="17.399999999999999" x14ac:dyDescent="0.3">
      <c r="A9460" s="39" t="s">
        <v>1392</v>
      </c>
      <c r="B9460" s="39" t="s">
        <v>61</v>
      </c>
      <c r="C9460" s="39" t="s">
        <v>190</v>
      </c>
      <c r="D9460" s="39" t="s">
        <v>34</v>
      </c>
      <c r="E9460" s="70" t="s">
        <v>31</v>
      </c>
      <c r="F9460" s="70" t="s">
        <v>28</v>
      </c>
      <c r="G9460" s="78">
        <v>44963</v>
      </c>
      <c r="H9460" s="78">
        <v>45931</v>
      </c>
      <c r="I9460" s="69">
        <v>31458753.969999999</v>
      </c>
      <c r="J9460" s="70">
        <v>999</v>
      </c>
      <c r="K9460" s="71">
        <v>9.8000000000000004E-2</v>
      </c>
      <c r="L9460" s="70">
        <v>0</v>
      </c>
      <c r="M9460" s="71">
        <v>1.0509999999999999</v>
      </c>
      <c r="N9460" s="72"/>
      <c r="O9460" s="73">
        <f>MIN(1,MAX(0,(1/(1+EXP(-(Assumptions!$B$5 + Assumptions!$B$6*$N9460))))*Assumptions!$B$3))</f>
        <v>3.9165722796764356E-2</v>
      </c>
      <c r="P9460" s="73">
        <f>VLOOKUP($F9460,Assumptions!$A$23:$B$27,2,FALSE)*Assumptions!$B$4</f>
        <v>0.35</v>
      </c>
      <c r="Q9460" s="74">
        <f t="shared" si="294"/>
        <v>431236.69313222053</v>
      </c>
      <c r="R9460" s="75" t="str">
        <f>IF($O9460&lt;Assumptions!$B$17,"A",IF($O9460&lt;Assumptions!$B$18,"B",IF($O9460&lt;Assumptions!$B$19,"C",IF($O9460&lt;Assumptions!$B$20,"D","E"))))</f>
        <v>B</v>
      </c>
      <c r="S9460" s="75">
        <f t="shared" si="295"/>
        <v>1</v>
      </c>
    </row>
    <row r="9461" spans="1:19" ht="17.399999999999999" x14ac:dyDescent="0.3">
      <c r="A9461" s="39" t="s">
        <v>1392</v>
      </c>
      <c r="B9461" s="39" t="s">
        <v>61</v>
      </c>
      <c r="C9461" s="39" t="s">
        <v>190</v>
      </c>
      <c r="D9461" s="39" t="s">
        <v>34</v>
      </c>
      <c r="E9461" s="70" t="s">
        <v>31</v>
      </c>
      <c r="F9461" s="70" t="s">
        <v>28</v>
      </c>
      <c r="G9461" s="78">
        <v>44963</v>
      </c>
      <c r="H9461" s="78">
        <v>45962</v>
      </c>
      <c r="I9461" s="69">
        <v>31458753.969999999</v>
      </c>
      <c r="J9461" s="70">
        <v>999</v>
      </c>
      <c r="K9461" s="71">
        <v>8.6999999999999994E-2</v>
      </c>
      <c r="L9461" s="70">
        <v>0</v>
      </c>
      <c r="M9461" s="71">
        <v>1.0509999999999999</v>
      </c>
      <c r="N9461" s="72"/>
      <c r="O9461" s="73">
        <f>MIN(1,MAX(0,(1/(1+EXP(-(Assumptions!$B$5 + Assumptions!$B$6*$N9461))))*Assumptions!$B$3))</f>
        <v>3.9165722796764356E-2</v>
      </c>
      <c r="P9461" s="73">
        <f>VLOOKUP($F9461,Assumptions!$A$23:$B$27,2,FALSE)*Assumptions!$B$4</f>
        <v>0.35</v>
      </c>
      <c r="Q9461" s="74">
        <f t="shared" si="294"/>
        <v>431236.69313222053</v>
      </c>
      <c r="R9461" s="75" t="str">
        <f>IF($O9461&lt;Assumptions!$B$17,"A",IF($O9461&lt;Assumptions!$B$18,"B",IF($O9461&lt;Assumptions!$B$19,"C",IF($O9461&lt;Assumptions!$B$20,"D","E"))))</f>
        <v>B</v>
      </c>
      <c r="S9461" s="75">
        <f t="shared" si="295"/>
        <v>1</v>
      </c>
    </row>
    <row r="9462" spans="1:19" ht="17.399999999999999" x14ac:dyDescent="0.3">
      <c r="A9462" s="39" t="s">
        <v>1392</v>
      </c>
      <c r="B9462" s="39" t="s">
        <v>61</v>
      </c>
      <c r="C9462" s="39" t="s">
        <v>190</v>
      </c>
      <c r="D9462" s="39" t="s">
        <v>34</v>
      </c>
      <c r="E9462" s="70" t="s">
        <v>31</v>
      </c>
      <c r="F9462" s="70" t="s">
        <v>28</v>
      </c>
      <c r="G9462" s="78">
        <v>44963</v>
      </c>
      <c r="H9462" s="78">
        <v>45992</v>
      </c>
      <c r="I9462" s="69">
        <v>31458753.969999999</v>
      </c>
      <c r="J9462" s="70">
        <v>999</v>
      </c>
      <c r="K9462" s="71">
        <v>0.107</v>
      </c>
      <c r="L9462" s="70">
        <v>0</v>
      </c>
      <c r="M9462" s="71">
        <v>1.0509999999999999</v>
      </c>
      <c r="N9462" s="72"/>
      <c r="O9462" s="73">
        <f>MIN(1,MAX(0,(1/(1+EXP(-(Assumptions!$B$5 + Assumptions!$B$6*$N9462))))*Assumptions!$B$3))</f>
        <v>3.9165722796764356E-2</v>
      </c>
      <c r="P9462" s="73">
        <f>VLOOKUP($F9462,Assumptions!$A$23:$B$27,2,FALSE)*Assumptions!$B$4</f>
        <v>0.35</v>
      </c>
      <c r="Q9462" s="74">
        <f t="shared" si="294"/>
        <v>431236.69313222053</v>
      </c>
      <c r="R9462" s="75" t="str">
        <f>IF($O9462&lt;Assumptions!$B$17,"A",IF($O9462&lt;Assumptions!$B$18,"B",IF($O9462&lt;Assumptions!$B$19,"C",IF($O9462&lt;Assumptions!$B$20,"D","E"))))</f>
        <v>B</v>
      </c>
      <c r="S9462" s="75">
        <f t="shared" si="295"/>
        <v>1</v>
      </c>
    </row>
    <row r="9463" spans="1:19" ht="17.399999999999999" x14ac:dyDescent="0.3">
      <c r="A9463" s="39" t="s">
        <v>1394</v>
      </c>
      <c r="B9463" s="39" t="s">
        <v>21</v>
      </c>
      <c r="C9463" s="39" t="s">
        <v>144</v>
      </c>
      <c r="D9463" s="39" t="s">
        <v>34</v>
      </c>
      <c r="E9463" s="70" t="s">
        <v>46</v>
      </c>
      <c r="F9463" s="70" t="s">
        <v>36</v>
      </c>
      <c r="G9463" s="78">
        <v>45147</v>
      </c>
      <c r="H9463" s="78">
        <v>45658</v>
      </c>
      <c r="I9463" s="69">
        <v>10745890.09</v>
      </c>
      <c r="J9463" s="70">
        <v>0</v>
      </c>
      <c r="K9463" s="71">
        <v>1.1180000000000001</v>
      </c>
      <c r="L9463" s="70">
        <v>0</v>
      </c>
      <c r="M9463" s="71">
        <v>0.50600000000000001</v>
      </c>
      <c r="N9463" s="72"/>
      <c r="O9463" s="73">
        <f>MIN(1,MAX(0,(1/(1+EXP(-(Assumptions!$B$5 + Assumptions!$B$6*$N9463))))*Assumptions!$B$3))</f>
        <v>3.9165722796764356E-2</v>
      </c>
      <c r="P9463" s="73">
        <f>VLOOKUP($F9463,Assumptions!$A$23:$B$27,2,FALSE)*Assumptions!$B$4</f>
        <v>0.55000000000000004</v>
      </c>
      <c r="Q9463" s="74">
        <f t="shared" si="294"/>
        <v>231478.80385819048</v>
      </c>
      <c r="R9463" s="75" t="str">
        <f>IF($O9463&lt;Assumptions!$B$17,"A",IF($O9463&lt;Assumptions!$B$18,"B",IF($O9463&lt;Assumptions!$B$19,"C",IF($O9463&lt;Assumptions!$B$20,"D","E"))))</f>
        <v>B</v>
      </c>
      <c r="S9463" s="75">
        <f t="shared" si="295"/>
        <v>0</v>
      </c>
    </row>
    <row r="9464" spans="1:19" ht="17.399999999999999" x14ac:dyDescent="0.3">
      <c r="A9464" s="39" t="s">
        <v>1394</v>
      </c>
      <c r="B9464" s="39" t="s">
        <v>21</v>
      </c>
      <c r="C9464" s="39" t="s">
        <v>144</v>
      </c>
      <c r="D9464" s="39" t="s">
        <v>34</v>
      </c>
      <c r="E9464" s="70" t="s">
        <v>46</v>
      </c>
      <c r="F9464" s="70" t="s">
        <v>36</v>
      </c>
      <c r="G9464" s="78">
        <v>45147</v>
      </c>
      <c r="H9464" s="78">
        <v>45689</v>
      </c>
      <c r="I9464" s="69">
        <v>10463061.1</v>
      </c>
      <c r="J9464" s="70">
        <v>0</v>
      </c>
      <c r="K9464" s="71">
        <v>1.038</v>
      </c>
      <c r="L9464" s="70">
        <v>0</v>
      </c>
      <c r="M9464" s="71">
        <v>0.50600000000000001</v>
      </c>
      <c r="N9464" s="72"/>
      <c r="O9464" s="73">
        <f>MIN(1,MAX(0,(1/(1+EXP(-(Assumptions!$B$5 + Assumptions!$B$6*$N9464))))*Assumptions!$B$3))</f>
        <v>3.9165722796764356E-2</v>
      </c>
      <c r="P9464" s="73">
        <f>VLOOKUP($F9464,Assumptions!$A$23:$B$27,2,FALSE)*Assumptions!$B$4</f>
        <v>0.55000000000000004</v>
      </c>
      <c r="Q9464" s="74">
        <f t="shared" si="294"/>
        <v>225386.34285651462</v>
      </c>
      <c r="R9464" s="75" t="str">
        <f>IF($O9464&lt;Assumptions!$B$17,"A",IF($O9464&lt;Assumptions!$B$18,"B",IF($O9464&lt;Assumptions!$B$19,"C",IF($O9464&lt;Assumptions!$B$20,"D","E"))))</f>
        <v>B</v>
      </c>
      <c r="S9464" s="75">
        <f t="shared" si="295"/>
        <v>0</v>
      </c>
    </row>
    <row r="9465" spans="1:19" ht="17.399999999999999" x14ac:dyDescent="0.3">
      <c r="A9465" s="39" t="s">
        <v>1394</v>
      </c>
      <c r="B9465" s="39" t="s">
        <v>21</v>
      </c>
      <c r="C9465" s="39" t="s">
        <v>144</v>
      </c>
      <c r="D9465" s="39" t="s">
        <v>34</v>
      </c>
      <c r="E9465" s="70" t="s">
        <v>46</v>
      </c>
      <c r="F9465" s="70" t="s">
        <v>36</v>
      </c>
      <c r="G9465" s="78">
        <v>45147</v>
      </c>
      <c r="H9465" s="78">
        <v>45717</v>
      </c>
      <c r="I9465" s="69">
        <v>10216242.68</v>
      </c>
      <c r="J9465" s="70">
        <v>35</v>
      </c>
      <c r="K9465" s="71">
        <v>0.70599999999999996</v>
      </c>
      <c r="L9465" s="70">
        <v>0</v>
      </c>
      <c r="M9465" s="71">
        <v>0.50600000000000001</v>
      </c>
      <c r="N9465" s="72"/>
      <c r="O9465" s="73">
        <f>MIN(1,MAX(0,(1/(1+EXP(-(Assumptions!$B$5 + Assumptions!$B$6*$N9465))))*Assumptions!$B$3))</f>
        <v>3.9165722796764356E-2</v>
      </c>
      <c r="P9465" s="73">
        <f>VLOOKUP($F9465,Assumptions!$A$23:$B$27,2,FALSE)*Assumptions!$B$4</f>
        <v>0.55000000000000004</v>
      </c>
      <c r="Q9465" s="74">
        <f t="shared" si="294"/>
        <v>220069.59085614418</v>
      </c>
      <c r="R9465" s="75" t="str">
        <f>IF($O9465&lt;Assumptions!$B$17,"A",IF($O9465&lt;Assumptions!$B$18,"B",IF($O9465&lt;Assumptions!$B$19,"C",IF($O9465&lt;Assumptions!$B$20,"D","E"))))</f>
        <v>B</v>
      </c>
      <c r="S9465" s="75">
        <f t="shared" si="295"/>
        <v>0</v>
      </c>
    </row>
    <row r="9466" spans="1:19" ht="17.399999999999999" x14ac:dyDescent="0.3">
      <c r="A9466" s="39" t="s">
        <v>1394</v>
      </c>
      <c r="B9466" s="39" t="s">
        <v>21</v>
      </c>
      <c r="C9466" s="39" t="s">
        <v>144</v>
      </c>
      <c r="D9466" s="39" t="s">
        <v>34</v>
      </c>
      <c r="E9466" s="70" t="s">
        <v>46</v>
      </c>
      <c r="F9466" s="70" t="s">
        <v>36</v>
      </c>
      <c r="G9466" s="78">
        <v>45147</v>
      </c>
      <c r="H9466" s="78">
        <v>45748</v>
      </c>
      <c r="I9466" s="69">
        <v>9994526.7300000004</v>
      </c>
      <c r="J9466" s="70">
        <v>0</v>
      </c>
      <c r="K9466" s="71">
        <v>1.0009999999999999</v>
      </c>
      <c r="L9466" s="70">
        <v>0</v>
      </c>
      <c r="M9466" s="71">
        <v>0.50600000000000001</v>
      </c>
      <c r="N9466" s="72"/>
      <c r="O9466" s="73">
        <f>MIN(1,MAX(0,(1/(1+EXP(-(Assumptions!$B$5 + Assumptions!$B$6*$N9466))))*Assumptions!$B$3))</f>
        <v>3.9165722796764356E-2</v>
      </c>
      <c r="P9466" s="73">
        <f>VLOOKUP($F9466,Assumptions!$A$23:$B$27,2,FALSE)*Assumptions!$B$4</f>
        <v>0.55000000000000004</v>
      </c>
      <c r="Q9466" s="74">
        <f t="shared" si="294"/>
        <v>215293.57486561747</v>
      </c>
      <c r="R9466" s="75" t="str">
        <f>IF($O9466&lt;Assumptions!$B$17,"A",IF($O9466&lt;Assumptions!$B$18,"B",IF($O9466&lt;Assumptions!$B$19,"C",IF($O9466&lt;Assumptions!$B$20,"D","E"))))</f>
        <v>B</v>
      </c>
      <c r="S9466" s="75">
        <f t="shared" si="295"/>
        <v>0</v>
      </c>
    </row>
    <row r="9467" spans="1:19" ht="17.399999999999999" x14ac:dyDescent="0.3">
      <c r="A9467" s="39" t="s">
        <v>1394</v>
      </c>
      <c r="B9467" s="39" t="s">
        <v>21</v>
      </c>
      <c r="C9467" s="39" t="s">
        <v>144</v>
      </c>
      <c r="D9467" s="39" t="s">
        <v>34</v>
      </c>
      <c r="E9467" s="70" t="s">
        <v>46</v>
      </c>
      <c r="F9467" s="70" t="s">
        <v>36</v>
      </c>
      <c r="G9467" s="78">
        <v>45147</v>
      </c>
      <c r="H9467" s="78">
        <v>45778</v>
      </c>
      <c r="I9467" s="69">
        <v>9724449.6500000004</v>
      </c>
      <c r="J9467" s="70">
        <v>0</v>
      </c>
      <c r="K9467" s="71">
        <v>0.99099999999999999</v>
      </c>
      <c r="L9467" s="70">
        <v>0</v>
      </c>
      <c r="M9467" s="71">
        <v>0.50600000000000001</v>
      </c>
      <c r="N9467" s="72"/>
      <c r="O9467" s="73">
        <f>MIN(1,MAX(0,(1/(1+EXP(-(Assumptions!$B$5 + Assumptions!$B$6*$N9467))))*Assumptions!$B$3))</f>
        <v>3.9165722796764356E-2</v>
      </c>
      <c r="P9467" s="73">
        <f>VLOOKUP($F9467,Assumptions!$A$23:$B$27,2,FALSE)*Assumptions!$B$4</f>
        <v>0.55000000000000004</v>
      </c>
      <c r="Q9467" s="74">
        <f t="shared" si="294"/>
        <v>209475.80463864573</v>
      </c>
      <c r="R9467" s="75" t="str">
        <f>IF($O9467&lt;Assumptions!$B$17,"A",IF($O9467&lt;Assumptions!$B$18,"B",IF($O9467&lt;Assumptions!$B$19,"C",IF($O9467&lt;Assumptions!$B$20,"D","E"))))</f>
        <v>B</v>
      </c>
      <c r="S9467" s="75">
        <f t="shared" si="295"/>
        <v>0</v>
      </c>
    </row>
    <row r="9468" spans="1:19" ht="17.399999999999999" x14ac:dyDescent="0.3">
      <c r="A9468" s="39" t="s">
        <v>1394</v>
      </c>
      <c r="B9468" s="39" t="s">
        <v>21</v>
      </c>
      <c r="C9468" s="39" t="s">
        <v>144</v>
      </c>
      <c r="D9468" s="39" t="s">
        <v>34</v>
      </c>
      <c r="E9468" s="70" t="s">
        <v>46</v>
      </c>
      <c r="F9468" s="70" t="s">
        <v>36</v>
      </c>
      <c r="G9468" s="78">
        <v>45147</v>
      </c>
      <c r="H9468" s="78">
        <v>45809</v>
      </c>
      <c r="I9468" s="69">
        <v>9495383.8100000005</v>
      </c>
      <c r="J9468" s="70">
        <v>0</v>
      </c>
      <c r="K9468" s="71">
        <v>1.022</v>
      </c>
      <c r="L9468" s="70">
        <v>0</v>
      </c>
      <c r="M9468" s="71">
        <v>0.50600000000000001</v>
      </c>
      <c r="N9468" s="72"/>
      <c r="O9468" s="73">
        <f>MIN(1,MAX(0,(1/(1+EXP(-(Assumptions!$B$5 + Assumptions!$B$6*$N9468))))*Assumptions!$B$3))</f>
        <v>3.9165722796764356E-2</v>
      </c>
      <c r="P9468" s="73">
        <f>VLOOKUP($F9468,Assumptions!$A$23:$B$27,2,FALSE)*Assumptions!$B$4</f>
        <v>0.55000000000000004</v>
      </c>
      <c r="Q9468" s="74">
        <f t="shared" si="294"/>
        <v>204541.46358323935</v>
      </c>
      <c r="R9468" s="75" t="str">
        <f>IF($O9468&lt;Assumptions!$B$17,"A",IF($O9468&lt;Assumptions!$B$18,"B",IF($O9468&lt;Assumptions!$B$19,"C",IF($O9468&lt;Assumptions!$B$20,"D","E"))))</f>
        <v>B</v>
      </c>
      <c r="S9468" s="75">
        <f t="shared" si="295"/>
        <v>0</v>
      </c>
    </row>
    <row r="9469" spans="1:19" ht="17.399999999999999" x14ac:dyDescent="0.3">
      <c r="A9469" s="39" t="s">
        <v>1394</v>
      </c>
      <c r="B9469" s="39" t="s">
        <v>21</v>
      </c>
      <c r="C9469" s="39" t="s">
        <v>144</v>
      </c>
      <c r="D9469" s="39" t="s">
        <v>34</v>
      </c>
      <c r="E9469" s="70" t="s">
        <v>46</v>
      </c>
      <c r="F9469" s="70" t="s">
        <v>36</v>
      </c>
      <c r="G9469" s="78">
        <v>45147</v>
      </c>
      <c r="H9469" s="78">
        <v>45839</v>
      </c>
      <c r="I9469" s="69">
        <v>9287170.7699999996</v>
      </c>
      <c r="J9469" s="70">
        <v>95</v>
      </c>
      <c r="K9469" s="71">
        <v>0.29399999999999998</v>
      </c>
      <c r="L9469" s="70">
        <v>1</v>
      </c>
      <c r="M9469" s="71">
        <v>0.50600000000000001</v>
      </c>
      <c r="N9469" s="72"/>
      <c r="O9469" s="73">
        <f>MIN(1,MAX(0,(1/(1+EXP(-(Assumptions!$B$5 + Assumptions!$B$6*$N9469))))*Assumptions!$B$3))</f>
        <v>3.9165722796764356E-2</v>
      </c>
      <c r="P9469" s="73">
        <f>VLOOKUP($F9469,Assumptions!$A$23:$B$27,2,FALSE)*Assumptions!$B$4</f>
        <v>0.55000000000000004</v>
      </c>
      <c r="Q9469" s="74">
        <f t="shared" si="294"/>
        <v>200056.31576921794</v>
      </c>
      <c r="R9469" s="75" t="str">
        <f>IF($O9469&lt;Assumptions!$B$17,"A",IF($O9469&lt;Assumptions!$B$18,"B",IF($O9469&lt;Assumptions!$B$19,"C",IF($O9469&lt;Assumptions!$B$20,"D","E"))))</f>
        <v>B</v>
      </c>
      <c r="S9469" s="75">
        <f t="shared" si="295"/>
        <v>0</v>
      </c>
    </row>
    <row r="9470" spans="1:19" ht="17.399999999999999" x14ac:dyDescent="0.3">
      <c r="A9470" s="39" t="s">
        <v>1394</v>
      </c>
      <c r="B9470" s="39" t="s">
        <v>21</v>
      </c>
      <c r="C9470" s="39" t="s">
        <v>144</v>
      </c>
      <c r="D9470" s="39" t="s">
        <v>34</v>
      </c>
      <c r="E9470" s="70" t="s">
        <v>46</v>
      </c>
      <c r="F9470" s="70" t="s">
        <v>36</v>
      </c>
      <c r="G9470" s="78">
        <v>45147</v>
      </c>
      <c r="H9470" s="78">
        <v>45870</v>
      </c>
      <c r="I9470" s="69">
        <v>9056833</v>
      </c>
      <c r="J9470" s="70">
        <v>65</v>
      </c>
      <c r="K9470" s="71">
        <v>0.628</v>
      </c>
      <c r="L9470" s="70">
        <v>1</v>
      </c>
      <c r="M9470" s="71">
        <v>0.50600000000000001</v>
      </c>
      <c r="N9470" s="72"/>
      <c r="O9470" s="73">
        <f>MIN(1,MAX(0,(1/(1+EXP(-(Assumptions!$B$5 + Assumptions!$B$6*$N9470))))*Assumptions!$B$3))</f>
        <v>3.9165722796764356E-2</v>
      </c>
      <c r="P9470" s="73">
        <f>VLOOKUP($F9470,Assumptions!$A$23:$B$27,2,FALSE)*Assumptions!$B$4</f>
        <v>0.55000000000000004</v>
      </c>
      <c r="Q9470" s="74">
        <f t="shared" si="294"/>
        <v>195094.57588202323</v>
      </c>
      <c r="R9470" s="75" t="str">
        <f>IF($O9470&lt;Assumptions!$B$17,"A",IF($O9470&lt;Assumptions!$B$18,"B",IF($O9470&lt;Assumptions!$B$19,"C",IF($O9470&lt;Assumptions!$B$20,"D","E"))))</f>
        <v>B</v>
      </c>
      <c r="S9470" s="75">
        <f t="shared" si="295"/>
        <v>0</v>
      </c>
    </row>
    <row r="9471" spans="1:19" ht="17.399999999999999" x14ac:dyDescent="0.3">
      <c r="A9471" s="39" t="s">
        <v>1394</v>
      </c>
      <c r="B9471" s="39" t="s">
        <v>21</v>
      </c>
      <c r="C9471" s="39" t="s">
        <v>144</v>
      </c>
      <c r="D9471" s="39" t="s">
        <v>34</v>
      </c>
      <c r="E9471" s="70" t="s">
        <v>46</v>
      </c>
      <c r="F9471" s="70" t="s">
        <v>36</v>
      </c>
      <c r="G9471" s="78">
        <v>45147</v>
      </c>
      <c r="H9471" s="78">
        <v>45901</v>
      </c>
      <c r="I9471" s="69">
        <v>9056833</v>
      </c>
      <c r="J9471" s="70">
        <v>185</v>
      </c>
      <c r="K9471" s="71">
        <v>0.11899999999999999</v>
      </c>
      <c r="L9471" s="70">
        <v>1</v>
      </c>
      <c r="M9471" s="71">
        <v>0.50600000000000001</v>
      </c>
      <c r="N9471" s="72"/>
      <c r="O9471" s="73">
        <f>MIN(1,MAX(0,(1/(1+EXP(-(Assumptions!$B$5 + Assumptions!$B$6*$N9471))))*Assumptions!$B$3))</f>
        <v>3.9165722796764356E-2</v>
      </c>
      <c r="P9471" s="73">
        <f>VLOOKUP($F9471,Assumptions!$A$23:$B$27,2,FALSE)*Assumptions!$B$4</f>
        <v>0.55000000000000004</v>
      </c>
      <c r="Q9471" s="74">
        <f t="shared" si="294"/>
        <v>195094.57588202323</v>
      </c>
      <c r="R9471" s="75" t="str">
        <f>IF($O9471&lt;Assumptions!$B$17,"A",IF($O9471&lt;Assumptions!$B$18,"B",IF($O9471&lt;Assumptions!$B$19,"C",IF($O9471&lt;Assumptions!$B$20,"D","E"))))</f>
        <v>B</v>
      </c>
      <c r="S9471" s="75">
        <f t="shared" si="295"/>
        <v>1</v>
      </c>
    </row>
    <row r="9472" spans="1:19" ht="17.399999999999999" x14ac:dyDescent="0.3">
      <c r="A9472" s="39" t="s">
        <v>1394</v>
      </c>
      <c r="B9472" s="39" t="s">
        <v>21</v>
      </c>
      <c r="C9472" s="39" t="s">
        <v>144</v>
      </c>
      <c r="D9472" s="39" t="s">
        <v>34</v>
      </c>
      <c r="E9472" s="70" t="s">
        <v>46</v>
      </c>
      <c r="F9472" s="70" t="s">
        <v>36</v>
      </c>
      <c r="G9472" s="78">
        <v>45147</v>
      </c>
      <c r="H9472" s="78">
        <v>45931</v>
      </c>
      <c r="I9472" s="69">
        <v>9056833</v>
      </c>
      <c r="J9472" s="70">
        <v>999</v>
      </c>
      <c r="K9472" s="71">
        <v>6.2E-2</v>
      </c>
      <c r="L9472" s="70">
        <v>1</v>
      </c>
      <c r="M9472" s="71">
        <v>0.50600000000000001</v>
      </c>
      <c r="N9472" s="72"/>
      <c r="O9472" s="73">
        <f>MIN(1,MAX(0,(1/(1+EXP(-(Assumptions!$B$5 + Assumptions!$B$6*$N9472))))*Assumptions!$B$3))</f>
        <v>3.9165722796764356E-2</v>
      </c>
      <c r="P9472" s="73">
        <f>VLOOKUP($F9472,Assumptions!$A$23:$B$27,2,FALSE)*Assumptions!$B$4</f>
        <v>0.55000000000000004</v>
      </c>
      <c r="Q9472" s="74">
        <f t="shared" si="294"/>
        <v>195094.57588202323</v>
      </c>
      <c r="R9472" s="75" t="str">
        <f>IF($O9472&lt;Assumptions!$B$17,"A",IF($O9472&lt;Assumptions!$B$18,"B",IF($O9472&lt;Assumptions!$B$19,"C",IF($O9472&lt;Assumptions!$B$20,"D","E"))))</f>
        <v>B</v>
      </c>
      <c r="S9472" s="75">
        <f t="shared" si="295"/>
        <v>1</v>
      </c>
    </row>
    <row r="9473" spans="1:19" ht="17.399999999999999" x14ac:dyDescent="0.3">
      <c r="A9473" s="39" t="s">
        <v>1394</v>
      </c>
      <c r="B9473" s="39" t="s">
        <v>21</v>
      </c>
      <c r="C9473" s="39" t="s">
        <v>144</v>
      </c>
      <c r="D9473" s="39" t="s">
        <v>34</v>
      </c>
      <c r="E9473" s="70" t="s">
        <v>46</v>
      </c>
      <c r="F9473" s="70" t="s">
        <v>36</v>
      </c>
      <c r="G9473" s="78">
        <v>45147</v>
      </c>
      <c r="H9473" s="78">
        <v>45962</v>
      </c>
      <c r="I9473" s="69">
        <v>9056833</v>
      </c>
      <c r="J9473" s="70">
        <v>999</v>
      </c>
      <c r="K9473" s="71">
        <v>0.182</v>
      </c>
      <c r="L9473" s="70">
        <v>1</v>
      </c>
      <c r="M9473" s="71">
        <v>0.50600000000000001</v>
      </c>
      <c r="N9473" s="72"/>
      <c r="O9473" s="73">
        <f>MIN(1,MAX(0,(1/(1+EXP(-(Assumptions!$B$5 + Assumptions!$B$6*$N9473))))*Assumptions!$B$3))</f>
        <v>3.9165722796764356E-2</v>
      </c>
      <c r="P9473" s="73">
        <f>VLOOKUP($F9473,Assumptions!$A$23:$B$27,2,FALSE)*Assumptions!$B$4</f>
        <v>0.55000000000000004</v>
      </c>
      <c r="Q9473" s="74">
        <f t="shared" ref="Q9473:Q9522" si="296">$I9473*$O9473*$P9473</f>
        <v>195094.57588202323</v>
      </c>
      <c r="R9473" s="75" t="str">
        <f>IF($O9473&lt;Assumptions!$B$17,"A",IF($O9473&lt;Assumptions!$B$18,"B",IF($O9473&lt;Assumptions!$B$19,"C",IF($O9473&lt;Assumptions!$B$20,"D","E"))))</f>
        <v>B</v>
      </c>
      <c r="S9473" s="75">
        <f t="shared" ref="S9473:S9522" si="297">--($J9473&gt;=180)</f>
        <v>1</v>
      </c>
    </row>
    <row r="9474" spans="1:19" ht="17.399999999999999" x14ac:dyDescent="0.3">
      <c r="A9474" s="39" t="s">
        <v>1394</v>
      </c>
      <c r="B9474" s="39" t="s">
        <v>21</v>
      </c>
      <c r="C9474" s="39" t="s">
        <v>144</v>
      </c>
      <c r="D9474" s="39" t="s">
        <v>34</v>
      </c>
      <c r="E9474" s="70" t="s">
        <v>46</v>
      </c>
      <c r="F9474" s="70" t="s">
        <v>36</v>
      </c>
      <c r="G9474" s="78">
        <v>45147</v>
      </c>
      <c r="H9474" s="78">
        <v>45992</v>
      </c>
      <c r="I9474" s="69">
        <v>9056833</v>
      </c>
      <c r="J9474" s="70">
        <v>999</v>
      </c>
      <c r="K9474" s="71">
        <v>0.158</v>
      </c>
      <c r="L9474" s="70">
        <v>1</v>
      </c>
      <c r="M9474" s="71">
        <v>0.50600000000000001</v>
      </c>
      <c r="N9474" s="72"/>
      <c r="O9474" s="73">
        <f>MIN(1,MAX(0,(1/(1+EXP(-(Assumptions!$B$5 + Assumptions!$B$6*$N9474))))*Assumptions!$B$3))</f>
        <v>3.9165722796764356E-2</v>
      </c>
      <c r="P9474" s="73">
        <f>VLOOKUP($F9474,Assumptions!$A$23:$B$27,2,FALSE)*Assumptions!$B$4</f>
        <v>0.55000000000000004</v>
      </c>
      <c r="Q9474" s="74">
        <f t="shared" si="296"/>
        <v>195094.57588202323</v>
      </c>
      <c r="R9474" s="75" t="str">
        <f>IF($O9474&lt;Assumptions!$B$17,"A",IF($O9474&lt;Assumptions!$B$18,"B",IF($O9474&lt;Assumptions!$B$19,"C",IF($O9474&lt;Assumptions!$B$20,"D","E"))))</f>
        <v>B</v>
      </c>
      <c r="S9474" s="75">
        <f t="shared" si="297"/>
        <v>1</v>
      </c>
    </row>
    <row r="9475" spans="1:19" ht="17.399999999999999" x14ac:dyDescent="0.3">
      <c r="A9475" s="39" t="s">
        <v>1395</v>
      </c>
      <c r="B9475" s="39" t="s">
        <v>61</v>
      </c>
      <c r="C9475" s="39" t="s">
        <v>135</v>
      </c>
      <c r="D9475" s="39" t="s">
        <v>45</v>
      </c>
      <c r="E9475" s="70" t="s">
        <v>31</v>
      </c>
      <c r="F9475" s="70" t="s">
        <v>40</v>
      </c>
      <c r="G9475" s="78">
        <v>44288</v>
      </c>
      <c r="H9475" s="78">
        <v>45658</v>
      </c>
      <c r="I9475" s="69">
        <v>3962956.27</v>
      </c>
      <c r="J9475" s="70">
        <v>0</v>
      </c>
      <c r="K9475" s="71">
        <v>1.107</v>
      </c>
      <c r="L9475" s="70">
        <v>0</v>
      </c>
      <c r="M9475" s="71">
        <v>0.54300000000000004</v>
      </c>
      <c r="N9475" s="72"/>
      <c r="O9475" s="73">
        <f>MIN(1,MAX(0,(1/(1+EXP(-(Assumptions!$B$5 + Assumptions!$B$6*$N9475))))*Assumptions!$B$3))</f>
        <v>3.9165722796764356E-2</v>
      </c>
      <c r="P9475" s="73">
        <f>VLOOKUP($F9475,Assumptions!$A$23:$B$27,2,FALSE)*Assumptions!$B$4</f>
        <v>0.7</v>
      </c>
      <c r="Q9475" s="74">
        <f t="shared" si="296"/>
        <v>108648.43270856346</v>
      </c>
      <c r="R9475" s="75" t="str">
        <f>IF($O9475&lt;Assumptions!$B$17,"A",IF($O9475&lt;Assumptions!$B$18,"B",IF($O9475&lt;Assumptions!$B$19,"C",IF($O9475&lt;Assumptions!$B$20,"D","E"))))</f>
        <v>B</v>
      </c>
      <c r="S9475" s="75">
        <f t="shared" si="297"/>
        <v>0</v>
      </c>
    </row>
    <row r="9476" spans="1:19" ht="17.399999999999999" x14ac:dyDescent="0.3">
      <c r="A9476" s="39" t="s">
        <v>1395</v>
      </c>
      <c r="B9476" s="39" t="s">
        <v>61</v>
      </c>
      <c r="C9476" s="39" t="s">
        <v>135</v>
      </c>
      <c r="D9476" s="39" t="s">
        <v>45</v>
      </c>
      <c r="E9476" s="70" t="s">
        <v>31</v>
      </c>
      <c r="F9476" s="70" t="s">
        <v>40</v>
      </c>
      <c r="G9476" s="78">
        <v>44288</v>
      </c>
      <c r="H9476" s="78">
        <v>45689</v>
      </c>
      <c r="I9476" s="69">
        <v>3859849.01</v>
      </c>
      <c r="J9476" s="70">
        <v>0</v>
      </c>
      <c r="K9476" s="71">
        <v>1.0149999999999999</v>
      </c>
      <c r="L9476" s="70">
        <v>0</v>
      </c>
      <c r="M9476" s="71">
        <v>0.54300000000000004</v>
      </c>
      <c r="N9476" s="72"/>
      <c r="O9476" s="73">
        <f>MIN(1,MAX(0,(1/(1+EXP(-(Assumptions!$B$5 + Assumptions!$B$6*$N9476))))*Assumptions!$B$3))</f>
        <v>3.9165722796764356E-2</v>
      </c>
      <c r="P9476" s="73">
        <f>VLOOKUP($F9476,Assumptions!$A$23:$B$27,2,FALSE)*Assumptions!$B$4</f>
        <v>0.7</v>
      </c>
      <c r="Q9476" s="74">
        <f t="shared" si="296"/>
        <v>105821.64345411773</v>
      </c>
      <c r="R9476" s="75" t="str">
        <f>IF($O9476&lt;Assumptions!$B$17,"A",IF($O9476&lt;Assumptions!$B$18,"B",IF($O9476&lt;Assumptions!$B$19,"C",IF($O9476&lt;Assumptions!$B$20,"D","E"))))</f>
        <v>B</v>
      </c>
      <c r="S9476" s="75">
        <f t="shared" si="297"/>
        <v>0</v>
      </c>
    </row>
    <row r="9477" spans="1:19" ht="17.399999999999999" x14ac:dyDescent="0.3">
      <c r="A9477" s="39" t="s">
        <v>1395</v>
      </c>
      <c r="B9477" s="39" t="s">
        <v>61</v>
      </c>
      <c r="C9477" s="39" t="s">
        <v>135</v>
      </c>
      <c r="D9477" s="39" t="s">
        <v>45</v>
      </c>
      <c r="E9477" s="70" t="s">
        <v>31</v>
      </c>
      <c r="F9477" s="70" t="s">
        <v>40</v>
      </c>
      <c r="G9477" s="78">
        <v>44288</v>
      </c>
      <c r="H9477" s="78">
        <v>45717</v>
      </c>
      <c r="I9477" s="69">
        <v>3748988.51</v>
      </c>
      <c r="J9477" s="70">
        <v>0</v>
      </c>
      <c r="K9477" s="71">
        <v>1.044</v>
      </c>
      <c r="L9477" s="70">
        <v>0</v>
      </c>
      <c r="M9477" s="71">
        <v>0.54300000000000004</v>
      </c>
      <c r="N9477" s="72"/>
      <c r="O9477" s="73">
        <f>MIN(1,MAX(0,(1/(1+EXP(-(Assumptions!$B$5 + Assumptions!$B$6*$N9477))))*Assumptions!$B$3))</f>
        <v>3.9165722796764356E-2</v>
      </c>
      <c r="P9477" s="73">
        <f>VLOOKUP($F9477,Assumptions!$A$23:$B$27,2,FALSE)*Assumptions!$B$4</f>
        <v>0.7</v>
      </c>
      <c r="Q9477" s="74">
        <f t="shared" si="296"/>
        <v>102782.29132564024</v>
      </c>
      <c r="R9477" s="75" t="str">
        <f>IF($O9477&lt;Assumptions!$B$17,"A",IF($O9477&lt;Assumptions!$B$18,"B",IF($O9477&lt;Assumptions!$B$19,"C",IF($O9477&lt;Assumptions!$B$20,"D","E"))))</f>
        <v>B</v>
      </c>
      <c r="S9477" s="75">
        <f t="shared" si="297"/>
        <v>0</v>
      </c>
    </row>
    <row r="9478" spans="1:19" ht="17.399999999999999" x14ac:dyDescent="0.3">
      <c r="A9478" s="39" t="s">
        <v>1395</v>
      </c>
      <c r="B9478" s="39" t="s">
        <v>61</v>
      </c>
      <c r="C9478" s="39" t="s">
        <v>135</v>
      </c>
      <c r="D9478" s="39" t="s">
        <v>45</v>
      </c>
      <c r="E9478" s="70" t="s">
        <v>31</v>
      </c>
      <c r="F9478" s="70" t="s">
        <v>40</v>
      </c>
      <c r="G9478" s="78">
        <v>44288</v>
      </c>
      <c r="H9478" s="78">
        <v>45748</v>
      </c>
      <c r="I9478" s="69">
        <v>3644566.43</v>
      </c>
      <c r="J9478" s="70">
        <v>15</v>
      </c>
      <c r="K9478" s="71">
        <v>1.026</v>
      </c>
      <c r="L9478" s="70">
        <v>0</v>
      </c>
      <c r="M9478" s="71">
        <v>0.54300000000000004</v>
      </c>
      <c r="N9478" s="72"/>
      <c r="O9478" s="73">
        <f>MIN(1,MAX(0,(1/(1+EXP(-(Assumptions!$B$5 + Assumptions!$B$6*$N9478))))*Assumptions!$B$3))</f>
        <v>3.9165722796764356E-2</v>
      </c>
      <c r="P9478" s="73">
        <f>VLOOKUP($F9478,Assumptions!$A$23:$B$27,2,FALSE)*Assumptions!$B$4</f>
        <v>0.7</v>
      </c>
      <c r="Q9478" s="74">
        <f t="shared" si="296"/>
        <v>99919.454958241156</v>
      </c>
      <c r="R9478" s="75" t="str">
        <f>IF($O9478&lt;Assumptions!$B$17,"A",IF($O9478&lt;Assumptions!$B$18,"B",IF($O9478&lt;Assumptions!$B$19,"C",IF($O9478&lt;Assumptions!$B$20,"D","E"))))</f>
        <v>B</v>
      </c>
      <c r="S9478" s="75">
        <f t="shared" si="297"/>
        <v>0</v>
      </c>
    </row>
    <row r="9479" spans="1:19" ht="17.399999999999999" x14ac:dyDescent="0.3">
      <c r="A9479" s="39" t="s">
        <v>1395</v>
      </c>
      <c r="B9479" s="39" t="s">
        <v>61</v>
      </c>
      <c r="C9479" s="39" t="s">
        <v>135</v>
      </c>
      <c r="D9479" s="39" t="s">
        <v>45</v>
      </c>
      <c r="E9479" s="70" t="s">
        <v>31</v>
      </c>
      <c r="F9479" s="70" t="s">
        <v>40</v>
      </c>
      <c r="G9479" s="78">
        <v>44288</v>
      </c>
      <c r="H9479" s="78">
        <v>45778</v>
      </c>
      <c r="I9479" s="69">
        <v>3541352.47</v>
      </c>
      <c r="J9479" s="70">
        <v>15</v>
      </c>
      <c r="K9479" s="71">
        <v>1.105</v>
      </c>
      <c r="L9479" s="70">
        <v>0</v>
      </c>
      <c r="M9479" s="71">
        <v>0.54300000000000004</v>
      </c>
      <c r="N9479" s="72"/>
      <c r="O9479" s="73">
        <f>MIN(1,MAX(0,(1/(1+EXP(-(Assumptions!$B$5 + Assumptions!$B$6*$N9479))))*Assumptions!$B$3))</f>
        <v>3.9165722796764356E-2</v>
      </c>
      <c r="P9479" s="73">
        <f>VLOOKUP($F9479,Assumptions!$A$23:$B$27,2,FALSE)*Assumptions!$B$4</f>
        <v>0.7</v>
      </c>
      <c r="Q9479" s="74">
        <f t="shared" si="296"/>
        <v>97089.740415959735</v>
      </c>
      <c r="R9479" s="75" t="str">
        <f>IF($O9479&lt;Assumptions!$B$17,"A",IF($O9479&lt;Assumptions!$B$18,"B",IF($O9479&lt;Assumptions!$B$19,"C",IF($O9479&lt;Assumptions!$B$20,"D","E"))))</f>
        <v>B</v>
      </c>
      <c r="S9479" s="75">
        <f t="shared" si="297"/>
        <v>0</v>
      </c>
    </row>
    <row r="9480" spans="1:19" ht="17.399999999999999" x14ac:dyDescent="0.3">
      <c r="A9480" s="39" t="s">
        <v>1395</v>
      </c>
      <c r="B9480" s="39" t="s">
        <v>61</v>
      </c>
      <c r="C9480" s="39" t="s">
        <v>135</v>
      </c>
      <c r="D9480" s="39" t="s">
        <v>45</v>
      </c>
      <c r="E9480" s="70" t="s">
        <v>31</v>
      </c>
      <c r="F9480" s="70" t="s">
        <v>40</v>
      </c>
      <c r="G9480" s="78">
        <v>44288</v>
      </c>
      <c r="H9480" s="78">
        <v>45809</v>
      </c>
      <c r="I9480" s="69">
        <v>3426670.95</v>
      </c>
      <c r="J9480" s="70">
        <v>0</v>
      </c>
      <c r="K9480" s="71">
        <v>1.034</v>
      </c>
      <c r="L9480" s="70">
        <v>0</v>
      </c>
      <c r="M9480" s="71">
        <v>0.54300000000000004</v>
      </c>
      <c r="N9480" s="72"/>
      <c r="O9480" s="73">
        <f>MIN(1,MAX(0,(1/(1+EXP(-(Assumptions!$B$5 + Assumptions!$B$6*$N9480))))*Assumptions!$B$3))</f>
        <v>3.9165722796764356E-2</v>
      </c>
      <c r="P9480" s="73">
        <f>VLOOKUP($F9480,Assumptions!$A$23:$B$27,2,FALSE)*Assumptions!$B$4</f>
        <v>0.7</v>
      </c>
      <c r="Q9480" s="74">
        <f t="shared" si="296"/>
        <v>93945.631180397613</v>
      </c>
      <c r="R9480" s="75" t="str">
        <f>IF($O9480&lt;Assumptions!$B$17,"A",IF($O9480&lt;Assumptions!$B$18,"B",IF($O9480&lt;Assumptions!$B$19,"C",IF($O9480&lt;Assumptions!$B$20,"D","E"))))</f>
        <v>B</v>
      </c>
      <c r="S9480" s="75">
        <f t="shared" si="297"/>
        <v>0</v>
      </c>
    </row>
    <row r="9481" spans="1:19" ht="17.399999999999999" x14ac:dyDescent="0.3">
      <c r="A9481" s="39" t="s">
        <v>1395</v>
      </c>
      <c r="B9481" s="39" t="s">
        <v>61</v>
      </c>
      <c r="C9481" s="39" t="s">
        <v>135</v>
      </c>
      <c r="D9481" s="39" t="s">
        <v>45</v>
      </c>
      <c r="E9481" s="70" t="s">
        <v>31</v>
      </c>
      <c r="F9481" s="70" t="s">
        <v>40</v>
      </c>
      <c r="G9481" s="78">
        <v>44288</v>
      </c>
      <c r="H9481" s="78">
        <v>45839</v>
      </c>
      <c r="I9481" s="69">
        <v>3330051.49</v>
      </c>
      <c r="J9481" s="70">
        <v>0</v>
      </c>
      <c r="K9481" s="71">
        <v>1.0449999999999999</v>
      </c>
      <c r="L9481" s="70">
        <v>0</v>
      </c>
      <c r="M9481" s="71">
        <v>0.54300000000000004</v>
      </c>
      <c r="N9481" s="72"/>
      <c r="O9481" s="73">
        <f>MIN(1,MAX(0,(1/(1+EXP(-(Assumptions!$B$5 + Assumptions!$B$6*$N9481))))*Assumptions!$B$3))</f>
        <v>3.9165722796764356E-2</v>
      </c>
      <c r="P9481" s="73">
        <f>VLOOKUP($F9481,Assumptions!$A$23:$B$27,2,FALSE)*Assumptions!$B$4</f>
        <v>0.7</v>
      </c>
      <c r="Q9481" s="74">
        <f t="shared" si="296"/>
        <v>91296.711489404479</v>
      </c>
      <c r="R9481" s="75" t="str">
        <f>IF($O9481&lt;Assumptions!$B$17,"A",IF($O9481&lt;Assumptions!$B$18,"B",IF($O9481&lt;Assumptions!$B$19,"C",IF($O9481&lt;Assumptions!$B$20,"D","E"))))</f>
        <v>B</v>
      </c>
      <c r="S9481" s="75">
        <f t="shared" si="297"/>
        <v>0</v>
      </c>
    </row>
    <row r="9482" spans="1:19" ht="17.399999999999999" x14ac:dyDescent="0.3">
      <c r="A9482" s="39" t="s">
        <v>1395</v>
      </c>
      <c r="B9482" s="39" t="s">
        <v>61</v>
      </c>
      <c r="C9482" s="39" t="s">
        <v>135</v>
      </c>
      <c r="D9482" s="39" t="s">
        <v>45</v>
      </c>
      <c r="E9482" s="70" t="s">
        <v>31</v>
      </c>
      <c r="F9482" s="70" t="s">
        <v>40</v>
      </c>
      <c r="G9482" s="78">
        <v>44288</v>
      </c>
      <c r="H9482" s="78">
        <v>45870</v>
      </c>
      <c r="I9482" s="69">
        <v>3224877.85</v>
      </c>
      <c r="J9482" s="70">
        <v>0</v>
      </c>
      <c r="K9482" s="71">
        <v>1.0669999999999999</v>
      </c>
      <c r="L9482" s="70">
        <v>0</v>
      </c>
      <c r="M9482" s="71">
        <v>0.54300000000000004</v>
      </c>
      <c r="N9482" s="72"/>
      <c r="O9482" s="73">
        <f>MIN(1,MAX(0,(1/(1+EXP(-(Assumptions!$B$5 + Assumptions!$B$6*$N9482))))*Assumptions!$B$3))</f>
        <v>3.9165722796764356E-2</v>
      </c>
      <c r="P9482" s="73">
        <f>VLOOKUP($F9482,Assumptions!$A$23:$B$27,2,FALSE)*Assumptions!$B$4</f>
        <v>0.7</v>
      </c>
      <c r="Q9482" s="74">
        <f t="shared" si="296"/>
        <v>88413.270348567792</v>
      </c>
      <c r="R9482" s="75" t="str">
        <f>IF($O9482&lt;Assumptions!$B$17,"A",IF($O9482&lt;Assumptions!$B$18,"B",IF($O9482&lt;Assumptions!$B$19,"C",IF($O9482&lt;Assumptions!$B$20,"D","E"))))</f>
        <v>B</v>
      </c>
      <c r="S9482" s="75">
        <f t="shared" si="297"/>
        <v>0</v>
      </c>
    </row>
    <row r="9483" spans="1:19" ht="17.399999999999999" x14ac:dyDescent="0.3">
      <c r="A9483" s="39" t="s">
        <v>1395</v>
      </c>
      <c r="B9483" s="39" t="s">
        <v>61</v>
      </c>
      <c r="C9483" s="39" t="s">
        <v>135</v>
      </c>
      <c r="D9483" s="39" t="s">
        <v>45</v>
      </c>
      <c r="E9483" s="70" t="s">
        <v>31</v>
      </c>
      <c r="F9483" s="70" t="s">
        <v>40</v>
      </c>
      <c r="G9483" s="78">
        <v>44288</v>
      </c>
      <c r="H9483" s="78">
        <v>45901</v>
      </c>
      <c r="I9483" s="69">
        <v>3129935.27</v>
      </c>
      <c r="J9483" s="70">
        <v>0</v>
      </c>
      <c r="K9483" s="71">
        <v>1.125</v>
      </c>
      <c r="L9483" s="70">
        <v>0</v>
      </c>
      <c r="M9483" s="71">
        <v>0.54300000000000004</v>
      </c>
      <c r="N9483" s="72"/>
      <c r="O9483" s="73">
        <f>MIN(1,MAX(0,(1/(1+EXP(-(Assumptions!$B$5 + Assumptions!$B$6*$N9483))))*Assumptions!$B$3))</f>
        <v>3.9165722796764356E-2</v>
      </c>
      <c r="P9483" s="73">
        <f>VLOOKUP($F9483,Assumptions!$A$23:$B$27,2,FALSE)*Assumptions!$B$4</f>
        <v>0.7</v>
      </c>
      <c r="Q9483" s="74">
        <f t="shared" si="296"/>
        <v>85810.324009645046</v>
      </c>
      <c r="R9483" s="75" t="str">
        <f>IF($O9483&lt;Assumptions!$B$17,"A",IF($O9483&lt;Assumptions!$B$18,"B",IF($O9483&lt;Assumptions!$B$19,"C",IF($O9483&lt;Assumptions!$B$20,"D","E"))))</f>
        <v>B</v>
      </c>
      <c r="S9483" s="75">
        <f t="shared" si="297"/>
        <v>0</v>
      </c>
    </row>
    <row r="9484" spans="1:19" ht="17.399999999999999" x14ac:dyDescent="0.3">
      <c r="A9484" s="39" t="s">
        <v>1395</v>
      </c>
      <c r="B9484" s="39" t="s">
        <v>61</v>
      </c>
      <c r="C9484" s="39" t="s">
        <v>135</v>
      </c>
      <c r="D9484" s="39" t="s">
        <v>45</v>
      </c>
      <c r="E9484" s="70" t="s">
        <v>31</v>
      </c>
      <c r="F9484" s="70" t="s">
        <v>40</v>
      </c>
      <c r="G9484" s="78">
        <v>44288</v>
      </c>
      <c r="H9484" s="78">
        <v>45931</v>
      </c>
      <c r="I9484" s="69">
        <v>3027191.96</v>
      </c>
      <c r="J9484" s="70">
        <v>0</v>
      </c>
      <c r="K9484" s="71">
        <v>0.95399999999999996</v>
      </c>
      <c r="L9484" s="70">
        <v>0</v>
      </c>
      <c r="M9484" s="71">
        <v>0.54300000000000004</v>
      </c>
      <c r="N9484" s="72"/>
      <c r="O9484" s="73">
        <f>MIN(1,MAX(0,(1/(1+EXP(-(Assumptions!$B$5 + Assumptions!$B$6*$N9484))))*Assumptions!$B$3))</f>
        <v>3.9165722796764356E-2</v>
      </c>
      <c r="P9484" s="73">
        <f>VLOOKUP($F9484,Assumptions!$A$23:$B$27,2,FALSE)*Assumptions!$B$4</f>
        <v>0.7</v>
      </c>
      <c r="Q9484" s="74">
        <f t="shared" si="296"/>
        <v>82993.512810567641</v>
      </c>
      <c r="R9484" s="75" t="str">
        <f>IF($O9484&lt;Assumptions!$B$17,"A",IF($O9484&lt;Assumptions!$B$18,"B",IF($O9484&lt;Assumptions!$B$19,"C",IF($O9484&lt;Assumptions!$B$20,"D","E"))))</f>
        <v>B</v>
      </c>
      <c r="S9484" s="75">
        <f t="shared" si="297"/>
        <v>0</v>
      </c>
    </row>
    <row r="9485" spans="1:19" ht="17.399999999999999" x14ac:dyDescent="0.3">
      <c r="A9485" s="39" t="s">
        <v>1395</v>
      </c>
      <c r="B9485" s="39" t="s">
        <v>61</v>
      </c>
      <c r="C9485" s="39" t="s">
        <v>135</v>
      </c>
      <c r="D9485" s="39" t="s">
        <v>45</v>
      </c>
      <c r="E9485" s="70" t="s">
        <v>31</v>
      </c>
      <c r="F9485" s="70" t="s">
        <v>40</v>
      </c>
      <c r="G9485" s="78">
        <v>44288</v>
      </c>
      <c r="H9485" s="78">
        <v>45962</v>
      </c>
      <c r="I9485" s="69">
        <v>2948180.34</v>
      </c>
      <c r="J9485" s="70">
        <v>0</v>
      </c>
      <c r="K9485" s="71">
        <v>1.0720000000000001</v>
      </c>
      <c r="L9485" s="70">
        <v>0</v>
      </c>
      <c r="M9485" s="71">
        <v>0.54300000000000004</v>
      </c>
      <c r="N9485" s="72"/>
      <c r="O9485" s="73">
        <f>MIN(1,MAX(0,(1/(1+EXP(-(Assumptions!$B$5 + Assumptions!$B$6*$N9485))))*Assumptions!$B$3))</f>
        <v>3.9165722796764356E-2</v>
      </c>
      <c r="P9485" s="73">
        <f>VLOOKUP($F9485,Assumptions!$A$23:$B$27,2,FALSE)*Assumptions!$B$4</f>
        <v>0.7</v>
      </c>
      <c r="Q9485" s="74">
        <f t="shared" si="296"/>
        <v>80827.32976591734</v>
      </c>
      <c r="R9485" s="75" t="str">
        <f>IF($O9485&lt;Assumptions!$B$17,"A",IF($O9485&lt;Assumptions!$B$18,"B",IF($O9485&lt;Assumptions!$B$19,"C",IF($O9485&lt;Assumptions!$B$20,"D","E"))))</f>
        <v>B</v>
      </c>
      <c r="S9485" s="75">
        <f t="shared" si="297"/>
        <v>0</v>
      </c>
    </row>
    <row r="9486" spans="1:19" ht="17.399999999999999" x14ac:dyDescent="0.3">
      <c r="A9486" s="39" t="s">
        <v>1395</v>
      </c>
      <c r="B9486" s="39" t="s">
        <v>61</v>
      </c>
      <c r="C9486" s="39" t="s">
        <v>135</v>
      </c>
      <c r="D9486" s="39" t="s">
        <v>45</v>
      </c>
      <c r="E9486" s="70" t="s">
        <v>31</v>
      </c>
      <c r="F9486" s="70" t="s">
        <v>40</v>
      </c>
      <c r="G9486" s="78">
        <v>44288</v>
      </c>
      <c r="H9486" s="78">
        <v>45992</v>
      </c>
      <c r="I9486" s="69">
        <v>2859523.87</v>
      </c>
      <c r="J9486" s="70">
        <v>0</v>
      </c>
      <c r="K9486" s="71">
        <v>1.0449999999999999</v>
      </c>
      <c r="L9486" s="70">
        <v>0</v>
      </c>
      <c r="M9486" s="71">
        <v>0.54300000000000004</v>
      </c>
      <c r="N9486" s="72"/>
      <c r="O9486" s="73">
        <f>MIN(1,MAX(0,(1/(1+EXP(-(Assumptions!$B$5 + Assumptions!$B$6*$N9486))))*Assumptions!$B$3))</f>
        <v>3.9165722796764356E-2</v>
      </c>
      <c r="P9486" s="73">
        <f>VLOOKUP($F9486,Assumptions!$A$23:$B$27,2,FALSE)*Assumptions!$B$4</f>
        <v>0.7</v>
      </c>
      <c r="Q9486" s="74">
        <f t="shared" si="296"/>
        <v>78396.723456205582</v>
      </c>
      <c r="R9486" s="75" t="str">
        <f>IF($O9486&lt;Assumptions!$B$17,"A",IF($O9486&lt;Assumptions!$B$18,"B",IF($O9486&lt;Assumptions!$B$19,"C",IF($O9486&lt;Assumptions!$B$20,"D","E"))))</f>
        <v>B</v>
      </c>
      <c r="S9486" s="75">
        <f t="shared" si="297"/>
        <v>0</v>
      </c>
    </row>
    <row r="9487" spans="1:19" ht="17.399999999999999" x14ac:dyDescent="0.3">
      <c r="A9487" s="39" t="s">
        <v>1396</v>
      </c>
      <c r="B9487" s="39" t="s">
        <v>88</v>
      </c>
      <c r="C9487" s="39" t="s">
        <v>135</v>
      </c>
      <c r="D9487" s="39" t="s">
        <v>42</v>
      </c>
      <c r="E9487" s="70" t="s">
        <v>43</v>
      </c>
      <c r="F9487" s="70" t="s">
        <v>28</v>
      </c>
      <c r="G9487" s="78">
        <v>44556</v>
      </c>
      <c r="H9487" s="78">
        <v>45658</v>
      </c>
      <c r="I9487" s="69">
        <v>1855962.3</v>
      </c>
      <c r="J9487" s="70">
        <v>0</v>
      </c>
      <c r="K9487" s="71">
        <v>1.0760000000000001</v>
      </c>
      <c r="L9487" s="70">
        <v>0</v>
      </c>
      <c r="M9487" s="71">
        <v>0.70099999999999996</v>
      </c>
      <c r="N9487" s="72"/>
      <c r="O9487" s="73">
        <f>MIN(1,MAX(0,(1/(1+EXP(-(Assumptions!$B$5 + Assumptions!$B$6*$N9487))))*Assumptions!$B$3))</f>
        <v>3.9165722796764356E-2</v>
      </c>
      <c r="P9487" s="73">
        <f>VLOOKUP($F9487,Assumptions!$A$23:$B$27,2,FALSE)*Assumptions!$B$4</f>
        <v>0.35</v>
      </c>
      <c r="Q9487" s="74">
        <f t="shared" si="296"/>
        <v>25441.53673706582</v>
      </c>
      <c r="R9487" s="75" t="str">
        <f>IF($O9487&lt;Assumptions!$B$17,"A",IF($O9487&lt;Assumptions!$B$18,"B",IF($O9487&lt;Assumptions!$B$19,"C",IF($O9487&lt;Assumptions!$B$20,"D","E"))))</f>
        <v>B</v>
      </c>
      <c r="S9487" s="75">
        <f t="shared" si="297"/>
        <v>0</v>
      </c>
    </row>
    <row r="9488" spans="1:19" ht="17.399999999999999" x14ac:dyDescent="0.3">
      <c r="A9488" s="39" t="s">
        <v>1396</v>
      </c>
      <c r="B9488" s="39" t="s">
        <v>88</v>
      </c>
      <c r="C9488" s="39" t="s">
        <v>135</v>
      </c>
      <c r="D9488" s="39" t="s">
        <v>42</v>
      </c>
      <c r="E9488" s="70" t="s">
        <v>43</v>
      </c>
      <c r="F9488" s="70" t="s">
        <v>28</v>
      </c>
      <c r="G9488" s="78">
        <v>44556</v>
      </c>
      <c r="H9488" s="78">
        <v>45689</v>
      </c>
      <c r="I9488" s="69">
        <v>1801145.76</v>
      </c>
      <c r="J9488" s="70">
        <v>0</v>
      </c>
      <c r="K9488" s="71">
        <v>1.046</v>
      </c>
      <c r="L9488" s="70">
        <v>0</v>
      </c>
      <c r="M9488" s="71">
        <v>0.70099999999999996</v>
      </c>
      <c r="N9488" s="72"/>
      <c r="O9488" s="73">
        <f>MIN(1,MAX(0,(1/(1+EXP(-(Assumptions!$B$5 + Assumptions!$B$6*$N9488))))*Assumptions!$B$3))</f>
        <v>3.9165722796764356E-2</v>
      </c>
      <c r="P9488" s="73">
        <f>VLOOKUP($F9488,Assumptions!$A$23:$B$27,2,FALSE)*Assumptions!$B$4</f>
        <v>0.35</v>
      </c>
      <c r="Q9488" s="74">
        <f t="shared" si="296"/>
        <v>24690.111443454611</v>
      </c>
      <c r="R9488" s="75" t="str">
        <f>IF($O9488&lt;Assumptions!$B$17,"A",IF($O9488&lt;Assumptions!$B$18,"B",IF($O9488&lt;Assumptions!$B$19,"C",IF($O9488&lt;Assumptions!$B$20,"D","E"))))</f>
        <v>B</v>
      </c>
      <c r="S9488" s="75">
        <f t="shared" si="297"/>
        <v>0</v>
      </c>
    </row>
    <row r="9489" spans="1:19" ht="17.399999999999999" x14ac:dyDescent="0.3">
      <c r="A9489" s="39" t="s">
        <v>1396</v>
      </c>
      <c r="B9489" s="39" t="s">
        <v>88</v>
      </c>
      <c r="C9489" s="39" t="s">
        <v>135</v>
      </c>
      <c r="D9489" s="39" t="s">
        <v>42</v>
      </c>
      <c r="E9489" s="70" t="s">
        <v>43</v>
      </c>
      <c r="F9489" s="70" t="s">
        <v>28</v>
      </c>
      <c r="G9489" s="78">
        <v>44556</v>
      </c>
      <c r="H9489" s="78">
        <v>45717</v>
      </c>
      <c r="I9489" s="69">
        <v>1748269.29</v>
      </c>
      <c r="J9489" s="70">
        <v>0</v>
      </c>
      <c r="K9489" s="71">
        <v>1.0960000000000001</v>
      </c>
      <c r="L9489" s="70">
        <v>0</v>
      </c>
      <c r="M9489" s="71">
        <v>0.70099999999999996</v>
      </c>
      <c r="N9489" s="72"/>
      <c r="O9489" s="73">
        <f>MIN(1,MAX(0,(1/(1+EXP(-(Assumptions!$B$5 + Assumptions!$B$6*$N9489))))*Assumptions!$B$3))</f>
        <v>3.9165722796764356E-2</v>
      </c>
      <c r="P9489" s="73">
        <f>VLOOKUP($F9489,Assumptions!$A$23:$B$27,2,FALSE)*Assumptions!$B$4</f>
        <v>0.35</v>
      </c>
      <c r="Q9489" s="74">
        <f t="shared" si="296"/>
        <v>23965.280635182615</v>
      </c>
      <c r="R9489" s="75" t="str">
        <f>IF($O9489&lt;Assumptions!$B$17,"A",IF($O9489&lt;Assumptions!$B$18,"B",IF($O9489&lt;Assumptions!$B$19,"C",IF($O9489&lt;Assumptions!$B$20,"D","E"))))</f>
        <v>B</v>
      </c>
      <c r="S9489" s="75">
        <f t="shared" si="297"/>
        <v>0</v>
      </c>
    </row>
    <row r="9490" spans="1:19" ht="17.399999999999999" x14ac:dyDescent="0.3">
      <c r="A9490" s="39" t="s">
        <v>1396</v>
      </c>
      <c r="B9490" s="39" t="s">
        <v>88</v>
      </c>
      <c r="C9490" s="39" t="s">
        <v>135</v>
      </c>
      <c r="D9490" s="39" t="s">
        <v>42</v>
      </c>
      <c r="E9490" s="70" t="s">
        <v>43</v>
      </c>
      <c r="F9490" s="70" t="s">
        <v>28</v>
      </c>
      <c r="G9490" s="78">
        <v>44556</v>
      </c>
      <c r="H9490" s="78">
        <v>45748</v>
      </c>
      <c r="I9490" s="69">
        <v>1699418.03</v>
      </c>
      <c r="J9490" s="70">
        <v>0</v>
      </c>
      <c r="K9490" s="71">
        <v>1.133</v>
      </c>
      <c r="L9490" s="70">
        <v>0</v>
      </c>
      <c r="M9490" s="71">
        <v>0.70099999999999996</v>
      </c>
      <c r="N9490" s="72"/>
      <c r="O9490" s="73">
        <f>MIN(1,MAX(0,(1/(1+EXP(-(Assumptions!$B$5 + Assumptions!$B$6*$N9490))))*Assumptions!$B$3))</f>
        <v>3.9165722796764356E-2</v>
      </c>
      <c r="P9490" s="73">
        <f>VLOOKUP($F9490,Assumptions!$A$23:$B$27,2,FALSE)*Assumptions!$B$4</f>
        <v>0.35</v>
      </c>
      <c r="Q9490" s="74">
        <f t="shared" si="296"/>
        <v>23295.627417581178</v>
      </c>
      <c r="R9490" s="75" t="str">
        <f>IF($O9490&lt;Assumptions!$B$17,"A",IF($O9490&lt;Assumptions!$B$18,"B",IF($O9490&lt;Assumptions!$B$19,"C",IF($O9490&lt;Assumptions!$B$20,"D","E"))))</f>
        <v>B</v>
      </c>
      <c r="S9490" s="75">
        <f t="shared" si="297"/>
        <v>0</v>
      </c>
    </row>
    <row r="9491" spans="1:19" ht="17.399999999999999" x14ac:dyDescent="0.3">
      <c r="A9491" s="39" t="s">
        <v>1396</v>
      </c>
      <c r="B9491" s="39" t="s">
        <v>88</v>
      </c>
      <c r="C9491" s="39" t="s">
        <v>135</v>
      </c>
      <c r="D9491" s="39" t="s">
        <v>42</v>
      </c>
      <c r="E9491" s="70" t="s">
        <v>43</v>
      </c>
      <c r="F9491" s="70" t="s">
        <v>28</v>
      </c>
      <c r="G9491" s="78">
        <v>44556</v>
      </c>
      <c r="H9491" s="78">
        <v>45778</v>
      </c>
      <c r="I9491" s="69">
        <v>1646989.64</v>
      </c>
      <c r="J9491" s="70">
        <v>0</v>
      </c>
      <c r="K9491" s="71">
        <v>0.96299999999999997</v>
      </c>
      <c r="L9491" s="70">
        <v>0</v>
      </c>
      <c r="M9491" s="71">
        <v>0.70099999999999996</v>
      </c>
      <c r="N9491" s="72"/>
      <c r="O9491" s="73">
        <f>MIN(1,MAX(0,(1/(1+EXP(-(Assumptions!$B$5 + Assumptions!$B$6*$N9491))))*Assumptions!$B$3))</f>
        <v>3.9165722796764356E-2</v>
      </c>
      <c r="P9491" s="73">
        <f>VLOOKUP($F9491,Assumptions!$A$23:$B$27,2,FALSE)*Assumptions!$B$4</f>
        <v>0.35</v>
      </c>
      <c r="Q9491" s="74">
        <f t="shared" si="296"/>
        <v>22576.938891283949</v>
      </c>
      <c r="R9491" s="75" t="str">
        <f>IF($O9491&lt;Assumptions!$B$17,"A",IF($O9491&lt;Assumptions!$B$18,"B",IF($O9491&lt;Assumptions!$B$19,"C",IF($O9491&lt;Assumptions!$B$20,"D","E"))))</f>
        <v>B</v>
      </c>
      <c r="S9491" s="75">
        <f t="shared" si="297"/>
        <v>0</v>
      </c>
    </row>
    <row r="9492" spans="1:19" ht="17.399999999999999" x14ac:dyDescent="0.3">
      <c r="A9492" s="39" t="s">
        <v>1396</v>
      </c>
      <c r="B9492" s="39" t="s">
        <v>88</v>
      </c>
      <c r="C9492" s="39" t="s">
        <v>135</v>
      </c>
      <c r="D9492" s="39" t="s">
        <v>42</v>
      </c>
      <c r="E9492" s="70" t="s">
        <v>43</v>
      </c>
      <c r="F9492" s="70" t="s">
        <v>28</v>
      </c>
      <c r="G9492" s="78">
        <v>44556</v>
      </c>
      <c r="H9492" s="78">
        <v>45809</v>
      </c>
      <c r="I9492" s="69">
        <v>1593144.91</v>
      </c>
      <c r="J9492" s="70">
        <v>95</v>
      </c>
      <c r="K9492" s="71">
        <v>0.27500000000000002</v>
      </c>
      <c r="L9492" s="70">
        <v>0</v>
      </c>
      <c r="M9492" s="71">
        <v>0.70099999999999996</v>
      </c>
      <c r="N9492" s="72"/>
      <c r="O9492" s="73">
        <f>MIN(1,MAX(0,(1/(1+EXP(-(Assumptions!$B$5 + Assumptions!$B$6*$N9492))))*Assumptions!$B$3))</f>
        <v>3.9165722796764356E-2</v>
      </c>
      <c r="P9492" s="73">
        <f>VLOOKUP($F9492,Assumptions!$A$23:$B$27,2,FALSE)*Assumptions!$B$4</f>
        <v>0.35</v>
      </c>
      <c r="Q9492" s="74">
        <f t="shared" si="296"/>
        <v>21838.835172047631</v>
      </c>
      <c r="R9492" s="75" t="str">
        <f>IF($O9492&lt;Assumptions!$B$17,"A",IF($O9492&lt;Assumptions!$B$18,"B",IF($O9492&lt;Assumptions!$B$19,"C",IF($O9492&lt;Assumptions!$B$20,"D","E"))))</f>
        <v>B</v>
      </c>
      <c r="S9492" s="75">
        <f t="shared" si="297"/>
        <v>0</v>
      </c>
    </row>
    <row r="9493" spans="1:19" ht="17.399999999999999" x14ac:dyDescent="0.3">
      <c r="A9493" s="39" t="s">
        <v>1396</v>
      </c>
      <c r="B9493" s="39" t="s">
        <v>88</v>
      </c>
      <c r="C9493" s="39" t="s">
        <v>135</v>
      </c>
      <c r="D9493" s="39" t="s">
        <v>42</v>
      </c>
      <c r="E9493" s="70" t="s">
        <v>43</v>
      </c>
      <c r="F9493" s="70" t="s">
        <v>28</v>
      </c>
      <c r="G9493" s="78">
        <v>44556</v>
      </c>
      <c r="H9493" s="78">
        <v>45839</v>
      </c>
      <c r="I9493" s="69">
        <v>1544059.46</v>
      </c>
      <c r="J9493" s="70">
        <v>0</v>
      </c>
      <c r="K9493" s="71">
        <v>0.96799999999999997</v>
      </c>
      <c r="L9493" s="70">
        <v>0</v>
      </c>
      <c r="M9493" s="71">
        <v>0.70099999999999996</v>
      </c>
      <c r="N9493" s="72"/>
      <c r="O9493" s="73">
        <f>MIN(1,MAX(0,(1/(1+EXP(-(Assumptions!$B$5 + Assumptions!$B$6*$N9493))))*Assumptions!$B$3))</f>
        <v>3.9165722796764356E-2</v>
      </c>
      <c r="P9493" s="73">
        <f>VLOOKUP($F9493,Assumptions!$A$23:$B$27,2,FALSE)*Assumptions!$B$4</f>
        <v>0.35</v>
      </c>
      <c r="Q9493" s="74">
        <f t="shared" si="296"/>
        <v>21165.971677228579</v>
      </c>
      <c r="R9493" s="75" t="str">
        <f>IF($O9493&lt;Assumptions!$B$17,"A",IF($O9493&lt;Assumptions!$B$18,"B",IF($O9493&lt;Assumptions!$B$19,"C",IF($O9493&lt;Assumptions!$B$20,"D","E"))))</f>
        <v>B</v>
      </c>
      <c r="S9493" s="75">
        <f t="shared" si="297"/>
        <v>0</v>
      </c>
    </row>
    <row r="9494" spans="1:19" ht="17.399999999999999" x14ac:dyDescent="0.3">
      <c r="A9494" s="39" t="s">
        <v>1396</v>
      </c>
      <c r="B9494" s="39" t="s">
        <v>88</v>
      </c>
      <c r="C9494" s="39" t="s">
        <v>135</v>
      </c>
      <c r="D9494" s="39" t="s">
        <v>42</v>
      </c>
      <c r="E9494" s="70" t="s">
        <v>43</v>
      </c>
      <c r="F9494" s="70" t="s">
        <v>28</v>
      </c>
      <c r="G9494" s="78">
        <v>44556</v>
      </c>
      <c r="H9494" s="78">
        <v>45870</v>
      </c>
      <c r="I9494" s="69">
        <v>1497088.38</v>
      </c>
      <c r="J9494" s="70">
        <v>0</v>
      </c>
      <c r="K9494" s="71">
        <v>0.96099999999999997</v>
      </c>
      <c r="L9494" s="70">
        <v>0</v>
      </c>
      <c r="M9494" s="71">
        <v>0.70099999999999996</v>
      </c>
      <c r="N9494" s="72"/>
      <c r="O9494" s="73">
        <f>MIN(1,MAX(0,(1/(1+EXP(-(Assumptions!$B$5 + Assumptions!$B$6*$N9494))))*Assumptions!$B$3))</f>
        <v>3.9165722796764356E-2</v>
      </c>
      <c r="P9494" s="73">
        <f>VLOOKUP($F9494,Assumptions!$A$23:$B$27,2,FALSE)*Assumptions!$B$4</f>
        <v>0.35</v>
      </c>
      <c r="Q9494" s="74">
        <f t="shared" si="296"/>
        <v>20522.091972667953</v>
      </c>
      <c r="R9494" s="75" t="str">
        <f>IF($O9494&lt;Assumptions!$B$17,"A",IF($O9494&lt;Assumptions!$B$18,"B",IF($O9494&lt;Assumptions!$B$19,"C",IF($O9494&lt;Assumptions!$B$20,"D","E"))))</f>
        <v>B</v>
      </c>
      <c r="S9494" s="75">
        <f t="shared" si="297"/>
        <v>0</v>
      </c>
    </row>
    <row r="9495" spans="1:19" ht="17.399999999999999" x14ac:dyDescent="0.3">
      <c r="A9495" s="39" t="s">
        <v>1396</v>
      </c>
      <c r="B9495" s="39" t="s">
        <v>88</v>
      </c>
      <c r="C9495" s="39" t="s">
        <v>135</v>
      </c>
      <c r="D9495" s="39" t="s">
        <v>42</v>
      </c>
      <c r="E9495" s="70" t="s">
        <v>43</v>
      </c>
      <c r="F9495" s="70" t="s">
        <v>28</v>
      </c>
      <c r="G9495" s="78">
        <v>44556</v>
      </c>
      <c r="H9495" s="78">
        <v>45901</v>
      </c>
      <c r="I9495" s="69">
        <v>1453140.11</v>
      </c>
      <c r="J9495" s="70">
        <v>0</v>
      </c>
      <c r="K9495" s="71">
        <v>1.0469999999999999</v>
      </c>
      <c r="L9495" s="70">
        <v>0</v>
      </c>
      <c r="M9495" s="71">
        <v>0.70099999999999996</v>
      </c>
      <c r="N9495" s="72"/>
      <c r="O9495" s="73">
        <f>MIN(1,MAX(0,(1/(1+EXP(-(Assumptions!$B$5 + Assumptions!$B$6*$N9495))))*Assumptions!$B$3))</f>
        <v>3.9165722796764356E-2</v>
      </c>
      <c r="P9495" s="73">
        <f>VLOOKUP($F9495,Assumptions!$A$23:$B$27,2,FALSE)*Assumptions!$B$4</f>
        <v>0.35</v>
      </c>
      <c r="Q9495" s="74">
        <f t="shared" si="296"/>
        <v>19919.648956591882</v>
      </c>
      <c r="R9495" s="75" t="str">
        <f>IF($O9495&lt;Assumptions!$B$17,"A",IF($O9495&lt;Assumptions!$B$18,"B",IF($O9495&lt;Assumptions!$B$19,"C",IF($O9495&lt;Assumptions!$B$20,"D","E"))))</f>
        <v>B</v>
      </c>
      <c r="S9495" s="75">
        <f t="shared" si="297"/>
        <v>0</v>
      </c>
    </row>
    <row r="9496" spans="1:19" ht="17.399999999999999" x14ac:dyDescent="0.3">
      <c r="A9496" s="39" t="s">
        <v>1396</v>
      </c>
      <c r="B9496" s="39" t="s">
        <v>88</v>
      </c>
      <c r="C9496" s="39" t="s">
        <v>135</v>
      </c>
      <c r="D9496" s="39" t="s">
        <v>42</v>
      </c>
      <c r="E9496" s="70" t="s">
        <v>43</v>
      </c>
      <c r="F9496" s="70" t="s">
        <v>28</v>
      </c>
      <c r="G9496" s="78">
        <v>44556</v>
      </c>
      <c r="H9496" s="78">
        <v>45931</v>
      </c>
      <c r="I9496" s="69">
        <v>1413213.86</v>
      </c>
      <c r="J9496" s="70">
        <v>0</v>
      </c>
      <c r="K9496" s="71">
        <v>1.006</v>
      </c>
      <c r="L9496" s="70">
        <v>0</v>
      </c>
      <c r="M9496" s="71">
        <v>0.70099999999999996</v>
      </c>
      <c r="N9496" s="72"/>
      <c r="O9496" s="73">
        <f>MIN(1,MAX(0,(1/(1+EXP(-(Assumptions!$B$5 + Assumptions!$B$6*$N9496))))*Assumptions!$B$3))</f>
        <v>3.9165722796764356E-2</v>
      </c>
      <c r="P9496" s="73">
        <f>VLOOKUP($F9496,Assumptions!$A$23:$B$27,2,FALSE)*Assumptions!$B$4</f>
        <v>0.35</v>
      </c>
      <c r="Q9496" s="74">
        <f t="shared" si="296"/>
        <v>19372.339802656872</v>
      </c>
      <c r="R9496" s="75" t="str">
        <f>IF($O9496&lt;Assumptions!$B$17,"A",IF($O9496&lt;Assumptions!$B$18,"B",IF($O9496&lt;Assumptions!$B$19,"C",IF($O9496&lt;Assumptions!$B$20,"D","E"))))</f>
        <v>B</v>
      </c>
      <c r="S9496" s="75">
        <f t="shared" si="297"/>
        <v>0</v>
      </c>
    </row>
    <row r="9497" spans="1:19" ht="17.399999999999999" x14ac:dyDescent="0.3">
      <c r="A9497" s="39" t="s">
        <v>1396</v>
      </c>
      <c r="B9497" s="39" t="s">
        <v>88</v>
      </c>
      <c r="C9497" s="39" t="s">
        <v>135</v>
      </c>
      <c r="D9497" s="39" t="s">
        <v>42</v>
      </c>
      <c r="E9497" s="70" t="s">
        <v>43</v>
      </c>
      <c r="F9497" s="70" t="s">
        <v>28</v>
      </c>
      <c r="G9497" s="78">
        <v>44556</v>
      </c>
      <c r="H9497" s="78">
        <v>45962</v>
      </c>
      <c r="I9497" s="69">
        <v>1373517.81</v>
      </c>
      <c r="J9497" s="70">
        <v>35</v>
      </c>
      <c r="K9497" s="71">
        <v>0.66200000000000003</v>
      </c>
      <c r="L9497" s="70">
        <v>0</v>
      </c>
      <c r="M9497" s="71">
        <v>0.70099999999999996</v>
      </c>
      <c r="N9497" s="72"/>
      <c r="O9497" s="73">
        <f>MIN(1,MAX(0,(1/(1+EXP(-(Assumptions!$B$5 + Assumptions!$B$6*$N9497))))*Assumptions!$B$3))</f>
        <v>3.9165722796764356E-2</v>
      </c>
      <c r="P9497" s="73">
        <f>VLOOKUP($F9497,Assumptions!$A$23:$B$27,2,FALSE)*Assumptions!$B$4</f>
        <v>0.35</v>
      </c>
      <c r="Q9497" s="74">
        <f t="shared" si="296"/>
        <v>18828.186231007596</v>
      </c>
      <c r="R9497" s="75" t="str">
        <f>IF($O9497&lt;Assumptions!$B$17,"A",IF($O9497&lt;Assumptions!$B$18,"B",IF($O9497&lt;Assumptions!$B$19,"C",IF($O9497&lt;Assumptions!$B$20,"D","E"))))</f>
        <v>B</v>
      </c>
      <c r="S9497" s="75">
        <f t="shared" si="297"/>
        <v>0</v>
      </c>
    </row>
    <row r="9498" spans="1:19" ht="17.399999999999999" x14ac:dyDescent="0.3">
      <c r="A9498" s="39" t="s">
        <v>1396</v>
      </c>
      <c r="B9498" s="39" t="s">
        <v>88</v>
      </c>
      <c r="C9498" s="39" t="s">
        <v>135</v>
      </c>
      <c r="D9498" s="39" t="s">
        <v>42</v>
      </c>
      <c r="E9498" s="70" t="s">
        <v>43</v>
      </c>
      <c r="F9498" s="70" t="s">
        <v>28</v>
      </c>
      <c r="G9498" s="78">
        <v>44556</v>
      </c>
      <c r="H9498" s="78">
        <v>45992</v>
      </c>
      <c r="I9498" s="69">
        <v>1329327.52</v>
      </c>
      <c r="J9498" s="70">
        <v>35</v>
      </c>
      <c r="K9498" s="71">
        <v>0.75800000000000001</v>
      </c>
      <c r="L9498" s="70">
        <v>0</v>
      </c>
      <c r="M9498" s="71">
        <v>0.70099999999999996</v>
      </c>
      <c r="N9498" s="72"/>
      <c r="O9498" s="73">
        <f>MIN(1,MAX(0,(1/(1+EXP(-(Assumptions!$B$5 + Assumptions!$B$6*$N9498))))*Assumptions!$B$3))</f>
        <v>3.9165722796764356E-2</v>
      </c>
      <c r="P9498" s="73">
        <f>VLOOKUP($F9498,Assumptions!$A$23:$B$27,2,FALSE)*Assumptions!$B$4</f>
        <v>0.35</v>
      </c>
      <c r="Q9498" s="74">
        <f t="shared" si="296"/>
        <v>18222.425604050579</v>
      </c>
      <c r="R9498" s="75" t="str">
        <f>IF($O9498&lt;Assumptions!$B$17,"A",IF($O9498&lt;Assumptions!$B$18,"B",IF($O9498&lt;Assumptions!$B$19,"C",IF($O9498&lt;Assumptions!$B$20,"D","E"))))</f>
        <v>B</v>
      </c>
      <c r="S9498" s="75">
        <f t="shared" si="297"/>
        <v>0</v>
      </c>
    </row>
    <row r="9499" spans="1:19" ht="17.399999999999999" x14ac:dyDescent="0.3">
      <c r="A9499" s="39" t="s">
        <v>1398</v>
      </c>
      <c r="B9499" s="39" t="s">
        <v>80</v>
      </c>
      <c r="C9499" s="39" t="s">
        <v>190</v>
      </c>
      <c r="D9499" s="39" t="s">
        <v>26</v>
      </c>
      <c r="E9499" s="70" t="s">
        <v>39</v>
      </c>
      <c r="F9499" s="70" t="s">
        <v>36</v>
      </c>
      <c r="G9499" s="78">
        <v>45550</v>
      </c>
      <c r="H9499" s="78">
        <v>45658</v>
      </c>
      <c r="I9499" s="69">
        <v>116127770.63</v>
      </c>
      <c r="J9499" s="70">
        <v>0</v>
      </c>
      <c r="K9499" s="71">
        <v>1.141</v>
      </c>
      <c r="L9499" s="70">
        <v>0</v>
      </c>
      <c r="M9499" s="71">
        <v>1.087</v>
      </c>
      <c r="N9499" s="72"/>
      <c r="O9499" s="73">
        <f>MIN(1,MAX(0,(1/(1+EXP(-(Assumptions!$B$5 + Assumptions!$B$6*$N9499))))*Assumptions!$B$3))</f>
        <v>3.9165722796764356E-2</v>
      </c>
      <c r="P9499" s="73">
        <f>VLOOKUP($F9499,Assumptions!$A$23:$B$27,2,FALSE)*Assumptions!$B$4</f>
        <v>0.55000000000000004</v>
      </c>
      <c r="Q9499" s="74">
        <f t="shared" si="296"/>
        <v>2501525.4404254472</v>
      </c>
      <c r="R9499" s="75" t="str">
        <f>IF($O9499&lt;Assumptions!$B$17,"A",IF($O9499&lt;Assumptions!$B$18,"B",IF($O9499&lt;Assumptions!$B$19,"C",IF($O9499&lt;Assumptions!$B$20,"D","E"))))</f>
        <v>B</v>
      </c>
      <c r="S9499" s="75">
        <f t="shared" si="297"/>
        <v>0</v>
      </c>
    </row>
    <row r="9500" spans="1:19" ht="17.399999999999999" x14ac:dyDescent="0.3">
      <c r="A9500" s="39" t="s">
        <v>1398</v>
      </c>
      <c r="B9500" s="39" t="s">
        <v>80</v>
      </c>
      <c r="C9500" s="39" t="s">
        <v>190</v>
      </c>
      <c r="D9500" s="39" t="s">
        <v>26</v>
      </c>
      <c r="E9500" s="70" t="s">
        <v>39</v>
      </c>
      <c r="F9500" s="70" t="s">
        <v>36</v>
      </c>
      <c r="G9500" s="78">
        <v>45550</v>
      </c>
      <c r="H9500" s="78">
        <v>45689</v>
      </c>
      <c r="I9500" s="69">
        <v>114017126.92</v>
      </c>
      <c r="J9500" s="70">
        <v>15</v>
      </c>
      <c r="K9500" s="71">
        <v>0.98799999999999999</v>
      </c>
      <c r="L9500" s="70">
        <v>0</v>
      </c>
      <c r="M9500" s="71">
        <v>1.087</v>
      </c>
      <c r="N9500" s="72"/>
      <c r="O9500" s="73">
        <f>MIN(1,MAX(0,(1/(1+EXP(-(Assumptions!$B$5 + Assumptions!$B$6*$N9500))))*Assumptions!$B$3))</f>
        <v>3.9165722796764356E-2</v>
      </c>
      <c r="P9500" s="73">
        <f>VLOOKUP($F9500,Assumptions!$A$23:$B$27,2,FALSE)*Assumptions!$B$4</f>
        <v>0.55000000000000004</v>
      </c>
      <c r="Q9500" s="74">
        <f t="shared" si="296"/>
        <v>2456059.7528677206</v>
      </c>
      <c r="R9500" s="75" t="str">
        <f>IF($O9500&lt;Assumptions!$B$17,"A",IF($O9500&lt;Assumptions!$B$18,"B",IF($O9500&lt;Assumptions!$B$19,"C",IF($O9500&lt;Assumptions!$B$20,"D","E"))))</f>
        <v>B</v>
      </c>
      <c r="S9500" s="75">
        <f t="shared" si="297"/>
        <v>0</v>
      </c>
    </row>
    <row r="9501" spans="1:19" ht="17.399999999999999" x14ac:dyDescent="0.3">
      <c r="A9501" s="39" t="s">
        <v>1398</v>
      </c>
      <c r="B9501" s="39" t="s">
        <v>80</v>
      </c>
      <c r="C9501" s="39" t="s">
        <v>190</v>
      </c>
      <c r="D9501" s="39" t="s">
        <v>26</v>
      </c>
      <c r="E9501" s="70" t="s">
        <v>39</v>
      </c>
      <c r="F9501" s="70" t="s">
        <v>36</v>
      </c>
      <c r="G9501" s="78">
        <v>45550</v>
      </c>
      <c r="H9501" s="78">
        <v>45717</v>
      </c>
      <c r="I9501" s="69">
        <v>111789654.48999999</v>
      </c>
      <c r="J9501" s="70">
        <v>95</v>
      </c>
      <c r="K9501" s="71">
        <v>0.54800000000000004</v>
      </c>
      <c r="L9501" s="70">
        <v>0</v>
      </c>
      <c r="M9501" s="71">
        <v>1.087</v>
      </c>
      <c r="N9501" s="72"/>
      <c r="O9501" s="73">
        <f>MIN(1,MAX(0,(1/(1+EXP(-(Assumptions!$B$5 + Assumptions!$B$6*$N9501))))*Assumptions!$B$3))</f>
        <v>3.9165722796764356E-2</v>
      </c>
      <c r="P9501" s="73">
        <f>VLOOKUP($F9501,Assumptions!$A$23:$B$27,2,FALSE)*Assumptions!$B$4</f>
        <v>0.55000000000000004</v>
      </c>
      <c r="Q9501" s="74">
        <f t="shared" si="296"/>
        <v>2408077.4406157723</v>
      </c>
      <c r="R9501" s="75" t="str">
        <f>IF($O9501&lt;Assumptions!$B$17,"A",IF($O9501&lt;Assumptions!$B$18,"B",IF($O9501&lt;Assumptions!$B$19,"C",IF($O9501&lt;Assumptions!$B$20,"D","E"))))</f>
        <v>B</v>
      </c>
      <c r="S9501" s="75">
        <f t="shared" si="297"/>
        <v>0</v>
      </c>
    </row>
    <row r="9502" spans="1:19" ht="17.399999999999999" x14ac:dyDescent="0.3">
      <c r="A9502" s="39" t="s">
        <v>1398</v>
      </c>
      <c r="B9502" s="39" t="s">
        <v>80</v>
      </c>
      <c r="C9502" s="39" t="s">
        <v>190</v>
      </c>
      <c r="D9502" s="39" t="s">
        <v>26</v>
      </c>
      <c r="E9502" s="70" t="s">
        <v>39</v>
      </c>
      <c r="F9502" s="70" t="s">
        <v>36</v>
      </c>
      <c r="G9502" s="78">
        <v>45550</v>
      </c>
      <c r="H9502" s="78">
        <v>45748</v>
      </c>
      <c r="I9502" s="69">
        <v>109767804.78</v>
      </c>
      <c r="J9502" s="70">
        <v>35</v>
      </c>
      <c r="K9502" s="71">
        <v>0.89300000000000002</v>
      </c>
      <c r="L9502" s="70">
        <v>0</v>
      </c>
      <c r="M9502" s="71">
        <v>1.087</v>
      </c>
      <c r="N9502" s="72"/>
      <c r="O9502" s="73">
        <f>MIN(1,MAX(0,(1/(1+EXP(-(Assumptions!$B$5 + Assumptions!$B$6*$N9502))))*Assumptions!$B$3))</f>
        <v>3.9165722796764356E-2</v>
      </c>
      <c r="P9502" s="73">
        <f>VLOOKUP($F9502,Assumptions!$A$23:$B$27,2,FALSE)*Assumptions!$B$4</f>
        <v>0.55000000000000004</v>
      </c>
      <c r="Q9502" s="74">
        <f t="shared" si="296"/>
        <v>2364524.4777125544</v>
      </c>
      <c r="R9502" s="75" t="str">
        <f>IF($O9502&lt;Assumptions!$B$17,"A",IF($O9502&lt;Assumptions!$B$18,"B",IF($O9502&lt;Assumptions!$B$19,"C",IF($O9502&lt;Assumptions!$B$20,"D","E"))))</f>
        <v>B</v>
      </c>
      <c r="S9502" s="75">
        <f t="shared" si="297"/>
        <v>0</v>
      </c>
    </row>
    <row r="9503" spans="1:19" ht="17.399999999999999" x14ac:dyDescent="0.3">
      <c r="A9503" s="39" t="s">
        <v>1398</v>
      </c>
      <c r="B9503" s="39" t="s">
        <v>80</v>
      </c>
      <c r="C9503" s="39" t="s">
        <v>190</v>
      </c>
      <c r="D9503" s="39" t="s">
        <v>26</v>
      </c>
      <c r="E9503" s="70" t="s">
        <v>39</v>
      </c>
      <c r="F9503" s="70" t="s">
        <v>36</v>
      </c>
      <c r="G9503" s="78">
        <v>45550</v>
      </c>
      <c r="H9503" s="78">
        <v>45778</v>
      </c>
      <c r="I9503" s="69">
        <v>107626896.13</v>
      </c>
      <c r="J9503" s="70">
        <v>0</v>
      </c>
      <c r="K9503" s="71">
        <v>1.127</v>
      </c>
      <c r="L9503" s="70">
        <v>0</v>
      </c>
      <c r="M9503" s="71">
        <v>1.087</v>
      </c>
      <c r="N9503" s="72"/>
      <c r="O9503" s="73">
        <f>MIN(1,MAX(0,(1/(1+EXP(-(Assumptions!$B$5 + Assumptions!$B$6*$N9503))))*Assumptions!$B$3))</f>
        <v>3.9165722796764356E-2</v>
      </c>
      <c r="P9503" s="73">
        <f>VLOOKUP($F9503,Assumptions!$A$23:$B$27,2,FALSE)*Assumptions!$B$4</f>
        <v>0.55000000000000004</v>
      </c>
      <c r="Q9503" s="74">
        <f t="shared" si="296"/>
        <v>2318406.8486170517</v>
      </c>
      <c r="R9503" s="75" t="str">
        <f>IF($O9503&lt;Assumptions!$B$17,"A",IF($O9503&lt;Assumptions!$B$18,"B",IF($O9503&lt;Assumptions!$B$19,"C",IF($O9503&lt;Assumptions!$B$20,"D","E"))))</f>
        <v>B</v>
      </c>
      <c r="S9503" s="75">
        <f t="shared" si="297"/>
        <v>0</v>
      </c>
    </row>
    <row r="9504" spans="1:19" ht="17.399999999999999" x14ac:dyDescent="0.3">
      <c r="A9504" s="39" t="s">
        <v>1398</v>
      </c>
      <c r="B9504" s="39" t="s">
        <v>80</v>
      </c>
      <c r="C9504" s="39" t="s">
        <v>190</v>
      </c>
      <c r="D9504" s="39" t="s">
        <v>26</v>
      </c>
      <c r="E9504" s="70" t="s">
        <v>39</v>
      </c>
      <c r="F9504" s="70" t="s">
        <v>36</v>
      </c>
      <c r="G9504" s="78">
        <v>45550</v>
      </c>
      <c r="H9504" s="78">
        <v>45809</v>
      </c>
      <c r="I9504" s="69">
        <v>105407191.20999999</v>
      </c>
      <c r="J9504" s="70">
        <v>0</v>
      </c>
      <c r="K9504" s="71">
        <v>1.018</v>
      </c>
      <c r="L9504" s="70">
        <v>0</v>
      </c>
      <c r="M9504" s="71">
        <v>1.087</v>
      </c>
      <c r="N9504" s="72"/>
      <c r="O9504" s="73">
        <f>MIN(1,MAX(0,(1/(1+EXP(-(Assumptions!$B$5 + Assumptions!$B$6*$N9504))))*Assumptions!$B$3))</f>
        <v>3.9165722796764356E-2</v>
      </c>
      <c r="P9504" s="73">
        <f>VLOOKUP($F9504,Assumptions!$A$23:$B$27,2,FALSE)*Assumptions!$B$4</f>
        <v>0.55000000000000004</v>
      </c>
      <c r="Q9504" s="74">
        <f t="shared" si="296"/>
        <v>2270591.8574440181</v>
      </c>
      <c r="R9504" s="75" t="str">
        <f>IF($O9504&lt;Assumptions!$B$17,"A",IF($O9504&lt;Assumptions!$B$18,"B",IF($O9504&lt;Assumptions!$B$19,"C",IF($O9504&lt;Assumptions!$B$20,"D","E"))))</f>
        <v>B</v>
      </c>
      <c r="S9504" s="75">
        <f t="shared" si="297"/>
        <v>0</v>
      </c>
    </row>
    <row r="9505" spans="1:19" ht="17.399999999999999" x14ac:dyDescent="0.3">
      <c r="A9505" s="39" t="s">
        <v>1398</v>
      </c>
      <c r="B9505" s="39" t="s">
        <v>80</v>
      </c>
      <c r="C9505" s="39" t="s">
        <v>190</v>
      </c>
      <c r="D9505" s="39" t="s">
        <v>26</v>
      </c>
      <c r="E9505" s="70" t="s">
        <v>39</v>
      </c>
      <c r="F9505" s="70" t="s">
        <v>36</v>
      </c>
      <c r="G9505" s="78">
        <v>45550</v>
      </c>
      <c r="H9505" s="78">
        <v>45839</v>
      </c>
      <c r="I9505" s="69">
        <v>103695556.18000001</v>
      </c>
      <c r="J9505" s="70">
        <v>0</v>
      </c>
      <c r="K9505" s="71">
        <v>0.97499999999999998</v>
      </c>
      <c r="L9505" s="70">
        <v>0</v>
      </c>
      <c r="M9505" s="71">
        <v>1.087</v>
      </c>
      <c r="N9505" s="72"/>
      <c r="O9505" s="73">
        <f>MIN(1,MAX(0,(1/(1+EXP(-(Assumptions!$B$5 + Assumptions!$B$6*$N9505))))*Assumptions!$B$3))</f>
        <v>3.9165722796764356E-2</v>
      </c>
      <c r="P9505" s="73">
        <f>VLOOKUP($F9505,Assumptions!$A$23:$B$27,2,FALSE)*Assumptions!$B$4</f>
        <v>0.55000000000000004</v>
      </c>
      <c r="Q9505" s="74">
        <f t="shared" si="296"/>
        <v>2233721.2747312021</v>
      </c>
      <c r="R9505" s="75" t="str">
        <f>IF($O9505&lt;Assumptions!$B$17,"A",IF($O9505&lt;Assumptions!$B$18,"B",IF($O9505&lt;Assumptions!$B$19,"C",IF($O9505&lt;Assumptions!$B$20,"D","E"))))</f>
        <v>B</v>
      </c>
      <c r="S9505" s="75">
        <f t="shared" si="297"/>
        <v>0</v>
      </c>
    </row>
    <row r="9506" spans="1:19" ht="17.399999999999999" x14ac:dyDescent="0.3">
      <c r="A9506" s="39" t="s">
        <v>1398</v>
      </c>
      <c r="B9506" s="39" t="s">
        <v>80</v>
      </c>
      <c r="C9506" s="39" t="s">
        <v>190</v>
      </c>
      <c r="D9506" s="39" t="s">
        <v>26</v>
      </c>
      <c r="E9506" s="70" t="s">
        <v>39</v>
      </c>
      <c r="F9506" s="70" t="s">
        <v>36</v>
      </c>
      <c r="G9506" s="78">
        <v>45550</v>
      </c>
      <c r="H9506" s="78">
        <v>45870</v>
      </c>
      <c r="I9506" s="69">
        <v>101772769.23</v>
      </c>
      <c r="J9506" s="70">
        <v>15</v>
      </c>
      <c r="K9506" s="71">
        <v>1.1319999999999999</v>
      </c>
      <c r="L9506" s="70">
        <v>0</v>
      </c>
      <c r="M9506" s="71">
        <v>1.087</v>
      </c>
      <c r="N9506" s="72"/>
      <c r="O9506" s="73">
        <f>MIN(1,MAX(0,(1/(1+EXP(-(Assumptions!$B$5 + Assumptions!$B$6*$N9506))))*Assumptions!$B$3))</f>
        <v>3.9165722796764356E-2</v>
      </c>
      <c r="P9506" s="73">
        <f>VLOOKUP($F9506,Assumptions!$A$23:$B$27,2,FALSE)*Assumptions!$B$4</f>
        <v>0.55000000000000004</v>
      </c>
      <c r="Q9506" s="74">
        <f t="shared" si="296"/>
        <v>2192302.2373566874</v>
      </c>
      <c r="R9506" s="75" t="str">
        <f>IF($O9506&lt;Assumptions!$B$17,"A",IF($O9506&lt;Assumptions!$B$18,"B",IF($O9506&lt;Assumptions!$B$19,"C",IF($O9506&lt;Assumptions!$B$20,"D","E"))))</f>
        <v>B</v>
      </c>
      <c r="S9506" s="75">
        <f t="shared" si="297"/>
        <v>0</v>
      </c>
    </row>
    <row r="9507" spans="1:19" ht="17.399999999999999" x14ac:dyDescent="0.3">
      <c r="A9507" s="39" t="s">
        <v>1398</v>
      </c>
      <c r="B9507" s="39" t="s">
        <v>80</v>
      </c>
      <c r="C9507" s="39" t="s">
        <v>190</v>
      </c>
      <c r="D9507" s="39" t="s">
        <v>26</v>
      </c>
      <c r="E9507" s="70" t="s">
        <v>39</v>
      </c>
      <c r="F9507" s="70" t="s">
        <v>36</v>
      </c>
      <c r="G9507" s="78">
        <v>45550</v>
      </c>
      <c r="H9507" s="78">
        <v>45901</v>
      </c>
      <c r="I9507" s="69">
        <v>100166668.3</v>
      </c>
      <c r="J9507" s="70">
        <v>15</v>
      </c>
      <c r="K9507" s="71">
        <v>1.1359999999999999</v>
      </c>
      <c r="L9507" s="70">
        <v>0</v>
      </c>
      <c r="M9507" s="71">
        <v>1.087</v>
      </c>
      <c r="N9507" s="72"/>
      <c r="O9507" s="73">
        <f>MIN(1,MAX(0,(1/(1+EXP(-(Assumptions!$B$5 + Assumptions!$B$6*$N9507))))*Assumptions!$B$3))</f>
        <v>3.9165722796764356E-2</v>
      </c>
      <c r="P9507" s="73">
        <f>VLOOKUP($F9507,Assumptions!$A$23:$B$27,2,FALSE)*Assumptions!$B$4</f>
        <v>0.55000000000000004</v>
      </c>
      <c r="Q9507" s="74">
        <f t="shared" si="296"/>
        <v>2157704.9802622842</v>
      </c>
      <c r="R9507" s="75" t="str">
        <f>IF($O9507&lt;Assumptions!$B$17,"A",IF($O9507&lt;Assumptions!$B$18,"B",IF($O9507&lt;Assumptions!$B$19,"C",IF($O9507&lt;Assumptions!$B$20,"D","E"))))</f>
        <v>B</v>
      </c>
      <c r="S9507" s="75">
        <f t="shared" si="297"/>
        <v>0</v>
      </c>
    </row>
    <row r="9508" spans="1:19" ht="17.399999999999999" x14ac:dyDescent="0.3">
      <c r="A9508" s="39" t="s">
        <v>1398</v>
      </c>
      <c r="B9508" s="39" t="s">
        <v>80</v>
      </c>
      <c r="C9508" s="39" t="s">
        <v>190</v>
      </c>
      <c r="D9508" s="39" t="s">
        <v>26</v>
      </c>
      <c r="E9508" s="70" t="s">
        <v>39</v>
      </c>
      <c r="F9508" s="70" t="s">
        <v>36</v>
      </c>
      <c r="G9508" s="78">
        <v>45550</v>
      </c>
      <c r="H9508" s="78">
        <v>45931</v>
      </c>
      <c r="I9508" s="69">
        <v>98441587.109999999</v>
      </c>
      <c r="J9508" s="70">
        <v>0</v>
      </c>
      <c r="K9508" s="71">
        <v>1.125</v>
      </c>
      <c r="L9508" s="70">
        <v>0</v>
      </c>
      <c r="M9508" s="71">
        <v>1.087</v>
      </c>
      <c r="N9508" s="72"/>
      <c r="O9508" s="73">
        <f>MIN(1,MAX(0,(1/(1+EXP(-(Assumptions!$B$5 + Assumptions!$B$6*$N9508))))*Assumptions!$B$3))</f>
        <v>3.9165722796764356E-2</v>
      </c>
      <c r="P9508" s="73">
        <f>VLOOKUP($F9508,Assumptions!$A$23:$B$27,2,FALSE)*Assumptions!$B$4</f>
        <v>0.55000000000000004</v>
      </c>
      <c r="Q9508" s="74">
        <f t="shared" si="296"/>
        <v>2120544.7518330854</v>
      </c>
      <c r="R9508" s="75" t="str">
        <f>IF($O9508&lt;Assumptions!$B$17,"A",IF($O9508&lt;Assumptions!$B$18,"B",IF($O9508&lt;Assumptions!$B$19,"C",IF($O9508&lt;Assumptions!$B$20,"D","E"))))</f>
        <v>B</v>
      </c>
      <c r="S9508" s="75">
        <f t="shared" si="297"/>
        <v>0</v>
      </c>
    </row>
    <row r="9509" spans="1:19" ht="17.399999999999999" x14ac:dyDescent="0.3">
      <c r="A9509" s="39" t="s">
        <v>1398</v>
      </c>
      <c r="B9509" s="39" t="s">
        <v>80</v>
      </c>
      <c r="C9509" s="39" t="s">
        <v>190</v>
      </c>
      <c r="D9509" s="39" t="s">
        <v>26</v>
      </c>
      <c r="E9509" s="70" t="s">
        <v>39</v>
      </c>
      <c r="F9509" s="70" t="s">
        <v>36</v>
      </c>
      <c r="G9509" s="78">
        <v>45550</v>
      </c>
      <c r="H9509" s="78">
        <v>45962</v>
      </c>
      <c r="I9509" s="69">
        <v>96415687.799999997</v>
      </c>
      <c r="J9509" s="70">
        <v>0</v>
      </c>
      <c r="K9509" s="71">
        <v>0.999</v>
      </c>
      <c r="L9509" s="70">
        <v>0</v>
      </c>
      <c r="M9509" s="71">
        <v>1.087</v>
      </c>
      <c r="N9509" s="72"/>
      <c r="O9509" s="73">
        <f>MIN(1,MAX(0,(1/(1+EXP(-(Assumptions!$B$5 + Assumptions!$B$6*$N9509))))*Assumptions!$B$3))</f>
        <v>3.9165722796764356E-2</v>
      </c>
      <c r="P9509" s="73">
        <f>VLOOKUP($F9509,Assumptions!$A$23:$B$27,2,FALSE)*Assumptions!$B$4</f>
        <v>0.55000000000000004</v>
      </c>
      <c r="Q9509" s="74">
        <f t="shared" si="296"/>
        <v>2076904.5558987965</v>
      </c>
      <c r="R9509" s="75" t="str">
        <f>IF($O9509&lt;Assumptions!$B$17,"A",IF($O9509&lt;Assumptions!$B$18,"B",IF($O9509&lt;Assumptions!$B$19,"C",IF($O9509&lt;Assumptions!$B$20,"D","E"))))</f>
        <v>B</v>
      </c>
      <c r="S9509" s="75">
        <f t="shared" si="297"/>
        <v>0</v>
      </c>
    </row>
    <row r="9510" spans="1:19" ht="17.399999999999999" x14ac:dyDescent="0.3">
      <c r="A9510" s="39" t="s">
        <v>1398</v>
      </c>
      <c r="B9510" s="39" t="s">
        <v>80</v>
      </c>
      <c r="C9510" s="39" t="s">
        <v>190</v>
      </c>
      <c r="D9510" s="39" t="s">
        <v>26</v>
      </c>
      <c r="E9510" s="70" t="s">
        <v>39</v>
      </c>
      <c r="F9510" s="70" t="s">
        <v>36</v>
      </c>
      <c r="G9510" s="78">
        <v>45550</v>
      </c>
      <c r="H9510" s="78">
        <v>45992</v>
      </c>
      <c r="I9510" s="69">
        <v>94759673.239999995</v>
      </c>
      <c r="J9510" s="70">
        <v>15</v>
      </c>
      <c r="K9510" s="71">
        <v>1.052</v>
      </c>
      <c r="L9510" s="70">
        <v>0</v>
      </c>
      <c r="M9510" s="71">
        <v>1.087</v>
      </c>
      <c r="N9510" s="72"/>
      <c r="O9510" s="73">
        <f>MIN(1,MAX(0,(1/(1+EXP(-(Assumptions!$B$5 + Assumptions!$B$6*$N9510))))*Assumptions!$B$3))</f>
        <v>3.9165722796764356E-2</v>
      </c>
      <c r="P9510" s="73">
        <f>VLOOKUP($F9510,Assumptions!$A$23:$B$27,2,FALSE)*Assumptions!$B$4</f>
        <v>0.55000000000000004</v>
      </c>
      <c r="Q9510" s="74">
        <f t="shared" si="296"/>
        <v>2041232.1019363953</v>
      </c>
      <c r="R9510" s="75" t="str">
        <f>IF($O9510&lt;Assumptions!$B$17,"A",IF($O9510&lt;Assumptions!$B$18,"B",IF($O9510&lt;Assumptions!$B$19,"C",IF($O9510&lt;Assumptions!$B$20,"D","E"))))</f>
        <v>B</v>
      </c>
      <c r="S9510" s="75">
        <f t="shared" si="297"/>
        <v>0</v>
      </c>
    </row>
    <row r="9511" spans="1:19" ht="17.399999999999999" x14ac:dyDescent="0.3">
      <c r="A9511" s="39" t="s">
        <v>1399</v>
      </c>
      <c r="B9511" s="39" t="s">
        <v>85</v>
      </c>
      <c r="C9511" s="39" t="s">
        <v>22</v>
      </c>
      <c r="D9511" s="39" t="s">
        <v>45</v>
      </c>
      <c r="E9511" s="70" t="s">
        <v>46</v>
      </c>
      <c r="F9511" s="70" t="s">
        <v>36</v>
      </c>
      <c r="G9511" s="78">
        <v>45383</v>
      </c>
      <c r="H9511" s="78">
        <v>45658</v>
      </c>
      <c r="I9511" s="69">
        <v>4022676.04</v>
      </c>
      <c r="J9511" s="70">
        <v>185</v>
      </c>
      <c r="K9511" s="71">
        <v>8.6999999999999994E-2</v>
      </c>
      <c r="L9511" s="70">
        <v>0</v>
      </c>
      <c r="M9511" s="71">
        <v>1.1259999999999999</v>
      </c>
      <c r="N9511" s="72"/>
      <c r="O9511" s="73">
        <f>MIN(1,MAX(0,(1/(1+EXP(-(Assumptions!$B$5 + Assumptions!$B$6*$N9511))))*Assumptions!$B$3))</f>
        <v>3.9165722796764356E-2</v>
      </c>
      <c r="P9511" s="73">
        <f>VLOOKUP($F9511,Assumptions!$A$23:$B$27,2,FALSE)*Assumptions!$B$4</f>
        <v>0.55000000000000004</v>
      </c>
      <c r="Q9511" s="74">
        <f t="shared" si="296"/>
        <v>86653.058076104178</v>
      </c>
      <c r="R9511" s="75" t="str">
        <f>IF($O9511&lt;Assumptions!$B$17,"A",IF($O9511&lt;Assumptions!$B$18,"B",IF($O9511&lt;Assumptions!$B$19,"C",IF($O9511&lt;Assumptions!$B$20,"D","E"))))</f>
        <v>B</v>
      </c>
      <c r="S9511" s="75">
        <f t="shared" si="297"/>
        <v>1</v>
      </c>
    </row>
    <row r="9512" spans="1:19" ht="17.399999999999999" x14ac:dyDescent="0.3">
      <c r="A9512" s="39" t="s">
        <v>1399</v>
      </c>
      <c r="B9512" s="39" t="s">
        <v>85</v>
      </c>
      <c r="C9512" s="39" t="s">
        <v>22</v>
      </c>
      <c r="D9512" s="39" t="s">
        <v>45</v>
      </c>
      <c r="E9512" s="70" t="s">
        <v>46</v>
      </c>
      <c r="F9512" s="70" t="s">
        <v>36</v>
      </c>
      <c r="G9512" s="78">
        <v>45383</v>
      </c>
      <c r="H9512" s="78">
        <v>45689</v>
      </c>
      <c r="I9512" s="69">
        <v>4022676.04</v>
      </c>
      <c r="J9512" s="70">
        <v>999</v>
      </c>
      <c r="K9512" s="71">
        <v>8.0000000000000002E-3</v>
      </c>
      <c r="L9512" s="70">
        <v>0</v>
      </c>
      <c r="M9512" s="71">
        <v>1.1259999999999999</v>
      </c>
      <c r="N9512" s="72"/>
      <c r="O9512" s="73">
        <f>MIN(1,MAX(0,(1/(1+EXP(-(Assumptions!$B$5 + Assumptions!$B$6*$N9512))))*Assumptions!$B$3))</f>
        <v>3.9165722796764356E-2</v>
      </c>
      <c r="P9512" s="73">
        <f>VLOOKUP($F9512,Assumptions!$A$23:$B$27,2,FALSE)*Assumptions!$B$4</f>
        <v>0.55000000000000004</v>
      </c>
      <c r="Q9512" s="74">
        <f t="shared" si="296"/>
        <v>86653.058076104178</v>
      </c>
      <c r="R9512" s="75" t="str">
        <f>IF($O9512&lt;Assumptions!$B$17,"A",IF($O9512&lt;Assumptions!$B$18,"B",IF($O9512&lt;Assumptions!$B$19,"C",IF($O9512&lt;Assumptions!$B$20,"D","E"))))</f>
        <v>B</v>
      </c>
      <c r="S9512" s="75">
        <f t="shared" si="297"/>
        <v>1</v>
      </c>
    </row>
    <row r="9513" spans="1:19" ht="17.399999999999999" x14ac:dyDescent="0.3">
      <c r="A9513" s="39" t="s">
        <v>1399</v>
      </c>
      <c r="B9513" s="39" t="s">
        <v>85</v>
      </c>
      <c r="C9513" s="39" t="s">
        <v>22</v>
      </c>
      <c r="D9513" s="39" t="s">
        <v>45</v>
      </c>
      <c r="E9513" s="70" t="s">
        <v>46</v>
      </c>
      <c r="F9513" s="70" t="s">
        <v>36</v>
      </c>
      <c r="G9513" s="78">
        <v>45383</v>
      </c>
      <c r="H9513" s="78">
        <v>45717</v>
      </c>
      <c r="I9513" s="69">
        <v>4022676.04</v>
      </c>
      <c r="J9513" s="70">
        <v>999</v>
      </c>
      <c r="K9513" s="71">
        <v>6.8000000000000005E-2</v>
      </c>
      <c r="L9513" s="70">
        <v>0</v>
      </c>
      <c r="M9513" s="71">
        <v>1.1259999999999999</v>
      </c>
      <c r="N9513" s="72"/>
      <c r="O9513" s="73">
        <f>MIN(1,MAX(0,(1/(1+EXP(-(Assumptions!$B$5 + Assumptions!$B$6*$N9513))))*Assumptions!$B$3))</f>
        <v>3.9165722796764356E-2</v>
      </c>
      <c r="P9513" s="73">
        <f>VLOOKUP($F9513,Assumptions!$A$23:$B$27,2,FALSE)*Assumptions!$B$4</f>
        <v>0.55000000000000004</v>
      </c>
      <c r="Q9513" s="74">
        <f t="shared" si="296"/>
        <v>86653.058076104178</v>
      </c>
      <c r="R9513" s="75" t="str">
        <f>IF($O9513&lt;Assumptions!$B$17,"A",IF($O9513&lt;Assumptions!$B$18,"B",IF($O9513&lt;Assumptions!$B$19,"C",IF($O9513&lt;Assumptions!$B$20,"D","E"))))</f>
        <v>B</v>
      </c>
      <c r="S9513" s="75">
        <f t="shared" si="297"/>
        <v>1</v>
      </c>
    </row>
    <row r="9514" spans="1:19" ht="17.399999999999999" x14ac:dyDescent="0.3">
      <c r="A9514" s="39" t="s">
        <v>1399</v>
      </c>
      <c r="B9514" s="39" t="s">
        <v>85</v>
      </c>
      <c r="C9514" s="39" t="s">
        <v>22</v>
      </c>
      <c r="D9514" s="39" t="s">
        <v>45</v>
      </c>
      <c r="E9514" s="70" t="s">
        <v>46</v>
      </c>
      <c r="F9514" s="70" t="s">
        <v>36</v>
      </c>
      <c r="G9514" s="78">
        <v>45383</v>
      </c>
      <c r="H9514" s="78">
        <v>45748</v>
      </c>
      <c r="I9514" s="69">
        <v>4022676.04</v>
      </c>
      <c r="J9514" s="70">
        <v>999</v>
      </c>
      <c r="K9514" s="71">
        <v>0.158</v>
      </c>
      <c r="L9514" s="70">
        <v>0</v>
      </c>
      <c r="M9514" s="71">
        <v>1.1259999999999999</v>
      </c>
      <c r="N9514" s="72"/>
      <c r="O9514" s="73">
        <f>MIN(1,MAX(0,(1/(1+EXP(-(Assumptions!$B$5 + Assumptions!$B$6*$N9514))))*Assumptions!$B$3))</f>
        <v>3.9165722796764356E-2</v>
      </c>
      <c r="P9514" s="73">
        <f>VLOOKUP($F9514,Assumptions!$A$23:$B$27,2,FALSE)*Assumptions!$B$4</f>
        <v>0.55000000000000004</v>
      </c>
      <c r="Q9514" s="74">
        <f t="shared" si="296"/>
        <v>86653.058076104178</v>
      </c>
      <c r="R9514" s="75" t="str">
        <f>IF($O9514&lt;Assumptions!$B$17,"A",IF($O9514&lt;Assumptions!$B$18,"B",IF($O9514&lt;Assumptions!$B$19,"C",IF($O9514&lt;Assumptions!$B$20,"D","E"))))</f>
        <v>B</v>
      </c>
      <c r="S9514" s="75">
        <f t="shared" si="297"/>
        <v>1</v>
      </c>
    </row>
    <row r="9515" spans="1:19" ht="17.399999999999999" x14ac:dyDescent="0.3">
      <c r="A9515" s="39" t="s">
        <v>1399</v>
      </c>
      <c r="B9515" s="39" t="s">
        <v>85</v>
      </c>
      <c r="C9515" s="39" t="s">
        <v>22</v>
      </c>
      <c r="D9515" s="39" t="s">
        <v>45</v>
      </c>
      <c r="E9515" s="70" t="s">
        <v>46</v>
      </c>
      <c r="F9515" s="70" t="s">
        <v>36</v>
      </c>
      <c r="G9515" s="78">
        <v>45383</v>
      </c>
      <c r="H9515" s="78">
        <v>45778</v>
      </c>
      <c r="I9515" s="69">
        <v>4022676.04</v>
      </c>
      <c r="J9515" s="70">
        <v>999</v>
      </c>
      <c r="K9515" s="71">
        <v>0.156</v>
      </c>
      <c r="L9515" s="70">
        <v>0</v>
      </c>
      <c r="M9515" s="71">
        <v>1.1259999999999999</v>
      </c>
      <c r="N9515" s="72"/>
      <c r="O9515" s="73">
        <f>MIN(1,MAX(0,(1/(1+EXP(-(Assumptions!$B$5 + Assumptions!$B$6*$N9515))))*Assumptions!$B$3))</f>
        <v>3.9165722796764356E-2</v>
      </c>
      <c r="P9515" s="73">
        <f>VLOOKUP($F9515,Assumptions!$A$23:$B$27,2,FALSE)*Assumptions!$B$4</f>
        <v>0.55000000000000004</v>
      </c>
      <c r="Q9515" s="74">
        <f t="shared" si="296"/>
        <v>86653.058076104178</v>
      </c>
      <c r="R9515" s="75" t="str">
        <f>IF($O9515&lt;Assumptions!$B$17,"A",IF($O9515&lt;Assumptions!$B$18,"B",IF($O9515&lt;Assumptions!$B$19,"C",IF($O9515&lt;Assumptions!$B$20,"D","E"))))</f>
        <v>B</v>
      </c>
      <c r="S9515" s="75">
        <f t="shared" si="297"/>
        <v>1</v>
      </c>
    </row>
    <row r="9516" spans="1:19" ht="17.399999999999999" x14ac:dyDescent="0.3">
      <c r="A9516" s="39" t="s">
        <v>1399</v>
      </c>
      <c r="B9516" s="39" t="s">
        <v>85</v>
      </c>
      <c r="C9516" s="39" t="s">
        <v>22</v>
      </c>
      <c r="D9516" s="39" t="s">
        <v>45</v>
      </c>
      <c r="E9516" s="70" t="s">
        <v>46</v>
      </c>
      <c r="F9516" s="70" t="s">
        <v>36</v>
      </c>
      <c r="G9516" s="78">
        <v>45383</v>
      </c>
      <c r="H9516" s="78">
        <v>45809</v>
      </c>
      <c r="I9516" s="69">
        <v>4022676.04</v>
      </c>
      <c r="J9516" s="70">
        <v>999</v>
      </c>
      <c r="K9516" s="71">
        <v>3.9E-2</v>
      </c>
      <c r="L9516" s="70">
        <v>0</v>
      </c>
      <c r="M9516" s="71">
        <v>1.1259999999999999</v>
      </c>
      <c r="N9516" s="72"/>
      <c r="O9516" s="73">
        <f>MIN(1,MAX(0,(1/(1+EXP(-(Assumptions!$B$5 + Assumptions!$B$6*$N9516))))*Assumptions!$B$3))</f>
        <v>3.9165722796764356E-2</v>
      </c>
      <c r="P9516" s="73">
        <f>VLOOKUP($F9516,Assumptions!$A$23:$B$27,2,FALSE)*Assumptions!$B$4</f>
        <v>0.55000000000000004</v>
      </c>
      <c r="Q9516" s="74">
        <f t="shared" si="296"/>
        <v>86653.058076104178</v>
      </c>
      <c r="R9516" s="75" t="str">
        <f>IF($O9516&lt;Assumptions!$B$17,"A",IF($O9516&lt;Assumptions!$B$18,"B",IF($O9516&lt;Assumptions!$B$19,"C",IF($O9516&lt;Assumptions!$B$20,"D","E"))))</f>
        <v>B</v>
      </c>
      <c r="S9516" s="75">
        <f t="shared" si="297"/>
        <v>1</v>
      </c>
    </row>
    <row r="9517" spans="1:19" ht="17.399999999999999" x14ac:dyDescent="0.3">
      <c r="A9517" s="39" t="s">
        <v>1399</v>
      </c>
      <c r="B9517" s="39" t="s">
        <v>85</v>
      </c>
      <c r="C9517" s="39" t="s">
        <v>22</v>
      </c>
      <c r="D9517" s="39" t="s">
        <v>45</v>
      </c>
      <c r="E9517" s="70" t="s">
        <v>46</v>
      </c>
      <c r="F9517" s="70" t="s">
        <v>36</v>
      </c>
      <c r="G9517" s="78">
        <v>45383</v>
      </c>
      <c r="H9517" s="78">
        <v>45839</v>
      </c>
      <c r="I9517" s="69">
        <v>4022676.04</v>
      </c>
      <c r="J9517" s="70">
        <v>999</v>
      </c>
      <c r="K9517" s="71">
        <v>0.127</v>
      </c>
      <c r="L9517" s="70">
        <v>0</v>
      </c>
      <c r="M9517" s="71">
        <v>1.1259999999999999</v>
      </c>
      <c r="N9517" s="72"/>
      <c r="O9517" s="73">
        <f>MIN(1,MAX(0,(1/(1+EXP(-(Assumptions!$B$5 + Assumptions!$B$6*$N9517))))*Assumptions!$B$3))</f>
        <v>3.9165722796764356E-2</v>
      </c>
      <c r="P9517" s="73">
        <f>VLOOKUP($F9517,Assumptions!$A$23:$B$27,2,FALSE)*Assumptions!$B$4</f>
        <v>0.55000000000000004</v>
      </c>
      <c r="Q9517" s="74">
        <f t="shared" si="296"/>
        <v>86653.058076104178</v>
      </c>
      <c r="R9517" s="75" t="str">
        <f>IF($O9517&lt;Assumptions!$B$17,"A",IF($O9517&lt;Assumptions!$B$18,"B",IF($O9517&lt;Assumptions!$B$19,"C",IF($O9517&lt;Assumptions!$B$20,"D","E"))))</f>
        <v>B</v>
      </c>
      <c r="S9517" s="75">
        <f t="shared" si="297"/>
        <v>1</v>
      </c>
    </row>
    <row r="9518" spans="1:19" ht="17.399999999999999" x14ac:dyDescent="0.3">
      <c r="A9518" s="39" t="s">
        <v>1399</v>
      </c>
      <c r="B9518" s="39" t="s">
        <v>85</v>
      </c>
      <c r="C9518" s="39" t="s">
        <v>22</v>
      </c>
      <c r="D9518" s="39" t="s">
        <v>45</v>
      </c>
      <c r="E9518" s="70" t="s">
        <v>46</v>
      </c>
      <c r="F9518" s="70" t="s">
        <v>36</v>
      </c>
      <c r="G9518" s="78">
        <v>45383</v>
      </c>
      <c r="H9518" s="78">
        <v>45870</v>
      </c>
      <c r="I9518" s="69">
        <v>4022676.04</v>
      </c>
      <c r="J9518" s="70">
        <v>999</v>
      </c>
      <c r="K9518" s="71">
        <v>8.1000000000000003E-2</v>
      </c>
      <c r="L9518" s="70">
        <v>0</v>
      </c>
      <c r="M9518" s="71">
        <v>1.1259999999999999</v>
      </c>
      <c r="N9518" s="72"/>
      <c r="O9518" s="73">
        <f>MIN(1,MAX(0,(1/(1+EXP(-(Assumptions!$B$5 + Assumptions!$B$6*$N9518))))*Assumptions!$B$3))</f>
        <v>3.9165722796764356E-2</v>
      </c>
      <c r="P9518" s="73">
        <f>VLOOKUP($F9518,Assumptions!$A$23:$B$27,2,FALSE)*Assumptions!$B$4</f>
        <v>0.55000000000000004</v>
      </c>
      <c r="Q9518" s="74">
        <f t="shared" si="296"/>
        <v>86653.058076104178</v>
      </c>
      <c r="R9518" s="75" t="str">
        <f>IF($O9518&lt;Assumptions!$B$17,"A",IF($O9518&lt;Assumptions!$B$18,"B",IF($O9518&lt;Assumptions!$B$19,"C",IF($O9518&lt;Assumptions!$B$20,"D","E"))))</f>
        <v>B</v>
      </c>
      <c r="S9518" s="75">
        <f t="shared" si="297"/>
        <v>1</v>
      </c>
    </row>
    <row r="9519" spans="1:19" ht="17.399999999999999" x14ac:dyDescent="0.3">
      <c r="A9519" s="39" t="s">
        <v>1399</v>
      </c>
      <c r="B9519" s="39" t="s">
        <v>85</v>
      </c>
      <c r="C9519" s="39" t="s">
        <v>22</v>
      </c>
      <c r="D9519" s="39" t="s">
        <v>45</v>
      </c>
      <c r="E9519" s="70" t="s">
        <v>46</v>
      </c>
      <c r="F9519" s="70" t="s">
        <v>36</v>
      </c>
      <c r="G9519" s="78">
        <v>45383</v>
      </c>
      <c r="H9519" s="78">
        <v>45901</v>
      </c>
      <c r="I9519" s="69">
        <v>4022676.04</v>
      </c>
      <c r="J9519" s="70">
        <v>999</v>
      </c>
      <c r="K9519" s="71">
        <v>4.3999999999999997E-2</v>
      </c>
      <c r="L9519" s="70">
        <v>0</v>
      </c>
      <c r="M9519" s="71">
        <v>1.1259999999999999</v>
      </c>
      <c r="N9519" s="72"/>
      <c r="O9519" s="73">
        <f>MIN(1,MAX(0,(1/(1+EXP(-(Assumptions!$B$5 + Assumptions!$B$6*$N9519))))*Assumptions!$B$3))</f>
        <v>3.9165722796764356E-2</v>
      </c>
      <c r="P9519" s="73">
        <f>VLOOKUP($F9519,Assumptions!$A$23:$B$27,2,FALSE)*Assumptions!$B$4</f>
        <v>0.55000000000000004</v>
      </c>
      <c r="Q9519" s="74">
        <f t="shared" si="296"/>
        <v>86653.058076104178</v>
      </c>
      <c r="R9519" s="75" t="str">
        <f>IF($O9519&lt;Assumptions!$B$17,"A",IF($O9519&lt;Assumptions!$B$18,"B",IF($O9519&lt;Assumptions!$B$19,"C",IF($O9519&lt;Assumptions!$B$20,"D","E"))))</f>
        <v>B</v>
      </c>
      <c r="S9519" s="75">
        <f t="shared" si="297"/>
        <v>1</v>
      </c>
    </row>
    <row r="9520" spans="1:19" ht="17.399999999999999" x14ac:dyDescent="0.3">
      <c r="A9520" s="39" t="s">
        <v>1399</v>
      </c>
      <c r="B9520" s="39" t="s">
        <v>85</v>
      </c>
      <c r="C9520" s="39" t="s">
        <v>22</v>
      </c>
      <c r="D9520" s="39" t="s">
        <v>45</v>
      </c>
      <c r="E9520" s="70" t="s">
        <v>46</v>
      </c>
      <c r="F9520" s="70" t="s">
        <v>36</v>
      </c>
      <c r="G9520" s="78">
        <v>45383</v>
      </c>
      <c r="H9520" s="78">
        <v>45931</v>
      </c>
      <c r="I9520" s="69">
        <v>4022676.04</v>
      </c>
      <c r="J9520" s="70">
        <v>999</v>
      </c>
      <c r="K9520" s="71">
        <v>0.19400000000000001</v>
      </c>
      <c r="L9520" s="70">
        <v>0</v>
      </c>
      <c r="M9520" s="71">
        <v>1.1259999999999999</v>
      </c>
      <c r="N9520" s="72"/>
      <c r="O9520" s="73">
        <f>MIN(1,MAX(0,(1/(1+EXP(-(Assumptions!$B$5 + Assumptions!$B$6*$N9520))))*Assumptions!$B$3))</f>
        <v>3.9165722796764356E-2</v>
      </c>
      <c r="P9520" s="73">
        <f>VLOOKUP($F9520,Assumptions!$A$23:$B$27,2,FALSE)*Assumptions!$B$4</f>
        <v>0.55000000000000004</v>
      </c>
      <c r="Q9520" s="74">
        <f t="shared" si="296"/>
        <v>86653.058076104178</v>
      </c>
      <c r="R9520" s="75" t="str">
        <f>IF($O9520&lt;Assumptions!$B$17,"A",IF($O9520&lt;Assumptions!$B$18,"B",IF($O9520&lt;Assumptions!$B$19,"C",IF($O9520&lt;Assumptions!$B$20,"D","E"))))</f>
        <v>B</v>
      </c>
      <c r="S9520" s="75">
        <f t="shared" si="297"/>
        <v>1</v>
      </c>
    </row>
    <row r="9521" spans="1:19" ht="17.399999999999999" x14ac:dyDescent="0.3">
      <c r="A9521" s="39" t="s">
        <v>1399</v>
      </c>
      <c r="B9521" s="39" t="s">
        <v>85</v>
      </c>
      <c r="C9521" s="39" t="s">
        <v>22</v>
      </c>
      <c r="D9521" s="39" t="s">
        <v>45</v>
      </c>
      <c r="E9521" s="70" t="s">
        <v>46</v>
      </c>
      <c r="F9521" s="70" t="s">
        <v>36</v>
      </c>
      <c r="G9521" s="78">
        <v>45383</v>
      </c>
      <c r="H9521" s="78">
        <v>45962</v>
      </c>
      <c r="I9521" s="69">
        <v>4022676.04</v>
      </c>
      <c r="J9521" s="70">
        <v>999</v>
      </c>
      <c r="K9521" s="71">
        <v>4.3999999999999997E-2</v>
      </c>
      <c r="L9521" s="70">
        <v>0</v>
      </c>
      <c r="M9521" s="71">
        <v>1.1259999999999999</v>
      </c>
      <c r="N9521" s="72"/>
      <c r="O9521" s="73">
        <f>MIN(1,MAX(0,(1/(1+EXP(-(Assumptions!$B$5 + Assumptions!$B$6*$N9521))))*Assumptions!$B$3))</f>
        <v>3.9165722796764356E-2</v>
      </c>
      <c r="P9521" s="73">
        <f>VLOOKUP($F9521,Assumptions!$A$23:$B$27,2,FALSE)*Assumptions!$B$4</f>
        <v>0.55000000000000004</v>
      </c>
      <c r="Q9521" s="74">
        <f t="shared" si="296"/>
        <v>86653.058076104178</v>
      </c>
      <c r="R9521" s="75" t="str">
        <f>IF($O9521&lt;Assumptions!$B$17,"A",IF($O9521&lt;Assumptions!$B$18,"B",IF($O9521&lt;Assumptions!$B$19,"C",IF($O9521&lt;Assumptions!$B$20,"D","E"))))</f>
        <v>B</v>
      </c>
      <c r="S9521" s="75">
        <f t="shared" si="297"/>
        <v>1</v>
      </c>
    </row>
    <row r="9522" spans="1:19" ht="17.399999999999999" x14ac:dyDescent="0.3">
      <c r="A9522" s="39" t="s">
        <v>1399</v>
      </c>
      <c r="B9522" s="39" t="s">
        <v>85</v>
      </c>
      <c r="C9522" s="39" t="s">
        <v>22</v>
      </c>
      <c r="D9522" s="39" t="s">
        <v>45</v>
      </c>
      <c r="E9522" s="70" t="s">
        <v>46</v>
      </c>
      <c r="F9522" s="70" t="s">
        <v>36</v>
      </c>
      <c r="G9522" s="78">
        <v>45383</v>
      </c>
      <c r="H9522" s="78">
        <v>45992</v>
      </c>
      <c r="I9522" s="69">
        <v>4022676.04</v>
      </c>
      <c r="J9522" s="70">
        <v>999</v>
      </c>
      <c r="K9522" s="71">
        <v>0.08</v>
      </c>
      <c r="L9522" s="70">
        <v>0</v>
      </c>
      <c r="M9522" s="71">
        <v>1.1259999999999999</v>
      </c>
      <c r="N9522" s="72"/>
      <c r="O9522" s="73">
        <f>MIN(1,MAX(0,(1/(1+EXP(-(Assumptions!$B$5 + Assumptions!$B$6*$N9522))))*Assumptions!$B$3))</f>
        <v>3.9165722796764356E-2</v>
      </c>
      <c r="P9522" s="73">
        <f>VLOOKUP($F9522,Assumptions!$A$23:$B$27,2,FALSE)*Assumptions!$B$4</f>
        <v>0.55000000000000004</v>
      </c>
      <c r="Q9522" s="74">
        <f t="shared" si="296"/>
        <v>86653.058076104178</v>
      </c>
      <c r="R9522" s="75" t="str">
        <f>IF($O9522&lt;Assumptions!$B$17,"A",IF($O9522&lt;Assumptions!$B$18,"B",IF($O9522&lt;Assumptions!$B$19,"C",IF($O9522&lt;Assumptions!$B$20,"D","E"))))</f>
        <v>B</v>
      </c>
      <c r="S9522" s="75">
        <f t="shared" si="297"/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8"/>
  <sheetViews>
    <sheetView showGridLines="0" topLeftCell="B1" zoomScale="85" zoomScaleNormal="85" workbookViewId="0">
      <pane ySplit="2" topLeftCell="A3" activePane="bottomLeft" state="frozen"/>
      <selection activeCell="D31" sqref="D31"/>
      <selection pane="bottomLeft" activeCell="E3" sqref="E3"/>
    </sheetView>
  </sheetViews>
  <sheetFormatPr defaultRowHeight="17.399999999999999" x14ac:dyDescent="0.45"/>
  <cols>
    <col min="1" max="1" width="15.109375" style="12" customWidth="1"/>
    <col min="2" max="2" width="39" style="2" customWidth="1"/>
    <col min="3" max="3" width="18.44140625" style="2" customWidth="1"/>
    <col min="4" max="4" width="16" style="2" customWidth="1"/>
    <col min="5" max="5" width="18" style="2" customWidth="1"/>
    <col min="6" max="7" width="12" style="2" customWidth="1"/>
    <col min="8" max="8" width="19.5546875" style="2" bestFit="1" customWidth="1"/>
    <col min="9" max="16384" width="8.88671875" style="2"/>
  </cols>
  <sheetData>
    <row r="1" spans="1:8" ht="28.2" x14ac:dyDescent="0.7">
      <c r="A1" s="95" t="s">
        <v>1419</v>
      </c>
      <c r="B1" s="95"/>
      <c r="C1" s="95"/>
      <c r="D1" s="95"/>
      <c r="E1" s="95"/>
      <c r="F1" s="95"/>
      <c r="G1" s="95"/>
      <c r="H1" s="95"/>
    </row>
    <row r="2" spans="1:8" x14ac:dyDescent="0.45">
      <c r="B2" s="80" t="s">
        <v>122</v>
      </c>
      <c r="C2" s="81" t="s">
        <v>1420</v>
      </c>
      <c r="D2" s="81" t="s">
        <v>1421</v>
      </c>
      <c r="E2" s="81" t="s">
        <v>1422</v>
      </c>
      <c r="F2" s="81" t="s">
        <v>1423</v>
      </c>
      <c r="G2" s="81" t="s">
        <v>1424</v>
      </c>
      <c r="H2" s="82" t="s">
        <v>1425</v>
      </c>
    </row>
    <row r="3" spans="1:8" x14ac:dyDescent="0.45">
      <c r="A3" s="78">
        <v>45658</v>
      </c>
      <c r="B3" s="62" t="s">
        <v>21</v>
      </c>
      <c r="C3" s="83">
        <f>SUMIFS(Model!$I:$I,Model!$H:$H,$A3,Model!$B:$B,$B3)</f>
        <v>311374769.51999998</v>
      </c>
      <c r="D3" s="83">
        <f>SUMIFS(Model!$I:$I,Model!$H:$H,$A3,Model!$B:$B,$B3,Model!$J:$J,"&gt;=180")</f>
        <v>0</v>
      </c>
      <c r="E3" s="83">
        <f>SUMIFS(Model!$I:$I,Model!$H:$H,$A3,Model!$B:$B,$B3,Model!$J:$J,"&gt;=90")</f>
        <v>0</v>
      </c>
      <c r="F3" s="84">
        <f t="shared" ref="F3:F66" si="0">IFERROR($D3/$C3,0)</f>
        <v>0</v>
      </c>
      <c r="G3" s="84">
        <f t="shared" ref="G3:G66" si="1">IFERROR($E3/$C3,0)</f>
        <v>0</v>
      </c>
      <c r="H3" s="85">
        <f>SUMIFS(Model!$Q:$Q,Model!$H:$H,$A3,Model!$B:$B,$B3)</f>
        <v>6577493.3939180551</v>
      </c>
    </row>
    <row r="4" spans="1:8" x14ac:dyDescent="0.45">
      <c r="A4" s="78">
        <v>45658</v>
      </c>
      <c r="B4" s="62" t="s">
        <v>25</v>
      </c>
      <c r="C4" s="83">
        <f>SUMIFS(Model!$I:$I,Model!$H:$H,$A4,Model!$B:$B,$B4)</f>
        <v>37154298.75</v>
      </c>
      <c r="D4" s="83">
        <f>SUMIFS(Model!$I:$I,Model!$H:$H,$A4,Model!$B:$B,$B4,Model!$J:$J,"&gt;=180")</f>
        <v>0</v>
      </c>
      <c r="E4" s="83">
        <f>SUMIFS(Model!$I:$I,Model!$H:$H,$A4,Model!$B:$B,$B4,Model!$J:$J,"&gt;=90")</f>
        <v>18638902.559999999</v>
      </c>
      <c r="F4" s="84">
        <f t="shared" si="0"/>
        <v>0</v>
      </c>
      <c r="G4" s="84">
        <f t="shared" si="1"/>
        <v>0.50166207375936545</v>
      </c>
      <c r="H4" s="85">
        <f>SUMIFS(Model!$Q:$Q,Model!$H:$H,$A4,Model!$B:$B,$B4)</f>
        <v>798354.41280738264</v>
      </c>
    </row>
    <row r="5" spans="1:8" x14ac:dyDescent="0.45">
      <c r="A5" s="78">
        <v>45658</v>
      </c>
      <c r="B5" s="62" t="s">
        <v>29</v>
      </c>
      <c r="C5" s="83">
        <f>SUMIFS(Model!$I:$I,Model!$H:$H,$A5,Model!$B:$B,$B5)</f>
        <v>121352026.64999999</v>
      </c>
      <c r="D5" s="83">
        <f>SUMIFS(Model!$I:$I,Model!$H:$H,$A5,Model!$B:$B,$B5,Model!$J:$J,"&gt;=180")</f>
        <v>0</v>
      </c>
      <c r="E5" s="83">
        <f>SUMIFS(Model!$I:$I,Model!$H:$H,$A5,Model!$B:$B,$B5,Model!$J:$J,"&gt;=90")</f>
        <v>0</v>
      </c>
      <c r="F5" s="84">
        <f t="shared" si="0"/>
        <v>0</v>
      </c>
      <c r="G5" s="84">
        <f t="shared" si="1"/>
        <v>0</v>
      </c>
      <c r="H5" s="85">
        <f>SUMIFS(Model!$Q:$Q,Model!$H:$H,$A5,Model!$B:$B,$B5)</f>
        <v>2245214.3014204726</v>
      </c>
    </row>
    <row r="6" spans="1:8" x14ac:dyDescent="0.45">
      <c r="A6" s="78">
        <v>45658</v>
      </c>
      <c r="B6" s="62" t="s">
        <v>33</v>
      </c>
      <c r="C6" s="83">
        <f>SUMIFS(Model!$I:$I,Model!$H:$H,$A6,Model!$B:$B,$B6)</f>
        <v>309907385.52999997</v>
      </c>
      <c r="D6" s="83">
        <f>SUMIFS(Model!$I:$I,Model!$H:$H,$A6,Model!$B:$B,$B6,Model!$J:$J,"&gt;=180")</f>
        <v>0</v>
      </c>
      <c r="E6" s="83">
        <f>SUMIFS(Model!$I:$I,Model!$H:$H,$A6,Model!$B:$B,$B6,Model!$J:$J,"&gt;=90")</f>
        <v>0</v>
      </c>
      <c r="F6" s="84">
        <f t="shared" si="0"/>
        <v>0</v>
      </c>
      <c r="G6" s="84">
        <f t="shared" si="1"/>
        <v>0</v>
      </c>
      <c r="H6" s="85">
        <f>SUMIFS(Model!$Q:$Q,Model!$H:$H,$A6,Model!$B:$B,$B6)</f>
        <v>5111240.9806245835</v>
      </c>
    </row>
    <row r="7" spans="1:8" x14ac:dyDescent="0.45">
      <c r="A7" s="78">
        <v>45658</v>
      </c>
      <c r="B7" s="62" t="s">
        <v>37</v>
      </c>
      <c r="C7" s="83">
        <f>SUMIFS(Model!$I:$I,Model!$H:$H,$A7,Model!$B:$B,$B7)</f>
        <v>112355360.17</v>
      </c>
      <c r="D7" s="83">
        <f>SUMIFS(Model!$I:$I,Model!$H:$H,$A7,Model!$B:$B,$B7,Model!$J:$J,"&gt;=180")</f>
        <v>22200741.440000001</v>
      </c>
      <c r="E7" s="83">
        <f>SUMIFS(Model!$I:$I,Model!$H:$H,$A7,Model!$B:$B,$B7,Model!$J:$J,"&gt;=90")</f>
        <v>22200741.440000001</v>
      </c>
      <c r="F7" s="84">
        <f t="shared" si="0"/>
        <v>0.19759396798167017</v>
      </c>
      <c r="G7" s="84">
        <f t="shared" si="1"/>
        <v>0.19759396798167017</v>
      </c>
      <c r="H7" s="85">
        <f>SUMIFS(Model!$Q:$Q,Model!$H:$H,$A7,Model!$B:$B,$B7)</f>
        <v>2170418.1280190521</v>
      </c>
    </row>
    <row r="8" spans="1:8" x14ac:dyDescent="0.45">
      <c r="A8" s="78">
        <v>45658</v>
      </c>
      <c r="B8" s="62" t="s">
        <v>41</v>
      </c>
      <c r="C8" s="83">
        <f>SUMIFS(Model!$I:$I,Model!$H:$H,$A8,Model!$B:$B,$B8)</f>
        <v>240608647.66</v>
      </c>
      <c r="D8" s="83">
        <f>SUMIFS(Model!$I:$I,Model!$H:$H,$A8,Model!$B:$B,$B8,Model!$J:$J,"&gt;=180")</f>
        <v>0</v>
      </c>
      <c r="E8" s="83">
        <f>SUMIFS(Model!$I:$I,Model!$H:$H,$A8,Model!$B:$B,$B8,Model!$J:$J,"&gt;=90")</f>
        <v>0</v>
      </c>
      <c r="F8" s="84">
        <f t="shared" si="0"/>
        <v>0</v>
      </c>
      <c r="G8" s="84">
        <f t="shared" si="1"/>
        <v>0</v>
      </c>
      <c r="H8" s="85">
        <f>SUMIFS(Model!$Q:$Q,Model!$H:$H,$A8,Model!$B:$B,$B8)</f>
        <v>4654826.6970797703</v>
      </c>
    </row>
    <row r="9" spans="1:8" x14ac:dyDescent="0.45">
      <c r="A9" s="78">
        <v>45658</v>
      </c>
      <c r="B9" s="62" t="s">
        <v>44</v>
      </c>
      <c r="C9" s="83">
        <f>SUMIFS(Model!$I:$I,Model!$H:$H,$A9,Model!$B:$B,$B9)</f>
        <v>226725469.06</v>
      </c>
      <c r="D9" s="83">
        <f>SUMIFS(Model!$I:$I,Model!$H:$H,$A9,Model!$B:$B,$B9,Model!$J:$J,"&gt;=180")</f>
        <v>0</v>
      </c>
      <c r="E9" s="83">
        <f>SUMIFS(Model!$I:$I,Model!$H:$H,$A9,Model!$B:$B,$B9,Model!$J:$J,"&gt;=90")</f>
        <v>0</v>
      </c>
      <c r="F9" s="84">
        <f t="shared" si="0"/>
        <v>0</v>
      </c>
      <c r="G9" s="84">
        <f t="shared" si="1"/>
        <v>0</v>
      </c>
      <c r="H9" s="85">
        <f>SUMIFS(Model!$Q:$Q,Model!$H:$H,$A9,Model!$B:$B,$B9)</f>
        <v>3905855.8541248874</v>
      </c>
    </row>
    <row r="10" spans="1:8" x14ac:dyDescent="0.45">
      <c r="A10" s="78">
        <v>45658</v>
      </c>
      <c r="B10" s="62" t="s">
        <v>47</v>
      </c>
      <c r="C10" s="83">
        <f>SUMIFS(Model!$I:$I,Model!$H:$H,$A10,Model!$B:$B,$B10)</f>
        <v>180871284.65999997</v>
      </c>
      <c r="D10" s="83">
        <f>SUMIFS(Model!$I:$I,Model!$H:$H,$A10,Model!$B:$B,$B10,Model!$J:$J,"&gt;=180")</f>
        <v>15896244.02</v>
      </c>
      <c r="E10" s="83">
        <f>SUMIFS(Model!$I:$I,Model!$H:$H,$A10,Model!$B:$B,$B10,Model!$J:$J,"&gt;=90")</f>
        <v>15896244.02</v>
      </c>
      <c r="F10" s="84">
        <f t="shared" si="0"/>
        <v>8.7887052109358321E-2</v>
      </c>
      <c r="G10" s="84">
        <f t="shared" si="1"/>
        <v>8.7887052109358321E-2</v>
      </c>
      <c r="H10" s="85">
        <f>SUMIFS(Model!$Q:$Q,Model!$H:$H,$A10,Model!$B:$B,$B10)</f>
        <v>3729433.7575592287</v>
      </c>
    </row>
    <row r="11" spans="1:8" x14ac:dyDescent="0.45">
      <c r="A11" s="78">
        <v>45658</v>
      </c>
      <c r="B11" s="62" t="s">
        <v>50</v>
      </c>
      <c r="C11" s="83">
        <f>SUMIFS(Model!$I:$I,Model!$H:$H,$A11,Model!$B:$B,$B11)</f>
        <v>425254526.16999996</v>
      </c>
      <c r="D11" s="83">
        <f>SUMIFS(Model!$I:$I,Model!$H:$H,$A11,Model!$B:$B,$B11,Model!$J:$J,"&gt;=180")</f>
        <v>0</v>
      </c>
      <c r="E11" s="83">
        <f>SUMIFS(Model!$I:$I,Model!$H:$H,$A11,Model!$B:$B,$B11,Model!$J:$J,"&gt;=90")</f>
        <v>0</v>
      </c>
      <c r="F11" s="84">
        <f t="shared" si="0"/>
        <v>0</v>
      </c>
      <c r="G11" s="84">
        <f t="shared" si="1"/>
        <v>0</v>
      </c>
      <c r="H11" s="85">
        <f>SUMIFS(Model!$Q:$Q,Model!$H:$H,$A11,Model!$B:$B,$B11)</f>
        <v>7451861.1463168152</v>
      </c>
    </row>
    <row r="12" spans="1:8" x14ac:dyDescent="0.45">
      <c r="A12" s="78">
        <v>45658</v>
      </c>
      <c r="B12" s="62" t="s">
        <v>51</v>
      </c>
      <c r="C12" s="83">
        <f>SUMIFS(Model!$I:$I,Model!$H:$H,$A12,Model!$B:$B,$B12)</f>
        <v>505204497.18000001</v>
      </c>
      <c r="D12" s="83">
        <f>SUMIFS(Model!$I:$I,Model!$H:$H,$A12,Model!$B:$B,$B12,Model!$J:$J,"&gt;=180")</f>
        <v>7100216.9100000001</v>
      </c>
      <c r="E12" s="83">
        <f>SUMIFS(Model!$I:$I,Model!$H:$H,$A12,Model!$B:$B,$B12,Model!$J:$J,"&gt;=90")</f>
        <v>7100216.9100000001</v>
      </c>
      <c r="F12" s="84">
        <f t="shared" si="0"/>
        <v>1.4054144311130813E-2</v>
      </c>
      <c r="G12" s="84">
        <f t="shared" si="1"/>
        <v>1.4054144311130813E-2</v>
      </c>
      <c r="H12" s="85">
        <f>SUMIFS(Model!$Q:$Q,Model!$H:$H,$A12,Model!$B:$B,$B12)</f>
        <v>9964798.6121173669</v>
      </c>
    </row>
    <row r="13" spans="1:8" x14ac:dyDescent="0.45">
      <c r="A13" s="78">
        <v>45658</v>
      </c>
      <c r="B13" s="62" t="s">
        <v>52</v>
      </c>
      <c r="C13" s="83">
        <f>SUMIFS(Model!$I:$I,Model!$H:$H,$A13,Model!$B:$B,$B13)</f>
        <v>392327282.14999998</v>
      </c>
      <c r="D13" s="83">
        <f>SUMIFS(Model!$I:$I,Model!$H:$H,$A13,Model!$B:$B,$B13,Model!$J:$J,"&gt;=180")</f>
        <v>0</v>
      </c>
      <c r="E13" s="83">
        <f>SUMIFS(Model!$I:$I,Model!$H:$H,$A13,Model!$B:$B,$B13,Model!$J:$J,"&gt;=90")</f>
        <v>0</v>
      </c>
      <c r="F13" s="84">
        <f t="shared" si="0"/>
        <v>0</v>
      </c>
      <c r="G13" s="84">
        <f t="shared" si="1"/>
        <v>0</v>
      </c>
      <c r="H13" s="85">
        <f>SUMIFS(Model!$Q:$Q,Model!$H:$H,$A13,Model!$B:$B,$B13)</f>
        <v>6088959.2970539611</v>
      </c>
    </row>
    <row r="14" spans="1:8" x14ac:dyDescent="0.45">
      <c r="A14" s="78">
        <v>45658</v>
      </c>
      <c r="B14" s="62" t="s">
        <v>53</v>
      </c>
      <c r="C14" s="83">
        <f>SUMIFS(Model!$I:$I,Model!$H:$H,$A14,Model!$B:$B,$B14)</f>
        <v>128255942.37999998</v>
      </c>
      <c r="D14" s="83">
        <f>SUMIFS(Model!$I:$I,Model!$H:$H,$A14,Model!$B:$B,$B14,Model!$J:$J,"&gt;=180")</f>
        <v>0</v>
      </c>
      <c r="E14" s="83">
        <f>SUMIFS(Model!$I:$I,Model!$H:$H,$A14,Model!$B:$B,$B14,Model!$J:$J,"&gt;=90")</f>
        <v>12469007.120000001</v>
      </c>
      <c r="F14" s="84">
        <f t="shared" si="0"/>
        <v>0</v>
      </c>
      <c r="G14" s="84">
        <f t="shared" si="1"/>
        <v>9.7219722444177356E-2</v>
      </c>
      <c r="H14" s="85">
        <f>SUMIFS(Model!$Q:$Q,Model!$H:$H,$A14,Model!$B:$B,$B14)</f>
        <v>2918974.068360751</v>
      </c>
    </row>
    <row r="15" spans="1:8" x14ac:dyDescent="0.45">
      <c r="A15" s="78">
        <v>45658</v>
      </c>
      <c r="B15" s="62" t="s">
        <v>54</v>
      </c>
      <c r="C15" s="83">
        <f>SUMIFS(Model!$I:$I,Model!$H:$H,$A15,Model!$B:$B,$B15)</f>
        <v>91072342.049999997</v>
      </c>
      <c r="D15" s="83">
        <f>SUMIFS(Model!$I:$I,Model!$H:$H,$A15,Model!$B:$B,$B15,Model!$J:$J,"&gt;=180")</f>
        <v>0</v>
      </c>
      <c r="E15" s="83">
        <f>SUMIFS(Model!$I:$I,Model!$H:$H,$A15,Model!$B:$B,$B15,Model!$J:$J,"&gt;=90")</f>
        <v>0</v>
      </c>
      <c r="F15" s="84">
        <f t="shared" si="0"/>
        <v>0</v>
      </c>
      <c r="G15" s="84">
        <f t="shared" si="1"/>
        <v>0</v>
      </c>
      <c r="H15" s="85">
        <f>SUMIFS(Model!$Q:$Q,Model!$H:$H,$A15,Model!$B:$B,$B15)</f>
        <v>1418639.9371653651</v>
      </c>
    </row>
    <row r="16" spans="1:8" x14ac:dyDescent="0.45">
      <c r="A16" s="78">
        <v>45658</v>
      </c>
      <c r="B16" s="62" t="s">
        <v>55</v>
      </c>
      <c r="C16" s="83">
        <f>SUMIFS(Model!$I:$I,Model!$H:$H,$A16,Model!$B:$B,$B16)</f>
        <v>216122928.01000002</v>
      </c>
      <c r="D16" s="83">
        <f>SUMIFS(Model!$I:$I,Model!$H:$H,$A16,Model!$B:$B,$B16,Model!$J:$J,"&gt;=180")</f>
        <v>0</v>
      </c>
      <c r="E16" s="83">
        <f>SUMIFS(Model!$I:$I,Model!$H:$H,$A16,Model!$B:$B,$B16,Model!$J:$J,"&gt;=90")</f>
        <v>6311324.6699999999</v>
      </c>
      <c r="F16" s="84">
        <f t="shared" si="0"/>
        <v>0</v>
      </c>
      <c r="G16" s="84">
        <f t="shared" si="1"/>
        <v>2.9202476239392677E-2</v>
      </c>
      <c r="H16" s="85">
        <f>SUMIFS(Model!$Q:$Q,Model!$H:$H,$A16,Model!$B:$B,$B16)</f>
        <v>3955166.584310276</v>
      </c>
    </row>
    <row r="17" spans="1:8" x14ac:dyDescent="0.45">
      <c r="A17" s="78">
        <v>45658</v>
      </c>
      <c r="B17" s="62" t="s">
        <v>56</v>
      </c>
      <c r="C17" s="83">
        <f>SUMIFS(Model!$I:$I,Model!$H:$H,$A17,Model!$B:$B,$B17)</f>
        <v>224244959.41999996</v>
      </c>
      <c r="D17" s="83">
        <f>SUMIFS(Model!$I:$I,Model!$H:$H,$A17,Model!$B:$B,$B17,Model!$J:$J,"&gt;=180")</f>
        <v>0</v>
      </c>
      <c r="E17" s="83">
        <f>SUMIFS(Model!$I:$I,Model!$H:$H,$A17,Model!$B:$B,$B17,Model!$J:$J,"&gt;=90")</f>
        <v>0</v>
      </c>
      <c r="F17" s="84">
        <f t="shared" si="0"/>
        <v>0</v>
      </c>
      <c r="G17" s="84">
        <f t="shared" si="1"/>
        <v>0</v>
      </c>
      <c r="H17" s="85">
        <f>SUMIFS(Model!$Q:$Q,Model!$H:$H,$A17,Model!$B:$B,$B17)</f>
        <v>4254850.1384833092</v>
      </c>
    </row>
    <row r="18" spans="1:8" x14ac:dyDescent="0.45">
      <c r="A18" s="78">
        <v>45658</v>
      </c>
      <c r="B18" s="62" t="s">
        <v>57</v>
      </c>
      <c r="C18" s="83">
        <f>SUMIFS(Model!$I:$I,Model!$H:$H,$A18,Model!$B:$B,$B18)</f>
        <v>354710376.2100001</v>
      </c>
      <c r="D18" s="83">
        <f>SUMIFS(Model!$I:$I,Model!$H:$H,$A18,Model!$B:$B,$B18,Model!$J:$J,"&gt;=180")</f>
        <v>1446629.33</v>
      </c>
      <c r="E18" s="83">
        <f>SUMIFS(Model!$I:$I,Model!$H:$H,$A18,Model!$B:$B,$B18,Model!$J:$J,"&gt;=90")</f>
        <v>1446629.33</v>
      </c>
      <c r="F18" s="84">
        <f t="shared" si="0"/>
        <v>4.0783394764396415E-3</v>
      </c>
      <c r="G18" s="84">
        <f t="shared" si="1"/>
        <v>4.0783394764396415E-3</v>
      </c>
      <c r="H18" s="85">
        <f>SUMIFS(Model!$Q:$Q,Model!$H:$H,$A18,Model!$B:$B,$B18)</f>
        <v>5255599.3966940288</v>
      </c>
    </row>
    <row r="19" spans="1:8" x14ac:dyDescent="0.45">
      <c r="A19" s="78">
        <v>45658</v>
      </c>
      <c r="B19" s="62" t="s">
        <v>58</v>
      </c>
      <c r="C19" s="83">
        <f>SUMIFS(Model!$I:$I,Model!$H:$H,$A19,Model!$B:$B,$B19)</f>
        <v>126425428.61999999</v>
      </c>
      <c r="D19" s="83">
        <f>SUMIFS(Model!$I:$I,Model!$H:$H,$A19,Model!$B:$B,$B19,Model!$J:$J,"&gt;=180")</f>
        <v>0</v>
      </c>
      <c r="E19" s="83">
        <f>SUMIFS(Model!$I:$I,Model!$H:$H,$A19,Model!$B:$B,$B19,Model!$J:$J,"&gt;=90")</f>
        <v>0</v>
      </c>
      <c r="F19" s="84">
        <f t="shared" si="0"/>
        <v>0</v>
      </c>
      <c r="G19" s="84">
        <f t="shared" si="1"/>
        <v>0</v>
      </c>
      <c r="H19" s="85">
        <f>SUMIFS(Model!$Q:$Q,Model!$H:$H,$A19,Model!$B:$B,$B19)</f>
        <v>2554677.0728145335</v>
      </c>
    </row>
    <row r="20" spans="1:8" x14ac:dyDescent="0.45">
      <c r="A20" s="78">
        <v>45658</v>
      </c>
      <c r="B20" s="62" t="s">
        <v>59</v>
      </c>
      <c r="C20" s="83">
        <f>SUMIFS(Model!$I:$I,Model!$H:$H,$A20,Model!$B:$B,$B20)</f>
        <v>124142776.60000001</v>
      </c>
      <c r="D20" s="83">
        <f>SUMIFS(Model!$I:$I,Model!$H:$H,$A20,Model!$B:$B,$B20,Model!$J:$J,"&gt;=180")</f>
        <v>3953988.84</v>
      </c>
      <c r="E20" s="83">
        <f>SUMIFS(Model!$I:$I,Model!$H:$H,$A20,Model!$B:$B,$B20,Model!$J:$J,"&gt;=90")</f>
        <v>5205737.5999999996</v>
      </c>
      <c r="F20" s="84">
        <f t="shared" si="0"/>
        <v>3.185033352959498E-2</v>
      </c>
      <c r="G20" s="84">
        <f t="shared" si="1"/>
        <v>4.1933471624961215E-2</v>
      </c>
      <c r="H20" s="85">
        <f>SUMIFS(Model!$Q:$Q,Model!$H:$H,$A20,Model!$B:$B,$B20)</f>
        <v>2049914.4833842432</v>
      </c>
    </row>
    <row r="21" spans="1:8" x14ac:dyDescent="0.45">
      <c r="A21" s="78">
        <v>45658</v>
      </c>
      <c r="B21" s="62" t="s">
        <v>60</v>
      </c>
      <c r="C21" s="83">
        <f>SUMIFS(Model!$I:$I,Model!$H:$H,$A21,Model!$B:$B,$B21)</f>
        <v>58863849.340000004</v>
      </c>
      <c r="D21" s="83">
        <f>SUMIFS(Model!$I:$I,Model!$H:$H,$A21,Model!$B:$B,$B21,Model!$J:$J,"&gt;=180")</f>
        <v>839524.35</v>
      </c>
      <c r="E21" s="83">
        <f>SUMIFS(Model!$I:$I,Model!$H:$H,$A21,Model!$B:$B,$B21,Model!$J:$J,"&gt;=90")</f>
        <v>839524.35</v>
      </c>
      <c r="F21" s="84">
        <f t="shared" si="0"/>
        <v>1.4262138127441733E-2</v>
      </c>
      <c r="G21" s="84">
        <f t="shared" si="1"/>
        <v>1.4262138127441733E-2</v>
      </c>
      <c r="H21" s="85">
        <f>SUMIFS(Model!$Q:$Q,Model!$H:$H,$A21,Model!$B:$B,$B21)</f>
        <v>1051046.7798854578</v>
      </c>
    </row>
    <row r="22" spans="1:8" x14ac:dyDescent="0.45">
      <c r="A22" s="78">
        <v>45658</v>
      </c>
      <c r="B22" s="62" t="s">
        <v>61</v>
      </c>
      <c r="C22" s="83">
        <f>SUMIFS(Model!$I:$I,Model!$H:$H,$A22,Model!$B:$B,$B22)</f>
        <v>185596606.59999999</v>
      </c>
      <c r="D22" s="83">
        <f>SUMIFS(Model!$I:$I,Model!$H:$H,$A22,Model!$B:$B,$B22,Model!$J:$J,"&gt;=180")</f>
        <v>31458753.969999999</v>
      </c>
      <c r="E22" s="83">
        <f>SUMIFS(Model!$I:$I,Model!$H:$H,$A22,Model!$B:$B,$B22,Model!$J:$J,"&gt;=90")</f>
        <v>32752451.259999998</v>
      </c>
      <c r="F22" s="84">
        <f t="shared" si="0"/>
        <v>0.16950069587102032</v>
      </c>
      <c r="G22" s="84">
        <f t="shared" si="1"/>
        <v>0.1764711750931334</v>
      </c>
      <c r="H22" s="85">
        <f>SUMIFS(Model!$Q:$Q,Model!$H:$H,$A22,Model!$B:$B,$B22)</f>
        <v>3736418.9896973344</v>
      </c>
    </row>
    <row r="23" spans="1:8" x14ac:dyDescent="0.45">
      <c r="A23" s="78">
        <v>45658</v>
      </c>
      <c r="B23" s="62" t="s">
        <v>62</v>
      </c>
      <c r="C23" s="83">
        <f>SUMIFS(Model!$I:$I,Model!$H:$H,$A23,Model!$B:$B,$B23)</f>
        <v>315845987.88000005</v>
      </c>
      <c r="D23" s="83">
        <f>SUMIFS(Model!$I:$I,Model!$H:$H,$A23,Model!$B:$B,$B23,Model!$J:$J,"&gt;=180")</f>
        <v>12012494.67</v>
      </c>
      <c r="E23" s="83">
        <f>SUMIFS(Model!$I:$I,Model!$H:$H,$A23,Model!$B:$B,$B23,Model!$J:$J,"&gt;=90")</f>
        <v>126805474.78</v>
      </c>
      <c r="F23" s="84">
        <f t="shared" si="0"/>
        <v>3.8032760050648255E-2</v>
      </c>
      <c r="G23" s="84">
        <f t="shared" si="1"/>
        <v>0.401478820836494</v>
      </c>
      <c r="H23" s="85">
        <f>SUMIFS(Model!$Q:$Q,Model!$H:$H,$A23,Model!$B:$B,$B23)</f>
        <v>5842779.3538804632</v>
      </c>
    </row>
    <row r="24" spans="1:8" x14ac:dyDescent="0.45">
      <c r="A24" s="78">
        <v>45658</v>
      </c>
      <c r="B24" s="62" t="s">
        <v>63</v>
      </c>
      <c r="C24" s="83">
        <f>SUMIFS(Model!$I:$I,Model!$H:$H,$A24,Model!$B:$B,$B24)</f>
        <v>103396358.74000001</v>
      </c>
      <c r="D24" s="83">
        <f>SUMIFS(Model!$I:$I,Model!$H:$H,$A24,Model!$B:$B,$B24,Model!$J:$J,"&gt;=180")</f>
        <v>0</v>
      </c>
      <c r="E24" s="83">
        <f>SUMIFS(Model!$I:$I,Model!$H:$H,$A24,Model!$B:$B,$B24,Model!$J:$J,"&gt;=90")</f>
        <v>0</v>
      </c>
      <c r="F24" s="84">
        <f t="shared" si="0"/>
        <v>0</v>
      </c>
      <c r="G24" s="84">
        <f t="shared" si="1"/>
        <v>0</v>
      </c>
      <c r="H24" s="85">
        <f>SUMIFS(Model!$Q:$Q,Model!$H:$H,$A24,Model!$B:$B,$B24)</f>
        <v>1953735.7107541019</v>
      </c>
    </row>
    <row r="25" spans="1:8" x14ac:dyDescent="0.45">
      <c r="A25" s="78">
        <v>45658</v>
      </c>
      <c r="B25" s="62" t="s">
        <v>64</v>
      </c>
      <c r="C25" s="83">
        <f>SUMIFS(Model!$I:$I,Model!$H:$H,$A25,Model!$B:$B,$B25)</f>
        <v>163196386.29999998</v>
      </c>
      <c r="D25" s="83">
        <f>SUMIFS(Model!$I:$I,Model!$H:$H,$A25,Model!$B:$B,$B25,Model!$J:$J,"&gt;=180")</f>
        <v>0</v>
      </c>
      <c r="E25" s="83">
        <f>SUMIFS(Model!$I:$I,Model!$H:$H,$A25,Model!$B:$B,$B25,Model!$J:$J,"&gt;=90")</f>
        <v>0</v>
      </c>
      <c r="F25" s="84">
        <f t="shared" si="0"/>
        <v>0</v>
      </c>
      <c r="G25" s="84">
        <f t="shared" si="1"/>
        <v>0</v>
      </c>
      <c r="H25" s="85">
        <f>SUMIFS(Model!$Q:$Q,Model!$H:$H,$A25,Model!$B:$B,$B25)</f>
        <v>2162112.7339252071</v>
      </c>
    </row>
    <row r="26" spans="1:8" x14ac:dyDescent="0.45">
      <c r="A26" s="78">
        <v>45658</v>
      </c>
      <c r="B26" s="62" t="s">
        <v>65</v>
      </c>
      <c r="C26" s="83">
        <f>SUMIFS(Model!$I:$I,Model!$H:$H,$A26,Model!$B:$B,$B26)</f>
        <v>157434707.24000001</v>
      </c>
      <c r="D26" s="83">
        <f>SUMIFS(Model!$I:$I,Model!$H:$H,$A26,Model!$B:$B,$B26,Model!$J:$J,"&gt;=180")</f>
        <v>0</v>
      </c>
      <c r="E26" s="83">
        <f>SUMIFS(Model!$I:$I,Model!$H:$H,$A26,Model!$B:$B,$B26,Model!$J:$J,"&gt;=90")</f>
        <v>806128.21</v>
      </c>
      <c r="F26" s="84">
        <f t="shared" si="0"/>
        <v>0</v>
      </c>
      <c r="G26" s="84">
        <f t="shared" si="1"/>
        <v>5.1203970467014279E-3</v>
      </c>
      <c r="H26" s="85">
        <f>SUMIFS(Model!$Q:$Q,Model!$H:$H,$A26,Model!$B:$B,$B26)</f>
        <v>2677091.1253925995</v>
      </c>
    </row>
    <row r="27" spans="1:8" x14ac:dyDescent="0.45">
      <c r="A27" s="78">
        <v>45658</v>
      </c>
      <c r="B27" s="62" t="s">
        <v>66</v>
      </c>
      <c r="C27" s="83">
        <f>SUMIFS(Model!$I:$I,Model!$H:$H,$A27,Model!$B:$B,$B27)</f>
        <v>169567742.48999998</v>
      </c>
      <c r="D27" s="83">
        <f>SUMIFS(Model!$I:$I,Model!$H:$H,$A27,Model!$B:$B,$B27,Model!$J:$J,"&gt;=180")</f>
        <v>0</v>
      </c>
      <c r="E27" s="83">
        <f>SUMIFS(Model!$I:$I,Model!$H:$H,$A27,Model!$B:$B,$B27,Model!$J:$J,"&gt;=90")</f>
        <v>12041549.84</v>
      </c>
      <c r="F27" s="84">
        <f t="shared" si="0"/>
        <v>0</v>
      </c>
      <c r="G27" s="84">
        <f t="shared" si="1"/>
        <v>7.1013210786303488E-2</v>
      </c>
      <c r="H27" s="85">
        <f>SUMIFS(Model!$Q:$Q,Model!$H:$H,$A27,Model!$B:$B,$B27)</f>
        <v>2972425.0749771846</v>
      </c>
    </row>
    <row r="28" spans="1:8" x14ac:dyDescent="0.45">
      <c r="A28" s="78">
        <v>45658</v>
      </c>
      <c r="B28" s="62" t="s">
        <v>67</v>
      </c>
      <c r="C28" s="83">
        <f>SUMIFS(Model!$I:$I,Model!$H:$H,$A28,Model!$B:$B,$B28)</f>
        <v>157309401.00999996</v>
      </c>
      <c r="D28" s="83">
        <f>SUMIFS(Model!$I:$I,Model!$H:$H,$A28,Model!$B:$B,$B28,Model!$J:$J,"&gt;=180")</f>
        <v>0</v>
      </c>
      <c r="E28" s="83">
        <f>SUMIFS(Model!$I:$I,Model!$H:$H,$A28,Model!$B:$B,$B28,Model!$J:$J,"&gt;=90")</f>
        <v>0</v>
      </c>
      <c r="F28" s="84">
        <f t="shared" si="0"/>
        <v>0</v>
      </c>
      <c r="G28" s="84">
        <f t="shared" si="1"/>
        <v>0</v>
      </c>
      <c r="H28" s="85">
        <f>SUMIFS(Model!$Q:$Q,Model!$H:$H,$A28,Model!$B:$B,$B28)</f>
        <v>1681191.8910746938</v>
      </c>
    </row>
    <row r="29" spans="1:8" x14ac:dyDescent="0.45">
      <c r="A29" s="78">
        <v>45658</v>
      </c>
      <c r="B29" s="62" t="s">
        <v>68</v>
      </c>
      <c r="C29" s="83">
        <f>SUMIFS(Model!$I:$I,Model!$H:$H,$A29,Model!$B:$B,$B29)</f>
        <v>183049320.60999998</v>
      </c>
      <c r="D29" s="83">
        <f>SUMIFS(Model!$I:$I,Model!$H:$H,$A29,Model!$B:$B,$B29,Model!$J:$J,"&gt;=180")</f>
        <v>0</v>
      </c>
      <c r="E29" s="83">
        <f>SUMIFS(Model!$I:$I,Model!$H:$H,$A29,Model!$B:$B,$B29,Model!$J:$J,"&gt;=90")</f>
        <v>0</v>
      </c>
      <c r="F29" s="84">
        <f t="shared" si="0"/>
        <v>0</v>
      </c>
      <c r="G29" s="84">
        <f t="shared" si="1"/>
        <v>0</v>
      </c>
      <c r="H29" s="85">
        <f>SUMIFS(Model!$Q:$Q,Model!$H:$H,$A29,Model!$B:$B,$B29)</f>
        <v>2865314.8991979891</v>
      </c>
    </row>
    <row r="30" spans="1:8" x14ac:dyDescent="0.45">
      <c r="A30" s="78">
        <v>45658</v>
      </c>
      <c r="B30" s="62" t="s">
        <v>69</v>
      </c>
      <c r="C30" s="83">
        <f>SUMIFS(Model!$I:$I,Model!$H:$H,$A30,Model!$B:$B,$B30)</f>
        <v>394061222.17999995</v>
      </c>
      <c r="D30" s="83">
        <f>SUMIFS(Model!$I:$I,Model!$H:$H,$A30,Model!$B:$B,$B30,Model!$J:$J,"&gt;=180")</f>
        <v>0</v>
      </c>
      <c r="E30" s="83">
        <f>SUMIFS(Model!$I:$I,Model!$H:$H,$A30,Model!$B:$B,$B30,Model!$J:$J,"&gt;=90")</f>
        <v>0</v>
      </c>
      <c r="F30" s="84">
        <f t="shared" si="0"/>
        <v>0</v>
      </c>
      <c r="G30" s="84">
        <f t="shared" si="1"/>
        <v>0</v>
      </c>
      <c r="H30" s="85">
        <f>SUMIFS(Model!$Q:$Q,Model!$H:$H,$A30,Model!$B:$B,$B30)</f>
        <v>7891701.7003395976</v>
      </c>
    </row>
    <row r="31" spans="1:8" x14ac:dyDescent="0.45">
      <c r="A31" s="78">
        <v>45658</v>
      </c>
      <c r="B31" s="62" t="s">
        <v>70</v>
      </c>
      <c r="C31" s="83">
        <f>SUMIFS(Model!$I:$I,Model!$H:$H,$A31,Model!$B:$B,$B31)</f>
        <v>138784327.09999999</v>
      </c>
      <c r="D31" s="83">
        <f>SUMIFS(Model!$I:$I,Model!$H:$H,$A31,Model!$B:$B,$B31,Model!$J:$J,"&gt;=180")</f>
        <v>0</v>
      </c>
      <c r="E31" s="83">
        <f>SUMIFS(Model!$I:$I,Model!$H:$H,$A31,Model!$B:$B,$B31,Model!$J:$J,"&gt;=90")</f>
        <v>4017073.21</v>
      </c>
      <c r="F31" s="84">
        <f t="shared" si="0"/>
        <v>0</v>
      </c>
      <c r="G31" s="84">
        <f t="shared" si="1"/>
        <v>2.8944717994745389E-2</v>
      </c>
      <c r="H31" s="85">
        <f>SUMIFS(Model!$Q:$Q,Model!$H:$H,$A31,Model!$B:$B,$B31)</f>
        <v>2684636.6164979739</v>
      </c>
    </row>
    <row r="32" spans="1:8" x14ac:dyDescent="0.45">
      <c r="A32" s="78">
        <v>45658</v>
      </c>
      <c r="B32" s="62" t="s">
        <v>71</v>
      </c>
      <c r="C32" s="83">
        <f>SUMIFS(Model!$I:$I,Model!$H:$H,$A32,Model!$B:$B,$B32)</f>
        <v>408769010.64000005</v>
      </c>
      <c r="D32" s="83">
        <f>SUMIFS(Model!$I:$I,Model!$H:$H,$A32,Model!$B:$B,$B32,Model!$J:$J,"&gt;=180")</f>
        <v>0</v>
      </c>
      <c r="E32" s="83">
        <f>SUMIFS(Model!$I:$I,Model!$H:$H,$A32,Model!$B:$B,$B32,Model!$J:$J,"&gt;=90")</f>
        <v>0</v>
      </c>
      <c r="F32" s="84">
        <f t="shared" si="0"/>
        <v>0</v>
      </c>
      <c r="G32" s="84">
        <f t="shared" si="1"/>
        <v>0</v>
      </c>
      <c r="H32" s="85">
        <f>SUMIFS(Model!$Q:$Q,Model!$H:$H,$A32,Model!$B:$B,$B32)</f>
        <v>7638892.88140669</v>
      </c>
    </row>
    <row r="33" spans="1:8" x14ac:dyDescent="0.45">
      <c r="A33" s="78">
        <v>45658</v>
      </c>
      <c r="B33" s="62" t="s">
        <v>72</v>
      </c>
      <c r="C33" s="83">
        <f>SUMIFS(Model!$I:$I,Model!$H:$H,$A33,Model!$B:$B,$B33)</f>
        <v>169557485.47999999</v>
      </c>
      <c r="D33" s="83">
        <f>SUMIFS(Model!$I:$I,Model!$H:$H,$A33,Model!$B:$B,$B33,Model!$J:$J,"&gt;=180")</f>
        <v>17184298.059999999</v>
      </c>
      <c r="E33" s="83">
        <f>SUMIFS(Model!$I:$I,Model!$H:$H,$A33,Model!$B:$B,$B33,Model!$J:$J,"&gt;=90")</f>
        <v>17184298.059999999</v>
      </c>
      <c r="F33" s="84">
        <f t="shared" si="0"/>
        <v>0.10134791755936341</v>
      </c>
      <c r="G33" s="84">
        <f t="shared" si="1"/>
        <v>0.10134791755936341</v>
      </c>
      <c r="H33" s="85">
        <f>SUMIFS(Model!$Q:$Q,Model!$H:$H,$A33,Model!$B:$B,$B33)</f>
        <v>3524672.73038567</v>
      </c>
    </row>
    <row r="34" spans="1:8" x14ac:dyDescent="0.45">
      <c r="A34" s="78">
        <v>45658</v>
      </c>
      <c r="B34" s="62" t="s">
        <v>73</v>
      </c>
      <c r="C34" s="83">
        <f>SUMIFS(Model!$I:$I,Model!$H:$H,$A34,Model!$B:$B,$B34)</f>
        <v>374944893.25999999</v>
      </c>
      <c r="D34" s="83">
        <f>SUMIFS(Model!$I:$I,Model!$H:$H,$A34,Model!$B:$B,$B34,Model!$J:$J,"&gt;=180")</f>
        <v>0</v>
      </c>
      <c r="E34" s="83">
        <f>SUMIFS(Model!$I:$I,Model!$H:$H,$A34,Model!$B:$B,$B34,Model!$J:$J,"&gt;=90")</f>
        <v>0</v>
      </c>
      <c r="F34" s="84">
        <f t="shared" si="0"/>
        <v>0</v>
      </c>
      <c r="G34" s="84">
        <f t="shared" si="1"/>
        <v>0</v>
      </c>
      <c r="H34" s="85">
        <f>SUMIFS(Model!$Q:$Q,Model!$H:$H,$A34,Model!$B:$B,$B34)</f>
        <v>7560108.1014819909</v>
      </c>
    </row>
    <row r="35" spans="1:8" x14ac:dyDescent="0.45">
      <c r="A35" s="78">
        <v>45658</v>
      </c>
      <c r="B35" s="62" t="s">
        <v>74</v>
      </c>
      <c r="C35" s="83">
        <f>SUMIFS(Model!$I:$I,Model!$H:$H,$A35,Model!$B:$B,$B35)</f>
        <v>136980135.97</v>
      </c>
      <c r="D35" s="83">
        <f>SUMIFS(Model!$I:$I,Model!$H:$H,$A35,Model!$B:$B,$B35,Model!$J:$J,"&gt;=180")</f>
        <v>0</v>
      </c>
      <c r="E35" s="83">
        <f>SUMIFS(Model!$I:$I,Model!$H:$H,$A35,Model!$B:$B,$B35,Model!$J:$J,"&gt;=90")</f>
        <v>0</v>
      </c>
      <c r="F35" s="84">
        <f t="shared" si="0"/>
        <v>0</v>
      </c>
      <c r="G35" s="84">
        <f t="shared" si="1"/>
        <v>0</v>
      </c>
      <c r="H35" s="85">
        <f>SUMIFS(Model!$Q:$Q,Model!$H:$H,$A35,Model!$B:$B,$B35)</f>
        <v>1763720.9597855795</v>
      </c>
    </row>
    <row r="36" spans="1:8" x14ac:dyDescent="0.45">
      <c r="A36" s="78">
        <v>45658</v>
      </c>
      <c r="B36" s="62" t="s">
        <v>75</v>
      </c>
      <c r="C36" s="83">
        <f>SUMIFS(Model!$I:$I,Model!$H:$H,$A36,Model!$B:$B,$B36)</f>
        <v>192772273.27000004</v>
      </c>
      <c r="D36" s="83">
        <f>SUMIFS(Model!$I:$I,Model!$H:$H,$A36,Model!$B:$B,$B36,Model!$J:$J,"&gt;=180")</f>
        <v>0</v>
      </c>
      <c r="E36" s="83">
        <f>SUMIFS(Model!$I:$I,Model!$H:$H,$A36,Model!$B:$B,$B36,Model!$J:$J,"&gt;=90")</f>
        <v>0</v>
      </c>
      <c r="F36" s="84">
        <f t="shared" si="0"/>
        <v>0</v>
      </c>
      <c r="G36" s="84">
        <f t="shared" si="1"/>
        <v>0</v>
      </c>
      <c r="H36" s="85">
        <f>SUMIFS(Model!$Q:$Q,Model!$H:$H,$A36,Model!$B:$B,$B36)</f>
        <v>4803989.5257183202</v>
      </c>
    </row>
    <row r="37" spans="1:8" x14ac:dyDescent="0.45">
      <c r="A37" s="78">
        <v>45658</v>
      </c>
      <c r="B37" s="62" t="s">
        <v>76</v>
      </c>
      <c r="C37" s="83">
        <f>SUMIFS(Model!$I:$I,Model!$H:$H,$A37,Model!$B:$B,$B37)</f>
        <v>181696051.72</v>
      </c>
      <c r="D37" s="83">
        <f>SUMIFS(Model!$I:$I,Model!$H:$H,$A37,Model!$B:$B,$B37,Model!$J:$J,"&gt;=180")</f>
        <v>86265423.489999995</v>
      </c>
      <c r="E37" s="83">
        <f>SUMIFS(Model!$I:$I,Model!$H:$H,$A37,Model!$B:$B,$B37,Model!$J:$J,"&gt;=90")</f>
        <v>92575048.899999991</v>
      </c>
      <c r="F37" s="84">
        <f t="shared" si="0"/>
        <v>0.47477874545638471</v>
      </c>
      <c r="G37" s="84">
        <f t="shared" si="1"/>
        <v>0.5095050113838544</v>
      </c>
      <c r="H37" s="85">
        <f>SUMIFS(Model!$Q:$Q,Model!$H:$H,$A37,Model!$B:$B,$B37)</f>
        <v>2977042.1286961045</v>
      </c>
    </row>
    <row r="38" spans="1:8" x14ac:dyDescent="0.45">
      <c r="A38" s="78">
        <v>45658</v>
      </c>
      <c r="B38" s="62" t="s">
        <v>77</v>
      </c>
      <c r="C38" s="83">
        <f>SUMIFS(Model!$I:$I,Model!$H:$H,$A38,Model!$B:$B,$B38)</f>
        <v>443948934.56999999</v>
      </c>
      <c r="D38" s="83">
        <f>SUMIFS(Model!$I:$I,Model!$H:$H,$A38,Model!$B:$B,$B38,Model!$J:$J,"&gt;=180")</f>
        <v>0</v>
      </c>
      <c r="E38" s="83">
        <f>SUMIFS(Model!$I:$I,Model!$H:$H,$A38,Model!$B:$B,$B38,Model!$J:$J,"&gt;=90")</f>
        <v>87956387.859999999</v>
      </c>
      <c r="F38" s="84">
        <f t="shared" si="0"/>
        <v>0</v>
      </c>
      <c r="G38" s="84">
        <f t="shared" si="1"/>
        <v>0.19812275919795322</v>
      </c>
      <c r="H38" s="85">
        <f>SUMIFS(Model!$Q:$Q,Model!$H:$H,$A38,Model!$B:$B,$B38)</f>
        <v>9896187.6573872194</v>
      </c>
    </row>
    <row r="39" spans="1:8" x14ac:dyDescent="0.45">
      <c r="A39" s="78">
        <v>45658</v>
      </c>
      <c r="B39" s="62" t="s">
        <v>78</v>
      </c>
      <c r="C39" s="83">
        <f>SUMIFS(Model!$I:$I,Model!$H:$H,$A39,Model!$B:$B,$B39)</f>
        <v>249572839.87</v>
      </c>
      <c r="D39" s="83">
        <f>SUMIFS(Model!$I:$I,Model!$H:$H,$A39,Model!$B:$B,$B39,Model!$J:$J,"&gt;=180")</f>
        <v>9296892.5899999999</v>
      </c>
      <c r="E39" s="83">
        <f>SUMIFS(Model!$I:$I,Model!$H:$H,$A39,Model!$B:$B,$B39,Model!$J:$J,"&gt;=90")</f>
        <v>73449125.840000004</v>
      </c>
      <c r="F39" s="84">
        <f t="shared" si="0"/>
        <v>3.7251219302720032E-2</v>
      </c>
      <c r="G39" s="84">
        <f t="shared" si="1"/>
        <v>0.29429935516324179</v>
      </c>
      <c r="H39" s="85">
        <f>SUMIFS(Model!$Q:$Q,Model!$H:$H,$A39,Model!$B:$B,$B39)</f>
        <v>5492868.388847651</v>
      </c>
    </row>
    <row r="40" spans="1:8" x14ac:dyDescent="0.45">
      <c r="A40" s="78">
        <v>45658</v>
      </c>
      <c r="B40" s="62" t="s">
        <v>79</v>
      </c>
      <c r="C40" s="83">
        <f>SUMIFS(Model!$I:$I,Model!$H:$H,$A40,Model!$B:$B,$B40)</f>
        <v>65317726.749999993</v>
      </c>
      <c r="D40" s="83">
        <f>SUMIFS(Model!$I:$I,Model!$H:$H,$A40,Model!$B:$B,$B40,Model!$J:$J,"&gt;=180")</f>
        <v>0</v>
      </c>
      <c r="E40" s="83">
        <f>SUMIFS(Model!$I:$I,Model!$H:$H,$A40,Model!$B:$B,$B40,Model!$J:$J,"&gt;=90")</f>
        <v>2879243.11</v>
      </c>
      <c r="F40" s="84">
        <f t="shared" si="0"/>
        <v>0</v>
      </c>
      <c r="G40" s="84">
        <f t="shared" si="1"/>
        <v>4.4080577406193949E-2</v>
      </c>
      <c r="H40" s="85">
        <f>SUMIFS(Model!$Q:$Q,Model!$H:$H,$A40,Model!$B:$B,$B40)</f>
        <v>997602.98121115007</v>
      </c>
    </row>
    <row r="41" spans="1:8" x14ac:dyDescent="0.45">
      <c r="A41" s="78">
        <v>45658</v>
      </c>
      <c r="B41" s="62" t="s">
        <v>80</v>
      </c>
      <c r="C41" s="83">
        <f>SUMIFS(Model!$I:$I,Model!$H:$H,$A41,Model!$B:$B,$B41)</f>
        <v>244663611.63999999</v>
      </c>
      <c r="D41" s="83">
        <f>SUMIFS(Model!$I:$I,Model!$H:$H,$A41,Model!$B:$B,$B41,Model!$J:$J,"&gt;=180")</f>
        <v>6228976.2699999996</v>
      </c>
      <c r="E41" s="83">
        <f>SUMIFS(Model!$I:$I,Model!$H:$H,$A41,Model!$B:$B,$B41,Model!$J:$J,"&gt;=90")</f>
        <v>6228976.2699999996</v>
      </c>
      <c r="F41" s="84">
        <f t="shared" si="0"/>
        <v>2.54593489740737E-2</v>
      </c>
      <c r="G41" s="84">
        <f t="shared" si="1"/>
        <v>2.54593489740737E-2</v>
      </c>
      <c r="H41" s="85">
        <f>SUMIFS(Model!$Q:$Q,Model!$H:$H,$A41,Model!$B:$B,$B41)</f>
        <v>5097223.0557758929</v>
      </c>
    </row>
    <row r="42" spans="1:8" x14ac:dyDescent="0.45">
      <c r="A42" s="78">
        <v>45658</v>
      </c>
      <c r="B42" s="62" t="s">
        <v>81</v>
      </c>
      <c r="C42" s="83">
        <f>SUMIFS(Model!$I:$I,Model!$H:$H,$A42,Model!$B:$B,$B42)</f>
        <v>128007613.43999998</v>
      </c>
      <c r="D42" s="83">
        <f>SUMIFS(Model!$I:$I,Model!$H:$H,$A42,Model!$B:$B,$B42,Model!$J:$J,"&gt;=180")</f>
        <v>0</v>
      </c>
      <c r="E42" s="83">
        <f>SUMIFS(Model!$I:$I,Model!$H:$H,$A42,Model!$B:$B,$B42,Model!$J:$J,"&gt;=90")</f>
        <v>0</v>
      </c>
      <c r="F42" s="84">
        <f t="shared" si="0"/>
        <v>0</v>
      </c>
      <c r="G42" s="84">
        <f t="shared" si="1"/>
        <v>0</v>
      </c>
      <c r="H42" s="85">
        <f>SUMIFS(Model!$Q:$Q,Model!$H:$H,$A42,Model!$B:$B,$B42)</f>
        <v>1897810.2207624491</v>
      </c>
    </row>
    <row r="43" spans="1:8" x14ac:dyDescent="0.45">
      <c r="A43" s="78">
        <v>45658</v>
      </c>
      <c r="B43" s="62" t="s">
        <v>82</v>
      </c>
      <c r="C43" s="83">
        <f>SUMIFS(Model!$I:$I,Model!$H:$H,$A43,Model!$B:$B,$B43)</f>
        <v>124090529.14</v>
      </c>
      <c r="D43" s="83">
        <f>SUMIFS(Model!$I:$I,Model!$H:$H,$A43,Model!$B:$B,$B43,Model!$J:$J,"&gt;=180")</f>
        <v>5219426.6500000004</v>
      </c>
      <c r="E43" s="83">
        <f>SUMIFS(Model!$I:$I,Model!$H:$H,$A43,Model!$B:$B,$B43,Model!$J:$J,"&gt;=90")</f>
        <v>5219426.6500000004</v>
      </c>
      <c r="F43" s="84">
        <f t="shared" si="0"/>
        <v>4.2061442449902023E-2</v>
      </c>
      <c r="G43" s="84">
        <f t="shared" si="1"/>
        <v>4.2061442449902023E-2</v>
      </c>
      <c r="H43" s="85">
        <f>SUMIFS(Model!$Q:$Q,Model!$H:$H,$A43,Model!$B:$B,$B43)</f>
        <v>2454071.755218911</v>
      </c>
    </row>
    <row r="44" spans="1:8" x14ac:dyDescent="0.45">
      <c r="A44" s="78">
        <v>45658</v>
      </c>
      <c r="B44" s="62" t="s">
        <v>83</v>
      </c>
      <c r="C44" s="83">
        <f>SUMIFS(Model!$I:$I,Model!$H:$H,$A44,Model!$B:$B,$B44)</f>
        <v>267265128.31999999</v>
      </c>
      <c r="D44" s="83">
        <f>SUMIFS(Model!$I:$I,Model!$H:$H,$A44,Model!$B:$B,$B44,Model!$J:$J,"&gt;=180")</f>
        <v>10588512.699999999</v>
      </c>
      <c r="E44" s="83">
        <f>SUMIFS(Model!$I:$I,Model!$H:$H,$A44,Model!$B:$B,$B44,Model!$J:$J,"&gt;=90")</f>
        <v>10588512.699999999</v>
      </c>
      <c r="F44" s="84">
        <f t="shared" si="0"/>
        <v>3.9618010649418639E-2</v>
      </c>
      <c r="G44" s="84">
        <f t="shared" si="1"/>
        <v>3.9618010649418639E-2</v>
      </c>
      <c r="H44" s="85">
        <f>SUMIFS(Model!$Q:$Q,Model!$H:$H,$A44,Model!$B:$B,$B44)</f>
        <v>4920426.4663015353</v>
      </c>
    </row>
    <row r="45" spans="1:8" x14ac:dyDescent="0.45">
      <c r="A45" s="78">
        <v>45658</v>
      </c>
      <c r="B45" s="62" t="s">
        <v>84</v>
      </c>
      <c r="C45" s="83">
        <f>SUMIFS(Model!$I:$I,Model!$H:$H,$A45,Model!$B:$B,$B45)</f>
        <v>257402153.71000001</v>
      </c>
      <c r="D45" s="83">
        <f>SUMIFS(Model!$I:$I,Model!$H:$H,$A45,Model!$B:$B,$B45,Model!$J:$J,"&gt;=180")</f>
        <v>15061581.99</v>
      </c>
      <c r="E45" s="83">
        <f>SUMIFS(Model!$I:$I,Model!$H:$H,$A45,Model!$B:$B,$B45,Model!$J:$J,"&gt;=90")</f>
        <v>18707855.059999999</v>
      </c>
      <c r="F45" s="84">
        <f t="shared" si="0"/>
        <v>5.8513814950317031E-2</v>
      </c>
      <c r="G45" s="84">
        <f t="shared" si="1"/>
        <v>7.2679481466487839E-2</v>
      </c>
      <c r="H45" s="85">
        <f>SUMIFS(Model!$Q:$Q,Model!$H:$H,$A45,Model!$B:$B,$B45)</f>
        <v>4584401.693638335</v>
      </c>
    </row>
    <row r="46" spans="1:8" x14ac:dyDescent="0.45">
      <c r="A46" s="78">
        <v>45658</v>
      </c>
      <c r="B46" s="62" t="s">
        <v>85</v>
      </c>
      <c r="C46" s="83">
        <f>SUMIFS(Model!$I:$I,Model!$H:$H,$A46,Model!$B:$B,$B46)</f>
        <v>121768761.2</v>
      </c>
      <c r="D46" s="83">
        <f>SUMIFS(Model!$I:$I,Model!$H:$H,$A46,Model!$B:$B,$B46,Model!$J:$J,"&gt;=180")</f>
        <v>4022676.04</v>
      </c>
      <c r="E46" s="83">
        <f>SUMIFS(Model!$I:$I,Model!$H:$H,$A46,Model!$B:$B,$B46,Model!$J:$J,"&gt;=90")</f>
        <v>4022676.04</v>
      </c>
      <c r="F46" s="84">
        <f t="shared" si="0"/>
        <v>3.3035369665894244E-2</v>
      </c>
      <c r="G46" s="84">
        <f t="shared" si="1"/>
        <v>3.3035369665894244E-2</v>
      </c>
      <c r="H46" s="85">
        <f>SUMIFS(Model!$Q:$Q,Model!$H:$H,$A46,Model!$B:$B,$B46)</f>
        <v>1836738.4041636954</v>
      </c>
    </row>
    <row r="47" spans="1:8" x14ac:dyDescent="0.45">
      <c r="A47" s="78">
        <v>45658</v>
      </c>
      <c r="B47" s="62" t="s">
        <v>86</v>
      </c>
      <c r="C47" s="83">
        <f>SUMIFS(Model!$I:$I,Model!$H:$H,$A47,Model!$B:$B,$B47)</f>
        <v>270585535.30000001</v>
      </c>
      <c r="D47" s="83">
        <f>SUMIFS(Model!$I:$I,Model!$H:$H,$A47,Model!$B:$B,$B47,Model!$J:$J,"&gt;=180")</f>
        <v>13684358.33</v>
      </c>
      <c r="E47" s="83">
        <f>SUMIFS(Model!$I:$I,Model!$H:$H,$A47,Model!$B:$B,$B47,Model!$J:$J,"&gt;=90")</f>
        <v>13684358.33</v>
      </c>
      <c r="F47" s="84">
        <f t="shared" si="0"/>
        <v>5.0573133241686621E-2</v>
      </c>
      <c r="G47" s="84">
        <f t="shared" si="1"/>
        <v>5.0573133241686621E-2</v>
      </c>
      <c r="H47" s="85">
        <f>SUMIFS(Model!$Q:$Q,Model!$H:$H,$A47,Model!$B:$B,$B47)</f>
        <v>6091766.7218350796</v>
      </c>
    </row>
    <row r="48" spans="1:8" x14ac:dyDescent="0.45">
      <c r="A48" s="78">
        <v>45658</v>
      </c>
      <c r="B48" s="62" t="s">
        <v>87</v>
      </c>
      <c r="C48" s="83">
        <f>SUMIFS(Model!$I:$I,Model!$H:$H,$A48,Model!$B:$B,$B48)</f>
        <v>62548619.109999999</v>
      </c>
      <c r="D48" s="83">
        <f>SUMIFS(Model!$I:$I,Model!$H:$H,$A48,Model!$B:$B,$B48,Model!$J:$J,"&gt;=180")</f>
        <v>0</v>
      </c>
      <c r="E48" s="83">
        <f>SUMIFS(Model!$I:$I,Model!$H:$H,$A48,Model!$B:$B,$B48,Model!$J:$J,"&gt;=90")</f>
        <v>0</v>
      </c>
      <c r="F48" s="84">
        <f t="shared" si="0"/>
        <v>0</v>
      </c>
      <c r="G48" s="84">
        <f t="shared" si="1"/>
        <v>0</v>
      </c>
      <c r="H48" s="85">
        <f>SUMIFS(Model!$Q:$Q,Model!$H:$H,$A48,Model!$B:$B,$B48)</f>
        <v>1349784.5512546091</v>
      </c>
    </row>
    <row r="49" spans="1:8" x14ac:dyDescent="0.45">
      <c r="A49" s="78">
        <v>45658</v>
      </c>
      <c r="B49" s="62" t="s">
        <v>88</v>
      </c>
      <c r="C49" s="83">
        <f>SUMIFS(Model!$I:$I,Model!$H:$H,$A49,Model!$B:$B,$B49)</f>
        <v>161665198.63000003</v>
      </c>
      <c r="D49" s="83">
        <f>SUMIFS(Model!$I:$I,Model!$H:$H,$A49,Model!$B:$B,$B49,Model!$J:$J,"&gt;=180")</f>
        <v>0</v>
      </c>
      <c r="E49" s="83">
        <f>SUMIFS(Model!$I:$I,Model!$H:$H,$A49,Model!$B:$B,$B49,Model!$J:$J,"&gt;=90")</f>
        <v>0</v>
      </c>
      <c r="F49" s="84">
        <f t="shared" si="0"/>
        <v>0</v>
      </c>
      <c r="G49" s="84">
        <f t="shared" si="1"/>
        <v>0</v>
      </c>
      <c r="H49" s="85">
        <f>SUMIFS(Model!$Q:$Q,Model!$H:$H,$A49,Model!$B:$B,$B49)</f>
        <v>3183011.7174090715</v>
      </c>
    </row>
    <row r="50" spans="1:8" x14ac:dyDescent="0.45">
      <c r="A50" s="78">
        <v>45658</v>
      </c>
      <c r="B50" s="62" t="s">
        <v>89</v>
      </c>
      <c r="C50" s="83">
        <f>SUMIFS(Model!$I:$I,Model!$H:$H,$A50,Model!$B:$B,$B50)</f>
        <v>317889027.94000006</v>
      </c>
      <c r="D50" s="83">
        <f>SUMIFS(Model!$I:$I,Model!$H:$H,$A50,Model!$B:$B,$B50,Model!$J:$J,"&gt;=180")</f>
        <v>3350567.3</v>
      </c>
      <c r="E50" s="83">
        <f>SUMIFS(Model!$I:$I,Model!$H:$H,$A50,Model!$B:$B,$B50,Model!$J:$J,"&gt;=90")</f>
        <v>123536580.29000001</v>
      </c>
      <c r="F50" s="84">
        <f t="shared" si="0"/>
        <v>1.05400533063771E-2</v>
      </c>
      <c r="G50" s="84">
        <f t="shared" si="1"/>
        <v>0.38861542686939454</v>
      </c>
      <c r="H50" s="85">
        <f>SUMIFS(Model!$Q:$Q,Model!$H:$H,$A50,Model!$B:$B,$B50)</f>
        <v>4974146.0325729297</v>
      </c>
    </row>
    <row r="51" spans="1:8" x14ac:dyDescent="0.45">
      <c r="A51" s="78">
        <v>45658</v>
      </c>
      <c r="B51" s="62" t="s">
        <v>90</v>
      </c>
      <c r="C51" s="83">
        <f>SUMIFS(Model!$I:$I,Model!$H:$H,$A51,Model!$B:$B,$B51)</f>
        <v>268637944.48000002</v>
      </c>
      <c r="D51" s="83">
        <f>SUMIFS(Model!$I:$I,Model!$H:$H,$A51,Model!$B:$B,$B51,Model!$J:$J,"&gt;=180")</f>
        <v>0</v>
      </c>
      <c r="E51" s="83">
        <f>SUMIFS(Model!$I:$I,Model!$H:$H,$A51,Model!$B:$B,$B51,Model!$J:$J,"&gt;=90")</f>
        <v>0</v>
      </c>
      <c r="F51" s="84">
        <f t="shared" si="0"/>
        <v>0</v>
      </c>
      <c r="G51" s="84">
        <f t="shared" si="1"/>
        <v>0</v>
      </c>
      <c r="H51" s="85">
        <f>SUMIFS(Model!$Q:$Q,Model!$H:$H,$A51,Model!$B:$B,$B51)</f>
        <v>5486561.4678039122</v>
      </c>
    </row>
    <row r="52" spans="1:8" x14ac:dyDescent="0.45">
      <c r="A52" s="78">
        <v>45658</v>
      </c>
      <c r="B52" s="62" t="s">
        <v>91</v>
      </c>
      <c r="C52" s="83">
        <f>SUMIFS(Model!$I:$I,Model!$H:$H,$A52,Model!$B:$B,$B52)</f>
        <v>216719100.05000001</v>
      </c>
      <c r="D52" s="83">
        <f>SUMIFS(Model!$I:$I,Model!$H:$H,$A52,Model!$B:$B,$B52,Model!$J:$J,"&gt;=180")</f>
        <v>0</v>
      </c>
      <c r="E52" s="83">
        <f>SUMIFS(Model!$I:$I,Model!$H:$H,$A52,Model!$B:$B,$B52,Model!$J:$J,"&gt;=90")</f>
        <v>0</v>
      </c>
      <c r="F52" s="84">
        <f t="shared" si="0"/>
        <v>0</v>
      </c>
      <c r="G52" s="84">
        <f t="shared" si="1"/>
        <v>0</v>
      </c>
      <c r="H52" s="85">
        <f>SUMIFS(Model!$Q:$Q,Model!$H:$H,$A52,Model!$B:$B,$B52)</f>
        <v>4355735.4261972401</v>
      </c>
    </row>
    <row r="53" spans="1:8" x14ac:dyDescent="0.45">
      <c r="A53" s="78">
        <v>45658</v>
      </c>
      <c r="B53" s="62" t="s">
        <v>92</v>
      </c>
      <c r="C53" s="83">
        <f>SUMIFS(Model!$I:$I,Model!$H:$H,$A53,Model!$B:$B,$B53)</f>
        <v>73937968.659999982</v>
      </c>
      <c r="D53" s="83">
        <f>SUMIFS(Model!$I:$I,Model!$H:$H,$A53,Model!$B:$B,$B53,Model!$J:$J,"&gt;=180")</f>
        <v>0</v>
      </c>
      <c r="E53" s="83">
        <f>SUMIFS(Model!$I:$I,Model!$H:$H,$A53,Model!$B:$B,$B53,Model!$J:$J,"&gt;=90")</f>
        <v>2118204.2799999998</v>
      </c>
      <c r="F53" s="84">
        <f t="shared" si="0"/>
        <v>0</v>
      </c>
      <c r="G53" s="84">
        <f t="shared" si="1"/>
        <v>2.8648397006150593E-2</v>
      </c>
      <c r="H53" s="85">
        <f>SUMIFS(Model!$Q:$Q,Model!$H:$H,$A53,Model!$B:$B,$B53)</f>
        <v>1390952.7971309619</v>
      </c>
    </row>
    <row r="54" spans="1:8" x14ac:dyDescent="0.45">
      <c r="A54" s="78">
        <v>45658</v>
      </c>
      <c r="B54" s="62" t="s">
        <v>93</v>
      </c>
      <c r="C54" s="83">
        <f>SUMIFS(Model!$I:$I,Model!$H:$H,$A54,Model!$B:$B,$B54)</f>
        <v>258259736.32999998</v>
      </c>
      <c r="D54" s="83">
        <f>SUMIFS(Model!$I:$I,Model!$H:$H,$A54,Model!$B:$B,$B54,Model!$J:$J,"&gt;=180")</f>
        <v>0</v>
      </c>
      <c r="E54" s="83">
        <f>SUMIFS(Model!$I:$I,Model!$H:$H,$A54,Model!$B:$B,$B54,Model!$J:$J,"&gt;=90")</f>
        <v>0</v>
      </c>
      <c r="F54" s="84">
        <f t="shared" si="0"/>
        <v>0</v>
      </c>
      <c r="G54" s="84">
        <f t="shared" si="1"/>
        <v>0</v>
      </c>
      <c r="H54" s="85">
        <f>SUMIFS(Model!$Q:$Q,Model!$H:$H,$A54,Model!$B:$B,$B54)</f>
        <v>5063954.6927526249</v>
      </c>
    </row>
    <row r="55" spans="1:8" x14ac:dyDescent="0.45">
      <c r="A55" s="78">
        <v>45658</v>
      </c>
      <c r="B55" s="62" t="s">
        <v>94</v>
      </c>
      <c r="C55" s="83">
        <f>SUMIFS(Model!$I:$I,Model!$H:$H,$A55,Model!$B:$B,$B55)</f>
        <v>123972389.56</v>
      </c>
      <c r="D55" s="83">
        <f>SUMIFS(Model!$I:$I,Model!$H:$H,$A55,Model!$B:$B,$B55,Model!$J:$J,"&gt;=180")</f>
        <v>0</v>
      </c>
      <c r="E55" s="83">
        <f>SUMIFS(Model!$I:$I,Model!$H:$H,$A55,Model!$B:$B,$B55,Model!$J:$J,"&gt;=90")</f>
        <v>19591922.890000001</v>
      </c>
      <c r="F55" s="84">
        <f t="shared" si="0"/>
        <v>0</v>
      </c>
      <c r="G55" s="84">
        <f t="shared" si="1"/>
        <v>0.15803456688650763</v>
      </c>
      <c r="H55" s="85">
        <f>SUMIFS(Model!$Q:$Q,Model!$H:$H,$A55,Model!$B:$B,$B55)</f>
        <v>1549007.9154778651</v>
      </c>
    </row>
    <row r="56" spans="1:8" x14ac:dyDescent="0.45">
      <c r="A56" s="78">
        <v>45689</v>
      </c>
      <c r="B56" s="62" t="s">
        <v>21</v>
      </c>
      <c r="C56" s="83">
        <f>SUMIFS(Model!$I:$I,Model!$H:$H,$A56,Model!$B:$B,$B56)</f>
        <v>312516204.6400001</v>
      </c>
      <c r="D56" s="83">
        <f>SUMIFS(Model!$I:$I,Model!$H:$H,$A56,Model!$B:$B,$B56,Model!$J:$J,"&gt;=180")</f>
        <v>109641783.64</v>
      </c>
      <c r="E56" s="83">
        <f>SUMIFS(Model!$I:$I,Model!$H:$H,$A56,Model!$B:$B,$B56,Model!$J:$J,"&gt;=90")</f>
        <v>109641783.64</v>
      </c>
      <c r="F56" s="84">
        <f t="shared" si="0"/>
        <v>0.35083551512569006</v>
      </c>
      <c r="G56" s="84">
        <f t="shared" si="1"/>
        <v>0.35083551512569006</v>
      </c>
      <c r="H56" s="85">
        <f>SUMIFS(Model!$Q:$Q,Model!$H:$H,$A56,Model!$B:$B,$B56)</f>
        <v>6604721.5036131414</v>
      </c>
    </row>
    <row r="57" spans="1:8" x14ac:dyDescent="0.45">
      <c r="A57" s="78">
        <v>45689</v>
      </c>
      <c r="B57" s="62" t="s">
        <v>25</v>
      </c>
      <c r="C57" s="83">
        <f>SUMIFS(Model!$I:$I,Model!$H:$H,$A57,Model!$B:$B,$B57)</f>
        <v>36121716.909999996</v>
      </c>
      <c r="D57" s="83">
        <f>SUMIFS(Model!$I:$I,Model!$H:$H,$A57,Model!$B:$B,$B57,Model!$J:$J,"&gt;=180")</f>
        <v>0</v>
      </c>
      <c r="E57" s="83">
        <f>SUMIFS(Model!$I:$I,Model!$H:$H,$A57,Model!$B:$B,$B57,Model!$J:$J,"&gt;=90")</f>
        <v>0</v>
      </c>
      <c r="F57" s="84">
        <f t="shared" si="0"/>
        <v>0</v>
      </c>
      <c r="G57" s="84">
        <f t="shared" si="1"/>
        <v>0</v>
      </c>
      <c r="H57" s="85">
        <f>SUMIFS(Model!$Q:$Q,Model!$H:$H,$A57,Model!$B:$B,$B57)</f>
        <v>776433.38617276563</v>
      </c>
    </row>
    <row r="58" spans="1:8" x14ac:dyDescent="0.45">
      <c r="A58" s="78">
        <v>45689</v>
      </c>
      <c r="B58" s="62" t="s">
        <v>29</v>
      </c>
      <c r="C58" s="83">
        <f>SUMIFS(Model!$I:$I,Model!$H:$H,$A58,Model!$B:$B,$B58)</f>
        <v>118646935.58000001</v>
      </c>
      <c r="D58" s="83">
        <f>SUMIFS(Model!$I:$I,Model!$H:$H,$A58,Model!$B:$B,$B58,Model!$J:$J,"&gt;=180")</f>
        <v>0</v>
      </c>
      <c r="E58" s="83">
        <f>SUMIFS(Model!$I:$I,Model!$H:$H,$A58,Model!$B:$B,$B58,Model!$J:$J,"&gt;=90")</f>
        <v>15162517.23</v>
      </c>
      <c r="F58" s="84">
        <f t="shared" si="0"/>
        <v>0</v>
      </c>
      <c r="G58" s="84">
        <f t="shared" si="1"/>
        <v>0.12779527052998665</v>
      </c>
      <c r="H58" s="85">
        <f>SUMIFS(Model!$Q:$Q,Model!$H:$H,$A58,Model!$B:$B,$B58)</f>
        <v>2194725.8210956384</v>
      </c>
    </row>
    <row r="59" spans="1:8" x14ac:dyDescent="0.45">
      <c r="A59" s="78">
        <v>45689</v>
      </c>
      <c r="B59" s="62" t="s">
        <v>33</v>
      </c>
      <c r="C59" s="83">
        <f>SUMIFS(Model!$I:$I,Model!$H:$H,$A59,Model!$B:$B,$B59)</f>
        <v>374855968.06</v>
      </c>
      <c r="D59" s="83">
        <f>SUMIFS(Model!$I:$I,Model!$H:$H,$A59,Model!$B:$B,$B59,Model!$J:$J,"&gt;=180")</f>
        <v>8067591.5</v>
      </c>
      <c r="E59" s="83">
        <f>SUMIFS(Model!$I:$I,Model!$H:$H,$A59,Model!$B:$B,$B59,Model!$J:$J,"&gt;=90")</f>
        <v>19511838.84</v>
      </c>
      <c r="F59" s="84">
        <f t="shared" si="0"/>
        <v>2.1521843554345357E-2</v>
      </c>
      <c r="G59" s="84">
        <f t="shared" si="1"/>
        <v>5.2051562473394861E-2</v>
      </c>
      <c r="H59" s="85">
        <f>SUMIFS(Model!$Q:$Q,Model!$H:$H,$A59,Model!$B:$B,$B59)</f>
        <v>5979935.4735037535</v>
      </c>
    </row>
    <row r="60" spans="1:8" x14ac:dyDescent="0.45">
      <c r="A60" s="78">
        <v>45689</v>
      </c>
      <c r="B60" s="62" t="s">
        <v>37</v>
      </c>
      <c r="C60" s="83">
        <f>SUMIFS(Model!$I:$I,Model!$H:$H,$A60,Model!$B:$B,$B60)</f>
        <v>120625729.48</v>
      </c>
      <c r="D60" s="83">
        <f>SUMIFS(Model!$I:$I,Model!$H:$H,$A60,Model!$B:$B,$B60,Model!$J:$J,"&gt;=180")</f>
        <v>2666790.39</v>
      </c>
      <c r="E60" s="83">
        <f>SUMIFS(Model!$I:$I,Model!$H:$H,$A60,Model!$B:$B,$B60,Model!$J:$J,"&gt;=90")</f>
        <v>4496939.9700000007</v>
      </c>
      <c r="F60" s="84">
        <f t="shared" si="0"/>
        <v>2.2107973162078656E-2</v>
      </c>
      <c r="G60" s="84">
        <f t="shared" si="1"/>
        <v>3.7280105905975913E-2</v>
      </c>
      <c r="H60" s="85">
        <f>SUMIFS(Model!$Q:$Q,Model!$H:$H,$A60,Model!$B:$B,$B60)</f>
        <v>2417780.5853917664</v>
      </c>
    </row>
    <row r="61" spans="1:8" x14ac:dyDescent="0.45">
      <c r="A61" s="78">
        <v>45689</v>
      </c>
      <c r="B61" s="62" t="s">
        <v>41</v>
      </c>
      <c r="C61" s="83">
        <f>SUMIFS(Model!$I:$I,Model!$H:$H,$A61,Model!$B:$B,$B61)</f>
        <v>235654414.08000001</v>
      </c>
      <c r="D61" s="83">
        <f>SUMIFS(Model!$I:$I,Model!$H:$H,$A61,Model!$B:$B,$B61,Model!$J:$J,"&gt;=180")</f>
        <v>2879956.12</v>
      </c>
      <c r="E61" s="83">
        <f>SUMIFS(Model!$I:$I,Model!$H:$H,$A61,Model!$B:$B,$B61,Model!$J:$J,"&gt;=90")</f>
        <v>13800379.33</v>
      </c>
      <c r="F61" s="84">
        <f t="shared" si="0"/>
        <v>1.2221099830628726E-2</v>
      </c>
      <c r="G61" s="84">
        <f t="shared" si="1"/>
        <v>5.8561938607757394E-2</v>
      </c>
      <c r="H61" s="85">
        <f>SUMIFS(Model!$Q:$Q,Model!$H:$H,$A61,Model!$B:$B,$B61)</f>
        <v>4558457.475228088</v>
      </c>
    </row>
    <row r="62" spans="1:8" x14ac:dyDescent="0.45">
      <c r="A62" s="78">
        <v>45689</v>
      </c>
      <c r="B62" s="62" t="s">
        <v>44</v>
      </c>
      <c r="C62" s="83">
        <f>SUMIFS(Model!$I:$I,Model!$H:$H,$A62,Model!$B:$B,$B62)</f>
        <v>223049507.37</v>
      </c>
      <c r="D62" s="83">
        <f>SUMIFS(Model!$I:$I,Model!$H:$H,$A62,Model!$B:$B,$B62,Model!$J:$J,"&gt;=180")</f>
        <v>36125451.189999998</v>
      </c>
      <c r="E62" s="83">
        <f>SUMIFS(Model!$I:$I,Model!$H:$H,$A62,Model!$B:$B,$B62,Model!$J:$J,"&gt;=90")</f>
        <v>36125451.189999998</v>
      </c>
      <c r="F62" s="84">
        <f t="shared" si="0"/>
        <v>0.16196158250228374</v>
      </c>
      <c r="G62" s="84">
        <f t="shared" si="1"/>
        <v>0.16196158250228374</v>
      </c>
      <c r="H62" s="85">
        <f>SUMIFS(Model!$Q:$Q,Model!$H:$H,$A62,Model!$B:$B,$B62)</f>
        <v>3839903.1108793058</v>
      </c>
    </row>
    <row r="63" spans="1:8" x14ac:dyDescent="0.45">
      <c r="A63" s="78">
        <v>45689</v>
      </c>
      <c r="B63" s="62" t="s">
        <v>47</v>
      </c>
      <c r="C63" s="83">
        <f>SUMIFS(Model!$I:$I,Model!$H:$H,$A63,Model!$B:$B,$B63)</f>
        <v>177400130.03999996</v>
      </c>
      <c r="D63" s="83">
        <f>SUMIFS(Model!$I:$I,Model!$H:$H,$A63,Model!$B:$B,$B63,Model!$J:$J,"&gt;=180")</f>
        <v>32804719.649999999</v>
      </c>
      <c r="E63" s="83">
        <f>SUMIFS(Model!$I:$I,Model!$H:$H,$A63,Model!$B:$B,$B63,Model!$J:$J,"&gt;=90")</f>
        <v>32804719.649999999</v>
      </c>
      <c r="F63" s="84">
        <f t="shared" si="0"/>
        <v>0.1849193664210011</v>
      </c>
      <c r="G63" s="84">
        <f t="shared" si="1"/>
        <v>0.1849193664210011</v>
      </c>
      <c r="H63" s="85">
        <f>SUMIFS(Model!$Q:$Q,Model!$H:$H,$A63,Model!$B:$B,$B63)</f>
        <v>3659001.7535385853</v>
      </c>
    </row>
    <row r="64" spans="1:8" x14ac:dyDescent="0.45">
      <c r="A64" s="78">
        <v>45689</v>
      </c>
      <c r="B64" s="62" t="s">
        <v>50</v>
      </c>
      <c r="C64" s="83">
        <f>SUMIFS(Model!$I:$I,Model!$H:$H,$A64,Model!$B:$B,$B64)</f>
        <v>416982955.61999995</v>
      </c>
      <c r="D64" s="83">
        <f>SUMIFS(Model!$I:$I,Model!$H:$H,$A64,Model!$B:$B,$B64,Model!$J:$J,"&gt;=180")</f>
        <v>0</v>
      </c>
      <c r="E64" s="83">
        <f>SUMIFS(Model!$I:$I,Model!$H:$H,$A64,Model!$B:$B,$B64,Model!$J:$J,"&gt;=90")</f>
        <v>104923684.56999999</v>
      </c>
      <c r="F64" s="84">
        <f t="shared" si="0"/>
        <v>0</v>
      </c>
      <c r="G64" s="84">
        <f t="shared" si="1"/>
        <v>0.2516258354349088</v>
      </c>
      <c r="H64" s="85">
        <f>SUMIFS(Model!$Q:$Q,Model!$H:$H,$A64,Model!$B:$B,$B64)</f>
        <v>7306463.9437152389</v>
      </c>
    </row>
    <row r="65" spans="1:8" x14ac:dyDescent="0.45">
      <c r="A65" s="78">
        <v>45689</v>
      </c>
      <c r="B65" s="62" t="s">
        <v>51</v>
      </c>
      <c r="C65" s="83">
        <f>SUMIFS(Model!$I:$I,Model!$H:$H,$A65,Model!$B:$B,$B65)</f>
        <v>498713480.71999997</v>
      </c>
      <c r="D65" s="83">
        <f>SUMIFS(Model!$I:$I,Model!$H:$H,$A65,Model!$B:$B,$B65,Model!$J:$J,"&gt;=180")</f>
        <v>7100216.9100000001</v>
      </c>
      <c r="E65" s="83">
        <f>SUMIFS(Model!$I:$I,Model!$H:$H,$A65,Model!$B:$B,$B65,Model!$J:$J,"&gt;=90")</f>
        <v>8718330.5800000001</v>
      </c>
      <c r="F65" s="84">
        <f t="shared" si="0"/>
        <v>1.4237066340675838E-2</v>
      </c>
      <c r="G65" s="84">
        <f t="shared" si="1"/>
        <v>1.7481642099213397E-2</v>
      </c>
      <c r="H65" s="85" t="e">
        <f>SUMIFS(Model!$Q:$Q,Model!$H:$H,$A65,Model!$B:$B,$B65)</f>
        <v>#REF!</v>
      </c>
    </row>
    <row r="66" spans="1:8" x14ac:dyDescent="0.45">
      <c r="A66" s="78">
        <v>45689</v>
      </c>
      <c r="B66" s="62" t="s">
        <v>52</v>
      </c>
      <c r="C66" s="83">
        <f>SUMIFS(Model!$I:$I,Model!$H:$H,$A66,Model!$B:$B,$B66)</f>
        <v>385282224.95999992</v>
      </c>
      <c r="D66" s="83">
        <f>SUMIFS(Model!$I:$I,Model!$H:$H,$A66,Model!$B:$B,$B66,Model!$J:$J,"&gt;=180")</f>
        <v>0</v>
      </c>
      <c r="E66" s="83">
        <f>SUMIFS(Model!$I:$I,Model!$H:$H,$A66,Model!$B:$B,$B66,Model!$J:$J,"&gt;=90")</f>
        <v>12131179.309999999</v>
      </c>
      <c r="F66" s="84">
        <f t="shared" si="0"/>
        <v>0</v>
      </c>
      <c r="G66" s="84">
        <f t="shared" si="1"/>
        <v>3.1486475430470381E-2</v>
      </c>
      <c r="H66" s="85">
        <f>SUMIFS(Model!$Q:$Q,Model!$H:$H,$A66,Model!$B:$B,$B66)</f>
        <v>5979157.4155969722</v>
      </c>
    </row>
    <row r="67" spans="1:8" x14ac:dyDescent="0.45">
      <c r="A67" s="78">
        <v>45689</v>
      </c>
      <c r="B67" s="62" t="s">
        <v>53</v>
      </c>
      <c r="C67" s="83">
        <f>SUMIFS(Model!$I:$I,Model!$H:$H,$A67,Model!$B:$B,$B67)</f>
        <v>125619210.54000001</v>
      </c>
      <c r="D67" s="83">
        <f>SUMIFS(Model!$I:$I,Model!$H:$H,$A67,Model!$B:$B,$B67,Model!$J:$J,"&gt;=180")</f>
        <v>9274042.5800000001</v>
      </c>
      <c r="E67" s="83">
        <f>SUMIFS(Model!$I:$I,Model!$H:$H,$A67,Model!$B:$B,$B67,Model!$J:$J,"&gt;=90")</f>
        <v>11738454.66</v>
      </c>
      <c r="F67" s="84">
        <f t="shared" ref="F67:F130" si="2">IFERROR($D67/$C67,0)</f>
        <v>7.3826626836242804E-2</v>
      </c>
      <c r="G67" s="84">
        <f t="shared" ref="G67:G130" si="3">IFERROR($E67/$C67,0)</f>
        <v>9.344474152910083E-2</v>
      </c>
      <c r="H67" s="85">
        <f>SUMIFS(Model!$Q:$Q,Model!$H:$H,$A67,Model!$B:$B,$B67)</f>
        <v>2860927.562998435</v>
      </c>
    </row>
    <row r="68" spans="1:8" x14ac:dyDescent="0.45">
      <c r="A68" s="78">
        <v>45689</v>
      </c>
      <c r="B68" s="62" t="s">
        <v>54</v>
      </c>
      <c r="C68" s="83">
        <f>SUMIFS(Model!$I:$I,Model!$H:$H,$A68,Model!$B:$B,$B68)</f>
        <v>89225109.870000005</v>
      </c>
      <c r="D68" s="83">
        <f>SUMIFS(Model!$I:$I,Model!$H:$H,$A68,Model!$B:$B,$B68,Model!$J:$J,"&gt;=180")</f>
        <v>561298.18000000005</v>
      </c>
      <c r="E68" s="83">
        <f>SUMIFS(Model!$I:$I,Model!$H:$H,$A68,Model!$B:$B,$B68,Model!$J:$J,"&gt;=90")</f>
        <v>561298.18000000005</v>
      </c>
      <c r="F68" s="84">
        <f t="shared" si="2"/>
        <v>6.2908096254272513E-3</v>
      </c>
      <c r="G68" s="84">
        <f t="shared" si="3"/>
        <v>6.2908096254272513E-3</v>
      </c>
      <c r="H68" s="85">
        <f>SUMIFS(Model!$Q:$Q,Model!$H:$H,$A68,Model!$B:$B,$B68)</f>
        <v>1389048.5533829015</v>
      </c>
    </row>
    <row r="69" spans="1:8" x14ac:dyDescent="0.45">
      <c r="A69" s="78">
        <v>45689</v>
      </c>
      <c r="B69" s="62" t="s">
        <v>55</v>
      </c>
      <c r="C69" s="83">
        <f>SUMIFS(Model!$I:$I,Model!$H:$H,$A69,Model!$B:$B,$B69)</f>
        <v>212748843.60999998</v>
      </c>
      <c r="D69" s="83">
        <f>SUMIFS(Model!$I:$I,Model!$H:$H,$A69,Model!$B:$B,$B69,Model!$J:$J,"&gt;=180")</f>
        <v>0</v>
      </c>
      <c r="E69" s="83">
        <f>SUMIFS(Model!$I:$I,Model!$H:$H,$A69,Model!$B:$B,$B69,Model!$J:$J,"&gt;=90")</f>
        <v>0</v>
      </c>
      <c r="F69" s="84">
        <f t="shared" si="2"/>
        <v>0</v>
      </c>
      <c r="G69" s="84">
        <f t="shared" si="3"/>
        <v>0</v>
      </c>
      <c r="H69" s="85">
        <f>SUMIFS(Model!$Q:$Q,Model!$H:$H,$A69,Model!$B:$B,$B69)</f>
        <v>3893207.322604239</v>
      </c>
    </row>
    <row r="70" spans="1:8" x14ac:dyDescent="0.45">
      <c r="A70" s="78">
        <v>45689</v>
      </c>
      <c r="B70" s="62" t="s">
        <v>56</v>
      </c>
      <c r="C70" s="83">
        <f>SUMIFS(Model!$I:$I,Model!$H:$H,$A70,Model!$B:$B,$B70)</f>
        <v>241923821.15000001</v>
      </c>
      <c r="D70" s="83">
        <f>SUMIFS(Model!$I:$I,Model!$H:$H,$A70,Model!$B:$B,$B70,Model!$J:$J,"&gt;=180")</f>
        <v>3377110.11</v>
      </c>
      <c r="E70" s="83">
        <f>SUMIFS(Model!$I:$I,Model!$H:$H,$A70,Model!$B:$B,$B70,Model!$J:$J,"&gt;=90")</f>
        <v>80611775.900000006</v>
      </c>
      <c r="F70" s="84">
        <f t="shared" si="2"/>
        <v>1.3959394713371738E-2</v>
      </c>
      <c r="G70" s="84">
        <f t="shared" si="3"/>
        <v>0.33321140314668846</v>
      </c>
      <c r="H70" s="85">
        <f>SUMIFS(Model!$Q:$Q,Model!$H:$H,$A70,Model!$B:$B,$B70)</f>
        <v>4776607.3343490064</v>
      </c>
    </row>
    <row r="71" spans="1:8" x14ac:dyDescent="0.45">
      <c r="A71" s="78">
        <v>45689</v>
      </c>
      <c r="B71" s="62" t="s">
        <v>57</v>
      </c>
      <c r="C71" s="83">
        <f>SUMIFS(Model!$I:$I,Model!$H:$H,$A71,Model!$B:$B,$B71)</f>
        <v>347652457.01999992</v>
      </c>
      <c r="D71" s="83">
        <f>SUMIFS(Model!$I:$I,Model!$H:$H,$A71,Model!$B:$B,$B71,Model!$J:$J,"&gt;=180")</f>
        <v>1446629.33</v>
      </c>
      <c r="E71" s="83">
        <f>SUMIFS(Model!$I:$I,Model!$H:$H,$A71,Model!$B:$B,$B71,Model!$J:$J,"&gt;=90")</f>
        <v>104353096.73999999</v>
      </c>
      <c r="F71" s="84">
        <f t="shared" si="2"/>
        <v>4.1611365051183215E-3</v>
      </c>
      <c r="G71" s="84">
        <f t="shared" si="3"/>
        <v>0.30016499130911284</v>
      </c>
      <c r="H71" s="85">
        <f>SUMIFS(Model!$Q:$Q,Model!$H:$H,$A71,Model!$B:$B,$B71)</f>
        <v>5148894.1981309652</v>
      </c>
    </row>
    <row r="72" spans="1:8" x14ac:dyDescent="0.45">
      <c r="A72" s="78">
        <v>45689</v>
      </c>
      <c r="B72" s="62" t="s">
        <v>58</v>
      </c>
      <c r="C72" s="83">
        <f>SUMIFS(Model!$I:$I,Model!$H:$H,$A72,Model!$B:$B,$B72)</f>
        <v>123834948.5</v>
      </c>
      <c r="D72" s="83">
        <f>SUMIFS(Model!$I:$I,Model!$H:$H,$A72,Model!$B:$B,$B72,Model!$J:$J,"&gt;=180")</f>
        <v>2214529.7400000002</v>
      </c>
      <c r="E72" s="83">
        <f>SUMIFS(Model!$I:$I,Model!$H:$H,$A72,Model!$B:$B,$B72,Model!$J:$J,"&gt;=90")</f>
        <v>11519876.279999999</v>
      </c>
      <c r="F72" s="84">
        <f t="shared" si="2"/>
        <v>1.7882914046675604E-2</v>
      </c>
      <c r="G72" s="84">
        <f t="shared" si="3"/>
        <v>9.3026051365459231E-2</v>
      </c>
      <c r="H72" s="85">
        <f>SUMIFS(Model!$Q:$Q,Model!$H:$H,$A72,Model!$B:$B,$B72)</f>
        <v>2501097.2739289971</v>
      </c>
    </row>
    <row r="73" spans="1:8" x14ac:dyDescent="0.45">
      <c r="A73" s="78">
        <v>45689</v>
      </c>
      <c r="B73" s="62" t="s">
        <v>59</v>
      </c>
      <c r="C73" s="83">
        <f>SUMIFS(Model!$I:$I,Model!$H:$H,$A73,Model!$B:$B,$B73)</f>
        <v>121552371.13999999</v>
      </c>
      <c r="D73" s="83">
        <f>SUMIFS(Model!$I:$I,Model!$H:$H,$A73,Model!$B:$B,$B73,Model!$J:$J,"&gt;=180")</f>
        <v>3953988.84</v>
      </c>
      <c r="E73" s="83">
        <f>SUMIFS(Model!$I:$I,Model!$H:$H,$A73,Model!$B:$B,$B73,Model!$J:$J,"&gt;=90")</f>
        <v>3953988.84</v>
      </c>
      <c r="F73" s="84">
        <f t="shared" si="2"/>
        <v>3.2529096741732225E-2</v>
      </c>
      <c r="G73" s="84">
        <f t="shared" si="3"/>
        <v>3.2529096741732225E-2</v>
      </c>
      <c r="H73" s="85">
        <f>SUMIFS(Model!$Q:$Q,Model!$H:$H,$A73,Model!$B:$B,$B73)</f>
        <v>2006349.7841588629</v>
      </c>
    </row>
    <row r="74" spans="1:8" x14ac:dyDescent="0.45">
      <c r="A74" s="78">
        <v>45689</v>
      </c>
      <c r="B74" s="62" t="s">
        <v>60</v>
      </c>
      <c r="C74" s="83">
        <f>SUMIFS(Model!$I:$I,Model!$H:$H,$A74,Model!$B:$B,$B74)</f>
        <v>57291392.050000004</v>
      </c>
      <c r="D74" s="83">
        <f>SUMIFS(Model!$I:$I,Model!$H:$H,$A74,Model!$B:$B,$B74,Model!$J:$J,"&gt;=180")</f>
        <v>0</v>
      </c>
      <c r="E74" s="83">
        <f>SUMIFS(Model!$I:$I,Model!$H:$H,$A74,Model!$B:$B,$B74,Model!$J:$J,"&gt;=90")</f>
        <v>11342631.039999999</v>
      </c>
      <c r="F74" s="84">
        <f t="shared" si="2"/>
        <v>0</v>
      </c>
      <c r="G74" s="84">
        <f t="shared" si="3"/>
        <v>0.19798141804794911</v>
      </c>
      <c r="H74" s="85">
        <f>SUMIFS(Model!$Q:$Q,Model!$H:$H,$A74,Model!$B:$B,$B74)</f>
        <v>1022629.7685317557</v>
      </c>
    </row>
    <row r="75" spans="1:8" x14ac:dyDescent="0.45">
      <c r="A75" s="78">
        <v>45689</v>
      </c>
      <c r="B75" s="62" t="s">
        <v>61</v>
      </c>
      <c r="C75" s="83">
        <f>SUMIFS(Model!$I:$I,Model!$H:$H,$A75,Model!$B:$B,$B75)</f>
        <v>182431784.09</v>
      </c>
      <c r="D75" s="83">
        <f>SUMIFS(Model!$I:$I,Model!$H:$H,$A75,Model!$B:$B,$B75,Model!$J:$J,"&gt;=180")</f>
        <v>31458753.969999999</v>
      </c>
      <c r="E75" s="83">
        <f>SUMIFS(Model!$I:$I,Model!$H:$H,$A75,Model!$B:$B,$B75,Model!$J:$J,"&gt;=90")</f>
        <v>31458753.969999999</v>
      </c>
      <c r="F75" s="84">
        <f t="shared" si="2"/>
        <v>0.17244119015182294</v>
      </c>
      <c r="G75" s="84">
        <f t="shared" si="3"/>
        <v>0.17244119015182294</v>
      </c>
      <c r="H75" s="85">
        <f>SUMIFS(Model!$Q:$Q,Model!$H:$H,$A75,Model!$B:$B,$B75)</f>
        <v>3668065.6068548616</v>
      </c>
    </row>
    <row r="76" spans="1:8" x14ac:dyDescent="0.45">
      <c r="A76" s="78">
        <v>45689</v>
      </c>
      <c r="B76" s="62" t="s">
        <v>62</v>
      </c>
      <c r="C76" s="83">
        <f>SUMIFS(Model!$I:$I,Model!$H:$H,$A76,Model!$B:$B,$B76)</f>
        <v>309758793.74000007</v>
      </c>
      <c r="D76" s="83">
        <f>SUMIFS(Model!$I:$I,Model!$H:$H,$A76,Model!$B:$B,$B76,Model!$J:$J,"&gt;=180")</f>
        <v>13436270.029999999</v>
      </c>
      <c r="E76" s="83">
        <f>SUMIFS(Model!$I:$I,Model!$H:$H,$A76,Model!$B:$B,$B76,Model!$J:$J,"&gt;=90")</f>
        <v>13436270.029999999</v>
      </c>
      <c r="F76" s="84">
        <f t="shared" si="2"/>
        <v>4.3376557184290628E-2</v>
      </c>
      <c r="G76" s="84">
        <f t="shared" si="3"/>
        <v>4.3376557184290628E-2</v>
      </c>
      <c r="H76" s="85">
        <f>SUMIFS(Model!$Q:$Q,Model!$H:$H,$A76,Model!$B:$B,$B76)</f>
        <v>5728107.8251523217</v>
      </c>
    </row>
    <row r="77" spans="1:8" x14ac:dyDescent="0.45">
      <c r="A77" s="78">
        <v>45689</v>
      </c>
      <c r="B77" s="62" t="s">
        <v>63</v>
      </c>
      <c r="C77" s="83">
        <f>SUMIFS(Model!$I:$I,Model!$H:$H,$A77,Model!$B:$B,$B77)</f>
        <v>101094399.41000003</v>
      </c>
      <c r="D77" s="83">
        <f>SUMIFS(Model!$I:$I,Model!$H:$H,$A77,Model!$B:$B,$B77,Model!$J:$J,"&gt;=180")</f>
        <v>0</v>
      </c>
      <c r="E77" s="83">
        <f>SUMIFS(Model!$I:$I,Model!$H:$H,$A77,Model!$B:$B,$B77,Model!$J:$J,"&gt;=90")</f>
        <v>5704436.9699999997</v>
      </c>
      <c r="F77" s="84">
        <f t="shared" si="2"/>
        <v>0</v>
      </c>
      <c r="G77" s="84">
        <f t="shared" si="3"/>
        <v>5.6426834753377349E-2</v>
      </c>
      <c r="H77" s="85">
        <f>SUMIFS(Model!$Q:$Q,Model!$H:$H,$A77,Model!$B:$B,$B77)</f>
        <v>1910458.3662657319</v>
      </c>
    </row>
    <row r="78" spans="1:8" x14ac:dyDescent="0.45">
      <c r="A78" s="78">
        <v>45689</v>
      </c>
      <c r="B78" s="62" t="s">
        <v>64</v>
      </c>
      <c r="C78" s="83">
        <f>SUMIFS(Model!$I:$I,Model!$H:$H,$A78,Model!$B:$B,$B78)</f>
        <v>160814722.55999997</v>
      </c>
      <c r="D78" s="83">
        <f>SUMIFS(Model!$I:$I,Model!$H:$H,$A78,Model!$B:$B,$B78,Model!$J:$J,"&gt;=180")</f>
        <v>0</v>
      </c>
      <c r="E78" s="83">
        <f>SUMIFS(Model!$I:$I,Model!$H:$H,$A78,Model!$B:$B,$B78,Model!$J:$J,"&gt;=90")</f>
        <v>0</v>
      </c>
      <c r="F78" s="84">
        <f t="shared" si="2"/>
        <v>0</v>
      </c>
      <c r="G78" s="84">
        <f t="shared" si="3"/>
        <v>0</v>
      </c>
      <c r="H78" s="85">
        <f>SUMIFS(Model!$Q:$Q,Model!$H:$H,$A78,Model!$B:$B,$B78)</f>
        <v>2131022.4533352377</v>
      </c>
    </row>
    <row r="79" spans="1:8" x14ac:dyDescent="0.45">
      <c r="A79" s="78">
        <v>45689</v>
      </c>
      <c r="B79" s="62" t="s">
        <v>65</v>
      </c>
      <c r="C79" s="83">
        <f>SUMIFS(Model!$I:$I,Model!$H:$H,$A79,Model!$B:$B,$B79)</f>
        <v>154281074.06</v>
      </c>
      <c r="D79" s="83">
        <f>SUMIFS(Model!$I:$I,Model!$H:$H,$A79,Model!$B:$B,$B79,Model!$J:$J,"&gt;=180")</f>
        <v>4369978.18</v>
      </c>
      <c r="E79" s="83">
        <f>SUMIFS(Model!$I:$I,Model!$H:$H,$A79,Model!$B:$B,$B79,Model!$J:$J,"&gt;=90")</f>
        <v>22545877.27</v>
      </c>
      <c r="F79" s="84">
        <f t="shared" si="2"/>
        <v>2.8324784531254383E-2</v>
      </c>
      <c r="G79" s="84">
        <f t="shared" si="3"/>
        <v>0.14613508110030329</v>
      </c>
      <c r="H79" s="85">
        <f>SUMIFS(Model!$Q:$Q,Model!$H:$H,$A79,Model!$B:$B,$B79)</f>
        <v>2622243.5486663985</v>
      </c>
    </row>
    <row r="80" spans="1:8" x14ac:dyDescent="0.45">
      <c r="A80" s="78">
        <v>45689</v>
      </c>
      <c r="B80" s="62" t="s">
        <v>66</v>
      </c>
      <c r="C80" s="83">
        <f>SUMIFS(Model!$I:$I,Model!$H:$H,$A80,Model!$B:$B,$B80)</f>
        <v>166161764.43000004</v>
      </c>
      <c r="D80" s="83">
        <f>SUMIFS(Model!$I:$I,Model!$H:$H,$A80,Model!$B:$B,$B80,Model!$J:$J,"&gt;=180")</f>
        <v>0</v>
      </c>
      <c r="E80" s="83">
        <f>SUMIFS(Model!$I:$I,Model!$H:$H,$A80,Model!$B:$B,$B80,Model!$J:$J,"&gt;=90")</f>
        <v>18248601.210000001</v>
      </c>
      <c r="F80" s="84">
        <f t="shared" si="2"/>
        <v>0</v>
      </c>
      <c r="G80" s="84">
        <f t="shared" si="3"/>
        <v>0.10982431050007115</v>
      </c>
      <c r="H80" s="85">
        <f>SUMIFS(Model!$Q:$Q,Model!$H:$H,$A80,Model!$B:$B,$B80)</f>
        <v>2914246.6861715126</v>
      </c>
    </row>
    <row r="81" spans="1:8" x14ac:dyDescent="0.45">
      <c r="A81" s="78">
        <v>45689</v>
      </c>
      <c r="B81" s="62" t="s">
        <v>67</v>
      </c>
      <c r="C81" s="83">
        <f>SUMIFS(Model!$I:$I,Model!$H:$H,$A81,Model!$B:$B,$B81)</f>
        <v>154395269.41000003</v>
      </c>
      <c r="D81" s="83">
        <f>SUMIFS(Model!$I:$I,Model!$H:$H,$A81,Model!$B:$B,$B81,Model!$J:$J,"&gt;=180")</f>
        <v>114373669.64</v>
      </c>
      <c r="E81" s="83">
        <f>SUMIFS(Model!$I:$I,Model!$H:$H,$A81,Model!$B:$B,$B81,Model!$J:$J,"&gt;=90")</f>
        <v>114373669.64</v>
      </c>
      <c r="F81" s="84">
        <f t="shared" si="2"/>
        <v>0.74078480562949256</v>
      </c>
      <c r="G81" s="84">
        <f t="shared" si="3"/>
        <v>0.74078480562949256</v>
      </c>
      <c r="H81" s="85">
        <f>SUMIFS(Model!$Q:$Q,Model!$H:$H,$A81,Model!$B:$B,$B81)</f>
        <v>1646989.1371659224</v>
      </c>
    </row>
    <row r="82" spans="1:8" x14ac:dyDescent="0.45">
      <c r="A82" s="78">
        <v>45689</v>
      </c>
      <c r="B82" s="62" t="s">
        <v>68</v>
      </c>
      <c r="C82" s="83">
        <f>SUMIFS(Model!$I:$I,Model!$H:$H,$A82,Model!$B:$B,$B82)</f>
        <v>192194072.23000002</v>
      </c>
      <c r="D82" s="83">
        <f>SUMIFS(Model!$I:$I,Model!$H:$H,$A82,Model!$B:$B,$B82,Model!$J:$J,"&gt;=180")</f>
        <v>57089684.950000003</v>
      </c>
      <c r="E82" s="83">
        <f>SUMIFS(Model!$I:$I,Model!$H:$H,$A82,Model!$B:$B,$B82,Model!$J:$J,"&gt;=90")</f>
        <v>57089684.950000003</v>
      </c>
      <c r="F82" s="84">
        <f t="shared" si="2"/>
        <v>0.29704186132067784</v>
      </c>
      <c r="G82" s="84">
        <f t="shared" si="3"/>
        <v>0.29704186132067784</v>
      </c>
      <c r="H82" s="85">
        <f>SUMIFS(Model!$Q:$Q,Model!$H:$H,$A82,Model!$B:$B,$B82)</f>
        <v>2981834.1084981635</v>
      </c>
    </row>
    <row r="83" spans="1:8" x14ac:dyDescent="0.45">
      <c r="A83" s="78">
        <v>45689</v>
      </c>
      <c r="B83" s="62" t="s">
        <v>69</v>
      </c>
      <c r="C83" s="83">
        <f>SUMIFS(Model!$I:$I,Model!$H:$H,$A83,Model!$B:$B,$B83)</f>
        <v>386679101.84000003</v>
      </c>
      <c r="D83" s="83">
        <f>SUMIFS(Model!$I:$I,Model!$H:$H,$A83,Model!$B:$B,$B83,Model!$J:$J,"&gt;=180")</f>
        <v>11910394.559999999</v>
      </c>
      <c r="E83" s="83">
        <f>SUMIFS(Model!$I:$I,Model!$H:$H,$A83,Model!$B:$B,$B83,Model!$J:$J,"&gt;=90")</f>
        <v>11910394.559999999</v>
      </c>
      <c r="F83" s="84">
        <f t="shared" si="2"/>
        <v>3.0801753969440734E-2</v>
      </c>
      <c r="G83" s="84">
        <f t="shared" si="3"/>
        <v>3.0801753969440734E-2</v>
      </c>
      <c r="H83" s="85">
        <f>SUMIFS(Model!$Q:$Q,Model!$H:$H,$A83,Model!$B:$B,$B83)</f>
        <v>7742898.6203013267</v>
      </c>
    </row>
    <row r="84" spans="1:8" x14ac:dyDescent="0.45">
      <c r="A84" s="78">
        <v>45689</v>
      </c>
      <c r="B84" s="62" t="s">
        <v>70</v>
      </c>
      <c r="C84" s="83">
        <f>SUMIFS(Model!$I:$I,Model!$H:$H,$A84,Model!$B:$B,$B84)</f>
        <v>135972960.69</v>
      </c>
      <c r="D84" s="83">
        <f>SUMIFS(Model!$I:$I,Model!$H:$H,$A84,Model!$B:$B,$B84,Model!$J:$J,"&gt;=180")</f>
        <v>0</v>
      </c>
      <c r="E84" s="83">
        <f>SUMIFS(Model!$I:$I,Model!$H:$H,$A84,Model!$B:$B,$B84,Model!$J:$J,"&gt;=90")</f>
        <v>12042542.58</v>
      </c>
      <c r="F84" s="84">
        <f t="shared" si="2"/>
        <v>0</v>
      </c>
      <c r="G84" s="84">
        <f t="shared" si="3"/>
        <v>8.856571570472288E-2</v>
      </c>
      <c r="H84" s="85">
        <f>SUMIFS(Model!$Q:$Q,Model!$H:$H,$A84,Model!$B:$B,$B84)</f>
        <v>2630284.6705965409</v>
      </c>
    </row>
    <row r="85" spans="1:8" x14ac:dyDescent="0.45">
      <c r="A85" s="78">
        <v>45689</v>
      </c>
      <c r="B85" s="62" t="s">
        <v>71</v>
      </c>
      <c r="C85" s="83">
        <f>SUMIFS(Model!$I:$I,Model!$H:$H,$A85,Model!$B:$B,$B85)</f>
        <v>415722293.25</v>
      </c>
      <c r="D85" s="83">
        <f>SUMIFS(Model!$I:$I,Model!$H:$H,$A85,Model!$B:$B,$B85,Model!$J:$J,"&gt;=180")</f>
        <v>0</v>
      </c>
      <c r="E85" s="83">
        <f>SUMIFS(Model!$I:$I,Model!$H:$H,$A85,Model!$B:$B,$B85,Model!$J:$J,"&gt;=90")</f>
        <v>77142059.859999999</v>
      </c>
      <c r="F85" s="84">
        <f t="shared" si="2"/>
        <v>0</v>
      </c>
      <c r="G85" s="84">
        <f t="shared" si="3"/>
        <v>0.18556151813972993</v>
      </c>
      <c r="H85" s="85">
        <f>SUMIFS(Model!$Q:$Q,Model!$H:$H,$A85,Model!$B:$B,$B85)</f>
        <v>7891646.6745552663</v>
      </c>
    </row>
    <row r="86" spans="1:8" x14ac:dyDescent="0.45">
      <c r="A86" s="78">
        <v>45689</v>
      </c>
      <c r="B86" s="62" t="s">
        <v>72</v>
      </c>
      <c r="C86" s="83">
        <f>SUMIFS(Model!$I:$I,Model!$H:$H,$A86,Model!$B:$B,$B86)</f>
        <v>166178241.30999997</v>
      </c>
      <c r="D86" s="83">
        <f>SUMIFS(Model!$I:$I,Model!$H:$H,$A86,Model!$B:$B,$B86,Model!$J:$J,"&gt;=180")</f>
        <v>1430371.95</v>
      </c>
      <c r="E86" s="83">
        <f>SUMIFS(Model!$I:$I,Model!$H:$H,$A86,Model!$B:$B,$B86,Model!$J:$J,"&gt;=90")</f>
        <v>1430371.95</v>
      </c>
      <c r="F86" s="84">
        <f t="shared" si="2"/>
        <v>8.6074562994783946E-3</v>
      </c>
      <c r="G86" s="84">
        <f t="shared" si="3"/>
        <v>8.6074562994783946E-3</v>
      </c>
      <c r="H86" s="85">
        <f>SUMIFS(Model!$Q:$Q,Model!$H:$H,$A86,Model!$B:$B,$B86)</f>
        <v>3452846.8551260526</v>
      </c>
    </row>
    <row r="87" spans="1:8" x14ac:dyDescent="0.45">
      <c r="A87" s="78">
        <v>45689</v>
      </c>
      <c r="B87" s="62" t="s">
        <v>73</v>
      </c>
      <c r="C87" s="83">
        <f>SUMIFS(Model!$I:$I,Model!$H:$H,$A87,Model!$B:$B,$B87)</f>
        <v>367956580.11000001</v>
      </c>
      <c r="D87" s="83">
        <f>SUMIFS(Model!$I:$I,Model!$H:$H,$A87,Model!$B:$B,$B87,Model!$J:$J,"&gt;=180")</f>
        <v>0</v>
      </c>
      <c r="E87" s="83">
        <f>SUMIFS(Model!$I:$I,Model!$H:$H,$A87,Model!$B:$B,$B87,Model!$J:$J,"&gt;=90")</f>
        <v>0</v>
      </c>
      <c r="F87" s="84">
        <f t="shared" si="2"/>
        <v>0</v>
      </c>
      <c r="G87" s="84">
        <f t="shared" si="3"/>
        <v>0</v>
      </c>
      <c r="H87" s="85">
        <f>SUMIFS(Model!$Q:$Q,Model!$H:$H,$A87,Model!$B:$B,$B87)</f>
        <v>7418522.675102693</v>
      </c>
    </row>
    <row r="88" spans="1:8" x14ac:dyDescent="0.45">
      <c r="A88" s="78">
        <v>45689</v>
      </c>
      <c r="B88" s="62" t="s">
        <v>74</v>
      </c>
      <c r="C88" s="83">
        <f>SUMIFS(Model!$I:$I,Model!$H:$H,$A88,Model!$B:$B,$B88)</f>
        <v>290685631.59999996</v>
      </c>
      <c r="D88" s="83">
        <f>SUMIFS(Model!$I:$I,Model!$H:$H,$A88,Model!$B:$B,$B88,Model!$J:$J,"&gt;=180")</f>
        <v>0</v>
      </c>
      <c r="E88" s="83">
        <f>SUMIFS(Model!$I:$I,Model!$H:$H,$A88,Model!$B:$B,$B88,Model!$J:$J,"&gt;=90")</f>
        <v>0</v>
      </c>
      <c r="F88" s="84">
        <f t="shared" si="2"/>
        <v>0</v>
      </c>
      <c r="G88" s="84">
        <f t="shared" si="3"/>
        <v>0</v>
      </c>
      <c r="H88" s="85">
        <f>SUMIFS(Model!$Q:$Q,Model!$H:$H,$A88,Model!$B:$B,$B88)</f>
        <v>5658750.1318751983</v>
      </c>
    </row>
    <row r="89" spans="1:8" x14ac:dyDescent="0.45">
      <c r="A89" s="78">
        <v>45689</v>
      </c>
      <c r="B89" s="62" t="s">
        <v>75</v>
      </c>
      <c r="C89" s="83">
        <f>SUMIFS(Model!$I:$I,Model!$H:$H,$A89,Model!$B:$B,$B89)</f>
        <v>188795117.79999998</v>
      </c>
      <c r="D89" s="83">
        <f>SUMIFS(Model!$I:$I,Model!$H:$H,$A89,Model!$B:$B,$B89,Model!$J:$J,"&gt;=180")</f>
        <v>0</v>
      </c>
      <c r="E89" s="83">
        <f>SUMIFS(Model!$I:$I,Model!$H:$H,$A89,Model!$B:$B,$B89,Model!$J:$J,"&gt;=90")</f>
        <v>0</v>
      </c>
      <c r="F89" s="84">
        <f t="shared" si="2"/>
        <v>0</v>
      </c>
      <c r="G89" s="84">
        <f t="shared" si="3"/>
        <v>0</v>
      </c>
      <c r="H89" s="85">
        <f>SUMIFS(Model!$Q:$Q,Model!$H:$H,$A89,Model!$B:$B,$B89)</f>
        <v>4706623.3456410514</v>
      </c>
    </row>
    <row r="90" spans="1:8" x14ac:dyDescent="0.45">
      <c r="A90" s="78">
        <v>45689</v>
      </c>
      <c r="B90" s="62" t="s">
        <v>76</v>
      </c>
      <c r="C90" s="83">
        <f>SUMIFS(Model!$I:$I,Model!$H:$H,$A90,Model!$B:$B,$B90)</f>
        <v>179867165.38</v>
      </c>
      <c r="D90" s="83">
        <f>SUMIFS(Model!$I:$I,Model!$H:$H,$A90,Model!$B:$B,$B90,Model!$J:$J,"&gt;=180")</f>
        <v>86265423.489999995</v>
      </c>
      <c r="E90" s="83">
        <f>SUMIFS(Model!$I:$I,Model!$H:$H,$A90,Model!$B:$B,$B90,Model!$J:$J,"&gt;=90")</f>
        <v>86265423.489999995</v>
      </c>
      <c r="F90" s="84">
        <f t="shared" si="2"/>
        <v>0.47960628782774001</v>
      </c>
      <c r="G90" s="84">
        <f t="shared" si="3"/>
        <v>0.47960628782774001</v>
      </c>
      <c r="H90" s="85">
        <f>SUMIFS(Model!$Q:$Q,Model!$H:$H,$A90,Model!$B:$B,$B90)</f>
        <v>2944202.9554325431</v>
      </c>
    </row>
    <row r="91" spans="1:8" x14ac:dyDescent="0.45">
      <c r="A91" s="78">
        <v>45689</v>
      </c>
      <c r="B91" s="62" t="s">
        <v>77</v>
      </c>
      <c r="C91" s="83">
        <f>SUMIFS(Model!$I:$I,Model!$H:$H,$A91,Model!$B:$B,$B91)</f>
        <v>440660784.39000005</v>
      </c>
      <c r="D91" s="83">
        <f>SUMIFS(Model!$I:$I,Model!$H:$H,$A91,Model!$B:$B,$B91,Model!$J:$J,"&gt;=180")</f>
        <v>0</v>
      </c>
      <c r="E91" s="83">
        <f>SUMIFS(Model!$I:$I,Model!$H:$H,$A91,Model!$B:$B,$B91,Model!$J:$J,"&gt;=90")</f>
        <v>0</v>
      </c>
      <c r="F91" s="84">
        <f t="shared" si="2"/>
        <v>0</v>
      </c>
      <c r="G91" s="84">
        <f t="shared" si="3"/>
        <v>0</v>
      </c>
      <c r="H91" s="85">
        <f>SUMIFS(Model!$Q:$Q,Model!$H:$H,$A91,Model!$B:$B,$B91)</f>
        <v>9784490.0883259736</v>
      </c>
    </row>
    <row r="92" spans="1:8" x14ac:dyDescent="0.45">
      <c r="A92" s="78">
        <v>45689</v>
      </c>
      <c r="B92" s="62" t="s">
        <v>78</v>
      </c>
      <c r="C92" s="83">
        <f>SUMIFS(Model!$I:$I,Model!$H:$H,$A92,Model!$B:$B,$B92)</f>
        <v>244836224.19</v>
      </c>
      <c r="D92" s="83">
        <f>SUMIFS(Model!$I:$I,Model!$H:$H,$A92,Model!$B:$B,$B92,Model!$J:$J,"&gt;=180")</f>
        <v>9296892.5899999999</v>
      </c>
      <c r="E92" s="83">
        <f>SUMIFS(Model!$I:$I,Model!$H:$H,$A92,Model!$B:$B,$B92,Model!$J:$J,"&gt;=90")</f>
        <v>9296892.5899999999</v>
      </c>
      <c r="F92" s="84">
        <f t="shared" si="2"/>
        <v>3.7971883534624933E-2</v>
      </c>
      <c r="G92" s="84">
        <f t="shared" si="3"/>
        <v>3.7971883534624933E-2</v>
      </c>
      <c r="H92" s="85">
        <f>SUMIFS(Model!$Q:$Q,Model!$H:$H,$A92,Model!$B:$B,$B92)</f>
        <v>5386641.9582878193</v>
      </c>
    </row>
    <row r="93" spans="1:8" x14ac:dyDescent="0.45">
      <c r="A93" s="78">
        <v>45689</v>
      </c>
      <c r="B93" s="62" t="s">
        <v>79</v>
      </c>
      <c r="C93" s="83">
        <f>SUMIFS(Model!$I:$I,Model!$H:$H,$A93,Model!$B:$B,$B93)</f>
        <v>63631943.300000004</v>
      </c>
      <c r="D93" s="83">
        <f>SUMIFS(Model!$I:$I,Model!$H:$H,$A93,Model!$B:$B,$B93,Model!$J:$J,"&gt;=180")</f>
        <v>0</v>
      </c>
      <c r="E93" s="83">
        <f>SUMIFS(Model!$I:$I,Model!$H:$H,$A93,Model!$B:$B,$B93,Model!$J:$J,"&gt;=90")</f>
        <v>834011.09</v>
      </c>
      <c r="F93" s="84">
        <f t="shared" si="2"/>
        <v>0</v>
      </c>
      <c r="G93" s="84">
        <f t="shared" si="3"/>
        <v>1.3106798987231306E-2</v>
      </c>
      <c r="H93" s="85">
        <f>SUMIFS(Model!$Q:$Q,Model!$H:$H,$A93,Model!$B:$B,$B93)</f>
        <v>972246.97105461266</v>
      </c>
    </row>
    <row r="94" spans="1:8" x14ac:dyDescent="0.45">
      <c r="A94" s="78">
        <v>45689</v>
      </c>
      <c r="B94" s="62" t="s">
        <v>80</v>
      </c>
      <c r="C94" s="83">
        <f>SUMIFS(Model!$I:$I,Model!$H:$H,$A94,Model!$B:$B,$B94)</f>
        <v>257482174.52999997</v>
      </c>
      <c r="D94" s="83">
        <f>SUMIFS(Model!$I:$I,Model!$H:$H,$A94,Model!$B:$B,$B94,Model!$J:$J,"&gt;=180")</f>
        <v>6228976.2699999996</v>
      </c>
      <c r="E94" s="83">
        <f>SUMIFS(Model!$I:$I,Model!$H:$H,$A94,Model!$B:$B,$B94,Model!$J:$J,"&gt;=90")</f>
        <v>43514475.129999995</v>
      </c>
      <c r="F94" s="84">
        <f t="shared" si="2"/>
        <v>2.4191873792312732E-2</v>
      </c>
      <c r="G94" s="84">
        <f t="shared" si="3"/>
        <v>0.16899995197504439</v>
      </c>
      <c r="H94" s="85">
        <f>SUMIFS(Model!$Q:$Q,Model!$H:$H,$A94,Model!$B:$B,$B94)</f>
        <v>5479057.6053578127</v>
      </c>
    </row>
    <row r="95" spans="1:8" x14ac:dyDescent="0.45">
      <c r="A95" s="78">
        <v>45689</v>
      </c>
      <c r="B95" s="62" t="s">
        <v>81</v>
      </c>
      <c r="C95" s="83">
        <f>SUMIFS(Model!$I:$I,Model!$H:$H,$A95,Model!$B:$B,$B95)</f>
        <v>125308124.37</v>
      </c>
      <c r="D95" s="83">
        <f>SUMIFS(Model!$I:$I,Model!$H:$H,$A95,Model!$B:$B,$B95,Model!$J:$J,"&gt;=180")</f>
        <v>0</v>
      </c>
      <c r="E95" s="83">
        <f>SUMIFS(Model!$I:$I,Model!$H:$H,$A95,Model!$B:$B,$B95,Model!$J:$J,"&gt;=90")</f>
        <v>0</v>
      </c>
      <c r="F95" s="84">
        <f t="shared" si="2"/>
        <v>0</v>
      </c>
      <c r="G95" s="84">
        <f t="shared" si="3"/>
        <v>0</v>
      </c>
      <c r="H95" s="85">
        <f>SUMIFS(Model!$Q:$Q,Model!$H:$H,$A95,Model!$B:$B,$B95)</f>
        <v>1857049.7426403936</v>
      </c>
    </row>
    <row r="96" spans="1:8" x14ac:dyDescent="0.45">
      <c r="A96" s="78">
        <v>45689</v>
      </c>
      <c r="B96" s="62" t="s">
        <v>82</v>
      </c>
      <c r="C96" s="83">
        <f>SUMIFS(Model!$I:$I,Model!$H:$H,$A96,Model!$B:$B,$B96)</f>
        <v>121296887.71999998</v>
      </c>
      <c r="D96" s="83">
        <f>SUMIFS(Model!$I:$I,Model!$H:$H,$A96,Model!$B:$B,$B96,Model!$J:$J,"&gt;=180")</f>
        <v>5561602.6100000003</v>
      </c>
      <c r="E96" s="83">
        <f>SUMIFS(Model!$I:$I,Model!$H:$H,$A96,Model!$B:$B,$B96,Model!$J:$J,"&gt;=90")</f>
        <v>20164406.080000002</v>
      </c>
      <c r="F96" s="84">
        <f t="shared" si="2"/>
        <v>4.5851156732383151E-2</v>
      </c>
      <c r="G96" s="84">
        <f t="shared" si="3"/>
        <v>0.16624009452367181</v>
      </c>
      <c r="H96" s="85">
        <f>SUMIFS(Model!$Q:$Q,Model!$H:$H,$A96,Model!$B:$B,$B96)</f>
        <v>2400260.5426640529</v>
      </c>
    </row>
    <row r="97" spans="1:8" x14ac:dyDescent="0.45">
      <c r="A97" s="78">
        <v>45689</v>
      </c>
      <c r="B97" s="62" t="s">
        <v>83</v>
      </c>
      <c r="C97" s="83">
        <f>SUMIFS(Model!$I:$I,Model!$H:$H,$A97,Model!$B:$B,$B97)</f>
        <v>262037199.47999999</v>
      </c>
      <c r="D97" s="83">
        <f>SUMIFS(Model!$I:$I,Model!$H:$H,$A97,Model!$B:$B,$B97,Model!$J:$J,"&gt;=180")</f>
        <v>10588512.699999999</v>
      </c>
      <c r="E97" s="83">
        <f>SUMIFS(Model!$I:$I,Model!$H:$H,$A97,Model!$B:$B,$B97,Model!$J:$J,"&gt;=90")</f>
        <v>10588512.699999999</v>
      </c>
      <c r="F97" s="84">
        <f t="shared" si="2"/>
        <v>4.0408433310279553E-2</v>
      </c>
      <c r="G97" s="84">
        <f t="shared" si="3"/>
        <v>4.0408433310279553E-2</v>
      </c>
      <c r="H97" s="85">
        <f>SUMIFS(Model!$Q:$Q,Model!$H:$H,$A97,Model!$B:$B,$B97)</f>
        <v>4822522.2788707493</v>
      </c>
    </row>
    <row r="98" spans="1:8" x14ac:dyDescent="0.45">
      <c r="A98" s="78">
        <v>45689</v>
      </c>
      <c r="B98" s="62" t="s">
        <v>84</v>
      </c>
      <c r="C98" s="83">
        <f>SUMIFS(Model!$I:$I,Model!$H:$H,$A98,Model!$B:$B,$B98)</f>
        <v>252101689.51000005</v>
      </c>
      <c r="D98" s="83">
        <f>SUMIFS(Model!$I:$I,Model!$H:$H,$A98,Model!$B:$B,$B98,Model!$J:$J,"&gt;=180")</f>
        <v>90052423.920000002</v>
      </c>
      <c r="E98" s="83">
        <f>SUMIFS(Model!$I:$I,Model!$H:$H,$A98,Model!$B:$B,$B98,Model!$J:$J,"&gt;=90")</f>
        <v>104712694.03</v>
      </c>
      <c r="F98" s="84">
        <f t="shared" si="2"/>
        <v>0.35720674500449118</v>
      </c>
      <c r="G98" s="84">
        <f t="shared" si="3"/>
        <v>0.41535895389485833</v>
      </c>
      <c r="H98" s="85">
        <f>SUMIFS(Model!$Q:$Q,Model!$H:$H,$A98,Model!$B:$B,$B98)</f>
        <v>4492175.6016951781</v>
      </c>
    </row>
    <row r="99" spans="1:8" x14ac:dyDescent="0.45">
      <c r="A99" s="78">
        <v>45689</v>
      </c>
      <c r="B99" s="62" t="s">
        <v>85</v>
      </c>
      <c r="C99" s="83">
        <f>SUMIFS(Model!$I:$I,Model!$H:$H,$A99,Model!$B:$B,$B99)</f>
        <v>123688548.12</v>
      </c>
      <c r="D99" s="83">
        <f>SUMIFS(Model!$I:$I,Model!$H:$H,$A99,Model!$B:$B,$B99,Model!$J:$J,"&gt;=180")</f>
        <v>16116853.760000002</v>
      </c>
      <c r="E99" s="83">
        <f>SUMIFS(Model!$I:$I,Model!$H:$H,$A99,Model!$B:$B,$B99,Model!$J:$J,"&gt;=90")</f>
        <v>98361562.480000004</v>
      </c>
      <c r="F99" s="84">
        <f t="shared" si="2"/>
        <v>0.13030190753281196</v>
      </c>
      <c r="G99" s="84">
        <f t="shared" si="3"/>
        <v>0.79523580780147651</v>
      </c>
      <c r="H99" s="85">
        <f>SUMIFS(Model!$Q:$Q,Model!$H:$H,$A99,Model!$B:$B,$B99)</f>
        <v>1861011.6349487184</v>
      </c>
    </row>
    <row r="100" spans="1:8" x14ac:dyDescent="0.45">
      <c r="A100" s="78">
        <v>45689</v>
      </c>
      <c r="B100" s="62" t="s">
        <v>86</v>
      </c>
      <c r="C100" s="83">
        <f>SUMIFS(Model!$I:$I,Model!$H:$H,$A100,Model!$B:$B,$B100)</f>
        <v>265946361.90000001</v>
      </c>
      <c r="D100" s="83">
        <f>SUMIFS(Model!$I:$I,Model!$H:$H,$A100,Model!$B:$B,$B100,Model!$J:$J,"&gt;=180")</f>
        <v>13684358.33</v>
      </c>
      <c r="E100" s="83">
        <f>SUMIFS(Model!$I:$I,Model!$H:$H,$A100,Model!$B:$B,$B100,Model!$J:$J,"&gt;=90")</f>
        <v>13684358.33</v>
      </c>
      <c r="F100" s="84">
        <f t="shared" si="2"/>
        <v>5.1455331940752524E-2</v>
      </c>
      <c r="G100" s="84">
        <f t="shared" si="3"/>
        <v>5.1455331940752524E-2</v>
      </c>
      <c r="H100" s="85">
        <f>SUMIFS(Model!$Q:$Q,Model!$H:$H,$A100,Model!$B:$B,$B100)</f>
        <v>5985116.4484787676</v>
      </c>
    </row>
    <row r="101" spans="1:8" x14ac:dyDescent="0.45">
      <c r="A101" s="78">
        <v>45689</v>
      </c>
      <c r="B101" s="62" t="s">
        <v>87</v>
      </c>
      <c r="C101" s="83">
        <f>SUMIFS(Model!$I:$I,Model!$H:$H,$A101,Model!$B:$B,$B101)</f>
        <v>163156214.52000001</v>
      </c>
      <c r="D101" s="83">
        <f>SUMIFS(Model!$I:$I,Model!$H:$H,$A101,Model!$B:$B,$B101,Model!$J:$J,"&gt;=180")</f>
        <v>0</v>
      </c>
      <c r="E101" s="83">
        <f>SUMIFS(Model!$I:$I,Model!$H:$H,$A101,Model!$B:$B,$B101,Model!$J:$J,"&gt;=90")</f>
        <v>0</v>
      </c>
      <c r="F101" s="84">
        <f t="shared" si="2"/>
        <v>0</v>
      </c>
      <c r="G101" s="84">
        <f t="shared" si="3"/>
        <v>0</v>
      </c>
      <c r="H101" s="85">
        <f>SUMIFS(Model!$Q:$Q,Model!$H:$H,$A101,Model!$B:$B,$B101)</f>
        <v>3516700.1128687807</v>
      </c>
    </row>
    <row r="102" spans="1:8" x14ac:dyDescent="0.45">
      <c r="A102" s="78">
        <v>45689</v>
      </c>
      <c r="B102" s="62" t="s">
        <v>88</v>
      </c>
      <c r="C102" s="83">
        <f>SUMIFS(Model!$I:$I,Model!$H:$H,$A102,Model!$B:$B,$B102)</f>
        <v>158639719.47</v>
      </c>
      <c r="D102" s="83">
        <f>SUMIFS(Model!$I:$I,Model!$H:$H,$A102,Model!$B:$B,$B102,Model!$J:$J,"&gt;=180")</f>
        <v>0</v>
      </c>
      <c r="E102" s="83">
        <f>SUMIFS(Model!$I:$I,Model!$H:$H,$A102,Model!$B:$B,$B102,Model!$J:$J,"&gt;=90")</f>
        <v>12961318.92</v>
      </c>
      <c r="F102" s="84">
        <f t="shared" si="2"/>
        <v>0</v>
      </c>
      <c r="G102" s="84">
        <f t="shared" si="3"/>
        <v>8.1702860817596729E-2</v>
      </c>
      <c r="H102" s="85">
        <f>SUMIFS(Model!$Q:$Q,Model!$H:$H,$A102,Model!$B:$B,$B102)</f>
        <v>3123216.0994772119</v>
      </c>
    </row>
    <row r="103" spans="1:8" x14ac:dyDescent="0.45">
      <c r="A103" s="78">
        <v>45689</v>
      </c>
      <c r="B103" s="62" t="s">
        <v>89</v>
      </c>
      <c r="C103" s="83">
        <f>SUMIFS(Model!$I:$I,Model!$H:$H,$A103,Model!$B:$B,$B103)</f>
        <v>312675301.26999998</v>
      </c>
      <c r="D103" s="83">
        <f>SUMIFS(Model!$I:$I,Model!$H:$H,$A103,Model!$B:$B,$B103,Model!$J:$J,"&gt;=180")</f>
        <v>0</v>
      </c>
      <c r="E103" s="83">
        <f>SUMIFS(Model!$I:$I,Model!$H:$H,$A103,Model!$B:$B,$B103,Model!$J:$J,"&gt;=90")</f>
        <v>8668022.5600000005</v>
      </c>
      <c r="F103" s="84">
        <f t="shared" si="2"/>
        <v>0</v>
      </c>
      <c r="G103" s="84">
        <f t="shared" si="3"/>
        <v>2.7722121078297222E-2</v>
      </c>
      <c r="H103" s="85">
        <f>SUMIFS(Model!$Q:$Q,Model!$H:$H,$A103,Model!$B:$B,$B103)</f>
        <v>4886807.6706172293</v>
      </c>
    </row>
    <row r="104" spans="1:8" x14ac:dyDescent="0.45">
      <c r="A104" s="78">
        <v>45689</v>
      </c>
      <c r="B104" s="62" t="s">
        <v>90</v>
      </c>
      <c r="C104" s="83">
        <f>SUMIFS(Model!$I:$I,Model!$H:$H,$A104,Model!$B:$B,$B104)</f>
        <v>263223606.97999999</v>
      </c>
      <c r="D104" s="83">
        <f>SUMIFS(Model!$I:$I,Model!$H:$H,$A104,Model!$B:$B,$B104,Model!$J:$J,"&gt;=180")</f>
        <v>1061052.28</v>
      </c>
      <c r="E104" s="83">
        <f>SUMIFS(Model!$I:$I,Model!$H:$H,$A104,Model!$B:$B,$B104,Model!$J:$J,"&gt;=90")</f>
        <v>2990651.5</v>
      </c>
      <c r="F104" s="84">
        <f t="shared" si="2"/>
        <v>4.0309920989746936E-3</v>
      </c>
      <c r="G104" s="84">
        <f t="shared" si="3"/>
        <v>1.1361638624712079E-2</v>
      </c>
      <c r="H104" s="85">
        <f>SUMIFS(Model!$Q:$Q,Model!$H:$H,$A104,Model!$B:$B,$B104)</f>
        <v>5375826.5436043479</v>
      </c>
    </row>
    <row r="105" spans="1:8" x14ac:dyDescent="0.45">
      <c r="A105" s="78">
        <v>45689</v>
      </c>
      <c r="B105" s="62" t="s">
        <v>91</v>
      </c>
      <c r="C105" s="83">
        <f>SUMIFS(Model!$I:$I,Model!$H:$H,$A105,Model!$B:$B,$B105)</f>
        <v>212589013.80999997</v>
      </c>
      <c r="D105" s="83">
        <f>SUMIFS(Model!$I:$I,Model!$H:$H,$A105,Model!$B:$B,$B105,Model!$J:$J,"&gt;=180")</f>
        <v>0</v>
      </c>
      <c r="E105" s="83">
        <f>SUMIFS(Model!$I:$I,Model!$H:$H,$A105,Model!$B:$B,$B105,Model!$J:$J,"&gt;=90")</f>
        <v>81658572.870000005</v>
      </c>
      <c r="F105" s="84">
        <f t="shared" si="2"/>
        <v>0</v>
      </c>
      <c r="G105" s="84">
        <f t="shared" si="3"/>
        <v>0.38411473578301564</v>
      </c>
      <c r="H105" s="85">
        <f>SUMIFS(Model!$Q:$Q,Model!$H:$H,$A105,Model!$B:$B,$B105)</f>
        <v>4272418.2772473553</v>
      </c>
    </row>
    <row r="106" spans="1:8" x14ac:dyDescent="0.45">
      <c r="A106" s="78">
        <v>45689</v>
      </c>
      <c r="B106" s="62" t="s">
        <v>92</v>
      </c>
      <c r="C106" s="83">
        <f>SUMIFS(Model!$I:$I,Model!$H:$H,$A106,Model!$B:$B,$B106)</f>
        <v>72449116.75</v>
      </c>
      <c r="D106" s="83">
        <f>SUMIFS(Model!$I:$I,Model!$H:$H,$A106,Model!$B:$B,$B106,Model!$J:$J,"&gt;=180")</f>
        <v>0</v>
      </c>
      <c r="E106" s="83">
        <f>SUMIFS(Model!$I:$I,Model!$H:$H,$A106,Model!$B:$B,$B106,Model!$J:$J,"&gt;=90")</f>
        <v>2053641.52</v>
      </c>
      <c r="F106" s="84">
        <f t="shared" si="2"/>
        <v>0</v>
      </c>
      <c r="G106" s="84">
        <f t="shared" si="3"/>
        <v>2.8345984217951144E-2</v>
      </c>
      <c r="H106" s="85">
        <f>SUMIFS(Model!$Q:$Q,Model!$H:$H,$A106,Model!$B:$B,$B106)</f>
        <v>1363157.8156496377</v>
      </c>
    </row>
    <row r="107" spans="1:8" x14ac:dyDescent="0.45">
      <c r="A107" s="78">
        <v>45689</v>
      </c>
      <c r="B107" s="62" t="s">
        <v>93</v>
      </c>
      <c r="C107" s="83">
        <f>SUMIFS(Model!$I:$I,Model!$H:$H,$A107,Model!$B:$B,$B107)</f>
        <v>256354134.47999999</v>
      </c>
      <c r="D107" s="83">
        <f>SUMIFS(Model!$I:$I,Model!$H:$H,$A107,Model!$B:$B,$B107,Model!$J:$J,"&gt;=180")</f>
        <v>53040829.18</v>
      </c>
      <c r="E107" s="83">
        <f>SUMIFS(Model!$I:$I,Model!$H:$H,$A107,Model!$B:$B,$B107,Model!$J:$J,"&gt;=90")</f>
        <v>55165897.880000003</v>
      </c>
      <c r="F107" s="84">
        <f t="shared" si="2"/>
        <v>0.20690452013809082</v>
      </c>
      <c r="G107" s="84">
        <f t="shared" si="3"/>
        <v>0.21519410245479731</v>
      </c>
      <c r="H107" s="85">
        <f>SUMIFS(Model!$Q:$Q,Model!$H:$H,$A107,Model!$B:$B,$B107)</f>
        <v>5004440.3504892793</v>
      </c>
    </row>
    <row r="108" spans="1:8" x14ac:dyDescent="0.45">
      <c r="A108" s="78">
        <v>45689</v>
      </c>
      <c r="B108" s="62" t="s">
        <v>94</v>
      </c>
      <c r="C108" s="83">
        <f>SUMIFS(Model!$I:$I,Model!$H:$H,$A108,Model!$B:$B,$B108)</f>
        <v>121371443.50999998</v>
      </c>
      <c r="D108" s="83">
        <f>SUMIFS(Model!$I:$I,Model!$H:$H,$A108,Model!$B:$B,$B108,Model!$J:$J,"&gt;=180")</f>
        <v>0</v>
      </c>
      <c r="E108" s="83">
        <f>SUMIFS(Model!$I:$I,Model!$H:$H,$A108,Model!$B:$B,$B108,Model!$J:$J,"&gt;=90")</f>
        <v>57771820.829999998</v>
      </c>
      <c r="F108" s="84">
        <f t="shared" si="2"/>
        <v>0</v>
      </c>
      <c r="G108" s="84">
        <f t="shared" si="3"/>
        <v>0.47599187386479497</v>
      </c>
      <c r="H108" s="85">
        <f>SUMIFS(Model!$Q:$Q,Model!$H:$H,$A108,Model!$B:$B,$B108)</f>
        <v>1513379.8854911234</v>
      </c>
    </row>
    <row r="109" spans="1:8" x14ac:dyDescent="0.45">
      <c r="A109" s="78">
        <v>45717</v>
      </c>
      <c r="B109" s="62" t="s">
        <v>21</v>
      </c>
      <c r="C109" s="83">
        <f>SUMIFS(Model!$I:$I,Model!$H:$H,$A109,Model!$B:$B,$B109)</f>
        <v>308770425.57999998</v>
      </c>
      <c r="D109" s="83">
        <f>SUMIFS(Model!$I:$I,Model!$H:$H,$A109,Model!$B:$B,$B109,Model!$J:$J,"&gt;=180")</f>
        <v>109641783.64</v>
      </c>
      <c r="E109" s="83">
        <f>SUMIFS(Model!$I:$I,Model!$H:$H,$A109,Model!$B:$B,$B109,Model!$J:$J,"&gt;=90")</f>
        <v>109641783.64</v>
      </c>
      <c r="F109" s="84">
        <f t="shared" si="2"/>
        <v>0.35509159737059298</v>
      </c>
      <c r="G109" s="84">
        <f t="shared" si="3"/>
        <v>0.35509159737059298</v>
      </c>
      <c r="H109" s="85">
        <f>SUMIFS(Model!$Q:$Q,Model!$H:$H,$A109,Model!$B:$B,$B109)</f>
        <v>6526276.0944218999</v>
      </c>
    </row>
    <row r="110" spans="1:8" x14ac:dyDescent="0.45">
      <c r="A110" s="78">
        <v>45717</v>
      </c>
      <c r="B110" s="62" t="s">
        <v>25</v>
      </c>
      <c r="C110" s="83">
        <f>SUMIFS(Model!$I:$I,Model!$H:$H,$A110,Model!$B:$B,$B110)</f>
        <v>35274799.430000007</v>
      </c>
      <c r="D110" s="83">
        <f>SUMIFS(Model!$I:$I,Model!$H:$H,$A110,Model!$B:$B,$B110,Model!$J:$J,"&gt;=180")</f>
        <v>0</v>
      </c>
      <c r="E110" s="83">
        <f>SUMIFS(Model!$I:$I,Model!$H:$H,$A110,Model!$B:$B,$B110,Model!$J:$J,"&gt;=90")</f>
        <v>0</v>
      </c>
      <c r="F110" s="84">
        <f t="shared" si="2"/>
        <v>0</v>
      </c>
      <c r="G110" s="84">
        <f t="shared" si="3"/>
        <v>0</v>
      </c>
      <c r="H110" s="85">
        <f>SUMIFS(Model!$Q:$Q,Model!$H:$H,$A110,Model!$B:$B,$B110)</f>
        <v>758658.20449291065</v>
      </c>
    </row>
    <row r="111" spans="1:8" x14ac:dyDescent="0.45">
      <c r="A111" s="78">
        <v>45717</v>
      </c>
      <c r="B111" s="62" t="s">
        <v>29</v>
      </c>
      <c r="C111" s="83">
        <f>SUMIFS(Model!$I:$I,Model!$H:$H,$A111,Model!$B:$B,$B111)</f>
        <v>115937437.12</v>
      </c>
      <c r="D111" s="83">
        <f>SUMIFS(Model!$I:$I,Model!$H:$H,$A111,Model!$B:$B,$B111,Model!$J:$J,"&gt;=180")</f>
        <v>0</v>
      </c>
      <c r="E111" s="83">
        <f>SUMIFS(Model!$I:$I,Model!$H:$H,$A111,Model!$B:$B,$B111,Model!$J:$J,"&gt;=90")</f>
        <v>0</v>
      </c>
      <c r="F111" s="84">
        <f t="shared" si="2"/>
        <v>0</v>
      </c>
      <c r="G111" s="84">
        <f t="shared" si="3"/>
        <v>0</v>
      </c>
      <c r="H111" s="85">
        <f>SUMIFS(Model!$Q:$Q,Model!$H:$H,$A111,Model!$B:$B,$B111)</f>
        <v>2143207.3942164672</v>
      </c>
    </row>
    <row r="112" spans="1:8" x14ac:dyDescent="0.45">
      <c r="A112" s="78">
        <v>45717</v>
      </c>
      <c r="B112" s="62" t="s">
        <v>33</v>
      </c>
      <c r="C112" s="83">
        <f>SUMIFS(Model!$I:$I,Model!$H:$H,$A112,Model!$B:$B,$B112)</f>
        <v>367486820.52999997</v>
      </c>
      <c r="D112" s="83">
        <f>SUMIFS(Model!$I:$I,Model!$H:$H,$A112,Model!$B:$B,$B112,Model!$J:$J,"&gt;=180")</f>
        <v>4286724.63</v>
      </c>
      <c r="E112" s="83">
        <f>SUMIFS(Model!$I:$I,Model!$H:$H,$A112,Model!$B:$B,$B112,Model!$J:$J,"&gt;=90")</f>
        <v>7225838.1699999999</v>
      </c>
      <c r="F112" s="84">
        <f t="shared" si="2"/>
        <v>1.166497515153758E-2</v>
      </c>
      <c r="G112" s="84">
        <f t="shared" si="3"/>
        <v>1.9662849839291351E-2</v>
      </c>
      <c r="H112" s="85">
        <f>SUMIFS(Model!$Q:$Q,Model!$H:$H,$A112,Model!$B:$B,$B112)</f>
        <v>5857898.8428233853</v>
      </c>
    </row>
    <row r="113" spans="1:8" x14ac:dyDescent="0.45">
      <c r="A113" s="78">
        <v>45717</v>
      </c>
      <c r="B113" s="62" t="s">
        <v>37</v>
      </c>
      <c r="C113" s="83">
        <f>SUMIFS(Model!$I:$I,Model!$H:$H,$A113,Model!$B:$B,$B113)</f>
        <v>118047259.88</v>
      </c>
      <c r="D113" s="83">
        <f>SUMIFS(Model!$I:$I,Model!$H:$H,$A113,Model!$B:$B,$B113,Model!$J:$J,"&gt;=180")</f>
        <v>23298583.609999999</v>
      </c>
      <c r="E113" s="83">
        <f>SUMIFS(Model!$I:$I,Model!$H:$H,$A113,Model!$B:$B,$B113,Model!$J:$J,"&gt;=90")</f>
        <v>29495670.27</v>
      </c>
      <c r="F113" s="84">
        <f t="shared" si="2"/>
        <v>0.19736657702757343</v>
      </c>
      <c r="G113" s="84">
        <f t="shared" si="3"/>
        <v>0.24986323528376336</v>
      </c>
      <c r="H113" s="85">
        <f>SUMIFS(Model!$Q:$Q,Model!$H:$H,$A113,Model!$B:$B,$B113)</f>
        <v>2367315.9458886329</v>
      </c>
    </row>
    <row r="114" spans="1:8" x14ac:dyDescent="0.45">
      <c r="A114" s="78">
        <v>45717</v>
      </c>
      <c r="B114" s="62" t="s">
        <v>41</v>
      </c>
      <c r="C114" s="83">
        <f>SUMIFS(Model!$I:$I,Model!$H:$H,$A114,Model!$B:$B,$B114)</f>
        <v>249884681.52999997</v>
      </c>
      <c r="D114" s="83">
        <f>SUMIFS(Model!$I:$I,Model!$H:$H,$A114,Model!$B:$B,$B114,Model!$J:$J,"&gt;=180")</f>
        <v>2879956.12</v>
      </c>
      <c r="E114" s="83">
        <f>SUMIFS(Model!$I:$I,Model!$H:$H,$A114,Model!$B:$B,$B114,Model!$J:$J,"&gt;=90")</f>
        <v>4162089.89</v>
      </c>
      <c r="F114" s="84">
        <f t="shared" si="2"/>
        <v>1.1525140726380405E-2</v>
      </c>
      <c r="G114" s="84">
        <f t="shared" si="3"/>
        <v>1.6656042557375888E-2</v>
      </c>
      <c r="H114" s="85">
        <f>SUMIFS(Model!$Q:$Q,Model!$H:$H,$A114,Model!$B:$B,$B114)</f>
        <v>4616186.8199158646</v>
      </c>
    </row>
    <row r="115" spans="1:8" x14ac:dyDescent="0.45">
      <c r="A115" s="78">
        <v>45717</v>
      </c>
      <c r="B115" s="62" t="s">
        <v>44</v>
      </c>
      <c r="C115" s="83">
        <f>SUMIFS(Model!$I:$I,Model!$H:$H,$A115,Model!$B:$B,$B115)</f>
        <v>219625909.30999997</v>
      </c>
      <c r="D115" s="83">
        <f>SUMIFS(Model!$I:$I,Model!$H:$H,$A115,Model!$B:$B,$B115,Model!$J:$J,"&gt;=180")</f>
        <v>52217388.719999999</v>
      </c>
      <c r="E115" s="83">
        <f>SUMIFS(Model!$I:$I,Model!$H:$H,$A115,Model!$B:$B,$B115,Model!$J:$J,"&gt;=90")</f>
        <v>56562844.530000001</v>
      </c>
      <c r="F115" s="84">
        <f t="shared" si="2"/>
        <v>0.23775605020396581</v>
      </c>
      <c r="G115" s="84">
        <f t="shared" si="3"/>
        <v>0.25754176594056605</v>
      </c>
      <c r="H115" s="85">
        <f>SUMIFS(Model!$Q:$Q,Model!$H:$H,$A115,Model!$B:$B,$B115)</f>
        <v>3781170.3702373393</v>
      </c>
    </row>
    <row r="116" spans="1:8" x14ac:dyDescent="0.45">
      <c r="A116" s="78">
        <v>45717</v>
      </c>
      <c r="B116" s="62" t="s">
        <v>47</v>
      </c>
      <c r="C116" s="83">
        <f>SUMIFS(Model!$I:$I,Model!$H:$H,$A116,Model!$B:$B,$B116)</f>
        <v>173855129.90999997</v>
      </c>
      <c r="D116" s="83">
        <f>SUMIFS(Model!$I:$I,Model!$H:$H,$A116,Model!$B:$B,$B116,Model!$J:$J,"&gt;=180")</f>
        <v>15896244.02</v>
      </c>
      <c r="E116" s="83">
        <f>SUMIFS(Model!$I:$I,Model!$H:$H,$A116,Model!$B:$B,$B116,Model!$J:$J,"&gt;=90")</f>
        <v>18210492.439999998</v>
      </c>
      <c r="F116" s="84">
        <f t="shared" si="2"/>
        <v>9.1433850863239116E-2</v>
      </c>
      <c r="G116" s="84">
        <f t="shared" si="3"/>
        <v>0.10474521200166524</v>
      </c>
      <c r="H116" s="85">
        <f>SUMIFS(Model!$Q:$Q,Model!$H:$H,$A116,Model!$B:$B,$B116)</f>
        <v>3584882.6125685982</v>
      </c>
    </row>
    <row r="117" spans="1:8" x14ac:dyDescent="0.45">
      <c r="A117" s="78">
        <v>45717</v>
      </c>
      <c r="B117" s="62" t="s">
        <v>50</v>
      </c>
      <c r="C117" s="83">
        <f>SUMIFS(Model!$I:$I,Model!$H:$H,$A117,Model!$B:$B,$B117)</f>
        <v>409124774.18000001</v>
      </c>
      <c r="D117" s="83">
        <f>SUMIFS(Model!$I:$I,Model!$H:$H,$A117,Model!$B:$B,$B117,Model!$J:$J,"&gt;=180")</f>
        <v>0</v>
      </c>
      <c r="E117" s="83">
        <f>SUMIFS(Model!$I:$I,Model!$H:$H,$A117,Model!$B:$B,$B117,Model!$J:$J,"&gt;=90")</f>
        <v>103380369.8</v>
      </c>
      <c r="F117" s="84">
        <f t="shared" si="2"/>
        <v>0</v>
      </c>
      <c r="G117" s="84">
        <f t="shared" si="3"/>
        <v>0.2526866528853039</v>
      </c>
      <c r="H117" s="85">
        <f>SUMIFS(Model!$Q:$Q,Model!$H:$H,$A117,Model!$B:$B,$B117)</f>
        <v>7170894.3816593839</v>
      </c>
    </row>
    <row r="118" spans="1:8" x14ac:dyDescent="0.45">
      <c r="A118" s="78">
        <v>45717</v>
      </c>
      <c r="B118" s="62" t="s">
        <v>51</v>
      </c>
      <c r="C118" s="83">
        <f>SUMIFS(Model!$I:$I,Model!$H:$H,$A118,Model!$B:$B,$B118)</f>
        <v>489344955.38000005</v>
      </c>
      <c r="D118" s="83">
        <f>SUMIFS(Model!$I:$I,Model!$H:$H,$A118,Model!$B:$B,$B118,Model!$J:$J,"&gt;=180")</f>
        <v>7100216.9100000001</v>
      </c>
      <c r="E118" s="83">
        <f>SUMIFS(Model!$I:$I,Model!$H:$H,$A118,Model!$B:$B,$B118,Model!$J:$J,"&gt;=90")</f>
        <v>7100216.9100000001</v>
      </c>
      <c r="F118" s="84">
        <f t="shared" si="2"/>
        <v>1.4509635446198352E-2</v>
      </c>
      <c r="G118" s="84">
        <f t="shared" si="3"/>
        <v>1.4509635446198352E-2</v>
      </c>
      <c r="H118" s="85">
        <f>SUMIFS(Model!$Q:$Q,Model!$H:$H,$A118,Model!$B:$B,$B118)</f>
        <v>9619152.0094160344</v>
      </c>
    </row>
    <row r="119" spans="1:8" x14ac:dyDescent="0.45">
      <c r="A119" s="78">
        <v>45717</v>
      </c>
      <c r="B119" s="62" t="s">
        <v>52</v>
      </c>
      <c r="C119" s="83">
        <f>SUMIFS(Model!$I:$I,Model!$H:$H,$A119,Model!$B:$B,$B119)</f>
        <v>377806424.95999998</v>
      </c>
      <c r="D119" s="83">
        <f>SUMIFS(Model!$I:$I,Model!$H:$H,$A119,Model!$B:$B,$B119,Model!$J:$J,"&gt;=180")</f>
        <v>10139587.77</v>
      </c>
      <c r="E119" s="83">
        <f>SUMIFS(Model!$I:$I,Model!$H:$H,$A119,Model!$B:$B,$B119,Model!$J:$J,"&gt;=90")</f>
        <v>10139587.77</v>
      </c>
      <c r="F119" s="84">
        <f t="shared" si="2"/>
        <v>2.6838050123349604E-2</v>
      </c>
      <c r="G119" s="84">
        <f t="shared" si="3"/>
        <v>2.6838050123349604E-2</v>
      </c>
      <c r="H119" s="85">
        <f>SUMIFS(Model!$Q:$Q,Model!$H:$H,$A119,Model!$B:$B,$B119)</f>
        <v>5860787.8884616569</v>
      </c>
    </row>
    <row r="120" spans="1:8" x14ac:dyDescent="0.45">
      <c r="A120" s="78">
        <v>45717</v>
      </c>
      <c r="B120" s="62" t="s">
        <v>53</v>
      </c>
      <c r="C120" s="83">
        <f>SUMIFS(Model!$I:$I,Model!$H:$H,$A120,Model!$B:$B,$B120)</f>
        <v>123874108.74000001</v>
      </c>
      <c r="D120" s="83">
        <f>SUMIFS(Model!$I:$I,Model!$H:$H,$A120,Model!$B:$B,$B120,Model!$J:$J,"&gt;=180")</f>
        <v>66580777.300000004</v>
      </c>
      <c r="E120" s="83">
        <f>SUMIFS(Model!$I:$I,Model!$H:$H,$A120,Model!$B:$B,$B120,Model!$J:$J,"&gt;=90")</f>
        <v>66580777.300000004</v>
      </c>
      <c r="F120" s="84">
        <f t="shared" si="2"/>
        <v>0.53748743766743645</v>
      </c>
      <c r="G120" s="84">
        <f t="shared" si="3"/>
        <v>0.53748743766743645</v>
      </c>
      <c r="H120" s="85">
        <f>SUMIFS(Model!$Q:$Q,Model!$H:$H,$A120,Model!$B:$B,$B120)</f>
        <v>2828020.3395460905</v>
      </c>
    </row>
    <row r="121" spans="1:8" x14ac:dyDescent="0.45">
      <c r="A121" s="78">
        <v>45717</v>
      </c>
      <c r="B121" s="62" t="s">
        <v>54</v>
      </c>
      <c r="C121" s="83">
        <f>SUMIFS(Model!$I:$I,Model!$H:$H,$A121,Model!$B:$B,$B121)</f>
        <v>87615868.62999998</v>
      </c>
      <c r="D121" s="83">
        <f>SUMIFS(Model!$I:$I,Model!$H:$H,$A121,Model!$B:$B,$B121,Model!$J:$J,"&gt;=180")</f>
        <v>0</v>
      </c>
      <c r="E121" s="83">
        <f>SUMIFS(Model!$I:$I,Model!$H:$H,$A121,Model!$B:$B,$B121,Model!$J:$J,"&gt;=90")</f>
        <v>0</v>
      </c>
      <c r="F121" s="84">
        <f t="shared" si="2"/>
        <v>0</v>
      </c>
      <c r="G121" s="84">
        <f t="shared" si="3"/>
        <v>0</v>
      </c>
      <c r="H121" s="85">
        <f>SUMIFS(Model!$Q:$Q,Model!$H:$H,$A121,Model!$B:$B,$B121)</f>
        <v>1362961.0797421027</v>
      </c>
    </row>
    <row r="122" spans="1:8" x14ac:dyDescent="0.45">
      <c r="A122" s="78">
        <v>45717</v>
      </c>
      <c r="B122" s="62" t="s">
        <v>55</v>
      </c>
      <c r="C122" s="83">
        <f>SUMIFS(Model!$I:$I,Model!$H:$H,$A122,Model!$B:$B,$B122)</f>
        <v>208986199.75000003</v>
      </c>
      <c r="D122" s="83">
        <f>SUMIFS(Model!$I:$I,Model!$H:$H,$A122,Model!$B:$B,$B122,Model!$J:$J,"&gt;=180")</f>
        <v>0</v>
      </c>
      <c r="E122" s="83">
        <f>SUMIFS(Model!$I:$I,Model!$H:$H,$A122,Model!$B:$B,$B122,Model!$J:$J,"&gt;=90")</f>
        <v>1211797.96</v>
      </c>
      <c r="F122" s="84">
        <f t="shared" si="2"/>
        <v>0</v>
      </c>
      <c r="G122" s="84">
        <f t="shared" si="3"/>
        <v>5.7984592353447963E-3</v>
      </c>
      <c r="H122" s="85">
        <f>SUMIFS(Model!$Q:$Q,Model!$H:$H,$A122,Model!$B:$B,$B122)</f>
        <v>3826475.6390285594</v>
      </c>
    </row>
    <row r="123" spans="1:8" x14ac:dyDescent="0.45">
      <c r="A123" s="78">
        <v>45717</v>
      </c>
      <c r="B123" s="62" t="s">
        <v>56</v>
      </c>
      <c r="C123" s="83">
        <f>SUMIFS(Model!$I:$I,Model!$H:$H,$A123,Model!$B:$B,$B123)</f>
        <v>237116673.71000004</v>
      </c>
      <c r="D123" s="83">
        <f>SUMIFS(Model!$I:$I,Model!$H:$H,$A123,Model!$B:$B,$B123,Model!$J:$J,"&gt;=180")</f>
        <v>25197293.129999999</v>
      </c>
      <c r="E123" s="83">
        <f>SUMIFS(Model!$I:$I,Model!$H:$H,$A123,Model!$B:$B,$B123,Model!$J:$J,"&gt;=90")</f>
        <v>25197293.129999999</v>
      </c>
      <c r="F123" s="84">
        <f t="shared" si="2"/>
        <v>0.10626537870895134</v>
      </c>
      <c r="G123" s="84">
        <f t="shared" si="3"/>
        <v>0.10626537870895134</v>
      </c>
      <c r="H123" s="85">
        <f>SUMIFS(Model!$Q:$Q,Model!$H:$H,$A123,Model!$B:$B,$B123)</f>
        <v>4682324.6351250755</v>
      </c>
    </row>
    <row r="124" spans="1:8" x14ac:dyDescent="0.45">
      <c r="A124" s="78">
        <v>45717</v>
      </c>
      <c r="B124" s="62" t="s">
        <v>57</v>
      </c>
      <c r="C124" s="83">
        <f>SUMIFS(Model!$I:$I,Model!$H:$H,$A124,Model!$B:$B,$B124)</f>
        <v>341179687.78999996</v>
      </c>
      <c r="D124" s="83">
        <f>SUMIFS(Model!$I:$I,Model!$H:$H,$A124,Model!$B:$B,$B124,Model!$J:$J,"&gt;=180")</f>
        <v>1446629.33</v>
      </c>
      <c r="E124" s="83">
        <f>SUMIFS(Model!$I:$I,Model!$H:$H,$A124,Model!$B:$B,$B124,Model!$J:$J,"&gt;=90")</f>
        <v>4726354.1899999995</v>
      </c>
      <c r="F124" s="84">
        <f t="shared" si="2"/>
        <v>4.2400804671889414E-3</v>
      </c>
      <c r="G124" s="84">
        <f t="shared" si="3"/>
        <v>1.3852976478802351E-2</v>
      </c>
      <c r="H124" s="85">
        <f>SUMIFS(Model!$Q:$Q,Model!$H:$H,$A124,Model!$B:$B,$B124)</f>
        <v>5050438.3997594975</v>
      </c>
    </row>
    <row r="125" spans="1:8" x14ac:dyDescent="0.45">
      <c r="A125" s="78">
        <v>45717</v>
      </c>
      <c r="B125" s="62" t="s">
        <v>58</v>
      </c>
      <c r="C125" s="83">
        <f>SUMIFS(Model!$I:$I,Model!$H:$H,$A125,Model!$B:$B,$B125)</f>
        <v>121477213.12000002</v>
      </c>
      <c r="D125" s="83">
        <f>SUMIFS(Model!$I:$I,Model!$H:$H,$A125,Model!$B:$B,$B125,Model!$J:$J,"&gt;=180")</f>
        <v>0</v>
      </c>
      <c r="E125" s="83">
        <f>SUMIFS(Model!$I:$I,Model!$H:$H,$A125,Model!$B:$B,$B125,Model!$J:$J,"&gt;=90")</f>
        <v>0</v>
      </c>
      <c r="F125" s="84">
        <f t="shared" si="2"/>
        <v>0</v>
      </c>
      <c r="G125" s="84">
        <f t="shared" si="3"/>
        <v>0</v>
      </c>
      <c r="H125" s="85">
        <f>SUMIFS(Model!$Q:$Q,Model!$H:$H,$A125,Model!$B:$B,$B125)</f>
        <v>2452746.4786310145</v>
      </c>
    </row>
    <row r="126" spans="1:8" x14ac:dyDescent="0.45">
      <c r="A126" s="78">
        <v>45717</v>
      </c>
      <c r="B126" s="62" t="s">
        <v>59</v>
      </c>
      <c r="C126" s="83">
        <f>SUMIFS(Model!$I:$I,Model!$H:$H,$A126,Model!$B:$B,$B126)</f>
        <v>119110316.86</v>
      </c>
      <c r="D126" s="83">
        <f>SUMIFS(Model!$I:$I,Model!$H:$H,$A126,Model!$B:$B,$B126,Model!$J:$J,"&gt;=180")</f>
        <v>3953988.84</v>
      </c>
      <c r="E126" s="83">
        <f>SUMIFS(Model!$I:$I,Model!$H:$H,$A126,Model!$B:$B,$B126,Model!$J:$J,"&gt;=90")</f>
        <v>3953988.84</v>
      </c>
      <c r="F126" s="84">
        <f t="shared" si="2"/>
        <v>3.3196023184519301E-2</v>
      </c>
      <c r="G126" s="84">
        <f t="shared" si="3"/>
        <v>3.3196023184519301E-2</v>
      </c>
      <c r="H126" s="85">
        <f>SUMIFS(Model!$Q:$Q,Model!$H:$H,$A126,Model!$B:$B,$B126)</f>
        <v>1965833.2185457491</v>
      </c>
    </row>
    <row r="127" spans="1:8" x14ac:dyDescent="0.45">
      <c r="A127" s="78">
        <v>45717</v>
      </c>
      <c r="B127" s="62" t="s">
        <v>60</v>
      </c>
      <c r="C127" s="83">
        <f>SUMIFS(Model!$I:$I,Model!$H:$H,$A127,Model!$B:$B,$B127)</f>
        <v>55808767.449999996</v>
      </c>
      <c r="D127" s="83">
        <f>SUMIFS(Model!$I:$I,Model!$H:$H,$A127,Model!$B:$B,$B127,Model!$J:$J,"&gt;=180")</f>
        <v>1659076.93</v>
      </c>
      <c r="E127" s="83">
        <f>SUMIFS(Model!$I:$I,Model!$H:$H,$A127,Model!$B:$B,$B127,Model!$J:$J,"&gt;=90")</f>
        <v>8747911.4900000002</v>
      </c>
      <c r="F127" s="84">
        <f t="shared" si="2"/>
        <v>2.9727890541327483E-2</v>
      </c>
      <c r="G127" s="84">
        <f t="shared" si="3"/>
        <v>0.15674797867265927</v>
      </c>
      <c r="H127" s="85">
        <f>SUMIFS(Model!$Q:$Q,Model!$H:$H,$A127,Model!$B:$B,$B127)</f>
        <v>996329.22145256249</v>
      </c>
    </row>
    <row r="128" spans="1:8" x14ac:dyDescent="0.45">
      <c r="A128" s="78">
        <v>45717</v>
      </c>
      <c r="B128" s="62" t="s">
        <v>61</v>
      </c>
      <c r="C128" s="83">
        <f>SUMIFS(Model!$I:$I,Model!$H:$H,$A128,Model!$B:$B,$B128)</f>
        <v>183403293.58000001</v>
      </c>
      <c r="D128" s="83">
        <f>SUMIFS(Model!$I:$I,Model!$H:$H,$A128,Model!$B:$B,$B128,Model!$J:$J,"&gt;=180")</f>
        <v>31458753.969999999</v>
      </c>
      <c r="E128" s="83">
        <f>SUMIFS(Model!$I:$I,Model!$H:$H,$A128,Model!$B:$B,$B128,Model!$J:$J,"&gt;=90")</f>
        <v>31458753.969999999</v>
      </c>
      <c r="F128" s="84">
        <f t="shared" si="2"/>
        <v>0.17152774825321104</v>
      </c>
      <c r="G128" s="84">
        <f t="shared" si="3"/>
        <v>0.17152774825321104</v>
      </c>
      <c r="H128" s="85">
        <f>SUMIFS(Model!$Q:$Q,Model!$H:$H,$A128,Model!$B:$B,$B128)</f>
        <v>3636028.717573415</v>
      </c>
    </row>
    <row r="129" spans="1:8" x14ac:dyDescent="0.45">
      <c r="A129" s="78">
        <v>45717</v>
      </c>
      <c r="B129" s="62" t="s">
        <v>62</v>
      </c>
      <c r="C129" s="83">
        <f>SUMIFS(Model!$I:$I,Model!$H:$H,$A129,Model!$B:$B,$B129)</f>
        <v>304164838.06999999</v>
      </c>
      <c r="D129" s="83">
        <f>SUMIFS(Model!$I:$I,Model!$H:$H,$A129,Model!$B:$B,$B129,Model!$J:$J,"&gt;=180")</f>
        <v>31807105.359999999</v>
      </c>
      <c r="E129" s="83">
        <f>SUMIFS(Model!$I:$I,Model!$H:$H,$A129,Model!$B:$B,$B129,Model!$J:$J,"&gt;=90")</f>
        <v>49337302.979999997</v>
      </c>
      <c r="F129" s="84">
        <f t="shared" si="2"/>
        <v>0.10457193396128175</v>
      </c>
      <c r="G129" s="84">
        <f t="shared" si="3"/>
        <v>0.16220580686793781</v>
      </c>
      <c r="H129" s="85">
        <f>SUMIFS(Model!$Q:$Q,Model!$H:$H,$A129,Model!$B:$B,$B129)</f>
        <v>5625611.854627775</v>
      </c>
    </row>
    <row r="130" spans="1:8" x14ac:dyDescent="0.45">
      <c r="A130" s="78">
        <v>45717</v>
      </c>
      <c r="B130" s="62" t="s">
        <v>63</v>
      </c>
      <c r="C130" s="83">
        <f>SUMIFS(Model!$I:$I,Model!$H:$H,$A130,Model!$B:$B,$B130)</f>
        <v>98844402.50999999</v>
      </c>
      <c r="D130" s="83">
        <f>SUMIFS(Model!$I:$I,Model!$H:$H,$A130,Model!$B:$B,$B130,Model!$J:$J,"&gt;=180")</f>
        <v>0</v>
      </c>
      <c r="E130" s="83">
        <f>SUMIFS(Model!$I:$I,Model!$H:$H,$A130,Model!$B:$B,$B130,Model!$J:$J,"&gt;=90")</f>
        <v>549441.69999999995</v>
      </c>
      <c r="F130" s="84">
        <f t="shared" si="2"/>
        <v>0</v>
      </c>
      <c r="G130" s="84">
        <f t="shared" si="3"/>
        <v>5.5586526505070786E-3</v>
      </c>
      <c r="H130" s="85">
        <f>SUMIFS(Model!$Q:$Q,Model!$H:$H,$A130,Model!$B:$B,$B130)</f>
        <v>1867953.4100345289</v>
      </c>
    </row>
    <row r="131" spans="1:8" x14ac:dyDescent="0.45">
      <c r="A131" s="78">
        <v>45717</v>
      </c>
      <c r="B131" s="62" t="s">
        <v>64</v>
      </c>
      <c r="C131" s="83">
        <f>SUMIFS(Model!$I:$I,Model!$H:$H,$A131,Model!$B:$B,$B131)</f>
        <v>157126676.49000001</v>
      </c>
      <c r="D131" s="83">
        <f>SUMIFS(Model!$I:$I,Model!$H:$H,$A131,Model!$B:$B,$B131,Model!$J:$J,"&gt;=180")</f>
        <v>0</v>
      </c>
      <c r="E131" s="83">
        <f>SUMIFS(Model!$I:$I,Model!$H:$H,$A131,Model!$B:$B,$B131,Model!$J:$J,"&gt;=90")</f>
        <v>0</v>
      </c>
      <c r="F131" s="84">
        <f t="shared" ref="F131:F194" si="4">IFERROR($D131/$C131,0)</f>
        <v>0</v>
      </c>
      <c r="G131" s="84">
        <f t="shared" ref="G131:G194" si="5">IFERROR($E131/$C131,0)</f>
        <v>0</v>
      </c>
      <c r="H131" s="85">
        <f>SUMIFS(Model!$Q:$Q,Model!$H:$H,$A131,Model!$B:$B,$B131)</f>
        <v>2081521.0937659815</v>
      </c>
    </row>
    <row r="132" spans="1:8" x14ac:dyDescent="0.45">
      <c r="A132" s="78">
        <v>45717</v>
      </c>
      <c r="B132" s="62" t="s">
        <v>65</v>
      </c>
      <c r="C132" s="83">
        <f>SUMIFS(Model!$I:$I,Model!$H:$H,$A132,Model!$B:$B,$B132)</f>
        <v>153296120.54999998</v>
      </c>
      <c r="D132" s="83">
        <f>SUMIFS(Model!$I:$I,Model!$H:$H,$A132,Model!$B:$B,$B132,Model!$J:$J,"&gt;=180")</f>
        <v>7247399.25</v>
      </c>
      <c r="E132" s="83">
        <f>SUMIFS(Model!$I:$I,Model!$H:$H,$A132,Model!$B:$B,$B132,Model!$J:$J,"&gt;=90")</f>
        <v>7247399.25</v>
      </c>
      <c r="F132" s="84">
        <f t="shared" si="4"/>
        <v>4.7277121064757441E-2</v>
      </c>
      <c r="G132" s="84">
        <f t="shared" si="5"/>
        <v>4.7277121064757441E-2</v>
      </c>
      <c r="H132" s="85">
        <f>SUMIFS(Model!$Q:$Q,Model!$H:$H,$A132,Model!$B:$B,$B132)</f>
        <v>2596708.028588023</v>
      </c>
    </row>
    <row r="133" spans="1:8" x14ac:dyDescent="0.45">
      <c r="A133" s="78">
        <v>45717</v>
      </c>
      <c r="B133" s="62" t="s">
        <v>66</v>
      </c>
      <c r="C133" s="83">
        <f>SUMIFS(Model!$I:$I,Model!$H:$H,$A133,Model!$B:$B,$B133)</f>
        <v>162643532.20000005</v>
      </c>
      <c r="D133" s="83">
        <f>SUMIFS(Model!$I:$I,Model!$H:$H,$A133,Model!$B:$B,$B133,Model!$J:$J,"&gt;=180")</f>
        <v>11761082.52</v>
      </c>
      <c r="E133" s="83">
        <f>SUMIFS(Model!$I:$I,Model!$H:$H,$A133,Model!$B:$B,$B133,Model!$J:$J,"&gt;=90")</f>
        <v>18400895.869999997</v>
      </c>
      <c r="F133" s="84">
        <f t="shared" si="4"/>
        <v>7.2312021024836026E-2</v>
      </c>
      <c r="G133" s="84">
        <f t="shared" si="5"/>
        <v>0.11313635175712196</v>
      </c>
      <c r="H133" s="85">
        <f>SUMIFS(Model!$Q:$Q,Model!$H:$H,$A133,Model!$B:$B,$B133)</f>
        <v>2852325.4695002805</v>
      </c>
    </row>
    <row r="134" spans="1:8" x14ac:dyDescent="0.45">
      <c r="A134" s="78">
        <v>45717</v>
      </c>
      <c r="B134" s="62" t="s">
        <v>67</v>
      </c>
      <c r="C134" s="83">
        <f>SUMIFS(Model!$I:$I,Model!$H:$H,$A134,Model!$B:$B,$B134)</f>
        <v>151291539.58000001</v>
      </c>
      <c r="D134" s="83">
        <f>SUMIFS(Model!$I:$I,Model!$H:$H,$A134,Model!$B:$B,$B134,Model!$J:$J,"&gt;=180")</f>
        <v>0</v>
      </c>
      <c r="E134" s="83">
        <f>SUMIFS(Model!$I:$I,Model!$H:$H,$A134,Model!$B:$B,$B134,Model!$J:$J,"&gt;=90")</f>
        <v>0</v>
      </c>
      <c r="F134" s="84">
        <f t="shared" si="4"/>
        <v>0</v>
      </c>
      <c r="G134" s="84">
        <f t="shared" si="5"/>
        <v>0</v>
      </c>
      <c r="H134" s="85">
        <f>SUMIFS(Model!$Q:$Q,Model!$H:$H,$A134,Model!$B:$B,$B134)</f>
        <v>1611398.5776724154</v>
      </c>
    </row>
    <row r="135" spans="1:8" x14ac:dyDescent="0.45">
      <c r="A135" s="78">
        <v>45717</v>
      </c>
      <c r="B135" s="62" t="s">
        <v>68</v>
      </c>
      <c r="C135" s="83">
        <f>SUMIFS(Model!$I:$I,Model!$H:$H,$A135,Model!$B:$B,$B135)</f>
        <v>193861698.81</v>
      </c>
      <c r="D135" s="83">
        <f>SUMIFS(Model!$I:$I,Model!$H:$H,$A135,Model!$B:$B,$B135,Model!$J:$J,"&gt;=180")</f>
        <v>57089684.950000003</v>
      </c>
      <c r="E135" s="83">
        <f>SUMIFS(Model!$I:$I,Model!$H:$H,$A135,Model!$B:$B,$B135,Model!$J:$J,"&gt;=90")</f>
        <v>57089684.950000003</v>
      </c>
      <c r="F135" s="84">
        <f t="shared" si="4"/>
        <v>0.29448666394877965</v>
      </c>
      <c r="G135" s="84">
        <f t="shared" si="5"/>
        <v>0.29448666394877965</v>
      </c>
      <c r="H135" s="85">
        <f>SUMIFS(Model!$Q:$Q,Model!$H:$H,$A135,Model!$B:$B,$B135)</f>
        <v>3009753.9594685426</v>
      </c>
    </row>
    <row r="136" spans="1:8" x14ac:dyDescent="0.45">
      <c r="A136" s="78">
        <v>45717</v>
      </c>
      <c r="B136" s="62" t="s">
        <v>69</v>
      </c>
      <c r="C136" s="83">
        <f>SUMIFS(Model!$I:$I,Model!$H:$H,$A136,Model!$B:$B,$B136)</f>
        <v>379633937.93999994</v>
      </c>
      <c r="D136" s="83">
        <f>SUMIFS(Model!$I:$I,Model!$H:$H,$A136,Model!$B:$B,$B136,Model!$J:$J,"&gt;=180")</f>
        <v>4844531.34</v>
      </c>
      <c r="E136" s="83">
        <f>SUMIFS(Model!$I:$I,Model!$H:$H,$A136,Model!$B:$B,$B136,Model!$J:$J,"&gt;=90")</f>
        <v>4844531.34</v>
      </c>
      <c r="F136" s="84">
        <f t="shared" si="4"/>
        <v>1.2761059683672603E-2</v>
      </c>
      <c r="G136" s="84">
        <f t="shared" si="5"/>
        <v>1.2761059683672603E-2</v>
      </c>
      <c r="H136" s="85">
        <f>SUMIFS(Model!$Q:$Q,Model!$H:$H,$A136,Model!$B:$B,$B136)</f>
        <v>7601315.434612616</v>
      </c>
    </row>
    <row r="137" spans="1:8" x14ac:dyDescent="0.45">
      <c r="A137" s="78">
        <v>45717</v>
      </c>
      <c r="B137" s="62" t="s">
        <v>70</v>
      </c>
      <c r="C137" s="83">
        <f>SUMIFS(Model!$I:$I,Model!$H:$H,$A137,Model!$B:$B,$B137)</f>
        <v>133279262.39</v>
      </c>
      <c r="D137" s="83">
        <f>SUMIFS(Model!$I:$I,Model!$H:$H,$A137,Model!$B:$B,$B137,Model!$J:$J,"&gt;=180")</f>
        <v>8931661.5600000005</v>
      </c>
      <c r="E137" s="83">
        <f>SUMIFS(Model!$I:$I,Model!$H:$H,$A137,Model!$B:$B,$B137,Model!$J:$J,"&gt;=90")</f>
        <v>12705321.73</v>
      </c>
      <c r="F137" s="84">
        <f t="shared" si="4"/>
        <v>6.7014638285319228E-2</v>
      </c>
      <c r="G137" s="84">
        <f t="shared" si="5"/>
        <v>9.5328571768516071E-2</v>
      </c>
      <c r="H137" s="85">
        <f>SUMIFS(Model!$Q:$Q,Model!$H:$H,$A137,Model!$B:$B,$B137)</f>
        <v>2578760.8134878189</v>
      </c>
    </row>
    <row r="138" spans="1:8" x14ac:dyDescent="0.45">
      <c r="A138" s="78">
        <v>45717</v>
      </c>
      <c r="B138" s="62" t="s">
        <v>71</v>
      </c>
      <c r="C138" s="83">
        <f>SUMIFS(Model!$I:$I,Model!$H:$H,$A138,Model!$B:$B,$B138)</f>
        <v>439183473.13999993</v>
      </c>
      <c r="D138" s="83">
        <f>SUMIFS(Model!$I:$I,Model!$H:$H,$A138,Model!$B:$B,$B138,Model!$J:$J,"&gt;=180")</f>
        <v>115019265.18000001</v>
      </c>
      <c r="E138" s="83">
        <f>SUMIFS(Model!$I:$I,Model!$H:$H,$A138,Model!$B:$B,$B138,Model!$J:$J,"&gt;=90")</f>
        <v>115019265.18000001</v>
      </c>
      <c r="F138" s="84">
        <f t="shared" si="4"/>
        <v>0.26189342772316698</v>
      </c>
      <c r="G138" s="84">
        <f t="shared" si="5"/>
        <v>0.26189342772316698</v>
      </c>
      <c r="H138" s="85">
        <f>SUMIFS(Model!$Q:$Q,Model!$H:$H,$A138,Model!$B:$B,$B138)</f>
        <v>8191035.9112265902</v>
      </c>
    </row>
    <row r="139" spans="1:8" x14ac:dyDescent="0.45">
      <c r="A139" s="78">
        <v>45717</v>
      </c>
      <c r="B139" s="62" t="s">
        <v>72</v>
      </c>
      <c r="C139" s="83">
        <f>SUMIFS(Model!$I:$I,Model!$H:$H,$A139,Model!$B:$B,$B139)</f>
        <v>162876399.38</v>
      </c>
      <c r="D139" s="83">
        <f>SUMIFS(Model!$I:$I,Model!$H:$H,$A139,Model!$B:$B,$B139,Model!$J:$J,"&gt;=180")</f>
        <v>1430371.95</v>
      </c>
      <c r="E139" s="83">
        <f>SUMIFS(Model!$I:$I,Model!$H:$H,$A139,Model!$B:$B,$B139,Model!$J:$J,"&gt;=90")</f>
        <v>1430371.95</v>
      </c>
      <c r="F139" s="84">
        <f t="shared" si="4"/>
        <v>8.7819472645810394E-3</v>
      </c>
      <c r="G139" s="84">
        <f t="shared" si="5"/>
        <v>8.7819472645810394E-3</v>
      </c>
      <c r="H139" s="85">
        <f>SUMIFS(Model!$Q:$Q,Model!$H:$H,$A139,Model!$B:$B,$B139)</f>
        <v>3386162.0249758167</v>
      </c>
    </row>
    <row r="140" spans="1:8" x14ac:dyDescent="0.45">
      <c r="A140" s="78">
        <v>45717</v>
      </c>
      <c r="B140" s="62" t="s">
        <v>73</v>
      </c>
      <c r="C140" s="83">
        <f>SUMIFS(Model!$I:$I,Model!$H:$H,$A140,Model!$B:$B,$B140)</f>
        <v>385929996.00000006</v>
      </c>
      <c r="D140" s="83">
        <f>SUMIFS(Model!$I:$I,Model!$H:$H,$A140,Model!$B:$B,$B140,Model!$J:$J,"&gt;=180")</f>
        <v>0</v>
      </c>
      <c r="E140" s="83">
        <f>SUMIFS(Model!$I:$I,Model!$H:$H,$A140,Model!$B:$B,$B140,Model!$J:$J,"&gt;=90")</f>
        <v>0</v>
      </c>
      <c r="F140" s="84">
        <f t="shared" si="4"/>
        <v>0</v>
      </c>
      <c r="G140" s="84">
        <f t="shared" si="5"/>
        <v>0</v>
      </c>
      <c r="H140" s="85">
        <f>SUMIFS(Model!$Q:$Q,Model!$H:$H,$A140,Model!$B:$B,$B140)</f>
        <v>7768616.1394203054</v>
      </c>
    </row>
    <row r="141" spans="1:8" x14ac:dyDescent="0.45">
      <c r="A141" s="78">
        <v>45717</v>
      </c>
      <c r="B141" s="62" t="s">
        <v>74</v>
      </c>
      <c r="C141" s="83">
        <f>SUMIFS(Model!$I:$I,Model!$H:$H,$A141,Model!$B:$B,$B141)</f>
        <v>287511309.96000004</v>
      </c>
      <c r="D141" s="83">
        <f>SUMIFS(Model!$I:$I,Model!$H:$H,$A141,Model!$B:$B,$B141,Model!$J:$J,"&gt;=180")</f>
        <v>2348816.42</v>
      </c>
      <c r="E141" s="83">
        <f>SUMIFS(Model!$I:$I,Model!$H:$H,$A141,Model!$B:$B,$B141,Model!$J:$J,"&gt;=90")</f>
        <v>2348816.42</v>
      </c>
      <c r="F141" s="84">
        <f t="shared" si="4"/>
        <v>8.1694748645776E-3</v>
      </c>
      <c r="G141" s="84">
        <f t="shared" si="5"/>
        <v>8.1694748645776E-3</v>
      </c>
      <c r="H141" s="85">
        <f>SUMIFS(Model!$Q:$Q,Model!$H:$H,$A141,Model!$B:$B,$B141)</f>
        <v>5587561.4175578924</v>
      </c>
    </row>
    <row r="142" spans="1:8" x14ac:dyDescent="0.45">
      <c r="A142" s="78">
        <v>45717</v>
      </c>
      <c r="B142" s="62" t="s">
        <v>75</v>
      </c>
      <c r="C142" s="83">
        <f>SUMIFS(Model!$I:$I,Model!$H:$H,$A142,Model!$B:$B,$B142)</f>
        <v>184950714.46000001</v>
      </c>
      <c r="D142" s="83">
        <f>SUMIFS(Model!$I:$I,Model!$H:$H,$A142,Model!$B:$B,$B142,Model!$J:$J,"&gt;=180")</f>
        <v>2694790.16</v>
      </c>
      <c r="E142" s="83">
        <f>SUMIFS(Model!$I:$I,Model!$H:$H,$A142,Model!$B:$B,$B142,Model!$J:$J,"&gt;=90")</f>
        <v>2694790.16</v>
      </c>
      <c r="F142" s="84">
        <f t="shared" si="4"/>
        <v>1.4570314950488135E-2</v>
      </c>
      <c r="G142" s="84">
        <f t="shared" si="5"/>
        <v>1.4570314950488135E-2</v>
      </c>
      <c r="H142" s="85">
        <f>SUMIFS(Model!$Q:$Q,Model!$H:$H,$A142,Model!$B:$B,$B142)</f>
        <v>4612527.9618912656</v>
      </c>
    </row>
    <row r="143" spans="1:8" x14ac:dyDescent="0.45">
      <c r="A143" s="78">
        <v>45717</v>
      </c>
      <c r="B143" s="62" t="s">
        <v>76</v>
      </c>
      <c r="C143" s="83">
        <f>SUMIFS(Model!$I:$I,Model!$H:$H,$A143,Model!$B:$B,$B143)</f>
        <v>178195204.09999999</v>
      </c>
      <c r="D143" s="83">
        <f>SUMIFS(Model!$I:$I,Model!$H:$H,$A143,Model!$B:$B,$B143,Model!$J:$J,"&gt;=180")</f>
        <v>86584722.329999998</v>
      </c>
      <c r="E143" s="83">
        <f>SUMIFS(Model!$I:$I,Model!$H:$H,$A143,Model!$B:$B,$B143,Model!$J:$J,"&gt;=90")</f>
        <v>89047199.450000003</v>
      </c>
      <c r="F143" s="84">
        <f t="shared" si="4"/>
        <v>0.485898163013468</v>
      </c>
      <c r="G143" s="84">
        <f t="shared" si="5"/>
        <v>0.49971714951446333</v>
      </c>
      <c r="H143" s="85">
        <f>SUMIFS(Model!$Q:$Q,Model!$H:$H,$A143,Model!$B:$B,$B143)</f>
        <v>2913550.6914791409</v>
      </c>
    </row>
    <row r="144" spans="1:8" x14ac:dyDescent="0.45">
      <c r="A144" s="78">
        <v>45717</v>
      </c>
      <c r="B144" s="62" t="s">
        <v>77</v>
      </c>
      <c r="C144" s="83">
        <f>SUMIFS(Model!$I:$I,Model!$H:$H,$A144,Model!$B:$B,$B144)</f>
        <v>433650479.70000005</v>
      </c>
      <c r="D144" s="83">
        <f>SUMIFS(Model!$I:$I,Model!$H:$H,$A144,Model!$B:$B,$B144,Model!$J:$J,"&gt;=180")</f>
        <v>86627518.659999996</v>
      </c>
      <c r="E144" s="83">
        <f>SUMIFS(Model!$I:$I,Model!$H:$H,$A144,Model!$B:$B,$B144,Model!$J:$J,"&gt;=90")</f>
        <v>95985259.899999991</v>
      </c>
      <c r="F144" s="84">
        <f t="shared" si="4"/>
        <v>0.19976345632069639</v>
      </c>
      <c r="G144" s="84">
        <f t="shared" si="5"/>
        <v>0.22134245064458988</v>
      </c>
      <c r="H144" s="85">
        <f>SUMIFS(Model!$Q:$Q,Model!$H:$H,$A144,Model!$B:$B,$B144)</f>
        <v>9623294.567387512</v>
      </c>
    </row>
    <row r="145" spans="1:8" x14ac:dyDescent="0.45">
      <c r="A145" s="78">
        <v>45717</v>
      </c>
      <c r="B145" s="62" t="s">
        <v>78</v>
      </c>
      <c r="C145" s="83">
        <f>SUMIFS(Model!$I:$I,Model!$H:$H,$A145,Model!$B:$B,$B145)</f>
        <v>240251883.53</v>
      </c>
      <c r="D145" s="83">
        <f>SUMIFS(Model!$I:$I,Model!$H:$H,$A145,Model!$B:$B,$B145,Model!$J:$J,"&gt;=180")</f>
        <v>9296892.5899999999</v>
      </c>
      <c r="E145" s="83">
        <f>SUMIFS(Model!$I:$I,Model!$H:$H,$A145,Model!$B:$B,$B145,Model!$J:$J,"&gt;=90")</f>
        <v>9296892.5899999999</v>
      </c>
      <c r="F145" s="84">
        <f t="shared" si="4"/>
        <v>3.8696439975418995E-2</v>
      </c>
      <c r="G145" s="84">
        <f t="shared" si="5"/>
        <v>3.8696439975418995E-2</v>
      </c>
      <c r="H145" s="85">
        <f>SUMIFS(Model!$Q:$Q,Model!$H:$H,$A145,Model!$B:$B,$B145)</f>
        <v>5284939.19036966</v>
      </c>
    </row>
    <row r="146" spans="1:8" x14ac:dyDescent="0.45">
      <c r="A146" s="78">
        <v>45717</v>
      </c>
      <c r="B146" s="62" t="s">
        <v>79</v>
      </c>
      <c r="C146" s="83">
        <f>SUMIFS(Model!$I:$I,Model!$H:$H,$A146,Model!$B:$B,$B146)</f>
        <v>65437841.209999993</v>
      </c>
      <c r="D146" s="83">
        <f>SUMIFS(Model!$I:$I,Model!$H:$H,$A146,Model!$B:$B,$B146,Model!$J:$J,"&gt;=180")</f>
        <v>3213448.65</v>
      </c>
      <c r="E146" s="83">
        <f>SUMIFS(Model!$I:$I,Model!$H:$H,$A146,Model!$B:$B,$B146,Model!$J:$J,"&gt;=90")</f>
        <v>3213448.65</v>
      </c>
      <c r="F146" s="84">
        <f t="shared" si="4"/>
        <v>4.9106886635938277E-2</v>
      </c>
      <c r="G146" s="84">
        <f t="shared" si="5"/>
        <v>4.9106886635938277E-2</v>
      </c>
      <c r="H146" s="85">
        <f>SUMIFS(Model!$Q:$Q,Model!$H:$H,$A146,Model!$B:$B,$B146)</f>
        <v>1015288.1054825833</v>
      </c>
    </row>
    <row r="147" spans="1:8" x14ac:dyDescent="0.45">
      <c r="A147" s="78">
        <v>45717</v>
      </c>
      <c r="B147" s="62" t="s">
        <v>80</v>
      </c>
      <c r="C147" s="83">
        <f>SUMIFS(Model!$I:$I,Model!$H:$H,$A147,Model!$B:$B,$B147)</f>
        <v>252161041.14999998</v>
      </c>
      <c r="D147" s="83">
        <f>SUMIFS(Model!$I:$I,Model!$H:$H,$A147,Model!$B:$B,$B147,Model!$J:$J,"&gt;=180")</f>
        <v>6228976.2699999996</v>
      </c>
      <c r="E147" s="83">
        <f>SUMIFS(Model!$I:$I,Model!$H:$H,$A147,Model!$B:$B,$B147,Model!$J:$J,"&gt;=90")</f>
        <v>118018630.75999999</v>
      </c>
      <c r="F147" s="84">
        <f t="shared" si="4"/>
        <v>2.4702373695763113E-2</v>
      </c>
      <c r="G147" s="84">
        <f t="shared" si="5"/>
        <v>0.46802880501193556</v>
      </c>
      <c r="H147" s="85">
        <f>SUMIFS(Model!$Q:$Q,Model!$H:$H,$A147,Model!$B:$B,$B147)</f>
        <v>5365632.8629158018</v>
      </c>
    </row>
    <row r="148" spans="1:8" x14ac:dyDescent="0.45">
      <c r="A148" s="78">
        <v>45717</v>
      </c>
      <c r="B148" s="62" t="s">
        <v>81</v>
      </c>
      <c r="C148" s="83">
        <f>SUMIFS(Model!$I:$I,Model!$H:$H,$A148,Model!$B:$B,$B148)</f>
        <v>124810756.95000003</v>
      </c>
      <c r="D148" s="83">
        <f>SUMIFS(Model!$I:$I,Model!$H:$H,$A148,Model!$B:$B,$B148,Model!$J:$J,"&gt;=180")</f>
        <v>0</v>
      </c>
      <c r="E148" s="83">
        <f>SUMIFS(Model!$I:$I,Model!$H:$H,$A148,Model!$B:$B,$B148,Model!$J:$J,"&gt;=90")</f>
        <v>0</v>
      </c>
      <c r="F148" s="84">
        <f t="shared" si="4"/>
        <v>0</v>
      </c>
      <c r="G148" s="84">
        <f t="shared" si="5"/>
        <v>0</v>
      </c>
      <c r="H148" s="85">
        <f>SUMIFS(Model!$Q:$Q,Model!$H:$H,$A148,Model!$B:$B,$B148)</f>
        <v>1847130.352237453</v>
      </c>
    </row>
    <row r="149" spans="1:8" x14ac:dyDescent="0.45">
      <c r="A149" s="78">
        <v>45717</v>
      </c>
      <c r="B149" s="62" t="s">
        <v>82</v>
      </c>
      <c r="C149" s="83">
        <f>SUMIFS(Model!$I:$I,Model!$H:$H,$A149,Model!$B:$B,$B149)</f>
        <v>118479591.21000002</v>
      </c>
      <c r="D149" s="83">
        <f>SUMIFS(Model!$I:$I,Model!$H:$H,$A149,Model!$B:$B,$B149,Model!$J:$J,"&gt;=180")</f>
        <v>5561602.6100000003</v>
      </c>
      <c r="E149" s="83">
        <f>SUMIFS(Model!$I:$I,Model!$H:$H,$A149,Model!$B:$B,$B149,Model!$J:$J,"&gt;=90")</f>
        <v>5561602.6100000003</v>
      </c>
      <c r="F149" s="84">
        <f t="shared" si="4"/>
        <v>4.6941439898642939E-2</v>
      </c>
      <c r="G149" s="84">
        <f t="shared" si="5"/>
        <v>4.6941439898642939E-2</v>
      </c>
      <c r="H149" s="85">
        <f>SUMIFS(Model!$Q:$Q,Model!$H:$H,$A149,Model!$B:$B,$B149)</f>
        <v>2346459.2720341831</v>
      </c>
    </row>
    <row r="150" spans="1:8" x14ac:dyDescent="0.45">
      <c r="A150" s="78">
        <v>45717</v>
      </c>
      <c r="B150" s="62" t="s">
        <v>83</v>
      </c>
      <c r="C150" s="83">
        <f>SUMIFS(Model!$I:$I,Model!$H:$H,$A150,Model!$B:$B,$B150)</f>
        <v>257497155.50999999</v>
      </c>
      <c r="D150" s="83">
        <f>SUMIFS(Model!$I:$I,Model!$H:$H,$A150,Model!$B:$B,$B150,Model!$J:$J,"&gt;=180")</f>
        <v>10588512.699999999</v>
      </c>
      <c r="E150" s="83">
        <f>SUMIFS(Model!$I:$I,Model!$H:$H,$A150,Model!$B:$B,$B150,Model!$J:$J,"&gt;=90")</f>
        <v>11239771.75</v>
      </c>
      <c r="F150" s="84">
        <f t="shared" si="4"/>
        <v>4.1120891914430455E-2</v>
      </c>
      <c r="G150" s="84">
        <f t="shared" si="5"/>
        <v>4.3650081212502946E-2</v>
      </c>
      <c r="H150" s="85">
        <f>SUMIFS(Model!$Q:$Q,Model!$H:$H,$A150,Model!$B:$B,$B150)</f>
        <v>4736108.2226660969</v>
      </c>
    </row>
    <row r="151" spans="1:8" x14ac:dyDescent="0.45">
      <c r="A151" s="78">
        <v>45717</v>
      </c>
      <c r="B151" s="62" t="s">
        <v>84</v>
      </c>
      <c r="C151" s="83">
        <f>SUMIFS(Model!$I:$I,Model!$H:$H,$A151,Model!$B:$B,$B151)</f>
        <v>246970332.32000002</v>
      </c>
      <c r="D151" s="83">
        <f>SUMIFS(Model!$I:$I,Model!$H:$H,$A151,Model!$B:$B,$B151,Model!$J:$J,"&gt;=180")</f>
        <v>4085198.69</v>
      </c>
      <c r="E151" s="83">
        <f>SUMIFS(Model!$I:$I,Model!$H:$H,$A151,Model!$B:$B,$B151,Model!$J:$J,"&gt;=90")</f>
        <v>83682323.769999996</v>
      </c>
      <c r="F151" s="84">
        <f t="shared" si="4"/>
        <v>1.654125275543946E-2</v>
      </c>
      <c r="G151" s="84">
        <f t="shared" si="5"/>
        <v>0.33883553131220884</v>
      </c>
      <c r="H151" s="85">
        <f>SUMIFS(Model!$Q:$Q,Model!$H:$H,$A151,Model!$B:$B,$B151)</f>
        <v>4401520.8350452967</v>
      </c>
    </row>
    <row r="152" spans="1:8" x14ac:dyDescent="0.45">
      <c r="A152" s="78">
        <v>45717</v>
      </c>
      <c r="B152" s="62" t="s">
        <v>85</v>
      </c>
      <c r="C152" s="83">
        <f>SUMIFS(Model!$I:$I,Model!$H:$H,$A152,Model!$B:$B,$B152)</f>
        <v>121353310.66</v>
      </c>
      <c r="D152" s="83">
        <f>SUMIFS(Model!$I:$I,Model!$H:$H,$A152,Model!$B:$B,$B152,Model!$J:$J,"&gt;=180")</f>
        <v>16116853.760000002</v>
      </c>
      <c r="E152" s="83">
        <f>SUMIFS(Model!$I:$I,Model!$H:$H,$A152,Model!$B:$B,$B152,Model!$J:$J,"&gt;=90")</f>
        <v>16116853.760000002</v>
      </c>
      <c r="F152" s="84">
        <f t="shared" si="4"/>
        <v>0.13280934547517356</v>
      </c>
      <c r="G152" s="84">
        <f t="shared" si="5"/>
        <v>0.13280934547517356</v>
      </c>
      <c r="H152" s="85">
        <f>SUMIFS(Model!$Q:$Q,Model!$H:$H,$A152,Model!$B:$B,$B152)</f>
        <v>1827087.416772407</v>
      </c>
    </row>
    <row r="153" spans="1:8" x14ac:dyDescent="0.45">
      <c r="A153" s="78">
        <v>45717</v>
      </c>
      <c r="B153" s="62" t="s">
        <v>86</v>
      </c>
      <c r="C153" s="83">
        <f>SUMIFS(Model!$I:$I,Model!$H:$H,$A153,Model!$B:$B,$B153)</f>
        <v>261387042.04000002</v>
      </c>
      <c r="D153" s="83">
        <f>SUMIFS(Model!$I:$I,Model!$H:$H,$A153,Model!$B:$B,$B153,Model!$J:$J,"&gt;=180")</f>
        <v>36882200.18</v>
      </c>
      <c r="E153" s="83">
        <f>SUMIFS(Model!$I:$I,Model!$H:$H,$A153,Model!$B:$B,$B153,Model!$J:$J,"&gt;=90")</f>
        <v>133822896.55000001</v>
      </c>
      <c r="F153" s="84">
        <f t="shared" si="4"/>
        <v>0.14110186906034891</v>
      </c>
      <c r="G153" s="84">
        <f t="shared" si="5"/>
        <v>0.5119721907619319</v>
      </c>
      <c r="H153" s="85">
        <f>SUMIFS(Model!$Q:$Q,Model!$H:$H,$A153,Model!$B:$B,$B153)</f>
        <v>5878107.4978221925</v>
      </c>
    </row>
    <row r="154" spans="1:8" x14ac:dyDescent="0.45">
      <c r="A154" s="78">
        <v>45717</v>
      </c>
      <c r="B154" s="62" t="s">
        <v>87</v>
      </c>
      <c r="C154" s="83">
        <f>SUMIFS(Model!$I:$I,Model!$H:$H,$A154,Model!$B:$B,$B154)</f>
        <v>159413082.63</v>
      </c>
      <c r="D154" s="83">
        <f>SUMIFS(Model!$I:$I,Model!$H:$H,$A154,Model!$B:$B,$B154,Model!$J:$J,"&gt;=180")</f>
        <v>0</v>
      </c>
      <c r="E154" s="83">
        <f>SUMIFS(Model!$I:$I,Model!$H:$H,$A154,Model!$B:$B,$B154,Model!$J:$J,"&gt;=90")</f>
        <v>0</v>
      </c>
      <c r="F154" s="84">
        <f t="shared" si="4"/>
        <v>0</v>
      </c>
      <c r="G154" s="84">
        <f t="shared" si="5"/>
        <v>0</v>
      </c>
      <c r="H154" s="85">
        <f>SUMIFS(Model!$Q:$Q,Model!$H:$H,$A154,Model!$B:$B,$B154)</f>
        <v>3436175.430860071</v>
      </c>
    </row>
    <row r="155" spans="1:8" x14ac:dyDescent="0.45">
      <c r="A155" s="78">
        <v>45717</v>
      </c>
      <c r="B155" s="62" t="s">
        <v>88</v>
      </c>
      <c r="C155" s="83">
        <f>SUMIFS(Model!$I:$I,Model!$H:$H,$A155,Model!$B:$B,$B155)</f>
        <v>155396005.51000002</v>
      </c>
      <c r="D155" s="83">
        <f>SUMIFS(Model!$I:$I,Model!$H:$H,$A155,Model!$B:$B,$B155,Model!$J:$J,"&gt;=180")</f>
        <v>0</v>
      </c>
      <c r="E155" s="83">
        <f>SUMIFS(Model!$I:$I,Model!$H:$H,$A155,Model!$B:$B,$B155,Model!$J:$J,"&gt;=90")</f>
        <v>0</v>
      </c>
      <c r="F155" s="84">
        <f t="shared" si="4"/>
        <v>0</v>
      </c>
      <c r="G155" s="84">
        <f t="shared" si="5"/>
        <v>0</v>
      </c>
      <c r="H155" s="85">
        <f>SUMIFS(Model!$Q:$Q,Model!$H:$H,$A155,Model!$B:$B,$B155)</f>
        <v>3057665.8825547434</v>
      </c>
    </row>
    <row r="156" spans="1:8" x14ac:dyDescent="0.45">
      <c r="A156" s="78">
        <v>45717</v>
      </c>
      <c r="B156" s="62" t="s">
        <v>89</v>
      </c>
      <c r="C156" s="83">
        <f>SUMIFS(Model!$I:$I,Model!$H:$H,$A156,Model!$B:$B,$B156)</f>
        <v>306334605.08999991</v>
      </c>
      <c r="D156" s="83">
        <f>SUMIFS(Model!$I:$I,Model!$H:$H,$A156,Model!$B:$B,$B156,Model!$J:$J,"&gt;=180")</f>
        <v>0</v>
      </c>
      <c r="E156" s="83">
        <f>SUMIFS(Model!$I:$I,Model!$H:$H,$A156,Model!$B:$B,$B156,Model!$J:$J,"&gt;=90")</f>
        <v>479040.25</v>
      </c>
      <c r="F156" s="84">
        <f t="shared" si="4"/>
        <v>0</v>
      </c>
      <c r="G156" s="84">
        <f t="shared" si="5"/>
        <v>1.5637810486975831E-3</v>
      </c>
      <c r="H156" s="85">
        <f>SUMIFS(Model!$Q:$Q,Model!$H:$H,$A156,Model!$B:$B,$B156)</f>
        <v>4789469.4307987019</v>
      </c>
    </row>
    <row r="157" spans="1:8" x14ac:dyDescent="0.45">
      <c r="A157" s="78">
        <v>45717</v>
      </c>
      <c r="B157" s="62" t="s">
        <v>90</v>
      </c>
      <c r="C157" s="83">
        <f>SUMIFS(Model!$I:$I,Model!$H:$H,$A157,Model!$B:$B,$B157)</f>
        <v>258358016.12</v>
      </c>
      <c r="D157" s="83">
        <f>SUMIFS(Model!$I:$I,Model!$H:$H,$A157,Model!$B:$B,$B157,Model!$J:$J,"&gt;=180")</f>
        <v>1061052.28</v>
      </c>
      <c r="E157" s="83">
        <f>SUMIFS(Model!$I:$I,Model!$H:$H,$A157,Model!$B:$B,$B157,Model!$J:$J,"&gt;=90")</f>
        <v>100253220.79000001</v>
      </c>
      <c r="F157" s="84">
        <f t="shared" si="4"/>
        <v>4.1069067487620407E-3</v>
      </c>
      <c r="G157" s="84">
        <f t="shared" si="5"/>
        <v>0.3880399079370358</v>
      </c>
      <c r="H157" s="85">
        <f>SUMIFS(Model!$Q:$Q,Model!$H:$H,$A157,Model!$B:$B,$B157)</f>
        <v>5275737.6946038166</v>
      </c>
    </row>
    <row r="158" spans="1:8" x14ac:dyDescent="0.45">
      <c r="A158" s="78">
        <v>45717</v>
      </c>
      <c r="B158" s="62" t="s">
        <v>91</v>
      </c>
      <c r="C158" s="83">
        <f>SUMIFS(Model!$I:$I,Model!$H:$H,$A158,Model!$B:$B,$B158)</f>
        <v>208908754.42000005</v>
      </c>
      <c r="D158" s="83">
        <f>SUMIFS(Model!$I:$I,Model!$H:$H,$A158,Model!$B:$B,$B158,Model!$J:$J,"&gt;=180")</f>
        <v>0</v>
      </c>
      <c r="E158" s="83">
        <f>SUMIFS(Model!$I:$I,Model!$H:$H,$A158,Model!$B:$B,$B158,Model!$J:$J,"&gt;=90")</f>
        <v>2616972.4699999997</v>
      </c>
      <c r="F158" s="84">
        <f t="shared" si="4"/>
        <v>0</v>
      </c>
      <c r="G158" s="84">
        <f t="shared" si="5"/>
        <v>1.2526868379765046E-2</v>
      </c>
      <c r="H158" s="85">
        <f>SUMIFS(Model!$Q:$Q,Model!$H:$H,$A158,Model!$B:$B,$B158)</f>
        <v>4199275.1450711545</v>
      </c>
    </row>
    <row r="159" spans="1:8" x14ac:dyDescent="0.45">
      <c r="A159" s="78">
        <v>45717</v>
      </c>
      <c r="B159" s="62" t="s">
        <v>92</v>
      </c>
      <c r="C159" s="83">
        <f>SUMIFS(Model!$I:$I,Model!$H:$H,$A159,Model!$B:$B,$B159)</f>
        <v>71048577.210000023</v>
      </c>
      <c r="D159" s="83">
        <f>SUMIFS(Model!$I:$I,Model!$H:$H,$A159,Model!$B:$B,$B159,Model!$J:$J,"&gt;=180")</f>
        <v>0</v>
      </c>
      <c r="E159" s="83">
        <f>SUMIFS(Model!$I:$I,Model!$H:$H,$A159,Model!$B:$B,$B159,Model!$J:$J,"&gt;=90")</f>
        <v>0</v>
      </c>
      <c r="F159" s="84">
        <f t="shared" si="4"/>
        <v>0</v>
      </c>
      <c r="G159" s="84">
        <f t="shared" si="5"/>
        <v>0</v>
      </c>
      <c r="H159" s="85">
        <f>SUMIFS(Model!$Q:$Q,Model!$H:$H,$A159,Model!$B:$B,$B159)</f>
        <v>1336909.9483083948</v>
      </c>
    </row>
    <row r="160" spans="1:8" x14ac:dyDescent="0.45">
      <c r="A160" s="78">
        <v>45717</v>
      </c>
      <c r="B160" s="62" t="s">
        <v>93</v>
      </c>
      <c r="C160" s="83">
        <f>SUMIFS(Model!$I:$I,Model!$H:$H,$A160,Model!$B:$B,$B160)</f>
        <v>252119288.53999999</v>
      </c>
      <c r="D160" s="83">
        <f>SUMIFS(Model!$I:$I,Model!$H:$H,$A160,Model!$B:$B,$B160,Model!$J:$J,"&gt;=180")</f>
        <v>53040829.18</v>
      </c>
      <c r="E160" s="83">
        <f>SUMIFS(Model!$I:$I,Model!$H:$H,$A160,Model!$B:$B,$B160,Model!$J:$J,"&gt;=90")</f>
        <v>53040829.18</v>
      </c>
      <c r="F160" s="84">
        <f t="shared" si="4"/>
        <v>0.21037989392701625</v>
      </c>
      <c r="G160" s="84">
        <f t="shared" si="5"/>
        <v>0.21037989392701625</v>
      </c>
      <c r="H160" s="85">
        <f>SUMIFS(Model!$Q:$Q,Model!$H:$H,$A160,Model!$B:$B,$B160)</f>
        <v>4922682.1265535904</v>
      </c>
    </row>
    <row r="161" spans="1:8" x14ac:dyDescent="0.45">
      <c r="A161" s="78">
        <v>45717</v>
      </c>
      <c r="B161" s="62" t="s">
        <v>94</v>
      </c>
      <c r="C161" s="83">
        <f>SUMIFS(Model!$I:$I,Model!$H:$H,$A161,Model!$B:$B,$B161)</f>
        <v>118940585.94999999</v>
      </c>
      <c r="D161" s="83">
        <f>SUMIFS(Model!$I:$I,Model!$H:$H,$A161,Model!$B:$B,$B161,Model!$J:$J,"&gt;=180")</f>
        <v>0</v>
      </c>
      <c r="E161" s="83">
        <f>SUMIFS(Model!$I:$I,Model!$H:$H,$A161,Model!$B:$B,$B161,Model!$J:$J,"&gt;=90")</f>
        <v>0</v>
      </c>
      <c r="F161" s="84">
        <f t="shared" si="4"/>
        <v>0</v>
      </c>
      <c r="G161" s="84">
        <f t="shared" si="5"/>
        <v>0</v>
      </c>
      <c r="H161" s="85">
        <f>SUMIFS(Model!$Q:$Q,Model!$H:$H,$A161,Model!$B:$B,$B161)</f>
        <v>1480380.7183699822</v>
      </c>
    </row>
    <row r="162" spans="1:8" x14ac:dyDescent="0.45">
      <c r="A162" s="78">
        <v>45748</v>
      </c>
      <c r="B162" s="62" t="s">
        <v>21</v>
      </c>
      <c r="C162" s="83">
        <f>SUMIFS(Model!$I:$I,Model!$H:$H,$A162,Model!$B:$B,$B162)</f>
        <v>304664316.88000005</v>
      </c>
      <c r="D162" s="83">
        <f>SUMIFS(Model!$I:$I,Model!$H:$H,$A162,Model!$B:$B,$B162,Model!$J:$J,"&gt;=180")</f>
        <v>109641783.64</v>
      </c>
      <c r="E162" s="83">
        <f>SUMIFS(Model!$I:$I,Model!$H:$H,$A162,Model!$B:$B,$B162,Model!$J:$J,"&gt;=90")</f>
        <v>109641783.64</v>
      </c>
      <c r="F162" s="84">
        <f t="shared" si="4"/>
        <v>0.35987733897693464</v>
      </c>
      <c r="G162" s="84">
        <f t="shared" si="5"/>
        <v>0.35987733897693464</v>
      </c>
      <c r="H162" s="85">
        <f>SUMIFS(Model!$Q:$Q,Model!$H:$H,$A162,Model!$B:$B,$B162)</f>
        <v>6440390.7100878283</v>
      </c>
    </row>
    <row r="163" spans="1:8" x14ac:dyDescent="0.45">
      <c r="A163" s="78">
        <v>45748</v>
      </c>
      <c r="B163" s="62" t="s">
        <v>25</v>
      </c>
      <c r="C163" s="83">
        <f>SUMIFS(Model!$I:$I,Model!$H:$H,$A163,Model!$B:$B,$B163)</f>
        <v>34348787.620000005</v>
      </c>
      <c r="D163" s="83">
        <f>SUMIFS(Model!$I:$I,Model!$H:$H,$A163,Model!$B:$B,$B163,Model!$J:$J,"&gt;=180")</f>
        <v>0</v>
      </c>
      <c r="E163" s="83">
        <f>SUMIFS(Model!$I:$I,Model!$H:$H,$A163,Model!$B:$B,$B163,Model!$J:$J,"&gt;=90")</f>
        <v>0</v>
      </c>
      <c r="F163" s="84">
        <f t="shared" si="4"/>
        <v>0</v>
      </c>
      <c r="G163" s="84">
        <f t="shared" si="5"/>
        <v>0</v>
      </c>
      <c r="H163" s="85">
        <f>SUMIFS(Model!$Q:$Q,Model!$H:$H,$A163,Model!$B:$B,$B163)</f>
        <v>738990.78353527864</v>
      </c>
    </row>
    <row r="164" spans="1:8" x14ac:dyDescent="0.45">
      <c r="A164" s="78">
        <v>45748</v>
      </c>
      <c r="B164" s="62" t="s">
        <v>29</v>
      </c>
      <c r="C164" s="83">
        <f>SUMIFS(Model!$I:$I,Model!$H:$H,$A164,Model!$B:$B,$B164)</f>
        <v>113741331.67</v>
      </c>
      <c r="D164" s="83">
        <f>SUMIFS(Model!$I:$I,Model!$H:$H,$A164,Model!$B:$B,$B164,Model!$J:$J,"&gt;=180")</f>
        <v>15339986.619999999</v>
      </c>
      <c r="E164" s="83">
        <f>SUMIFS(Model!$I:$I,Model!$H:$H,$A164,Model!$B:$B,$B164,Model!$J:$J,"&gt;=90")</f>
        <v>15339986.619999999</v>
      </c>
      <c r="F164" s="84">
        <f t="shared" si="4"/>
        <v>0.13486730280691814</v>
      </c>
      <c r="G164" s="84">
        <f t="shared" si="5"/>
        <v>0.13486730280691814</v>
      </c>
      <c r="H164" s="85">
        <f>SUMIFS(Model!$Q:$Q,Model!$H:$H,$A164,Model!$B:$B,$B164)</f>
        <v>2100424.8756385134</v>
      </c>
    </row>
    <row r="165" spans="1:8" x14ac:dyDescent="0.45">
      <c r="A165" s="78">
        <v>45748</v>
      </c>
      <c r="B165" s="62" t="s">
        <v>33</v>
      </c>
      <c r="C165" s="83">
        <f>SUMIFS(Model!$I:$I,Model!$H:$H,$A165,Model!$B:$B,$B165)</f>
        <v>360320800.08999997</v>
      </c>
      <c r="D165" s="83">
        <f>SUMIFS(Model!$I:$I,Model!$H:$H,$A165,Model!$B:$B,$B165,Model!$J:$J,"&gt;=180")</f>
        <v>4286724.63</v>
      </c>
      <c r="E165" s="83">
        <f>SUMIFS(Model!$I:$I,Model!$H:$H,$A165,Model!$B:$B,$B165,Model!$J:$J,"&gt;=90")</f>
        <v>4517330.99</v>
      </c>
      <c r="F165" s="84">
        <f t="shared" si="4"/>
        <v>1.1896966894304389E-2</v>
      </c>
      <c r="G165" s="84">
        <f t="shared" si="5"/>
        <v>1.253696980266383E-2</v>
      </c>
      <c r="H165" s="85">
        <f>SUMIFS(Model!$Q:$Q,Model!$H:$H,$A165,Model!$B:$B,$B165)</f>
        <v>5736993.646445726</v>
      </c>
    </row>
    <row r="166" spans="1:8" x14ac:dyDescent="0.45">
      <c r="A166" s="78">
        <v>45748</v>
      </c>
      <c r="B166" s="62" t="s">
        <v>37</v>
      </c>
      <c r="C166" s="83">
        <f>SUMIFS(Model!$I:$I,Model!$H:$H,$A166,Model!$B:$B,$B166)</f>
        <v>115599162.88</v>
      </c>
      <c r="D166" s="83">
        <f>SUMIFS(Model!$I:$I,Model!$H:$H,$A166,Model!$B:$B,$B166,Model!$J:$J,"&gt;=180")</f>
        <v>2666790.39</v>
      </c>
      <c r="E166" s="83">
        <f>SUMIFS(Model!$I:$I,Model!$H:$H,$A166,Model!$B:$B,$B166,Model!$J:$J,"&gt;=90")</f>
        <v>2666790.39</v>
      </c>
      <c r="F166" s="84">
        <f t="shared" si="4"/>
        <v>2.3069288077529719E-2</v>
      </c>
      <c r="G166" s="84">
        <f t="shared" si="5"/>
        <v>2.3069288077529719E-2</v>
      </c>
      <c r="H166" s="85">
        <f>SUMIFS(Model!$Q:$Q,Model!$H:$H,$A166,Model!$B:$B,$B166)</f>
        <v>2319162.9555853372</v>
      </c>
    </row>
    <row r="167" spans="1:8" x14ac:dyDescent="0.45">
      <c r="A167" s="78">
        <v>45748</v>
      </c>
      <c r="B167" s="62" t="s">
        <v>41</v>
      </c>
      <c r="C167" s="83">
        <f>SUMIFS(Model!$I:$I,Model!$H:$H,$A167,Model!$B:$B,$B167)</f>
        <v>254797192.05000001</v>
      </c>
      <c r="D167" s="83">
        <f>SUMIFS(Model!$I:$I,Model!$H:$H,$A167,Model!$B:$B,$B167,Model!$J:$J,"&gt;=180")</f>
        <v>2879956.12</v>
      </c>
      <c r="E167" s="83">
        <f>SUMIFS(Model!$I:$I,Model!$H:$H,$A167,Model!$B:$B,$B167,Model!$J:$J,"&gt;=90")</f>
        <v>2879956.12</v>
      </c>
      <c r="F167" s="84">
        <f t="shared" si="4"/>
        <v>1.1302935078793385E-2</v>
      </c>
      <c r="G167" s="84">
        <f t="shared" si="5"/>
        <v>1.1302935078793385E-2</v>
      </c>
      <c r="H167" s="85">
        <f>SUMIFS(Model!$Q:$Q,Model!$H:$H,$A167,Model!$B:$B,$B167)</f>
        <v>4798800.8104998404</v>
      </c>
    </row>
    <row r="168" spans="1:8" x14ac:dyDescent="0.45">
      <c r="A168" s="78">
        <v>45748</v>
      </c>
      <c r="B168" s="62" t="s">
        <v>44</v>
      </c>
      <c r="C168" s="83">
        <f>SUMIFS(Model!$I:$I,Model!$H:$H,$A168,Model!$B:$B,$B168)</f>
        <v>216194808.28999999</v>
      </c>
      <c r="D168" s="83">
        <f>SUMIFS(Model!$I:$I,Model!$H:$H,$A168,Model!$B:$B,$B168,Model!$J:$J,"&gt;=180")</f>
        <v>52217388.719999999</v>
      </c>
      <c r="E168" s="83">
        <f>SUMIFS(Model!$I:$I,Model!$H:$H,$A168,Model!$B:$B,$B168,Model!$J:$J,"&gt;=90")</f>
        <v>52217388.719999999</v>
      </c>
      <c r="F168" s="84">
        <f t="shared" si="4"/>
        <v>0.24152933705029814</v>
      </c>
      <c r="G168" s="84">
        <f t="shared" si="5"/>
        <v>0.24152933705029814</v>
      </c>
      <c r="H168" s="85">
        <f>SUMIFS(Model!$Q:$Q,Model!$H:$H,$A168,Model!$B:$B,$B168)</f>
        <v>3723158.4516156712</v>
      </c>
    </row>
    <row r="169" spans="1:8" x14ac:dyDescent="0.45">
      <c r="A169" s="78">
        <v>45748</v>
      </c>
      <c r="B169" s="62" t="s">
        <v>47</v>
      </c>
      <c r="C169" s="83">
        <f>SUMIFS(Model!$I:$I,Model!$H:$H,$A169,Model!$B:$B,$B169)</f>
        <v>170299507.95999998</v>
      </c>
      <c r="D169" s="83">
        <f>SUMIFS(Model!$I:$I,Model!$H:$H,$A169,Model!$B:$B,$B169,Model!$J:$J,"&gt;=180")</f>
        <v>15896244.02</v>
      </c>
      <c r="E169" s="83">
        <f>SUMIFS(Model!$I:$I,Model!$H:$H,$A169,Model!$B:$B,$B169,Model!$J:$J,"&gt;=90")</f>
        <v>18243929.350000001</v>
      </c>
      <c r="F169" s="84">
        <f t="shared" si="4"/>
        <v>9.3342865228557892E-2</v>
      </c>
      <c r="G169" s="84">
        <f t="shared" si="5"/>
        <v>0.10712849125955869</v>
      </c>
      <c r="H169" s="85">
        <f>SUMIFS(Model!$Q:$Q,Model!$H:$H,$A169,Model!$B:$B,$B169)</f>
        <v>3509431.2550208806</v>
      </c>
    </row>
    <row r="170" spans="1:8" x14ac:dyDescent="0.45">
      <c r="A170" s="78">
        <v>45748</v>
      </c>
      <c r="B170" s="62" t="s">
        <v>50</v>
      </c>
      <c r="C170" s="83">
        <f>SUMIFS(Model!$I:$I,Model!$H:$H,$A170,Model!$B:$B,$B170)</f>
        <v>401645677.27999997</v>
      </c>
      <c r="D170" s="83">
        <f>SUMIFS(Model!$I:$I,Model!$H:$H,$A170,Model!$B:$B,$B170,Model!$J:$J,"&gt;=180")</f>
        <v>0</v>
      </c>
      <c r="E170" s="83">
        <f>SUMIFS(Model!$I:$I,Model!$H:$H,$A170,Model!$B:$B,$B170,Model!$J:$J,"&gt;=90")</f>
        <v>3633324.53</v>
      </c>
      <c r="F170" s="84">
        <f t="shared" si="4"/>
        <v>0</v>
      </c>
      <c r="G170" s="84">
        <f t="shared" si="5"/>
        <v>9.0460939467975239E-3</v>
      </c>
      <c r="H170" s="85">
        <f>SUMIFS(Model!$Q:$Q,Model!$H:$H,$A170,Model!$B:$B,$B170)</f>
        <v>7037223.1321141114</v>
      </c>
    </row>
    <row r="171" spans="1:8" x14ac:dyDescent="0.45">
      <c r="A171" s="78">
        <v>45748</v>
      </c>
      <c r="B171" s="62" t="s">
        <v>51</v>
      </c>
      <c r="C171" s="83">
        <f>SUMIFS(Model!$I:$I,Model!$H:$H,$A171,Model!$B:$B,$B171)</f>
        <v>480515069.16000003</v>
      </c>
      <c r="D171" s="83">
        <f>SUMIFS(Model!$I:$I,Model!$H:$H,$A171,Model!$B:$B,$B171,Model!$J:$J,"&gt;=180")</f>
        <v>7100216.9100000001</v>
      </c>
      <c r="E171" s="83">
        <f>SUMIFS(Model!$I:$I,Model!$H:$H,$A171,Model!$B:$B,$B171,Model!$J:$J,"&gt;=90")</f>
        <v>57461343.549999997</v>
      </c>
      <c r="F171" s="84">
        <f t="shared" si="4"/>
        <v>1.4776262734927461E-2</v>
      </c>
      <c r="G171" s="84">
        <f t="shared" si="5"/>
        <v>0.11958281277307194</v>
      </c>
      <c r="H171" s="85">
        <f>SUMIFS(Model!$Q:$Q,Model!$H:$H,$A171,Model!$B:$B,$B171)</f>
        <v>9443538.3249364737</v>
      </c>
    </row>
    <row r="172" spans="1:8" x14ac:dyDescent="0.45">
      <c r="A172" s="78">
        <v>45748</v>
      </c>
      <c r="B172" s="62" t="s">
        <v>52</v>
      </c>
      <c r="C172" s="83">
        <f>SUMIFS(Model!$I:$I,Model!$H:$H,$A172,Model!$B:$B,$B172)</f>
        <v>375914041.48000008</v>
      </c>
      <c r="D172" s="83">
        <f>SUMIFS(Model!$I:$I,Model!$H:$H,$A172,Model!$B:$B,$B172,Model!$J:$J,"&gt;=180")</f>
        <v>10139587.77</v>
      </c>
      <c r="E172" s="83">
        <f>SUMIFS(Model!$I:$I,Model!$H:$H,$A172,Model!$B:$B,$B172,Model!$J:$J,"&gt;=90")</f>
        <v>10139587.77</v>
      </c>
      <c r="F172" s="84">
        <f t="shared" si="4"/>
        <v>2.6973155166217594E-2</v>
      </c>
      <c r="G172" s="84">
        <f t="shared" si="5"/>
        <v>2.6973155166217594E-2</v>
      </c>
      <c r="H172" s="85">
        <f>SUMIFS(Model!$Q:$Q,Model!$H:$H,$A172,Model!$B:$B,$B172)</f>
        <v>5814980.5630626092</v>
      </c>
    </row>
    <row r="173" spans="1:8" x14ac:dyDescent="0.45">
      <c r="A173" s="78">
        <v>45748</v>
      </c>
      <c r="B173" s="62" t="s">
        <v>53</v>
      </c>
      <c r="C173" s="83">
        <f>SUMIFS(Model!$I:$I,Model!$H:$H,$A173,Model!$B:$B,$B173)</f>
        <v>122109424.91000001</v>
      </c>
      <c r="D173" s="83">
        <f>SUMIFS(Model!$I:$I,Model!$H:$H,$A173,Model!$B:$B,$B173,Model!$J:$J,"&gt;=180")</f>
        <v>55965024.620000005</v>
      </c>
      <c r="E173" s="83">
        <f>SUMIFS(Model!$I:$I,Model!$H:$H,$A173,Model!$B:$B,$B173,Model!$J:$J,"&gt;=90")</f>
        <v>58023232.630000003</v>
      </c>
      <c r="F173" s="84">
        <f t="shared" si="4"/>
        <v>0.45831863233529008</v>
      </c>
      <c r="G173" s="84">
        <f t="shared" si="5"/>
        <v>0.47517407172104581</v>
      </c>
      <c r="H173" s="85">
        <f>SUMIFS(Model!$Q:$Q,Model!$H:$H,$A173,Model!$B:$B,$B173)</f>
        <v>2794737.3851761315</v>
      </c>
    </row>
    <row r="174" spans="1:8" x14ac:dyDescent="0.45">
      <c r="A174" s="78">
        <v>45748</v>
      </c>
      <c r="B174" s="62" t="s">
        <v>54</v>
      </c>
      <c r="C174" s="83">
        <f>SUMIFS(Model!$I:$I,Model!$H:$H,$A174,Model!$B:$B,$B174)</f>
        <v>101016496</v>
      </c>
      <c r="D174" s="83">
        <f>SUMIFS(Model!$I:$I,Model!$H:$H,$A174,Model!$B:$B,$B174,Model!$J:$J,"&gt;=180")</f>
        <v>0</v>
      </c>
      <c r="E174" s="83">
        <f>SUMIFS(Model!$I:$I,Model!$H:$H,$A174,Model!$B:$B,$B174,Model!$J:$J,"&gt;=90")</f>
        <v>4278841.25</v>
      </c>
      <c r="F174" s="84">
        <f t="shared" si="4"/>
        <v>0</v>
      </c>
      <c r="G174" s="84">
        <f t="shared" si="5"/>
        <v>4.2357846682783376E-2</v>
      </c>
      <c r="H174" s="85">
        <f>SUMIFS(Model!$Q:$Q,Model!$H:$H,$A174,Model!$B:$B,$B174)</f>
        <v>1750949.592573531</v>
      </c>
    </row>
    <row r="175" spans="1:8" x14ac:dyDescent="0.45">
      <c r="A175" s="78">
        <v>45748</v>
      </c>
      <c r="B175" s="62" t="s">
        <v>55</v>
      </c>
      <c r="C175" s="83">
        <f>SUMIFS(Model!$I:$I,Model!$H:$H,$A175,Model!$B:$B,$B175)</f>
        <v>206709362.07000002</v>
      </c>
      <c r="D175" s="83">
        <f>SUMIFS(Model!$I:$I,Model!$H:$H,$A175,Model!$B:$B,$B175,Model!$J:$J,"&gt;=180")</f>
        <v>68138811.810000002</v>
      </c>
      <c r="E175" s="83">
        <f>SUMIFS(Model!$I:$I,Model!$H:$H,$A175,Model!$B:$B,$B175,Model!$J:$J,"&gt;=90")</f>
        <v>68138811.810000002</v>
      </c>
      <c r="F175" s="84">
        <f t="shared" si="4"/>
        <v>0.32963582842912303</v>
      </c>
      <c r="G175" s="84">
        <f t="shared" si="5"/>
        <v>0.32963582842912303</v>
      </c>
      <c r="H175" s="85">
        <f>SUMIFS(Model!$Q:$Q,Model!$H:$H,$A175,Model!$B:$B,$B175)</f>
        <v>3794154.2127684453</v>
      </c>
    </row>
    <row r="176" spans="1:8" x14ac:dyDescent="0.45">
      <c r="A176" s="78">
        <v>45748</v>
      </c>
      <c r="B176" s="62" t="s">
        <v>56</v>
      </c>
      <c r="C176" s="83">
        <f>SUMIFS(Model!$I:$I,Model!$H:$H,$A176,Model!$B:$B,$B176)</f>
        <v>232642787.44</v>
      </c>
      <c r="D176" s="83">
        <f>SUMIFS(Model!$I:$I,Model!$H:$H,$A176,Model!$B:$B,$B176,Model!$J:$J,"&gt;=180")</f>
        <v>3377110.11</v>
      </c>
      <c r="E176" s="83">
        <f>SUMIFS(Model!$I:$I,Model!$H:$H,$A176,Model!$B:$B,$B176,Model!$J:$J,"&gt;=90")</f>
        <v>4108389.77</v>
      </c>
      <c r="F176" s="84">
        <f t="shared" si="4"/>
        <v>1.4516289746876323E-2</v>
      </c>
      <c r="G176" s="84">
        <f t="shared" si="5"/>
        <v>1.7659648146451042E-2</v>
      </c>
      <c r="H176" s="85">
        <f>SUMIFS(Model!$Q:$Q,Model!$H:$H,$A176,Model!$B:$B,$B176)</f>
        <v>4594751.2633229671</v>
      </c>
    </row>
    <row r="177" spans="1:8" x14ac:dyDescent="0.45">
      <c r="A177" s="78">
        <v>45748</v>
      </c>
      <c r="B177" s="62" t="s">
        <v>57</v>
      </c>
      <c r="C177" s="83">
        <f>SUMIFS(Model!$I:$I,Model!$H:$H,$A177,Model!$B:$B,$B177)</f>
        <v>335121818.52000004</v>
      </c>
      <c r="D177" s="83">
        <f>SUMIFS(Model!$I:$I,Model!$H:$H,$A177,Model!$B:$B,$B177,Model!$J:$J,"&gt;=180")</f>
        <v>1446629.33</v>
      </c>
      <c r="E177" s="83">
        <f>SUMIFS(Model!$I:$I,Model!$H:$H,$A177,Model!$B:$B,$B177,Model!$J:$J,"&gt;=90")</f>
        <v>13050623.310000001</v>
      </c>
      <c r="F177" s="84">
        <f t="shared" si="4"/>
        <v>4.3167267842743138E-3</v>
      </c>
      <c r="G177" s="84">
        <f t="shared" si="5"/>
        <v>3.8942923405093484E-2</v>
      </c>
      <c r="H177" s="85">
        <f>SUMIFS(Model!$Q:$Q,Model!$H:$H,$A177,Model!$B:$B,$B177)</f>
        <v>4957946.655726728</v>
      </c>
    </row>
    <row r="178" spans="1:8" x14ac:dyDescent="0.45">
      <c r="A178" s="78">
        <v>45748</v>
      </c>
      <c r="B178" s="62" t="s">
        <v>58</v>
      </c>
      <c r="C178" s="83">
        <f>SUMIFS(Model!$I:$I,Model!$H:$H,$A178,Model!$B:$B,$B178)</f>
        <v>119189456.40000001</v>
      </c>
      <c r="D178" s="83">
        <f>SUMIFS(Model!$I:$I,Model!$H:$H,$A178,Model!$B:$B,$B178,Model!$J:$J,"&gt;=180")</f>
        <v>10121101.890000001</v>
      </c>
      <c r="E178" s="83">
        <f>SUMIFS(Model!$I:$I,Model!$H:$H,$A178,Model!$B:$B,$B178,Model!$J:$J,"&gt;=90")</f>
        <v>10121101.890000001</v>
      </c>
      <c r="F178" s="84">
        <f t="shared" si="4"/>
        <v>8.4916083986771168E-2</v>
      </c>
      <c r="G178" s="84">
        <f t="shared" si="5"/>
        <v>8.4916083986771168E-2</v>
      </c>
      <c r="H178" s="85">
        <f>SUMIFS(Model!$Q:$Q,Model!$H:$H,$A178,Model!$B:$B,$B178)</f>
        <v>2405307.8840753864</v>
      </c>
    </row>
    <row r="179" spans="1:8" x14ac:dyDescent="0.45">
      <c r="A179" s="78">
        <v>45748</v>
      </c>
      <c r="B179" s="62" t="s">
        <v>59</v>
      </c>
      <c r="C179" s="83">
        <f>SUMIFS(Model!$I:$I,Model!$H:$H,$A179,Model!$B:$B,$B179)</f>
        <v>134453012.28</v>
      </c>
      <c r="D179" s="83">
        <f>SUMIFS(Model!$I:$I,Model!$H:$H,$A179,Model!$B:$B,$B179,Model!$J:$J,"&gt;=180")</f>
        <v>3953988.84</v>
      </c>
      <c r="E179" s="83">
        <f>SUMIFS(Model!$I:$I,Model!$H:$H,$A179,Model!$B:$B,$B179,Model!$J:$J,"&gt;=90")</f>
        <v>3953988.84</v>
      </c>
      <c r="F179" s="84">
        <f t="shared" si="4"/>
        <v>2.9407960245366394E-2</v>
      </c>
      <c r="G179" s="84">
        <f t="shared" si="5"/>
        <v>2.9407960245366394E-2</v>
      </c>
      <c r="H179" s="85">
        <f>SUMIFS(Model!$Q:$Q,Model!$H:$H,$A179,Model!$B:$B,$B179)</f>
        <v>2410494.3465794036</v>
      </c>
    </row>
    <row r="180" spans="1:8" x14ac:dyDescent="0.45">
      <c r="A180" s="78">
        <v>45748</v>
      </c>
      <c r="B180" s="62" t="s">
        <v>60</v>
      </c>
      <c r="C180" s="83">
        <f>SUMIFS(Model!$I:$I,Model!$H:$H,$A180,Model!$B:$B,$B180)</f>
        <v>59205198.939999998</v>
      </c>
      <c r="D180" s="83">
        <f>SUMIFS(Model!$I:$I,Model!$H:$H,$A180,Model!$B:$B,$B180,Model!$J:$J,"&gt;=180")</f>
        <v>1659076.93</v>
      </c>
      <c r="E180" s="83">
        <f>SUMIFS(Model!$I:$I,Model!$H:$H,$A180,Model!$B:$B,$B180,Model!$J:$J,"&gt;=90")</f>
        <v>1659076.93</v>
      </c>
      <c r="F180" s="84">
        <f t="shared" si="4"/>
        <v>2.8022487208958613E-2</v>
      </c>
      <c r="G180" s="84">
        <f t="shared" si="5"/>
        <v>2.8022487208958613E-2</v>
      </c>
      <c r="H180" s="85">
        <f>SUMIFS(Model!$Q:$Q,Model!$H:$H,$A180,Model!$B:$B,$B180)</f>
        <v>1102166.1390098338</v>
      </c>
    </row>
    <row r="181" spans="1:8" x14ac:dyDescent="0.45">
      <c r="A181" s="78">
        <v>45748</v>
      </c>
      <c r="B181" s="62" t="s">
        <v>61</v>
      </c>
      <c r="C181" s="83">
        <f>SUMIFS(Model!$I:$I,Model!$H:$H,$A181,Model!$B:$B,$B181)</f>
        <v>180130723.76000002</v>
      </c>
      <c r="D181" s="83">
        <f>SUMIFS(Model!$I:$I,Model!$H:$H,$A181,Model!$B:$B,$B181,Model!$J:$J,"&gt;=180")</f>
        <v>31458753.969999999</v>
      </c>
      <c r="E181" s="83">
        <f>SUMIFS(Model!$I:$I,Model!$H:$H,$A181,Model!$B:$B,$B181,Model!$J:$J,"&gt;=90")</f>
        <v>31458753.969999999</v>
      </c>
      <c r="F181" s="84">
        <f t="shared" si="4"/>
        <v>0.17464402137147109</v>
      </c>
      <c r="G181" s="84">
        <f t="shared" si="5"/>
        <v>0.17464402137147109</v>
      </c>
      <c r="H181" s="85">
        <f>SUMIFS(Model!$Q:$Q,Model!$H:$H,$A181,Model!$B:$B,$B181)</f>
        <v>3566401.999117549</v>
      </c>
    </row>
    <row r="182" spans="1:8" x14ac:dyDescent="0.45">
      <c r="A182" s="78">
        <v>45748</v>
      </c>
      <c r="B182" s="62" t="s">
        <v>62</v>
      </c>
      <c r="C182" s="83">
        <f>SUMIFS(Model!$I:$I,Model!$H:$H,$A182,Model!$B:$B,$B182)</f>
        <v>299166420.87</v>
      </c>
      <c r="D182" s="83">
        <f>SUMIFS(Model!$I:$I,Model!$H:$H,$A182,Model!$B:$B,$B182,Model!$J:$J,"&gt;=180")</f>
        <v>31807105.359999999</v>
      </c>
      <c r="E182" s="83">
        <f>SUMIFS(Model!$I:$I,Model!$H:$H,$A182,Model!$B:$B,$B182,Model!$J:$J,"&gt;=90")</f>
        <v>138955011.28</v>
      </c>
      <c r="F182" s="84">
        <f t="shared" si="4"/>
        <v>0.10631910248316766</v>
      </c>
      <c r="G182" s="84">
        <f t="shared" si="5"/>
        <v>0.46447395692306526</v>
      </c>
      <c r="H182" s="85">
        <f>SUMIFS(Model!$Q:$Q,Model!$H:$H,$A182,Model!$B:$B,$B182)</f>
        <v>5533998.9938207092</v>
      </c>
    </row>
    <row r="183" spans="1:8" x14ac:dyDescent="0.45">
      <c r="A183" s="78">
        <v>45748</v>
      </c>
      <c r="B183" s="62" t="s">
        <v>63</v>
      </c>
      <c r="C183" s="83">
        <f>SUMIFS(Model!$I:$I,Model!$H:$H,$A183,Model!$B:$B,$B183)</f>
        <v>96966258.36999999</v>
      </c>
      <c r="D183" s="83">
        <f>SUMIFS(Model!$I:$I,Model!$H:$H,$A183,Model!$B:$B,$B183,Model!$J:$J,"&gt;=180")</f>
        <v>0</v>
      </c>
      <c r="E183" s="83">
        <f>SUMIFS(Model!$I:$I,Model!$H:$H,$A183,Model!$B:$B,$B183,Model!$J:$J,"&gt;=90")</f>
        <v>0</v>
      </c>
      <c r="F183" s="84">
        <f t="shared" si="4"/>
        <v>0</v>
      </c>
      <c r="G183" s="84">
        <f t="shared" si="5"/>
        <v>0</v>
      </c>
      <c r="H183" s="85">
        <f>SUMIFS(Model!$Q:$Q,Model!$H:$H,$A183,Model!$B:$B,$B183)</f>
        <v>1832816.0125821773</v>
      </c>
    </row>
    <row r="184" spans="1:8" x14ac:dyDescent="0.45">
      <c r="A184" s="78">
        <v>45748</v>
      </c>
      <c r="B184" s="62" t="s">
        <v>64</v>
      </c>
      <c r="C184" s="83">
        <f>SUMIFS(Model!$I:$I,Model!$H:$H,$A184,Model!$B:$B,$B184)</f>
        <v>153605297.81000003</v>
      </c>
      <c r="D184" s="83">
        <f>SUMIFS(Model!$I:$I,Model!$H:$H,$A184,Model!$B:$B,$B184,Model!$J:$J,"&gt;=180")</f>
        <v>0</v>
      </c>
      <c r="E184" s="83">
        <f>SUMIFS(Model!$I:$I,Model!$H:$H,$A184,Model!$B:$B,$B184,Model!$J:$J,"&gt;=90")</f>
        <v>0</v>
      </c>
      <c r="F184" s="84">
        <f t="shared" si="4"/>
        <v>0</v>
      </c>
      <c r="G184" s="84">
        <f t="shared" si="5"/>
        <v>0</v>
      </c>
      <c r="H184" s="85">
        <f>SUMIFS(Model!$Q:$Q,Model!$H:$H,$A184,Model!$B:$B,$B184)</f>
        <v>2034887.0598959341</v>
      </c>
    </row>
    <row r="185" spans="1:8" x14ac:dyDescent="0.45">
      <c r="A185" s="78">
        <v>45748</v>
      </c>
      <c r="B185" s="62" t="s">
        <v>65</v>
      </c>
      <c r="C185" s="83">
        <f>SUMIFS(Model!$I:$I,Model!$H:$H,$A185,Model!$B:$B,$B185)</f>
        <v>150269792.13999999</v>
      </c>
      <c r="D185" s="83">
        <f>SUMIFS(Model!$I:$I,Model!$H:$H,$A185,Model!$B:$B,$B185,Model!$J:$J,"&gt;=180")</f>
        <v>7247399.25</v>
      </c>
      <c r="E185" s="83">
        <f>SUMIFS(Model!$I:$I,Model!$H:$H,$A185,Model!$B:$B,$B185,Model!$J:$J,"&gt;=90")</f>
        <v>7247399.25</v>
      </c>
      <c r="F185" s="84">
        <f t="shared" si="4"/>
        <v>4.8229249184346415E-2</v>
      </c>
      <c r="G185" s="84">
        <f t="shared" si="5"/>
        <v>4.8229249184346415E-2</v>
      </c>
      <c r="H185" s="85">
        <f>SUMIFS(Model!$Q:$Q,Model!$H:$H,$A185,Model!$B:$B,$B185)</f>
        <v>2545458.7979438882</v>
      </c>
    </row>
    <row r="186" spans="1:8" x14ac:dyDescent="0.45">
      <c r="A186" s="78">
        <v>45748</v>
      </c>
      <c r="B186" s="62" t="s">
        <v>66</v>
      </c>
      <c r="C186" s="83">
        <f>SUMIFS(Model!$I:$I,Model!$H:$H,$A186,Model!$B:$B,$B186)</f>
        <v>159456321.28999996</v>
      </c>
      <c r="D186" s="83">
        <f>SUMIFS(Model!$I:$I,Model!$H:$H,$A186,Model!$B:$B,$B186,Model!$J:$J,"&gt;=180")</f>
        <v>11761082.52</v>
      </c>
      <c r="E186" s="83">
        <f>SUMIFS(Model!$I:$I,Model!$H:$H,$A186,Model!$B:$B,$B186,Model!$J:$J,"&gt;=90")</f>
        <v>11761082.52</v>
      </c>
      <c r="F186" s="84">
        <f t="shared" si="4"/>
        <v>7.3757392775983824E-2</v>
      </c>
      <c r="G186" s="84">
        <f t="shared" si="5"/>
        <v>7.3757392775983824E-2</v>
      </c>
      <c r="H186" s="85">
        <f>SUMIFS(Model!$Q:$Q,Model!$H:$H,$A186,Model!$B:$B,$B186)</f>
        <v>2796471.527529364</v>
      </c>
    </row>
    <row r="187" spans="1:8" x14ac:dyDescent="0.45">
      <c r="A187" s="78">
        <v>45748</v>
      </c>
      <c r="B187" s="62" t="s">
        <v>67</v>
      </c>
      <c r="C187" s="83">
        <f>SUMIFS(Model!$I:$I,Model!$H:$H,$A187,Model!$B:$B,$B187)</f>
        <v>148554248.39000002</v>
      </c>
      <c r="D187" s="83">
        <f>SUMIFS(Model!$I:$I,Model!$H:$H,$A187,Model!$B:$B,$B187,Model!$J:$J,"&gt;=180")</f>
        <v>0</v>
      </c>
      <c r="E187" s="83">
        <f>SUMIFS(Model!$I:$I,Model!$H:$H,$A187,Model!$B:$B,$B187,Model!$J:$J,"&gt;=90")</f>
        <v>3199705.48</v>
      </c>
      <c r="F187" s="84">
        <f t="shared" si="4"/>
        <v>0</v>
      </c>
      <c r="G187" s="84">
        <f t="shared" si="5"/>
        <v>2.1538969869106681E-2</v>
      </c>
      <c r="H187" s="85">
        <f>SUMIFS(Model!$Q:$Q,Model!$H:$H,$A187,Model!$B:$B,$B187)</f>
        <v>1578802.8825503464</v>
      </c>
    </row>
    <row r="188" spans="1:8" x14ac:dyDescent="0.45">
      <c r="A188" s="78">
        <v>45748</v>
      </c>
      <c r="B188" s="62" t="s">
        <v>68</v>
      </c>
      <c r="C188" s="83">
        <f>SUMIFS(Model!$I:$I,Model!$H:$H,$A188,Model!$B:$B,$B188)</f>
        <v>191258330.87</v>
      </c>
      <c r="D188" s="83">
        <f>SUMIFS(Model!$I:$I,Model!$H:$H,$A188,Model!$B:$B,$B188,Model!$J:$J,"&gt;=180")</f>
        <v>68141340.920000002</v>
      </c>
      <c r="E188" s="83">
        <f>SUMIFS(Model!$I:$I,Model!$H:$H,$A188,Model!$B:$B,$B188,Model!$J:$J,"&gt;=90")</f>
        <v>68141340.920000002</v>
      </c>
      <c r="F188" s="84">
        <f t="shared" si="4"/>
        <v>0.3562790734920524</v>
      </c>
      <c r="G188" s="84">
        <f t="shared" si="5"/>
        <v>0.3562790734920524</v>
      </c>
      <c r="H188" s="85">
        <f>SUMIFS(Model!$Q:$Q,Model!$H:$H,$A188,Model!$B:$B,$B188)</f>
        <v>2968956.5981236831</v>
      </c>
    </row>
    <row r="189" spans="1:8" x14ac:dyDescent="0.45">
      <c r="A189" s="78">
        <v>45748</v>
      </c>
      <c r="B189" s="62" t="s">
        <v>69</v>
      </c>
      <c r="C189" s="83">
        <f>SUMIFS(Model!$I:$I,Model!$H:$H,$A189,Model!$B:$B,$B189)</f>
        <v>373288254.46999997</v>
      </c>
      <c r="D189" s="83">
        <f>SUMIFS(Model!$I:$I,Model!$H:$H,$A189,Model!$B:$B,$B189,Model!$J:$J,"&gt;=180")</f>
        <v>4844531.34</v>
      </c>
      <c r="E189" s="83">
        <f>SUMIFS(Model!$I:$I,Model!$H:$H,$A189,Model!$B:$B,$B189,Model!$J:$J,"&gt;=90")</f>
        <v>4844531.34</v>
      </c>
      <c r="F189" s="84">
        <f t="shared" si="4"/>
        <v>1.2977990284956421E-2</v>
      </c>
      <c r="G189" s="84">
        <f t="shared" si="5"/>
        <v>1.2977990284956421E-2</v>
      </c>
      <c r="H189" s="85">
        <f>SUMIFS(Model!$Q:$Q,Model!$H:$H,$A189,Model!$B:$B,$B189)</f>
        <v>7476262.0762556167</v>
      </c>
    </row>
    <row r="190" spans="1:8" x14ac:dyDescent="0.45">
      <c r="A190" s="78">
        <v>45748</v>
      </c>
      <c r="B190" s="62" t="s">
        <v>70</v>
      </c>
      <c r="C190" s="83">
        <f>SUMIFS(Model!$I:$I,Model!$H:$H,$A190,Model!$B:$B,$B190)</f>
        <v>130723219.59999999</v>
      </c>
      <c r="D190" s="83">
        <f>SUMIFS(Model!$I:$I,Model!$H:$H,$A190,Model!$B:$B,$B190,Model!$J:$J,"&gt;=180")</f>
        <v>0</v>
      </c>
      <c r="E190" s="83">
        <f>SUMIFS(Model!$I:$I,Model!$H:$H,$A190,Model!$B:$B,$B190,Model!$J:$J,"&gt;=90")</f>
        <v>567830.97</v>
      </c>
      <c r="F190" s="84">
        <f t="shared" si="4"/>
        <v>0</v>
      </c>
      <c r="G190" s="84">
        <f t="shared" si="5"/>
        <v>4.3437651837026818E-3</v>
      </c>
      <c r="H190" s="85">
        <f>SUMIFS(Model!$Q:$Q,Model!$H:$H,$A190,Model!$B:$B,$B190)</f>
        <v>2529517.0069283596</v>
      </c>
    </row>
    <row r="191" spans="1:8" x14ac:dyDescent="0.45">
      <c r="A191" s="78">
        <v>45748</v>
      </c>
      <c r="B191" s="62" t="s">
        <v>71</v>
      </c>
      <c r="C191" s="83">
        <f>SUMIFS(Model!$I:$I,Model!$H:$H,$A191,Model!$B:$B,$B191)</f>
        <v>433325676.66999996</v>
      </c>
      <c r="D191" s="83">
        <f>SUMIFS(Model!$I:$I,Model!$H:$H,$A191,Model!$B:$B,$B191,Model!$J:$J,"&gt;=180")</f>
        <v>115019265.18000001</v>
      </c>
      <c r="E191" s="83">
        <f>SUMIFS(Model!$I:$I,Model!$H:$H,$A191,Model!$B:$B,$B191,Model!$J:$J,"&gt;=90")</f>
        <v>117540103.38000001</v>
      </c>
      <c r="F191" s="84">
        <f t="shared" si="4"/>
        <v>0.2654337635006872</v>
      </c>
      <c r="G191" s="84">
        <f t="shared" si="5"/>
        <v>0.27125118521308605</v>
      </c>
      <c r="H191" s="85">
        <f>SUMIFS(Model!$Q:$Q,Model!$H:$H,$A191,Model!$B:$B,$B191)</f>
        <v>8089619.600582486</v>
      </c>
    </row>
    <row r="192" spans="1:8" x14ac:dyDescent="0.45">
      <c r="A192" s="78">
        <v>45748</v>
      </c>
      <c r="B192" s="62" t="s">
        <v>72</v>
      </c>
      <c r="C192" s="83">
        <f>SUMIFS(Model!$I:$I,Model!$H:$H,$A192,Model!$B:$B,$B192)</f>
        <v>159535773.78</v>
      </c>
      <c r="D192" s="83">
        <f>SUMIFS(Model!$I:$I,Model!$H:$H,$A192,Model!$B:$B,$B192,Model!$J:$J,"&gt;=180")</f>
        <v>1430371.95</v>
      </c>
      <c r="E192" s="83">
        <f>SUMIFS(Model!$I:$I,Model!$H:$H,$A192,Model!$B:$B,$B192,Model!$J:$J,"&gt;=90")</f>
        <v>1430371.95</v>
      </c>
      <c r="F192" s="84">
        <f t="shared" si="4"/>
        <v>8.9658382951304984E-3</v>
      </c>
      <c r="G192" s="84">
        <f t="shared" si="5"/>
        <v>8.9658382951304984E-3</v>
      </c>
      <c r="H192" s="85">
        <f>SUMIFS(Model!$Q:$Q,Model!$H:$H,$A192,Model!$B:$B,$B192)</f>
        <v>3314410.3683104939</v>
      </c>
    </row>
    <row r="193" spans="1:8" x14ac:dyDescent="0.45">
      <c r="A193" s="78">
        <v>45748</v>
      </c>
      <c r="B193" s="62" t="s">
        <v>73</v>
      </c>
      <c r="C193" s="83">
        <f>SUMIFS(Model!$I:$I,Model!$H:$H,$A193,Model!$B:$B,$B193)</f>
        <v>378902666.70999998</v>
      </c>
      <c r="D193" s="83">
        <f>SUMIFS(Model!$I:$I,Model!$H:$H,$A193,Model!$B:$B,$B193,Model!$J:$J,"&gt;=180")</f>
        <v>0</v>
      </c>
      <c r="E193" s="83">
        <f>SUMIFS(Model!$I:$I,Model!$H:$H,$A193,Model!$B:$B,$B193,Model!$J:$J,"&gt;=90")</f>
        <v>0</v>
      </c>
      <c r="F193" s="84">
        <f t="shared" si="4"/>
        <v>0</v>
      </c>
      <c r="G193" s="84">
        <f t="shared" si="5"/>
        <v>0</v>
      </c>
      <c r="H193" s="85">
        <f>SUMIFS(Model!$Q:$Q,Model!$H:$H,$A193,Model!$B:$B,$B193)</f>
        <v>7626193.5179868974</v>
      </c>
    </row>
    <row r="194" spans="1:8" x14ac:dyDescent="0.45">
      <c r="A194" s="78">
        <v>45748</v>
      </c>
      <c r="B194" s="62" t="s">
        <v>74</v>
      </c>
      <c r="C194" s="83">
        <f>SUMIFS(Model!$I:$I,Model!$H:$H,$A194,Model!$B:$B,$B194)</f>
        <v>282539775.44999999</v>
      </c>
      <c r="D194" s="83">
        <f>SUMIFS(Model!$I:$I,Model!$H:$H,$A194,Model!$B:$B,$B194,Model!$J:$J,"&gt;=180")</f>
        <v>478014.51</v>
      </c>
      <c r="E194" s="83">
        <f>SUMIFS(Model!$I:$I,Model!$H:$H,$A194,Model!$B:$B,$B194,Model!$J:$J,"&gt;=90")</f>
        <v>13288290.890000001</v>
      </c>
      <c r="F194" s="84">
        <f t="shared" si="4"/>
        <v>1.6918485520796786E-3</v>
      </c>
      <c r="G194" s="84">
        <f t="shared" si="5"/>
        <v>4.7031575886389065E-2</v>
      </c>
      <c r="H194" s="85">
        <f>SUMIFS(Model!$Q:$Q,Model!$H:$H,$A194,Model!$B:$B,$B194)</f>
        <v>5492001.453752338</v>
      </c>
    </row>
    <row r="195" spans="1:8" x14ac:dyDescent="0.45">
      <c r="A195" s="78">
        <v>45748</v>
      </c>
      <c r="B195" s="62" t="s">
        <v>75</v>
      </c>
      <c r="C195" s="83">
        <f>SUMIFS(Model!$I:$I,Model!$H:$H,$A195,Model!$B:$B,$B195)</f>
        <v>183646880.43000001</v>
      </c>
      <c r="D195" s="83">
        <f>SUMIFS(Model!$I:$I,Model!$H:$H,$A195,Model!$B:$B,$B195,Model!$J:$J,"&gt;=180")</f>
        <v>2694790.16</v>
      </c>
      <c r="E195" s="83">
        <f>SUMIFS(Model!$I:$I,Model!$H:$H,$A195,Model!$B:$B,$B195,Model!$J:$J,"&gt;=90")</f>
        <v>7776052.2300000004</v>
      </c>
      <c r="F195" s="84">
        <f t="shared" ref="F195:F258" si="6">IFERROR($D195/$C195,0)</f>
        <v>1.4673759519847457E-2</v>
      </c>
      <c r="G195" s="84">
        <f t="shared" ref="G195:G258" si="7">IFERROR($E195/$C195,0)</f>
        <v>4.2342413940235531E-2</v>
      </c>
      <c r="H195" s="85">
        <f>SUMIFS(Model!$Q:$Q,Model!$H:$H,$A195,Model!$B:$B,$B195)</f>
        <v>4557882.2322581736</v>
      </c>
    </row>
    <row r="196" spans="1:8" x14ac:dyDescent="0.45">
      <c r="A196" s="78">
        <v>45748</v>
      </c>
      <c r="B196" s="62" t="s">
        <v>76</v>
      </c>
      <c r="C196" s="83">
        <f>SUMIFS(Model!$I:$I,Model!$H:$H,$A196,Model!$B:$B,$B196)</f>
        <v>187926747.04999998</v>
      </c>
      <c r="D196" s="83">
        <f>SUMIFS(Model!$I:$I,Model!$H:$H,$A196,Model!$B:$B,$B196,Model!$J:$J,"&gt;=180")</f>
        <v>88969910.299999997</v>
      </c>
      <c r="E196" s="83">
        <f>SUMIFS(Model!$I:$I,Model!$H:$H,$A196,Model!$B:$B,$B196,Model!$J:$J,"&gt;=90")</f>
        <v>100450250.89</v>
      </c>
      <c r="F196" s="84">
        <f t="shared" si="6"/>
        <v>0.47342867205767453</v>
      </c>
      <c r="G196" s="84">
        <f t="shared" si="7"/>
        <v>0.53451811658972692</v>
      </c>
      <c r="H196" s="85">
        <f>SUMIFS(Model!$Q:$Q,Model!$H:$H,$A196,Model!$B:$B,$B196)</f>
        <v>3039546.197825951</v>
      </c>
    </row>
    <row r="197" spans="1:8" x14ac:dyDescent="0.45">
      <c r="A197" s="78">
        <v>45748</v>
      </c>
      <c r="B197" s="62" t="s">
        <v>77</v>
      </c>
      <c r="C197" s="83">
        <f>SUMIFS(Model!$I:$I,Model!$H:$H,$A197,Model!$B:$B,$B197)</f>
        <v>427669394.11999995</v>
      </c>
      <c r="D197" s="83">
        <f>SUMIFS(Model!$I:$I,Model!$H:$H,$A197,Model!$B:$B,$B197,Model!$J:$J,"&gt;=180")</f>
        <v>86627518.659999996</v>
      </c>
      <c r="E197" s="83">
        <f>SUMIFS(Model!$I:$I,Model!$H:$H,$A197,Model!$B:$B,$B197,Model!$J:$J,"&gt;=90")</f>
        <v>86627518.659999996</v>
      </c>
      <c r="F197" s="84">
        <f t="shared" si="6"/>
        <v>0.20255720856118392</v>
      </c>
      <c r="G197" s="84">
        <f t="shared" si="7"/>
        <v>0.20255720856118392</v>
      </c>
      <c r="H197" s="85">
        <f>SUMIFS(Model!$Q:$Q,Model!$H:$H,$A197,Model!$B:$B,$B197)</f>
        <v>9488868.7250991315</v>
      </c>
    </row>
    <row r="198" spans="1:8" x14ac:dyDescent="0.45">
      <c r="A198" s="78">
        <v>45748</v>
      </c>
      <c r="B198" s="62" t="s">
        <v>78</v>
      </c>
      <c r="C198" s="83">
        <f>SUMIFS(Model!$I:$I,Model!$H:$H,$A198,Model!$B:$B,$B198)</f>
        <v>238990167.24999997</v>
      </c>
      <c r="D198" s="83">
        <f>SUMIFS(Model!$I:$I,Model!$H:$H,$A198,Model!$B:$B,$B198,Model!$J:$J,"&gt;=180")</f>
        <v>9296892.5899999999</v>
      </c>
      <c r="E198" s="83">
        <f>SUMIFS(Model!$I:$I,Model!$H:$H,$A198,Model!$B:$B,$B198,Model!$J:$J,"&gt;=90")</f>
        <v>9723983.879999999</v>
      </c>
      <c r="F198" s="84">
        <f t="shared" si="6"/>
        <v>3.8900732599073076E-2</v>
      </c>
      <c r="G198" s="84">
        <f t="shared" si="7"/>
        <v>4.0687798966340109E-2</v>
      </c>
      <c r="H198" s="85">
        <f>SUMIFS(Model!$Q:$Q,Model!$H:$H,$A198,Model!$B:$B,$B198)</f>
        <v>5254870.7924641939</v>
      </c>
    </row>
    <row r="199" spans="1:8" x14ac:dyDescent="0.45">
      <c r="A199" s="78">
        <v>45748</v>
      </c>
      <c r="B199" s="62" t="s">
        <v>79</v>
      </c>
      <c r="C199" s="83">
        <f>SUMIFS(Model!$I:$I,Model!$H:$H,$A199,Model!$B:$B,$B199)</f>
        <v>66282486.5</v>
      </c>
      <c r="D199" s="83">
        <f>SUMIFS(Model!$I:$I,Model!$H:$H,$A199,Model!$B:$B,$B199,Model!$J:$J,"&gt;=180")</f>
        <v>0</v>
      </c>
      <c r="E199" s="83">
        <f>SUMIFS(Model!$I:$I,Model!$H:$H,$A199,Model!$B:$B,$B199,Model!$J:$J,"&gt;=90")</f>
        <v>785123.12</v>
      </c>
      <c r="F199" s="84">
        <f t="shared" si="6"/>
        <v>0</v>
      </c>
      <c r="G199" s="84">
        <f t="shared" si="7"/>
        <v>1.1845106625563904E-2</v>
      </c>
      <c r="H199" s="85">
        <f>SUMIFS(Model!$Q:$Q,Model!$H:$H,$A199,Model!$B:$B,$B199)</f>
        <v>1058121.846383194</v>
      </c>
    </row>
    <row r="200" spans="1:8" x14ac:dyDescent="0.45">
      <c r="A200" s="78">
        <v>45748</v>
      </c>
      <c r="B200" s="62" t="s">
        <v>80</v>
      </c>
      <c r="C200" s="83">
        <f>SUMIFS(Model!$I:$I,Model!$H:$H,$A200,Model!$B:$B,$B200)</f>
        <v>250249205.39999998</v>
      </c>
      <c r="D200" s="83">
        <f>SUMIFS(Model!$I:$I,Model!$H:$H,$A200,Model!$B:$B,$B200,Model!$J:$J,"&gt;=180")</f>
        <v>6228976.2699999996</v>
      </c>
      <c r="E200" s="83">
        <f>SUMIFS(Model!$I:$I,Model!$H:$H,$A200,Model!$B:$B,$B200,Model!$J:$J,"&gt;=90")</f>
        <v>6228976.2699999996</v>
      </c>
      <c r="F200" s="84">
        <f t="shared" si="6"/>
        <v>2.4891093100749561E-2</v>
      </c>
      <c r="G200" s="84">
        <f t="shared" si="7"/>
        <v>2.4891093100749561E-2</v>
      </c>
      <c r="H200" s="85">
        <f>SUMIFS(Model!$Q:$Q,Model!$H:$H,$A200,Model!$B:$B,$B200)</f>
        <v>5304408.1422581915</v>
      </c>
    </row>
    <row r="201" spans="1:8" x14ac:dyDescent="0.45">
      <c r="A201" s="78">
        <v>45748</v>
      </c>
      <c r="B201" s="62" t="s">
        <v>81</v>
      </c>
      <c r="C201" s="83">
        <f>SUMIFS(Model!$I:$I,Model!$H:$H,$A201,Model!$B:$B,$B201)</f>
        <v>122454553.91999999</v>
      </c>
      <c r="D201" s="83">
        <f>SUMIFS(Model!$I:$I,Model!$H:$H,$A201,Model!$B:$B,$B201,Model!$J:$J,"&gt;=180")</f>
        <v>0</v>
      </c>
      <c r="E201" s="83">
        <f>SUMIFS(Model!$I:$I,Model!$H:$H,$A201,Model!$B:$B,$B201,Model!$J:$J,"&gt;=90")</f>
        <v>0</v>
      </c>
      <c r="F201" s="84">
        <f t="shared" si="6"/>
        <v>0</v>
      </c>
      <c r="G201" s="84">
        <f t="shared" si="7"/>
        <v>0</v>
      </c>
      <c r="H201" s="85">
        <f>SUMIFS(Model!$Q:$Q,Model!$H:$H,$A201,Model!$B:$B,$B201)</f>
        <v>1811119.1351194528</v>
      </c>
    </row>
    <row r="202" spans="1:8" x14ac:dyDescent="0.45">
      <c r="A202" s="78">
        <v>45748</v>
      </c>
      <c r="B202" s="62" t="s">
        <v>82</v>
      </c>
      <c r="C202" s="83">
        <f>SUMIFS(Model!$I:$I,Model!$H:$H,$A202,Model!$B:$B,$B202)</f>
        <v>116084252.42</v>
      </c>
      <c r="D202" s="83">
        <f>SUMIFS(Model!$I:$I,Model!$H:$H,$A202,Model!$B:$B,$B202,Model!$J:$J,"&gt;=180")</f>
        <v>29693526.23</v>
      </c>
      <c r="E202" s="83">
        <f>SUMIFS(Model!$I:$I,Model!$H:$H,$A202,Model!$B:$B,$B202,Model!$J:$J,"&gt;=90")</f>
        <v>29693526.23</v>
      </c>
      <c r="F202" s="84">
        <f t="shared" si="6"/>
        <v>0.25579288844939096</v>
      </c>
      <c r="G202" s="84">
        <f t="shared" si="7"/>
        <v>0.25579288844939096</v>
      </c>
      <c r="H202" s="85">
        <f>SUMIFS(Model!$Q:$Q,Model!$H:$H,$A202,Model!$B:$B,$B202)</f>
        <v>2300257.954131363</v>
      </c>
    </row>
    <row r="203" spans="1:8" x14ac:dyDescent="0.45">
      <c r="A203" s="78">
        <v>45748</v>
      </c>
      <c r="B203" s="62" t="s">
        <v>83</v>
      </c>
      <c r="C203" s="83">
        <f>SUMIFS(Model!$I:$I,Model!$H:$H,$A203,Model!$B:$B,$B203)</f>
        <v>253355669.81</v>
      </c>
      <c r="D203" s="83">
        <f>SUMIFS(Model!$I:$I,Model!$H:$H,$A203,Model!$B:$B,$B203,Model!$J:$J,"&gt;=180")</f>
        <v>27209394.119999997</v>
      </c>
      <c r="E203" s="83">
        <f>SUMIFS(Model!$I:$I,Model!$H:$H,$A203,Model!$B:$B,$B203,Model!$J:$J,"&gt;=90")</f>
        <v>27209394.119999997</v>
      </c>
      <c r="F203" s="84">
        <f t="shared" si="6"/>
        <v>0.10739603396444707</v>
      </c>
      <c r="G203" s="84">
        <f t="shared" si="7"/>
        <v>0.10739603396444707</v>
      </c>
      <c r="H203" s="85">
        <f>SUMIFS(Model!$Q:$Q,Model!$H:$H,$A203,Model!$B:$B,$B203)</f>
        <v>4660582.4678108916</v>
      </c>
    </row>
    <row r="204" spans="1:8" x14ac:dyDescent="0.45">
      <c r="A204" s="78">
        <v>45748</v>
      </c>
      <c r="B204" s="62" t="s">
        <v>84</v>
      </c>
      <c r="C204" s="83">
        <f>SUMIFS(Model!$I:$I,Model!$H:$H,$A204,Model!$B:$B,$B204)</f>
        <v>242298097.50999996</v>
      </c>
      <c r="D204" s="83">
        <f>SUMIFS(Model!$I:$I,Model!$H:$H,$A204,Model!$B:$B,$B204,Model!$J:$J,"&gt;=180")</f>
        <v>4085198.69</v>
      </c>
      <c r="E204" s="83">
        <f>SUMIFS(Model!$I:$I,Model!$H:$H,$A204,Model!$B:$B,$B204,Model!$J:$J,"&gt;=90")</f>
        <v>15020873.629999999</v>
      </c>
      <c r="F204" s="84">
        <f t="shared" si="6"/>
        <v>1.6860217772990967E-2</v>
      </c>
      <c r="G204" s="84">
        <f t="shared" si="7"/>
        <v>6.1993361831411277E-2</v>
      </c>
      <c r="H204" s="85">
        <f>SUMIFS(Model!$Q:$Q,Model!$H:$H,$A204,Model!$B:$B,$B204)</f>
        <v>4318191.4224655395</v>
      </c>
    </row>
    <row r="205" spans="1:8" x14ac:dyDescent="0.45">
      <c r="A205" s="78">
        <v>45748</v>
      </c>
      <c r="B205" s="62" t="s">
        <v>85</v>
      </c>
      <c r="C205" s="83">
        <f>SUMIFS(Model!$I:$I,Model!$H:$H,$A205,Model!$B:$B,$B205)</f>
        <v>120805405.72000001</v>
      </c>
      <c r="D205" s="83">
        <f>SUMIFS(Model!$I:$I,Model!$H:$H,$A205,Model!$B:$B,$B205,Model!$J:$J,"&gt;=180")</f>
        <v>16116853.760000002</v>
      </c>
      <c r="E205" s="83">
        <f>SUMIFS(Model!$I:$I,Model!$H:$H,$A205,Model!$B:$B,$B205,Model!$J:$J,"&gt;=90")</f>
        <v>16116853.760000002</v>
      </c>
      <c r="F205" s="84">
        <f t="shared" si="6"/>
        <v>0.13341169349122733</v>
      </c>
      <c r="G205" s="84">
        <f t="shared" si="7"/>
        <v>0.13341169349122733</v>
      </c>
      <c r="H205" s="85">
        <f>SUMIFS(Model!$Q:$Q,Model!$H:$H,$A205,Model!$B:$B,$B205)</f>
        <v>1828296.9207957685</v>
      </c>
    </row>
    <row r="206" spans="1:8" x14ac:dyDescent="0.45">
      <c r="A206" s="78">
        <v>45748</v>
      </c>
      <c r="B206" s="62" t="s">
        <v>86</v>
      </c>
      <c r="C206" s="83">
        <f>SUMIFS(Model!$I:$I,Model!$H:$H,$A206,Model!$B:$B,$B206)</f>
        <v>256343450.13</v>
      </c>
      <c r="D206" s="83">
        <f>SUMIFS(Model!$I:$I,Model!$H:$H,$A206,Model!$B:$B,$B206,Model!$J:$J,"&gt;=180")</f>
        <v>13684358.33</v>
      </c>
      <c r="E206" s="83">
        <f>SUMIFS(Model!$I:$I,Model!$H:$H,$A206,Model!$B:$B,$B206,Model!$J:$J,"&gt;=90")</f>
        <v>13684358.33</v>
      </c>
      <c r="F206" s="84">
        <f t="shared" si="6"/>
        <v>5.3382906109207089E-2</v>
      </c>
      <c r="G206" s="84">
        <f t="shared" si="7"/>
        <v>5.3382906109207089E-2</v>
      </c>
      <c r="H206" s="85">
        <f>SUMIFS(Model!$Q:$Q,Model!$H:$H,$A206,Model!$B:$B,$B206)</f>
        <v>5761851.8210802115</v>
      </c>
    </row>
    <row r="207" spans="1:8" x14ac:dyDescent="0.45">
      <c r="A207" s="78">
        <v>45748</v>
      </c>
      <c r="B207" s="62" t="s">
        <v>87</v>
      </c>
      <c r="C207" s="83">
        <f>SUMIFS(Model!$I:$I,Model!$H:$H,$A207,Model!$B:$B,$B207)</f>
        <v>155863722.39999998</v>
      </c>
      <c r="D207" s="83">
        <f>SUMIFS(Model!$I:$I,Model!$H:$H,$A207,Model!$B:$B,$B207,Model!$J:$J,"&gt;=180")</f>
        <v>0</v>
      </c>
      <c r="E207" s="83">
        <f>SUMIFS(Model!$I:$I,Model!$H:$H,$A207,Model!$B:$B,$B207,Model!$J:$J,"&gt;=90")</f>
        <v>0</v>
      </c>
      <c r="F207" s="84">
        <f t="shared" si="6"/>
        <v>0</v>
      </c>
      <c r="G207" s="84">
        <f t="shared" si="7"/>
        <v>0</v>
      </c>
      <c r="H207" s="85">
        <f>SUMIFS(Model!$Q:$Q,Model!$H:$H,$A207,Model!$B:$B,$B207)</f>
        <v>3359351.5364846489</v>
      </c>
    </row>
    <row r="208" spans="1:8" x14ac:dyDescent="0.45">
      <c r="A208" s="78">
        <v>45748</v>
      </c>
      <c r="B208" s="62" t="s">
        <v>88</v>
      </c>
      <c r="C208" s="83">
        <f>SUMIFS(Model!$I:$I,Model!$H:$H,$A208,Model!$B:$B,$B208)</f>
        <v>152234030.53</v>
      </c>
      <c r="D208" s="83">
        <f>SUMIFS(Model!$I:$I,Model!$H:$H,$A208,Model!$B:$B,$B208,Model!$J:$J,"&gt;=180")</f>
        <v>3845948.17</v>
      </c>
      <c r="E208" s="83">
        <f>SUMIFS(Model!$I:$I,Model!$H:$H,$A208,Model!$B:$B,$B208,Model!$J:$J,"&gt;=90")</f>
        <v>11731708.010000002</v>
      </c>
      <c r="F208" s="84">
        <f t="shared" si="6"/>
        <v>2.5263393188831706E-2</v>
      </c>
      <c r="G208" s="84">
        <f t="shared" si="7"/>
        <v>7.7063636620250245E-2</v>
      </c>
      <c r="H208" s="85">
        <f>SUMIFS(Model!$Q:$Q,Model!$H:$H,$A208,Model!$B:$B,$B208)</f>
        <v>2995161.3048775704</v>
      </c>
    </row>
    <row r="209" spans="1:8" x14ac:dyDescent="0.45">
      <c r="A209" s="78">
        <v>45748</v>
      </c>
      <c r="B209" s="62" t="s">
        <v>89</v>
      </c>
      <c r="C209" s="83">
        <f>SUMIFS(Model!$I:$I,Model!$H:$H,$A209,Model!$B:$B,$B209)</f>
        <v>300621707.93000007</v>
      </c>
      <c r="D209" s="83">
        <f>SUMIFS(Model!$I:$I,Model!$H:$H,$A209,Model!$B:$B,$B209,Model!$J:$J,"&gt;=180")</f>
        <v>0</v>
      </c>
      <c r="E209" s="83">
        <f>SUMIFS(Model!$I:$I,Model!$H:$H,$A209,Model!$B:$B,$B209,Model!$J:$J,"&gt;=90")</f>
        <v>464695.06</v>
      </c>
      <c r="F209" s="84">
        <f t="shared" si="6"/>
        <v>0</v>
      </c>
      <c r="G209" s="84">
        <f t="shared" si="7"/>
        <v>1.545780120802868E-3</v>
      </c>
      <c r="H209" s="85">
        <f>SUMIFS(Model!$Q:$Q,Model!$H:$H,$A209,Model!$B:$B,$B209)</f>
        <v>4699241.7420144221</v>
      </c>
    </row>
    <row r="210" spans="1:8" x14ac:dyDescent="0.45">
      <c r="A210" s="78">
        <v>45748</v>
      </c>
      <c r="B210" s="62" t="s">
        <v>90</v>
      </c>
      <c r="C210" s="83">
        <f>SUMIFS(Model!$I:$I,Model!$H:$H,$A210,Model!$B:$B,$B210)</f>
        <v>253255442.83999997</v>
      </c>
      <c r="D210" s="83">
        <f>SUMIFS(Model!$I:$I,Model!$H:$H,$A210,Model!$B:$B,$B210,Model!$J:$J,"&gt;=180")</f>
        <v>1061052.28</v>
      </c>
      <c r="E210" s="83">
        <f>SUMIFS(Model!$I:$I,Model!$H:$H,$A210,Model!$B:$B,$B210,Model!$J:$J,"&gt;=90")</f>
        <v>2300942.62</v>
      </c>
      <c r="F210" s="84">
        <f t="shared" si="6"/>
        <v>4.1896524240560727E-3</v>
      </c>
      <c r="G210" s="84">
        <f t="shared" si="7"/>
        <v>9.0854616753633776E-3</v>
      </c>
      <c r="H210" s="85">
        <f>SUMIFS(Model!$Q:$Q,Model!$H:$H,$A210,Model!$B:$B,$B210)</f>
        <v>5170717.0111345546</v>
      </c>
    </row>
    <row r="211" spans="1:8" x14ac:dyDescent="0.45">
      <c r="A211" s="78">
        <v>45748</v>
      </c>
      <c r="B211" s="62" t="s">
        <v>91</v>
      </c>
      <c r="C211" s="83">
        <f>SUMIFS(Model!$I:$I,Model!$H:$H,$A211,Model!$B:$B,$B211)</f>
        <v>205146520.82000005</v>
      </c>
      <c r="D211" s="83">
        <f>SUMIFS(Model!$I:$I,Model!$H:$H,$A211,Model!$B:$B,$B211,Model!$J:$J,"&gt;=180")</f>
        <v>6652899.1299999999</v>
      </c>
      <c r="E211" s="83">
        <f>SUMIFS(Model!$I:$I,Model!$H:$H,$A211,Model!$B:$B,$B211,Model!$J:$J,"&gt;=90")</f>
        <v>10419159.58</v>
      </c>
      <c r="F211" s="84">
        <f t="shared" si="6"/>
        <v>3.2429987617666675E-2</v>
      </c>
      <c r="G211" s="84">
        <f t="shared" si="7"/>
        <v>5.0788868065386267E-2</v>
      </c>
      <c r="H211" s="85">
        <f>SUMIFS(Model!$Q:$Q,Model!$H:$H,$A211,Model!$B:$B,$B211)</f>
        <v>4123276.0068925302</v>
      </c>
    </row>
    <row r="212" spans="1:8" x14ac:dyDescent="0.45">
      <c r="A212" s="78">
        <v>45748</v>
      </c>
      <c r="B212" s="62" t="s">
        <v>92</v>
      </c>
      <c r="C212" s="83">
        <f>SUMIFS(Model!$I:$I,Model!$H:$H,$A212,Model!$B:$B,$B212)</f>
        <v>111558784.97</v>
      </c>
      <c r="D212" s="83">
        <f>SUMIFS(Model!$I:$I,Model!$H:$H,$A212,Model!$B:$B,$B212,Model!$J:$J,"&gt;=180")</f>
        <v>0</v>
      </c>
      <c r="E212" s="83">
        <f>SUMIFS(Model!$I:$I,Model!$H:$H,$A212,Model!$B:$B,$B212,Model!$J:$J,"&gt;=90")</f>
        <v>0</v>
      </c>
      <c r="F212" s="84">
        <f t="shared" si="6"/>
        <v>0</v>
      </c>
      <c r="G212" s="84">
        <f t="shared" si="7"/>
        <v>0</v>
      </c>
      <c r="H212" s="85">
        <f>SUMIFS(Model!$Q:$Q,Model!$H:$H,$A212,Model!$B:$B,$B212)</f>
        <v>1885849.2130345679</v>
      </c>
    </row>
    <row r="213" spans="1:8" x14ac:dyDescent="0.45">
      <c r="A213" s="78">
        <v>45748</v>
      </c>
      <c r="B213" s="62" t="s">
        <v>93</v>
      </c>
      <c r="C213" s="83">
        <f>SUMIFS(Model!$I:$I,Model!$H:$H,$A213,Model!$B:$B,$B213)</f>
        <v>247915529.76999998</v>
      </c>
      <c r="D213" s="83">
        <f>SUMIFS(Model!$I:$I,Model!$H:$H,$A213,Model!$B:$B,$B213,Model!$J:$J,"&gt;=180")</f>
        <v>53040829.18</v>
      </c>
      <c r="E213" s="83">
        <f>SUMIFS(Model!$I:$I,Model!$H:$H,$A213,Model!$B:$B,$B213,Model!$J:$J,"&gt;=90")</f>
        <v>55260288.979999997</v>
      </c>
      <c r="F213" s="84">
        <f t="shared" si="6"/>
        <v>0.21394718285380451</v>
      </c>
      <c r="G213" s="84">
        <f t="shared" si="7"/>
        <v>0.22289966679887671</v>
      </c>
      <c r="H213" s="85">
        <f>SUMIFS(Model!$Q:$Q,Model!$H:$H,$A213,Model!$B:$B,$B213)</f>
        <v>4842840.9186410727</v>
      </c>
    </row>
    <row r="214" spans="1:8" x14ac:dyDescent="0.45">
      <c r="A214" s="78">
        <v>45748</v>
      </c>
      <c r="B214" s="62" t="s">
        <v>94</v>
      </c>
      <c r="C214" s="83">
        <f>SUMIFS(Model!$I:$I,Model!$H:$H,$A214,Model!$B:$B,$B214)</f>
        <v>119769904.82999997</v>
      </c>
      <c r="D214" s="83">
        <f>SUMIFS(Model!$I:$I,Model!$H:$H,$A214,Model!$B:$B,$B214,Model!$J:$J,"&gt;=180")</f>
        <v>3310899.5</v>
      </c>
      <c r="E214" s="83">
        <f>SUMIFS(Model!$I:$I,Model!$H:$H,$A214,Model!$B:$B,$B214,Model!$J:$J,"&gt;=90")</f>
        <v>5261509.8</v>
      </c>
      <c r="F214" s="84">
        <f t="shared" si="6"/>
        <v>2.7643835107821559E-2</v>
      </c>
      <c r="G214" s="84">
        <f t="shared" si="7"/>
        <v>4.3930149293080985E-2</v>
      </c>
      <c r="H214" s="85">
        <f>SUMIFS(Model!$Q:$Q,Model!$H:$H,$A214,Model!$B:$B,$B214)</f>
        <v>1512058.836098854</v>
      </c>
    </row>
    <row r="215" spans="1:8" x14ac:dyDescent="0.45">
      <c r="A215" s="78">
        <v>45778</v>
      </c>
      <c r="B215" s="62" t="s">
        <v>21</v>
      </c>
      <c r="C215" s="83">
        <f>SUMIFS(Model!$I:$I,Model!$H:$H,$A215,Model!$B:$B,$B215)</f>
        <v>301318439.30000001</v>
      </c>
      <c r="D215" s="83">
        <f>SUMIFS(Model!$I:$I,Model!$H:$H,$A215,Model!$B:$B,$B215,Model!$J:$J,"&gt;=180")</f>
        <v>109641783.64</v>
      </c>
      <c r="E215" s="83">
        <f>SUMIFS(Model!$I:$I,Model!$H:$H,$A215,Model!$B:$B,$B215,Model!$J:$J,"&gt;=90")</f>
        <v>109641783.64</v>
      </c>
      <c r="F215" s="84">
        <f t="shared" si="6"/>
        <v>0.36387346189204822</v>
      </c>
      <c r="G215" s="84">
        <f t="shared" si="7"/>
        <v>0.36387346189204822</v>
      </c>
      <c r="H215" s="85">
        <f>SUMIFS(Model!$Q:$Q,Model!$H:$H,$A215,Model!$B:$B,$B215)</f>
        <v>6370702.7566901883</v>
      </c>
    </row>
    <row r="216" spans="1:8" x14ac:dyDescent="0.45">
      <c r="A216" s="78">
        <v>45778</v>
      </c>
      <c r="B216" s="62" t="s">
        <v>25</v>
      </c>
      <c r="C216" s="83">
        <f>SUMIFS(Model!$I:$I,Model!$H:$H,$A216,Model!$B:$B,$B216)</f>
        <v>33490054.740000002</v>
      </c>
      <c r="D216" s="83">
        <f>SUMIFS(Model!$I:$I,Model!$H:$H,$A216,Model!$B:$B,$B216,Model!$J:$J,"&gt;=180")</f>
        <v>0</v>
      </c>
      <c r="E216" s="83">
        <f>SUMIFS(Model!$I:$I,Model!$H:$H,$A216,Model!$B:$B,$B216,Model!$J:$J,"&gt;=90")</f>
        <v>16927689.59</v>
      </c>
      <c r="F216" s="84">
        <f t="shared" si="6"/>
        <v>0</v>
      </c>
      <c r="G216" s="84">
        <f t="shared" si="7"/>
        <v>0.50545422279593444</v>
      </c>
      <c r="H216" s="85">
        <f>SUMIFS(Model!$Q:$Q,Model!$H:$H,$A216,Model!$B:$B,$B216)</f>
        <v>720911.37252758059</v>
      </c>
    </row>
    <row r="217" spans="1:8" x14ac:dyDescent="0.45">
      <c r="A217" s="78">
        <v>45778</v>
      </c>
      <c r="B217" s="62" t="s">
        <v>29</v>
      </c>
      <c r="C217" s="83">
        <f>SUMIFS(Model!$I:$I,Model!$H:$H,$A217,Model!$B:$B,$B217)</f>
        <v>111646019.69999999</v>
      </c>
      <c r="D217" s="83">
        <f>SUMIFS(Model!$I:$I,Model!$H:$H,$A217,Model!$B:$B,$B217,Model!$J:$J,"&gt;=180")</f>
        <v>43119121.789999992</v>
      </c>
      <c r="E217" s="83">
        <f>SUMIFS(Model!$I:$I,Model!$H:$H,$A217,Model!$B:$B,$B217,Model!$J:$J,"&gt;=90")</f>
        <v>43119121.789999992</v>
      </c>
      <c r="F217" s="84">
        <f t="shared" si="6"/>
        <v>0.38621279921903023</v>
      </c>
      <c r="G217" s="84">
        <f t="shared" si="7"/>
        <v>0.38621279921903023</v>
      </c>
      <c r="H217" s="85">
        <f>SUMIFS(Model!$Q:$Q,Model!$H:$H,$A217,Model!$B:$B,$B217)</f>
        <v>2058493.3392128283</v>
      </c>
    </row>
    <row r="218" spans="1:8" x14ac:dyDescent="0.45">
      <c r="A218" s="78">
        <v>45778</v>
      </c>
      <c r="B218" s="62" t="s">
        <v>33</v>
      </c>
      <c r="C218" s="83">
        <f>SUMIFS(Model!$I:$I,Model!$H:$H,$A218,Model!$B:$B,$B218)</f>
        <v>352990709.21000004</v>
      </c>
      <c r="D218" s="83">
        <f>SUMIFS(Model!$I:$I,Model!$H:$H,$A218,Model!$B:$B,$B218,Model!$J:$J,"&gt;=180")</f>
        <v>4286724.63</v>
      </c>
      <c r="E218" s="83">
        <f>SUMIFS(Model!$I:$I,Model!$H:$H,$A218,Model!$B:$B,$B218,Model!$J:$J,"&gt;=90")</f>
        <v>4286724.63</v>
      </c>
      <c r="F218" s="84">
        <f t="shared" si="6"/>
        <v>1.2144015460332573E-2</v>
      </c>
      <c r="G218" s="84">
        <f t="shared" si="7"/>
        <v>1.2144015460332573E-2</v>
      </c>
      <c r="H218" s="85">
        <f>SUMIFS(Model!$Q:$Q,Model!$H:$H,$A218,Model!$B:$B,$B218)</f>
        <v>5620780.3452729369</v>
      </c>
    </row>
    <row r="219" spans="1:8" x14ac:dyDescent="0.45">
      <c r="A219" s="78">
        <v>45778</v>
      </c>
      <c r="B219" s="62" t="s">
        <v>37</v>
      </c>
      <c r="C219" s="83">
        <f>SUMIFS(Model!$I:$I,Model!$H:$H,$A219,Model!$B:$B,$B219)</f>
        <v>113303065.72999999</v>
      </c>
      <c r="D219" s="83">
        <f>SUMIFS(Model!$I:$I,Model!$H:$H,$A219,Model!$B:$B,$B219,Model!$J:$J,"&gt;=180")</f>
        <v>11350032.26</v>
      </c>
      <c r="E219" s="83">
        <f>SUMIFS(Model!$I:$I,Model!$H:$H,$A219,Model!$B:$B,$B219,Model!$J:$J,"&gt;=90")</f>
        <v>11350032.26</v>
      </c>
      <c r="F219" s="84">
        <f t="shared" si="6"/>
        <v>0.1001740966749038</v>
      </c>
      <c r="G219" s="84">
        <f t="shared" si="7"/>
        <v>0.1001740966749038</v>
      </c>
      <c r="H219" s="85">
        <f>SUMIFS(Model!$Q:$Q,Model!$H:$H,$A219,Model!$B:$B,$B219)</f>
        <v>2273034.5718760984</v>
      </c>
    </row>
    <row r="220" spans="1:8" x14ac:dyDescent="0.45">
      <c r="A220" s="78">
        <v>45778</v>
      </c>
      <c r="B220" s="62" t="s">
        <v>41</v>
      </c>
      <c r="C220" s="83">
        <f>SUMIFS(Model!$I:$I,Model!$H:$H,$A220,Model!$B:$B,$B220)</f>
        <v>358851297.9600001</v>
      </c>
      <c r="D220" s="83">
        <f>SUMIFS(Model!$I:$I,Model!$H:$H,$A220,Model!$B:$B,$B220,Model!$J:$J,"&gt;=180")</f>
        <v>4110091.56</v>
      </c>
      <c r="E220" s="83">
        <f>SUMIFS(Model!$I:$I,Model!$H:$H,$A220,Model!$B:$B,$B220,Model!$J:$J,"&gt;=90")</f>
        <v>4110091.56</v>
      </c>
      <c r="F220" s="84">
        <f t="shared" si="6"/>
        <v>1.1453467169730393E-2</v>
      </c>
      <c r="G220" s="84">
        <f t="shared" si="7"/>
        <v>1.1453467169730393E-2</v>
      </c>
      <c r="H220" s="85">
        <f>SUMIFS(Model!$Q:$Q,Model!$H:$H,$A220,Model!$B:$B,$B220)</f>
        <v>6201368.8498026719</v>
      </c>
    </row>
    <row r="221" spans="1:8" x14ac:dyDescent="0.45">
      <c r="A221" s="78">
        <v>45778</v>
      </c>
      <c r="B221" s="62" t="s">
        <v>44</v>
      </c>
      <c r="C221" s="83">
        <f>SUMIFS(Model!$I:$I,Model!$H:$H,$A221,Model!$B:$B,$B221)</f>
        <v>212690281.91000003</v>
      </c>
      <c r="D221" s="83">
        <f>SUMIFS(Model!$I:$I,Model!$H:$H,$A221,Model!$B:$B,$B221,Model!$J:$J,"&gt;=180")</f>
        <v>52217388.719999999</v>
      </c>
      <c r="E221" s="83">
        <f>SUMIFS(Model!$I:$I,Model!$H:$H,$A221,Model!$B:$B,$B221,Model!$J:$J,"&gt;=90")</f>
        <v>52217388.719999999</v>
      </c>
      <c r="F221" s="84">
        <f t="shared" si="6"/>
        <v>0.2455090484204436</v>
      </c>
      <c r="G221" s="84">
        <f t="shared" si="7"/>
        <v>0.2455090484204436</v>
      </c>
      <c r="H221" s="85">
        <f>SUMIFS(Model!$Q:$Q,Model!$H:$H,$A221,Model!$B:$B,$B221)</f>
        <v>3664112.7634342983</v>
      </c>
    </row>
    <row r="222" spans="1:8" x14ac:dyDescent="0.45">
      <c r="A222" s="78">
        <v>45778</v>
      </c>
      <c r="B222" s="62" t="s">
        <v>47</v>
      </c>
      <c r="C222" s="83">
        <f>SUMIFS(Model!$I:$I,Model!$H:$H,$A222,Model!$B:$B,$B222)</f>
        <v>166899942.20999998</v>
      </c>
      <c r="D222" s="83">
        <f>SUMIFS(Model!$I:$I,Model!$H:$H,$A222,Model!$B:$B,$B222,Model!$J:$J,"&gt;=180")</f>
        <v>20264639.939999998</v>
      </c>
      <c r="E222" s="83">
        <f>SUMIFS(Model!$I:$I,Model!$H:$H,$A222,Model!$B:$B,$B222,Model!$J:$J,"&gt;=90")</f>
        <v>20264639.939999998</v>
      </c>
      <c r="F222" s="84">
        <f t="shared" si="6"/>
        <v>0.12141789668508238</v>
      </c>
      <c r="G222" s="84">
        <f t="shared" si="7"/>
        <v>0.12141789668508238</v>
      </c>
      <c r="H222" s="85">
        <f>SUMIFS(Model!$Q:$Q,Model!$H:$H,$A222,Model!$B:$B,$B222)</f>
        <v>3436665.0829393398</v>
      </c>
    </row>
    <row r="223" spans="1:8" x14ac:dyDescent="0.45">
      <c r="A223" s="78">
        <v>45778</v>
      </c>
      <c r="B223" s="62" t="s">
        <v>50</v>
      </c>
      <c r="C223" s="83">
        <f>SUMIFS(Model!$I:$I,Model!$H:$H,$A223,Model!$B:$B,$B223)</f>
        <v>395864916.64999998</v>
      </c>
      <c r="D223" s="83">
        <f>SUMIFS(Model!$I:$I,Model!$H:$H,$A223,Model!$B:$B,$B223,Model!$J:$J,"&gt;=180")</f>
        <v>101441022.28</v>
      </c>
      <c r="E223" s="83">
        <f>SUMIFS(Model!$I:$I,Model!$H:$H,$A223,Model!$B:$B,$B223,Model!$J:$J,"&gt;=90")</f>
        <v>191523395.06999999</v>
      </c>
      <c r="F223" s="84">
        <f t="shared" si="6"/>
        <v>0.25625161011600345</v>
      </c>
      <c r="G223" s="84">
        <f t="shared" si="7"/>
        <v>0.48380997409612203</v>
      </c>
      <c r="H223" s="85">
        <f>SUMIFS(Model!$Q:$Q,Model!$H:$H,$A223,Model!$B:$B,$B223)</f>
        <v>6942890.7719090628</v>
      </c>
    </row>
    <row r="224" spans="1:8" x14ac:dyDescent="0.45">
      <c r="A224" s="78">
        <v>45778</v>
      </c>
      <c r="B224" s="62" t="s">
        <v>51</v>
      </c>
      <c r="C224" s="83">
        <f>SUMIFS(Model!$I:$I,Model!$H:$H,$A224,Model!$B:$B,$B224)</f>
        <v>472310455.36000001</v>
      </c>
      <c r="D224" s="83">
        <f>SUMIFS(Model!$I:$I,Model!$H:$H,$A224,Model!$B:$B,$B224,Model!$J:$J,"&gt;=180")</f>
        <v>11207001.42</v>
      </c>
      <c r="E224" s="83">
        <f>SUMIFS(Model!$I:$I,Model!$H:$H,$A224,Model!$B:$B,$B224,Model!$J:$J,"&gt;=90")</f>
        <v>11207001.42</v>
      </c>
      <c r="F224" s="84">
        <f t="shared" si="6"/>
        <v>2.3728040090617738E-2</v>
      </c>
      <c r="G224" s="84">
        <f t="shared" si="7"/>
        <v>2.3728040090617738E-2</v>
      </c>
      <c r="H224" s="85">
        <f>SUMIFS(Model!$Q:$Q,Model!$H:$H,$A224,Model!$B:$B,$B224)</f>
        <v>9282496.8876892757</v>
      </c>
    </row>
    <row r="225" spans="1:8" x14ac:dyDescent="0.45">
      <c r="A225" s="78">
        <v>45778</v>
      </c>
      <c r="B225" s="62" t="s">
        <v>52</v>
      </c>
      <c r="C225" s="83">
        <f>SUMIFS(Model!$I:$I,Model!$H:$H,$A225,Model!$B:$B,$B225)</f>
        <v>370399838.53999996</v>
      </c>
      <c r="D225" s="83">
        <f>SUMIFS(Model!$I:$I,Model!$H:$H,$A225,Model!$B:$B,$B225,Model!$J:$J,"&gt;=180")</f>
        <v>10139587.77</v>
      </c>
      <c r="E225" s="83">
        <f>SUMIFS(Model!$I:$I,Model!$H:$H,$A225,Model!$B:$B,$B225,Model!$J:$J,"&gt;=90")</f>
        <v>10139587.77</v>
      </c>
      <c r="F225" s="84">
        <f t="shared" si="6"/>
        <v>2.7374708936070479E-2</v>
      </c>
      <c r="G225" s="84">
        <f t="shared" si="7"/>
        <v>2.7374708936070479E-2</v>
      </c>
      <c r="H225" s="85">
        <f>SUMIFS(Model!$Q:$Q,Model!$H:$H,$A225,Model!$B:$B,$B225)</f>
        <v>5742815.620701801</v>
      </c>
    </row>
    <row r="226" spans="1:8" x14ac:dyDescent="0.45">
      <c r="A226" s="78">
        <v>45778</v>
      </c>
      <c r="B226" s="62" t="s">
        <v>53</v>
      </c>
      <c r="C226" s="83">
        <f>SUMIFS(Model!$I:$I,Model!$H:$H,$A226,Model!$B:$B,$B226)</f>
        <v>120524757.91000003</v>
      </c>
      <c r="D226" s="83">
        <f>SUMIFS(Model!$I:$I,Model!$H:$H,$A226,Model!$B:$B,$B226,Model!$J:$J,"&gt;=180")</f>
        <v>58281746.710000008</v>
      </c>
      <c r="E226" s="83">
        <f>SUMIFS(Model!$I:$I,Model!$H:$H,$A226,Model!$B:$B,$B226,Model!$J:$J,"&gt;=90")</f>
        <v>61443453.330000006</v>
      </c>
      <c r="F226" s="84">
        <f t="shared" si="6"/>
        <v>0.4835665942886273</v>
      </c>
      <c r="G226" s="84">
        <f t="shared" si="7"/>
        <v>0.50979943370541292</v>
      </c>
      <c r="H226" s="85">
        <f>SUMIFS(Model!$Q:$Q,Model!$H:$H,$A226,Model!$B:$B,$B226)</f>
        <v>2764279.9068730981</v>
      </c>
    </row>
    <row r="227" spans="1:8" x14ac:dyDescent="0.45">
      <c r="A227" s="78">
        <v>45778</v>
      </c>
      <c r="B227" s="62" t="s">
        <v>54</v>
      </c>
      <c r="C227" s="83">
        <f>SUMIFS(Model!$I:$I,Model!$H:$H,$A227,Model!$B:$B,$B227)</f>
        <v>99113194.160000011</v>
      </c>
      <c r="D227" s="83">
        <f>SUMIFS(Model!$I:$I,Model!$H:$H,$A227,Model!$B:$B,$B227,Model!$J:$J,"&gt;=180")</f>
        <v>0</v>
      </c>
      <c r="E227" s="83">
        <f>SUMIFS(Model!$I:$I,Model!$H:$H,$A227,Model!$B:$B,$B227,Model!$J:$J,"&gt;=90")</f>
        <v>0</v>
      </c>
      <c r="F227" s="84">
        <f t="shared" si="6"/>
        <v>0</v>
      </c>
      <c r="G227" s="84">
        <f t="shared" si="7"/>
        <v>0</v>
      </c>
      <c r="H227" s="85">
        <f>SUMIFS(Model!$Q:$Q,Model!$H:$H,$A227,Model!$B:$B,$B227)</f>
        <v>1715918.9918420275</v>
      </c>
    </row>
    <row r="228" spans="1:8" x14ac:dyDescent="0.45">
      <c r="A228" s="78">
        <v>45778</v>
      </c>
      <c r="B228" s="62" t="s">
        <v>55</v>
      </c>
      <c r="C228" s="83">
        <f>SUMIFS(Model!$I:$I,Model!$H:$H,$A228,Model!$B:$B,$B228)</f>
        <v>204005425.97999999</v>
      </c>
      <c r="D228" s="83">
        <f>SUMIFS(Model!$I:$I,Model!$H:$H,$A228,Model!$B:$B,$B228,Model!$J:$J,"&gt;=180")</f>
        <v>66966660.789999999</v>
      </c>
      <c r="E228" s="83">
        <f>SUMIFS(Model!$I:$I,Model!$H:$H,$A228,Model!$B:$B,$B228,Model!$J:$J,"&gt;=90")</f>
        <v>66966660.789999999</v>
      </c>
      <c r="F228" s="84">
        <f t="shared" si="6"/>
        <v>0.32825921402975422</v>
      </c>
      <c r="G228" s="84">
        <f t="shared" si="7"/>
        <v>0.32825921402975422</v>
      </c>
      <c r="H228" s="85">
        <f>SUMIFS(Model!$Q:$Q,Model!$H:$H,$A228,Model!$B:$B,$B228)</f>
        <v>3756194.0643805773</v>
      </c>
    </row>
    <row r="229" spans="1:8" x14ac:dyDescent="0.45">
      <c r="A229" s="78">
        <v>45778</v>
      </c>
      <c r="B229" s="62" t="s">
        <v>56</v>
      </c>
      <c r="C229" s="83">
        <f>SUMIFS(Model!$I:$I,Model!$H:$H,$A229,Model!$B:$B,$B229)</f>
        <v>232116622.12000006</v>
      </c>
      <c r="D229" s="83">
        <f>SUMIFS(Model!$I:$I,Model!$H:$H,$A229,Model!$B:$B,$B229,Model!$J:$J,"&gt;=180")</f>
        <v>3377110.11</v>
      </c>
      <c r="E229" s="83">
        <f>SUMIFS(Model!$I:$I,Model!$H:$H,$A229,Model!$B:$B,$B229,Model!$J:$J,"&gt;=90")</f>
        <v>6044087.0099999998</v>
      </c>
      <c r="F229" s="84">
        <f t="shared" si="6"/>
        <v>1.4549195482666017E-2</v>
      </c>
      <c r="G229" s="84">
        <f t="shared" si="7"/>
        <v>2.6039009851157136E-2</v>
      </c>
      <c r="H229" s="85">
        <f>SUMIFS(Model!$Q:$Q,Model!$H:$H,$A229,Model!$B:$B,$B229)</f>
        <v>4610807.2636227896</v>
      </c>
    </row>
    <row r="230" spans="1:8" x14ac:dyDescent="0.45">
      <c r="A230" s="78">
        <v>45778</v>
      </c>
      <c r="B230" s="62" t="s">
        <v>57</v>
      </c>
      <c r="C230" s="83">
        <f>SUMIFS(Model!$I:$I,Model!$H:$H,$A230,Model!$B:$B,$B230)</f>
        <v>331362979.57999992</v>
      </c>
      <c r="D230" s="83">
        <f>SUMIFS(Model!$I:$I,Model!$H:$H,$A230,Model!$B:$B,$B230,Model!$J:$J,"&gt;=180")</f>
        <v>1446629.33</v>
      </c>
      <c r="E230" s="83">
        <f>SUMIFS(Model!$I:$I,Model!$H:$H,$A230,Model!$B:$B,$B230,Model!$J:$J,"&gt;=90")</f>
        <v>1446629.33</v>
      </c>
      <c r="F230" s="84">
        <f t="shared" si="6"/>
        <v>4.3656938739312151E-3</v>
      </c>
      <c r="G230" s="84">
        <f t="shared" si="7"/>
        <v>4.3656938739312151E-3</v>
      </c>
      <c r="H230" s="85">
        <f>SUMIFS(Model!$Q:$Q,Model!$H:$H,$A230,Model!$B:$B,$B230)</f>
        <v>4897360.4304071898</v>
      </c>
    </row>
    <row r="231" spans="1:8" x14ac:dyDescent="0.45">
      <c r="A231" s="78">
        <v>45778</v>
      </c>
      <c r="B231" s="62" t="s">
        <v>58</v>
      </c>
      <c r="C231" s="83">
        <f>SUMIFS(Model!$I:$I,Model!$H:$H,$A231,Model!$B:$B,$B231)</f>
        <v>117137602.08999999</v>
      </c>
      <c r="D231" s="83">
        <f>SUMIFS(Model!$I:$I,Model!$H:$H,$A231,Model!$B:$B,$B231,Model!$J:$J,"&gt;=180")</f>
        <v>10121101.890000001</v>
      </c>
      <c r="E231" s="83">
        <f>SUMIFS(Model!$I:$I,Model!$H:$H,$A231,Model!$B:$B,$B231,Model!$J:$J,"&gt;=90")</f>
        <v>10121101.890000001</v>
      </c>
      <c r="F231" s="84">
        <f t="shared" si="6"/>
        <v>8.6403526360593286E-2</v>
      </c>
      <c r="G231" s="84">
        <f t="shared" si="7"/>
        <v>8.6403526360593286E-2</v>
      </c>
      <c r="H231" s="85">
        <f>SUMIFS(Model!$Q:$Q,Model!$H:$H,$A231,Model!$B:$B,$B231)</f>
        <v>2363228.9893201133</v>
      </c>
    </row>
    <row r="232" spans="1:8" x14ac:dyDescent="0.45">
      <c r="A232" s="78">
        <v>45778</v>
      </c>
      <c r="B232" s="62" t="s">
        <v>59</v>
      </c>
      <c r="C232" s="83">
        <f>SUMIFS(Model!$I:$I,Model!$H:$H,$A232,Model!$B:$B,$B232)</f>
        <v>131653446.50999999</v>
      </c>
      <c r="D232" s="83">
        <f>SUMIFS(Model!$I:$I,Model!$H:$H,$A232,Model!$B:$B,$B232,Model!$J:$J,"&gt;=180")</f>
        <v>3953988.84</v>
      </c>
      <c r="E232" s="83">
        <f>SUMIFS(Model!$I:$I,Model!$H:$H,$A232,Model!$B:$B,$B232,Model!$J:$J,"&gt;=90")</f>
        <v>12640092.359999999</v>
      </c>
      <c r="F232" s="84">
        <f t="shared" si="6"/>
        <v>3.0033310519521166E-2</v>
      </c>
      <c r="G232" s="84">
        <f t="shared" si="7"/>
        <v>9.6010341507010197E-2</v>
      </c>
      <c r="H232" s="85">
        <f>SUMIFS(Model!$Q:$Q,Model!$H:$H,$A232,Model!$B:$B,$B232)</f>
        <v>2359316.8870439627</v>
      </c>
    </row>
    <row r="233" spans="1:8" x14ac:dyDescent="0.45">
      <c r="A233" s="78">
        <v>45778</v>
      </c>
      <c r="B233" s="62" t="s">
        <v>60</v>
      </c>
      <c r="C233" s="83">
        <f>SUMIFS(Model!$I:$I,Model!$H:$H,$A233,Model!$B:$B,$B233)</f>
        <v>61553217.95000001</v>
      </c>
      <c r="D233" s="83">
        <f>SUMIFS(Model!$I:$I,Model!$H:$H,$A233,Model!$B:$B,$B233,Model!$J:$J,"&gt;=180")</f>
        <v>1659076.93</v>
      </c>
      <c r="E233" s="83">
        <f>SUMIFS(Model!$I:$I,Model!$H:$H,$A233,Model!$B:$B,$B233,Model!$J:$J,"&gt;=90")</f>
        <v>5051536.3</v>
      </c>
      <c r="F233" s="84">
        <f t="shared" si="6"/>
        <v>2.6953536878407826E-2</v>
      </c>
      <c r="G233" s="84">
        <f t="shared" si="7"/>
        <v>8.2067785702177071E-2</v>
      </c>
      <c r="H233" s="85">
        <f>SUMIFS(Model!$Q:$Q,Model!$H:$H,$A233,Model!$B:$B,$B233)</f>
        <v>1149795.3899736756</v>
      </c>
    </row>
    <row r="234" spans="1:8" x14ac:dyDescent="0.45">
      <c r="A234" s="78">
        <v>45778</v>
      </c>
      <c r="B234" s="62" t="s">
        <v>61</v>
      </c>
      <c r="C234" s="83">
        <f>SUMIFS(Model!$I:$I,Model!$H:$H,$A234,Model!$B:$B,$B234)</f>
        <v>177513565.44</v>
      </c>
      <c r="D234" s="83">
        <f>SUMIFS(Model!$I:$I,Model!$H:$H,$A234,Model!$B:$B,$B234,Model!$J:$J,"&gt;=180")</f>
        <v>45121329.739999995</v>
      </c>
      <c r="E234" s="83">
        <f>SUMIFS(Model!$I:$I,Model!$H:$H,$A234,Model!$B:$B,$B234,Model!$J:$J,"&gt;=90")</f>
        <v>73402027.430000007</v>
      </c>
      <c r="F234" s="84">
        <f t="shared" si="6"/>
        <v>0.25418524848035406</v>
      </c>
      <c r="G234" s="84">
        <f t="shared" si="7"/>
        <v>0.41350094708570351</v>
      </c>
      <c r="H234" s="85">
        <f>SUMIFS(Model!$Q:$Q,Model!$H:$H,$A234,Model!$B:$B,$B234)</f>
        <v>3508551.8752521435</v>
      </c>
    </row>
    <row r="235" spans="1:8" x14ac:dyDescent="0.45">
      <c r="A235" s="78">
        <v>45778</v>
      </c>
      <c r="B235" s="62" t="s">
        <v>62</v>
      </c>
      <c r="C235" s="83">
        <f>SUMIFS(Model!$I:$I,Model!$H:$H,$A235,Model!$B:$B,$B235)</f>
        <v>294573939.96999997</v>
      </c>
      <c r="D235" s="83">
        <f>SUMIFS(Model!$I:$I,Model!$H:$H,$A235,Model!$B:$B,$B235,Model!$J:$J,"&gt;=180")</f>
        <v>31807105.359999999</v>
      </c>
      <c r="E235" s="83">
        <f>SUMIFS(Model!$I:$I,Model!$H:$H,$A235,Model!$B:$B,$B235,Model!$J:$J,"&gt;=90")</f>
        <v>35727515.209999993</v>
      </c>
      <c r="F235" s="84">
        <f t="shared" si="6"/>
        <v>0.10797664370188111</v>
      </c>
      <c r="G235" s="84">
        <f t="shared" si="7"/>
        <v>0.12128539005737765</v>
      </c>
      <c r="H235" s="85">
        <f>SUMIFS(Model!$Q:$Q,Model!$H:$H,$A235,Model!$B:$B,$B235)</f>
        <v>5450511.9467852646</v>
      </c>
    </row>
    <row r="236" spans="1:8" x14ac:dyDescent="0.45">
      <c r="A236" s="78">
        <v>45778</v>
      </c>
      <c r="B236" s="62" t="s">
        <v>63</v>
      </c>
      <c r="C236" s="83">
        <f>SUMIFS(Model!$I:$I,Model!$H:$H,$A236,Model!$B:$B,$B236)</f>
        <v>99589616.270000011</v>
      </c>
      <c r="D236" s="83">
        <f>SUMIFS(Model!$I:$I,Model!$H:$H,$A236,Model!$B:$B,$B236,Model!$J:$J,"&gt;=180")</f>
        <v>0</v>
      </c>
      <c r="E236" s="83">
        <f>SUMIFS(Model!$I:$I,Model!$H:$H,$A236,Model!$B:$B,$B236,Model!$J:$J,"&gt;=90")</f>
        <v>0</v>
      </c>
      <c r="F236" s="84">
        <f t="shared" si="6"/>
        <v>0</v>
      </c>
      <c r="G236" s="84">
        <f t="shared" si="7"/>
        <v>0</v>
      </c>
      <c r="H236" s="85">
        <f>SUMIFS(Model!$Q:$Q,Model!$H:$H,$A236,Model!$B:$B,$B236)</f>
        <v>1858043.0108282394</v>
      </c>
    </row>
    <row r="237" spans="1:8" x14ac:dyDescent="0.45">
      <c r="A237" s="78">
        <v>45778</v>
      </c>
      <c r="B237" s="62" t="s">
        <v>64</v>
      </c>
      <c r="C237" s="83">
        <f>SUMIFS(Model!$I:$I,Model!$H:$H,$A237,Model!$B:$B,$B237)</f>
        <v>149985657.20000002</v>
      </c>
      <c r="D237" s="83">
        <f>SUMIFS(Model!$I:$I,Model!$H:$H,$A237,Model!$B:$B,$B237,Model!$J:$J,"&gt;=180")</f>
        <v>0</v>
      </c>
      <c r="E237" s="83">
        <f>SUMIFS(Model!$I:$I,Model!$H:$H,$A237,Model!$B:$B,$B237,Model!$J:$J,"&gt;=90")</f>
        <v>0</v>
      </c>
      <c r="F237" s="84">
        <f t="shared" si="6"/>
        <v>0</v>
      </c>
      <c r="G237" s="84">
        <f t="shared" si="7"/>
        <v>0</v>
      </c>
      <c r="H237" s="85">
        <f>SUMIFS(Model!$Q:$Q,Model!$H:$H,$A237,Model!$B:$B,$B237)</f>
        <v>1986638.5948010227</v>
      </c>
    </row>
    <row r="238" spans="1:8" x14ac:dyDescent="0.45">
      <c r="A238" s="78">
        <v>45778</v>
      </c>
      <c r="B238" s="62" t="s">
        <v>65</v>
      </c>
      <c r="C238" s="83">
        <f>SUMIFS(Model!$I:$I,Model!$H:$H,$A238,Model!$B:$B,$B238)</f>
        <v>157418983.48999998</v>
      </c>
      <c r="D238" s="83">
        <f>SUMIFS(Model!$I:$I,Model!$H:$H,$A238,Model!$B:$B,$B238,Model!$J:$J,"&gt;=180")</f>
        <v>7247399.25</v>
      </c>
      <c r="E238" s="83">
        <f>SUMIFS(Model!$I:$I,Model!$H:$H,$A238,Model!$B:$B,$B238,Model!$J:$J,"&gt;=90")</f>
        <v>7247399.25</v>
      </c>
      <c r="F238" s="84">
        <f t="shared" si="6"/>
        <v>4.603891531582905E-2</v>
      </c>
      <c r="G238" s="84">
        <f t="shared" si="7"/>
        <v>4.603891531582905E-2</v>
      </c>
      <c r="H238" s="85">
        <f>SUMIFS(Model!$Q:$Q,Model!$H:$H,$A238,Model!$B:$B,$B238)</f>
        <v>2632559.196233118</v>
      </c>
    </row>
    <row r="239" spans="1:8" x14ac:dyDescent="0.45">
      <c r="A239" s="78">
        <v>45778</v>
      </c>
      <c r="B239" s="62" t="s">
        <v>66</v>
      </c>
      <c r="C239" s="83">
        <f>SUMIFS(Model!$I:$I,Model!$H:$H,$A239,Model!$B:$B,$B239)</f>
        <v>216524097.80000001</v>
      </c>
      <c r="D239" s="83">
        <f>SUMIFS(Model!$I:$I,Model!$H:$H,$A239,Model!$B:$B,$B239,Model!$J:$J,"&gt;=180")</f>
        <v>11761082.52</v>
      </c>
      <c r="E239" s="83">
        <f>SUMIFS(Model!$I:$I,Model!$H:$H,$A239,Model!$B:$B,$B239,Model!$J:$J,"&gt;=90")</f>
        <v>17789043.670000002</v>
      </c>
      <c r="F239" s="84">
        <f t="shared" si="6"/>
        <v>5.4317660895479312E-2</v>
      </c>
      <c r="G239" s="84">
        <f t="shared" si="7"/>
        <v>8.2157338840092839E-2</v>
      </c>
      <c r="H239" s="85">
        <f>SUMIFS(Model!$Q:$Q,Model!$H:$H,$A239,Model!$B:$B,$B239)</f>
        <v>3920724.9775752132</v>
      </c>
    </row>
    <row r="240" spans="1:8" x14ac:dyDescent="0.45">
      <c r="A240" s="78">
        <v>45778</v>
      </c>
      <c r="B240" s="62" t="s">
        <v>67</v>
      </c>
      <c r="C240" s="83">
        <f>SUMIFS(Model!$I:$I,Model!$H:$H,$A240,Model!$B:$B,$B240)</f>
        <v>145661941.13999999</v>
      </c>
      <c r="D240" s="83">
        <f>SUMIFS(Model!$I:$I,Model!$H:$H,$A240,Model!$B:$B,$B240,Model!$J:$J,"&gt;=180")</f>
        <v>0</v>
      </c>
      <c r="E240" s="83">
        <f>SUMIFS(Model!$I:$I,Model!$H:$H,$A240,Model!$B:$B,$B240,Model!$J:$J,"&gt;=90")</f>
        <v>1410120.22</v>
      </c>
      <c r="F240" s="84">
        <f t="shared" si="6"/>
        <v>0</v>
      </c>
      <c r="G240" s="84">
        <f t="shared" si="7"/>
        <v>9.6807732271307016E-3</v>
      </c>
      <c r="H240" s="85">
        <f>SUMIFS(Model!$Q:$Q,Model!$H:$H,$A240,Model!$B:$B,$B240)</f>
        <v>1545768.8389797057</v>
      </c>
    </row>
    <row r="241" spans="1:8" x14ac:dyDescent="0.45">
      <c r="A241" s="78">
        <v>45778</v>
      </c>
      <c r="B241" s="62" t="s">
        <v>68</v>
      </c>
      <c r="C241" s="83">
        <f>SUMIFS(Model!$I:$I,Model!$H:$H,$A241,Model!$B:$B,$B241)</f>
        <v>188670070.68000001</v>
      </c>
      <c r="D241" s="83">
        <f>SUMIFS(Model!$I:$I,Model!$H:$H,$A241,Model!$B:$B,$B241,Model!$J:$J,"&gt;=180")</f>
        <v>68141340.920000002</v>
      </c>
      <c r="E241" s="83">
        <f>SUMIFS(Model!$I:$I,Model!$H:$H,$A241,Model!$B:$B,$B241,Model!$J:$J,"&gt;=90")</f>
        <v>68141340.920000002</v>
      </c>
      <c r="F241" s="84">
        <f t="shared" si="6"/>
        <v>0.3611666687482899</v>
      </c>
      <c r="G241" s="84">
        <f t="shared" si="7"/>
        <v>0.3611666687482899</v>
      </c>
      <c r="H241" s="85">
        <f>SUMIFS(Model!$Q:$Q,Model!$H:$H,$A241,Model!$B:$B,$B241)</f>
        <v>2928200.823139118</v>
      </c>
    </row>
    <row r="242" spans="1:8" x14ac:dyDescent="0.45">
      <c r="A242" s="78">
        <v>45778</v>
      </c>
      <c r="B242" s="62" t="s">
        <v>69</v>
      </c>
      <c r="C242" s="83">
        <f>SUMIFS(Model!$I:$I,Model!$H:$H,$A242,Model!$B:$B,$B242)</f>
        <v>367093320.49999994</v>
      </c>
      <c r="D242" s="83">
        <f>SUMIFS(Model!$I:$I,Model!$H:$H,$A242,Model!$B:$B,$B242,Model!$J:$J,"&gt;=180")</f>
        <v>17754816.52</v>
      </c>
      <c r="E242" s="83">
        <f>SUMIFS(Model!$I:$I,Model!$H:$H,$A242,Model!$B:$B,$B242,Model!$J:$J,"&gt;=90")</f>
        <v>17754816.52</v>
      </c>
      <c r="F242" s="84">
        <f t="shared" si="6"/>
        <v>4.836594818946046E-2</v>
      </c>
      <c r="G242" s="84">
        <f t="shared" si="7"/>
        <v>4.836594818946046E-2</v>
      </c>
      <c r="H242" s="85">
        <f>SUMIFS(Model!$Q:$Q,Model!$H:$H,$A242,Model!$B:$B,$B242)</f>
        <v>7356698.6113959691</v>
      </c>
    </row>
    <row r="243" spans="1:8" x14ac:dyDescent="0.45">
      <c r="A243" s="78">
        <v>45778</v>
      </c>
      <c r="B243" s="62" t="s">
        <v>70</v>
      </c>
      <c r="C243" s="83">
        <f>SUMIFS(Model!$I:$I,Model!$H:$H,$A243,Model!$B:$B,$B243)</f>
        <v>173766530.60000002</v>
      </c>
      <c r="D243" s="83">
        <f>SUMIFS(Model!$I:$I,Model!$H:$H,$A243,Model!$B:$B,$B243,Model!$J:$J,"&gt;=180")</f>
        <v>3673156.46</v>
      </c>
      <c r="E243" s="83">
        <f>SUMIFS(Model!$I:$I,Model!$H:$H,$A243,Model!$B:$B,$B243,Model!$J:$J,"&gt;=90")</f>
        <v>3673156.46</v>
      </c>
      <c r="F243" s="84">
        <f t="shared" si="6"/>
        <v>2.1138457718623518E-2</v>
      </c>
      <c r="G243" s="84">
        <f t="shared" si="7"/>
        <v>2.1138457718623518E-2</v>
      </c>
      <c r="H243" s="85">
        <f>SUMIFS(Model!$Q:$Q,Model!$H:$H,$A243,Model!$B:$B,$B243)</f>
        <v>3372506.2182144695</v>
      </c>
    </row>
    <row r="244" spans="1:8" x14ac:dyDescent="0.45">
      <c r="A244" s="78">
        <v>45778</v>
      </c>
      <c r="B244" s="62" t="s">
        <v>71</v>
      </c>
      <c r="C244" s="83">
        <f>SUMIFS(Model!$I:$I,Model!$H:$H,$A244,Model!$B:$B,$B244)</f>
        <v>427745609.07999998</v>
      </c>
      <c r="D244" s="83">
        <f>SUMIFS(Model!$I:$I,Model!$H:$H,$A244,Model!$B:$B,$B244,Model!$J:$J,"&gt;=180")</f>
        <v>123948670.52000001</v>
      </c>
      <c r="E244" s="83">
        <f>SUMIFS(Model!$I:$I,Model!$H:$H,$A244,Model!$B:$B,$B244,Model!$J:$J,"&gt;=90")</f>
        <v>123948670.52000001</v>
      </c>
      <c r="F244" s="84">
        <f t="shared" si="6"/>
        <v>0.28977192959757131</v>
      </c>
      <c r="G244" s="84">
        <f t="shared" si="7"/>
        <v>0.28977192959757131</v>
      </c>
      <c r="H244" s="85">
        <f>SUMIFS(Model!$Q:$Q,Model!$H:$H,$A244,Model!$B:$B,$B244)</f>
        <v>7994228.1129313409</v>
      </c>
    </row>
    <row r="245" spans="1:8" x14ac:dyDescent="0.45">
      <c r="A245" s="78">
        <v>45778</v>
      </c>
      <c r="B245" s="62" t="s">
        <v>72</v>
      </c>
      <c r="C245" s="83">
        <f>SUMIFS(Model!$I:$I,Model!$H:$H,$A245,Model!$B:$B,$B245)</f>
        <v>156364398.22999999</v>
      </c>
      <c r="D245" s="83">
        <f>SUMIFS(Model!$I:$I,Model!$H:$H,$A245,Model!$B:$B,$B245,Model!$J:$J,"&gt;=180")</f>
        <v>1430371.95</v>
      </c>
      <c r="E245" s="83">
        <f>SUMIFS(Model!$I:$I,Model!$H:$H,$A245,Model!$B:$B,$B245,Model!$J:$J,"&gt;=90")</f>
        <v>1430371.95</v>
      </c>
      <c r="F245" s="84">
        <f t="shared" si="6"/>
        <v>9.1476830160279379E-3</v>
      </c>
      <c r="G245" s="84">
        <f t="shared" si="7"/>
        <v>9.1476830160279379E-3</v>
      </c>
      <c r="H245" s="85">
        <f>SUMIFS(Model!$Q:$Q,Model!$H:$H,$A245,Model!$B:$B,$B245)</f>
        <v>3249286.5515299593</v>
      </c>
    </row>
    <row r="246" spans="1:8" x14ac:dyDescent="0.45">
      <c r="A246" s="78">
        <v>45778</v>
      </c>
      <c r="B246" s="62" t="s">
        <v>73</v>
      </c>
      <c r="C246" s="83">
        <f>SUMIFS(Model!$I:$I,Model!$H:$H,$A246,Model!$B:$B,$B246)</f>
        <v>372047786.72000003</v>
      </c>
      <c r="D246" s="83">
        <f>SUMIFS(Model!$I:$I,Model!$H:$H,$A246,Model!$B:$B,$B246,Model!$J:$J,"&gt;=180")</f>
        <v>5810359.1299999999</v>
      </c>
      <c r="E246" s="83">
        <f>SUMIFS(Model!$I:$I,Model!$H:$H,$A246,Model!$B:$B,$B246,Model!$J:$J,"&gt;=90")</f>
        <v>5810359.1299999999</v>
      </c>
      <c r="F246" s="84">
        <f t="shared" si="6"/>
        <v>1.5617238799414835E-2</v>
      </c>
      <c r="G246" s="84">
        <f t="shared" si="7"/>
        <v>1.5617238799414835E-2</v>
      </c>
      <c r="H246" s="85">
        <f>SUMIFS(Model!$Q:$Q,Model!$H:$H,$A246,Model!$B:$B,$B246)</f>
        <v>7490428.3063239921</v>
      </c>
    </row>
    <row r="247" spans="1:8" x14ac:dyDescent="0.45">
      <c r="A247" s="78">
        <v>45778</v>
      </c>
      <c r="B247" s="62" t="s">
        <v>74</v>
      </c>
      <c r="C247" s="83">
        <f>SUMIFS(Model!$I:$I,Model!$H:$H,$A247,Model!$B:$B,$B247)</f>
        <v>280766313.03999996</v>
      </c>
      <c r="D247" s="83">
        <f>SUMIFS(Model!$I:$I,Model!$H:$H,$A247,Model!$B:$B,$B247,Model!$J:$J,"&gt;=180")</f>
        <v>2299574.33</v>
      </c>
      <c r="E247" s="83">
        <f>SUMIFS(Model!$I:$I,Model!$H:$H,$A247,Model!$B:$B,$B247,Model!$J:$J,"&gt;=90")</f>
        <v>15662263.92</v>
      </c>
      <c r="F247" s="84">
        <f t="shared" si="6"/>
        <v>8.1903498503838896E-3</v>
      </c>
      <c r="G247" s="84">
        <f t="shared" si="7"/>
        <v>5.5783985444751855E-2</v>
      </c>
      <c r="H247" s="85">
        <f>SUMIFS(Model!$Q:$Q,Model!$H:$H,$A247,Model!$B:$B,$B247)</f>
        <v>5436961.4385971176</v>
      </c>
    </row>
    <row r="248" spans="1:8" x14ac:dyDescent="0.45">
      <c r="A248" s="78">
        <v>45778</v>
      </c>
      <c r="B248" s="62" t="s">
        <v>75</v>
      </c>
      <c r="C248" s="83">
        <f>SUMIFS(Model!$I:$I,Model!$H:$H,$A248,Model!$B:$B,$B248)</f>
        <v>181995048.29000002</v>
      </c>
      <c r="D248" s="83">
        <f>SUMIFS(Model!$I:$I,Model!$H:$H,$A248,Model!$B:$B,$B248,Model!$J:$J,"&gt;=180")</f>
        <v>112956980.03999999</v>
      </c>
      <c r="E248" s="83">
        <f>SUMIFS(Model!$I:$I,Model!$H:$H,$A248,Model!$B:$B,$B248,Model!$J:$J,"&gt;=90")</f>
        <v>115648919.17999999</v>
      </c>
      <c r="F248" s="84">
        <f t="shared" si="6"/>
        <v>0.62065963388195422</v>
      </c>
      <c r="G248" s="84">
        <f t="shared" si="7"/>
        <v>0.63545091070675297</v>
      </c>
      <c r="H248" s="85">
        <f>SUMIFS(Model!$Q:$Q,Model!$H:$H,$A248,Model!$B:$B,$B248)</f>
        <v>4523592.3110775808</v>
      </c>
    </row>
    <row r="249" spans="1:8" x14ac:dyDescent="0.45">
      <c r="A249" s="78">
        <v>45778</v>
      </c>
      <c r="B249" s="62" t="s">
        <v>76</v>
      </c>
      <c r="C249" s="83">
        <f>SUMIFS(Model!$I:$I,Model!$H:$H,$A249,Model!$B:$B,$B249)</f>
        <v>186100215.59</v>
      </c>
      <c r="D249" s="83">
        <f>SUMIFS(Model!$I:$I,Model!$H:$H,$A249,Model!$B:$B,$B249,Model!$J:$J,"&gt;=180")</f>
        <v>88969910.299999997</v>
      </c>
      <c r="E249" s="83">
        <f>SUMIFS(Model!$I:$I,Model!$H:$H,$A249,Model!$B:$B,$B249,Model!$J:$J,"&gt;=90")</f>
        <v>88969910.299999997</v>
      </c>
      <c r="F249" s="84">
        <f t="shared" si="6"/>
        <v>0.47807526723134408</v>
      </c>
      <c r="G249" s="84">
        <f t="shared" si="7"/>
        <v>0.47807526723134408</v>
      </c>
      <c r="H249" s="85">
        <f>SUMIFS(Model!$Q:$Q,Model!$H:$H,$A249,Model!$B:$B,$B249)</f>
        <v>3006537.5673849527</v>
      </c>
    </row>
    <row r="250" spans="1:8" x14ac:dyDescent="0.45">
      <c r="A250" s="78">
        <v>45778</v>
      </c>
      <c r="B250" s="62" t="s">
        <v>77</v>
      </c>
      <c r="C250" s="83">
        <f>SUMIFS(Model!$I:$I,Model!$H:$H,$A250,Model!$B:$B,$B250)</f>
        <v>422086492.35000002</v>
      </c>
      <c r="D250" s="83">
        <f>SUMIFS(Model!$I:$I,Model!$H:$H,$A250,Model!$B:$B,$B250,Model!$J:$J,"&gt;=180")</f>
        <v>97444134.929999992</v>
      </c>
      <c r="E250" s="83">
        <f>SUMIFS(Model!$I:$I,Model!$H:$H,$A250,Model!$B:$B,$B250,Model!$J:$J,"&gt;=90")</f>
        <v>99708389.079999998</v>
      </c>
      <c r="F250" s="84">
        <f t="shared" si="6"/>
        <v>0.23086295509593791</v>
      </c>
      <c r="G250" s="84">
        <f t="shared" si="7"/>
        <v>0.23622738677294702</v>
      </c>
      <c r="H250" s="85">
        <f>SUMIFS(Model!$Q:$Q,Model!$H:$H,$A250,Model!$B:$B,$B250)</f>
        <v>9361578.5161026083</v>
      </c>
    </row>
    <row r="251" spans="1:8" x14ac:dyDescent="0.45">
      <c r="A251" s="78">
        <v>45778</v>
      </c>
      <c r="B251" s="62" t="s">
        <v>78</v>
      </c>
      <c r="C251" s="83">
        <f>SUMIFS(Model!$I:$I,Model!$H:$H,$A251,Model!$B:$B,$B251)</f>
        <v>237746393.09000003</v>
      </c>
      <c r="D251" s="83">
        <f>SUMIFS(Model!$I:$I,Model!$H:$H,$A251,Model!$B:$B,$B251,Model!$J:$J,"&gt;=180")</f>
        <v>9296892.5899999999</v>
      </c>
      <c r="E251" s="83">
        <f>SUMIFS(Model!$I:$I,Model!$H:$H,$A251,Model!$B:$B,$B251,Model!$J:$J,"&gt;=90")</f>
        <v>9296892.5899999999</v>
      </c>
      <c r="F251" s="84">
        <f t="shared" si="6"/>
        <v>3.9104242420538497E-2</v>
      </c>
      <c r="G251" s="84">
        <f t="shared" si="7"/>
        <v>3.9104242420538497E-2</v>
      </c>
      <c r="H251" s="85">
        <f>SUMIFS(Model!$Q:$Q,Model!$H:$H,$A251,Model!$B:$B,$B251)</f>
        <v>5195606.777428533</v>
      </c>
    </row>
    <row r="252" spans="1:8" x14ac:dyDescent="0.45">
      <c r="A252" s="78">
        <v>45778</v>
      </c>
      <c r="B252" s="62" t="s">
        <v>79</v>
      </c>
      <c r="C252" s="83">
        <f>SUMIFS(Model!$I:$I,Model!$H:$H,$A252,Model!$B:$B,$B252)</f>
        <v>64570178.5</v>
      </c>
      <c r="D252" s="83">
        <f>SUMIFS(Model!$I:$I,Model!$H:$H,$A252,Model!$B:$B,$B252,Model!$J:$J,"&gt;=180")</f>
        <v>0</v>
      </c>
      <c r="E252" s="83">
        <f>SUMIFS(Model!$I:$I,Model!$H:$H,$A252,Model!$B:$B,$B252,Model!$J:$J,"&gt;=90")</f>
        <v>15340387.01</v>
      </c>
      <c r="F252" s="84">
        <f t="shared" si="6"/>
        <v>0</v>
      </c>
      <c r="G252" s="84">
        <f t="shared" si="7"/>
        <v>0.23757696457351438</v>
      </c>
      <c r="H252" s="85">
        <f>SUMIFS(Model!$Q:$Q,Model!$H:$H,$A252,Model!$B:$B,$B252)</f>
        <v>1031037.41451681</v>
      </c>
    </row>
    <row r="253" spans="1:8" x14ac:dyDescent="0.45">
      <c r="A253" s="78">
        <v>45778</v>
      </c>
      <c r="B253" s="62" t="s">
        <v>80</v>
      </c>
      <c r="C253" s="83">
        <f>SUMIFS(Model!$I:$I,Model!$H:$H,$A253,Model!$B:$B,$B253)</f>
        <v>245656108.98000002</v>
      </c>
      <c r="D253" s="83">
        <f>SUMIFS(Model!$I:$I,Model!$H:$H,$A253,Model!$B:$B,$B253,Model!$J:$J,"&gt;=180")</f>
        <v>6228976.2699999996</v>
      </c>
      <c r="E253" s="83">
        <f>SUMIFS(Model!$I:$I,Model!$H:$H,$A253,Model!$B:$B,$B253,Model!$J:$J,"&gt;=90")</f>
        <v>6228976.2699999996</v>
      </c>
      <c r="F253" s="84">
        <f t="shared" si="6"/>
        <v>2.5356488368490478E-2</v>
      </c>
      <c r="G253" s="84">
        <f t="shared" si="7"/>
        <v>2.5356488368490478E-2</v>
      </c>
      <c r="H253" s="85">
        <f>SUMIFS(Model!$Q:$Q,Model!$H:$H,$A253,Model!$B:$B,$B253)</f>
        <v>5206504.3161116168</v>
      </c>
    </row>
    <row r="254" spans="1:8" x14ac:dyDescent="0.45">
      <c r="A254" s="78">
        <v>45778</v>
      </c>
      <c r="B254" s="62" t="s">
        <v>81</v>
      </c>
      <c r="C254" s="83">
        <f>SUMIFS(Model!$I:$I,Model!$H:$H,$A254,Model!$B:$B,$B254)</f>
        <v>120137418.81</v>
      </c>
      <c r="D254" s="83">
        <f>SUMIFS(Model!$I:$I,Model!$H:$H,$A254,Model!$B:$B,$B254,Model!$J:$J,"&gt;=180")</f>
        <v>0</v>
      </c>
      <c r="E254" s="83">
        <f>SUMIFS(Model!$I:$I,Model!$H:$H,$A254,Model!$B:$B,$B254,Model!$J:$J,"&gt;=90")</f>
        <v>0</v>
      </c>
      <c r="F254" s="84">
        <f t="shared" si="6"/>
        <v>0</v>
      </c>
      <c r="G254" s="84">
        <f t="shared" si="7"/>
        <v>0</v>
      </c>
      <c r="H254" s="85">
        <f>SUMIFS(Model!$Q:$Q,Model!$H:$H,$A254,Model!$B:$B,$B254)</f>
        <v>1776396.0100058916</v>
      </c>
    </row>
    <row r="255" spans="1:8" x14ac:dyDescent="0.45">
      <c r="A255" s="78">
        <v>45778</v>
      </c>
      <c r="B255" s="62" t="s">
        <v>82</v>
      </c>
      <c r="C255" s="83">
        <f>SUMIFS(Model!$I:$I,Model!$H:$H,$A255,Model!$B:$B,$B255)</f>
        <v>120160893.25</v>
      </c>
      <c r="D255" s="83">
        <f>SUMIFS(Model!$I:$I,Model!$H:$H,$A255,Model!$B:$B,$B255,Model!$J:$J,"&gt;=180")</f>
        <v>44478689.519999996</v>
      </c>
      <c r="E255" s="83">
        <f>SUMIFS(Model!$I:$I,Model!$H:$H,$A255,Model!$B:$B,$B255,Model!$J:$J,"&gt;=90")</f>
        <v>58472659.359999999</v>
      </c>
      <c r="F255" s="84">
        <f t="shared" si="6"/>
        <v>0.37015944469936768</v>
      </c>
      <c r="G255" s="84">
        <f t="shared" si="7"/>
        <v>0.48661971277414751</v>
      </c>
      <c r="H255" s="85">
        <f>SUMIFS(Model!$Q:$Q,Model!$H:$H,$A255,Model!$B:$B,$B255)</f>
        <v>2430339.1253611543</v>
      </c>
    </row>
    <row r="256" spans="1:8" x14ac:dyDescent="0.45">
      <c r="A256" s="78">
        <v>45778</v>
      </c>
      <c r="B256" s="62" t="s">
        <v>83</v>
      </c>
      <c r="C256" s="83">
        <f>SUMIFS(Model!$I:$I,Model!$H:$H,$A256,Model!$B:$B,$B256)</f>
        <v>248970699.15999997</v>
      </c>
      <c r="D256" s="83">
        <f>SUMIFS(Model!$I:$I,Model!$H:$H,$A256,Model!$B:$B,$B256,Model!$J:$J,"&gt;=180")</f>
        <v>27209394.119999997</v>
      </c>
      <c r="E256" s="83">
        <f>SUMIFS(Model!$I:$I,Model!$H:$H,$A256,Model!$B:$B,$B256,Model!$J:$J,"&gt;=90")</f>
        <v>28346425.059999999</v>
      </c>
      <c r="F256" s="84">
        <f t="shared" si="6"/>
        <v>0.10928753548831863</v>
      </c>
      <c r="G256" s="84">
        <f t="shared" si="7"/>
        <v>0.11385446221438004</v>
      </c>
      <c r="H256" s="85">
        <f>SUMIFS(Model!$Q:$Q,Model!$H:$H,$A256,Model!$B:$B,$B256)</f>
        <v>4583510.5243408</v>
      </c>
    </row>
    <row r="257" spans="1:8" x14ac:dyDescent="0.45">
      <c r="A257" s="78">
        <v>45778</v>
      </c>
      <c r="B257" s="62" t="s">
        <v>84</v>
      </c>
      <c r="C257" s="83">
        <f>SUMIFS(Model!$I:$I,Model!$H:$H,$A257,Model!$B:$B,$B257)</f>
        <v>237666697.37999997</v>
      </c>
      <c r="D257" s="83">
        <f>SUMIFS(Model!$I:$I,Model!$H:$H,$A257,Model!$B:$B,$B257,Model!$J:$J,"&gt;=180")</f>
        <v>74205297.940000013</v>
      </c>
      <c r="E257" s="83">
        <f>SUMIFS(Model!$I:$I,Model!$H:$H,$A257,Model!$B:$B,$B257,Model!$J:$J,"&gt;=90")</f>
        <v>74205297.940000013</v>
      </c>
      <c r="F257" s="84">
        <f t="shared" si="6"/>
        <v>0.31222421465871097</v>
      </c>
      <c r="G257" s="84">
        <f t="shared" si="7"/>
        <v>0.31222421465871097</v>
      </c>
      <c r="H257" s="85">
        <f>SUMIFS(Model!$Q:$Q,Model!$H:$H,$A257,Model!$B:$B,$B257)</f>
        <v>4236187.6385343634</v>
      </c>
    </row>
    <row r="258" spans="1:8" x14ac:dyDescent="0.45">
      <c r="A258" s="78">
        <v>45778</v>
      </c>
      <c r="B258" s="62" t="s">
        <v>85</v>
      </c>
      <c r="C258" s="83">
        <f>SUMIFS(Model!$I:$I,Model!$H:$H,$A258,Model!$B:$B,$B258)</f>
        <v>118698015.04000001</v>
      </c>
      <c r="D258" s="83">
        <f>SUMIFS(Model!$I:$I,Model!$H:$H,$A258,Model!$B:$B,$B258,Model!$J:$J,"&gt;=180")</f>
        <v>20307490.280000001</v>
      </c>
      <c r="E258" s="83">
        <f>SUMIFS(Model!$I:$I,Model!$H:$H,$A258,Model!$B:$B,$B258,Model!$J:$J,"&gt;=90")</f>
        <v>22609870.809999999</v>
      </c>
      <c r="F258" s="84">
        <f t="shared" si="6"/>
        <v>0.17108534016475832</v>
      </c>
      <c r="G258" s="84">
        <f t="shared" si="7"/>
        <v>0.19048229915538778</v>
      </c>
      <c r="H258" s="85">
        <f>SUMIFS(Model!$Q:$Q,Model!$H:$H,$A258,Model!$B:$B,$B258)</f>
        <v>1797422.0562831534</v>
      </c>
    </row>
    <row r="259" spans="1:8" x14ac:dyDescent="0.45">
      <c r="A259" s="78">
        <v>45778</v>
      </c>
      <c r="B259" s="62" t="s">
        <v>86</v>
      </c>
      <c r="C259" s="83">
        <f>SUMIFS(Model!$I:$I,Model!$H:$H,$A259,Model!$B:$B,$B259)</f>
        <v>252295216.34</v>
      </c>
      <c r="D259" s="83">
        <f>SUMIFS(Model!$I:$I,Model!$H:$H,$A259,Model!$B:$B,$B259,Model!$J:$J,"&gt;=180")</f>
        <v>13684358.33</v>
      </c>
      <c r="E259" s="83">
        <f>SUMIFS(Model!$I:$I,Model!$H:$H,$A259,Model!$B:$B,$B259,Model!$J:$J,"&gt;=90")</f>
        <v>30286050.719999999</v>
      </c>
      <c r="F259" s="84">
        <f t="shared" ref="F259:F322" si="8">IFERROR($D259/$C259,0)</f>
        <v>5.4239468066483595E-2</v>
      </c>
      <c r="G259" s="84">
        <f t="shared" ref="G259:G322" si="9">IFERROR($E259/$C259,0)</f>
        <v>0.12004211240844805</v>
      </c>
      <c r="H259" s="85">
        <f>SUMIFS(Model!$Q:$Q,Model!$H:$H,$A259,Model!$B:$B,$B259)</f>
        <v>5667554.085880721</v>
      </c>
    </row>
    <row r="260" spans="1:8" x14ac:dyDescent="0.45">
      <c r="A260" s="78">
        <v>45778</v>
      </c>
      <c r="B260" s="62" t="s">
        <v>87</v>
      </c>
      <c r="C260" s="83">
        <f>SUMIFS(Model!$I:$I,Model!$H:$H,$A260,Model!$B:$B,$B260)</f>
        <v>157110935.07999998</v>
      </c>
      <c r="D260" s="83">
        <f>SUMIFS(Model!$I:$I,Model!$H:$H,$A260,Model!$B:$B,$B260,Model!$J:$J,"&gt;=180")</f>
        <v>0</v>
      </c>
      <c r="E260" s="83">
        <f>SUMIFS(Model!$I:$I,Model!$H:$H,$A260,Model!$B:$B,$B260,Model!$J:$J,"&gt;=90")</f>
        <v>13609788.24</v>
      </c>
      <c r="F260" s="84">
        <f t="shared" si="8"/>
        <v>0</v>
      </c>
      <c r="G260" s="84">
        <f t="shared" si="9"/>
        <v>8.6625340451764066E-2</v>
      </c>
      <c r="H260" s="85">
        <f>SUMIFS(Model!$Q:$Q,Model!$H:$H,$A260,Model!$B:$B,$B260)</f>
        <v>3350704.7406208776</v>
      </c>
    </row>
    <row r="261" spans="1:8" x14ac:dyDescent="0.45">
      <c r="A261" s="78">
        <v>45778</v>
      </c>
      <c r="B261" s="62" t="s">
        <v>88</v>
      </c>
      <c r="C261" s="83">
        <f>SUMIFS(Model!$I:$I,Model!$H:$H,$A261,Model!$B:$B,$B261)</f>
        <v>149139433.81999996</v>
      </c>
      <c r="D261" s="83">
        <f>SUMIFS(Model!$I:$I,Model!$H:$H,$A261,Model!$B:$B,$B261,Model!$J:$J,"&gt;=180")</f>
        <v>0</v>
      </c>
      <c r="E261" s="83">
        <f>SUMIFS(Model!$I:$I,Model!$H:$H,$A261,Model!$B:$B,$B261,Model!$J:$J,"&gt;=90")</f>
        <v>0</v>
      </c>
      <c r="F261" s="84">
        <f t="shared" si="8"/>
        <v>0</v>
      </c>
      <c r="G261" s="84">
        <f t="shared" si="9"/>
        <v>0</v>
      </c>
      <c r="H261" s="85">
        <f>SUMIFS(Model!$Q:$Q,Model!$H:$H,$A261,Model!$B:$B,$B261)</f>
        <v>2934435.9298547879</v>
      </c>
    </row>
    <row r="262" spans="1:8" x14ac:dyDescent="0.45">
      <c r="A262" s="78">
        <v>45778</v>
      </c>
      <c r="B262" s="62" t="s">
        <v>89</v>
      </c>
      <c r="C262" s="83">
        <f>SUMIFS(Model!$I:$I,Model!$H:$H,$A262,Model!$B:$B,$B262)</f>
        <v>295223601.05000001</v>
      </c>
      <c r="D262" s="83">
        <f>SUMIFS(Model!$I:$I,Model!$H:$H,$A262,Model!$B:$B,$B262,Model!$J:$J,"&gt;=180")</f>
        <v>0</v>
      </c>
      <c r="E262" s="83">
        <f>SUMIFS(Model!$I:$I,Model!$H:$H,$A262,Model!$B:$B,$B262,Model!$J:$J,"&gt;=90")</f>
        <v>0</v>
      </c>
      <c r="F262" s="84">
        <f t="shared" si="8"/>
        <v>0</v>
      </c>
      <c r="G262" s="84">
        <f t="shared" si="9"/>
        <v>0</v>
      </c>
      <c r="H262" s="85">
        <f>SUMIFS(Model!$Q:$Q,Model!$H:$H,$A262,Model!$B:$B,$B262)</f>
        <v>4616413.0798068894</v>
      </c>
    </row>
    <row r="263" spans="1:8" x14ac:dyDescent="0.45">
      <c r="A263" s="78">
        <v>45778</v>
      </c>
      <c r="B263" s="62" t="s">
        <v>90</v>
      </c>
      <c r="C263" s="83">
        <f>SUMIFS(Model!$I:$I,Model!$H:$H,$A263,Model!$B:$B,$B263)</f>
        <v>248748217.40000001</v>
      </c>
      <c r="D263" s="83">
        <f>SUMIFS(Model!$I:$I,Model!$H:$H,$A263,Model!$B:$B,$B263,Model!$J:$J,"&gt;=180")</f>
        <v>17361110.66</v>
      </c>
      <c r="E263" s="83">
        <f>SUMIFS(Model!$I:$I,Model!$H:$H,$A263,Model!$B:$B,$B263,Model!$J:$J,"&gt;=90")</f>
        <v>17361110.66</v>
      </c>
      <c r="F263" s="84">
        <f t="shared" si="8"/>
        <v>6.979390984773344E-2</v>
      </c>
      <c r="G263" s="84">
        <f t="shared" si="9"/>
        <v>6.979390984773344E-2</v>
      </c>
      <c r="H263" s="85">
        <f>SUMIFS(Model!$Q:$Q,Model!$H:$H,$A263,Model!$B:$B,$B263)</f>
        <v>5078790.1793289948</v>
      </c>
    </row>
    <row r="264" spans="1:8" x14ac:dyDescent="0.45">
      <c r="A264" s="78">
        <v>45778</v>
      </c>
      <c r="B264" s="62" t="s">
        <v>91</v>
      </c>
      <c r="C264" s="83">
        <f>SUMIFS(Model!$I:$I,Model!$H:$H,$A264,Model!$B:$B,$B264)</f>
        <v>201572778.70999998</v>
      </c>
      <c r="D264" s="83">
        <f>SUMIFS(Model!$I:$I,Model!$H:$H,$A264,Model!$B:$B,$B264,Model!$J:$J,"&gt;=180")</f>
        <v>6349452.4000000004</v>
      </c>
      <c r="E264" s="83">
        <f>SUMIFS(Model!$I:$I,Model!$H:$H,$A264,Model!$B:$B,$B264,Model!$J:$J,"&gt;=90")</f>
        <v>8282470.9900000002</v>
      </c>
      <c r="F264" s="84">
        <f t="shared" si="8"/>
        <v>3.1499552869362742E-2</v>
      </c>
      <c r="G264" s="84">
        <f t="shared" si="9"/>
        <v>4.1089233590989378E-2</v>
      </c>
      <c r="H264" s="85">
        <f>SUMIFS(Model!$Q:$Q,Model!$H:$H,$A264,Model!$B:$B,$B264)</f>
        <v>4052566.3548697</v>
      </c>
    </row>
    <row r="265" spans="1:8" x14ac:dyDescent="0.45">
      <c r="A265" s="78">
        <v>45778</v>
      </c>
      <c r="B265" s="62" t="s">
        <v>92</v>
      </c>
      <c r="C265" s="83">
        <f>SUMIFS(Model!$I:$I,Model!$H:$H,$A265,Model!$B:$B,$B265)</f>
        <v>109529384.25</v>
      </c>
      <c r="D265" s="83">
        <f>SUMIFS(Model!$I:$I,Model!$H:$H,$A265,Model!$B:$B,$B265,Model!$J:$J,"&gt;=180")</f>
        <v>0</v>
      </c>
      <c r="E265" s="83">
        <f>SUMIFS(Model!$I:$I,Model!$H:$H,$A265,Model!$B:$B,$B265,Model!$J:$J,"&gt;=90")</f>
        <v>1878251.27</v>
      </c>
      <c r="F265" s="84">
        <f t="shared" si="8"/>
        <v>0</v>
      </c>
      <c r="G265" s="84">
        <f t="shared" si="9"/>
        <v>1.7148377879244767E-2</v>
      </c>
      <c r="H265" s="85">
        <f>SUMIFS(Model!$Q:$Q,Model!$H:$H,$A265,Model!$B:$B,$B265)</f>
        <v>1851650.8484479333</v>
      </c>
    </row>
    <row r="266" spans="1:8" x14ac:dyDescent="0.45">
      <c r="A266" s="78">
        <v>45778</v>
      </c>
      <c r="B266" s="62" t="s">
        <v>93</v>
      </c>
      <c r="C266" s="83">
        <f>SUMIFS(Model!$I:$I,Model!$H:$H,$A266,Model!$B:$B,$B266)</f>
        <v>243978574.55000001</v>
      </c>
      <c r="D266" s="83">
        <f>SUMIFS(Model!$I:$I,Model!$H:$H,$A266,Model!$B:$B,$B266,Model!$J:$J,"&gt;=180")</f>
        <v>53040829.18</v>
      </c>
      <c r="E266" s="83">
        <f>SUMIFS(Model!$I:$I,Model!$H:$H,$A266,Model!$B:$B,$B266,Model!$J:$J,"&gt;=90")</f>
        <v>57282795.880000003</v>
      </c>
      <c r="F266" s="84">
        <f t="shared" si="8"/>
        <v>0.21739953714308638</v>
      </c>
      <c r="G266" s="84">
        <f t="shared" si="9"/>
        <v>0.234786173276296</v>
      </c>
      <c r="H266" s="85">
        <f>SUMIFS(Model!$Q:$Q,Model!$H:$H,$A266,Model!$B:$B,$B266)</f>
        <v>4767623.2671715999</v>
      </c>
    </row>
    <row r="267" spans="1:8" x14ac:dyDescent="0.45">
      <c r="A267" s="78">
        <v>45778</v>
      </c>
      <c r="B267" s="62" t="s">
        <v>94</v>
      </c>
      <c r="C267" s="83">
        <f>SUMIFS(Model!$I:$I,Model!$H:$H,$A267,Model!$B:$B,$B267)</f>
        <v>118965899.70999996</v>
      </c>
      <c r="D267" s="83">
        <f>SUMIFS(Model!$I:$I,Model!$H:$H,$A267,Model!$B:$B,$B267,Model!$J:$J,"&gt;=180")</f>
        <v>3310899.5</v>
      </c>
      <c r="E267" s="83">
        <f>SUMIFS(Model!$I:$I,Model!$H:$H,$A267,Model!$B:$B,$B267,Model!$J:$J,"&gt;=90")</f>
        <v>3310899.5</v>
      </c>
      <c r="F267" s="84">
        <f t="shared" si="8"/>
        <v>2.7830659946008834E-2</v>
      </c>
      <c r="G267" s="84">
        <f t="shared" si="9"/>
        <v>2.7830659946008834E-2</v>
      </c>
      <c r="H267" s="85">
        <f>SUMIFS(Model!$Q:$Q,Model!$H:$H,$A267,Model!$B:$B,$B267)</f>
        <v>1529789.5442192443</v>
      </c>
    </row>
    <row r="268" spans="1:8" x14ac:dyDescent="0.45">
      <c r="A268" s="78">
        <v>45809</v>
      </c>
      <c r="B268" s="62" t="s">
        <v>21</v>
      </c>
      <c r="C268" s="83">
        <f>SUMIFS(Model!$I:$I,Model!$H:$H,$A268,Model!$B:$B,$B268)</f>
        <v>302675517.76000005</v>
      </c>
      <c r="D268" s="83">
        <f>SUMIFS(Model!$I:$I,Model!$H:$H,$A268,Model!$B:$B,$B268,Model!$J:$J,"&gt;=180")</f>
        <v>109641783.64</v>
      </c>
      <c r="E268" s="83">
        <f>SUMIFS(Model!$I:$I,Model!$H:$H,$A268,Model!$B:$B,$B268,Model!$J:$J,"&gt;=90")</f>
        <v>112809649.09999999</v>
      </c>
      <c r="F268" s="84">
        <f t="shared" si="8"/>
        <v>0.36224199582252986</v>
      </c>
      <c r="G268" s="84">
        <f t="shared" si="9"/>
        <v>0.37270820558883111</v>
      </c>
      <c r="H268" s="85">
        <f>SUMIFS(Model!$Q:$Q,Model!$H:$H,$A268,Model!$B:$B,$B268)</f>
        <v>6402342.3454330023</v>
      </c>
    </row>
    <row r="269" spans="1:8" x14ac:dyDescent="0.45">
      <c r="A269" s="78">
        <v>45809</v>
      </c>
      <c r="B269" s="62" t="s">
        <v>25</v>
      </c>
      <c r="C269" s="83">
        <f>SUMIFS(Model!$I:$I,Model!$H:$H,$A269,Model!$B:$B,$B269)</f>
        <v>32600880.030000001</v>
      </c>
      <c r="D269" s="83">
        <f>SUMIFS(Model!$I:$I,Model!$H:$H,$A269,Model!$B:$B,$B269,Model!$J:$J,"&gt;=180")</f>
        <v>0</v>
      </c>
      <c r="E269" s="83">
        <f>SUMIFS(Model!$I:$I,Model!$H:$H,$A269,Model!$B:$B,$B269,Model!$J:$J,"&gt;=90")</f>
        <v>0</v>
      </c>
      <c r="F269" s="84">
        <f t="shared" si="8"/>
        <v>0</v>
      </c>
      <c r="G269" s="84">
        <f t="shared" si="9"/>
        <v>0</v>
      </c>
      <c r="H269" s="85">
        <f>SUMIFS(Model!$Q:$Q,Model!$H:$H,$A269,Model!$B:$B,$B269)</f>
        <v>701883.25239027431</v>
      </c>
    </row>
    <row r="270" spans="1:8" x14ac:dyDescent="0.45">
      <c r="A270" s="78">
        <v>45809</v>
      </c>
      <c r="B270" s="62" t="s">
        <v>29</v>
      </c>
      <c r="C270" s="83">
        <f>SUMIFS(Model!$I:$I,Model!$H:$H,$A270,Model!$B:$B,$B270)</f>
        <v>109478822.51000001</v>
      </c>
      <c r="D270" s="83">
        <f>SUMIFS(Model!$I:$I,Model!$H:$H,$A270,Model!$B:$B,$B270,Model!$J:$J,"&gt;=180")</f>
        <v>16622613.42</v>
      </c>
      <c r="E270" s="83">
        <f>SUMIFS(Model!$I:$I,Model!$H:$H,$A270,Model!$B:$B,$B270,Model!$J:$J,"&gt;=90")</f>
        <v>17249610.109999999</v>
      </c>
      <c r="F270" s="84">
        <f t="shared" si="8"/>
        <v>0.15183405373657227</v>
      </c>
      <c r="G270" s="84">
        <f t="shared" si="9"/>
        <v>0.157561158537528</v>
      </c>
      <c r="H270" s="85">
        <f>SUMIFS(Model!$Q:$Q,Model!$H:$H,$A270,Model!$B:$B,$B270)</f>
        <v>2016116.4220742951</v>
      </c>
    </row>
    <row r="271" spans="1:8" x14ac:dyDescent="0.45">
      <c r="A271" s="78">
        <v>45809</v>
      </c>
      <c r="B271" s="62" t="s">
        <v>33</v>
      </c>
      <c r="C271" s="83">
        <f>SUMIFS(Model!$I:$I,Model!$H:$H,$A271,Model!$B:$B,$B271)</f>
        <v>346155171.27000004</v>
      </c>
      <c r="D271" s="83">
        <f>SUMIFS(Model!$I:$I,Model!$H:$H,$A271,Model!$B:$B,$B271,Model!$J:$J,"&gt;=180")</f>
        <v>4286724.63</v>
      </c>
      <c r="E271" s="83">
        <f>SUMIFS(Model!$I:$I,Model!$H:$H,$A271,Model!$B:$B,$B271,Model!$J:$J,"&gt;=90")</f>
        <v>11996426.01</v>
      </c>
      <c r="F271" s="84">
        <f t="shared" si="8"/>
        <v>1.238382374665253E-2</v>
      </c>
      <c r="G271" s="84">
        <f t="shared" si="9"/>
        <v>3.4656209138770377E-2</v>
      </c>
      <c r="H271" s="85">
        <f>SUMIFS(Model!$Q:$Q,Model!$H:$H,$A271,Model!$B:$B,$B271)</f>
        <v>5507412.7628338216</v>
      </c>
    </row>
    <row r="272" spans="1:8" x14ac:dyDescent="0.45">
      <c r="A272" s="78">
        <v>45809</v>
      </c>
      <c r="B272" s="62" t="s">
        <v>37</v>
      </c>
      <c r="C272" s="83">
        <f>SUMIFS(Model!$I:$I,Model!$H:$H,$A272,Model!$B:$B,$B272)</f>
        <v>111031352.30000001</v>
      </c>
      <c r="D272" s="83">
        <f>SUMIFS(Model!$I:$I,Model!$H:$H,$A272,Model!$B:$B,$B272,Model!$J:$J,"&gt;=180")</f>
        <v>11350032.26</v>
      </c>
      <c r="E272" s="83">
        <f>SUMIFS(Model!$I:$I,Model!$H:$H,$A272,Model!$B:$B,$B272,Model!$J:$J,"&gt;=90")</f>
        <v>11350032.26</v>
      </c>
      <c r="F272" s="84">
        <f t="shared" si="8"/>
        <v>0.10222366948510991</v>
      </c>
      <c r="G272" s="84">
        <f t="shared" si="9"/>
        <v>0.10222366948510991</v>
      </c>
      <c r="H272" s="85">
        <f>SUMIFS(Model!$Q:$Q,Model!$H:$H,$A272,Model!$B:$B,$B272)</f>
        <v>2227848.9169060076</v>
      </c>
    </row>
    <row r="273" spans="1:8" x14ac:dyDescent="0.45">
      <c r="A273" s="78">
        <v>45809</v>
      </c>
      <c r="B273" s="62" t="s">
        <v>41</v>
      </c>
      <c r="C273" s="83">
        <f>SUMIFS(Model!$I:$I,Model!$H:$H,$A273,Model!$B:$B,$B273)</f>
        <v>353836016.47000009</v>
      </c>
      <c r="D273" s="83">
        <f>SUMIFS(Model!$I:$I,Model!$H:$H,$A273,Model!$B:$B,$B273,Model!$J:$J,"&gt;=180")</f>
        <v>111894490.39</v>
      </c>
      <c r="E273" s="83">
        <f>SUMIFS(Model!$I:$I,Model!$H:$H,$A273,Model!$B:$B,$B273,Model!$J:$J,"&gt;=90")</f>
        <v>153986589.94999999</v>
      </c>
      <c r="F273" s="84">
        <f t="shared" si="8"/>
        <v>0.31623261957983001</v>
      </c>
      <c r="G273" s="84">
        <f t="shared" si="9"/>
        <v>0.43519196119781012</v>
      </c>
      <c r="H273" s="85">
        <f>SUMIFS(Model!$Q:$Q,Model!$H:$H,$A273,Model!$B:$B,$B273)</f>
        <v>6106542.1955968896</v>
      </c>
    </row>
    <row r="274" spans="1:8" x14ac:dyDescent="0.45">
      <c r="A274" s="78">
        <v>45809</v>
      </c>
      <c r="B274" s="62" t="s">
        <v>44</v>
      </c>
      <c r="C274" s="83">
        <f>SUMIFS(Model!$I:$I,Model!$H:$H,$A274,Model!$B:$B,$B274)</f>
        <v>209594821.08000001</v>
      </c>
      <c r="D274" s="83">
        <f>SUMIFS(Model!$I:$I,Model!$H:$H,$A274,Model!$B:$B,$B274,Model!$J:$J,"&gt;=180")</f>
        <v>52217388.719999999</v>
      </c>
      <c r="E274" s="83">
        <f>SUMIFS(Model!$I:$I,Model!$H:$H,$A274,Model!$B:$B,$B274,Model!$J:$J,"&gt;=90")</f>
        <v>52217388.719999999</v>
      </c>
      <c r="F274" s="84">
        <f t="shared" si="8"/>
        <v>0.24913491874910976</v>
      </c>
      <c r="G274" s="84">
        <f t="shared" si="9"/>
        <v>0.24913491874910976</v>
      </c>
      <c r="H274" s="85">
        <f>SUMIFS(Model!$Q:$Q,Model!$H:$H,$A274,Model!$B:$B,$B274)</f>
        <v>3612389.6294242772</v>
      </c>
    </row>
    <row r="275" spans="1:8" x14ac:dyDescent="0.45">
      <c r="A275" s="78">
        <v>45809</v>
      </c>
      <c r="B275" s="62" t="s">
        <v>47</v>
      </c>
      <c r="C275" s="83">
        <f>SUMIFS(Model!$I:$I,Model!$H:$H,$A275,Model!$B:$B,$B275)</f>
        <v>163608783.07000002</v>
      </c>
      <c r="D275" s="83">
        <f>SUMIFS(Model!$I:$I,Model!$H:$H,$A275,Model!$B:$B,$B275,Model!$J:$J,"&gt;=180")</f>
        <v>20264639.939999998</v>
      </c>
      <c r="E275" s="83">
        <f>SUMIFS(Model!$I:$I,Model!$H:$H,$A275,Model!$B:$B,$B275,Model!$J:$J,"&gt;=90")</f>
        <v>20264639.939999998</v>
      </c>
      <c r="F275" s="84">
        <f t="shared" si="8"/>
        <v>0.12386034270134368</v>
      </c>
      <c r="G275" s="84">
        <f t="shared" si="9"/>
        <v>0.12386034270134368</v>
      </c>
      <c r="H275" s="85">
        <f>SUMIFS(Model!$Q:$Q,Model!$H:$H,$A275,Model!$B:$B,$B275)</f>
        <v>3367167.036043819</v>
      </c>
    </row>
    <row r="276" spans="1:8" x14ac:dyDescent="0.45">
      <c r="A276" s="78">
        <v>45809</v>
      </c>
      <c r="B276" s="62" t="s">
        <v>50</v>
      </c>
      <c r="C276" s="83">
        <f>SUMIFS(Model!$I:$I,Model!$H:$H,$A276,Model!$B:$B,$B276)</f>
        <v>390376392.79000002</v>
      </c>
      <c r="D276" s="83">
        <f>SUMIFS(Model!$I:$I,Model!$H:$H,$A276,Model!$B:$B,$B276,Model!$J:$J,"&gt;=180")</f>
        <v>101441022.28</v>
      </c>
      <c r="E276" s="83">
        <f>SUMIFS(Model!$I:$I,Model!$H:$H,$A276,Model!$B:$B,$B276,Model!$J:$J,"&gt;=90")</f>
        <v>101441022.28</v>
      </c>
      <c r="F276" s="84">
        <f t="shared" si="8"/>
        <v>0.25985439732921917</v>
      </c>
      <c r="G276" s="84">
        <f t="shared" si="9"/>
        <v>0.25985439732921917</v>
      </c>
      <c r="H276" s="85">
        <f>SUMIFS(Model!$Q:$Q,Model!$H:$H,$A276,Model!$B:$B,$B276)</f>
        <v>6852692.3578576138</v>
      </c>
    </row>
    <row r="277" spans="1:8" x14ac:dyDescent="0.45">
      <c r="A277" s="78">
        <v>45809</v>
      </c>
      <c r="B277" s="62" t="s">
        <v>51</v>
      </c>
      <c r="C277" s="83">
        <f>SUMIFS(Model!$I:$I,Model!$H:$H,$A277,Model!$B:$B,$B277)</f>
        <v>474078555.19999999</v>
      </c>
      <c r="D277" s="83">
        <f>SUMIFS(Model!$I:$I,Model!$H:$H,$A277,Model!$B:$B,$B277,Model!$J:$J,"&gt;=180")</f>
        <v>25078187.460000001</v>
      </c>
      <c r="E277" s="83">
        <f>SUMIFS(Model!$I:$I,Model!$H:$H,$A277,Model!$B:$B,$B277,Model!$J:$J,"&gt;=90")</f>
        <v>129772150.22</v>
      </c>
      <c r="F277" s="84">
        <f t="shared" si="8"/>
        <v>5.289880165412722E-2</v>
      </c>
      <c r="G277" s="84">
        <f t="shared" si="9"/>
        <v>0.27373554191931948</v>
      </c>
      <c r="H277" s="85">
        <f>SUMIFS(Model!$Q:$Q,Model!$H:$H,$A277,Model!$B:$B,$B277)</f>
        <v>9260742.6537879724</v>
      </c>
    </row>
    <row r="278" spans="1:8" x14ac:dyDescent="0.45">
      <c r="A278" s="78">
        <v>45809</v>
      </c>
      <c r="B278" s="62" t="s">
        <v>52</v>
      </c>
      <c r="C278" s="83">
        <f>SUMIFS(Model!$I:$I,Model!$H:$H,$A278,Model!$B:$B,$B278)</f>
        <v>365156508.26999992</v>
      </c>
      <c r="D278" s="83">
        <f>SUMIFS(Model!$I:$I,Model!$H:$H,$A278,Model!$B:$B,$B278,Model!$J:$J,"&gt;=180")</f>
        <v>92767210.50999999</v>
      </c>
      <c r="E278" s="83">
        <f>SUMIFS(Model!$I:$I,Model!$H:$H,$A278,Model!$B:$B,$B278,Model!$J:$J,"&gt;=90")</f>
        <v>94734729.599999994</v>
      </c>
      <c r="F278" s="84">
        <f t="shared" si="8"/>
        <v>0.25404780801936877</v>
      </c>
      <c r="G278" s="84">
        <f t="shared" si="9"/>
        <v>0.25943596089475229</v>
      </c>
      <c r="H278" s="85">
        <f>SUMIFS(Model!$Q:$Q,Model!$H:$H,$A278,Model!$B:$B,$B278)</f>
        <v>5662177.8131635133</v>
      </c>
    </row>
    <row r="279" spans="1:8" x14ac:dyDescent="0.45">
      <c r="A279" s="78">
        <v>45809</v>
      </c>
      <c r="B279" s="62" t="s">
        <v>53</v>
      </c>
      <c r="C279" s="83">
        <f>SUMIFS(Model!$I:$I,Model!$H:$H,$A279,Model!$B:$B,$B279)</f>
        <v>118968549.3</v>
      </c>
      <c r="D279" s="83">
        <f>SUMIFS(Model!$I:$I,Model!$H:$H,$A279,Model!$B:$B,$B279,Model!$J:$J,"&gt;=180")</f>
        <v>58506186.330000006</v>
      </c>
      <c r="E279" s="83">
        <f>SUMIFS(Model!$I:$I,Model!$H:$H,$A279,Model!$B:$B,$B279,Model!$J:$J,"&gt;=90")</f>
        <v>58506186.330000006</v>
      </c>
      <c r="F279" s="84">
        <f t="shared" si="8"/>
        <v>0.49177859757259396</v>
      </c>
      <c r="G279" s="84">
        <f t="shared" si="9"/>
        <v>0.49177859757259396</v>
      </c>
      <c r="H279" s="85">
        <f>SUMIFS(Model!$Q:$Q,Model!$H:$H,$A279,Model!$B:$B,$B279)</f>
        <v>2734202.2098696521</v>
      </c>
    </row>
    <row r="280" spans="1:8" x14ac:dyDescent="0.45">
      <c r="A280" s="78">
        <v>45809</v>
      </c>
      <c r="B280" s="62" t="s">
        <v>54</v>
      </c>
      <c r="C280" s="83">
        <f>SUMIFS(Model!$I:$I,Model!$H:$H,$A280,Model!$B:$B,$B280)</f>
        <v>97458175.689999998</v>
      </c>
      <c r="D280" s="83">
        <f>SUMIFS(Model!$I:$I,Model!$H:$H,$A280,Model!$B:$B,$B280,Model!$J:$J,"&gt;=180")</f>
        <v>9145063.3200000003</v>
      </c>
      <c r="E280" s="83">
        <f>SUMIFS(Model!$I:$I,Model!$H:$H,$A280,Model!$B:$B,$B280,Model!$J:$J,"&gt;=90")</f>
        <v>9145063.3200000003</v>
      </c>
      <c r="F280" s="84">
        <f t="shared" si="8"/>
        <v>9.3835773707575759E-2</v>
      </c>
      <c r="G280" s="84">
        <f t="shared" si="9"/>
        <v>9.3835773707575759E-2</v>
      </c>
      <c r="H280" s="85">
        <f>SUMIFS(Model!$Q:$Q,Model!$H:$H,$A280,Model!$B:$B,$B280)</f>
        <v>1684353.1011223036</v>
      </c>
    </row>
    <row r="281" spans="1:8" x14ac:dyDescent="0.45">
      <c r="A281" s="78">
        <v>45809</v>
      </c>
      <c r="B281" s="62" t="s">
        <v>55</v>
      </c>
      <c r="C281" s="83">
        <f>SUMIFS(Model!$I:$I,Model!$H:$H,$A281,Model!$B:$B,$B281)</f>
        <v>201537593.38999999</v>
      </c>
      <c r="D281" s="83">
        <f>SUMIFS(Model!$I:$I,Model!$H:$H,$A281,Model!$B:$B,$B281,Model!$J:$J,"&gt;=180")</f>
        <v>66966660.789999999</v>
      </c>
      <c r="E281" s="83">
        <f>SUMIFS(Model!$I:$I,Model!$H:$H,$A281,Model!$B:$B,$B281,Model!$J:$J,"&gt;=90")</f>
        <v>79135736.069999993</v>
      </c>
      <c r="F281" s="84">
        <f t="shared" si="8"/>
        <v>0.33227875585678596</v>
      </c>
      <c r="G281" s="84">
        <f t="shared" si="9"/>
        <v>0.39265992383298248</v>
      </c>
      <c r="H281" s="85">
        <f>SUMIFS(Model!$Q:$Q,Model!$H:$H,$A281,Model!$B:$B,$B281)</f>
        <v>3721474.0279150815</v>
      </c>
    </row>
    <row r="282" spans="1:8" x14ac:dyDescent="0.45">
      <c r="A282" s="78">
        <v>45809</v>
      </c>
      <c r="B282" s="62" t="s">
        <v>56</v>
      </c>
      <c r="C282" s="83">
        <f>SUMIFS(Model!$I:$I,Model!$H:$H,$A282,Model!$B:$B,$B282)</f>
        <v>229325204.16000006</v>
      </c>
      <c r="D282" s="83">
        <f>SUMIFS(Model!$I:$I,Model!$H:$H,$A282,Model!$B:$B,$B282,Model!$J:$J,"&gt;=180")</f>
        <v>88865100.999999985</v>
      </c>
      <c r="E282" s="83">
        <f>SUMIFS(Model!$I:$I,Model!$H:$H,$A282,Model!$B:$B,$B282,Model!$J:$J,"&gt;=90")</f>
        <v>112615572.66</v>
      </c>
      <c r="F282" s="84">
        <f t="shared" si="8"/>
        <v>0.38750690891350459</v>
      </c>
      <c r="G282" s="84">
        <f t="shared" si="9"/>
        <v>0.49107368321114925</v>
      </c>
      <c r="H282" s="85">
        <f>SUMIFS(Model!$Q:$Q,Model!$H:$H,$A282,Model!$B:$B,$B282)</f>
        <v>4557701.2325114077</v>
      </c>
    </row>
    <row r="283" spans="1:8" x14ac:dyDescent="0.45">
      <c r="A283" s="78">
        <v>45809</v>
      </c>
      <c r="B283" s="62" t="s">
        <v>57</v>
      </c>
      <c r="C283" s="83">
        <f>SUMIFS(Model!$I:$I,Model!$H:$H,$A283,Model!$B:$B,$B283)</f>
        <v>325084734.28999996</v>
      </c>
      <c r="D283" s="83">
        <f>SUMIFS(Model!$I:$I,Model!$H:$H,$A283,Model!$B:$B,$B283,Model!$J:$J,"&gt;=180")</f>
        <v>1446629.33</v>
      </c>
      <c r="E283" s="83">
        <f>SUMIFS(Model!$I:$I,Model!$H:$H,$A283,Model!$B:$B,$B283,Model!$J:$J,"&gt;=90")</f>
        <v>75158646.599999994</v>
      </c>
      <c r="F283" s="84">
        <f t="shared" si="8"/>
        <v>4.4500069594455276E-3</v>
      </c>
      <c r="G283" s="84">
        <f t="shared" si="9"/>
        <v>0.23119709624061535</v>
      </c>
      <c r="H283" s="85">
        <f>SUMIFS(Model!$Q:$Q,Model!$H:$H,$A283,Model!$B:$B,$B283)</f>
        <v>4801977.5348931467</v>
      </c>
    </row>
    <row r="284" spans="1:8" x14ac:dyDescent="0.45">
      <c r="A284" s="78">
        <v>45809</v>
      </c>
      <c r="B284" s="62" t="s">
        <v>58</v>
      </c>
      <c r="C284" s="83">
        <f>SUMIFS(Model!$I:$I,Model!$H:$H,$A284,Model!$B:$B,$B284)</f>
        <v>175735197.73000002</v>
      </c>
      <c r="D284" s="83">
        <f>SUMIFS(Model!$I:$I,Model!$H:$H,$A284,Model!$B:$B,$B284,Model!$J:$J,"&gt;=180")</f>
        <v>10121101.890000001</v>
      </c>
      <c r="E284" s="83">
        <f>SUMIFS(Model!$I:$I,Model!$H:$H,$A284,Model!$B:$B,$B284,Model!$J:$J,"&gt;=90")</f>
        <v>13056892.390000001</v>
      </c>
      <c r="F284" s="84">
        <f t="shared" si="8"/>
        <v>5.7592912636375129E-2</v>
      </c>
      <c r="G284" s="84">
        <f t="shared" si="9"/>
        <v>7.4298675271988718E-2</v>
      </c>
      <c r="H284" s="85">
        <f>SUMIFS(Model!$Q:$Q,Model!$H:$H,$A284,Model!$B:$B,$B284)</f>
        <v>2792781.3699823986</v>
      </c>
    </row>
    <row r="285" spans="1:8" x14ac:dyDescent="0.45">
      <c r="A285" s="78">
        <v>45809</v>
      </c>
      <c r="B285" s="62" t="s">
        <v>59</v>
      </c>
      <c r="C285" s="83">
        <f>SUMIFS(Model!$I:$I,Model!$H:$H,$A285,Model!$B:$B,$B285)</f>
        <v>128864975.86</v>
      </c>
      <c r="D285" s="83">
        <f>SUMIFS(Model!$I:$I,Model!$H:$H,$A285,Model!$B:$B,$B285,Model!$J:$J,"&gt;=180")</f>
        <v>3953988.84</v>
      </c>
      <c r="E285" s="83">
        <f>SUMIFS(Model!$I:$I,Model!$H:$H,$A285,Model!$B:$B,$B285,Model!$J:$J,"&gt;=90")</f>
        <v>3953988.84</v>
      </c>
      <c r="F285" s="84">
        <f t="shared" si="8"/>
        <v>3.0683192338433734E-2</v>
      </c>
      <c r="G285" s="84">
        <f t="shared" si="9"/>
        <v>3.0683192338433734E-2</v>
      </c>
      <c r="H285" s="85">
        <f>SUMIFS(Model!$Q:$Q,Model!$H:$H,$A285,Model!$B:$B,$B285)</f>
        <v>2308182.5057891104</v>
      </c>
    </row>
    <row r="286" spans="1:8" x14ac:dyDescent="0.45">
      <c r="A286" s="78">
        <v>45809</v>
      </c>
      <c r="B286" s="62" t="s">
        <v>60</v>
      </c>
      <c r="C286" s="83">
        <f>SUMIFS(Model!$I:$I,Model!$H:$H,$A286,Model!$B:$B,$B286)</f>
        <v>59961691.399999999</v>
      </c>
      <c r="D286" s="83">
        <f>SUMIFS(Model!$I:$I,Model!$H:$H,$A286,Model!$B:$B,$B286,Model!$J:$J,"&gt;=180")</f>
        <v>4655018.8600000003</v>
      </c>
      <c r="E286" s="83">
        <f>SUMIFS(Model!$I:$I,Model!$H:$H,$A286,Model!$B:$B,$B286,Model!$J:$J,"&gt;=90")</f>
        <v>8425109.3000000007</v>
      </c>
      <c r="F286" s="84">
        <f t="shared" si="8"/>
        <v>7.7633214662787192E-2</v>
      </c>
      <c r="G286" s="84">
        <f t="shared" si="9"/>
        <v>0.14050819954021512</v>
      </c>
      <c r="H286" s="85">
        <f>SUMIFS(Model!$Q:$Q,Model!$H:$H,$A286,Model!$B:$B,$B286)</f>
        <v>1120219.4123807659</v>
      </c>
    </row>
    <row r="287" spans="1:8" x14ac:dyDescent="0.45">
      <c r="A287" s="78">
        <v>45809</v>
      </c>
      <c r="B287" s="62" t="s">
        <v>61</v>
      </c>
      <c r="C287" s="83">
        <f>SUMIFS(Model!$I:$I,Model!$H:$H,$A287,Model!$B:$B,$B287)</f>
        <v>174616387.81999999</v>
      </c>
      <c r="D287" s="83">
        <f>SUMIFS(Model!$I:$I,Model!$H:$H,$A287,Model!$B:$B,$B287,Model!$J:$J,"&gt;=180")</f>
        <v>52360538.019999996</v>
      </c>
      <c r="E287" s="83">
        <f>SUMIFS(Model!$I:$I,Model!$H:$H,$A287,Model!$B:$B,$B287,Model!$J:$J,"&gt;=90")</f>
        <v>68979281.969999999</v>
      </c>
      <c r="F287" s="84">
        <f t="shared" si="8"/>
        <v>0.29986038924350483</v>
      </c>
      <c r="G287" s="84">
        <f t="shared" si="9"/>
        <v>0.39503326595614835</v>
      </c>
      <c r="H287" s="85">
        <f>SUMIFS(Model!$Q:$Q,Model!$H:$H,$A287,Model!$B:$B,$B287)</f>
        <v>3444596.2238382907</v>
      </c>
    </row>
    <row r="288" spans="1:8" x14ac:dyDescent="0.45">
      <c r="A288" s="78">
        <v>45809</v>
      </c>
      <c r="B288" s="62" t="s">
        <v>62</v>
      </c>
      <c r="C288" s="83">
        <f>SUMIFS(Model!$I:$I,Model!$H:$H,$A288,Model!$B:$B,$B288)</f>
        <v>290009781.38999999</v>
      </c>
      <c r="D288" s="83">
        <f>SUMIFS(Model!$I:$I,Model!$H:$H,$A288,Model!$B:$B,$B288,Model!$J:$J,"&gt;=180")</f>
        <v>31807105.359999999</v>
      </c>
      <c r="E288" s="83">
        <f>SUMIFS(Model!$I:$I,Model!$H:$H,$A288,Model!$B:$B,$B288,Model!$J:$J,"&gt;=90")</f>
        <v>37245573.120000005</v>
      </c>
      <c r="F288" s="84">
        <f t="shared" si="8"/>
        <v>0.10967597440179568</v>
      </c>
      <c r="G288" s="84">
        <f t="shared" si="9"/>
        <v>0.12842867899656399</v>
      </c>
      <c r="H288" s="85">
        <f>SUMIFS(Model!$Q:$Q,Model!$H:$H,$A288,Model!$B:$B,$B288)</f>
        <v>5367311.4044731464</v>
      </c>
    </row>
    <row r="289" spans="1:8" x14ac:dyDescent="0.45">
      <c r="A289" s="78">
        <v>45809</v>
      </c>
      <c r="B289" s="62" t="s">
        <v>63</v>
      </c>
      <c r="C289" s="83">
        <f>SUMIFS(Model!$I:$I,Model!$H:$H,$A289,Model!$B:$B,$B289)</f>
        <v>99501069.969999999</v>
      </c>
      <c r="D289" s="83">
        <f>SUMIFS(Model!$I:$I,Model!$H:$H,$A289,Model!$B:$B,$B289,Model!$J:$J,"&gt;=180")</f>
        <v>3898813.89</v>
      </c>
      <c r="E289" s="83">
        <f>SUMIFS(Model!$I:$I,Model!$H:$H,$A289,Model!$B:$B,$B289,Model!$J:$J,"&gt;=90")</f>
        <v>4400712.2700000005</v>
      </c>
      <c r="F289" s="84">
        <f t="shared" si="8"/>
        <v>3.9183637836010296E-2</v>
      </c>
      <c r="G289" s="84">
        <f t="shared" si="9"/>
        <v>4.4227788418022378E-2</v>
      </c>
      <c r="H289" s="85">
        <f>SUMIFS(Model!$Q:$Q,Model!$H:$H,$A289,Model!$B:$B,$B289)</f>
        <v>1847781.9825643951</v>
      </c>
    </row>
    <row r="290" spans="1:8" x14ac:dyDescent="0.45">
      <c r="A290" s="78">
        <v>45809</v>
      </c>
      <c r="B290" s="62" t="s">
        <v>64</v>
      </c>
      <c r="C290" s="83">
        <f>SUMIFS(Model!$I:$I,Model!$H:$H,$A290,Model!$B:$B,$B290)</f>
        <v>146523946.24999997</v>
      </c>
      <c r="D290" s="83">
        <f>SUMIFS(Model!$I:$I,Model!$H:$H,$A290,Model!$B:$B,$B290,Model!$J:$J,"&gt;=180")</f>
        <v>0</v>
      </c>
      <c r="E290" s="83">
        <f>SUMIFS(Model!$I:$I,Model!$H:$H,$A290,Model!$B:$B,$B290,Model!$J:$J,"&gt;=90")</f>
        <v>0</v>
      </c>
      <c r="F290" s="84">
        <f t="shared" si="8"/>
        <v>0</v>
      </c>
      <c r="G290" s="84">
        <f t="shared" si="9"/>
        <v>0</v>
      </c>
      <c r="H290" s="85">
        <f>SUMIFS(Model!$Q:$Q,Model!$H:$H,$A290,Model!$B:$B,$B290)</f>
        <v>1940859.7081424522</v>
      </c>
    </row>
    <row r="291" spans="1:8" x14ac:dyDescent="0.45">
      <c r="A291" s="78">
        <v>45809</v>
      </c>
      <c r="B291" s="62" t="s">
        <v>65</v>
      </c>
      <c r="C291" s="83">
        <f>SUMIFS(Model!$I:$I,Model!$H:$H,$A291,Model!$B:$B,$B291)</f>
        <v>154266715.51000005</v>
      </c>
      <c r="D291" s="83">
        <f>SUMIFS(Model!$I:$I,Model!$H:$H,$A291,Model!$B:$B,$B291,Model!$J:$J,"&gt;=180")</f>
        <v>7247399.25</v>
      </c>
      <c r="E291" s="83">
        <f>SUMIFS(Model!$I:$I,Model!$H:$H,$A291,Model!$B:$B,$B291,Model!$J:$J,"&gt;=90")</f>
        <v>7247399.25</v>
      </c>
      <c r="F291" s="84">
        <f t="shared" si="8"/>
        <v>4.697966911423742E-2</v>
      </c>
      <c r="G291" s="84">
        <f t="shared" si="9"/>
        <v>4.697966911423742E-2</v>
      </c>
      <c r="H291" s="85">
        <f>SUMIFS(Model!$Q:$Q,Model!$H:$H,$A291,Model!$B:$B,$B291)</f>
        <v>2579105.1471450054</v>
      </c>
    </row>
    <row r="292" spans="1:8" x14ac:dyDescent="0.45">
      <c r="A292" s="78">
        <v>45809</v>
      </c>
      <c r="B292" s="62" t="s">
        <v>66</v>
      </c>
      <c r="C292" s="83">
        <f>SUMIFS(Model!$I:$I,Model!$H:$H,$A292,Model!$B:$B,$B292)</f>
        <v>216874461.29999998</v>
      </c>
      <c r="D292" s="83">
        <f>SUMIFS(Model!$I:$I,Model!$H:$H,$A292,Model!$B:$B,$B292,Model!$J:$J,"&gt;=180")</f>
        <v>13179159.32</v>
      </c>
      <c r="E292" s="83">
        <f>SUMIFS(Model!$I:$I,Model!$H:$H,$A292,Model!$B:$B,$B292,Model!$J:$J,"&gt;=90")</f>
        <v>14802871.699999999</v>
      </c>
      <c r="F292" s="84">
        <f t="shared" si="8"/>
        <v>6.0768608903975181E-2</v>
      </c>
      <c r="G292" s="84">
        <f t="shared" si="9"/>
        <v>6.8255485737084343E-2</v>
      </c>
      <c r="H292" s="85">
        <f>SUMIFS(Model!$Q:$Q,Model!$H:$H,$A292,Model!$B:$B,$B292)</f>
        <v>3942561.0395790921</v>
      </c>
    </row>
    <row r="293" spans="1:8" x14ac:dyDescent="0.45">
      <c r="A293" s="78">
        <v>45809</v>
      </c>
      <c r="B293" s="62" t="s">
        <v>67</v>
      </c>
      <c r="C293" s="83">
        <f>SUMIFS(Model!$I:$I,Model!$H:$H,$A293,Model!$B:$B,$B293)</f>
        <v>142748007.69</v>
      </c>
      <c r="D293" s="83">
        <f>SUMIFS(Model!$I:$I,Model!$H:$H,$A293,Model!$B:$B,$B293,Model!$J:$J,"&gt;=180")</f>
        <v>3732467.64</v>
      </c>
      <c r="E293" s="83">
        <f>SUMIFS(Model!$I:$I,Model!$H:$H,$A293,Model!$B:$B,$B293,Model!$J:$J,"&gt;=90")</f>
        <v>5585652.0300000003</v>
      </c>
      <c r="F293" s="84">
        <f t="shared" si="8"/>
        <v>2.6147248570401398E-2</v>
      </c>
      <c r="G293" s="84">
        <f t="shared" si="9"/>
        <v>3.9129457008816065E-2</v>
      </c>
      <c r="H293" s="85">
        <f>SUMIFS(Model!$Q:$Q,Model!$H:$H,$A293,Model!$B:$B,$B293)</f>
        <v>1513581.8218429149</v>
      </c>
    </row>
    <row r="294" spans="1:8" x14ac:dyDescent="0.45">
      <c r="A294" s="78">
        <v>45809</v>
      </c>
      <c r="B294" s="62" t="s">
        <v>68</v>
      </c>
      <c r="C294" s="83">
        <f>SUMIFS(Model!$I:$I,Model!$H:$H,$A294,Model!$B:$B,$B294)</f>
        <v>186269131.00999999</v>
      </c>
      <c r="D294" s="83">
        <f>SUMIFS(Model!$I:$I,Model!$H:$H,$A294,Model!$B:$B,$B294,Model!$J:$J,"&gt;=180")</f>
        <v>79077972.170000002</v>
      </c>
      <c r="E294" s="83">
        <f>SUMIFS(Model!$I:$I,Model!$H:$H,$A294,Model!$B:$B,$B294,Model!$J:$J,"&gt;=90")</f>
        <v>79077972.170000002</v>
      </c>
      <c r="F294" s="84">
        <f t="shared" si="8"/>
        <v>0.42453610934468067</v>
      </c>
      <c r="G294" s="84">
        <f t="shared" si="9"/>
        <v>0.42453610934468067</v>
      </c>
      <c r="H294" s="85">
        <f>SUMIFS(Model!$Q:$Q,Model!$H:$H,$A294,Model!$B:$B,$B294)</f>
        <v>2890246.9088180964</v>
      </c>
    </row>
    <row r="295" spans="1:8" x14ac:dyDescent="0.45">
      <c r="A295" s="78">
        <v>45809</v>
      </c>
      <c r="B295" s="62" t="s">
        <v>69</v>
      </c>
      <c r="C295" s="83">
        <f>SUMIFS(Model!$I:$I,Model!$H:$H,$A295,Model!$B:$B,$B295)</f>
        <v>360765509.00000006</v>
      </c>
      <c r="D295" s="83">
        <f>SUMIFS(Model!$I:$I,Model!$H:$H,$A295,Model!$B:$B,$B295,Model!$J:$J,"&gt;=180")</f>
        <v>17754816.52</v>
      </c>
      <c r="E295" s="83">
        <f>SUMIFS(Model!$I:$I,Model!$H:$H,$A295,Model!$B:$B,$B295,Model!$J:$J,"&gt;=90")</f>
        <v>26529878.779999997</v>
      </c>
      <c r="F295" s="84">
        <f t="shared" si="8"/>
        <v>4.9214284838964457E-2</v>
      </c>
      <c r="G295" s="84">
        <f t="shared" si="9"/>
        <v>7.3537736058909092E-2</v>
      </c>
      <c r="H295" s="85">
        <f>SUMIFS(Model!$Q:$Q,Model!$H:$H,$A295,Model!$B:$B,$B295)</f>
        <v>7227173.5572995115</v>
      </c>
    </row>
    <row r="296" spans="1:8" x14ac:dyDescent="0.45">
      <c r="A296" s="78">
        <v>45809</v>
      </c>
      <c r="B296" s="62" t="s">
        <v>70</v>
      </c>
      <c r="C296" s="83">
        <f>SUMIFS(Model!$I:$I,Model!$H:$H,$A296,Model!$B:$B,$B296)</f>
        <v>170441067.99000001</v>
      </c>
      <c r="D296" s="83">
        <f>SUMIFS(Model!$I:$I,Model!$H:$H,$A296,Model!$B:$B,$B296,Model!$J:$J,"&gt;=180")</f>
        <v>8466274.5899999999</v>
      </c>
      <c r="E296" s="83">
        <f>SUMIFS(Model!$I:$I,Model!$H:$H,$A296,Model!$B:$B,$B296,Model!$J:$J,"&gt;=90")</f>
        <v>12042464.719999999</v>
      </c>
      <c r="F296" s="84">
        <f t="shared" si="8"/>
        <v>4.9672738441751178E-2</v>
      </c>
      <c r="G296" s="84">
        <f t="shared" si="9"/>
        <v>7.0654712869474307E-2</v>
      </c>
      <c r="H296" s="85">
        <f>SUMIFS(Model!$Q:$Q,Model!$H:$H,$A296,Model!$B:$B,$B296)</f>
        <v>3307194.1013922677</v>
      </c>
    </row>
    <row r="297" spans="1:8" x14ac:dyDescent="0.45">
      <c r="A297" s="78">
        <v>45809</v>
      </c>
      <c r="B297" s="62" t="s">
        <v>71</v>
      </c>
      <c r="C297" s="83">
        <f>SUMIFS(Model!$I:$I,Model!$H:$H,$A297,Model!$B:$B,$B297)</f>
        <v>422138482.75999999</v>
      </c>
      <c r="D297" s="83">
        <f>SUMIFS(Model!$I:$I,Model!$H:$H,$A297,Model!$B:$B,$B297,Model!$J:$J,"&gt;=180")</f>
        <v>140375383.41</v>
      </c>
      <c r="E297" s="83">
        <f>SUMIFS(Model!$I:$I,Model!$H:$H,$A297,Model!$B:$B,$B297,Model!$J:$J,"&gt;=90")</f>
        <v>143461820.81</v>
      </c>
      <c r="F297" s="84">
        <f t="shared" si="8"/>
        <v>0.33253396490224313</v>
      </c>
      <c r="G297" s="84">
        <f t="shared" si="9"/>
        <v>0.33984539829684968</v>
      </c>
      <c r="H297" s="85">
        <f>SUMIFS(Model!$Q:$Q,Model!$H:$H,$A297,Model!$B:$B,$B297)</f>
        <v>7896372.2280577449</v>
      </c>
    </row>
    <row r="298" spans="1:8" x14ac:dyDescent="0.45">
      <c r="A298" s="78">
        <v>45809</v>
      </c>
      <c r="B298" s="62" t="s">
        <v>72</v>
      </c>
      <c r="C298" s="83">
        <f>SUMIFS(Model!$I:$I,Model!$H:$H,$A298,Model!$B:$B,$B298)</f>
        <v>252310667.39000002</v>
      </c>
      <c r="D298" s="83">
        <f>SUMIFS(Model!$I:$I,Model!$H:$H,$A298,Model!$B:$B,$B298,Model!$J:$J,"&gt;=180")</f>
        <v>155232944.67000002</v>
      </c>
      <c r="E298" s="83">
        <f>SUMIFS(Model!$I:$I,Model!$H:$H,$A298,Model!$B:$B,$B298,Model!$J:$J,"&gt;=90")</f>
        <v>155232944.67000002</v>
      </c>
      <c r="F298" s="84">
        <f t="shared" si="8"/>
        <v>0.61524526995148543</v>
      </c>
      <c r="G298" s="84">
        <f t="shared" si="9"/>
        <v>0.61524526995148543</v>
      </c>
      <c r="H298" s="85">
        <f>SUMIFS(Model!$Q:$Q,Model!$H:$H,$A298,Model!$B:$B,$B298)</f>
        <v>4556105.394958863</v>
      </c>
    </row>
    <row r="299" spans="1:8" x14ac:dyDescent="0.45">
      <c r="A299" s="78">
        <v>45809</v>
      </c>
      <c r="B299" s="62" t="s">
        <v>73</v>
      </c>
      <c r="C299" s="83">
        <f>SUMIFS(Model!$I:$I,Model!$H:$H,$A299,Model!$B:$B,$B299)</f>
        <v>365217304.24000001</v>
      </c>
      <c r="D299" s="83">
        <f>SUMIFS(Model!$I:$I,Model!$H:$H,$A299,Model!$B:$B,$B299,Model!$J:$J,"&gt;=180")</f>
        <v>5810359.1299999999</v>
      </c>
      <c r="E299" s="83">
        <f>SUMIFS(Model!$I:$I,Model!$H:$H,$A299,Model!$B:$B,$B299,Model!$J:$J,"&gt;=90")</f>
        <v>5810359.1299999999</v>
      </c>
      <c r="F299" s="84">
        <f t="shared" si="8"/>
        <v>1.5909320458106668E-2</v>
      </c>
      <c r="G299" s="84">
        <f t="shared" si="9"/>
        <v>1.5909320458106668E-2</v>
      </c>
      <c r="H299" s="85">
        <f>SUMIFS(Model!$Q:$Q,Model!$H:$H,$A299,Model!$B:$B,$B299)</f>
        <v>7350238.3062782772</v>
      </c>
    </row>
    <row r="300" spans="1:8" x14ac:dyDescent="0.45">
      <c r="A300" s="78">
        <v>45809</v>
      </c>
      <c r="B300" s="62" t="s">
        <v>74</v>
      </c>
      <c r="C300" s="83">
        <f>SUMIFS(Model!$I:$I,Model!$H:$H,$A300,Model!$B:$B,$B300)</f>
        <v>275053637.87</v>
      </c>
      <c r="D300" s="83">
        <f>SUMIFS(Model!$I:$I,Model!$H:$H,$A300,Model!$B:$B,$B300,Model!$J:$J,"&gt;=180")</f>
        <v>2299574.33</v>
      </c>
      <c r="E300" s="83">
        <f>SUMIFS(Model!$I:$I,Model!$H:$H,$A300,Model!$B:$B,$B300,Model!$J:$J,"&gt;=90")</f>
        <v>2299574.33</v>
      </c>
      <c r="F300" s="84">
        <f t="shared" si="8"/>
        <v>8.3604577921883722E-3</v>
      </c>
      <c r="G300" s="84">
        <f t="shared" si="9"/>
        <v>8.3604577921883722E-3</v>
      </c>
      <c r="H300" s="85">
        <f>SUMIFS(Model!$Q:$Q,Model!$H:$H,$A300,Model!$B:$B,$B300)</f>
        <v>5325144.1191046983</v>
      </c>
    </row>
    <row r="301" spans="1:8" x14ac:dyDescent="0.45">
      <c r="A301" s="78">
        <v>45809</v>
      </c>
      <c r="B301" s="62" t="s">
        <v>75</v>
      </c>
      <c r="C301" s="83">
        <f>SUMIFS(Model!$I:$I,Model!$H:$H,$A301,Model!$B:$B,$B301)</f>
        <v>180480089.82999998</v>
      </c>
      <c r="D301" s="83">
        <f>SUMIFS(Model!$I:$I,Model!$H:$H,$A301,Model!$B:$B,$B301,Model!$J:$J,"&gt;=180")</f>
        <v>112956980.03999999</v>
      </c>
      <c r="E301" s="83">
        <f>SUMIFS(Model!$I:$I,Model!$H:$H,$A301,Model!$B:$B,$B301,Model!$J:$J,"&gt;=90")</f>
        <v>115471325.44</v>
      </c>
      <c r="F301" s="84">
        <f t="shared" si="8"/>
        <v>0.62586948037535783</v>
      </c>
      <c r="G301" s="84">
        <f t="shared" si="9"/>
        <v>0.63980090850334881</v>
      </c>
      <c r="H301" s="85">
        <f>SUMIFS(Model!$Q:$Q,Model!$H:$H,$A301,Model!$B:$B,$B301)</f>
        <v>4491754.8290409576</v>
      </c>
    </row>
    <row r="302" spans="1:8" x14ac:dyDescent="0.45">
      <c r="A302" s="78">
        <v>45809</v>
      </c>
      <c r="B302" s="62" t="s">
        <v>76</v>
      </c>
      <c r="C302" s="83">
        <f>SUMIFS(Model!$I:$I,Model!$H:$H,$A302,Model!$B:$B,$B302)</f>
        <v>184885684.31999996</v>
      </c>
      <c r="D302" s="83">
        <f>SUMIFS(Model!$I:$I,Model!$H:$H,$A302,Model!$B:$B,$B302,Model!$J:$J,"&gt;=180")</f>
        <v>130274581.98</v>
      </c>
      <c r="E302" s="83">
        <f>SUMIFS(Model!$I:$I,Model!$H:$H,$A302,Model!$B:$B,$B302,Model!$J:$J,"&gt;=90")</f>
        <v>130274581.98</v>
      </c>
      <c r="F302" s="84">
        <f t="shared" si="8"/>
        <v>0.70462233168102339</v>
      </c>
      <c r="G302" s="84">
        <f t="shared" si="9"/>
        <v>0.70462233168102339</v>
      </c>
      <c r="H302" s="85">
        <f>SUMIFS(Model!$Q:$Q,Model!$H:$H,$A302,Model!$B:$B,$B302)</f>
        <v>2979723.6459594332</v>
      </c>
    </row>
    <row r="303" spans="1:8" x14ac:dyDescent="0.45">
      <c r="A303" s="78">
        <v>45809</v>
      </c>
      <c r="B303" s="62" t="s">
        <v>77</v>
      </c>
      <c r="C303" s="83">
        <f>SUMIFS(Model!$I:$I,Model!$H:$H,$A303,Model!$B:$B,$B303)</f>
        <v>417907898.03000003</v>
      </c>
      <c r="D303" s="83">
        <f>SUMIFS(Model!$I:$I,Model!$H:$H,$A303,Model!$B:$B,$B303,Model!$J:$J,"&gt;=180")</f>
        <v>207865978.74000004</v>
      </c>
      <c r="E303" s="83">
        <f>SUMIFS(Model!$I:$I,Model!$H:$H,$A303,Model!$B:$B,$B303,Model!$J:$J,"&gt;=90")</f>
        <v>209286567.45000002</v>
      </c>
      <c r="F303" s="84">
        <f t="shared" si="8"/>
        <v>0.49739662667269841</v>
      </c>
      <c r="G303" s="84">
        <f t="shared" si="9"/>
        <v>0.50079591325401585</v>
      </c>
      <c r="H303" s="85">
        <f>SUMIFS(Model!$Q:$Q,Model!$H:$H,$A303,Model!$B:$B,$B303)</f>
        <v>9274005.8020496499</v>
      </c>
    </row>
    <row r="304" spans="1:8" x14ac:dyDescent="0.45">
      <c r="A304" s="78">
        <v>45809</v>
      </c>
      <c r="B304" s="62" t="s">
        <v>78</v>
      </c>
      <c r="C304" s="83">
        <f>SUMIFS(Model!$I:$I,Model!$H:$H,$A304,Model!$B:$B,$B304)</f>
        <v>234772090.13999999</v>
      </c>
      <c r="D304" s="83">
        <f>SUMIFS(Model!$I:$I,Model!$H:$H,$A304,Model!$B:$B,$B304,Model!$J:$J,"&gt;=180")</f>
        <v>100205153.01000001</v>
      </c>
      <c r="E304" s="83">
        <f>SUMIFS(Model!$I:$I,Model!$H:$H,$A304,Model!$B:$B,$B304,Model!$J:$J,"&gt;=90")</f>
        <v>100205153.01000001</v>
      </c>
      <c r="F304" s="84">
        <f t="shared" si="8"/>
        <v>0.42681884780360974</v>
      </c>
      <c r="G304" s="84">
        <f t="shared" si="9"/>
        <v>0.42681884780360974</v>
      </c>
      <c r="H304" s="85">
        <f>SUMIFS(Model!$Q:$Q,Model!$H:$H,$A304,Model!$B:$B,$B304)</f>
        <v>5126468.5825895471</v>
      </c>
    </row>
    <row r="305" spans="1:8" x14ac:dyDescent="0.45">
      <c r="A305" s="78">
        <v>45809</v>
      </c>
      <c r="B305" s="62" t="s">
        <v>79</v>
      </c>
      <c r="C305" s="83">
        <f>SUMIFS(Model!$I:$I,Model!$H:$H,$A305,Model!$B:$B,$B305)</f>
        <v>62834893.550000012</v>
      </c>
      <c r="D305" s="83">
        <f>SUMIFS(Model!$I:$I,Model!$H:$H,$A305,Model!$B:$B,$B305,Model!$J:$J,"&gt;=180")</f>
        <v>0</v>
      </c>
      <c r="E305" s="83">
        <f>SUMIFS(Model!$I:$I,Model!$H:$H,$A305,Model!$B:$B,$B305,Model!$J:$J,"&gt;=90")</f>
        <v>2928937.3</v>
      </c>
      <c r="F305" s="84">
        <f t="shared" si="8"/>
        <v>0</v>
      </c>
      <c r="G305" s="84">
        <f t="shared" si="9"/>
        <v>4.6613229282696844E-2</v>
      </c>
      <c r="H305" s="85">
        <f>SUMIFS(Model!$Q:$Q,Model!$H:$H,$A305,Model!$B:$B,$B305)</f>
        <v>1003446.2117232945</v>
      </c>
    </row>
    <row r="306" spans="1:8" x14ac:dyDescent="0.45">
      <c r="A306" s="78">
        <v>45809</v>
      </c>
      <c r="B306" s="62" t="s">
        <v>80</v>
      </c>
      <c r="C306" s="83">
        <f>SUMIFS(Model!$I:$I,Model!$H:$H,$A306,Model!$B:$B,$B306)</f>
        <v>240916927.89999998</v>
      </c>
      <c r="D306" s="83">
        <f>SUMIFS(Model!$I:$I,Model!$H:$H,$A306,Model!$B:$B,$B306,Model!$J:$J,"&gt;=180")</f>
        <v>6228976.2699999996</v>
      </c>
      <c r="E306" s="83">
        <f>SUMIFS(Model!$I:$I,Model!$H:$H,$A306,Model!$B:$B,$B306,Model!$J:$J,"&gt;=90")</f>
        <v>54680855.629999995</v>
      </c>
      <c r="F306" s="84">
        <f t="shared" si="8"/>
        <v>2.5855286817311272E-2</v>
      </c>
      <c r="G306" s="84">
        <f t="shared" si="9"/>
        <v>0.22696975304573441</v>
      </c>
      <c r="H306" s="85">
        <f>SUMIFS(Model!$Q:$Q,Model!$H:$H,$A306,Model!$B:$B,$B306)</f>
        <v>5105968.40859742</v>
      </c>
    </row>
    <row r="307" spans="1:8" x14ac:dyDescent="0.45">
      <c r="A307" s="78">
        <v>45809</v>
      </c>
      <c r="B307" s="62" t="s">
        <v>81</v>
      </c>
      <c r="C307" s="83">
        <f>SUMIFS(Model!$I:$I,Model!$H:$H,$A307,Model!$B:$B,$B307)</f>
        <v>118244087.76000002</v>
      </c>
      <c r="D307" s="83">
        <f>SUMIFS(Model!$I:$I,Model!$H:$H,$A307,Model!$B:$B,$B307,Model!$J:$J,"&gt;=180")</f>
        <v>16538940.92</v>
      </c>
      <c r="E307" s="83">
        <f>SUMIFS(Model!$I:$I,Model!$H:$H,$A307,Model!$B:$B,$B307,Model!$J:$J,"&gt;=90")</f>
        <v>16538940.92</v>
      </c>
      <c r="F307" s="84">
        <f t="shared" si="8"/>
        <v>0.1398711870784532</v>
      </c>
      <c r="G307" s="84">
        <f t="shared" si="9"/>
        <v>0.1398711870784532</v>
      </c>
      <c r="H307" s="85">
        <f>SUMIFS(Model!$Q:$Q,Model!$H:$H,$A307,Model!$B:$B,$B307)</f>
        <v>1750442.2223325095</v>
      </c>
    </row>
    <row r="308" spans="1:8" x14ac:dyDescent="0.45">
      <c r="A308" s="78">
        <v>45809</v>
      </c>
      <c r="B308" s="62" t="s">
        <v>82</v>
      </c>
      <c r="C308" s="83">
        <f>SUMIFS(Model!$I:$I,Model!$H:$H,$A308,Model!$B:$B,$B308)</f>
        <v>117947026.83000001</v>
      </c>
      <c r="D308" s="83">
        <f>SUMIFS(Model!$I:$I,Model!$H:$H,$A308,Model!$B:$B,$B308,Model!$J:$J,"&gt;=180")</f>
        <v>44551619.259999998</v>
      </c>
      <c r="E308" s="83">
        <f>SUMIFS(Model!$I:$I,Model!$H:$H,$A308,Model!$B:$B,$B308,Model!$J:$J,"&gt;=90")</f>
        <v>49232033.939999998</v>
      </c>
      <c r="F308" s="84">
        <f t="shared" si="8"/>
        <v>0.37772566598235119</v>
      </c>
      <c r="G308" s="84">
        <f t="shared" si="9"/>
        <v>0.41740801157251173</v>
      </c>
      <c r="H308" s="85">
        <f>SUMIFS(Model!$Q:$Q,Model!$H:$H,$A308,Model!$B:$B,$B308)</f>
        <v>2388376.1513735116</v>
      </c>
    </row>
    <row r="309" spans="1:8" x14ac:dyDescent="0.45">
      <c r="A309" s="78">
        <v>45809</v>
      </c>
      <c r="B309" s="62" t="s">
        <v>83</v>
      </c>
      <c r="C309" s="83">
        <f>SUMIFS(Model!$I:$I,Model!$H:$H,$A309,Model!$B:$B,$B309)</f>
        <v>244814559.97999999</v>
      </c>
      <c r="D309" s="83">
        <f>SUMIFS(Model!$I:$I,Model!$H:$H,$A309,Model!$B:$B,$B309,Model!$J:$J,"&gt;=180")</f>
        <v>27209394.119999997</v>
      </c>
      <c r="E309" s="83">
        <f>SUMIFS(Model!$I:$I,Model!$H:$H,$A309,Model!$B:$B,$B309,Model!$J:$J,"&gt;=90")</f>
        <v>27807493.899999999</v>
      </c>
      <c r="F309" s="84">
        <f t="shared" si="8"/>
        <v>0.11114287533479568</v>
      </c>
      <c r="G309" s="84">
        <f t="shared" si="9"/>
        <v>0.11358594808360957</v>
      </c>
      <c r="H309" s="85">
        <f>SUMIFS(Model!$Q:$Q,Model!$H:$H,$A309,Model!$B:$B,$B309)</f>
        <v>4507805.1425561607</v>
      </c>
    </row>
    <row r="310" spans="1:8" x14ac:dyDescent="0.45">
      <c r="A310" s="78">
        <v>45809</v>
      </c>
      <c r="B310" s="62" t="s">
        <v>84</v>
      </c>
      <c r="C310" s="83">
        <f>SUMIFS(Model!$I:$I,Model!$H:$H,$A310,Model!$B:$B,$B310)</f>
        <v>232735639.12999994</v>
      </c>
      <c r="D310" s="83">
        <f>SUMIFS(Model!$I:$I,Model!$H:$H,$A310,Model!$B:$B,$B310,Model!$J:$J,"&gt;=180")</f>
        <v>4564222.76</v>
      </c>
      <c r="E310" s="83">
        <f>SUMIFS(Model!$I:$I,Model!$H:$H,$A310,Model!$B:$B,$B310,Model!$J:$J,"&gt;=90")</f>
        <v>15148537.310000001</v>
      </c>
      <c r="F310" s="84">
        <f t="shared" si="8"/>
        <v>1.9611189661633843E-2</v>
      </c>
      <c r="G310" s="84">
        <f t="shared" si="9"/>
        <v>6.5089031343147363E-2</v>
      </c>
      <c r="H310" s="85">
        <f>SUMIFS(Model!$Q:$Q,Model!$H:$H,$A310,Model!$B:$B,$B310)</f>
        <v>4147977.1220045537</v>
      </c>
    </row>
    <row r="311" spans="1:8" x14ac:dyDescent="0.45">
      <c r="A311" s="78">
        <v>45809</v>
      </c>
      <c r="B311" s="62" t="s">
        <v>85</v>
      </c>
      <c r="C311" s="83">
        <f>SUMIFS(Model!$I:$I,Model!$H:$H,$A311,Model!$B:$B,$B311)</f>
        <v>121194331.61</v>
      </c>
      <c r="D311" s="83">
        <f>SUMIFS(Model!$I:$I,Model!$H:$H,$A311,Model!$B:$B,$B311,Model!$J:$J,"&gt;=180")</f>
        <v>24495847.789999995</v>
      </c>
      <c r="E311" s="83">
        <f>SUMIFS(Model!$I:$I,Model!$H:$H,$A311,Model!$B:$B,$B311,Model!$J:$J,"&gt;=90")</f>
        <v>24495847.789999995</v>
      </c>
      <c r="F311" s="84">
        <f t="shared" si="8"/>
        <v>0.20212040831106651</v>
      </c>
      <c r="G311" s="84">
        <f t="shared" si="9"/>
        <v>0.20212040831106651</v>
      </c>
      <c r="H311" s="85">
        <f>SUMIFS(Model!$Q:$Q,Model!$H:$H,$A311,Model!$B:$B,$B311)</f>
        <v>1863173.2039578974</v>
      </c>
    </row>
    <row r="312" spans="1:8" x14ac:dyDescent="0.45">
      <c r="A312" s="78">
        <v>45809</v>
      </c>
      <c r="B312" s="62" t="s">
        <v>86</v>
      </c>
      <c r="C312" s="83">
        <f>SUMIFS(Model!$I:$I,Model!$H:$H,$A312,Model!$B:$B,$B312)</f>
        <v>247825468.98999998</v>
      </c>
      <c r="D312" s="83">
        <f>SUMIFS(Model!$I:$I,Model!$H:$H,$A312,Model!$B:$B,$B312,Model!$J:$J,"&gt;=180")</f>
        <v>13684358.33</v>
      </c>
      <c r="E312" s="83">
        <f>SUMIFS(Model!$I:$I,Model!$H:$H,$A312,Model!$B:$B,$B312,Model!$J:$J,"&gt;=90")</f>
        <v>14940083.560000001</v>
      </c>
      <c r="F312" s="84">
        <f t="shared" si="8"/>
        <v>5.5217723931966729E-2</v>
      </c>
      <c r="G312" s="84">
        <f t="shared" si="9"/>
        <v>6.0284698021101493E-2</v>
      </c>
      <c r="H312" s="85">
        <f>SUMIFS(Model!$Q:$Q,Model!$H:$H,$A312,Model!$B:$B,$B312)</f>
        <v>5563539.2479857812</v>
      </c>
    </row>
    <row r="313" spans="1:8" x14ac:dyDescent="0.45">
      <c r="A313" s="78">
        <v>45809</v>
      </c>
      <c r="B313" s="62" t="s">
        <v>87</v>
      </c>
      <c r="C313" s="83">
        <f>SUMIFS(Model!$I:$I,Model!$H:$H,$A313,Model!$B:$B,$B313)</f>
        <v>154260065.78</v>
      </c>
      <c r="D313" s="83">
        <f>SUMIFS(Model!$I:$I,Model!$H:$H,$A313,Model!$B:$B,$B313,Model!$J:$J,"&gt;=180")</f>
        <v>4502280.43</v>
      </c>
      <c r="E313" s="83">
        <f>SUMIFS(Model!$I:$I,Model!$H:$H,$A313,Model!$B:$B,$B313,Model!$J:$J,"&gt;=90")</f>
        <v>7651615.209999999</v>
      </c>
      <c r="F313" s="84">
        <f t="shared" si="8"/>
        <v>2.9186299171043952E-2</v>
      </c>
      <c r="G313" s="84">
        <f t="shared" si="9"/>
        <v>4.9602048147136472E-2</v>
      </c>
      <c r="H313" s="85">
        <f>SUMIFS(Model!$Q:$Q,Model!$H:$H,$A313,Model!$B:$B,$B313)</f>
        <v>3289350.9586060676</v>
      </c>
    </row>
    <row r="314" spans="1:8" x14ac:dyDescent="0.45">
      <c r="A314" s="78">
        <v>45809</v>
      </c>
      <c r="B314" s="62" t="s">
        <v>88</v>
      </c>
      <c r="C314" s="83">
        <f>SUMIFS(Model!$I:$I,Model!$H:$H,$A314,Model!$B:$B,$B314)</f>
        <v>145973539.74000001</v>
      </c>
      <c r="D314" s="83">
        <f>SUMIFS(Model!$I:$I,Model!$H:$H,$A314,Model!$B:$B,$B314,Model!$J:$J,"&gt;=180")</f>
        <v>0</v>
      </c>
      <c r="E314" s="83">
        <f>SUMIFS(Model!$I:$I,Model!$H:$H,$A314,Model!$B:$B,$B314,Model!$J:$J,"&gt;=90")</f>
        <v>4337417.78</v>
      </c>
      <c r="F314" s="84">
        <f t="shared" si="8"/>
        <v>0</v>
      </c>
      <c r="G314" s="84">
        <f t="shared" si="9"/>
        <v>2.9713726115880787E-2</v>
      </c>
      <c r="H314" s="85">
        <f>SUMIFS(Model!$Q:$Q,Model!$H:$H,$A314,Model!$B:$B,$B314)</f>
        <v>2871488.5876567168</v>
      </c>
    </row>
    <row r="315" spans="1:8" x14ac:dyDescent="0.45">
      <c r="A315" s="78">
        <v>45809</v>
      </c>
      <c r="B315" s="62" t="s">
        <v>89</v>
      </c>
      <c r="C315" s="83">
        <f>SUMIFS(Model!$I:$I,Model!$H:$H,$A315,Model!$B:$B,$B315)</f>
        <v>303358257.01000005</v>
      </c>
      <c r="D315" s="83">
        <f>SUMIFS(Model!$I:$I,Model!$H:$H,$A315,Model!$B:$B,$B315,Model!$J:$J,"&gt;=180")</f>
        <v>69562923.75999999</v>
      </c>
      <c r="E315" s="83">
        <f>SUMIFS(Model!$I:$I,Model!$H:$H,$A315,Model!$B:$B,$B315,Model!$J:$J,"&gt;=90")</f>
        <v>69562923.75999999</v>
      </c>
      <c r="F315" s="84">
        <f t="shared" si="8"/>
        <v>0.22930947865284868</v>
      </c>
      <c r="G315" s="84">
        <f t="shared" si="9"/>
        <v>0.22930947865284868</v>
      </c>
      <c r="H315" s="85">
        <f>SUMIFS(Model!$Q:$Q,Model!$H:$H,$A315,Model!$B:$B,$B315)</f>
        <v>4646490.5791017683</v>
      </c>
    </row>
    <row r="316" spans="1:8" x14ac:dyDescent="0.45">
      <c r="A316" s="78">
        <v>45809</v>
      </c>
      <c r="B316" s="62" t="s">
        <v>90</v>
      </c>
      <c r="C316" s="83">
        <f>SUMIFS(Model!$I:$I,Model!$H:$H,$A316,Model!$B:$B,$B316)</f>
        <v>243669769.64999998</v>
      </c>
      <c r="D316" s="83">
        <f>SUMIFS(Model!$I:$I,Model!$H:$H,$A316,Model!$B:$B,$B316,Model!$J:$J,"&gt;=180")</f>
        <v>1320860.05</v>
      </c>
      <c r="E316" s="83">
        <f>SUMIFS(Model!$I:$I,Model!$H:$H,$A316,Model!$B:$B,$B316,Model!$J:$J,"&gt;=90")</f>
        <v>1320860.05</v>
      </c>
      <c r="F316" s="84">
        <f t="shared" si="8"/>
        <v>5.4206972489744794E-3</v>
      </c>
      <c r="G316" s="84">
        <f t="shared" si="9"/>
        <v>5.4206972489744794E-3</v>
      </c>
      <c r="H316" s="85">
        <f>SUMIFS(Model!$Q:$Q,Model!$H:$H,$A316,Model!$B:$B,$B316)</f>
        <v>4974789.6474192897</v>
      </c>
    </row>
    <row r="317" spans="1:8" x14ac:dyDescent="0.45">
      <c r="A317" s="78">
        <v>45809</v>
      </c>
      <c r="B317" s="62" t="s">
        <v>91</v>
      </c>
      <c r="C317" s="83">
        <f>SUMIFS(Model!$I:$I,Model!$H:$H,$A317,Model!$B:$B,$B317)</f>
        <v>198193038.66999999</v>
      </c>
      <c r="D317" s="83">
        <f>SUMIFS(Model!$I:$I,Model!$H:$H,$A317,Model!$B:$B,$B317,Model!$J:$J,"&gt;=180")</f>
        <v>16489295.050000001</v>
      </c>
      <c r="E317" s="83">
        <f>SUMIFS(Model!$I:$I,Model!$H:$H,$A317,Model!$B:$B,$B317,Model!$J:$J,"&gt;=90")</f>
        <v>19230230.170000002</v>
      </c>
      <c r="F317" s="84">
        <f t="shared" si="8"/>
        <v>8.3198154489449005E-2</v>
      </c>
      <c r="G317" s="84">
        <f t="shared" si="9"/>
        <v>9.702777806449181E-2</v>
      </c>
      <c r="H317" s="85">
        <f>SUMIFS(Model!$Q:$Q,Model!$H:$H,$A317,Model!$B:$B,$B317)</f>
        <v>3986729.4290138246</v>
      </c>
    </row>
    <row r="318" spans="1:8" x14ac:dyDescent="0.45">
      <c r="A318" s="78">
        <v>45809</v>
      </c>
      <c r="B318" s="62" t="s">
        <v>92</v>
      </c>
      <c r="C318" s="83">
        <f>SUMIFS(Model!$I:$I,Model!$H:$H,$A318,Model!$B:$B,$B318)</f>
        <v>107501521.97999999</v>
      </c>
      <c r="D318" s="83">
        <f>SUMIFS(Model!$I:$I,Model!$H:$H,$A318,Model!$B:$B,$B318,Model!$J:$J,"&gt;=180")</f>
        <v>0</v>
      </c>
      <c r="E318" s="83">
        <f>SUMIFS(Model!$I:$I,Model!$H:$H,$A318,Model!$B:$B,$B318,Model!$J:$J,"&gt;=90")</f>
        <v>0</v>
      </c>
      <c r="F318" s="84">
        <f t="shared" si="8"/>
        <v>0</v>
      </c>
      <c r="G318" s="84">
        <f t="shared" si="9"/>
        <v>0</v>
      </c>
      <c r="H318" s="85">
        <f>SUMIFS(Model!$Q:$Q,Model!$H:$H,$A318,Model!$B:$B,$B318)</f>
        <v>1816684.1587149634</v>
      </c>
    </row>
    <row r="319" spans="1:8" x14ac:dyDescent="0.45">
      <c r="A319" s="78">
        <v>45809</v>
      </c>
      <c r="B319" s="62" t="s">
        <v>93</v>
      </c>
      <c r="C319" s="83">
        <f>SUMIFS(Model!$I:$I,Model!$H:$H,$A319,Model!$B:$B,$B319)</f>
        <v>240690260.41</v>
      </c>
      <c r="D319" s="83">
        <f>SUMIFS(Model!$I:$I,Model!$H:$H,$A319,Model!$B:$B,$B319,Model!$J:$J,"&gt;=180")</f>
        <v>70293279.430000007</v>
      </c>
      <c r="E319" s="83">
        <f>SUMIFS(Model!$I:$I,Model!$H:$H,$A319,Model!$B:$B,$B319,Model!$J:$J,"&gt;=90")</f>
        <v>70293279.430000007</v>
      </c>
      <c r="F319" s="84">
        <f t="shared" si="8"/>
        <v>0.29204870737295324</v>
      </c>
      <c r="G319" s="84">
        <f t="shared" si="9"/>
        <v>0.29204870737295324</v>
      </c>
      <c r="H319" s="85">
        <f>SUMIFS(Model!$Q:$Q,Model!$H:$H,$A319,Model!$B:$B,$B319)</f>
        <v>4704945.9228134146</v>
      </c>
    </row>
    <row r="320" spans="1:8" x14ac:dyDescent="0.45">
      <c r="A320" s="78">
        <v>45809</v>
      </c>
      <c r="B320" s="62" t="s">
        <v>94</v>
      </c>
      <c r="C320" s="83">
        <f>SUMIFS(Model!$I:$I,Model!$H:$H,$A320,Model!$B:$B,$B320)</f>
        <v>121022850.85999998</v>
      </c>
      <c r="D320" s="83">
        <f>SUMIFS(Model!$I:$I,Model!$H:$H,$A320,Model!$B:$B,$B320,Model!$J:$J,"&gt;=180")</f>
        <v>3310899.5</v>
      </c>
      <c r="E320" s="83">
        <f>SUMIFS(Model!$I:$I,Model!$H:$H,$A320,Model!$B:$B,$B320,Model!$J:$J,"&gt;=90")</f>
        <v>57212688.880000003</v>
      </c>
      <c r="F320" s="84">
        <f t="shared" si="8"/>
        <v>2.7357639292682586E-2</v>
      </c>
      <c r="G320" s="84">
        <f t="shared" si="9"/>
        <v>0.47274286197557858</v>
      </c>
      <c r="H320" s="85">
        <f>SUMIFS(Model!$Q:$Q,Model!$H:$H,$A320,Model!$B:$B,$B320)</f>
        <v>1621152.559399937</v>
      </c>
    </row>
    <row r="321" spans="1:8" x14ac:dyDescent="0.45">
      <c r="A321" s="78">
        <v>45839</v>
      </c>
      <c r="B321" s="62" t="s">
        <v>21</v>
      </c>
      <c r="C321" s="83">
        <f>SUMIFS(Model!$I:$I,Model!$H:$H,$A321,Model!$B:$B,$B321)</f>
        <v>299241183.34999996</v>
      </c>
      <c r="D321" s="83">
        <f>SUMIFS(Model!$I:$I,Model!$H:$H,$A321,Model!$B:$B,$B321,Model!$J:$J,"&gt;=180")</f>
        <v>109641783.64</v>
      </c>
      <c r="E321" s="83">
        <f>SUMIFS(Model!$I:$I,Model!$H:$H,$A321,Model!$B:$B,$B321,Model!$J:$J,"&gt;=90")</f>
        <v>124762246.25</v>
      </c>
      <c r="F321" s="84">
        <f t="shared" si="8"/>
        <v>0.36639937863018085</v>
      </c>
      <c r="G321" s="84">
        <f t="shared" si="9"/>
        <v>0.41692872903819178</v>
      </c>
      <c r="H321" s="85">
        <f>SUMIFS(Model!$Q:$Q,Model!$H:$H,$A321,Model!$B:$B,$B321)</f>
        <v>6330545.8335382445</v>
      </c>
    </row>
    <row r="322" spans="1:8" x14ac:dyDescent="0.45">
      <c r="A322" s="78">
        <v>45839</v>
      </c>
      <c r="B322" s="62" t="s">
        <v>25</v>
      </c>
      <c r="C322" s="83">
        <f>SUMIFS(Model!$I:$I,Model!$H:$H,$A322,Model!$B:$B,$B322)</f>
        <v>31746566.879999999</v>
      </c>
      <c r="D322" s="83">
        <f>SUMIFS(Model!$I:$I,Model!$H:$H,$A322,Model!$B:$B,$B322,Model!$J:$J,"&gt;=180")</f>
        <v>0</v>
      </c>
      <c r="E322" s="83">
        <f>SUMIFS(Model!$I:$I,Model!$H:$H,$A322,Model!$B:$B,$B322,Model!$J:$J,"&gt;=90")</f>
        <v>0</v>
      </c>
      <c r="F322" s="84">
        <f t="shared" si="8"/>
        <v>0</v>
      </c>
      <c r="G322" s="84">
        <f t="shared" si="9"/>
        <v>0</v>
      </c>
      <c r="H322" s="85">
        <f>SUMIFS(Model!$Q:$Q,Model!$H:$H,$A322,Model!$B:$B,$B322)</f>
        <v>683707.36447719391</v>
      </c>
    </row>
    <row r="323" spans="1:8" x14ac:dyDescent="0.45">
      <c r="A323" s="78">
        <v>45839</v>
      </c>
      <c r="B323" s="62" t="s">
        <v>29</v>
      </c>
      <c r="C323" s="83">
        <f>SUMIFS(Model!$I:$I,Model!$H:$H,$A323,Model!$B:$B,$B323)</f>
        <v>107625436.42</v>
      </c>
      <c r="D323" s="83">
        <f>SUMIFS(Model!$I:$I,Model!$H:$H,$A323,Model!$B:$B,$B323,Model!$J:$J,"&gt;=180")</f>
        <v>17249610.109999999</v>
      </c>
      <c r="E323" s="83">
        <f>SUMIFS(Model!$I:$I,Model!$H:$H,$A323,Model!$B:$B,$B323,Model!$J:$J,"&gt;=90")</f>
        <v>17249610.109999999</v>
      </c>
      <c r="F323" s="84">
        <f t="shared" ref="F323:F386" si="10">IFERROR($D323/$C323,0)</f>
        <v>0.16027447305936787</v>
      </c>
      <c r="G323" s="84">
        <f t="shared" ref="G323:G386" si="11">IFERROR($E323/$C323,0)</f>
        <v>0.16027447305936787</v>
      </c>
      <c r="H323" s="85">
        <f>SUMIFS(Model!$Q:$Q,Model!$H:$H,$A323,Model!$B:$B,$B323)</f>
        <v>1978648.6289251344</v>
      </c>
    </row>
    <row r="324" spans="1:8" x14ac:dyDescent="0.45">
      <c r="A324" s="78">
        <v>45839</v>
      </c>
      <c r="B324" s="62" t="s">
        <v>33</v>
      </c>
      <c r="C324" s="83">
        <f>SUMIFS(Model!$I:$I,Model!$H:$H,$A324,Model!$B:$B,$B324)</f>
        <v>339628122.69</v>
      </c>
      <c r="D324" s="83">
        <f>SUMIFS(Model!$I:$I,Model!$H:$H,$A324,Model!$B:$B,$B324,Model!$J:$J,"&gt;=180")</f>
        <v>6711371.4499999993</v>
      </c>
      <c r="E324" s="83">
        <f>SUMIFS(Model!$I:$I,Model!$H:$H,$A324,Model!$B:$B,$B324,Model!$J:$J,"&gt;=90")</f>
        <v>14387302.16</v>
      </c>
      <c r="F324" s="84">
        <f t="shared" si="10"/>
        <v>1.9760941458095597E-2</v>
      </c>
      <c r="G324" s="84">
        <f t="shared" si="11"/>
        <v>4.2361928235054309E-2</v>
      </c>
      <c r="H324" s="85">
        <f>SUMIFS(Model!$Q:$Q,Model!$H:$H,$A324,Model!$B:$B,$B324)</f>
        <v>5398023.8978275554</v>
      </c>
    </row>
    <row r="325" spans="1:8" x14ac:dyDescent="0.45">
      <c r="A325" s="78">
        <v>45839</v>
      </c>
      <c r="B325" s="62" t="s">
        <v>37</v>
      </c>
      <c r="C325" s="83">
        <f>SUMIFS(Model!$I:$I,Model!$H:$H,$A325,Model!$B:$B,$B325)</f>
        <v>108772027.64999999</v>
      </c>
      <c r="D325" s="83">
        <f>SUMIFS(Model!$I:$I,Model!$H:$H,$A325,Model!$B:$B,$B325,Model!$J:$J,"&gt;=180")</f>
        <v>11350032.26</v>
      </c>
      <c r="E325" s="83">
        <f>SUMIFS(Model!$I:$I,Model!$H:$H,$A325,Model!$B:$B,$B325,Model!$J:$J,"&gt;=90")</f>
        <v>11350032.26</v>
      </c>
      <c r="F325" s="84">
        <f t="shared" si="10"/>
        <v>0.10434697693161925</v>
      </c>
      <c r="G325" s="84">
        <f t="shared" si="11"/>
        <v>0.10434697693161925</v>
      </c>
      <c r="H325" s="85">
        <f>SUMIFS(Model!$Q:$Q,Model!$H:$H,$A325,Model!$B:$B,$B325)</f>
        <v>2182524.5401181951</v>
      </c>
    </row>
    <row r="326" spans="1:8" x14ac:dyDescent="0.45">
      <c r="A326" s="78">
        <v>45839</v>
      </c>
      <c r="B326" s="62" t="s">
        <v>41</v>
      </c>
      <c r="C326" s="83">
        <f>SUMIFS(Model!$I:$I,Model!$H:$H,$A326,Model!$B:$B,$B326)</f>
        <v>385832451.50999999</v>
      </c>
      <c r="D326" s="83">
        <f>SUMIFS(Model!$I:$I,Model!$H:$H,$A326,Model!$B:$B,$B326,Model!$J:$J,"&gt;=180")</f>
        <v>111894490.39</v>
      </c>
      <c r="E326" s="83">
        <f>SUMIFS(Model!$I:$I,Model!$H:$H,$A326,Model!$B:$B,$B326,Model!$J:$J,"&gt;=90")</f>
        <v>121465320.29000001</v>
      </c>
      <c r="F326" s="84">
        <f t="shared" si="10"/>
        <v>0.29000798131958044</v>
      </c>
      <c r="G326" s="84">
        <f t="shared" si="11"/>
        <v>0.31481364466527223</v>
      </c>
      <c r="H326" s="85">
        <f>SUMIFS(Model!$Q:$Q,Model!$H:$H,$A326,Model!$B:$B,$B326)</f>
        <v>6626202.4574890761</v>
      </c>
    </row>
    <row r="327" spans="1:8" x14ac:dyDescent="0.45">
      <c r="A327" s="78">
        <v>45839</v>
      </c>
      <c r="B327" s="62" t="s">
        <v>44</v>
      </c>
      <c r="C327" s="83">
        <f>SUMIFS(Model!$I:$I,Model!$H:$H,$A327,Model!$B:$B,$B327)</f>
        <v>206334992.93000001</v>
      </c>
      <c r="D327" s="83">
        <f>SUMIFS(Model!$I:$I,Model!$H:$H,$A327,Model!$B:$B,$B327,Model!$J:$J,"&gt;=180")</f>
        <v>52217388.719999999</v>
      </c>
      <c r="E327" s="83">
        <f>SUMIFS(Model!$I:$I,Model!$H:$H,$A327,Model!$B:$B,$B327,Model!$J:$J,"&gt;=90")</f>
        <v>65367152.649999999</v>
      </c>
      <c r="F327" s="84">
        <f t="shared" si="10"/>
        <v>0.25307093081256926</v>
      </c>
      <c r="G327" s="84">
        <f t="shared" si="11"/>
        <v>0.31680109961850278</v>
      </c>
      <c r="H327" s="85">
        <f>SUMIFS(Model!$Q:$Q,Model!$H:$H,$A327,Model!$B:$B,$B327)</f>
        <v>3558317.6062506279</v>
      </c>
    </row>
    <row r="328" spans="1:8" x14ac:dyDescent="0.45">
      <c r="A328" s="78">
        <v>45839</v>
      </c>
      <c r="B328" s="62" t="s">
        <v>47</v>
      </c>
      <c r="C328" s="83">
        <f>SUMIFS(Model!$I:$I,Model!$H:$H,$A328,Model!$B:$B,$B328)</f>
        <v>160592185.31999999</v>
      </c>
      <c r="D328" s="83">
        <f>SUMIFS(Model!$I:$I,Model!$H:$H,$A328,Model!$B:$B,$B328,Model!$J:$J,"&gt;=180")</f>
        <v>25773618.660000004</v>
      </c>
      <c r="E328" s="83">
        <f>SUMIFS(Model!$I:$I,Model!$H:$H,$A328,Model!$B:$B,$B328,Model!$J:$J,"&gt;=90")</f>
        <v>40685847.780000001</v>
      </c>
      <c r="F328" s="84">
        <f t="shared" si="10"/>
        <v>0.16049111361578927</v>
      </c>
      <c r="G328" s="84">
        <f t="shared" si="11"/>
        <v>0.25334886438545168</v>
      </c>
      <c r="H328" s="85">
        <f>SUMIFS(Model!$Q:$Q,Model!$H:$H,$A328,Model!$B:$B,$B328)</f>
        <v>3301610.1110709272</v>
      </c>
    </row>
    <row r="329" spans="1:8" x14ac:dyDescent="0.45">
      <c r="A329" s="78">
        <v>45839</v>
      </c>
      <c r="B329" s="62" t="s">
        <v>50</v>
      </c>
      <c r="C329" s="83">
        <f>SUMIFS(Model!$I:$I,Model!$H:$H,$A329,Model!$B:$B,$B329)</f>
        <v>385138074.30000001</v>
      </c>
      <c r="D329" s="83">
        <f>SUMIFS(Model!$I:$I,Model!$H:$H,$A329,Model!$B:$B,$B329,Model!$J:$J,"&gt;=180")</f>
        <v>101441022.28</v>
      </c>
      <c r="E329" s="83">
        <f>SUMIFS(Model!$I:$I,Model!$H:$H,$A329,Model!$B:$B,$B329,Model!$J:$J,"&gt;=90")</f>
        <v>101441022.28</v>
      </c>
      <c r="F329" s="84">
        <f t="shared" si="10"/>
        <v>0.26338871446135803</v>
      </c>
      <c r="G329" s="84">
        <f t="shared" si="11"/>
        <v>0.26338871446135803</v>
      </c>
      <c r="H329" s="85">
        <f>SUMIFS(Model!$Q:$Q,Model!$H:$H,$A329,Model!$B:$B,$B329)</f>
        <v>6767488.2589216493</v>
      </c>
    </row>
    <row r="330" spans="1:8" x14ac:dyDescent="0.45">
      <c r="A330" s="78">
        <v>45839</v>
      </c>
      <c r="B330" s="62" t="s">
        <v>51</v>
      </c>
      <c r="C330" s="83">
        <f>SUMIFS(Model!$I:$I,Model!$H:$H,$A330,Model!$B:$B,$B330)</f>
        <v>465931837.15000004</v>
      </c>
      <c r="D330" s="83">
        <f>SUMIFS(Model!$I:$I,Model!$H:$H,$A330,Model!$B:$B,$B330,Model!$J:$J,"&gt;=180")</f>
        <v>40183874</v>
      </c>
      <c r="E330" s="83">
        <f>SUMIFS(Model!$I:$I,Model!$H:$H,$A330,Model!$B:$B,$B330,Model!$J:$J,"&gt;=90")</f>
        <v>127608394.16</v>
      </c>
      <c r="F330" s="84">
        <f t="shared" si="10"/>
        <v>8.6244104386160203E-2</v>
      </c>
      <c r="G330" s="84">
        <f t="shared" si="11"/>
        <v>0.27387781642171471</v>
      </c>
      <c r="H330" s="85">
        <f>SUMIFS(Model!$Q:$Q,Model!$H:$H,$A330,Model!$B:$B,$B330)</f>
        <v>9099736.7877706122</v>
      </c>
    </row>
    <row r="331" spans="1:8" x14ac:dyDescent="0.45">
      <c r="A331" s="78">
        <v>45839</v>
      </c>
      <c r="B331" s="62" t="s">
        <v>52</v>
      </c>
      <c r="C331" s="83">
        <f>SUMIFS(Model!$I:$I,Model!$H:$H,$A331,Model!$B:$B,$B331)</f>
        <v>359672032.36999995</v>
      </c>
      <c r="D331" s="83">
        <f>SUMIFS(Model!$I:$I,Model!$H:$H,$A331,Model!$B:$B,$B331,Model!$J:$J,"&gt;=180")</f>
        <v>202578952.77000001</v>
      </c>
      <c r="E331" s="83">
        <f>SUMIFS(Model!$I:$I,Model!$H:$H,$A331,Model!$B:$B,$B331,Model!$J:$J,"&gt;=90")</f>
        <v>205542432.09</v>
      </c>
      <c r="F331" s="84">
        <f t="shared" si="10"/>
        <v>0.56323242993106581</v>
      </c>
      <c r="G331" s="84">
        <f t="shared" si="11"/>
        <v>0.57147182319295664</v>
      </c>
      <c r="H331" s="85">
        <f>SUMIFS(Model!$Q:$Q,Model!$H:$H,$A331,Model!$B:$B,$B331)</f>
        <v>5571292.2524068793</v>
      </c>
    </row>
    <row r="332" spans="1:8" x14ac:dyDescent="0.45">
      <c r="A332" s="78">
        <v>45839</v>
      </c>
      <c r="B332" s="62" t="s">
        <v>53</v>
      </c>
      <c r="C332" s="83">
        <f>SUMIFS(Model!$I:$I,Model!$H:$H,$A332,Model!$B:$B,$B332)</f>
        <v>117524214.33999999</v>
      </c>
      <c r="D332" s="83">
        <f>SUMIFS(Model!$I:$I,Model!$H:$H,$A332,Model!$B:$B,$B332,Model!$J:$J,"&gt;=180")</f>
        <v>58281746.710000008</v>
      </c>
      <c r="E332" s="83">
        <f>SUMIFS(Model!$I:$I,Model!$H:$H,$A332,Model!$B:$B,$B332,Model!$J:$J,"&gt;=90")</f>
        <v>70840703.790000007</v>
      </c>
      <c r="F332" s="84">
        <f t="shared" si="10"/>
        <v>0.49591266818759328</v>
      </c>
      <c r="G332" s="84">
        <f t="shared" si="11"/>
        <v>0.60277538707943523</v>
      </c>
      <c r="H332" s="85">
        <f>SUMIFS(Model!$Q:$Q,Model!$H:$H,$A332,Model!$B:$B,$B332)</f>
        <v>2706555.7208593334</v>
      </c>
    </row>
    <row r="333" spans="1:8" x14ac:dyDescent="0.45">
      <c r="A333" s="78">
        <v>45839</v>
      </c>
      <c r="B333" s="62" t="s">
        <v>54</v>
      </c>
      <c r="C333" s="83">
        <f>SUMIFS(Model!$I:$I,Model!$H:$H,$A333,Model!$B:$B,$B333)</f>
        <v>95654841.789999992</v>
      </c>
      <c r="D333" s="83">
        <f>SUMIFS(Model!$I:$I,Model!$H:$H,$A333,Model!$B:$B,$B333,Model!$J:$J,"&gt;=180")</f>
        <v>9145063.3200000003</v>
      </c>
      <c r="E333" s="83">
        <f>SUMIFS(Model!$I:$I,Model!$H:$H,$A333,Model!$B:$B,$B333,Model!$J:$J,"&gt;=90")</f>
        <v>60170081.039999999</v>
      </c>
      <c r="F333" s="84">
        <f t="shared" si="10"/>
        <v>9.5604813607627015E-2</v>
      </c>
      <c r="G333" s="84">
        <f t="shared" si="11"/>
        <v>0.62903330259117463</v>
      </c>
      <c r="H333" s="85">
        <f>SUMIFS(Model!$Q:$Q,Model!$H:$H,$A333,Model!$B:$B,$B333)</f>
        <v>1651041.758183158</v>
      </c>
    </row>
    <row r="334" spans="1:8" x14ac:dyDescent="0.45">
      <c r="A334" s="78">
        <v>45839</v>
      </c>
      <c r="B334" s="62" t="s">
        <v>55</v>
      </c>
      <c r="C334" s="83">
        <f>SUMIFS(Model!$I:$I,Model!$H:$H,$A334,Model!$B:$B,$B334)</f>
        <v>199492082.28999999</v>
      </c>
      <c r="D334" s="83">
        <f>SUMIFS(Model!$I:$I,Model!$H:$H,$A334,Model!$B:$B,$B334,Model!$J:$J,"&gt;=180")</f>
        <v>72701711.909999996</v>
      </c>
      <c r="E334" s="83">
        <f>SUMIFS(Model!$I:$I,Model!$H:$H,$A334,Model!$B:$B,$B334,Model!$J:$J,"&gt;=90")</f>
        <v>72701711.909999996</v>
      </c>
      <c r="F334" s="84">
        <f t="shared" si="10"/>
        <v>0.36443407214685403</v>
      </c>
      <c r="G334" s="84">
        <f t="shared" si="11"/>
        <v>0.36443407214685403</v>
      </c>
      <c r="H334" s="85">
        <f>SUMIFS(Model!$Q:$Q,Model!$H:$H,$A334,Model!$B:$B,$B334)</f>
        <v>3692601.1746448064</v>
      </c>
    </row>
    <row r="335" spans="1:8" x14ac:dyDescent="0.45">
      <c r="A335" s="78">
        <v>45839</v>
      </c>
      <c r="B335" s="62" t="s">
        <v>56</v>
      </c>
      <c r="C335" s="83">
        <f>SUMIFS(Model!$I:$I,Model!$H:$H,$A335,Model!$B:$B,$B335)</f>
        <v>228639925.31</v>
      </c>
      <c r="D335" s="83">
        <f>SUMIFS(Model!$I:$I,Model!$H:$H,$A335,Model!$B:$B,$B335,Model!$J:$J,"&gt;=180")</f>
        <v>86641028.060000002</v>
      </c>
      <c r="E335" s="83">
        <f>SUMIFS(Model!$I:$I,Model!$H:$H,$A335,Model!$B:$B,$B335,Model!$J:$J,"&gt;=90")</f>
        <v>88847140.319999993</v>
      </c>
      <c r="F335" s="84">
        <f t="shared" si="10"/>
        <v>0.37894093930676503</v>
      </c>
      <c r="G335" s="84">
        <f t="shared" si="11"/>
        <v>0.38858978894231688</v>
      </c>
      <c r="H335" s="85">
        <f>SUMIFS(Model!$Q:$Q,Model!$H:$H,$A335,Model!$B:$B,$B335)</f>
        <v>4545387.2363240812</v>
      </c>
    </row>
    <row r="336" spans="1:8" x14ac:dyDescent="0.45">
      <c r="A336" s="78">
        <v>45839</v>
      </c>
      <c r="B336" s="62" t="s">
        <v>57</v>
      </c>
      <c r="C336" s="83">
        <f>SUMIFS(Model!$I:$I,Model!$H:$H,$A336,Model!$B:$B,$B336)</f>
        <v>319362988.46000004</v>
      </c>
      <c r="D336" s="83">
        <f>SUMIFS(Model!$I:$I,Model!$H:$H,$A336,Model!$B:$B,$B336,Model!$J:$J,"&gt;=180")</f>
        <v>4049250.47</v>
      </c>
      <c r="E336" s="83">
        <f>SUMIFS(Model!$I:$I,Model!$H:$H,$A336,Model!$B:$B,$B336,Model!$J:$J,"&gt;=90")</f>
        <v>13929031.690000001</v>
      </c>
      <c r="F336" s="84">
        <f t="shared" si="10"/>
        <v>1.2679147604191353E-2</v>
      </c>
      <c r="G336" s="84">
        <f t="shared" si="11"/>
        <v>4.3615046806667147E-2</v>
      </c>
      <c r="H336" s="85">
        <f>SUMIFS(Model!$Q:$Q,Model!$H:$H,$A336,Model!$B:$B,$B336)</f>
        <v>4715530.6890474539</v>
      </c>
    </row>
    <row r="337" spans="1:8" x14ac:dyDescent="0.45">
      <c r="A337" s="78">
        <v>45839</v>
      </c>
      <c r="B337" s="62" t="s">
        <v>58</v>
      </c>
      <c r="C337" s="83">
        <f>SUMIFS(Model!$I:$I,Model!$H:$H,$A337,Model!$B:$B,$B337)</f>
        <v>172484903.66000009</v>
      </c>
      <c r="D337" s="83">
        <f>SUMIFS(Model!$I:$I,Model!$H:$H,$A337,Model!$B:$B,$B337,Model!$J:$J,"&gt;=180")</f>
        <v>10121101.890000001</v>
      </c>
      <c r="E337" s="83">
        <f>SUMIFS(Model!$I:$I,Model!$H:$H,$A337,Model!$B:$B,$B337,Model!$J:$J,"&gt;=90")</f>
        <v>10121101.890000001</v>
      </c>
      <c r="F337" s="84">
        <f t="shared" si="10"/>
        <v>5.8678189657400862E-2</v>
      </c>
      <c r="G337" s="84">
        <f t="shared" si="11"/>
        <v>5.8678189657400862E-2</v>
      </c>
      <c r="H337" s="85">
        <f>SUMIFS(Model!$Q:$Q,Model!$H:$H,$A337,Model!$B:$B,$B337)</f>
        <v>2739700.2422000272</v>
      </c>
    </row>
    <row r="338" spans="1:8" x14ac:dyDescent="0.45">
      <c r="A338" s="78">
        <v>45839</v>
      </c>
      <c r="B338" s="62" t="s">
        <v>59</v>
      </c>
      <c r="C338" s="83">
        <f>SUMIFS(Model!$I:$I,Model!$H:$H,$A338,Model!$B:$B,$B338)</f>
        <v>127756608.25</v>
      </c>
      <c r="D338" s="83">
        <f>SUMIFS(Model!$I:$I,Model!$H:$H,$A338,Model!$B:$B,$B338,Model!$J:$J,"&gt;=180")</f>
        <v>6470308.96</v>
      </c>
      <c r="E338" s="83">
        <f>SUMIFS(Model!$I:$I,Model!$H:$H,$A338,Model!$B:$B,$B338,Model!$J:$J,"&gt;=90")</f>
        <v>20153743.739999998</v>
      </c>
      <c r="F338" s="84">
        <f t="shared" si="10"/>
        <v>5.0645591242831071E-2</v>
      </c>
      <c r="G338" s="84">
        <f t="shared" si="11"/>
        <v>0.15775108635133947</v>
      </c>
      <c r="H338" s="85">
        <f>SUMIFS(Model!$Q:$Q,Model!$H:$H,$A338,Model!$B:$B,$B338)</f>
        <v>2294036.9304696354</v>
      </c>
    </row>
    <row r="339" spans="1:8" x14ac:dyDescent="0.45">
      <c r="A339" s="78">
        <v>45839</v>
      </c>
      <c r="B339" s="62" t="s">
        <v>60</v>
      </c>
      <c r="C339" s="83">
        <f>SUMIFS(Model!$I:$I,Model!$H:$H,$A339,Model!$B:$B,$B339)</f>
        <v>59432843.219999991</v>
      </c>
      <c r="D339" s="83">
        <f>SUMIFS(Model!$I:$I,Model!$H:$H,$A339,Model!$B:$B,$B339,Model!$J:$J,"&gt;=180")</f>
        <v>1659076.93</v>
      </c>
      <c r="E339" s="83">
        <f>SUMIFS(Model!$I:$I,Model!$H:$H,$A339,Model!$B:$B,$B339,Model!$J:$J,"&gt;=90")</f>
        <v>22113911.810000002</v>
      </c>
      <c r="F339" s="84">
        <f t="shared" si="10"/>
        <v>2.7915153307720219E-2</v>
      </c>
      <c r="G339" s="84">
        <f t="shared" si="11"/>
        <v>0.37208234726617218</v>
      </c>
      <c r="H339" s="85">
        <f>SUMIFS(Model!$Q:$Q,Model!$H:$H,$A339,Model!$B:$B,$B339)</f>
        <v>1105546.0954549559</v>
      </c>
    </row>
    <row r="340" spans="1:8" x14ac:dyDescent="0.45">
      <c r="A340" s="78">
        <v>45839</v>
      </c>
      <c r="B340" s="62" t="s">
        <v>61</v>
      </c>
      <c r="C340" s="83">
        <f>SUMIFS(Model!$I:$I,Model!$H:$H,$A340,Model!$B:$B,$B340)</f>
        <v>172118612.09</v>
      </c>
      <c r="D340" s="83">
        <f>SUMIFS(Model!$I:$I,Model!$H:$H,$A340,Model!$B:$B,$B340,Model!$J:$J,"&gt;=180")</f>
        <v>45121329.739999995</v>
      </c>
      <c r="E340" s="83">
        <f>SUMIFS(Model!$I:$I,Model!$H:$H,$A340,Model!$B:$B,$B340,Model!$J:$J,"&gt;=90")</f>
        <v>61389032.960000001</v>
      </c>
      <c r="F340" s="84">
        <f t="shared" si="10"/>
        <v>0.26215253070020261</v>
      </c>
      <c r="G340" s="84">
        <f t="shared" si="11"/>
        <v>0.35666702290104435</v>
      </c>
      <c r="H340" s="85">
        <f>SUMIFS(Model!$Q:$Q,Model!$H:$H,$A340,Model!$B:$B,$B340)</f>
        <v>3390084.6648288518</v>
      </c>
    </row>
    <row r="341" spans="1:8" x14ac:dyDescent="0.45">
      <c r="A341" s="78">
        <v>45839</v>
      </c>
      <c r="B341" s="62" t="s">
        <v>62</v>
      </c>
      <c r="C341" s="83">
        <f>SUMIFS(Model!$I:$I,Model!$H:$H,$A341,Model!$B:$B,$B341)</f>
        <v>286685143.70999998</v>
      </c>
      <c r="D341" s="83">
        <f>SUMIFS(Model!$I:$I,Model!$H:$H,$A341,Model!$B:$B,$B341,Model!$J:$J,"&gt;=180")</f>
        <v>93864981.729999989</v>
      </c>
      <c r="E341" s="83">
        <f>SUMIFS(Model!$I:$I,Model!$H:$H,$A341,Model!$B:$B,$B341,Model!$J:$J,"&gt;=90")</f>
        <v>93864981.729999989</v>
      </c>
      <c r="F341" s="84">
        <f t="shared" si="10"/>
        <v>0.32741487931774488</v>
      </c>
      <c r="G341" s="84">
        <f t="shared" si="11"/>
        <v>0.32741487931774488</v>
      </c>
      <c r="H341" s="85">
        <f>SUMIFS(Model!$Q:$Q,Model!$H:$H,$A341,Model!$B:$B,$B341)</f>
        <v>5302341.3935422357</v>
      </c>
    </row>
    <row r="342" spans="1:8" x14ac:dyDescent="0.45">
      <c r="A342" s="78">
        <v>45839</v>
      </c>
      <c r="B342" s="62" t="s">
        <v>63</v>
      </c>
      <c r="C342" s="83">
        <f>SUMIFS(Model!$I:$I,Model!$H:$H,$A342,Model!$B:$B,$B342)</f>
        <v>97498498.910000011</v>
      </c>
      <c r="D342" s="83">
        <f>SUMIFS(Model!$I:$I,Model!$H:$H,$A342,Model!$B:$B,$B342,Model!$J:$J,"&gt;=180")</f>
        <v>3898813.89</v>
      </c>
      <c r="E342" s="83">
        <f>SUMIFS(Model!$I:$I,Model!$H:$H,$A342,Model!$B:$B,$B342,Model!$J:$J,"&gt;=90")</f>
        <v>5746319.2400000002</v>
      </c>
      <c r="F342" s="84">
        <f t="shared" si="10"/>
        <v>3.9988450423210725E-2</v>
      </c>
      <c r="G342" s="84">
        <f t="shared" si="11"/>
        <v>5.8937514979634467E-2</v>
      </c>
      <c r="H342" s="85">
        <f>SUMIFS(Model!$Q:$Q,Model!$H:$H,$A342,Model!$B:$B,$B342)</f>
        <v>1811431.2961132308</v>
      </c>
    </row>
    <row r="343" spans="1:8" x14ac:dyDescent="0.45">
      <c r="A343" s="78">
        <v>45839</v>
      </c>
      <c r="B343" s="62" t="s">
        <v>64</v>
      </c>
      <c r="C343" s="83">
        <f>SUMIFS(Model!$I:$I,Model!$H:$H,$A343,Model!$B:$B,$B343)</f>
        <v>143250497.91999996</v>
      </c>
      <c r="D343" s="83">
        <f>SUMIFS(Model!$I:$I,Model!$H:$H,$A343,Model!$B:$B,$B343,Model!$J:$J,"&gt;=180")</f>
        <v>0</v>
      </c>
      <c r="E343" s="83">
        <f>SUMIFS(Model!$I:$I,Model!$H:$H,$A343,Model!$B:$B,$B343,Model!$J:$J,"&gt;=90")</f>
        <v>0</v>
      </c>
      <c r="F343" s="84">
        <f t="shared" si="10"/>
        <v>0</v>
      </c>
      <c r="G343" s="84">
        <f t="shared" si="11"/>
        <v>0</v>
      </c>
      <c r="H343" s="85">
        <f>SUMIFS(Model!$Q:$Q,Model!$H:$H,$A343,Model!$B:$B,$B343)</f>
        <v>1897461.0362150825</v>
      </c>
    </row>
    <row r="344" spans="1:8" x14ac:dyDescent="0.45">
      <c r="A344" s="78">
        <v>45839</v>
      </c>
      <c r="B344" s="62" t="s">
        <v>65</v>
      </c>
      <c r="C344" s="83">
        <f>SUMIFS(Model!$I:$I,Model!$H:$H,$A344,Model!$B:$B,$B344)</f>
        <v>151620302.47000003</v>
      </c>
      <c r="D344" s="83">
        <f>SUMIFS(Model!$I:$I,Model!$H:$H,$A344,Model!$B:$B,$B344,Model!$J:$J,"&gt;=180")</f>
        <v>26207659.5</v>
      </c>
      <c r="E344" s="83">
        <f>SUMIFS(Model!$I:$I,Model!$H:$H,$A344,Model!$B:$B,$B344,Model!$J:$J,"&gt;=90")</f>
        <v>26207659.5</v>
      </c>
      <c r="F344" s="84">
        <f t="shared" si="10"/>
        <v>0.17285059502625325</v>
      </c>
      <c r="G344" s="84">
        <f t="shared" si="11"/>
        <v>0.17285059502625325</v>
      </c>
      <c r="H344" s="85">
        <f>SUMIFS(Model!$Q:$Q,Model!$H:$H,$A344,Model!$B:$B,$B344)</f>
        <v>2538566.2976064202</v>
      </c>
    </row>
    <row r="345" spans="1:8" x14ac:dyDescent="0.45">
      <c r="A345" s="78">
        <v>45839</v>
      </c>
      <c r="B345" s="62" t="s">
        <v>66</v>
      </c>
      <c r="C345" s="83">
        <f>SUMIFS(Model!$I:$I,Model!$H:$H,$A345,Model!$B:$B,$B345)</f>
        <v>212648515.33999997</v>
      </c>
      <c r="D345" s="83">
        <f>SUMIFS(Model!$I:$I,Model!$H:$H,$A345,Model!$B:$B,$B345,Model!$J:$J,"&gt;=180")</f>
        <v>11761082.52</v>
      </c>
      <c r="E345" s="83">
        <f>SUMIFS(Model!$I:$I,Model!$H:$H,$A345,Model!$B:$B,$B345,Model!$J:$J,"&gt;=90")</f>
        <v>11761082.52</v>
      </c>
      <c r="F345" s="84">
        <f t="shared" si="10"/>
        <v>5.5307616426079495E-2</v>
      </c>
      <c r="G345" s="84">
        <f t="shared" si="11"/>
        <v>5.5307616426079495E-2</v>
      </c>
      <c r="H345" s="85">
        <f>SUMIFS(Model!$Q:$Q,Model!$H:$H,$A345,Model!$B:$B,$B345)</f>
        <v>3866156.1297272337</v>
      </c>
    </row>
    <row r="346" spans="1:8" x14ac:dyDescent="0.45">
      <c r="A346" s="78">
        <v>45839</v>
      </c>
      <c r="B346" s="62" t="s">
        <v>67</v>
      </c>
      <c r="C346" s="83">
        <f>SUMIFS(Model!$I:$I,Model!$H:$H,$A346,Model!$B:$B,$B346)</f>
        <v>142056891.46000004</v>
      </c>
      <c r="D346" s="83">
        <f>SUMIFS(Model!$I:$I,Model!$H:$H,$A346,Model!$B:$B,$B346,Model!$J:$J,"&gt;=180")</f>
        <v>117114826.33000001</v>
      </c>
      <c r="E346" s="83">
        <f>SUMIFS(Model!$I:$I,Model!$H:$H,$A346,Model!$B:$B,$B346,Model!$J:$J,"&gt;=90")</f>
        <v>121881895.03000002</v>
      </c>
      <c r="F346" s="84">
        <f t="shared" si="10"/>
        <v>0.82442199830183427</v>
      </c>
      <c r="G346" s="84">
        <f t="shared" si="11"/>
        <v>0.85797946004132553</v>
      </c>
      <c r="H346" s="85">
        <f>SUMIFS(Model!$Q:$Q,Model!$H:$H,$A346,Model!$B:$B,$B346)</f>
        <v>1500381.5935107393</v>
      </c>
    </row>
    <row r="347" spans="1:8" x14ac:dyDescent="0.45">
      <c r="A347" s="78">
        <v>45839</v>
      </c>
      <c r="B347" s="62" t="s">
        <v>68</v>
      </c>
      <c r="C347" s="83">
        <f>SUMIFS(Model!$I:$I,Model!$H:$H,$A347,Model!$B:$B,$B347)</f>
        <v>187824346.17000002</v>
      </c>
      <c r="D347" s="83">
        <f>SUMIFS(Model!$I:$I,Model!$H:$H,$A347,Model!$B:$B,$B347,Model!$J:$J,"&gt;=180")</f>
        <v>95149784.329999998</v>
      </c>
      <c r="E347" s="83">
        <f>SUMIFS(Model!$I:$I,Model!$H:$H,$A347,Model!$B:$B,$B347,Model!$J:$J,"&gt;=90")</f>
        <v>95149784.329999998</v>
      </c>
      <c r="F347" s="84">
        <f t="shared" si="10"/>
        <v>0.5065891950124497</v>
      </c>
      <c r="G347" s="84">
        <f t="shared" si="11"/>
        <v>0.5065891950124497</v>
      </c>
      <c r="H347" s="85">
        <f>SUMIFS(Model!$Q:$Q,Model!$H:$H,$A347,Model!$B:$B,$B347)</f>
        <v>2908806.3115032888</v>
      </c>
    </row>
    <row r="348" spans="1:8" x14ac:dyDescent="0.45">
      <c r="A348" s="78">
        <v>45839</v>
      </c>
      <c r="B348" s="62" t="s">
        <v>69</v>
      </c>
      <c r="C348" s="83">
        <f>SUMIFS(Model!$I:$I,Model!$H:$H,$A348,Model!$B:$B,$B348)</f>
        <v>355137664.36999995</v>
      </c>
      <c r="D348" s="83">
        <f>SUMIFS(Model!$I:$I,Model!$H:$H,$A348,Model!$B:$B,$B348,Model!$J:$J,"&gt;=180")</f>
        <v>17754816.52</v>
      </c>
      <c r="E348" s="83">
        <f>SUMIFS(Model!$I:$I,Model!$H:$H,$A348,Model!$B:$B,$B348,Model!$J:$J,"&gt;=90")</f>
        <v>17754816.52</v>
      </c>
      <c r="F348" s="84">
        <f t="shared" si="10"/>
        <v>4.9994180570783267E-2</v>
      </c>
      <c r="G348" s="84">
        <f t="shared" si="11"/>
        <v>4.9994180570783267E-2</v>
      </c>
      <c r="H348" s="85">
        <f>SUMIFS(Model!$Q:$Q,Model!$H:$H,$A348,Model!$B:$B,$B348)</f>
        <v>7114929.5483283829</v>
      </c>
    </row>
    <row r="349" spans="1:8" x14ac:dyDescent="0.45">
      <c r="A349" s="78">
        <v>45839</v>
      </c>
      <c r="B349" s="62" t="s">
        <v>70</v>
      </c>
      <c r="C349" s="83">
        <f>SUMIFS(Model!$I:$I,Model!$H:$H,$A349,Model!$B:$B,$B349)</f>
        <v>167324115.64000002</v>
      </c>
      <c r="D349" s="83">
        <f>SUMIFS(Model!$I:$I,Model!$H:$H,$A349,Model!$B:$B,$B349,Model!$J:$J,"&gt;=180")</f>
        <v>10701566.68</v>
      </c>
      <c r="E349" s="83">
        <f>SUMIFS(Model!$I:$I,Model!$H:$H,$A349,Model!$B:$B,$B349,Model!$J:$J,"&gt;=90")</f>
        <v>21113190.210000001</v>
      </c>
      <c r="F349" s="84">
        <f t="shared" si="10"/>
        <v>6.3957108866629586E-2</v>
      </c>
      <c r="G349" s="84">
        <f t="shared" si="11"/>
        <v>0.12618139429121683</v>
      </c>
      <c r="H349" s="85">
        <f>SUMIFS(Model!$Q:$Q,Model!$H:$H,$A349,Model!$B:$B,$B349)</f>
        <v>3246447.634903193</v>
      </c>
    </row>
    <row r="350" spans="1:8" x14ac:dyDescent="0.45">
      <c r="A350" s="78">
        <v>45839</v>
      </c>
      <c r="B350" s="62" t="s">
        <v>71</v>
      </c>
      <c r="C350" s="83">
        <f>SUMIFS(Model!$I:$I,Model!$H:$H,$A350,Model!$B:$B,$B350)</f>
        <v>416961345.05999994</v>
      </c>
      <c r="D350" s="83">
        <f>SUMIFS(Model!$I:$I,Model!$H:$H,$A350,Model!$B:$B,$B350,Model!$J:$J,"&gt;=180")</f>
        <v>142981819.28999999</v>
      </c>
      <c r="E350" s="83">
        <f>SUMIFS(Model!$I:$I,Model!$H:$H,$A350,Model!$B:$B,$B350,Model!$J:$J,"&gt;=90")</f>
        <v>205576104.99000001</v>
      </c>
      <c r="F350" s="84">
        <f t="shared" si="10"/>
        <v>0.34291384797174707</v>
      </c>
      <c r="G350" s="84">
        <f t="shared" si="11"/>
        <v>0.49303396448037168</v>
      </c>
      <c r="H350" s="85">
        <f>SUMIFS(Model!$Q:$Q,Model!$H:$H,$A350,Model!$B:$B,$B350)</f>
        <v>7806869.3428811422</v>
      </c>
    </row>
    <row r="351" spans="1:8" x14ac:dyDescent="0.45">
      <c r="A351" s="78">
        <v>45839</v>
      </c>
      <c r="B351" s="62" t="s">
        <v>72</v>
      </c>
      <c r="C351" s="83">
        <f>SUMIFS(Model!$I:$I,Model!$H:$H,$A351,Model!$B:$B,$B351)</f>
        <v>248480086.63</v>
      </c>
      <c r="D351" s="83">
        <f>SUMIFS(Model!$I:$I,Model!$H:$H,$A351,Model!$B:$B,$B351,Model!$J:$J,"&gt;=180")</f>
        <v>57285700.630000003</v>
      </c>
      <c r="E351" s="83">
        <f>SUMIFS(Model!$I:$I,Model!$H:$H,$A351,Model!$B:$B,$B351,Model!$J:$J,"&gt;=90")</f>
        <v>57285700.630000003</v>
      </c>
      <c r="F351" s="84">
        <f t="shared" si="10"/>
        <v>0.23054443278306419</v>
      </c>
      <c r="G351" s="84">
        <f t="shared" si="11"/>
        <v>0.23054443278306419</v>
      </c>
      <c r="H351" s="85">
        <f>SUMIFS(Model!$Q:$Q,Model!$H:$H,$A351,Model!$B:$B,$B351)</f>
        <v>4496119.9271585196</v>
      </c>
    </row>
    <row r="352" spans="1:8" x14ac:dyDescent="0.45">
      <c r="A352" s="78">
        <v>45839</v>
      </c>
      <c r="B352" s="62" t="s">
        <v>73</v>
      </c>
      <c r="C352" s="83">
        <f>SUMIFS(Model!$I:$I,Model!$H:$H,$A352,Model!$B:$B,$B352)</f>
        <v>359078203.28000009</v>
      </c>
      <c r="D352" s="83">
        <f>SUMIFS(Model!$I:$I,Model!$H:$H,$A352,Model!$B:$B,$B352,Model!$J:$J,"&gt;=180")</f>
        <v>5810359.1299999999</v>
      </c>
      <c r="E352" s="83">
        <f>SUMIFS(Model!$I:$I,Model!$H:$H,$A352,Model!$B:$B,$B352,Model!$J:$J,"&gt;=90")</f>
        <v>5810359.1299999999</v>
      </c>
      <c r="F352" s="84">
        <f t="shared" si="10"/>
        <v>1.6181319492314685E-2</v>
      </c>
      <c r="G352" s="84">
        <f t="shared" si="11"/>
        <v>1.6181319492314685E-2</v>
      </c>
      <c r="H352" s="85">
        <f>SUMIFS(Model!$Q:$Q,Model!$H:$H,$A352,Model!$B:$B,$B352)</f>
        <v>7229349.0633332347</v>
      </c>
    </row>
    <row r="353" spans="1:8" x14ac:dyDescent="0.45">
      <c r="A353" s="78">
        <v>45839</v>
      </c>
      <c r="B353" s="62" t="s">
        <v>74</v>
      </c>
      <c r="C353" s="83">
        <f>SUMIFS(Model!$I:$I,Model!$H:$H,$A353,Model!$B:$B,$B353)</f>
        <v>280811804.21999997</v>
      </c>
      <c r="D353" s="83">
        <f>SUMIFS(Model!$I:$I,Model!$H:$H,$A353,Model!$B:$B,$B353,Model!$J:$J,"&gt;=180")</f>
        <v>2299574.33</v>
      </c>
      <c r="E353" s="83">
        <f>SUMIFS(Model!$I:$I,Model!$H:$H,$A353,Model!$B:$B,$B353,Model!$J:$J,"&gt;=90")</f>
        <v>69558918.430000007</v>
      </c>
      <c r="F353" s="84">
        <f t="shared" si="10"/>
        <v>8.1890230233997406E-3</v>
      </c>
      <c r="G353" s="84">
        <f t="shared" si="11"/>
        <v>0.24770653293301223</v>
      </c>
      <c r="H353" s="85">
        <f>SUMIFS(Model!$Q:$Q,Model!$H:$H,$A353,Model!$B:$B,$B353)</f>
        <v>5370589.335424521</v>
      </c>
    </row>
    <row r="354" spans="1:8" x14ac:dyDescent="0.45">
      <c r="A354" s="78">
        <v>45839</v>
      </c>
      <c r="B354" s="62" t="s">
        <v>75</v>
      </c>
      <c r="C354" s="83">
        <f>SUMIFS(Model!$I:$I,Model!$H:$H,$A354,Model!$B:$B,$B354)</f>
        <v>178908412.27000001</v>
      </c>
      <c r="D354" s="83">
        <f>SUMIFS(Model!$I:$I,Model!$H:$H,$A354,Model!$B:$B,$B354,Model!$J:$J,"&gt;=180")</f>
        <v>118395259.59999999</v>
      </c>
      <c r="E354" s="83">
        <f>SUMIFS(Model!$I:$I,Model!$H:$H,$A354,Model!$B:$B,$B354,Model!$J:$J,"&gt;=90")</f>
        <v>120442781.55999999</v>
      </c>
      <c r="F354" s="84">
        <f t="shared" si="10"/>
        <v>0.66176463195773905</v>
      </c>
      <c r="G354" s="84">
        <f t="shared" si="11"/>
        <v>0.67320915786918678</v>
      </c>
      <c r="H354" s="85">
        <f>SUMIFS(Model!$Q:$Q,Model!$H:$H,$A354,Model!$B:$B,$B354)</f>
        <v>4457515.470005597</v>
      </c>
    </row>
    <row r="355" spans="1:8" x14ac:dyDescent="0.45">
      <c r="A355" s="78">
        <v>45839</v>
      </c>
      <c r="B355" s="62" t="s">
        <v>76</v>
      </c>
      <c r="C355" s="83">
        <f>SUMIFS(Model!$I:$I,Model!$H:$H,$A355,Model!$B:$B,$B355)</f>
        <v>183770781.46999997</v>
      </c>
      <c r="D355" s="83">
        <f>SUMIFS(Model!$I:$I,Model!$H:$H,$A355,Model!$B:$B,$B355,Model!$J:$J,"&gt;=180")</f>
        <v>133159112.56</v>
      </c>
      <c r="E355" s="83">
        <f>SUMIFS(Model!$I:$I,Model!$H:$H,$A355,Model!$B:$B,$B355,Model!$J:$J,"&gt;=90")</f>
        <v>176879566.75</v>
      </c>
      <c r="F355" s="84">
        <f t="shared" si="10"/>
        <v>0.72459349356218428</v>
      </c>
      <c r="G355" s="84">
        <f t="shared" si="11"/>
        <v>0.96250103163910772</v>
      </c>
      <c r="H355" s="85">
        <f>SUMIFS(Model!$Q:$Q,Model!$H:$H,$A355,Model!$B:$B,$B355)</f>
        <v>2955436.1744784359</v>
      </c>
    </row>
    <row r="356" spans="1:8" x14ac:dyDescent="0.45">
      <c r="A356" s="78">
        <v>45839</v>
      </c>
      <c r="B356" s="62" t="s">
        <v>77</v>
      </c>
      <c r="C356" s="83">
        <f>SUMIFS(Model!$I:$I,Model!$H:$H,$A356,Model!$B:$B,$B356)</f>
        <v>414224153.04000002</v>
      </c>
      <c r="D356" s="83">
        <f>SUMIFS(Model!$I:$I,Model!$H:$H,$A356,Model!$B:$B,$B356,Model!$J:$J,"&gt;=180")</f>
        <v>210350549.00000003</v>
      </c>
      <c r="E356" s="83">
        <f>SUMIFS(Model!$I:$I,Model!$H:$H,$A356,Model!$B:$B,$B356,Model!$J:$J,"&gt;=90")</f>
        <v>385374289.72999996</v>
      </c>
      <c r="F356" s="84">
        <f t="shared" si="10"/>
        <v>0.5078181642867341</v>
      </c>
      <c r="G356" s="84">
        <f t="shared" si="11"/>
        <v>0.9303520494923575</v>
      </c>
      <c r="H356" s="85">
        <f>SUMIFS(Model!$Q:$Q,Model!$H:$H,$A356,Model!$B:$B,$B356)</f>
        <v>9194468.9532601833</v>
      </c>
    </row>
    <row r="357" spans="1:8" x14ac:dyDescent="0.45">
      <c r="A357" s="78">
        <v>45839</v>
      </c>
      <c r="B357" s="62" t="s">
        <v>78</v>
      </c>
      <c r="C357" s="83">
        <f>SUMIFS(Model!$I:$I,Model!$H:$H,$A357,Model!$B:$B,$B357)</f>
        <v>231743915.11999997</v>
      </c>
      <c r="D357" s="83">
        <f>SUMIFS(Model!$I:$I,Model!$H:$H,$A357,Model!$B:$B,$B357,Model!$J:$J,"&gt;=180")</f>
        <v>100205153.01000001</v>
      </c>
      <c r="E357" s="83">
        <f>SUMIFS(Model!$I:$I,Model!$H:$H,$A357,Model!$B:$B,$B357,Model!$J:$J,"&gt;=90")</f>
        <v>116987036.48</v>
      </c>
      <c r="F357" s="84">
        <f t="shared" si="10"/>
        <v>0.43239604784493474</v>
      </c>
      <c r="G357" s="84">
        <f t="shared" si="11"/>
        <v>0.50481168586205427</v>
      </c>
      <c r="H357" s="85">
        <f>SUMIFS(Model!$Q:$Q,Model!$H:$H,$A357,Model!$B:$B,$B357)</f>
        <v>5055355.179844779</v>
      </c>
    </row>
    <row r="358" spans="1:8" x14ac:dyDescent="0.45">
      <c r="A358" s="78">
        <v>45839</v>
      </c>
      <c r="B358" s="62" t="s">
        <v>79</v>
      </c>
      <c r="C358" s="83">
        <f>SUMIFS(Model!$I:$I,Model!$H:$H,$A358,Model!$B:$B,$B358)</f>
        <v>61199947.659999996</v>
      </c>
      <c r="D358" s="83">
        <f>SUMIFS(Model!$I:$I,Model!$H:$H,$A358,Model!$B:$B,$B358,Model!$J:$J,"&gt;=180")</f>
        <v>0</v>
      </c>
      <c r="E358" s="83">
        <f>SUMIFS(Model!$I:$I,Model!$H:$H,$A358,Model!$B:$B,$B358,Model!$J:$J,"&gt;=90")</f>
        <v>0</v>
      </c>
      <c r="F358" s="84">
        <f t="shared" si="10"/>
        <v>0</v>
      </c>
      <c r="G358" s="84">
        <f t="shared" si="11"/>
        <v>0</v>
      </c>
      <c r="H358" s="85">
        <f>SUMIFS(Model!$Q:$Q,Model!$H:$H,$A358,Model!$B:$B,$B358)</f>
        <v>977547.73378573149</v>
      </c>
    </row>
    <row r="359" spans="1:8" x14ac:dyDescent="0.45">
      <c r="A359" s="78">
        <v>45839</v>
      </c>
      <c r="B359" s="62" t="s">
        <v>80</v>
      </c>
      <c r="C359" s="83">
        <f>SUMIFS(Model!$I:$I,Model!$H:$H,$A359,Model!$B:$B,$B359)</f>
        <v>236486979.36000001</v>
      </c>
      <c r="D359" s="83">
        <f>SUMIFS(Model!$I:$I,Model!$H:$H,$A359,Model!$B:$B,$B359,Model!$J:$J,"&gt;=180")</f>
        <v>6228976.2699999996</v>
      </c>
      <c r="E359" s="83">
        <f>SUMIFS(Model!$I:$I,Model!$H:$H,$A359,Model!$B:$B,$B359,Model!$J:$J,"&gt;=90")</f>
        <v>6228976.2699999996</v>
      </c>
      <c r="F359" s="84">
        <f t="shared" si="10"/>
        <v>2.6339616188837768E-2</v>
      </c>
      <c r="G359" s="84">
        <f t="shared" si="11"/>
        <v>2.6339616188837768E-2</v>
      </c>
      <c r="H359" s="85">
        <f>SUMIFS(Model!$Q:$Q,Model!$H:$H,$A359,Model!$B:$B,$B359)</f>
        <v>5011827.5934512541</v>
      </c>
    </row>
    <row r="360" spans="1:8" x14ac:dyDescent="0.45">
      <c r="A360" s="78">
        <v>45839</v>
      </c>
      <c r="B360" s="62" t="s">
        <v>81</v>
      </c>
      <c r="C360" s="83">
        <f>SUMIFS(Model!$I:$I,Model!$H:$H,$A360,Model!$B:$B,$B360)</f>
        <v>116531677.37</v>
      </c>
      <c r="D360" s="83">
        <f>SUMIFS(Model!$I:$I,Model!$H:$H,$A360,Model!$B:$B,$B360,Model!$J:$J,"&gt;=180")</f>
        <v>16538940.92</v>
      </c>
      <c r="E360" s="83">
        <f>SUMIFS(Model!$I:$I,Model!$H:$H,$A360,Model!$B:$B,$B360,Model!$J:$J,"&gt;=90")</f>
        <v>16538940.92</v>
      </c>
      <c r="F360" s="84">
        <f t="shared" si="10"/>
        <v>0.14192656703539219</v>
      </c>
      <c r="G360" s="84">
        <f t="shared" si="11"/>
        <v>0.14192656703539219</v>
      </c>
      <c r="H360" s="85">
        <f>SUMIFS(Model!$Q:$Q,Model!$H:$H,$A360,Model!$B:$B,$B360)</f>
        <v>1726968.4956053453</v>
      </c>
    </row>
    <row r="361" spans="1:8" x14ac:dyDescent="0.45">
      <c r="A361" s="78">
        <v>45839</v>
      </c>
      <c r="B361" s="62" t="s">
        <v>82</v>
      </c>
      <c r="C361" s="83">
        <f>SUMIFS(Model!$I:$I,Model!$H:$H,$A361,Model!$B:$B,$B361)</f>
        <v>115721094.74000001</v>
      </c>
      <c r="D361" s="83">
        <f>SUMIFS(Model!$I:$I,Model!$H:$H,$A361,Model!$B:$B,$B361,Model!$J:$J,"&gt;=180")</f>
        <v>30930348.41</v>
      </c>
      <c r="E361" s="83">
        <f>SUMIFS(Model!$I:$I,Model!$H:$H,$A361,Model!$B:$B,$B361,Model!$J:$J,"&gt;=90")</f>
        <v>30930348.41</v>
      </c>
      <c r="F361" s="84">
        <f t="shared" si="10"/>
        <v>0.26728357936376013</v>
      </c>
      <c r="G361" s="84">
        <f t="shared" si="11"/>
        <v>0.26728357936376013</v>
      </c>
      <c r="H361" s="85">
        <f>SUMIFS(Model!$Q:$Q,Model!$H:$H,$A361,Model!$B:$B,$B361)</f>
        <v>2346367.1478309864</v>
      </c>
    </row>
    <row r="362" spans="1:8" x14ac:dyDescent="0.45">
      <c r="A362" s="78">
        <v>45839</v>
      </c>
      <c r="B362" s="62" t="s">
        <v>83</v>
      </c>
      <c r="C362" s="83">
        <f>SUMIFS(Model!$I:$I,Model!$H:$H,$A362,Model!$B:$B,$B362)</f>
        <v>241503879.94999999</v>
      </c>
      <c r="D362" s="83">
        <f>SUMIFS(Model!$I:$I,Model!$H:$H,$A362,Model!$B:$B,$B362,Model!$J:$J,"&gt;=180")</f>
        <v>29789454.120000001</v>
      </c>
      <c r="E362" s="83">
        <f>SUMIFS(Model!$I:$I,Model!$H:$H,$A362,Model!$B:$B,$B362,Model!$J:$J,"&gt;=90")</f>
        <v>30321324.75</v>
      </c>
      <c r="F362" s="84">
        <f t="shared" si="10"/>
        <v>0.12334979515098264</v>
      </c>
      <c r="G362" s="84">
        <f t="shared" si="11"/>
        <v>0.12555212262543197</v>
      </c>
      <c r="H362" s="85">
        <f>SUMIFS(Model!$Q:$Q,Model!$H:$H,$A362,Model!$B:$B,$B362)</f>
        <v>4448242.6141557377</v>
      </c>
    </row>
    <row r="363" spans="1:8" x14ac:dyDescent="0.45">
      <c r="A363" s="78">
        <v>45839</v>
      </c>
      <c r="B363" s="62" t="s">
        <v>84</v>
      </c>
      <c r="C363" s="83">
        <f>SUMIFS(Model!$I:$I,Model!$H:$H,$A363,Model!$B:$B,$B363)</f>
        <v>236171509.28</v>
      </c>
      <c r="D363" s="83">
        <f>SUMIFS(Model!$I:$I,Model!$H:$H,$A363,Model!$B:$B,$B363,Model!$J:$J,"&gt;=180")</f>
        <v>4564222.76</v>
      </c>
      <c r="E363" s="83">
        <f>SUMIFS(Model!$I:$I,Model!$H:$H,$A363,Model!$B:$B,$B363,Model!$J:$J,"&gt;=90")</f>
        <v>13818280.319999998</v>
      </c>
      <c r="F363" s="84">
        <f t="shared" si="10"/>
        <v>1.9325882168914593E-2</v>
      </c>
      <c r="G363" s="84">
        <f t="shared" si="11"/>
        <v>5.8509514386925199E-2</v>
      </c>
      <c r="H363" s="85">
        <f>SUMIFS(Model!$Q:$Q,Model!$H:$H,$A363,Model!$B:$B,$B363)</f>
        <v>4129736.8483652128</v>
      </c>
    </row>
    <row r="364" spans="1:8" x14ac:dyDescent="0.45">
      <c r="A364" s="78">
        <v>45839</v>
      </c>
      <c r="B364" s="62" t="s">
        <v>85</v>
      </c>
      <c r="C364" s="83">
        <f>SUMIFS(Model!$I:$I,Model!$H:$H,$A364,Model!$B:$B,$B364)</f>
        <v>119001181.74000001</v>
      </c>
      <c r="D364" s="83">
        <f>SUMIFS(Model!$I:$I,Model!$H:$H,$A364,Model!$B:$B,$B364,Model!$J:$J,"&gt;=180")</f>
        <v>24022494.84</v>
      </c>
      <c r="E364" s="83">
        <f>SUMIFS(Model!$I:$I,Model!$H:$H,$A364,Model!$B:$B,$B364,Model!$J:$J,"&gt;=90")</f>
        <v>24022494.84</v>
      </c>
      <c r="F364" s="84">
        <f t="shared" si="10"/>
        <v>0.20186769987280967</v>
      </c>
      <c r="G364" s="84">
        <f t="shared" si="11"/>
        <v>0.20186769987280967</v>
      </c>
      <c r="H364" s="85">
        <f>SUMIFS(Model!$Q:$Q,Model!$H:$H,$A364,Model!$B:$B,$B364)</f>
        <v>1831108.6696685113</v>
      </c>
    </row>
    <row r="365" spans="1:8" x14ac:dyDescent="0.45">
      <c r="A365" s="78">
        <v>45839</v>
      </c>
      <c r="B365" s="62" t="s">
        <v>86</v>
      </c>
      <c r="C365" s="83">
        <f>SUMIFS(Model!$I:$I,Model!$H:$H,$A365,Model!$B:$B,$B365)</f>
        <v>243729598.53000003</v>
      </c>
      <c r="D365" s="83">
        <f>SUMIFS(Model!$I:$I,Model!$H:$H,$A365,Model!$B:$B,$B365,Model!$J:$J,"&gt;=180")</f>
        <v>13684358.33</v>
      </c>
      <c r="E365" s="83">
        <f>SUMIFS(Model!$I:$I,Model!$H:$H,$A365,Model!$B:$B,$B365,Model!$J:$J,"&gt;=90")</f>
        <v>14901285.51</v>
      </c>
      <c r="F365" s="84">
        <f t="shared" si="10"/>
        <v>5.6145656549447066E-2</v>
      </c>
      <c r="G365" s="84">
        <f t="shared" si="11"/>
        <v>6.1138596214303613E-2</v>
      </c>
      <c r="H365" s="85">
        <f>SUMIFS(Model!$Q:$Q,Model!$H:$H,$A365,Model!$B:$B,$B365)</f>
        <v>5468794.6542528085</v>
      </c>
    </row>
    <row r="366" spans="1:8" x14ac:dyDescent="0.45">
      <c r="A366" s="78">
        <v>45839</v>
      </c>
      <c r="B366" s="62" t="s">
        <v>87</v>
      </c>
      <c r="C366" s="83">
        <f>SUMIFS(Model!$I:$I,Model!$H:$H,$A366,Model!$B:$B,$B366)</f>
        <v>151462093.71000001</v>
      </c>
      <c r="D366" s="83">
        <f>SUMIFS(Model!$I:$I,Model!$H:$H,$A366,Model!$B:$B,$B366,Model!$J:$J,"&gt;=180")</f>
        <v>4502280.43</v>
      </c>
      <c r="E366" s="83">
        <f>SUMIFS(Model!$I:$I,Model!$H:$H,$A366,Model!$B:$B,$B366,Model!$J:$J,"&gt;=90")</f>
        <v>4502280.43</v>
      </c>
      <c r="F366" s="84">
        <f t="shared" si="10"/>
        <v>2.9725460144637793E-2</v>
      </c>
      <c r="G366" s="84">
        <f t="shared" si="11"/>
        <v>2.9725460144637793E-2</v>
      </c>
      <c r="H366" s="85">
        <f>SUMIFS(Model!$Q:$Q,Model!$H:$H,$A366,Model!$B:$B,$B366)</f>
        <v>3228808.8111938611</v>
      </c>
    </row>
    <row r="367" spans="1:8" x14ac:dyDescent="0.45">
      <c r="A367" s="78">
        <v>45839</v>
      </c>
      <c r="B367" s="62" t="s">
        <v>88</v>
      </c>
      <c r="C367" s="83">
        <f>SUMIFS(Model!$I:$I,Model!$H:$H,$A367,Model!$B:$B,$B367)</f>
        <v>143192439.71000004</v>
      </c>
      <c r="D367" s="83">
        <f>SUMIFS(Model!$I:$I,Model!$H:$H,$A367,Model!$B:$B,$B367,Model!$J:$J,"&gt;=180")</f>
        <v>2660748.02</v>
      </c>
      <c r="E367" s="83">
        <f>SUMIFS(Model!$I:$I,Model!$H:$H,$A367,Model!$B:$B,$B367,Model!$J:$J,"&gt;=90")</f>
        <v>10131240.57</v>
      </c>
      <c r="F367" s="84">
        <f t="shared" si="10"/>
        <v>1.8581623620553364E-2</v>
      </c>
      <c r="G367" s="84">
        <f t="shared" si="11"/>
        <v>7.0752622069421109E-2</v>
      </c>
      <c r="H367" s="85">
        <f>SUMIFS(Model!$Q:$Q,Model!$H:$H,$A367,Model!$B:$B,$B367)</f>
        <v>2817022.87067668</v>
      </c>
    </row>
    <row r="368" spans="1:8" x14ac:dyDescent="0.45">
      <c r="A368" s="78">
        <v>45839</v>
      </c>
      <c r="B368" s="62" t="s">
        <v>89</v>
      </c>
      <c r="C368" s="83">
        <f>SUMIFS(Model!$I:$I,Model!$H:$H,$A368,Model!$B:$B,$B368)</f>
        <v>299054070.64000005</v>
      </c>
      <c r="D368" s="83">
        <f>SUMIFS(Model!$I:$I,Model!$H:$H,$A368,Model!$B:$B,$B368,Model!$J:$J,"&gt;=180")</f>
        <v>74470476.379999995</v>
      </c>
      <c r="E368" s="83">
        <f>SUMIFS(Model!$I:$I,Model!$H:$H,$A368,Model!$B:$B,$B368,Model!$J:$J,"&gt;=90")</f>
        <v>74470476.379999995</v>
      </c>
      <c r="F368" s="84">
        <f t="shared" si="10"/>
        <v>0.24902010603175243</v>
      </c>
      <c r="G368" s="84">
        <f t="shared" si="11"/>
        <v>0.24902010603175243</v>
      </c>
      <c r="H368" s="85">
        <f>SUMIFS(Model!$Q:$Q,Model!$H:$H,$A368,Model!$B:$B,$B368)</f>
        <v>4580999.4347423539</v>
      </c>
    </row>
    <row r="369" spans="1:8" x14ac:dyDescent="0.45">
      <c r="A369" s="78">
        <v>45839</v>
      </c>
      <c r="B369" s="62" t="s">
        <v>90</v>
      </c>
      <c r="C369" s="83">
        <f>SUMIFS(Model!$I:$I,Model!$H:$H,$A369,Model!$B:$B,$B369)</f>
        <v>239128511.36000001</v>
      </c>
      <c r="D369" s="83">
        <f>SUMIFS(Model!$I:$I,Model!$H:$H,$A369,Model!$B:$B,$B369,Model!$J:$J,"&gt;=180")</f>
        <v>1680771.53</v>
      </c>
      <c r="E369" s="83">
        <f>SUMIFS(Model!$I:$I,Model!$H:$H,$A369,Model!$B:$B,$B369,Model!$J:$J,"&gt;=90")</f>
        <v>1680771.53</v>
      </c>
      <c r="F369" s="84">
        <f t="shared" si="10"/>
        <v>7.0287374786089582E-3</v>
      </c>
      <c r="G369" s="84">
        <f t="shared" si="11"/>
        <v>7.0287374786089582E-3</v>
      </c>
      <c r="H369" s="85">
        <f>SUMIFS(Model!$Q:$Q,Model!$H:$H,$A369,Model!$B:$B,$B369)</f>
        <v>4881939.7031051777</v>
      </c>
    </row>
    <row r="370" spans="1:8" x14ac:dyDescent="0.45">
      <c r="A370" s="78">
        <v>45839</v>
      </c>
      <c r="B370" s="62" t="s">
        <v>91</v>
      </c>
      <c r="C370" s="83">
        <f>SUMIFS(Model!$I:$I,Model!$H:$H,$A370,Model!$B:$B,$B370)</f>
        <v>194274038.61000004</v>
      </c>
      <c r="D370" s="83">
        <f>SUMIFS(Model!$I:$I,Model!$H:$H,$A370,Model!$B:$B,$B370,Model!$J:$J,"&gt;=180")</f>
        <v>6349452.4000000004</v>
      </c>
      <c r="E370" s="83">
        <f>SUMIFS(Model!$I:$I,Model!$H:$H,$A370,Model!$B:$B,$B370,Model!$J:$J,"&gt;=90")</f>
        <v>8742170.1999999993</v>
      </c>
      <c r="F370" s="84">
        <f t="shared" si="10"/>
        <v>3.2682969095764548E-2</v>
      </c>
      <c r="G370" s="84">
        <f t="shared" si="11"/>
        <v>4.4999168507273757E-2</v>
      </c>
      <c r="H370" s="85">
        <f>SUMIFS(Model!$Q:$Q,Model!$H:$H,$A370,Model!$B:$B,$B370)</f>
        <v>3911002.6475874032</v>
      </c>
    </row>
    <row r="371" spans="1:8" x14ac:dyDescent="0.45">
      <c r="A371" s="78">
        <v>45839</v>
      </c>
      <c r="B371" s="62" t="s">
        <v>92</v>
      </c>
      <c r="C371" s="83">
        <f>SUMIFS(Model!$I:$I,Model!$H:$H,$A371,Model!$B:$B,$B371)</f>
        <v>105489830.43000001</v>
      </c>
      <c r="D371" s="83">
        <f>SUMIFS(Model!$I:$I,Model!$H:$H,$A371,Model!$B:$B,$B371,Model!$J:$J,"&gt;=180")</f>
        <v>0</v>
      </c>
      <c r="E371" s="83">
        <f>SUMIFS(Model!$I:$I,Model!$H:$H,$A371,Model!$B:$B,$B371,Model!$J:$J,"&gt;=90")</f>
        <v>2736692</v>
      </c>
      <c r="F371" s="84">
        <f t="shared" si="10"/>
        <v>0</v>
      </c>
      <c r="G371" s="84">
        <f t="shared" si="11"/>
        <v>2.5942709253059131E-2</v>
      </c>
      <c r="H371" s="85">
        <f>SUMIFS(Model!$Q:$Q,Model!$H:$H,$A371,Model!$B:$B,$B371)</f>
        <v>1782721.9914011196</v>
      </c>
    </row>
    <row r="372" spans="1:8" x14ac:dyDescent="0.45">
      <c r="A372" s="78">
        <v>45839</v>
      </c>
      <c r="B372" s="62" t="s">
        <v>93</v>
      </c>
      <c r="C372" s="83">
        <f>SUMIFS(Model!$I:$I,Model!$H:$H,$A372,Model!$B:$B,$B372)</f>
        <v>237081854.12</v>
      </c>
      <c r="D372" s="83">
        <f>SUMIFS(Model!$I:$I,Model!$H:$H,$A372,Model!$B:$B,$B372,Model!$J:$J,"&gt;=180")</f>
        <v>72512576.00999999</v>
      </c>
      <c r="E372" s="83">
        <f>SUMIFS(Model!$I:$I,Model!$H:$H,$A372,Model!$B:$B,$B372,Model!$J:$J,"&gt;=90")</f>
        <v>90660470.389999986</v>
      </c>
      <c r="F372" s="84">
        <f t="shared" si="10"/>
        <v>0.30585460147994892</v>
      </c>
      <c r="G372" s="84">
        <f t="shared" si="11"/>
        <v>0.38240155800414738</v>
      </c>
      <c r="H372" s="85">
        <f>SUMIFS(Model!$Q:$Q,Model!$H:$H,$A372,Model!$B:$B,$B372)</f>
        <v>4634486.6940722046</v>
      </c>
    </row>
    <row r="373" spans="1:8" x14ac:dyDescent="0.45">
      <c r="A373" s="78">
        <v>45839</v>
      </c>
      <c r="B373" s="62" t="s">
        <v>94</v>
      </c>
      <c r="C373" s="83">
        <f>SUMIFS(Model!$I:$I,Model!$H:$H,$A373,Model!$B:$B,$B373)</f>
        <v>133254532.81000002</v>
      </c>
      <c r="D373" s="83">
        <f>SUMIFS(Model!$I:$I,Model!$H:$H,$A373,Model!$B:$B,$B373,Model!$J:$J,"&gt;=180")</f>
        <v>3310899.5</v>
      </c>
      <c r="E373" s="83">
        <f>SUMIFS(Model!$I:$I,Model!$H:$H,$A373,Model!$B:$B,$B373,Model!$J:$J,"&gt;=90")</f>
        <v>18346020.210000001</v>
      </c>
      <c r="F373" s="84">
        <f t="shared" si="10"/>
        <v>2.4846430587999745E-2</v>
      </c>
      <c r="G373" s="84">
        <f t="shared" si="11"/>
        <v>0.13767651893807273</v>
      </c>
      <c r="H373" s="85">
        <f>SUMIFS(Model!$Q:$Q,Model!$H:$H,$A373,Model!$B:$B,$B373)</f>
        <v>1905812.3059229373</v>
      </c>
    </row>
    <row r="374" spans="1:8" x14ac:dyDescent="0.45">
      <c r="A374" s="78">
        <v>45870</v>
      </c>
      <c r="B374" s="62" t="s">
        <v>21</v>
      </c>
      <c r="C374" s="83">
        <f>SUMIFS(Model!$I:$I,Model!$H:$H,$A374,Model!$B:$B,$B374)</f>
        <v>295598735.05000001</v>
      </c>
      <c r="D374" s="83">
        <f>SUMIFS(Model!$I:$I,Model!$H:$H,$A374,Model!$B:$B,$B374,Model!$J:$J,"&gt;=180")</f>
        <v>117853000.40000001</v>
      </c>
      <c r="E374" s="83">
        <f>SUMIFS(Model!$I:$I,Model!$H:$H,$A374,Model!$B:$B,$B374,Model!$J:$J,"&gt;=90")</f>
        <v>117853000.40000001</v>
      </c>
      <c r="F374" s="84">
        <f t="shared" si="10"/>
        <v>0.39869250583926003</v>
      </c>
      <c r="G374" s="84">
        <f t="shared" si="11"/>
        <v>0.39869250583926003</v>
      </c>
      <c r="H374" s="85">
        <f>SUMIFS(Model!$Q:$Q,Model!$H:$H,$A374,Model!$B:$B,$B374)</f>
        <v>6255403.9305936946</v>
      </c>
    </row>
    <row r="375" spans="1:8" x14ac:dyDescent="0.45">
      <c r="A375" s="78">
        <v>45870</v>
      </c>
      <c r="B375" s="62" t="s">
        <v>25</v>
      </c>
      <c r="C375" s="83">
        <f>SUMIFS(Model!$I:$I,Model!$H:$H,$A375,Model!$B:$B,$B375)</f>
        <v>30876397.439999998</v>
      </c>
      <c r="D375" s="83">
        <f>SUMIFS(Model!$I:$I,Model!$H:$H,$A375,Model!$B:$B,$B375,Model!$J:$J,"&gt;=180")</f>
        <v>0</v>
      </c>
      <c r="E375" s="83">
        <f>SUMIFS(Model!$I:$I,Model!$H:$H,$A375,Model!$B:$B,$B375,Model!$J:$J,"&gt;=90")</f>
        <v>0</v>
      </c>
      <c r="F375" s="84">
        <f t="shared" si="10"/>
        <v>0</v>
      </c>
      <c r="G375" s="84">
        <f t="shared" si="11"/>
        <v>0</v>
      </c>
      <c r="H375" s="85">
        <f>SUMIFS(Model!$Q:$Q,Model!$H:$H,$A375,Model!$B:$B,$B375)</f>
        <v>665393.30682641943</v>
      </c>
    </row>
    <row r="376" spans="1:8" x14ac:dyDescent="0.45">
      <c r="A376" s="78">
        <v>45870</v>
      </c>
      <c r="B376" s="62" t="s">
        <v>29</v>
      </c>
      <c r="C376" s="83">
        <f>SUMIFS(Model!$I:$I,Model!$H:$H,$A376,Model!$B:$B,$B376)</f>
        <v>166427251.60000002</v>
      </c>
      <c r="D376" s="83">
        <f>SUMIFS(Model!$I:$I,Model!$H:$H,$A376,Model!$B:$B,$B376,Model!$J:$J,"&gt;=180")</f>
        <v>17249610.109999999</v>
      </c>
      <c r="E376" s="83">
        <f>SUMIFS(Model!$I:$I,Model!$H:$H,$A376,Model!$B:$B,$B376,Model!$J:$J,"&gt;=90")</f>
        <v>17249610.109999999</v>
      </c>
      <c r="F376" s="84">
        <f t="shared" si="10"/>
        <v>0.10364654793109614</v>
      </c>
      <c r="G376" s="84">
        <f t="shared" si="11"/>
        <v>0.10364654793109614</v>
      </c>
      <c r="H376" s="85">
        <f>SUMIFS(Model!$Q:$Q,Model!$H:$H,$A376,Model!$B:$B,$B376)</f>
        <v>3248038.1277249581</v>
      </c>
    </row>
    <row r="377" spans="1:8" x14ac:dyDescent="0.45">
      <c r="A377" s="78">
        <v>45870</v>
      </c>
      <c r="B377" s="62" t="s">
        <v>33</v>
      </c>
      <c r="C377" s="83">
        <f>SUMIFS(Model!$I:$I,Model!$H:$H,$A377,Model!$B:$B,$B377)</f>
        <v>351076476.03000003</v>
      </c>
      <c r="D377" s="83">
        <f>SUMIFS(Model!$I:$I,Model!$H:$H,$A377,Model!$B:$B,$B377,Model!$J:$J,"&gt;=180")</f>
        <v>6711371.4499999993</v>
      </c>
      <c r="E377" s="83">
        <f>SUMIFS(Model!$I:$I,Model!$H:$H,$A377,Model!$B:$B,$B377,Model!$J:$J,"&gt;=90")</f>
        <v>16531771.539999999</v>
      </c>
      <c r="F377" s="84">
        <f t="shared" si="10"/>
        <v>1.9116551259408511E-2</v>
      </c>
      <c r="G377" s="84">
        <f t="shared" si="11"/>
        <v>4.7088804487679013E-2</v>
      </c>
      <c r="H377" s="85">
        <f>SUMIFS(Model!$Q:$Q,Model!$H:$H,$A377,Model!$B:$B,$B377)</f>
        <v>5537063.4786130879</v>
      </c>
    </row>
    <row r="378" spans="1:8" x14ac:dyDescent="0.45">
      <c r="A378" s="78">
        <v>45870</v>
      </c>
      <c r="B378" s="62" t="s">
        <v>37</v>
      </c>
      <c r="C378" s="83">
        <f>SUMIFS(Model!$I:$I,Model!$H:$H,$A378,Model!$B:$B,$B378)</f>
        <v>106629444.90000001</v>
      </c>
      <c r="D378" s="83">
        <f>SUMIFS(Model!$I:$I,Model!$H:$H,$A378,Model!$B:$B,$B378,Model!$J:$J,"&gt;=180")</f>
        <v>11350032.26</v>
      </c>
      <c r="E378" s="83">
        <f>SUMIFS(Model!$I:$I,Model!$H:$H,$A378,Model!$B:$B,$B378,Model!$J:$J,"&gt;=90")</f>
        <v>11350032.26</v>
      </c>
      <c r="F378" s="84">
        <f t="shared" si="10"/>
        <v>0.10644369639778552</v>
      </c>
      <c r="G378" s="84">
        <f t="shared" si="11"/>
        <v>0.10644369639778552</v>
      </c>
      <c r="H378" s="85">
        <f>SUMIFS(Model!$Q:$Q,Model!$H:$H,$A378,Model!$B:$B,$B378)</f>
        <v>2139361.8205995164</v>
      </c>
    </row>
    <row r="379" spans="1:8" x14ac:dyDescent="0.45">
      <c r="A379" s="78">
        <v>45870</v>
      </c>
      <c r="B379" s="62" t="s">
        <v>41</v>
      </c>
      <c r="C379" s="83">
        <f>SUMIFS(Model!$I:$I,Model!$H:$H,$A379,Model!$B:$B,$B379)</f>
        <v>383207699.04000002</v>
      </c>
      <c r="D379" s="83">
        <f>SUMIFS(Model!$I:$I,Model!$H:$H,$A379,Model!$B:$B,$B379,Model!$J:$J,"&gt;=180")</f>
        <v>161898366.00999999</v>
      </c>
      <c r="E379" s="83">
        <f>SUMIFS(Model!$I:$I,Model!$H:$H,$A379,Model!$B:$B,$B379,Model!$J:$J,"&gt;=90")</f>
        <v>161898366.00999999</v>
      </c>
      <c r="F379" s="84">
        <f t="shared" si="10"/>
        <v>0.42248202845501992</v>
      </c>
      <c r="G379" s="84">
        <f t="shared" si="11"/>
        <v>0.42248202845501992</v>
      </c>
      <c r="H379" s="85">
        <f>SUMIFS(Model!$Q:$Q,Model!$H:$H,$A379,Model!$B:$B,$B379)</f>
        <v>6598981.4325011661</v>
      </c>
    </row>
    <row r="380" spans="1:8" x14ac:dyDescent="0.45">
      <c r="A380" s="78">
        <v>45870</v>
      </c>
      <c r="B380" s="62" t="s">
        <v>44</v>
      </c>
      <c r="C380" s="83">
        <f>SUMIFS(Model!$I:$I,Model!$H:$H,$A380,Model!$B:$B,$B380)</f>
        <v>203065920.31999999</v>
      </c>
      <c r="D380" s="83">
        <f>SUMIFS(Model!$I:$I,Model!$H:$H,$A380,Model!$B:$B,$B380,Model!$J:$J,"&gt;=180")</f>
        <v>52217388.719999999</v>
      </c>
      <c r="E380" s="83">
        <f>SUMIFS(Model!$I:$I,Model!$H:$H,$A380,Model!$B:$B,$B380,Model!$J:$J,"&gt;=90")</f>
        <v>52217388.719999999</v>
      </c>
      <c r="F380" s="84">
        <f t="shared" si="10"/>
        <v>0.25714501299732417</v>
      </c>
      <c r="G380" s="84">
        <f t="shared" si="11"/>
        <v>0.25714501299732417</v>
      </c>
      <c r="H380" s="85">
        <f>SUMIFS(Model!$Q:$Q,Model!$H:$H,$A380,Model!$B:$B,$B380)</f>
        <v>3502984.2917262432</v>
      </c>
    </row>
    <row r="381" spans="1:8" x14ac:dyDescent="0.45">
      <c r="A381" s="78">
        <v>45870</v>
      </c>
      <c r="B381" s="62" t="s">
        <v>47</v>
      </c>
      <c r="C381" s="83">
        <f>SUMIFS(Model!$I:$I,Model!$H:$H,$A381,Model!$B:$B,$B381)</f>
        <v>157835330.06</v>
      </c>
      <c r="D381" s="83">
        <f>SUMIFS(Model!$I:$I,Model!$H:$H,$A381,Model!$B:$B,$B381,Model!$J:$J,"&gt;=180")</f>
        <v>25773618.660000004</v>
      </c>
      <c r="E381" s="83">
        <f>SUMIFS(Model!$I:$I,Model!$H:$H,$A381,Model!$B:$B,$B381,Model!$J:$J,"&gt;=90")</f>
        <v>25773618.660000004</v>
      </c>
      <c r="F381" s="84">
        <f t="shared" si="10"/>
        <v>0.16329435653096389</v>
      </c>
      <c r="G381" s="84">
        <f t="shared" si="11"/>
        <v>0.16329435653096389</v>
      </c>
      <c r="H381" s="85">
        <f>SUMIFS(Model!$Q:$Q,Model!$H:$H,$A381,Model!$B:$B,$B381)</f>
        <v>3243478.608903232</v>
      </c>
    </row>
    <row r="382" spans="1:8" x14ac:dyDescent="0.45">
      <c r="A382" s="78">
        <v>45870</v>
      </c>
      <c r="B382" s="62" t="s">
        <v>50</v>
      </c>
      <c r="C382" s="83">
        <f>SUMIFS(Model!$I:$I,Model!$H:$H,$A382,Model!$B:$B,$B382)</f>
        <v>379948576.07999998</v>
      </c>
      <c r="D382" s="83">
        <f>SUMIFS(Model!$I:$I,Model!$H:$H,$A382,Model!$B:$B,$B382,Model!$J:$J,"&gt;=180")</f>
        <v>101441022.28</v>
      </c>
      <c r="E382" s="83">
        <f>SUMIFS(Model!$I:$I,Model!$H:$H,$A382,Model!$B:$B,$B382,Model!$J:$J,"&gt;=90")</f>
        <v>114061732.73999999</v>
      </c>
      <c r="F382" s="84">
        <f t="shared" si="10"/>
        <v>0.26698618883267272</v>
      </c>
      <c r="G382" s="84">
        <f t="shared" si="11"/>
        <v>0.30020307989253725</v>
      </c>
      <c r="H382" s="85">
        <f>SUMIFS(Model!$Q:$Q,Model!$H:$H,$A382,Model!$B:$B,$B382)</f>
        <v>6682327.8780971048</v>
      </c>
    </row>
    <row r="383" spans="1:8" x14ac:dyDescent="0.45">
      <c r="A383" s="78">
        <v>45870</v>
      </c>
      <c r="B383" s="62" t="s">
        <v>51</v>
      </c>
      <c r="C383" s="83">
        <f>SUMIFS(Model!$I:$I,Model!$H:$H,$A383,Model!$B:$B,$B383)</f>
        <v>457649478.68000001</v>
      </c>
      <c r="D383" s="83">
        <f>SUMIFS(Model!$I:$I,Model!$H:$H,$A383,Model!$B:$B,$B383,Model!$J:$J,"&gt;=180")</f>
        <v>25078187.460000001</v>
      </c>
      <c r="E383" s="83">
        <f>SUMIFS(Model!$I:$I,Model!$H:$H,$A383,Model!$B:$B,$B383,Model!$J:$J,"&gt;=90")</f>
        <v>116764873.85999998</v>
      </c>
      <c r="F383" s="84">
        <f t="shared" si="10"/>
        <v>5.4797806243182236E-2</v>
      </c>
      <c r="G383" s="84">
        <f t="shared" si="11"/>
        <v>0.25514040613961875</v>
      </c>
      <c r="H383" s="85">
        <f>SUMIFS(Model!$Q:$Q,Model!$H:$H,$A383,Model!$B:$B,$B383)</f>
        <v>8935822.2026632652</v>
      </c>
    </row>
    <row r="384" spans="1:8" x14ac:dyDescent="0.45">
      <c r="A384" s="78">
        <v>45870</v>
      </c>
      <c r="B384" s="62" t="s">
        <v>52</v>
      </c>
      <c r="C384" s="83">
        <f>SUMIFS(Model!$I:$I,Model!$H:$H,$A384,Model!$B:$B,$B384)</f>
        <v>355574035.46999985</v>
      </c>
      <c r="D384" s="83">
        <f>SUMIFS(Model!$I:$I,Model!$H:$H,$A384,Model!$B:$B,$B384,Model!$J:$J,"&gt;=180")</f>
        <v>92767210.50999999</v>
      </c>
      <c r="E384" s="83">
        <f>SUMIFS(Model!$I:$I,Model!$H:$H,$A384,Model!$B:$B,$B384,Model!$J:$J,"&gt;=90")</f>
        <v>103329974.66999999</v>
      </c>
      <c r="F384" s="84">
        <f t="shared" si="10"/>
        <v>0.26089421964508669</v>
      </c>
      <c r="G384" s="84">
        <f t="shared" si="11"/>
        <v>0.29060044987091876</v>
      </c>
      <c r="H384" s="85">
        <f>SUMIFS(Model!$Q:$Q,Model!$H:$H,$A384,Model!$B:$B,$B384)</f>
        <v>5493534.9787182426</v>
      </c>
    </row>
    <row r="385" spans="1:8" x14ac:dyDescent="0.45">
      <c r="A385" s="78">
        <v>45870</v>
      </c>
      <c r="B385" s="62" t="s">
        <v>53</v>
      </c>
      <c r="C385" s="83">
        <f>SUMIFS(Model!$I:$I,Model!$H:$H,$A385,Model!$B:$B,$B385)</f>
        <v>116112334.61</v>
      </c>
      <c r="D385" s="83">
        <f>SUMIFS(Model!$I:$I,Model!$H:$H,$A385,Model!$B:$B,$B385,Model!$J:$J,"&gt;=180")</f>
        <v>61088801.520000003</v>
      </c>
      <c r="E385" s="83">
        <f>SUMIFS(Model!$I:$I,Model!$H:$H,$A385,Model!$B:$B,$B385,Model!$J:$J,"&gt;=90")</f>
        <v>71192835</v>
      </c>
      <c r="F385" s="84">
        <f t="shared" si="10"/>
        <v>0.52611810558444172</v>
      </c>
      <c r="G385" s="84">
        <f t="shared" si="11"/>
        <v>0.61313757267153102</v>
      </c>
      <c r="H385" s="85">
        <f>SUMIFS(Model!$Q:$Q,Model!$H:$H,$A385,Model!$B:$B,$B385)</f>
        <v>2680450.3877272694</v>
      </c>
    </row>
    <row r="386" spans="1:8" x14ac:dyDescent="0.45">
      <c r="A386" s="78">
        <v>45870</v>
      </c>
      <c r="B386" s="62" t="s">
        <v>54</v>
      </c>
      <c r="C386" s="83">
        <f>SUMIFS(Model!$I:$I,Model!$H:$H,$A386,Model!$B:$B,$B386)</f>
        <v>93829020.769999996</v>
      </c>
      <c r="D386" s="83">
        <f>SUMIFS(Model!$I:$I,Model!$H:$H,$A386,Model!$B:$B,$B386,Model!$J:$J,"&gt;=180")</f>
        <v>9145063.3200000003</v>
      </c>
      <c r="E386" s="83">
        <f>SUMIFS(Model!$I:$I,Model!$H:$H,$A386,Model!$B:$B,$B386,Model!$J:$J,"&gt;=90")</f>
        <v>59156677.630000003</v>
      </c>
      <c r="F386" s="84">
        <f t="shared" si="10"/>
        <v>9.7465189820290191E-2</v>
      </c>
      <c r="G386" s="84">
        <f t="shared" si="11"/>
        <v>0.63047314300560409</v>
      </c>
      <c r="H386" s="85">
        <f>SUMIFS(Model!$Q:$Q,Model!$H:$H,$A386,Model!$B:$B,$B386)</f>
        <v>1617952.0393821732</v>
      </c>
    </row>
    <row r="387" spans="1:8" x14ac:dyDescent="0.45">
      <c r="A387" s="78">
        <v>45870</v>
      </c>
      <c r="B387" s="62" t="s">
        <v>55</v>
      </c>
      <c r="C387" s="83">
        <f>SUMIFS(Model!$I:$I,Model!$H:$H,$A387,Model!$B:$B,$B387)</f>
        <v>197251430.28999999</v>
      </c>
      <c r="D387" s="83">
        <f>SUMIFS(Model!$I:$I,Model!$H:$H,$A387,Model!$B:$B,$B387,Model!$J:$J,"&gt;=180")</f>
        <v>72701711.909999996</v>
      </c>
      <c r="E387" s="83">
        <f>SUMIFS(Model!$I:$I,Model!$H:$H,$A387,Model!$B:$B,$B387,Model!$J:$J,"&gt;=90")</f>
        <v>72701711.909999996</v>
      </c>
      <c r="F387" s="84">
        <f t="shared" ref="F387:F450" si="12">IFERROR($D387/$C387,0)</f>
        <v>0.36857381365049469</v>
      </c>
      <c r="G387" s="84">
        <f t="shared" ref="G387:G450" si="13">IFERROR($E387/$C387,0)</f>
        <v>0.36857381365049469</v>
      </c>
      <c r="H387" s="85">
        <f>SUMIFS(Model!$Q:$Q,Model!$H:$H,$A387,Model!$B:$B,$B387)</f>
        <v>3661082.4593123519</v>
      </c>
    </row>
    <row r="388" spans="1:8" x14ac:dyDescent="0.45">
      <c r="A388" s="78">
        <v>45870</v>
      </c>
      <c r="B388" s="62" t="s">
        <v>56</v>
      </c>
      <c r="C388" s="83">
        <f>SUMIFS(Model!$I:$I,Model!$H:$H,$A388,Model!$B:$B,$B388)</f>
        <v>230194454.88</v>
      </c>
      <c r="D388" s="83">
        <f>SUMIFS(Model!$I:$I,Model!$H:$H,$A388,Model!$B:$B,$B388,Model!$J:$J,"&gt;=180")</f>
        <v>112165919.03999999</v>
      </c>
      <c r="E388" s="83">
        <f>SUMIFS(Model!$I:$I,Model!$H:$H,$A388,Model!$B:$B,$B388,Model!$J:$J,"&gt;=90")</f>
        <v>112818704.12</v>
      </c>
      <c r="F388" s="84">
        <f t="shared" si="12"/>
        <v>0.48726594695111969</v>
      </c>
      <c r="G388" s="84">
        <f t="shared" si="13"/>
        <v>0.49010174540829932</v>
      </c>
      <c r="H388" s="85">
        <f>SUMIFS(Model!$Q:$Q,Model!$H:$H,$A388,Model!$B:$B,$B388)</f>
        <v>4608472.8830878455</v>
      </c>
    </row>
    <row r="389" spans="1:8" x14ac:dyDescent="0.45">
      <c r="A389" s="78">
        <v>45870</v>
      </c>
      <c r="B389" s="62" t="s">
        <v>57</v>
      </c>
      <c r="C389" s="83">
        <f>SUMIFS(Model!$I:$I,Model!$H:$H,$A389,Model!$B:$B,$B389)</f>
        <v>312849042.38999999</v>
      </c>
      <c r="D389" s="83">
        <f>SUMIFS(Model!$I:$I,Model!$H:$H,$A389,Model!$B:$B,$B389,Model!$J:$J,"&gt;=180")</f>
        <v>4049250.47</v>
      </c>
      <c r="E389" s="83">
        <f>SUMIFS(Model!$I:$I,Model!$H:$H,$A389,Model!$B:$B,$B389,Model!$J:$J,"&gt;=90")</f>
        <v>4049250.47</v>
      </c>
      <c r="F389" s="84">
        <f t="shared" si="12"/>
        <v>1.294314484412637E-2</v>
      </c>
      <c r="G389" s="84">
        <f t="shared" si="13"/>
        <v>1.294314484412637E-2</v>
      </c>
      <c r="H389" s="85">
        <f>SUMIFS(Model!$Q:$Q,Model!$H:$H,$A389,Model!$B:$B,$B389)</f>
        <v>4617793.2141777482</v>
      </c>
    </row>
    <row r="390" spans="1:8" x14ac:dyDescent="0.45">
      <c r="A390" s="78">
        <v>45870</v>
      </c>
      <c r="B390" s="62" t="s">
        <v>58</v>
      </c>
      <c r="C390" s="83">
        <f>SUMIFS(Model!$I:$I,Model!$H:$H,$A390,Model!$B:$B,$B390)</f>
        <v>169190610.44999999</v>
      </c>
      <c r="D390" s="83">
        <f>SUMIFS(Model!$I:$I,Model!$H:$H,$A390,Model!$B:$B,$B390,Model!$J:$J,"&gt;=180")</f>
        <v>13819314.260000002</v>
      </c>
      <c r="E390" s="83">
        <f>SUMIFS(Model!$I:$I,Model!$H:$H,$A390,Model!$B:$B,$B390,Model!$J:$J,"&gt;=90")</f>
        <v>13819314.260000002</v>
      </c>
      <c r="F390" s="84">
        <f t="shared" si="12"/>
        <v>8.1678966836542924E-2</v>
      </c>
      <c r="G390" s="84">
        <f t="shared" si="13"/>
        <v>8.1678966836542924E-2</v>
      </c>
      <c r="H390" s="85">
        <f>SUMIFS(Model!$Q:$Q,Model!$H:$H,$A390,Model!$B:$B,$B390)</f>
        <v>2688744.9443718749</v>
      </c>
    </row>
    <row r="391" spans="1:8" x14ac:dyDescent="0.45">
      <c r="A391" s="78">
        <v>45870</v>
      </c>
      <c r="B391" s="62" t="s">
        <v>59</v>
      </c>
      <c r="C391" s="83">
        <f>SUMIFS(Model!$I:$I,Model!$H:$H,$A391,Model!$B:$B,$B391)</f>
        <v>125142082.51000001</v>
      </c>
      <c r="D391" s="83">
        <f>SUMIFS(Model!$I:$I,Model!$H:$H,$A391,Model!$B:$B,$B391,Model!$J:$J,"&gt;=180")</f>
        <v>7966592.3100000005</v>
      </c>
      <c r="E391" s="83">
        <f>SUMIFS(Model!$I:$I,Model!$H:$H,$A391,Model!$B:$B,$B391,Model!$J:$J,"&gt;=90")</f>
        <v>7966592.3100000005</v>
      </c>
      <c r="F391" s="84">
        <f t="shared" si="12"/>
        <v>6.3660378269343537E-2</v>
      </c>
      <c r="G391" s="84">
        <f t="shared" si="13"/>
        <v>6.3660378269343537E-2</v>
      </c>
      <c r="H391" s="85">
        <f>SUMIFS(Model!$Q:$Q,Model!$H:$H,$A391,Model!$B:$B,$B391)</f>
        <v>2246856.7200008593</v>
      </c>
    </row>
    <row r="392" spans="1:8" x14ac:dyDescent="0.45">
      <c r="A392" s="78">
        <v>45870</v>
      </c>
      <c r="B392" s="62" t="s">
        <v>60</v>
      </c>
      <c r="C392" s="83">
        <f>SUMIFS(Model!$I:$I,Model!$H:$H,$A392,Model!$B:$B,$B392)</f>
        <v>57944312.840000011</v>
      </c>
      <c r="D392" s="83">
        <f>SUMIFS(Model!$I:$I,Model!$H:$H,$A392,Model!$B:$B,$B392,Model!$J:$J,"&gt;=180")</f>
        <v>1659076.93</v>
      </c>
      <c r="E392" s="83">
        <f>SUMIFS(Model!$I:$I,Model!$H:$H,$A392,Model!$B:$B,$B392,Model!$J:$J,"&gt;=90")</f>
        <v>1659076.93</v>
      </c>
      <c r="F392" s="84">
        <f t="shared" si="12"/>
        <v>2.8632265164333936E-2</v>
      </c>
      <c r="G392" s="84">
        <f t="shared" si="13"/>
        <v>2.8632265164333936E-2</v>
      </c>
      <c r="H392" s="85">
        <f>SUMIFS(Model!$Q:$Q,Model!$H:$H,$A392,Model!$B:$B,$B392)</f>
        <v>1077822.2284885659</v>
      </c>
    </row>
    <row r="393" spans="1:8" x14ac:dyDescent="0.45">
      <c r="A393" s="78">
        <v>45870</v>
      </c>
      <c r="B393" s="62" t="s">
        <v>61</v>
      </c>
      <c r="C393" s="83">
        <f>SUMIFS(Model!$I:$I,Model!$H:$H,$A393,Model!$B:$B,$B393)</f>
        <v>187540528.91</v>
      </c>
      <c r="D393" s="83">
        <f>SUMIFS(Model!$I:$I,Model!$H:$H,$A393,Model!$B:$B,$B393,Model!$J:$J,"&gt;=180")</f>
        <v>61389032.960000001</v>
      </c>
      <c r="E393" s="83">
        <f>SUMIFS(Model!$I:$I,Model!$H:$H,$A393,Model!$B:$B,$B393,Model!$J:$J,"&gt;=90")</f>
        <v>61389032.960000001</v>
      </c>
      <c r="F393" s="84">
        <f t="shared" si="12"/>
        <v>0.32733742043278746</v>
      </c>
      <c r="G393" s="84">
        <f t="shared" si="13"/>
        <v>0.32733742043278746</v>
      </c>
      <c r="H393" s="85">
        <f>SUMIFS(Model!$Q:$Q,Model!$H:$H,$A393,Model!$B:$B,$B393)</f>
        <v>3584056.8861976811</v>
      </c>
    </row>
    <row r="394" spans="1:8" x14ac:dyDescent="0.45">
      <c r="A394" s="78">
        <v>45870</v>
      </c>
      <c r="B394" s="62" t="s">
        <v>62</v>
      </c>
      <c r="C394" s="83">
        <f>SUMIFS(Model!$I:$I,Model!$H:$H,$A394,Model!$B:$B,$B394)</f>
        <v>285330747.96999997</v>
      </c>
      <c r="D394" s="83">
        <f>SUMIFS(Model!$I:$I,Model!$H:$H,$A394,Model!$B:$B,$B394,Model!$J:$J,"&gt;=180")</f>
        <v>98214658.849999994</v>
      </c>
      <c r="E394" s="83">
        <f>SUMIFS(Model!$I:$I,Model!$H:$H,$A394,Model!$B:$B,$B394,Model!$J:$J,"&gt;=90")</f>
        <v>150079121.69999999</v>
      </c>
      <c r="F394" s="84">
        <f t="shared" si="12"/>
        <v>0.34421337184566736</v>
      </c>
      <c r="G394" s="84">
        <f t="shared" si="13"/>
        <v>0.52598299611151444</v>
      </c>
      <c r="H394" s="85">
        <f>SUMIFS(Model!$Q:$Q,Model!$H:$H,$A394,Model!$B:$B,$B394)</f>
        <v>5262425.722998336</v>
      </c>
    </row>
    <row r="395" spans="1:8" x14ac:dyDescent="0.45">
      <c r="A395" s="78">
        <v>45870</v>
      </c>
      <c r="B395" s="62" t="s">
        <v>63</v>
      </c>
      <c r="C395" s="83">
        <f>SUMIFS(Model!$I:$I,Model!$H:$H,$A395,Model!$B:$B,$B395)</f>
        <v>95429899.850000009</v>
      </c>
      <c r="D395" s="83">
        <f>SUMIFS(Model!$I:$I,Model!$H:$H,$A395,Model!$B:$B,$B395,Model!$J:$J,"&gt;=180")</f>
        <v>4369922.41</v>
      </c>
      <c r="E395" s="83">
        <f>SUMIFS(Model!$I:$I,Model!$H:$H,$A395,Model!$B:$B,$B395,Model!$J:$J,"&gt;=90")</f>
        <v>6544935.0800000001</v>
      </c>
      <c r="F395" s="84">
        <f t="shared" si="12"/>
        <v>4.5791962653935446E-2</v>
      </c>
      <c r="G395" s="84">
        <f t="shared" si="13"/>
        <v>6.8583694316849894E-2</v>
      </c>
      <c r="H395" s="85">
        <f>SUMIFS(Model!$Q:$Q,Model!$H:$H,$A395,Model!$B:$B,$B395)</f>
        <v>1773670.1303941689</v>
      </c>
    </row>
    <row r="396" spans="1:8" x14ac:dyDescent="0.45">
      <c r="A396" s="78">
        <v>45870</v>
      </c>
      <c r="B396" s="62" t="s">
        <v>64</v>
      </c>
      <c r="C396" s="83">
        <f>SUMIFS(Model!$I:$I,Model!$H:$H,$A396,Model!$B:$B,$B396)</f>
        <v>140095715.72000003</v>
      </c>
      <c r="D396" s="83">
        <f>SUMIFS(Model!$I:$I,Model!$H:$H,$A396,Model!$B:$B,$B396,Model!$J:$J,"&gt;=180")</f>
        <v>0</v>
      </c>
      <c r="E396" s="83">
        <f>SUMIFS(Model!$I:$I,Model!$H:$H,$A396,Model!$B:$B,$B396,Model!$J:$J,"&gt;=90")</f>
        <v>0</v>
      </c>
      <c r="F396" s="84">
        <f t="shared" si="12"/>
        <v>0</v>
      </c>
      <c r="G396" s="84">
        <f t="shared" si="13"/>
        <v>0</v>
      </c>
      <c r="H396" s="85">
        <f>SUMIFS(Model!$Q:$Q,Model!$H:$H,$A396,Model!$B:$B,$B396)</f>
        <v>1855569.0481221403</v>
      </c>
    </row>
    <row r="397" spans="1:8" x14ac:dyDescent="0.45">
      <c r="A397" s="78">
        <v>45870</v>
      </c>
      <c r="B397" s="62" t="s">
        <v>65</v>
      </c>
      <c r="C397" s="83">
        <f>SUMIFS(Model!$I:$I,Model!$H:$H,$A397,Model!$B:$B,$B397)</f>
        <v>148896443.34999999</v>
      </c>
      <c r="D397" s="83">
        <f>SUMIFS(Model!$I:$I,Model!$H:$H,$A397,Model!$B:$B,$B397,Model!$J:$J,"&gt;=180")</f>
        <v>26207659.5</v>
      </c>
      <c r="E397" s="83">
        <f>SUMIFS(Model!$I:$I,Model!$H:$H,$A397,Model!$B:$B,$B397,Model!$J:$J,"&gt;=90")</f>
        <v>26207659.5</v>
      </c>
      <c r="F397" s="84">
        <f t="shared" si="12"/>
        <v>0.17601266296465906</v>
      </c>
      <c r="G397" s="84">
        <f t="shared" si="13"/>
        <v>0.17601266296465906</v>
      </c>
      <c r="H397" s="85">
        <f>SUMIFS(Model!$Q:$Q,Model!$H:$H,$A397,Model!$B:$B,$B397)</f>
        <v>2496795.5623026094</v>
      </c>
    </row>
    <row r="398" spans="1:8" x14ac:dyDescent="0.45">
      <c r="A398" s="78">
        <v>45870</v>
      </c>
      <c r="B398" s="62" t="s">
        <v>66</v>
      </c>
      <c r="C398" s="83">
        <f>SUMIFS(Model!$I:$I,Model!$H:$H,$A398,Model!$B:$B,$B398)</f>
        <v>208410680.81999999</v>
      </c>
      <c r="D398" s="83">
        <f>SUMIFS(Model!$I:$I,Model!$H:$H,$A398,Model!$B:$B,$B398,Model!$J:$J,"&gt;=180")</f>
        <v>11761082.52</v>
      </c>
      <c r="E398" s="83">
        <f>SUMIFS(Model!$I:$I,Model!$H:$H,$A398,Model!$B:$B,$B398,Model!$J:$J,"&gt;=90")</f>
        <v>16266170.66</v>
      </c>
      <c r="F398" s="84">
        <f t="shared" si="12"/>
        <v>5.6432244613018677E-2</v>
      </c>
      <c r="G398" s="84">
        <f t="shared" si="13"/>
        <v>7.8048642209699204E-2</v>
      </c>
      <c r="H398" s="85">
        <f>SUMIFS(Model!$Q:$Q,Model!$H:$H,$A398,Model!$B:$B,$B398)</f>
        <v>3788031.6378495805</v>
      </c>
    </row>
    <row r="399" spans="1:8" x14ac:dyDescent="0.45">
      <c r="A399" s="78">
        <v>45870</v>
      </c>
      <c r="B399" s="62" t="s">
        <v>67</v>
      </c>
      <c r="C399" s="83">
        <f>SUMIFS(Model!$I:$I,Model!$H:$H,$A399,Model!$B:$B,$B399)</f>
        <v>141416172.03000003</v>
      </c>
      <c r="D399" s="83">
        <f>SUMIFS(Model!$I:$I,Model!$H:$H,$A399,Model!$B:$B,$B399,Model!$J:$J,"&gt;=180")</f>
        <v>117114826.33000001</v>
      </c>
      <c r="E399" s="83">
        <f>SUMIFS(Model!$I:$I,Model!$H:$H,$A399,Model!$B:$B,$B399,Model!$J:$J,"&gt;=90")</f>
        <v>119634476.64000002</v>
      </c>
      <c r="F399" s="84">
        <f t="shared" si="12"/>
        <v>0.82815723724409163</v>
      </c>
      <c r="G399" s="84">
        <f t="shared" si="13"/>
        <v>0.84597450859171008</v>
      </c>
      <c r="H399" s="85">
        <f>SUMIFS(Model!$Q:$Q,Model!$H:$H,$A399,Model!$B:$B,$B399)</f>
        <v>1488077.2104717423</v>
      </c>
    </row>
    <row r="400" spans="1:8" x14ac:dyDescent="0.45">
      <c r="A400" s="78">
        <v>45870</v>
      </c>
      <c r="B400" s="62" t="s">
        <v>68</v>
      </c>
      <c r="C400" s="83">
        <f>SUMIFS(Model!$I:$I,Model!$H:$H,$A400,Model!$B:$B,$B400)</f>
        <v>185745613.42000002</v>
      </c>
      <c r="D400" s="83">
        <f>SUMIFS(Model!$I:$I,Model!$H:$H,$A400,Model!$B:$B,$B400,Model!$J:$J,"&gt;=180")</f>
        <v>95149784.329999998</v>
      </c>
      <c r="E400" s="83">
        <f>SUMIFS(Model!$I:$I,Model!$H:$H,$A400,Model!$B:$B,$B400,Model!$J:$J,"&gt;=90")</f>
        <v>98318211.489999995</v>
      </c>
      <c r="F400" s="84">
        <f t="shared" si="12"/>
        <v>0.51225858085192777</v>
      </c>
      <c r="G400" s="84">
        <f t="shared" si="13"/>
        <v>0.52931646502836693</v>
      </c>
      <c r="H400" s="85">
        <f>SUMIFS(Model!$Q:$Q,Model!$H:$H,$A400,Model!$B:$B,$B400)</f>
        <v>2877745.6098267357</v>
      </c>
    </row>
    <row r="401" spans="1:8" x14ac:dyDescent="0.45">
      <c r="A401" s="78">
        <v>45870</v>
      </c>
      <c r="B401" s="62" t="s">
        <v>69</v>
      </c>
      <c r="C401" s="83">
        <f>SUMIFS(Model!$I:$I,Model!$H:$H,$A401,Model!$B:$B,$B401)</f>
        <v>349144245.00999999</v>
      </c>
      <c r="D401" s="83">
        <f>SUMIFS(Model!$I:$I,Model!$H:$H,$A401,Model!$B:$B,$B401,Model!$J:$J,"&gt;=180")</f>
        <v>17754816.52</v>
      </c>
      <c r="E401" s="83">
        <f>SUMIFS(Model!$I:$I,Model!$H:$H,$A401,Model!$B:$B,$B401,Model!$J:$J,"&gt;=90")</f>
        <v>17754816.52</v>
      </c>
      <c r="F401" s="84">
        <f t="shared" si="12"/>
        <v>5.085238199899722E-2</v>
      </c>
      <c r="G401" s="84">
        <f t="shared" si="13"/>
        <v>5.085238199899722E-2</v>
      </c>
      <c r="H401" s="85">
        <f>SUMIFS(Model!$Q:$Q,Model!$H:$H,$A401,Model!$B:$B,$B401)</f>
        <v>6997880.9260246521</v>
      </c>
    </row>
    <row r="402" spans="1:8" x14ac:dyDescent="0.45">
      <c r="A402" s="78">
        <v>45870</v>
      </c>
      <c r="B402" s="62" t="s">
        <v>70</v>
      </c>
      <c r="C402" s="83">
        <f>SUMIFS(Model!$I:$I,Model!$H:$H,$A402,Model!$B:$B,$B402)</f>
        <v>164697042.53</v>
      </c>
      <c r="D402" s="83">
        <f>SUMIFS(Model!$I:$I,Model!$H:$H,$A402,Model!$B:$B,$B402,Model!$J:$J,"&gt;=180")</f>
        <v>10701566.68</v>
      </c>
      <c r="E402" s="83">
        <f>SUMIFS(Model!$I:$I,Model!$H:$H,$A402,Model!$B:$B,$B402,Model!$J:$J,"&gt;=90")</f>
        <v>10701566.68</v>
      </c>
      <c r="F402" s="84">
        <f t="shared" si="12"/>
        <v>6.4977285053862952E-2</v>
      </c>
      <c r="G402" s="84">
        <f t="shared" si="13"/>
        <v>6.4977285053862952E-2</v>
      </c>
      <c r="H402" s="85">
        <f>SUMIFS(Model!$Q:$Q,Model!$H:$H,$A402,Model!$B:$B,$B402)</f>
        <v>3195382.9992820979</v>
      </c>
    </row>
    <row r="403" spans="1:8" x14ac:dyDescent="0.45">
      <c r="A403" s="78">
        <v>45870</v>
      </c>
      <c r="B403" s="62" t="s">
        <v>71</v>
      </c>
      <c r="C403" s="83">
        <f>SUMIFS(Model!$I:$I,Model!$H:$H,$A403,Model!$B:$B,$B403)</f>
        <v>411946513.36999995</v>
      </c>
      <c r="D403" s="83">
        <f>SUMIFS(Model!$I:$I,Model!$H:$H,$A403,Model!$B:$B,$B403,Model!$J:$J,"&gt;=180")</f>
        <v>142981819.28999999</v>
      </c>
      <c r="E403" s="83">
        <f>SUMIFS(Model!$I:$I,Model!$H:$H,$A403,Model!$B:$B,$B403,Model!$J:$J,"&gt;=90")</f>
        <v>144409993.21000001</v>
      </c>
      <c r="F403" s="84">
        <f t="shared" si="12"/>
        <v>0.34708831037386967</v>
      </c>
      <c r="G403" s="84">
        <f t="shared" si="13"/>
        <v>0.3505552020057871</v>
      </c>
      <c r="H403" s="85">
        <f>SUMIFS(Model!$Q:$Q,Model!$H:$H,$A403,Model!$B:$B,$B403)</f>
        <v>7722830.938973058</v>
      </c>
    </row>
    <row r="404" spans="1:8" x14ac:dyDescent="0.45">
      <c r="A404" s="78">
        <v>45870</v>
      </c>
      <c r="B404" s="62" t="s">
        <v>72</v>
      </c>
      <c r="C404" s="83">
        <f>SUMIFS(Model!$I:$I,Model!$H:$H,$A404,Model!$B:$B,$B404)</f>
        <v>244772085.21999997</v>
      </c>
      <c r="D404" s="83">
        <f>SUMIFS(Model!$I:$I,Model!$H:$H,$A404,Model!$B:$B,$B404,Model!$J:$J,"&gt;=180")</f>
        <v>57285700.630000003</v>
      </c>
      <c r="E404" s="83">
        <f>SUMIFS(Model!$I:$I,Model!$H:$H,$A404,Model!$B:$B,$B404,Model!$J:$J,"&gt;=90")</f>
        <v>71649339.480000004</v>
      </c>
      <c r="F404" s="84">
        <f t="shared" si="12"/>
        <v>0.23403690244543976</v>
      </c>
      <c r="G404" s="84">
        <f t="shared" si="13"/>
        <v>0.29271858927704897</v>
      </c>
      <c r="H404" s="85">
        <f>SUMIFS(Model!$Q:$Q,Model!$H:$H,$A404,Model!$B:$B,$B404)</f>
        <v>4437407.2244053194</v>
      </c>
    </row>
    <row r="405" spans="1:8" x14ac:dyDescent="0.45">
      <c r="A405" s="78">
        <v>45870</v>
      </c>
      <c r="B405" s="62" t="s">
        <v>73</v>
      </c>
      <c r="C405" s="83">
        <f>SUMIFS(Model!$I:$I,Model!$H:$H,$A405,Model!$B:$B,$B405)</f>
        <v>352566169.03999996</v>
      </c>
      <c r="D405" s="83">
        <f>SUMIFS(Model!$I:$I,Model!$H:$H,$A405,Model!$B:$B,$B405,Model!$J:$J,"&gt;=180")</f>
        <v>28619697.27</v>
      </c>
      <c r="E405" s="83">
        <f>SUMIFS(Model!$I:$I,Model!$H:$H,$A405,Model!$B:$B,$B405,Model!$J:$J,"&gt;=90")</f>
        <v>171755626.07999998</v>
      </c>
      <c r="F405" s="84">
        <f t="shared" si="12"/>
        <v>8.1175392828893314E-2</v>
      </c>
      <c r="G405" s="84">
        <f t="shared" si="13"/>
        <v>0.48715855678289333</v>
      </c>
      <c r="H405" s="85">
        <f>SUMIFS(Model!$Q:$Q,Model!$H:$H,$A405,Model!$B:$B,$B405)</f>
        <v>7100717.4002491022</v>
      </c>
    </row>
    <row r="406" spans="1:8" x14ac:dyDescent="0.45">
      <c r="A406" s="78">
        <v>45870</v>
      </c>
      <c r="B406" s="62" t="s">
        <v>74</v>
      </c>
      <c r="C406" s="83">
        <f>SUMIFS(Model!$I:$I,Model!$H:$H,$A406,Model!$B:$B,$B406)</f>
        <v>276333705.16000003</v>
      </c>
      <c r="D406" s="83">
        <f>SUMIFS(Model!$I:$I,Model!$H:$H,$A406,Model!$B:$B,$B406,Model!$J:$J,"&gt;=180")</f>
        <v>2299574.33</v>
      </c>
      <c r="E406" s="83">
        <f>SUMIFS(Model!$I:$I,Model!$H:$H,$A406,Model!$B:$B,$B406,Model!$J:$J,"&gt;=90")</f>
        <v>2299574.33</v>
      </c>
      <c r="F406" s="84">
        <f t="shared" si="12"/>
        <v>8.3217294418302078E-3</v>
      </c>
      <c r="G406" s="84">
        <f t="shared" si="13"/>
        <v>8.3217294418302078E-3</v>
      </c>
      <c r="H406" s="85">
        <f>SUMIFS(Model!$Q:$Q,Model!$H:$H,$A406,Model!$B:$B,$B406)</f>
        <v>5288587.8367741024</v>
      </c>
    </row>
    <row r="407" spans="1:8" x14ac:dyDescent="0.45">
      <c r="A407" s="78">
        <v>45870</v>
      </c>
      <c r="B407" s="62" t="s">
        <v>75</v>
      </c>
      <c r="C407" s="83">
        <f>SUMIFS(Model!$I:$I,Model!$H:$H,$A407,Model!$B:$B,$B407)</f>
        <v>177445514.12</v>
      </c>
      <c r="D407" s="83">
        <f>SUMIFS(Model!$I:$I,Model!$H:$H,$A407,Model!$B:$B,$B407,Model!$J:$J,"&gt;=180")</f>
        <v>118395259.59999999</v>
      </c>
      <c r="E407" s="83">
        <f>SUMIFS(Model!$I:$I,Model!$H:$H,$A407,Model!$B:$B,$B407,Model!$J:$J,"&gt;=90")</f>
        <v>118395259.59999999</v>
      </c>
      <c r="F407" s="84">
        <f t="shared" si="12"/>
        <v>0.66722035880790731</v>
      </c>
      <c r="G407" s="84">
        <f t="shared" si="13"/>
        <v>0.66722035880790731</v>
      </c>
      <c r="H407" s="85">
        <f>SUMIFS(Model!$Q:$Q,Model!$H:$H,$A407,Model!$B:$B,$B407)</f>
        <v>4425552.8825260224</v>
      </c>
    </row>
    <row r="408" spans="1:8" x14ac:dyDescent="0.45">
      <c r="A408" s="78">
        <v>45870</v>
      </c>
      <c r="B408" s="62" t="s">
        <v>76</v>
      </c>
      <c r="C408" s="83">
        <f>SUMIFS(Model!$I:$I,Model!$H:$H,$A408,Model!$B:$B,$B408)</f>
        <v>182759328.46000001</v>
      </c>
      <c r="D408" s="83">
        <f>SUMIFS(Model!$I:$I,Model!$H:$H,$A408,Model!$B:$B,$B408,Model!$J:$J,"&gt;=180")</f>
        <v>130274581.98</v>
      </c>
      <c r="E408" s="83">
        <f>SUMIFS(Model!$I:$I,Model!$H:$H,$A408,Model!$B:$B,$B408,Model!$J:$J,"&gt;=90")</f>
        <v>130274581.98</v>
      </c>
      <c r="F408" s="84">
        <f t="shared" si="12"/>
        <v>0.71282042387517752</v>
      </c>
      <c r="G408" s="84">
        <f t="shared" si="13"/>
        <v>0.71282042387517752</v>
      </c>
      <c r="H408" s="85">
        <f>SUMIFS(Model!$Q:$Q,Model!$H:$H,$A408,Model!$B:$B,$B408)</f>
        <v>2933552.6799643175</v>
      </c>
    </row>
    <row r="409" spans="1:8" x14ac:dyDescent="0.45">
      <c r="A409" s="78">
        <v>45870</v>
      </c>
      <c r="B409" s="62" t="s">
        <v>77</v>
      </c>
      <c r="C409" s="83">
        <f>SUMIFS(Model!$I:$I,Model!$H:$H,$A409,Model!$B:$B,$B409)</f>
        <v>410945518.06</v>
      </c>
      <c r="D409" s="83">
        <f>SUMIFS(Model!$I:$I,Model!$H:$H,$A409,Model!$B:$B,$B409,Model!$J:$J,"&gt;=180")</f>
        <v>210350549.00000003</v>
      </c>
      <c r="E409" s="83">
        <f>SUMIFS(Model!$I:$I,Model!$H:$H,$A409,Model!$B:$B,$B409,Model!$J:$J,"&gt;=90")</f>
        <v>210350549.00000003</v>
      </c>
      <c r="F409" s="84">
        <f t="shared" si="12"/>
        <v>0.51186967555462637</v>
      </c>
      <c r="G409" s="84">
        <f t="shared" si="13"/>
        <v>0.51186967555462637</v>
      </c>
      <c r="H409" s="85">
        <f>SUMIFS(Model!$Q:$Q,Model!$H:$H,$A409,Model!$B:$B,$B409)</f>
        <v>9109596.9272302166</v>
      </c>
    </row>
    <row r="410" spans="1:8" x14ac:dyDescent="0.45">
      <c r="A410" s="78">
        <v>45870</v>
      </c>
      <c r="B410" s="62" t="s">
        <v>78</v>
      </c>
      <c r="C410" s="83">
        <f>SUMIFS(Model!$I:$I,Model!$H:$H,$A410,Model!$B:$B,$B410)</f>
        <v>228598896.10000005</v>
      </c>
      <c r="D410" s="83">
        <f>SUMIFS(Model!$I:$I,Model!$H:$H,$A410,Model!$B:$B,$B410,Model!$J:$J,"&gt;=180")</f>
        <v>108000800.99000001</v>
      </c>
      <c r="E410" s="83">
        <f>SUMIFS(Model!$I:$I,Model!$H:$H,$A410,Model!$B:$B,$B410,Model!$J:$J,"&gt;=90")</f>
        <v>108000800.99000001</v>
      </c>
      <c r="F410" s="84">
        <f t="shared" si="12"/>
        <v>0.47244673020098621</v>
      </c>
      <c r="G410" s="84">
        <f t="shared" si="13"/>
        <v>0.47244673020098621</v>
      </c>
      <c r="H410" s="85">
        <f>SUMIFS(Model!$Q:$Q,Model!$H:$H,$A410,Model!$B:$B,$B410)</f>
        <v>4982091.3332710564</v>
      </c>
    </row>
    <row r="411" spans="1:8" x14ac:dyDescent="0.45">
      <c r="A411" s="78">
        <v>45870</v>
      </c>
      <c r="B411" s="62" t="s">
        <v>79</v>
      </c>
      <c r="C411" s="83">
        <f>SUMIFS(Model!$I:$I,Model!$H:$H,$A411,Model!$B:$B,$B411)</f>
        <v>59818973.830000006</v>
      </c>
      <c r="D411" s="83">
        <f>SUMIFS(Model!$I:$I,Model!$H:$H,$A411,Model!$B:$B,$B411,Model!$J:$J,"&gt;=180")</f>
        <v>3118185.82</v>
      </c>
      <c r="E411" s="83">
        <f>SUMIFS(Model!$I:$I,Model!$H:$H,$A411,Model!$B:$B,$B411,Model!$J:$J,"&gt;=90")</f>
        <v>19699768.52</v>
      </c>
      <c r="F411" s="84">
        <f t="shared" si="12"/>
        <v>5.2127036295567288E-2</v>
      </c>
      <c r="G411" s="84">
        <f t="shared" si="13"/>
        <v>0.32932307692179608</v>
      </c>
      <c r="H411" s="85">
        <f>SUMIFS(Model!$Q:$Q,Model!$H:$H,$A411,Model!$B:$B,$B411)</f>
        <v>955829.9788386412</v>
      </c>
    </row>
    <row r="412" spans="1:8" x14ac:dyDescent="0.45">
      <c r="A412" s="78">
        <v>45870</v>
      </c>
      <c r="B412" s="62" t="s">
        <v>80</v>
      </c>
      <c r="C412" s="83">
        <f>SUMIFS(Model!$I:$I,Model!$H:$H,$A412,Model!$B:$B,$B412)</f>
        <v>250757257.23000002</v>
      </c>
      <c r="D412" s="83">
        <f>SUMIFS(Model!$I:$I,Model!$H:$H,$A412,Model!$B:$B,$B412,Model!$J:$J,"&gt;=180")</f>
        <v>6228976.2699999996</v>
      </c>
      <c r="E412" s="83">
        <f>SUMIFS(Model!$I:$I,Model!$H:$H,$A412,Model!$B:$B,$B412,Model!$J:$J,"&gt;=90")</f>
        <v>6810969.9199999999</v>
      </c>
      <c r="F412" s="84">
        <f t="shared" si="12"/>
        <v>2.4840661996420894E-2</v>
      </c>
      <c r="G412" s="84">
        <f t="shared" si="13"/>
        <v>2.7161606388734862E-2</v>
      </c>
      <c r="H412" s="85">
        <f>SUMIFS(Model!$Q:$Q,Model!$H:$H,$A412,Model!$B:$B,$B412)</f>
        <v>5430306.5952389287</v>
      </c>
    </row>
    <row r="413" spans="1:8" x14ac:dyDescent="0.45">
      <c r="A413" s="78">
        <v>45870</v>
      </c>
      <c r="B413" s="62" t="s">
        <v>81</v>
      </c>
      <c r="C413" s="83">
        <f>SUMIFS(Model!$I:$I,Model!$H:$H,$A413,Model!$B:$B,$B413)</f>
        <v>114497579.57000002</v>
      </c>
      <c r="D413" s="83">
        <f>SUMIFS(Model!$I:$I,Model!$H:$H,$A413,Model!$B:$B,$B413,Model!$J:$J,"&gt;=180")</f>
        <v>16538940.92</v>
      </c>
      <c r="E413" s="83">
        <f>SUMIFS(Model!$I:$I,Model!$H:$H,$A413,Model!$B:$B,$B413,Model!$J:$J,"&gt;=90")</f>
        <v>16538940.92</v>
      </c>
      <c r="F413" s="84">
        <f t="shared" si="12"/>
        <v>0.14444795236818644</v>
      </c>
      <c r="G413" s="84">
        <f t="shared" si="13"/>
        <v>0.14444795236818644</v>
      </c>
      <c r="H413" s="85">
        <f>SUMIFS(Model!$Q:$Q,Model!$H:$H,$A413,Model!$B:$B,$B413)</f>
        <v>1699085.076903638</v>
      </c>
    </row>
    <row r="414" spans="1:8" x14ac:dyDescent="0.45">
      <c r="A414" s="78">
        <v>45870</v>
      </c>
      <c r="B414" s="62" t="s">
        <v>82</v>
      </c>
      <c r="C414" s="83">
        <f>SUMIFS(Model!$I:$I,Model!$H:$H,$A414,Model!$B:$B,$B414)</f>
        <v>164531038.09999999</v>
      </c>
      <c r="D414" s="83">
        <f>SUMIFS(Model!$I:$I,Model!$H:$H,$A414,Model!$B:$B,$B414,Model!$J:$J,"&gt;=180")</f>
        <v>43807838.499999993</v>
      </c>
      <c r="E414" s="83">
        <f>SUMIFS(Model!$I:$I,Model!$H:$H,$A414,Model!$B:$B,$B414,Model!$J:$J,"&gt;=90")</f>
        <v>43807838.499999993</v>
      </c>
      <c r="F414" s="84">
        <f t="shared" si="12"/>
        <v>0.26625881053138506</v>
      </c>
      <c r="G414" s="84">
        <f t="shared" si="13"/>
        <v>0.26625881053138506</v>
      </c>
      <c r="H414" s="85">
        <f>SUMIFS(Model!$Q:$Q,Model!$H:$H,$A414,Model!$B:$B,$B414)</f>
        <v>3699302.1598068401</v>
      </c>
    </row>
    <row r="415" spans="1:8" x14ac:dyDescent="0.45">
      <c r="A415" s="78">
        <v>45870</v>
      </c>
      <c r="B415" s="62" t="s">
        <v>83</v>
      </c>
      <c r="C415" s="83">
        <f>SUMIFS(Model!$I:$I,Model!$H:$H,$A415,Model!$B:$B,$B415)</f>
        <v>239428769.84999999</v>
      </c>
      <c r="D415" s="83">
        <f>SUMIFS(Model!$I:$I,Model!$H:$H,$A415,Model!$B:$B,$B415,Model!$J:$J,"&gt;=180")</f>
        <v>29789454.120000001</v>
      </c>
      <c r="E415" s="83">
        <f>SUMIFS(Model!$I:$I,Model!$H:$H,$A415,Model!$B:$B,$B415,Model!$J:$J,"&gt;=90")</f>
        <v>53379484.75</v>
      </c>
      <c r="F415" s="84">
        <f t="shared" si="12"/>
        <v>0.12441885801218805</v>
      </c>
      <c r="G415" s="84">
        <f t="shared" si="13"/>
        <v>0.2229451572734629</v>
      </c>
      <c r="H415" s="85">
        <f>SUMIFS(Model!$Q:$Q,Model!$H:$H,$A415,Model!$B:$B,$B415)</f>
        <v>4413379.2026909068</v>
      </c>
    </row>
    <row r="416" spans="1:8" x14ac:dyDescent="0.45">
      <c r="A416" s="78">
        <v>45870</v>
      </c>
      <c r="B416" s="62" t="s">
        <v>84</v>
      </c>
      <c r="C416" s="83">
        <f>SUMIFS(Model!$I:$I,Model!$H:$H,$A416,Model!$B:$B,$B416)</f>
        <v>231649600.00000003</v>
      </c>
      <c r="D416" s="83">
        <f>SUMIFS(Model!$I:$I,Model!$H:$H,$A416,Model!$B:$B,$B416,Model!$J:$J,"&gt;=180")</f>
        <v>12294819.439999999</v>
      </c>
      <c r="E416" s="83">
        <f>SUMIFS(Model!$I:$I,Model!$H:$H,$A416,Model!$B:$B,$B416,Model!$J:$J,"&gt;=90")</f>
        <v>34600359.150000006</v>
      </c>
      <c r="F416" s="84">
        <f t="shared" si="12"/>
        <v>5.3075073041352103E-2</v>
      </c>
      <c r="G416" s="84">
        <f t="shared" si="13"/>
        <v>0.14936507185853118</v>
      </c>
      <c r="H416" s="85">
        <f>SUMIFS(Model!$Q:$Q,Model!$H:$H,$A416,Model!$B:$B,$B416)</f>
        <v>4051763.7355506676</v>
      </c>
    </row>
    <row r="417" spans="1:8" x14ac:dyDescent="0.45">
      <c r="A417" s="78">
        <v>45870</v>
      </c>
      <c r="B417" s="62" t="s">
        <v>85</v>
      </c>
      <c r="C417" s="83">
        <f>SUMIFS(Model!$I:$I,Model!$H:$H,$A417,Model!$B:$B,$B417)</f>
        <v>116854989.26000001</v>
      </c>
      <c r="D417" s="83">
        <f>SUMIFS(Model!$I:$I,Model!$H:$H,$A417,Model!$B:$B,$B417,Model!$J:$J,"&gt;=180")</f>
        <v>24022494.84</v>
      </c>
      <c r="E417" s="83">
        <f>SUMIFS(Model!$I:$I,Model!$H:$H,$A417,Model!$B:$B,$B417,Model!$J:$J,"&gt;=90")</f>
        <v>24022494.84</v>
      </c>
      <c r="F417" s="84">
        <f t="shared" si="12"/>
        <v>0.2055752603472534</v>
      </c>
      <c r="G417" s="84">
        <f t="shared" si="13"/>
        <v>0.2055752603472534</v>
      </c>
      <c r="H417" s="85">
        <f>SUMIFS(Model!$Q:$Q,Model!$H:$H,$A417,Model!$B:$B,$B417)</f>
        <v>1799710.0238503714</v>
      </c>
    </row>
    <row r="418" spans="1:8" x14ac:dyDescent="0.45">
      <c r="A418" s="78">
        <v>45870</v>
      </c>
      <c r="B418" s="62" t="s">
        <v>86</v>
      </c>
      <c r="C418" s="83">
        <f>SUMIFS(Model!$I:$I,Model!$H:$H,$A418,Model!$B:$B,$B418)</f>
        <v>239791642.61000001</v>
      </c>
      <c r="D418" s="83">
        <f>SUMIFS(Model!$I:$I,Model!$H:$H,$A418,Model!$B:$B,$B418,Model!$J:$J,"&gt;=180")</f>
        <v>35311338.350000001</v>
      </c>
      <c r="E418" s="83">
        <f>SUMIFS(Model!$I:$I,Model!$H:$H,$A418,Model!$B:$B,$B418,Model!$J:$J,"&gt;=90")</f>
        <v>35311338.350000001</v>
      </c>
      <c r="F418" s="84">
        <f t="shared" si="12"/>
        <v>0.14725841970827475</v>
      </c>
      <c r="G418" s="84">
        <f t="shared" si="13"/>
        <v>0.14725841970827475</v>
      </c>
      <c r="H418" s="85">
        <f>SUMIFS(Model!$Q:$Q,Model!$H:$H,$A418,Model!$B:$B,$B418)</f>
        <v>5380657.804844331</v>
      </c>
    </row>
    <row r="419" spans="1:8" x14ac:dyDescent="0.45">
      <c r="A419" s="78">
        <v>45870</v>
      </c>
      <c r="B419" s="62" t="s">
        <v>87</v>
      </c>
      <c r="C419" s="83">
        <f>SUMIFS(Model!$I:$I,Model!$H:$H,$A419,Model!$B:$B,$B419)</f>
        <v>148337691.91999999</v>
      </c>
      <c r="D419" s="83">
        <f>SUMIFS(Model!$I:$I,Model!$H:$H,$A419,Model!$B:$B,$B419,Model!$J:$J,"&gt;=180")</f>
        <v>4502280.43</v>
      </c>
      <c r="E419" s="83">
        <f>SUMIFS(Model!$I:$I,Model!$H:$H,$A419,Model!$B:$B,$B419,Model!$J:$J,"&gt;=90")</f>
        <v>96439398.289999992</v>
      </c>
      <c r="F419" s="84">
        <f t="shared" si="12"/>
        <v>3.0351560495009759E-2</v>
      </c>
      <c r="G419" s="84">
        <f t="shared" si="13"/>
        <v>0.65013414353251997</v>
      </c>
      <c r="H419" s="85">
        <f>SUMIFS(Model!$Q:$Q,Model!$H:$H,$A419,Model!$B:$B,$B419)</f>
        <v>3161790.1638921639</v>
      </c>
    </row>
    <row r="420" spans="1:8" x14ac:dyDescent="0.45">
      <c r="A420" s="78">
        <v>45870</v>
      </c>
      <c r="B420" s="62" t="s">
        <v>88</v>
      </c>
      <c r="C420" s="83">
        <f>SUMIFS(Model!$I:$I,Model!$H:$H,$A420,Model!$B:$B,$B420)</f>
        <v>140460793.25</v>
      </c>
      <c r="D420" s="83">
        <f>SUMIFS(Model!$I:$I,Model!$H:$H,$A420,Model!$B:$B,$B420,Model!$J:$J,"&gt;=180")</f>
        <v>0</v>
      </c>
      <c r="E420" s="83">
        <f>SUMIFS(Model!$I:$I,Model!$H:$H,$A420,Model!$B:$B,$B420,Model!$J:$J,"&gt;=90")</f>
        <v>7332496.4699999997</v>
      </c>
      <c r="F420" s="84">
        <f t="shared" si="12"/>
        <v>0</v>
      </c>
      <c r="G420" s="84">
        <f t="shared" si="13"/>
        <v>5.2203154348909389E-2</v>
      </c>
      <c r="H420" s="85">
        <f>SUMIFS(Model!$Q:$Q,Model!$H:$H,$A420,Model!$B:$B,$B420)</f>
        <v>2762810.8526622364</v>
      </c>
    </row>
    <row r="421" spans="1:8" x14ac:dyDescent="0.45">
      <c r="A421" s="78">
        <v>45870</v>
      </c>
      <c r="B421" s="62" t="s">
        <v>89</v>
      </c>
      <c r="C421" s="83">
        <f>SUMIFS(Model!$I:$I,Model!$H:$H,$A421,Model!$B:$B,$B421)</f>
        <v>294489049.26999998</v>
      </c>
      <c r="D421" s="83">
        <f>SUMIFS(Model!$I:$I,Model!$H:$H,$A421,Model!$B:$B,$B421,Model!$J:$J,"&gt;=180")</f>
        <v>74470476.379999995</v>
      </c>
      <c r="E421" s="83">
        <f>SUMIFS(Model!$I:$I,Model!$H:$H,$A421,Model!$B:$B,$B421,Model!$J:$J,"&gt;=90")</f>
        <v>74470476.379999995</v>
      </c>
      <c r="F421" s="84">
        <f t="shared" si="12"/>
        <v>0.25288029067499324</v>
      </c>
      <c r="G421" s="84">
        <f t="shared" si="13"/>
        <v>0.25288029067499324</v>
      </c>
      <c r="H421" s="85">
        <f>SUMIFS(Model!$Q:$Q,Model!$H:$H,$A421,Model!$B:$B,$B421)</f>
        <v>4510387.5825646902</v>
      </c>
    </row>
    <row r="422" spans="1:8" x14ac:dyDescent="0.45">
      <c r="A422" s="78">
        <v>45870</v>
      </c>
      <c r="B422" s="62" t="s">
        <v>90</v>
      </c>
      <c r="C422" s="83">
        <f>SUMIFS(Model!$I:$I,Model!$H:$H,$A422,Model!$B:$B,$B422)</f>
        <v>234411970.22</v>
      </c>
      <c r="D422" s="83">
        <f>SUMIFS(Model!$I:$I,Model!$H:$H,$A422,Model!$B:$B,$B422,Model!$J:$J,"&gt;=180")</f>
        <v>3348873.5700000003</v>
      </c>
      <c r="E422" s="83">
        <f>SUMIFS(Model!$I:$I,Model!$H:$H,$A422,Model!$B:$B,$B422,Model!$J:$J,"&gt;=90")</f>
        <v>3348873.5700000003</v>
      </c>
      <c r="F422" s="84">
        <f t="shared" si="12"/>
        <v>1.4286273720821595E-2</v>
      </c>
      <c r="G422" s="84">
        <f t="shared" si="13"/>
        <v>1.4286273720821595E-2</v>
      </c>
      <c r="H422" s="85">
        <f>SUMIFS(Model!$Q:$Q,Model!$H:$H,$A422,Model!$B:$B,$B422)</f>
        <v>4785698.6814152012</v>
      </c>
    </row>
    <row r="423" spans="1:8" x14ac:dyDescent="0.45">
      <c r="A423" s="78">
        <v>45870</v>
      </c>
      <c r="B423" s="62" t="s">
        <v>91</v>
      </c>
      <c r="C423" s="83">
        <f>SUMIFS(Model!$I:$I,Model!$H:$H,$A423,Model!$B:$B,$B423)</f>
        <v>190895632.44999999</v>
      </c>
      <c r="D423" s="83">
        <f>SUMIFS(Model!$I:$I,Model!$H:$H,$A423,Model!$B:$B,$B423,Model!$J:$J,"&gt;=180")</f>
        <v>6349452.4000000004</v>
      </c>
      <c r="E423" s="83">
        <f>SUMIFS(Model!$I:$I,Model!$H:$H,$A423,Model!$B:$B,$B423,Model!$J:$J,"&gt;=90")</f>
        <v>6349452.4000000004</v>
      </c>
      <c r="F423" s="84">
        <f t="shared" si="12"/>
        <v>3.3261381198247529E-2</v>
      </c>
      <c r="G423" s="84">
        <f t="shared" si="13"/>
        <v>3.3261381198247529E-2</v>
      </c>
      <c r="H423" s="85">
        <f>SUMIFS(Model!$Q:$Q,Model!$H:$H,$A423,Model!$B:$B,$B423)</f>
        <v>3843419.2307783887</v>
      </c>
    </row>
    <row r="424" spans="1:8" x14ac:dyDescent="0.45">
      <c r="A424" s="78">
        <v>45870</v>
      </c>
      <c r="B424" s="62" t="s">
        <v>92</v>
      </c>
      <c r="C424" s="83">
        <f>SUMIFS(Model!$I:$I,Model!$H:$H,$A424,Model!$B:$B,$B424)</f>
        <v>104168071.03999999</v>
      </c>
      <c r="D424" s="83">
        <f>SUMIFS(Model!$I:$I,Model!$H:$H,$A424,Model!$B:$B,$B424,Model!$J:$J,"&gt;=180")</f>
        <v>39888212.990000002</v>
      </c>
      <c r="E424" s="83">
        <f>SUMIFS(Model!$I:$I,Model!$H:$H,$A424,Model!$B:$B,$B424,Model!$J:$J,"&gt;=90")</f>
        <v>41401817.810000002</v>
      </c>
      <c r="F424" s="84">
        <f t="shared" si="12"/>
        <v>0.38292168216000794</v>
      </c>
      <c r="G424" s="84">
        <f t="shared" si="13"/>
        <v>0.39745209253324776</v>
      </c>
      <c r="H424" s="85">
        <f>SUMIFS(Model!$Q:$Q,Model!$H:$H,$A424,Model!$B:$B,$B424)</f>
        <v>1758196.2692668168</v>
      </c>
    </row>
    <row r="425" spans="1:8" x14ac:dyDescent="0.45">
      <c r="A425" s="78">
        <v>45870</v>
      </c>
      <c r="B425" s="62" t="s">
        <v>93</v>
      </c>
      <c r="C425" s="83">
        <f>SUMIFS(Model!$I:$I,Model!$H:$H,$A425,Model!$B:$B,$B425)</f>
        <v>234000190.24000001</v>
      </c>
      <c r="D425" s="83">
        <f>SUMIFS(Model!$I:$I,Model!$H:$H,$A425,Model!$B:$B,$B425,Model!$J:$J,"&gt;=180")</f>
        <v>94292663.659999982</v>
      </c>
      <c r="E425" s="83">
        <f>SUMIFS(Model!$I:$I,Model!$H:$H,$A425,Model!$B:$B,$B425,Model!$J:$J,"&gt;=90")</f>
        <v>94292663.659999982</v>
      </c>
      <c r="F425" s="84">
        <f t="shared" si="12"/>
        <v>0.40295977350825923</v>
      </c>
      <c r="G425" s="84">
        <f t="shared" si="13"/>
        <v>0.40295977350825923</v>
      </c>
      <c r="H425" s="85">
        <f>SUMIFS(Model!$Q:$Q,Model!$H:$H,$A425,Model!$B:$B,$B425)</f>
        <v>4574631.7915144833</v>
      </c>
    </row>
    <row r="426" spans="1:8" x14ac:dyDescent="0.45">
      <c r="A426" s="78">
        <v>45870</v>
      </c>
      <c r="B426" s="62" t="s">
        <v>94</v>
      </c>
      <c r="C426" s="83">
        <f>SUMIFS(Model!$I:$I,Model!$H:$H,$A426,Model!$B:$B,$B426)</f>
        <v>142411547.75000003</v>
      </c>
      <c r="D426" s="83">
        <f>SUMIFS(Model!$I:$I,Model!$H:$H,$A426,Model!$B:$B,$B426,Model!$J:$J,"&gt;=180")</f>
        <v>21189308.060000002</v>
      </c>
      <c r="E426" s="83">
        <f>SUMIFS(Model!$I:$I,Model!$H:$H,$A426,Model!$B:$B,$B426,Model!$J:$J,"&gt;=90")</f>
        <v>21189308.060000002</v>
      </c>
      <c r="F426" s="84">
        <f t="shared" si="12"/>
        <v>0.14878925476743859</v>
      </c>
      <c r="G426" s="84">
        <f t="shared" si="13"/>
        <v>0.14878925476743859</v>
      </c>
      <c r="H426" s="85">
        <f>SUMIFS(Model!$Q:$Q,Model!$H:$H,$A426,Model!$B:$B,$B426)</f>
        <v>2118515.6036601453</v>
      </c>
    </row>
    <row r="427" spans="1:8" x14ac:dyDescent="0.45">
      <c r="A427" s="78">
        <v>45901</v>
      </c>
      <c r="B427" s="62" t="s">
        <v>21</v>
      </c>
      <c r="C427" s="83">
        <f>SUMIFS(Model!$I:$I,Model!$H:$H,$A427,Model!$B:$B,$B427)</f>
        <v>292440320.70000005</v>
      </c>
      <c r="D427" s="83">
        <f>SUMIFS(Model!$I:$I,Model!$H:$H,$A427,Model!$B:$B,$B427,Model!$J:$J,"&gt;=180")</f>
        <v>126909833.40000001</v>
      </c>
      <c r="E427" s="83">
        <f>SUMIFS(Model!$I:$I,Model!$H:$H,$A427,Model!$B:$B,$B427,Model!$J:$J,"&gt;=90")</f>
        <v>126909833.40000001</v>
      </c>
      <c r="F427" s="84">
        <f t="shared" si="12"/>
        <v>0.43396831564205018</v>
      </c>
      <c r="G427" s="84">
        <f t="shared" si="13"/>
        <v>0.43396831564205018</v>
      </c>
      <c r="H427" s="85">
        <f>SUMIFS(Model!$Q:$Q,Model!$H:$H,$A427,Model!$B:$B,$B427)</f>
        <v>6190494.7208050126</v>
      </c>
    </row>
    <row r="428" spans="1:8" x14ac:dyDescent="0.45">
      <c r="A428" s="78">
        <v>45901</v>
      </c>
      <c r="B428" s="62" t="s">
        <v>25</v>
      </c>
      <c r="C428" s="83">
        <f>SUMIFS(Model!$I:$I,Model!$H:$H,$A428,Model!$B:$B,$B428)</f>
        <v>30147723.07</v>
      </c>
      <c r="D428" s="83">
        <f>SUMIFS(Model!$I:$I,Model!$H:$H,$A428,Model!$B:$B,$B428,Model!$J:$J,"&gt;=180")</f>
        <v>0</v>
      </c>
      <c r="E428" s="83">
        <f>SUMIFS(Model!$I:$I,Model!$H:$H,$A428,Model!$B:$B,$B428,Model!$J:$J,"&gt;=90")</f>
        <v>0</v>
      </c>
      <c r="F428" s="84">
        <f t="shared" si="12"/>
        <v>0</v>
      </c>
      <c r="G428" s="84">
        <f t="shared" si="13"/>
        <v>0</v>
      </c>
      <c r="H428" s="85">
        <f>SUMIFS(Model!$Q:$Q,Model!$H:$H,$A428,Model!$B:$B,$B428)</f>
        <v>650009.18821507751</v>
      </c>
    </row>
    <row r="429" spans="1:8" x14ac:dyDescent="0.45">
      <c r="A429" s="78">
        <v>45901</v>
      </c>
      <c r="B429" s="62" t="s">
        <v>29</v>
      </c>
      <c r="C429" s="83">
        <f>SUMIFS(Model!$I:$I,Model!$H:$H,$A429,Model!$B:$B,$B429)</f>
        <v>163706532.24000001</v>
      </c>
      <c r="D429" s="83">
        <f>SUMIFS(Model!$I:$I,Model!$H:$H,$A429,Model!$B:$B,$B429,Model!$J:$J,"&gt;=180")</f>
        <v>25734869.219999999</v>
      </c>
      <c r="E429" s="83">
        <f>SUMIFS(Model!$I:$I,Model!$H:$H,$A429,Model!$B:$B,$B429,Model!$J:$J,"&gt;=90")</f>
        <v>52020322.589999996</v>
      </c>
      <c r="F429" s="84">
        <f t="shared" si="12"/>
        <v>0.15720123606473871</v>
      </c>
      <c r="G429" s="84">
        <f t="shared" si="13"/>
        <v>0.31776571086202121</v>
      </c>
      <c r="H429" s="85">
        <f>SUMIFS(Model!$Q:$Q,Model!$H:$H,$A429,Model!$B:$B,$B429)</f>
        <v>3192325.7275429722</v>
      </c>
    </row>
    <row r="430" spans="1:8" x14ac:dyDescent="0.45">
      <c r="A430" s="78">
        <v>45901</v>
      </c>
      <c r="B430" s="62" t="s">
        <v>33</v>
      </c>
      <c r="C430" s="83">
        <f>SUMIFS(Model!$I:$I,Model!$H:$H,$A430,Model!$B:$B,$B430)</f>
        <v>344347344.73000008</v>
      </c>
      <c r="D430" s="83">
        <f>SUMIFS(Model!$I:$I,Model!$H:$H,$A430,Model!$B:$B,$B430,Model!$J:$J,"&gt;=180")</f>
        <v>6711371.4499999993</v>
      </c>
      <c r="E430" s="83">
        <f>SUMIFS(Model!$I:$I,Model!$H:$H,$A430,Model!$B:$B,$B430,Model!$J:$J,"&gt;=90")</f>
        <v>73755782.680000007</v>
      </c>
      <c r="F430" s="84">
        <f t="shared" si="12"/>
        <v>1.9490121102174695E-2</v>
      </c>
      <c r="G430" s="84">
        <f t="shared" si="13"/>
        <v>0.21419007234637255</v>
      </c>
      <c r="H430" s="85">
        <f>SUMIFS(Model!$Q:$Q,Model!$H:$H,$A430,Model!$B:$B,$B430)</f>
        <v>5424454.4106788198</v>
      </c>
    </row>
    <row r="431" spans="1:8" x14ac:dyDescent="0.45">
      <c r="A431" s="78">
        <v>45901</v>
      </c>
      <c r="B431" s="62" t="s">
        <v>37</v>
      </c>
      <c r="C431" s="83">
        <f>SUMIFS(Model!$I:$I,Model!$H:$H,$A431,Model!$B:$B,$B431)</f>
        <v>104425669.31</v>
      </c>
      <c r="D431" s="83">
        <f>SUMIFS(Model!$I:$I,Model!$H:$H,$A431,Model!$B:$B,$B431,Model!$J:$J,"&gt;=180")</f>
        <v>11350032.26</v>
      </c>
      <c r="E431" s="83">
        <f>SUMIFS(Model!$I:$I,Model!$H:$H,$A431,Model!$B:$B,$B431,Model!$J:$J,"&gt;=90")</f>
        <v>11350032.26</v>
      </c>
      <c r="F431" s="84">
        <f t="shared" si="12"/>
        <v>0.10869005997276475</v>
      </c>
      <c r="G431" s="84">
        <f t="shared" si="13"/>
        <v>0.10869005997276475</v>
      </c>
      <c r="H431" s="85">
        <f>SUMIFS(Model!$Q:$Q,Model!$H:$H,$A431,Model!$B:$B,$B431)</f>
        <v>2094677.1539334152</v>
      </c>
    </row>
    <row r="432" spans="1:8" x14ac:dyDescent="0.45">
      <c r="A432" s="78">
        <v>45901</v>
      </c>
      <c r="B432" s="62" t="s">
        <v>41</v>
      </c>
      <c r="C432" s="83">
        <f>SUMIFS(Model!$I:$I,Model!$H:$H,$A432,Model!$B:$B,$B432)</f>
        <v>378118563.38</v>
      </c>
      <c r="D432" s="83">
        <f>SUMIFS(Model!$I:$I,Model!$H:$H,$A432,Model!$B:$B,$B432,Model!$J:$J,"&gt;=180")</f>
        <v>128546211.62</v>
      </c>
      <c r="E432" s="83">
        <f>SUMIFS(Model!$I:$I,Model!$H:$H,$A432,Model!$B:$B,$B432,Model!$J:$J,"&gt;=90")</f>
        <v>131703975.66</v>
      </c>
      <c r="F432" s="84">
        <f t="shared" si="12"/>
        <v>0.33996271029627861</v>
      </c>
      <c r="G432" s="84">
        <f t="shared" si="13"/>
        <v>0.34831396396595504</v>
      </c>
      <c r="H432" s="85">
        <f>SUMIFS(Model!$Q:$Q,Model!$H:$H,$A432,Model!$B:$B,$B432)</f>
        <v>6500834.4317082847</v>
      </c>
    </row>
    <row r="433" spans="1:8" x14ac:dyDescent="0.45">
      <c r="A433" s="78">
        <v>45901</v>
      </c>
      <c r="B433" s="62" t="s">
        <v>44</v>
      </c>
      <c r="C433" s="83">
        <f>SUMIFS(Model!$I:$I,Model!$H:$H,$A433,Model!$B:$B,$B433)</f>
        <v>203423836.37</v>
      </c>
      <c r="D433" s="83">
        <f>SUMIFS(Model!$I:$I,Model!$H:$H,$A433,Model!$B:$B,$B433,Model!$J:$J,"&gt;=180")</f>
        <v>52217388.719999999</v>
      </c>
      <c r="E433" s="83">
        <f>SUMIFS(Model!$I:$I,Model!$H:$H,$A433,Model!$B:$B,$B433,Model!$J:$J,"&gt;=90")</f>
        <v>52217388.719999999</v>
      </c>
      <c r="F433" s="84">
        <f t="shared" si="12"/>
        <v>0.25669257669992884</v>
      </c>
      <c r="G433" s="84">
        <f t="shared" si="13"/>
        <v>0.25669257669992884</v>
      </c>
      <c r="H433" s="85">
        <f>SUMIFS(Model!$Q:$Q,Model!$H:$H,$A433,Model!$B:$B,$B433)</f>
        <v>3518219.286475962</v>
      </c>
    </row>
    <row r="434" spans="1:8" x14ac:dyDescent="0.45">
      <c r="A434" s="78">
        <v>45901</v>
      </c>
      <c r="B434" s="62" t="s">
        <v>47</v>
      </c>
      <c r="C434" s="83">
        <f>SUMIFS(Model!$I:$I,Model!$H:$H,$A434,Model!$B:$B,$B434)</f>
        <v>155125075.38</v>
      </c>
      <c r="D434" s="83">
        <f>SUMIFS(Model!$I:$I,Model!$H:$H,$A434,Model!$B:$B,$B434,Model!$J:$J,"&gt;=180")</f>
        <v>91814489.830000013</v>
      </c>
      <c r="E434" s="83">
        <f>SUMIFS(Model!$I:$I,Model!$H:$H,$A434,Model!$B:$B,$B434,Model!$J:$J,"&gt;=90")</f>
        <v>114795913.33</v>
      </c>
      <c r="F434" s="84">
        <f t="shared" si="12"/>
        <v>0.59187394175369723</v>
      </c>
      <c r="G434" s="84">
        <f t="shared" si="13"/>
        <v>0.74002164413968397</v>
      </c>
      <c r="H434" s="85">
        <f>SUMIFS(Model!$Q:$Q,Model!$H:$H,$A434,Model!$B:$B,$B434)</f>
        <v>3185796.0660400596</v>
      </c>
    </row>
    <row r="435" spans="1:8" x14ac:dyDescent="0.45">
      <c r="A435" s="78">
        <v>45901</v>
      </c>
      <c r="B435" s="62" t="s">
        <v>50</v>
      </c>
      <c r="C435" s="83">
        <f>SUMIFS(Model!$I:$I,Model!$H:$H,$A435,Model!$B:$B,$B435)</f>
        <v>374660874.69999999</v>
      </c>
      <c r="D435" s="83">
        <f>SUMIFS(Model!$I:$I,Model!$H:$H,$A435,Model!$B:$B,$B435,Model!$J:$J,"&gt;=180")</f>
        <v>101441022.28</v>
      </c>
      <c r="E435" s="83">
        <f>SUMIFS(Model!$I:$I,Model!$H:$H,$A435,Model!$B:$B,$B435,Model!$J:$J,"&gt;=90")</f>
        <v>101441022.28</v>
      </c>
      <c r="F435" s="84">
        <f t="shared" si="12"/>
        <v>0.27075424505221229</v>
      </c>
      <c r="G435" s="84">
        <f t="shared" si="13"/>
        <v>0.27075424505221229</v>
      </c>
      <c r="H435" s="85">
        <f>SUMIFS(Model!$Q:$Q,Model!$H:$H,$A435,Model!$B:$B,$B435)</f>
        <v>6596023.508103665</v>
      </c>
    </row>
    <row r="436" spans="1:8" x14ac:dyDescent="0.45">
      <c r="A436" s="78">
        <v>45901</v>
      </c>
      <c r="B436" s="62" t="s">
        <v>51</v>
      </c>
      <c r="C436" s="83">
        <f>SUMIFS(Model!$I:$I,Model!$H:$H,$A436,Model!$B:$B,$B436)</f>
        <v>450327358.64000005</v>
      </c>
      <c r="D436" s="83">
        <f>SUMIFS(Model!$I:$I,Model!$H:$H,$A436,Model!$B:$B,$B436,Model!$J:$J,"&gt;=180")</f>
        <v>72027400.819999993</v>
      </c>
      <c r="E436" s="83">
        <f>SUMIFS(Model!$I:$I,Model!$H:$H,$A436,Model!$B:$B,$B436,Model!$J:$J,"&gt;=90")</f>
        <v>79757151.709999993</v>
      </c>
      <c r="F436" s="84">
        <f t="shared" si="12"/>
        <v>0.15994453687540672</v>
      </c>
      <c r="G436" s="84">
        <f t="shared" si="13"/>
        <v>0.17710927435292539</v>
      </c>
      <c r="H436" s="85">
        <f>SUMIFS(Model!$Q:$Q,Model!$H:$H,$A436,Model!$B:$B,$B436)</f>
        <v>8786345.9435327798</v>
      </c>
    </row>
    <row r="437" spans="1:8" x14ac:dyDescent="0.45">
      <c r="A437" s="78">
        <v>45901</v>
      </c>
      <c r="B437" s="62" t="s">
        <v>52</v>
      </c>
      <c r="C437" s="83">
        <f>SUMIFS(Model!$I:$I,Model!$H:$H,$A437,Model!$B:$B,$B437)</f>
        <v>350182930.57999998</v>
      </c>
      <c r="D437" s="83">
        <f>SUMIFS(Model!$I:$I,Model!$H:$H,$A437,Model!$B:$B,$B437,Model!$J:$J,"&gt;=180")</f>
        <v>93737507.539999992</v>
      </c>
      <c r="E437" s="83">
        <f>SUMIFS(Model!$I:$I,Model!$H:$H,$A437,Model!$B:$B,$B437,Model!$J:$J,"&gt;=90")</f>
        <v>166987469.20999998</v>
      </c>
      <c r="F437" s="84">
        <f t="shared" si="12"/>
        <v>0.26768154399971666</v>
      </c>
      <c r="G437" s="84">
        <f t="shared" si="13"/>
        <v>0.47685782094924628</v>
      </c>
      <c r="H437" s="85">
        <f>SUMIFS(Model!$Q:$Q,Model!$H:$H,$A437,Model!$B:$B,$B437)</f>
        <v>5405312.5760182152</v>
      </c>
    </row>
    <row r="438" spans="1:8" x14ac:dyDescent="0.45">
      <c r="A438" s="78">
        <v>45901</v>
      </c>
      <c r="B438" s="62" t="s">
        <v>53</v>
      </c>
      <c r="C438" s="83">
        <f>SUMIFS(Model!$I:$I,Model!$H:$H,$A438,Model!$B:$B,$B438)</f>
        <v>114704109.38000001</v>
      </c>
      <c r="D438" s="83">
        <f>SUMIFS(Model!$I:$I,Model!$H:$H,$A438,Model!$B:$B,$B438,Model!$J:$J,"&gt;=180")</f>
        <v>61088801.520000003</v>
      </c>
      <c r="E438" s="83">
        <f>SUMIFS(Model!$I:$I,Model!$H:$H,$A438,Model!$B:$B,$B438,Model!$J:$J,"&gt;=90")</f>
        <v>61088801.520000003</v>
      </c>
      <c r="F438" s="84">
        <f t="shared" si="12"/>
        <v>0.53257727077258088</v>
      </c>
      <c r="G438" s="84">
        <f t="shared" si="13"/>
        <v>0.53257727077258088</v>
      </c>
      <c r="H438" s="85">
        <f>SUMIFS(Model!$Q:$Q,Model!$H:$H,$A438,Model!$B:$B,$B438)</f>
        <v>2653896.7170856996</v>
      </c>
    </row>
    <row r="439" spans="1:8" x14ac:dyDescent="0.45">
      <c r="A439" s="78">
        <v>45901</v>
      </c>
      <c r="B439" s="62" t="s">
        <v>54</v>
      </c>
      <c r="C439" s="83">
        <f>SUMIFS(Model!$I:$I,Model!$H:$H,$A439,Model!$B:$B,$B439)</f>
        <v>92105848.340000004</v>
      </c>
      <c r="D439" s="83">
        <f>SUMIFS(Model!$I:$I,Model!$H:$H,$A439,Model!$B:$B,$B439,Model!$J:$J,"&gt;=180")</f>
        <v>9145063.3200000003</v>
      </c>
      <c r="E439" s="83">
        <f>SUMIFS(Model!$I:$I,Model!$H:$H,$A439,Model!$B:$B,$B439,Model!$J:$J,"&gt;=90")</f>
        <v>10229191.23</v>
      </c>
      <c r="F439" s="84">
        <f t="shared" si="12"/>
        <v>9.9288628081920127E-2</v>
      </c>
      <c r="G439" s="84">
        <f t="shared" si="13"/>
        <v>0.11105908489371827</v>
      </c>
      <c r="H439" s="85">
        <f>SUMIFS(Model!$Q:$Q,Model!$H:$H,$A439,Model!$B:$B,$B439)</f>
        <v>1586242.2608467245</v>
      </c>
    </row>
    <row r="440" spans="1:8" x14ac:dyDescent="0.45">
      <c r="A440" s="78">
        <v>45901</v>
      </c>
      <c r="B440" s="62" t="s">
        <v>55</v>
      </c>
      <c r="C440" s="83">
        <f>SUMIFS(Model!$I:$I,Model!$H:$H,$A440,Model!$B:$B,$B440)</f>
        <v>194917181.29000005</v>
      </c>
      <c r="D440" s="83">
        <f>SUMIFS(Model!$I:$I,Model!$H:$H,$A440,Model!$B:$B,$B440,Model!$J:$J,"&gt;=180")</f>
        <v>73738760.090000004</v>
      </c>
      <c r="E440" s="83">
        <f>SUMIFS(Model!$I:$I,Model!$H:$H,$A440,Model!$B:$B,$B440,Model!$J:$J,"&gt;=90")</f>
        <v>73738760.090000004</v>
      </c>
      <c r="F440" s="84">
        <f t="shared" si="12"/>
        <v>0.37830815940381685</v>
      </c>
      <c r="G440" s="84">
        <f t="shared" si="13"/>
        <v>0.37830815940381685</v>
      </c>
      <c r="H440" s="85">
        <f>SUMIFS(Model!$Q:$Q,Model!$H:$H,$A440,Model!$B:$B,$B440)</f>
        <v>3628681.5154531477</v>
      </c>
    </row>
    <row r="441" spans="1:8" x14ac:dyDescent="0.45">
      <c r="A441" s="78">
        <v>45901</v>
      </c>
      <c r="B441" s="62" t="s">
        <v>56</v>
      </c>
      <c r="C441" s="83">
        <f>SUMIFS(Model!$I:$I,Model!$H:$H,$A441,Model!$B:$B,$B441)</f>
        <v>227799229.43000001</v>
      </c>
      <c r="D441" s="83">
        <f>SUMIFS(Model!$I:$I,Model!$H:$H,$A441,Model!$B:$B,$B441,Model!$J:$J,"&gt;=180")</f>
        <v>112165919.03999999</v>
      </c>
      <c r="E441" s="83">
        <f>SUMIFS(Model!$I:$I,Model!$H:$H,$A441,Model!$B:$B,$B441,Model!$J:$J,"&gt;=90")</f>
        <v>157867423.19</v>
      </c>
      <c r="F441" s="84">
        <f t="shared" si="12"/>
        <v>0.49238936988795762</v>
      </c>
      <c r="G441" s="84">
        <f t="shared" si="13"/>
        <v>0.69301122565259066</v>
      </c>
      <c r="H441" s="85">
        <f>SUMIFS(Model!$Q:$Q,Model!$H:$H,$A441,Model!$B:$B,$B441)</f>
        <v>4561617.0601919442</v>
      </c>
    </row>
    <row r="442" spans="1:8" x14ac:dyDescent="0.45">
      <c r="A442" s="78">
        <v>45901</v>
      </c>
      <c r="B442" s="62" t="s">
        <v>57</v>
      </c>
      <c r="C442" s="83">
        <f>SUMIFS(Model!$I:$I,Model!$H:$H,$A442,Model!$B:$B,$B442)</f>
        <v>307303894.06</v>
      </c>
      <c r="D442" s="83">
        <f>SUMIFS(Model!$I:$I,Model!$H:$H,$A442,Model!$B:$B,$B442,Model!$J:$J,"&gt;=180")</f>
        <v>4049250.47</v>
      </c>
      <c r="E442" s="83">
        <f>SUMIFS(Model!$I:$I,Model!$H:$H,$A442,Model!$B:$B,$B442,Model!$J:$J,"&gt;=90")</f>
        <v>4049250.47</v>
      </c>
      <c r="F442" s="84">
        <f t="shared" si="12"/>
        <v>1.3176697556619306E-2</v>
      </c>
      <c r="G442" s="84">
        <f t="shared" si="13"/>
        <v>1.3176697556619306E-2</v>
      </c>
      <c r="H442" s="85">
        <f>SUMIFS(Model!$Q:$Q,Model!$H:$H,$A442,Model!$B:$B,$B442)</f>
        <v>4534422.665506429</v>
      </c>
    </row>
    <row r="443" spans="1:8" x14ac:dyDescent="0.45">
      <c r="A443" s="78">
        <v>45901</v>
      </c>
      <c r="B443" s="62" t="s">
        <v>58</v>
      </c>
      <c r="C443" s="83">
        <f>SUMIFS(Model!$I:$I,Model!$H:$H,$A443,Model!$B:$B,$B443)</f>
        <v>166408966.50999999</v>
      </c>
      <c r="D443" s="83">
        <f>SUMIFS(Model!$I:$I,Model!$H:$H,$A443,Model!$B:$B,$B443,Model!$J:$J,"&gt;=180")</f>
        <v>15469994.700000001</v>
      </c>
      <c r="E443" s="83">
        <f>SUMIFS(Model!$I:$I,Model!$H:$H,$A443,Model!$B:$B,$B443,Model!$J:$J,"&gt;=90")</f>
        <v>23719747.080000002</v>
      </c>
      <c r="F443" s="84">
        <f t="shared" si="12"/>
        <v>9.2963708773892095E-2</v>
      </c>
      <c r="G443" s="84">
        <f t="shared" si="13"/>
        <v>0.14253887622440473</v>
      </c>
      <c r="H443" s="85">
        <f>SUMIFS(Model!$Q:$Q,Model!$H:$H,$A443,Model!$B:$B,$B443)</f>
        <v>2645991.9101025341</v>
      </c>
    </row>
    <row r="444" spans="1:8" x14ac:dyDescent="0.45">
      <c r="A444" s="78">
        <v>45901</v>
      </c>
      <c r="B444" s="62" t="s">
        <v>59</v>
      </c>
      <c r="C444" s="83">
        <f>SUMIFS(Model!$I:$I,Model!$H:$H,$A444,Model!$B:$B,$B444)</f>
        <v>122870317.08</v>
      </c>
      <c r="D444" s="83">
        <f>SUMIFS(Model!$I:$I,Model!$H:$H,$A444,Model!$B:$B,$B444,Model!$J:$J,"&gt;=180")</f>
        <v>9840268.8300000001</v>
      </c>
      <c r="E444" s="83">
        <f>SUMIFS(Model!$I:$I,Model!$H:$H,$A444,Model!$B:$B,$B444,Model!$J:$J,"&gt;=90")</f>
        <v>11591403.859999999</v>
      </c>
      <c r="F444" s="84">
        <f t="shared" si="12"/>
        <v>8.0086623554434799E-2</v>
      </c>
      <c r="G444" s="84">
        <f t="shared" si="13"/>
        <v>9.4338519957207545E-2</v>
      </c>
      <c r="H444" s="85">
        <f>SUMIFS(Model!$Q:$Q,Model!$H:$H,$A444,Model!$B:$B,$B444)</f>
        <v>2205484.9388516648</v>
      </c>
    </row>
    <row r="445" spans="1:8" x14ac:dyDescent="0.45">
      <c r="A445" s="78">
        <v>45901</v>
      </c>
      <c r="B445" s="62" t="s">
        <v>60</v>
      </c>
      <c r="C445" s="83">
        <f>SUMIFS(Model!$I:$I,Model!$H:$H,$A445,Model!$B:$B,$B445)</f>
        <v>73114335.390000001</v>
      </c>
      <c r="D445" s="83">
        <f>SUMIFS(Model!$I:$I,Model!$H:$H,$A445,Model!$B:$B,$B445,Model!$J:$J,"&gt;=180")</f>
        <v>1659076.93</v>
      </c>
      <c r="E445" s="83">
        <f>SUMIFS(Model!$I:$I,Model!$H:$H,$A445,Model!$B:$B,$B445,Model!$J:$J,"&gt;=90")</f>
        <v>17658350.66</v>
      </c>
      <c r="F445" s="84">
        <f t="shared" si="12"/>
        <v>2.2691540874307331E-2</v>
      </c>
      <c r="G445" s="84">
        <f t="shared" si="13"/>
        <v>0.24151694145626015</v>
      </c>
      <c r="H445" s="85">
        <f>SUMIFS(Model!$Q:$Q,Model!$H:$H,$A445,Model!$B:$B,$B445)</f>
        <v>1408804.7614674855</v>
      </c>
    </row>
    <row r="446" spans="1:8" x14ac:dyDescent="0.45">
      <c r="A446" s="78">
        <v>45901</v>
      </c>
      <c r="B446" s="62" t="s">
        <v>61</v>
      </c>
      <c r="C446" s="83">
        <f>SUMIFS(Model!$I:$I,Model!$H:$H,$A446,Model!$B:$B,$B446)</f>
        <v>184866626.67000002</v>
      </c>
      <c r="D446" s="83">
        <f>SUMIFS(Model!$I:$I,Model!$H:$H,$A446,Model!$B:$B,$B446,Model!$J:$J,"&gt;=180")</f>
        <v>61389032.960000001</v>
      </c>
      <c r="E446" s="83">
        <f>SUMIFS(Model!$I:$I,Model!$H:$H,$A446,Model!$B:$B,$B446,Model!$J:$J,"&gt;=90")</f>
        <v>61389032.960000001</v>
      </c>
      <c r="F446" s="84">
        <f t="shared" si="12"/>
        <v>0.33207201356891614</v>
      </c>
      <c r="G446" s="84">
        <f t="shared" si="13"/>
        <v>0.33207201356891614</v>
      </c>
      <c r="H446" s="85">
        <f>SUMIFS(Model!$Q:$Q,Model!$H:$H,$A446,Model!$B:$B,$B446)</f>
        <v>3531668.9350751773</v>
      </c>
    </row>
    <row r="447" spans="1:8" x14ac:dyDescent="0.45">
      <c r="A447" s="78">
        <v>45901</v>
      </c>
      <c r="B447" s="62" t="s">
        <v>62</v>
      </c>
      <c r="C447" s="83">
        <f>SUMIFS(Model!$I:$I,Model!$H:$H,$A447,Model!$B:$B,$B447)</f>
        <v>281750337.39000005</v>
      </c>
      <c r="D447" s="83">
        <f>SUMIFS(Model!$I:$I,Model!$H:$H,$A447,Model!$B:$B,$B447,Model!$J:$J,"&gt;=180")</f>
        <v>98214658.849999994</v>
      </c>
      <c r="E447" s="83">
        <f>SUMIFS(Model!$I:$I,Model!$H:$H,$A447,Model!$B:$B,$B447,Model!$J:$J,"&gt;=90")</f>
        <v>98214658.849999994</v>
      </c>
      <c r="F447" s="84">
        <f t="shared" si="12"/>
        <v>0.34858754654852758</v>
      </c>
      <c r="G447" s="84">
        <f t="shared" si="13"/>
        <v>0.34858754654852758</v>
      </c>
      <c r="H447" s="85">
        <f>SUMIFS(Model!$Q:$Q,Model!$H:$H,$A447,Model!$B:$B,$B447)</f>
        <v>5192343.9695964502</v>
      </c>
    </row>
    <row r="448" spans="1:8" x14ac:dyDescent="0.45">
      <c r="A448" s="78">
        <v>45901</v>
      </c>
      <c r="B448" s="62" t="s">
        <v>63</v>
      </c>
      <c r="C448" s="83">
        <f>SUMIFS(Model!$I:$I,Model!$H:$H,$A448,Model!$B:$B,$B448)</f>
        <v>93619649.450000018</v>
      </c>
      <c r="D448" s="83">
        <f>SUMIFS(Model!$I:$I,Model!$H:$H,$A448,Model!$B:$B,$B448,Model!$J:$J,"&gt;=180")</f>
        <v>3898813.89</v>
      </c>
      <c r="E448" s="83">
        <f>SUMIFS(Model!$I:$I,Model!$H:$H,$A448,Model!$B:$B,$B448,Model!$J:$J,"&gt;=90")</f>
        <v>3898813.89</v>
      </c>
      <c r="F448" s="84">
        <f t="shared" si="12"/>
        <v>4.1645251962647671E-2</v>
      </c>
      <c r="G448" s="84">
        <f t="shared" si="13"/>
        <v>4.1645251962647671E-2</v>
      </c>
      <c r="H448" s="85">
        <f>SUMIFS(Model!$Q:$Q,Model!$H:$H,$A448,Model!$B:$B,$B448)</f>
        <v>1740760.5899759957</v>
      </c>
    </row>
    <row r="449" spans="1:8" x14ac:dyDescent="0.45">
      <c r="A449" s="78">
        <v>45901</v>
      </c>
      <c r="B449" s="62" t="s">
        <v>64</v>
      </c>
      <c r="C449" s="83">
        <f>SUMIFS(Model!$I:$I,Model!$H:$H,$A449,Model!$B:$B,$B449)</f>
        <v>136691712.34</v>
      </c>
      <c r="D449" s="83">
        <f>SUMIFS(Model!$I:$I,Model!$H:$H,$A449,Model!$B:$B,$B449,Model!$J:$J,"&gt;=180")</f>
        <v>0</v>
      </c>
      <c r="E449" s="83">
        <f>SUMIFS(Model!$I:$I,Model!$H:$H,$A449,Model!$B:$B,$B449,Model!$J:$J,"&gt;=90")</f>
        <v>0</v>
      </c>
      <c r="F449" s="84">
        <f t="shared" si="12"/>
        <v>0</v>
      </c>
      <c r="G449" s="84">
        <f t="shared" si="13"/>
        <v>0</v>
      </c>
      <c r="H449" s="85">
        <f>SUMIFS(Model!$Q:$Q,Model!$H:$H,$A449,Model!$B:$B,$B449)</f>
        <v>1810982.5549030355</v>
      </c>
    </row>
    <row r="450" spans="1:8" x14ac:dyDescent="0.45">
      <c r="A450" s="78">
        <v>45901</v>
      </c>
      <c r="B450" s="62" t="s">
        <v>65</v>
      </c>
      <c r="C450" s="83">
        <f>SUMIFS(Model!$I:$I,Model!$H:$H,$A450,Model!$B:$B,$B450)</f>
        <v>146583394.49999997</v>
      </c>
      <c r="D450" s="83">
        <f>SUMIFS(Model!$I:$I,Model!$H:$H,$A450,Model!$B:$B,$B450,Model!$J:$J,"&gt;=180")</f>
        <v>26207659.5</v>
      </c>
      <c r="E450" s="83">
        <f>SUMIFS(Model!$I:$I,Model!$H:$H,$A450,Model!$B:$B,$B450,Model!$J:$J,"&gt;=90")</f>
        <v>26207659.5</v>
      </c>
      <c r="F450" s="84">
        <f t="shared" si="12"/>
        <v>0.1787900982194815</v>
      </c>
      <c r="G450" s="84">
        <f t="shared" si="13"/>
        <v>0.1787900982194815</v>
      </c>
      <c r="H450" s="85">
        <f>SUMIFS(Model!$Q:$Q,Model!$H:$H,$A450,Model!$B:$B,$B450)</f>
        <v>2460926.9556494509</v>
      </c>
    </row>
    <row r="451" spans="1:8" x14ac:dyDescent="0.45">
      <c r="A451" s="78">
        <v>45901</v>
      </c>
      <c r="B451" s="62" t="s">
        <v>66</v>
      </c>
      <c r="C451" s="83">
        <f>SUMIFS(Model!$I:$I,Model!$H:$H,$A451,Model!$B:$B,$B451)</f>
        <v>204502571.63</v>
      </c>
      <c r="D451" s="83">
        <f>SUMIFS(Model!$I:$I,Model!$H:$H,$A451,Model!$B:$B,$B451,Model!$J:$J,"&gt;=180")</f>
        <v>11761082.52</v>
      </c>
      <c r="E451" s="83">
        <f>SUMIFS(Model!$I:$I,Model!$H:$H,$A451,Model!$B:$B,$B451,Model!$J:$J,"&gt;=90")</f>
        <v>16134889.539999999</v>
      </c>
      <c r="F451" s="84">
        <f t="shared" ref="F451:F514" si="14">IFERROR($D451/$C451,0)</f>
        <v>5.7510682756982401E-2</v>
      </c>
      <c r="G451" s="84">
        <f t="shared" ref="G451:G514" si="15">IFERROR($E451/$C451,0)</f>
        <v>7.889822319296963E-2</v>
      </c>
      <c r="H451" s="85">
        <f>SUMIFS(Model!$Q:$Q,Model!$H:$H,$A451,Model!$B:$B,$B451)</f>
        <v>3716099.2973677921</v>
      </c>
    </row>
    <row r="452" spans="1:8" x14ac:dyDescent="0.45">
      <c r="A452" s="78">
        <v>45901</v>
      </c>
      <c r="B452" s="62" t="s">
        <v>67</v>
      </c>
      <c r="C452" s="83">
        <f>SUMIFS(Model!$I:$I,Model!$H:$H,$A452,Model!$B:$B,$B452)</f>
        <v>140768724.02999997</v>
      </c>
      <c r="D452" s="83">
        <f>SUMIFS(Model!$I:$I,Model!$H:$H,$A452,Model!$B:$B,$B452,Model!$J:$J,"&gt;=180")</f>
        <v>117114826.33000001</v>
      </c>
      <c r="E452" s="83">
        <f>SUMIFS(Model!$I:$I,Model!$H:$H,$A452,Model!$B:$B,$B452,Model!$J:$J,"&gt;=90")</f>
        <v>120112907.09000002</v>
      </c>
      <c r="F452" s="84">
        <f t="shared" si="14"/>
        <v>0.8319662420541728</v>
      </c>
      <c r="G452" s="84">
        <f t="shared" si="15"/>
        <v>0.8532641601866201</v>
      </c>
      <c r="H452" s="85">
        <f>SUMIFS(Model!$Q:$Q,Model!$H:$H,$A452,Model!$B:$B,$B452)</f>
        <v>1475799.3281161778</v>
      </c>
    </row>
    <row r="453" spans="1:8" x14ac:dyDescent="0.45">
      <c r="A453" s="78">
        <v>45901</v>
      </c>
      <c r="B453" s="62" t="s">
        <v>68</v>
      </c>
      <c r="C453" s="83">
        <f>SUMIFS(Model!$I:$I,Model!$H:$H,$A453,Model!$B:$B,$B453)</f>
        <v>183872443.65000001</v>
      </c>
      <c r="D453" s="83">
        <f>SUMIFS(Model!$I:$I,Model!$H:$H,$A453,Model!$B:$B,$B453,Model!$J:$J,"&gt;=180")</f>
        <v>95149784.329999998</v>
      </c>
      <c r="E453" s="83">
        <f>SUMIFS(Model!$I:$I,Model!$H:$H,$A453,Model!$B:$B,$B453,Model!$J:$J,"&gt;=90")</f>
        <v>95149784.329999998</v>
      </c>
      <c r="F453" s="84">
        <f t="shared" si="14"/>
        <v>0.51747712947741642</v>
      </c>
      <c r="G453" s="84">
        <f t="shared" si="15"/>
        <v>0.51747712947741642</v>
      </c>
      <c r="H453" s="85">
        <f>SUMIFS(Model!$Q:$Q,Model!$H:$H,$A453,Model!$B:$B,$B453)</f>
        <v>2849694.8821483217</v>
      </c>
    </row>
    <row r="454" spans="1:8" x14ac:dyDescent="0.45">
      <c r="A454" s="78">
        <v>45901</v>
      </c>
      <c r="B454" s="62" t="s">
        <v>69</v>
      </c>
      <c r="C454" s="83">
        <f>SUMIFS(Model!$I:$I,Model!$H:$H,$A454,Model!$B:$B,$B454)</f>
        <v>343324293.42999995</v>
      </c>
      <c r="D454" s="83">
        <f>SUMIFS(Model!$I:$I,Model!$H:$H,$A454,Model!$B:$B,$B454,Model!$J:$J,"&gt;=180")</f>
        <v>118276941.83000001</v>
      </c>
      <c r="E454" s="83">
        <f>SUMIFS(Model!$I:$I,Model!$H:$H,$A454,Model!$B:$B,$B454,Model!$J:$J,"&gt;=90")</f>
        <v>120626343.37000002</v>
      </c>
      <c r="F454" s="84">
        <f t="shared" si="14"/>
        <v>0.34450501783124005</v>
      </c>
      <c r="G454" s="84">
        <f t="shared" si="15"/>
        <v>0.35134811511552533</v>
      </c>
      <c r="H454" s="85">
        <f>SUMIFS(Model!$Q:$Q,Model!$H:$H,$A454,Model!$B:$B,$B454)</f>
        <v>6882579.0069131162</v>
      </c>
    </row>
    <row r="455" spans="1:8" x14ac:dyDescent="0.45">
      <c r="A455" s="78">
        <v>45901</v>
      </c>
      <c r="B455" s="62" t="s">
        <v>70</v>
      </c>
      <c r="C455" s="83">
        <f>SUMIFS(Model!$I:$I,Model!$H:$H,$A455,Model!$B:$B,$B455)</f>
        <v>161816300.11000001</v>
      </c>
      <c r="D455" s="83">
        <f>SUMIFS(Model!$I:$I,Model!$H:$H,$A455,Model!$B:$B,$B455,Model!$J:$J,"&gt;=180")</f>
        <v>10701566.68</v>
      </c>
      <c r="E455" s="83">
        <f>SUMIFS(Model!$I:$I,Model!$H:$H,$A455,Model!$B:$B,$B455,Model!$J:$J,"&gt;=90")</f>
        <v>10701566.68</v>
      </c>
      <c r="F455" s="84">
        <f t="shared" si="14"/>
        <v>6.6134046277941436E-2</v>
      </c>
      <c r="G455" s="84">
        <f t="shared" si="15"/>
        <v>6.6134046277941436E-2</v>
      </c>
      <c r="H455" s="85">
        <f>SUMIFS(Model!$Q:$Q,Model!$H:$H,$A455,Model!$B:$B,$B455)</f>
        <v>3139540.8130595423</v>
      </c>
    </row>
    <row r="456" spans="1:8" x14ac:dyDescent="0.45">
      <c r="A456" s="78">
        <v>45901</v>
      </c>
      <c r="B456" s="62" t="s">
        <v>71</v>
      </c>
      <c r="C456" s="83">
        <f>SUMIFS(Model!$I:$I,Model!$H:$H,$A456,Model!$B:$B,$B456)</f>
        <v>410106348.41000003</v>
      </c>
      <c r="D456" s="83">
        <f>SUMIFS(Model!$I:$I,Model!$H:$H,$A456,Model!$B:$B,$B456,Model!$J:$J,"&gt;=180")</f>
        <v>142981819.28999999</v>
      </c>
      <c r="E456" s="83">
        <f>SUMIFS(Model!$I:$I,Model!$H:$H,$A456,Model!$B:$B,$B456,Model!$J:$J,"&gt;=90")</f>
        <v>142981819.28999999</v>
      </c>
      <c r="F456" s="84">
        <f t="shared" si="14"/>
        <v>0.34864571066589595</v>
      </c>
      <c r="G456" s="84">
        <f t="shared" si="15"/>
        <v>0.34864571066589595</v>
      </c>
      <c r="H456" s="85">
        <f>SUMIFS(Model!$Q:$Q,Model!$H:$H,$A456,Model!$B:$B,$B456)</f>
        <v>7683066.9987500506</v>
      </c>
    </row>
    <row r="457" spans="1:8" x14ac:dyDescent="0.45">
      <c r="A457" s="78">
        <v>45901</v>
      </c>
      <c r="B457" s="62" t="s">
        <v>72</v>
      </c>
      <c r="C457" s="83">
        <f>SUMIFS(Model!$I:$I,Model!$H:$H,$A457,Model!$B:$B,$B457)</f>
        <v>241222176.92000002</v>
      </c>
      <c r="D457" s="83">
        <f>SUMIFS(Model!$I:$I,Model!$H:$H,$A457,Model!$B:$B,$B457,Model!$J:$J,"&gt;=180")</f>
        <v>57285700.630000003</v>
      </c>
      <c r="E457" s="83">
        <f>SUMIFS(Model!$I:$I,Model!$H:$H,$A457,Model!$B:$B,$B457,Model!$J:$J,"&gt;=90")</f>
        <v>58910331.060000002</v>
      </c>
      <c r="F457" s="84">
        <f t="shared" si="14"/>
        <v>0.23748106978156691</v>
      </c>
      <c r="G457" s="84">
        <f t="shared" si="15"/>
        <v>0.24421606591974868</v>
      </c>
      <c r="H457" s="85">
        <f>SUMIFS(Model!$Q:$Q,Model!$H:$H,$A457,Model!$B:$B,$B457)</f>
        <v>4381257.8981758989</v>
      </c>
    </row>
    <row r="458" spans="1:8" x14ac:dyDescent="0.45">
      <c r="A458" s="78">
        <v>45901</v>
      </c>
      <c r="B458" s="62" t="s">
        <v>73</v>
      </c>
      <c r="C458" s="83">
        <f>SUMIFS(Model!$I:$I,Model!$H:$H,$A458,Model!$B:$B,$B458)</f>
        <v>349797589.25999999</v>
      </c>
      <c r="D458" s="83">
        <f>SUMIFS(Model!$I:$I,Model!$H:$H,$A458,Model!$B:$B,$B458,Model!$J:$J,"&gt;=180")</f>
        <v>28619697.27</v>
      </c>
      <c r="E458" s="83">
        <f>SUMIFS(Model!$I:$I,Model!$H:$H,$A458,Model!$B:$B,$B458,Model!$J:$J,"&gt;=90")</f>
        <v>73495991.020000011</v>
      </c>
      <c r="F458" s="84">
        <f t="shared" si="14"/>
        <v>8.1817880250533548E-2</v>
      </c>
      <c r="G458" s="84">
        <f t="shared" si="15"/>
        <v>0.21011005586253884</v>
      </c>
      <c r="H458" s="85">
        <f>SUMIFS(Model!$Q:$Q,Model!$H:$H,$A458,Model!$B:$B,$B458)</f>
        <v>7046323.6211258238</v>
      </c>
    </row>
    <row r="459" spans="1:8" x14ac:dyDescent="0.45">
      <c r="A459" s="78">
        <v>45901</v>
      </c>
      <c r="B459" s="62" t="s">
        <v>74</v>
      </c>
      <c r="C459" s="83">
        <f>SUMIFS(Model!$I:$I,Model!$H:$H,$A459,Model!$B:$B,$B459)</f>
        <v>272358501.54000002</v>
      </c>
      <c r="D459" s="83">
        <f>SUMIFS(Model!$I:$I,Model!$H:$H,$A459,Model!$B:$B,$B459,Model!$J:$J,"&gt;=180")</f>
        <v>2299574.33</v>
      </c>
      <c r="E459" s="83">
        <f>SUMIFS(Model!$I:$I,Model!$H:$H,$A459,Model!$B:$B,$B459,Model!$J:$J,"&gt;=90")</f>
        <v>12729630.689999999</v>
      </c>
      <c r="F459" s="84">
        <f t="shared" si="14"/>
        <v>8.4431890945114198E-3</v>
      </c>
      <c r="G459" s="84">
        <f t="shared" si="15"/>
        <v>4.6738510522060787E-2</v>
      </c>
      <c r="H459" s="85">
        <f>SUMIFS(Model!$Q:$Q,Model!$H:$H,$A459,Model!$B:$B,$B459)</f>
        <v>5213981.8456602395</v>
      </c>
    </row>
    <row r="460" spans="1:8" x14ac:dyDescent="0.45">
      <c r="A460" s="78">
        <v>45901</v>
      </c>
      <c r="B460" s="62" t="s">
        <v>75</v>
      </c>
      <c r="C460" s="83">
        <f>SUMIFS(Model!$I:$I,Model!$H:$H,$A460,Model!$B:$B,$B460)</f>
        <v>176062858.55999997</v>
      </c>
      <c r="D460" s="83">
        <f>SUMIFS(Model!$I:$I,Model!$H:$H,$A460,Model!$B:$B,$B460,Model!$J:$J,"&gt;=180")</f>
        <v>119444146.89</v>
      </c>
      <c r="E460" s="83">
        <f>SUMIFS(Model!$I:$I,Model!$H:$H,$A460,Model!$B:$B,$B460,Model!$J:$J,"&gt;=90")</f>
        <v>134004278.97999999</v>
      </c>
      <c r="F460" s="84">
        <f t="shared" si="14"/>
        <v>0.67841762803876637</v>
      </c>
      <c r="G460" s="84">
        <f t="shared" si="15"/>
        <v>0.76111611543744784</v>
      </c>
      <c r="H460" s="85">
        <f>SUMIFS(Model!$Q:$Q,Model!$H:$H,$A460,Model!$B:$B,$B460)</f>
        <v>4395170.9745242903</v>
      </c>
    </row>
    <row r="461" spans="1:8" x14ac:dyDescent="0.45">
      <c r="A461" s="78">
        <v>45901</v>
      </c>
      <c r="B461" s="62" t="s">
        <v>76</v>
      </c>
      <c r="C461" s="83">
        <f>SUMIFS(Model!$I:$I,Model!$H:$H,$A461,Model!$B:$B,$B461)</f>
        <v>181713266.25999999</v>
      </c>
      <c r="D461" s="83">
        <f>SUMIFS(Model!$I:$I,Model!$H:$H,$A461,Model!$B:$B,$B461,Model!$J:$J,"&gt;=180")</f>
        <v>130274581.98</v>
      </c>
      <c r="E461" s="83">
        <f>SUMIFS(Model!$I:$I,Model!$H:$H,$A461,Model!$B:$B,$B461,Model!$J:$J,"&gt;=90")</f>
        <v>130274581.98</v>
      </c>
      <c r="F461" s="84">
        <f t="shared" si="14"/>
        <v>0.71692389147636471</v>
      </c>
      <c r="G461" s="84">
        <f t="shared" si="15"/>
        <v>0.71692389147636471</v>
      </c>
      <c r="H461" s="85">
        <f>SUMIFS(Model!$Q:$Q,Model!$H:$H,$A461,Model!$B:$B,$B461)</f>
        <v>2910972.75995446</v>
      </c>
    </row>
    <row r="462" spans="1:8" x14ac:dyDescent="0.45">
      <c r="A462" s="78">
        <v>45901</v>
      </c>
      <c r="B462" s="62" t="s">
        <v>77</v>
      </c>
      <c r="C462" s="83">
        <f>SUMIFS(Model!$I:$I,Model!$H:$H,$A462,Model!$B:$B,$B462)</f>
        <v>407344069.99000007</v>
      </c>
      <c r="D462" s="83">
        <f>SUMIFS(Model!$I:$I,Model!$H:$H,$A462,Model!$B:$B,$B462,Model!$J:$J,"&gt;=180")</f>
        <v>210350549.00000003</v>
      </c>
      <c r="E462" s="83">
        <f>SUMIFS(Model!$I:$I,Model!$H:$H,$A462,Model!$B:$B,$B462,Model!$J:$J,"&gt;=90")</f>
        <v>210350549.00000003</v>
      </c>
      <c r="F462" s="84">
        <f t="shared" si="14"/>
        <v>0.51639526507692612</v>
      </c>
      <c r="G462" s="84">
        <f t="shared" si="15"/>
        <v>0.51639526507692612</v>
      </c>
      <c r="H462" s="85">
        <f>SUMIFS(Model!$Q:$Q,Model!$H:$H,$A462,Model!$B:$B,$B462)</f>
        <v>9032965.6563418526</v>
      </c>
    </row>
    <row r="463" spans="1:8" x14ac:dyDescent="0.45">
      <c r="A463" s="78">
        <v>45901</v>
      </c>
      <c r="B463" s="62" t="s">
        <v>78</v>
      </c>
      <c r="C463" s="83">
        <f>SUMIFS(Model!$I:$I,Model!$H:$H,$A463,Model!$B:$B,$B463)</f>
        <v>225793882.81</v>
      </c>
      <c r="D463" s="83">
        <f>SUMIFS(Model!$I:$I,Model!$H:$H,$A463,Model!$B:$B,$B463,Model!$J:$J,"&gt;=180")</f>
        <v>100205153.01000001</v>
      </c>
      <c r="E463" s="83">
        <f>SUMIFS(Model!$I:$I,Model!$H:$H,$A463,Model!$B:$B,$B463,Model!$J:$J,"&gt;=90")</f>
        <v>155438110.94999999</v>
      </c>
      <c r="F463" s="84">
        <f t="shared" si="14"/>
        <v>0.44379037980546254</v>
      </c>
      <c r="G463" s="84">
        <f t="shared" si="15"/>
        <v>0.68840709507084974</v>
      </c>
      <c r="H463" s="85">
        <f>SUMIFS(Model!$Q:$Q,Model!$H:$H,$A463,Model!$B:$B,$B463)</f>
        <v>4916954.3427863326</v>
      </c>
    </row>
    <row r="464" spans="1:8" x14ac:dyDescent="0.45">
      <c r="A464" s="78">
        <v>45901</v>
      </c>
      <c r="B464" s="62" t="s">
        <v>79</v>
      </c>
      <c r="C464" s="83">
        <f>SUMIFS(Model!$I:$I,Model!$H:$H,$A464,Model!$B:$B,$B464)</f>
        <v>58298533.629999995</v>
      </c>
      <c r="D464" s="83">
        <f>SUMIFS(Model!$I:$I,Model!$H:$H,$A464,Model!$B:$B,$B464,Model!$J:$J,"&gt;=180")</f>
        <v>5791286.3799999999</v>
      </c>
      <c r="E464" s="83">
        <f>SUMIFS(Model!$I:$I,Model!$H:$H,$A464,Model!$B:$B,$B464,Model!$J:$J,"&gt;=90")</f>
        <v>5791286.3799999999</v>
      </c>
      <c r="F464" s="84">
        <f t="shared" si="14"/>
        <v>9.9338457065751076E-2</v>
      </c>
      <c r="G464" s="84">
        <f t="shared" si="15"/>
        <v>9.9338457065751076E-2</v>
      </c>
      <c r="H464" s="85">
        <f>SUMIFS(Model!$Q:$Q,Model!$H:$H,$A464,Model!$B:$B,$B464)</f>
        <v>932351.410229414</v>
      </c>
    </row>
    <row r="465" spans="1:8" x14ac:dyDescent="0.45">
      <c r="A465" s="78">
        <v>45901</v>
      </c>
      <c r="B465" s="62" t="s">
        <v>80</v>
      </c>
      <c r="C465" s="83">
        <f>SUMIFS(Model!$I:$I,Model!$H:$H,$A465,Model!$B:$B,$B465)</f>
        <v>246254677.28999996</v>
      </c>
      <c r="D465" s="83">
        <f>SUMIFS(Model!$I:$I,Model!$H:$H,$A465,Model!$B:$B,$B465,Model!$J:$J,"&gt;=180")</f>
        <v>6810969.9199999999</v>
      </c>
      <c r="E465" s="83">
        <f>SUMIFS(Model!$I:$I,Model!$H:$H,$A465,Model!$B:$B,$B465,Model!$J:$J,"&gt;=90")</f>
        <v>6810969.9199999999</v>
      </c>
      <c r="F465" s="84">
        <f t="shared" si="14"/>
        <v>2.7658235753951235E-2</v>
      </c>
      <c r="G465" s="84">
        <f t="shared" si="15"/>
        <v>2.7658235753951235E-2</v>
      </c>
      <c r="H465" s="85">
        <f>SUMIFS(Model!$Q:$Q,Model!$H:$H,$A465,Model!$B:$B,$B465)</f>
        <v>5332324.1123754308</v>
      </c>
    </row>
    <row r="466" spans="1:8" x14ac:dyDescent="0.45">
      <c r="A466" s="78">
        <v>45901</v>
      </c>
      <c r="B466" s="62" t="s">
        <v>81</v>
      </c>
      <c r="C466" s="83">
        <f>SUMIFS(Model!$I:$I,Model!$H:$H,$A466,Model!$B:$B,$B466)</f>
        <v>112718650.54000001</v>
      </c>
      <c r="D466" s="83">
        <f>SUMIFS(Model!$I:$I,Model!$H:$H,$A466,Model!$B:$B,$B466,Model!$J:$J,"&gt;=180")</f>
        <v>18210035.579999998</v>
      </c>
      <c r="E466" s="83">
        <f>SUMIFS(Model!$I:$I,Model!$H:$H,$A466,Model!$B:$B,$B466,Model!$J:$J,"&gt;=90")</f>
        <v>18210035.579999998</v>
      </c>
      <c r="F466" s="84">
        <f t="shared" si="14"/>
        <v>0.16155299493705239</v>
      </c>
      <c r="G466" s="84">
        <f t="shared" si="15"/>
        <v>0.16155299493705239</v>
      </c>
      <c r="H466" s="85">
        <f>SUMIFS(Model!$Q:$Q,Model!$H:$H,$A466,Model!$B:$B,$B466)</f>
        <v>1674699.5124612043</v>
      </c>
    </row>
    <row r="467" spans="1:8" x14ac:dyDescent="0.45">
      <c r="A467" s="78">
        <v>45901</v>
      </c>
      <c r="B467" s="62" t="s">
        <v>82</v>
      </c>
      <c r="C467" s="83">
        <f>SUMIFS(Model!$I:$I,Model!$H:$H,$A467,Model!$B:$B,$B467)</f>
        <v>161858404.25</v>
      </c>
      <c r="D467" s="83">
        <f>SUMIFS(Model!$I:$I,Model!$H:$H,$A467,Model!$B:$B,$B467,Model!$J:$J,"&gt;=180")</f>
        <v>43807838.499999993</v>
      </c>
      <c r="E467" s="83">
        <f>SUMIFS(Model!$I:$I,Model!$H:$H,$A467,Model!$B:$B,$B467,Model!$J:$J,"&gt;=90")</f>
        <v>43807838.499999993</v>
      </c>
      <c r="F467" s="84">
        <f t="shared" si="14"/>
        <v>0.27065532187217267</v>
      </c>
      <c r="G467" s="84">
        <f t="shared" si="15"/>
        <v>0.27065532187217267</v>
      </c>
      <c r="H467" s="85">
        <f>SUMIFS(Model!$Q:$Q,Model!$H:$H,$A467,Model!$B:$B,$B467)</f>
        <v>3641854.6161369984</v>
      </c>
    </row>
    <row r="468" spans="1:8" x14ac:dyDescent="0.45">
      <c r="A468" s="78">
        <v>45901</v>
      </c>
      <c r="B468" s="62" t="s">
        <v>83</v>
      </c>
      <c r="C468" s="83">
        <f>SUMIFS(Model!$I:$I,Model!$H:$H,$A468,Model!$B:$B,$B468)</f>
        <v>235720971.03</v>
      </c>
      <c r="D468" s="83">
        <f>SUMIFS(Model!$I:$I,Model!$H:$H,$A468,Model!$B:$B,$B468,Model!$J:$J,"&gt;=180")</f>
        <v>32159521.210000001</v>
      </c>
      <c r="E468" s="83">
        <f>SUMIFS(Model!$I:$I,Model!$H:$H,$A468,Model!$B:$B,$B468,Model!$J:$J,"&gt;=90")</f>
        <v>111538552.24000001</v>
      </c>
      <c r="F468" s="84">
        <f t="shared" si="14"/>
        <v>0.13643046297271144</v>
      </c>
      <c r="G468" s="84">
        <f t="shared" si="15"/>
        <v>0.47318043767011547</v>
      </c>
      <c r="H468" s="85">
        <f>SUMIFS(Model!$Q:$Q,Model!$H:$H,$A468,Model!$B:$B,$B468)</f>
        <v>4346138.2456159079</v>
      </c>
    </row>
    <row r="469" spans="1:8" x14ac:dyDescent="0.45">
      <c r="A469" s="78">
        <v>45901</v>
      </c>
      <c r="B469" s="62" t="s">
        <v>84</v>
      </c>
      <c r="C469" s="83">
        <f>SUMIFS(Model!$I:$I,Model!$H:$H,$A469,Model!$B:$B,$B469)</f>
        <v>228362672.65000001</v>
      </c>
      <c r="D469" s="83">
        <f>SUMIFS(Model!$I:$I,Model!$H:$H,$A469,Model!$B:$B,$B469,Model!$J:$J,"&gt;=180")</f>
        <v>77255584.609999985</v>
      </c>
      <c r="E469" s="83">
        <f>SUMIFS(Model!$I:$I,Model!$H:$H,$A469,Model!$B:$B,$B469,Model!$J:$J,"&gt;=90")</f>
        <v>97685381.599999979</v>
      </c>
      <c r="F469" s="84">
        <f t="shared" si="14"/>
        <v>0.3383021564492098</v>
      </c>
      <c r="G469" s="84">
        <f t="shared" si="15"/>
        <v>0.42776422462753994</v>
      </c>
      <c r="H469" s="85">
        <f>SUMIFS(Model!$Q:$Q,Model!$H:$H,$A469,Model!$B:$B,$B469)</f>
        <v>3999306.9058255977</v>
      </c>
    </row>
    <row r="470" spans="1:8" x14ac:dyDescent="0.45">
      <c r="A470" s="78">
        <v>45901</v>
      </c>
      <c r="B470" s="62" t="s">
        <v>85</v>
      </c>
      <c r="C470" s="83">
        <f>SUMIFS(Model!$I:$I,Model!$H:$H,$A470,Model!$B:$B,$B470)</f>
        <v>116590107.49000002</v>
      </c>
      <c r="D470" s="83">
        <f>SUMIFS(Model!$I:$I,Model!$H:$H,$A470,Model!$B:$B,$B470,Model!$J:$J,"&gt;=180")</f>
        <v>25319139.619999997</v>
      </c>
      <c r="E470" s="83">
        <f>SUMIFS(Model!$I:$I,Model!$H:$H,$A470,Model!$B:$B,$B470,Model!$J:$J,"&gt;=90")</f>
        <v>25319139.619999997</v>
      </c>
      <c r="F470" s="84">
        <f t="shared" si="14"/>
        <v>0.21716370423769984</v>
      </c>
      <c r="G470" s="84">
        <f t="shared" si="15"/>
        <v>0.21716370423769984</v>
      </c>
      <c r="H470" s="85">
        <f>SUMIFS(Model!$Q:$Q,Model!$H:$H,$A470,Model!$B:$B,$B470)</f>
        <v>1804697.5064467657</v>
      </c>
    </row>
    <row r="471" spans="1:8" x14ac:dyDescent="0.45">
      <c r="A471" s="78">
        <v>45901</v>
      </c>
      <c r="B471" s="62" t="s">
        <v>86</v>
      </c>
      <c r="C471" s="83">
        <f>SUMIFS(Model!$I:$I,Model!$H:$H,$A471,Model!$B:$B,$B471)</f>
        <v>236231352.01000002</v>
      </c>
      <c r="D471" s="83">
        <f>SUMIFS(Model!$I:$I,Model!$H:$H,$A471,Model!$B:$B,$B471,Model!$J:$J,"&gt;=180")</f>
        <v>35311338.350000001</v>
      </c>
      <c r="E471" s="83">
        <f>SUMIFS(Model!$I:$I,Model!$H:$H,$A471,Model!$B:$B,$B471,Model!$J:$J,"&gt;=90")</f>
        <v>122557339.94999999</v>
      </c>
      <c r="F471" s="84">
        <f t="shared" si="14"/>
        <v>0.14947778120706526</v>
      </c>
      <c r="G471" s="84">
        <f t="shared" si="15"/>
        <v>0.5188021780648826</v>
      </c>
      <c r="H471" s="85">
        <f>SUMIFS(Model!$Q:$Q,Model!$H:$H,$A471,Model!$B:$B,$B471)</f>
        <v>5299721.5860463232</v>
      </c>
    </row>
    <row r="472" spans="1:8" x14ac:dyDescent="0.45">
      <c r="A472" s="78">
        <v>45901</v>
      </c>
      <c r="B472" s="62" t="s">
        <v>87</v>
      </c>
      <c r="C472" s="83">
        <f>SUMIFS(Model!$I:$I,Model!$H:$H,$A472,Model!$B:$B,$B472)</f>
        <v>145382463.84999999</v>
      </c>
      <c r="D472" s="83">
        <f>SUMIFS(Model!$I:$I,Model!$H:$H,$A472,Model!$B:$B,$B472,Model!$J:$J,"&gt;=180")</f>
        <v>7057983.4499999993</v>
      </c>
      <c r="E472" s="83">
        <f>SUMIFS(Model!$I:$I,Model!$H:$H,$A472,Model!$B:$B,$B472,Model!$J:$J,"&gt;=90")</f>
        <v>17007072.479999997</v>
      </c>
      <c r="F472" s="84">
        <f t="shared" si="14"/>
        <v>4.854769456433311E-2</v>
      </c>
      <c r="G472" s="84">
        <f t="shared" si="15"/>
        <v>0.11698159481976614</v>
      </c>
      <c r="H472" s="85">
        <f>SUMIFS(Model!$Q:$Q,Model!$H:$H,$A472,Model!$B:$B,$B472)</f>
        <v>3098576.0069308332</v>
      </c>
    </row>
    <row r="473" spans="1:8" x14ac:dyDescent="0.45">
      <c r="A473" s="78">
        <v>45901</v>
      </c>
      <c r="B473" s="62" t="s">
        <v>88</v>
      </c>
      <c r="C473" s="83">
        <f>SUMIFS(Model!$I:$I,Model!$H:$H,$A473,Model!$B:$B,$B473)</f>
        <v>137859420.19</v>
      </c>
      <c r="D473" s="83">
        <f>SUMIFS(Model!$I:$I,Model!$H:$H,$A473,Model!$B:$B,$B473,Model!$J:$J,"&gt;=180")</f>
        <v>0</v>
      </c>
      <c r="E473" s="83">
        <f>SUMIFS(Model!$I:$I,Model!$H:$H,$A473,Model!$B:$B,$B473,Model!$J:$J,"&gt;=90")</f>
        <v>26352703.75</v>
      </c>
      <c r="F473" s="84">
        <f t="shared" si="14"/>
        <v>0</v>
      </c>
      <c r="G473" s="84">
        <f t="shared" si="15"/>
        <v>0.1911563512575368</v>
      </c>
      <c r="H473" s="85">
        <f>SUMIFS(Model!$Q:$Q,Model!$H:$H,$A473,Model!$B:$B,$B473)</f>
        <v>2711921.9914538367</v>
      </c>
    </row>
    <row r="474" spans="1:8" x14ac:dyDescent="0.45">
      <c r="A474" s="78">
        <v>45901</v>
      </c>
      <c r="B474" s="62" t="s">
        <v>89</v>
      </c>
      <c r="C474" s="83">
        <f>SUMIFS(Model!$I:$I,Model!$H:$H,$A474,Model!$B:$B,$B474)</f>
        <v>290767984.21999997</v>
      </c>
      <c r="D474" s="83">
        <f>SUMIFS(Model!$I:$I,Model!$H:$H,$A474,Model!$B:$B,$B474,Model!$J:$J,"&gt;=180")</f>
        <v>74470476.379999995</v>
      </c>
      <c r="E474" s="83">
        <f>SUMIFS(Model!$I:$I,Model!$H:$H,$A474,Model!$B:$B,$B474,Model!$J:$J,"&gt;=90")</f>
        <v>77240378.00999999</v>
      </c>
      <c r="F474" s="84">
        <f t="shared" si="14"/>
        <v>0.25611649294804884</v>
      </c>
      <c r="G474" s="84">
        <f t="shared" si="15"/>
        <v>0.26564265050432312</v>
      </c>
      <c r="H474" s="85">
        <f>SUMIFS(Model!$Q:$Q,Model!$H:$H,$A474,Model!$B:$B,$B474)</f>
        <v>4453173.0616683094</v>
      </c>
    </row>
    <row r="475" spans="1:8" x14ac:dyDescent="0.45">
      <c r="A475" s="78">
        <v>45901</v>
      </c>
      <c r="B475" s="62" t="s">
        <v>90</v>
      </c>
      <c r="C475" s="83">
        <f>SUMIFS(Model!$I:$I,Model!$H:$H,$A475,Model!$B:$B,$B475)</f>
        <v>230369478.17000002</v>
      </c>
      <c r="D475" s="83">
        <f>SUMIFS(Model!$I:$I,Model!$H:$H,$A475,Model!$B:$B,$B475,Model!$J:$J,"&gt;=180")</f>
        <v>3348873.5700000003</v>
      </c>
      <c r="E475" s="83">
        <f>SUMIFS(Model!$I:$I,Model!$H:$H,$A475,Model!$B:$B,$B475,Model!$J:$J,"&gt;=90")</f>
        <v>3348873.5700000003</v>
      </c>
      <c r="F475" s="84">
        <f t="shared" si="14"/>
        <v>1.4536967295332048E-2</v>
      </c>
      <c r="G475" s="84">
        <f t="shared" si="15"/>
        <v>1.4536967295332048E-2</v>
      </c>
      <c r="H475" s="85">
        <f>SUMIFS(Model!$Q:$Q,Model!$H:$H,$A475,Model!$B:$B,$B475)</f>
        <v>4703294.2491181539</v>
      </c>
    </row>
    <row r="476" spans="1:8" x14ac:dyDescent="0.45">
      <c r="A476" s="78">
        <v>45901</v>
      </c>
      <c r="B476" s="62" t="s">
        <v>91</v>
      </c>
      <c r="C476" s="83">
        <f>SUMIFS(Model!$I:$I,Model!$H:$H,$A476,Model!$B:$B,$B476)</f>
        <v>187269947.34999999</v>
      </c>
      <c r="D476" s="83">
        <f>SUMIFS(Model!$I:$I,Model!$H:$H,$A476,Model!$B:$B,$B476,Model!$J:$J,"&gt;=180")</f>
        <v>6349452.4000000004</v>
      </c>
      <c r="E476" s="83">
        <f>SUMIFS(Model!$I:$I,Model!$H:$H,$A476,Model!$B:$B,$B476,Model!$J:$J,"&gt;=90")</f>
        <v>71063581.900000006</v>
      </c>
      <c r="F476" s="84">
        <f t="shared" si="14"/>
        <v>3.3905346211974573E-2</v>
      </c>
      <c r="G476" s="84">
        <f t="shared" si="15"/>
        <v>0.37947136155907085</v>
      </c>
      <c r="H476" s="85">
        <f>SUMIFS(Model!$Q:$Q,Model!$H:$H,$A476,Model!$B:$B,$B476)</f>
        <v>3769421.6586453342</v>
      </c>
    </row>
    <row r="477" spans="1:8" x14ac:dyDescent="0.45">
      <c r="A477" s="78">
        <v>45901</v>
      </c>
      <c r="B477" s="62" t="s">
        <v>92</v>
      </c>
      <c r="C477" s="83">
        <f>SUMIFS(Model!$I:$I,Model!$H:$H,$A477,Model!$B:$B,$B477)</f>
        <v>102938641.98</v>
      </c>
      <c r="D477" s="83">
        <f>SUMIFS(Model!$I:$I,Model!$H:$H,$A477,Model!$B:$B,$B477,Model!$J:$J,"&gt;=180")</f>
        <v>39888212.990000002</v>
      </c>
      <c r="E477" s="83">
        <f>SUMIFS(Model!$I:$I,Model!$H:$H,$A477,Model!$B:$B,$B477,Model!$J:$J,"&gt;=90")</f>
        <v>40069640.010000005</v>
      </c>
      <c r="F477" s="84">
        <f t="shared" si="14"/>
        <v>0.38749503804168994</v>
      </c>
      <c r="G477" s="84">
        <f t="shared" si="15"/>
        <v>0.38925751534380215</v>
      </c>
      <c r="H477" s="85">
        <f>SUMIFS(Model!$Q:$Q,Model!$H:$H,$A477,Model!$B:$B,$B477)</f>
        <v>1735343.7256099386</v>
      </c>
    </row>
    <row r="478" spans="1:8" x14ac:dyDescent="0.45">
      <c r="A478" s="78">
        <v>45901</v>
      </c>
      <c r="B478" s="62" t="s">
        <v>93</v>
      </c>
      <c r="C478" s="83">
        <f>SUMIFS(Model!$I:$I,Model!$H:$H,$A478,Model!$B:$B,$B478)</f>
        <v>295569185.69000006</v>
      </c>
      <c r="D478" s="83">
        <f>SUMIFS(Model!$I:$I,Model!$H:$H,$A478,Model!$B:$B,$B478,Model!$J:$J,"&gt;=180")</f>
        <v>137509929.91999999</v>
      </c>
      <c r="E478" s="83">
        <f>SUMIFS(Model!$I:$I,Model!$H:$H,$A478,Model!$B:$B,$B478,Model!$J:$J,"&gt;=90")</f>
        <v>137509929.91999999</v>
      </c>
      <c r="F478" s="84">
        <f t="shared" si="14"/>
        <v>0.46523770601791908</v>
      </c>
      <c r="G478" s="84">
        <f t="shared" si="15"/>
        <v>0.46523770601791908</v>
      </c>
      <c r="H478" s="85">
        <f>SUMIFS(Model!$Q:$Q,Model!$H:$H,$A478,Model!$B:$B,$B478)</f>
        <v>6290366.0466710515</v>
      </c>
    </row>
    <row r="479" spans="1:8" x14ac:dyDescent="0.45">
      <c r="A479" s="78">
        <v>45901</v>
      </c>
      <c r="B479" s="62" t="s">
        <v>94</v>
      </c>
      <c r="C479" s="83">
        <f>SUMIFS(Model!$I:$I,Model!$H:$H,$A479,Model!$B:$B,$B479)</f>
        <v>139915762.53</v>
      </c>
      <c r="D479" s="83">
        <f>SUMIFS(Model!$I:$I,Model!$H:$H,$A479,Model!$B:$B,$B479,Model!$J:$J,"&gt;=180")</f>
        <v>21970956.039999999</v>
      </c>
      <c r="E479" s="83">
        <f>SUMIFS(Model!$I:$I,Model!$H:$H,$A479,Model!$B:$B,$B479,Model!$J:$J,"&gt;=90")</f>
        <v>75915635.390000001</v>
      </c>
      <c r="F479" s="84">
        <f t="shared" si="14"/>
        <v>0.15702988457279146</v>
      </c>
      <c r="G479" s="84">
        <f t="shared" si="15"/>
        <v>0.54258100743811888</v>
      </c>
      <c r="H479" s="85">
        <f>SUMIFS(Model!$Q:$Q,Model!$H:$H,$A479,Model!$B:$B,$B479)</f>
        <v>2081158.3980233928</v>
      </c>
    </row>
    <row r="480" spans="1:8" x14ac:dyDescent="0.45">
      <c r="A480" s="78">
        <v>45931</v>
      </c>
      <c r="B480" s="62" t="s">
        <v>21</v>
      </c>
      <c r="C480" s="83">
        <f>SUMIFS(Model!$I:$I,Model!$H:$H,$A480,Model!$B:$B,$B480)</f>
        <v>380562468.25000006</v>
      </c>
      <c r="D480" s="83">
        <f>SUMIFS(Model!$I:$I,Model!$H:$H,$A480,Model!$B:$B,$B480,Model!$J:$J,"&gt;=180")</f>
        <v>126909833.40000001</v>
      </c>
      <c r="E480" s="83">
        <f>SUMIFS(Model!$I:$I,Model!$H:$H,$A480,Model!$B:$B,$B480,Model!$J:$J,"&gt;=90")</f>
        <v>126909833.40000001</v>
      </c>
      <c r="F480" s="84">
        <f t="shared" si="14"/>
        <v>0.33347963603344638</v>
      </c>
      <c r="G480" s="84">
        <f t="shared" si="15"/>
        <v>0.33347963603344638</v>
      </c>
      <c r="H480" s="85">
        <f>SUMIFS(Model!$Q:$Q,Model!$H:$H,$A480,Model!$B:$B,$B480)</f>
        <v>8630853.8579521105</v>
      </c>
    </row>
    <row r="481" spans="1:8" x14ac:dyDescent="0.45">
      <c r="A481" s="78">
        <v>45931</v>
      </c>
      <c r="B481" s="62" t="s">
        <v>25</v>
      </c>
      <c r="C481" s="83">
        <f>SUMIFS(Model!$I:$I,Model!$H:$H,$A481,Model!$B:$B,$B481)</f>
        <v>29357239.669999998</v>
      </c>
      <c r="D481" s="83">
        <f>SUMIFS(Model!$I:$I,Model!$H:$H,$A481,Model!$B:$B,$B481,Model!$J:$J,"&gt;=180")</f>
        <v>0</v>
      </c>
      <c r="E481" s="83">
        <f>SUMIFS(Model!$I:$I,Model!$H:$H,$A481,Model!$B:$B,$B481,Model!$J:$J,"&gt;=90")</f>
        <v>0</v>
      </c>
      <c r="F481" s="84">
        <f t="shared" si="14"/>
        <v>0</v>
      </c>
      <c r="G481" s="84">
        <f t="shared" si="15"/>
        <v>0</v>
      </c>
      <c r="H481" s="85">
        <f>SUMIFS(Model!$Q:$Q,Model!$H:$H,$A481,Model!$B:$B,$B481)</f>
        <v>632941.25042607845</v>
      </c>
    </row>
    <row r="482" spans="1:8" x14ac:dyDescent="0.45">
      <c r="A482" s="78">
        <v>45931</v>
      </c>
      <c r="B482" s="62" t="s">
        <v>29</v>
      </c>
      <c r="C482" s="83">
        <f>SUMIFS(Model!$I:$I,Model!$H:$H,$A482,Model!$B:$B,$B482)</f>
        <v>160807024.87000003</v>
      </c>
      <c r="D482" s="83">
        <f>SUMIFS(Model!$I:$I,Model!$H:$H,$A482,Model!$B:$B,$B482,Model!$J:$J,"&gt;=180")</f>
        <v>17249610.109999999</v>
      </c>
      <c r="E482" s="83">
        <f>SUMIFS(Model!$I:$I,Model!$H:$H,$A482,Model!$B:$B,$B482,Model!$J:$J,"&gt;=90")</f>
        <v>17249610.109999999</v>
      </c>
      <c r="F482" s="84">
        <f t="shared" si="14"/>
        <v>0.10726900845249122</v>
      </c>
      <c r="G482" s="84">
        <f t="shared" si="15"/>
        <v>0.10726900845249122</v>
      </c>
      <c r="H482" s="85">
        <f>SUMIFS(Model!$Q:$Q,Model!$H:$H,$A482,Model!$B:$B,$B482)</f>
        <v>3133413.4046400776</v>
      </c>
    </row>
    <row r="483" spans="1:8" x14ac:dyDescent="0.45">
      <c r="A483" s="78">
        <v>45931</v>
      </c>
      <c r="B483" s="62" t="s">
        <v>33</v>
      </c>
      <c r="C483" s="83">
        <f>SUMIFS(Model!$I:$I,Model!$H:$H,$A483,Model!$B:$B,$B483)</f>
        <v>340745504.68000007</v>
      </c>
      <c r="D483" s="83">
        <f>SUMIFS(Model!$I:$I,Model!$H:$H,$A483,Model!$B:$B,$B483,Model!$J:$J,"&gt;=180")</f>
        <v>25667279.589999996</v>
      </c>
      <c r="E483" s="83">
        <f>SUMIFS(Model!$I:$I,Model!$H:$H,$A483,Model!$B:$B,$B483,Model!$J:$J,"&gt;=90")</f>
        <v>29335418.019999996</v>
      </c>
      <c r="F483" s="84">
        <f t="shared" si="14"/>
        <v>7.5326832599316537E-2</v>
      </c>
      <c r="G483" s="84">
        <f t="shared" si="15"/>
        <v>8.609187096261002E-2</v>
      </c>
      <c r="H483" s="85">
        <f>SUMIFS(Model!$Q:$Q,Model!$H:$H,$A483,Model!$B:$B,$B483)</f>
        <v>5403049.826378677</v>
      </c>
    </row>
    <row r="484" spans="1:8" x14ac:dyDescent="0.45">
      <c r="A484" s="78">
        <v>45931</v>
      </c>
      <c r="B484" s="62" t="s">
        <v>37</v>
      </c>
      <c r="C484" s="83">
        <f>SUMIFS(Model!$I:$I,Model!$H:$H,$A484,Model!$B:$B,$B484)</f>
        <v>102394828.59999999</v>
      </c>
      <c r="D484" s="83">
        <f>SUMIFS(Model!$I:$I,Model!$H:$H,$A484,Model!$B:$B,$B484,Model!$J:$J,"&gt;=180")</f>
        <v>11350032.26</v>
      </c>
      <c r="E484" s="83">
        <f>SUMIFS(Model!$I:$I,Model!$H:$H,$A484,Model!$B:$B,$B484,Model!$J:$J,"&gt;=90")</f>
        <v>25745890.329999998</v>
      </c>
      <c r="F484" s="84">
        <f t="shared" si="14"/>
        <v>0.1108457567162723</v>
      </c>
      <c r="G484" s="84">
        <f t="shared" si="15"/>
        <v>0.25143740833411582</v>
      </c>
      <c r="H484" s="85">
        <f>SUMIFS(Model!$Q:$Q,Model!$H:$H,$A484,Model!$B:$B,$B484)</f>
        <v>2053738.2640768068</v>
      </c>
    </row>
    <row r="485" spans="1:8" x14ac:dyDescent="0.45">
      <c r="A485" s="78">
        <v>45931</v>
      </c>
      <c r="B485" s="62" t="s">
        <v>41</v>
      </c>
      <c r="C485" s="83">
        <f>SUMIFS(Model!$I:$I,Model!$H:$H,$A485,Model!$B:$B,$B485)</f>
        <v>383407591.35000002</v>
      </c>
      <c r="D485" s="83">
        <f>SUMIFS(Model!$I:$I,Model!$H:$H,$A485,Model!$B:$B,$B485,Model!$J:$J,"&gt;=180")</f>
        <v>144752468.94999999</v>
      </c>
      <c r="E485" s="83">
        <f>SUMIFS(Model!$I:$I,Model!$H:$H,$A485,Model!$B:$B,$B485,Model!$J:$J,"&gt;=90")</f>
        <v>162284161.41999999</v>
      </c>
      <c r="F485" s="84">
        <f t="shared" si="14"/>
        <v>0.37754200025179019</v>
      </c>
      <c r="G485" s="84">
        <f t="shared" si="15"/>
        <v>0.42326799229141027</v>
      </c>
      <c r="H485" s="85">
        <f>SUMIFS(Model!$Q:$Q,Model!$H:$H,$A485,Model!$B:$B,$B485)</f>
        <v>6621984.8905981835</v>
      </c>
    </row>
    <row r="486" spans="1:8" x14ac:dyDescent="0.45">
      <c r="A486" s="78">
        <v>45931</v>
      </c>
      <c r="B486" s="62" t="s">
        <v>44</v>
      </c>
      <c r="C486" s="83">
        <f>SUMIFS(Model!$I:$I,Model!$H:$H,$A486,Model!$B:$B,$B486)</f>
        <v>200035870.79999995</v>
      </c>
      <c r="D486" s="83">
        <f>SUMIFS(Model!$I:$I,Model!$H:$H,$A486,Model!$B:$B,$B486,Model!$J:$J,"&gt;=180")</f>
        <v>52217388.719999999</v>
      </c>
      <c r="E486" s="83">
        <f>SUMIFS(Model!$I:$I,Model!$H:$H,$A486,Model!$B:$B,$B486,Model!$J:$J,"&gt;=90")</f>
        <v>68012582.370000005</v>
      </c>
      <c r="F486" s="84">
        <f t="shared" si="14"/>
        <v>0.26104012500941914</v>
      </c>
      <c r="G486" s="84">
        <f t="shared" si="15"/>
        <v>0.34000193114364174</v>
      </c>
      <c r="H486" s="85">
        <f>SUMIFS(Model!$Q:$Q,Model!$H:$H,$A486,Model!$B:$B,$B486)</f>
        <v>3460386.6489112293</v>
      </c>
    </row>
    <row r="487" spans="1:8" x14ac:dyDescent="0.45">
      <c r="A487" s="78">
        <v>45931</v>
      </c>
      <c r="B487" s="62" t="s">
        <v>47</v>
      </c>
      <c r="C487" s="83">
        <f>SUMIFS(Model!$I:$I,Model!$H:$H,$A487,Model!$B:$B,$B487)</f>
        <v>152605943.84999999</v>
      </c>
      <c r="D487" s="83">
        <f>SUMIFS(Model!$I:$I,Model!$H:$H,$A487,Model!$B:$B,$B487,Model!$J:$J,"&gt;=180")</f>
        <v>25773618.660000004</v>
      </c>
      <c r="E487" s="83">
        <f>SUMIFS(Model!$I:$I,Model!$H:$H,$A487,Model!$B:$B,$B487,Model!$J:$J,"&gt;=90")</f>
        <v>25773618.660000004</v>
      </c>
      <c r="F487" s="84">
        <f t="shared" si="14"/>
        <v>0.1688900052630552</v>
      </c>
      <c r="G487" s="84">
        <f t="shared" si="15"/>
        <v>0.1688900052630552</v>
      </c>
      <c r="H487" s="85">
        <f>SUMIFS(Model!$Q:$Q,Model!$H:$H,$A487,Model!$B:$B,$B487)</f>
        <v>3133520.1268677209</v>
      </c>
    </row>
    <row r="488" spans="1:8" x14ac:dyDescent="0.45">
      <c r="A488" s="78">
        <v>45931</v>
      </c>
      <c r="B488" s="62" t="s">
        <v>50</v>
      </c>
      <c r="C488" s="83">
        <f>SUMIFS(Model!$I:$I,Model!$H:$H,$A488,Model!$B:$B,$B488)</f>
        <v>369287464.61999995</v>
      </c>
      <c r="D488" s="83">
        <f>SUMIFS(Model!$I:$I,Model!$H:$H,$A488,Model!$B:$B,$B488,Model!$J:$J,"&gt;=180")</f>
        <v>101441022.28</v>
      </c>
      <c r="E488" s="83">
        <f>SUMIFS(Model!$I:$I,Model!$H:$H,$A488,Model!$B:$B,$B488,Model!$J:$J,"&gt;=90")</f>
        <v>101441022.28</v>
      </c>
      <c r="F488" s="84">
        <f t="shared" si="14"/>
        <v>0.27469392275306098</v>
      </c>
      <c r="G488" s="84">
        <f t="shared" si="15"/>
        <v>0.27469392275306098</v>
      </c>
      <c r="H488" s="85">
        <f>SUMIFS(Model!$Q:$Q,Model!$H:$H,$A488,Model!$B:$B,$B488)</f>
        <v>6508749.7990432037</v>
      </c>
    </row>
    <row r="489" spans="1:8" x14ac:dyDescent="0.45">
      <c r="A489" s="78">
        <v>45931</v>
      </c>
      <c r="B489" s="62" t="s">
        <v>51</v>
      </c>
      <c r="C489" s="83">
        <f>SUMIFS(Model!$I:$I,Model!$H:$H,$A489,Model!$B:$B,$B489)</f>
        <v>443553966.27999997</v>
      </c>
      <c r="D489" s="83">
        <f>SUMIFS(Model!$I:$I,Model!$H:$H,$A489,Model!$B:$B,$B489,Model!$J:$J,"&gt;=180")</f>
        <v>72579442.739999995</v>
      </c>
      <c r="E489" s="83">
        <f>SUMIFS(Model!$I:$I,Model!$H:$H,$A489,Model!$B:$B,$B489,Model!$J:$J,"&gt;=90")</f>
        <v>76113012.829999998</v>
      </c>
      <c r="F489" s="84">
        <f t="shared" si="14"/>
        <v>0.16363159447926828</v>
      </c>
      <c r="G489" s="84">
        <f t="shared" si="15"/>
        <v>0.17159808865727183</v>
      </c>
      <c r="H489" s="85">
        <f>SUMIFS(Model!$Q:$Q,Model!$H:$H,$A489,Model!$B:$B,$B489)</f>
        <v>8644970.1225062907</v>
      </c>
    </row>
    <row r="490" spans="1:8" x14ac:dyDescent="0.45">
      <c r="A490" s="78">
        <v>45931</v>
      </c>
      <c r="B490" s="62" t="s">
        <v>52</v>
      </c>
      <c r="C490" s="83">
        <f>SUMIFS(Model!$I:$I,Model!$H:$H,$A490,Model!$B:$B,$B490)</f>
        <v>345190573.63999999</v>
      </c>
      <c r="D490" s="83">
        <f>SUMIFS(Model!$I:$I,Model!$H:$H,$A490,Model!$B:$B,$B490,Model!$J:$J,"&gt;=180")</f>
        <v>93737507.539999992</v>
      </c>
      <c r="E490" s="83">
        <f>SUMIFS(Model!$I:$I,Model!$H:$H,$A490,Model!$B:$B,$B490,Model!$J:$J,"&gt;=90")</f>
        <v>97556499.209999993</v>
      </c>
      <c r="F490" s="84">
        <f t="shared" si="14"/>
        <v>0.27155291800568992</v>
      </c>
      <c r="G490" s="84">
        <f t="shared" si="15"/>
        <v>0.28261634777936284</v>
      </c>
      <c r="H490" s="85">
        <f>SUMIFS(Model!$Q:$Q,Model!$H:$H,$A490,Model!$B:$B,$B490)</f>
        <v>5327559.1655581445</v>
      </c>
    </row>
    <row r="491" spans="1:8" x14ac:dyDescent="0.45">
      <c r="A491" s="78">
        <v>45931</v>
      </c>
      <c r="B491" s="62" t="s">
        <v>53</v>
      </c>
      <c r="C491" s="83">
        <f>SUMIFS(Model!$I:$I,Model!$H:$H,$A491,Model!$B:$B,$B491)</f>
        <v>119976467.14999999</v>
      </c>
      <c r="D491" s="83">
        <f>SUMIFS(Model!$I:$I,Model!$H:$H,$A491,Model!$B:$B,$B491,Model!$J:$J,"&gt;=180")</f>
        <v>61088801.520000003</v>
      </c>
      <c r="E491" s="83">
        <f>SUMIFS(Model!$I:$I,Model!$H:$H,$A491,Model!$B:$B,$B491,Model!$J:$J,"&gt;=90")</f>
        <v>63797544.200000003</v>
      </c>
      <c r="F491" s="84">
        <f t="shared" si="14"/>
        <v>0.50917319847086373</v>
      </c>
      <c r="G491" s="84">
        <f t="shared" si="15"/>
        <v>0.53175048170269457</v>
      </c>
      <c r="H491" s="85">
        <f>SUMIFS(Model!$Q:$Q,Model!$H:$H,$A491,Model!$B:$B,$B491)</f>
        <v>2719525.8012408498</v>
      </c>
    </row>
    <row r="492" spans="1:8" x14ac:dyDescent="0.45">
      <c r="A492" s="78">
        <v>45931</v>
      </c>
      <c r="B492" s="62" t="s">
        <v>54</v>
      </c>
      <c r="C492" s="83">
        <f>SUMIFS(Model!$I:$I,Model!$H:$H,$A492,Model!$B:$B,$B492)</f>
        <v>90542008.480000004</v>
      </c>
      <c r="D492" s="83">
        <f>SUMIFS(Model!$I:$I,Model!$H:$H,$A492,Model!$B:$B,$B492,Model!$J:$J,"&gt;=180")</f>
        <v>9145063.3200000003</v>
      </c>
      <c r="E492" s="83">
        <f>SUMIFS(Model!$I:$I,Model!$H:$H,$A492,Model!$B:$B,$B492,Model!$J:$J,"&gt;=90")</f>
        <v>9145063.3200000003</v>
      </c>
      <c r="F492" s="84">
        <f t="shared" si="14"/>
        <v>0.10100353939044847</v>
      </c>
      <c r="G492" s="84">
        <f t="shared" si="15"/>
        <v>0.10100353939044847</v>
      </c>
      <c r="H492" s="85">
        <f>SUMIFS(Model!$Q:$Q,Model!$H:$H,$A492,Model!$B:$B,$B492)</f>
        <v>1556756.7989599416</v>
      </c>
    </row>
    <row r="493" spans="1:8" x14ac:dyDescent="0.45">
      <c r="A493" s="78">
        <v>45931</v>
      </c>
      <c r="B493" s="62" t="s">
        <v>55</v>
      </c>
      <c r="C493" s="83">
        <f>SUMIFS(Model!$I:$I,Model!$H:$H,$A493,Model!$B:$B,$B493)</f>
        <v>192568829.44999999</v>
      </c>
      <c r="D493" s="83">
        <f>SUMIFS(Model!$I:$I,Model!$H:$H,$A493,Model!$B:$B,$B493,Model!$J:$J,"&gt;=180")</f>
        <v>73738760.090000004</v>
      </c>
      <c r="E493" s="83">
        <f>SUMIFS(Model!$I:$I,Model!$H:$H,$A493,Model!$B:$B,$B493,Model!$J:$J,"&gt;=90")</f>
        <v>176573332.78</v>
      </c>
      <c r="F493" s="84">
        <f t="shared" si="14"/>
        <v>0.38292157822533834</v>
      </c>
      <c r="G493" s="84">
        <f t="shared" si="15"/>
        <v>0.91693621072691223</v>
      </c>
      <c r="H493" s="85">
        <f>SUMIFS(Model!$Q:$Q,Model!$H:$H,$A493,Model!$B:$B,$B493)</f>
        <v>3595971.8084616107</v>
      </c>
    </row>
    <row r="494" spans="1:8" x14ac:dyDescent="0.45">
      <c r="A494" s="78">
        <v>45931</v>
      </c>
      <c r="B494" s="62" t="s">
        <v>56</v>
      </c>
      <c r="C494" s="83">
        <f>SUMIFS(Model!$I:$I,Model!$H:$H,$A494,Model!$B:$B,$B494)</f>
        <v>225580036.44000006</v>
      </c>
      <c r="D494" s="83">
        <f>SUMIFS(Model!$I:$I,Model!$H:$H,$A494,Model!$B:$B,$B494,Model!$J:$J,"&gt;=180")</f>
        <v>112165919.03999999</v>
      </c>
      <c r="E494" s="83">
        <f>SUMIFS(Model!$I:$I,Model!$H:$H,$A494,Model!$B:$B,$B494,Model!$J:$J,"&gt;=90")</f>
        <v>112165919.03999999</v>
      </c>
      <c r="F494" s="84">
        <f t="shared" si="14"/>
        <v>0.49723335810274133</v>
      </c>
      <c r="G494" s="84">
        <f t="shared" si="15"/>
        <v>0.49723335810274133</v>
      </c>
      <c r="H494" s="85">
        <f>SUMIFS(Model!$Q:$Q,Model!$H:$H,$A494,Model!$B:$B,$B494)</f>
        <v>4518905.5212617572</v>
      </c>
    </row>
    <row r="495" spans="1:8" x14ac:dyDescent="0.45">
      <c r="A495" s="78">
        <v>45931</v>
      </c>
      <c r="B495" s="62" t="s">
        <v>57</v>
      </c>
      <c r="C495" s="83">
        <f>SUMIFS(Model!$I:$I,Model!$H:$H,$A495,Model!$B:$B,$B495)</f>
        <v>301587050.13</v>
      </c>
      <c r="D495" s="83">
        <f>SUMIFS(Model!$I:$I,Model!$H:$H,$A495,Model!$B:$B,$B495,Model!$J:$J,"&gt;=180")</f>
        <v>4049250.47</v>
      </c>
      <c r="E495" s="83">
        <f>SUMIFS(Model!$I:$I,Model!$H:$H,$A495,Model!$B:$B,$B495,Model!$J:$J,"&gt;=90")</f>
        <v>4049250.47</v>
      </c>
      <c r="F495" s="84">
        <f t="shared" si="14"/>
        <v>1.3426473279454667E-2</v>
      </c>
      <c r="G495" s="84">
        <f t="shared" si="15"/>
        <v>1.3426473279454667E-2</v>
      </c>
      <c r="H495" s="85">
        <f>SUMIFS(Model!$Q:$Q,Model!$H:$H,$A495,Model!$B:$B,$B495)</f>
        <v>4448877.6115051908</v>
      </c>
    </row>
    <row r="496" spans="1:8" x14ac:dyDescent="0.45">
      <c r="A496" s="78">
        <v>45931</v>
      </c>
      <c r="B496" s="62" t="s">
        <v>58</v>
      </c>
      <c r="C496" s="83">
        <f>SUMIFS(Model!$I:$I,Model!$H:$H,$A496,Model!$B:$B,$B496)</f>
        <v>163826764.43000001</v>
      </c>
      <c r="D496" s="83">
        <f>SUMIFS(Model!$I:$I,Model!$H:$H,$A496,Model!$B:$B,$B496,Model!$J:$J,"&gt;=180")</f>
        <v>15469994.700000001</v>
      </c>
      <c r="E496" s="83">
        <f>SUMIFS(Model!$I:$I,Model!$H:$H,$A496,Model!$B:$B,$B496,Model!$J:$J,"&gt;=90")</f>
        <v>15469994.700000001</v>
      </c>
      <c r="F496" s="84">
        <f t="shared" si="14"/>
        <v>9.4428982674622922E-2</v>
      </c>
      <c r="G496" s="84">
        <f t="shared" si="15"/>
        <v>9.4428982674622922E-2</v>
      </c>
      <c r="H496" s="85">
        <f>SUMIFS(Model!$Q:$Q,Model!$H:$H,$A496,Model!$B:$B,$B496)</f>
        <v>2605825.0777093973</v>
      </c>
    </row>
    <row r="497" spans="1:8" x14ac:dyDescent="0.45">
      <c r="A497" s="78">
        <v>45931</v>
      </c>
      <c r="B497" s="62" t="s">
        <v>59</v>
      </c>
      <c r="C497" s="83">
        <f>SUMIFS(Model!$I:$I,Model!$H:$H,$A497,Model!$B:$B,$B497)</f>
        <v>120669659.19999999</v>
      </c>
      <c r="D497" s="83">
        <f>SUMIFS(Model!$I:$I,Model!$H:$H,$A497,Model!$B:$B,$B497,Model!$J:$J,"&gt;=180")</f>
        <v>18922348.77</v>
      </c>
      <c r="E497" s="83">
        <f>SUMIFS(Model!$I:$I,Model!$H:$H,$A497,Model!$B:$B,$B497,Model!$J:$J,"&gt;=90")</f>
        <v>20217508.750000004</v>
      </c>
      <c r="F497" s="84">
        <f t="shared" si="14"/>
        <v>0.15681115613857641</v>
      </c>
      <c r="G497" s="84">
        <f t="shared" si="15"/>
        <v>0.16754425995760172</v>
      </c>
      <c r="H497" s="85">
        <f>SUMIFS(Model!$Q:$Q,Model!$H:$H,$A497,Model!$B:$B,$B497)</f>
        <v>2165003.349736888</v>
      </c>
    </row>
    <row r="498" spans="1:8" x14ac:dyDescent="0.45">
      <c r="A498" s="78">
        <v>45931</v>
      </c>
      <c r="B498" s="62" t="s">
        <v>60</v>
      </c>
      <c r="C498" s="83">
        <f>SUMIFS(Model!$I:$I,Model!$H:$H,$A498,Model!$B:$B,$B498)</f>
        <v>71422942.540000007</v>
      </c>
      <c r="D498" s="83">
        <f>SUMIFS(Model!$I:$I,Model!$H:$H,$A498,Model!$B:$B,$B498,Model!$J:$J,"&gt;=180")</f>
        <v>1659076.93</v>
      </c>
      <c r="E498" s="83">
        <f>SUMIFS(Model!$I:$I,Model!$H:$H,$A498,Model!$B:$B,$B498,Model!$J:$J,"&gt;=90")</f>
        <v>1659076.93</v>
      </c>
      <c r="F498" s="84">
        <f t="shared" si="14"/>
        <v>2.3228907561052156E-2</v>
      </c>
      <c r="G498" s="84">
        <f t="shared" si="15"/>
        <v>2.3228907561052156E-2</v>
      </c>
      <c r="H498" s="85">
        <f>SUMIFS(Model!$Q:$Q,Model!$H:$H,$A498,Model!$B:$B,$B498)</f>
        <v>1376472.306551072</v>
      </c>
    </row>
    <row r="499" spans="1:8" x14ac:dyDescent="0.45">
      <c r="A499" s="78">
        <v>45931</v>
      </c>
      <c r="B499" s="62" t="s">
        <v>61</v>
      </c>
      <c r="C499" s="83">
        <f>SUMIFS(Model!$I:$I,Model!$H:$H,$A499,Model!$B:$B,$B499)</f>
        <v>182193748.45000002</v>
      </c>
      <c r="D499" s="83">
        <f>SUMIFS(Model!$I:$I,Model!$H:$H,$A499,Model!$B:$B,$B499,Model!$J:$J,"&gt;=180")</f>
        <v>61389032.960000001</v>
      </c>
      <c r="E499" s="83">
        <f>SUMIFS(Model!$I:$I,Model!$H:$H,$A499,Model!$B:$B,$B499,Model!$J:$J,"&gt;=90")</f>
        <v>61389032.960000001</v>
      </c>
      <c r="F499" s="84">
        <f t="shared" si="14"/>
        <v>0.33694368485341952</v>
      </c>
      <c r="G499" s="84">
        <f t="shared" si="15"/>
        <v>0.33694368485341952</v>
      </c>
      <c r="H499" s="85">
        <f>SUMIFS(Model!$Q:$Q,Model!$H:$H,$A499,Model!$B:$B,$B499)</f>
        <v>3478879.3734416584</v>
      </c>
    </row>
    <row r="500" spans="1:8" x14ac:dyDescent="0.45">
      <c r="A500" s="78">
        <v>45931</v>
      </c>
      <c r="B500" s="62" t="s">
        <v>62</v>
      </c>
      <c r="C500" s="83">
        <f>SUMIFS(Model!$I:$I,Model!$H:$H,$A500,Model!$B:$B,$B500)</f>
        <v>278054405.86999995</v>
      </c>
      <c r="D500" s="83">
        <f>SUMIFS(Model!$I:$I,Model!$H:$H,$A500,Model!$B:$B,$B500,Model!$J:$J,"&gt;=180")</f>
        <v>98214658.849999994</v>
      </c>
      <c r="E500" s="83">
        <f>SUMIFS(Model!$I:$I,Model!$H:$H,$A500,Model!$B:$B,$B500,Model!$J:$J,"&gt;=90")</f>
        <v>98214658.849999994</v>
      </c>
      <c r="F500" s="84">
        <f t="shared" si="14"/>
        <v>0.3532210127823644</v>
      </c>
      <c r="G500" s="84">
        <f t="shared" si="15"/>
        <v>0.3532210127823644</v>
      </c>
      <c r="H500" s="85">
        <f>SUMIFS(Model!$Q:$Q,Model!$H:$H,$A500,Model!$B:$B,$B500)</f>
        <v>5121460.6506097214</v>
      </c>
    </row>
    <row r="501" spans="1:8" x14ac:dyDescent="0.45">
      <c r="A501" s="78">
        <v>45931</v>
      </c>
      <c r="B501" s="62" t="s">
        <v>63</v>
      </c>
      <c r="C501" s="83">
        <f>SUMIFS(Model!$I:$I,Model!$H:$H,$A501,Model!$B:$B,$B501)</f>
        <v>91673038.279999986</v>
      </c>
      <c r="D501" s="83">
        <f>SUMIFS(Model!$I:$I,Model!$H:$H,$A501,Model!$B:$B,$B501,Model!$J:$J,"&gt;=180")</f>
        <v>3898813.89</v>
      </c>
      <c r="E501" s="83">
        <f>SUMIFS(Model!$I:$I,Model!$H:$H,$A501,Model!$B:$B,$B501,Model!$J:$J,"&gt;=90")</f>
        <v>3898813.89</v>
      </c>
      <c r="F501" s="84">
        <f t="shared" si="14"/>
        <v>4.2529558997398166E-2</v>
      </c>
      <c r="G501" s="84">
        <f t="shared" si="15"/>
        <v>4.2529558997398166E-2</v>
      </c>
      <c r="H501" s="85">
        <f>SUMIFS(Model!$Q:$Q,Model!$H:$H,$A501,Model!$B:$B,$B501)</f>
        <v>1705448.087335655</v>
      </c>
    </row>
    <row r="502" spans="1:8" x14ac:dyDescent="0.45">
      <c r="A502" s="78">
        <v>45931</v>
      </c>
      <c r="B502" s="62" t="s">
        <v>64</v>
      </c>
      <c r="C502" s="83">
        <f>SUMIFS(Model!$I:$I,Model!$H:$H,$A502,Model!$B:$B,$B502)</f>
        <v>133976560.62000002</v>
      </c>
      <c r="D502" s="83">
        <f>SUMIFS(Model!$I:$I,Model!$H:$H,$A502,Model!$B:$B,$B502,Model!$J:$J,"&gt;=180")</f>
        <v>18977220.809999999</v>
      </c>
      <c r="E502" s="83">
        <f>SUMIFS(Model!$I:$I,Model!$H:$H,$A502,Model!$B:$B,$B502,Model!$J:$J,"&gt;=90")</f>
        <v>18977220.809999999</v>
      </c>
      <c r="F502" s="84">
        <f t="shared" si="14"/>
        <v>0.14164582761476771</v>
      </c>
      <c r="G502" s="84">
        <f t="shared" si="15"/>
        <v>0.14164582761476771</v>
      </c>
      <c r="H502" s="85">
        <f>SUMIFS(Model!$Q:$Q,Model!$H:$H,$A502,Model!$B:$B,$B502)</f>
        <v>1772916.3658690155</v>
      </c>
    </row>
    <row r="503" spans="1:8" x14ac:dyDescent="0.45">
      <c r="A503" s="78">
        <v>45931</v>
      </c>
      <c r="B503" s="62" t="s">
        <v>65</v>
      </c>
      <c r="C503" s="83">
        <f>SUMIFS(Model!$I:$I,Model!$H:$H,$A503,Model!$B:$B,$B503)</f>
        <v>144472377.99000001</v>
      </c>
      <c r="D503" s="83">
        <f>SUMIFS(Model!$I:$I,Model!$H:$H,$A503,Model!$B:$B,$B503,Model!$J:$J,"&gt;=180")</f>
        <v>26207659.5</v>
      </c>
      <c r="E503" s="83">
        <f>SUMIFS(Model!$I:$I,Model!$H:$H,$A503,Model!$B:$B,$B503,Model!$J:$J,"&gt;=90")</f>
        <v>26207659.5</v>
      </c>
      <c r="F503" s="84">
        <f t="shared" si="14"/>
        <v>0.18140256196111082</v>
      </c>
      <c r="G503" s="84">
        <f t="shared" si="15"/>
        <v>0.18140256196111082</v>
      </c>
      <c r="H503" s="85">
        <f>SUMIFS(Model!$Q:$Q,Model!$H:$H,$A503,Model!$B:$B,$B503)</f>
        <v>2428114.6798572601</v>
      </c>
    </row>
    <row r="504" spans="1:8" x14ac:dyDescent="0.45">
      <c r="A504" s="78">
        <v>45931</v>
      </c>
      <c r="B504" s="62" t="s">
        <v>66</v>
      </c>
      <c r="C504" s="83">
        <f>SUMIFS(Model!$I:$I,Model!$H:$H,$A504,Model!$B:$B,$B504)</f>
        <v>200599781.50999996</v>
      </c>
      <c r="D504" s="83">
        <f>SUMIFS(Model!$I:$I,Model!$H:$H,$A504,Model!$B:$B,$B504,Model!$J:$J,"&gt;=180")</f>
        <v>17228131.75</v>
      </c>
      <c r="E504" s="83">
        <f>SUMIFS(Model!$I:$I,Model!$H:$H,$A504,Model!$B:$B,$B504,Model!$J:$J,"&gt;=90")</f>
        <v>17228131.75</v>
      </c>
      <c r="F504" s="84">
        <f t="shared" si="14"/>
        <v>8.5883103263206556E-2</v>
      </c>
      <c r="G504" s="84">
        <f t="shared" si="15"/>
        <v>8.5883103263206556E-2</v>
      </c>
      <c r="H504" s="85">
        <f>SUMIFS(Model!$Q:$Q,Model!$H:$H,$A504,Model!$B:$B,$B504)</f>
        <v>3643294.8108304394</v>
      </c>
    </row>
    <row r="505" spans="1:8" x14ac:dyDescent="0.45">
      <c r="A505" s="78">
        <v>45931</v>
      </c>
      <c r="B505" s="62" t="s">
        <v>67</v>
      </c>
      <c r="C505" s="83">
        <f>SUMIFS(Model!$I:$I,Model!$H:$H,$A505,Model!$B:$B,$B505)</f>
        <v>140264856.24000001</v>
      </c>
      <c r="D505" s="83">
        <f>SUMIFS(Model!$I:$I,Model!$H:$H,$A505,Model!$B:$B,$B505,Model!$J:$J,"&gt;=180")</f>
        <v>120220294.78000002</v>
      </c>
      <c r="E505" s="83">
        <f>SUMIFS(Model!$I:$I,Model!$H:$H,$A505,Model!$B:$B,$B505,Model!$J:$J,"&gt;=90")</f>
        <v>120220294.78000002</v>
      </c>
      <c r="F505" s="84">
        <f t="shared" si="14"/>
        <v>0.85709491317124531</v>
      </c>
      <c r="G505" s="84">
        <f t="shared" si="15"/>
        <v>0.85709491317124531</v>
      </c>
      <c r="H505" s="85">
        <f>SUMIFS(Model!$Q:$Q,Model!$H:$H,$A505,Model!$B:$B,$B505)</f>
        <v>1465709.6693940992</v>
      </c>
    </row>
    <row r="506" spans="1:8" x14ac:dyDescent="0.45">
      <c r="A506" s="78">
        <v>45931</v>
      </c>
      <c r="B506" s="62" t="s">
        <v>68</v>
      </c>
      <c r="C506" s="83">
        <f>SUMIFS(Model!$I:$I,Model!$H:$H,$A506,Model!$B:$B,$B506)</f>
        <v>182114619.04999998</v>
      </c>
      <c r="D506" s="83">
        <f>SUMIFS(Model!$I:$I,Model!$H:$H,$A506,Model!$B:$B,$B506,Model!$J:$J,"&gt;=180")</f>
        <v>97578898.890000001</v>
      </c>
      <c r="E506" s="83">
        <f>SUMIFS(Model!$I:$I,Model!$H:$H,$A506,Model!$B:$B,$B506,Model!$J:$J,"&gt;=90")</f>
        <v>97578898.890000001</v>
      </c>
      <c r="F506" s="84">
        <f t="shared" si="14"/>
        <v>0.53581035613186823</v>
      </c>
      <c r="G506" s="84">
        <f t="shared" si="15"/>
        <v>0.53581035613186823</v>
      </c>
      <c r="H506" s="85">
        <f>SUMIFS(Model!$Q:$Q,Model!$H:$H,$A506,Model!$B:$B,$B506)</f>
        <v>2823719.4395509763</v>
      </c>
    </row>
    <row r="507" spans="1:8" x14ac:dyDescent="0.45">
      <c r="A507" s="78">
        <v>45931</v>
      </c>
      <c r="B507" s="62" t="s">
        <v>69</v>
      </c>
      <c r="C507" s="83">
        <f>SUMIFS(Model!$I:$I,Model!$H:$H,$A507,Model!$B:$B,$B507)</f>
        <v>337528676.84000003</v>
      </c>
      <c r="D507" s="83">
        <f>SUMIFS(Model!$I:$I,Model!$H:$H,$A507,Model!$B:$B,$B507,Model!$J:$J,"&gt;=180")</f>
        <v>113468384.22</v>
      </c>
      <c r="E507" s="83">
        <f>SUMIFS(Model!$I:$I,Model!$H:$H,$A507,Model!$B:$B,$B507,Model!$J:$J,"&gt;=90")</f>
        <v>113468384.22</v>
      </c>
      <c r="F507" s="84">
        <f t="shared" si="14"/>
        <v>0.33617405573449344</v>
      </c>
      <c r="G507" s="84">
        <f t="shared" si="15"/>
        <v>0.33617405573449344</v>
      </c>
      <c r="H507" s="85">
        <f>SUMIFS(Model!$Q:$Q,Model!$H:$H,$A507,Model!$B:$B,$B507)</f>
        <v>6769383.0904807048</v>
      </c>
    </row>
    <row r="508" spans="1:8" x14ac:dyDescent="0.45">
      <c r="A508" s="78">
        <v>45931</v>
      </c>
      <c r="B508" s="62" t="s">
        <v>70</v>
      </c>
      <c r="C508" s="83">
        <f>SUMIFS(Model!$I:$I,Model!$H:$H,$A508,Model!$B:$B,$B508)</f>
        <v>158982986.49000004</v>
      </c>
      <c r="D508" s="83">
        <f>SUMIFS(Model!$I:$I,Model!$H:$H,$A508,Model!$B:$B,$B508,Model!$J:$J,"&gt;=180")</f>
        <v>10701566.68</v>
      </c>
      <c r="E508" s="83">
        <f>SUMIFS(Model!$I:$I,Model!$H:$H,$A508,Model!$B:$B,$B508,Model!$J:$J,"&gt;=90")</f>
        <v>13010839.02</v>
      </c>
      <c r="F508" s="84">
        <f t="shared" si="14"/>
        <v>6.7312653487441712E-2</v>
      </c>
      <c r="G508" s="84">
        <f t="shared" si="15"/>
        <v>8.1837933147760916E-2</v>
      </c>
      <c r="H508" s="85">
        <f>SUMIFS(Model!$Q:$Q,Model!$H:$H,$A508,Model!$B:$B,$B508)</f>
        <v>3084585.0724741905</v>
      </c>
    </row>
    <row r="509" spans="1:8" x14ac:dyDescent="0.45">
      <c r="A509" s="78">
        <v>45931</v>
      </c>
      <c r="B509" s="62" t="s">
        <v>71</v>
      </c>
      <c r="C509" s="83">
        <f>SUMIFS(Model!$I:$I,Model!$H:$H,$A509,Model!$B:$B,$B509)</f>
        <v>410467416.26999992</v>
      </c>
      <c r="D509" s="83">
        <f>SUMIFS(Model!$I:$I,Model!$H:$H,$A509,Model!$B:$B,$B509,Model!$J:$J,"&gt;=180")</f>
        <v>144326783.58000001</v>
      </c>
      <c r="E509" s="83">
        <f>SUMIFS(Model!$I:$I,Model!$H:$H,$A509,Model!$B:$B,$B509,Model!$J:$J,"&gt;=90")</f>
        <v>175104691.37</v>
      </c>
      <c r="F509" s="84">
        <f t="shared" si="14"/>
        <v>0.35161568947792876</v>
      </c>
      <c r="G509" s="84">
        <f t="shared" si="15"/>
        <v>0.42659827413637752</v>
      </c>
      <c r="H509" s="85">
        <f>SUMIFS(Model!$Q:$Q,Model!$H:$H,$A509,Model!$B:$B,$B509)</f>
        <v>7715975.3813707111</v>
      </c>
    </row>
    <row r="510" spans="1:8" x14ac:dyDescent="0.45">
      <c r="A510" s="78">
        <v>45931</v>
      </c>
      <c r="B510" s="62" t="s">
        <v>72</v>
      </c>
      <c r="C510" s="83">
        <f>SUMIFS(Model!$I:$I,Model!$H:$H,$A510,Model!$B:$B,$B510)</f>
        <v>237579035.34999999</v>
      </c>
      <c r="D510" s="83">
        <f>SUMIFS(Model!$I:$I,Model!$H:$H,$A510,Model!$B:$B,$B510,Model!$J:$J,"&gt;=180")</f>
        <v>57285700.630000003</v>
      </c>
      <c r="E510" s="83">
        <f>SUMIFS(Model!$I:$I,Model!$H:$H,$A510,Model!$B:$B,$B510,Model!$J:$J,"&gt;=90")</f>
        <v>104170497.73</v>
      </c>
      <c r="F510" s="84">
        <f t="shared" si="14"/>
        <v>0.24112270910439154</v>
      </c>
      <c r="G510" s="84">
        <f t="shared" si="15"/>
        <v>0.43846670888505235</v>
      </c>
      <c r="H510" s="85">
        <f>SUMIFS(Model!$Q:$Q,Model!$H:$H,$A510,Model!$B:$B,$B510)</f>
        <v>4324010.3779451987</v>
      </c>
    </row>
    <row r="511" spans="1:8" x14ac:dyDescent="0.45">
      <c r="A511" s="78">
        <v>45931</v>
      </c>
      <c r="B511" s="62" t="s">
        <v>73</v>
      </c>
      <c r="C511" s="83">
        <f>SUMIFS(Model!$I:$I,Model!$H:$H,$A511,Model!$B:$B,$B511)</f>
        <v>343710389.31</v>
      </c>
      <c r="D511" s="83">
        <f>SUMIFS(Model!$I:$I,Model!$H:$H,$A511,Model!$B:$B,$B511,Model!$J:$J,"&gt;=180")</f>
        <v>28619697.27</v>
      </c>
      <c r="E511" s="83">
        <f>SUMIFS(Model!$I:$I,Model!$H:$H,$A511,Model!$B:$B,$B511,Model!$J:$J,"&gt;=90")</f>
        <v>28619697.27</v>
      </c>
      <c r="F511" s="84">
        <f t="shared" si="14"/>
        <v>8.3266896084968969E-2</v>
      </c>
      <c r="G511" s="84">
        <f t="shared" si="15"/>
        <v>8.3266896084968969E-2</v>
      </c>
      <c r="H511" s="85">
        <f>SUMIFS(Model!$Q:$Q,Model!$H:$H,$A511,Model!$B:$B,$B511)</f>
        <v>6926863.6128362678</v>
      </c>
    </row>
    <row r="512" spans="1:8" x14ac:dyDescent="0.45">
      <c r="A512" s="78">
        <v>45931</v>
      </c>
      <c r="B512" s="62" t="s">
        <v>74</v>
      </c>
      <c r="C512" s="83">
        <f>SUMIFS(Model!$I:$I,Model!$H:$H,$A512,Model!$B:$B,$B512)</f>
        <v>267200010.57999998</v>
      </c>
      <c r="D512" s="83">
        <f>SUMIFS(Model!$I:$I,Model!$H:$H,$A512,Model!$B:$B,$B512,Model!$J:$J,"&gt;=180")</f>
        <v>2299574.33</v>
      </c>
      <c r="E512" s="83">
        <f>SUMIFS(Model!$I:$I,Model!$H:$H,$A512,Model!$B:$B,$B512,Model!$J:$J,"&gt;=90")</f>
        <v>2299574.33</v>
      </c>
      <c r="F512" s="84">
        <f t="shared" si="14"/>
        <v>8.6061910140213301E-3</v>
      </c>
      <c r="G512" s="84">
        <f t="shared" si="15"/>
        <v>8.6061910140213301E-3</v>
      </c>
      <c r="H512" s="85">
        <f>SUMIFS(Model!$Q:$Q,Model!$H:$H,$A512,Model!$B:$B,$B512)</f>
        <v>5112971.0144934962</v>
      </c>
    </row>
    <row r="513" spans="1:8" x14ac:dyDescent="0.45">
      <c r="A513" s="78">
        <v>45931</v>
      </c>
      <c r="B513" s="62" t="s">
        <v>75</v>
      </c>
      <c r="C513" s="83">
        <f>SUMIFS(Model!$I:$I,Model!$H:$H,$A513,Model!$B:$B,$B513)</f>
        <v>174793865.73999998</v>
      </c>
      <c r="D513" s="83">
        <f>SUMIFS(Model!$I:$I,Model!$H:$H,$A513,Model!$B:$B,$B513,Model!$J:$J,"&gt;=180")</f>
        <v>118395259.59999999</v>
      </c>
      <c r="E513" s="83">
        <f>SUMIFS(Model!$I:$I,Model!$H:$H,$A513,Model!$B:$B,$B513,Model!$J:$J,"&gt;=90")</f>
        <v>120042956.41</v>
      </c>
      <c r="F513" s="84">
        <f t="shared" si="14"/>
        <v>0.67734218874768171</v>
      </c>
      <c r="G513" s="84">
        <f t="shared" si="15"/>
        <v>0.68676870267609891</v>
      </c>
      <c r="H513" s="85">
        <f>SUMIFS(Model!$Q:$Q,Model!$H:$H,$A513,Model!$B:$B,$B513)</f>
        <v>4367562.8704289198</v>
      </c>
    </row>
    <row r="514" spans="1:8" x14ac:dyDescent="0.45">
      <c r="A514" s="78">
        <v>45931</v>
      </c>
      <c r="B514" s="62" t="s">
        <v>76</v>
      </c>
      <c r="C514" s="83">
        <f>SUMIFS(Model!$I:$I,Model!$H:$H,$A514,Model!$B:$B,$B514)</f>
        <v>180704173</v>
      </c>
      <c r="D514" s="83">
        <f>SUMIFS(Model!$I:$I,Model!$H:$H,$A514,Model!$B:$B,$B514,Model!$J:$J,"&gt;=180")</f>
        <v>131159526.99000001</v>
      </c>
      <c r="E514" s="83">
        <f>SUMIFS(Model!$I:$I,Model!$H:$H,$A514,Model!$B:$B,$B514,Model!$J:$J,"&gt;=90")</f>
        <v>131159526.99000001</v>
      </c>
      <c r="F514" s="84">
        <f t="shared" si="14"/>
        <v>0.7258245607310907</v>
      </c>
      <c r="G514" s="84">
        <f t="shared" si="15"/>
        <v>0.7258245607310907</v>
      </c>
      <c r="H514" s="85">
        <f>SUMIFS(Model!$Q:$Q,Model!$H:$H,$A514,Model!$B:$B,$B514)</f>
        <v>2888993.8297361173</v>
      </c>
    </row>
    <row r="515" spans="1:8" x14ac:dyDescent="0.45">
      <c r="A515" s="78">
        <v>45931</v>
      </c>
      <c r="B515" s="62" t="s">
        <v>77</v>
      </c>
      <c r="C515" s="83">
        <f>SUMIFS(Model!$I:$I,Model!$H:$H,$A515,Model!$B:$B,$B515)</f>
        <v>403511628.37</v>
      </c>
      <c r="D515" s="83">
        <f>SUMIFS(Model!$I:$I,Model!$H:$H,$A515,Model!$B:$B,$B515,Model!$J:$J,"&gt;=180")</f>
        <v>210350549.00000003</v>
      </c>
      <c r="E515" s="83">
        <f>SUMIFS(Model!$I:$I,Model!$H:$H,$A515,Model!$B:$B,$B515,Model!$J:$J,"&gt;=90")</f>
        <v>210350549.00000003</v>
      </c>
      <c r="F515" s="84">
        <f t="shared" ref="F515:F578" si="16">IFERROR($D515/$C515,0)</f>
        <v>0.52129984419462405</v>
      </c>
      <c r="G515" s="84">
        <f t="shared" ref="G515:G578" si="17">IFERROR($E515/$C515,0)</f>
        <v>0.52129984419462405</v>
      </c>
      <c r="H515" s="85">
        <f>SUMIFS(Model!$Q:$Q,Model!$H:$H,$A515,Model!$B:$B,$B515)</f>
        <v>8950014.982098069</v>
      </c>
    </row>
    <row r="516" spans="1:8" x14ac:dyDescent="0.45">
      <c r="A516" s="78">
        <v>45931</v>
      </c>
      <c r="B516" s="62" t="s">
        <v>78</v>
      </c>
      <c r="C516" s="83">
        <f>SUMIFS(Model!$I:$I,Model!$H:$H,$A516,Model!$B:$B,$B516)</f>
        <v>223032756.29999998</v>
      </c>
      <c r="D516" s="83">
        <f>SUMIFS(Model!$I:$I,Model!$H:$H,$A516,Model!$B:$B,$B516,Model!$J:$J,"&gt;=180")</f>
        <v>103601699.15000001</v>
      </c>
      <c r="E516" s="83">
        <f>SUMIFS(Model!$I:$I,Model!$H:$H,$A516,Model!$B:$B,$B516,Model!$J:$J,"&gt;=90")</f>
        <v>119541817.26000001</v>
      </c>
      <c r="F516" s="84">
        <f t="shared" si="16"/>
        <v>0.46451337852205887</v>
      </c>
      <c r="G516" s="84">
        <f t="shared" si="17"/>
        <v>0.53598323063902342</v>
      </c>
      <c r="H516" s="85">
        <f>SUMIFS(Model!$Q:$Q,Model!$H:$H,$A516,Model!$B:$B,$B516)</f>
        <v>4851216.6598758455</v>
      </c>
    </row>
    <row r="517" spans="1:8" x14ac:dyDescent="0.45">
      <c r="A517" s="78">
        <v>45931</v>
      </c>
      <c r="B517" s="62" t="s">
        <v>79</v>
      </c>
      <c r="C517" s="83">
        <f>SUMIFS(Model!$I:$I,Model!$H:$H,$A517,Model!$B:$B,$B517)</f>
        <v>56835937.979999997</v>
      </c>
      <c r="D517" s="83">
        <f>SUMIFS(Model!$I:$I,Model!$H:$H,$A517,Model!$B:$B,$B517,Model!$J:$J,"&gt;=180")</f>
        <v>5195452.05</v>
      </c>
      <c r="E517" s="83">
        <f>SUMIFS(Model!$I:$I,Model!$H:$H,$A517,Model!$B:$B,$B517,Model!$J:$J,"&gt;=90")</f>
        <v>5854567.5499999998</v>
      </c>
      <c r="F517" s="84">
        <f t="shared" si="16"/>
        <v>9.1411389248616387E-2</v>
      </c>
      <c r="G517" s="84">
        <f t="shared" si="17"/>
        <v>0.10300819794792802</v>
      </c>
      <c r="H517" s="85">
        <f>SUMIFS(Model!$Q:$Q,Model!$H:$H,$A517,Model!$B:$B,$B517)</f>
        <v>909280.72628416645</v>
      </c>
    </row>
    <row r="518" spans="1:8" x14ac:dyDescent="0.45">
      <c r="A518" s="78">
        <v>45931</v>
      </c>
      <c r="B518" s="62" t="s">
        <v>80</v>
      </c>
      <c r="C518" s="83">
        <f>SUMIFS(Model!$I:$I,Model!$H:$H,$A518,Model!$B:$B,$B518)</f>
        <v>242863996.41999996</v>
      </c>
      <c r="D518" s="83">
        <f>SUMIFS(Model!$I:$I,Model!$H:$H,$A518,Model!$B:$B,$B518,Model!$J:$J,"&gt;=180")</f>
        <v>6810969.9199999999</v>
      </c>
      <c r="E518" s="83">
        <f>SUMIFS(Model!$I:$I,Model!$H:$H,$A518,Model!$B:$B,$B518,Model!$J:$J,"&gt;=90")</f>
        <v>6810969.9199999999</v>
      </c>
      <c r="F518" s="84">
        <f t="shared" si="16"/>
        <v>2.8044378830946032E-2</v>
      </c>
      <c r="G518" s="84">
        <f t="shared" si="17"/>
        <v>2.8044378830946032E-2</v>
      </c>
      <c r="H518" s="85">
        <f>SUMIFS(Model!$Q:$Q,Model!$H:$H,$A518,Model!$B:$B,$B518)</f>
        <v>5241981.3486856362</v>
      </c>
    </row>
    <row r="519" spans="1:8" x14ac:dyDescent="0.45">
      <c r="A519" s="78">
        <v>45931</v>
      </c>
      <c r="B519" s="62" t="s">
        <v>81</v>
      </c>
      <c r="C519" s="83">
        <f>SUMIFS(Model!$I:$I,Model!$H:$H,$A519,Model!$B:$B,$B519)</f>
        <v>110845601.05999999</v>
      </c>
      <c r="D519" s="83">
        <f>SUMIFS(Model!$I:$I,Model!$H:$H,$A519,Model!$B:$B,$B519,Model!$J:$J,"&gt;=180")</f>
        <v>18210035.579999998</v>
      </c>
      <c r="E519" s="83">
        <f>SUMIFS(Model!$I:$I,Model!$H:$H,$A519,Model!$B:$B,$B519,Model!$J:$J,"&gt;=90")</f>
        <v>18210035.579999998</v>
      </c>
      <c r="F519" s="84">
        <f t="shared" si="16"/>
        <v>0.16428288904440175</v>
      </c>
      <c r="G519" s="84">
        <f t="shared" si="17"/>
        <v>0.16428288904440175</v>
      </c>
      <c r="H519" s="85">
        <f>SUMIFS(Model!$Q:$Q,Model!$H:$H,$A519,Model!$B:$B,$B519)</f>
        <v>1649023.7446097978</v>
      </c>
    </row>
    <row r="520" spans="1:8" x14ac:dyDescent="0.45">
      <c r="A520" s="78">
        <v>45931</v>
      </c>
      <c r="B520" s="62" t="s">
        <v>82</v>
      </c>
      <c r="C520" s="83">
        <f>SUMIFS(Model!$I:$I,Model!$H:$H,$A520,Model!$B:$B,$B520)</f>
        <v>159255835.82999998</v>
      </c>
      <c r="D520" s="83">
        <f>SUMIFS(Model!$I:$I,Model!$H:$H,$A520,Model!$B:$B,$B520,Model!$J:$J,"&gt;=180")</f>
        <v>43807838.499999993</v>
      </c>
      <c r="E520" s="83">
        <f>SUMIFS(Model!$I:$I,Model!$H:$H,$A520,Model!$B:$B,$B520,Model!$J:$J,"&gt;=90")</f>
        <v>45169572.339999996</v>
      </c>
      <c r="F520" s="84">
        <f t="shared" si="16"/>
        <v>0.2750783873739065</v>
      </c>
      <c r="G520" s="84">
        <f t="shared" si="17"/>
        <v>0.2836289929633532</v>
      </c>
      <c r="H520" s="85">
        <f>SUMIFS(Model!$Q:$Q,Model!$H:$H,$A520,Model!$B:$B,$B520)</f>
        <v>3584623.8281688932</v>
      </c>
    </row>
    <row r="521" spans="1:8" x14ac:dyDescent="0.45">
      <c r="A521" s="78">
        <v>45931</v>
      </c>
      <c r="B521" s="62" t="s">
        <v>83</v>
      </c>
      <c r="C521" s="83">
        <f>SUMIFS(Model!$I:$I,Model!$H:$H,$A521,Model!$B:$B,$B521)</f>
        <v>231827197.11000001</v>
      </c>
      <c r="D521" s="83">
        <f>SUMIFS(Model!$I:$I,Model!$H:$H,$A521,Model!$B:$B,$B521,Model!$J:$J,"&gt;=180")</f>
        <v>34294350.439999998</v>
      </c>
      <c r="E521" s="83">
        <f>SUMIFS(Model!$I:$I,Model!$H:$H,$A521,Model!$B:$B,$B521,Model!$J:$J,"&gt;=90")</f>
        <v>34294350.439999998</v>
      </c>
      <c r="F521" s="84">
        <f t="shared" si="16"/>
        <v>0.14793066071418542</v>
      </c>
      <c r="G521" s="84">
        <f t="shared" si="17"/>
        <v>0.14793066071418542</v>
      </c>
      <c r="H521" s="85">
        <f>SUMIFS(Model!$Q:$Q,Model!$H:$H,$A521,Model!$B:$B,$B521)</f>
        <v>4276704.2868067361</v>
      </c>
    </row>
    <row r="522" spans="1:8" x14ac:dyDescent="0.45">
      <c r="A522" s="78">
        <v>45931</v>
      </c>
      <c r="B522" s="62" t="s">
        <v>84</v>
      </c>
      <c r="C522" s="83">
        <f>SUMIFS(Model!$I:$I,Model!$H:$H,$A522,Model!$B:$B,$B522)</f>
        <v>225258842.38</v>
      </c>
      <c r="D522" s="83">
        <f>SUMIFS(Model!$I:$I,Model!$H:$H,$A522,Model!$B:$B,$B522,Model!$J:$J,"&gt;=180")</f>
        <v>84632767.23999998</v>
      </c>
      <c r="E522" s="83">
        <f>SUMIFS(Model!$I:$I,Model!$H:$H,$A522,Model!$B:$B,$B522,Model!$J:$J,"&gt;=90")</f>
        <v>97657055.599999979</v>
      </c>
      <c r="F522" s="84">
        <f t="shared" si="16"/>
        <v>0.37571340749957727</v>
      </c>
      <c r="G522" s="84">
        <f t="shared" si="17"/>
        <v>0.4335326177129934</v>
      </c>
      <c r="H522" s="85">
        <f>SUMIFS(Model!$Q:$Q,Model!$H:$H,$A522,Model!$B:$B,$B522)</f>
        <v>3950405.847710277</v>
      </c>
    </row>
    <row r="523" spans="1:8" x14ac:dyDescent="0.45">
      <c r="A523" s="78">
        <v>45931</v>
      </c>
      <c r="B523" s="62" t="s">
        <v>85</v>
      </c>
      <c r="C523" s="83">
        <f>SUMIFS(Model!$I:$I,Model!$H:$H,$A523,Model!$B:$B,$B523)</f>
        <v>114941663.64000002</v>
      </c>
      <c r="D523" s="83">
        <f>SUMIFS(Model!$I:$I,Model!$H:$H,$A523,Model!$B:$B,$B523,Model!$J:$J,"&gt;=180")</f>
        <v>25803164.329999998</v>
      </c>
      <c r="E523" s="83">
        <f>SUMIFS(Model!$I:$I,Model!$H:$H,$A523,Model!$B:$B,$B523,Model!$J:$J,"&gt;=90")</f>
        <v>25803164.329999998</v>
      </c>
      <c r="F523" s="84">
        <f t="shared" si="16"/>
        <v>0.22448921925139445</v>
      </c>
      <c r="G523" s="84">
        <f t="shared" si="17"/>
        <v>0.22448921925139445</v>
      </c>
      <c r="H523" s="85">
        <f>SUMIFS(Model!$Q:$Q,Model!$H:$H,$A523,Model!$B:$B,$B523)</f>
        <v>1780438.4286852472</v>
      </c>
    </row>
    <row r="524" spans="1:8" x14ac:dyDescent="0.45">
      <c r="A524" s="78">
        <v>45931</v>
      </c>
      <c r="B524" s="62" t="s">
        <v>86</v>
      </c>
      <c r="C524" s="83">
        <f>SUMIFS(Model!$I:$I,Model!$H:$H,$A524,Model!$B:$B,$B524)</f>
        <v>232465910.81</v>
      </c>
      <c r="D524" s="83">
        <f>SUMIFS(Model!$I:$I,Model!$H:$H,$A524,Model!$B:$B,$B524,Model!$J:$J,"&gt;=180")</f>
        <v>35311338.350000001</v>
      </c>
      <c r="E524" s="83">
        <f>SUMIFS(Model!$I:$I,Model!$H:$H,$A524,Model!$B:$B,$B524,Model!$J:$J,"&gt;=90")</f>
        <v>35311338.350000001</v>
      </c>
      <c r="F524" s="84">
        <f t="shared" si="16"/>
        <v>0.15189899554288117</v>
      </c>
      <c r="G524" s="84">
        <f t="shared" si="17"/>
        <v>0.15189899554288117</v>
      </c>
      <c r="H524" s="85">
        <f>SUMIFS(Model!$Q:$Q,Model!$H:$H,$A524,Model!$B:$B,$B524)</f>
        <v>5214284.2871315852</v>
      </c>
    </row>
    <row r="525" spans="1:8" x14ac:dyDescent="0.45">
      <c r="A525" s="78">
        <v>45931</v>
      </c>
      <c r="B525" s="62" t="s">
        <v>87</v>
      </c>
      <c r="C525" s="83">
        <f>SUMIFS(Model!$I:$I,Model!$H:$H,$A525,Model!$B:$B,$B525)</f>
        <v>142459252.41999999</v>
      </c>
      <c r="D525" s="83">
        <f>SUMIFS(Model!$I:$I,Model!$H:$H,$A525,Model!$B:$B,$B525,Model!$J:$J,"&gt;=180")</f>
        <v>9375424.7399999984</v>
      </c>
      <c r="E525" s="83">
        <f>SUMIFS(Model!$I:$I,Model!$H:$H,$A525,Model!$B:$B,$B525,Model!$J:$J,"&gt;=90")</f>
        <v>12163815.219999999</v>
      </c>
      <c r="F525" s="84">
        <f t="shared" si="16"/>
        <v>6.5811272913038066E-2</v>
      </c>
      <c r="G525" s="84">
        <f t="shared" si="17"/>
        <v>8.5384522334418123E-2</v>
      </c>
      <c r="H525" s="85">
        <f>SUMIFS(Model!$Q:$Q,Model!$H:$H,$A525,Model!$B:$B,$B525)</f>
        <v>3035682.3805019958</v>
      </c>
    </row>
    <row r="526" spans="1:8" x14ac:dyDescent="0.45">
      <c r="A526" s="78">
        <v>45931</v>
      </c>
      <c r="B526" s="62" t="s">
        <v>88</v>
      </c>
      <c r="C526" s="83">
        <f>SUMIFS(Model!$I:$I,Model!$H:$H,$A526,Model!$B:$B,$B526)</f>
        <v>135197996.23000002</v>
      </c>
      <c r="D526" s="83">
        <f>SUMIFS(Model!$I:$I,Model!$H:$H,$A526,Model!$B:$B,$B526,Model!$J:$J,"&gt;=180")</f>
        <v>0</v>
      </c>
      <c r="E526" s="83">
        <f>SUMIFS(Model!$I:$I,Model!$H:$H,$A526,Model!$B:$B,$B526,Model!$J:$J,"&gt;=90")</f>
        <v>0</v>
      </c>
      <c r="F526" s="84">
        <f t="shared" si="16"/>
        <v>0</v>
      </c>
      <c r="G526" s="84">
        <f t="shared" si="17"/>
        <v>0</v>
      </c>
      <c r="H526" s="85">
        <f>SUMIFS(Model!$Q:$Q,Model!$H:$H,$A526,Model!$B:$B,$B526)</f>
        <v>2659272.4153592512</v>
      </c>
    </row>
    <row r="527" spans="1:8" x14ac:dyDescent="0.45">
      <c r="A527" s="78">
        <v>45931</v>
      </c>
      <c r="B527" s="62" t="s">
        <v>89</v>
      </c>
      <c r="C527" s="83">
        <f>SUMIFS(Model!$I:$I,Model!$H:$H,$A527,Model!$B:$B,$B527)</f>
        <v>287119254.90000004</v>
      </c>
      <c r="D527" s="83">
        <f>SUMIFS(Model!$I:$I,Model!$H:$H,$A527,Model!$B:$B,$B527,Model!$J:$J,"&gt;=180")</f>
        <v>75336236.810000002</v>
      </c>
      <c r="E527" s="83">
        <f>SUMIFS(Model!$I:$I,Model!$H:$H,$A527,Model!$B:$B,$B527,Model!$J:$J,"&gt;=90")</f>
        <v>75336236.810000002</v>
      </c>
      <c r="F527" s="84">
        <f t="shared" si="16"/>
        <v>0.26238657116966485</v>
      </c>
      <c r="G527" s="84">
        <f t="shared" si="17"/>
        <v>0.26238657116966485</v>
      </c>
      <c r="H527" s="85">
        <f>SUMIFS(Model!$Q:$Q,Model!$H:$H,$A527,Model!$B:$B,$B527)</f>
        <v>4396827.0288664801</v>
      </c>
    </row>
    <row r="528" spans="1:8" x14ac:dyDescent="0.45">
      <c r="A528" s="78">
        <v>45931</v>
      </c>
      <c r="B528" s="62" t="s">
        <v>90</v>
      </c>
      <c r="C528" s="83">
        <f>SUMIFS(Model!$I:$I,Model!$H:$H,$A528,Model!$B:$B,$B528)</f>
        <v>226487123.97000003</v>
      </c>
      <c r="D528" s="83">
        <f>SUMIFS(Model!$I:$I,Model!$H:$H,$A528,Model!$B:$B,$B528,Model!$J:$J,"&gt;=180")</f>
        <v>3348873.5700000003</v>
      </c>
      <c r="E528" s="83">
        <f>SUMIFS(Model!$I:$I,Model!$H:$H,$A528,Model!$B:$B,$B528,Model!$J:$J,"&gt;=90")</f>
        <v>23190825.789999999</v>
      </c>
      <c r="F528" s="84">
        <f t="shared" si="16"/>
        <v>1.4786154335394291E-2</v>
      </c>
      <c r="G528" s="84">
        <f t="shared" si="17"/>
        <v>0.10239357268306257</v>
      </c>
      <c r="H528" s="85">
        <f>SUMIFS(Model!$Q:$Q,Model!$H:$H,$A528,Model!$B:$B,$B528)</f>
        <v>4624029.2760474812</v>
      </c>
    </row>
    <row r="529" spans="1:8" x14ac:dyDescent="0.45">
      <c r="A529" s="78">
        <v>45931</v>
      </c>
      <c r="B529" s="62" t="s">
        <v>91</v>
      </c>
      <c r="C529" s="83">
        <f>SUMIFS(Model!$I:$I,Model!$H:$H,$A529,Model!$B:$B,$B529)</f>
        <v>183813553.91999996</v>
      </c>
      <c r="D529" s="83">
        <f>SUMIFS(Model!$I:$I,Model!$H:$H,$A529,Model!$B:$B,$B529,Model!$J:$J,"&gt;=180")</f>
        <v>6823916.2400000002</v>
      </c>
      <c r="E529" s="83">
        <f>SUMIFS(Model!$I:$I,Model!$H:$H,$A529,Model!$B:$B,$B529,Model!$J:$J,"&gt;=90")</f>
        <v>79788165.900000006</v>
      </c>
      <c r="F529" s="84">
        <f t="shared" si="16"/>
        <v>3.712411894810505E-2</v>
      </c>
      <c r="G529" s="84">
        <f t="shared" si="17"/>
        <v>0.43407117809563556</v>
      </c>
      <c r="H529" s="85">
        <f>SUMIFS(Model!$Q:$Q,Model!$H:$H,$A529,Model!$B:$B,$B529)</f>
        <v>3703867.278563194</v>
      </c>
    </row>
    <row r="530" spans="1:8" x14ac:dyDescent="0.45">
      <c r="A530" s="78">
        <v>45931</v>
      </c>
      <c r="B530" s="62" t="s">
        <v>92</v>
      </c>
      <c r="C530" s="83">
        <f>SUMIFS(Model!$I:$I,Model!$H:$H,$A530,Model!$B:$B,$B530)</f>
        <v>101569690.23</v>
      </c>
      <c r="D530" s="83">
        <f>SUMIFS(Model!$I:$I,Model!$H:$H,$A530,Model!$B:$B,$B530,Model!$J:$J,"&gt;=180")</f>
        <v>39888212.990000002</v>
      </c>
      <c r="E530" s="83">
        <f>SUMIFS(Model!$I:$I,Model!$H:$H,$A530,Model!$B:$B,$B530,Model!$J:$J,"&gt;=90")</f>
        <v>39888212.990000002</v>
      </c>
      <c r="F530" s="84">
        <f t="shared" si="16"/>
        <v>0.39271767886339848</v>
      </c>
      <c r="G530" s="84">
        <f t="shared" si="17"/>
        <v>0.39271767886339848</v>
      </c>
      <c r="H530" s="85">
        <f>SUMIFS(Model!$Q:$Q,Model!$H:$H,$A530,Model!$B:$B,$B530)</f>
        <v>1709758.1043473049</v>
      </c>
    </row>
    <row r="531" spans="1:8" x14ac:dyDescent="0.45">
      <c r="A531" s="78">
        <v>45931</v>
      </c>
      <c r="B531" s="62" t="s">
        <v>93</v>
      </c>
      <c r="C531" s="83">
        <f>SUMIFS(Model!$I:$I,Model!$H:$H,$A531,Model!$B:$B,$B531)</f>
        <v>292550638.97999996</v>
      </c>
      <c r="D531" s="83">
        <f>SUMIFS(Model!$I:$I,Model!$H:$H,$A531,Model!$B:$B,$B531,Model!$J:$J,"&gt;=180")</f>
        <v>147614176.5</v>
      </c>
      <c r="E531" s="83">
        <f>SUMIFS(Model!$I:$I,Model!$H:$H,$A531,Model!$B:$B,$B531,Model!$J:$J,"&gt;=90")</f>
        <v>147614176.5</v>
      </c>
      <c r="F531" s="84">
        <f t="shared" si="16"/>
        <v>0.50457649661839077</v>
      </c>
      <c r="G531" s="84">
        <f t="shared" si="17"/>
        <v>0.50457649661839077</v>
      </c>
      <c r="H531" s="85">
        <f>SUMIFS(Model!$Q:$Q,Model!$H:$H,$A531,Model!$B:$B,$B531)</f>
        <v>6231167.6899734819</v>
      </c>
    </row>
    <row r="532" spans="1:8" x14ac:dyDescent="0.45">
      <c r="A532" s="78">
        <v>45931</v>
      </c>
      <c r="B532" s="62" t="s">
        <v>94</v>
      </c>
      <c r="C532" s="83">
        <f>SUMIFS(Model!$I:$I,Model!$H:$H,$A532,Model!$B:$B,$B532)</f>
        <v>137520190.02000001</v>
      </c>
      <c r="D532" s="83">
        <f>SUMIFS(Model!$I:$I,Model!$H:$H,$A532,Model!$B:$B,$B532,Model!$J:$J,"&gt;=180")</f>
        <v>29836804.020000003</v>
      </c>
      <c r="E532" s="83">
        <f>SUMIFS(Model!$I:$I,Model!$H:$H,$A532,Model!$B:$B,$B532,Model!$J:$J,"&gt;=90")</f>
        <v>29836804.020000003</v>
      </c>
      <c r="F532" s="84">
        <f t="shared" si="16"/>
        <v>0.21696308022597074</v>
      </c>
      <c r="G532" s="84">
        <f t="shared" si="17"/>
        <v>0.21696308022597074</v>
      </c>
      <c r="H532" s="85">
        <f>SUMIFS(Model!$Q:$Q,Model!$H:$H,$A532,Model!$B:$B,$B532)</f>
        <v>2044610.6808055495</v>
      </c>
    </row>
    <row r="533" spans="1:8" x14ac:dyDescent="0.45">
      <c r="A533" s="78">
        <v>45962</v>
      </c>
      <c r="B533" s="62" t="s">
        <v>21</v>
      </c>
      <c r="C533" s="83">
        <f>SUMIFS(Model!$I:$I,Model!$H:$H,$A533,Model!$B:$B,$B533)</f>
        <v>375620927.92000002</v>
      </c>
      <c r="D533" s="83">
        <f>SUMIFS(Model!$I:$I,Model!$H:$H,$A533,Model!$B:$B,$B533,Model!$J:$J,"&gt;=180")</f>
        <v>126909833.40000001</v>
      </c>
      <c r="E533" s="83">
        <f>SUMIFS(Model!$I:$I,Model!$H:$H,$A533,Model!$B:$B,$B533,Model!$J:$J,"&gt;=90")</f>
        <v>129740510.55000001</v>
      </c>
      <c r="F533" s="84">
        <f t="shared" si="16"/>
        <v>0.33786677995489467</v>
      </c>
      <c r="G533" s="84">
        <f t="shared" si="17"/>
        <v>0.34540277419694843</v>
      </c>
      <c r="H533" s="85">
        <f>SUMIFS(Model!$Q:$Q,Model!$H:$H,$A533,Model!$B:$B,$B533)</f>
        <v>8517515.6867383681</v>
      </c>
    </row>
    <row r="534" spans="1:8" x14ac:dyDescent="0.45">
      <c r="A534" s="78">
        <v>45962</v>
      </c>
      <c r="B534" s="62" t="s">
        <v>25</v>
      </c>
      <c r="C534" s="83">
        <f>SUMIFS(Model!$I:$I,Model!$H:$H,$A534,Model!$B:$B,$B534)</f>
        <v>28537492.829999998</v>
      </c>
      <c r="D534" s="83">
        <f>SUMIFS(Model!$I:$I,Model!$H:$H,$A534,Model!$B:$B,$B534,Model!$J:$J,"&gt;=180")</f>
        <v>0</v>
      </c>
      <c r="E534" s="83">
        <f>SUMIFS(Model!$I:$I,Model!$H:$H,$A534,Model!$B:$B,$B534,Model!$J:$J,"&gt;=90")</f>
        <v>1700663.61</v>
      </c>
      <c r="F534" s="84">
        <f t="shared" si="16"/>
        <v>0</v>
      </c>
      <c r="G534" s="84">
        <f t="shared" si="17"/>
        <v>5.9594009191030965E-2</v>
      </c>
      <c r="H534" s="85">
        <f>SUMIFS(Model!$Q:$Q,Model!$H:$H,$A534,Model!$B:$B,$B534)</f>
        <v>615299.05010270444</v>
      </c>
    </row>
    <row r="535" spans="1:8" x14ac:dyDescent="0.45">
      <c r="A535" s="78">
        <v>45962</v>
      </c>
      <c r="B535" s="62" t="s">
        <v>29</v>
      </c>
      <c r="C535" s="83">
        <f>SUMIFS(Model!$I:$I,Model!$H:$H,$A535,Model!$B:$B,$B535)</f>
        <v>157677472.75</v>
      </c>
      <c r="D535" s="83">
        <f>SUMIFS(Model!$I:$I,Model!$H:$H,$A535,Model!$B:$B,$B535,Model!$J:$J,"&gt;=180")</f>
        <v>17249610.109999999</v>
      </c>
      <c r="E535" s="83">
        <f>SUMIFS(Model!$I:$I,Model!$H:$H,$A535,Model!$B:$B,$B535,Model!$J:$J,"&gt;=90")</f>
        <v>17249610.109999999</v>
      </c>
      <c r="F535" s="84">
        <f t="shared" si="16"/>
        <v>0.10939806307873487</v>
      </c>
      <c r="G535" s="84">
        <f t="shared" si="17"/>
        <v>0.10939806307873487</v>
      </c>
      <c r="H535" s="85">
        <f>SUMIFS(Model!$Q:$Q,Model!$H:$H,$A535,Model!$B:$B,$B535)</f>
        <v>3069681.4929204853</v>
      </c>
    </row>
    <row r="536" spans="1:8" x14ac:dyDescent="0.45">
      <c r="A536" s="78">
        <v>45962</v>
      </c>
      <c r="B536" s="62" t="s">
        <v>33</v>
      </c>
      <c r="C536" s="83">
        <f>SUMIFS(Model!$I:$I,Model!$H:$H,$A536,Model!$B:$B,$B536)</f>
        <v>334634621.83000004</v>
      </c>
      <c r="D536" s="83">
        <f>SUMIFS(Model!$I:$I,Model!$H:$H,$A536,Model!$B:$B,$B536,Model!$J:$J,"&gt;=180")</f>
        <v>23618973.5</v>
      </c>
      <c r="E536" s="83">
        <f>SUMIFS(Model!$I:$I,Model!$H:$H,$A536,Model!$B:$B,$B536,Model!$J:$J,"&gt;=90")</f>
        <v>67987329.720000014</v>
      </c>
      <c r="F536" s="84">
        <f t="shared" si="16"/>
        <v>7.0581380285267767E-2</v>
      </c>
      <c r="G536" s="84">
        <f t="shared" si="17"/>
        <v>0.20316884531612725</v>
      </c>
      <c r="H536" s="85">
        <f>SUMIFS(Model!$Q:$Q,Model!$H:$H,$A536,Model!$B:$B,$B536)</f>
        <v>5306509.8033190323</v>
      </c>
    </row>
    <row r="537" spans="1:8" x14ac:dyDescent="0.45">
      <c r="A537" s="78">
        <v>45962</v>
      </c>
      <c r="B537" s="62" t="s">
        <v>37</v>
      </c>
      <c r="C537" s="83">
        <f>SUMIFS(Model!$I:$I,Model!$H:$H,$A537,Model!$B:$B,$B537)</f>
        <v>100582889.09999999</v>
      </c>
      <c r="D537" s="83">
        <f>SUMIFS(Model!$I:$I,Model!$H:$H,$A537,Model!$B:$B,$B537,Model!$J:$J,"&gt;=180")</f>
        <v>14776990.49</v>
      </c>
      <c r="E537" s="83">
        <f>SUMIFS(Model!$I:$I,Model!$H:$H,$A537,Model!$B:$B,$B537,Model!$J:$J,"&gt;=90")</f>
        <v>14776990.49</v>
      </c>
      <c r="F537" s="84">
        <f t="shared" si="16"/>
        <v>0.14691356176206716</v>
      </c>
      <c r="G537" s="84">
        <f t="shared" si="17"/>
        <v>0.14691356176206716</v>
      </c>
      <c r="H537" s="85">
        <f>SUMIFS(Model!$Q:$Q,Model!$H:$H,$A537,Model!$B:$B,$B537)</f>
        <v>2017247.0678535083</v>
      </c>
    </row>
    <row r="538" spans="1:8" x14ac:dyDescent="0.45">
      <c r="A538" s="78">
        <v>45962</v>
      </c>
      <c r="B538" s="62" t="s">
        <v>41</v>
      </c>
      <c r="C538" s="83">
        <f>SUMIFS(Model!$I:$I,Model!$H:$H,$A538,Model!$B:$B,$B538)</f>
        <v>378930268.48000008</v>
      </c>
      <c r="D538" s="83">
        <f>SUMIFS(Model!$I:$I,Model!$H:$H,$A538,Model!$B:$B,$B538,Model!$J:$J,"&gt;=180")</f>
        <v>144752468.94999999</v>
      </c>
      <c r="E538" s="83">
        <f>SUMIFS(Model!$I:$I,Model!$H:$H,$A538,Model!$B:$B,$B538,Model!$J:$J,"&gt;=90")</f>
        <v>144752468.94999999</v>
      </c>
      <c r="F538" s="84">
        <f t="shared" si="16"/>
        <v>0.38200291977372092</v>
      </c>
      <c r="G538" s="84">
        <f t="shared" si="17"/>
        <v>0.38200291977372092</v>
      </c>
      <c r="H538" s="85">
        <f>SUMIFS(Model!$Q:$Q,Model!$H:$H,$A538,Model!$B:$B,$B538)</f>
        <v>6531223.2145280875</v>
      </c>
    </row>
    <row r="539" spans="1:8" x14ac:dyDescent="0.45">
      <c r="A539" s="78">
        <v>45962</v>
      </c>
      <c r="B539" s="62" t="s">
        <v>44</v>
      </c>
      <c r="C539" s="83">
        <f>SUMIFS(Model!$I:$I,Model!$H:$H,$A539,Model!$B:$B,$B539)</f>
        <v>196748013.5</v>
      </c>
      <c r="D539" s="83">
        <f>SUMIFS(Model!$I:$I,Model!$H:$H,$A539,Model!$B:$B,$B539,Model!$J:$J,"&gt;=180")</f>
        <v>52217388.719999999</v>
      </c>
      <c r="E539" s="83">
        <f>SUMIFS(Model!$I:$I,Model!$H:$H,$A539,Model!$B:$B,$B539,Model!$J:$J,"&gt;=90")</f>
        <v>68554416.859999999</v>
      </c>
      <c r="F539" s="84">
        <f t="shared" si="16"/>
        <v>0.26540236819214441</v>
      </c>
      <c r="G539" s="84">
        <f t="shared" si="17"/>
        <v>0.34843765708465463</v>
      </c>
      <c r="H539" s="85">
        <f>SUMIFS(Model!$Q:$Q,Model!$H:$H,$A539,Model!$B:$B,$B539)</f>
        <v>3404384.5099355206</v>
      </c>
    </row>
    <row r="540" spans="1:8" x14ac:dyDescent="0.45">
      <c r="A540" s="78">
        <v>45962</v>
      </c>
      <c r="B540" s="62" t="s">
        <v>47</v>
      </c>
      <c r="C540" s="83">
        <f>SUMIFS(Model!$I:$I,Model!$H:$H,$A540,Model!$B:$B,$B540)</f>
        <v>150030837.92000002</v>
      </c>
      <c r="D540" s="83">
        <f>SUMIFS(Model!$I:$I,Model!$H:$H,$A540,Model!$B:$B,$B540,Model!$J:$J,"&gt;=180")</f>
        <v>27633447.390000001</v>
      </c>
      <c r="E540" s="83">
        <f>SUMIFS(Model!$I:$I,Model!$H:$H,$A540,Model!$B:$B,$B540,Model!$J:$J,"&gt;=90")</f>
        <v>27633447.390000001</v>
      </c>
      <c r="F540" s="84">
        <f t="shared" si="16"/>
        <v>0.18418511669404131</v>
      </c>
      <c r="G540" s="84">
        <f t="shared" si="17"/>
        <v>0.18418511669404131</v>
      </c>
      <c r="H540" s="85">
        <f>SUMIFS(Model!$Q:$Q,Model!$H:$H,$A540,Model!$B:$B,$B540)</f>
        <v>3078783.5189909884</v>
      </c>
    </row>
    <row r="541" spans="1:8" x14ac:dyDescent="0.45">
      <c r="A541" s="78">
        <v>45962</v>
      </c>
      <c r="B541" s="62" t="s">
        <v>50</v>
      </c>
      <c r="C541" s="83">
        <f>SUMIFS(Model!$I:$I,Model!$H:$H,$A541,Model!$B:$B,$B541)</f>
        <v>373025285.35999995</v>
      </c>
      <c r="D541" s="83">
        <f>SUMIFS(Model!$I:$I,Model!$H:$H,$A541,Model!$B:$B,$B541,Model!$J:$J,"&gt;=180")</f>
        <v>104490747.88</v>
      </c>
      <c r="E541" s="83">
        <f>SUMIFS(Model!$I:$I,Model!$H:$H,$A541,Model!$B:$B,$B541,Model!$J:$J,"&gt;=90")</f>
        <v>107949220.89999999</v>
      </c>
      <c r="F541" s="84">
        <f t="shared" si="16"/>
        <v>0.28011706439459694</v>
      </c>
      <c r="G541" s="84">
        <f t="shared" si="17"/>
        <v>0.28938848152296204</v>
      </c>
      <c r="H541" s="85">
        <f>SUMIFS(Model!$Q:$Q,Model!$H:$H,$A541,Model!$B:$B,$B541)</f>
        <v>6663172.799038182</v>
      </c>
    </row>
    <row r="542" spans="1:8" x14ac:dyDescent="0.45">
      <c r="A542" s="78">
        <v>45962</v>
      </c>
      <c r="B542" s="62" t="s">
        <v>51</v>
      </c>
      <c r="C542" s="83">
        <f>SUMIFS(Model!$I:$I,Model!$H:$H,$A542,Model!$B:$B,$B542)</f>
        <v>437146468.01000005</v>
      </c>
      <c r="D542" s="83">
        <f>SUMIFS(Model!$I:$I,Model!$H:$H,$A542,Model!$B:$B,$B542,Model!$J:$J,"&gt;=180")</f>
        <v>72027400.819999993</v>
      </c>
      <c r="E542" s="83">
        <f>SUMIFS(Model!$I:$I,Model!$H:$H,$A542,Model!$B:$B,$B542,Model!$J:$J,"&gt;=90")</f>
        <v>72564938.229999989</v>
      </c>
      <c r="F542" s="84">
        <f t="shared" si="16"/>
        <v>0.16476720296491634</v>
      </c>
      <c r="G542" s="84">
        <f t="shared" si="17"/>
        <v>0.16599685354964372</v>
      </c>
      <c r="H542" s="85">
        <f>SUMIFS(Model!$Q:$Q,Model!$H:$H,$A542,Model!$B:$B,$B542)</f>
        <v>8514809.7008855511</v>
      </c>
    </row>
    <row r="543" spans="1:8" x14ac:dyDescent="0.45">
      <c r="A543" s="78">
        <v>45962</v>
      </c>
      <c r="B543" s="62" t="s">
        <v>52</v>
      </c>
      <c r="C543" s="83">
        <f>SUMIFS(Model!$I:$I,Model!$H:$H,$A543,Model!$B:$B,$B543)</f>
        <v>347405958.79999995</v>
      </c>
      <c r="D543" s="83">
        <f>SUMIFS(Model!$I:$I,Model!$H:$H,$A543,Model!$B:$B,$B543,Model!$J:$J,"&gt;=180")</f>
        <v>93737507.539999992</v>
      </c>
      <c r="E543" s="83">
        <f>SUMIFS(Model!$I:$I,Model!$H:$H,$A543,Model!$B:$B,$B543,Model!$J:$J,"&gt;=90")</f>
        <v>95469181.089999989</v>
      </c>
      <c r="F543" s="84">
        <f t="shared" si="16"/>
        <v>0.26982124274374997</v>
      </c>
      <c r="G543" s="84">
        <f t="shared" si="17"/>
        <v>0.27480582491954653</v>
      </c>
      <c r="H543" s="85">
        <f>SUMIFS(Model!$Q:$Q,Model!$H:$H,$A543,Model!$B:$B,$B543)</f>
        <v>5382787.2543184049</v>
      </c>
    </row>
    <row r="544" spans="1:8" x14ac:dyDescent="0.45">
      <c r="A544" s="78">
        <v>45962</v>
      </c>
      <c r="B544" s="62" t="s">
        <v>53</v>
      </c>
      <c r="C544" s="83">
        <f>SUMIFS(Model!$I:$I,Model!$H:$H,$A544,Model!$B:$B,$B544)</f>
        <v>210739790.29000002</v>
      </c>
      <c r="D544" s="83">
        <f>SUMIFS(Model!$I:$I,Model!$H:$H,$A544,Model!$B:$B,$B544,Model!$J:$J,"&gt;=180")</f>
        <v>62751695.980000004</v>
      </c>
      <c r="E544" s="83">
        <f>SUMIFS(Model!$I:$I,Model!$H:$H,$A544,Model!$B:$B,$B544,Model!$J:$J,"&gt;=90")</f>
        <v>62751695.980000004</v>
      </c>
      <c r="F544" s="84">
        <f t="shared" si="16"/>
        <v>0.29776861737238658</v>
      </c>
      <c r="G544" s="84">
        <f t="shared" si="17"/>
        <v>0.29776861737238658</v>
      </c>
      <c r="H544" s="85">
        <f>SUMIFS(Model!$Q:$Q,Model!$H:$H,$A544,Model!$B:$B,$B544)</f>
        <v>3415298.8525544736</v>
      </c>
    </row>
    <row r="545" spans="1:8" x14ac:dyDescent="0.45">
      <c r="A545" s="78">
        <v>45962</v>
      </c>
      <c r="B545" s="62" t="s">
        <v>54</v>
      </c>
      <c r="C545" s="83">
        <f>SUMIFS(Model!$I:$I,Model!$H:$H,$A545,Model!$B:$B,$B545)</f>
        <v>89115270.910000011</v>
      </c>
      <c r="D545" s="83">
        <f>SUMIFS(Model!$I:$I,Model!$H:$H,$A545,Model!$B:$B,$B545,Model!$J:$J,"&gt;=180")</f>
        <v>14621058.859999999</v>
      </c>
      <c r="E545" s="83">
        <f>SUMIFS(Model!$I:$I,Model!$H:$H,$A545,Model!$B:$B,$B545,Model!$J:$J,"&gt;=90")</f>
        <v>14621058.859999999</v>
      </c>
      <c r="F545" s="84">
        <f t="shared" si="16"/>
        <v>0.16406906146047867</v>
      </c>
      <c r="G545" s="84">
        <f t="shared" si="17"/>
        <v>0.16406906146047867</v>
      </c>
      <c r="H545" s="85">
        <f>SUMIFS(Model!$Q:$Q,Model!$H:$H,$A545,Model!$B:$B,$B545)</f>
        <v>1530156.6312030898</v>
      </c>
    </row>
    <row r="546" spans="1:8" x14ac:dyDescent="0.45">
      <c r="A546" s="78">
        <v>45962</v>
      </c>
      <c r="B546" s="62" t="s">
        <v>55</v>
      </c>
      <c r="C546" s="83">
        <f>SUMIFS(Model!$I:$I,Model!$H:$H,$A546,Model!$B:$B,$B546)</f>
        <v>190185373.26000002</v>
      </c>
      <c r="D546" s="83">
        <f>SUMIFS(Model!$I:$I,Model!$H:$H,$A546,Model!$B:$B,$B546,Model!$J:$J,"&gt;=180")</f>
        <v>74701881.030000001</v>
      </c>
      <c r="E546" s="83">
        <f>SUMIFS(Model!$I:$I,Model!$H:$H,$A546,Model!$B:$B,$B546,Model!$J:$J,"&gt;=90")</f>
        <v>74701881.030000001</v>
      </c>
      <c r="F546" s="84">
        <f t="shared" si="16"/>
        <v>0.39278457512016973</v>
      </c>
      <c r="G546" s="84">
        <f t="shared" si="17"/>
        <v>0.39278457512016973</v>
      </c>
      <c r="H546" s="85">
        <f>SUMIFS(Model!$Q:$Q,Model!$H:$H,$A546,Model!$B:$B,$B546)</f>
        <v>3562977.8801279673</v>
      </c>
    </row>
    <row r="547" spans="1:8" x14ac:dyDescent="0.45">
      <c r="A547" s="78">
        <v>45962</v>
      </c>
      <c r="B547" s="62" t="s">
        <v>56</v>
      </c>
      <c r="C547" s="83">
        <f>SUMIFS(Model!$I:$I,Model!$H:$H,$A547,Model!$B:$B,$B547)</f>
        <v>223355180.03</v>
      </c>
      <c r="D547" s="83">
        <f>SUMIFS(Model!$I:$I,Model!$H:$H,$A547,Model!$B:$B,$B547,Model!$J:$J,"&gt;=180")</f>
        <v>112165919.03999999</v>
      </c>
      <c r="E547" s="83">
        <f>SUMIFS(Model!$I:$I,Model!$H:$H,$A547,Model!$B:$B,$B547,Model!$J:$J,"&gt;=90")</f>
        <v>112165919.03999999</v>
      </c>
      <c r="F547" s="84">
        <f t="shared" si="16"/>
        <v>0.5021863340036905</v>
      </c>
      <c r="G547" s="84">
        <f t="shared" si="17"/>
        <v>0.5021863340036905</v>
      </c>
      <c r="H547" s="85">
        <f>SUMIFS(Model!$Q:$Q,Model!$H:$H,$A547,Model!$B:$B,$B547)</f>
        <v>4476185.5529084653</v>
      </c>
    </row>
    <row r="548" spans="1:8" x14ac:dyDescent="0.45">
      <c r="A548" s="78">
        <v>45962</v>
      </c>
      <c r="B548" s="62" t="s">
        <v>57</v>
      </c>
      <c r="C548" s="83">
        <f>SUMIFS(Model!$I:$I,Model!$H:$H,$A548,Model!$B:$B,$B548)</f>
        <v>296198163.85999995</v>
      </c>
      <c r="D548" s="83">
        <f>SUMIFS(Model!$I:$I,Model!$H:$H,$A548,Model!$B:$B,$B548,Model!$J:$J,"&gt;=180")</f>
        <v>13248729.65</v>
      </c>
      <c r="E548" s="83">
        <f>SUMIFS(Model!$I:$I,Model!$H:$H,$A548,Model!$B:$B,$B548,Model!$J:$J,"&gt;=90")</f>
        <v>14728625.76</v>
      </c>
      <c r="F548" s="84">
        <f t="shared" si="16"/>
        <v>4.4729276769798279E-2</v>
      </c>
      <c r="G548" s="84">
        <f t="shared" si="17"/>
        <v>4.9725580901850502E-2</v>
      </c>
      <c r="H548" s="85">
        <f>SUMIFS(Model!$Q:$Q,Model!$H:$H,$A548,Model!$B:$B,$B548)</f>
        <v>4367566.4138889415</v>
      </c>
    </row>
    <row r="549" spans="1:8" x14ac:dyDescent="0.45">
      <c r="A549" s="78">
        <v>45962</v>
      </c>
      <c r="B549" s="62" t="s">
        <v>58</v>
      </c>
      <c r="C549" s="83">
        <f>SUMIFS(Model!$I:$I,Model!$H:$H,$A549,Model!$B:$B,$B549)</f>
        <v>160806298.86000001</v>
      </c>
      <c r="D549" s="83">
        <f>SUMIFS(Model!$I:$I,Model!$H:$H,$A549,Model!$B:$B,$B549,Model!$J:$J,"&gt;=180")</f>
        <v>15469994.700000001</v>
      </c>
      <c r="E549" s="83">
        <f>SUMIFS(Model!$I:$I,Model!$H:$H,$A549,Model!$B:$B,$B549,Model!$J:$J,"&gt;=90")</f>
        <v>15469994.700000001</v>
      </c>
      <c r="F549" s="84">
        <f t="shared" si="16"/>
        <v>9.6202666249214364E-2</v>
      </c>
      <c r="G549" s="84">
        <f t="shared" si="17"/>
        <v>9.6202666249214364E-2</v>
      </c>
      <c r="H549" s="85">
        <f>SUMIFS(Model!$Q:$Q,Model!$H:$H,$A549,Model!$B:$B,$B549)</f>
        <v>2559557.5500738579</v>
      </c>
    </row>
    <row r="550" spans="1:8" x14ac:dyDescent="0.45">
      <c r="A550" s="78">
        <v>45962</v>
      </c>
      <c r="B550" s="62" t="s">
        <v>59</v>
      </c>
      <c r="C550" s="83">
        <f>SUMIFS(Model!$I:$I,Model!$H:$H,$A550,Model!$B:$B,$B550)</f>
        <v>118605460.94</v>
      </c>
      <c r="D550" s="83">
        <f>SUMIFS(Model!$I:$I,Model!$H:$H,$A550,Model!$B:$B,$B550,Model!$J:$J,"&gt;=180")</f>
        <v>18922348.77</v>
      </c>
      <c r="E550" s="83">
        <f>SUMIFS(Model!$I:$I,Model!$H:$H,$A550,Model!$B:$B,$B550,Model!$J:$J,"&gt;=90")</f>
        <v>18922348.77</v>
      </c>
      <c r="F550" s="84">
        <f t="shared" si="16"/>
        <v>0.15954028271575468</v>
      </c>
      <c r="G550" s="84">
        <f t="shared" si="17"/>
        <v>0.15954028271575468</v>
      </c>
      <c r="H550" s="85">
        <f>SUMIFS(Model!$Q:$Q,Model!$H:$H,$A550,Model!$B:$B,$B550)</f>
        <v>2126039.7648974732</v>
      </c>
    </row>
    <row r="551" spans="1:8" x14ac:dyDescent="0.45">
      <c r="A551" s="78">
        <v>45962</v>
      </c>
      <c r="B551" s="62" t="s">
        <v>60</v>
      </c>
      <c r="C551" s="83">
        <f>SUMIFS(Model!$I:$I,Model!$H:$H,$A551,Model!$B:$B,$B551)</f>
        <v>69761246.429999992</v>
      </c>
      <c r="D551" s="83">
        <f>SUMIFS(Model!$I:$I,Model!$H:$H,$A551,Model!$B:$B,$B551,Model!$J:$J,"&gt;=180")</f>
        <v>1659076.93</v>
      </c>
      <c r="E551" s="83">
        <f>SUMIFS(Model!$I:$I,Model!$H:$H,$A551,Model!$B:$B,$B551,Model!$J:$J,"&gt;=90")</f>
        <v>7367152.5099999998</v>
      </c>
      <c r="F551" s="84">
        <f t="shared" si="16"/>
        <v>2.3782214551810728E-2</v>
      </c>
      <c r="G551" s="84">
        <f t="shared" si="17"/>
        <v>0.10560523051136086</v>
      </c>
      <c r="H551" s="85">
        <f>SUMIFS(Model!$Q:$Q,Model!$H:$H,$A551,Model!$B:$B,$B551)</f>
        <v>1344850.4505788262</v>
      </c>
    </row>
    <row r="552" spans="1:8" x14ac:dyDescent="0.45">
      <c r="A552" s="78">
        <v>45962</v>
      </c>
      <c r="B552" s="62" t="s">
        <v>61</v>
      </c>
      <c r="C552" s="83">
        <f>SUMIFS(Model!$I:$I,Model!$H:$H,$A552,Model!$B:$B,$B552)</f>
        <v>179681583.78999999</v>
      </c>
      <c r="D552" s="83">
        <f>SUMIFS(Model!$I:$I,Model!$H:$H,$A552,Model!$B:$B,$B552,Model!$J:$J,"&gt;=180")</f>
        <v>61691646.219999999</v>
      </c>
      <c r="E552" s="83">
        <f>SUMIFS(Model!$I:$I,Model!$H:$H,$A552,Model!$B:$B,$B552,Model!$J:$J,"&gt;=90")</f>
        <v>61691646.219999999</v>
      </c>
      <c r="F552" s="84">
        <f t="shared" si="16"/>
        <v>0.34333872686752992</v>
      </c>
      <c r="G552" s="84">
        <f t="shared" si="17"/>
        <v>0.34333872686752992</v>
      </c>
      <c r="H552" s="85">
        <f>SUMIFS(Model!$Q:$Q,Model!$H:$H,$A552,Model!$B:$B,$B552)</f>
        <v>3429432.874005306</v>
      </c>
    </row>
    <row r="553" spans="1:8" x14ac:dyDescent="0.45">
      <c r="A553" s="78">
        <v>45962</v>
      </c>
      <c r="B553" s="62" t="s">
        <v>62</v>
      </c>
      <c r="C553" s="83">
        <f>SUMIFS(Model!$I:$I,Model!$H:$H,$A553,Model!$B:$B,$B553)</f>
        <v>283542864.31999999</v>
      </c>
      <c r="D553" s="83">
        <f>SUMIFS(Model!$I:$I,Model!$H:$H,$A553,Model!$B:$B,$B553,Model!$J:$J,"&gt;=180")</f>
        <v>114481623.8</v>
      </c>
      <c r="E553" s="83">
        <f>SUMIFS(Model!$I:$I,Model!$H:$H,$A553,Model!$B:$B,$B553,Model!$J:$J,"&gt;=90")</f>
        <v>114481623.8</v>
      </c>
      <c r="F553" s="84">
        <f t="shared" si="16"/>
        <v>0.40375420511658039</v>
      </c>
      <c r="G553" s="84">
        <f t="shared" si="17"/>
        <v>0.40375420511658039</v>
      </c>
      <c r="H553" s="85">
        <f>SUMIFS(Model!$Q:$Q,Model!$H:$H,$A553,Model!$B:$B,$B553)</f>
        <v>5229509.3805711698</v>
      </c>
    </row>
    <row r="554" spans="1:8" x14ac:dyDescent="0.45">
      <c r="A554" s="78">
        <v>45962</v>
      </c>
      <c r="B554" s="62" t="s">
        <v>63</v>
      </c>
      <c r="C554" s="83">
        <f>SUMIFS(Model!$I:$I,Model!$H:$H,$A554,Model!$B:$B,$B554)</f>
        <v>89971533.310000002</v>
      </c>
      <c r="D554" s="83">
        <f>SUMIFS(Model!$I:$I,Model!$H:$H,$A554,Model!$B:$B,$B554,Model!$J:$J,"&gt;=180")</f>
        <v>9765493.4100000001</v>
      </c>
      <c r="E554" s="83">
        <f>SUMIFS(Model!$I:$I,Model!$H:$H,$A554,Model!$B:$B,$B554,Model!$J:$J,"&gt;=90")</f>
        <v>9765493.4100000001</v>
      </c>
      <c r="F554" s="84">
        <f t="shared" si="16"/>
        <v>0.10853981310235825</v>
      </c>
      <c r="G554" s="84">
        <f t="shared" si="17"/>
        <v>0.10853981310235825</v>
      </c>
      <c r="H554" s="85">
        <f>SUMIFS(Model!$Q:$Q,Model!$H:$H,$A554,Model!$B:$B,$B554)</f>
        <v>1675183.8398233783</v>
      </c>
    </row>
    <row r="555" spans="1:8" x14ac:dyDescent="0.45">
      <c r="A555" s="78">
        <v>45962</v>
      </c>
      <c r="B555" s="62" t="s">
        <v>64</v>
      </c>
      <c r="C555" s="83">
        <f>SUMIFS(Model!$I:$I,Model!$H:$H,$A555,Model!$B:$B,$B555)</f>
        <v>131347029.82000001</v>
      </c>
      <c r="D555" s="83">
        <f>SUMIFS(Model!$I:$I,Model!$H:$H,$A555,Model!$B:$B,$B555,Model!$J:$J,"&gt;=180")</f>
        <v>14644406</v>
      </c>
      <c r="E555" s="83">
        <f>SUMIFS(Model!$I:$I,Model!$H:$H,$A555,Model!$B:$B,$B555,Model!$J:$J,"&gt;=90")</f>
        <v>14644406</v>
      </c>
      <c r="F555" s="84">
        <f t="shared" si="16"/>
        <v>0.11149400195854386</v>
      </c>
      <c r="G555" s="84">
        <f t="shared" si="17"/>
        <v>0.11149400195854386</v>
      </c>
      <c r="H555" s="85">
        <f>SUMIFS(Model!$Q:$Q,Model!$H:$H,$A555,Model!$B:$B,$B555)</f>
        <v>1736322.1161496597</v>
      </c>
    </row>
    <row r="556" spans="1:8" x14ac:dyDescent="0.45">
      <c r="A556" s="78">
        <v>45962</v>
      </c>
      <c r="B556" s="62" t="s">
        <v>65</v>
      </c>
      <c r="C556" s="83">
        <f>SUMIFS(Model!$I:$I,Model!$H:$H,$A556,Model!$B:$B,$B556)</f>
        <v>142240708.12</v>
      </c>
      <c r="D556" s="83">
        <f>SUMIFS(Model!$I:$I,Model!$H:$H,$A556,Model!$B:$B,$B556,Model!$J:$J,"&gt;=180")</f>
        <v>26207659.5</v>
      </c>
      <c r="E556" s="83">
        <f>SUMIFS(Model!$I:$I,Model!$H:$H,$A556,Model!$B:$B,$B556,Model!$J:$J,"&gt;=90")</f>
        <v>31488725.710000001</v>
      </c>
      <c r="F556" s="84">
        <f t="shared" si="16"/>
        <v>0.1842486574088914</v>
      </c>
      <c r="G556" s="84">
        <f t="shared" si="17"/>
        <v>0.22137632838156879</v>
      </c>
      <c r="H556" s="85">
        <f>SUMIFS(Model!$Q:$Q,Model!$H:$H,$A556,Model!$B:$B,$B556)</f>
        <v>2393459.4374794336</v>
      </c>
    </row>
    <row r="557" spans="1:8" x14ac:dyDescent="0.45">
      <c r="A557" s="78">
        <v>45962</v>
      </c>
      <c r="B557" s="62" t="s">
        <v>66</v>
      </c>
      <c r="C557" s="83">
        <f>SUMIFS(Model!$I:$I,Model!$H:$H,$A557,Model!$B:$B,$B557)</f>
        <v>196685763.09000003</v>
      </c>
      <c r="D557" s="83">
        <f>SUMIFS(Model!$I:$I,Model!$H:$H,$A557,Model!$B:$B,$B557,Model!$J:$J,"&gt;=180")</f>
        <v>21357465.560000002</v>
      </c>
      <c r="E557" s="83">
        <f>SUMIFS(Model!$I:$I,Model!$H:$H,$A557,Model!$B:$B,$B557,Model!$J:$J,"&gt;=90")</f>
        <v>21357465.560000002</v>
      </c>
      <c r="F557" s="84">
        <f t="shared" si="16"/>
        <v>0.10858673868645588</v>
      </c>
      <c r="G557" s="84">
        <f t="shared" si="17"/>
        <v>0.10858673868645588</v>
      </c>
      <c r="H557" s="85">
        <f>SUMIFS(Model!$Q:$Q,Model!$H:$H,$A557,Model!$B:$B,$B557)</f>
        <v>3571023.2006627596</v>
      </c>
    </row>
    <row r="558" spans="1:8" x14ac:dyDescent="0.45">
      <c r="A558" s="78">
        <v>45962</v>
      </c>
      <c r="B558" s="62" t="s">
        <v>67</v>
      </c>
      <c r="C558" s="83">
        <f>SUMIFS(Model!$I:$I,Model!$H:$H,$A558,Model!$B:$B,$B558)</f>
        <v>139734279.82000002</v>
      </c>
      <c r="D558" s="83">
        <f>SUMIFS(Model!$I:$I,Model!$H:$H,$A558,Model!$B:$B,$B558,Model!$J:$J,"&gt;=180")</f>
        <v>120220294.78000002</v>
      </c>
      <c r="E558" s="83">
        <f>SUMIFS(Model!$I:$I,Model!$H:$H,$A558,Model!$B:$B,$B558,Model!$J:$J,"&gt;=90")</f>
        <v>120220294.78000002</v>
      </c>
      <c r="F558" s="84">
        <f t="shared" si="16"/>
        <v>0.86034933543052483</v>
      </c>
      <c r="G558" s="84">
        <f t="shared" si="17"/>
        <v>0.86034933543052483</v>
      </c>
      <c r="H558" s="85">
        <f>SUMIFS(Model!$Q:$Q,Model!$H:$H,$A558,Model!$B:$B,$B558)</f>
        <v>1455024.1438745451</v>
      </c>
    </row>
    <row r="559" spans="1:8" x14ac:dyDescent="0.45">
      <c r="A559" s="78">
        <v>45962</v>
      </c>
      <c r="B559" s="62" t="s">
        <v>68</v>
      </c>
      <c r="C559" s="83">
        <f>SUMIFS(Model!$I:$I,Model!$H:$H,$A559,Model!$B:$B,$B559)</f>
        <v>180542557.03</v>
      </c>
      <c r="D559" s="83">
        <f>SUMIFS(Model!$I:$I,Model!$H:$H,$A559,Model!$B:$B,$B559,Model!$J:$J,"&gt;=180")</f>
        <v>102995129.77000001</v>
      </c>
      <c r="E559" s="83">
        <f>SUMIFS(Model!$I:$I,Model!$H:$H,$A559,Model!$B:$B,$B559,Model!$J:$J,"&gt;=90")</f>
        <v>104055601.99000001</v>
      </c>
      <c r="F559" s="84">
        <f t="shared" si="16"/>
        <v>0.57047563446708993</v>
      </c>
      <c r="G559" s="84">
        <f t="shared" si="17"/>
        <v>0.57634944193633819</v>
      </c>
      <c r="H559" s="85">
        <f>SUMIFS(Model!$Q:$Q,Model!$H:$H,$A559,Model!$B:$B,$B559)</f>
        <v>2800524.435709679</v>
      </c>
    </row>
    <row r="560" spans="1:8" x14ac:dyDescent="0.45">
      <c r="A560" s="78">
        <v>45962</v>
      </c>
      <c r="B560" s="62" t="s">
        <v>69</v>
      </c>
      <c r="C560" s="83">
        <f>SUMIFS(Model!$I:$I,Model!$H:$H,$A560,Model!$B:$B,$B560)</f>
        <v>333324394.76999998</v>
      </c>
      <c r="D560" s="83">
        <f>SUMIFS(Model!$I:$I,Model!$H:$H,$A560,Model!$B:$B,$B560,Model!$J:$J,"&gt;=180")</f>
        <v>21271098.77</v>
      </c>
      <c r="E560" s="83">
        <f>SUMIFS(Model!$I:$I,Model!$H:$H,$A560,Model!$B:$B,$B560,Model!$J:$J,"&gt;=90")</f>
        <v>21271098.77</v>
      </c>
      <c r="F560" s="84">
        <f t="shared" si="16"/>
        <v>6.381500755345991E-2</v>
      </c>
      <c r="G560" s="84">
        <f t="shared" si="17"/>
        <v>6.381500755345991E-2</v>
      </c>
      <c r="H560" s="85">
        <f>SUMIFS(Model!$Q:$Q,Model!$H:$H,$A560,Model!$B:$B,$B560)</f>
        <v>6686883.8808748163</v>
      </c>
    </row>
    <row r="561" spans="1:8" x14ac:dyDescent="0.45">
      <c r="A561" s="78">
        <v>45962</v>
      </c>
      <c r="B561" s="62" t="s">
        <v>70</v>
      </c>
      <c r="C561" s="83">
        <f>SUMIFS(Model!$I:$I,Model!$H:$H,$A561,Model!$B:$B,$B561)</f>
        <v>156186572.28999999</v>
      </c>
      <c r="D561" s="83">
        <f>SUMIFS(Model!$I:$I,Model!$H:$H,$A561,Model!$B:$B,$B561,Model!$J:$J,"&gt;=180")</f>
        <v>11889086</v>
      </c>
      <c r="E561" s="83">
        <f>SUMIFS(Model!$I:$I,Model!$H:$H,$A561,Model!$B:$B,$B561,Model!$J:$J,"&gt;=90")</f>
        <v>11889086</v>
      </c>
      <c r="F561" s="84">
        <f t="shared" si="16"/>
        <v>7.6121050777174973E-2</v>
      </c>
      <c r="G561" s="84">
        <f t="shared" si="17"/>
        <v>7.6121050777174973E-2</v>
      </c>
      <c r="H561" s="85">
        <f>SUMIFS(Model!$Q:$Q,Model!$H:$H,$A561,Model!$B:$B,$B561)</f>
        <v>3030441.0368330805</v>
      </c>
    </row>
    <row r="562" spans="1:8" x14ac:dyDescent="0.45">
      <c r="A562" s="78">
        <v>45962</v>
      </c>
      <c r="B562" s="62" t="s">
        <v>71</v>
      </c>
      <c r="C562" s="83">
        <f>SUMIFS(Model!$I:$I,Model!$H:$H,$A562,Model!$B:$B,$B562)</f>
        <v>406126779.80999994</v>
      </c>
      <c r="D562" s="83">
        <f>SUMIFS(Model!$I:$I,Model!$H:$H,$A562,Model!$B:$B,$B562,Model!$J:$J,"&gt;=180")</f>
        <v>168366981.05000001</v>
      </c>
      <c r="E562" s="83">
        <f>SUMIFS(Model!$I:$I,Model!$H:$H,$A562,Model!$B:$B,$B562,Model!$J:$J,"&gt;=90")</f>
        <v>168366981.05000001</v>
      </c>
      <c r="F562" s="84">
        <f t="shared" si="16"/>
        <v>0.41456754250179678</v>
      </c>
      <c r="G562" s="84">
        <f t="shared" si="17"/>
        <v>0.41456754250179678</v>
      </c>
      <c r="H562" s="85">
        <f>SUMIFS(Model!$Q:$Q,Model!$H:$H,$A562,Model!$B:$B,$B562)</f>
        <v>7637480.8116775379</v>
      </c>
    </row>
    <row r="563" spans="1:8" x14ac:dyDescent="0.45">
      <c r="A563" s="78">
        <v>45962</v>
      </c>
      <c r="B563" s="62" t="s">
        <v>72</v>
      </c>
      <c r="C563" s="83">
        <f>SUMIFS(Model!$I:$I,Model!$H:$H,$A563,Model!$B:$B,$B563)</f>
        <v>234199945.37</v>
      </c>
      <c r="D563" s="83">
        <f>SUMIFS(Model!$I:$I,Model!$H:$H,$A563,Model!$B:$B,$B563,Model!$J:$J,"&gt;=180")</f>
        <v>57285700.630000003</v>
      </c>
      <c r="E563" s="83">
        <f>SUMIFS(Model!$I:$I,Model!$H:$H,$A563,Model!$B:$B,$B563,Model!$J:$J,"&gt;=90")</f>
        <v>57285700.630000003</v>
      </c>
      <c r="F563" s="84">
        <f t="shared" si="16"/>
        <v>0.244601682291161</v>
      </c>
      <c r="G563" s="84">
        <f t="shared" si="17"/>
        <v>0.244601682291161</v>
      </c>
      <c r="H563" s="85">
        <f>SUMIFS(Model!$Q:$Q,Model!$H:$H,$A563,Model!$B:$B,$B563)</f>
        <v>4270247.8925235458</v>
      </c>
    </row>
    <row r="564" spans="1:8" x14ac:dyDescent="0.45">
      <c r="A564" s="78">
        <v>45962</v>
      </c>
      <c r="B564" s="62" t="s">
        <v>73</v>
      </c>
      <c r="C564" s="83">
        <f>SUMIFS(Model!$I:$I,Model!$H:$H,$A564,Model!$B:$B,$B564)</f>
        <v>337957886.00999993</v>
      </c>
      <c r="D564" s="83">
        <f>SUMIFS(Model!$I:$I,Model!$H:$H,$A564,Model!$B:$B,$B564,Model!$J:$J,"&gt;=180")</f>
        <v>97954938.899999991</v>
      </c>
      <c r="E564" s="83">
        <f>SUMIFS(Model!$I:$I,Model!$H:$H,$A564,Model!$B:$B,$B564,Model!$J:$J,"&gt;=90")</f>
        <v>97954938.899999991</v>
      </c>
      <c r="F564" s="84">
        <f t="shared" si="16"/>
        <v>0.28984362535958569</v>
      </c>
      <c r="G564" s="84">
        <f t="shared" si="17"/>
        <v>0.28984362535958569</v>
      </c>
      <c r="H564" s="85">
        <f>SUMIFS(Model!$Q:$Q,Model!$H:$H,$A564,Model!$B:$B,$B564)</f>
        <v>6809824.5117393332</v>
      </c>
    </row>
    <row r="565" spans="1:8" x14ac:dyDescent="0.45">
      <c r="A565" s="78">
        <v>45962</v>
      </c>
      <c r="B565" s="62" t="s">
        <v>74</v>
      </c>
      <c r="C565" s="83">
        <f>SUMIFS(Model!$I:$I,Model!$H:$H,$A565,Model!$B:$B,$B565)</f>
        <v>263033252.27999997</v>
      </c>
      <c r="D565" s="83">
        <f>SUMIFS(Model!$I:$I,Model!$H:$H,$A565,Model!$B:$B,$B565,Model!$J:$J,"&gt;=180")</f>
        <v>65354535.909999996</v>
      </c>
      <c r="E565" s="83">
        <f>SUMIFS(Model!$I:$I,Model!$H:$H,$A565,Model!$B:$B,$B565,Model!$J:$J,"&gt;=90")</f>
        <v>68310388.920000002</v>
      </c>
      <c r="F565" s="84">
        <f t="shared" si="16"/>
        <v>0.24846491971452273</v>
      </c>
      <c r="G565" s="84">
        <f t="shared" si="17"/>
        <v>0.25970248372735516</v>
      </c>
      <c r="H565" s="85">
        <f>SUMIFS(Model!$Q:$Q,Model!$H:$H,$A565,Model!$B:$B,$B565)</f>
        <v>5037727.126767965</v>
      </c>
    </row>
    <row r="566" spans="1:8" x14ac:dyDescent="0.45">
      <c r="A566" s="78">
        <v>45962</v>
      </c>
      <c r="B566" s="62" t="s">
        <v>75</v>
      </c>
      <c r="C566" s="83">
        <f>SUMIFS(Model!$I:$I,Model!$H:$H,$A566,Model!$B:$B,$B566)</f>
        <v>173453253.05000001</v>
      </c>
      <c r="D566" s="83">
        <f>SUMIFS(Model!$I:$I,Model!$H:$H,$A566,Model!$B:$B,$B566,Model!$J:$J,"&gt;=180")</f>
        <v>118395259.59999999</v>
      </c>
      <c r="E566" s="83">
        <f>SUMIFS(Model!$I:$I,Model!$H:$H,$A566,Model!$B:$B,$B566,Model!$J:$J,"&gt;=90")</f>
        <v>118395259.59999999</v>
      </c>
      <c r="F566" s="84">
        <f t="shared" si="16"/>
        <v>0.68257733722567382</v>
      </c>
      <c r="G566" s="84">
        <f t="shared" si="17"/>
        <v>0.68257733722567382</v>
      </c>
      <c r="H566" s="85">
        <f>SUMIFS(Model!$Q:$Q,Model!$H:$H,$A566,Model!$B:$B,$B566)</f>
        <v>4338440.6680165557</v>
      </c>
    </row>
    <row r="567" spans="1:8" x14ac:dyDescent="0.45">
      <c r="A567" s="78">
        <v>45962</v>
      </c>
      <c r="B567" s="62" t="s">
        <v>76</v>
      </c>
      <c r="C567" s="83">
        <f>SUMIFS(Model!$I:$I,Model!$H:$H,$A567,Model!$B:$B,$B567)</f>
        <v>179747882.44</v>
      </c>
      <c r="D567" s="83">
        <f>SUMIFS(Model!$I:$I,Model!$H:$H,$A567,Model!$B:$B,$B567,Model!$J:$J,"&gt;=180")</f>
        <v>131159526.99000001</v>
      </c>
      <c r="E567" s="83">
        <f>SUMIFS(Model!$I:$I,Model!$H:$H,$A567,Model!$B:$B,$B567,Model!$J:$J,"&gt;=90")</f>
        <v>131159526.99000001</v>
      </c>
      <c r="F567" s="84">
        <f t="shared" si="16"/>
        <v>0.72968607590568513</v>
      </c>
      <c r="G567" s="84">
        <f t="shared" si="17"/>
        <v>0.72968607590568513</v>
      </c>
      <c r="H567" s="85">
        <f>SUMIFS(Model!$Q:$Q,Model!$H:$H,$A567,Model!$B:$B,$B567)</f>
        <v>2867900.0743447701</v>
      </c>
    </row>
    <row r="568" spans="1:8" x14ac:dyDescent="0.45">
      <c r="A568" s="78">
        <v>45962</v>
      </c>
      <c r="B568" s="62" t="s">
        <v>77</v>
      </c>
      <c r="C568" s="83">
        <f>SUMIFS(Model!$I:$I,Model!$H:$H,$A568,Model!$B:$B,$B568)</f>
        <v>399893294.22000003</v>
      </c>
      <c r="D568" s="83">
        <f>SUMIFS(Model!$I:$I,Model!$H:$H,$A568,Model!$B:$B,$B568,Model!$J:$J,"&gt;=180")</f>
        <v>210350549.00000003</v>
      </c>
      <c r="E568" s="83">
        <f>SUMIFS(Model!$I:$I,Model!$H:$H,$A568,Model!$B:$B,$B568,Model!$J:$J,"&gt;=90")</f>
        <v>210350549.00000003</v>
      </c>
      <c r="F568" s="84">
        <f t="shared" si="16"/>
        <v>0.52601669505434701</v>
      </c>
      <c r="G568" s="84">
        <f t="shared" si="17"/>
        <v>0.52601669505434701</v>
      </c>
      <c r="H568" s="85">
        <f>SUMIFS(Model!$Q:$Q,Model!$H:$H,$A568,Model!$B:$B,$B568)</f>
        <v>8871006.4625378568</v>
      </c>
    </row>
    <row r="569" spans="1:8" x14ac:dyDescent="0.45">
      <c r="A569" s="78">
        <v>45962</v>
      </c>
      <c r="B569" s="62" t="s">
        <v>78</v>
      </c>
      <c r="C569" s="83">
        <f>SUMIFS(Model!$I:$I,Model!$H:$H,$A569,Model!$B:$B,$B569)</f>
        <v>220288023.53</v>
      </c>
      <c r="D569" s="83">
        <f>SUMIFS(Model!$I:$I,Model!$H:$H,$A569,Model!$B:$B,$B569,Model!$J:$J,"&gt;=180")</f>
        <v>103601699.15000001</v>
      </c>
      <c r="E569" s="83">
        <f>SUMIFS(Model!$I:$I,Model!$H:$H,$A569,Model!$B:$B,$B569,Model!$J:$J,"&gt;=90")</f>
        <v>103601699.15000001</v>
      </c>
      <c r="F569" s="84">
        <f t="shared" si="16"/>
        <v>0.47030109712655793</v>
      </c>
      <c r="G569" s="84">
        <f t="shared" si="17"/>
        <v>0.47030109712655793</v>
      </c>
      <c r="H569" s="85">
        <f>SUMIFS(Model!$Q:$Q,Model!$H:$H,$A569,Model!$B:$B,$B569)</f>
        <v>4785927.5151796127</v>
      </c>
    </row>
    <row r="570" spans="1:8" x14ac:dyDescent="0.45">
      <c r="A570" s="78">
        <v>45962</v>
      </c>
      <c r="B570" s="62" t="s">
        <v>79</v>
      </c>
      <c r="C570" s="83">
        <f>SUMIFS(Model!$I:$I,Model!$H:$H,$A570,Model!$B:$B,$B570)</f>
        <v>55510093.710000001</v>
      </c>
      <c r="D570" s="83">
        <f>SUMIFS(Model!$I:$I,Model!$H:$H,$A570,Model!$B:$B,$B570,Model!$J:$J,"&gt;=180")</f>
        <v>3118185.82</v>
      </c>
      <c r="E570" s="83">
        <f>SUMIFS(Model!$I:$I,Model!$H:$H,$A570,Model!$B:$B,$B570,Model!$J:$J,"&gt;=90")</f>
        <v>4381213.5199999996</v>
      </c>
      <c r="F570" s="84">
        <f t="shared" si="16"/>
        <v>5.6173312123922188E-2</v>
      </c>
      <c r="G570" s="84">
        <f t="shared" si="17"/>
        <v>7.8926429900995382E-2</v>
      </c>
      <c r="H570" s="85">
        <f>SUMIFS(Model!$Q:$Q,Model!$H:$H,$A570,Model!$B:$B,$B570)</f>
        <v>888207.46688346216</v>
      </c>
    </row>
    <row r="571" spans="1:8" x14ac:dyDescent="0.45">
      <c r="A571" s="78">
        <v>45962</v>
      </c>
      <c r="B571" s="62" t="s">
        <v>80</v>
      </c>
      <c r="C571" s="83">
        <f>SUMIFS(Model!$I:$I,Model!$H:$H,$A571,Model!$B:$B,$B571)</f>
        <v>238698242.56999999</v>
      </c>
      <c r="D571" s="83">
        <f>SUMIFS(Model!$I:$I,Model!$H:$H,$A571,Model!$B:$B,$B571,Model!$J:$J,"&gt;=180")</f>
        <v>39569475.219999999</v>
      </c>
      <c r="E571" s="83">
        <f>SUMIFS(Model!$I:$I,Model!$H:$H,$A571,Model!$B:$B,$B571,Model!$J:$J,"&gt;=90")</f>
        <v>39569475.219999999</v>
      </c>
      <c r="F571" s="84">
        <f t="shared" si="16"/>
        <v>0.16577195874576228</v>
      </c>
      <c r="G571" s="84">
        <f t="shared" si="17"/>
        <v>0.16577195874576228</v>
      </c>
      <c r="H571" s="85">
        <f>SUMIFS(Model!$Q:$Q,Model!$H:$H,$A571,Model!$B:$B,$B571)</f>
        <v>5151240.6608801521</v>
      </c>
    </row>
    <row r="572" spans="1:8" x14ac:dyDescent="0.45">
      <c r="A572" s="78">
        <v>45962</v>
      </c>
      <c r="B572" s="62" t="s">
        <v>81</v>
      </c>
      <c r="C572" s="83">
        <f>SUMIFS(Model!$I:$I,Model!$H:$H,$A572,Model!$B:$B,$B572)</f>
        <v>109162973.23</v>
      </c>
      <c r="D572" s="83">
        <f>SUMIFS(Model!$I:$I,Model!$H:$H,$A572,Model!$B:$B,$B572,Model!$J:$J,"&gt;=180")</f>
        <v>18210035.579999998</v>
      </c>
      <c r="E572" s="83">
        <f>SUMIFS(Model!$I:$I,Model!$H:$H,$A572,Model!$B:$B,$B572,Model!$J:$J,"&gt;=90")</f>
        <v>18210035.579999998</v>
      </c>
      <c r="F572" s="84">
        <f t="shared" si="16"/>
        <v>0.16681513008657722</v>
      </c>
      <c r="G572" s="84">
        <f t="shared" si="17"/>
        <v>0.16681513008657722</v>
      </c>
      <c r="H572" s="85">
        <f>SUMIFS(Model!$Q:$Q,Model!$H:$H,$A572,Model!$B:$B,$B572)</f>
        <v>1625958.2773038324</v>
      </c>
    </row>
    <row r="573" spans="1:8" x14ac:dyDescent="0.45">
      <c r="A573" s="78">
        <v>45962</v>
      </c>
      <c r="B573" s="62" t="s">
        <v>82</v>
      </c>
      <c r="C573" s="83">
        <f>SUMIFS(Model!$I:$I,Model!$H:$H,$A573,Model!$B:$B,$B573)</f>
        <v>203114594.90000001</v>
      </c>
      <c r="D573" s="83">
        <f>SUMIFS(Model!$I:$I,Model!$H:$H,$A573,Model!$B:$B,$B573,Model!$J:$J,"&gt;=180")</f>
        <v>43807838.499999993</v>
      </c>
      <c r="E573" s="83">
        <f>SUMIFS(Model!$I:$I,Model!$H:$H,$A573,Model!$B:$B,$B573,Model!$J:$J,"&gt;=90")</f>
        <v>43807838.499999993</v>
      </c>
      <c r="F573" s="84">
        <f t="shared" si="16"/>
        <v>0.2156804070213075</v>
      </c>
      <c r="G573" s="84">
        <f t="shared" si="17"/>
        <v>0.2156804070213075</v>
      </c>
      <c r="H573" s="85">
        <f>SUMIFS(Model!$Q:$Q,Model!$H:$H,$A573,Model!$B:$B,$B573)</f>
        <v>3893923.7940764669</v>
      </c>
    </row>
    <row r="574" spans="1:8" x14ac:dyDescent="0.45">
      <c r="A574" s="78">
        <v>45962</v>
      </c>
      <c r="B574" s="62" t="s">
        <v>83</v>
      </c>
      <c r="C574" s="83">
        <f>SUMIFS(Model!$I:$I,Model!$H:$H,$A574,Model!$B:$B,$B574)</f>
        <v>227885622.28</v>
      </c>
      <c r="D574" s="83">
        <f>SUMIFS(Model!$I:$I,Model!$H:$H,$A574,Model!$B:$B,$B574,Model!$J:$J,"&gt;=180")</f>
        <v>32159521.210000001</v>
      </c>
      <c r="E574" s="83">
        <f>SUMIFS(Model!$I:$I,Model!$H:$H,$A574,Model!$B:$B,$B574,Model!$J:$J,"&gt;=90")</f>
        <v>32159521.210000001</v>
      </c>
      <c r="F574" s="84">
        <f t="shared" si="16"/>
        <v>0.1411213260768423</v>
      </c>
      <c r="G574" s="84">
        <f t="shared" si="17"/>
        <v>0.1411213260768423</v>
      </c>
      <c r="H574" s="85">
        <f>SUMIFS(Model!$Q:$Q,Model!$H:$H,$A574,Model!$B:$B,$B574)</f>
        <v>4205742.8228424191</v>
      </c>
    </row>
    <row r="575" spans="1:8" x14ac:dyDescent="0.45">
      <c r="A575" s="78">
        <v>45962</v>
      </c>
      <c r="B575" s="62" t="s">
        <v>84</v>
      </c>
      <c r="C575" s="83">
        <f>SUMIFS(Model!$I:$I,Model!$H:$H,$A575,Model!$B:$B,$B575)</f>
        <v>222535707.25999999</v>
      </c>
      <c r="D575" s="83">
        <f>SUMIFS(Model!$I:$I,Model!$H:$H,$A575,Model!$B:$B,$B575,Model!$J:$J,"&gt;=180")</f>
        <v>89468437.579999983</v>
      </c>
      <c r="E575" s="83">
        <f>SUMIFS(Model!$I:$I,Model!$H:$H,$A575,Model!$B:$B,$B575,Model!$J:$J,"&gt;=90")</f>
        <v>89468437.579999983</v>
      </c>
      <c r="F575" s="84">
        <f t="shared" si="16"/>
        <v>0.40204081709668898</v>
      </c>
      <c r="G575" s="84">
        <f t="shared" si="17"/>
        <v>0.40204081709668898</v>
      </c>
      <c r="H575" s="85">
        <f>SUMIFS(Model!$Q:$Q,Model!$H:$H,$A575,Model!$B:$B,$B575)</f>
        <v>3909543.262668936</v>
      </c>
    </row>
    <row r="576" spans="1:8" x14ac:dyDescent="0.45">
      <c r="A576" s="78">
        <v>45962</v>
      </c>
      <c r="B576" s="62" t="s">
        <v>85</v>
      </c>
      <c r="C576" s="83">
        <f>SUMIFS(Model!$I:$I,Model!$H:$H,$A576,Model!$B:$B,$B576)</f>
        <v>113400830.7</v>
      </c>
      <c r="D576" s="83">
        <f>SUMIFS(Model!$I:$I,Model!$H:$H,$A576,Model!$B:$B,$B576,Model!$J:$J,"&gt;=180")</f>
        <v>25803164.329999998</v>
      </c>
      <c r="E576" s="83">
        <f>SUMIFS(Model!$I:$I,Model!$H:$H,$A576,Model!$B:$B,$B576,Model!$J:$J,"&gt;=90")</f>
        <v>26286508.959999997</v>
      </c>
      <c r="F576" s="84">
        <f t="shared" si="16"/>
        <v>0.2275394648409749</v>
      </c>
      <c r="G576" s="84">
        <f t="shared" si="17"/>
        <v>0.23180173194269199</v>
      </c>
      <c r="H576" s="85">
        <f>SUMIFS(Model!$Q:$Q,Model!$H:$H,$A576,Model!$B:$B,$B576)</f>
        <v>1757565.1704146615</v>
      </c>
    </row>
    <row r="577" spans="1:8" x14ac:dyDescent="0.45">
      <c r="A577" s="78">
        <v>45962</v>
      </c>
      <c r="B577" s="62" t="s">
        <v>86</v>
      </c>
      <c r="C577" s="83">
        <f>SUMIFS(Model!$I:$I,Model!$H:$H,$A577,Model!$B:$B,$B577)</f>
        <v>228886178.03999999</v>
      </c>
      <c r="D577" s="83">
        <f>SUMIFS(Model!$I:$I,Model!$H:$H,$A577,Model!$B:$B,$B577,Model!$J:$J,"&gt;=180")</f>
        <v>35311338.350000001</v>
      </c>
      <c r="E577" s="83">
        <f>SUMIFS(Model!$I:$I,Model!$H:$H,$A577,Model!$B:$B,$B577,Model!$J:$J,"&gt;=90")</f>
        <v>35311338.350000001</v>
      </c>
      <c r="F577" s="84">
        <f t="shared" si="16"/>
        <v>0.15427466460569331</v>
      </c>
      <c r="G577" s="84">
        <f t="shared" si="17"/>
        <v>0.15427466460569331</v>
      </c>
      <c r="H577" s="85">
        <f>SUMIFS(Model!$Q:$Q,Model!$H:$H,$A577,Model!$B:$B,$B577)</f>
        <v>5133207.3513943525</v>
      </c>
    </row>
    <row r="578" spans="1:8" x14ac:dyDescent="0.45">
      <c r="A578" s="78">
        <v>45962</v>
      </c>
      <c r="B578" s="62" t="s">
        <v>87</v>
      </c>
      <c r="C578" s="83">
        <f>SUMIFS(Model!$I:$I,Model!$H:$H,$A578,Model!$B:$B,$B578)</f>
        <v>139788911.92999998</v>
      </c>
      <c r="D578" s="83">
        <f>SUMIFS(Model!$I:$I,Model!$H:$H,$A578,Model!$B:$B,$B578,Model!$J:$J,"&gt;=180")</f>
        <v>9375424.7399999984</v>
      </c>
      <c r="E578" s="83">
        <f>SUMIFS(Model!$I:$I,Model!$H:$H,$A578,Model!$B:$B,$B578,Model!$J:$J,"&gt;=90")</f>
        <v>9375424.7399999984</v>
      </c>
      <c r="F578" s="84">
        <f t="shared" si="16"/>
        <v>6.7068443487812476E-2</v>
      </c>
      <c r="G578" s="84">
        <f t="shared" si="17"/>
        <v>6.7068443487812476E-2</v>
      </c>
      <c r="H578" s="85">
        <f>SUMIFS(Model!$Q:$Q,Model!$H:$H,$A578,Model!$B:$B,$B578)</f>
        <v>2978282.1671981872</v>
      </c>
    </row>
    <row r="579" spans="1:8" x14ac:dyDescent="0.45">
      <c r="A579" s="78">
        <v>45962</v>
      </c>
      <c r="B579" s="62" t="s">
        <v>88</v>
      </c>
      <c r="C579" s="83">
        <f>SUMIFS(Model!$I:$I,Model!$H:$H,$A579,Model!$B:$B,$B579)</f>
        <v>132525852.08</v>
      </c>
      <c r="D579" s="83">
        <f>SUMIFS(Model!$I:$I,Model!$H:$H,$A579,Model!$B:$B,$B579,Model!$J:$J,"&gt;=180")</f>
        <v>0</v>
      </c>
      <c r="E579" s="83">
        <f>SUMIFS(Model!$I:$I,Model!$H:$H,$A579,Model!$B:$B,$B579,Model!$J:$J,"&gt;=90")</f>
        <v>287730.25</v>
      </c>
      <c r="F579" s="84">
        <f t="shared" ref="F579:F638" si="18">IFERROR($D579/$C579,0)</f>
        <v>0</v>
      </c>
      <c r="G579" s="84">
        <f t="shared" ref="G579:G638" si="19">IFERROR($E579/$C579,0)</f>
        <v>2.171125448235639E-3</v>
      </c>
      <c r="H579" s="85">
        <f>SUMIFS(Model!$Q:$Q,Model!$H:$H,$A579,Model!$B:$B,$B579)</f>
        <v>2606584.8159864214</v>
      </c>
    </row>
    <row r="580" spans="1:8" x14ac:dyDescent="0.45">
      <c r="A580" s="78">
        <v>45962</v>
      </c>
      <c r="B580" s="62" t="s">
        <v>89</v>
      </c>
      <c r="C580" s="83">
        <f>SUMIFS(Model!$I:$I,Model!$H:$H,$A580,Model!$B:$B,$B580)</f>
        <v>282882986.35000002</v>
      </c>
      <c r="D580" s="83">
        <f>SUMIFS(Model!$I:$I,Model!$H:$H,$A580,Model!$B:$B,$B580,Model!$J:$J,"&gt;=180")</f>
        <v>74470476.379999995</v>
      </c>
      <c r="E580" s="83">
        <f>SUMIFS(Model!$I:$I,Model!$H:$H,$A580,Model!$B:$B,$B580,Model!$J:$J,"&gt;=90")</f>
        <v>80296357.849999994</v>
      </c>
      <c r="F580" s="84">
        <f t="shared" si="18"/>
        <v>0.26325540938634107</v>
      </c>
      <c r="G580" s="84">
        <f t="shared" si="19"/>
        <v>0.28385007838772058</v>
      </c>
      <c r="H580" s="85">
        <f>SUMIFS(Model!$Q:$Q,Model!$H:$H,$A580,Model!$B:$B,$B580)</f>
        <v>4331109.7294430966</v>
      </c>
    </row>
    <row r="581" spans="1:8" x14ac:dyDescent="0.45">
      <c r="A581" s="78">
        <v>45962</v>
      </c>
      <c r="B581" s="62" t="s">
        <v>90</v>
      </c>
      <c r="C581" s="83">
        <f>SUMIFS(Model!$I:$I,Model!$H:$H,$A581,Model!$B:$B,$B581)</f>
        <v>223669538.26000002</v>
      </c>
      <c r="D581" s="83">
        <f>SUMIFS(Model!$I:$I,Model!$H:$H,$A581,Model!$B:$B,$B581,Model!$J:$J,"&gt;=180")</f>
        <v>84445581.080000013</v>
      </c>
      <c r="E581" s="83">
        <f>SUMIFS(Model!$I:$I,Model!$H:$H,$A581,Model!$B:$B,$B581,Model!$J:$J,"&gt;=90")</f>
        <v>86843062.950000003</v>
      </c>
      <c r="F581" s="84">
        <f t="shared" si="18"/>
        <v>0.37754618593542227</v>
      </c>
      <c r="G581" s="84">
        <f t="shared" si="19"/>
        <v>0.38826504326687117</v>
      </c>
      <c r="H581" s="85">
        <f>SUMIFS(Model!$Q:$Q,Model!$H:$H,$A581,Model!$B:$B,$B581)</f>
        <v>4567806.7952193767</v>
      </c>
    </row>
    <row r="582" spans="1:8" x14ac:dyDescent="0.45">
      <c r="A582" s="78">
        <v>45962</v>
      </c>
      <c r="B582" s="62" t="s">
        <v>91</v>
      </c>
      <c r="C582" s="83">
        <f>SUMIFS(Model!$I:$I,Model!$H:$H,$A582,Model!$B:$B,$B582)</f>
        <v>180400343.97000003</v>
      </c>
      <c r="D582" s="83">
        <f>SUMIFS(Model!$I:$I,Model!$H:$H,$A582,Model!$B:$B,$B582,Model!$J:$J,"&gt;=180")</f>
        <v>6823916.2400000002</v>
      </c>
      <c r="E582" s="83">
        <f>SUMIFS(Model!$I:$I,Model!$H:$H,$A582,Model!$B:$B,$B582,Model!$J:$J,"&gt;=90")</f>
        <v>6823916.2400000002</v>
      </c>
      <c r="F582" s="84">
        <f t="shared" si="18"/>
        <v>3.7826514572138481E-2</v>
      </c>
      <c r="G582" s="84">
        <f t="shared" si="19"/>
        <v>3.7826514572138481E-2</v>
      </c>
      <c r="H582" s="85">
        <f>SUMIFS(Model!$Q:$Q,Model!$H:$H,$A582,Model!$B:$B,$B582)</f>
        <v>3639187.017411992</v>
      </c>
    </row>
    <row r="583" spans="1:8" x14ac:dyDescent="0.45">
      <c r="A583" s="78">
        <v>45962</v>
      </c>
      <c r="B583" s="62" t="s">
        <v>92</v>
      </c>
      <c r="C583" s="83">
        <f>SUMIFS(Model!$I:$I,Model!$H:$H,$A583,Model!$B:$B,$B583)</f>
        <v>105275988.23</v>
      </c>
      <c r="D583" s="83">
        <f>SUMIFS(Model!$I:$I,Model!$H:$H,$A583,Model!$B:$B,$B583,Model!$J:$J,"&gt;=180")</f>
        <v>39888212.990000002</v>
      </c>
      <c r="E583" s="83">
        <f>SUMIFS(Model!$I:$I,Model!$H:$H,$A583,Model!$B:$B,$B583,Model!$J:$J,"&gt;=90")</f>
        <v>46381980.090000004</v>
      </c>
      <c r="F583" s="84">
        <f t="shared" si="18"/>
        <v>0.37889184096619333</v>
      </c>
      <c r="G583" s="84">
        <f t="shared" si="19"/>
        <v>0.44057510995449151</v>
      </c>
      <c r="H583" s="85">
        <f>SUMIFS(Model!$Q:$Q,Model!$H:$H,$A583,Model!$B:$B,$B583)</f>
        <v>1793098.6669971012</v>
      </c>
    </row>
    <row r="584" spans="1:8" x14ac:dyDescent="0.45">
      <c r="A584" s="78">
        <v>45962</v>
      </c>
      <c r="B584" s="62" t="s">
        <v>93</v>
      </c>
      <c r="C584" s="83">
        <f>SUMIFS(Model!$I:$I,Model!$H:$H,$A584,Model!$B:$B,$B584)</f>
        <v>289945841.31</v>
      </c>
      <c r="D584" s="83">
        <f>SUMIFS(Model!$I:$I,Model!$H:$H,$A584,Model!$B:$B,$B584,Model!$J:$J,"&gt;=180")</f>
        <v>147614176.5</v>
      </c>
      <c r="E584" s="83">
        <f>SUMIFS(Model!$I:$I,Model!$H:$H,$A584,Model!$B:$B,$B584,Model!$J:$J,"&gt;=90")</f>
        <v>147614176.5</v>
      </c>
      <c r="F584" s="84">
        <f t="shared" si="18"/>
        <v>0.50910948000863399</v>
      </c>
      <c r="G584" s="84">
        <f t="shared" si="19"/>
        <v>0.50910948000863399</v>
      </c>
      <c r="H584" s="85">
        <f>SUMIFS(Model!$Q:$Q,Model!$H:$H,$A584,Model!$B:$B,$B584)</f>
        <v>6181421.3521568011</v>
      </c>
    </row>
    <row r="585" spans="1:8" x14ac:dyDescent="0.45">
      <c r="A585" s="78">
        <v>45962</v>
      </c>
      <c r="B585" s="62" t="s">
        <v>94</v>
      </c>
      <c r="C585" s="83">
        <f>SUMIFS(Model!$I:$I,Model!$H:$H,$A585,Model!$B:$B,$B585)</f>
        <v>134885524.35999998</v>
      </c>
      <c r="D585" s="83">
        <f>SUMIFS(Model!$I:$I,Model!$H:$H,$A585,Model!$B:$B,$B585,Model!$J:$J,"&gt;=180")</f>
        <v>22998385.100000001</v>
      </c>
      <c r="E585" s="83">
        <f>SUMIFS(Model!$I:$I,Model!$H:$H,$A585,Model!$B:$B,$B585,Model!$J:$J,"&gt;=90")</f>
        <v>25281535.350000001</v>
      </c>
      <c r="F585" s="84">
        <f t="shared" si="18"/>
        <v>0.17050298917635467</v>
      </c>
      <c r="G585" s="84">
        <f t="shared" si="19"/>
        <v>0.18742956644128364</v>
      </c>
      <c r="H585" s="85">
        <f>SUMIFS(Model!$Q:$Q,Model!$H:$H,$A585,Model!$B:$B,$B585)</f>
        <v>2006492.0822574832</v>
      </c>
    </row>
    <row r="586" spans="1:8" x14ac:dyDescent="0.45">
      <c r="A586" s="78">
        <v>45992</v>
      </c>
      <c r="B586" s="62" t="s">
        <v>21</v>
      </c>
      <c r="C586" s="83">
        <f>SUMIFS(Model!$I:$I,Model!$H:$H,$A586,Model!$B:$B,$B586)</f>
        <v>370909977.35000002</v>
      </c>
      <c r="D586" s="83">
        <f>SUMIFS(Model!$I:$I,Model!$H:$H,$A586,Model!$B:$B,$B586,Model!$J:$J,"&gt;=180")</f>
        <v>126909833.40000001</v>
      </c>
      <c r="E586" s="83">
        <f>SUMIFS(Model!$I:$I,Model!$H:$H,$A586,Model!$B:$B,$B586,Model!$J:$J,"&gt;=90")</f>
        <v>215272547.41</v>
      </c>
      <c r="F586" s="84">
        <f t="shared" si="18"/>
        <v>0.34215804683044337</v>
      </c>
      <c r="G586" s="84">
        <f t="shared" si="19"/>
        <v>0.58039028485573307</v>
      </c>
      <c r="H586" s="85">
        <f>SUMIFS(Model!$Q:$Q,Model!$H:$H,$A586,Model!$B:$B,$B586)</f>
        <v>8410297.9835821856</v>
      </c>
    </row>
    <row r="587" spans="1:8" x14ac:dyDescent="0.45">
      <c r="A587" s="78">
        <v>45992</v>
      </c>
      <c r="B587" s="62" t="s">
        <v>25</v>
      </c>
      <c r="C587" s="83">
        <f>SUMIFS(Model!$I:$I,Model!$H:$H,$A587,Model!$B:$B,$B587)</f>
        <v>27858253.190000001</v>
      </c>
      <c r="D587" s="83">
        <f>SUMIFS(Model!$I:$I,Model!$H:$H,$A587,Model!$B:$B,$B587,Model!$J:$J,"&gt;=180")</f>
        <v>0</v>
      </c>
      <c r="E587" s="83">
        <f>SUMIFS(Model!$I:$I,Model!$H:$H,$A587,Model!$B:$B,$B587,Model!$J:$J,"&gt;=90")</f>
        <v>0</v>
      </c>
      <c r="F587" s="84">
        <f t="shared" si="18"/>
        <v>0</v>
      </c>
      <c r="G587" s="84">
        <f t="shared" si="19"/>
        <v>0</v>
      </c>
      <c r="H587" s="85">
        <f>SUMIFS(Model!$Q:$Q,Model!$H:$H,$A587,Model!$B:$B,$B587)</f>
        <v>600940.39578330191</v>
      </c>
    </row>
    <row r="588" spans="1:8" x14ac:dyDescent="0.45">
      <c r="A588" s="78">
        <v>45992</v>
      </c>
      <c r="B588" s="62" t="s">
        <v>29</v>
      </c>
      <c r="C588" s="83">
        <f>SUMIFS(Model!$I:$I,Model!$H:$H,$A588,Model!$B:$B,$B588)</f>
        <v>155002893.56999999</v>
      </c>
      <c r="D588" s="83">
        <f>SUMIFS(Model!$I:$I,Model!$H:$H,$A588,Model!$B:$B,$B588,Model!$J:$J,"&gt;=180")</f>
        <v>17249610.109999999</v>
      </c>
      <c r="E588" s="83">
        <f>SUMIFS(Model!$I:$I,Model!$H:$H,$A588,Model!$B:$B,$B588,Model!$J:$J,"&gt;=90")</f>
        <v>17249610.109999999</v>
      </c>
      <c r="F588" s="84">
        <f t="shared" si="18"/>
        <v>0.1112857296577499</v>
      </c>
      <c r="G588" s="84">
        <f t="shared" si="19"/>
        <v>0.1112857296577499</v>
      </c>
      <c r="H588" s="85">
        <f>SUMIFS(Model!$Q:$Q,Model!$H:$H,$A588,Model!$B:$B,$B588)</f>
        <v>3014813.1208991883</v>
      </c>
    </row>
    <row r="589" spans="1:8" x14ac:dyDescent="0.45">
      <c r="A589" s="78">
        <v>45992</v>
      </c>
      <c r="B589" s="62" t="s">
        <v>33</v>
      </c>
      <c r="C589" s="83">
        <f>SUMIFS(Model!$I:$I,Model!$H:$H,$A589,Model!$B:$B,$B589)</f>
        <v>328916529.93000013</v>
      </c>
      <c r="D589" s="83">
        <f>SUMIFS(Model!$I:$I,Model!$H:$H,$A589,Model!$B:$B,$B589,Model!$J:$J,"&gt;=180")</f>
        <v>40191941.489999995</v>
      </c>
      <c r="E589" s="83">
        <f>SUMIFS(Model!$I:$I,Model!$H:$H,$A589,Model!$B:$B,$B589,Model!$J:$J,"&gt;=90")</f>
        <v>43782542.420000002</v>
      </c>
      <c r="F589" s="84">
        <f t="shared" si="18"/>
        <v>0.12219495778626153</v>
      </c>
      <c r="G589" s="84">
        <f t="shared" si="19"/>
        <v>0.13311140801989424</v>
      </c>
      <c r="H589" s="85">
        <f>SUMIFS(Model!$Q:$Q,Model!$H:$H,$A589,Model!$B:$B,$B589)</f>
        <v>5215306.3412052933</v>
      </c>
    </row>
    <row r="590" spans="1:8" x14ac:dyDescent="0.45">
      <c r="A590" s="78">
        <v>45992</v>
      </c>
      <c r="B590" s="62" t="s">
        <v>37</v>
      </c>
      <c r="C590" s="83">
        <f>SUMIFS(Model!$I:$I,Model!$H:$H,$A590,Model!$B:$B,$B590)</f>
        <v>98695899.609999999</v>
      </c>
      <c r="D590" s="83">
        <f>SUMIFS(Model!$I:$I,Model!$H:$H,$A590,Model!$B:$B,$B590,Model!$J:$J,"&gt;=180")</f>
        <v>14776990.49</v>
      </c>
      <c r="E590" s="83">
        <f>SUMIFS(Model!$I:$I,Model!$H:$H,$A590,Model!$B:$B,$B590,Model!$J:$J,"&gt;=90")</f>
        <v>14776990.49</v>
      </c>
      <c r="F590" s="84">
        <f t="shared" si="18"/>
        <v>0.14972243576877814</v>
      </c>
      <c r="G590" s="84">
        <f t="shared" si="19"/>
        <v>0.14972243576877814</v>
      </c>
      <c r="H590" s="85">
        <f>SUMIFS(Model!$Q:$Q,Model!$H:$H,$A590,Model!$B:$B,$B590)</f>
        <v>1979031.1595409643</v>
      </c>
    </row>
    <row r="591" spans="1:8" x14ac:dyDescent="0.45">
      <c r="A591" s="78">
        <v>45992</v>
      </c>
      <c r="B591" s="62" t="s">
        <v>41</v>
      </c>
      <c r="C591" s="83">
        <f>SUMIFS(Model!$I:$I,Model!$H:$H,$A591,Model!$B:$B,$B591)</f>
        <v>374006971.98000002</v>
      </c>
      <c r="D591" s="83">
        <f>SUMIFS(Model!$I:$I,Model!$H:$H,$A591,Model!$B:$B,$B591,Model!$J:$J,"&gt;=180")</f>
        <v>144752468.94999999</v>
      </c>
      <c r="E591" s="83">
        <f>SUMIFS(Model!$I:$I,Model!$H:$H,$A591,Model!$B:$B,$B591,Model!$J:$J,"&gt;=90")</f>
        <v>144752468.94999999</v>
      </c>
      <c r="F591" s="84">
        <f t="shared" si="18"/>
        <v>0.38703147212384215</v>
      </c>
      <c r="G591" s="84">
        <f t="shared" si="19"/>
        <v>0.38703147212384215</v>
      </c>
      <c r="H591" s="85">
        <f>SUMIFS(Model!$Q:$Q,Model!$H:$H,$A591,Model!$B:$B,$B591)</f>
        <v>6431286.100156677</v>
      </c>
    </row>
    <row r="592" spans="1:8" x14ac:dyDescent="0.45">
      <c r="A592" s="78">
        <v>45992</v>
      </c>
      <c r="B592" s="62" t="s">
        <v>44</v>
      </c>
      <c r="C592" s="83">
        <f>SUMIFS(Model!$I:$I,Model!$H:$H,$A592,Model!$B:$B,$B592)</f>
        <v>209570835.69999999</v>
      </c>
      <c r="D592" s="83">
        <f>SUMIFS(Model!$I:$I,Model!$H:$H,$A592,Model!$B:$B,$B592,Model!$J:$J,"&gt;=180")</f>
        <v>106785020.67</v>
      </c>
      <c r="E592" s="83">
        <f>SUMIFS(Model!$I:$I,Model!$H:$H,$A592,Model!$B:$B,$B592,Model!$J:$J,"&gt;=90")</f>
        <v>106785020.67</v>
      </c>
      <c r="F592" s="84">
        <f t="shared" si="18"/>
        <v>0.5095414174082048</v>
      </c>
      <c r="G592" s="84">
        <f t="shared" si="19"/>
        <v>0.5095414174082048</v>
      </c>
      <c r="H592" s="85">
        <f>SUMIFS(Model!$Q:$Q,Model!$H:$H,$A592,Model!$B:$B,$B592)</f>
        <v>3781525.9521530336</v>
      </c>
    </row>
    <row r="593" spans="1:8" x14ac:dyDescent="0.45">
      <c r="A593" s="78">
        <v>45992</v>
      </c>
      <c r="B593" s="62" t="s">
        <v>47</v>
      </c>
      <c r="C593" s="83">
        <f>SUMIFS(Model!$I:$I,Model!$H:$H,$A593,Model!$B:$B,$B593)</f>
        <v>147678483.53</v>
      </c>
      <c r="D593" s="83">
        <f>SUMIFS(Model!$I:$I,Model!$H:$H,$A593,Model!$B:$B,$B593,Model!$J:$J,"&gt;=180")</f>
        <v>29806663.510000002</v>
      </c>
      <c r="E593" s="83">
        <f>SUMIFS(Model!$I:$I,Model!$H:$H,$A593,Model!$B:$B,$B593,Model!$J:$J,"&gt;=90")</f>
        <v>32047378.720000003</v>
      </c>
      <c r="F593" s="84">
        <f t="shared" si="18"/>
        <v>0.20183484281205363</v>
      </c>
      <c r="G593" s="84">
        <f t="shared" si="19"/>
        <v>0.21700777224929838</v>
      </c>
      <c r="H593" s="85">
        <f>SUMIFS(Model!$Q:$Q,Model!$H:$H,$A593,Model!$B:$B,$B593)</f>
        <v>3029312.2181152529</v>
      </c>
    </row>
    <row r="594" spans="1:8" x14ac:dyDescent="0.45">
      <c r="A594" s="78">
        <v>45992</v>
      </c>
      <c r="B594" s="62" t="s">
        <v>50</v>
      </c>
      <c r="C594" s="83">
        <f>SUMIFS(Model!$I:$I,Model!$H:$H,$A594,Model!$B:$B,$B594)</f>
        <v>368154448.75</v>
      </c>
      <c r="D594" s="83">
        <f>SUMIFS(Model!$I:$I,Model!$H:$H,$A594,Model!$B:$B,$B594,Model!$J:$J,"&gt;=180")</f>
        <v>104490747.88</v>
      </c>
      <c r="E594" s="83">
        <f>SUMIFS(Model!$I:$I,Model!$H:$H,$A594,Model!$B:$B,$B594,Model!$J:$J,"&gt;=90")</f>
        <v>104490747.88</v>
      </c>
      <c r="F594" s="84">
        <f t="shared" si="18"/>
        <v>0.2838231297619217</v>
      </c>
      <c r="G594" s="84">
        <f t="shared" si="19"/>
        <v>0.2838231297619217</v>
      </c>
      <c r="H594" s="85">
        <f>SUMIFS(Model!$Q:$Q,Model!$H:$H,$A594,Model!$B:$B,$B594)</f>
        <v>6580666.9227604559</v>
      </c>
    </row>
    <row r="595" spans="1:8" x14ac:dyDescent="0.45">
      <c r="A595" s="78">
        <v>45992</v>
      </c>
      <c r="B595" s="62" t="s">
        <v>51</v>
      </c>
      <c r="C595" s="83">
        <f>SUMIFS(Model!$I:$I,Model!$H:$H,$A595,Model!$B:$B,$B595)</f>
        <v>430624691.75999993</v>
      </c>
      <c r="D595" s="83">
        <f>SUMIFS(Model!$I:$I,Model!$H:$H,$A595,Model!$B:$B,$B595,Model!$J:$J,"&gt;=180")</f>
        <v>79191936.109999999</v>
      </c>
      <c r="E595" s="83">
        <f>SUMIFS(Model!$I:$I,Model!$H:$H,$A595,Model!$B:$B,$B595,Model!$J:$J,"&gt;=90")</f>
        <v>79191936.109999999</v>
      </c>
      <c r="F595" s="84">
        <f t="shared" si="18"/>
        <v>0.18390012840725828</v>
      </c>
      <c r="G595" s="84">
        <f t="shared" si="19"/>
        <v>0.18390012840725828</v>
      </c>
      <c r="H595" s="85">
        <f>SUMIFS(Model!$Q:$Q,Model!$H:$H,$A595,Model!$B:$B,$B595)</f>
        <v>8378615.0418895679</v>
      </c>
    </row>
    <row r="596" spans="1:8" x14ac:dyDescent="0.45">
      <c r="A596" s="78">
        <v>45992</v>
      </c>
      <c r="B596" s="62" t="s">
        <v>52</v>
      </c>
      <c r="C596" s="83">
        <f>SUMIFS(Model!$I:$I,Model!$H:$H,$A596,Model!$B:$B,$B596)</f>
        <v>342609094.77999991</v>
      </c>
      <c r="D596" s="83">
        <f>SUMIFS(Model!$I:$I,Model!$H:$H,$A596,Model!$B:$B,$B596,Model!$J:$J,"&gt;=180")</f>
        <v>93737507.539999992</v>
      </c>
      <c r="E596" s="83">
        <f>SUMIFS(Model!$I:$I,Model!$H:$H,$A596,Model!$B:$B,$B596,Model!$J:$J,"&gt;=90")</f>
        <v>93737507.539999992</v>
      </c>
      <c r="F596" s="84">
        <f t="shared" si="18"/>
        <v>0.27359900530425729</v>
      </c>
      <c r="G596" s="84">
        <f t="shared" si="19"/>
        <v>0.27359900530425729</v>
      </c>
      <c r="H596" s="85">
        <f>SUMIFS(Model!$Q:$Q,Model!$H:$H,$A596,Model!$B:$B,$B596)</f>
        <v>5308182.7597659752</v>
      </c>
    </row>
    <row r="597" spans="1:8" x14ac:dyDescent="0.45">
      <c r="A597" s="78">
        <v>45992</v>
      </c>
      <c r="B597" s="62" t="s">
        <v>53</v>
      </c>
      <c r="C597" s="83">
        <f>SUMIFS(Model!$I:$I,Model!$H:$H,$A597,Model!$B:$B,$B597)</f>
        <v>212076134.38</v>
      </c>
      <c r="D597" s="83">
        <f>SUMIFS(Model!$I:$I,Model!$H:$H,$A597,Model!$B:$B,$B597,Model!$J:$J,"&gt;=180")</f>
        <v>61088801.520000003</v>
      </c>
      <c r="E597" s="83">
        <f>SUMIFS(Model!$I:$I,Model!$H:$H,$A597,Model!$B:$B,$B597,Model!$J:$J,"&gt;=90")</f>
        <v>65583678.730000004</v>
      </c>
      <c r="F597" s="84">
        <f t="shared" si="18"/>
        <v>0.28805127789881591</v>
      </c>
      <c r="G597" s="84">
        <f t="shared" si="19"/>
        <v>0.3092459173764765</v>
      </c>
      <c r="H597" s="85">
        <f>SUMIFS(Model!$Q:$Q,Model!$H:$H,$A597,Model!$B:$B,$B597)</f>
        <v>3499811.0095495638</v>
      </c>
    </row>
    <row r="598" spans="1:8" x14ac:dyDescent="0.45">
      <c r="A598" s="78">
        <v>45992</v>
      </c>
      <c r="B598" s="62" t="s">
        <v>54</v>
      </c>
      <c r="C598" s="83">
        <f>SUMIFS(Model!$I:$I,Model!$H:$H,$A598,Model!$B:$B,$B598)</f>
        <v>87623236.49000001</v>
      </c>
      <c r="D598" s="83">
        <f>SUMIFS(Model!$I:$I,Model!$H:$H,$A598,Model!$B:$B,$B598,Model!$J:$J,"&gt;=180")</f>
        <v>14621058.859999999</v>
      </c>
      <c r="E598" s="83">
        <f>SUMIFS(Model!$I:$I,Model!$H:$H,$A598,Model!$B:$B,$B598,Model!$J:$J,"&gt;=90")</f>
        <v>15652503.990000002</v>
      </c>
      <c r="F598" s="84">
        <f t="shared" si="18"/>
        <v>0.16686280312949436</v>
      </c>
      <c r="G598" s="84">
        <f t="shared" si="19"/>
        <v>0.17863416848094105</v>
      </c>
      <c r="H598" s="85">
        <f>SUMIFS(Model!$Q:$Q,Model!$H:$H,$A598,Model!$B:$B,$B598)</f>
        <v>1503004.5375935619</v>
      </c>
    </row>
    <row r="599" spans="1:8" x14ac:dyDescent="0.45">
      <c r="A599" s="78">
        <v>45992</v>
      </c>
      <c r="B599" s="62" t="s">
        <v>55</v>
      </c>
      <c r="C599" s="83">
        <f>SUMIFS(Model!$I:$I,Model!$H:$H,$A599,Model!$B:$B,$B599)</f>
        <v>188499243.08999997</v>
      </c>
      <c r="D599" s="83">
        <f>SUMIFS(Model!$I:$I,Model!$H:$H,$A599,Model!$B:$B,$B599,Model!$J:$J,"&gt;=180")</f>
        <v>74701881.030000001</v>
      </c>
      <c r="E599" s="83">
        <f>SUMIFS(Model!$I:$I,Model!$H:$H,$A599,Model!$B:$B,$B599,Model!$J:$J,"&gt;=90")</f>
        <v>172163277.86000001</v>
      </c>
      <c r="F599" s="84">
        <f t="shared" si="18"/>
        <v>0.39629804239761951</v>
      </c>
      <c r="G599" s="84">
        <f t="shared" si="19"/>
        <v>0.91333670649170584</v>
      </c>
      <c r="H599" s="85">
        <f>SUMIFS(Model!$Q:$Q,Model!$H:$H,$A599,Model!$B:$B,$B599)</f>
        <v>3543698.4577323082</v>
      </c>
    </row>
    <row r="600" spans="1:8" x14ac:dyDescent="0.45">
      <c r="A600" s="78">
        <v>45992</v>
      </c>
      <c r="B600" s="62" t="s">
        <v>56</v>
      </c>
      <c r="C600" s="83">
        <f>SUMIFS(Model!$I:$I,Model!$H:$H,$A600,Model!$B:$B,$B600)</f>
        <v>221120330.33000001</v>
      </c>
      <c r="D600" s="83">
        <f>SUMIFS(Model!$I:$I,Model!$H:$H,$A600,Model!$B:$B,$B600,Model!$J:$J,"&gt;=180")</f>
        <v>112165919.03999999</v>
      </c>
      <c r="E600" s="83">
        <f>SUMIFS(Model!$I:$I,Model!$H:$H,$A600,Model!$B:$B,$B600,Model!$J:$J,"&gt;=90")</f>
        <v>119001555.02</v>
      </c>
      <c r="F600" s="84">
        <f t="shared" si="18"/>
        <v>0.50726190067011734</v>
      </c>
      <c r="G600" s="84">
        <f t="shared" si="19"/>
        <v>0.53817554831978609</v>
      </c>
      <c r="H600" s="85">
        <f>SUMIFS(Model!$Q:$Q,Model!$H:$H,$A600,Model!$B:$B,$B600)</f>
        <v>4433956.8612286225</v>
      </c>
    </row>
    <row r="601" spans="1:8" x14ac:dyDescent="0.45">
      <c r="A601" s="78">
        <v>45992</v>
      </c>
      <c r="B601" s="62" t="s">
        <v>57</v>
      </c>
      <c r="C601" s="83">
        <f>SUMIFS(Model!$I:$I,Model!$H:$H,$A601,Model!$B:$B,$B601)</f>
        <v>290728739.77000004</v>
      </c>
      <c r="D601" s="83">
        <f>SUMIFS(Model!$I:$I,Model!$H:$H,$A601,Model!$B:$B,$B601,Model!$J:$J,"&gt;=180")</f>
        <v>20226736.039999999</v>
      </c>
      <c r="E601" s="83">
        <f>SUMIFS(Model!$I:$I,Model!$H:$H,$A601,Model!$B:$B,$B601,Model!$J:$J,"&gt;=90")</f>
        <v>20226736.039999999</v>
      </c>
      <c r="F601" s="84">
        <f t="shared" si="18"/>
        <v>6.9572537121722747E-2</v>
      </c>
      <c r="G601" s="84">
        <f t="shared" si="19"/>
        <v>6.9572537121722747E-2</v>
      </c>
      <c r="H601" s="85">
        <f>SUMIFS(Model!$Q:$Q,Model!$H:$H,$A601,Model!$B:$B,$B601)</f>
        <v>4286497.1892167106</v>
      </c>
    </row>
    <row r="602" spans="1:8" x14ac:dyDescent="0.45">
      <c r="A602" s="78">
        <v>45992</v>
      </c>
      <c r="B602" s="62" t="s">
        <v>58</v>
      </c>
      <c r="C602" s="83">
        <f>SUMIFS(Model!$I:$I,Model!$H:$H,$A602,Model!$B:$B,$B602)</f>
        <v>159215749.56999999</v>
      </c>
      <c r="D602" s="83">
        <f>SUMIFS(Model!$I:$I,Model!$H:$H,$A602,Model!$B:$B,$B602,Model!$J:$J,"&gt;=180")</f>
        <v>15469994.700000001</v>
      </c>
      <c r="E602" s="83">
        <f>SUMIFS(Model!$I:$I,Model!$H:$H,$A602,Model!$B:$B,$B602,Model!$J:$J,"&gt;=90")</f>
        <v>15469994.700000001</v>
      </c>
      <c r="F602" s="84">
        <f t="shared" si="18"/>
        <v>9.7163721188264371E-2</v>
      </c>
      <c r="G602" s="84">
        <f t="shared" si="19"/>
        <v>9.7163721188264371E-2</v>
      </c>
      <c r="H602" s="85">
        <f>SUMIFS(Model!$Q:$Q,Model!$H:$H,$A602,Model!$B:$B,$B602)</f>
        <v>2533689.5155742927</v>
      </c>
    </row>
    <row r="603" spans="1:8" x14ac:dyDescent="0.45">
      <c r="A603" s="78">
        <v>45992</v>
      </c>
      <c r="B603" s="62" t="s">
        <v>59</v>
      </c>
      <c r="C603" s="83">
        <f>SUMIFS(Model!$I:$I,Model!$H:$H,$A603,Model!$B:$B,$B603)</f>
        <v>116630278.13</v>
      </c>
      <c r="D603" s="83">
        <f>SUMIFS(Model!$I:$I,Model!$H:$H,$A603,Model!$B:$B,$B603,Model!$J:$J,"&gt;=180")</f>
        <v>18922348.77</v>
      </c>
      <c r="E603" s="83">
        <f>SUMIFS(Model!$I:$I,Model!$H:$H,$A603,Model!$B:$B,$B603,Model!$J:$J,"&gt;=90")</f>
        <v>18922348.77</v>
      </c>
      <c r="F603" s="84">
        <f t="shared" si="18"/>
        <v>0.16224216449958662</v>
      </c>
      <c r="G603" s="84">
        <f t="shared" si="19"/>
        <v>0.16224216449958662</v>
      </c>
      <c r="H603" s="85">
        <f>SUMIFS(Model!$Q:$Q,Model!$H:$H,$A603,Model!$B:$B,$B603)</f>
        <v>2088376.8819369406</v>
      </c>
    </row>
    <row r="604" spans="1:8" x14ac:dyDescent="0.45">
      <c r="A604" s="78">
        <v>45992</v>
      </c>
      <c r="B604" s="62" t="s">
        <v>60</v>
      </c>
      <c r="C604" s="83">
        <f>SUMIFS(Model!$I:$I,Model!$H:$H,$A604,Model!$B:$B,$B604)</f>
        <v>68262492.640000015</v>
      </c>
      <c r="D604" s="83">
        <f>SUMIFS(Model!$I:$I,Model!$H:$H,$A604,Model!$B:$B,$B604,Model!$J:$J,"&gt;=180")</f>
        <v>2287282.79</v>
      </c>
      <c r="E604" s="83">
        <f>SUMIFS(Model!$I:$I,Model!$H:$H,$A604,Model!$B:$B,$B604,Model!$J:$J,"&gt;=90")</f>
        <v>5449993.8100000005</v>
      </c>
      <c r="F604" s="84">
        <f t="shared" si="18"/>
        <v>3.3507167721849536E-2</v>
      </c>
      <c r="G604" s="84">
        <f t="shared" si="19"/>
        <v>7.9838775280913904E-2</v>
      </c>
      <c r="H604" s="85">
        <f>SUMIFS(Model!$Q:$Q,Model!$H:$H,$A604,Model!$B:$B,$B604)</f>
        <v>1316505.0463861024</v>
      </c>
    </row>
    <row r="605" spans="1:8" x14ac:dyDescent="0.45">
      <c r="A605" s="78">
        <v>45992</v>
      </c>
      <c r="B605" s="62" t="s">
        <v>61</v>
      </c>
      <c r="C605" s="83">
        <f>SUMIFS(Model!$I:$I,Model!$H:$H,$A605,Model!$B:$B,$B605)</f>
        <v>177282416.68000001</v>
      </c>
      <c r="D605" s="83">
        <f>SUMIFS(Model!$I:$I,Model!$H:$H,$A605,Model!$B:$B,$B605,Model!$J:$J,"&gt;=180")</f>
        <v>64630017.189999998</v>
      </c>
      <c r="E605" s="83">
        <f>SUMIFS(Model!$I:$I,Model!$H:$H,$A605,Model!$B:$B,$B605,Model!$J:$J,"&gt;=90")</f>
        <v>64630017.189999998</v>
      </c>
      <c r="F605" s="84">
        <f t="shared" si="18"/>
        <v>0.36455965797588991</v>
      </c>
      <c r="G605" s="84">
        <f t="shared" si="19"/>
        <v>0.36455965797588991</v>
      </c>
      <c r="H605" s="85">
        <f>SUMIFS(Model!$Q:$Q,Model!$H:$H,$A605,Model!$B:$B,$B605)</f>
        <v>3382398.360593237</v>
      </c>
    </row>
    <row r="606" spans="1:8" x14ac:dyDescent="0.45">
      <c r="A606" s="78">
        <v>45992</v>
      </c>
      <c r="B606" s="62" t="s">
        <v>62</v>
      </c>
      <c r="C606" s="83">
        <f>SUMIFS(Model!$I:$I,Model!$H:$H,$A606,Model!$B:$B,$B606)</f>
        <v>280332409.52999997</v>
      </c>
      <c r="D606" s="83">
        <f>SUMIFS(Model!$I:$I,Model!$H:$H,$A606,Model!$B:$B,$B606,Model!$J:$J,"&gt;=180")</f>
        <v>108951855.88999999</v>
      </c>
      <c r="E606" s="83">
        <f>SUMIFS(Model!$I:$I,Model!$H:$H,$A606,Model!$B:$B,$B606,Model!$J:$J,"&gt;=90")</f>
        <v>108951855.88999999</v>
      </c>
      <c r="F606" s="84">
        <f t="shared" si="18"/>
        <v>0.38865237192041624</v>
      </c>
      <c r="G606" s="84">
        <f t="shared" si="19"/>
        <v>0.38865237192041624</v>
      </c>
      <c r="H606" s="85">
        <f>SUMIFS(Model!$Q:$Q,Model!$H:$H,$A606,Model!$B:$B,$B606)</f>
        <v>5166912.3404360339</v>
      </c>
    </row>
    <row r="607" spans="1:8" x14ac:dyDescent="0.45">
      <c r="A607" s="78">
        <v>45992</v>
      </c>
      <c r="B607" s="62" t="s">
        <v>63</v>
      </c>
      <c r="C607" s="83">
        <f>SUMIFS(Model!$I:$I,Model!$H:$H,$A607,Model!$B:$B,$B607)</f>
        <v>88510347.950000003</v>
      </c>
      <c r="D607" s="83">
        <f>SUMIFS(Model!$I:$I,Model!$H:$H,$A607,Model!$B:$B,$B607,Model!$J:$J,"&gt;=180")</f>
        <v>9765493.4100000001</v>
      </c>
      <c r="E607" s="83">
        <f>SUMIFS(Model!$I:$I,Model!$H:$H,$A607,Model!$B:$B,$B607,Model!$J:$J,"&gt;=90")</f>
        <v>12775552.01</v>
      </c>
      <c r="F607" s="84">
        <f t="shared" si="18"/>
        <v>0.11033165766692707</v>
      </c>
      <c r="G607" s="84">
        <f t="shared" si="19"/>
        <v>0.14433964283155887</v>
      </c>
      <c r="H607" s="85">
        <f>SUMIFS(Model!$Q:$Q,Model!$H:$H,$A607,Model!$B:$B,$B607)</f>
        <v>1649214.8253002872</v>
      </c>
    </row>
    <row r="608" spans="1:8" x14ac:dyDescent="0.45">
      <c r="A608" s="78">
        <v>45992</v>
      </c>
      <c r="B608" s="62" t="s">
        <v>64</v>
      </c>
      <c r="C608" s="83">
        <f>SUMIFS(Model!$I:$I,Model!$H:$H,$A608,Model!$B:$B,$B608)</f>
        <v>128557508.11000001</v>
      </c>
      <c r="D608" s="83">
        <f>SUMIFS(Model!$I:$I,Model!$H:$H,$A608,Model!$B:$B,$B608,Model!$J:$J,"&gt;=180")</f>
        <v>14644406</v>
      </c>
      <c r="E608" s="83">
        <f>SUMIFS(Model!$I:$I,Model!$H:$H,$A608,Model!$B:$B,$B608,Model!$J:$J,"&gt;=90")</f>
        <v>14644406</v>
      </c>
      <c r="F608" s="84">
        <f t="shared" si="18"/>
        <v>0.11391326897429856</v>
      </c>
      <c r="G608" s="84">
        <f t="shared" si="19"/>
        <v>0.11391326897429856</v>
      </c>
      <c r="H608" s="85">
        <f>SUMIFS(Model!$Q:$Q,Model!$H:$H,$A608,Model!$B:$B,$B608)</f>
        <v>1697399.4438046953</v>
      </c>
    </row>
    <row r="609" spans="1:8" x14ac:dyDescent="0.45">
      <c r="A609" s="78">
        <v>45992</v>
      </c>
      <c r="B609" s="62" t="s">
        <v>65</v>
      </c>
      <c r="C609" s="83">
        <f>SUMIFS(Model!$I:$I,Model!$H:$H,$A609,Model!$B:$B,$B609)</f>
        <v>144381404.38</v>
      </c>
      <c r="D609" s="83">
        <f>SUMIFS(Model!$I:$I,Model!$H:$H,$A609,Model!$B:$B,$B609,Model!$J:$J,"&gt;=180")</f>
        <v>26207659.5</v>
      </c>
      <c r="E609" s="83">
        <f>SUMIFS(Model!$I:$I,Model!$H:$H,$A609,Model!$B:$B,$B609,Model!$J:$J,"&gt;=90")</f>
        <v>26207659.5</v>
      </c>
      <c r="F609" s="84">
        <f t="shared" si="18"/>
        <v>0.18151686231714156</v>
      </c>
      <c r="G609" s="84">
        <f t="shared" si="19"/>
        <v>0.18151686231714156</v>
      </c>
      <c r="H609" s="85">
        <f>SUMIFS(Model!$Q:$Q,Model!$H:$H,$A609,Model!$B:$B,$B609)</f>
        <v>2419179.7217376055</v>
      </c>
    </row>
    <row r="610" spans="1:8" x14ac:dyDescent="0.45">
      <c r="A610" s="78">
        <v>45992</v>
      </c>
      <c r="B610" s="62" t="s">
        <v>66</v>
      </c>
      <c r="C610" s="83">
        <f>SUMIFS(Model!$I:$I,Model!$H:$H,$A610,Model!$B:$B,$B610)</f>
        <v>192791706.08999997</v>
      </c>
      <c r="D610" s="83">
        <f>SUMIFS(Model!$I:$I,Model!$H:$H,$A610,Model!$B:$B,$B610,Model!$J:$J,"&gt;=180")</f>
        <v>17228131.75</v>
      </c>
      <c r="E610" s="83">
        <f>SUMIFS(Model!$I:$I,Model!$H:$H,$A610,Model!$B:$B,$B610,Model!$J:$J,"&gt;=90")</f>
        <v>17228131.75</v>
      </c>
      <c r="F610" s="84">
        <f t="shared" si="18"/>
        <v>8.9361373989592055E-2</v>
      </c>
      <c r="G610" s="84">
        <f t="shared" si="19"/>
        <v>8.9361373989592055E-2</v>
      </c>
      <c r="H610" s="85">
        <f>SUMIFS(Model!$Q:$Q,Model!$H:$H,$A610,Model!$B:$B,$B610)</f>
        <v>3498959.8485274399</v>
      </c>
    </row>
    <row r="611" spans="1:8" x14ac:dyDescent="0.45">
      <c r="A611" s="78">
        <v>45992</v>
      </c>
      <c r="B611" s="62" t="s">
        <v>67</v>
      </c>
      <c r="C611" s="83">
        <f>SUMIFS(Model!$I:$I,Model!$H:$H,$A611,Model!$B:$B,$B611)</f>
        <v>139232045.62</v>
      </c>
      <c r="D611" s="83">
        <f>SUMIFS(Model!$I:$I,Model!$H:$H,$A611,Model!$B:$B,$B611,Model!$J:$J,"&gt;=180")</f>
        <v>120220294.78000002</v>
      </c>
      <c r="E611" s="83">
        <f>SUMIFS(Model!$I:$I,Model!$H:$H,$A611,Model!$B:$B,$B611,Model!$J:$J,"&gt;=90")</f>
        <v>120220294.78000002</v>
      </c>
      <c r="F611" s="84">
        <f t="shared" si="18"/>
        <v>0.86345276509196789</v>
      </c>
      <c r="G611" s="84">
        <f t="shared" si="19"/>
        <v>0.86345276509196789</v>
      </c>
      <c r="H611" s="85">
        <f>SUMIFS(Model!$Q:$Q,Model!$H:$H,$A611,Model!$B:$B,$B611)</f>
        <v>1445043.6988096512</v>
      </c>
    </row>
    <row r="612" spans="1:8" x14ac:dyDescent="0.45">
      <c r="A612" s="78">
        <v>45992</v>
      </c>
      <c r="B612" s="62" t="s">
        <v>68</v>
      </c>
      <c r="C612" s="83">
        <f>SUMIFS(Model!$I:$I,Model!$H:$H,$A612,Model!$B:$B,$B612)</f>
        <v>179052989.22</v>
      </c>
      <c r="D612" s="83">
        <f>SUMIFS(Model!$I:$I,Model!$H:$H,$A612,Model!$B:$B,$B612,Model!$J:$J,"&gt;=180")</f>
        <v>102995129.77000001</v>
      </c>
      <c r="E612" s="83">
        <f>SUMIFS(Model!$I:$I,Model!$H:$H,$A612,Model!$B:$B,$B612,Model!$J:$J,"&gt;=90")</f>
        <v>102995129.77000001</v>
      </c>
      <c r="F612" s="84">
        <f t="shared" si="18"/>
        <v>0.57522150408475603</v>
      </c>
      <c r="G612" s="84">
        <f t="shared" si="19"/>
        <v>0.57522150408475603</v>
      </c>
      <c r="H612" s="85">
        <f>SUMIFS(Model!$Q:$Q,Model!$H:$H,$A612,Model!$B:$B,$B612)</f>
        <v>2778484.8892113175</v>
      </c>
    </row>
    <row r="613" spans="1:8" x14ac:dyDescent="0.45">
      <c r="A613" s="78">
        <v>45992</v>
      </c>
      <c r="B613" s="62" t="s">
        <v>69</v>
      </c>
      <c r="C613" s="83">
        <f>SUMIFS(Model!$I:$I,Model!$H:$H,$A613,Model!$B:$B,$B613)</f>
        <v>336455147.42999995</v>
      </c>
      <c r="D613" s="83">
        <f>SUMIFS(Model!$I:$I,Model!$H:$H,$A613,Model!$B:$B,$B613,Model!$J:$J,"&gt;=180")</f>
        <v>21271098.77</v>
      </c>
      <c r="E613" s="83">
        <f>SUMIFS(Model!$I:$I,Model!$H:$H,$A613,Model!$B:$B,$B613,Model!$J:$J,"&gt;=90")</f>
        <v>21271098.77</v>
      </c>
      <c r="F613" s="84">
        <f t="shared" si="18"/>
        <v>6.3221201793102269E-2</v>
      </c>
      <c r="G613" s="84">
        <f t="shared" si="19"/>
        <v>6.3221201793102269E-2</v>
      </c>
      <c r="H613" s="85">
        <f>SUMIFS(Model!$Q:$Q,Model!$H:$H,$A613,Model!$B:$B,$B613)</f>
        <v>6745493.2999550086</v>
      </c>
    </row>
    <row r="614" spans="1:8" x14ac:dyDescent="0.45">
      <c r="A614" s="78">
        <v>45992</v>
      </c>
      <c r="B614" s="62" t="s">
        <v>70</v>
      </c>
      <c r="C614" s="83">
        <f>SUMIFS(Model!$I:$I,Model!$H:$H,$A614,Model!$B:$B,$B614)</f>
        <v>169263765.00999999</v>
      </c>
      <c r="D614" s="83">
        <f>SUMIFS(Model!$I:$I,Model!$H:$H,$A614,Model!$B:$B,$B614,Model!$J:$J,"&gt;=180")</f>
        <v>12062190.969999999</v>
      </c>
      <c r="E614" s="83">
        <f>SUMIFS(Model!$I:$I,Model!$H:$H,$A614,Model!$B:$B,$B614,Model!$J:$J,"&gt;=90")</f>
        <v>12062190.969999999</v>
      </c>
      <c r="F614" s="84">
        <f t="shared" si="18"/>
        <v>7.1262688557632944E-2</v>
      </c>
      <c r="G614" s="84">
        <f t="shared" si="19"/>
        <v>7.1262688557632944E-2</v>
      </c>
      <c r="H614" s="85">
        <f>SUMIFS(Model!$Q:$Q,Model!$H:$H,$A614,Model!$B:$B,$B614)</f>
        <v>3408095.9421660299</v>
      </c>
    </row>
    <row r="615" spans="1:8" x14ac:dyDescent="0.45">
      <c r="A615" s="78">
        <v>45992</v>
      </c>
      <c r="B615" s="62" t="s">
        <v>71</v>
      </c>
      <c r="C615" s="83">
        <f>SUMIFS(Model!$I:$I,Model!$H:$H,$A615,Model!$B:$B,$B615)</f>
        <v>450880124.56</v>
      </c>
      <c r="D615" s="83">
        <f>SUMIFS(Model!$I:$I,Model!$H:$H,$A615,Model!$B:$B,$B615,Model!$J:$J,"&gt;=180")</f>
        <v>217630486.42000002</v>
      </c>
      <c r="E615" s="83">
        <f>SUMIFS(Model!$I:$I,Model!$H:$H,$A615,Model!$B:$B,$B615,Model!$J:$J,"&gt;=90")</f>
        <v>217630486.42000002</v>
      </c>
      <c r="F615" s="84">
        <f t="shared" si="18"/>
        <v>0.48267926343477413</v>
      </c>
      <c r="G615" s="84">
        <f t="shared" si="19"/>
        <v>0.48267926343477413</v>
      </c>
      <c r="H615" s="85">
        <f>SUMIFS(Model!$Q:$Q,Model!$H:$H,$A615,Model!$B:$B,$B615)</f>
        <v>7942207.6836888697</v>
      </c>
    </row>
    <row r="616" spans="1:8" x14ac:dyDescent="0.45">
      <c r="A616" s="78">
        <v>45992</v>
      </c>
      <c r="B616" s="62" t="s">
        <v>72</v>
      </c>
      <c r="C616" s="83">
        <f>SUMIFS(Model!$I:$I,Model!$H:$H,$A616,Model!$B:$B,$B616)</f>
        <v>231792138.53999996</v>
      </c>
      <c r="D616" s="83">
        <f>SUMIFS(Model!$I:$I,Model!$H:$H,$A616,Model!$B:$B,$B616,Model!$J:$J,"&gt;=180")</f>
        <v>57285700.630000003</v>
      </c>
      <c r="E616" s="83">
        <f>SUMIFS(Model!$I:$I,Model!$H:$H,$A616,Model!$B:$B,$B616,Model!$J:$J,"&gt;=90")</f>
        <v>57285700.630000003</v>
      </c>
      <c r="F616" s="84">
        <f t="shared" si="18"/>
        <v>0.24714255190373641</v>
      </c>
      <c r="G616" s="84">
        <f t="shared" si="19"/>
        <v>0.24714255190373641</v>
      </c>
      <c r="H616" s="85">
        <f>SUMIFS(Model!$Q:$Q,Model!$H:$H,$A616,Model!$B:$B,$B616)</f>
        <v>4236362.1586647853</v>
      </c>
    </row>
    <row r="617" spans="1:8" x14ac:dyDescent="0.45">
      <c r="A617" s="78">
        <v>45992</v>
      </c>
      <c r="B617" s="62" t="s">
        <v>73</v>
      </c>
      <c r="C617" s="83">
        <f>SUMIFS(Model!$I:$I,Model!$H:$H,$A617,Model!$B:$B,$B617)</f>
        <v>332596200.85999995</v>
      </c>
      <c r="D617" s="83">
        <f>SUMIFS(Model!$I:$I,Model!$H:$H,$A617,Model!$B:$B,$B617,Model!$J:$J,"&gt;=180")</f>
        <v>36932638.740000002</v>
      </c>
      <c r="E617" s="83">
        <f>SUMIFS(Model!$I:$I,Model!$H:$H,$A617,Model!$B:$B,$B617,Model!$J:$J,"&gt;=90")</f>
        <v>36932638.740000002</v>
      </c>
      <c r="F617" s="84">
        <f t="shared" si="18"/>
        <v>0.11104347747960625</v>
      </c>
      <c r="G617" s="84">
        <f t="shared" si="19"/>
        <v>0.11104347747960625</v>
      </c>
      <c r="H617" s="85">
        <f>SUMIFS(Model!$Q:$Q,Model!$H:$H,$A617,Model!$B:$B,$B617)</f>
        <v>6698431.3091447093</v>
      </c>
    </row>
    <row r="618" spans="1:8" x14ac:dyDescent="0.45">
      <c r="A618" s="78">
        <v>45992</v>
      </c>
      <c r="B618" s="62" t="s">
        <v>74</v>
      </c>
      <c r="C618" s="83">
        <f>SUMIFS(Model!$I:$I,Model!$H:$H,$A618,Model!$B:$B,$B618)</f>
        <v>258835377.03</v>
      </c>
      <c r="D618" s="83">
        <f>SUMIFS(Model!$I:$I,Model!$H:$H,$A618,Model!$B:$B,$B618,Model!$J:$J,"&gt;=180")</f>
        <v>65354535.909999996</v>
      </c>
      <c r="E618" s="83">
        <f>SUMIFS(Model!$I:$I,Model!$H:$H,$A618,Model!$B:$B,$B618,Model!$J:$J,"&gt;=90")</f>
        <v>65354535.909999996</v>
      </c>
      <c r="F618" s="84">
        <f t="shared" si="18"/>
        <v>0.25249460355809539</v>
      </c>
      <c r="G618" s="84">
        <f t="shared" si="19"/>
        <v>0.25249460355809539</v>
      </c>
      <c r="H618" s="85">
        <f>SUMIFS(Model!$Q:$Q,Model!$H:$H,$A618,Model!$B:$B,$B618)</f>
        <v>4962476.2287501302</v>
      </c>
    </row>
    <row r="619" spans="1:8" x14ac:dyDescent="0.45">
      <c r="A619" s="78">
        <v>45992</v>
      </c>
      <c r="B619" s="62" t="s">
        <v>75</v>
      </c>
      <c r="C619" s="83">
        <f>SUMIFS(Model!$I:$I,Model!$H:$H,$A619,Model!$B:$B,$B619)</f>
        <v>172256425.35999998</v>
      </c>
      <c r="D619" s="83">
        <f>SUMIFS(Model!$I:$I,Model!$H:$H,$A619,Model!$B:$B,$B619,Model!$J:$J,"&gt;=180")</f>
        <v>121017479.39</v>
      </c>
      <c r="E619" s="83">
        <f>SUMIFS(Model!$I:$I,Model!$H:$H,$A619,Model!$B:$B,$B619,Model!$J:$J,"&gt;=90")</f>
        <v>121017479.39</v>
      </c>
      <c r="F619" s="84">
        <f t="shared" si="18"/>
        <v>0.70254261422808861</v>
      </c>
      <c r="G619" s="84">
        <f t="shared" si="19"/>
        <v>0.70254261422808861</v>
      </c>
      <c r="H619" s="85">
        <f>SUMIFS(Model!$Q:$Q,Model!$H:$H,$A619,Model!$B:$B,$B619)</f>
        <v>4312594.6351750987</v>
      </c>
    </row>
    <row r="620" spans="1:8" x14ac:dyDescent="0.45">
      <c r="A620" s="78">
        <v>45992</v>
      </c>
      <c r="B620" s="62" t="s">
        <v>76</v>
      </c>
      <c r="C620" s="83">
        <f>SUMIFS(Model!$I:$I,Model!$H:$H,$A620,Model!$B:$B,$B620)</f>
        <v>178807830.30000001</v>
      </c>
      <c r="D620" s="83">
        <f>SUMIFS(Model!$I:$I,Model!$H:$H,$A620,Model!$B:$B,$B620,Model!$J:$J,"&gt;=180")</f>
        <v>131159526.99000001</v>
      </c>
      <c r="E620" s="83">
        <f>SUMIFS(Model!$I:$I,Model!$H:$H,$A620,Model!$B:$B,$B620,Model!$J:$J,"&gt;=90")</f>
        <v>131159526.99000001</v>
      </c>
      <c r="F620" s="84">
        <f t="shared" si="18"/>
        <v>0.73352227791111446</v>
      </c>
      <c r="G620" s="84">
        <f t="shared" si="19"/>
        <v>0.73352227791111446</v>
      </c>
      <c r="H620" s="85">
        <f>SUMIFS(Model!$Q:$Q,Model!$H:$H,$A620,Model!$B:$B,$B620)</f>
        <v>2846560.4415393351</v>
      </c>
    </row>
    <row r="621" spans="1:8" x14ac:dyDescent="0.45">
      <c r="A621" s="78">
        <v>45992</v>
      </c>
      <c r="B621" s="62" t="s">
        <v>77</v>
      </c>
      <c r="C621" s="83">
        <f>SUMIFS(Model!$I:$I,Model!$H:$H,$A621,Model!$B:$B,$B621)</f>
        <v>396261355.45999998</v>
      </c>
      <c r="D621" s="83">
        <f>SUMIFS(Model!$I:$I,Model!$H:$H,$A621,Model!$B:$B,$B621,Model!$J:$J,"&gt;=180")</f>
        <v>210350549.00000003</v>
      </c>
      <c r="E621" s="83">
        <f>SUMIFS(Model!$I:$I,Model!$H:$H,$A621,Model!$B:$B,$B621,Model!$J:$J,"&gt;=90")</f>
        <v>214078079.18000004</v>
      </c>
      <c r="F621" s="84">
        <f t="shared" si="18"/>
        <v>0.53083790811701692</v>
      </c>
      <c r="G621" s="84">
        <f t="shared" si="19"/>
        <v>0.54024465477206962</v>
      </c>
      <c r="H621" s="85">
        <f>SUMIFS(Model!$Q:$Q,Model!$H:$H,$A621,Model!$B:$B,$B621)</f>
        <v>8794613.68806771</v>
      </c>
    </row>
    <row r="622" spans="1:8" x14ac:dyDescent="0.45">
      <c r="A622" s="78">
        <v>45992</v>
      </c>
      <c r="B622" s="62" t="s">
        <v>78</v>
      </c>
      <c r="C622" s="83">
        <f>SUMIFS(Model!$I:$I,Model!$H:$H,$A622,Model!$B:$B,$B622)</f>
        <v>217824139.88</v>
      </c>
      <c r="D622" s="83">
        <f>SUMIFS(Model!$I:$I,Model!$H:$H,$A622,Model!$B:$B,$B622,Model!$J:$J,"&gt;=180")</f>
        <v>110869631.7</v>
      </c>
      <c r="E622" s="83">
        <f>SUMIFS(Model!$I:$I,Model!$H:$H,$A622,Model!$B:$B,$B622,Model!$J:$J,"&gt;=90")</f>
        <v>110869631.7</v>
      </c>
      <c r="F622" s="84">
        <f t="shared" si="18"/>
        <v>0.50898689080594295</v>
      </c>
      <c r="G622" s="84">
        <f t="shared" si="19"/>
        <v>0.50898689080594295</v>
      </c>
      <c r="H622" s="85">
        <f>SUMIFS(Model!$Q:$Q,Model!$H:$H,$A622,Model!$B:$B,$B622)</f>
        <v>4724716.218847652</v>
      </c>
    </row>
    <row r="623" spans="1:8" x14ac:dyDescent="0.45">
      <c r="A623" s="78">
        <v>45992</v>
      </c>
      <c r="B623" s="62" t="s">
        <v>79</v>
      </c>
      <c r="C623" s="83">
        <f>SUMIFS(Model!$I:$I,Model!$H:$H,$A623,Model!$B:$B,$B623)</f>
        <v>54179305.530000001</v>
      </c>
      <c r="D623" s="83">
        <f>SUMIFS(Model!$I:$I,Model!$H:$H,$A623,Model!$B:$B,$B623,Model!$J:$J,"&gt;=180")</f>
        <v>3760008.69</v>
      </c>
      <c r="E623" s="83">
        <f>SUMIFS(Model!$I:$I,Model!$H:$H,$A623,Model!$B:$B,$B623,Model!$J:$J,"&gt;=90")</f>
        <v>3760008.69</v>
      </c>
      <c r="F623" s="84">
        <f t="shared" si="18"/>
        <v>6.9399351896786851E-2</v>
      </c>
      <c r="G623" s="84">
        <f t="shared" si="19"/>
        <v>6.9399351896786851E-2</v>
      </c>
      <c r="H623" s="85">
        <f>SUMIFS(Model!$Q:$Q,Model!$H:$H,$A623,Model!$B:$B,$B623)</f>
        <v>866966.0518997875</v>
      </c>
    </row>
    <row r="624" spans="1:8" x14ac:dyDescent="0.45">
      <c r="A624" s="78">
        <v>45992</v>
      </c>
      <c r="B624" s="62" t="s">
        <v>80</v>
      </c>
      <c r="C624" s="83">
        <f>SUMIFS(Model!$I:$I,Model!$H:$H,$A624,Model!$B:$B,$B624)</f>
        <v>250033447.75</v>
      </c>
      <c r="D624" s="83">
        <f>SUMIFS(Model!$I:$I,Model!$H:$H,$A624,Model!$B:$B,$B624,Model!$J:$J,"&gt;=180")</f>
        <v>39569475.219999999</v>
      </c>
      <c r="E624" s="83">
        <f>SUMIFS(Model!$I:$I,Model!$H:$H,$A624,Model!$B:$B,$B624,Model!$J:$J,"&gt;=90")</f>
        <v>82156124.580000013</v>
      </c>
      <c r="F624" s="84">
        <f t="shared" si="18"/>
        <v>0.15825672755416378</v>
      </c>
      <c r="G624" s="84">
        <f t="shared" si="19"/>
        <v>0.32858053720134733</v>
      </c>
      <c r="H624" s="85">
        <f>SUMIFS(Model!$Q:$Q,Model!$H:$H,$A624,Model!$B:$B,$B624)</f>
        <v>5394525.2956596389</v>
      </c>
    </row>
    <row r="625" spans="1:8" x14ac:dyDescent="0.45">
      <c r="A625" s="78">
        <v>45992</v>
      </c>
      <c r="B625" s="62" t="s">
        <v>81</v>
      </c>
      <c r="C625" s="83">
        <f>SUMIFS(Model!$I:$I,Model!$H:$H,$A625,Model!$B:$B,$B625)</f>
        <v>107268898.79999998</v>
      </c>
      <c r="D625" s="83">
        <f>SUMIFS(Model!$I:$I,Model!$H:$H,$A625,Model!$B:$B,$B625,Model!$J:$J,"&gt;=180")</f>
        <v>18210035.579999998</v>
      </c>
      <c r="E625" s="83">
        <f>SUMIFS(Model!$I:$I,Model!$H:$H,$A625,Model!$B:$B,$B625,Model!$J:$J,"&gt;=90")</f>
        <v>18210035.579999998</v>
      </c>
      <c r="F625" s="84">
        <f t="shared" si="18"/>
        <v>0.16976062757903507</v>
      </c>
      <c r="G625" s="84">
        <f t="shared" si="19"/>
        <v>0.16976062757903507</v>
      </c>
      <c r="H625" s="85">
        <f>SUMIFS(Model!$Q:$Q,Model!$H:$H,$A625,Model!$B:$B,$B625)</f>
        <v>1599994.2993751955</v>
      </c>
    </row>
    <row r="626" spans="1:8" x14ac:dyDescent="0.45">
      <c r="A626" s="78">
        <v>45992</v>
      </c>
      <c r="B626" s="62" t="s">
        <v>82</v>
      </c>
      <c r="C626" s="83">
        <f>SUMIFS(Model!$I:$I,Model!$H:$H,$A626,Model!$B:$B,$B626)</f>
        <v>199744274.57000002</v>
      </c>
      <c r="D626" s="83">
        <f>SUMIFS(Model!$I:$I,Model!$H:$H,$A626,Model!$B:$B,$B626,Model!$J:$J,"&gt;=180")</f>
        <v>51815223.559999995</v>
      </c>
      <c r="E626" s="83">
        <f>SUMIFS(Model!$I:$I,Model!$H:$H,$A626,Model!$B:$B,$B626,Model!$J:$J,"&gt;=90")</f>
        <v>51815223.559999995</v>
      </c>
      <c r="F626" s="84">
        <f t="shared" si="18"/>
        <v>0.25940780366068239</v>
      </c>
      <c r="G626" s="84">
        <f t="shared" si="19"/>
        <v>0.25940780366068239</v>
      </c>
      <c r="H626" s="85">
        <f>SUMIFS(Model!$Q:$Q,Model!$H:$H,$A626,Model!$B:$B,$B626)</f>
        <v>3830946.0542055452</v>
      </c>
    </row>
    <row r="627" spans="1:8" x14ac:dyDescent="0.45">
      <c r="A627" s="78">
        <v>45992</v>
      </c>
      <c r="B627" s="62" t="s">
        <v>83</v>
      </c>
      <c r="C627" s="83">
        <f>SUMIFS(Model!$I:$I,Model!$H:$H,$A627,Model!$B:$B,$B627)</f>
        <v>224500302.12999997</v>
      </c>
      <c r="D627" s="83">
        <f>SUMIFS(Model!$I:$I,Model!$H:$H,$A627,Model!$B:$B,$B627,Model!$J:$J,"&gt;=180")</f>
        <v>34387693.25</v>
      </c>
      <c r="E627" s="83">
        <f>SUMIFS(Model!$I:$I,Model!$H:$H,$A627,Model!$B:$B,$B627,Model!$J:$J,"&gt;=90")</f>
        <v>34387693.25</v>
      </c>
      <c r="F627" s="84">
        <f t="shared" si="18"/>
        <v>0.15317437403753398</v>
      </c>
      <c r="G627" s="84">
        <f t="shared" si="19"/>
        <v>0.15317437403753398</v>
      </c>
      <c r="H627" s="85">
        <f>SUMIFS(Model!$Q:$Q,Model!$H:$H,$A627,Model!$B:$B,$B627)</f>
        <v>4144693.3764903904</v>
      </c>
    </row>
    <row r="628" spans="1:8" x14ac:dyDescent="0.45">
      <c r="A628" s="78">
        <v>45992</v>
      </c>
      <c r="B628" s="62" t="s">
        <v>84</v>
      </c>
      <c r="C628" s="83">
        <f>SUMIFS(Model!$I:$I,Model!$H:$H,$A628,Model!$B:$B,$B628)</f>
        <v>219805767.99999994</v>
      </c>
      <c r="D628" s="83">
        <f>SUMIFS(Model!$I:$I,Model!$H:$H,$A628,Model!$B:$B,$B628,Model!$J:$J,"&gt;=180")</f>
        <v>89468437.579999983</v>
      </c>
      <c r="E628" s="83">
        <f>SUMIFS(Model!$I:$I,Model!$H:$H,$A628,Model!$B:$B,$B628,Model!$J:$J,"&gt;=90")</f>
        <v>98472873.809999987</v>
      </c>
      <c r="F628" s="84">
        <f t="shared" si="18"/>
        <v>0.40703407555710736</v>
      </c>
      <c r="G628" s="84">
        <f t="shared" si="19"/>
        <v>0.44799949840260794</v>
      </c>
      <c r="H628" s="85">
        <f>SUMIFS(Model!$Q:$Q,Model!$H:$H,$A628,Model!$B:$B,$B628)</f>
        <v>3868923.4143227884</v>
      </c>
    </row>
    <row r="629" spans="1:8" x14ac:dyDescent="0.45">
      <c r="A629" s="78">
        <v>45992</v>
      </c>
      <c r="B629" s="62" t="s">
        <v>85</v>
      </c>
      <c r="C629" s="83">
        <f>SUMIFS(Model!$I:$I,Model!$H:$H,$A629,Model!$B:$B,$B629)</f>
        <v>111713980.21999998</v>
      </c>
      <c r="D629" s="83">
        <f>SUMIFS(Model!$I:$I,Model!$H:$H,$A629,Model!$B:$B,$B629,Model!$J:$J,"&gt;=180")</f>
        <v>25803164.329999998</v>
      </c>
      <c r="E629" s="83">
        <f>SUMIFS(Model!$I:$I,Model!$H:$H,$A629,Model!$B:$B,$B629,Model!$J:$J,"&gt;=90")</f>
        <v>26200157.729999997</v>
      </c>
      <c r="F629" s="84">
        <f t="shared" si="18"/>
        <v>0.23097524839044717</v>
      </c>
      <c r="G629" s="84">
        <f t="shared" si="19"/>
        <v>0.23452890746890981</v>
      </c>
      <c r="H629" s="85">
        <f>SUMIFS(Model!$Q:$Q,Model!$H:$H,$A629,Model!$B:$B,$B629)</f>
        <v>1732838.7872819994</v>
      </c>
    </row>
    <row r="630" spans="1:8" x14ac:dyDescent="0.45">
      <c r="A630" s="78">
        <v>45992</v>
      </c>
      <c r="B630" s="62" t="s">
        <v>86</v>
      </c>
      <c r="C630" s="83">
        <f>SUMIFS(Model!$I:$I,Model!$H:$H,$A630,Model!$B:$B,$B630)</f>
        <v>225140122.87999997</v>
      </c>
      <c r="D630" s="83">
        <f>SUMIFS(Model!$I:$I,Model!$H:$H,$A630,Model!$B:$B,$B630,Model!$J:$J,"&gt;=180")</f>
        <v>35311338.350000001</v>
      </c>
      <c r="E630" s="83">
        <f>SUMIFS(Model!$I:$I,Model!$H:$H,$A630,Model!$B:$B,$B630,Model!$J:$J,"&gt;=90")</f>
        <v>35311338.350000001</v>
      </c>
      <c r="F630" s="84">
        <f t="shared" si="18"/>
        <v>0.15684160556677407</v>
      </c>
      <c r="G630" s="84">
        <f t="shared" si="19"/>
        <v>0.15684160556677407</v>
      </c>
      <c r="H630" s="85">
        <f>SUMIFS(Model!$Q:$Q,Model!$H:$H,$A630,Model!$B:$B,$B630)</f>
        <v>5047716.0296706976</v>
      </c>
    </row>
    <row r="631" spans="1:8" x14ac:dyDescent="0.45">
      <c r="A631" s="78">
        <v>45992</v>
      </c>
      <c r="B631" s="62" t="s">
        <v>87</v>
      </c>
      <c r="C631" s="83">
        <f>SUMIFS(Model!$I:$I,Model!$H:$H,$A631,Model!$B:$B,$B631)</f>
        <v>137054576.57999998</v>
      </c>
      <c r="D631" s="83">
        <f>SUMIFS(Model!$I:$I,Model!$H:$H,$A631,Model!$B:$B,$B631,Model!$J:$J,"&gt;=180")</f>
        <v>9375424.7399999984</v>
      </c>
      <c r="E631" s="83">
        <f>SUMIFS(Model!$I:$I,Model!$H:$H,$A631,Model!$B:$B,$B631,Model!$J:$J,"&gt;=90")</f>
        <v>9375424.7399999984</v>
      </c>
      <c r="F631" s="84">
        <f t="shared" si="18"/>
        <v>6.8406506181334842E-2</v>
      </c>
      <c r="G631" s="84">
        <f t="shared" si="19"/>
        <v>6.8406506181334842E-2</v>
      </c>
      <c r="H631" s="85">
        <f>SUMIFS(Model!$Q:$Q,Model!$H:$H,$A631,Model!$B:$B,$B631)</f>
        <v>2919569.4982841713</v>
      </c>
    </row>
    <row r="632" spans="1:8" x14ac:dyDescent="0.45">
      <c r="A632" s="78">
        <v>45992</v>
      </c>
      <c r="B632" s="62" t="s">
        <v>88</v>
      </c>
      <c r="C632" s="83">
        <f>SUMIFS(Model!$I:$I,Model!$H:$H,$A632,Model!$B:$B,$B632)</f>
        <v>129813015.95999999</v>
      </c>
      <c r="D632" s="83">
        <f>SUMIFS(Model!$I:$I,Model!$H:$H,$A632,Model!$B:$B,$B632,Model!$J:$J,"&gt;=180")</f>
        <v>0</v>
      </c>
      <c r="E632" s="83">
        <f>SUMIFS(Model!$I:$I,Model!$H:$H,$A632,Model!$B:$B,$B632,Model!$J:$J,"&gt;=90")</f>
        <v>2278574.14</v>
      </c>
      <c r="F632" s="84">
        <f t="shared" si="18"/>
        <v>0</v>
      </c>
      <c r="G632" s="84">
        <f t="shared" si="19"/>
        <v>1.7552740171310015E-2</v>
      </c>
      <c r="H632" s="85">
        <f>SUMIFS(Model!$Q:$Q,Model!$H:$H,$A632,Model!$B:$B,$B632)</f>
        <v>2552832.607493767</v>
      </c>
    </row>
    <row r="633" spans="1:8" x14ac:dyDescent="0.45">
      <c r="A633" s="78">
        <v>45992</v>
      </c>
      <c r="B633" s="62" t="s">
        <v>89</v>
      </c>
      <c r="C633" s="83">
        <f>SUMIFS(Model!$I:$I,Model!$H:$H,$A633,Model!$B:$B,$B633)</f>
        <v>280935493.08999997</v>
      </c>
      <c r="D633" s="83">
        <f>SUMIFS(Model!$I:$I,Model!$H:$H,$A633,Model!$B:$B,$B633,Model!$J:$J,"&gt;=180")</f>
        <v>152355923.13999999</v>
      </c>
      <c r="E633" s="83">
        <f>SUMIFS(Model!$I:$I,Model!$H:$H,$A633,Model!$B:$B,$B633,Model!$J:$J,"&gt;=90")</f>
        <v>152355923.13999999</v>
      </c>
      <c r="F633" s="84">
        <f t="shared" si="18"/>
        <v>0.54231639250791119</v>
      </c>
      <c r="G633" s="84">
        <f t="shared" si="19"/>
        <v>0.54231639250791119</v>
      </c>
      <c r="H633" s="85">
        <f>SUMIFS(Model!$Q:$Q,Model!$H:$H,$A633,Model!$B:$B,$B633)</f>
        <v>4305254.0062772548</v>
      </c>
    </row>
    <row r="634" spans="1:8" x14ac:dyDescent="0.45">
      <c r="A634" s="78">
        <v>45992</v>
      </c>
      <c r="B634" s="62" t="s">
        <v>90</v>
      </c>
      <c r="C634" s="83">
        <f>SUMIFS(Model!$I:$I,Model!$H:$H,$A634,Model!$B:$B,$B634)</f>
        <v>225748621.40000001</v>
      </c>
      <c r="D634" s="83">
        <f>SUMIFS(Model!$I:$I,Model!$H:$H,$A634,Model!$B:$B,$B634,Model!$J:$J,"&gt;=180")</f>
        <v>84445581.080000013</v>
      </c>
      <c r="E634" s="83">
        <f>SUMIFS(Model!$I:$I,Model!$H:$H,$A634,Model!$B:$B,$B634,Model!$J:$J,"&gt;=90")</f>
        <v>90668322.710000008</v>
      </c>
      <c r="F634" s="84">
        <f t="shared" si="18"/>
        <v>0.37406908868946037</v>
      </c>
      <c r="G634" s="84">
        <f t="shared" si="19"/>
        <v>0.40163400399839611</v>
      </c>
      <c r="H634" s="85">
        <f>SUMIFS(Model!$Q:$Q,Model!$H:$H,$A634,Model!$B:$B,$B634)</f>
        <v>4645754.4901064783</v>
      </c>
    </row>
    <row r="635" spans="1:8" x14ac:dyDescent="0.45">
      <c r="A635" s="78">
        <v>45992</v>
      </c>
      <c r="B635" s="62" t="s">
        <v>91</v>
      </c>
      <c r="C635" s="83">
        <f>SUMIFS(Model!$I:$I,Model!$H:$H,$A635,Model!$B:$B,$B635)</f>
        <v>177007322.23000002</v>
      </c>
      <c r="D635" s="83">
        <f>SUMIFS(Model!$I:$I,Model!$H:$H,$A635,Model!$B:$B,$B635,Model!$J:$J,"&gt;=180")</f>
        <v>7890422.6699999999</v>
      </c>
      <c r="E635" s="83">
        <f>SUMIFS(Model!$I:$I,Model!$H:$H,$A635,Model!$B:$B,$B635,Model!$J:$J,"&gt;=90")</f>
        <v>8611410.6699999999</v>
      </c>
      <c r="F635" s="84">
        <f t="shared" si="18"/>
        <v>4.4576815075182775E-2</v>
      </c>
      <c r="G635" s="84">
        <f t="shared" si="19"/>
        <v>4.8650025103540592E-2</v>
      </c>
      <c r="H635" s="85">
        <f>SUMIFS(Model!$Q:$Q,Model!$H:$H,$A635,Model!$B:$B,$B635)</f>
        <v>3571820.0340883131</v>
      </c>
    </row>
    <row r="636" spans="1:8" x14ac:dyDescent="0.45">
      <c r="A636" s="78">
        <v>45992</v>
      </c>
      <c r="B636" s="62" t="s">
        <v>92</v>
      </c>
      <c r="C636" s="83">
        <f>SUMIFS(Model!$I:$I,Model!$H:$H,$A636,Model!$B:$B,$B636)</f>
        <v>111318098.28999999</v>
      </c>
      <c r="D636" s="83">
        <f>SUMIFS(Model!$I:$I,Model!$H:$H,$A636,Model!$B:$B,$B636,Model!$J:$J,"&gt;=180")</f>
        <v>41145544.539999999</v>
      </c>
      <c r="E636" s="83">
        <f>SUMIFS(Model!$I:$I,Model!$H:$H,$A636,Model!$B:$B,$B636,Model!$J:$J,"&gt;=90")</f>
        <v>41145544.539999999</v>
      </c>
      <c r="F636" s="84">
        <f t="shared" si="18"/>
        <v>0.36962133895613103</v>
      </c>
      <c r="G636" s="84">
        <f t="shared" si="19"/>
        <v>0.36962133895613103</v>
      </c>
      <c r="H636" s="85">
        <f>SUMIFS(Model!$Q:$Q,Model!$H:$H,$A636,Model!$B:$B,$B636)</f>
        <v>1912434.1072561694</v>
      </c>
    </row>
    <row r="637" spans="1:8" x14ac:dyDescent="0.45">
      <c r="A637" s="78">
        <v>45992</v>
      </c>
      <c r="B637" s="62" t="s">
        <v>93</v>
      </c>
      <c r="C637" s="83">
        <f>SUMIFS(Model!$I:$I,Model!$H:$H,$A637,Model!$B:$B,$B637)</f>
        <v>287278483.37</v>
      </c>
      <c r="D637" s="83">
        <f>SUMIFS(Model!$I:$I,Model!$H:$H,$A637,Model!$B:$B,$B637,Model!$J:$J,"&gt;=180")</f>
        <v>147614176.5</v>
      </c>
      <c r="E637" s="83">
        <f>SUMIFS(Model!$I:$I,Model!$H:$H,$A637,Model!$B:$B,$B637,Model!$J:$J,"&gt;=90")</f>
        <v>149181933.88</v>
      </c>
      <c r="F637" s="84">
        <f t="shared" si="18"/>
        <v>0.51383652116361422</v>
      </c>
      <c r="G637" s="84">
        <f t="shared" si="19"/>
        <v>0.51929379510076734</v>
      </c>
      <c r="H637" s="85">
        <f>SUMIFS(Model!$Q:$Q,Model!$H:$H,$A637,Model!$B:$B,$B637)</f>
        <v>6129827.524465994</v>
      </c>
    </row>
    <row r="638" spans="1:8" x14ac:dyDescent="0.45">
      <c r="A638" s="78">
        <v>45992</v>
      </c>
      <c r="B638" s="62" t="s">
        <v>94</v>
      </c>
      <c r="C638" s="83">
        <f>SUMIFS(Model!$I:$I,Model!$H:$H,$A638,Model!$B:$B,$B638)</f>
        <v>132571327.13</v>
      </c>
      <c r="D638" s="83">
        <f>SUMIFS(Model!$I:$I,Model!$H:$H,$A638,Model!$B:$B,$B638,Model!$J:$J,"&gt;=180")</f>
        <v>22998385.100000001</v>
      </c>
      <c r="E638" s="83">
        <f>SUMIFS(Model!$I:$I,Model!$H:$H,$A638,Model!$B:$B,$B638,Model!$J:$J,"&gt;=90")</f>
        <v>26439568.880000003</v>
      </c>
      <c r="F638" s="84">
        <f t="shared" si="18"/>
        <v>0.17347933069605381</v>
      </c>
      <c r="G638" s="84">
        <f t="shared" si="19"/>
        <v>0.1994365557951551</v>
      </c>
      <c r="H638" s="85">
        <f>SUMIFS(Model!$Q:$Q,Model!$H:$H,$A638,Model!$B:$B,$B638)</f>
        <v>1970806.5725580503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1"/>
  <sheetViews>
    <sheetView showGridLines="0" tabSelected="1" zoomScale="10" zoomScaleNormal="10" workbookViewId="0">
      <selection activeCell="S58" sqref="S58"/>
    </sheetView>
  </sheetViews>
  <sheetFormatPr defaultRowHeight="17.399999999999999" x14ac:dyDescent="0.45"/>
  <cols>
    <col min="1" max="1" width="26" style="97" customWidth="1"/>
    <col min="2" max="2" width="39.6640625" style="97" customWidth="1"/>
    <col min="3" max="3" width="20.21875" style="97" customWidth="1"/>
    <col min="4" max="4" width="23.44140625" style="97" customWidth="1"/>
    <col min="5" max="5" width="25.6640625" style="98" customWidth="1"/>
    <col min="6" max="6" width="56.33203125" style="97" customWidth="1"/>
    <col min="7" max="7" width="22.5546875" style="97" bestFit="1" customWidth="1"/>
    <col min="8" max="16384" width="8.88671875" style="2"/>
  </cols>
  <sheetData>
    <row r="1" spans="1:8" ht="28.2" x14ac:dyDescent="0.7">
      <c r="A1" s="95" t="s">
        <v>1426</v>
      </c>
      <c r="B1" s="95"/>
      <c r="C1" s="95"/>
      <c r="D1" s="95"/>
      <c r="E1" s="95"/>
      <c r="F1" s="95"/>
      <c r="G1" s="95"/>
    </row>
    <row r="2" spans="1:8" ht="28.2" x14ac:dyDescent="0.7">
      <c r="A2" s="1" t="s">
        <v>16</v>
      </c>
      <c r="B2" s="106" t="s">
        <v>56</v>
      </c>
      <c r="E2" s="97"/>
    </row>
    <row r="3" spans="1:8" ht="18.600000000000001" x14ac:dyDescent="0.45">
      <c r="A3" s="79" t="s">
        <v>1431</v>
      </c>
      <c r="B3" s="107">
        <v>45870</v>
      </c>
      <c r="E3" s="97"/>
    </row>
    <row r="4" spans="1:8" x14ac:dyDescent="0.45">
      <c r="A4" s="2"/>
      <c r="E4" s="97"/>
    </row>
    <row r="5" spans="1:8" x14ac:dyDescent="0.45">
      <c r="A5" s="2"/>
      <c r="E5" s="97"/>
    </row>
    <row r="6" spans="1:8" x14ac:dyDescent="0.45">
      <c r="A6" s="2"/>
      <c r="C6" s="86" t="s">
        <v>1427</v>
      </c>
      <c r="D6" s="86" t="s">
        <v>1428</v>
      </c>
      <c r="E6" s="86" t="s">
        <v>1429</v>
      </c>
      <c r="F6" s="86" t="s">
        <v>1430</v>
      </c>
      <c r="H6" s="97"/>
    </row>
    <row r="7" spans="1:8" ht="18" thickBot="1" x14ac:dyDescent="0.5">
      <c r="A7" s="2"/>
      <c r="C7" s="111">
        <f>IF($B$2="All",SUMIFS(Bank_KPIs!$C:$C,Bank_KPIs!$A:$A,$B$3),SUMIFS(Bank_KPIs!$C:$C,Bank_KPIs!$A:$A,$B$3,Bank_KPIs!$B:$B,$B$2))</f>
        <v>230194454.88</v>
      </c>
      <c r="D7" s="112">
        <f>IF($B$2="All",IFERROR(SUMIFS(Bank_KPIs!$D:$D,Bank_KPIs!$A:$A,$B$3)/SUMIFS(Bank_KPIs!$C:$C,Bank_KPIs!$A:$A,$B$3),0),IFERROR(SUMIFS(Bank_KPIs!$D:$D,Bank_KPIs!$A:$A,$B$3,Bank_KPIs!$B:$B,$B$2)/SUMIFS(Bank_KPIs!$C:$C,Bank_KPIs!$A:$A,$B$3,Bank_KPIs!$B:$B,$B$2),0))</f>
        <v>0.48726594695111969</v>
      </c>
      <c r="E7" s="112">
        <f>IF($B$2="All",IFERROR(SUMIFS(Bank_KPIs!$E:$E,Bank_KPIs!$A:$A,$B$3)/SUMIFS(Bank_KPIs!$C:$C,Bank_KPIs!$A:$A,$B$3),0),IFERROR(SUMIFS(Bank_KPIs!$E:$E,Bank_KPIs!$A:$A,$B$3,Bank_KPIs!$B:$B,$B$2)/SUMIFS(Bank_KPIs!$C:$C,Bank_KPIs!$A:$A,$B$3,Bank_KPIs!$B:$B,$B$2),0))</f>
        <v>0.49010174540829932</v>
      </c>
      <c r="F7" s="111">
        <f>IF($B$2="All",SUMIFS(Bank_KPIs!$H:$H,Bank_KPIs!$A:$A,$B$3),SUMIFS(Bank_KPIs!$H:$H,Bank_KPIs!$A:$A,$B$3,Bank_KPIs!$B:$B,$B$2))</f>
        <v>4608472.8830878455</v>
      </c>
      <c r="H7" s="97"/>
    </row>
    <row r="8" spans="1:8" x14ac:dyDescent="0.45">
      <c r="A8" s="2"/>
      <c r="E8" s="97"/>
      <c r="H8" s="97"/>
    </row>
    <row r="9" spans="1:8" ht="18.600000000000001" x14ac:dyDescent="0.45">
      <c r="A9" s="96" t="s">
        <v>1432</v>
      </c>
      <c r="B9" s="108"/>
      <c r="C9" s="109"/>
      <c r="D9" s="109"/>
      <c r="E9" s="97"/>
    </row>
    <row r="10" spans="1:8" x14ac:dyDescent="0.45">
      <c r="A10" s="87" t="s">
        <v>1400</v>
      </c>
      <c r="B10" s="88" t="s">
        <v>1434</v>
      </c>
      <c r="C10" s="88" t="s">
        <v>1423</v>
      </c>
      <c r="D10" s="103" t="s">
        <v>1435</v>
      </c>
      <c r="E10" s="99"/>
    </row>
    <row r="11" spans="1:8" x14ac:dyDescent="0.45">
      <c r="A11" s="104">
        <v>45658</v>
      </c>
      <c r="B11" s="90">
        <f>IF($B$2="All",SUMIFS(Bank_KPIs!$C:$C,Bank_KPIs!$A:$A,$A11),SUMIFS(Bank_KPIs!$C:$C,Bank_KPIs!$A:$A,$A11,Bank_KPIs!$B:$B,$B$2))</f>
        <v>224244959.41999996</v>
      </c>
      <c r="C11" s="89">
        <f>IFERROR(IF($B$2="All",SUMIFS(Bank_KPIs!$D:$D,Bank_KPIs!$A:$A,$A11)/SUMIFS(Bank_KPIs!$C:$C,Bank_KPIs!$A:$A,$A11),SUMIFS(Bank_KPIs!$D:$D,Bank_KPIs!$A:$A,$A11,Bank_KPIs!$B:$B,$B$2)/SUMIFS(Bank_KPIs!$C:$C,Bank_KPIs!$A:$A,$A11,Bank_KPIs!$B:$B,$B$2)),0)</f>
        <v>0</v>
      </c>
      <c r="D11" s="105">
        <f>IF($B$2="All",SUMIFS(Bank_KPIs!$H:$H,Bank_KPIs!$A:$A,$A11),SUMIFS(Bank_KPIs!$H:$H,Bank_KPIs!$A:$A,$A11,Bank_KPIs!$B:$B,$B$2))</f>
        <v>4254850.1384833092</v>
      </c>
    </row>
    <row r="12" spans="1:8" x14ac:dyDescent="0.45">
      <c r="A12" s="104">
        <v>45689</v>
      </c>
      <c r="B12" s="90">
        <f>IF($B$2="All",SUMIFS(Bank_KPIs!$C:$C,Bank_KPIs!$A:$A,$A12),SUMIFS(Bank_KPIs!$C:$C,Bank_KPIs!$A:$A,$A12,Bank_KPIs!$B:$B,$B$2))</f>
        <v>241923821.15000001</v>
      </c>
      <c r="C12" s="89">
        <f>IFERROR(IF($B$2="All",SUMIFS(Bank_KPIs!$D:$D,Bank_KPIs!$A:$A,$A12)/SUMIFS(Bank_KPIs!$C:$C,Bank_KPIs!$A:$A,$A12),SUMIFS(Bank_KPIs!$D:$D,Bank_KPIs!$A:$A,$A12,Bank_KPIs!$B:$B,$B$2)/SUMIFS(Bank_KPIs!$C:$C,Bank_KPIs!$A:$A,$A12,Bank_KPIs!$B:$B,$B$2)),0)</f>
        <v>1.3959394713371738E-2</v>
      </c>
      <c r="D12" s="105">
        <f>IF($B$2="All",SUMIFS(Bank_KPIs!$H:$H,Bank_KPIs!$A:$A,$A12),SUMIFS(Bank_KPIs!$H:$H,Bank_KPIs!$A:$A,$A12,Bank_KPIs!$B:$B,$B$2))</f>
        <v>4776607.3343490064</v>
      </c>
    </row>
    <row r="13" spans="1:8" x14ac:dyDescent="0.45">
      <c r="A13" s="104">
        <v>45717</v>
      </c>
      <c r="B13" s="90">
        <f>IF($B$2="All",SUMIFS(Bank_KPIs!$C:$C,Bank_KPIs!$A:$A,$A13),SUMIFS(Bank_KPIs!$C:$C,Bank_KPIs!$A:$A,$A13,Bank_KPIs!$B:$B,$B$2))</f>
        <v>237116673.71000004</v>
      </c>
      <c r="C13" s="89">
        <f>IFERROR(IF($B$2="All",SUMIFS(Bank_KPIs!$D:$D,Bank_KPIs!$A:$A,$A13)/SUMIFS(Bank_KPIs!$C:$C,Bank_KPIs!$A:$A,$A13),SUMIFS(Bank_KPIs!$D:$D,Bank_KPIs!$A:$A,$A13,Bank_KPIs!$B:$B,$B$2)/SUMIFS(Bank_KPIs!$C:$C,Bank_KPIs!$A:$A,$A13,Bank_KPIs!$B:$B,$B$2)),0)</f>
        <v>0.10626537870895134</v>
      </c>
      <c r="D13" s="105">
        <f>IF($B$2="All",SUMIFS(Bank_KPIs!$H:$H,Bank_KPIs!$A:$A,$A13),SUMIFS(Bank_KPIs!$H:$H,Bank_KPIs!$A:$A,$A13,Bank_KPIs!$B:$B,$B$2))</f>
        <v>4682324.6351250755</v>
      </c>
    </row>
    <row r="14" spans="1:8" x14ac:dyDescent="0.45">
      <c r="A14" s="104">
        <v>45748</v>
      </c>
      <c r="B14" s="90">
        <f>IF($B$2="All",SUMIFS(Bank_KPIs!$C:$C,Bank_KPIs!$A:$A,$A14),SUMIFS(Bank_KPIs!$C:$C,Bank_KPIs!$A:$A,$A14,Bank_KPIs!$B:$B,$B$2))</f>
        <v>232642787.44</v>
      </c>
      <c r="C14" s="89">
        <f>IFERROR(IF($B$2="All",SUMIFS(Bank_KPIs!$D:$D,Bank_KPIs!$A:$A,$A14)/SUMIFS(Bank_KPIs!$C:$C,Bank_KPIs!$A:$A,$A14),SUMIFS(Bank_KPIs!$D:$D,Bank_KPIs!$A:$A,$A14,Bank_KPIs!$B:$B,$B$2)/SUMIFS(Bank_KPIs!$C:$C,Bank_KPIs!$A:$A,$A14,Bank_KPIs!$B:$B,$B$2)),0)</f>
        <v>1.4516289746876323E-2</v>
      </c>
      <c r="D14" s="105">
        <f>IF($B$2="All",SUMIFS(Bank_KPIs!$H:$H,Bank_KPIs!$A:$A,$A14),SUMIFS(Bank_KPIs!$H:$H,Bank_KPIs!$A:$A,$A14,Bank_KPIs!$B:$B,$B$2))</f>
        <v>4594751.2633229671</v>
      </c>
    </row>
    <row r="15" spans="1:8" x14ac:dyDescent="0.45">
      <c r="A15" s="104">
        <v>45778</v>
      </c>
      <c r="B15" s="90">
        <f>IF($B$2="All",SUMIFS(Bank_KPIs!$C:$C,Bank_KPIs!$A:$A,$A15),SUMIFS(Bank_KPIs!$C:$C,Bank_KPIs!$A:$A,$A15,Bank_KPIs!$B:$B,$B$2))</f>
        <v>232116622.12000006</v>
      </c>
      <c r="C15" s="89">
        <f>IFERROR(IF($B$2="All",SUMIFS(Bank_KPIs!$D:$D,Bank_KPIs!$A:$A,$A15)/SUMIFS(Bank_KPIs!$C:$C,Bank_KPIs!$A:$A,$A15),SUMIFS(Bank_KPIs!$D:$D,Bank_KPIs!$A:$A,$A15,Bank_KPIs!$B:$B,$B$2)/SUMIFS(Bank_KPIs!$C:$C,Bank_KPIs!$A:$A,$A15,Bank_KPIs!$B:$B,$B$2)),0)</f>
        <v>1.4549195482666017E-2</v>
      </c>
      <c r="D15" s="105">
        <f>IF($B$2="All",SUMIFS(Bank_KPIs!$H:$H,Bank_KPIs!$A:$A,$A15),SUMIFS(Bank_KPIs!$H:$H,Bank_KPIs!$A:$A,$A15,Bank_KPIs!$B:$B,$B$2))</f>
        <v>4610807.2636227896</v>
      </c>
    </row>
    <row r="16" spans="1:8" x14ac:dyDescent="0.45">
      <c r="A16" s="104">
        <v>45809</v>
      </c>
      <c r="B16" s="90">
        <f>IF($B$2="All",SUMIFS(Bank_KPIs!$C:$C,Bank_KPIs!$A:$A,$A16),SUMIFS(Bank_KPIs!$C:$C,Bank_KPIs!$A:$A,$A16,Bank_KPIs!$B:$B,$B$2))</f>
        <v>229325204.16000006</v>
      </c>
      <c r="C16" s="89">
        <f>IFERROR(IF($B$2="All",SUMIFS(Bank_KPIs!$D:$D,Bank_KPIs!$A:$A,$A16)/SUMIFS(Bank_KPIs!$C:$C,Bank_KPIs!$A:$A,$A16),SUMIFS(Bank_KPIs!$D:$D,Bank_KPIs!$A:$A,$A16,Bank_KPIs!$B:$B,$B$2)/SUMIFS(Bank_KPIs!$C:$C,Bank_KPIs!$A:$A,$A16,Bank_KPIs!$B:$B,$B$2)),0)</f>
        <v>0.38750690891350459</v>
      </c>
      <c r="D16" s="105">
        <f>IF($B$2="All",SUMIFS(Bank_KPIs!$H:$H,Bank_KPIs!$A:$A,$A16),SUMIFS(Bank_KPIs!$H:$H,Bank_KPIs!$A:$A,$A16,Bank_KPIs!$B:$B,$B$2))</f>
        <v>4557701.2325114077</v>
      </c>
    </row>
    <row r="17" spans="1:4" x14ac:dyDescent="0.45">
      <c r="A17" s="104">
        <v>45839</v>
      </c>
      <c r="B17" s="90">
        <f>IF($B$2="All",SUMIFS(Bank_KPIs!$C:$C,Bank_KPIs!$A:$A,$A17),SUMIFS(Bank_KPIs!$C:$C,Bank_KPIs!$A:$A,$A17,Bank_KPIs!$B:$B,$B$2))</f>
        <v>228639925.31</v>
      </c>
      <c r="C17" s="89">
        <f>IFERROR(IF($B$2="All",SUMIFS(Bank_KPIs!$D:$D,Bank_KPIs!$A:$A,$A17)/SUMIFS(Bank_KPIs!$C:$C,Bank_KPIs!$A:$A,$A17),SUMIFS(Bank_KPIs!$D:$D,Bank_KPIs!$A:$A,$A17,Bank_KPIs!$B:$B,$B$2)/SUMIFS(Bank_KPIs!$C:$C,Bank_KPIs!$A:$A,$A17,Bank_KPIs!$B:$B,$B$2)),0)</f>
        <v>0.37894093930676503</v>
      </c>
      <c r="D17" s="105">
        <f>IF($B$2="All",SUMIFS(Bank_KPIs!$H:$H,Bank_KPIs!$A:$A,$A17),SUMIFS(Bank_KPIs!$H:$H,Bank_KPIs!$A:$A,$A17,Bank_KPIs!$B:$B,$B$2))</f>
        <v>4545387.2363240812</v>
      </c>
    </row>
    <row r="18" spans="1:4" x14ac:dyDescent="0.45">
      <c r="A18" s="104">
        <v>45870</v>
      </c>
      <c r="B18" s="90">
        <f>IF($B$2="All",SUMIFS(Bank_KPIs!$C:$C,Bank_KPIs!$A:$A,$A18),SUMIFS(Bank_KPIs!$C:$C,Bank_KPIs!$A:$A,$A18,Bank_KPIs!$B:$B,$B$2))</f>
        <v>230194454.88</v>
      </c>
      <c r="C18" s="89">
        <f>IFERROR(IF($B$2="All",SUMIFS(Bank_KPIs!$D:$D,Bank_KPIs!$A:$A,$A18)/SUMIFS(Bank_KPIs!$C:$C,Bank_KPIs!$A:$A,$A18),SUMIFS(Bank_KPIs!$D:$D,Bank_KPIs!$A:$A,$A18,Bank_KPIs!$B:$B,$B$2)/SUMIFS(Bank_KPIs!$C:$C,Bank_KPIs!$A:$A,$A18,Bank_KPIs!$B:$B,$B$2)),0)</f>
        <v>0.48726594695111969</v>
      </c>
      <c r="D18" s="105">
        <f>IF($B$2="All",SUMIFS(Bank_KPIs!$H:$H,Bank_KPIs!$A:$A,$A18),SUMIFS(Bank_KPIs!$H:$H,Bank_KPIs!$A:$A,$A18,Bank_KPIs!$B:$B,$B$2))</f>
        <v>4608472.8830878455</v>
      </c>
    </row>
    <row r="19" spans="1:4" x14ac:dyDescent="0.45">
      <c r="A19" s="104">
        <v>45901</v>
      </c>
      <c r="B19" s="90">
        <f>IF($B$2="All",SUMIFS(Bank_KPIs!$C:$C,Bank_KPIs!$A:$A,$A19),SUMIFS(Bank_KPIs!$C:$C,Bank_KPIs!$A:$A,$A19,Bank_KPIs!$B:$B,$B$2))</f>
        <v>227799229.43000001</v>
      </c>
      <c r="C19" s="89">
        <f>IFERROR(IF($B$2="All",SUMIFS(Bank_KPIs!$D:$D,Bank_KPIs!$A:$A,$A19)/SUMIFS(Bank_KPIs!$C:$C,Bank_KPIs!$A:$A,$A19),SUMIFS(Bank_KPIs!$D:$D,Bank_KPIs!$A:$A,$A19,Bank_KPIs!$B:$B,$B$2)/SUMIFS(Bank_KPIs!$C:$C,Bank_KPIs!$A:$A,$A19,Bank_KPIs!$B:$B,$B$2)),0)</f>
        <v>0.49238936988795762</v>
      </c>
      <c r="D19" s="105">
        <f>IF($B$2="All",SUMIFS(Bank_KPIs!$H:$H,Bank_KPIs!$A:$A,$A19),SUMIFS(Bank_KPIs!$H:$H,Bank_KPIs!$A:$A,$A19,Bank_KPIs!$B:$B,$B$2))</f>
        <v>4561617.0601919442</v>
      </c>
    </row>
    <row r="20" spans="1:4" x14ac:dyDescent="0.45">
      <c r="A20" s="104">
        <v>45931</v>
      </c>
      <c r="B20" s="90">
        <f>IF($B$2="All",SUMIFS(Bank_KPIs!$C:$C,Bank_KPIs!$A:$A,$A20),SUMIFS(Bank_KPIs!$C:$C,Bank_KPIs!$A:$A,$A20,Bank_KPIs!$B:$B,$B$2))</f>
        <v>225580036.44000006</v>
      </c>
      <c r="C20" s="89">
        <f>IFERROR(IF($B$2="All",SUMIFS(Bank_KPIs!$D:$D,Bank_KPIs!$A:$A,$A20)/SUMIFS(Bank_KPIs!$C:$C,Bank_KPIs!$A:$A,$A20),SUMIFS(Bank_KPIs!$D:$D,Bank_KPIs!$A:$A,$A20,Bank_KPIs!$B:$B,$B$2)/SUMIFS(Bank_KPIs!$C:$C,Bank_KPIs!$A:$A,$A20,Bank_KPIs!$B:$B,$B$2)),0)</f>
        <v>0.49723335810274133</v>
      </c>
      <c r="D20" s="105">
        <f>IF($B$2="All",SUMIFS(Bank_KPIs!$H:$H,Bank_KPIs!$A:$A,$A20),SUMIFS(Bank_KPIs!$H:$H,Bank_KPIs!$A:$A,$A20,Bank_KPIs!$B:$B,$B$2))</f>
        <v>4518905.5212617572</v>
      </c>
    </row>
    <row r="21" spans="1:4" x14ac:dyDescent="0.45">
      <c r="A21" s="104">
        <v>45962</v>
      </c>
      <c r="B21" s="90">
        <f>IF($B$2="All",SUMIFS(Bank_KPIs!$C:$C,Bank_KPIs!$A:$A,$A21),SUMIFS(Bank_KPIs!$C:$C,Bank_KPIs!$A:$A,$A21,Bank_KPIs!$B:$B,$B$2))</f>
        <v>223355180.03</v>
      </c>
      <c r="C21" s="89">
        <f>IFERROR(IF($B$2="All",SUMIFS(Bank_KPIs!$D:$D,Bank_KPIs!$A:$A,$A21)/SUMIFS(Bank_KPIs!$C:$C,Bank_KPIs!$A:$A,$A21),SUMIFS(Bank_KPIs!$D:$D,Bank_KPIs!$A:$A,$A21,Bank_KPIs!$B:$B,$B$2)/SUMIFS(Bank_KPIs!$C:$C,Bank_KPIs!$A:$A,$A21,Bank_KPIs!$B:$B,$B$2)),0)</f>
        <v>0.5021863340036905</v>
      </c>
      <c r="D21" s="105">
        <f>IF($B$2="All",SUMIFS(Bank_KPIs!$H:$H,Bank_KPIs!$A:$A,$A21),SUMIFS(Bank_KPIs!$H:$H,Bank_KPIs!$A:$A,$A21,Bank_KPIs!$B:$B,$B$2))</f>
        <v>4476185.5529084653</v>
      </c>
    </row>
    <row r="22" spans="1:4" x14ac:dyDescent="0.45">
      <c r="A22" s="104">
        <v>45992</v>
      </c>
      <c r="B22" s="90">
        <f>IF($B$2="All",SUMIFS(Bank_KPIs!$C:$C,Bank_KPIs!$A:$A,$A22),SUMIFS(Bank_KPIs!$C:$C,Bank_KPIs!$A:$A,$A22,Bank_KPIs!$B:$B,$B$2))</f>
        <v>221120330.33000001</v>
      </c>
      <c r="C22" s="89">
        <f>IFERROR(IF($B$2="All",SUMIFS(Bank_KPIs!$D:$D,Bank_KPIs!$A:$A,$A22)/SUMIFS(Bank_KPIs!$C:$C,Bank_KPIs!$A:$A,$A22),SUMIFS(Bank_KPIs!$D:$D,Bank_KPIs!$A:$A,$A22,Bank_KPIs!$B:$B,$B$2)/SUMIFS(Bank_KPIs!$C:$C,Bank_KPIs!$A:$A,$A22,Bank_KPIs!$B:$B,$B$2)),0)</f>
        <v>0.50726190067011734</v>
      </c>
      <c r="D22" s="105">
        <f>IF($B$2="All",SUMIFS(Bank_KPIs!$H:$H,Bank_KPIs!$A:$A,$A22),SUMIFS(Bank_KPIs!$H:$H,Bank_KPIs!$A:$A,$A22,Bank_KPIs!$B:$B,$B$2))</f>
        <v>4433956.8612286225</v>
      </c>
    </row>
    <row r="23" spans="1:4" x14ac:dyDescent="0.45">
      <c r="A23" s="2"/>
    </row>
    <row r="24" spans="1:4" x14ac:dyDescent="0.45">
      <c r="A24" s="2"/>
    </row>
    <row r="25" spans="1:4" ht="18.600000000000001" x14ac:dyDescent="0.45">
      <c r="A25" s="113" t="s">
        <v>1437</v>
      </c>
      <c r="B25" s="113"/>
    </row>
    <row r="26" spans="1:4" x14ac:dyDescent="0.45">
      <c r="A26" s="114" t="s">
        <v>124</v>
      </c>
      <c r="B26" s="115" t="s">
        <v>1438</v>
      </c>
    </row>
    <row r="27" spans="1:4" x14ac:dyDescent="0.45">
      <c r="A27" s="43" t="s">
        <v>22</v>
      </c>
      <c r="B27" s="101">
        <f>IF($B$2="All",SUMIFS(Model!$I:$I,Model!$H:$H,$B$3,Model!$D:$D,$A27),SUMIFS(Model!$I:$I,Model!$H:$H,$B$3,Model!$B:$B,$B$2,Model!$D:$D,$A27))</f>
        <v>8372750.3600000003</v>
      </c>
    </row>
    <row r="28" spans="1:4" x14ac:dyDescent="0.45">
      <c r="A28" s="43" t="s">
        <v>26</v>
      </c>
      <c r="B28" s="101">
        <f>IF($B$2="All",SUMIFS(Model!$I:$I,Model!$H:$H,$B$3,Model!$D:$D,$A28),SUMIFS(Model!$I:$I,Model!$H:$H,$B$3,Model!$B:$B,$B$2,Model!$D:$D,$A28))</f>
        <v>13005111.439999999</v>
      </c>
    </row>
    <row r="29" spans="1:4" x14ac:dyDescent="0.45">
      <c r="A29" s="43" t="s">
        <v>30</v>
      </c>
      <c r="B29" s="101">
        <f>IF($B$2="All",SUMIFS(Model!$I:$I,Model!$H:$H,$B$3,Model!$D:$D,$A29),SUMIFS(Model!$I:$I,Model!$H:$H,$B$3,Model!$B:$B,$B$2,Model!$D:$D,$A29))</f>
        <v>0</v>
      </c>
    </row>
    <row r="30" spans="1:4" x14ac:dyDescent="0.45">
      <c r="A30" s="43" t="s">
        <v>34</v>
      </c>
      <c r="B30" s="101">
        <f>IF($B$2="All",SUMIFS(Model!$I:$I,Model!$H:$H,$B$3,Model!$D:$D,$A30),SUMIFS(Model!$I:$I,Model!$H:$H,$B$3,Model!$B:$B,$B$2,Model!$D:$D,$A30))</f>
        <v>24795699.530000001</v>
      </c>
    </row>
    <row r="31" spans="1:4" x14ac:dyDescent="0.45">
      <c r="A31" s="43" t="s">
        <v>38</v>
      </c>
      <c r="B31" s="101">
        <f>IF($B$2="All",SUMIFS(Model!$I:$I,Model!$H:$H,$B$3,Model!$D:$D,$A31),SUMIFS(Model!$I:$I,Model!$H:$H,$B$3,Model!$B:$B,$B$2,Model!$D:$D,$A31))</f>
        <v>32548372.659999996</v>
      </c>
    </row>
    <row r="32" spans="1:4" x14ac:dyDescent="0.45">
      <c r="A32" s="43" t="s">
        <v>42</v>
      </c>
      <c r="B32" s="101">
        <f>IF($B$2="All",SUMIFS(Model!$I:$I,Model!$H:$H,$B$3,Model!$D:$D,$A32),SUMIFS(Model!$I:$I,Model!$H:$H,$B$3,Model!$B:$B,$B$2,Model!$D:$D,$A32))</f>
        <v>95420429.670000002</v>
      </c>
    </row>
    <row r="33" spans="1:2" x14ac:dyDescent="0.45">
      <c r="A33" s="43" t="s">
        <v>45</v>
      </c>
      <c r="B33" s="101">
        <f>IF($B$2="All",SUMIFS(Model!$I:$I,Model!$H:$H,$B$3,Model!$D:$D,$A33),SUMIFS(Model!$I:$I,Model!$H:$H,$B$3,Model!$B:$B,$B$2,Model!$D:$D,$A33))</f>
        <v>7857374.6600000001</v>
      </c>
    </row>
    <row r="34" spans="1:2" x14ac:dyDescent="0.45">
      <c r="A34" s="45" t="s">
        <v>48</v>
      </c>
      <c r="B34" s="102">
        <f>IF($B$2="All",SUMIFS(Model!$I:$I,Model!$H:$H,$B$3,Model!$D:$D,$A34),SUMIFS(Model!$I:$I,Model!$H:$H,$B$3,Model!$B:$B,$B$2,Model!$D:$D,$A34))</f>
        <v>48194716.560000002</v>
      </c>
    </row>
    <row r="37" spans="1:2" ht="18.600000000000001" x14ac:dyDescent="0.45">
      <c r="A37" s="110" t="s">
        <v>1433</v>
      </c>
      <c r="B37" s="110"/>
    </row>
    <row r="38" spans="1:2" x14ac:dyDescent="0.45">
      <c r="A38" s="81" t="s">
        <v>122</v>
      </c>
      <c r="B38" s="81" t="s">
        <v>1436</v>
      </c>
    </row>
    <row r="39" spans="1:2" x14ac:dyDescent="0.45">
      <c r="A39" s="91" t="s">
        <v>21</v>
      </c>
      <c r="B39" s="89">
        <f>IFERROR(SUMIFS(Bank_KPIs!$E:$E,Bank_KPIs!$A:$A,$B$3,Bank_KPIs!$B:$B,$A39)/SUMIFS(Bank_KPIs!$C:$C,Bank_KPIs!$A:$A,$B$3,Bank_KPIs!$B:$B,$A39),0)</f>
        <v>0.39869250583926003</v>
      </c>
    </row>
    <row r="40" spans="1:2" x14ac:dyDescent="0.45">
      <c r="A40" s="91" t="s">
        <v>25</v>
      </c>
      <c r="B40" s="89">
        <f>IFERROR(SUMIFS(Bank_KPIs!$E:$E,Bank_KPIs!$A:$A,$B$3,Bank_KPIs!$B:$B,$A40)/SUMIFS(Bank_KPIs!$C:$C,Bank_KPIs!$A:$A,$B$3,Bank_KPIs!$B:$B,$A40),0)</f>
        <v>0</v>
      </c>
    </row>
    <row r="41" spans="1:2" x14ac:dyDescent="0.45">
      <c r="A41" s="91" t="s">
        <v>29</v>
      </c>
      <c r="B41" s="89">
        <f>IFERROR(SUMIFS(Bank_KPIs!$E:$E,Bank_KPIs!$A:$A,$B$3,Bank_KPIs!$B:$B,$A41)/SUMIFS(Bank_KPIs!$C:$C,Bank_KPIs!$A:$A,$B$3,Bank_KPIs!$B:$B,$A41),0)</f>
        <v>0.10364654793109614</v>
      </c>
    </row>
    <row r="42" spans="1:2" x14ac:dyDescent="0.45">
      <c r="A42" s="91" t="s">
        <v>33</v>
      </c>
      <c r="B42" s="89">
        <f>IFERROR(SUMIFS(Bank_KPIs!$E:$E,Bank_KPIs!$A:$A,$B$3,Bank_KPIs!$B:$B,$A42)/SUMIFS(Bank_KPIs!$C:$C,Bank_KPIs!$A:$A,$B$3,Bank_KPIs!$B:$B,$A42),0)</f>
        <v>4.7088804487679013E-2</v>
      </c>
    </row>
    <row r="43" spans="1:2" x14ac:dyDescent="0.45">
      <c r="A43" s="91" t="s">
        <v>37</v>
      </c>
      <c r="B43" s="89">
        <f>IFERROR(SUMIFS(Bank_KPIs!$E:$E,Bank_KPIs!$A:$A,$B$3,Bank_KPIs!$B:$B,$A43)/SUMIFS(Bank_KPIs!$C:$C,Bank_KPIs!$A:$A,$B$3,Bank_KPIs!$B:$B,$A43),0)</f>
        <v>0.10644369639778552</v>
      </c>
    </row>
    <row r="44" spans="1:2" x14ac:dyDescent="0.45">
      <c r="A44" s="91" t="s">
        <v>41</v>
      </c>
      <c r="B44" s="89">
        <f>IFERROR(SUMIFS(Bank_KPIs!$E:$E,Bank_KPIs!$A:$A,$B$3,Bank_KPIs!$B:$B,$A44)/SUMIFS(Bank_KPIs!$C:$C,Bank_KPIs!$A:$A,$B$3,Bank_KPIs!$B:$B,$A44),0)</f>
        <v>0.42248202845501992</v>
      </c>
    </row>
    <row r="45" spans="1:2" x14ac:dyDescent="0.45">
      <c r="A45" s="91" t="s">
        <v>44</v>
      </c>
      <c r="B45" s="89">
        <f>IFERROR(SUMIFS(Bank_KPIs!$E:$E,Bank_KPIs!$A:$A,$B$3,Bank_KPIs!$B:$B,$A45)/SUMIFS(Bank_KPIs!$C:$C,Bank_KPIs!$A:$A,$B$3,Bank_KPIs!$B:$B,$A45),0)</f>
        <v>0.25714501299732417</v>
      </c>
    </row>
    <row r="46" spans="1:2" x14ac:dyDescent="0.45">
      <c r="A46" s="91" t="s">
        <v>47</v>
      </c>
      <c r="B46" s="89">
        <f>IFERROR(SUMIFS(Bank_KPIs!$E:$E,Bank_KPIs!$A:$A,$B$3,Bank_KPIs!$B:$B,$A46)/SUMIFS(Bank_KPIs!$C:$C,Bank_KPIs!$A:$A,$B$3,Bank_KPIs!$B:$B,$A46),0)</f>
        <v>0.16329435653096389</v>
      </c>
    </row>
    <row r="47" spans="1:2" x14ac:dyDescent="0.45">
      <c r="A47" s="91" t="s">
        <v>50</v>
      </c>
      <c r="B47" s="89">
        <f>IFERROR(SUMIFS(Bank_KPIs!$E:$E,Bank_KPIs!$A:$A,$B$3,Bank_KPIs!$B:$B,$A47)/SUMIFS(Bank_KPIs!$C:$C,Bank_KPIs!$A:$A,$B$3,Bank_KPIs!$B:$B,$A47),0)</f>
        <v>0.30020307989253725</v>
      </c>
    </row>
    <row r="48" spans="1:2" x14ac:dyDescent="0.45">
      <c r="A48" s="91" t="s">
        <v>51</v>
      </c>
      <c r="B48" s="89">
        <f>IFERROR(SUMIFS(Bank_KPIs!$E:$E,Bank_KPIs!$A:$A,$B$3,Bank_KPIs!$B:$B,$A48)/SUMIFS(Bank_KPIs!$C:$C,Bank_KPIs!$A:$A,$B$3,Bank_KPIs!$B:$B,$A48),0)</f>
        <v>0.25514040613961875</v>
      </c>
    </row>
    <row r="49" spans="1:2" x14ac:dyDescent="0.45">
      <c r="A49" s="91" t="s">
        <v>52</v>
      </c>
      <c r="B49" s="89">
        <f>IFERROR(SUMIFS(Bank_KPIs!$E:$E,Bank_KPIs!$A:$A,$B$3,Bank_KPIs!$B:$B,$A49)/SUMIFS(Bank_KPIs!$C:$C,Bank_KPIs!$A:$A,$B$3,Bank_KPIs!$B:$B,$A49),0)</f>
        <v>0.29060044987091876</v>
      </c>
    </row>
    <row r="50" spans="1:2" x14ac:dyDescent="0.45">
      <c r="A50" s="91" t="s">
        <v>53</v>
      </c>
      <c r="B50" s="89">
        <f>IFERROR(SUMIFS(Bank_KPIs!$E:$E,Bank_KPIs!$A:$A,$B$3,Bank_KPIs!$B:$B,$A50)/SUMIFS(Bank_KPIs!$C:$C,Bank_KPIs!$A:$A,$B$3,Bank_KPIs!$B:$B,$A50),0)</f>
        <v>0.61313757267153102</v>
      </c>
    </row>
    <row r="51" spans="1:2" x14ac:dyDescent="0.45">
      <c r="A51" s="91" t="s">
        <v>54</v>
      </c>
      <c r="B51" s="89">
        <f>IFERROR(SUMIFS(Bank_KPIs!$E:$E,Bank_KPIs!$A:$A,$B$3,Bank_KPIs!$B:$B,$A51)/SUMIFS(Bank_KPIs!$C:$C,Bank_KPIs!$A:$A,$B$3,Bank_KPIs!$B:$B,$A51),0)</f>
        <v>0.63047314300560409</v>
      </c>
    </row>
    <row r="52" spans="1:2" x14ac:dyDescent="0.45">
      <c r="A52" s="91" t="s">
        <v>55</v>
      </c>
      <c r="B52" s="89">
        <f>IFERROR(SUMIFS(Bank_KPIs!$E:$E,Bank_KPIs!$A:$A,$B$3,Bank_KPIs!$B:$B,$A52)/SUMIFS(Bank_KPIs!$C:$C,Bank_KPIs!$A:$A,$B$3,Bank_KPIs!$B:$B,$A52),0)</f>
        <v>0.36857381365049469</v>
      </c>
    </row>
    <row r="53" spans="1:2" x14ac:dyDescent="0.45">
      <c r="A53" s="91" t="s">
        <v>56</v>
      </c>
      <c r="B53" s="89">
        <f>IFERROR(SUMIFS(Bank_KPIs!$E:$E,Bank_KPIs!$A:$A,$B$3,Bank_KPIs!$B:$B,$A53)/SUMIFS(Bank_KPIs!$C:$C,Bank_KPIs!$A:$A,$B$3,Bank_KPIs!$B:$B,$A53),0)</f>
        <v>0.49010174540829932</v>
      </c>
    </row>
    <row r="54" spans="1:2" x14ac:dyDescent="0.45">
      <c r="A54" s="91" t="s">
        <v>57</v>
      </c>
      <c r="B54" s="89">
        <f>IFERROR(SUMIFS(Bank_KPIs!$E:$E,Bank_KPIs!$A:$A,$B$3,Bank_KPIs!$B:$B,$A54)/SUMIFS(Bank_KPIs!$C:$C,Bank_KPIs!$A:$A,$B$3,Bank_KPIs!$B:$B,$A54),0)</f>
        <v>1.294314484412637E-2</v>
      </c>
    </row>
    <row r="55" spans="1:2" x14ac:dyDescent="0.45">
      <c r="A55" s="91" t="s">
        <v>58</v>
      </c>
      <c r="B55" s="89">
        <f>IFERROR(SUMIFS(Bank_KPIs!$E:$E,Bank_KPIs!$A:$A,$B$3,Bank_KPIs!$B:$B,$A55)/SUMIFS(Bank_KPIs!$C:$C,Bank_KPIs!$A:$A,$B$3,Bank_KPIs!$B:$B,$A55),0)</f>
        <v>8.1678966836542924E-2</v>
      </c>
    </row>
    <row r="56" spans="1:2" x14ac:dyDescent="0.45">
      <c r="A56" s="91" t="s">
        <v>59</v>
      </c>
      <c r="B56" s="89">
        <f>IFERROR(SUMIFS(Bank_KPIs!$E:$E,Bank_KPIs!$A:$A,$B$3,Bank_KPIs!$B:$B,$A56)/SUMIFS(Bank_KPIs!$C:$C,Bank_KPIs!$A:$A,$B$3,Bank_KPIs!$B:$B,$A56),0)</f>
        <v>6.3660378269343537E-2</v>
      </c>
    </row>
    <row r="57" spans="1:2" x14ac:dyDescent="0.45">
      <c r="A57" s="91" t="s">
        <v>60</v>
      </c>
      <c r="B57" s="89">
        <f>IFERROR(SUMIFS(Bank_KPIs!$E:$E,Bank_KPIs!$A:$A,$B$3,Bank_KPIs!$B:$B,$A57)/SUMIFS(Bank_KPIs!$C:$C,Bank_KPIs!$A:$A,$B$3,Bank_KPIs!$B:$B,$A57),0)</f>
        <v>2.8632265164333936E-2</v>
      </c>
    </row>
    <row r="58" spans="1:2" x14ac:dyDescent="0.45">
      <c r="A58" s="91" t="s">
        <v>61</v>
      </c>
      <c r="B58" s="89">
        <f>IFERROR(SUMIFS(Bank_KPIs!$E:$E,Bank_KPIs!$A:$A,$B$3,Bank_KPIs!$B:$B,$A58)/SUMIFS(Bank_KPIs!$C:$C,Bank_KPIs!$A:$A,$B$3,Bank_KPIs!$B:$B,$A58),0)</f>
        <v>0.32733742043278746</v>
      </c>
    </row>
    <row r="59" spans="1:2" x14ac:dyDescent="0.45">
      <c r="A59" s="91" t="s">
        <v>62</v>
      </c>
      <c r="B59" s="89">
        <f>IFERROR(SUMIFS(Bank_KPIs!$E:$E,Bank_KPIs!$A:$A,$B$3,Bank_KPIs!$B:$B,$A59)/SUMIFS(Bank_KPIs!$C:$C,Bank_KPIs!$A:$A,$B$3,Bank_KPIs!$B:$B,$A59),0)</f>
        <v>0.52598299611151444</v>
      </c>
    </row>
    <row r="60" spans="1:2" x14ac:dyDescent="0.45">
      <c r="A60" s="91" t="s">
        <v>63</v>
      </c>
      <c r="B60" s="89">
        <f>IFERROR(SUMIFS(Bank_KPIs!$E:$E,Bank_KPIs!$A:$A,$B$3,Bank_KPIs!$B:$B,$A60)/SUMIFS(Bank_KPIs!$C:$C,Bank_KPIs!$A:$A,$B$3,Bank_KPIs!$B:$B,$A60),0)</f>
        <v>6.8583694316849894E-2</v>
      </c>
    </row>
    <row r="61" spans="1:2" x14ac:dyDescent="0.45">
      <c r="A61" s="91" t="s">
        <v>64</v>
      </c>
      <c r="B61" s="89">
        <f>IFERROR(SUMIFS(Bank_KPIs!$E:$E,Bank_KPIs!$A:$A,$B$3,Bank_KPIs!$B:$B,$A61)/SUMIFS(Bank_KPIs!$C:$C,Bank_KPIs!$A:$A,$B$3,Bank_KPIs!$B:$B,$A61),0)</f>
        <v>0</v>
      </c>
    </row>
    <row r="62" spans="1:2" x14ac:dyDescent="0.45">
      <c r="A62" s="91" t="s">
        <v>65</v>
      </c>
      <c r="B62" s="89">
        <f>IFERROR(SUMIFS(Bank_KPIs!$E:$E,Bank_KPIs!$A:$A,$B$3,Bank_KPIs!$B:$B,$A62)/SUMIFS(Bank_KPIs!$C:$C,Bank_KPIs!$A:$A,$B$3,Bank_KPIs!$B:$B,$A62),0)</f>
        <v>0.17601266296465906</v>
      </c>
    </row>
    <row r="63" spans="1:2" x14ac:dyDescent="0.45">
      <c r="A63" s="91" t="s">
        <v>66</v>
      </c>
      <c r="B63" s="89">
        <f>IFERROR(SUMIFS(Bank_KPIs!$E:$E,Bank_KPIs!$A:$A,$B$3,Bank_KPIs!$B:$B,$A63)/SUMIFS(Bank_KPIs!$C:$C,Bank_KPIs!$A:$A,$B$3,Bank_KPIs!$B:$B,$A63),0)</f>
        <v>7.8048642209699204E-2</v>
      </c>
    </row>
    <row r="64" spans="1:2" x14ac:dyDescent="0.45">
      <c r="A64" s="91" t="s">
        <v>67</v>
      </c>
      <c r="B64" s="89">
        <f>IFERROR(SUMIFS(Bank_KPIs!$E:$E,Bank_KPIs!$A:$A,$B$3,Bank_KPIs!$B:$B,$A64)/SUMIFS(Bank_KPIs!$C:$C,Bank_KPIs!$A:$A,$B$3,Bank_KPIs!$B:$B,$A64),0)</f>
        <v>0.84597450859171008</v>
      </c>
    </row>
    <row r="65" spans="1:2" x14ac:dyDescent="0.45">
      <c r="A65" s="91" t="s">
        <v>68</v>
      </c>
      <c r="B65" s="89">
        <f>IFERROR(SUMIFS(Bank_KPIs!$E:$E,Bank_KPIs!$A:$A,$B$3,Bank_KPIs!$B:$B,$A65)/SUMIFS(Bank_KPIs!$C:$C,Bank_KPIs!$A:$A,$B$3,Bank_KPIs!$B:$B,$A65),0)</f>
        <v>0.52931646502836693</v>
      </c>
    </row>
    <row r="66" spans="1:2" x14ac:dyDescent="0.45">
      <c r="A66" s="91" t="s">
        <v>69</v>
      </c>
      <c r="B66" s="89">
        <f>IFERROR(SUMIFS(Bank_KPIs!$E:$E,Bank_KPIs!$A:$A,$B$3,Bank_KPIs!$B:$B,$A66)/SUMIFS(Bank_KPIs!$C:$C,Bank_KPIs!$A:$A,$B$3,Bank_KPIs!$B:$B,$A66),0)</f>
        <v>5.085238199899722E-2</v>
      </c>
    </row>
    <row r="67" spans="1:2" x14ac:dyDescent="0.45">
      <c r="A67" s="91" t="s">
        <v>70</v>
      </c>
      <c r="B67" s="89">
        <f>IFERROR(SUMIFS(Bank_KPIs!$E:$E,Bank_KPIs!$A:$A,$B$3,Bank_KPIs!$B:$B,$A67)/SUMIFS(Bank_KPIs!$C:$C,Bank_KPIs!$A:$A,$B$3,Bank_KPIs!$B:$B,$A67),0)</f>
        <v>6.4977285053862952E-2</v>
      </c>
    </row>
    <row r="68" spans="1:2" x14ac:dyDescent="0.45">
      <c r="A68" s="91" t="s">
        <v>71</v>
      </c>
      <c r="B68" s="89">
        <f>IFERROR(SUMIFS(Bank_KPIs!$E:$E,Bank_KPIs!$A:$A,$B$3,Bank_KPIs!$B:$B,$A68)/SUMIFS(Bank_KPIs!$C:$C,Bank_KPIs!$A:$A,$B$3,Bank_KPIs!$B:$B,$A68),0)</f>
        <v>0.3505552020057871</v>
      </c>
    </row>
    <row r="69" spans="1:2" x14ac:dyDescent="0.45">
      <c r="A69" s="91" t="s">
        <v>72</v>
      </c>
      <c r="B69" s="89">
        <f>IFERROR(SUMIFS(Bank_KPIs!$E:$E,Bank_KPIs!$A:$A,$B$3,Bank_KPIs!$B:$B,$A69)/SUMIFS(Bank_KPIs!$C:$C,Bank_KPIs!$A:$A,$B$3,Bank_KPIs!$B:$B,$A69),0)</f>
        <v>0.29271858927704897</v>
      </c>
    </row>
    <row r="70" spans="1:2" x14ac:dyDescent="0.45">
      <c r="A70" s="91" t="s">
        <v>73</v>
      </c>
      <c r="B70" s="89">
        <f>IFERROR(SUMIFS(Bank_KPIs!$E:$E,Bank_KPIs!$A:$A,$B$3,Bank_KPIs!$B:$B,$A70)/SUMIFS(Bank_KPIs!$C:$C,Bank_KPIs!$A:$A,$B$3,Bank_KPIs!$B:$B,$A70),0)</f>
        <v>0.48715855678289333</v>
      </c>
    </row>
    <row r="71" spans="1:2" x14ac:dyDescent="0.45">
      <c r="A71" s="91" t="s">
        <v>74</v>
      </c>
      <c r="B71" s="89">
        <f>IFERROR(SUMIFS(Bank_KPIs!$E:$E,Bank_KPIs!$A:$A,$B$3,Bank_KPIs!$B:$B,$A71)/SUMIFS(Bank_KPIs!$C:$C,Bank_KPIs!$A:$A,$B$3,Bank_KPIs!$B:$B,$A71),0)</f>
        <v>8.3217294418302078E-3</v>
      </c>
    </row>
    <row r="72" spans="1:2" x14ac:dyDescent="0.45">
      <c r="A72" s="91" t="s">
        <v>75</v>
      </c>
      <c r="B72" s="89">
        <f>IFERROR(SUMIFS(Bank_KPIs!$E:$E,Bank_KPIs!$A:$A,$B$3,Bank_KPIs!$B:$B,$A72)/SUMIFS(Bank_KPIs!$C:$C,Bank_KPIs!$A:$A,$B$3,Bank_KPIs!$B:$B,$A72),0)</f>
        <v>0.66722035880790731</v>
      </c>
    </row>
    <row r="73" spans="1:2" x14ac:dyDescent="0.45">
      <c r="A73" s="91" t="s">
        <v>76</v>
      </c>
      <c r="B73" s="89">
        <f>IFERROR(SUMIFS(Bank_KPIs!$E:$E,Bank_KPIs!$A:$A,$B$3,Bank_KPIs!$B:$B,$A73)/SUMIFS(Bank_KPIs!$C:$C,Bank_KPIs!$A:$A,$B$3,Bank_KPIs!$B:$B,$A73),0)</f>
        <v>0.71282042387517752</v>
      </c>
    </row>
    <row r="74" spans="1:2" x14ac:dyDescent="0.45">
      <c r="A74" s="91" t="s">
        <v>77</v>
      </c>
      <c r="B74" s="89">
        <f>IFERROR(SUMIFS(Bank_KPIs!$E:$E,Bank_KPIs!$A:$A,$B$3,Bank_KPIs!$B:$B,$A74)/SUMIFS(Bank_KPIs!$C:$C,Bank_KPIs!$A:$A,$B$3,Bank_KPIs!$B:$B,$A74),0)</f>
        <v>0.51186967555462637</v>
      </c>
    </row>
    <row r="75" spans="1:2" x14ac:dyDescent="0.45">
      <c r="A75" s="91" t="s">
        <v>78</v>
      </c>
      <c r="B75" s="89">
        <f>IFERROR(SUMIFS(Bank_KPIs!$E:$E,Bank_KPIs!$A:$A,$B$3,Bank_KPIs!$B:$B,$A75)/SUMIFS(Bank_KPIs!$C:$C,Bank_KPIs!$A:$A,$B$3,Bank_KPIs!$B:$B,$A75),0)</f>
        <v>0.47244673020098621</v>
      </c>
    </row>
    <row r="76" spans="1:2" x14ac:dyDescent="0.45">
      <c r="A76" s="91" t="s">
        <v>79</v>
      </c>
      <c r="B76" s="89">
        <f>IFERROR(SUMIFS(Bank_KPIs!$E:$E,Bank_KPIs!$A:$A,$B$3,Bank_KPIs!$B:$B,$A76)/SUMIFS(Bank_KPIs!$C:$C,Bank_KPIs!$A:$A,$B$3,Bank_KPIs!$B:$B,$A76),0)</f>
        <v>0.32932307692179608</v>
      </c>
    </row>
    <row r="77" spans="1:2" x14ac:dyDescent="0.45">
      <c r="A77" s="91" t="s">
        <v>80</v>
      </c>
      <c r="B77" s="89">
        <f>IFERROR(SUMIFS(Bank_KPIs!$E:$E,Bank_KPIs!$A:$A,$B$3,Bank_KPIs!$B:$B,$A77)/SUMIFS(Bank_KPIs!$C:$C,Bank_KPIs!$A:$A,$B$3,Bank_KPIs!$B:$B,$A77),0)</f>
        <v>2.7161606388734862E-2</v>
      </c>
    </row>
    <row r="78" spans="1:2" x14ac:dyDescent="0.45">
      <c r="A78" s="91" t="s">
        <v>81</v>
      </c>
      <c r="B78" s="89">
        <f>IFERROR(SUMIFS(Bank_KPIs!$E:$E,Bank_KPIs!$A:$A,$B$3,Bank_KPIs!$B:$B,$A78)/SUMIFS(Bank_KPIs!$C:$C,Bank_KPIs!$A:$A,$B$3,Bank_KPIs!$B:$B,$A78),0)</f>
        <v>0.14444795236818644</v>
      </c>
    </row>
    <row r="79" spans="1:2" x14ac:dyDescent="0.45">
      <c r="A79" s="91" t="s">
        <v>82</v>
      </c>
      <c r="B79" s="89">
        <f>IFERROR(SUMIFS(Bank_KPIs!$E:$E,Bank_KPIs!$A:$A,$B$3,Bank_KPIs!$B:$B,$A79)/SUMIFS(Bank_KPIs!$C:$C,Bank_KPIs!$A:$A,$B$3,Bank_KPIs!$B:$B,$A79),0)</f>
        <v>0.26625881053138506</v>
      </c>
    </row>
    <row r="80" spans="1:2" x14ac:dyDescent="0.45">
      <c r="A80" s="91" t="s">
        <v>83</v>
      </c>
      <c r="B80" s="89">
        <f>IFERROR(SUMIFS(Bank_KPIs!$E:$E,Bank_KPIs!$A:$A,$B$3,Bank_KPIs!$B:$B,$A80)/SUMIFS(Bank_KPIs!$C:$C,Bank_KPIs!$A:$A,$B$3,Bank_KPIs!$B:$B,$A80),0)</f>
        <v>0.2229451572734629</v>
      </c>
    </row>
    <row r="81" spans="1:2" x14ac:dyDescent="0.45">
      <c r="A81" s="91" t="s">
        <v>84</v>
      </c>
      <c r="B81" s="89">
        <f>IFERROR(SUMIFS(Bank_KPIs!$E:$E,Bank_KPIs!$A:$A,$B$3,Bank_KPIs!$B:$B,$A81)/SUMIFS(Bank_KPIs!$C:$C,Bank_KPIs!$A:$A,$B$3,Bank_KPIs!$B:$B,$A81),0)</f>
        <v>0.14936507185853118</v>
      </c>
    </row>
    <row r="82" spans="1:2" x14ac:dyDescent="0.45">
      <c r="A82" s="91" t="s">
        <v>85</v>
      </c>
      <c r="B82" s="89">
        <f>IFERROR(SUMIFS(Bank_KPIs!$E:$E,Bank_KPIs!$A:$A,$B$3,Bank_KPIs!$B:$B,$A82)/SUMIFS(Bank_KPIs!$C:$C,Bank_KPIs!$A:$A,$B$3,Bank_KPIs!$B:$B,$A82),0)</f>
        <v>0.2055752603472534</v>
      </c>
    </row>
    <row r="83" spans="1:2" x14ac:dyDescent="0.45">
      <c r="A83" s="91" t="s">
        <v>86</v>
      </c>
      <c r="B83" s="89">
        <f>IFERROR(SUMIFS(Bank_KPIs!$E:$E,Bank_KPIs!$A:$A,$B$3,Bank_KPIs!$B:$B,$A83)/SUMIFS(Bank_KPIs!$C:$C,Bank_KPIs!$A:$A,$B$3,Bank_KPIs!$B:$B,$A83),0)</f>
        <v>0.14725841970827475</v>
      </c>
    </row>
    <row r="84" spans="1:2" x14ac:dyDescent="0.45">
      <c r="A84" s="91" t="s">
        <v>87</v>
      </c>
      <c r="B84" s="89">
        <f>IFERROR(SUMIFS(Bank_KPIs!$E:$E,Bank_KPIs!$A:$A,$B$3,Bank_KPIs!$B:$B,$A84)/SUMIFS(Bank_KPIs!$C:$C,Bank_KPIs!$A:$A,$B$3,Bank_KPIs!$B:$B,$A84),0)</f>
        <v>0.65013414353251997</v>
      </c>
    </row>
    <row r="85" spans="1:2" x14ac:dyDescent="0.45">
      <c r="A85" s="91" t="s">
        <v>88</v>
      </c>
      <c r="B85" s="89">
        <f>IFERROR(SUMIFS(Bank_KPIs!$E:$E,Bank_KPIs!$A:$A,$B$3,Bank_KPIs!$B:$B,$A85)/SUMIFS(Bank_KPIs!$C:$C,Bank_KPIs!$A:$A,$B$3,Bank_KPIs!$B:$B,$A85),0)</f>
        <v>5.2203154348909389E-2</v>
      </c>
    </row>
    <row r="86" spans="1:2" x14ac:dyDescent="0.45">
      <c r="A86" s="91" t="s">
        <v>89</v>
      </c>
      <c r="B86" s="89">
        <f>IFERROR(SUMIFS(Bank_KPIs!$E:$E,Bank_KPIs!$A:$A,$B$3,Bank_KPIs!$B:$B,$A86)/SUMIFS(Bank_KPIs!$C:$C,Bank_KPIs!$A:$A,$B$3,Bank_KPIs!$B:$B,$A86),0)</f>
        <v>0.25288029067499324</v>
      </c>
    </row>
    <row r="87" spans="1:2" x14ac:dyDescent="0.45">
      <c r="A87" s="91" t="s">
        <v>90</v>
      </c>
      <c r="B87" s="89">
        <f>IFERROR(SUMIFS(Bank_KPIs!$E:$E,Bank_KPIs!$A:$A,$B$3,Bank_KPIs!$B:$B,$A87)/SUMIFS(Bank_KPIs!$C:$C,Bank_KPIs!$A:$A,$B$3,Bank_KPIs!$B:$B,$A87),0)</f>
        <v>1.4286273720821595E-2</v>
      </c>
    </row>
    <row r="88" spans="1:2" x14ac:dyDescent="0.45">
      <c r="A88" s="91" t="s">
        <v>91</v>
      </c>
      <c r="B88" s="89">
        <f>IFERROR(SUMIFS(Bank_KPIs!$E:$E,Bank_KPIs!$A:$A,$B$3,Bank_KPIs!$B:$B,$A88)/SUMIFS(Bank_KPIs!$C:$C,Bank_KPIs!$A:$A,$B$3,Bank_KPIs!$B:$B,$A88),0)</f>
        <v>3.3261381198247529E-2</v>
      </c>
    </row>
    <row r="89" spans="1:2" x14ac:dyDescent="0.45">
      <c r="A89" s="91" t="s">
        <v>92</v>
      </c>
      <c r="B89" s="89">
        <f>IFERROR(SUMIFS(Bank_KPIs!$E:$E,Bank_KPIs!$A:$A,$B$3,Bank_KPIs!$B:$B,$A89)/SUMIFS(Bank_KPIs!$C:$C,Bank_KPIs!$A:$A,$B$3,Bank_KPIs!$B:$B,$A89),0)</f>
        <v>0.39745209253324776</v>
      </c>
    </row>
    <row r="90" spans="1:2" x14ac:dyDescent="0.45">
      <c r="A90" s="91" t="s">
        <v>93</v>
      </c>
      <c r="B90" s="89">
        <f>IFERROR(SUMIFS(Bank_KPIs!$E:$E,Bank_KPIs!$A:$A,$B$3,Bank_KPIs!$B:$B,$A90)/SUMIFS(Bank_KPIs!$C:$C,Bank_KPIs!$A:$A,$B$3,Bank_KPIs!$B:$B,$A90),0)</f>
        <v>0.40295977350825923</v>
      </c>
    </row>
    <row r="91" spans="1:2" x14ac:dyDescent="0.45">
      <c r="A91" s="41" t="s">
        <v>94</v>
      </c>
      <c r="B91" s="100">
        <f>IFERROR(SUMIFS(Bank_KPIs!$E:$E,Bank_KPIs!$A:$A,$B$3,Bank_KPIs!$B:$B,$A91)/SUMIFS(Bank_KPIs!$C:$C,Bank_KPIs!$A:$A,$B$3,Bank_KPIs!$B:$B,$A91),0)</f>
        <v>0.14878925476743859</v>
      </c>
    </row>
  </sheetData>
  <mergeCells count="4">
    <mergeCell ref="A1:G1"/>
    <mergeCell ref="A9:D9"/>
    <mergeCell ref="A37:B37"/>
    <mergeCell ref="A25:B25"/>
  </mergeCells>
  <dataValidations count="2">
    <dataValidation type="list" allowBlank="1" showInputMessage="1" showErrorMessage="1" sqref="B3" xr:uid="{DCE861F7-89D4-4D81-9168-02A9E9F7D048}">
      <formula1>$A$11:$A$22</formula1>
    </dataValidation>
    <dataValidation type="list" allowBlank="1" showInputMessage="1" showErrorMessage="1" sqref="B2" xr:uid="{6D737393-7660-44AC-BB3B-2C517D599ADD}">
      <formula1>$A$39:$A$91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Lists</vt:lpstr>
      <vt:lpstr>Assumptions</vt:lpstr>
      <vt:lpstr>Loans</vt:lpstr>
      <vt:lpstr>Snapshots</vt:lpstr>
      <vt:lpstr>Model</vt:lpstr>
      <vt:lpstr>Bank_KPIs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Ishrak Farhan</cp:lastModifiedBy>
  <dcterms:created xsi:type="dcterms:W3CDTF">2026-01-04T19:26:56Z</dcterms:created>
  <dcterms:modified xsi:type="dcterms:W3CDTF">2026-01-04T20:20:33Z</dcterms:modified>
</cp:coreProperties>
</file>